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codeName="EstaPastaDeTrabalho"/>
  <mc:AlternateContent xmlns:mc="http://schemas.openxmlformats.org/markup-compatibility/2006">
    <mc:Choice Requires="x15">
      <x15ac:absPath xmlns:x15ac="http://schemas.microsoft.com/office/spreadsheetml/2010/11/ac" url="M:\DTVM\ServicosFiduciarios\Deb\Planilhas-Excel\Web\"/>
    </mc:Choice>
  </mc:AlternateContent>
  <xr:revisionPtr revIDLastSave="0" documentId="13_ncr:1_{5B695B4A-3388-4499-89DA-C23BC75552E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1" sheetId="1" r:id="rId1"/>
  </sheets>
  <externalReferences>
    <externalReference r:id="rId2"/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M642" i="1" l="1"/>
  <c r="AL642" i="1"/>
  <c r="AM641" i="1"/>
  <c r="AL641" i="1"/>
  <c r="AM640" i="1"/>
  <c r="AL640" i="1"/>
  <c r="AM639" i="1"/>
  <c r="AL639" i="1"/>
  <c r="AM638" i="1"/>
  <c r="AL638" i="1"/>
  <c r="AM637" i="1"/>
  <c r="AL637" i="1"/>
  <c r="AM636" i="1"/>
  <c r="AL636" i="1"/>
  <c r="AM635" i="1"/>
  <c r="AL635" i="1"/>
  <c r="AM634" i="1"/>
  <c r="AL634" i="1"/>
  <c r="AM633" i="1"/>
  <c r="AL633" i="1"/>
  <c r="AM632" i="1"/>
  <c r="AL632" i="1"/>
  <c r="AM631" i="1"/>
  <c r="AL631" i="1"/>
  <c r="AM630" i="1"/>
  <c r="AL630" i="1"/>
  <c r="AM629" i="1"/>
  <c r="AL629" i="1"/>
  <c r="AM628" i="1"/>
  <c r="AL628" i="1"/>
  <c r="AM627" i="1"/>
  <c r="AL627" i="1"/>
  <c r="AM626" i="1"/>
  <c r="AL626" i="1"/>
  <c r="AM625" i="1"/>
  <c r="AL625" i="1"/>
  <c r="AM624" i="1"/>
  <c r="AL624" i="1"/>
  <c r="AM623" i="1"/>
  <c r="AL623" i="1"/>
  <c r="AM622" i="1"/>
  <c r="AL622" i="1"/>
  <c r="AM621" i="1"/>
  <c r="AL621" i="1"/>
  <c r="AM620" i="1"/>
  <c r="AL620" i="1"/>
  <c r="AM619" i="1"/>
  <c r="AL619" i="1"/>
  <c r="AM618" i="1"/>
  <c r="AL618" i="1"/>
  <c r="AM617" i="1"/>
  <c r="AL617" i="1"/>
  <c r="AM616" i="1"/>
  <c r="AL616" i="1"/>
  <c r="AM615" i="1"/>
  <c r="AL615" i="1"/>
  <c r="AM614" i="1"/>
  <c r="AL614" i="1"/>
  <c r="AM613" i="1"/>
  <c r="AL613" i="1"/>
  <c r="AM612" i="1"/>
  <c r="AL612" i="1"/>
  <c r="AM611" i="1"/>
  <c r="AL611" i="1"/>
  <c r="AM610" i="1"/>
  <c r="AL610" i="1"/>
  <c r="AM609" i="1"/>
  <c r="AL609" i="1"/>
  <c r="AM608" i="1"/>
  <c r="AL608" i="1"/>
  <c r="AM607" i="1"/>
  <c r="AL607" i="1"/>
  <c r="AM606" i="1"/>
  <c r="AL606" i="1"/>
  <c r="AM605" i="1"/>
  <c r="AL605" i="1"/>
  <c r="AM604" i="1"/>
  <c r="AL604" i="1"/>
  <c r="AM603" i="1"/>
  <c r="AL603" i="1"/>
  <c r="AM602" i="1"/>
  <c r="AL602" i="1"/>
  <c r="AM601" i="1"/>
  <c r="AL601" i="1"/>
  <c r="AM600" i="1"/>
  <c r="AL600" i="1"/>
  <c r="AM599" i="1"/>
  <c r="AL599" i="1"/>
  <c r="AM598" i="1"/>
  <c r="AL598" i="1"/>
  <c r="AM597" i="1"/>
  <c r="AL597" i="1"/>
  <c r="AM596" i="1"/>
  <c r="AL596" i="1"/>
  <c r="AM595" i="1"/>
  <c r="AL595" i="1"/>
  <c r="AM594" i="1"/>
  <c r="AL594" i="1"/>
  <c r="AM593" i="1"/>
  <c r="AL593" i="1"/>
  <c r="AM592" i="1"/>
  <c r="AL592" i="1"/>
  <c r="AM591" i="1"/>
  <c r="AL591" i="1"/>
  <c r="AM590" i="1"/>
  <c r="AL590" i="1"/>
  <c r="AM589" i="1"/>
  <c r="AL589" i="1"/>
  <c r="AM588" i="1"/>
  <c r="AL588" i="1"/>
  <c r="AM587" i="1"/>
  <c r="AL587" i="1"/>
  <c r="AM586" i="1"/>
  <c r="AL586" i="1"/>
  <c r="AM585" i="1"/>
  <c r="AL585" i="1"/>
  <c r="AM584" i="1"/>
  <c r="AL584" i="1"/>
  <c r="AM583" i="1"/>
  <c r="AL583" i="1"/>
  <c r="AM582" i="1"/>
  <c r="AL582" i="1"/>
  <c r="AM581" i="1"/>
  <c r="AL581" i="1"/>
  <c r="AM580" i="1"/>
  <c r="AL580" i="1"/>
  <c r="AM579" i="1"/>
  <c r="AL579" i="1"/>
  <c r="AM578" i="1"/>
  <c r="AL578" i="1"/>
  <c r="AM577" i="1"/>
  <c r="AL577" i="1"/>
  <c r="AM576" i="1"/>
  <c r="AL576" i="1"/>
  <c r="AM575" i="1"/>
  <c r="AL575" i="1"/>
  <c r="AM574" i="1"/>
  <c r="AL574" i="1"/>
  <c r="AM573" i="1"/>
  <c r="AL573" i="1"/>
  <c r="AM572" i="1"/>
  <c r="AL572" i="1"/>
  <c r="AM571" i="1"/>
  <c r="AL571" i="1"/>
  <c r="AM570" i="1"/>
  <c r="AL570" i="1"/>
  <c r="AM569" i="1"/>
  <c r="AL569" i="1"/>
  <c r="AM568" i="1"/>
  <c r="AL568" i="1"/>
  <c r="AM567" i="1"/>
  <c r="AL567" i="1"/>
  <c r="AM566" i="1"/>
  <c r="AL566" i="1"/>
  <c r="AM565" i="1"/>
  <c r="AL565" i="1"/>
  <c r="AM564" i="1"/>
  <c r="AL564" i="1"/>
  <c r="AM563" i="1"/>
  <c r="AL563" i="1"/>
  <c r="AM562" i="1"/>
  <c r="AL562" i="1"/>
  <c r="AM561" i="1"/>
  <c r="AL561" i="1"/>
  <c r="AM560" i="1"/>
  <c r="AL560" i="1"/>
  <c r="AM559" i="1"/>
  <c r="AL559" i="1"/>
  <c r="AM558" i="1"/>
  <c r="AL558" i="1"/>
  <c r="AM557" i="1"/>
  <c r="AL557" i="1"/>
  <c r="AM556" i="1"/>
  <c r="AL556" i="1"/>
  <c r="AM555" i="1"/>
  <c r="AL555" i="1"/>
  <c r="AM554" i="1"/>
  <c r="AL554" i="1"/>
  <c r="AM553" i="1"/>
  <c r="AL553" i="1"/>
  <c r="AM552" i="1"/>
  <c r="AL552" i="1"/>
  <c r="AM551" i="1"/>
  <c r="AL551" i="1"/>
  <c r="AM550" i="1"/>
  <c r="AL550" i="1"/>
  <c r="AM549" i="1"/>
  <c r="AL549" i="1"/>
  <c r="AM548" i="1"/>
  <c r="AL548" i="1"/>
  <c r="AM547" i="1"/>
  <c r="AL547" i="1"/>
  <c r="AM546" i="1"/>
  <c r="AL546" i="1"/>
  <c r="AM545" i="1"/>
  <c r="AL545" i="1"/>
  <c r="AM544" i="1"/>
  <c r="AL544" i="1"/>
  <c r="AM543" i="1"/>
  <c r="AL543" i="1"/>
  <c r="AM542" i="1"/>
  <c r="AL542" i="1"/>
  <c r="AM541" i="1"/>
  <c r="AL541" i="1"/>
  <c r="AM540" i="1"/>
  <c r="AL540" i="1"/>
  <c r="AM539" i="1"/>
  <c r="AL539" i="1"/>
  <c r="AM538" i="1"/>
  <c r="AL538" i="1"/>
  <c r="AM537" i="1"/>
  <c r="AL537" i="1"/>
  <c r="AM536" i="1"/>
  <c r="AL536" i="1"/>
  <c r="AM535" i="1"/>
  <c r="AL535" i="1"/>
  <c r="AM534" i="1"/>
  <c r="AL534" i="1"/>
  <c r="AM533" i="1"/>
  <c r="AL533" i="1"/>
  <c r="AM532" i="1"/>
  <c r="AL532" i="1"/>
  <c r="AM531" i="1"/>
  <c r="AL531" i="1"/>
  <c r="AM530" i="1"/>
  <c r="AL530" i="1"/>
  <c r="AM529" i="1"/>
  <c r="AL529" i="1"/>
  <c r="AM528" i="1"/>
  <c r="AL528" i="1"/>
  <c r="AM527" i="1"/>
  <c r="AL527" i="1"/>
  <c r="AM526" i="1"/>
  <c r="AL526" i="1"/>
  <c r="AM525" i="1"/>
  <c r="AL525" i="1"/>
  <c r="AM524" i="1"/>
  <c r="AL524" i="1"/>
  <c r="AM523" i="1"/>
  <c r="AL523" i="1"/>
  <c r="AM522" i="1"/>
  <c r="AL522" i="1"/>
  <c r="AM521" i="1"/>
  <c r="AL521" i="1"/>
  <c r="AM520" i="1"/>
  <c r="AL520" i="1"/>
  <c r="AM519" i="1"/>
  <c r="AL519" i="1"/>
  <c r="AM518" i="1"/>
  <c r="AL518" i="1"/>
  <c r="AM517" i="1"/>
  <c r="AL517" i="1"/>
  <c r="AM516" i="1"/>
  <c r="AL516" i="1"/>
  <c r="AM515" i="1"/>
  <c r="AL515" i="1"/>
  <c r="AM514" i="1"/>
  <c r="AL514" i="1"/>
  <c r="AM513" i="1"/>
  <c r="AL513" i="1"/>
  <c r="AM512" i="1"/>
  <c r="AL512" i="1"/>
  <c r="AM511" i="1"/>
  <c r="AL511" i="1"/>
  <c r="AM510" i="1"/>
  <c r="AL510" i="1"/>
  <c r="AM509" i="1"/>
  <c r="AL509" i="1"/>
  <c r="AM508" i="1"/>
  <c r="AL508" i="1"/>
  <c r="AM507" i="1"/>
  <c r="AL507" i="1"/>
  <c r="AM506" i="1"/>
  <c r="AL506" i="1"/>
  <c r="AM505" i="1"/>
  <c r="AL505" i="1"/>
  <c r="AM504" i="1"/>
  <c r="AL504" i="1"/>
  <c r="AM503" i="1"/>
  <c r="AL503" i="1"/>
  <c r="AM502" i="1"/>
  <c r="AL502" i="1"/>
  <c r="AM501" i="1"/>
  <c r="AL501" i="1"/>
  <c r="AM500" i="1"/>
  <c r="AL500" i="1"/>
  <c r="AM499" i="1"/>
  <c r="AL499" i="1"/>
  <c r="AM498" i="1"/>
  <c r="AL498" i="1"/>
  <c r="AM497" i="1"/>
  <c r="AL497" i="1"/>
  <c r="AM496" i="1"/>
  <c r="AL496" i="1"/>
  <c r="AM495" i="1"/>
  <c r="AL495" i="1"/>
  <c r="AM494" i="1"/>
  <c r="AL494" i="1"/>
  <c r="AM493" i="1"/>
  <c r="AL493" i="1"/>
  <c r="AM492" i="1"/>
  <c r="AL492" i="1"/>
  <c r="AM491" i="1"/>
  <c r="AL491" i="1"/>
  <c r="AM490" i="1"/>
  <c r="AL490" i="1"/>
  <c r="AM489" i="1"/>
  <c r="AL489" i="1"/>
  <c r="AM488" i="1"/>
  <c r="AL488" i="1"/>
  <c r="AM487" i="1"/>
  <c r="AL487" i="1"/>
  <c r="AM486" i="1"/>
  <c r="AL486" i="1"/>
  <c r="AM485" i="1"/>
  <c r="AL485" i="1"/>
  <c r="AM484" i="1"/>
  <c r="AL484" i="1"/>
  <c r="AM483" i="1"/>
  <c r="AL483" i="1"/>
  <c r="AM482" i="1"/>
  <c r="AL482" i="1"/>
  <c r="AM481" i="1"/>
  <c r="AL481" i="1"/>
  <c r="AM480" i="1"/>
  <c r="AL480" i="1"/>
  <c r="AM479" i="1"/>
  <c r="AL479" i="1"/>
  <c r="AM478" i="1"/>
  <c r="AL478" i="1"/>
  <c r="AM477" i="1"/>
  <c r="AL477" i="1"/>
  <c r="AM476" i="1"/>
  <c r="AL476" i="1"/>
  <c r="AM475" i="1"/>
  <c r="AL475" i="1"/>
  <c r="AM474" i="1"/>
  <c r="AL474" i="1"/>
  <c r="AM473" i="1"/>
  <c r="AL473" i="1"/>
  <c r="AM472" i="1"/>
  <c r="AL472" i="1"/>
  <c r="AM471" i="1"/>
  <c r="AL471" i="1"/>
  <c r="AM470" i="1"/>
  <c r="AL470" i="1"/>
  <c r="AM469" i="1"/>
  <c r="AL469" i="1"/>
  <c r="AM468" i="1"/>
  <c r="AL468" i="1"/>
  <c r="AM467" i="1"/>
  <c r="AL467" i="1"/>
  <c r="AM466" i="1"/>
  <c r="AL466" i="1"/>
  <c r="AM465" i="1"/>
  <c r="AL465" i="1"/>
  <c r="AM464" i="1"/>
  <c r="AL464" i="1"/>
  <c r="AM463" i="1"/>
  <c r="AL463" i="1"/>
  <c r="AM462" i="1"/>
  <c r="AL462" i="1"/>
  <c r="AM461" i="1"/>
  <c r="AL461" i="1"/>
  <c r="AM460" i="1"/>
  <c r="AL460" i="1"/>
  <c r="AM459" i="1"/>
  <c r="AL459" i="1"/>
  <c r="AM458" i="1"/>
  <c r="AL458" i="1"/>
  <c r="AM457" i="1"/>
  <c r="AL457" i="1"/>
  <c r="AM456" i="1"/>
  <c r="AL456" i="1"/>
  <c r="AM455" i="1"/>
  <c r="AL455" i="1"/>
  <c r="AM454" i="1"/>
  <c r="AL454" i="1"/>
  <c r="AM453" i="1"/>
  <c r="AL453" i="1"/>
  <c r="AM452" i="1"/>
  <c r="AL452" i="1"/>
  <c r="AM451" i="1"/>
  <c r="AL451" i="1"/>
  <c r="AM450" i="1"/>
  <c r="AL450" i="1"/>
  <c r="AM449" i="1"/>
  <c r="AL449" i="1"/>
  <c r="AM448" i="1"/>
  <c r="AL448" i="1"/>
  <c r="AM447" i="1"/>
  <c r="AL447" i="1"/>
  <c r="AM446" i="1"/>
  <c r="AL446" i="1"/>
  <c r="AM445" i="1"/>
  <c r="AL445" i="1"/>
  <c r="AM444" i="1"/>
  <c r="AL444" i="1"/>
  <c r="AM443" i="1"/>
  <c r="AL443" i="1"/>
  <c r="AM442" i="1"/>
  <c r="AL442" i="1"/>
  <c r="AM441" i="1"/>
  <c r="AL441" i="1"/>
  <c r="AM440" i="1"/>
  <c r="AL440" i="1"/>
  <c r="AM439" i="1"/>
  <c r="AL439" i="1"/>
  <c r="AM438" i="1"/>
  <c r="AL438" i="1"/>
  <c r="AM437" i="1"/>
  <c r="AL437" i="1"/>
  <c r="AM436" i="1"/>
  <c r="AL436" i="1"/>
  <c r="AM435" i="1"/>
  <c r="AL435" i="1"/>
  <c r="AM434" i="1"/>
  <c r="AL434" i="1"/>
  <c r="AM433" i="1"/>
  <c r="AL433" i="1"/>
  <c r="AM432" i="1"/>
  <c r="AL432" i="1"/>
  <c r="AM431" i="1"/>
  <c r="AL431" i="1"/>
  <c r="AM430" i="1"/>
  <c r="AL430" i="1"/>
  <c r="AM429" i="1"/>
  <c r="AL429" i="1"/>
  <c r="AM428" i="1"/>
  <c r="AL428" i="1"/>
  <c r="AM427" i="1"/>
  <c r="AL427" i="1"/>
  <c r="AM426" i="1"/>
  <c r="AL426" i="1"/>
  <c r="AM425" i="1"/>
  <c r="AL425" i="1"/>
  <c r="AM424" i="1"/>
  <c r="AL424" i="1"/>
  <c r="AM423" i="1"/>
  <c r="AL423" i="1"/>
  <c r="AM422" i="1"/>
  <c r="AL422" i="1"/>
  <c r="AM421" i="1"/>
  <c r="AL421" i="1"/>
  <c r="AM420" i="1"/>
  <c r="AL420" i="1"/>
  <c r="AM419" i="1"/>
  <c r="AL419" i="1"/>
  <c r="AM418" i="1"/>
  <c r="AL418" i="1"/>
  <c r="AM417" i="1"/>
  <c r="AL417" i="1"/>
  <c r="AM416" i="1"/>
  <c r="AL416" i="1"/>
  <c r="AM415" i="1"/>
  <c r="AL415" i="1"/>
  <c r="AM414" i="1"/>
  <c r="AL414" i="1"/>
  <c r="AM413" i="1"/>
  <c r="AL413" i="1"/>
  <c r="AM412" i="1"/>
  <c r="AL412" i="1"/>
  <c r="AM411" i="1"/>
  <c r="AL411" i="1"/>
  <c r="AM410" i="1"/>
  <c r="AL410" i="1"/>
  <c r="AM409" i="1"/>
  <c r="AL409" i="1"/>
  <c r="AM408" i="1"/>
  <c r="AL408" i="1"/>
  <c r="AM407" i="1"/>
  <c r="AL407" i="1"/>
  <c r="AM406" i="1"/>
  <c r="AL406" i="1"/>
  <c r="AM405" i="1"/>
  <c r="AL405" i="1"/>
  <c r="AM404" i="1"/>
  <c r="AL404" i="1"/>
  <c r="AM403" i="1"/>
  <c r="AL403" i="1"/>
  <c r="AM402" i="1"/>
  <c r="AL402" i="1"/>
  <c r="AM401" i="1"/>
  <c r="AL401" i="1"/>
  <c r="AM400" i="1"/>
  <c r="AL400" i="1"/>
  <c r="AM399" i="1"/>
  <c r="AL399" i="1"/>
  <c r="AM398" i="1"/>
  <c r="AL398" i="1"/>
  <c r="AM397" i="1"/>
  <c r="AL397" i="1"/>
  <c r="AM396" i="1"/>
  <c r="AL396" i="1"/>
  <c r="AM395" i="1"/>
  <c r="AL395" i="1"/>
  <c r="AM394" i="1"/>
  <c r="AL394" i="1"/>
  <c r="AM393" i="1"/>
  <c r="AL393" i="1"/>
  <c r="AM392" i="1"/>
  <c r="AL392" i="1"/>
  <c r="AM391" i="1"/>
  <c r="AL391" i="1"/>
  <c r="AM390" i="1"/>
  <c r="AL390" i="1"/>
  <c r="AM389" i="1"/>
  <c r="AL389" i="1"/>
  <c r="AM388" i="1"/>
  <c r="AL388" i="1"/>
  <c r="AM387" i="1"/>
  <c r="AL387" i="1"/>
  <c r="AM386" i="1"/>
  <c r="AL386" i="1"/>
  <c r="AM385" i="1"/>
  <c r="AL385" i="1"/>
  <c r="AM384" i="1"/>
  <c r="AL384" i="1"/>
  <c r="AM383" i="1"/>
  <c r="AL383" i="1"/>
  <c r="AM382" i="1"/>
  <c r="AL382" i="1"/>
  <c r="AM381" i="1"/>
  <c r="AL381" i="1"/>
  <c r="AM380" i="1"/>
  <c r="AL380" i="1"/>
  <c r="AM379" i="1"/>
  <c r="AL379" i="1"/>
  <c r="AM378" i="1"/>
  <c r="AL378" i="1"/>
  <c r="AM377" i="1"/>
  <c r="AL377" i="1"/>
  <c r="AM376" i="1"/>
  <c r="AL376" i="1"/>
  <c r="AM375" i="1"/>
  <c r="AL375" i="1"/>
  <c r="AM374" i="1"/>
  <c r="AL374" i="1"/>
  <c r="AM373" i="1"/>
  <c r="AL373" i="1"/>
  <c r="AM372" i="1"/>
  <c r="AL372" i="1"/>
  <c r="AM371" i="1"/>
  <c r="AL371" i="1"/>
  <c r="AM370" i="1"/>
  <c r="AL370" i="1"/>
  <c r="AM369" i="1"/>
  <c r="AL369" i="1"/>
  <c r="AM368" i="1"/>
  <c r="AL368" i="1"/>
  <c r="AM367" i="1"/>
  <c r="AL367" i="1"/>
  <c r="AM366" i="1"/>
  <c r="AL366" i="1"/>
  <c r="AM365" i="1"/>
  <c r="AL365" i="1"/>
  <c r="AM364" i="1"/>
  <c r="AL364" i="1"/>
  <c r="AM363" i="1"/>
  <c r="AL363" i="1"/>
  <c r="AM362" i="1"/>
  <c r="AL362" i="1"/>
  <c r="AM361" i="1"/>
  <c r="AL361" i="1"/>
  <c r="AM360" i="1"/>
  <c r="AL360" i="1"/>
  <c r="AM359" i="1"/>
  <c r="AL359" i="1"/>
  <c r="AM358" i="1"/>
  <c r="AL358" i="1"/>
  <c r="AM357" i="1"/>
  <c r="AL357" i="1"/>
  <c r="AM356" i="1"/>
  <c r="AL356" i="1"/>
  <c r="AM355" i="1"/>
  <c r="AL355" i="1"/>
  <c r="AM354" i="1"/>
  <c r="AL354" i="1"/>
  <c r="AM353" i="1"/>
  <c r="AL353" i="1"/>
  <c r="AM352" i="1"/>
  <c r="AL352" i="1"/>
  <c r="AM351" i="1"/>
  <c r="AL351" i="1"/>
  <c r="AM350" i="1"/>
  <c r="AL350" i="1"/>
  <c r="AM349" i="1"/>
  <c r="AL349" i="1"/>
  <c r="AM348" i="1"/>
  <c r="AL348" i="1"/>
  <c r="AM347" i="1"/>
  <c r="AL347" i="1"/>
  <c r="AM346" i="1"/>
  <c r="AL346" i="1"/>
  <c r="AM345" i="1"/>
  <c r="AL345" i="1"/>
  <c r="AM344" i="1"/>
  <c r="AL344" i="1"/>
  <c r="AM343" i="1"/>
  <c r="AL343" i="1"/>
  <c r="AM342" i="1"/>
  <c r="AL342" i="1"/>
  <c r="AM341" i="1"/>
  <c r="AL341" i="1"/>
  <c r="AM340" i="1"/>
  <c r="AL340" i="1"/>
  <c r="AM339" i="1"/>
  <c r="AL339" i="1"/>
  <c r="AM338" i="1"/>
  <c r="AL338" i="1"/>
  <c r="AM337" i="1"/>
  <c r="AL337" i="1"/>
  <c r="AM336" i="1"/>
  <c r="AL336" i="1"/>
  <c r="AM335" i="1"/>
  <c r="AL335" i="1"/>
  <c r="AM334" i="1"/>
  <c r="AL334" i="1"/>
  <c r="AM333" i="1"/>
  <c r="AL333" i="1"/>
  <c r="AM332" i="1"/>
  <c r="AL332" i="1"/>
  <c r="AM331" i="1"/>
  <c r="AL331" i="1"/>
  <c r="AM330" i="1"/>
  <c r="AL330" i="1"/>
  <c r="AM329" i="1"/>
  <c r="AL329" i="1"/>
  <c r="AM328" i="1"/>
  <c r="AL328" i="1"/>
  <c r="AM327" i="1"/>
  <c r="AL327" i="1"/>
  <c r="AM326" i="1"/>
  <c r="AL326" i="1"/>
  <c r="AM325" i="1"/>
  <c r="AL325" i="1"/>
  <c r="AM324" i="1"/>
  <c r="AL324" i="1"/>
  <c r="AM323" i="1"/>
  <c r="AL323" i="1"/>
  <c r="AM322" i="1"/>
  <c r="AL322" i="1"/>
  <c r="AM321" i="1"/>
  <c r="AL321" i="1"/>
  <c r="AM320" i="1"/>
  <c r="AL320" i="1"/>
  <c r="BH12" i="1" l="1"/>
  <c r="BH11" i="1" l="1"/>
  <c r="BG11" i="1"/>
  <c r="BG12" i="1"/>
  <c r="AM5" i="1" l="1"/>
  <c r="AN5" i="1" s="1"/>
  <c r="AO5" i="1" s="1"/>
  <c r="AP5" i="1" s="1"/>
  <c r="AQ5" i="1" s="1"/>
  <c r="AR5" i="1" s="1"/>
  <c r="AS5" i="1" s="1"/>
  <c r="AT5" i="1" s="1"/>
  <c r="AU5" i="1" s="1"/>
  <c r="AV5" i="1" s="1"/>
  <c r="AW5" i="1" s="1"/>
  <c r="AX5" i="1" s="1"/>
  <c r="AY5" i="1" s="1"/>
  <c r="AZ5" i="1" s="1"/>
  <c r="L11" i="1"/>
  <c r="K11" i="1"/>
  <c r="K12" i="1" s="1"/>
  <c r="K13" i="1" s="1"/>
  <c r="K14" i="1" s="1"/>
  <c r="K15" i="1" s="1"/>
  <c r="K16" i="1" s="1"/>
  <c r="K17" i="1" s="1"/>
  <c r="K18" i="1" s="1"/>
  <c r="K19" i="1" s="1"/>
  <c r="AQ85" i="1"/>
  <c r="AQ73" i="1"/>
  <c r="AQ61" i="1"/>
  <c r="AQ49" i="1"/>
  <c r="AQ37" i="1"/>
  <c r="AQ25" i="1"/>
  <c r="AP320" i="1"/>
  <c r="O11" i="1" l="1"/>
  <c r="O12" i="1" s="1"/>
  <c r="O13" i="1" s="1"/>
  <c r="O14" i="1" s="1"/>
  <c r="O15" i="1" s="1"/>
  <c r="O16" i="1" s="1"/>
  <c r="O17" i="1" s="1"/>
  <c r="O18" i="1" s="1"/>
  <c r="O19" i="1" s="1"/>
  <c r="P11" i="1"/>
  <c r="P12" i="1" s="1"/>
  <c r="P13" i="1" s="1"/>
  <c r="P14" i="1" s="1"/>
  <c r="P15" i="1" s="1"/>
  <c r="P16" i="1" s="1"/>
  <c r="P17" i="1" s="1"/>
  <c r="P18" i="1" s="1"/>
  <c r="P19" i="1" s="1"/>
  <c r="AT14" i="1"/>
  <c r="AT15" i="1" s="1"/>
  <c r="AT16" i="1" s="1"/>
  <c r="AQ321" i="1" l="1"/>
  <c r="AR321" i="1" s="1"/>
  <c r="AT321" i="1" s="1"/>
  <c r="BF13" i="1" l="1"/>
  <c r="AV320" i="1"/>
  <c r="BG13" i="1" l="1"/>
  <c r="AQ86" i="1"/>
  <c r="AQ84" i="1"/>
  <c r="AQ83" i="1"/>
  <c r="AQ82" i="1"/>
  <c r="AQ81" i="1"/>
  <c r="AQ80" i="1"/>
  <c r="AQ79" i="1"/>
  <c r="AQ78" i="1"/>
  <c r="AQ77" i="1"/>
  <c r="AQ76" i="1"/>
  <c r="AQ75" i="1"/>
  <c r="AQ74" i="1"/>
  <c r="AQ72" i="1"/>
  <c r="AQ71" i="1"/>
  <c r="AQ70" i="1"/>
  <c r="AQ69" i="1"/>
  <c r="AQ68" i="1"/>
  <c r="AQ67" i="1"/>
  <c r="AQ66" i="1"/>
  <c r="AQ65" i="1"/>
  <c r="AQ64" i="1"/>
  <c r="AQ63" i="1"/>
  <c r="AQ62" i="1"/>
  <c r="AQ60" i="1"/>
  <c r="AQ59" i="1"/>
  <c r="AQ58" i="1"/>
  <c r="AQ57" i="1"/>
  <c r="AQ56" i="1"/>
  <c r="AQ55" i="1"/>
  <c r="AQ54" i="1"/>
  <c r="AQ53" i="1"/>
  <c r="AQ52" i="1"/>
  <c r="AQ51" i="1"/>
  <c r="AQ50" i="1"/>
  <c r="AQ48" i="1"/>
  <c r="AQ47" i="1"/>
  <c r="AQ46" i="1"/>
  <c r="AQ45" i="1"/>
  <c r="AQ44" i="1"/>
  <c r="AQ43" i="1"/>
  <c r="AQ42" i="1"/>
  <c r="AQ41" i="1"/>
  <c r="AQ40" i="1"/>
  <c r="AQ39" i="1"/>
  <c r="AQ38" i="1"/>
  <c r="AQ36" i="1"/>
  <c r="AQ35" i="1"/>
  <c r="AQ34" i="1"/>
  <c r="AQ33" i="1"/>
  <c r="AQ32" i="1"/>
  <c r="AQ31" i="1"/>
  <c r="AQ30" i="1"/>
  <c r="AQ29" i="1"/>
  <c r="AQ28" i="1"/>
  <c r="AQ27" i="1"/>
  <c r="AQ26" i="1"/>
  <c r="AQ24" i="1"/>
  <c r="AQ23" i="1"/>
  <c r="AQ22" i="1"/>
  <c r="AQ21" i="1"/>
  <c r="AQ20" i="1"/>
  <c r="AQ19" i="1"/>
  <c r="AQ18" i="1"/>
  <c r="AQ17" i="1"/>
  <c r="AQ16" i="1"/>
  <c r="AQ15" i="1"/>
  <c r="AQ14" i="1"/>
  <c r="AQ13" i="1"/>
  <c r="BC13" i="1"/>
  <c r="AL13" i="1" l="1"/>
  <c r="B2241" i="1" l="1"/>
  <c r="B1" i="1"/>
  <c r="AH930" i="1"/>
  <c r="AH931" i="1" s="1"/>
  <c r="AH932" i="1" s="1"/>
  <c r="AH933" i="1" s="1"/>
  <c r="AH934" i="1" s="1"/>
  <c r="AH935" i="1" s="1"/>
  <c r="AH936" i="1" s="1"/>
  <c r="AH937" i="1" s="1"/>
  <c r="AH938" i="1" s="1"/>
  <c r="AH939" i="1" s="1"/>
  <c r="AH940" i="1" s="1"/>
  <c r="AH941" i="1" s="1"/>
  <c r="AH942" i="1" s="1"/>
  <c r="AH943" i="1" s="1"/>
  <c r="AH944" i="1" s="1"/>
  <c r="AH945" i="1" s="1"/>
  <c r="AH946" i="1" s="1"/>
  <c r="AH947" i="1" s="1"/>
  <c r="AH948" i="1" s="1"/>
  <c r="AH949" i="1" s="1"/>
  <c r="AH950" i="1" s="1"/>
  <c r="AH951" i="1" s="1"/>
  <c r="AH952" i="1" s="1"/>
  <c r="AH953" i="1" s="1"/>
  <c r="AH954" i="1" s="1"/>
  <c r="AH955" i="1" s="1"/>
  <c r="AH956" i="1" s="1"/>
  <c r="AH957" i="1" s="1"/>
  <c r="AH958" i="1" s="1"/>
  <c r="AH959" i="1" s="1"/>
  <c r="AH960" i="1" s="1"/>
  <c r="AH961" i="1" s="1"/>
  <c r="AH962" i="1" s="1"/>
  <c r="AH963" i="1" s="1"/>
  <c r="AH964" i="1" s="1"/>
  <c r="AH965" i="1" s="1"/>
  <c r="AH966" i="1" s="1"/>
  <c r="AH967" i="1" s="1"/>
  <c r="AH968" i="1" s="1"/>
  <c r="AH969" i="1" s="1"/>
  <c r="AH970" i="1" s="1"/>
  <c r="AH971" i="1" s="1"/>
  <c r="AH972" i="1" s="1"/>
  <c r="AH973" i="1" s="1"/>
  <c r="AH974" i="1" s="1"/>
  <c r="AH975" i="1" s="1"/>
  <c r="AH976" i="1" s="1"/>
  <c r="AH977" i="1" s="1"/>
  <c r="AH978" i="1" s="1"/>
  <c r="AH979" i="1" s="1"/>
  <c r="AH980" i="1" s="1"/>
  <c r="AH981" i="1" s="1"/>
  <c r="AH982" i="1" s="1"/>
  <c r="AH983" i="1" s="1"/>
  <c r="AH984" i="1" s="1"/>
  <c r="AH985" i="1" s="1"/>
  <c r="AH986" i="1" s="1"/>
  <c r="AH987" i="1" s="1"/>
  <c r="AH988" i="1" s="1"/>
  <c r="AH989" i="1" s="1"/>
  <c r="AH990" i="1" s="1"/>
  <c r="AH991" i="1" s="1"/>
  <c r="AH992" i="1" s="1"/>
  <c r="AH993" i="1" s="1"/>
  <c r="AH994" i="1" s="1"/>
  <c r="AH995" i="1" s="1"/>
  <c r="AH996" i="1" s="1"/>
  <c r="AH997" i="1" s="1"/>
  <c r="AH998" i="1" s="1"/>
  <c r="AH999" i="1" s="1"/>
  <c r="AH1000" i="1" s="1"/>
  <c r="AH1001" i="1" s="1"/>
  <c r="AH1002" i="1" s="1"/>
  <c r="AH1003" i="1" s="1"/>
  <c r="AH1004" i="1" s="1"/>
  <c r="AH1005" i="1" s="1"/>
  <c r="AH1006" i="1" s="1"/>
  <c r="AH1007" i="1" s="1"/>
  <c r="AH1008" i="1" s="1"/>
  <c r="AH1009" i="1" s="1"/>
  <c r="AH1010" i="1" s="1"/>
  <c r="AH1011" i="1" s="1"/>
  <c r="AH1012" i="1" s="1"/>
  <c r="AH1013" i="1" s="1"/>
  <c r="AH1014" i="1" s="1"/>
  <c r="AH1015" i="1" s="1"/>
  <c r="AH1016" i="1" s="1"/>
  <c r="AH1017" i="1" s="1"/>
  <c r="AH1018" i="1" s="1"/>
  <c r="AH1019" i="1" s="1"/>
  <c r="AH1020" i="1" s="1"/>
  <c r="AH1021" i="1" s="1"/>
  <c r="AH1022" i="1" s="1"/>
  <c r="AH1023" i="1" s="1"/>
  <c r="AH1024" i="1" s="1"/>
  <c r="AH1025" i="1" s="1"/>
  <c r="AH1026" i="1" s="1"/>
  <c r="AH1027" i="1" s="1"/>
  <c r="AH1028" i="1" s="1"/>
  <c r="AH1029" i="1" s="1"/>
  <c r="AH1030" i="1" s="1"/>
  <c r="AH1031" i="1" s="1"/>
  <c r="AH1032" i="1" s="1"/>
  <c r="AH1033" i="1" s="1"/>
  <c r="AH1034" i="1" s="1"/>
  <c r="AH1035" i="1" s="1"/>
  <c r="AH1036" i="1" s="1"/>
  <c r="AH1037" i="1" s="1"/>
  <c r="AH1038" i="1" s="1"/>
  <c r="AH1039" i="1" s="1"/>
  <c r="AH1040" i="1" s="1"/>
  <c r="AH1041" i="1" s="1"/>
  <c r="AH1042" i="1" s="1"/>
  <c r="AH1043" i="1" s="1"/>
  <c r="AH1044" i="1" s="1"/>
  <c r="AH1045" i="1" s="1"/>
  <c r="AH1046" i="1" s="1"/>
  <c r="AH1047" i="1" s="1"/>
  <c r="AH1048" i="1" s="1"/>
  <c r="AH1049" i="1" s="1"/>
  <c r="AH1050" i="1" s="1"/>
  <c r="AH1051" i="1" s="1"/>
  <c r="AH1052" i="1" s="1"/>
  <c r="AH1053" i="1" s="1"/>
  <c r="AH1054" i="1" s="1"/>
  <c r="AH1055" i="1" s="1"/>
  <c r="AH1056" i="1" s="1"/>
  <c r="AH1057" i="1" s="1"/>
  <c r="AH1058" i="1" s="1"/>
  <c r="AH1059" i="1" s="1"/>
  <c r="AH1060" i="1" s="1"/>
  <c r="AH1061" i="1" s="1"/>
  <c r="AH1062" i="1" s="1"/>
  <c r="AH1063" i="1" s="1"/>
  <c r="AH1064" i="1" s="1"/>
  <c r="AH1065" i="1" s="1"/>
  <c r="AH1066" i="1" s="1"/>
  <c r="AH1067" i="1" s="1"/>
  <c r="AH1068" i="1" s="1"/>
  <c r="AH1069" i="1" s="1"/>
  <c r="AH1070" i="1" s="1"/>
  <c r="AH1071" i="1" s="1"/>
  <c r="AH1072" i="1" s="1"/>
  <c r="AH1073" i="1" s="1"/>
  <c r="AH1074" i="1" s="1"/>
  <c r="AH1075" i="1" s="1"/>
  <c r="AH1076" i="1" s="1"/>
  <c r="AH1077" i="1" s="1"/>
  <c r="AH1078" i="1" s="1"/>
  <c r="AH1079" i="1" s="1"/>
  <c r="AH1080" i="1" s="1"/>
  <c r="AH1081" i="1" s="1"/>
  <c r="AH1082" i="1" s="1"/>
  <c r="AH1083" i="1" s="1"/>
  <c r="AH1084" i="1" s="1"/>
  <c r="AH1085" i="1" s="1"/>
  <c r="AH1086" i="1" s="1"/>
  <c r="AH1087" i="1" s="1"/>
  <c r="AH1088" i="1" s="1"/>
  <c r="AH1089" i="1" s="1"/>
  <c r="AH1090" i="1" s="1"/>
  <c r="AH1091" i="1" s="1"/>
  <c r="AH1092" i="1" s="1"/>
  <c r="AH1093" i="1" s="1"/>
  <c r="AH1094" i="1" s="1"/>
  <c r="AH1095" i="1" s="1"/>
  <c r="AH1096" i="1" s="1"/>
  <c r="AH1097" i="1" s="1"/>
  <c r="AH1098" i="1" s="1"/>
  <c r="AH1099" i="1" s="1"/>
  <c r="AH1100" i="1" s="1"/>
  <c r="AH1101" i="1" s="1"/>
  <c r="AH1102" i="1" s="1"/>
  <c r="AH1103" i="1" s="1"/>
  <c r="AH1104" i="1" s="1"/>
  <c r="AH1105" i="1" s="1"/>
  <c r="AH1106" i="1" s="1"/>
  <c r="AH1107" i="1" s="1"/>
  <c r="AH1108" i="1" s="1"/>
  <c r="AH1109" i="1" s="1"/>
  <c r="AH1110" i="1" s="1"/>
  <c r="AH1111" i="1" s="1"/>
  <c r="AH1112" i="1" s="1"/>
  <c r="AH1113" i="1" s="1"/>
  <c r="AH1114" i="1" s="1"/>
  <c r="AH1115" i="1" s="1"/>
  <c r="AH1116" i="1" s="1"/>
  <c r="AH1117" i="1" s="1"/>
  <c r="AH1118" i="1" s="1"/>
  <c r="AH1119" i="1" s="1"/>
  <c r="AH1120" i="1" s="1"/>
  <c r="AH1121" i="1" s="1"/>
  <c r="AH1122" i="1" s="1"/>
  <c r="AH1123" i="1" s="1"/>
  <c r="AH1124" i="1" s="1"/>
  <c r="AH1125" i="1" s="1"/>
  <c r="AH1126" i="1" s="1"/>
  <c r="AH1127" i="1" s="1"/>
  <c r="AH1128" i="1" s="1"/>
  <c r="AH1129" i="1" s="1"/>
  <c r="AH1130" i="1" s="1"/>
  <c r="AH1131" i="1" s="1"/>
  <c r="AH1132" i="1" s="1"/>
  <c r="AH1133" i="1" s="1"/>
  <c r="AH1134" i="1" s="1"/>
  <c r="AH1135" i="1" s="1"/>
  <c r="AH1136" i="1" s="1"/>
  <c r="AH1137" i="1" s="1"/>
  <c r="AH1138" i="1" s="1"/>
  <c r="AH1139" i="1" s="1"/>
  <c r="AH1140" i="1" s="1"/>
  <c r="AP322" i="1"/>
  <c r="BB14" i="1"/>
  <c r="BB15" i="1" s="1"/>
  <c r="BB16" i="1" s="1"/>
  <c r="BB17" i="1" s="1"/>
  <c r="BB18" i="1" s="1"/>
  <c r="BB19" i="1" s="1"/>
  <c r="BB20" i="1" s="1"/>
  <c r="BB21" i="1" s="1"/>
  <c r="BB22" i="1" s="1"/>
  <c r="BB23" i="1" s="1"/>
  <c r="BB24" i="1" s="1"/>
  <c r="BB25" i="1" s="1"/>
  <c r="BB26" i="1" s="1"/>
  <c r="BB27" i="1" s="1"/>
  <c r="BB28" i="1" s="1"/>
  <c r="BB29" i="1" s="1"/>
  <c r="BB30" i="1" s="1"/>
  <c r="BB31" i="1" s="1"/>
  <c r="BB32" i="1" s="1"/>
  <c r="BB33" i="1" s="1"/>
  <c r="BB34" i="1" s="1"/>
  <c r="BB35" i="1" s="1"/>
  <c r="BB36" i="1" s="1"/>
  <c r="BB37" i="1" s="1"/>
  <c r="BB38" i="1" s="1"/>
  <c r="BB39" i="1" s="1"/>
  <c r="BB40" i="1" s="1"/>
  <c r="BB41" i="1" s="1"/>
  <c r="BB42" i="1" s="1"/>
  <c r="BB43" i="1" s="1"/>
  <c r="BB44" i="1" s="1"/>
  <c r="BB45" i="1" s="1"/>
  <c r="BB46" i="1" s="1"/>
  <c r="BB47" i="1" s="1"/>
  <c r="BB48" i="1" s="1"/>
  <c r="BB49" i="1" s="1"/>
  <c r="BB50" i="1" s="1"/>
  <c r="BB51" i="1" s="1"/>
  <c r="BB52" i="1" s="1"/>
  <c r="BB53" i="1" s="1"/>
  <c r="BB54" i="1" s="1"/>
  <c r="BB55" i="1" s="1"/>
  <c r="BB56" i="1" s="1"/>
  <c r="BB57" i="1" s="1"/>
  <c r="BB58" i="1" s="1"/>
  <c r="BB59" i="1" s="1"/>
  <c r="BB60" i="1" s="1"/>
  <c r="BB61" i="1" s="1"/>
  <c r="BB62" i="1" s="1"/>
  <c r="BB63" i="1" s="1"/>
  <c r="BB64" i="1" s="1"/>
  <c r="BB65" i="1" s="1"/>
  <c r="BB66" i="1" s="1"/>
  <c r="BB67" i="1" s="1"/>
  <c r="BB68" i="1" s="1"/>
  <c r="BB69" i="1" s="1"/>
  <c r="BB70" i="1" s="1"/>
  <c r="BB71" i="1" s="1"/>
  <c r="BB72" i="1" s="1"/>
  <c r="BB73" i="1" s="1"/>
  <c r="BB74" i="1" s="1"/>
  <c r="BB75" i="1" s="1"/>
  <c r="BB76" i="1" s="1"/>
  <c r="BB77" i="1" s="1"/>
  <c r="BB78" i="1" s="1"/>
  <c r="BB79" i="1" s="1"/>
  <c r="BB80" i="1" s="1"/>
  <c r="BB81" i="1" s="1"/>
  <c r="BB82" i="1" s="1"/>
  <c r="BB83" i="1" s="1"/>
  <c r="BB84" i="1" s="1"/>
  <c r="BB85" i="1" s="1"/>
  <c r="BB86" i="1" s="1"/>
  <c r="AX13" i="1"/>
  <c r="AX14" i="1" s="1"/>
  <c r="AX15" i="1" s="1"/>
  <c r="AX16" i="1" s="1"/>
  <c r="AX17" i="1" s="1"/>
  <c r="AX18" i="1" s="1"/>
  <c r="AX19" i="1" s="1"/>
  <c r="AX20" i="1" s="1"/>
  <c r="AX21" i="1" s="1"/>
  <c r="AX22" i="1" s="1"/>
  <c r="AX23" i="1" s="1"/>
  <c r="AX24" i="1" s="1"/>
  <c r="AK13" i="1"/>
  <c r="AK14" i="1" s="1"/>
  <c r="AK15" i="1" s="1"/>
  <c r="AK16" i="1" s="1"/>
  <c r="AK17" i="1" s="1"/>
  <c r="AK18" i="1" s="1"/>
  <c r="AK19" i="1" s="1"/>
  <c r="AK20" i="1" s="1"/>
  <c r="AK21" i="1" s="1"/>
  <c r="AK22" i="1" s="1"/>
  <c r="AK23" i="1" s="1"/>
  <c r="AK24" i="1" s="1"/>
  <c r="AM12" i="1"/>
  <c r="AM11" i="1"/>
  <c r="AL11" i="1"/>
  <c r="AR13" i="1" s="1"/>
  <c r="AH11" i="1"/>
  <c r="AH12" i="1" s="1"/>
  <c r="AH13" i="1" s="1"/>
  <c r="AH14" i="1" s="1"/>
  <c r="AH15" i="1" s="1"/>
  <c r="AH16" i="1" s="1"/>
  <c r="AH17" i="1" s="1"/>
  <c r="AH18" i="1" s="1"/>
  <c r="AH19" i="1" s="1"/>
  <c r="AA11" i="1"/>
  <c r="A11" i="1"/>
  <c r="AO9" i="1"/>
  <c r="AX25" i="1" l="1"/>
  <c r="AX26" i="1" s="1"/>
  <c r="AX27" i="1" s="1"/>
  <c r="AX28" i="1" s="1"/>
  <c r="AX29" i="1" s="1"/>
  <c r="AX30" i="1" s="1"/>
  <c r="AX31" i="1" s="1"/>
  <c r="AX32" i="1" s="1"/>
  <c r="AX33" i="1" s="1"/>
  <c r="AX34" i="1" s="1"/>
  <c r="AX35" i="1" s="1"/>
  <c r="AX36" i="1" s="1"/>
  <c r="AK25" i="1"/>
  <c r="AK26" i="1" s="1"/>
  <c r="AK27" i="1" s="1"/>
  <c r="AK28" i="1" s="1"/>
  <c r="AK29" i="1" s="1"/>
  <c r="AK30" i="1" s="1"/>
  <c r="AK31" i="1" s="1"/>
  <c r="AK32" i="1" s="1"/>
  <c r="AK33" i="1" s="1"/>
  <c r="AK34" i="1" s="1"/>
  <c r="AK35" i="1" s="1"/>
  <c r="AK36" i="1" s="1"/>
  <c r="L12" i="1"/>
  <c r="AH20" i="1"/>
  <c r="AH21" i="1" s="1"/>
  <c r="AH22" i="1" s="1"/>
  <c r="AH23" i="1" s="1"/>
  <c r="AH24" i="1" s="1"/>
  <c r="AH25" i="1" s="1"/>
  <c r="AH26" i="1" s="1"/>
  <c r="AH27" i="1" s="1"/>
  <c r="AH28" i="1" s="1"/>
  <c r="AH29" i="1" s="1"/>
  <c r="AH30" i="1" s="1"/>
  <c r="AH31" i="1" s="1"/>
  <c r="AH32" i="1" s="1"/>
  <c r="AH33" i="1" s="1"/>
  <c r="AH34" i="1" s="1"/>
  <c r="AH35" i="1" s="1"/>
  <c r="AH36" i="1" s="1"/>
  <c r="AH37" i="1" s="1"/>
  <c r="AH38" i="1" s="1"/>
  <c r="AH39" i="1" s="1"/>
  <c r="AH40" i="1" s="1"/>
  <c r="AH41" i="1" s="1"/>
  <c r="AH42" i="1" s="1"/>
  <c r="AH43" i="1" s="1"/>
  <c r="AH44" i="1" s="1"/>
  <c r="AH45" i="1" s="1"/>
  <c r="AH46" i="1" s="1"/>
  <c r="AH47" i="1" s="1"/>
  <c r="AH48" i="1" s="1"/>
  <c r="AH49" i="1" s="1"/>
  <c r="AH50" i="1" s="1"/>
  <c r="AH51" i="1" s="1"/>
  <c r="AH52" i="1" s="1"/>
  <c r="AH53" i="1" s="1"/>
  <c r="AH54" i="1" s="1"/>
  <c r="AH55" i="1" s="1"/>
  <c r="AH56" i="1" s="1"/>
  <c r="AH57" i="1" s="1"/>
  <c r="AH58" i="1" s="1"/>
  <c r="AH59" i="1" s="1"/>
  <c r="AH60" i="1" s="1"/>
  <c r="AH61" i="1" s="1"/>
  <c r="AH62" i="1" s="1"/>
  <c r="AH63" i="1" s="1"/>
  <c r="AH64" i="1" s="1"/>
  <c r="AH65" i="1" s="1"/>
  <c r="AH66" i="1" s="1"/>
  <c r="AH67" i="1" s="1"/>
  <c r="AH68" i="1" s="1"/>
  <c r="AH69" i="1" s="1"/>
  <c r="AH70" i="1" s="1"/>
  <c r="AH71" i="1" s="1"/>
  <c r="AH72" i="1" s="1"/>
  <c r="AH73" i="1" s="1"/>
  <c r="AH74" i="1" s="1"/>
  <c r="AH75" i="1" s="1"/>
  <c r="AH76" i="1" s="1"/>
  <c r="AH1141" i="1"/>
  <c r="AH1142" i="1" s="1"/>
  <c r="AH1143" i="1" s="1"/>
  <c r="AH1144" i="1" s="1"/>
  <c r="AH1145" i="1" s="1"/>
  <c r="AH1146" i="1" s="1"/>
  <c r="AH1147" i="1" s="1"/>
  <c r="AH1148" i="1" s="1"/>
  <c r="AH1149" i="1" s="1"/>
  <c r="AH1150" i="1" s="1"/>
  <c r="AH1151" i="1" s="1"/>
  <c r="AH1152" i="1" s="1"/>
  <c r="AH1153" i="1" s="1"/>
  <c r="AH1154" i="1" s="1"/>
  <c r="AH1155" i="1" s="1"/>
  <c r="AH1156" i="1" s="1"/>
  <c r="AH1157" i="1" s="1"/>
  <c r="AH1158" i="1" s="1"/>
  <c r="AH1159" i="1" s="1"/>
  <c r="AH1160" i="1" s="1"/>
  <c r="AH1161" i="1" s="1"/>
  <c r="AH1162" i="1" s="1"/>
  <c r="AH1163" i="1" s="1"/>
  <c r="AH1164" i="1" s="1"/>
  <c r="AH1165" i="1" s="1"/>
  <c r="AH1166" i="1" s="1"/>
  <c r="AH1167" i="1" s="1"/>
  <c r="AH1168" i="1" s="1"/>
  <c r="AH1169" i="1" s="1"/>
  <c r="AH1170" i="1" s="1"/>
  <c r="AH1171" i="1" s="1"/>
  <c r="AH1172" i="1" s="1"/>
  <c r="AH1173" i="1" s="1"/>
  <c r="AH1174" i="1" s="1"/>
  <c r="AH1175" i="1" s="1"/>
  <c r="AH1176" i="1" s="1"/>
  <c r="AH1177" i="1" s="1"/>
  <c r="AH1178" i="1" s="1"/>
  <c r="AH1179" i="1" s="1"/>
  <c r="AH1180" i="1" s="1"/>
  <c r="AH1181" i="1" s="1"/>
  <c r="AH1182" i="1" s="1"/>
  <c r="AH1183" i="1" s="1"/>
  <c r="AH1184" i="1" s="1"/>
  <c r="AH1185" i="1" s="1"/>
  <c r="AH1186" i="1" s="1"/>
  <c r="AH1187" i="1" s="1"/>
  <c r="AH1188" i="1" s="1"/>
  <c r="AH1189" i="1" s="1"/>
  <c r="AH1190" i="1" s="1"/>
  <c r="AH1191" i="1" s="1"/>
  <c r="AH1192" i="1" s="1"/>
  <c r="AH1193" i="1" s="1"/>
  <c r="AH1194" i="1" s="1"/>
  <c r="AH1195" i="1" s="1"/>
  <c r="AH1196" i="1" s="1"/>
  <c r="AH1197" i="1" s="1"/>
  <c r="AH1198" i="1" s="1"/>
  <c r="AH1199" i="1" s="1"/>
  <c r="AH1200" i="1" s="1"/>
  <c r="AH1201" i="1" s="1"/>
  <c r="AH1202" i="1" s="1"/>
  <c r="AH1203" i="1" s="1"/>
  <c r="AH1204" i="1" s="1"/>
  <c r="AH1205" i="1" s="1"/>
  <c r="AH1206" i="1" s="1"/>
  <c r="AH1207" i="1" s="1"/>
  <c r="AH1208" i="1" s="1"/>
  <c r="AH1209" i="1" s="1"/>
  <c r="AH1210" i="1" s="1"/>
  <c r="AH1211" i="1" s="1"/>
  <c r="AH1212" i="1" s="1"/>
  <c r="AH1213" i="1" s="1"/>
  <c r="AH1214" i="1" s="1"/>
  <c r="AH1215" i="1" s="1"/>
  <c r="AH1216" i="1" s="1"/>
  <c r="AH1217" i="1" s="1"/>
  <c r="AH1218" i="1" s="1"/>
  <c r="AH1219" i="1" s="1"/>
  <c r="AH1220" i="1" s="1"/>
  <c r="AH1221" i="1" s="1"/>
  <c r="AH1222" i="1" s="1"/>
  <c r="AH1223" i="1" s="1"/>
  <c r="AH1224" i="1" s="1"/>
  <c r="AH1225" i="1" s="1"/>
  <c r="AH1226" i="1" s="1"/>
  <c r="AH1227" i="1" s="1"/>
  <c r="AH1228" i="1" s="1"/>
  <c r="AH1229" i="1" s="1"/>
  <c r="AH1230" i="1" s="1"/>
  <c r="AH1231" i="1" s="1"/>
  <c r="AH1232" i="1" s="1"/>
  <c r="AH1233" i="1" s="1"/>
  <c r="AH1234" i="1" s="1"/>
  <c r="AH1235" i="1" s="1"/>
  <c r="AH1236" i="1" s="1"/>
  <c r="AH1237" i="1" s="1"/>
  <c r="AH1238" i="1" s="1"/>
  <c r="AH1239" i="1" s="1"/>
  <c r="AH1240" i="1" s="1"/>
  <c r="AH1241" i="1" s="1"/>
  <c r="AH1242" i="1" s="1"/>
  <c r="AH1243" i="1" s="1"/>
  <c r="AH1244" i="1" s="1"/>
  <c r="AH1245" i="1" s="1"/>
  <c r="AH1246" i="1" s="1"/>
  <c r="AH1247" i="1" s="1"/>
  <c r="AH1248" i="1" s="1"/>
  <c r="AH1249" i="1" s="1"/>
  <c r="AH1250" i="1" s="1"/>
  <c r="AH1251" i="1" s="1"/>
  <c r="AH1252" i="1" s="1"/>
  <c r="AH1253" i="1" s="1"/>
  <c r="AH1254" i="1" s="1"/>
  <c r="AH1255" i="1" s="1"/>
  <c r="AH1256" i="1" s="1"/>
  <c r="AH1257" i="1" s="1"/>
  <c r="AH1258" i="1" s="1"/>
  <c r="AH1259" i="1" s="1"/>
  <c r="AH1260" i="1" s="1"/>
  <c r="AH1261" i="1" s="1"/>
  <c r="AH1262" i="1" s="1"/>
  <c r="AH1263" i="1" s="1"/>
  <c r="AH1264" i="1" s="1"/>
  <c r="AH1265" i="1" s="1"/>
  <c r="AH1266" i="1" s="1"/>
  <c r="AH1267" i="1" s="1"/>
  <c r="AH1268" i="1" s="1"/>
  <c r="AH1269" i="1" s="1"/>
  <c r="AH1270" i="1" s="1"/>
  <c r="AH1271" i="1" s="1"/>
  <c r="AH1272" i="1" s="1"/>
  <c r="AH1273" i="1" s="1"/>
  <c r="AH1274" i="1" s="1"/>
  <c r="AH1275" i="1" s="1"/>
  <c r="AH1276" i="1" s="1"/>
  <c r="AH1277" i="1" s="1"/>
  <c r="AH1278" i="1" s="1"/>
  <c r="AH1279" i="1" s="1"/>
  <c r="AH1280" i="1" s="1"/>
  <c r="AH1281" i="1" s="1"/>
  <c r="AH1282" i="1" s="1"/>
  <c r="AH1283" i="1" s="1"/>
  <c r="AH1284" i="1" s="1"/>
  <c r="AH1285" i="1" s="1"/>
  <c r="AH1286" i="1" s="1"/>
  <c r="AH1287" i="1" s="1"/>
  <c r="AH1288" i="1" s="1"/>
  <c r="AH1289" i="1" s="1"/>
  <c r="AH1290" i="1" s="1"/>
  <c r="AH1291" i="1" s="1"/>
  <c r="AH1292" i="1" s="1"/>
  <c r="AH1293" i="1" s="1"/>
  <c r="AH1294" i="1" s="1"/>
  <c r="AH1295" i="1" s="1"/>
  <c r="AH1296" i="1" s="1"/>
  <c r="AH1297" i="1" s="1"/>
  <c r="AH1298" i="1" s="1"/>
  <c r="AH1299" i="1" s="1"/>
  <c r="AH1300" i="1" s="1"/>
  <c r="AH1301" i="1" s="1"/>
  <c r="AH1302" i="1" s="1"/>
  <c r="AH1303" i="1" s="1"/>
  <c r="AH1304" i="1" s="1"/>
  <c r="AH1305" i="1" s="1"/>
  <c r="AH1306" i="1" s="1"/>
  <c r="AH1307" i="1" s="1"/>
  <c r="AH1308" i="1" s="1"/>
  <c r="AH1309" i="1" s="1"/>
  <c r="AH1310" i="1" s="1"/>
  <c r="AH1311" i="1" s="1"/>
  <c r="AH1312" i="1" s="1"/>
  <c r="AH1313" i="1" s="1"/>
  <c r="AH1314" i="1" s="1"/>
  <c r="AH1315" i="1" s="1"/>
  <c r="AH1316" i="1" s="1"/>
  <c r="AH1317" i="1" s="1"/>
  <c r="AH1318" i="1" s="1"/>
  <c r="AH1319" i="1" s="1"/>
  <c r="AH1320" i="1" s="1"/>
  <c r="AH1321" i="1" s="1"/>
  <c r="AH1322" i="1" s="1"/>
  <c r="AH1323" i="1" s="1"/>
  <c r="AH1324" i="1" s="1"/>
  <c r="AH1325" i="1" s="1"/>
  <c r="AH1326" i="1" s="1"/>
  <c r="AH1327" i="1" s="1"/>
  <c r="AH1328" i="1" s="1"/>
  <c r="AH1329" i="1" s="1"/>
  <c r="AH1330" i="1" s="1"/>
  <c r="AH1331" i="1" s="1"/>
  <c r="AH1332" i="1" s="1"/>
  <c r="AH1333" i="1" s="1"/>
  <c r="AH1334" i="1" s="1"/>
  <c r="AH1335" i="1" s="1"/>
  <c r="AH1336" i="1" s="1"/>
  <c r="AH1337" i="1" s="1"/>
  <c r="AH1338" i="1" s="1"/>
  <c r="AH1339" i="1" s="1"/>
  <c r="AH1340" i="1" s="1"/>
  <c r="AH1341" i="1" s="1"/>
  <c r="AH1342" i="1" s="1"/>
  <c r="AH1343" i="1" s="1"/>
  <c r="AH1344" i="1" s="1"/>
  <c r="AH1345" i="1" s="1"/>
  <c r="AH1346" i="1" s="1"/>
  <c r="AH1347" i="1" s="1"/>
  <c r="AH1348" i="1" s="1"/>
  <c r="AH1349" i="1" s="1"/>
  <c r="AH1350" i="1" s="1"/>
  <c r="AH1351" i="1" s="1"/>
  <c r="AH1352" i="1" s="1"/>
  <c r="AH1353" i="1" s="1"/>
  <c r="AH1354" i="1" s="1"/>
  <c r="AH1355" i="1" s="1"/>
  <c r="AH1356" i="1" s="1"/>
  <c r="AH1357" i="1" s="1"/>
  <c r="AH1358" i="1" s="1"/>
  <c r="AH1359" i="1" s="1"/>
  <c r="AH1360" i="1" s="1"/>
  <c r="AH1361" i="1" s="1"/>
  <c r="AH1362" i="1" s="1"/>
  <c r="AH1363" i="1" s="1"/>
  <c r="AH1364" i="1" s="1"/>
  <c r="AH1365" i="1" s="1"/>
  <c r="AH1366" i="1" s="1"/>
  <c r="AH1367" i="1" s="1"/>
  <c r="AH1368" i="1" s="1"/>
  <c r="AH1369" i="1" s="1"/>
  <c r="AH1370" i="1" s="1"/>
  <c r="AH1371" i="1" s="1"/>
  <c r="AH1372" i="1" s="1"/>
  <c r="AH1373" i="1" s="1"/>
  <c r="AH1374" i="1" s="1"/>
  <c r="AH1375" i="1" s="1"/>
  <c r="AH1376" i="1" s="1"/>
  <c r="AH1377" i="1" s="1"/>
  <c r="AH1378" i="1" s="1"/>
  <c r="AH1379" i="1" s="1"/>
  <c r="AH1380" i="1" s="1"/>
  <c r="AH1381" i="1" s="1"/>
  <c r="AH1382" i="1" s="1"/>
  <c r="AH1383" i="1" s="1"/>
  <c r="AH1384" i="1" s="1"/>
  <c r="AH1385" i="1" s="1"/>
  <c r="AH1386" i="1" s="1"/>
  <c r="AH1387" i="1" s="1"/>
  <c r="AH1388" i="1" s="1"/>
  <c r="AH1389" i="1" s="1"/>
  <c r="AH1390" i="1" s="1"/>
  <c r="AH1391" i="1" s="1"/>
  <c r="AH1392" i="1" s="1"/>
  <c r="AH1393" i="1" s="1"/>
  <c r="AH1394" i="1" s="1"/>
  <c r="AH1395" i="1" s="1"/>
  <c r="AH1396" i="1" s="1"/>
  <c r="AH1397" i="1" s="1"/>
  <c r="AH1398" i="1" s="1"/>
  <c r="AH1399" i="1" s="1"/>
  <c r="AH1400" i="1" s="1"/>
  <c r="AH1401" i="1" s="1"/>
  <c r="AH1402" i="1" s="1"/>
  <c r="AH1403" i="1" s="1"/>
  <c r="AH1404" i="1" s="1"/>
  <c r="AH1405" i="1" s="1"/>
  <c r="AH1406" i="1" s="1"/>
  <c r="AH1407" i="1" s="1"/>
  <c r="AH1408" i="1" s="1"/>
  <c r="AH1409" i="1" s="1"/>
  <c r="AH1410" i="1" s="1"/>
  <c r="AH1411" i="1" s="1"/>
  <c r="AH1412" i="1" s="1"/>
  <c r="AH1413" i="1" s="1"/>
  <c r="AH1414" i="1" s="1"/>
  <c r="AH1415" i="1" s="1"/>
  <c r="AH1416" i="1" s="1"/>
  <c r="AH1417" i="1" s="1"/>
  <c r="AH1418" i="1" s="1"/>
  <c r="AH1419" i="1" s="1"/>
  <c r="AH1420" i="1" s="1"/>
  <c r="AH1421" i="1" s="1"/>
  <c r="AH1422" i="1" s="1"/>
  <c r="AH1423" i="1" s="1"/>
  <c r="AH1424" i="1" s="1"/>
  <c r="AH1425" i="1" s="1"/>
  <c r="AH1426" i="1" s="1"/>
  <c r="AH1427" i="1" s="1"/>
  <c r="AH1428" i="1" s="1"/>
  <c r="AH1429" i="1" s="1"/>
  <c r="AH1430" i="1" s="1"/>
  <c r="AH1431" i="1" s="1"/>
  <c r="AH1432" i="1" s="1"/>
  <c r="AH1433" i="1" s="1"/>
  <c r="AH1434" i="1" s="1"/>
  <c r="AH1435" i="1" s="1"/>
  <c r="AH1436" i="1" s="1"/>
  <c r="AH1437" i="1" s="1"/>
  <c r="AH1438" i="1" s="1"/>
  <c r="AH1439" i="1" s="1"/>
  <c r="AH1440" i="1" s="1"/>
  <c r="AH1441" i="1" s="1"/>
  <c r="AH1442" i="1" s="1"/>
  <c r="AH1443" i="1" s="1"/>
  <c r="AH1444" i="1" s="1"/>
  <c r="AH1445" i="1" s="1"/>
  <c r="AH1446" i="1" s="1"/>
  <c r="AH1447" i="1" s="1"/>
  <c r="AH1448" i="1" s="1"/>
  <c r="AH1449" i="1" s="1"/>
  <c r="AH1450" i="1" s="1"/>
  <c r="AH1451" i="1" s="1"/>
  <c r="AH1452" i="1" s="1"/>
  <c r="AH1453" i="1" s="1"/>
  <c r="AH1454" i="1" s="1"/>
  <c r="AH1455" i="1" s="1"/>
  <c r="AH1456" i="1" s="1"/>
  <c r="AH1457" i="1" s="1"/>
  <c r="AH1458" i="1" s="1"/>
  <c r="AH1459" i="1" s="1"/>
  <c r="AH1460" i="1" s="1"/>
  <c r="AH1461" i="1" s="1"/>
  <c r="AH1462" i="1" s="1"/>
  <c r="AH1463" i="1" s="1"/>
  <c r="AH1464" i="1" s="1"/>
  <c r="AH1465" i="1" s="1"/>
  <c r="AH1466" i="1" s="1"/>
  <c r="AH1467" i="1" s="1"/>
  <c r="AH1468" i="1" s="1"/>
  <c r="AH1469" i="1" s="1"/>
  <c r="AH1470" i="1" s="1"/>
  <c r="AH1471" i="1" s="1"/>
  <c r="AH1472" i="1" s="1"/>
  <c r="AH1473" i="1" s="1"/>
  <c r="AH1474" i="1" s="1"/>
  <c r="AH1475" i="1" s="1"/>
  <c r="AH1476" i="1" s="1"/>
  <c r="AH1477" i="1" s="1"/>
  <c r="AH1478" i="1" s="1"/>
  <c r="AH1479" i="1" s="1"/>
  <c r="AH1480" i="1" s="1"/>
  <c r="AH1481" i="1" s="1"/>
  <c r="AH1482" i="1" s="1"/>
  <c r="AH1483" i="1" s="1"/>
  <c r="AH1484" i="1" s="1"/>
  <c r="AH1485" i="1" s="1"/>
  <c r="AH1486" i="1" s="1"/>
  <c r="AH1487" i="1" s="1"/>
  <c r="AH1488" i="1" s="1"/>
  <c r="AH1489" i="1" s="1"/>
  <c r="AH1490" i="1" s="1"/>
  <c r="AH1491" i="1" s="1"/>
  <c r="AH1492" i="1" s="1"/>
  <c r="AH1493" i="1" s="1"/>
  <c r="AH1494" i="1" s="1"/>
  <c r="AH1495" i="1" s="1"/>
  <c r="AH1496" i="1" s="1"/>
  <c r="AH1497" i="1" s="1"/>
  <c r="AH1498" i="1" s="1"/>
  <c r="AH1499" i="1" s="1"/>
  <c r="AH1500" i="1" s="1"/>
  <c r="AH1501" i="1" s="1"/>
  <c r="AH1502" i="1" s="1"/>
  <c r="AH1503" i="1" s="1"/>
  <c r="AH1504" i="1" s="1"/>
  <c r="AH1505" i="1" s="1"/>
  <c r="AH1506" i="1" s="1"/>
  <c r="AQ322" i="1"/>
  <c r="AR322" i="1" s="1"/>
  <c r="AT322" i="1" s="1"/>
  <c r="AZ12" i="1"/>
  <c r="AA12" i="1"/>
  <c r="BF14" i="1"/>
  <c r="BG14" i="1" s="1"/>
  <c r="AS321" i="1"/>
  <c r="AV321" i="1" s="1"/>
  <c r="BC14" i="1"/>
  <c r="M11" i="1"/>
  <c r="AL14" i="1"/>
  <c r="AP323" i="1"/>
  <c r="A12" i="1"/>
  <c r="AP13" i="1"/>
  <c r="AL12" i="1"/>
  <c r="AN13" i="1" s="1"/>
  <c r="AO13" i="1" s="1"/>
  <c r="AH1507" i="1" l="1"/>
  <c r="AH1508" i="1" s="1"/>
  <c r="AH1509" i="1" s="1"/>
  <c r="AH1510" i="1" s="1"/>
  <c r="AH1511" i="1" s="1"/>
  <c r="AH1512" i="1" s="1"/>
  <c r="AH1513" i="1" s="1"/>
  <c r="AH1514" i="1" s="1"/>
  <c r="AH1515" i="1" s="1"/>
  <c r="AH1516" i="1" s="1"/>
  <c r="AH1517" i="1" s="1"/>
  <c r="AH1518" i="1" s="1"/>
  <c r="AH1519" i="1" s="1"/>
  <c r="AH1520" i="1" s="1"/>
  <c r="AH1521" i="1" s="1"/>
  <c r="AH1522" i="1" s="1"/>
  <c r="AH1523" i="1" s="1"/>
  <c r="AH1524" i="1" s="1"/>
  <c r="AH1525" i="1" s="1"/>
  <c r="AH1526" i="1" s="1"/>
  <c r="AH1527" i="1" s="1"/>
  <c r="AH1528" i="1" s="1"/>
  <c r="AH1529" i="1" s="1"/>
  <c r="AH1530" i="1" s="1"/>
  <c r="AH1531" i="1" s="1"/>
  <c r="AH1532" i="1" s="1"/>
  <c r="AH1533" i="1" s="1"/>
  <c r="AH1534" i="1" s="1"/>
  <c r="AH1535" i="1" s="1"/>
  <c r="AH1536" i="1" s="1"/>
  <c r="AH1537" i="1" s="1"/>
  <c r="AH1538" i="1" s="1"/>
  <c r="AH1539" i="1" s="1"/>
  <c r="AH1540" i="1" s="1"/>
  <c r="AH1541" i="1" s="1"/>
  <c r="AH1542" i="1" s="1"/>
  <c r="AH1543" i="1" s="1"/>
  <c r="AH1544" i="1" s="1"/>
  <c r="AH1545" i="1" s="1"/>
  <c r="AH1546" i="1" s="1"/>
  <c r="AH1547" i="1" s="1"/>
  <c r="AH1548" i="1" s="1"/>
  <c r="AH1549" i="1" s="1"/>
  <c r="AH1550" i="1" s="1"/>
  <c r="AH1551" i="1" s="1"/>
  <c r="AH1552" i="1" s="1"/>
  <c r="AH1553" i="1" s="1"/>
  <c r="AH1554" i="1" s="1"/>
  <c r="AH1555" i="1" s="1"/>
  <c r="AH1556" i="1" s="1"/>
  <c r="AH1557" i="1" s="1"/>
  <c r="AH1558" i="1" s="1"/>
  <c r="AH1559" i="1" s="1"/>
  <c r="AH1560" i="1" s="1"/>
  <c r="AH1561" i="1" s="1"/>
  <c r="AH1562" i="1" s="1"/>
  <c r="AH1563" i="1" s="1"/>
  <c r="AH1564" i="1" s="1"/>
  <c r="AH1565" i="1" s="1"/>
  <c r="AH1566" i="1" s="1"/>
  <c r="AH1567" i="1" s="1"/>
  <c r="AH1568" i="1" s="1"/>
  <c r="AH1569" i="1" s="1"/>
  <c r="AH1570" i="1" s="1"/>
  <c r="AH1571" i="1" s="1"/>
  <c r="AH1572" i="1" s="1"/>
  <c r="AH1573" i="1" s="1"/>
  <c r="AH1574" i="1" s="1"/>
  <c r="AH1575" i="1" s="1"/>
  <c r="AH1576" i="1" s="1"/>
  <c r="AH1577" i="1" s="1"/>
  <c r="AH1578" i="1" s="1"/>
  <c r="AH1579" i="1" s="1"/>
  <c r="AH1580" i="1" s="1"/>
  <c r="AH1581" i="1" s="1"/>
  <c r="AH1582" i="1" s="1"/>
  <c r="AH1583" i="1" s="1"/>
  <c r="AH1584" i="1" s="1"/>
  <c r="AH1585" i="1" s="1"/>
  <c r="AH1586" i="1" s="1"/>
  <c r="AH1587" i="1" s="1"/>
  <c r="AH1588" i="1" s="1"/>
  <c r="AH1589" i="1" s="1"/>
  <c r="AH1590" i="1" s="1"/>
  <c r="AH1591" i="1" s="1"/>
  <c r="AH1592" i="1" s="1"/>
  <c r="AH1593" i="1" s="1"/>
  <c r="AH1594" i="1" s="1"/>
  <c r="AH1595" i="1" s="1"/>
  <c r="AH1596" i="1" s="1"/>
  <c r="AH1597" i="1" s="1"/>
  <c r="AH1598" i="1" s="1"/>
  <c r="AH1599" i="1" s="1"/>
  <c r="AH1600" i="1" s="1"/>
  <c r="AH1601" i="1" s="1"/>
  <c r="AH1602" i="1" s="1"/>
  <c r="AH1603" i="1" s="1"/>
  <c r="AH1604" i="1" s="1"/>
  <c r="AH1605" i="1" s="1"/>
  <c r="AH1606" i="1" s="1"/>
  <c r="AH1607" i="1" s="1"/>
  <c r="AH1608" i="1" s="1"/>
  <c r="AH1609" i="1" s="1"/>
  <c r="AH1610" i="1" s="1"/>
  <c r="AH1611" i="1" s="1"/>
  <c r="AH1612" i="1" s="1"/>
  <c r="AH1613" i="1" s="1"/>
  <c r="AH1614" i="1" s="1"/>
  <c r="AH1615" i="1" s="1"/>
  <c r="AH1616" i="1" s="1"/>
  <c r="AH1617" i="1" s="1"/>
  <c r="AH1618" i="1" s="1"/>
  <c r="AH1619" i="1" s="1"/>
  <c r="AH1620" i="1" s="1"/>
  <c r="AH1621" i="1" s="1"/>
  <c r="AH1622" i="1" s="1"/>
  <c r="AH1623" i="1" s="1"/>
  <c r="AH1624" i="1" s="1"/>
  <c r="AH1625" i="1" s="1"/>
  <c r="AH1626" i="1" s="1"/>
  <c r="AH1627" i="1" s="1"/>
  <c r="AH1628" i="1" s="1"/>
  <c r="AH1629" i="1" s="1"/>
  <c r="AH1630" i="1" s="1"/>
  <c r="AH1631" i="1" s="1"/>
  <c r="AH1632" i="1" s="1"/>
  <c r="AH1633" i="1" s="1"/>
  <c r="AH1634" i="1" s="1"/>
  <c r="AH1635" i="1" s="1"/>
  <c r="AH1636" i="1" s="1"/>
  <c r="AH1637" i="1" s="1"/>
  <c r="AH1638" i="1" s="1"/>
  <c r="AH1639" i="1" s="1"/>
  <c r="AH1640" i="1" s="1"/>
  <c r="AH1641" i="1" s="1"/>
  <c r="AH1642" i="1" s="1"/>
  <c r="AH1643" i="1" s="1"/>
  <c r="AH1644" i="1" s="1"/>
  <c r="AH1645" i="1" s="1"/>
  <c r="AH1646" i="1" s="1"/>
  <c r="AH1647" i="1" s="1"/>
  <c r="AH1648" i="1" s="1"/>
  <c r="AH1649" i="1" s="1"/>
  <c r="AH1650" i="1" s="1"/>
  <c r="AH1651" i="1" s="1"/>
  <c r="AH1652" i="1" s="1"/>
  <c r="AH1653" i="1" s="1"/>
  <c r="AH1654" i="1" s="1"/>
  <c r="AH1655" i="1" s="1"/>
  <c r="AH1656" i="1" s="1"/>
  <c r="AH1657" i="1" s="1"/>
  <c r="AH1658" i="1" s="1"/>
  <c r="AH1659" i="1" s="1"/>
  <c r="AH1660" i="1" s="1"/>
  <c r="AH1661" i="1" s="1"/>
  <c r="AH1662" i="1" s="1"/>
  <c r="AH1663" i="1" s="1"/>
  <c r="AH1664" i="1" s="1"/>
  <c r="AH1665" i="1" s="1"/>
  <c r="AH1666" i="1" s="1"/>
  <c r="AH1667" i="1" s="1"/>
  <c r="AH1668" i="1" s="1"/>
  <c r="AH1669" i="1" s="1"/>
  <c r="AH1670" i="1" s="1"/>
  <c r="AH1671" i="1" s="1"/>
  <c r="AH1672" i="1" s="1"/>
  <c r="AH1673" i="1" s="1"/>
  <c r="AH1674" i="1" s="1"/>
  <c r="AH1675" i="1" s="1"/>
  <c r="AH1676" i="1" s="1"/>
  <c r="AH1677" i="1" s="1"/>
  <c r="AH1678" i="1" s="1"/>
  <c r="AH1679" i="1" s="1"/>
  <c r="AH1680" i="1" s="1"/>
  <c r="AH1681" i="1" s="1"/>
  <c r="AH1682" i="1" s="1"/>
  <c r="AH1683" i="1" s="1"/>
  <c r="AH1684" i="1" s="1"/>
  <c r="AH1685" i="1" s="1"/>
  <c r="AH1686" i="1" s="1"/>
  <c r="AH1687" i="1" s="1"/>
  <c r="AH1688" i="1" s="1"/>
  <c r="AH1689" i="1" s="1"/>
  <c r="AH1690" i="1" s="1"/>
  <c r="AH1691" i="1" s="1"/>
  <c r="AH1692" i="1" s="1"/>
  <c r="AH1693" i="1" s="1"/>
  <c r="AH1694" i="1" s="1"/>
  <c r="AH1695" i="1" s="1"/>
  <c r="AH1696" i="1" s="1"/>
  <c r="AH1697" i="1" s="1"/>
  <c r="AH1698" i="1" s="1"/>
  <c r="AH1699" i="1" s="1"/>
  <c r="AH1700" i="1" s="1"/>
  <c r="AH1701" i="1" s="1"/>
  <c r="AH1702" i="1" s="1"/>
  <c r="AH1703" i="1" s="1"/>
  <c r="AH1704" i="1" s="1"/>
  <c r="AH1705" i="1" s="1"/>
  <c r="AH1706" i="1" s="1"/>
  <c r="AH1707" i="1" s="1"/>
  <c r="AH1708" i="1" s="1"/>
  <c r="AH1709" i="1" s="1"/>
  <c r="AH1710" i="1" s="1"/>
  <c r="AH1711" i="1" s="1"/>
  <c r="AH1712" i="1" s="1"/>
  <c r="AH1713" i="1" s="1"/>
  <c r="AH1714" i="1" s="1"/>
  <c r="AH1715" i="1" s="1"/>
  <c r="AH1716" i="1" s="1"/>
  <c r="AH1717" i="1" s="1"/>
  <c r="AH1718" i="1" s="1"/>
  <c r="AH1719" i="1" s="1"/>
  <c r="AH1720" i="1" s="1"/>
  <c r="AH1721" i="1" s="1"/>
  <c r="AH1722" i="1" s="1"/>
  <c r="AH1723" i="1" s="1"/>
  <c r="AH1724" i="1" s="1"/>
  <c r="AH1725" i="1" s="1"/>
  <c r="AH1726" i="1" s="1"/>
  <c r="AH1727" i="1" s="1"/>
  <c r="AH1728" i="1" s="1"/>
  <c r="AH1729" i="1" s="1"/>
  <c r="AH1730" i="1" s="1"/>
  <c r="AH1731" i="1" s="1"/>
  <c r="AH1732" i="1" s="1"/>
  <c r="AH1733" i="1" s="1"/>
  <c r="AH1734" i="1" s="1"/>
  <c r="AH1735" i="1" s="1"/>
  <c r="AH1736" i="1" s="1"/>
  <c r="AH1737" i="1" s="1"/>
  <c r="AH1738" i="1" s="1"/>
  <c r="AH1739" i="1" s="1"/>
  <c r="AH1740" i="1" s="1"/>
  <c r="AH1741" i="1" s="1"/>
  <c r="AH1742" i="1" s="1"/>
  <c r="AH1743" i="1" s="1"/>
  <c r="AH1744" i="1" s="1"/>
  <c r="AH1745" i="1" s="1"/>
  <c r="AH1746" i="1" s="1"/>
  <c r="AH1747" i="1" s="1"/>
  <c r="AH1748" i="1" s="1"/>
  <c r="AH1749" i="1" s="1"/>
  <c r="AH1750" i="1" s="1"/>
  <c r="AH1751" i="1" s="1"/>
  <c r="AH1752" i="1" s="1"/>
  <c r="AH1753" i="1" s="1"/>
  <c r="AH1754" i="1" s="1"/>
  <c r="AH1755" i="1" s="1"/>
  <c r="AH1756" i="1" s="1"/>
  <c r="AH1757" i="1" s="1"/>
  <c r="AH1758" i="1" s="1"/>
  <c r="AH1759" i="1" s="1"/>
  <c r="AH1760" i="1" s="1"/>
  <c r="AH1761" i="1" s="1"/>
  <c r="AH1762" i="1" s="1"/>
  <c r="AH1763" i="1" s="1"/>
  <c r="AH1764" i="1" s="1"/>
  <c r="AH1765" i="1" s="1"/>
  <c r="AH1766" i="1" s="1"/>
  <c r="AH1767" i="1" s="1"/>
  <c r="AH1768" i="1" s="1"/>
  <c r="AH1769" i="1" s="1"/>
  <c r="AH1770" i="1" s="1"/>
  <c r="AH1771" i="1" s="1"/>
  <c r="AH1772" i="1" s="1"/>
  <c r="AH1773" i="1" s="1"/>
  <c r="AH1774" i="1" s="1"/>
  <c r="AH1775" i="1" s="1"/>
  <c r="AH1776" i="1" s="1"/>
  <c r="AH1777" i="1" s="1"/>
  <c r="AH1778" i="1" s="1"/>
  <c r="AH1779" i="1" s="1"/>
  <c r="AH1780" i="1" s="1"/>
  <c r="AH1781" i="1" s="1"/>
  <c r="AH1782" i="1" s="1"/>
  <c r="AH1783" i="1" s="1"/>
  <c r="AH1784" i="1" s="1"/>
  <c r="AH1785" i="1" s="1"/>
  <c r="AH1786" i="1" s="1"/>
  <c r="AH1787" i="1" s="1"/>
  <c r="AH1788" i="1" s="1"/>
  <c r="AH1789" i="1" s="1"/>
  <c r="AH1790" i="1" s="1"/>
  <c r="AH1791" i="1" s="1"/>
  <c r="AH1792" i="1" s="1"/>
  <c r="AH1793" i="1" s="1"/>
  <c r="AH1794" i="1" s="1"/>
  <c r="AH1795" i="1" s="1"/>
  <c r="AH1796" i="1" s="1"/>
  <c r="AH1797" i="1" s="1"/>
  <c r="AH1798" i="1" s="1"/>
  <c r="AH1799" i="1" s="1"/>
  <c r="AH1800" i="1" s="1"/>
  <c r="AH1801" i="1" s="1"/>
  <c r="AH1802" i="1" s="1"/>
  <c r="AH1803" i="1" s="1"/>
  <c r="AH1804" i="1" s="1"/>
  <c r="AH1805" i="1" s="1"/>
  <c r="AH1806" i="1" s="1"/>
  <c r="AH1807" i="1" s="1"/>
  <c r="AH1808" i="1" s="1"/>
  <c r="AH1809" i="1" s="1"/>
  <c r="AH1810" i="1" s="1"/>
  <c r="AH1811" i="1" s="1"/>
  <c r="AH1812" i="1" s="1"/>
  <c r="AH1813" i="1" s="1"/>
  <c r="AH1814" i="1" s="1"/>
  <c r="AH1815" i="1" s="1"/>
  <c r="AH1816" i="1" s="1"/>
  <c r="AH1817" i="1" s="1"/>
  <c r="AH1818" i="1" s="1"/>
  <c r="AH1819" i="1" s="1"/>
  <c r="AH1820" i="1" s="1"/>
  <c r="AH1821" i="1" s="1"/>
  <c r="AH1822" i="1" s="1"/>
  <c r="AH1823" i="1" s="1"/>
  <c r="AH1824" i="1" s="1"/>
  <c r="AH1825" i="1" s="1"/>
  <c r="AH1826" i="1" s="1"/>
  <c r="AH1827" i="1" s="1"/>
  <c r="AH1828" i="1" s="1"/>
  <c r="AH1829" i="1" s="1"/>
  <c r="AH1830" i="1" s="1"/>
  <c r="AH1831" i="1" s="1"/>
  <c r="AH1832" i="1" s="1"/>
  <c r="AH1833" i="1" s="1"/>
  <c r="AH1834" i="1" s="1"/>
  <c r="AH1835" i="1" s="1"/>
  <c r="AH1836" i="1" s="1"/>
  <c r="AH1837" i="1" s="1"/>
  <c r="AH1838" i="1" s="1"/>
  <c r="AH1839" i="1" s="1"/>
  <c r="AH1840" i="1" s="1"/>
  <c r="AH1841" i="1" s="1"/>
  <c r="AH1842" i="1" s="1"/>
  <c r="AH1843" i="1" s="1"/>
  <c r="AH1844" i="1" s="1"/>
  <c r="AH1845" i="1" s="1"/>
  <c r="AH1846" i="1" s="1"/>
  <c r="AH1847" i="1" s="1"/>
  <c r="AH1848" i="1" s="1"/>
  <c r="AH1849" i="1" s="1"/>
  <c r="AH1850" i="1" s="1"/>
  <c r="AH1851" i="1" s="1"/>
  <c r="AH1852" i="1" s="1"/>
  <c r="AH1853" i="1" s="1"/>
  <c r="AH1854" i="1" s="1"/>
  <c r="AH1855" i="1" s="1"/>
  <c r="AH1856" i="1" s="1"/>
  <c r="AH1857" i="1" s="1"/>
  <c r="AH1858" i="1" s="1"/>
  <c r="AH1859" i="1" s="1"/>
  <c r="AH1860" i="1" s="1"/>
  <c r="AH1861" i="1" s="1"/>
  <c r="AH1862" i="1" s="1"/>
  <c r="AH1863" i="1" s="1"/>
  <c r="AH1864" i="1" s="1"/>
  <c r="AH1865" i="1" s="1"/>
  <c r="AH1866" i="1" s="1"/>
  <c r="AH1867" i="1" s="1"/>
  <c r="AH1868" i="1" s="1"/>
  <c r="AH1869" i="1" s="1"/>
  <c r="AH1870" i="1" s="1"/>
  <c r="AH1871" i="1" s="1"/>
  <c r="AH1872" i="1" s="1"/>
  <c r="AH1873" i="1" s="1"/>
  <c r="AH1874" i="1" s="1"/>
  <c r="AH1875" i="1" s="1"/>
  <c r="AH1876" i="1" s="1"/>
  <c r="AH1877" i="1" s="1"/>
  <c r="AH1878" i="1" s="1"/>
  <c r="AH1879" i="1" s="1"/>
  <c r="AH1880" i="1" s="1"/>
  <c r="AH1881" i="1" s="1"/>
  <c r="AH1882" i="1" s="1"/>
  <c r="AH1883" i="1" s="1"/>
  <c r="AH1884" i="1" s="1"/>
  <c r="AH1885" i="1" s="1"/>
  <c r="AH1886" i="1" s="1"/>
  <c r="AH1887" i="1" s="1"/>
  <c r="AH1888" i="1" s="1"/>
  <c r="AH1889" i="1" s="1"/>
  <c r="AH1890" i="1" s="1"/>
  <c r="AH1891" i="1" s="1"/>
  <c r="AH1892" i="1" s="1"/>
  <c r="AH1893" i="1" s="1"/>
  <c r="AH1894" i="1" s="1"/>
  <c r="AH1895" i="1" s="1"/>
  <c r="AH1896" i="1" s="1"/>
  <c r="AH1897" i="1" s="1"/>
  <c r="AH1898" i="1" s="1"/>
  <c r="AH1899" i="1" s="1"/>
  <c r="AH1900" i="1" s="1"/>
  <c r="AH1901" i="1" s="1"/>
  <c r="AH1902" i="1" s="1"/>
  <c r="AH1903" i="1" s="1"/>
  <c r="AH1904" i="1" s="1"/>
  <c r="AH1905" i="1" s="1"/>
  <c r="AH1906" i="1" s="1"/>
  <c r="AH1907" i="1" s="1"/>
  <c r="AH1908" i="1" s="1"/>
  <c r="AH1909" i="1" s="1"/>
  <c r="AH1910" i="1" s="1"/>
  <c r="AH1911" i="1" s="1"/>
  <c r="AH1912" i="1" s="1"/>
  <c r="AH1913" i="1" s="1"/>
  <c r="AH1914" i="1" s="1"/>
  <c r="AH1915" i="1" s="1"/>
  <c r="AH1916" i="1" s="1"/>
  <c r="AH1917" i="1" s="1"/>
  <c r="AH1918" i="1" s="1"/>
  <c r="AH1919" i="1" s="1"/>
  <c r="AH1920" i="1" s="1"/>
  <c r="AH1921" i="1" s="1"/>
  <c r="AH1922" i="1" s="1"/>
  <c r="AH1923" i="1" s="1"/>
  <c r="AH1924" i="1" s="1"/>
  <c r="AH1925" i="1" s="1"/>
  <c r="AH1926" i="1" s="1"/>
  <c r="AH1927" i="1" s="1"/>
  <c r="AH1928" i="1" s="1"/>
  <c r="AH1929" i="1" s="1"/>
  <c r="AH1930" i="1" s="1"/>
  <c r="AH1931" i="1" s="1"/>
  <c r="AH1932" i="1" s="1"/>
  <c r="AH1933" i="1" s="1"/>
  <c r="AH1934" i="1" s="1"/>
  <c r="AH1935" i="1" s="1"/>
  <c r="AH1936" i="1" s="1"/>
  <c r="AH1937" i="1" s="1"/>
  <c r="AH1938" i="1" s="1"/>
  <c r="AH1939" i="1" s="1"/>
  <c r="AH1940" i="1" s="1"/>
  <c r="AH1941" i="1" s="1"/>
  <c r="AH1942" i="1" s="1"/>
  <c r="AH1943" i="1" s="1"/>
  <c r="AH1944" i="1" s="1"/>
  <c r="AH1945" i="1" s="1"/>
  <c r="AH1946" i="1" s="1"/>
  <c r="AH1947" i="1" s="1"/>
  <c r="AH1948" i="1" s="1"/>
  <c r="AH1949" i="1" s="1"/>
  <c r="AH1950" i="1" s="1"/>
  <c r="AH1951" i="1" s="1"/>
  <c r="AH1952" i="1" s="1"/>
  <c r="AH1953" i="1" s="1"/>
  <c r="AH1954" i="1" s="1"/>
  <c r="AH1955" i="1" s="1"/>
  <c r="AH1956" i="1" s="1"/>
  <c r="AH1957" i="1" s="1"/>
  <c r="AH1958" i="1" s="1"/>
  <c r="AH1959" i="1" s="1"/>
  <c r="AH1960" i="1" s="1"/>
  <c r="AH1961" i="1" s="1"/>
  <c r="AH1962" i="1" s="1"/>
  <c r="AH1963" i="1" s="1"/>
  <c r="AH1964" i="1" s="1"/>
  <c r="AH1965" i="1" s="1"/>
  <c r="AH1966" i="1" s="1"/>
  <c r="AH1967" i="1" s="1"/>
  <c r="AH1968" i="1" s="1"/>
  <c r="AH1969" i="1" s="1"/>
  <c r="AH1970" i="1" s="1"/>
  <c r="AH1971" i="1" s="1"/>
  <c r="AH1972" i="1" s="1"/>
  <c r="AH1973" i="1" s="1"/>
  <c r="AH1974" i="1" s="1"/>
  <c r="AH1975" i="1" s="1"/>
  <c r="AH1976" i="1" s="1"/>
  <c r="AH1977" i="1" s="1"/>
  <c r="AH1978" i="1" s="1"/>
  <c r="AH1979" i="1" s="1"/>
  <c r="AH1980" i="1" s="1"/>
  <c r="AH1981" i="1" s="1"/>
  <c r="AH1982" i="1" s="1"/>
  <c r="AH1983" i="1" s="1"/>
  <c r="AH1984" i="1" s="1"/>
  <c r="AH1985" i="1" s="1"/>
  <c r="AH1986" i="1" s="1"/>
  <c r="AH1987" i="1" s="1"/>
  <c r="AH1988" i="1" s="1"/>
  <c r="AH1989" i="1" s="1"/>
  <c r="AH1990" i="1" s="1"/>
  <c r="AH1991" i="1" s="1"/>
  <c r="AH1992" i="1" s="1"/>
  <c r="AH1993" i="1" s="1"/>
  <c r="AH1994" i="1" s="1"/>
  <c r="AH1995" i="1" s="1"/>
  <c r="AH1996" i="1" s="1"/>
  <c r="AH1997" i="1" s="1"/>
  <c r="AH1998" i="1" s="1"/>
  <c r="AH1999" i="1" s="1"/>
  <c r="AH2000" i="1" s="1"/>
  <c r="AH2001" i="1" s="1"/>
  <c r="AH2002" i="1" s="1"/>
  <c r="AH2003" i="1" s="1"/>
  <c r="AH2004" i="1" s="1"/>
  <c r="AH2005" i="1" s="1"/>
  <c r="AH2006" i="1" s="1"/>
  <c r="AH2007" i="1" s="1"/>
  <c r="AH2008" i="1" s="1"/>
  <c r="AH2009" i="1" s="1"/>
  <c r="AH2010" i="1" s="1"/>
  <c r="AH2011" i="1" s="1"/>
  <c r="AH2012" i="1" s="1"/>
  <c r="AH2013" i="1" s="1"/>
  <c r="AH2014" i="1" s="1"/>
  <c r="AH2015" i="1" s="1"/>
  <c r="AH2016" i="1" s="1"/>
  <c r="AH2017" i="1" s="1"/>
  <c r="AH2018" i="1" s="1"/>
  <c r="AH2019" i="1" s="1"/>
  <c r="AH2020" i="1" s="1"/>
  <c r="AH2021" i="1" s="1"/>
  <c r="AH2022" i="1" s="1"/>
  <c r="AH2023" i="1" s="1"/>
  <c r="AH2024" i="1" s="1"/>
  <c r="AH2025" i="1" s="1"/>
  <c r="AH2026" i="1" s="1"/>
  <c r="AH2027" i="1" s="1"/>
  <c r="AH2028" i="1" s="1"/>
  <c r="AH2029" i="1" s="1"/>
  <c r="AH2030" i="1" s="1"/>
  <c r="AH2031" i="1" s="1"/>
  <c r="AH2032" i="1" s="1"/>
  <c r="AH2033" i="1" s="1"/>
  <c r="AH2034" i="1" s="1"/>
  <c r="AH2035" i="1" s="1"/>
  <c r="AH2036" i="1" s="1"/>
  <c r="AH2037" i="1" s="1"/>
  <c r="AH2038" i="1" s="1"/>
  <c r="AH2039" i="1" s="1"/>
  <c r="AH2040" i="1" s="1"/>
  <c r="AH2041" i="1" s="1"/>
  <c r="AH2042" i="1" s="1"/>
  <c r="AH2043" i="1" s="1"/>
  <c r="AH2044" i="1" s="1"/>
  <c r="AH2045" i="1" s="1"/>
  <c r="AH2046" i="1" s="1"/>
  <c r="AH2047" i="1" s="1"/>
  <c r="AH2048" i="1" s="1"/>
  <c r="AH2049" i="1" s="1"/>
  <c r="AH2050" i="1" s="1"/>
  <c r="AH2051" i="1" s="1"/>
  <c r="AH2052" i="1" s="1"/>
  <c r="AH2053" i="1" s="1"/>
  <c r="AH2054" i="1" s="1"/>
  <c r="AH2055" i="1" s="1"/>
  <c r="AH2056" i="1" s="1"/>
  <c r="AH2057" i="1" s="1"/>
  <c r="AH2058" i="1" s="1"/>
  <c r="AH2059" i="1" s="1"/>
  <c r="AH2060" i="1" s="1"/>
  <c r="AH2061" i="1" s="1"/>
  <c r="AH2062" i="1" s="1"/>
  <c r="AH2063" i="1" s="1"/>
  <c r="AH2064" i="1" s="1"/>
  <c r="AH2065" i="1" s="1"/>
  <c r="AH2066" i="1" s="1"/>
  <c r="AH2067" i="1" s="1"/>
  <c r="AH2068" i="1" s="1"/>
  <c r="AH2069" i="1" s="1"/>
  <c r="AH2070" i="1" s="1"/>
  <c r="AH2071" i="1" s="1"/>
  <c r="AH2072" i="1" s="1"/>
  <c r="AH2073" i="1" s="1"/>
  <c r="AH2074" i="1" s="1"/>
  <c r="AH2075" i="1" s="1"/>
  <c r="AH2076" i="1" s="1"/>
  <c r="AH2077" i="1" s="1"/>
  <c r="AH2078" i="1" s="1"/>
  <c r="AH2079" i="1" s="1"/>
  <c r="AH2080" i="1" s="1"/>
  <c r="AH2081" i="1" s="1"/>
  <c r="AH2082" i="1" s="1"/>
  <c r="AH2083" i="1" s="1"/>
  <c r="AH2084" i="1" s="1"/>
  <c r="AH2085" i="1" s="1"/>
  <c r="AH2086" i="1" s="1"/>
  <c r="AH2087" i="1" s="1"/>
  <c r="AH2088" i="1" s="1"/>
  <c r="AH2089" i="1" s="1"/>
  <c r="AH2090" i="1" s="1"/>
  <c r="AH2091" i="1" s="1"/>
  <c r="AH2092" i="1" s="1"/>
  <c r="AH2093" i="1" s="1"/>
  <c r="AH2094" i="1" s="1"/>
  <c r="AH2095" i="1" s="1"/>
  <c r="AH2096" i="1" s="1"/>
  <c r="AH2097" i="1" s="1"/>
  <c r="AH2098" i="1" s="1"/>
  <c r="AH2099" i="1" s="1"/>
  <c r="AH2100" i="1" s="1"/>
  <c r="AH2101" i="1" s="1"/>
  <c r="AH2102" i="1" s="1"/>
  <c r="AH2103" i="1" s="1"/>
  <c r="AH2104" i="1" s="1"/>
  <c r="AH2105" i="1" s="1"/>
  <c r="AH2106" i="1" s="1"/>
  <c r="AH2107" i="1" s="1"/>
  <c r="AH2108" i="1" s="1"/>
  <c r="AH2109" i="1" s="1"/>
  <c r="AH2110" i="1" s="1"/>
  <c r="AH2111" i="1" s="1"/>
  <c r="AH2112" i="1" s="1"/>
  <c r="AH2113" i="1" s="1"/>
  <c r="AH2114" i="1" s="1"/>
  <c r="AH2115" i="1" s="1"/>
  <c r="AH2116" i="1" s="1"/>
  <c r="AH2117" i="1" s="1"/>
  <c r="AH2118" i="1" s="1"/>
  <c r="AH2119" i="1" s="1"/>
  <c r="AH2120" i="1" s="1"/>
  <c r="AH2121" i="1" s="1"/>
  <c r="AH2122" i="1" s="1"/>
  <c r="AH2123" i="1" s="1"/>
  <c r="AH2124" i="1" s="1"/>
  <c r="AH2125" i="1" s="1"/>
  <c r="AH2126" i="1" s="1"/>
  <c r="AH2127" i="1" s="1"/>
  <c r="AH2128" i="1" s="1"/>
  <c r="AH2129" i="1" s="1"/>
  <c r="AH2130" i="1" s="1"/>
  <c r="AH2131" i="1" s="1"/>
  <c r="AH2132" i="1" s="1"/>
  <c r="AH2133" i="1" s="1"/>
  <c r="AH2134" i="1" s="1"/>
  <c r="AH2135" i="1" s="1"/>
  <c r="AH2136" i="1" s="1"/>
  <c r="AH2137" i="1" s="1"/>
  <c r="AH2138" i="1" s="1"/>
  <c r="AH2139" i="1" s="1"/>
  <c r="AH2140" i="1" s="1"/>
  <c r="AH2141" i="1" s="1"/>
  <c r="AH2142" i="1" s="1"/>
  <c r="AH2143" i="1" s="1"/>
  <c r="AH2144" i="1" s="1"/>
  <c r="AH2145" i="1" s="1"/>
  <c r="AH2146" i="1" s="1"/>
  <c r="AH2147" i="1" s="1"/>
  <c r="AH2148" i="1" s="1"/>
  <c r="AH2149" i="1" s="1"/>
  <c r="AH2150" i="1" s="1"/>
  <c r="AH2151" i="1" s="1"/>
  <c r="AH2152" i="1" s="1"/>
  <c r="AH2153" i="1" s="1"/>
  <c r="AH2154" i="1" s="1"/>
  <c r="AH2155" i="1" s="1"/>
  <c r="AH2156" i="1" s="1"/>
  <c r="AH2157" i="1" s="1"/>
  <c r="AH2158" i="1" s="1"/>
  <c r="AH2159" i="1" s="1"/>
  <c r="AH2160" i="1" s="1"/>
  <c r="AH2161" i="1" s="1"/>
  <c r="AH2162" i="1" s="1"/>
  <c r="AH2163" i="1" s="1"/>
  <c r="AH2164" i="1" s="1"/>
  <c r="AH2165" i="1" s="1"/>
  <c r="AH2166" i="1" s="1"/>
  <c r="AH2167" i="1" s="1"/>
  <c r="AH2168" i="1" s="1"/>
  <c r="AH2169" i="1" s="1"/>
  <c r="AH2170" i="1" s="1"/>
  <c r="AH2171" i="1" s="1"/>
  <c r="AH2172" i="1" s="1"/>
  <c r="AH2173" i="1" s="1"/>
  <c r="AH2174" i="1" s="1"/>
  <c r="AH2175" i="1" s="1"/>
  <c r="AH2176" i="1" s="1"/>
  <c r="AH2177" i="1" s="1"/>
  <c r="AH2178" i="1" s="1"/>
  <c r="AH2179" i="1" s="1"/>
  <c r="AH2180" i="1" s="1"/>
  <c r="AH2181" i="1" s="1"/>
  <c r="AH2182" i="1" s="1"/>
  <c r="AH2183" i="1" s="1"/>
  <c r="AH2184" i="1" s="1"/>
  <c r="AH2185" i="1" s="1"/>
  <c r="AH2186" i="1" s="1"/>
  <c r="AH2187" i="1" s="1"/>
  <c r="AH2188" i="1" s="1"/>
  <c r="AH2189" i="1" s="1"/>
  <c r="AH2190" i="1" s="1"/>
  <c r="AH2191" i="1" s="1"/>
  <c r="AH2192" i="1" s="1"/>
  <c r="AH2193" i="1" s="1"/>
  <c r="AH2194" i="1" s="1"/>
  <c r="AH2195" i="1" s="1"/>
  <c r="AH2196" i="1" s="1"/>
  <c r="AH2197" i="1" s="1"/>
  <c r="AH2198" i="1" s="1"/>
  <c r="AH2199" i="1" s="1"/>
  <c r="AH2200" i="1" s="1"/>
  <c r="AH2201" i="1" s="1"/>
  <c r="AH2202" i="1" s="1"/>
  <c r="AH2203" i="1" s="1"/>
  <c r="AH2204" i="1" s="1"/>
  <c r="AH2205" i="1" s="1"/>
  <c r="AH2206" i="1" s="1"/>
  <c r="AH2207" i="1" s="1"/>
  <c r="AH2208" i="1" s="1"/>
  <c r="AH2209" i="1" s="1"/>
  <c r="AH2210" i="1" s="1"/>
  <c r="AH2211" i="1" s="1"/>
  <c r="AH2212" i="1" s="1"/>
  <c r="AH2213" i="1" s="1"/>
  <c r="AH2214" i="1" s="1"/>
  <c r="AH2215" i="1" s="1"/>
  <c r="AH2216" i="1" s="1"/>
  <c r="AH2217" i="1" s="1"/>
  <c r="AH2218" i="1" s="1"/>
  <c r="AH2219" i="1" s="1"/>
  <c r="AH2220" i="1" s="1"/>
  <c r="AH2221" i="1" s="1"/>
  <c r="AH2222" i="1" s="1"/>
  <c r="AH2223" i="1" s="1"/>
  <c r="AH2224" i="1" s="1"/>
  <c r="AH2225" i="1" s="1"/>
  <c r="AH2226" i="1" s="1"/>
  <c r="AH2227" i="1" s="1"/>
  <c r="AH2228" i="1" s="1"/>
  <c r="AH2229" i="1" s="1"/>
  <c r="AH2230" i="1" s="1"/>
  <c r="AH2231" i="1" s="1"/>
  <c r="AH2232" i="1" s="1"/>
  <c r="AH2233" i="1" s="1"/>
  <c r="AH2234" i="1" s="1"/>
  <c r="AH2235" i="1" s="1"/>
  <c r="AH2236" i="1" s="1"/>
  <c r="AH2237" i="1" s="1"/>
  <c r="AH2238" i="1" s="1"/>
  <c r="AH2239" i="1" s="1"/>
  <c r="AH2240" i="1" s="1"/>
  <c r="AK37" i="1"/>
  <c r="AK38" i="1" s="1"/>
  <c r="AK39" i="1" s="1"/>
  <c r="AK40" i="1" s="1"/>
  <c r="AK41" i="1" s="1"/>
  <c r="AK42" i="1" s="1"/>
  <c r="AK43" i="1" s="1"/>
  <c r="AK44" i="1" s="1"/>
  <c r="AK45" i="1" s="1"/>
  <c r="AK46" i="1" s="1"/>
  <c r="AK47" i="1" s="1"/>
  <c r="AK48" i="1" s="1"/>
  <c r="AX37" i="1"/>
  <c r="AX38" i="1" s="1"/>
  <c r="AX39" i="1" s="1"/>
  <c r="AX40" i="1" s="1"/>
  <c r="AX41" i="1" s="1"/>
  <c r="AX42" i="1" s="1"/>
  <c r="AX43" i="1" s="1"/>
  <c r="AX44" i="1" s="1"/>
  <c r="AX45" i="1" s="1"/>
  <c r="AX46" i="1" s="1"/>
  <c r="AX47" i="1" s="1"/>
  <c r="AX48" i="1" s="1"/>
  <c r="L13" i="1"/>
  <c r="AH77" i="1"/>
  <c r="AH78" i="1" s="1"/>
  <c r="AH79" i="1" s="1"/>
  <c r="AH80" i="1" s="1"/>
  <c r="AH81" i="1" s="1"/>
  <c r="AH82" i="1" s="1"/>
  <c r="AH83" i="1" s="1"/>
  <c r="AH84" i="1" s="1"/>
  <c r="AH85" i="1" s="1"/>
  <c r="AH86" i="1" s="1"/>
  <c r="AH87" i="1" s="1"/>
  <c r="AH88" i="1" s="1"/>
  <c r="AH89" i="1" s="1"/>
  <c r="AH90" i="1" s="1"/>
  <c r="AH91" i="1" s="1"/>
  <c r="AH92" i="1" s="1"/>
  <c r="AH93" i="1" s="1"/>
  <c r="AH94" i="1" s="1"/>
  <c r="AH95" i="1" s="1"/>
  <c r="AH96" i="1" s="1"/>
  <c r="AH97" i="1" s="1"/>
  <c r="AH98" i="1" s="1"/>
  <c r="AH99" i="1" s="1"/>
  <c r="AH100" i="1" s="1"/>
  <c r="AH101" i="1" s="1"/>
  <c r="AH102" i="1" s="1"/>
  <c r="AH103" i="1" s="1"/>
  <c r="AH104" i="1" s="1"/>
  <c r="AH105" i="1" s="1"/>
  <c r="AH106" i="1" s="1"/>
  <c r="AH107" i="1" s="1"/>
  <c r="AH108" i="1" s="1"/>
  <c r="AH109" i="1" s="1"/>
  <c r="AH110" i="1" s="1"/>
  <c r="AH111" i="1" s="1"/>
  <c r="AH112" i="1" s="1"/>
  <c r="AH113" i="1" s="1"/>
  <c r="AH114" i="1" s="1"/>
  <c r="AH115" i="1" s="1"/>
  <c r="AH116" i="1" s="1"/>
  <c r="AH117" i="1" s="1"/>
  <c r="AH118" i="1" s="1"/>
  <c r="AH119" i="1" s="1"/>
  <c r="AH120" i="1" s="1"/>
  <c r="AH121" i="1" s="1"/>
  <c r="AH122" i="1" s="1"/>
  <c r="AH123" i="1" s="1"/>
  <c r="AH124" i="1" s="1"/>
  <c r="AH125" i="1" s="1"/>
  <c r="AH126" i="1" s="1"/>
  <c r="AH127" i="1" s="1"/>
  <c r="AH128" i="1" s="1"/>
  <c r="AH129" i="1" s="1"/>
  <c r="AH130" i="1" s="1"/>
  <c r="AH131" i="1" s="1"/>
  <c r="AH132" i="1" s="1"/>
  <c r="AH133" i="1" s="1"/>
  <c r="AH134" i="1" s="1"/>
  <c r="AH135" i="1" s="1"/>
  <c r="AH136" i="1" s="1"/>
  <c r="AH137" i="1" s="1"/>
  <c r="AH138" i="1" s="1"/>
  <c r="AH139" i="1" s="1"/>
  <c r="AH140" i="1" s="1"/>
  <c r="AH141" i="1" s="1"/>
  <c r="AH142" i="1" s="1"/>
  <c r="AH143" i="1" s="1"/>
  <c r="AH144" i="1" s="1"/>
  <c r="AH145" i="1" s="1"/>
  <c r="AH146" i="1" s="1"/>
  <c r="AH147" i="1" s="1"/>
  <c r="AH148" i="1" s="1"/>
  <c r="AH149" i="1" s="1"/>
  <c r="AH150" i="1" s="1"/>
  <c r="AH151" i="1" s="1"/>
  <c r="AH152" i="1" s="1"/>
  <c r="AH153" i="1" s="1"/>
  <c r="AH154" i="1" s="1"/>
  <c r="AH155" i="1" s="1"/>
  <c r="AH156" i="1" s="1"/>
  <c r="AH157" i="1" s="1"/>
  <c r="AH158" i="1" s="1"/>
  <c r="AH159" i="1" s="1"/>
  <c r="AH160" i="1" s="1"/>
  <c r="AH161" i="1" s="1"/>
  <c r="AH162" i="1" s="1"/>
  <c r="AH163" i="1" s="1"/>
  <c r="AH164" i="1" s="1"/>
  <c r="AH165" i="1" s="1"/>
  <c r="AH166" i="1" s="1"/>
  <c r="AH167" i="1" s="1"/>
  <c r="AH168" i="1" s="1"/>
  <c r="AH169" i="1" s="1"/>
  <c r="AH170" i="1" s="1"/>
  <c r="AH171" i="1" s="1"/>
  <c r="AH172" i="1" s="1"/>
  <c r="AH173" i="1" s="1"/>
  <c r="AH174" i="1" s="1"/>
  <c r="AH175" i="1" s="1"/>
  <c r="AH176" i="1" s="1"/>
  <c r="AH177" i="1" s="1"/>
  <c r="AH178" i="1" s="1"/>
  <c r="AH179" i="1" s="1"/>
  <c r="AH180" i="1" s="1"/>
  <c r="AH181" i="1" s="1"/>
  <c r="AH182" i="1" s="1"/>
  <c r="AH183" i="1" s="1"/>
  <c r="AH184" i="1" s="1"/>
  <c r="AH185" i="1" s="1"/>
  <c r="AH186" i="1" s="1"/>
  <c r="AH187" i="1" s="1"/>
  <c r="AH188" i="1" s="1"/>
  <c r="AH189" i="1" s="1"/>
  <c r="AH190" i="1" s="1"/>
  <c r="AH191" i="1" s="1"/>
  <c r="AH192" i="1" s="1"/>
  <c r="AH193" i="1" s="1"/>
  <c r="AH194" i="1" s="1"/>
  <c r="AH195" i="1" s="1"/>
  <c r="AH196" i="1" s="1"/>
  <c r="AH197" i="1" s="1"/>
  <c r="AH198" i="1" s="1"/>
  <c r="AH199" i="1" s="1"/>
  <c r="AH200" i="1" s="1"/>
  <c r="AH201" i="1" s="1"/>
  <c r="AH202" i="1" s="1"/>
  <c r="AH203" i="1" s="1"/>
  <c r="AH204" i="1" s="1"/>
  <c r="AH205" i="1" s="1"/>
  <c r="AH206" i="1" s="1"/>
  <c r="AH207" i="1" s="1"/>
  <c r="AH208" i="1" s="1"/>
  <c r="AH209" i="1" s="1"/>
  <c r="AH210" i="1" s="1"/>
  <c r="AH211" i="1" s="1"/>
  <c r="AH212" i="1" s="1"/>
  <c r="AH213" i="1" s="1"/>
  <c r="AH214" i="1" s="1"/>
  <c r="AH215" i="1" s="1"/>
  <c r="AH216" i="1" s="1"/>
  <c r="AH217" i="1" s="1"/>
  <c r="AH218" i="1" s="1"/>
  <c r="AH219" i="1" s="1"/>
  <c r="AH220" i="1" s="1"/>
  <c r="AH221" i="1" s="1"/>
  <c r="AH222" i="1" s="1"/>
  <c r="AH223" i="1" s="1"/>
  <c r="AH224" i="1" s="1"/>
  <c r="AH225" i="1" s="1"/>
  <c r="AH226" i="1" s="1"/>
  <c r="AH227" i="1" s="1"/>
  <c r="AH228" i="1" s="1"/>
  <c r="AH229" i="1" s="1"/>
  <c r="AH230" i="1" s="1"/>
  <c r="AH231" i="1" s="1"/>
  <c r="AH232" i="1" s="1"/>
  <c r="AH233" i="1" s="1"/>
  <c r="AH234" i="1" s="1"/>
  <c r="AH235" i="1" s="1"/>
  <c r="AH236" i="1" s="1"/>
  <c r="AH237" i="1" s="1"/>
  <c r="AH238" i="1" s="1"/>
  <c r="AH239" i="1" s="1"/>
  <c r="AH240" i="1" s="1"/>
  <c r="AH241" i="1" s="1"/>
  <c r="AH242" i="1" s="1"/>
  <c r="AH243" i="1" s="1"/>
  <c r="AH244" i="1" s="1"/>
  <c r="AH245" i="1" s="1"/>
  <c r="AH246" i="1" s="1"/>
  <c r="AH247" i="1" s="1"/>
  <c r="AH248" i="1" s="1"/>
  <c r="AH249" i="1" s="1"/>
  <c r="AH250" i="1" s="1"/>
  <c r="AH251" i="1" s="1"/>
  <c r="AH252" i="1" s="1"/>
  <c r="AH253" i="1" s="1"/>
  <c r="AH254" i="1" s="1"/>
  <c r="AH255" i="1" s="1"/>
  <c r="AH256" i="1" s="1"/>
  <c r="AH257" i="1" s="1"/>
  <c r="AH258" i="1" s="1"/>
  <c r="AH259" i="1" s="1"/>
  <c r="AH260" i="1" s="1"/>
  <c r="AH261" i="1" s="1"/>
  <c r="AH262" i="1" s="1"/>
  <c r="AH263" i="1" s="1"/>
  <c r="AH264" i="1" s="1"/>
  <c r="AH265" i="1" s="1"/>
  <c r="AH266" i="1" s="1"/>
  <c r="AH267" i="1" s="1"/>
  <c r="AH268" i="1" s="1"/>
  <c r="AH269" i="1" s="1"/>
  <c r="AH270" i="1" s="1"/>
  <c r="AH271" i="1" s="1"/>
  <c r="AH272" i="1" s="1"/>
  <c r="AH273" i="1" s="1"/>
  <c r="AH274" i="1" s="1"/>
  <c r="AH275" i="1" s="1"/>
  <c r="AH276" i="1" s="1"/>
  <c r="AH277" i="1" s="1"/>
  <c r="AH278" i="1" s="1"/>
  <c r="AH279" i="1" s="1"/>
  <c r="AH280" i="1" s="1"/>
  <c r="AH281" i="1" s="1"/>
  <c r="AH282" i="1" s="1"/>
  <c r="AH283" i="1" s="1"/>
  <c r="AH284" i="1" s="1"/>
  <c r="AH285" i="1" s="1"/>
  <c r="AH286" i="1" s="1"/>
  <c r="AH287" i="1" s="1"/>
  <c r="AH288" i="1" s="1"/>
  <c r="AH289" i="1" s="1"/>
  <c r="AH290" i="1" s="1"/>
  <c r="AH291" i="1" s="1"/>
  <c r="AH292" i="1" s="1"/>
  <c r="AH293" i="1" s="1"/>
  <c r="AH294" i="1" s="1"/>
  <c r="AH295" i="1" s="1"/>
  <c r="AH296" i="1" s="1"/>
  <c r="AH297" i="1" s="1"/>
  <c r="AH298" i="1" s="1"/>
  <c r="AH299" i="1" s="1"/>
  <c r="AH300" i="1" s="1"/>
  <c r="AH301" i="1" s="1"/>
  <c r="AH302" i="1" s="1"/>
  <c r="AH303" i="1" s="1"/>
  <c r="AH304" i="1" s="1"/>
  <c r="AH305" i="1" s="1"/>
  <c r="AH306" i="1" s="1"/>
  <c r="AH307" i="1" s="1"/>
  <c r="AH308" i="1" s="1"/>
  <c r="AH309" i="1" s="1"/>
  <c r="AH310" i="1" s="1"/>
  <c r="AH311" i="1" s="1"/>
  <c r="AH312" i="1" s="1"/>
  <c r="AH313" i="1" s="1"/>
  <c r="AH314" i="1" s="1"/>
  <c r="AH315" i="1" s="1"/>
  <c r="AH316" i="1" s="1"/>
  <c r="AH317" i="1" s="1"/>
  <c r="AH318" i="1" s="1"/>
  <c r="AH319" i="1" s="1"/>
  <c r="AH320" i="1" s="1"/>
  <c r="AH321" i="1" s="1"/>
  <c r="AH322" i="1" s="1"/>
  <c r="AH323" i="1" s="1"/>
  <c r="AH324" i="1" s="1"/>
  <c r="AH325" i="1" s="1"/>
  <c r="AH326" i="1" s="1"/>
  <c r="AH327" i="1" s="1"/>
  <c r="AH328" i="1" s="1"/>
  <c r="AH329" i="1" s="1"/>
  <c r="AH330" i="1" s="1"/>
  <c r="AH331" i="1" s="1"/>
  <c r="AH332" i="1" s="1"/>
  <c r="AH333" i="1" s="1"/>
  <c r="AH334" i="1" s="1"/>
  <c r="AH335" i="1" s="1"/>
  <c r="AH336" i="1" s="1"/>
  <c r="AH337" i="1" s="1"/>
  <c r="AH338" i="1" s="1"/>
  <c r="AH339" i="1" s="1"/>
  <c r="AH340" i="1" s="1"/>
  <c r="AH341" i="1" s="1"/>
  <c r="AH342" i="1" s="1"/>
  <c r="AH343" i="1" s="1"/>
  <c r="AH344" i="1" s="1"/>
  <c r="AH345" i="1" s="1"/>
  <c r="AH346" i="1" s="1"/>
  <c r="AH347" i="1" s="1"/>
  <c r="AH348" i="1" s="1"/>
  <c r="AH349" i="1" s="1"/>
  <c r="AH350" i="1" s="1"/>
  <c r="AH351" i="1" s="1"/>
  <c r="AH352" i="1" s="1"/>
  <c r="AH353" i="1" s="1"/>
  <c r="AH354" i="1" s="1"/>
  <c r="AH355" i="1" s="1"/>
  <c r="AH356" i="1" s="1"/>
  <c r="AH357" i="1" s="1"/>
  <c r="AH358" i="1" s="1"/>
  <c r="AH359" i="1" s="1"/>
  <c r="AH360" i="1" s="1"/>
  <c r="AH361" i="1" s="1"/>
  <c r="AH362" i="1" s="1"/>
  <c r="AH363" i="1" s="1"/>
  <c r="AH364" i="1" s="1"/>
  <c r="AH365" i="1" s="1"/>
  <c r="AH366" i="1" s="1"/>
  <c r="AH367" i="1" s="1"/>
  <c r="AH368" i="1" s="1"/>
  <c r="AH369" i="1" s="1"/>
  <c r="AH370" i="1" s="1"/>
  <c r="AH371" i="1" s="1"/>
  <c r="AH372" i="1" s="1"/>
  <c r="AH373" i="1" s="1"/>
  <c r="AH374" i="1" s="1"/>
  <c r="AH375" i="1" s="1"/>
  <c r="AH376" i="1" s="1"/>
  <c r="AH377" i="1" s="1"/>
  <c r="AH378" i="1" s="1"/>
  <c r="AH379" i="1" s="1"/>
  <c r="AH380" i="1" s="1"/>
  <c r="AH381" i="1" s="1"/>
  <c r="AH382" i="1" s="1"/>
  <c r="AH383" i="1" s="1"/>
  <c r="AH384" i="1" s="1"/>
  <c r="AH385" i="1" s="1"/>
  <c r="AH386" i="1" s="1"/>
  <c r="AH387" i="1" s="1"/>
  <c r="AH388" i="1" s="1"/>
  <c r="AH389" i="1" s="1"/>
  <c r="AH390" i="1" s="1"/>
  <c r="AH391" i="1" s="1"/>
  <c r="AH392" i="1" s="1"/>
  <c r="AH393" i="1" s="1"/>
  <c r="AH394" i="1" s="1"/>
  <c r="AH395" i="1" s="1"/>
  <c r="AH396" i="1" s="1"/>
  <c r="AH397" i="1" s="1"/>
  <c r="AH398" i="1" s="1"/>
  <c r="AH399" i="1" s="1"/>
  <c r="AH400" i="1" s="1"/>
  <c r="AH401" i="1" s="1"/>
  <c r="AH402" i="1" s="1"/>
  <c r="AH403" i="1" s="1"/>
  <c r="AH404" i="1" s="1"/>
  <c r="AH405" i="1" s="1"/>
  <c r="AH406" i="1" s="1"/>
  <c r="AH407" i="1" s="1"/>
  <c r="AH408" i="1" s="1"/>
  <c r="AH409" i="1" s="1"/>
  <c r="AH410" i="1" s="1"/>
  <c r="AQ323" i="1"/>
  <c r="AR323" i="1" s="1"/>
  <c r="AT323" i="1" s="1"/>
  <c r="AN14" i="1"/>
  <c r="AU321" i="1"/>
  <c r="M12" i="1"/>
  <c r="BF15" i="1"/>
  <c r="BG15" i="1" s="1"/>
  <c r="AS322" i="1"/>
  <c r="AV322" i="1" s="1"/>
  <c r="BC15" i="1"/>
  <c r="AA13" i="1"/>
  <c r="AP324" i="1"/>
  <c r="AL15" i="1"/>
  <c r="A13" i="1"/>
  <c r="AM13" i="1"/>
  <c r="AW13" i="1"/>
  <c r="AR14" i="1"/>
  <c r="AY12" i="1"/>
  <c r="AY13" i="1"/>
  <c r="AR15" i="1"/>
  <c r="AX49" i="1" l="1"/>
  <c r="AX50" i="1" s="1"/>
  <c r="AX51" i="1" s="1"/>
  <c r="AX52" i="1" s="1"/>
  <c r="AX53" i="1" s="1"/>
  <c r="AX54" i="1" s="1"/>
  <c r="AX55" i="1" s="1"/>
  <c r="AX56" i="1" s="1"/>
  <c r="AX57" i="1" s="1"/>
  <c r="AX58" i="1" s="1"/>
  <c r="AX59" i="1" s="1"/>
  <c r="AX60" i="1" s="1"/>
  <c r="AK49" i="1"/>
  <c r="AK50" i="1" s="1"/>
  <c r="AK51" i="1" s="1"/>
  <c r="AK52" i="1" s="1"/>
  <c r="AK53" i="1" s="1"/>
  <c r="AK54" i="1" s="1"/>
  <c r="AK55" i="1" s="1"/>
  <c r="AK56" i="1" s="1"/>
  <c r="AK57" i="1" s="1"/>
  <c r="AK58" i="1" s="1"/>
  <c r="AK59" i="1" s="1"/>
  <c r="AK60" i="1" s="1"/>
  <c r="L14" i="1"/>
  <c r="AH411" i="1"/>
  <c r="AH412" i="1" s="1"/>
  <c r="AH413" i="1" s="1"/>
  <c r="AH414" i="1" s="1"/>
  <c r="AH415" i="1" s="1"/>
  <c r="AH416" i="1" s="1"/>
  <c r="AH417" i="1" s="1"/>
  <c r="AH418" i="1" s="1"/>
  <c r="AH419" i="1" s="1"/>
  <c r="AH420" i="1" s="1"/>
  <c r="AH421" i="1" s="1"/>
  <c r="AH422" i="1" s="1"/>
  <c r="AH423" i="1" s="1"/>
  <c r="AH424" i="1" s="1"/>
  <c r="AH425" i="1" s="1"/>
  <c r="AH426" i="1" s="1"/>
  <c r="AH427" i="1" s="1"/>
  <c r="AH428" i="1" s="1"/>
  <c r="AH429" i="1" s="1"/>
  <c r="AH430" i="1" s="1"/>
  <c r="AH431" i="1" s="1"/>
  <c r="AH432" i="1" s="1"/>
  <c r="AH433" i="1" s="1"/>
  <c r="AH434" i="1" s="1"/>
  <c r="AH435" i="1" s="1"/>
  <c r="AH436" i="1" s="1"/>
  <c r="AH437" i="1" s="1"/>
  <c r="AH438" i="1" s="1"/>
  <c r="AH439" i="1" s="1"/>
  <c r="AH440" i="1" s="1"/>
  <c r="AH441" i="1" s="1"/>
  <c r="AH442" i="1" s="1"/>
  <c r="AH443" i="1" s="1"/>
  <c r="AH444" i="1" s="1"/>
  <c r="AH445" i="1" s="1"/>
  <c r="AH446" i="1" s="1"/>
  <c r="AH447" i="1" s="1"/>
  <c r="AH448" i="1" s="1"/>
  <c r="AH449" i="1" s="1"/>
  <c r="AH450" i="1" s="1"/>
  <c r="AH451" i="1" s="1"/>
  <c r="AH452" i="1" s="1"/>
  <c r="AH453" i="1" s="1"/>
  <c r="AH454" i="1" s="1"/>
  <c r="AH455" i="1" s="1"/>
  <c r="AH456" i="1" s="1"/>
  <c r="AH457" i="1" s="1"/>
  <c r="AH458" i="1" s="1"/>
  <c r="AH459" i="1" s="1"/>
  <c r="AH460" i="1" s="1"/>
  <c r="AH461" i="1" s="1"/>
  <c r="AH462" i="1" s="1"/>
  <c r="AH463" i="1" s="1"/>
  <c r="AH464" i="1" s="1"/>
  <c r="AH465" i="1" s="1"/>
  <c r="AH466" i="1" s="1"/>
  <c r="AH467" i="1" s="1"/>
  <c r="AH468" i="1" s="1"/>
  <c r="AH469" i="1" s="1"/>
  <c r="AH470" i="1" s="1"/>
  <c r="AH471" i="1" s="1"/>
  <c r="AH472" i="1" s="1"/>
  <c r="AH473" i="1" s="1"/>
  <c r="AH474" i="1" s="1"/>
  <c r="AH475" i="1" s="1"/>
  <c r="AH476" i="1" s="1"/>
  <c r="AH477" i="1" s="1"/>
  <c r="AH478" i="1" s="1"/>
  <c r="AH479" i="1" s="1"/>
  <c r="AH480" i="1" s="1"/>
  <c r="AH481" i="1" s="1"/>
  <c r="AH482" i="1" s="1"/>
  <c r="AH483" i="1" s="1"/>
  <c r="AH484" i="1" s="1"/>
  <c r="AH485" i="1" s="1"/>
  <c r="AH486" i="1" s="1"/>
  <c r="AH487" i="1" s="1"/>
  <c r="AH488" i="1" s="1"/>
  <c r="AH489" i="1" s="1"/>
  <c r="AH490" i="1" s="1"/>
  <c r="AH491" i="1" s="1"/>
  <c r="AH492" i="1" s="1"/>
  <c r="AH493" i="1" s="1"/>
  <c r="AH494" i="1" s="1"/>
  <c r="AH495" i="1" s="1"/>
  <c r="AH496" i="1" s="1"/>
  <c r="AH497" i="1" s="1"/>
  <c r="AH498" i="1" s="1"/>
  <c r="AH499" i="1" s="1"/>
  <c r="AH500" i="1" s="1"/>
  <c r="AH501" i="1" s="1"/>
  <c r="AH502" i="1" s="1"/>
  <c r="AH503" i="1" s="1"/>
  <c r="AH504" i="1" s="1"/>
  <c r="AH505" i="1" s="1"/>
  <c r="AH506" i="1" s="1"/>
  <c r="AH507" i="1" s="1"/>
  <c r="AH508" i="1" s="1"/>
  <c r="AH509" i="1" s="1"/>
  <c r="AH510" i="1" s="1"/>
  <c r="AH511" i="1" s="1"/>
  <c r="AH512" i="1" s="1"/>
  <c r="AH513" i="1" s="1"/>
  <c r="AH514" i="1" s="1"/>
  <c r="AH515" i="1" s="1"/>
  <c r="AH516" i="1" s="1"/>
  <c r="AH517" i="1" s="1"/>
  <c r="AH518" i="1" s="1"/>
  <c r="AH519" i="1" s="1"/>
  <c r="AH520" i="1" s="1"/>
  <c r="AH521" i="1" s="1"/>
  <c r="AH522" i="1" s="1"/>
  <c r="AH523" i="1" s="1"/>
  <c r="AH524" i="1" s="1"/>
  <c r="AH525" i="1" s="1"/>
  <c r="AH526" i="1" s="1"/>
  <c r="AH527" i="1" s="1"/>
  <c r="AH528" i="1" s="1"/>
  <c r="AH529" i="1" s="1"/>
  <c r="AH530" i="1" s="1"/>
  <c r="AH531" i="1" s="1"/>
  <c r="AH532" i="1" s="1"/>
  <c r="AH533" i="1" s="1"/>
  <c r="AH534" i="1" s="1"/>
  <c r="AH535" i="1" s="1"/>
  <c r="AH536" i="1" s="1"/>
  <c r="AH537" i="1" s="1"/>
  <c r="AH538" i="1" s="1"/>
  <c r="AH539" i="1" s="1"/>
  <c r="AH540" i="1" s="1"/>
  <c r="AH541" i="1" s="1"/>
  <c r="AH542" i="1" s="1"/>
  <c r="AH543" i="1" s="1"/>
  <c r="AH544" i="1" s="1"/>
  <c r="AH545" i="1" s="1"/>
  <c r="AH546" i="1" s="1"/>
  <c r="AH547" i="1" s="1"/>
  <c r="AH548" i="1" s="1"/>
  <c r="AH549" i="1" s="1"/>
  <c r="AH550" i="1" s="1"/>
  <c r="AH551" i="1" s="1"/>
  <c r="AH552" i="1" s="1"/>
  <c r="AH553" i="1" s="1"/>
  <c r="AH554" i="1" s="1"/>
  <c r="AH555" i="1" s="1"/>
  <c r="AH556" i="1" s="1"/>
  <c r="AH557" i="1" s="1"/>
  <c r="AH558" i="1" s="1"/>
  <c r="AH559" i="1" s="1"/>
  <c r="AH560" i="1" s="1"/>
  <c r="AH561" i="1" s="1"/>
  <c r="AH562" i="1" s="1"/>
  <c r="AH563" i="1" s="1"/>
  <c r="AH564" i="1" s="1"/>
  <c r="AH565" i="1" s="1"/>
  <c r="AH566" i="1" s="1"/>
  <c r="AH567" i="1" s="1"/>
  <c r="AH568" i="1" s="1"/>
  <c r="AH569" i="1" s="1"/>
  <c r="AH570" i="1" s="1"/>
  <c r="AH571" i="1" s="1"/>
  <c r="AH572" i="1" s="1"/>
  <c r="AH573" i="1" s="1"/>
  <c r="AH574" i="1" s="1"/>
  <c r="AH575" i="1" s="1"/>
  <c r="AH576" i="1" s="1"/>
  <c r="AH577" i="1" s="1"/>
  <c r="AH578" i="1" s="1"/>
  <c r="AH579" i="1" s="1"/>
  <c r="AH580" i="1" s="1"/>
  <c r="AH581" i="1" s="1"/>
  <c r="AH582" i="1" s="1"/>
  <c r="AH583" i="1" s="1"/>
  <c r="AH584" i="1" s="1"/>
  <c r="AH585" i="1" s="1"/>
  <c r="AH586" i="1" s="1"/>
  <c r="AH587" i="1" s="1"/>
  <c r="AH588" i="1" s="1"/>
  <c r="AH589" i="1" s="1"/>
  <c r="AH590" i="1" s="1"/>
  <c r="AH591" i="1" s="1"/>
  <c r="AH592" i="1" s="1"/>
  <c r="AH593" i="1" s="1"/>
  <c r="AH594" i="1" s="1"/>
  <c r="AH595" i="1" s="1"/>
  <c r="AH596" i="1" s="1"/>
  <c r="AH597" i="1" s="1"/>
  <c r="AH598" i="1" s="1"/>
  <c r="AH599" i="1" s="1"/>
  <c r="AH600" i="1" s="1"/>
  <c r="AH601" i="1" s="1"/>
  <c r="AH602" i="1" s="1"/>
  <c r="AH603" i="1" s="1"/>
  <c r="AH604" i="1" s="1"/>
  <c r="AH605" i="1" s="1"/>
  <c r="AH606" i="1" s="1"/>
  <c r="AH607" i="1" s="1"/>
  <c r="AH608" i="1" s="1"/>
  <c r="AH609" i="1" s="1"/>
  <c r="AH610" i="1" s="1"/>
  <c r="AH611" i="1" s="1"/>
  <c r="AH612" i="1" s="1"/>
  <c r="AH613" i="1" s="1"/>
  <c r="AH614" i="1" s="1"/>
  <c r="AH615" i="1" s="1"/>
  <c r="AH616" i="1" s="1"/>
  <c r="AH617" i="1" s="1"/>
  <c r="AH618" i="1" s="1"/>
  <c r="AH619" i="1" s="1"/>
  <c r="AH620" i="1" s="1"/>
  <c r="AH621" i="1" s="1"/>
  <c r="AH622" i="1" s="1"/>
  <c r="AH623" i="1" s="1"/>
  <c r="AH624" i="1" s="1"/>
  <c r="AH625" i="1" s="1"/>
  <c r="AH626" i="1" s="1"/>
  <c r="AH627" i="1" s="1"/>
  <c r="AH628" i="1" s="1"/>
  <c r="AH629" i="1" s="1"/>
  <c r="AH630" i="1" s="1"/>
  <c r="AH631" i="1" s="1"/>
  <c r="AH632" i="1" s="1"/>
  <c r="AH633" i="1" s="1"/>
  <c r="AH634" i="1" s="1"/>
  <c r="AH635" i="1" s="1"/>
  <c r="AH636" i="1" s="1"/>
  <c r="AH637" i="1" s="1"/>
  <c r="AH638" i="1" s="1"/>
  <c r="AH639" i="1" s="1"/>
  <c r="AH640" i="1" s="1"/>
  <c r="AH641" i="1" s="1"/>
  <c r="AH642" i="1" s="1"/>
  <c r="AH643" i="1" s="1"/>
  <c r="AH644" i="1" s="1"/>
  <c r="AH645" i="1" s="1"/>
  <c r="AH646" i="1" s="1"/>
  <c r="AH647" i="1" s="1"/>
  <c r="AH648" i="1" s="1"/>
  <c r="AH649" i="1" s="1"/>
  <c r="AH650" i="1" s="1"/>
  <c r="AH651" i="1" s="1"/>
  <c r="AH652" i="1" s="1"/>
  <c r="AH653" i="1" s="1"/>
  <c r="AH654" i="1" s="1"/>
  <c r="AH655" i="1" s="1"/>
  <c r="AH656" i="1" s="1"/>
  <c r="AH657" i="1" s="1"/>
  <c r="AH658" i="1" s="1"/>
  <c r="AH659" i="1" s="1"/>
  <c r="AH660" i="1" s="1"/>
  <c r="AH661" i="1" s="1"/>
  <c r="AH662" i="1" s="1"/>
  <c r="AH663" i="1" s="1"/>
  <c r="AH664" i="1" s="1"/>
  <c r="AH665" i="1" s="1"/>
  <c r="AH666" i="1" s="1"/>
  <c r="AH667" i="1" s="1"/>
  <c r="AH668" i="1" s="1"/>
  <c r="AH669" i="1" s="1"/>
  <c r="AH670" i="1" s="1"/>
  <c r="AH671" i="1" s="1"/>
  <c r="AH672" i="1" s="1"/>
  <c r="AH673" i="1" s="1"/>
  <c r="AH674" i="1" s="1"/>
  <c r="AH675" i="1" s="1"/>
  <c r="AH676" i="1" s="1"/>
  <c r="AH677" i="1" s="1"/>
  <c r="AH678" i="1" s="1"/>
  <c r="AH679" i="1" s="1"/>
  <c r="AH680" i="1" s="1"/>
  <c r="AH681" i="1" s="1"/>
  <c r="AH682" i="1" s="1"/>
  <c r="AH683" i="1" s="1"/>
  <c r="AH684" i="1" s="1"/>
  <c r="AH685" i="1" s="1"/>
  <c r="AH686" i="1" s="1"/>
  <c r="AH687" i="1" s="1"/>
  <c r="AH688" i="1" s="1"/>
  <c r="AH689" i="1" s="1"/>
  <c r="AH690" i="1" s="1"/>
  <c r="AH691" i="1" s="1"/>
  <c r="AH692" i="1" s="1"/>
  <c r="AH693" i="1" s="1"/>
  <c r="AH694" i="1" s="1"/>
  <c r="AH695" i="1" s="1"/>
  <c r="AH696" i="1" s="1"/>
  <c r="AH697" i="1" s="1"/>
  <c r="AH698" i="1" s="1"/>
  <c r="AH699" i="1" s="1"/>
  <c r="AH700" i="1" s="1"/>
  <c r="AH701" i="1" s="1"/>
  <c r="AH702" i="1" s="1"/>
  <c r="AH703" i="1" s="1"/>
  <c r="AH704" i="1" s="1"/>
  <c r="AH705" i="1" s="1"/>
  <c r="AH706" i="1" s="1"/>
  <c r="AH707" i="1" s="1"/>
  <c r="AH708" i="1" s="1"/>
  <c r="AH709" i="1" s="1"/>
  <c r="AH710" i="1" s="1"/>
  <c r="AH711" i="1" s="1"/>
  <c r="AH712" i="1" s="1"/>
  <c r="AH713" i="1" s="1"/>
  <c r="AH714" i="1" s="1"/>
  <c r="AH715" i="1" s="1"/>
  <c r="AH716" i="1" s="1"/>
  <c r="AH717" i="1" s="1"/>
  <c r="AH718" i="1" s="1"/>
  <c r="AH719" i="1" s="1"/>
  <c r="AH720" i="1" s="1"/>
  <c r="AH721" i="1" s="1"/>
  <c r="AH722" i="1" s="1"/>
  <c r="AH723" i="1" s="1"/>
  <c r="AH724" i="1" s="1"/>
  <c r="AH725" i="1" s="1"/>
  <c r="AH726" i="1" s="1"/>
  <c r="AH727" i="1" s="1"/>
  <c r="AH728" i="1" s="1"/>
  <c r="AH729" i="1" s="1"/>
  <c r="AH730" i="1" s="1"/>
  <c r="AH731" i="1" s="1"/>
  <c r="AH732" i="1" s="1"/>
  <c r="AH733" i="1" s="1"/>
  <c r="AH734" i="1" s="1"/>
  <c r="AH735" i="1" s="1"/>
  <c r="AH736" i="1" s="1"/>
  <c r="AH737" i="1" s="1"/>
  <c r="AH738" i="1" s="1"/>
  <c r="AH739" i="1" s="1"/>
  <c r="AH740" i="1" s="1"/>
  <c r="AH741" i="1" s="1"/>
  <c r="AH742" i="1" s="1"/>
  <c r="AH743" i="1" s="1"/>
  <c r="AH744" i="1" s="1"/>
  <c r="AH745" i="1" s="1"/>
  <c r="AH746" i="1" s="1"/>
  <c r="AH747" i="1" s="1"/>
  <c r="AH748" i="1" s="1"/>
  <c r="AH749" i="1" s="1"/>
  <c r="AH750" i="1" s="1"/>
  <c r="AH751" i="1" s="1"/>
  <c r="AH752" i="1" s="1"/>
  <c r="AH753" i="1" s="1"/>
  <c r="AH754" i="1" s="1"/>
  <c r="AH755" i="1" s="1"/>
  <c r="AH756" i="1" s="1"/>
  <c r="AH757" i="1" s="1"/>
  <c r="AH758" i="1" s="1"/>
  <c r="AH759" i="1" s="1"/>
  <c r="AH760" i="1" s="1"/>
  <c r="AH761" i="1" s="1"/>
  <c r="AH762" i="1" s="1"/>
  <c r="AH763" i="1" s="1"/>
  <c r="AH764" i="1" s="1"/>
  <c r="AH765" i="1" s="1"/>
  <c r="AH766" i="1" s="1"/>
  <c r="AH767" i="1" s="1"/>
  <c r="AH768" i="1" s="1"/>
  <c r="AH769" i="1" s="1"/>
  <c r="AH770" i="1" s="1"/>
  <c r="AH771" i="1" s="1"/>
  <c r="AH772" i="1" s="1"/>
  <c r="AH773" i="1" s="1"/>
  <c r="AH774" i="1" s="1"/>
  <c r="AH775" i="1" s="1"/>
  <c r="AN15" i="1"/>
  <c r="AQ324" i="1"/>
  <c r="AR324" i="1" s="1"/>
  <c r="AT324" i="1" s="1"/>
  <c r="AZ13" i="1"/>
  <c r="AA14" i="1"/>
  <c r="BF16" i="1"/>
  <c r="BG16" i="1" s="1"/>
  <c r="AS323" i="1"/>
  <c r="AV323" i="1" s="1"/>
  <c r="BC16" i="1"/>
  <c r="M13" i="1"/>
  <c r="AY14" i="1"/>
  <c r="AR16" i="1"/>
  <c r="AP325" i="1"/>
  <c r="AL16" i="1"/>
  <c r="AT17" i="1" s="1"/>
  <c r="AP14" i="1"/>
  <c r="AO14" i="1"/>
  <c r="A14" i="1"/>
  <c r="AX61" i="1" l="1"/>
  <c r="AX62" i="1" s="1"/>
  <c r="AX63" i="1" s="1"/>
  <c r="AX64" i="1" s="1"/>
  <c r="AX65" i="1" s="1"/>
  <c r="AX66" i="1" s="1"/>
  <c r="AX67" i="1" s="1"/>
  <c r="AX68" i="1" s="1"/>
  <c r="AX69" i="1" s="1"/>
  <c r="AX70" i="1" s="1"/>
  <c r="AX71" i="1" s="1"/>
  <c r="AX72" i="1" s="1"/>
  <c r="AK61" i="1"/>
  <c r="AK62" i="1" s="1"/>
  <c r="AK63" i="1" s="1"/>
  <c r="AK64" i="1" s="1"/>
  <c r="AK65" i="1" s="1"/>
  <c r="AK66" i="1" s="1"/>
  <c r="AK67" i="1" s="1"/>
  <c r="AK68" i="1" s="1"/>
  <c r="AK69" i="1" s="1"/>
  <c r="AK70" i="1" s="1"/>
  <c r="AK71" i="1" s="1"/>
  <c r="AK72" i="1" s="1"/>
  <c r="L15" i="1"/>
  <c r="AH776" i="1"/>
  <c r="AH777" i="1" s="1"/>
  <c r="AH778" i="1" s="1"/>
  <c r="AH779" i="1" s="1"/>
  <c r="AH780" i="1" s="1"/>
  <c r="AH781" i="1" s="1"/>
  <c r="AH782" i="1" s="1"/>
  <c r="AH783" i="1" s="1"/>
  <c r="AH784" i="1" s="1"/>
  <c r="AH785" i="1" s="1"/>
  <c r="AH786" i="1" s="1"/>
  <c r="AH787" i="1" s="1"/>
  <c r="AH788" i="1" s="1"/>
  <c r="AH789" i="1" s="1"/>
  <c r="AH790" i="1" s="1"/>
  <c r="AH791" i="1" s="1"/>
  <c r="AH792" i="1" s="1"/>
  <c r="AH793" i="1" s="1"/>
  <c r="AH794" i="1" s="1"/>
  <c r="AH795" i="1" s="1"/>
  <c r="AH796" i="1" s="1"/>
  <c r="AH797" i="1" s="1"/>
  <c r="AH798" i="1" s="1"/>
  <c r="AH799" i="1" s="1"/>
  <c r="AH800" i="1" s="1"/>
  <c r="AH801" i="1" s="1"/>
  <c r="AH802" i="1" s="1"/>
  <c r="AH803" i="1" s="1"/>
  <c r="AH804" i="1" s="1"/>
  <c r="AH805" i="1" s="1"/>
  <c r="AH806" i="1" s="1"/>
  <c r="AH807" i="1" s="1"/>
  <c r="AH808" i="1" s="1"/>
  <c r="AH809" i="1" s="1"/>
  <c r="AH810" i="1" s="1"/>
  <c r="AH811" i="1" s="1"/>
  <c r="AH812" i="1" s="1"/>
  <c r="AH813" i="1" s="1"/>
  <c r="AH814" i="1" s="1"/>
  <c r="AH815" i="1" s="1"/>
  <c r="AH816" i="1" s="1"/>
  <c r="AH817" i="1" s="1"/>
  <c r="AH818" i="1" s="1"/>
  <c r="AH819" i="1" s="1"/>
  <c r="AH820" i="1" s="1"/>
  <c r="AH821" i="1" s="1"/>
  <c r="AH822" i="1" s="1"/>
  <c r="AH823" i="1" s="1"/>
  <c r="AH824" i="1" s="1"/>
  <c r="AH825" i="1" s="1"/>
  <c r="AH826" i="1" s="1"/>
  <c r="AH827" i="1" s="1"/>
  <c r="AH828" i="1" s="1"/>
  <c r="AH829" i="1" s="1"/>
  <c r="AH830" i="1" s="1"/>
  <c r="AH831" i="1" s="1"/>
  <c r="AH832" i="1" s="1"/>
  <c r="AH833" i="1" s="1"/>
  <c r="AH834" i="1" s="1"/>
  <c r="AH835" i="1" s="1"/>
  <c r="AH836" i="1" s="1"/>
  <c r="AH837" i="1" s="1"/>
  <c r="AH838" i="1" s="1"/>
  <c r="AH839" i="1" s="1"/>
  <c r="AH840" i="1" s="1"/>
  <c r="AH841" i="1" s="1"/>
  <c r="AH842" i="1" s="1"/>
  <c r="AH843" i="1" s="1"/>
  <c r="AH844" i="1" s="1"/>
  <c r="AH845" i="1" s="1"/>
  <c r="AH846" i="1" s="1"/>
  <c r="AH847" i="1" s="1"/>
  <c r="AH848" i="1" s="1"/>
  <c r="AH849" i="1" s="1"/>
  <c r="AH850" i="1" s="1"/>
  <c r="AH851" i="1" s="1"/>
  <c r="AH852" i="1" s="1"/>
  <c r="AH853" i="1" s="1"/>
  <c r="AH854" i="1" s="1"/>
  <c r="AH855" i="1" s="1"/>
  <c r="AH856" i="1" s="1"/>
  <c r="AH857" i="1" s="1"/>
  <c r="AH858" i="1" s="1"/>
  <c r="AH859" i="1" s="1"/>
  <c r="AH860" i="1" s="1"/>
  <c r="AH861" i="1" s="1"/>
  <c r="AH862" i="1" s="1"/>
  <c r="AH863" i="1" s="1"/>
  <c r="AH864" i="1" s="1"/>
  <c r="AH865" i="1" s="1"/>
  <c r="AH866" i="1" s="1"/>
  <c r="AH867" i="1" s="1"/>
  <c r="AH868" i="1" s="1"/>
  <c r="AH869" i="1" s="1"/>
  <c r="AH870" i="1" s="1"/>
  <c r="AH871" i="1" s="1"/>
  <c r="AH872" i="1" s="1"/>
  <c r="AH873" i="1" s="1"/>
  <c r="AH874" i="1" s="1"/>
  <c r="AH875" i="1" s="1"/>
  <c r="AH876" i="1" s="1"/>
  <c r="AH877" i="1" s="1"/>
  <c r="AH878" i="1" s="1"/>
  <c r="AH879" i="1" s="1"/>
  <c r="AH880" i="1" s="1"/>
  <c r="AH881" i="1" s="1"/>
  <c r="AH882" i="1" s="1"/>
  <c r="AH883" i="1" s="1"/>
  <c r="AH884" i="1" s="1"/>
  <c r="AH885" i="1" s="1"/>
  <c r="AH886" i="1" s="1"/>
  <c r="AH887" i="1" s="1"/>
  <c r="AH888" i="1" s="1"/>
  <c r="AH889" i="1" s="1"/>
  <c r="AH890" i="1" s="1"/>
  <c r="AH891" i="1" s="1"/>
  <c r="AH892" i="1" s="1"/>
  <c r="AH893" i="1" s="1"/>
  <c r="AH894" i="1" s="1"/>
  <c r="AH895" i="1" s="1"/>
  <c r="AH896" i="1" s="1"/>
  <c r="AH897" i="1" s="1"/>
  <c r="AH898" i="1" s="1"/>
  <c r="AH899" i="1" s="1"/>
  <c r="AH900" i="1" s="1"/>
  <c r="AH901" i="1" s="1"/>
  <c r="AH902" i="1" s="1"/>
  <c r="AH903" i="1" s="1"/>
  <c r="AH904" i="1" s="1"/>
  <c r="AH905" i="1" s="1"/>
  <c r="AH906" i="1" s="1"/>
  <c r="AH907" i="1" s="1"/>
  <c r="AH908" i="1" s="1"/>
  <c r="AH909" i="1" s="1"/>
  <c r="AH910" i="1" s="1"/>
  <c r="AH911" i="1" s="1"/>
  <c r="AH912" i="1" s="1"/>
  <c r="AH913" i="1" s="1"/>
  <c r="AH914" i="1" s="1"/>
  <c r="AH915" i="1" s="1"/>
  <c r="AH916" i="1" s="1"/>
  <c r="AH917" i="1" s="1"/>
  <c r="AH918" i="1" s="1"/>
  <c r="AH919" i="1" s="1"/>
  <c r="AH920" i="1" s="1"/>
  <c r="AH921" i="1" s="1"/>
  <c r="AH922" i="1" s="1"/>
  <c r="AH923" i="1" s="1"/>
  <c r="AH924" i="1" s="1"/>
  <c r="AH925" i="1" s="1"/>
  <c r="AH926" i="1" s="1"/>
  <c r="AH927" i="1" s="1"/>
  <c r="AH928" i="1" s="1"/>
  <c r="AN16" i="1"/>
  <c r="AQ325" i="1"/>
  <c r="AR325" i="1" s="1"/>
  <c r="AT325" i="1" s="1"/>
  <c r="AZ14" i="1"/>
  <c r="AS324" i="1"/>
  <c r="AV324" i="1" s="1"/>
  <c r="BF17" i="1"/>
  <c r="BG17" i="1" s="1"/>
  <c r="BC17" i="1"/>
  <c r="M14" i="1"/>
  <c r="AM14" i="1"/>
  <c r="AP15" i="1" s="1"/>
  <c r="AA15" i="1"/>
  <c r="AW14" i="1"/>
  <c r="AY15" i="1"/>
  <c r="AR17" i="1"/>
  <c r="AU322" i="1"/>
  <c r="AP326" i="1"/>
  <c r="AL17" i="1"/>
  <c r="AT18" i="1" s="1"/>
  <c r="A15" i="1"/>
  <c r="AK73" i="1" l="1"/>
  <c r="AK74" i="1" s="1"/>
  <c r="AK75" i="1" s="1"/>
  <c r="AK76" i="1" s="1"/>
  <c r="AK77" i="1" s="1"/>
  <c r="AK78" i="1" s="1"/>
  <c r="AK79" i="1" s="1"/>
  <c r="AK80" i="1" s="1"/>
  <c r="AK81" i="1" s="1"/>
  <c r="AK82" i="1" s="1"/>
  <c r="AK83" i="1" s="1"/>
  <c r="AK84" i="1" s="1"/>
  <c r="AX73" i="1"/>
  <c r="AX74" i="1" s="1"/>
  <c r="AX75" i="1" s="1"/>
  <c r="AX76" i="1" s="1"/>
  <c r="AX77" i="1" s="1"/>
  <c r="AX78" i="1" s="1"/>
  <c r="AX79" i="1" s="1"/>
  <c r="AX80" i="1" s="1"/>
  <c r="AX81" i="1" s="1"/>
  <c r="AX82" i="1" s="1"/>
  <c r="AX83" i="1" s="1"/>
  <c r="AX84" i="1" s="1"/>
  <c r="L16" i="1"/>
  <c r="AN17" i="1"/>
  <c r="AQ326" i="1"/>
  <c r="AR326" i="1" s="1"/>
  <c r="AT326" i="1" s="1"/>
  <c r="AZ15" i="1"/>
  <c r="AO15" i="1"/>
  <c r="AW15" i="1" s="1"/>
  <c r="AS325" i="1"/>
  <c r="AV325" i="1" s="1"/>
  <c r="BF18" i="1"/>
  <c r="BG18" i="1" s="1"/>
  <c r="BC18" i="1"/>
  <c r="AM15" i="1"/>
  <c r="AO16" i="1" s="1"/>
  <c r="AA16" i="1"/>
  <c r="M15" i="1"/>
  <c r="AR18" i="1"/>
  <c r="AY16" i="1"/>
  <c r="AU323" i="1"/>
  <c r="AP327" i="1"/>
  <c r="AL18" i="1"/>
  <c r="AT19" i="1" s="1"/>
  <c r="A16" i="1"/>
  <c r="AX85" i="1" l="1"/>
  <c r="AX86" i="1" s="1"/>
  <c r="AK85" i="1"/>
  <c r="AK86" i="1" s="1"/>
  <c r="L17" i="1"/>
  <c r="L18" i="1" s="1"/>
  <c r="AN18" i="1"/>
  <c r="AQ327" i="1"/>
  <c r="AR327" i="1" s="1"/>
  <c r="AT327" i="1" s="1"/>
  <c r="AZ16" i="1"/>
  <c r="AY17" i="1"/>
  <c r="AP16" i="1"/>
  <c r="AA17" i="1"/>
  <c r="M16" i="1"/>
  <c r="AS326" i="1"/>
  <c r="AV326" i="1" s="1"/>
  <c r="BF19" i="1"/>
  <c r="BG19" i="1" s="1"/>
  <c r="BC19" i="1"/>
  <c r="AP328" i="1"/>
  <c r="AL19" i="1"/>
  <c r="AT20" i="1" s="1"/>
  <c r="AR19" i="1"/>
  <c r="AU324" i="1"/>
  <c r="A17" i="1"/>
  <c r="AM16" i="1" l="1"/>
  <c r="AO17" i="1" s="1"/>
  <c r="AN19" i="1"/>
  <c r="AQ328" i="1"/>
  <c r="AR328" i="1" s="1"/>
  <c r="AT328" i="1" s="1"/>
  <c r="AY18" i="1"/>
  <c r="AW16" i="1"/>
  <c r="AR20" i="1"/>
  <c r="AZ17" i="1"/>
  <c r="BF20" i="1"/>
  <c r="BG20" i="1" s="1"/>
  <c r="AS327" i="1"/>
  <c r="AV327" i="1" s="1"/>
  <c r="BC20" i="1"/>
  <c r="M17" i="1"/>
  <c r="AA18" i="1"/>
  <c r="AP329" i="1"/>
  <c r="AL20" i="1"/>
  <c r="AT21" i="1" s="1"/>
  <c r="AU325" i="1"/>
  <c r="A18" i="1"/>
  <c r="L19" i="1" l="1"/>
  <c r="AP17" i="1"/>
  <c r="AM17" i="1" s="1"/>
  <c r="AO18" i="1" s="1"/>
  <c r="AN20" i="1"/>
  <c r="AQ329" i="1"/>
  <c r="AR329" i="1" s="1"/>
  <c r="AT329" i="1" s="1"/>
  <c r="AZ18" i="1"/>
  <c r="AA19" i="1"/>
  <c r="AA20" i="1" s="1"/>
  <c r="BF21" i="1"/>
  <c r="BG21" i="1" s="1"/>
  <c r="AS328" i="1"/>
  <c r="AV328" i="1" s="1"/>
  <c r="BC21" i="1"/>
  <c r="M18" i="1"/>
  <c r="AR21" i="1"/>
  <c r="AY19" i="1"/>
  <c r="AU326" i="1"/>
  <c r="AP330" i="1"/>
  <c r="AL21" i="1"/>
  <c r="AT22" i="1" s="1"/>
  <c r="A19" i="1"/>
  <c r="A20" i="1" l="1"/>
  <c r="M19" i="1"/>
  <c r="AW17" i="1"/>
  <c r="AN21" i="1"/>
  <c r="AQ330" i="1"/>
  <c r="AR330" i="1" s="1"/>
  <c r="AT330" i="1" s="1"/>
  <c r="AZ19" i="1"/>
  <c r="BF22" i="1"/>
  <c r="BG22" i="1" s="1"/>
  <c r="AS329" i="1"/>
  <c r="AV329" i="1" s="1"/>
  <c r="BC22" i="1"/>
  <c r="AR22" i="1"/>
  <c r="AY20" i="1"/>
  <c r="AU327" i="1"/>
  <c r="AP331" i="1"/>
  <c r="AL22" i="1"/>
  <c r="AT23" i="1" s="1"/>
  <c r="AP18" i="1"/>
  <c r="AB19" i="1" l="1"/>
  <c r="AQ331" i="1"/>
  <c r="AR331" i="1" s="1"/>
  <c r="AT331" i="1" s="1"/>
  <c r="AN22" i="1"/>
  <c r="AZ20" i="1"/>
  <c r="AR23" i="1"/>
  <c r="BF23" i="1"/>
  <c r="BG23" i="1" s="1"/>
  <c r="AS330" i="1"/>
  <c r="AV330" i="1" s="1"/>
  <c r="BC23" i="1"/>
  <c r="AA21" i="1"/>
  <c r="AY21" i="1"/>
  <c r="AU328" i="1"/>
  <c r="AP332" i="1"/>
  <c r="AL23" i="1"/>
  <c r="AT24" i="1" s="1"/>
  <c r="AW18" i="1"/>
  <c r="A21" i="1"/>
  <c r="AM18" i="1"/>
  <c r="AO19" i="1" s="1"/>
  <c r="AN23" i="1" l="1"/>
  <c r="AQ332" i="1"/>
  <c r="AR332" i="1" s="1"/>
  <c r="AT332" i="1" s="1"/>
  <c r="AZ21" i="1"/>
  <c r="BF24" i="1"/>
  <c r="BG24" i="1" s="1"/>
  <c r="AS331" i="1"/>
  <c r="AV331" i="1" s="1"/>
  <c r="BC24" i="1"/>
  <c r="AA22" i="1"/>
  <c r="AY22" i="1"/>
  <c r="AR24" i="1"/>
  <c r="AU329" i="1"/>
  <c r="AP333" i="1"/>
  <c r="AL25" i="1" s="1"/>
  <c r="AL24" i="1"/>
  <c r="A22" i="1"/>
  <c r="AP19" i="1"/>
  <c r="AN25" i="1" l="1"/>
  <c r="AT25" i="1"/>
  <c r="AR25" i="1"/>
  <c r="AT26" i="1"/>
  <c r="AQ333" i="1"/>
  <c r="AR333" i="1" s="1"/>
  <c r="AT333" i="1" s="1"/>
  <c r="AN24" i="1"/>
  <c r="AZ22" i="1"/>
  <c r="AY23" i="1"/>
  <c r="AA23" i="1"/>
  <c r="AS332" i="1"/>
  <c r="AV332" i="1" s="1"/>
  <c r="BF25" i="1"/>
  <c r="BG25" i="1" s="1"/>
  <c r="BC25" i="1"/>
  <c r="AU330" i="1"/>
  <c r="AP334" i="1"/>
  <c r="A23" i="1"/>
  <c r="AM19" i="1"/>
  <c r="AO20" i="1" s="1"/>
  <c r="AW19" i="1"/>
  <c r="AQ334" i="1" l="1"/>
  <c r="AR334" i="1" s="1"/>
  <c r="AT334" i="1" s="1"/>
  <c r="AZ25" i="1" s="1"/>
  <c r="AZ23" i="1"/>
  <c r="AS333" i="1"/>
  <c r="AV333" i="1" s="1"/>
  <c r="BF26" i="1"/>
  <c r="BG26" i="1" s="1"/>
  <c r="BC26" i="1"/>
  <c r="AA24" i="1"/>
  <c r="AR26" i="1"/>
  <c r="AY24" i="1"/>
  <c r="AU331" i="1"/>
  <c r="AP335" i="1"/>
  <c r="AL26" i="1"/>
  <c r="AY25" i="1" s="1"/>
  <c r="A24" i="1"/>
  <c r="AP20" i="1"/>
  <c r="AT27" i="1" l="1"/>
  <c r="AT28" i="1" s="1"/>
  <c r="AN26" i="1"/>
  <c r="AQ335" i="1"/>
  <c r="AR335" i="1" s="1"/>
  <c r="AT335" i="1" s="1"/>
  <c r="AZ24" i="1"/>
  <c r="AA25" i="1"/>
  <c r="AR27" i="1"/>
  <c r="AS334" i="1"/>
  <c r="AV334" i="1" s="1"/>
  <c r="BF27" i="1"/>
  <c r="BG27" i="1" s="1"/>
  <c r="BC27" i="1"/>
  <c r="AU332" i="1"/>
  <c r="AP336" i="1"/>
  <c r="AL27" i="1"/>
  <c r="A25" i="1"/>
  <c r="AM20" i="1"/>
  <c r="AO21" i="1" s="1"/>
  <c r="AW20" i="1"/>
  <c r="AN27" i="1" l="1"/>
  <c r="AQ336" i="1"/>
  <c r="AR336" i="1" s="1"/>
  <c r="AT336" i="1" s="1"/>
  <c r="BF28" i="1"/>
  <c r="BG28" i="1" s="1"/>
  <c r="AS335" i="1"/>
  <c r="AV335" i="1" s="1"/>
  <c r="BC28" i="1"/>
  <c r="AA26" i="1"/>
  <c r="AR28" i="1"/>
  <c r="AU333" i="1"/>
  <c r="AY26" i="1"/>
  <c r="AP337" i="1"/>
  <c r="AL28" i="1"/>
  <c r="AT29" i="1" s="1"/>
  <c r="A26" i="1"/>
  <c r="AP21" i="1"/>
  <c r="AQ337" i="1" l="1"/>
  <c r="AR337" i="1" s="1"/>
  <c r="AT337" i="1" s="1"/>
  <c r="AN28" i="1"/>
  <c r="AZ26" i="1"/>
  <c r="AA27" i="1"/>
  <c r="BF29" i="1"/>
  <c r="BG29" i="1" s="1"/>
  <c r="AS336" i="1"/>
  <c r="AV336" i="1" s="1"/>
  <c r="BC29" i="1"/>
  <c r="AR29" i="1"/>
  <c r="AY27" i="1"/>
  <c r="AU334" i="1"/>
  <c r="AP338" i="1"/>
  <c r="AL29" i="1"/>
  <c r="AT30" i="1" s="1"/>
  <c r="AW21" i="1"/>
  <c r="A27" i="1"/>
  <c r="AM21" i="1"/>
  <c r="AN29" i="1" l="1"/>
  <c r="AQ338" i="1"/>
  <c r="AR338" i="1" s="1"/>
  <c r="AT338" i="1" s="1"/>
  <c r="AZ27" i="1"/>
  <c r="AS337" i="1"/>
  <c r="AV337" i="1" s="1"/>
  <c r="BF30" i="1"/>
  <c r="BG30" i="1" s="1"/>
  <c r="BC30" i="1"/>
  <c r="AA28" i="1"/>
  <c r="AY28" i="1"/>
  <c r="AR30" i="1"/>
  <c r="AU335" i="1"/>
  <c r="AP339" i="1"/>
  <c r="AL30" i="1"/>
  <c r="AT31" i="1" s="1"/>
  <c r="AP22" i="1"/>
  <c r="AO22" i="1"/>
  <c r="A28" i="1"/>
  <c r="AN30" i="1" l="1"/>
  <c r="AQ339" i="1"/>
  <c r="AR339" i="1" s="1"/>
  <c r="AT339" i="1" s="1"/>
  <c r="AZ28" i="1"/>
  <c r="BF31" i="1"/>
  <c r="BG31" i="1" s="1"/>
  <c r="AS338" i="1"/>
  <c r="AV338" i="1" s="1"/>
  <c r="BC31" i="1"/>
  <c r="AR31" i="1"/>
  <c r="AA29" i="1"/>
  <c r="AY29" i="1"/>
  <c r="AU336" i="1"/>
  <c r="AP340" i="1"/>
  <c r="AL31" i="1"/>
  <c r="AT32" i="1" s="1"/>
  <c r="AM22" i="1"/>
  <c r="AW22" i="1"/>
  <c r="A29" i="1"/>
  <c r="AN31" i="1" l="1"/>
  <c r="AQ340" i="1"/>
  <c r="AR340" i="1" s="1"/>
  <c r="AT340" i="1" s="1"/>
  <c r="AZ29" i="1"/>
  <c r="AA30" i="1"/>
  <c r="BF32" i="1"/>
  <c r="BG32" i="1" s="1"/>
  <c r="AS339" i="1"/>
  <c r="AV339" i="1" s="1"/>
  <c r="BC32" i="1"/>
  <c r="AY30" i="1"/>
  <c r="AR32" i="1"/>
  <c r="AU337" i="1"/>
  <c r="AP341" i="1"/>
  <c r="AL32" i="1"/>
  <c r="AT33" i="1" s="1"/>
  <c r="AP23" i="1"/>
  <c r="AO23" i="1"/>
  <c r="A30" i="1"/>
  <c r="AN32" i="1" l="1"/>
  <c r="AQ341" i="1"/>
  <c r="AR341" i="1" s="1"/>
  <c r="AT341" i="1" s="1"/>
  <c r="AZ30" i="1"/>
  <c r="AW23" i="1"/>
  <c r="AA31" i="1"/>
  <c r="AM23" i="1"/>
  <c r="AP24" i="1" s="1"/>
  <c r="AS340" i="1"/>
  <c r="AV340" i="1" s="1"/>
  <c r="BF33" i="1"/>
  <c r="BG33" i="1" s="1"/>
  <c r="BC33" i="1"/>
  <c r="AY31" i="1"/>
  <c r="AR33" i="1"/>
  <c r="AU338" i="1"/>
  <c r="AP342" i="1"/>
  <c r="AL33" i="1"/>
  <c r="AT34" i="1" s="1"/>
  <c r="A31" i="1"/>
  <c r="AQ342" i="1" l="1"/>
  <c r="AR342" i="1" s="1"/>
  <c r="AT342" i="1" s="1"/>
  <c r="AN33" i="1"/>
  <c r="AO24" i="1"/>
  <c r="AW24" i="1" s="1"/>
  <c r="AZ31" i="1"/>
  <c r="AA32" i="1"/>
  <c r="AM24" i="1"/>
  <c r="AS341" i="1"/>
  <c r="AV341" i="1" s="1"/>
  <c r="BF34" i="1"/>
  <c r="BG34" i="1" s="1"/>
  <c r="BC34" i="1"/>
  <c r="AR34" i="1"/>
  <c r="AU339" i="1"/>
  <c r="AY32" i="1"/>
  <c r="AP343" i="1"/>
  <c r="AL34" i="1"/>
  <c r="AT35" i="1" s="1"/>
  <c r="A32" i="1"/>
  <c r="AP25" i="1" l="1"/>
  <c r="AM25" i="1" s="1"/>
  <c r="AO26" i="1" s="1"/>
  <c r="AO25" i="1"/>
  <c r="AN34" i="1"/>
  <c r="AQ343" i="1"/>
  <c r="AR343" i="1" s="1"/>
  <c r="AT343" i="1" s="1"/>
  <c r="AZ32" i="1"/>
  <c r="AS342" i="1"/>
  <c r="AV342" i="1" s="1"/>
  <c r="BF35" i="1"/>
  <c r="BG35" i="1" s="1"/>
  <c r="BC35" i="1"/>
  <c r="AA33" i="1"/>
  <c r="AY33" i="1"/>
  <c r="AR35" i="1"/>
  <c r="AU340" i="1"/>
  <c r="AP344" i="1"/>
  <c r="AL35" i="1"/>
  <c r="AT36" i="1" s="1"/>
  <c r="A33" i="1"/>
  <c r="AP26" i="1"/>
  <c r="AW25" i="1" l="1"/>
  <c r="AQ344" i="1"/>
  <c r="AR344" i="1" s="1"/>
  <c r="AT344" i="1" s="1"/>
  <c r="AN35" i="1"/>
  <c r="AZ33" i="1"/>
  <c r="AA34" i="1"/>
  <c r="BF36" i="1"/>
  <c r="BG36" i="1" s="1"/>
  <c r="AS343" i="1"/>
  <c r="AV343" i="1" s="1"/>
  <c r="BC36" i="1"/>
  <c r="AY34" i="1"/>
  <c r="AR36" i="1"/>
  <c r="AU341" i="1"/>
  <c r="AP345" i="1"/>
  <c r="AL37" i="1" s="1"/>
  <c r="AL36" i="1"/>
  <c r="A34" i="1"/>
  <c r="AW26" i="1"/>
  <c r="AM26" i="1"/>
  <c r="AO27" i="1" s="1"/>
  <c r="AN37" i="1" l="1"/>
  <c r="AT37" i="1"/>
  <c r="AR37" i="1"/>
  <c r="AT38" i="1"/>
  <c r="AQ345" i="1"/>
  <c r="AR345" i="1" s="1"/>
  <c r="AT345" i="1" s="1"/>
  <c r="AN36" i="1"/>
  <c r="AZ34" i="1"/>
  <c r="BF37" i="1"/>
  <c r="BG37" i="1" s="1"/>
  <c r="AS344" i="1"/>
  <c r="AV344" i="1" s="1"/>
  <c r="BC37" i="1"/>
  <c r="AA35" i="1"/>
  <c r="AY35" i="1"/>
  <c r="AU342" i="1"/>
  <c r="AP346" i="1"/>
  <c r="A35" i="1"/>
  <c r="AP27" i="1"/>
  <c r="AQ346" i="1" l="1"/>
  <c r="AR346" i="1" s="1"/>
  <c r="AT346" i="1" s="1"/>
  <c r="AZ37" i="1" s="1"/>
  <c r="AZ35" i="1"/>
  <c r="AA36" i="1"/>
  <c r="BF38" i="1"/>
  <c r="BG38" i="1" s="1"/>
  <c r="AS345" i="1"/>
  <c r="AV345" i="1" s="1"/>
  <c r="BC38" i="1"/>
  <c r="AR38" i="1"/>
  <c r="AY36" i="1"/>
  <c r="AU343" i="1"/>
  <c r="AP347" i="1"/>
  <c r="AL38" i="1"/>
  <c r="AY37" i="1" s="1"/>
  <c r="A36" i="1"/>
  <c r="AW27" i="1"/>
  <c r="AM27" i="1"/>
  <c r="AO28" i="1" s="1"/>
  <c r="AT39" i="1" l="1"/>
  <c r="AQ347" i="1"/>
  <c r="AR347" i="1" s="1"/>
  <c r="AT347" i="1" s="1"/>
  <c r="AN38" i="1"/>
  <c r="AZ36" i="1"/>
  <c r="BF39" i="1"/>
  <c r="BG39" i="1" s="1"/>
  <c r="AS346" i="1"/>
  <c r="AV346" i="1" s="1"/>
  <c r="BC39" i="1"/>
  <c r="AA37" i="1"/>
  <c r="AR39" i="1"/>
  <c r="AU344" i="1"/>
  <c r="AP348" i="1"/>
  <c r="AL39" i="1"/>
  <c r="A37" i="1"/>
  <c r="AP28" i="1"/>
  <c r="AT40" i="1" l="1"/>
  <c r="AN39" i="1"/>
  <c r="AQ348" i="1"/>
  <c r="AR348" i="1" s="1"/>
  <c r="AT348" i="1" s="1"/>
  <c r="AA38" i="1"/>
  <c r="BF40" i="1"/>
  <c r="BG40" i="1" s="1"/>
  <c r="AS347" i="1"/>
  <c r="AV347" i="1" s="1"/>
  <c r="BC40" i="1"/>
  <c r="AR40" i="1"/>
  <c r="AY38" i="1"/>
  <c r="AU345" i="1"/>
  <c r="AP349" i="1"/>
  <c r="AL40" i="1"/>
  <c r="A38" i="1"/>
  <c r="AW28" i="1"/>
  <c r="AM28" i="1"/>
  <c r="AO29" i="1" s="1"/>
  <c r="AT41" i="1" l="1"/>
  <c r="AQ349" i="1"/>
  <c r="AR349" i="1" s="1"/>
  <c r="AT349" i="1" s="1"/>
  <c r="AN40" i="1"/>
  <c r="AZ38" i="1"/>
  <c r="AS348" i="1"/>
  <c r="AV348" i="1" s="1"/>
  <c r="BF41" i="1"/>
  <c r="BG41" i="1" s="1"/>
  <c r="BC41" i="1"/>
  <c r="AA39" i="1"/>
  <c r="AR41" i="1"/>
  <c r="AY39" i="1"/>
  <c r="AU346" i="1"/>
  <c r="AP350" i="1"/>
  <c r="AL41" i="1"/>
  <c r="A39" i="1"/>
  <c r="AP29" i="1"/>
  <c r="AT42" i="1" l="1"/>
  <c r="AN41" i="1"/>
  <c r="AQ350" i="1"/>
  <c r="AR350" i="1" s="1"/>
  <c r="AT350" i="1" s="1"/>
  <c r="AY40" i="1"/>
  <c r="AZ39" i="1"/>
  <c r="AS349" i="1"/>
  <c r="AV349" i="1" s="1"/>
  <c r="BF42" i="1"/>
  <c r="BG42" i="1" s="1"/>
  <c r="BC42" i="1"/>
  <c r="AA40" i="1"/>
  <c r="AR42" i="1"/>
  <c r="AU347" i="1"/>
  <c r="AP351" i="1"/>
  <c r="AL42" i="1"/>
  <c r="AW29" i="1"/>
  <c r="AM29" i="1"/>
  <c r="AO30" i="1" s="1"/>
  <c r="A40" i="1"/>
  <c r="AT43" i="1" l="1"/>
  <c r="AN42" i="1"/>
  <c r="AQ351" i="1"/>
  <c r="AR351" i="1" s="1"/>
  <c r="AT351" i="1" s="1"/>
  <c r="AZ40" i="1"/>
  <c r="AS350" i="1"/>
  <c r="AV350" i="1" s="1"/>
  <c r="BF43" i="1"/>
  <c r="BG43" i="1" s="1"/>
  <c r="BC43" i="1"/>
  <c r="AA41" i="1"/>
  <c r="AR43" i="1"/>
  <c r="AU348" i="1"/>
  <c r="AY41" i="1"/>
  <c r="AP352" i="1"/>
  <c r="AL43" i="1"/>
  <c r="AT44" i="1" s="1"/>
  <c r="AP30" i="1"/>
  <c r="A41" i="1"/>
  <c r="AN43" i="1" l="1"/>
  <c r="AQ352" i="1"/>
  <c r="AR352" i="1" s="1"/>
  <c r="AT352" i="1" s="1"/>
  <c r="AZ41" i="1"/>
  <c r="AA42" i="1"/>
  <c r="BF44" i="1"/>
  <c r="BG44" i="1" s="1"/>
  <c r="AS351" i="1"/>
  <c r="AV351" i="1" s="1"/>
  <c r="BC44" i="1"/>
  <c r="AM30" i="1"/>
  <c r="AO31" i="1" s="1"/>
  <c r="AY42" i="1"/>
  <c r="AR44" i="1"/>
  <c r="AU349" i="1"/>
  <c r="AP353" i="1"/>
  <c r="AL44" i="1"/>
  <c r="AT45" i="1" s="1"/>
  <c r="AW30" i="1"/>
  <c r="A42" i="1"/>
  <c r="AN44" i="1" l="1"/>
  <c r="AQ353" i="1"/>
  <c r="AR353" i="1" s="1"/>
  <c r="AT353" i="1" s="1"/>
  <c r="AZ42" i="1"/>
  <c r="AP31" i="1"/>
  <c r="AA43" i="1"/>
  <c r="BF45" i="1"/>
  <c r="BG45" i="1" s="1"/>
  <c r="AS352" i="1"/>
  <c r="AV352" i="1" s="1"/>
  <c r="BC45" i="1"/>
  <c r="AR45" i="1"/>
  <c r="AY43" i="1"/>
  <c r="AU350" i="1"/>
  <c r="AP354" i="1"/>
  <c r="AL45" i="1"/>
  <c r="AT46" i="1" s="1"/>
  <c r="A43" i="1"/>
  <c r="AM31" i="1" l="1"/>
  <c r="AO32" i="1" s="1"/>
  <c r="AN45" i="1"/>
  <c r="AQ354" i="1"/>
  <c r="AR354" i="1" s="1"/>
  <c r="AT354" i="1" s="1"/>
  <c r="AZ43" i="1"/>
  <c r="AW31" i="1"/>
  <c r="AR46" i="1"/>
  <c r="AA44" i="1"/>
  <c r="BF46" i="1"/>
  <c r="BG46" i="1" s="1"/>
  <c r="AS353" i="1"/>
  <c r="AV353" i="1" s="1"/>
  <c r="BC46" i="1"/>
  <c r="AY44" i="1"/>
  <c r="AU351" i="1"/>
  <c r="AP355" i="1"/>
  <c r="AL46" i="1"/>
  <c r="AT47" i="1" s="1"/>
  <c r="A44" i="1"/>
  <c r="AP32" i="1" l="1"/>
  <c r="AM32" i="1" s="1"/>
  <c r="AO33" i="1" s="1"/>
  <c r="AN46" i="1"/>
  <c r="AQ355" i="1"/>
  <c r="AR355" i="1" s="1"/>
  <c r="AT355" i="1" s="1"/>
  <c r="AZ44" i="1"/>
  <c r="BF47" i="1"/>
  <c r="BG47" i="1" s="1"/>
  <c r="AS354" i="1"/>
  <c r="AV354" i="1" s="1"/>
  <c r="BC47" i="1"/>
  <c r="AA45" i="1"/>
  <c r="AA46" i="1" s="1"/>
  <c r="AU352" i="1"/>
  <c r="AP356" i="1"/>
  <c r="AL47" i="1"/>
  <c r="AT48" i="1" s="1"/>
  <c r="AR47" i="1"/>
  <c r="AY45" i="1"/>
  <c r="AW32" i="1"/>
  <c r="A45" i="1"/>
  <c r="A46" i="1" l="1"/>
  <c r="AQ356" i="1"/>
  <c r="AR356" i="1" s="1"/>
  <c r="AT356" i="1" s="1"/>
  <c r="AP33" i="1"/>
  <c r="AM33" i="1" s="1"/>
  <c r="AO34" i="1" s="1"/>
  <c r="AN47" i="1"/>
  <c r="AZ45" i="1"/>
  <c r="BF48" i="1"/>
  <c r="BG48" i="1" s="1"/>
  <c r="AS355" i="1"/>
  <c r="AV355" i="1" s="1"/>
  <c r="BC48" i="1"/>
  <c r="AR48" i="1"/>
  <c r="AY46" i="1"/>
  <c r="AU353" i="1"/>
  <c r="AP357" i="1"/>
  <c r="AL49" i="1" s="1"/>
  <c r="AL48" i="1"/>
  <c r="AN49" i="1" l="1"/>
  <c r="AT49" i="1"/>
  <c r="AR49" i="1"/>
  <c r="AT50" i="1"/>
  <c r="AN48" i="1"/>
  <c r="AW33" i="1"/>
  <c r="AQ357" i="1"/>
  <c r="AR357" i="1" s="1"/>
  <c r="AT357" i="1" s="1"/>
  <c r="AY47" i="1"/>
  <c r="AZ46" i="1"/>
  <c r="AA47" i="1"/>
  <c r="AS356" i="1"/>
  <c r="AV356" i="1" s="1"/>
  <c r="BF49" i="1"/>
  <c r="BG49" i="1" s="1"/>
  <c r="BC49" i="1"/>
  <c r="AU354" i="1"/>
  <c r="AP358" i="1"/>
  <c r="A47" i="1"/>
  <c r="AP34" i="1"/>
  <c r="AQ358" i="1" l="1"/>
  <c r="AR358" i="1" s="1"/>
  <c r="AT358" i="1" s="1"/>
  <c r="AZ49" i="1" s="1"/>
  <c r="AY48" i="1"/>
  <c r="AA48" i="1"/>
  <c r="AZ47" i="1"/>
  <c r="AS357" i="1"/>
  <c r="AV357" i="1" s="1"/>
  <c r="BF50" i="1"/>
  <c r="BG50" i="1" s="1"/>
  <c r="BC50" i="1"/>
  <c r="AR50" i="1"/>
  <c r="AU355" i="1"/>
  <c r="AP359" i="1"/>
  <c r="AL50" i="1"/>
  <c r="AY49" i="1" s="1"/>
  <c r="A48" i="1"/>
  <c r="AM34" i="1"/>
  <c r="AO35" i="1" s="1"/>
  <c r="AW34" i="1"/>
  <c r="AT51" i="1" l="1"/>
  <c r="AQ359" i="1"/>
  <c r="AR359" i="1" s="1"/>
  <c r="AT359" i="1" s="1"/>
  <c r="AN50" i="1"/>
  <c r="AA49" i="1"/>
  <c r="AZ48" i="1"/>
  <c r="AS358" i="1"/>
  <c r="AV358" i="1" s="1"/>
  <c r="BF51" i="1"/>
  <c r="BG51" i="1" s="1"/>
  <c r="BC51" i="1"/>
  <c r="AR51" i="1"/>
  <c r="AU356" i="1"/>
  <c r="AP360" i="1"/>
  <c r="AL51" i="1"/>
  <c r="A49" i="1"/>
  <c r="AP35" i="1"/>
  <c r="AT52" i="1" l="1"/>
  <c r="AN51" i="1"/>
  <c r="AQ360" i="1"/>
  <c r="AR360" i="1" s="1"/>
  <c r="AT360" i="1" s="1"/>
  <c r="AA50" i="1"/>
  <c r="BF52" i="1"/>
  <c r="BG52" i="1" s="1"/>
  <c r="AS359" i="1"/>
  <c r="AV359" i="1" s="1"/>
  <c r="BC52" i="1"/>
  <c r="AY50" i="1"/>
  <c r="AR52" i="1"/>
  <c r="AU357" i="1"/>
  <c r="AP361" i="1"/>
  <c r="AL52" i="1"/>
  <c r="A50" i="1"/>
  <c r="AW35" i="1"/>
  <c r="AM35" i="1"/>
  <c r="AO36" i="1" s="1"/>
  <c r="AT53" i="1" l="1"/>
  <c r="AQ361" i="1"/>
  <c r="AR361" i="1" s="1"/>
  <c r="AT361" i="1" s="1"/>
  <c r="AN52" i="1"/>
  <c r="AA51" i="1"/>
  <c r="AZ50" i="1"/>
  <c r="BF53" i="1"/>
  <c r="BG53" i="1" s="1"/>
  <c r="AS360" i="1"/>
  <c r="AV360" i="1" s="1"/>
  <c r="BC53" i="1"/>
  <c r="AR53" i="1"/>
  <c r="AY51" i="1"/>
  <c r="AU358" i="1"/>
  <c r="AP362" i="1"/>
  <c r="AL53" i="1"/>
  <c r="A51" i="1"/>
  <c r="AP36" i="1"/>
  <c r="AT54" i="1" l="1"/>
  <c r="AT55" i="1" s="1"/>
  <c r="AN53" i="1"/>
  <c r="AQ362" i="1"/>
  <c r="AR362" i="1" s="1"/>
  <c r="AT362" i="1" s="1"/>
  <c r="AA52" i="1"/>
  <c r="AZ51" i="1"/>
  <c r="BF54" i="1"/>
  <c r="AS361" i="1"/>
  <c r="AV361" i="1" s="1"/>
  <c r="BC54" i="1"/>
  <c r="AY52" i="1"/>
  <c r="AU359" i="1"/>
  <c r="AR54" i="1"/>
  <c r="AP363" i="1"/>
  <c r="AL54" i="1"/>
  <c r="AM36" i="1"/>
  <c r="A52" i="1"/>
  <c r="AW36" i="1"/>
  <c r="G10" i="1" l="1"/>
  <c r="BG54" i="1"/>
  <c r="F10" i="1"/>
  <c r="AP37" i="1"/>
  <c r="AM37" i="1" s="1"/>
  <c r="AO37" i="1"/>
  <c r="AN54" i="1"/>
  <c r="AQ363" i="1"/>
  <c r="AR363" i="1" s="1"/>
  <c r="AT363" i="1" s="1"/>
  <c r="AA53" i="1"/>
  <c r="AZ52" i="1"/>
  <c r="BF55" i="1"/>
  <c r="BG55" i="1" s="1"/>
  <c r="AS362" i="1"/>
  <c r="AV362" i="1" s="1"/>
  <c r="BC55" i="1"/>
  <c r="AY53" i="1"/>
  <c r="AR55" i="1"/>
  <c r="AU360" i="1"/>
  <c r="AP364" i="1"/>
  <c r="AL55" i="1"/>
  <c r="AT56" i="1" s="1"/>
  <c r="A53" i="1"/>
  <c r="J10" i="1" l="1"/>
  <c r="G11" i="1"/>
  <c r="AW37" i="1"/>
  <c r="AN55" i="1"/>
  <c r="AO38" i="1"/>
  <c r="AQ364" i="1"/>
  <c r="AR364" i="1" s="1"/>
  <c r="AT364" i="1" s="1"/>
  <c r="AR56" i="1"/>
  <c r="AA54" i="1"/>
  <c r="AZ53" i="1"/>
  <c r="BF56" i="1"/>
  <c r="BG56" i="1" s="1"/>
  <c r="AS363" i="1"/>
  <c r="AV363" i="1" s="1"/>
  <c r="BC56" i="1"/>
  <c r="AY54" i="1"/>
  <c r="AU361" i="1"/>
  <c r="AP365" i="1"/>
  <c r="AL56" i="1"/>
  <c r="AT57" i="1" s="1"/>
  <c r="A54" i="1"/>
  <c r="AP38" i="1"/>
  <c r="G12" i="1" l="1"/>
  <c r="G13" i="1" s="1"/>
  <c r="G14" i="1" s="1"/>
  <c r="G15" i="1" s="1"/>
  <c r="G16" i="1" s="1"/>
  <c r="G17" i="1" s="1"/>
  <c r="G18" i="1" s="1"/>
  <c r="G19" i="1" s="1"/>
  <c r="F11" i="1"/>
  <c r="AN56" i="1"/>
  <c r="AQ365" i="1"/>
  <c r="AR365" i="1" s="1"/>
  <c r="AT365" i="1" s="1"/>
  <c r="AA55" i="1"/>
  <c r="AZ54" i="1"/>
  <c r="AS364" i="1"/>
  <c r="AV364" i="1" s="1"/>
  <c r="BF57" i="1"/>
  <c r="BG57" i="1" s="1"/>
  <c r="BC57" i="1"/>
  <c r="AP366" i="1"/>
  <c r="AL57" i="1"/>
  <c r="AT58" i="1" s="1"/>
  <c r="AY55" i="1"/>
  <c r="AR57" i="1"/>
  <c r="AU362" i="1"/>
  <c r="A55" i="1"/>
  <c r="AM38" i="1"/>
  <c r="AO39" i="1" s="1"/>
  <c r="AW38" i="1"/>
  <c r="AQ366" i="1" l="1"/>
  <c r="AR366" i="1" s="1"/>
  <c r="AT366" i="1" s="1"/>
  <c r="AN57" i="1"/>
  <c r="AA56" i="1"/>
  <c r="AZ55" i="1"/>
  <c r="AS365" i="1"/>
  <c r="AV365" i="1" s="1"/>
  <c r="BF58" i="1"/>
  <c r="BG58" i="1" s="1"/>
  <c r="BC58" i="1"/>
  <c r="AR58" i="1"/>
  <c r="AY56" i="1"/>
  <c r="AP367" i="1"/>
  <c r="AL58" i="1"/>
  <c r="AT59" i="1" s="1"/>
  <c r="AU363" i="1"/>
  <c r="A56" i="1"/>
  <c r="AP39" i="1"/>
  <c r="AN58" i="1" l="1"/>
  <c r="AQ367" i="1"/>
  <c r="AR367" i="1" s="1"/>
  <c r="AT367" i="1" s="1"/>
  <c r="AA57" i="1"/>
  <c r="AZ56" i="1"/>
  <c r="AS366" i="1"/>
  <c r="AV366" i="1" s="1"/>
  <c r="BF59" i="1"/>
  <c r="BG59" i="1" s="1"/>
  <c r="BC59" i="1"/>
  <c r="AY57" i="1"/>
  <c r="AP368" i="1"/>
  <c r="AL59" i="1"/>
  <c r="AT60" i="1" s="1"/>
  <c r="AU364" i="1"/>
  <c r="AR59" i="1"/>
  <c r="AM39" i="1"/>
  <c r="A57" i="1"/>
  <c r="AW39" i="1"/>
  <c r="AQ368" i="1" l="1"/>
  <c r="AR368" i="1" s="1"/>
  <c r="AT368" i="1" s="1"/>
  <c r="AN59" i="1"/>
  <c r="AA58" i="1"/>
  <c r="AZ57" i="1"/>
  <c r="BF60" i="1"/>
  <c r="BG60" i="1" s="1"/>
  <c r="AS367" i="1"/>
  <c r="AV367" i="1" s="1"/>
  <c r="BC60" i="1"/>
  <c r="AY58" i="1"/>
  <c r="AR60" i="1"/>
  <c r="AP369" i="1"/>
  <c r="AL61" i="1" s="1"/>
  <c r="AN61" i="1" s="1"/>
  <c r="AL60" i="1"/>
  <c r="AU365" i="1"/>
  <c r="AP40" i="1"/>
  <c r="AO40" i="1"/>
  <c r="A58" i="1"/>
  <c r="AT61" i="1" l="1"/>
  <c r="AT62" i="1" s="1"/>
  <c r="AR61" i="1"/>
  <c r="AN60" i="1"/>
  <c r="AQ369" i="1"/>
  <c r="AR369" i="1" s="1"/>
  <c r="AT369" i="1" s="1"/>
  <c r="AA59" i="1"/>
  <c r="AZ58" i="1"/>
  <c r="AM40" i="1"/>
  <c r="AO41" i="1" s="1"/>
  <c r="BF61" i="1"/>
  <c r="BG61" i="1" s="1"/>
  <c r="AS368" i="1"/>
  <c r="AV368" i="1" s="1"/>
  <c r="BC61" i="1"/>
  <c r="AW40" i="1"/>
  <c r="AY59" i="1"/>
  <c r="AP370" i="1"/>
  <c r="AU366" i="1"/>
  <c r="A59" i="1"/>
  <c r="AQ370" i="1" l="1"/>
  <c r="AR370" i="1" s="1"/>
  <c r="AT370" i="1" s="1"/>
  <c r="AZ61" i="1" s="1"/>
  <c r="AA60" i="1"/>
  <c r="AP41" i="1"/>
  <c r="AZ59" i="1"/>
  <c r="BF62" i="1"/>
  <c r="BG62" i="1" s="1"/>
  <c r="AS369" i="1"/>
  <c r="AV369" i="1" s="1"/>
  <c r="BC62" i="1"/>
  <c r="AY60" i="1"/>
  <c r="AR62" i="1"/>
  <c r="AU367" i="1"/>
  <c r="AP371" i="1"/>
  <c r="AL62" i="1"/>
  <c r="A60" i="1"/>
  <c r="AR63" i="1" l="1"/>
  <c r="AY61" i="1"/>
  <c r="AT63" i="1"/>
  <c r="AQ371" i="1"/>
  <c r="AR371" i="1" s="1"/>
  <c r="AT371" i="1" s="1"/>
  <c r="AM41" i="1"/>
  <c r="AO42" i="1" s="1"/>
  <c r="AW41" i="1"/>
  <c r="AN62" i="1"/>
  <c r="AA61" i="1"/>
  <c r="AZ60" i="1"/>
  <c r="BF63" i="1"/>
  <c r="BG63" i="1" s="1"/>
  <c r="AS370" i="1"/>
  <c r="AV370" i="1" s="1"/>
  <c r="BC63" i="1"/>
  <c r="AU368" i="1"/>
  <c r="AP372" i="1"/>
  <c r="AL63" i="1"/>
  <c r="A61" i="1"/>
  <c r="AT64" i="1" l="1"/>
  <c r="AQ372" i="1"/>
  <c r="AR372" i="1" s="1"/>
  <c r="AT372" i="1" s="1"/>
  <c r="AN63" i="1"/>
  <c r="AR64" i="1"/>
  <c r="AP42" i="1"/>
  <c r="AW42" i="1" s="1"/>
  <c r="AA62" i="1"/>
  <c r="BF64" i="1"/>
  <c r="BG64" i="1" s="1"/>
  <c r="AS371" i="1"/>
  <c r="AV371" i="1" s="1"/>
  <c r="BC64" i="1"/>
  <c r="AU369" i="1"/>
  <c r="AY62" i="1"/>
  <c r="AP373" i="1"/>
  <c r="AL64" i="1"/>
  <c r="AR65" i="1" s="1"/>
  <c r="A62" i="1"/>
  <c r="AT65" i="1" l="1"/>
  <c r="AM42" i="1"/>
  <c r="AO43" i="1" s="1"/>
  <c r="AQ373" i="1"/>
  <c r="AR373" i="1" s="1"/>
  <c r="AT373" i="1" s="1"/>
  <c r="AN64" i="1"/>
  <c r="AA63" i="1"/>
  <c r="AZ62" i="1"/>
  <c r="AS372" i="1"/>
  <c r="AV372" i="1" s="1"/>
  <c r="BF65" i="1"/>
  <c r="BG65" i="1" s="1"/>
  <c r="BC65" i="1"/>
  <c r="AY63" i="1"/>
  <c r="AU370" i="1"/>
  <c r="AP374" i="1"/>
  <c r="AL65" i="1"/>
  <c r="AY64" i="1" s="1"/>
  <c r="A63" i="1"/>
  <c r="AT66" i="1" l="1"/>
  <c r="AP43" i="1"/>
  <c r="AR66" i="1"/>
  <c r="AN65" i="1"/>
  <c r="AQ374" i="1"/>
  <c r="AR374" i="1" s="1"/>
  <c r="AT374" i="1" s="1"/>
  <c r="AA64" i="1"/>
  <c r="AZ63" i="1"/>
  <c r="AS373" i="1"/>
  <c r="AV373" i="1" s="1"/>
  <c r="BF66" i="1"/>
  <c r="BG66" i="1" s="1"/>
  <c r="BC66" i="1"/>
  <c r="AU371" i="1"/>
  <c r="AP375" i="1"/>
  <c r="AL66" i="1"/>
  <c r="AT67" i="1" s="1"/>
  <c r="AW43" i="1"/>
  <c r="A64" i="1"/>
  <c r="AM43" i="1"/>
  <c r="AO44" i="1" s="1"/>
  <c r="AQ375" i="1" l="1"/>
  <c r="AR375" i="1" s="1"/>
  <c r="AT375" i="1" s="1"/>
  <c r="AN66" i="1"/>
  <c r="AA65" i="1"/>
  <c r="AZ64" i="1"/>
  <c r="AY65" i="1"/>
  <c r="AS374" i="1"/>
  <c r="AV374" i="1" s="1"/>
  <c r="BF67" i="1"/>
  <c r="BG67" i="1" s="1"/>
  <c r="BC67" i="1"/>
  <c r="AU372" i="1"/>
  <c r="AR67" i="1"/>
  <c r="AP376" i="1"/>
  <c r="AL67" i="1"/>
  <c r="AY66" i="1" s="1"/>
  <c r="A65" i="1"/>
  <c r="AP44" i="1"/>
  <c r="AT68" i="1" l="1"/>
  <c r="AN67" i="1"/>
  <c r="AQ376" i="1"/>
  <c r="AR376" i="1" s="1"/>
  <c r="AT376" i="1" s="1"/>
  <c r="AR68" i="1"/>
  <c r="AA66" i="1"/>
  <c r="AZ65" i="1"/>
  <c r="BF68" i="1"/>
  <c r="BG68" i="1" s="1"/>
  <c r="AS375" i="1"/>
  <c r="AV375" i="1" s="1"/>
  <c r="BC68" i="1"/>
  <c r="AU373" i="1"/>
  <c r="AP377" i="1"/>
  <c r="AL68" i="1"/>
  <c r="A66" i="1"/>
  <c r="AM44" i="1"/>
  <c r="AO45" i="1" s="1"/>
  <c r="AW44" i="1"/>
  <c r="AT69" i="1" l="1"/>
  <c r="AN68" i="1"/>
  <c r="AQ377" i="1"/>
  <c r="AR377" i="1" s="1"/>
  <c r="AT377" i="1" s="1"/>
  <c r="AA67" i="1"/>
  <c r="AZ66" i="1"/>
  <c r="AR69" i="1"/>
  <c r="BF69" i="1"/>
  <c r="BG69" i="1" s="1"/>
  <c r="AS376" i="1"/>
  <c r="AV376" i="1" s="1"/>
  <c r="BC69" i="1"/>
  <c r="AU374" i="1"/>
  <c r="AY67" i="1"/>
  <c r="AP378" i="1"/>
  <c r="AL69" i="1"/>
  <c r="A67" i="1"/>
  <c r="AP45" i="1"/>
  <c r="AT70" i="1" l="1"/>
  <c r="AN69" i="1"/>
  <c r="AQ378" i="1"/>
  <c r="AR378" i="1" s="1"/>
  <c r="AT378" i="1" s="1"/>
  <c r="AA68" i="1"/>
  <c r="AZ67" i="1"/>
  <c r="BF70" i="1"/>
  <c r="BG70" i="1" s="1"/>
  <c r="AS377" i="1"/>
  <c r="AV377" i="1" s="1"/>
  <c r="BC70" i="1"/>
  <c r="AY68" i="1"/>
  <c r="AP379" i="1"/>
  <c r="AL70" i="1"/>
  <c r="AR70" i="1"/>
  <c r="AU375" i="1"/>
  <c r="A68" i="1"/>
  <c r="AM45" i="1"/>
  <c r="AO46" i="1" s="1"/>
  <c r="AW45" i="1"/>
  <c r="AT71" i="1" l="1"/>
  <c r="AQ379" i="1"/>
  <c r="AR379" i="1" s="1"/>
  <c r="AT379" i="1" s="1"/>
  <c r="AN70" i="1"/>
  <c r="AY69" i="1"/>
  <c r="AA69" i="1"/>
  <c r="AR71" i="1"/>
  <c r="AZ68" i="1"/>
  <c r="BF71" i="1"/>
  <c r="BG71" i="1" s="1"/>
  <c r="AS378" i="1"/>
  <c r="AV378" i="1" s="1"/>
  <c r="BC71" i="1"/>
  <c r="AP380" i="1"/>
  <c r="AL71" i="1"/>
  <c r="AU376" i="1"/>
  <c r="A69" i="1"/>
  <c r="AP46" i="1"/>
  <c r="AT72" i="1" l="1"/>
  <c r="AN71" i="1"/>
  <c r="AQ380" i="1"/>
  <c r="AR380" i="1" s="1"/>
  <c r="AT380" i="1" s="1"/>
  <c r="AA70" i="1"/>
  <c r="AZ69" i="1"/>
  <c r="BF72" i="1"/>
  <c r="BG72" i="1" s="1"/>
  <c r="AS379" i="1"/>
  <c r="AV379" i="1" s="1"/>
  <c r="BC72" i="1"/>
  <c r="AY70" i="1"/>
  <c r="AR72" i="1"/>
  <c r="AP381" i="1"/>
  <c r="AL73" i="1" s="1"/>
  <c r="AL72" i="1"/>
  <c r="AU377" i="1"/>
  <c r="A70" i="1"/>
  <c r="AM46" i="1"/>
  <c r="AO47" i="1" s="1"/>
  <c r="AW46" i="1"/>
  <c r="AN73" i="1" l="1"/>
  <c r="AT73" i="1"/>
  <c r="AT74" i="1" s="1"/>
  <c r="AR73" i="1"/>
  <c r="AN72" i="1"/>
  <c r="AQ381" i="1"/>
  <c r="AR381" i="1" s="1"/>
  <c r="AT381" i="1" s="1"/>
  <c r="AA71" i="1"/>
  <c r="AZ70" i="1"/>
  <c r="AS380" i="1"/>
  <c r="AV380" i="1" s="1"/>
  <c r="BF73" i="1"/>
  <c r="BG73" i="1" s="1"/>
  <c r="BC73" i="1"/>
  <c r="AY71" i="1"/>
  <c r="AU378" i="1"/>
  <c r="AP382" i="1"/>
  <c r="A71" i="1"/>
  <c r="AP47" i="1"/>
  <c r="AQ382" i="1" l="1"/>
  <c r="AR382" i="1" s="1"/>
  <c r="AT382" i="1" s="1"/>
  <c r="AZ73" i="1" s="1"/>
  <c r="AA72" i="1"/>
  <c r="AR74" i="1"/>
  <c r="AY72" i="1"/>
  <c r="AZ71" i="1"/>
  <c r="AM47" i="1"/>
  <c r="AO48" i="1" s="1"/>
  <c r="AS381" i="1"/>
  <c r="AV381" i="1" s="1"/>
  <c r="BF74" i="1"/>
  <c r="BG74" i="1" s="1"/>
  <c r="BC74" i="1"/>
  <c r="AP383" i="1"/>
  <c r="AL74" i="1"/>
  <c r="AY73" i="1" s="1"/>
  <c r="AU379" i="1"/>
  <c r="A72" i="1"/>
  <c r="AW47" i="1"/>
  <c r="AT75" i="1" l="1"/>
  <c r="AN74" i="1"/>
  <c r="AQ383" i="1"/>
  <c r="AR383" i="1" s="1"/>
  <c r="AT383" i="1" s="1"/>
  <c r="AA73" i="1"/>
  <c r="AP48" i="1"/>
  <c r="AZ72" i="1"/>
  <c r="AS382" i="1"/>
  <c r="AV382" i="1" s="1"/>
  <c r="BF75" i="1"/>
  <c r="BG75" i="1" s="1"/>
  <c r="BC75" i="1"/>
  <c r="AR75" i="1"/>
  <c r="AU380" i="1"/>
  <c r="AP384" i="1"/>
  <c r="AL75" i="1"/>
  <c r="A73" i="1"/>
  <c r="AT76" i="1" l="1"/>
  <c r="AM48" i="1"/>
  <c r="AN75" i="1"/>
  <c r="AW48" i="1"/>
  <c r="AQ384" i="1"/>
  <c r="AR384" i="1" s="1"/>
  <c r="AT384" i="1" s="1"/>
  <c r="AA74" i="1"/>
  <c r="BF76" i="1"/>
  <c r="BG76" i="1" s="1"/>
  <c r="AS383" i="1"/>
  <c r="AV383" i="1" s="1"/>
  <c r="BC76" i="1"/>
  <c r="AU381" i="1"/>
  <c r="AP385" i="1"/>
  <c r="AL76" i="1"/>
  <c r="AY74" i="1"/>
  <c r="AR76" i="1"/>
  <c r="A74" i="1"/>
  <c r="AT77" i="1" l="1"/>
  <c r="AP49" i="1"/>
  <c r="AM49" i="1" s="1"/>
  <c r="AO49" i="1"/>
  <c r="AW49" i="1" s="1"/>
  <c r="AQ385" i="1"/>
  <c r="AR385" i="1" s="1"/>
  <c r="AT385" i="1" s="1"/>
  <c r="AN76" i="1"/>
  <c r="AA75" i="1"/>
  <c r="AZ74" i="1"/>
  <c r="AR77" i="1"/>
  <c r="AY75" i="1"/>
  <c r="BF77" i="1"/>
  <c r="BG77" i="1" s="1"/>
  <c r="AS384" i="1"/>
  <c r="AV384" i="1" s="1"/>
  <c r="BC77" i="1"/>
  <c r="AU382" i="1"/>
  <c r="AP386" i="1"/>
  <c r="AL77" i="1"/>
  <c r="A75" i="1"/>
  <c r="AT78" i="1" l="1"/>
  <c r="AQ386" i="1"/>
  <c r="AR386" i="1" s="1"/>
  <c r="AT386" i="1" s="1"/>
  <c r="AN77" i="1"/>
  <c r="AA76" i="1"/>
  <c r="AA77" i="1" s="1"/>
  <c r="AZ75" i="1"/>
  <c r="BF78" i="1"/>
  <c r="BG78" i="1" s="1"/>
  <c r="AS385" i="1"/>
  <c r="AV385" i="1" s="1"/>
  <c r="BC78" i="1"/>
  <c r="AY76" i="1"/>
  <c r="AU383" i="1"/>
  <c r="AP387" i="1"/>
  <c r="AL78" i="1"/>
  <c r="AR78" i="1"/>
  <c r="A76" i="1"/>
  <c r="AT79" i="1" l="1"/>
  <c r="A77" i="1"/>
  <c r="AN78" i="1"/>
  <c r="AQ387" i="1"/>
  <c r="AR387" i="1" s="1"/>
  <c r="AT387" i="1" s="1"/>
  <c r="AO50" i="1"/>
  <c r="AP50" i="1"/>
  <c r="AZ76" i="1"/>
  <c r="BF79" i="1"/>
  <c r="BG79" i="1" s="1"/>
  <c r="AS386" i="1"/>
  <c r="AV386" i="1" s="1"/>
  <c r="BC79" i="1"/>
  <c r="AY77" i="1"/>
  <c r="AR79" i="1"/>
  <c r="AU384" i="1"/>
  <c r="AP388" i="1"/>
  <c r="AL79" i="1"/>
  <c r="AY78" i="1" s="1"/>
  <c r="AR80" i="1"/>
  <c r="AT80" i="1" l="1"/>
  <c r="AW50" i="1"/>
  <c r="AM50" i="1"/>
  <c r="AN79" i="1"/>
  <c r="AQ388" i="1"/>
  <c r="AR388" i="1" s="1"/>
  <c r="AT388" i="1" s="1"/>
  <c r="AA78" i="1"/>
  <c r="AZ77" i="1"/>
  <c r="BF80" i="1"/>
  <c r="BG80" i="1" s="1"/>
  <c r="AS387" i="1"/>
  <c r="AV387" i="1" s="1"/>
  <c r="BC80" i="1"/>
  <c r="AU385" i="1"/>
  <c r="AP389" i="1"/>
  <c r="AL80" i="1"/>
  <c r="A78" i="1"/>
  <c r="AT81" i="1" l="1"/>
  <c r="AQ389" i="1"/>
  <c r="AR389" i="1" s="1"/>
  <c r="AT389" i="1" s="1"/>
  <c r="AO51" i="1"/>
  <c r="AP51" i="1"/>
  <c r="AN80" i="1"/>
  <c r="AA79" i="1"/>
  <c r="AZ78" i="1"/>
  <c r="AS388" i="1"/>
  <c r="AV388" i="1" s="1"/>
  <c r="BF81" i="1"/>
  <c r="BG81" i="1" s="1"/>
  <c r="BC81" i="1"/>
  <c r="AU386" i="1"/>
  <c r="AP390" i="1"/>
  <c r="AL81" i="1"/>
  <c r="AY79" i="1"/>
  <c r="AR81" i="1"/>
  <c r="A79" i="1"/>
  <c r="AT82" i="1" l="1"/>
  <c r="AW51" i="1"/>
  <c r="AN81" i="1"/>
  <c r="AM51" i="1"/>
  <c r="AQ390" i="1"/>
  <c r="AR390" i="1" s="1"/>
  <c r="AT390" i="1" s="1"/>
  <c r="AA80" i="1"/>
  <c r="AZ79" i="1"/>
  <c r="AR82" i="1"/>
  <c r="AS389" i="1"/>
  <c r="AV389" i="1" s="1"/>
  <c r="BF82" i="1"/>
  <c r="BG82" i="1" s="1"/>
  <c r="BC82" i="1"/>
  <c r="AY80" i="1"/>
  <c r="AU387" i="1"/>
  <c r="AP391" i="1"/>
  <c r="AL82" i="1"/>
  <c r="A80" i="1"/>
  <c r="AT83" i="1" l="1"/>
  <c r="AO52" i="1"/>
  <c r="AP52" i="1"/>
  <c r="AQ391" i="1"/>
  <c r="AR391" i="1" s="1"/>
  <c r="AT391" i="1" s="1"/>
  <c r="AN82" i="1"/>
  <c r="AA81" i="1"/>
  <c r="AZ80" i="1"/>
  <c r="AS390" i="1"/>
  <c r="AV390" i="1" s="1"/>
  <c r="BF83" i="1"/>
  <c r="BG83" i="1" s="1"/>
  <c r="BC83" i="1"/>
  <c r="AR83" i="1"/>
  <c r="AY81" i="1"/>
  <c r="AU388" i="1"/>
  <c r="AP392" i="1"/>
  <c r="AL83" i="1"/>
  <c r="A81" i="1"/>
  <c r="AT84" i="1" l="1"/>
  <c r="AW52" i="1"/>
  <c r="AN83" i="1"/>
  <c r="AQ392" i="1"/>
  <c r="AR392" i="1" s="1"/>
  <c r="AT392" i="1" s="1"/>
  <c r="AM52" i="1"/>
  <c r="AA82" i="1"/>
  <c r="AZ81" i="1"/>
  <c r="BF84" i="1"/>
  <c r="BG84" i="1" s="1"/>
  <c r="AS391" i="1"/>
  <c r="AV391" i="1" s="1"/>
  <c r="BC84" i="1"/>
  <c r="AR84" i="1"/>
  <c r="AY82" i="1"/>
  <c r="AU389" i="1"/>
  <c r="AP393" i="1"/>
  <c r="AL85" i="1" s="1"/>
  <c r="AL84" i="1"/>
  <c r="A82" i="1"/>
  <c r="W82" i="1" s="1"/>
  <c r="AN85" i="1" l="1"/>
  <c r="W10" i="1"/>
  <c r="AI11" i="1" s="1"/>
  <c r="AU85" i="1"/>
  <c r="W11" i="1"/>
  <c r="W12" i="1"/>
  <c r="W13" i="1"/>
  <c r="W14" i="1"/>
  <c r="W15" i="1"/>
  <c r="W16" i="1"/>
  <c r="W17" i="1"/>
  <c r="W18" i="1"/>
  <c r="W19" i="1"/>
  <c r="W20" i="1"/>
  <c r="W21" i="1"/>
  <c r="W22" i="1"/>
  <c r="W23" i="1"/>
  <c r="W24" i="1"/>
  <c r="W25" i="1"/>
  <c r="W26" i="1"/>
  <c r="W27" i="1"/>
  <c r="W28" i="1"/>
  <c r="W29" i="1"/>
  <c r="W30" i="1"/>
  <c r="W31" i="1"/>
  <c r="W32" i="1"/>
  <c r="W33" i="1"/>
  <c r="W34" i="1"/>
  <c r="W35" i="1"/>
  <c r="W36" i="1"/>
  <c r="W37" i="1"/>
  <c r="W38" i="1"/>
  <c r="W39" i="1"/>
  <c r="W40" i="1"/>
  <c r="W41" i="1"/>
  <c r="W42" i="1"/>
  <c r="W43" i="1"/>
  <c r="W44" i="1"/>
  <c r="W45" i="1"/>
  <c r="W46" i="1"/>
  <c r="W47" i="1"/>
  <c r="W48" i="1"/>
  <c r="W49" i="1"/>
  <c r="W50" i="1"/>
  <c r="W51" i="1"/>
  <c r="W52" i="1"/>
  <c r="W53" i="1"/>
  <c r="W54" i="1"/>
  <c r="W55" i="1"/>
  <c r="W56" i="1"/>
  <c r="W57" i="1"/>
  <c r="W58" i="1"/>
  <c r="W59" i="1"/>
  <c r="W60" i="1"/>
  <c r="W61" i="1"/>
  <c r="W62" i="1"/>
  <c r="W63" i="1"/>
  <c r="W64" i="1"/>
  <c r="W65" i="1"/>
  <c r="W66" i="1"/>
  <c r="W67" i="1"/>
  <c r="W68" i="1"/>
  <c r="W69" i="1"/>
  <c r="W70" i="1"/>
  <c r="W71" i="1"/>
  <c r="W72" i="1"/>
  <c r="W73" i="1"/>
  <c r="W74" i="1"/>
  <c r="W75" i="1"/>
  <c r="W76" i="1"/>
  <c r="W77" i="1"/>
  <c r="W78" i="1"/>
  <c r="W79" i="1"/>
  <c r="W80" i="1"/>
  <c r="AY83" i="1"/>
  <c r="AR85" i="1"/>
  <c r="AT85" i="1"/>
  <c r="AT86" i="1" s="1"/>
  <c r="W81" i="1"/>
  <c r="AO53" i="1"/>
  <c r="AP53" i="1"/>
  <c r="AM53" i="1" s="1"/>
  <c r="AQ393" i="1"/>
  <c r="AR393" i="1" s="1"/>
  <c r="AT393" i="1" s="1"/>
  <c r="AN84" i="1"/>
  <c r="AA83" i="1"/>
  <c r="AZ82" i="1"/>
  <c r="BF85" i="1"/>
  <c r="BG85" i="1" s="1"/>
  <c r="AS392" i="1"/>
  <c r="AV392" i="1" s="1"/>
  <c r="BC85" i="1"/>
  <c r="AU390" i="1"/>
  <c r="AP394" i="1"/>
  <c r="A83" i="1"/>
  <c r="W83" i="1" s="1"/>
  <c r="AR86" i="1"/>
  <c r="AY84" i="1"/>
  <c r="AI12" i="1" l="1"/>
  <c r="AI13" i="1" s="1"/>
  <c r="Y46" i="1"/>
  <c r="Z46" i="1" s="1"/>
  <c r="AG46" i="1" s="1"/>
  <c r="X46" i="1"/>
  <c r="X20" i="1"/>
  <c r="Y20" i="1"/>
  <c r="Z20" i="1" s="1"/>
  <c r="AG20" i="1" s="1"/>
  <c r="I20" i="1"/>
  <c r="H20" i="1" s="1"/>
  <c r="AI20" i="1"/>
  <c r="AI21" i="1" s="1"/>
  <c r="AI22" i="1" s="1"/>
  <c r="AI23" i="1" s="1"/>
  <c r="AI24" i="1" s="1"/>
  <c r="AI25" i="1" s="1"/>
  <c r="AI26" i="1" s="1"/>
  <c r="AI27" i="1" s="1"/>
  <c r="AI28" i="1" s="1"/>
  <c r="AI29" i="1" s="1"/>
  <c r="AI30" i="1" s="1"/>
  <c r="AI31" i="1" s="1"/>
  <c r="AI32" i="1" s="1"/>
  <c r="AI33" i="1" s="1"/>
  <c r="AI34" i="1" s="1"/>
  <c r="AI35" i="1" s="1"/>
  <c r="AI36" i="1" s="1"/>
  <c r="AI37" i="1" s="1"/>
  <c r="AI38" i="1" s="1"/>
  <c r="AI39" i="1" s="1"/>
  <c r="AI40" i="1" s="1"/>
  <c r="AI41" i="1" s="1"/>
  <c r="AI42" i="1" s="1"/>
  <c r="AI43" i="1" s="1"/>
  <c r="AI44" i="1" s="1"/>
  <c r="AI45" i="1" s="1"/>
  <c r="AI46" i="1" s="1"/>
  <c r="AI47" i="1" s="1"/>
  <c r="AI48" i="1" s="1"/>
  <c r="AI49" i="1" s="1"/>
  <c r="AI14" i="1"/>
  <c r="AI15" i="1" s="1"/>
  <c r="AI16" i="1" s="1"/>
  <c r="AI17" i="1" s="1"/>
  <c r="AI18" i="1" s="1"/>
  <c r="AI19" i="1" s="1"/>
  <c r="X77" i="1"/>
  <c r="Y77" i="1"/>
  <c r="Z77" i="1" s="1"/>
  <c r="AG77" i="1" s="1"/>
  <c r="AI50" i="1"/>
  <c r="AI51" i="1" s="1"/>
  <c r="AI52" i="1" s="1"/>
  <c r="AI53" i="1" s="1"/>
  <c r="AI54" i="1" s="1"/>
  <c r="AI55" i="1" s="1"/>
  <c r="AI56" i="1" s="1"/>
  <c r="AI57" i="1" s="1"/>
  <c r="AI58" i="1" s="1"/>
  <c r="AI59" i="1" s="1"/>
  <c r="AI60" i="1" s="1"/>
  <c r="AI61" i="1" s="1"/>
  <c r="AI62" i="1" s="1"/>
  <c r="AI63" i="1" s="1"/>
  <c r="AI64" i="1" s="1"/>
  <c r="AI65" i="1" s="1"/>
  <c r="AI66" i="1" s="1"/>
  <c r="AI67" i="1" s="1"/>
  <c r="AI68" i="1" s="1"/>
  <c r="AI69" i="1" s="1"/>
  <c r="AI70" i="1" s="1"/>
  <c r="AI71" i="1" s="1"/>
  <c r="AI72" i="1" s="1"/>
  <c r="AI73" i="1" s="1"/>
  <c r="AI74" i="1" s="1"/>
  <c r="AI75" i="1" s="1"/>
  <c r="AI76" i="1" s="1"/>
  <c r="AI77" i="1" s="1"/>
  <c r="AI78" i="1" s="1"/>
  <c r="AI79" i="1" s="1"/>
  <c r="AI80" i="1" s="1"/>
  <c r="I50" i="1"/>
  <c r="I51" i="1" s="1"/>
  <c r="I52" i="1" s="1"/>
  <c r="I53" i="1" s="1"/>
  <c r="I54" i="1" s="1"/>
  <c r="I55" i="1" s="1"/>
  <c r="I56" i="1" s="1"/>
  <c r="I57" i="1" s="1"/>
  <c r="I58" i="1" s="1"/>
  <c r="I59" i="1" s="1"/>
  <c r="I60" i="1" s="1"/>
  <c r="I61" i="1" s="1"/>
  <c r="I62" i="1" s="1"/>
  <c r="I63" i="1" s="1"/>
  <c r="I64" i="1" s="1"/>
  <c r="I65" i="1" s="1"/>
  <c r="I66" i="1" s="1"/>
  <c r="I67" i="1" s="1"/>
  <c r="I68" i="1" s="1"/>
  <c r="I69" i="1" s="1"/>
  <c r="I70" i="1" s="1"/>
  <c r="I71" i="1" s="1"/>
  <c r="I72" i="1" s="1"/>
  <c r="I73" i="1" s="1"/>
  <c r="I74" i="1" s="1"/>
  <c r="I75" i="1" s="1"/>
  <c r="I76" i="1" s="1"/>
  <c r="I77" i="1" s="1"/>
  <c r="I78" i="1" s="1"/>
  <c r="I79" i="1" s="1"/>
  <c r="I80" i="1" s="1"/>
  <c r="AI81" i="1"/>
  <c r="AI82" i="1" s="1"/>
  <c r="AI83" i="1" s="1"/>
  <c r="I81" i="1"/>
  <c r="I82" i="1" s="1"/>
  <c r="I83" i="1" s="1"/>
  <c r="I84" i="1" s="1"/>
  <c r="AI84" i="1"/>
  <c r="AO54" i="1"/>
  <c r="AP54" i="1"/>
  <c r="AW53" i="1"/>
  <c r="AQ394" i="1"/>
  <c r="AR394" i="1" s="1"/>
  <c r="AT394" i="1" s="1"/>
  <c r="AZ85" i="1" s="1"/>
  <c r="AA84" i="1"/>
  <c r="AZ83" i="1"/>
  <c r="BF86" i="1"/>
  <c r="BG86" i="1" s="1"/>
  <c r="AS393" i="1"/>
  <c r="AV393" i="1" s="1"/>
  <c r="BC86" i="1"/>
  <c r="AU391" i="1"/>
  <c r="AP395" i="1"/>
  <c r="AL86" i="1"/>
  <c r="AY85" i="1" s="1"/>
  <c r="A84" i="1"/>
  <c r="W84" i="1" s="1"/>
  <c r="C20" i="1" l="1"/>
  <c r="S20" i="1" s="1"/>
  <c r="I21" i="1"/>
  <c r="I22" i="1" s="1"/>
  <c r="I23" i="1" s="1"/>
  <c r="I24" i="1" s="1"/>
  <c r="I25" i="1" s="1"/>
  <c r="I26" i="1" s="1"/>
  <c r="I27" i="1" s="1"/>
  <c r="I28" i="1" s="1"/>
  <c r="I29" i="1" s="1"/>
  <c r="I30" i="1" s="1"/>
  <c r="I31" i="1" s="1"/>
  <c r="I32" i="1" s="1"/>
  <c r="I33" i="1" s="1"/>
  <c r="I34" i="1" s="1"/>
  <c r="I35" i="1" s="1"/>
  <c r="I36" i="1" s="1"/>
  <c r="I37" i="1" s="1"/>
  <c r="I38" i="1" s="1"/>
  <c r="I39" i="1" s="1"/>
  <c r="I40" i="1" s="1"/>
  <c r="I41" i="1" s="1"/>
  <c r="I42" i="1" s="1"/>
  <c r="I43" i="1" s="1"/>
  <c r="I44" i="1" s="1"/>
  <c r="I45" i="1" s="1"/>
  <c r="I46" i="1" s="1"/>
  <c r="I47" i="1" s="1"/>
  <c r="I48" i="1" s="1"/>
  <c r="I49" i="1" s="1"/>
  <c r="AI85" i="1"/>
  <c r="I85" i="1"/>
  <c r="AW54" i="1"/>
  <c r="AM54" i="1"/>
  <c r="AN86" i="1"/>
  <c r="AQ395" i="1"/>
  <c r="AR395" i="1" s="1"/>
  <c r="AT395" i="1" s="1"/>
  <c r="AA85" i="1"/>
  <c r="AZ84" i="1"/>
  <c r="BF87" i="1"/>
  <c r="BG87" i="1" s="1"/>
  <c r="AS394" i="1"/>
  <c r="AV394" i="1" s="1"/>
  <c r="AP396" i="1"/>
  <c r="AU392" i="1"/>
  <c r="A85" i="1"/>
  <c r="W85" i="1" s="1"/>
  <c r="AI86" i="1" l="1"/>
  <c r="I86" i="1"/>
  <c r="AO55" i="1"/>
  <c r="AP55" i="1"/>
  <c r="AQ396" i="1"/>
  <c r="AR396" i="1" s="1"/>
  <c r="AT396" i="1" s="1"/>
  <c r="AA86" i="1"/>
  <c r="BF88" i="1"/>
  <c r="BG88" i="1" s="1"/>
  <c r="AS395" i="1"/>
  <c r="AV395" i="1" s="1"/>
  <c r="AP397" i="1"/>
  <c r="AU393" i="1"/>
  <c r="A86" i="1"/>
  <c r="W86" i="1" s="1"/>
  <c r="AI87" i="1" l="1"/>
  <c r="I87" i="1"/>
  <c r="AW55" i="1"/>
  <c r="AM55" i="1"/>
  <c r="AQ397" i="1"/>
  <c r="AR397" i="1" s="1"/>
  <c r="AT397" i="1" s="1"/>
  <c r="AA87" i="1"/>
  <c r="AS396" i="1"/>
  <c r="AV396" i="1" s="1"/>
  <c r="BF89" i="1"/>
  <c r="BG89" i="1" s="1"/>
  <c r="AU394" i="1"/>
  <c r="AP398" i="1"/>
  <c r="A87" i="1"/>
  <c r="W87" i="1" s="1"/>
  <c r="AI88" i="1" l="1"/>
  <c r="I88" i="1"/>
  <c r="AO56" i="1"/>
  <c r="AP56" i="1"/>
  <c r="AQ398" i="1"/>
  <c r="AR398" i="1" s="1"/>
  <c r="AT398" i="1" s="1"/>
  <c r="AA88" i="1"/>
  <c r="AS397" i="1"/>
  <c r="AV397" i="1" s="1"/>
  <c r="BF90" i="1"/>
  <c r="BG90" i="1" s="1"/>
  <c r="AP399" i="1"/>
  <c r="AU395" i="1"/>
  <c r="A88" i="1"/>
  <c r="W88" i="1" s="1"/>
  <c r="AI89" i="1" l="1"/>
  <c r="I89" i="1"/>
  <c r="AW56" i="1"/>
  <c r="AQ399" i="1"/>
  <c r="AR399" i="1" s="1"/>
  <c r="AT399" i="1" s="1"/>
  <c r="AM56" i="1"/>
  <c r="AA89" i="1"/>
  <c r="AS398" i="1"/>
  <c r="AV398" i="1" s="1"/>
  <c r="BF91" i="1"/>
  <c r="BG91" i="1" s="1"/>
  <c r="AP400" i="1"/>
  <c r="AU396" i="1"/>
  <c r="A89" i="1"/>
  <c r="W89" i="1" s="1"/>
  <c r="AI90" i="1" l="1"/>
  <c r="I90" i="1"/>
  <c r="AO57" i="1"/>
  <c r="AP57" i="1"/>
  <c r="AQ400" i="1"/>
  <c r="AR400" i="1" s="1"/>
  <c r="AT400" i="1" s="1"/>
  <c r="AA90" i="1"/>
  <c r="BF92" i="1"/>
  <c r="BG92" i="1" s="1"/>
  <c r="AS399" i="1"/>
  <c r="AV399" i="1" s="1"/>
  <c r="AU397" i="1"/>
  <c r="AP401" i="1"/>
  <c r="A90" i="1"/>
  <c r="W90" i="1" s="1"/>
  <c r="AI91" i="1" l="1"/>
  <c r="I91" i="1"/>
  <c r="AM57" i="1"/>
  <c r="AW57" i="1"/>
  <c r="AQ401" i="1"/>
  <c r="AR401" i="1" s="1"/>
  <c r="AT401" i="1" s="1"/>
  <c r="AA91" i="1"/>
  <c r="BF93" i="1"/>
  <c r="BG93" i="1" s="1"/>
  <c r="AS400" i="1"/>
  <c r="AV400" i="1" s="1"/>
  <c r="AU398" i="1"/>
  <c r="AP402" i="1"/>
  <c r="A91" i="1"/>
  <c r="W91" i="1" s="1"/>
  <c r="AI92" i="1" l="1"/>
  <c r="I92" i="1"/>
  <c r="AO58" i="1"/>
  <c r="AP58" i="1"/>
  <c r="AM58" i="1" s="1"/>
  <c r="AO59" i="1" s="1"/>
  <c r="AQ402" i="1"/>
  <c r="AR402" i="1" s="1"/>
  <c r="AT402" i="1" s="1"/>
  <c r="AA92" i="1"/>
  <c r="BF94" i="1"/>
  <c r="BG94" i="1" s="1"/>
  <c r="AS401" i="1"/>
  <c r="AV401" i="1" s="1"/>
  <c r="AU399" i="1"/>
  <c r="AP403" i="1"/>
  <c r="A92" i="1"/>
  <c r="W92" i="1" s="1"/>
  <c r="AI93" i="1" l="1"/>
  <c r="I93" i="1"/>
  <c r="AQ403" i="1"/>
  <c r="AR403" i="1" s="1"/>
  <c r="AT403" i="1" s="1"/>
  <c r="AP59" i="1"/>
  <c r="AM59" i="1" s="1"/>
  <c r="AO60" i="1" s="1"/>
  <c r="AW58" i="1"/>
  <c r="AA93" i="1"/>
  <c r="BF95" i="1"/>
  <c r="BG95" i="1" s="1"/>
  <c r="AS402" i="1"/>
  <c r="AV402" i="1" s="1"/>
  <c r="AU400" i="1"/>
  <c r="AP404" i="1"/>
  <c r="A93" i="1"/>
  <c r="W93" i="1" s="1"/>
  <c r="AI94" i="1" l="1"/>
  <c r="I94" i="1"/>
  <c r="AW59" i="1"/>
  <c r="AQ404" i="1"/>
  <c r="AR404" i="1" s="1"/>
  <c r="AT404" i="1" s="1"/>
  <c r="AA94" i="1"/>
  <c r="BF96" i="1"/>
  <c r="BG96" i="1" s="1"/>
  <c r="AS403" i="1"/>
  <c r="AV403" i="1" s="1"/>
  <c r="AU401" i="1"/>
  <c r="AP405" i="1"/>
  <c r="A94" i="1"/>
  <c r="W94" i="1" s="1"/>
  <c r="AP60" i="1"/>
  <c r="AI95" i="1" l="1"/>
  <c r="I95" i="1"/>
  <c r="AQ405" i="1"/>
  <c r="AR405" i="1" s="1"/>
  <c r="AT405" i="1" s="1"/>
  <c r="AA95" i="1"/>
  <c r="AS404" i="1"/>
  <c r="AV404" i="1" s="1"/>
  <c r="BF97" i="1"/>
  <c r="BG97" i="1" s="1"/>
  <c r="AU402" i="1"/>
  <c r="AP406" i="1"/>
  <c r="AM60" i="1"/>
  <c r="A95" i="1"/>
  <c r="W95" i="1" s="1"/>
  <c r="AW60" i="1"/>
  <c r="AI96" i="1" l="1"/>
  <c r="AP61" i="1"/>
  <c r="AM61" i="1" s="1"/>
  <c r="AO61" i="1"/>
  <c r="AW61" i="1" s="1"/>
  <c r="I96" i="1"/>
  <c r="AQ406" i="1"/>
  <c r="AR406" i="1" s="1"/>
  <c r="AT406" i="1" s="1"/>
  <c r="AA96" i="1"/>
  <c r="AS405" i="1"/>
  <c r="AV405" i="1" s="1"/>
  <c r="BF98" i="1"/>
  <c r="BG98" i="1" s="1"/>
  <c r="AU403" i="1"/>
  <c r="AP407" i="1"/>
  <c r="A96" i="1"/>
  <c r="W96" i="1" s="1"/>
  <c r="AI97" i="1" l="1"/>
  <c r="I97" i="1"/>
  <c r="BF99" i="1"/>
  <c r="BG99" i="1" s="1"/>
  <c r="AQ407" i="1"/>
  <c r="AR407" i="1" s="1"/>
  <c r="AT407" i="1" s="1"/>
  <c r="AO62" i="1"/>
  <c r="AA97" i="1"/>
  <c r="AS406" i="1"/>
  <c r="AV406" i="1" s="1"/>
  <c r="AP408" i="1"/>
  <c r="AU404" i="1"/>
  <c r="A97" i="1"/>
  <c r="W97" i="1" s="1"/>
  <c r="AP62" i="1"/>
  <c r="AI98" i="1" l="1"/>
  <c r="I98" i="1"/>
  <c r="BF100" i="1"/>
  <c r="BG100" i="1" s="1"/>
  <c r="AQ408" i="1"/>
  <c r="AR408" i="1" s="1"/>
  <c r="AT408" i="1" s="1"/>
  <c r="AA98" i="1"/>
  <c r="AS407" i="1"/>
  <c r="AV407" i="1" s="1"/>
  <c r="AU405" i="1"/>
  <c r="AP409" i="1"/>
  <c r="A98" i="1"/>
  <c r="W98" i="1" s="1"/>
  <c r="AM62" i="1"/>
  <c r="AO63" i="1" s="1"/>
  <c r="AW62" i="1"/>
  <c r="AI99" i="1" l="1"/>
  <c r="I99" i="1"/>
  <c r="BF101" i="1"/>
  <c r="BG101" i="1" s="1"/>
  <c r="AQ409" i="1"/>
  <c r="AR409" i="1" s="1"/>
  <c r="AT409" i="1" s="1"/>
  <c r="AA99" i="1"/>
  <c r="AS408" i="1"/>
  <c r="AV408" i="1" s="1"/>
  <c r="AP410" i="1"/>
  <c r="AU406" i="1"/>
  <c r="A99" i="1"/>
  <c r="W99" i="1" s="1"/>
  <c r="AP63" i="1"/>
  <c r="AI100" i="1" l="1"/>
  <c r="I100" i="1"/>
  <c r="BF102" i="1"/>
  <c r="BG102" i="1" s="1"/>
  <c r="AQ410" i="1"/>
  <c r="AR410" i="1" s="1"/>
  <c r="AT410" i="1" s="1"/>
  <c r="AA100" i="1"/>
  <c r="AS409" i="1"/>
  <c r="AV409" i="1" s="1"/>
  <c r="AU407" i="1"/>
  <c r="AP411" i="1"/>
  <c r="AW63" i="1"/>
  <c r="A100" i="1"/>
  <c r="W100" i="1" s="1"/>
  <c r="AI101" i="1" s="1"/>
  <c r="AM63" i="1"/>
  <c r="AO64" i="1" s="1"/>
  <c r="I101" i="1" l="1"/>
  <c r="BF103" i="1"/>
  <c r="BG103" i="1" s="1"/>
  <c r="AQ411" i="1"/>
  <c r="AR411" i="1" s="1"/>
  <c r="AT411" i="1" s="1"/>
  <c r="AA101" i="1"/>
  <c r="AS410" i="1"/>
  <c r="AV410" i="1" s="1"/>
  <c r="AU408" i="1"/>
  <c r="AP412" i="1"/>
  <c r="A101" i="1"/>
  <c r="W101" i="1" s="1"/>
  <c r="AI102" i="1" s="1"/>
  <c r="AP64" i="1"/>
  <c r="I102" i="1" l="1"/>
  <c r="BF104" i="1"/>
  <c r="BG104" i="1" s="1"/>
  <c r="AQ412" i="1"/>
  <c r="AR412" i="1" s="1"/>
  <c r="AT412" i="1" s="1"/>
  <c r="AA102" i="1"/>
  <c r="AS411" i="1"/>
  <c r="AV411" i="1" s="1"/>
  <c r="AP413" i="1"/>
  <c r="AU409" i="1"/>
  <c r="AW64" i="1"/>
  <c r="AM64" i="1"/>
  <c r="A102" i="1"/>
  <c r="W102" i="1" s="1"/>
  <c r="AI103" i="1" s="1"/>
  <c r="I103" i="1" l="1"/>
  <c r="BF105" i="1"/>
  <c r="BG105" i="1" s="1"/>
  <c r="AQ413" i="1"/>
  <c r="AR413" i="1" s="1"/>
  <c r="AT413" i="1" s="1"/>
  <c r="AA103" i="1"/>
  <c r="AS412" i="1"/>
  <c r="AV412" i="1" s="1"/>
  <c r="AP414" i="1"/>
  <c r="AU410" i="1"/>
  <c r="AP65" i="1"/>
  <c r="AO65" i="1"/>
  <c r="A103" i="1"/>
  <c r="W103" i="1" s="1"/>
  <c r="AI104" i="1" s="1"/>
  <c r="AW65" i="1" l="1"/>
  <c r="I104" i="1"/>
  <c r="BF106" i="1"/>
  <c r="BG106" i="1" s="1"/>
  <c r="AQ414" i="1"/>
  <c r="AR414" i="1" s="1"/>
  <c r="AT414" i="1" s="1"/>
  <c r="AM65" i="1"/>
  <c r="AO66" i="1" s="1"/>
  <c r="AA104" i="1"/>
  <c r="AS413" i="1"/>
  <c r="AV413" i="1" s="1"/>
  <c r="AP415" i="1"/>
  <c r="AU411" i="1"/>
  <c r="A104" i="1"/>
  <c r="W104" i="1" s="1"/>
  <c r="AI105" i="1" s="1"/>
  <c r="I105" i="1" l="1"/>
  <c r="AP66" i="1"/>
  <c r="AM66" i="1" s="1"/>
  <c r="AO67" i="1" s="1"/>
  <c r="BF107" i="1"/>
  <c r="BG107" i="1" s="1"/>
  <c r="AQ415" i="1"/>
  <c r="AR415" i="1" s="1"/>
  <c r="AT415" i="1" s="1"/>
  <c r="AA105" i="1"/>
  <c r="AS414" i="1"/>
  <c r="AV414" i="1" s="1"/>
  <c r="AP416" i="1"/>
  <c r="AU412" i="1"/>
  <c r="A105" i="1"/>
  <c r="W105" i="1" s="1"/>
  <c r="AI106" i="1" s="1"/>
  <c r="AW66" i="1" l="1"/>
  <c r="I106" i="1"/>
  <c r="BF108" i="1"/>
  <c r="BG108" i="1" s="1"/>
  <c r="AQ416" i="1"/>
  <c r="AR416" i="1" s="1"/>
  <c r="AT416" i="1" s="1"/>
  <c r="AA106" i="1"/>
  <c r="AS415" i="1"/>
  <c r="AV415" i="1" s="1"/>
  <c r="AU413" i="1"/>
  <c r="AP417" i="1"/>
  <c r="A106" i="1"/>
  <c r="W106" i="1" s="1"/>
  <c r="AI107" i="1" s="1"/>
  <c r="AP67" i="1"/>
  <c r="I107" i="1" l="1"/>
  <c r="BF109" i="1"/>
  <c r="BG109" i="1" s="1"/>
  <c r="AQ417" i="1"/>
  <c r="AR417" i="1" s="1"/>
  <c r="AT417" i="1" s="1"/>
  <c r="AA107" i="1"/>
  <c r="AS416" i="1"/>
  <c r="AV416" i="1" s="1"/>
  <c r="AU414" i="1"/>
  <c r="AP418" i="1"/>
  <c r="AW67" i="1"/>
  <c r="A107" i="1"/>
  <c r="W107" i="1" s="1"/>
  <c r="AI108" i="1" s="1"/>
  <c r="AM67" i="1"/>
  <c r="I108" i="1" l="1"/>
  <c r="BF110" i="1"/>
  <c r="BG110" i="1" s="1"/>
  <c r="AQ418" i="1"/>
  <c r="AR418" i="1" s="1"/>
  <c r="AT418" i="1" s="1"/>
  <c r="AA108" i="1"/>
  <c r="AS417" i="1"/>
  <c r="AV417" i="1" s="1"/>
  <c r="AP419" i="1"/>
  <c r="AU415" i="1"/>
  <c r="AP68" i="1"/>
  <c r="AO68" i="1"/>
  <c r="A108" i="1"/>
  <c r="W108" i="1" s="1"/>
  <c r="AI109" i="1" s="1"/>
  <c r="I109" i="1" l="1"/>
  <c r="BF111" i="1"/>
  <c r="BG111" i="1" s="1"/>
  <c r="AQ419" i="1"/>
  <c r="AR419" i="1" s="1"/>
  <c r="AT419" i="1" s="1"/>
  <c r="AM68" i="1"/>
  <c r="AO69" i="1" s="1"/>
  <c r="AA109" i="1"/>
  <c r="AW68" i="1"/>
  <c r="AS418" i="1"/>
  <c r="AV418" i="1" s="1"/>
  <c r="AP420" i="1"/>
  <c r="AU416" i="1"/>
  <c r="A109" i="1"/>
  <c r="W109" i="1" s="1"/>
  <c r="AI110" i="1" s="1"/>
  <c r="AP69" i="1" l="1"/>
  <c r="I110" i="1"/>
  <c r="BF112" i="1"/>
  <c r="BG112" i="1" s="1"/>
  <c r="AQ420" i="1"/>
  <c r="AR420" i="1" s="1"/>
  <c r="AT420" i="1" s="1"/>
  <c r="AA110" i="1"/>
  <c r="AS419" i="1"/>
  <c r="AV419" i="1" s="1"/>
  <c r="AP421" i="1"/>
  <c r="AU417" i="1"/>
  <c r="A110" i="1"/>
  <c r="W110" i="1" s="1"/>
  <c r="AI111" i="1" s="1"/>
  <c r="AW69" i="1"/>
  <c r="AM69" i="1"/>
  <c r="AO70" i="1" s="1"/>
  <c r="I111" i="1" l="1"/>
  <c r="BF113" i="1"/>
  <c r="BG113" i="1" s="1"/>
  <c r="AQ421" i="1"/>
  <c r="AR421" i="1" s="1"/>
  <c r="AT421" i="1" s="1"/>
  <c r="AA111" i="1"/>
  <c r="AS420" i="1"/>
  <c r="AV420" i="1" s="1"/>
  <c r="AU418" i="1"/>
  <c r="AP422" i="1"/>
  <c r="AB10" i="1"/>
  <c r="AD10" i="1" s="1"/>
  <c r="N10" i="1"/>
  <c r="Q10" i="1"/>
  <c r="A111" i="1"/>
  <c r="AP70" i="1"/>
  <c r="W111" i="1" l="1"/>
  <c r="BF114" i="1"/>
  <c r="BG114" i="1" s="1"/>
  <c r="AQ422" i="1"/>
  <c r="AR422" i="1" s="1"/>
  <c r="AT422" i="1" s="1"/>
  <c r="AA112" i="1"/>
  <c r="AS421" i="1"/>
  <c r="AV421" i="1" s="1"/>
  <c r="AB12" i="1"/>
  <c r="AD12" i="1" s="1"/>
  <c r="AP423" i="1"/>
  <c r="AU419" i="1"/>
  <c r="S10" i="1"/>
  <c r="AE10" i="1" s="1"/>
  <c r="AB11" i="1"/>
  <c r="AD11" i="1" s="1"/>
  <c r="A112" i="1"/>
  <c r="W112" i="1" s="1"/>
  <c r="AM70" i="1"/>
  <c r="AO71" i="1" s="1"/>
  <c r="AW70" i="1"/>
  <c r="AI112" i="1" l="1"/>
  <c r="AI113" i="1" s="1"/>
  <c r="I112" i="1"/>
  <c r="I113" i="1" s="1"/>
  <c r="BF115" i="1"/>
  <c r="BG115" i="1" s="1"/>
  <c r="AQ423" i="1"/>
  <c r="AR423" i="1" s="1"/>
  <c r="AT423" i="1" s="1"/>
  <c r="AA113" i="1"/>
  <c r="AS422" i="1"/>
  <c r="AV422" i="1" s="1"/>
  <c r="Q11" i="1"/>
  <c r="AP424" i="1"/>
  <c r="AU420" i="1"/>
  <c r="A113" i="1"/>
  <c r="W113" i="1" s="1"/>
  <c r="AP71" i="1"/>
  <c r="I114" i="1" l="1"/>
  <c r="AI114" i="1"/>
  <c r="BF116" i="1"/>
  <c r="BG116" i="1" s="1"/>
  <c r="AQ424" i="1"/>
  <c r="AR424" i="1" s="1"/>
  <c r="AT424" i="1" s="1"/>
  <c r="AA114" i="1"/>
  <c r="AS423" i="1"/>
  <c r="AV423" i="1" s="1"/>
  <c r="F12" i="1"/>
  <c r="J12" i="1" s="1"/>
  <c r="AB13" i="1"/>
  <c r="AD13" i="1" s="1"/>
  <c r="J11" i="1"/>
  <c r="N11" i="1"/>
  <c r="AP425" i="1"/>
  <c r="AU421" i="1"/>
  <c r="AW71" i="1"/>
  <c r="A114" i="1"/>
  <c r="W114" i="1" s="1"/>
  <c r="AM71" i="1"/>
  <c r="AO72" i="1" s="1"/>
  <c r="AI115" i="1" l="1"/>
  <c r="I115" i="1"/>
  <c r="BF117" i="1"/>
  <c r="BG117" i="1" s="1"/>
  <c r="AQ425" i="1"/>
  <c r="AR425" i="1" s="1"/>
  <c r="AT425" i="1" s="1"/>
  <c r="AA115" i="1"/>
  <c r="N12" i="1"/>
  <c r="AS424" i="1"/>
  <c r="AV424" i="1" s="1"/>
  <c r="Q12" i="1"/>
  <c r="AB14" i="1"/>
  <c r="AD14" i="1" s="1"/>
  <c r="F13" i="1"/>
  <c r="Q13" i="1" s="1"/>
  <c r="AU422" i="1"/>
  <c r="AP426" i="1"/>
  <c r="A115" i="1"/>
  <c r="W115" i="1" s="1"/>
  <c r="AP72" i="1"/>
  <c r="AI116" i="1" l="1"/>
  <c r="I116" i="1"/>
  <c r="BF118" i="1"/>
  <c r="BG118" i="1" s="1"/>
  <c r="AQ426" i="1"/>
  <c r="AR426" i="1" s="1"/>
  <c r="AT426" i="1" s="1"/>
  <c r="AA116" i="1"/>
  <c r="AS425" i="1"/>
  <c r="AV425" i="1" s="1"/>
  <c r="J13" i="1"/>
  <c r="N13" i="1"/>
  <c r="F14" i="1"/>
  <c r="J14" i="1" s="1"/>
  <c r="AB15" i="1"/>
  <c r="AD15" i="1" s="1"/>
  <c r="AP427" i="1"/>
  <c r="AU423" i="1"/>
  <c r="AM72" i="1"/>
  <c r="A116" i="1"/>
  <c r="W116" i="1" s="1"/>
  <c r="AW72" i="1"/>
  <c r="AI117" i="1" l="1"/>
  <c r="AP73" i="1"/>
  <c r="AO73" i="1"/>
  <c r="AW73" i="1" s="1"/>
  <c r="AM73" i="1"/>
  <c r="I117" i="1"/>
  <c r="BF119" i="1"/>
  <c r="BG119" i="1" s="1"/>
  <c r="AQ427" i="1"/>
  <c r="AR427" i="1" s="1"/>
  <c r="AT427" i="1" s="1"/>
  <c r="AA117" i="1"/>
  <c r="Q14" i="1"/>
  <c r="N14" i="1"/>
  <c r="AS426" i="1"/>
  <c r="AV426" i="1" s="1"/>
  <c r="AB16" i="1"/>
  <c r="AD16" i="1" s="1"/>
  <c r="F15" i="1"/>
  <c r="J15" i="1" s="1"/>
  <c r="AU424" i="1"/>
  <c r="AP428" i="1"/>
  <c r="A117" i="1"/>
  <c r="W117" i="1" s="1"/>
  <c r="AI118" i="1" l="1"/>
  <c r="I118" i="1"/>
  <c r="BF120" i="1"/>
  <c r="BG120" i="1" s="1"/>
  <c r="AQ428" i="1"/>
  <c r="AR428" i="1" s="1"/>
  <c r="AT428" i="1" s="1"/>
  <c r="AO74" i="1"/>
  <c r="AA118" i="1"/>
  <c r="Q15" i="1"/>
  <c r="AS427" i="1"/>
  <c r="AV427" i="1" s="1"/>
  <c r="N15" i="1"/>
  <c r="F16" i="1"/>
  <c r="Q16" i="1" s="1"/>
  <c r="AB17" i="1"/>
  <c r="AD17" i="1" s="1"/>
  <c r="AP429" i="1"/>
  <c r="AU425" i="1"/>
  <c r="A118" i="1"/>
  <c r="W118" i="1" s="1"/>
  <c r="AI119" i="1" l="1"/>
  <c r="I119" i="1"/>
  <c r="AP74" i="1"/>
  <c r="BF121" i="1"/>
  <c r="BG121" i="1" s="1"/>
  <c r="AQ429" i="1"/>
  <c r="AR429" i="1" s="1"/>
  <c r="AT429" i="1" s="1"/>
  <c r="AA119" i="1"/>
  <c r="AM74" i="1"/>
  <c r="AO75" i="1" s="1"/>
  <c r="AS428" i="1"/>
  <c r="AV428" i="1" s="1"/>
  <c r="N16" i="1"/>
  <c r="J16" i="1"/>
  <c r="F17" i="1"/>
  <c r="AB18" i="1"/>
  <c r="AD18" i="1" s="1"/>
  <c r="AU426" i="1"/>
  <c r="AP430" i="1"/>
  <c r="AW74" i="1"/>
  <c r="A119" i="1"/>
  <c r="W119" i="1" s="1"/>
  <c r="AI120" i="1" l="1"/>
  <c r="Q17" i="1"/>
  <c r="F18" i="1"/>
  <c r="N18" i="1" s="1"/>
  <c r="I120" i="1"/>
  <c r="BF122" i="1"/>
  <c r="BG122" i="1" s="1"/>
  <c r="AQ430" i="1"/>
  <c r="AR430" i="1" s="1"/>
  <c r="AT430" i="1" s="1"/>
  <c r="AA120" i="1"/>
  <c r="AP75" i="1"/>
  <c r="AW75" i="1" s="1"/>
  <c r="J17" i="1"/>
  <c r="N17" i="1"/>
  <c r="AS429" i="1"/>
  <c r="AV429" i="1" s="1"/>
  <c r="AD19" i="1"/>
  <c r="AP431" i="1"/>
  <c r="AU427" i="1"/>
  <c r="A120" i="1"/>
  <c r="W120" i="1" s="1"/>
  <c r="AI121" i="1" l="1"/>
  <c r="J18" i="1"/>
  <c r="F19" i="1"/>
  <c r="I121" i="1"/>
  <c r="AM75" i="1"/>
  <c r="AO76" i="1" s="1"/>
  <c r="BF123" i="1"/>
  <c r="BG123" i="1" s="1"/>
  <c r="AQ431" i="1"/>
  <c r="AR431" i="1" s="1"/>
  <c r="AT431" i="1" s="1"/>
  <c r="AA121" i="1"/>
  <c r="AS430" i="1"/>
  <c r="AV430" i="1" s="1"/>
  <c r="Q18" i="1"/>
  <c r="AU428" i="1"/>
  <c r="AP432" i="1"/>
  <c r="A121" i="1"/>
  <c r="W121" i="1" s="1"/>
  <c r="AI122" i="1" l="1"/>
  <c r="N19" i="1"/>
  <c r="J19" i="1"/>
  <c r="Q19" i="1"/>
  <c r="I122" i="1"/>
  <c r="BF124" i="1"/>
  <c r="BG124" i="1" s="1"/>
  <c r="AQ432" i="1"/>
  <c r="AR432" i="1" s="1"/>
  <c r="AT432" i="1" s="1"/>
  <c r="AP76" i="1"/>
  <c r="AW76" i="1" s="1"/>
  <c r="AA122" i="1"/>
  <c r="AS431" i="1"/>
  <c r="AV431" i="1" s="1"/>
  <c r="AP433" i="1"/>
  <c r="AU429" i="1"/>
  <c r="A122" i="1"/>
  <c r="W122" i="1" s="1"/>
  <c r="AI123" i="1" l="1"/>
  <c r="I123" i="1"/>
  <c r="AM76" i="1"/>
  <c r="AO77" i="1" s="1"/>
  <c r="BF125" i="1"/>
  <c r="BG125" i="1" s="1"/>
  <c r="AQ433" i="1"/>
  <c r="AR433" i="1" s="1"/>
  <c r="AT433" i="1" s="1"/>
  <c r="AA123" i="1"/>
  <c r="AS432" i="1"/>
  <c r="AV432" i="1" s="1"/>
  <c r="AU430" i="1"/>
  <c r="AP434" i="1"/>
  <c r="A123" i="1"/>
  <c r="W123" i="1" s="1"/>
  <c r="AI124" i="1" l="1"/>
  <c r="AP77" i="1"/>
  <c r="I124" i="1"/>
  <c r="BF126" i="1"/>
  <c r="BG126" i="1" s="1"/>
  <c r="AQ434" i="1"/>
  <c r="AR434" i="1" s="1"/>
  <c r="AT434" i="1" s="1"/>
  <c r="AA124" i="1"/>
  <c r="AM77" i="1"/>
  <c r="AO78" i="1" s="1"/>
  <c r="AS433" i="1"/>
  <c r="AV433" i="1" s="1"/>
  <c r="AP435" i="1"/>
  <c r="AU431" i="1"/>
  <c r="AW77" i="1"/>
  <c r="A124" i="1"/>
  <c r="W124" i="1" s="1"/>
  <c r="AI125" i="1" l="1"/>
  <c r="I125" i="1"/>
  <c r="BF127" i="1"/>
  <c r="BG127" i="1" s="1"/>
  <c r="AQ435" i="1"/>
  <c r="AR435" i="1" s="1"/>
  <c r="AT435" i="1" s="1"/>
  <c r="AA125" i="1"/>
  <c r="AP78" i="1"/>
  <c r="AM78" i="1" s="1"/>
  <c r="AO79" i="1" s="1"/>
  <c r="AS434" i="1"/>
  <c r="AV434" i="1" s="1"/>
  <c r="AU432" i="1"/>
  <c r="AP436" i="1"/>
  <c r="A125" i="1"/>
  <c r="W125" i="1" s="1"/>
  <c r="AI126" i="1" l="1"/>
  <c r="I126" i="1"/>
  <c r="AW78" i="1"/>
  <c r="BF128" i="1"/>
  <c r="BG128" i="1" s="1"/>
  <c r="AQ436" i="1"/>
  <c r="AR436" i="1" s="1"/>
  <c r="AT436" i="1" s="1"/>
  <c r="AA126" i="1"/>
  <c r="AS435" i="1"/>
  <c r="AV435" i="1" s="1"/>
  <c r="AP437" i="1"/>
  <c r="AU433" i="1"/>
  <c r="A126" i="1"/>
  <c r="W126" i="1" s="1"/>
  <c r="AP79" i="1"/>
  <c r="AI127" i="1" l="1"/>
  <c r="I127" i="1"/>
  <c r="BF129" i="1"/>
  <c r="BG129" i="1" s="1"/>
  <c r="AQ437" i="1"/>
  <c r="AR437" i="1" s="1"/>
  <c r="AT437" i="1" s="1"/>
  <c r="AA127" i="1"/>
  <c r="AS436" i="1"/>
  <c r="AV436" i="1" s="1"/>
  <c r="AU434" i="1"/>
  <c r="AP438" i="1"/>
  <c r="A127" i="1"/>
  <c r="W127" i="1" s="1"/>
  <c r="AM79" i="1"/>
  <c r="AO80" i="1" s="1"/>
  <c r="AW79" i="1"/>
  <c r="AI128" i="1" l="1"/>
  <c r="I128" i="1"/>
  <c r="BF130" i="1"/>
  <c r="BG130" i="1" s="1"/>
  <c r="AQ438" i="1"/>
  <c r="AR438" i="1" s="1"/>
  <c r="AT438" i="1" s="1"/>
  <c r="AA128" i="1"/>
  <c r="AS437" i="1"/>
  <c r="AV437" i="1" s="1"/>
  <c r="AP439" i="1"/>
  <c r="AU435" i="1"/>
  <c r="A128" i="1"/>
  <c r="W128" i="1" s="1"/>
  <c r="AP80" i="1"/>
  <c r="AI129" i="1" l="1"/>
  <c r="I129" i="1"/>
  <c r="BF131" i="1"/>
  <c r="BG131" i="1" s="1"/>
  <c r="AQ439" i="1"/>
  <c r="AR439" i="1" s="1"/>
  <c r="AT439" i="1" s="1"/>
  <c r="AA129" i="1"/>
  <c r="AS438" i="1"/>
  <c r="AV438" i="1" s="1"/>
  <c r="AU436" i="1"/>
  <c r="AP440" i="1"/>
  <c r="A129" i="1"/>
  <c r="W129" i="1" s="1"/>
  <c r="AM80" i="1"/>
  <c r="AO81" i="1" s="1"/>
  <c r="AW80" i="1"/>
  <c r="AI130" i="1" l="1"/>
  <c r="I130" i="1"/>
  <c r="BF132" i="1"/>
  <c r="BG132" i="1" s="1"/>
  <c r="AQ440" i="1"/>
  <c r="AR440" i="1" s="1"/>
  <c r="AT440" i="1" s="1"/>
  <c r="AA130" i="1"/>
  <c r="AS439" i="1"/>
  <c r="AV439" i="1" s="1"/>
  <c r="AP441" i="1"/>
  <c r="AU437" i="1"/>
  <c r="A130" i="1"/>
  <c r="W130" i="1" s="1"/>
  <c r="AP81" i="1"/>
  <c r="AI131" i="1" l="1"/>
  <c r="I131" i="1"/>
  <c r="BF133" i="1"/>
  <c r="BG133" i="1" s="1"/>
  <c r="AQ441" i="1"/>
  <c r="AR441" i="1" s="1"/>
  <c r="AT441" i="1" s="1"/>
  <c r="AA131" i="1"/>
  <c r="AS440" i="1"/>
  <c r="AV440" i="1" s="1"/>
  <c r="AU438" i="1"/>
  <c r="AP442" i="1"/>
  <c r="A131" i="1"/>
  <c r="W131" i="1" s="1"/>
  <c r="AM81" i="1"/>
  <c r="AO82" i="1" s="1"/>
  <c r="AW81" i="1"/>
  <c r="AI132" i="1" l="1"/>
  <c r="I132" i="1"/>
  <c r="BF134" i="1"/>
  <c r="BG134" i="1" s="1"/>
  <c r="AQ442" i="1"/>
  <c r="AR442" i="1" s="1"/>
  <c r="AT442" i="1" s="1"/>
  <c r="AA132" i="1"/>
  <c r="AS441" i="1"/>
  <c r="AV441" i="1" s="1"/>
  <c r="AP443" i="1"/>
  <c r="AU439" i="1"/>
  <c r="A132" i="1"/>
  <c r="W132" i="1" s="1"/>
  <c r="AP82" i="1"/>
  <c r="AI133" i="1" l="1"/>
  <c r="I133" i="1"/>
  <c r="BF135" i="1"/>
  <c r="BG135" i="1" s="1"/>
  <c r="AQ443" i="1"/>
  <c r="AR443" i="1" s="1"/>
  <c r="AT443" i="1" s="1"/>
  <c r="AA133" i="1"/>
  <c r="AS442" i="1"/>
  <c r="AV442" i="1" s="1"/>
  <c r="AU440" i="1"/>
  <c r="AP444" i="1"/>
  <c r="A133" i="1"/>
  <c r="W133" i="1" s="1"/>
  <c r="AM82" i="1"/>
  <c r="AO83" i="1" s="1"/>
  <c r="AW82" i="1"/>
  <c r="AI134" i="1" l="1"/>
  <c r="I134" i="1"/>
  <c r="BF136" i="1"/>
  <c r="BG136" i="1" s="1"/>
  <c r="AQ444" i="1"/>
  <c r="AR444" i="1" s="1"/>
  <c r="AT444" i="1" s="1"/>
  <c r="AA134" i="1"/>
  <c r="AS443" i="1"/>
  <c r="AV443" i="1" s="1"/>
  <c r="AP445" i="1"/>
  <c r="AU441" i="1"/>
  <c r="A134" i="1"/>
  <c r="W134" i="1" s="1"/>
  <c r="AI135" i="1" s="1"/>
  <c r="AP83" i="1"/>
  <c r="I135" i="1" l="1"/>
  <c r="BF137" i="1"/>
  <c r="BG137" i="1" s="1"/>
  <c r="AQ445" i="1"/>
  <c r="AR445" i="1" s="1"/>
  <c r="AT445" i="1" s="1"/>
  <c r="AA135" i="1"/>
  <c r="AS444" i="1"/>
  <c r="AV444" i="1" s="1"/>
  <c r="AU442" i="1"/>
  <c r="AP446" i="1"/>
  <c r="AW83" i="1"/>
  <c r="A135" i="1"/>
  <c r="W135" i="1" s="1"/>
  <c r="AI136" i="1" s="1"/>
  <c r="AM83" i="1"/>
  <c r="AO84" i="1" s="1"/>
  <c r="I136" i="1" l="1"/>
  <c r="BF138" i="1"/>
  <c r="BG138" i="1" s="1"/>
  <c r="AQ446" i="1"/>
  <c r="AR446" i="1" s="1"/>
  <c r="AT446" i="1" s="1"/>
  <c r="AA136" i="1"/>
  <c r="AS445" i="1"/>
  <c r="AV445" i="1" s="1"/>
  <c r="AP447" i="1"/>
  <c r="AU443" i="1"/>
  <c r="A136" i="1"/>
  <c r="W136" i="1" s="1"/>
  <c r="AI137" i="1" s="1"/>
  <c r="AP84" i="1"/>
  <c r="I137" i="1" l="1"/>
  <c r="BF139" i="1"/>
  <c r="BG139" i="1" s="1"/>
  <c r="AQ447" i="1"/>
  <c r="AR447" i="1" s="1"/>
  <c r="AT447" i="1" s="1"/>
  <c r="AA137" i="1"/>
  <c r="AS446" i="1"/>
  <c r="AV446" i="1" s="1"/>
  <c r="AM84" i="1"/>
  <c r="AU444" i="1"/>
  <c r="AP448" i="1"/>
  <c r="AW84" i="1"/>
  <c r="A137" i="1"/>
  <c r="W137" i="1" s="1"/>
  <c r="AI138" i="1" s="1"/>
  <c r="AO85" i="1" l="1"/>
  <c r="AP85" i="1"/>
  <c r="AM85" i="1" s="1"/>
  <c r="I138" i="1"/>
  <c r="BF140" i="1"/>
  <c r="BG140" i="1" s="1"/>
  <c r="AQ448" i="1"/>
  <c r="AR448" i="1" s="1"/>
  <c r="AT448" i="1" s="1"/>
  <c r="AA138" i="1"/>
  <c r="AS447" i="1"/>
  <c r="AV447" i="1" s="1"/>
  <c r="AP449" i="1"/>
  <c r="AU445" i="1"/>
  <c r="A138" i="1"/>
  <c r="W138" i="1" s="1"/>
  <c r="AI139" i="1" s="1"/>
  <c r="AW85" i="1" l="1"/>
  <c r="I139" i="1"/>
  <c r="AO86" i="1"/>
  <c r="BF141" i="1"/>
  <c r="BG141" i="1" s="1"/>
  <c r="AQ449" i="1"/>
  <c r="AR449" i="1" s="1"/>
  <c r="AT449" i="1" s="1"/>
  <c r="AA139" i="1"/>
  <c r="AS448" i="1"/>
  <c r="AV448" i="1" s="1"/>
  <c r="AU446" i="1"/>
  <c r="AP450" i="1"/>
  <c r="A139" i="1"/>
  <c r="AP86" i="1"/>
  <c r="W139" i="1" l="1"/>
  <c r="AS73" i="1"/>
  <c r="AS85" i="1"/>
  <c r="AV85" i="1" s="1"/>
  <c r="AS49" i="1"/>
  <c r="AS61" i="1"/>
  <c r="AS25" i="1"/>
  <c r="AS37" i="1"/>
  <c r="BF142" i="1"/>
  <c r="BG142" i="1" s="1"/>
  <c r="AQ450" i="1"/>
  <c r="AR450" i="1" s="1"/>
  <c r="AT450" i="1" s="1"/>
  <c r="AA140" i="1"/>
  <c r="AS449" i="1"/>
  <c r="AV449" i="1" s="1"/>
  <c r="AP451" i="1"/>
  <c r="AU447" i="1"/>
  <c r="A140" i="1"/>
  <c r="W140" i="1" s="1"/>
  <c r="AM86" i="1"/>
  <c r="AW86" i="1"/>
  <c r="AI140" i="1" l="1"/>
  <c r="AI141" i="1" s="1"/>
  <c r="I140" i="1"/>
  <c r="I141" i="1" s="1"/>
  <c r="BF143" i="1"/>
  <c r="BG143" i="1" s="1"/>
  <c r="AQ451" i="1"/>
  <c r="AR451" i="1" s="1"/>
  <c r="AT451" i="1" s="1"/>
  <c r="AA141" i="1"/>
  <c r="AS450" i="1"/>
  <c r="AV450" i="1" s="1"/>
  <c r="AU448" i="1"/>
  <c r="AP452" i="1"/>
  <c r="A141" i="1"/>
  <c r="W141" i="1" s="1"/>
  <c r="I142" i="1" l="1"/>
  <c r="AI142" i="1"/>
  <c r="BF144" i="1"/>
  <c r="BG144" i="1" s="1"/>
  <c r="AQ452" i="1"/>
  <c r="AR452" i="1" s="1"/>
  <c r="AT452" i="1" s="1"/>
  <c r="AA142" i="1"/>
  <c r="AS451" i="1"/>
  <c r="AV451" i="1" s="1"/>
  <c r="AP453" i="1"/>
  <c r="AU449" i="1"/>
  <c r="A142" i="1"/>
  <c r="W142" i="1" s="1"/>
  <c r="AI143" i="1" l="1"/>
  <c r="I143" i="1"/>
  <c r="BF145" i="1"/>
  <c r="BG145" i="1" s="1"/>
  <c r="AQ453" i="1"/>
  <c r="AR453" i="1" s="1"/>
  <c r="AT453" i="1" s="1"/>
  <c r="AA143" i="1"/>
  <c r="AS452" i="1"/>
  <c r="AV452" i="1" s="1"/>
  <c r="AP454" i="1"/>
  <c r="AU450" i="1"/>
  <c r="A143" i="1"/>
  <c r="W143" i="1" s="1"/>
  <c r="AI144" i="1" l="1"/>
  <c r="I144" i="1"/>
  <c r="BF146" i="1"/>
  <c r="BG146" i="1" s="1"/>
  <c r="AQ454" i="1"/>
  <c r="AR454" i="1" s="1"/>
  <c r="AT454" i="1" s="1"/>
  <c r="AA144" i="1"/>
  <c r="AS453" i="1"/>
  <c r="AV453" i="1" s="1"/>
  <c r="AU451" i="1"/>
  <c r="AP455" i="1"/>
  <c r="A144" i="1"/>
  <c r="W144" i="1" s="1"/>
  <c r="AI145" i="1" l="1"/>
  <c r="I145" i="1"/>
  <c r="BF147" i="1"/>
  <c r="BG147" i="1" s="1"/>
  <c r="AQ455" i="1"/>
  <c r="AR455" i="1" s="1"/>
  <c r="AT455" i="1" s="1"/>
  <c r="AA145" i="1"/>
  <c r="AS454" i="1"/>
  <c r="AV454" i="1" s="1"/>
  <c r="AP456" i="1"/>
  <c r="AU452" i="1"/>
  <c r="A145" i="1"/>
  <c r="W145" i="1" s="1"/>
  <c r="AI146" i="1" l="1"/>
  <c r="I146" i="1"/>
  <c r="BF148" i="1"/>
  <c r="BG148" i="1" s="1"/>
  <c r="AQ456" i="1"/>
  <c r="AR456" i="1" s="1"/>
  <c r="AT456" i="1" s="1"/>
  <c r="AA146" i="1"/>
  <c r="AS455" i="1"/>
  <c r="AV455" i="1" s="1"/>
  <c r="AU453" i="1"/>
  <c r="AP457" i="1"/>
  <c r="A146" i="1"/>
  <c r="W146" i="1" s="1"/>
  <c r="AI147" i="1" l="1"/>
  <c r="I147" i="1"/>
  <c r="BF149" i="1"/>
  <c r="BG149" i="1" s="1"/>
  <c r="AQ457" i="1"/>
  <c r="AR457" i="1" s="1"/>
  <c r="AT457" i="1" s="1"/>
  <c r="AA147" i="1"/>
  <c r="AS456" i="1"/>
  <c r="AV456" i="1" s="1"/>
  <c r="AP458" i="1"/>
  <c r="AU454" i="1"/>
  <c r="A147" i="1"/>
  <c r="W147" i="1" s="1"/>
  <c r="AI148" i="1" l="1"/>
  <c r="I148" i="1"/>
  <c r="BF150" i="1"/>
  <c r="BG150" i="1" s="1"/>
  <c r="AQ458" i="1"/>
  <c r="AR458" i="1" s="1"/>
  <c r="AT458" i="1" s="1"/>
  <c r="AA148" i="1"/>
  <c r="AS457" i="1"/>
  <c r="AV457" i="1" s="1"/>
  <c r="AU455" i="1"/>
  <c r="AP459" i="1"/>
  <c r="A148" i="1"/>
  <c r="W148" i="1" s="1"/>
  <c r="AI149" i="1" l="1"/>
  <c r="I149" i="1"/>
  <c r="BF151" i="1"/>
  <c r="BG151" i="1" s="1"/>
  <c r="AQ459" i="1"/>
  <c r="AR459" i="1" s="1"/>
  <c r="AT459" i="1" s="1"/>
  <c r="AA149" i="1"/>
  <c r="AS458" i="1"/>
  <c r="AV458" i="1" s="1"/>
  <c r="AP460" i="1"/>
  <c r="AU456" i="1"/>
  <c r="A149" i="1"/>
  <c r="W149" i="1" s="1"/>
  <c r="AI150" i="1" l="1"/>
  <c r="I150" i="1"/>
  <c r="BF152" i="1"/>
  <c r="BG152" i="1" s="1"/>
  <c r="AQ460" i="1"/>
  <c r="AR460" i="1" s="1"/>
  <c r="AT460" i="1" s="1"/>
  <c r="AA150" i="1"/>
  <c r="AS459" i="1"/>
  <c r="AV459" i="1" s="1"/>
  <c r="AP461" i="1"/>
  <c r="AU457" i="1"/>
  <c r="A150" i="1"/>
  <c r="W150" i="1" s="1"/>
  <c r="AI151" i="1" l="1"/>
  <c r="I151" i="1"/>
  <c r="BF153" i="1"/>
  <c r="BG153" i="1" s="1"/>
  <c r="AQ461" i="1"/>
  <c r="AR461" i="1" s="1"/>
  <c r="AT461" i="1" s="1"/>
  <c r="AA151" i="1"/>
  <c r="AS460" i="1"/>
  <c r="AV460" i="1" s="1"/>
  <c r="AU458" i="1"/>
  <c r="AP462" i="1"/>
  <c r="A151" i="1"/>
  <c r="W151" i="1" s="1"/>
  <c r="AI152" i="1" l="1"/>
  <c r="I152" i="1"/>
  <c r="BF154" i="1"/>
  <c r="BG154" i="1" s="1"/>
  <c r="AQ462" i="1"/>
  <c r="AR462" i="1" s="1"/>
  <c r="AT462" i="1" s="1"/>
  <c r="AA152" i="1"/>
  <c r="AS461" i="1"/>
  <c r="AV461" i="1" s="1"/>
  <c r="AP463" i="1"/>
  <c r="AU459" i="1"/>
  <c r="A152" i="1"/>
  <c r="W152" i="1" s="1"/>
  <c r="AI153" i="1" l="1"/>
  <c r="I153" i="1"/>
  <c r="BF155" i="1"/>
  <c r="BG155" i="1" s="1"/>
  <c r="AQ463" i="1"/>
  <c r="AR463" i="1" s="1"/>
  <c r="AT463" i="1" s="1"/>
  <c r="AA153" i="1"/>
  <c r="AS462" i="1"/>
  <c r="AV462" i="1" s="1"/>
  <c r="AU460" i="1"/>
  <c r="AP464" i="1"/>
  <c r="A153" i="1"/>
  <c r="W153" i="1" s="1"/>
  <c r="AI154" i="1" l="1"/>
  <c r="I154" i="1"/>
  <c r="BF156" i="1"/>
  <c r="BG156" i="1" s="1"/>
  <c r="AQ464" i="1"/>
  <c r="AR464" i="1" s="1"/>
  <c r="AT464" i="1" s="1"/>
  <c r="AA154" i="1"/>
  <c r="AS463" i="1"/>
  <c r="AV463" i="1" s="1"/>
  <c r="AP465" i="1"/>
  <c r="AU461" i="1"/>
  <c r="A154" i="1"/>
  <c r="W154" i="1" s="1"/>
  <c r="AI155" i="1" l="1"/>
  <c r="I155" i="1"/>
  <c r="BF157" i="1"/>
  <c r="BG157" i="1" s="1"/>
  <c r="AQ465" i="1"/>
  <c r="AR465" i="1" s="1"/>
  <c r="AT465" i="1" s="1"/>
  <c r="AA155" i="1"/>
  <c r="AS464" i="1"/>
  <c r="AV464" i="1" s="1"/>
  <c r="AU462" i="1"/>
  <c r="AP466" i="1"/>
  <c r="A155" i="1"/>
  <c r="W155" i="1" s="1"/>
  <c r="AI156" i="1" l="1"/>
  <c r="I156" i="1"/>
  <c r="BF158" i="1"/>
  <c r="BG158" i="1" s="1"/>
  <c r="AQ466" i="1"/>
  <c r="AR466" i="1" s="1"/>
  <c r="AT466" i="1" s="1"/>
  <c r="AA156" i="1"/>
  <c r="AS465" i="1"/>
  <c r="AV465" i="1" s="1"/>
  <c r="AU463" i="1"/>
  <c r="AP467" i="1"/>
  <c r="A156" i="1"/>
  <c r="W156" i="1" s="1"/>
  <c r="AI157" i="1" l="1"/>
  <c r="I157" i="1"/>
  <c r="BF159" i="1"/>
  <c r="BG159" i="1" s="1"/>
  <c r="AQ467" i="1"/>
  <c r="AR467" i="1" s="1"/>
  <c r="AT467" i="1" s="1"/>
  <c r="AA157" i="1"/>
  <c r="AS466" i="1"/>
  <c r="AV466" i="1" s="1"/>
  <c r="AP468" i="1"/>
  <c r="AU464" i="1"/>
  <c r="A157" i="1"/>
  <c r="W157" i="1" s="1"/>
  <c r="AI158" i="1" l="1"/>
  <c r="I158" i="1"/>
  <c r="BF160" i="1"/>
  <c r="BG160" i="1" s="1"/>
  <c r="AQ468" i="1"/>
  <c r="AR468" i="1" s="1"/>
  <c r="AT468" i="1" s="1"/>
  <c r="AA158" i="1"/>
  <c r="AS467" i="1"/>
  <c r="AV467" i="1" s="1"/>
  <c r="AU465" i="1"/>
  <c r="AP469" i="1"/>
  <c r="A158" i="1"/>
  <c r="W158" i="1" s="1"/>
  <c r="AI159" i="1" l="1"/>
  <c r="I159" i="1"/>
  <c r="BF161" i="1"/>
  <c r="BG161" i="1" s="1"/>
  <c r="AQ469" i="1"/>
  <c r="AR469" i="1" s="1"/>
  <c r="AT469" i="1" s="1"/>
  <c r="AA159" i="1"/>
  <c r="AS468" i="1"/>
  <c r="AV468" i="1" s="1"/>
  <c r="AP470" i="1"/>
  <c r="AU466" i="1"/>
  <c r="A159" i="1"/>
  <c r="W159" i="1" s="1"/>
  <c r="AC20" i="1" l="1"/>
  <c r="AC21" i="1" s="1"/>
  <c r="AC22" i="1" s="1"/>
  <c r="AC23" i="1" s="1"/>
  <c r="AC24" i="1" s="1"/>
  <c r="AC25" i="1" s="1"/>
  <c r="AC26" i="1" s="1"/>
  <c r="AC27" i="1" s="1"/>
  <c r="AC28" i="1" s="1"/>
  <c r="AC29" i="1" s="1"/>
  <c r="AC30" i="1" s="1"/>
  <c r="AC31" i="1" s="1"/>
  <c r="AC32" i="1" s="1"/>
  <c r="AC33" i="1" s="1"/>
  <c r="AC34" i="1" s="1"/>
  <c r="AC35" i="1" s="1"/>
  <c r="AC36" i="1" s="1"/>
  <c r="AC37" i="1" s="1"/>
  <c r="AC38" i="1" s="1"/>
  <c r="AC39" i="1" s="1"/>
  <c r="AC40" i="1" s="1"/>
  <c r="AC41" i="1" s="1"/>
  <c r="AC42" i="1" s="1"/>
  <c r="AC43" i="1" s="1"/>
  <c r="AC44" i="1" s="1"/>
  <c r="AC45" i="1" s="1"/>
  <c r="AC46" i="1" s="1"/>
  <c r="AC47" i="1" s="1"/>
  <c r="AC48" i="1" s="1"/>
  <c r="AC49" i="1" s="1"/>
  <c r="K20" i="1"/>
  <c r="AC50" i="1"/>
  <c r="AC51" i="1" s="1"/>
  <c r="AC52" i="1" s="1"/>
  <c r="AC53" i="1" s="1"/>
  <c r="AC54" i="1" s="1"/>
  <c r="AC55" i="1" s="1"/>
  <c r="AC56" i="1" s="1"/>
  <c r="AC57" i="1" s="1"/>
  <c r="AC58" i="1" s="1"/>
  <c r="AC59" i="1" s="1"/>
  <c r="AC60" i="1" s="1"/>
  <c r="AC61" i="1" s="1"/>
  <c r="AC62" i="1" s="1"/>
  <c r="AC63" i="1" s="1"/>
  <c r="AC64" i="1" s="1"/>
  <c r="AC65" i="1" s="1"/>
  <c r="AC66" i="1" s="1"/>
  <c r="AC67" i="1" s="1"/>
  <c r="AC68" i="1" s="1"/>
  <c r="AC69" i="1" s="1"/>
  <c r="AC70" i="1" s="1"/>
  <c r="AC71" i="1" s="1"/>
  <c r="AC72" i="1" s="1"/>
  <c r="AC73" i="1" s="1"/>
  <c r="AC74" i="1" s="1"/>
  <c r="AC75" i="1" s="1"/>
  <c r="AC76" i="1" s="1"/>
  <c r="AC77" i="1" s="1"/>
  <c r="AC78" i="1" s="1"/>
  <c r="AC79" i="1" s="1"/>
  <c r="AC80" i="1" s="1"/>
  <c r="K50" i="1"/>
  <c r="K51" i="1" s="1"/>
  <c r="K52" i="1" s="1"/>
  <c r="K53" i="1" s="1"/>
  <c r="K54" i="1" s="1"/>
  <c r="K55" i="1" s="1"/>
  <c r="K56" i="1" s="1"/>
  <c r="K57" i="1" s="1"/>
  <c r="K58" i="1" s="1"/>
  <c r="K59" i="1" s="1"/>
  <c r="K60" i="1" s="1"/>
  <c r="K61" i="1" s="1"/>
  <c r="K62" i="1" s="1"/>
  <c r="K63" i="1" s="1"/>
  <c r="K64" i="1" s="1"/>
  <c r="K65" i="1" s="1"/>
  <c r="K66" i="1" s="1"/>
  <c r="K67" i="1" s="1"/>
  <c r="K68" i="1" s="1"/>
  <c r="K69" i="1" s="1"/>
  <c r="K70" i="1" s="1"/>
  <c r="K71" i="1" s="1"/>
  <c r="K72" i="1" s="1"/>
  <c r="K73" i="1" s="1"/>
  <c r="K74" i="1" s="1"/>
  <c r="K75" i="1" s="1"/>
  <c r="K76" i="1" s="1"/>
  <c r="K77" i="1" s="1"/>
  <c r="K78" i="1" s="1"/>
  <c r="K79" i="1" s="1"/>
  <c r="K80" i="1" s="1"/>
  <c r="AC81" i="1"/>
  <c r="AC82" i="1" s="1"/>
  <c r="AC83" i="1" s="1"/>
  <c r="AC84" i="1" s="1"/>
  <c r="AC85" i="1" s="1"/>
  <c r="AC86" i="1" s="1"/>
  <c r="AC87" i="1" s="1"/>
  <c r="AC88" i="1" s="1"/>
  <c r="AC89" i="1" s="1"/>
  <c r="AC90" i="1" s="1"/>
  <c r="AC91" i="1" s="1"/>
  <c r="AC92" i="1" s="1"/>
  <c r="AC93" i="1" s="1"/>
  <c r="AC94" i="1" s="1"/>
  <c r="AC95" i="1" s="1"/>
  <c r="AC96" i="1" s="1"/>
  <c r="AC97" i="1" s="1"/>
  <c r="AC98" i="1" s="1"/>
  <c r="AC99" i="1" s="1"/>
  <c r="AC100" i="1" s="1"/>
  <c r="AC101" i="1" s="1"/>
  <c r="AC102" i="1" s="1"/>
  <c r="AC103" i="1" s="1"/>
  <c r="AC104" i="1" s="1"/>
  <c r="AC105" i="1" s="1"/>
  <c r="AC106" i="1" s="1"/>
  <c r="AC107" i="1" s="1"/>
  <c r="AC108" i="1" s="1"/>
  <c r="AC109" i="1" s="1"/>
  <c r="AC110" i="1" s="1"/>
  <c r="AC111" i="1" s="1"/>
  <c r="K81" i="1"/>
  <c r="K82" i="1" s="1"/>
  <c r="K83" i="1" s="1"/>
  <c r="K84" i="1" s="1"/>
  <c r="K85" i="1" s="1"/>
  <c r="K86" i="1" s="1"/>
  <c r="K87" i="1" s="1"/>
  <c r="K88" i="1" s="1"/>
  <c r="K89" i="1" s="1"/>
  <c r="K90" i="1" s="1"/>
  <c r="K91" i="1" s="1"/>
  <c r="K92" i="1" s="1"/>
  <c r="K93" i="1" s="1"/>
  <c r="K94" i="1" s="1"/>
  <c r="K95" i="1" s="1"/>
  <c r="K96" i="1" s="1"/>
  <c r="K97" i="1" s="1"/>
  <c r="K98" i="1" s="1"/>
  <c r="K99" i="1" s="1"/>
  <c r="K100" i="1" s="1"/>
  <c r="K101" i="1" s="1"/>
  <c r="K102" i="1" s="1"/>
  <c r="K103" i="1" s="1"/>
  <c r="K104" i="1" s="1"/>
  <c r="K105" i="1" s="1"/>
  <c r="K106" i="1" s="1"/>
  <c r="K107" i="1" s="1"/>
  <c r="K108" i="1" s="1"/>
  <c r="K109" i="1" s="1"/>
  <c r="K110" i="1" s="1"/>
  <c r="K111" i="1" s="1"/>
  <c r="AC112" i="1"/>
  <c r="AC113" i="1" s="1"/>
  <c r="AC114" i="1" s="1"/>
  <c r="AC115" i="1" s="1"/>
  <c r="AC116" i="1" s="1"/>
  <c r="AC117" i="1" s="1"/>
  <c r="AC118" i="1" s="1"/>
  <c r="AC119" i="1" s="1"/>
  <c r="AC120" i="1" s="1"/>
  <c r="AC121" i="1" s="1"/>
  <c r="AC122" i="1" s="1"/>
  <c r="AC123" i="1" s="1"/>
  <c r="AC124" i="1" s="1"/>
  <c r="AC125" i="1" s="1"/>
  <c r="AC126" i="1" s="1"/>
  <c r="AC127" i="1" s="1"/>
  <c r="AC128" i="1" s="1"/>
  <c r="AC129" i="1" s="1"/>
  <c r="AC130" i="1" s="1"/>
  <c r="AC131" i="1" s="1"/>
  <c r="AC132" i="1" s="1"/>
  <c r="AC133" i="1" s="1"/>
  <c r="AC134" i="1" s="1"/>
  <c r="AC135" i="1" s="1"/>
  <c r="AC136" i="1" s="1"/>
  <c r="AC137" i="1" s="1"/>
  <c r="AC138" i="1" s="1"/>
  <c r="AC139" i="1" s="1"/>
  <c r="K112" i="1"/>
  <c r="K113" i="1" s="1"/>
  <c r="K114" i="1" s="1"/>
  <c r="K115" i="1" s="1"/>
  <c r="K116" i="1" s="1"/>
  <c r="K117" i="1" s="1"/>
  <c r="K118" i="1" s="1"/>
  <c r="K119" i="1" s="1"/>
  <c r="K120" i="1" s="1"/>
  <c r="K121" i="1" s="1"/>
  <c r="K122" i="1" s="1"/>
  <c r="K123" i="1" s="1"/>
  <c r="K124" i="1" s="1"/>
  <c r="K125" i="1" s="1"/>
  <c r="K126" i="1" s="1"/>
  <c r="K127" i="1" s="1"/>
  <c r="K128" i="1" s="1"/>
  <c r="K129" i="1" s="1"/>
  <c r="K130" i="1" s="1"/>
  <c r="K131" i="1" s="1"/>
  <c r="K132" i="1" s="1"/>
  <c r="K133" i="1" s="1"/>
  <c r="K134" i="1" s="1"/>
  <c r="K135" i="1" s="1"/>
  <c r="K136" i="1" s="1"/>
  <c r="K137" i="1" s="1"/>
  <c r="K138" i="1" s="1"/>
  <c r="K139" i="1" s="1"/>
  <c r="AC140" i="1"/>
  <c r="AC141" i="1" s="1"/>
  <c r="AC142" i="1" s="1"/>
  <c r="AC143" i="1" s="1"/>
  <c r="AC144" i="1" s="1"/>
  <c r="AC145" i="1" s="1"/>
  <c r="AC146" i="1" s="1"/>
  <c r="AC147" i="1" s="1"/>
  <c r="AC148" i="1" s="1"/>
  <c r="AC149" i="1" s="1"/>
  <c r="AC150" i="1" s="1"/>
  <c r="AC151" i="1" s="1"/>
  <c r="AC152" i="1" s="1"/>
  <c r="AC153" i="1" s="1"/>
  <c r="AC154" i="1" s="1"/>
  <c r="AC155" i="1" s="1"/>
  <c r="AC156" i="1" s="1"/>
  <c r="AC157" i="1" s="1"/>
  <c r="AC158" i="1" s="1"/>
  <c r="AC159" i="1" s="1"/>
  <c r="AC160" i="1" s="1"/>
  <c r="AC161" i="1" s="1"/>
  <c r="K140" i="1"/>
  <c r="K141" i="1" s="1"/>
  <c r="K142" i="1" s="1"/>
  <c r="K143" i="1" s="1"/>
  <c r="K144" i="1" s="1"/>
  <c r="K145" i="1" s="1"/>
  <c r="K146" i="1" s="1"/>
  <c r="K147" i="1" s="1"/>
  <c r="K148" i="1" s="1"/>
  <c r="K149" i="1" s="1"/>
  <c r="K150" i="1" s="1"/>
  <c r="K151" i="1" s="1"/>
  <c r="K152" i="1" s="1"/>
  <c r="K153" i="1" s="1"/>
  <c r="K154" i="1" s="1"/>
  <c r="K155" i="1" s="1"/>
  <c r="K156" i="1" s="1"/>
  <c r="K157" i="1" s="1"/>
  <c r="K158" i="1" s="1"/>
  <c r="K159" i="1" s="1"/>
  <c r="K160" i="1" s="1"/>
  <c r="AI160" i="1"/>
  <c r="I160" i="1"/>
  <c r="BF162" i="1"/>
  <c r="BG162" i="1" s="1"/>
  <c r="AQ470" i="1"/>
  <c r="AR470" i="1" s="1"/>
  <c r="AT470" i="1" s="1"/>
  <c r="AA160" i="1"/>
  <c r="AS469" i="1"/>
  <c r="AV469" i="1" s="1"/>
  <c r="AP471" i="1"/>
  <c r="AU467" i="1"/>
  <c r="A160" i="1"/>
  <c r="W160" i="1" s="1"/>
  <c r="K161" i="1" l="1"/>
  <c r="K21" i="1"/>
  <c r="O20" i="1"/>
  <c r="P20" i="1" s="1"/>
  <c r="AI161" i="1"/>
  <c r="I161" i="1"/>
  <c r="BF163" i="1"/>
  <c r="BG163" i="1" s="1"/>
  <c r="AQ471" i="1"/>
  <c r="AR471" i="1" s="1"/>
  <c r="AT471" i="1" s="1"/>
  <c r="AA161" i="1"/>
  <c r="AS470" i="1"/>
  <c r="AV470" i="1" s="1"/>
  <c r="AP472" i="1"/>
  <c r="AU468" i="1"/>
  <c r="A161" i="1"/>
  <c r="W161" i="1" s="1"/>
  <c r="AI162" i="1" s="1"/>
  <c r="AC162" i="1" l="1"/>
  <c r="K22" i="1"/>
  <c r="K23" i="1" s="1"/>
  <c r="K24" i="1" s="1"/>
  <c r="K25" i="1" s="1"/>
  <c r="K26" i="1" s="1"/>
  <c r="K27" i="1" s="1"/>
  <c r="K28" i="1" s="1"/>
  <c r="K29" i="1" s="1"/>
  <c r="K30" i="1" s="1"/>
  <c r="K31" i="1" s="1"/>
  <c r="K32" i="1" s="1"/>
  <c r="K33" i="1" s="1"/>
  <c r="K34" i="1" s="1"/>
  <c r="K35" i="1" s="1"/>
  <c r="K36" i="1" s="1"/>
  <c r="K37" i="1" s="1"/>
  <c r="K38" i="1" s="1"/>
  <c r="K39" i="1" s="1"/>
  <c r="K40" i="1" s="1"/>
  <c r="K41" i="1" s="1"/>
  <c r="K42" i="1" s="1"/>
  <c r="K43" i="1" s="1"/>
  <c r="K44" i="1" s="1"/>
  <c r="K45" i="1" s="1"/>
  <c r="K46" i="1" s="1"/>
  <c r="K47" i="1" s="1"/>
  <c r="K48" i="1" s="1"/>
  <c r="K49" i="1" s="1"/>
  <c r="O21" i="1"/>
  <c r="O22" i="1" s="1"/>
  <c r="O23" i="1" s="1"/>
  <c r="O24" i="1" s="1"/>
  <c r="P21" i="1"/>
  <c r="P22" i="1" s="1"/>
  <c r="P23" i="1" s="1"/>
  <c r="P24" i="1" s="1"/>
  <c r="P25" i="1" s="1"/>
  <c r="P26" i="1" s="1"/>
  <c r="P27" i="1" s="1"/>
  <c r="P28" i="1" s="1"/>
  <c r="K162" i="1"/>
  <c r="I162" i="1"/>
  <c r="BF164" i="1"/>
  <c r="BG164" i="1" s="1"/>
  <c r="AQ472" i="1"/>
  <c r="AR472" i="1" s="1"/>
  <c r="AT472" i="1" s="1"/>
  <c r="AA162" i="1"/>
  <c r="AS471" i="1"/>
  <c r="AV471" i="1" s="1"/>
  <c r="AP473" i="1"/>
  <c r="AU469" i="1"/>
  <c r="A162" i="1"/>
  <c r="W162" i="1" s="1"/>
  <c r="AI163" i="1" s="1"/>
  <c r="K163" i="1" l="1"/>
  <c r="P29" i="1"/>
  <c r="P30" i="1" s="1"/>
  <c r="P31" i="1" s="1"/>
  <c r="P32" i="1" s="1"/>
  <c r="P33" i="1" s="1"/>
  <c r="P34" i="1" s="1"/>
  <c r="P35" i="1" s="1"/>
  <c r="P36" i="1" s="1"/>
  <c r="P37" i="1" s="1"/>
  <c r="P38" i="1" s="1"/>
  <c r="P39" i="1" s="1"/>
  <c r="P40" i="1" s="1"/>
  <c r="P41" i="1" s="1"/>
  <c r="P42" i="1" s="1"/>
  <c r="P43" i="1" s="1"/>
  <c r="P44" i="1" s="1"/>
  <c r="P45" i="1" s="1"/>
  <c r="P46" i="1" s="1"/>
  <c r="P47" i="1" s="1"/>
  <c r="P48" i="1" s="1"/>
  <c r="P49" i="1" s="1"/>
  <c r="O25" i="1"/>
  <c r="O26" i="1" s="1"/>
  <c r="O27" i="1" s="1"/>
  <c r="O28" i="1" s="1"/>
  <c r="O29" i="1" s="1"/>
  <c r="O30" i="1" s="1"/>
  <c r="O31" i="1" s="1"/>
  <c r="O32" i="1" s="1"/>
  <c r="O33" i="1" s="1"/>
  <c r="O34" i="1" s="1"/>
  <c r="O35" i="1" s="1"/>
  <c r="O36" i="1" s="1"/>
  <c r="O37" i="1" s="1"/>
  <c r="O38" i="1" s="1"/>
  <c r="O39" i="1" s="1"/>
  <c r="O40" i="1" s="1"/>
  <c r="O41" i="1" s="1"/>
  <c r="O42" i="1" s="1"/>
  <c r="O43" i="1" s="1"/>
  <c r="O44" i="1" s="1"/>
  <c r="O45" i="1" s="1"/>
  <c r="O46" i="1" s="1"/>
  <c r="O47" i="1" s="1"/>
  <c r="O48" i="1" s="1"/>
  <c r="O49" i="1" s="1"/>
  <c r="AC163" i="1"/>
  <c r="I163" i="1"/>
  <c r="BF165" i="1"/>
  <c r="BG165" i="1" s="1"/>
  <c r="AQ473" i="1"/>
  <c r="AR473" i="1" s="1"/>
  <c r="AT473" i="1" s="1"/>
  <c r="AA163" i="1"/>
  <c r="AS472" i="1"/>
  <c r="AV472" i="1" s="1"/>
  <c r="AP474" i="1"/>
  <c r="AU470" i="1"/>
  <c r="A163" i="1"/>
  <c r="W163" i="1" s="1"/>
  <c r="AI164" i="1" s="1"/>
  <c r="AC164" i="1" l="1"/>
  <c r="K164" i="1"/>
  <c r="I164" i="1"/>
  <c r="BF166" i="1"/>
  <c r="BG166" i="1" s="1"/>
  <c r="AQ474" i="1"/>
  <c r="AR474" i="1" s="1"/>
  <c r="AT474" i="1" s="1"/>
  <c r="AA164" i="1"/>
  <c r="AS473" i="1"/>
  <c r="AV473" i="1" s="1"/>
  <c r="AU471" i="1"/>
  <c r="AP475" i="1"/>
  <c r="A164" i="1"/>
  <c r="W164" i="1" s="1"/>
  <c r="AI165" i="1" s="1"/>
  <c r="K165" i="1" l="1"/>
  <c r="AC165" i="1"/>
  <c r="I165" i="1"/>
  <c r="BF167" i="1"/>
  <c r="BG167" i="1" s="1"/>
  <c r="AQ475" i="1"/>
  <c r="AR475" i="1" s="1"/>
  <c r="AT475" i="1" s="1"/>
  <c r="AA165" i="1"/>
  <c r="AS474" i="1"/>
  <c r="AV474" i="1" s="1"/>
  <c r="AP476" i="1"/>
  <c r="AU472" i="1"/>
  <c r="A165" i="1"/>
  <c r="W165" i="1" s="1"/>
  <c r="AI166" i="1" s="1"/>
  <c r="AC166" i="1" l="1"/>
  <c r="K166" i="1"/>
  <c r="I166" i="1"/>
  <c r="BF168" i="1"/>
  <c r="BG168" i="1" s="1"/>
  <c r="AQ476" i="1"/>
  <c r="AR476" i="1" s="1"/>
  <c r="AT476" i="1" s="1"/>
  <c r="AA166" i="1"/>
  <c r="AS475" i="1"/>
  <c r="AV475" i="1" s="1"/>
  <c r="AP477" i="1"/>
  <c r="AU473" i="1"/>
  <c r="A166" i="1"/>
  <c r="W166" i="1" s="1"/>
  <c r="AI167" i="1" s="1"/>
  <c r="K167" i="1" l="1"/>
  <c r="AC167" i="1"/>
  <c r="I167" i="1"/>
  <c r="BF169" i="1"/>
  <c r="BG169" i="1" s="1"/>
  <c r="AQ477" i="1"/>
  <c r="AR477" i="1" s="1"/>
  <c r="AT477" i="1" s="1"/>
  <c r="AA167" i="1"/>
  <c r="AS476" i="1"/>
  <c r="AV476" i="1" s="1"/>
  <c r="AU474" i="1"/>
  <c r="AP478" i="1"/>
  <c r="A167" i="1"/>
  <c r="W167" i="1" s="1"/>
  <c r="AI168" i="1" s="1"/>
  <c r="AC168" i="1" l="1"/>
  <c r="K168" i="1"/>
  <c r="I168" i="1"/>
  <c r="BF170" i="1"/>
  <c r="BG170" i="1" s="1"/>
  <c r="AQ478" i="1"/>
  <c r="AR478" i="1" s="1"/>
  <c r="AT478" i="1" s="1"/>
  <c r="AA168" i="1"/>
  <c r="AS477" i="1"/>
  <c r="AV477" i="1" s="1"/>
  <c r="AP479" i="1"/>
  <c r="AU475" i="1"/>
  <c r="A168" i="1"/>
  <c r="W168" i="1" s="1"/>
  <c r="AI169" i="1" s="1"/>
  <c r="K169" i="1" l="1"/>
  <c r="AC169" i="1"/>
  <c r="I169" i="1"/>
  <c r="BF171" i="1"/>
  <c r="BG171" i="1" s="1"/>
  <c r="AQ479" i="1"/>
  <c r="AR479" i="1" s="1"/>
  <c r="AT479" i="1" s="1"/>
  <c r="AA169" i="1"/>
  <c r="AS478" i="1"/>
  <c r="AV478" i="1" s="1"/>
  <c r="AU476" i="1"/>
  <c r="AP480" i="1"/>
  <c r="A169" i="1"/>
  <c r="W169" i="1" s="1"/>
  <c r="AI170" i="1" s="1"/>
  <c r="AC170" i="1" l="1"/>
  <c r="K170" i="1"/>
  <c r="I170" i="1"/>
  <c r="BF172" i="1"/>
  <c r="BG172" i="1" s="1"/>
  <c r="AQ480" i="1"/>
  <c r="AR480" i="1" s="1"/>
  <c r="AT480" i="1" s="1"/>
  <c r="AA170" i="1"/>
  <c r="AS479" i="1"/>
  <c r="AV479" i="1" s="1"/>
  <c r="AP481" i="1"/>
  <c r="AU477" i="1"/>
  <c r="A170" i="1"/>
  <c r="AC171" i="1" l="1"/>
  <c r="K171" i="1"/>
  <c r="W170" i="1"/>
  <c r="BF173" i="1"/>
  <c r="BG173" i="1" s="1"/>
  <c r="AQ481" i="1"/>
  <c r="AR481" i="1" s="1"/>
  <c r="AT481" i="1" s="1"/>
  <c r="AA171" i="1"/>
  <c r="AS480" i="1"/>
  <c r="AV480" i="1" s="1"/>
  <c r="AP482" i="1"/>
  <c r="AU478" i="1"/>
  <c r="A171" i="1"/>
  <c r="W171" i="1" s="1"/>
  <c r="K172" i="1" l="1"/>
  <c r="AC172" i="1"/>
  <c r="AI171" i="1"/>
  <c r="AI172" i="1" s="1"/>
  <c r="I171" i="1"/>
  <c r="I172" i="1" s="1"/>
  <c r="BF174" i="1"/>
  <c r="BG174" i="1" s="1"/>
  <c r="AQ482" i="1"/>
  <c r="AR482" i="1" s="1"/>
  <c r="AT482" i="1" s="1"/>
  <c r="AA172" i="1"/>
  <c r="AS481" i="1"/>
  <c r="AV481" i="1" s="1"/>
  <c r="AP483" i="1"/>
  <c r="AU479" i="1"/>
  <c r="A172" i="1"/>
  <c r="W172" i="1" s="1"/>
  <c r="AC173" i="1" l="1"/>
  <c r="K173" i="1"/>
  <c r="I173" i="1"/>
  <c r="AI173" i="1"/>
  <c r="BF175" i="1"/>
  <c r="BG175" i="1" s="1"/>
  <c r="AQ483" i="1"/>
  <c r="AR483" i="1" s="1"/>
  <c r="AT483" i="1" s="1"/>
  <c r="AA173" i="1"/>
  <c r="AS482" i="1"/>
  <c r="AV482" i="1" s="1"/>
  <c r="AP484" i="1"/>
  <c r="AU480" i="1"/>
  <c r="A173" i="1"/>
  <c r="W173" i="1" s="1"/>
  <c r="K174" i="1" l="1"/>
  <c r="AC174" i="1"/>
  <c r="I174" i="1"/>
  <c r="AI174" i="1"/>
  <c r="BF176" i="1"/>
  <c r="BG176" i="1" s="1"/>
  <c r="AQ484" i="1"/>
  <c r="AR484" i="1" s="1"/>
  <c r="AT484" i="1" s="1"/>
  <c r="AA174" i="1"/>
  <c r="AS483" i="1"/>
  <c r="AV483" i="1" s="1"/>
  <c r="AU481" i="1"/>
  <c r="AP485" i="1"/>
  <c r="A174" i="1"/>
  <c r="W174" i="1" s="1"/>
  <c r="AC175" i="1" l="1"/>
  <c r="K175" i="1"/>
  <c r="I175" i="1"/>
  <c r="AI175" i="1"/>
  <c r="BF177" i="1"/>
  <c r="BG177" i="1" s="1"/>
  <c r="AQ485" i="1"/>
  <c r="AR485" i="1" s="1"/>
  <c r="AT485" i="1" s="1"/>
  <c r="AA175" i="1"/>
  <c r="AS484" i="1"/>
  <c r="AV484" i="1" s="1"/>
  <c r="AP486" i="1"/>
  <c r="AU482" i="1"/>
  <c r="A175" i="1"/>
  <c r="W175" i="1" s="1"/>
  <c r="K176" i="1" l="1"/>
  <c r="AC176" i="1"/>
  <c r="I176" i="1"/>
  <c r="AI176" i="1"/>
  <c r="BF178" i="1"/>
  <c r="BG178" i="1" s="1"/>
  <c r="AQ486" i="1"/>
  <c r="AR486" i="1" s="1"/>
  <c r="AT486" i="1" s="1"/>
  <c r="AA176" i="1"/>
  <c r="AS485" i="1"/>
  <c r="AV485" i="1" s="1"/>
  <c r="AU483" i="1"/>
  <c r="AP487" i="1"/>
  <c r="A176" i="1"/>
  <c r="W176" i="1" s="1"/>
  <c r="AC177" i="1" l="1"/>
  <c r="K177" i="1"/>
  <c r="I177" i="1"/>
  <c r="AI177" i="1"/>
  <c r="BF179" i="1"/>
  <c r="BG179" i="1" s="1"/>
  <c r="AQ487" i="1"/>
  <c r="AR487" i="1" s="1"/>
  <c r="AT487" i="1" s="1"/>
  <c r="AA177" i="1"/>
  <c r="AS486" i="1"/>
  <c r="AV486" i="1" s="1"/>
  <c r="AP488" i="1"/>
  <c r="AU484" i="1"/>
  <c r="A177" i="1"/>
  <c r="W177" i="1" s="1"/>
  <c r="K178" i="1" l="1"/>
  <c r="AC178" i="1"/>
  <c r="I178" i="1"/>
  <c r="AI178" i="1"/>
  <c r="BF180" i="1"/>
  <c r="BG180" i="1" s="1"/>
  <c r="AQ488" i="1"/>
  <c r="AR488" i="1" s="1"/>
  <c r="AT488" i="1" s="1"/>
  <c r="AA178" i="1"/>
  <c r="AS487" i="1"/>
  <c r="AV487" i="1" s="1"/>
  <c r="AU485" i="1"/>
  <c r="AP489" i="1"/>
  <c r="A178" i="1"/>
  <c r="W178" i="1" s="1"/>
  <c r="AC179" i="1" l="1"/>
  <c r="K179" i="1"/>
  <c r="I179" i="1"/>
  <c r="AI179" i="1"/>
  <c r="BF181" i="1"/>
  <c r="BG181" i="1" s="1"/>
  <c r="AQ489" i="1"/>
  <c r="AR489" i="1" s="1"/>
  <c r="AT489" i="1" s="1"/>
  <c r="AA179" i="1"/>
  <c r="AS488" i="1"/>
  <c r="AV488" i="1" s="1"/>
  <c r="AP490" i="1"/>
  <c r="AU486" i="1"/>
  <c r="A179" i="1"/>
  <c r="W179" i="1" s="1"/>
  <c r="K180" i="1" l="1"/>
  <c r="AC180" i="1"/>
  <c r="I180" i="1"/>
  <c r="AI180" i="1"/>
  <c r="BF182" i="1"/>
  <c r="BG182" i="1" s="1"/>
  <c r="AQ490" i="1"/>
  <c r="AR490" i="1" s="1"/>
  <c r="AT490" i="1" s="1"/>
  <c r="AA180" i="1"/>
  <c r="AS489" i="1"/>
  <c r="AV489" i="1" s="1"/>
  <c r="AP491" i="1"/>
  <c r="AU487" i="1"/>
  <c r="A180" i="1"/>
  <c r="W180" i="1" s="1"/>
  <c r="AC181" i="1" l="1"/>
  <c r="K181" i="1"/>
  <c r="I181" i="1"/>
  <c r="AI181" i="1"/>
  <c r="BF183" i="1"/>
  <c r="BG183" i="1" s="1"/>
  <c r="AQ491" i="1"/>
  <c r="AR491" i="1" s="1"/>
  <c r="AT491" i="1" s="1"/>
  <c r="AA181" i="1"/>
  <c r="AS490" i="1"/>
  <c r="AV490" i="1" s="1"/>
  <c r="AU488" i="1"/>
  <c r="AP492" i="1"/>
  <c r="A181" i="1"/>
  <c r="W181" i="1" s="1"/>
  <c r="K182" i="1" l="1"/>
  <c r="AC182" i="1"/>
  <c r="I182" i="1"/>
  <c r="AI182" i="1"/>
  <c r="BF184" i="1"/>
  <c r="BG184" i="1" s="1"/>
  <c r="AQ492" i="1"/>
  <c r="AR492" i="1" s="1"/>
  <c r="AT492" i="1" s="1"/>
  <c r="AA182" i="1"/>
  <c r="AS491" i="1"/>
  <c r="AV491" i="1" s="1"/>
  <c r="AP493" i="1"/>
  <c r="AU489" i="1"/>
  <c r="A182" i="1"/>
  <c r="W182" i="1" s="1"/>
  <c r="AC183" i="1" l="1"/>
  <c r="K183" i="1"/>
  <c r="I183" i="1"/>
  <c r="AI183" i="1"/>
  <c r="BF185" i="1"/>
  <c r="BG185" i="1" s="1"/>
  <c r="AQ493" i="1"/>
  <c r="AR493" i="1" s="1"/>
  <c r="AT493" i="1" s="1"/>
  <c r="AA183" i="1"/>
  <c r="AS492" i="1"/>
  <c r="AV492" i="1" s="1"/>
  <c r="AP494" i="1"/>
  <c r="AU490" i="1"/>
  <c r="A183" i="1"/>
  <c r="W183" i="1" s="1"/>
  <c r="K184" i="1" l="1"/>
  <c r="AC184" i="1"/>
  <c r="I184" i="1"/>
  <c r="AI184" i="1"/>
  <c r="BF186" i="1"/>
  <c r="BG186" i="1" s="1"/>
  <c r="AQ494" i="1"/>
  <c r="AR494" i="1" s="1"/>
  <c r="AT494" i="1" s="1"/>
  <c r="AA184" i="1"/>
  <c r="AS493" i="1"/>
  <c r="AV493" i="1" s="1"/>
  <c r="AU491" i="1"/>
  <c r="AP495" i="1"/>
  <c r="A184" i="1"/>
  <c r="W184" i="1" s="1"/>
  <c r="AC185" i="1" l="1"/>
  <c r="K185" i="1"/>
  <c r="I185" i="1"/>
  <c r="AI185" i="1"/>
  <c r="BF187" i="1"/>
  <c r="BG187" i="1" s="1"/>
  <c r="AQ495" i="1"/>
  <c r="AR495" i="1" s="1"/>
  <c r="AT495" i="1" s="1"/>
  <c r="AA185" i="1"/>
  <c r="AS494" i="1"/>
  <c r="AV494" i="1" s="1"/>
  <c r="AP496" i="1"/>
  <c r="AU492" i="1"/>
  <c r="A185" i="1"/>
  <c r="W185" i="1" s="1"/>
  <c r="K186" i="1" l="1"/>
  <c r="AC186" i="1"/>
  <c r="I186" i="1"/>
  <c r="AI186" i="1"/>
  <c r="BF188" i="1"/>
  <c r="BG188" i="1" s="1"/>
  <c r="AQ496" i="1"/>
  <c r="AR496" i="1" s="1"/>
  <c r="AT496" i="1" s="1"/>
  <c r="AA186" i="1"/>
  <c r="AS495" i="1"/>
  <c r="AV495" i="1" s="1"/>
  <c r="AP497" i="1"/>
  <c r="AU493" i="1"/>
  <c r="A186" i="1"/>
  <c r="W186" i="1" s="1"/>
  <c r="AC187" i="1" l="1"/>
  <c r="K187" i="1"/>
  <c r="I187" i="1"/>
  <c r="AI187" i="1"/>
  <c r="BF189" i="1"/>
  <c r="BG189" i="1" s="1"/>
  <c r="AQ497" i="1"/>
  <c r="AR497" i="1" s="1"/>
  <c r="AT497" i="1" s="1"/>
  <c r="AA187" i="1"/>
  <c r="AS496" i="1"/>
  <c r="AV496" i="1" s="1"/>
  <c r="AU494" i="1"/>
  <c r="AP498" i="1"/>
  <c r="A187" i="1"/>
  <c r="W187" i="1" s="1"/>
  <c r="K188" i="1" l="1"/>
  <c r="AC188" i="1"/>
  <c r="I188" i="1"/>
  <c r="AI188" i="1"/>
  <c r="BF190" i="1"/>
  <c r="BG190" i="1" s="1"/>
  <c r="AQ498" i="1"/>
  <c r="AR498" i="1" s="1"/>
  <c r="AT498" i="1" s="1"/>
  <c r="AA188" i="1"/>
  <c r="AS497" i="1"/>
  <c r="AV497" i="1" s="1"/>
  <c r="AP499" i="1"/>
  <c r="AU495" i="1"/>
  <c r="A188" i="1"/>
  <c r="W188" i="1" s="1"/>
  <c r="AC189" i="1" l="1"/>
  <c r="K189" i="1"/>
  <c r="I189" i="1"/>
  <c r="AI189" i="1"/>
  <c r="BF191" i="1"/>
  <c r="BG191" i="1" s="1"/>
  <c r="AQ499" i="1"/>
  <c r="AR499" i="1" s="1"/>
  <c r="AT499" i="1" s="1"/>
  <c r="AA189" i="1"/>
  <c r="AS498" i="1"/>
  <c r="AV498" i="1" s="1"/>
  <c r="AP500" i="1"/>
  <c r="AU496" i="1"/>
  <c r="A189" i="1"/>
  <c r="W189" i="1" s="1"/>
  <c r="K190" i="1" l="1"/>
  <c r="AC190" i="1"/>
  <c r="I190" i="1"/>
  <c r="AI190" i="1"/>
  <c r="BF192" i="1"/>
  <c r="BG192" i="1" s="1"/>
  <c r="AQ500" i="1"/>
  <c r="AR500" i="1" s="1"/>
  <c r="AT500" i="1" s="1"/>
  <c r="AA190" i="1"/>
  <c r="AS499" i="1"/>
  <c r="AV499" i="1" s="1"/>
  <c r="AU497" i="1"/>
  <c r="AP501" i="1"/>
  <c r="A190" i="1"/>
  <c r="W190" i="1" s="1"/>
  <c r="AC191" i="1" l="1"/>
  <c r="K191" i="1"/>
  <c r="I191" i="1"/>
  <c r="AI191" i="1"/>
  <c r="BF193" i="1"/>
  <c r="BG193" i="1" s="1"/>
  <c r="AQ501" i="1"/>
  <c r="AR501" i="1" s="1"/>
  <c r="AT501" i="1" s="1"/>
  <c r="AA191" i="1"/>
  <c r="AS500" i="1"/>
  <c r="AV500" i="1" s="1"/>
  <c r="AP502" i="1"/>
  <c r="AU498" i="1"/>
  <c r="A191" i="1"/>
  <c r="W191" i="1" s="1"/>
  <c r="K192" i="1" l="1"/>
  <c r="AC192" i="1"/>
  <c r="I192" i="1"/>
  <c r="AI192" i="1"/>
  <c r="BF194" i="1"/>
  <c r="BG194" i="1" s="1"/>
  <c r="AQ502" i="1"/>
  <c r="AR502" i="1" s="1"/>
  <c r="AT502" i="1" s="1"/>
  <c r="AA192" i="1"/>
  <c r="AS501" i="1"/>
  <c r="AV501" i="1" s="1"/>
  <c r="AP503" i="1"/>
  <c r="AU499" i="1"/>
  <c r="A192" i="1"/>
  <c r="W192" i="1" s="1"/>
  <c r="AC193" i="1" l="1"/>
  <c r="K193" i="1"/>
  <c r="I193" i="1"/>
  <c r="AI193" i="1"/>
  <c r="BF195" i="1"/>
  <c r="BG195" i="1" s="1"/>
  <c r="AQ503" i="1"/>
  <c r="AR503" i="1" s="1"/>
  <c r="AT503" i="1" s="1"/>
  <c r="AA193" i="1"/>
  <c r="AS502" i="1"/>
  <c r="AV502" i="1" s="1"/>
  <c r="AU500" i="1"/>
  <c r="AP504" i="1"/>
  <c r="A193" i="1"/>
  <c r="W193" i="1" s="1"/>
  <c r="K194" i="1" l="1"/>
  <c r="AC194" i="1"/>
  <c r="I194" i="1"/>
  <c r="AI194" i="1"/>
  <c r="BF196" i="1"/>
  <c r="BG196" i="1" s="1"/>
  <c r="AQ504" i="1"/>
  <c r="AR504" i="1" s="1"/>
  <c r="AT504" i="1" s="1"/>
  <c r="AA194" i="1"/>
  <c r="AU502" i="1"/>
  <c r="AS503" i="1"/>
  <c r="AV503" i="1" s="1"/>
  <c r="AP505" i="1"/>
  <c r="AU501" i="1"/>
  <c r="A194" i="1"/>
  <c r="W194" i="1" s="1"/>
  <c r="AC195" i="1" l="1"/>
  <c r="K195" i="1"/>
  <c r="I195" i="1"/>
  <c r="AI195" i="1"/>
  <c r="BF197" i="1"/>
  <c r="BG197" i="1" s="1"/>
  <c r="AQ505" i="1"/>
  <c r="AR505" i="1" s="1"/>
  <c r="AT505" i="1" s="1"/>
  <c r="AA195" i="1"/>
  <c r="AS504" i="1"/>
  <c r="AV504" i="1" s="1"/>
  <c r="AP506" i="1"/>
  <c r="A195" i="1"/>
  <c r="W195" i="1" s="1"/>
  <c r="K196" i="1" l="1"/>
  <c r="AC196" i="1"/>
  <c r="I196" i="1"/>
  <c r="AI196" i="1"/>
  <c r="BF198" i="1"/>
  <c r="BG198" i="1" s="1"/>
  <c r="AQ506" i="1"/>
  <c r="AR506" i="1" s="1"/>
  <c r="AT506" i="1" s="1"/>
  <c r="AA196" i="1"/>
  <c r="AU504" i="1"/>
  <c r="AU503" i="1"/>
  <c r="AS505" i="1"/>
  <c r="AV505" i="1" s="1"/>
  <c r="AP507" i="1"/>
  <c r="A196" i="1"/>
  <c r="W196" i="1" s="1"/>
  <c r="AC197" i="1" l="1"/>
  <c r="K197" i="1"/>
  <c r="I197" i="1"/>
  <c r="AI197" i="1"/>
  <c r="BF199" i="1"/>
  <c r="BG199" i="1" s="1"/>
  <c r="AQ507" i="1"/>
  <c r="AR507" i="1" s="1"/>
  <c r="AT507" i="1" s="1"/>
  <c r="AA197" i="1"/>
  <c r="AU505" i="1"/>
  <c r="AS506" i="1"/>
  <c r="AV506" i="1" s="1"/>
  <c r="AP508" i="1"/>
  <c r="A197" i="1"/>
  <c r="W197" i="1" s="1"/>
  <c r="K198" i="1" l="1"/>
  <c r="AC198" i="1"/>
  <c r="I198" i="1"/>
  <c r="AI198" i="1"/>
  <c r="BF200" i="1"/>
  <c r="BG200" i="1" s="1"/>
  <c r="AQ508" i="1"/>
  <c r="AR508" i="1" s="1"/>
  <c r="AT508" i="1" s="1"/>
  <c r="AA198" i="1"/>
  <c r="AS507" i="1"/>
  <c r="AV507" i="1" s="1"/>
  <c r="AP509" i="1"/>
  <c r="A198" i="1"/>
  <c r="W198" i="1" s="1"/>
  <c r="AC199" i="1" l="1"/>
  <c r="K199" i="1"/>
  <c r="I199" i="1"/>
  <c r="AI199" i="1"/>
  <c r="BF201" i="1"/>
  <c r="BG201" i="1" s="1"/>
  <c r="AQ509" i="1"/>
  <c r="AR509" i="1" s="1"/>
  <c r="AT509" i="1" s="1"/>
  <c r="AA199" i="1"/>
  <c r="AU506" i="1"/>
  <c r="AS508" i="1"/>
  <c r="AV508" i="1" s="1"/>
  <c r="AP510" i="1"/>
  <c r="A199" i="1"/>
  <c r="W199" i="1" s="1"/>
  <c r="L20" i="1" l="1"/>
  <c r="L50" i="1"/>
  <c r="L81" i="1"/>
  <c r="L82" i="1" s="1"/>
  <c r="L83" i="1" s="1"/>
  <c r="L84" i="1" s="1"/>
  <c r="L85" i="1" s="1"/>
  <c r="L86" i="1" s="1"/>
  <c r="L87" i="1" s="1"/>
  <c r="L88" i="1" s="1"/>
  <c r="L89" i="1" s="1"/>
  <c r="L90" i="1" s="1"/>
  <c r="L91" i="1" s="1"/>
  <c r="L92" i="1" s="1"/>
  <c r="L93" i="1" s="1"/>
  <c r="L94" i="1" s="1"/>
  <c r="L95" i="1" s="1"/>
  <c r="L96" i="1" s="1"/>
  <c r="L97" i="1" s="1"/>
  <c r="L98" i="1" s="1"/>
  <c r="L99" i="1" s="1"/>
  <c r="L100" i="1" s="1"/>
  <c r="L101" i="1" s="1"/>
  <c r="L102" i="1" s="1"/>
  <c r="L103" i="1" s="1"/>
  <c r="L104" i="1" s="1"/>
  <c r="L105" i="1" s="1"/>
  <c r="L106" i="1" s="1"/>
  <c r="L107" i="1" s="1"/>
  <c r="L108" i="1" s="1"/>
  <c r="L109" i="1" s="1"/>
  <c r="L110" i="1" s="1"/>
  <c r="L111" i="1" s="1"/>
  <c r="L112" i="1"/>
  <c r="L113" i="1" s="1"/>
  <c r="L114" i="1" s="1"/>
  <c r="L115" i="1" s="1"/>
  <c r="L116" i="1" s="1"/>
  <c r="L117" i="1" s="1"/>
  <c r="L118" i="1" s="1"/>
  <c r="L119" i="1" s="1"/>
  <c r="L120" i="1" s="1"/>
  <c r="L121" i="1" s="1"/>
  <c r="L122" i="1" s="1"/>
  <c r="L123" i="1" s="1"/>
  <c r="L124" i="1" s="1"/>
  <c r="L125" i="1" s="1"/>
  <c r="L126" i="1" s="1"/>
  <c r="L127" i="1" s="1"/>
  <c r="L128" i="1" s="1"/>
  <c r="L129" i="1" s="1"/>
  <c r="L130" i="1" s="1"/>
  <c r="L131" i="1" s="1"/>
  <c r="L132" i="1" s="1"/>
  <c r="L133" i="1" s="1"/>
  <c r="L134" i="1" s="1"/>
  <c r="L135" i="1" s="1"/>
  <c r="L136" i="1" s="1"/>
  <c r="L137" i="1" s="1"/>
  <c r="L138" i="1" s="1"/>
  <c r="L139" i="1" s="1"/>
  <c r="L140" i="1"/>
  <c r="L141" i="1" s="1"/>
  <c r="L142" i="1" s="1"/>
  <c r="L143" i="1" s="1"/>
  <c r="L144" i="1" s="1"/>
  <c r="L145" i="1" s="1"/>
  <c r="L146" i="1" s="1"/>
  <c r="L147" i="1" s="1"/>
  <c r="L148" i="1" s="1"/>
  <c r="L149" i="1" s="1"/>
  <c r="L150" i="1" s="1"/>
  <c r="L151" i="1" s="1"/>
  <c r="L152" i="1" s="1"/>
  <c r="L153" i="1" s="1"/>
  <c r="L154" i="1" s="1"/>
  <c r="L155" i="1" s="1"/>
  <c r="L156" i="1" s="1"/>
  <c r="L157" i="1" s="1"/>
  <c r="L158" i="1" s="1"/>
  <c r="L159" i="1" s="1"/>
  <c r="L160" i="1" s="1"/>
  <c r="L161" i="1" s="1"/>
  <c r="L162" i="1" s="1"/>
  <c r="L163" i="1" s="1"/>
  <c r="L164" i="1" s="1"/>
  <c r="L165" i="1" s="1"/>
  <c r="L166" i="1" s="1"/>
  <c r="L167" i="1" s="1"/>
  <c r="L168" i="1" s="1"/>
  <c r="L169" i="1" s="1"/>
  <c r="L170" i="1" s="1"/>
  <c r="L171" i="1"/>
  <c r="L172" i="1" s="1"/>
  <c r="L173" i="1" s="1"/>
  <c r="L174" i="1" s="1"/>
  <c r="L175" i="1" s="1"/>
  <c r="L176" i="1" s="1"/>
  <c r="L177" i="1" s="1"/>
  <c r="L178" i="1" s="1"/>
  <c r="L179" i="1" s="1"/>
  <c r="L180" i="1" s="1"/>
  <c r="L181" i="1" s="1"/>
  <c r="L182" i="1" s="1"/>
  <c r="L183" i="1" s="1"/>
  <c r="L184" i="1" s="1"/>
  <c r="L185" i="1" s="1"/>
  <c r="L186" i="1" s="1"/>
  <c r="L187" i="1" s="1"/>
  <c r="L188" i="1" s="1"/>
  <c r="L189" i="1" s="1"/>
  <c r="L190" i="1" s="1"/>
  <c r="L191" i="1" s="1"/>
  <c r="L192" i="1" s="1"/>
  <c r="L193" i="1" s="1"/>
  <c r="L194" i="1" s="1"/>
  <c r="L195" i="1" s="1"/>
  <c r="L196" i="1" s="1"/>
  <c r="L197" i="1" s="1"/>
  <c r="L198" i="1" s="1"/>
  <c r="L199" i="1" s="1"/>
  <c r="L200" i="1" s="1"/>
  <c r="K200" i="1"/>
  <c r="AC200" i="1"/>
  <c r="I200" i="1"/>
  <c r="AI200" i="1"/>
  <c r="BF202" i="1"/>
  <c r="BG202" i="1" s="1"/>
  <c r="AQ510" i="1"/>
  <c r="AR510" i="1" s="1"/>
  <c r="AT510" i="1" s="1"/>
  <c r="AA200" i="1"/>
  <c r="AU507" i="1"/>
  <c r="AS509" i="1"/>
  <c r="AV509" i="1" s="1"/>
  <c r="AP511" i="1"/>
  <c r="A200" i="1"/>
  <c r="L51" i="1" l="1"/>
  <c r="M50" i="1"/>
  <c r="AB50" i="1" s="1"/>
  <c r="AD50" i="1" s="1"/>
  <c r="AC201" i="1"/>
  <c r="K201" i="1"/>
  <c r="M20" i="1"/>
  <c r="AB20" i="1" s="1"/>
  <c r="AD20" i="1" s="1"/>
  <c r="AE20" i="1" s="1"/>
  <c r="L21" i="1"/>
  <c r="L201" i="1"/>
  <c r="W200" i="1"/>
  <c r="BF203" i="1"/>
  <c r="BG203" i="1" s="1"/>
  <c r="AQ511" i="1"/>
  <c r="AR511" i="1" s="1"/>
  <c r="AT511" i="1" s="1"/>
  <c r="AA201" i="1"/>
  <c r="AU509" i="1"/>
  <c r="AU508" i="1"/>
  <c r="AS510" i="1"/>
  <c r="AV510" i="1" s="1"/>
  <c r="AP512" i="1"/>
  <c r="A201" i="1"/>
  <c r="W201" i="1" s="1"/>
  <c r="K202" i="1" l="1"/>
  <c r="L22" i="1"/>
  <c r="M21" i="1"/>
  <c r="AB21" i="1" s="1"/>
  <c r="AD21" i="1" s="1"/>
  <c r="AC202" i="1"/>
  <c r="L52" i="1"/>
  <c r="M51" i="1"/>
  <c r="AB51" i="1" s="1"/>
  <c r="AD51" i="1" s="1"/>
  <c r="AI201" i="1"/>
  <c r="AI202" i="1" s="1"/>
  <c r="I201" i="1"/>
  <c r="I202" i="1" s="1"/>
  <c r="L202" i="1"/>
  <c r="BF204" i="1"/>
  <c r="BG204" i="1" s="1"/>
  <c r="AQ512" i="1"/>
  <c r="AR512" i="1" s="1"/>
  <c r="AT512" i="1" s="1"/>
  <c r="AA202" i="1"/>
  <c r="AS511" i="1"/>
  <c r="AV511" i="1" s="1"/>
  <c r="AP513" i="1"/>
  <c r="A202" i="1"/>
  <c r="W202" i="1" s="1"/>
  <c r="AC203" i="1" l="1"/>
  <c r="K203" i="1"/>
  <c r="L53" i="1"/>
  <c r="M52" i="1"/>
  <c r="AB52" i="1" s="1"/>
  <c r="AD52" i="1" s="1"/>
  <c r="M22" i="1"/>
  <c r="AB22" i="1" s="1"/>
  <c r="AD22" i="1" s="1"/>
  <c r="L23" i="1"/>
  <c r="I203" i="1"/>
  <c r="L203" i="1"/>
  <c r="AI203" i="1"/>
  <c r="BF205" i="1"/>
  <c r="BG205" i="1" s="1"/>
  <c r="AQ513" i="1"/>
  <c r="AR513" i="1" s="1"/>
  <c r="AT513" i="1" s="1"/>
  <c r="AA203" i="1"/>
  <c r="AU511" i="1"/>
  <c r="AU510" i="1"/>
  <c r="AS512" i="1"/>
  <c r="AV512" i="1" s="1"/>
  <c r="AP514" i="1"/>
  <c r="A203" i="1"/>
  <c r="W203" i="1" s="1"/>
  <c r="L24" i="1" l="1"/>
  <c r="M23" i="1"/>
  <c r="AB23" i="1" s="1"/>
  <c r="AD23" i="1" s="1"/>
  <c r="K204" i="1"/>
  <c r="L54" i="1"/>
  <c r="M53" i="1"/>
  <c r="AB53" i="1" s="1"/>
  <c r="AD53" i="1" s="1"/>
  <c r="AC204" i="1"/>
  <c r="I204" i="1"/>
  <c r="AI204" i="1"/>
  <c r="L204" i="1"/>
  <c r="BF206" i="1"/>
  <c r="BG206" i="1" s="1"/>
  <c r="AQ514" i="1"/>
  <c r="AR514" i="1" s="1"/>
  <c r="AT514" i="1" s="1"/>
  <c r="M81" i="1"/>
  <c r="AB81" i="1" s="1"/>
  <c r="AA204" i="1"/>
  <c r="AS513" i="1"/>
  <c r="AV513" i="1" s="1"/>
  <c r="AP515" i="1"/>
  <c r="A204" i="1"/>
  <c r="W204" i="1" s="1"/>
  <c r="AC205" i="1" l="1"/>
  <c r="K205" i="1"/>
  <c r="L55" i="1"/>
  <c r="M54" i="1"/>
  <c r="AB54" i="1" s="1"/>
  <c r="AD54" i="1" s="1"/>
  <c r="M24" i="1"/>
  <c r="AB24" i="1" s="1"/>
  <c r="AD24" i="1" s="1"/>
  <c r="L25" i="1"/>
  <c r="I205" i="1"/>
  <c r="L205" i="1"/>
  <c r="AI205" i="1"/>
  <c r="AD81" i="1"/>
  <c r="BF207" i="1"/>
  <c r="BG207" i="1" s="1"/>
  <c r="AQ515" i="1"/>
  <c r="AR515" i="1" s="1"/>
  <c r="AT515" i="1" s="1"/>
  <c r="M82" i="1"/>
  <c r="AB82" i="1" s="1"/>
  <c r="AA205" i="1"/>
  <c r="AU512" i="1"/>
  <c r="AS514" i="1"/>
  <c r="AV514" i="1" s="1"/>
  <c r="AP516" i="1"/>
  <c r="A205" i="1"/>
  <c r="W205" i="1" s="1"/>
  <c r="L26" i="1" l="1"/>
  <c r="M25" i="1"/>
  <c r="AB25" i="1" s="1"/>
  <c r="AD25" i="1" s="1"/>
  <c r="L56" i="1"/>
  <c r="M55" i="1"/>
  <c r="AB55" i="1" s="1"/>
  <c r="AD55" i="1" s="1"/>
  <c r="K206" i="1"/>
  <c r="K207" i="1" s="1"/>
  <c r="AC206" i="1"/>
  <c r="AC207" i="1" s="1"/>
  <c r="I206" i="1"/>
  <c r="AI206" i="1"/>
  <c r="L206" i="1"/>
  <c r="AD82" i="1"/>
  <c r="M83" i="1"/>
  <c r="AB83" i="1" s="1"/>
  <c r="BF208" i="1"/>
  <c r="BG208" i="1" s="1"/>
  <c r="AQ516" i="1"/>
  <c r="AR516" i="1" s="1"/>
  <c r="AT516" i="1" s="1"/>
  <c r="AA206" i="1"/>
  <c r="AU513" i="1"/>
  <c r="AU514" i="1"/>
  <c r="AS515" i="1"/>
  <c r="AV515" i="1" s="1"/>
  <c r="AP517" i="1"/>
  <c r="A206" i="1"/>
  <c r="W206" i="1" s="1"/>
  <c r="L57" i="1" l="1"/>
  <c r="M56" i="1"/>
  <c r="AB56" i="1" s="1"/>
  <c r="AD56" i="1" s="1"/>
  <c r="AC208" i="1"/>
  <c r="M26" i="1"/>
  <c r="AB26" i="1" s="1"/>
  <c r="AD26" i="1" s="1"/>
  <c r="L27" i="1"/>
  <c r="I207" i="1"/>
  <c r="L207" i="1"/>
  <c r="AI207" i="1"/>
  <c r="AD83" i="1"/>
  <c r="M84" i="1"/>
  <c r="AB84" i="1" s="1"/>
  <c r="BF209" i="1"/>
  <c r="BG209" i="1" s="1"/>
  <c r="AQ517" i="1"/>
  <c r="AR517" i="1" s="1"/>
  <c r="AT517" i="1" s="1"/>
  <c r="AA207" i="1"/>
  <c r="AU515" i="1"/>
  <c r="AS516" i="1"/>
  <c r="AV516" i="1" s="1"/>
  <c r="AP518" i="1"/>
  <c r="A207" i="1"/>
  <c r="W207" i="1" s="1"/>
  <c r="L28" i="1" l="1"/>
  <c r="M27" i="1"/>
  <c r="AB27" i="1" s="1"/>
  <c r="AD27" i="1" s="1"/>
  <c r="L58" i="1"/>
  <c r="M57" i="1"/>
  <c r="AB57" i="1" s="1"/>
  <c r="AD57" i="1" s="1"/>
  <c r="K208" i="1"/>
  <c r="K209" i="1" s="1"/>
  <c r="I208" i="1"/>
  <c r="AI208" i="1"/>
  <c r="L208" i="1"/>
  <c r="AD84" i="1"/>
  <c r="M85" i="1"/>
  <c r="AB85" i="1" s="1"/>
  <c r="BF210" i="1"/>
  <c r="BG210" i="1" s="1"/>
  <c r="AQ518" i="1"/>
  <c r="AR518" i="1" s="1"/>
  <c r="AT518" i="1" s="1"/>
  <c r="AA208" i="1"/>
  <c r="AU516" i="1"/>
  <c r="AS517" i="1"/>
  <c r="AV517" i="1" s="1"/>
  <c r="AP519" i="1"/>
  <c r="A208" i="1"/>
  <c r="W208" i="1" s="1"/>
  <c r="L59" i="1" l="1"/>
  <c r="M58" i="1"/>
  <c r="AB58" i="1" s="1"/>
  <c r="AD58" i="1" s="1"/>
  <c r="AC209" i="1"/>
  <c r="L29" i="1"/>
  <c r="M28" i="1"/>
  <c r="AB28" i="1" s="1"/>
  <c r="AD28" i="1" s="1"/>
  <c r="I209" i="1"/>
  <c r="L209" i="1"/>
  <c r="AI209" i="1"/>
  <c r="AD85" i="1"/>
  <c r="M86" i="1"/>
  <c r="AB86" i="1" s="1"/>
  <c r="BF211" i="1"/>
  <c r="BG211" i="1" s="1"/>
  <c r="AQ519" i="1"/>
  <c r="AR519" i="1" s="1"/>
  <c r="AT519" i="1" s="1"/>
  <c r="AA209" i="1"/>
  <c r="AS518" i="1"/>
  <c r="AV518" i="1" s="1"/>
  <c r="AP520" i="1"/>
  <c r="A209" i="1"/>
  <c r="W209" i="1" s="1"/>
  <c r="AC210" i="1" l="1"/>
  <c r="M29" i="1"/>
  <c r="AB29" i="1" s="1"/>
  <c r="AD29" i="1" s="1"/>
  <c r="L30" i="1"/>
  <c r="L60" i="1"/>
  <c r="M59" i="1"/>
  <c r="AB59" i="1" s="1"/>
  <c r="AD59" i="1" s="1"/>
  <c r="K210" i="1"/>
  <c r="K211" i="1" s="1"/>
  <c r="I210" i="1"/>
  <c r="AI210" i="1"/>
  <c r="L210" i="1"/>
  <c r="AD86" i="1"/>
  <c r="M87" i="1"/>
  <c r="AB87" i="1" s="1"/>
  <c r="BF212" i="1"/>
  <c r="BG212" i="1" s="1"/>
  <c r="AQ520" i="1"/>
  <c r="AR520" i="1" s="1"/>
  <c r="AT520" i="1" s="1"/>
  <c r="AA210" i="1"/>
  <c r="AU517" i="1"/>
  <c r="AS519" i="1"/>
  <c r="AV519" i="1" s="1"/>
  <c r="AP521" i="1"/>
  <c r="A210" i="1"/>
  <c r="W210" i="1" s="1"/>
  <c r="L61" i="1" l="1"/>
  <c r="M60" i="1"/>
  <c r="AB60" i="1" s="1"/>
  <c r="AD60" i="1" s="1"/>
  <c r="L31" i="1"/>
  <c r="M30" i="1"/>
  <c r="AB30" i="1" s="1"/>
  <c r="AD30" i="1" s="1"/>
  <c r="AC211" i="1"/>
  <c r="AC212" i="1" s="1"/>
  <c r="I211" i="1"/>
  <c r="L211" i="1"/>
  <c r="AI211" i="1"/>
  <c r="AD87" i="1"/>
  <c r="M88" i="1"/>
  <c r="AB88" i="1" s="1"/>
  <c r="BF213" i="1"/>
  <c r="BG213" i="1" s="1"/>
  <c r="AQ521" i="1"/>
  <c r="AR521" i="1" s="1"/>
  <c r="AT521" i="1" s="1"/>
  <c r="AA211" i="1"/>
  <c r="AU518" i="1"/>
  <c r="AU519" i="1"/>
  <c r="AS520" i="1"/>
  <c r="AV520" i="1" s="1"/>
  <c r="AP522" i="1"/>
  <c r="A211" i="1"/>
  <c r="W211" i="1" s="1"/>
  <c r="L32" i="1" l="1"/>
  <c r="M31" i="1"/>
  <c r="AB31" i="1" s="1"/>
  <c r="AD31" i="1" s="1"/>
  <c r="L62" i="1"/>
  <c r="M61" i="1"/>
  <c r="AB61" i="1" s="1"/>
  <c r="AD61" i="1" s="1"/>
  <c r="K212" i="1"/>
  <c r="K213" i="1" s="1"/>
  <c r="I212" i="1"/>
  <c r="AI212" i="1"/>
  <c r="L212" i="1"/>
  <c r="BF214" i="1"/>
  <c r="BG214" i="1" s="1"/>
  <c r="AQ522" i="1"/>
  <c r="AR522" i="1" s="1"/>
  <c r="AT522" i="1" s="1"/>
  <c r="AD88" i="1"/>
  <c r="M89" i="1"/>
  <c r="AB89" i="1" s="1"/>
  <c r="AA212" i="1"/>
  <c r="AU520" i="1"/>
  <c r="AS521" i="1"/>
  <c r="AV521" i="1" s="1"/>
  <c r="AP523" i="1"/>
  <c r="A212" i="1"/>
  <c r="W212" i="1" s="1"/>
  <c r="L63" i="1" l="1"/>
  <c r="M62" i="1"/>
  <c r="AB62" i="1" s="1"/>
  <c r="AD62" i="1" s="1"/>
  <c r="L33" i="1"/>
  <c r="M32" i="1"/>
  <c r="AB32" i="1" s="1"/>
  <c r="AD32" i="1" s="1"/>
  <c r="AC213" i="1"/>
  <c r="I213" i="1"/>
  <c r="L213" i="1"/>
  <c r="AI213" i="1"/>
  <c r="M90" i="1"/>
  <c r="AB90" i="1" s="1"/>
  <c r="M181" i="1"/>
  <c r="AB181" i="1" s="1"/>
  <c r="M120" i="1"/>
  <c r="AB120" i="1" s="1"/>
  <c r="BF215" i="1"/>
  <c r="BG215" i="1" s="1"/>
  <c r="AQ523" i="1"/>
  <c r="AR523" i="1" s="1"/>
  <c r="AT523" i="1" s="1"/>
  <c r="M151" i="1"/>
  <c r="AB151" i="1" s="1"/>
  <c r="AD89" i="1"/>
  <c r="AA213" i="1"/>
  <c r="M212" i="1"/>
  <c r="AB212" i="1" s="1"/>
  <c r="AU521" i="1"/>
  <c r="AS522" i="1"/>
  <c r="AV522" i="1" s="1"/>
  <c r="AP524" i="1"/>
  <c r="A213" i="1"/>
  <c r="W213" i="1" s="1"/>
  <c r="M33" i="1" l="1"/>
  <c r="AB33" i="1" s="1"/>
  <c r="AD33" i="1" s="1"/>
  <c r="L34" i="1"/>
  <c r="AC214" i="1"/>
  <c r="K214" i="1"/>
  <c r="L64" i="1"/>
  <c r="M63" i="1"/>
  <c r="AB63" i="1" s="1"/>
  <c r="AD63" i="1" s="1"/>
  <c r="I214" i="1"/>
  <c r="AI214" i="1"/>
  <c r="L214" i="1"/>
  <c r="M121" i="1"/>
  <c r="AB121" i="1" s="1"/>
  <c r="M152" i="1"/>
  <c r="AB152" i="1" s="1"/>
  <c r="M182" i="1"/>
  <c r="AB182" i="1" s="1"/>
  <c r="AD90" i="1"/>
  <c r="BF216" i="1"/>
  <c r="BG216" i="1" s="1"/>
  <c r="AQ524" i="1"/>
  <c r="AR524" i="1" s="1"/>
  <c r="AT524" i="1" s="1"/>
  <c r="M91" i="1"/>
  <c r="AB91" i="1" s="1"/>
  <c r="AA214" i="1"/>
  <c r="AU522" i="1"/>
  <c r="M213" i="1"/>
  <c r="AB213" i="1" s="1"/>
  <c r="AS523" i="1"/>
  <c r="AV523" i="1" s="1"/>
  <c r="AP525" i="1"/>
  <c r="A214" i="1"/>
  <c r="W214" i="1" s="1"/>
  <c r="K215" i="1" l="1"/>
  <c r="M34" i="1"/>
  <c r="AB34" i="1" s="1"/>
  <c r="AD34" i="1" s="1"/>
  <c r="L35" i="1"/>
  <c r="L65" i="1"/>
  <c r="M64" i="1"/>
  <c r="AB64" i="1" s="1"/>
  <c r="AD64" i="1" s="1"/>
  <c r="AC215" i="1"/>
  <c r="I215" i="1"/>
  <c r="L215" i="1"/>
  <c r="AI215" i="1"/>
  <c r="BF217" i="1"/>
  <c r="BG217" i="1" s="1"/>
  <c r="AQ525" i="1"/>
  <c r="AR525" i="1" s="1"/>
  <c r="AT525" i="1" s="1"/>
  <c r="AD91" i="1"/>
  <c r="M153" i="1"/>
  <c r="AB153" i="1" s="1"/>
  <c r="M92" i="1"/>
  <c r="AB92" i="1" s="1"/>
  <c r="M183" i="1"/>
  <c r="AB183" i="1" s="1"/>
  <c r="M122" i="1"/>
  <c r="AB122" i="1" s="1"/>
  <c r="AA215" i="1"/>
  <c r="AU523" i="1"/>
  <c r="AS524" i="1"/>
  <c r="AV524" i="1" s="1"/>
  <c r="M214" i="1"/>
  <c r="AB214" i="1" s="1"/>
  <c r="AP526" i="1"/>
  <c r="A215" i="1"/>
  <c r="W215" i="1" s="1"/>
  <c r="AC216" i="1" l="1"/>
  <c r="L66" i="1"/>
  <c r="M65" i="1"/>
  <c r="AB65" i="1" s="1"/>
  <c r="AD65" i="1" s="1"/>
  <c r="L36" i="1"/>
  <c r="M35" i="1"/>
  <c r="AB35" i="1" s="1"/>
  <c r="AD35" i="1" s="1"/>
  <c r="K216" i="1"/>
  <c r="K217" i="1" s="1"/>
  <c r="I216" i="1"/>
  <c r="AI216" i="1"/>
  <c r="L216" i="1"/>
  <c r="BF218" i="1"/>
  <c r="BG218" i="1" s="1"/>
  <c r="AQ526" i="1"/>
  <c r="AR526" i="1" s="1"/>
  <c r="AT526" i="1" s="1"/>
  <c r="M154" i="1"/>
  <c r="AB154" i="1" s="1"/>
  <c r="M123" i="1"/>
  <c r="AB123" i="1" s="1"/>
  <c r="M93" i="1"/>
  <c r="AB93" i="1" s="1"/>
  <c r="M184" i="1"/>
  <c r="AB184" i="1" s="1"/>
  <c r="AD92" i="1"/>
  <c r="AA216" i="1"/>
  <c r="AU524" i="1"/>
  <c r="M215" i="1"/>
  <c r="AB215" i="1" s="1"/>
  <c r="AS525" i="1"/>
  <c r="AV525" i="1" s="1"/>
  <c r="AP527" i="1"/>
  <c r="A216" i="1"/>
  <c r="W216" i="1" s="1"/>
  <c r="L37" i="1" l="1"/>
  <c r="M36" i="1"/>
  <c r="AB36" i="1" s="1"/>
  <c r="AD36" i="1" s="1"/>
  <c r="L67" i="1"/>
  <c r="M66" i="1"/>
  <c r="AB66" i="1" s="1"/>
  <c r="AD66" i="1" s="1"/>
  <c r="AC217" i="1"/>
  <c r="AC218" i="1" s="1"/>
  <c r="I217" i="1"/>
  <c r="L217" i="1"/>
  <c r="AI217" i="1"/>
  <c r="M185" i="1"/>
  <c r="AB185" i="1" s="1"/>
  <c r="AD93" i="1"/>
  <c r="M155" i="1"/>
  <c r="AB155" i="1" s="1"/>
  <c r="BF219" i="1"/>
  <c r="BG219" i="1" s="1"/>
  <c r="AQ527" i="1"/>
  <c r="AR527" i="1" s="1"/>
  <c r="AT527" i="1" s="1"/>
  <c r="M94" i="1"/>
  <c r="AB94" i="1" s="1"/>
  <c r="M124" i="1"/>
  <c r="AB124" i="1" s="1"/>
  <c r="AA217" i="1"/>
  <c r="M216" i="1"/>
  <c r="AB216" i="1" s="1"/>
  <c r="AS526" i="1"/>
  <c r="AV526" i="1" s="1"/>
  <c r="AP528" i="1"/>
  <c r="A217" i="1"/>
  <c r="W217" i="1" s="1"/>
  <c r="L68" i="1" l="1"/>
  <c r="M67" i="1"/>
  <c r="AB67" i="1" s="1"/>
  <c r="AD67" i="1" s="1"/>
  <c r="L38" i="1"/>
  <c r="M37" i="1"/>
  <c r="AB37" i="1" s="1"/>
  <c r="AD37" i="1" s="1"/>
  <c r="K218" i="1"/>
  <c r="I218" i="1"/>
  <c r="AI218" i="1"/>
  <c r="L218" i="1"/>
  <c r="M125" i="1"/>
  <c r="AB125" i="1" s="1"/>
  <c r="M156" i="1"/>
  <c r="AB156" i="1" s="1"/>
  <c r="BF220" i="1"/>
  <c r="BG220" i="1" s="1"/>
  <c r="AQ528" i="1"/>
  <c r="AR528" i="1" s="1"/>
  <c r="AT528" i="1" s="1"/>
  <c r="AD94" i="1"/>
  <c r="M95" i="1"/>
  <c r="AB95" i="1" s="1"/>
  <c r="M186" i="1"/>
  <c r="AB186" i="1" s="1"/>
  <c r="AA218" i="1"/>
  <c r="AU525" i="1"/>
  <c r="M217" i="1"/>
  <c r="AB217" i="1" s="1"/>
  <c r="AS527" i="1"/>
  <c r="AV527" i="1" s="1"/>
  <c r="AP529" i="1"/>
  <c r="A218" i="1"/>
  <c r="W218" i="1" s="1"/>
  <c r="M38" i="1" l="1"/>
  <c r="AB38" i="1" s="1"/>
  <c r="AD38" i="1" s="1"/>
  <c r="L39" i="1"/>
  <c r="K219" i="1"/>
  <c r="L69" i="1"/>
  <c r="M68" i="1"/>
  <c r="AB68" i="1" s="1"/>
  <c r="AD68" i="1" s="1"/>
  <c r="AC219" i="1"/>
  <c r="I219" i="1"/>
  <c r="L219" i="1"/>
  <c r="AI219" i="1"/>
  <c r="M157" i="1"/>
  <c r="AB157" i="1" s="1"/>
  <c r="M187" i="1"/>
  <c r="AB187" i="1" s="1"/>
  <c r="M126" i="1"/>
  <c r="AB126" i="1" s="1"/>
  <c r="BF221" i="1"/>
  <c r="BG221" i="1" s="1"/>
  <c r="AQ529" i="1"/>
  <c r="AR529" i="1" s="1"/>
  <c r="AT529" i="1" s="1"/>
  <c r="AD95" i="1"/>
  <c r="M96" i="1"/>
  <c r="AB96" i="1" s="1"/>
  <c r="AA219" i="1"/>
  <c r="AU526" i="1"/>
  <c r="AS528" i="1"/>
  <c r="AV528" i="1" s="1"/>
  <c r="M218" i="1"/>
  <c r="AB218" i="1" s="1"/>
  <c r="AP530" i="1"/>
  <c r="A219" i="1"/>
  <c r="W219" i="1" s="1"/>
  <c r="AD120" i="1"/>
  <c r="AC220" i="1" l="1"/>
  <c r="L70" i="1"/>
  <c r="M69" i="1"/>
  <c r="AB69" i="1" s="1"/>
  <c r="AD69" i="1" s="1"/>
  <c r="L40" i="1"/>
  <c r="M39" i="1"/>
  <c r="AB39" i="1" s="1"/>
  <c r="AD39" i="1" s="1"/>
  <c r="K220" i="1"/>
  <c r="I220" i="1"/>
  <c r="AI220" i="1"/>
  <c r="L220" i="1"/>
  <c r="M188" i="1"/>
  <c r="AB188" i="1" s="1"/>
  <c r="M158" i="1"/>
  <c r="AB158" i="1" s="1"/>
  <c r="BF222" i="1"/>
  <c r="BG222" i="1" s="1"/>
  <c r="AQ530" i="1"/>
  <c r="AR530" i="1" s="1"/>
  <c r="AT530" i="1" s="1"/>
  <c r="AD96" i="1"/>
  <c r="M97" i="1"/>
  <c r="AB97" i="1" s="1"/>
  <c r="M127" i="1"/>
  <c r="AB127" i="1" s="1"/>
  <c r="AA220" i="1"/>
  <c r="AU528" i="1"/>
  <c r="AU527" i="1"/>
  <c r="M219" i="1"/>
  <c r="AB219" i="1" s="1"/>
  <c r="AS529" i="1"/>
  <c r="AV529" i="1" s="1"/>
  <c r="AP531" i="1"/>
  <c r="A220" i="1"/>
  <c r="W220" i="1" s="1"/>
  <c r="AD121" i="1"/>
  <c r="L71" i="1" l="1"/>
  <c r="M70" i="1"/>
  <c r="AB70" i="1" s="1"/>
  <c r="AD70" i="1" s="1"/>
  <c r="K221" i="1"/>
  <c r="L41" i="1"/>
  <c r="M40" i="1"/>
  <c r="AB40" i="1" s="1"/>
  <c r="AD40" i="1" s="1"/>
  <c r="AC221" i="1"/>
  <c r="I221" i="1"/>
  <c r="L221" i="1"/>
  <c r="AI221" i="1"/>
  <c r="M159" i="1"/>
  <c r="AB159" i="1" s="1"/>
  <c r="M189" i="1"/>
  <c r="AB189" i="1" s="1"/>
  <c r="AD97" i="1"/>
  <c r="BF223" i="1"/>
  <c r="BG223" i="1" s="1"/>
  <c r="AQ531" i="1"/>
  <c r="AR531" i="1" s="1"/>
  <c r="AT531" i="1" s="1"/>
  <c r="M128" i="1"/>
  <c r="AB128" i="1" s="1"/>
  <c r="M98" i="1"/>
  <c r="AB98" i="1" s="1"/>
  <c r="AA221" i="1"/>
  <c r="AU529" i="1"/>
  <c r="M220" i="1"/>
  <c r="AB220" i="1" s="1"/>
  <c r="AS530" i="1"/>
  <c r="AV530" i="1" s="1"/>
  <c r="AP532" i="1"/>
  <c r="A221" i="1"/>
  <c r="W221" i="1" s="1"/>
  <c r="AD122" i="1"/>
  <c r="L42" i="1" l="1"/>
  <c r="M41" i="1"/>
  <c r="AB41" i="1" s="1"/>
  <c r="AD41" i="1" s="1"/>
  <c r="AC222" i="1"/>
  <c r="K222" i="1"/>
  <c r="L72" i="1"/>
  <c r="M71" i="1"/>
  <c r="AB71" i="1" s="1"/>
  <c r="AD71" i="1" s="1"/>
  <c r="I222" i="1"/>
  <c r="AI222" i="1"/>
  <c r="L222" i="1"/>
  <c r="M160" i="1"/>
  <c r="AB160" i="1" s="1"/>
  <c r="AD98" i="1"/>
  <c r="M99" i="1"/>
  <c r="AB99" i="1" s="1"/>
  <c r="BF224" i="1"/>
  <c r="BG224" i="1" s="1"/>
  <c r="AQ532" i="1"/>
  <c r="AR532" i="1" s="1"/>
  <c r="AT532" i="1" s="1"/>
  <c r="M129" i="1"/>
  <c r="AB129" i="1" s="1"/>
  <c r="M190" i="1"/>
  <c r="AB190" i="1" s="1"/>
  <c r="AA222" i="1"/>
  <c r="AS531" i="1"/>
  <c r="AV531" i="1" s="1"/>
  <c r="M221" i="1"/>
  <c r="AB221" i="1" s="1"/>
  <c r="AP533" i="1"/>
  <c r="A222" i="1"/>
  <c r="W222" i="1" s="1"/>
  <c r="AD123" i="1"/>
  <c r="L73" i="1" l="1"/>
  <c r="M72" i="1"/>
  <c r="AB72" i="1" s="1"/>
  <c r="AD72" i="1" s="1"/>
  <c r="K223" i="1"/>
  <c r="AC223" i="1"/>
  <c r="L43" i="1"/>
  <c r="M42" i="1"/>
  <c r="AB42" i="1" s="1"/>
  <c r="AD42" i="1" s="1"/>
  <c r="I223" i="1"/>
  <c r="L223" i="1"/>
  <c r="AI223" i="1"/>
  <c r="M191" i="1"/>
  <c r="AB191" i="1" s="1"/>
  <c r="M161" i="1"/>
  <c r="AB161" i="1" s="1"/>
  <c r="BF225" i="1"/>
  <c r="BG225" i="1" s="1"/>
  <c r="AQ533" i="1"/>
  <c r="AR533" i="1" s="1"/>
  <c r="AT533" i="1" s="1"/>
  <c r="AD99" i="1"/>
  <c r="M130" i="1"/>
  <c r="AB130" i="1" s="1"/>
  <c r="M100" i="1"/>
  <c r="AB100" i="1" s="1"/>
  <c r="AA223" i="1"/>
  <c r="AU530" i="1"/>
  <c r="AS532" i="1"/>
  <c r="AV532" i="1" s="1"/>
  <c r="M222" i="1"/>
  <c r="AB222" i="1" s="1"/>
  <c r="AP534" i="1"/>
  <c r="A223" i="1"/>
  <c r="W223" i="1" s="1"/>
  <c r="AD124" i="1"/>
  <c r="L44" i="1" l="1"/>
  <c r="M43" i="1"/>
  <c r="AB43" i="1" s="1"/>
  <c r="AD43" i="1" s="1"/>
  <c r="AC224" i="1"/>
  <c r="K224" i="1"/>
  <c r="L74" i="1"/>
  <c r="M73" i="1"/>
  <c r="AB73" i="1" s="1"/>
  <c r="AD73" i="1" s="1"/>
  <c r="I224" i="1"/>
  <c r="AI224" i="1"/>
  <c r="L224" i="1"/>
  <c r="M162" i="1"/>
  <c r="AB162" i="1" s="1"/>
  <c r="M192" i="1"/>
  <c r="AB192" i="1" s="1"/>
  <c r="AD100" i="1"/>
  <c r="BF226" i="1"/>
  <c r="BG226" i="1" s="1"/>
  <c r="AQ534" i="1"/>
  <c r="AR534" i="1" s="1"/>
  <c r="AT534" i="1" s="1"/>
  <c r="M101" i="1"/>
  <c r="AB101" i="1" s="1"/>
  <c r="M131" i="1"/>
  <c r="AB131" i="1" s="1"/>
  <c r="AA224" i="1"/>
  <c r="AU531" i="1"/>
  <c r="AS533" i="1"/>
  <c r="AV533" i="1" s="1"/>
  <c r="M223" i="1"/>
  <c r="AB223" i="1" s="1"/>
  <c r="AP535" i="1"/>
  <c r="A224" i="1"/>
  <c r="W224" i="1" s="1"/>
  <c r="AD125" i="1"/>
  <c r="L75" i="1" l="1"/>
  <c r="M74" i="1"/>
  <c r="AB74" i="1" s="1"/>
  <c r="AD74" i="1" s="1"/>
  <c r="K225" i="1"/>
  <c r="AC225" i="1"/>
  <c r="L45" i="1"/>
  <c r="M44" i="1"/>
  <c r="AB44" i="1" s="1"/>
  <c r="AD44" i="1" s="1"/>
  <c r="I225" i="1"/>
  <c r="L225" i="1"/>
  <c r="AI225" i="1"/>
  <c r="M102" i="1"/>
  <c r="AB102" i="1" s="1"/>
  <c r="BF227" i="1"/>
  <c r="BG227" i="1" s="1"/>
  <c r="AQ535" i="1"/>
  <c r="AR535" i="1" s="1"/>
  <c r="AT535" i="1" s="1"/>
  <c r="M193" i="1"/>
  <c r="AB193" i="1" s="1"/>
  <c r="M132" i="1"/>
  <c r="AB132" i="1" s="1"/>
  <c r="M163" i="1"/>
  <c r="AB163" i="1" s="1"/>
  <c r="AD101" i="1"/>
  <c r="AA225" i="1"/>
  <c r="AU532" i="1"/>
  <c r="M224" i="1"/>
  <c r="AB224" i="1" s="1"/>
  <c r="AS534" i="1"/>
  <c r="AV534" i="1" s="1"/>
  <c r="AP536" i="1"/>
  <c r="A225" i="1"/>
  <c r="W225" i="1" s="1"/>
  <c r="AD126" i="1"/>
  <c r="L46" i="1" l="1"/>
  <c r="M45" i="1"/>
  <c r="AB45" i="1" s="1"/>
  <c r="AD45" i="1" s="1"/>
  <c r="AC226" i="1"/>
  <c r="K226" i="1"/>
  <c r="L76" i="1"/>
  <c r="M75" i="1"/>
  <c r="AB75" i="1" s="1"/>
  <c r="AD75" i="1" s="1"/>
  <c r="I226" i="1"/>
  <c r="AI226" i="1"/>
  <c r="L226" i="1"/>
  <c r="M194" i="1"/>
  <c r="AB194" i="1" s="1"/>
  <c r="M164" i="1"/>
  <c r="AB164" i="1" s="1"/>
  <c r="BF228" i="1"/>
  <c r="BG228" i="1" s="1"/>
  <c r="AQ536" i="1"/>
  <c r="AR536" i="1" s="1"/>
  <c r="AT536" i="1" s="1"/>
  <c r="M133" i="1"/>
  <c r="AB133" i="1" s="1"/>
  <c r="AD102" i="1"/>
  <c r="M103" i="1"/>
  <c r="AB103" i="1" s="1"/>
  <c r="AA226" i="1"/>
  <c r="AU533" i="1"/>
  <c r="AU534" i="1"/>
  <c r="M225" i="1"/>
  <c r="AB225" i="1" s="1"/>
  <c r="AS535" i="1"/>
  <c r="AV535" i="1" s="1"/>
  <c r="AP537" i="1"/>
  <c r="A226" i="1"/>
  <c r="W226" i="1" s="1"/>
  <c r="AD127" i="1"/>
  <c r="L77" i="1" l="1"/>
  <c r="M76" i="1"/>
  <c r="AB76" i="1" s="1"/>
  <c r="AD76" i="1" s="1"/>
  <c r="K227" i="1"/>
  <c r="AC227" i="1"/>
  <c r="L47" i="1"/>
  <c r="M46" i="1"/>
  <c r="AB46" i="1" s="1"/>
  <c r="AD46" i="1" s="1"/>
  <c r="I227" i="1"/>
  <c r="L227" i="1"/>
  <c r="AI227" i="1"/>
  <c r="BF229" i="1"/>
  <c r="BG229" i="1" s="1"/>
  <c r="AQ537" i="1"/>
  <c r="AR537" i="1" s="1"/>
  <c r="AT537" i="1" s="1"/>
  <c r="AD103" i="1"/>
  <c r="M165" i="1"/>
  <c r="AB165" i="1" s="1"/>
  <c r="M104" i="1"/>
  <c r="AB104" i="1" s="1"/>
  <c r="M134" i="1"/>
  <c r="AB134" i="1" s="1"/>
  <c r="M195" i="1"/>
  <c r="AB195" i="1" s="1"/>
  <c r="M226" i="1"/>
  <c r="AB226" i="1" s="1"/>
  <c r="AA227" i="1"/>
  <c r="AU535" i="1"/>
  <c r="AS536" i="1"/>
  <c r="AV536" i="1" s="1"/>
  <c r="AP538" i="1"/>
  <c r="A227" i="1"/>
  <c r="W227" i="1" s="1"/>
  <c r="AD128" i="1"/>
  <c r="AC228" i="1" l="1"/>
  <c r="L48" i="1"/>
  <c r="M47" i="1"/>
  <c r="AB47" i="1" s="1"/>
  <c r="AD47" i="1" s="1"/>
  <c r="K228" i="1"/>
  <c r="L78" i="1"/>
  <c r="M77" i="1"/>
  <c r="AB77" i="1" s="1"/>
  <c r="AD77" i="1" s="1"/>
  <c r="I228" i="1"/>
  <c r="AI228" i="1"/>
  <c r="L228" i="1"/>
  <c r="M135" i="1"/>
  <c r="AB135" i="1" s="1"/>
  <c r="M105" i="1"/>
  <c r="AB105" i="1" s="1"/>
  <c r="AD104" i="1"/>
  <c r="M166" i="1"/>
  <c r="AB166" i="1" s="1"/>
  <c r="BF230" i="1"/>
  <c r="BG230" i="1" s="1"/>
  <c r="AQ538" i="1"/>
  <c r="AR538" i="1" s="1"/>
  <c r="AT538" i="1" s="1"/>
  <c r="M196" i="1"/>
  <c r="AB196" i="1" s="1"/>
  <c r="AA228" i="1"/>
  <c r="AS537" i="1"/>
  <c r="AV537" i="1" s="1"/>
  <c r="M227" i="1"/>
  <c r="AB227" i="1" s="1"/>
  <c r="AP539" i="1"/>
  <c r="A228" i="1"/>
  <c r="W228" i="1" s="1"/>
  <c r="AD129" i="1"/>
  <c r="K229" i="1" l="1"/>
  <c r="L79" i="1"/>
  <c r="M78" i="1"/>
  <c r="AB78" i="1" s="1"/>
  <c r="AD78" i="1" s="1"/>
  <c r="L49" i="1"/>
  <c r="M49" i="1" s="1"/>
  <c r="AB49" i="1" s="1"/>
  <c r="AD49" i="1" s="1"/>
  <c r="M48" i="1"/>
  <c r="AB48" i="1" s="1"/>
  <c r="AD48" i="1" s="1"/>
  <c r="AC229" i="1"/>
  <c r="I229" i="1"/>
  <c r="L229" i="1"/>
  <c r="AI229" i="1"/>
  <c r="M167" i="1"/>
  <c r="AB167" i="1" s="1"/>
  <c r="M197" i="1"/>
  <c r="AB197" i="1" s="1"/>
  <c r="AD105" i="1"/>
  <c r="M106" i="1"/>
  <c r="AB106" i="1" s="1"/>
  <c r="M136" i="1"/>
  <c r="AB136" i="1" s="1"/>
  <c r="BF231" i="1"/>
  <c r="BG231" i="1" s="1"/>
  <c r="AQ539" i="1"/>
  <c r="AR539" i="1" s="1"/>
  <c r="AT539" i="1" s="1"/>
  <c r="AA229" i="1"/>
  <c r="AU537" i="1"/>
  <c r="AU536" i="1"/>
  <c r="M228" i="1"/>
  <c r="AB228" i="1" s="1"/>
  <c r="AS538" i="1"/>
  <c r="AV538" i="1" s="1"/>
  <c r="AP540" i="1"/>
  <c r="A229" i="1"/>
  <c r="W229" i="1" s="1"/>
  <c r="AD130" i="1"/>
  <c r="L80" i="1" l="1"/>
  <c r="M80" i="1" s="1"/>
  <c r="AB80" i="1" s="1"/>
  <c r="AD80" i="1" s="1"/>
  <c r="M79" i="1"/>
  <c r="AB79" i="1" s="1"/>
  <c r="AD79" i="1" s="1"/>
  <c r="AC230" i="1"/>
  <c r="K230" i="1"/>
  <c r="I230" i="1"/>
  <c r="AI230" i="1"/>
  <c r="L230" i="1"/>
  <c r="M107" i="1"/>
  <c r="AB107" i="1" s="1"/>
  <c r="AD107" i="1" s="1"/>
  <c r="M168" i="1"/>
  <c r="AB168" i="1" s="1"/>
  <c r="M198" i="1"/>
  <c r="AB198" i="1" s="1"/>
  <c r="M137" i="1"/>
  <c r="AB137" i="1" s="1"/>
  <c r="AD106" i="1"/>
  <c r="BF232" i="1"/>
  <c r="BG232" i="1" s="1"/>
  <c r="AQ540" i="1"/>
  <c r="AR540" i="1" s="1"/>
  <c r="AT540" i="1" s="1"/>
  <c r="AA230" i="1"/>
  <c r="AU538" i="1"/>
  <c r="M229" i="1"/>
  <c r="AB229" i="1" s="1"/>
  <c r="AS539" i="1"/>
  <c r="AV539" i="1" s="1"/>
  <c r="AP541" i="1"/>
  <c r="A230" i="1"/>
  <c r="W230" i="1" s="1"/>
  <c r="AD132" i="1"/>
  <c r="AD131" i="1"/>
  <c r="K231" i="1" l="1"/>
  <c r="AC231" i="1"/>
  <c r="I231" i="1"/>
  <c r="L231" i="1"/>
  <c r="AI231" i="1"/>
  <c r="M199" i="1"/>
  <c r="AB199" i="1" s="1"/>
  <c r="M169" i="1"/>
  <c r="AB169" i="1" s="1"/>
  <c r="M108" i="1"/>
  <c r="M138" i="1"/>
  <c r="AB138" i="1" s="1"/>
  <c r="BF233" i="1"/>
  <c r="BG233" i="1" s="1"/>
  <c r="AQ541" i="1"/>
  <c r="AR541" i="1" s="1"/>
  <c r="AT541" i="1" s="1"/>
  <c r="AA231" i="1"/>
  <c r="AU539" i="1"/>
  <c r="M230" i="1"/>
  <c r="AB230" i="1" s="1"/>
  <c r="AS540" i="1"/>
  <c r="AV540" i="1" s="1"/>
  <c r="AP542" i="1"/>
  <c r="A231" i="1"/>
  <c r="AD133" i="1"/>
  <c r="AC232" i="1" l="1"/>
  <c r="K232" i="1"/>
  <c r="AB108" i="1"/>
  <c r="AD108" i="1" s="1"/>
  <c r="W231" i="1"/>
  <c r="L232" i="1"/>
  <c r="M139" i="1"/>
  <c r="AB139" i="1" s="1"/>
  <c r="M109" i="1"/>
  <c r="M170" i="1"/>
  <c r="AB170" i="1" s="1"/>
  <c r="M200" i="1"/>
  <c r="AB200" i="1" s="1"/>
  <c r="BF234" i="1"/>
  <c r="BG234" i="1" s="1"/>
  <c r="AQ542" i="1"/>
  <c r="AR542" i="1" s="1"/>
  <c r="AT542" i="1" s="1"/>
  <c r="AA232" i="1"/>
  <c r="AU540" i="1"/>
  <c r="AS541" i="1"/>
  <c r="AV541" i="1" s="1"/>
  <c r="M231" i="1"/>
  <c r="AB231" i="1" s="1"/>
  <c r="AP543" i="1"/>
  <c r="A232" i="1"/>
  <c r="W232" i="1" s="1"/>
  <c r="AD134" i="1"/>
  <c r="K233" i="1" l="1"/>
  <c r="AC233" i="1"/>
  <c r="AB109" i="1"/>
  <c r="AD109" i="1" s="1"/>
  <c r="AI232" i="1"/>
  <c r="AI233" i="1" s="1"/>
  <c r="I232" i="1"/>
  <c r="I233" i="1" s="1"/>
  <c r="L233" i="1"/>
  <c r="M201" i="1"/>
  <c r="AB201" i="1" s="1"/>
  <c r="M171" i="1"/>
  <c r="AB171" i="1" s="1"/>
  <c r="M110" i="1"/>
  <c r="M140" i="1"/>
  <c r="AB140" i="1" s="1"/>
  <c r="BF235" i="1"/>
  <c r="BG235" i="1" s="1"/>
  <c r="AQ543" i="1"/>
  <c r="AR543" i="1" s="1"/>
  <c r="AT543" i="1" s="1"/>
  <c r="AA233" i="1"/>
  <c r="AU541" i="1"/>
  <c r="M232" i="1"/>
  <c r="AB232" i="1" s="1"/>
  <c r="AS542" i="1"/>
  <c r="AV542" i="1" s="1"/>
  <c r="AP544" i="1"/>
  <c r="A233" i="1"/>
  <c r="W233" i="1" s="1"/>
  <c r="AD135" i="1"/>
  <c r="AC234" i="1" l="1"/>
  <c r="K234" i="1"/>
  <c r="K235" i="1" s="1"/>
  <c r="I234" i="1"/>
  <c r="AB110" i="1"/>
  <c r="AD110" i="1" s="1"/>
  <c r="AI234" i="1"/>
  <c r="L234" i="1"/>
  <c r="M141" i="1"/>
  <c r="AB141" i="1" s="1"/>
  <c r="M111" i="1"/>
  <c r="M172" i="1"/>
  <c r="AB172" i="1" s="1"/>
  <c r="M202" i="1"/>
  <c r="AB202" i="1" s="1"/>
  <c r="BF236" i="1"/>
  <c r="BG236" i="1" s="1"/>
  <c r="AQ544" i="1"/>
  <c r="AR544" i="1" s="1"/>
  <c r="AT544" i="1" s="1"/>
  <c r="AA234" i="1"/>
  <c r="AS543" i="1"/>
  <c r="AV543" i="1" s="1"/>
  <c r="M233" i="1"/>
  <c r="AB233" i="1" s="1"/>
  <c r="AP545" i="1"/>
  <c r="A234" i="1"/>
  <c r="W234" i="1" s="1"/>
  <c r="AD136" i="1"/>
  <c r="AC235" i="1" l="1"/>
  <c r="AI235" i="1"/>
  <c r="AB111" i="1"/>
  <c r="AD111" i="1" s="1"/>
  <c r="I235" i="1"/>
  <c r="L235" i="1"/>
  <c r="M203" i="1"/>
  <c r="AB203" i="1" s="1"/>
  <c r="M173" i="1"/>
  <c r="AB173" i="1" s="1"/>
  <c r="M112" i="1"/>
  <c r="M142" i="1"/>
  <c r="AB142" i="1" s="1"/>
  <c r="BF237" i="1"/>
  <c r="BG237" i="1" s="1"/>
  <c r="AQ545" i="1"/>
  <c r="AR545" i="1" s="1"/>
  <c r="AT545" i="1" s="1"/>
  <c r="AA235" i="1"/>
  <c r="AU542" i="1"/>
  <c r="AS544" i="1"/>
  <c r="AV544" i="1" s="1"/>
  <c r="M234" i="1"/>
  <c r="AB234" i="1" s="1"/>
  <c r="AP546" i="1"/>
  <c r="A235" i="1"/>
  <c r="W235" i="1" s="1"/>
  <c r="AD137" i="1"/>
  <c r="AC236" i="1" l="1"/>
  <c r="K236" i="1"/>
  <c r="AB112" i="1"/>
  <c r="AD112" i="1" s="1"/>
  <c r="AI236" i="1"/>
  <c r="I236" i="1"/>
  <c r="L236" i="1"/>
  <c r="M143" i="1"/>
  <c r="AB143" i="1" s="1"/>
  <c r="M113" i="1"/>
  <c r="M174" i="1"/>
  <c r="AB174" i="1" s="1"/>
  <c r="M204" i="1"/>
  <c r="AB204" i="1" s="1"/>
  <c r="BF238" i="1"/>
  <c r="BG238" i="1" s="1"/>
  <c r="AQ546" i="1"/>
  <c r="AR546" i="1" s="1"/>
  <c r="AT546" i="1" s="1"/>
  <c r="AA236" i="1"/>
  <c r="AU543" i="1"/>
  <c r="M235" i="1"/>
  <c r="AB235" i="1" s="1"/>
  <c r="AS545" i="1"/>
  <c r="AV545" i="1" s="1"/>
  <c r="AP547" i="1"/>
  <c r="AD138" i="1"/>
  <c r="A236" i="1"/>
  <c r="W236" i="1" s="1"/>
  <c r="K237" i="1" l="1"/>
  <c r="AC237" i="1"/>
  <c r="AI237" i="1"/>
  <c r="AB113" i="1"/>
  <c r="AD113" i="1" s="1"/>
  <c r="I237" i="1"/>
  <c r="L237" i="1"/>
  <c r="M175" i="1"/>
  <c r="AB175" i="1" s="1"/>
  <c r="M205" i="1"/>
  <c r="AB205" i="1" s="1"/>
  <c r="M114" i="1"/>
  <c r="M144" i="1"/>
  <c r="AB144" i="1" s="1"/>
  <c r="BF239" i="1"/>
  <c r="BG239" i="1" s="1"/>
  <c r="AQ547" i="1"/>
  <c r="AR547" i="1" s="1"/>
  <c r="AT547" i="1" s="1"/>
  <c r="AA237" i="1"/>
  <c r="AU545" i="1"/>
  <c r="AU544" i="1"/>
  <c r="AS546" i="1"/>
  <c r="AV546" i="1" s="1"/>
  <c r="M236" i="1"/>
  <c r="AB236" i="1" s="1"/>
  <c r="AP548" i="1"/>
  <c r="A237" i="1"/>
  <c r="W237" i="1" s="1"/>
  <c r="AC238" i="1" l="1"/>
  <c r="K238" i="1"/>
  <c r="AI238" i="1"/>
  <c r="AB114" i="1"/>
  <c r="AD114" i="1" s="1"/>
  <c r="I238" i="1"/>
  <c r="L238" i="1"/>
  <c r="M206" i="1"/>
  <c r="AB206" i="1" s="1"/>
  <c r="M145" i="1"/>
  <c r="AB145" i="1" s="1"/>
  <c r="M115" i="1"/>
  <c r="M176" i="1"/>
  <c r="AB176" i="1" s="1"/>
  <c r="BF240" i="1"/>
  <c r="BG240" i="1" s="1"/>
  <c r="AQ548" i="1"/>
  <c r="AR548" i="1" s="1"/>
  <c r="AT548" i="1" s="1"/>
  <c r="AA238" i="1"/>
  <c r="M237" i="1"/>
  <c r="AB237" i="1" s="1"/>
  <c r="AS547" i="1"/>
  <c r="AV547" i="1" s="1"/>
  <c r="AP549" i="1"/>
  <c r="AD139" i="1"/>
  <c r="A238" i="1"/>
  <c r="W238" i="1" s="1"/>
  <c r="K239" i="1" l="1"/>
  <c r="AC239" i="1"/>
  <c r="AI239" i="1"/>
  <c r="AB115" i="1"/>
  <c r="AD115" i="1" s="1"/>
  <c r="I239" i="1"/>
  <c r="L239" i="1"/>
  <c r="M177" i="1"/>
  <c r="AB177" i="1" s="1"/>
  <c r="M116" i="1"/>
  <c r="M146" i="1"/>
  <c r="AB146" i="1" s="1"/>
  <c r="M207" i="1"/>
  <c r="AB207" i="1" s="1"/>
  <c r="BF241" i="1"/>
  <c r="BG241" i="1" s="1"/>
  <c r="AQ549" i="1"/>
  <c r="AR549" i="1" s="1"/>
  <c r="AT549" i="1" s="1"/>
  <c r="AA239" i="1"/>
  <c r="AU546" i="1"/>
  <c r="M238" i="1"/>
  <c r="AB238" i="1" s="1"/>
  <c r="AS548" i="1"/>
  <c r="AV548" i="1" s="1"/>
  <c r="AP550" i="1"/>
  <c r="AD140" i="1"/>
  <c r="A239" i="1"/>
  <c r="W239" i="1" s="1"/>
  <c r="AI240" i="1" s="1"/>
  <c r="AC240" i="1" l="1"/>
  <c r="K240" i="1"/>
  <c r="AB116" i="1"/>
  <c r="AD116" i="1" s="1"/>
  <c r="I240" i="1"/>
  <c r="L240" i="1"/>
  <c r="M208" i="1"/>
  <c r="AB208" i="1" s="1"/>
  <c r="M117" i="1"/>
  <c r="M147" i="1"/>
  <c r="AB147" i="1" s="1"/>
  <c r="M178" i="1"/>
  <c r="AB178" i="1" s="1"/>
  <c r="BF242" i="1"/>
  <c r="BG242" i="1" s="1"/>
  <c r="AQ550" i="1"/>
  <c r="AR550" i="1" s="1"/>
  <c r="AT550" i="1" s="1"/>
  <c r="AA240" i="1"/>
  <c r="AU547" i="1"/>
  <c r="AS549" i="1"/>
  <c r="AV549" i="1" s="1"/>
  <c r="M239" i="1"/>
  <c r="AB239" i="1" s="1"/>
  <c r="AP551" i="1"/>
  <c r="AD142" i="1"/>
  <c r="AD141" i="1"/>
  <c r="A240" i="1"/>
  <c r="W240" i="1" s="1"/>
  <c r="AI241" i="1" s="1"/>
  <c r="K241" i="1" l="1"/>
  <c r="AC241" i="1"/>
  <c r="AB117" i="1"/>
  <c r="AD117" i="1" s="1"/>
  <c r="I241" i="1"/>
  <c r="L241" i="1"/>
  <c r="M180" i="1"/>
  <c r="AB180" i="1" s="1"/>
  <c r="M179" i="1"/>
  <c r="AB179" i="1" s="1"/>
  <c r="M119" i="1"/>
  <c r="M118" i="1"/>
  <c r="M148" i="1"/>
  <c r="AB148" i="1" s="1"/>
  <c r="M209" i="1"/>
  <c r="AB209" i="1" s="1"/>
  <c r="BF243" i="1"/>
  <c r="BG243" i="1" s="1"/>
  <c r="AQ551" i="1"/>
  <c r="AR551" i="1" s="1"/>
  <c r="AT551" i="1" s="1"/>
  <c r="AA241" i="1"/>
  <c r="AU548" i="1"/>
  <c r="AS550" i="1"/>
  <c r="AV550" i="1" s="1"/>
  <c r="M240" i="1"/>
  <c r="AB240" i="1" s="1"/>
  <c r="AP552" i="1"/>
  <c r="A241" i="1"/>
  <c r="W241" i="1" s="1"/>
  <c r="AI242" i="1" s="1"/>
  <c r="AC242" i="1" l="1"/>
  <c r="K242" i="1"/>
  <c r="AB119" i="1"/>
  <c r="AD119" i="1" s="1"/>
  <c r="AB118" i="1"/>
  <c r="AD118" i="1" s="1"/>
  <c r="I242" i="1"/>
  <c r="L242" i="1"/>
  <c r="M211" i="1"/>
  <c r="AB211" i="1" s="1"/>
  <c r="M210" i="1"/>
  <c r="AB210" i="1" s="1"/>
  <c r="M150" i="1"/>
  <c r="AB150" i="1" s="1"/>
  <c r="M149" i="1"/>
  <c r="AB149" i="1" s="1"/>
  <c r="BF244" i="1"/>
  <c r="BG244" i="1" s="1"/>
  <c r="AQ552" i="1"/>
  <c r="AR552" i="1" s="1"/>
  <c r="AT552" i="1" s="1"/>
  <c r="AA242" i="1"/>
  <c r="AU550" i="1"/>
  <c r="AU549" i="1"/>
  <c r="AS551" i="1"/>
  <c r="AV551" i="1" s="1"/>
  <c r="M241" i="1"/>
  <c r="AB241" i="1" s="1"/>
  <c r="AP553" i="1"/>
  <c r="AD143" i="1"/>
  <c r="A242" i="1"/>
  <c r="W242" i="1" s="1"/>
  <c r="AI243" i="1" s="1"/>
  <c r="K243" i="1" l="1"/>
  <c r="AC243" i="1"/>
  <c r="I243" i="1"/>
  <c r="L243" i="1"/>
  <c r="BF245" i="1"/>
  <c r="BG245" i="1" s="1"/>
  <c r="AQ553" i="1"/>
  <c r="AR553" i="1" s="1"/>
  <c r="AT553" i="1" s="1"/>
  <c r="AA243" i="1"/>
  <c r="AU551" i="1"/>
  <c r="AS552" i="1"/>
  <c r="AV552" i="1" s="1"/>
  <c r="M242" i="1"/>
  <c r="AB242" i="1" s="1"/>
  <c r="AP554" i="1"/>
  <c r="AD144" i="1"/>
  <c r="A243" i="1"/>
  <c r="W243" i="1" s="1"/>
  <c r="AI244" i="1" s="1"/>
  <c r="AC244" i="1" l="1"/>
  <c r="K244" i="1"/>
  <c r="I244" i="1"/>
  <c r="L244" i="1"/>
  <c r="BF246" i="1"/>
  <c r="BG246" i="1" s="1"/>
  <c r="AQ554" i="1"/>
  <c r="AR554" i="1" s="1"/>
  <c r="AT554" i="1" s="1"/>
  <c r="AA244" i="1"/>
  <c r="AU552" i="1"/>
  <c r="M243" i="1"/>
  <c r="AB243" i="1" s="1"/>
  <c r="AS553" i="1"/>
  <c r="AV553" i="1" s="1"/>
  <c r="AP555" i="1"/>
  <c r="AD145" i="1"/>
  <c r="A244" i="1"/>
  <c r="W244" i="1" s="1"/>
  <c r="AI245" i="1" s="1"/>
  <c r="K245" i="1" l="1"/>
  <c r="AC245" i="1"/>
  <c r="I245" i="1"/>
  <c r="L245" i="1"/>
  <c r="BF247" i="1"/>
  <c r="BG247" i="1" s="1"/>
  <c r="AQ555" i="1"/>
  <c r="AR555" i="1" s="1"/>
  <c r="AT555" i="1" s="1"/>
  <c r="AA245" i="1"/>
  <c r="AS554" i="1"/>
  <c r="AV554" i="1" s="1"/>
  <c r="M244" i="1"/>
  <c r="AB244" i="1" s="1"/>
  <c r="AP556" i="1"/>
  <c r="AD146" i="1"/>
  <c r="A245" i="1"/>
  <c r="W245" i="1" s="1"/>
  <c r="AI246" i="1" s="1"/>
  <c r="AC246" i="1" l="1"/>
  <c r="K246" i="1"/>
  <c r="I246" i="1"/>
  <c r="L246" i="1"/>
  <c r="BF248" i="1"/>
  <c r="BG248" i="1" s="1"/>
  <c r="AQ556" i="1"/>
  <c r="AR556" i="1" s="1"/>
  <c r="AT556" i="1" s="1"/>
  <c r="AA246" i="1"/>
  <c r="AU553" i="1"/>
  <c r="AS555" i="1"/>
  <c r="AV555" i="1" s="1"/>
  <c r="M245" i="1"/>
  <c r="AB245" i="1" s="1"/>
  <c r="AP557" i="1"/>
  <c r="AD147" i="1"/>
  <c r="A246" i="1"/>
  <c r="W246" i="1" s="1"/>
  <c r="AI247" i="1" s="1"/>
  <c r="K247" i="1" l="1"/>
  <c r="AC247" i="1"/>
  <c r="I247" i="1"/>
  <c r="L247" i="1"/>
  <c r="BF249" i="1"/>
  <c r="BG249" i="1" s="1"/>
  <c r="AQ557" i="1"/>
  <c r="AR557" i="1" s="1"/>
  <c r="AT557" i="1" s="1"/>
  <c r="AA247" i="1"/>
  <c r="AU554" i="1"/>
  <c r="M246" i="1"/>
  <c r="AB246" i="1" s="1"/>
  <c r="AS556" i="1"/>
  <c r="AV556" i="1" s="1"/>
  <c r="AP558" i="1"/>
  <c r="AD148" i="1"/>
  <c r="A247" i="1"/>
  <c r="W247" i="1" s="1"/>
  <c r="AI248" i="1" s="1"/>
  <c r="AC248" i="1" l="1"/>
  <c r="K248" i="1"/>
  <c r="I248" i="1"/>
  <c r="L248" i="1"/>
  <c r="BF250" i="1"/>
  <c r="BG250" i="1" s="1"/>
  <c r="AQ558" i="1"/>
  <c r="AR558" i="1" s="1"/>
  <c r="AT558" i="1" s="1"/>
  <c r="AA248" i="1"/>
  <c r="AU556" i="1"/>
  <c r="AU555" i="1"/>
  <c r="AS557" i="1"/>
  <c r="AV557" i="1" s="1"/>
  <c r="M247" i="1"/>
  <c r="AB247" i="1" s="1"/>
  <c r="AP559" i="1"/>
  <c r="AD149" i="1"/>
  <c r="A248" i="1"/>
  <c r="W248" i="1" s="1"/>
  <c r="AI249" i="1" s="1"/>
  <c r="K249" i="1" l="1"/>
  <c r="AC249" i="1"/>
  <c r="L249" i="1"/>
  <c r="I249" i="1"/>
  <c r="BF251" i="1"/>
  <c r="BG251" i="1" s="1"/>
  <c r="AQ559" i="1"/>
  <c r="AR559" i="1" s="1"/>
  <c r="AT559" i="1" s="1"/>
  <c r="AA249" i="1"/>
  <c r="AS558" i="1"/>
  <c r="AV558" i="1" s="1"/>
  <c r="M248" i="1"/>
  <c r="AB248" i="1" s="1"/>
  <c r="AP560" i="1"/>
  <c r="AD150" i="1"/>
  <c r="A249" i="1"/>
  <c r="W249" i="1" s="1"/>
  <c r="AI250" i="1" s="1"/>
  <c r="AC250" i="1" l="1"/>
  <c r="K250" i="1"/>
  <c r="I250" i="1"/>
  <c r="L250" i="1"/>
  <c r="BF252" i="1"/>
  <c r="BG252" i="1" s="1"/>
  <c r="AQ560" i="1"/>
  <c r="AR560" i="1" s="1"/>
  <c r="AT560" i="1" s="1"/>
  <c r="AA250" i="1"/>
  <c r="AU558" i="1"/>
  <c r="AU557" i="1"/>
  <c r="AS559" i="1"/>
  <c r="AV559" i="1" s="1"/>
  <c r="M249" i="1"/>
  <c r="AB249" i="1" s="1"/>
  <c r="AP561" i="1"/>
  <c r="AD151" i="1"/>
  <c r="A250" i="1"/>
  <c r="W250" i="1" s="1"/>
  <c r="AI251" i="1" s="1"/>
  <c r="K251" i="1" l="1"/>
  <c r="AC251" i="1"/>
  <c r="I251" i="1"/>
  <c r="L251" i="1"/>
  <c r="BF253" i="1"/>
  <c r="BG253" i="1" s="1"/>
  <c r="AQ561" i="1"/>
  <c r="AR561" i="1" s="1"/>
  <c r="AT561" i="1" s="1"/>
  <c r="AA251" i="1"/>
  <c r="AU559" i="1"/>
  <c r="M250" i="1"/>
  <c r="AB250" i="1" s="1"/>
  <c r="AS560" i="1"/>
  <c r="AV560" i="1" s="1"/>
  <c r="AP562" i="1"/>
  <c r="AD152" i="1"/>
  <c r="A251" i="1"/>
  <c r="W251" i="1" s="1"/>
  <c r="AI252" i="1" s="1"/>
  <c r="AC252" i="1" l="1"/>
  <c r="K252" i="1"/>
  <c r="I252" i="1"/>
  <c r="L252" i="1"/>
  <c r="BF254" i="1"/>
  <c r="BG254" i="1" s="1"/>
  <c r="AQ562" i="1"/>
  <c r="AR562" i="1" s="1"/>
  <c r="AT562" i="1" s="1"/>
  <c r="AA252" i="1"/>
  <c r="AU560" i="1"/>
  <c r="M251" i="1"/>
  <c r="AB251" i="1" s="1"/>
  <c r="AS561" i="1"/>
  <c r="AV561" i="1" s="1"/>
  <c r="AP563" i="1"/>
  <c r="AD153" i="1"/>
  <c r="A252" i="1"/>
  <c r="W252" i="1" s="1"/>
  <c r="AI253" i="1" s="1"/>
  <c r="K253" i="1" l="1"/>
  <c r="AC253" i="1"/>
  <c r="I253" i="1"/>
  <c r="L253" i="1"/>
  <c r="BF255" i="1"/>
  <c r="BG255" i="1" s="1"/>
  <c r="AQ563" i="1"/>
  <c r="AR563" i="1" s="1"/>
  <c r="AT563" i="1" s="1"/>
  <c r="AA253" i="1"/>
  <c r="M252" i="1"/>
  <c r="AB252" i="1" s="1"/>
  <c r="AS562" i="1"/>
  <c r="AV562" i="1" s="1"/>
  <c r="AP564" i="1"/>
  <c r="AD154" i="1"/>
  <c r="A253" i="1"/>
  <c r="W253" i="1" s="1"/>
  <c r="AI254" i="1" s="1"/>
  <c r="AC254" i="1" l="1"/>
  <c r="K254" i="1"/>
  <c r="I254" i="1"/>
  <c r="L254" i="1"/>
  <c r="BF256" i="1"/>
  <c r="BG256" i="1" s="1"/>
  <c r="AQ564" i="1"/>
  <c r="AR564" i="1" s="1"/>
  <c r="AT564" i="1" s="1"/>
  <c r="AA254" i="1"/>
  <c r="AU562" i="1"/>
  <c r="AU561" i="1"/>
  <c r="M253" i="1"/>
  <c r="AB253" i="1" s="1"/>
  <c r="AS563" i="1"/>
  <c r="AV563" i="1" s="1"/>
  <c r="AP565" i="1"/>
  <c r="AD155" i="1"/>
  <c r="A254" i="1"/>
  <c r="W254" i="1" s="1"/>
  <c r="AI255" i="1" s="1"/>
  <c r="K255" i="1" l="1"/>
  <c r="AC255" i="1"/>
  <c r="I255" i="1"/>
  <c r="L255" i="1"/>
  <c r="BF257" i="1"/>
  <c r="BG257" i="1" s="1"/>
  <c r="AQ565" i="1"/>
  <c r="AR565" i="1" s="1"/>
  <c r="AT565" i="1" s="1"/>
  <c r="AA255" i="1"/>
  <c r="AU563" i="1"/>
  <c r="M254" i="1"/>
  <c r="AB254" i="1" s="1"/>
  <c r="AS564" i="1"/>
  <c r="AV564" i="1" s="1"/>
  <c r="AP566" i="1"/>
  <c r="AD156" i="1"/>
  <c r="A255" i="1"/>
  <c r="W255" i="1" s="1"/>
  <c r="AI256" i="1" s="1"/>
  <c r="AC256" i="1" l="1"/>
  <c r="K256" i="1"/>
  <c r="I256" i="1"/>
  <c r="L256" i="1"/>
  <c r="BF258" i="1"/>
  <c r="BG258" i="1" s="1"/>
  <c r="AQ566" i="1"/>
  <c r="AR566" i="1" s="1"/>
  <c r="AT566" i="1" s="1"/>
  <c r="AA256" i="1"/>
  <c r="M255" i="1"/>
  <c r="AB255" i="1" s="1"/>
  <c r="AS565" i="1"/>
  <c r="AV565" i="1" s="1"/>
  <c r="AP567" i="1"/>
  <c r="AD157" i="1"/>
  <c r="A256" i="1"/>
  <c r="W256" i="1" s="1"/>
  <c r="AI257" i="1" s="1"/>
  <c r="K257" i="1" l="1"/>
  <c r="AC257" i="1"/>
  <c r="I257" i="1"/>
  <c r="L257" i="1"/>
  <c r="BF259" i="1"/>
  <c r="BG259" i="1" s="1"/>
  <c r="AQ567" i="1"/>
  <c r="AR567" i="1" s="1"/>
  <c r="AT567" i="1" s="1"/>
  <c r="AA257" i="1"/>
  <c r="AU564" i="1"/>
  <c r="AS566" i="1"/>
  <c r="AV566" i="1" s="1"/>
  <c r="M256" i="1"/>
  <c r="AB256" i="1" s="1"/>
  <c r="AP568" i="1"/>
  <c r="AD158" i="1"/>
  <c r="A257" i="1"/>
  <c r="W257" i="1" s="1"/>
  <c r="AI258" i="1" s="1"/>
  <c r="AC258" i="1" l="1"/>
  <c r="K258" i="1"/>
  <c r="I258" i="1"/>
  <c r="L258" i="1"/>
  <c r="BF260" i="1"/>
  <c r="BG260" i="1" s="1"/>
  <c r="AQ568" i="1"/>
  <c r="AR568" i="1" s="1"/>
  <c r="AT568" i="1" s="1"/>
  <c r="AA258" i="1"/>
  <c r="AU565" i="1"/>
  <c r="M257" i="1"/>
  <c r="AB257" i="1" s="1"/>
  <c r="AS567" i="1"/>
  <c r="AV567" i="1" s="1"/>
  <c r="AP569" i="1"/>
  <c r="AD159" i="1"/>
  <c r="A258" i="1"/>
  <c r="W258" i="1" s="1"/>
  <c r="AI259" i="1" s="1"/>
  <c r="K259" i="1" l="1"/>
  <c r="AC259" i="1"/>
  <c r="I259" i="1"/>
  <c r="L259" i="1"/>
  <c r="BF261" i="1"/>
  <c r="BG261" i="1" s="1"/>
  <c r="AQ569" i="1"/>
  <c r="AR569" i="1" s="1"/>
  <c r="AT569" i="1" s="1"/>
  <c r="AA259" i="1"/>
  <c r="AU566" i="1"/>
  <c r="AS568" i="1"/>
  <c r="AV568" i="1" s="1"/>
  <c r="M258" i="1"/>
  <c r="AB258" i="1" s="1"/>
  <c r="AP570" i="1"/>
  <c r="AD160" i="1"/>
  <c r="A259" i="1"/>
  <c r="W259" i="1" s="1"/>
  <c r="AI260" i="1" s="1"/>
  <c r="AC260" i="1" l="1"/>
  <c r="K260" i="1"/>
  <c r="I260" i="1"/>
  <c r="L260" i="1"/>
  <c r="BF262" i="1"/>
  <c r="BG262" i="1" s="1"/>
  <c r="AQ570" i="1"/>
  <c r="AR570" i="1" s="1"/>
  <c r="AT570" i="1" s="1"/>
  <c r="AA260" i="1"/>
  <c r="AU568" i="1"/>
  <c r="AU567" i="1"/>
  <c r="AS569" i="1"/>
  <c r="AV569" i="1" s="1"/>
  <c r="M259" i="1"/>
  <c r="AB259" i="1" s="1"/>
  <c r="AP571" i="1"/>
  <c r="AD161" i="1"/>
  <c r="A260" i="1"/>
  <c r="W260" i="1" s="1"/>
  <c r="AI261" i="1" s="1"/>
  <c r="K261" i="1" l="1"/>
  <c r="AC261" i="1"/>
  <c r="I261" i="1"/>
  <c r="L261" i="1"/>
  <c r="BF263" i="1"/>
  <c r="BG263" i="1" s="1"/>
  <c r="AQ571" i="1"/>
  <c r="AR571" i="1" s="1"/>
  <c r="AT571" i="1" s="1"/>
  <c r="AA261" i="1"/>
  <c r="M260" i="1"/>
  <c r="AB260" i="1" s="1"/>
  <c r="AS570" i="1"/>
  <c r="AV570" i="1" s="1"/>
  <c r="AP572" i="1"/>
  <c r="AD162" i="1"/>
  <c r="A261" i="1"/>
  <c r="AC262" i="1" l="1"/>
  <c r="K262" i="1"/>
  <c r="W261" i="1"/>
  <c r="L262" i="1"/>
  <c r="BF264" i="1"/>
  <c r="BG264" i="1" s="1"/>
  <c r="AQ572" i="1"/>
  <c r="AR572" i="1" s="1"/>
  <c r="AT572" i="1" s="1"/>
  <c r="AA262" i="1"/>
  <c r="AU569" i="1"/>
  <c r="AS571" i="1"/>
  <c r="AV571" i="1" s="1"/>
  <c r="M261" i="1"/>
  <c r="AB261" i="1" s="1"/>
  <c r="AP573" i="1"/>
  <c r="AD163" i="1"/>
  <c r="A262" i="1"/>
  <c r="W262" i="1" s="1"/>
  <c r="K263" i="1" l="1"/>
  <c r="AC263" i="1"/>
  <c r="AI262" i="1"/>
  <c r="AI263" i="1" s="1"/>
  <c r="I262" i="1"/>
  <c r="I263" i="1" s="1"/>
  <c r="L263" i="1"/>
  <c r="BF265" i="1"/>
  <c r="BG265" i="1" s="1"/>
  <c r="AQ573" i="1"/>
  <c r="AR573" i="1" s="1"/>
  <c r="AT573" i="1" s="1"/>
  <c r="AA263" i="1"/>
  <c r="AU570" i="1"/>
  <c r="M262" i="1"/>
  <c r="AB262" i="1" s="1"/>
  <c r="AS572" i="1"/>
  <c r="AV572" i="1" s="1"/>
  <c r="AP574" i="1"/>
  <c r="AD164" i="1"/>
  <c r="A263" i="1"/>
  <c r="W263" i="1" s="1"/>
  <c r="AC264" i="1" l="1"/>
  <c r="K264" i="1"/>
  <c r="I264" i="1"/>
  <c r="AI264" i="1"/>
  <c r="L264" i="1"/>
  <c r="BF266" i="1"/>
  <c r="BG266" i="1" s="1"/>
  <c r="AQ574" i="1"/>
  <c r="AR574" i="1" s="1"/>
  <c r="AT574" i="1" s="1"/>
  <c r="AA264" i="1"/>
  <c r="AU571" i="1"/>
  <c r="M263" i="1"/>
  <c r="AB263" i="1" s="1"/>
  <c r="AS573" i="1"/>
  <c r="AV573" i="1" s="1"/>
  <c r="AP575" i="1"/>
  <c r="AD165" i="1"/>
  <c r="A264" i="1"/>
  <c r="W264" i="1" s="1"/>
  <c r="K265" i="1" l="1"/>
  <c r="AC265" i="1"/>
  <c r="AI265" i="1"/>
  <c r="I265" i="1"/>
  <c r="L265" i="1"/>
  <c r="BF267" i="1"/>
  <c r="BG267" i="1" s="1"/>
  <c r="AQ575" i="1"/>
  <c r="AR575" i="1" s="1"/>
  <c r="AT575" i="1" s="1"/>
  <c r="AA265" i="1"/>
  <c r="AU573" i="1"/>
  <c r="AU572" i="1"/>
  <c r="AS574" i="1"/>
  <c r="AV574" i="1" s="1"/>
  <c r="M264" i="1"/>
  <c r="AB264" i="1" s="1"/>
  <c r="AP576" i="1"/>
  <c r="AD166" i="1"/>
  <c r="A265" i="1"/>
  <c r="W265" i="1" s="1"/>
  <c r="AC266" i="1" l="1"/>
  <c r="K266" i="1"/>
  <c r="AI266" i="1"/>
  <c r="I266" i="1"/>
  <c r="L266" i="1"/>
  <c r="BF268" i="1"/>
  <c r="BG268" i="1" s="1"/>
  <c r="AQ576" i="1"/>
  <c r="AR576" i="1" s="1"/>
  <c r="AT576" i="1" s="1"/>
  <c r="AA266" i="1"/>
  <c r="AU574" i="1"/>
  <c r="AS575" i="1"/>
  <c r="AV575" i="1" s="1"/>
  <c r="M265" i="1"/>
  <c r="AB265" i="1" s="1"/>
  <c r="AP577" i="1"/>
  <c r="AD167" i="1"/>
  <c r="A266" i="1"/>
  <c r="W266" i="1" s="1"/>
  <c r="K267" i="1" l="1"/>
  <c r="AC267" i="1"/>
  <c r="AI267" i="1"/>
  <c r="I267" i="1"/>
  <c r="L267" i="1"/>
  <c r="BF269" i="1"/>
  <c r="BG269" i="1" s="1"/>
  <c r="AQ577" i="1"/>
  <c r="AR577" i="1" s="1"/>
  <c r="AT577" i="1" s="1"/>
  <c r="AA267" i="1"/>
  <c r="AU575" i="1"/>
  <c r="AS576" i="1"/>
  <c r="AV576" i="1" s="1"/>
  <c r="M266" i="1"/>
  <c r="AB266" i="1" s="1"/>
  <c r="AP578" i="1"/>
  <c r="AD168" i="1"/>
  <c r="A267" i="1"/>
  <c r="W267" i="1" s="1"/>
  <c r="AC268" i="1" l="1"/>
  <c r="K268" i="1"/>
  <c r="AI268" i="1"/>
  <c r="I268" i="1"/>
  <c r="L268" i="1"/>
  <c r="BF270" i="1"/>
  <c r="BG270" i="1" s="1"/>
  <c r="AQ578" i="1"/>
  <c r="AR578" i="1" s="1"/>
  <c r="AT578" i="1" s="1"/>
  <c r="AA268" i="1"/>
  <c r="AS577" i="1"/>
  <c r="AV577" i="1" s="1"/>
  <c r="M267" i="1"/>
  <c r="AB267" i="1" s="1"/>
  <c r="AD170" i="1"/>
  <c r="AP579" i="1"/>
  <c r="AD169" i="1"/>
  <c r="A268" i="1"/>
  <c r="W268" i="1" s="1"/>
  <c r="AD231" i="1"/>
  <c r="L269" i="1" l="1"/>
  <c r="K269" i="1"/>
  <c r="AC269" i="1"/>
  <c r="AI269" i="1"/>
  <c r="I269" i="1"/>
  <c r="BF271" i="1"/>
  <c r="BG271" i="1" s="1"/>
  <c r="AQ579" i="1"/>
  <c r="AR579" i="1" s="1"/>
  <c r="AT579" i="1" s="1"/>
  <c r="AA269" i="1"/>
  <c r="AU576" i="1"/>
  <c r="AS578" i="1"/>
  <c r="AV578" i="1" s="1"/>
  <c r="M268" i="1"/>
  <c r="AB268" i="1" s="1"/>
  <c r="AP580" i="1"/>
  <c r="A269" i="1"/>
  <c r="W269" i="1" s="1"/>
  <c r="AD232" i="1"/>
  <c r="AC270" i="1" l="1"/>
  <c r="K270" i="1"/>
  <c r="AI270" i="1"/>
  <c r="I270" i="1"/>
  <c r="L270" i="1"/>
  <c r="BF272" i="1"/>
  <c r="BG272" i="1" s="1"/>
  <c r="AQ580" i="1"/>
  <c r="AR580" i="1" s="1"/>
  <c r="AT580" i="1" s="1"/>
  <c r="AA270" i="1"/>
  <c r="AU578" i="1"/>
  <c r="AU577" i="1"/>
  <c r="AS579" i="1"/>
  <c r="AV579" i="1" s="1"/>
  <c r="M269" i="1"/>
  <c r="AB269" i="1" s="1"/>
  <c r="AD171" i="1"/>
  <c r="AP581" i="1"/>
  <c r="AD201" i="1"/>
  <c r="AD200" i="1"/>
  <c r="A270" i="1"/>
  <c r="W270" i="1" s="1"/>
  <c r="K271" i="1" l="1"/>
  <c r="AC271" i="1"/>
  <c r="AI271" i="1"/>
  <c r="I271" i="1"/>
  <c r="L271" i="1"/>
  <c r="BF273" i="1"/>
  <c r="BG273" i="1" s="1"/>
  <c r="AQ581" i="1"/>
  <c r="AR581" i="1" s="1"/>
  <c r="AT581" i="1" s="1"/>
  <c r="AA271" i="1"/>
  <c r="M270" i="1"/>
  <c r="AB270" i="1" s="1"/>
  <c r="AS580" i="1"/>
  <c r="AV580" i="1" s="1"/>
  <c r="AD172" i="1"/>
  <c r="AP582" i="1"/>
  <c r="AD202" i="1"/>
  <c r="AD233" i="1"/>
  <c r="A271" i="1"/>
  <c r="W271" i="1" s="1"/>
  <c r="AD234" i="1"/>
  <c r="AC272" i="1" l="1"/>
  <c r="K272" i="1"/>
  <c r="AI272" i="1"/>
  <c r="I272" i="1"/>
  <c r="L272" i="1"/>
  <c r="BF274" i="1"/>
  <c r="BG274" i="1" s="1"/>
  <c r="AQ582" i="1"/>
  <c r="AR582" i="1" s="1"/>
  <c r="AT582" i="1" s="1"/>
  <c r="AA272" i="1"/>
  <c r="AU580" i="1"/>
  <c r="AU579" i="1"/>
  <c r="M271" i="1"/>
  <c r="AB271" i="1" s="1"/>
  <c r="AS581" i="1"/>
  <c r="AV581" i="1" s="1"/>
  <c r="AD173" i="1"/>
  <c r="AP583" i="1"/>
  <c r="AD203" i="1"/>
  <c r="A272" i="1"/>
  <c r="W272" i="1" s="1"/>
  <c r="AD235" i="1"/>
  <c r="K273" i="1" l="1"/>
  <c r="K274" i="1" s="1"/>
  <c r="AC273" i="1"/>
  <c r="AI273" i="1"/>
  <c r="I273" i="1"/>
  <c r="L273" i="1"/>
  <c r="BF275" i="1"/>
  <c r="BG275" i="1" s="1"/>
  <c r="AQ583" i="1"/>
  <c r="AR583" i="1" s="1"/>
  <c r="AT583" i="1" s="1"/>
  <c r="AA273" i="1"/>
  <c r="M272" i="1"/>
  <c r="AB272" i="1" s="1"/>
  <c r="AS582" i="1"/>
  <c r="AV582" i="1" s="1"/>
  <c r="AD174" i="1"/>
  <c r="AP584" i="1"/>
  <c r="AD204" i="1"/>
  <c r="A273" i="1"/>
  <c r="W273" i="1" s="1"/>
  <c r="AD236" i="1"/>
  <c r="AC274" i="1" l="1"/>
  <c r="AI274" i="1"/>
  <c r="I274" i="1"/>
  <c r="L274" i="1"/>
  <c r="BF276" i="1"/>
  <c r="BG276" i="1" s="1"/>
  <c r="AQ584" i="1"/>
  <c r="AR584" i="1" s="1"/>
  <c r="AT584" i="1" s="1"/>
  <c r="AA274" i="1"/>
  <c r="AU582" i="1"/>
  <c r="AU581" i="1"/>
  <c r="M273" i="1"/>
  <c r="AB273" i="1" s="1"/>
  <c r="AS583" i="1"/>
  <c r="AV583" i="1" s="1"/>
  <c r="AD175" i="1"/>
  <c r="AP585" i="1"/>
  <c r="AD205" i="1"/>
  <c r="A274" i="1"/>
  <c r="W274" i="1" s="1"/>
  <c r="AD237" i="1"/>
  <c r="K275" i="1" l="1"/>
  <c r="AC275" i="1"/>
  <c r="AI275" i="1"/>
  <c r="I275" i="1"/>
  <c r="L275" i="1"/>
  <c r="BF277" i="1"/>
  <c r="BG277" i="1" s="1"/>
  <c r="AQ585" i="1"/>
  <c r="AR585" i="1" s="1"/>
  <c r="AT585" i="1" s="1"/>
  <c r="AA275" i="1"/>
  <c r="AU583" i="1"/>
  <c r="M274" i="1"/>
  <c r="AB274" i="1" s="1"/>
  <c r="AS584" i="1"/>
  <c r="AV584" i="1" s="1"/>
  <c r="AD176" i="1"/>
  <c r="AP586" i="1"/>
  <c r="AD206" i="1"/>
  <c r="A275" i="1"/>
  <c r="W275" i="1" s="1"/>
  <c r="AD238" i="1"/>
  <c r="AC276" i="1" l="1"/>
  <c r="K276" i="1"/>
  <c r="AI276" i="1"/>
  <c r="I276" i="1"/>
  <c r="L276" i="1"/>
  <c r="BF278" i="1"/>
  <c r="BG278" i="1" s="1"/>
  <c r="AQ586" i="1"/>
  <c r="AR586" i="1" s="1"/>
  <c r="AT586" i="1" s="1"/>
  <c r="AA276" i="1"/>
  <c r="AU584" i="1"/>
  <c r="M275" i="1"/>
  <c r="AB275" i="1" s="1"/>
  <c r="AS585" i="1"/>
  <c r="AV585" i="1" s="1"/>
  <c r="AD177" i="1"/>
  <c r="AP587" i="1"/>
  <c r="AD207" i="1"/>
  <c r="A276" i="1"/>
  <c r="W276" i="1" s="1"/>
  <c r="AI277" i="1" s="1"/>
  <c r="AD239" i="1"/>
  <c r="K277" i="1" l="1"/>
  <c r="AC277" i="1"/>
  <c r="I277" i="1"/>
  <c r="L277" i="1"/>
  <c r="BF279" i="1"/>
  <c r="BG279" i="1" s="1"/>
  <c r="AQ587" i="1"/>
  <c r="AR587" i="1" s="1"/>
  <c r="AT587" i="1" s="1"/>
  <c r="AA277" i="1"/>
  <c r="AS586" i="1"/>
  <c r="AV586" i="1" s="1"/>
  <c r="M276" i="1"/>
  <c r="AB276" i="1" s="1"/>
  <c r="AD178" i="1"/>
  <c r="AP588" i="1"/>
  <c r="AD208" i="1"/>
  <c r="A277" i="1"/>
  <c r="W277" i="1" s="1"/>
  <c r="AI278" i="1" s="1"/>
  <c r="AD240" i="1"/>
  <c r="AC278" i="1" l="1"/>
  <c r="K278" i="1"/>
  <c r="I278" i="1"/>
  <c r="L278" i="1"/>
  <c r="BF280" i="1"/>
  <c r="BG280" i="1" s="1"/>
  <c r="AQ588" i="1"/>
  <c r="AR588" i="1" s="1"/>
  <c r="AT588" i="1" s="1"/>
  <c r="AA278" i="1"/>
  <c r="AU585" i="1"/>
  <c r="AS587" i="1"/>
  <c r="AV587" i="1" s="1"/>
  <c r="M277" i="1"/>
  <c r="AB277" i="1" s="1"/>
  <c r="AD179" i="1"/>
  <c r="AP589" i="1"/>
  <c r="AD209" i="1"/>
  <c r="A278" i="1"/>
  <c r="W278" i="1" s="1"/>
  <c r="AI279" i="1" s="1"/>
  <c r="AD241" i="1"/>
  <c r="K279" i="1" l="1"/>
  <c r="AC279" i="1"/>
  <c r="I279" i="1"/>
  <c r="L279" i="1"/>
  <c r="BF281" i="1"/>
  <c r="BG281" i="1" s="1"/>
  <c r="AQ589" i="1"/>
  <c r="AR589" i="1" s="1"/>
  <c r="AT589" i="1" s="1"/>
  <c r="AA279" i="1"/>
  <c r="AU586" i="1"/>
  <c r="AU587" i="1"/>
  <c r="M278" i="1"/>
  <c r="AB278" i="1" s="1"/>
  <c r="AS588" i="1"/>
  <c r="AV588" i="1" s="1"/>
  <c r="AD180" i="1"/>
  <c r="AP590" i="1"/>
  <c r="AD210" i="1"/>
  <c r="A279" i="1"/>
  <c r="W279" i="1" s="1"/>
  <c r="AI280" i="1" s="1"/>
  <c r="AD242" i="1"/>
  <c r="AC280" i="1" l="1"/>
  <c r="K280" i="1"/>
  <c r="I280" i="1"/>
  <c r="L280" i="1"/>
  <c r="BF282" i="1"/>
  <c r="BG282" i="1" s="1"/>
  <c r="AQ590" i="1"/>
  <c r="AR590" i="1" s="1"/>
  <c r="AT590" i="1" s="1"/>
  <c r="AA280" i="1"/>
  <c r="M279" i="1"/>
  <c r="AB279" i="1" s="1"/>
  <c r="AS589" i="1"/>
  <c r="AV589" i="1" s="1"/>
  <c r="AD181" i="1"/>
  <c r="AP591" i="1"/>
  <c r="AD211" i="1"/>
  <c r="A280" i="1"/>
  <c r="W280" i="1" s="1"/>
  <c r="AI281" i="1" s="1"/>
  <c r="AD243" i="1"/>
  <c r="K281" i="1" l="1"/>
  <c r="AC281" i="1"/>
  <c r="I281" i="1"/>
  <c r="L281" i="1"/>
  <c r="BF283" i="1"/>
  <c r="BG283" i="1" s="1"/>
  <c r="AQ591" i="1"/>
  <c r="AR591" i="1" s="1"/>
  <c r="AT591" i="1" s="1"/>
  <c r="AA281" i="1"/>
  <c r="AU589" i="1"/>
  <c r="AU588" i="1"/>
  <c r="AS590" i="1"/>
  <c r="AV590" i="1" s="1"/>
  <c r="M280" i="1"/>
  <c r="AB280" i="1" s="1"/>
  <c r="AD182" i="1"/>
  <c r="AP592" i="1"/>
  <c r="AD212" i="1"/>
  <c r="A281" i="1"/>
  <c r="W281" i="1" s="1"/>
  <c r="AI282" i="1" s="1"/>
  <c r="AD244" i="1"/>
  <c r="AC282" i="1" l="1"/>
  <c r="K282" i="1"/>
  <c r="I282" i="1"/>
  <c r="L282" i="1"/>
  <c r="BF284" i="1"/>
  <c r="BG284" i="1" s="1"/>
  <c r="AQ592" i="1"/>
  <c r="AR592" i="1" s="1"/>
  <c r="AT592" i="1" s="1"/>
  <c r="AA282" i="1"/>
  <c r="AU590" i="1"/>
  <c r="AS591" i="1"/>
  <c r="AV591" i="1" s="1"/>
  <c r="M281" i="1"/>
  <c r="AB281" i="1" s="1"/>
  <c r="AD183" i="1"/>
  <c r="AP593" i="1"/>
  <c r="AD213" i="1"/>
  <c r="A282" i="1"/>
  <c r="W282" i="1" s="1"/>
  <c r="AI283" i="1" s="1"/>
  <c r="AD245" i="1"/>
  <c r="K283" i="1" l="1"/>
  <c r="AC283" i="1"/>
  <c r="I283" i="1"/>
  <c r="L283" i="1"/>
  <c r="BF285" i="1"/>
  <c r="BG285" i="1" s="1"/>
  <c r="AQ593" i="1"/>
  <c r="AR593" i="1" s="1"/>
  <c r="AT593" i="1" s="1"/>
  <c r="AA283" i="1"/>
  <c r="AU591" i="1"/>
  <c r="AS592" i="1"/>
  <c r="AV592" i="1" s="1"/>
  <c r="M282" i="1"/>
  <c r="AB282" i="1" s="1"/>
  <c r="AD184" i="1"/>
  <c r="AP594" i="1"/>
  <c r="AD214" i="1"/>
  <c r="A283" i="1"/>
  <c r="W283" i="1" s="1"/>
  <c r="AI284" i="1" s="1"/>
  <c r="AD246" i="1"/>
  <c r="AC284" i="1" l="1"/>
  <c r="K284" i="1"/>
  <c r="I284" i="1"/>
  <c r="L284" i="1"/>
  <c r="BF286" i="1"/>
  <c r="BG286" i="1" s="1"/>
  <c r="AQ594" i="1"/>
  <c r="AR594" i="1" s="1"/>
  <c r="AT594" i="1" s="1"/>
  <c r="AA284" i="1"/>
  <c r="M283" i="1"/>
  <c r="AB283" i="1" s="1"/>
  <c r="AS593" i="1"/>
  <c r="AV593" i="1" s="1"/>
  <c r="AD185" i="1"/>
  <c r="AP595" i="1"/>
  <c r="AD215" i="1"/>
  <c r="A284" i="1"/>
  <c r="W284" i="1" s="1"/>
  <c r="AI285" i="1" s="1"/>
  <c r="AD247" i="1"/>
  <c r="K285" i="1" l="1"/>
  <c r="AC285" i="1"/>
  <c r="I285" i="1"/>
  <c r="L285" i="1"/>
  <c r="BF287" i="1"/>
  <c r="BG287" i="1" s="1"/>
  <c r="AQ595" i="1"/>
  <c r="AR595" i="1" s="1"/>
  <c r="AT595" i="1" s="1"/>
  <c r="AA285" i="1"/>
  <c r="AU593" i="1"/>
  <c r="AU592" i="1"/>
  <c r="M284" i="1"/>
  <c r="AB284" i="1" s="1"/>
  <c r="AS594" i="1"/>
  <c r="AV594" i="1" s="1"/>
  <c r="AD186" i="1"/>
  <c r="AP596" i="1"/>
  <c r="AD216" i="1"/>
  <c r="A285" i="1"/>
  <c r="W285" i="1" s="1"/>
  <c r="AI286" i="1" s="1"/>
  <c r="AD248" i="1"/>
  <c r="AC286" i="1" l="1"/>
  <c r="K286" i="1"/>
  <c r="I286" i="1"/>
  <c r="L286" i="1"/>
  <c r="BF288" i="1"/>
  <c r="BG288" i="1" s="1"/>
  <c r="AQ596" i="1"/>
  <c r="AR596" i="1" s="1"/>
  <c r="AT596" i="1" s="1"/>
  <c r="AA286" i="1"/>
  <c r="AU594" i="1"/>
  <c r="M285" i="1"/>
  <c r="AB285" i="1" s="1"/>
  <c r="AS595" i="1"/>
  <c r="AV595" i="1" s="1"/>
  <c r="AD187" i="1"/>
  <c r="AP597" i="1"/>
  <c r="AD217" i="1"/>
  <c r="A286" i="1"/>
  <c r="W286" i="1" s="1"/>
  <c r="AI287" i="1" s="1"/>
  <c r="AD249" i="1"/>
  <c r="K287" i="1" l="1"/>
  <c r="AC287" i="1"/>
  <c r="I287" i="1"/>
  <c r="L287" i="1"/>
  <c r="BF289" i="1"/>
  <c r="BG289" i="1" s="1"/>
  <c r="AQ597" i="1"/>
  <c r="AR597" i="1" s="1"/>
  <c r="AT597" i="1" s="1"/>
  <c r="AA287" i="1"/>
  <c r="AS596" i="1"/>
  <c r="AV596" i="1" s="1"/>
  <c r="M286" i="1"/>
  <c r="AB286" i="1" s="1"/>
  <c r="AD188" i="1"/>
  <c r="AP598" i="1"/>
  <c r="AD218" i="1"/>
  <c r="A287" i="1"/>
  <c r="W287" i="1" s="1"/>
  <c r="AI288" i="1" s="1"/>
  <c r="AD250" i="1"/>
  <c r="AC288" i="1" l="1"/>
  <c r="K288" i="1"/>
  <c r="I288" i="1"/>
  <c r="L288" i="1"/>
  <c r="BF290" i="1"/>
  <c r="BG290" i="1" s="1"/>
  <c r="AQ598" i="1"/>
  <c r="AR598" i="1" s="1"/>
  <c r="AT598" i="1" s="1"/>
  <c r="AA288" i="1"/>
  <c r="AU595" i="1"/>
  <c r="AS597" i="1"/>
  <c r="AV597" i="1" s="1"/>
  <c r="M287" i="1"/>
  <c r="AB287" i="1" s="1"/>
  <c r="AD189" i="1"/>
  <c r="AP599" i="1"/>
  <c r="AD219" i="1"/>
  <c r="A288" i="1"/>
  <c r="W288" i="1" s="1"/>
  <c r="AI289" i="1" s="1"/>
  <c r="AD251" i="1"/>
  <c r="K289" i="1" l="1"/>
  <c r="AC289" i="1"/>
  <c r="I289" i="1"/>
  <c r="L289" i="1"/>
  <c r="BF291" i="1"/>
  <c r="BG291" i="1" s="1"/>
  <c r="AQ599" i="1"/>
  <c r="AR599" i="1" s="1"/>
  <c r="AT599" i="1" s="1"/>
  <c r="AA289" i="1"/>
  <c r="AU596" i="1"/>
  <c r="M288" i="1"/>
  <c r="AB288" i="1" s="1"/>
  <c r="AS598" i="1"/>
  <c r="AV598" i="1" s="1"/>
  <c r="AD190" i="1"/>
  <c r="AP600" i="1"/>
  <c r="AD220" i="1"/>
  <c r="A289" i="1"/>
  <c r="W289" i="1" s="1"/>
  <c r="AI290" i="1" s="1"/>
  <c r="AD252" i="1"/>
  <c r="AC290" i="1" l="1"/>
  <c r="K290" i="1"/>
  <c r="I290" i="1"/>
  <c r="L290" i="1"/>
  <c r="BF292" i="1"/>
  <c r="BG292" i="1" s="1"/>
  <c r="AQ600" i="1"/>
  <c r="AR600" i="1" s="1"/>
  <c r="AT600" i="1" s="1"/>
  <c r="AA290" i="1"/>
  <c r="AU597" i="1"/>
  <c r="AU598" i="1"/>
  <c r="M289" i="1"/>
  <c r="AB289" i="1" s="1"/>
  <c r="AS599" i="1"/>
  <c r="AV599" i="1" s="1"/>
  <c r="AD191" i="1"/>
  <c r="AP601" i="1"/>
  <c r="AD221" i="1"/>
  <c r="A290" i="1"/>
  <c r="W290" i="1" s="1"/>
  <c r="AI291" i="1" s="1"/>
  <c r="AD253" i="1"/>
  <c r="K291" i="1" l="1"/>
  <c r="AC291" i="1"/>
  <c r="I291" i="1"/>
  <c r="L291" i="1"/>
  <c r="BF293" i="1"/>
  <c r="BG293" i="1" s="1"/>
  <c r="AQ601" i="1"/>
  <c r="AR601" i="1" s="1"/>
  <c r="AT601" i="1" s="1"/>
  <c r="AA291" i="1"/>
  <c r="AS600" i="1"/>
  <c r="AV600" i="1" s="1"/>
  <c r="M290" i="1"/>
  <c r="AD192" i="1"/>
  <c r="AP602" i="1"/>
  <c r="AD222" i="1"/>
  <c r="A291" i="1"/>
  <c r="W291" i="1" s="1"/>
  <c r="AI292" i="1" s="1"/>
  <c r="AD254" i="1"/>
  <c r="AC292" i="1" l="1"/>
  <c r="K292" i="1"/>
  <c r="AB290" i="1"/>
  <c r="AD290" i="1" s="1"/>
  <c r="I292" i="1"/>
  <c r="L292" i="1"/>
  <c r="BF294" i="1"/>
  <c r="BG294" i="1" s="1"/>
  <c r="AQ602" i="1"/>
  <c r="AR602" i="1" s="1"/>
  <c r="AT602" i="1" s="1"/>
  <c r="AA292" i="1"/>
  <c r="AU599" i="1"/>
  <c r="AS601" i="1"/>
  <c r="AV601" i="1" s="1"/>
  <c r="M291" i="1"/>
  <c r="AD193" i="1"/>
  <c r="AP603" i="1"/>
  <c r="AD223" i="1"/>
  <c r="A292" i="1"/>
  <c r="AD255" i="1"/>
  <c r="AC293" i="1" l="1"/>
  <c r="K293" i="1"/>
  <c r="AB291" i="1"/>
  <c r="AD291" i="1" s="1"/>
  <c r="L293" i="1"/>
  <c r="W292" i="1"/>
  <c r="BF295" i="1"/>
  <c r="BG295" i="1" s="1"/>
  <c r="AQ603" i="1"/>
  <c r="AR603" i="1" s="1"/>
  <c r="AT603" i="1" s="1"/>
  <c r="AA293" i="1"/>
  <c r="AU600" i="1"/>
  <c r="M292" i="1"/>
  <c r="AS602" i="1"/>
  <c r="AV602" i="1" s="1"/>
  <c r="AD194" i="1"/>
  <c r="AP604" i="1"/>
  <c r="AD224" i="1"/>
  <c r="A293" i="1"/>
  <c r="W293" i="1" s="1"/>
  <c r="AD256" i="1"/>
  <c r="K294" i="1" l="1"/>
  <c r="AC294" i="1"/>
  <c r="AC295" i="1" s="1"/>
  <c r="AB292" i="1"/>
  <c r="AD292" i="1" s="1"/>
  <c r="AI293" i="1"/>
  <c r="AI294" i="1" s="1"/>
  <c r="I293" i="1"/>
  <c r="I294" i="1" s="1"/>
  <c r="L294" i="1"/>
  <c r="BF296" i="1"/>
  <c r="BG296" i="1" s="1"/>
  <c r="AQ604" i="1"/>
  <c r="AR604" i="1" s="1"/>
  <c r="AT604" i="1" s="1"/>
  <c r="AA294" i="1"/>
  <c r="AU602" i="1"/>
  <c r="AU601" i="1"/>
  <c r="AS603" i="1"/>
  <c r="AV603" i="1" s="1"/>
  <c r="M293" i="1"/>
  <c r="AD195" i="1"/>
  <c r="AP605" i="1"/>
  <c r="AD225" i="1"/>
  <c r="A294" i="1"/>
  <c r="W294" i="1" s="1"/>
  <c r="AD257" i="1"/>
  <c r="K295" i="1" l="1"/>
  <c r="AI295" i="1"/>
  <c r="I295" i="1"/>
  <c r="AB293" i="1"/>
  <c r="AD293" i="1" s="1"/>
  <c r="L295" i="1"/>
  <c r="BF297" i="1"/>
  <c r="BG297" i="1" s="1"/>
  <c r="AQ605" i="1"/>
  <c r="AR605" i="1" s="1"/>
  <c r="AT605" i="1" s="1"/>
  <c r="AA295" i="1"/>
  <c r="AU603" i="1"/>
  <c r="M294" i="1"/>
  <c r="AS604" i="1"/>
  <c r="AV604" i="1" s="1"/>
  <c r="AD196" i="1"/>
  <c r="AP606" i="1"/>
  <c r="AD226" i="1"/>
  <c r="A295" i="1"/>
  <c r="W295" i="1" s="1"/>
  <c r="AD258" i="1"/>
  <c r="K296" i="1" l="1"/>
  <c r="AC296" i="1"/>
  <c r="AI296" i="1"/>
  <c r="AB294" i="1"/>
  <c r="AD294" i="1" s="1"/>
  <c r="I296" i="1"/>
  <c r="L296" i="1"/>
  <c r="BF298" i="1"/>
  <c r="BG298" i="1" s="1"/>
  <c r="AQ606" i="1"/>
  <c r="AR606" i="1" s="1"/>
  <c r="AT606" i="1" s="1"/>
  <c r="AA296" i="1"/>
  <c r="AU604" i="1"/>
  <c r="AS605" i="1"/>
  <c r="AV605" i="1" s="1"/>
  <c r="M295" i="1"/>
  <c r="AB295" i="1" s="1"/>
  <c r="AD197" i="1"/>
  <c r="AP607" i="1"/>
  <c r="AD227" i="1"/>
  <c r="A296" i="1"/>
  <c r="W296" i="1" s="1"/>
  <c r="AD259" i="1"/>
  <c r="AC297" i="1" l="1"/>
  <c r="K297" i="1"/>
  <c r="K298" i="1" s="1"/>
  <c r="AI297" i="1"/>
  <c r="I297" i="1"/>
  <c r="L297" i="1"/>
  <c r="BF299" i="1"/>
  <c r="BG299" i="1" s="1"/>
  <c r="AQ607" i="1"/>
  <c r="AR607" i="1" s="1"/>
  <c r="AT607" i="1" s="1"/>
  <c r="AA297" i="1"/>
  <c r="AU605" i="1"/>
  <c r="M296" i="1"/>
  <c r="AS606" i="1"/>
  <c r="AV606" i="1" s="1"/>
  <c r="AD198" i="1"/>
  <c r="AD199" i="1"/>
  <c r="AP608" i="1"/>
  <c r="AD228" i="1"/>
  <c r="AD295" i="1"/>
  <c r="A297" i="1"/>
  <c r="W297" i="1" s="1"/>
  <c r="AD260" i="1"/>
  <c r="AC298" i="1" l="1"/>
  <c r="AI298" i="1"/>
  <c r="AB296" i="1"/>
  <c r="AD296" i="1" s="1"/>
  <c r="I298" i="1"/>
  <c r="L298" i="1"/>
  <c r="BF300" i="1"/>
  <c r="BG300" i="1" s="1"/>
  <c r="AQ608" i="1"/>
  <c r="AR608" i="1" s="1"/>
  <c r="AT608" i="1" s="1"/>
  <c r="AA298" i="1"/>
  <c r="M297" i="1"/>
  <c r="AS607" i="1"/>
  <c r="AV607" i="1" s="1"/>
  <c r="AP609" i="1"/>
  <c r="AD229" i="1"/>
  <c r="AD230" i="1"/>
  <c r="A298" i="1"/>
  <c r="W298" i="1" s="1"/>
  <c r="AD261" i="1"/>
  <c r="AC299" i="1" l="1"/>
  <c r="K299" i="1"/>
  <c r="AI299" i="1"/>
  <c r="AB297" i="1"/>
  <c r="AD297" i="1" s="1"/>
  <c r="I299" i="1"/>
  <c r="L299" i="1"/>
  <c r="BF301" i="1"/>
  <c r="BG301" i="1" s="1"/>
  <c r="AQ609" i="1"/>
  <c r="AR609" i="1" s="1"/>
  <c r="AT609" i="1" s="1"/>
  <c r="AA299" i="1"/>
  <c r="AU606" i="1"/>
  <c r="M298" i="1"/>
  <c r="AB298" i="1" s="1"/>
  <c r="AS608" i="1"/>
  <c r="AV608" i="1" s="1"/>
  <c r="AP610" i="1"/>
  <c r="AD262" i="1"/>
  <c r="A299" i="1"/>
  <c r="W299" i="1" s="1"/>
  <c r="K300" i="1" l="1"/>
  <c r="AC300" i="1"/>
  <c r="AI300" i="1"/>
  <c r="I300" i="1"/>
  <c r="L300" i="1"/>
  <c r="BF302" i="1"/>
  <c r="BG302" i="1" s="1"/>
  <c r="AQ610" i="1"/>
  <c r="AR610" i="1" s="1"/>
  <c r="AT610" i="1" s="1"/>
  <c r="AA300" i="1"/>
  <c r="AU608" i="1"/>
  <c r="AU607" i="1"/>
  <c r="AS609" i="1"/>
  <c r="AV609" i="1" s="1"/>
  <c r="M299" i="1"/>
  <c r="AP611" i="1"/>
  <c r="AD298" i="1"/>
  <c r="A300" i="1"/>
  <c r="W300" i="1" s="1"/>
  <c r="AC301" i="1" l="1"/>
  <c r="K301" i="1"/>
  <c r="AI301" i="1"/>
  <c r="AB299" i="1"/>
  <c r="AD299" i="1" s="1"/>
  <c r="I301" i="1"/>
  <c r="L301" i="1"/>
  <c r="BF303" i="1"/>
  <c r="BG303" i="1" s="1"/>
  <c r="AQ611" i="1"/>
  <c r="AR611" i="1" s="1"/>
  <c r="AT611" i="1" s="1"/>
  <c r="AA301" i="1"/>
  <c r="AS610" i="1"/>
  <c r="AV610" i="1" s="1"/>
  <c r="M300" i="1"/>
  <c r="AP612" i="1"/>
  <c r="AD264" i="1"/>
  <c r="AD263" i="1"/>
  <c r="A301" i="1"/>
  <c r="W301" i="1" s="1"/>
  <c r="K302" i="1" l="1"/>
  <c r="AC302" i="1"/>
  <c r="AI302" i="1"/>
  <c r="AB300" i="1"/>
  <c r="AD300" i="1" s="1"/>
  <c r="I302" i="1"/>
  <c r="L302" i="1"/>
  <c r="BF304" i="1"/>
  <c r="BG304" i="1" s="1"/>
  <c r="AQ612" i="1"/>
  <c r="AR612" i="1" s="1"/>
  <c r="AT612" i="1" s="1"/>
  <c r="AA302" i="1"/>
  <c r="AU609" i="1"/>
  <c r="M301" i="1"/>
  <c r="AS611" i="1"/>
  <c r="AV611" i="1" s="1"/>
  <c r="AP613" i="1"/>
  <c r="AD265" i="1"/>
  <c r="A302" i="1"/>
  <c r="W302" i="1" s="1"/>
  <c r="AC303" i="1" l="1"/>
  <c r="K303" i="1"/>
  <c r="AI303" i="1"/>
  <c r="AB301" i="1"/>
  <c r="AD301" i="1" s="1"/>
  <c r="I303" i="1"/>
  <c r="L303" i="1"/>
  <c r="BF305" i="1"/>
  <c r="BG305" i="1" s="1"/>
  <c r="AQ613" i="1"/>
  <c r="AR613" i="1" s="1"/>
  <c r="AT613" i="1" s="1"/>
  <c r="AA303" i="1"/>
  <c r="AU610" i="1"/>
  <c r="AS612" i="1"/>
  <c r="AV612" i="1" s="1"/>
  <c r="M302" i="1"/>
  <c r="AP614" i="1"/>
  <c r="AD266" i="1"/>
  <c r="A303" i="1"/>
  <c r="W303" i="1" s="1"/>
  <c r="K304" i="1" l="1"/>
  <c r="AC304" i="1"/>
  <c r="AI304" i="1"/>
  <c r="AB302" i="1"/>
  <c r="AD302" i="1" s="1"/>
  <c r="I304" i="1"/>
  <c r="L304" i="1"/>
  <c r="BF306" i="1"/>
  <c r="BG306" i="1" s="1"/>
  <c r="AQ614" i="1"/>
  <c r="AR614" i="1" s="1"/>
  <c r="AT614" i="1" s="1"/>
  <c r="AA304" i="1"/>
  <c r="AU611" i="1"/>
  <c r="M303" i="1"/>
  <c r="AB303" i="1" s="1"/>
  <c r="AS613" i="1"/>
  <c r="AV613" i="1" s="1"/>
  <c r="AP615" i="1"/>
  <c r="AD267" i="1"/>
  <c r="A304" i="1"/>
  <c r="W304" i="1" s="1"/>
  <c r="AC305" i="1" l="1"/>
  <c r="K305" i="1"/>
  <c r="AI305" i="1"/>
  <c r="I305" i="1"/>
  <c r="L305" i="1"/>
  <c r="BF307" i="1"/>
  <c r="BG307" i="1" s="1"/>
  <c r="AQ615" i="1"/>
  <c r="AR615" i="1" s="1"/>
  <c r="AT615" i="1" s="1"/>
  <c r="AA305" i="1"/>
  <c r="AU613" i="1"/>
  <c r="AU612" i="1"/>
  <c r="M304" i="1"/>
  <c r="AS614" i="1"/>
  <c r="AV614" i="1" s="1"/>
  <c r="AP616" i="1"/>
  <c r="AD268" i="1"/>
  <c r="AD303" i="1"/>
  <c r="A305" i="1"/>
  <c r="W305" i="1" s="1"/>
  <c r="K306" i="1" l="1"/>
  <c r="AC306" i="1"/>
  <c r="AI306" i="1"/>
  <c r="AB304" i="1"/>
  <c r="AD304" i="1" s="1"/>
  <c r="I306" i="1"/>
  <c r="L306" i="1"/>
  <c r="BF308" i="1"/>
  <c r="BG308" i="1" s="1"/>
  <c r="AQ616" i="1"/>
  <c r="AR616" i="1" s="1"/>
  <c r="AT616" i="1" s="1"/>
  <c r="AA306" i="1"/>
  <c r="M305" i="1"/>
  <c r="AS615" i="1"/>
  <c r="AV615" i="1" s="1"/>
  <c r="AP617" i="1"/>
  <c r="AD269" i="1"/>
  <c r="A306" i="1"/>
  <c r="W306" i="1" s="1"/>
  <c r="AC307" i="1" l="1"/>
  <c r="K307" i="1"/>
  <c r="AI307" i="1"/>
  <c r="AB305" i="1"/>
  <c r="AD305" i="1" s="1"/>
  <c r="I307" i="1"/>
  <c r="L307" i="1"/>
  <c r="BF309" i="1"/>
  <c r="BG309" i="1" s="1"/>
  <c r="AQ617" i="1"/>
  <c r="AR617" i="1" s="1"/>
  <c r="AT617" i="1" s="1"/>
  <c r="AA307" i="1"/>
  <c r="AU614" i="1"/>
  <c r="AS616" i="1"/>
  <c r="AV616" i="1" s="1"/>
  <c r="M306" i="1"/>
  <c r="AP618" i="1"/>
  <c r="AD270" i="1"/>
  <c r="A307" i="1"/>
  <c r="W307" i="1" s="1"/>
  <c r="K308" i="1" l="1"/>
  <c r="AC308" i="1"/>
  <c r="AI308" i="1"/>
  <c r="AB306" i="1"/>
  <c r="AD306" i="1" s="1"/>
  <c r="I308" i="1"/>
  <c r="L308" i="1"/>
  <c r="BF310" i="1"/>
  <c r="BG310" i="1" s="1"/>
  <c r="AQ618" i="1"/>
  <c r="AR618" i="1" s="1"/>
  <c r="AT618" i="1" s="1"/>
  <c r="AA308" i="1"/>
  <c r="AU615" i="1"/>
  <c r="M307" i="1"/>
  <c r="AS617" i="1"/>
  <c r="AV617" i="1" s="1"/>
  <c r="AP619" i="1"/>
  <c r="AD271" i="1"/>
  <c r="A308" i="1"/>
  <c r="W308" i="1" s="1"/>
  <c r="AC309" i="1" l="1"/>
  <c r="K309" i="1"/>
  <c r="AI309" i="1"/>
  <c r="AB307" i="1"/>
  <c r="AD307" i="1" s="1"/>
  <c r="I309" i="1"/>
  <c r="L309" i="1"/>
  <c r="BF311" i="1"/>
  <c r="BG311" i="1" s="1"/>
  <c r="AQ619" i="1"/>
  <c r="AR619" i="1" s="1"/>
  <c r="AT619" i="1" s="1"/>
  <c r="AA309" i="1"/>
  <c r="AU616" i="1"/>
  <c r="M308" i="1"/>
  <c r="AS618" i="1"/>
  <c r="AV618" i="1" s="1"/>
  <c r="AP620" i="1"/>
  <c r="AD272" i="1"/>
  <c r="A309" i="1"/>
  <c r="W309" i="1" s="1"/>
  <c r="K310" i="1" l="1"/>
  <c r="AC310" i="1"/>
  <c r="AI310" i="1"/>
  <c r="AB308" i="1"/>
  <c r="AD308" i="1" s="1"/>
  <c r="I310" i="1"/>
  <c r="L310" i="1"/>
  <c r="BF312" i="1"/>
  <c r="BG312" i="1" s="1"/>
  <c r="AQ620" i="1"/>
  <c r="AR620" i="1" s="1"/>
  <c r="AW620" i="1" s="1"/>
  <c r="AA310" i="1"/>
  <c r="AU617" i="1"/>
  <c r="AU618" i="1"/>
  <c r="M309" i="1"/>
  <c r="AS619" i="1"/>
  <c r="AV619" i="1" s="1"/>
  <c r="AD273" i="1"/>
  <c r="A310" i="1"/>
  <c r="W310" i="1" s="1"/>
  <c r="AC311" i="1" l="1"/>
  <c r="K311" i="1"/>
  <c r="AI311" i="1"/>
  <c r="AB309" i="1"/>
  <c r="AD309" i="1" s="1"/>
  <c r="I311" i="1"/>
  <c r="L311" i="1"/>
  <c r="AA311" i="1"/>
  <c r="M310" i="1"/>
  <c r="AU619" i="1"/>
  <c r="AD274" i="1"/>
  <c r="A311" i="1"/>
  <c r="W311" i="1" s="1"/>
  <c r="K312" i="1" l="1"/>
  <c r="AC312" i="1"/>
  <c r="AI312" i="1"/>
  <c r="AB310" i="1"/>
  <c r="AD310" i="1" s="1"/>
  <c r="I312" i="1"/>
  <c r="L312" i="1"/>
  <c r="AA312" i="1"/>
  <c r="M311" i="1"/>
  <c r="AD275" i="1"/>
  <c r="A312" i="1"/>
  <c r="W312" i="1" s="1"/>
  <c r="AC313" i="1" l="1"/>
  <c r="K313" i="1"/>
  <c r="AI313" i="1"/>
  <c r="AB311" i="1"/>
  <c r="AD311" i="1" s="1"/>
  <c r="I313" i="1"/>
  <c r="L313" i="1"/>
  <c r="AA313" i="1"/>
  <c r="M312" i="1"/>
  <c r="AB312" i="1" s="1"/>
  <c r="AD276" i="1"/>
  <c r="A313" i="1"/>
  <c r="W313" i="1" s="1"/>
  <c r="K314" i="1" l="1"/>
  <c r="AC314" i="1"/>
  <c r="AI314" i="1"/>
  <c r="I314" i="1"/>
  <c r="L314" i="1"/>
  <c r="AA314" i="1"/>
  <c r="M313" i="1"/>
  <c r="AB313" i="1" s="1"/>
  <c r="AD277" i="1"/>
  <c r="AD312" i="1"/>
  <c r="A314" i="1"/>
  <c r="W314" i="1" s="1"/>
  <c r="AC315" i="1" l="1"/>
  <c r="K315" i="1"/>
  <c r="K316" i="1" s="1"/>
  <c r="AI315" i="1"/>
  <c r="I315" i="1"/>
  <c r="L315" i="1"/>
  <c r="AA315" i="1"/>
  <c r="M314" i="1"/>
  <c r="AD278" i="1"/>
  <c r="A315" i="1"/>
  <c r="W315" i="1" s="1"/>
  <c r="AD313" i="1"/>
  <c r="AC316" i="1" l="1"/>
  <c r="AI316" i="1"/>
  <c r="AB314" i="1"/>
  <c r="AD314" i="1" s="1"/>
  <c r="I316" i="1"/>
  <c r="L316" i="1"/>
  <c r="AA316" i="1"/>
  <c r="M315" i="1"/>
  <c r="AB315" i="1" s="1"/>
  <c r="AD279" i="1"/>
  <c r="A316" i="1"/>
  <c r="W316" i="1" s="1"/>
  <c r="AC317" i="1" l="1"/>
  <c r="K317" i="1"/>
  <c r="AI317" i="1"/>
  <c r="I317" i="1"/>
  <c r="L317" i="1"/>
  <c r="AA317" i="1"/>
  <c r="M316" i="1"/>
  <c r="AD280" i="1"/>
  <c r="AD315" i="1"/>
  <c r="A317" i="1"/>
  <c r="W317" i="1" s="1"/>
  <c r="K318" i="1" l="1"/>
  <c r="AC318" i="1"/>
  <c r="AI318" i="1"/>
  <c r="AB316" i="1"/>
  <c r="AD316" i="1" s="1"/>
  <c r="I318" i="1"/>
  <c r="L318" i="1"/>
  <c r="AA318" i="1"/>
  <c r="M317" i="1"/>
  <c r="AB317" i="1" s="1"/>
  <c r="AD281" i="1"/>
  <c r="A318" i="1"/>
  <c r="W318" i="1" s="1"/>
  <c r="AC319" i="1" l="1"/>
  <c r="K319" i="1"/>
  <c r="K320" i="1" s="1"/>
  <c r="AI319" i="1"/>
  <c r="I319" i="1"/>
  <c r="L319" i="1"/>
  <c r="AA319" i="1"/>
  <c r="M318" i="1"/>
  <c r="AD282" i="1"/>
  <c r="AD317" i="1"/>
  <c r="A319" i="1"/>
  <c r="W319" i="1" s="1"/>
  <c r="AC320" i="1" l="1"/>
  <c r="AI320" i="1"/>
  <c r="AB318" i="1"/>
  <c r="AD318" i="1" s="1"/>
  <c r="I320" i="1"/>
  <c r="L320" i="1"/>
  <c r="AA320" i="1"/>
  <c r="M319" i="1"/>
  <c r="AB319" i="1" s="1"/>
  <c r="AD283" i="1"/>
  <c r="A320" i="1"/>
  <c r="W320" i="1" s="1"/>
  <c r="AC321" i="1" l="1"/>
  <c r="K321" i="1"/>
  <c r="AI321" i="1"/>
  <c r="I321" i="1"/>
  <c r="L321" i="1"/>
  <c r="AA321" i="1"/>
  <c r="M320" i="1"/>
  <c r="AB320" i="1" s="1"/>
  <c r="AD284" i="1"/>
  <c r="AD319" i="1"/>
  <c r="A321" i="1"/>
  <c r="W321" i="1" s="1"/>
  <c r="K322" i="1" l="1"/>
  <c r="AC322" i="1"/>
  <c r="AI322" i="1"/>
  <c r="I322" i="1"/>
  <c r="L322" i="1"/>
  <c r="AA322" i="1"/>
  <c r="M321" i="1"/>
  <c r="AB321" i="1" s="1"/>
  <c r="AD285" i="1"/>
  <c r="AD320" i="1"/>
  <c r="A322" i="1"/>
  <c r="W322" i="1" s="1"/>
  <c r="AC323" i="1" l="1"/>
  <c r="K323" i="1"/>
  <c r="AI323" i="1"/>
  <c r="I323" i="1"/>
  <c r="L323" i="1"/>
  <c r="AA323" i="1"/>
  <c r="M322" i="1"/>
  <c r="AD286" i="1"/>
  <c r="AD321" i="1"/>
  <c r="A323" i="1"/>
  <c r="AC324" i="1" l="1"/>
  <c r="K324" i="1"/>
  <c r="K325" i="1" s="1"/>
  <c r="AB322" i="1"/>
  <c r="AD322" i="1" s="1"/>
  <c r="W323" i="1"/>
  <c r="L324" i="1"/>
  <c r="AA324" i="1"/>
  <c r="M323" i="1"/>
  <c r="AD287" i="1"/>
  <c r="A324" i="1"/>
  <c r="W324" i="1" s="1"/>
  <c r="AC325" i="1" l="1"/>
  <c r="AB323" i="1"/>
  <c r="AD323" i="1" s="1"/>
  <c r="AI324" i="1"/>
  <c r="AI325" i="1" s="1"/>
  <c r="I324" i="1"/>
  <c r="I325" i="1" s="1"/>
  <c r="L325" i="1"/>
  <c r="AA325" i="1"/>
  <c r="M324" i="1"/>
  <c r="AD288" i="1"/>
  <c r="AD289" i="1"/>
  <c r="A325" i="1"/>
  <c r="W325" i="1" s="1"/>
  <c r="AC326" i="1" l="1"/>
  <c r="K326" i="1"/>
  <c r="K327" i="1" s="1"/>
  <c r="AI326" i="1"/>
  <c r="I326" i="1"/>
  <c r="AB324" i="1"/>
  <c r="AD324" i="1" s="1"/>
  <c r="L326" i="1"/>
  <c r="AA326" i="1"/>
  <c r="M325" i="1"/>
  <c r="A326" i="1"/>
  <c r="W326" i="1" s="1"/>
  <c r="AC327" i="1" l="1"/>
  <c r="AC328" i="1" s="1"/>
  <c r="AI327" i="1"/>
  <c r="L327" i="1"/>
  <c r="AB325" i="1"/>
  <c r="AD325" i="1" s="1"/>
  <c r="I327" i="1"/>
  <c r="AA327" i="1"/>
  <c r="M326" i="1"/>
  <c r="A327" i="1"/>
  <c r="W327" i="1" s="1"/>
  <c r="K328" i="1" l="1"/>
  <c r="K329" i="1" s="1"/>
  <c r="AI328" i="1"/>
  <c r="AB326" i="1"/>
  <c r="AD326" i="1" s="1"/>
  <c r="I328" i="1"/>
  <c r="L328" i="1"/>
  <c r="L329" i="1" s="1"/>
  <c r="AA328" i="1"/>
  <c r="M327" i="1"/>
  <c r="AB327" i="1" s="1"/>
  <c r="A328" i="1"/>
  <c r="W328" i="1" s="1"/>
  <c r="AC329" i="1" l="1"/>
  <c r="AI329" i="1"/>
  <c r="I329" i="1"/>
  <c r="AA329" i="1"/>
  <c r="M328" i="1"/>
  <c r="A329" i="1"/>
  <c r="W329" i="1" s="1"/>
  <c r="AD327" i="1"/>
  <c r="AC330" i="1" l="1"/>
  <c r="K330" i="1"/>
  <c r="K331" i="1" s="1"/>
  <c r="AI330" i="1"/>
  <c r="AB328" i="1"/>
  <c r="AD328" i="1" s="1"/>
  <c r="I330" i="1"/>
  <c r="L330" i="1"/>
  <c r="AA330" i="1"/>
  <c r="M329" i="1"/>
  <c r="AB329" i="1" s="1"/>
  <c r="A330" i="1"/>
  <c r="W330" i="1" s="1"/>
  <c r="AC331" i="1" l="1"/>
  <c r="AI331" i="1"/>
  <c r="I331" i="1"/>
  <c r="L331" i="1"/>
  <c r="AA331" i="1"/>
  <c r="M330" i="1"/>
  <c r="AB330" i="1" s="1"/>
  <c r="AD329" i="1"/>
  <c r="A331" i="1"/>
  <c r="W331" i="1" s="1"/>
  <c r="AC332" i="1" l="1"/>
  <c r="K332" i="1"/>
  <c r="AI332" i="1"/>
  <c r="I332" i="1"/>
  <c r="L332" i="1"/>
  <c r="AA332" i="1"/>
  <c r="M331" i="1"/>
  <c r="A332" i="1"/>
  <c r="W332" i="1" s="1"/>
  <c r="AD330" i="1"/>
  <c r="K333" i="1" l="1"/>
  <c r="AC333" i="1"/>
  <c r="AC334" i="1" s="1"/>
  <c r="AI333" i="1"/>
  <c r="AB331" i="1"/>
  <c r="AD331" i="1" s="1"/>
  <c r="I333" i="1"/>
  <c r="L333" i="1"/>
  <c r="AA333" i="1"/>
  <c r="M332" i="1"/>
  <c r="AB332" i="1" s="1"/>
  <c r="A333" i="1"/>
  <c r="W333" i="1" s="1"/>
  <c r="K334" i="1" l="1"/>
  <c r="K335" i="1" s="1"/>
  <c r="AI334" i="1"/>
  <c r="I334" i="1"/>
  <c r="L334" i="1"/>
  <c r="AA334" i="1"/>
  <c r="M333" i="1"/>
  <c r="AD332" i="1"/>
  <c r="A334" i="1"/>
  <c r="W334" i="1" s="1"/>
  <c r="AC335" i="1" l="1"/>
  <c r="AI335" i="1"/>
  <c r="AB333" i="1"/>
  <c r="AD333" i="1" s="1"/>
  <c r="I335" i="1"/>
  <c r="L335" i="1"/>
  <c r="AA335" i="1"/>
  <c r="M334" i="1"/>
  <c r="A335" i="1"/>
  <c r="W335" i="1" s="1"/>
  <c r="K336" i="1" l="1"/>
  <c r="AC336" i="1"/>
  <c r="AC337" i="1" s="1"/>
  <c r="AI336" i="1"/>
  <c r="AB334" i="1"/>
  <c r="AD334" i="1" s="1"/>
  <c r="I336" i="1"/>
  <c r="L336" i="1"/>
  <c r="L337" i="1" s="1"/>
  <c r="AA336" i="1"/>
  <c r="M335" i="1"/>
  <c r="AB335" i="1" s="1"/>
  <c r="A336" i="1"/>
  <c r="W336" i="1" s="1"/>
  <c r="K337" i="1" l="1"/>
  <c r="AI337" i="1"/>
  <c r="I337" i="1"/>
  <c r="AA337" i="1"/>
  <c r="M336" i="1"/>
  <c r="AD335" i="1"/>
  <c r="A337" i="1"/>
  <c r="W337" i="1" s="1"/>
  <c r="K338" i="1" l="1"/>
  <c r="AC338" i="1"/>
  <c r="AI338" i="1"/>
  <c r="AB336" i="1"/>
  <c r="AD336" i="1" s="1"/>
  <c r="I338" i="1"/>
  <c r="L338" i="1"/>
  <c r="AA338" i="1"/>
  <c r="M337" i="1"/>
  <c r="A338" i="1"/>
  <c r="W338" i="1" s="1"/>
  <c r="AC339" i="1" l="1"/>
  <c r="K339" i="1"/>
  <c r="K340" i="1" s="1"/>
  <c r="AI339" i="1"/>
  <c r="AB337" i="1"/>
  <c r="AD337" i="1" s="1"/>
  <c r="I339" i="1"/>
  <c r="L339" i="1"/>
  <c r="AA339" i="1"/>
  <c r="M338" i="1"/>
  <c r="A339" i="1"/>
  <c r="W339" i="1" s="1"/>
  <c r="AC340" i="1" l="1"/>
  <c r="AI340" i="1"/>
  <c r="AB338" i="1"/>
  <c r="AD338" i="1" s="1"/>
  <c r="I340" i="1"/>
  <c r="L340" i="1"/>
  <c r="AA340" i="1"/>
  <c r="M339" i="1"/>
  <c r="AB339" i="1" s="1"/>
  <c r="A340" i="1"/>
  <c r="W340" i="1" s="1"/>
  <c r="AC341" i="1" l="1"/>
  <c r="K341" i="1"/>
  <c r="AI341" i="1"/>
  <c r="I341" i="1"/>
  <c r="L341" i="1"/>
  <c r="AA341" i="1"/>
  <c r="M340" i="1"/>
  <c r="AD339" i="1"/>
  <c r="A341" i="1"/>
  <c r="W341" i="1" s="1"/>
  <c r="K342" i="1" l="1"/>
  <c r="AC342" i="1"/>
  <c r="AI342" i="1"/>
  <c r="AB340" i="1"/>
  <c r="AD340" i="1" s="1"/>
  <c r="I342" i="1"/>
  <c r="L342" i="1"/>
  <c r="AA342" i="1"/>
  <c r="M341" i="1"/>
  <c r="A342" i="1"/>
  <c r="W342" i="1" s="1"/>
  <c r="AC343" i="1" l="1"/>
  <c r="K343" i="1"/>
  <c r="K344" i="1" s="1"/>
  <c r="AI343" i="1"/>
  <c r="AB341" i="1"/>
  <c r="AD341" i="1" s="1"/>
  <c r="I343" i="1"/>
  <c r="L343" i="1"/>
  <c r="AA343" i="1"/>
  <c r="M342" i="1"/>
  <c r="A343" i="1"/>
  <c r="W343" i="1" s="1"/>
  <c r="AC344" i="1" l="1"/>
  <c r="AC345" i="1" s="1"/>
  <c r="AI344" i="1"/>
  <c r="AB342" i="1"/>
  <c r="AD342" i="1" s="1"/>
  <c r="I344" i="1"/>
  <c r="L344" i="1"/>
  <c r="L345" i="1" s="1"/>
  <c r="AA344" i="1"/>
  <c r="M343" i="1"/>
  <c r="A344" i="1"/>
  <c r="W344" i="1" s="1"/>
  <c r="K345" i="1" l="1"/>
  <c r="AI345" i="1"/>
  <c r="AB343" i="1"/>
  <c r="AD343" i="1" s="1"/>
  <c r="I345" i="1"/>
  <c r="AA345" i="1"/>
  <c r="M344" i="1"/>
  <c r="A345" i="1"/>
  <c r="W345" i="1" s="1"/>
  <c r="K346" i="1" l="1"/>
  <c r="AC346" i="1"/>
  <c r="AC347" i="1" s="1"/>
  <c r="AI346" i="1"/>
  <c r="AB344" i="1"/>
  <c r="AD344" i="1" s="1"/>
  <c r="I346" i="1"/>
  <c r="L346" i="1"/>
  <c r="M345" i="1"/>
  <c r="AB345" i="1" s="1"/>
  <c r="AA346" i="1"/>
  <c r="A346" i="1"/>
  <c r="W346" i="1" s="1"/>
  <c r="K347" i="1" l="1"/>
  <c r="AI347" i="1"/>
  <c r="I347" i="1"/>
  <c r="L347" i="1"/>
  <c r="AA347" i="1"/>
  <c r="M346" i="1"/>
  <c r="AD345" i="1"/>
  <c r="A347" i="1"/>
  <c r="W347" i="1" s="1"/>
  <c r="K348" i="1" l="1"/>
  <c r="AC348" i="1"/>
  <c r="AC349" i="1" s="1"/>
  <c r="AI348" i="1"/>
  <c r="AB346" i="1"/>
  <c r="AD346" i="1" s="1"/>
  <c r="I348" i="1"/>
  <c r="L348" i="1"/>
  <c r="AA348" i="1"/>
  <c r="M347" i="1"/>
  <c r="AB347" i="1" s="1"/>
  <c r="A348" i="1"/>
  <c r="W348" i="1" s="1"/>
  <c r="K349" i="1" l="1"/>
  <c r="AI349" i="1"/>
  <c r="I349" i="1"/>
  <c r="L349" i="1"/>
  <c r="AA349" i="1"/>
  <c r="M348" i="1"/>
  <c r="AB348" i="1" s="1"/>
  <c r="AD347" i="1"/>
  <c r="A349" i="1"/>
  <c r="W349" i="1" s="1"/>
  <c r="K350" i="1" l="1"/>
  <c r="AC350" i="1"/>
  <c r="AC351" i="1" s="1"/>
  <c r="AI350" i="1"/>
  <c r="I350" i="1"/>
  <c r="L350" i="1"/>
  <c r="AA350" i="1"/>
  <c r="M349" i="1"/>
  <c r="AD348" i="1"/>
  <c r="A350" i="1"/>
  <c r="W350" i="1" s="1"/>
  <c r="K351" i="1" l="1"/>
  <c r="K352" i="1" s="1"/>
  <c r="AI351" i="1"/>
  <c r="AB349" i="1"/>
  <c r="AD349" i="1" s="1"/>
  <c r="I351" i="1"/>
  <c r="L351" i="1"/>
  <c r="AA351" i="1"/>
  <c r="M350" i="1"/>
  <c r="A351" i="1"/>
  <c r="W351" i="1" s="1"/>
  <c r="L352" i="1" l="1"/>
  <c r="AC352" i="1"/>
  <c r="AI352" i="1"/>
  <c r="AB350" i="1"/>
  <c r="AD350" i="1" s="1"/>
  <c r="I352" i="1"/>
  <c r="AA352" i="1"/>
  <c r="M351" i="1"/>
  <c r="AB351" i="1" s="1"/>
  <c r="A352" i="1"/>
  <c r="W352" i="1" s="1"/>
  <c r="AC353" i="1" l="1"/>
  <c r="K353" i="1"/>
  <c r="AI353" i="1"/>
  <c r="I353" i="1"/>
  <c r="L353" i="1"/>
  <c r="AA353" i="1"/>
  <c r="M352" i="1"/>
  <c r="AB352" i="1" s="1"/>
  <c r="AD351" i="1"/>
  <c r="A353" i="1"/>
  <c r="AC354" i="1" l="1"/>
  <c r="K354" i="1"/>
  <c r="W353" i="1"/>
  <c r="L354" i="1"/>
  <c r="AA354" i="1"/>
  <c r="M353" i="1"/>
  <c r="AD352" i="1"/>
  <c r="A354" i="1"/>
  <c r="K355" i="1" l="1"/>
  <c r="AC355" i="1"/>
  <c r="AB353" i="1"/>
  <c r="AD353" i="1" s="1"/>
  <c r="AI354" i="1"/>
  <c r="I354" i="1"/>
  <c r="W354" i="1"/>
  <c r="L355" i="1"/>
  <c r="AA355" i="1"/>
  <c r="M354" i="1"/>
  <c r="A355" i="1"/>
  <c r="W355" i="1" s="1"/>
  <c r="AC356" i="1" l="1"/>
  <c r="K356" i="1"/>
  <c r="K357" i="1" s="1"/>
  <c r="AI355" i="1"/>
  <c r="AI356" i="1" s="1"/>
  <c r="AB354" i="1"/>
  <c r="AD354" i="1" s="1"/>
  <c r="I355" i="1"/>
  <c r="I356" i="1" s="1"/>
  <c r="L356" i="1"/>
  <c r="AA356" i="1"/>
  <c r="M355" i="1"/>
  <c r="AB355" i="1" s="1"/>
  <c r="A356" i="1"/>
  <c r="W356" i="1" s="1"/>
  <c r="AC357" i="1" l="1"/>
  <c r="I357" i="1"/>
  <c r="AI357" i="1"/>
  <c r="L357" i="1"/>
  <c r="AA357" i="1"/>
  <c r="M356" i="1"/>
  <c r="AD355" i="1"/>
  <c r="A357" i="1"/>
  <c r="W357" i="1" s="1"/>
  <c r="AC358" i="1" l="1"/>
  <c r="I358" i="1"/>
  <c r="K358" i="1"/>
  <c r="AB356" i="1"/>
  <c r="AD356" i="1" s="1"/>
  <c r="L358" i="1"/>
  <c r="AI358" i="1"/>
  <c r="AA358" i="1"/>
  <c r="M357" i="1"/>
  <c r="A358" i="1"/>
  <c r="W358" i="1" s="1"/>
  <c r="K359" i="1" l="1"/>
  <c r="I359" i="1"/>
  <c r="AC359" i="1"/>
  <c r="AC360" i="1" s="1"/>
  <c r="AB357" i="1"/>
  <c r="AD357" i="1" s="1"/>
  <c r="AI359" i="1"/>
  <c r="L359" i="1"/>
  <c r="L360" i="1" s="1"/>
  <c r="AA359" i="1"/>
  <c r="M358" i="1"/>
  <c r="AB358" i="1" s="1"/>
  <c r="A359" i="1"/>
  <c r="W359" i="1" s="1"/>
  <c r="I360" i="1" l="1"/>
  <c r="K360" i="1"/>
  <c r="AI360" i="1"/>
  <c r="AA360" i="1"/>
  <c r="M359" i="1"/>
  <c r="AD358" i="1"/>
  <c r="A360" i="1"/>
  <c r="W360" i="1" s="1"/>
  <c r="I361" i="1" s="1"/>
  <c r="K361" i="1" l="1"/>
  <c r="AC361" i="1"/>
  <c r="AB359" i="1"/>
  <c r="AD359" i="1" s="1"/>
  <c r="AI361" i="1"/>
  <c r="L361" i="1"/>
  <c r="AA361" i="1"/>
  <c r="M360" i="1"/>
  <c r="AB360" i="1" s="1"/>
  <c r="A361" i="1"/>
  <c r="W361" i="1" s="1"/>
  <c r="I362" i="1" s="1"/>
  <c r="AC362" i="1" l="1"/>
  <c r="K362" i="1"/>
  <c r="L362" i="1"/>
  <c r="AI362" i="1"/>
  <c r="AA362" i="1"/>
  <c r="M361" i="1"/>
  <c r="AB361" i="1" s="1"/>
  <c r="A362" i="1"/>
  <c r="W362" i="1" s="1"/>
  <c r="I363" i="1" s="1"/>
  <c r="AD360" i="1"/>
  <c r="K363" i="1" l="1"/>
  <c r="AC363" i="1"/>
  <c r="AI363" i="1"/>
  <c r="L363" i="1"/>
  <c r="AA363" i="1"/>
  <c r="M362" i="1"/>
  <c r="AB362" i="1" s="1"/>
  <c r="AD361" i="1"/>
  <c r="A363" i="1"/>
  <c r="W363" i="1" s="1"/>
  <c r="I364" i="1" s="1"/>
  <c r="AC364" i="1" l="1"/>
  <c r="K364" i="1"/>
  <c r="L364" i="1"/>
  <c r="AI364" i="1"/>
  <c r="AA364" i="1"/>
  <c r="M363" i="1"/>
  <c r="AB363" i="1" s="1"/>
  <c r="AD362" i="1"/>
  <c r="A364" i="1"/>
  <c r="W364" i="1" s="1"/>
  <c r="I365" i="1" s="1"/>
  <c r="K365" i="1" l="1"/>
  <c r="AC365" i="1"/>
  <c r="AI365" i="1"/>
  <c r="L365" i="1"/>
  <c r="AA365" i="1"/>
  <c r="M364" i="1"/>
  <c r="AD363" i="1"/>
  <c r="A365" i="1"/>
  <c r="W365" i="1" s="1"/>
  <c r="I366" i="1" s="1"/>
  <c r="AC366" i="1" l="1"/>
  <c r="K366" i="1"/>
  <c r="AB364" i="1"/>
  <c r="AD364" i="1" s="1"/>
  <c r="L366" i="1"/>
  <c r="AI366" i="1"/>
  <c r="AA366" i="1"/>
  <c r="M365" i="1"/>
  <c r="AB365" i="1" s="1"/>
  <c r="A366" i="1"/>
  <c r="W366" i="1" s="1"/>
  <c r="I367" i="1" s="1"/>
  <c r="K367" i="1" l="1"/>
  <c r="AC367" i="1"/>
  <c r="AI367" i="1"/>
  <c r="L367" i="1"/>
  <c r="AA367" i="1"/>
  <c r="M366" i="1"/>
  <c r="AD365" i="1"/>
  <c r="A367" i="1"/>
  <c r="W367" i="1" s="1"/>
  <c r="I368" i="1" s="1"/>
  <c r="AC368" i="1" l="1"/>
  <c r="K368" i="1"/>
  <c r="AB366" i="1"/>
  <c r="AD366" i="1" s="1"/>
  <c r="L368" i="1"/>
  <c r="AI368" i="1"/>
  <c r="AA368" i="1"/>
  <c r="M367" i="1"/>
  <c r="A368" i="1"/>
  <c r="W368" i="1" s="1"/>
  <c r="I369" i="1" s="1"/>
  <c r="K369" i="1" l="1"/>
  <c r="AC369" i="1"/>
  <c r="AB367" i="1"/>
  <c r="AD367" i="1" s="1"/>
  <c r="AI369" i="1"/>
  <c r="L369" i="1"/>
  <c r="AA369" i="1"/>
  <c r="M368" i="1"/>
  <c r="AB368" i="1" s="1"/>
  <c r="A369" i="1"/>
  <c r="W369" i="1" s="1"/>
  <c r="I370" i="1" s="1"/>
  <c r="AC370" i="1" l="1"/>
  <c r="K370" i="1"/>
  <c r="L370" i="1"/>
  <c r="AI370" i="1"/>
  <c r="AA370" i="1"/>
  <c r="M369" i="1"/>
  <c r="AD368" i="1"/>
  <c r="A370" i="1"/>
  <c r="W370" i="1" s="1"/>
  <c r="I371" i="1" s="1"/>
  <c r="K371" i="1" l="1"/>
  <c r="AC371" i="1"/>
  <c r="AB369" i="1"/>
  <c r="AD369" i="1" s="1"/>
  <c r="AI371" i="1"/>
  <c r="L371" i="1"/>
  <c r="L372" i="1" s="1"/>
  <c r="AA371" i="1"/>
  <c r="M370" i="1"/>
  <c r="AB370" i="1" s="1"/>
  <c r="A371" i="1"/>
  <c r="W371" i="1" s="1"/>
  <c r="I372" i="1" s="1"/>
  <c r="AC372" i="1" l="1"/>
  <c r="K372" i="1"/>
  <c r="AI372" i="1"/>
  <c r="AA372" i="1"/>
  <c r="M371" i="1"/>
  <c r="A372" i="1"/>
  <c r="W372" i="1" s="1"/>
  <c r="I373" i="1" s="1"/>
  <c r="AD370" i="1"/>
  <c r="K373" i="1" l="1"/>
  <c r="AC373" i="1"/>
  <c r="AB371" i="1"/>
  <c r="AD371" i="1" s="1"/>
  <c r="AI373" i="1"/>
  <c r="L373" i="1"/>
  <c r="AA373" i="1"/>
  <c r="M372" i="1"/>
  <c r="A373" i="1"/>
  <c r="W373" i="1" s="1"/>
  <c r="I374" i="1" s="1"/>
  <c r="L374" i="1" l="1"/>
  <c r="AC374" i="1"/>
  <c r="K374" i="1"/>
  <c r="AB372" i="1"/>
  <c r="AD372" i="1" s="1"/>
  <c r="AI374" i="1"/>
  <c r="AA374" i="1"/>
  <c r="M373" i="1"/>
  <c r="A374" i="1"/>
  <c r="W374" i="1" s="1"/>
  <c r="I375" i="1" s="1"/>
  <c r="K375" i="1" l="1"/>
  <c r="AC375" i="1"/>
  <c r="AB373" i="1"/>
  <c r="AD373" i="1" s="1"/>
  <c r="AI375" i="1"/>
  <c r="L375" i="1"/>
  <c r="AA375" i="1"/>
  <c r="M374" i="1"/>
  <c r="A375" i="1"/>
  <c r="W375" i="1" s="1"/>
  <c r="I376" i="1" s="1"/>
  <c r="AC376" i="1" l="1"/>
  <c r="K376" i="1"/>
  <c r="AB374" i="1"/>
  <c r="AD374" i="1" s="1"/>
  <c r="L376" i="1"/>
  <c r="AI376" i="1"/>
  <c r="AA376" i="1"/>
  <c r="M375" i="1"/>
  <c r="A376" i="1"/>
  <c r="W376" i="1" s="1"/>
  <c r="I377" i="1" s="1"/>
  <c r="K377" i="1" l="1"/>
  <c r="AC377" i="1"/>
  <c r="AB375" i="1"/>
  <c r="AD375" i="1" s="1"/>
  <c r="AI377" i="1"/>
  <c r="L377" i="1"/>
  <c r="L378" i="1" s="1"/>
  <c r="AA377" i="1"/>
  <c r="M376" i="1"/>
  <c r="AB376" i="1" s="1"/>
  <c r="A377" i="1"/>
  <c r="W377" i="1" s="1"/>
  <c r="I378" i="1" s="1"/>
  <c r="AC378" i="1" l="1"/>
  <c r="K378" i="1"/>
  <c r="AI378" i="1"/>
  <c r="AA378" i="1"/>
  <c r="M377" i="1"/>
  <c r="AB377" i="1" s="1"/>
  <c r="AD376" i="1"/>
  <c r="A378" i="1"/>
  <c r="W378" i="1" s="1"/>
  <c r="I379" i="1" s="1"/>
  <c r="K379" i="1" l="1"/>
  <c r="AC379" i="1"/>
  <c r="AI379" i="1"/>
  <c r="L379" i="1"/>
  <c r="AA379" i="1"/>
  <c r="AD377" i="1"/>
  <c r="M378" i="1"/>
  <c r="A379" i="1"/>
  <c r="W379" i="1" s="1"/>
  <c r="I380" i="1" s="1"/>
  <c r="AC380" i="1" l="1"/>
  <c r="K380" i="1"/>
  <c r="AB378" i="1"/>
  <c r="AD378" i="1" s="1"/>
  <c r="L380" i="1"/>
  <c r="AI380" i="1"/>
  <c r="AA380" i="1"/>
  <c r="M379" i="1"/>
  <c r="AB379" i="1" s="1"/>
  <c r="A380" i="1"/>
  <c r="W380" i="1" s="1"/>
  <c r="I381" i="1" s="1"/>
  <c r="K381" i="1" l="1"/>
  <c r="AC381" i="1"/>
  <c r="AI381" i="1"/>
  <c r="L381" i="1"/>
  <c r="AA381" i="1"/>
  <c r="M380" i="1"/>
  <c r="AD379" i="1"/>
  <c r="A381" i="1"/>
  <c r="W381" i="1" s="1"/>
  <c r="I382" i="1" s="1"/>
  <c r="AC382" i="1" l="1"/>
  <c r="K382" i="1"/>
  <c r="AB380" i="1"/>
  <c r="AD380" i="1" s="1"/>
  <c r="L382" i="1"/>
  <c r="AI382" i="1"/>
  <c r="AA382" i="1"/>
  <c r="M381" i="1"/>
  <c r="AB381" i="1" s="1"/>
  <c r="A382" i="1"/>
  <c r="W382" i="1" s="1"/>
  <c r="I383" i="1" s="1"/>
  <c r="K383" i="1" l="1"/>
  <c r="AC383" i="1"/>
  <c r="AI383" i="1"/>
  <c r="L383" i="1"/>
  <c r="AA383" i="1"/>
  <c r="M382" i="1"/>
  <c r="AB382" i="1" s="1"/>
  <c r="A383" i="1"/>
  <c r="W383" i="1" s="1"/>
  <c r="I384" i="1" s="1"/>
  <c r="AD381" i="1"/>
  <c r="AC384" i="1" l="1"/>
  <c r="K384" i="1"/>
  <c r="L384" i="1"/>
  <c r="AI384" i="1"/>
  <c r="AA384" i="1"/>
  <c r="M383" i="1"/>
  <c r="AB383" i="1" s="1"/>
  <c r="A384" i="1"/>
  <c r="AD382" i="1"/>
  <c r="AC385" i="1" l="1"/>
  <c r="K385" i="1"/>
  <c r="L385" i="1"/>
  <c r="W384" i="1"/>
  <c r="AA385" i="1"/>
  <c r="AD383" i="1"/>
  <c r="M384" i="1"/>
  <c r="AB384" i="1" s="1"/>
  <c r="A385" i="1"/>
  <c r="W385" i="1" s="1"/>
  <c r="K386" i="1" l="1"/>
  <c r="AC386" i="1"/>
  <c r="AC387" i="1" s="1"/>
  <c r="AI385" i="1"/>
  <c r="AI386" i="1" s="1"/>
  <c r="I385" i="1"/>
  <c r="I386" i="1" s="1"/>
  <c r="L386" i="1"/>
  <c r="AA386" i="1"/>
  <c r="AD384" i="1"/>
  <c r="M385" i="1"/>
  <c r="A386" i="1"/>
  <c r="W386" i="1" s="1"/>
  <c r="K387" i="1" l="1"/>
  <c r="AB385" i="1"/>
  <c r="AD385" i="1" s="1"/>
  <c r="I387" i="1"/>
  <c r="L387" i="1"/>
  <c r="AI387" i="1"/>
  <c r="AA387" i="1"/>
  <c r="M386" i="1"/>
  <c r="A387" i="1"/>
  <c r="W387" i="1" s="1"/>
  <c r="L388" i="1" l="1"/>
  <c r="K388" i="1"/>
  <c r="I388" i="1"/>
  <c r="AC388" i="1"/>
  <c r="AB386" i="1"/>
  <c r="AD386" i="1" s="1"/>
  <c r="AI388" i="1"/>
  <c r="AA388" i="1"/>
  <c r="M387" i="1"/>
  <c r="AB387" i="1" s="1"/>
  <c r="A388" i="1"/>
  <c r="W388" i="1" s="1"/>
  <c r="I389" i="1" l="1"/>
  <c r="AC389" i="1"/>
  <c r="K389" i="1"/>
  <c r="L389" i="1"/>
  <c r="AI389" i="1"/>
  <c r="AA389" i="1"/>
  <c r="M388" i="1"/>
  <c r="AB388" i="1" s="1"/>
  <c r="AD387" i="1"/>
  <c r="A389" i="1"/>
  <c r="W389" i="1" s="1"/>
  <c r="I390" i="1" s="1"/>
  <c r="K390" i="1" l="1"/>
  <c r="AC390" i="1"/>
  <c r="AI390" i="1"/>
  <c r="L390" i="1"/>
  <c r="AA390" i="1"/>
  <c r="AD388" i="1"/>
  <c r="M389" i="1"/>
  <c r="A390" i="1"/>
  <c r="W390" i="1" s="1"/>
  <c r="I391" i="1" s="1"/>
  <c r="AC391" i="1" l="1"/>
  <c r="K391" i="1"/>
  <c r="AB389" i="1"/>
  <c r="AD389" i="1" s="1"/>
  <c r="L391" i="1"/>
  <c r="AI391" i="1"/>
  <c r="AA391" i="1"/>
  <c r="M390" i="1"/>
  <c r="AB390" i="1" s="1"/>
  <c r="A391" i="1"/>
  <c r="W391" i="1" s="1"/>
  <c r="I392" i="1" s="1"/>
  <c r="K392" i="1" l="1"/>
  <c r="AC392" i="1"/>
  <c r="AI392" i="1"/>
  <c r="L392" i="1"/>
  <c r="AA392" i="1"/>
  <c r="AD390" i="1"/>
  <c r="M391" i="1"/>
  <c r="A392" i="1"/>
  <c r="W392" i="1" s="1"/>
  <c r="I393" i="1" s="1"/>
  <c r="AC393" i="1" l="1"/>
  <c r="K393" i="1"/>
  <c r="AB391" i="1"/>
  <c r="AD391" i="1" s="1"/>
  <c r="L393" i="1"/>
  <c r="AI393" i="1"/>
  <c r="AA393" i="1"/>
  <c r="M392" i="1"/>
  <c r="A393" i="1"/>
  <c r="W393" i="1" s="1"/>
  <c r="I394" i="1" s="1"/>
  <c r="K394" i="1" l="1"/>
  <c r="AC394" i="1"/>
  <c r="AB392" i="1"/>
  <c r="AD392" i="1" s="1"/>
  <c r="AI394" i="1"/>
  <c r="L394" i="1"/>
  <c r="AA394" i="1"/>
  <c r="M393" i="1"/>
  <c r="AB393" i="1" s="1"/>
  <c r="A394" i="1"/>
  <c r="W394" i="1" s="1"/>
  <c r="I395" i="1" s="1"/>
  <c r="AC395" i="1" l="1"/>
  <c r="K395" i="1"/>
  <c r="L395" i="1"/>
  <c r="AI395" i="1"/>
  <c r="AA395" i="1"/>
  <c r="M394" i="1"/>
  <c r="AB394" i="1" s="1"/>
  <c r="AD393" i="1"/>
  <c r="A395" i="1"/>
  <c r="W395" i="1" s="1"/>
  <c r="I396" i="1" s="1"/>
  <c r="K396" i="1" l="1"/>
  <c r="AC396" i="1"/>
  <c r="AI396" i="1"/>
  <c r="L396" i="1"/>
  <c r="AA396" i="1"/>
  <c r="M395" i="1"/>
  <c r="AD394" i="1"/>
  <c r="A396" i="1"/>
  <c r="W396" i="1" s="1"/>
  <c r="I397" i="1" s="1"/>
  <c r="AC397" i="1" l="1"/>
  <c r="K397" i="1"/>
  <c r="AB395" i="1"/>
  <c r="AD395" i="1" s="1"/>
  <c r="L397" i="1"/>
  <c r="AI397" i="1"/>
  <c r="AA397" i="1"/>
  <c r="M396" i="1"/>
  <c r="AB396" i="1" s="1"/>
  <c r="A397" i="1"/>
  <c r="W397" i="1" s="1"/>
  <c r="I398" i="1" s="1"/>
  <c r="K398" i="1" l="1"/>
  <c r="AC398" i="1"/>
  <c r="AI398" i="1"/>
  <c r="L398" i="1"/>
  <c r="AA398" i="1"/>
  <c r="AD396" i="1"/>
  <c r="M397" i="1"/>
  <c r="AB397" i="1" s="1"/>
  <c r="A398" i="1"/>
  <c r="W398" i="1" s="1"/>
  <c r="I399" i="1" s="1"/>
  <c r="AC399" i="1" l="1"/>
  <c r="K399" i="1"/>
  <c r="L399" i="1"/>
  <c r="AI399" i="1"/>
  <c r="AA399" i="1"/>
  <c r="AD397" i="1"/>
  <c r="M398" i="1"/>
  <c r="A399" i="1"/>
  <c r="W399" i="1" s="1"/>
  <c r="I400" i="1" s="1"/>
  <c r="K400" i="1" l="1"/>
  <c r="AC400" i="1"/>
  <c r="AB398" i="1"/>
  <c r="AD398" i="1" s="1"/>
  <c r="AI400" i="1"/>
  <c r="L400" i="1"/>
  <c r="AA400" i="1"/>
  <c r="M399" i="1"/>
  <c r="A400" i="1"/>
  <c r="W400" i="1" s="1"/>
  <c r="I401" i="1" s="1"/>
  <c r="K401" i="1" l="1"/>
  <c r="AC401" i="1"/>
  <c r="AB399" i="1"/>
  <c r="AD399" i="1" s="1"/>
  <c r="L401" i="1"/>
  <c r="AI401" i="1"/>
  <c r="AA401" i="1"/>
  <c r="M400" i="1"/>
  <c r="A401" i="1"/>
  <c r="W401" i="1" s="1"/>
  <c r="I402" i="1" s="1"/>
  <c r="AC402" i="1" l="1"/>
  <c r="K402" i="1"/>
  <c r="AB400" i="1"/>
  <c r="AD400" i="1" s="1"/>
  <c r="AI402" i="1"/>
  <c r="L402" i="1"/>
  <c r="AA402" i="1"/>
  <c r="M401" i="1"/>
  <c r="A402" i="1"/>
  <c r="W402" i="1" s="1"/>
  <c r="I403" i="1" s="1"/>
  <c r="K403" i="1" l="1"/>
  <c r="AC403" i="1"/>
  <c r="AB401" i="1"/>
  <c r="AD401" i="1" s="1"/>
  <c r="L403" i="1"/>
  <c r="AI403" i="1"/>
  <c r="AA403" i="1"/>
  <c r="M402" i="1"/>
  <c r="A403" i="1"/>
  <c r="W403" i="1" s="1"/>
  <c r="I404" i="1" s="1"/>
  <c r="AC404" i="1" l="1"/>
  <c r="K404" i="1"/>
  <c r="AB402" i="1"/>
  <c r="AD402" i="1" s="1"/>
  <c r="AI404" i="1"/>
  <c r="L404" i="1"/>
  <c r="AA404" i="1"/>
  <c r="M403" i="1"/>
  <c r="A404" i="1"/>
  <c r="W404" i="1" s="1"/>
  <c r="I405" i="1" s="1"/>
  <c r="K405" i="1" l="1"/>
  <c r="AC405" i="1"/>
  <c r="AB403" i="1"/>
  <c r="AD403" i="1" s="1"/>
  <c r="L405" i="1"/>
  <c r="AI405" i="1"/>
  <c r="AA405" i="1"/>
  <c r="M404" i="1"/>
  <c r="A405" i="1"/>
  <c r="W405" i="1" s="1"/>
  <c r="I406" i="1" s="1"/>
  <c r="AC406" i="1" l="1"/>
  <c r="K406" i="1"/>
  <c r="AB404" i="1"/>
  <c r="AD404" i="1" s="1"/>
  <c r="AI406" i="1"/>
  <c r="L406" i="1"/>
  <c r="AA406" i="1"/>
  <c r="M405" i="1"/>
  <c r="A406" i="1"/>
  <c r="W406" i="1" s="1"/>
  <c r="I407" i="1" s="1"/>
  <c r="K407" i="1" l="1"/>
  <c r="AC407" i="1"/>
  <c r="AB405" i="1"/>
  <c r="AD405" i="1" s="1"/>
  <c r="L407" i="1"/>
  <c r="AI407" i="1"/>
  <c r="AA407" i="1"/>
  <c r="M406" i="1"/>
  <c r="AB406" i="1" s="1"/>
  <c r="A407" i="1"/>
  <c r="W407" i="1" s="1"/>
  <c r="I408" i="1" s="1"/>
  <c r="AC408" i="1" l="1"/>
  <c r="K408" i="1"/>
  <c r="AI408" i="1"/>
  <c r="L408" i="1"/>
  <c r="AA408" i="1"/>
  <c r="M407" i="1"/>
  <c r="AD406" i="1"/>
  <c r="A408" i="1"/>
  <c r="W408" i="1" s="1"/>
  <c r="I409" i="1" s="1"/>
  <c r="K409" i="1" l="1"/>
  <c r="AC409" i="1"/>
  <c r="AB407" i="1"/>
  <c r="AD407" i="1" s="1"/>
  <c r="L409" i="1"/>
  <c r="AI409" i="1"/>
  <c r="AA409" i="1"/>
  <c r="M408" i="1"/>
  <c r="A409" i="1"/>
  <c r="W409" i="1" s="1"/>
  <c r="I410" i="1" s="1"/>
  <c r="AC410" i="1" l="1"/>
  <c r="K410" i="1"/>
  <c r="AB408" i="1"/>
  <c r="AD408" i="1" s="1"/>
  <c r="AI410" i="1"/>
  <c r="L410" i="1"/>
  <c r="AA410" i="1"/>
  <c r="AA411" i="1" s="1"/>
  <c r="M409" i="1"/>
  <c r="A410" i="1"/>
  <c r="K411" i="1" l="1"/>
  <c r="AC411" i="1"/>
  <c r="AB409" i="1"/>
  <c r="AD409" i="1" s="1"/>
  <c r="W410" i="1"/>
  <c r="AI411" i="1" s="1"/>
  <c r="L411" i="1"/>
  <c r="A411" i="1"/>
  <c r="W411" i="1" s="1"/>
  <c r="M410" i="1"/>
  <c r="AC412" i="1" l="1"/>
  <c r="K412" i="1"/>
  <c r="AB410" i="1"/>
  <c r="AD410" i="1" s="1"/>
  <c r="M411" i="1"/>
  <c r="AB411" i="1" s="1"/>
  <c r="AD411" i="1" s="1"/>
  <c r="I411" i="1"/>
  <c r="I412" i="1" s="1"/>
  <c r="Y411" i="1"/>
  <c r="Z411" i="1" s="1"/>
  <c r="AG411" i="1" s="1"/>
  <c r="X411" i="1"/>
  <c r="AI412" i="1"/>
  <c r="L412" i="1"/>
  <c r="AA412" i="1"/>
  <c r="A412" i="1"/>
  <c r="W412" i="1" s="1"/>
  <c r="I413" i="1" s="1"/>
  <c r="K413" i="1" l="1"/>
  <c r="AC413" i="1"/>
  <c r="L413" i="1"/>
  <c r="AI413" i="1"/>
  <c r="AA413" i="1"/>
  <c r="M412" i="1"/>
  <c r="A413" i="1"/>
  <c r="W413" i="1" s="1"/>
  <c r="I414" i="1" s="1"/>
  <c r="AC414" i="1" l="1"/>
  <c r="K414" i="1"/>
  <c r="AB412" i="1"/>
  <c r="AD412" i="1" s="1"/>
  <c r="AI414" i="1"/>
  <c r="L414" i="1"/>
  <c r="AA414" i="1"/>
  <c r="M413" i="1"/>
  <c r="A414" i="1"/>
  <c r="AC415" i="1" l="1"/>
  <c r="K415" i="1"/>
  <c r="AB413" i="1"/>
  <c r="AD413" i="1" s="1"/>
  <c r="W414" i="1"/>
  <c r="L415" i="1"/>
  <c r="AA415" i="1"/>
  <c r="M414" i="1"/>
  <c r="A415" i="1"/>
  <c r="W415" i="1" s="1"/>
  <c r="K416" i="1" l="1"/>
  <c r="AC416" i="1"/>
  <c r="AI415" i="1"/>
  <c r="AI416" i="1" s="1"/>
  <c r="I415" i="1"/>
  <c r="I416" i="1" s="1"/>
  <c r="AB414" i="1"/>
  <c r="AD414" i="1" s="1"/>
  <c r="L416" i="1"/>
  <c r="AA416" i="1"/>
  <c r="M415" i="1"/>
  <c r="AB415" i="1" s="1"/>
  <c r="A416" i="1"/>
  <c r="W416" i="1" s="1"/>
  <c r="AC417" i="1" l="1"/>
  <c r="K417" i="1"/>
  <c r="AI417" i="1"/>
  <c r="I417" i="1"/>
  <c r="L417" i="1"/>
  <c r="AA417" i="1"/>
  <c r="M416" i="1"/>
  <c r="AD415" i="1"/>
  <c r="A417" i="1"/>
  <c r="W417" i="1" s="1"/>
  <c r="K418" i="1" l="1"/>
  <c r="AC418" i="1"/>
  <c r="AC419" i="1" s="1"/>
  <c r="AI418" i="1"/>
  <c r="I418" i="1"/>
  <c r="AB416" i="1"/>
  <c r="AD416" i="1" s="1"/>
  <c r="L418" i="1"/>
  <c r="AA418" i="1"/>
  <c r="M417" i="1"/>
  <c r="A418" i="1"/>
  <c r="W418" i="1" s="1"/>
  <c r="K419" i="1" l="1"/>
  <c r="AI419" i="1"/>
  <c r="I419" i="1"/>
  <c r="AB417" i="1"/>
  <c r="AD417" i="1" s="1"/>
  <c r="L419" i="1"/>
  <c r="AA419" i="1"/>
  <c r="M418" i="1"/>
  <c r="A419" i="1"/>
  <c r="W419" i="1" s="1"/>
  <c r="K420" i="1" l="1"/>
  <c r="AC420" i="1"/>
  <c r="AC421" i="1" s="1"/>
  <c r="AI420" i="1"/>
  <c r="I420" i="1"/>
  <c r="AB418" i="1"/>
  <c r="AD418" i="1" s="1"/>
  <c r="L420" i="1"/>
  <c r="L421" i="1" s="1"/>
  <c r="AA420" i="1"/>
  <c r="M419" i="1"/>
  <c r="A420" i="1"/>
  <c r="W420" i="1" s="1"/>
  <c r="K421" i="1" l="1"/>
  <c r="AI421" i="1"/>
  <c r="I421" i="1"/>
  <c r="AB419" i="1"/>
  <c r="AD419" i="1" s="1"/>
  <c r="AA421" i="1"/>
  <c r="M420" i="1"/>
  <c r="A421" i="1"/>
  <c r="W421" i="1" s="1"/>
  <c r="K422" i="1" l="1"/>
  <c r="AC422" i="1"/>
  <c r="AC423" i="1" s="1"/>
  <c r="AI422" i="1"/>
  <c r="I422" i="1"/>
  <c r="AB420" i="1"/>
  <c r="AD420" i="1" s="1"/>
  <c r="L422" i="1"/>
  <c r="L423" i="1" s="1"/>
  <c r="AA422" i="1"/>
  <c r="M421" i="1"/>
  <c r="AB421" i="1" s="1"/>
  <c r="A422" i="1"/>
  <c r="W422" i="1" s="1"/>
  <c r="K423" i="1" l="1"/>
  <c r="AI423" i="1"/>
  <c r="I423" i="1"/>
  <c r="AA423" i="1"/>
  <c r="M422" i="1"/>
  <c r="AB422" i="1" s="1"/>
  <c r="AD421" i="1"/>
  <c r="A423" i="1"/>
  <c r="W423" i="1" s="1"/>
  <c r="K424" i="1" l="1"/>
  <c r="AC424" i="1"/>
  <c r="AC425" i="1" s="1"/>
  <c r="AI424" i="1"/>
  <c r="I424" i="1"/>
  <c r="L424" i="1"/>
  <c r="AA424" i="1"/>
  <c r="M423" i="1"/>
  <c r="AD422" i="1"/>
  <c r="A424" i="1"/>
  <c r="W424" i="1" s="1"/>
  <c r="K425" i="1" l="1"/>
  <c r="AI425" i="1"/>
  <c r="I425" i="1"/>
  <c r="AB423" i="1"/>
  <c r="AD423" i="1" s="1"/>
  <c r="L425" i="1"/>
  <c r="L426" i="1" s="1"/>
  <c r="AA425" i="1"/>
  <c r="M424" i="1"/>
  <c r="AB424" i="1" s="1"/>
  <c r="A425" i="1"/>
  <c r="W425" i="1" s="1"/>
  <c r="K426" i="1" l="1"/>
  <c r="AC426" i="1"/>
  <c r="AI426" i="1"/>
  <c r="I426" i="1"/>
  <c r="AA426" i="1"/>
  <c r="M425" i="1"/>
  <c r="AD424" i="1"/>
  <c r="A426" i="1"/>
  <c r="W426" i="1" s="1"/>
  <c r="AC427" i="1" l="1"/>
  <c r="K427" i="1"/>
  <c r="K428" i="1" s="1"/>
  <c r="AI427" i="1"/>
  <c r="I427" i="1"/>
  <c r="AB425" i="1"/>
  <c r="AD425" i="1" s="1"/>
  <c r="L427" i="1"/>
  <c r="L428" i="1" s="1"/>
  <c r="AA427" i="1"/>
  <c r="M426" i="1"/>
  <c r="AB426" i="1" s="1"/>
  <c r="A427" i="1"/>
  <c r="W427" i="1" s="1"/>
  <c r="AC428" i="1" l="1"/>
  <c r="AI428" i="1"/>
  <c r="I428" i="1"/>
  <c r="AA428" i="1"/>
  <c r="M427" i="1"/>
  <c r="A428" i="1"/>
  <c r="W428" i="1" s="1"/>
  <c r="AD426" i="1"/>
  <c r="AC429" i="1" l="1"/>
  <c r="K429" i="1"/>
  <c r="AI429" i="1"/>
  <c r="I429" i="1"/>
  <c r="AB427" i="1"/>
  <c r="AD427" i="1" s="1"/>
  <c r="L429" i="1"/>
  <c r="AA429" i="1"/>
  <c r="M428" i="1"/>
  <c r="AB428" i="1" s="1"/>
  <c r="A429" i="1"/>
  <c r="W429" i="1" s="1"/>
  <c r="K430" i="1" l="1"/>
  <c r="AC430" i="1"/>
  <c r="AC431" i="1" s="1"/>
  <c r="AI430" i="1"/>
  <c r="I430" i="1"/>
  <c r="L430" i="1"/>
  <c r="AA430" i="1"/>
  <c r="M429" i="1"/>
  <c r="AB429" i="1" s="1"/>
  <c r="AD428" i="1"/>
  <c r="A430" i="1"/>
  <c r="W430" i="1" s="1"/>
  <c r="K431" i="1" l="1"/>
  <c r="AI431" i="1"/>
  <c r="I431" i="1"/>
  <c r="L431" i="1"/>
  <c r="AA431" i="1"/>
  <c r="M430" i="1"/>
  <c r="AB430" i="1" s="1"/>
  <c r="AD429" i="1"/>
  <c r="A431" i="1"/>
  <c r="W431" i="1" s="1"/>
  <c r="K432" i="1" l="1"/>
  <c r="AC432" i="1"/>
  <c r="AI432" i="1"/>
  <c r="I432" i="1"/>
  <c r="L432" i="1"/>
  <c r="AA432" i="1"/>
  <c r="M431" i="1"/>
  <c r="A432" i="1"/>
  <c r="W432" i="1" s="1"/>
  <c r="AD430" i="1"/>
  <c r="AC433" i="1" l="1"/>
  <c r="K433" i="1"/>
  <c r="K434" i="1" s="1"/>
  <c r="AI433" i="1"/>
  <c r="I433" i="1"/>
  <c r="AB431" i="1"/>
  <c r="AD431" i="1" s="1"/>
  <c r="L433" i="1"/>
  <c r="AA433" i="1"/>
  <c r="M432" i="1"/>
  <c r="AB432" i="1" s="1"/>
  <c r="A433" i="1"/>
  <c r="W433" i="1" s="1"/>
  <c r="AC434" i="1" l="1"/>
  <c r="AI434" i="1"/>
  <c r="L434" i="1"/>
  <c r="I434" i="1"/>
  <c r="AA434" i="1"/>
  <c r="M433" i="1"/>
  <c r="AD432" i="1"/>
  <c r="A434" i="1"/>
  <c r="W434" i="1" s="1"/>
  <c r="AC435" i="1" l="1"/>
  <c r="K435" i="1"/>
  <c r="K436" i="1" s="1"/>
  <c r="AI435" i="1"/>
  <c r="I435" i="1"/>
  <c r="AB433" i="1"/>
  <c r="AD433" i="1" s="1"/>
  <c r="L435" i="1"/>
  <c r="AA435" i="1"/>
  <c r="M434" i="1"/>
  <c r="AB434" i="1" s="1"/>
  <c r="A435" i="1"/>
  <c r="W435" i="1" s="1"/>
  <c r="AC436" i="1" l="1"/>
  <c r="AI436" i="1"/>
  <c r="I436" i="1"/>
  <c r="L436" i="1"/>
  <c r="M435" i="1"/>
  <c r="AB435" i="1" s="1"/>
  <c r="AA436" i="1"/>
  <c r="A436" i="1"/>
  <c r="W436" i="1" s="1"/>
  <c r="AD434" i="1"/>
  <c r="AC437" i="1" l="1"/>
  <c r="K437" i="1"/>
  <c r="AI437" i="1"/>
  <c r="I437" i="1"/>
  <c r="L437" i="1"/>
  <c r="AA437" i="1"/>
  <c r="M436" i="1"/>
  <c r="A437" i="1"/>
  <c r="W437" i="1" s="1"/>
  <c r="AD435" i="1"/>
  <c r="K438" i="1" l="1"/>
  <c r="AC438" i="1"/>
  <c r="AC439" i="1" s="1"/>
  <c r="AI438" i="1"/>
  <c r="I438" i="1"/>
  <c r="AB436" i="1"/>
  <c r="AD436" i="1" s="1"/>
  <c r="L438" i="1"/>
  <c r="AA438" i="1"/>
  <c r="M437" i="1"/>
  <c r="A438" i="1"/>
  <c r="W438" i="1" s="1"/>
  <c r="K439" i="1" l="1"/>
  <c r="AI439" i="1"/>
  <c r="L439" i="1"/>
  <c r="I439" i="1"/>
  <c r="AB437" i="1"/>
  <c r="AD437" i="1" s="1"/>
  <c r="AA439" i="1"/>
  <c r="M438" i="1"/>
  <c r="A439" i="1"/>
  <c r="W439" i="1" s="1"/>
  <c r="K440" i="1" l="1"/>
  <c r="AC440" i="1"/>
  <c r="AC441" i="1" s="1"/>
  <c r="AI440" i="1"/>
  <c r="I440" i="1"/>
  <c r="AB438" i="1"/>
  <c r="AD438" i="1" s="1"/>
  <c r="L440" i="1"/>
  <c r="L441" i="1" s="1"/>
  <c r="AA440" i="1"/>
  <c r="M439" i="1"/>
  <c r="A440" i="1"/>
  <c r="W440" i="1" s="1"/>
  <c r="K441" i="1" l="1"/>
  <c r="AI441" i="1"/>
  <c r="I441" i="1"/>
  <c r="AB439" i="1"/>
  <c r="AD439" i="1" s="1"/>
  <c r="AA441" i="1"/>
  <c r="M440" i="1"/>
  <c r="A441" i="1"/>
  <c r="W441" i="1" s="1"/>
  <c r="K442" i="1" l="1"/>
  <c r="AC442" i="1"/>
  <c r="AC443" i="1" s="1"/>
  <c r="AI442" i="1"/>
  <c r="I442" i="1"/>
  <c r="AB440" i="1"/>
  <c r="AD440" i="1" s="1"/>
  <c r="L442" i="1"/>
  <c r="M441" i="1"/>
  <c r="AB441" i="1" s="1"/>
  <c r="AA442" i="1"/>
  <c r="A442" i="1"/>
  <c r="W442" i="1" s="1"/>
  <c r="L443" i="1" l="1"/>
  <c r="K443" i="1"/>
  <c r="AI443" i="1"/>
  <c r="I443" i="1"/>
  <c r="AA443" i="1"/>
  <c r="M442" i="1"/>
  <c r="AB442" i="1" s="1"/>
  <c r="AD441" i="1"/>
  <c r="A443" i="1"/>
  <c r="W443" i="1" s="1"/>
  <c r="K444" i="1" l="1"/>
  <c r="AC444" i="1"/>
  <c r="AC445" i="1" s="1"/>
  <c r="AI444" i="1"/>
  <c r="I444" i="1"/>
  <c r="L444" i="1"/>
  <c r="AA444" i="1"/>
  <c r="M443" i="1"/>
  <c r="AB443" i="1" s="1"/>
  <c r="AD442" i="1"/>
  <c r="A444" i="1"/>
  <c r="W444" i="1" s="1"/>
  <c r="K445" i="1" l="1"/>
  <c r="AI445" i="1"/>
  <c r="I445" i="1"/>
  <c r="L445" i="1"/>
  <c r="AA445" i="1"/>
  <c r="M444" i="1"/>
  <c r="A445" i="1"/>
  <c r="AD443" i="1"/>
  <c r="AC446" i="1" l="1"/>
  <c r="K446" i="1"/>
  <c r="AB444" i="1"/>
  <c r="AD444" i="1" s="1"/>
  <c r="W445" i="1"/>
  <c r="L446" i="1"/>
  <c r="AA446" i="1"/>
  <c r="M445" i="1"/>
  <c r="AB445" i="1" s="1"/>
  <c r="A446" i="1"/>
  <c r="W446" i="1" s="1"/>
  <c r="K447" i="1" l="1"/>
  <c r="AC447" i="1"/>
  <c r="AC448" i="1" s="1"/>
  <c r="AI446" i="1"/>
  <c r="AI447" i="1" s="1"/>
  <c r="I446" i="1"/>
  <c r="I447" i="1" s="1"/>
  <c r="L447" i="1"/>
  <c r="AA447" i="1"/>
  <c r="M446" i="1"/>
  <c r="AD445" i="1"/>
  <c r="A447" i="1"/>
  <c r="W447" i="1" s="1"/>
  <c r="K448" i="1" l="1"/>
  <c r="I448" i="1"/>
  <c r="AB446" i="1"/>
  <c r="AD446" i="1" s="1"/>
  <c r="L448" i="1"/>
  <c r="AI448" i="1"/>
  <c r="AA448" i="1"/>
  <c r="M447" i="1"/>
  <c r="A448" i="1"/>
  <c r="W448" i="1" s="1"/>
  <c r="K449" i="1" l="1"/>
  <c r="AC449" i="1"/>
  <c r="AC450" i="1" s="1"/>
  <c r="I449" i="1"/>
  <c r="AB447" i="1"/>
  <c r="AD447" i="1" s="1"/>
  <c r="AI449" i="1"/>
  <c r="L449" i="1"/>
  <c r="AA449" i="1"/>
  <c r="M448" i="1"/>
  <c r="A449" i="1"/>
  <c r="W449" i="1" s="1"/>
  <c r="K450" i="1" l="1"/>
  <c r="I450" i="1"/>
  <c r="AB448" i="1"/>
  <c r="AD448" i="1" s="1"/>
  <c r="L450" i="1"/>
  <c r="AI450" i="1"/>
  <c r="AA450" i="1"/>
  <c r="M449" i="1"/>
  <c r="A450" i="1"/>
  <c r="W450" i="1" s="1"/>
  <c r="K451" i="1" l="1"/>
  <c r="AC451" i="1"/>
  <c r="AC452" i="1" s="1"/>
  <c r="I451" i="1"/>
  <c r="AB449" i="1"/>
  <c r="AD449" i="1" s="1"/>
  <c r="AI451" i="1"/>
  <c r="L451" i="1"/>
  <c r="AA451" i="1"/>
  <c r="M450" i="1"/>
  <c r="A451" i="1"/>
  <c r="W451" i="1" s="1"/>
  <c r="K452" i="1" l="1"/>
  <c r="L452" i="1"/>
  <c r="I452" i="1"/>
  <c r="AB450" i="1"/>
  <c r="AD450" i="1" s="1"/>
  <c r="AI452" i="1"/>
  <c r="AA452" i="1"/>
  <c r="M451" i="1"/>
  <c r="A452" i="1"/>
  <c r="W452" i="1" s="1"/>
  <c r="K453" i="1" l="1"/>
  <c r="AC453" i="1"/>
  <c r="AC454" i="1" s="1"/>
  <c r="I453" i="1"/>
  <c r="AB451" i="1"/>
  <c r="AD451" i="1" s="1"/>
  <c r="AI453" i="1"/>
  <c r="L453" i="1"/>
  <c r="AA453" i="1"/>
  <c r="M452" i="1"/>
  <c r="A453" i="1"/>
  <c r="W453" i="1" s="1"/>
  <c r="K454" i="1" l="1"/>
  <c r="I454" i="1"/>
  <c r="AB452" i="1"/>
  <c r="AD452" i="1" s="1"/>
  <c r="L454" i="1"/>
  <c r="AI454" i="1"/>
  <c r="AA454" i="1"/>
  <c r="M453" i="1"/>
  <c r="A454" i="1"/>
  <c r="W454" i="1" s="1"/>
  <c r="K455" i="1" l="1"/>
  <c r="AC455" i="1"/>
  <c r="AC456" i="1" s="1"/>
  <c r="I455" i="1"/>
  <c r="AB453" i="1"/>
  <c r="AD453" i="1" s="1"/>
  <c r="AI455" i="1"/>
  <c r="L455" i="1"/>
  <c r="AA455" i="1"/>
  <c r="M454" i="1"/>
  <c r="AB454" i="1" s="1"/>
  <c r="A455" i="1"/>
  <c r="W455" i="1" s="1"/>
  <c r="K456" i="1" l="1"/>
  <c r="I456" i="1"/>
  <c r="L456" i="1"/>
  <c r="AI456" i="1"/>
  <c r="AA456" i="1"/>
  <c r="M455" i="1"/>
  <c r="AB455" i="1" s="1"/>
  <c r="A456" i="1"/>
  <c r="AC457" i="1" s="1"/>
  <c r="AD454" i="1"/>
  <c r="K457" i="1" l="1"/>
  <c r="W456" i="1"/>
  <c r="AI457" i="1" s="1"/>
  <c r="L457" i="1"/>
  <c r="M456" i="1"/>
  <c r="AA457" i="1"/>
  <c r="A457" i="1"/>
  <c r="W457" i="1" s="1"/>
  <c r="AD455" i="1"/>
  <c r="K458" i="1" l="1"/>
  <c r="AC458" i="1"/>
  <c r="I457" i="1"/>
  <c r="I458" i="1" s="1"/>
  <c r="AB456" i="1"/>
  <c r="AD456" i="1" s="1"/>
  <c r="L458" i="1"/>
  <c r="AI458" i="1"/>
  <c r="AA458" i="1"/>
  <c r="M457" i="1"/>
  <c r="A458" i="1"/>
  <c r="W458" i="1" s="1"/>
  <c r="AC459" i="1" l="1"/>
  <c r="K459" i="1"/>
  <c r="K460" i="1" s="1"/>
  <c r="AI459" i="1"/>
  <c r="I459" i="1"/>
  <c r="AB457" i="1"/>
  <c r="AD457" i="1" s="1"/>
  <c r="L459" i="1"/>
  <c r="AA459" i="1"/>
  <c r="M458" i="1"/>
  <c r="A459" i="1"/>
  <c r="W459" i="1" s="1"/>
  <c r="AC460" i="1" l="1"/>
  <c r="AI460" i="1"/>
  <c r="I460" i="1"/>
  <c r="L460" i="1"/>
  <c r="AB458" i="1"/>
  <c r="AD458" i="1" s="1"/>
  <c r="AA460" i="1"/>
  <c r="M459" i="1"/>
  <c r="AB459" i="1" s="1"/>
  <c r="A460" i="1"/>
  <c r="W460" i="1" s="1"/>
  <c r="AC461" i="1" l="1"/>
  <c r="K461" i="1"/>
  <c r="K462" i="1" s="1"/>
  <c r="AI461" i="1"/>
  <c r="I461" i="1"/>
  <c r="L461" i="1"/>
  <c r="AA461" i="1"/>
  <c r="M460" i="1"/>
  <c r="AD459" i="1"/>
  <c r="A461" i="1"/>
  <c r="W461" i="1" s="1"/>
  <c r="AC462" i="1" l="1"/>
  <c r="AI462" i="1"/>
  <c r="I462" i="1"/>
  <c r="AB460" i="1"/>
  <c r="AD460" i="1" s="1"/>
  <c r="L462" i="1"/>
  <c r="AA462" i="1"/>
  <c r="M461" i="1"/>
  <c r="A462" i="1"/>
  <c r="W462" i="1" s="1"/>
  <c r="AC463" i="1" l="1"/>
  <c r="K463" i="1"/>
  <c r="K464" i="1" s="1"/>
  <c r="AI463" i="1"/>
  <c r="I463" i="1"/>
  <c r="AB461" i="1"/>
  <c r="AD461" i="1" s="1"/>
  <c r="L463" i="1"/>
  <c r="AA463" i="1"/>
  <c r="M462" i="1"/>
  <c r="AB462" i="1" s="1"/>
  <c r="A463" i="1"/>
  <c r="W463" i="1" s="1"/>
  <c r="AC464" i="1" l="1"/>
  <c r="AI464" i="1"/>
  <c r="I464" i="1"/>
  <c r="L464" i="1"/>
  <c r="AA464" i="1"/>
  <c r="M463" i="1"/>
  <c r="AB463" i="1" s="1"/>
  <c r="AD462" i="1"/>
  <c r="A464" i="1"/>
  <c r="W464" i="1" s="1"/>
  <c r="AC465" i="1" l="1"/>
  <c r="K465" i="1"/>
  <c r="K466" i="1" s="1"/>
  <c r="AI465" i="1"/>
  <c r="I465" i="1"/>
  <c r="L465" i="1"/>
  <c r="AA465" i="1"/>
  <c r="M464" i="1"/>
  <c r="AB464" i="1" s="1"/>
  <c r="AD463" i="1"/>
  <c r="A465" i="1"/>
  <c r="W465" i="1" s="1"/>
  <c r="AC466" i="1" l="1"/>
  <c r="AI466" i="1"/>
  <c r="I466" i="1"/>
  <c r="L466" i="1"/>
  <c r="AA466" i="1"/>
  <c r="M465" i="1"/>
  <c r="A466" i="1"/>
  <c r="W466" i="1" s="1"/>
  <c r="AD464" i="1"/>
  <c r="AC467" i="1" l="1"/>
  <c r="K467" i="1"/>
  <c r="K468" i="1" s="1"/>
  <c r="AI467" i="1"/>
  <c r="I467" i="1"/>
  <c r="AB465" i="1"/>
  <c r="AD465" i="1" s="1"/>
  <c r="L467" i="1"/>
  <c r="AA467" i="1"/>
  <c r="M466" i="1"/>
  <c r="AB466" i="1" s="1"/>
  <c r="A467" i="1"/>
  <c r="W467" i="1" s="1"/>
  <c r="AC468" i="1" l="1"/>
  <c r="AI468" i="1"/>
  <c r="I468" i="1"/>
  <c r="L468" i="1"/>
  <c r="AA468" i="1"/>
  <c r="M467" i="1"/>
  <c r="AD466" i="1"/>
  <c r="A468" i="1"/>
  <c r="W468" i="1" s="1"/>
  <c r="AC469" i="1" l="1"/>
  <c r="K469" i="1"/>
  <c r="K470" i="1" s="1"/>
  <c r="AI469" i="1"/>
  <c r="I469" i="1"/>
  <c r="AB467" i="1"/>
  <c r="AD467" i="1" s="1"/>
  <c r="L469" i="1"/>
  <c r="AA469" i="1"/>
  <c r="M468" i="1"/>
  <c r="A469" i="1"/>
  <c r="W469" i="1" s="1"/>
  <c r="AC470" i="1" l="1"/>
  <c r="AI470" i="1"/>
  <c r="I470" i="1"/>
  <c r="AB468" i="1"/>
  <c r="AD468" i="1" s="1"/>
  <c r="L470" i="1"/>
  <c r="AA470" i="1"/>
  <c r="M469" i="1"/>
  <c r="A470" i="1"/>
  <c r="W470" i="1" s="1"/>
  <c r="AC471" i="1" l="1"/>
  <c r="K471" i="1"/>
  <c r="AI471" i="1"/>
  <c r="I471" i="1"/>
  <c r="AB469" i="1"/>
  <c r="AD469" i="1" s="1"/>
  <c r="L471" i="1"/>
  <c r="L472" i="1" s="1"/>
  <c r="AA471" i="1"/>
  <c r="M470" i="1"/>
  <c r="AB470" i="1" s="1"/>
  <c r="A471" i="1"/>
  <c r="W471" i="1" s="1"/>
  <c r="K472" i="1" l="1"/>
  <c r="AC472" i="1"/>
  <c r="AI472" i="1"/>
  <c r="I472" i="1"/>
  <c r="AA472" i="1"/>
  <c r="M471" i="1"/>
  <c r="A472" i="1"/>
  <c r="W472" i="1" s="1"/>
  <c r="AD470" i="1"/>
  <c r="AC473" i="1" l="1"/>
  <c r="K473" i="1"/>
  <c r="K474" i="1" s="1"/>
  <c r="AI473" i="1"/>
  <c r="I473" i="1"/>
  <c r="AB471" i="1"/>
  <c r="AD471" i="1" s="1"/>
  <c r="L473" i="1"/>
  <c r="AA473" i="1"/>
  <c r="M472" i="1"/>
  <c r="A473" i="1"/>
  <c r="W473" i="1" s="1"/>
  <c r="AC474" i="1" l="1"/>
  <c r="AI474" i="1"/>
  <c r="I474" i="1"/>
  <c r="AB472" i="1"/>
  <c r="AD472" i="1" s="1"/>
  <c r="L474" i="1"/>
  <c r="AA474" i="1"/>
  <c r="M473" i="1"/>
  <c r="AB473" i="1" s="1"/>
  <c r="A474" i="1"/>
  <c r="W474" i="1" s="1"/>
  <c r="AC475" i="1" l="1"/>
  <c r="K475" i="1"/>
  <c r="AI475" i="1"/>
  <c r="I475" i="1"/>
  <c r="L475" i="1"/>
  <c r="AA475" i="1"/>
  <c r="M474" i="1"/>
  <c r="AB474" i="1" s="1"/>
  <c r="A475" i="1"/>
  <c r="W475" i="1" s="1"/>
  <c r="AD473" i="1"/>
  <c r="K476" i="1" l="1"/>
  <c r="AC476" i="1"/>
  <c r="AI476" i="1"/>
  <c r="I476" i="1"/>
  <c r="L476" i="1"/>
  <c r="AA476" i="1"/>
  <c r="AD474" i="1"/>
  <c r="M475" i="1"/>
  <c r="A476" i="1"/>
  <c r="AC477" i="1" l="1"/>
  <c r="K477" i="1"/>
  <c r="AB475" i="1"/>
  <c r="AD475" i="1" s="1"/>
  <c r="W476" i="1"/>
  <c r="L477" i="1"/>
  <c r="AA477" i="1"/>
  <c r="M476" i="1"/>
  <c r="A477" i="1"/>
  <c r="W477" i="1" s="1"/>
  <c r="K478" i="1" l="1"/>
  <c r="AC478" i="1"/>
  <c r="AC479" i="1" s="1"/>
  <c r="AI477" i="1"/>
  <c r="AI478" i="1" s="1"/>
  <c r="I477" i="1"/>
  <c r="I478" i="1" s="1"/>
  <c r="AB476" i="1"/>
  <c r="AD476" i="1" s="1"/>
  <c r="L478" i="1"/>
  <c r="AA478" i="1"/>
  <c r="M477" i="1"/>
  <c r="A478" i="1"/>
  <c r="W478" i="1" s="1"/>
  <c r="K479" i="1" l="1"/>
  <c r="AI479" i="1"/>
  <c r="I479" i="1"/>
  <c r="AB477" i="1"/>
  <c r="AD477" i="1" s="1"/>
  <c r="L479" i="1"/>
  <c r="M478" i="1"/>
  <c r="AB478" i="1" s="1"/>
  <c r="AA479" i="1"/>
  <c r="A479" i="1"/>
  <c r="W479" i="1" s="1"/>
  <c r="L480" i="1" l="1"/>
  <c r="K480" i="1"/>
  <c r="AC480" i="1"/>
  <c r="AI480" i="1"/>
  <c r="I480" i="1"/>
  <c r="AA480" i="1"/>
  <c r="M479" i="1"/>
  <c r="AD478" i="1"/>
  <c r="A480" i="1"/>
  <c r="W480" i="1" s="1"/>
  <c r="AC481" i="1" l="1"/>
  <c r="K481" i="1"/>
  <c r="K482" i="1" s="1"/>
  <c r="AI481" i="1"/>
  <c r="I481" i="1"/>
  <c r="AB479" i="1"/>
  <c r="AD479" i="1" s="1"/>
  <c r="L481" i="1"/>
  <c r="AA481" i="1"/>
  <c r="M480" i="1"/>
  <c r="AB480" i="1" s="1"/>
  <c r="A481" i="1"/>
  <c r="W481" i="1" s="1"/>
  <c r="AC482" i="1" l="1"/>
  <c r="AI482" i="1"/>
  <c r="I482" i="1"/>
  <c r="L482" i="1"/>
  <c r="AA482" i="1"/>
  <c r="M481" i="1"/>
  <c r="AD480" i="1"/>
  <c r="A482" i="1"/>
  <c r="W482" i="1" s="1"/>
  <c r="AC483" i="1" l="1"/>
  <c r="K483" i="1"/>
  <c r="K484" i="1" s="1"/>
  <c r="AI483" i="1"/>
  <c r="I483" i="1"/>
  <c r="AB481" i="1"/>
  <c r="AD481" i="1" s="1"/>
  <c r="L483" i="1"/>
  <c r="AA483" i="1"/>
  <c r="M482" i="1"/>
  <c r="A483" i="1"/>
  <c r="W483" i="1" s="1"/>
  <c r="AC484" i="1" l="1"/>
  <c r="AI484" i="1"/>
  <c r="I484" i="1"/>
  <c r="AB482" i="1"/>
  <c r="AD482" i="1" s="1"/>
  <c r="L484" i="1"/>
  <c r="L485" i="1" s="1"/>
  <c r="AA484" i="1"/>
  <c r="M483" i="1"/>
  <c r="A484" i="1"/>
  <c r="W484" i="1" s="1"/>
  <c r="AC485" i="1" l="1"/>
  <c r="K485" i="1"/>
  <c r="AI485" i="1"/>
  <c r="I485" i="1"/>
  <c r="AB483" i="1"/>
  <c r="AD483" i="1" s="1"/>
  <c r="AA485" i="1"/>
  <c r="M484" i="1"/>
  <c r="A485" i="1"/>
  <c r="W485" i="1" s="1"/>
  <c r="K486" i="1" l="1"/>
  <c r="AC486" i="1"/>
  <c r="AC487" i="1" s="1"/>
  <c r="AI486" i="1"/>
  <c r="I486" i="1"/>
  <c r="AB484" i="1"/>
  <c r="AD484" i="1" s="1"/>
  <c r="L486" i="1"/>
  <c r="L487" i="1" s="1"/>
  <c r="AA486" i="1"/>
  <c r="M485" i="1"/>
  <c r="AB485" i="1" s="1"/>
  <c r="A486" i="1"/>
  <c r="W486" i="1" s="1"/>
  <c r="K487" i="1" l="1"/>
  <c r="AI487" i="1"/>
  <c r="I487" i="1"/>
  <c r="AA487" i="1"/>
  <c r="M486" i="1"/>
  <c r="A487" i="1"/>
  <c r="W487" i="1" s="1"/>
  <c r="AD485" i="1"/>
  <c r="K488" i="1" l="1"/>
  <c r="AC488" i="1"/>
  <c r="AC489" i="1" s="1"/>
  <c r="AI488" i="1"/>
  <c r="I488" i="1"/>
  <c r="AB486" i="1"/>
  <c r="AD486" i="1" s="1"/>
  <c r="L488" i="1"/>
  <c r="L489" i="1" s="1"/>
  <c r="AA488" i="1"/>
  <c r="M487" i="1"/>
  <c r="AB487" i="1" s="1"/>
  <c r="A488" i="1"/>
  <c r="W488" i="1" s="1"/>
  <c r="K489" i="1" l="1"/>
  <c r="AI489" i="1"/>
  <c r="I489" i="1"/>
  <c r="AA489" i="1"/>
  <c r="M488" i="1"/>
  <c r="A489" i="1"/>
  <c r="W489" i="1" s="1"/>
  <c r="AD487" i="1"/>
  <c r="K490" i="1" l="1"/>
  <c r="AC490" i="1"/>
  <c r="AC491" i="1" s="1"/>
  <c r="AI490" i="1"/>
  <c r="I490" i="1"/>
  <c r="AB488" i="1"/>
  <c r="AD488" i="1" s="1"/>
  <c r="L490" i="1"/>
  <c r="L491" i="1" s="1"/>
  <c r="AA490" i="1"/>
  <c r="M489" i="1"/>
  <c r="A490" i="1"/>
  <c r="W490" i="1" s="1"/>
  <c r="K491" i="1" l="1"/>
  <c r="AI491" i="1"/>
  <c r="I491" i="1"/>
  <c r="AB489" i="1"/>
  <c r="AD489" i="1" s="1"/>
  <c r="AA491" i="1"/>
  <c r="M490" i="1"/>
  <c r="AB490" i="1" s="1"/>
  <c r="A491" i="1"/>
  <c r="W491" i="1" s="1"/>
  <c r="K492" i="1" l="1"/>
  <c r="AC492" i="1"/>
  <c r="AC493" i="1" s="1"/>
  <c r="AI492" i="1"/>
  <c r="I492" i="1"/>
  <c r="L492" i="1"/>
  <c r="AA492" i="1"/>
  <c r="M491" i="1"/>
  <c r="AD490" i="1"/>
  <c r="A492" i="1"/>
  <c r="W492" i="1" s="1"/>
  <c r="K493" i="1" l="1"/>
  <c r="AI493" i="1"/>
  <c r="I493" i="1"/>
  <c r="AB491" i="1"/>
  <c r="AD491" i="1" s="1"/>
  <c r="L493" i="1"/>
  <c r="M492" i="1"/>
  <c r="AA493" i="1"/>
  <c r="A493" i="1"/>
  <c r="W493" i="1" s="1"/>
  <c r="K494" i="1" l="1"/>
  <c r="AC494" i="1"/>
  <c r="AI494" i="1"/>
  <c r="I494" i="1"/>
  <c r="AB492" i="1"/>
  <c r="AD492" i="1" s="1"/>
  <c r="L494" i="1"/>
  <c r="AS13" i="1"/>
  <c r="AS14" i="1"/>
  <c r="AS15" i="1"/>
  <c r="AS17" i="1"/>
  <c r="AS16" i="1"/>
  <c r="AS18" i="1"/>
  <c r="AS19" i="1"/>
  <c r="AS20" i="1"/>
  <c r="AS22" i="1"/>
  <c r="AS21" i="1"/>
  <c r="AS24" i="1"/>
  <c r="AS23" i="1"/>
  <c r="AS26" i="1"/>
  <c r="AS27" i="1"/>
  <c r="AU25" i="1" s="1"/>
  <c r="AV25" i="1" s="1"/>
  <c r="AS29" i="1"/>
  <c r="AS28" i="1"/>
  <c r="AS31" i="1"/>
  <c r="AS30" i="1"/>
  <c r="AS32" i="1"/>
  <c r="AS33" i="1"/>
  <c r="AS34" i="1"/>
  <c r="AS35" i="1"/>
  <c r="AS36" i="1"/>
  <c r="AS38" i="1"/>
  <c r="AS39" i="1"/>
  <c r="AU37" i="1" s="1"/>
  <c r="AV37" i="1" s="1"/>
  <c r="AS42" i="1"/>
  <c r="AS41" i="1"/>
  <c r="AS40" i="1"/>
  <c r="AS43" i="1"/>
  <c r="AS44" i="1"/>
  <c r="AS45" i="1"/>
  <c r="AS46" i="1"/>
  <c r="AS47" i="1"/>
  <c r="AS48" i="1"/>
  <c r="AS50" i="1"/>
  <c r="AS52" i="1"/>
  <c r="AS51" i="1"/>
  <c r="AU49" i="1" s="1"/>
  <c r="AV49" i="1" s="1"/>
  <c r="AS54" i="1"/>
  <c r="AS53" i="1"/>
  <c r="AS55" i="1"/>
  <c r="AS56" i="1"/>
  <c r="AS59" i="1"/>
  <c r="AS57" i="1"/>
  <c r="AS58" i="1"/>
  <c r="AS60" i="1"/>
  <c r="AS62" i="1"/>
  <c r="AS63" i="1"/>
  <c r="AU61" i="1" s="1"/>
  <c r="AV61" i="1" s="1"/>
  <c r="AS65" i="1"/>
  <c r="AS64" i="1"/>
  <c r="AS67" i="1"/>
  <c r="AS66" i="1"/>
  <c r="AS69" i="1"/>
  <c r="AS68" i="1"/>
  <c r="AS70" i="1"/>
  <c r="AS71" i="1"/>
  <c r="AS74" i="1"/>
  <c r="AS72" i="1"/>
  <c r="AS77" i="1"/>
  <c r="AS75" i="1"/>
  <c r="AU73" i="1" s="1"/>
  <c r="AV73" i="1" s="1"/>
  <c r="AS76" i="1"/>
  <c r="AS78" i="1"/>
  <c r="AS79" i="1"/>
  <c r="AS80" i="1"/>
  <c r="AS81" i="1"/>
  <c r="AS82" i="1"/>
  <c r="AS83" i="1"/>
  <c r="AS84" i="1"/>
  <c r="AS86" i="1"/>
  <c r="AA494" i="1"/>
  <c r="M493" i="1"/>
  <c r="A494" i="1"/>
  <c r="W494" i="1" s="1"/>
  <c r="AC495" i="1" l="1"/>
  <c r="K495" i="1"/>
  <c r="AI495" i="1"/>
  <c r="D377" i="1"/>
  <c r="D369" i="1"/>
  <c r="D361" i="1"/>
  <c r="D384" i="1"/>
  <c r="D376" i="1"/>
  <c r="D368" i="1"/>
  <c r="D360" i="1"/>
  <c r="D383" i="1"/>
  <c r="D375" i="1"/>
  <c r="D367" i="1"/>
  <c r="D359" i="1"/>
  <c r="D382" i="1"/>
  <c r="D374" i="1"/>
  <c r="D366" i="1"/>
  <c r="D358" i="1"/>
  <c r="D381" i="1"/>
  <c r="D373" i="1"/>
  <c r="D365" i="1"/>
  <c r="D357" i="1"/>
  <c r="D380" i="1"/>
  <c r="D372" i="1"/>
  <c r="D364" i="1"/>
  <c r="D356" i="1"/>
  <c r="D379" i="1"/>
  <c r="D371" i="1"/>
  <c r="D363" i="1"/>
  <c r="D355" i="1"/>
  <c r="D378" i="1"/>
  <c r="D370" i="1"/>
  <c r="D362" i="1"/>
  <c r="D354" i="1"/>
  <c r="I495" i="1"/>
  <c r="AB493" i="1"/>
  <c r="AD493" i="1" s="1"/>
  <c r="L495" i="1"/>
  <c r="AU52" i="1"/>
  <c r="AV52" i="1" s="1"/>
  <c r="AU60" i="1"/>
  <c r="AV60" i="1" s="1"/>
  <c r="AU53" i="1"/>
  <c r="AV53" i="1" s="1"/>
  <c r="AU54" i="1"/>
  <c r="AV54" i="1" s="1"/>
  <c r="AU55" i="1"/>
  <c r="AV55" i="1" s="1"/>
  <c r="AU56" i="1"/>
  <c r="AV56" i="1" s="1"/>
  <c r="AU57" i="1"/>
  <c r="AV57" i="1" s="1"/>
  <c r="AU50" i="1"/>
  <c r="AU58" i="1"/>
  <c r="AV58" i="1" s="1"/>
  <c r="AU51" i="1"/>
  <c r="AV51" i="1" s="1"/>
  <c r="AU59" i="1"/>
  <c r="AV59" i="1" s="1"/>
  <c r="AU28" i="1"/>
  <c r="AV28" i="1" s="1"/>
  <c r="AU36" i="1"/>
  <c r="AV36" i="1" s="1"/>
  <c r="AU29" i="1"/>
  <c r="AV29" i="1" s="1"/>
  <c r="AU30" i="1"/>
  <c r="AV30" i="1" s="1"/>
  <c r="AU31" i="1"/>
  <c r="AV31" i="1" s="1"/>
  <c r="AU32" i="1"/>
  <c r="AV32" i="1" s="1"/>
  <c r="AU33" i="1"/>
  <c r="AV33" i="1" s="1"/>
  <c r="AU26" i="1"/>
  <c r="AV26" i="1" s="1"/>
  <c r="AU34" i="1"/>
  <c r="AV34" i="1" s="1"/>
  <c r="AU27" i="1"/>
  <c r="AU35" i="1"/>
  <c r="AV35" i="1" s="1"/>
  <c r="AU68" i="1"/>
  <c r="AV68" i="1" s="1"/>
  <c r="AU69" i="1"/>
  <c r="AV69" i="1" s="1"/>
  <c r="AU62" i="1"/>
  <c r="AV62" i="1" s="1"/>
  <c r="AU70" i="1"/>
  <c r="AV70" i="1" s="1"/>
  <c r="AU63" i="1"/>
  <c r="AV63" i="1" s="1"/>
  <c r="AU71" i="1"/>
  <c r="AV71" i="1" s="1"/>
  <c r="AU64" i="1"/>
  <c r="AV64" i="1" s="1"/>
  <c r="AU72" i="1"/>
  <c r="AV72" i="1" s="1"/>
  <c r="AU65" i="1"/>
  <c r="AV65" i="1" s="1"/>
  <c r="AU66" i="1"/>
  <c r="AV66" i="1" s="1"/>
  <c r="AU67" i="1"/>
  <c r="AV67" i="1" s="1"/>
  <c r="AV50" i="1"/>
  <c r="AU20" i="1"/>
  <c r="AU13" i="1"/>
  <c r="AU21" i="1"/>
  <c r="AV21" i="1" s="1"/>
  <c r="AU14" i="1"/>
  <c r="AU22" i="1"/>
  <c r="AV22" i="1" s="1"/>
  <c r="AU15" i="1"/>
  <c r="AU23" i="1"/>
  <c r="AU16" i="1"/>
  <c r="AU24" i="1"/>
  <c r="AU17" i="1"/>
  <c r="AU18" i="1"/>
  <c r="AV18" i="1" s="1"/>
  <c r="AU19" i="1"/>
  <c r="AU86" i="1"/>
  <c r="AV86" i="1" s="1"/>
  <c r="AU44" i="1"/>
  <c r="AV44" i="1" s="1"/>
  <c r="AU45" i="1"/>
  <c r="AV45" i="1" s="1"/>
  <c r="AU38" i="1"/>
  <c r="AV38" i="1" s="1"/>
  <c r="AU46" i="1"/>
  <c r="AV46" i="1" s="1"/>
  <c r="AU39" i="1"/>
  <c r="AV39" i="1" s="1"/>
  <c r="AU47" i="1"/>
  <c r="AV47" i="1" s="1"/>
  <c r="AU40" i="1"/>
  <c r="AV40" i="1" s="1"/>
  <c r="AU48" i="1"/>
  <c r="AV48" i="1" s="1"/>
  <c r="AU41" i="1"/>
  <c r="AV41" i="1" s="1"/>
  <c r="AU42" i="1"/>
  <c r="AV42" i="1" s="1"/>
  <c r="AU43" i="1"/>
  <c r="AV43" i="1" s="1"/>
  <c r="AU76" i="1"/>
  <c r="AV76" i="1" s="1"/>
  <c r="AU84" i="1"/>
  <c r="AV84" i="1" s="1"/>
  <c r="AU77" i="1"/>
  <c r="AV77" i="1" s="1"/>
  <c r="AU78" i="1"/>
  <c r="AV78" i="1" s="1"/>
  <c r="AU79" i="1"/>
  <c r="AV79" i="1" s="1"/>
  <c r="AU80" i="1"/>
  <c r="AV80" i="1" s="1"/>
  <c r="AU81" i="1"/>
  <c r="AV81" i="1" s="1"/>
  <c r="AU74" i="1"/>
  <c r="AV74" i="1" s="1"/>
  <c r="AU82" i="1"/>
  <c r="AV82" i="1" s="1"/>
  <c r="AU75" i="1"/>
  <c r="AV75" i="1" s="1"/>
  <c r="AU83" i="1"/>
  <c r="AV83" i="1" s="1"/>
  <c r="AA495" i="1"/>
  <c r="M494" i="1"/>
  <c r="A495" i="1"/>
  <c r="W495" i="1" s="1"/>
  <c r="K496" i="1" l="1"/>
  <c r="AC496" i="1"/>
  <c r="AI496" i="1"/>
  <c r="D169" i="1"/>
  <c r="D161" i="1"/>
  <c r="D153" i="1"/>
  <c r="D145" i="1"/>
  <c r="D168" i="1"/>
  <c r="D167" i="1"/>
  <c r="D166" i="1"/>
  <c r="D158" i="1"/>
  <c r="D150" i="1"/>
  <c r="D142" i="1"/>
  <c r="D163" i="1"/>
  <c r="D155" i="1"/>
  <c r="D147" i="1"/>
  <c r="D165" i="1"/>
  <c r="D152" i="1"/>
  <c r="D140" i="1"/>
  <c r="D164" i="1"/>
  <c r="D151" i="1"/>
  <c r="D162" i="1"/>
  <c r="D149" i="1"/>
  <c r="D160" i="1"/>
  <c r="D148" i="1"/>
  <c r="D159" i="1"/>
  <c r="D146" i="1"/>
  <c r="D157" i="1"/>
  <c r="D144" i="1"/>
  <c r="D170" i="1"/>
  <c r="D141" i="1"/>
  <c r="D156" i="1"/>
  <c r="D143" i="1"/>
  <c r="D154" i="1"/>
  <c r="D289" i="1"/>
  <c r="D281" i="1"/>
  <c r="D273" i="1"/>
  <c r="D265" i="1"/>
  <c r="D288" i="1"/>
  <c r="D280" i="1"/>
  <c r="D272" i="1"/>
  <c r="D264" i="1"/>
  <c r="D287" i="1"/>
  <c r="D279" i="1"/>
  <c r="D271" i="1"/>
  <c r="D263" i="1"/>
  <c r="D286" i="1"/>
  <c r="D278" i="1"/>
  <c r="D270" i="1"/>
  <c r="D262" i="1"/>
  <c r="D285" i="1"/>
  <c r="D277" i="1"/>
  <c r="D269" i="1"/>
  <c r="D292" i="1"/>
  <c r="D284" i="1"/>
  <c r="D276" i="1"/>
  <c r="D268" i="1"/>
  <c r="D291" i="1"/>
  <c r="D283" i="1"/>
  <c r="D275" i="1"/>
  <c r="D267" i="1"/>
  <c r="D266" i="1"/>
  <c r="D290" i="1"/>
  <c r="D274" i="1"/>
  <c r="D282" i="1"/>
  <c r="I496" i="1"/>
  <c r="D409" i="1"/>
  <c r="D401" i="1"/>
  <c r="D393" i="1"/>
  <c r="D385" i="1"/>
  <c r="D408" i="1"/>
  <c r="D400" i="1"/>
  <c r="D392" i="1"/>
  <c r="D407" i="1"/>
  <c r="D399" i="1"/>
  <c r="D391" i="1"/>
  <c r="D414" i="1"/>
  <c r="D406" i="1"/>
  <c r="D398" i="1"/>
  <c r="D390" i="1"/>
  <c r="D413" i="1"/>
  <c r="D405" i="1"/>
  <c r="D397" i="1"/>
  <c r="D389" i="1"/>
  <c r="D412" i="1"/>
  <c r="D404" i="1"/>
  <c r="D396" i="1"/>
  <c r="D388" i="1"/>
  <c r="D411" i="1"/>
  <c r="D403" i="1"/>
  <c r="D395" i="1"/>
  <c r="D387" i="1"/>
  <c r="D394" i="1"/>
  <c r="D386" i="1"/>
  <c r="D402" i="1"/>
  <c r="D410" i="1"/>
  <c r="D489" i="1"/>
  <c r="D481" i="1"/>
  <c r="D488" i="1"/>
  <c r="D480" i="1"/>
  <c r="D495" i="1"/>
  <c r="D487" i="1"/>
  <c r="D479" i="1"/>
  <c r="D494" i="1"/>
  <c r="D486" i="1"/>
  <c r="D478" i="1"/>
  <c r="D493" i="1"/>
  <c r="D485" i="1"/>
  <c r="D477" i="1"/>
  <c r="D492" i="1"/>
  <c r="D484" i="1"/>
  <c r="D491" i="1"/>
  <c r="D483" i="1"/>
  <c r="D490" i="1"/>
  <c r="D482" i="1"/>
  <c r="D257" i="1"/>
  <c r="D249" i="1"/>
  <c r="D241" i="1"/>
  <c r="D233" i="1"/>
  <c r="D256" i="1"/>
  <c r="D248" i="1"/>
  <c r="D240" i="1"/>
  <c r="D232" i="1"/>
  <c r="D255" i="1"/>
  <c r="D247" i="1"/>
  <c r="D239" i="1"/>
  <c r="D254" i="1"/>
  <c r="D246" i="1"/>
  <c r="D238" i="1"/>
  <c r="D261" i="1"/>
  <c r="D253" i="1"/>
  <c r="D245" i="1"/>
  <c r="D237" i="1"/>
  <c r="D260" i="1"/>
  <c r="D252" i="1"/>
  <c r="D244" i="1"/>
  <c r="D236" i="1"/>
  <c r="D259" i="1"/>
  <c r="D251" i="1"/>
  <c r="D243" i="1"/>
  <c r="D235" i="1"/>
  <c r="D258" i="1"/>
  <c r="D250" i="1"/>
  <c r="D242" i="1"/>
  <c r="D234" i="1"/>
  <c r="D473" i="1"/>
  <c r="D465" i="1"/>
  <c r="D457" i="1"/>
  <c r="D449" i="1"/>
  <c r="D472" i="1"/>
  <c r="D464" i="1"/>
  <c r="D456" i="1"/>
  <c r="D448" i="1"/>
  <c r="D471" i="1"/>
  <c r="D463" i="1"/>
  <c r="D455" i="1"/>
  <c r="D447" i="1"/>
  <c r="D470" i="1"/>
  <c r="D462" i="1"/>
  <c r="D454" i="1"/>
  <c r="D446" i="1"/>
  <c r="D469" i="1"/>
  <c r="D461" i="1"/>
  <c r="D453" i="1"/>
  <c r="D476" i="1"/>
  <c r="D468" i="1"/>
  <c r="D460" i="1"/>
  <c r="D452" i="1"/>
  <c r="D475" i="1"/>
  <c r="D467" i="1"/>
  <c r="D459" i="1"/>
  <c r="D451" i="1"/>
  <c r="D458" i="1"/>
  <c r="D450" i="1"/>
  <c r="D474" i="1"/>
  <c r="D466" i="1"/>
  <c r="AB494" i="1"/>
  <c r="AD494" i="1" s="1"/>
  <c r="L496" i="1"/>
  <c r="AV17" i="1"/>
  <c r="AV13" i="1"/>
  <c r="AV24" i="1"/>
  <c r="AV20" i="1"/>
  <c r="AV16" i="1"/>
  <c r="AV27" i="1"/>
  <c r="AV23" i="1"/>
  <c r="AV15" i="1"/>
  <c r="AV19" i="1"/>
  <c r="AV14" i="1"/>
  <c r="D20" i="1" s="1"/>
  <c r="AA496" i="1"/>
  <c r="M495" i="1"/>
  <c r="AB495" i="1" s="1"/>
  <c r="Y494" i="1"/>
  <c r="Z494" i="1" s="1"/>
  <c r="AG494" i="1" s="1"/>
  <c r="X494" i="1"/>
  <c r="A496" i="1"/>
  <c r="W496" i="1" s="1"/>
  <c r="AC497" i="1" l="1"/>
  <c r="K497" i="1"/>
  <c r="AI497" i="1"/>
  <c r="E20" i="1"/>
  <c r="T20" i="1"/>
  <c r="D496" i="1"/>
  <c r="D193" i="1"/>
  <c r="D185" i="1"/>
  <c r="D177" i="1"/>
  <c r="D200" i="1"/>
  <c r="D192" i="1"/>
  <c r="D184" i="1"/>
  <c r="D176" i="1"/>
  <c r="D199" i="1"/>
  <c r="D191" i="1"/>
  <c r="D183" i="1"/>
  <c r="D175" i="1"/>
  <c r="D198" i="1"/>
  <c r="D190" i="1"/>
  <c r="D182" i="1"/>
  <c r="D174" i="1"/>
  <c r="D197" i="1"/>
  <c r="D189" i="1"/>
  <c r="D181" i="1"/>
  <c r="D173" i="1"/>
  <c r="D196" i="1"/>
  <c r="D195" i="1"/>
  <c r="D187" i="1"/>
  <c r="D179" i="1"/>
  <c r="D171" i="1"/>
  <c r="D194" i="1"/>
  <c r="D188" i="1"/>
  <c r="D186" i="1"/>
  <c r="D180" i="1"/>
  <c r="D178" i="1"/>
  <c r="D172" i="1"/>
  <c r="D18" i="1"/>
  <c r="T18" i="1" s="1"/>
  <c r="D10" i="1"/>
  <c r="D17" i="1"/>
  <c r="T17" i="1" s="1"/>
  <c r="D14" i="1"/>
  <c r="T14" i="1" s="1"/>
  <c r="D16" i="1"/>
  <c r="T16" i="1" s="1"/>
  <c r="D15" i="1"/>
  <c r="T15" i="1" s="1"/>
  <c r="D11" i="1"/>
  <c r="T11" i="1" s="1"/>
  <c r="D13" i="1"/>
  <c r="T13" i="1" s="1"/>
  <c r="D19" i="1"/>
  <c r="T19" i="1" s="1"/>
  <c r="D12" i="1"/>
  <c r="T12" i="1" s="1"/>
  <c r="D42" i="1"/>
  <c r="T42" i="1" s="1"/>
  <c r="D34" i="1"/>
  <c r="T34" i="1" s="1"/>
  <c r="D26" i="1"/>
  <c r="T26" i="1" s="1"/>
  <c r="D43" i="1"/>
  <c r="T43" i="1" s="1"/>
  <c r="D49" i="1"/>
  <c r="D41" i="1"/>
  <c r="T41" i="1" s="1"/>
  <c r="D33" i="1"/>
  <c r="T33" i="1" s="1"/>
  <c r="D25" i="1"/>
  <c r="T25" i="1" s="1"/>
  <c r="D27" i="1"/>
  <c r="T27" i="1" s="1"/>
  <c r="D48" i="1"/>
  <c r="D40" i="1"/>
  <c r="T40" i="1" s="1"/>
  <c r="D32" i="1"/>
  <c r="T32" i="1" s="1"/>
  <c r="D24" i="1"/>
  <c r="T24" i="1" s="1"/>
  <c r="D39" i="1"/>
  <c r="T39" i="1" s="1"/>
  <c r="D31" i="1"/>
  <c r="T31" i="1" s="1"/>
  <c r="D47" i="1"/>
  <c r="T47" i="1" s="1"/>
  <c r="D23" i="1"/>
  <c r="T23" i="1" s="1"/>
  <c r="D22" i="1"/>
  <c r="T22" i="1" s="1"/>
  <c r="D46" i="1"/>
  <c r="T46" i="1" s="1"/>
  <c r="D38" i="1"/>
  <c r="T38" i="1" s="1"/>
  <c r="D30" i="1"/>
  <c r="T30" i="1" s="1"/>
  <c r="D35" i="1"/>
  <c r="T35" i="1" s="1"/>
  <c r="D45" i="1"/>
  <c r="T45" i="1" s="1"/>
  <c r="D37" i="1"/>
  <c r="T37" i="1" s="1"/>
  <c r="D29" i="1"/>
  <c r="T29" i="1" s="1"/>
  <c r="D21" i="1"/>
  <c r="T21" i="1" s="1"/>
  <c r="D44" i="1"/>
  <c r="T44" i="1" s="1"/>
  <c r="D36" i="1"/>
  <c r="T36" i="1" s="1"/>
  <c r="D28" i="1"/>
  <c r="T28" i="1" s="1"/>
  <c r="D137" i="1"/>
  <c r="D129" i="1"/>
  <c r="D134" i="1"/>
  <c r="D126" i="1"/>
  <c r="D118" i="1"/>
  <c r="D139" i="1"/>
  <c r="D131" i="1"/>
  <c r="D123" i="1"/>
  <c r="D115" i="1"/>
  <c r="D127" i="1"/>
  <c r="D116" i="1"/>
  <c r="D138" i="1"/>
  <c r="D125" i="1"/>
  <c r="D114" i="1"/>
  <c r="D136" i="1"/>
  <c r="D124" i="1"/>
  <c r="D113" i="1"/>
  <c r="D128" i="1"/>
  <c r="D135" i="1"/>
  <c r="D122" i="1"/>
  <c r="D112" i="1"/>
  <c r="D117" i="1"/>
  <c r="D133" i="1"/>
  <c r="D121" i="1"/>
  <c r="D132" i="1"/>
  <c r="D120" i="1"/>
  <c r="D130" i="1"/>
  <c r="D119" i="1"/>
  <c r="D225" i="1"/>
  <c r="D217" i="1"/>
  <c r="D209" i="1"/>
  <c r="D201" i="1"/>
  <c r="D224" i="1"/>
  <c r="D216" i="1"/>
  <c r="D208" i="1"/>
  <c r="D231" i="1"/>
  <c r="D223" i="1"/>
  <c r="D215" i="1"/>
  <c r="D207" i="1"/>
  <c r="D230" i="1"/>
  <c r="D222" i="1"/>
  <c r="D214" i="1"/>
  <c r="D206" i="1"/>
  <c r="D229" i="1"/>
  <c r="D221" i="1"/>
  <c r="D213" i="1"/>
  <c r="D205" i="1"/>
  <c r="D228" i="1"/>
  <c r="D220" i="1"/>
  <c r="D212" i="1"/>
  <c r="D204" i="1"/>
  <c r="D227" i="1"/>
  <c r="D219" i="1"/>
  <c r="D211" i="1"/>
  <c r="D203" i="1"/>
  <c r="D202" i="1"/>
  <c r="D226" i="1"/>
  <c r="D218" i="1"/>
  <c r="D210" i="1"/>
  <c r="D441" i="1"/>
  <c r="D433" i="1"/>
  <c r="D425" i="1"/>
  <c r="D417" i="1"/>
  <c r="D440" i="1"/>
  <c r="D432" i="1"/>
  <c r="D424" i="1"/>
  <c r="D416" i="1"/>
  <c r="D439" i="1"/>
  <c r="D431" i="1"/>
  <c r="D423" i="1"/>
  <c r="D415" i="1"/>
  <c r="D438" i="1"/>
  <c r="D430" i="1"/>
  <c r="D422" i="1"/>
  <c r="D445" i="1"/>
  <c r="D437" i="1"/>
  <c r="D429" i="1"/>
  <c r="D421" i="1"/>
  <c r="D444" i="1"/>
  <c r="D436" i="1"/>
  <c r="D428" i="1"/>
  <c r="D420" i="1"/>
  <c r="D443" i="1"/>
  <c r="D435" i="1"/>
  <c r="D427" i="1"/>
  <c r="D419" i="1"/>
  <c r="D442" i="1"/>
  <c r="D434" i="1"/>
  <c r="D426" i="1"/>
  <c r="D418" i="1"/>
  <c r="D353" i="1"/>
  <c r="D345" i="1"/>
  <c r="D337" i="1"/>
  <c r="D329" i="1"/>
  <c r="D352" i="1"/>
  <c r="D344" i="1"/>
  <c r="D336" i="1"/>
  <c r="D328" i="1"/>
  <c r="D351" i="1"/>
  <c r="D343" i="1"/>
  <c r="D335" i="1"/>
  <c r="D327" i="1"/>
  <c r="D350" i="1"/>
  <c r="D342" i="1"/>
  <c r="D334" i="1"/>
  <c r="D326" i="1"/>
  <c r="D349" i="1"/>
  <c r="D341" i="1"/>
  <c r="D333" i="1"/>
  <c r="D325" i="1"/>
  <c r="D348" i="1"/>
  <c r="D340" i="1"/>
  <c r="D332" i="1"/>
  <c r="D324" i="1"/>
  <c r="D347" i="1"/>
  <c r="D339" i="1"/>
  <c r="D331" i="1"/>
  <c r="D330" i="1"/>
  <c r="D346" i="1"/>
  <c r="D338" i="1"/>
  <c r="D321" i="1"/>
  <c r="D313" i="1"/>
  <c r="D305" i="1"/>
  <c r="D297" i="1"/>
  <c r="D320" i="1"/>
  <c r="D312" i="1"/>
  <c r="D304" i="1"/>
  <c r="D296" i="1"/>
  <c r="D319" i="1"/>
  <c r="D311" i="1"/>
  <c r="D303" i="1"/>
  <c r="D295" i="1"/>
  <c r="D318" i="1"/>
  <c r="D310" i="1"/>
  <c r="D302" i="1"/>
  <c r="D294" i="1"/>
  <c r="D317" i="1"/>
  <c r="D309" i="1"/>
  <c r="D301" i="1"/>
  <c r="D293" i="1"/>
  <c r="D316" i="1"/>
  <c r="D308" i="1"/>
  <c r="D300" i="1"/>
  <c r="D323" i="1"/>
  <c r="D315" i="1"/>
  <c r="D307" i="1"/>
  <c r="D299" i="1"/>
  <c r="D322" i="1"/>
  <c r="D314" i="1"/>
  <c r="D306" i="1"/>
  <c r="D298" i="1"/>
  <c r="D107" i="1"/>
  <c r="D106" i="1"/>
  <c r="D98" i="1"/>
  <c r="D90" i="1"/>
  <c r="D82" i="1"/>
  <c r="D91" i="1"/>
  <c r="D105" i="1"/>
  <c r="D97" i="1"/>
  <c r="D89" i="1"/>
  <c r="D81" i="1"/>
  <c r="D83" i="1"/>
  <c r="D104" i="1"/>
  <c r="D96" i="1"/>
  <c r="D88" i="1"/>
  <c r="D103" i="1"/>
  <c r="D95" i="1"/>
  <c r="D87" i="1"/>
  <c r="D111" i="1"/>
  <c r="D102" i="1"/>
  <c r="D94" i="1"/>
  <c r="D86" i="1"/>
  <c r="D108" i="1"/>
  <c r="D110" i="1"/>
  <c r="D101" i="1"/>
  <c r="D93" i="1"/>
  <c r="D85" i="1"/>
  <c r="D109" i="1"/>
  <c r="D100" i="1"/>
  <c r="D92" i="1"/>
  <c r="D84" i="1"/>
  <c r="D99" i="1"/>
  <c r="I497" i="1"/>
  <c r="D74" i="1"/>
  <c r="D66" i="1"/>
  <c r="D58" i="1"/>
  <c r="D50" i="1"/>
  <c r="D73" i="1"/>
  <c r="D65" i="1"/>
  <c r="D57" i="1"/>
  <c r="D80" i="1"/>
  <c r="D72" i="1"/>
  <c r="D64" i="1"/>
  <c r="D56" i="1"/>
  <c r="D63" i="1"/>
  <c r="D67" i="1"/>
  <c r="D79" i="1"/>
  <c r="D71" i="1"/>
  <c r="D55" i="1"/>
  <c r="D59" i="1"/>
  <c r="D78" i="1"/>
  <c r="D70" i="1"/>
  <c r="D62" i="1"/>
  <c r="D54" i="1"/>
  <c r="D77" i="1"/>
  <c r="D69" i="1"/>
  <c r="D61" i="1"/>
  <c r="D53" i="1"/>
  <c r="D75" i="1"/>
  <c r="D76" i="1"/>
  <c r="D68" i="1"/>
  <c r="D60" i="1"/>
  <c r="D52" i="1"/>
  <c r="D51" i="1"/>
  <c r="L497" i="1"/>
  <c r="Y21" i="1"/>
  <c r="Z21" i="1" s="1"/>
  <c r="AG21" i="1" s="1"/>
  <c r="X21" i="1"/>
  <c r="Y11" i="1"/>
  <c r="Z11" i="1" s="1"/>
  <c r="AG11" i="1" s="1"/>
  <c r="X11" i="1"/>
  <c r="Y31" i="1"/>
  <c r="Z31" i="1" s="1"/>
  <c r="AG31" i="1" s="1"/>
  <c r="X31" i="1"/>
  <c r="X44" i="1"/>
  <c r="Y44" i="1"/>
  <c r="Z44" i="1" s="1"/>
  <c r="AG44" i="1" s="1"/>
  <c r="Y13" i="1"/>
  <c r="Z13" i="1" s="1"/>
  <c r="AG13" i="1" s="1"/>
  <c r="X13" i="1"/>
  <c r="X16" i="1"/>
  <c r="Y16" i="1"/>
  <c r="Z16" i="1" s="1"/>
  <c r="AG16" i="1" s="1"/>
  <c r="Y32" i="1"/>
  <c r="Z32" i="1" s="1"/>
  <c r="AG32" i="1" s="1"/>
  <c r="X32" i="1"/>
  <c r="Y36" i="1"/>
  <c r="Z36" i="1" s="1"/>
  <c r="AG36" i="1" s="1"/>
  <c r="X36" i="1"/>
  <c r="Y28" i="1"/>
  <c r="Z28" i="1" s="1"/>
  <c r="AG28" i="1" s="1"/>
  <c r="X28" i="1"/>
  <c r="X26" i="1"/>
  <c r="Y26" i="1"/>
  <c r="Z26" i="1" s="1"/>
  <c r="AG26" i="1" s="1"/>
  <c r="Y38" i="1"/>
  <c r="Z38" i="1" s="1"/>
  <c r="AG38" i="1" s="1"/>
  <c r="X38" i="1"/>
  <c r="Y43" i="1"/>
  <c r="Z43" i="1" s="1"/>
  <c r="AG43" i="1" s="1"/>
  <c r="X43" i="1"/>
  <c r="Y18" i="1"/>
  <c r="Z18" i="1" s="1"/>
  <c r="AG18" i="1" s="1"/>
  <c r="X18" i="1"/>
  <c r="X30" i="1"/>
  <c r="Y30" i="1"/>
  <c r="Z30" i="1" s="1"/>
  <c r="AG30" i="1" s="1"/>
  <c r="Y35" i="1"/>
  <c r="Z35" i="1" s="1"/>
  <c r="AG35" i="1" s="1"/>
  <c r="X35" i="1"/>
  <c r="Y23" i="1"/>
  <c r="Z23" i="1" s="1"/>
  <c r="AG23" i="1" s="1"/>
  <c r="X23" i="1"/>
  <c r="X12" i="1"/>
  <c r="Y12" i="1"/>
  <c r="Z12" i="1" s="1"/>
  <c r="AG12" i="1" s="1"/>
  <c r="Y10" i="1"/>
  <c r="Z10" i="1" s="1"/>
  <c r="AG10" i="1" s="1"/>
  <c r="X10" i="1"/>
  <c r="C11" i="1"/>
  <c r="C12" i="1" s="1"/>
  <c r="I11" i="1"/>
  <c r="Y45" i="1"/>
  <c r="Z45" i="1" s="1"/>
  <c r="AG45" i="1" s="1"/>
  <c r="X45" i="1"/>
  <c r="Y42" i="1"/>
  <c r="Z42" i="1" s="1"/>
  <c r="AG42" i="1" s="1"/>
  <c r="X42" i="1"/>
  <c r="X15" i="1"/>
  <c r="Y15" i="1"/>
  <c r="Z15" i="1" s="1"/>
  <c r="AG15" i="1" s="1"/>
  <c r="Y24" i="1"/>
  <c r="Z24" i="1" s="1"/>
  <c r="AG24" i="1" s="1"/>
  <c r="X24" i="1"/>
  <c r="Y25" i="1"/>
  <c r="Z25" i="1" s="1"/>
  <c r="AG25" i="1" s="1"/>
  <c r="X25" i="1"/>
  <c r="X37" i="1"/>
  <c r="Y37" i="1"/>
  <c r="Z37" i="1" s="1"/>
  <c r="AG37" i="1" s="1"/>
  <c r="Y34" i="1"/>
  <c r="Z34" i="1" s="1"/>
  <c r="AG34" i="1" s="1"/>
  <c r="X34" i="1"/>
  <c r="Y22" i="1"/>
  <c r="Z22" i="1" s="1"/>
  <c r="AG22" i="1" s="1"/>
  <c r="X22" i="1"/>
  <c r="Y27" i="1"/>
  <c r="Z27" i="1" s="1"/>
  <c r="AG27" i="1" s="1"/>
  <c r="X27" i="1"/>
  <c r="Y17" i="1"/>
  <c r="Z17" i="1" s="1"/>
  <c r="AG17" i="1" s="1"/>
  <c r="X17" i="1"/>
  <c r="Y29" i="1"/>
  <c r="Z29" i="1" s="1"/>
  <c r="AG29" i="1" s="1"/>
  <c r="X29" i="1"/>
  <c r="Y41" i="1"/>
  <c r="Z41" i="1" s="1"/>
  <c r="AG41" i="1" s="1"/>
  <c r="X41" i="1"/>
  <c r="Y14" i="1"/>
  <c r="Z14" i="1" s="1"/>
  <c r="AG14" i="1" s="1"/>
  <c r="X14" i="1"/>
  <c r="X19" i="1"/>
  <c r="Y19" i="1"/>
  <c r="Y39" i="1"/>
  <c r="Z39" i="1" s="1"/>
  <c r="AG39" i="1" s="1"/>
  <c r="X39" i="1"/>
  <c r="Y40" i="1"/>
  <c r="Z40" i="1" s="1"/>
  <c r="AG40" i="1" s="1"/>
  <c r="X40" i="1"/>
  <c r="X33" i="1"/>
  <c r="Y33" i="1"/>
  <c r="Z33" i="1" s="1"/>
  <c r="AG33" i="1" s="1"/>
  <c r="Y98" i="1"/>
  <c r="Z98" i="1" s="1"/>
  <c r="AG98" i="1" s="1"/>
  <c r="X98" i="1"/>
  <c r="X81" i="1"/>
  <c r="Y81" i="1"/>
  <c r="Z81" i="1" s="1"/>
  <c r="AG81" i="1" s="1"/>
  <c r="Y86" i="1"/>
  <c r="Z86" i="1" s="1"/>
  <c r="AG86" i="1" s="1"/>
  <c r="X86" i="1"/>
  <c r="Y84" i="1"/>
  <c r="Z84" i="1" s="1"/>
  <c r="AG84" i="1" s="1"/>
  <c r="X84" i="1"/>
  <c r="Y226" i="1"/>
  <c r="Z226" i="1" s="1"/>
  <c r="AG226" i="1" s="1"/>
  <c r="X226" i="1"/>
  <c r="Y218" i="1"/>
  <c r="Z218" i="1" s="1"/>
  <c r="AG218" i="1" s="1"/>
  <c r="X218" i="1"/>
  <c r="Y210" i="1"/>
  <c r="Z210" i="1" s="1"/>
  <c r="AG210" i="1" s="1"/>
  <c r="X210" i="1"/>
  <c r="Y202" i="1"/>
  <c r="Z202" i="1" s="1"/>
  <c r="AG202" i="1" s="1"/>
  <c r="X202" i="1"/>
  <c r="X343" i="1"/>
  <c r="Y343" i="1"/>
  <c r="Z343" i="1" s="1"/>
  <c r="AG343" i="1" s="1"/>
  <c r="X335" i="1"/>
  <c r="Y335" i="1"/>
  <c r="Z335" i="1" s="1"/>
  <c r="AG335" i="1" s="1"/>
  <c r="Y327" i="1"/>
  <c r="Z327" i="1" s="1"/>
  <c r="AG327" i="1" s="1"/>
  <c r="X327" i="1"/>
  <c r="Y319" i="1"/>
  <c r="Z319" i="1" s="1"/>
  <c r="AG319" i="1" s="1"/>
  <c r="X319" i="1"/>
  <c r="X250" i="1"/>
  <c r="Y250" i="1"/>
  <c r="Z250" i="1" s="1"/>
  <c r="AG250" i="1" s="1"/>
  <c r="Y242" i="1"/>
  <c r="Z242" i="1" s="1"/>
  <c r="AG242" i="1" s="1"/>
  <c r="X242" i="1"/>
  <c r="Y234" i="1"/>
  <c r="Z234" i="1" s="1"/>
  <c r="AG234" i="1" s="1"/>
  <c r="X234" i="1"/>
  <c r="Y470" i="1"/>
  <c r="Z470" i="1" s="1"/>
  <c r="AG470" i="1" s="1"/>
  <c r="X470" i="1"/>
  <c r="Y462" i="1"/>
  <c r="Z462" i="1" s="1"/>
  <c r="AG462" i="1" s="1"/>
  <c r="X462" i="1"/>
  <c r="Y454" i="1"/>
  <c r="Z454" i="1" s="1"/>
  <c r="AG454" i="1" s="1"/>
  <c r="X454" i="1"/>
  <c r="Y446" i="1"/>
  <c r="X446" i="1"/>
  <c r="Y127" i="1"/>
  <c r="Z127" i="1" s="1"/>
  <c r="AG127" i="1" s="1"/>
  <c r="X127" i="1"/>
  <c r="Y112" i="1"/>
  <c r="Z112" i="1" s="1"/>
  <c r="AG112" i="1" s="1"/>
  <c r="X112" i="1"/>
  <c r="X125" i="1"/>
  <c r="Y125" i="1"/>
  <c r="Z125" i="1" s="1"/>
  <c r="AG125" i="1" s="1"/>
  <c r="Y131" i="1"/>
  <c r="Z131" i="1" s="1"/>
  <c r="AG131" i="1" s="1"/>
  <c r="X131" i="1"/>
  <c r="Y379" i="1"/>
  <c r="Z379" i="1" s="1"/>
  <c r="AG379" i="1" s="1"/>
  <c r="X379" i="1"/>
  <c r="Y371" i="1"/>
  <c r="Z371" i="1" s="1"/>
  <c r="AG371" i="1" s="1"/>
  <c r="X371" i="1"/>
  <c r="Y363" i="1"/>
  <c r="Z363" i="1" s="1"/>
  <c r="AG363" i="1" s="1"/>
  <c r="X363" i="1"/>
  <c r="Y355" i="1"/>
  <c r="Z355" i="1" s="1"/>
  <c r="AG355" i="1" s="1"/>
  <c r="X355" i="1"/>
  <c r="Y490" i="1"/>
  <c r="Z490" i="1" s="1"/>
  <c r="AG490" i="1" s="1"/>
  <c r="X490" i="1"/>
  <c r="Y482" i="1"/>
  <c r="Z482" i="1" s="1"/>
  <c r="AG482" i="1" s="1"/>
  <c r="X482" i="1"/>
  <c r="Y474" i="1"/>
  <c r="X474" i="1"/>
  <c r="Y162" i="1"/>
  <c r="Z162" i="1" s="1"/>
  <c r="AG162" i="1" s="1"/>
  <c r="X162" i="1"/>
  <c r="Y152" i="1"/>
  <c r="Z152" i="1" s="1"/>
  <c r="AG152" i="1" s="1"/>
  <c r="X152" i="1"/>
  <c r="Y141" i="1"/>
  <c r="Z141" i="1" s="1"/>
  <c r="AG141" i="1" s="1"/>
  <c r="X141" i="1"/>
  <c r="Y158" i="1"/>
  <c r="Z158" i="1" s="1"/>
  <c r="AG158" i="1" s="1"/>
  <c r="X158" i="1"/>
  <c r="X286" i="1"/>
  <c r="Y286" i="1"/>
  <c r="Z286" i="1" s="1"/>
  <c r="AG286" i="1" s="1"/>
  <c r="X278" i="1"/>
  <c r="Y278" i="1"/>
  <c r="Z278" i="1" s="1"/>
  <c r="AG278" i="1" s="1"/>
  <c r="X270" i="1"/>
  <c r="Y270" i="1"/>
  <c r="Z270" i="1" s="1"/>
  <c r="AG270" i="1" s="1"/>
  <c r="Y262" i="1"/>
  <c r="Z262" i="1" s="1"/>
  <c r="AG262" i="1" s="1"/>
  <c r="X262" i="1"/>
  <c r="Y408" i="1"/>
  <c r="Z408" i="1" s="1"/>
  <c r="AG408" i="1" s="1"/>
  <c r="X408" i="1"/>
  <c r="Y400" i="1"/>
  <c r="Z400" i="1" s="1"/>
  <c r="AG400" i="1" s="1"/>
  <c r="X400" i="1"/>
  <c r="Y392" i="1"/>
  <c r="Z392" i="1" s="1"/>
  <c r="AG392" i="1" s="1"/>
  <c r="X392" i="1"/>
  <c r="X384" i="1"/>
  <c r="Y384" i="1"/>
  <c r="Y73" i="1"/>
  <c r="Z73" i="1" s="1"/>
  <c r="AG73" i="1" s="1"/>
  <c r="X73" i="1"/>
  <c r="Y71" i="1"/>
  <c r="Z71" i="1" s="1"/>
  <c r="AG71" i="1" s="1"/>
  <c r="X71" i="1"/>
  <c r="Y53" i="1"/>
  <c r="Z53" i="1" s="1"/>
  <c r="AG53" i="1" s="1"/>
  <c r="X53" i="1"/>
  <c r="Y59" i="1"/>
  <c r="Z59" i="1" s="1"/>
  <c r="AG59" i="1" s="1"/>
  <c r="X59" i="1"/>
  <c r="Y193" i="1"/>
  <c r="Z193" i="1" s="1"/>
  <c r="AG193" i="1" s="1"/>
  <c r="X193" i="1"/>
  <c r="X185" i="1"/>
  <c r="Y185" i="1"/>
  <c r="Z185" i="1" s="1"/>
  <c r="AG185" i="1" s="1"/>
  <c r="X177" i="1"/>
  <c r="Y177" i="1"/>
  <c r="Z177" i="1" s="1"/>
  <c r="AG177" i="1" s="1"/>
  <c r="Y169" i="1"/>
  <c r="Z169" i="1" s="1"/>
  <c r="AG169" i="1" s="1"/>
  <c r="X169" i="1"/>
  <c r="Y313" i="1"/>
  <c r="Z313" i="1" s="1"/>
  <c r="AG313" i="1" s="1"/>
  <c r="X313" i="1"/>
  <c r="Y305" i="1"/>
  <c r="Z305" i="1" s="1"/>
  <c r="AG305" i="1" s="1"/>
  <c r="X305" i="1"/>
  <c r="Y297" i="1"/>
  <c r="Z297" i="1" s="1"/>
  <c r="AG297" i="1" s="1"/>
  <c r="X297" i="1"/>
  <c r="Y289" i="1"/>
  <c r="Z289" i="1" s="1"/>
  <c r="AG289" i="1" s="1"/>
  <c r="X289" i="1"/>
  <c r="X434" i="1"/>
  <c r="Y434" i="1"/>
  <c r="Z434" i="1" s="1"/>
  <c r="AG434" i="1" s="1"/>
  <c r="X426" i="1"/>
  <c r="Y426" i="1"/>
  <c r="Z426" i="1" s="1"/>
  <c r="AG426" i="1" s="1"/>
  <c r="Y418" i="1"/>
  <c r="Z418" i="1" s="1"/>
  <c r="AG418" i="1" s="1"/>
  <c r="X418" i="1"/>
  <c r="Y90" i="1"/>
  <c r="Z90" i="1" s="1"/>
  <c r="AG90" i="1" s="1"/>
  <c r="X90" i="1"/>
  <c r="Y104" i="1"/>
  <c r="Z104" i="1" s="1"/>
  <c r="AG104" i="1" s="1"/>
  <c r="X104" i="1"/>
  <c r="Y78" i="1"/>
  <c r="Z78" i="1" s="1"/>
  <c r="AG78" i="1" s="1"/>
  <c r="X78" i="1"/>
  <c r="Y99" i="1"/>
  <c r="Z99" i="1" s="1"/>
  <c r="AG99" i="1" s="1"/>
  <c r="X99" i="1"/>
  <c r="X225" i="1"/>
  <c r="Y225" i="1"/>
  <c r="Z225" i="1" s="1"/>
  <c r="AG225" i="1" s="1"/>
  <c r="X217" i="1"/>
  <c r="Y217" i="1"/>
  <c r="Z217" i="1" s="1"/>
  <c r="AG217" i="1" s="1"/>
  <c r="Y209" i="1"/>
  <c r="Z209" i="1" s="1"/>
  <c r="AG209" i="1" s="1"/>
  <c r="X209" i="1"/>
  <c r="Y201" i="1"/>
  <c r="Z201" i="1" s="1"/>
  <c r="AG201" i="1" s="1"/>
  <c r="X201" i="1"/>
  <c r="Y342" i="1"/>
  <c r="Z342" i="1" s="1"/>
  <c r="AG342" i="1" s="1"/>
  <c r="X342" i="1"/>
  <c r="Y334" i="1"/>
  <c r="Z334" i="1" s="1"/>
  <c r="AG334" i="1" s="1"/>
  <c r="X334" i="1"/>
  <c r="Y326" i="1"/>
  <c r="Z326" i="1" s="1"/>
  <c r="AG326" i="1" s="1"/>
  <c r="X326" i="1"/>
  <c r="Y257" i="1"/>
  <c r="Z257" i="1" s="1"/>
  <c r="AG257" i="1" s="1"/>
  <c r="X257" i="1"/>
  <c r="Y249" i="1"/>
  <c r="Z249" i="1" s="1"/>
  <c r="AG249" i="1" s="1"/>
  <c r="X249" i="1"/>
  <c r="Y241" i="1"/>
  <c r="Z241" i="1" s="1"/>
  <c r="AG241" i="1" s="1"/>
  <c r="X241" i="1"/>
  <c r="Y233" i="1"/>
  <c r="Z233" i="1" s="1"/>
  <c r="AG233" i="1" s="1"/>
  <c r="X233" i="1"/>
  <c r="Y469" i="1"/>
  <c r="X469" i="1"/>
  <c r="Y461" i="1"/>
  <c r="Z461" i="1" s="1"/>
  <c r="AG461" i="1" s="1"/>
  <c r="X461" i="1"/>
  <c r="Y453" i="1"/>
  <c r="Z453" i="1" s="1"/>
  <c r="AG453" i="1" s="1"/>
  <c r="X453" i="1"/>
  <c r="Y445" i="1"/>
  <c r="X445" i="1"/>
  <c r="X137" i="1"/>
  <c r="Y137" i="1"/>
  <c r="Z137" i="1" s="1"/>
  <c r="AG137" i="1" s="1"/>
  <c r="Y119" i="1"/>
  <c r="Z119" i="1" s="1"/>
  <c r="AG119" i="1" s="1"/>
  <c r="X119" i="1"/>
  <c r="Y117" i="1"/>
  <c r="Z117" i="1" s="1"/>
  <c r="AG117" i="1" s="1"/>
  <c r="X117" i="1"/>
  <c r="Y123" i="1"/>
  <c r="Z123" i="1" s="1"/>
  <c r="AG123" i="1" s="1"/>
  <c r="X123" i="1"/>
  <c r="Y378" i="1"/>
  <c r="Z378" i="1" s="1"/>
  <c r="AG378" i="1" s="1"/>
  <c r="X378" i="1"/>
  <c r="X370" i="1"/>
  <c r="Y370" i="1"/>
  <c r="Z370" i="1" s="1"/>
  <c r="AG370" i="1" s="1"/>
  <c r="Y362" i="1"/>
  <c r="Z362" i="1" s="1"/>
  <c r="AG362" i="1" s="1"/>
  <c r="X362" i="1"/>
  <c r="Y354" i="1"/>
  <c r="Z354" i="1" s="1"/>
  <c r="AG354" i="1" s="1"/>
  <c r="X354" i="1"/>
  <c r="Y489" i="1"/>
  <c r="Z489" i="1" s="1"/>
  <c r="AG489" i="1" s="1"/>
  <c r="X489" i="1"/>
  <c r="X481" i="1"/>
  <c r="Y481" i="1"/>
  <c r="Z481" i="1" s="1"/>
  <c r="AG481" i="1" s="1"/>
  <c r="X473" i="1"/>
  <c r="Y473" i="1"/>
  <c r="X161" i="1"/>
  <c r="Y161" i="1"/>
  <c r="Z161" i="1" s="1"/>
  <c r="AG161" i="1" s="1"/>
  <c r="Y144" i="1"/>
  <c r="Z144" i="1" s="1"/>
  <c r="AG144" i="1" s="1"/>
  <c r="X144" i="1"/>
  <c r="Y156" i="1"/>
  <c r="Z156" i="1" s="1"/>
  <c r="AG156" i="1" s="1"/>
  <c r="X156" i="1"/>
  <c r="Y285" i="1"/>
  <c r="Z285" i="1" s="1"/>
  <c r="AG285" i="1" s="1"/>
  <c r="X285" i="1"/>
  <c r="X277" i="1"/>
  <c r="Y277" i="1"/>
  <c r="Z277" i="1" s="1"/>
  <c r="AG277" i="1" s="1"/>
  <c r="Y269" i="1"/>
  <c r="Z269" i="1" s="1"/>
  <c r="AG269" i="1" s="1"/>
  <c r="X269" i="1"/>
  <c r="Y261" i="1"/>
  <c r="X261" i="1"/>
  <c r="Y407" i="1"/>
  <c r="X407" i="1"/>
  <c r="Y399" i="1"/>
  <c r="Z399" i="1" s="1"/>
  <c r="AG399" i="1" s="1"/>
  <c r="X399" i="1"/>
  <c r="Y391" i="1"/>
  <c r="Z391" i="1" s="1"/>
  <c r="AG391" i="1" s="1"/>
  <c r="X391" i="1"/>
  <c r="Y383" i="1"/>
  <c r="Z383" i="1" s="1"/>
  <c r="AG383" i="1" s="1"/>
  <c r="X383" i="1"/>
  <c r="Y65" i="1"/>
  <c r="Z65" i="1" s="1"/>
  <c r="AG65" i="1" s="1"/>
  <c r="X65" i="1"/>
  <c r="X47" i="1"/>
  <c r="Y47" i="1"/>
  <c r="Z47" i="1" s="1"/>
  <c r="AG47" i="1" s="1"/>
  <c r="X76" i="1"/>
  <c r="Y76" i="1"/>
  <c r="Z76" i="1" s="1"/>
  <c r="AG76" i="1" s="1"/>
  <c r="Y51" i="1"/>
  <c r="Z51" i="1" s="1"/>
  <c r="AG51" i="1" s="1"/>
  <c r="X51" i="1"/>
  <c r="X192" i="1"/>
  <c r="Y192" i="1"/>
  <c r="Z192" i="1" s="1"/>
  <c r="AG192" i="1" s="1"/>
  <c r="Y184" i="1"/>
  <c r="Z184" i="1" s="1"/>
  <c r="AG184" i="1" s="1"/>
  <c r="X184" i="1"/>
  <c r="Y176" i="1"/>
  <c r="Z176" i="1" s="1"/>
  <c r="AG176" i="1" s="1"/>
  <c r="X176" i="1"/>
  <c r="Y168" i="1"/>
  <c r="Z168" i="1" s="1"/>
  <c r="AG168" i="1" s="1"/>
  <c r="X168" i="1"/>
  <c r="Y312" i="1"/>
  <c r="Z312" i="1" s="1"/>
  <c r="AG312" i="1" s="1"/>
  <c r="X312" i="1"/>
  <c r="Y304" i="1"/>
  <c r="Z304" i="1" s="1"/>
  <c r="AG304" i="1" s="1"/>
  <c r="X304" i="1"/>
  <c r="X296" i="1"/>
  <c r="Y296" i="1"/>
  <c r="Z296" i="1" s="1"/>
  <c r="AG296" i="1" s="1"/>
  <c r="X441" i="1"/>
  <c r="Y441" i="1"/>
  <c r="Z441" i="1" s="1"/>
  <c r="AG441" i="1" s="1"/>
  <c r="X433" i="1"/>
  <c r="Y433" i="1"/>
  <c r="Z433" i="1" s="1"/>
  <c r="AG433" i="1" s="1"/>
  <c r="Y425" i="1"/>
  <c r="Z425" i="1" s="1"/>
  <c r="AG425" i="1" s="1"/>
  <c r="X425" i="1"/>
  <c r="Y417" i="1"/>
  <c r="Z417" i="1" s="1"/>
  <c r="AG417" i="1" s="1"/>
  <c r="X417" i="1"/>
  <c r="Y82" i="1"/>
  <c r="Z82" i="1" s="1"/>
  <c r="AG82" i="1" s="1"/>
  <c r="X82" i="1"/>
  <c r="Y96" i="1"/>
  <c r="Z96" i="1" s="1"/>
  <c r="AG96" i="1" s="1"/>
  <c r="X96" i="1"/>
  <c r="Y101" i="1"/>
  <c r="Z101" i="1" s="1"/>
  <c r="AG101" i="1" s="1"/>
  <c r="X101" i="1"/>
  <c r="Y91" i="1"/>
  <c r="Z91" i="1" s="1"/>
  <c r="AG91" i="1" s="1"/>
  <c r="X91" i="1"/>
  <c r="Y224" i="1"/>
  <c r="Z224" i="1" s="1"/>
  <c r="AG224" i="1" s="1"/>
  <c r="X224" i="1"/>
  <c r="Y216" i="1"/>
  <c r="Z216" i="1" s="1"/>
  <c r="AG216" i="1" s="1"/>
  <c r="X216" i="1"/>
  <c r="Y208" i="1"/>
  <c r="Z208" i="1" s="1"/>
  <c r="AG208" i="1" s="1"/>
  <c r="X208" i="1"/>
  <c r="Y200" i="1"/>
  <c r="X200" i="1"/>
  <c r="Y349" i="1"/>
  <c r="Z349" i="1" s="1"/>
  <c r="AG349" i="1" s="1"/>
  <c r="X349" i="1"/>
  <c r="Y341" i="1"/>
  <c r="Z341" i="1" s="1"/>
  <c r="AG341" i="1" s="1"/>
  <c r="X341" i="1"/>
  <c r="X333" i="1"/>
  <c r="Y333" i="1"/>
  <c r="Z333" i="1" s="1"/>
  <c r="AG333" i="1" s="1"/>
  <c r="Y325" i="1"/>
  <c r="Z325" i="1" s="1"/>
  <c r="AG325" i="1" s="1"/>
  <c r="X325" i="1"/>
  <c r="X256" i="1"/>
  <c r="Y256" i="1"/>
  <c r="Z256" i="1" s="1"/>
  <c r="AG256" i="1" s="1"/>
  <c r="Y248" i="1"/>
  <c r="Z248" i="1" s="1"/>
  <c r="AG248" i="1" s="1"/>
  <c r="X248" i="1"/>
  <c r="Y240" i="1"/>
  <c r="Z240" i="1" s="1"/>
  <c r="AG240" i="1" s="1"/>
  <c r="X240" i="1"/>
  <c r="Y232" i="1"/>
  <c r="Z232" i="1" s="1"/>
  <c r="AG232" i="1" s="1"/>
  <c r="X232" i="1"/>
  <c r="Y468" i="1"/>
  <c r="X468" i="1"/>
  <c r="Y460" i="1"/>
  <c r="Z460" i="1" s="1"/>
  <c r="AG460" i="1" s="1"/>
  <c r="X460" i="1"/>
  <c r="Y452" i="1"/>
  <c r="Z452" i="1" s="1"/>
  <c r="AG452" i="1" s="1"/>
  <c r="X452" i="1"/>
  <c r="X444" i="1"/>
  <c r="Y444" i="1"/>
  <c r="Y129" i="1"/>
  <c r="Z129" i="1" s="1"/>
  <c r="AG129" i="1" s="1"/>
  <c r="X129" i="1"/>
  <c r="Y134" i="1"/>
  <c r="Z134" i="1" s="1"/>
  <c r="AG134" i="1" s="1"/>
  <c r="X134" i="1"/>
  <c r="Y109" i="1"/>
  <c r="Z109" i="1" s="1"/>
  <c r="AG109" i="1" s="1"/>
  <c r="X109" i="1"/>
  <c r="Y115" i="1"/>
  <c r="Z115" i="1" s="1"/>
  <c r="AG115" i="1" s="1"/>
  <c r="X115" i="1"/>
  <c r="X377" i="1"/>
  <c r="Y377" i="1"/>
  <c r="Z377" i="1" s="1"/>
  <c r="AG377" i="1" s="1"/>
  <c r="X369" i="1"/>
  <c r="Y369" i="1"/>
  <c r="Z369" i="1" s="1"/>
  <c r="AG369" i="1" s="1"/>
  <c r="Y361" i="1"/>
  <c r="Z361" i="1" s="1"/>
  <c r="AG361" i="1" s="1"/>
  <c r="X361" i="1"/>
  <c r="X353" i="1"/>
  <c r="Y353" i="1"/>
  <c r="Y488" i="1"/>
  <c r="Z488" i="1" s="1"/>
  <c r="AG488" i="1" s="1"/>
  <c r="X488" i="1"/>
  <c r="X480" i="1"/>
  <c r="Y480" i="1"/>
  <c r="Z480" i="1" s="1"/>
  <c r="AG480" i="1" s="1"/>
  <c r="Y472" i="1"/>
  <c r="X472" i="1"/>
  <c r="Y160" i="1"/>
  <c r="Z160" i="1" s="1"/>
  <c r="AG160" i="1" s="1"/>
  <c r="X160" i="1"/>
  <c r="X159" i="1"/>
  <c r="Y159" i="1"/>
  <c r="Z159" i="1" s="1"/>
  <c r="AG159" i="1" s="1"/>
  <c r="Y148" i="1"/>
  <c r="Z148" i="1" s="1"/>
  <c r="AG148" i="1" s="1"/>
  <c r="X148" i="1"/>
  <c r="X284" i="1"/>
  <c r="Y284" i="1"/>
  <c r="Z284" i="1" s="1"/>
  <c r="AG284" i="1" s="1"/>
  <c r="Y276" i="1"/>
  <c r="Z276" i="1" s="1"/>
  <c r="AG276" i="1" s="1"/>
  <c r="X276" i="1"/>
  <c r="Y268" i="1"/>
  <c r="Z268" i="1" s="1"/>
  <c r="AG268" i="1" s="1"/>
  <c r="X268" i="1"/>
  <c r="Y260" i="1"/>
  <c r="Z260" i="1" s="1"/>
  <c r="AG260" i="1" s="1"/>
  <c r="X260" i="1"/>
  <c r="X406" i="1"/>
  <c r="Y406" i="1"/>
  <c r="Y398" i="1"/>
  <c r="Z398" i="1" s="1"/>
  <c r="AG398" i="1" s="1"/>
  <c r="X398" i="1"/>
  <c r="Y390" i="1"/>
  <c r="Z390" i="1" s="1"/>
  <c r="AG390" i="1" s="1"/>
  <c r="X390" i="1"/>
  <c r="Y382" i="1"/>
  <c r="Z382" i="1" s="1"/>
  <c r="AG382" i="1" s="1"/>
  <c r="X382" i="1"/>
  <c r="Y57" i="1"/>
  <c r="Z57" i="1" s="1"/>
  <c r="AG57" i="1" s="1"/>
  <c r="X57" i="1"/>
  <c r="Y70" i="1"/>
  <c r="Z70" i="1" s="1"/>
  <c r="AG70" i="1" s="1"/>
  <c r="X70" i="1"/>
  <c r="Y68" i="1"/>
  <c r="Z68" i="1" s="1"/>
  <c r="AG68" i="1" s="1"/>
  <c r="X68" i="1"/>
  <c r="Y191" i="1"/>
  <c r="Z191" i="1" s="1"/>
  <c r="AG191" i="1" s="1"/>
  <c r="X191" i="1"/>
  <c r="Y183" i="1"/>
  <c r="Z183" i="1" s="1"/>
  <c r="AG183" i="1" s="1"/>
  <c r="X183" i="1"/>
  <c r="Y175" i="1"/>
  <c r="Z175" i="1" s="1"/>
  <c r="AG175" i="1" s="1"/>
  <c r="X175" i="1"/>
  <c r="Y311" i="1"/>
  <c r="Z311" i="1" s="1"/>
  <c r="AG311" i="1" s="1"/>
  <c r="X311" i="1"/>
  <c r="Y303" i="1"/>
  <c r="X303" i="1"/>
  <c r="Y295" i="1"/>
  <c r="Z295" i="1" s="1"/>
  <c r="AG295" i="1" s="1"/>
  <c r="X295" i="1"/>
  <c r="X440" i="1"/>
  <c r="Y440" i="1"/>
  <c r="Y432" i="1"/>
  <c r="Z432" i="1" s="1"/>
  <c r="AG432" i="1" s="1"/>
  <c r="X432" i="1"/>
  <c r="Y424" i="1"/>
  <c r="Z424" i="1" s="1"/>
  <c r="AG424" i="1" s="1"/>
  <c r="X424" i="1"/>
  <c r="Y416" i="1"/>
  <c r="Z416" i="1" s="1"/>
  <c r="AG416" i="1" s="1"/>
  <c r="X416" i="1"/>
  <c r="Y95" i="1"/>
  <c r="Z95" i="1" s="1"/>
  <c r="AG95" i="1" s="1"/>
  <c r="X95" i="1"/>
  <c r="Y88" i="1"/>
  <c r="Z88" i="1" s="1"/>
  <c r="AG88" i="1" s="1"/>
  <c r="X88" i="1"/>
  <c r="X93" i="1"/>
  <c r="Y93" i="1"/>
  <c r="Z93" i="1" s="1"/>
  <c r="AG93" i="1" s="1"/>
  <c r="Y83" i="1"/>
  <c r="Z83" i="1" s="1"/>
  <c r="AG83" i="1" s="1"/>
  <c r="X83" i="1"/>
  <c r="X223" i="1"/>
  <c r="Y223" i="1"/>
  <c r="Z223" i="1" s="1"/>
  <c r="AG223" i="1" s="1"/>
  <c r="Y215" i="1"/>
  <c r="Z215" i="1" s="1"/>
  <c r="AG215" i="1" s="1"/>
  <c r="X215" i="1"/>
  <c r="Y207" i="1"/>
  <c r="Z207" i="1" s="1"/>
  <c r="AG207" i="1" s="1"/>
  <c r="X207" i="1"/>
  <c r="Y199" i="1"/>
  <c r="Z199" i="1" s="1"/>
  <c r="AG199" i="1" s="1"/>
  <c r="X199" i="1"/>
  <c r="Y348" i="1"/>
  <c r="Z348" i="1" s="1"/>
  <c r="AG348" i="1" s="1"/>
  <c r="X348" i="1"/>
  <c r="Y340" i="1"/>
  <c r="Z340" i="1" s="1"/>
  <c r="AG340" i="1" s="1"/>
  <c r="X340" i="1"/>
  <c r="X332" i="1"/>
  <c r="Y332" i="1"/>
  <c r="Z332" i="1" s="1"/>
  <c r="AG332" i="1" s="1"/>
  <c r="Y324" i="1"/>
  <c r="Z324" i="1" s="1"/>
  <c r="AG324" i="1" s="1"/>
  <c r="X324" i="1"/>
  <c r="Y255" i="1"/>
  <c r="Z255" i="1" s="1"/>
  <c r="AG255" i="1" s="1"/>
  <c r="X255" i="1"/>
  <c r="Y247" i="1"/>
  <c r="Z247" i="1" s="1"/>
  <c r="AG247" i="1" s="1"/>
  <c r="X247" i="1"/>
  <c r="Y239" i="1"/>
  <c r="Z239" i="1" s="1"/>
  <c r="AG239" i="1" s="1"/>
  <c r="X239" i="1"/>
  <c r="Y231" i="1"/>
  <c r="X231" i="1"/>
  <c r="Y467" i="1"/>
  <c r="Z467" i="1" s="1"/>
  <c r="AG467" i="1" s="1"/>
  <c r="X467" i="1"/>
  <c r="Y459" i="1"/>
  <c r="Z459" i="1" s="1"/>
  <c r="AG459" i="1" s="1"/>
  <c r="X459" i="1"/>
  <c r="X451" i="1"/>
  <c r="Y451" i="1"/>
  <c r="Z451" i="1" s="1"/>
  <c r="AG451" i="1" s="1"/>
  <c r="Y443" i="1"/>
  <c r="X443" i="1"/>
  <c r="Y121" i="1"/>
  <c r="Z121" i="1" s="1"/>
  <c r="AG121" i="1" s="1"/>
  <c r="X121" i="1"/>
  <c r="X126" i="1"/>
  <c r="Y126" i="1"/>
  <c r="Z126" i="1" s="1"/>
  <c r="AG126" i="1" s="1"/>
  <c r="Y135" i="1"/>
  <c r="Z135" i="1" s="1"/>
  <c r="AG135" i="1" s="1"/>
  <c r="X135" i="1"/>
  <c r="X107" i="1"/>
  <c r="Y107" i="1"/>
  <c r="Z107" i="1" s="1"/>
  <c r="AG107" i="1" s="1"/>
  <c r="Y376" i="1"/>
  <c r="Z376" i="1" s="1"/>
  <c r="AG376" i="1" s="1"/>
  <c r="X376" i="1"/>
  <c r="X368" i="1"/>
  <c r="Y368" i="1"/>
  <c r="Z368" i="1" s="1"/>
  <c r="AG368" i="1" s="1"/>
  <c r="Y360" i="1"/>
  <c r="Z360" i="1" s="1"/>
  <c r="AG360" i="1" s="1"/>
  <c r="X360" i="1"/>
  <c r="Y352" i="1"/>
  <c r="Z352" i="1" s="1"/>
  <c r="AG352" i="1" s="1"/>
  <c r="X352" i="1"/>
  <c r="Y487" i="1"/>
  <c r="Z487" i="1" s="1"/>
  <c r="AG487" i="1" s="1"/>
  <c r="X487" i="1"/>
  <c r="Y479" i="1"/>
  <c r="Z479" i="1" s="1"/>
  <c r="AG479" i="1" s="1"/>
  <c r="X479" i="1"/>
  <c r="Y167" i="1"/>
  <c r="Z167" i="1" s="1"/>
  <c r="AG167" i="1" s="1"/>
  <c r="X167" i="1"/>
  <c r="Y154" i="1"/>
  <c r="Z154" i="1" s="1"/>
  <c r="AG154" i="1" s="1"/>
  <c r="X154" i="1"/>
  <c r="Y151" i="1"/>
  <c r="Z151" i="1" s="1"/>
  <c r="AG151" i="1" s="1"/>
  <c r="X151" i="1"/>
  <c r="X140" i="1"/>
  <c r="Y140" i="1"/>
  <c r="Z140" i="1" s="1"/>
  <c r="AG140" i="1" s="1"/>
  <c r="Y283" i="1"/>
  <c r="Z283" i="1" s="1"/>
  <c r="AG283" i="1" s="1"/>
  <c r="X283" i="1"/>
  <c r="Y275" i="1"/>
  <c r="Z275" i="1" s="1"/>
  <c r="AG275" i="1" s="1"/>
  <c r="X275" i="1"/>
  <c r="X267" i="1"/>
  <c r="Y267" i="1"/>
  <c r="Z267" i="1" s="1"/>
  <c r="AG267" i="1" s="1"/>
  <c r="Y259" i="1"/>
  <c r="Z259" i="1" s="1"/>
  <c r="AG259" i="1" s="1"/>
  <c r="X259" i="1"/>
  <c r="Y405" i="1"/>
  <c r="X405" i="1"/>
  <c r="Y397" i="1"/>
  <c r="Z397" i="1" s="1"/>
  <c r="AG397" i="1" s="1"/>
  <c r="X397" i="1"/>
  <c r="X389" i="1"/>
  <c r="Y389" i="1"/>
  <c r="Z389" i="1" s="1"/>
  <c r="AG389" i="1" s="1"/>
  <c r="Y381" i="1"/>
  <c r="Z381" i="1" s="1"/>
  <c r="AG381" i="1" s="1"/>
  <c r="X381" i="1"/>
  <c r="Y74" i="1"/>
  <c r="Z74" i="1" s="1"/>
  <c r="AG74" i="1" s="1"/>
  <c r="X74" i="1"/>
  <c r="X49" i="1"/>
  <c r="Y49" i="1"/>
  <c r="X62" i="1"/>
  <c r="Y62" i="1"/>
  <c r="Z62" i="1" s="1"/>
  <c r="AG62" i="1" s="1"/>
  <c r="Y60" i="1"/>
  <c r="Z60" i="1" s="1"/>
  <c r="AG60" i="1" s="1"/>
  <c r="X60" i="1"/>
  <c r="X198" i="1"/>
  <c r="Y198" i="1"/>
  <c r="Z198" i="1" s="1"/>
  <c r="AG198" i="1" s="1"/>
  <c r="Y190" i="1"/>
  <c r="Z190" i="1" s="1"/>
  <c r="AG190" i="1" s="1"/>
  <c r="X190" i="1"/>
  <c r="Y182" i="1"/>
  <c r="Z182" i="1" s="1"/>
  <c r="AG182" i="1" s="1"/>
  <c r="X182" i="1"/>
  <c r="Y174" i="1"/>
  <c r="Z174" i="1" s="1"/>
  <c r="AG174" i="1" s="1"/>
  <c r="X174" i="1"/>
  <c r="Y318" i="1"/>
  <c r="Z318" i="1" s="1"/>
  <c r="AG318" i="1" s="1"/>
  <c r="X318" i="1"/>
  <c r="Y310" i="1"/>
  <c r="Z310" i="1" s="1"/>
  <c r="AG310" i="1" s="1"/>
  <c r="X310" i="1"/>
  <c r="Y302" i="1"/>
  <c r="Z302" i="1" s="1"/>
  <c r="AG302" i="1" s="1"/>
  <c r="X302" i="1"/>
  <c r="Y294" i="1"/>
  <c r="Z294" i="1" s="1"/>
  <c r="AG294" i="1" s="1"/>
  <c r="X294" i="1"/>
  <c r="Y439" i="1"/>
  <c r="Z439" i="1" s="1"/>
  <c r="AG439" i="1" s="1"/>
  <c r="X439" i="1"/>
  <c r="Y431" i="1"/>
  <c r="Z431" i="1" s="1"/>
  <c r="AG431" i="1" s="1"/>
  <c r="X431" i="1"/>
  <c r="X423" i="1"/>
  <c r="Y423" i="1"/>
  <c r="Z423" i="1" s="1"/>
  <c r="AG423" i="1" s="1"/>
  <c r="X415" i="1"/>
  <c r="Y415" i="1"/>
  <c r="X79" i="1"/>
  <c r="Y79" i="1"/>
  <c r="Z79" i="1" s="1"/>
  <c r="AG79" i="1" s="1"/>
  <c r="Y80" i="1"/>
  <c r="X80" i="1"/>
  <c r="Y85" i="1"/>
  <c r="Z85" i="1" s="1"/>
  <c r="AG85" i="1" s="1"/>
  <c r="X85" i="1"/>
  <c r="Y222" i="1"/>
  <c r="Z222" i="1" s="1"/>
  <c r="AG222" i="1" s="1"/>
  <c r="X222" i="1"/>
  <c r="X214" i="1"/>
  <c r="Y214" i="1"/>
  <c r="Z214" i="1" s="1"/>
  <c r="AG214" i="1" s="1"/>
  <c r="Y206" i="1"/>
  <c r="Z206" i="1" s="1"/>
  <c r="AG206" i="1" s="1"/>
  <c r="X206" i="1"/>
  <c r="Y347" i="1"/>
  <c r="Z347" i="1" s="1"/>
  <c r="AG347" i="1" s="1"/>
  <c r="X347" i="1"/>
  <c r="Y339" i="1"/>
  <c r="Z339" i="1" s="1"/>
  <c r="AG339" i="1" s="1"/>
  <c r="X339" i="1"/>
  <c r="Y331" i="1"/>
  <c r="Z331" i="1" s="1"/>
  <c r="AG331" i="1" s="1"/>
  <c r="X331" i="1"/>
  <c r="X323" i="1"/>
  <c r="Y323" i="1"/>
  <c r="Y254" i="1"/>
  <c r="Z254" i="1" s="1"/>
  <c r="AG254" i="1" s="1"/>
  <c r="X254" i="1"/>
  <c r="Y246" i="1"/>
  <c r="Z246" i="1" s="1"/>
  <c r="AG246" i="1" s="1"/>
  <c r="X246" i="1"/>
  <c r="Y238" i="1"/>
  <c r="Z238" i="1" s="1"/>
  <c r="AG238" i="1" s="1"/>
  <c r="X238" i="1"/>
  <c r="X230" i="1"/>
  <c r="Y230" i="1"/>
  <c r="Z230" i="1" s="1"/>
  <c r="AG230" i="1" s="1"/>
  <c r="Y466" i="1"/>
  <c r="Z466" i="1" s="1"/>
  <c r="AG466" i="1" s="1"/>
  <c r="X466" i="1"/>
  <c r="Y458" i="1"/>
  <c r="Z458" i="1" s="1"/>
  <c r="AG458" i="1" s="1"/>
  <c r="X458" i="1"/>
  <c r="X450" i="1"/>
  <c r="Y450" i="1"/>
  <c r="Z450" i="1" s="1"/>
  <c r="AG450" i="1" s="1"/>
  <c r="X442" i="1"/>
  <c r="Y442" i="1"/>
  <c r="X113" i="1"/>
  <c r="Y113" i="1"/>
  <c r="Z113" i="1" s="1"/>
  <c r="AG113" i="1" s="1"/>
  <c r="Y118" i="1"/>
  <c r="Z118" i="1" s="1"/>
  <c r="AG118" i="1" s="1"/>
  <c r="X118" i="1"/>
  <c r="Y132" i="1"/>
  <c r="Z132" i="1" s="1"/>
  <c r="AG132" i="1" s="1"/>
  <c r="X132" i="1"/>
  <c r="X375" i="1"/>
  <c r="Y375" i="1"/>
  <c r="Z375" i="1" s="1"/>
  <c r="AG375" i="1" s="1"/>
  <c r="Y367" i="1"/>
  <c r="Z367" i="1" s="1"/>
  <c r="AG367" i="1" s="1"/>
  <c r="X367" i="1"/>
  <c r="X359" i="1"/>
  <c r="Y359" i="1"/>
  <c r="Z359" i="1" s="1"/>
  <c r="AG359" i="1" s="1"/>
  <c r="X351" i="1"/>
  <c r="Y351" i="1"/>
  <c r="Z351" i="1" s="1"/>
  <c r="AG351" i="1" s="1"/>
  <c r="Y486" i="1"/>
  <c r="Z486" i="1" s="1"/>
  <c r="AG486" i="1" s="1"/>
  <c r="X486" i="1"/>
  <c r="Y478" i="1"/>
  <c r="Z478" i="1" s="1"/>
  <c r="AG478" i="1" s="1"/>
  <c r="X478" i="1"/>
  <c r="X166" i="1"/>
  <c r="Y166" i="1"/>
  <c r="Z166" i="1" s="1"/>
  <c r="AG166" i="1" s="1"/>
  <c r="Y146" i="1"/>
  <c r="Z146" i="1" s="1"/>
  <c r="AG146" i="1" s="1"/>
  <c r="X146" i="1"/>
  <c r="Y150" i="1"/>
  <c r="Z150" i="1" s="1"/>
  <c r="AG150" i="1" s="1"/>
  <c r="X150" i="1"/>
  <c r="X143" i="1"/>
  <c r="Y143" i="1"/>
  <c r="Z143" i="1" s="1"/>
  <c r="AG143" i="1" s="1"/>
  <c r="Y282" i="1"/>
  <c r="Z282" i="1" s="1"/>
  <c r="AG282" i="1" s="1"/>
  <c r="X282" i="1"/>
  <c r="X274" i="1"/>
  <c r="Y274" i="1"/>
  <c r="Z274" i="1" s="1"/>
  <c r="AG274" i="1" s="1"/>
  <c r="Y266" i="1"/>
  <c r="Z266" i="1" s="1"/>
  <c r="AG266" i="1" s="1"/>
  <c r="X266" i="1"/>
  <c r="X258" i="1"/>
  <c r="Y258" i="1"/>
  <c r="Z258" i="1" s="1"/>
  <c r="AG258" i="1" s="1"/>
  <c r="Y404" i="1"/>
  <c r="Z404" i="1" s="1"/>
  <c r="AG404" i="1" s="1"/>
  <c r="X404" i="1"/>
  <c r="Y396" i="1"/>
  <c r="Z396" i="1" s="1"/>
  <c r="AG396" i="1" s="1"/>
  <c r="X396" i="1"/>
  <c r="Y388" i="1"/>
  <c r="Z388" i="1" s="1"/>
  <c r="AG388" i="1" s="1"/>
  <c r="X388" i="1"/>
  <c r="Y380" i="1"/>
  <c r="X380" i="1"/>
  <c r="Y66" i="1"/>
  <c r="Z66" i="1" s="1"/>
  <c r="AG66" i="1" s="1"/>
  <c r="X66" i="1"/>
  <c r="Y72" i="1"/>
  <c r="Z72" i="1" s="1"/>
  <c r="AG72" i="1" s="1"/>
  <c r="X72" i="1"/>
  <c r="Y54" i="1"/>
  <c r="Z54" i="1" s="1"/>
  <c r="AG54" i="1" s="1"/>
  <c r="X54" i="1"/>
  <c r="Y52" i="1"/>
  <c r="Z52" i="1" s="1"/>
  <c r="AG52" i="1" s="1"/>
  <c r="X52" i="1"/>
  <c r="X197" i="1"/>
  <c r="Y197" i="1"/>
  <c r="Z197" i="1" s="1"/>
  <c r="AG197" i="1" s="1"/>
  <c r="Y189" i="1"/>
  <c r="Z189" i="1" s="1"/>
  <c r="AG189" i="1" s="1"/>
  <c r="X189" i="1"/>
  <c r="Y181" i="1"/>
  <c r="Z181" i="1" s="1"/>
  <c r="AG181" i="1" s="1"/>
  <c r="X181" i="1"/>
  <c r="Y173" i="1"/>
  <c r="Z173" i="1" s="1"/>
  <c r="AG173" i="1" s="1"/>
  <c r="X173" i="1"/>
  <c r="Y317" i="1"/>
  <c r="Z317" i="1" s="1"/>
  <c r="AG317" i="1" s="1"/>
  <c r="X317" i="1"/>
  <c r="Y309" i="1"/>
  <c r="Z309" i="1" s="1"/>
  <c r="AG309" i="1" s="1"/>
  <c r="X309" i="1"/>
  <c r="X301" i="1"/>
  <c r="Y301" i="1"/>
  <c r="Z301" i="1" s="1"/>
  <c r="AG301" i="1" s="1"/>
  <c r="X293" i="1"/>
  <c r="Y293" i="1"/>
  <c r="Z293" i="1" s="1"/>
  <c r="AG293" i="1" s="1"/>
  <c r="Y438" i="1"/>
  <c r="Z438" i="1" s="1"/>
  <c r="AG438" i="1" s="1"/>
  <c r="X438" i="1"/>
  <c r="X430" i="1"/>
  <c r="Y430" i="1"/>
  <c r="Z430" i="1" s="1"/>
  <c r="AG430" i="1" s="1"/>
  <c r="Y422" i="1"/>
  <c r="Z422" i="1" s="1"/>
  <c r="AG422" i="1" s="1"/>
  <c r="X422" i="1"/>
  <c r="Y414" i="1"/>
  <c r="X414" i="1"/>
  <c r="Y105" i="1"/>
  <c r="Z105" i="1" s="1"/>
  <c r="AG105" i="1" s="1"/>
  <c r="X105" i="1"/>
  <c r="Y87" i="1"/>
  <c r="Z87" i="1" s="1"/>
  <c r="AG87" i="1" s="1"/>
  <c r="X87" i="1"/>
  <c r="Y229" i="1"/>
  <c r="Z229" i="1" s="1"/>
  <c r="AG229" i="1" s="1"/>
  <c r="X229" i="1"/>
  <c r="X221" i="1"/>
  <c r="Y221" i="1"/>
  <c r="Z221" i="1" s="1"/>
  <c r="AG221" i="1" s="1"/>
  <c r="Y213" i="1"/>
  <c r="Z213" i="1" s="1"/>
  <c r="AG213" i="1" s="1"/>
  <c r="X213" i="1"/>
  <c r="Y205" i="1"/>
  <c r="Z205" i="1" s="1"/>
  <c r="AG205" i="1" s="1"/>
  <c r="X205" i="1"/>
  <c r="Y346" i="1"/>
  <c r="Z346" i="1" s="1"/>
  <c r="AG346" i="1" s="1"/>
  <c r="X346" i="1"/>
  <c r="X338" i="1"/>
  <c r="Y338" i="1"/>
  <c r="Z338" i="1" s="1"/>
  <c r="AG338" i="1" s="1"/>
  <c r="X330" i="1"/>
  <c r="Y330" i="1"/>
  <c r="Z330" i="1" s="1"/>
  <c r="AG330" i="1" s="1"/>
  <c r="Y322" i="1"/>
  <c r="Z322" i="1" s="1"/>
  <c r="AG322" i="1" s="1"/>
  <c r="X322" i="1"/>
  <c r="Y253" i="1"/>
  <c r="Z253" i="1" s="1"/>
  <c r="AG253" i="1" s="1"/>
  <c r="X253" i="1"/>
  <c r="Y245" i="1"/>
  <c r="Z245" i="1" s="1"/>
  <c r="AG245" i="1" s="1"/>
  <c r="X245" i="1"/>
  <c r="X237" i="1"/>
  <c r="Y237" i="1"/>
  <c r="Z237" i="1" s="1"/>
  <c r="AG237" i="1" s="1"/>
  <c r="Y465" i="1"/>
  <c r="X465" i="1"/>
  <c r="Y457" i="1"/>
  <c r="Z457" i="1" s="1"/>
  <c r="AG457" i="1" s="1"/>
  <c r="X457" i="1"/>
  <c r="Y449" i="1"/>
  <c r="Z449" i="1" s="1"/>
  <c r="AG449" i="1" s="1"/>
  <c r="X449" i="1"/>
  <c r="Y130" i="1"/>
  <c r="Z130" i="1" s="1"/>
  <c r="AG130" i="1" s="1"/>
  <c r="X130" i="1"/>
  <c r="Y136" i="1"/>
  <c r="Z136" i="1" s="1"/>
  <c r="AG136" i="1" s="1"/>
  <c r="X136" i="1"/>
  <c r="Y110" i="1"/>
  <c r="Z110" i="1" s="1"/>
  <c r="AG110" i="1" s="1"/>
  <c r="X110" i="1"/>
  <c r="Y124" i="1"/>
  <c r="Z124" i="1" s="1"/>
  <c r="AG124" i="1" s="1"/>
  <c r="X124" i="1"/>
  <c r="Y374" i="1"/>
  <c r="Z374" i="1" s="1"/>
  <c r="AG374" i="1" s="1"/>
  <c r="X374" i="1"/>
  <c r="X366" i="1"/>
  <c r="Y366" i="1"/>
  <c r="Z366" i="1" s="1"/>
  <c r="AG366" i="1" s="1"/>
  <c r="Y358" i="1"/>
  <c r="Z358" i="1" s="1"/>
  <c r="AG358" i="1" s="1"/>
  <c r="X358" i="1"/>
  <c r="Y350" i="1"/>
  <c r="Z350" i="1" s="1"/>
  <c r="AG350" i="1" s="1"/>
  <c r="X350" i="1"/>
  <c r="Y493" i="1"/>
  <c r="Z493" i="1" s="1"/>
  <c r="AG493" i="1" s="1"/>
  <c r="X493" i="1"/>
  <c r="Y485" i="1"/>
  <c r="Z485" i="1" s="1"/>
  <c r="AG485" i="1" s="1"/>
  <c r="X485" i="1"/>
  <c r="X477" i="1"/>
  <c r="Y477" i="1"/>
  <c r="Z477" i="1" s="1"/>
  <c r="AG477" i="1" s="1"/>
  <c r="Y165" i="1"/>
  <c r="Z165" i="1" s="1"/>
  <c r="AG165" i="1" s="1"/>
  <c r="X165" i="1"/>
  <c r="Y138" i="1"/>
  <c r="Z138" i="1" s="1"/>
  <c r="AG138" i="1" s="1"/>
  <c r="X138" i="1"/>
  <c r="Y142" i="1"/>
  <c r="Z142" i="1" s="1"/>
  <c r="AG142" i="1" s="1"/>
  <c r="X142" i="1"/>
  <c r="Y155" i="1"/>
  <c r="Z155" i="1" s="1"/>
  <c r="AG155" i="1" s="1"/>
  <c r="X155" i="1"/>
  <c r="X281" i="1"/>
  <c r="Y281" i="1"/>
  <c r="Z281" i="1" s="1"/>
  <c r="AG281" i="1" s="1"/>
  <c r="Y273" i="1"/>
  <c r="Z273" i="1" s="1"/>
  <c r="AG273" i="1" s="1"/>
  <c r="X273" i="1"/>
  <c r="Y265" i="1"/>
  <c r="Z265" i="1" s="1"/>
  <c r="AG265" i="1" s="1"/>
  <c r="X265" i="1"/>
  <c r="Y403" i="1"/>
  <c r="Z403" i="1" s="1"/>
  <c r="AG403" i="1" s="1"/>
  <c r="X403" i="1"/>
  <c r="Y395" i="1"/>
  <c r="Z395" i="1" s="1"/>
  <c r="AG395" i="1" s="1"/>
  <c r="X395" i="1"/>
  <c r="Y387" i="1"/>
  <c r="Z387" i="1" s="1"/>
  <c r="AG387" i="1" s="1"/>
  <c r="X387" i="1"/>
  <c r="Y58" i="1"/>
  <c r="Z58" i="1" s="1"/>
  <c r="AG58" i="1" s="1"/>
  <c r="X58" i="1"/>
  <c r="Y64" i="1"/>
  <c r="Z64" i="1" s="1"/>
  <c r="AG64" i="1" s="1"/>
  <c r="X64" i="1"/>
  <c r="Y63" i="1"/>
  <c r="Z63" i="1" s="1"/>
  <c r="AG63" i="1" s="1"/>
  <c r="X63" i="1"/>
  <c r="X196" i="1"/>
  <c r="Y196" i="1"/>
  <c r="Z196" i="1" s="1"/>
  <c r="AG196" i="1" s="1"/>
  <c r="Y188" i="1"/>
  <c r="Z188" i="1" s="1"/>
  <c r="AG188" i="1" s="1"/>
  <c r="X188" i="1"/>
  <c r="Y180" i="1"/>
  <c r="Z180" i="1" s="1"/>
  <c r="AG180" i="1" s="1"/>
  <c r="X180" i="1"/>
  <c r="X172" i="1"/>
  <c r="Y172" i="1"/>
  <c r="Z172" i="1" s="1"/>
  <c r="AG172" i="1" s="1"/>
  <c r="Y316" i="1"/>
  <c r="Z316" i="1" s="1"/>
  <c r="AG316" i="1" s="1"/>
  <c r="X316" i="1"/>
  <c r="Y308" i="1"/>
  <c r="Z308" i="1" s="1"/>
  <c r="AG308" i="1" s="1"/>
  <c r="X308" i="1"/>
  <c r="X300" i="1"/>
  <c r="Y300" i="1"/>
  <c r="Z300" i="1" s="1"/>
  <c r="AG300" i="1" s="1"/>
  <c r="X292" i="1"/>
  <c r="Y292" i="1"/>
  <c r="Y437" i="1"/>
  <c r="X437" i="1"/>
  <c r="Y429" i="1"/>
  <c r="Z429" i="1" s="1"/>
  <c r="AG429" i="1" s="1"/>
  <c r="X429" i="1"/>
  <c r="Y421" i="1"/>
  <c r="Z421" i="1" s="1"/>
  <c r="AG421" i="1" s="1"/>
  <c r="X421" i="1"/>
  <c r="Y413" i="1"/>
  <c r="X413" i="1"/>
  <c r="Y97" i="1"/>
  <c r="Z97" i="1" s="1"/>
  <c r="AG97" i="1" s="1"/>
  <c r="X97" i="1"/>
  <c r="Y102" i="1"/>
  <c r="Z102" i="1" s="1"/>
  <c r="AG102" i="1" s="1"/>
  <c r="X102" i="1"/>
  <c r="Y100" i="1"/>
  <c r="Z100" i="1" s="1"/>
  <c r="AG100" i="1" s="1"/>
  <c r="X100" i="1"/>
  <c r="Y228" i="1"/>
  <c r="Z228" i="1" s="1"/>
  <c r="AG228" i="1" s="1"/>
  <c r="X228" i="1"/>
  <c r="X220" i="1"/>
  <c r="Y220" i="1"/>
  <c r="Z220" i="1" s="1"/>
  <c r="AG220" i="1" s="1"/>
  <c r="Y212" i="1"/>
  <c r="Z212" i="1" s="1"/>
  <c r="AG212" i="1" s="1"/>
  <c r="X212" i="1"/>
  <c r="X204" i="1"/>
  <c r="Y204" i="1"/>
  <c r="Z204" i="1" s="1"/>
  <c r="AG204" i="1" s="1"/>
  <c r="Y345" i="1"/>
  <c r="Z345" i="1" s="1"/>
  <c r="AG345" i="1" s="1"/>
  <c r="X345" i="1"/>
  <c r="Y337" i="1"/>
  <c r="Z337" i="1" s="1"/>
  <c r="AG337" i="1" s="1"/>
  <c r="X337" i="1"/>
  <c r="Y329" i="1"/>
  <c r="Z329" i="1" s="1"/>
  <c r="AG329" i="1" s="1"/>
  <c r="X329" i="1"/>
  <c r="Y321" i="1"/>
  <c r="Z321" i="1" s="1"/>
  <c r="AG321" i="1" s="1"/>
  <c r="X321" i="1"/>
  <c r="X252" i="1"/>
  <c r="Y252" i="1"/>
  <c r="Z252" i="1" s="1"/>
  <c r="AG252" i="1" s="1"/>
  <c r="Y244" i="1"/>
  <c r="Z244" i="1" s="1"/>
  <c r="AG244" i="1" s="1"/>
  <c r="X244" i="1"/>
  <c r="Y236" i="1"/>
  <c r="Z236" i="1" s="1"/>
  <c r="AG236" i="1" s="1"/>
  <c r="X236" i="1"/>
  <c r="X464" i="1"/>
  <c r="Y464" i="1"/>
  <c r="Z464" i="1" s="1"/>
  <c r="AG464" i="1" s="1"/>
  <c r="Y456" i="1"/>
  <c r="Z456" i="1" s="1"/>
  <c r="AG456" i="1" s="1"/>
  <c r="X456" i="1"/>
  <c r="X448" i="1"/>
  <c r="Y448" i="1"/>
  <c r="Z448" i="1" s="1"/>
  <c r="AG448" i="1" s="1"/>
  <c r="Y122" i="1"/>
  <c r="Z122" i="1" s="1"/>
  <c r="AG122" i="1" s="1"/>
  <c r="X122" i="1"/>
  <c r="Y128" i="1"/>
  <c r="Z128" i="1" s="1"/>
  <c r="AG128" i="1" s="1"/>
  <c r="X128" i="1"/>
  <c r="X111" i="1"/>
  <c r="Y111" i="1"/>
  <c r="Y116" i="1"/>
  <c r="Z116" i="1" s="1"/>
  <c r="AG116" i="1" s="1"/>
  <c r="X116" i="1"/>
  <c r="Y373" i="1"/>
  <c r="Z373" i="1" s="1"/>
  <c r="AG373" i="1" s="1"/>
  <c r="X373" i="1"/>
  <c r="X365" i="1"/>
  <c r="Y365" i="1"/>
  <c r="Z365" i="1" s="1"/>
  <c r="AG365" i="1" s="1"/>
  <c r="Y357" i="1"/>
  <c r="Z357" i="1" s="1"/>
  <c r="AG357" i="1" s="1"/>
  <c r="X357" i="1"/>
  <c r="Y492" i="1"/>
  <c r="Z492" i="1" s="1"/>
  <c r="AG492" i="1" s="1"/>
  <c r="X492" i="1"/>
  <c r="Y484" i="1"/>
  <c r="Z484" i="1" s="1"/>
  <c r="AG484" i="1" s="1"/>
  <c r="X484" i="1"/>
  <c r="X476" i="1"/>
  <c r="Y476" i="1"/>
  <c r="Y164" i="1"/>
  <c r="Z164" i="1" s="1"/>
  <c r="AG164" i="1" s="1"/>
  <c r="X164" i="1"/>
  <c r="Y153" i="1"/>
  <c r="Z153" i="1" s="1"/>
  <c r="AG153" i="1" s="1"/>
  <c r="X153" i="1"/>
  <c r="X157" i="1"/>
  <c r="Y157" i="1"/>
  <c r="Z157" i="1" s="1"/>
  <c r="AG157" i="1" s="1"/>
  <c r="Y147" i="1"/>
  <c r="Z147" i="1" s="1"/>
  <c r="AG147" i="1" s="1"/>
  <c r="X147" i="1"/>
  <c r="Y288" i="1"/>
  <c r="Z288" i="1" s="1"/>
  <c r="AG288" i="1" s="1"/>
  <c r="X288" i="1"/>
  <c r="Y280" i="1"/>
  <c r="Z280" i="1" s="1"/>
  <c r="AG280" i="1" s="1"/>
  <c r="X280" i="1"/>
  <c r="Y272" i="1"/>
  <c r="Z272" i="1" s="1"/>
  <c r="AG272" i="1" s="1"/>
  <c r="X272" i="1"/>
  <c r="Y264" i="1"/>
  <c r="Z264" i="1" s="1"/>
  <c r="AG264" i="1" s="1"/>
  <c r="X264" i="1"/>
  <c r="Y410" i="1"/>
  <c r="Z410" i="1" s="1"/>
  <c r="AG410" i="1" s="1"/>
  <c r="X410" i="1"/>
  <c r="X402" i="1"/>
  <c r="Y402" i="1"/>
  <c r="Z402" i="1" s="1"/>
  <c r="AG402" i="1" s="1"/>
  <c r="Y394" i="1"/>
  <c r="Z394" i="1" s="1"/>
  <c r="AG394" i="1" s="1"/>
  <c r="X394" i="1"/>
  <c r="X386" i="1"/>
  <c r="Y386" i="1"/>
  <c r="Z386" i="1" s="1"/>
  <c r="AG386" i="1" s="1"/>
  <c r="Y50" i="1"/>
  <c r="Z50" i="1" s="1"/>
  <c r="AG50" i="1" s="1"/>
  <c r="X50" i="1"/>
  <c r="Y56" i="1"/>
  <c r="Z56" i="1" s="1"/>
  <c r="AG56" i="1" s="1"/>
  <c r="X56" i="1"/>
  <c r="X69" i="1"/>
  <c r="Y69" i="1"/>
  <c r="Z69" i="1" s="1"/>
  <c r="AG69" i="1" s="1"/>
  <c r="X75" i="1"/>
  <c r="Y75" i="1"/>
  <c r="Z75" i="1" s="1"/>
  <c r="AG75" i="1" s="1"/>
  <c r="X195" i="1"/>
  <c r="Y195" i="1"/>
  <c r="Z195" i="1" s="1"/>
  <c r="AG195" i="1" s="1"/>
  <c r="Y187" i="1"/>
  <c r="Z187" i="1" s="1"/>
  <c r="AG187" i="1" s="1"/>
  <c r="X187" i="1"/>
  <c r="X179" i="1"/>
  <c r="Y179" i="1"/>
  <c r="Z179" i="1" s="1"/>
  <c r="AG179" i="1" s="1"/>
  <c r="Y171" i="1"/>
  <c r="Z171" i="1" s="1"/>
  <c r="AG171" i="1" s="1"/>
  <c r="X171" i="1"/>
  <c r="X315" i="1"/>
  <c r="Y315" i="1"/>
  <c r="Z315" i="1" s="1"/>
  <c r="AG315" i="1" s="1"/>
  <c r="Y307" i="1"/>
  <c r="Z307" i="1" s="1"/>
  <c r="AG307" i="1" s="1"/>
  <c r="X307" i="1"/>
  <c r="Y299" i="1"/>
  <c r="Z299" i="1" s="1"/>
  <c r="AG299" i="1" s="1"/>
  <c r="X299" i="1"/>
  <c r="Y291" i="1"/>
  <c r="Z291" i="1" s="1"/>
  <c r="AG291" i="1" s="1"/>
  <c r="X291" i="1"/>
  <c r="Y436" i="1"/>
  <c r="X436" i="1"/>
  <c r="Y428" i="1"/>
  <c r="Z428" i="1" s="1"/>
  <c r="AG428" i="1" s="1"/>
  <c r="X428" i="1"/>
  <c r="Y420" i="1"/>
  <c r="Z420" i="1" s="1"/>
  <c r="AG420" i="1" s="1"/>
  <c r="X420" i="1"/>
  <c r="X412" i="1"/>
  <c r="Y412" i="1"/>
  <c r="Z412" i="1" s="1"/>
  <c r="AG412" i="1" s="1"/>
  <c r="Y103" i="1"/>
  <c r="Z103" i="1" s="1"/>
  <c r="AG103" i="1" s="1"/>
  <c r="X103" i="1"/>
  <c r="Y106" i="1"/>
  <c r="Z106" i="1" s="1"/>
  <c r="AG106" i="1" s="1"/>
  <c r="X106" i="1"/>
  <c r="X89" i="1"/>
  <c r="Y89" i="1"/>
  <c r="Z89" i="1" s="1"/>
  <c r="AG89" i="1" s="1"/>
  <c r="X94" i="1"/>
  <c r="Y94" i="1"/>
  <c r="Z94" i="1" s="1"/>
  <c r="AG94" i="1" s="1"/>
  <c r="Y92" i="1"/>
  <c r="Z92" i="1" s="1"/>
  <c r="AG92" i="1" s="1"/>
  <c r="X92" i="1"/>
  <c r="Y227" i="1"/>
  <c r="Z227" i="1" s="1"/>
  <c r="AG227" i="1" s="1"/>
  <c r="X227" i="1"/>
  <c r="Y219" i="1"/>
  <c r="Z219" i="1" s="1"/>
  <c r="AG219" i="1" s="1"/>
  <c r="X219" i="1"/>
  <c r="Y211" i="1"/>
  <c r="Z211" i="1" s="1"/>
  <c r="AG211" i="1" s="1"/>
  <c r="X211" i="1"/>
  <c r="Y203" i="1"/>
  <c r="Z203" i="1" s="1"/>
  <c r="AG203" i="1" s="1"/>
  <c r="X203" i="1"/>
  <c r="Y344" i="1"/>
  <c r="Z344" i="1" s="1"/>
  <c r="AG344" i="1" s="1"/>
  <c r="X344" i="1"/>
  <c r="X336" i="1"/>
  <c r="Y336" i="1"/>
  <c r="Z336" i="1" s="1"/>
  <c r="AG336" i="1" s="1"/>
  <c r="Y328" i="1"/>
  <c r="Z328" i="1" s="1"/>
  <c r="AG328" i="1" s="1"/>
  <c r="X328" i="1"/>
  <c r="Y320" i="1"/>
  <c r="Z320" i="1" s="1"/>
  <c r="AG320" i="1" s="1"/>
  <c r="X320" i="1"/>
  <c r="Y251" i="1"/>
  <c r="Z251" i="1" s="1"/>
  <c r="AG251" i="1" s="1"/>
  <c r="X251" i="1"/>
  <c r="X243" i="1"/>
  <c r="Y243" i="1"/>
  <c r="Z243" i="1" s="1"/>
  <c r="AG243" i="1" s="1"/>
  <c r="Y235" i="1"/>
  <c r="Z235" i="1" s="1"/>
  <c r="AG235" i="1" s="1"/>
  <c r="X235" i="1"/>
  <c r="Y471" i="1"/>
  <c r="Z471" i="1" s="1"/>
  <c r="AG471" i="1" s="1"/>
  <c r="X471" i="1"/>
  <c r="Y463" i="1"/>
  <c r="Z463" i="1" s="1"/>
  <c r="AG463" i="1" s="1"/>
  <c r="X463" i="1"/>
  <c r="Y455" i="1"/>
  <c r="Z455" i="1" s="1"/>
  <c r="AG455" i="1" s="1"/>
  <c r="X455" i="1"/>
  <c r="X447" i="1"/>
  <c r="Y447" i="1"/>
  <c r="Z447" i="1" s="1"/>
  <c r="AG447" i="1" s="1"/>
  <c r="Y114" i="1"/>
  <c r="Z114" i="1" s="1"/>
  <c r="AG114" i="1" s="1"/>
  <c r="X114" i="1"/>
  <c r="Y120" i="1"/>
  <c r="Z120" i="1" s="1"/>
  <c r="AG120" i="1" s="1"/>
  <c r="X120" i="1"/>
  <c r="Y133" i="1"/>
  <c r="Z133" i="1" s="1"/>
  <c r="AG133" i="1" s="1"/>
  <c r="X133" i="1"/>
  <c r="X108" i="1"/>
  <c r="Y108" i="1"/>
  <c r="Z108" i="1" s="1"/>
  <c r="AG108" i="1" s="1"/>
  <c r="Y372" i="1"/>
  <c r="Z372" i="1" s="1"/>
  <c r="AG372" i="1" s="1"/>
  <c r="X372" i="1"/>
  <c r="X364" i="1"/>
  <c r="Y364" i="1"/>
  <c r="Z364" i="1" s="1"/>
  <c r="AG364" i="1" s="1"/>
  <c r="Y356" i="1"/>
  <c r="Z356" i="1" s="1"/>
  <c r="AG356" i="1" s="1"/>
  <c r="X356" i="1"/>
  <c r="X491" i="1"/>
  <c r="Y491" i="1"/>
  <c r="Z491" i="1" s="1"/>
  <c r="AG491" i="1" s="1"/>
  <c r="X483" i="1"/>
  <c r="Y483" i="1"/>
  <c r="Z483" i="1" s="1"/>
  <c r="AG483" i="1" s="1"/>
  <c r="X475" i="1"/>
  <c r="Y475" i="1"/>
  <c r="X163" i="1"/>
  <c r="Y163" i="1"/>
  <c r="Z163" i="1" s="1"/>
  <c r="AG163" i="1" s="1"/>
  <c r="X145" i="1"/>
  <c r="Y145" i="1"/>
  <c r="Z145" i="1" s="1"/>
  <c r="AG145" i="1" s="1"/>
  <c r="Y149" i="1"/>
  <c r="Z149" i="1" s="1"/>
  <c r="AG149" i="1" s="1"/>
  <c r="X149" i="1"/>
  <c r="X139" i="1"/>
  <c r="Y139" i="1"/>
  <c r="X287" i="1"/>
  <c r="Y287" i="1"/>
  <c r="Z287" i="1" s="1"/>
  <c r="AG287" i="1" s="1"/>
  <c r="X279" i="1"/>
  <c r="Y279" i="1"/>
  <c r="Z279" i="1" s="1"/>
  <c r="AG279" i="1" s="1"/>
  <c r="Y271" i="1"/>
  <c r="Z271" i="1" s="1"/>
  <c r="AG271" i="1" s="1"/>
  <c r="X271" i="1"/>
  <c r="Y263" i="1"/>
  <c r="Z263" i="1" s="1"/>
  <c r="AG263" i="1" s="1"/>
  <c r="X263" i="1"/>
  <c r="Y409" i="1"/>
  <c r="Z409" i="1" s="1"/>
  <c r="AG409" i="1" s="1"/>
  <c r="X409" i="1"/>
  <c r="Y401" i="1"/>
  <c r="Z401" i="1" s="1"/>
  <c r="AG401" i="1" s="1"/>
  <c r="X401" i="1"/>
  <c r="Y393" i="1"/>
  <c r="Z393" i="1" s="1"/>
  <c r="AG393" i="1" s="1"/>
  <c r="X393" i="1"/>
  <c r="Y385" i="1"/>
  <c r="Z385" i="1" s="1"/>
  <c r="AG385" i="1" s="1"/>
  <c r="X385" i="1"/>
  <c r="Y55" i="1"/>
  <c r="Z55" i="1" s="1"/>
  <c r="AG55" i="1" s="1"/>
  <c r="X55" i="1"/>
  <c r="X48" i="1"/>
  <c r="Y48" i="1"/>
  <c r="Z48" i="1" s="1"/>
  <c r="AG48" i="1" s="1"/>
  <c r="Y61" i="1"/>
  <c r="Z61" i="1" s="1"/>
  <c r="AG61" i="1" s="1"/>
  <c r="X61" i="1"/>
  <c r="Y67" i="1"/>
  <c r="Z67" i="1" s="1"/>
  <c r="AG67" i="1" s="1"/>
  <c r="X67" i="1"/>
  <c r="X194" i="1"/>
  <c r="Y194" i="1"/>
  <c r="Z194" i="1" s="1"/>
  <c r="AG194" i="1" s="1"/>
  <c r="Y186" i="1"/>
  <c r="Z186" i="1" s="1"/>
  <c r="AG186" i="1" s="1"/>
  <c r="X186" i="1"/>
  <c r="Y178" i="1"/>
  <c r="Z178" i="1" s="1"/>
  <c r="AG178" i="1" s="1"/>
  <c r="X178" i="1"/>
  <c r="Y170" i="1"/>
  <c r="X170" i="1"/>
  <c r="Y314" i="1"/>
  <c r="Z314" i="1" s="1"/>
  <c r="AG314" i="1" s="1"/>
  <c r="X314" i="1"/>
  <c r="Y306" i="1"/>
  <c r="Z306" i="1" s="1"/>
  <c r="AG306" i="1" s="1"/>
  <c r="X306" i="1"/>
  <c r="X298" i="1"/>
  <c r="Y298" i="1"/>
  <c r="Z298" i="1" s="1"/>
  <c r="AG298" i="1" s="1"/>
  <c r="X290" i="1"/>
  <c r="Y290" i="1"/>
  <c r="Z290" i="1" s="1"/>
  <c r="AG290" i="1" s="1"/>
  <c r="Y435" i="1"/>
  <c r="X435" i="1"/>
  <c r="Y427" i="1"/>
  <c r="Z427" i="1" s="1"/>
  <c r="AG427" i="1" s="1"/>
  <c r="X427" i="1"/>
  <c r="Y419" i="1"/>
  <c r="Z419" i="1" s="1"/>
  <c r="AG419" i="1" s="1"/>
  <c r="X419" i="1"/>
  <c r="AA497" i="1"/>
  <c r="Y495" i="1"/>
  <c r="Z495" i="1" s="1"/>
  <c r="AG495" i="1" s="1"/>
  <c r="X495" i="1"/>
  <c r="M496" i="1"/>
  <c r="AD495" i="1"/>
  <c r="A497" i="1"/>
  <c r="K498" i="1" l="1"/>
  <c r="AC498" i="1"/>
  <c r="W497" i="1"/>
  <c r="AI498" i="1" s="1"/>
  <c r="D497" i="1"/>
  <c r="E10" i="1"/>
  <c r="U10" i="1" s="1"/>
  <c r="T10" i="1"/>
  <c r="I12" i="1"/>
  <c r="H11" i="1"/>
  <c r="H21" i="1"/>
  <c r="AB496" i="1"/>
  <c r="AD496" i="1" s="1"/>
  <c r="L498" i="1"/>
  <c r="S12" i="1"/>
  <c r="AE12" i="1" s="1"/>
  <c r="E12" i="1"/>
  <c r="U12" i="1" s="1"/>
  <c r="V12" i="1" s="1"/>
  <c r="AF12" i="1" s="1"/>
  <c r="B12" i="1" s="1"/>
  <c r="C13" i="1"/>
  <c r="S11" i="1"/>
  <c r="AE11" i="1" s="1"/>
  <c r="E11" i="1"/>
  <c r="U11" i="1" s="1"/>
  <c r="V11" i="1" s="1"/>
  <c r="AF11" i="1" s="1"/>
  <c r="B11" i="1" s="1"/>
  <c r="T48" i="1"/>
  <c r="AA498" i="1"/>
  <c r="Z380" i="1"/>
  <c r="M497" i="1"/>
  <c r="Y496" i="1"/>
  <c r="X496" i="1"/>
  <c r="A498" i="1"/>
  <c r="AC499" i="1" l="1"/>
  <c r="K499" i="1"/>
  <c r="I498" i="1"/>
  <c r="W498" i="1"/>
  <c r="AI499" i="1" s="1"/>
  <c r="D498" i="1"/>
  <c r="I13" i="1"/>
  <c r="H12" i="1"/>
  <c r="V10" i="1"/>
  <c r="AF10" i="1" s="1"/>
  <c r="B10" i="1" s="1"/>
  <c r="H22" i="1"/>
  <c r="AB497" i="1"/>
  <c r="AD497" i="1" s="1"/>
  <c r="L499" i="1"/>
  <c r="S13" i="1"/>
  <c r="AE13" i="1" s="1"/>
  <c r="E13" i="1"/>
  <c r="U13" i="1" s="1"/>
  <c r="V13" i="1" s="1"/>
  <c r="AF13" i="1" s="1"/>
  <c r="B13" i="1" s="1"/>
  <c r="C14" i="1"/>
  <c r="T49" i="1"/>
  <c r="AA499" i="1"/>
  <c r="AG380" i="1"/>
  <c r="M498" i="1"/>
  <c r="Y497" i="1"/>
  <c r="X497" i="1"/>
  <c r="A499" i="1"/>
  <c r="K500" i="1" l="1"/>
  <c r="AC500" i="1"/>
  <c r="W499" i="1"/>
  <c r="AI500" i="1" s="1"/>
  <c r="D499" i="1"/>
  <c r="I499" i="1"/>
  <c r="I14" i="1"/>
  <c r="H13" i="1"/>
  <c r="H23" i="1"/>
  <c r="AB498" i="1"/>
  <c r="AD498" i="1" s="1"/>
  <c r="L500" i="1"/>
  <c r="S14" i="1"/>
  <c r="AE14" i="1" s="1"/>
  <c r="E14" i="1"/>
  <c r="U14" i="1" s="1"/>
  <c r="V14" i="1" s="1"/>
  <c r="AF14" i="1" s="1"/>
  <c r="B14" i="1" s="1"/>
  <c r="C15" i="1"/>
  <c r="T50" i="1"/>
  <c r="AA500" i="1"/>
  <c r="Y498" i="1"/>
  <c r="X498" i="1"/>
  <c r="M499" i="1"/>
  <c r="AB499" i="1" s="1"/>
  <c r="A500" i="1"/>
  <c r="AC501" i="1" l="1"/>
  <c r="K501" i="1"/>
  <c r="I500" i="1"/>
  <c r="W500" i="1"/>
  <c r="AI501" i="1" s="1"/>
  <c r="D500" i="1"/>
  <c r="I15" i="1"/>
  <c r="H14" i="1"/>
  <c r="H24" i="1"/>
  <c r="L501" i="1"/>
  <c r="H50" i="1"/>
  <c r="S15" i="1"/>
  <c r="AE15" i="1" s="1"/>
  <c r="E15" i="1"/>
  <c r="U15" i="1" s="1"/>
  <c r="V15" i="1" s="1"/>
  <c r="AF15" i="1" s="1"/>
  <c r="B15" i="1" s="1"/>
  <c r="C16" i="1"/>
  <c r="T51" i="1"/>
  <c r="AA501" i="1"/>
  <c r="AD499" i="1"/>
  <c r="M500" i="1"/>
  <c r="Y499" i="1"/>
  <c r="Z499" i="1" s="1"/>
  <c r="AG499" i="1" s="1"/>
  <c r="X499" i="1"/>
  <c r="A501" i="1"/>
  <c r="K502" i="1" l="1"/>
  <c r="AC502" i="1"/>
  <c r="W501" i="1"/>
  <c r="AI502" i="1" s="1"/>
  <c r="D501" i="1"/>
  <c r="I501" i="1"/>
  <c r="I16" i="1"/>
  <c r="H15" i="1"/>
  <c r="H25" i="1"/>
  <c r="AB500" i="1"/>
  <c r="AD500" i="1" s="1"/>
  <c r="L502" i="1"/>
  <c r="H51" i="1"/>
  <c r="S16" i="1"/>
  <c r="AE16" i="1" s="1"/>
  <c r="E16" i="1"/>
  <c r="U16" i="1" s="1"/>
  <c r="V16" i="1" s="1"/>
  <c r="AF16" i="1" s="1"/>
  <c r="B16" i="1" s="1"/>
  <c r="C17" i="1"/>
  <c r="T52" i="1"/>
  <c r="AA502" i="1"/>
  <c r="M501" i="1"/>
  <c r="Y500" i="1"/>
  <c r="Z500" i="1" s="1"/>
  <c r="AG500" i="1" s="1"/>
  <c r="X500" i="1"/>
  <c r="A502" i="1"/>
  <c r="AC503" i="1" l="1"/>
  <c r="K503" i="1"/>
  <c r="I502" i="1"/>
  <c r="W502" i="1"/>
  <c r="AI503" i="1" s="1"/>
  <c r="D502" i="1"/>
  <c r="I17" i="1"/>
  <c r="H16" i="1"/>
  <c r="H26" i="1"/>
  <c r="AB501" i="1"/>
  <c r="AD501" i="1" s="1"/>
  <c r="L503" i="1"/>
  <c r="H52" i="1"/>
  <c r="S17" i="1"/>
  <c r="AE17" i="1" s="1"/>
  <c r="E17" i="1"/>
  <c r="U17" i="1" s="1"/>
  <c r="V17" i="1" s="1"/>
  <c r="AF17" i="1" s="1"/>
  <c r="B17" i="1" s="1"/>
  <c r="C18" i="1"/>
  <c r="T53" i="1"/>
  <c r="M502" i="1"/>
  <c r="AB502" i="1" s="1"/>
  <c r="AA503" i="1"/>
  <c r="Y501" i="1"/>
  <c r="Z501" i="1" s="1"/>
  <c r="AG501" i="1" s="1"/>
  <c r="X501" i="1"/>
  <c r="A503" i="1"/>
  <c r="K504" i="1" l="1"/>
  <c r="AC504" i="1"/>
  <c r="W503" i="1"/>
  <c r="AI504" i="1" s="1"/>
  <c r="D503" i="1"/>
  <c r="I503" i="1"/>
  <c r="I18" i="1"/>
  <c r="H17" i="1"/>
  <c r="H27" i="1"/>
  <c r="L504" i="1"/>
  <c r="H53" i="1"/>
  <c r="S18" i="1"/>
  <c r="AE18" i="1" s="1"/>
  <c r="E18" i="1"/>
  <c r="U18" i="1" s="1"/>
  <c r="V18" i="1" s="1"/>
  <c r="AF18" i="1" s="1"/>
  <c r="B18" i="1" s="1"/>
  <c r="C19" i="1"/>
  <c r="T54" i="1"/>
  <c r="AA504" i="1"/>
  <c r="M503" i="1"/>
  <c r="Y502" i="1"/>
  <c r="Z502" i="1" s="1"/>
  <c r="AG502" i="1" s="1"/>
  <c r="X502" i="1"/>
  <c r="AD502" i="1"/>
  <c r="A504" i="1"/>
  <c r="D504" i="1" l="1"/>
  <c r="AC505" i="1"/>
  <c r="K505" i="1"/>
  <c r="I504" i="1"/>
  <c r="I19" i="1"/>
  <c r="H19" i="1" s="1"/>
  <c r="H18" i="1"/>
  <c r="H28" i="1"/>
  <c r="AB503" i="1"/>
  <c r="AD503" i="1" s="1"/>
  <c r="W504" i="1"/>
  <c r="L505" i="1"/>
  <c r="H54" i="1"/>
  <c r="S19" i="1"/>
  <c r="E19" i="1"/>
  <c r="U19" i="1" s="1"/>
  <c r="V19" i="1" s="1"/>
  <c r="AF19" i="1" s="1"/>
  <c r="B19" i="1" s="1"/>
  <c r="T55" i="1"/>
  <c r="AA505" i="1"/>
  <c r="M504" i="1"/>
  <c r="AB504" i="1" s="1"/>
  <c r="Y503" i="1"/>
  <c r="X503" i="1"/>
  <c r="A505" i="1"/>
  <c r="K506" i="1" l="1"/>
  <c r="AC506" i="1"/>
  <c r="W505" i="1"/>
  <c r="D505" i="1"/>
  <c r="AI505" i="1"/>
  <c r="AI506" i="1" s="1"/>
  <c r="I505" i="1"/>
  <c r="H29" i="1"/>
  <c r="L506" i="1"/>
  <c r="H55" i="1"/>
  <c r="AE19" i="1"/>
  <c r="Z19" i="1"/>
  <c r="AG19" i="1" s="1"/>
  <c r="C21" i="1"/>
  <c r="T56" i="1"/>
  <c r="AA506" i="1"/>
  <c r="M505" i="1"/>
  <c r="Y504" i="1"/>
  <c r="X504" i="1"/>
  <c r="A506" i="1"/>
  <c r="K507" i="1" s="1"/>
  <c r="AD504" i="1"/>
  <c r="AC507" i="1" l="1"/>
  <c r="I506" i="1"/>
  <c r="W506" i="1"/>
  <c r="AI507" i="1" s="1"/>
  <c r="D506" i="1"/>
  <c r="H30" i="1"/>
  <c r="AB505" i="1"/>
  <c r="AD505" i="1" s="1"/>
  <c r="L507" i="1"/>
  <c r="H56" i="1"/>
  <c r="S21" i="1"/>
  <c r="AE21" i="1" s="1"/>
  <c r="E21" i="1"/>
  <c r="C22" i="1"/>
  <c r="T57" i="1"/>
  <c r="AA507" i="1"/>
  <c r="M506" i="1"/>
  <c r="AB506" i="1" s="1"/>
  <c r="Y505" i="1"/>
  <c r="Z505" i="1" s="1"/>
  <c r="AG505" i="1" s="1"/>
  <c r="X505" i="1"/>
  <c r="A507" i="1"/>
  <c r="K508" i="1" s="1"/>
  <c r="AC508" i="1" l="1"/>
  <c r="W507" i="1"/>
  <c r="AI508" i="1" s="1"/>
  <c r="D507" i="1"/>
  <c r="I507" i="1"/>
  <c r="H31" i="1"/>
  <c r="L508" i="1"/>
  <c r="H57" i="1"/>
  <c r="S22" i="1"/>
  <c r="AE22" i="1" s="1"/>
  <c r="E22" i="1"/>
  <c r="C23" i="1"/>
  <c r="T58" i="1"/>
  <c r="AA508" i="1"/>
  <c r="M507" i="1"/>
  <c r="AB507" i="1" s="1"/>
  <c r="Y506" i="1"/>
  <c r="X506" i="1"/>
  <c r="A508" i="1"/>
  <c r="K509" i="1" s="1"/>
  <c r="AD506" i="1"/>
  <c r="AC509" i="1" l="1"/>
  <c r="I508" i="1"/>
  <c r="W508" i="1"/>
  <c r="AI509" i="1" s="1"/>
  <c r="D508" i="1"/>
  <c r="H32" i="1"/>
  <c r="L509" i="1"/>
  <c r="H58" i="1"/>
  <c r="S23" i="1"/>
  <c r="AE23" i="1" s="1"/>
  <c r="E23" i="1"/>
  <c r="C24" i="1"/>
  <c r="T59" i="1"/>
  <c r="AA509" i="1"/>
  <c r="AD507" i="1"/>
  <c r="M508" i="1"/>
  <c r="AB508" i="1" s="1"/>
  <c r="Y507" i="1"/>
  <c r="X507" i="1"/>
  <c r="A509" i="1"/>
  <c r="K510" i="1" s="1"/>
  <c r="AC510" i="1" l="1"/>
  <c r="W509" i="1"/>
  <c r="AI510" i="1" s="1"/>
  <c r="D509" i="1"/>
  <c r="I509" i="1"/>
  <c r="H33" i="1"/>
  <c r="L510" i="1"/>
  <c r="H59" i="1"/>
  <c r="S24" i="1"/>
  <c r="AE24" i="1" s="1"/>
  <c r="E24" i="1"/>
  <c r="C25" i="1"/>
  <c r="T60" i="1"/>
  <c r="AD508" i="1"/>
  <c r="AA510" i="1"/>
  <c r="Y508" i="1"/>
  <c r="Z508" i="1" s="1"/>
  <c r="AG508" i="1" s="1"/>
  <c r="X508" i="1"/>
  <c r="M509" i="1"/>
  <c r="A510" i="1"/>
  <c r="K511" i="1" s="1"/>
  <c r="AC511" i="1" l="1"/>
  <c r="I510" i="1"/>
  <c r="W510" i="1"/>
  <c r="AI511" i="1" s="1"/>
  <c r="D510" i="1"/>
  <c r="H34" i="1"/>
  <c r="AB509" i="1"/>
  <c r="AD509" i="1" s="1"/>
  <c r="L511" i="1"/>
  <c r="H60" i="1"/>
  <c r="S25" i="1"/>
  <c r="AE25" i="1" s="1"/>
  <c r="E25" i="1"/>
  <c r="C26" i="1"/>
  <c r="T61" i="1"/>
  <c r="AA511" i="1"/>
  <c r="Y509" i="1"/>
  <c r="Z509" i="1" s="1"/>
  <c r="AG509" i="1" s="1"/>
  <c r="X509" i="1"/>
  <c r="M510" i="1"/>
  <c r="AB510" i="1" s="1"/>
  <c r="A511" i="1"/>
  <c r="K512" i="1" s="1"/>
  <c r="Z405" i="1"/>
  <c r="AG405" i="1" s="1"/>
  <c r="AC512" i="1" l="1"/>
  <c r="W511" i="1"/>
  <c r="AI512" i="1" s="1"/>
  <c r="D511" i="1"/>
  <c r="I511" i="1"/>
  <c r="H35" i="1"/>
  <c r="L512" i="1"/>
  <c r="H61" i="1"/>
  <c r="S26" i="1"/>
  <c r="AE26" i="1" s="1"/>
  <c r="E26" i="1"/>
  <c r="C27" i="1"/>
  <c r="T62" i="1"/>
  <c r="AA512" i="1"/>
  <c r="M511" i="1"/>
  <c r="Y510" i="1"/>
  <c r="Z510" i="1" s="1"/>
  <c r="AG510" i="1" s="1"/>
  <c r="X510" i="1"/>
  <c r="AD510" i="1"/>
  <c r="A512" i="1"/>
  <c r="K513" i="1" s="1"/>
  <c r="Z406" i="1"/>
  <c r="AC513" i="1" l="1"/>
  <c r="I512" i="1"/>
  <c r="W512" i="1"/>
  <c r="AI513" i="1" s="1"/>
  <c r="D512" i="1"/>
  <c r="H36" i="1"/>
  <c r="AB511" i="1"/>
  <c r="AD511" i="1" s="1"/>
  <c r="L513" i="1"/>
  <c r="H62" i="1"/>
  <c r="S27" i="1"/>
  <c r="AE27" i="1" s="1"/>
  <c r="E27" i="1"/>
  <c r="C28" i="1"/>
  <c r="T63" i="1"/>
  <c r="AA513" i="1"/>
  <c r="M512" i="1"/>
  <c r="Y511" i="1"/>
  <c r="Z511" i="1" s="1"/>
  <c r="AG511" i="1" s="1"/>
  <c r="X511" i="1"/>
  <c r="A513" i="1"/>
  <c r="K514" i="1" s="1"/>
  <c r="Z407" i="1"/>
  <c r="AG406" i="1"/>
  <c r="AC514" i="1" l="1"/>
  <c r="W513" i="1"/>
  <c r="AI514" i="1" s="1"/>
  <c r="D513" i="1"/>
  <c r="I513" i="1"/>
  <c r="H37" i="1"/>
  <c r="AB512" i="1"/>
  <c r="AD512" i="1" s="1"/>
  <c r="L514" i="1"/>
  <c r="H63" i="1"/>
  <c r="S28" i="1"/>
  <c r="AE28" i="1" s="1"/>
  <c r="E28" i="1"/>
  <c r="C29" i="1"/>
  <c r="T64" i="1"/>
  <c r="AA514" i="1"/>
  <c r="M513" i="1"/>
  <c r="AB513" i="1" s="1"/>
  <c r="Y512" i="1"/>
  <c r="Z512" i="1" s="1"/>
  <c r="AG512" i="1" s="1"/>
  <c r="X512" i="1"/>
  <c r="A514" i="1"/>
  <c r="K515" i="1" s="1"/>
  <c r="AG407" i="1"/>
  <c r="AC515" i="1" l="1"/>
  <c r="I514" i="1"/>
  <c r="W514" i="1"/>
  <c r="AI515" i="1" s="1"/>
  <c r="D514" i="1"/>
  <c r="H38" i="1"/>
  <c r="L515" i="1"/>
  <c r="H64" i="1"/>
  <c r="S29" i="1"/>
  <c r="AE29" i="1" s="1"/>
  <c r="E29" i="1"/>
  <c r="C30" i="1"/>
  <c r="T65" i="1"/>
  <c r="AA515" i="1"/>
  <c r="Y513" i="1"/>
  <c r="Z513" i="1" s="1"/>
  <c r="AG513" i="1" s="1"/>
  <c r="X513" i="1"/>
  <c r="M514" i="1"/>
  <c r="AD513" i="1"/>
  <c r="A515" i="1"/>
  <c r="K516" i="1" s="1"/>
  <c r="AC516" i="1" l="1"/>
  <c r="I515" i="1"/>
  <c r="W515" i="1"/>
  <c r="AI516" i="1" s="1"/>
  <c r="D515" i="1"/>
  <c r="H39" i="1"/>
  <c r="AB514" i="1"/>
  <c r="AD514" i="1" s="1"/>
  <c r="L516" i="1"/>
  <c r="H65" i="1"/>
  <c r="S30" i="1"/>
  <c r="AE30" i="1" s="1"/>
  <c r="E30" i="1"/>
  <c r="C31" i="1"/>
  <c r="T66" i="1"/>
  <c r="AA516" i="1"/>
  <c r="M515" i="1"/>
  <c r="AB515" i="1" s="1"/>
  <c r="Y514" i="1"/>
  <c r="Z514" i="1" s="1"/>
  <c r="AG514" i="1" s="1"/>
  <c r="X514" i="1"/>
  <c r="A516" i="1"/>
  <c r="K517" i="1" s="1"/>
  <c r="Z413" i="1"/>
  <c r="AC517" i="1" l="1"/>
  <c r="W516" i="1"/>
  <c r="AI517" i="1" s="1"/>
  <c r="D516" i="1"/>
  <c r="I516" i="1"/>
  <c r="H40" i="1"/>
  <c r="L517" i="1"/>
  <c r="H66" i="1"/>
  <c r="S31" i="1"/>
  <c r="AE31" i="1" s="1"/>
  <c r="E31" i="1"/>
  <c r="C32" i="1"/>
  <c r="T67" i="1"/>
  <c r="AA517" i="1"/>
  <c r="M516" i="1"/>
  <c r="AB516" i="1" s="1"/>
  <c r="Y515" i="1"/>
  <c r="Z515" i="1" s="1"/>
  <c r="AG515" i="1" s="1"/>
  <c r="X515" i="1"/>
  <c r="A517" i="1"/>
  <c r="D517" i="1" s="1"/>
  <c r="AD515" i="1"/>
  <c r="AG413" i="1"/>
  <c r="AC518" i="1" l="1"/>
  <c r="K518" i="1"/>
  <c r="K519" i="1" s="1"/>
  <c r="I517" i="1"/>
  <c r="M517" i="1"/>
  <c r="AB517" i="1" s="1"/>
  <c r="H41" i="1"/>
  <c r="W517" i="1"/>
  <c r="AI518" i="1" s="1"/>
  <c r="L518" i="1"/>
  <c r="H67" i="1"/>
  <c r="S32" i="1"/>
  <c r="AE32" i="1" s="1"/>
  <c r="E32" i="1"/>
  <c r="C33" i="1"/>
  <c r="T68" i="1"/>
  <c r="AA518" i="1"/>
  <c r="Y516" i="1"/>
  <c r="Z516" i="1" s="1"/>
  <c r="AG516" i="1" s="1"/>
  <c r="X516" i="1"/>
  <c r="AD516" i="1"/>
  <c r="A518" i="1"/>
  <c r="AC519" i="1" s="1"/>
  <c r="W518" i="1" l="1"/>
  <c r="AI519" i="1" s="1"/>
  <c r="D518" i="1"/>
  <c r="I518" i="1"/>
  <c r="H42" i="1"/>
  <c r="L519" i="1"/>
  <c r="H68" i="1"/>
  <c r="S33" i="1"/>
  <c r="AE33" i="1" s="1"/>
  <c r="E33" i="1"/>
  <c r="C34" i="1"/>
  <c r="T69" i="1"/>
  <c r="AA519" i="1"/>
  <c r="M518" i="1"/>
  <c r="Y517" i="1"/>
  <c r="Z517" i="1" s="1"/>
  <c r="AG517" i="1" s="1"/>
  <c r="X517" i="1"/>
  <c r="AD517" i="1"/>
  <c r="A519" i="1"/>
  <c r="AC520" i="1" s="1"/>
  <c r="K520" i="1" l="1"/>
  <c r="I519" i="1"/>
  <c r="W519" i="1"/>
  <c r="AI520" i="1" s="1"/>
  <c r="D519" i="1"/>
  <c r="H43" i="1"/>
  <c r="AB518" i="1"/>
  <c r="AD518" i="1" s="1"/>
  <c r="L520" i="1"/>
  <c r="H69" i="1"/>
  <c r="S34" i="1"/>
  <c r="AE34" i="1" s="1"/>
  <c r="E34" i="1"/>
  <c r="C35" i="1"/>
  <c r="T70" i="1"/>
  <c r="AA520" i="1"/>
  <c r="M519" i="1"/>
  <c r="Y518" i="1"/>
  <c r="Z518" i="1" s="1"/>
  <c r="AG518" i="1" s="1"/>
  <c r="X518" i="1"/>
  <c r="A520" i="1"/>
  <c r="D520" i="1" s="1"/>
  <c r="K521" i="1" l="1"/>
  <c r="AC521" i="1"/>
  <c r="I520" i="1"/>
  <c r="H44" i="1"/>
  <c r="AB519" i="1"/>
  <c r="AD519" i="1" s="1"/>
  <c r="W520" i="1"/>
  <c r="AI521" i="1" s="1"/>
  <c r="L521" i="1"/>
  <c r="H70" i="1"/>
  <c r="S35" i="1"/>
  <c r="AE35" i="1" s="1"/>
  <c r="E35" i="1"/>
  <c r="C36" i="1"/>
  <c r="T71" i="1"/>
  <c r="AA521" i="1"/>
  <c r="M520" i="1"/>
  <c r="Y519" i="1"/>
  <c r="Z519" i="1" s="1"/>
  <c r="AG519" i="1" s="1"/>
  <c r="X519" i="1"/>
  <c r="Z415" i="1"/>
  <c r="AG415" i="1" s="1"/>
  <c r="A521" i="1"/>
  <c r="AC522" i="1" l="1"/>
  <c r="K522" i="1"/>
  <c r="W521" i="1"/>
  <c r="AI522" i="1" s="1"/>
  <c r="D521" i="1"/>
  <c r="I521" i="1"/>
  <c r="H45" i="1"/>
  <c r="AB520" i="1"/>
  <c r="AD520" i="1" s="1"/>
  <c r="L522" i="1"/>
  <c r="H71" i="1"/>
  <c r="S36" i="1"/>
  <c r="AE36" i="1" s="1"/>
  <c r="E36" i="1"/>
  <c r="C37" i="1"/>
  <c r="T72" i="1"/>
  <c r="AA522" i="1"/>
  <c r="M521" i="1"/>
  <c r="Y520" i="1"/>
  <c r="Z520" i="1" s="1"/>
  <c r="AG520" i="1" s="1"/>
  <c r="X520" i="1"/>
  <c r="A522" i="1"/>
  <c r="K523" i="1" l="1"/>
  <c r="AC523" i="1"/>
  <c r="I522" i="1"/>
  <c r="W522" i="1"/>
  <c r="AI523" i="1" s="1"/>
  <c r="D522" i="1"/>
  <c r="H46" i="1"/>
  <c r="AB521" i="1"/>
  <c r="AD521" i="1" s="1"/>
  <c r="L523" i="1"/>
  <c r="H72" i="1"/>
  <c r="S37" i="1"/>
  <c r="AE37" i="1" s="1"/>
  <c r="E37" i="1"/>
  <c r="C38" i="1"/>
  <c r="T73" i="1"/>
  <c r="AA523" i="1"/>
  <c r="M522" i="1"/>
  <c r="Y521" i="1"/>
  <c r="Z521" i="1" s="1"/>
  <c r="AG521" i="1" s="1"/>
  <c r="X521" i="1"/>
  <c r="A523" i="1"/>
  <c r="AC524" i="1" l="1"/>
  <c r="K524" i="1"/>
  <c r="I523" i="1"/>
  <c r="W523" i="1"/>
  <c r="AI524" i="1" s="1"/>
  <c r="D523" i="1"/>
  <c r="H47" i="1"/>
  <c r="AB522" i="1"/>
  <c r="AD522" i="1" s="1"/>
  <c r="L524" i="1"/>
  <c r="H73" i="1"/>
  <c r="S38" i="1"/>
  <c r="AE38" i="1" s="1"/>
  <c r="E38" i="1"/>
  <c r="C39" i="1"/>
  <c r="T74" i="1"/>
  <c r="AA524" i="1"/>
  <c r="M523" i="1"/>
  <c r="AB523" i="1" s="1"/>
  <c r="Y522" i="1"/>
  <c r="Z522" i="1" s="1"/>
  <c r="AG522" i="1" s="1"/>
  <c r="X522" i="1"/>
  <c r="A524" i="1"/>
  <c r="K525" i="1" l="1"/>
  <c r="AC525" i="1"/>
  <c r="I524" i="1"/>
  <c r="W524" i="1"/>
  <c r="AI525" i="1" s="1"/>
  <c r="D524" i="1"/>
  <c r="H48" i="1"/>
  <c r="H49" i="1"/>
  <c r="L525" i="1"/>
  <c r="H74" i="1"/>
  <c r="S39" i="1"/>
  <c r="AE39" i="1" s="1"/>
  <c r="E39" i="1"/>
  <c r="C40" i="1"/>
  <c r="T75" i="1"/>
  <c r="AA525" i="1"/>
  <c r="M524" i="1"/>
  <c r="AB524" i="1" s="1"/>
  <c r="Y523" i="1"/>
  <c r="Z523" i="1" s="1"/>
  <c r="AG523" i="1" s="1"/>
  <c r="X523" i="1"/>
  <c r="AD523" i="1"/>
  <c r="A525" i="1"/>
  <c r="D525" i="1" s="1"/>
  <c r="AC526" i="1" l="1"/>
  <c r="K526" i="1"/>
  <c r="I525" i="1"/>
  <c r="T77" i="1"/>
  <c r="W525" i="1"/>
  <c r="AI526" i="1" s="1"/>
  <c r="L526" i="1"/>
  <c r="H77" i="1"/>
  <c r="H75" i="1"/>
  <c r="M525" i="1"/>
  <c r="S40" i="1"/>
  <c r="AE40" i="1" s="1"/>
  <c r="E40" i="1"/>
  <c r="C41" i="1"/>
  <c r="T76" i="1"/>
  <c r="AA526" i="1"/>
  <c r="Y524" i="1"/>
  <c r="Z524" i="1" s="1"/>
  <c r="AG524" i="1" s="1"/>
  <c r="X524" i="1"/>
  <c r="AD524" i="1"/>
  <c r="A526" i="1"/>
  <c r="D526" i="1" s="1"/>
  <c r="K527" i="1" l="1"/>
  <c r="AC527" i="1"/>
  <c r="I526" i="1"/>
  <c r="AB525" i="1"/>
  <c r="AD525" i="1" s="1"/>
  <c r="L527" i="1"/>
  <c r="W526" i="1"/>
  <c r="AI527" i="1" s="1"/>
  <c r="H76" i="1"/>
  <c r="S41" i="1"/>
  <c r="AE41" i="1" s="1"/>
  <c r="E41" i="1"/>
  <c r="C42" i="1"/>
  <c r="AA527" i="1"/>
  <c r="M526" i="1"/>
  <c r="AB526" i="1" s="1"/>
  <c r="Y525" i="1"/>
  <c r="Z525" i="1" s="1"/>
  <c r="AG525" i="1" s="1"/>
  <c r="X525" i="1"/>
  <c r="A527" i="1"/>
  <c r="AC528" i="1" l="1"/>
  <c r="K528" i="1"/>
  <c r="W527" i="1"/>
  <c r="AI528" i="1" s="1"/>
  <c r="D527" i="1"/>
  <c r="I527" i="1"/>
  <c r="L528" i="1"/>
  <c r="S42" i="1"/>
  <c r="AE42" i="1" s="1"/>
  <c r="E42" i="1"/>
  <c r="C43" i="1"/>
  <c r="T78" i="1"/>
  <c r="AA528" i="1"/>
  <c r="Y526" i="1"/>
  <c r="X526" i="1"/>
  <c r="M527" i="1"/>
  <c r="A528" i="1"/>
  <c r="AD526" i="1"/>
  <c r="K529" i="1" l="1"/>
  <c r="AC529" i="1"/>
  <c r="I528" i="1"/>
  <c r="W528" i="1"/>
  <c r="AI529" i="1" s="1"/>
  <c r="D528" i="1"/>
  <c r="AB527" i="1"/>
  <c r="AD527" i="1" s="1"/>
  <c r="L529" i="1"/>
  <c r="H78" i="1"/>
  <c r="S43" i="1"/>
  <c r="AE43" i="1" s="1"/>
  <c r="E43" i="1"/>
  <c r="C44" i="1"/>
  <c r="T79" i="1"/>
  <c r="AA529" i="1"/>
  <c r="M528" i="1"/>
  <c r="Y527" i="1"/>
  <c r="X527" i="1"/>
  <c r="A529" i="1"/>
  <c r="D529" i="1" s="1"/>
  <c r="AC530" i="1" l="1"/>
  <c r="K530" i="1"/>
  <c r="I529" i="1"/>
  <c r="AB528" i="1"/>
  <c r="AD528" i="1" s="1"/>
  <c r="W529" i="1"/>
  <c r="AI530" i="1" s="1"/>
  <c r="L530" i="1"/>
  <c r="H79" i="1"/>
  <c r="S44" i="1"/>
  <c r="AE44" i="1" s="1"/>
  <c r="E44" i="1"/>
  <c r="C45" i="1"/>
  <c r="C46" i="1" s="1"/>
  <c r="T80" i="1"/>
  <c r="AA530" i="1"/>
  <c r="M529" i="1"/>
  <c r="Y528" i="1"/>
  <c r="X528" i="1"/>
  <c r="A530" i="1"/>
  <c r="K531" i="1" l="1"/>
  <c r="AC531" i="1"/>
  <c r="W530" i="1"/>
  <c r="AI531" i="1" s="1"/>
  <c r="D530" i="1"/>
  <c r="I530" i="1"/>
  <c r="AB529" i="1"/>
  <c r="AD529" i="1" s="1"/>
  <c r="L531" i="1"/>
  <c r="S46" i="1"/>
  <c r="AE46" i="1" s="1"/>
  <c r="E46" i="1"/>
  <c r="H80" i="1"/>
  <c r="S45" i="1"/>
  <c r="AE45" i="1" s="1"/>
  <c r="E45" i="1"/>
  <c r="T81" i="1"/>
  <c r="AA531" i="1"/>
  <c r="M530" i="1"/>
  <c r="Y529" i="1"/>
  <c r="Z529" i="1" s="1"/>
  <c r="AG529" i="1" s="1"/>
  <c r="X529" i="1"/>
  <c r="A531" i="1"/>
  <c r="AC532" i="1" l="1"/>
  <c r="K532" i="1"/>
  <c r="W531" i="1"/>
  <c r="I532" i="1" s="1"/>
  <c r="D531" i="1"/>
  <c r="I531" i="1"/>
  <c r="AB530" i="1"/>
  <c r="AD530" i="1" s="1"/>
  <c r="L532" i="1"/>
  <c r="H81" i="1"/>
  <c r="C47" i="1"/>
  <c r="T82" i="1"/>
  <c r="AA532" i="1"/>
  <c r="M531" i="1"/>
  <c r="AB531" i="1" s="1"/>
  <c r="Y530" i="1"/>
  <c r="Z530" i="1" s="1"/>
  <c r="AG530" i="1" s="1"/>
  <c r="X530" i="1"/>
  <c r="A532" i="1"/>
  <c r="K533" i="1" l="1"/>
  <c r="AC533" i="1"/>
  <c r="AI532" i="1"/>
  <c r="W532" i="1"/>
  <c r="I533" i="1" s="1"/>
  <c r="D532" i="1"/>
  <c r="L533" i="1"/>
  <c r="H82" i="1"/>
  <c r="C48" i="1"/>
  <c r="S47" i="1"/>
  <c r="AE47" i="1" s="1"/>
  <c r="E47" i="1"/>
  <c r="T83" i="1"/>
  <c r="AA533" i="1"/>
  <c r="Y531" i="1"/>
  <c r="Z531" i="1" s="1"/>
  <c r="AG531" i="1" s="1"/>
  <c r="X531" i="1"/>
  <c r="M532" i="1"/>
  <c r="AD531" i="1"/>
  <c r="A533" i="1"/>
  <c r="AC534" i="1" l="1"/>
  <c r="K534" i="1"/>
  <c r="K535" i="1" s="1"/>
  <c r="AI533" i="1"/>
  <c r="W533" i="1"/>
  <c r="I534" i="1" s="1"/>
  <c r="D533" i="1"/>
  <c r="AB532" i="1"/>
  <c r="AD532" i="1" s="1"/>
  <c r="L534" i="1"/>
  <c r="H83" i="1"/>
  <c r="S48" i="1"/>
  <c r="AE48" i="1" s="1"/>
  <c r="E48" i="1"/>
  <c r="C49" i="1"/>
  <c r="T84" i="1"/>
  <c r="AA534" i="1"/>
  <c r="Y532" i="1"/>
  <c r="Z532" i="1" s="1"/>
  <c r="AG532" i="1" s="1"/>
  <c r="X532" i="1"/>
  <c r="M533" i="1"/>
  <c r="AB533" i="1" s="1"/>
  <c r="A534" i="1"/>
  <c r="AC535" i="1" l="1"/>
  <c r="W534" i="1"/>
  <c r="I535" i="1" s="1"/>
  <c r="D534" i="1"/>
  <c r="AI534" i="1"/>
  <c r="L535" i="1"/>
  <c r="H84" i="1"/>
  <c r="E49" i="1"/>
  <c r="C50" i="1"/>
  <c r="S49" i="1"/>
  <c r="T85" i="1"/>
  <c r="AA535" i="1"/>
  <c r="Y533" i="1"/>
  <c r="X533" i="1"/>
  <c r="M534" i="1"/>
  <c r="AD533" i="1"/>
  <c r="A535" i="1"/>
  <c r="D535" i="1" l="1"/>
  <c r="AC536" i="1"/>
  <c r="K536" i="1"/>
  <c r="AI535" i="1"/>
  <c r="AB534" i="1"/>
  <c r="AD534" i="1" s="1"/>
  <c r="W535" i="1"/>
  <c r="L536" i="1"/>
  <c r="AE49" i="1"/>
  <c r="Z49" i="1"/>
  <c r="H85" i="1"/>
  <c r="S50" i="1"/>
  <c r="AE50" i="1" s="1"/>
  <c r="E50" i="1"/>
  <c r="C51" i="1"/>
  <c r="T86" i="1"/>
  <c r="AA536" i="1"/>
  <c r="M535" i="1"/>
  <c r="AB535" i="1" s="1"/>
  <c r="Y534" i="1"/>
  <c r="X534" i="1"/>
  <c r="A536" i="1"/>
  <c r="K537" i="1" l="1"/>
  <c r="AC537" i="1"/>
  <c r="W536" i="1"/>
  <c r="D536" i="1"/>
  <c r="AI536" i="1"/>
  <c r="AI537" i="1" s="1"/>
  <c r="I536" i="1"/>
  <c r="AG49" i="1"/>
  <c r="L537" i="1"/>
  <c r="H86" i="1"/>
  <c r="E51" i="1"/>
  <c r="C52" i="1"/>
  <c r="S51" i="1"/>
  <c r="AE51" i="1" s="1"/>
  <c r="T87" i="1"/>
  <c r="AA537" i="1"/>
  <c r="Y535" i="1"/>
  <c r="X535" i="1"/>
  <c r="M536" i="1"/>
  <c r="AD535" i="1"/>
  <c r="A537" i="1"/>
  <c r="K538" i="1" s="1"/>
  <c r="I537" i="1" l="1"/>
  <c r="AC538" i="1"/>
  <c r="W537" i="1"/>
  <c r="I538" i="1" s="1"/>
  <c r="D537" i="1"/>
  <c r="AB536" i="1"/>
  <c r="AD536" i="1" s="1"/>
  <c r="L538" i="1"/>
  <c r="H87" i="1"/>
  <c r="E52" i="1"/>
  <c r="C53" i="1"/>
  <c r="S52" i="1"/>
  <c r="AE52" i="1" s="1"/>
  <c r="T88" i="1"/>
  <c r="AA538" i="1"/>
  <c r="M537" i="1"/>
  <c r="Y536" i="1"/>
  <c r="X536" i="1"/>
  <c r="A538" i="1"/>
  <c r="K539" i="1" s="1"/>
  <c r="Z435" i="1"/>
  <c r="AC539" i="1" l="1"/>
  <c r="W538" i="1"/>
  <c r="D538" i="1"/>
  <c r="AI538" i="1"/>
  <c r="M538" i="1"/>
  <c r="AB538" i="1" s="1"/>
  <c r="AD538" i="1" s="1"/>
  <c r="AB537" i="1"/>
  <c r="AD537" i="1" s="1"/>
  <c r="L539" i="1"/>
  <c r="H88" i="1"/>
  <c r="S53" i="1"/>
  <c r="AE53" i="1" s="1"/>
  <c r="C54" i="1"/>
  <c r="E53" i="1"/>
  <c r="T89" i="1"/>
  <c r="AA539" i="1"/>
  <c r="Y537" i="1"/>
  <c r="Z537" i="1" s="1"/>
  <c r="AG537" i="1" s="1"/>
  <c r="X537" i="1"/>
  <c r="A539" i="1"/>
  <c r="K540" i="1" s="1"/>
  <c r="AG435" i="1"/>
  <c r="AC540" i="1" l="1"/>
  <c r="AC541" i="1" s="1"/>
  <c r="AI539" i="1"/>
  <c r="I539" i="1"/>
  <c r="W539" i="1"/>
  <c r="D539" i="1"/>
  <c r="L540" i="1"/>
  <c r="H89" i="1"/>
  <c r="C55" i="1"/>
  <c r="S54" i="1"/>
  <c r="AE54" i="1" s="1"/>
  <c r="E54" i="1"/>
  <c r="T90" i="1"/>
  <c r="AA540" i="1"/>
  <c r="M539" i="1"/>
  <c r="AB539" i="1" s="1"/>
  <c r="Y538" i="1"/>
  <c r="Z538" i="1" s="1"/>
  <c r="AG538" i="1" s="1"/>
  <c r="X538" i="1"/>
  <c r="A540" i="1"/>
  <c r="K541" i="1" s="1"/>
  <c r="AI540" i="1" l="1"/>
  <c r="I540" i="1"/>
  <c r="W540" i="1"/>
  <c r="D540" i="1"/>
  <c r="L541" i="1"/>
  <c r="H90" i="1"/>
  <c r="E55" i="1"/>
  <c r="C56" i="1"/>
  <c r="S55" i="1"/>
  <c r="AE55" i="1" s="1"/>
  <c r="T91" i="1"/>
  <c r="AA541" i="1"/>
  <c r="Y539" i="1"/>
  <c r="Z539" i="1" s="1"/>
  <c r="AG539" i="1" s="1"/>
  <c r="X539" i="1"/>
  <c r="M540" i="1"/>
  <c r="AD539" i="1"/>
  <c r="A541" i="1"/>
  <c r="K542" i="1" s="1"/>
  <c r="AC542" i="1" l="1"/>
  <c r="AI541" i="1"/>
  <c r="W541" i="1"/>
  <c r="D541" i="1"/>
  <c r="I541" i="1"/>
  <c r="AB540" i="1"/>
  <c r="AD540" i="1" s="1"/>
  <c r="L542" i="1"/>
  <c r="H91" i="1"/>
  <c r="C57" i="1"/>
  <c r="S56" i="1"/>
  <c r="AE56" i="1" s="1"/>
  <c r="E56" i="1"/>
  <c r="T92" i="1"/>
  <c r="AA542" i="1"/>
  <c r="M541" i="1"/>
  <c r="Y540" i="1"/>
  <c r="Z540" i="1" s="1"/>
  <c r="AG540" i="1" s="1"/>
  <c r="X540" i="1"/>
  <c r="A542" i="1"/>
  <c r="K543" i="1" s="1"/>
  <c r="Z436" i="1"/>
  <c r="AC543" i="1" l="1"/>
  <c r="AI542" i="1"/>
  <c r="I542" i="1"/>
  <c r="W542" i="1"/>
  <c r="D542" i="1"/>
  <c r="AB541" i="1"/>
  <c r="AD541" i="1" s="1"/>
  <c r="L543" i="1"/>
  <c r="H92" i="1"/>
  <c r="C58" i="1"/>
  <c r="S57" i="1"/>
  <c r="AE57" i="1" s="1"/>
  <c r="E57" i="1"/>
  <c r="T93" i="1"/>
  <c r="AA543" i="1"/>
  <c r="M542" i="1"/>
  <c r="Y541" i="1"/>
  <c r="Z541" i="1" s="1"/>
  <c r="AG541" i="1" s="1"/>
  <c r="X541" i="1"/>
  <c r="A543" i="1"/>
  <c r="K544" i="1" s="1"/>
  <c r="Z437" i="1"/>
  <c r="AG436" i="1"/>
  <c r="Z440" i="1"/>
  <c r="AG440" i="1" s="1"/>
  <c r="AC544" i="1" l="1"/>
  <c r="AI543" i="1"/>
  <c r="W543" i="1"/>
  <c r="D543" i="1"/>
  <c r="I543" i="1"/>
  <c r="M543" i="1"/>
  <c r="AB543" i="1" s="1"/>
  <c r="AB542" i="1"/>
  <c r="AD542" i="1" s="1"/>
  <c r="L544" i="1"/>
  <c r="H93" i="1"/>
  <c r="C59" i="1"/>
  <c r="S58" i="1"/>
  <c r="AE58" i="1" s="1"/>
  <c r="E58" i="1"/>
  <c r="T94" i="1"/>
  <c r="AA544" i="1"/>
  <c r="Y542" i="1"/>
  <c r="Z542" i="1" s="1"/>
  <c r="AG542" i="1" s="1"/>
  <c r="X542" i="1"/>
  <c r="A544" i="1"/>
  <c r="K545" i="1" s="1"/>
  <c r="AG437" i="1"/>
  <c r="AC545" i="1" l="1"/>
  <c r="AI544" i="1"/>
  <c r="I544" i="1"/>
  <c r="W544" i="1"/>
  <c r="D544" i="1"/>
  <c r="L545" i="1"/>
  <c r="H94" i="1"/>
  <c r="S59" i="1"/>
  <c r="AE59" i="1" s="1"/>
  <c r="E59" i="1"/>
  <c r="C60" i="1"/>
  <c r="T95" i="1"/>
  <c r="AA545" i="1"/>
  <c r="M544" i="1"/>
  <c r="Y543" i="1"/>
  <c r="Z543" i="1" s="1"/>
  <c r="AG543" i="1" s="1"/>
  <c r="X543" i="1"/>
  <c r="AD543" i="1"/>
  <c r="A545" i="1"/>
  <c r="D545" i="1" s="1"/>
  <c r="AC546" i="1" l="1"/>
  <c r="K546" i="1"/>
  <c r="K547" i="1" s="1"/>
  <c r="AI545" i="1"/>
  <c r="I545" i="1"/>
  <c r="AB544" i="1"/>
  <c r="AD544" i="1" s="1"/>
  <c r="W545" i="1"/>
  <c r="L546" i="1"/>
  <c r="H95" i="1"/>
  <c r="S60" i="1"/>
  <c r="AE60" i="1" s="1"/>
  <c r="E60" i="1"/>
  <c r="C61" i="1"/>
  <c r="T96" i="1"/>
  <c r="AA546" i="1"/>
  <c r="M545" i="1"/>
  <c r="Y544" i="1"/>
  <c r="Z544" i="1" s="1"/>
  <c r="AG544" i="1" s="1"/>
  <c r="X544" i="1"/>
  <c r="A546" i="1"/>
  <c r="AC547" i="1" l="1"/>
  <c r="AI546" i="1"/>
  <c r="W546" i="1"/>
  <c r="D546" i="1"/>
  <c r="I546" i="1"/>
  <c r="AB545" i="1"/>
  <c r="AD545" i="1" s="1"/>
  <c r="L547" i="1"/>
  <c r="H96" i="1"/>
  <c r="M546" i="1"/>
  <c r="AB546" i="1" s="1"/>
  <c r="C62" i="1"/>
  <c r="S61" i="1"/>
  <c r="AE61" i="1" s="1"/>
  <c r="E61" i="1"/>
  <c r="T97" i="1"/>
  <c r="AA547" i="1"/>
  <c r="Y545" i="1"/>
  <c r="Z545" i="1" s="1"/>
  <c r="AG545" i="1" s="1"/>
  <c r="X545" i="1"/>
  <c r="A547" i="1"/>
  <c r="K548" i="1" s="1"/>
  <c r="AC548" i="1" l="1"/>
  <c r="AI547" i="1"/>
  <c r="I547" i="1"/>
  <c r="W547" i="1"/>
  <c r="I548" i="1" s="1"/>
  <c r="D547" i="1"/>
  <c r="L548" i="1"/>
  <c r="H97" i="1"/>
  <c r="S62" i="1"/>
  <c r="AE62" i="1" s="1"/>
  <c r="E62" i="1"/>
  <c r="C63" i="1"/>
  <c r="T98" i="1"/>
  <c r="AA548" i="1"/>
  <c r="M547" i="1"/>
  <c r="Y546" i="1"/>
  <c r="Z546" i="1" s="1"/>
  <c r="AG546" i="1" s="1"/>
  <c r="X546" i="1"/>
  <c r="A548" i="1"/>
  <c r="K549" i="1" s="1"/>
  <c r="AD546" i="1"/>
  <c r="AC549" i="1" l="1"/>
  <c r="AI548" i="1"/>
  <c r="W548" i="1"/>
  <c r="D548" i="1"/>
  <c r="AB547" i="1"/>
  <c r="AD547" i="1" s="1"/>
  <c r="L549" i="1"/>
  <c r="H98" i="1"/>
  <c r="E63" i="1"/>
  <c r="S63" i="1"/>
  <c r="AE63" i="1" s="1"/>
  <c r="C64" i="1"/>
  <c r="T99" i="1"/>
  <c r="AA549" i="1"/>
  <c r="Y547" i="1"/>
  <c r="Z547" i="1" s="1"/>
  <c r="AG547" i="1" s="1"/>
  <c r="X547" i="1"/>
  <c r="M548" i="1"/>
  <c r="Z443" i="1"/>
  <c r="AG443" i="1" s="1"/>
  <c r="A549" i="1"/>
  <c r="K550" i="1" s="1"/>
  <c r="AC550" i="1" l="1"/>
  <c r="AI549" i="1"/>
  <c r="I549" i="1"/>
  <c r="W549" i="1"/>
  <c r="I550" i="1" s="1"/>
  <c r="D549" i="1"/>
  <c r="AB548" i="1"/>
  <c r="AD548" i="1" s="1"/>
  <c r="L550" i="1"/>
  <c r="H99" i="1"/>
  <c r="S64" i="1"/>
  <c r="AE64" i="1" s="1"/>
  <c r="E64" i="1"/>
  <c r="C65" i="1"/>
  <c r="T100" i="1"/>
  <c r="AA550" i="1"/>
  <c r="M549" i="1"/>
  <c r="AB549" i="1" s="1"/>
  <c r="Y548" i="1"/>
  <c r="Z548" i="1" s="1"/>
  <c r="AG548" i="1" s="1"/>
  <c r="X548" i="1"/>
  <c r="A550" i="1"/>
  <c r="D550" i="1" s="1"/>
  <c r="Z444" i="1"/>
  <c r="AC551" i="1" l="1"/>
  <c r="K551" i="1"/>
  <c r="AI550" i="1"/>
  <c r="W550" i="1"/>
  <c r="L551" i="1"/>
  <c r="H100" i="1"/>
  <c r="E65" i="1"/>
  <c r="S65" i="1"/>
  <c r="AE65" i="1" s="1"/>
  <c r="C66" i="1"/>
  <c r="T101" i="1"/>
  <c r="AA551" i="1"/>
  <c r="Y549" i="1"/>
  <c r="Z549" i="1" s="1"/>
  <c r="AG549" i="1" s="1"/>
  <c r="X549" i="1"/>
  <c r="M550" i="1"/>
  <c r="AD549" i="1"/>
  <c r="A551" i="1"/>
  <c r="AG444" i="1"/>
  <c r="K552" i="1" l="1"/>
  <c r="AC552" i="1"/>
  <c r="AI551" i="1"/>
  <c r="W551" i="1"/>
  <c r="D551" i="1"/>
  <c r="I551" i="1"/>
  <c r="AB550" i="1"/>
  <c r="AD550" i="1" s="1"/>
  <c r="L552" i="1"/>
  <c r="H101" i="1"/>
  <c r="E66" i="1"/>
  <c r="C67" i="1"/>
  <c r="S66" i="1"/>
  <c r="AE66" i="1" s="1"/>
  <c r="T102" i="1"/>
  <c r="AA552" i="1"/>
  <c r="Y550" i="1"/>
  <c r="Z550" i="1" s="1"/>
  <c r="AG550" i="1" s="1"/>
  <c r="X550" i="1"/>
  <c r="M551" i="1"/>
  <c r="Z446" i="1"/>
  <c r="AG446" i="1" s="1"/>
  <c r="A552" i="1"/>
  <c r="AC553" i="1" l="1"/>
  <c r="K553" i="1"/>
  <c r="AI552" i="1"/>
  <c r="I552" i="1"/>
  <c r="W552" i="1"/>
  <c r="D552" i="1"/>
  <c r="AB551" i="1"/>
  <c r="AD551" i="1" s="1"/>
  <c r="L553" i="1"/>
  <c r="H102" i="1"/>
  <c r="E67" i="1"/>
  <c r="C68" i="1"/>
  <c r="S67" i="1"/>
  <c r="AE67" i="1" s="1"/>
  <c r="T103" i="1"/>
  <c r="AA553" i="1"/>
  <c r="M552" i="1"/>
  <c r="Y551" i="1"/>
  <c r="Z551" i="1" s="1"/>
  <c r="AG551" i="1" s="1"/>
  <c r="X551" i="1"/>
  <c r="A553" i="1"/>
  <c r="K554" i="1" l="1"/>
  <c r="AC554" i="1"/>
  <c r="AI553" i="1"/>
  <c r="W553" i="1"/>
  <c r="D553" i="1"/>
  <c r="I553" i="1"/>
  <c r="AB552" i="1"/>
  <c r="AD552" i="1" s="1"/>
  <c r="L554" i="1"/>
  <c r="H103" i="1"/>
  <c r="E68" i="1"/>
  <c r="C69" i="1"/>
  <c r="S68" i="1"/>
  <c r="AE68" i="1" s="1"/>
  <c r="T104" i="1"/>
  <c r="AA554" i="1"/>
  <c r="M553" i="1"/>
  <c r="AB553" i="1" s="1"/>
  <c r="Y552" i="1"/>
  <c r="Z552" i="1" s="1"/>
  <c r="AG552" i="1" s="1"/>
  <c r="X552" i="1"/>
  <c r="A554" i="1"/>
  <c r="AC555" i="1" l="1"/>
  <c r="K555" i="1"/>
  <c r="AI554" i="1"/>
  <c r="I554" i="1"/>
  <c r="W554" i="1"/>
  <c r="D554" i="1"/>
  <c r="L555" i="1"/>
  <c r="H104" i="1"/>
  <c r="E69" i="1"/>
  <c r="S69" i="1"/>
  <c r="AE69" i="1" s="1"/>
  <c r="C70" i="1"/>
  <c r="T105" i="1"/>
  <c r="AA555" i="1"/>
  <c r="M554" i="1"/>
  <c r="AB554" i="1" s="1"/>
  <c r="Y553" i="1"/>
  <c r="Z553" i="1" s="1"/>
  <c r="AG553" i="1" s="1"/>
  <c r="X553" i="1"/>
  <c r="A555" i="1"/>
  <c r="AD553" i="1"/>
  <c r="K556" i="1" l="1"/>
  <c r="AC556" i="1"/>
  <c r="AI555" i="1"/>
  <c r="I555" i="1"/>
  <c r="W555" i="1"/>
  <c r="D555" i="1"/>
  <c r="L556" i="1"/>
  <c r="H105" i="1"/>
  <c r="S70" i="1"/>
  <c r="AE70" i="1" s="1"/>
  <c r="C71" i="1"/>
  <c r="E70" i="1"/>
  <c r="T106" i="1"/>
  <c r="AA556" i="1"/>
  <c r="M555" i="1"/>
  <c r="Y554" i="1"/>
  <c r="Z554" i="1" s="1"/>
  <c r="AG554" i="1" s="1"/>
  <c r="X554" i="1"/>
  <c r="AD554" i="1"/>
  <c r="A556" i="1"/>
  <c r="D556" i="1" s="1"/>
  <c r="AC557" i="1" l="1"/>
  <c r="K557" i="1"/>
  <c r="K558" i="1" s="1"/>
  <c r="AI556" i="1"/>
  <c r="I556" i="1"/>
  <c r="AB555" i="1"/>
  <c r="AD555" i="1" s="1"/>
  <c r="W556" i="1"/>
  <c r="L557" i="1"/>
  <c r="H106" i="1"/>
  <c r="S71" i="1"/>
  <c r="AE71" i="1" s="1"/>
  <c r="E71" i="1"/>
  <c r="C72" i="1"/>
  <c r="T107" i="1"/>
  <c r="AA557" i="1"/>
  <c r="M556" i="1"/>
  <c r="AB556" i="1" s="1"/>
  <c r="Y555" i="1"/>
  <c r="X555" i="1"/>
  <c r="A557" i="1"/>
  <c r="AC558" i="1" l="1"/>
  <c r="AI557" i="1"/>
  <c r="W557" i="1"/>
  <c r="D557" i="1"/>
  <c r="I557" i="1"/>
  <c r="L558" i="1"/>
  <c r="H107" i="1"/>
  <c r="E72" i="1"/>
  <c r="S72" i="1"/>
  <c r="AE72" i="1" s="1"/>
  <c r="C73" i="1"/>
  <c r="T108" i="1"/>
  <c r="AA558" i="1"/>
  <c r="M557" i="1"/>
  <c r="Y556" i="1"/>
  <c r="X556" i="1"/>
  <c r="AD556" i="1"/>
  <c r="A558" i="1"/>
  <c r="K559" i="1" s="1"/>
  <c r="AC559" i="1" l="1"/>
  <c r="AI558" i="1"/>
  <c r="I558" i="1"/>
  <c r="W558" i="1"/>
  <c r="D558" i="1"/>
  <c r="AB557" i="1"/>
  <c r="AD557" i="1" s="1"/>
  <c r="L559" i="1"/>
  <c r="H108" i="1"/>
  <c r="S73" i="1"/>
  <c r="AE73" i="1" s="1"/>
  <c r="E73" i="1"/>
  <c r="C74" i="1"/>
  <c r="T109" i="1"/>
  <c r="AA559" i="1"/>
  <c r="M558" i="1"/>
  <c r="Y557" i="1"/>
  <c r="Z557" i="1" s="1"/>
  <c r="AG557" i="1" s="1"/>
  <c r="X557" i="1"/>
  <c r="A559" i="1"/>
  <c r="K560" i="1" s="1"/>
  <c r="I559" i="1" l="1"/>
  <c r="AC560" i="1"/>
  <c r="AC561" i="1" s="1"/>
  <c r="W559" i="1"/>
  <c r="D559" i="1"/>
  <c r="AI559" i="1"/>
  <c r="AB558" i="1"/>
  <c r="AD558" i="1" s="1"/>
  <c r="L560" i="1"/>
  <c r="H109" i="1"/>
  <c r="C75" i="1"/>
  <c r="S74" i="1"/>
  <c r="AE74" i="1" s="1"/>
  <c r="E74" i="1"/>
  <c r="T110" i="1"/>
  <c r="AA560" i="1"/>
  <c r="M559" i="1"/>
  <c r="Y558" i="1"/>
  <c r="Z558" i="1" s="1"/>
  <c r="AG558" i="1" s="1"/>
  <c r="X558" i="1"/>
  <c r="A560" i="1"/>
  <c r="K561" i="1" s="1"/>
  <c r="AI560" i="1" l="1"/>
  <c r="I560" i="1"/>
  <c r="W560" i="1"/>
  <c r="I561" i="1" s="1"/>
  <c r="D560" i="1"/>
  <c r="AB559" i="1"/>
  <c r="AD559" i="1" s="1"/>
  <c r="L561" i="1"/>
  <c r="H110" i="1"/>
  <c r="E75" i="1"/>
  <c r="C76" i="1"/>
  <c r="C77" i="1" s="1"/>
  <c r="S75" i="1"/>
  <c r="AE75" i="1" s="1"/>
  <c r="T111" i="1"/>
  <c r="AA561" i="1"/>
  <c r="M560" i="1"/>
  <c r="Y559" i="1"/>
  <c r="X559" i="1"/>
  <c r="A561" i="1"/>
  <c r="K562" i="1" s="1"/>
  <c r="AC562" i="1" l="1"/>
  <c r="AI561" i="1"/>
  <c r="W561" i="1"/>
  <c r="D561" i="1"/>
  <c r="E77" i="1"/>
  <c r="S77" i="1"/>
  <c r="AE77" i="1" s="1"/>
  <c r="AB560" i="1"/>
  <c r="AD560" i="1" s="1"/>
  <c r="L562" i="1"/>
  <c r="H111" i="1"/>
  <c r="S76" i="1"/>
  <c r="AE76" i="1" s="1"/>
  <c r="E76" i="1"/>
  <c r="T112" i="1"/>
  <c r="AA562" i="1"/>
  <c r="M561" i="1"/>
  <c r="Y560" i="1"/>
  <c r="X560" i="1"/>
  <c r="A562" i="1"/>
  <c r="K563" i="1" s="1"/>
  <c r="AC563" i="1" l="1"/>
  <c r="AI562" i="1"/>
  <c r="I562" i="1"/>
  <c r="W562" i="1"/>
  <c r="I563" i="1" s="1"/>
  <c r="D562" i="1"/>
  <c r="AB561" i="1"/>
  <c r="AD561" i="1" s="1"/>
  <c r="L563" i="1"/>
  <c r="H112" i="1"/>
  <c r="C78" i="1"/>
  <c r="T113" i="1"/>
  <c r="AA563" i="1"/>
  <c r="M562" i="1"/>
  <c r="Y561" i="1"/>
  <c r="Z561" i="1" s="1"/>
  <c r="AG561" i="1" s="1"/>
  <c r="X561" i="1"/>
  <c r="A563" i="1"/>
  <c r="K564" i="1" s="1"/>
  <c r="AC564" i="1" l="1"/>
  <c r="AI563" i="1"/>
  <c r="W563" i="1"/>
  <c r="D563" i="1"/>
  <c r="AB562" i="1"/>
  <c r="AD562" i="1" s="1"/>
  <c r="L564" i="1"/>
  <c r="H113" i="1"/>
  <c r="C79" i="1"/>
  <c r="S78" i="1"/>
  <c r="AE78" i="1" s="1"/>
  <c r="E78" i="1"/>
  <c r="T114" i="1"/>
  <c r="AA564" i="1"/>
  <c r="M563" i="1"/>
  <c r="Y562" i="1"/>
  <c r="Z562" i="1" s="1"/>
  <c r="AG562" i="1" s="1"/>
  <c r="X562" i="1"/>
  <c r="A564" i="1"/>
  <c r="K565" i="1" s="1"/>
  <c r="AC565" i="1" l="1"/>
  <c r="AI564" i="1"/>
  <c r="I564" i="1"/>
  <c r="W564" i="1"/>
  <c r="I565" i="1" s="1"/>
  <c r="D564" i="1"/>
  <c r="AB563" i="1"/>
  <c r="AD563" i="1" s="1"/>
  <c r="L565" i="1"/>
  <c r="H114" i="1"/>
  <c r="E79" i="1"/>
  <c r="C80" i="1"/>
  <c r="S79" i="1"/>
  <c r="AE79" i="1" s="1"/>
  <c r="T115" i="1"/>
  <c r="AA565" i="1"/>
  <c r="M564" i="1"/>
  <c r="Y563" i="1"/>
  <c r="Z563" i="1" s="1"/>
  <c r="AG563" i="1" s="1"/>
  <c r="X563" i="1"/>
  <c r="A565" i="1"/>
  <c r="D565" i="1" l="1"/>
  <c r="AC566" i="1"/>
  <c r="K566" i="1"/>
  <c r="AI565" i="1"/>
  <c r="AB564" i="1"/>
  <c r="AD564" i="1" s="1"/>
  <c r="W565" i="1"/>
  <c r="L566" i="1"/>
  <c r="H115" i="1"/>
  <c r="C81" i="1"/>
  <c r="S80" i="1"/>
  <c r="Z80" i="1" s="1"/>
  <c r="E80" i="1"/>
  <c r="T116" i="1"/>
  <c r="AA566" i="1"/>
  <c r="M565" i="1"/>
  <c r="AB565" i="1" s="1"/>
  <c r="Y564" i="1"/>
  <c r="X564" i="1"/>
  <c r="A566" i="1"/>
  <c r="D566" i="1" s="1"/>
  <c r="K567" i="1" l="1"/>
  <c r="AC567" i="1"/>
  <c r="AI566" i="1"/>
  <c r="I566" i="1"/>
  <c r="W566" i="1"/>
  <c r="L567" i="1"/>
  <c r="AE80" i="1"/>
  <c r="H116" i="1"/>
  <c r="C82" i="1"/>
  <c r="E81" i="1"/>
  <c r="S81" i="1"/>
  <c r="AE81" i="1" s="1"/>
  <c r="T117" i="1"/>
  <c r="AA567" i="1"/>
  <c r="M566" i="1"/>
  <c r="Y565" i="1"/>
  <c r="X565" i="1"/>
  <c r="A567" i="1"/>
  <c r="D567" i="1" s="1"/>
  <c r="AD565" i="1"/>
  <c r="AC568" i="1" l="1"/>
  <c r="K568" i="1"/>
  <c r="AI567" i="1"/>
  <c r="I567" i="1"/>
  <c r="AB566" i="1"/>
  <c r="AD566" i="1" s="1"/>
  <c r="AG80" i="1"/>
  <c r="M567" i="1"/>
  <c r="AB567" i="1" s="1"/>
  <c r="AD567" i="1" s="1"/>
  <c r="W567" i="1"/>
  <c r="L568" i="1"/>
  <c r="H117" i="1"/>
  <c r="S82" i="1"/>
  <c r="AE82" i="1" s="1"/>
  <c r="E82" i="1"/>
  <c r="C83" i="1"/>
  <c r="T118" i="1"/>
  <c r="AA568" i="1"/>
  <c r="Y566" i="1"/>
  <c r="X566" i="1"/>
  <c r="A568" i="1"/>
  <c r="AC569" i="1" s="1"/>
  <c r="K569" i="1" l="1"/>
  <c r="AI568" i="1"/>
  <c r="W568" i="1"/>
  <c r="D568" i="1"/>
  <c r="I568" i="1"/>
  <c r="L569" i="1"/>
  <c r="H118" i="1"/>
  <c r="C84" i="1"/>
  <c r="S83" i="1"/>
  <c r="AE83" i="1" s="1"/>
  <c r="E83" i="1"/>
  <c r="T119" i="1"/>
  <c r="AA569" i="1"/>
  <c r="M568" i="1"/>
  <c r="AB568" i="1" s="1"/>
  <c r="Y567" i="1"/>
  <c r="Z567" i="1" s="1"/>
  <c r="AG567" i="1" s="1"/>
  <c r="X567" i="1"/>
  <c r="A569" i="1"/>
  <c r="AC570" i="1" s="1"/>
  <c r="K570" i="1" l="1"/>
  <c r="AI569" i="1"/>
  <c r="I569" i="1"/>
  <c r="W569" i="1"/>
  <c r="I570" i="1" s="1"/>
  <c r="D569" i="1"/>
  <c r="L570" i="1"/>
  <c r="H119" i="1"/>
  <c r="E84" i="1"/>
  <c r="C85" i="1"/>
  <c r="S84" i="1"/>
  <c r="AE84" i="1" s="1"/>
  <c r="T120" i="1"/>
  <c r="AA570" i="1"/>
  <c r="M569" i="1"/>
  <c r="Y568" i="1"/>
  <c r="Z568" i="1" s="1"/>
  <c r="AG568" i="1" s="1"/>
  <c r="X568" i="1"/>
  <c r="AD568" i="1"/>
  <c r="A570" i="1"/>
  <c r="AC571" i="1" s="1"/>
  <c r="K571" i="1" l="1"/>
  <c r="AI570" i="1"/>
  <c r="W570" i="1"/>
  <c r="I571" i="1" s="1"/>
  <c r="D570" i="1"/>
  <c r="AB569" i="1"/>
  <c r="AD569" i="1" s="1"/>
  <c r="L571" i="1"/>
  <c r="H120" i="1"/>
  <c r="C86" i="1"/>
  <c r="S85" i="1"/>
  <c r="AE85" i="1" s="1"/>
  <c r="E85" i="1"/>
  <c r="T121" i="1"/>
  <c r="AA571" i="1"/>
  <c r="M570" i="1"/>
  <c r="AB570" i="1" s="1"/>
  <c r="Y569" i="1"/>
  <c r="Z569" i="1" s="1"/>
  <c r="AG569" i="1" s="1"/>
  <c r="X569" i="1"/>
  <c r="A571" i="1"/>
  <c r="AC572" i="1" s="1"/>
  <c r="Z465" i="1"/>
  <c r="K572" i="1" l="1"/>
  <c r="AI571" i="1"/>
  <c r="W571" i="1"/>
  <c r="I572" i="1" s="1"/>
  <c r="D571" i="1"/>
  <c r="L572" i="1"/>
  <c r="H121" i="1"/>
  <c r="C87" i="1"/>
  <c r="S86" i="1"/>
  <c r="AE86" i="1" s="1"/>
  <c r="E86" i="1"/>
  <c r="T122" i="1"/>
  <c r="AA572" i="1"/>
  <c r="M571" i="1"/>
  <c r="Y570" i="1"/>
  <c r="Z570" i="1" s="1"/>
  <c r="AG570" i="1" s="1"/>
  <c r="X570" i="1"/>
  <c r="A572" i="1"/>
  <c r="AC573" i="1" s="1"/>
  <c r="AD570" i="1"/>
  <c r="AG465" i="1"/>
  <c r="Z469" i="1"/>
  <c r="AG469" i="1" s="1"/>
  <c r="K573" i="1" l="1"/>
  <c r="W572" i="1"/>
  <c r="I573" i="1" s="1"/>
  <c r="D572" i="1"/>
  <c r="AI572" i="1"/>
  <c r="AB571" i="1"/>
  <c r="AD571" i="1" s="1"/>
  <c r="L573" i="1"/>
  <c r="H122" i="1"/>
  <c r="C88" i="1"/>
  <c r="S87" i="1"/>
  <c r="AE87" i="1" s="1"/>
  <c r="E87" i="1"/>
  <c r="T123" i="1"/>
  <c r="AA573" i="1"/>
  <c r="M572" i="1"/>
  <c r="AB572" i="1" s="1"/>
  <c r="Y571" i="1"/>
  <c r="Z571" i="1" s="1"/>
  <c r="AG571" i="1" s="1"/>
  <c r="X571" i="1"/>
  <c r="A573" i="1"/>
  <c r="AC574" i="1" s="1"/>
  <c r="K574" i="1" l="1"/>
  <c r="K575" i="1"/>
  <c r="AI573" i="1"/>
  <c r="W573" i="1"/>
  <c r="I574" i="1" s="1"/>
  <c r="D573" i="1"/>
  <c r="L574" i="1"/>
  <c r="H123" i="1"/>
  <c r="E88" i="1"/>
  <c r="C89" i="1"/>
  <c r="S88" i="1"/>
  <c r="AE88" i="1" s="1"/>
  <c r="T124" i="1"/>
  <c r="AA574" i="1"/>
  <c r="M573" i="1"/>
  <c r="Y572" i="1"/>
  <c r="Z572" i="1" s="1"/>
  <c r="AG572" i="1" s="1"/>
  <c r="X572" i="1"/>
  <c r="AD572" i="1"/>
  <c r="A574" i="1"/>
  <c r="AC575" i="1" s="1"/>
  <c r="Z468" i="1"/>
  <c r="AI574" i="1" l="1"/>
  <c r="W574" i="1"/>
  <c r="I575" i="1" s="1"/>
  <c r="D574" i="1"/>
  <c r="AB573" i="1"/>
  <c r="AD573" i="1" s="1"/>
  <c r="L575" i="1"/>
  <c r="H124" i="1"/>
  <c r="S89" i="1"/>
  <c r="AE89" i="1" s="1"/>
  <c r="E89" i="1"/>
  <c r="C90" i="1"/>
  <c r="T125" i="1"/>
  <c r="AA575" i="1"/>
  <c r="M574" i="1"/>
  <c r="AB574" i="1" s="1"/>
  <c r="Y573" i="1"/>
  <c r="Z573" i="1" s="1"/>
  <c r="AG573" i="1" s="1"/>
  <c r="X573" i="1"/>
  <c r="A575" i="1"/>
  <c r="AC576" i="1" s="1"/>
  <c r="AG468" i="1"/>
  <c r="K576" i="1" l="1"/>
  <c r="AI575" i="1"/>
  <c r="W575" i="1"/>
  <c r="I576" i="1" s="1"/>
  <c r="D575" i="1"/>
  <c r="L576" i="1"/>
  <c r="H125" i="1"/>
  <c r="C91" i="1"/>
  <c r="S90" i="1"/>
  <c r="AE90" i="1" s="1"/>
  <c r="E90" i="1"/>
  <c r="T126" i="1"/>
  <c r="M575" i="1"/>
  <c r="AB575" i="1" s="1"/>
  <c r="AA576" i="1"/>
  <c r="Y574" i="1"/>
  <c r="Z574" i="1" s="1"/>
  <c r="AG574" i="1" s="1"/>
  <c r="X574" i="1"/>
  <c r="AD574" i="1"/>
  <c r="A576" i="1"/>
  <c r="AC577" i="1" s="1"/>
  <c r="K577" i="1" l="1"/>
  <c r="AI576" i="1"/>
  <c r="W576" i="1"/>
  <c r="I577" i="1" s="1"/>
  <c r="D576" i="1"/>
  <c r="L577" i="1"/>
  <c r="H126" i="1"/>
  <c r="S91" i="1"/>
  <c r="AE91" i="1" s="1"/>
  <c r="E91" i="1"/>
  <c r="C92" i="1"/>
  <c r="T127" i="1"/>
  <c r="AA577" i="1"/>
  <c r="M576" i="1"/>
  <c r="AB576" i="1" s="1"/>
  <c r="Y575" i="1"/>
  <c r="Z575" i="1" s="1"/>
  <c r="AG575" i="1" s="1"/>
  <c r="X575" i="1"/>
  <c r="AD575" i="1"/>
  <c r="A577" i="1"/>
  <c r="AC578" i="1" s="1"/>
  <c r="K578" i="1" l="1"/>
  <c r="W577" i="1"/>
  <c r="I578" i="1" s="1"/>
  <c r="D577" i="1"/>
  <c r="AI577" i="1"/>
  <c r="L578" i="1"/>
  <c r="H127" i="1"/>
  <c r="E92" i="1"/>
  <c r="C93" i="1"/>
  <c r="S92" i="1"/>
  <c r="AE92" i="1" s="1"/>
  <c r="T128" i="1"/>
  <c r="AA578" i="1"/>
  <c r="M577" i="1"/>
  <c r="Y576" i="1"/>
  <c r="Z576" i="1" s="1"/>
  <c r="AG576" i="1" s="1"/>
  <c r="X576" i="1"/>
  <c r="AD576" i="1"/>
  <c r="A578" i="1"/>
  <c r="AC579" i="1" s="1"/>
  <c r="Z475" i="1"/>
  <c r="AG475" i="1" s="1"/>
  <c r="K579" i="1" l="1"/>
  <c r="AI578" i="1"/>
  <c r="W578" i="1"/>
  <c r="I579" i="1" s="1"/>
  <c r="D578" i="1"/>
  <c r="AB577" i="1"/>
  <c r="AD577" i="1" s="1"/>
  <c r="L579" i="1"/>
  <c r="H128" i="1"/>
  <c r="S93" i="1"/>
  <c r="AE93" i="1" s="1"/>
  <c r="E93" i="1"/>
  <c r="C94" i="1"/>
  <c r="T129" i="1"/>
  <c r="AA579" i="1"/>
  <c r="M578" i="1"/>
  <c r="AB578" i="1" s="1"/>
  <c r="Y577" i="1"/>
  <c r="Z577" i="1" s="1"/>
  <c r="AG577" i="1" s="1"/>
  <c r="X577" i="1"/>
  <c r="A579" i="1"/>
  <c r="AC580" i="1" s="1"/>
  <c r="Z473" i="1"/>
  <c r="K580" i="1" l="1"/>
  <c r="AI579" i="1"/>
  <c r="W579" i="1"/>
  <c r="I580" i="1" s="1"/>
  <c r="D579" i="1"/>
  <c r="L580" i="1"/>
  <c r="H129" i="1"/>
  <c r="S94" i="1"/>
  <c r="AE94" i="1" s="1"/>
  <c r="C95" i="1"/>
  <c r="E94" i="1"/>
  <c r="T130" i="1"/>
  <c r="AA580" i="1"/>
  <c r="M579" i="1"/>
  <c r="Y578" i="1"/>
  <c r="Z578" i="1" s="1"/>
  <c r="AG578" i="1" s="1"/>
  <c r="X578" i="1"/>
  <c r="Z474" i="1"/>
  <c r="AG474" i="1" s="1"/>
  <c r="AD578" i="1"/>
  <c r="A580" i="1"/>
  <c r="AC581" i="1" s="1"/>
  <c r="AG473" i="1"/>
  <c r="K581" i="1" l="1"/>
  <c r="AI580" i="1"/>
  <c r="W580" i="1"/>
  <c r="I581" i="1" s="1"/>
  <c r="D580" i="1"/>
  <c r="AB579" i="1"/>
  <c r="AD579" i="1" s="1"/>
  <c r="L581" i="1"/>
  <c r="H130" i="1"/>
  <c r="S95" i="1"/>
  <c r="AE95" i="1" s="1"/>
  <c r="E95" i="1"/>
  <c r="C96" i="1"/>
  <c r="T131" i="1"/>
  <c r="AA581" i="1"/>
  <c r="M580" i="1"/>
  <c r="AB580" i="1" s="1"/>
  <c r="Y579" i="1"/>
  <c r="Z579" i="1" s="1"/>
  <c r="AG579" i="1" s="1"/>
  <c r="X579" i="1"/>
  <c r="A581" i="1"/>
  <c r="AC582" i="1" s="1"/>
  <c r="K582" i="1" l="1"/>
  <c r="AI581" i="1"/>
  <c r="W581" i="1"/>
  <c r="I582" i="1" s="1"/>
  <c r="D581" i="1"/>
  <c r="L582" i="1"/>
  <c r="H131" i="1"/>
  <c r="E96" i="1"/>
  <c r="C97" i="1"/>
  <c r="S96" i="1"/>
  <c r="AE96" i="1" s="1"/>
  <c r="T132" i="1"/>
  <c r="AA582" i="1"/>
  <c r="M581" i="1"/>
  <c r="AB581" i="1" s="1"/>
  <c r="Y580" i="1"/>
  <c r="Z580" i="1" s="1"/>
  <c r="AG580" i="1" s="1"/>
  <c r="X580" i="1"/>
  <c r="AD580" i="1"/>
  <c r="A582" i="1"/>
  <c r="AC583" i="1" s="1"/>
  <c r="K583" i="1" l="1"/>
  <c r="K584" i="1"/>
  <c r="AI582" i="1"/>
  <c r="W582" i="1"/>
  <c r="I583" i="1" s="1"/>
  <c r="D582" i="1"/>
  <c r="L583" i="1"/>
  <c r="H132" i="1"/>
  <c r="S97" i="1"/>
  <c r="AE97" i="1" s="1"/>
  <c r="C98" i="1"/>
  <c r="E97" i="1"/>
  <c r="T133" i="1"/>
  <c r="AA583" i="1"/>
  <c r="M582" i="1"/>
  <c r="Y581" i="1"/>
  <c r="Z581" i="1" s="1"/>
  <c r="AG581" i="1" s="1"/>
  <c r="X581" i="1"/>
  <c r="AD581" i="1"/>
  <c r="A583" i="1"/>
  <c r="AC584" i="1" s="1"/>
  <c r="AI583" i="1" l="1"/>
  <c r="W583" i="1"/>
  <c r="I584" i="1" s="1"/>
  <c r="D583" i="1"/>
  <c r="AB582" i="1"/>
  <c r="AD582" i="1" s="1"/>
  <c r="L584" i="1"/>
  <c r="H133" i="1"/>
  <c r="C99" i="1"/>
  <c r="S98" i="1"/>
  <c r="AE98" i="1" s="1"/>
  <c r="E98" i="1"/>
  <c r="T134" i="1"/>
  <c r="AA584" i="1"/>
  <c r="M583" i="1"/>
  <c r="Y582" i="1"/>
  <c r="Z582" i="1" s="1"/>
  <c r="AG582" i="1" s="1"/>
  <c r="X582" i="1"/>
  <c r="A584" i="1"/>
  <c r="AC585" i="1" s="1"/>
  <c r="K585" i="1" l="1"/>
  <c r="AI584" i="1"/>
  <c r="W584" i="1"/>
  <c r="I585" i="1" s="1"/>
  <c r="D584" i="1"/>
  <c r="AB583" i="1"/>
  <c r="AD583" i="1" s="1"/>
  <c r="L585" i="1"/>
  <c r="H134" i="1"/>
  <c r="S99" i="1"/>
  <c r="AE99" i="1" s="1"/>
  <c r="C100" i="1"/>
  <c r="E99" i="1"/>
  <c r="T135" i="1"/>
  <c r="M584" i="1"/>
  <c r="AB584" i="1" s="1"/>
  <c r="AA585" i="1"/>
  <c r="Y583" i="1"/>
  <c r="Z583" i="1" s="1"/>
  <c r="AG583" i="1" s="1"/>
  <c r="X583" i="1"/>
  <c r="A585" i="1"/>
  <c r="AC586" i="1" s="1"/>
  <c r="K586" i="1" l="1"/>
  <c r="W585" i="1"/>
  <c r="I586" i="1" s="1"/>
  <c r="D585" i="1"/>
  <c r="AI585" i="1"/>
  <c r="L586" i="1"/>
  <c r="H135" i="1"/>
  <c r="S100" i="1"/>
  <c r="AE100" i="1" s="1"/>
  <c r="C101" i="1"/>
  <c r="E100" i="1"/>
  <c r="T136" i="1"/>
  <c r="AA586" i="1"/>
  <c r="M585" i="1"/>
  <c r="AB585" i="1" s="1"/>
  <c r="Y584" i="1"/>
  <c r="Z584" i="1" s="1"/>
  <c r="AG584" i="1" s="1"/>
  <c r="X584" i="1"/>
  <c r="A586" i="1"/>
  <c r="AC587" i="1" s="1"/>
  <c r="AD584" i="1"/>
  <c r="K587" i="1" l="1"/>
  <c r="K588" i="1" s="1"/>
  <c r="AI586" i="1"/>
  <c r="W586" i="1"/>
  <c r="I587" i="1" s="1"/>
  <c r="D586" i="1"/>
  <c r="L587" i="1"/>
  <c r="H136" i="1"/>
  <c r="E101" i="1"/>
  <c r="C102" i="1"/>
  <c r="S101" i="1"/>
  <c r="AE101" i="1" s="1"/>
  <c r="T137" i="1"/>
  <c r="AA587" i="1"/>
  <c r="M586" i="1"/>
  <c r="Y585" i="1"/>
  <c r="Z585" i="1" s="1"/>
  <c r="AG585" i="1" s="1"/>
  <c r="X585" i="1"/>
  <c r="AD585" i="1"/>
  <c r="A587" i="1"/>
  <c r="D587" i="1" s="1"/>
  <c r="AC588" i="1" l="1"/>
  <c r="AI587" i="1"/>
  <c r="AB586" i="1"/>
  <c r="AD586" i="1" s="1"/>
  <c r="W587" i="1"/>
  <c r="L588" i="1"/>
  <c r="H137" i="1"/>
  <c r="C103" i="1"/>
  <c r="S102" i="1"/>
  <c r="AE102" i="1" s="1"/>
  <c r="E102" i="1"/>
  <c r="T138" i="1"/>
  <c r="AA588" i="1"/>
  <c r="M587" i="1"/>
  <c r="Y586" i="1"/>
  <c r="Z586" i="1" s="1"/>
  <c r="AG586" i="1" s="1"/>
  <c r="X586" i="1"/>
  <c r="A588" i="1"/>
  <c r="K589" i="1" s="1"/>
  <c r="AC589" i="1" l="1"/>
  <c r="W588" i="1"/>
  <c r="D588" i="1"/>
  <c r="AI588" i="1"/>
  <c r="I588" i="1"/>
  <c r="AB587" i="1"/>
  <c r="AD587" i="1" s="1"/>
  <c r="L589" i="1"/>
  <c r="H138" i="1"/>
  <c r="E103" i="1"/>
  <c r="C104" i="1"/>
  <c r="S103" i="1"/>
  <c r="AE103" i="1" s="1"/>
  <c r="T139" i="1"/>
  <c r="AA589" i="1"/>
  <c r="M588" i="1"/>
  <c r="AB588" i="1" s="1"/>
  <c r="Y587" i="1"/>
  <c r="X587" i="1"/>
  <c r="A589" i="1"/>
  <c r="K590" i="1" s="1"/>
  <c r="AC590" i="1" l="1"/>
  <c r="AI589" i="1"/>
  <c r="I589" i="1"/>
  <c r="W589" i="1"/>
  <c r="D589" i="1"/>
  <c r="L590" i="1"/>
  <c r="H139" i="1"/>
  <c r="C105" i="1"/>
  <c r="S104" i="1"/>
  <c r="AE104" i="1" s="1"/>
  <c r="E104" i="1"/>
  <c r="T140" i="1"/>
  <c r="AA590" i="1"/>
  <c r="Y588" i="1"/>
  <c r="X588" i="1"/>
  <c r="M589" i="1"/>
  <c r="AD588" i="1"/>
  <c r="A590" i="1"/>
  <c r="K591" i="1" s="1"/>
  <c r="AC591" i="1" l="1"/>
  <c r="AI590" i="1"/>
  <c r="I590" i="1"/>
  <c r="W590" i="1"/>
  <c r="D590" i="1"/>
  <c r="AB589" i="1"/>
  <c r="AD589" i="1" s="1"/>
  <c r="L591" i="1"/>
  <c r="H140" i="1"/>
  <c r="E105" i="1"/>
  <c r="C106" i="1"/>
  <c r="S105" i="1"/>
  <c r="AE105" i="1" s="1"/>
  <c r="T141" i="1"/>
  <c r="M590" i="1"/>
  <c r="AB590" i="1" s="1"/>
  <c r="AA591" i="1"/>
  <c r="Y589" i="1"/>
  <c r="X589" i="1"/>
  <c r="Z472" i="1"/>
  <c r="A591" i="1"/>
  <c r="K592" i="1" s="1"/>
  <c r="AC592" i="1" l="1"/>
  <c r="AI591" i="1"/>
  <c r="W591" i="1"/>
  <c r="D591" i="1"/>
  <c r="I591" i="1"/>
  <c r="L592" i="1"/>
  <c r="H141" i="1"/>
  <c r="C107" i="1"/>
  <c r="S106" i="1"/>
  <c r="AE106" i="1" s="1"/>
  <c r="E106" i="1"/>
  <c r="T142" i="1"/>
  <c r="AA592" i="1"/>
  <c r="M591" i="1"/>
  <c r="AB591" i="1" s="1"/>
  <c r="Y590" i="1"/>
  <c r="Z590" i="1" s="1"/>
  <c r="AG590" i="1" s="1"/>
  <c r="X590" i="1"/>
  <c r="AG472" i="1"/>
  <c r="AD590" i="1"/>
  <c r="A592" i="1"/>
  <c r="K593" i="1" s="1"/>
  <c r="AC593" i="1" l="1"/>
  <c r="AI592" i="1"/>
  <c r="W592" i="1"/>
  <c r="D592" i="1"/>
  <c r="I592" i="1"/>
  <c r="L593" i="1"/>
  <c r="H142" i="1"/>
  <c r="C108" i="1"/>
  <c r="S107" i="1"/>
  <c r="AE107" i="1" s="1"/>
  <c r="E107" i="1"/>
  <c r="T143" i="1"/>
  <c r="AA593" i="1"/>
  <c r="Y591" i="1"/>
  <c r="Z591" i="1" s="1"/>
  <c r="AG591" i="1" s="1"/>
  <c r="X591" i="1"/>
  <c r="M592" i="1"/>
  <c r="AD591" i="1"/>
  <c r="A593" i="1"/>
  <c r="K594" i="1" s="1"/>
  <c r="AC594" i="1" l="1"/>
  <c r="AI593" i="1"/>
  <c r="I593" i="1"/>
  <c r="W593" i="1"/>
  <c r="D593" i="1"/>
  <c r="AB592" i="1"/>
  <c r="AD592" i="1" s="1"/>
  <c r="L594" i="1"/>
  <c r="H143" i="1"/>
  <c r="C109" i="1"/>
  <c r="S108" i="1"/>
  <c r="AE108" i="1" s="1"/>
  <c r="E108" i="1"/>
  <c r="T144" i="1"/>
  <c r="AA594" i="1"/>
  <c r="M593" i="1"/>
  <c r="Y592" i="1"/>
  <c r="Z592" i="1" s="1"/>
  <c r="AG592" i="1" s="1"/>
  <c r="X592" i="1"/>
  <c r="A594" i="1"/>
  <c r="K595" i="1" s="1"/>
  <c r="AC595" i="1" l="1"/>
  <c r="AI594" i="1"/>
  <c r="I594" i="1"/>
  <c r="W594" i="1"/>
  <c r="D594" i="1"/>
  <c r="AB593" i="1"/>
  <c r="AD593" i="1" s="1"/>
  <c r="L595" i="1"/>
  <c r="H144" i="1"/>
  <c r="C110" i="1"/>
  <c r="S109" i="1"/>
  <c r="AE109" i="1" s="1"/>
  <c r="E109" i="1"/>
  <c r="T145" i="1"/>
  <c r="AA595" i="1"/>
  <c r="M594" i="1"/>
  <c r="AB594" i="1" s="1"/>
  <c r="Y593" i="1"/>
  <c r="Z593" i="1" s="1"/>
  <c r="AG593" i="1" s="1"/>
  <c r="X593" i="1"/>
  <c r="A595" i="1"/>
  <c r="K596" i="1" s="1"/>
  <c r="AC596" i="1" l="1"/>
  <c r="AI595" i="1"/>
  <c r="W595" i="1"/>
  <c r="D595" i="1"/>
  <c r="I595" i="1"/>
  <c r="L596" i="1"/>
  <c r="H145" i="1"/>
  <c r="C111" i="1"/>
  <c r="E110" i="1"/>
  <c r="S110" i="1"/>
  <c r="AE110" i="1" s="1"/>
  <c r="T146" i="1"/>
  <c r="AA596" i="1"/>
  <c r="Y594" i="1"/>
  <c r="Z594" i="1" s="1"/>
  <c r="AG594" i="1" s="1"/>
  <c r="X594" i="1"/>
  <c r="M595" i="1"/>
  <c r="AB595" i="1" s="1"/>
  <c r="A596" i="1"/>
  <c r="AD594" i="1"/>
  <c r="D596" i="1" l="1"/>
  <c r="AC597" i="1"/>
  <c r="K597" i="1"/>
  <c r="AI596" i="1"/>
  <c r="I596" i="1"/>
  <c r="W596" i="1"/>
  <c r="L597" i="1"/>
  <c r="H146" i="1"/>
  <c r="C112" i="1"/>
  <c r="S111" i="1"/>
  <c r="E111" i="1"/>
  <c r="T147" i="1"/>
  <c r="AA597" i="1"/>
  <c r="M596" i="1"/>
  <c r="AB596" i="1" s="1"/>
  <c r="Y595" i="1"/>
  <c r="X595" i="1"/>
  <c r="A597" i="1"/>
  <c r="D597" i="1" s="1"/>
  <c r="AD595" i="1"/>
  <c r="K598" i="1" l="1"/>
  <c r="AC598" i="1"/>
  <c r="AI597" i="1"/>
  <c r="I597" i="1"/>
  <c r="W597" i="1"/>
  <c r="L598" i="1"/>
  <c r="H147" i="1"/>
  <c r="AE111" i="1"/>
  <c r="Z111" i="1"/>
  <c r="E112" i="1"/>
  <c r="C113" i="1"/>
  <c r="S112" i="1"/>
  <c r="AE112" i="1" s="1"/>
  <c r="T148" i="1"/>
  <c r="AA598" i="1"/>
  <c r="Y596" i="1"/>
  <c r="X596" i="1"/>
  <c r="M597" i="1"/>
  <c r="AB597" i="1" s="1"/>
  <c r="A598" i="1"/>
  <c r="K599" i="1" s="1"/>
  <c r="AD596" i="1"/>
  <c r="AC599" i="1" l="1"/>
  <c r="W598" i="1"/>
  <c r="D598" i="1"/>
  <c r="AI598" i="1"/>
  <c r="I598" i="1"/>
  <c r="AG111" i="1"/>
  <c r="L599" i="1"/>
  <c r="H148" i="1"/>
  <c r="C114" i="1"/>
  <c r="S113" i="1"/>
  <c r="AE113" i="1" s="1"/>
  <c r="E113" i="1"/>
  <c r="T149" i="1"/>
  <c r="AA599" i="1"/>
  <c r="M598" i="1"/>
  <c r="AB598" i="1" s="1"/>
  <c r="Y597" i="1"/>
  <c r="X597" i="1"/>
  <c r="AD597" i="1"/>
  <c r="A599" i="1"/>
  <c r="K600" i="1" s="1"/>
  <c r="AC600" i="1" l="1"/>
  <c r="I599" i="1"/>
  <c r="AI599" i="1"/>
  <c r="W599" i="1"/>
  <c r="D599" i="1"/>
  <c r="L600" i="1"/>
  <c r="H149" i="1"/>
  <c r="C115" i="1"/>
  <c r="S114" i="1"/>
  <c r="AE114" i="1" s="1"/>
  <c r="E114" i="1"/>
  <c r="T150" i="1"/>
  <c r="AA600" i="1"/>
  <c r="M599" i="1"/>
  <c r="AB599" i="1" s="1"/>
  <c r="Y598" i="1"/>
  <c r="Z598" i="1" s="1"/>
  <c r="AG598" i="1" s="1"/>
  <c r="X598" i="1"/>
  <c r="A600" i="1"/>
  <c r="K601" i="1" s="1"/>
  <c r="AD598" i="1"/>
  <c r="AC601" i="1" l="1"/>
  <c r="AI600" i="1"/>
  <c r="I600" i="1"/>
  <c r="W600" i="1"/>
  <c r="D600" i="1"/>
  <c r="L601" i="1"/>
  <c r="H150" i="1"/>
  <c r="C116" i="1"/>
  <c r="E115" i="1"/>
  <c r="S115" i="1"/>
  <c r="AE115" i="1" s="1"/>
  <c r="T151" i="1"/>
  <c r="AA601" i="1"/>
  <c r="Y599" i="1"/>
  <c r="X599" i="1"/>
  <c r="M600" i="1"/>
  <c r="AB600" i="1" s="1"/>
  <c r="A601" i="1"/>
  <c r="K602" i="1" s="1"/>
  <c r="AD599" i="1"/>
  <c r="AC602" i="1" l="1"/>
  <c r="AI601" i="1"/>
  <c r="I601" i="1"/>
  <c r="W601" i="1"/>
  <c r="I602" i="1" s="1"/>
  <c r="D601" i="1"/>
  <c r="L602" i="1"/>
  <c r="H151" i="1"/>
  <c r="S116" i="1"/>
  <c r="AE116" i="1" s="1"/>
  <c r="E116" i="1"/>
  <c r="C117" i="1"/>
  <c r="T152" i="1"/>
  <c r="AA602" i="1"/>
  <c r="AD600" i="1"/>
  <c r="M601" i="1"/>
  <c r="AB601" i="1" s="1"/>
  <c r="Y600" i="1"/>
  <c r="Z600" i="1" s="1"/>
  <c r="AG600" i="1" s="1"/>
  <c r="X600" i="1"/>
  <c r="A602" i="1"/>
  <c r="K603" i="1" s="1"/>
  <c r="Z496" i="1"/>
  <c r="AG496" i="1" s="1"/>
  <c r="AC603" i="1" l="1"/>
  <c r="AI602" i="1"/>
  <c r="W602" i="1"/>
  <c r="D602" i="1"/>
  <c r="L603" i="1"/>
  <c r="H152" i="1"/>
  <c r="C118" i="1"/>
  <c r="E117" i="1"/>
  <c r="S117" i="1"/>
  <c r="AE117" i="1" s="1"/>
  <c r="T153" i="1"/>
  <c r="AD601" i="1"/>
  <c r="AA603" i="1"/>
  <c r="M602" i="1"/>
  <c r="Y601" i="1"/>
  <c r="Z601" i="1" s="1"/>
  <c r="AG601" i="1" s="1"/>
  <c r="X601" i="1"/>
  <c r="A603" i="1"/>
  <c r="K604" i="1" s="1"/>
  <c r="Z497" i="1"/>
  <c r="AC604" i="1" l="1"/>
  <c r="AI603" i="1"/>
  <c r="I603" i="1"/>
  <c r="W603" i="1"/>
  <c r="D603" i="1"/>
  <c r="AB602" i="1"/>
  <c r="AD602" i="1" s="1"/>
  <c r="L604" i="1"/>
  <c r="H153" i="1"/>
  <c r="S118" i="1"/>
  <c r="AE118" i="1" s="1"/>
  <c r="C119" i="1"/>
  <c r="E118" i="1"/>
  <c r="T154" i="1"/>
  <c r="AA604" i="1"/>
  <c r="M603" i="1"/>
  <c r="AB603" i="1" s="1"/>
  <c r="Y602" i="1"/>
  <c r="Z602" i="1" s="1"/>
  <c r="AG602" i="1" s="1"/>
  <c r="X602" i="1"/>
  <c r="A604" i="1"/>
  <c r="K605" i="1" s="1"/>
  <c r="AG497" i="1"/>
  <c r="Z498" i="1"/>
  <c r="AC605" i="1" l="1"/>
  <c r="AI604" i="1"/>
  <c r="W604" i="1"/>
  <c r="D604" i="1"/>
  <c r="I604" i="1"/>
  <c r="L605" i="1"/>
  <c r="H154" i="1"/>
  <c r="C120" i="1"/>
  <c r="E119" i="1"/>
  <c r="S119" i="1"/>
  <c r="AE119" i="1" s="1"/>
  <c r="M604" i="1"/>
  <c r="T155" i="1"/>
  <c r="AA605" i="1"/>
  <c r="Y603" i="1"/>
  <c r="Z603" i="1" s="1"/>
  <c r="AG603" i="1" s="1"/>
  <c r="X603" i="1"/>
  <c r="A605" i="1"/>
  <c r="K606" i="1" s="1"/>
  <c r="AD603" i="1"/>
  <c r="AG498" i="1"/>
  <c r="AC606" i="1" l="1"/>
  <c r="AI605" i="1"/>
  <c r="I605" i="1"/>
  <c r="W605" i="1"/>
  <c r="D605" i="1"/>
  <c r="AB604" i="1"/>
  <c r="AD604" i="1" s="1"/>
  <c r="L606" i="1"/>
  <c r="H155" i="1"/>
  <c r="S120" i="1"/>
  <c r="AE120" i="1" s="1"/>
  <c r="C121" i="1"/>
  <c r="E120" i="1"/>
  <c r="T156" i="1"/>
  <c r="AA606" i="1"/>
  <c r="M605" i="1"/>
  <c r="Y604" i="1"/>
  <c r="Z604" i="1" s="1"/>
  <c r="AG604" i="1" s="1"/>
  <c r="X604" i="1"/>
  <c r="A606" i="1"/>
  <c r="D606" i="1" s="1"/>
  <c r="AC607" i="1" l="1"/>
  <c r="K607" i="1"/>
  <c r="K608" i="1" s="1"/>
  <c r="AI606" i="1"/>
  <c r="I606" i="1"/>
  <c r="AB605" i="1"/>
  <c r="AD605" i="1" s="1"/>
  <c r="L607" i="1"/>
  <c r="W606" i="1"/>
  <c r="H156" i="1"/>
  <c r="C122" i="1"/>
  <c r="E121" i="1"/>
  <c r="S121" i="1"/>
  <c r="AE121" i="1" s="1"/>
  <c r="T157" i="1"/>
  <c r="AA607" i="1"/>
  <c r="M606" i="1"/>
  <c r="Y605" i="1"/>
  <c r="Z605" i="1" s="1"/>
  <c r="AG605" i="1" s="1"/>
  <c r="X605" i="1"/>
  <c r="A607" i="1"/>
  <c r="D607" i="1" s="1"/>
  <c r="AC608" i="1" l="1"/>
  <c r="AI607" i="1"/>
  <c r="I607" i="1"/>
  <c r="AB606" i="1"/>
  <c r="AD606" i="1" s="1"/>
  <c r="W607" i="1"/>
  <c r="L608" i="1"/>
  <c r="H157" i="1"/>
  <c r="C123" i="1"/>
  <c r="E122" i="1"/>
  <c r="S122" i="1"/>
  <c r="AE122" i="1" s="1"/>
  <c r="T158" i="1"/>
  <c r="AA608" i="1"/>
  <c r="M607" i="1"/>
  <c r="Y606" i="1"/>
  <c r="Z606" i="1" s="1"/>
  <c r="AG606" i="1" s="1"/>
  <c r="X606" i="1"/>
  <c r="A608" i="1"/>
  <c r="K609" i="1" s="1"/>
  <c r="AC609" i="1" l="1"/>
  <c r="AI608" i="1"/>
  <c r="W608" i="1"/>
  <c r="D608" i="1"/>
  <c r="I608" i="1"/>
  <c r="AB607" i="1"/>
  <c r="AD607" i="1" s="1"/>
  <c r="L609" i="1"/>
  <c r="H158" i="1"/>
  <c r="C124" i="1"/>
  <c r="S123" i="1"/>
  <c r="AE123" i="1" s="1"/>
  <c r="E123" i="1"/>
  <c r="T159" i="1"/>
  <c r="AA609" i="1"/>
  <c r="M608" i="1"/>
  <c r="Y607" i="1"/>
  <c r="Z607" i="1" s="1"/>
  <c r="AG607" i="1" s="1"/>
  <c r="X607" i="1"/>
  <c r="A609" i="1"/>
  <c r="K610" i="1" s="1"/>
  <c r="AC610" i="1" l="1"/>
  <c r="AI609" i="1"/>
  <c r="I609" i="1"/>
  <c r="W609" i="1"/>
  <c r="D609" i="1"/>
  <c r="AB608" i="1"/>
  <c r="AD608" i="1" s="1"/>
  <c r="L610" i="1"/>
  <c r="H159" i="1"/>
  <c r="C125" i="1"/>
  <c r="E124" i="1"/>
  <c r="S124" i="1"/>
  <c r="AE124" i="1" s="1"/>
  <c r="M609" i="1"/>
  <c r="T160" i="1"/>
  <c r="AA610" i="1"/>
  <c r="Y608" i="1"/>
  <c r="Z608" i="1" s="1"/>
  <c r="AG608" i="1" s="1"/>
  <c r="X608" i="1"/>
  <c r="A610" i="1"/>
  <c r="K611" i="1" s="1"/>
  <c r="AC611" i="1" l="1"/>
  <c r="AI610" i="1"/>
  <c r="W610" i="1"/>
  <c r="D610" i="1"/>
  <c r="I610" i="1"/>
  <c r="AB609" i="1"/>
  <c r="AD609" i="1" s="1"/>
  <c r="L611" i="1"/>
  <c r="H160" i="1"/>
  <c r="C126" i="1"/>
  <c r="E125" i="1"/>
  <c r="S125" i="1"/>
  <c r="AE125" i="1" s="1"/>
  <c r="T161" i="1"/>
  <c r="AA611" i="1"/>
  <c r="M610" i="1"/>
  <c r="AB610" i="1" s="1"/>
  <c r="Y609" i="1"/>
  <c r="Z609" i="1" s="1"/>
  <c r="AG609" i="1" s="1"/>
  <c r="X609" i="1"/>
  <c r="A611" i="1"/>
  <c r="K612" i="1" s="1"/>
  <c r="AC612" i="1" l="1"/>
  <c r="AI611" i="1"/>
  <c r="I611" i="1"/>
  <c r="W611" i="1"/>
  <c r="D611" i="1"/>
  <c r="L612" i="1"/>
  <c r="H161" i="1"/>
  <c r="S126" i="1"/>
  <c r="AE126" i="1" s="1"/>
  <c r="C127" i="1"/>
  <c r="E126" i="1"/>
  <c r="T162" i="1"/>
  <c r="AA612" i="1"/>
  <c r="Y610" i="1"/>
  <c r="Z610" i="1" s="1"/>
  <c r="AG610" i="1" s="1"/>
  <c r="X610" i="1"/>
  <c r="M611" i="1"/>
  <c r="A612" i="1"/>
  <c r="D612" i="1" s="1"/>
  <c r="AD610" i="1"/>
  <c r="Z506" i="1"/>
  <c r="AC613" i="1" l="1"/>
  <c r="K613" i="1"/>
  <c r="AI612" i="1"/>
  <c r="I612" i="1"/>
  <c r="AB611" i="1"/>
  <c r="AD611" i="1" s="1"/>
  <c r="W612" i="1"/>
  <c r="L613" i="1"/>
  <c r="H162" i="1"/>
  <c r="E127" i="1"/>
  <c r="C128" i="1"/>
  <c r="S127" i="1"/>
  <c r="AE127" i="1" s="1"/>
  <c r="T163" i="1"/>
  <c r="AA613" i="1"/>
  <c r="M612" i="1"/>
  <c r="Y611" i="1"/>
  <c r="Z611" i="1" s="1"/>
  <c r="AG611" i="1" s="1"/>
  <c r="X611" i="1"/>
  <c r="Z507" i="1"/>
  <c r="AG507" i="1" s="1"/>
  <c r="A613" i="1"/>
  <c r="AC614" i="1" s="1"/>
  <c r="AG506" i="1"/>
  <c r="K614" i="1" l="1"/>
  <c r="AI613" i="1"/>
  <c r="W613" i="1"/>
  <c r="D613" i="1"/>
  <c r="I613" i="1"/>
  <c r="AB612" i="1"/>
  <c r="AD612" i="1" s="1"/>
  <c r="L614" i="1"/>
  <c r="H163" i="1"/>
  <c r="E128" i="1"/>
  <c r="S128" i="1"/>
  <c r="AE128" i="1" s="1"/>
  <c r="C129" i="1"/>
  <c r="T164" i="1"/>
  <c r="AA614" i="1"/>
  <c r="M613" i="1"/>
  <c r="AB613" i="1" s="1"/>
  <c r="Y612" i="1"/>
  <c r="Z612" i="1" s="1"/>
  <c r="AG612" i="1" s="1"/>
  <c r="X612" i="1"/>
  <c r="A614" i="1"/>
  <c r="D614" i="1" s="1"/>
  <c r="K615" i="1" l="1"/>
  <c r="AC615" i="1"/>
  <c r="AI614" i="1"/>
  <c r="I614" i="1"/>
  <c r="W614" i="1"/>
  <c r="L615" i="1"/>
  <c r="H164" i="1"/>
  <c r="S129" i="1"/>
  <c r="AE129" i="1" s="1"/>
  <c r="C130" i="1"/>
  <c r="E129" i="1"/>
  <c r="T165" i="1"/>
  <c r="AA615" i="1"/>
  <c r="M614" i="1"/>
  <c r="Y613" i="1"/>
  <c r="Z613" i="1" s="1"/>
  <c r="AG613" i="1" s="1"/>
  <c r="X613" i="1"/>
  <c r="A615" i="1"/>
  <c r="AD613" i="1"/>
  <c r="AC616" i="1" l="1"/>
  <c r="K616" i="1"/>
  <c r="AI615" i="1"/>
  <c r="W615" i="1"/>
  <c r="D615" i="1"/>
  <c r="I615" i="1"/>
  <c r="AB614" i="1"/>
  <c r="AD614" i="1" s="1"/>
  <c r="L616" i="1"/>
  <c r="H165" i="1"/>
  <c r="C131" i="1"/>
  <c r="E130" i="1"/>
  <c r="S130" i="1"/>
  <c r="AE130" i="1" s="1"/>
  <c r="T166" i="1"/>
  <c r="AA616" i="1"/>
  <c r="M615" i="1"/>
  <c r="AB615" i="1" s="1"/>
  <c r="Y614" i="1"/>
  <c r="Z614" i="1" s="1"/>
  <c r="AG614" i="1" s="1"/>
  <c r="X614" i="1"/>
  <c r="A616" i="1"/>
  <c r="K617" i="1" l="1"/>
  <c r="AC617" i="1"/>
  <c r="AC618" i="1" s="1"/>
  <c r="AI616" i="1"/>
  <c r="I616" i="1"/>
  <c r="W616" i="1"/>
  <c r="D616" i="1"/>
  <c r="L617" i="1"/>
  <c r="H166" i="1"/>
  <c r="C132" i="1"/>
  <c r="E131" i="1"/>
  <c r="S131" i="1"/>
  <c r="AE131" i="1" s="1"/>
  <c r="T167" i="1"/>
  <c r="AA617" i="1"/>
  <c r="M616" i="1"/>
  <c r="Y615" i="1"/>
  <c r="Z615" i="1" s="1"/>
  <c r="AG615" i="1" s="1"/>
  <c r="X615" i="1"/>
  <c r="A617" i="1"/>
  <c r="D617" i="1" s="1"/>
  <c r="AD615" i="1"/>
  <c r="K618" i="1" l="1"/>
  <c r="K619" i="1" s="1"/>
  <c r="AI617" i="1"/>
  <c r="I617" i="1"/>
  <c r="AB616" i="1"/>
  <c r="AD616" i="1" s="1"/>
  <c r="W617" i="1"/>
  <c r="L618" i="1"/>
  <c r="H167" i="1"/>
  <c r="C133" i="1"/>
  <c r="E132" i="1"/>
  <c r="S132" i="1"/>
  <c r="AE132" i="1" s="1"/>
  <c r="T168" i="1"/>
  <c r="AA618" i="1"/>
  <c r="M617" i="1"/>
  <c r="AB617" i="1" s="1"/>
  <c r="Y616" i="1"/>
  <c r="X616" i="1"/>
  <c r="A618" i="1"/>
  <c r="D618" i="1" s="1"/>
  <c r="AC619" i="1" l="1"/>
  <c r="AI618" i="1"/>
  <c r="I618" i="1"/>
  <c r="L619" i="1"/>
  <c r="W618" i="1"/>
  <c r="H168" i="1"/>
  <c r="C134" i="1"/>
  <c r="S133" i="1"/>
  <c r="AE133" i="1" s="1"/>
  <c r="E133" i="1"/>
  <c r="M618" i="1"/>
  <c r="T169" i="1"/>
  <c r="AA619" i="1"/>
  <c r="Y617" i="1"/>
  <c r="Z617" i="1" s="1"/>
  <c r="AG617" i="1" s="1"/>
  <c r="X617" i="1"/>
  <c r="A619" i="1"/>
  <c r="K620" i="1" s="1"/>
  <c r="AD617" i="1"/>
  <c r="AC620" i="1" l="1"/>
  <c r="AI619" i="1"/>
  <c r="W619" i="1"/>
  <c r="D619" i="1"/>
  <c r="I619" i="1"/>
  <c r="AB618" i="1"/>
  <c r="AD618" i="1" s="1"/>
  <c r="L620" i="1"/>
  <c r="H169" i="1"/>
  <c r="C135" i="1"/>
  <c r="E134" i="1"/>
  <c r="S134" i="1"/>
  <c r="AE134" i="1" s="1"/>
  <c r="T170" i="1"/>
  <c r="AA620" i="1"/>
  <c r="Y618" i="1"/>
  <c r="X618" i="1"/>
  <c r="M619" i="1"/>
  <c r="A620" i="1"/>
  <c r="K621" i="1" s="1"/>
  <c r="AC621" i="1" l="1"/>
  <c r="AI620" i="1"/>
  <c r="W620" i="1"/>
  <c r="D620" i="1"/>
  <c r="I620" i="1"/>
  <c r="AB619" i="1"/>
  <c r="AD619" i="1" s="1"/>
  <c r="L621" i="1"/>
  <c r="H170" i="1"/>
  <c r="C136" i="1"/>
  <c r="E135" i="1"/>
  <c r="S135" i="1"/>
  <c r="AE135" i="1" s="1"/>
  <c r="T171" i="1"/>
  <c r="AA621" i="1"/>
  <c r="M620" i="1"/>
  <c r="AB620" i="1" s="1"/>
  <c r="Y619" i="1"/>
  <c r="X619" i="1"/>
  <c r="A621" i="1"/>
  <c r="K622" i="1" s="1"/>
  <c r="AC622" i="1" l="1"/>
  <c r="AI621" i="1"/>
  <c r="I621" i="1"/>
  <c r="W621" i="1"/>
  <c r="D621" i="1"/>
  <c r="L622" i="1"/>
  <c r="H171" i="1"/>
  <c r="E136" i="1"/>
  <c r="C137" i="1"/>
  <c r="S136" i="1"/>
  <c r="AE136" i="1" s="1"/>
  <c r="T172" i="1"/>
  <c r="AA622" i="1"/>
  <c r="M621" i="1"/>
  <c r="AB621" i="1" s="1"/>
  <c r="Z503" i="1"/>
  <c r="Y620" i="1"/>
  <c r="Z620" i="1" s="1"/>
  <c r="AG620" i="1" s="1"/>
  <c r="X620" i="1"/>
  <c r="A622" i="1"/>
  <c r="D622" i="1" s="1"/>
  <c r="AD620" i="1"/>
  <c r="AC623" i="1" l="1"/>
  <c r="K623" i="1"/>
  <c r="K624" i="1" s="1"/>
  <c r="AI622" i="1"/>
  <c r="I622" i="1"/>
  <c r="L623" i="1"/>
  <c r="W622" i="1"/>
  <c r="H172" i="1"/>
  <c r="C138" i="1"/>
  <c r="E137" i="1"/>
  <c r="S137" i="1"/>
  <c r="AE137" i="1" s="1"/>
  <c r="T173" i="1"/>
  <c r="AA623" i="1"/>
  <c r="M622" i="1"/>
  <c r="AB622" i="1" s="1"/>
  <c r="Y621" i="1"/>
  <c r="Z621" i="1" s="1"/>
  <c r="AG621" i="1" s="1"/>
  <c r="X621" i="1"/>
  <c r="AG503" i="1"/>
  <c r="A623" i="1"/>
  <c r="AD621" i="1"/>
  <c r="AC624" i="1" l="1"/>
  <c r="AI623" i="1"/>
  <c r="W623" i="1"/>
  <c r="D623" i="1"/>
  <c r="I623" i="1"/>
  <c r="L624" i="1"/>
  <c r="H173" i="1"/>
  <c r="C139" i="1"/>
  <c r="E138" i="1"/>
  <c r="S138" i="1"/>
  <c r="AE138" i="1" s="1"/>
  <c r="T174" i="1"/>
  <c r="AA624" i="1"/>
  <c r="M623" i="1"/>
  <c r="Y622" i="1"/>
  <c r="X622" i="1"/>
  <c r="AD622" i="1"/>
  <c r="A624" i="1"/>
  <c r="K625" i="1" s="1"/>
  <c r="AC625" i="1" l="1"/>
  <c r="AI624" i="1"/>
  <c r="I624" i="1"/>
  <c r="W624" i="1"/>
  <c r="D624" i="1"/>
  <c r="AB623" i="1"/>
  <c r="AD623" i="1" s="1"/>
  <c r="L625" i="1"/>
  <c r="H174" i="1"/>
  <c r="C140" i="1"/>
  <c r="E139" i="1"/>
  <c r="S139" i="1"/>
  <c r="T175" i="1"/>
  <c r="AA625" i="1"/>
  <c r="M624" i="1"/>
  <c r="AB624" i="1" s="1"/>
  <c r="Y623" i="1"/>
  <c r="X623" i="1"/>
  <c r="A625" i="1"/>
  <c r="K626" i="1" s="1"/>
  <c r="AC626" i="1" l="1"/>
  <c r="AI625" i="1"/>
  <c r="I625" i="1"/>
  <c r="W625" i="1"/>
  <c r="I626" i="1" s="1"/>
  <c r="D625" i="1"/>
  <c r="L626" i="1"/>
  <c r="AE139" i="1"/>
  <c r="Z139" i="1"/>
  <c r="H175" i="1"/>
  <c r="S140" i="1"/>
  <c r="AE140" i="1" s="1"/>
  <c r="E140" i="1"/>
  <c r="C141" i="1"/>
  <c r="T176" i="1"/>
  <c r="AA626" i="1"/>
  <c r="Y624" i="1"/>
  <c r="Z624" i="1" s="1"/>
  <c r="AG624" i="1" s="1"/>
  <c r="X624" i="1"/>
  <c r="M625" i="1"/>
  <c r="AD624" i="1"/>
  <c r="A626" i="1"/>
  <c r="D626" i="1" l="1"/>
  <c r="AC627" i="1"/>
  <c r="AC628" i="1" s="1"/>
  <c r="K627" i="1"/>
  <c r="K628" i="1" s="1"/>
  <c r="AI626" i="1"/>
  <c r="AB625" i="1"/>
  <c r="AD625" i="1" s="1"/>
  <c r="AG139" i="1"/>
  <c r="W626" i="1"/>
  <c r="L627" i="1"/>
  <c r="H176" i="1"/>
  <c r="E141" i="1"/>
  <c r="C142" i="1"/>
  <c r="S141" i="1"/>
  <c r="AE141" i="1" s="1"/>
  <c r="T177" i="1"/>
  <c r="AA627" i="1"/>
  <c r="M626" i="1"/>
  <c r="Y625" i="1"/>
  <c r="X625" i="1"/>
  <c r="A627" i="1"/>
  <c r="W627" i="1" l="1"/>
  <c r="D627" i="1"/>
  <c r="AI627" i="1"/>
  <c r="I627" i="1"/>
  <c r="AB626" i="1"/>
  <c r="AD626" i="1" s="1"/>
  <c r="L628" i="1"/>
  <c r="H177" i="1"/>
  <c r="S142" i="1"/>
  <c r="AE142" i="1" s="1"/>
  <c r="C143" i="1"/>
  <c r="E142" i="1"/>
  <c r="T178" i="1"/>
  <c r="AA628" i="1"/>
  <c r="M627" i="1"/>
  <c r="Y626" i="1"/>
  <c r="X626" i="1"/>
  <c r="A628" i="1"/>
  <c r="K629" i="1" s="1"/>
  <c r="AC629" i="1" l="1"/>
  <c r="AI628" i="1"/>
  <c r="I628" i="1"/>
  <c r="W628" i="1"/>
  <c r="D628" i="1"/>
  <c r="AB627" i="1"/>
  <c r="AD627" i="1" s="1"/>
  <c r="L629" i="1"/>
  <c r="H178" i="1"/>
  <c r="C144" i="1"/>
  <c r="E143" i="1"/>
  <c r="S143" i="1"/>
  <c r="AE143" i="1" s="1"/>
  <c r="T179" i="1"/>
  <c r="AA629" i="1"/>
  <c r="M628" i="1"/>
  <c r="Y627" i="1"/>
  <c r="X627" i="1"/>
  <c r="A629" i="1"/>
  <c r="K630" i="1" s="1"/>
  <c r="AC630" i="1" l="1"/>
  <c r="AI629" i="1"/>
  <c r="I629" i="1"/>
  <c r="W629" i="1"/>
  <c r="D629" i="1"/>
  <c r="AB628" i="1"/>
  <c r="AD628" i="1" s="1"/>
  <c r="L630" i="1"/>
  <c r="H179" i="1"/>
  <c r="E144" i="1"/>
  <c r="S144" i="1"/>
  <c r="AE144" i="1" s="1"/>
  <c r="C145" i="1"/>
  <c r="T180" i="1"/>
  <c r="AA630" i="1"/>
  <c r="Y628" i="1"/>
  <c r="Z628" i="1" s="1"/>
  <c r="AG628" i="1" s="1"/>
  <c r="X628" i="1"/>
  <c r="M629" i="1"/>
  <c r="AB629" i="1" s="1"/>
  <c r="A630" i="1"/>
  <c r="D630" i="1" s="1"/>
  <c r="AC631" i="1" l="1"/>
  <c r="K631" i="1"/>
  <c r="AI630" i="1"/>
  <c r="I630" i="1"/>
  <c r="W630" i="1"/>
  <c r="L631" i="1"/>
  <c r="H180" i="1"/>
  <c r="C146" i="1"/>
  <c r="E145" i="1"/>
  <c r="S145" i="1"/>
  <c r="AE145" i="1" s="1"/>
  <c r="T181" i="1"/>
  <c r="AA631" i="1"/>
  <c r="M630" i="1"/>
  <c r="Y629" i="1"/>
  <c r="Z629" i="1" s="1"/>
  <c r="AG629" i="1" s="1"/>
  <c r="X629" i="1"/>
  <c r="AD629" i="1"/>
  <c r="A631" i="1"/>
  <c r="Z528" i="1"/>
  <c r="AG528" i="1" s="1"/>
  <c r="K632" i="1" l="1"/>
  <c r="AC632" i="1"/>
  <c r="AI631" i="1"/>
  <c r="W631" i="1"/>
  <c r="D631" i="1"/>
  <c r="I631" i="1"/>
  <c r="AB630" i="1"/>
  <c r="AD630" i="1" s="1"/>
  <c r="L632" i="1"/>
  <c r="H181" i="1"/>
  <c r="S146" i="1"/>
  <c r="AE146" i="1" s="1"/>
  <c r="C147" i="1"/>
  <c r="E146" i="1"/>
  <c r="T182" i="1"/>
  <c r="AA632" i="1"/>
  <c r="M631" i="1"/>
  <c r="Y630" i="1"/>
  <c r="Z630" i="1" s="1"/>
  <c r="AG630" i="1" s="1"/>
  <c r="X630" i="1"/>
  <c r="A632" i="1"/>
  <c r="Z526" i="1"/>
  <c r="AG526" i="1" s="1"/>
  <c r="AC633" i="1" l="1"/>
  <c r="K633" i="1"/>
  <c r="AI632" i="1"/>
  <c r="I632" i="1"/>
  <c r="W632" i="1"/>
  <c r="D632" i="1"/>
  <c r="AB631" i="1"/>
  <c r="AD631" i="1" s="1"/>
  <c r="L633" i="1"/>
  <c r="H182" i="1"/>
  <c r="E147" i="1"/>
  <c r="S147" i="1"/>
  <c r="AE147" i="1" s="1"/>
  <c r="C148" i="1"/>
  <c r="T183" i="1"/>
  <c r="AA633" i="1"/>
  <c r="Y631" i="1"/>
  <c r="Z631" i="1" s="1"/>
  <c r="AG631" i="1" s="1"/>
  <c r="X631" i="1"/>
  <c r="M632" i="1"/>
  <c r="AB632" i="1" s="1"/>
  <c r="A633" i="1"/>
  <c r="Z527" i="1"/>
  <c r="K634" i="1" l="1"/>
  <c r="AC634" i="1"/>
  <c r="AI633" i="1"/>
  <c r="W633" i="1"/>
  <c r="I634" i="1" s="1"/>
  <c r="D633" i="1"/>
  <c r="I633" i="1"/>
  <c r="L634" i="1"/>
  <c r="H183" i="1"/>
  <c r="E148" i="1"/>
  <c r="S148" i="1"/>
  <c r="AE148" i="1" s="1"/>
  <c r="C149" i="1"/>
  <c r="T184" i="1"/>
  <c r="AA634" i="1"/>
  <c r="M633" i="1"/>
  <c r="AD632" i="1"/>
  <c r="Y632" i="1"/>
  <c r="Z632" i="1" s="1"/>
  <c r="AG632" i="1" s="1"/>
  <c r="X632" i="1"/>
  <c r="A634" i="1"/>
  <c r="AG527" i="1"/>
  <c r="AC635" i="1" l="1"/>
  <c r="K635" i="1"/>
  <c r="AI634" i="1"/>
  <c r="W634" i="1"/>
  <c r="I635" i="1" s="1"/>
  <c r="D634" i="1"/>
  <c r="AB633" i="1"/>
  <c r="AD633" i="1" s="1"/>
  <c r="L635" i="1"/>
  <c r="H184" i="1"/>
  <c r="C150" i="1"/>
  <c r="E149" i="1"/>
  <c r="S149" i="1"/>
  <c r="AE149" i="1" s="1"/>
  <c r="T185" i="1"/>
  <c r="AA635" i="1"/>
  <c r="Y633" i="1"/>
  <c r="Z633" i="1" s="1"/>
  <c r="AG633" i="1" s="1"/>
  <c r="X633" i="1"/>
  <c r="M634" i="1"/>
  <c r="A635" i="1"/>
  <c r="K636" i="1" l="1"/>
  <c r="AC636" i="1"/>
  <c r="AC637" i="1" s="1"/>
  <c r="AI635" i="1"/>
  <c r="W635" i="1"/>
  <c r="D635" i="1"/>
  <c r="AB634" i="1"/>
  <c r="AD634" i="1" s="1"/>
  <c r="L636" i="1"/>
  <c r="H185" i="1"/>
  <c r="S150" i="1"/>
  <c r="AE150" i="1" s="1"/>
  <c r="C151" i="1"/>
  <c r="E150" i="1"/>
  <c r="T186" i="1"/>
  <c r="AA636" i="1"/>
  <c r="M635" i="1"/>
  <c r="Y634" i="1"/>
  <c r="Z634" i="1" s="1"/>
  <c r="AG634" i="1" s="1"/>
  <c r="X634" i="1"/>
  <c r="A636" i="1"/>
  <c r="K637" i="1" s="1"/>
  <c r="AI636" i="1" l="1"/>
  <c r="I636" i="1"/>
  <c r="W636" i="1"/>
  <c r="I637" i="1" s="1"/>
  <c r="D636" i="1"/>
  <c r="AB635" i="1"/>
  <c r="AD635" i="1" s="1"/>
  <c r="L637" i="1"/>
  <c r="H186" i="1"/>
  <c r="C152" i="1"/>
  <c r="E151" i="1"/>
  <c r="S151" i="1"/>
  <c r="AE151" i="1" s="1"/>
  <c r="T187" i="1"/>
  <c r="AA637" i="1"/>
  <c r="Y635" i="1"/>
  <c r="Z635" i="1" s="1"/>
  <c r="AG635" i="1" s="1"/>
  <c r="X635" i="1"/>
  <c r="M636" i="1"/>
  <c r="AB636" i="1" s="1"/>
  <c r="A637" i="1"/>
  <c r="K638" i="1" s="1"/>
  <c r="AC638" i="1" l="1"/>
  <c r="AI637" i="1"/>
  <c r="W637" i="1"/>
  <c r="I638" i="1" s="1"/>
  <c r="D637" i="1"/>
  <c r="L638" i="1"/>
  <c r="H187" i="1"/>
  <c r="E152" i="1"/>
  <c r="S152" i="1"/>
  <c r="AE152" i="1" s="1"/>
  <c r="C153" i="1"/>
  <c r="T188" i="1"/>
  <c r="AA638" i="1"/>
  <c r="Y636" i="1"/>
  <c r="Z636" i="1" s="1"/>
  <c r="AG636" i="1" s="1"/>
  <c r="X636" i="1"/>
  <c r="M637" i="1"/>
  <c r="AD636" i="1"/>
  <c r="A638" i="1"/>
  <c r="K639" i="1" s="1"/>
  <c r="AC639" i="1" l="1"/>
  <c r="W638" i="1"/>
  <c r="I639" i="1" s="1"/>
  <c r="D638" i="1"/>
  <c r="AI638" i="1"/>
  <c r="AB637" i="1"/>
  <c r="AD637" i="1" s="1"/>
  <c r="L639" i="1"/>
  <c r="H188" i="1"/>
  <c r="S153" i="1"/>
  <c r="AE153" i="1" s="1"/>
  <c r="C154" i="1"/>
  <c r="E153" i="1"/>
  <c r="T189" i="1"/>
  <c r="AA639" i="1"/>
  <c r="M638" i="1"/>
  <c r="Y637" i="1"/>
  <c r="Z637" i="1" s="1"/>
  <c r="AG637" i="1" s="1"/>
  <c r="X637" i="1"/>
  <c r="A639" i="1"/>
  <c r="K640" i="1" s="1"/>
  <c r="AC640" i="1" l="1"/>
  <c r="AI639" i="1"/>
  <c r="W639" i="1"/>
  <c r="I640" i="1" s="1"/>
  <c r="D639" i="1"/>
  <c r="AB638" i="1"/>
  <c r="AD638" i="1" s="1"/>
  <c r="L640" i="1"/>
  <c r="H189" i="1"/>
  <c r="E154" i="1"/>
  <c r="S154" i="1"/>
  <c r="AE154" i="1" s="1"/>
  <c r="C155" i="1"/>
  <c r="T190" i="1"/>
  <c r="AA640" i="1"/>
  <c r="M639" i="1"/>
  <c r="Y638" i="1"/>
  <c r="Z638" i="1" s="1"/>
  <c r="AG638" i="1" s="1"/>
  <c r="X638" i="1"/>
  <c r="Z534" i="1"/>
  <c r="AG534" i="1" s="1"/>
  <c r="A640" i="1"/>
  <c r="K641" i="1" s="1"/>
  <c r="AC641" i="1" l="1"/>
  <c r="AI640" i="1"/>
  <c r="W640" i="1"/>
  <c r="I641" i="1" s="1"/>
  <c r="D640" i="1"/>
  <c r="AB639" i="1"/>
  <c r="AD639" i="1" s="1"/>
  <c r="L641" i="1"/>
  <c r="H190" i="1"/>
  <c r="C156" i="1"/>
  <c r="S155" i="1"/>
  <c r="AE155" i="1" s="1"/>
  <c r="E155" i="1"/>
  <c r="T191" i="1"/>
  <c r="AA641" i="1"/>
  <c r="Y639" i="1"/>
  <c r="Z639" i="1" s="1"/>
  <c r="AG639" i="1" s="1"/>
  <c r="X639" i="1"/>
  <c r="M640" i="1"/>
  <c r="A641" i="1"/>
  <c r="K642" i="1" s="1"/>
  <c r="AC642" i="1" l="1"/>
  <c r="AI641" i="1"/>
  <c r="W641" i="1"/>
  <c r="D641" i="1"/>
  <c r="AB640" i="1"/>
  <c r="AD640" i="1" s="1"/>
  <c r="L642" i="1"/>
  <c r="H191" i="1"/>
  <c r="E156" i="1"/>
  <c r="S156" i="1"/>
  <c r="AE156" i="1" s="1"/>
  <c r="C157" i="1"/>
  <c r="T192" i="1"/>
  <c r="AA642" i="1"/>
  <c r="M641" i="1"/>
  <c r="Y640" i="1"/>
  <c r="Z640" i="1" s="1"/>
  <c r="AG640" i="1" s="1"/>
  <c r="X640" i="1"/>
  <c r="Z536" i="1"/>
  <c r="AG536" i="1" s="1"/>
  <c r="A642" i="1"/>
  <c r="K643" i="1" s="1"/>
  <c r="AC643" i="1" l="1"/>
  <c r="AI642" i="1"/>
  <c r="I642" i="1"/>
  <c r="W642" i="1"/>
  <c r="D642" i="1"/>
  <c r="AB641" i="1"/>
  <c r="AD641" i="1" s="1"/>
  <c r="L643" i="1"/>
  <c r="H192" i="1"/>
  <c r="E157" i="1"/>
  <c r="C158" i="1"/>
  <c r="S157" i="1"/>
  <c r="AE157" i="1" s="1"/>
  <c r="T193" i="1"/>
  <c r="AA643" i="1"/>
  <c r="M642" i="1"/>
  <c r="AB642" i="1" s="1"/>
  <c r="Y641" i="1"/>
  <c r="Z641" i="1" s="1"/>
  <c r="AG641" i="1" s="1"/>
  <c r="X641" i="1"/>
  <c r="A643" i="1"/>
  <c r="K644" i="1" s="1"/>
  <c r="AC644" i="1" l="1"/>
  <c r="AI643" i="1"/>
  <c r="I643" i="1"/>
  <c r="W643" i="1"/>
  <c r="D643" i="1"/>
  <c r="L644" i="1"/>
  <c r="H193" i="1"/>
  <c r="C159" i="1"/>
  <c r="E158" i="1"/>
  <c r="S158" i="1"/>
  <c r="AE158" i="1" s="1"/>
  <c r="T194" i="1"/>
  <c r="AA644" i="1"/>
  <c r="M643" i="1"/>
  <c r="AB643" i="1" s="1"/>
  <c r="Y642" i="1"/>
  <c r="Z642" i="1" s="1"/>
  <c r="AG642" i="1" s="1"/>
  <c r="X642" i="1"/>
  <c r="AD642" i="1"/>
  <c r="A644" i="1"/>
  <c r="K645" i="1" s="1"/>
  <c r="I644" i="1" l="1"/>
  <c r="AC645" i="1"/>
  <c r="AC646" i="1" s="1"/>
  <c r="W644" i="1"/>
  <c r="I645" i="1" s="1"/>
  <c r="D644" i="1"/>
  <c r="AI644" i="1"/>
  <c r="L645" i="1"/>
  <c r="H194" i="1"/>
  <c r="S159" i="1"/>
  <c r="AE159" i="1" s="1"/>
  <c r="C160" i="1"/>
  <c r="E159" i="1"/>
  <c r="T195" i="1"/>
  <c r="AA645" i="1"/>
  <c r="Y643" i="1"/>
  <c r="Z643" i="1" s="1"/>
  <c r="AG643" i="1" s="1"/>
  <c r="X643" i="1"/>
  <c r="M644" i="1"/>
  <c r="AD643" i="1"/>
  <c r="A645" i="1"/>
  <c r="K646" i="1" s="1"/>
  <c r="AI645" i="1" l="1"/>
  <c r="W645" i="1"/>
  <c r="I646" i="1" s="1"/>
  <c r="D645" i="1"/>
  <c r="AB644" i="1"/>
  <c r="AD644" i="1" s="1"/>
  <c r="L646" i="1"/>
  <c r="H195" i="1"/>
  <c r="C161" i="1"/>
  <c r="E160" i="1"/>
  <c r="S160" i="1"/>
  <c r="AE160" i="1" s="1"/>
  <c r="T196" i="1"/>
  <c r="AA646" i="1"/>
  <c r="Y644" i="1"/>
  <c r="Z644" i="1" s="1"/>
  <c r="AG644" i="1" s="1"/>
  <c r="X644" i="1"/>
  <c r="M645" i="1"/>
  <c r="AB645" i="1" s="1"/>
  <c r="A646" i="1"/>
  <c r="K647" i="1" s="1"/>
  <c r="AC647" i="1" l="1"/>
  <c r="AC648" i="1" s="1"/>
  <c r="AI646" i="1"/>
  <c r="W646" i="1"/>
  <c r="I647" i="1" s="1"/>
  <c r="D646" i="1"/>
  <c r="L647" i="1"/>
  <c r="H196" i="1"/>
  <c r="E161" i="1"/>
  <c r="S161" i="1"/>
  <c r="AE161" i="1" s="1"/>
  <c r="C162" i="1"/>
  <c r="T197" i="1"/>
  <c r="AA647" i="1"/>
  <c r="M646" i="1"/>
  <c r="AB646" i="1" s="1"/>
  <c r="Y645" i="1"/>
  <c r="Z645" i="1" s="1"/>
  <c r="AG645" i="1" s="1"/>
  <c r="X645" i="1"/>
  <c r="AD645" i="1"/>
  <c r="A647" i="1"/>
  <c r="D647" i="1" s="1"/>
  <c r="K648" i="1" l="1"/>
  <c r="AI647" i="1"/>
  <c r="W647" i="1"/>
  <c r="L648" i="1"/>
  <c r="H197" i="1"/>
  <c r="E162" i="1"/>
  <c r="S162" i="1"/>
  <c r="AE162" i="1" s="1"/>
  <c r="C163" i="1"/>
  <c r="T198" i="1"/>
  <c r="M647" i="1"/>
  <c r="AA648" i="1"/>
  <c r="Y646" i="1"/>
  <c r="Z646" i="1" s="1"/>
  <c r="AG646" i="1" s="1"/>
  <c r="X646" i="1"/>
  <c r="A648" i="1"/>
  <c r="AC649" i="1" s="1"/>
  <c r="AD646" i="1"/>
  <c r="K649" i="1" l="1"/>
  <c r="AI648" i="1"/>
  <c r="W648" i="1"/>
  <c r="D648" i="1"/>
  <c r="I648" i="1"/>
  <c r="AB647" i="1"/>
  <c r="AD647" i="1" s="1"/>
  <c r="L649" i="1"/>
  <c r="H198" i="1"/>
  <c r="E163" i="1"/>
  <c r="S163" i="1"/>
  <c r="AE163" i="1" s="1"/>
  <c r="C164" i="1"/>
  <c r="T199" i="1"/>
  <c r="AA649" i="1"/>
  <c r="M648" i="1"/>
  <c r="AB648" i="1" s="1"/>
  <c r="Y647" i="1"/>
  <c r="X647" i="1"/>
  <c r="A649" i="1"/>
  <c r="AC650" i="1" s="1"/>
  <c r="K650" i="1" l="1"/>
  <c r="AI649" i="1"/>
  <c r="I649" i="1"/>
  <c r="W649" i="1"/>
  <c r="D649" i="1"/>
  <c r="L650" i="1"/>
  <c r="H199" i="1"/>
  <c r="E164" i="1"/>
  <c r="S164" i="1"/>
  <c r="AE164" i="1" s="1"/>
  <c r="C165" i="1"/>
  <c r="T200" i="1"/>
  <c r="AA650" i="1"/>
  <c r="M649" i="1"/>
  <c r="AB649" i="1" s="1"/>
  <c r="Y648" i="1"/>
  <c r="Z648" i="1" s="1"/>
  <c r="AG648" i="1" s="1"/>
  <c r="X648" i="1"/>
  <c r="A650" i="1"/>
  <c r="AC651" i="1" s="1"/>
  <c r="AD648" i="1"/>
  <c r="K651" i="1" l="1"/>
  <c r="K652" i="1"/>
  <c r="AI650" i="1"/>
  <c r="W650" i="1"/>
  <c r="D650" i="1"/>
  <c r="I650" i="1"/>
  <c r="L651" i="1"/>
  <c r="H200" i="1"/>
  <c r="C166" i="1"/>
  <c r="S165" i="1"/>
  <c r="AE165" i="1" s="1"/>
  <c r="E165" i="1"/>
  <c r="T201" i="1"/>
  <c r="AA651" i="1"/>
  <c r="M650" i="1"/>
  <c r="Y649" i="1"/>
  <c r="Z649" i="1" s="1"/>
  <c r="AG649" i="1" s="1"/>
  <c r="X649" i="1"/>
  <c r="A651" i="1"/>
  <c r="AC652" i="1" s="1"/>
  <c r="AD649" i="1"/>
  <c r="AI651" i="1" l="1"/>
  <c r="I651" i="1"/>
  <c r="W651" i="1"/>
  <c r="D651" i="1"/>
  <c r="AB650" i="1"/>
  <c r="AD650" i="1" s="1"/>
  <c r="L652" i="1"/>
  <c r="H201" i="1"/>
  <c r="C167" i="1"/>
  <c r="E166" i="1"/>
  <c r="S166" i="1"/>
  <c r="AE166" i="1" s="1"/>
  <c r="T202" i="1"/>
  <c r="M651" i="1"/>
  <c r="AB651" i="1" s="1"/>
  <c r="AA652" i="1"/>
  <c r="Z533" i="1"/>
  <c r="Y650" i="1"/>
  <c r="Z650" i="1" s="1"/>
  <c r="AG650" i="1" s="1"/>
  <c r="X650" i="1"/>
  <c r="A652" i="1"/>
  <c r="AC653" i="1" s="1"/>
  <c r="K653" i="1" l="1"/>
  <c r="AI652" i="1"/>
  <c r="I652" i="1"/>
  <c r="W652" i="1"/>
  <c r="D652" i="1"/>
  <c r="L653" i="1"/>
  <c r="H202" i="1"/>
  <c r="E167" i="1"/>
  <c r="S167" i="1"/>
  <c r="AE167" i="1" s="1"/>
  <c r="C168" i="1"/>
  <c r="T203" i="1"/>
  <c r="AA653" i="1"/>
  <c r="Y651" i="1"/>
  <c r="X651" i="1"/>
  <c r="AG533" i="1"/>
  <c r="M652" i="1"/>
  <c r="AB652" i="1" s="1"/>
  <c r="A653" i="1"/>
  <c r="AC654" i="1" s="1"/>
  <c r="AD651" i="1"/>
  <c r="K654" i="1" l="1"/>
  <c r="AI653" i="1"/>
  <c r="I653" i="1"/>
  <c r="W653" i="1"/>
  <c r="D653" i="1"/>
  <c r="L654" i="1"/>
  <c r="H203" i="1"/>
  <c r="E168" i="1"/>
  <c r="C169" i="1"/>
  <c r="S168" i="1"/>
  <c r="AE168" i="1" s="1"/>
  <c r="T204" i="1"/>
  <c r="M653" i="1"/>
  <c r="AB653" i="1" s="1"/>
  <c r="AA654" i="1"/>
  <c r="Y652" i="1"/>
  <c r="X652" i="1"/>
  <c r="A654" i="1"/>
  <c r="AC655" i="1" s="1"/>
  <c r="AD652" i="1"/>
  <c r="K655" i="1" l="1"/>
  <c r="K656" i="1"/>
  <c r="AI654" i="1"/>
  <c r="I654" i="1"/>
  <c r="W654" i="1"/>
  <c r="D654" i="1"/>
  <c r="L655" i="1"/>
  <c r="H204" i="1"/>
  <c r="E169" i="1"/>
  <c r="S169" i="1"/>
  <c r="AE169" i="1" s="1"/>
  <c r="C170" i="1"/>
  <c r="T205" i="1"/>
  <c r="AA655" i="1"/>
  <c r="Y653" i="1"/>
  <c r="X653" i="1"/>
  <c r="M654" i="1"/>
  <c r="A655" i="1"/>
  <c r="AC656" i="1" s="1"/>
  <c r="AD653" i="1"/>
  <c r="AI655" i="1" l="1"/>
  <c r="I655" i="1"/>
  <c r="W655" i="1"/>
  <c r="D655" i="1"/>
  <c r="AB654" i="1"/>
  <c r="AD654" i="1" s="1"/>
  <c r="L656" i="1"/>
  <c r="H205" i="1"/>
  <c r="C171" i="1"/>
  <c r="E170" i="1"/>
  <c r="S170" i="1"/>
  <c r="T206" i="1"/>
  <c r="AA656" i="1"/>
  <c r="Y654" i="1"/>
  <c r="X654" i="1"/>
  <c r="M655" i="1"/>
  <c r="A656" i="1"/>
  <c r="AC657" i="1" s="1"/>
  <c r="K657" i="1" l="1"/>
  <c r="AI656" i="1"/>
  <c r="I656" i="1"/>
  <c r="W656" i="1"/>
  <c r="D656" i="1"/>
  <c r="AB655" i="1"/>
  <c r="AD655" i="1" s="1"/>
  <c r="L657" i="1"/>
  <c r="AE170" i="1"/>
  <c r="Z170" i="1"/>
  <c r="H206" i="1"/>
  <c r="C172" i="1"/>
  <c r="S171" i="1"/>
  <c r="AE171" i="1" s="1"/>
  <c r="E171" i="1"/>
  <c r="T207" i="1"/>
  <c r="AA657" i="1"/>
  <c r="M656" i="1"/>
  <c r="Y655" i="1"/>
  <c r="Z655" i="1" s="1"/>
  <c r="AG655" i="1" s="1"/>
  <c r="X655" i="1"/>
  <c r="A657" i="1"/>
  <c r="D657" i="1" l="1"/>
  <c r="AC658" i="1"/>
  <c r="K658" i="1"/>
  <c r="AI657" i="1"/>
  <c r="I657" i="1"/>
  <c r="AB656" i="1"/>
  <c r="AD656" i="1" s="1"/>
  <c r="AG170" i="1"/>
  <c r="W657" i="1"/>
  <c r="L658" i="1"/>
  <c r="H207" i="1"/>
  <c r="C173" i="1"/>
  <c r="E172" i="1"/>
  <c r="S172" i="1"/>
  <c r="AE172" i="1" s="1"/>
  <c r="T208" i="1"/>
  <c r="AA658" i="1"/>
  <c r="M657" i="1"/>
  <c r="Y656" i="1"/>
  <c r="X656" i="1"/>
  <c r="A658" i="1"/>
  <c r="Z555" i="1"/>
  <c r="K659" i="1" l="1"/>
  <c r="AC659" i="1"/>
  <c r="W658" i="1"/>
  <c r="D658" i="1"/>
  <c r="AI658" i="1"/>
  <c r="I658" i="1"/>
  <c r="AB657" i="1"/>
  <c r="AD657" i="1" s="1"/>
  <c r="L659" i="1"/>
  <c r="H208" i="1"/>
  <c r="E173" i="1"/>
  <c r="S173" i="1"/>
  <c r="AE173" i="1" s="1"/>
  <c r="C174" i="1"/>
  <c r="T209" i="1"/>
  <c r="AA659" i="1"/>
  <c r="M658" i="1"/>
  <c r="AB658" i="1" s="1"/>
  <c r="Y657" i="1"/>
  <c r="X657" i="1"/>
  <c r="A659" i="1"/>
  <c r="K660" i="1" s="1"/>
  <c r="AG555" i="1"/>
  <c r="AC660" i="1" l="1"/>
  <c r="AI659" i="1"/>
  <c r="I659" i="1"/>
  <c r="W659" i="1"/>
  <c r="D659" i="1"/>
  <c r="L660" i="1"/>
  <c r="H209" i="1"/>
  <c r="E174" i="1"/>
  <c r="S174" i="1"/>
  <c r="AE174" i="1" s="1"/>
  <c r="C175" i="1"/>
  <c r="T210" i="1"/>
  <c r="AD658" i="1"/>
  <c r="AA660" i="1"/>
  <c r="M659" i="1"/>
  <c r="Y658" i="1"/>
  <c r="Z658" i="1" s="1"/>
  <c r="AG658" i="1" s="1"/>
  <c r="X658" i="1"/>
  <c r="A660" i="1"/>
  <c r="K661" i="1" s="1"/>
  <c r="AC661" i="1" l="1"/>
  <c r="AI660" i="1"/>
  <c r="I660" i="1"/>
  <c r="W660" i="1"/>
  <c r="D660" i="1"/>
  <c r="AB659" i="1"/>
  <c r="AD659" i="1" s="1"/>
  <c r="L661" i="1"/>
  <c r="H210" i="1"/>
  <c r="C176" i="1"/>
  <c r="E175" i="1"/>
  <c r="S175" i="1"/>
  <c r="AE175" i="1" s="1"/>
  <c r="T211" i="1"/>
  <c r="AA661" i="1"/>
  <c r="M660" i="1"/>
  <c r="Y659" i="1"/>
  <c r="X659" i="1"/>
  <c r="A661" i="1"/>
  <c r="K662" i="1" s="1"/>
  <c r="AC662" i="1" l="1"/>
  <c r="AI661" i="1"/>
  <c r="I661" i="1"/>
  <c r="W661" i="1"/>
  <c r="D661" i="1"/>
  <c r="AB660" i="1"/>
  <c r="AD660" i="1" s="1"/>
  <c r="L662" i="1"/>
  <c r="H211" i="1"/>
  <c r="E176" i="1"/>
  <c r="S176" i="1"/>
  <c r="AE176" i="1" s="1"/>
  <c r="C177" i="1"/>
  <c r="T212" i="1"/>
  <c r="AA662" i="1"/>
  <c r="M661" i="1"/>
  <c r="AB661" i="1" s="1"/>
  <c r="Y660" i="1"/>
  <c r="Z660" i="1" s="1"/>
  <c r="AG660" i="1" s="1"/>
  <c r="X660" i="1"/>
  <c r="A662" i="1"/>
  <c r="K663" i="1" s="1"/>
  <c r="Z556" i="1"/>
  <c r="AC663" i="1" l="1"/>
  <c r="AI662" i="1"/>
  <c r="W662" i="1"/>
  <c r="D662" i="1"/>
  <c r="I662" i="1"/>
  <c r="L663" i="1"/>
  <c r="H212" i="1"/>
  <c r="C178" i="1"/>
  <c r="E177" i="1"/>
  <c r="S177" i="1"/>
  <c r="AE177" i="1" s="1"/>
  <c r="T213" i="1"/>
  <c r="AA663" i="1"/>
  <c r="M662" i="1"/>
  <c r="AB662" i="1" s="1"/>
  <c r="AD661" i="1"/>
  <c r="Y661" i="1"/>
  <c r="Z661" i="1" s="1"/>
  <c r="AG661" i="1" s="1"/>
  <c r="X661" i="1"/>
  <c r="A663" i="1"/>
  <c r="K664" i="1" s="1"/>
  <c r="AG556" i="1"/>
  <c r="AC664" i="1" l="1"/>
  <c r="AI663" i="1"/>
  <c r="I663" i="1"/>
  <c r="W663" i="1"/>
  <c r="D663" i="1"/>
  <c r="L664" i="1"/>
  <c r="H213" i="1"/>
  <c r="S178" i="1"/>
  <c r="AE178" i="1" s="1"/>
  <c r="C179" i="1"/>
  <c r="E178" i="1"/>
  <c r="T214" i="1"/>
  <c r="AA664" i="1"/>
  <c r="Y662" i="1"/>
  <c r="Z662" i="1" s="1"/>
  <c r="AG662" i="1" s="1"/>
  <c r="X662" i="1"/>
  <c r="M663" i="1"/>
  <c r="AB663" i="1" s="1"/>
  <c r="AD662" i="1"/>
  <c r="A664" i="1"/>
  <c r="D664" i="1" s="1"/>
  <c r="K665" i="1" l="1"/>
  <c r="AC665" i="1"/>
  <c r="AI664" i="1"/>
  <c r="I664" i="1"/>
  <c r="W664" i="1"/>
  <c r="L665" i="1"/>
  <c r="H214" i="1"/>
  <c r="E179" i="1"/>
  <c r="S179" i="1"/>
  <c r="AE179" i="1" s="1"/>
  <c r="C180" i="1"/>
  <c r="T215" i="1"/>
  <c r="AA665" i="1"/>
  <c r="Y663" i="1"/>
  <c r="Z663" i="1" s="1"/>
  <c r="AG663" i="1" s="1"/>
  <c r="X663" i="1"/>
  <c r="M664" i="1"/>
  <c r="AD663" i="1"/>
  <c r="A665" i="1"/>
  <c r="K666" i="1" s="1"/>
  <c r="Z559" i="1"/>
  <c r="AC666" i="1" l="1"/>
  <c r="W665" i="1"/>
  <c r="D665" i="1"/>
  <c r="AI665" i="1"/>
  <c r="I665" i="1"/>
  <c r="AB664" i="1"/>
  <c r="AD664" i="1" s="1"/>
  <c r="L666" i="1"/>
  <c r="H215" i="1"/>
  <c r="C181" i="1"/>
  <c r="E180" i="1"/>
  <c r="S180" i="1"/>
  <c r="AE180" i="1" s="1"/>
  <c r="T216" i="1"/>
  <c r="AA666" i="1"/>
  <c r="M665" i="1"/>
  <c r="AB665" i="1" s="1"/>
  <c r="Y664" i="1"/>
  <c r="Z664" i="1" s="1"/>
  <c r="AG664" i="1" s="1"/>
  <c r="X664" i="1"/>
  <c r="A666" i="1"/>
  <c r="K667" i="1" s="1"/>
  <c r="AG559" i="1"/>
  <c r="Z560" i="1"/>
  <c r="AC667" i="1" l="1"/>
  <c r="AI666" i="1"/>
  <c r="I666" i="1"/>
  <c r="W666" i="1"/>
  <c r="I667" i="1" s="1"/>
  <c r="D666" i="1"/>
  <c r="L667" i="1"/>
  <c r="H216" i="1"/>
  <c r="E181" i="1"/>
  <c r="C182" i="1"/>
  <c r="S181" i="1"/>
  <c r="AE181" i="1" s="1"/>
  <c r="T217" i="1"/>
  <c r="AA667" i="1"/>
  <c r="M666" i="1"/>
  <c r="Y665" i="1"/>
  <c r="Z665" i="1" s="1"/>
  <c r="AG665" i="1" s="1"/>
  <c r="X665" i="1"/>
  <c r="A667" i="1"/>
  <c r="K668" i="1" s="1"/>
  <c r="AD665" i="1"/>
  <c r="AG560" i="1"/>
  <c r="AC668" i="1" l="1"/>
  <c r="AI667" i="1"/>
  <c r="W667" i="1"/>
  <c r="I668" i="1" s="1"/>
  <c r="D667" i="1"/>
  <c r="AB666" i="1"/>
  <c r="AD666" i="1" s="1"/>
  <c r="L668" i="1"/>
  <c r="H217" i="1"/>
  <c r="E182" i="1"/>
  <c r="S182" i="1"/>
  <c r="AE182" i="1" s="1"/>
  <c r="C183" i="1"/>
  <c r="T218" i="1"/>
  <c r="M667" i="1"/>
  <c r="AB667" i="1" s="1"/>
  <c r="AA668" i="1"/>
  <c r="Y666" i="1"/>
  <c r="Z666" i="1" s="1"/>
  <c r="AG666" i="1" s="1"/>
  <c r="X666" i="1"/>
  <c r="A668" i="1"/>
  <c r="K669" i="1" s="1"/>
  <c r="AC669" i="1" l="1"/>
  <c r="AI668" i="1"/>
  <c r="W668" i="1"/>
  <c r="I669" i="1" s="1"/>
  <c r="D668" i="1"/>
  <c r="L669" i="1"/>
  <c r="H218" i="1"/>
  <c r="C184" i="1"/>
  <c r="E183" i="1"/>
  <c r="S183" i="1"/>
  <c r="AE183" i="1" s="1"/>
  <c r="T219" i="1"/>
  <c r="AA669" i="1"/>
  <c r="M668" i="1"/>
  <c r="AB668" i="1" s="1"/>
  <c r="Y667" i="1"/>
  <c r="Z667" i="1" s="1"/>
  <c r="AG667" i="1" s="1"/>
  <c r="X667" i="1"/>
  <c r="A669" i="1"/>
  <c r="K670" i="1" s="1"/>
  <c r="AD667" i="1"/>
  <c r="AC670" i="1" l="1"/>
  <c r="AI669" i="1"/>
  <c r="W669" i="1"/>
  <c r="I670" i="1" s="1"/>
  <c r="D669" i="1"/>
  <c r="L670" i="1"/>
  <c r="H219" i="1"/>
  <c r="E184" i="1"/>
  <c r="S184" i="1"/>
  <c r="AE184" i="1" s="1"/>
  <c r="C185" i="1"/>
  <c r="T220" i="1"/>
  <c r="AA670" i="1"/>
  <c r="M669" i="1"/>
  <c r="Y668" i="1"/>
  <c r="X668" i="1"/>
  <c r="AD668" i="1"/>
  <c r="A670" i="1"/>
  <c r="K671" i="1" s="1"/>
  <c r="AC671" i="1" l="1"/>
  <c r="AI670" i="1"/>
  <c r="W670" i="1"/>
  <c r="I671" i="1" s="1"/>
  <c r="D670" i="1"/>
  <c r="AB669" i="1"/>
  <c r="AD669" i="1" s="1"/>
  <c r="L671" i="1"/>
  <c r="H220" i="1"/>
  <c r="C186" i="1"/>
  <c r="E185" i="1"/>
  <c r="S185" i="1"/>
  <c r="AE185" i="1" s="1"/>
  <c r="T221" i="1"/>
  <c r="AA671" i="1"/>
  <c r="M670" i="1"/>
  <c r="AB670" i="1" s="1"/>
  <c r="Y669" i="1"/>
  <c r="Z669" i="1" s="1"/>
  <c r="AG669" i="1" s="1"/>
  <c r="X669" i="1"/>
  <c r="A671" i="1"/>
  <c r="D671" i="1" s="1"/>
  <c r="AC672" i="1" l="1"/>
  <c r="K672" i="1"/>
  <c r="K673" i="1" s="1"/>
  <c r="AI671" i="1"/>
  <c r="W671" i="1"/>
  <c r="L672" i="1"/>
  <c r="H221" i="1"/>
  <c r="S186" i="1"/>
  <c r="AE186" i="1" s="1"/>
  <c r="C187" i="1"/>
  <c r="E186" i="1"/>
  <c r="T222" i="1"/>
  <c r="AA672" i="1"/>
  <c r="M671" i="1"/>
  <c r="AB671" i="1" s="1"/>
  <c r="Y670" i="1"/>
  <c r="Z670" i="1" s="1"/>
  <c r="AG670" i="1" s="1"/>
  <c r="X670" i="1"/>
  <c r="Z566" i="1"/>
  <c r="AG566" i="1" s="1"/>
  <c r="AD670" i="1"/>
  <c r="A672" i="1"/>
  <c r="AC673" i="1" l="1"/>
  <c r="AI672" i="1"/>
  <c r="W672" i="1"/>
  <c r="D672" i="1"/>
  <c r="I672" i="1"/>
  <c r="L673" i="1"/>
  <c r="H222" i="1"/>
  <c r="C188" i="1"/>
  <c r="E187" i="1"/>
  <c r="S187" i="1"/>
  <c r="AE187" i="1" s="1"/>
  <c r="T223" i="1"/>
  <c r="M672" i="1"/>
  <c r="AA673" i="1"/>
  <c r="Y671" i="1"/>
  <c r="Z671" i="1" s="1"/>
  <c r="AG671" i="1" s="1"/>
  <c r="X671" i="1"/>
  <c r="A673" i="1"/>
  <c r="K674" i="1" s="1"/>
  <c r="AD671" i="1"/>
  <c r="AC674" i="1" l="1"/>
  <c r="AI673" i="1"/>
  <c r="I673" i="1"/>
  <c r="W673" i="1"/>
  <c r="D673" i="1"/>
  <c r="AB672" i="1"/>
  <c r="AD672" i="1" s="1"/>
  <c r="L674" i="1"/>
  <c r="H223" i="1"/>
  <c r="C189" i="1"/>
  <c r="E188" i="1"/>
  <c r="S188" i="1"/>
  <c r="AE188" i="1" s="1"/>
  <c r="T224" i="1"/>
  <c r="AA674" i="1"/>
  <c r="M673" i="1"/>
  <c r="Y672" i="1"/>
  <c r="Z672" i="1" s="1"/>
  <c r="AG672" i="1" s="1"/>
  <c r="X672" i="1"/>
  <c r="A674" i="1"/>
  <c r="K675" i="1" s="1"/>
  <c r="AC675" i="1" l="1"/>
  <c r="AI674" i="1"/>
  <c r="I674" i="1"/>
  <c r="W674" i="1"/>
  <c r="D674" i="1"/>
  <c r="AB673" i="1"/>
  <c r="AD673" i="1" s="1"/>
  <c r="L675" i="1"/>
  <c r="H224" i="1"/>
  <c r="E189" i="1"/>
  <c r="S189" i="1"/>
  <c r="AE189" i="1" s="1"/>
  <c r="C190" i="1"/>
  <c r="T225" i="1"/>
  <c r="AA675" i="1"/>
  <c r="M674" i="1"/>
  <c r="Y673" i="1"/>
  <c r="Z673" i="1" s="1"/>
  <c r="AG673" i="1" s="1"/>
  <c r="X673" i="1"/>
  <c r="A675" i="1"/>
  <c r="D675" i="1" s="1"/>
  <c r="K676" i="1" l="1"/>
  <c r="AC676" i="1"/>
  <c r="AI675" i="1"/>
  <c r="I675" i="1"/>
  <c r="AB674" i="1"/>
  <c r="AD674" i="1" s="1"/>
  <c r="L676" i="1"/>
  <c r="W675" i="1"/>
  <c r="H225" i="1"/>
  <c r="S190" i="1"/>
  <c r="AE190" i="1" s="1"/>
  <c r="C191" i="1"/>
  <c r="E190" i="1"/>
  <c r="T226" i="1"/>
  <c r="AA676" i="1"/>
  <c r="M675" i="1"/>
  <c r="AB675" i="1" s="1"/>
  <c r="Y674" i="1"/>
  <c r="Z674" i="1" s="1"/>
  <c r="AG674" i="1" s="1"/>
  <c r="X674" i="1"/>
  <c r="A676" i="1"/>
  <c r="K677" i="1" l="1"/>
  <c r="AC677" i="1"/>
  <c r="AI676" i="1"/>
  <c r="W676" i="1"/>
  <c r="D676" i="1"/>
  <c r="I676" i="1"/>
  <c r="L677" i="1"/>
  <c r="H226" i="1"/>
  <c r="E191" i="1"/>
  <c r="S191" i="1"/>
  <c r="AE191" i="1" s="1"/>
  <c r="C192" i="1"/>
  <c r="T227" i="1"/>
  <c r="AA677" i="1"/>
  <c r="Y675" i="1"/>
  <c r="Z675" i="1" s="1"/>
  <c r="AG675" i="1" s="1"/>
  <c r="X675" i="1"/>
  <c r="M676" i="1"/>
  <c r="AD675" i="1"/>
  <c r="A677" i="1"/>
  <c r="K678" i="1" s="1"/>
  <c r="AC678" i="1" l="1"/>
  <c r="AI677" i="1"/>
  <c r="W677" i="1"/>
  <c r="D677" i="1"/>
  <c r="I677" i="1"/>
  <c r="AB676" i="1"/>
  <c r="AD676" i="1" s="1"/>
  <c r="L678" i="1"/>
  <c r="H227" i="1"/>
  <c r="S192" i="1"/>
  <c r="AE192" i="1" s="1"/>
  <c r="E192" i="1"/>
  <c r="C193" i="1"/>
  <c r="T228" i="1"/>
  <c r="AA678" i="1"/>
  <c r="Y676" i="1"/>
  <c r="Z676" i="1" s="1"/>
  <c r="AG676" i="1" s="1"/>
  <c r="X676" i="1"/>
  <c r="M677" i="1"/>
  <c r="AB677" i="1" s="1"/>
  <c r="A678" i="1"/>
  <c r="K679" i="1" s="1"/>
  <c r="I678" i="1" l="1"/>
  <c r="AC679" i="1"/>
  <c r="AI678" i="1"/>
  <c r="W678" i="1"/>
  <c r="I679" i="1" s="1"/>
  <c r="D678" i="1"/>
  <c r="L679" i="1"/>
  <c r="H228" i="1"/>
  <c r="C194" i="1"/>
  <c r="E193" i="1"/>
  <c r="S193" i="1"/>
  <c r="AE193" i="1" s="1"/>
  <c r="T229" i="1"/>
  <c r="AA679" i="1"/>
  <c r="M678" i="1"/>
  <c r="Y677" i="1"/>
  <c r="Z677" i="1" s="1"/>
  <c r="AG677" i="1" s="1"/>
  <c r="X677" i="1"/>
  <c r="AD677" i="1"/>
  <c r="A679" i="1"/>
  <c r="K680" i="1" s="1"/>
  <c r="AC680" i="1" l="1"/>
  <c r="W679" i="1"/>
  <c r="I680" i="1" s="1"/>
  <c r="D679" i="1"/>
  <c r="AI679" i="1"/>
  <c r="AB678" i="1"/>
  <c r="AD678" i="1" s="1"/>
  <c r="L680" i="1"/>
  <c r="H229" i="1"/>
  <c r="S194" i="1"/>
  <c r="AE194" i="1" s="1"/>
  <c r="C195" i="1"/>
  <c r="E194" i="1"/>
  <c r="T230" i="1"/>
  <c r="M679" i="1"/>
  <c r="AB679" i="1" s="1"/>
  <c r="AA680" i="1"/>
  <c r="Y678" i="1"/>
  <c r="Z678" i="1" s="1"/>
  <c r="AG678" i="1" s="1"/>
  <c r="X678" i="1"/>
  <c r="A680" i="1"/>
  <c r="K681" i="1" s="1"/>
  <c r="AC681" i="1" l="1"/>
  <c r="AC682" i="1"/>
  <c r="AI680" i="1"/>
  <c r="W680" i="1"/>
  <c r="I681" i="1" s="1"/>
  <c r="D680" i="1"/>
  <c r="L681" i="1"/>
  <c r="H230" i="1"/>
  <c r="S195" i="1"/>
  <c r="AE195" i="1" s="1"/>
  <c r="C196" i="1"/>
  <c r="E195" i="1"/>
  <c r="T231" i="1"/>
  <c r="AA681" i="1"/>
  <c r="Y679" i="1"/>
  <c r="X679" i="1"/>
  <c r="M680" i="1"/>
  <c r="AD679" i="1"/>
  <c r="A681" i="1"/>
  <c r="K682" i="1" s="1"/>
  <c r="AI681" i="1" l="1"/>
  <c r="W681" i="1"/>
  <c r="I682" i="1" s="1"/>
  <c r="D681" i="1"/>
  <c r="AB680" i="1"/>
  <c r="AD680" i="1" s="1"/>
  <c r="L682" i="1"/>
  <c r="H231" i="1"/>
  <c r="E196" i="1"/>
  <c r="S196" i="1"/>
  <c r="AE196" i="1" s="1"/>
  <c r="C197" i="1"/>
  <c r="T232" i="1"/>
  <c r="AA682" i="1"/>
  <c r="M681" i="1"/>
  <c r="Y680" i="1"/>
  <c r="X680" i="1"/>
  <c r="A682" i="1"/>
  <c r="K683" i="1" s="1"/>
  <c r="AC683" i="1" l="1"/>
  <c r="AI682" i="1"/>
  <c r="W682" i="1"/>
  <c r="I683" i="1" s="1"/>
  <c r="D682" i="1"/>
  <c r="AB681" i="1"/>
  <c r="AD681" i="1" s="1"/>
  <c r="L683" i="1"/>
  <c r="H232" i="1"/>
  <c r="E197" i="1"/>
  <c r="S197" i="1"/>
  <c r="AE197" i="1" s="1"/>
  <c r="C198" i="1"/>
  <c r="T233" i="1"/>
  <c r="AA683" i="1"/>
  <c r="M682" i="1"/>
  <c r="Z564" i="1"/>
  <c r="Y681" i="1"/>
  <c r="X681" i="1"/>
  <c r="A683" i="1"/>
  <c r="K684" i="1" s="1"/>
  <c r="AC684" i="1" l="1"/>
  <c r="AI683" i="1"/>
  <c r="W683" i="1"/>
  <c r="I684" i="1" s="1"/>
  <c r="D683" i="1"/>
  <c r="AB682" i="1"/>
  <c r="AD682" i="1" s="1"/>
  <c r="L684" i="1"/>
  <c r="H233" i="1"/>
  <c r="E198" i="1"/>
  <c r="S198" i="1"/>
  <c r="AE198" i="1" s="1"/>
  <c r="C199" i="1"/>
  <c r="T234" i="1"/>
  <c r="AA684" i="1"/>
  <c r="AG564" i="1"/>
  <c r="M683" i="1"/>
  <c r="Y682" i="1"/>
  <c r="Z682" i="1" s="1"/>
  <c r="AG682" i="1" s="1"/>
  <c r="X682" i="1"/>
  <c r="A684" i="1"/>
  <c r="K685" i="1" s="1"/>
  <c r="AC685" i="1" l="1"/>
  <c r="AI684" i="1"/>
  <c r="W684" i="1"/>
  <c r="I685" i="1" s="1"/>
  <c r="D684" i="1"/>
  <c r="AB683" i="1"/>
  <c r="AD683" i="1" s="1"/>
  <c r="L685" i="1"/>
  <c r="H234" i="1"/>
  <c r="E199" i="1"/>
  <c r="S199" i="1"/>
  <c r="AE199" i="1" s="1"/>
  <c r="C200" i="1"/>
  <c r="T235" i="1"/>
  <c r="AA685" i="1"/>
  <c r="M684" i="1"/>
  <c r="Y683" i="1"/>
  <c r="Z683" i="1" s="1"/>
  <c r="AG683" i="1" s="1"/>
  <c r="X683" i="1"/>
  <c r="A685" i="1"/>
  <c r="K686" i="1" s="1"/>
  <c r="AC686" i="1" l="1"/>
  <c r="AI685" i="1"/>
  <c r="W685" i="1"/>
  <c r="I686" i="1" s="1"/>
  <c r="D685" i="1"/>
  <c r="AB684" i="1"/>
  <c r="AD684" i="1" s="1"/>
  <c r="L686" i="1"/>
  <c r="H235" i="1"/>
  <c r="C201" i="1"/>
  <c r="E200" i="1"/>
  <c r="S200" i="1"/>
  <c r="T236" i="1"/>
  <c r="AA686" i="1"/>
  <c r="M685" i="1"/>
  <c r="Y684" i="1"/>
  <c r="X684" i="1"/>
  <c r="A686" i="1"/>
  <c r="K687" i="1" s="1"/>
  <c r="AC687" i="1" l="1"/>
  <c r="AI686" i="1"/>
  <c r="W686" i="1"/>
  <c r="I687" i="1" s="1"/>
  <c r="D686" i="1"/>
  <c r="AB685" i="1"/>
  <c r="AD685" i="1" s="1"/>
  <c r="L687" i="1"/>
  <c r="AE200" i="1"/>
  <c r="Z200" i="1"/>
  <c r="H236" i="1"/>
  <c r="C202" i="1"/>
  <c r="E201" i="1"/>
  <c r="S201" i="1"/>
  <c r="AE201" i="1" s="1"/>
  <c r="T237" i="1"/>
  <c r="AA687" i="1"/>
  <c r="Y685" i="1"/>
  <c r="Z685" i="1" s="1"/>
  <c r="AG685" i="1" s="1"/>
  <c r="X685" i="1"/>
  <c r="M686" i="1"/>
  <c r="A687" i="1"/>
  <c r="K688" i="1" s="1"/>
  <c r="AC688" i="1" l="1"/>
  <c r="AG200" i="1"/>
  <c r="AI687" i="1"/>
  <c r="W687" i="1"/>
  <c r="D687" i="1"/>
  <c r="AB686" i="1"/>
  <c r="AD686" i="1" s="1"/>
  <c r="L688" i="1"/>
  <c r="H237" i="1"/>
  <c r="C203" i="1"/>
  <c r="E202" i="1"/>
  <c r="S202" i="1"/>
  <c r="AE202" i="1" s="1"/>
  <c r="T238" i="1"/>
  <c r="AA688" i="1"/>
  <c r="M687" i="1"/>
  <c r="AB687" i="1" s="1"/>
  <c r="Y686" i="1"/>
  <c r="Z686" i="1" s="1"/>
  <c r="AG686" i="1" s="1"/>
  <c r="X686" i="1"/>
  <c r="A688" i="1"/>
  <c r="D688" i="1" l="1"/>
  <c r="AC689" i="1"/>
  <c r="K689" i="1"/>
  <c r="AI688" i="1"/>
  <c r="I688" i="1"/>
  <c r="L689" i="1"/>
  <c r="W688" i="1"/>
  <c r="H238" i="1"/>
  <c r="E203" i="1"/>
  <c r="S203" i="1"/>
  <c r="AE203" i="1" s="1"/>
  <c r="C204" i="1"/>
  <c r="T239" i="1"/>
  <c r="AA689" i="1"/>
  <c r="M688" i="1"/>
  <c r="Y687" i="1"/>
  <c r="X687" i="1"/>
  <c r="A689" i="1"/>
  <c r="D689" i="1" s="1"/>
  <c r="AD687" i="1"/>
  <c r="K690" i="1" l="1"/>
  <c r="AC690" i="1"/>
  <c r="K691" i="1"/>
  <c r="AI689" i="1"/>
  <c r="I689" i="1"/>
  <c r="AB688" i="1"/>
  <c r="AD688" i="1" s="1"/>
  <c r="W689" i="1"/>
  <c r="L690" i="1"/>
  <c r="H239" i="1"/>
  <c r="E204" i="1"/>
  <c r="S204" i="1"/>
  <c r="AE204" i="1" s="1"/>
  <c r="C205" i="1"/>
  <c r="T240" i="1"/>
  <c r="AA690" i="1"/>
  <c r="Y688" i="1"/>
  <c r="X688" i="1"/>
  <c r="M689" i="1"/>
  <c r="AB689" i="1" s="1"/>
  <c r="A690" i="1"/>
  <c r="AC691" i="1" l="1"/>
  <c r="W690" i="1"/>
  <c r="D690" i="1"/>
  <c r="AI690" i="1"/>
  <c r="I690" i="1"/>
  <c r="L691" i="1"/>
  <c r="H240" i="1"/>
  <c r="C206" i="1"/>
  <c r="E205" i="1"/>
  <c r="S205" i="1"/>
  <c r="AE205" i="1" s="1"/>
  <c r="T241" i="1"/>
  <c r="M690" i="1"/>
  <c r="AA691" i="1"/>
  <c r="Y689" i="1"/>
  <c r="X689" i="1"/>
  <c r="AD689" i="1"/>
  <c r="A691" i="1"/>
  <c r="AC692" i="1" s="1"/>
  <c r="K692" i="1" l="1"/>
  <c r="AI691" i="1"/>
  <c r="I691" i="1"/>
  <c r="W691" i="1"/>
  <c r="I692" i="1" s="1"/>
  <c r="D691" i="1"/>
  <c r="AB690" i="1"/>
  <c r="AD690" i="1" s="1"/>
  <c r="L692" i="1"/>
  <c r="H241" i="1"/>
  <c r="C207" i="1"/>
  <c r="E206" i="1"/>
  <c r="S206" i="1"/>
  <c r="AE206" i="1" s="1"/>
  <c r="T242" i="1"/>
  <c r="AA692" i="1"/>
  <c r="M691" i="1"/>
  <c r="Y690" i="1"/>
  <c r="Z690" i="1" s="1"/>
  <c r="AG690" i="1" s="1"/>
  <c r="X690" i="1"/>
  <c r="A692" i="1"/>
  <c r="AC693" i="1" s="1"/>
  <c r="K693" i="1" l="1"/>
  <c r="AC694" i="1"/>
  <c r="AI692" i="1"/>
  <c r="W692" i="1"/>
  <c r="D692" i="1"/>
  <c r="AB691" i="1"/>
  <c r="AD691" i="1" s="1"/>
  <c r="L693" i="1"/>
  <c r="H242" i="1"/>
  <c r="S207" i="1"/>
  <c r="AE207" i="1" s="1"/>
  <c r="C208" i="1"/>
  <c r="E207" i="1"/>
  <c r="T243" i="1"/>
  <c r="AA693" i="1"/>
  <c r="M692" i="1"/>
  <c r="Y691" i="1"/>
  <c r="Z691" i="1" s="1"/>
  <c r="AG691" i="1" s="1"/>
  <c r="X691" i="1"/>
  <c r="A693" i="1"/>
  <c r="Z587" i="1"/>
  <c r="AG587" i="1" s="1"/>
  <c r="K694" i="1" l="1"/>
  <c r="AI693" i="1"/>
  <c r="I693" i="1"/>
  <c r="W693" i="1"/>
  <c r="I694" i="1" s="1"/>
  <c r="D693" i="1"/>
  <c r="AB692" i="1"/>
  <c r="AD692" i="1" s="1"/>
  <c r="L694" i="1"/>
  <c r="H243" i="1"/>
  <c r="S208" i="1"/>
  <c r="AE208" i="1" s="1"/>
  <c r="E208" i="1"/>
  <c r="C209" i="1"/>
  <c r="T244" i="1"/>
  <c r="AA694" i="1"/>
  <c r="M693" i="1"/>
  <c r="AB693" i="1" s="1"/>
  <c r="Y692" i="1"/>
  <c r="Z692" i="1" s="1"/>
  <c r="AG692" i="1" s="1"/>
  <c r="X692" i="1"/>
  <c r="A694" i="1"/>
  <c r="AC695" i="1" s="1"/>
  <c r="Z588" i="1"/>
  <c r="K695" i="1" l="1"/>
  <c r="AI694" i="1"/>
  <c r="W694" i="1"/>
  <c r="D694" i="1"/>
  <c r="L695" i="1"/>
  <c r="H244" i="1"/>
  <c r="C210" i="1"/>
  <c r="E209" i="1"/>
  <c r="S209" i="1"/>
  <c r="AE209" i="1" s="1"/>
  <c r="T245" i="1"/>
  <c r="AA695" i="1"/>
  <c r="M694" i="1"/>
  <c r="Y693" i="1"/>
  <c r="Z693" i="1" s="1"/>
  <c r="AG693" i="1" s="1"/>
  <c r="X693" i="1"/>
  <c r="AD693" i="1"/>
  <c r="A695" i="1"/>
  <c r="D695" i="1" s="1"/>
  <c r="AG588" i="1"/>
  <c r="Z589" i="1"/>
  <c r="K696" i="1" l="1"/>
  <c r="AC696" i="1"/>
  <c r="AC697" i="1" s="1"/>
  <c r="AI695" i="1"/>
  <c r="I695" i="1"/>
  <c r="AB694" i="1"/>
  <c r="AD694" i="1" s="1"/>
  <c r="W695" i="1"/>
  <c r="L696" i="1"/>
  <c r="H245" i="1"/>
  <c r="E210" i="1"/>
  <c r="C211" i="1"/>
  <c r="S210" i="1"/>
  <c r="AE210" i="1" s="1"/>
  <c r="T246" i="1"/>
  <c r="AA696" i="1"/>
  <c r="M695" i="1"/>
  <c r="AB695" i="1" s="1"/>
  <c r="Y694" i="1"/>
  <c r="Z694" i="1" s="1"/>
  <c r="AG694" i="1" s="1"/>
  <c r="X694" i="1"/>
  <c r="A696" i="1"/>
  <c r="K697" i="1" s="1"/>
  <c r="AG589" i="1"/>
  <c r="AI696" i="1" l="1"/>
  <c r="W696" i="1"/>
  <c r="D696" i="1"/>
  <c r="I696" i="1"/>
  <c r="L697" i="1"/>
  <c r="H246" i="1"/>
  <c r="E211" i="1"/>
  <c r="S211" i="1"/>
  <c r="AE211" i="1" s="1"/>
  <c r="C212" i="1"/>
  <c r="M696" i="1"/>
  <c r="T247" i="1"/>
  <c r="AA697" i="1"/>
  <c r="Y695" i="1"/>
  <c r="Z695" i="1" s="1"/>
  <c r="AG695" i="1" s="1"/>
  <c r="X695" i="1"/>
  <c r="AD695" i="1"/>
  <c r="A697" i="1"/>
  <c r="K698" i="1" s="1"/>
  <c r="AC698" i="1" l="1"/>
  <c r="AI697" i="1"/>
  <c r="I697" i="1"/>
  <c r="W697" i="1"/>
  <c r="D697" i="1"/>
  <c r="AB696" i="1"/>
  <c r="AD696" i="1" s="1"/>
  <c r="L698" i="1"/>
  <c r="H247" i="1"/>
  <c r="E212" i="1"/>
  <c r="S212" i="1"/>
  <c r="AE212" i="1" s="1"/>
  <c r="C213" i="1"/>
  <c r="M697" i="1"/>
  <c r="T248" i="1"/>
  <c r="AA698" i="1"/>
  <c r="Y696" i="1"/>
  <c r="Z696" i="1" s="1"/>
  <c r="AG696" i="1" s="1"/>
  <c r="X696" i="1"/>
  <c r="A698" i="1"/>
  <c r="K699" i="1" s="1"/>
  <c r="AC699" i="1" l="1"/>
  <c r="AI698" i="1"/>
  <c r="W698" i="1"/>
  <c r="D698" i="1"/>
  <c r="I698" i="1"/>
  <c r="AB697" i="1"/>
  <c r="AD697" i="1" s="1"/>
  <c r="L699" i="1"/>
  <c r="H248" i="1"/>
  <c r="E213" i="1"/>
  <c r="C214" i="1"/>
  <c r="S213" i="1"/>
  <c r="AE213" i="1" s="1"/>
  <c r="T249" i="1"/>
  <c r="AA699" i="1"/>
  <c r="M698" i="1"/>
  <c r="Y697" i="1"/>
  <c r="Z697" i="1" s="1"/>
  <c r="AG697" i="1" s="1"/>
  <c r="X697" i="1"/>
  <c r="A699" i="1"/>
  <c r="K700" i="1" s="1"/>
  <c r="AC700" i="1" l="1"/>
  <c r="AI699" i="1"/>
  <c r="I699" i="1"/>
  <c r="W699" i="1"/>
  <c r="D699" i="1"/>
  <c r="AB698" i="1"/>
  <c r="AD698" i="1" s="1"/>
  <c r="L700" i="1"/>
  <c r="H249" i="1"/>
  <c r="C215" i="1"/>
  <c r="E214" i="1"/>
  <c r="S214" i="1"/>
  <c r="AE214" i="1" s="1"/>
  <c r="T250" i="1"/>
  <c r="AA700" i="1"/>
  <c r="Y698" i="1"/>
  <c r="Z698" i="1" s="1"/>
  <c r="AG698" i="1" s="1"/>
  <c r="X698" i="1"/>
  <c r="M699" i="1"/>
  <c r="A700" i="1"/>
  <c r="K701" i="1" s="1"/>
  <c r="AC701" i="1" l="1"/>
  <c r="AI700" i="1"/>
  <c r="W700" i="1"/>
  <c r="D700" i="1"/>
  <c r="I700" i="1"/>
  <c r="AB699" i="1"/>
  <c r="AD699" i="1" s="1"/>
  <c r="L701" i="1"/>
  <c r="H250" i="1"/>
  <c r="S215" i="1"/>
  <c r="AE215" i="1" s="1"/>
  <c r="E215" i="1"/>
  <c r="C216" i="1"/>
  <c r="T251" i="1"/>
  <c r="AA701" i="1"/>
  <c r="M700" i="1"/>
  <c r="Y699" i="1"/>
  <c r="Z699" i="1" s="1"/>
  <c r="AG699" i="1" s="1"/>
  <c r="X699" i="1"/>
  <c r="A701" i="1"/>
  <c r="K702" i="1" s="1"/>
  <c r="AC702" i="1" l="1"/>
  <c r="AI701" i="1"/>
  <c r="I701" i="1"/>
  <c r="W701" i="1"/>
  <c r="D701" i="1"/>
  <c r="AB700" i="1"/>
  <c r="AD700" i="1" s="1"/>
  <c r="L702" i="1"/>
  <c r="H251" i="1"/>
  <c r="E216" i="1"/>
  <c r="S216" i="1"/>
  <c r="AE216" i="1" s="1"/>
  <c r="C217" i="1"/>
  <c r="T252" i="1"/>
  <c r="AA702" i="1"/>
  <c r="M701" i="1"/>
  <c r="Y700" i="1"/>
  <c r="Z700" i="1" s="1"/>
  <c r="AG700" i="1" s="1"/>
  <c r="X700" i="1"/>
  <c r="A702" i="1"/>
  <c r="K703" i="1" s="1"/>
  <c r="AC703" i="1" l="1"/>
  <c r="AI702" i="1"/>
  <c r="W702" i="1"/>
  <c r="D702" i="1"/>
  <c r="I702" i="1"/>
  <c r="AB701" i="1"/>
  <c r="AD701" i="1" s="1"/>
  <c r="L703" i="1"/>
  <c r="H252" i="1"/>
  <c r="S217" i="1"/>
  <c r="AE217" i="1" s="1"/>
  <c r="E217" i="1"/>
  <c r="C218" i="1"/>
  <c r="T253" i="1"/>
  <c r="AA703" i="1"/>
  <c r="M702" i="1"/>
  <c r="Y701" i="1"/>
  <c r="Z701" i="1" s="1"/>
  <c r="AG701" i="1" s="1"/>
  <c r="X701" i="1"/>
  <c r="Z597" i="1"/>
  <c r="AG597" i="1" s="1"/>
  <c r="A703" i="1"/>
  <c r="K704" i="1" s="1"/>
  <c r="AC704" i="1" l="1"/>
  <c r="AI703" i="1"/>
  <c r="I703" i="1"/>
  <c r="W703" i="1"/>
  <c r="D703" i="1"/>
  <c r="AB702" i="1"/>
  <c r="AD702" i="1" s="1"/>
  <c r="L704" i="1"/>
  <c r="H253" i="1"/>
  <c r="C219" i="1"/>
  <c r="S218" i="1"/>
  <c r="AE218" i="1" s="1"/>
  <c r="E218" i="1"/>
  <c r="T254" i="1"/>
  <c r="AA704" i="1"/>
  <c r="M703" i="1"/>
  <c r="Y702" i="1"/>
  <c r="Z702" i="1" s="1"/>
  <c r="AG702" i="1" s="1"/>
  <c r="X702" i="1"/>
  <c r="A704" i="1"/>
  <c r="K705" i="1" s="1"/>
  <c r="AC705" i="1" l="1"/>
  <c r="AI704" i="1"/>
  <c r="I704" i="1"/>
  <c r="W704" i="1"/>
  <c r="D704" i="1"/>
  <c r="AB703" i="1"/>
  <c r="AD703" i="1" s="1"/>
  <c r="L705" i="1"/>
  <c r="H254" i="1"/>
  <c r="S219" i="1"/>
  <c r="AE219" i="1" s="1"/>
  <c r="C220" i="1"/>
  <c r="E219" i="1"/>
  <c r="T255" i="1"/>
  <c r="AA705" i="1"/>
  <c r="Y703" i="1"/>
  <c r="Z703" i="1" s="1"/>
  <c r="AG703" i="1" s="1"/>
  <c r="X703" i="1"/>
  <c r="M704" i="1"/>
  <c r="A705" i="1"/>
  <c r="K706" i="1" s="1"/>
  <c r="Z599" i="1"/>
  <c r="AC706" i="1" l="1"/>
  <c r="AI705" i="1"/>
  <c r="I705" i="1"/>
  <c r="W705" i="1"/>
  <c r="D705" i="1"/>
  <c r="AB704" i="1"/>
  <c r="AD704" i="1" s="1"/>
  <c r="L706" i="1"/>
  <c r="H255" i="1"/>
  <c r="S220" i="1"/>
  <c r="AE220" i="1" s="1"/>
  <c r="C221" i="1"/>
  <c r="E220" i="1"/>
  <c r="T256" i="1"/>
  <c r="AA706" i="1"/>
  <c r="Y704" i="1"/>
  <c r="Z704" i="1" s="1"/>
  <c r="AG704" i="1" s="1"/>
  <c r="X704" i="1"/>
  <c r="M705" i="1"/>
  <c r="AB705" i="1" s="1"/>
  <c r="A706" i="1"/>
  <c r="K707" i="1" s="1"/>
  <c r="AG599" i="1"/>
  <c r="AC707" i="1" l="1"/>
  <c r="AI706" i="1"/>
  <c r="I706" i="1"/>
  <c r="W706" i="1"/>
  <c r="D706" i="1"/>
  <c r="L707" i="1"/>
  <c r="H256" i="1"/>
  <c r="E221" i="1"/>
  <c r="S221" i="1"/>
  <c r="AE221" i="1" s="1"/>
  <c r="C222" i="1"/>
  <c r="T257" i="1"/>
  <c r="AA707" i="1"/>
  <c r="M706" i="1"/>
  <c r="Y705" i="1"/>
  <c r="Z705" i="1" s="1"/>
  <c r="AG705" i="1" s="1"/>
  <c r="X705" i="1"/>
  <c r="A707" i="1"/>
  <c r="K708" i="1" s="1"/>
  <c r="AD705" i="1"/>
  <c r="AC708" i="1" l="1"/>
  <c r="AI707" i="1"/>
  <c r="I707" i="1"/>
  <c r="W707" i="1"/>
  <c r="D707" i="1"/>
  <c r="AB706" i="1"/>
  <c r="AD706" i="1" s="1"/>
  <c r="L708" i="1"/>
  <c r="H257" i="1"/>
  <c r="E222" i="1"/>
  <c r="C223" i="1"/>
  <c r="S222" i="1"/>
  <c r="AE222" i="1" s="1"/>
  <c r="T258" i="1"/>
  <c r="AA708" i="1"/>
  <c r="M707" i="1"/>
  <c r="AB707" i="1" s="1"/>
  <c r="Y706" i="1"/>
  <c r="Z706" i="1" s="1"/>
  <c r="AG706" i="1" s="1"/>
  <c r="X706" i="1"/>
  <c r="A708" i="1"/>
  <c r="K709" i="1" s="1"/>
  <c r="AC709" i="1" l="1"/>
  <c r="AC710" i="1" s="1"/>
  <c r="AI708" i="1"/>
  <c r="I708" i="1"/>
  <c r="W708" i="1"/>
  <c r="D708" i="1"/>
  <c r="L709" i="1"/>
  <c r="H258" i="1"/>
  <c r="S223" i="1"/>
  <c r="AE223" i="1" s="1"/>
  <c r="E223" i="1"/>
  <c r="C224" i="1"/>
  <c r="T259" i="1"/>
  <c r="AA709" i="1"/>
  <c r="M708" i="1"/>
  <c r="Y707" i="1"/>
  <c r="Z707" i="1" s="1"/>
  <c r="AG707" i="1" s="1"/>
  <c r="X707" i="1"/>
  <c r="AD707" i="1"/>
  <c r="A709" i="1"/>
  <c r="K710" i="1" s="1"/>
  <c r="AI709" i="1" l="1"/>
  <c r="W709" i="1"/>
  <c r="D709" i="1"/>
  <c r="I709" i="1"/>
  <c r="AB708" i="1"/>
  <c r="AD708" i="1" s="1"/>
  <c r="L710" i="1"/>
  <c r="H259" i="1"/>
  <c r="E224" i="1"/>
  <c r="S224" i="1"/>
  <c r="AE224" i="1" s="1"/>
  <c r="C225" i="1"/>
  <c r="T260" i="1"/>
  <c r="AA710" i="1"/>
  <c r="M709" i="1"/>
  <c r="Y708" i="1"/>
  <c r="X708" i="1"/>
  <c r="A710" i="1"/>
  <c r="K711" i="1" s="1"/>
  <c r="AC711" i="1" l="1"/>
  <c r="AI710" i="1"/>
  <c r="I710" i="1"/>
  <c r="W710" i="1"/>
  <c r="D710" i="1"/>
  <c r="AB709" i="1"/>
  <c r="AD709" i="1" s="1"/>
  <c r="L711" i="1"/>
  <c r="H260" i="1"/>
  <c r="E225" i="1"/>
  <c r="C226" i="1"/>
  <c r="S225" i="1"/>
  <c r="AE225" i="1" s="1"/>
  <c r="T261" i="1"/>
  <c r="AA711" i="1"/>
  <c r="M710" i="1"/>
  <c r="Y709" i="1"/>
  <c r="Z709" i="1" s="1"/>
  <c r="AG709" i="1" s="1"/>
  <c r="X709" i="1"/>
  <c r="A711" i="1"/>
  <c r="K712" i="1" s="1"/>
  <c r="AC712" i="1" l="1"/>
  <c r="AI711" i="1"/>
  <c r="I711" i="1"/>
  <c r="W711" i="1"/>
  <c r="D711" i="1"/>
  <c r="AB710" i="1"/>
  <c r="AD710" i="1" s="1"/>
  <c r="L712" i="1"/>
  <c r="H261" i="1"/>
  <c r="S226" i="1"/>
  <c r="AE226" i="1" s="1"/>
  <c r="E226" i="1"/>
  <c r="C227" i="1"/>
  <c r="T262" i="1"/>
  <c r="AA712" i="1"/>
  <c r="Y710" i="1"/>
  <c r="X710" i="1"/>
  <c r="M711" i="1"/>
  <c r="A712" i="1"/>
  <c r="K713" i="1" s="1"/>
  <c r="AC713" i="1" l="1"/>
  <c r="AI712" i="1"/>
  <c r="I712" i="1"/>
  <c r="W712" i="1"/>
  <c r="D712" i="1"/>
  <c r="AB711" i="1"/>
  <c r="AD711" i="1" s="1"/>
  <c r="L713" i="1"/>
  <c r="H262" i="1"/>
  <c r="C228" i="1"/>
  <c r="E227" i="1"/>
  <c r="S227" i="1"/>
  <c r="AE227" i="1" s="1"/>
  <c r="T263" i="1"/>
  <c r="AA713" i="1"/>
  <c r="M712" i="1"/>
  <c r="Y711" i="1"/>
  <c r="Z711" i="1" s="1"/>
  <c r="AG711" i="1" s="1"/>
  <c r="X711" i="1"/>
  <c r="A713" i="1"/>
  <c r="K714" i="1" s="1"/>
  <c r="AC714" i="1" l="1"/>
  <c r="AI713" i="1"/>
  <c r="I713" i="1"/>
  <c r="W713" i="1"/>
  <c r="D713" i="1"/>
  <c r="AB712" i="1"/>
  <c r="AD712" i="1" s="1"/>
  <c r="L714" i="1"/>
  <c r="H263" i="1"/>
  <c r="C229" i="1"/>
  <c r="E228" i="1"/>
  <c r="S228" i="1"/>
  <c r="AE228" i="1" s="1"/>
  <c r="T264" i="1"/>
  <c r="AA714" i="1"/>
  <c r="M713" i="1"/>
  <c r="Y712" i="1"/>
  <c r="Z712" i="1" s="1"/>
  <c r="AG712" i="1" s="1"/>
  <c r="X712" i="1"/>
  <c r="Z595" i="1"/>
  <c r="A714" i="1"/>
  <c r="K715" i="1" s="1"/>
  <c r="AC715" i="1" l="1"/>
  <c r="AI714" i="1"/>
  <c r="I714" i="1"/>
  <c r="W714" i="1"/>
  <c r="D714" i="1"/>
  <c r="AB713" i="1"/>
  <c r="AD713" i="1" s="1"/>
  <c r="L715" i="1"/>
  <c r="H264" i="1"/>
  <c r="E229" i="1"/>
  <c r="S229" i="1"/>
  <c r="AE229" i="1" s="1"/>
  <c r="C230" i="1"/>
  <c r="T265" i="1"/>
  <c r="AA715" i="1"/>
  <c r="M714" i="1"/>
  <c r="AB714" i="1" s="1"/>
  <c r="AD714" i="1" s="1"/>
  <c r="Y713" i="1"/>
  <c r="X713" i="1"/>
  <c r="AG595" i="1"/>
  <c r="A715" i="1"/>
  <c r="K716" i="1" s="1"/>
  <c r="AC716" i="1" l="1"/>
  <c r="AI715" i="1"/>
  <c r="I715" i="1"/>
  <c r="W715" i="1"/>
  <c r="D715" i="1"/>
  <c r="L716" i="1"/>
  <c r="H265" i="1"/>
  <c r="C231" i="1"/>
  <c r="E230" i="1"/>
  <c r="S230" i="1"/>
  <c r="AE230" i="1" s="1"/>
  <c r="T266" i="1"/>
  <c r="AA716" i="1"/>
  <c r="M715" i="1"/>
  <c r="Y714" i="1"/>
  <c r="X714" i="1"/>
  <c r="A716" i="1"/>
  <c r="K717" i="1" s="1"/>
  <c r="AC717" i="1" l="1"/>
  <c r="AI716" i="1"/>
  <c r="I716" i="1"/>
  <c r="W716" i="1"/>
  <c r="D716" i="1"/>
  <c r="AB715" i="1"/>
  <c r="AD715" i="1" s="1"/>
  <c r="L717" i="1"/>
  <c r="H266" i="1"/>
  <c r="S231" i="1"/>
  <c r="E231" i="1"/>
  <c r="C232" i="1"/>
  <c r="T267" i="1"/>
  <c r="AA717" i="1"/>
  <c r="M716" i="1"/>
  <c r="AB716" i="1" s="1"/>
  <c r="Y715" i="1"/>
  <c r="X715" i="1"/>
  <c r="A717" i="1"/>
  <c r="D717" i="1" s="1"/>
  <c r="AC718" i="1" l="1"/>
  <c r="K718" i="1"/>
  <c r="AI717" i="1"/>
  <c r="I717" i="1"/>
  <c r="W717" i="1"/>
  <c r="L718" i="1"/>
  <c r="AE231" i="1"/>
  <c r="Z231" i="1"/>
  <c r="H267" i="1"/>
  <c r="E232" i="1"/>
  <c r="S232" i="1"/>
  <c r="AE232" i="1" s="1"/>
  <c r="C233" i="1"/>
  <c r="T268" i="1"/>
  <c r="AA718" i="1"/>
  <c r="Y716" i="1"/>
  <c r="X716" i="1"/>
  <c r="M717" i="1"/>
  <c r="AD716" i="1"/>
  <c r="A718" i="1"/>
  <c r="D718" i="1" l="1"/>
  <c r="AC719" i="1"/>
  <c r="K719" i="1"/>
  <c r="AI718" i="1"/>
  <c r="AG231" i="1"/>
  <c r="I718" i="1"/>
  <c r="AB717" i="1"/>
  <c r="AD717" i="1" s="1"/>
  <c r="W718" i="1"/>
  <c r="L719" i="1"/>
  <c r="H268" i="1"/>
  <c r="E233" i="1"/>
  <c r="S233" i="1"/>
  <c r="AE233" i="1" s="1"/>
  <c r="C234" i="1"/>
  <c r="T269" i="1"/>
  <c r="AA719" i="1"/>
  <c r="M718" i="1"/>
  <c r="Y717" i="1"/>
  <c r="Z717" i="1" s="1"/>
  <c r="AG717" i="1" s="1"/>
  <c r="X717" i="1"/>
  <c r="A719" i="1"/>
  <c r="Z616" i="1"/>
  <c r="AC720" i="1" l="1"/>
  <c r="K720" i="1"/>
  <c r="W719" i="1"/>
  <c r="D719" i="1"/>
  <c r="AI719" i="1"/>
  <c r="AI720" i="1" s="1"/>
  <c r="I719" i="1"/>
  <c r="AB718" i="1"/>
  <c r="AD718" i="1" s="1"/>
  <c r="L720" i="1"/>
  <c r="H269" i="1"/>
  <c r="S234" i="1"/>
  <c r="AE234" i="1" s="1"/>
  <c r="E234" i="1"/>
  <c r="C235" i="1"/>
  <c r="T270" i="1"/>
  <c r="AA720" i="1"/>
  <c r="M719" i="1"/>
  <c r="Y718" i="1"/>
  <c r="X718" i="1"/>
  <c r="A720" i="1"/>
  <c r="AG616" i="1"/>
  <c r="K721" i="1" l="1"/>
  <c r="AC721" i="1"/>
  <c r="I720" i="1"/>
  <c r="W720" i="1"/>
  <c r="I721" i="1" s="1"/>
  <c r="D720" i="1"/>
  <c r="AB719" i="1"/>
  <c r="AD719" i="1" s="1"/>
  <c r="L721" i="1"/>
  <c r="H270" i="1"/>
  <c r="S235" i="1"/>
  <c r="AE235" i="1" s="1"/>
  <c r="E235" i="1"/>
  <c r="C236" i="1"/>
  <c r="T271" i="1"/>
  <c r="AA721" i="1"/>
  <c r="M720" i="1"/>
  <c r="AB720" i="1" s="1"/>
  <c r="Y719" i="1"/>
  <c r="Z719" i="1" s="1"/>
  <c r="AG719" i="1" s="1"/>
  <c r="X719" i="1"/>
  <c r="A721" i="1"/>
  <c r="AC722" i="1" l="1"/>
  <c r="K722" i="1"/>
  <c r="K723" i="1" s="1"/>
  <c r="AI721" i="1"/>
  <c r="W721" i="1"/>
  <c r="I722" i="1" s="1"/>
  <c r="D721" i="1"/>
  <c r="L722" i="1"/>
  <c r="H271" i="1"/>
  <c r="S236" i="1"/>
  <c r="AE236" i="1" s="1"/>
  <c r="E236" i="1"/>
  <c r="C237" i="1"/>
  <c r="T272" i="1"/>
  <c r="AA722" i="1"/>
  <c r="Y720" i="1"/>
  <c r="X720" i="1"/>
  <c r="M721" i="1"/>
  <c r="AD720" i="1"/>
  <c r="A722" i="1"/>
  <c r="AC723" i="1" l="1"/>
  <c r="AI722" i="1"/>
  <c r="W722" i="1"/>
  <c r="D722" i="1"/>
  <c r="AB721" i="1"/>
  <c r="AD721" i="1" s="1"/>
  <c r="L723" i="1"/>
  <c r="H272" i="1"/>
  <c r="E237" i="1"/>
  <c r="S237" i="1"/>
  <c r="AE237" i="1" s="1"/>
  <c r="C238" i="1"/>
  <c r="T273" i="1"/>
  <c r="AA723" i="1"/>
  <c r="Y721" i="1"/>
  <c r="Z721" i="1" s="1"/>
  <c r="AG721" i="1" s="1"/>
  <c r="X721" i="1"/>
  <c r="M722" i="1"/>
  <c r="A723" i="1"/>
  <c r="K724" i="1" s="1"/>
  <c r="AC724" i="1" l="1"/>
  <c r="AI723" i="1"/>
  <c r="W723" i="1"/>
  <c r="D723" i="1"/>
  <c r="I723" i="1"/>
  <c r="AB722" i="1"/>
  <c r="AD722" i="1" s="1"/>
  <c r="L724" i="1"/>
  <c r="H273" i="1"/>
  <c r="E238" i="1"/>
  <c r="S238" i="1"/>
  <c r="AE238" i="1" s="1"/>
  <c r="C239" i="1"/>
  <c r="T274" i="1"/>
  <c r="AA724" i="1"/>
  <c r="M723" i="1"/>
  <c r="Y722" i="1"/>
  <c r="Z722" i="1" s="1"/>
  <c r="AG722" i="1" s="1"/>
  <c r="X722" i="1"/>
  <c r="A724" i="1"/>
  <c r="K725" i="1" s="1"/>
  <c r="Z618" i="1"/>
  <c r="AG618" i="1" s="1"/>
  <c r="AC725" i="1" l="1"/>
  <c r="AI724" i="1"/>
  <c r="I724" i="1"/>
  <c r="W724" i="1"/>
  <c r="D724" i="1"/>
  <c r="AB723" i="1"/>
  <c r="AD723" i="1" s="1"/>
  <c r="L725" i="1"/>
  <c r="H274" i="1"/>
  <c r="E239" i="1"/>
  <c r="S239" i="1"/>
  <c r="AE239" i="1" s="1"/>
  <c r="C240" i="1"/>
  <c r="T275" i="1"/>
  <c r="AA725" i="1"/>
  <c r="M724" i="1"/>
  <c r="Y723" i="1"/>
  <c r="Z723" i="1" s="1"/>
  <c r="AG723" i="1" s="1"/>
  <c r="X723" i="1"/>
  <c r="A725" i="1"/>
  <c r="K726" i="1" s="1"/>
  <c r="Z619" i="1"/>
  <c r="Z622" i="1"/>
  <c r="AG622" i="1" s="1"/>
  <c r="AC726" i="1" l="1"/>
  <c r="AI725" i="1"/>
  <c r="W725" i="1"/>
  <c r="D725" i="1"/>
  <c r="I725" i="1"/>
  <c r="AB724" i="1"/>
  <c r="AD724" i="1" s="1"/>
  <c r="L726" i="1"/>
  <c r="H275" i="1"/>
  <c r="S240" i="1"/>
  <c r="AE240" i="1" s="1"/>
  <c r="E240" i="1"/>
  <c r="C241" i="1"/>
  <c r="T276" i="1"/>
  <c r="AA726" i="1"/>
  <c r="M725" i="1"/>
  <c r="AB725" i="1" s="1"/>
  <c r="Y724" i="1"/>
  <c r="Z724" i="1" s="1"/>
  <c r="AG724" i="1" s="1"/>
  <c r="X724" i="1"/>
  <c r="A726" i="1"/>
  <c r="D726" i="1" s="1"/>
  <c r="AG619" i="1"/>
  <c r="AC727" i="1" l="1"/>
  <c r="K727" i="1"/>
  <c r="AI726" i="1"/>
  <c r="I726" i="1"/>
  <c r="W726" i="1"/>
  <c r="L727" i="1"/>
  <c r="H276" i="1"/>
  <c r="S241" i="1"/>
  <c r="AE241" i="1" s="1"/>
  <c r="C242" i="1"/>
  <c r="E241" i="1"/>
  <c r="T277" i="1"/>
  <c r="AA727" i="1"/>
  <c r="M726" i="1"/>
  <c r="AB726" i="1" s="1"/>
  <c r="Y725" i="1"/>
  <c r="Z725" i="1" s="1"/>
  <c r="AG725" i="1" s="1"/>
  <c r="X725" i="1"/>
  <c r="A727" i="1"/>
  <c r="AD725" i="1"/>
  <c r="K728" i="1" l="1"/>
  <c r="AC728" i="1"/>
  <c r="AC729" i="1" s="1"/>
  <c r="AI727" i="1"/>
  <c r="W727" i="1"/>
  <c r="D727" i="1"/>
  <c r="I727" i="1"/>
  <c r="L728" i="1"/>
  <c r="H277" i="1"/>
  <c r="E242" i="1"/>
  <c r="S242" i="1"/>
  <c r="AE242" i="1" s="1"/>
  <c r="C243" i="1"/>
  <c r="T278" i="1"/>
  <c r="AA728" i="1"/>
  <c r="M727" i="1"/>
  <c r="Y726" i="1"/>
  <c r="Z726" i="1" s="1"/>
  <c r="AG726" i="1" s="1"/>
  <c r="X726" i="1"/>
  <c r="A728" i="1"/>
  <c r="D728" i="1" s="1"/>
  <c r="AD726" i="1"/>
  <c r="K729" i="1" l="1"/>
  <c r="AI728" i="1"/>
  <c r="I728" i="1"/>
  <c r="AB727" i="1"/>
  <c r="AD727" i="1" s="1"/>
  <c r="W728" i="1"/>
  <c r="L729" i="1"/>
  <c r="H278" i="1"/>
  <c r="M728" i="1"/>
  <c r="AB728" i="1" s="1"/>
  <c r="AD728" i="1" s="1"/>
  <c r="C244" i="1"/>
  <c r="E243" i="1"/>
  <c r="S243" i="1"/>
  <c r="AE243" i="1" s="1"/>
  <c r="T279" i="1"/>
  <c r="AA729" i="1"/>
  <c r="Y727" i="1"/>
  <c r="Z727" i="1" s="1"/>
  <c r="AG727" i="1" s="1"/>
  <c r="X727" i="1"/>
  <c r="A729" i="1"/>
  <c r="AC730" i="1" s="1"/>
  <c r="K730" i="1" l="1"/>
  <c r="AI729" i="1"/>
  <c r="W729" i="1"/>
  <c r="D729" i="1"/>
  <c r="I729" i="1"/>
  <c r="L730" i="1"/>
  <c r="H279" i="1"/>
  <c r="C245" i="1"/>
  <c r="E244" i="1"/>
  <c r="S244" i="1"/>
  <c r="AE244" i="1" s="1"/>
  <c r="T280" i="1"/>
  <c r="AA730" i="1"/>
  <c r="Y728" i="1"/>
  <c r="Z728" i="1" s="1"/>
  <c r="AG728" i="1" s="1"/>
  <c r="X728" i="1"/>
  <c r="M729" i="1"/>
  <c r="AB729" i="1" s="1"/>
  <c r="A730" i="1"/>
  <c r="AC731" i="1" s="1"/>
  <c r="K731" i="1" l="1"/>
  <c r="AI730" i="1"/>
  <c r="W730" i="1"/>
  <c r="D730" i="1"/>
  <c r="I730" i="1"/>
  <c r="L731" i="1"/>
  <c r="H280" i="1"/>
  <c r="M730" i="1"/>
  <c r="AB730" i="1" s="1"/>
  <c r="AD730" i="1" s="1"/>
  <c r="E245" i="1"/>
  <c r="S245" i="1"/>
  <c r="AE245" i="1" s="1"/>
  <c r="C246" i="1"/>
  <c r="T281" i="1"/>
  <c r="AA731" i="1"/>
  <c r="Y729" i="1"/>
  <c r="Z729" i="1" s="1"/>
  <c r="AG729" i="1" s="1"/>
  <c r="X729" i="1"/>
  <c r="Z625" i="1"/>
  <c r="AG625" i="1" s="1"/>
  <c r="AD729" i="1"/>
  <c r="A731" i="1"/>
  <c r="AC732" i="1" s="1"/>
  <c r="K732" i="1" l="1"/>
  <c r="AI731" i="1"/>
  <c r="I731" i="1"/>
  <c r="W731" i="1"/>
  <c r="D731" i="1"/>
  <c r="L732" i="1"/>
  <c r="H281" i="1"/>
  <c r="C247" i="1"/>
  <c r="E246" i="1"/>
  <c r="S246" i="1"/>
  <c r="AE246" i="1" s="1"/>
  <c r="T282" i="1"/>
  <c r="AA732" i="1"/>
  <c r="M731" i="1"/>
  <c r="Y730" i="1"/>
  <c r="Z730" i="1" s="1"/>
  <c r="AG730" i="1" s="1"/>
  <c r="X730" i="1"/>
  <c r="A732" i="1"/>
  <c r="AC733" i="1" s="1"/>
  <c r="K733" i="1" l="1"/>
  <c r="AI732" i="1"/>
  <c r="W732" i="1"/>
  <c r="D732" i="1"/>
  <c r="I732" i="1"/>
  <c r="AB731" i="1"/>
  <c r="AD731" i="1" s="1"/>
  <c r="L733" i="1"/>
  <c r="H282" i="1"/>
  <c r="S247" i="1"/>
  <c r="AE247" i="1" s="1"/>
  <c r="C248" i="1"/>
  <c r="E247" i="1"/>
  <c r="T283" i="1"/>
  <c r="AA733" i="1"/>
  <c r="M732" i="1"/>
  <c r="Y731" i="1"/>
  <c r="Z731" i="1" s="1"/>
  <c r="AG731" i="1" s="1"/>
  <c r="X731" i="1"/>
  <c r="Z627" i="1"/>
  <c r="AG627" i="1" s="1"/>
  <c r="A733" i="1"/>
  <c r="AC734" i="1" s="1"/>
  <c r="K734" i="1" l="1"/>
  <c r="AI733" i="1"/>
  <c r="I733" i="1"/>
  <c r="W733" i="1"/>
  <c r="D733" i="1"/>
  <c r="AB732" i="1"/>
  <c r="AD732" i="1" s="1"/>
  <c r="L734" i="1"/>
  <c r="H283" i="1"/>
  <c r="E248" i="1"/>
  <c r="C249" i="1"/>
  <c r="S248" i="1"/>
  <c r="AE248" i="1" s="1"/>
  <c r="T284" i="1"/>
  <c r="AA734" i="1"/>
  <c r="M733" i="1"/>
  <c r="Y732" i="1"/>
  <c r="Z732" i="1" s="1"/>
  <c r="AG732" i="1" s="1"/>
  <c r="X732" i="1"/>
  <c r="A734" i="1"/>
  <c r="AC735" i="1" s="1"/>
  <c r="K735" i="1" l="1"/>
  <c r="AI734" i="1"/>
  <c r="I734" i="1"/>
  <c r="W734" i="1"/>
  <c r="D734" i="1"/>
  <c r="AB733" i="1"/>
  <c r="AD733" i="1" s="1"/>
  <c r="L735" i="1"/>
  <c r="H284" i="1"/>
  <c r="E249" i="1"/>
  <c r="S249" i="1"/>
  <c r="AE249" i="1" s="1"/>
  <c r="C250" i="1"/>
  <c r="T285" i="1"/>
  <c r="AA735" i="1"/>
  <c r="M734" i="1"/>
  <c r="AB734" i="1" s="1"/>
  <c r="Y733" i="1"/>
  <c r="Z733" i="1" s="1"/>
  <c r="AG733" i="1" s="1"/>
  <c r="X733" i="1"/>
  <c r="A735" i="1"/>
  <c r="AC736" i="1" s="1"/>
  <c r="K736" i="1" l="1"/>
  <c r="AI735" i="1"/>
  <c r="W735" i="1"/>
  <c r="D735" i="1"/>
  <c r="I735" i="1"/>
  <c r="L736" i="1"/>
  <c r="H285" i="1"/>
  <c r="C251" i="1"/>
  <c r="E250" i="1"/>
  <c r="S250" i="1"/>
  <c r="AE250" i="1" s="1"/>
  <c r="T286" i="1"/>
  <c r="AA736" i="1"/>
  <c r="AD734" i="1"/>
  <c r="Y734" i="1"/>
  <c r="Z734" i="1" s="1"/>
  <c r="AG734" i="1" s="1"/>
  <c r="X734" i="1"/>
  <c r="M735" i="1"/>
  <c r="AB735" i="1" s="1"/>
  <c r="A736" i="1"/>
  <c r="AC737" i="1" s="1"/>
  <c r="K737" i="1" l="1"/>
  <c r="AI736" i="1"/>
  <c r="I736" i="1"/>
  <c r="W736" i="1"/>
  <c r="D736" i="1"/>
  <c r="L737" i="1"/>
  <c r="H286" i="1"/>
  <c r="S251" i="1"/>
  <c r="AE251" i="1" s="1"/>
  <c r="C252" i="1"/>
  <c r="E251" i="1"/>
  <c r="T287" i="1"/>
  <c r="M736" i="1"/>
  <c r="AB736" i="1" s="1"/>
  <c r="AA737" i="1"/>
  <c r="Y735" i="1"/>
  <c r="Z735" i="1" s="1"/>
  <c r="AG735" i="1" s="1"/>
  <c r="X735" i="1"/>
  <c r="A737" i="1"/>
  <c r="D737" i="1" s="1"/>
  <c r="AD735" i="1"/>
  <c r="K738" i="1" l="1"/>
  <c r="AC738" i="1"/>
  <c r="AI737" i="1"/>
  <c r="I737" i="1"/>
  <c r="L738" i="1"/>
  <c r="W737" i="1"/>
  <c r="H287" i="1"/>
  <c r="E252" i="1"/>
  <c r="S252" i="1"/>
  <c r="AE252" i="1" s="1"/>
  <c r="C253" i="1"/>
  <c r="T288" i="1"/>
  <c r="AA738" i="1"/>
  <c r="M737" i="1"/>
  <c r="Y736" i="1"/>
  <c r="Z736" i="1" s="1"/>
  <c r="AG736" i="1" s="1"/>
  <c r="X736" i="1"/>
  <c r="A738" i="1"/>
  <c r="K739" i="1" s="1"/>
  <c r="AD736" i="1"/>
  <c r="AC739" i="1" l="1"/>
  <c r="AI738" i="1"/>
  <c r="W738" i="1"/>
  <c r="D738" i="1"/>
  <c r="I738" i="1"/>
  <c r="AB737" i="1"/>
  <c r="AD737" i="1" s="1"/>
  <c r="L739" i="1"/>
  <c r="H288" i="1"/>
  <c r="E253" i="1"/>
  <c r="S253" i="1"/>
  <c r="AE253" i="1" s="1"/>
  <c r="C254" i="1"/>
  <c r="T289" i="1"/>
  <c r="AA739" i="1"/>
  <c r="M738" i="1"/>
  <c r="Y737" i="1"/>
  <c r="Z737" i="1" s="1"/>
  <c r="AG737" i="1" s="1"/>
  <c r="X737" i="1"/>
  <c r="A739" i="1"/>
  <c r="K740" i="1" s="1"/>
  <c r="AC740" i="1" l="1"/>
  <c r="AI739" i="1"/>
  <c r="W739" i="1"/>
  <c r="D739" i="1"/>
  <c r="I739" i="1"/>
  <c r="AB738" i="1"/>
  <c r="AD738" i="1" s="1"/>
  <c r="L740" i="1"/>
  <c r="H289" i="1"/>
  <c r="E254" i="1"/>
  <c r="S254" i="1"/>
  <c r="AE254" i="1" s="1"/>
  <c r="C255" i="1"/>
  <c r="T290" i="1"/>
  <c r="AA740" i="1"/>
  <c r="M739" i="1"/>
  <c r="AB739" i="1" s="1"/>
  <c r="Y738" i="1"/>
  <c r="X738" i="1"/>
  <c r="A740" i="1"/>
  <c r="K741" i="1" s="1"/>
  <c r="AC741" i="1" l="1"/>
  <c r="AI740" i="1"/>
  <c r="I740" i="1"/>
  <c r="W740" i="1"/>
  <c r="I741" i="1" s="1"/>
  <c r="D740" i="1"/>
  <c r="L741" i="1"/>
  <c r="H290" i="1"/>
  <c r="S255" i="1"/>
  <c r="AE255" i="1" s="1"/>
  <c r="C256" i="1"/>
  <c r="E255" i="1"/>
  <c r="T291" i="1"/>
  <c r="AA741" i="1"/>
  <c r="M740" i="1"/>
  <c r="Y739" i="1"/>
  <c r="X739" i="1"/>
  <c r="AD739" i="1"/>
  <c r="A741" i="1"/>
  <c r="K742" i="1" s="1"/>
  <c r="AC742" i="1" l="1"/>
  <c r="AI741" i="1"/>
  <c r="W741" i="1"/>
  <c r="D741" i="1"/>
  <c r="AB740" i="1"/>
  <c r="AD740" i="1" s="1"/>
  <c r="L742" i="1"/>
  <c r="H291" i="1"/>
  <c r="C257" i="1"/>
  <c r="E256" i="1"/>
  <c r="S256" i="1"/>
  <c r="AE256" i="1" s="1"/>
  <c r="T292" i="1"/>
  <c r="AA742" i="1"/>
  <c r="Z623" i="1"/>
  <c r="M741" i="1"/>
  <c r="AB741" i="1" s="1"/>
  <c r="Y740" i="1"/>
  <c r="Z740" i="1" s="1"/>
  <c r="AG740" i="1" s="1"/>
  <c r="X740" i="1"/>
  <c r="A742" i="1"/>
  <c r="K743" i="1" s="1"/>
  <c r="AC743" i="1" l="1"/>
  <c r="AI742" i="1"/>
  <c r="I742" i="1"/>
  <c r="W742" i="1"/>
  <c r="I743" i="1" s="1"/>
  <c r="D742" i="1"/>
  <c r="L743" i="1"/>
  <c r="H292" i="1"/>
  <c r="E257" i="1"/>
  <c r="S257" i="1"/>
  <c r="AE257" i="1" s="1"/>
  <c r="C258" i="1"/>
  <c r="T293" i="1"/>
  <c r="AA743" i="1"/>
  <c r="AG623" i="1"/>
  <c r="M742" i="1"/>
  <c r="AB742" i="1" s="1"/>
  <c r="Y741" i="1"/>
  <c r="X741" i="1"/>
  <c r="A743" i="1"/>
  <c r="K744" i="1" s="1"/>
  <c r="AD741" i="1"/>
  <c r="AC744" i="1" l="1"/>
  <c r="W743" i="1"/>
  <c r="I744" i="1" s="1"/>
  <c r="D743" i="1"/>
  <c r="AI743" i="1"/>
  <c r="L744" i="1"/>
  <c r="H293" i="1"/>
  <c r="C259" i="1"/>
  <c r="E258" i="1"/>
  <c r="S258" i="1"/>
  <c r="AE258" i="1" s="1"/>
  <c r="T294" i="1"/>
  <c r="AA744" i="1"/>
  <c r="M743" i="1"/>
  <c r="Y742" i="1"/>
  <c r="X742" i="1"/>
  <c r="A744" i="1"/>
  <c r="K745" i="1" s="1"/>
  <c r="AD742" i="1"/>
  <c r="AC745" i="1" l="1"/>
  <c r="AC746" i="1" s="1"/>
  <c r="AI744" i="1"/>
  <c r="W744" i="1"/>
  <c r="I745" i="1" s="1"/>
  <c r="D744" i="1"/>
  <c r="AB743" i="1"/>
  <c r="AD743" i="1" s="1"/>
  <c r="L745" i="1"/>
  <c r="H294" i="1"/>
  <c r="E259" i="1"/>
  <c r="S259" i="1"/>
  <c r="AE259" i="1" s="1"/>
  <c r="C260" i="1"/>
  <c r="T295" i="1"/>
  <c r="AA745" i="1"/>
  <c r="M744" i="1"/>
  <c r="AB744" i="1" s="1"/>
  <c r="Y743" i="1"/>
  <c r="X743" i="1"/>
  <c r="A745" i="1"/>
  <c r="K746" i="1" s="1"/>
  <c r="AI745" i="1" l="1"/>
  <c r="W745" i="1"/>
  <c r="I746" i="1" s="1"/>
  <c r="D745" i="1"/>
  <c r="L746" i="1"/>
  <c r="H295" i="1"/>
  <c r="E260" i="1"/>
  <c r="S260" i="1"/>
  <c r="AE260" i="1" s="1"/>
  <c r="C261" i="1"/>
  <c r="T296" i="1"/>
  <c r="AA746" i="1"/>
  <c r="M745" i="1"/>
  <c r="Y744" i="1"/>
  <c r="Z744" i="1" s="1"/>
  <c r="AG744" i="1" s="1"/>
  <c r="X744" i="1"/>
  <c r="AD744" i="1"/>
  <c r="A746" i="1"/>
  <c r="K747" i="1" s="1"/>
  <c r="AC747" i="1" l="1"/>
  <c r="AC748" i="1"/>
  <c r="AI746" i="1"/>
  <c r="W746" i="1"/>
  <c r="I747" i="1" s="1"/>
  <c r="D746" i="1"/>
  <c r="AB745" i="1"/>
  <c r="AD745" i="1" s="1"/>
  <c r="L747" i="1"/>
  <c r="H296" i="1"/>
  <c r="S261" i="1"/>
  <c r="E261" i="1"/>
  <c r="C262" i="1"/>
  <c r="T297" i="1"/>
  <c r="AA747" i="1"/>
  <c r="Y745" i="1"/>
  <c r="X745" i="1"/>
  <c r="M746" i="1"/>
  <c r="A747" i="1"/>
  <c r="K748" i="1" s="1"/>
  <c r="AI747" i="1" l="1"/>
  <c r="W747" i="1"/>
  <c r="D747" i="1"/>
  <c r="AB746" i="1"/>
  <c r="AD746" i="1" s="1"/>
  <c r="L748" i="1"/>
  <c r="AE261" i="1"/>
  <c r="Z261" i="1"/>
  <c r="H297" i="1"/>
  <c r="E262" i="1"/>
  <c r="C263" i="1"/>
  <c r="S262" i="1"/>
  <c r="AE262" i="1" s="1"/>
  <c r="T298" i="1"/>
  <c r="AA748" i="1"/>
  <c r="M747" i="1"/>
  <c r="Y746" i="1"/>
  <c r="Z746" i="1" s="1"/>
  <c r="AG746" i="1" s="1"/>
  <c r="X746" i="1"/>
  <c r="A748" i="1"/>
  <c r="D748" i="1" s="1"/>
  <c r="AC749" i="1" l="1"/>
  <c r="K749" i="1"/>
  <c r="AI748" i="1"/>
  <c r="I748" i="1"/>
  <c r="AB747" i="1"/>
  <c r="AD747" i="1" s="1"/>
  <c r="AG261" i="1"/>
  <c r="W748" i="1"/>
  <c r="L749" i="1"/>
  <c r="H298" i="1"/>
  <c r="C264" i="1"/>
  <c r="E263" i="1"/>
  <c r="S263" i="1"/>
  <c r="AE263" i="1" s="1"/>
  <c r="T299" i="1"/>
  <c r="AA749" i="1"/>
  <c r="M748" i="1"/>
  <c r="Y747" i="1"/>
  <c r="X747" i="1"/>
  <c r="A749" i="1"/>
  <c r="D749" i="1" l="1"/>
  <c r="AC750" i="1"/>
  <c r="K750" i="1"/>
  <c r="K751" i="1" s="1"/>
  <c r="AI749" i="1"/>
  <c r="I749" i="1"/>
  <c r="AB748" i="1"/>
  <c r="AD748" i="1" s="1"/>
  <c r="W749" i="1"/>
  <c r="L750" i="1"/>
  <c r="H299" i="1"/>
  <c r="E264" i="1"/>
  <c r="C265" i="1"/>
  <c r="S264" i="1"/>
  <c r="AE264" i="1" s="1"/>
  <c r="T300" i="1"/>
  <c r="AA750" i="1"/>
  <c r="Y748" i="1"/>
  <c r="X748" i="1"/>
  <c r="M749" i="1"/>
  <c r="A750" i="1"/>
  <c r="AC751" i="1" l="1"/>
  <c r="W750" i="1"/>
  <c r="D750" i="1"/>
  <c r="AI750" i="1"/>
  <c r="I750" i="1"/>
  <c r="AB749" i="1"/>
  <c r="AD749" i="1" s="1"/>
  <c r="L751" i="1"/>
  <c r="H300" i="1"/>
  <c r="C266" i="1"/>
  <c r="S265" i="1"/>
  <c r="AE265" i="1" s="1"/>
  <c r="E265" i="1"/>
  <c r="T301" i="1"/>
  <c r="AA751" i="1"/>
  <c r="M750" i="1"/>
  <c r="Y749" i="1"/>
  <c r="X749" i="1"/>
  <c r="A751" i="1"/>
  <c r="K752" i="1" s="1"/>
  <c r="AC752" i="1" l="1"/>
  <c r="W751" i="1"/>
  <c r="I752" i="1" s="1"/>
  <c r="D751" i="1"/>
  <c r="I751" i="1"/>
  <c r="AI751" i="1"/>
  <c r="AB750" i="1"/>
  <c r="AD750" i="1" s="1"/>
  <c r="L752" i="1"/>
  <c r="H301" i="1"/>
  <c r="S266" i="1"/>
  <c r="AE266" i="1" s="1"/>
  <c r="C267" i="1"/>
  <c r="E266" i="1"/>
  <c r="T302" i="1"/>
  <c r="AA752" i="1"/>
  <c r="M751" i="1"/>
  <c r="AB751" i="1" s="1"/>
  <c r="Y750" i="1"/>
  <c r="Z750" i="1" s="1"/>
  <c r="AG750" i="1" s="1"/>
  <c r="X750" i="1"/>
  <c r="A752" i="1"/>
  <c r="D752" i="1" s="1"/>
  <c r="AC753" i="1" l="1"/>
  <c r="K753" i="1"/>
  <c r="AI752" i="1"/>
  <c r="W752" i="1"/>
  <c r="L753" i="1"/>
  <c r="H302" i="1"/>
  <c r="E267" i="1"/>
  <c r="S267" i="1"/>
  <c r="AE267" i="1" s="1"/>
  <c r="C268" i="1"/>
  <c r="T303" i="1"/>
  <c r="AA753" i="1"/>
  <c r="M752" i="1"/>
  <c r="Y751" i="1"/>
  <c r="X751" i="1"/>
  <c r="AD751" i="1"/>
  <c r="A753" i="1"/>
  <c r="Z647" i="1"/>
  <c r="AG647" i="1" s="1"/>
  <c r="K754" i="1" l="1"/>
  <c r="AC754" i="1"/>
  <c r="AI753" i="1"/>
  <c r="W753" i="1"/>
  <c r="D753" i="1"/>
  <c r="I753" i="1"/>
  <c r="AB752" i="1"/>
  <c r="AD752" i="1" s="1"/>
  <c r="L754" i="1"/>
  <c r="H303" i="1"/>
  <c r="C269" i="1"/>
  <c r="E268" i="1"/>
  <c r="S268" i="1"/>
  <c r="AE268" i="1" s="1"/>
  <c r="T304" i="1"/>
  <c r="AA754" i="1"/>
  <c r="Y752" i="1"/>
  <c r="Z752" i="1" s="1"/>
  <c r="AG752" i="1" s="1"/>
  <c r="X752" i="1"/>
  <c r="M753" i="1"/>
  <c r="AB753" i="1" s="1"/>
  <c r="A754" i="1"/>
  <c r="AC755" i="1" l="1"/>
  <c r="K755" i="1"/>
  <c r="AI754" i="1"/>
  <c r="I754" i="1"/>
  <c r="W754" i="1"/>
  <c r="D754" i="1"/>
  <c r="L755" i="1"/>
  <c r="H304" i="1"/>
  <c r="C270" i="1"/>
  <c r="E269" i="1"/>
  <c r="S269" i="1"/>
  <c r="AE269" i="1" s="1"/>
  <c r="T305" i="1"/>
  <c r="AA755" i="1"/>
  <c r="Y753" i="1"/>
  <c r="Z753" i="1" s="1"/>
  <c r="AG753" i="1" s="1"/>
  <c r="X753" i="1"/>
  <c r="M754" i="1"/>
  <c r="AB754" i="1" s="1"/>
  <c r="AD753" i="1"/>
  <c r="A755" i="1"/>
  <c r="Z652" i="1"/>
  <c r="AG652" i="1" s="1"/>
  <c r="K756" i="1" l="1"/>
  <c r="AC756" i="1"/>
  <c r="AC757" i="1" s="1"/>
  <c r="AI755" i="1"/>
  <c r="W755" i="1"/>
  <c r="D755" i="1"/>
  <c r="I755" i="1"/>
  <c r="L756" i="1"/>
  <c r="H305" i="1"/>
  <c r="E270" i="1"/>
  <c r="S270" i="1"/>
  <c r="AE270" i="1" s="1"/>
  <c r="C271" i="1"/>
  <c r="T306" i="1"/>
  <c r="AA756" i="1"/>
  <c r="M755" i="1"/>
  <c r="Y754" i="1"/>
  <c r="Z754" i="1" s="1"/>
  <c r="AG754" i="1" s="1"/>
  <c r="X754" i="1"/>
  <c r="AD754" i="1"/>
  <c r="A756" i="1"/>
  <c r="D756" i="1" s="1"/>
  <c r="K757" i="1" l="1"/>
  <c r="AI756" i="1"/>
  <c r="I756" i="1"/>
  <c r="AB755" i="1"/>
  <c r="AD755" i="1" s="1"/>
  <c r="W756" i="1"/>
  <c r="L757" i="1"/>
  <c r="H306" i="1"/>
  <c r="M756" i="1"/>
  <c r="E271" i="1"/>
  <c r="S271" i="1"/>
  <c r="AE271" i="1" s="1"/>
  <c r="C272" i="1"/>
  <c r="T307" i="1"/>
  <c r="AA757" i="1"/>
  <c r="Y755" i="1"/>
  <c r="Z755" i="1" s="1"/>
  <c r="AG755" i="1" s="1"/>
  <c r="X755" i="1"/>
  <c r="A757" i="1"/>
  <c r="AC758" i="1" s="1"/>
  <c r="Z651" i="1"/>
  <c r="AG651" i="1" s="1"/>
  <c r="K758" i="1" l="1"/>
  <c r="AI757" i="1"/>
  <c r="W757" i="1"/>
  <c r="D757" i="1"/>
  <c r="I757" i="1"/>
  <c r="AB756" i="1"/>
  <c r="AD756" i="1" s="1"/>
  <c r="L758" i="1"/>
  <c r="H307" i="1"/>
  <c r="C273" i="1"/>
  <c r="S272" i="1"/>
  <c r="AE272" i="1" s="1"/>
  <c r="E272" i="1"/>
  <c r="T308" i="1"/>
  <c r="AA758" i="1"/>
  <c r="Y756" i="1"/>
  <c r="Z756" i="1" s="1"/>
  <c r="AG756" i="1" s="1"/>
  <c r="X756" i="1"/>
  <c r="M757" i="1"/>
  <c r="AB757" i="1" s="1"/>
  <c r="A758" i="1"/>
  <c r="AC759" i="1" s="1"/>
  <c r="K759" i="1" l="1"/>
  <c r="AI758" i="1"/>
  <c r="I758" i="1"/>
  <c r="W758" i="1"/>
  <c r="I759" i="1" s="1"/>
  <c r="D758" i="1"/>
  <c r="L759" i="1"/>
  <c r="H308" i="1"/>
  <c r="C274" i="1"/>
  <c r="E273" i="1"/>
  <c r="S273" i="1"/>
  <c r="AE273" i="1" s="1"/>
  <c r="T309" i="1"/>
  <c r="AA759" i="1"/>
  <c r="M758" i="1"/>
  <c r="Y757" i="1"/>
  <c r="Z757" i="1" s="1"/>
  <c r="AG757" i="1" s="1"/>
  <c r="X757" i="1"/>
  <c r="AD757" i="1"/>
  <c r="A759" i="1"/>
  <c r="AC760" i="1" s="1"/>
  <c r="Z653" i="1"/>
  <c r="K760" i="1" l="1"/>
  <c r="AI759" i="1"/>
  <c r="W759" i="1"/>
  <c r="D759" i="1"/>
  <c r="AB758" i="1"/>
  <c r="AD758" i="1" s="1"/>
  <c r="L760" i="1"/>
  <c r="H309" i="1"/>
  <c r="E274" i="1"/>
  <c r="S274" i="1"/>
  <c r="AE274" i="1" s="1"/>
  <c r="C275" i="1"/>
  <c r="T310" i="1"/>
  <c r="AA760" i="1"/>
  <c r="M759" i="1"/>
  <c r="AB759" i="1" s="1"/>
  <c r="Y758" i="1"/>
  <c r="Z758" i="1" s="1"/>
  <c r="AG758" i="1" s="1"/>
  <c r="X758" i="1"/>
  <c r="A760" i="1"/>
  <c r="AC761" i="1" s="1"/>
  <c r="AG653" i="1"/>
  <c r="K761" i="1" l="1"/>
  <c r="AI760" i="1"/>
  <c r="I760" i="1"/>
  <c r="W760" i="1"/>
  <c r="I761" i="1" s="1"/>
  <c r="D760" i="1"/>
  <c r="L761" i="1"/>
  <c r="H310" i="1"/>
  <c r="E275" i="1"/>
  <c r="S275" i="1"/>
  <c r="AE275" i="1" s="1"/>
  <c r="C276" i="1"/>
  <c r="T311" i="1"/>
  <c r="AA761" i="1"/>
  <c r="M760" i="1"/>
  <c r="Y759" i="1"/>
  <c r="Z759" i="1" s="1"/>
  <c r="AG759" i="1" s="1"/>
  <c r="X759" i="1"/>
  <c r="AD759" i="1"/>
  <c r="A761" i="1"/>
  <c r="AC762" i="1" s="1"/>
  <c r="K762" i="1" l="1"/>
  <c r="AI761" i="1"/>
  <c r="W761" i="1"/>
  <c r="D761" i="1"/>
  <c r="AB760" i="1"/>
  <c r="AD760" i="1" s="1"/>
  <c r="L762" i="1"/>
  <c r="H311" i="1"/>
  <c r="E276" i="1"/>
  <c r="S276" i="1"/>
  <c r="AE276" i="1" s="1"/>
  <c r="C277" i="1"/>
  <c r="T312" i="1"/>
  <c r="AA762" i="1"/>
  <c r="Y760" i="1"/>
  <c r="Z760" i="1" s="1"/>
  <c r="AG760" i="1" s="1"/>
  <c r="X760" i="1"/>
  <c r="M761" i="1"/>
  <c r="Z656" i="1"/>
  <c r="AG656" i="1" s="1"/>
  <c r="A762" i="1"/>
  <c r="AC763" i="1" s="1"/>
  <c r="K763" i="1" l="1"/>
  <c r="AI762" i="1"/>
  <c r="I762" i="1"/>
  <c r="W762" i="1"/>
  <c r="D762" i="1"/>
  <c r="AB761" i="1"/>
  <c r="AD761" i="1" s="1"/>
  <c r="L763" i="1"/>
  <c r="H312" i="1"/>
  <c r="E277" i="1"/>
  <c r="S277" i="1"/>
  <c r="AE277" i="1" s="1"/>
  <c r="C278" i="1"/>
  <c r="T313" i="1"/>
  <c r="AA763" i="1"/>
  <c r="M762" i="1"/>
  <c r="AB762" i="1" s="1"/>
  <c r="Y761" i="1"/>
  <c r="Z761" i="1" s="1"/>
  <c r="AG761" i="1" s="1"/>
  <c r="X761" i="1"/>
  <c r="A763" i="1"/>
  <c r="AC764" i="1" s="1"/>
  <c r="K764" i="1" l="1"/>
  <c r="K765" i="1" s="1"/>
  <c r="AI763" i="1"/>
  <c r="I763" i="1"/>
  <c r="W763" i="1"/>
  <c r="I764" i="1" s="1"/>
  <c r="D763" i="1"/>
  <c r="L764" i="1"/>
  <c r="H313" i="1"/>
  <c r="S278" i="1"/>
  <c r="AE278" i="1" s="1"/>
  <c r="C279" i="1"/>
  <c r="E278" i="1"/>
  <c r="T314" i="1"/>
  <c r="AA764" i="1"/>
  <c r="M763" i="1"/>
  <c r="Y762" i="1"/>
  <c r="Z762" i="1" s="1"/>
  <c r="AG762" i="1" s="1"/>
  <c r="X762" i="1"/>
  <c r="A764" i="1"/>
  <c r="AC765" i="1" s="1"/>
  <c r="AD762" i="1"/>
  <c r="AI764" i="1" l="1"/>
  <c r="W764" i="1"/>
  <c r="I765" i="1" s="1"/>
  <c r="D764" i="1"/>
  <c r="AB763" i="1"/>
  <c r="AD763" i="1" s="1"/>
  <c r="L765" i="1"/>
  <c r="H314" i="1"/>
  <c r="C280" i="1"/>
  <c r="E279" i="1"/>
  <c r="S279" i="1"/>
  <c r="AE279" i="1" s="1"/>
  <c r="T315" i="1"/>
  <c r="AA765" i="1"/>
  <c r="M764" i="1"/>
  <c r="Y763" i="1"/>
  <c r="Z763" i="1" s="1"/>
  <c r="AG763" i="1" s="1"/>
  <c r="X763" i="1"/>
  <c r="A765" i="1"/>
  <c r="AC766" i="1" s="1"/>
  <c r="Z659" i="1"/>
  <c r="K766" i="1" l="1"/>
  <c r="AI765" i="1"/>
  <c r="W765" i="1"/>
  <c r="I766" i="1" s="1"/>
  <c r="D765" i="1"/>
  <c r="AB764" i="1"/>
  <c r="AD764" i="1" s="1"/>
  <c r="L766" i="1"/>
  <c r="H315" i="1"/>
  <c r="E280" i="1"/>
  <c r="S280" i="1"/>
  <c r="AE280" i="1" s="1"/>
  <c r="C281" i="1"/>
  <c r="T316" i="1"/>
  <c r="AA766" i="1"/>
  <c r="M765" i="1"/>
  <c r="AB765" i="1" s="1"/>
  <c r="Y764" i="1"/>
  <c r="Z764" i="1" s="1"/>
  <c r="AG764" i="1" s="1"/>
  <c r="X764" i="1"/>
  <c r="A766" i="1"/>
  <c r="AG659" i="1"/>
  <c r="K767" i="1" l="1"/>
  <c r="AC767" i="1"/>
  <c r="AI766" i="1"/>
  <c r="W766" i="1"/>
  <c r="I767" i="1" s="1"/>
  <c r="D766" i="1"/>
  <c r="L767" i="1"/>
  <c r="H316" i="1"/>
  <c r="S281" i="1"/>
  <c r="AE281" i="1" s="1"/>
  <c r="C282" i="1"/>
  <c r="E281" i="1"/>
  <c r="T317" i="1"/>
  <c r="AA767" i="1"/>
  <c r="M766" i="1"/>
  <c r="Y765" i="1"/>
  <c r="Z765" i="1" s="1"/>
  <c r="AG765" i="1" s="1"/>
  <c r="X765" i="1"/>
  <c r="A767" i="1"/>
  <c r="D767" i="1" s="1"/>
  <c r="AD765" i="1"/>
  <c r="AC768" i="1" l="1"/>
  <c r="K768" i="1"/>
  <c r="AI767" i="1"/>
  <c r="AB766" i="1"/>
  <c r="AD766" i="1" s="1"/>
  <c r="W767" i="1"/>
  <c r="L768" i="1"/>
  <c r="H317" i="1"/>
  <c r="E282" i="1"/>
  <c r="S282" i="1"/>
  <c r="AE282" i="1" s="1"/>
  <c r="C283" i="1"/>
  <c r="T318" i="1"/>
  <c r="AA768" i="1"/>
  <c r="M767" i="1"/>
  <c r="AB767" i="1" s="1"/>
  <c r="Y766" i="1"/>
  <c r="Z766" i="1" s="1"/>
  <c r="AG766" i="1" s="1"/>
  <c r="X766" i="1"/>
  <c r="A768" i="1"/>
  <c r="D768" i="1" s="1"/>
  <c r="K769" i="1" l="1"/>
  <c r="AC769" i="1"/>
  <c r="AI768" i="1"/>
  <c r="I768" i="1"/>
  <c r="W768" i="1"/>
  <c r="L769" i="1"/>
  <c r="H318" i="1"/>
  <c r="S283" i="1"/>
  <c r="AE283" i="1" s="1"/>
  <c r="E283" i="1"/>
  <c r="C284" i="1"/>
  <c r="T319" i="1"/>
  <c r="AA769" i="1"/>
  <c r="M768" i="1"/>
  <c r="Y767" i="1"/>
  <c r="Z767" i="1" s="1"/>
  <c r="AG767" i="1" s="1"/>
  <c r="X767" i="1"/>
  <c r="A769" i="1"/>
  <c r="D769" i="1" s="1"/>
  <c r="AD767" i="1"/>
  <c r="AC770" i="1" l="1"/>
  <c r="K770" i="1"/>
  <c r="AI769" i="1"/>
  <c r="I769" i="1"/>
  <c r="AB768" i="1"/>
  <c r="AD768" i="1" s="1"/>
  <c r="W769" i="1"/>
  <c r="L770" i="1"/>
  <c r="H319" i="1"/>
  <c r="E284" i="1"/>
  <c r="S284" i="1"/>
  <c r="AE284" i="1" s="1"/>
  <c r="C285" i="1"/>
  <c r="T320" i="1"/>
  <c r="AA770" i="1"/>
  <c r="M769" i="1"/>
  <c r="AB769" i="1" s="1"/>
  <c r="Y768" i="1"/>
  <c r="Z768" i="1" s="1"/>
  <c r="AG768" i="1" s="1"/>
  <c r="X768" i="1"/>
  <c r="A770" i="1"/>
  <c r="K771" i="1" l="1"/>
  <c r="AC771" i="1"/>
  <c r="AI770" i="1"/>
  <c r="W770" i="1"/>
  <c r="D770" i="1"/>
  <c r="I770" i="1"/>
  <c r="L771" i="1"/>
  <c r="H320" i="1"/>
  <c r="S285" i="1"/>
  <c r="AE285" i="1" s="1"/>
  <c r="C286" i="1"/>
  <c r="E285" i="1"/>
  <c r="T321" i="1"/>
  <c r="AA771" i="1"/>
  <c r="M770" i="1"/>
  <c r="Y769" i="1"/>
  <c r="Z769" i="1" s="1"/>
  <c r="AG769" i="1" s="1"/>
  <c r="X769" i="1"/>
  <c r="AD769" i="1"/>
  <c r="A771" i="1"/>
  <c r="K772" i="1" s="1"/>
  <c r="AC772" i="1" l="1"/>
  <c r="AI771" i="1"/>
  <c r="I771" i="1"/>
  <c r="W771" i="1"/>
  <c r="D771" i="1"/>
  <c r="AB770" i="1"/>
  <c r="AD770" i="1" s="1"/>
  <c r="L772" i="1"/>
  <c r="H321" i="1"/>
  <c r="C287" i="1"/>
  <c r="E286" i="1"/>
  <c r="S286" i="1"/>
  <c r="AE286" i="1" s="1"/>
  <c r="T322" i="1"/>
  <c r="AA772" i="1"/>
  <c r="M771" i="1"/>
  <c r="Y770" i="1"/>
  <c r="X770" i="1"/>
  <c r="A772" i="1"/>
  <c r="K773" i="1" s="1"/>
  <c r="AC773" i="1" l="1"/>
  <c r="AI772" i="1"/>
  <c r="I772" i="1"/>
  <c r="W772" i="1"/>
  <c r="D772" i="1"/>
  <c r="AB771" i="1"/>
  <c r="AD771" i="1" s="1"/>
  <c r="L773" i="1"/>
  <c r="H322" i="1"/>
  <c r="E287" i="1"/>
  <c r="S287" i="1"/>
  <c r="AE287" i="1" s="1"/>
  <c r="C288" i="1"/>
  <c r="T323" i="1"/>
  <c r="AA773" i="1"/>
  <c r="M772" i="1"/>
  <c r="Z654" i="1"/>
  <c r="Y771" i="1"/>
  <c r="X771" i="1"/>
  <c r="A773" i="1"/>
  <c r="K774" i="1" s="1"/>
  <c r="AC774" i="1" l="1"/>
  <c r="AI773" i="1"/>
  <c r="I773" i="1"/>
  <c r="W773" i="1"/>
  <c r="D773" i="1"/>
  <c r="AB772" i="1"/>
  <c r="AD772" i="1" s="1"/>
  <c r="L774" i="1"/>
  <c r="H323" i="1"/>
  <c r="E288" i="1"/>
  <c r="S288" i="1"/>
  <c r="AE288" i="1" s="1"/>
  <c r="C289" i="1"/>
  <c r="T324" i="1"/>
  <c r="AA774" i="1"/>
  <c r="AG654" i="1"/>
  <c r="M773" i="1"/>
  <c r="Y772" i="1"/>
  <c r="X772" i="1"/>
  <c r="A774" i="1"/>
  <c r="K775" i="1" s="1"/>
  <c r="AC775" i="1" l="1"/>
  <c r="AI774" i="1"/>
  <c r="I774" i="1"/>
  <c r="W774" i="1"/>
  <c r="D774" i="1"/>
  <c r="AB773" i="1"/>
  <c r="AD773" i="1" s="1"/>
  <c r="L775" i="1"/>
  <c r="H324" i="1"/>
  <c r="S289" i="1"/>
  <c r="AE289" i="1" s="1"/>
  <c r="C290" i="1"/>
  <c r="E289" i="1"/>
  <c r="T325" i="1"/>
  <c r="AA775" i="1"/>
  <c r="AA776" i="1" s="1"/>
  <c r="M774" i="1"/>
  <c r="AB774" i="1" s="1"/>
  <c r="Y773" i="1"/>
  <c r="X773" i="1"/>
  <c r="A775" i="1"/>
  <c r="K776" i="1" s="1"/>
  <c r="AC776" i="1" l="1"/>
  <c r="AI775" i="1"/>
  <c r="I775" i="1"/>
  <c r="W775" i="1"/>
  <c r="A776" i="1"/>
  <c r="K777" i="1" s="1"/>
  <c r="L776" i="1"/>
  <c r="M776" i="1" s="1"/>
  <c r="AB776" i="1" s="1"/>
  <c r="D775" i="1"/>
  <c r="H325" i="1"/>
  <c r="E290" i="1"/>
  <c r="S290" i="1"/>
  <c r="AE290" i="1" s="1"/>
  <c r="C291" i="1"/>
  <c r="T326" i="1"/>
  <c r="M775" i="1"/>
  <c r="Y774" i="1"/>
  <c r="Z774" i="1" s="1"/>
  <c r="AG774" i="1" s="1"/>
  <c r="X774" i="1"/>
  <c r="AD774" i="1"/>
  <c r="AC777" i="1" l="1"/>
  <c r="AI776" i="1"/>
  <c r="AD776" i="1"/>
  <c r="W776" i="1"/>
  <c r="D776" i="1"/>
  <c r="I776" i="1"/>
  <c r="H776" i="1" s="1"/>
  <c r="AB775" i="1"/>
  <c r="AD775" i="1" s="1"/>
  <c r="L777" i="1"/>
  <c r="H326" i="1"/>
  <c r="C292" i="1"/>
  <c r="E291" i="1"/>
  <c r="S291" i="1"/>
  <c r="AE291" i="1" s="1"/>
  <c r="T327" i="1"/>
  <c r="AA777" i="1"/>
  <c r="Y775" i="1"/>
  <c r="Z775" i="1" s="1"/>
  <c r="AG775" i="1" s="1"/>
  <c r="X775" i="1"/>
  <c r="A777" i="1"/>
  <c r="K778" i="1" s="1"/>
  <c r="AC778" i="1" l="1"/>
  <c r="Y776" i="1"/>
  <c r="Z776" i="1" s="1"/>
  <c r="AG776" i="1" s="1"/>
  <c r="X776" i="1"/>
  <c r="AI777" i="1"/>
  <c r="I777" i="1"/>
  <c r="W777" i="1"/>
  <c r="D777" i="1"/>
  <c r="L778" i="1"/>
  <c r="H327" i="1"/>
  <c r="C293" i="1"/>
  <c r="E292" i="1"/>
  <c r="S292" i="1"/>
  <c r="T328" i="1"/>
  <c r="AA778" i="1"/>
  <c r="M777" i="1"/>
  <c r="A778" i="1"/>
  <c r="D778" i="1" s="1"/>
  <c r="AC779" i="1" l="1"/>
  <c r="K779" i="1"/>
  <c r="AB777" i="1"/>
  <c r="AD777" i="1" s="1"/>
  <c r="AI778" i="1"/>
  <c r="I778" i="1"/>
  <c r="L779" i="1"/>
  <c r="W778" i="1"/>
  <c r="AE292" i="1"/>
  <c r="Z292" i="1"/>
  <c r="H328" i="1"/>
  <c r="S293" i="1"/>
  <c r="AE293" i="1" s="1"/>
  <c r="C294" i="1"/>
  <c r="E293" i="1"/>
  <c r="T329" i="1"/>
  <c r="AA779" i="1"/>
  <c r="Y777" i="1"/>
  <c r="Z777" i="1" s="1"/>
  <c r="AG777" i="1" s="1"/>
  <c r="X777" i="1"/>
  <c r="M778" i="1"/>
  <c r="AB778" i="1" s="1"/>
  <c r="A779" i="1"/>
  <c r="D779" i="1" l="1"/>
  <c r="AC780" i="1"/>
  <c r="K780" i="1"/>
  <c r="AI779" i="1"/>
  <c r="AG292" i="1"/>
  <c r="I779" i="1"/>
  <c r="W779" i="1"/>
  <c r="L780" i="1"/>
  <c r="H329" i="1"/>
  <c r="C295" i="1"/>
  <c r="S294" i="1"/>
  <c r="AE294" i="1" s="1"/>
  <c r="E294" i="1"/>
  <c r="T330" i="1"/>
  <c r="AA780" i="1"/>
  <c r="M779" i="1"/>
  <c r="Y778" i="1"/>
  <c r="Z778" i="1" s="1"/>
  <c r="AG778" i="1" s="1"/>
  <c r="X778" i="1"/>
  <c r="AD778" i="1"/>
  <c r="A780" i="1"/>
  <c r="K781" i="1" l="1"/>
  <c r="AC781" i="1"/>
  <c r="AI780" i="1"/>
  <c r="I780" i="1"/>
  <c r="W780" i="1"/>
  <c r="D780" i="1"/>
  <c r="AB779" i="1"/>
  <c r="AD779" i="1" s="1"/>
  <c r="L781" i="1"/>
  <c r="H330" i="1"/>
  <c r="E295" i="1"/>
  <c r="S295" i="1"/>
  <c r="AE295" i="1" s="1"/>
  <c r="C296" i="1"/>
  <c r="T331" i="1"/>
  <c r="AA781" i="1"/>
  <c r="M780" i="1"/>
  <c r="Y779" i="1"/>
  <c r="X779" i="1"/>
  <c r="A781" i="1"/>
  <c r="K782" i="1" s="1"/>
  <c r="AC782" i="1" l="1"/>
  <c r="AI781" i="1"/>
  <c r="I781" i="1"/>
  <c r="W781" i="1"/>
  <c r="D781" i="1"/>
  <c r="AB780" i="1"/>
  <c r="AD780" i="1" s="1"/>
  <c r="L782" i="1"/>
  <c r="H331" i="1"/>
  <c r="C297" i="1"/>
  <c r="E296" i="1"/>
  <c r="S296" i="1"/>
  <c r="AE296" i="1" s="1"/>
  <c r="T332" i="1"/>
  <c r="AA782" i="1"/>
  <c r="Y780" i="1"/>
  <c r="X780" i="1"/>
  <c r="M781" i="1"/>
  <c r="AB781" i="1" s="1"/>
  <c r="A782" i="1"/>
  <c r="K783" i="1" s="1"/>
  <c r="AC783" i="1" l="1"/>
  <c r="AC784" i="1" s="1"/>
  <c r="AI782" i="1"/>
  <c r="I782" i="1"/>
  <c r="W782" i="1"/>
  <c r="D782" i="1"/>
  <c r="L783" i="1"/>
  <c r="H332" i="1"/>
  <c r="E297" i="1"/>
  <c r="S297" i="1"/>
  <c r="AE297" i="1" s="1"/>
  <c r="C298" i="1"/>
  <c r="T333" i="1"/>
  <c r="AA783" i="1"/>
  <c r="M782" i="1"/>
  <c r="AB782" i="1" s="1"/>
  <c r="Y781" i="1"/>
  <c r="Z781" i="1" s="1"/>
  <c r="AG781" i="1" s="1"/>
  <c r="X781" i="1"/>
  <c r="A783" i="1"/>
  <c r="K784" i="1" s="1"/>
  <c r="AD781" i="1"/>
  <c r="AI783" i="1" l="1"/>
  <c r="I783" i="1"/>
  <c r="W783" i="1"/>
  <c r="D783" i="1"/>
  <c r="L784" i="1"/>
  <c r="H333" i="1"/>
  <c r="E298" i="1"/>
  <c r="S298" i="1"/>
  <c r="AE298" i="1" s="1"/>
  <c r="C299" i="1"/>
  <c r="T334" i="1"/>
  <c r="AA784" i="1"/>
  <c r="Y782" i="1"/>
  <c r="Z782" i="1" s="1"/>
  <c r="AG782" i="1" s="1"/>
  <c r="X782" i="1"/>
  <c r="M783" i="1"/>
  <c r="AB783" i="1" s="1"/>
  <c r="AD782" i="1"/>
  <c r="A784" i="1"/>
  <c r="K785" i="1" s="1"/>
  <c r="Z681" i="1"/>
  <c r="AG681" i="1" s="1"/>
  <c r="AC785" i="1" l="1"/>
  <c r="AI784" i="1"/>
  <c r="W784" i="1"/>
  <c r="D784" i="1"/>
  <c r="I784" i="1"/>
  <c r="L785" i="1"/>
  <c r="H334" i="1"/>
  <c r="E299" i="1"/>
  <c r="S299" i="1"/>
  <c r="AE299" i="1" s="1"/>
  <c r="C300" i="1"/>
  <c r="T335" i="1"/>
  <c r="AA785" i="1"/>
  <c r="M784" i="1"/>
  <c r="Y783" i="1"/>
  <c r="Z783" i="1" s="1"/>
  <c r="AG783" i="1" s="1"/>
  <c r="X783" i="1"/>
  <c r="AD783" i="1"/>
  <c r="A785" i="1"/>
  <c r="D785" i="1" s="1"/>
  <c r="Z679" i="1"/>
  <c r="AC786" i="1" l="1"/>
  <c r="K786" i="1"/>
  <c r="AI785" i="1"/>
  <c r="I785" i="1"/>
  <c r="AB784" i="1"/>
  <c r="AD784" i="1" s="1"/>
  <c r="W785" i="1"/>
  <c r="L786" i="1"/>
  <c r="H335" i="1"/>
  <c r="S300" i="1"/>
  <c r="AE300" i="1" s="1"/>
  <c r="E300" i="1"/>
  <c r="C301" i="1"/>
  <c r="T336" i="1"/>
  <c r="AA786" i="1"/>
  <c r="M785" i="1"/>
  <c r="AB785" i="1" s="1"/>
  <c r="Y784" i="1"/>
  <c r="Z784" i="1" s="1"/>
  <c r="AG784" i="1" s="1"/>
  <c r="X784" i="1"/>
  <c r="A786" i="1"/>
  <c r="Z680" i="1"/>
  <c r="AG679" i="1"/>
  <c r="K787" i="1" l="1"/>
  <c r="AC787" i="1"/>
  <c r="AI786" i="1"/>
  <c r="I786" i="1"/>
  <c r="W786" i="1"/>
  <c r="D786" i="1"/>
  <c r="L787" i="1"/>
  <c r="H336" i="1"/>
  <c r="C302" i="1"/>
  <c r="S301" i="1"/>
  <c r="AE301" i="1" s="1"/>
  <c r="E301" i="1"/>
  <c r="T337" i="1"/>
  <c r="AD785" i="1"/>
  <c r="AA787" i="1"/>
  <c r="Y785" i="1"/>
  <c r="Z785" i="1" s="1"/>
  <c r="AG785" i="1" s="1"/>
  <c r="X785" i="1"/>
  <c r="M786" i="1"/>
  <c r="AB786" i="1" s="1"/>
  <c r="A787" i="1"/>
  <c r="AG680" i="1"/>
  <c r="K788" i="1" l="1"/>
  <c r="AC788" i="1"/>
  <c r="AI787" i="1"/>
  <c r="W787" i="1"/>
  <c r="D787" i="1"/>
  <c r="I787" i="1"/>
  <c r="L788" i="1"/>
  <c r="H337" i="1"/>
  <c r="M787" i="1"/>
  <c r="C303" i="1"/>
  <c r="C304" i="1" s="1"/>
  <c r="E302" i="1"/>
  <c r="S302" i="1"/>
  <c r="AE302" i="1" s="1"/>
  <c r="T338" i="1"/>
  <c r="AA788" i="1"/>
  <c r="Y786" i="1"/>
  <c r="Z786" i="1" s="1"/>
  <c r="AG786" i="1" s="1"/>
  <c r="X786" i="1"/>
  <c r="AD786" i="1"/>
  <c r="A788" i="1"/>
  <c r="K789" i="1" s="1"/>
  <c r="AC789" i="1" l="1"/>
  <c r="AI788" i="1"/>
  <c r="W788" i="1"/>
  <c r="D788" i="1"/>
  <c r="I788" i="1"/>
  <c r="AB787" i="1"/>
  <c r="AD787" i="1" s="1"/>
  <c r="L789" i="1"/>
  <c r="H338" i="1"/>
  <c r="M788" i="1"/>
  <c r="E304" i="1"/>
  <c r="S304" i="1"/>
  <c r="AE304" i="1" s="1"/>
  <c r="C305" i="1"/>
  <c r="E303" i="1"/>
  <c r="S303" i="1"/>
  <c r="T339" i="1"/>
  <c r="AA789" i="1"/>
  <c r="Y787" i="1"/>
  <c r="Z787" i="1" s="1"/>
  <c r="AG787" i="1" s="1"/>
  <c r="X787" i="1"/>
  <c r="A789" i="1"/>
  <c r="K790" i="1" s="1"/>
  <c r="AC790" i="1" l="1"/>
  <c r="AI789" i="1"/>
  <c r="W789" i="1"/>
  <c r="D789" i="1"/>
  <c r="I789" i="1"/>
  <c r="AB788" i="1"/>
  <c r="AD788" i="1" s="1"/>
  <c r="L790" i="1"/>
  <c r="H339" i="1"/>
  <c r="E305" i="1"/>
  <c r="S305" i="1"/>
  <c r="AE305" i="1" s="1"/>
  <c r="C306" i="1"/>
  <c r="AE303" i="1"/>
  <c r="Z303" i="1"/>
  <c r="AG303" i="1" s="1"/>
  <c r="T340" i="1"/>
  <c r="AA790" i="1"/>
  <c r="M789" i="1"/>
  <c r="AB789" i="1" s="1"/>
  <c r="Y788" i="1"/>
  <c r="Z788" i="1" s="1"/>
  <c r="AG788" i="1" s="1"/>
  <c r="X788" i="1"/>
  <c r="A790" i="1"/>
  <c r="K791" i="1" s="1"/>
  <c r="Z687" i="1"/>
  <c r="AC791" i="1" l="1"/>
  <c r="AI790" i="1"/>
  <c r="W790" i="1"/>
  <c r="D790" i="1"/>
  <c r="I790" i="1"/>
  <c r="L791" i="1"/>
  <c r="H340" i="1"/>
  <c r="E306" i="1"/>
  <c r="S306" i="1"/>
  <c r="AE306" i="1" s="1"/>
  <c r="C307" i="1"/>
  <c r="T341" i="1"/>
  <c r="M790" i="1"/>
  <c r="AA791" i="1"/>
  <c r="Y789" i="1"/>
  <c r="Z789" i="1" s="1"/>
  <c r="AG789" i="1" s="1"/>
  <c r="X789" i="1"/>
  <c r="AD789" i="1"/>
  <c r="A791" i="1"/>
  <c r="K792" i="1" s="1"/>
  <c r="AG687" i="1"/>
  <c r="AC792" i="1" l="1"/>
  <c r="AI791" i="1"/>
  <c r="W791" i="1"/>
  <c r="D791" i="1"/>
  <c r="I791" i="1"/>
  <c r="AB790" i="1"/>
  <c r="AD790" i="1" s="1"/>
  <c r="L792" i="1"/>
  <c r="H341" i="1"/>
  <c r="S307" i="1"/>
  <c r="AE307" i="1" s="1"/>
  <c r="C308" i="1"/>
  <c r="E307" i="1"/>
  <c r="T342" i="1"/>
  <c r="AA792" i="1"/>
  <c r="M791" i="1"/>
  <c r="AB791" i="1" s="1"/>
  <c r="Y790" i="1"/>
  <c r="Z790" i="1" s="1"/>
  <c r="AG790" i="1" s="1"/>
  <c r="X790" i="1"/>
  <c r="A792" i="1"/>
  <c r="K793" i="1" s="1"/>
  <c r="AC793" i="1" l="1"/>
  <c r="AI792" i="1"/>
  <c r="I792" i="1"/>
  <c r="W792" i="1"/>
  <c r="D792" i="1"/>
  <c r="L793" i="1"/>
  <c r="H342" i="1"/>
  <c r="E308" i="1"/>
  <c r="S308" i="1"/>
  <c r="AE308" i="1" s="1"/>
  <c r="C309" i="1"/>
  <c r="T343" i="1"/>
  <c r="AA793" i="1"/>
  <c r="M792" i="1"/>
  <c r="Y791" i="1"/>
  <c r="Z791" i="1" s="1"/>
  <c r="AG791" i="1" s="1"/>
  <c r="X791" i="1"/>
  <c r="AD791" i="1"/>
  <c r="A793" i="1"/>
  <c r="K794" i="1" s="1"/>
  <c r="AC794" i="1" l="1"/>
  <c r="AI793" i="1"/>
  <c r="W793" i="1"/>
  <c r="D793" i="1"/>
  <c r="I793" i="1"/>
  <c r="AB792" i="1"/>
  <c r="AD792" i="1" s="1"/>
  <c r="L794" i="1"/>
  <c r="H343" i="1"/>
  <c r="S309" i="1"/>
  <c r="AE309" i="1" s="1"/>
  <c r="C310" i="1"/>
  <c r="E309" i="1"/>
  <c r="T344" i="1"/>
  <c r="AA794" i="1"/>
  <c r="M793" i="1"/>
  <c r="AB793" i="1" s="1"/>
  <c r="Y792" i="1"/>
  <c r="Z792" i="1" s="1"/>
  <c r="AG792" i="1" s="1"/>
  <c r="X792" i="1"/>
  <c r="A794" i="1"/>
  <c r="K795" i="1" s="1"/>
  <c r="AC795" i="1" l="1"/>
  <c r="AI794" i="1"/>
  <c r="W794" i="1"/>
  <c r="D794" i="1"/>
  <c r="I794" i="1"/>
  <c r="L795" i="1"/>
  <c r="H344" i="1"/>
  <c r="C311" i="1"/>
  <c r="E310" i="1"/>
  <c r="S310" i="1"/>
  <c r="AE310" i="1" s="1"/>
  <c r="T345" i="1"/>
  <c r="AA795" i="1"/>
  <c r="M794" i="1"/>
  <c r="AB794" i="1" s="1"/>
  <c r="Y793" i="1"/>
  <c r="Z793" i="1" s="1"/>
  <c r="AG793" i="1" s="1"/>
  <c r="X793" i="1"/>
  <c r="AD793" i="1"/>
  <c r="A795" i="1"/>
  <c r="K796" i="1" s="1"/>
  <c r="Z689" i="1"/>
  <c r="AC796" i="1" l="1"/>
  <c r="AI795" i="1"/>
  <c r="W795" i="1"/>
  <c r="D795" i="1"/>
  <c r="I795" i="1"/>
  <c r="L796" i="1"/>
  <c r="H345" i="1"/>
  <c r="C312" i="1"/>
  <c r="E311" i="1"/>
  <c r="S311" i="1"/>
  <c r="AE311" i="1" s="1"/>
  <c r="T346" i="1"/>
  <c r="AA796" i="1"/>
  <c r="Y794" i="1"/>
  <c r="Z794" i="1" s="1"/>
  <c r="AG794" i="1" s="1"/>
  <c r="X794" i="1"/>
  <c r="M795" i="1"/>
  <c r="AD794" i="1"/>
  <c r="A796" i="1"/>
  <c r="K797" i="1" s="1"/>
  <c r="AG689" i="1"/>
  <c r="AC797" i="1" l="1"/>
  <c r="AI796" i="1"/>
  <c r="W796" i="1"/>
  <c r="D796" i="1"/>
  <c r="I796" i="1"/>
  <c r="AB795" i="1"/>
  <c r="AD795" i="1" s="1"/>
  <c r="L797" i="1"/>
  <c r="H346" i="1"/>
  <c r="C313" i="1"/>
  <c r="E312" i="1"/>
  <c r="S312" i="1"/>
  <c r="AE312" i="1" s="1"/>
  <c r="T347" i="1"/>
  <c r="AA797" i="1"/>
  <c r="M796" i="1"/>
  <c r="AB796" i="1" s="1"/>
  <c r="Y795" i="1"/>
  <c r="Z795" i="1" s="1"/>
  <c r="AG795" i="1" s="1"/>
  <c r="X795" i="1"/>
  <c r="A797" i="1"/>
  <c r="K798" i="1" s="1"/>
  <c r="AC798" i="1" l="1"/>
  <c r="AI797" i="1"/>
  <c r="W797" i="1"/>
  <c r="D797" i="1"/>
  <c r="I797" i="1"/>
  <c r="L798" i="1"/>
  <c r="H347" i="1"/>
  <c r="E313" i="1"/>
  <c r="S313" i="1"/>
  <c r="AE313" i="1" s="1"/>
  <c r="C314" i="1"/>
  <c r="T348" i="1"/>
  <c r="AA798" i="1"/>
  <c r="AD796" i="1"/>
  <c r="Y796" i="1"/>
  <c r="Z796" i="1" s="1"/>
  <c r="AG796" i="1" s="1"/>
  <c r="X796" i="1"/>
  <c r="M797" i="1"/>
  <c r="AB797" i="1" s="1"/>
  <c r="A798" i="1"/>
  <c r="K799" i="1" s="1"/>
  <c r="AC799" i="1" l="1"/>
  <c r="AI798" i="1"/>
  <c r="W798" i="1"/>
  <c r="D798" i="1"/>
  <c r="I798" i="1"/>
  <c r="L799" i="1"/>
  <c r="H348" i="1"/>
  <c r="C315" i="1"/>
  <c r="E314" i="1"/>
  <c r="S314" i="1"/>
  <c r="AE314" i="1" s="1"/>
  <c r="T349" i="1"/>
  <c r="AA799" i="1"/>
  <c r="M798" i="1"/>
  <c r="Y797" i="1"/>
  <c r="Z797" i="1" s="1"/>
  <c r="AG797" i="1" s="1"/>
  <c r="X797" i="1"/>
  <c r="AD797" i="1"/>
  <c r="A799" i="1"/>
  <c r="K800" i="1" s="1"/>
  <c r="AC800" i="1" l="1"/>
  <c r="AI799" i="1"/>
  <c r="W799" i="1"/>
  <c r="D799" i="1"/>
  <c r="I799" i="1"/>
  <c r="AB798" i="1"/>
  <c r="AD798" i="1" s="1"/>
  <c r="L800" i="1"/>
  <c r="H349" i="1"/>
  <c r="S315" i="1"/>
  <c r="AE315" i="1" s="1"/>
  <c r="C316" i="1"/>
  <c r="E315" i="1"/>
  <c r="T350" i="1"/>
  <c r="AA800" i="1"/>
  <c r="M799" i="1"/>
  <c r="Y798" i="1"/>
  <c r="Z798" i="1" s="1"/>
  <c r="AG798" i="1" s="1"/>
  <c r="X798" i="1"/>
  <c r="A800" i="1"/>
  <c r="K801" i="1" s="1"/>
  <c r="AC801" i="1" l="1"/>
  <c r="AI800" i="1"/>
  <c r="W800" i="1"/>
  <c r="D800" i="1"/>
  <c r="I800" i="1"/>
  <c r="AB799" i="1"/>
  <c r="AD799" i="1" s="1"/>
  <c r="L801" i="1"/>
  <c r="H350" i="1"/>
  <c r="S316" i="1"/>
  <c r="AE316" i="1" s="1"/>
  <c r="C317" i="1"/>
  <c r="E316" i="1"/>
  <c r="M800" i="1"/>
  <c r="AB800" i="1" s="1"/>
  <c r="T351" i="1"/>
  <c r="AA801" i="1"/>
  <c r="Y799" i="1"/>
  <c r="Z799" i="1" s="1"/>
  <c r="AG799" i="1" s="1"/>
  <c r="X799" i="1"/>
  <c r="A801" i="1"/>
  <c r="K802" i="1" s="1"/>
  <c r="AC802" i="1" l="1"/>
  <c r="AC803" i="1"/>
  <c r="AI801" i="1"/>
  <c r="W801" i="1"/>
  <c r="I802" i="1" s="1"/>
  <c r="D801" i="1"/>
  <c r="I801" i="1"/>
  <c r="L802" i="1"/>
  <c r="H351" i="1"/>
  <c r="E317" i="1"/>
  <c r="S317" i="1"/>
  <c r="AE317" i="1" s="1"/>
  <c r="C318" i="1"/>
  <c r="T352" i="1"/>
  <c r="AA802" i="1"/>
  <c r="M801" i="1"/>
  <c r="AB801" i="1" s="1"/>
  <c r="Y800" i="1"/>
  <c r="X800" i="1"/>
  <c r="A802" i="1"/>
  <c r="K803" i="1" s="1"/>
  <c r="AD800" i="1"/>
  <c r="AI802" i="1" l="1"/>
  <c r="W802" i="1"/>
  <c r="D802" i="1"/>
  <c r="L803" i="1"/>
  <c r="H352" i="1"/>
  <c r="E318" i="1"/>
  <c r="S318" i="1"/>
  <c r="AE318" i="1" s="1"/>
  <c r="C319" i="1"/>
  <c r="T353" i="1"/>
  <c r="AA803" i="1"/>
  <c r="AD801" i="1"/>
  <c r="M802" i="1"/>
  <c r="Z684" i="1"/>
  <c r="Y801" i="1"/>
  <c r="X801" i="1"/>
  <c r="A803" i="1"/>
  <c r="K804" i="1" s="1"/>
  <c r="AC804" i="1" l="1"/>
  <c r="AI803" i="1"/>
  <c r="W803" i="1"/>
  <c r="D803" i="1"/>
  <c r="I803" i="1"/>
  <c r="AB802" i="1"/>
  <c r="AD802" i="1" s="1"/>
  <c r="L804" i="1"/>
  <c r="H353" i="1"/>
  <c r="C320" i="1"/>
  <c r="E319" i="1"/>
  <c r="S319" i="1"/>
  <c r="AE319" i="1" s="1"/>
  <c r="T354" i="1"/>
  <c r="AA804" i="1"/>
  <c r="AG684" i="1"/>
  <c r="M803" i="1"/>
  <c r="Y802" i="1"/>
  <c r="Z802" i="1" s="1"/>
  <c r="AG802" i="1" s="1"/>
  <c r="X802" i="1"/>
  <c r="A804" i="1"/>
  <c r="K805" i="1" s="1"/>
  <c r="AC805" i="1" l="1"/>
  <c r="AI804" i="1"/>
  <c r="W804" i="1"/>
  <c r="D804" i="1"/>
  <c r="I804" i="1"/>
  <c r="AB803" i="1"/>
  <c r="AD803" i="1" s="1"/>
  <c r="L805" i="1"/>
  <c r="H354" i="1"/>
  <c r="S320" i="1"/>
  <c r="AE320" i="1" s="1"/>
  <c r="C321" i="1"/>
  <c r="E320" i="1"/>
  <c r="T355" i="1"/>
  <c r="AA805" i="1"/>
  <c r="M804" i="1"/>
  <c r="Y803" i="1"/>
  <c r="Z803" i="1" s="1"/>
  <c r="AG803" i="1" s="1"/>
  <c r="X803" i="1"/>
  <c r="A805" i="1"/>
  <c r="K806" i="1" s="1"/>
  <c r="AC806" i="1" l="1"/>
  <c r="AI805" i="1"/>
  <c r="I805" i="1"/>
  <c r="W805" i="1"/>
  <c r="D805" i="1"/>
  <c r="AB804" i="1"/>
  <c r="AD804" i="1" s="1"/>
  <c r="L806" i="1"/>
  <c r="H355" i="1"/>
  <c r="E321" i="1"/>
  <c r="C322" i="1"/>
  <c r="S321" i="1"/>
  <c r="AE321" i="1" s="1"/>
  <c r="T356" i="1"/>
  <c r="AA806" i="1"/>
  <c r="Y804" i="1"/>
  <c r="X804" i="1"/>
  <c r="M805" i="1"/>
  <c r="AB805" i="1" s="1"/>
  <c r="A806" i="1"/>
  <c r="K807" i="1" s="1"/>
  <c r="AC807" i="1" l="1"/>
  <c r="AI806" i="1"/>
  <c r="W806" i="1"/>
  <c r="D806" i="1"/>
  <c r="I806" i="1"/>
  <c r="L807" i="1"/>
  <c r="H356" i="1"/>
  <c r="S322" i="1"/>
  <c r="AE322" i="1" s="1"/>
  <c r="E322" i="1"/>
  <c r="C323" i="1"/>
  <c r="T357" i="1"/>
  <c r="AA807" i="1"/>
  <c r="Y805" i="1"/>
  <c r="X805" i="1"/>
  <c r="AD805" i="1"/>
  <c r="M806" i="1"/>
  <c r="A807" i="1"/>
  <c r="K808" i="1" s="1"/>
  <c r="AC808" i="1" l="1"/>
  <c r="AI807" i="1"/>
  <c r="I807" i="1"/>
  <c r="W807" i="1"/>
  <c r="D807" i="1"/>
  <c r="AB806" i="1"/>
  <c r="AD806" i="1" s="1"/>
  <c r="L808" i="1"/>
  <c r="H357" i="1"/>
  <c r="E323" i="1"/>
  <c r="S323" i="1"/>
  <c r="C324" i="1"/>
  <c r="T358" i="1"/>
  <c r="AA808" i="1"/>
  <c r="M807" i="1"/>
  <c r="Y806" i="1"/>
  <c r="Z806" i="1" s="1"/>
  <c r="AG806" i="1" s="1"/>
  <c r="X806" i="1"/>
  <c r="A808" i="1"/>
  <c r="K809" i="1" s="1"/>
  <c r="AC809" i="1" l="1"/>
  <c r="AI808" i="1"/>
  <c r="W808" i="1"/>
  <c r="D808" i="1"/>
  <c r="I808" i="1"/>
  <c r="AB807" i="1"/>
  <c r="AD807" i="1" s="1"/>
  <c r="L809" i="1"/>
  <c r="AE323" i="1"/>
  <c r="Z323" i="1"/>
  <c r="H358" i="1"/>
  <c r="S324" i="1"/>
  <c r="AE324" i="1" s="1"/>
  <c r="C325" i="1"/>
  <c r="E324" i="1"/>
  <c r="T359" i="1"/>
  <c r="AA809" i="1"/>
  <c r="Y807" i="1"/>
  <c r="X807" i="1"/>
  <c r="M808" i="1"/>
  <c r="AB808" i="1" s="1"/>
  <c r="A809" i="1"/>
  <c r="K810" i="1" s="1"/>
  <c r="AC810" i="1" l="1"/>
  <c r="AI809" i="1"/>
  <c r="I809" i="1"/>
  <c r="W809" i="1"/>
  <c r="D809" i="1"/>
  <c r="AG323" i="1"/>
  <c r="L810" i="1"/>
  <c r="H359" i="1"/>
  <c r="S325" i="1"/>
  <c r="AE325" i="1" s="1"/>
  <c r="E325" i="1"/>
  <c r="C326" i="1"/>
  <c r="T360" i="1"/>
  <c r="AA810" i="1"/>
  <c r="M809" i="1"/>
  <c r="Y808" i="1"/>
  <c r="X808" i="1"/>
  <c r="A810" i="1"/>
  <c r="AD808" i="1"/>
  <c r="D810" i="1" l="1"/>
  <c r="AC811" i="1"/>
  <c r="K811" i="1"/>
  <c r="AI810" i="1"/>
  <c r="I810" i="1"/>
  <c r="AB809" i="1"/>
  <c r="AD809" i="1" s="1"/>
  <c r="W810" i="1"/>
  <c r="L811" i="1"/>
  <c r="H360" i="1"/>
  <c r="S326" i="1"/>
  <c r="AE326" i="1" s="1"/>
  <c r="C327" i="1"/>
  <c r="E326" i="1"/>
  <c r="T361" i="1"/>
  <c r="AA811" i="1"/>
  <c r="M810" i="1"/>
  <c r="AB810" i="1" s="1"/>
  <c r="Y809" i="1"/>
  <c r="Z809" i="1" s="1"/>
  <c r="AG809" i="1" s="1"/>
  <c r="X809" i="1"/>
  <c r="A811" i="1"/>
  <c r="Z708" i="1"/>
  <c r="K812" i="1" l="1"/>
  <c r="AC812" i="1"/>
  <c r="AI811" i="1"/>
  <c r="I811" i="1"/>
  <c r="W811" i="1"/>
  <c r="I812" i="1" s="1"/>
  <c r="D811" i="1"/>
  <c r="L812" i="1"/>
  <c r="H361" i="1"/>
  <c r="E327" i="1"/>
  <c r="S327" i="1"/>
  <c r="AE327" i="1" s="1"/>
  <c r="C328" i="1"/>
  <c r="T362" i="1"/>
  <c r="AA812" i="1"/>
  <c r="M811" i="1"/>
  <c r="Y810" i="1"/>
  <c r="X810" i="1"/>
  <c r="AD810" i="1"/>
  <c r="A812" i="1"/>
  <c r="D812" i="1" s="1"/>
  <c r="AG708" i="1"/>
  <c r="AC813" i="1" l="1"/>
  <c r="K813" i="1"/>
  <c r="AI812" i="1"/>
  <c r="AB811" i="1"/>
  <c r="AD811" i="1" s="1"/>
  <c r="L813" i="1"/>
  <c r="W812" i="1"/>
  <c r="H362" i="1"/>
  <c r="C329" i="1"/>
  <c r="E328" i="1"/>
  <c r="S328" i="1"/>
  <c r="AE328" i="1" s="1"/>
  <c r="T363" i="1"/>
  <c r="AA813" i="1"/>
  <c r="M812" i="1"/>
  <c r="AB812" i="1" s="1"/>
  <c r="Y811" i="1"/>
  <c r="Z811" i="1" s="1"/>
  <c r="AG811" i="1" s="1"/>
  <c r="X811" i="1"/>
  <c r="A813" i="1"/>
  <c r="K814" i="1" l="1"/>
  <c r="AC814" i="1"/>
  <c r="W813" i="1"/>
  <c r="D813" i="1"/>
  <c r="AI813" i="1"/>
  <c r="I813" i="1"/>
  <c r="L814" i="1"/>
  <c r="H363" i="1"/>
  <c r="E329" i="1"/>
  <c r="S329" i="1"/>
  <c r="AE329" i="1" s="1"/>
  <c r="C330" i="1"/>
  <c r="T364" i="1"/>
  <c r="AA814" i="1"/>
  <c r="M813" i="1"/>
  <c r="Y812" i="1"/>
  <c r="Z812" i="1" s="1"/>
  <c r="AG812" i="1" s="1"/>
  <c r="X812" i="1"/>
  <c r="AD812" i="1"/>
  <c r="A814" i="1"/>
  <c r="AC815" i="1" l="1"/>
  <c r="K815" i="1"/>
  <c r="AI814" i="1"/>
  <c r="I814" i="1"/>
  <c r="W814" i="1"/>
  <c r="D814" i="1"/>
  <c r="AB813" i="1"/>
  <c r="AD813" i="1" s="1"/>
  <c r="L815" i="1"/>
  <c r="H364" i="1"/>
  <c r="S330" i="1"/>
  <c r="AE330" i="1" s="1"/>
  <c r="E330" i="1"/>
  <c r="C331" i="1"/>
  <c r="T365" i="1"/>
  <c r="AA815" i="1"/>
  <c r="M814" i="1"/>
  <c r="Y813" i="1"/>
  <c r="X813" i="1"/>
  <c r="A815" i="1"/>
  <c r="K816" i="1" l="1"/>
  <c r="AC816" i="1"/>
  <c r="AI815" i="1"/>
  <c r="W815" i="1"/>
  <c r="D815" i="1"/>
  <c r="I815" i="1"/>
  <c r="AB814" i="1"/>
  <c r="AD814" i="1" s="1"/>
  <c r="L816" i="1"/>
  <c r="H365" i="1"/>
  <c r="E331" i="1"/>
  <c r="S331" i="1"/>
  <c r="AE331" i="1" s="1"/>
  <c r="C332" i="1"/>
  <c r="T366" i="1"/>
  <c r="AA816" i="1"/>
  <c r="Y814" i="1"/>
  <c r="Z814" i="1" s="1"/>
  <c r="AG814" i="1" s="1"/>
  <c r="X814" i="1"/>
  <c r="M815" i="1"/>
  <c r="AB815" i="1" s="1"/>
  <c r="A816" i="1"/>
  <c r="Z710" i="1"/>
  <c r="AC817" i="1" l="1"/>
  <c r="K817" i="1"/>
  <c r="AI816" i="1"/>
  <c r="I816" i="1"/>
  <c r="W816" i="1"/>
  <c r="D816" i="1"/>
  <c r="L817" i="1"/>
  <c r="H366" i="1"/>
  <c r="S332" i="1"/>
  <c r="AE332" i="1" s="1"/>
  <c r="E332" i="1"/>
  <c r="C333" i="1"/>
  <c r="T367" i="1"/>
  <c r="AA817" i="1"/>
  <c r="M816" i="1"/>
  <c r="Y815" i="1"/>
  <c r="Z815" i="1" s="1"/>
  <c r="AG815" i="1" s="1"/>
  <c r="X815" i="1"/>
  <c r="AD815" i="1"/>
  <c r="A817" i="1"/>
  <c r="AG710" i="1"/>
  <c r="Z714" i="1"/>
  <c r="AG714" i="1" s="1"/>
  <c r="K818" i="1" l="1"/>
  <c r="AC818" i="1"/>
  <c r="AI817" i="1"/>
  <c r="W817" i="1"/>
  <c r="D817" i="1"/>
  <c r="I817" i="1"/>
  <c r="AB816" i="1"/>
  <c r="AD816" i="1" s="1"/>
  <c r="L818" i="1"/>
  <c r="H367" i="1"/>
  <c r="E333" i="1"/>
  <c r="S333" i="1"/>
  <c r="AE333" i="1" s="1"/>
  <c r="C334" i="1"/>
  <c r="T368" i="1"/>
  <c r="AA818" i="1"/>
  <c r="Y816" i="1"/>
  <c r="Z816" i="1" s="1"/>
  <c r="AG816" i="1" s="1"/>
  <c r="X816" i="1"/>
  <c r="M817" i="1"/>
  <c r="A818" i="1"/>
  <c r="AC819" i="1" l="1"/>
  <c r="K819" i="1"/>
  <c r="AI818" i="1"/>
  <c r="W818" i="1"/>
  <c r="D818" i="1"/>
  <c r="I818" i="1"/>
  <c r="AB817" i="1"/>
  <c r="AD817" i="1" s="1"/>
  <c r="L819" i="1"/>
  <c r="H368" i="1"/>
  <c r="C335" i="1"/>
  <c r="E334" i="1"/>
  <c r="S334" i="1"/>
  <c r="AE334" i="1" s="1"/>
  <c r="T369" i="1"/>
  <c r="AA819" i="1"/>
  <c r="M818" i="1"/>
  <c r="Y817" i="1"/>
  <c r="Z817" i="1" s="1"/>
  <c r="AG817" i="1" s="1"/>
  <c r="X817" i="1"/>
  <c r="A819" i="1"/>
  <c r="AC820" i="1" s="1"/>
  <c r="Z713" i="1"/>
  <c r="K820" i="1" l="1"/>
  <c r="AI819" i="1"/>
  <c r="W819" i="1"/>
  <c r="D819" i="1"/>
  <c r="I819" i="1"/>
  <c r="AB818" i="1"/>
  <c r="AD818" i="1" s="1"/>
  <c r="L820" i="1"/>
  <c r="H369" i="1"/>
  <c r="C336" i="1"/>
  <c r="E335" i="1"/>
  <c r="S335" i="1"/>
  <c r="AE335" i="1" s="1"/>
  <c r="T370" i="1"/>
  <c r="AA820" i="1"/>
  <c r="Y818" i="1"/>
  <c r="Z818" i="1" s="1"/>
  <c r="AG818" i="1" s="1"/>
  <c r="X818" i="1"/>
  <c r="M819" i="1"/>
  <c r="AB819" i="1" s="1"/>
  <c r="A820" i="1"/>
  <c r="AC821" i="1" s="1"/>
  <c r="AG713" i="1"/>
  <c r="K821" i="1" l="1"/>
  <c r="AI820" i="1"/>
  <c r="W820" i="1"/>
  <c r="D820" i="1"/>
  <c r="I820" i="1"/>
  <c r="L821" i="1"/>
  <c r="H370" i="1"/>
  <c r="E336" i="1"/>
  <c r="S336" i="1"/>
  <c r="AE336" i="1" s="1"/>
  <c r="C337" i="1"/>
  <c r="T371" i="1"/>
  <c r="AA821" i="1"/>
  <c r="M820" i="1"/>
  <c r="AB820" i="1" s="1"/>
  <c r="Y819" i="1"/>
  <c r="Z819" i="1" s="1"/>
  <c r="AG819" i="1" s="1"/>
  <c r="X819" i="1"/>
  <c r="AD819" i="1"/>
  <c r="A821" i="1"/>
  <c r="AC822" i="1" s="1"/>
  <c r="K822" i="1" l="1"/>
  <c r="K823" i="1" s="1"/>
  <c r="AI821" i="1"/>
  <c r="W821" i="1"/>
  <c r="D821" i="1"/>
  <c r="I821" i="1"/>
  <c r="L822" i="1"/>
  <c r="H371" i="1"/>
  <c r="S337" i="1"/>
  <c r="AE337" i="1" s="1"/>
  <c r="C338" i="1"/>
  <c r="E337" i="1"/>
  <c r="T372" i="1"/>
  <c r="AA822" i="1"/>
  <c r="Y820" i="1"/>
  <c r="Z820" i="1" s="1"/>
  <c r="AG820" i="1" s="1"/>
  <c r="X820" i="1"/>
  <c r="M821" i="1"/>
  <c r="Z716" i="1"/>
  <c r="AG716" i="1" s="1"/>
  <c r="A822" i="1"/>
  <c r="AC823" i="1" s="1"/>
  <c r="AD820" i="1"/>
  <c r="AI822" i="1" l="1"/>
  <c r="W822" i="1"/>
  <c r="D822" i="1"/>
  <c r="I822" i="1"/>
  <c r="AB821" i="1"/>
  <c r="AD821" i="1" s="1"/>
  <c r="L823" i="1"/>
  <c r="H372" i="1"/>
  <c r="S338" i="1"/>
  <c r="AE338" i="1" s="1"/>
  <c r="E338" i="1"/>
  <c r="C339" i="1"/>
  <c r="T373" i="1"/>
  <c r="AA823" i="1"/>
  <c r="M822" i="1"/>
  <c r="AB822" i="1" s="1"/>
  <c r="Y821" i="1"/>
  <c r="Z821" i="1" s="1"/>
  <c r="AG821" i="1" s="1"/>
  <c r="X821" i="1"/>
  <c r="A823" i="1"/>
  <c r="AC824" i="1" s="1"/>
  <c r="Z720" i="1"/>
  <c r="K824" i="1" l="1"/>
  <c r="AI823" i="1"/>
  <c r="W823" i="1"/>
  <c r="D823" i="1"/>
  <c r="I823" i="1"/>
  <c r="L824" i="1"/>
  <c r="H373" i="1"/>
  <c r="E339" i="1"/>
  <c r="S339" i="1"/>
  <c r="AE339" i="1" s="1"/>
  <c r="C340" i="1"/>
  <c r="T374" i="1"/>
  <c r="AA824" i="1"/>
  <c r="M823" i="1"/>
  <c r="AD822" i="1"/>
  <c r="Y822" i="1"/>
  <c r="Z822" i="1" s="1"/>
  <c r="AG822" i="1" s="1"/>
  <c r="X822" i="1"/>
  <c r="A824" i="1"/>
  <c r="AC825" i="1" s="1"/>
  <c r="AG720" i="1"/>
  <c r="K825" i="1" l="1"/>
  <c r="AI824" i="1"/>
  <c r="I824" i="1"/>
  <c r="W824" i="1"/>
  <c r="D824" i="1"/>
  <c r="AB823" i="1"/>
  <c r="AD823" i="1" s="1"/>
  <c r="L825" i="1"/>
  <c r="H374" i="1"/>
  <c r="E340" i="1"/>
  <c r="S340" i="1"/>
  <c r="AE340" i="1" s="1"/>
  <c r="C341" i="1"/>
  <c r="T375" i="1"/>
  <c r="M824" i="1"/>
  <c r="AA825" i="1"/>
  <c r="Y823" i="1"/>
  <c r="Z823" i="1" s="1"/>
  <c r="AG823" i="1" s="1"/>
  <c r="X823" i="1"/>
  <c r="A825" i="1"/>
  <c r="D825" i="1" s="1"/>
  <c r="K826" i="1" l="1"/>
  <c r="AC826" i="1"/>
  <c r="AI825" i="1"/>
  <c r="I825" i="1"/>
  <c r="AB824" i="1"/>
  <c r="AD824" i="1" s="1"/>
  <c r="W825" i="1"/>
  <c r="L826" i="1"/>
  <c r="H375" i="1"/>
  <c r="S341" i="1"/>
  <c r="AE341" i="1" s="1"/>
  <c r="C342" i="1"/>
  <c r="E341" i="1"/>
  <c r="T376" i="1"/>
  <c r="AA826" i="1"/>
  <c r="M825" i="1"/>
  <c r="AB825" i="1" s="1"/>
  <c r="Y824" i="1"/>
  <c r="Z824" i="1" s="1"/>
  <c r="AG824" i="1" s="1"/>
  <c r="X824" i="1"/>
  <c r="A826" i="1"/>
  <c r="D826" i="1" s="1"/>
  <c r="AC827" i="1" l="1"/>
  <c r="K827" i="1"/>
  <c r="K828" i="1" s="1"/>
  <c r="AI826" i="1"/>
  <c r="I826" i="1"/>
  <c r="W826" i="1"/>
  <c r="L827" i="1"/>
  <c r="H376" i="1"/>
  <c r="C343" i="1"/>
  <c r="E342" i="1"/>
  <c r="S342" i="1"/>
  <c r="AE342" i="1" s="1"/>
  <c r="T377" i="1"/>
  <c r="M826" i="1"/>
  <c r="AB826" i="1" s="1"/>
  <c r="AD826" i="1" s="1"/>
  <c r="AA827" i="1"/>
  <c r="Y825" i="1"/>
  <c r="Z825" i="1" s="1"/>
  <c r="AG825" i="1" s="1"/>
  <c r="X825" i="1"/>
  <c r="AD825" i="1"/>
  <c r="A827" i="1"/>
  <c r="AC828" i="1" s="1"/>
  <c r="AI827" i="1" l="1"/>
  <c r="W827" i="1"/>
  <c r="D827" i="1"/>
  <c r="I827" i="1"/>
  <c r="L828" i="1"/>
  <c r="H377" i="1"/>
  <c r="E343" i="1"/>
  <c r="S343" i="1"/>
  <c r="AE343" i="1" s="1"/>
  <c r="C344" i="1"/>
  <c r="T378" i="1"/>
  <c r="AA828" i="1"/>
  <c r="Y826" i="1"/>
  <c r="Z826" i="1" s="1"/>
  <c r="AG826" i="1" s="1"/>
  <c r="X826" i="1"/>
  <c r="M827" i="1"/>
  <c r="AB827" i="1" s="1"/>
  <c r="A828" i="1"/>
  <c r="K829" i="1" s="1"/>
  <c r="AC829" i="1" l="1"/>
  <c r="AI828" i="1"/>
  <c r="W828" i="1"/>
  <c r="D828" i="1"/>
  <c r="I828" i="1"/>
  <c r="L829" i="1"/>
  <c r="H378" i="1"/>
  <c r="C345" i="1"/>
  <c r="E344" i="1"/>
  <c r="S344" i="1"/>
  <c r="AE344" i="1" s="1"/>
  <c r="T379" i="1"/>
  <c r="AA829" i="1"/>
  <c r="M828" i="1"/>
  <c r="Y827" i="1"/>
  <c r="Z827" i="1" s="1"/>
  <c r="AG827" i="1" s="1"/>
  <c r="X827" i="1"/>
  <c r="AD827" i="1"/>
  <c r="A829" i="1"/>
  <c r="K830" i="1" s="1"/>
  <c r="AC830" i="1" l="1"/>
  <c r="AI829" i="1"/>
  <c r="W829" i="1"/>
  <c r="D829" i="1"/>
  <c r="I829" i="1"/>
  <c r="AB828" i="1"/>
  <c r="AD828" i="1" s="1"/>
  <c r="L830" i="1"/>
  <c r="H379" i="1"/>
  <c r="E345" i="1"/>
  <c r="S345" i="1"/>
  <c r="AE345" i="1" s="1"/>
  <c r="C346" i="1"/>
  <c r="T380" i="1"/>
  <c r="AA830" i="1"/>
  <c r="M829" i="1"/>
  <c r="Y828" i="1"/>
  <c r="Z828" i="1" s="1"/>
  <c r="AG828" i="1" s="1"/>
  <c r="X828" i="1"/>
  <c r="A830" i="1"/>
  <c r="D830" i="1" s="1"/>
  <c r="AC831" i="1" l="1"/>
  <c r="K831" i="1"/>
  <c r="K832" i="1" s="1"/>
  <c r="AI830" i="1"/>
  <c r="I830" i="1"/>
  <c r="AB829" i="1"/>
  <c r="AD829" i="1" s="1"/>
  <c r="L831" i="1"/>
  <c r="W830" i="1"/>
  <c r="H380" i="1"/>
  <c r="S346" i="1"/>
  <c r="AE346" i="1" s="1"/>
  <c r="C347" i="1"/>
  <c r="E346" i="1"/>
  <c r="T381" i="1"/>
  <c r="AA831" i="1"/>
  <c r="M830" i="1"/>
  <c r="AB830" i="1" s="1"/>
  <c r="Y829" i="1"/>
  <c r="X829" i="1"/>
  <c r="A831" i="1"/>
  <c r="AC832" i="1" l="1"/>
  <c r="AI831" i="1"/>
  <c r="W831" i="1"/>
  <c r="D831" i="1"/>
  <c r="I831" i="1"/>
  <c r="L832" i="1"/>
  <c r="H381" i="1"/>
  <c r="E347" i="1"/>
  <c r="S347" i="1"/>
  <c r="AE347" i="1" s="1"/>
  <c r="C348" i="1"/>
  <c r="T382" i="1"/>
  <c r="AA832" i="1"/>
  <c r="M831" i="1"/>
  <c r="Y830" i="1"/>
  <c r="X830" i="1"/>
  <c r="AD830" i="1"/>
  <c r="A832" i="1"/>
  <c r="AC833" i="1" s="1"/>
  <c r="K833" i="1" l="1"/>
  <c r="AI832" i="1"/>
  <c r="W832" i="1"/>
  <c r="D832" i="1"/>
  <c r="I832" i="1"/>
  <c r="AB831" i="1"/>
  <c r="AD831" i="1" s="1"/>
  <c r="L833" i="1"/>
  <c r="H382" i="1"/>
  <c r="E348" i="1"/>
  <c r="S348" i="1"/>
  <c r="AE348" i="1" s="1"/>
  <c r="C349" i="1"/>
  <c r="T383" i="1"/>
  <c r="AA833" i="1"/>
  <c r="M832" i="1"/>
  <c r="Y831" i="1"/>
  <c r="Z831" i="1" s="1"/>
  <c r="AG831" i="1" s="1"/>
  <c r="X831" i="1"/>
  <c r="A833" i="1"/>
  <c r="AC834" i="1" s="1"/>
  <c r="K834" i="1" l="1"/>
  <c r="AI833" i="1"/>
  <c r="W833" i="1"/>
  <c r="D833" i="1"/>
  <c r="I833" i="1"/>
  <c r="AB832" i="1"/>
  <c r="AD832" i="1" s="1"/>
  <c r="L834" i="1"/>
  <c r="H383" i="1"/>
  <c r="E349" i="1"/>
  <c r="S349" i="1"/>
  <c r="AE349" i="1" s="1"/>
  <c r="C350" i="1"/>
  <c r="T384" i="1"/>
  <c r="AA834" i="1"/>
  <c r="Y832" i="1"/>
  <c r="X832" i="1"/>
  <c r="Z715" i="1"/>
  <c r="M833" i="1"/>
  <c r="AB833" i="1" s="1"/>
  <c r="A834" i="1"/>
  <c r="D834" i="1" s="1"/>
  <c r="K835" i="1" l="1"/>
  <c r="AC835" i="1"/>
  <c r="AI834" i="1"/>
  <c r="I834" i="1"/>
  <c r="W834" i="1"/>
  <c r="L835" i="1"/>
  <c r="H384" i="1"/>
  <c r="S350" i="1"/>
  <c r="AE350" i="1" s="1"/>
  <c r="C351" i="1"/>
  <c r="E350" i="1"/>
  <c r="T385" i="1"/>
  <c r="AA835" i="1"/>
  <c r="AG715" i="1"/>
  <c r="M834" i="1"/>
  <c r="Y833" i="1"/>
  <c r="X833" i="1"/>
  <c r="AD833" i="1"/>
  <c r="A835" i="1"/>
  <c r="AC836" i="1" l="1"/>
  <c r="K836" i="1"/>
  <c r="AI835" i="1"/>
  <c r="W835" i="1"/>
  <c r="D835" i="1"/>
  <c r="I835" i="1"/>
  <c r="AB834" i="1"/>
  <c r="AD834" i="1" s="1"/>
  <c r="L836" i="1"/>
  <c r="H385" i="1"/>
  <c r="E351" i="1"/>
  <c r="S351" i="1"/>
  <c r="AE351" i="1" s="1"/>
  <c r="C352" i="1"/>
  <c r="T386" i="1"/>
  <c r="AA836" i="1"/>
  <c r="M835" i="1"/>
  <c r="Y834" i="1"/>
  <c r="Z834" i="1" s="1"/>
  <c r="AG834" i="1" s="1"/>
  <c r="X834" i="1"/>
  <c r="A836" i="1"/>
  <c r="K837" i="1" l="1"/>
  <c r="AC837" i="1"/>
  <c r="AI836" i="1"/>
  <c r="W836" i="1"/>
  <c r="D836" i="1"/>
  <c r="I836" i="1"/>
  <c r="AB835" i="1"/>
  <c r="AD835" i="1" s="1"/>
  <c r="L837" i="1"/>
  <c r="H386" i="1"/>
  <c r="C353" i="1"/>
  <c r="E352" i="1"/>
  <c r="S352" i="1"/>
  <c r="AE352" i="1" s="1"/>
  <c r="T387" i="1"/>
  <c r="AA837" i="1"/>
  <c r="M836" i="1"/>
  <c r="AB836" i="1" s="1"/>
  <c r="Y835" i="1"/>
  <c r="Z835" i="1" s="1"/>
  <c r="AG835" i="1" s="1"/>
  <c r="X835" i="1"/>
  <c r="A837" i="1"/>
  <c r="AC838" i="1" l="1"/>
  <c r="K838" i="1"/>
  <c r="AI837" i="1"/>
  <c r="W837" i="1"/>
  <c r="D837" i="1"/>
  <c r="I837" i="1"/>
  <c r="L838" i="1"/>
  <c r="H387" i="1"/>
  <c r="E353" i="1"/>
  <c r="S353" i="1"/>
  <c r="C354" i="1"/>
  <c r="T388" i="1"/>
  <c r="AA838" i="1"/>
  <c r="Y836" i="1"/>
  <c r="Z836" i="1" s="1"/>
  <c r="AG836" i="1" s="1"/>
  <c r="X836" i="1"/>
  <c r="M837" i="1"/>
  <c r="AB837" i="1" s="1"/>
  <c r="AD836" i="1"/>
  <c r="A838" i="1"/>
  <c r="K839" i="1" l="1"/>
  <c r="AC839" i="1"/>
  <c r="AI838" i="1"/>
  <c r="W838" i="1"/>
  <c r="D838" i="1"/>
  <c r="I838" i="1"/>
  <c r="L839" i="1"/>
  <c r="AE353" i="1"/>
  <c r="Z353" i="1"/>
  <c r="H388" i="1"/>
  <c r="C355" i="1"/>
  <c r="E354" i="1"/>
  <c r="S354" i="1"/>
  <c r="AE354" i="1" s="1"/>
  <c r="T389" i="1"/>
  <c r="AA839" i="1"/>
  <c r="M838" i="1"/>
  <c r="Y837" i="1"/>
  <c r="X837" i="1"/>
  <c r="AD837" i="1"/>
  <c r="A839" i="1"/>
  <c r="AC840" i="1" l="1"/>
  <c r="K840" i="1"/>
  <c r="AI839" i="1"/>
  <c r="AG353" i="1"/>
  <c r="W839" i="1"/>
  <c r="D839" i="1"/>
  <c r="I839" i="1"/>
  <c r="AB838" i="1"/>
  <c r="AD838" i="1" s="1"/>
  <c r="L840" i="1"/>
  <c r="H389" i="1"/>
  <c r="E355" i="1"/>
  <c r="S355" i="1"/>
  <c r="AE355" i="1" s="1"/>
  <c r="C356" i="1"/>
  <c r="T390" i="1"/>
  <c r="AA840" i="1"/>
  <c r="Y838" i="1"/>
  <c r="X838" i="1"/>
  <c r="M839" i="1"/>
  <c r="AB839" i="1" s="1"/>
  <c r="A840" i="1"/>
  <c r="K841" i="1" l="1"/>
  <c r="AC841" i="1"/>
  <c r="AI840" i="1"/>
  <c r="W840" i="1"/>
  <c r="D840" i="1"/>
  <c r="I840" i="1"/>
  <c r="L841" i="1"/>
  <c r="M840" i="1"/>
  <c r="AB840" i="1" s="1"/>
  <c r="AD840" i="1" s="1"/>
  <c r="H390" i="1"/>
  <c r="E356" i="1"/>
  <c r="S356" i="1"/>
  <c r="AE356" i="1" s="1"/>
  <c r="C357" i="1"/>
  <c r="T391" i="1"/>
  <c r="AA841" i="1"/>
  <c r="AD839" i="1"/>
  <c r="Y839" i="1"/>
  <c r="X839" i="1"/>
  <c r="A841" i="1"/>
  <c r="D841" i="1" l="1"/>
  <c r="AC842" i="1"/>
  <c r="AC843" i="1" s="1"/>
  <c r="K842" i="1"/>
  <c r="K843" i="1" s="1"/>
  <c r="AI841" i="1"/>
  <c r="I841" i="1"/>
  <c r="W841" i="1"/>
  <c r="L842" i="1"/>
  <c r="H391" i="1"/>
  <c r="S357" i="1"/>
  <c r="AE357" i="1" s="1"/>
  <c r="E357" i="1"/>
  <c r="C358" i="1"/>
  <c r="T392" i="1"/>
  <c r="AA842" i="1"/>
  <c r="M841" i="1"/>
  <c r="AB841" i="1" s="1"/>
  <c r="Y840" i="1"/>
  <c r="Z840" i="1" s="1"/>
  <c r="AG840" i="1" s="1"/>
  <c r="X840" i="1"/>
  <c r="A842" i="1"/>
  <c r="Z739" i="1"/>
  <c r="AI842" i="1" l="1"/>
  <c r="I842" i="1"/>
  <c r="W842" i="1"/>
  <c r="D842" i="1"/>
  <c r="L843" i="1"/>
  <c r="H392" i="1"/>
  <c r="C359" i="1"/>
  <c r="S358" i="1"/>
  <c r="AE358" i="1" s="1"/>
  <c r="E358" i="1"/>
  <c r="T393" i="1"/>
  <c r="AA843" i="1"/>
  <c r="Y841" i="1"/>
  <c r="X841" i="1"/>
  <c r="M842" i="1"/>
  <c r="AD841" i="1"/>
  <c r="A843" i="1"/>
  <c r="AC844" i="1" s="1"/>
  <c r="AG739" i="1"/>
  <c r="K844" i="1" l="1"/>
  <c r="AI843" i="1"/>
  <c r="W843" i="1"/>
  <c r="D843" i="1"/>
  <c r="I843" i="1"/>
  <c r="AB842" i="1"/>
  <c r="AD842" i="1" s="1"/>
  <c r="L844" i="1"/>
  <c r="H393" i="1"/>
  <c r="S359" i="1"/>
  <c r="AE359" i="1" s="1"/>
  <c r="C360" i="1"/>
  <c r="E359" i="1"/>
  <c r="T394" i="1"/>
  <c r="AA844" i="1"/>
  <c r="Y842" i="1"/>
  <c r="Z842" i="1" s="1"/>
  <c r="AG842" i="1" s="1"/>
  <c r="X842" i="1"/>
  <c r="M843" i="1"/>
  <c r="AB843" i="1" s="1"/>
  <c r="A844" i="1"/>
  <c r="AC845" i="1" s="1"/>
  <c r="Z738" i="1"/>
  <c r="K845" i="1" l="1"/>
  <c r="AI844" i="1"/>
  <c r="W844" i="1"/>
  <c r="D844" i="1"/>
  <c r="I844" i="1"/>
  <c r="L845" i="1"/>
  <c r="H394" i="1"/>
  <c r="E360" i="1"/>
  <c r="S360" i="1"/>
  <c r="AE360" i="1" s="1"/>
  <c r="C361" i="1"/>
  <c r="T395" i="1"/>
  <c r="AA845" i="1"/>
  <c r="Y843" i="1"/>
  <c r="Z843" i="1" s="1"/>
  <c r="AG843" i="1" s="1"/>
  <c r="X843" i="1"/>
  <c r="M844" i="1"/>
  <c r="A845" i="1"/>
  <c r="AC846" i="1" s="1"/>
  <c r="AD843" i="1"/>
  <c r="AG738" i="1"/>
  <c r="Z742" i="1"/>
  <c r="AG742" i="1" s="1"/>
  <c r="K846" i="1" l="1"/>
  <c r="AI845" i="1"/>
  <c r="W845" i="1"/>
  <c r="D845" i="1"/>
  <c r="I845" i="1"/>
  <c r="AB844" i="1"/>
  <c r="AD844" i="1" s="1"/>
  <c r="L846" i="1"/>
  <c r="H395" i="1"/>
  <c r="E361" i="1"/>
  <c r="S361" i="1"/>
  <c r="AE361" i="1" s="1"/>
  <c r="C362" i="1"/>
  <c r="M845" i="1"/>
  <c r="T396" i="1"/>
  <c r="AA846" i="1"/>
  <c r="Y844" i="1"/>
  <c r="Z844" i="1" s="1"/>
  <c r="AG844" i="1" s="1"/>
  <c r="X844" i="1"/>
  <c r="A846" i="1"/>
  <c r="D846" i="1" s="1"/>
  <c r="K847" i="1" l="1"/>
  <c r="AC847" i="1"/>
  <c r="AI846" i="1"/>
  <c r="I846" i="1"/>
  <c r="AB845" i="1"/>
  <c r="AD845" i="1" s="1"/>
  <c r="L847" i="1"/>
  <c r="W846" i="1"/>
  <c r="H396" i="1"/>
  <c r="S362" i="1"/>
  <c r="AE362" i="1" s="1"/>
  <c r="C363" i="1"/>
  <c r="E362" i="1"/>
  <c r="T397" i="1"/>
  <c r="AA847" i="1"/>
  <c r="M846" i="1"/>
  <c r="AB846" i="1" s="1"/>
  <c r="Y845" i="1"/>
  <c r="Z845" i="1" s="1"/>
  <c r="AG845" i="1" s="1"/>
  <c r="X845" i="1"/>
  <c r="A847" i="1"/>
  <c r="Z741" i="1"/>
  <c r="AC848" i="1" l="1"/>
  <c r="K848" i="1"/>
  <c r="K849" i="1" s="1"/>
  <c r="AI847" i="1"/>
  <c r="W847" i="1"/>
  <c r="D847" i="1"/>
  <c r="I847" i="1"/>
  <c r="L848" i="1"/>
  <c r="H397" i="1"/>
  <c r="E363" i="1"/>
  <c r="S363" i="1"/>
  <c r="AE363" i="1" s="1"/>
  <c r="C364" i="1"/>
  <c r="T398" i="1"/>
  <c r="AA848" i="1"/>
  <c r="M847" i="1"/>
  <c r="Y846" i="1"/>
  <c r="Z846" i="1" s="1"/>
  <c r="AG846" i="1" s="1"/>
  <c r="X846" i="1"/>
  <c r="A848" i="1"/>
  <c r="AD846" i="1"/>
  <c r="AG741" i="1"/>
  <c r="AC849" i="1" l="1"/>
  <c r="AI848" i="1"/>
  <c r="W848" i="1"/>
  <c r="D848" i="1"/>
  <c r="I848" i="1"/>
  <c r="AB847" i="1"/>
  <c r="AD847" i="1" s="1"/>
  <c r="L849" i="1"/>
  <c r="H398" i="1"/>
  <c r="S364" i="1"/>
  <c r="AE364" i="1" s="1"/>
  <c r="C365" i="1"/>
  <c r="E364" i="1"/>
  <c r="T399" i="1"/>
  <c r="AA849" i="1"/>
  <c r="M848" i="1"/>
  <c r="AB848" i="1" s="1"/>
  <c r="Y847" i="1"/>
  <c r="Z847" i="1" s="1"/>
  <c r="AG847" i="1" s="1"/>
  <c r="X847" i="1"/>
  <c r="A849" i="1"/>
  <c r="K850" i="1" s="1"/>
  <c r="Z743" i="1"/>
  <c r="AC850" i="1" l="1"/>
  <c r="AI849" i="1"/>
  <c r="W849" i="1"/>
  <c r="D849" i="1"/>
  <c r="I849" i="1"/>
  <c r="L850" i="1"/>
  <c r="H399" i="1"/>
  <c r="E365" i="1"/>
  <c r="S365" i="1"/>
  <c r="AE365" i="1" s="1"/>
  <c r="C366" i="1"/>
  <c r="T400" i="1"/>
  <c r="AA850" i="1"/>
  <c r="M849" i="1"/>
  <c r="Y848" i="1"/>
  <c r="Z848" i="1" s="1"/>
  <c r="AG848" i="1" s="1"/>
  <c r="X848" i="1"/>
  <c r="AD848" i="1"/>
  <c r="A850" i="1"/>
  <c r="K851" i="1" s="1"/>
  <c r="AG743" i="1"/>
  <c r="AC851" i="1" l="1"/>
  <c r="AI850" i="1"/>
  <c r="W850" i="1"/>
  <c r="D850" i="1"/>
  <c r="I850" i="1"/>
  <c r="AB849" i="1"/>
  <c r="AD849" i="1" s="1"/>
  <c r="L851" i="1"/>
  <c r="H400" i="1"/>
  <c r="E366" i="1"/>
  <c r="S366" i="1"/>
  <c r="AE366" i="1" s="1"/>
  <c r="C367" i="1"/>
  <c r="T401" i="1"/>
  <c r="AA851" i="1"/>
  <c r="M850" i="1"/>
  <c r="AB850" i="1" s="1"/>
  <c r="Y849" i="1"/>
  <c r="Z849" i="1" s="1"/>
  <c r="AG849" i="1" s="1"/>
  <c r="X849" i="1"/>
  <c r="A851" i="1"/>
  <c r="K852" i="1" s="1"/>
  <c r="Z748" i="1"/>
  <c r="AG748" i="1" s="1"/>
  <c r="AC852" i="1" l="1"/>
  <c r="AI851" i="1"/>
  <c r="W851" i="1"/>
  <c r="D851" i="1"/>
  <c r="I851" i="1"/>
  <c r="L852" i="1"/>
  <c r="H401" i="1"/>
  <c r="E367" i="1"/>
  <c r="S367" i="1"/>
  <c r="AE367" i="1" s="1"/>
  <c r="C368" i="1"/>
  <c r="T402" i="1"/>
  <c r="AA852" i="1"/>
  <c r="M851" i="1"/>
  <c r="Y850" i="1"/>
  <c r="Z850" i="1" s="1"/>
  <c r="AG850" i="1" s="1"/>
  <c r="X850" i="1"/>
  <c r="AD850" i="1"/>
  <c r="A852" i="1"/>
  <c r="D852" i="1" s="1"/>
  <c r="AC853" i="1" l="1"/>
  <c r="K853" i="1"/>
  <c r="AI852" i="1"/>
  <c r="I852" i="1"/>
  <c r="AB851" i="1"/>
  <c r="AD851" i="1" s="1"/>
  <c r="W852" i="1"/>
  <c r="L853" i="1"/>
  <c r="H402" i="1"/>
  <c r="E368" i="1"/>
  <c r="S368" i="1"/>
  <c r="AE368" i="1" s="1"/>
  <c r="C369" i="1"/>
  <c r="T403" i="1"/>
  <c r="AA853" i="1"/>
  <c r="Y851" i="1"/>
  <c r="Z851" i="1" s="1"/>
  <c r="AG851" i="1" s="1"/>
  <c r="X851" i="1"/>
  <c r="M852" i="1"/>
  <c r="AB852" i="1" s="1"/>
  <c r="Z747" i="1"/>
  <c r="AG747" i="1" s="1"/>
  <c r="A853" i="1"/>
  <c r="AC854" i="1" s="1"/>
  <c r="K854" i="1" l="1"/>
  <c r="AI853" i="1"/>
  <c r="W853" i="1"/>
  <c r="D853" i="1"/>
  <c r="I853" i="1"/>
  <c r="L854" i="1"/>
  <c r="H403" i="1"/>
  <c r="E369" i="1"/>
  <c r="S369" i="1"/>
  <c r="AE369" i="1" s="1"/>
  <c r="C370" i="1"/>
  <c r="T404" i="1"/>
  <c r="AA854" i="1"/>
  <c r="Y852" i="1"/>
  <c r="Z852" i="1" s="1"/>
  <c r="AG852" i="1" s="1"/>
  <c r="X852" i="1"/>
  <c r="M853" i="1"/>
  <c r="A854" i="1"/>
  <c r="D854" i="1" s="1"/>
  <c r="AD852" i="1"/>
  <c r="K855" i="1" l="1"/>
  <c r="AC855" i="1"/>
  <c r="AC856" i="1" s="1"/>
  <c r="AI854" i="1"/>
  <c r="I854" i="1"/>
  <c r="AB853" i="1"/>
  <c r="AD853" i="1" s="1"/>
  <c r="W854" i="1"/>
  <c r="L855" i="1"/>
  <c r="H404" i="1"/>
  <c r="E370" i="1"/>
  <c r="C371" i="1"/>
  <c r="S370" i="1"/>
  <c r="AE370" i="1" s="1"/>
  <c r="T405" i="1"/>
  <c r="M854" i="1"/>
  <c r="AA855" i="1"/>
  <c r="Y853" i="1"/>
  <c r="Z853" i="1" s="1"/>
  <c r="AG853" i="1" s="1"/>
  <c r="X853" i="1"/>
  <c r="A855" i="1"/>
  <c r="K856" i="1" s="1"/>
  <c r="AI855" i="1" l="1"/>
  <c r="W855" i="1"/>
  <c r="D855" i="1"/>
  <c r="I855" i="1"/>
  <c r="AB854" i="1"/>
  <c r="AD854" i="1" s="1"/>
  <c r="L856" i="1"/>
  <c r="H405" i="1"/>
  <c r="M855" i="1"/>
  <c r="AB855" i="1" s="1"/>
  <c r="AD855" i="1" s="1"/>
  <c r="E371" i="1"/>
  <c r="S371" i="1"/>
  <c r="AE371" i="1" s="1"/>
  <c r="C372" i="1"/>
  <c r="T406" i="1"/>
  <c r="AA856" i="1"/>
  <c r="Y854" i="1"/>
  <c r="Z854" i="1" s="1"/>
  <c r="AG854" i="1" s="1"/>
  <c r="X854" i="1"/>
  <c r="A856" i="1"/>
  <c r="D856" i="1" s="1"/>
  <c r="AC857" i="1" l="1"/>
  <c r="K857" i="1"/>
  <c r="AI856" i="1"/>
  <c r="I856" i="1"/>
  <c r="W856" i="1"/>
  <c r="L857" i="1"/>
  <c r="H406" i="1"/>
  <c r="C373" i="1"/>
  <c r="E372" i="1"/>
  <c r="S372" i="1"/>
  <c r="AE372" i="1" s="1"/>
  <c r="T407" i="1"/>
  <c r="AA857" i="1"/>
  <c r="M856" i="1"/>
  <c r="Y855" i="1"/>
  <c r="Z855" i="1" s="1"/>
  <c r="AG855" i="1" s="1"/>
  <c r="X855" i="1"/>
  <c r="A857" i="1"/>
  <c r="D857" i="1" s="1"/>
  <c r="Z751" i="1"/>
  <c r="K858" i="1" l="1"/>
  <c r="AC858" i="1"/>
  <c r="AI857" i="1"/>
  <c r="I857" i="1"/>
  <c r="AB856" i="1"/>
  <c r="AD856" i="1" s="1"/>
  <c r="L858" i="1"/>
  <c r="W857" i="1"/>
  <c r="H407" i="1"/>
  <c r="S373" i="1"/>
  <c r="AE373" i="1" s="1"/>
  <c r="C374" i="1"/>
  <c r="E373" i="1"/>
  <c r="T408" i="1"/>
  <c r="AA858" i="1"/>
  <c r="M857" i="1"/>
  <c r="AB857" i="1" s="1"/>
  <c r="Y856" i="1"/>
  <c r="Z856" i="1" s="1"/>
  <c r="AG856" i="1" s="1"/>
  <c r="X856" i="1"/>
  <c r="A858" i="1"/>
  <c r="AG751" i="1"/>
  <c r="AC859" i="1" l="1"/>
  <c r="K859" i="1"/>
  <c r="AI858" i="1"/>
  <c r="W858" i="1"/>
  <c r="D858" i="1"/>
  <c r="I858" i="1"/>
  <c r="L859" i="1"/>
  <c r="H408" i="1"/>
  <c r="E374" i="1"/>
  <c r="S374" i="1"/>
  <c r="AE374" i="1" s="1"/>
  <c r="C375" i="1"/>
  <c r="T409" i="1"/>
  <c r="AA859" i="1"/>
  <c r="Y857" i="1"/>
  <c r="Z857" i="1" s="1"/>
  <c r="AG857" i="1" s="1"/>
  <c r="X857" i="1"/>
  <c r="M858" i="1"/>
  <c r="A859" i="1"/>
  <c r="AD857" i="1"/>
  <c r="K860" i="1" l="1"/>
  <c r="AC860" i="1"/>
  <c r="AI859" i="1"/>
  <c r="W859" i="1"/>
  <c r="D859" i="1"/>
  <c r="I859" i="1"/>
  <c r="T411" i="1"/>
  <c r="AB858" i="1"/>
  <c r="AD858" i="1" s="1"/>
  <c r="L860" i="1"/>
  <c r="H411" i="1"/>
  <c r="H409" i="1"/>
  <c r="S375" i="1"/>
  <c r="AE375" i="1" s="1"/>
  <c r="E375" i="1"/>
  <c r="C376" i="1"/>
  <c r="T410" i="1"/>
  <c r="AA860" i="1"/>
  <c r="Y858" i="1"/>
  <c r="Z858" i="1" s="1"/>
  <c r="AG858" i="1" s="1"/>
  <c r="X858" i="1"/>
  <c r="M859" i="1"/>
  <c r="A860" i="1"/>
  <c r="K861" i="1" l="1"/>
  <c r="AC861" i="1"/>
  <c r="AI860" i="1"/>
  <c r="W860" i="1"/>
  <c r="D860" i="1"/>
  <c r="I860" i="1"/>
  <c r="AB859" i="1"/>
  <c r="AD859" i="1" s="1"/>
  <c r="L861" i="1"/>
  <c r="H410" i="1"/>
  <c r="E376" i="1"/>
  <c r="S376" i="1"/>
  <c r="AE376" i="1" s="1"/>
  <c r="C377" i="1"/>
  <c r="AA861" i="1"/>
  <c r="Y859" i="1"/>
  <c r="Z859" i="1" s="1"/>
  <c r="AG859" i="1" s="1"/>
  <c r="X859" i="1"/>
  <c r="M860" i="1"/>
  <c r="AB860" i="1" s="1"/>
  <c r="A861" i="1"/>
  <c r="K862" i="1" s="1"/>
  <c r="AC862" i="1" l="1"/>
  <c r="AC863" i="1"/>
  <c r="AI861" i="1"/>
  <c r="W861" i="1"/>
  <c r="D861" i="1"/>
  <c r="I861" i="1"/>
  <c r="L862" i="1"/>
  <c r="C378" i="1"/>
  <c r="E377" i="1"/>
  <c r="S377" i="1"/>
  <c r="AE377" i="1" s="1"/>
  <c r="T412" i="1"/>
  <c r="AA862" i="1"/>
  <c r="M861" i="1"/>
  <c r="AB861" i="1" s="1"/>
  <c r="Y860" i="1"/>
  <c r="Z860" i="1" s="1"/>
  <c r="AG860" i="1" s="1"/>
  <c r="X860" i="1"/>
  <c r="AD860" i="1"/>
  <c r="A862" i="1"/>
  <c r="K863" i="1" s="1"/>
  <c r="AI862" i="1" l="1"/>
  <c r="W862" i="1"/>
  <c r="D862" i="1"/>
  <c r="I862" i="1"/>
  <c r="L863" i="1"/>
  <c r="H412" i="1"/>
  <c r="E378" i="1"/>
  <c r="S378" i="1"/>
  <c r="AE378" i="1" s="1"/>
  <c r="C379" i="1"/>
  <c r="T413" i="1"/>
  <c r="M862" i="1"/>
  <c r="AA863" i="1"/>
  <c r="Y861" i="1"/>
  <c r="X861" i="1"/>
  <c r="AD861" i="1"/>
  <c r="A863" i="1"/>
  <c r="K864" i="1" s="1"/>
  <c r="AC864" i="1" l="1"/>
  <c r="AC865" i="1" s="1"/>
  <c r="AI863" i="1"/>
  <c r="W863" i="1"/>
  <c r="D863" i="1"/>
  <c r="I863" i="1"/>
  <c r="AB862" i="1"/>
  <c r="AD862" i="1" s="1"/>
  <c r="L864" i="1"/>
  <c r="H413" i="1"/>
  <c r="C380" i="1"/>
  <c r="E379" i="1"/>
  <c r="S379" i="1"/>
  <c r="AE379" i="1" s="1"/>
  <c r="T414" i="1"/>
  <c r="AA864" i="1"/>
  <c r="M863" i="1"/>
  <c r="AB863" i="1" s="1"/>
  <c r="AD863" i="1" s="1"/>
  <c r="Y862" i="1"/>
  <c r="X862" i="1"/>
  <c r="Z745" i="1"/>
  <c r="A864" i="1"/>
  <c r="K865" i="1" s="1"/>
  <c r="AI864" i="1" l="1"/>
  <c r="W864" i="1"/>
  <c r="D864" i="1"/>
  <c r="I864" i="1"/>
  <c r="L865" i="1"/>
  <c r="H414" i="1"/>
  <c r="E380" i="1"/>
  <c r="C381" i="1"/>
  <c r="S380" i="1"/>
  <c r="AE380" i="1" s="1"/>
  <c r="T415" i="1"/>
  <c r="AA865" i="1"/>
  <c r="M864" i="1"/>
  <c r="AB864" i="1" s="1"/>
  <c r="Y863" i="1"/>
  <c r="X863" i="1"/>
  <c r="AG745" i="1"/>
  <c r="A865" i="1"/>
  <c r="K866" i="1" s="1"/>
  <c r="AC866" i="1" l="1"/>
  <c r="AI865" i="1"/>
  <c r="W865" i="1"/>
  <c r="D865" i="1"/>
  <c r="I865" i="1"/>
  <c r="L866" i="1"/>
  <c r="H415" i="1"/>
  <c r="E381" i="1"/>
  <c r="C382" i="1"/>
  <c r="S381" i="1"/>
  <c r="AE381" i="1" s="1"/>
  <c r="T416" i="1"/>
  <c r="AA866" i="1"/>
  <c r="M865" i="1"/>
  <c r="AB865" i="1" s="1"/>
  <c r="Y864" i="1"/>
  <c r="Z864" i="1" s="1"/>
  <c r="AG864" i="1" s="1"/>
  <c r="X864" i="1"/>
  <c r="AD864" i="1"/>
  <c r="A866" i="1"/>
  <c r="K867" i="1" s="1"/>
  <c r="AC867" i="1" l="1"/>
  <c r="AC868" i="1" s="1"/>
  <c r="AI866" i="1"/>
  <c r="W866" i="1"/>
  <c r="D866" i="1"/>
  <c r="I866" i="1"/>
  <c r="L867" i="1"/>
  <c r="H416" i="1"/>
  <c r="E382" i="1"/>
  <c r="C383" i="1"/>
  <c r="S382" i="1"/>
  <c r="AE382" i="1" s="1"/>
  <c r="T417" i="1"/>
  <c r="AA867" i="1"/>
  <c r="Y865" i="1"/>
  <c r="Z865" i="1" s="1"/>
  <c r="AG865" i="1" s="1"/>
  <c r="X865" i="1"/>
  <c r="M866" i="1"/>
  <c r="AD865" i="1"/>
  <c r="A867" i="1"/>
  <c r="K868" i="1" s="1"/>
  <c r="AI867" i="1" l="1"/>
  <c r="W867" i="1"/>
  <c r="D867" i="1"/>
  <c r="I867" i="1"/>
  <c r="AB866" i="1"/>
  <c r="AD866" i="1" s="1"/>
  <c r="L868" i="1"/>
  <c r="H417" i="1"/>
  <c r="E383" i="1"/>
  <c r="C384" i="1"/>
  <c r="S383" i="1"/>
  <c r="AE383" i="1" s="1"/>
  <c r="T418" i="1"/>
  <c r="AA868" i="1"/>
  <c r="M867" i="1"/>
  <c r="Y866" i="1"/>
  <c r="Z866" i="1" s="1"/>
  <c r="AG866" i="1" s="1"/>
  <c r="X866" i="1"/>
  <c r="A868" i="1"/>
  <c r="K869" i="1" s="1"/>
  <c r="AC869" i="1" l="1"/>
  <c r="AI868" i="1"/>
  <c r="I868" i="1"/>
  <c r="W868" i="1"/>
  <c r="D868" i="1"/>
  <c r="AB867" i="1"/>
  <c r="AD867" i="1" s="1"/>
  <c r="L869" i="1"/>
  <c r="H418" i="1"/>
  <c r="S384" i="1"/>
  <c r="E384" i="1"/>
  <c r="C385" i="1"/>
  <c r="T419" i="1"/>
  <c r="AA869" i="1"/>
  <c r="M868" i="1"/>
  <c r="Y867" i="1"/>
  <c r="Z867" i="1" s="1"/>
  <c r="AG867" i="1" s="1"/>
  <c r="X867" i="1"/>
  <c r="A869" i="1"/>
  <c r="D869" i="1" l="1"/>
  <c r="AC870" i="1"/>
  <c r="K870" i="1"/>
  <c r="AI869" i="1"/>
  <c r="I869" i="1"/>
  <c r="AB868" i="1"/>
  <c r="AD868" i="1" s="1"/>
  <c r="W869" i="1"/>
  <c r="L870" i="1"/>
  <c r="AE384" i="1"/>
  <c r="Z384" i="1"/>
  <c r="H419" i="1"/>
  <c r="E385" i="1"/>
  <c r="C386" i="1"/>
  <c r="S385" i="1"/>
  <c r="AE385" i="1" s="1"/>
  <c r="T420" i="1"/>
  <c r="AA870" i="1"/>
  <c r="M869" i="1"/>
  <c r="AB869" i="1" s="1"/>
  <c r="Y868" i="1"/>
  <c r="X868" i="1"/>
  <c r="A870" i="1"/>
  <c r="D870" i="1" s="1"/>
  <c r="K871" i="1" l="1"/>
  <c r="AC871" i="1"/>
  <c r="AI870" i="1"/>
  <c r="I870" i="1"/>
  <c r="AG384" i="1"/>
  <c r="W870" i="1"/>
  <c r="L871" i="1"/>
  <c r="H420" i="1"/>
  <c r="E386" i="1"/>
  <c r="S386" i="1"/>
  <c r="AE386" i="1" s="1"/>
  <c r="C387" i="1"/>
  <c r="T421" i="1"/>
  <c r="AA871" i="1"/>
  <c r="Y869" i="1"/>
  <c r="X869" i="1"/>
  <c r="M870" i="1"/>
  <c r="AD869" i="1"/>
  <c r="A871" i="1"/>
  <c r="K872" i="1" s="1"/>
  <c r="AC872" i="1" l="1"/>
  <c r="AI871" i="1"/>
  <c r="W871" i="1"/>
  <c r="D871" i="1"/>
  <c r="I871" i="1"/>
  <c r="AB870" i="1"/>
  <c r="AD870" i="1" s="1"/>
  <c r="L872" i="1"/>
  <c r="H421" i="1"/>
  <c r="E387" i="1"/>
  <c r="C388" i="1"/>
  <c r="S387" i="1"/>
  <c r="AE387" i="1" s="1"/>
  <c r="T422" i="1"/>
  <c r="AA872" i="1"/>
  <c r="M871" i="1"/>
  <c r="Y870" i="1"/>
  <c r="X870" i="1"/>
  <c r="A872" i="1"/>
  <c r="K873" i="1" s="1"/>
  <c r="AC873" i="1" l="1"/>
  <c r="AI872" i="1"/>
  <c r="W872" i="1"/>
  <c r="D872" i="1"/>
  <c r="I872" i="1"/>
  <c r="AB871" i="1"/>
  <c r="AD871" i="1" s="1"/>
  <c r="L873" i="1"/>
  <c r="H422" i="1"/>
  <c r="C389" i="1"/>
  <c r="E388" i="1"/>
  <c r="S388" i="1"/>
  <c r="AE388" i="1" s="1"/>
  <c r="T423" i="1"/>
  <c r="AA873" i="1"/>
  <c r="M872" i="1"/>
  <c r="AB872" i="1" s="1"/>
  <c r="Y871" i="1"/>
  <c r="X871" i="1"/>
  <c r="A873" i="1"/>
  <c r="K874" i="1" s="1"/>
  <c r="Z770" i="1"/>
  <c r="AC874" i="1" l="1"/>
  <c r="AI873" i="1"/>
  <c r="I873" i="1"/>
  <c r="W873" i="1"/>
  <c r="D873" i="1"/>
  <c r="L874" i="1"/>
  <c r="H423" i="1"/>
  <c r="C390" i="1"/>
  <c r="E389" i="1"/>
  <c r="S389" i="1"/>
  <c r="AE389" i="1" s="1"/>
  <c r="T424" i="1"/>
  <c r="AA874" i="1"/>
  <c r="AD872" i="1"/>
  <c r="M873" i="1"/>
  <c r="Y872" i="1"/>
  <c r="X872" i="1"/>
  <c r="A874" i="1"/>
  <c r="K875" i="1" s="1"/>
  <c r="AG770" i="1"/>
  <c r="AC875" i="1" l="1"/>
  <c r="AI874" i="1"/>
  <c r="W874" i="1"/>
  <c r="D874" i="1"/>
  <c r="I874" i="1"/>
  <c r="AB873" i="1"/>
  <c r="AD873" i="1" s="1"/>
  <c r="L875" i="1"/>
  <c r="H424" i="1"/>
  <c r="C391" i="1"/>
  <c r="S390" i="1"/>
  <c r="AE390" i="1" s="1"/>
  <c r="E390" i="1"/>
  <c r="T425" i="1"/>
  <c r="AA875" i="1"/>
  <c r="Y873" i="1"/>
  <c r="Z873" i="1" s="1"/>
  <c r="AG873" i="1" s="1"/>
  <c r="X873" i="1"/>
  <c r="M874" i="1"/>
  <c r="AB874" i="1" s="1"/>
  <c r="A875" i="1"/>
  <c r="K876" i="1" s="1"/>
  <c r="AC876" i="1" l="1"/>
  <c r="AI875" i="1"/>
  <c r="W875" i="1"/>
  <c r="D875" i="1"/>
  <c r="I875" i="1"/>
  <c r="L876" i="1"/>
  <c r="H425" i="1"/>
  <c r="E391" i="1"/>
  <c r="C392" i="1"/>
  <c r="S391" i="1"/>
  <c r="AE391" i="1" s="1"/>
  <c r="T426" i="1"/>
  <c r="AA876" i="1"/>
  <c r="M875" i="1"/>
  <c r="Y874" i="1"/>
  <c r="Z874" i="1" s="1"/>
  <c r="AG874" i="1" s="1"/>
  <c r="X874" i="1"/>
  <c r="AD874" i="1"/>
  <c r="A876" i="1"/>
  <c r="K877" i="1" s="1"/>
  <c r="Z773" i="1"/>
  <c r="AG773" i="1" s="1"/>
  <c r="AC877" i="1" l="1"/>
  <c r="AI876" i="1"/>
  <c r="W876" i="1"/>
  <c r="D876" i="1"/>
  <c r="I876" i="1"/>
  <c r="AB875" i="1"/>
  <c r="AD875" i="1" s="1"/>
  <c r="L877" i="1"/>
  <c r="H426" i="1"/>
  <c r="E392" i="1"/>
  <c r="C393" i="1"/>
  <c r="S392" i="1"/>
  <c r="AE392" i="1" s="1"/>
  <c r="T427" i="1"/>
  <c r="M876" i="1"/>
  <c r="AB876" i="1" s="1"/>
  <c r="AA877" i="1"/>
  <c r="Y875" i="1"/>
  <c r="Z875" i="1" s="1"/>
  <c r="AG875" i="1" s="1"/>
  <c r="X875" i="1"/>
  <c r="A877" i="1"/>
  <c r="K878" i="1" s="1"/>
  <c r="Z771" i="1"/>
  <c r="AC878" i="1" l="1"/>
  <c r="AI877" i="1"/>
  <c r="W877" i="1"/>
  <c r="D877" i="1"/>
  <c r="I877" i="1"/>
  <c r="L878" i="1"/>
  <c r="H427" i="1"/>
  <c r="E393" i="1"/>
  <c r="C394" i="1"/>
  <c r="S393" i="1"/>
  <c r="AE393" i="1" s="1"/>
  <c r="T428" i="1"/>
  <c r="AA878" i="1"/>
  <c r="M877" i="1"/>
  <c r="AB877" i="1" s="1"/>
  <c r="Y876" i="1"/>
  <c r="Z876" i="1" s="1"/>
  <c r="AG876" i="1" s="1"/>
  <c r="X876" i="1"/>
  <c r="AD876" i="1"/>
  <c r="A878" i="1"/>
  <c r="D878" i="1" s="1"/>
  <c r="Z772" i="1"/>
  <c r="AG771" i="1"/>
  <c r="AC879" i="1" l="1"/>
  <c r="K879" i="1"/>
  <c r="K880" i="1" s="1"/>
  <c r="AI878" i="1"/>
  <c r="I878" i="1"/>
  <c r="W878" i="1"/>
  <c r="L879" i="1"/>
  <c r="H428" i="1"/>
  <c r="C395" i="1"/>
  <c r="S394" i="1"/>
  <c r="AE394" i="1" s="1"/>
  <c r="E394" i="1"/>
  <c r="T429" i="1"/>
  <c r="AA879" i="1"/>
  <c r="M878" i="1"/>
  <c r="AB878" i="1" s="1"/>
  <c r="Y877" i="1"/>
  <c r="Z877" i="1" s="1"/>
  <c r="AG877" i="1" s="1"/>
  <c r="X877" i="1"/>
  <c r="AD877" i="1"/>
  <c r="A879" i="1"/>
  <c r="AC880" i="1" s="1"/>
  <c r="AG772" i="1"/>
  <c r="AI879" i="1" l="1"/>
  <c r="W879" i="1"/>
  <c r="D879" i="1"/>
  <c r="I879" i="1"/>
  <c r="L880" i="1"/>
  <c r="H429" i="1"/>
  <c r="E395" i="1"/>
  <c r="C396" i="1"/>
  <c r="S395" i="1"/>
  <c r="AE395" i="1" s="1"/>
  <c r="T430" i="1"/>
  <c r="AA880" i="1"/>
  <c r="M879" i="1"/>
  <c r="AB879" i="1" s="1"/>
  <c r="Y878" i="1"/>
  <c r="Z878" i="1" s="1"/>
  <c r="AG878" i="1" s="1"/>
  <c r="X878" i="1"/>
  <c r="AD878" i="1"/>
  <c r="A880" i="1"/>
  <c r="AC881" i="1" s="1"/>
  <c r="K881" i="1" l="1"/>
  <c r="AI880" i="1"/>
  <c r="W880" i="1"/>
  <c r="D880" i="1"/>
  <c r="I880" i="1"/>
  <c r="L881" i="1"/>
  <c r="H430" i="1"/>
  <c r="S396" i="1"/>
  <c r="AE396" i="1" s="1"/>
  <c r="E396" i="1"/>
  <c r="C397" i="1"/>
  <c r="T431" i="1"/>
  <c r="AA881" i="1"/>
  <c r="M880" i="1"/>
  <c r="Y879" i="1"/>
  <c r="Z879" i="1" s="1"/>
  <c r="AG879" i="1" s="1"/>
  <c r="X879" i="1"/>
  <c r="AD879" i="1"/>
  <c r="A881" i="1"/>
  <c r="AC882" i="1" s="1"/>
  <c r="K882" i="1" l="1"/>
  <c r="AI881" i="1"/>
  <c r="W881" i="1"/>
  <c r="D881" i="1"/>
  <c r="I881" i="1"/>
  <c r="AB880" i="1"/>
  <c r="AD880" i="1" s="1"/>
  <c r="L882" i="1"/>
  <c r="H431" i="1"/>
  <c r="E397" i="1"/>
  <c r="C398" i="1"/>
  <c r="S397" i="1"/>
  <c r="AE397" i="1" s="1"/>
  <c r="T432" i="1"/>
  <c r="AA882" i="1"/>
  <c r="M881" i="1"/>
  <c r="Y880" i="1"/>
  <c r="Z880" i="1" s="1"/>
  <c r="AG880" i="1" s="1"/>
  <c r="X880" i="1"/>
  <c r="A882" i="1"/>
  <c r="AC883" i="1" s="1"/>
  <c r="K883" i="1" l="1"/>
  <c r="AI882" i="1"/>
  <c r="W882" i="1"/>
  <c r="D882" i="1"/>
  <c r="I882" i="1"/>
  <c r="AB881" i="1"/>
  <c r="AD881" i="1" s="1"/>
  <c r="L883" i="1"/>
  <c r="H432" i="1"/>
  <c r="C399" i="1"/>
  <c r="S398" i="1"/>
  <c r="AE398" i="1" s="1"/>
  <c r="E398" i="1"/>
  <c r="T433" i="1"/>
  <c r="AA883" i="1"/>
  <c r="M882" i="1"/>
  <c r="Y881" i="1"/>
  <c r="Z881" i="1" s="1"/>
  <c r="AG881" i="1" s="1"/>
  <c r="X881" i="1"/>
  <c r="A883" i="1"/>
  <c r="AC884" i="1" s="1"/>
  <c r="K884" i="1" l="1"/>
  <c r="AI883" i="1"/>
  <c r="I883" i="1"/>
  <c r="W883" i="1"/>
  <c r="D883" i="1"/>
  <c r="AB882" i="1"/>
  <c r="AD882" i="1" s="1"/>
  <c r="L884" i="1"/>
  <c r="H433" i="1"/>
  <c r="E399" i="1"/>
  <c r="C400" i="1"/>
  <c r="S399" i="1"/>
  <c r="AE399" i="1" s="1"/>
  <c r="T434" i="1"/>
  <c r="AA884" i="1"/>
  <c r="M883" i="1"/>
  <c r="AB883" i="1" s="1"/>
  <c r="Y882" i="1"/>
  <c r="Z882" i="1" s="1"/>
  <c r="AG882" i="1" s="1"/>
  <c r="X882" i="1"/>
  <c r="A884" i="1"/>
  <c r="AC885" i="1" s="1"/>
  <c r="K885" i="1" l="1"/>
  <c r="AI884" i="1"/>
  <c r="W884" i="1"/>
  <c r="D884" i="1"/>
  <c r="I884" i="1"/>
  <c r="L885" i="1"/>
  <c r="H434" i="1"/>
  <c r="E400" i="1"/>
  <c r="C401" i="1"/>
  <c r="S400" i="1"/>
  <c r="AE400" i="1" s="1"/>
  <c r="T435" i="1"/>
  <c r="AA885" i="1"/>
  <c r="M884" i="1"/>
  <c r="AB884" i="1" s="1"/>
  <c r="Y883" i="1"/>
  <c r="Z883" i="1" s="1"/>
  <c r="AG883" i="1" s="1"/>
  <c r="X883" i="1"/>
  <c r="AD883" i="1"/>
  <c r="A885" i="1"/>
  <c r="AC886" i="1" s="1"/>
  <c r="K886" i="1" l="1"/>
  <c r="AI885" i="1"/>
  <c r="W885" i="1"/>
  <c r="D885" i="1"/>
  <c r="I885" i="1"/>
  <c r="L886" i="1"/>
  <c r="H435" i="1"/>
  <c r="S401" i="1"/>
  <c r="AE401" i="1" s="1"/>
  <c r="E401" i="1"/>
  <c r="C402" i="1"/>
  <c r="T436" i="1"/>
  <c r="AA886" i="1"/>
  <c r="M885" i="1"/>
  <c r="Y884" i="1"/>
  <c r="Z884" i="1" s="1"/>
  <c r="AG884" i="1" s="1"/>
  <c r="X884" i="1"/>
  <c r="Z780" i="1"/>
  <c r="AG780" i="1" s="1"/>
  <c r="A886" i="1"/>
  <c r="AC887" i="1" s="1"/>
  <c r="AD884" i="1"/>
  <c r="K887" i="1" l="1"/>
  <c r="AI886" i="1"/>
  <c r="W886" i="1"/>
  <c r="D886" i="1"/>
  <c r="I886" i="1"/>
  <c r="AB885" i="1"/>
  <c r="AD885" i="1" s="1"/>
  <c r="L887" i="1"/>
  <c r="H436" i="1"/>
  <c r="S402" i="1"/>
  <c r="AE402" i="1" s="1"/>
  <c r="E402" i="1"/>
  <c r="C403" i="1"/>
  <c r="T437" i="1"/>
  <c r="AA887" i="1"/>
  <c r="M886" i="1"/>
  <c r="Y885" i="1"/>
  <c r="Z885" i="1" s="1"/>
  <c r="AG885" i="1" s="1"/>
  <c r="X885" i="1"/>
  <c r="A887" i="1"/>
  <c r="AC888" i="1" s="1"/>
  <c r="K888" i="1" l="1"/>
  <c r="AI887" i="1"/>
  <c r="I887" i="1"/>
  <c r="W887" i="1"/>
  <c r="D887" i="1"/>
  <c r="AB886" i="1"/>
  <c r="AD886" i="1" s="1"/>
  <c r="L888" i="1"/>
  <c r="H437" i="1"/>
  <c r="E403" i="1"/>
  <c r="C404" i="1"/>
  <c r="S403" i="1"/>
  <c r="AE403" i="1" s="1"/>
  <c r="T438" i="1"/>
  <c r="AA888" i="1"/>
  <c r="Y886" i="1"/>
  <c r="Z886" i="1" s="1"/>
  <c r="AG886" i="1" s="1"/>
  <c r="X886" i="1"/>
  <c r="M887" i="1"/>
  <c r="AB887" i="1" s="1"/>
  <c r="A888" i="1"/>
  <c r="AC889" i="1" s="1"/>
  <c r="K889" i="1" l="1"/>
  <c r="AI888" i="1"/>
  <c r="W888" i="1"/>
  <c r="D888" i="1"/>
  <c r="I888" i="1"/>
  <c r="L889" i="1"/>
  <c r="H438" i="1"/>
  <c r="E404" i="1"/>
  <c r="C405" i="1"/>
  <c r="S404" i="1"/>
  <c r="AE404" i="1" s="1"/>
  <c r="T439" i="1"/>
  <c r="AA889" i="1"/>
  <c r="M888" i="1"/>
  <c r="Y887" i="1"/>
  <c r="Z887" i="1" s="1"/>
  <c r="AG887" i="1" s="1"/>
  <c r="X887" i="1"/>
  <c r="AD887" i="1"/>
  <c r="A889" i="1"/>
  <c r="AC890" i="1" s="1"/>
  <c r="K890" i="1" l="1"/>
  <c r="AI889" i="1"/>
  <c r="W889" i="1"/>
  <c r="D889" i="1"/>
  <c r="I889" i="1"/>
  <c r="AB888" i="1"/>
  <c r="AD888" i="1" s="1"/>
  <c r="L890" i="1"/>
  <c r="H439" i="1"/>
  <c r="E405" i="1"/>
  <c r="S405" i="1"/>
  <c r="AE405" i="1" s="1"/>
  <c r="C406" i="1"/>
  <c r="T440" i="1"/>
  <c r="AA890" i="1"/>
  <c r="Y888" i="1"/>
  <c r="Z888" i="1" s="1"/>
  <c r="AG888" i="1" s="1"/>
  <c r="X888" i="1"/>
  <c r="M889" i="1"/>
  <c r="A890" i="1"/>
  <c r="AC891" i="1" s="1"/>
  <c r="K891" i="1" l="1"/>
  <c r="AI890" i="1"/>
  <c r="W890" i="1"/>
  <c r="D890" i="1"/>
  <c r="I890" i="1"/>
  <c r="AB889" i="1"/>
  <c r="AD889" i="1" s="1"/>
  <c r="L891" i="1"/>
  <c r="H440" i="1"/>
  <c r="E406" i="1"/>
  <c r="C407" i="1"/>
  <c r="S406" i="1"/>
  <c r="AE406" i="1" s="1"/>
  <c r="T441" i="1"/>
  <c r="AA891" i="1"/>
  <c r="M890" i="1"/>
  <c r="Y889" i="1"/>
  <c r="Z889" i="1" s="1"/>
  <c r="AG889" i="1" s="1"/>
  <c r="X889" i="1"/>
  <c r="A891" i="1"/>
  <c r="AC892" i="1" s="1"/>
  <c r="K892" i="1" l="1"/>
  <c r="AI891" i="1"/>
  <c r="W891" i="1"/>
  <c r="D891" i="1"/>
  <c r="I891" i="1"/>
  <c r="AB890" i="1"/>
  <c r="AD890" i="1" s="1"/>
  <c r="L892" i="1"/>
  <c r="H441" i="1"/>
  <c r="E407" i="1"/>
  <c r="C408" i="1"/>
  <c r="S407" i="1"/>
  <c r="AE407" i="1" s="1"/>
  <c r="T442" i="1"/>
  <c r="AA892" i="1"/>
  <c r="M891" i="1"/>
  <c r="Y890" i="1"/>
  <c r="Z890" i="1" s="1"/>
  <c r="AG890" i="1" s="1"/>
  <c r="X890" i="1"/>
  <c r="A892" i="1"/>
  <c r="AC893" i="1" s="1"/>
  <c r="K893" i="1" l="1"/>
  <c r="AI892" i="1"/>
  <c r="W892" i="1"/>
  <c r="D892" i="1"/>
  <c r="I892" i="1"/>
  <c r="AB891" i="1"/>
  <c r="AD891" i="1" s="1"/>
  <c r="L893" i="1"/>
  <c r="H442" i="1"/>
  <c r="E408" i="1"/>
  <c r="S408" i="1"/>
  <c r="AE408" i="1" s="1"/>
  <c r="C409" i="1"/>
  <c r="T443" i="1"/>
  <c r="AA893" i="1"/>
  <c r="M892" i="1"/>
  <c r="AB892" i="1" s="1"/>
  <c r="Y891" i="1"/>
  <c r="X891" i="1"/>
  <c r="A893" i="1"/>
  <c r="AC894" i="1" s="1"/>
  <c r="K894" i="1" l="1"/>
  <c r="AI893" i="1"/>
  <c r="W893" i="1"/>
  <c r="D893" i="1"/>
  <c r="I893" i="1"/>
  <c r="L894" i="1"/>
  <c r="H443" i="1"/>
  <c r="E409" i="1"/>
  <c r="C410" i="1"/>
  <c r="C411" i="1" s="1"/>
  <c r="S409" i="1"/>
  <c r="AE409" i="1" s="1"/>
  <c r="T444" i="1"/>
  <c r="Z442" i="1"/>
  <c r="AA894" i="1"/>
  <c r="M893" i="1"/>
  <c r="AB893" i="1" s="1"/>
  <c r="Y892" i="1"/>
  <c r="X892" i="1"/>
  <c r="AD892" i="1"/>
  <c r="A894" i="1"/>
  <c r="AC895" i="1" s="1"/>
  <c r="K895" i="1" l="1"/>
  <c r="AI894" i="1"/>
  <c r="E411" i="1"/>
  <c r="S411" i="1"/>
  <c r="AE411" i="1" s="1"/>
  <c r="W894" i="1"/>
  <c r="D894" i="1"/>
  <c r="I894" i="1"/>
  <c r="L895" i="1"/>
  <c r="H444" i="1"/>
  <c r="E410" i="1"/>
  <c r="S410" i="1"/>
  <c r="AE410" i="1" s="1"/>
  <c r="AG442" i="1"/>
  <c r="AA895" i="1"/>
  <c r="M894" i="1"/>
  <c r="Y893" i="1"/>
  <c r="Z893" i="1" s="1"/>
  <c r="AG893" i="1" s="1"/>
  <c r="X893" i="1"/>
  <c r="AD893" i="1"/>
  <c r="A895" i="1"/>
  <c r="D895" i="1" s="1"/>
  <c r="K896" i="1" l="1"/>
  <c r="AC896" i="1"/>
  <c r="AI895" i="1"/>
  <c r="I895" i="1"/>
  <c r="AB894" i="1"/>
  <c r="AD894" i="1" s="1"/>
  <c r="W895" i="1"/>
  <c r="L896" i="1"/>
  <c r="H445" i="1"/>
  <c r="C412" i="1"/>
  <c r="C842" i="1"/>
  <c r="AA896" i="1"/>
  <c r="M895" i="1"/>
  <c r="AB895" i="1" s="1"/>
  <c r="Y894" i="1"/>
  <c r="Z894" i="1" s="1"/>
  <c r="AG894" i="1" s="1"/>
  <c r="X894" i="1"/>
  <c r="A896" i="1"/>
  <c r="AC897" i="1" l="1"/>
  <c r="K897" i="1"/>
  <c r="AI896" i="1"/>
  <c r="W896" i="1"/>
  <c r="D896" i="1"/>
  <c r="I896" i="1"/>
  <c r="L897" i="1"/>
  <c r="H446" i="1"/>
  <c r="E412" i="1"/>
  <c r="C413" i="1"/>
  <c r="S412" i="1"/>
  <c r="AE412" i="1" s="1"/>
  <c r="C843" i="1"/>
  <c r="E842" i="1"/>
  <c r="AA897" i="1"/>
  <c r="Y895" i="1"/>
  <c r="X895" i="1"/>
  <c r="M896" i="1"/>
  <c r="AB896" i="1" s="1"/>
  <c r="A897" i="1"/>
  <c r="AD895" i="1"/>
  <c r="K898" i="1" l="1"/>
  <c r="AC898" i="1"/>
  <c r="AI897" i="1"/>
  <c r="I897" i="1"/>
  <c r="W897" i="1"/>
  <c r="D897" i="1"/>
  <c r="L898" i="1"/>
  <c r="H447" i="1"/>
  <c r="C414" i="1"/>
  <c r="S413" i="1"/>
  <c r="AE413" i="1" s="1"/>
  <c r="E413" i="1"/>
  <c r="E843" i="1"/>
  <c r="C844" i="1"/>
  <c r="AA898" i="1"/>
  <c r="M897" i="1"/>
  <c r="Y896" i="1"/>
  <c r="Z896" i="1" s="1"/>
  <c r="AG896" i="1" s="1"/>
  <c r="X896" i="1"/>
  <c r="AD896" i="1"/>
  <c r="A898" i="1"/>
  <c r="K899" i="1" s="1"/>
  <c r="AC899" i="1" l="1"/>
  <c r="AI898" i="1"/>
  <c r="W898" i="1"/>
  <c r="D898" i="1"/>
  <c r="I898" i="1"/>
  <c r="AB897" i="1"/>
  <c r="AD897" i="1" s="1"/>
  <c r="L899" i="1"/>
  <c r="H448" i="1"/>
  <c r="S414" i="1"/>
  <c r="E414" i="1"/>
  <c r="C415" i="1"/>
  <c r="E844" i="1"/>
  <c r="C845" i="1"/>
  <c r="AA899" i="1"/>
  <c r="M898" i="1"/>
  <c r="AB898" i="1" s="1"/>
  <c r="Y897" i="1"/>
  <c r="Z897" i="1" s="1"/>
  <c r="AG897" i="1" s="1"/>
  <c r="X897" i="1"/>
  <c r="A899" i="1"/>
  <c r="K900" i="1" s="1"/>
  <c r="AC900" i="1" l="1"/>
  <c r="AI899" i="1"/>
  <c r="W899" i="1"/>
  <c r="D899" i="1"/>
  <c r="I899" i="1"/>
  <c r="L900" i="1"/>
  <c r="AE414" i="1"/>
  <c r="Z414" i="1"/>
  <c r="H449" i="1"/>
  <c r="E415" i="1"/>
  <c r="S415" i="1"/>
  <c r="AE415" i="1" s="1"/>
  <c r="C416" i="1"/>
  <c r="C846" i="1"/>
  <c r="E845" i="1"/>
  <c r="AA900" i="1"/>
  <c r="M899" i="1"/>
  <c r="AB899" i="1" s="1"/>
  <c r="Y898" i="1"/>
  <c r="X898" i="1"/>
  <c r="A900" i="1"/>
  <c r="AD898" i="1"/>
  <c r="D900" i="1" l="1"/>
  <c r="AC901" i="1"/>
  <c r="K901" i="1"/>
  <c r="AI900" i="1"/>
  <c r="I900" i="1"/>
  <c r="AG414" i="1"/>
  <c r="W900" i="1"/>
  <c r="L901" i="1"/>
  <c r="H450" i="1"/>
  <c r="E416" i="1"/>
  <c r="C417" i="1"/>
  <c r="S416" i="1"/>
  <c r="AE416" i="1" s="1"/>
  <c r="C847" i="1"/>
  <c r="E846" i="1"/>
  <c r="AD899" i="1"/>
  <c r="AA901" i="1"/>
  <c r="Y899" i="1"/>
  <c r="X899" i="1"/>
  <c r="M900" i="1"/>
  <c r="AB900" i="1" s="1"/>
  <c r="A901" i="1"/>
  <c r="AC902" i="1" l="1"/>
  <c r="K902" i="1"/>
  <c r="W901" i="1"/>
  <c r="D901" i="1"/>
  <c r="AI901" i="1"/>
  <c r="I901" i="1"/>
  <c r="L902" i="1"/>
  <c r="H451" i="1"/>
  <c r="S417" i="1"/>
  <c r="AE417" i="1" s="1"/>
  <c r="E417" i="1"/>
  <c r="C418" i="1"/>
  <c r="C848" i="1"/>
  <c r="E847" i="1"/>
  <c r="AA902" i="1"/>
  <c r="AD900" i="1"/>
  <c r="Y900" i="1"/>
  <c r="X900" i="1"/>
  <c r="M901" i="1"/>
  <c r="A902" i="1"/>
  <c r="K903" i="1" l="1"/>
  <c r="AC903" i="1"/>
  <c r="AC904" i="1" s="1"/>
  <c r="AI902" i="1"/>
  <c r="W902" i="1"/>
  <c r="D902" i="1"/>
  <c r="I902" i="1"/>
  <c r="AB901" i="1"/>
  <c r="AD901" i="1" s="1"/>
  <c r="L903" i="1"/>
  <c r="H452" i="1"/>
  <c r="C419" i="1"/>
  <c r="S418" i="1"/>
  <c r="AE418" i="1" s="1"/>
  <c r="E418" i="1"/>
  <c r="C849" i="1"/>
  <c r="E848" i="1"/>
  <c r="AA903" i="1"/>
  <c r="M902" i="1"/>
  <c r="AB902" i="1" s="1"/>
  <c r="Y901" i="1"/>
  <c r="Z901" i="1" s="1"/>
  <c r="AG901" i="1" s="1"/>
  <c r="X901" i="1"/>
  <c r="A903" i="1"/>
  <c r="Z800" i="1"/>
  <c r="K904" i="1" l="1"/>
  <c r="AI903" i="1"/>
  <c r="W903" i="1"/>
  <c r="D903" i="1"/>
  <c r="I903" i="1"/>
  <c r="L904" i="1"/>
  <c r="H453" i="1"/>
  <c r="E419" i="1"/>
  <c r="C420" i="1"/>
  <c r="S419" i="1"/>
  <c r="AE419" i="1" s="1"/>
  <c r="C850" i="1"/>
  <c r="E849" i="1"/>
  <c r="AA904" i="1"/>
  <c r="M903" i="1"/>
  <c r="Y902" i="1"/>
  <c r="Z902" i="1" s="1"/>
  <c r="AG902" i="1" s="1"/>
  <c r="X902" i="1"/>
  <c r="AD902" i="1"/>
  <c r="A904" i="1"/>
  <c r="AC905" i="1" s="1"/>
  <c r="AG800" i="1"/>
  <c r="K905" i="1" l="1"/>
  <c r="AI904" i="1"/>
  <c r="W904" i="1"/>
  <c r="D904" i="1"/>
  <c r="I904" i="1"/>
  <c r="AB903" i="1"/>
  <c r="AD903" i="1" s="1"/>
  <c r="L905" i="1"/>
  <c r="H454" i="1"/>
  <c r="S420" i="1"/>
  <c r="AE420" i="1" s="1"/>
  <c r="E420" i="1"/>
  <c r="C421" i="1"/>
  <c r="C851" i="1"/>
  <c r="E850" i="1"/>
  <c r="AA905" i="1"/>
  <c r="M904" i="1"/>
  <c r="Y903" i="1"/>
  <c r="Z903" i="1" s="1"/>
  <c r="AG903" i="1" s="1"/>
  <c r="X903" i="1"/>
  <c r="A905" i="1"/>
  <c r="AC906" i="1" s="1"/>
  <c r="K906" i="1" l="1"/>
  <c r="AI905" i="1"/>
  <c r="I905" i="1"/>
  <c r="W905" i="1"/>
  <c r="D905" i="1"/>
  <c r="AB904" i="1"/>
  <c r="AD904" i="1" s="1"/>
  <c r="L906" i="1"/>
  <c r="H455" i="1"/>
  <c r="S421" i="1"/>
  <c r="AE421" i="1" s="1"/>
  <c r="C422" i="1"/>
  <c r="E421" i="1"/>
  <c r="E851" i="1"/>
  <c r="C852" i="1"/>
  <c r="AA906" i="1"/>
  <c r="M905" i="1"/>
  <c r="Y904" i="1"/>
  <c r="Z904" i="1" s="1"/>
  <c r="AG904" i="1" s="1"/>
  <c r="X904" i="1"/>
  <c r="A906" i="1"/>
  <c r="AC907" i="1" s="1"/>
  <c r="K907" i="1" l="1"/>
  <c r="AI906" i="1"/>
  <c r="W906" i="1"/>
  <c r="D906" i="1"/>
  <c r="I906" i="1"/>
  <c r="AB905" i="1"/>
  <c r="AD905" i="1" s="1"/>
  <c r="L907" i="1"/>
  <c r="H456" i="1"/>
  <c r="E422" i="1"/>
  <c r="C423" i="1"/>
  <c r="S422" i="1"/>
  <c r="AE422" i="1" s="1"/>
  <c r="C853" i="1"/>
  <c r="E852" i="1"/>
  <c r="AA907" i="1"/>
  <c r="Y905" i="1"/>
  <c r="Z905" i="1" s="1"/>
  <c r="AG905" i="1" s="1"/>
  <c r="X905" i="1"/>
  <c r="M906" i="1"/>
  <c r="A907" i="1"/>
  <c r="AC908" i="1" s="1"/>
  <c r="Z801" i="1"/>
  <c r="K908" i="1" l="1"/>
  <c r="AI907" i="1"/>
  <c r="W907" i="1"/>
  <c r="D907" i="1"/>
  <c r="I907" i="1"/>
  <c r="AB906" i="1"/>
  <c r="AD906" i="1" s="1"/>
  <c r="L908" i="1"/>
  <c r="H457" i="1"/>
  <c r="S423" i="1"/>
  <c r="AE423" i="1" s="1"/>
  <c r="C424" i="1"/>
  <c r="E423" i="1"/>
  <c r="E853" i="1"/>
  <c r="C854" i="1"/>
  <c r="AA908" i="1"/>
  <c r="Y906" i="1"/>
  <c r="Z906" i="1" s="1"/>
  <c r="AG906" i="1" s="1"/>
  <c r="X906" i="1"/>
  <c r="M907" i="1"/>
  <c r="A908" i="1"/>
  <c r="AC909" i="1" s="1"/>
  <c r="AG801" i="1"/>
  <c r="K909" i="1" l="1"/>
  <c r="AI908" i="1"/>
  <c r="I908" i="1"/>
  <c r="W908" i="1"/>
  <c r="D908" i="1"/>
  <c r="AB907" i="1"/>
  <c r="AD907" i="1" s="1"/>
  <c r="L909" i="1"/>
  <c r="H458" i="1"/>
  <c r="S424" i="1"/>
  <c r="AE424" i="1" s="1"/>
  <c r="E424" i="1"/>
  <c r="C425" i="1"/>
  <c r="C855" i="1"/>
  <c r="E854" i="1"/>
  <c r="M908" i="1"/>
  <c r="AA909" i="1"/>
  <c r="Y907" i="1"/>
  <c r="Z907" i="1" s="1"/>
  <c r="AG907" i="1" s="1"/>
  <c r="X907" i="1"/>
  <c r="A909" i="1"/>
  <c r="AC910" i="1" s="1"/>
  <c r="K910" i="1" l="1"/>
  <c r="AI909" i="1"/>
  <c r="W909" i="1"/>
  <c r="D909" i="1"/>
  <c r="I909" i="1"/>
  <c r="AB908" i="1"/>
  <c r="AD908" i="1" s="1"/>
  <c r="L910" i="1"/>
  <c r="H459" i="1"/>
  <c r="S425" i="1"/>
  <c r="AE425" i="1" s="1"/>
  <c r="E425" i="1"/>
  <c r="C426" i="1"/>
  <c r="C856" i="1"/>
  <c r="E855" i="1"/>
  <c r="AA910" i="1"/>
  <c r="Y908" i="1"/>
  <c r="Z908" i="1" s="1"/>
  <c r="AG908" i="1" s="1"/>
  <c r="X908" i="1"/>
  <c r="M909" i="1"/>
  <c r="AB909" i="1" s="1"/>
  <c r="A910" i="1"/>
  <c r="D910" i="1" s="1"/>
  <c r="Z804" i="1"/>
  <c r="K911" i="1" l="1"/>
  <c r="AC911" i="1"/>
  <c r="AI910" i="1"/>
  <c r="I910" i="1"/>
  <c r="W910" i="1"/>
  <c r="L911" i="1"/>
  <c r="H460" i="1"/>
  <c r="S426" i="1"/>
  <c r="AE426" i="1" s="1"/>
  <c r="E426" i="1"/>
  <c r="C427" i="1"/>
  <c r="E856" i="1"/>
  <c r="C857" i="1"/>
  <c r="M910" i="1"/>
  <c r="AB910" i="1" s="1"/>
  <c r="AA911" i="1"/>
  <c r="Y909" i="1"/>
  <c r="Z909" i="1" s="1"/>
  <c r="AG909" i="1" s="1"/>
  <c r="X909" i="1"/>
  <c r="AD909" i="1"/>
  <c r="A911" i="1"/>
  <c r="K912" i="1" s="1"/>
  <c r="AG804" i="1"/>
  <c r="Z805" i="1"/>
  <c r="AC912" i="1" l="1"/>
  <c r="AI911" i="1"/>
  <c r="W911" i="1"/>
  <c r="D911" i="1"/>
  <c r="I911" i="1"/>
  <c r="L912" i="1"/>
  <c r="H461" i="1"/>
  <c r="E427" i="1"/>
  <c r="C428" i="1"/>
  <c r="S427" i="1"/>
  <c r="AE427" i="1" s="1"/>
  <c r="E857" i="1"/>
  <c r="C858" i="1"/>
  <c r="AA912" i="1"/>
  <c r="M911" i="1"/>
  <c r="AB911" i="1" s="1"/>
  <c r="Y910" i="1"/>
  <c r="Z910" i="1" s="1"/>
  <c r="AG910" i="1" s="1"/>
  <c r="X910" i="1"/>
  <c r="AD910" i="1"/>
  <c r="A912" i="1"/>
  <c r="K913" i="1" s="1"/>
  <c r="AG805" i="1"/>
  <c r="AC913" i="1" l="1"/>
  <c r="AI912" i="1"/>
  <c r="I912" i="1"/>
  <c r="W912" i="1"/>
  <c r="D912" i="1"/>
  <c r="L913" i="1"/>
  <c r="H462" i="1"/>
  <c r="E428" i="1"/>
  <c r="C429" i="1"/>
  <c r="S428" i="1"/>
  <c r="AE428" i="1" s="1"/>
  <c r="E858" i="1"/>
  <c r="C859" i="1"/>
  <c r="AA913" i="1"/>
  <c r="M912" i="1"/>
  <c r="AB912" i="1" s="1"/>
  <c r="Y911" i="1"/>
  <c r="Z911" i="1" s="1"/>
  <c r="AG911" i="1" s="1"/>
  <c r="X911" i="1"/>
  <c r="AD911" i="1"/>
  <c r="A913" i="1"/>
  <c r="K914" i="1" s="1"/>
  <c r="K915" i="1" l="1"/>
  <c r="AC914" i="1"/>
  <c r="AI913" i="1"/>
  <c r="W913" i="1"/>
  <c r="D913" i="1"/>
  <c r="I913" i="1"/>
  <c r="L914" i="1"/>
  <c r="H463" i="1"/>
  <c r="E429" i="1"/>
  <c r="C430" i="1"/>
  <c r="S429" i="1"/>
  <c r="AE429" i="1" s="1"/>
  <c r="E859" i="1"/>
  <c r="C860" i="1"/>
  <c r="M913" i="1"/>
  <c r="AB913" i="1" s="1"/>
  <c r="AD912" i="1"/>
  <c r="AA914" i="1"/>
  <c r="Y912" i="1"/>
  <c r="Z912" i="1" s="1"/>
  <c r="AG912" i="1" s="1"/>
  <c r="X912" i="1"/>
  <c r="A914" i="1"/>
  <c r="Z808" i="1"/>
  <c r="AC915" i="1" l="1"/>
  <c r="AI914" i="1"/>
  <c r="W914" i="1"/>
  <c r="D914" i="1"/>
  <c r="I914" i="1"/>
  <c r="L915" i="1"/>
  <c r="H464" i="1"/>
  <c r="S430" i="1"/>
  <c r="AE430" i="1" s="1"/>
  <c r="E430" i="1"/>
  <c r="C431" i="1"/>
  <c r="E860" i="1"/>
  <c r="C861" i="1"/>
  <c r="AA915" i="1"/>
  <c r="M914" i="1"/>
  <c r="Y913" i="1"/>
  <c r="Z913" i="1" s="1"/>
  <c r="AG913" i="1" s="1"/>
  <c r="X913" i="1"/>
  <c r="AD913" i="1"/>
  <c r="A915" i="1"/>
  <c r="K916" i="1" s="1"/>
  <c r="AG808" i="1"/>
  <c r="AC916" i="1" l="1"/>
  <c r="AI915" i="1"/>
  <c r="I915" i="1"/>
  <c r="W915" i="1"/>
  <c r="D915" i="1"/>
  <c r="AB914" i="1"/>
  <c r="AD914" i="1" s="1"/>
  <c r="L916" i="1"/>
  <c r="M915" i="1"/>
  <c r="AB915" i="1" s="1"/>
  <c r="AD915" i="1" s="1"/>
  <c r="H465" i="1"/>
  <c r="S431" i="1"/>
  <c r="AE431" i="1" s="1"/>
  <c r="E431" i="1"/>
  <c r="C432" i="1"/>
  <c r="C862" i="1"/>
  <c r="E861" i="1"/>
  <c r="AA916" i="1"/>
  <c r="Y914" i="1"/>
  <c r="Z914" i="1" s="1"/>
  <c r="AG914" i="1" s="1"/>
  <c r="X914" i="1"/>
  <c r="A916" i="1"/>
  <c r="K917" i="1" s="1"/>
  <c r="Z813" i="1"/>
  <c r="AC917" i="1" l="1"/>
  <c r="AI916" i="1"/>
  <c r="W916" i="1"/>
  <c r="D916" i="1"/>
  <c r="I916" i="1"/>
  <c r="L917" i="1"/>
  <c r="H466" i="1"/>
  <c r="C433" i="1"/>
  <c r="S432" i="1"/>
  <c r="AE432" i="1" s="1"/>
  <c r="E432" i="1"/>
  <c r="C863" i="1"/>
  <c r="E862" i="1"/>
  <c r="AA917" i="1"/>
  <c r="Y915" i="1"/>
  <c r="Z915" i="1" s="1"/>
  <c r="AG915" i="1" s="1"/>
  <c r="X915" i="1"/>
  <c r="M916" i="1"/>
  <c r="AB916" i="1" s="1"/>
  <c r="A917" i="1"/>
  <c r="K918" i="1" s="1"/>
  <c r="AG813" i="1"/>
  <c r="AC918" i="1" l="1"/>
  <c r="AI917" i="1"/>
  <c r="I917" i="1"/>
  <c r="W917" i="1"/>
  <c r="D917" i="1"/>
  <c r="L918" i="1"/>
  <c r="H467" i="1"/>
  <c r="S433" i="1"/>
  <c r="AE433" i="1" s="1"/>
  <c r="E433" i="1"/>
  <c r="C434" i="1"/>
  <c r="C864" i="1"/>
  <c r="E863" i="1"/>
  <c r="AA918" i="1"/>
  <c r="M917" i="1"/>
  <c r="Y916" i="1"/>
  <c r="Z916" i="1" s="1"/>
  <c r="AG916" i="1" s="1"/>
  <c r="X916" i="1"/>
  <c r="A918" i="1"/>
  <c r="K919" i="1" s="1"/>
  <c r="AD916" i="1"/>
  <c r="AC919" i="1" l="1"/>
  <c r="AI918" i="1"/>
  <c r="W918" i="1"/>
  <c r="D918" i="1"/>
  <c r="I918" i="1"/>
  <c r="AB917" i="1"/>
  <c r="AD917" i="1" s="1"/>
  <c r="L919" i="1"/>
  <c r="H468" i="1"/>
  <c r="C435" i="1"/>
  <c r="S434" i="1"/>
  <c r="AE434" i="1" s="1"/>
  <c r="E434" i="1"/>
  <c r="E864" i="1"/>
  <c r="C865" i="1"/>
  <c r="AA919" i="1"/>
  <c r="Y917" i="1"/>
  <c r="Z917" i="1" s="1"/>
  <c r="AG917" i="1" s="1"/>
  <c r="X917" i="1"/>
  <c r="M918" i="1"/>
  <c r="A919" i="1"/>
  <c r="K920" i="1" s="1"/>
  <c r="AC920" i="1" l="1"/>
  <c r="AI919" i="1"/>
  <c r="I919" i="1"/>
  <c r="W919" i="1"/>
  <c r="D919" i="1"/>
  <c r="AB918" i="1"/>
  <c r="AD918" i="1" s="1"/>
  <c r="L920" i="1"/>
  <c r="H469" i="1"/>
  <c r="E435" i="1"/>
  <c r="C436" i="1"/>
  <c r="S435" i="1"/>
  <c r="AE435" i="1" s="1"/>
  <c r="E865" i="1"/>
  <c r="C866" i="1"/>
  <c r="AA920" i="1"/>
  <c r="M919" i="1"/>
  <c r="AB919" i="1" s="1"/>
  <c r="Y918" i="1"/>
  <c r="Z918" i="1" s="1"/>
  <c r="AG918" i="1" s="1"/>
  <c r="X918" i="1"/>
  <c r="A920" i="1"/>
  <c r="K921" i="1" s="1"/>
  <c r="AC921" i="1" l="1"/>
  <c r="AI920" i="1"/>
  <c r="W920" i="1"/>
  <c r="D920" i="1"/>
  <c r="I920" i="1"/>
  <c r="L921" i="1"/>
  <c r="H470" i="1"/>
  <c r="E436" i="1"/>
  <c r="C437" i="1"/>
  <c r="S436" i="1"/>
  <c r="AE436" i="1" s="1"/>
  <c r="E866" i="1"/>
  <c r="C867" i="1"/>
  <c r="AA921" i="1"/>
  <c r="Y919" i="1"/>
  <c r="Z919" i="1" s="1"/>
  <c r="AG919" i="1" s="1"/>
  <c r="X919" i="1"/>
  <c r="M920" i="1"/>
  <c r="AD919" i="1"/>
  <c r="A921" i="1"/>
  <c r="K922" i="1" s="1"/>
  <c r="AC922" i="1" l="1"/>
  <c r="AI921" i="1"/>
  <c r="I921" i="1"/>
  <c r="W921" i="1"/>
  <c r="D921" i="1"/>
  <c r="AB920" i="1"/>
  <c r="AD920" i="1" s="1"/>
  <c r="L922" i="1"/>
  <c r="H471" i="1"/>
  <c r="S437" i="1"/>
  <c r="AE437" i="1" s="1"/>
  <c r="C438" i="1"/>
  <c r="E437" i="1"/>
  <c r="E867" i="1"/>
  <c r="C868" i="1"/>
  <c r="M921" i="1"/>
  <c r="AA922" i="1"/>
  <c r="Y920" i="1"/>
  <c r="X920" i="1"/>
  <c r="A922" i="1"/>
  <c r="K923" i="1" s="1"/>
  <c r="AC923" i="1" l="1"/>
  <c r="AI922" i="1"/>
  <c r="W922" i="1"/>
  <c r="D922" i="1"/>
  <c r="I922" i="1"/>
  <c r="AB921" i="1"/>
  <c r="AD921" i="1" s="1"/>
  <c r="L923" i="1"/>
  <c r="H472" i="1"/>
  <c r="E438" i="1"/>
  <c r="C439" i="1"/>
  <c r="S438" i="1"/>
  <c r="AE438" i="1" s="1"/>
  <c r="E868" i="1"/>
  <c r="C869" i="1"/>
  <c r="AA923" i="1"/>
  <c r="M922" i="1"/>
  <c r="Y921" i="1"/>
  <c r="Z921" i="1" s="1"/>
  <c r="AG921" i="1" s="1"/>
  <c r="X921" i="1"/>
  <c r="A923" i="1"/>
  <c r="K924" i="1" s="1"/>
  <c r="AC924" i="1" l="1"/>
  <c r="AI923" i="1"/>
  <c r="I923" i="1"/>
  <c r="W923" i="1"/>
  <c r="D923" i="1"/>
  <c r="AB922" i="1"/>
  <c r="AD922" i="1" s="1"/>
  <c r="L924" i="1"/>
  <c r="H473" i="1"/>
  <c r="E439" i="1"/>
  <c r="C440" i="1"/>
  <c r="S439" i="1"/>
  <c r="AE439" i="1" s="1"/>
  <c r="E869" i="1"/>
  <c r="C870" i="1"/>
  <c r="M923" i="1"/>
  <c r="AB923" i="1" s="1"/>
  <c r="AA924" i="1"/>
  <c r="Y922" i="1"/>
  <c r="Z922" i="1" s="1"/>
  <c r="AG922" i="1" s="1"/>
  <c r="X922" i="1"/>
  <c r="A924" i="1"/>
  <c r="K925" i="1" s="1"/>
  <c r="AC925" i="1" l="1"/>
  <c r="AI924" i="1"/>
  <c r="I924" i="1"/>
  <c r="W924" i="1"/>
  <c r="D924" i="1"/>
  <c r="L925" i="1"/>
  <c r="H474" i="1"/>
  <c r="C441" i="1"/>
  <c r="S440" i="1"/>
  <c r="AE440" i="1" s="1"/>
  <c r="E440" i="1"/>
  <c r="C871" i="1"/>
  <c r="E870" i="1"/>
  <c r="AA925" i="1"/>
  <c r="M924" i="1"/>
  <c r="AB924" i="1" s="1"/>
  <c r="Y923" i="1"/>
  <c r="X923" i="1"/>
  <c r="AD923" i="1"/>
  <c r="A925" i="1"/>
  <c r="K926" i="1" s="1"/>
  <c r="AC926" i="1" l="1"/>
  <c r="AI925" i="1"/>
  <c r="W925" i="1"/>
  <c r="D925" i="1"/>
  <c r="I925" i="1"/>
  <c r="L926" i="1"/>
  <c r="H476" i="1"/>
  <c r="H475" i="1"/>
  <c r="E441" i="1"/>
  <c r="C442" i="1"/>
  <c r="S441" i="1"/>
  <c r="AE441" i="1" s="1"/>
  <c r="E871" i="1"/>
  <c r="C872" i="1"/>
  <c r="H477" i="1"/>
  <c r="AA926" i="1"/>
  <c r="Y924" i="1"/>
  <c r="X924" i="1"/>
  <c r="M925" i="1"/>
  <c r="AB925" i="1" s="1"/>
  <c r="AD924" i="1"/>
  <c r="A926" i="1"/>
  <c r="K927" i="1" s="1"/>
  <c r="AC927" i="1" l="1"/>
  <c r="AI926" i="1"/>
  <c r="I926" i="1"/>
  <c r="W926" i="1"/>
  <c r="D926" i="1"/>
  <c r="L927" i="1"/>
  <c r="C443" i="1"/>
  <c r="E442" i="1"/>
  <c r="S442" i="1"/>
  <c r="AE442" i="1" s="1"/>
  <c r="H478" i="1"/>
  <c r="C873" i="1"/>
  <c r="E872" i="1"/>
  <c r="AA927" i="1"/>
  <c r="M926" i="1"/>
  <c r="AB926" i="1" s="1"/>
  <c r="Y925" i="1"/>
  <c r="X925" i="1"/>
  <c r="A927" i="1"/>
  <c r="K928" i="1" s="1"/>
  <c r="AD925" i="1"/>
  <c r="AC928" i="1" l="1"/>
  <c r="AI927" i="1"/>
  <c r="W927" i="1"/>
  <c r="D927" i="1"/>
  <c r="I927" i="1"/>
  <c r="L928" i="1"/>
  <c r="S443" i="1"/>
  <c r="AE443" i="1" s="1"/>
  <c r="E443" i="1"/>
  <c r="C444" i="1"/>
  <c r="C874" i="1"/>
  <c r="E873" i="1"/>
  <c r="H479" i="1"/>
  <c r="AA928" i="1"/>
  <c r="M927" i="1"/>
  <c r="AB927" i="1" s="1"/>
  <c r="Y926" i="1"/>
  <c r="Z926" i="1" s="1"/>
  <c r="AG926" i="1" s="1"/>
  <c r="X926" i="1"/>
  <c r="A928" i="1"/>
  <c r="K929" i="1" s="1"/>
  <c r="AD926" i="1"/>
  <c r="AC929" i="1" l="1"/>
  <c r="AI928" i="1"/>
  <c r="I928" i="1"/>
  <c r="W928" i="1"/>
  <c r="D928" i="1"/>
  <c r="L929" i="1"/>
  <c r="E444" i="1"/>
  <c r="C445" i="1"/>
  <c r="S444" i="1"/>
  <c r="AE444" i="1" s="1"/>
  <c r="H480" i="1"/>
  <c r="E874" i="1"/>
  <c r="C875" i="1"/>
  <c r="AA929" i="1"/>
  <c r="M928" i="1"/>
  <c r="AB928" i="1" s="1"/>
  <c r="Y927" i="1"/>
  <c r="Z927" i="1" s="1"/>
  <c r="AG927" i="1" s="1"/>
  <c r="X927" i="1"/>
  <c r="A929" i="1"/>
  <c r="K930" i="1" s="1"/>
  <c r="AD927" i="1"/>
  <c r="AC930" i="1" l="1"/>
  <c r="AI929" i="1"/>
  <c r="W929" i="1"/>
  <c r="D929" i="1"/>
  <c r="I929" i="1"/>
  <c r="L930" i="1"/>
  <c r="E445" i="1"/>
  <c r="C446" i="1"/>
  <c r="C876" i="1"/>
  <c r="E875" i="1"/>
  <c r="H481" i="1"/>
  <c r="AA930" i="1"/>
  <c r="M929" i="1"/>
  <c r="Y928" i="1"/>
  <c r="Z928" i="1" s="1"/>
  <c r="AG928" i="1" s="1"/>
  <c r="X928" i="1"/>
  <c r="A930" i="1"/>
  <c r="AD928" i="1"/>
  <c r="D930" i="1" l="1"/>
  <c r="AC931" i="1"/>
  <c r="K931" i="1"/>
  <c r="K932" i="1" s="1"/>
  <c r="AI930" i="1"/>
  <c r="I930" i="1"/>
  <c r="AB929" i="1"/>
  <c r="AD929" i="1" s="1"/>
  <c r="L931" i="1"/>
  <c r="W930" i="1"/>
  <c r="E446" i="1"/>
  <c r="C447" i="1"/>
  <c r="H482" i="1"/>
  <c r="C877" i="1"/>
  <c r="E876" i="1"/>
  <c r="AA931" i="1"/>
  <c r="Y929" i="1"/>
  <c r="X929" i="1"/>
  <c r="M930" i="1"/>
  <c r="AB930" i="1" s="1"/>
  <c r="A931" i="1"/>
  <c r="AC932" i="1" l="1"/>
  <c r="W931" i="1"/>
  <c r="I932" i="1" s="1"/>
  <c r="D931" i="1"/>
  <c r="AI931" i="1"/>
  <c r="I931" i="1"/>
  <c r="L932" i="1"/>
  <c r="C448" i="1"/>
  <c r="E447" i="1"/>
  <c r="C878" i="1"/>
  <c r="E877" i="1"/>
  <c r="H483" i="1"/>
  <c r="AA932" i="1"/>
  <c r="M931" i="1"/>
  <c r="Y930" i="1"/>
  <c r="X930" i="1"/>
  <c r="AD930" i="1"/>
  <c r="A932" i="1"/>
  <c r="K933" i="1" s="1"/>
  <c r="AC933" i="1" l="1"/>
  <c r="AI932" i="1"/>
  <c r="W932" i="1"/>
  <c r="I933" i="1" s="1"/>
  <c r="D932" i="1"/>
  <c r="AB931" i="1"/>
  <c r="AD931" i="1" s="1"/>
  <c r="L933" i="1"/>
  <c r="C449" i="1"/>
  <c r="E448" i="1"/>
  <c r="H484" i="1"/>
  <c r="C879" i="1"/>
  <c r="E878" i="1"/>
  <c r="AA933" i="1"/>
  <c r="M932" i="1"/>
  <c r="AB932" i="1" s="1"/>
  <c r="Y931" i="1"/>
  <c r="Z931" i="1" s="1"/>
  <c r="AG931" i="1" s="1"/>
  <c r="X931" i="1"/>
  <c r="A933" i="1"/>
  <c r="K934" i="1" s="1"/>
  <c r="Z830" i="1"/>
  <c r="AC934" i="1" l="1"/>
  <c r="AC935" i="1" s="1"/>
  <c r="AI933" i="1"/>
  <c r="W933" i="1"/>
  <c r="I934" i="1" s="1"/>
  <c r="D933" i="1"/>
  <c r="M933" i="1"/>
  <c r="AB933" i="1" s="1"/>
  <c r="AD933" i="1" s="1"/>
  <c r="L934" i="1"/>
  <c r="E449" i="1"/>
  <c r="C450" i="1"/>
  <c r="C880" i="1"/>
  <c r="E879" i="1"/>
  <c r="H485" i="1"/>
  <c r="AA934" i="1"/>
  <c r="Y932" i="1"/>
  <c r="X932" i="1"/>
  <c r="A934" i="1"/>
  <c r="K935" i="1" s="1"/>
  <c r="AD932" i="1"/>
  <c r="AG830" i="1"/>
  <c r="AI934" i="1" l="1"/>
  <c r="W934" i="1"/>
  <c r="I935" i="1" s="1"/>
  <c r="D934" i="1"/>
  <c r="L935" i="1"/>
  <c r="E450" i="1"/>
  <c r="C451" i="1"/>
  <c r="H486" i="1"/>
  <c r="C881" i="1"/>
  <c r="E880" i="1"/>
  <c r="AA935" i="1"/>
  <c r="M934" i="1"/>
  <c r="AB934" i="1" s="1"/>
  <c r="Y933" i="1"/>
  <c r="X933" i="1"/>
  <c r="A935" i="1"/>
  <c r="K936" i="1" s="1"/>
  <c r="Z829" i="1"/>
  <c r="AC936" i="1" l="1"/>
  <c r="AC937" i="1"/>
  <c r="AI935" i="1"/>
  <c r="W935" i="1"/>
  <c r="I936" i="1" s="1"/>
  <c r="D935" i="1"/>
  <c r="L936" i="1"/>
  <c r="C452" i="1"/>
  <c r="E451" i="1"/>
  <c r="C882" i="1"/>
  <c r="E881" i="1"/>
  <c r="H487" i="1"/>
  <c r="AA936" i="1"/>
  <c r="M935" i="1"/>
  <c r="Y934" i="1"/>
  <c r="Z934" i="1" s="1"/>
  <c r="AG934" i="1" s="1"/>
  <c r="X934" i="1"/>
  <c r="AD934" i="1"/>
  <c r="A936" i="1"/>
  <c r="K937" i="1" s="1"/>
  <c r="AG829" i="1"/>
  <c r="AC938" i="1" l="1"/>
  <c r="AI936" i="1"/>
  <c r="W936" i="1"/>
  <c r="I937" i="1" s="1"/>
  <c r="D936" i="1"/>
  <c r="AB935" i="1"/>
  <c r="AD935" i="1" s="1"/>
  <c r="L937" i="1"/>
  <c r="E452" i="1"/>
  <c r="C453" i="1"/>
  <c r="H488" i="1"/>
  <c r="C883" i="1"/>
  <c r="E882" i="1"/>
  <c r="AA937" i="1"/>
  <c r="M936" i="1"/>
  <c r="AB936" i="1" s="1"/>
  <c r="Y935" i="1"/>
  <c r="Z935" i="1" s="1"/>
  <c r="AG935" i="1" s="1"/>
  <c r="X935" i="1"/>
  <c r="A937" i="1"/>
  <c r="K938" i="1" s="1"/>
  <c r="AC939" i="1" l="1"/>
  <c r="AI937" i="1"/>
  <c r="W937" i="1"/>
  <c r="I938" i="1" s="1"/>
  <c r="D937" i="1"/>
  <c r="L938" i="1"/>
  <c r="E453" i="1"/>
  <c r="C454" i="1"/>
  <c r="E883" i="1"/>
  <c r="C884" i="1"/>
  <c r="H489" i="1"/>
  <c r="AA938" i="1"/>
  <c r="M937" i="1"/>
  <c r="Y936" i="1"/>
  <c r="Z936" i="1" s="1"/>
  <c r="AG936" i="1" s="1"/>
  <c r="X936" i="1"/>
  <c r="AD936" i="1"/>
  <c r="A938" i="1"/>
  <c r="K939" i="1" s="1"/>
  <c r="Z832" i="1"/>
  <c r="AI938" i="1" l="1"/>
  <c r="W938" i="1"/>
  <c r="I939" i="1" s="1"/>
  <c r="D938" i="1"/>
  <c r="AB937" i="1"/>
  <c r="AD937" i="1" s="1"/>
  <c r="L939" i="1"/>
  <c r="C455" i="1"/>
  <c r="E454" i="1"/>
  <c r="H490" i="1"/>
  <c r="E884" i="1"/>
  <c r="C885" i="1"/>
  <c r="AA939" i="1"/>
  <c r="M938" i="1"/>
  <c r="Y937" i="1"/>
  <c r="Z937" i="1" s="1"/>
  <c r="AG937" i="1" s="1"/>
  <c r="X937" i="1"/>
  <c r="A939" i="1"/>
  <c r="K940" i="1" s="1"/>
  <c r="AG832" i="1"/>
  <c r="Z833" i="1"/>
  <c r="AC940" i="1" l="1"/>
  <c r="AC941" i="1"/>
  <c r="AI939" i="1"/>
  <c r="W939" i="1"/>
  <c r="I940" i="1" s="1"/>
  <c r="D939" i="1"/>
  <c r="AB938" i="1"/>
  <c r="AD938" i="1" s="1"/>
  <c r="L940" i="1"/>
  <c r="C456" i="1"/>
  <c r="E455" i="1"/>
  <c r="E885" i="1"/>
  <c r="C886" i="1"/>
  <c r="H491" i="1"/>
  <c r="AA940" i="1"/>
  <c r="M939" i="1"/>
  <c r="Y938" i="1"/>
  <c r="Z938" i="1" s="1"/>
  <c r="AG938" i="1" s="1"/>
  <c r="X938" i="1"/>
  <c r="A940" i="1"/>
  <c r="K941" i="1" s="1"/>
  <c r="AG833" i="1"/>
  <c r="AI940" i="1" l="1"/>
  <c r="W940" i="1"/>
  <c r="I941" i="1" s="1"/>
  <c r="D940" i="1"/>
  <c r="AB939" i="1"/>
  <c r="AD939" i="1" s="1"/>
  <c r="L941" i="1"/>
  <c r="E456" i="1"/>
  <c r="C457" i="1"/>
  <c r="H492" i="1"/>
  <c r="E886" i="1"/>
  <c r="C887" i="1"/>
  <c r="AA941" i="1"/>
  <c r="M940" i="1"/>
  <c r="Y939" i="1"/>
  <c r="Z939" i="1" s="1"/>
  <c r="AG939" i="1" s="1"/>
  <c r="X939" i="1"/>
  <c r="A941" i="1"/>
  <c r="D941" i="1" s="1"/>
  <c r="AC942" i="1" l="1"/>
  <c r="K942" i="1"/>
  <c r="AI941" i="1"/>
  <c r="AB940" i="1"/>
  <c r="AD940" i="1" s="1"/>
  <c r="W941" i="1"/>
  <c r="L942" i="1"/>
  <c r="C458" i="1"/>
  <c r="E457" i="1"/>
  <c r="E887" i="1"/>
  <c r="C888" i="1"/>
  <c r="H493" i="1"/>
  <c r="AA942" i="1"/>
  <c r="M941" i="1"/>
  <c r="AB941" i="1" s="1"/>
  <c r="Y940" i="1"/>
  <c r="Z940" i="1" s="1"/>
  <c r="AG940" i="1" s="1"/>
  <c r="X940" i="1"/>
  <c r="A942" i="1"/>
  <c r="AC943" i="1" s="1"/>
  <c r="K943" i="1" l="1"/>
  <c r="AI942" i="1"/>
  <c r="W942" i="1"/>
  <c r="D942" i="1"/>
  <c r="I942" i="1"/>
  <c r="L943" i="1"/>
  <c r="C459" i="1"/>
  <c r="E458" i="1"/>
  <c r="H494" i="1"/>
  <c r="C889" i="1"/>
  <c r="E888" i="1"/>
  <c r="AA943" i="1"/>
  <c r="M942" i="1"/>
  <c r="AB942" i="1" s="1"/>
  <c r="Y941" i="1"/>
  <c r="Z941" i="1" s="1"/>
  <c r="AG941" i="1" s="1"/>
  <c r="X941" i="1"/>
  <c r="A943" i="1"/>
  <c r="K944" i="1" s="1"/>
  <c r="AD941" i="1"/>
  <c r="AC944" i="1" l="1"/>
  <c r="AC945" i="1"/>
  <c r="AI943" i="1"/>
  <c r="I943" i="1"/>
  <c r="W943" i="1"/>
  <c r="D943" i="1"/>
  <c r="L944" i="1"/>
  <c r="M943" i="1"/>
  <c r="AB943" i="1" s="1"/>
  <c r="AD943" i="1" s="1"/>
  <c r="E459" i="1"/>
  <c r="C460" i="1"/>
  <c r="C890" i="1"/>
  <c r="E889" i="1"/>
  <c r="H495" i="1"/>
  <c r="AA944" i="1"/>
  <c r="Y942" i="1"/>
  <c r="Z942" i="1" s="1"/>
  <c r="AG942" i="1" s="1"/>
  <c r="X942" i="1"/>
  <c r="A944" i="1"/>
  <c r="K945" i="1" s="1"/>
  <c r="AD942" i="1"/>
  <c r="Z838" i="1"/>
  <c r="AI944" i="1" l="1"/>
  <c r="W944" i="1"/>
  <c r="D944" i="1"/>
  <c r="I944" i="1"/>
  <c r="L945" i="1"/>
  <c r="E460" i="1"/>
  <c r="C461" i="1"/>
  <c r="H496" i="1"/>
  <c r="E890" i="1"/>
  <c r="C891" i="1"/>
  <c r="AA945" i="1"/>
  <c r="M944" i="1"/>
  <c r="Y943" i="1"/>
  <c r="Z943" i="1" s="1"/>
  <c r="AG943" i="1" s="1"/>
  <c r="X943" i="1"/>
  <c r="Z839" i="1"/>
  <c r="AG839" i="1" s="1"/>
  <c r="A945" i="1"/>
  <c r="K946" i="1" s="1"/>
  <c r="AG838" i="1"/>
  <c r="AC946" i="1" l="1"/>
  <c r="AI945" i="1"/>
  <c r="W945" i="1"/>
  <c r="D945" i="1"/>
  <c r="I945" i="1"/>
  <c r="AB944" i="1"/>
  <c r="AD944" i="1" s="1"/>
  <c r="L946" i="1"/>
  <c r="E461" i="1"/>
  <c r="C462" i="1"/>
  <c r="E891" i="1"/>
  <c r="C892" i="1"/>
  <c r="H497" i="1"/>
  <c r="AA946" i="1"/>
  <c r="M945" i="1"/>
  <c r="Y944" i="1"/>
  <c r="Z944" i="1" s="1"/>
  <c r="AG944" i="1" s="1"/>
  <c r="X944" i="1"/>
  <c r="A946" i="1"/>
  <c r="K947" i="1" s="1"/>
  <c r="AC947" i="1" l="1"/>
  <c r="AI946" i="1"/>
  <c r="W946" i="1"/>
  <c r="D946" i="1"/>
  <c r="I946" i="1"/>
  <c r="AB945" i="1"/>
  <c r="AD945" i="1" s="1"/>
  <c r="L947" i="1"/>
  <c r="E462" i="1"/>
  <c r="C463" i="1"/>
  <c r="H498" i="1"/>
  <c r="E892" i="1"/>
  <c r="C893" i="1"/>
  <c r="AA947" i="1"/>
  <c r="Y945" i="1"/>
  <c r="Z945" i="1" s="1"/>
  <c r="AG945" i="1" s="1"/>
  <c r="X945" i="1"/>
  <c r="M946" i="1"/>
  <c r="AB946" i="1" s="1"/>
  <c r="A947" i="1"/>
  <c r="K948" i="1" s="1"/>
  <c r="AC948" i="1" l="1"/>
  <c r="AI947" i="1"/>
  <c r="W947" i="1"/>
  <c r="D947" i="1"/>
  <c r="I947" i="1"/>
  <c r="L948" i="1"/>
  <c r="E463" i="1"/>
  <c r="C464" i="1"/>
  <c r="C894" i="1"/>
  <c r="E893" i="1"/>
  <c r="H499" i="1"/>
  <c r="AA948" i="1"/>
  <c r="Y946" i="1"/>
  <c r="Z946" i="1" s="1"/>
  <c r="AG946" i="1" s="1"/>
  <c r="X946" i="1"/>
  <c r="M947" i="1"/>
  <c r="AD946" i="1"/>
  <c r="A948" i="1"/>
  <c r="K949" i="1" s="1"/>
  <c r="AC949" i="1" l="1"/>
  <c r="AI948" i="1"/>
  <c r="W948" i="1"/>
  <c r="D948" i="1"/>
  <c r="I948" i="1"/>
  <c r="AB947" i="1"/>
  <c r="AD947" i="1" s="1"/>
  <c r="L949" i="1"/>
  <c r="E464" i="1"/>
  <c r="C465" i="1"/>
  <c r="H500" i="1"/>
  <c r="C895" i="1"/>
  <c r="E894" i="1"/>
  <c r="M948" i="1"/>
  <c r="AB948" i="1" s="1"/>
  <c r="AA949" i="1"/>
  <c r="Y947" i="1"/>
  <c r="Z947" i="1" s="1"/>
  <c r="AG947" i="1" s="1"/>
  <c r="X947" i="1"/>
  <c r="A949" i="1"/>
  <c r="K950" i="1" s="1"/>
  <c r="AC950" i="1" l="1"/>
  <c r="AI949" i="1"/>
  <c r="I949" i="1"/>
  <c r="W949" i="1"/>
  <c r="D949" i="1"/>
  <c r="L950" i="1"/>
  <c r="C466" i="1"/>
  <c r="E465" i="1"/>
  <c r="C896" i="1"/>
  <c r="E895" i="1"/>
  <c r="H501" i="1"/>
  <c r="AA950" i="1"/>
  <c r="M949" i="1"/>
  <c r="Y948" i="1"/>
  <c r="Z948" i="1" s="1"/>
  <c r="AG948" i="1" s="1"/>
  <c r="X948" i="1"/>
  <c r="AD948" i="1"/>
  <c r="A950" i="1"/>
  <c r="K951" i="1" s="1"/>
  <c r="AC951" i="1" l="1"/>
  <c r="AI950" i="1"/>
  <c r="W950" i="1"/>
  <c r="D950" i="1"/>
  <c r="I950" i="1"/>
  <c r="AB949" i="1"/>
  <c r="AD949" i="1" s="1"/>
  <c r="L951" i="1"/>
  <c r="E466" i="1"/>
  <c r="C467" i="1"/>
  <c r="H502" i="1"/>
  <c r="C897" i="1"/>
  <c r="E896" i="1"/>
  <c r="AA951" i="1"/>
  <c r="M950" i="1"/>
  <c r="Y949" i="1"/>
  <c r="Z949" i="1" s="1"/>
  <c r="AG949" i="1" s="1"/>
  <c r="X949" i="1"/>
  <c r="A951" i="1"/>
  <c r="K952" i="1" s="1"/>
  <c r="AC952" i="1" l="1"/>
  <c r="AI951" i="1"/>
  <c r="I951" i="1"/>
  <c r="W951" i="1"/>
  <c r="D951" i="1"/>
  <c r="AB950" i="1"/>
  <c r="AD950" i="1" s="1"/>
  <c r="L952" i="1"/>
  <c r="M951" i="1"/>
  <c r="AB951" i="1" s="1"/>
  <c r="AD951" i="1" s="1"/>
  <c r="E467" i="1"/>
  <c r="C468" i="1"/>
  <c r="E897" i="1"/>
  <c r="C898" i="1"/>
  <c r="H503" i="1"/>
  <c r="AA952" i="1"/>
  <c r="Y950" i="1"/>
  <c r="Z950" i="1" s="1"/>
  <c r="AG950" i="1" s="1"/>
  <c r="X950" i="1"/>
  <c r="A952" i="1"/>
  <c r="K953" i="1" s="1"/>
  <c r="AC953" i="1" l="1"/>
  <c r="AI952" i="1"/>
  <c r="W952" i="1"/>
  <c r="D952" i="1"/>
  <c r="I952" i="1"/>
  <c r="L953" i="1"/>
  <c r="C469" i="1"/>
  <c r="E468" i="1"/>
  <c r="H504" i="1"/>
  <c r="E898" i="1"/>
  <c r="C899" i="1"/>
  <c r="M952" i="1"/>
  <c r="AA953" i="1"/>
  <c r="Y951" i="1"/>
  <c r="Z951" i="1" s="1"/>
  <c r="AG951" i="1" s="1"/>
  <c r="X951" i="1"/>
  <c r="A953" i="1"/>
  <c r="K954" i="1" s="1"/>
  <c r="AC954" i="1" l="1"/>
  <c r="AI953" i="1"/>
  <c r="I953" i="1"/>
  <c r="W953" i="1"/>
  <c r="D953" i="1"/>
  <c r="AB952" i="1"/>
  <c r="AD952" i="1" s="1"/>
  <c r="L954" i="1"/>
  <c r="E469" i="1"/>
  <c r="C470" i="1"/>
  <c r="C900" i="1"/>
  <c r="E899" i="1"/>
  <c r="H505" i="1"/>
  <c r="AA954" i="1"/>
  <c r="M953" i="1"/>
  <c r="AB953" i="1" s="1"/>
  <c r="Y952" i="1"/>
  <c r="X952" i="1"/>
  <c r="A954" i="1"/>
  <c r="K955" i="1" s="1"/>
  <c r="AC955" i="1" l="1"/>
  <c r="AI954" i="1"/>
  <c r="W954" i="1"/>
  <c r="D954" i="1"/>
  <c r="I954" i="1"/>
  <c r="L955" i="1"/>
  <c r="C471" i="1"/>
  <c r="E470" i="1"/>
  <c r="H506" i="1"/>
  <c r="E900" i="1"/>
  <c r="C901" i="1"/>
  <c r="AA955" i="1"/>
  <c r="M954" i="1"/>
  <c r="AB954" i="1" s="1"/>
  <c r="Y953" i="1"/>
  <c r="X953" i="1"/>
  <c r="A955" i="1"/>
  <c r="K956" i="1" s="1"/>
  <c r="AD953" i="1"/>
  <c r="AC956" i="1" l="1"/>
  <c r="AI955" i="1"/>
  <c r="I955" i="1"/>
  <c r="W955" i="1"/>
  <c r="D955" i="1"/>
  <c r="L956" i="1"/>
  <c r="E471" i="1"/>
  <c r="C472" i="1"/>
  <c r="E901" i="1"/>
  <c r="C902" i="1"/>
  <c r="H507" i="1"/>
  <c r="H842" i="1"/>
  <c r="AA956" i="1"/>
  <c r="M955" i="1"/>
  <c r="AB955" i="1" s="1"/>
  <c r="Z837" i="1"/>
  <c r="Y954" i="1"/>
  <c r="X954" i="1"/>
  <c r="AD954" i="1"/>
  <c r="A956" i="1"/>
  <c r="K957" i="1" s="1"/>
  <c r="AC957" i="1" l="1"/>
  <c r="AI956" i="1"/>
  <c r="W956" i="1"/>
  <c r="D956" i="1"/>
  <c r="I956" i="1"/>
  <c r="L957" i="1"/>
  <c r="E472" i="1"/>
  <c r="C473" i="1"/>
  <c r="H508" i="1"/>
  <c r="E902" i="1"/>
  <c r="C903" i="1"/>
  <c r="H843" i="1"/>
  <c r="AA957" i="1"/>
  <c r="M956" i="1"/>
  <c r="AB956" i="1" s="1"/>
  <c r="AG837" i="1"/>
  <c r="Y955" i="1"/>
  <c r="Z955" i="1" s="1"/>
  <c r="AG955" i="1" s="1"/>
  <c r="X955" i="1"/>
  <c r="AD955" i="1"/>
  <c r="A957" i="1"/>
  <c r="K958" i="1" s="1"/>
  <c r="AC958" i="1" l="1"/>
  <c r="AI957" i="1"/>
  <c r="I957" i="1"/>
  <c r="W957" i="1"/>
  <c r="D957" i="1"/>
  <c r="L958" i="1"/>
  <c r="E473" i="1"/>
  <c r="C474" i="1"/>
  <c r="C904" i="1"/>
  <c r="E903" i="1"/>
  <c r="H509" i="1"/>
  <c r="H844" i="1"/>
  <c r="AA958" i="1"/>
  <c r="M957" i="1"/>
  <c r="AB957" i="1" s="1"/>
  <c r="Y956" i="1"/>
  <c r="Z956" i="1" s="1"/>
  <c r="AG956" i="1" s="1"/>
  <c r="X956" i="1"/>
  <c r="AD956" i="1"/>
  <c r="A958" i="1"/>
  <c r="K959" i="1" s="1"/>
  <c r="AC959" i="1" l="1"/>
  <c r="AI958" i="1"/>
  <c r="W958" i="1"/>
  <c r="D958" i="1"/>
  <c r="I958" i="1"/>
  <c r="L959" i="1"/>
  <c r="E474" i="1"/>
  <c r="C475" i="1"/>
  <c r="H510" i="1"/>
  <c r="C905" i="1"/>
  <c r="E904" i="1"/>
  <c r="H845" i="1"/>
  <c r="AA959" i="1"/>
  <c r="Y957" i="1"/>
  <c r="Z957" i="1" s="1"/>
  <c r="AG957" i="1" s="1"/>
  <c r="X957" i="1"/>
  <c r="M958" i="1"/>
  <c r="AB958" i="1" s="1"/>
  <c r="A959" i="1"/>
  <c r="K960" i="1" s="1"/>
  <c r="AD957" i="1"/>
  <c r="AC960" i="1" l="1"/>
  <c r="AI959" i="1"/>
  <c r="W959" i="1"/>
  <c r="D959" i="1"/>
  <c r="I959" i="1"/>
  <c r="L960" i="1"/>
  <c r="E475" i="1"/>
  <c r="C476" i="1"/>
  <c r="C906" i="1"/>
  <c r="E905" i="1"/>
  <c r="H511" i="1"/>
  <c r="H846" i="1"/>
  <c r="AA960" i="1"/>
  <c r="Y958" i="1"/>
  <c r="Z958" i="1" s="1"/>
  <c r="AG958" i="1" s="1"/>
  <c r="X958" i="1"/>
  <c r="M959" i="1"/>
  <c r="AB959" i="1" s="1"/>
  <c r="AD958" i="1"/>
  <c r="A960" i="1"/>
  <c r="K961" i="1" s="1"/>
  <c r="AC961" i="1" l="1"/>
  <c r="AI960" i="1"/>
  <c r="W960" i="1"/>
  <c r="D960" i="1"/>
  <c r="I960" i="1"/>
  <c r="L961" i="1"/>
  <c r="E476" i="1"/>
  <c r="C477" i="1"/>
  <c r="H512" i="1"/>
  <c r="C907" i="1"/>
  <c r="E906" i="1"/>
  <c r="H847" i="1"/>
  <c r="AA961" i="1"/>
  <c r="Y959" i="1"/>
  <c r="Z959" i="1" s="1"/>
  <c r="AG959" i="1" s="1"/>
  <c r="X959" i="1"/>
  <c r="M960" i="1"/>
  <c r="AB960" i="1" s="1"/>
  <c r="A961" i="1"/>
  <c r="AD959" i="1"/>
  <c r="D961" i="1" l="1"/>
  <c r="AC962" i="1"/>
  <c r="K962" i="1"/>
  <c r="AI961" i="1"/>
  <c r="I961" i="1"/>
  <c r="W961" i="1"/>
  <c r="L962" i="1"/>
  <c r="E477" i="1"/>
  <c r="C478" i="1"/>
  <c r="C908" i="1"/>
  <c r="E907" i="1"/>
  <c r="H513" i="1"/>
  <c r="H848" i="1"/>
  <c r="AA962" i="1"/>
  <c r="Y960" i="1"/>
  <c r="X960" i="1"/>
  <c r="M961" i="1"/>
  <c r="AB961" i="1" s="1"/>
  <c r="AD960" i="1"/>
  <c r="A962" i="1"/>
  <c r="K963" i="1" l="1"/>
  <c r="AC963" i="1"/>
  <c r="AI962" i="1"/>
  <c r="I962" i="1"/>
  <c r="W962" i="1"/>
  <c r="D962" i="1"/>
  <c r="L963" i="1"/>
  <c r="E478" i="1"/>
  <c r="C479" i="1"/>
  <c r="H514" i="1"/>
  <c r="E908" i="1"/>
  <c r="C909" i="1"/>
  <c r="H849" i="1"/>
  <c r="M962" i="1"/>
  <c r="AA963" i="1"/>
  <c r="Y961" i="1"/>
  <c r="X961" i="1"/>
  <c r="AD961" i="1"/>
  <c r="A963" i="1"/>
  <c r="K964" i="1" s="1"/>
  <c r="AC964" i="1" l="1"/>
  <c r="AI963" i="1"/>
  <c r="I963" i="1"/>
  <c r="W963" i="1"/>
  <c r="D963" i="1"/>
  <c r="AB962" i="1"/>
  <c r="AD962" i="1" s="1"/>
  <c r="L964" i="1"/>
  <c r="E479" i="1"/>
  <c r="C480" i="1"/>
  <c r="C910" i="1"/>
  <c r="E909" i="1"/>
  <c r="H515" i="1"/>
  <c r="H850" i="1"/>
  <c r="AA964" i="1"/>
  <c r="M963" i="1"/>
  <c r="AB963" i="1" s="1"/>
  <c r="Y962" i="1"/>
  <c r="Z962" i="1" s="1"/>
  <c r="AG962" i="1" s="1"/>
  <c r="X962" i="1"/>
  <c r="A964" i="1"/>
  <c r="K965" i="1" s="1"/>
  <c r="AC965" i="1" l="1"/>
  <c r="AI964" i="1"/>
  <c r="I964" i="1"/>
  <c r="W964" i="1"/>
  <c r="D964" i="1"/>
  <c r="L965" i="1"/>
  <c r="C481" i="1"/>
  <c r="E480" i="1"/>
  <c r="H516" i="1"/>
  <c r="C911" i="1"/>
  <c r="E910" i="1"/>
  <c r="H851" i="1"/>
  <c r="AA965" i="1"/>
  <c r="M964" i="1"/>
  <c r="AB964" i="1" s="1"/>
  <c r="Y963" i="1"/>
  <c r="X963" i="1"/>
  <c r="A965" i="1"/>
  <c r="K966" i="1" s="1"/>
  <c r="AD963" i="1"/>
  <c r="AC966" i="1" l="1"/>
  <c r="AI965" i="1"/>
  <c r="W965" i="1"/>
  <c r="D965" i="1"/>
  <c r="I965" i="1"/>
  <c r="L966" i="1"/>
  <c r="C482" i="1"/>
  <c r="E481" i="1"/>
  <c r="E911" i="1"/>
  <c r="C912" i="1"/>
  <c r="H517" i="1"/>
  <c r="H852" i="1"/>
  <c r="AA966" i="1"/>
  <c r="M965" i="1"/>
  <c r="Y964" i="1"/>
  <c r="Z964" i="1" s="1"/>
  <c r="AG964" i="1" s="1"/>
  <c r="X964" i="1"/>
  <c r="A966" i="1"/>
  <c r="K967" i="1" s="1"/>
  <c r="AD964" i="1"/>
  <c r="Z863" i="1"/>
  <c r="AG863" i="1" s="1"/>
  <c r="AC967" i="1" l="1"/>
  <c r="AI966" i="1"/>
  <c r="W966" i="1"/>
  <c r="D966" i="1"/>
  <c r="I966" i="1"/>
  <c r="AB965" i="1"/>
  <c r="AD965" i="1" s="1"/>
  <c r="L967" i="1"/>
  <c r="E482" i="1"/>
  <c r="C483" i="1"/>
  <c r="H518" i="1"/>
  <c r="C913" i="1"/>
  <c r="E912" i="1"/>
  <c r="H853" i="1"/>
  <c r="AA967" i="1"/>
  <c r="M966" i="1"/>
  <c r="Y965" i="1"/>
  <c r="Z965" i="1" s="1"/>
  <c r="AG965" i="1" s="1"/>
  <c r="X965" i="1"/>
  <c r="A967" i="1"/>
  <c r="K968" i="1" s="1"/>
  <c r="Z861" i="1"/>
  <c r="AG861" i="1" s="1"/>
  <c r="AC968" i="1" l="1"/>
  <c r="AI967" i="1"/>
  <c r="W967" i="1"/>
  <c r="D967" i="1"/>
  <c r="I967" i="1"/>
  <c r="AB966" i="1"/>
  <c r="AD966" i="1" s="1"/>
  <c r="L968" i="1"/>
  <c r="E483" i="1"/>
  <c r="C484" i="1"/>
  <c r="C914" i="1"/>
  <c r="E913" i="1"/>
  <c r="H519" i="1"/>
  <c r="H854" i="1"/>
  <c r="AA968" i="1"/>
  <c r="M967" i="1"/>
  <c r="Y966" i="1"/>
  <c r="Z966" i="1" s="1"/>
  <c r="AG966" i="1" s="1"/>
  <c r="X966" i="1"/>
  <c r="A968" i="1"/>
  <c r="K969" i="1" s="1"/>
  <c r="Z862" i="1"/>
  <c r="AC969" i="1" l="1"/>
  <c r="AI968" i="1"/>
  <c r="I968" i="1"/>
  <c r="W968" i="1"/>
  <c r="D968" i="1"/>
  <c r="AB967" i="1"/>
  <c r="AD967" i="1" s="1"/>
  <c r="L969" i="1"/>
  <c r="E484" i="1"/>
  <c r="C485" i="1"/>
  <c r="H520" i="1"/>
  <c r="E914" i="1"/>
  <c r="C915" i="1"/>
  <c r="H855" i="1"/>
  <c r="AA969" i="1"/>
  <c r="M968" i="1"/>
  <c r="AB968" i="1" s="1"/>
  <c r="Y967" i="1"/>
  <c r="Z967" i="1" s="1"/>
  <c r="AG967" i="1" s="1"/>
  <c r="X967" i="1"/>
  <c r="A969" i="1"/>
  <c r="K970" i="1" s="1"/>
  <c r="AG862" i="1"/>
  <c r="AC970" i="1" l="1"/>
  <c r="AI969" i="1"/>
  <c r="I969" i="1"/>
  <c r="W969" i="1"/>
  <c r="D969" i="1"/>
  <c r="L970" i="1"/>
  <c r="E485" i="1"/>
  <c r="C486" i="1"/>
  <c r="C916" i="1"/>
  <c r="E915" i="1"/>
  <c r="H521" i="1"/>
  <c r="H856" i="1"/>
  <c r="AA970" i="1"/>
  <c r="M969" i="1"/>
  <c r="AB969" i="1" s="1"/>
  <c r="Y968" i="1"/>
  <c r="Z968" i="1" s="1"/>
  <c r="AG968" i="1" s="1"/>
  <c r="X968" i="1"/>
  <c r="AD968" i="1"/>
  <c r="A970" i="1"/>
  <c r="K971" i="1" s="1"/>
  <c r="AC971" i="1" l="1"/>
  <c r="AI970" i="1"/>
  <c r="I970" i="1"/>
  <c r="W970" i="1"/>
  <c r="D970" i="1"/>
  <c r="L971" i="1"/>
  <c r="C487" i="1"/>
  <c r="E486" i="1"/>
  <c r="H522" i="1"/>
  <c r="E916" i="1"/>
  <c r="C917" i="1"/>
  <c r="H857" i="1"/>
  <c r="AA971" i="1"/>
  <c r="Y969" i="1"/>
  <c r="Z969" i="1" s="1"/>
  <c r="AG969" i="1" s="1"/>
  <c r="X969" i="1"/>
  <c r="M970" i="1"/>
  <c r="AB970" i="1" s="1"/>
  <c r="A971" i="1"/>
  <c r="K972" i="1" s="1"/>
  <c r="AD969" i="1"/>
  <c r="AC972" i="1" l="1"/>
  <c r="AI971" i="1"/>
  <c r="I971" i="1"/>
  <c r="W971" i="1"/>
  <c r="D971" i="1"/>
  <c r="L972" i="1"/>
  <c r="E487" i="1"/>
  <c r="C488" i="1"/>
  <c r="C918" i="1"/>
  <c r="E917" i="1"/>
  <c r="H523" i="1"/>
  <c r="H858" i="1"/>
  <c r="AA972" i="1"/>
  <c r="M971" i="1"/>
  <c r="AB971" i="1" s="1"/>
  <c r="Y970" i="1"/>
  <c r="Z970" i="1" s="1"/>
  <c r="AG970" i="1" s="1"/>
  <c r="X970" i="1"/>
  <c r="AD970" i="1"/>
  <c r="A972" i="1"/>
  <c r="K973" i="1" s="1"/>
  <c r="AC973" i="1" l="1"/>
  <c r="AI972" i="1"/>
  <c r="W972" i="1"/>
  <c r="D972" i="1"/>
  <c r="I972" i="1"/>
  <c r="L973" i="1"/>
  <c r="E488" i="1"/>
  <c r="C489" i="1"/>
  <c r="H524" i="1"/>
  <c r="C919" i="1"/>
  <c r="E918" i="1"/>
  <c r="H859" i="1"/>
  <c r="AA973" i="1"/>
  <c r="M972" i="1"/>
  <c r="AB972" i="1" s="1"/>
  <c r="Y971" i="1"/>
  <c r="Z971" i="1" s="1"/>
  <c r="AG971" i="1" s="1"/>
  <c r="X971" i="1"/>
  <c r="A973" i="1"/>
  <c r="K974" i="1" s="1"/>
  <c r="AD971" i="1"/>
  <c r="AC974" i="1" l="1"/>
  <c r="AI973" i="1"/>
  <c r="I973" i="1"/>
  <c r="W973" i="1"/>
  <c r="D973" i="1"/>
  <c r="L974" i="1"/>
  <c r="C490" i="1"/>
  <c r="E489" i="1"/>
  <c r="C920" i="1"/>
  <c r="E919" i="1"/>
  <c r="H525" i="1"/>
  <c r="H860" i="1"/>
  <c r="AA974" i="1"/>
  <c r="AD972" i="1"/>
  <c r="Y972" i="1"/>
  <c r="Z972" i="1" s="1"/>
  <c r="AG972" i="1" s="1"/>
  <c r="X972" i="1"/>
  <c r="M973" i="1"/>
  <c r="A974" i="1"/>
  <c r="K975" i="1" s="1"/>
  <c r="AC975" i="1" l="1"/>
  <c r="AI974" i="1"/>
  <c r="W974" i="1"/>
  <c r="D974" i="1"/>
  <c r="I974" i="1"/>
  <c r="AB973" i="1"/>
  <c r="AD973" i="1" s="1"/>
  <c r="L975" i="1"/>
  <c r="C491" i="1"/>
  <c r="E490" i="1"/>
  <c r="H526" i="1"/>
  <c r="E920" i="1"/>
  <c r="C921" i="1"/>
  <c r="H861" i="1"/>
  <c r="AA975" i="1"/>
  <c r="M974" i="1"/>
  <c r="AB974" i="1" s="1"/>
  <c r="Y973" i="1"/>
  <c r="Z973" i="1" s="1"/>
  <c r="AG973" i="1" s="1"/>
  <c r="X973" i="1"/>
  <c r="A975" i="1"/>
  <c r="K976" i="1" s="1"/>
  <c r="AC976" i="1" l="1"/>
  <c r="AI975" i="1"/>
  <c r="W975" i="1"/>
  <c r="D975" i="1"/>
  <c r="I975" i="1"/>
  <c r="L976" i="1"/>
  <c r="E491" i="1"/>
  <c r="C492" i="1"/>
  <c r="C922" i="1"/>
  <c r="E921" i="1"/>
  <c r="H527" i="1"/>
  <c r="H862" i="1"/>
  <c r="AA976" i="1"/>
  <c r="M975" i="1"/>
  <c r="Y974" i="1"/>
  <c r="Z974" i="1" s="1"/>
  <c r="AG974" i="1" s="1"/>
  <c r="X974" i="1"/>
  <c r="Z870" i="1"/>
  <c r="AG870" i="1" s="1"/>
  <c r="AD974" i="1"/>
  <c r="A976" i="1"/>
  <c r="K977" i="1" s="1"/>
  <c r="AC977" i="1" l="1"/>
  <c r="AI976" i="1"/>
  <c r="W976" i="1"/>
  <c r="D976" i="1"/>
  <c r="I976" i="1"/>
  <c r="AB975" i="1"/>
  <c r="AD975" i="1" s="1"/>
  <c r="L977" i="1"/>
  <c r="E492" i="1"/>
  <c r="C493" i="1"/>
  <c r="H528" i="1"/>
  <c r="E922" i="1"/>
  <c r="C923" i="1"/>
  <c r="H863" i="1"/>
  <c r="AA977" i="1"/>
  <c r="Y975" i="1"/>
  <c r="Z975" i="1" s="1"/>
  <c r="AG975" i="1" s="1"/>
  <c r="X975" i="1"/>
  <c r="M976" i="1"/>
  <c r="AB976" i="1" s="1"/>
  <c r="A977" i="1"/>
  <c r="K978" i="1" s="1"/>
  <c r="Z871" i="1"/>
  <c r="AC978" i="1" l="1"/>
  <c r="AI977" i="1"/>
  <c r="I977" i="1"/>
  <c r="W977" i="1"/>
  <c r="D977" i="1"/>
  <c r="L978" i="1"/>
  <c r="E493" i="1"/>
  <c r="C494" i="1"/>
  <c r="C924" i="1"/>
  <c r="E923" i="1"/>
  <c r="H529" i="1"/>
  <c r="H864" i="1"/>
  <c r="AA978" i="1"/>
  <c r="Y976" i="1"/>
  <c r="Z976" i="1" s="1"/>
  <c r="AG976" i="1" s="1"/>
  <c r="X976" i="1"/>
  <c r="M977" i="1"/>
  <c r="Z872" i="1"/>
  <c r="AG872" i="1" s="1"/>
  <c r="AD976" i="1"/>
  <c r="A978" i="1"/>
  <c r="K979" i="1" s="1"/>
  <c r="AG871" i="1"/>
  <c r="AC979" i="1" l="1"/>
  <c r="AI978" i="1"/>
  <c r="W978" i="1"/>
  <c r="D978" i="1"/>
  <c r="I978" i="1"/>
  <c r="AB977" i="1"/>
  <c r="AD977" i="1" s="1"/>
  <c r="L979" i="1"/>
  <c r="C495" i="1"/>
  <c r="E494" i="1"/>
  <c r="H530" i="1"/>
  <c r="C925" i="1"/>
  <c r="E924" i="1"/>
  <c r="H865" i="1"/>
  <c r="AA979" i="1"/>
  <c r="M978" i="1"/>
  <c r="AB978" i="1" s="1"/>
  <c r="Y977" i="1"/>
  <c r="Z977" i="1" s="1"/>
  <c r="AG977" i="1" s="1"/>
  <c r="X977" i="1"/>
  <c r="A979" i="1"/>
  <c r="K980" i="1" s="1"/>
  <c r="AC980" i="1" l="1"/>
  <c r="AI979" i="1"/>
  <c r="I979" i="1"/>
  <c r="W979" i="1"/>
  <c r="D979" i="1"/>
  <c r="L980" i="1"/>
  <c r="E495" i="1"/>
  <c r="C496" i="1"/>
  <c r="C926" i="1"/>
  <c r="E925" i="1"/>
  <c r="H531" i="1"/>
  <c r="H866" i="1"/>
  <c r="AA980" i="1"/>
  <c r="M979" i="1"/>
  <c r="AB979" i="1" s="1"/>
  <c r="Y978" i="1"/>
  <c r="Z978" i="1" s="1"/>
  <c r="AG978" i="1" s="1"/>
  <c r="X978" i="1"/>
  <c r="A980" i="1"/>
  <c r="K981" i="1" s="1"/>
  <c r="AD978" i="1"/>
  <c r="AC981" i="1" l="1"/>
  <c r="AI980" i="1"/>
  <c r="W980" i="1"/>
  <c r="D980" i="1"/>
  <c r="I980" i="1"/>
  <c r="L981" i="1"/>
  <c r="C497" i="1"/>
  <c r="E496" i="1"/>
  <c r="H532" i="1"/>
  <c r="E926" i="1"/>
  <c r="C927" i="1"/>
  <c r="H867" i="1"/>
  <c r="AA981" i="1"/>
  <c r="M980" i="1"/>
  <c r="Y979" i="1"/>
  <c r="Z979" i="1" s="1"/>
  <c r="AG979" i="1" s="1"/>
  <c r="X979" i="1"/>
  <c r="AD979" i="1"/>
  <c r="A981" i="1"/>
  <c r="K982" i="1" s="1"/>
  <c r="AC982" i="1" l="1"/>
  <c r="AI981" i="1"/>
  <c r="I981" i="1"/>
  <c r="W981" i="1"/>
  <c r="D981" i="1"/>
  <c r="AB980" i="1"/>
  <c r="AD980" i="1" s="1"/>
  <c r="L982" i="1"/>
  <c r="E497" i="1"/>
  <c r="C498" i="1"/>
  <c r="C928" i="1"/>
  <c r="E927" i="1"/>
  <c r="H533" i="1"/>
  <c r="H868" i="1"/>
  <c r="AA982" i="1"/>
  <c r="Y980" i="1"/>
  <c r="Z980" i="1" s="1"/>
  <c r="AG980" i="1" s="1"/>
  <c r="X980" i="1"/>
  <c r="M981" i="1"/>
  <c r="AB981" i="1" s="1"/>
  <c r="A982" i="1"/>
  <c r="K983" i="1" s="1"/>
  <c r="AC983" i="1" l="1"/>
  <c r="AI982" i="1"/>
  <c r="W982" i="1"/>
  <c r="D982" i="1"/>
  <c r="I982" i="1"/>
  <c r="L983" i="1"/>
  <c r="E498" i="1"/>
  <c r="C499" i="1"/>
  <c r="H534" i="1"/>
  <c r="C929" i="1"/>
  <c r="E928" i="1"/>
  <c r="H869" i="1"/>
  <c r="AA983" i="1"/>
  <c r="M982" i="1"/>
  <c r="Y981" i="1"/>
  <c r="X981" i="1"/>
  <c r="A983" i="1"/>
  <c r="K984" i="1" s="1"/>
  <c r="AD981" i="1"/>
  <c r="AC984" i="1" l="1"/>
  <c r="AI983" i="1"/>
  <c r="W983" i="1"/>
  <c r="D983" i="1"/>
  <c r="I983" i="1"/>
  <c r="AB982" i="1"/>
  <c r="AD982" i="1" s="1"/>
  <c r="L984" i="1"/>
  <c r="C500" i="1"/>
  <c r="E499" i="1"/>
  <c r="C930" i="1"/>
  <c r="E929" i="1"/>
  <c r="H535" i="1"/>
  <c r="H870" i="1"/>
  <c r="AA984" i="1"/>
  <c r="Y982" i="1"/>
  <c r="Z982" i="1" s="1"/>
  <c r="AG982" i="1" s="1"/>
  <c r="X982" i="1"/>
  <c r="M983" i="1"/>
  <c r="AB983" i="1" s="1"/>
  <c r="A984" i="1"/>
  <c r="K985" i="1" s="1"/>
  <c r="AC985" i="1" l="1"/>
  <c r="AI984" i="1"/>
  <c r="W984" i="1"/>
  <c r="D984" i="1"/>
  <c r="I984" i="1"/>
  <c r="L985" i="1"/>
  <c r="C501" i="1"/>
  <c r="E500" i="1"/>
  <c r="H536" i="1"/>
  <c r="C931" i="1"/>
  <c r="E930" i="1"/>
  <c r="H871" i="1"/>
  <c r="M984" i="1"/>
  <c r="AA985" i="1"/>
  <c r="Y983" i="1"/>
  <c r="X983" i="1"/>
  <c r="AD983" i="1"/>
  <c r="A985" i="1"/>
  <c r="K986" i="1" s="1"/>
  <c r="AC986" i="1" l="1"/>
  <c r="AI985" i="1"/>
  <c r="W985" i="1"/>
  <c r="D985" i="1"/>
  <c r="I985" i="1"/>
  <c r="AB984" i="1"/>
  <c r="AD984" i="1" s="1"/>
  <c r="L986" i="1"/>
  <c r="C502" i="1"/>
  <c r="E501" i="1"/>
  <c r="C932" i="1"/>
  <c r="E931" i="1"/>
  <c r="H537" i="1"/>
  <c r="H872" i="1"/>
  <c r="AA986" i="1"/>
  <c r="Y984" i="1"/>
  <c r="Z984" i="1" s="1"/>
  <c r="AG984" i="1" s="1"/>
  <c r="X984" i="1"/>
  <c r="M985" i="1"/>
  <c r="AB985" i="1" s="1"/>
  <c r="A986" i="1"/>
  <c r="K987" i="1" s="1"/>
  <c r="AC987" i="1" l="1"/>
  <c r="AI986" i="1"/>
  <c r="W986" i="1"/>
  <c r="D986" i="1"/>
  <c r="I986" i="1"/>
  <c r="L987" i="1"/>
  <c r="E502" i="1"/>
  <c r="C503" i="1"/>
  <c r="H538" i="1"/>
  <c r="C933" i="1"/>
  <c r="E932" i="1"/>
  <c r="H873" i="1"/>
  <c r="AA987" i="1"/>
  <c r="M986" i="1"/>
  <c r="Y985" i="1"/>
  <c r="Z985" i="1" s="1"/>
  <c r="AG985" i="1" s="1"/>
  <c r="X985" i="1"/>
  <c r="Z868" i="1"/>
  <c r="AD985" i="1"/>
  <c r="A987" i="1"/>
  <c r="K988" i="1" s="1"/>
  <c r="AC988" i="1" l="1"/>
  <c r="AI987" i="1"/>
  <c r="W987" i="1"/>
  <c r="D987" i="1"/>
  <c r="I987" i="1"/>
  <c r="AB986" i="1"/>
  <c r="AD986" i="1" s="1"/>
  <c r="L988" i="1"/>
  <c r="C504" i="1"/>
  <c r="E503" i="1"/>
  <c r="E933" i="1"/>
  <c r="C934" i="1"/>
  <c r="H539" i="1"/>
  <c r="H874" i="1"/>
  <c r="AA988" i="1"/>
  <c r="AG868" i="1"/>
  <c r="M987" i="1"/>
  <c r="Y986" i="1"/>
  <c r="X986" i="1"/>
  <c r="A988" i="1"/>
  <c r="K989" i="1" s="1"/>
  <c r="AC989" i="1" l="1"/>
  <c r="AI988" i="1"/>
  <c r="I988" i="1"/>
  <c r="W988" i="1"/>
  <c r="D988" i="1"/>
  <c r="AB987" i="1"/>
  <c r="AD987" i="1" s="1"/>
  <c r="L989" i="1"/>
  <c r="E504" i="1"/>
  <c r="C505" i="1"/>
  <c r="H540" i="1"/>
  <c r="C935" i="1"/>
  <c r="E934" i="1"/>
  <c r="H875" i="1"/>
  <c r="AA989" i="1"/>
  <c r="M988" i="1"/>
  <c r="Y987" i="1"/>
  <c r="X987" i="1"/>
  <c r="A989" i="1"/>
  <c r="K990" i="1" s="1"/>
  <c r="AC990" i="1" l="1"/>
  <c r="AI989" i="1"/>
  <c r="I989" i="1"/>
  <c r="W989" i="1"/>
  <c r="D989" i="1"/>
  <c r="AB988" i="1"/>
  <c r="AD988" i="1" s="1"/>
  <c r="L990" i="1"/>
  <c r="C506" i="1"/>
  <c r="E505" i="1"/>
  <c r="E935" i="1"/>
  <c r="C936" i="1"/>
  <c r="H541" i="1"/>
  <c r="H876" i="1"/>
  <c r="AA990" i="1"/>
  <c r="M989" i="1"/>
  <c r="Y988" i="1"/>
  <c r="X988" i="1"/>
  <c r="A990" i="1"/>
  <c r="K991" i="1" s="1"/>
  <c r="AC991" i="1" l="1"/>
  <c r="AI990" i="1"/>
  <c r="W990" i="1"/>
  <c r="D990" i="1"/>
  <c r="I990" i="1"/>
  <c r="AB989" i="1"/>
  <c r="AD989" i="1" s="1"/>
  <c r="L991" i="1"/>
  <c r="E506" i="1"/>
  <c r="C507" i="1"/>
  <c r="H542" i="1"/>
  <c r="E936" i="1"/>
  <c r="C937" i="1"/>
  <c r="H877" i="1"/>
  <c r="AA991" i="1"/>
  <c r="Y989" i="1"/>
  <c r="X989" i="1"/>
  <c r="M990" i="1"/>
  <c r="A991" i="1"/>
  <c r="D991" i="1" l="1"/>
  <c r="AC992" i="1"/>
  <c r="K992" i="1"/>
  <c r="K993" i="1" s="1"/>
  <c r="AI991" i="1"/>
  <c r="I991" i="1"/>
  <c r="AB990" i="1"/>
  <c r="AD990" i="1" s="1"/>
  <c r="L992" i="1"/>
  <c r="W991" i="1"/>
  <c r="C508" i="1"/>
  <c r="E507" i="1"/>
  <c r="E937" i="1"/>
  <c r="C938" i="1"/>
  <c r="H543" i="1"/>
  <c r="H878" i="1"/>
  <c r="AA992" i="1"/>
  <c r="M991" i="1"/>
  <c r="Y990" i="1"/>
  <c r="Z990" i="1" s="1"/>
  <c r="AG990" i="1" s="1"/>
  <c r="X990" i="1"/>
  <c r="A992" i="1"/>
  <c r="AC993" i="1" l="1"/>
  <c r="AI992" i="1"/>
  <c r="I992" i="1"/>
  <c r="W992" i="1"/>
  <c r="I993" i="1" s="1"/>
  <c r="D992" i="1"/>
  <c r="AB991" i="1"/>
  <c r="AD991" i="1" s="1"/>
  <c r="L993" i="1"/>
  <c r="C509" i="1"/>
  <c r="E508" i="1"/>
  <c r="H544" i="1"/>
  <c r="E938" i="1"/>
  <c r="C939" i="1"/>
  <c r="H879" i="1"/>
  <c r="AA993" i="1"/>
  <c r="M992" i="1"/>
  <c r="Y991" i="1"/>
  <c r="X991" i="1"/>
  <c r="A993" i="1"/>
  <c r="K994" i="1" s="1"/>
  <c r="AC994" i="1" l="1"/>
  <c r="AI993" i="1"/>
  <c r="W993" i="1"/>
  <c r="D993" i="1"/>
  <c r="AB992" i="1"/>
  <c r="AD992" i="1" s="1"/>
  <c r="L994" i="1"/>
  <c r="C510" i="1"/>
  <c r="E509" i="1"/>
  <c r="C940" i="1"/>
  <c r="E939" i="1"/>
  <c r="H545" i="1"/>
  <c r="H880" i="1"/>
  <c r="AA994" i="1"/>
  <c r="M993" i="1"/>
  <c r="AB993" i="1" s="1"/>
  <c r="Y992" i="1"/>
  <c r="Z992" i="1" s="1"/>
  <c r="AG992" i="1" s="1"/>
  <c r="X992" i="1"/>
  <c r="A994" i="1"/>
  <c r="K995" i="1" s="1"/>
  <c r="AC995" i="1" l="1"/>
  <c r="AI994" i="1"/>
  <c r="I994" i="1"/>
  <c r="W994" i="1"/>
  <c r="D994" i="1"/>
  <c r="L995" i="1"/>
  <c r="C511" i="1"/>
  <c r="E510" i="1"/>
  <c r="H546" i="1"/>
  <c r="C941" i="1"/>
  <c r="E940" i="1"/>
  <c r="H881" i="1"/>
  <c r="AA995" i="1"/>
  <c r="Y993" i="1"/>
  <c r="X993" i="1"/>
  <c r="M994" i="1"/>
  <c r="AB994" i="1" s="1"/>
  <c r="AD993" i="1"/>
  <c r="A995" i="1"/>
  <c r="D995" i="1" s="1"/>
  <c r="AC996" i="1" l="1"/>
  <c r="K996" i="1"/>
  <c r="AI995" i="1"/>
  <c r="I995" i="1"/>
  <c r="W995" i="1"/>
  <c r="L996" i="1"/>
  <c r="C512" i="1"/>
  <c r="E511" i="1"/>
  <c r="C942" i="1"/>
  <c r="E941" i="1"/>
  <c r="H547" i="1"/>
  <c r="H882" i="1"/>
  <c r="AA996" i="1"/>
  <c r="Y994" i="1"/>
  <c r="Z994" i="1" s="1"/>
  <c r="AG994" i="1" s="1"/>
  <c r="X994" i="1"/>
  <c r="M995" i="1"/>
  <c r="AB995" i="1" s="1"/>
  <c r="AD994" i="1"/>
  <c r="A996" i="1"/>
  <c r="K997" i="1" l="1"/>
  <c r="AC997" i="1"/>
  <c r="AI996" i="1"/>
  <c r="I996" i="1"/>
  <c r="W996" i="1"/>
  <c r="D996" i="1"/>
  <c r="L997" i="1"/>
  <c r="E512" i="1"/>
  <c r="C513" i="1"/>
  <c r="H548" i="1"/>
  <c r="E942" i="1"/>
  <c r="C943" i="1"/>
  <c r="H883" i="1"/>
  <c r="AA997" i="1"/>
  <c r="M996" i="1"/>
  <c r="Y995" i="1"/>
  <c r="Z995" i="1" s="1"/>
  <c r="AG995" i="1" s="1"/>
  <c r="X995" i="1"/>
  <c r="AD995" i="1"/>
  <c r="A997" i="1"/>
  <c r="Z891" i="1"/>
  <c r="AG891" i="1" s="1"/>
  <c r="AC998" i="1" l="1"/>
  <c r="K998" i="1"/>
  <c r="AI997" i="1"/>
  <c r="W997" i="1"/>
  <c r="D997" i="1"/>
  <c r="I997" i="1"/>
  <c r="AB996" i="1"/>
  <c r="AD996" i="1" s="1"/>
  <c r="L998" i="1"/>
  <c r="E513" i="1"/>
  <c r="C514" i="1"/>
  <c r="C944" i="1"/>
  <c r="E943" i="1"/>
  <c r="H549" i="1"/>
  <c r="H884" i="1"/>
  <c r="AA998" i="1"/>
  <c r="M997" i="1"/>
  <c r="AB997" i="1" s="1"/>
  <c r="Y996" i="1"/>
  <c r="Z996" i="1" s="1"/>
  <c r="AG996" i="1" s="1"/>
  <c r="X996" i="1"/>
  <c r="A998" i="1"/>
  <c r="D998" i="1" s="1"/>
  <c r="Z892" i="1"/>
  <c r="Z895" i="1"/>
  <c r="AG895" i="1" s="1"/>
  <c r="K999" i="1" l="1"/>
  <c r="AC999" i="1"/>
  <c r="AI998" i="1"/>
  <c r="I998" i="1"/>
  <c r="W998" i="1"/>
  <c r="L999" i="1"/>
  <c r="C515" i="1"/>
  <c r="E514" i="1"/>
  <c r="H550" i="1"/>
  <c r="E944" i="1"/>
  <c r="C945" i="1"/>
  <c r="H885" i="1"/>
  <c r="AA999" i="1"/>
  <c r="Y997" i="1"/>
  <c r="Z997" i="1" s="1"/>
  <c r="AG997" i="1" s="1"/>
  <c r="X997" i="1"/>
  <c r="M998" i="1"/>
  <c r="AD997" i="1"/>
  <c r="A999" i="1"/>
  <c r="AG892" i="1"/>
  <c r="AC1000" i="1" l="1"/>
  <c r="K1000" i="1"/>
  <c r="AI999" i="1"/>
  <c r="W999" i="1"/>
  <c r="D999" i="1"/>
  <c r="I999" i="1"/>
  <c r="AB998" i="1"/>
  <c r="AD998" i="1" s="1"/>
  <c r="L1000" i="1"/>
  <c r="E515" i="1"/>
  <c r="C516" i="1"/>
  <c r="C946" i="1"/>
  <c r="E945" i="1"/>
  <c r="H551" i="1"/>
  <c r="H886" i="1"/>
  <c r="AA1000" i="1"/>
  <c r="M999" i="1"/>
  <c r="AB999" i="1" s="1"/>
  <c r="Y998" i="1"/>
  <c r="Z998" i="1" s="1"/>
  <c r="AG998" i="1" s="1"/>
  <c r="X998" i="1"/>
  <c r="A1000" i="1"/>
  <c r="K1001" i="1" l="1"/>
  <c r="AC1001" i="1"/>
  <c r="AI1000" i="1"/>
  <c r="W1000" i="1"/>
  <c r="D1000" i="1"/>
  <c r="I1000" i="1"/>
  <c r="L1001" i="1"/>
  <c r="E516" i="1"/>
  <c r="C517" i="1"/>
  <c r="H552" i="1"/>
  <c r="C947" i="1"/>
  <c r="E946" i="1"/>
  <c r="H887" i="1"/>
  <c r="AA1001" i="1"/>
  <c r="M1000" i="1"/>
  <c r="Y999" i="1"/>
  <c r="Z999" i="1" s="1"/>
  <c r="AG999" i="1" s="1"/>
  <c r="X999" i="1"/>
  <c r="AD999" i="1"/>
  <c r="A1001" i="1"/>
  <c r="AC1002" i="1" l="1"/>
  <c r="K1002" i="1"/>
  <c r="AI1001" i="1"/>
  <c r="W1001" i="1"/>
  <c r="D1001" i="1"/>
  <c r="I1001" i="1"/>
  <c r="AB1000" i="1"/>
  <c r="AD1000" i="1" s="1"/>
  <c r="L1002" i="1"/>
  <c r="C518" i="1"/>
  <c r="E517" i="1"/>
  <c r="E947" i="1"/>
  <c r="C948" i="1"/>
  <c r="H553" i="1"/>
  <c r="H888" i="1"/>
  <c r="AA1002" i="1"/>
  <c r="M1001" i="1"/>
  <c r="Y1000" i="1"/>
  <c r="Z1000" i="1" s="1"/>
  <c r="AG1000" i="1" s="1"/>
  <c r="X1000" i="1"/>
  <c r="A1002" i="1"/>
  <c r="K1003" i="1" l="1"/>
  <c r="AC1003" i="1"/>
  <c r="AI1002" i="1"/>
  <c r="I1002" i="1"/>
  <c r="W1002" i="1"/>
  <c r="D1002" i="1"/>
  <c r="AB1001" i="1"/>
  <c r="AD1001" i="1" s="1"/>
  <c r="L1003" i="1"/>
  <c r="M1003" i="1" s="1"/>
  <c r="AB1003" i="1" s="1"/>
  <c r="C519" i="1"/>
  <c r="E518" i="1"/>
  <c r="H554" i="1"/>
  <c r="C949" i="1"/>
  <c r="E948" i="1"/>
  <c r="H889" i="1"/>
  <c r="AA1003" i="1"/>
  <c r="M1002" i="1"/>
  <c r="Y1001" i="1"/>
  <c r="Z1001" i="1" s="1"/>
  <c r="AG1001" i="1" s="1"/>
  <c r="X1001" i="1"/>
  <c r="A1003" i="1"/>
  <c r="AC1004" i="1" l="1"/>
  <c r="K1004" i="1"/>
  <c r="AI1003" i="1"/>
  <c r="W1003" i="1"/>
  <c r="D1003" i="1"/>
  <c r="I1003" i="1"/>
  <c r="AB1002" i="1"/>
  <c r="AD1002" i="1" s="1"/>
  <c r="L1004" i="1"/>
  <c r="C520" i="1"/>
  <c r="E519" i="1"/>
  <c r="E949" i="1"/>
  <c r="C950" i="1"/>
  <c r="H555" i="1"/>
  <c r="H890" i="1"/>
  <c r="AA1004" i="1"/>
  <c r="Y1002" i="1"/>
  <c r="Z1002" i="1" s="1"/>
  <c r="AG1002" i="1" s="1"/>
  <c r="X1002" i="1"/>
  <c r="AD1003" i="1"/>
  <c r="A1004" i="1"/>
  <c r="K1005" i="1" l="1"/>
  <c r="AC1005" i="1"/>
  <c r="AI1004" i="1"/>
  <c r="W1004" i="1"/>
  <c r="D1004" i="1"/>
  <c r="I1004" i="1"/>
  <c r="L1005" i="1"/>
  <c r="C521" i="1"/>
  <c r="E520" i="1"/>
  <c r="H556" i="1"/>
  <c r="C951" i="1"/>
  <c r="E950" i="1"/>
  <c r="H891" i="1"/>
  <c r="AA1005" i="1"/>
  <c r="M1004" i="1"/>
  <c r="Y1003" i="1"/>
  <c r="Z1003" i="1" s="1"/>
  <c r="AG1003" i="1" s="1"/>
  <c r="X1003" i="1"/>
  <c r="A1005" i="1"/>
  <c r="K1006" i="1" s="1"/>
  <c r="Z899" i="1"/>
  <c r="AC1006" i="1" l="1"/>
  <c r="AI1005" i="1"/>
  <c r="W1005" i="1"/>
  <c r="D1005" i="1"/>
  <c r="I1005" i="1"/>
  <c r="AB1004" i="1"/>
  <c r="AD1004" i="1" s="1"/>
  <c r="L1006" i="1"/>
  <c r="C522" i="1"/>
  <c r="E521" i="1"/>
  <c r="C952" i="1"/>
  <c r="E951" i="1"/>
  <c r="H557" i="1"/>
  <c r="H892" i="1"/>
  <c r="AA1006" i="1"/>
  <c r="M1005" i="1"/>
  <c r="AB1005" i="1" s="1"/>
  <c r="Y1004" i="1"/>
  <c r="Z1004" i="1" s="1"/>
  <c r="AG1004" i="1" s="1"/>
  <c r="X1004" i="1"/>
  <c r="A1006" i="1"/>
  <c r="K1007" i="1" s="1"/>
  <c r="AG899" i="1"/>
  <c r="AC1007" i="1" l="1"/>
  <c r="AI1006" i="1"/>
  <c r="I1006" i="1"/>
  <c r="W1006" i="1"/>
  <c r="D1006" i="1"/>
  <c r="L1007" i="1"/>
  <c r="C523" i="1"/>
  <c r="E522" i="1"/>
  <c r="H558" i="1"/>
  <c r="C953" i="1"/>
  <c r="E952" i="1"/>
  <c r="H893" i="1"/>
  <c r="AA1007" i="1"/>
  <c r="M1006" i="1"/>
  <c r="AB1006" i="1" s="1"/>
  <c r="Y1005" i="1"/>
  <c r="Z1005" i="1" s="1"/>
  <c r="AG1005" i="1" s="1"/>
  <c r="X1005" i="1"/>
  <c r="AD1005" i="1"/>
  <c r="A1007" i="1"/>
  <c r="K1008" i="1" s="1"/>
  <c r="AC1008" i="1" l="1"/>
  <c r="AI1007" i="1"/>
  <c r="W1007" i="1"/>
  <c r="D1007" i="1"/>
  <c r="I1007" i="1"/>
  <c r="L1008" i="1"/>
  <c r="C524" i="1"/>
  <c r="E523" i="1"/>
  <c r="E953" i="1"/>
  <c r="C954" i="1"/>
  <c r="H559" i="1"/>
  <c r="H894" i="1"/>
  <c r="AA1008" i="1"/>
  <c r="M1007" i="1"/>
  <c r="Y1006" i="1"/>
  <c r="Z1006" i="1" s="1"/>
  <c r="AG1006" i="1" s="1"/>
  <c r="X1006" i="1"/>
  <c r="A1008" i="1"/>
  <c r="K1009" i="1" s="1"/>
  <c r="AD1006" i="1"/>
  <c r="AC1009" i="1" l="1"/>
  <c r="AI1008" i="1"/>
  <c r="I1008" i="1"/>
  <c r="W1008" i="1"/>
  <c r="D1008" i="1"/>
  <c r="AB1007" i="1"/>
  <c r="AD1007" i="1" s="1"/>
  <c r="L1009" i="1"/>
  <c r="C525" i="1"/>
  <c r="E524" i="1"/>
  <c r="H560" i="1"/>
  <c r="E954" i="1"/>
  <c r="C955" i="1"/>
  <c r="H895" i="1"/>
  <c r="AA1009" i="1"/>
  <c r="M1008" i="1"/>
  <c r="Y1007" i="1"/>
  <c r="Z1007" i="1" s="1"/>
  <c r="AG1007" i="1" s="1"/>
  <c r="X1007" i="1"/>
  <c r="A1009" i="1"/>
  <c r="K1010" i="1" s="1"/>
  <c r="AC1010" i="1" l="1"/>
  <c r="AI1009" i="1"/>
  <c r="W1009" i="1"/>
  <c r="D1009" i="1"/>
  <c r="I1009" i="1"/>
  <c r="AB1008" i="1"/>
  <c r="AD1008" i="1" s="1"/>
  <c r="L1010" i="1"/>
  <c r="C526" i="1"/>
  <c r="E525" i="1"/>
  <c r="E955" i="1"/>
  <c r="C956" i="1"/>
  <c r="H561" i="1"/>
  <c r="H896" i="1"/>
  <c r="AA1010" i="1"/>
  <c r="M1009" i="1"/>
  <c r="AB1009" i="1" s="1"/>
  <c r="Y1008" i="1"/>
  <c r="Z1008" i="1" s="1"/>
  <c r="AG1008" i="1" s="1"/>
  <c r="X1008" i="1"/>
  <c r="A1010" i="1"/>
  <c r="K1011" i="1" s="1"/>
  <c r="AC1011" i="1" l="1"/>
  <c r="AI1010" i="1"/>
  <c r="I1010" i="1"/>
  <c r="W1010" i="1"/>
  <c r="D1010" i="1"/>
  <c r="L1011" i="1"/>
  <c r="E526" i="1"/>
  <c r="C527" i="1"/>
  <c r="H562" i="1"/>
  <c r="E956" i="1"/>
  <c r="C957" i="1"/>
  <c r="H897" i="1"/>
  <c r="AA1011" i="1"/>
  <c r="M1010" i="1"/>
  <c r="Y1009" i="1"/>
  <c r="Z1009" i="1" s="1"/>
  <c r="AG1009" i="1" s="1"/>
  <c r="X1009" i="1"/>
  <c r="A1011" i="1"/>
  <c r="K1012" i="1" s="1"/>
  <c r="AD1009" i="1"/>
  <c r="AC1012" i="1" l="1"/>
  <c r="AI1011" i="1"/>
  <c r="W1011" i="1"/>
  <c r="D1011" i="1"/>
  <c r="I1011" i="1"/>
  <c r="AB1010" i="1"/>
  <c r="AD1010" i="1" s="1"/>
  <c r="L1012" i="1"/>
  <c r="E527" i="1"/>
  <c r="C528" i="1"/>
  <c r="E957" i="1"/>
  <c r="C958" i="1"/>
  <c r="H563" i="1"/>
  <c r="H898" i="1"/>
  <c r="AA1012" i="1"/>
  <c r="M1011" i="1"/>
  <c r="AB1011" i="1" s="1"/>
  <c r="Y1010" i="1"/>
  <c r="Z1010" i="1" s="1"/>
  <c r="AG1010" i="1" s="1"/>
  <c r="X1010" i="1"/>
  <c r="A1012" i="1"/>
  <c r="K1013" i="1" s="1"/>
  <c r="AC1013" i="1" l="1"/>
  <c r="AI1012" i="1"/>
  <c r="W1012" i="1"/>
  <c r="D1012" i="1"/>
  <c r="I1012" i="1"/>
  <c r="L1013" i="1"/>
  <c r="E528" i="1"/>
  <c r="C529" i="1"/>
  <c r="H564" i="1"/>
  <c r="C959" i="1"/>
  <c r="E958" i="1"/>
  <c r="H899" i="1"/>
  <c r="AA1013" i="1"/>
  <c r="M1012" i="1"/>
  <c r="Y1011" i="1"/>
  <c r="Z1011" i="1" s="1"/>
  <c r="AG1011" i="1" s="1"/>
  <c r="X1011" i="1"/>
  <c r="AD1011" i="1"/>
  <c r="A1013" i="1"/>
  <c r="K1014" i="1" s="1"/>
  <c r="AC1014" i="1" l="1"/>
  <c r="AI1013" i="1"/>
  <c r="W1013" i="1"/>
  <c r="D1013" i="1"/>
  <c r="I1013" i="1"/>
  <c r="AB1012" i="1"/>
  <c r="AD1012" i="1" s="1"/>
  <c r="L1014" i="1"/>
  <c r="C530" i="1"/>
  <c r="E529" i="1"/>
  <c r="C960" i="1"/>
  <c r="E959" i="1"/>
  <c r="H565" i="1"/>
  <c r="H900" i="1"/>
  <c r="AA1014" i="1"/>
  <c r="M1013" i="1"/>
  <c r="Y1012" i="1"/>
  <c r="X1012" i="1"/>
  <c r="A1014" i="1"/>
  <c r="K1015" i="1" s="1"/>
  <c r="AC1015" i="1" l="1"/>
  <c r="AI1014" i="1"/>
  <c r="I1014" i="1"/>
  <c r="W1014" i="1"/>
  <c r="D1014" i="1"/>
  <c r="AB1013" i="1"/>
  <c r="AD1013" i="1" s="1"/>
  <c r="L1015" i="1"/>
  <c r="C531" i="1"/>
  <c r="E530" i="1"/>
  <c r="H566" i="1"/>
  <c r="C961" i="1"/>
  <c r="E960" i="1"/>
  <c r="H901" i="1"/>
  <c r="AA1015" i="1"/>
  <c r="M1014" i="1"/>
  <c r="Y1013" i="1"/>
  <c r="Z1013" i="1" s="1"/>
  <c r="AG1013" i="1" s="1"/>
  <c r="X1013" i="1"/>
  <c r="A1015" i="1"/>
  <c r="K1016" i="1" s="1"/>
  <c r="AC1016" i="1" l="1"/>
  <c r="AI1015" i="1"/>
  <c r="W1015" i="1"/>
  <c r="D1015" i="1"/>
  <c r="I1015" i="1"/>
  <c r="AB1014" i="1"/>
  <c r="AD1014" i="1" s="1"/>
  <c r="L1016" i="1"/>
  <c r="C532" i="1"/>
  <c r="E531" i="1"/>
  <c r="E961" i="1"/>
  <c r="C962" i="1"/>
  <c r="H567" i="1"/>
  <c r="H902" i="1"/>
  <c r="AA1016" i="1"/>
  <c r="M1015" i="1"/>
  <c r="AB1015" i="1" s="1"/>
  <c r="Y1014" i="1"/>
  <c r="X1014" i="1"/>
  <c r="A1016" i="1"/>
  <c r="K1017" i="1" s="1"/>
  <c r="AC1017" i="1" l="1"/>
  <c r="AI1016" i="1"/>
  <c r="L1017" i="1"/>
  <c r="I1016" i="1"/>
  <c r="W1016" i="1"/>
  <c r="D1016" i="1"/>
  <c r="C533" i="1"/>
  <c r="E532" i="1"/>
  <c r="H568" i="1"/>
  <c r="C963" i="1"/>
  <c r="E962" i="1"/>
  <c r="H903" i="1"/>
  <c r="AA1017" i="1"/>
  <c r="M1016" i="1"/>
  <c r="Y1015" i="1"/>
  <c r="Z1015" i="1" s="1"/>
  <c r="AG1015" i="1" s="1"/>
  <c r="X1015" i="1"/>
  <c r="Z898" i="1"/>
  <c r="AD1015" i="1"/>
  <c r="A1017" i="1"/>
  <c r="K1018" i="1" s="1"/>
  <c r="AC1018" i="1" l="1"/>
  <c r="AI1017" i="1"/>
  <c r="W1017" i="1"/>
  <c r="D1017" i="1"/>
  <c r="I1017" i="1"/>
  <c r="AB1016" i="1"/>
  <c r="AD1016" i="1" s="1"/>
  <c r="L1018" i="1"/>
  <c r="C534" i="1"/>
  <c r="E533" i="1"/>
  <c r="E963" i="1"/>
  <c r="C964" i="1"/>
  <c r="H569" i="1"/>
  <c r="H904" i="1"/>
  <c r="AA1018" i="1"/>
  <c r="M1017" i="1"/>
  <c r="AG898" i="1"/>
  <c r="Y1016" i="1"/>
  <c r="X1016" i="1"/>
  <c r="A1018" i="1"/>
  <c r="K1019" i="1" s="1"/>
  <c r="AC1019" i="1" l="1"/>
  <c r="AI1018" i="1"/>
  <c r="I1018" i="1"/>
  <c r="W1018" i="1"/>
  <c r="D1018" i="1"/>
  <c r="AB1017" i="1"/>
  <c r="AD1017" i="1" s="1"/>
  <c r="L1019" i="1"/>
  <c r="C535" i="1"/>
  <c r="E534" i="1"/>
  <c r="H570" i="1"/>
  <c r="E964" i="1"/>
  <c r="C965" i="1"/>
  <c r="H905" i="1"/>
  <c r="AA1019" i="1"/>
  <c r="M1018" i="1"/>
  <c r="Y1017" i="1"/>
  <c r="X1017" i="1"/>
  <c r="A1019" i="1"/>
  <c r="K1020" i="1" s="1"/>
  <c r="AC1020" i="1" l="1"/>
  <c r="AI1019" i="1"/>
  <c r="W1019" i="1"/>
  <c r="D1019" i="1"/>
  <c r="I1019" i="1"/>
  <c r="AB1018" i="1"/>
  <c r="AD1018" i="1" s="1"/>
  <c r="L1020" i="1"/>
  <c r="C536" i="1"/>
  <c r="E535" i="1"/>
  <c r="E965" i="1"/>
  <c r="C966" i="1"/>
  <c r="H571" i="1"/>
  <c r="H906" i="1"/>
  <c r="AA1020" i="1"/>
  <c r="Y1018" i="1"/>
  <c r="Z1018" i="1" s="1"/>
  <c r="AG1018" i="1" s="1"/>
  <c r="X1018" i="1"/>
  <c r="M1019" i="1"/>
  <c r="A1020" i="1"/>
  <c r="K1021" i="1" s="1"/>
  <c r="AC1021" i="1" l="1"/>
  <c r="AI1020" i="1"/>
  <c r="W1020" i="1"/>
  <c r="D1020" i="1"/>
  <c r="I1020" i="1"/>
  <c r="AB1019" i="1"/>
  <c r="AD1019" i="1" s="1"/>
  <c r="L1021" i="1"/>
  <c r="E536" i="1"/>
  <c r="C537" i="1"/>
  <c r="H572" i="1"/>
  <c r="E966" i="1"/>
  <c r="C967" i="1"/>
  <c r="H907" i="1"/>
  <c r="AA1021" i="1"/>
  <c r="M1020" i="1"/>
  <c r="Y1019" i="1"/>
  <c r="X1019" i="1"/>
  <c r="A1021" i="1"/>
  <c r="K1022" i="1" s="1"/>
  <c r="AC1022" i="1" l="1"/>
  <c r="AI1021" i="1"/>
  <c r="I1021" i="1"/>
  <c r="W1021" i="1"/>
  <c r="D1021" i="1"/>
  <c r="AB1020" i="1"/>
  <c r="AD1020" i="1" s="1"/>
  <c r="L1022" i="1"/>
  <c r="E537" i="1"/>
  <c r="C538" i="1"/>
  <c r="C968" i="1"/>
  <c r="E967" i="1"/>
  <c r="H573" i="1"/>
  <c r="H908" i="1"/>
  <c r="AA1022" i="1"/>
  <c r="Y1020" i="1"/>
  <c r="Z1020" i="1" s="1"/>
  <c r="AG1020" i="1" s="1"/>
  <c r="X1020" i="1"/>
  <c r="M1021" i="1"/>
  <c r="A1022" i="1"/>
  <c r="D1022" i="1" l="1"/>
  <c r="AC1023" i="1"/>
  <c r="K1023" i="1"/>
  <c r="AI1022" i="1"/>
  <c r="I1022" i="1"/>
  <c r="AB1021" i="1"/>
  <c r="AD1021" i="1" s="1"/>
  <c r="L1023" i="1"/>
  <c r="W1022" i="1"/>
  <c r="C539" i="1"/>
  <c r="E538" i="1"/>
  <c r="H574" i="1"/>
  <c r="C969" i="1"/>
  <c r="E968" i="1"/>
  <c r="H909" i="1"/>
  <c r="AA1023" i="1"/>
  <c r="Y1021" i="1"/>
  <c r="Z1021" i="1" s="1"/>
  <c r="AG1021" i="1" s="1"/>
  <c r="X1021" i="1"/>
  <c r="M1022" i="1"/>
  <c r="A1023" i="1"/>
  <c r="K1024" i="1" l="1"/>
  <c r="AC1024" i="1"/>
  <c r="W1023" i="1"/>
  <c r="D1023" i="1"/>
  <c r="AI1023" i="1"/>
  <c r="I1023" i="1"/>
  <c r="AB1022" i="1"/>
  <c r="AD1022" i="1" s="1"/>
  <c r="L1024" i="1"/>
  <c r="E539" i="1"/>
  <c r="C540" i="1"/>
  <c r="E969" i="1"/>
  <c r="C970" i="1"/>
  <c r="H575" i="1"/>
  <c r="H910" i="1"/>
  <c r="AA1024" i="1"/>
  <c r="M1023" i="1"/>
  <c r="Y1022" i="1"/>
  <c r="X1022" i="1"/>
  <c r="A1024" i="1"/>
  <c r="AC1025" i="1" l="1"/>
  <c r="K1025" i="1"/>
  <c r="AI1024" i="1"/>
  <c r="I1024" i="1"/>
  <c r="W1024" i="1"/>
  <c r="D1024" i="1"/>
  <c r="AB1023" i="1"/>
  <c r="AD1023" i="1" s="1"/>
  <c r="L1025" i="1"/>
  <c r="C541" i="1"/>
  <c r="E540" i="1"/>
  <c r="H576" i="1"/>
  <c r="C971" i="1"/>
  <c r="E970" i="1"/>
  <c r="H911" i="1"/>
  <c r="AA1025" i="1"/>
  <c r="M1024" i="1"/>
  <c r="AB1024" i="1" s="1"/>
  <c r="Y1023" i="1"/>
  <c r="Z1023" i="1" s="1"/>
  <c r="AG1023" i="1" s="1"/>
  <c r="X1023" i="1"/>
  <c r="A1025" i="1"/>
  <c r="K1026" i="1" l="1"/>
  <c r="AC1026" i="1"/>
  <c r="W1025" i="1"/>
  <c r="D1025" i="1"/>
  <c r="AI1025" i="1"/>
  <c r="I1025" i="1"/>
  <c r="L1026" i="1"/>
  <c r="C542" i="1"/>
  <c r="E541" i="1"/>
  <c r="C972" i="1"/>
  <c r="E971" i="1"/>
  <c r="H577" i="1"/>
  <c r="AD1024" i="1"/>
  <c r="H912" i="1"/>
  <c r="AA1026" i="1"/>
  <c r="M1025" i="1"/>
  <c r="Y1024" i="1"/>
  <c r="X1024" i="1"/>
  <c r="A1026" i="1"/>
  <c r="Z920" i="1"/>
  <c r="AG920" i="1" s="1"/>
  <c r="AC1027" i="1" l="1"/>
  <c r="K1027" i="1"/>
  <c r="AI1026" i="1"/>
  <c r="W1026" i="1"/>
  <c r="D1026" i="1"/>
  <c r="I1026" i="1"/>
  <c r="AB1025" i="1"/>
  <c r="AD1025" i="1" s="1"/>
  <c r="L1027" i="1"/>
  <c r="E542" i="1"/>
  <c r="C543" i="1"/>
  <c r="H578" i="1"/>
  <c r="E972" i="1"/>
  <c r="C973" i="1"/>
  <c r="H913" i="1"/>
  <c r="AA1027" i="1"/>
  <c r="M1026" i="1"/>
  <c r="Y1025" i="1"/>
  <c r="Z1025" i="1" s="1"/>
  <c r="AG1025" i="1" s="1"/>
  <c r="X1025" i="1"/>
  <c r="A1027" i="1"/>
  <c r="Z924" i="1"/>
  <c r="AG924" i="1" s="1"/>
  <c r="K1028" i="1" l="1"/>
  <c r="AC1028" i="1"/>
  <c r="AI1027" i="1"/>
  <c r="W1027" i="1"/>
  <c r="D1027" i="1"/>
  <c r="I1027" i="1"/>
  <c r="AB1026" i="1"/>
  <c r="AD1026" i="1" s="1"/>
  <c r="L1028" i="1"/>
  <c r="E543" i="1"/>
  <c r="C544" i="1"/>
  <c r="C974" i="1"/>
  <c r="E973" i="1"/>
  <c r="H579" i="1"/>
  <c r="H914" i="1"/>
  <c r="AA1028" i="1"/>
  <c r="Y1026" i="1"/>
  <c r="Z1026" i="1" s="1"/>
  <c r="AG1026" i="1" s="1"/>
  <c r="X1026" i="1"/>
  <c r="M1027" i="1"/>
  <c r="A1028" i="1"/>
  <c r="AC1029" i="1" l="1"/>
  <c r="K1029" i="1"/>
  <c r="AI1028" i="1"/>
  <c r="W1028" i="1"/>
  <c r="D1028" i="1"/>
  <c r="I1028" i="1"/>
  <c r="AB1027" i="1"/>
  <c r="AD1027" i="1" s="1"/>
  <c r="L1029" i="1"/>
  <c r="C545" i="1"/>
  <c r="E544" i="1"/>
  <c r="H580" i="1"/>
  <c r="E974" i="1"/>
  <c r="C975" i="1"/>
  <c r="H915" i="1"/>
  <c r="AA1029" i="1"/>
  <c r="M1028" i="1"/>
  <c r="Y1027" i="1"/>
  <c r="Z1027" i="1" s="1"/>
  <c r="AG1027" i="1" s="1"/>
  <c r="X1027" i="1"/>
  <c r="A1029" i="1"/>
  <c r="Z923" i="1"/>
  <c r="K1030" i="1" l="1"/>
  <c r="AC1030" i="1"/>
  <c r="AI1029" i="1"/>
  <c r="W1029" i="1"/>
  <c r="D1029" i="1"/>
  <c r="I1029" i="1"/>
  <c r="AB1028" i="1"/>
  <c r="AD1028" i="1" s="1"/>
  <c r="L1030" i="1"/>
  <c r="E545" i="1"/>
  <c r="C546" i="1"/>
  <c r="C976" i="1"/>
  <c r="E975" i="1"/>
  <c r="H581" i="1"/>
  <c r="H916" i="1"/>
  <c r="AA1030" i="1"/>
  <c r="M1029" i="1"/>
  <c r="AB1029" i="1" s="1"/>
  <c r="Y1028" i="1"/>
  <c r="Z1028" i="1" s="1"/>
  <c r="AG1028" i="1" s="1"/>
  <c r="X1028" i="1"/>
  <c r="A1030" i="1"/>
  <c r="AG923" i="1"/>
  <c r="K1031" i="1" l="1"/>
  <c r="AC1031" i="1"/>
  <c r="AI1030" i="1"/>
  <c r="I1030" i="1"/>
  <c r="W1030" i="1"/>
  <c r="D1030" i="1"/>
  <c r="L1031" i="1"/>
  <c r="E546" i="1"/>
  <c r="C547" i="1"/>
  <c r="H582" i="1"/>
  <c r="E976" i="1"/>
  <c r="C977" i="1"/>
  <c r="H917" i="1"/>
  <c r="M1030" i="1"/>
  <c r="AA1031" i="1"/>
  <c r="Y1029" i="1"/>
  <c r="Z1029" i="1" s="1"/>
  <c r="AG1029" i="1" s="1"/>
  <c r="X1029" i="1"/>
  <c r="AD1029" i="1"/>
  <c r="A1031" i="1"/>
  <c r="K1032" i="1" s="1"/>
  <c r="Z925" i="1"/>
  <c r="AC1032" i="1" l="1"/>
  <c r="AI1031" i="1"/>
  <c r="W1031" i="1"/>
  <c r="D1031" i="1"/>
  <c r="I1031" i="1"/>
  <c r="AB1030" i="1"/>
  <c r="AD1030" i="1" s="1"/>
  <c r="L1032" i="1"/>
  <c r="C548" i="1"/>
  <c r="E547" i="1"/>
  <c r="C978" i="1"/>
  <c r="E977" i="1"/>
  <c r="H583" i="1"/>
  <c r="H918" i="1"/>
  <c r="AA1032" i="1"/>
  <c r="Y1030" i="1"/>
  <c r="Z1030" i="1" s="1"/>
  <c r="AG1030" i="1" s="1"/>
  <c r="X1030" i="1"/>
  <c r="M1031" i="1"/>
  <c r="AB1031" i="1" s="1"/>
  <c r="A1032" i="1"/>
  <c r="K1033" i="1" s="1"/>
  <c r="AG925" i="1"/>
  <c r="AC1033" i="1" l="1"/>
  <c r="AI1032" i="1"/>
  <c r="W1032" i="1"/>
  <c r="D1032" i="1"/>
  <c r="I1032" i="1"/>
  <c r="L1033" i="1"/>
  <c r="C549" i="1"/>
  <c r="E548" i="1"/>
  <c r="H584" i="1"/>
  <c r="C979" i="1"/>
  <c r="E978" i="1"/>
  <c r="H919" i="1"/>
  <c r="AA1033" i="1"/>
  <c r="M1032" i="1"/>
  <c r="Y1031" i="1"/>
  <c r="Z1031" i="1" s="1"/>
  <c r="AG1031" i="1" s="1"/>
  <c r="X1031" i="1"/>
  <c r="A1033" i="1"/>
  <c r="K1034" i="1" s="1"/>
  <c r="AD1031" i="1"/>
  <c r="AC1034" i="1" l="1"/>
  <c r="AI1033" i="1"/>
  <c r="W1033" i="1"/>
  <c r="D1033" i="1"/>
  <c r="I1033" i="1"/>
  <c r="AB1032" i="1"/>
  <c r="AD1032" i="1" s="1"/>
  <c r="L1034" i="1"/>
  <c r="E549" i="1"/>
  <c r="C550" i="1"/>
  <c r="C980" i="1"/>
  <c r="E979" i="1"/>
  <c r="H585" i="1"/>
  <c r="H920" i="1"/>
  <c r="AA1034" i="1"/>
  <c r="Y1032" i="1"/>
  <c r="Z1032" i="1" s="1"/>
  <c r="AG1032" i="1" s="1"/>
  <c r="X1032" i="1"/>
  <c r="M1033" i="1"/>
  <c r="A1034" i="1"/>
  <c r="K1035" i="1" s="1"/>
  <c r="AC1035" i="1" l="1"/>
  <c r="AI1034" i="1"/>
  <c r="W1034" i="1"/>
  <c r="D1034" i="1"/>
  <c r="I1034" i="1"/>
  <c r="AB1033" i="1"/>
  <c r="AD1033" i="1" s="1"/>
  <c r="L1035" i="1"/>
  <c r="E550" i="1"/>
  <c r="C551" i="1"/>
  <c r="H586" i="1"/>
  <c r="C981" i="1"/>
  <c r="E980" i="1"/>
  <c r="H921" i="1"/>
  <c r="AA1035" i="1"/>
  <c r="M1034" i="1"/>
  <c r="Y1033" i="1"/>
  <c r="X1033" i="1"/>
  <c r="A1035" i="1"/>
  <c r="K1036" i="1" s="1"/>
  <c r="AC1036" i="1" l="1"/>
  <c r="AI1035" i="1"/>
  <c r="L1036" i="1"/>
  <c r="I1035" i="1"/>
  <c r="W1035" i="1"/>
  <c r="D1035" i="1"/>
  <c r="AB1034" i="1"/>
  <c r="AD1034" i="1" s="1"/>
  <c r="E551" i="1"/>
  <c r="C552" i="1"/>
  <c r="C982" i="1"/>
  <c r="E981" i="1"/>
  <c r="H587" i="1"/>
  <c r="H922" i="1"/>
  <c r="AA1036" i="1"/>
  <c r="M1035" i="1"/>
  <c r="Y1034" i="1"/>
  <c r="Z1034" i="1" s="1"/>
  <c r="AG1034" i="1" s="1"/>
  <c r="X1034" i="1"/>
  <c r="A1036" i="1"/>
  <c r="K1037" i="1" s="1"/>
  <c r="AC1037" i="1" l="1"/>
  <c r="AI1036" i="1"/>
  <c r="I1036" i="1"/>
  <c r="W1036" i="1"/>
  <c r="D1036" i="1"/>
  <c r="AB1035" i="1"/>
  <c r="AD1035" i="1" s="1"/>
  <c r="L1037" i="1"/>
  <c r="C553" i="1"/>
  <c r="E552" i="1"/>
  <c r="H588" i="1"/>
  <c r="E982" i="1"/>
  <c r="C983" i="1"/>
  <c r="H923" i="1"/>
  <c r="AA1037" i="1"/>
  <c r="M1036" i="1"/>
  <c r="AB1036" i="1" s="1"/>
  <c r="Y1035" i="1"/>
  <c r="Z1035" i="1" s="1"/>
  <c r="AG1035" i="1" s="1"/>
  <c r="X1035" i="1"/>
  <c r="A1037" i="1"/>
  <c r="K1038" i="1" s="1"/>
  <c r="AC1038" i="1" l="1"/>
  <c r="AI1037" i="1"/>
  <c r="W1037" i="1"/>
  <c r="D1037" i="1"/>
  <c r="I1037" i="1"/>
  <c r="L1038" i="1"/>
  <c r="C554" i="1"/>
  <c r="E553" i="1"/>
  <c r="C984" i="1"/>
  <c r="E983" i="1"/>
  <c r="H589" i="1"/>
  <c r="H924" i="1"/>
  <c r="AA1038" i="1"/>
  <c r="M1037" i="1"/>
  <c r="AB1037" i="1" s="1"/>
  <c r="Y1036" i="1"/>
  <c r="Z1036" i="1" s="1"/>
  <c r="AG1036" i="1" s="1"/>
  <c r="X1036" i="1"/>
  <c r="AD1036" i="1"/>
  <c r="A1038" i="1"/>
  <c r="K1039" i="1" s="1"/>
  <c r="Z932" i="1"/>
  <c r="AC1039" i="1" l="1"/>
  <c r="AI1038" i="1"/>
  <c r="I1038" i="1"/>
  <c r="W1038" i="1"/>
  <c r="D1038" i="1"/>
  <c r="L1039" i="1"/>
  <c r="C555" i="1"/>
  <c r="E554" i="1"/>
  <c r="H590" i="1"/>
  <c r="C985" i="1"/>
  <c r="E984" i="1"/>
  <c r="H925" i="1"/>
  <c r="AA1039" i="1"/>
  <c r="Y1037" i="1"/>
  <c r="Z1037" i="1" s="1"/>
  <c r="AG1037" i="1" s="1"/>
  <c r="X1037" i="1"/>
  <c r="M1038" i="1"/>
  <c r="Z933" i="1"/>
  <c r="AG933" i="1" s="1"/>
  <c r="AD1037" i="1"/>
  <c r="A1039" i="1"/>
  <c r="K1040" i="1" s="1"/>
  <c r="AG932" i="1"/>
  <c r="AC1040" i="1" l="1"/>
  <c r="AI1039" i="1"/>
  <c r="W1039" i="1"/>
  <c r="D1039" i="1"/>
  <c r="I1039" i="1"/>
  <c r="AB1038" i="1"/>
  <c r="AD1038" i="1" s="1"/>
  <c r="L1040" i="1"/>
  <c r="C556" i="1"/>
  <c r="E555" i="1"/>
  <c r="C986" i="1"/>
  <c r="E985" i="1"/>
  <c r="H591" i="1"/>
  <c r="H926" i="1"/>
  <c r="AA1040" i="1"/>
  <c r="M1039" i="1"/>
  <c r="AB1039" i="1" s="1"/>
  <c r="Y1038" i="1"/>
  <c r="Z1038" i="1" s="1"/>
  <c r="AG1038" i="1" s="1"/>
  <c r="X1038" i="1"/>
  <c r="A1040" i="1"/>
  <c r="AC1041" i="1" l="1"/>
  <c r="K1041" i="1"/>
  <c r="AI1040" i="1"/>
  <c r="I1040" i="1"/>
  <c r="W1040" i="1"/>
  <c r="D1040" i="1"/>
  <c r="L1041" i="1"/>
  <c r="C557" i="1"/>
  <c r="E556" i="1"/>
  <c r="H592" i="1"/>
  <c r="C987" i="1"/>
  <c r="E986" i="1"/>
  <c r="H927" i="1"/>
  <c r="AA1041" i="1"/>
  <c r="M1040" i="1"/>
  <c r="Y1039" i="1"/>
  <c r="Z1039" i="1" s="1"/>
  <c r="AG1039" i="1" s="1"/>
  <c r="X1039" i="1"/>
  <c r="A1041" i="1"/>
  <c r="AC1042" i="1" s="1"/>
  <c r="AD1039" i="1"/>
  <c r="K1042" i="1" l="1"/>
  <c r="AI1041" i="1"/>
  <c r="W1041" i="1"/>
  <c r="D1041" i="1"/>
  <c r="I1041" i="1"/>
  <c r="AB1040" i="1"/>
  <c r="AD1040" i="1" s="1"/>
  <c r="L1042" i="1"/>
  <c r="E557" i="1"/>
  <c r="C558" i="1"/>
  <c r="C988" i="1"/>
  <c r="E987" i="1"/>
  <c r="H593" i="1"/>
  <c r="H928" i="1"/>
  <c r="AA1042" i="1"/>
  <c r="M1041" i="1"/>
  <c r="AB1041" i="1" s="1"/>
  <c r="Y1040" i="1"/>
  <c r="Z1040" i="1" s="1"/>
  <c r="AG1040" i="1" s="1"/>
  <c r="X1040" i="1"/>
  <c r="A1042" i="1"/>
  <c r="AC1043" i="1" s="1"/>
  <c r="K1043" i="1" l="1"/>
  <c r="AI1042" i="1"/>
  <c r="I1042" i="1"/>
  <c r="W1042" i="1"/>
  <c r="D1042" i="1"/>
  <c r="L1043" i="1"/>
  <c r="C559" i="1"/>
  <c r="E558" i="1"/>
  <c r="H594" i="1"/>
  <c r="C989" i="1"/>
  <c r="E988" i="1"/>
  <c r="H929" i="1"/>
  <c r="AA1043" i="1"/>
  <c r="M1042" i="1"/>
  <c r="Y1041" i="1"/>
  <c r="Z1041" i="1" s="1"/>
  <c r="AG1041" i="1" s="1"/>
  <c r="X1041" i="1"/>
  <c r="AD1041" i="1"/>
  <c r="A1043" i="1"/>
  <c r="AC1044" i="1" s="1"/>
  <c r="K1044" i="1" l="1"/>
  <c r="AI1043" i="1"/>
  <c r="W1043" i="1"/>
  <c r="D1043" i="1"/>
  <c r="I1043" i="1"/>
  <c r="AB1042" i="1"/>
  <c r="AD1042" i="1" s="1"/>
  <c r="L1044" i="1"/>
  <c r="E559" i="1"/>
  <c r="C560" i="1"/>
  <c r="C990" i="1"/>
  <c r="E989" i="1"/>
  <c r="H595" i="1"/>
  <c r="H930" i="1"/>
  <c r="AA1044" i="1"/>
  <c r="M1043" i="1"/>
  <c r="AB1043" i="1" s="1"/>
  <c r="Y1042" i="1"/>
  <c r="Z1042" i="1" s="1"/>
  <c r="AG1042" i="1" s="1"/>
  <c r="X1042" i="1"/>
  <c r="A1044" i="1"/>
  <c r="AC1045" i="1" s="1"/>
  <c r="K1045" i="1" l="1"/>
  <c r="AI1044" i="1"/>
  <c r="I1044" i="1"/>
  <c r="W1044" i="1"/>
  <c r="D1044" i="1"/>
  <c r="L1045" i="1"/>
  <c r="C561" i="1"/>
  <c r="E560" i="1"/>
  <c r="H596" i="1"/>
  <c r="C991" i="1"/>
  <c r="E990" i="1"/>
  <c r="H931" i="1"/>
  <c r="AA1045" i="1"/>
  <c r="M1044" i="1"/>
  <c r="AB1044" i="1" s="1"/>
  <c r="Y1043" i="1"/>
  <c r="X1043" i="1"/>
  <c r="AD1043" i="1"/>
  <c r="A1045" i="1"/>
  <c r="AC1046" i="1" s="1"/>
  <c r="K1046" i="1" l="1"/>
  <c r="AI1045" i="1"/>
  <c r="W1045" i="1"/>
  <c r="D1045" i="1"/>
  <c r="I1045" i="1"/>
  <c r="L1046" i="1"/>
  <c r="E561" i="1"/>
  <c r="C562" i="1"/>
  <c r="E991" i="1"/>
  <c r="C992" i="1"/>
  <c r="H597" i="1"/>
  <c r="AD1044" i="1"/>
  <c r="H932" i="1"/>
  <c r="AA1046" i="1"/>
  <c r="M1045" i="1"/>
  <c r="Y1044" i="1"/>
  <c r="X1044" i="1"/>
  <c r="A1046" i="1"/>
  <c r="AC1047" i="1" s="1"/>
  <c r="K1047" i="1" l="1"/>
  <c r="AI1046" i="1"/>
  <c r="I1046" i="1"/>
  <c r="W1046" i="1"/>
  <c r="D1046" i="1"/>
  <c r="AB1045" i="1"/>
  <c r="AD1045" i="1" s="1"/>
  <c r="L1047" i="1"/>
  <c r="E562" i="1"/>
  <c r="C563" i="1"/>
  <c r="H598" i="1"/>
  <c r="E992" i="1"/>
  <c r="C993" i="1"/>
  <c r="H933" i="1"/>
  <c r="AA1047" i="1"/>
  <c r="Y1045" i="1"/>
  <c r="X1045" i="1"/>
  <c r="M1046" i="1"/>
  <c r="A1047" i="1"/>
  <c r="AC1048" i="1" s="1"/>
  <c r="K1048" i="1" l="1"/>
  <c r="AI1047" i="1"/>
  <c r="W1047" i="1"/>
  <c r="D1047" i="1"/>
  <c r="I1047" i="1"/>
  <c r="AB1046" i="1"/>
  <c r="AD1046" i="1" s="1"/>
  <c r="L1048" i="1"/>
  <c r="C564" i="1"/>
  <c r="E563" i="1"/>
  <c r="E993" i="1"/>
  <c r="C994" i="1"/>
  <c r="H599" i="1"/>
  <c r="H934" i="1"/>
  <c r="AA1048" i="1"/>
  <c r="Y1046" i="1"/>
  <c r="X1046" i="1"/>
  <c r="Z929" i="1"/>
  <c r="M1047" i="1"/>
  <c r="AB1047" i="1" s="1"/>
  <c r="A1048" i="1"/>
  <c r="AC1049" i="1" s="1"/>
  <c r="K1049" i="1" l="1"/>
  <c r="AI1048" i="1"/>
  <c r="W1048" i="1"/>
  <c r="D1048" i="1"/>
  <c r="I1048" i="1"/>
  <c r="L1049" i="1"/>
  <c r="C565" i="1"/>
  <c r="E564" i="1"/>
  <c r="H600" i="1"/>
  <c r="C995" i="1"/>
  <c r="E994" i="1"/>
  <c r="H935" i="1"/>
  <c r="AA1049" i="1"/>
  <c r="M1048" i="1"/>
  <c r="Y1047" i="1"/>
  <c r="Z1047" i="1" s="1"/>
  <c r="AG1047" i="1" s="1"/>
  <c r="X1047" i="1"/>
  <c r="AG929" i="1"/>
  <c r="A1049" i="1"/>
  <c r="AC1050" i="1" s="1"/>
  <c r="AD1047" i="1"/>
  <c r="K1050" i="1" l="1"/>
  <c r="AI1049" i="1"/>
  <c r="I1049" i="1"/>
  <c r="W1049" i="1"/>
  <c r="D1049" i="1"/>
  <c r="AB1048" i="1"/>
  <c r="AD1048" i="1" s="1"/>
  <c r="L1050" i="1"/>
  <c r="C566" i="1"/>
  <c r="E565" i="1"/>
  <c r="E995" i="1"/>
  <c r="C996" i="1"/>
  <c r="H601" i="1"/>
  <c r="H936" i="1"/>
  <c r="AA1050" i="1"/>
  <c r="M1049" i="1"/>
  <c r="Y1048" i="1"/>
  <c r="Z1048" i="1" s="1"/>
  <c r="AG1048" i="1" s="1"/>
  <c r="X1048" i="1"/>
  <c r="A1050" i="1"/>
  <c r="AC1051" i="1" s="1"/>
  <c r="K1051" i="1" l="1"/>
  <c r="AI1050" i="1"/>
  <c r="W1050" i="1"/>
  <c r="D1050" i="1"/>
  <c r="I1050" i="1"/>
  <c r="AB1049" i="1"/>
  <c r="AD1049" i="1" s="1"/>
  <c r="L1051" i="1"/>
  <c r="C567" i="1"/>
  <c r="E566" i="1"/>
  <c r="H602" i="1"/>
  <c r="E996" i="1"/>
  <c r="C997" i="1"/>
  <c r="H937" i="1"/>
  <c r="AA1051" i="1"/>
  <c r="Y1049" i="1"/>
  <c r="X1049" i="1"/>
  <c r="M1050" i="1"/>
  <c r="AB1050" i="1" s="1"/>
  <c r="A1051" i="1"/>
  <c r="D1051" i="1" s="1"/>
  <c r="K1052" i="1" l="1"/>
  <c r="AC1052" i="1"/>
  <c r="AC1053" i="1" s="1"/>
  <c r="AI1051" i="1"/>
  <c r="I1051" i="1"/>
  <c r="W1051" i="1"/>
  <c r="L1052" i="1"/>
  <c r="E567" i="1"/>
  <c r="C568" i="1"/>
  <c r="C998" i="1"/>
  <c r="E997" i="1"/>
  <c r="H603" i="1"/>
  <c r="H938" i="1"/>
  <c r="AA1052" i="1"/>
  <c r="Y1050" i="1"/>
  <c r="Z1050" i="1" s="1"/>
  <c r="AG1050" i="1" s="1"/>
  <c r="X1050" i="1"/>
  <c r="M1051" i="1"/>
  <c r="A1052" i="1"/>
  <c r="AD1050" i="1"/>
  <c r="K1053" i="1" l="1"/>
  <c r="AI1052" i="1"/>
  <c r="W1052" i="1"/>
  <c r="D1052" i="1"/>
  <c r="I1052" i="1"/>
  <c r="AB1051" i="1"/>
  <c r="AD1051" i="1" s="1"/>
  <c r="L1053" i="1"/>
  <c r="C569" i="1"/>
  <c r="E568" i="1"/>
  <c r="H604" i="1"/>
  <c r="E998" i="1"/>
  <c r="C999" i="1"/>
  <c r="H939" i="1"/>
  <c r="AA1053" i="1"/>
  <c r="M1052" i="1"/>
  <c r="Y1051" i="1"/>
  <c r="Z1051" i="1" s="1"/>
  <c r="AG1051" i="1" s="1"/>
  <c r="X1051" i="1"/>
  <c r="A1053" i="1"/>
  <c r="D1053" i="1" l="1"/>
  <c r="AC1054" i="1"/>
  <c r="K1054" i="1"/>
  <c r="K1055" i="1" s="1"/>
  <c r="AI1053" i="1"/>
  <c r="I1053" i="1"/>
  <c r="AB1052" i="1"/>
  <c r="AD1052" i="1" s="1"/>
  <c r="W1053" i="1"/>
  <c r="L1054" i="1"/>
  <c r="C570" i="1"/>
  <c r="E569" i="1"/>
  <c r="H605" i="1"/>
  <c r="E999" i="1"/>
  <c r="C1000" i="1"/>
  <c r="H940" i="1"/>
  <c r="AA1054" i="1"/>
  <c r="M1053" i="1"/>
  <c r="Y1052" i="1"/>
  <c r="X1052" i="1"/>
  <c r="A1054" i="1"/>
  <c r="AC1055" i="1" l="1"/>
  <c r="AI1054" i="1"/>
  <c r="I1054" i="1"/>
  <c r="W1054" i="1"/>
  <c r="D1054" i="1"/>
  <c r="AB1053" i="1"/>
  <c r="AD1053" i="1" s="1"/>
  <c r="L1055" i="1"/>
  <c r="C571" i="1"/>
  <c r="E570" i="1"/>
  <c r="C1001" i="1"/>
  <c r="E1000" i="1"/>
  <c r="H606" i="1"/>
  <c r="H941" i="1"/>
  <c r="AA1055" i="1"/>
  <c r="M1054" i="1"/>
  <c r="Y1053" i="1"/>
  <c r="X1053" i="1"/>
  <c r="A1055" i="1"/>
  <c r="D1055" i="1" s="1"/>
  <c r="K1056" i="1" l="1"/>
  <c r="AC1056" i="1"/>
  <c r="AI1055" i="1"/>
  <c r="I1055" i="1"/>
  <c r="AB1054" i="1"/>
  <c r="AD1054" i="1" s="1"/>
  <c r="W1055" i="1"/>
  <c r="L1056" i="1"/>
  <c r="C572" i="1"/>
  <c r="E571" i="1"/>
  <c r="H607" i="1"/>
  <c r="C1002" i="1"/>
  <c r="E1001" i="1"/>
  <c r="H942" i="1"/>
  <c r="AA1056" i="1"/>
  <c r="M1055" i="1"/>
  <c r="AB1055" i="1" s="1"/>
  <c r="Y1054" i="1"/>
  <c r="Z1054" i="1" s="1"/>
  <c r="AG1054" i="1" s="1"/>
  <c r="X1054" i="1"/>
  <c r="A1056" i="1"/>
  <c r="L1057" i="1" l="1"/>
  <c r="AC1057" i="1"/>
  <c r="K1057" i="1"/>
  <c r="W1056" i="1"/>
  <c r="D1056" i="1"/>
  <c r="AI1056" i="1"/>
  <c r="I1056" i="1"/>
  <c r="E572" i="1"/>
  <c r="C573" i="1"/>
  <c r="E1002" i="1"/>
  <c r="C1003" i="1"/>
  <c r="H608" i="1"/>
  <c r="H943" i="1"/>
  <c r="AA1057" i="1"/>
  <c r="Y1055" i="1"/>
  <c r="Z1055" i="1" s="1"/>
  <c r="AG1055" i="1" s="1"/>
  <c r="X1055" i="1"/>
  <c r="M1056" i="1"/>
  <c r="AD1055" i="1"/>
  <c r="A1057" i="1"/>
  <c r="Z954" i="1"/>
  <c r="AG954" i="1" s="1"/>
  <c r="K1058" i="1" l="1"/>
  <c r="AC1058" i="1"/>
  <c r="W1057" i="1"/>
  <c r="D1057" i="1"/>
  <c r="AI1057" i="1"/>
  <c r="I1057" i="1"/>
  <c r="AB1056" i="1"/>
  <c r="AD1056" i="1" s="1"/>
  <c r="L1058" i="1"/>
  <c r="C574" i="1"/>
  <c r="E573" i="1"/>
  <c r="H609" i="1"/>
  <c r="E1003" i="1"/>
  <c r="C1004" i="1"/>
  <c r="H944" i="1"/>
  <c r="AA1058" i="1"/>
  <c r="M1057" i="1"/>
  <c r="Y1056" i="1"/>
  <c r="Z1056" i="1" s="1"/>
  <c r="AG1056" i="1" s="1"/>
  <c r="X1056" i="1"/>
  <c r="A1058" i="1"/>
  <c r="Z952" i="1"/>
  <c r="AG952" i="1" s="1"/>
  <c r="AC1059" i="1" l="1"/>
  <c r="K1059" i="1"/>
  <c r="AI1058" i="1"/>
  <c r="I1058" i="1"/>
  <c r="W1058" i="1"/>
  <c r="D1058" i="1"/>
  <c r="AB1057" i="1"/>
  <c r="AD1057" i="1" s="1"/>
  <c r="L1059" i="1"/>
  <c r="C575" i="1"/>
  <c r="E574" i="1"/>
  <c r="C1005" i="1"/>
  <c r="E1004" i="1"/>
  <c r="H610" i="1"/>
  <c r="H945" i="1"/>
  <c r="AA1059" i="1"/>
  <c r="M1058" i="1"/>
  <c r="AB1058" i="1" s="1"/>
  <c r="Y1057" i="1"/>
  <c r="Z1057" i="1" s="1"/>
  <c r="AG1057" i="1" s="1"/>
  <c r="X1057" i="1"/>
  <c r="A1059" i="1"/>
  <c r="Z953" i="1"/>
  <c r="K1060" i="1" l="1"/>
  <c r="AC1060" i="1"/>
  <c r="AI1059" i="1"/>
  <c r="I1059" i="1"/>
  <c r="W1059" i="1"/>
  <c r="D1059" i="1"/>
  <c r="L1060" i="1"/>
  <c r="C576" i="1"/>
  <c r="E575" i="1"/>
  <c r="H611" i="1"/>
  <c r="E1005" i="1"/>
  <c r="C1006" i="1"/>
  <c r="H946" i="1"/>
  <c r="AA1060" i="1"/>
  <c r="Y1058" i="1"/>
  <c r="Z1058" i="1" s="1"/>
  <c r="AG1058" i="1" s="1"/>
  <c r="X1058" i="1"/>
  <c r="M1059" i="1"/>
  <c r="AD1058" i="1"/>
  <c r="A1060" i="1"/>
  <c r="D1060" i="1" s="1"/>
  <c r="AG953" i="1"/>
  <c r="AC1061" i="1" l="1"/>
  <c r="K1061" i="1"/>
  <c r="AI1060" i="1"/>
  <c r="I1060" i="1"/>
  <c r="AB1059" i="1"/>
  <c r="AD1059" i="1" s="1"/>
  <c r="L1061" i="1"/>
  <c r="W1060" i="1"/>
  <c r="C577" i="1"/>
  <c r="E576" i="1"/>
  <c r="E1006" i="1"/>
  <c r="C1007" i="1"/>
  <c r="H612" i="1"/>
  <c r="H947" i="1"/>
  <c r="AA1061" i="1"/>
  <c r="Y1059" i="1"/>
  <c r="Z1059" i="1" s="1"/>
  <c r="AG1059" i="1" s="1"/>
  <c r="X1059" i="1"/>
  <c r="M1060" i="1"/>
  <c r="A1061" i="1"/>
  <c r="K1062" i="1" l="1"/>
  <c r="AC1062" i="1"/>
  <c r="AI1061" i="1"/>
  <c r="W1061" i="1"/>
  <c r="D1061" i="1"/>
  <c r="I1061" i="1"/>
  <c r="AB1060" i="1"/>
  <c r="AD1060" i="1" s="1"/>
  <c r="L1062" i="1"/>
  <c r="C578" i="1"/>
  <c r="E577" i="1"/>
  <c r="H613" i="1"/>
  <c r="E1007" i="1"/>
  <c r="C1008" i="1"/>
  <c r="M1061" i="1"/>
  <c r="H948" i="1"/>
  <c r="AA1062" i="1"/>
  <c r="Y1060" i="1"/>
  <c r="Z1060" i="1" s="1"/>
  <c r="AG1060" i="1" s="1"/>
  <c r="X1060" i="1"/>
  <c r="A1062" i="1"/>
  <c r="AC1063" i="1" l="1"/>
  <c r="K1063" i="1"/>
  <c r="AI1062" i="1"/>
  <c r="I1062" i="1"/>
  <c r="W1062" i="1"/>
  <c r="D1062" i="1"/>
  <c r="AB1061" i="1"/>
  <c r="AD1061" i="1" s="1"/>
  <c r="L1063" i="1"/>
  <c r="C579" i="1"/>
  <c r="E578" i="1"/>
  <c r="E1008" i="1"/>
  <c r="C1009" i="1"/>
  <c r="H614" i="1"/>
  <c r="H949" i="1"/>
  <c r="AA1063" i="1"/>
  <c r="M1062" i="1"/>
  <c r="Y1061" i="1"/>
  <c r="Z1061" i="1" s="1"/>
  <c r="AG1061" i="1" s="1"/>
  <c r="X1061" i="1"/>
  <c r="A1063" i="1"/>
  <c r="K1064" i="1" l="1"/>
  <c r="AC1064" i="1"/>
  <c r="AI1063" i="1"/>
  <c r="I1063" i="1"/>
  <c r="W1063" i="1"/>
  <c r="D1063" i="1"/>
  <c r="AB1062" i="1"/>
  <c r="AD1062" i="1" s="1"/>
  <c r="L1064" i="1"/>
  <c r="C580" i="1"/>
  <c r="E579" i="1"/>
  <c r="H615" i="1"/>
  <c r="C1010" i="1"/>
  <c r="E1009" i="1"/>
  <c r="H950" i="1"/>
  <c r="AA1064" i="1"/>
  <c r="M1063" i="1"/>
  <c r="Y1062" i="1"/>
  <c r="Z1062" i="1" s="1"/>
  <c r="AG1062" i="1" s="1"/>
  <c r="X1062" i="1"/>
  <c r="A1064" i="1"/>
  <c r="AC1065" i="1" l="1"/>
  <c r="K1065" i="1"/>
  <c r="AI1064" i="1"/>
  <c r="W1064" i="1"/>
  <c r="D1064" i="1"/>
  <c r="I1064" i="1"/>
  <c r="AB1063" i="1"/>
  <c r="AD1063" i="1" s="1"/>
  <c r="L1065" i="1"/>
  <c r="C581" i="1"/>
  <c r="E580" i="1"/>
  <c r="C1011" i="1"/>
  <c r="E1010" i="1"/>
  <c r="H616" i="1"/>
  <c r="H951" i="1"/>
  <c r="AA1065" i="1"/>
  <c r="M1064" i="1"/>
  <c r="Y1063" i="1"/>
  <c r="Z1063" i="1" s="1"/>
  <c r="AG1063" i="1" s="1"/>
  <c r="X1063" i="1"/>
  <c r="A1065" i="1"/>
  <c r="K1066" i="1" l="1"/>
  <c r="AC1066" i="1"/>
  <c r="AI1065" i="1"/>
  <c r="I1065" i="1"/>
  <c r="W1065" i="1"/>
  <c r="D1065" i="1"/>
  <c r="AB1064" i="1"/>
  <c r="AD1064" i="1" s="1"/>
  <c r="L1066" i="1"/>
  <c r="C582" i="1"/>
  <c r="E581" i="1"/>
  <c r="H617" i="1"/>
  <c r="E1011" i="1"/>
  <c r="C1012" i="1"/>
  <c r="H952" i="1"/>
  <c r="AA1066" i="1"/>
  <c r="M1065" i="1"/>
  <c r="Y1064" i="1"/>
  <c r="Z1064" i="1" s="1"/>
  <c r="AG1064" i="1" s="1"/>
  <c r="X1064" i="1"/>
  <c r="A1066" i="1"/>
  <c r="AC1067" i="1" l="1"/>
  <c r="K1067" i="1"/>
  <c r="AI1066" i="1"/>
  <c r="W1066" i="1"/>
  <c r="D1066" i="1"/>
  <c r="I1066" i="1"/>
  <c r="AB1065" i="1"/>
  <c r="AD1065" i="1" s="1"/>
  <c r="L1067" i="1"/>
  <c r="C583" i="1"/>
  <c r="E582" i="1"/>
  <c r="C1013" i="1"/>
  <c r="E1012" i="1"/>
  <c r="H618" i="1"/>
  <c r="H953" i="1"/>
  <c r="AA1067" i="1"/>
  <c r="M1066" i="1"/>
  <c r="Y1065" i="1"/>
  <c r="Z1065" i="1" s="1"/>
  <c r="AG1065" i="1" s="1"/>
  <c r="X1065" i="1"/>
  <c r="A1067" i="1"/>
  <c r="K1068" i="1" l="1"/>
  <c r="AC1068" i="1"/>
  <c r="AI1067" i="1"/>
  <c r="I1067" i="1"/>
  <c r="W1067" i="1"/>
  <c r="D1067" i="1"/>
  <c r="AB1066" i="1"/>
  <c r="AD1066" i="1" s="1"/>
  <c r="L1068" i="1"/>
  <c r="E583" i="1"/>
  <c r="C584" i="1"/>
  <c r="H619" i="1"/>
  <c r="C1014" i="1"/>
  <c r="E1013" i="1"/>
  <c r="H954" i="1"/>
  <c r="M1067" i="1"/>
  <c r="AA1068" i="1"/>
  <c r="Y1066" i="1"/>
  <c r="Z1066" i="1" s="1"/>
  <c r="AG1066" i="1" s="1"/>
  <c r="X1066" i="1"/>
  <c r="A1068" i="1"/>
  <c r="AC1069" i="1" l="1"/>
  <c r="K1069" i="1"/>
  <c r="AI1068" i="1"/>
  <c r="W1068" i="1"/>
  <c r="D1068" i="1"/>
  <c r="I1068" i="1"/>
  <c r="AB1067" i="1"/>
  <c r="AD1067" i="1" s="1"/>
  <c r="L1069" i="1"/>
  <c r="E584" i="1"/>
  <c r="C585" i="1"/>
  <c r="C1015" i="1"/>
  <c r="E1014" i="1"/>
  <c r="H620" i="1"/>
  <c r="H955" i="1"/>
  <c r="AA1069" i="1"/>
  <c r="M1068" i="1"/>
  <c r="AB1068" i="1" s="1"/>
  <c r="Y1067" i="1"/>
  <c r="Z1067" i="1" s="1"/>
  <c r="AG1067" i="1" s="1"/>
  <c r="X1067" i="1"/>
  <c r="A1069" i="1"/>
  <c r="Z963" i="1"/>
  <c r="AC1070" i="1" l="1"/>
  <c r="K1070" i="1"/>
  <c r="AI1069" i="1"/>
  <c r="W1069" i="1"/>
  <c r="D1069" i="1"/>
  <c r="I1069" i="1"/>
  <c r="L1070" i="1"/>
  <c r="E585" i="1"/>
  <c r="C586" i="1"/>
  <c r="H621" i="1"/>
  <c r="E1015" i="1"/>
  <c r="C1016" i="1"/>
  <c r="H956" i="1"/>
  <c r="M1069" i="1"/>
  <c r="AB1069" i="1" s="1"/>
  <c r="AA1070" i="1"/>
  <c r="Y1068" i="1"/>
  <c r="Z1068" i="1" s="1"/>
  <c r="AG1068" i="1" s="1"/>
  <c r="X1068" i="1"/>
  <c r="AD1068" i="1"/>
  <c r="A1070" i="1"/>
  <c r="AC1071" i="1" s="1"/>
  <c r="AG963" i="1"/>
  <c r="K1071" i="1" l="1"/>
  <c r="AI1070" i="1"/>
  <c r="W1070" i="1"/>
  <c r="D1070" i="1"/>
  <c r="I1070" i="1"/>
  <c r="L1071" i="1"/>
  <c r="E586" i="1"/>
  <c r="C587" i="1"/>
  <c r="E1016" i="1"/>
  <c r="C1017" i="1"/>
  <c r="H622" i="1"/>
  <c r="H957" i="1"/>
  <c r="AA1071" i="1"/>
  <c r="M1070" i="1"/>
  <c r="Y1069" i="1"/>
  <c r="Z1069" i="1" s="1"/>
  <c r="AG1069" i="1" s="1"/>
  <c r="X1069" i="1"/>
  <c r="AD1069" i="1"/>
  <c r="A1071" i="1"/>
  <c r="AC1072" i="1" s="1"/>
  <c r="K1072" i="1" l="1"/>
  <c r="AI1071" i="1"/>
  <c r="I1071" i="1"/>
  <c r="W1071" i="1"/>
  <c r="D1071" i="1"/>
  <c r="AB1070" i="1"/>
  <c r="AD1070" i="1" s="1"/>
  <c r="L1072" i="1"/>
  <c r="C588" i="1"/>
  <c r="E587" i="1"/>
  <c r="H623" i="1"/>
  <c r="E1017" i="1"/>
  <c r="C1018" i="1"/>
  <c r="H958" i="1"/>
  <c r="AA1072" i="1"/>
  <c r="M1071" i="1"/>
  <c r="AB1071" i="1" s="1"/>
  <c r="Y1070" i="1"/>
  <c r="Z1070" i="1" s="1"/>
  <c r="AG1070" i="1" s="1"/>
  <c r="X1070" i="1"/>
  <c r="A1072" i="1"/>
  <c r="AC1073" i="1" s="1"/>
  <c r="K1073" i="1" l="1"/>
  <c r="AI1072" i="1"/>
  <c r="W1072" i="1"/>
  <c r="D1072" i="1"/>
  <c r="I1072" i="1"/>
  <c r="L1073" i="1"/>
  <c r="E588" i="1"/>
  <c r="C589" i="1"/>
  <c r="E1018" i="1"/>
  <c r="C1019" i="1"/>
  <c r="H624" i="1"/>
  <c r="H959" i="1"/>
  <c r="AA1073" i="1"/>
  <c r="M1072" i="1"/>
  <c r="Y1071" i="1"/>
  <c r="Z1071" i="1" s="1"/>
  <c r="AG1071" i="1" s="1"/>
  <c r="X1071" i="1"/>
  <c r="AD1071" i="1"/>
  <c r="A1073" i="1"/>
  <c r="AC1074" i="1" s="1"/>
  <c r="K1074" i="1" l="1"/>
  <c r="AI1073" i="1"/>
  <c r="I1073" i="1"/>
  <c r="W1073" i="1"/>
  <c r="D1073" i="1"/>
  <c r="AB1072" i="1"/>
  <c r="AD1072" i="1" s="1"/>
  <c r="L1074" i="1"/>
  <c r="C590" i="1"/>
  <c r="E589" i="1"/>
  <c r="H625" i="1"/>
  <c r="C1020" i="1"/>
  <c r="E1019" i="1"/>
  <c r="H960" i="1"/>
  <c r="AA1074" i="1"/>
  <c r="M1073" i="1"/>
  <c r="Y1072" i="1"/>
  <c r="Z1072" i="1" s="1"/>
  <c r="AG1072" i="1" s="1"/>
  <c r="X1072" i="1"/>
  <c r="A1074" i="1"/>
  <c r="AC1075" i="1" s="1"/>
  <c r="K1075" i="1" l="1"/>
  <c r="AI1074" i="1"/>
  <c r="W1074" i="1"/>
  <c r="D1074" i="1"/>
  <c r="I1074" i="1"/>
  <c r="AB1073" i="1"/>
  <c r="AD1073" i="1" s="1"/>
  <c r="L1075" i="1"/>
  <c r="E590" i="1"/>
  <c r="C591" i="1"/>
  <c r="C1021" i="1"/>
  <c r="E1020" i="1"/>
  <c r="H626" i="1"/>
  <c r="H961" i="1"/>
  <c r="AA1075" i="1"/>
  <c r="M1074" i="1"/>
  <c r="AB1074" i="1" s="1"/>
  <c r="Y1073" i="1"/>
  <c r="X1073" i="1"/>
  <c r="A1075" i="1"/>
  <c r="AC1076" i="1" s="1"/>
  <c r="K1076" i="1" l="1"/>
  <c r="AI1075" i="1"/>
  <c r="I1075" i="1"/>
  <c r="W1075" i="1"/>
  <c r="D1075" i="1"/>
  <c r="L1076" i="1"/>
  <c r="C592" i="1"/>
  <c r="E591" i="1"/>
  <c r="H627" i="1"/>
  <c r="E1021" i="1"/>
  <c r="C1022" i="1"/>
  <c r="H962" i="1"/>
  <c r="AA1076" i="1"/>
  <c r="M1075" i="1"/>
  <c r="AB1075" i="1" s="1"/>
  <c r="Y1074" i="1"/>
  <c r="X1074" i="1"/>
  <c r="A1076" i="1"/>
  <c r="D1076" i="1" s="1"/>
  <c r="AD1074" i="1"/>
  <c r="K1077" i="1" l="1"/>
  <c r="AC1077" i="1"/>
  <c r="AI1076" i="1"/>
  <c r="I1076" i="1"/>
  <c r="W1076" i="1"/>
  <c r="L1077" i="1"/>
  <c r="C593" i="1"/>
  <c r="E592" i="1"/>
  <c r="C1023" i="1"/>
  <c r="E1022" i="1"/>
  <c r="H628" i="1"/>
  <c r="H963" i="1"/>
  <c r="AA1077" i="1"/>
  <c r="M1076" i="1"/>
  <c r="Y1075" i="1"/>
  <c r="Z1075" i="1" s="1"/>
  <c r="AG1075" i="1" s="1"/>
  <c r="X1075" i="1"/>
  <c r="A1077" i="1"/>
  <c r="AD1075" i="1"/>
  <c r="K1078" i="1" l="1"/>
  <c r="AC1078" i="1"/>
  <c r="AI1077" i="1"/>
  <c r="W1077" i="1"/>
  <c r="D1077" i="1"/>
  <c r="I1077" i="1"/>
  <c r="AB1076" i="1"/>
  <c r="AD1076" i="1" s="1"/>
  <c r="L1078" i="1"/>
  <c r="E593" i="1"/>
  <c r="C594" i="1"/>
  <c r="H629" i="1"/>
  <c r="M1077" i="1"/>
  <c r="AB1077" i="1" s="1"/>
  <c r="E1023" i="1"/>
  <c r="C1024" i="1"/>
  <c r="H964" i="1"/>
  <c r="AA1078" i="1"/>
  <c r="Y1076" i="1"/>
  <c r="Z1076" i="1" s="1"/>
  <c r="AG1076" i="1" s="1"/>
  <c r="X1076" i="1"/>
  <c r="A1078" i="1"/>
  <c r="AC1079" i="1" l="1"/>
  <c r="K1079" i="1"/>
  <c r="AI1078" i="1"/>
  <c r="I1078" i="1"/>
  <c r="W1078" i="1"/>
  <c r="D1078" i="1"/>
  <c r="L1079" i="1"/>
  <c r="E594" i="1"/>
  <c r="C595" i="1"/>
  <c r="C1025" i="1"/>
  <c r="E1024" i="1"/>
  <c r="H630" i="1"/>
  <c r="H965" i="1"/>
  <c r="AA1079" i="1"/>
  <c r="M1078" i="1"/>
  <c r="AB1078" i="1" s="1"/>
  <c r="Y1077" i="1"/>
  <c r="X1077" i="1"/>
  <c r="Z960" i="1"/>
  <c r="A1079" i="1"/>
  <c r="AD1077" i="1"/>
  <c r="K1080" i="1" l="1"/>
  <c r="AC1080" i="1"/>
  <c r="AI1079" i="1"/>
  <c r="I1079" i="1"/>
  <c r="W1079" i="1"/>
  <c r="D1079" i="1"/>
  <c r="L1080" i="1"/>
  <c r="C596" i="1"/>
  <c r="E595" i="1"/>
  <c r="H631" i="1"/>
  <c r="C1026" i="1"/>
  <c r="E1025" i="1"/>
  <c r="H966" i="1"/>
  <c r="AA1080" i="1"/>
  <c r="AG960" i="1"/>
  <c r="M1079" i="1"/>
  <c r="Y1078" i="1"/>
  <c r="X1078" i="1"/>
  <c r="AD1078" i="1"/>
  <c r="A1080" i="1"/>
  <c r="AC1081" i="1" l="1"/>
  <c r="K1081" i="1"/>
  <c r="AI1080" i="1"/>
  <c r="W1080" i="1"/>
  <c r="D1080" i="1"/>
  <c r="I1080" i="1"/>
  <c r="AB1079" i="1"/>
  <c r="AD1079" i="1" s="1"/>
  <c r="L1081" i="1"/>
  <c r="E596" i="1"/>
  <c r="C597" i="1"/>
  <c r="E1026" i="1"/>
  <c r="C1027" i="1"/>
  <c r="H632" i="1"/>
  <c r="H967" i="1"/>
  <c r="AA1081" i="1"/>
  <c r="M1080" i="1"/>
  <c r="Y1079" i="1"/>
  <c r="Z1079" i="1" s="1"/>
  <c r="AG1079" i="1" s="1"/>
  <c r="X1079" i="1"/>
  <c r="A1081" i="1"/>
  <c r="K1082" i="1" l="1"/>
  <c r="AC1082" i="1"/>
  <c r="AI1081" i="1"/>
  <c r="I1081" i="1"/>
  <c r="W1081" i="1"/>
  <c r="D1081" i="1"/>
  <c r="AB1080" i="1"/>
  <c r="AD1080" i="1" s="1"/>
  <c r="L1082" i="1"/>
  <c r="C598" i="1"/>
  <c r="E597" i="1"/>
  <c r="H633" i="1"/>
  <c r="C1028" i="1"/>
  <c r="E1027" i="1"/>
  <c r="H968" i="1"/>
  <c r="AA1082" i="1"/>
  <c r="M1081" i="1"/>
  <c r="AB1081" i="1" s="1"/>
  <c r="Y1080" i="1"/>
  <c r="X1080" i="1"/>
  <c r="A1082" i="1"/>
  <c r="D1082" i="1" s="1"/>
  <c r="AC1083" i="1" l="1"/>
  <c r="K1083" i="1"/>
  <c r="AI1082" i="1"/>
  <c r="I1082" i="1"/>
  <c r="W1082" i="1"/>
  <c r="L1083" i="1"/>
  <c r="E598" i="1"/>
  <c r="C599" i="1"/>
  <c r="E1028" i="1"/>
  <c r="C1029" i="1"/>
  <c r="H634" i="1"/>
  <c r="H969" i="1"/>
  <c r="AA1083" i="1"/>
  <c r="Y1081" i="1"/>
  <c r="Z1081" i="1" s="1"/>
  <c r="AG1081" i="1" s="1"/>
  <c r="X1081" i="1"/>
  <c r="M1082" i="1"/>
  <c r="A1083" i="1"/>
  <c r="AD1081" i="1"/>
  <c r="D1083" i="1" l="1"/>
  <c r="AC1084" i="1"/>
  <c r="K1084" i="1"/>
  <c r="AI1083" i="1"/>
  <c r="I1083" i="1"/>
  <c r="AB1082" i="1"/>
  <c r="AD1082" i="1" s="1"/>
  <c r="W1083" i="1"/>
  <c r="L1084" i="1"/>
  <c r="C600" i="1"/>
  <c r="E599" i="1"/>
  <c r="H635" i="1"/>
  <c r="E1029" i="1"/>
  <c r="C1030" i="1"/>
  <c r="M1083" i="1"/>
  <c r="H970" i="1"/>
  <c r="AA1084" i="1"/>
  <c r="Y1082" i="1"/>
  <c r="X1082" i="1"/>
  <c r="A1084" i="1"/>
  <c r="Z981" i="1"/>
  <c r="AG981" i="1" s="1"/>
  <c r="AC1085" i="1" l="1"/>
  <c r="K1085" i="1"/>
  <c r="AI1084" i="1"/>
  <c r="I1084" i="1"/>
  <c r="W1084" i="1"/>
  <c r="D1084" i="1"/>
  <c r="AB1083" i="1"/>
  <c r="AD1083" i="1" s="1"/>
  <c r="L1085" i="1"/>
  <c r="E600" i="1"/>
  <c r="C601" i="1"/>
  <c r="E1030" i="1"/>
  <c r="C1031" i="1"/>
  <c r="H636" i="1"/>
  <c r="H971" i="1"/>
  <c r="AA1085" i="1"/>
  <c r="M1084" i="1"/>
  <c r="Y1083" i="1"/>
  <c r="X1083" i="1"/>
  <c r="A1085" i="1"/>
  <c r="K1086" i="1" l="1"/>
  <c r="AC1086" i="1"/>
  <c r="AI1085" i="1"/>
  <c r="W1085" i="1"/>
  <c r="D1085" i="1"/>
  <c r="I1085" i="1"/>
  <c r="AB1084" i="1"/>
  <c r="AD1084" i="1" s="1"/>
  <c r="L1086" i="1"/>
  <c r="C602" i="1"/>
  <c r="E601" i="1"/>
  <c r="H637" i="1"/>
  <c r="C1032" i="1"/>
  <c r="E1031" i="1"/>
  <c r="H972" i="1"/>
  <c r="AA1086" i="1"/>
  <c r="M1085" i="1"/>
  <c r="AB1085" i="1" s="1"/>
  <c r="Y1084" i="1"/>
  <c r="Z1084" i="1" s="1"/>
  <c r="AG1084" i="1" s="1"/>
  <c r="X1084" i="1"/>
  <c r="A1086" i="1"/>
  <c r="K1087" i="1" s="1"/>
  <c r="AC1087" i="1" l="1"/>
  <c r="AI1086" i="1"/>
  <c r="W1086" i="1"/>
  <c r="D1086" i="1"/>
  <c r="I1086" i="1"/>
  <c r="L1087" i="1"/>
  <c r="C603" i="1"/>
  <c r="E602" i="1"/>
  <c r="E1032" i="1"/>
  <c r="C1033" i="1"/>
  <c r="H638" i="1"/>
  <c r="H973" i="1"/>
  <c r="AA1087" i="1"/>
  <c r="M1086" i="1"/>
  <c r="Y1085" i="1"/>
  <c r="X1085" i="1"/>
  <c r="AD1085" i="1"/>
  <c r="A1087" i="1"/>
  <c r="K1088" i="1" s="1"/>
  <c r="AC1088" i="1" l="1"/>
  <c r="W1087" i="1"/>
  <c r="D1087" i="1"/>
  <c r="AI1087" i="1"/>
  <c r="I1087" i="1"/>
  <c r="AB1086" i="1"/>
  <c r="AD1086" i="1" s="1"/>
  <c r="L1088" i="1"/>
  <c r="E1033" i="1"/>
  <c r="C1034" i="1"/>
  <c r="E603" i="1"/>
  <c r="C604" i="1"/>
  <c r="H639" i="1"/>
  <c r="H974" i="1"/>
  <c r="AA1088" i="1"/>
  <c r="M1087" i="1"/>
  <c r="Y1086" i="1"/>
  <c r="Z1086" i="1" s="1"/>
  <c r="AG1086" i="1" s="1"/>
  <c r="X1086" i="1"/>
  <c r="A1088" i="1"/>
  <c r="K1089" i="1" s="1"/>
  <c r="AC1089" i="1" l="1"/>
  <c r="AI1088" i="1"/>
  <c r="I1088" i="1"/>
  <c r="W1088" i="1"/>
  <c r="D1088" i="1"/>
  <c r="AB1087" i="1"/>
  <c r="AD1087" i="1" s="1"/>
  <c r="L1089" i="1"/>
  <c r="E604" i="1"/>
  <c r="C605" i="1"/>
  <c r="E1034" i="1"/>
  <c r="C1035" i="1"/>
  <c r="H640" i="1"/>
  <c r="H975" i="1"/>
  <c r="AA1089" i="1"/>
  <c r="Y1087" i="1"/>
  <c r="Z1087" i="1" s="1"/>
  <c r="AG1087" i="1" s="1"/>
  <c r="X1087" i="1"/>
  <c r="M1088" i="1"/>
  <c r="A1089" i="1"/>
  <c r="K1090" i="1" s="1"/>
  <c r="Z983" i="1"/>
  <c r="AC1090" i="1" l="1"/>
  <c r="AI1089" i="1"/>
  <c r="W1089" i="1"/>
  <c r="D1089" i="1"/>
  <c r="I1089" i="1"/>
  <c r="AB1088" i="1"/>
  <c r="AD1088" i="1" s="1"/>
  <c r="L1090" i="1"/>
  <c r="C1036" i="1"/>
  <c r="E1035" i="1"/>
  <c r="C606" i="1"/>
  <c r="E605" i="1"/>
  <c r="H641" i="1"/>
  <c r="M1089" i="1"/>
  <c r="AB1089" i="1" s="1"/>
  <c r="H976" i="1"/>
  <c r="AA1090" i="1"/>
  <c r="Y1088" i="1"/>
  <c r="Z1088" i="1" s="1"/>
  <c r="AG1088" i="1" s="1"/>
  <c r="X1088" i="1"/>
  <c r="A1090" i="1"/>
  <c r="K1091" i="1" s="1"/>
  <c r="AG983" i="1"/>
  <c r="Z987" i="1"/>
  <c r="AG987" i="1" s="1"/>
  <c r="AC1091" i="1" l="1"/>
  <c r="AI1090" i="1"/>
  <c r="I1090" i="1"/>
  <c r="W1090" i="1"/>
  <c r="D1090" i="1"/>
  <c r="L1091" i="1"/>
  <c r="C607" i="1"/>
  <c r="E606" i="1"/>
  <c r="E1036" i="1"/>
  <c r="C1037" i="1"/>
  <c r="H642" i="1"/>
  <c r="H977" i="1"/>
  <c r="AA1091" i="1"/>
  <c r="M1090" i="1"/>
  <c r="Y1089" i="1"/>
  <c r="Z1089" i="1" s="1"/>
  <c r="AG1089" i="1" s="1"/>
  <c r="X1089" i="1"/>
  <c r="AD1089" i="1"/>
  <c r="A1091" i="1"/>
  <c r="K1092" i="1" s="1"/>
  <c r="AC1092" i="1" l="1"/>
  <c r="AI1091" i="1"/>
  <c r="W1091" i="1"/>
  <c r="D1091" i="1"/>
  <c r="I1091" i="1"/>
  <c r="AB1090" i="1"/>
  <c r="AD1090" i="1" s="1"/>
  <c r="L1092" i="1"/>
  <c r="E1037" i="1"/>
  <c r="C1038" i="1"/>
  <c r="E607" i="1"/>
  <c r="C608" i="1"/>
  <c r="H643" i="1"/>
  <c r="H978" i="1"/>
  <c r="AA1092" i="1"/>
  <c r="M1091" i="1"/>
  <c r="Y1090" i="1"/>
  <c r="Z1090" i="1" s="1"/>
  <c r="AG1090" i="1" s="1"/>
  <c r="X1090" i="1"/>
  <c r="A1092" i="1"/>
  <c r="K1093" i="1" s="1"/>
  <c r="Z986" i="1"/>
  <c r="AC1093" i="1" l="1"/>
  <c r="AI1092" i="1"/>
  <c r="W1092" i="1"/>
  <c r="D1092" i="1"/>
  <c r="I1092" i="1"/>
  <c r="AB1091" i="1"/>
  <c r="AD1091" i="1" s="1"/>
  <c r="L1093" i="1"/>
  <c r="E608" i="1"/>
  <c r="C609" i="1"/>
  <c r="E1038" i="1"/>
  <c r="C1039" i="1"/>
  <c r="H644" i="1"/>
  <c r="H979" i="1"/>
  <c r="AA1093" i="1"/>
  <c r="M1092" i="1"/>
  <c r="Y1091" i="1"/>
  <c r="Z1091" i="1" s="1"/>
  <c r="AG1091" i="1" s="1"/>
  <c r="X1091" i="1"/>
  <c r="A1093" i="1"/>
  <c r="K1094" i="1" s="1"/>
  <c r="AG986" i="1"/>
  <c r="AC1094" i="1" l="1"/>
  <c r="AI1093" i="1"/>
  <c r="I1093" i="1"/>
  <c r="W1093" i="1"/>
  <c r="D1093" i="1"/>
  <c r="AB1092" i="1"/>
  <c r="AD1092" i="1" s="1"/>
  <c r="L1094" i="1"/>
  <c r="E1039" i="1"/>
  <c r="C1040" i="1"/>
  <c r="C610" i="1"/>
  <c r="E609" i="1"/>
  <c r="H645" i="1"/>
  <c r="H980" i="1"/>
  <c r="AA1094" i="1"/>
  <c r="M1093" i="1"/>
  <c r="Y1092" i="1"/>
  <c r="Z1092" i="1" s="1"/>
  <c r="AG1092" i="1" s="1"/>
  <c r="X1092" i="1"/>
  <c r="A1094" i="1"/>
  <c r="D1094" i="1" s="1"/>
  <c r="AC1095" i="1" l="1"/>
  <c r="K1095" i="1"/>
  <c r="AI1094" i="1"/>
  <c r="I1094" i="1"/>
  <c r="AB1093" i="1"/>
  <c r="AD1093" i="1" s="1"/>
  <c r="W1094" i="1"/>
  <c r="L1095" i="1"/>
  <c r="E610" i="1"/>
  <c r="C611" i="1"/>
  <c r="C1041" i="1"/>
  <c r="E1040" i="1"/>
  <c r="H646" i="1"/>
  <c r="H981" i="1"/>
  <c r="AA1095" i="1"/>
  <c r="M1094" i="1"/>
  <c r="AB1094" i="1" s="1"/>
  <c r="Y1093" i="1"/>
  <c r="Z1093" i="1" s="1"/>
  <c r="AG1093" i="1" s="1"/>
  <c r="X1093" i="1"/>
  <c r="Z989" i="1"/>
  <c r="AG989" i="1" s="1"/>
  <c r="A1095" i="1"/>
  <c r="D1095" i="1" s="1"/>
  <c r="K1096" i="1" l="1"/>
  <c r="AC1096" i="1"/>
  <c r="AI1095" i="1"/>
  <c r="I1095" i="1"/>
  <c r="W1095" i="1"/>
  <c r="L1096" i="1"/>
  <c r="E1041" i="1"/>
  <c r="C1042" i="1"/>
  <c r="C612" i="1"/>
  <c r="E611" i="1"/>
  <c r="H647" i="1"/>
  <c r="H982" i="1"/>
  <c r="AA1096" i="1"/>
  <c r="M1095" i="1"/>
  <c r="AB1095" i="1" s="1"/>
  <c r="Y1094" i="1"/>
  <c r="Z1094" i="1" s="1"/>
  <c r="AG1094" i="1" s="1"/>
  <c r="X1094" i="1"/>
  <c r="AD1094" i="1"/>
  <c r="A1096" i="1"/>
  <c r="Z993" i="1"/>
  <c r="AC1097" i="1" l="1"/>
  <c r="K1097" i="1"/>
  <c r="AI1096" i="1"/>
  <c r="W1096" i="1"/>
  <c r="D1096" i="1"/>
  <c r="I1096" i="1"/>
  <c r="L1097" i="1"/>
  <c r="C613" i="1"/>
  <c r="E612" i="1"/>
  <c r="C1043" i="1"/>
  <c r="E1042" i="1"/>
  <c r="H648" i="1"/>
  <c r="H983" i="1"/>
  <c r="AD1095" i="1"/>
  <c r="AA1097" i="1"/>
  <c r="M1096" i="1"/>
  <c r="AB1096" i="1" s="1"/>
  <c r="Y1095" i="1"/>
  <c r="Z1095" i="1" s="1"/>
  <c r="AG1095" i="1" s="1"/>
  <c r="X1095" i="1"/>
  <c r="A1097" i="1"/>
  <c r="AG993" i="1"/>
  <c r="K1098" i="1" l="1"/>
  <c r="AC1098" i="1"/>
  <c r="AI1097" i="1"/>
  <c r="W1097" i="1"/>
  <c r="D1097" i="1"/>
  <c r="I1097" i="1"/>
  <c r="L1098" i="1"/>
  <c r="E1043" i="1"/>
  <c r="C1044" i="1"/>
  <c r="E613" i="1"/>
  <c r="C614" i="1"/>
  <c r="H649" i="1"/>
  <c r="H984" i="1"/>
  <c r="AA1098" i="1"/>
  <c r="M1097" i="1"/>
  <c r="Y1096" i="1"/>
  <c r="Z1096" i="1" s="1"/>
  <c r="AG1096" i="1" s="1"/>
  <c r="X1096" i="1"/>
  <c r="AD1096" i="1"/>
  <c r="A1098" i="1"/>
  <c r="AC1099" i="1" l="1"/>
  <c r="K1099" i="1"/>
  <c r="AI1098" i="1"/>
  <c r="I1098" i="1"/>
  <c r="W1098" i="1"/>
  <c r="D1098" i="1"/>
  <c r="AB1097" i="1"/>
  <c r="AD1097" i="1" s="1"/>
  <c r="L1099" i="1"/>
  <c r="C615" i="1"/>
  <c r="E614" i="1"/>
  <c r="C1045" i="1"/>
  <c r="E1044" i="1"/>
  <c r="H650" i="1"/>
  <c r="H985" i="1"/>
  <c r="AA1099" i="1"/>
  <c r="M1098" i="1"/>
  <c r="AB1098" i="1" s="1"/>
  <c r="Y1097" i="1"/>
  <c r="Z1097" i="1" s="1"/>
  <c r="AG1097" i="1" s="1"/>
  <c r="X1097" i="1"/>
  <c r="A1099" i="1"/>
  <c r="K1100" i="1" l="1"/>
  <c r="AC1100" i="1"/>
  <c r="AI1099" i="1"/>
  <c r="M1099" i="1"/>
  <c r="AB1099" i="1" s="1"/>
  <c r="AD1099" i="1" s="1"/>
  <c r="W1099" i="1"/>
  <c r="D1099" i="1"/>
  <c r="I1099" i="1"/>
  <c r="L1100" i="1"/>
  <c r="C1046" i="1"/>
  <c r="E1045" i="1"/>
  <c r="E615" i="1"/>
  <c r="C616" i="1"/>
  <c r="H651" i="1"/>
  <c r="H986" i="1"/>
  <c r="AA1100" i="1"/>
  <c r="Y1098" i="1"/>
  <c r="Z1098" i="1" s="1"/>
  <c r="AG1098" i="1" s="1"/>
  <c r="X1098" i="1"/>
  <c r="AD1098" i="1"/>
  <c r="A1100" i="1"/>
  <c r="AC1101" i="1" l="1"/>
  <c r="K1101" i="1"/>
  <c r="AI1100" i="1"/>
  <c r="I1100" i="1"/>
  <c r="W1100" i="1"/>
  <c r="D1100" i="1"/>
  <c r="L1101" i="1"/>
  <c r="C617" i="1"/>
  <c r="E616" i="1"/>
  <c r="E1046" i="1"/>
  <c r="C1047" i="1"/>
  <c r="H652" i="1"/>
  <c r="H987" i="1"/>
  <c r="AA1101" i="1"/>
  <c r="M1100" i="1"/>
  <c r="AB1100" i="1" s="1"/>
  <c r="Y1099" i="1"/>
  <c r="Z1099" i="1" s="1"/>
  <c r="AG1099" i="1" s="1"/>
  <c r="X1099" i="1"/>
  <c r="A1101" i="1"/>
  <c r="K1102" i="1" l="1"/>
  <c r="AC1102" i="1"/>
  <c r="AI1101" i="1"/>
  <c r="W1101" i="1"/>
  <c r="D1101" i="1"/>
  <c r="I1101" i="1"/>
  <c r="L1102" i="1"/>
  <c r="C1048" i="1"/>
  <c r="E1047" i="1"/>
  <c r="C618" i="1"/>
  <c r="E617" i="1"/>
  <c r="H653" i="1"/>
  <c r="H988" i="1"/>
  <c r="AA1102" i="1"/>
  <c r="M1101" i="1"/>
  <c r="Y1100" i="1"/>
  <c r="Z1100" i="1" s="1"/>
  <c r="AG1100" i="1" s="1"/>
  <c r="X1100" i="1"/>
  <c r="AD1100" i="1"/>
  <c r="A1102" i="1"/>
  <c r="K1103" i="1" s="1"/>
  <c r="AC1103" i="1" l="1"/>
  <c r="AI1102" i="1"/>
  <c r="I1102" i="1"/>
  <c r="W1102" i="1"/>
  <c r="D1102" i="1"/>
  <c r="AB1101" i="1"/>
  <c r="AD1101" i="1" s="1"/>
  <c r="L1103" i="1"/>
  <c r="E618" i="1"/>
  <c r="C619" i="1"/>
  <c r="C1049" i="1"/>
  <c r="E1048" i="1"/>
  <c r="H654" i="1"/>
  <c r="H989" i="1"/>
  <c r="AA1103" i="1"/>
  <c r="Y1101" i="1"/>
  <c r="Z1101" i="1" s="1"/>
  <c r="AG1101" i="1" s="1"/>
  <c r="X1101" i="1"/>
  <c r="M1102" i="1"/>
  <c r="AB1102" i="1" s="1"/>
  <c r="A1103" i="1"/>
  <c r="K1104" i="1" s="1"/>
  <c r="AC1104" i="1" l="1"/>
  <c r="AI1103" i="1"/>
  <c r="W1103" i="1"/>
  <c r="D1103" i="1"/>
  <c r="I1103" i="1"/>
  <c r="L1104" i="1"/>
  <c r="E1049" i="1"/>
  <c r="C1050" i="1"/>
  <c r="C620" i="1"/>
  <c r="E619" i="1"/>
  <c r="H655" i="1"/>
  <c r="H990" i="1"/>
  <c r="AA1104" i="1"/>
  <c r="M1103" i="1"/>
  <c r="Y1102" i="1"/>
  <c r="Z1102" i="1" s="1"/>
  <c r="AG1102" i="1" s="1"/>
  <c r="X1102" i="1"/>
  <c r="AD1102" i="1"/>
  <c r="A1104" i="1"/>
  <c r="K1105" i="1" s="1"/>
  <c r="AC1105" i="1" l="1"/>
  <c r="AI1104" i="1"/>
  <c r="I1104" i="1"/>
  <c r="W1104" i="1"/>
  <c r="D1104" i="1"/>
  <c r="AB1103" i="1"/>
  <c r="AD1103" i="1" s="1"/>
  <c r="L1105" i="1"/>
  <c r="E620" i="1"/>
  <c r="C621" i="1"/>
  <c r="C1051" i="1"/>
  <c r="E1050" i="1"/>
  <c r="H656" i="1"/>
  <c r="H991" i="1"/>
  <c r="M1104" i="1"/>
  <c r="AA1105" i="1"/>
  <c r="Y1103" i="1"/>
  <c r="Z1103" i="1" s="1"/>
  <c r="AG1103" i="1" s="1"/>
  <c r="X1103" i="1"/>
  <c r="A1105" i="1"/>
  <c r="K1106" i="1" s="1"/>
  <c r="AC1106" i="1" l="1"/>
  <c r="AC1107" i="1" s="1"/>
  <c r="AI1105" i="1"/>
  <c r="I1105" i="1"/>
  <c r="W1105" i="1"/>
  <c r="D1105" i="1"/>
  <c r="AB1104" i="1"/>
  <c r="AD1104" i="1" s="1"/>
  <c r="L1106" i="1"/>
  <c r="C1052" i="1"/>
  <c r="E1051" i="1"/>
  <c r="E621" i="1"/>
  <c r="C622" i="1"/>
  <c r="H657" i="1"/>
  <c r="H992" i="1"/>
  <c r="AA1106" i="1"/>
  <c r="M1105" i="1"/>
  <c r="Y1104" i="1"/>
  <c r="Z1104" i="1" s="1"/>
  <c r="AG1104" i="1" s="1"/>
  <c r="X1104" i="1"/>
  <c r="A1106" i="1"/>
  <c r="K1107" i="1" s="1"/>
  <c r="AI1106" i="1" l="1"/>
  <c r="I1106" i="1"/>
  <c r="W1106" i="1"/>
  <c r="D1106" i="1"/>
  <c r="AB1105" i="1"/>
  <c r="AD1105" i="1" s="1"/>
  <c r="L1107" i="1"/>
  <c r="E622" i="1"/>
  <c r="C623" i="1"/>
  <c r="C1053" i="1"/>
  <c r="E1052" i="1"/>
  <c r="H658" i="1"/>
  <c r="H993" i="1"/>
  <c r="AA1107" i="1"/>
  <c r="Y1105" i="1"/>
  <c r="X1105" i="1"/>
  <c r="Z988" i="1"/>
  <c r="M1106" i="1"/>
  <c r="A1107" i="1"/>
  <c r="K1108" i="1" s="1"/>
  <c r="AC1108" i="1" l="1"/>
  <c r="AI1107" i="1"/>
  <c r="W1107" i="1"/>
  <c r="D1107" i="1"/>
  <c r="I1107" i="1"/>
  <c r="AB1106" i="1"/>
  <c r="AD1106" i="1" s="1"/>
  <c r="L1108" i="1"/>
  <c r="E1053" i="1"/>
  <c r="C1054" i="1"/>
  <c r="E623" i="1"/>
  <c r="C624" i="1"/>
  <c r="H659" i="1"/>
  <c r="H994" i="1"/>
  <c r="AA1108" i="1"/>
  <c r="M1107" i="1"/>
  <c r="AG988" i="1"/>
  <c r="Y1106" i="1"/>
  <c r="X1106" i="1"/>
  <c r="A1108" i="1"/>
  <c r="K1109" i="1" s="1"/>
  <c r="AC1109" i="1" l="1"/>
  <c r="AI1108" i="1"/>
  <c r="W1108" i="1"/>
  <c r="D1108" i="1"/>
  <c r="I1108" i="1"/>
  <c r="AB1107" i="1"/>
  <c r="AD1107" i="1" s="1"/>
  <c r="L1109" i="1"/>
  <c r="E1054" i="1"/>
  <c r="C1055" i="1"/>
  <c r="C625" i="1"/>
  <c r="E624" i="1"/>
  <c r="H660" i="1"/>
  <c r="H995" i="1"/>
  <c r="AA1109" i="1"/>
  <c r="M1108" i="1"/>
  <c r="Y1107" i="1"/>
  <c r="X1107" i="1"/>
  <c r="A1109" i="1"/>
  <c r="K1110" i="1" s="1"/>
  <c r="AC1110" i="1" l="1"/>
  <c r="AI1109" i="1"/>
  <c r="I1109" i="1"/>
  <c r="W1109" i="1"/>
  <c r="D1109" i="1"/>
  <c r="AB1108" i="1"/>
  <c r="AD1108" i="1" s="1"/>
  <c r="L1110" i="1"/>
  <c r="E1055" i="1"/>
  <c r="C1056" i="1"/>
  <c r="C626" i="1"/>
  <c r="E625" i="1"/>
  <c r="H661" i="1"/>
  <c r="H996" i="1"/>
  <c r="AA1110" i="1"/>
  <c r="M1109" i="1"/>
  <c r="Y1108" i="1"/>
  <c r="Z1108" i="1" s="1"/>
  <c r="AG1108" i="1" s="1"/>
  <c r="X1108" i="1"/>
  <c r="A1110" i="1"/>
  <c r="K1111" i="1" s="1"/>
  <c r="AC1111" i="1" l="1"/>
  <c r="AI1110" i="1"/>
  <c r="L1111" i="1"/>
  <c r="W1110" i="1"/>
  <c r="D1110" i="1"/>
  <c r="I1110" i="1"/>
  <c r="AB1109" i="1"/>
  <c r="AD1109" i="1" s="1"/>
  <c r="E1056" i="1"/>
  <c r="C1057" i="1"/>
  <c r="C627" i="1"/>
  <c r="E626" i="1"/>
  <c r="H662" i="1"/>
  <c r="H997" i="1"/>
  <c r="AA1111" i="1"/>
  <c r="M1110" i="1"/>
  <c r="AB1110" i="1" s="1"/>
  <c r="Y1109" i="1"/>
  <c r="Z1109" i="1" s="1"/>
  <c r="AG1109" i="1" s="1"/>
  <c r="X1109" i="1"/>
  <c r="A1111" i="1"/>
  <c r="K1112" i="1" s="1"/>
  <c r="AC1112" i="1" l="1"/>
  <c r="AI1111" i="1"/>
  <c r="W1111" i="1"/>
  <c r="D1111" i="1"/>
  <c r="I1111" i="1"/>
  <c r="L1112" i="1"/>
  <c r="E1057" i="1"/>
  <c r="C1058" i="1"/>
  <c r="C628" i="1"/>
  <c r="E627" i="1"/>
  <c r="H663" i="1"/>
  <c r="H998" i="1"/>
  <c r="AA1112" i="1"/>
  <c r="M1111" i="1"/>
  <c r="Y1110" i="1"/>
  <c r="X1110" i="1"/>
  <c r="AD1110" i="1"/>
  <c r="A1112" i="1"/>
  <c r="K1113" i="1" s="1"/>
  <c r="AC1113" i="1" l="1"/>
  <c r="AI1112" i="1"/>
  <c r="W1112" i="1"/>
  <c r="D1112" i="1"/>
  <c r="I1112" i="1"/>
  <c r="AB1111" i="1"/>
  <c r="AD1111" i="1" s="1"/>
  <c r="L1113" i="1"/>
  <c r="E1058" i="1"/>
  <c r="C1059" i="1"/>
  <c r="E628" i="1"/>
  <c r="C629" i="1"/>
  <c r="H664" i="1"/>
  <c r="H999" i="1"/>
  <c r="AA1113" i="1"/>
  <c r="M1112" i="1"/>
  <c r="Y1111" i="1"/>
  <c r="Z1111" i="1" s="1"/>
  <c r="AG1111" i="1" s="1"/>
  <c r="X1111" i="1"/>
  <c r="A1113" i="1"/>
  <c r="K1114" i="1" s="1"/>
  <c r="AC1114" i="1" l="1"/>
  <c r="AI1113" i="1"/>
  <c r="I1113" i="1"/>
  <c r="W1113" i="1"/>
  <c r="D1113" i="1"/>
  <c r="AB1112" i="1"/>
  <c r="AD1112" i="1" s="1"/>
  <c r="L1114" i="1"/>
  <c r="E1059" i="1"/>
  <c r="C1060" i="1"/>
  <c r="E629" i="1"/>
  <c r="C630" i="1"/>
  <c r="H665" i="1"/>
  <c r="H1000" i="1"/>
  <c r="AA1114" i="1"/>
  <c r="M1113" i="1"/>
  <c r="Y1112" i="1"/>
  <c r="X1112" i="1"/>
  <c r="A1114" i="1"/>
  <c r="D1114" i="1" l="1"/>
  <c r="AC1115" i="1"/>
  <c r="K1115" i="1"/>
  <c r="AI1114" i="1"/>
  <c r="I1114" i="1"/>
  <c r="AB1113" i="1"/>
  <c r="AD1113" i="1" s="1"/>
  <c r="W1114" i="1"/>
  <c r="L1115" i="1"/>
  <c r="M1114" i="1"/>
  <c r="AB1114" i="1" s="1"/>
  <c r="AD1114" i="1" s="1"/>
  <c r="E1060" i="1"/>
  <c r="C1061" i="1"/>
  <c r="C631" i="1"/>
  <c r="E630" i="1"/>
  <c r="H666" i="1"/>
  <c r="H1001" i="1"/>
  <c r="AA1115" i="1"/>
  <c r="Y1113" i="1"/>
  <c r="X1113" i="1"/>
  <c r="A1115" i="1"/>
  <c r="D1115" i="1" s="1"/>
  <c r="Z1012" i="1"/>
  <c r="K1116" i="1" l="1"/>
  <c r="AC1116" i="1"/>
  <c r="AI1115" i="1"/>
  <c r="I1115" i="1"/>
  <c r="W1115" i="1"/>
  <c r="L1116" i="1"/>
  <c r="C1062" i="1"/>
  <c r="E1061" i="1"/>
  <c r="E631" i="1"/>
  <c r="C632" i="1"/>
  <c r="H667" i="1"/>
  <c r="H1002" i="1"/>
  <c r="AA1116" i="1"/>
  <c r="M1115" i="1"/>
  <c r="Y1114" i="1"/>
  <c r="X1114" i="1"/>
  <c r="A1116" i="1"/>
  <c r="D1116" i="1" s="1"/>
  <c r="AG1012" i="1"/>
  <c r="AC1117" i="1" l="1"/>
  <c r="K1117" i="1"/>
  <c r="AI1116" i="1"/>
  <c r="I1116" i="1"/>
  <c r="AB1115" i="1"/>
  <c r="AD1115" i="1" s="1"/>
  <c r="L1117" i="1"/>
  <c r="W1116" i="1"/>
  <c r="C1063" i="1"/>
  <c r="E1062" i="1"/>
  <c r="H668" i="1"/>
  <c r="E632" i="1"/>
  <c r="C633" i="1"/>
  <c r="H1003" i="1"/>
  <c r="AA1117" i="1"/>
  <c r="M1116" i="1"/>
  <c r="AB1116" i="1" s="1"/>
  <c r="Y1115" i="1"/>
  <c r="Z1115" i="1" s="1"/>
  <c r="AG1115" i="1" s="1"/>
  <c r="X1115" i="1"/>
  <c r="A1117" i="1"/>
  <c r="K1118" i="1" l="1"/>
  <c r="AC1118" i="1"/>
  <c r="AI1117" i="1"/>
  <c r="W1117" i="1"/>
  <c r="D1117" i="1"/>
  <c r="I1117" i="1"/>
  <c r="L1118" i="1"/>
  <c r="E1063" i="1"/>
  <c r="C1064" i="1"/>
  <c r="C634" i="1"/>
  <c r="E633" i="1"/>
  <c r="H669" i="1"/>
  <c r="H1004" i="1"/>
  <c r="AA1118" i="1"/>
  <c r="M1117" i="1"/>
  <c r="Y1116" i="1"/>
  <c r="X1116" i="1"/>
  <c r="AD1116" i="1"/>
  <c r="A1118" i="1"/>
  <c r="AC1119" i="1" l="1"/>
  <c r="K1119" i="1"/>
  <c r="AI1118" i="1"/>
  <c r="I1118" i="1"/>
  <c r="W1118" i="1"/>
  <c r="D1118" i="1"/>
  <c r="AB1117" i="1"/>
  <c r="AD1117" i="1" s="1"/>
  <c r="L1119" i="1"/>
  <c r="C1065" i="1"/>
  <c r="E1064" i="1"/>
  <c r="H670" i="1"/>
  <c r="C635" i="1"/>
  <c r="E634" i="1"/>
  <c r="Z668" i="1"/>
  <c r="AG668" i="1" s="1"/>
  <c r="H1005" i="1"/>
  <c r="AA1119" i="1"/>
  <c r="M1118" i="1"/>
  <c r="AB1118" i="1" s="1"/>
  <c r="Y1117" i="1"/>
  <c r="Z1117" i="1" s="1"/>
  <c r="AG1117" i="1" s="1"/>
  <c r="X1117" i="1"/>
  <c r="A1119" i="1"/>
  <c r="K1120" i="1" l="1"/>
  <c r="AC1120" i="1"/>
  <c r="AI1119" i="1"/>
  <c r="I1119" i="1"/>
  <c r="W1119" i="1"/>
  <c r="D1119" i="1"/>
  <c r="L1120" i="1"/>
  <c r="E1065" i="1"/>
  <c r="C1066" i="1"/>
  <c r="C636" i="1"/>
  <c r="E635" i="1"/>
  <c r="H671" i="1"/>
  <c r="H1006" i="1"/>
  <c r="AA1120" i="1"/>
  <c r="M1119" i="1"/>
  <c r="AB1119" i="1" s="1"/>
  <c r="Y1118" i="1"/>
  <c r="Z1118" i="1" s="1"/>
  <c r="AG1118" i="1" s="1"/>
  <c r="X1118" i="1"/>
  <c r="A1120" i="1"/>
  <c r="D1120" i="1" s="1"/>
  <c r="AD1118" i="1"/>
  <c r="Z1014" i="1"/>
  <c r="AC1121" i="1" l="1"/>
  <c r="K1121" i="1"/>
  <c r="K1122" i="1" s="1"/>
  <c r="AI1120" i="1"/>
  <c r="I1120" i="1"/>
  <c r="L1121" i="1"/>
  <c r="W1120" i="1"/>
  <c r="E1066" i="1"/>
  <c r="C1067" i="1"/>
  <c r="H672" i="1"/>
  <c r="C637" i="1"/>
  <c r="E636" i="1"/>
  <c r="H1007" i="1"/>
  <c r="AA1121" i="1"/>
  <c r="Y1119" i="1"/>
  <c r="Z1119" i="1" s="1"/>
  <c r="AG1119" i="1" s="1"/>
  <c r="X1119" i="1"/>
  <c r="M1120" i="1"/>
  <c r="AB1120" i="1" s="1"/>
  <c r="A1121" i="1"/>
  <c r="AD1119" i="1"/>
  <c r="AG1014" i="1"/>
  <c r="AC1122" i="1" l="1"/>
  <c r="AI1121" i="1"/>
  <c r="W1121" i="1"/>
  <c r="D1121" i="1"/>
  <c r="I1121" i="1"/>
  <c r="L1122" i="1"/>
  <c r="C1068" i="1"/>
  <c r="E1067" i="1"/>
  <c r="C638" i="1"/>
  <c r="E637" i="1"/>
  <c r="H673" i="1"/>
  <c r="H1008" i="1"/>
  <c r="AA1122" i="1"/>
  <c r="Y1120" i="1"/>
  <c r="Z1120" i="1" s="1"/>
  <c r="AG1120" i="1" s="1"/>
  <c r="X1120" i="1"/>
  <c r="M1121" i="1"/>
  <c r="AD1120" i="1"/>
  <c r="A1122" i="1"/>
  <c r="K1123" i="1" s="1"/>
  <c r="Z1016" i="1"/>
  <c r="AC1123" i="1" l="1"/>
  <c r="AI1122" i="1"/>
  <c r="W1122" i="1"/>
  <c r="I1123" i="1" s="1"/>
  <c r="D1122" i="1"/>
  <c r="I1122" i="1"/>
  <c r="AB1121" i="1"/>
  <c r="AD1121" i="1" s="1"/>
  <c r="L1123" i="1"/>
  <c r="C1069" i="1"/>
  <c r="E1068" i="1"/>
  <c r="H674" i="1"/>
  <c r="C639" i="1"/>
  <c r="E638" i="1"/>
  <c r="H1009" i="1"/>
  <c r="AA1123" i="1"/>
  <c r="M1122" i="1"/>
  <c r="Y1121" i="1"/>
  <c r="Z1121" i="1" s="1"/>
  <c r="AG1121" i="1" s="1"/>
  <c r="X1121" i="1"/>
  <c r="A1123" i="1"/>
  <c r="K1124" i="1" s="1"/>
  <c r="AG1016" i="1"/>
  <c r="Z1017" i="1"/>
  <c r="AC1124" i="1" l="1"/>
  <c r="AI1123" i="1"/>
  <c r="W1123" i="1"/>
  <c r="I1124" i="1" s="1"/>
  <c r="D1123" i="1"/>
  <c r="AB1122" i="1"/>
  <c r="AD1122" i="1" s="1"/>
  <c r="L1124" i="1"/>
  <c r="C1070" i="1"/>
  <c r="E1069" i="1"/>
  <c r="C640" i="1"/>
  <c r="E639" i="1"/>
  <c r="H675" i="1"/>
  <c r="H1010" i="1"/>
  <c r="AA1124" i="1"/>
  <c r="M1123" i="1"/>
  <c r="AB1123" i="1" s="1"/>
  <c r="Y1122" i="1"/>
  <c r="Z1122" i="1" s="1"/>
  <c r="AG1122" i="1" s="1"/>
  <c r="X1122" i="1"/>
  <c r="A1124" i="1"/>
  <c r="K1125" i="1" s="1"/>
  <c r="AG1017" i="1"/>
  <c r="AC1125" i="1" l="1"/>
  <c r="AI1124" i="1"/>
  <c r="W1124" i="1"/>
  <c r="I1125" i="1" s="1"/>
  <c r="D1124" i="1"/>
  <c r="L1125" i="1"/>
  <c r="C1071" i="1"/>
  <c r="E1070" i="1"/>
  <c r="H676" i="1"/>
  <c r="C641" i="1"/>
  <c r="E640" i="1"/>
  <c r="H1011" i="1"/>
  <c r="AA1125" i="1"/>
  <c r="M1124" i="1"/>
  <c r="AB1124" i="1" s="1"/>
  <c r="Y1123" i="1"/>
  <c r="Z1123" i="1" s="1"/>
  <c r="AG1123" i="1" s="1"/>
  <c r="X1123" i="1"/>
  <c r="AD1123" i="1"/>
  <c r="A1125" i="1"/>
  <c r="K1126" i="1" s="1"/>
  <c r="AC1126" i="1" l="1"/>
  <c r="AI1125" i="1"/>
  <c r="W1125" i="1"/>
  <c r="I1126" i="1" s="1"/>
  <c r="D1125" i="1"/>
  <c r="L1126" i="1"/>
  <c r="C1072" i="1"/>
  <c r="E1071" i="1"/>
  <c r="E641" i="1"/>
  <c r="C642" i="1"/>
  <c r="H677" i="1"/>
  <c r="H1012" i="1"/>
  <c r="AA1126" i="1"/>
  <c r="M1125" i="1"/>
  <c r="Y1124" i="1"/>
  <c r="Z1124" i="1" s="1"/>
  <c r="AG1124" i="1" s="1"/>
  <c r="X1124" i="1"/>
  <c r="AD1124" i="1"/>
  <c r="A1126" i="1"/>
  <c r="K1127" i="1" s="1"/>
  <c r="AC1127" i="1" l="1"/>
  <c r="AI1126" i="1"/>
  <c r="W1126" i="1"/>
  <c r="I1127" i="1" s="1"/>
  <c r="D1126" i="1"/>
  <c r="AB1125" i="1"/>
  <c r="AD1125" i="1" s="1"/>
  <c r="L1127" i="1"/>
  <c r="E1072" i="1"/>
  <c r="C1073" i="1"/>
  <c r="C643" i="1"/>
  <c r="E642" i="1"/>
  <c r="H678" i="1"/>
  <c r="H1013" i="1"/>
  <c r="AA1127" i="1"/>
  <c r="Y1125" i="1"/>
  <c r="Z1125" i="1" s="1"/>
  <c r="AG1125" i="1" s="1"/>
  <c r="X1125" i="1"/>
  <c r="M1126" i="1"/>
  <c r="A1127" i="1"/>
  <c r="K1128" i="1" s="1"/>
  <c r="AC1128" i="1" l="1"/>
  <c r="AI1127" i="1"/>
  <c r="W1127" i="1"/>
  <c r="I1128" i="1" s="1"/>
  <c r="D1127" i="1"/>
  <c r="AB1126" i="1"/>
  <c r="AD1126" i="1" s="1"/>
  <c r="L1128" i="1"/>
  <c r="E1073" i="1"/>
  <c r="C1074" i="1"/>
  <c r="H679" i="1"/>
  <c r="E643" i="1"/>
  <c r="C644" i="1"/>
  <c r="H1014" i="1"/>
  <c r="AA1128" i="1"/>
  <c r="Y1126" i="1"/>
  <c r="Z1126" i="1" s="1"/>
  <c r="AG1126" i="1" s="1"/>
  <c r="X1126" i="1"/>
  <c r="M1127" i="1"/>
  <c r="A1128" i="1"/>
  <c r="K1129" i="1" s="1"/>
  <c r="AC1129" i="1" l="1"/>
  <c r="AI1128" i="1"/>
  <c r="W1128" i="1"/>
  <c r="I1129" i="1" s="1"/>
  <c r="D1128" i="1"/>
  <c r="AB1127" i="1"/>
  <c r="AD1127" i="1" s="1"/>
  <c r="L1129" i="1"/>
  <c r="C1075" i="1"/>
  <c r="E1074" i="1"/>
  <c r="E644" i="1"/>
  <c r="C645" i="1"/>
  <c r="H680" i="1"/>
  <c r="H1015" i="1"/>
  <c r="AA1129" i="1"/>
  <c r="M1128" i="1"/>
  <c r="Y1127" i="1"/>
  <c r="Z1127" i="1" s="1"/>
  <c r="AG1127" i="1" s="1"/>
  <c r="X1127" i="1"/>
  <c r="A1129" i="1"/>
  <c r="K1130" i="1" s="1"/>
  <c r="AC1130" i="1" l="1"/>
  <c r="W1129" i="1"/>
  <c r="I1130" i="1" s="1"/>
  <c r="D1129" i="1"/>
  <c r="AI1129" i="1"/>
  <c r="AB1128" i="1"/>
  <c r="AD1128" i="1" s="1"/>
  <c r="L1130" i="1"/>
  <c r="E1075" i="1"/>
  <c r="C1076" i="1"/>
  <c r="H681" i="1"/>
  <c r="C646" i="1"/>
  <c r="E645" i="1"/>
  <c r="H1016" i="1"/>
  <c r="AA1130" i="1"/>
  <c r="M1129" i="1"/>
  <c r="Y1128" i="1"/>
  <c r="Z1128" i="1" s="1"/>
  <c r="AG1128" i="1" s="1"/>
  <c r="X1128" i="1"/>
  <c r="A1130" i="1"/>
  <c r="K1131" i="1" s="1"/>
  <c r="Z1024" i="1"/>
  <c r="AC1131" i="1" l="1"/>
  <c r="AI1130" i="1"/>
  <c r="W1130" i="1"/>
  <c r="I1131" i="1" s="1"/>
  <c r="D1130" i="1"/>
  <c r="AB1129" i="1"/>
  <c r="AD1129" i="1" s="1"/>
  <c r="L1131" i="1"/>
  <c r="E1076" i="1"/>
  <c r="C1077" i="1"/>
  <c r="E646" i="1"/>
  <c r="C647" i="1"/>
  <c r="H682" i="1"/>
  <c r="H1017" i="1"/>
  <c r="AA1131" i="1"/>
  <c r="M1130" i="1"/>
  <c r="AB1130" i="1" s="1"/>
  <c r="Y1129" i="1"/>
  <c r="Z1129" i="1" s="1"/>
  <c r="AG1129" i="1" s="1"/>
  <c r="X1129" i="1"/>
  <c r="A1131" i="1"/>
  <c r="K1132" i="1" s="1"/>
  <c r="AG1024" i="1"/>
  <c r="AC1132" i="1" l="1"/>
  <c r="AC1133" i="1" s="1"/>
  <c r="AI1131" i="1"/>
  <c r="W1131" i="1"/>
  <c r="I1132" i="1" s="1"/>
  <c r="D1131" i="1"/>
  <c r="L1132" i="1"/>
  <c r="C1078" i="1"/>
  <c r="E1077" i="1"/>
  <c r="H683" i="1"/>
  <c r="C648" i="1"/>
  <c r="E647" i="1"/>
  <c r="H1018" i="1"/>
  <c r="AA1132" i="1"/>
  <c r="Y1130" i="1"/>
  <c r="Z1130" i="1" s="1"/>
  <c r="AG1130" i="1" s="1"/>
  <c r="X1130" i="1"/>
  <c r="M1131" i="1"/>
  <c r="AB1131" i="1" s="1"/>
  <c r="A1132" i="1"/>
  <c r="K1133" i="1" s="1"/>
  <c r="AD1130" i="1"/>
  <c r="AI1132" i="1" l="1"/>
  <c r="W1132" i="1"/>
  <c r="I1133" i="1" s="1"/>
  <c r="D1132" i="1"/>
  <c r="L1133" i="1"/>
  <c r="E1078" i="1"/>
  <c r="C1079" i="1"/>
  <c r="C649" i="1"/>
  <c r="E648" i="1"/>
  <c r="H684" i="1"/>
  <c r="H1019" i="1"/>
  <c r="AA1133" i="1"/>
  <c r="M1132" i="1"/>
  <c r="Y1131" i="1"/>
  <c r="Z1131" i="1" s="1"/>
  <c r="AG1131" i="1" s="1"/>
  <c r="X1131" i="1"/>
  <c r="AD1131" i="1"/>
  <c r="A1133" i="1"/>
  <c r="K1134" i="1" s="1"/>
  <c r="AC1134" i="1" l="1"/>
  <c r="AI1133" i="1"/>
  <c r="W1133" i="1"/>
  <c r="I1134" i="1" s="1"/>
  <c r="D1133" i="1"/>
  <c r="AB1132" i="1"/>
  <c r="AD1132" i="1" s="1"/>
  <c r="L1134" i="1"/>
  <c r="E1079" i="1"/>
  <c r="C1080" i="1"/>
  <c r="H685" i="1"/>
  <c r="E649" i="1"/>
  <c r="C650" i="1"/>
  <c r="H1020" i="1"/>
  <c r="AA1134" i="1"/>
  <c r="M1133" i="1"/>
  <c r="AB1133" i="1" s="1"/>
  <c r="Y1132" i="1"/>
  <c r="Z1132" i="1" s="1"/>
  <c r="AG1132" i="1" s="1"/>
  <c r="X1132" i="1"/>
  <c r="A1134" i="1"/>
  <c r="K1135" i="1" s="1"/>
  <c r="AC1135" i="1" l="1"/>
  <c r="AI1134" i="1"/>
  <c r="W1134" i="1"/>
  <c r="I1135" i="1" s="1"/>
  <c r="D1134" i="1"/>
  <c r="L1135" i="1"/>
  <c r="E1080" i="1"/>
  <c r="C1081" i="1"/>
  <c r="C651" i="1"/>
  <c r="E650" i="1"/>
  <c r="H686" i="1"/>
  <c r="H1021" i="1"/>
  <c r="AA1135" i="1"/>
  <c r="Y1133" i="1"/>
  <c r="Z1133" i="1" s="1"/>
  <c r="AG1133" i="1" s="1"/>
  <c r="X1133" i="1"/>
  <c r="M1134" i="1"/>
  <c r="A1135" i="1"/>
  <c r="K1136" i="1" s="1"/>
  <c r="AD1133" i="1"/>
  <c r="AC1136" i="1" l="1"/>
  <c r="AI1135" i="1"/>
  <c r="W1135" i="1"/>
  <c r="I1136" i="1" s="1"/>
  <c r="D1135" i="1"/>
  <c r="AB1134" i="1"/>
  <c r="AD1134" i="1" s="1"/>
  <c r="L1136" i="1"/>
  <c r="E1081" i="1"/>
  <c r="C1082" i="1"/>
  <c r="H687" i="1"/>
  <c r="C652" i="1"/>
  <c r="E651" i="1"/>
  <c r="H1022" i="1"/>
  <c r="AA1136" i="1"/>
  <c r="M1135" i="1"/>
  <c r="AB1135" i="1" s="1"/>
  <c r="Y1134" i="1"/>
  <c r="X1134" i="1"/>
  <c r="A1136" i="1"/>
  <c r="K1137" i="1" s="1"/>
  <c r="AC1137" i="1" l="1"/>
  <c r="AI1136" i="1"/>
  <c r="W1136" i="1"/>
  <c r="I1137" i="1" s="1"/>
  <c r="D1136" i="1"/>
  <c r="L1137" i="1"/>
  <c r="H688" i="1"/>
  <c r="E1082" i="1"/>
  <c r="C1083" i="1"/>
  <c r="E652" i="1"/>
  <c r="C653" i="1"/>
  <c r="H1023" i="1"/>
  <c r="AA1137" i="1"/>
  <c r="M1136" i="1"/>
  <c r="AB1136" i="1" s="1"/>
  <c r="Y1135" i="1"/>
  <c r="Z1135" i="1" s="1"/>
  <c r="AG1135" i="1" s="1"/>
  <c r="X1135" i="1"/>
  <c r="AD1135" i="1"/>
  <c r="A1137" i="1"/>
  <c r="K1138" i="1" s="1"/>
  <c r="AC1138" i="1" l="1"/>
  <c r="AI1137" i="1"/>
  <c r="W1137" i="1"/>
  <c r="I1138" i="1" s="1"/>
  <c r="D1137" i="1"/>
  <c r="L1138" i="1"/>
  <c r="E1083" i="1"/>
  <c r="C1084" i="1"/>
  <c r="H689" i="1"/>
  <c r="E653" i="1"/>
  <c r="C654" i="1"/>
  <c r="H1024" i="1"/>
  <c r="AA1138" i="1"/>
  <c r="Y1136" i="1"/>
  <c r="X1136" i="1"/>
  <c r="Z1019" i="1"/>
  <c r="M1137" i="1"/>
  <c r="AB1137" i="1" s="1"/>
  <c r="AD1136" i="1"/>
  <c r="A1138" i="1"/>
  <c r="K1139" i="1" s="1"/>
  <c r="AC1139" i="1" l="1"/>
  <c r="AI1138" i="1"/>
  <c r="W1138" i="1"/>
  <c r="I1139" i="1" s="1"/>
  <c r="D1138" i="1"/>
  <c r="L1139" i="1"/>
  <c r="H690" i="1"/>
  <c r="E1084" i="1"/>
  <c r="C1085" i="1"/>
  <c r="C655" i="1"/>
  <c r="E654" i="1"/>
  <c r="H1025" i="1"/>
  <c r="AA1139" i="1"/>
  <c r="M1138" i="1"/>
  <c r="AB1138" i="1" s="1"/>
  <c r="Y1137" i="1"/>
  <c r="X1137" i="1"/>
  <c r="AG1019" i="1"/>
  <c r="AD1137" i="1"/>
  <c r="A1139" i="1"/>
  <c r="K1140" i="1" s="1"/>
  <c r="K1141" i="1" l="1"/>
  <c r="AC1140" i="1"/>
  <c r="AI1139" i="1"/>
  <c r="W1139" i="1"/>
  <c r="I1140" i="1" s="1"/>
  <c r="D1139" i="1"/>
  <c r="L1140" i="1"/>
  <c r="E1085" i="1"/>
  <c r="C1086" i="1"/>
  <c r="H691" i="1"/>
  <c r="C656" i="1"/>
  <c r="E655" i="1"/>
  <c r="H1026" i="1"/>
  <c r="AA1140" i="1"/>
  <c r="AA1141" i="1" s="1"/>
  <c r="M1139" i="1"/>
  <c r="AB1139" i="1" s="1"/>
  <c r="Y1138" i="1"/>
  <c r="Z1138" i="1" s="1"/>
  <c r="AG1138" i="1" s="1"/>
  <c r="X1138" i="1"/>
  <c r="AD1138" i="1"/>
  <c r="A1140" i="1"/>
  <c r="AC1141" i="1" l="1"/>
  <c r="AI1140" i="1"/>
  <c r="W1140" i="1"/>
  <c r="A1141" i="1"/>
  <c r="K1142" i="1" s="1"/>
  <c r="L1141" i="1"/>
  <c r="D1140" i="1"/>
  <c r="H692" i="1"/>
  <c r="E1086" i="1"/>
  <c r="C1087" i="1"/>
  <c r="E656" i="1"/>
  <c r="C657" i="1"/>
  <c r="H1027" i="1"/>
  <c r="Y1139" i="1"/>
  <c r="Z1139" i="1" s="1"/>
  <c r="AG1139" i="1" s="1"/>
  <c r="X1139" i="1"/>
  <c r="M1140" i="1"/>
  <c r="AB1140" i="1" s="1"/>
  <c r="AD1139" i="1"/>
  <c r="AC1142" i="1" l="1"/>
  <c r="W1141" i="1"/>
  <c r="D1141" i="1"/>
  <c r="AI1141" i="1"/>
  <c r="I1141" i="1"/>
  <c r="H1141" i="1" s="1"/>
  <c r="M1141" i="1"/>
  <c r="L1142" i="1"/>
  <c r="E1087" i="1"/>
  <c r="C1088" i="1"/>
  <c r="H693" i="1"/>
  <c r="E657" i="1"/>
  <c r="C658" i="1"/>
  <c r="H1028" i="1"/>
  <c r="AA1142" i="1"/>
  <c r="Y1140" i="1"/>
  <c r="X1140" i="1"/>
  <c r="AD1140" i="1"/>
  <c r="A1142" i="1"/>
  <c r="K1143" i="1" s="1"/>
  <c r="AC1143" i="1" l="1"/>
  <c r="AI1142" i="1"/>
  <c r="W1142" i="1"/>
  <c r="D1142" i="1"/>
  <c r="AB1141" i="1"/>
  <c r="AD1141" i="1" s="1"/>
  <c r="Y1141" i="1"/>
  <c r="Z1141" i="1" s="1"/>
  <c r="AG1141" i="1" s="1"/>
  <c r="X1141" i="1"/>
  <c r="I1142" i="1"/>
  <c r="L1143" i="1"/>
  <c r="H694" i="1"/>
  <c r="E1088" i="1"/>
  <c r="C1089" i="1"/>
  <c r="E658" i="1"/>
  <c r="C659" i="1"/>
  <c r="H1029" i="1"/>
  <c r="AA1143" i="1"/>
  <c r="M1142" i="1"/>
  <c r="A1143" i="1"/>
  <c r="K1144" i="1" s="1"/>
  <c r="AC1144" i="1" l="1"/>
  <c r="I1143" i="1"/>
  <c r="AI1143" i="1"/>
  <c r="W1143" i="1"/>
  <c r="D1143" i="1"/>
  <c r="AB1142" i="1"/>
  <c r="AD1142" i="1" s="1"/>
  <c r="L1144" i="1"/>
  <c r="C1090" i="1"/>
  <c r="E1089" i="1"/>
  <c r="H695" i="1"/>
  <c r="E659" i="1"/>
  <c r="C660" i="1"/>
  <c r="H1030" i="1"/>
  <c r="AA1144" i="1"/>
  <c r="M1143" i="1"/>
  <c r="AB1143" i="1" s="1"/>
  <c r="Y1142" i="1"/>
  <c r="Z1142" i="1" s="1"/>
  <c r="AG1142" i="1" s="1"/>
  <c r="X1142" i="1"/>
  <c r="A1144" i="1"/>
  <c r="D1144" i="1" l="1"/>
  <c r="AC1145" i="1"/>
  <c r="K1145" i="1"/>
  <c r="K1146" i="1" s="1"/>
  <c r="AI1144" i="1"/>
  <c r="I1144" i="1"/>
  <c r="W1144" i="1"/>
  <c r="L1145" i="1"/>
  <c r="H696" i="1"/>
  <c r="E1090" i="1"/>
  <c r="C1091" i="1"/>
  <c r="E660" i="1"/>
  <c r="C661" i="1"/>
  <c r="H1031" i="1"/>
  <c r="AA1145" i="1"/>
  <c r="M1144" i="1"/>
  <c r="Y1143" i="1"/>
  <c r="X1143" i="1"/>
  <c r="A1145" i="1"/>
  <c r="D1145" i="1" s="1"/>
  <c r="AD1143" i="1"/>
  <c r="AC1146" i="1" l="1"/>
  <c r="AI1145" i="1"/>
  <c r="I1145" i="1"/>
  <c r="AB1144" i="1"/>
  <c r="AD1144" i="1" s="1"/>
  <c r="W1145" i="1"/>
  <c r="L1146" i="1"/>
  <c r="C1092" i="1"/>
  <c r="E1091" i="1"/>
  <c r="H697" i="1"/>
  <c r="E661" i="1"/>
  <c r="C662" i="1"/>
  <c r="H1032" i="1"/>
  <c r="AA1146" i="1"/>
  <c r="Y1144" i="1"/>
  <c r="X1144" i="1"/>
  <c r="M1145" i="1"/>
  <c r="A1146" i="1"/>
  <c r="K1147" i="1" s="1"/>
  <c r="Z1043" i="1"/>
  <c r="AC1147" i="1" l="1"/>
  <c r="AI1146" i="1"/>
  <c r="W1146" i="1"/>
  <c r="D1146" i="1"/>
  <c r="I1146" i="1"/>
  <c r="AB1145" i="1"/>
  <c r="AD1145" i="1" s="1"/>
  <c r="L1147" i="1"/>
  <c r="H698" i="1"/>
  <c r="E1092" i="1"/>
  <c r="C1093" i="1"/>
  <c r="C663" i="1"/>
  <c r="E662" i="1"/>
  <c r="H1033" i="1"/>
  <c r="M1146" i="1"/>
  <c r="AA1147" i="1"/>
  <c r="Y1145" i="1"/>
  <c r="X1145" i="1"/>
  <c r="A1147" i="1"/>
  <c r="K1148" i="1" s="1"/>
  <c r="AG1043" i="1"/>
  <c r="AC1148" i="1" l="1"/>
  <c r="AI1147" i="1"/>
  <c r="I1147" i="1"/>
  <c r="W1147" i="1"/>
  <c r="D1147" i="1"/>
  <c r="AB1146" i="1"/>
  <c r="AD1146" i="1" s="1"/>
  <c r="L1148" i="1"/>
  <c r="E1093" i="1"/>
  <c r="C1094" i="1"/>
  <c r="H699" i="1"/>
  <c r="M1147" i="1"/>
  <c r="C664" i="1"/>
  <c r="E663" i="1"/>
  <c r="H1034" i="1"/>
  <c r="AA1148" i="1"/>
  <c r="Y1146" i="1"/>
  <c r="Z1146" i="1" s="1"/>
  <c r="AG1146" i="1" s="1"/>
  <c r="X1146" i="1"/>
  <c r="A1148" i="1"/>
  <c r="K1149" i="1" s="1"/>
  <c r="AC1149" i="1" l="1"/>
  <c r="AI1148" i="1"/>
  <c r="I1148" i="1"/>
  <c r="W1148" i="1"/>
  <c r="D1148" i="1"/>
  <c r="AB1147" i="1"/>
  <c r="AD1147" i="1" s="1"/>
  <c r="L1149" i="1"/>
  <c r="H700" i="1"/>
  <c r="C1095" i="1"/>
  <c r="E1094" i="1"/>
  <c r="C665" i="1"/>
  <c r="E664" i="1"/>
  <c r="H1035" i="1"/>
  <c r="AA1149" i="1"/>
  <c r="M1148" i="1"/>
  <c r="Y1147" i="1"/>
  <c r="Z1147" i="1" s="1"/>
  <c r="AG1147" i="1" s="1"/>
  <c r="X1147" i="1"/>
  <c r="A1149" i="1"/>
  <c r="K1150" i="1" s="1"/>
  <c r="Z1046" i="1"/>
  <c r="AG1046" i="1" s="1"/>
  <c r="AC1150" i="1" l="1"/>
  <c r="AI1149" i="1"/>
  <c r="M1149" i="1"/>
  <c r="AB1149" i="1" s="1"/>
  <c r="AD1149" i="1" s="1"/>
  <c r="I1149" i="1"/>
  <c r="W1149" i="1"/>
  <c r="D1149" i="1"/>
  <c r="AB1148" i="1"/>
  <c r="AD1148" i="1" s="1"/>
  <c r="L1150" i="1"/>
  <c r="E1095" i="1"/>
  <c r="C1096" i="1"/>
  <c r="H701" i="1"/>
  <c r="C666" i="1"/>
  <c r="E665" i="1"/>
  <c r="H1036" i="1"/>
  <c r="AA1150" i="1"/>
  <c r="Y1148" i="1"/>
  <c r="Z1148" i="1" s="1"/>
  <c r="AG1148" i="1" s="1"/>
  <c r="X1148" i="1"/>
  <c r="A1150" i="1"/>
  <c r="K1151" i="1" s="1"/>
  <c r="Z1044" i="1"/>
  <c r="AC1151" i="1" l="1"/>
  <c r="AI1150" i="1"/>
  <c r="I1150" i="1"/>
  <c r="W1150" i="1"/>
  <c r="D1150" i="1"/>
  <c r="L1151" i="1"/>
  <c r="H702" i="1"/>
  <c r="C1097" i="1"/>
  <c r="E1096" i="1"/>
  <c r="C667" i="1"/>
  <c r="E666" i="1"/>
  <c r="H1037" i="1"/>
  <c r="AA1151" i="1"/>
  <c r="M1150" i="1"/>
  <c r="Y1149" i="1"/>
  <c r="Z1149" i="1" s="1"/>
  <c r="AG1149" i="1" s="1"/>
  <c r="X1149" i="1"/>
  <c r="A1151" i="1"/>
  <c r="K1152" i="1" s="1"/>
  <c r="Z1045" i="1"/>
  <c r="AG1044" i="1"/>
  <c r="AC1152" i="1" l="1"/>
  <c r="AI1151" i="1"/>
  <c r="W1151" i="1"/>
  <c r="D1151" i="1"/>
  <c r="I1151" i="1"/>
  <c r="AB1150" i="1"/>
  <c r="AD1150" i="1" s="1"/>
  <c r="L1152" i="1"/>
  <c r="C1098" i="1"/>
  <c r="E1097" i="1"/>
  <c r="H703" i="1"/>
  <c r="C668" i="1"/>
  <c r="E667" i="1"/>
  <c r="H1038" i="1"/>
  <c r="AA1152" i="1"/>
  <c r="Y1150" i="1"/>
  <c r="Z1150" i="1" s="1"/>
  <c r="AG1150" i="1" s="1"/>
  <c r="X1150" i="1"/>
  <c r="M1151" i="1"/>
  <c r="AB1151" i="1" s="1"/>
  <c r="A1152" i="1"/>
  <c r="K1153" i="1" s="1"/>
  <c r="AG1045" i="1"/>
  <c r="AC1153" i="1" l="1"/>
  <c r="AI1152" i="1"/>
  <c r="I1152" i="1"/>
  <c r="W1152" i="1"/>
  <c r="D1152" i="1"/>
  <c r="L1153" i="1"/>
  <c r="H704" i="1"/>
  <c r="E1098" i="1"/>
  <c r="C1099" i="1"/>
  <c r="E668" i="1"/>
  <c r="C669" i="1"/>
  <c r="H1039" i="1"/>
  <c r="AA1153" i="1"/>
  <c r="Y1151" i="1"/>
  <c r="Z1151" i="1" s="1"/>
  <c r="AG1151" i="1" s="1"/>
  <c r="X1151" i="1"/>
  <c r="M1152" i="1"/>
  <c r="AB1152" i="1" s="1"/>
  <c r="A1153" i="1"/>
  <c r="D1153" i="1" s="1"/>
  <c r="AD1151" i="1"/>
  <c r="AC1154" i="1" l="1"/>
  <c r="K1154" i="1"/>
  <c r="AI1153" i="1"/>
  <c r="I1153" i="1"/>
  <c r="W1153" i="1"/>
  <c r="L1154" i="1"/>
  <c r="E1099" i="1"/>
  <c r="C1100" i="1"/>
  <c r="H705" i="1"/>
  <c r="E669" i="1"/>
  <c r="C670" i="1"/>
  <c r="H1040" i="1"/>
  <c r="AD1152" i="1"/>
  <c r="M1153" i="1"/>
  <c r="AA1154" i="1"/>
  <c r="Y1152" i="1"/>
  <c r="Z1152" i="1" s="1"/>
  <c r="AG1152" i="1" s="1"/>
  <c r="X1152" i="1"/>
  <c r="A1154" i="1"/>
  <c r="D1154" i="1" s="1"/>
  <c r="K1155" i="1" l="1"/>
  <c r="AC1155" i="1"/>
  <c r="AI1154" i="1"/>
  <c r="I1154" i="1"/>
  <c r="AB1153" i="1"/>
  <c r="AD1153" i="1" s="1"/>
  <c r="W1154" i="1"/>
  <c r="L1155" i="1"/>
  <c r="L1156" i="1" s="1"/>
  <c r="H706" i="1"/>
  <c r="C1101" i="1"/>
  <c r="E1100" i="1"/>
  <c r="C671" i="1"/>
  <c r="E670" i="1"/>
  <c r="H1041" i="1"/>
  <c r="AA1155" i="1"/>
  <c r="M1154" i="1"/>
  <c r="Y1153" i="1"/>
  <c r="Z1153" i="1" s="1"/>
  <c r="AG1153" i="1" s="1"/>
  <c r="X1153" i="1"/>
  <c r="A1155" i="1"/>
  <c r="Z1052" i="1"/>
  <c r="AC1156" i="1" l="1"/>
  <c r="K1156" i="1"/>
  <c r="AI1155" i="1"/>
  <c r="W1155" i="1"/>
  <c r="D1155" i="1"/>
  <c r="I1155" i="1"/>
  <c r="AB1154" i="1"/>
  <c r="AD1154" i="1" s="1"/>
  <c r="E1101" i="1"/>
  <c r="C1102" i="1"/>
  <c r="H707" i="1"/>
  <c r="E671" i="1"/>
  <c r="C672" i="1"/>
  <c r="M1155" i="1"/>
  <c r="H1042" i="1"/>
  <c r="AA1156" i="1"/>
  <c r="Y1154" i="1"/>
  <c r="Z1154" i="1" s="1"/>
  <c r="AG1154" i="1" s="1"/>
  <c r="X1154" i="1"/>
  <c r="A1156" i="1"/>
  <c r="AG1052" i="1"/>
  <c r="K1157" i="1" l="1"/>
  <c r="AC1157" i="1"/>
  <c r="AI1156" i="1"/>
  <c r="I1156" i="1"/>
  <c r="W1156" i="1"/>
  <c r="D1156" i="1"/>
  <c r="AB1155" i="1"/>
  <c r="AD1155" i="1" s="1"/>
  <c r="L1157" i="1"/>
  <c r="H708" i="1"/>
  <c r="C1103" i="1"/>
  <c r="E1102" i="1"/>
  <c r="C673" i="1"/>
  <c r="E672" i="1"/>
  <c r="H1043" i="1"/>
  <c r="AA1157" i="1"/>
  <c r="M1156" i="1"/>
  <c r="AB1156" i="1" s="1"/>
  <c r="Y1155" i="1"/>
  <c r="Z1155" i="1" s="1"/>
  <c r="AG1155" i="1" s="1"/>
  <c r="X1155" i="1"/>
  <c r="A1157" i="1"/>
  <c r="D1157" i="1" s="1"/>
  <c r="AC1158" i="1" l="1"/>
  <c r="K1158" i="1"/>
  <c r="AI1157" i="1"/>
  <c r="I1157" i="1"/>
  <c r="W1157" i="1"/>
  <c r="L1158" i="1"/>
  <c r="C1104" i="1"/>
  <c r="E1103" i="1"/>
  <c r="H709" i="1"/>
  <c r="C674" i="1"/>
  <c r="E673" i="1"/>
  <c r="M1157" i="1"/>
  <c r="AB1157" i="1" s="1"/>
  <c r="AD1157" i="1" s="1"/>
  <c r="H1044" i="1"/>
  <c r="AA1158" i="1"/>
  <c r="Y1156" i="1"/>
  <c r="Z1156" i="1" s="1"/>
  <c r="AG1156" i="1" s="1"/>
  <c r="X1156" i="1"/>
  <c r="AD1156" i="1"/>
  <c r="A1158" i="1"/>
  <c r="AC1159" i="1" s="1"/>
  <c r="K1159" i="1" l="1"/>
  <c r="AI1158" i="1"/>
  <c r="W1158" i="1"/>
  <c r="D1158" i="1"/>
  <c r="I1158" i="1"/>
  <c r="L1159" i="1"/>
  <c r="H710" i="1"/>
  <c r="C1105" i="1"/>
  <c r="E1104" i="1"/>
  <c r="E674" i="1"/>
  <c r="C675" i="1"/>
  <c r="H1045" i="1"/>
  <c r="AA1159" i="1"/>
  <c r="M1158" i="1"/>
  <c r="Y1157" i="1"/>
  <c r="Z1157" i="1" s="1"/>
  <c r="AG1157" i="1" s="1"/>
  <c r="X1157" i="1"/>
  <c r="A1159" i="1"/>
  <c r="AC1160" i="1" s="1"/>
  <c r="K1160" i="1" l="1"/>
  <c r="AI1159" i="1"/>
  <c r="I1159" i="1"/>
  <c r="W1159" i="1"/>
  <c r="D1159" i="1"/>
  <c r="AB1158" i="1"/>
  <c r="AD1158" i="1" s="1"/>
  <c r="L1160" i="1"/>
  <c r="E1105" i="1"/>
  <c r="C1106" i="1"/>
  <c r="H711" i="1"/>
  <c r="C676" i="1"/>
  <c r="E675" i="1"/>
  <c r="H1046" i="1"/>
  <c r="AA1160" i="1"/>
  <c r="M1159" i="1"/>
  <c r="Y1158" i="1"/>
  <c r="Z1158" i="1" s="1"/>
  <c r="AG1158" i="1" s="1"/>
  <c r="X1158" i="1"/>
  <c r="A1160" i="1"/>
  <c r="D1160" i="1" s="1"/>
  <c r="K1161" i="1" l="1"/>
  <c r="AC1161" i="1"/>
  <c r="AI1160" i="1"/>
  <c r="I1160" i="1"/>
  <c r="AB1159" i="1"/>
  <c r="AD1159" i="1" s="1"/>
  <c r="W1160" i="1"/>
  <c r="L1161" i="1"/>
  <c r="H712" i="1"/>
  <c r="E1106" i="1"/>
  <c r="C1107" i="1"/>
  <c r="C677" i="1"/>
  <c r="E676" i="1"/>
  <c r="H1047" i="1"/>
  <c r="AA1161" i="1"/>
  <c r="M1160" i="1"/>
  <c r="AB1160" i="1" s="1"/>
  <c r="Y1159" i="1"/>
  <c r="Z1159" i="1" s="1"/>
  <c r="AG1159" i="1" s="1"/>
  <c r="X1159" i="1"/>
  <c r="A1161" i="1"/>
  <c r="AC1162" i="1" l="1"/>
  <c r="K1162" i="1"/>
  <c r="AI1161" i="1"/>
  <c r="W1161" i="1"/>
  <c r="D1161" i="1"/>
  <c r="I1161" i="1"/>
  <c r="L1162" i="1"/>
  <c r="C1108" i="1"/>
  <c r="E1107" i="1"/>
  <c r="H713" i="1"/>
  <c r="E677" i="1"/>
  <c r="C678" i="1"/>
  <c r="H1048" i="1"/>
  <c r="M1161" i="1"/>
  <c r="AA1162" i="1"/>
  <c r="Y1160" i="1"/>
  <c r="Z1160" i="1" s="1"/>
  <c r="AG1160" i="1" s="1"/>
  <c r="X1160" i="1"/>
  <c r="AD1160" i="1"/>
  <c r="A1162" i="1"/>
  <c r="K1163" i="1" l="1"/>
  <c r="AC1163" i="1"/>
  <c r="AI1162" i="1"/>
  <c r="I1162" i="1"/>
  <c r="W1162" i="1"/>
  <c r="D1162" i="1"/>
  <c r="AB1161" i="1"/>
  <c r="AD1161" i="1" s="1"/>
  <c r="L1163" i="1"/>
  <c r="H714" i="1"/>
  <c r="C1109" i="1"/>
  <c r="E1108" i="1"/>
  <c r="C679" i="1"/>
  <c r="E678" i="1"/>
  <c r="H1049" i="1"/>
  <c r="AA1163" i="1"/>
  <c r="M1162" i="1"/>
  <c r="Y1161" i="1"/>
  <c r="Z1161" i="1" s="1"/>
  <c r="AG1161" i="1" s="1"/>
  <c r="X1161" i="1"/>
  <c r="A1163" i="1"/>
  <c r="AC1164" i="1" l="1"/>
  <c r="K1164" i="1"/>
  <c r="AI1163" i="1"/>
  <c r="W1163" i="1"/>
  <c r="D1163" i="1"/>
  <c r="I1163" i="1"/>
  <c r="AB1162" i="1"/>
  <c r="AD1162" i="1" s="1"/>
  <c r="L1164" i="1"/>
  <c r="C1110" i="1"/>
  <c r="E1109" i="1"/>
  <c r="H715" i="1"/>
  <c r="E679" i="1"/>
  <c r="C680" i="1"/>
  <c r="H1050" i="1"/>
  <c r="AA1164" i="1"/>
  <c r="M1163" i="1"/>
  <c r="Y1162" i="1"/>
  <c r="Z1162" i="1" s="1"/>
  <c r="AG1162" i="1" s="1"/>
  <c r="X1162" i="1"/>
  <c r="A1164" i="1"/>
  <c r="K1165" i="1" l="1"/>
  <c r="AC1165" i="1"/>
  <c r="AI1164" i="1"/>
  <c r="I1164" i="1"/>
  <c r="W1164" i="1"/>
  <c r="D1164" i="1"/>
  <c r="AB1163" i="1"/>
  <c r="AD1163" i="1" s="1"/>
  <c r="L1165" i="1"/>
  <c r="H716" i="1"/>
  <c r="E1110" i="1"/>
  <c r="C1111" i="1"/>
  <c r="E680" i="1"/>
  <c r="C681" i="1"/>
  <c r="H1051" i="1"/>
  <c r="AA1165" i="1"/>
  <c r="M1164" i="1"/>
  <c r="Y1163" i="1"/>
  <c r="Z1163" i="1" s="1"/>
  <c r="AG1163" i="1" s="1"/>
  <c r="X1163" i="1"/>
  <c r="A1165" i="1"/>
  <c r="AC1166" i="1" l="1"/>
  <c r="K1166" i="1"/>
  <c r="AI1165" i="1"/>
  <c r="W1165" i="1"/>
  <c r="D1165" i="1"/>
  <c r="I1165" i="1"/>
  <c r="AB1164" i="1"/>
  <c r="AD1164" i="1" s="1"/>
  <c r="L1166" i="1"/>
  <c r="C1112" i="1"/>
  <c r="E1111" i="1"/>
  <c r="H717" i="1"/>
  <c r="C682" i="1"/>
  <c r="E681" i="1"/>
  <c r="H1052" i="1"/>
  <c r="AA1166" i="1"/>
  <c r="M1165" i="1"/>
  <c r="AB1165" i="1" s="1"/>
  <c r="Y1164" i="1"/>
  <c r="Z1164" i="1" s="1"/>
  <c r="AG1164" i="1" s="1"/>
  <c r="X1164" i="1"/>
  <c r="A1166" i="1"/>
  <c r="K1167" i="1" l="1"/>
  <c r="AC1167" i="1"/>
  <c r="AI1166" i="1"/>
  <c r="I1166" i="1"/>
  <c r="W1166" i="1"/>
  <c r="D1166" i="1"/>
  <c r="L1167" i="1"/>
  <c r="H718" i="1"/>
  <c r="E1112" i="1"/>
  <c r="C1113" i="1"/>
  <c r="C683" i="1"/>
  <c r="E682" i="1"/>
  <c r="H1053" i="1"/>
  <c r="AA1167" i="1"/>
  <c r="M1166" i="1"/>
  <c r="AB1166" i="1" s="1"/>
  <c r="Y1165" i="1"/>
  <c r="X1165" i="1"/>
  <c r="AD1165" i="1"/>
  <c r="A1167" i="1"/>
  <c r="AC1168" i="1" l="1"/>
  <c r="K1168" i="1"/>
  <c r="AI1167" i="1"/>
  <c r="W1167" i="1"/>
  <c r="D1167" i="1"/>
  <c r="I1167" i="1"/>
  <c r="L1168" i="1"/>
  <c r="C1114" i="1"/>
  <c r="E1113" i="1"/>
  <c r="H719" i="1"/>
  <c r="C684" i="1"/>
  <c r="E683" i="1"/>
  <c r="M1167" i="1"/>
  <c r="AB1167" i="1" s="1"/>
  <c r="H1054" i="1"/>
  <c r="AA1168" i="1"/>
  <c r="Z1049" i="1"/>
  <c r="Y1166" i="1"/>
  <c r="Z1166" i="1" s="1"/>
  <c r="AG1166" i="1" s="1"/>
  <c r="X1166" i="1"/>
  <c r="AD1166" i="1"/>
  <c r="A1168" i="1"/>
  <c r="K1169" i="1" l="1"/>
  <c r="AC1169" i="1"/>
  <c r="AI1168" i="1"/>
  <c r="I1168" i="1"/>
  <c r="W1168" i="1"/>
  <c r="D1168" i="1"/>
  <c r="L1169" i="1"/>
  <c r="H720" i="1"/>
  <c r="E1114" i="1"/>
  <c r="C1115" i="1"/>
  <c r="C685" i="1"/>
  <c r="E684" i="1"/>
  <c r="H1055" i="1"/>
  <c r="AA1169" i="1"/>
  <c r="AG1049" i="1"/>
  <c r="Y1167" i="1"/>
  <c r="Z1167" i="1" s="1"/>
  <c r="AG1167" i="1" s="1"/>
  <c r="X1167" i="1"/>
  <c r="M1168" i="1"/>
  <c r="AB1168" i="1" s="1"/>
  <c r="AD1167" i="1"/>
  <c r="A1169" i="1"/>
  <c r="AC1170" i="1" l="1"/>
  <c r="K1170" i="1"/>
  <c r="AI1169" i="1"/>
  <c r="W1169" i="1"/>
  <c r="D1169" i="1"/>
  <c r="I1169" i="1"/>
  <c r="L1170" i="1"/>
  <c r="H721" i="1"/>
  <c r="E1115" i="1"/>
  <c r="C1116" i="1"/>
  <c r="C686" i="1"/>
  <c r="E685" i="1"/>
  <c r="H1056" i="1"/>
  <c r="AA1170" i="1"/>
  <c r="Y1168" i="1"/>
  <c r="X1168" i="1"/>
  <c r="AD1168" i="1"/>
  <c r="M1169" i="1"/>
  <c r="AB1169" i="1" s="1"/>
  <c r="A1170" i="1"/>
  <c r="K1171" i="1" l="1"/>
  <c r="AC1171" i="1"/>
  <c r="AI1170" i="1"/>
  <c r="W1170" i="1"/>
  <c r="D1170" i="1"/>
  <c r="I1170" i="1"/>
  <c r="L1171" i="1"/>
  <c r="C1117" i="1"/>
  <c r="E1116" i="1"/>
  <c r="H722" i="1"/>
  <c r="E686" i="1"/>
  <c r="C687" i="1"/>
  <c r="H1057" i="1"/>
  <c r="AA1171" i="1"/>
  <c r="AD1169" i="1"/>
  <c r="Y1169" i="1"/>
  <c r="X1169" i="1"/>
  <c r="M1170" i="1"/>
  <c r="A1171" i="1"/>
  <c r="AC1172" i="1" l="1"/>
  <c r="K1172" i="1"/>
  <c r="AI1171" i="1"/>
  <c r="I1171" i="1"/>
  <c r="W1171" i="1"/>
  <c r="D1171" i="1"/>
  <c r="AB1170" i="1"/>
  <c r="AD1170" i="1" s="1"/>
  <c r="L1172" i="1"/>
  <c r="H723" i="1"/>
  <c r="E1117" i="1"/>
  <c r="C1118" i="1"/>
  <c r="E687" i="1"/>
  <c r="C688" i="1"/>
  <c r="C689" i="1" s="1"/>
  <c r="M1171" i="1"/>
  <c r="AB1171" i="1" s="1"/>
  <c r="AD1171" i="1" s="1"/>
  <c r="H1058" i="1"/>
  <c r="AA1172" i="1"/>
  <c r="Y1170" i="1"/>
  <c r="X1170" i="1"/>
  <c r="A1172" i="1"/>
  <c r="K1173" i="1" l="1"/>
  <c r="AC1173" i="1"/>
  <c r="AI1172" i="1"/>
  <c r="I1172" i="1"/>
  <c r="W1172" i="1"/>
  <c r="D1172" i="1"/>
  <c r="L1173" i="1"/>
  <c r="C690" i="1"/>
  <c r="E689" i="1"/>
  <c r="C1119" i="1"/>
  <c r="E1118" i="1"/>
  <c r="H724" i="1"/>
  <c r="E688" i="1"/>
  <c r="H1059" i="1"/>
  <c r="AA1173" i="1"/>
  <c r="M1172" i="1"/>
  <c r="AB1172" i="1" s="1"/>
  <c r="Y1171" i="1"/>
  <c r="Z1171" i="1" s="1"/>
  <c r="AG1171" i="1" s="1"/>
  <c r="X1171" i="1"/>
  <c r="A1173" i="1"/>
  <c r="AC1174" i="1" l="1"/>
  <c r="K1174" i="1"/>
  <c r="AI1173" i="1"/>
  <c r="W1173" i="1"/>
  <c r="D1173" i="1"/>
  <c r="I1173" i="1"/>
  <c r="L1174" i="1"/>
  <c r="E1119" i="1"/>
  <c r="C1120" i="1"/>
  <c r="H725" i="1"/>
  <c r="E690" i="1"/>
  <c r="C691" i="1"/>
  <c r="H1060" i="1"/>
  <c r="AA1174" i="1"/>
  <c r="Y1172" i="1"/>
  <c r="X1172" i="1"/>
  <c r="M1173" i="1"/>
  <c r="AD1172" i="1"/>
  <c r="A1174" i="1"/>
  <c r="K1175" i="1" l="1"/>
  <c r="AC1175" i="1"/>
  <c r="AI1174" i="1"/>
  <c r="I1174" i="1"/>
  <c r="W1174" i="1"/>
  <c r="D1174" i="1"/>
  <c r="AB1173" i="1"/>
  <c r="AD1173" i="1" s="1"/>
  <c r="L1175" i="1"/>
  <c r="C692" i="1"/>
  <c r="E691" i="1"/>
  <c r="H726" i="1"/>
  <c r="E1120" i="1"/>
  <c r="C1121" i="1"/>
  <c r="H1061" i="1"/>
  <c r="AA1175" i="1"/>
  <c r="M1174" i="1"/>
  <c r="Y1173" i="1"/>
  <c r="X1173" i="1"/>
  <c r="A1175" i="1"/>
  <c r="D1175" i="1" l="1"/>
  <c r="AC1176" i="1"/>
  <c r="K1176" i="1"/>
  <c r="K1177" i="1" s="1"/>
  <c r="AI1175" i="1"/>
  <c r="I1175" i="1"/>
  <c r="AB1174" i="1"/>
  <c r="AD1174" i="1" s="1"/>
  <c r="W1175" i="1"/>
  <c r="L1176" i="1"/>
  <c r="H727" i="1"/>
  <c r="E1121" i="1"/>
  <c r="C1122" i="1"/>
  <c r="E692" i="1"/>
  <c r="C693" i="1"/>
  <c r="H1062" i="1"/>
  <c r="AA1176" i="1"/>
  <c r="M1175" i="1"/>
  <c r="AB1175" i="1" s="1"/>
  <c r="Y1174" i="1"/>
  <c r="Z1174" i="1" s="1"/>
  <c r="AG1174" i="1" s="1"/>
  <c r="X1174" i="1"/>
  <c r="A1176" i="1"/>
  <c r="Z1073" i="1"/>
  <c r="AC1177" i="1" l="1"/>
  <c r="W1176" i="1"/>
  <c r="D1176" i="1"/>
  <c r="AI1176" i="1"/>
  <c r="I1176" i="1"/>
  <c r="L1177" i="1"/>
  <c r="C694" i="1"/>
  <c r="E693" i="1"/>
  <c r="E1122" i="1"/>
  <c r="C1123" i="1"/>
  <c r="H728" i="1"/>
  <c r="H1063" i="1"/>
  <c r="AA1177" i="1"/>
  <c r="Y1175" i="1"/>
  <c r="X1175" i="1"/>
  <c r="M1176" i="1"/>
  <c r="AD1175" i="1"/>
  <c r="A1177" i="1"/>
  <c r="K1178" i="1" s="1"/>
  <c r="AG1073" i="1"/>
  <c r="AC1178" i="1" l="1"/>
  <c r="AI1177" i="1"/>
  <c r="I1177" i="1"/>
  <c r="W1177" i="1"/>
  <c r="D1177" i="1"/>
  <c r="AB1176" i="1"/>
  <c r="AD1176" i="1" s="1"/>
  <c r="L1178" i="1"/>
  <c r="E1123" i="1"/>
  <c r="C1124" i="1"/>
  <c r="C695" i="1"/>
  <c r="E694" i="1"/>
  <c r="H729" i="1"/>
  <c r="H1064" i="1"/>
  <c r="AA1178" i="1"/>
  <c r="M1177" i="1"/>
  <c r="AB1177" i="1" s="1"/>
  <c r="Y1176" i="1"/>
  <c r="Z1176" i="1" s="1"/>
  <c r="AG1176" i="1" s="1"/>
  <c r="X1176" i="1"/>
  <c r="A1178" i="1"/>
  <c r="K1179" i="1" s="1"/>
  <c r="AC1179" i="1" l="1"/>
  <c r="AI1178" i="1"/>
  <c r="I1178" i="1"/>
  <c r="W1178" i="1"/>
  <c r="D1178" i="1"/>
  <c r="L1179" i="1"/>
  <c r="C696" i="1"/>
  <c r="E695" i="1"/>
  <c r="E1124" i="1"/>
  <c r="C1125" i="1"/>
  <c r="H730" i="1"/>
  <c r="M1178" i="1"/>
  <c r="H1065" i="1"/>
  <c r="AA1179" i="1"/>
  <c r="Y1177" i="1"/>
  <c r="Z1177" i="1" s="1"/>
  <c r="AG1177" i="1" s="1"/>
  <c r="X1177" i="1"/>
  <c r="AD1177" i="1"/>
  <c r="A1179" i="1"/>
  <c r="K1180" i="1" s="1"/>
  <c r="AC1180" i="1" l="1"/>
  <c r="AI1179" i="1"/>
  <c r="W1179" i="1"/>
  <c r="D1179" i="1"/>
  <c r="I1179" i="1"/>
  <c r="AB1178" i="1"/>
  <c r="AD1178" i="1" s="1"/>
  <c r="L1180" i="1"/>
  <c r="E1125" i="1"/>
  <c r="C1126" i="1"/>
  <c r="C697" i="1"/>
  <c r="E696" i="1"/>
  <c r="H731" i="1"/>
  <c r="H1066" i="1"/>
  <c r="AA1180" i="1"/>
  <c r="M1179" i="1"/>
  <c r="Y1178" i="1"/>
  <c r="Z1178" i="1" s="1"/>
  <c r="AG1178" i="1" s="1"/>
  <c r="X1178" i="1"/>
  <c r="A1180" i="1"/>
  <c r="K1181" i="1" s="1"/>
  <c r="Z1074" i="1"/>
  <c r="AC1181" i="1" l="1"/>
  <c r="AI1180" i="1"/>
  <c r="W1180" i="1"/>
  <c r="D1180" i="1"/>
  <c r="I1180" i="1"/>
  <c r="AB1179" i="1"/>
  <c r="AD1179" i="1" s="1"/>
  <c r="L1181" i="1"/>
  <c r="H732" i="1"/>
  <c r="C698" i="1"/>
  <c r="E697" i="1"/>
  <c r="C1127" i="1"/>
  <c r="E1126" i="1"/>
  <c r="H1067" i="1"/>
  <c r="AA1181" i="1"/>
  <c r="M1180" i="1"/>
  <c r="AB1180" i="1" s="1"/>
  <c r="Y1179" i="1"/>
  <c r="Z1179" i="1" s="1"/>
  <c r="AG1179" i="1" s="1"/>
  <c r="X1179" i="1"/>
  <c r="A1181" i="1"/>
  <c r="K1182" i="1" s="1"/>
  <c r="AG1074" i="1"/>
  <c r="AC1182" i="1" l="1"/>
  <c r="AI1181" i="1"/>
  <c r="W1181" i="1"/>
  <c r="D1181" i="1"/>
  <c r="I1181" i="1"/>
  <c r="L1182" i="1"/>
  <c r="E1127" i="1"/>
  <c r="C1128" i="1"/>
  <c r="C699" i="1"/>
  <c r="E698" i="1"/>
  <c r="H733" i="1"/>
  <c r="H1068" i="1"/>
  <c r="AA1182" i="1"/>
  <c r="M1181" i="1"/>
  <c r="Y1180" i="1"/>
  <c r="Z1180" i="1" s="1"/>
  <c r="AG1180" i="1" s="1"/>
  <c r="X1180" i="1"/>
  <c r="AD1180" i="1"/>
  <c r="A1182" i="1"/>
  <c r="D1182" i="1" s="1"/>
  <c r="AC1183" i="1" l="1"/>
  <c r="K1183" i="1"/>
  <c r="K1184" i="1" s="1"/>
  <c r="AI1182" i="1"/>
  <c r="I1182" i="1"/>
  <c r="AB1181" i="1"/>
  <c r="AD1181" i="1" s="1"/>
  <c r="L1183" i="1"/>
  <c r="W1182" i="1"/>
  <c r="E699" i="1"/>
  <c r="C700" i="1"/>
  <c r="C1129" i="1"/>
  <c r="E1128" i="1"/>
  <c r="H734" i="1"/>
  <c r="H1069" i="1"/>
  <c r="AA1183" i="1"/>
  <c r="M1182" i="1"/>
  <c r="Y1181" i="1"/>
  <c r="Z1181" i="1" s="1"/>
  <c r="AG1181" i="1" s="1"/>
  <c r="X1181" i="1"/>
  <c r="A1183" i="1"/>
  <c r="Z1077" i="1"/>
  <c r="AC1184" i="1" l="1"/>
  <c r="AI1183" i="1"/>
  <c r="W1183" i="1"/>
  <c r="D1183" i="1"/>
  <c r="I1183" i="1"/>
  <c r="AB1182" i="1"/>
  <c r="AD1182" i="1" s="1"/>
  <c r="L1184" i="1"/>
  <c r="H735" i="1"/>
  <c r="C1130" i="1"/>
  <c r="E1129" i="1"/>
  <c r="C701" i="1"/>
  <c r="E700" i="1"/>
  <c r="H1070" i="1"/>
  <c r="AA1184" i="1"/>
  <c r="M1183" i="1"/>
  <c r="Y1182" i="1"/>
  <c r="Z1182" i="1" s="1"/>
  <c r="AG1182" i="1" s="1"/>
  <c r="X1182" i="1"/>
  <c r="A1184" i="1"/>
  <c r="K1185" i="1" s="1"/>
  <c r="AG1077" i="1"/>
  <c r="Z1078" i="1"/>
  <c r="AC1185" i="1" l="1"/>
  <c r="AI1184" i="1"/>
  <c r="I1184" i="1"/>
  <c r="W1184" i="1"/>
  <c r="D1184" i="1"/>
  <c r="AB1183" i="1"/>
  <c r="AD1183" i="1" s="1"/>
  <c r="L1185" i="1"/>
  <c r="C1131" i="1"/>
  <c r="E1130" i="1"/>
  <c r="H736" i="1"/>
  <c r="E701" i="1"/>
  <c r="C702" i="1"/>
  <c r="H1071" i="1"/>
  <c r="AA1185" i="1"/>
  <c r="M1184" i="1"/>
  <c r="AB1184" i="1" s="1"/>
  <c r="Y1183" i="1"/>
  <c r="Z1183" i="1" s="1"/>
  <c r="AG1183" i="1" s="1"/>
  <c r="X1183" i="1"/>
  <c r="A1185" i="1"/>
  <c r="K1186" i="1" s="1"/>
  <c r="AG1078" i="1"/>
  <c r="AC1186" i="1" l="1"/>
  <c r="AI1185" i="1"/>
  <c r="W1185" i="1"/>
  <c r="D1185" i="1"/>
  <c r="I1185" i="1"/>
  <c r="L1186" i="1"/>
  <c r="E702" i="1"/>
  <c r="C703" i="1"/>
  <c r="H737" i="1"/>
  <c r="C1132" i="1"/>
  <c r="E1131" i="1"/>
  <c r="H1072" i="1"/>
  <c r="M1185" i="1"/>
  <c r="AA1186" i="1"/>
  <c r="Y1184" i="1"/>
  <c r="Z1184" i="1" s="1"/>
  <c r="AG1184" i="1" s="1"/>
  <c r="X1184" i="1"/>
  <c r="AD1184" i="1"/>
  <c r="A1186" i="1"/>
  <c r="K1187" i="1" s="1"/>
  <c r="AC1187" i="1" l="1"/>
  <c r="AI1186" i="1"/>
  <c r="I1186" i="1"/>
  <c r="W1186" i="1"/>
  <c r="D1186" i="1"/>
  <c r="AB1185" i="1"/>
  <c r="AD1185" i="1" s="1"/>
  <c r="L1187" i="1"/>
  <c r="E1132" i="1"/>
  <c r="C1133" i="1"/>
  <c r="H738" i="1"/>
  <c r="C704" i="1"/>
  <c r="E703" i="1"/>
  <c r="H1073" i="1"/>
  <c r="AA1187" i="1"/>
  <c r="Y1185" i="1"/>
  <c r="Z1185" i="1" s="1"/>
  <c r="AG1185" i="1" s="1"/>
  <c r="X1185" i="1"/>
  <c r="M1186" i="1"/>
  <c r="A1187" i="1"/>
  <c r="K1188" i="1" s="1"/>
  <c r="AC1188" i="1" l="1"/>
  <c r="AI1187" i="1"/>
  <c r="W1187" i="1"/>
  <c r="D1187" i="1"/>
  <c r="I1187" i="1"/>
  <c r="AB1186" i="1"/>
  <c r="AD1186" i="1" s="1"/>
  <c r="L1188" i="1"/>
  <c r="M1187" i="1"/>
  <c r="H739" i="1"/>
  <c r="C1134" i="1"/>
  <c r="E1133" i="1"/>
  <c r="C705" i="1"/>
  <c r="E704" i="1"/>
  <c r="H1074" i="1"/>
  <c r="AA1188" i="1"/>
  <c r="Y1186" i="1"/>
  <c r="Z1186" i="1" s="1"/>
  <c r="AG1186" i="1" s="1"/>
  <c r="X1186" i="1"/>
  <c r="Z1082" i="1"/>
  <c r="AG1082" i="1" s="1"/>
  <c r="A1188" i="1"/>
  <c r="D1188" i="1" s="1"/>
  <c r="Z1085" i="1"/>
  <c r="AC1189" i="1" l="1"/>
  <c r="K1189" i="1"/>
  <c r="AI1188" i="1"/>
  <c r="I1188" i="1"/>
  <c r="AB1187" i="1"/>
  <c r="AD1187" i="1" s="1"/>
  <c r="L1189" i="1"/>
  <c r="W1188" i="1"/>
  <c r="E1134" i="1"/>
  <c r="C1135" i="1"/>
  <c r="E705" i="1"/>
  <c r="C706" i="1"/>
  <c r="H740" i="1"/>
  <c r="H1075" i="1"/>
  <c r="AA1189" i="1"/>
  <c r="Y1187" i="1"/>
  <c r="Z1187" i="1" s="1"/>
  <c r="AG1187" i="1" s="1"/>
  <c r="X1187" i="1"/>
  <c r="M1188" i="1"/>
  <c r="AB1188" i="1" s="1"/>
  <c r="A1189" i="1"/>
  <c r="D1189" i="1" s="1"/>
  <c r="AG1085" i="1"/>
  <c r="K1190" i="1" l="1"/>
  <c r="AC1190" i="1"/>
  <c r="AI1189" i="1"/>
  <c r="I1189" i="1"/>
  <c r="W1189" i="1"/>
  <c r="L1190" i="1"/>
  <c r="H741" i="1"/>
  <c r="E706" i="1"/>
  <c r="C707" i="1"/>
  <c r="C1136" i="1"/>
  <c r="E1135" i="1"/>
  <c r="H1076" i="1"/>
  <c r="AA1190" i="1"/>
  <c r="Y1188" i="1"/>
  <c r="Z1188" i="1" s="1"/>
  <c r="AG1188" i="1" s="1"/>
  <c r="X1188" i="1"/>
  <c r="M1189" i="1"/>
  <c r="AD1188" i="1"/>
  <c r="A1190" i="1"/>
  <c r="AC1191" i="1" l="1"/>
  <c r="K1191" i="1"/>
  <c r="AI1190" i="1"/>
  <c r="I1190" i="1"/>
  <c r="W1190" i="1"/>
  <c r="D1190" i="1"/>
  <c r="AB1189" i="1"/>
  <c r="AD1189" i="1" s="1"/>
  <c r="L1191" i="1"/>
  <c r="M1190" i="1"/>
  <c r="AB1190" i="1" s="1"/>
  <c r="E1136" i="1"/>
  <c r="C1137" i="1"/>
  <c r="E707" i="1"/>
  <c r="C708" i="1"/>
  <c r="H742" i="1"/>
  <c r="H1077" i="1"/>
  <c r="AA1191" i="1"/>
  <c r="Y1189" i="1"/>
  <c r="Z1189" i="1" s="1"/>
  <c r="AG1189" i="1" s="1"/>
  <c r="X1189" i="1"/>
  <c r="A1191" i="1"/>
  <c r="K1192" i="1" l="1"/>
  <c r="AC1192" i="1"/>
  <c r="AI1191" i="1"/>
  <c r="W1191" i="1"/>
  <c r="D1191" i="1"/>
  <c r="I1191" i="1"/>
  <c r="L1192" i="1"/>
  <c r="H743" i="1"/>
  <c r="E708" i="1"/>
  <c r="C709" i="1"/>
  <c r="C1138" i="1"/>
  <c r="E1137" i="1"/>
  <c r="H1078" i="1"/>
  <c r="AA1192" i="1"/>
  <c r="M1191" i="1"/>
  <c r="AB1191" i="1" s="1"/>
  <c r="Y1190" i="1"/>
  <c r="Z1190" i="1" s="1"/>
  <c r="AG1190" i="1" s="1"/>
  <c r="X1190" i="1"/>
  <c r="AD1190" i="1"/>
  <c r="A1192" i="1"/>
  <c r="AC1193" i="1" l="1"/>
  <c r="K1193" i="1"/>
  <c r="AI1192" i="1"/>
  <c r="I1192" i="1"/>
  <c r="W1192" i="1"/>
  <c r="D1192" i="1"/>
  <c r="L1193" i="1"/>
  <c r="C1139" i="1"/>
  <c r="E1138" i="1"/>
  <c r="C710" i="1"/>
  <c r="E709" i="1"/>
  <c r="H744" i="1"/>
  <c r="H1079" i="1"/>
  <c r="AA1193" i="1"/>
  <c r="M1192" i="1"/>
  <c r="Y1191" i="1"/>
  <c r="Z1191" i="1" s="1"/>
  <c r="AG1191" i="1" s="1"/>
  <c r="X1191" i="1"/>
  <c r="AD1191" i="1"/>
  <c r="A1193" i="1"/>
  <c r="K1194" i="1" l="1"/>
  <c r="AC1194" i="1"/>
  <c r="AI1193" i="1"/>
  <c r="W1193" i="1"/>
  <c r="D1193" i="1"/>
  <c r="I1193" i="1"/>
  <c r="AB1192" i="1"/>
  <c r="AD1192" i="1" s="1"/>
  <c r="L1194" i="1"/>
  <c r="E710" i="1"/>
  <c r="C711" i="1"/>
  <c r="H745" i="1"/>
  <c r="C1140" i="1"/>
  <c r="C1141" i="1" s="1"/>
  <c r="E1139" i="1"/>
  <c r="H1080" i="1"/>
  <c r="AA1194" i="1"/>
  <c r="M1193" i="1"/>
  <c r="AB1193" i="1" s="1"/>
  <c r="Y1192" i="1"/>
  <c r="Z1192" i="1" s="1"/>
  <c r="AG1192" i="1" s="1"/>
  <c r="X1192" i="1"/>
  <c r="A1194" i="1"/>
  <c r="D1194" i="1" s="1"/>
  <c r="AC1195" i="1" l="1"/>
  <c r="K1195" i="1"/>
  <c r="AI1194" i="1"/>
  <c r="E1141" i="1"/>
  <c r="I1194" i="1"/>
  <c r="W1194" i="1"/>
  <c r="L1195" i="1"/>
  <c r="E1140" i="1"/>
  <c r="E711" i="1"/>
  <c r="C712" i="1"/>
  <c r="H746" i="1"/>
  <c r="H1081" i="1"/>
  <c r="AA1195" i="1"/>
  <c r="Y1193" i="1"/>
  <c r="X1193" i="1"/>
  <c r="M1194" i="1"/>
  <c r="AB1194" i="1" s="1"/>
  <c r="AD1193" i="1"/>
  <c r="A1195" i="1"/>
  <c r="K1196" i="1" l="1"/>
  <c r="AC1196" i="1"/>
  <c r="AI1195" i="1"/>
  <c r="I1195" i="1"/>
  <c r="W1195" i="1"/>
  <c r="D1195" i="1"/>
  <c r="L1196" i="1"/>
  <c r="H747" i="1"/>
  <c r="C713" i="1"/>
  <c r="E712" i="1"/>
  <c r="C1142" i="1"/>
  <c r="H1082" i="1"/>
  <c r="AA1196" i="1"/>
  <c r="M1195" i="1"/>
  <c r="AB1195" i="1" s="1"/>
  <c r="AD1195" i="1" s="1"/>
  <c r="Y1194" i="1"/>
  <c r="Z1194" i="1" s="1"/>
  <c r="AG1194" i="1" s="1"/>
  <c r="X1194" i="1"/>
  <c r="AD1194" i="1"/>
  <c r="A1196" i="1"/>
  <c r="AC1197" i="1" l="1"/>
  <c r="K1197" i="1"/>
  <c r="AI1196" i="1"/>
  <c r="W1196" i="1"/>
  <c r="D1196" i="1"/>
  <c r="I1196" i="1"/>
  <c r="L1197" i="1"/>
  <c r="C714" i="1"/>
  <c r="E713" i="1"/>
  <c r="H748" i="1"/>
  <c r="C1143" i="1"/>
  <c r="E1142" i="1"/>
  <c r="H1083" i="1"/>
  <c r="AA1197" i="1"/>
  <c r="Y1195" i="1"/>
  <c r="Z1195" i="1" s="1"/>
  <c r="AG1195" i="1" s="1"/>
  <c r="X1195" i="1"/>
  <c r="M1196" i="1"/>
  <c r="A1197" i="1"/>
  <c r="K1198" i="1" l="1"/>
  <c r="AC1198" i="1"/>
  <c r="AI1197" i="1"/>
  <c r="W1197" i="1"/>
  <c r="D1197" i="1"/>
  <c r="I1197" i="1"/>
  <c r="AB1196" i="1"/>
  <c r="AD1196" i="1" s="1"/>
  <c r="L1198" i="1"/>
  <c r="C1144" i="1"/>
  <c r="E1143" i="1"/>
  <c r="H749" i="1"/>
  <c r="C715" i="1"/>
  <c r="E714" i="1"/>
  <c r="H1084" i="1"/>
  <c r="AA1198" i="1"/>
  <c r="Y1196" i="1"/>
  <c r="X1196" i="1"/>
  <c r="M1197" i="1"/>
  <c r="AB1197" i="1" s="1"/>
  <c r="A1198" i="1"/>
  <c r="AC1199" i="1" l="1"/>
  <c r="K1199" i="1"/>
  <c r="AI1198" i="1"/>
  <c r="W1198" i="1"/>
  <c r="D1198" i="1"/>
  <c r="I1198" i="1"/>
  <c r="L1199" i="1"/>
  <c r="C716" i="1"/>
  <c r="E715" i="1"/>
  <c r="H750" i="1"/>
  <c r="C1145" i="1"/>
  <c r="E1144" i="1"/>
  <c r="H1085" i="1"/>
  <c r="AA1199" i="1"/>
  <c r="Y1197" i="1"/>
  <c r="X1197" i="1"/>
  <c r="Z1080" i="1"/>
  <c r="M1198" i="1"/>
  <c r="AB1198" i="1" s="1"/>
  <c r="A1199" i="1"/>
  <c r="AD1197" i="1"/>
  <c r="K1200" i="1" l="1"/>
  <c r="AC1200" i="1"/>
  <c r="AI1199" i="1"/>
  <c r="W1199" i="1"/>
  <c r="D1199" i="1"/>
  <c r="I1199" i="1"/>
  <c r="L1200" i="1"/>
  <c r="E1145" i="1"/>
  <c r="C1146" i="1"/>
  <c r="H751" i="1"/>
  <c r="E716" i="1"/>
  <c r="C717" i="1"/>
  <c r="H1086" i="1"/>
  <c r="AA1200" i="1"/>
  <c r="Y1198" i="1"/>
  <c r="X1198" i="1"/>
  <c r="AG1080" i="1"/>
  <c r="M1199" i="1"/>
  <c r="AD1198" i="1"/>
  <c r="A1200" i="1"/>
  <c r="AC1201" i="1" l="1"/>
  <c r="K1201" i="1"/>
  <c r="AI1200" i="1"/>
  <c r="I1200" i="1"/>
  <c r="W1200" i="1"/>
  <c r="D1200" i="1"/>
  <c r="AB1199" i="1"/>
  <c r="AD1199" i="1" s="1"/>
  <c r="L1201" i="1"/>
  <c r="E717" i="1"/>
  <c r="C718" i="1"/>
  <c r="H752" i="1"/>
  <c r="C1147" i="1"/>
  <c r="E1146" i="1"/>
  <c r="H1087" i="1"/>
  <c r="AA1201" i="1"/>
  <c r="M1200" i="1"/>
  <c r="AB1200" i="1" s="1"/>
  <c r="Y1199" i="1"/>
  <c r="Z1199" i="1" s="1"/>
  <c r="AG1199" i="1" s="1"/>
  <c r="X1199" i="1"/>
  <c r="A1201" i="1"/>
  <c r="K1202" i="1" l="1"/>
  <c r="AC1202" i="1"/>
  <c r="AI1201" i="1"/>
  <c r="W1201" i="1"/>
  <c r="D1201" i="1"/>
  <c r="I1201" i="1"/>
  <c r="L1202" i="1"/>
  <c r="C1148" i="1"/>
  <c r="E1147" i="1"/>
  <c r="H753" i="1"/>
  <c r="C719" i="1"/>
  <c r="E718" i="1"/>
  <c r="H1088" i="1"/>
  <c r="AA1202" i="1"/>
  <c r="M1201" i="1"/>
  <c r="Y1200" i="1"/>
  <c r="Z1200" i="1" s="1"/>
  <c r="AG1200" i="1" s="1"/>
  <c r="X1200" i="1"/>
  <c r="A1202" i="1"/>
  <c r="AD1200" i="1"/>
  <c r="AC1203" i="1" l="1"/>
  <c r="K1203" i="1"/>
  <c r="AI1202" i="1"/>
  <c r="W1202" i="1"/>
  <c r="D1202" i="1"/>
  <c r="I1202" i="1"/>
  <c r="AB1201" i="1"/>
  <c r="AD1201" i="1" s="1"/>
  <c r="L1203" i="1"/>
  <c r="E719" i="1"/>
  <c r="C720" i="1"/>
  <c r="H754" i="1"/>
  <c r="C1149" i="1"/>
  <c r="E1148" i="1"/>
  <c r="H1089" i="1"/>
  <c r="AA1203" i="1"/>
  <c r="M1202" i="1"/>
  <c r="AB1202" i="1" s="1"/>
  <c r="Y1201" i="1"/>
  <c r="Z1201" i="1" s="1"/>
  <c r="AG1201" i="1" s="1"/>
  <c r="X1201" i="1"/>
  <c r="A1203" i="1"/>
  <c r="K1204" i="1" l="1"/>
  <c r="AC1204" i="1"/>
  <c r="AI1203" i="1"/>
  <c r="I1203" i="1"/>
  <c r="W1203" i="1"/>
  <c r="D1203" i="1"/>
  <c r="L1204" i="1"/>
  <c r="E1149" i="1"/>
  <c r="C1150" i="1"/>
  <c r="H755" i="1"/>
  <c r="C721" i="1"/>
  <c r="E720" i="1"/>
  <c r="H1090" i="1"/>
  <c r="AA1204" i="1"/>
  <c r="Y1202" i="1"/>
  <c r="X1202" i="1"/>
  <c r="M1203" i="1"/>
  <c r="AB1203" i="1" s="1"/>
  <c r="AD1202" i="1"/>
  <c r="A1204" i="1"/>
  <c r="AC1205" i="1" l="1"/>
  <c r="K1205" i="1"/>
  <c r="AI1204" i="1"/>
  <c r="I1204" i="1"/>
  <c r="W1204" i="1"/>
  <c r="D1204" i="1"/>
  <c r="L1205" i="1"/>
  <c r="E721" i="1"/>
  <c r="C722" i="1"/>
  <c r="H756" i="1"/>
  <c r="E1150" i="1"/>
  <c r="C1151" i="1"/>
  <c r="H1091" i="1"/>
  <c r="AA1205" i="1"/>
  <c r="M1204" i="1"/>
  <c r="AB1204" i="1" s="1"/>
  <c r="AD1203" i="1"/>
  <c r="Y1203" i="1"/>
  <c r="X1203" i="1"/>
  <c r="A1205" i="1"/>
  <c r="K1206" i="1" l="1"/>
  <c r="AC1206" i="1"/>
  <c r="AI1205" i="1"/>
  <c r="W1205" i="1"/>
  <c r="D1205" i="1"/>
  <c r="I1205" i="1"/>
  <c r="L1206" i="1"/>
  <c r="H757" i="1"/>
  <c r="E722" i="1"/>
  <c r="C723" i="1"/>
  <c r="E1151" i="1"/>
  <c r="C1152" i="1"/>
  <c r="H1092" i="1"/>
  <c r="AA1206" i="1"/>
  <c r="M1205" i="1"/>
  <c r="Y1204" i="1"/>
  <c r="Z1204" i="1" s="1"/>
  <c r="AG1204" i="1" s="1"/>
  <c r="X1204" i="1"/>
  <c r="AD1204" i="1"/>
  <c r="A1206" i="1"/>
  <c r="D1206" i="1" l="1"/>
  <c r="AC1207" i="1"/>
  <c r="K1207" i="1"/>
  <c r="AI1206" i="1"/>
  <c r="I1206" i="1"/>
  <c r="AB1205" i="1"/>
  <c r="AD1205" i="1" s="1"/>
  <c r="W1206" i="1"/>
  <c r="L1207" i="1"/>
  <c r="E723" i="1"/>
  <c r="C724" i="1"/>
  <c r="E1152" i="1"/>
  <c r="C1153" i="1"/>
  <c r="H758" i="1"/>
  <c r="H1093" i="1"/>
  <c r="AA1207" i="1"/>
  <c r="M1206" i="1"/>
  <c r="Y1205" i="1"/>
  <c r="X1205" i="1"/>
  <c r="A1207" i="1"/>
  <c r="K1208" i="1" l="1"/>
  <c r="AC1208" i="1"/>
  <c r="W1207" i="1"/>
  <c r="D1207" i="1"/>
  <c r="AI1207" i="1"/>
  <c r="I1207" i="1"/>
  <c r="AB1206" i="1"/>
  <c r="AD1206" i="1" s="1"/>
  <c r="L1208" i="1"/>
  <c r="H759" i="1"/>
  <c r="C1154" i="1"/>
  <c r="E1153" i="1"/>
  <c r="E724" i="1"/>
  <c r="C725" i="1"/>
  <c r="H1094" i="1"/>
  <c r="AA1208" i="1"/>
  <c r="C1207" i="1"/>
  <c r="Y1206" i="1"/>
  <c r="X1206" i="1"/>
  <c r="M1207" i="1"/>
  <c r="A1208" i="1"/>
  <c r="D1208" i="1" s="1"/>
  <c r="AC1209" i="1" l="1"/>
  <c r="K1209" i="1"/>
  <c r="AI1208" i="1"/>
  <c r="I1208" i="1"/>
  <c r="AB1207" i="1"/>
  <c r="AD1207" i="1" s="1"/>
  <c r="W1208" i="1"/>
  <c r="L1209" i="1"/>
  <c r="E725" i="1"/>
  <c r="C726" i="1"/>
  <c r="E1154" i="1"/>
  <c r="C1155" i="1"/>
  <c r="H760" i="1"/>
  <c r="H1095" i="1"/>
  <c r="C1208" i="1"/>
  <c r="AA1209" i="1"/>
  <c r="Y1207" i="1"/>
  <c r="Z1207" i="1" s="1"/>
  <c r="AG1207" i="1" s="1"/>
  <c r="X1207" i="1"/>
  <c r="M1208" i="1"/>
  <c r="AB1208" i="1" s="1"/>
  <c r="E1207" i="1"/>
  <c r="A1209" i="1"/>
  <c r="D1209" i="1" s="1"/>
  <c r="K1210" i="1" l="1"/>
  <c r="AC1210" i="1"/>
  <c r="AI1209" i="1"/>
  <c r="I1209" i="1"/>
  <c r="L1210" i="1"/>
  <c r="W1209" i="1"/>
  <c r="H761" i="1"/>
  <c r="C1156" i="1"/>
  <c r="E1155" i="1"/>
  <c r="C727" i="1"/>
  <c r="E726" i="1"/>
  <c r="H1096" i="1"/>
  <c r="AA1210" i="1"/>
  <c r="M1209" i="1"/>
  <c r="Y1208" i="1"/>
  <c r="Z1208" i="1" s="1"/>
  <c r="AG1208" i="1" s="1"/>
  <c r="X1208" i="1"/>
  <c r="C1209" i="1"/>
  <c r="E1208" i="1"/>
  <c r="A1210" i="1"/>
  <c r="AD1208" i="1"/>
  <c r="AC1211" i="1" l="1"/>
  <c r="K1211" i="1"/>
  <c r="AI1210" i="1"/>
  <c r="W1210" i="1"/>
  <c r="D1210" i="1"/>
  <c r="I1210" i="1"/>
  <c r="AB1209" i="1"/>
  <c r="AD1209" i="1" s="1"/>
  <c r="L1211" i="1"/>
  <c r="E727" i="1"/>
  <c r="C728" i="1"/>
  <c r="E1156" i="1"/>
  <c r="C1157" i="1"/>
  <c r="H762" i="1"/>
  <c r="H1097" i="1"/>
  <c r="C1210" i="1"/>
  <c r="AA1211" i="1"/>
  <c r="M1210" i="1"/>
  <c r="Y1209" i="1"/>
  <c r="Z1209" i="1" s="1"/>
  <c r="AG1209" i="1" s="1"/>
  <c r="X1209" i="1"/>
  <c r="E1209" i="1"/>
  <c r="A1211" i="1"/>
  <c r="Z1105" i="1"/>
  <c r="AG1105" i="1" s="1"/>
  <c r="K1212" i="1" l="1"/>
  <c r="AC1212" i="1"/>
  <c r="AI1211" i="1"/>
  <c r="I1211" i="1"/>
  <c r="W1211" i="1"/>
  <c r="D1211" i="1"/>
  <c r="AB1210" i="1"/>
  <c r="AD1210" i="1" s="1"/>
  <c r="L1212" i="1"/>
  <c r="C1158" i="1"/>
  <c r="E1157" i="1"/>
  <c r="E728" i="1"/>
  <c r="C729" i="1"/>
  <c r="H763" i="1"/>
  <c r="H1098" i="1"/>
  <c r="AA1212" i="1"/>
  <c r="M1211" i="1"/>
  <c r="Y1210" i="1"/>
  <c r="Z1210" i="1" s="1"/>
  <c r="AG1210" i="1" s="1"/>
  <c r="X1210" i="1"/>
  <c r="C1211" i="1"/>
  <c r="E1210" i="1"/>
  <c r="A1212" i="1"/>
  <c r="Z1106" i="1"/>
  <c r="AC1213" i="1" l="1"/>
  <c r="K1213" i="1"/>
  <c r="AI1212" i="1"/>
  <c r="W1212" i="1"/>
  <c r="D1212" i="1"/>
  <c r="I1212" i="1"/>
  <c r="AB1211" i="1"/>
  <c r="AD1211" i="1" s="1"/>
  <c r="L1213" i="1"/>
  <c r="H764" i="1"/>
  <c r="C730" i="1"/>
  <c r="E729" i="1"/>
  <c r="C1159" i="1"/>
  <c r="E1158" i="1"/>
  <c r="H1099" i="1"/>
  <c r="AA1213" i="1"/>
  <c r="C1212" i="1"/>
  <c r="M1212" i="1"/>
  <c r="Y1211" i="1"/>
  <c r="Z1211" i="1" s="1"/>
  <c r="AG1211" i="1" s="1"/>
  <c r="X1211" i="1"/>
  <c r="A1213" i="1"/>
  <c r="E1211" i="1"/>
  <c r="AG1106" i="1"/>
  <c r="Z1107" i="1"/>
  <c r="K1214" i="1" l="1"/>
  <c r="AC1214" i="1"/>
  <c r="AI1213" i="1"/>
  <c r="I1213" i="1"/>
  <c r="W1213" i="1"/>
  <c r="D1213" i="1"/>
  <c r="AB1212" i="1"/>
  <c r="AD1212" i="1" s="1"/>
  <c r="L1214" i="1"/>
  <c r="C1160" i="1"/>
  <c r="E1159" i="1"/>
  <c r="C731" i="1"/>
  <c r="E730" i="1"/>
  <c r="H765" i="1"/>
  <c r="H1100" i="1"/>
  <c r="AA1214" i="1"/>
  <c r="M1213" i="1"/>
  <c r="AB1213" i="1" s="1"/>
  <c r="Y1212" i="1"/>
  <c r="Z1212" i="1" s="1"/>
  <c r="AG1212" i="1" s="1"/>
  <c r="X1212" i="1"/>
  <c r="C1213" i="1"/>
  <c r="E1212" i="1"/>
  <c r="A1214" i="1"/>
  <c r="AG1107" i="1"/>
  <c r="AC1215" i="1" l="1"/>
  <c r="K1215" i="1"/>
  <c r="AI1214" i="1"/>
  <c r="W1214" i="1"/>
  <c r="D1214" i="1"/>
  <c r="I1214" i="1"/>
  <c r="L1215" i="1"/>
  <c r="H766" i="1"/>
  <c r="C732" i="1"/>
  <c r="E731" i="1"/>
  <c r="E1160" i="1"/>
  <c r="C1161" i="1"/>
  <c r="H1101" i="1"/>
  <c r="AA1215" i="1"/>
  <c r="C1214" i="1"/>
  <c r="M1214" i="1"/>
  <c r="Y1213" i="1"/>
  <c r="Z1213" i="1" s="1"/>
  <c r="AG1213" i="1" s="1"/>
  <c r="X1213" i="1"/>
  <c r="AD1213" i="1"/>
  <c r="A1215" i="1"/>
  <c r="E1213" i="1"/>
  <c r="K1216" i="1" l="1"/>
  <c r="AC1216" i="1"/>
  <c r="AI1215" i="1"/>
  <c r="I1215" i="1"/>
  <c r="W1215" i="1"/>
  <c r="D1215" i="1"/>
  <c r="AB1214" i="1"/>
  <c r="AD1214" i="1" s="1"/>
  <c r="L1216" i="1"/>
  <c r="E732" i="1"/>
  <c r="C733" i="1"/>
  <c r="H767" i="1"/>
  <c r="C1162" i="1"/>
  <c r="E1161" i="1"/>
  <c r="H1102" i="1"/>
  <c r="AA1216" i="1"/>
  <c r="M1215" i="1"/>
  <c r="Y1214" i="1"/>
  <c r="Z1214" i="1" s="1"/>
  <c r="AG1214" i="1" s="1"/>
  <c r="X1214" i="1"/>
  <c r="C1215" i="1"/>
  <c r="E1214" i="1"/>
  <c r="A1216" i="1"/>
  <c r="Z1113" i="1"/>
  <c r="AC1217" i="1" l="1"/>
  <c r="K1217" i="1"/>
  <c r="AI1216" i="1"/>
  <c r="W1216" i="1"/>
  <c r="D1216" i="1"/>
  <c r="I1216" i="1"/>
  <c r="AB1215" i="1"/>
  <c r="AD1215" i="1" s="1"/>
  <c r="L1217" i="1"/>
  <c r="E1162" i="1"/>
  <c r="C1163" i="1"/>
  <c r="H768" i="1"/>
  <c r="E733" i="1"/>
  <c r="C734" i="1"/>
  <c r="H1103" i="1"/>
  <c r="AA1217" i="1"/>
  <c r="M1216" i="1"/>
  <c r="Y1215" i="1"/>
  <c r="Z1215" i="1" s="1"/>
  <c r="AG1215" i="1" s="1"/>
  <c r="X1215" i="1"/>
  <c r="C1216" i="1"/>
  <c r="E1215" i="1"/>
  <c r="A1217" i="1"/>
  <c r="AG1113" i="1"/>
  <c r="K1218" i="1" l="1"/>
  <c r="AC1218" i="1"/>
  <c r="AI1217" i="1"/>
  <c r="I1217" i="1"/>
  <c r="W1217" i="1"/>
  <c r="D1217" i="1"/>
  <c r="AB1216" i="1"/>
  <c r="AD1216" i="1" s="1"/>
  <c r="L1218" i="1"/>
  <c r="E734" i="1"/>
  <c r="C735" i="1"/>
  <c r="H769" i="1"/>
  <c r="E1163" i="1"/>
  <c r="C1164" i="1"/>
  <c r="H1104" i="1"/>
  <c r="AA1218" i="1"/>
  <c r="C1217" i="1"/>
  <c r="Y1216" i="1"/>
  <c r="Z1216" i="1" s="1"/>
  <c r="AG1216" i="1" s="1"/>
  <c r="X1216" i="1"/>
  <c r="M1217" i="1"/>
  <c r="Z1112" i="1"/>
  <c r="AG1112" i="1" s="1"/>
  <c r="A1218" i="1"/>
  <c r="E1216" i="1"/>
  <c r="AC1219" i="1" l="1"/>
  <c r="K1219" i="1"/>
  <c r="AI1218" i="1"/>
  <c r="W1218" i="1"/>
  <c r="D1218" i="1"/>
  <c r="I1218" i="1"/>
  <c r="AB1217" i="1"/>
  <c r="AD1217" i="1" s="1"/>
  <c r="L1219" i="1"/>
  <c r="C1218" i="1"/>
  <c r="H770" i="1"/>
  <c r="E735" i="1"/>
  <c r="C736" i="1"/>
  <c r="E1164" i="1"/>
  <c r="C1165" i="1"/>
  <c r="H1105" i="1"/>
  <c r="AA1219" i="1"/>
  <c r="M1218" i="1"/>
  <c r="Y1217" i="1"/>
  <c r="Z1217" i="1" s="1"/>
  <c r="AG1217" i="1" s="1"/>
  <c r="X1217" i="1"/>
  <c r="E1217" i="1"/>
  <c r="A1219" i="1"/>
  <c r="K1220" i="1" l="1"/>
  <c r="AC1220" i="1"/>
  <c r="AI1219" i="1"/>
  <c r="I1219" i="1"/>
  <c r="W1219" i="1"/>
  <c r="D1219" i="1"/>
  <c r="AB1218" i="1"/>
  <c r="AD1218" i="1" s="1"/>
  <c r="L1220" i="1"/>
  <c r="E736" i="1"/>
  <c r="C737" i="1"/>
  <c r="H771" i="1"/>
  <c r="C1166" i="1"/>
  <c r="E1165" i="1"/>
  <c r="H1106" i="1"/>
  <c r="AA1220" i="1"/>
  <c r="M1219" i="1"/>
  <c r="AB1219" i="1" s="1"/>
  <c r="Y1218" i="1"/>
  <c r="Z1218" i="1" s="1"/>
  <c r="AG1218" i="1" s="1"/>
  <c r="X1218" i="1"/>
  <c r="C1219" i="1"/>
  <c r="E1218" i="1"/>
  <c r="A1220" i="1"/>
  <c r="AC1221" i="1" l="1"/>
  <c r="K1221" i="1"/>
  <c r="AI1220" i="1"/>
  <c r="W1220" i="1"/>
  <c r="D1220" i="1"/>
  <c r="I1220" i="1"/>
  <c r="L1221" i="1"/>
  <c r="C1167" i="1"/>
  <c r="E1166" i="1"/>
  <c r="H772" i="1"/>
  <c r="C738" i="1"/>
  <c r="E737" i="1"/>
  <c r="H1107" i="1"/>
  <c r="AD1219" i="1"/>
  <c r="C1220" i="1"/>
  <c r="AA1221" i="1"/>
  <c r="M1220" i="1"/>
  <c r="Y1219" i="1"/>
  <c r="Z1219" i="1" s="1"/>
  <c r="AG1219" i="1" s="1"/>
  <c r="X1219" i="1"/>
  <c r="E1219" i="1"/>
  <c r="A1221" i="1"/>
  <c r="K1222" i="1" l="1"/>
  <c r="AC1222" i="1"/>
  <c r="AI1221" i="1"/>
  <c r="W1221" i="1"/>
  <c r="D1221" i="1"/>
  <c r="I1221" i="1"/>
  <c r="AB1220" i="1"/>
  <c r="AD1220" i="1" s="1"/>
  <c r="L1222" i="1"/>
  <c r="C739" i="1"/>
  <c r="E738" i="1"/>
  <c r="H773" i="1"/>
  <c r="E1167" i="1"/>
  <c r="C1168" i="1"/>
  <c r="H1108" i="1"/>
  <c r="AA1222" i="1"/>
  <c r="Y1220" i="1"/>
  <c r="Z1220" i="1" s="1"/>
  <c r="AG1220" i="1" s="1"/>
  <c r="X1220" i="1"/>
  <c r="M1221" i="1"/>
  <c r="AB1221" i="1" s="1"/>
  <c r="C1221" i="1"/>
  <c r="E1220" i="1"/>
  <c r="A1222" i="1"/>
  <c r="Z1116" i="1"/>
  <c r="AC1223" i="1" l="1"/>
  <c r="K1223" i="1"/>
  <c r="AI1222" i="1"/>
  <c r="W1222" i="1"/>
  <c r="D1222" i="1"/>
  <c r="I1222" i="1"/>
  <c r="L1223" i="1"/>
  <c r="H774" i="1"/>
  <c r="E739" i="1"/>
  <c r="C740" i="1"/>
  <c r="C1169" i="1"/>
  <c r="E1168" i="1"/>
  <c r="H1109" i="1"/>
  <c r="AA1223" i="1"/>
  <c r="C1222" i="1"/>
  <c r="M1222" i="1"/>
  <c r="Y1221" i="1"/>
  <c r="Z1221" i="1" s="1"/>
  <c r="AG1221" i="1" s="1"/>
  <c r="X1221" i="1"/>
  <c r="E1221" i="1"/>
  <c r="A1223" i="1"/>
  <c r="AD1221" i="1"/>
  <c r="AG1116" i="1"/>
  <c r="K1224" i="1" l="1"/>
  <c r="AC1224" i="1"/>
  <c r="AI1223" i="1"/>
  <c r="I1223" i="1"/>
  <c r="W1223" i="1"/>
  <c r="D1223" i="1"/>
  <c r="AB1222" i="1"/>
  <c r="AD1222" i="1" s="1"/>
  <c r="L1224" i="1"/>
  <c r="C1170" i="1"/>
  <c r="E1169" i="1"/>
  <c r="E740" i="1"/>
  <c r="C741" i="1"/>
  <c r="H775" i="1"/>
  <c r="H1110" i="1"/>
  <c r="AA1224" i="1"/>
  <c r="M1223" i="1"/>
  <c r="AB1223" i="1" s="1"/>
  <c r="Y1222" i="1"/>
  <c r="Z1222" i="1" s="1"/>
  <c r="AG1222" i="1" s="1"/>
  <c r="X1222" i="1"/>
  <c r="C1223" i="1"/>
  <c r="E1222" i="1"/>
  <c r="A1224" i="1"/>
  <c r="AC1225" i="1" l="1"/>
  <c r="K1225" i="1"/>
  <c r="AI1224" i="1"/>
  <c r="W1224" i="1"/>
  <c r="D1224" i="1"/>
  <c r="I1224" i="1"/>
  <c r="L1225" i="1"/>
  <c r="C742" i="1"/>
  <c r="E741" i="1"/>
  <c r="C1171" i="1"/>
  <c r="E1170" i="1"/>
  <c r="H1111" i="1"/>
  <c r="AA1225" i="1"/>
  <c r="Y1223" i="1"/>
  <c r="Z1223" i="1" s="1"/>
  <c r="AG1223" i="1" s="1"/>
  <c r="X1223" i="1"/>
  <c r="C1224" i="1"/>
  <c r="M1224" i="1"/>
  <c r="AB1224" i="1" s="1"/>
  <c r="E1223" i="1"/>
  <c r="AD1223" i="1"/>
  <c r="A1225" i="1"/>
  <c r="K1226" i="1" l="1"/>
  <c r="AC1226" i="1"/>
  <c r="AI1225" i="1"/>
  <c r="I1225" i="1"/>
  <c r="W1225" i="1"/>
  <c r="D1225" i="1"/>
  <c r="L1226" i="1"/>
  <c r="E1171" i="1"/>
  <c r="C1172" i="1"/>
  <c r="C743" i="1"/>
  <c r="E742" i="1"/>
  <c r="H777" i="1"/>
  <c r="H1112" i="1"/>
  <c r="AA1226" i="1"/>
  <c r="C1225" i="1"/>
  <c r="M1225" i="1"/>
  <c r="AB1225" i="1" s="1"/>
  <c r="Y1224" i="1"/>
  <c r="Z1224" i="1" s="1"/>
  <c r="AG1224" i="1" s="1"/>
  <c r="X1224" i="1"/>
  <c r="AD1224" i="1"/>
  <c r="E1224" i="1"/>
  <c r="A1226" i="1"/>
  <c r="D1226" i="1" s="1"/>
  <c r="AC1227" i="1" l="1"/>
  <c r="K1227" i="1"/>
  <c r="AI1226" i="1"/>
  <c r="I1226" i="1"/>
  <c r="W1226" i="1"/>
  <c r="L1227" i="1"/>
  <c r="H778" i="1"/>
  <c r="E743" i="1"/>
  <c r="C744" i="1"/>
  <c r="C1173" i="1"/>
  <c r="E1172" i="1"/>
  <c r="H1113" i="1"/>
  <c r="AA1227" i="1"/>
  <c r="M1226" i="1"/>
  <c r="AB1226" i="1" s="1"/>
  <c r="Y1225" i="1"/>
  <c r="Z1225" i="1" s="1"/>
  <c r="AG1225" i="1" s="1"/>
  <c r="X1225" i="1"/>
  <c r="C1226" i="1"/>
  <c r="AD1225" i="1"/>
  <c r="E1225" i="1"/>
  <c r="A1227" i="1"/>
  <c r="K1228" i="1" l="1"/>
  <c r="AC1228" i="1"/>
  <c r="AI1227" i="1"/>
  <c r="I1227" i="1"/>
  <c r="W1227" i="1"/>
  <c r="D1227" i="1"/>
  <c r="L1228" i="1"/>
  <c r="C1174" i="1"/>
  <c r="E1173" i="1"/>
  <c r="C745" i="1"/>
  <c r="E744" i="1"/>
  <c r="H779" i="1"/>
  <c r="H1114" i="1"/>
  <c r="E1226" i="1"/>
  <c r="AA1228" i="1"/>
  <c r="C1227" i="1"/>
  <c r="M1227" i="1"/>
  <c r="AB1227" i="1" s="1"/>
  <c r="Y1226" i="1"/>
  <c r="X1226" i="1"/>
  <c r="A1228" i="1"/>
  <c r="AD1226" i="1"/>
  <c r="AC1229" i="1" l="1"/>
  <c r="K1229" i="1"/>
  <c r="AI1228" i="1"/>
  <c r="W1228" i="1"/>
  <c r="D1228" i="1"/>
  <c r="I1228" i="1"/>
  <c r="L1229" i="1"/>
  <c r="C746" i="1"/>
  <c r="E745" i="1"/>
  <c r="H780" i="1"/>
  <c r="E1174" i="1"/>
  <c r="C1175" i="1"/>
  <c r="H1115" i="1"/>
  <c r="M1228" i="1"/>
  <c r="AB1228" i="1" s="1"/>
  <c r="AA1229" i="1"/>
  <c r="Y1227" i="1"/>
  <c r="X1227" i="1"/>
  <c r="C1228" i="1"/>
  <c r="Z1110" i="1"/>
  <c r="AD1227" i="1"/>
  <c r="E1227" i="1"/>
  <c r="A1229" i="1"/>
  <c r="K1230" i="1" l="1"/>
  <c r="AC1230" i="1"/>
  <c r="AI1229" i="1"/>
  <c r="I1229" i="1"/>
  <c r="W1229" i="1"/>
  <c r="D1229" i="1"/>
  <c r="L1230" i="1"/>
  <c r="H781" i="1"/>
  <c r="C747" i="1"/>
  <c r="E746" i="1"/>
  <c r="C1176" i="1"/>
  <c r="E1175" i="1"/>
  <c r="H1116" i="1"/>
  <c r="AA1230" i="1"/>
  <c r="M1229" i="1"/>
  <c r="C1229" i="1"/>
  <c r="AG1110" i="1"/>
  <c r="Y1228" i="1"/>
  <c r="X1228" i="1"/>
  <c r="E1228" i="1"/>
  <c r="A1230" i="1"/>
  <c r="AD1228" i="1"/>
  <c r="AC1231" i="1" l="1"/>
  <c r="K1231" i="1"/>
  <c r="AI1230" i="1"/>
  <c r="W1230" i="1"/>
  <c r="D1230" i="1"/>
  <c r="I1230" i="1"/>
  <c r="AB1229" i="1"/>
  <c r="AD1229" i="1" s="1"/>
  <c r="L1231" i="1"/>
  <c r="E1176" i="1"/>
  <c r="C1177" i="1"/>
  <c r="E747" i="1"/>
  <c r="C748" i="1"/>
  <c r="H782" i="1"/>
  <c r="H1117" i="1"/>
  <c r="AA1231" i="1"/>
  <c r="M1230" i="1"/>
  <c r="AB1230" i="1" s="1"/>
  <c r="Y1229" i="1"/>
  <c r="Z1229" i="1" s="1"/>
  <c r="AG1229" i="1" s="1"/>
  <c r="X1229" i="1"/>
  <c r="C1230" i="1"/>
  <c r="A1231" i="1"/>
  <c r="D1231" i="1" s="1"/>
  <c r="E1229" i="1"/>
  <c r="K1232" i="1" l="1"/>
  <c r="AC1232" i="1"/>
  <c r="AI1231" i="1"/>
  <c r="I1231" i="1"/>
  <c r="W1231" i="1"/>
  <c r="L1232" i="1"/>
  <c r="H783" i="1"/>
  <c r="E748" i="1"/>
  <c r="C749" i="1"/>
  <c r="C1178" i="1"/>
  <c r="E1177" i="1"/>
  <c r="H1118" i="1"/>
  <c r="AD1230" i="1"/>
  <c r="AA1232" i="1"/>
  <c r="C1231" i="1"/>
  <c r="M1231" i="1"/>
  <c r="AB1231" i="1" s="1"/>
  <c r="Y1230" i="1"/>
  <c r="Z1230" i="1" s="1"/>
  <c r="AG1230" i="1" s="1"/>
  <c r="X1230" i="1"/>
  <c r="E1230" i="1"/>
  <c r="A1232" i="1"/>
  <c r="AC1233" i="1" l="1"/>
  <c r="K1233" i="1"/>
  <c r="AI1232" i="1"/>
  <c r="W1232" i="1"/>
  <c r="D1232" i="1"/>
  <c r="I1232" i="1"/>
  <c r="L1233" i="1"/>
  <c r="C1179" i="1"/>
  <c r="E1178" i="1"/>
  <c r="C750" i="1"/>
  <c r="E749" i="1"/>
  <c r="H784" i="1"/>
  <c r="H1119" i="1"/>
  <c r="AA1233" i="1"/>
  <c r="M1232" i="1"/>
  <c r="Y1231" i="1"/>
  <c r="Z1231" i="1" s="1"/>
  <c r="AG1231" i="1" s="1"/>
  <c r="X1231" i="1"/>
  <c r="C1232" i="1"/>
  <c r="E1231" i="1"/>
  <c r="A1233" i="1"/>
  <c r="AD1231" i="1"/>
  <c r="K1234" i="1" l="1"/>
  <c r="AC1234" i="1"/>
  <c r="AI1233" i="1"/>
  <c r="I1233" i="1"/>
  <c r="W1233" i="1"/>
  <c r="D1233" i="1"/>
  <c r="AB1232" i="1"/>
  <c r="AD1232" i="1" s="1"/>
  <c r="L1234" i="1"/>
  <c r="H785" i="1"/>
  <c r="E750" i="1"/>
  <c r="C751" i="1"/>
  <c r="E1179" i="1"/>
  <c r="C1180" i="1"/>
  <c r="H1120" i="1"/>
  <c r="AA1234" i="1"/>
  <c r="C1233" i="1"/>
  <c r="M1233" i="1"/>
  <c r="AB1233" i="1" s="1"/>
  <c r="Y1232" i="1"/>
  <c r="Z1232" i="1" s="1"/>
  <c r="AG1232" i="1" s="1"/>
  <c r="X1232" i="1"/>
  <c r="E1232" i="1"/>
  <c r="A1234" i="1"/>
  <c r="AC1235" i="1" l="1"/>
  <c r="K1235" i="1"/>
  <c r="AI1234" i="1"/>
  <c r="W1234" i="1"/>
  <c r="D1234" i="1"/>
  <c r="I1234" i="1"/>
  <c r="L1235" i="1"/>
  <c r="E751" i="1"/>
  <c r="C752" i="1"/>
  <c r="C1181" i="1"/>
  <c r="E1180" i="1"/>
  <c r="H786" i="1"/>
  <c r="H1121" i="1"/>
  <c r="AA1235" i="1"/>
  <c r="M1234" i="1"/>
  <c r="Y1233" i="1"/>
  <c r="X1233" i="1"/>
  <c r="C1234" i="1"/>
  <c r="AD1233" i="1"/>
  <c r="E1233" i="1"/>
  <c r="A1235" i="1"/>
  <c r="D1235" i="1" l="1"/>
  <c r="AC1236" i="1"/>
  <c r="K1236" i="1"/>
  <c r="AI1235" i="1"/>
  <c r="I1235" i="1"/>
  <c r="AB1234" i="1"/>
  <c r="AD1234" i="1" s="1"/>
  <c r="W1235" i="1"/>
  <c r="L1236" i="1"/>
  <c r="H787" i="1"/>
  <c r="C1182" i="1"/>
  <c r="E1181" i="1"/>
  <c r="E752" i="1"/>
  <c r="C753" i="1"/>
  <c r="H1122" i="1"/>
  <c r="C1235" i="1"/>
  <c r="AA1236" i="1"/>
  <c r="Y1234" i="1"/>
  <c r="X1234" i="1"/>
  <c r="M1235" i="1"/>
  <c r="AB1235" i="1" s="1"/>
  <c r="A1236" i="1"/>
  <c r="E1234" i="1"/>
  <c r="K1237" i="1" l="1"/>
  <c r="AC1237" i="1"/>
  <c r="W1236" i="1"/>
  <c r="D1236" i="1"/>
  <c r="AI1236" i="1"/>
  <c r="I1236" i="1"/>
  <c r="L1237" i="1"/>
  <c r="C754" i="1"/>
  <c r="E753" i="1"/>
  <c r="C1183" i="1"/>
  <c r="E1182" i="1"/>
  <c r="H788" i="1"/>
  <c r="H1123" i="1"/>
  <c r="AA1237" i="1"/>
  <c r="M1236" i="1"/>
  <c r="AB1236" i="1" s="1"/>
  <c r="AD1236" i="1" s="1"/>
  <c r="Y1235" i="1"/>
  <c r="X1235" i="1"/>
  <c r="C1236" i="1"/>
  <c r="AD1235" i="1"/>
  <c r="E1235" i="1"/>
  <c r="A1237" i="1"/>
  <c r="K1238" i="1" s="1"/>
  <c r="Z1134" i="1"/>
  <c r="AC1238" i="1" l="1"/>
  <c r="AI1237" i="1"/>
  <c r="I1237" i="1"/>
  <c r="W1237" i="1"/>
  <c r="D1237" i="1"/>
  <c r="L1238" i="1"/>
  <c r="H789" i="1"/>
  <c r="E1183" i="1"/>
  <c r="C1184" i="1"/>
  <c r="E754" i="1"/>
  <c r="C755" i="1"/>
  <c r="H1124" i="1"/>
  <c r="AA1238" i="1"/>
  <c r="C1237" i="1"/>
  <c r="M1237" i="1"/>
  <c r="AB1237" i="1" s="1"/>
  <c r="Y1236" i="1"/>
  <c r="X1236" i="1"/>
  <c r="E1236" i="1"/>
  <c r="A1238" i="1"/>
  <c r="K1239" i="1" s="1"/>
  <c r="AG1134" i="1"/>
  <c r="AC1239" i="1" l="1"/>
  <c r="AI1238" i="1"/>
  <c r="I1238" i="1"/>
  <c r="W1238" i="1"/>
  <c r="D1238" i="1"/>
  <c r="L1239" i="1"/>
  <c r="E1184" i="1"/>
  <c r="C1185" i="1"/>
  <c r="E755" i="1"/>
  <c r="C756" i="1"/>
  <c r="H790" i="1"/>
  <c r="C1238" i="1"/>
  <c r="H1125" i="1"/>
  <c r="AA1239" i="1"/>
  <c r="M1238" i="1"/>
  <c r="Y1237" i="1"/>
  <c r="Z1237" i="1" s="1"/>
  <c r="AG1237" i="1" s="1"/>
  <c r="X1237" i="1"/>
  <c r="AD1237" i="1"/>
  <c r="A1239" i="1"/>
  <c r="K1240" i="1" s="1"/>
  <c r="E1237" i="1"/>
  <c r="AC1240" i="1" l="1"/>
  <c r="AI1239" i="1"/>
  <c r="W1239" i="1"/>
  <c r="D1239" i="1"/>
  <c r="I1239" i="1"/>
  <c r="AB1238" i="1"/>
  <c r="AD1238" i="1" s="1"/>
  <c r="L1240" i="1"/>
  <c r="H791" i="1"/>
  <c r="E756" i="1"/>
  <c r="C757" i="1"/>
  <c r="E1185" i="1"/>
  <c r="C1186" i="1"/>
  <c r="H1126" i="1"/>
  <c r="AA1240" i="1"/>
  <c r="M1239" i="1"/>
  <c r="Y1238" i="1"/>
  <c r="Z1238" i="1" s="1"/>
  <c r="AG1238" i="1" s="1"/>
  <c r="X1238" i="1"/>
  <c r="C1239" i="1"/>
  <c r="E1238" i="1"/>
  <c r="A1240" i="1"/>
  <c r="K1241" i="1" s="1"/>
  <c r="AC1241" i="1" l="1"/>
  <c r="AI1240" i="1"/>
  <c r="I1240" i="1"/>
  <c r="W1240" i="1"/>
  <c r="D1240" i="1"/>
  <c r="AB1239" i="1"/>
  <c r="AD1239" i="1" s="1"/>
  <c r="L1241" i="1"/>
  <c r="E1186" i="1"/>
  <c r="C1187" i="1"/>
  <c r="E757" i="1"/>
  <c r="C758" i="1"/>
  <c r="H792" i="1"/>
  <c r="H1127" i="1"/>
  <c r="AA1241" i="1"/>
  <c r="C1240" i="1"/>
  <c r="M1240" i="1"/>
  <c r="AB1240" i="1" s="1"/>
  <c r="Y1239" i="1"/>
  <c r="Z1239" i="1" s="1"/>
  <c r="AG1239" i="1" s="1"/>
  <c r="X1239" i="1"/>
  <c r="E1239" i="1"/>
  <c r="A1241" i="1"/>
  <c r="D1241" i="1" s="1"/>
  <c r="AC1242" i="1" l="1"/>
  <c r="K1242" i="1"/>
  <c r="AI1241" i="1"/>
  <c r="I1241" i="1"/>
  <c r="W1241" i="1"/>
  <c r="L1242" i="1"/>
  <c r="H793" i="1"/>
  <c r="C759" i="1"/>
  <c r="E758" i="1"/>
  <c r="C1188" i="1"/>
  <c r="E1187" i="1"/>
  <c r="H1128" i="1"/>
  <c r="AA1242" i="1"/>
  <c r="M1241" i="1"/>
  <c r="Y1240" i="1"/>
  <c r="Z1240" i="1" s="1"/>
  <c r="AG1240" i="1" s="1"/>
  <c r="X1240" i="1"/>
  <c r="C1241" i="1"/>
  <c r="AD1240" i="1"/>
  <c r="E1240" i="1"/>
  <c r="A1242" i="1"/>
  <c r="Z1136" i="1"/>
  <c r="K1243" i="1" l="1"/>
  <c r="AC1243" i="1"/>
  <c r="AI1242" i="1"/>
  <c r="I1242" i="1"/>
  <c r="W1242" i="1"/>
  <c r="D1242" i="1"/>
  <c r="AB1241" i="1"/>
  <c r="AD1241" i="1" s="1"/>
  <c r="L1243" i="1"/>
  <c r="C1189" i="1"/>
  <c r="E1188" i="1"/>
  <c r="E759" i="1"/>
  <c r="C760" i="1"/>
  <c r="H794" i="1"/>
  <c r="H1129" i="1"/>
  <c r="AA1243" i="1"/>
  <c r="C1242" i="1"/>
  <c r="M1242" i="1"/>
  <c r="AB1242" i="1" s="1"/>
  <c r="Y1241" i="1"/>
  <c r="Z1241" i="1" s="1"/>
  <c r="AG1241" i="1" s="1"/>
  <c r="X1241" i="1"/>
  <c r="E1241" i="1"/>
  <c r="A1243" i="1"/>
  <c r="Z1137" i="1"/>
  <c r="AG1136" i="1"/>
  <c r="Z1140" i="1"/>
  <c r="AG1140" i="1" s="1"/>
  <c r="AC1244" i="1" l="1"/>
  <c r="K1244" i="1"/>
  <c r="AI1243" i="1"/>
  <c r="W1243" i="1"/>
  <c r="D1243" i="1"/>
  <c r="I1243" i="1"/>
  <c r="L1244" i="1"/>
  <c r="H795" i="1"/>
  <c r="E760" i="1"/>
  <c r="C761" i="1"/>
  <c r="E1189" i="1"/>
  <c r="C1190" i="1"/>
  <c r="H1130" i="1"/>
  <c r="AA1244" i="1"/>
  <c r="Y1242" i="1"/>
  <c r="Z1242" i="1" s="1"/>
  <c r="AG1242" i="1" s="1"/>
  <c r="X1242" i="1"/>
  <c r="M1243" i="1"/>
  <c r="C1243" i="1"/>
  <c r="AD1242" i="1"/>
  <c r="E1242" i="1"/>
  <c r="A1244" i="1"/>
  <c r="AG1137" i="1"/>
  <c r="K1245" i="1" l="1"/>
  <c r="AC1245" i="1"/>
  <c r="AI1244" i="1"/>
  <c r="I1244" i="1"/>
  <c r="W1244" i="1"/>
  <c r="D1244" i="1"/>
  <c r="AB1243" i="1"/>
  <c r="AD1243" i="1" s="1"/>
  <c r="L1245" i="1"/>
  <c r="E761" i="1"/>
  <c r="C762" i="1"/>
  <c r="H796" i="1"/>
  <c r="C1191" i="1"/>
  <c r="E1190" i="1"/>
  <c r="H1131" i="1"/>
  <c r="AA1245" i="1"/>
  <c r="M1244" i="1"/>
  <c r="AB1244" i="1" s="1"/>
  <c r="Y1243" i="1"/>
  <c r="Z1243" i="1" s="1"/>
  <c r="AG1243" i="1" s="1"/>
  <c r="X1243" i="1"/>
  <c r="C1244" i="1"/>
  <c r="A1245" i="1"/>
  <c r="E1243" i="1"/>
  <c r="AC1246" i="1" l="1"/>
  <c r="K1246" i="1"/>
  <c r="AI1245" i="1"/>
  <c r="W1245" i="1"/>
  <c r="D1245" i="1"/>
  <c r="I1245" i="1"/>
  <c r="L1246" i="1"/>
  <c r="C1192" i="1"/>
  <c r="E1191" i="1"/>
  <c r="H797" i="1"/>
  <c r="C763" i="1"/>
  <c r="E762" i="1"/>
  <c r="H1132" i="1"/>
  <c r="AA1246" i="1"/>
  <c r="C1245" i="1"/>
  <c r="M1245" i="1"/>
  <c r="AB1245" i="1" s="1"/>
  <c r="AD1245" i="1" s="1"/>
  <c r="Y1244" i="1"/>
  <c r="Z1244" i="1" s="1"/>
  <c r="AG1244" i="1" s="1"/>
  <c r="X1244" i="1"/>
  <c r="E1244" i="1"/>
  <c r="AD1244" i="1"/>
  <c r="A1246" i="1"/>
  <c r="K1247" i="1" l="1"/>
  <c r="AC1247" i="1"/>
  <c r="AI1246" i="1"/>
  <c r="W1246" i="1"/>
  <c r="D1246" i="1"/>
  <c r="I1246" i="1"/>
  <c r="L1247" i="1"/>
  <c r="E763" i="1"/>
  <c r="C764" i="1"/>
  <c r="H798" i="1"/>
  <c r="E1192" i="1"/>
  <c r="C1193" i="1"/>
  <c r="H1133" i="1"/>
  <c r="AA1247" i="1"/>
  <c r="M1246" i="1"/>
  <c r="Y1245" i="1"/>
  <c r="Z1245" i="1" s="1"/>
  <c r="AG1245" i="1" s="1"/>
  <c r="X1245" i="1"/>
  <c r="C1246" i="1"/>
  <c r="E1245" i="1"/>
  <c r="A1247" i="1"/>
  <c r="D1247" i="1" s="1"/>
  <c r="AC1248" i="1" l="1"/>
  <c r="K1248" i="1"/>
  <c r="AI1247" i="1"/>
  <c r="I1247" i="1"/>
  <c r="AB1246" i="1"/>
  <c r="AD1246" i="1" s="1"/>
  <c r="W1247" i="1"/>
  <c r="L1248" i="1"/>
  <c r="H799" i="1"/>
  <c r="C765" i="1"/>
  <c r="E764" i="1"/>
  <c r="C1194" i="1"/>
  <c r="E1193" i="1"/>
  <c r="H1134" i="1"/>
  <c r="AA1248" i="1"/>
  <c r="M1247" i="1"/>
  <c r="Y1246" i="1"/>
  <c r="Z1246" i="1" s="1"/>
  <c r="AG1246" i="1" s="1"/>
  <c r="X1246" i="1"/>
  <c r="C1247" i="1"/>
  <c r="A1248" i="1"/>
  <c r="E1246" i="1"/>
  <c r="K1249" i="1" l="1"/>
  <c r="AC1249" i="1"/>
  <c r="AI1248" i="1"/>
  <c r="W1248" i="1"/>
  <c r="D1248" i="1"/>
  <c r="I1248" i="1"/>
  <c r="AB1247" i="1"/>
  <c r="AD1247" i="1" s="1"/>
  <c r="L1249" i="1"/>
  <c r="C1195" i="1"/>
  <c r="E1194" i="1"/>
  <c r="E765" i="1"/>
  <c r="C766" i="1"/>
  <c r="H800" i="1"/>
  <c r="H1135" i="1"/>
  <c r="AA1249" i="1"/>
  <c r="C1248" i="1"/>
  <c r="M1248" i="1"/>
  <c r="AB1248" i="1" s="1"/>
  <c r="Y1247" i="1"/>
  <c r="Z1247" i="1" s="1"/>
  <c r="AG1247" i="1" s="1"/>
  <c r="X1247" i="1"/>
  <c r="Z1143" i="1"/>
  <c r="AG1143" i="1" s="1"/>
  <c r="A1249" i="1"/>
  <c r="E1247" i="1"/>
  <c r="AC1250" i="1" l="1"/>
  <c r="K1250" i="1"/>
  <c r="AI1249" i="1"/>
  <c r="W1249" i="1"/>
  <c r="D1249" i="1"/>
  <c r="I1249" i="1"/>
  <c r="L1250" i="1"/>
  <c r="E766" i="1"/>
  <c r="C767" i="1"/>
  <c r="H801" i="1"/>
  <c r="C1196" i="1"/>
  <c r="E1195" i="1"/>
  <c r="H1136" i="1"/>
  <c r="AA1250" i="1"/>
  <c r="M1249" i="1"/>
  <c r="Y1248" i="1"/>
  <c r="Z1248" i="1" s="1"/>
  <c r="AG1248" i="1" s="1"/>
  <c r="X1248" i="1"/>
  <c r="C1249" i="1"/>
  <c r="E1248" i="1"/>
  <c r="A1250" i="1"/>
  <c r="AD1248" i="1"/>
  <c r="K1251" i="1" l="1"/>
  <c r="AC1251" i="1"/>
  <c r="AI1250" i="1"/>
  <c r="W1250" i="1"/>
  <c r="D1250" i="1"/>
  <c r="I1250" i="1"/>
  <c r="AB1249" i="1"/>
  <c r="AD1249" i="1" s="1"/>
  <c r="L1251" i="1"/>
  <c r="E1196" i="1"/>
  <c r="C1197" i="1"/>
  <c r="H802" i="1"/>
  <c r="E767" i="1"/>
  <c r="C768" i="1"/>
  <c r="H1137" i="1"/>
  <c r="M1250" i="1"/>
  <c r="AB1250" i="1" s="1"/>
  <c r="AA1251" i="1"/>
  <c r="Y1249" i="1"/>
  <c r="Z1249" i="1" s="1"/>
  <c r="AG1249" i="1" s="1"/>
  <c r="X1249" i="1"/>
  <c r="C1250" i="1"/>
  <c r="Z1145" i="1"/>
  <c r="AG1145" i="1" s="1"/>
  <c r="E1249" i="1"/>
  <c r="A1251" i="1"/>
  <c r="D1251" i="1" s="1"/>
  <c r="AC1252" i="1" l="1"/>
  <c r="K1252" i="1"/>
  <c r="AI1251" i="1"/>
  <c r="I1251" i="1"/>
  <c r="W1251" i="1"/>
  <c r="L1252" i="1"/>
  <c r="H803" i="1"/>
  <c r="C769" i="1"/>
  <c r="E768" i="1"/>
  <c r="C1198" i="1"/>
  <c r="E1197" i="1"/>
  <c r="H1138" i="1"/>
  <c r="AA1252" i="1"/>
  <c r="M1251" i="1"/>
  <c r="AB1251" i="1" s="1"/>
  <c r="Y1250" i="1"/>
  <c r="Z1250" i="1" s="1"/>
  <c r="AG1250" i="1" s="1"/>
  <c r="X1250" i="1"/>
  <c r="C1251" i="1"/>
  <c r="E1250" i="1"/>
  <c r="A1252" i="1"/>
  <c r="AD1250" i="1"/>
  <c r="K1253" i="1" l="1"/>
  <c r="AC1253" i="1"/>
  <c r="AI1252" i="1"/>
  <c r="W1252" i="1"/>
  <c r="D1252" i="1"/>
  <c r="I1252" i="1"/>
  <c r="L1253" i="1"/>
  <c r="E1198" i="1"/>
  <c r="C1199" i="1"/>
  <c r="E769" i="1"/>
  <c r="C770" i="1"/>
  <c r="H804" i="1"/>
  <c r="H1139" i="1"/>
  <c r="C1252" i="1"/>
  <c r="AA1253" i="1"/>
  <c r="M1252" i="1"/>
  <c r="Y1251" i="1"/>
  <c r="Z1251" i="1" s="1"/>
  <c r="AG1251" i="1" s="1"/>
  <c r="X1251" i="1"/>
  <c r="AD1251" i="1"/>
  <c r="E1251" i="1"/>
  <c r="A1253" i="1"/>
  <c r="AC1254" i="1" l="1"/>
  <c r="K1254" i="1"/>
  <c r="AI1253" i="1"/>
  <c r="W1253" i="1"/>
  <c r="D1253" i="1"/>
  <c r="I1253" i="1"/>
  <c r="AB1252" i="1"/>
  <c r="AD1252" i="1" s="1"/>
  <c r="L1254" i="1"/>
  <c r="H805" i="1"/>
  <c r="C771" i="1"/>
  <c r="E770" i="1"/>
  <c r="E1199" i="1"/>
  <c r="C1200" i="1"/>
  <c r="M1253" i="1"/>
  <c r="H1140" i="1"/>
  <c r="AA1254" i="1"/>
  <c r="Y1252" i="1"/>
  <c r="Z1252" i="1" s="1"/>
  <c r="AG1252" i="1" s="1"/>
  <c r="X1252" i="1"/>
  <c r="C1253" i="1"/>
  <c r="E1252" i="1"/>
  <c r="A1254" i="1"/>
  <c r="K1255" i="1" l="1"/>
  <c r="AC1255" i="1"/>
  <c r="AI1254" i="1"/>
  <c r="W1254" i="1"/>
  <c r="D1254" i="1"/>
  <c r="I1254" i="1"/>
  <c r="AB1253" i="1"/>
  <c r="AD1253" i="1" s="1"/>
  <c r="L1255" i="1"/>
  <c r="C772" i="1"/>
  <c r="E771" i="1"/>
  <c r="H806" i="1"/>
  <c r="C1201" i="1"/>
  <c r="E1200" i="1"/>
  <c r="C1254" i="1"/>
  <c r="AA1255" i="1"/>
  <c r="M1254" i="1"/>
  <c r="Y1253" i="1"/>
  <c r="Z1253" i="1" s="1"/>
  <c r="AG1253" i="1" s="1"/>
  <c r="X1253" i="1"/>
  <c r="E1253" i="1"/>
  <c r="A1255" i="1"/>
  <c r="D1255" i="1" s="1"/>
  <c r="AC1256" i="1" l="1"/>
  <c r="K1256" i="1"/>
  <c r="AI1255" i="1"/>
  <c r="I1255" i="1"/>
  <c r="AB1254" i="1"/>
  <c r="AD1254" i="1" s="1"/>
  <c r="W1255" i="1"/>
  <c r="L1256" i="1"/>
  <c r="C1202" i="1"/>
  <c r="E1201" i="1"/>
  <c r="H807" i="1"/>
  <c r="C773" i="1"/>
  <c r="E772" i="1"/>
  <c r="C1255" i="1"/>
  <c r="H1142" i="1"/>
  <c r="M1255" i="1"/>
  <c r="AA1256" i="1"/>
  <c r="Y1254" i="1"/>
  <c r="Z1254" i="1" s="1"/>
  <c r="AG1254" i="1" s="1"/>
  <c r="X1254" i="1"/>
  <c r="A1256" i="1"/>
  <c r="D1256" i="1" s="1"/>
  <c r="E1254" i="1"/>
  <c r="K1257" i="1" l="1"/>
  <c r="AC1257" i="1"/>
  <c r="AI1256" i="1"/>
  <c r="I1256" i="1"/>
  <c r="AB1255" i="1"/>
  <c r="AD1255" i="1" s="1"/>
  <c r="L1257" i="1"/>
  <c r="W1256" i="1"/>
  <c r="E773" i="1"/>
  <c r="C774" i="1"/>
  <c r="H808" i="1"/>
  <c r="E1202" i="1"/>
  <c r="C1203" i="1"/>
  <c r="H1143" i="1"/>
  <c r="AA1257" i="1"/>
  <c r="M1256" i="1"/>
  <c r="Y1255" i="1"/>
  <c r="Z1255" i="1" s="1"/>
  <c r="AG1255" i="1" s="1"/>
  <c r="X1255" i="1"/>
  <c r="C1256" i="1"/>
  <c r="E1255" i="1"/>
  <c r="A1257" i="1"/>
  <c r="AC1258" i="1" l="1"/>
  <c r="K1258" i="1"/>
  <c r="AI1257" i="1"/>
  <c r="W1257" i="1"/>
  <c r="D1257" i="1"/>
  <c r="I1257" i="1"/>
  <c r="AB1256" i="1"/>
  <c r="AD1256" i="1" s="1"/>
  <c r="L1258" i="1"/>
  <c r="H809" i="1"/>
  <c r="E774" i="1"/>
  <c r="C775" i="1"/>
  <c r="C776" i="1" s="1"/>
  <c r="E1203" i="1"/>
  <c r="C1204" i="1"/>
  <c r="Z807" i="1"/>
  <c r="H1144" i="1"/>
  <c r="M1257" i="1"/>
  <c r="AA1258" i="1"/>
  <c r="Y1256" i="1"/>
  <c r="X1256" i="1"/>
  <c r="C1257" i="1"/>
  <c r="E1256" i="1"/>
  <c r="A1258" i="1"/>
  <c r="K1259" i="1" l="1"/>
  <c r="AC1259" i="1"/>
  <c r="AI1258" i="1"/>
  <c r="E776" i="1"/>
  <c r="W1258" i="1"/>
  <c r="D1258" i="1"/>
  <c r="I1258" i="1"/>
  <c r="AB1257" i="1"/>
  <c r="AD1257" i="1" s="1"/>
  <c r="L1259" i="1"/>
  <c r="E775" i="1"/>
  <c r="H810" i="1"/>
  <c r="E1204" i="1"/>
  <c r="C1205" i="1"/>
  <c r="AG807" i="1"/>
  <c r="H1145" i="1"/>
  <c r="AA1259" i="1"/>
  <c r="C1258" i="1"/>
  <c r="M1258" i="1"/>
  <c r="AB1258" i="1" s="1"/>
  <c r="Y1257" i="1"/>
  <c r="X1257" i="1"/>
  <c r="E1257" i="1"/>
  <c r="A1259" i="1"/>
  <c r="AC1260" i="1" l="1"/>
  <c r="K1260" i="1"/>
  <c r="AI1259" i="1"/>
  <c r="W1259" i="1"/>
  <c r="D1259" i="1"/>
  <c r="I1259" i="1"/>
  <c r="L1260" i="1"/>
  <c r="H811" i="1"/>
  <c r="C1206" i="1"/>
  <c r="E1206" i="1" s="1"/>
  <c r="E1205" i="1"/>
  <c r="C777" i="1"/>
  <c r="H1146" i="1"/>
  <c r="AA1260" i="1"/>
  <c r="M1259" i="1"/>
  <c r="Y1258" i="1"/>
  <c r="Z1258" i="1" s="1"/>
  <c r="AG1258" i="1" s="1"/>
  <c r="X1258" i="1"/>
  <c r="C1259" i="1"/>
  <c r="E1258" i="1"/>
  <c r="AD1258" i="1"/>
  <c r="A1260" i="1"/>
  <c r="K1261" i="1" l="1"/>
  <c r="AC1261" i="1"/>
  <c r="AI1260" i="1"/>
  <c r="W1260" i="1"/>
  <c r="D1260" i="1"/>
  <c r="I1260" i="1"/>
  <c r="AB1259" i="1"/>
  <c r="AD1259" i="1" s="1"/>
  <c r="L1261" i="1"/>
  <c r="H812" i="1"/>
  <c r="E777" i="1"/>
  <c r="C778" i="1"/>
  <c r="H1147" i="1"/>
  <c r="AA1261" i="1"/>
  <c r="M1260" i="1"/>
  <c r="AB1260" i="1" s="1"/>
  <c r="C1260" i="1"/>
  <c r="Y1259" i="1"/>
  <c r="X1259" i="1"/>
  <c r="A1261" i="1"/>
  <c r="E1259" i="1"/>
  <c r="AC1262" i="1" l="1"/>
  <c r="K1262" i="1"/>
  <c r="AI1261" i="1"/>
  <c r="W1261" i="1"/>
  <c r="D1261" i="1"/>
  <c r="I1261" i="1"/>
  <c r="L1262" i="1"/>
  <c r="E778" i="1"/>
  <c r="C779" i="1"/>
  <c r="H813" i="1"/>
  <c r="H1148" i="1"/>
  <c r="AA1262" i="1"/>
  <c r="C1261" i="1"/>
  <c r="M1261" i="1"/>
  <c r="Y1260" i="1"/>
  <c r="X1260" i="1"/>
  <c r="E1260" i="1"/>
  <c r="A1262" i="1"/>
  <c r="AD1260" i="1"/>
  <c r="K1263" i="1" l="1"/>
  <c r="AC1263" i="1"/>
  <c r="AI1262" i="1"/>
  <c r="W1262" i="1"/>
  <c r="D1262" i="1"/>
  <c r="I1262" i="1"/>
  <c r="AB1261" i="1"/>
  <c r="AD1261" i="1" s="1"/>
  <c r="L1263" i="1"/>
  <c r="H814" i="1"/>
  <c r="E779" i="1"/>
  <c r="C780" i="1"/>
  <c r="H1149" i="1"/>
  <c r="AA1263" i="1"/>
  <c r="M1262" i="1"/>
  <c r="Y1261" i="1"/>
  <c r="Z1261" i="1" s="1"/>
  <c r="AG1261" i="1" s="1"/>
  <c r="X1261" i="1"/>
  <c r="C1262" i="1"/>
  <c r="E1261" i="1"/>
  <c r="A1263" i="1"/>
  <c r="AC1264" i="1" l="1"/>
  <c r="K1264" i="1"/>
  <c r="AI1263" i="1"/>
  <c r="W1263" i="1"/>
  <c r="D1263" i="1"/>
  <c r="I1263" i="1"/>
  <c r="AB1262" i="1"/>
  <c r="AD1262" i="1" s="1"/>
  <c r="L1264" i="1"/>
  <c r="E780" i="1"/>
  <c r="C781" i="1"/>
  <c r="H815" i="1"/>
  <c r="H1150" i="1"/>
  <c r="AA1264" i="1"/>
  <c r="Y1262" i="1"/>
  <c r="Z1262" i="1" s="1"/>
  <c r="AG1262" i="1" s="1"/>
  <c r="X1262" i="1"/>
  <c r="C1263" i="1"/>
  <c r="M1263" i="1"/>
  <c r="AB1263" i="1" s="1"/>
  <c r="E1262" i="1"/>
  <c r="A1264" i="1"/>
  <c r="K1265" i="1" l="1"/>
  <c r="AC1265" i="1"/>
  <c r="AI1264" i="1"/>
  <c r="I1264" i="1"/>
  <c r="W1264" i="1"/>
  <c r="D1264" i="1"/>
  <c r="L1265" i="1"/>
  <c r="H816" i="1"/>
  <c r="C782" i="1"/>
  <c r="E781" i="1"/>
  <c r="H1151" i="1"/>
  <c r="AA1265" i="1"/>
  <c r="Y1263" i="1"/>
  <c r="X1263" i="1"/>
  <c r="C1264" i="1"/>
  <c r="M1264" i="1"/>
  <c r="E1263" i="1"/>
  <c r="AD1263" i="1"/>
  <c r="A1265" i="1"/>
  <c r="AC1266" i="1" l="1"/>
  <c r="K1266" i="1"/>
  <c r="AI1265" i="1"/>
  <c r="W1265" i="1"/>
  <c r="D1265" i="1"/>
  <c r="I1265" i="1"/>
  <c r="AB1264" i="1"/>
  <c r="AD1264" i="1" s="1"/>
  <c r="L1266" i="1"/>
  <c r="C783" i="1"/>
  <c r="E782" i="1"/>
  <c r="H817" i="1"/>
  <c r="H1152" i="1"/>
  <c r="AA1266" i="1"/>
  <c r="C1265" i="1"/>
  <c r="Y1264" i="1"/>
  <c r="X1264" i="1"/>
  <c r="M1265" i="1"/>
  <c r="A1266" i="1"/>
  <c r="E1264" i="1"/>
  <c r="D1266" i="1" l="1"/>
  <c r="AC1267" i="1"/>
  <c r="K1267" i="1"/>
  <c r="AI1266" i="1"/>
  <c r="I1266" i="1"/>
  <c r="AB1265" i="1"/>
  <c r="AD1265" i="1" s="1"/>
  <c r="L1267" i="1"/>
  <c r="W1266" i="1"/>
  <c r="H818" i="1"/>
  <c r="E783" i="1"/>
  <c r="C784" i="1"/>
  <c r="H1153" i="1"/>
  <c r="AA1267" i="1"/>
  <c r="Y1265" i="1"/>
  <c r="X1265" i="1"/>
  <c r="C1266" i="1"/>
  <c r="M1266" i="1"/>
  <c r="AB1266" i="1" s="1"/>
  <c r="E1265" i="1"/>
  <c r="A1267" i="1"/>
  <c r="K1268" i="1" l="1"/>
  <c r="AC1268" i="1"/>
  <c r="W1267" i="1"/>
  <c r="D1267" i="1"/>
  <c r="AI1267" i="1"/>
  <c r="I1267" i="1"/>
  <c r="L1268" i="1"/>
  <c r="C785" i="1"/>
  <c r="E784" i="1"/>
  <c r="H819" i="1"/>
  <c r="H1154" i="1"/>
  <c r="AA1268" i="1"/>
  <c r="M1267" i="1"/>
  <c r="Y1266" i="1"/>
  <c r="X1266" i="1"/>
  <c r="C1267" i="1"/>
  <c r="E1266" i="1"/>
  <c r="AD1266" i="1"/>
  <c r="A1268" i="1"/>
  <c r="AI1268" i="1" l="1"/>
  <c r="AC1269" i="1"/>
  <c r="K1269" i="1"/>
  <c r="K1270" i="1" s="1"/>
  <c r="I1268" i="1"/>
  <c r="W1268" i="1"/>
  <c r="D1268" i="1"/>
  <c r="AB1267" i="1"/>
  <c r="AD1267" i="1" s="1"/>
  <c r="L1269" i="1"/>
  <c r="H820" i="1"/>
  <c r="C786" i="1"/>
  <c r="E785" i="1"/>
  <c r="H1155" i="1"/>
  <c r="M1268" i="1"/>
  <c r="AB1268" i="1" s="1"/>
  <c r="AA1269" i="1"/>
  <c r="Y1267" i="1"/>
  <c r="Z1267" i="1" s="1"/>
  <c r="AG1267" i="1" s="1"/>
  <c r="X1267" i="1"/>
  <c r="C1268" i="1"/>
  <c r="A1269" i="1"/>
  <c r="E1267" i="1"/>
  <c r="AC1270" i="1" l="1"/>
  <c r="W1269" i="1"/>
  <c r="D1269" i="1"/>
  <c r="AI1269" i="1"/>
  <c r="I1269" i="1"/>
  <c r="L1270" i="1"/>
  <c r="C787" i="1"/>
  <c r="E786" i="1"/>
  <c r="H821" i="1"/>
  <c r="H1156" i="1"/>
  <c r="AA1270" i="1"/>
  <c r="M1269" i="1"/>
  <c r="Y1268" i="1"/>
  <c r="Z1268" i="1" s="1"/>
  <c r="AG1268" i="1" s="1"/>
  <c r="X1268" i="1"/>
  <c r="C1269" i="1"/>
  <c r="E1268" i="1"/>
  <c r="AD1268" i="1"/>
  <c r="A1270" i="1"/>
  <c r="K1271" i="1" s="1"/>
  <c r="AC1271" i="1" l="1"/>
  <c r="AI1270" i="1"/>
  <c r="W1270" i="1"/>
  <c r="D1270" i="1"/>
  <c r="I1270" i="1"/>
  <c r="AB1269" i="1"/>
  <c r="AD1269" i="1" s="1"/>
  <c r="L1271" i="1"/>
  <c r="H822" i="1"/>
  <c r="E787" i="1"/>
  <c r="C788" i="1"/>
  <c r="H1157" i="1"/>
  <c r="AA1271" i="1"/>
  <c r="M1270" i="1"/>
  <c r="C1270" i="1"/>
  <c r="Y1269" i="1"/>
  <c r="Z1269" i="1" s="1"/>
  <c r="AG1269" i="1" s="1"/>
  <c r="X1269" i="1"/>
  <c r="E1269" i="1"/>
  <c r="A1271" i="1"/>
  <c r="K1272" i="1" s="1"/>
  <c r="Z1165" i="1"/>
  <c r="AC1272" i="1" l="1"/>
  <c r="W1271" i="1"/>
  <c r="D1271" i="1"/>
  <c r="AI1271" i="1"/>
  <c r="I1271" i="1"/>
  <c r="AB1270" i="1"/>
  <c r="AD1270" i="1" s="1"/>
  <c r="L1272" i="1"/>
  <c r="E788" i="1"/>
  <c r="C789" i="1"/>
  <c r="H823" i="1"/>
  <c r="H1158" i="1"/>
  <c r="AA1272" i="1"/>
  <c r="Y1270" i="1"/>
  <c r="Z1270" i="1" s="1"/>
  <c r="AG1270" i="1" s="1"/>
  <c r="X1270" i="1"/>
  <c r="M1271" i="1"/>
  <c r="C1271" i="1"/>
  <c r="E1270" i="1"/>
  <c r="A1272" i="1"/>
  <c r="K1273" i="1" s="1"/>
  <c r="AG1165" i="1"/>
  <c r="Z1169" i="1"/>
  <c r="AG1169" i="1" s="1"/>
  <c r="AC1273" i="1" l="1"/>
  <c r="AI1272" i="1"/>
  <c r="I1272" i="1"/>
  <c r="W1272" i="1"/>
  <c r="D1272" i="1"/>
  <c r="AB1271" i="1"/>
  <c r="AD1271" i="1" s="1"/>
  <c r="L1273" i="1"/>
  <c r="H824" i="1"/>
  <c r="C790" i="1"/>
  <c r="E789" i="1"/>
  <c r="H1159" i="1"/>
  <c r="AA1273" i="1"/>
  <c r="C1272" i="1"/>
  <c r="M1272" i="1"/>
  <c r="Y1271" i="1"/>
  <c r="Z1271" i="1" s="1"/>
  <c r="AG1271" i="1" s="1"/>
  <c r="X1271" i="1"/>
  <c r="E1271" i="1"/>
  <c r="A1273" i="1"/>
  <c r="K1274" i="1" s="1"/>
  <c r="AC1274" i="1" l="1"/>
  <c r="AI1273" i="1"/>
  <c r="W1273" i="1"/>
  <c r="D1273" i="1"/>
  <c r="I1273" i="1"/>
  <c r="AB1272" i="1"/>
  <c r="AD1272" i="1" s="1"/>
  <c r="L1274" i="1"/>
  <c r="E790" i="1"/>
  <c r="C791" i="1"/>
  <c r="H825" i="1"/>
  <c r="H1160" i="1"/>
  <c r="AA1274" i="1"/>
  <c r="M1273" i="1"/>
  <c r="C1273" i="1"/>
  <c r="Y1272" i="1"/>
  <c r="Z1272" i="1" s="1"/>
  <c r="AG1272" i="1" s="1"/>
  <c r="X1272" i="1"/>
  <c r="E1272" i="1"/>
  <c r="A1274" i="1"/>
  <c r="K1275" i="1" s="1"/>
  <c r="Z1168" i="1"/>
  <c r="AC1275" i="1" l="1"/>
  <c r="AI1274" i="1"/>
  <c r="W1274" i="1"/>
  <c r="D1274" i="1"/>
  <c r="I1274" i="1"/>
  <c r="AB1273" i="1"/>
  <c r="AD1273" i="1" s="1"/>
  <c r="L1275" i="1"/>
  <c r="H826" i="1"/>
  <c r="C792" i="1"/>
  <c r="E791" i="1"/>
  <c r="H1161" i="1"/>
  <c r="AA1275" i="1"/>
  <c r="Y1273" i="1"/>
  <c r="Z1273" i="1" s="1"/>
  <c r="AG1273" i="1" s="1"/>
  <c r="X1273" i="1"/>
  <c r="C1274" i="1"/>
  <c r="M1274" i="1"/>
  <c r="A1275" i="1"/>
  <c r="D1275" i="1" s="1"/>
  <c r="E1273" i="1"/>
  <c r="AG1168" i="1"/>
  <c r="AC1276" i="1" l="1"/>
  <c r="K1276" i="1"/>
  <c r="AI1275" i="1"/>
  <c r="I1275" i="1"/>
  <c r="AB1274" i="1"/>
  <c r="AD1274" i="1" s="1"/>
  <c r="L1276" i="1"/>
  <c r="W1275" i="1"/>
  <c r="C793" i="1"/>
  <c r="E792" i="1"/>
  <c r="H827" i="1"/>
  <c r="H1162" i="1"/>
  <c r="AA1276" i="1"/>
  <c r="M1275" i="1"/>
  <c r="AB1275" i="1" s="1"/>
  <c r="Y1274" i="1"/>
  <c r="Z1274" i="1" s="1"/>
  <c r="AG1274" i="1" s="1"/>
  <c r="X1274" i="1"/>
  <c r="C1275" i="1"/>
  <c r="E1274" i="1"/>
  <c r="A1276" i="1"/>
  <c r="Z1170" i="1"/>
  <c r="K1277" i="1" l="1"/>
  <c r="AC1277" i="1"/>
  <c r="AI1276" i="1"/>
  <c r="W1276" i="1"/>
  <c r="D1276" i="1"/>
  <c r="I1276" i="1"/>
  <c r="L1277" i="1"/>
  <c r="E793" i="1"/>
  <c r="C794" i="1"/>
  <c r="H828" i="1"/>
  <c r="H1163" i="1"/>
  <c r="C1276" i="1"/>
  <c r="AA1277" i="1"/>
  <c r="M1276" i="1"/>
  <c r="AB1276" i="1" s="1"/>
  <c r="Y1275" i="1"/>
  <c r="Z1275" i="1" s="1"/>
  <c r="AG1275" i="1" s="1"/>
  <c r="X1275" i="1"/>
  <c r="E1275" i="1"/>
  <c r="AD1275" i="1"/>
  <c r="A1277" i="1"/>
  <c r="AG1170" i="1"/>
  <c r="AC1278" i="1" l="1"/>
  <c r="K1278" i="1"/>
  <c r="AI1277" i="1"/>
  <c r="W1277" i="1"/>
  <c r="D1277" i="1"/>
  <c r="I1277" i="1"/>
  <c r="L1278" i="1"/>
  <c r="C795" i="1"/>
  <c r="E794" i="1"/>
  <c r="H829" i="1"/>
  <c r="H1164" i="1"/>
  <c r="M1277" i="1"/>
  <c r="AA1278" i="1"/>
  <c r="Y1276" i="1"/>
  <c r="Z1276" i="1" s="1"/>
  <c r="AG1276" i="1" s="1"/>
  <c r="X1276" i="1"/>
  <c r="C1277" i="1"/>
  <c r="AD1276" i="1"/>
  <c r="E1276" i="1"/>
  <c r="A1278" i="1"/>
  <c r="K1279" i="1" l="1"/>
  <c r="AC1279" i="1"/>
  <c r="AI1278" i="1"/>
  <c r="I1278" i="1"/>
  <c r="W1278" i="1"/>
  <c r="D1278" i="1"/>
  <c r="AB1277" i="1"/>
  <c r="AD1277" i="1" s="1"/>
  <c r="L1279" i="1"/>
  <c r="C796" i="1"/>
  <c r="E795" i="1"/>
  <c r="H830" i="1"/>
  <c r="H1165" i="1"/>
  <c r="AA1279" i="1"/>
  <c r="C1278" i="1"/>
  <c r="M1278" i="1"/>
  <c r="AB1278" i="1" s="1"/>
  <c r="Y1277" i="1"/>
  <c r="Z1277" i="1" s="1"/>
  <c r="AG1277" i="1" s="1"/>
  <c r="X1277" i="1"/>
  <c r="A1279" i="1"/>
  <c r="E1277" i="1"/>
  <c r="Z1173" i="1"/>
  <c r="AC1280" i="1" l="1"/>
  <c r="K1280" i="1"/>
  <c r="AI1279" i="1"/>
  <c r="W1279" i="1"/>
  <c r="D1279" i="1"/>
  <c r="I1279" i="1"/>
  <c r="L1280" i="1"/>
  <c r="H831" i="1"/>
  <c r="C797" i="1"/>
  <c r="E796" i="1"/>
  <c r="H1166" i="1"/>
  <c r="AA1280" i="1"/>
  <c r="M1279" i="1"/>
  <c r="AD1278" i="1"/>
  <c r="Y1278" i="1"/>
  <c r="Z1278" i="1" s="1"/>
  <c r="AG1278" i="1" s="1"/>
  <c r="X1278" i="1"/>
  <c r="C1279" i="1"/>
  <c r="E1278" i="1"/>
  <c r="A1280" i="1"/>
  <c r="AC1281" i="1" s="1"/>
  <c r="AG1173" i="1"/>
  <c r="K1281" i="1" l="1"/>
  <c r="AI1280" i="1"/>
  <c r="I1280" i="1"/>
  <c r="W1280" i="1"/>
  <c r="D1280" i="1"/>
  <c r="AB1279" i="1"/>
  <c r="AD1279" i="1" s="1"/>
  <c r="L1281" i="1"/>
  <c r="E797" i="1"/>
  <c r="C798" i="1"/>
  <c r="H832" i="1"/>
  <c r="H1167" i="1"/>
  <c r="AA1281" i="1"/>
  <c r="M1280" i="1"/>
  <c r="AB1280" i="1" s="1"/>
  <c r="Y1279" i="1"/>
  <c r="Z1279" i="1" s="1"/>
  <c r="AG1279" i="1" s="1"/>
  <c r="X1279" i="1"/>
  <c r="C1280" i="1"/>
  <c r="A1281" i="1"/>
  <c r="AC1282" i="1" s="1"/>
  <c r="E1279" i="1"/>
  <c r="K1282" i="1" l="1"/>
  <c r="AI1281" i="1"/>
  <c r="W1281" i="1"/>
  <c r="D1281" i="1"/>
  <c r="I1281" i="1"/>
  <c r="L1282" i="1"/>
  <c r="H833" i="1"/>
  <c r="E798" i="1"/>
  <c r="C799" i="1"/>
  <c r="H1168" i="1"/>
  <c r="C1281" i="1"/>
  <c r="AA1282" i="1"/>
  <c r="M1281" i="1"/>
  <c r="AB1281" i="1" s="1"/>
  <c r="Y1280" i="1"/>
  <c r="Z1280" i="1" s="1"/>
  <c r="AG1280" i="1" s="1"/>
  <c r="X1280" i="1"/>
  <c r="E1280" i="1"/>
  <c r="AD1280" i="1"/>
  <c r="A1282" i="1"/>
  <c r="AC1283" i="1" s="1"/>
  <c r="K1283" i="1" l="1"/>
  <c r="AI1282" i="1"/>
  <c r="I1282" i="1"/>
  <c r="W1282" i="1"/>
  <c r="D1282" i="1"/>
  <c r="L1283" i="1"/>
  <c r="C800" i="1"/>
  <c r="E799" i="1"/>
  <c r="H834" i="1"/>
  <c r="H1169" i="1"/>
  <c r="M1282" i="1"/>
  <c r="AB1282" i="1" s="1"/>
  <c r="AA1283" i="1"/>
  <c r="Y1281" i="1"/>
  <c r="Z1281" i="1" s="1"/>
  <c r="AG1281" i="1" s="1"/>
  <c r="X1281" i="1"/>
  <c r="C1282" i="1"/>
  <c r="AD1281" i="1"/>
  <c r="A1283" i="1"/>
  <c r="AC1284" i="1" s="1"/>
  <c r="E1281" i="1"/>
  <c r="K1284" i="1" l="1"/>
  <c r="AI1283" i="1"/>
  <c r="W1283" i="1"/>
  <c r="D1283" i="1"/>
  <c r="I1283" i="1"/>
  <c r="L1284" i="1"/>
  <c r="H835" i="1"/>
  <c r="E800" i="1"/>
  <c r="C801" i="1"/>
  <c r="H1170" i="1"/>
  <c r="AA1284" i="1"/>
  <c r="Y1282" i="1"/>
  <c r="Z1282" i="1" s="1"/>
  <c r="AG1282" i="1" s="1"/>
  <c r="X1282" i="1"/>
  <c r="C1283" i="1"/>
  <c r="M1283" i="1"/>
  <c r="AB1283" i="1" s="1"/>
  <c r="E1282" i="1"/>
  <c r="A1284" i="1"/>
  <c r="D1284" i="1" s="1"/>
  <c r="AD1282" i="1"/>
  <c r="K1285" i="1" l="1"/>
  <c r="AC1285" i="1"/>
  <c r="AC1286" i="1" s="1"/>
  <c r="AI1284" i="1"/>
  <c r="I1284" i="1"/>
  <c r="W1284" i="1"/>
  <c r="L1285" i="1"/>
  <c r="H836" i="1"/>
  <c r="E801" i="1"/>
  <c r="C802" i="1"/>
  <c r="H1171" i="1"/>
  <c r="AA1285" i="1"/>
  <c r="M1284" i="1"/>
  <c r="AB1284" i="1" s="1"/>
  <c r="Y1283" i="1"/>
  <c r="Z1283" i="1" s="1"/>
  <c r="AG1283" i="1" s="1"/>
  <c r="X1283" i="1"/>
  <c r="C1284" i="1"/>
  <c r="E1283" i="1"/>
  <c r="A1285" i="1"/>
  <c r="D1285" i="1" s="1"/>
  <c r="AD1283" i="1"/>
  <c r="K1286" i="1" l="1"/>
  <c r="AI1285" i="1"/>
  <c r="I1285" i="1"/>
  <c r="L1286" i="1"/>
  <c r="W1285" i="1"/>
  <c r="C803" i="1"/>
  <c r="E802" i="1"/>
  <c r="H837" i="1"/>
  <c r="H1172" i="1"/>
  <c r="AA1286" i="1"/>
  <c r="M1285" i="1"/>
  <c r="Y1284" i="1"/>
  <c r="Z1284" i="1" s="1"/>
  <c r="AG1284" i="1" s="1"/>
  <c r="X1284" i="1"/>
  <c r="C1285" i="1"/>
  <c r="E1284" i="1"/>
  <c r="AD1284" i="1"/>
  <c r="A1286" i="1"/>
  <c r="AC1287" i="1" s="1"/>
  <c r="K1287" i="1" l="1"/>
  <c r="AI1286" i="1"/>
  <c r="I1286" i="1"/>
  <c r="W1286" i="1"/>
  <c r="D1286" i="1"/>
  <c r="AB1285" i="1"/>
  <c r="AD1285" i="1" s="1"/>
  <c r="L1287" i="1"/>
  <c r="H838" i="1"/>
  <c r="E803" i="1"/>
  <c r="C804" i="1"/>
  <c r="H1173" i="1"/>
  <c r="AA1287" i="1"/>
  <c r="C1286" i="1"/>
  <c r="Y1285" i="1"/>
  <c r="Z1285" i="1" s="1"/>
  <c r="AG1285" i="1" s="1"/>
  <c r="X1285" i="1"/>
  <c r="M1286" i="1"/>
  <c r="AB1286" i="1" s="1"/>
  <c r="A1287" i="1"/>
  <c r="AC1288" i="1" s="1"/>
  <c r="E1285" i="1"/>
  <c r="K1288" i="1" l="1"/>
  <c r="AI1287" i="1"/>
  <c r="W1287" i="1"/>
  <c r="D1287" i="1"/>
  <c r="I1287" i="1"/>
  <c r="L1288" i="1"/>
  <c r="C805" i="1"/>
  <c r="E804" i="1"/>
  <c r="H839" i="1"/>
  <c r="H1174" i="1"/>
  <c r="AA1288" i="1"/>
  <c r="M1287" i="1"/>
  <c r="Y1286" i="1"/>
  <c r="Z1286" i="1" s="1"/>
  <c r="AG1286" i="1" s="1"/>
  <c r="X1286" i="1"/>
  <c r="C1287" i="1"/>
  <c r="E1286" i="1"/>
  <c r="AD1286" i="1"/>
  <c r="A1288" i="1"/>
  <c r="AC1289" i="1" s="1"/>
  <c r="K1289" i="1" l="1"/>
  <c r="AI1288" i="1"/>
  <c r="W1288" i="1"/>
  <c r="D1288" i="1"/>
  <c r="I1288" i="1"/>
  <c r="AB1287" i="1"/>
  <c r="AD1287" i="1" s="1"/>
  <c r="L1289" i="1"/>
  <c r="H840" i="1"/>
  <c r="H841" i="1"/>
  <c r="C806" i="1"/>
  <c r="E805" i="1"/>
  <c r="H1175" i="1"/>
  <c r="AA1289" i="1"/>
  <c r="C1288" i="1"/>
  <c r="M1288" i="1"/>
  <c r="Y1287" i="1"/>
  <c r="X1287" i="1"/>
  <c r="E1287" i="1"/>
  <c r="A1289" i="1"/>
  <c r="AC1290" i="1" s="1"/>
  <c r="K1290" i="1" l="1"/>
  <c r="AI1289" i="1"/>
  <c r="I1289" i="1"/>
  <c r="W1289" i="1"/>
  <c r="D1289" i="1"/>
  <c r="AB1288" i="1"/>
  <c r="AD1288" i="1" s="1"/>
  <c r="L1290" i="1"/>
  <c r="E806" i="1"/>
  <c r="C807" i="1"/>
  <c r="H1176" i="1"/>
  <c r="AA1290" i="1"/>
  <c r="Y1288" i="1"/>
  <c r="X1288" i="1"/>
  <c r="C1289" i="1"/>
  <c r="M1289" i="1"/>
  <c r="E1288" i="1"/>
  <c r="A1290" i="1"/>
  <c r="AC1291" i="1" s="1"/>
  <c r="K1291" i="1" l="1"/>
  <c r="AI1290" i="1"/>
  <c r="I1290" i="1"/>
  <c r="W1290" i="1"/>
  <c r="D1290" i="1"/>
  <c r="AB1289" i="1"/>
  <c r="AD1289" i="1" s="1"/>
  <c r="L1291" i="1"/>
  <c r="C808" i="1"/>
  <c r="E807" i="1"/>
  <c r="H1177" i="1"/>
  <c r="AA1291" i="1"/>
  <c r="M1290" i="1"/>
  <c r="Y1289" i="1"/>
  <c r="X1289" i="1"/>
  <c r="C1290" i="1"/>
  <c r="E1289" i="1"/>
  <c r="A1291" i="1"/>
  <c r="AC1292" i="1" s="1"/>
  <c r="K1292" i="1" l="1"/>
  <c r="AI1291" i="1"/>
  <c r="W1291" i="1"/>
  <c r="D1291" i="1"/>
  <c r="I1291" i="1"/>
  <c r="AB1290" i="1"/>
  <c r="AD1290" i="1" s="1"/>
  <c r="L1292" i="1"/>
  <c r="E808" i="1"/>
  <c r="C809" i="1"/>
  <c r="H1178" i="1"/>
  <c r="C1291" i="1"/>
  <c r="AA1292" i="1"/>
  <c r="M1291" i="1"/>
  <c r="Y1290" i="1"/>
  <c r="Z1290" i="1" s="1"/>
  <c r="AG1290" i="1" s="1"/>
  <c r="X1290" i="1"/>
  <c r="E1290" i="1"/>
  <c r="A1292" i="1"/>
  <c r="AC1293" i="1" s="1"/>
  <c r="K1293" i="1" l="1"/>
  <c r="AI1292" i="1"/>
  <c r="I1292" i="1"/>
  <c r="W1292" i="1"/>
  <c r="D1292" i="1"/>
  <c r="AB1291" i="1"/>
  <c r="AD1291" i="1" s="1"/>
  <c r="L1293" i="1"/>
  <c r="C810" i="1"/>
  <c r="E809" i="1"/>
  <c r="H1179" i="1"/>
  <c r="AA1293" i="1"/>
  <c r="M1292" i="1"/>
  <c r="Y1291" i="1"/>
  <c r="Z1291" i="1" s="1"/>
  <c r="AG1291" i="1" s="1"/>
  <c r="X1291" i="1"/>
  <c r="C1292" i="1"/>
  <c r="E1291" i="1"/>
  <c r="A1293" i="1"/>
  <c r="AC1294" i="1" s="1"/>
  <c r="K1294" i="1" l="1"/>
  <c r="AI1293" i="1"/>
  <c r="W1293" i="1"/>
  <c r="D1293" i="1"/>
  <c r="I1293" i="1"/>
  <c r="AB1292" i="1"/>
  <c r="AD1292" i="1" s="1"/>
  <c r="L1294" i="1"/>
  <c r="C811" i="1"/>
  <c r="E810" i="1"/>
  <c r="H1180" i="1"/>
  <c r="AA1294" i="1"/>
  <c r="C1293" i="1"/>
  <c r="M1293" i="1"/>
  <c r="Y1292" i="1"/>
  <c r="Z1292" i="1" s="1"/>
  <c r="AG1292" i="1" s="1"/>
  <c r="X1292" i="1"/>
  <c r="E1292" i="1"/>
  <c r="A1294" i="1"/>
  <c r="AC1295" i="1" s="1"/>
  <c r="K1295" i="1" l="1"/>
  <c r="AI1294" i="1"/>
  <c r="I1294" i="1"/>
  <c r="W1294" i="1"/>
  <c r="D1294" i="1"/>
  <c r="AB1293" i="1"/>
  <c r="AD1293" i="1" s="1"/>
  <c r="L1295" i="1"/>
  <c r="E811" i="1"/>
  <c r="C812" i="1"/>
  <c r="M1294" i="1"/>
  <c r="AB1294" i="1" s="1"/>
  <c r="H1181" i="1"/>
  <c r="AA1295" i="1"/>
  <c r="Y1293" i="1"/>
  <c r="Z1293" i="1" s="1"/>
  <c r="AG1293" i="1" s="1"/>
  <c r="X1293" i="1"/>
  <c r="C1294" i="1"/>
  <c r="A1295" i="1"/>
  <c r="AC1296" i="1" s="1"/>
  <c r="E1293" i="1"/>
  <c r="K1296" i="1" l="1"/>
  <c r="AI1295" i="1"/>
  <c r="W1295" i="1"/>
  <c r="D1295" i="1"/>
  <c r="I1295" i="1"/>
  <c r="L1296" i="1"/>
  <c r="C813" i="1"/>
  <c r="E812" i="1"/>
  <c r="H1182" i="1"/>
  <c r="AA1296" i="1"/>
  <c r="Y1294" i="1"/>
  <c r="X1294" i="1"/>
  <c r="C1295" i="1"/>
  <c r="M1295" i="1"/>
  <c r="AB1295" i="1" s="1"/>
  <c r="E1294" i="1"/>
  <c r="A1296" i="1"/>
  <c r="AD1294" i="1"/>
  <c r="D1296" i="1" l="1"/>
  <c r="AC1297" i="1"/>
  <c r="K1297" i="1"/>
  <c r="K1298" i="1" s="1"/>
  <c r="AI1296" i="1"/>
  <c r="I1296" i="1"/>
  <c r="W1296" i="1"/>
  <c r="L1297" i="1"/>
  <c r="C814" i="1"/>
  <c r="E813" i="1"/>
  <c r="C1296" i="1"/>
  <c r="H1183" i="1"/>
  <c r="AA1297" i="1"/>
  <c r="M1296" i="1"/>
  <c r="Y1295" i="1"/>
  <c r="X1295" i="1"/>
  <c r="E1295" i="1"/>
  <c r="AD1295" i="1"/>
  <c r="A1297" i="1"/>
  <c r="AC1298" i="1" l="1"/>
  <c r="AI1297" i="1"/>
  <c r="I1297" i="1"/>
  <c r="W1297" i="1"/>
  <c r="D1297" i="1"/>
  <c r="AB1296" i="1"/>
  <c r="AD1296" i="1" s="1"/>
  <c r="L1298" i="1"/>
  <c r="C815" i="1"/>
  <c r="E814" i="1"/>
  <c r="H1184" i="1"/>
  <c r="AA1298" i="1"/>
  <c r="Y1296" i="1"/>
  <c r="X1296" i="1"/>
  <c r="C1297" i="1"/>
  <c r="M1297" i="1"/>
  <c r="AB1297" i="1" s="1"/>
  <c r="E1296" i="1"/>
  <c r="A1298" i="1"/>
  <c r="K1299" i="1" s="1"/>
  <c r="AC1299" i="1" l="1"/>
  <c r="AI1298" i="1"/>
  <c r="W1298" i="1"/>
  <c r="D1298" i="1"/>
  <c r="I1298" i="1"/>
  <c r="L1299" i="1"/>
  <c r="E815" i="1"/>
  <c r="C816" i="1"/>
  <c r="H1185" i="1"/>
  <c r="AA1299" i="1"/>
  <c r="M1298" i="1"/>
  <c r="Y1297" i="1"/>
  <c r="X1297" i="1"/>
  <c r="C1298" i="1"/>
  <c r="AD1297" i="1"/>
  <c r="A1299" i="1"/>
  <c r="K1300" i="1" s="1"/>
  <c r="E1297" i="1"/>
  <c r="Z1193" i="1"/>
  <c r="AC1300" i="1" l="1"/>
  <c r="AI1299" i="1"/>
  <c r="I1299" i="1"/>
  <c r="W1299" i="1"/>
  <c r="D1299" i="1"/>
  <c r="AB1298" i="1"/>
  <c r="AD1298" i="1" s="1"/>
  <c r="L1300" i="1"/>
  <c r="C817" i="1"/>
  <c r="E816" i="1"/>
  <c r="H1186" i="1"/>
  <c r="AA1300" i="1"/>
  <c r="C1299" i="1"/>
  <c r="M1299" i="1"/>
  <c r="Y1298" i="1"/>
  <c r="X1298" i="1"/>
  <c r="E1298" i="1"/>
  <c r="A1300" i="1"/>
  <c r="K1301" i="1" s="1"/>
  <c r="AG1193" i="1"/>
  <c r="Z1197" i="1"/>
  <c r="AC1301" i="1" l="1"/>
  <c r="AI1300" i="1"/>
  <c r="W1300" i="1"/>
  <c r="D1300" i="1"/>
  <c r="I1300" i="1"/>
  <c r="AB1299" i="1"/>
  <c r="AD1299" i="1" s="1"/>
  <c r="L1301" i="1"/>
  <c r="C818" i="1"/>
  <c r="E817" i="1"/>
  <c r="H1187" i="1"/>
  <c r="AA1301" i="1"/>
  <c r="Y1299" i="1"/>
  <c r="Z1299" i="1" s="1"/>
  <c r="AG1299" i="1" s="1"/>
  <c r="X1299" i="1"/>
  <c r="C1300" i="1"/>
  <c r="M1300" i="1"/>
  <c r="E1299" i="1"/>
  <c r="A1301" i="1"/>
  <c r="K1302" i="1" s="1"/>
  <c r="AG1197" i="1"/>
  <c r="AC1302" i="1" l="1"/>
  <c r="AI1301" i="1"/>
  <c r="I1301" i="1"/>
  <c r="W1301" i="1"/>
  <c r="D1301" i="1"/>
  <c r="AB1300" i="1"/>
  <c r="AD1300" i="1" s="1"/>
  <c r="L1302" i="1"/>
  <c r="E818" i="1"/>
  <c r="C819" i="1"/>
  <c r="H1188" i="1"/>
  <c r="AA1302" i="1"/>
  <c r="M1301" i="1"/>
  <c r="C1301" i="1"/>
  <c r="Y1300" i="1"/>
  <c r="Z1300" i="1" s="1"/>
  <c r="AG1300" i="1" s="1"/>
  <c r="X1300" i="1"/>
  <c r="E1300" i="1"/>
  <c r="A1302" i="1"/>
  <c r="K1303" i="1" s="1"/>
  <c r="Z1196" i="1"/>
  <c r="AC1303" i="1" l="1"/>
  <c r="AI1302" i="1"/>
  <c r="W1302" i="1"/>
  <c r="D1302" i="1"/>
  <c r="I1302" i="1"/>
  <c r="AB1301" i="1"/>
  <c r="AD1301" i="1" s="1"/>
  <c r="L1303" i="1"/>
  <c r="E819" i="1"/>
  <c r="C820" i="1"/>
  <c r="H1189" i="1"/>
  <c r="AA1303" i="1"/>
  <c r="M1302" i="1"/>
  <c r="AB1302" i="1" s="1"/>
  <c r="C1302" i="1"/>
  <c r="Y1301" i="1"/>
  <c r="Z1301" i="1" s="1"/>
  <c r="AG1301" i="1" s="1"/>
  <c r="X1301" i="1"/>
  <c r="A1303" i="1"/>
  <c r="K1304" i="1" s="1"/>
  <c r="E1301" i="1"/>
  <c r="AG1196" i="1"/>
  <c r="AC1304" i="1" l="1"/>
  <c r="AI1303" i="1"/>
  <c r="I1303" i="1"/>
  <c r="W1303" i="1"/>
  <c r="D1303" i="1"/>
  <c r="L1304" i="1"/>
  <c r="C821" i="1"/>
  <c r="E820" i="1"/>
  <c r="H1190" i="1"/>
  <c r="M1303" i="1"/>
  <c r="AA1304" i="1"/>
  <c r="Y1302" i="1"/>
  <c r="Z1302" i="1" s="1"/>
  <c r="AG1302" i="1" s="1"/>
  <c r="X1302" i="1"/>
  <c r="C1303" i="1"/>
  <c r="E1302" i="1"/>
  <c r="AD1302" i="1"/>
  <c r="A1304" i="1"/>
  <c r="K1305" i="1" s="1"/>
  <c r="Z1198" i="1"/>
  <c r="AC1305" i="1" l="1"/>
  <c r="AC1306" i="1" s="1"/>
  <c r="AI1304" i="1"/>
  <c r="W1304" i="1"/>
  <c r="D1304" i="1"/>
  <c r="I1304" i="1"/>
  <c r="AB1303" i="1"/>
  <c r="AD1303" i="1" s="1"/>
  <c r="L1305" i="1"/>
  <c r="C822" i="1"/>
  <c r="E821" i="1"/>
  <c r="H1191" i="1"/>
  <c r="AA1305" i="1"/>
  <c r="C1304" i="1"/>
  <c r="M1304" i="1"/>
  <c r="AB1304" i="1" s="1"/>
  <c r="Y1303" i="1"/>
  <c r="Z1303" i="1" s="1"/>
  <c r="AG1303" i="1" s="1"/>
  <c r="X1303" i="1"/>
  <c r="A1305" i="1"/>
  <c r="K1306" i="1" s="1"/>
  <c r="E1303" i="1"/>
  <c r="AG1198" i="1"/>
  <c r="AI1305" i="1" l="1"/>
  <c r="I1305" i="1"/>
  <c r="W1305" i="1"/>
  <c r="D1305" i="1"/>
  <c r="L1306" i="1"/>
  <c r="E822" i="1"/>
  <c r="C823" i="1"/>
  <c r="H1192" i="1"/>
  <c r="AA1306" i="1"/>
  <c r="M1305" i="1"/>
  <c r="Y1304" i="1"/>
  <c r="Z1304" i="1" s="1"/>
  <c r="AG1304" i="1" s="1"/>
  <c r="X1304" i="1"/>
  <c r="C1305" i="1"/>
  <c r="E1304" i="1"/>
  <c r="A1306" i="1"/>
  <c r="K1307" i="1" s="1"/>
  <c r="AD1304" i="1"/>
  <c r="Z1203" i="1"/>
  <c r="AC1307" i="1" l="1"/>
  <c r="AI1306" i="1"/>
  <c r="W1306" i="1"/>
  <c r="D1306" i="1"/>
  <c r="I1306" i="1"/>
  <c r="AB1305" i="1"/>
  <c r="AD1305" i="1" s="1"/>
  <c r="L1307" i="1"/>
  <c r="C824" i="1"/>
  <c r="E823" i="1"/>
  <c r="H1193" i="1"/>
  <c r="AA1307" i="1"/>
  <c r="M1306" i="1"/>
  <c r="AB1306" i="1" s="1"/>
  <c r="Y1305" i="1"/>
  <c r="Z1305" i="1" s="1"/>
  <c r="AG1305" i="1" s="1"/>
  <c r="X1305" i="1"/>
  <c r="C1306" i="1"/>
  <c r="E1305" i="1"/>
  <c r="A1307" i="1"/>
  <c r="K1308" i="1" s="1"/>
  <c r="AG1203" i="1"/>
  <c r="AC1308" i="1" l="1"/>
  <c r="AI1307" i="1"/>
  <c r="I1307" i="1"/>
  <c r="W1307" i="1"/>
  <c r="D1307" i="1"/>
  <c r="L1308" i="1"/>
  <c r="C825" i="1"/>
  <c r="E824" i="1"/>
  <c r="H1194" i="1"/>
  <c r="AA1308" i="1"/>
  <c r="Y1306" i="1"/>
  <c r="Z1306" i="1" s="1"/>
  <c r="AG1306" i="1" s="1"/>
  <c r="X1306" i="1"/>
  <c r="C1307" i="1"/>
  <c r="M1307" i="1"/>
  <c r="AD1306" i="1"/>
  <c r="E1306" i="1"/>
  <c r="A1308" i="1"/>
  <c r="K1309" i="1" s="1"/>
  <c r="AC1309" i="1" l="1"/>
  <c r="AI1308" i="1"/>
  <c r="W1308" i="1"/>
  <c r="D1308" i="1"/>
  <c r="I1308" i="1"/>
  <c r="AB1307" i="1"/>
  <c r="AD1307" i="1" s="1"/>
  <c r="L1309" i="1"/>
  <c r="E825" i="1"/>
  <c r="C826" i="1"/>
  <c r="H1195" i="1"/>
  <c r="AA1309" i="1"/>
  <c r="Y1307" i="1"/>
  <c r="Z1307" i="1" s="1"/>
  <c r="AG1307" i="1" s="1"/>
  <c r="X1307" i="1"/>
  <c r="C1308" i="1"/>
  <c r="M1308" i="1"/>
  <c r="E1307" i="1"/>
  <c r="A1309" i="1"/>
  <c r="K1310" i="1" s="1"/>
  <c r="AC1310" i="1" l="1"/>
  <c r="AI1309" i="1"/>
  <c r="I1309" i="1"/>
  <c r="W1309" i="1"/>
  <c r="D1309" i="1"/>
  <c r="AB1308" i="1"/>
  <c r="AD1308" i="1" s="1"/>
  <c r="L1310" i="1"/>
  <c r="C827" i="1"/>
  <c r="E826" i="1"/>
  <c r="M1309" i="1"/>
  <c r="H1196" i="1"/>
  <c r="AA1310" i="1"/>
  <c r="Y1308" i="1"/>
  <c r="Z1308" i="1" s="1"/>
  <c r="AG1308" i="1" s="1"/>
  <c r="X1308" i="1"/>
  <c r="C1309" i="1"/>
  <c r="E1308" i="1"/>
  <c r="A1310" i="1"/>
  <c r="K1311" i="1" s="1"/>
  <c r="AC1311" i="1" l="1"/>
  <c r="AI1310" i="1"/>
  <c r="W1310" i="1"/>
  <c r="D1310" i="1"/>
  <c r="I1310" i="1"/>
  <c r="AB1309" i="1"/>
  <c r="AD1309" i="1" s="1"/>
  <c r="L1311" i="1"/>
  <c r="C828" i="1"/>
  <c r="E827" i="1"/>
  <c r="H1197" i="1"/>
  <c r="AA1311" i="1"/>
  <c r="C1310" i="1"/>
  <c r="M1310" i="1"/>
  <c r="Y1309" i="1"/>
  <c r="Z1309" i="1" s="1"/>
  <c r="AG1309" i="1" s="1"/>
  <c r="X1309" i="1"/>
  <c r="E1309" i="1"/>
  <c r="A1311" i="1"/>
  <c r="K1312" i="1" s="1"/>
  <c r="Z1205" i="1"/>
  <c r="AC1312" i="1" l="1"/>
  <c r="AC1313" i="1" s="1"/>
  <c r="AI1311" i="1"/>
  <c r="I1311" i="1"/>
  <c r="W1311" i="1"/>
  <c r="D1311" i="1"/>
  <c r="AB1310" i="1"/>
  <c r="AD1310" i="1" s="1"/>
  <c r="L1312" i="1"/>
  <c r="E828" i="1"/>
  <c r="C829" i="1"/>
  <c r="H1198" i="1"/>
  <c r="AA1312" i="1"/>
  <c r="Y1310" i="1"/>
  <c r="Z1310" i="1" s="1"/>
  <c r="AG1310" i="1" s="1"/>
  <c r="X1310" i="1"/>
  <c r="C1311" i="1"/>
  <c r="M1311" i="1"/>
  <c r="AB1311" i="1" s="1"/>
  <c r="A1312" i="1"/>
  <c r="K1313" i="1" s="1"/>
  <c r="E1310" i="1"/>
  <c r="AG1205" i="1"/>
  <c r="AI1312" i="1" l="1"/>
  <c r="W1312" i="1"/>
  <c r="D1312" i="1"/>
  <c r="I1312" i="1"/>
  <c r="L1313" i="1"/>
  <c r="C830" i="1"/>
  <c r="E829" i="1"/>
  <c r="H1199" i="1"/>
  <c r="AA1313" i="1"/>
  <c r="M1312" i="1"/>
  <c r="C1312" i="1"/>
  <c r="Y1311" i="1"/>
  <c r="Z1311" i="1" s="1"/>
  <c r="AG1311" i="1" s="1"/>
  <c r="X1311" i="1"/>
  <c r="E1311" i="1"/>
  <c r="AD1311" i="1"/>
  <c r="A1313" i="1"/>
  <c r="K1314" i="1" s="1"/>
  <c r="AC1314" i="1" l="1"/>
  <c r="AI1313" i="1"/>
  <c r="I1313" i="1"/>
  <c r="W1313" i="1"/>
  <c r="D1313" i="1"/>
  <c r="AB1312" i="1"/>
  <c r="AD1312" i="1" s="1"/>
  <c r="L1314" i="1"/>
  <c r="E830" i="1"/>
  <c r="C831" i="1"/>
  <c r="M1313" i="1"/>
  <c r="H1200" i="1"/>
  <c r="AA1314" i="1"/>
  <c r="Y1312" i="1"/>
  <c r="Z1312" i="1" s="1"/>
  <c r="AG1312" i="1" s="1"/>
  <c r="X1312" i="1"/>
  <c r="C1313" i="1"/>
  <c r="E1312" i="1"/>
  <c r="A1314" i="1"/>
  <c r="K1315" i="1" s="1"/>
  <c r="AC1315" i="1" l="1"/>
  <c r="AI1314" i="1"/>
  <c r="W1314" i="1"/>
  <c r="D1314" i="1"/>
  <c r="I1314" i="1"/>
  <c r="AB1313" i="1"/>
  <c r="AD1313" i="1" s="1"/>
  <c r="L1315" i="1"/>
  <c r="E831" i="1"/>
  <c r="C832" i="1"/>
  <c r="H1201" i="1"/>
  <c r="AA1315" i="1"/>
  <c r="Y1313" i="1"/>
  <c r="Z1313" i="1" s="1"/>
  <c r="AG1313" i="1" s="1"/>
  <c r="X1313" i="1"/>
  <c r="C1314" i="1"/>
  <c r="M1314" i="1"/>
  <c r="AB1314" i="1" s="1"/>
  <c r="A1315" i="1"/>
  <c r="K1316" i="1" s="1"/>
  <c r="E1313" i="1"/>
  <c r="AC1316" i="1" l="1"/>
  <c r="AC1317" i="1"/>
  <c r="AI1315" i="1"/>
  <c r="L1316" i="1"/>
  <c r="I1315" i="1"/>
  <c r="W1315" i="1"/>
  <c r="D1315" i="1"/>
  <c r="C833" i="1"/>
  <c r="E832" i="1"/>
  <c r="H1202" i="1"/>
  <c r="C1315" i="1"/>
  <c r="AA1316" i="1"/>
  <c r="M1315" i="1"/>
  <c r="AB1315" i="1" s="1"/>
  <c r="Y1314" i="1"/>
  <c r="Z1314" i="1" s="1"/>
  <c r="AG1314" i="1" s="1"/>
  <c r="X1314" i="1"/>
  <c r="E1314" i="1"/>
  <c r="A1316" i="1"/>
  <c r="K1317" i="1" s="1"/>
  <c r="AD1314" i="1"/>
  <c r="AI1316" i="1" l="1"/>
  <c r="I1316" i="1"/>
  <c r="W1316" i="1"/>
  <c r="D1316" i="1"/>
  <c r="L1317" i="1"/>
  <c r="C834" i="1"/>
  <c r="E833" i="1"/>
  <c r="H1203" i="1"/>
  <c r="AA1317" i="1"/>
  <c r="C1316" i="1"/>
  <c r="Y1315" i="1"/>
  <c r="Z1315" i="1" s="1"/>
  <c r="AG1315" i="1" s="1"/>
  <c r="X1315" i="1"/>
  <c r="M1316" i="1"/>
  <c r="E1315" i="1"/>
  <c r="AD1315" i="1"/>
  <c r="A1317" i="1"/>
  <c r="K1318" i="1" s="1"/>
  <c r="AC1318" i="1" l="1"/>
  <c r="AI1317" i="1"/>
  <c r="I1317" i="1"/>
  <c r="W1317" i="1"/>
  <c r="D1317" i="1"/>
  <c r="AB1316" i="1"/>
  <c r="AD1316" i="1" s="1"/>
  <c r="L1318" i="1"/>
  <c r="C835" i="1"/>
  <c r="E834" i="1"/>
  <c r="H1204" i="1"/>
  <c r="AA1318" i="1"/>
  <c r="C1317" i="1"/>
  <c r="M1317" i="1"/>
  <c r="AB1317" i="1" s="1"/>
  <c r="Y1316" i="1"/>
  <c r="Z1316" i="1" s="1"/>
  <c r="AG1316" i="1" s="1"/>
  <c r="X1316" i="1"/>
  <c r="A1318" i="1"/>
  <c r="K1319" i="1" s="1"/>
  <c r="E1316" i="1"/>
  <c r="AC1319" i="1" l="1"/>
  <c r="AI1318" i="1"/>
  <c r="W1318" i="1"/>
  <c r="D1318" i="1"/>
  <c r="I1318" i="1"/>
  <c r="L1319" i="1"/>
  <c r="C836" i="1"/>
  <c r="E835" i="1"/>
  <c r="H1205" i="1"/>
  <c r="AA1319" i="1"/>
  <c r="C1318" i="1"/>
  <c r="M1318" i="1"/>
  <c r="Y1317" i="1"/>
  <c r="X1317" i="1"/>
  <c r="AD1317" i="1"/>
  <c r="A1319" i="1"/>
  <c r="D1319" i="1" s="1"/>
  <c r="E1317" i="1"/>
  <c r="AC1320" i="1" l="1"/>
  <c r="K1320" i="1"/>
  <c r="AI1319" i="1"/>
  <c r="I1319" i="1"/>
  <c r="AB1318" i="1"/>
  <c r="AD1318" i="1" s="1"/>
  <c r="W1319" i="1"/>
  <c r="L1320" i="1"/>
  <c r="E836" i="1"/>
  <c r="C837" i="1"/>
  <c r="H1206" i="1"/>
  <c r="AA1320" i="1"/>
  <c r="Y1318" i="1"/>
  <c r="X1318" i="1"/>
  <c r="M1319" i="1"/>
  <c r="C1319" i="1"/>
  <c r="E1318" i="1"/>
  <c r="A1320" i="1"/>
  <c r="AC1321" i="1" l="1"/>
  <c r="K1321" i="1"/>
  <c r="AI1320" i="1"/>
  <c r="W1320" i="1"/>
  <c r="D1320" i="1"/>
  <c r="I1320" i="1"/>
  <c r="AB1319" i="1"/>
  <c r="AD1319" i="1" s="1"/>
  <c r="L1321" i="1"/>
  <c r="E837" i="1"/>
  <c r="C838" i="1"/>
  <c r="M1320" i="1"/>
  <c r="H1207" i="1"/>
  <c r="AA1321" i="1"/>
  <c r="Z1202" i="1"/>
  <c r="Y1319" i="1"/>
  <c r="X1319" i="1"/>
  <c r="C1320" i="1"/>
  <c r="E1319" i="1"/>
  <c r="A1321" i="1"/>
  <c r="AC1322" i="1" s="1"/>
  <c r="K1322" i="1" l="1"/>
  <c r="AI1321" i="1"/>
  <c r="W1321" i="1"/>
  <c r="D1321" i="1"/>
  <c r="I1321" i="1"/>
  <c r="AB1320" i="1"/>
  <c r="AD1320" i="1" s="1"/>
  <c r="L1322" i="1"/>
  <c r="E838" i="1"/>
  <c r="C839" i="1"/>
  <c r="H1208" i="1"/>
  <c r="AA1322" i="1"/>
  <c r="M1321" i="1"/>
  <c r="AB1321" i="1" s="1"/>
  <c r="Y1320" i="1"/>
  <c r="Z1320" i="1" s="1"/>
  <c r="AG1320" i="1" s="1"/>
  <c r="X1320" i="1"/>
  <c r="C1321" i="1"/>
  <c r="AG1202" i="1"/>
  <c r="E1320" i="1"/>
  <c r="A1322" i="1"/>
  <c r="AC1323" i="1" s="1"/>
  <c r="K1323" i="1" l="1"/>
  <c r="AI1322" i="1"/>
  <c r="W1322" i="1"/>
  <c r="D1322" i="1"/>
  <c r="I1322" i="1"/>
  <c r="L1323" i="1"/>
  <c r="E839" i="1"/>
  <c r="C840" i="1"/>
  <c r="H1209" i="1"/>
  <c r="AA1323" i="1"/>
  <c r="C1322" i="1"/>
  <c r="M1322" i="1"/>
  <c r="Y1321" i="1"/>
  <c r="Z1321" i="1" s="1"/>
  <c r="AG1321" i="1" s="1"/>
  <c r="X1321" i="1"/>
  <c r="AD1321" i="1"/>
  <c r="E1321" i="1"/>
  <c r="A1323" i="1"/>
  <c r="AC1324" i="1" s="1"/>
  <c r="K1324" i="1" l="1"/>
  <c r="AI1323" i="1"/>
  <c r="I1323" i="1"/>
  <c r="W1323" i="1"/>
  <c r="D1323" i="1"/>
  <c r="AB1322" i="1"/>
  <c r="AD1322" i="1" s="1"/>
  <c r="L1324" i="1"/>
  <c r="C841" i="1"/>
  <c r="E840" i="1"/>
  <c r="H1210" i="1"/>
  <c r="AA1324" i="1"/>
  <c r="M1323" i="1"/>
  <c r="Y1322" i="1"/>
  <c r="Z1322" i="1" s="1"/>
  <c r="AG1322" i="1" s="1"/>
  <c r="X1322" i="1"/>
  <c r="C1323" i="1"/>
  <c r="E1322" i="1"/>
  <c r="A1324" i="1"/>
  <c r="AC1325" i="1" s="1"/>
  <c r="K1325" i="1" l="1"/>
  <c r="AI1324" i="1"/>
  <c r="W1324" i="1"/>
  <c r="D1324" i="1"/>
  <c r="I1324" i="1"/>
  <c r="AB1323" i="1"/>
  <c r="AD1323" i="1" s="1"/>
  <c r="L1325" i="1"/>
  <c r="E841" i="1"/>
  <c r="H1211" i="1"/>
  <c r="AA1325" i="1"/>
  <c r="C1324" i="1"/>
  <c r="M1324" i="1"/>
  <c r="Y1323" i="1"/>
  <c r="Z1323" i="1" s="1"/>
  <c r="AG1323" i="1" s="1"/>
  <c r="X1323" i="1"/>
  <c r="E1323" i="1"/>
  <c r="A1325" i="1"/>
  <c r="AC1326" i="1" s="1"/>
  <c r="K1326" i="1" l="1"/>
  <c r="AI1325" i="1"/>
  <c r="I1325" i="1"/>
  <c r="W1325" i="1"/>
  <c r="D1325" i="1"/>
  <c r="AB1324" i="1"/>
  <c r="AD1324" i="1" s="1"/>
  <c r="L1326" i="1"/>
  <c r="H1212" i="1"/>
  <c r="AA1326" i="1"/>
  <c r="Y1324" i="1"/>
  <c r="Z1324" i="1" s="1"/>
  <c r="AG1324" i="1" s="1"/>
  <c r="X1324" i="1"/>
  <c r="C1325" i="1"/>
  <c r="M1325" i="1"/>
  <c r="E1324" i="1"/>
  <c r="A1326" i="1"/>
  <c r="AC1327" i="1" s="1"/>
  <c r="K1327" i="1" l="1"/>
  <c r="AI1326" i="1"/>
  <c r="W1326" i="1"/>
  <c r="D1326" i="1"/>
  <c r="I1326" i="1"/>
  <c r="AB1325" i="1"/>
  <c r="AD1325" i="1" s="1"/>
  <c r="L1327" i="1"/>
  <c r="H1213" i="1"/>
  <c r="AA1327" i="1"/>
  <c r="M1326" i="1"/>
  <c r="Y1325" i="1"/>
  <c r="X1325" i="1"/>
  <c r="C1326" i="1"/>
  <c r="E1325" i="1"/>
  <c r="A1327" i="1"/>
  <c r="D1327" i="1" l="1"/>
  <c r="AC1328" i="1"/>
  <c r="K1328" i="1"/>
  <c r="AI1327" i="1"/>
  <c r="I1327" i="1"/>
  <c r="AB1326" i="1"/>
  <c r="AD1326" i="1" s="1"/>
  <c r="W1327" i="1"/>
  <c r="L1328" i="1"/>
  <c r="H1214" i="1"/>
  <c r="AA1328" i="1"/>
  <c r="M1327" i="1"/>
  <c r="C1327" i="1"/>
  <c r="Y1326" i="1"/>
  <c r="Z1326" i="1" s="1"/>
  <c r="AG1326" i="1" s="1"/>
  <c r="X1326" i="1"/>
  <c r="E1326" i="1"/>
  <c r="A1328" i="1"/>
  <c r="K1329" i="1" l="1"/>
  <c r="AC1329" i="1"/>
  <c r="AI1328" i="1"/>
  <c r="I1328" i="1"/>
  <c r="W1328" i="1"/>
  <c r="D1328" i="1"/>
  <c r="AB1327" i="1"/>
  <c r="AD1327" i="1" s="1"/>
  <c r="L1329" i="1"/>
  <c r="H1215" i="1"/>
  <c r="AA1329" i="1"/>
  <c r="Y1327" i="1"/>
  <c r="X1327" i="1"/>
  <c r="C1328" i="1"/>
  <c r="M1328" i="1"/>
  <c r="E1327" i="1"/>
  <c r="A1329" i="1"/>
  <c r="D1329" i="1" s="1"/>
  <c r="AC1330" i="1" l="1"/>
  <c r="K1330" i="1"/>
  <c r="AI1329" i="1"/>
  <c r="I1329" i="1"/>
  <c r="AB1328" i="1"/>
  <c r="AD1328" i="1" s="1"/>
  <c r="W1329" i="1"/>
  <c r="L1330" i="1"/>
  <c r="H1216" i="1"/>
  <c r="AA1330" i="1"/>
  <c r="M1329" i="1"/>
  <c r="Y1328" i="1"/>
  <c r="Z1328" i="1" s="1"/>
  <c r="AG1328" i="1" s="1"/>
  <c r="X1328" i="1"/>
  <c r="C1329" i="1"/>
  <c r="A1330" i="1"/>
  <c r="E1328" i="1"/>
  <c r="K1331" i="1" l="1"/>
  <c r="AC1331" i="1"/>
  <c r="AI1330" i="1"/>
  <c r="W1330" i="1"/>
  <c r="D1330" i="1"/>
  <c r="I1330" i="1"/>
  <c r="AB1329" i="1"/>
  <c r="AD1329" i="1" s="1"/>
  <c r="L1331" i="1"/>
  <c r="H1217" i="1"/>
  <c r="AA1331" i="1"/>
  <c r="M1330" i="1"/>
  <c r="Y1329" i="1"/>
  <c r="Z1329" i="1" s="1"/>
  <c r="AG1329" i="1" s="1"/>
  <c r="X1329" i="1"/>
  <c r="C1330" i="1"/>
  <c r="A1331" i="1"/>
  <c r="E1329" i="1"/>
  <c r="Z1228" i="1"/>
  <c r="AG1228" i="1" s="1"/>
  <c r="AC1332" i="1" l="1"/>
  <c r="K1332" i="1"/>
  <c r="AI1331" i="1"/>
  <c r="W1331" i="1"/>
  <c r="D1331" i="1"/>
  <c r="I1331" i="1"/>
  <c r="AB1330" i="1"/>
  <c r="AD1330" i="1" s="1"/>
  <c r="L1332" i="1"/>
  <c r="H1218" i="1"/>
  <c r="AA1332" i="1"/>
  <c r="C1331" i="1"/>
  <c r="M1331" i="1"/>
  <c r="Y1330" i="1"/>
  <c r="Z1330" i="1" s="1"/>
  <c r="AG1330" i="1" s="1"/>
  <c r="X1330" i="1"/>
  <c r="E1330" i="1"/>
  <c r="A1332" i="1"/>
  <c r="Z1226" i="1"/>
  <c r="K1333" i="1" l="1"/>
  <c r="AC1333" i="1"/>
  <c r="AI1332" i="1"/>
  <c r="W1332" i="1"/>
  <c r="D1332" i="1"/>
  <c r="I1332" i="1"/>
  <c r="AB1331" i="1"/>
  <c r="AD1331" i="1" s="1"/>
  <c r="L1333" i="1"/>
  <c r="H1219" i="1"/>
  <c r="AA1333" i="1"/>
  <c r="Y1331" i="1"/>
  <c r="Z1331" i="1" s="1"/>
  <c r="AG1331" i="1" s="1"/>
  <c r="X1331" i="1"/>
  <c r="C1332" i="1"/>
  <c r="M1332" i="1"/>
  <c r="AB1332" i="1" s="1"/>
  <c r="E1331" i="1"/>
  <c r="A1333" i="1"/>
  <c r="Z1227" i="1"/>
  <c r="AG1226" i="1"/>
  <c r="AC1334" i="1" l="1"/>
  <c r="K1334" i="1"/>
  <c r="AI1333" i="1"/>
  <c r="W1333" i="1"/>
  <c r="D1333" i="1"/>
  <c r="I1333" i="1"/>
  <c r="L1334" i="1"/>
  <c r="H1220" i="1"/>
  <c r="AA1334" i="1"/>
  <c r="C1333" i="1"/>
  <c r="M1333" i="1"/>
  <c r="AB1333" i="1" s="1"/>
  <c r="Y1332" i="1"/>
  <c r="Z1332" i="1" s="1"/>
  <c r="AG1332" i="1" s="1"/>
  <c r="X1332" i="1"/>
  <c r="E1332" i="1"/>
  <c r="AD1332" i="1"/>
  <c r="A1334" i="1"/>
  <c r="AG1227" i="1"/>
  <c r="K1335" i="1" l="1"/>
  <c r="AC1335" i="1"/>
  <c r="AI1334" i="1"/>
  <c r="I1334" i="1"/>
  <c r="W1334" i="1"/>
  <c r="D1334" i="1"/>
  <c r="L1335" i="1"/>
  <c r="H1221" i="1"/>
  <c r="AA1335" i="1"/>
  <c r="Y1333" i="1"/>
  <c r="Z1333" i="1" s="1"/>
  <c r="AG1333" i="1" s="1"/>
  <c r="X1333" i="1"/>
  <c r="C1334" i="1"/>
  <c r="M1334" i="1"/>
  <c r="AB1334" i="1" s="1"/>
  <c r="AD1333" i="1"/>
  <c r="A1335" i="1"/>
  <c r="D1335" i="1" s="1"/>
  <c r="E1333" i="1"/>
  <c r="AC1336" i="1" l="1"/>
  <c r="K1336" i="1"/>
  <c r="AI1335" i="1"/>
  <c r="I1335" i="1"/>
  <c r="W1335" i="1"/>
  <c r="L1336" i="1"/>
  <c r="H1222" i="1"/>
  <c r="AA1336" i="1"/>
  <c r="C1335" i="1"/>
  <c r="M1335" i="1"/>
  <c r="Y1334" i="1"/>
  <c r="Z1334" i="1" s="1"/>
  <c r="AG1334" i="1" s="1"/>
  <c r="X1334" i="1"/>
  <c r="E1334" i="1"/>
  <c r="A1336" i="1"/>
  <c r="AD1334" i="1"/>
  <c r="K1337" i="1" l="1"/>
  <c r="AC1337" i="1"/>
  <c r="AI1336" i="1"/>
  <c r="I1336" i="1"/>
  <c r="W1336" i="1"/>
  <c r="D1336" i="1"/>
  <c r="AB1335" i="1"/>
  <c r="AD1335" i="1" s="1"/>
  <c r="L1337" i="1"/>
  <c r="H1223" i="1"/>
  <c r="C1336" i="1"/>
  <c r="AA1337" i="1"/>
  <c r="M1336" i="1"/>
  <c r="AB1336" i="1" s="1"/>
  <c r="Y1335" i="1"/>
  <c r="Z1335" i="1" s="1"/>
  <c r="AG1335" i="1" s="1"/>
  <c r="X1335" i="1"/>
  <c r="E1335" i="1"/>
  <c r="A1337" i="1"/>
  <c r="AC1338" i="1" l="1"/>
  <c r="K1338" i="1"/>
  <c r="AI1337" i="1"/>
  <c r="W1337" i="1"/>
  <c r="D1337" i="1"/>
  <c r="I1337" i="1"/>
  <c r="L1338" i="1"/>
  <c r="H1224" i="1"/>
  <c r="AA1338" i="1"/>
  <c r="C1337" i="1"/>
  <c r="M1337" i="1"/>
  <c r="AB1337" i="1" s="1"/>
  <c r="Y1336" i="1"/>
  <c r="Z1336" i="1" s="1"/>
  <c r="AG1336" i="1" s="1"/>
  <c r="X1336" i="1"/>
  <c r="E1336" i="1"/>
  <c r="AD1336" i="1"/>
  <c r="A1338" i="1"/>
  <c r="K1339" i="1" l="1"/>
  <c r="AC1339" i="1"/>
  <c r="AI1338" i="1"/>
  <c r="W1338" i="1"/>
  <c r="D1338" i="1"/>
  <c r="I1338" i="1"/>
  <c r="L1339" i="1"/>
  <c r="H1225" i="1"/>
  <c r="AA1339" i="1"/>
  <c r="M1338" i="1"/>
  <c r="AB1338" i="1" s="1"/>
  <c r="Y1337" i="1"/>
  <c r="Z1337" i="1" s="1"/>
  <c r="AG1337" i="1" s="1"/>
  <c r="X1337" i="1"/>
  <c r="C1338" i="1"/>
  <c r="E1337" i="1"/>
  <c r="A1339" i="1"/>
  <c r="AD1337" i="1"/>
  <c r="AC1340" i="1" l="1"/>
  <c r="K1340" i="1"/>
  <c r="AI1339" i="1"/>
  <c r="W1339" i="1"/>
  <c r="D1339" i="1"/>
  <c r="I1339" i="1"/>
  <c r="L1340" i="1"/>
  <c r="H1226" i="1"/>
  <c r="AA1340" i="1"/>
  <c r="C1339" i="1"/>
  <c r="M1339" i="1"/>
  <c r="Y1338" i="1"/>
  <c r="Z1338" i="1" s="1"/>
  <c r="AG1338" i="1" s="1"/>
  <c r="X1338" i="1"/>
  <c r="Z1234" i="1"/>
  <c r="AG1234" i="1" s="1"/>
  <c r="E1338" i="1"/>
  <c r="A1340" i="1"/>
  <c r="D1340" i="1" s="1"/>
  <c r="AD1338" i="1"/>
  <c r="K1341" i="1" l="1"/>
  <c r="AC1341" i="1"/>
  <c r="AI1340" i="1"/>
  <c r="I1340" i="1"/>
  <c r="AB1339" i="1"/>
  <c r="AD1339" i="1" s="1"/>
  <c r="W1340" i="1"/>
  <c r="L1341" i="1"/>
  <c r="H1227" i="1"/>
  <c r="AA1341" i="1"/>
  <c r="Y1339" i="1"/>
  <c r="Z1339" i="1" s="1"/>
  <c r="AG1339" i="1" s="1"/>
  <c r="X1339" i="1"/>
  <c r="C1340" i="1"/>
  <c r="M1340" i="1"/>
  <c r="E1339" i="1"/>
  <c r="A1341" i="1"/>
  <c r="AC1342" i="1" l="1"/>
  <c r="K1342" i="1"/>
  <c r="K1343" i="1" s="1"/>
  <c r="AI1341" i="1"/>
  <c r="W1341" i="1"/>
  <c r="D1341" i="1"/>
  <c r="I1341" i="1"/>
  <c r="AB1340" i="1"/>
  <c r="AD1340" i="1" s="1"/>
  <c r="L1342" i="1"/>
  <c r="H1228" i="1"/>
  <c r="M1341" i="1"/>
  <c r="AA1342" i="1"/>
  <c r="Y1340" i="1"/>
  <c r="Z1340" i="1" s="1"/>
  <c r="AG1340" i="1" s="1"/>
  <c r="X1340" i="1"/>
  <c r="C1341" i="1"/>
  <c r="Z1236" i="1"/>
  <c r="AG1236" i="1" s="1"/>
  <c r="E1340" i="1"/>
  <c r="A1342" i="1"/>
  <c r="AC1343" i="1" l="1"/>
  <c r="AI1342" i="1"/>
  <c r="W1342" i="1"/>
  <c r="D1342" i="1"/>
  <c r="I1342" i="1"/>
  <c r="AB1341" i="1"/>
  <c r="AD1341" i="1" s="1"/>
  <c r="L1343" i="1"/>
  <c r="H1229" i="1"/>
  <c r="AA1343" i="1"/>
  <c r="C1342" i="1"/>
  <c r="M1342" i="1"/>
  <c r="AB1342" i="1" s="1"/>
  <c r="Y1341" i="1"/>
  <c r="Z1341" i="1" s="1"/>
  <c r="AG1341" i="1" s="1"/>
  <c r="X1341" i="1"/>
  <c r="E1341" i="1"/>
  <c r="A1343" i="1"/>
  <c r="K1344" i="1" s="1"/>
  <c r="AC1344" i="1" l="1"/>
  <c r="AI1343" i="1"/>
  <c r="W1343" i="1"/>
  <c r="D1343" i="1"/>
  <c r="I1343" i="1"/>
  <c r="L1344" i="1"/>
  <c r="H1230" i="1"/>
  <c r="AA1344" i="1"/>
  <c r="Y1342" i="1"/>
  <c r="Z1342" i="1" s="1"/>
  <c r="AG1342" i="1" s="1"/>
  <c r="X1342" i="1"/>
  <c r="C1343" i="1"/>
  <c r="M1343" i="1"/>
  <c r="E1342" i="1"/>
  <c r="AD1342" i="1"/>
  <c r="A1344" i="1"/>
  <c r="K1345" i="1" s="1"/>
  <c r="AC1345" i="1" l="1"/>
  <c r="AI1344" i="1"/>
  <c r="I1344" i="1"/>
  <c r="W1344" i="1"/>
  <c r="D1344" i="1"/>
  <c r="AB1343" i="1"/>
  <c r="AD1343" i="1" s="1"/>
  <c r="L1345" i="1"/>
  <c r="H1231" i="1"/>
  <c r="AA1345" i="1"/>
  <c r="Y1343" i="1"/>
  <c r="Z1343" i="1" s="1"/>
  <c r="AG1343" i="1" s="1"/>
  <c r="X1343" i="1"/>
  <c r="C1344" i="1"/>
  <c r="M1344" i="1"/>
  <c r="E1343" i="1"/>
  <c r="A1345" i="1"/>
  <c r="K1346" i="1" s="1"/>
  <c r="AC1346" i="1" l="1"/>
  <c r="AI1345" i="1"/>
  <c r="W1345" i="1"/>
  <c r="D1345" i="1"/>
  <c r="I1345" i="1"/>
  <c r="AB1344" i="1"/>
  <c r="AD1344" i="1" s="1"/>
  <c r="L1346" i="1"/>
  <c r="H1232" i="1"/>
  <c r="AA1346" i="1"/>
  <c r="Y1344" i="1"/>
  <c r="Z1344" i="1" s="1"/>
  <c r="AG1344" i="1" s="1"/>
  <c r="X1344" i="1"/>
  <c r="C1345" i="1"/>
  <c r="M1345" i="1"/>
  <c r="A1346" i="1"/>
  <c r="K1347" i="1" s="1"/>
  <c r="E1344" i="1"/>
  <c r="AC1347" i="1" l="1"/>
  <c r="AI1346" i="1"/>
  <c r="I1346" i="1"/>
  <c r="W1346" i="1"/>
  <c r="D1346" i="1"/>
  <c r="AB1345" i="1"/>
  <c r="AD1345" i="1" s="1"/>
  <c r="L1347" i="1"/>
  <c r="H1233" i="1"/>
  <c r="AA1347" i="1"/>
  <c r="M1346" i="1"/>
  <c r="AB1346" i="1" s="1"/>
  <c r="Y1345" i="1"/>
  <c r="Z1345" i="1" s="1"/>
  <c r="AG1345" i="1" s="1"/>
  <c r="X1345" i="1"/>
  <c r="C1346" i="1"/>
  <c r="E1345" i="1"/>
  <c r="A1347" i="1"/>
  <c r="K1348" i="1" s="1"/>
  <c r="AC1348" i="1" l="1"/>
  <c r="AI1347" i="1"/>
  <c r="W1347" i="1"/>
  <c r="D1347" i="1"/>
  <c r="I1347" i="1"/>
  <c r="L1348" i="1"/>
  <c r="H1234" i="1"/>
  <c r="C1347" i="1"/>
  <c r="AA1348" i="1"/>
  <c r="M1347" i="1"/>
  <c r="Y1346" i="1"/>
  <c r="Z1346" i="1" s="1"/>
  <c r="AG1346" i="1" s="1"/>
  <c r="X1346" i="1"/>
  <c r="E1346" i="1"/>
  <c r="AD1346" i="1"/>
  <c r="A1348" i="1"/>
  <c r="K1349" i="1" s="1"/>
  <c r="AC1349" i="1" l="1"/>
  <c r="AI1348" i="1"/>
  <c r="W1348" i="1"/>
  <c r="D1348" i="1"/>
  <c r="C1348" i="1"/>
  <c r="I1348" i="1"/>
  <c r="AB1347" i="1"/>
  <c r="AD1347" i="1" s="1"/>
  <c r="L1349" i="1"/>
  <c r="H1235" i="1"/>
  <c r="AA1349" i="1"/>
  <c r="M1348" i="1"/>
  <c r="Y1347" i="1"/>
  <c r="X1347" i="1"/>
  <c r="A1349" i="1"/>
  <c r="K1350" i="1" s="1"/>
  <c r="E1347" i="1"/>
  <c r="AC1350" i="1" l="1"/>
  <c r="AI1349" i="1"/>
  <c r="C1349" i="1"/>
  <c r="I1349" i="1"/>
  <c r="W1349" i="1"/>
  <c r="I1350" i="1" s="1"/>
  <c r="D1349" i="1"/>
  <c r="AB1348" i="1"/>
  <c r="AD1348" i="1" s="1"/>
  <c r="L1350" i="1"/>
  <c r="H1236" i="1"/>
  <c r="AA1350" i="1"/>
  <c r="M1349" i="1"/>
  <c r="AB1349" i="1" s="1"/>
  <c r="Y1348" i="1"/>
  <c r="Z1348" i="1" s="1"/>
  <c r="AG1348" i="1" s="1"/>
  <c r="X1348" i="1"/>
  <c r="E1348" i="1"/>
  <c r="A1350" i="1"/>
  <c r="D1350" i="1" s="1"/>
  <c r="AC1351" i="1" l="1"/>
  <c r="K1351" i="1"/>
  <c r="AI1350" i="1"/>
  <c r="W1350" i="1"/>
  <c r="L1351" i="1"/>
  <c r="H1237" i="1"/>
  <c r="AA1351" i="1"/>
  <c r="Y1349" i="1"/>
  <c r="Z1349" i="1" s="1"/>
  <c r="AG1349" i="1" s="1"/>
  <c r="X1349" i="1"/>
  <c r="C1350" i="1"/>
  <c r="M1350" i="1"/>
  <c r="AB1350" i="1" s="1"/>
  <c r="E1349" i="1"/>
  <c r="A1351" i="1"/>
  <c r="AD1349" i="1"/>
  <c r="K1352" i="1" l="1"/>
  <c r="AC1352" i="1"/>
  <c r="AI1351" i="1"/>
  <c r="W1351" i="1"/>
  <c r="D1351" i="1"/>
  <c r="I1351" i="1"/>
  <c r="L1352" i="1"/>
  <c r="H1238" i="1"/>
  <c r="AA1352" i="1"/>
  <c r="Y1350" i="1"/>
  <c r="X1350" i="1"/>
  <c r="C1351" i="1"/>
  <c r="Z1233" i="1"/>
  <c r="M1351" i="1"/>
  <c r="E1350" i="1"/>
  <c r="AD1350" i="1"/>
  <c r="A1352" i="1"/>
  <c r="AC1353" i="1" l="1"/>
  <c r="K1353" i="1"/>
  <c r="AI1352" i="1"/>
  <c r="W1352" i="1"/>
  <c r="D1352" i="1"/>
  <c r="I1352" i="1"/>
  <c r="AB1351" i="1"/>
  <c r="AD1351" i="1" s="1"/>
  <c r="L1353" i="1"/>
  <c r="H1239" i="1"/>
  <c r="AA1353" i="1"/>
  <c r="AG1233" i="1"/>
  <c r="M1352" i="1"/>
  <c r="C1352" i="1"/>
  <c r="Y1351" i="1"/>
  <c r="X1351" i="1"/>
  <c r="A1353" i="1"/>
  <c r="E1351" i="1"/>
  <c r="K1354" i="1" l="1"/>
  <c r="AC1354" i="1"/>
  <c r="AI1353" i="1"/>
  <c r="W1353" i="1"/>
  <c r="D1353" i="1"/>
  <c r="I1353" i="1"/>
  <c r="AB1352" i="1"/>
  <c r="AD1352" i="1" s="1"/>
  <c r="L1354" i="1"/>
  <c r="H1240" i="1"/>
  <c r="AA1354" i="1"/>
  <c r="C1353" i="1"/>
  <c r="M1353" i="1"/>
  <c r="AB1353" i="1" s="1"/>
  <c r="Y1352" i="1"/>
  <c r="Z1352" i="1" s="1"/>
  <c r="AG1352" i="1" s="1"/>
  <c r="X1352" i="1"/>
  <c r="E1352" i="1"/>
  <c r="A1354" i="1"/>
  <c r="AC1355" i="1" l="1"/>
  <c r="K1355" i="1"/>
  <c r="AI1354" i="1"/>
  <c r="W1354" i="1"/>
  <c r="D1354" i="1"/>
  <c r="I1354" i="1"/>
  <c r="L1355" i="1"/>
  <c r="H1241" i="1"/>
  <c r="AA1355" i="1"/>
  <c r="M1354" i="1"/>
  <c r="AB1354" i="1" s="1"/>
  <c r="AD1354" i="1" s="1"/>
  <c r="Y1353" i="1"/>
  <c r="Z1353" i="1" s="1"/>
  <c r="AG1353" i="1" s="1"/>
  <c r="X1353" i="1"/>
  <c r="C1354" i="1"/>
  <c r="E1353" i="1"/>
  <c r="AD1353" i="1"/>
  <c r="A1355" i="1"/>
  <c r="K1356" i="1" l="1"/>
  <c r="AC1356" i="1"/>
  <c r="AI1355" i="1"/>
  <c r="W1355" i="1"/>
  <c r="D1355" i="1"/>
  <c r="I1355" i="1"/>
  <c r="L1356" i="1"/>
  <c r="H1242" i="1"/>
  <c r="AA1356" i="1"/>
  <c r="M1355" i="1"/>
  <c r="AB1355" i="1" s="1"/>
  <c r="Y1354" i="1"/>
  <c r="X1354" i="1"/>
  <c r="C1355" i="1"/>
  <c r="E1354" i="1"/>
  <c r="A1356" i="1"/>
  <c r="AC1357" i="1" l="1"/>
  <c r="K1357" i="1"/>
  <c r="AI1356" i="1"/>
  <c r="W1356" i="1"/>
  <c r="D1356" i="1"/>
  <c r="I1356" i="1"/>
  <c r="L1357" i="1"/>
  <c r="H1243" i="1"/>
  <c r="AA1357" i="1"/>
  <c r="Y1355" i="1"/>
  <c r="Z1355" i="1" s="1"/>
  <c r="AG1355" i="1" s="1"/>
  <c r="X1355" i="1"/>
  <c r="C1356" i="1"/>
  <c r="M1356" i="1"/>
  <c r="AB1356" i="1" s="1"/>
  <c r="AD1355" i="1"/>
  <c r="E1355" i="1"/>
  <c r="A1357" i="1"/>
  <c r="D1357" i="1" l="1"/>
  <c r="AC1358" i="1"/>
  <c r="K1358" i="1"/>
  <c r="AI1357" i="1"/>
  <c r="I1357" i="1"/>
  <c r="W1357" i="1"/>
  <c r="L1358" i="1"/>
  <c r="C1357" i="1"/>
  <c r="H1244" i="1"/>
  <c r="AA1358" i="1"/>
  <c r="M1357" i="1"/>
  <c r="Y1356" i="1"/>
  <c r="X1356" i="1"/>
  <c r="AD1356" i="1"/>
  <c r="E1356" i="1"/>
  <c r="A1358" i="1"/>
  <c r="K1359" i="1" l="1"/>
  <c r="AC1359" i="1"/>
  <c r="AI1358" i="1"/>
  <c r="I1358" i="1"/>
  <c r="W1358" i="1"/>
  <c r="D1358" i="1"/>
  <c r="AB1357" i="1"/>
  <c r="AD1357" i="1" s="1"/>
  <c r="L1359" i="1"/>
  <c r="H1245" i="1"/>
  <c r="AA1359" i="1"/>
  <c r="Y1357" i="1"/>
  <c r="X1357" i="1"/>
  <c r="C1358" i="1"/>
  <c r="M1358" i="1"/>
  <c r="E1357" i="1"/>
  <c r="A1359" i="1"/>
  <c r="AC1360" i="1" l="1"/>
  <c r="K1360" i="1"/>
  <c r="W1359" i="1"/>
  <c r="D1359" i="1"/>
  <c r="AI1359" i="1"/>
  <c r="I1359" i="1"/>
  <c r="AB1358" i="1"/>
  <c r="AD1358" i="1" s="1"/>
  <c r="L1360" i="1"/>
  <c r="M1359" i="1"/>
  <c r="H1246" i="1"/>
  <c r="AA1360" i="1"/>
  <c r="C1359" i="1"/>
  <c r="Y1358" i="1"/>
  <c r="Z1358" i="1" s="1"/>
  <c r="AG1358" i="1" s="1"/>
  <c r="X1358" i="1"/>
  <c r="E1358" i="1"/>
  <c r="A1360" i="1"/>
  <c r="Z1257" i="1"/>
  <c r="K1361" i="1" l="1"/>
  <c r="AC1361" i="1"/>
  <c r="AI1360" i="1"/>
  <c r="W1360" i="1"/>
  <c r="D1360" i="1"/>
  <c r="I1360" i="1"/>
  <c r="AB1359" i="1"/>
  <c r="AD1359" i="1" s="1"/>
  <c r="L1361" i="1"/>
  <c r="H1247" i="1"/>
  <c r="AA1361" i="1"/>
  <c r="M1360" i="1"/>
  <c r="Y1359" i="1"/>
  <c r="Z1359" i="1" s="1"/>
  <c r="AG1359" i="1" s="1"/>
  <c r="X1359" i="1"/>
  <c r="C1360" i="1"/>
  <c r="A1361" i="1"/>
  <c r="E1359" i="1"/>
  <c r="AG1257" i="1"/>
  <c r="AC1362" i="1" l="1"/>
  <c r="K1362" i="1"/>
  <c r="AI1361" i="1"/>
  <c r="W1361" i="1"/>
  <c r="D1361" i="1"/>
  <c r="I1361" i="1"/>
  <c r="AB1360" i="1"/>
  <c r="AD1360" i="1" s="1"/>
  <c r="L1362" i="1"/>
  <c r="H1248" i="1"/>
  <c r="AA1362" i="1"/>
  <c r="C1361" i="1"/>
  <c r="M1361" i="1"/>
  <c r="AB1361" i="1" s="1"/>
  <c r="Y1360" i="1"/>
  <c r="Z1360" i="1" s="1"/>
  <c r="AG1360" i="1" s="1"/>
  <c r="X1360" i="1"/>
  <c r="A1362" i="1"/>
  <c r="E1360" i="1"/>
  <c r="Z1256" i="1"/>
  <c r="AG1256" i="1" s="1"/>
  <c r="K1363" i="1" l="1"/>
  <c r="AC1363" i="1"/>
  <c r="AI1362" i="1"/>
  <c r="I1362" i="1"/>
  <c r="W1362" i="1"/>
  <c r="D1362" i="1"/>
  <c r="L1363" i="1"/>
  <c r="H1249" i="1"/>
  <c r="AA1363" i="1"/>
  <c r="Y1361" i="1"/>
  <c r="Z1361" i="1" s="1"/>
  <c r="AG1361" i="1" s="1"/>
  <c r="X1361" i="1"/>
  <c r="C1362" i="1"/>
  <c r="M1362" i="1"/>
  <c r="AD1361" i="1"/>
  <c r="E1361" i="1"/>
  <c r="A1363" i="1"/>
  <c r="Z1260" i="1"/>
  <c r="AG1260" i="1" s="1"/>
  <c r="AC1364" i="1" l="1"/>
  <c r="K1364" i="1"/>
  <c r="AI1363" i="1"/>
  <c r="W1363" i="1"/>
  <c r="D1363" i="1"/>
  <c r="I1363" i="1"/>
  <c r="AB1362" i="1"/>
  <c r="AD1362" i="1" s="1"/>
  <c r="L1364" i="1"/>
  <c r="H1250" i="1"/>
  <c r="AA1364" i="1"/>
  <c r="C1363" i="1"/>
  <c r="M1363" i="1"/>
  <c r="AB1363" i="1" s="1"/>
  <c r="Y1362" i="1"/>
  <c r="Z1362" i="1" s="1"/>
  <c r="AG1362" i="1" s="1"/>
  <c r="X1362" i="1"/>
  <c r="A1364" i="1"/>
  <c r="E1362" i="1"/>
  <c r="K1365" i="1" l="1"/>
  <c r="AC1365" i="1"/>
  <c r="AI1364" i="1"/>
  <c r="W1364" i="1"/>
  <c r="D1364" i="1"/>
  <c r="I1364" i="1"/>
  <c r="L1365" i="1"/>
  <c r="H1251" i="1"/>
  <c r="AA1365" i="1"/>
  <c r="Y1363" i="1"/>
  <c r="Z1363" i="1" s="1"/>
  <c r="AG1363" i="1" s="1"/>
  <c r="X1363" i="1"/>
  <c r="C1364" i="1"/>
  <c r="M1364" i="1"/>
  <c r="E1363" i="1"/>
  <c r="AD1363" i="1"/>
  <c r="A1365" i="1"/>
  <c r="D1365" i="1" s="1"/>
  <c r="Z1259" i="1"/>
  <c r="AC1366" i="1" l="1"/>
  <c r="K1366" i="1"/>
  <c r="AI1365" i="1"/>
  <c r="I1365" i="1"/>
  <c r="AB1364" i="1"/>
  <c r="AD1364" i="1" s="1"/>
  <c r="W1365" i="1"/>
  <c r="L1366" i="1"/>
  <c r="H1252" i="1"/>
  <c r="AA1366" i="1"/>
  <c r="M1365" i="1"/>
  <c r="C1365" i="1"/>
  <c r="Y1364" i="1"/>
  <c r="Z1364" i="1" s="1"/>
  <c r="AG1364" i="1" s="1"/>
  <c r="X1364" i="1"/>
  <c r="E1364" i="1"/>
  <c r="A1366" i="1"/>
  <c r="AG1259" i="1"/>
  <c r="K1367" i="1" l="1"/>
  <c r="AC1367" i="1"/>
  <c r="AI1366" i="1"/>
  <c r="W1366" i="1"/>
  <c r="D1366" i="1"/>
  <c r="I1366" i="1"/>
  <c r="AB1365" i="1"/>
  <c r="AD1365" i="1" s="1"/>
  <c r="L1367" i="1"/>
  <c r="H1253" i="1"/>
  <c r="AA1367" i="1"/>
  <c r="C1366" i="1"/>
  <c r="M1366" i="1"/>
  <c r="Y1365" i="1"/>
  <c r="Z1365" i="1" s="1"/>
  <c r="AG1365" i="1" s="1"/>
  <c r="X1365" i="1"/>
  <c r="A1367" i="1"/>
  <c r="D1367" i="1" s="1"/>
  <c r="E1365" i="1"/>
  <c r="AC1368" i="1" l="1"/>
  <c r="K1368" i="1"/>
  <c r="AI1367" i="1"/>
  <c r="I1367" i="1"/>
  <c r="AB1366" i="1"/>
  <c r="AD1366" i="1" s="1"/>
  <c r="W1367" i="1"/>
  <c r="L1368" i="1"/>
  <c r="H1254" i="1"/>
  <c r="AA1368" i="1"/>
  <c r="M1367" i="1"/>
  <c r="Y1366" i="1"/>
  <c r="Z1366" i="1" s="1"/>
  <c r="AG1366" i="1" s="1"/>
  <c r="X1366" i="1"/>
  <c r="C1367" i="1"/>
  <c r="E1366" i="1"/>
  <c r="A1368" i="1"/>
  <c r="K1369" i="1" l="1"/>
  <c r="AC1369" i="1"/>
  <c r="AI1368" i="1"/>
  <c r="W1368" i="1"/>
  <c r="D1368" i="1"/>
  <c r="I1368" i="1"/>
  <c r="AB1367" i="1"/>
  <c r="AD1367" i="1" s="1"/>
  <c r="L1369" i="1"/>
  <c r="M1368" i="1"/>
  <c r="H1255" i="1"/>
  <c r="AA1369" i="1"/>
  <c r="C1368" i="1"/>
  <c r="Y1367" i="1"/>
  <c r="Z1367" i="1" s="1"/>
  <c r="AG1367" i="1" s="1"/>
  <c r="X1367" i="1"/>
  <c r="E1367" i="1"/>
  <c r="A1369" i="1"/>
  <c r="AC1370" i="1" l="1"/>
  <c r="K1370" i="1"/>
  <c r="AI1369" i="1"/>
  <c r="W1369" i="1"/>
  <c r="D1369" i="1"/>
  <c r="I1369" i="1"/>
  <c r="AB1368" i="1"/>
  <c r="AD1368" i="1" s="1"/>
  <c r="L1370" i="1"/>
  <c r="H1256" i="1"/>
  <c r="AA1370" i="1"/>
  <c r="Y1368" i="1"/>
  <c r="Z1368" i="1" s="1"/>
  <c r="AG1368" i="1" s="1"/>
  <c r="X1368" i="1"/>
  <c r="M1369" i="1"/>
  <c r="AB1369" i="1" s="1"/>
  <c r="C1369" i="1"/>
  <c r="E1368" i="1"/>
  <c r="A1370" i="1"/>
  <c r="D1370" i="1" s="1"/>
  <c r="Z1264" i="1"/>
  <c r="K1371" i="1" l="1"/>
  <c r="AC1371" i="1"/>
  <c r="AI1370" i="1"/>
  <c r="I1370" i="1"/>
  <c r="W1370" i="1"/>
  <c r="L1371" i="1"/>
  <c r="H1257" i="1"/>
  <c r="C1370" i="1"/>
  <c r="AA1371" i="1"/>
  <c r="M1370" i="1"/>
  <c r="Y1369" i="1"/>
  <c r="Z1369" i="1" s="1"/>
  <c r="AG1369" i="1" s="1"/>
  <c r="X1369" i="1"/>
  <c r="Z1265" i="1"/>
  <c r="AG1265" i="1" s="1"/>
  <c r="E1369" i="1"/>
  <c r="A1371" i="1"/>
  <c r="AD1369" i="1"/>
  <c r="AG1264" i="1"/>
  <c r="AC1372" i="1" l="1"/>
  <c r="K1372" i="1"/>
  <c r="AI1371" i="1"/>
  <c r="W1371" i="1"/>
  <c r="D1371" i="1"/>
  <c r="I1371" i="1"/>
  <c r="AB1370" i="1"/>
  <c r="AD1370" i="1" s="1"/>
  <c r="L1372" i="1"/>
  <c r="H1258" i="1"/>
  <c r="AA1372" i="1"/>
  <c r="M1371" i="1"/>
  <c r="Y1370" i="1"/>
  <c r="Z1370" i="1" s="1"/>
  <c r="AG1370" i="1" s="1"/>
  <c r="X1370" i="1"/>
  <c r="C1371" i="1"/>
  <c r="E1370" i="1"/>
  <c r="A1372" i="1"/>
  <c r="K1373" i="1" l="1"/>
  <c r="AC1373" i="1"/>
  <c r="AI1372" i="1"/>
  <c r="I1372" i="1"/>
  <c r="W1372" i="1"/>
  <c r="D1372" i="1"/>
  <c r="AB1371" i="1"/>
  <c r="AD1371" i="1" s="1"/>
  <c r="L1373" i="1"/>
  <c r="H1259" i="1"/>
  <c r="AA1373" i="1"/>
  <c r="M1372" i="1"/>
  <c r="Y1371" i="1"/>
  <c r="Z1371" i="1" s="1"/>
  <c r="AG1371" i="1" s="1"/>
  <c r="X1371" i="1"/>
  <c r="C1372" i="1"/>
  <c r="E1371" i="1"/>
  <c r="A1373" i="1"/>
  <c r="AC1374" i="1" l="1"/>
  <c r="K1374" i="1"/>
  <c r="AI1373" i="1"/>
  <c r="W1373" i="1"/>
  <c r="D1373" i="1"/>
  <c r="I1373" i="1"/>
  <c r="AB1372" i="1"/>
  <c r="AD1372" i="1" s="1"/>
  <c r="L1374" i="1"/>
  <c r="H1260" i="1"/>
  <c r="AA1374" i="1"/>
  <c r="M1373" i="1"/>
  <c r="Y1372" i="1"/>
  <c r="Z1372" i="1" s="1"/>
  <c r="AG1372" i="1" s="1"/>
  <c r="X1372" i="1"/>
  <c r="C1373" i="1"/>
  <c r="A1374" i="1"/>
  <c r="E1372" i="1"/>
  <c r="K1375" i="1" l="1"/>
  <c r="AC1375" i="1"/>
  <c r="AI1374" i="1"/>
  <c r="I1374" i="1"/>
  <c r="W1374" i="1"/>
  <c r="D1374" i="1"/>
  <c r="AB1373" i="1"/>
  <c r="AD1373" i="1" s="1"/>
  <c r="L1375" i="1"/>
  <c r="H1261" i="1"/>
  <c r="AA1375" i="1"/>
  <c r="C1374" i="1"/>
  <c r="M1374" i="1"/>
  <c r="AB1374" i="1" s="1"/>
  <c r="Y1373" i="1"/>
  <c r="Z1373" i="1" s="1"/>
  <c r="AG1373" i="1" s="1"/>
  <c r="X1373" i="1"/>
  <c r="E1373" i="1"/>
  <c r="A1375" i="1"/>
  <c r="D1375" i="1" s="1"/>
  <c r="AC1376" i="1" l="1"/>
  <c r="K1376" i="1"/>
  <c r="AI1375" i="1"/>
  <c r="I1375" i="1"/>
  <c r="W1375" i="1"/>
  <c r="L1376" i="1"/>
  <c r="H1262" i="1"/>
  <c r="AD1374" i="1"/>
  <c r="M1375" i="1"/>
  <c r="AA1376" i="1"/>
  <c r="Y1374" i="1"/>
  <c r="Z1374" i="1" s="1"/>
  <c r="AG1374" i="1" s="1"/>
  <c r="X1374" i="1"/>
  <c r="C1375" i="1"/>
  <c r="A1376" i="1"/>
  <c r="E1374" i="1"/>
  <c r="K1377" i="1" l="1"/>
  <c r="AC1377" i="1"/>
  <c r="AI1376" i="1"/>
  <c r="W1376" i="1"/>
  <c r="D1376" i="1"/>
  <c r="I1376" i="1"/>
  <c r="AB1375" i="1"/>
  <c r="AD1375" i="1" s="1"/>
  <c r="L1377" i="1"/>
  <c r="H1263" i="1"/>
  <c r="AA1377" i="1"/>
  <c r="M1376" i="1"/>
  <c r="C1376" i="1"/>
  <c r="Y1375" i="1"/>
  <c r="Z1375" i="1" s="1"/>
  <c r="AG1375" i="1" s="1"/>
  <c r="X1375" i="1"/>
  <c r="A1377" i="1"/>
  <c r="E1375" i="1"/>
  <c r="AC1378" i="1" l="1"/>
  <c r="K1378" i="1"/>
  <c r="AI1377" i="1"/>
  <c r="W1377" i="1"/>
  <c r="D1377" i="1"/>
  <c r="I1377" i="1"/>
  <c r="AB1376" i="1"/>
  <c r="AD1376" i="1" s="1"/>
  <c r="L1378" i="1"/>
  <c r="C1377" i="1"/>
  <c r="H1264" i="1"/>
  <c r="AA1378" i="1"/>
  <c r="M1377" i="1"/>
  <c r="Y1376" i="1"/>
  <c r="Z1376" i="1" s="1"/>
  <c r="AG1376" i="1" s="1"/>
  <c r="X1376" i="1"/>
  <c r="E1376" i="1"/>
  <c r="A1378" i="1"/>
  <c r="K1379" i="1" l="1"/>
  <c r="AC1379" i="1"/>
  <c r="AI1378" i="1"/>
  <c r="W1378" i="1"/>
  <c r="D1378" i="1"/>
  <c r="I1378" i="1"/>
  <c r="AB1377" i="1"/>
  <c r="AD1377" i="1" s="1"/>
  <c r="L1379" i="1"/>
  <c r="H1265" i="1"/>
  <c r="AA1379" i="1"/>
  <c r="M1378" i="1"/>
  <c r="AB1378" i="1" s="1"/>
  <c r="Y1377" i="1"/>
  <c r="Z1377" i="1" s="1"/>
  <c r="AG1377" i="1" s="1"/>
  <c r="X1377" i="1"/>
  <c r="C1378" i="1"/>
  <c r="E1377" i="1"/>
  <c r="A1379" i="1"/>
  <c r="AC1380" i="1" l="1"/>
  <c r="K1380" i="1"/>
  <c r="AI1379" i="1"/>
  <c r="W1379" i="1"/>
  <c r="D1379" i="1"/>
  <c r="I1379" i="1"/>
  <c r="L1380" i="1"/>
  <c r="H1266" i="1"/>
  <c r="AA1380" i="1"/>
  <c r="M1379" i="1"/>
  <c r="AB1379" i="1" s="1"/>
  <c r="AD1379" i="1" s="1"/>
  <c r="Y1378" i="1"/>
  <c r="Z1378" i="1" s="1"/>
  <c r="AG1378" i="1" s="1"/>
  <c r="X1378" i="1"/>
  <c r="C1379" i="1"/>
  <c r="E1378" i="1"/>
  <c r="AD1378" i="1"/>
  <c r="A1380" i="1"/>
  <c r="K1381" i="1" l="1"/>
  <c r="AC1381" i="1"/>
  <c r="AI1380" i="1"/>
  <c r="I1380" i="1"/>
  <c r="W1380" i="1"/>
  <c r="D1380" i="1"/>
  <c r="L1381" i="1"/>
  <c r="H1267" i="1"/>
  <c r="AA1381" i="1"/>
  <c r="Y1379" i="1"/>
  <c r="X1379" i="1"/>
  <c r="C1380" i="1"/>
  <c r="M1380" i="1"/>
  <c r="AB1380" i="1" s="1"/>
  <c r="E1379" i="1"/>
  <c r="A1381" i="1"/>
  <c r="AC1382" i="1" l="1"/>
  <c r="K1382" i="1"/>
  <c r="K1383" i="1" s="1"/>
  <c r="AI1381" i="1"/>
  <c r="W1381" i="1"/>
  <c r="D1381" i="1"/>
  <c r="I1381" i="1"/>
  <c r="L1382" i="1"/>
  <c r="H1268" i="1"/>
  <c r="AA1382" i="1"/>
  <c r="M1381" i="1"/>
  <c r="Y1380" i="1"/>
  <c r="Z1380" i="1" s="1"/>
  <c r="AG1380" i="1" s="1"/>
  <c r="X1380" i="1"/>
  <c r="Z1263" i="1"/>
  <c r="C1381" i="1"/>
  <c r="E1380" i="1"/>
  <c r="AD1380" i="1"/>
  <c r="A1382" i="1"/>
  <c r="AC1383" i="1" l="1"/>
  <c r="AI1382" i="1"/>
  <c r="I1382" i="1"/>
  <c r="W1382" i="1"/>
  <c r="D1382" i="1"/>
  <c r="AB1381" i="1"/>
  <c r="AD1381" i="1" s="1"/>
  <c r="L1383" i="1"/>
  <c r="H1269" i="1"/>
  <c r="AA1383" i="1"/>
  <c r="M1382" i="1"/>
  <c r="Y1381" i="1"/>
  <c r="X1381" i="1"/>
  <c r="C1382" i="1"/>
  <c r="AG1263" i="1"/>
  <c r="E1381" i="1"/>
  <c r="A1383" i="1"/>
  <c r="K1384" i="1" s="1"/>
  <c r="AC1384" i="1" l="1"/>
  <c r="AI1383" i="1"/>
  <c r="W1383" i="1"/>
  <c r="D1383" i="1"/>
  <c r="I1383" i="1"/>
  <c r="AB1382" i="1"/>
  <c r="AD1382" i="1" s="1"/>
  <c r="L1384" i="1"/>
  <c r="H1270" i="1"/>
  <c r="AA1384" i="1"/>
  <c r="C1383" i="1"/>
  <c r="M1383" i="1"/>
  <c r="AB1383" i="1" s="1"/>
  <c r="Y1382" i="1"/>
  <c r="X1382" i="1"/>
  <c r="A1384" i="1"/>
  <c r="D1384" i="1" s="1"/>
  <c r="E1382" i="1"/>
  <c r="AC1385" i="1" l="1"/>
  <c r="K1385" i="1"/>
  <c r="AI1384" i="1"/>
  <c r="I1384" i="1"/>
  <c r="W1384" i="1"/>
  <c r="L1385" i="1"/>
  <c r="H1271" i="1"/>
  <c r="AA1385" i="1"/>
  <c r="M1384" i="1"/>
  <c r="AB1384" i="1" s="1"/>
  <c r="Y1383" i="1"/>
  <c r="Z1383" i="1" s="1"/>
  <c r="AG1383" i="1" s="1"/>
  <c r="X1383" i="1"/>
  <c r="C1384" i="1"/>
  <c r="E1383" i="1"/>
  <c r="A1385" i="1"/>
  <c r="AD1383" i="1"/>
  <c r="K1386" i="1" l="1"/>
  <c r="AC1386" i="1"/>
  <c r="AI1385" i="1"/>
  <c r="W1385" i="1"/>
  <c r="D1385" i="1"/>
  <c r="I1385" i="1"/>
  <c r="L1386" i="1"/>
  <c r="H1272" i="1"/>
  <c r="AA1386" i="1"/>
  <c r="C1385" i="1"/>
  <c r="M1385" i="1"/>
  <c r="AB1385" i="1" s="1"/>
  <c r="Y1384" i="1"/>
  <c r="Z1384" i="1" s="1"/>
  <c r="AG1384" i="1" s="1"/>
  <c r="X1384" i="1"/>
  <c r="AD1384" i="1"/>
  <c r="E1384" i="1"/>
  <c r="A1386" i="1"/>
  <c r="AC1387" i="1" l="1"/>
  <c r="K1387" i="1"/>
  <c r="AI1386" i="1"/>
  <c r="W1386" i="1"/>
  <c r="D1386" i="1"/>
  <c r="I1386" i="1"/>
  <c r="L1387" i="1"/>
  <c r="H1273" i="1"/>
  <c r="AA1387" i="1"/>
  <c r="M1386" i="1"/>
  <c r="AB1386" i="1" s="1"/>
  <c r="Y1385" i="1"/>
  <c r="X1385" i="1"/>
  <c r="C1386" i="1"/>
  <c r="AD1385" i="1"/>
  <c r="E1385" i="1"/>
  <c r="A1387" i="1"/>
  <c r="K1388" i="1" l="1"/>
  <c r="AC1388" i="1"/>
  <c r="AI1387" i="1"/>
  <c r="W1387" i="1"/>
  <c r="D1387" i="1"/>
  <c r="I1387" i="1"/>
  <c r="L1388" i="1"/>
  <c r="H1274" i="1"/>
  <c r="C1387" i="1"/>
  <c r="AA1388" i="1"/>
  <c r="Y1386" i="1"/>
  <c r="Z1386" i="1" s="1"/>
  <c r="AG1386" i="1" s="1"/>
  <c r="X1386" i="1"/>
  <c r="M1387" i="1"/>
  <c r="AB1387" i="1" s="1"/>
  <c r="E1386" i="1"/>
  <c r="A1388" i="1"/>
  <c r="AD1386" i="1"/>
  <c r="D1388" i="1" l="1"/>
  <c r="AC1389" i="1"/>
  <c r="K1389" i="1"/>
  <c r="AI1388" i="1"/>
  <c r="I1388" i="1"/>
  <c r="W1388" i="1"/>
  <c r="L1389" i="1"/>
  <c r="H1275" i="1"/>
  <c r="AA1389" i="1"/>
  <c r="Y1387" i="1"/>
  <c r="X1387" i="1"/>
  <c r="C1388" i="1"/>
  <c r="M1388" i="1"/>
  <c r="E1387" i="1"/>
  <c r="A1389" i="1"/>
  <c r="AD1387" i="1"/>
  <c r="AC1390" i="1" l="1"/>
  <c r="K1390" i="1"/>
  <c r="AI1389" i="1"/>
  <c r="I1389" i="1"/>
  <c r="W1389" i="1"/>
  <c r="D1389" i="1"/>
  <c r="AB1388" i="1"/>
  <c r="AD1388" i="1" s="1"/>
  <c r="L1390" i="1"/>
  <c r="H1276" i="1"/>
  <c r="AA1390" i="1"/>
  <c r="C1389" i="1"/>
  <c r="M1389" i="1"/>
  <c r="Y1388" i="1"/>
  <c r="X1388" i="1"/>
  <c r="E1388" i="1"/>
  <c r="A1390" i="1"/>
  <c r="K1391" i="1" l="1"/>
  <c r="AC1391" i="1"/>
  <c r="AI1390" i="1"/>
  <c r="W1390" i="1"/>
  <c r="D1390" i="1"/>
  <c r="I1390" i="1"/>
  <c r="AB1389" i="1"/>
  <c r="AD1389" i="1" s="1"/>
  <c r="L1391" i="1"/>
  <c r="H1277" i="1"/>
  <c r="AA1391" i="1"/>
  <c r="M1390" i="1"/>
  <c r="Y1389" i="1"/>
  <c r="X1389" i="1"/>
  <c r="C1390" i="1"/>
  <c r="E1389" i="1"/>
  <c r="A1391" i="1"/>
  <c r="AC1392" i="1" l="1"/>
  <c r="K1392" i="1"/>
  <c r="AI1391" i="1"/>
  <c r="W1391" i="1"/>
  <c r="D1391" i="1"/>
  <c r="I1391" i="1"/>
  <c r="AB1390" i="1"/>
  <c r="AD1390" i="1" s="1"/>
  <c r="L1392" i="1"/>
  <c r="H1278" i="1"/>
  <c r="AA1392" i="1"/>
  <c r="C1391" i="1"/>
  <c r="M1391" i="1"/>
  <c r="Y1390" i="1"/>
  <c r="Z1390" i="1" s="1"/>
  <c r="AG1390" i="1" s="1"/>
  <c r="X1390" i="1"/>
  <c r="E1390" i="1"/>
  <c r="A1392" i="1"/>
  <c r="D1392" i="1" s="1"/>
  <c r="K1393" i="1" l="1"/>
  <c r="AC1393" i="1"/>
  <c r="AI1392" i="1"/>
  <c r="I1392" i="1"/>
  <c r="AB1391" i="1"/>
  <c r="AD1391" i="1" s="1"/>
  <c r="W1392" i="1"/>
  <c r="L1393" i="1"/>
  <c r="M1392" i="1"/>
  <c r="AB1392" i="1" s="1"/>
  <c r="AD1392" i="1" s="1"/>
  <c r="H1279" i="1"/>
  <c r="AA1393" i="1"/>
  <c r="Y1391" i="1"/>
  <c r="Z1391" i="1" s="1"/>
  <c r="AG1391" i="1" s="1"/>
  <c r="X1391" i="1"/>
  <c r="C1392" i="1"/>
  <c r="E1391" i="1"/>
  <c r="A1393" i="1"/>
  <c r="D1393" i="1" s="1"/>
  <c r="Z1287" i="1"/>
  <c r="AC1394" i="1" l="1"/>
  <c r="K1394" i="1"/>
  <c r="AI1393" i="1"/>
  <c r="I1393" i="1"/>
  <c r="L1394" i="1"/>
  <c r="W1393" i="1"/>
  <c r="H1280" i="1"/>
  <c r="AA1394" i="1"/>
  <c r="M1393" i="1"/>
  <c r="C1393" i="1"/>
  <c r="Y1392" i="1"/>
  <c r="Z1392" i="1" s="1"/>
  <c r="AG1392" i="1" s="1"/>
  <c r="X1392" i="1"/>
  <c r="E1392" i="1"/>
  <c r="A1394" i="1"/>
  <c r="Z1288" i="1"/>
  <c r="AG1287" i="1"/>
  <c r="K1395" i="1" l="1"/>
  <c r="AC1395" i="1"/>
  <c r="AI1394" i="1"/>
  <c r="W1394" i="1"/>
  <c r="D1394" i="1"/>
  <c r="I1394" i="1"/>
  <c r="AB1393" i="1"/>
  <c r="AD1393" i="1" s="1"/>
  <c r="L1395" i="1"/>
  <c r="M1394" i="1"/>
  <c r="AB1394" i="1" s="1"/>
  <c r="H1281" i="1"/>
  <c r="AA1395" i="1"/>
  <c r="Y1393" i="1"/>
  <c r="Z1393" i="1" s="1"/>
  <c r="AG1393" i="1" s="1"/>
  <c r="X1393" i="1"/>
  <c r="C1394" i="1"/>
  <c r="E1393" i="1"/>
  <c r="A1395" i="1"/>
  <c r="AG1288" i="1"/>
  <c r="Z1289" i="1"/>
  <c r="AC1396" i="1" l="1"/>
  <c r="K1396" i="1"/>
  <c r="AI1395" i="1"/>
  <c r="W1395" i="1"/>
  <c r="D1395" i="1"/>
  <c r="I1395" i="1"/>
  <c r="L1396" i="1"/>
  <c r="H1282" i="1"/>
  <c r="AA1396" i="1"/>
  <c r="C1395" i="1"/>
  <c r="M1395" i="1"/>
  <c r="Y1394" i="1"/>
  <c r="Z1394" i="1" s="1"/>
  <c r="AG1394" i="1" s="1"/>
  <c r="X1394" i="1"/>
  <c r="E1394" i="1"/>
  <c r="A1396" i="1"/>
  <c r="AD1394" i="1"/>
  <c r="AG1289" i="1"/>
  <c r="K1397" i="1" l="1"/>
  <c r="AC1397" i="1"/>
  <c r="AI1396" i="1"/>
  <c r="W1396" i="1"/>
  <c r="D1396" i="1"/>
  <c r="I1396" i="1"/>
  <c r="AB1395" i="1"/>
  <c r="AD1395" i="1" s="1"/>
  <c r="L1397" i="1"/>
  <c r="H1283" i="1"/>
  <c r="AA1397" i="1"/>
  <c r="Y1395" i="1"/>
  <c r="Z1395" i="1" s="1"/>
  <c r="AG1395" i="1" s="1"/>
  <c r="X1395" i="1"/>
  <c r="C1396" i="1"/>
  <c r="M1396" i="1"/>
  <c r="E1395" i="1"/>
  <c r="A1397" i="1"/>
  <c r="AC1398" i="1" l="1"/>
  <c r="K1398" i="1"/>
  <c r="AI1397" i="1"/>
  <c r="I1397" i="1"/>
  <c r="W1397" i="1"/>
  <c r="D1397" i="1"/>
  <c r="AB1396" i="1"/>
  <c r="AD1396" i="1" s="1"/>
  <c r="L1398" i="1"/>
  <c r="M1397" i="1"/>
  <c r="C1397" i="1"/>
  <c r="H1284" i="1"/>
  <c r="AA1398" i="1"/>
  <c r="Y1396" i="1"/>
  <c r="Z1396" i="1" s="1"/>
  <c r="AG1396" i="1" s="1"/>
  <c r="X1396" i="1"/>
  <c r="E1396" i="1"/>
  <c r="A1398" i="1"/>
  <c r="Z1295" i="1"/>
  <c r="K1399" i="1" l="1"/>
  <c r="AC1399" i="1"/>
  <c r="AI1398" i="1"/>
  <c r="W1398" i="1"/>
  <c r="D1398" i="1"/>
  <c r="I1398" i="1"/>
  <c r="AB1397" i="1"/>
  <c r="AD1397" i="1" s="1"/>
  <c r="L1399" i="1"/>
  <c r="H1285" i="1"/>
  <c r="AA1399" i="1"/>
  <c r="C1398" i="1"/>
  <c r="M1398" i="1"/>
  <c r="AB1398" i="1" s="1"/>
  <c r="Y1397" i="1"/>
  <c r="Z1397" i="1" s="1"/>
  <c r="AG1397" i="1" s="1"/>
  <c r="X1397" i="1"/>
  <c r="E1397" i="1"/>
  <c r="A1399" i="1"/>
  <c r="AG1295" i="1"/>
  <c r="AC1400" i="1" l="1"/>
  <c r="K1400" i="1"/>
  <c r="AI1399" i="1"/>
  <c r="W1399" i="1"/>
  <c r="D1399" i="1"/>
  <c r="I1399" i="1"/>
  <c r="L1400" i="1"/>
  <c r="H1286" i="1"/>
  <c r="AA1400" i="1"/>
  <c r="M1399" i="1"/>
  <c r="Y1398" i="1"/>
  <c r="Z1398" i="1" s="1"/>
  <c r="AG1398" i="1" s="1"/>
  <c r="X1398" i="1"/>
  <c r="C1399" i="1"/>
  <c r="E1398" i="1"/>
  <c r="A1400" i="1"/>
  <c r="AD1398" i="1"/>
  <c r="K1401" i="1" l="1"/>
  <c r="AC1401" i="1"/>
  <c r="AI1400" i="1"/>
  <c r="W1400" i="1"/>
  <c r="D1400" i="1"/>
  <c r="I1400" i="1"/>
  <c r="AB1399" i="1"/>
  <c r="AD1399" i="1" s="1"/>
  <c r="L1401" i="1"/>
  <c r="H1287" i="1"/>
  <c r="AA1401" i="1"/>
  <c r="C1400" i="1"/>
  <c r="M1400" i="1"/>
  <c r="Y1399" i="1"/>
  <c r="X1399" i="1"/>
  <c r="E1399" i="1"/>
  <c r="A1401" i="1"/>
  <c r="D1401" i="1" s="1"/>
  <c r="AC1402" i="1" l="1"/>
  <c r="K1402" i="1"/>
  <c r="AI1401" i="1"/>
  <c r="I1401" i="1"/>
  <c r="AB1400" i="1"/>
  <c r="AD1400" i="1" s="1"/>
  <c r="W1401" i="1"/>
  <c r="L1402" i="1"/>
  <c r="H1288" i="1"/>
  <c r="AA1402" i="1"/>
  <c r="M1401" i="1"/>
  <c r="Y1400" i="1"/>
  <c r="Z1400" i="1" s="1"/>
  <c r="AG1400" i="1" s="1"/>
  <c r="X1400" i="1"/>
  <c r="C1401" i="1"/>
  <c r="E1400" i="1"/>
  <c r="A1402" i="1"/>
  <c r="K1403" i="1" l="1"/>
  <c r="AC1403" i="1"/>
  <c r="AI1402" i="1"/>
  <c r="W1402" i="1"/>
  <c r="D1402" i="1"/>
  <c r="I1402" i="1"/>
  <c r="AB1401" i="1"/>
  <c r="AD1401" i="1" s="1"/>
  <c r="L1403" i="1"/>
  <c r="H1289" i="1"/>
  <c r="M1402" i="1"/>
  <c r="AA1403" i="1"/>
  <c r="Y1401" i="1"/>
  <c r="Z1401" i="1" s="1"/>
  <c r="AG1401" i="1" s="1"/>
  <c r="X1401" i="1"/>
  <c r="C1402" i="1"/>
  <c r="E1401" i="1"/>
  <c r="A1403" i="1"/>
  <c r="Z1297" i="1"/>
  <c r="AC1404" i="1" l="1"/>
  <c r="K1404" i="1"/>
  <c r="AI1403" i="1"/>
  <c r="W1403" i="1"/>
  <c r="D1403" i="1"/>
  <c r="I1403" i="1"/>
  <c r="AB1402" i="1"/>
  <c r="AD1402" i="1" s="1"/>
  <c r="L1404" i="1"/>
  <c r="H1290" i="1"/>
  <c r="AA1404" i="1"/>
  <c r="C1403" i="1"/>
  <c r="M1403" i="1"/>
  <c r="AB1403" i="1" s="1"/>
  <c r="AD1403" i="1" s="1"/>
  <c r="Y1402" i="1"/>
  <c r="Z1402" i="1" s="1"/>
  <c r="AG1402" i="1" s="1"/>
  <c r="X1402" i="1"/>
  <c r="Z1298" i="1"/>
  <c r="AG1298" i="1" s="1"/>
  <c r="E1402" i="1"/>
  <c r="A1404" i="1"/>
  <c r="AG1297" i="1"/>
  <c r="K1405" i="1" l="1"/>
  <c r="AC1405" i="1"/>
  <c r="AI1404" i="1"/>
  <c r="C1404" i="1"/>
  <c r="I1404" i="1"/>
  <c r="W1404" i="1"/>
  <c r="D1404" i="1"/>
  <c r="L1405" i="1"/>
  <c r="H1291" i="1"/>
  <c r="AA1405" i="1"/>
  <c r="M1404" i="1"/>
  <c r="AB1404" i="1" s="1"/>
  <c r="Y1403" i="1"/>
  <c r="Z1403" i="1" s="1"/>
  <c r="AG1403" i="1" s="1"/>
  <c r="X1403" i="1"/>
  <c r="A1405" i="1"/>
  <c r="D1405" i="1" s="1"/>
  <c r="E1403" i="1"/>
  <c r="AC1406" i="1" l="1"/>
  <c r="K1406" i="1"/>
  <c r="AI1405" i="1"/>
  <c r="I1405" i="1"/>
  <c r="W1405" i="1"/>
  <c r="L1406" i="1"/>
  <c r="H1292" i="1"/>
  <c r="AA1406" i="1"/>
  <c r="M1405" i="1"/>
  <c r="Y1404" i="1"/>
  <c r="Z1404" i="1" s="1"/>
  <c r="AG1404" i="1" s="1"/>
  <c r="X1404" i="1"/>
  <c r="C1405" i="1"/>
  <c r="E1404" i="1"/>
  <c r="A1406" i="1"/>
  <c r="D1406" i="1" s="1"/>
  <c r="AD1404" i="1"/>
  <c r="K1407" i="1" l="1"/>
  <c r="AC1407" i="1"/>
  <c r="AI1406" i="1"/>
  <c r="I1406" i="1"/>
  <c r="AB1405" i="1"/>
  <c r="AD1405" i="1" s="1"/>
  <c r="W1406" i="1"/>
  <c r="L1407" i="1"/>
  <c r="H1293" i="1"/>
  <c r="AA1407" i="1"/>
  <c r="C1406" i="1"/>
  <c r="M1406" i="1"/>
  <c r="AB1406" i="1" s="1"/>
  <c r="Y1405" i="1"/>
  <c r="Z1405" i="1" s="1"/>
  <c r="AG1405" i="1" s="1"/>
  <c r="X1405" i="1"/>
  <c r="E1405" i="1"/>
  <c r="A1407" i="1"/>
  <c r="D1407" i="1" s="1"/>
  <c r="AC1408" i="1" l="1"/>
  <c r="K1408" i="1"/>
  <c r="AI1407" i="1"/>
  <c r="I1407" i="1"/>
  <c r="W1407" i="1"/>
  <c r="L1408" i="1"/>
  <c r="H1294" i="1"/>
  <c r="AA1408" i="1"/>
  <c r="M1407" i="1"/>
  <c r="Y1406" i="1"/>
  <c r="Z1406" i="1" s="1"/>
  <c r="AG1406" i="1" s="1"/>
  <c r="X1406" i="1"/>
  <c r="C1407" i="1"/>
  <c r="E1406" i="1"/>
  <c r="A1408" i="1"/>
  <c r="AD1406" i="1"/>
  <c r="K1409" i="1" l="1"/>
  <c r="AC1409" i="1"/>
  <c r="AI1408" i="1"/>
  <c r="W1408" i="1"/>
  <c r="D1408" i="1"/>
  <c r="I1408" i="1"/>
  <c r="AB1407" i="1"/>
  <c r="AD1407" i="1" s="1"/>
  <c r="L1409" i="1"/>
  <c r="H1295" i="1"/>
  <c r="AA1409" i="1"/>
  <c r="M1408" i="1"/>
  <c r="Y1407" i="1"/>
  <c r="Z1407" i="1" s="1"/>
  <c r="AG1407" i="1" s="1"/>
  <c r="X1407" i="1"/>
  <c r="C1408" i="1"/>
  <c r="E1407" i="1"/>
  <c r="A1409" i="1"/>
  <c r="AC1410" i="1" l="1"/>
  <c r="K1410" i="1"/>
  <c r="AI1409" i="1"/>
  <c r="I1409" i="1"/>
  <c r="W1409" i="1"/>
  <c r="D1409" i="1"/>
  <c r="AB1408" i="1"/>
  <c r="AD1408" i="1" s="1"/>
  <c r="L1410" i="1"/>
  <c r="H1296" i="1"/>
  <c r="AA1410" i="1"/>
  <c r="M1409" i="1"/>
  <c r="Y1408" i="1"/>
  <c r="X1408" i="1"/>
  <c r="C1409" i="1"/>
  <c r="E1408" i="1"/>
  <c r="A1410" i="1"/>
  <c r="K1411" i="1" l="1"/>
  <c r="AC1411" i="1"/>
  <c r="AI1410" i="1"/>
  <c r="W1410" i="1"/>
  <c r="D1410" i="1"/>
  <c r="I1410" i="1"/>
  <c r="AB1409" i="1"/>
  <c r="AD1409" i="1" s="1"/>
  <c r="L1411" i="1"/>
  <c r="H1297" i="1"/>
  <c r="M1410" i="1"/>
  <c r="AB1410" i="1" s="1"/>
  <c r="AA1411" i="1"/>
  <c r="Y1409" i="1"/>
  <c r="X1409" i="1"/>
  <c r="C1410" i="1"/>
  <c r="A1411" i="1"/>
  <c r="E1409" i="1"/>
  <c r="AC1412" i="1" l="1"/>
  <c r="K1412" i="1"/>
  <c r="K1413" i="1" s="1"/>
  <c r="AI1411" i="1"/>
  <c r="W1411" i="1"/>
  <c r="D1411" i="1"/>
  <c r="I1411" i="1"/>
  <c r="L1412" i="1"/>
  <c r="H1298" i="1"/>
  <c r="AA1412" i="1"/>
  <c r="C1411" i="1"/>
  <c r="M1411" i="1"/>
  <c r="Z1294" i="1"/>
  <c r="Y1410" i="1"/>
  <c r="X1410" i="1"/>
  <c r="E1410" i="1"/>
  <c r="AD1410" i="1"/>
  <c r="A1412" i="1"/>
  <c r="AC1413" i="1" l="1"/>
  <c r="AI1412" i="1"/>
  <c r="C1412" i="1"/>
  <c r="W1412" i="1"/>
  <c r="D1412" i="1"/>
  <c r="I1412" i="1"/>
  <c r="AB1411" i="1"/>
  <c r="AD1411" i="1" s="1"/>
  <c r="L1413" i="1"/>
  <c r="H1299" i="1"/>
  <c r="AA1413" i="1"/>
  <c r="AG1294" i="1"/>
  <c r="M1412" i="1"/>
  <c r="AB1412" i="1" s="1"/>
  <c r="Y1411" i="1"/>
  <c r="Z1411" i="1" s="1"/>
  <c r="AG1411" i="1" s="1"/>
  <c r="X1411" i="1"/>
  <c r="A1413" i="1"/>
  <c r="K1414" i="1" s="1"/>
  <c r="E1411" i="1"/>
  <c r="AC1414" i="1" l="1"/>
  <c r="AI1413" i="1"/>
  <c r="I1413" i="1"/>
  <c r="W1413" i="1"/>
  <c r="D1413" i="1"/>
  <c r="L1414" i="1"/>
  <c r="H1300" i="1"/>
  <c r="AA1414" i="1"/>
  <c r="M1413" i="1"/>
  <c r="Y1412" i="1"/>
  <c r="Z1412" i="1" s="1"/>
  <c r="AG1412" i="1" s="1"/>
  <c r="X1412" i="1"/>
  <c r="C1413" i="1"/>
  <c r="E1412" i="1"/>
  <c r="AD1412" i="1"/>
  <c r="A1414" i="1"/>
  <c r="D1414" i="1" s="1"/>
  <c r="AC1415" i="1" l="1"/>
  <c r="K1415" i="1"/>
  <c r="AI1414" i="1"/>
  <c r="I1414" i="1"/>
  <c r="AB1413" i="1"/>
  <c r="AD1413" i="1" s="1"/>
  <c r="W1414" i="1"/>
  <c r="L1415" i="1"/>
  <c r="H1301" i="1"/>
  <c r="AA1415" i="1"/>
  <c r="M1414" i="1"/>
  <c r="AB1414" i="1" s="1"/>
  <c r="C1414" i="1"/>
  <c r="Y1413" i="1"/>
  <c r="X1413" i="1"/>
  <c r="A1415" i="1"/>
  <c r="E1413" i="1"/>
  <c r="K1416" i="1" l="1"/>
  <c r="AC1416" i="1"/>
  <c r="AI1415" i="1"/>
  <c r="W1415" i="1"/>
  <c r="D1415" i="1"/>
  <c r="I1415" i="1"/>
  <c r="L1416" i="1"/>
  <c r="H1302" i="1"/>
  <c r="AA1416" i="1"/>
  <c r="C1415" i="1"/>
  <c r="M1415" i="1"/>
  <c r="Y1414" i="1"/>
  <c r="Z1414" i="1" s="1"/>
  <c r="AG1414" i="1" s="1"/>
  <c r="X1414" i="1"/>
  <c r="E1414" i="1"/>
  <c r="AD1414" i="1"/>
  <c r="A1416" i="1"/>
  <c r="AC1417" i="1" l="1"/>
  <c r="K1417" i="1"/>
  <c r="AI1416" i="1"/>
  <c r="W1416" i="1"/>
  <c r="D1416" i="1"/>
  <c r="I1416" i="1"/>
  <c r="AB1415" i="1"/>
  <c r="AD1415" i="1" s="1"/>
  <c r="L1417" i="1"/>
  <c r="H1303" i="1"/>
  <c r="AA1417" i="1"/>
  <c r="M1416" i="1"/>
  <c r="Y1415" i="1"/>
  <c r="X1415" i="1"/>
  <c r="C1416" i="1"/>
  <c r="A1417" i="1"/>
  <c r="E1415" i="1"/>
  <c r="K1418" i="1" l="1"/>
  <c r="AC1418" i="1"/>
  <c r="AI1417" i="1"/>
  <c r="I1417" i="1"/>
  <c r="W1417" i="1"/>
  <c r="D1417" i="1"/>
  <c r="AB1416" i="1"/>
  <c r="AD1416" i="1" s="1"/>
  <c r="L1418" i="1"/>
  <c r="H1304" i="1"/>
  <c r="AA1418" i="1"/>
  <c r="C1417" i="1"/>
  <c r="M1417" i="1"/>
  <c r="Y1416" i="1"/>
  <c r="X1416" i="1"/>
  <c r="A1418" i="1"/>
  <c r="E1416" i="1"/>
  <c r="AC1419" i="1" l="1"/>
  <c r="K1419" i="1"/>
  <c r="AI1418" i="1"/>
  <c r="W1418" i="1"/>
  <c r="D1418" i="1"/>
  <c r="I1418" i="1"/>
  <c r="AB1417" i="1"/>
  <c r="AD1417" i="1" s="1"/>
  <c r="L1419" i="1"/>
  <c r="H1305" i="1"/>
  <c r="C1418" i="1"/>
  <c r="AA1419" i="1"/>
  <c r="M1418" i="1"/>
  <c r="Y1417" i="1"/>
  <c r="X1417" i="1"/>
  <c r="E1417" i="1"/>
  <c r="A1419" i="1"/>
  <c r="D1419" i="1" l="1"/>
  <c r="AC1420" i="1"/>
  <c r="K1420" i="1"/>
  <c r="AI1419" i="1"/>
  <c r="I1419" i="1"/>
  <c r="AB1418" i="1"/>
  <c r="AD1418" i="1" s="1"/>
  <c r="W1419" i="1"/>
  <c r="L1420" i="1"/>
  <c r="H1306" i="1"/>
  <c r="AA1420" i="1"/>
  <c r="Y1418" i="1"/>
  <c r="X1418" i="1"/>
  <c r="M1419" i="1"/>
  <c r="AB1419" i="1" s="1"/>
  <c r="C1419" i="1"/>
  <c r="E1418" i="1"/>
  <c r="A1420" i="1"/>
  <c r="K1421" i="1" l="1"/>
  <c r="AC1421" i="1"/>
  <c r="AI1420" i="1"/>
  <c r="I1420" i="1"/>
  <c r="W1420" i="1"/>
  <c r="D1420" i="1"/>
  <c r="L1421" i="1"/>
  <c r="H1307" i="1"/>
  <c r="AA1421" i="1"/>
  <c r="Y1419" i="1"/>
  <c r="X1419" i="1"/>
  <c r="C1420" i="1"/>
  <c r="M1420" i="1"/>
  <c r="AD1419" i="1"/>
  <c r="E1419" i="1"/>
  <c r="A1421" i="1"/>
  <c r="AC1422" i="1" l="1"/>
  <c r="K1422" i="1"/>
  <c r="W1421" i="1"/>
  <c r="D1421" i="1"/>
  <c r="AI1421" i="1"/>
  <c r="I1421" i="1"/>
  <c r="AB1420" i="1"/>
  <c r="AD1420" i="1" s="1"/>
  <c r="L1422" i="1"/>
  <c r="H1308" i="1"/>
  <c r="AA1422" i="1"/>
  <c r="M1421" i="1"/>
  <c r="Y1420" i="1"/>
  <c r="Z1420" i="1" s="1"/>
  <c r="AG1420" i="1" s="1"/>
  <c r="X1420" i="1"/>
  <c r="C1421" i="1"/>
  <c r="E1420" i="1"/>
  <c r="A1422" i="1"/>
  <c r="Z1319" i="1"/>
  <c r="AG1319" i="1" s="1"/>
  <c r="K1423" i="1" l="1"/>
  <c r="AC1423" i="1"/>
  <c r="AI1422" i="1"/>
  <c r="W1422" i="1"/>
  <c r="D1422" i="1"/>
  <c r="I1422" i="1"/>
  <c r="AB1421" i="1"/>
  <c r="AD1421" i="1" s="1"/>
  <c r="L1423" i="1"/>
  <c r="H1309" i="1"/>
  <c r="AA1423" i="1"/>
  <c r="M1422" i="1"/>
  <c r="AB1422" i="1" s="1"/>
  <c r="AD1422" i="1" s="1"/>
  <c r="Y1421" i="1"/>
  <c r="Z1421" i="1" s="1"/>
  <c r="AG1421" i="1" s="1"/>
  <c r="X1421" i="1"/>
  <c r="C1422" i="1"/>
  <c r="E1421" i="1"/>
  <c r="A1423" i="1"/>
  <c r="Z1317" i="1"/>
  <c r="AC1424" i="1" l="1"/>
  <c r="K1424" i="1"/>
  <c r="W1423" i="1"/>
  <c r="D1423" i="1"/>
  <c r="AI1423" i="1"/>
  <c r="I1423" i="1"/>
  <c r="L1424" i="1"/>
  <c r="H1310" i="1"/>
  <c r="AA1424" i="1"/>
  <c r="Y1422" i="1"/>
  <c r="Z1422" i="1" s="1"/>
  <c r="AG1422" i="1" s="1"/>
  <c r="X1422" i="1"/>
  <c r="C1423" i="1"/>
  <c r="M1423" i="1"/>
  <c r="E1422" i="1"/>
  <c r="A1424" i="1"/>
  <c r="Z1318" i="1"/>
  <c r="AG1317" i="1"/>
  <c r="K1425" i="1" l="1"/>
  <c r="AC1425" i="1"/>
  <c r="AI1424" i="1"/>
  <c r="W1424" i="1"/>
  <c r="D1424" i="1"/>
  <c r="I1424" i="1"/>
  <c r="AB1423" i="1"/>
  <c r="AD1423" i="1" s="1"/>
  <c r="L1425" i="1"/>
  <c r="H1311" i="1"/>
  <c r="AA1425" i="1"/>
  <c r="M1424" i="1"/>
  <c r="Y1423" i="1"/>
  <c r="Z1423" i="1" s="1"/>
  <c r="AG1423" i="1" s="1"/>
  <c r="X1423" i="1"/>
  <c r="C1424" i="1"/>
  <c r="A1425" i="1"/>
  <c r="E1423" i="1"/>
  <c r="AG1318" i="1"/>
  <c r="AC1426" i="1" l="1"/>
  <c r="K1426" i="1"/>
  <c r="AI1425" i="1"/>
  <c r="W1425" i="1"/>
  <c r="D1425" i="1"/>
  <c r="I1425" i="1"/>
  <c r="AB1424" i="1"/>
  <c r="AD1424" i="1" s="1"/>
  <c r="L1426" i="1"/>
  <c r="H1312" i="1"/>
  <c r="AA1426" i="1"/>
  <c r="M1425" i="1"/>
  <c r="C1425" i="1"/>
  <c r="Y1424" i="1"/>
  <c r="Z1424" i="1" s="1"/>
  <c r="AG1424" i="1" s="1"/>
  <c r="X1424" i="1"/>
  <c r="E1424" i="1"/>
  <c r="A1426" i="1"/>
  <c r="K1427" i="1" l="1"/>
  <c r="AC1427" i="1"/>
  <c r="AI1426" i="1"/>
  <c r="W1426" i="1"/>
  <c r="D1426" i="1"/>
  <c r="I1426" i="1"/>
  <c r="AB1425" i="1"/>
  <c r="AD1425" i="1" s="1"/>
  <c r="L1427" i="1"/>
  <c r="H1313" i="1"/>
  <c r="AA1427" i="1"/>
  <c r="M1426" i="1"/>
  <c r="C1426" i="1"/>
  <c r="Y1425" i="1"/>
  <c r="Z1425" i="1" s="1"/>
  <c r="AG1425" i="1" s="1"/>
  <c r="X1425" i="1"/>
  <c r="E1425" i="1"/>
  <c r="A1427" i="1"/>
  <c r="AC1428" i="1" l="1"/>
  <c r="K1428" i="1"/>
  <c r="AI1427" i="1"/>
  <c r="W1427" i="1"/>
  <c r="D1427" i="1"/>
  <c r="I1427" i="1"/>
  <c r="AB1426" i="1"/>
  <c r="AD1426" i="1" s="1"/>
  <c r="L1428" i="1"/>
  <c r="H1314" i="1"/>
  <c r="AA1428" i="1"/>
  <c r="M1427" i="1"/>
  <c r="AB1427" i="1" s="1"/>
  <c r="Y1426" i="1"/>
  <c r="Z1426" i="1" s="1"/>
  <c r="AG1426" i="1" s="1"/>
  <c r="X1426" i="1"/>
  <c r="C1427" i="1"/>
  <c r="A1428" i="1"/>
  <c r="E1426" i="1"/>
  <c r="K1429" i="1" l="1"/>
  <c r="AC1429" i="1"/>
  <c r="AI1428" i="1"/>
  <c r="W1428" i="1"/>
  <c r="D1428" i="1"/>
  <c r="I1428" i="1"/>
  <c r="L1429" i="1"/>
  <c r="H1315" i="1"/>
  <c r="AA1429" i="1"/>
  <c r="C1428" i="1"/>
  <c r="M1428" i="1"/>
  <c r="Y1427" i="1"/>
  <c r="Z1427" i="1" s="1"/>
  <c r="AG1427" i="1" s="1"/>
  <c r="X1427" i="1"/>
  <c r="AD1427" i="1"/>
  <c r="E1427" i="1"/>
  <c r="A1429" i="1"/>
  <c r="AC1430" i="1" l="1"/>
  <c r="K1430" i="1"/>
  <c r="AI1429" i="1"/>
  <c r="W1429" i="1"/>
  <c r="D1429" i="1"/>
  <c r="I1429" i="1"/>
  <c r="AB1428" i="1"/>
  <c r="AD1428" i="1" s="1"/>
  <c r="L1430" i="1"/>
  <c r="C1429" i="1"/>
  <c r="H1316" i="1"/>
  <c r="AA1430" i="1"/>
  <c r="M1429" i="1"/>
  <c r="Y1428" i="1"/>
  <c r="Z1428" i="1" s="1"/>
  <c r="AG1428" i="1" s="1"/>
  <c r="X1428" i="1"/>
  <c r="E1428" i="1"/>
  <c r="A1430" i="1"/>
  <c r="K1431" i="1" l="1"/>
  <c r="AC1431" i="1"/>
  <c r="AI1430" i="1"/>
  <c r="W1430" i="1"/>
  <c r="D1430" i="1"/>
  <c r="I1430" i="1"/>
  <c r="AB1429" i="1"/>
  <c r="AD1429" i="1" s="1"/>
  <c r="L1431" i="1"/>
  <c r="C1430" i="1"/>
  <c r="H1317" i="1"/>
  <c r="AA1431" i="1"/>
  <c r="M1430" i="1"/>
  <c r="AB1430" i="1" s="1"/>
  <c r="Y1429" i="1"/>
  <c r="Z1429" i="1" s="1"/>
  <c r="AG1429" i="1" s="1"/>
  <c r="X1429" i="1"/>
  <c r="E1429" i="1"/>
  <c r="A1431" i="1"/>
  <c r="AC1432" i="1" l="1"/>
  <c r="K1432" i="1"/>
  <c r="AI1431" i="1"/>
  <c r="C1431" i="1"/>
  <c r="W1431" i="1"/>
  <c r="D1431" i="1"/>
  <c r="I1431" i="1"/>
  <c r="L1432" i="1"/>
  <c r="H1318" i="1"/>
  <c r="AA1432" i="1"/>
  <c r="M1431" i="1"/>
  <c r="Y1430" i="1"/>
  <c r="Z1430" i="1" s="1"/>
  <c r="AG1430" i="1" s="1"/>
  <c r="X1430" i="1"/>
  <c r="AD1430" i="1"/>
  <c r="E1430" i="1"/>
  <c r="A1432" i="1"/>
  <c r="K1433" i="1" l="1"/>
  <c r="AC1433" i="1"/>
  <c r="AI1432" i="1"/>
  <c r="C1432" i="1"/>
  <c r="W1432" i="1"/>
  <c r="D1432" i="1"/>
  <c r="I1432" i="1"/>
  <c r="AB1431" i="1"/>
  <c r="AD1431" i="1" s="1"/>
  <c r="L1433" i="1"/>
  <c r="H1319" i="1"/>
  <c r="AA1433" i="1"/>
  <c r="M1432" i="1"/>
  <c r="AB1432" i="1" s="1"/>
  <c r="Y1431" i="1"/>
  <c r="Z1431" i="1" s="1"/>
  <c r="AG1431" i="1" s="1"/>
  <c r="X1431" i="1"/>
  <c r="E1431" i="1"/>
  <c r="A1433" i="1"/>
  <c r="D1433" i="1" s="1"/>
  <c r="AC1434" i="1" l="1"/>
  <c r="K1434" i="1"/>
  <c r="AI1433" i="1"/>
  <c r="I1433" i="1"/>
  <c r="W1433" i="1"/>
  <c r="L1434" i="1"/>
  <c r="H1320" i="1"/>
  <c r="AA1434" i="1"/>
  <c r="Y1432" i="1"/>
  <c r="Z1432" i="1" s="1"/>
  <c r="AG1432" i="1" s="1"/>
  <c r="X1432" i="1"/>
  <c r="M1433" i="1"/>
  <c r="C1433" i="1"/>
  <c r="E1432" i="1"/>
  <c r="A1434" i="1"/>
  <c r="AD1432" i="1"/>
  <c r="K1435" i="1" l="1"/>
  <c r="AC1435" i="1"/>
  <c r="AI1434" i="1"/>
  <c r="W1434" i="1"/>
  <c r="D1434" i="1"/>
  <c r="I1434" i="1"/>
  <c r="AB1433" i="1"/>
  <c r="AD1433" i="1" s="1"/>
  <c r="L1435" i="1"/>
  <c r="H1321" i="1"/>
  <c r="AA1435" i="1"/>
  <c r="Y1433" i="1"/>
  <c r="Z1433" i="1" s="1"/>
  <c r="AG1433" i="1" s="1"/>
  <c r="X1433" i="1"/>
  <c r="C1434" i="1"/>
  <c r="M1434" i="1"/>
  <c r="AB1434" i="1" s="1"/>
  <c r="E1433" i="1"/>
  <c r="A1435" i="1"/>
  <c r="AC1436" i="1" l="1"/>
  <c r="K1436" i="1"/>
  <c r="AI1435" i="1"/>
  <c r="W1435" i="1"/>
  <c r="I1436" i="1" s="1"/>
  <c r="D1435" i="1"/>
  <c r="I1435" i="1"/>
  <c r="L1436" i="1"/>
  <c r="H1322" i="1"/>
  <c r="AA1436" i="1"/>
  <c r="M1435" i="1"/>
  <c r="Y1434" i="1"/>
  <c r="Z1434" i="1" s="1"/>
  <c r="AG1434" i="1" s="1"/>
  <c r="X1434" i="1"/>
  <c r="C1435" i="1"/>
  <c r="AD1434" i="1"/>
  <c r="E1434" i="1"/>
  <c r="A1436" i="1"/>
  <c r="K1437" i="1" l="1"/>
  <c r="AC1437" i="1"/>
  <c r="AI1436" i="1"/>
  <c r="W1436" i="1"/>
  <c r="D1436" i="1"/>
  <c r="AB1435" i="1"/>
  <c r="AD1435" i="1" s="1"/>
  <c r="L1437" i="1"/>
  <c r="H1323" i="1"/>
  <c r="M1436" i="1"/>
  <c r="AB1436" i="1" s="1"/>
  <c r="AA1437" i="1"/>
  <c r="Y1435" i="1"/>
  <c r="Z1435" i="1" s="1"/>
  <c r="AG1435" i="1" s="1"/>
  <c r="X1435" i="1"/>
  <c r="C1436" i="1"/>
  <c r="E1435" i="1"/>
  <c r="A1437" i="1"/>
  <c r="AC1438" i="1" l="1"/>
  <c r="K1438" i="1"/>
  <c r="AI1437" i="1"/>
  <c r="I1437" i="1"/>
  <c r="W1437" i="1"/>
  <c r="D1437" i="1"/>
  <c r="L1438" i="1"/>
  <c r="H1324" i="1"/>
  <c r="AA1438" i="1"/>
  <c r="C1437" i="1"/>
  <c r="M1437" i="1"/>
  <c r="AB1437" i="1" s="1"/>
  <c r="Y1436" i="1"/>
  <c r="Z1436" i="1" s="1"/>
  <c r="AG1436" i="1" s="1"/>
  <c r="X1436" i="1"/>
  <c r="E1436" i="1"/>
  <c r="A1438" i="1"/>
  <c r="AD1436" i="1"/>
  <c r="K1439" i="1" l="1"/>
  <c r="AC1439" i="1"/>
  <c r="AI1438" i="1"/>
  <c r="C1438" i="1"/>
  <c r="W1438" i="1"/>
  <c r="C1439" i="1" s="1"/>
  <c r="D1438" i="1"/>
  <c r="I1438" i="1"/>
  <c r="L1439" i="1"/>
  <c r="H1325" i="1"/>
  <c r="E1437" i="1"/>
  <c r="AA1439" i="1"/>
  <c r="M1438" i="1"/>
  <c r="Y1437" i="1"/>
  <c r="Z1437" i="1" s="1"/>
  <c r="AG1437" i="1" s="1"/>
  <c r="X1437" i="1"/>
  <c r="AD1437" i="1"/>
  <c r="A1439" i="1"/>
  <c r="AC1440" i="1" l="1"/>
  <c r="K1440" i="1"/>
  <c r="W1439" i="1"/>
  <c r="D1439" i="1"/>
  <c r="AI1439" i="1"/>
  <c r="I1439" i="1"/>
  <c r="AB1438" i="1"/>
  <c r="AD1438" i="1" s="1"/>
  <c r="L1440" i="1"/>
  <c r="H1326" i="1"/>
  <c r="AA1440" i="1"/>
  <c r="M1439" i="1"/>
  <c r="Y1438" i="1"/>
  <c r="X1438" i="1"/>
  <c r="E1438" i="1"/>
  <c r="A1440" i="1"/>
  <c r="K1441" i="1" l="1"/>
  <c r="AC1441" i="1"/>
  <c r="AI1440" i="1"/>
  <c r="W1440" i="1"/>
  <c r="D1440" i="1"/>
  <c r="I1440" i="1"/>
  <c r="AB1439" i="1"/>
  <c r="AD1439" i="1" s="1"/>
  <c r="L1441" i="1"/>
  <c r="H1327" i="1"/>
  <c r="AA1441" i="1"/>
  <c r="M1440" i="1"/>
  <c r="Y1439" i="1"/>
  <c r="X1439" i="1"/>
  <c r="C1440" i="1"/>
  <c r="E1439" i="1"/>
  <c r="A1441" i="1"/>
  <c r="D1441" i="1" s="1"/>
  <c r="AC1442" i="1" l="1"/>
  <c r="K1442" i="1"/>
  <c r="AI1441" i="1"/>
  <c r="I1441" i="1"/>
  <c r="AB1440" i="1"/>
  <c r="AD1440" i="1" s="1"/>
  <c r="W1441" i="1"/>
  <c r="L1442" i="1"/>
  <c r="H1328" i="1"/>
  <c r="AA1442" i="1"/>
  <c r="M1441" i="1"/>
  <c r="AB1441" i="1" s="1"/>
  <c r="AD1441" i="1" s="1"/>
  <c r="Y1440" i="1"/>
  <c r="Z1440" i="1" s="1"/>
  <c r="AG1440" i="1" s="1"/>
  <c r="X1440" i="1"/>
  <c r="C1441" i="1"/>
  <c r="E1440" i="1"/>
  <c r="A1442" i="1"/>
  <c r="K1443" i="1" l="1"/>
  <c r="AC1443" i="1"/>
  <c r="AI1442" i="1"/>
  <c r="W1442" i="1"/>
  <c r="D1442" i="1"/>
  <c r="I1442" i="1"/>
  <c r="L1443" i="1"/>
  <c r="H1329" i="1"/>
  <c r="AA1443" i="1"/>
  <c r="Y1441" i="1"/>
  <c r="X1441" i="1"/>
  <c r="C1442" i="1"/>
  <c r="M1442" i="1"/>
  <c r="A1443" i="1"/>
  <c r="E1441" i="1"/>
  <c r="AC1444" i="1" l="1"/>
  <c r="K1444" i="1"/>
  <c r="AI1443" i="1"/>
  <c r="I1443" i="1"/>
  <c r="W1443" i="1"/>
  <c r="D1443" i="1"/>
  <c r="AB1442" i="1"/>
  <c r="AD1442" i="1" s="1"/>
  <c r="L1444" i="1"/>
  <c r="H1330" i="1"/>
  <c r="AA1444" i="1"/>
  <c r="M1443" i="1"/>
  <c r="AB1443" i="1" s="1"/>
  <c r="Y1442" i="1"/>
  <c r="X1442" i="1"/>
  <c r="Z1325" i="1"/>
  <c r="C1443" i="1"/>
  <c r="A1444" i="1"/>
  <c r="E1442" i="1"/>
  <c r="K1445" i="1" l="1"/>
  <c r="AC1445" i="1"/>
  <c r="AC1446" i="1" s="1"/>
  <c r="AI1444" i="1"/>
  <c r="W1444" i="1"/>
  <c r="D1444" i="1"/>
  <c r="I1444" i="1"/>
  <c r="L1445" i="1"/>
  <c r="H1331" i="1"/>
  <c r="AD1443" i="1"/>
  <c r="AA1445" i="1"/>
  <c r="C1444" i="1"/>
  <c r="M1444" i="1"/>
  <c r="AB1444" i="1" s="1"/>
  <c r="Y1443" i="1"/>
  <c r="X1443" i="1"/>
  <c r="AG1325" i="1"/>
  <c r="E1443" i="1"/>
  <c r="A1445" i="1"/>
  <c r="K1446" i="1" l="1"/>
  <c r="AI1445" i="1"/>
  <c r="W1445" i="1"/>
  <c r="D1445" i="1"/>
  <c r="I1445" i="1"/>
  <c r="L1446" i="1"/>
  <c r="H1332" i="1"/>
  <c r="AA1446" i="1"/>
  <c r="Y1444" i="1"/>
  <c r="Z1444" i="1" s="1"/>
  <c r="AG1444" i="1" s="1"/>
  <c r="X1444" i="1"/>
  <c r="M1445" i="1"/>
  <c r="C1445" i="1"/>
  <c r="A1446" i="1"/>
  <c r="AC1447" i="1" s="1"/>
  <c r="AD1444" i="1"/>
  <c r="E1444" i="1"/>
  <c r="K1447" i="1" l="1"/>
  <c r="AI1446" i="1"/>
  <c r="W1446" i="1"/>
  <c r="D1446" i="1"/>
  <c r="I1446" i="1"/>
  <c r="AB1445" i="1"/>
  <c r="AD1445" i="1" s="1"/>
  <c r="L1447" i="1"/>
  <c r="H1333" i="1"/>
  <c r="AA1447" i="1"/>
  <c r="M1446" i="1"/>
  <c r="AB1446" i="1" s="1"/>
  <c r="Y1445" i="1"/>
  <c r="Z1445" i="1" s="1"/>
  <c r="AG1445" i="1" s="1"/>
  <c r="X1445" i="1"/>
  <c r="C1446" i="1"/>
  <c r="E1445" i="1"/>
  <c r="A1447" i="1"/>
  <c r="AC1448" i="1" s="1"/>
  <c r="K1448" i="1" l="1"/>
  <c r="AI1447" i="1"/>
  <c r="W1447" i="1"/>
  <c r="D1447" i="1"/>
  <c r="I1447" i="1"/>
  <c r="L1448" i="1"/>
  <c r="H1334" i="1"/>
  <c r="AA1448" i="1"/>
  <c r="Y1446" i="1"/>
  <c r="X1446" i="1"/>
  <c r="C1447" i="1"/>
  <c r="M1447" i="1"/>
  <c r="AD1446" i="1"/>
  <c r="E1446" i="1"/>
  <c r="A1448" i="1"/>
  <c r="AC1449" i="1" s="1"/>
  <c r="K1449" i="1" l="1"/>
  <c r="AI1448" i="1"/>
  <c r="W1448" i="1"/>
  <c r="D1448" i="1"/>
  <c r="I1448" i="1"/>
  <c r="AB1447" i="1"/>
  <c r="AD1447" i="1" s="1"/>
  <c r="L1449" i="1"/>
  <c r="H1335" i="1"/>
  <c r="AA1449" i="1"/>
  <c r="M1448" i="1"/>
  <c r="C1448" i="1"/>
  <c r="Y1447" i="1"/>
  <c r="Z1447" i="1" s="1"/>
  <c r="AG1447" i="1" s="1"/>
  <c r="X1447" i="1"/>
  <c r="E1447" i="1"/>
  <c r="A1449" i="1"/>
  <c r="D1449" i="1" l="1"/>
  <c r="AC1450" i="1"/>
  <c r="K1450" i="1"/>
  <c r="AI1449" i="1"/>
  <c r="I1449" i="1"/>
  <c r="AB1448" i="1"/>
  <c r="AD1448" i="1" s="1"/>
  <c r="W1449" i="1"/>
  <c r="L1450" i="1"/>
  <c r="H1336" i="1"/>
  <c r="AA1450" i="1"/>
  <c r="Y1448" i="1"/>
  <c r="X1448" i="1"/>
  <c r="C1449" i="1"/>
  <c r="M1449" i="1"/>
  <c r="AB1449" i="1" s="1"/>
  <c r="E1448" i="1"/>
  <c r="A1450" i="1"/>
  <c r="K1451" i="1" l="1"/>
  <c r="AC1451" i="1"/>
  <c r="AI1450" i="1"/>
  <c r="I1450" i="1"/>
  <c r="W1450" i="1"/>
  <c r="D1450" i="1"/>
  <c r="L1451" i="1"/>
  <c r="H1337" i="1"/>
  <c r="C1450" i="1"/>
  <c r="AA1451" i="1"/>
  <c r="M1450" i="1"/>
  <c r="AB1450" i="1" s="1"/>
  <c r="Y1449" i="1"/>
  <c r="X1449" i="1"/>
  <c r="AD1449" i="1"/>
  <c r="E1449" i="1"/>
  <c r="A1451" i="1"/>
  <c r="AC1452" i="1" l="1"/>
  <c r="K1452" i="1"/>
  <c r="AI1451" i="1"/>
  <c r="W1451" i="1"/>
  <c r="D1451" i="1"/>
  <c r="I1451" i="1"/>
  <c r="L1452" i="1"/>
  <c r="H1338" i="1"/>
  <c r="AA1452" i="1"/>
  <c r="Y1450" i="1"/>
  <c r="X1450" i="1"/>
  <c r="C1451" i="1"/>
  <c r="M1451" i="1"/>
  <c r="AD1450" i="1"/>
  <c r="A1452" i="1"/>
  <c r="D1452" i="1" s="1"/>
  <c r="E1450" i="1"/>
  <c r="K1453" i="1" l="1"/>
  <c r="AC1453" i="1"/>
  <c r="AI1452" i="1"/>
  <c r="I1452" i="1"/>
  <c r="AB1451" i="1"/>
  <c r="AD1451" i="1" s="1"/>
  <c r="W1452" i="1"/>
  <c r="L1453" i="1"/>
  <c r="H1339" i="1"/>
  <c r="AA1453" i="1"/>
  <c r="M1452" i="1"/>
  <c r="Y1451" i="1"/>
  <c r="Z1451" i="1" s="1"/>
  <c r="AG1451" i="1" s="1"/>
  <c r="X1451" i="1"/>
  <c r="C1452" i="1"/>
  <c r="E1451" i="1"/>
  <c r="A1453" i="1"/>
  <c r="Z1347" i="1"/>
  <c r="AG1347" i="1" s="1"/>
  <c r="AC1454" i="1" l="1"/>
  <c r="K1454" i="1"/>
  <c r="AI1453" i="1"/>
  <c r="W1453" i="1"/>
  <c r="D1453" i="1"/>
  <c r="I1453" i="1"/>
  <c r="AB1452" i="1"/>
  <c r="AD1452" i="1" s="1"/>
  <c r="L1454" i="1"/>
  <c r="M1453" i="1"/>
  <c r="AB1453" i="1" s="1"/>
  <c r="AD1453" i="1" s="1"/>
  <c r="H1340" i="1"/>
  <c r="AA1454" i="1"/>
  <c r="Y1452" i="1"/>
  <c r="Z1452" i="1" s="1"/>
  <c r="AG1452" i="1" s="1"/>
  <c r="X1452" i="1"/>
  <c r="C1453" i="1"/>
  <c r="A1454" i="1"/>
  <c r="E1452" i="1"/>
  <c r="K1455" i="1" l="1"/>
  <c r="AC1455" i="1"/>
  <c r="AI1454" i="1"/>
  <c r="W1454" i="1"/>
  <c r="D1454" i="1"/>
  <c r="I1454" i="1"/>
  <c r="L1455" i="1"/>
  <c r="H1341" i="1"/>
  <c r="AA1455" i="1"/>
  <c r="C1454" i="1"/>
  <c r="M1454" i="1"/>
  <c r="Y1453" i="1"/>
  <c r="Z1453" i="1" s="1"/>
  <c r="AG1453" i="1" s="1"/>
  <c r="X1453" i="1"/>
  <c r="E1453" i="1"/>
  <c r="A1455" i="1"/>
  <c r="AC1456" i="1" l="1"/>
  <c r="K1456" i="1"/>
  <c r="AI1455" i="1"/>
  <c r="W1455" i="1"/>
  <c r="D1455" i="1"/>
  <c r="I1455" i="1"/>
  <c r="AB1454" i="1"/>
  <c r="AD1454" i="1" s="1"/>
  <c r="L1456" i="1"/>
  <c r="C1455" i="1"/>
  <c r="H1342" i="1"/>
  <c r="AA1456" i="1"/>
  <c r="M1455" i="1"/>
  <c r="AB1455" i="1" s="1"/>
  <c r="Y1454" i="1"/>
  <c r="Z1454" i="1" s="1"/>
  <c r="AG1454" i="1" s="1"/>
  <c r="X1454" i="1"/>
  <c r="E1454" i="1"/>
  <c r="A1456" i="1"/>
  <c r="Z1350" i="1"/>
  <c r="AG1350" i="1" s="1"/>
  <c r="K1457" i="1" l="1"/>
  <c r="AC1457" i="1"/>
  <c r="AI1456" i="1"/>
  <c r="C1456" i="1"/>
  <c r="W1456" i="1"/>
  <c r="D1456" i="1"/>
  <c r="I1456" i="1"/>
  <c r="L1457" i="1"/>
  <c r="H1343" i="1"/>
  <c r="AA1457" i="1"/>
  <c r="AD1455" i="1"/>
  <c r="M1456" i="1"/>
  <c r="AB1456" i="1" s="1"/>
  <c r="Y1455" i="1"/>
  <c r="Z1455" i="1" s="1"/>
  <c r="AG1455" i="1" s="1"/>
  <c r="X1455" i="1"/>
  <c r="E1455" i="1"/>
  <c r="A1457" i="1"/>
  <c r="Z1351" i="1"/>
  <c r="AC1458" i="1" l="1"/>
  <c r="K1458" i="1"/>
  <c r="W1457" i="1"/>
  <c r="D1457" i="1"/>
  <c r="AI1457" i="1"/>
  <c r="I1457" i="1"/>
  <c r="L1458" i="1"/>
  <c r="H1344" i="1"/>
  <c r="AA1458" i="1"/>
  <c r="M1457" i="1"/>
  <c r="Y1456" i="1"/>
  <c r="Z1456" i="1" s="1"/>
  <c r="AG1456" i="1" s="1"/>
  <c r="X1456" i="1"/>
  <c r="C1457" i="1"/>
  <c r="AD1456" i="1"/>
  <c r="E1456" i="1"/>
  <c r="A1458" i="1"/>
  <c r="D1458" i="1" s="1"/>
  <c r="AG1351" i="1"/>
  <c r="K1459" i="1" l="1"/>
  <c r="AC1459" i="1"/>
  <c r="AI1458" i="1"/>
  <c r="I1458" i="1"/>
  <c r="AB1457" i="1"/>
  <c r="AD1457" i="1" s="1"/>
  <c r="W1458" i="1"/>
  <c r="L1459" i="1"/>
  <c r="H1345" i="1"/>
  <c r="AA1459" i="1"/>
  <c r="M1458" i="1"/>
  <c r="Y1457" i="1"/>
  <c r="Z1457" i="1" s="1"/>
  <c r="AG1457" i="1" s="1"/>
  <c r="X1457" i="1"/>
  <c r="C1458" i="1"/>
  <c r="E1457" i="1"/>
  <c r="A1459" i="1"/>
  <c r="AC1460" i="1" l="1"/>
  <c r="K1460" i="1"/>
  <c r="AI1459" i="1"/>
  <c r="W1459" i="1"/>
  <c r="D1459" i="1"/>
  <c r="I1459" i="1"/>
  <c r="AB1458" i="1"/>
  <c r="AD1458" i="1" s="1"/>
  <c r="L1460" i="1"/>
  <c r="H1346" i="1"/>
  <c r="AA1460" i="1"/>
  <c r="C1459" i="1"/>
  <c r="Y1458" i="1"/>
  <c r="Z1458" i="1" s="1"/>
  <c r="AG1458" i="1" s="1"/>
  <c r="X1458" i="1"/>
  <c r="M1459" i="1"/>
  <c r="AB1459" i="1" s="1"/>
  <c r="E1458" i="1"/>
  <c r="A1460" i="1"/>
  <c r="K1461" i="1" l="1"/>
  <c r="AC1461" i="1"/>
  <c r="AI1460" i="1"/>
  <c r="W1460" i="1"/>
  <c r="D1460" i="1"/>
  <c r="I1460" i="1"/>
  <c r="L1461" i="1"/>
  <c r="H1347" i="1"/>
  <c r="AA1461" i="1"/>
  <c r="C1460" i="1"/>
  <c r="M1460" i="1"/>
  <c r="Y1459" i="1"/>
  <c r="Z1459" i="1" s="1"/>
  <c r="AG1459" i="1" s="1"/>
  <c r="X1459" i="1"/>
  <c r="E1459" i="1"/>
  <c r="AD1459" i="1"/>
  <c r="A1461" i="1"/>
  <c r="AC1462" i="1" l="1"/>
  <c r="K1462" i="1"/>
  <c r="AI1461" i="1"/>
  <c r="I1461" i="1"/>
  <c r="W1461" i="1"/>
  <c r="D1461" i="1"/>
  <c r="AB1460" i="1"/>
  <c r="AD1460" i="1" s="1"/>
  <c r="L1462" i="1"/>
  <c r="H1348" i="1"/>
  <c r="AA1462" i="1"/>
  <c r="Y1460" i="1"/>
  <c r="Z1460" i="1" s="1"/>
  <c r="AG1460" i="1" s="1"/>
  <c r="X1460" i="1"/>
  <c r="M1461" i="1"/>
  <c r="C1461" i="1"/>
  <c r="E1460" i="1"/>
  <c r="A1462" i="1"/>
  <c r="Z1356" i="1"/>
  <c r="K1463" i="1" l="1"/>
  <c r="AC1463" i="1"/>
  <c r="AI1462" i="1"/>
  <c r="W1462" i="1"/>
  <c r="D1462" i="1"/>
  <c r="I1462" i="1"/>
  <c r="AB1461" i="1"/>
  <c r="AD1461" i="1" s="1"/>
  <c r="L1463" i="1"/>
  <c r="H1349" i="1"/>
  <c r="AA1463" i="1"/>
  <c r="M1462" i="1"/>
  <c r="Y1461" i="1"/>
  <c r="Z1461" i="1" s="1"/>
  <c r="AG1461" i="1" s="1"/>
  <c r="X1461" i="1"/>
  <c r="C1462" i="1"/>
  <c r="E1461" i="1"/>
  <c r="A1463" i="1"/>
  <c r="D1463" i="1" s="1"/>
  <c r="AG1356" i="1"/>
  <c r="AC1464" i="1" l="1"/>
  <c r="K1464" i="1"/>
  <c r="AI1463" i="1"/>
  <c r="I1463" i="1"/>
  <c r="AB1462" i="1"/>
  <c r="AD1462" i="1" s="1"/>
  <c r="L1464" i="1"/>
  <c r="W1463" i="1"/>
  <c r="H1350" i="1"/>
  <c r="AA1464" i="1"/>
  <c r="Y1462" i="1"/>
  <c r="Z1462" i="1" s="1"/>
  <c r="AG1462" i="1" s="1"/>
  <c r="X1462" i="1"/>
  <c r="C1463" i="1"/>
  <c r="M1463" i="1"/>
  <c r="AB1463" i="1" s="1"/>
  <c r="E1462" i="1"/>
  <c r="A1464" i="1"/>
  <c r="K1465" i="1" l="1"/>
  <c r="AC1465" i="1"/>
  <c r="AI1464" i="1"/>
  <c r="W1464" i="1"/>
  <c r="D1464" i="1"/>
  <c r="I1464" i="1"/>
  <c r="L1465" i="1"/>
  <c r="H1351" i="1"/>
  <c r="AA1465" i="1"/>
  <c r="C1464" i="1"/>
  <c r="M1464" i="1"/>
  <c r="AB1464" i="1" s="1"/>
  <c r="Y1463" i="1"/>
  <c r="Z1463" i="1" s="1"/>
  <c r="AG1463" i="1" s="1"/>
  <c r="X1463" i="1"/>
  <c r="E1463" i="1"/>
  <c r="A1465" i="1"/>
  <c r="AD1463" i="1"/>
  <c r="AC1466" i="1" l="1"/>
  <c r="K1466" i="1"/>
  <c r="AI1465" i="1"/>
  <c r="C1465" i="1"/>
  <c r="W1465" i="1"/>
  <c r="D1465" i="1"/>
  <c r="I1465" i="1"/>
  <c r="L1466" i="1"/>
  <c r="E1464" i="1"/>
  <c r="H1352" i="1"/>
  <c r="AA1466" i="1"/>
  <c r="M1465" i="1"/>
  <c r="Y1464" i="1"/>
  <c r="Z1464" i="1" s="1"/>
  <c r="AG1464" i="1" s="1"/>
  <c r="X1464" i="1"/>
  <c r="AD1464" i="1"/>
  <c r="A1466" i="1"/>
  <c r="K1467" i="1" l="1"/>
  <c r="AC1467" i="1"/>
  <c r="AI1466" i="1"/>
  <c r="I1466" i="1"/>
  <c r="W1466" i="1"/>
  <c r="D1466" i="1"/>
  <c r="AB1465" i="1"/>
  <c r="AD1465" i="1" s="1"/>
  <c r="L1467" i="1"/>
  <c r="H1353" i="1"/>
  <c r="AA1467" i="1"/>
  <c r="M1466" i="1"/>
  <c r="AB1466" i="1" s="1"/>
  <c r="AD1466" i="1" s="1"/>
  <c r="Y1465" i="1"/>
  <c r="Z1465" i="1" s="1"/>
  <c r="AG1465" i="1" s="1"/>
  <c r="X1465" i="1"/>
  <c r="C1466" i="1"/>
  <c r="E1465" i="1"/>
  <c r="A1467" i="1"/>
  <c r="AC1468" i="1" l="1"/>
  <c r="K1468" i="1"/>
  <c r="AI1467" i="1"/>
  <c r="W1467" i="1"/>
  <c r="D1467" i="1"/>
  <c r="I1467" i="1"/>
  <c r="L1468" i="1"/>
  <c r="H1354" i="1"/>
  <c r="AA1468" i="1"/>
  <c r="Y1466" i="1"/>
  <c r="Z1466" i="1" s="1"/>
  <c r="AG1466" i="1" s="1"/>
  <c r="X1466" i="1"/>
  <c r="C1467" i="1"/>
  <c r="M1467" i="1"/>
  <c r="E1466" i="1"/>
  <c r="A1468" i="1"/>
  <c r="K1469" i="1" l="1"/>
  <c r="AC1469" i="1"/>
  <c r="AI1468" i="1"/>
  <c r="W1468" i="1"/>
  <c r="D1468" i="1"/>
  <c r="I1468" i="1"/>
  <c r="AB1467" i="1"/>
  <c r="AD1467" i="1" s="1"/>
  <c r="L1469" i="1"/>
  <c r="H1355" i="1"/>
  <c r="AA1469" i="1"/>
  <c r="C1468" i="1"/>
  <c r="M1468" i="1"/>
  <c r="Y1467" i="1"/>
  <c r="Z1467" i="1" s="1"/>
  <c r="AG1467" i="1" s="1"/>
  <c r="X1467" i="1"/>
  <c r="E1467" i="1"/>
  <c r="A1469" i="1"/>
  <c r="D1469" i="1" s="1"/>
  <c r="AC1470" i="1" l="1"/>
  <c r="K1470" i="1"/>
  <c r="AI1469" i="1"/>
  <c r="I1469" i="1"/>
  <c r="AB1468" i="1"/>
  <c r="AD1468" i="1" s="1"/>
  <c r="W1469" i="1"/>
  <c r="L1470" i="1"/>
  <c r="H1356" i="1"/>
  <c r="AA1470" i="1"/>
  <c r="M1469" i="1"/>
  <c r="AB1469" i="1" s="1"/>
  <c r="C1469" i="1"/>
  <c r="Y1468" i="1"/>
  <c r="Z1468" i="1" s="1"/>
  <c r="AG1468" i="1" s="1"/>
  <c r="X1468" i="1"/>
  <c r="E1468" i="1"/>
  <c r="A1470" i="1"/>
  <c r="K1471" i="1" l="1"/>
  <c r="AC1471" i="1"/>
  <c r="AI1470" i="1"/>
  <c r="W1470" i="1"/>
  <c r="D1470" i="1"/>
  <c r="I1470" i="1"/>
  <c r="L1471" i="1"/>
  <c r="H1357" i="1"/>
  <c r="AA1471" i="1"/>
  <c r="Y1469" i="1"/>
  <c r="Z1469" i="1" s="1"/>
  <c r="AG1469" i="1" s="1"/>
  <c r="X1469" i="1"/>
  <c r="C1470" i="1"/>
  <c r="M1470" i="1"/>
  <c r="AB1470" i="1" s="1"/>
  <c r="AD1469" i="1"/>
  <c r="A1471" i="1"/>
  <c r="E1469" i="1"/>
  <c r="AC1472" i="1" l="1"/>
  <c r="K1472" i="1"/>
  <c r="AI1471" i="1"/>
  <c r="W1471" i="1"/>
  <c r="D1471" i="1"/>
  <c r="I1471" i="1"/>
  <c r="L1472" i="1"/>
  <c r="H1358" i="1"/>
  <c r="AA1472" i="1"/>
  <c r="C1471" i="1"/>
  <c r="M1471" i="1"/>
  <c r="Y1470" i="1"/>
  <c r="X1470" i="1"/>
  <c r="AD1470" i="1"/>
  <c r="E1470" i="1"/>
  <c r="A1472" i="1"/>
  <c r="K1473" i="1" l="1"/>
  <c r="AC1473" i="1"/>
  <c r="AI1472" i="1"/>
  <c r="W1472" i="1"/>
  <c r="D1472" i="1"/>
  <c r="I1472" i="1"/>
  <c r="AB1471" i="1"/>
  <c r="AD1471" i="1" s="1"/>
  <c r="L1473" i="1"/>
  <c r="C1472" i="1"/>
  <c r="H1359" i="1"/>
  <c r="AA1473" i="1"/>
  <c r="M1472" i="1"/>
  <c r="AB1472" i="1" s="1"/>
  <c r="Y1471" i="1"/>
  <c r="X1471" i="1"/>
  <c r="Z1354" i="1"/>
  <c r="A1473" i="1"/>
  <c r="E1471" i="1"/>
  <c r="AC1474" i="1" l="1"/>
  <c r="K1474" i="1"/>
  <c r="K1475" i="1" s="1"/>
  <c r="AI1473" i="1"/>
  <c r="I1473" i="1"/>
  <c r="W1473" i="1"/>
  <c r="D1473" i="1"/>
  <c r="L1474" i="1"/>
  <c r="H1360" i="1"/>
  <c r="AA1474" i="1"/>
  <c r="AG1354" i="1"/>
  <c r="Y1472" i="1"/>
  <c r="X1472" i="1"/>
  <c r="C1473" i="1"/>
  <c r="M1473" i="1"/>
  <c r="AD1472" i="1"/>
  <c r="E1472" i="1"/>
  <c r="A1474" i="1"/>
  <c r="AC1475" i="1" l="1"/>
  <c r="AI1474" i="1"/>
  <c r="W1474" i="1"/>
  <c r="D1474" i="1"/>
  <c r="I1474" i="1"/>
  <c r="AB1473" i="1"/>
  <c r="AD1473" i="1" s="1"/>
  <c r="L1475" i="1"/>
  <c r="H1361" i="1"/>
  <c r="M1474" i="1"/>
  <c r="AA1475" i="1"/>
  <c r="C1474" i="1"/>
  <c r="Y1473" i="1"/>
  <c r="Z1473" i="1" s="1"/>
  <c r="AG1473" i="1" s="1"/>
  <c r="X1473" i="1"/>
  <c r="E1473" i="1"/>
  <c r="A1475" i="1"/>
  <c r="K1476" i="1" s="1"/>
  <c r="AC1476" i="1" l="1"/>
  <c r="AI1475" i="1"/>
  <c r="W1475" i="1"/>
  <c r="D1475" i="1"/>
  <c r="I1475" i="1"/>
  <c r="AB1474" i="1"/>
  <c r="AD1474" i="1" s="1"/>
  <c r="L1476" i="1"/>
  <c r="H1362" i="1"/>
  <c r="AA1476" i="1"/>
  <c r="M1475" i="1"/>
  <c r="Y1474" i="1"/>
  <c r="Z1474" i="1" s="1"/>
  <c r="AG1474" i="1" s="1"/>
  <c r="X1474" i="1"/>
  <c r="C1475" i="1"/>
  <c r="E1474" i="1"/>
  <c r="A1476" i="1"/>
  <c r="K1477" i="1" s="1"/>
  <c r="AC1477" i="1" l="1"/>
  <c r="AI1476" i="1"/>
  <c r="W1476" i="1"/>
  <c r="D1476" i="1"/>
  <c r="I1476" i="1"/>
  <c r="AB1475" i="1"/>
  <c r="AD1475" i="1" s="1"/>
  <c r="L1477" i="1"/>
  <c r="H1363" i="1"/>
  <c r="AA1477" i="1"/>
  <c r="Y1475" i="1"/>
  <c r="Z1475" i="1" s="1"/>
  <c r="AG1475" i="1" s="1"/>
  <c r="X1475" i="1"/>
  <c r="C1476" i="1"/>
  <c r="M1476" i="1"/>
  <c r="E1475" i="1"/>
  <c r="A1477" i="1"/>
  <c r="K1478" i="1" s="1"/>
  <c r="AC1478" i="1" l="1"/>
  <c r="AI1477" i="1"/>
  <c r="W1477" i="1"/>
  <c r="D1477" i="1"/>
  <c r="I1477" i="1"/>
  <c r="AB1476" i="1"/>
  <c r="AD1476" i="1" s="1"/>
  <c r="L1478" i="1"/>
  <c r="H1364" i="1"/>
  <c r="AA1478" i="1"/>
  <c r="M1477" i="1"/>
  <c r="AB1477" i="1" s="1"/>
  <c r="Y1476" i="1"/>
  <c r="X1476" i="1"/>
  <c r="C1477" i="1"/>
  <c r="E1476" i="1"/>
  <c r="A1478" i="1"/>
  <c r="K1479" i="1" s="1"/>
  <c r="AC1479" i="1" l="1"/>
  <c r="AI1478" i="1"/>
  <c r="W1478" i="1"/>
  <c r="D1478" i="1"/>
  <c r="I1478" i="1"/>
  <c r="L1479" i="1"/>
  <c r="H1365" i="1"/>
  <c r="AA1479" i="1"/>
  <c r="C1478" i="1"/>
  <c r="M1478" i="1"/>
  <c r="Y1477" i="1"/>
  <c r="Z1477" i="1" s="1"/>
  <c r="AG1477" i="1" s="1"/>
  <c r="X1477" i="1"/>
  <c r="AD1477" i="1"/>
  <c r="E1477" i="1"/>
  <c r="A1479" i="1"/>
  <c r="K1480" i="1" s="1"/>
  <c r="AC1480" i="1" l="1"/>
  <c r="AI1479" i="1"/>
  <c r="W1479" i="1"/>
  <c r="D1479" i="1"/>
  <c r="I1479" i="1"/>
  <c r="AB1478" i="1"/>
  <c r="AD1478" i="1" s="1"/>
  <c r="L1480" i="1"/>
  <c r="H1366" i="1"/>
  <c r="AA1480" i="1"/>
  <c r="M1479" i="1"/>
  <c r="AB1479" i="1" s="1"/>
  <c r="Y1478" i="1"/>
  <c r="X1478" i="1"/>
  <c r="C1479" i="1"/>
  <c r="E1478" i="1"/>
  <c r="A1480" i="1"/>
  <c r="D1480" i="1" l="1"/>
  <c r="AC1481" i="1"/>
  <c r="K1481" i="1"/>
  <c r="AI1480" i="1"/>
  <c r="I1480" i="1"/>
  <c r="W1480" i="1"/>
  <c r="L1481" i="1"/>
  <c r="H1367" i="1"/>
  <c r="AA1481" i="1"/>
  <c r="C1480" i="1"/>
  <c r="M1480" i="1"/>
  <c r="Y1479" i="1"/>
  <c r="Z1479" i="1" s="1"/>
  <c r="AG1479" i="1" s="1"/>
  <c r="X1479" i="1"/>
  <c r="AD1479" i="1"/>
  <c r="A1481" i="1"/>
  <c r="E1479" i="1"/>
  <c r="AC1482" i="1" l="1"/>
  <c r="K1482" i="1"/>
  <c r="AI1481" i="1"/>
  <c r="I1481" i="1"/>
  <c r="W1481" i="1"/>
  <c r="I1482" i="1" s="1"/>
  <c r="D1481" i="1"/>
  <c r="AB1480" i="1"/>
  <c r="AD1480" i="1" s="1"/>
  <c r="C1481" i="1"/>
  <c r="L1482" i="1"/>
  <c r="H1368" i="1"/>
  <c r="AA1482" i="1"/>
  <c r="M1481" i="1"/>
  <c r="Y1480" i="1"/>
  <c r="X1480" i="1"/>
  <c r="E1480" i="1"/>
  <c r="A1482" i="1"/>
  <c r="K1483" i="1" l="1"/>
  <c r="AC1483" i="1"/>
  <c r="M1482" i="1"/>
  <c r="AB1482" i="1" s="1"/>
  <c r="W1482" i="1"/>
  <c r="D1482" i="1"/>
  <c r="AI1482" i="1"/>
  <c r="AB1481" i="1"/>
  <c r="AD1481" i="1" s="1"/>
  <c r="L1483" i="1"/>
  <c r="H1369" i="1"/>
  <c r="AA1483" i="1"/>
  <c r="Y1481" i="1"/>
  <c r="Z1481" i="1" s="1"/>
  <c r="AG1481" i="1" s="1"/>
  <c r="X1481" i="1"/>
  <c r="C1482" i="1"/>
  <c r="A1483" i="1"/>
  <c r="E1481" i="1"/>
  <c r="AC1484" i="1" l="1"/>
  <c r="K1484" i="1"/>
  <c r="AI1483" i="1"/>
  <c r="W1483" i="1"/>
  <c r="D1483" i="1"/>
  <c r="I1483" i="1"/>
  <c r="L1484" i="1"/>
  <c r="Z1033" i="1"/>
  <c r="AG1033" i="1" s="1"/>
  <c r="H1370" i="1"/>
  <c r="AA1484" i="1"/>
  <c r="Y1482" i="1"/>
  <c r="Z1482" i="1" s="1"/>
  <c r="AG1482" i="1" s="1"/>
  <c r="X1482" i="1"/>
  <c r="C1483" i="1"/>
  <c r="M1483" i="1"/>
  <c r="E1482" i="1"/>
  <c r="AD1482" i="1"/>
  <c r="A1484" i="1"/>
  <c r="D1484" i="1" s="1"/>
  <c r="K1485" i="1" l="1"/>
  <c r="AC1485" i="1"/>
  <c r="AI1484" i="1"/>
  <c r="I1484" i="1"/>
  <c r="AB1483" i="1"/>
  <c r="AD1483" i="1" s="1"/>
  <c r="W1484" i="1"/>
  <c r="L1485" i="1"/>
  <c r="H1371" i="1"/>
  <c r="AA1485" i="1"/>
  <c r="C1484" i="1"/>
  <c r="Y1483" i="1"/>
  <c r="Z1483" i="1" s="1"/>
  <c r="AG1483" i="1" s="1"/>
  <c r="X1483" i="1"/>
  <c r="M1484" i="1"/>
  <c r="E1483" i="1"/>
  <c r="A1485" i="1"/>
  <c r="Z1379" i="1"/>
  <c r="Z1382" i="1"/>
  <c r="AG1382" i="1" s="1"/>
  <c r="AC1486" i="1" l="1"/>
  <c r="K1486" i="1"/>
  <c r="AI1485" i="1"/>
  <c r="I1485" i="1"/>
  <c r="W1485" i="1"/>
  <c r="D1485" i="1"/>
  <c r="AB1484" i="1"/>
  <c r="AD1484" i="1" s="1"/>
  <c r="L1486" i="1"/>
  <c r="H1372" i="1"/>
  <c r="AA1486" i="1"/>
  <c r="M1485" i="1"/>
  <c r="AB1485" i="1" s="1"/>
  <c r="Y1484" i="1"/>
  <c r="Z1484" i="1" s="1"/>
  <c r="AG1484" i="1" s="1"/>
  <c r="X1484" i="1"/>
  <c r="C1485" i="1"/>
  <c r="E1484" i="1"/>
  <c r="A1486" i="1"/>
  <c r="AG1379" i="1"/>
  <c r="K1487" i="1" l="1"/>
  <c r="AC1487" i="1"/>
  <c r="AI1486" i="1"/>
  <c r="W1486" i="1"/>
  <c r="D1486" i="1"/>
  <c r="I1486" i="1"/>
  <c r="L1487" i="1"/>
  <c r="H1373" i="1"/>
  <c r="AA1487" i="1"/>
  <c r="C1486" i="1"/>
  <c r="Y1485" i="1"/>
  <c r="Z1485" i="1" s="1"/>
  <c r="AG1485" i="1" s="1"/>
  <c r="X1485" i="1"/>
  <c r="M1486" i="1"/>
  <c r="AD1485" i="1"/>
  <c r="E1485" i="1"/>
  <c r="A1487" i="1"/>
  <c r="Z1381" i="1"/>
  <c r="AC1488" i="1" l="1"/>
  <c r="K1488" i="1"/>
  <c r="AI1487" i="1"/>
  <c r="W1487" i="1"/>
  <c r="D1487" i="1"/>
  <c r="I1487" i="1"/>
  <c r="AB1486" i="1"/>
  <c r="AD1486" i="1" s="1"/>
  <c r="L1488" i="1"/>
  <c r="H1374" i="1"/>
  <c r="AA1488" i="1"/>
  <c r="M1487" i="1"/>
  <c r="C1487" i="1"/>
  <c r="Y1486" i="1"/>
  <c r="Z1486" i="1" s="1"/>
  <c r="AG1486" i="1" s="1"/>
  <c r="X1486" i="1"/>
  <c r="E1486" i="1"/>
  <c r="A1488" i="1"/>
  <c r="AG1381" i="1"/>
  <c r="K1489" i="1" l="1"/>
  <c r="AC1489" i="1"/>
  <c r="AI1488" i="1"/>
  <c r="W1488" i="1"/>
  <c r="D1488" i="1"/>
  <c r="I1488" i="1"/>
  <c r="AB1487" i="1"/>
  <c r="AD1487" i="1" s="1"/>
  <c r="L1489" i="1"/>
  <c r="H1375" i="1"/>
  <c r="AA1489" i="1"/>
  <c r="M1488" i="1"/>
  <c r="AB1488" i="1" s="1"/>
  <c r="Y1487" i="1"/>
  <c r="Z1487" i="1" s="1"/>
  <c r="AG1487" i="1" s="1"/>
  <c r="X1487" i="1"/>
  <c r="C1488" i="1"/>
  <c r="E1487" i="1"/>
  <c r="A1489" i="1"/>
  <c r="D1489" i="1" s="1"/>
  <c r="AC1490" i="1" l="1"/>
  <c r="K1490" i="1"/>
  <c r="AI1489" i="1"/>
  <c r="I1489" i="1"/>
  <c r="W1489" i="1"/>
  <c r="L1490" i="1"/>
  <c r="H1376" i="1"/>
  <c r="AA1490" i="1"/>
  <c r="M1489" i="1"/>
  <c r="Y1488" i="1"/>
  <c r="Z1488" i="1" s="1"/>
  <c r="AG1488" i="1" s="1"/>
  <c r="X1488" i="1"/>
  <c r="C1489" i="1"/>
  <c r="AD1488" i="1"/>
  <c r="E1488" i="1"/>
  <c r="A1490" i="1"/>
  <c r="D1490" i="1" s="1"/>
  <c r="Z1387" i="1"/>
  <c r="AG1387" i="1" s="1"/>
  <c r="K1491" i="1" l="1"/>
  <c r="AC1491" i="1"/>
  <c r="AI1490" i="1"/>
  <c r="I1490" i="1"/>
  <c r="AB1489" i="1"/>
  <c r="AD1489" i="1" s="1"/>
  <c r="W1490" i="1"/>
  <c r="L1491" i="1"/>
  <c r="H1377" i="1"/>
  <c r="C1490" i="1"/>
  <c r="AA1491" i="1"/>
  <c r="M1490" i="1"/>
  <c r="Y1489" i="1"/>
  <c r="Z1489" i="1" s="1"/>
  <c r="AG1489" i="1" s="1"/>
  <c r="X1489" i="1"/>
  <c r="A1491" i="1"/>
  <c r="E1489" i="1"/>
  <c r="AC1492" i="1" l="1"/>
  <c r="K1492" i="1"/>
  <c r="AI1491" i="1"/>
  <c r="W1491" i="1"/>
  <c r="D1491" i="1"/>
  <c r="I1491" i="1"/>
  <c r="AB1490" i="1"/>
  <c r="AD1490" i="1" s="1"/>
  <c r="L1492" i="1"/>
  <c r="H1378" i="1"/>
  <c r="AA1492" i="1"/>
  <c r="Y1490" i="1"/>
  <c r="Z1490" i="1" s="1"/>
  <c r="AG1490" i="1" s="1"/>
  <c r="X1490" i="1"/>
  <c r="M1491" i="1"/>
  <c r="C1491" i="1"/>
  <c r="E1490" i="1"/>
  <c r="A1492" i="1"/>
  <c r="K1493" i="1" l="1"/>
  <c r="AC1493" i="1"/>
  <c r="AI1492" i="1"/>
  <c r="W1492" i="1"/>
  <c r="D1492" i="1"/>
  <c r="I1492" i="1"/>
  <c r="AB1491" i="1"/>
  <c r="AD1491" i="1" s="1"/>
  <c r="L1493" i="1"/>
  <c r="H1379" i="1"/>
  <c r="AA1493" i="1"/>
  <c r="C1492" i="1"/>
  <c r="M1492" i="1"/>
  <c r="AB1492" i="1" s="1"/>
  <c r="Y1491" i="1"/>
  <c r="Z1491" i="1" s="1"/>
  <c r="AG1491" i="1" s="1"/>
  <c r="X1491" i="1"/>
  <c r="E1491" i="1"/>
  <c r="A1493" i="1"/>
  <c r="D1493" i="1" s="1"/>
  <c r="AC1494" i="1" l="1"/>
  <c r="K1494" i="1"/>
  <c r="AI1493" i="1"/>
  <c r="I1493" i="1"/>
  <c r="L1494" i="1"/>
  <c r="W1493" i="1"/>
  <c r="C1493" i="1"/>
  <c r="H1380" i="1"/>
  <c r="AA1494" i="1"/>
  <c r="M1493" i="1"/>
  <c r="AB1493" i="1" s="1"/>
  <c r="Y1492" i="1"/>
  <c r="Z1492" i="1" s="1"/>
  <c r="AG1492" i="1" s="1"/>
  <c r="X1492" i="1"/>
  <c r="AD1492" i="1"/>
  <c r="E1492" i="1"/>
  <c r="A1494" i="1"/>
  <c r="K1495" i="1" l="1"/>
  <c r="AC1495" i="1"/>
  <c r="AI1494" i="1"/>
  <c r="W1494" i="1"/>
  <c r="D1494" i="1"/>
  <c r="I1494" i="1"/>
  <c r="L1495" i="1"/>
  <c r="H1381" i="1"/>
  <c r="AA1495" i="1"/>
  <c r="M1494" i="1"/>
  <c r="AB1494" i="1" s="1"/>
  <c r="Y1493" i="1"/>
  <c r="Z1493" i="1" s="1"/>
  <c r="AG1493" i="1" s="1"/>
  <c r="X1493" i="1"/>
  <c r="C1494" i="1"/>
  <c r="E1493" i="1"/>
  <c r="A1495" i="1"/>
  <c r="AD1493" i="1"/>
  <c r="Z1389" i="1"/>
  <c r="AC1496" i="1" l="1"/>
  <c r="K1496" i="1"/>
  <c r="AI1495" i="1"/>
  <c r="W1495" i="1"/>
  <c r="D1495" i="1"/>
  <c r="I1495" i="1"/>
  <c r="L1496" i="1"/>
  <c r="H1382" i="1"/>
  <c r="AA1496" i="1"/>
  <c r="M1495" i="1"/>
  <c r="AB1495" i="1" s="1"/>
  <c r="Y1494" i="1"/>
  <c r="Z1494" i="1" s="1"/>
  <c r="AG1494" i="1" s="1"/>
  <c r="X1494" i="1"/>
  <c r="C1495" i="1"/>
  <c r="E1494" i="1"/>
  <c r="AD1494" i="1"/>
  <c r="A1496" i="1"/>
  <c r="AG1389" i="1"/>
  <c r="K1497" i="1" l="1"/>
  <c r="AC1497" i="1"/>
  <c r="AI1496" i="1"/>
  <c r="W1496" i="1"/>
  <c r="D1496" i="1"/>
  <c r="I1496" i="1"/>
  <c r="L1497" i="1"/>
  <c r="H1383" i="1"/>
  <c r="AA1497" i="1"/>
  <c r="AD1495" i="1"/>
  <c r="C1496" i="1"/>
  <c r="M1496" i="1"/>
  <c r="Y1495" i="1"/>
  <c r="Z1495" i="1" s="1"/>
  <c r="AG1495" i="1" s="1"/>
  <c r="X1495" i="1"/>
  <c r="E1495" i="1"/>
  <c r="A1497" i="1"/>
  <c r="AC1498" i="1" l="1"/>
  <c r="K1498" i="1"/>
  <c r="AI1497" i="1"/>
  <c r="W1497" i="1"/>
  <c r="D1497" i="1"/>
  <c r="I1497" i="1"/>
  <c r="AB1496" i="1"/>
  <c r="AD1496" i="1" s="1"/>
  <c r="L1498" i="1"/>
  <c r="H1384" i="1"/>
  <c r="AA1498" i="1"/>
  <c r="Y1496" i="1"/>
  <c r="Z1496" i="1" s="1"/>
  <c r="AG1496" i="1" s="1"/>
  <c r="X1496" i="1"/>
  <c r="M1497" i="1"/>
  <c r="AB1497" i="1" s="1"/>
  <c r="C1497" i="1"/>
  <c r="E1496" i="1"/>
  <c r="A1498" i="1"/>
  <c r="K1499" i="1" l="1"/>
  <c r="AC1499" i="1"/>
  <c r="AI1498" i="1"/>
  <c r="W1498" i="1"/>
  <c r="D1498" i="1"/>
  <c r="I1498" i="1"/>
  <c r="L1499" i="1"/>
  <c r="H1385" i="1"/>
  <c r="AA1499" i="1"/>
  <c r="C1498" i="1"/>
  <c r="M1498" i="1"/>
  <c r="Y1497" i="1"/>
  <c r="Z1497" i="1" s="1"/>
  <c r="AG1497" i="1" s="1"/>
  <c r="X1497" i="1"/>
  <c r="AD1497" i="1"/>
  <c r="E1497" i="1"/>
  <c r="A1499" i="1"/>
  <c r="D1499" i="1" s="1"/>
  <c r="AC1500" i="1" l="1"/>
  <c r="K1500" i="1"/>
  <c r="AI1499" i="1"/>
  <c r="I1499" i="1"/>
  <c r="AB1498" i="1"/>
  <c r="AD1498" i="1" s="1"/>
  <c r="W1499" i="1"/>
  <c r="L1500" i="1"/>
  <c r="H1386" i="1"/>
  <c r="AA1500" i="1"/>
  <c r="Y1498" i="1"/>
  <c r="Z1498" i="1" s="1"/>
  <c r="AG1498" i="1" s="1"/>
  <c r="X1498" i="1"/>
  <c r="M1499" i="1"/>
  <c r="AB1499" i="1" s="1"/>
  <c r="C1499" i="1"/>
  <c r="E1498" i="1"/>
  <c r="A1500" i="1"/>
  <c r="K1501" i="1" l="1"/>
  <c r="AC1501" i="1"/>
  <c r="AI1500" i="1"/>
  <c r="W1500" i="1"/>
  <c r="D1500" i="1"/>
  <c r="I1500" i="1"/>
  <c r="L1501" i="1"/>
  <c r="H1387" i="1"/>
  <c r="AA1501" i="1"/>
  <c r="M1500" i="1"/>
  <c r="AB1500" i="1" s="1"/>
  <c r="Y1499" i="1"/>
  <c r="Z1499" i="1" s="1"/>
  <c r="AG1499" i="1" s="1"/>
  <c r="X1499" i="1"/>
  <c r="C1500" i="1"/>
  <c r="E1499" i="1"/>
  <c r="A1501" i="1"/>
  <c r="AD1499" i="1"/>
  <c r="AC1502" i="1" l="1"/>
  <c r="K1502" i="1"/>
  <c r="AI1501" i="1"/>
  <c r="W1501" i="1"/>
  <c r="D1501" i="1"/>
  <c r="I1501" i="1"/>
  <c r="L1502" i="1"/>
  <c r="H1388" i="1"/>
  <c r="AA1502" i="1"/>
  <c r="Y1500" i="1"/>
  <c r="X1500" i="1"/>
  <c r="C1501" i="1"/>
  <c r="M1501" i="1"/>
  <c r="AB1501" i="1" s="1"/>
  <c r="AD1501" i="1" s="1"/>
  <c r="E1500" i="1"/>
  <c r="AD1500" i="1"/>
  <c r="A1502" i="1"/>
  <c r="K1503" i="1" l="1"/>
  <c r="AC1503" i="1"/>
  <c r="AI1502" i="1"/>
  <c r="W1502" i="1"/>
  <c r="D1502" i="1"/>
  <c r="I1502" i="1"/>
  <c r="L1503" i="1"/>
  <c r="H1389" i="1"/>
  <c r="AA1503" i="1"/>
  <c r="M1502" i="1"/>
  <c r="AB1502" i="1" s="1"/>
  <c r="Y1501" i="1"/>
  <c r="X1501" i="1"/>
  <c r="C1502" i="1"/>
  <c r="E1501" i="1"/>
  <c r="A1503" i="1"/>
  <c r="AC1504" i="1" l="1"/>
  <c r="K1504" i="1"/>
  <c r="AI1503" i="1"/>
  <c r="W1503" i="1"/>
  <c r="D1503" i="1"/>
  <c r="I1503" i="1"/>
  <c r="L1504" i="1"/>
  <c r="H1390" i="1"/>
  <c r="AA1504" i="1"/>
  <c r="Z1385" i="1"/>
  <c r="Y1502" i="1"/>
  <c r="Z1502" i="1" s="1"/>
  <c r="AG1502" i="1" s="1"/>
  <c r="X1502" i="1"/>
  <c r="C1503" i="1"/>
  <c r="M1503" i="1"/>
  <c r="AB1503" i="1" s="1"/>
  <c r="E1502" i="1"/>
  <c r="A1504" i="1"/>
  <c r="AD1502" i="1"/>
  <c r="K1505" i="1" l="1"/>
  <c r="AC1505" i="1"/>
  <c r="AI1504" i="1"/>
  <c r="W1504" i="1"/>
  <c r="D1504" i="1"/>
  <c r="I1504" i="1"/>
  <c r="L1505" i="1"/>
  <c r="H1391" i="1"/>
  <c r="AA1505" i="1"/>
  <c r="M1504" i="1"/>
  <c r="C1504" i="1"/>
  <c r="Y1503" i="1"/>
  <c r="Z1503" i="1" s="1"/>
  <c r="AG1503" i="1" s="1"/>
  <c r="X1503" i="1"/>
  <c r="AG1385" i="1"/>
  <c r="E1503" i="1"/>
  <c r="A1505" i="1"/>
  <c r="AD1503" i="1"/>
  <c r="AC1506" i="1" l="1"/>
  <c r="K1506" i="1"/>
  <c r="AI1505" i="1"/>
  <c r="W1505" i="1"/>
  <c r="D1505" i="1"/>
  <c r="I1505" i="1"/>
  <c r="AB1504" i="1"/>
  <c r="AD1504" i="1" s="1"/>
  <c r="L1506" i="1"/>
  <c r="H1392" i="1"/>
  <c r="AA1506" i="1"/>
  <c r="AA1507" i="1" s="1"/>
  <c r="C1505" i="1"/>
  <c r="M1505" i="1"/>
  <c r="AB1505" i="1" s="1"/>
  <c r="Y1504" i="1"/>
  <c r="X1504" i="1"/>
  <c r="E1504" i="1"/>
  <c r="A1506" i="1"/>
  <c r="K1507" i="1" l="1"/>
  <c r="AC1507" i="1"/>
  <c r="AI1506" i="1"/>
  <c r="C1506" i="1"/>
  <c r="A1507" i="1"/>
  <c r="L1507" i="1"/>
  <c r="W1506" i="1"/>
  <c r="D1506" i="1"/>
  <c r="I1506" i="1"/>
  <c r="H1393" i="1"/>
  <c r="M1506" i="1"/>
  <c r="Y1505" i="1"/>
  <c r="X1505" i="1"/>
  <c r="AD1505" i="1"/>
  <c r="E1505" i="1"/>
  <c r="AC1508" i="1" l="1"/>
  <c r="K1508" i="1"/>
  <c r="W1507" i="1"/>
  <c r="D1507" i="1"/>
  <c r="M1507" i="1"/>
  <c r="AB1507" i="1" s="1"/>
  <c r="AD1507" i="1" s="1"/>
  <c r="C1507" i="1"/>
  <c r="AI1507" i="1"/>
  <c r="I1507" i="1"/>
  <c r="H1507" i="1" s="1"/>
  <c r="AB1506" i="1"/>
  <c r="AD1506" i="1" s="1"/>
  <c r="L1508" i="1"/>
  <c r="H1394" i="1"/>
  <c r="AA1508" i="1"/>
  <c r="Y1506" i="1"/>
  <c r="Z1506" i="1" s="1"/>
  <c r="AG1506" i="1" s="1"/>
  <c r="X1506" i="1"/>
  <c r="E1506" i="1"/>
  <c r="A1508" i="1"/>
  <c r="K1509" i="1" l="1"/>
  <c r="AC1509" i="1"/>
  <c r="X1507" i="1"/>
  <c r="Y1507" i="1"/>
  <c r="Z1507" i="1" s="1"/>
  <c r="AG1507" i="1" s="1"/>
  <c r="AI1508" i="1"/>
  <c r="E1507" i="1"/>
  <c r="W1508" i="1"/>
  <c r="D1508" i="1"/>
  <c r="I1508" i="1"/>
  <c r="L1509" i="1"/>
  <c r="H1395" i="1"/>
  <c r="AA1509" i="1"/>
  <c r="C1508" i="1"/>
  <c r="M1508" i="1"/>
  <c r="A1509" i="1"/>
  <c r="D1509" i="1" s="1"/>
  <c r="AC1510" i="1" l="1"/>
  <c r="K1510" i="1"/>
  <c r="AI1509" i="1"/>
  <c r="I1509" i="1"/>
  <c r="AB1508" i="1"/>
  <c r="AD1508" i="1" s="1"/>
  <c r="L1510" i="1"/>
  <c r="W1509" i="1"/>
  <c r="H1396" i="1"/>
  <c r="C1509" i="1"/>
  <c r="AA1510" i="1"/>
  <c r="M1509" i="1"/>
  <c r="Y1508" i="1"/>
  <c r="X1508" i="1"/>
  <c r="A1510" i="1"/>
  <c r="E1508" i="1"/>
  <c r="D1510" i="1" l="1"/>
  <c r="AC1511" i="1"/>
  <c r="K1511" i="1"/>
  <c r="AI1510" i="1"/>
  <c r="I1510" i="1"/>
  <c r="AB1509" i="1"/>
  <c r="AD1509" i="1" s="1"/>
  <c r="W1510" i="1"/>
  <c r="L1511" i="1"/>
  <c r="H1397" i="1"/>
  <c r="C1510" i="1"/>
  <c r="AA1511" i="1"/>
  <c r="M1510" i="1"/>
  <c r="AB1510" i="1" s="1"/>
  <c r="Y1509" i="1"/>
  <c r="X1509" i="1"/>
  <c r="E1509" i="1"/>
  <c r="A1511" i="1"/>
  <c r="Z1408" i="1"/>
  <c r="K1512" i="1" l="1"/>
  <c r="AC1512" i="1"/>
  <c r="AI1511" i="1"/>
  <c r="I1511" i="1"/>
  <c r="W1511" i="1"/>
  <c r="D1511" i="1"/>
  <c r="L1512" i="1"/>
  <c r="H1398" i="1"/>
  <c r="AA1512" i="1"/>
  <c r="M1511" i="1"/>
  <c r="AB1511" i="1" s="1"/>
  <c r="Y1510" i="1"/>
  <c r="X1510" i="1"/>
  <c r="C1511" i="1"/>
  <c r="E1510" i="1"/>
  <c r="AD1510" i="1"/>
  <c r="A1512" i="1"/>
  <c r="AG1408" i="1"/>
  <c r="AC1513" i="1" l="1"/>
  <c r="K1513" i="1"/>
  <c r="AI1512" i="1"/>
  <c r="W1512" i="1"/>
  <c r="D1512" i="1"/>
  <c r="I1512" i="1"/>
  <c r="L1513" i="1"/>
  <c r="H1399" i="1"/>
  <c r="AA1513" i="1"/>
  <c r="C1512" i="1"/>
  <c r="M1512" i="1"/>
  <c r="AB1512" i="1" s="1"/>
  <c r="Y1511" i="1"/>
  <c r="X1511" i="1"/>
  <c r="E1511" i="1"/>
  <c r="AD1511" i="1"/>
  <c r="A1513" i="1"/>
  <c r="K1514" i="1" l="1"/>
  <c r="AC1514" i="1"/>
  <c r="AI1513" i="1"/>
  <c r="I1513" i="1"/>
  <c r="W1513" i="1"/>
  <c r="D1513" i="1"/>
  <c r="L1514" i="1"/>
  <c r="H1400" i="1"/>
  <c r="AA1514" i="1"/>
  <c r="AD1512" i="1"/>
  <c r="M1513" i="1"/>
  <c r="AB1513" i="1" s="1"/>
  <c r="Y1512" i="1"/>
  <c r="Z1512" i="1" s="1"/>
  <c r="AG1512" i="1" s="1"/>
  <c r="X1512" i="1"/>
  <c r="C1513" i="1"/>
  <c r="E1512" i="1"/>
  <c r="A1514" i="1"/>
  <c r="AC1515" i="1" l="1"/>
  <c r="K1515" i="1"/>
  <c r="AI1514" i="1"/>
  <c r="W1514" i="1"/>
  <c r="D1514" i="1"/>
  <c r="I1514" i="1"/>
  <c r="L1515" i="1"/>
  <c r="H1401" i="1"/>
  <c r="AA1515" i="1"/>
  <c r="AD1513" i="1"/>
  <c r="Y1513" i="1"/>
  <c r="Z1513" i="1" s="1"/>
  <c r="AG1513" i="1" s="1"/>
  <c r="X1513" i="1"/>
  <c r="M1514" i="1"/>
  <c r="C1514" i="1"/>
  <c r="E1513" i="1"/>
  <c r="A1515" i="1"/>
  <c r="Z1409" i="1"/>
  <c r="K1516" i="1" l="1"/>
  <c r="AC1516" i="1"/>
  <c r="AI1515" i="1"/>
  <c r="W1515" i="1"/>
  <c r="D1515" i="1"/>
  <c r="I1515" i="1"/>
  <c r="AB1514" i="1"/>
  <c r="AD1514" i="1" s="1"/>
  <c r="L1516" i="1"/>
  <c r="H1402" i="1"/>
  <c r="AA1516" i="1"/>
  <c r="C1515" i="1"/>
  <c r="M1515" i="1"/>
  <c r="AB1515" i="1" s="1"/>
  <c r="Y1514" i="1"/>
  <c r="Z1514" i="1" s="1"/>
  <c r="AG1514" i="1" s="1"/>
  <c r="X1514" i="1"/>
  <c r="E1514" i="1"/>
  <c r="A1516" i="1"/>
  <c r="Z1410" i="1"/>
  <c r="AG1409" i="1"/>
  <c r="Z1413" i="1"/>
  <c r="AG1413" i="1" s="1"/>
  <c r="AC1517" i="1" l="1"/>
  <c r="K1517" i="1"/>
  <c r="AI1516" i="1"/>
  <c r="W1516" i="1"/>
  <c r="D1516" i="1"/>
  <c r="I1516" i="1"/>
  <c r="L1517" i="1"/>
  <c r="H1403" i="1"/>
  <c r="AA1517" i="1"/>
  <c r="M1516" i="1"/>
  <c r="AB1516" i="1" s="1"/>
  <c r="AD1515" i="1"/>
  <c r="Y1515" i="1"/>
  <c r="Z1515" i="1" s="1"/>
  <c r="AG1515" i="1" s="1"/>
  <c r="X1515" i="1"/>
  <c r="C1516" i="1"/>
  <c r="A1517" i="1"/>
  <c r="D1517" i="1" s="1"/>
  <c r="E1515" i="1"/>
  <c r="AG1410" i="1"/>
  <c r="K1518" i="1" l="1"/>
  <c r="AC1518" i="1"/>
  <c r="AI1517" i="1"/>
  <c r="I1517" i="1"/>
  <c r="W1517" i="1"/>
  <c r="L1518" i="1"/>
  <c r="H1404" i="1"/>
  <c r="AD1516" i="1"/>
  <c r="AA1518" i="1"/>
  <c r="C1517" i="1"/>
  <c r="M1517" i="1"/>
  <c r="AB1517" i="1" s="1"/>
  <c r="Y1516" i="1"/>
  <c r="Z1516" i="1" s="1"/>
  <c r="AG1516" i="1" s="1"/>
  <c r="X1516" i="1"/>
  <c r="A1518" i="1"/>
  <c r="E1516" i="1"/>
  <c r="AC1519" i="1" l="1"/>
  <c r="K1519" i="1"/>
  <c r="AI1518" i="1"/>
  <c r="W1518" i="1"/>
  <c r="D1518" i="1"/>
  <c r="I1518" i="1"/>
  <c r="L1519" i="1"/>
  <c r="H1405" i="1"/>
  <c r="AA1519" i="1"/>
  <c r="M1518" i="1"/>
  <c r="Y1517" i="1"/>
  <c r="Z1517" i="1" s="1"/>
  <c r="AG1517" i="1" s="1"/>
  <c r="X1517" i="1"/>
  <c r="C1518" i="1"/>
  <c r="E1517" i="1"/>
  <c r="A1519" i="1"/>
  <c r="AD1517" i="1"/>
  <c r="K1520" i="1" l="1"/>
  <c r="AC1520" i="1"/>
  <c r="AI1519" i="1"/>
  <c r="W1519" i="1"/>
  <c r="D1519" i="1"/>
  <c r="I1519" i="1"/>
  <c r="AB1518" i="1"/>
  <c r="AD1518" i="1" s="1"/>
  <c r="L1520" i="1"/>
  <c r="H1406" i="1"/>
  <c r="C1519" i="1"/>
  <c r="AA1520" i="1"/>
  <c r="M1519" i="1"/>
  <c r="Y1518" i="1"/>
  <c r="Z1518" i="1" s="1"/>
  <c r="AG1518" i="1" s="1"/>
  <c r="X1518" i="1"/>
  <c r="A1520" i="1"/>
  <c r="E1518" i="1"/>
  <c r="AC1521" i="1" l="1"/>
  <c r="K1521" i="1"/>
  <c r="AI1520" i="1"/>
  <c r="W1520" i="1"/>
  <c r="D1520" i="1"/>
  <c r="I1520" i="1"/>
  <c r="AB1519" i="1"/>
  <c r="AD1519" i="1" s="1"/>
  <c r="L1521" i="1"/>
  <c r="C1520" i="1"/>
  <c r="H1407" i="1"/>
  <c r="AA1521" i="1"/>
  <c r="M1520" i="1"/>
  <c r="AB1520" i="1" s="1"/>
  <c r="Y1519" i="1"/>
  <c r="Z1519" i="1" s="1"/>
  <c r="AG1519" i="1" s="1"/>
  <c r="X1519" i="1"/>
  <c r="E1519" i="1"/>
  <c r="A1521" i="1"/>
  <c r="D1521" i="1" s="1"/>
  <c r="K1522" i="1" l="1"/>
  <c r="AC1522" i="1"/>
  <c r="AI1521" i="1"/>
  <c r="I1521" i="1"/>
  <c r="W1521" i="1"/>
  <c r="L1522" i="1"/>
  <c r="H1408" i="1"/>
  <c r="AA1522" i="1"/>
  <c r="M1521" i="1"/>
  <c r="Y1520" i="1"/>
  <c r="Z1520" i="1" s="1"/>
  <c r="AG1520" i="1" s="1"/>
  <c r="X1520" i="1"/>
  <c r="C1521" i="1"/>
  <c r="Z1416" i="1"/>
  <c r="AG1416" i="1" s="1"/>
  <c r="AD1520" i="1"/>
  <c r="E1520" i="1"/>
  <c r="A1522" i="1"/>
  <c r="K1523" i="1" l="1"/>
  <c r="AC1523" i="1"/>
  <c r="AI1522" i="1"/>
  <c r="W1522" i="1"/>
  <c r="D1522" i="1"/>
  <c r="I1522" i="1"/>
  <c r="AB1521" i="1"/>
  <c r="AD1521" i="1" s="1"/>
  <c r="L1523" i="1"/>
  <c r="H1409" i="1"/>
  <c r="AA1523" i="1"/>
  <c r="M1522" i="1"/>
  <c r="AB1522" i="1" s="1"/>
  <c r="Y1521" i="1"/>
  <c r="Z1521" i="1" s="1"/>
  <c r="AG1521" i="1" s="1"/>
  <c r="X1521" i="1"/>
  <c r="C1522" i="1"/>
  <c r="E1521" i="1"/>
  <c r="A1523" i="1"/>
  <c r="K1524" i="1" s="1"/>
  <c r="Z1417" i="1"/>
  <c r="AC1524" i="1" l="1"/>
  <c r="AI1523" i="1"/>
  <c r="W1523" i="1"/>
  <c r="D1523" i="1"/>
  <c r="I1523" i="1"/>
  <c r="L1524" i="1"/>
  <c r="H1410" i="1"/>
  <c r="C1523" i="1"/>
  <c r="AA1524" i="1"/>
  <c r="M1523" i="1"/>
  <c r="Y1522" i="1"/>
  <c r="Z1522" i="1" s="1"/>
  <c r="AG1522" i="1" s="1"/>
  <c r="X1522" i="1"/>
  <c r="Z1418" i="1"/>
  <c r="AG1418" i="1" s="1"/>
  <c r="AD1522" i="1"/>
  <c r="E1522" i="1"/>
  <c r="A1524" i="1"/>
  <c r="K1525" i="1" s="1"/>
  <c r="AG1417" i="1"/>
  <c r="K1526" i="1" l="1"/>
  <c r="AC1525" i="1"/>
  <c r="AI1524" i="1"/>
  <c r="W1524" i="1"/>
  <c r="D1524" i="1"/>
  <c r="I1524" i="1"/>
  <c r="AB1523" i="1"/>
  <c r="AD1523" i="1" s="1"/>
  <c r="L1525" i="1"/>
  <c r="H1411" i="1"/>
  <c r="AA1525" i="1"/>
  <c r="M1524" i="1"/>
  <c r="Y1523" i="1"/>
  <c r="Z1523" i="1" s="1"/>
  <c r="AG1523" i="1" s="1"/>
  <c r="X1523" i="1"/>
  <c r="C1524" i="1"/>
  <c r="E1523" i="1"/>
  <c r="A1525" i="1"/>
  <c r="K1527" i="1" l="1"/>
  <c r="AC1526" i="1"/>
  <c r="AI1525" i="1"/>
  <c r="W1525" i="1"/>
  <c r="D1525" i="1"/>
  <c r="I1525" i="1"/>
  <c r="AB1524" i="1"/>
  <c r="AD1524" i="1" s="1"/>
  <c r="L1526" i="1"/>
  <c r="H1412" i="1"/>
  <c r="AA1526" i="1"/>
  <c r="M1525" i="1"/>
  <c r="AB1525" i="1" s="1"/>
  <c r="Y1524" i="1"/>
  <c r="Z1524" i="1" s="1"/>
  <c r="AG1524" i="1" s="1"/>
  <c r="X1524" i="1"/>
  <c r="C1525" i="1"/>
  <c r="E1524" i="1"/>
  <c r="A1526" i="1"/>
  <c r="AC1527" i="1" l="1"/>
  <c r="AI1526" i="1"/>
  <c r="W1526" i="1"/>
  <c r="D1526" i="1"/>
  <c r="I1526" i="1"/>
  <c r="L1527" i="1"/>
  <c r="H1413" i="1"/>
  <c r="AA1527" i="1"/>
  <c r="C1526" i="1"/>
  <c r="M1526" i="1"/>
  <c r="AB1526" i="1" s="1"/>
  <c r="Y1525" i="1"/>
  <c r="Z1525" i="1" s="1"/>
  <c r="AG1525" i="1" s="1"/>
  <c r="X1525" i="1"/>
  <c r="A1527" i="1"/>
  <c r="K1528" i="1" s="1"/>
  <c r="AD1525" i="1"/>
  <c r="E1525" i="1"/>
  <c r="K1529" i="1" l="1"/>
  <c r="AC1528" i="1"/>
  <c r="AI1527" i="1"/>
  <c r="W1527" i="1"/>
  <c r="D1527" i="1"/>
  <c r="I1527" i="1"/>
  <c r="L1528" i="1"/>
  <c r="H1414" i="1"/>
  <c r="AA1528" i="1"/>
  <c r="Y1526" i="1"/>
  <c r="Z1526" i="1" s="1"/>
  <c r="AG1526" i="1" s="1"/>
  <c r="X1526" i="1"/>
  <c r="C1527" i="1"/>
  <c r="M1527" i="1"/>
  <c r="AD1526" i="1"/>
  <c r="A1528" i="1"/>
  <c r="E1526" i="1"/>
  <c r="AC1529" i="1" l="1"/>
  <c r="AI1528" i="1"/>
  <c r="W1528" i="1"/>
  <c r="D1528" i="1"/>
  <c r="I1528" i="1"/>
  <c r="AB1527" i="1"/>
  <c r="AD1527" i="1" s="1"/>
  <c r="L1529" i="1"/>
  <c r="H1415" i="1"/>
  <c r="C1528" i="1"/>
  <c r="AA1529" i="1"/>
  <c r="M1528" i="1"/>
  <c r="Y1527" i="1"/>
  <c r="Z1527" i="1" s="1"/>
  <c r="AG1527" i="1" s="1"/>
  <c r="X1527" i="1"/>
  <c r="E1527" i="1"/>
  <c r="A1529" i="1"/>
  <c r="K1530" i="1" s="1"/>
  <c r="AC1530" i="1" l="1"/>
  <c r="AI1529" i="1"/>
  <c r="W1529" i="1"/>
  <c r="D1529" i="1"/>
  <c r="I1529" i="1"/>
  <c r="AB1528" i="1"/>
  <c r="AD1528" i="1" s="1"/>
  <c r="L1530" i="1"/>
  <c r="H1416" i="1"/>
  <c r="AA1530" i="1"/>
  <c r="Y1528" i="1"/>
  <c r="Z1528" i="1" s="1"/>
  <c r="AG1528" i="1" s="1"/>
  <c r="X1528" i="1"/>
  <c r="M1529" i="1"/>
  <c r="C1529" i="1"/>
  <c r="E1528" i="1"/>
  <c r="A1530" i="1"/>
  <c r="K1531" i="1" s="1"/>
  <c r="AC1531" i="1" l="1"/>
  <c r="AI1530" i="1"/>
  <c r="W1530" i="1"/>
  <c r="D1530" i="1"/>
  <c r="I1530" i="1"/>
  <c r="AB1529" i="1"/>
  <c r="AD1529" i="1" s="1"/>
  <c r="L1531" i="1"/>
  <c r="H1417" i="1"/>
  <c r="AA1531" i="1"/>
  <c r="M1530" i="1"/>
  <c r="Y1529" i="1"/>
  <c r="Z1529" i="1" s="1"/>
  <c r="AG1529" i="1" s="1"/>
  <c r="X1529" i="1"/>
  <c r="C1530" i="1"/>
  <c r="A1531" i="1"/>
  <c r="K1532" i="1" s="1"/>
  <c r="E1529" i="1"/>
  <c r="AC1532" i="1" l="1"/>
  <c r="AI1531" i="1"/>
  <c r="W1531" i="1"/>
  <c r="D1531" i="1"/>
  <c r="I1531" i="1"/>
  <c r="AB1530" i="1"/>
  <c r="AD1530" i="1" s="1"/>
  <c r="L1532" i="1"/>
  <c r="H1418" i="1"/>
  <c r="AA1532" i="1"/>
  <c r="C1531" i="1"/>
  <c r="M1531" i="1"/>
  <c r="AB1531" i="1" s="1"/>
  <c r="Y1530" i="1"/>
  <c r="Z1530" i="1" s="1"/>
  <c r="AG1530" i="1" s="1"/>
  <c r="X1530" i="1"/>
  <c r="E1530" i="1"/>
  <c r="A1532" i="1"/>
  <c r="K1533" i="1" s="1"/>
  <c r="AC1533" i="1" l="1"/>
  <c r="AI1532" i="1"/>
  <c r="W1532" i="1"/>
  <c r="D1532" i="1"/>
  <c r="I1532" i="1"/>
  <c r="L1533" i="1"/>
  <c r="H1419" i="1"/>
  <c r="AA1533" i="1"/>
  <c r="C1532" i="1"/>
  <c r="M1532" i="1"/>
  <c r="Y1531" i="1"/>
  <c r="Z1531" i="1" s="1"/>
  <c r="AG1531" i="1" s="1"/>
  <c r="X1531" i="1"/>
  <c r="A1533" i="1"/>
  <c r="K1534" i="1" s="1"/>
  <c r="AD1531" i="1"/>
  <c r="E1531" i="1"/>
  <c r="AC1534" i="1" l="1"/>
  <c r="AI1533" i="1"/>
  <c r="W1533" i="1"/>
  <c r="D1533" i="1"/>
  <c r="I1533" i="1"/>
  <c r="AB1532" i="1"/>
  <c r="AD1532" i="1" s="1"/>
  <c r="L1534" i="1"/>
  <c r="C1533" i="1"/>
  <c r="H1420" i="1"/>
  <c r="M1533" i="1"/>
  <c r="AA1534" i="1"/>
  <c r="Y1532" i="1"/>
  <c r="X1532" i="1"/>
  <c r="Z1415" i="1"/>
  <c r="E1532" i="1"/>
  <c r="A1534" i="1"/>
  <c r="K1535" i="1" s="1"/>
  <c r="AC1535" i="1" l="1"/>
  <c r="AI1534" i="1"/>
  <c r="I1534" i="1"/>
  <c r="W1534" i="1"/>
  <c r="D1534" i="1"/>
  <c r="AB1533" i="1"/>
  <c r="AD1533" i="1" s="1"/>
  <c r="L1535" i="1"/>
  <c r="H1421" i="1"/>
  <c r="AA1535" i="1"/>
  <c r="Y1533" i="1"/>
  <c r="X1533" i="1"/>
  <c r="AG1415" i="1"/>
  <c r="M1534" i="1"/>
  <c r="C1534" i="1"/>
  <c r="A1535" i="1"/>
  <c r="K1536" i="1" s="1"/>
  <c r="E1533" i="1"/>
  <c r="AC1536" i="1" l="1"/>
  <c r="AI1535" i="1"/>
  <c r="W1535" i="1"/>
  <c r="D1535" i="1"/>
  <c r="I1535" i="1"/>
  <c r="AB1534" i="1"/>
  <c r="AD1534" i="1" s="1"/>
  <c r="L1536" i="1"/>
  <c r="H1422" i="1"/>
  <c r="C1535" i="1"/>
  <c r="AA1536" i="1"/>
  <c r="M1535" i="1"/>
  <c r="AB1535" i="1" s="1"/>
  <c r="Y1534" i="1"/>
  <c r="X1534" i="1"/>
  <c r="A1536" i="1"/>
  <c r="K1537" i="1" s="1"/>
  <c r="E1534" i="1"/>
  <c r="AC1537" i="1" l="1"/>
  <c r="AI1536" i="1"/>
  <c r="W1536" i="1"/>
  <c r="D1536" i="1"/>
  <c r="I1536" i="1"/>
  <c r="L1537" i="1"/>
  <c r="C1536" i="1"/>
  <c r="H1423" i="1"/>
  <c r="AA1537" i="1"/>
  <c r="M1536" i="1"/>
  <c r="Y1535" i="1"/>
  <c r="Z1535" i="1" s="1"/>
  <c r="AG1535" i="1" s="1"/>
  <c r="X1535" i="1"/>
  <c r="A1537" i="1"/>
  <c r="K1538" i="1" s="1"/>
  <c r="AD1535" i="1"/>
  <c r="E1535" i="1"/>
  <c r="AC1538" i="1" l="1"/>
  <c r="AI1537" i="1"/>
  <c r="I1537" i="1"/>
  <c r="W1537" i="1"/>
  <c r="D1537" i="1"/>
  <c r="AB1536" i="1"/>
  <c r="AD1536" i="1" s="1"/>
  <c r="L1538" i="1"/>
  <c r="H1424" i="1"/>
  <c r="AA1538" i="1"/>
  <c r="M1537" i="1"/>
  <c r="AB1537" i="1" s="1"/>
  <c r="Y1536" i="1"/>
  <c r="Z1536" i="1" s="1"/>
  <c r="AG1536" i="1" s="1"/>
  <c r="X1536" i="1"/>
  <c r="C1537" i="1"/>
  <c r="A1538" i="1"/>
  <c r="K1539" i="1" s="1"/>
  <c r="E1536" i="1"/>
  <c r="AC1539" i="1" l="1"/>
  <c r="AI1538" i="1"/>
  <c r="W1538" i="1"/>
  <c r="D1538" i="1"/>
  <c r="I1538" i="1"/>
  <c r="L1539" i="1"/>
  <c r="H1425" i="1"/>
  <c r="AA1539" i="1"/>
  <c r="C1538" i="1"/>
  <c r="M1538" i="1"/>
  <c r="Y1537" i="1"/>
  <c r="Z1537" i="1" s="1"/>
  <c r="AG1537" i="1" s="1"/>
  <c r="X1537" i="1"/>
  <c r="E1537" i="1"/>
  <c r="A1539" i="1"/>
  <c r="K1540" i="1" s="1"/>
  <c r="AD1537" i="1"/>
  <c r="AC1540" i="1" l="1"/>
  <c r="AI1539" i="1"/>
  <c r="W1539" i="1"/>
  <c r="D1539" i="1"/>
  <c r="I1539" i="1"/>
  <c r="AB1538" i="1"/>
  <c r="AD1538" i="1" s="1"/>
  <c r="L1540" i="1"/>
  <c r="H1426" i="1"/>
  <c r="AA1540" i="1"/>
  <c r="M1539" i="1"/>
  <c r="Y1538" i="1"/>
  <c r="X1538" i="1"/>
  <c r="C1539" i="1"/>
  <c r="E1538" i="1"/>
  <c r="A1540" i="1"/>
  <c r="K1541" i="1" s="1"/>
  <c r="AC1541" i="1" l="1"/>
  <c r="AI1540" i="1"/>
  <c r="W1540" i="1"/>
  <c r="D1540" i="1"/>
  <c r="I1540" i="1"/>
  <c r="AB1539" i="1"/>
  <c r="AD1539" i="1" s="1"/>
  <c r="L1541" i="1"/>
  <c r="H1427" i="1"/>
  <c r="AA1541" i="1"/>
  <c r="M1540" i="1"/>
  <c r="AB1540" i="1" s="1"/>
  <c r="Y1539" i="1"/>
  <c r="Z1539" i="1" s="1"/>
  <c r="AG1539" i="1" s="1"/>
  <c r="X1539" i="1"/>
  <c r="C1540" i="1"/>
  <c r="A1541" i="1"/>
  <c r="E1539" i="1"/>
  <c r="D1541" i="1" l="1"/>
  <c r="AC1542" i="1"/>
  <c r="K1542" i="1"/>
  <c r="AI1541" i="1"/>
  <c r="I1541" i="1"/>
  <c r="W1541" i="1"/>
  <c r="L1542" i="1"/>
  <c r="H1428" i="1"/>
  <c r="AA1542" i="1"/>
  <c r="M1541" i="1"/>
  <c r="C1541" i="1"/>
  <c r="Y1540" i="1"/>
  <c r="X1540" i="1"/>
  <c r="E1540" i="1"/>
  <c r="A1542" i="1"/>
  <c r="AD1540" i="1"/>
  <c r="Z1439" i="1"/>
  <c r="AC1543" i="1" l="1"/>
  <c r="K1543" i="1"/>
  <c r="AI1542" i="1"/>
  <c r="I1542" i="1"/>
  <c r="W1542" i="1"/>
  <c r="D1542" i="1"/>
  <c r="AB1541" i="1"/>
  <c r="AD1541" i="1" s="1"/>
  <c r="L1543" i="1"/>
  <c r="H1429" i="1"/>
  <c r="AA1543" i="1"/>
  <c r="M1542" i="1"/>
  <c r="AB1542" i="1" s="1"/>
  <c r="Y1541" i="1"/>
  <c r="X1541" i="1"/>
  <c r="C1542" i="1"/>
  <c r="E1541" i="1"/>
  <c r="A1543" i="1"/>
  <c r="D1543" i="1" s="1"/>
  <c r="AG1439" i="1"/>
  <c r="K1544" i="1" l="1"/>
  <c r="AC1544" i="1"/>
  <c r="AI1543" i="1"/>
  <c r="I1543" i="1"/>
  <c r="W1543" i="1"/>
  <c r="L1544" i="1"/>
  <c r="H1430" i="1"/>
  <c r="AA1544" i="1"/>
  <c r="C1543" i="1"/>
  <c r="M1543" i="1"/>
  <c r="Y1542" i="1"/>
  <c r="X1542" i="1"/>
  <c r="AD1542" i="1"/>
  <c r="E1542" i="1"/>
  <c r="A1544" i="1"/>
  <c r="Z1438" i="1"/>
  <c r="AG1438" i="1" s="1"/>
  <c r="AC1545" i="1" l="1"/>
  <c r="K1545" i="1"/>
  <c r="AI1544" i="1"/>
  <c r="I1544" i="1"/>
  <c r="W1544" i="1"/>
  <c r="D1544" i="1"/>
  <c r="AB1543" i="1"/>
  <c r="AD1543" i="1" s="1"/>
  <c r="L1545" i="1"/>
  <c r="C1544" i="1"/>
  <c r="H1431" i="1"/>
  <c r="AA1545" i="1"/>
  <c r="M1544" i="1"/>
  <c r="Y1543" i="1"/>
  <c r="Z1543" i="1" s="1"/>
  <c r="AG1543" i="1" s="1"/>
  <c r="X1543" i="1"/>
  <c r="E1543" i="1"/>
  <c r="A1545" i="1"/>
  <c r="Z1442" i="1"/>
  <c r="AG1442" i="1" s="1"/>
  <c r="K1546" i="1" l="1"/>
  <c r="AC1546" i="1"/>
  <c r="AI1545" i="1"/>
  <c r="I1545" i="1"/>
  <c r="W1545" i="1"/>
  <c r="D1545" i="1"/>
  <c r="AB1544" i="1"/>
  <c r="AD1544" i="1" s="1"/>
  <c r="L1546" i="1"/>
  <c r="M1545" i="1"/>
  <c r="H1432" i="1"/>
  <c r="AA1546" i="1"/>
  <c r="Y1544" i="1"/>
  <c r="Z1544" i="1" s="1"/>
  <c r="AG1544" i="1" s="1"/>
  <c r="X1544" i="1"/>
  <c r="C1545" i="1"/>
  <c r="E1544" i="1"/>
  <c r="A1546" i="1"/>
  <c r="K1547" i="1" l="1"/>
  <c r="AC1547" i="1"/>
  <c r="AI1546" i="1"/>
  <c r="W1546" i="1"/>
  <c r="D1546" i="1"/>
  <c r="I1546" i="1"/>
  <c r="AB1545" i="1"/>
  <c r="AD1545" i="1" s="1"/>
  <c r="L1547" i="1"/>
  <c r="H1433" i="1"/>
  <c r="AA1547" i="1"/>
  <c r="C1546" i="1"/>
  <c r="Y1545" i="1"/>
  <c r="Z1545" i="1" s="1"/>
  <c r="AG1545" i="1" s="1"/>
  <c r="X1545" i="1"/>
  <c r="M1546" i="1"/>
  <c r="AB1546" i="1" s="1"/>
  <c r="A1547" i="1"/>
  <c r="K1548" i="1" s="1"/>
  <c r="E1545" i="1"/>
  <c r="Z1441" i="1"/>
  <c r="AC1548" i="1" l="1"/>
  <c r="AI1547" i="1"/>
  <c r="W1547" i="1"/>
  <c r="D1547" i="1"/>
  <c r="I1547" i="1"/>
  <c r="L1548" i="1"/>
  <c r="M1547" i="1"/>
  <c r="AB1547" i="1" s="1"/>
  <c r="AD1547" i="1" s="1"/>
  <c r="H1434" i="1"/>
  <c r="AA1548" i="1"/>
  <c r="Y1546" i="1"/>
  <c r="Z1546" i="1" s="1"/>
  <c r="AG1546" i="1" s="1"/>
  <c r="X1546" i="1"/>
  <c r="C1547" i="1"/>
  <c r="E1546" i="1"/>
  <c r="A1548" i="1"/>
  <c r="K1549" i="1" s="1"/>
  <c r="AD1546" i="1"/>
  <c r="AG1441" i="1"/>
  <c r="AC1549" i="1" l="1"/>
  <c r="AI1548" i="1"/>
  <c r="W1548" i="1"/>
  <c r="D1548" i="1"/>
  <c r="I1548" i="1"/>
  <c r="L1549" i="1"/>
  <c r="M1548" i="1"/>
  <c r="AB1548" i="1" s="1"/>
  <c r="H1435" i="1"/>
  <c r="C1548" i="1"/>
  <c r="AA1549" i="1"/>
  <c r="Y1547" i="1"/>
  <c r="Z1547" i="1" s="1"/>
  <c r="AG1547" i="1" s="1"/>
  <c r="X1547" i="1"/>
  <c r="A1549" i="1"/>
  <c r="K1550" i="1" s="1"/>
  <c r="E1547" i="1"/>
  <c r="Z1443" i="1"/>
  <c r="AC1550" i="1" l="1"/>
  <c r="AI1549" i="1"/>
  <c r="W1549" i="1"/>
  <c r="D1549" i="1"/>
  <c r="I1549" i="1"/>
  <c r="L1550" i="1"/>
  <c r="C1549" i="1"/>
  <c r="H1436" i="1"/>
  <c r="AA1550" i="1"/>
  <c r="M1549" i="1"/>
  <c r="Y1548" i="1"/>
  <c r="Z1548" i="1" s="1"/>
  <c r="AG1548" i="1" s="1"/>
  <c r="X1548" i="1"/>
  <c r="E1548" i="1"/>
  <c r="A1550" i="1"/>
  <c r="K1551" i="1" s="1"/>
  <c r="AD1548" i="1"/>
  <c r="AG1443" i="1"/>
  <c r="K1552" i="1" l="1"/>
  <c r="AC1551" i="1"/>
  <c r="AI1550" i="1"/>
  <c r="W1550" i="1"/>
  <c r="D1550" i="1"/>
  <c r="I1550" i="1"/>
  <c r="AB1549" i="1"/>
  <c r="AD1549" i="1" s="1"/>
  <c r="L1551" i="1"/>
  <c r="H1437" i="1"/>
  <c r="AA1551" i="1"/>
  <c r="Y1549" i="1"/>
  <c r="Z1549" i="1" s="1"/>
  <c r="AG1549" i="1" s="1"/>
  <c r="X1549" i="1"/>
  <c r="M1550" i="1"/>
  <c r="C1550" i="1"/>
  <c r="E1549" i="1"/>
  <c r="A1551" i="1"/>
  <c r="AC1552" i="1" l="1"/>
  <c r="AI1551" i="1"/>
  <c r="W1551" i="1"/>
  <c r="D1551" i="1"/>
  <c r="I1551" i="1"/>
  <c r="AB1550" i="1"/>
  <c r="AD1550" i="1" s="1"/>
  <c r="L1552" i="1"/>
  <c r="H1438" i="1"/>
  <c r="AA1552" i="1"/>
  <c r="M1551" i="1"/>
  <c r="AB1551" i="1" s="1"/>
  <c r="Y1550" i="1"/>
  <c r="Z1550" i="1" s="1"/>
  <c r="AG1550" i="1" s="1"/>
  <c r="X1550" i="1"/>
  <c r="C1551" i="1"/>
  <c r="E1550" i="1"/>
  <c r="A1552" i="1"/>
  <c r="D1552" i="1" s="1"/>
  <c r="AC1553" i="1" l="1"/>
  <c r="K1553" i="1"/>
  <c r="AI1552" i="1"/>
  <c r="I1552" i="1"/>
  <c r="L1553" i="1"/>
  <c r="W1552" i="1"/>
  <c r="H1439" i="1"/>
  <c r="AA1553" i="1"/>
  <c r="M1552" i="1"/>
  <c r="C1552" i="1"/>
  <c r="Y1551" i="1"/>
  <c r="Z1551" i="1" s="1"/>
  <c r="AG1551" i="1" s="1"/>
  <c r="X1551" i="1"/>
  <c r="E1551" i="1"/>
  <c r="AD1551" i="1"/>
  <c r="A1553" i="1"/>
  <c r="K1554" i="1" l="1"/>
  <c r="AC1554" i="1"/>
  <c r="AI1553" i="1"/>
  <c r="W1553" i="1"/>
  <c r="D1553" i="1"/>
  <c r="I1553" i="1"/>
  <c r="AB1552" i="1"/>
  <c r="AD1552" i="1" s="1"/>
  <c r="L1554" i="1"/>
  <c r="H1440" i="1"/>
  <c r="M1553" i="1"/>
  <c r="AA1554" i="1"/>
  <c r="Y1552" i="1"/>
  <c r="Z1552" i="1" s="1"/>
  <c r="AG1552" i="1" s="1"/>
  <c r="X1552" i="1"/>
  <c r="C1553" i="1"/>
  <c r="Z1448" i="1"/>
  <c r="AG1448" i="1" s="1"/>
  <c r="A1554" i="1"/>
  <c r="D1554" i="1" s="1"/>
  <c r="E1552" i="1"/>
  <c r="AC1555" i="1" l="1"/>
  <c r="K1555" i="1"/>
  <c r="AI1554" i="1"/>
  <c r="I1554" i="1"/>
  <c r="AB1553" i="1"/>
  <c r="AD1553" i="1" s="1"/>
  <c r="W1554" i="1"/>
  <c r="L1555" i="1"/>
  <c r="H1441" i="1"/>
  <c r="M1554" i="1"/>
  <c r="AB1554" i="1" s="1"/>
  <c r="AA1555" i="1"/>
  <c r="Y1553" i="1"/>
  <c r="Z1553" i="1" s="1"/>
  <c r="AG1553" i="1" s="1"/>
  <c r="X1553" i="1"/>
  <c r="C1554" i="1"/>
  <c r="E1553" i="1"/>
  <c r="A1555" i="1"/>
  <c r="K1556" i="1" l="1"/>
  <c r="AC1556" i="1"/>
  <c r="AI1555" i="1"/>
  <c r="W1555" i="1"/>
  <c r="D1555" i="1"/>
  <c r="I1555" i="1"/>
  <c r="L1556" i="1"/>
  <c r="H1442" i="1"/>
  <c r="AA1556" i="1"/>
  <c r="M1555" i="1"/>
  <c r="E1554" i="1"/>
  <c r="Y1554" i="1"/>
  <c r="Z1554" i="1" s="1"/>
  <c r="AG1554" i="1" s="1"/>
  <c r="X1554" i="1"/>
  <c r="C1555" i="1"/>
  <c r="A1556" i="1"/>
  <c r="AD1554" i="1"/>
  <c r="Z1450" i="1"/>
  <c r="AC1557" i="1" l="1"/>
  <c r="K1557" i="1"/>
  <c r="K1558" i="1" s="1"/>
  <c r="AI1556" i="1"/>
  <c r="W1556" i="1"/>
  <c r="D1556" i="1"/>
  <c r="I1556" i="1"/>
  <c r="AB1555" i="1"/>
  <c r="AD1555" i="1" s="1"/>
  <c r="L1557" i="1"/>
  <c r="H1443" i="1"/>
  <c r="AA1557" i="1"/>
  <c r="C1556" i="1"/>
  <c r="M1556" i="1"/>
  <c r="Y1555" i="1"/>
  <c r="X1555" i="1"/>
  <c r="E1555" i="1"/>
  <c r="Z1555" i="1"/>
  <c r="AG1555" i="1" s="1"/>
  <c r="A1557" i="1"/>
  <c r="AG1450" i="1"/>
  <c r="AC1558" i="1" l="1"/>
  <c r="AI1557" i="1"/>
  <c r="W1557" i="1"/>
  <c r="D1557" i="1"/>
  <c r="I1557" i="1"/>
  <c r="AB1556" i="1"/>
  <c r="AD1556" i="1" s="1"/>
  <c r="L1558" i="1"/>
  <c r="H1444" i="1"/>
  <c r="AA1558" i="1"/>
  <c r="C1557" i="1"/>
  <c r="M1557" i="1"/>
  <c r="Y1556" i="1"/>
  <c r="Z1556" i="1" s="1"/>
  <c r="AG1556" i="1" s="1"/>
  <c r="X1556" i="1"/>
  <c r="E1556" i="1"/>
  <c r="A1558" i="1"/>
  <c r="K1559" i="1" s="1"/>
  <c r="AC1559" i="1" l="1"/>
  <c r="AI1558" i="1"/>
  <c r="W1558" i="1"/>
  <c r="D1558" i="1"/>
  <c r="I1558" i="1"/>
  <c r="AB1557" i="1"/>
  <c r="AD1557" i="1" s="1"/>
  <c r="L1559" i="1"/>
  <c r="H1445" i="1"/>
  <c r="AA1559" i="1"/>
  <c r="Y1557" i="1"/>
  <c r="Z1557" i="1" s="1"/>
  <c r="AG1557" i="1" s="1"/>
  <c r="X1557" i="1"/>
  <c r="C1558" i="1"/>
  <c r="M1558" i="1"/>
  <c r="AB1558" i="1" s="1"/>
  <c r="E1557" i="1"/>
  <c r="A1559" i="1"/>
  <c r="K1560" i="1" s="1"/>
  <c r="AC1560" i="1" l="1"/>
  <c r="AI1559" i="1"/>
  <c r="W1559" i="1"/>
  <c r="D1559" i="1"/>
  <c r="I1559" i="1"/>
  <c r="L1560" i="1"/>
  <c r="H1446" i="1"/>
  <c r="AA1560" i="1"/>
  <c r="C1559" i="1"/>
  <c r="M1559" i="1"/>
  <c r="Y1558" i="1"/>
  <c r="Z1558" i="1" s="1"/>
  <c r="AG1558" i="1" s="1"/>
  <c r="X1558" i="1"/>
  <c r="A1560" i="1"/>
  <c r="K1561" i="1" s="1"/>
  <c r="E1558" i="1"/>
  <c r="AD1558" i="1"/>
  <c r="AC1561" i="1" l="1"/>
  <c r="AI1560" i="1"/>
  <c r="W1560" i="1"/>
  <c r="D1560" i="1"/>
  <c r="I1560" i="1"/>
  <c r="AB1559" i="1"/>
  <c r="AD1559" i="1" s="1"/>
  <c r="L1561" i="1"/>
  <c r="H1447" i="1"/>
  <c r="M1560" i="1"/>
  <c r="AA1561" i="1"/>
  <c r="Y1559" i="1"/>
  <c r="Z1559" i="1" s="1"/>
  <c r="AG1559" i="1" s="1"/>
  <c r="X1559" i="1"/>
  <c r="C1560" i="1"/>
  <c r="A1561" i="1"/>
  <c r="K1562" i="1" s="1"/>
  <c r="E1559" i="1"/>
  <c r="AC1562" i="1" l="1"/>
  <c r="AI1561" i="1"/>
  <c r="W1561" i="1"/>
  <c r="D1561" i="1"/>
  <c r="I1561" i="1"/>
  <c r="AB1560" i="1"/>
  <c r="AD1560" i="1" s="1"/>
  <c r="L1562" i="1"/>
  <c r="H1448" i="1"/>
  <c r="AA1562" i="1"/>
  <c r="C1561" i="1"/>
  <c r="M1561" i="1"/>
  <c r="Y1560" i="1"/>
  <c r="X1560" i="1"/>
  <c r="E1560" i="1"/>
  <c r="A1562" i="1"/>
  <c r="K1563" i="1" s="1"/>
  <c r="AC1563" i="1" l="1"/>
  <c r="AI1562" i="1"/>
  <c r="W1562" i="1"/>
  <c r="D1562" i="1"/>
  <c r="I1562" i="1"/>
  <c r="AB1561" i="1"/>
  <c r="AD1561" i="1" s="1"/>
  <c r="L1563" i="1"/>
  <c r="H1449" i="1"/>
  <c r="AA1563" i="1"/>
  <c r="M1562" i="1"/>
  <c r="Y1561" i="1"/>
  <c r="X1561" i="1"/>
  <c r="C1562" i="1"/>
  <c r="E1561" i="1"/>
  <c r="A1563" i="1"/>
  <c r="K1564" i="1" s="1"/>
  <c r="AC1564" i="1" l="1"/>
  <c r="AI1563" i="1"/>
  <c r="I1563" i="1"/>
  <c r="W1563" i="1"/>
  <c r="D1563" i="1"/>
  <c r="AB1562" i="1"/>
  <c r="AD1562" i="1" s="1"/>
  <c r="L1564" i="1"/>
  <c r="H1450" i="1"/>
  <c r="AA1564" i="1"/>
  <c r="Y1562" i="1"/>
  <c r="X1562" i="1"/>
  <c r="C1563" i="1"/>
  <c r="M1563" i="1"/>
  <c r="E1562" i="1"/>
  <c r="A1564" i="1"/>
  <c r="K1565" i="1" s="1"/>
  <c r="AC1565" i="1" l="1"/>
  <c r="AI1564" i="1"/>
  <c r="W1564" i="1"/>
  <c r="D1564" i="1"/>
  <c r="I1564" i="1"/>
  <c r="AB1563" i="1"/>
  <c r="AD1563" i="1" s="1"/>
  <c r="L1565" i="1"/>
  <c r="M1564" i="1"/>
  <c r="AB1564" i="1" s="1"/>
  <c r="H1451" i="1"/>
  <c r="AA1565" i="1"/>
  <c r="Y1563" i="1"/>
  <c r="Z1563" i="1" s="1"/>
  <c r="AG1563" i="1" s="1"/>
  <c r="X1563" i="1"/>
  <c r="C1564" i="1"/>
  <c r="Z1446" i="1"/>
  <c r="E1563" i="1"/>
  <c r="A1565" i="1"/>
  <c r="K1566" i="1" s="1"/>
  <c r="L1566" i="1" l="1"/>
  <c r="AC1566" i="1"/>
  <c r="AI1565" i="1"/>
  <c r="I1565" i="1"/>
  <c r="W1565" i="1"/>
  <c r="D1565" i="1"/>
  <c r="H1452" i="1"/>
  <c r="AA1566" i="1"/>
  <c r="AG1446" i="1"/>
  <c r="C1565" i="1"/>
  <c r="Y1564" i="1"/>
  <c r="Z1564" i="1" s="1"/>
  <c r="AG1564" i="1" s="1"/>
  <c r="X1564" i="1"/>
  <c r="M1565" i="1"/>
  <c r="AB1565" i="1" s="1"/>
  <c r="E1564" i="1"/>
  <c r="AD1564" i="1"/>
  <c r="A1566" i="1"/>
  <c r="K1567" i="1" s="1"/>
  <c r="AC1567" i="1" l="1"/>
  <c r="AI1566" i="1"/>
  <c r="W1566" i="1"/>
  <c r="D1566" i="1"/>
  <c r="I1566" i="1"/>
  <c r="L1567" i="1"/>
  <c r="H1453" i="1"/>
  <c r="AA1567" i="1"/>
  <c r="M1566" i="1"/>
  <c r="AB1566" i="1" s="1"/>
  <c r="AD1565" i="1"/>
  <c r="Y1565" i="1"/>
  <c r="Z1565" i="1" s="1"/>
  <c r="AG1565" i="1" s="1"/>
  <c r="X1565" i="1"/>
  <c r="C1566" i="1"/>
  <c r="E1565" i="1"/>
  <c r="A1567" i="1"/>
  <c r="K1568" i="1" s="1"/>
  <c r="AC1568" i="1" l="1"/>
  <c r="AI1567" i="1"/>
  <c r="W1567" i="1"/>
  <c r="D1567" i="1"/>
  <c r="I1567" i="1"/>
  <c r="L1568" i="1"/>
  <c r="H1454" i="1"/>
  <c r="AA1568" i="1"/>
  <c r="C1567" i="1"/>
  <c r="M1567" i="1"/>
  <c r="Y1566" i="1"/>
  <c r="Z1566" i="1" s="1"/>
  <c r="AG1566" i="1" s="1"/>
  <c r="X1566" i="1"/>
  <c r="A1568" i="1"/>
  <c r="K1569" i="1" s="1"/>
  <c r="AD1566" i="1"/>
  <c r="E1566" i="1"/>
  <c r="AC1569" i="1" l="1"/>
  <c r="AI1568" i="1"/>
  <c r="I1568" i="1"/>
  <c r="W1568" i="1"/>
  <c r="D1568" i="1"/>
  <c r="AB1567" i="1"/>
  <c r="AD1567" i="1" s="1"/>
  <c r="L1569" i="1"/>
  <c r="H1455" i="1"/>
  <c r="AA1569" i="1"/>
  <c r="Y1567" i="1"/>
  <c r="Z1567" i="1" s="1"/>
  <c r="AG1567" i="1" s="1"/>
  <c r="X1567" i="1"/>
  <c r="M1568" i="1"/>
  <c r="C1568" i="1"/>
  <c r="E1567" i="1"/>
  <c r="A1569" i="1"/>
  <c r="K1570" i="1" s="1"/>
  <c r="AC1570" i="1" l="1"/>
  <c r="AI1569" i="1"/>
  <c r="W1569" i="1"/>
  <c r="D1569" i="1"/>
  <c r="I1569" i="1"/>
  <c r="AB1568" i="1"/>
  <c r="AD1568" i="1" s="1"/>
  <c r="L1570" i="1"/>
  <c r="H1456" i="1"/>
  <c r="AA1570" i="1"/>
  <c r="Y1568" i="1"/>
  <c r="X1568" i="1"/>
  <c r="C1569" i="1"/>
  <c r="M1569" i="1"/>
  <c r="E1568" i="1"/>
  <c r="A1570" i="1"/>
  <c r="D1570" i="1" s="1"/>
  <c r="AC1571" i="1" l="1"/>
  <c r="K1571" i="1"/>
  <c r="AI1570" i="1"/>
  <c r="I1570" i="1"/>
  <c r="AB1569" i="1"/>
  <c r="AD1569" i="1" s="1"/>
  <c r="W1570" i="1"/>
  <c r="L1571" i="1"/>
  <c r="H1457" i="1"/>
  <c r="AA1571" i="1"/>
  <c r="M1570" i="1"/>
  <c r="AB1570" i="1" s="1"/>
  <c r="Y1569" i="1"/>
  <c r="Z1569" i="1" s="1"/>
  <c r="AG1569" i="1" s="1"/>
  <c r="X1569" i="1"/>
  <c r="C1570" i="1"/>
  <c r="E1569" i="1"/>
  <c r="A1571" i="1"/>
  <c r="K1572" i="1" l="1"/>
  <c r="AC1572" i="1"/>
  <c r="AI1571" i="1"/>
  <c r="W1571" i="1"/>
  <c r="D1571" i="1"/>
  <c r="I1571" i="1"/>
  <c r="L1572" i="1"/>
  <c r="H1458" i="1"/>
  <c r="AA1572" i="1"/>
  <c r="Y1570" i="1"/>
  <c r="X1570" i="1"/>
  <c r="C1571" i="1"/>
  <c r="M1571" i="1"/>
  <c r="E1570" i="1"/>
  <c r="A1572" i="1"/>
  <c r="AD1570" i="1"/>
  <c r="D1572" i="1" l="1"/>
  <c r="AC1573" i="1"/>
  <c r="K1573" i="1"/>
  <c r="AI1572" i="1"/>
  <c r="I1572" i="1"/>
  <c r="AB1571" i="1"/>
  <c r="AD1571" i="1" s="1"/>
  <c r="W1572" i="1"/>
  <c r="L1573" i="1"/>
  <c r="H1459" i="1"/>
  <c r="AA1573" i="1"/>
  <c r="M1572" i="1"/>
  <c r="Y1571" i="1"/>
  <c r="Z1571" i="1" s="1"/>
  <c r="AG1571" i="1" s="1"/>
  <c r="X1571" i="1"/>
  <c r="C1572" i="1"/>
  <c r="E1571" i="1"/>
  <c r="A1573" i="1"/>
  <c r="K1574" i="1" l="1"/>
  <c r="AC1574" i="1"/>
  <c r="AI1573" i="1"/>
  <c r="I1573" i="1"/>
  <c r="W1573" i="1"/>
  <c r="I1574" i="1" s="1"/>
  <c r="D1573" i="1"/>
  <c r="AB1572" i="1"/>
  <c r="AD1572" i="1" s="1"/>
  <c r="L1574" i="1"/>
  <c r="H1460" i="1"/>
  <c r="AA1574" i="1"/>
  <c r="C1573" i="1"/>
  <c r="M1573" i="1"/>
  <c r="Y1572" i="1"/>
  <c r="X1572" i="1"/>
  <c r="E1572" i="1"/>
  <c r="A1574" i="1"/>
  <c r="K1575" i="1" s="1"/>
  <c r="AC1575" i="1" l="1"/>
  <c r="W1574" i="1"/>
  <c r="D1574" i="1"/>
  <c r="AI1574" i="1"/>
  <c r="AB1573" i="1"/>
  <c r="AD1573" i="1" s="1"/>
  <c r="L1575" i="1"/>
  <c r="H1461" i="1"/>
  <c r="C1574" i="1"/>
  <c r="AA1575" i="1"/>
  <c r="M1574" i="1"/>
  <c r="Y1573" i="1"/>
  <c r="Z1573" i="1" s="1"/>
  <c r="AG1573" i="1" s="1"/>
  <c r="X1573" i="1"/>
  <c r="A1575" i="1"/>
  <c r="K1576" i="1" s="1"/>
  <c r="E1573" i="1"/>
  <c r="Z1472" i="1"/>
  <c r="AG1472" i="1" s="1"/>
  <c r="AC1576" i="1" l="1"/>
  <c r="AI1575" i="1"/>
  <c r="I1575" i="1"/>
  <c r="W1575" i="1"/>
  <c r="D1575" i="1"/>
  <c r="AB1574" i="1"/>
  <c r="AD1574" i="1" s="1"/>
  <c r="L1576" i="1"/>
  <c r="H1462" i="1"/>
  <c r="AA1576" i="1"/>
  <c r="M1575" i="1"/>
  <c r="Y1574" i="1"/>
  <c r="Z1574" i="1" s="1"/>
  <c r="AG1574" i="1" s="1"/>
  <c r="X1574" i="1"/>
  <c r="C1575" i="1"/>
  <c r="A1576" i="1"/>
  <c r="D1576" i="1" s="1"/>
  <c r="E1574" i="1"/>
  <c r="Z1470" i="1"/>
  <c r="AC1577" i="1" l="1"/>
  <c r="K1577" i="1"/>
  <c r="AI1576" i="1"/>
  <c r="I1576" i="1"/>
  <c r="AB1575" i="1"/>
  <c r="AD1575" i="1" s="1"/>
  <c r="W1576" i="1"/>
  <c r="L1577" i="1"/>
  <c r="H1463" i="1"/>
  <c r="AA1577" i="1"/>
  <c r="C1576" i="1"/>
  <c r="M1576" i="1"/>
  <c r="AB1576" i="1" s="1"/>
  <c r="Y1575" i="1"/>
  <c r="Z1575" i="1" s="1"/>
  <c r="AG1575" i="1" s="1"/>
  <c r="X1575" i="1"/>
  <c r="E1575" i="1"/>
  <c r="A1577" i="1"/>
  <c r="AG1470" i="1"/>
  <c r="Z1471" i="1"/>
  <c r="K1578" i="1" l="1"/>
  <c r="AC1578" i="1"/>
  <c r="AI1577" i="1"/>
  <c r="W1577" i="1"/>
  <c r="D1577" i="1"/>
  <c r="I1577" i="1"/>
  <c r="L1578" i="1"/>
  <c r="H1464" i="1"/>
  <c r="AA1578" i="1"/>
  <c r="M1577" i="1"/>
  <c r="Y1576" i="1"/>
  <c r="Z1576" i="1" s="1"/>
  <c r="AG1576" i="1" s="1"/>
  <c r="X1576" i="1"/>
  <c r="C1577" i="1"/>
  <c r="AD1576" i="1"/>
  <c r="E1576" i="1"/>
  <c r="A1578" i="1"/>
  <c r="AG1471" i="1"/>
  <c r="AC1579" i="1" l="1"/>
  <c r="K1579" i="1"/>
  <c r="AI1578" i="1"/>
  <c r="W1578" i="1"/>
  <c r="D1578" i="1"/>
  <c r="I1578" i="1"/>
  <c r="AB1577" i="1"/>
  <c r="AD1577" i="1" s="1"/>
  <c r="L1579" i="1"/>
  <c r="C1578" i="1"/>
  <c r="H1465" i="1"/>
  <c r="AA1579" i="1"/>
  <c r="M1578" i="1"/>
  <c r="Y1577" i="1"/>
  <c r="Z1577" i="1" s="1"/>
  <c r="AG1577" i="1" s="1"/>
  <c r="X1577" i="1"/>
  <c r="E1577" i="1"/>
  <c r="A1579" i="1"/>
  <c r="K1580" i="1" l="1"/>
  <c r="AC1580" i="1"/>
  <c r="AI1579" i="1"/>
  <c r="C1579" i="1"/>
  <c r="W1579" i="1"/>
  <c r="D1579" i="1"/>
  <c r="E1579" i="1" s="1"/>
  <c r="I1579" i="1"/>
  <c r="AB1578" i="1"/>
  <c r="AD1578" i="1" s="1"/>
  <c r="L1580" i="1"/>
  <c r="H1466" i="1"/>
  <c r="AA1580" i="1"/>
  <c r="Y1578" i="1"/>
  <c r="Z1578" i="1" s="1"/>
  <c r="AG1578" i="1" s="1"/>
  <c r="X1578" i="1"/>
  <c r="M1579" i="1"/>
  <c r="AB1579" i="1" s="1"/>
  <c r="A1580" i="1"/>
  <c r="E1578" i="1"/>
  <c r="AC1581" i="1" l="1"/>
  <c r="K1581" i="1"/>
  <c r="AI1580" i="1"/>
  <c r="C1580" i="1"/>
  <c r="W1580" i="1"/>
  <c r="D1580" i="1"/>
  <c r="I1580" i="1"/>
  <c r="L1581" i="1"/>
  <c r="H1467" i="1"/>
  <c r="AA1581" i="1"/>
  <c r="M1580" i="1"/>
  <c r="Y1579" i="1"/>
  <c r="Z1579" i="1" s="1"/>
  <c r="AG1579" i="1" s="1"/>
  <c r="X1579" i="1"/>
  <c r="A1581" i="1"/>
  <c r="AD1579" i="1"/>
  <c r="Z1478" i="1"/>
  <c r="K1582" i="1" l="1"/>
  <c r="AC1582" i="1"/>
  <c r="AI1581" i="1"/>
  <c r="I1581" i="1"/>
  <c r="W1581" i="1"/>
  <c r="D1581" i="1"/>
  <c r="AB1580" i="1"/>
  <c r="AD1580" i="1" s="1"/>
  <c r="L1582" i="1"/>
  <c r="H1468" i="1"/>
  <c r="AA1582" i="1"/>
  <c r="M1581" i="1"/>
  <c r="AB1581" i="1" s="1"/>
  <c r="Y1580" i="1"/>
  <c r="Z1580" i="1" s="1"/>
  <c r="AG1580" i="1" s="1"/>
  <c r="X1580" i="1"/>
  <c r="C1581" i="1"/>
  <c r="E1580" i="1"/>
  <c r="A1582" i="1"/>
  <c r="AG1478" i="1"/>
  <c r="AC1583" i="1" l="1"/>
  <c r="K1583" i="1"/>
  <c r="AI1582" i="1"/>
  <c r="W1582" i="1"/>
  <c r="D1582" i="1"/>
  <c r="I1582" i="1"/>
  <c r="L1583" i="1"/>
  <c r="H1469" i="1"/>
  <c r="AA1583" i="1"/>
  <c r="C1582" i="1"/>
  <c r="M1582" i="1"/>
  <c r="Y1581" i="1"/>
  <c r="Z1581" i="1" s="1"/>
  <c r="AG1581" i="1" s="1"/>
  <c r="X1581" i="1"/>
  <c r="E1581" i="1"/>
  <c r="A1583" i="1"/>
  <c r="AD1581" i="1"/>
  <c r="K1584" i="1" l="1"/>
  <c r="AC1584" i="1"/>
  <c r="AI1583" i="1"/>
  <c r="C1583" i="1"/>
  <c r="W1583" i="1"/>
  <c r="D1583" i="1"/>
  <c r="I1583" i="1"/>
  <c r="AB1582" i="1"/>
  <c r="AD1582" i="1" s="1"/>
  <c r="L1584" i="1"/>
  <c r="H1470" i="1"/>
  <c r="AA1584" i="1"/>
  <c r="M1583" i="1"/>
  <c r="Y1582" i="1"/>
  <c r="Z1582" i="1" s="1"/>
  <c r="AG1582" i="1" s="1"/>
  <c r="X1582" i="1"/>
  <c r="E1582" i="1"/>
  <c r="A1584" i="1"/>
  <c r="AC1585" i="1" l="1"/>
  <c r="K1585" i="1"/>
  <c r="AI1584" i="1"/>
  <c r="C1584" i="1"/>
  <c r="W1584" i="1"/>
  <c r="D1584" i="1"/>
  <c r="I1584" i="1"/>
  <c r="AB1583" i="1"/>
  <c r="AD1583" i="1" s="1"/>
  <c r="L1585" i="1"/>
  <c r="H1471" i="1"/>
  <c r="AA1585" i="1"/>
  <c r="M1584" i="1"/>
  <c r="Y1583" i="1"/>
  <c r="Z1583" i="1" s="1"/>
  <c r="AG1583" i="1" s="1"/>
  <c r="X1583" i="1"/>
  <c r="E1583" i="1"/>
  <c r="A1585" i="1"/>
  <c r="K1586" i="1" l="1"/>
  <c r="AC1586" i="1"/>
  <c r="AI1585" i="1"/>
  <c r="C1585" i="1"/>
  <c r="W1585" i="1"/>
  <c r="D1585" i="1"/>
  <c r="I1585" i="1"/>
  <c r="AB1584" i="1"/>
  <c r="AD1584" i="1" s="1"/>
  <c r="L1586" i="1"/>
  <c r="H1472" i="1"/>
  <c r="AA1586" i="1"/>
  <c r="M1585" i="1"/>
  <c r="Y1584" i="1"/>
  <c r="Z1584" i="1" s="1"/>
  <c r="AG1584" i="1" s="1"/>
  <c r="X1584" i="1"/>
  <c r="E1584" i="1"/>
  <c r="A1586" i="1"/>
  <c r="AC1587" i="1" l="1"/>
  <c r="K1587" i="1"/>
  <c r="AI1586" i="1"/>
  <c r="W1586" i="1"/>
  <c r="D1586" i="1"/>
  <c r="I1586" i="1"/>
  <c r="AB1585" i="1"/>
  <c r="AD1585" i="1" s="1"/>
  <c r="L1587" i="1"/>
  <c r="H1473" i="1"/>
  <c r="AA1587" i="1"/>
  <c r="M1586" i="1"/>
  <c r="Y1585" i="1"/>
  <c r="Z1585" i="1" s="1"/>
  <c r="AG1585" i="1" s="1"/>
  <c r="X1585" i="1"/>
  <c r="C1586" i="1"/>
  <c r="E1585" i="1"/>
  <c r="A1587" i="1"/>
  <c r="K1588" i="1" l="1"/>
  <c r="AC1588" i="1"/>
  <c r="AI1587" i="1"/>
  <c r="I1587" i="1"/>
  <c r="W1587" i="1"/>
  <c r="D1587" i="1"/>
  <c r="AB1586" i="1"/>
  <c r="AD1586" i="1" s="1"/>
  <c r="L1588" i="1"/>
  <c r="H1474" i="1"/>
  <c r="AA1588" i="1"/>
  <c r="M1587" i="1"/>
  <c r="AB1587" i="1" s="1"/>
  <c r="Y1586" i="1"/>
  <c r="Z1586" i="1" s="1"/>
  <c r="AG1586" i="1" s="1"/>
  <c r="X1586" i="1"/>
  <c r="C1587" i="1"/>
  <c r="E1586" i="1"/>
  <c r="A1588" i="1"/>
  <c r="AC1589" i="1" l="1"/>
  <c r="K1589" i="1"/>
  <c r="AI1588" i="1"/>
  <c r="I1588" i="1"/>
  <c r="W1588" i="1"/>
  <c r="D1588" i="1"/>
  <c r="L1589" i="1"/>
  <c r="H1475" i="1"/>
  <c r="AA1589" i="1"/>
  <c r="M1588" i="1"/>
  <c r="Y1587" i="1"/>
  <c r="Z1587" i="1" s="1"/>
  <c r="AG1587" i="1" s="1"/>
  <c r="X1587" i="1"/>
  <c r="C1588" i="1"/>
  <c r="E1587" i="1"/>
  <c r="AD1587" i="1"/>
  <c r="A1589" i="1"/>
  <c r="K1590" i="1" l="1"/>
  <c r="AC1590" i="1"/>
  <c r="AI1589" i="1"/>
  <c r="I1589" i="1"/>
  <c r="W1589" i="1"/>
  <c r="D1589" i="1"/>
  <c r="AB1588" i="1"/>
  <c r="AD1588" i="1" s="1"/>
  <c r="L1590" i="1"/>
  <c r="H1476" i="1"/>
  <c r="AA1590" i="1"/>
  <c r="C1589" i="1"/>
  <c r="M1589" i="1"/>
  <c r="AB1589" i="1" s="1"/>
  <c r="Y1588" i="1"/>
  <c r="Z1588" i="1" s="1"/>
  <c r="AG1588" i="1" s="1"/>
  <c r="X1588" i="1"/>
  <c r="E1588" i="1"/>
  <c r="A1590" i="1"/>
  <c r="D1590" i="1" s="1"/>
  <c r="AC1591" i="1" l="1"/>
  <c r="AC1592" i="1" s="1"/>
  <c r="K1591" i="1"/>
  <c r="AI1590" i="1"/>
  <c r="I1590" i="1"/>
  <c r="W1590" i="1"/>
  <c r="L1591" i="1"/>
  <c r="H1477" i="1"/>
  <c r="AA1591" i="1"/>
  <c r="C1590" i="1"/>
  <c r="M1590" i="1"/>
  <c r="AB1590" i="1" s="1"/>
  <c r="Y1589" i="1"/>
  <c r="Z1589" i="1" s="1"/>
  <c r="AG1589" i="1" s="1"/>
  <c r="X1589" i="1"/>
  <c r="E1589" i="1"/>
  <c r="AD1589" i="1"/>
  <c r="A1591" i="1"/>
  <c r="K1592" i="1" l="1"/>
  <c r="AI1591" i="1"/>
  <c r="W1591" i="1"/>
  <c r="D1591" i="1"/>
  <c r="I1591" i="1"/>
  <c r="L1592" i="1"/>
  <c r="H1478" i="1"/>
  <c r="M1591" i="1"/>
  <c r="AB1591" i="1" s="1"/>
  <c r="AD1591" i="1" s="1"/>
  <c r="AA1592" i="1"/>
  <c r="Y1590" i="1"/>
  <c r="Z1590" i="1" s="1"/>
  <c r="AG1590" i="1" s="1"/>
  <c r="X1590" i="1"/>
  <c r="C1591" i="1"/>
  <c r="E1590" i="1"/>
  <c r="A1592" i="1"/>
  <c r="AC1593" i="1" s="1"/>
  <c r="AD1590" i="1"/>
  <c r="K1593" i="1" l="1"/>
  <c r="AI1592" i="1"/>
  <c r="W1592" i="1"/>
  <c r="D1592" i="1"/>
  <c r="I1592" i="1"/>
  <c r="L1593" i="1"/>
  <c r="H1479" i="1"/>
  <c r="AA1593" i="1"/>
  <c r="M1592" i="1"/>
  <c r="Y1591" i="1"/>
  <c r="X1591" i="1"/>
  <c r="C1592" i="1"/>
  <c r="E1591" i="1"/>
  <c r="A1593" i="1"/>
  <c r="AC1594" i="1" s="1"/>
  <c r="K1594" i="1" l="1"/>
  <c r="AI1593" i="1"/>
  <c r="W1593" i="1"/>
  <c r="D1593" i="1"/>
  <c r="I1593" i="1"/>
  <c r="AB1592" i="1"/>
  <c r="AD1592" i="1" s="1"/>
  <c r="L1594" i="1"/>
  <c r="H1480" i="1"/>
  <c r="AA1594" i="1"/>
  <c r="M1593" i="1"/>
  <c r="AB1593" i="1" s="1"/>
  <c r="C1593" i="1"/>
  <c r="Y1592" i="1"/>
  <c r="X1592" i="1"/>
  <c r="A1594" i="1"/>
  <c r="AC1595" i="1" s="1"/>
  <c r="E1592" i="1"/>
  <c r="K1595" i="1" l="1"/>
  <c r="AI1594" i="1"/>
  <c r="W1594" i="1"/>
  <c r="D1594" i="1"/>
  <c r="I1594" i="1"/>
  <c r="L1595" i="1"/>
  <c r="H1481" i="1"/>
  <c r="AA1595" i="1"/>
  <c r="Z1476" i="1"/>
  <c r="M1594" i="1"/>
  <c r="Y1593" i="1"/>
  <c r="Z1593" i="1" s="1"/>
  <c r="AG1593" i="1" s="1"/>
  <c r="X1593" i="1"/>
  <c r="C1594" i="1"/>
  <c r="E1593" i="1"/>
  <c r="A1595" i="1"/>
  <c r="AC1596" i="1" s="1"/>
  <c r="AD1593" i="1"/>
  <c r="K1596" i="1" l="1"/>
  <c r="AI1595" i="1"/>
  <c r="W1595" i="1"/>
  <c r="D1595" i="1"/>
  <c r="I1595" i="1"/>
  <c r="AB1594" i="1"/>
  <c r="AD1594" i="1" s="1"/>
  <c r="L1596" i="1"/>
  <c r="H1482" i="1"/>
  <c r="AA1596" i="1"/>
  <c r="C1595" i="1"/>
  <c r="AG1476" i="1"/>
  <c r="M1595" i="1"/>
  <c r="AB1595" i="1" s="1"/>
  <c r="Y1594" i="1"/>
  <c r="Z1594" i="1" s="1"/>
  <c r="AG1594" i="1" s="1"/>
  <c r="X1594" i="1"/>
  <c r="A1596" i="1"/>
  <c r="AC1597" i="1" s="1"/>
  <c r="E1594" i="1"/>
  <c r="K1597" i="1" l="1"/>
  <c r="AI1596" i="1"/>
  <c r="W1596" i="1"/>
  <c r="D1596" i="1"/>
  <c r="I1596" i="1"/>
  <c r="L1597" i="1"/>
  <c r="H1483" i="1"/>
  <c r="AA1597" i="1"/>
  <c r="M1596" i="1"/>
  <c r="AB1596" i="1" s="1"/>
  <c r="C1596" i="1"/>
  <c r="Y1595" i="1"/>
  <c r="X1595" i="1"/>
  <c r="E1595" i="1"/>
  <c r="AD1595" i="1"/>
  <c r="A1597" i="1"/>
  <c r="AC1598" i="1" s="1"/>
  <c r="K1598" i="1" l="1"/>
  <c r="AI1597" i="1"/>
  <c r="W1597" i="1"/>
  <c r="D1597" i="1"/>
  <c r="I1597" i="1"/>
  <c r="L1598" i="1"/>
  <c r="H1484" i="1"/>
  <c r="AA1598" i="1"/>
  <c r="M1597" i="1"/>
  <c r="AB1597" i="1" s="1"/>
  <c r="Y1596" i="1"/>
  <c r="X1596" i="1"/>
  <c r="C1597" i="1"/>
  <c r="E1596" i="1"/>
  <c r="AD1596" i="1"/>
  <c r="A1598" i="1"/>
  <c r="AC1599" i="1" s="1"/>
  <c r="K1599" i="1" l="1"/>
  <c r="AI1598" i="1"/>
  <c r="W1598" i="1"/>
  <c r="D1598" i="1"/>
  <c r="I1598" i="1"/>
  <c r="L1599" i="1"/>
  <c r="H1485" i="1"/>
  <c r="AA1599" i="1"/>
  <c r="C1598" i="1"/>
  <c r="Y1597" i="1"/>
  <c r="Z1597" i="1" s="1"/>
  <c r="AG1597" i="1" s="1"/>
  <c r="X1597" i="1"/>
  <c r="M1598" i="1"/>
  <c r="E1597" i="1"/>
  <c r="A1599" i="1"/>
  <c r="AC1600" i="1" s="1"/>
  <c r="AD1597" i="1"/>
  <c r="K1600" i="1" l="1"/>
  <c r="AI1599" i="1"/>
  <c r="W1599" i="1"/>
  <c r="D1599" i="1"/>
  <c r="I1599" i="1"/>
  <c r="AB1598" i="1"/>
  <c r="AD1598" i="1" s="1"/>
  <c r="L1600" i="1"/>
  <c r="H1486" i="1"/>
  <c r="AA1600" i="1"/>
  <c r="M1599" i="1"/>
  <c r="Y1598" i="1"/>
  <c r="Z1598" i="1" s="1"/>
  <c r="AG1598" i="1" s="1"/>
  <c r="X1598" i="1"/>
  <c r="C1599" i="1"/>
  <c r="E1598" i="1"/>
  <c r="A1600" i="1"/>
  <c r="D1600" i="1" l="1"/>
  <c r="AC1601" i="1"/>
  <c r="K1601" i="1"/>
  <c r="AI1600" i="1"/>
  <c r="I1600" i="1"/>
  <c r="AB1599" i="1"/>
  <c r="AD1599" i="1" s="1"/>
  <c r="W1600" i="1"/>
  <c r="L1601" i="1"/>
  <c r="H1487" i="1"/>
  <c r="AA1601" i="1"/>
  <c r="M1600" i="1"/>
  <c r="Y1599" i="1"/>
  <c r="X1599" i="1"/>
  <c r="C1600" i="1"/>
  <c r="E1599" i="1"/>
  <c r="A1601" i="1"/>
  <c r="K1602" i="1" l="1"/>
  <c r="AC1602" i="1"/>
  <c r="AI1601" i="1"/>
  <c r="I1601" i="1"/>
  <c r="W1601" i="1"/>
  <c r="D1601" i="1"/>
  <c r="AB1600" i="1"/>
  <c r="AD1600" i="1" s="1"/>
  <c r="L1602" i="1"/>
  <c r="H1488" i="1"/>
  <c r="AA1602" i="1"/>
  <c r="C1601" i="1"/>
  <c r="M1601" i="1"/>
  <c r="AB1601" i="1" s="1"/>
  <c r="Y1600" i="1"/>
  <c r="X1600" i="1"/>
  <c r="E1600" i="1"/>
  <c r="A1602" i="1"/>
  <c r="AC1603" i="1" l="1"/>
  <c r="K1603" i="1"/>
  <c r="AI1602" i="1"/>
  <c r="W1602" i="1"/>
  <c r="D1602" i="1"/>
  <c r="I1602" i="1"/>
  <c r="L1603" i="1"/>
  <c r="H1489" i="1"/>
  <c r="AA1603" i="1"/>
  <c r="M1602" i="1"/>
  <c r="AB1602" i="1" s="1"/>
  <c r="Y1601" i="1"/>
  <c r="X1601" i="1"/>
  <c r="C1602" i="1"/>
  <c r="AD1601" i="1"/>
  <c r="A1603" i="1"/>
  <c r="E1601" i="1"/>
  <c r="Z1500" i="1"/>
  <c r="K1604" i="1" l="1"/>
  <c r="AC1604" i="1"/>
  <c r="AI1603" i="1"/>
  <c r="W1603" i="1"/>
  <c r="D1603" i="1"/>
  <c r="I1603" i="1"/>
  <c r="L1604" i="1"/>
  <c r="H1490" i="1"/>
  <c r="AD1602" i="1"/>
  <c r="AA1604" i="1"/>
  <c r="C1603" i="1"/>
  <c r="M1603" i="1"/>
  <c r="AB1603" i="1" s="1"/>
  <c r="Y1602" i="1"/>
  <c r="Z1602" i="1" s="1"/>
  <c r="AG1602" i="1" s="1"/>
  <c r="X1602" i="1"/>
  <c r="A1604" i="1"/>
  <c r="E1602" i="1"/>
  <c r="AG1500" i="1"/>
  <c r="AC1605" i="1" l="1"/>
  <c r="K1605" i="1"/>
  <c r="AI1604" i="1"/>
  <c r="W1604" i="1"/>
  <c r="D1604" i="1"/>
  <c r="I1604" i="1"/>
  <c r="L1605" i="1"/>
  <c r="H1491" i="1"/>
  <c r="AA1605" i="1"/>
  <c r="M1604" i="1"/>
  <c r="Y1603" i="1"/>
  <c r="Z1603" i="1" s="1"/>
  <c r="AG1603" i="1" s="1"/>
  <c r="X1603" i="1"/>
  <c r="C1604" i="1"/>
  <c r="E1603" i="1"/>
  <c r="AD1603" i="1"/>
  <c r="A1605" i="1"/>
  <c r="K1606" i="1" l="1"/>
  <c r="AC1606" i="1"/>
  <c r="AI1605" i="1"/>
  <c r="W1605" i="1"/>
  <c r="D1605" i="1"/>
  <c r="I1605" i="1"/>
  <c r="AB1604" i="1"/>
  <c r="AD1604" i="1" s="1"/>
  <c r="L1606" i="1"/>
  <c r="H1492" i="1"/>
  <c r="AA1606" i="1"/>
  <c r="Y1604" i="1"/>
  <c r="Z1604" i="1" s="1"/>
  <c r="AG1604" i="1" s="1"/>
  <c r="X1604" i="1"/>
  <c r="C1605" i="1"/>
  <c r="M1605" i="1"/>
  <c r="AB1605" i="1" s="1"/>
  <c r="E1604" i="1"/>
  <c r="A1606" i="1"/>
  <c r="AC1607" i="1" l="1"/>
  <c r="K1607" i="1"/>
  <c r="AI1606" i="1"/>
  <c r="W1606" i="1"/>
  <c r="D1606" i="1"/>
  <c r="I1606" i="1"/>
  <c r="L1607" i="1"/>
  <c r="H1493" i="1"/>
  <c r="AA1607" i="1"/>
  <c r="M1606" i="1"/>
  <c r="AB1606" i="1" s="1"/>
  <c r="AD1606" i="1" s="1"/>
  <c r="C1606" i="1"/>
  <c r="Y1605" i="1"/>
  <c r="Z1605" i="1" s="1"/>
  <c r="AG1605" i="1" s="1"/>
  <c r="X1605" i="1"/>
  <c r="AD1605" i="1"/>
  <c r="E1605" i="1"/>
  <c r="A1607" i="1"/>
  <c r="Z1501" i="1"/>
  <c r="AG1501" i="1" s="1"/>
  <c r="K1608" i="1" l="1"/>
  <c r="AC1608" i="1"/>
  <c r="AI1607" i="1"/>
  <c r="W1607" i="1"/>
  <c r="D1607" i="1"/>
  <c r="I1607" i="1"/>
  <c r="L1608" i="1"/>
  <c r="H1494" i="1"/>
  <c r="AA1608" i="1"/>
  <c r="M1607" i="1"/>
  <c r="AB1607" i="1" s="1"/>
  <c r="Y1606" i="1"/>
  <c r="Z1606" i="1" s="1"/>
  <c r="AG1606" i="1" s="1"/>
  <c r="X1606" i="1"/>
  <c r="C1607" i="1"/>
  <c r="A1608" i="1"/>
  <c r="E1606" i="1"/>
  <c r="Z1505" i="1"/>
  <c r="AG1505" i="1" s="1"/>
  <c r="AC1609" i="1" l="1"/>
  <c r="K1609" i="1"/>
  <c r="AI1608" i="1"/>
  <c r="W1608" i="1"/>
  <c r="D1608" i="1"/>
  <c r="I1608" i="1"/>
  <c r="L1609" i="1"/>
  <c r="H1495" i="1"/>
  <c r="AA1609" i="1"/>
  <c r="C1608" i="1"/>
  <c r="M1608" i="1"/>
  <c r="Y1607" i="1"/>
  <c r="Z1607" i="1" s="1"/>
  <c r="AG1607" i="1" s="1"/>
  <c r="X1607" i="1"/>
  <c r="AD1607" i="1"/>
  <c r="E1607" i="1"/>
  <c r="A1609" i="1"/>
  <c r="K1610" i="1" l="1"/>
  <c r="AC1610" i="1"/>
  <c r="AI1609" i="1"/>
  <c r="W1609" i="1"/>
  <c r="D1609" i="1"/>
  <c r="I1609" i="1"/>
  <c r="AB1608" i="1"/>
  <c r="AD1608" i="1" s="1"/>
  <c r="L1610" i="1"/>
  <c r="H1496" i="1"/>
  <c r="AA1610" i="1"/>
  <c r="Y1608" i="1"/>
  <c r="Z1608" i="1" s="1"/>
  <c r="AG1608" i="1" s="1"/>
  <c r="X1608" i="1"/>
  <c r="M1609" i="1"/>
  <c r="AB1609" i="1" s="1"/>
  <c r="C1609" i="1"/>
  <c r="A1610" i="1"/>
  <c r="E1608" i="1"/>
  <c r="Z1504" i="1"/>
  <c r="AC1611" i="1" l="1"/>
  <c r="K1611" i="1"/>
  <c r="AI1610" i="1"/>
  <c r="W1610" i="1"/>
  <c r="D1610" i="1"/>
  <c r="I1610" i="1"/>
  <c r="L1611" i="1"/>
  <c r="H1497" i="1"/>
  <c r="AA1611" i="1"/>
  <c r="M1610" i="1"/>
  <c r="Y1609" i="1"/>
  <c r="Z1609" i="1" s="1"/>
  <c r="AG1609" i="1" s="1"/>
  <c r="X1609" i="1"/>
  <c r="C1610" i="1"/>
  <c r="E1609" i="1"/>
  <c r="A1611" i="1"/>
  <c r="D1611" i="1" s="1"/>
  <c r="AD1609" i="1"/>
  <c r="AG1504" i="1"/>
  <c r="K1612" i="1" l="1"/>
  <c r="AC1612" i="1"/>
  <c r="AI1611" i="1"/>
  <c r="I1611" i="1"/>
  <c r="AB1610" i="1"/>
  <c r="AD1610" i="1" s="1"/>
  <c r="L1612" i="1"/>
  <c r="W1611" i="1"/>
  <c r="H1498" i="1"/>
  <c r="AA1612" i="1"/>
  <c r="C1611" i="1"/>
  <c r="M1611" i="1"/>
  <c r="AB1611" i="1" s="1"/>
  <c r="Y1610" i="1"/>
  <c r="Z1610" i="1" s="1"/>
  <c r="AG1610" i="1" s="1"/>
  <c r="X1610" i="1"/>
  <c r="E1610" i="1"/>
  <c r="A1612" i="1"/>
  <c r="AC1613" i="1" l="1"/>
  <c r="K1613" i="1"/>
  <c r="W1612" i="1"/>
  <c r="D1612" i="1"/>
  <c r="AI1612" i="1"/>
  <c r="I1612" i="1"/>
  <c r="L1613" i="1"/>
  <c r="H1499" i="1"/>
  <c r="AA1613" i="1"/>
  <c r="M1612" i="1"/>
  <c r="Y1611" i="1"/>
  <c r="Z1611" i="1" s="1"/>
  <c r="AG1611" i="1" s="1"/>
  <c r="X1611" i="1"/>
  <c r="C1612" i="1"/>
  <c r="E1611" i="1"/>
  <c r="AD1611" i="1"/>
  <c r="A1613" i="1"/>
  <c r="K1614" i="1" l="1"/>
  <c r="AC1614" i="1"/>
  <c r="AI1613" i="1"/>
  <c r="W1613" i="1"/>
  <c r="D1613" i="1"/>
  <c r="I1613" i="1"/>
  <c r="AB1612" i="1"/>
  <c r="AD1612" i="1" s="1"/>
  <c r="L1614" i="1"/>
  <c r="H1500" i="1"/>
  <c r="AA1614" i="1"/>
  <c r="C1613" i="1"/>
  <c r="M1613" i="1"/>
  <c r="Y1612" i="1"/>
  <c r="Z1612" i="1" s="1"/>
  <c r="AG1612" i="1" s="1"/>
  <c r="X1612" i="1"/>
  <c r="E1612" i="1"/>
  <c r="A1614" i="1"/>
  <c r="Z1508" i="1"/>
  <c r="Z1511" i="1"/>
  <c r="AC1615" i="1" l="1"/>
  <c r="K1615" i="1"/>
  <c r="AI1614" i="1"/>
  <c r="I1614" i="1"/>
  <c r="W1614" i="1"/>
  <c r="D1614" i="1"/>
  <c r="AB1613" i="1"/>
  <c r="AD1613" i="1" s="1"/>
  <c r="L1615" i="1"/>
  <c r="H1501" i="1"/>
  <c r="AA1615" i="1"/>
  <c r="Y1613" i="1"/>
  <c r="Z1613" i="1" s="1"/>
  <c r="AG1613" i="1" s="1"/>
  <c r="X1613" i="1"/>
  <c r="M1614" i="1"/>
  <c r="C1614" i="1"/>
  <c r="Z1509" i="1"/>
  <c r="AG1509" i="1" s="1"/>
  <c r="E1613" i="1"/>
  <c r="A1615" i="1"/>
  <c r="AG1508" i="1"/>
  <c r="AG1511" i="1"/>
  <c r="K1616" i="1" l="1"/>
  <c r="AC1616" i="1"/>
  <c r="AI1615" i="1"/>
  <c r="W1615" i="1"/>
  <c r="D1615" i="1"/>
  <c r="I1615" i="1"/>
  <c r="AB1614" i="1"/>
  <c r="AD1614" i="1" s="1"/>
  <c r="L1616" i="1"/>
  <c r="M1615" i="1"/>
  <c r="AB1615" i="1" s="1"/>
  <c r="H1502" i="1"/>
  <c r="AA1616" i="1"/>
  <c r="Y1614" i="1"/>
  <c r="Z1614" i="1" s="1"/>
  <c r="AG1614" i="1" s="1"/>
  <c r="X1614" i="1"/>
  <c r="C1615" i="1"/>
  <c r="E1614" i="1"/>
  <c r="A1616" i="1"/>
  <c r="AC1617" i="1" l="1"/>
  <c r="K1617" i="1"/>
  <c r="AI1616" i="1"/>
  <c r="W1616" i="1"/>
  <c r="D1616" i="1"/>
  <c r="I1616" i="1"/>
  <c r="L1617" i="1"/>
  <c r="H1503" i="1"/>
  <c r="AA1617" i="1"/>
  <c r="C1616" i="1"/>
  <c r="Y1615" i="1"/>
  <c r="Z1615" i="1" s="1"/>
  <c r="AG1615" i="1" s="1"/>
  <c r="X1615" i="1"/>
  <c r="M1616" i="1"/>
  <c r="AB1616" i="1" s="1"/>
  <c r="AD1615" i="1"/>
  <c r="E1615" i="1"/>
  <c r="A1617" i="1"/>
  <c r="AC1618" i="1" s="1"/>
  <c r="K1618" i="1" l="1"/>
  <c r="AI1617" i="1"/>
  <c r="W1617" i="1"/>
  <c r="D1617" i="1"/>
  <c r="I1617" i="1"/>
  <c r="L1618" i="1"/>
  <c r="H1504" i="1"/>
  <c r="AA1618" i="1"/>
  <c r="M1617" i="1"/>
  <c r="Y1616" i="1"/>
  <c r="Z1616" i="1" s="1"/>
  <c r="AG1616" i="1" s="1"/>
  <c r="X1616" i="1"/>
  <c r="C1617" i="1"/>
  <c r="E1616" i="1"/>
  <c r="A1618" i="1"/>
  <c r="D1618" i="1" s="1"/>
  <c r="AD1616" i="1"/>
  <c r="K1619" i="1" l="1"/>
  <c r="AC1619" i="1"/>
  <c r="AI1618" i="1"/>
  <c r="I1618" i="1"/>
  <c r="AB1617" i="1"/>
  <c r="AD1617" i="1" s="1"/>
  <c r="W1618" i="1"/>
  <c r="L1619" i="1"/>
  <c r="H1505" i="1"/>
  <c r="AA1619" i="1"/>
  <c r="C1618" i="1"/>
  <c r="M1618" i="1"/>
  <c r="Y1617" i="1"/>
  <c r="Z1617" i="1" s="1"/>
  <c r="AG1617" i="1" s="1"/>
  <c r="X1617" i="1"/>
  <c r="E1617" i="1"/>
  <c r="A1619" i="1"/>
  <c r="AC1620" i="1" l="1"/>
  <c r="K1620" i="1"/>
  <c r="AI1619" i="1"/>
  <c r="W1619" i="1"/>
  <c r="D1619" i="1"/>
  <c r="I1619" i="1"/>
  <c r="AB1618" i="1"/>
  <c r="AD1618" i="1" s="1"/>
  <c r="L1620" i="1"/>
  <c r="H1506" i="1"/>
  <c r="AA1620" i="1"/>
  <c r="Y1618" i="1"/>
  <c r="Z1618" i="1" s="1"/>
  <c r="AG1618" i="1" s="1"/>
  <c r="X1618" i="1"/>
  <c r="C1619" i="1"/>
  <c r="M1619" i="1"/>
  <c r="AB1619" i="1" s="1"/>
  <c r="A1620" i="1"/>
  <c r="E1618" i="1"/>
  <c r="K1621" i="1" l="1"/>
  <c r="AC1621" i="1"/>
  <c r="AI1620" i="1"/>
  <c r="W1620" i="1"/>
  <c r="D1620" i="1"/>
  <c r="I1620" i="1"/>
  <c r="L1621" i="1"/>
  <c r="AA1621" i="1"/>
  <c r="C1620" i="1"/>
  <c r="M1620" i="1"/>
  <c r="Y1619" i="1"/>
  <c r="Z1619" i="1" s="1"/>
  <c r="AG1619" i="1" s="1"/>
  <c r="X1619" i="1"/>
  <c r="AD1619" i="1"/>
  <c r="E1619" i="1"/>
  <c r="A1621" i="1"/>
  <c r="AC1622" i="1" l="1"/>
  <c r="K1622" i="1"/>
  <c r="AI1621" i="1"/>
  <c r="W1621" i="1"/>
  <c r="D1621" i="1"/>
  <c r="I1621" i="1"/>
  <c r="AB1620" i="1"/>
  <c r="AD1620" i="1" s="1"/>
  <c r="L1622" i="1"/>
  <c r="H1508" i="1"/>
  <c r="AA1622" i="1"/>
  <c r="Y1620" i="1"/>
  <c r="X1620" i="1"/>
  <c r="M1621" i="1"/>
  <c r="C1621" i="1"/>
  <c r="E1620" i="1"/>
  <c r="A1622" i="1"/>
  <c r="K1623" i="1" l="1"/>
  <c r="AC1623" i="1"/>
  <c r="AI1622" i="1"/>
  <c r="I1622" i="1"/>
  <c r="W1622" i="1"/>
  <c r="D1622" i="1"/>
  <c r="AB1621" i="1"/>
  <c r="AD1621" i="1" s="1"/>
  <c r="L1623" i="1"/>
  <c r="Z1172" i="1"/>
  <c r="H1509" i="1"/>
  <c r="AA1623" i="1"/>
  <c r="M1622" i="1"/>
  <c r="Y1621" i="1"/>
  <c r="Z1621" i="1" s="1"/>
  <c r="AG1621" i="1" s="1"/>
  <c r="X1621" i="1"/>
  <c r="C1622" i="1"/>
  <c r="A1623" i="1"/>
  <c r="E1621" i="1"/>
  <c r="AC1624" i="1" l="1"/>
  <c r="K1624" i="1"/>
  <c r="AI1623" i="1"/>
  <c r="W1623" i="1"/>
  <c r="D1623" i="1"/>
  <c r="I1623" i="1"/>
  <c r="AB1622" i="1"/>
  <c r="AD1622" i="1" s="1"/>
  <c r="L1624" i="1"/>
  <c r="AG1172" i="1"/>
  <c r="H1510" i="1"/>
  <c r="AA1624" i="1"/>
  <c r="C1623" i="1"/>
  <c r="M1623" i="1"/>
  <c r="Y1622" i="1"/>
  <c r="Z1622" i="1" s="1"/>
  <c r="AG1622" i="1" s="1"/>
  <c r="X1622" i="1"/>
  <c r="A1624" i="1"/>
  <c r="E1622" i="1"/>
  <c r="K1625" i="1" l="1"/>
  <c r="AC1625" i="1"/>
  <c r="AI1624" i="1"/>
  <c r="W1624" i="1"/>
  <c r="D1624" i="1"/>
  <c r="I1624" i="1"/>
  <c r="AB1623" i="1"/>
  <c r="AD1623" i="1" s="1"/>
  <c r="L1625" i="1"/>
  <c r="H1511" i="1"/>
  <c r="AA1625" i="1"/>
  <c r="Y1623" i="1"/>
  <c r="X1623" i="1"/>
  <c r="C1624" i="1"/>
  <c r="M1624" i="1"/>
  <c r="E1623" i="1"/>
  <c r="A1625" i="1"/>
  <c r="AC1626" i="1" l="1"/>
  <c r="K1626" i="1"/>
  <c r="AI1625" i="1"/>
  <c r="W1625" i="1"/>
  <c r="D1625" i="1"/>
  <c r="I1625" i="1"/>
  <c r="AB1624" i="1"/>
  <c r="AD1624" i="1" s="1"/>
  <c r="L1626" i="1"/>
  <c r="H1512" i="1"/>
  <c r="AA1626" i="1"/>
  <c r="M1625" i="1"/>
  <c r="AB1625" i="1" s="1"/>
  <c r="C1625" i="1"/>
  <c r="Y1624" i="1"/>
  <c r="X1624" i="1"/>
  <c r="A1626" i="1"/>
  <c r="E1624" i="1"/>
  <c r="K1627" i="1" l="1"/>
  <c r="AC1627" i="1"/>
  <c r="AI1626" i="1"/>
  <c r="I1626" i="1"/>
  <c r="W1626" i="1"/>
  <c r="D1626" i="1"/>
  <c r="L1627" i="1"/>
  <c r="H1513" i="1"/>
  <c r="AA1627" i="1"/>
  <c r="M1626" i="1"/>
  <c r="Y1625" i="1"/>
  <c r="Z1625" i="1" s="1"/>
  <c r="AG1625" i="1" s="1"/>
  <c r="X1625" i="1"/>
  <c r="C1626" i="1"/>
  <c r="E1625" i="1"/>
  <c r="AD1625" i="1"/>
  <c r="A1627" i="1"/>
  <c r="AC1628" i="1" l="1"/>
  <c r="K1628" i="1"/>
  <c r="AI1627" i="1"/>
  <c r="W1627" i="1"/>
  <c r="D1627" i="1"/>
  <c r="I1627" i="1"/>
  <c r="AB1626" i="1"/>
  <c r="AD1626" i="1" s="1"/>
  <c r="L1628" i="1"/>
  <c r="H1514" i="1"/>
  <c r="C1627" i="1"/>
  <c r="AA1628" i="1"/>
  <c r="M1627" i="1"/>
  <c r="AB1627" i="1" s="1"/>
  <c r="Y1626" i="1"/>
  <c r="X1626" i="1"/>
  <c r="A1628" i="1"/>
  <c r="E1626" i="1"/>
  <c r="K1629" i="1" l="1"/>
  <c r="AC1629" i="1"/>
  <c r="AI1628" i="1"/>
  <c r="I1628" i="1"/>
  <c r="W1628" i="1"/>
  <c r="D1628" i="1"/>
  <c r="L1629" i="1"/>
  <c r="H1515" i="1"/>
  <c r="AA1629" i="1"/>
  <c r="AD1627" i="1"/>
  <c r="M1628" i="1"/>
  <c r="AB1628" i="1" s="1"/>
  <c r="Y1627" i="1"/>
  <c r="Z1627" i="1" s="1"/>
  <c r="AG1627" i="1" s="1"/>
  <c r="X1627" i="1"/>
  <c r="C1628" i="1"/>
  <c r="A1629" i="1"/>
  <c r="E1627" i="1"/>
  <c r="AC1630" i="1" l="1"/>
  <c r="K1630" i="1"/>
  <c r="AI1629" i="1"/>
  <c r="W1629" i="1"/>
  <c r="D1629" i="1"/>
  <c r="I1629" i="1"/>
  <c r="L1630" i="1"/>
  <c r="H1516" i="1"/>
  <c r="C1629" i="1"/>
  <c r="AA1630" i="1"/>
  <c r="AD1628" i="1"/>
  <c r="M1629" i="1"/>
  <c r="AB1629" i="1" s="1"/>
  <c r="Y1628" i="1"/>
  <c r="Z1628" i="1" s="1"/>
  <c r="AG1628" i="1" s="1"/>
  <c r="X1628" i="1"/>
  <c r="E1628" i="1"/>
  <c r="A1630" i="1"/>
  <c r="K1631" i="1" l="1"/>
  <c r="AC1631" i="1"/>
  <c r="AI1630" i="1"/>
  <c r="W1630" i="1"/>
  <c r="D1630" i="1"/>
  <c r="I1630" i="1"/>
  <c r="L1631" i="1"/>
  <c r="E1629" i="1"/>
  <c r="H1517" i="1"/>
  <c r="AA1631" i="1"/>
  <c r="M1630" i="1"/>
  <c r="Y1629" i="1"/>
  <c r="X1629" i="1"/>
  <c r="C1630" i="1"/>
  <c r="A1631" i="1"/>
  <c r="AD1629" i="1"/>
  <c r="D1631" i="1" l="1"/>
  <c r="AC1632" i="1"/>
  <c r="K1632" i="1"/>
  <c r="AI1631" i="1"/>
  <c r="I1631" i="1"/>
  <c r="AB1630" i="1"/>
  <c r="AD1630" i="1" s="1"/>
  <c r="W1631" i="1"/>
  <c r="L1632" i="1"/>
  <c r="H1518" i="1"/>
  <c r="AA1632" i="1"/>
  <c r="C1631" i="1"/>
  <c r="Y1630" i="1"/>
  <c r="X1630" i="1"/>
  <c r="M1631" i="1"/>
  <c r="AB1631" i="1" s="1"/>
  <c r="E1630" i="1"/>
  <c r="A1632" i="1"/>
  <c r="K1633" i="1" l="1"/>
  <c r="AC1633" i="1"/>
  <c r="AI1632" i="1"/>
  <c r="I1632" i="1"/>
  <c r="W1632" i="1"/>
  <c r="D1632" i="1"/>
  <c r="M1632" i="1"/>
  <c r="AB1632" i="1" s="1"/>
  <c r="L1633" i="1"/>
  <c r="H1519" i="1"/>
  <c r="AA1633" i="1"/>
  <c r="Y1631" i="1"/>
  <c r="X1631" i="1"/>
  <c r="C1632" i="1"/>
  <c r="AD1631" i="1"/>
  <c r="A1633" i="1"/>
  <c r="K1634" i="1" s="1"/>
  <c r="E1631" i="1"/>
  <c r="AC1634" i="1" l="1"/>
  <c r="W1633" i="1"/>
  <c r="D1633" i="1"/>
  <c r="AI1633" i="1"/>
  <c r="I1633" i="1"/>
  <c r="L1634" i="1"/>
  <c r="H1520" i="1"/>
  <c r="AA1634" i="1"/>
  <c r="C1633" i="1"/>
  <c r="M1633" i="1"/>
  <c r="Y1632" i="1"/>
  <c r="Z1632" i="1" s="1"/>
  <c r="AG1632" i="1" s="1"/>
  <c r="X1632" i="1"/>
  <c r="E1632" i="1"/>
  <c r="AD1632" i="1"/>
  <c r="A1634" i="1"/>
  <c r="D1634" i="1" s="1"/>
  <c r="AC1635" i="1" l="1"/>
  <c r="K1635" i="1"/>
  <c r="AI1634" i="1"/>
  <c r="I1634" i="1"/>
  <c r="AB1633" i="1"/>
  <c r="AD1633" i="1" s="1"/>
  <c r="W1634" i="1"/>
  <c r="L1635" i="1"/>
  <c r="H1521" i="1"/>
  <c r="C1634" i="1"/>
  <c r="AA1635" i="1"/>
  <c r="M1634" i="1"/>
  <c r="AB1634" i="1" s="1"/>
  <c r="Y1633" i="1"/>
  <c r="X1633" i="1"/>
  <c r="E1633" i="1"/>
  <c r="A1635" i="1"/>
  <c r="K1636" i="1" l="1"/>
  <c r="AC1636" i="1"/>
  <c r="AI1635" i="1"/>
  <c r="W1635" i="1"/>
  <c r="D1635" i="1"/>
  <c r="I1635" i="1"/>
  <c r="L1636" i="1"/>
  <c r="H1522" i="1"/>
  <c r="AA1636" i="1"/>
  <c r="M1635" i="1"/>
  <c r="AB1635" i="1" s="1"/>
  <c r="Y1634" i="1"/>
  <c r="Z1634" i="1" s="1"/>
  <c r="AG1634" i="1" s="1"/>
  <c r="X1634" i="1"/>
  <c r="C1635" i="1"/>
  <c r="E1634" i="1"/>
  <c r="AD1634" i="1"/>
  <c r="A1636" i="1"/>
  <c r="D1636" i="1" s="1"/>
  <c r="AC1637" i="1" l="1"/>
  <c r="K1637" i="1"/>
  <c r="AI1636" i="1"/>
  <c r="I1636" i="1"/>
  <c r="W1636" i="1"/>
  <c r="L1637" i="1"/>
  <c r="H1523" i="1"/>
  <c r="AA1637" i="1"/>
  <c r="M1636" i="1"/>
  <c r="AB1636" i="1" s="1"/>
  <c r="Y1635" i="1"/>
  <c r="Z1635" i="1" s="1"/>
  <c r="AG1635" i="1" s="1"/>
  <c r="X1635" i="1"/>
  <c r="C1636" i="1"/>
  <c r="AD1635" i="1"/>
  <c r="A1637" i="1"/>
  <c r="E1635" i="1"/>
  <c r="K1638" i="1" l="1"/>
  <c r="AC1638" i="1"/>
  <c r="AI1637" i="1"/>
  <c r="I1637" i="1"/>
  <c r="W1637" i="1"/>
  <c r="D1637" i="1"/>
  <c r="L1638" i="1"/>
  <c r="H1524" i="1"/>
  <c r="AA1638" i="1"/>
  <c r="M1637" i="1"/>
  <c r="AB1637" i="1" s="1"/>
  <c r="Y1636" i="1"/>
  <c r="Z1636" i="1" s="1"/>
  <c r="AG1636" i="1" s="1"/>
  <c r="X1636" i="1"/>
  <c r="C1637" i="1"/>
  <c r="AD1636" i="1"/>
  <c r="E1636" i="1"/>
  <c r="A1638" i="1"/>
  <c r="Z1532" i="1"/>
  <c r="AC1639" i="1" l="1"/>
  <c r="K1639" i="1"/>
  <c r="AI1638" i="1"/>
  <c r="W1638" i="1"/>
  <c r="D1638" i="1"/>
  <c r="I1638" i="1"/>
  <c r="L1639" i="1"/>
  <c r="H1525" i="1"/>
  <c r="C1638" i="1"/>
  <c r="AA1639" i="1"/>
  <c r="M1638" i="1"/>
  <c r="Y1637" i="1"/>
  <c r="Z1637" i="1" s="1"/>
  <c r="AG1637" i="1" s="1"/>
  <c r="X1637" i="1"/>
  <c r="AD1637" i="1"/>
  <c r="E1637" i="1"/>
  <c r="A1639" i="1"/>
  <c r="Z1533" i="1"/>
  <c r="AG1532" i="1"/>
  <c r="K1640" i="1" l="1"/>
  <c r="AC1640" i="1"/>
  <c r="AI1639" i="1"/>
  <c r="W1639" i="1"/>
  <c r="D1639" i="1"/>
  <c r="I1639" i="1"/>
  <c r="AB1638" i="1"/>
  <c r="AD1638" i="1" s="1"/>
  <c r="L1640" i="1"/>
  <c r="M1639" i="1"/>
  <c r="H1526" i="1"/>
  <c r="AA1640" i="1"/>
  <c r="Y1638" i="1"/>
  <c r="Z1638" i="1" s="1"/>
  <c r="AG1638" i="1" s="1"/>
  <c r="X1638" i="1"/>
  <c r="C1639" i="1"/>
  <c r="E1638" i="1"/>
  <c r="A1640" i="1"/>
  <c r="AG1533" i="1"/>
  <c r="Z1534" i="1"/>
  <c r="AC1641" i="1" l="1"/>
  <c r="K1641" i="1"/>
  <c r="AI1640" i="1"/>
  <c r="W1640" i="1"/>
  <c r="D1640" i="1"/>
  <c r="I1640" i="1"/>
  <c r="AB1639" i="1"/>
  <c r="AD1639" i="1" s="1"/>
  <c r="L1641" i="1"/>
  <c r="H1527" i="1"/>
  <c r="AA1641" i="1"/>
  <c r="Y1639" i="1"/>
  <c r="Z1639" i="1" s="1"/>
  <c r="AG1639" i="1" s="1"/>
  <c r="X1639" i="1"/>
  <c r="C1640" i="1"/>
  <c r="M1640" i="1"/>
  <c r="AB1640" i="1" s="1"/>
  <c r="A1641" i="1"/>
  <c r="E1639" i="1"/>
  <c r="AG1534" i="1"/>
  <c r="K1642" i="1" l="1"/>
  <c r="AC1642" i="1"/>
  <c r="AI1641" i="1"/>
  <c r="M1641" i="1"/>
  <c r="AB1641" i="1" s="1"/>
  <c r="AD1641" i="1" s="1"/>
  <c r="W1641" i="1"/>
  <c r="D1641" i="1"/>
  <c r="I1641" i="1"/>
  <c r="L1642" i="1"/>
  <c r="H1528" i="1"/>
  <c r="AA1642" i="1"/>
  <c r="C1641" i="1"/>
  <c r="Y1640" i="1"/>
  <c r="Z1640" i="1" s="1"/>
  <c r="AG1640" i="1" s="1"/>
  <c r="X1640" i="1"/>
  <c r="A1642" i="1"/>
  <c r="E1640" i="1"/>
  <c r="AD1640" i="1"/>
  <c r="AC1643" i="1" l="1"/>
  <c r="K1643" i="1"/>
  <c r="AI1642" i="1"/>
  <c r="W1642" i="1"/>
  <c r="D1642" i="1"/>
  <c r="I1642" i="1"/>
  <c r="L1643" i="1"/>
  <c r="H1529" i="1"/>
  <c r="AA1643" i="1"/>
  <c r="M1642" i="1"/>
  <c r="Y1641" i="1"/>
  <c r="Z1641" i="1" s="1"/>
  <c r="AG1641" i="1" s="1"/>
  <c r="X1641" i="1"/>
  <c r="C1642" i="1"/>
  <c r="E1641" i="1"/>
  <c r="A1643" i="1"/>
  <c r="D1643" i="1" s="1"/>
  <c r="Z1540" i="1"/>
  <c r="AG1540" i="1" s="1"/>
  <c r="K1644" i="1" l="1"/>
  <c r="AC1644" i="1"/>
  <c r="AI1643" i="1"/>
  <c r="I1643" i="1"/>
  <c r="AB1642" i="1"/>
  <c r="AD1642" i="1" s="1"/>
  <c r="W1643" i="1"/>
  <c r="L1644" i="1"/>
  <c r="H1530" i="1"/>
  <c r="AA1644" i="1"/>
  <c r="C1643" i="1"/>
  <c r="M1643" i="1"/>
  <c r="Y1642" i="1"/>
  <c r="Z1642" i="1" s="1"/>
  <c r="AG1642" i="1" s="1"/>
  <c r="X1642" i="1"/>
  <c r="E1642" i="1"/>
  <c r="A1644" i="1"/>
  <c r="AC1645" i="1" l="1"/>
  <c r="K1645" i="1"/>
  <c r="AI1644" i="1"/>
  <c r="W1644" i="1"/>
  <c r="D1644" i="1"/>
  <c r="I1644" i="1"/>
  <c r="AB1643" i="1"/>
  <c r="AD1643" i="1" s="1"/>
  <c r="L1645" i="1"/>
  <c r="H1531" i="1"/>
  <c r="AA1645" i="1"/>
  <c r="C1644" i="1"/>
  <c r="M1644" i="1"/>
  <c r="AB1644" i="1" s="1"/>
  <c r="Y1643" i="1"/>
  <c r="Z1643" i="1" s="1"/>
  <c r="AG1643" i="1" s="1"/>
  <c r="X1643" i="1"/>
  <c r="E1643" i="1"/>
  <c r="A1645" i="1"/>
  <c r="K1646" i="1" l="1"/>
  <c r="K1647" i="1" s="1"/>
  <c r="AC1646" i="1"/>
  <c r="AI1645" i="1"/>
  <c r="W1645" i="1"/>
  <c r="D1645" i="1"/>
  <c r="I1645" i="1"/>
  <c r="L1646" i="1"/>
  <c r="H1532" i="1"/>
  <c r="AA1646" i="1"/>
  <c r="M1645" i="1"/>
  <c r="Y1644" i="1"/>
  <c r="Z1644" i="1" s="1"/>
  <c r="AG1644" i="1" s="1"/>
  <c r="X1644" i="1"/>
  <c r="C1645" i="1"/>
  <c r="AD1644" i="1"/>
  <c r="E1644" i="1"/>
  <c r="A1646" i="1"/>
  <c r="D1646" i="1" s="1"/>
  <c r="AC1647" i="1" l="1"/>
  <c r="AI1646" i="1"/>
  <c r="I1646" i="1"/>
  <c r="AB1645" i="1"/>
  <c r="AD1645" i="1" s="1"/>
  <c r="W1646" i="1"/>
  <c r="L1647" i="1"/>
  <c r="H1533" i="1"/>
  <c r="AA1647" i="1"/>
  <c r="M1646" i="1"/>
  <c r="C1646" i="1"/>
  <c r="Y1645" i="1"/>
  <c r="Z1645" i="1" s="1"/>
  <c r="AG1645" i="1" s="1"/>
  <c r="X1645" i="1"/>
  <c r="E1645" i="1"/>
  <c r="A1647" i="1"/>
  <c r="K1648" i="1" s="1"/>
  <c r="AC1648" i="1" l="1"/>
  <c r="AI1647" i="1"/>
  <c r="W1647" i="1"/>
  <c r="D1647" i="1"/>
  <c r="I1647" i="1"/>
  <c r="AB1646" i="1"/>
  <c r="AD1646" i="1" s="1"/>
  <c r="L1648" i="1"/>
  <c r="H1534" i="1"/>
  <c r="AA1648" i="1"/>
  <c r="M1647" i="1"/>
  <c r="AB1647" i="1" s="1"/>
  <c r="Y1646" i="1"/>
  <c r="Z1646" i="1" s="1"/>
  <c r="AG1646" i="1" s="1"/>
  <c r="X1646" i="1"/>
  <c r="C1647" i="1"/>
  <c r="Z1542" i="1"/>
  <c r="AG1542" i="1" s="1"/>
  <c r="E1646" i="1"/>
  <c r="A1648" i="1"/>
  <c r="K1649" i="1" s="1"/>
  <c r="AC1649" i="1" l="1"/>
  <c r="AI1648" i="1"/>
  <c r="W1648" i="1"/>
  <c r="D1648" i="1"/>
  <c r="I1648" i="1"/>
  <c r="L1649" i="1"/>
  <c r="H1535" i="1"/>
  <c r="AA1649" i="1"/>
  <c r="M1648" i="1"/>
  <c r="Y1647" i="1"/>
  <c r="Z1647" i="1" s="1"/>
  <c r="AG1647" i="1" s="1"/>
  <c r="X1647" i="1"/>
  <c r="C1648" i="1"/>
  <c r="E1647" i="1"/>
  <c r="AD1647" i="1"/>
  <c r="A1649" i="1"/>
  <c r="K1650" i="1" s="1"/>
  <c r="AC1650" i="1" l="1"/>
  <c r="AI1649" i="1"/>
  <c r="I1649" i="1"/>
  <c r="W1649" i="1"/>
  <c r="D1649" i="1"/>
  <c r="AB1648" i="1"/>
  <c r="AD1648" i="1" s="1"/>
  <c r="L1650" i="1"/>
  <c r="H1536" i="1"/>
  <c r="AA1650" i="1"/>
  <c r="C1649" i="1"/>
  <c r="M1649" i="1"/>
  <c r="Y1648" i="1"/>
  <c r="Z1648" i="1" s="1"/>
  <c r="AG1648" i="1" s="1"/>
  <c r="X1648" i="1"/>
  <c r="E1648" i="1"/>
  <c r="A1650" i="1"/>
  <c r="K1651" i="1" s="1"/>
  <c r="AC1651" i="1" l="1"/>
  <c r="AI1650" i="1"/>
  <c r="W1650" i="1"/>
  <c r="D1650" i="1"/>
  <c r="I1650" i="1"/>
  <c r="AB1649" i="1"/>
  <c r="AD1649" i="1" s="1"/>
  <c r="L1651" i="1"/>
  <c r="E1649" i="1"/>
  <c r="H1537" i="1"/>
  <c r="AA1651" i="1"/>
  <c r="M1650" i="1"/>
  <c r="Y1649" i="1"/>
  <c r="Z1649" i="1" s="1"/>
  <c r="AG1649" i="1" s="1"/>
  <c r="X1649" i="1"/>
  <c r="C1650" i="1"/>
  <c r="A1651" i="1"/>
  <c r="K1652" i="1" s="1"/>
  <c r="AC1652" i="1" l="1"/>
  <c r="AI1651" i="1"/>
  <c r="W1651" i="1"/>
  <c r="D1651" i="1"/>
  <c r="I1651" i="1"/>
  <c r="AB1650" i="1"/>
  <c r="AD1650" i="1" s="1"/>
  <c r="L1652" i="1"/>
  <c r="H1538" i="1"/>
  <c r="AA1652" i="1"/>
  <c r="M1651" i="1"/>
  <c r="Y1650" i="1"/>
  <c r="Z1650" i="1" s="1"/>
  <c r="AG1650" i="1" s="1"/>
  <c r="X1650" i="1"/>
  <c r="C1651" i="1"/>
  <c r="E1650" i="1"/>
  <c r="A1652" i="1"/>
  <c r="K1653" i="1" s="1"/>
  <c r="AC1653" i="1" l="1"/>
  <c r="AI1652" i="1"/>
  <c r="W1652" i="1"/>
  <c r="D1652" i="1"/>
  <c r="I1652" i="1"/>
  <c r="AB1651" i="1"/>
  <c r="AD1651" i="1" s="1"/>
  <c r="L1653" i="1"/>
  <c r="H1539" i="1"/>
  <c r="AA1653" i="1"/>
  <c r="Y1651" i="1"/>
  <c r="Z1651" i="1" s="1"/>
  <c r="AG1651" i="1" s="1"/>
  <c r="X1651" i="1"/>
  <c r="C1652" i="1"/>
  <c r="M1652" i="1"/>
  <c r="AB1652" i="1" s="1"/>
  <c r="A1653" i="1"/>
  <c r="K1654" i="1" s="1"/>
  <c r="E1651" i="1"/>
  <c r="AC1654" i="1" l="1"/>
  <c r="AI1653" i="1"/>
  <c r="W1653" i="1"/>
  <c r="D1653" i="1"/>
  <c r="I1653" i="1"/>
  <c r="L1654" i="1"/>
  <c r="H1540" i="1"/>
  <c r="AA1654" i="1"/>
  <c r="C1653" i="1"/>
  <c r="M1653" i="1"/>
  <c r="Y1652" i="1"/>
  <c r="X1652" i="1"/>
  <c r="AD1652" i="1"/>
  <c r="E1652" i="1"/>
  <c r="A1654" i="1"/>
  <c r="K1655" i="1" s="1"/>
  <c r="AC1655" i="1" l="1"/>
  <c r="AI1654" i="1"/>
  <c r="W1654" i="1"/>
  <c r="D1654" i="1"/>
  <c r="I1654" i="1"/>
  <c r="AB1653" i="1"/>
  <c r="AD1653" i="1" s="1"/>
  <c r="L1655" i="1"/>
  <c r="H1541" i="1"/>
  <c r="AA1655" i="1"/>
  <c r="C1654" i="1"/>
  <c r="M1654" i="1"/>
  <c r="AB1654" i="1" s="1"/>
  <c r="Y1653" i="1"/>
  <c r="X1653" i="1"/>
  <c r="A1655" i="1"/>
  <c r="K1656" i="1" s="1"/>
  <c r="E1653" i="1"/>
  <c r="AC1656" i="1" l="1"/>
  <c r="AI1655" i="1"/>
  <c r="W1655" i="1"/>
  <c r="D1655" i="1"/>
  <c r="I1655" i="1"/>
  <c r="L1656" i="1"/>
  <c r="H1542" i="1"/>
  <c r="AA1656" i="1"/>
  <c r="M1655" i="1"/>
  <c r="AB1655" i="1" s="1"/>
  <c r="Y1654" i="1"/>
  <c r="Z1654" i="1" s="1"/>
  <c r="AG1654" i="1" s="1"/>
  <c r="X1654" i="1"/>
  <c r="C1655" i="1"/>
  <c r="E1654" i="1"/>
  <c r="AD1654" i="1"/>
  <c r="A1656" i="1"/>
  <c r="D1656" i="1" s="1"/>
  <c r="AC1657" i="1" l="1"/>
  <c r="K1657" i="1"/>
  <c r="AI1656" i="1"/>
  <c r="I1656" i="1"/>
  <c r="W1656" i="1"/>
  <c r="L1657" i="1"/>
  <c r="H1543" i="1"/>
  <c r="AD1655" i="1"/>
  <c r="AA1657" i="1"/>
  <c r="C1656" i="1"/>
  <c r="M1656" i="1"/>
  <c r="Y1655" i="1"/>
  <c r="X1655" i="1"/>
  <c r="E1655" i="1"/>
  <c r="A1657" i="1"/>
  <c r="K1658" i="1" l="1"/>
  <c r="AC1658" i="1"/>
  <c r="AI1657" i="1"/>
  <c r="W1657" i="1"/>
  <c r="D1657" i="1"/>
  <c r="I1657" i="1"/>
  <c r="AB1656" i="1"/>
  <c r="AD1656" i="1" s="1"/>
  <c r="L1658" i="1"/>
  <c r="H1544" i="1"/>
  <c r="AA1658" i="1"/>
  <c r="Y1656" i="1"/>
  <c r="Z1656" i="1" s="1"/>
  <c r="AG1656" i="1" s="1"/>
  <c r="X1656" i="1"/>
  <c r="C1657" i="1"/>
  <c r="M1657" i="1"/>
  <c r="E1656" i="1"/>
  <c r="A1658" i="1"/>
  <c r="AC1659" i="1" l="1"/>
  <c r="K1659" i="1"/>
  <c r="AI1658" i="1"/>
  <c r="W1658" i="1"/>
  <c r="D1658" i="1"/>
  <c r="I1658" i="1"/>
  <c r="AB1657" i="1"/>
  <c r="AD1657" i="1" s="1"/>
  <c r="L1659" i="1"/>
  <c r="H1545" i="1"/>
  <c r="AA1659" i="1"/>
  <c r="M1658" i="1"/>
  <c r="Y1657" i="1"/>
  <c r="Z1657" i="1" s="1"/>
  <c r="AG1657" i="1" s="1"/>
  <c r="X1657" i="1"/>
  <c r="C1658" i="1"/>
  <c r="E1657" i="1"/>
  <c r="A1659" i="1"/>
  <c r="K1660" i="1" l="1"/>
  <c r="AC1660" i="1"/>
  <c r="AI1659" i="1"/>
  <c r="I1659" i="1"/>
  <c r="W1659" i="1"/>
  <c r="D1659" i="1"/>
  <c r="AB1658" i="1"/>
  <c r="AD1658" i="1" s="1"/>
  <c r="L1660" i="1"/>
  <c r="H1546" i="1"/>
  <c r="AA1660" i="1"/>
  <c r="C1659" i="1"/>
  <c r="M1659" i="1"/>
  <c r="Y1658" i="1"/>
  <c r="Z1658" i="1" s="1"/>
  <c r="AG1658" i="1" s="1"/>
  <c r="X1658" i="1"/>
  <c r="E1658" i="1"/>
  <c r="A1660" i="1"/>
  <c r="AC1661" i="1" l="1"/>
  <c r="K1661" i="1"/>
  <c r="AI1660" i="1"/>
  <c r="W1660" i="1"/>
  <c r="D1660" i="1"/>
  <c r="I1660" i="1"/>
  <c r="AB1659" i="1"/>
  <c r="AD1659" i="1" s="1"/>
  <c r="L1661" i="1"/>
  <c r="H1547" i="1"/>
  <c r="AA1661" i="1"/>
  <c r="M1660" i="1"/>
  <c r="AB1660" i="1" s="1"/>
  <c r="Y1659" i="1"/>
  <c r="Z1659" i="1" s="1"/>
  <c r="AG1659" i="1" s="1"/>
  <c r="X1659" i="1"/>
  <c r="C1660" i="1"/>
  <c r="A1661" i="1"/>
  <c r="E1659" i="1"/>
  <c r="D1661" i="1" l="1"/>
  <c r="AC1662" i="1"/>
  <c r="K1662" i="1"/>
  <c r="AI1661" i="1"/>
  <c r="I1661" i="1"/>
  <c r="W1661" i="1"/>
  <c r="L1662" i="1"/>
  <c r="H1548" i="1"/>
  <c r="AA1662" i="1"/>
  <c r="AD1660" i="1"/>
  <c r="Y1660" i="1"/>
  <c r="X1660" i="1"/>
  <c r="C1661" i="1"/>
  <c r="M1661" i="1"/>
  <c r="A1662" i="1"/>
  <c r="E1660" i="1"/>
  <c r="K1663" i="1" l="1"/>
  <c r="AC1663" i="1"/>
  <c r="AI1662" i="1"/>
  <c r="I1662" i="1"/>
  <c r="W1662" i="1"/>
  <c r="D1662" i="1"/>
  <c r="AB1661" i="1"/>
  <c r="AD1661" i="1" s="1"/>
  <c r="L1663" i="1"/>
  <c r="M1662" i="1"/>
  <c r="AB1662" i="1" s="1"/>
  <c r="H1549" i="1"/>
  <c r="AA1663" i="1"/>
  <c r="C1662" i="1"/>
  <c r="Y1661" i="1"/>
  <c r="X1661" i="1"/>
  <c r="E1661" i="1"/>
  <c r="A1663" i="1"/>
  <c r="AC1664" i="1" l="1"/>
  <c r="K1664" i="1"/>
  <c r="AI1663" i="1"/>
  <c r="I1663" i="1"/>
  <c r="W1663" i="1"/>
  <c r="D1663" i="1"/>
  <c r="L1664" i="1"/>
  <c r="H1550" i="1"/>
  <c r="AA1664" i="1"/>
  <c r="C1663" i="1"/>
  <c r="M1663" i="1"/>
  <c r="AB1663" i="1" s="1"/>
  <c r="Y1662" i="1"/>
  <c r="X1662" i="1"/>
  <c r="E1662" i="1"/>
  <c r="AD1662" i="1"/>
  <c r="A1664" i="1"/>
  <c r="D1664" i="1" s="1"/>
  <c r="K1665" i="1" l="1"/>
  <c r="AC1665" i="1"/>
  <c r="AI1664" i="1"/>
  <c r="I1664" i="1"/>
  <c r="W1664" i="1"/>
  <c r="L1665" i="1"/>
  <c r="H1551" i="1"/>
  <c r="AA1665" i="1"/>
  <c r="C1664" i="1"/>
  <c r="AD1663" i="1"/>
  <c r="M1664" i="1"/>
  <c r="AB1664" i="1" s="1"/>
  <c r="Y1663" i="1"/>
  <c r="X1663" i="1"/>
  <c r="E1663" i="1"/>
  <c r="A1665" i="1"/>
  <c r="AC1666" i="1" l="1"/>
  <c r="K1666" i="1"/>
  <c r="AI1665" i="1"/>
  <c r="I1665" i="1"/>
  <c r="W1665" i="1"/>
  <c r="D1665" i="1"/>
  <c r="L1666" i="1"/>
  <c r="H1552" i="1"/>
  <c r="AA1666" i="1"/>
  <c r="C1665" i="1"/>
  <c r="AD1664" i="1"/>
  <c r="M1665" i="1"/>
  <c r="AB1665" i="1" s="1"/>
  <c r="Y1664" i="1"/>
  <c r="Z1664" i="1" s="1"/>
  <c r="AG1664" i="1" s="1"/>
  <c r="X1664" i="1"/>
  <c r="E1664" i="1"/>
  <c r="A1666" i="1"/>
  <c r="Z1560" i="1"/>
  <c r="K1667" i="1" l="1"/>
  <c r="AC1667" i="1"/>
  <c r="AI1666" i="1"/>
  <c r="W1666" i="1"/>
  <c r="D1666" i="1"/>
  <c r="I1666" i="1"/>
  <c r="L1667" i="1"/>
  <c r="H1553" i="1"/>
  <c r="M1666" i="1"/>
  <c r="AA1667" i="1"/>
  <c r="AD1665" i="1"/>
  <c r="Y1665" i="1"/>
  <c r="Z1665" i="1" s="1"/>
  <c r="AG1665" i="1" s="1"/>
  <c r="X1665" i="1"/>
  <c r="C1666" i="1"/>
  <c r="E1665" i="1"/>
  <c r="A1667" i="1"/>
  <c r="Z1561" i="1"/>
  <c r="AG1560" i="1"/>
  <c r="AC1668" i="1" l="1"/>
  <c r="K1668" i="1"/>
  <c r="AI1667" i="1"/>
  <c r="W1667" i="1"/>
  <c r="D1667" i="1"/>
  <c r="I1667" i="1"/>
  <c r="AB1666" i="1"/>
  <c r="AD1666" i="1" s="1"/>
  <c r="L1668" i="1"/>
  <c r="H1554" i="1"/>
  <c r="AA1668" i="1"/>
  <c r="M1667" i="1"/>
  <c r="C1667" i="1"/>
  <c r="Y1666" i="1"/>
  <c r="Z1666" i="1" s="1"/>
  <c r="AG1666" i="1" s="1"/>
  <c r="X1666" i="1"/>
  <c r="A1668" i="1"/>
  <c r="E1666" i="1"/>
  <c r="AG1561" i="1"/>
  <c r="Z1562" i="1"/>
  <c r="K1669" i="1" l="1"/>
  <c r="AC1669" i="1"/>
  <c r="AI1668" i="1"/>
  <c r="W1668" i="1"/>
  <c r="D1668" i="1"/>
  <c r="I1668" i="1"/>
  <c r="AB1667" i="1"/>
  <c r="AD1667" i="1" s="1"/>
  <c r="L1669" i="1"/>
  <c r="H1555" i="1"/>
  <c r="AA1669" i="1"/>
  <c r="M1668" i="1"/>
  <c r="AB1668" i="1" s="1"/>
  <c r="Y1667" i="1"/>
  <c r="Z1667" i="1" s="1"/>
  <c r="AG1667" i="1" s="1"/>
  <c r="X1667" i="1"/>
  <c r="C1668" i="1"/>
  <c r="E1667" i="1"/>
  <c r="A1669" i="1"/>
  <c r="AG1562" i="1"/>
  <c r="AC1670" i="1" l="1"/>
  <c r="K1670" i="1"/>
  <c r="K1671" i="1" s="1"/>
  <c r="AI1669" i="1"/>
  <c r="W1669" i="1"/>
  <c r="D1669" i="1"/>
  <c r="I1669" i="1"/>
  <c r="L1670" i="1"/>
  <c r="M1669" i="1"/>
  <c r="H1556" i="1"/>
  <c r="C1669" i="1"/>
  <c r="AA1670" i="1"/>
  <c r="Y1668" i="1"/>
  <c r="Z1668" i="1" s="1"/>
  <c r="AG1668" i="1" s="1"/>
  <c r="X1668" i="1"/>
  <c r="E1668" i="1"/>
  <c r="A1670" i="1"/>
  <c r="AD1668" i="1"/>
  <c r="AC1671" i="1" l="1"/>
  <c r="AI1670" i="1"/>
  <c r="W1670" i="1"/>
  <c r="D1670" i="1"/>
  <c r="I1670" i="1"/>
  <c r="AB1669" i="1"/>
  <c r="AD1669" i="1" s="1"/>
  <c r="L1671" i="1"/>
  <c r="E1669" i="1"/>
  <c r="H1557" i="1"/>
  <c r="AA1671" i="1"/>
  <c r="M1670" i="1"/>
  <c r="AB1670" i="1" s="1"/>
  <c r="Y1669" i="1"/>
  <c r="Z1669" i="1" s="1"/>
  <c r="AG1669" i="1" s="1"/>
  <c r="X1669" i="1"/>
  <c r="C1670" i="1"/>
  <c r="A1671" i="1"/>
  <c r="K1672" i="1" s="1"/>
  <c r="AC1672" i="1" l="1"/>
  <c r="AI1671" i="1"/>
  <c r="W1671" i="1"/>
  <c r="D1671" i="1"/>
  <c r="I1671" i="1"/>
  <c r="L1672" i="1"/>
  <c r="H1558" i="1"/>
  <c r="AA1672" i="1"/>
  <c r="M1671" i="1"/>
  <c r="Y1670" i="1"/>
  <c r="Z1670" i="1" s="1"/>
  <c r="AG1670" i="1" s="1"/>
  <c r="X1670" i="1"/>
  <c r="C1671" i="1"/>
  <c r="E1670" i="1"/>
  <c r="AD1670" i="1"/>
  <c r="A1672" i="1"/>
  <c r="K1673" i="1" s="1"/>
  <c r="AC1673" i="1" l="1"/>
  <c r="AI1672" i="1"/>
  <c r="W1672" i="1"/>
  <c r="D1672" i="1"/>
  <c r="I1672" i="1"/>
  <c r="AB1671" i="1"/>
  <c r="AD1671" i="1" s="1"/>
  <c r="L1673" i="1"/>
  <c r="H1559" i="1"/>
  <c r="AA1673" i="1"/>
  <c r="C1672" i="1"/>
  <c r="M1672" i="1"/>
  <c r="Y1671" i="1"/>
  <c r="Z1671" i="1" s="1"/>
  <c r="AG1671" i="1" s="1"/>
  <c r="X1671" i="1"/>
  <c r="A1673" i="1"/>
  <c r="K1674" i="1" s="1"/>
  <c r="E1671" i="1"/>
  <c r="AC1674" i="1" l="1"/>
  <c r="AI1673" i="1"/>
  <c r="W1673" i="1"/>
  <c r="D1673" i="1"/>
  <c r="I1673" i="1"/>
  <c r="AB1672" i="1"/>
  <c r="AD1672" i="1" s="1"/>
  <c r="L1674" i="1"/>
  <c r="C1673" i="1"/>
  <c r="H1560" i="1"/>
  <c r="AA1674" i="1"/>
  <c r="M1673" i="1"/>
  <c r="Y1672" i="1"/>
  <c r="Z1672" i="1" s="1"/>
  <c r="AG1672" i="1" s="1"/>
  <c r="X1672" i="1"/>
  <c r="A1674" i="1"/>
  <c r="K1675" i="1" s="1"/>
  <c r="E1672" i="1"/>
  <c r="AC1675" i="1" l="1"/>
  <c r="AI1674" i="1"/>
  <c r="W1674" i="1"/>
  <c r="D1674" i="1"/>
  <c r="I1674" i="1"/>
  <c r="AB1673" i="1"/>
  <c r="AD1673" i="1" s="1"/>
  <c r="L1675" i="1"/>
  <c r="H1561" i="1"/>
  <c r="AA1675" i="1"/>
  <c r="C1674" i="1"/>
  <c r="M1674" i="1"/>
  <c r="Y1673" i="1"/>
  <c r="Z1673" i="1" s="1"/>
  <c r="AG1673" i="1" s="1"/>
  <c r="X1673" i="1"/>
  <c r="E1673" i="1"/>
  <c r="A1675" i="1"/>
  <c r="K1676" i="1" s="1"/>
  <c r="AC1676" i="1" l="1"/>
  <c r="AI1675" i="1"/>
  <c r="W1675" i="1"/>
  <c r="D1675" i="1"/>
  <c r="I1675" i="1"/>
  <c r="AB1674" i="1"/>
  <c r="AD1674" i="1" s="1"/>
  <c r="L1676" i="1"/>
  <c r="H1562" i="1"/>
  <c r="AA1676" i="1"/>
  <c r="Y1674" i="1"/>
  <c r="Z1674" i="1" s="1"/>
  <c r="AG1674" i="1" s="1"/>
  <c r="X1674" i="1"/>
  <c r="C1675" i="1"/>
  <c r="M1675" i="1"/>
  <c r="AB1675" i="1" s="1"/>
  <c r="E1674" i="1"/>
  <c r="A1676" i="1"/>
  <c r="D1676" i="1" s="1"/>
  <c r="Z1570" i="1"/>
  <c r="AC1677" i="1" l="1"/>
  <c r="K1677" i="1"/>
  <c r="AI1676" i="1"/>
  <c r="I1676" i="1"/>
  <c r="W1676" i="1"/>
  <c r="L1677" i="1"/>
  <c r="H1563" i="1"/>
  <c r="AA1677" i="1"/>
  <c r="M1676" i="1"/>
  <c r="Y1675" i="1"/>
  <c r="Z1675" i="1" s="1"/>
  <c r="AG1675" i="1" s="1"/>
  <c r="X1675" i="1"/>
  <c r="C1676" i="1"/>
  <c r="E1675" i="1"/>
  <c r="A1677" i="1"/>
  <c r="AD1675" i="1"/>
  <c r="AG1570" i="1"/>
  <c r="K1678" i="1" l="1"/>
  <c r="AC1678" i="1"/>
  <c r="AI1677" i="1"/>
  <c r="W1677" i="1"/>
  <c r="D1677" i="1"/>
  <c r="I1677" i="1"/>
  <c r="AB1676" i="1"/>
  <c r="AD1676" i="1" s="1"/>
  <c r="L1678" i="1"/>
  <c r="H1564" i="1"/>
  <c r="AA1678" i="1"/>
  <c r="Y1676" i="1"/>
  <c r="Z1676" i="1" s="1"/>
  <c r="AG1676" i="1" s="1"/>
  <c r="X1676" i="1"/>
  <c r="M1677" i="1"/>
  <c r="AB1677" i="1" s="1"/>
  <c r="C1677" i="1"/>
  <c r="E1676" i="1"/>
  <c r="A1678" i="1"/>
  <c r="AC1679" i="1" l="1"/>
  <c r="K1679" i="1"/>
  <c r="K1680" i="1"/>
  <c r="AC1680" i="1"/>
  <c r="AI1678" i="1"/>
  <c r="W1678" i="1"/>
  <c r="D1678" i="1"/>
  <c r="I1678" i="1"/>
  <c r="L1679" i="1"/>
  <c r="M1678" i="1"/>
  <c r="AB1678" i="1" s="1"/>
  <c r="AD1678" i="1" s="1"/>
  <c r="H1565" i="1"/>
  <c r="AA1679" i="1"/>
  <c r="Y1677" i="1"/>
  <c r="Z1677" i="1" s="1"/>
  <c r="AG1677" i="1" s="1"/>
  <c r="X1677" i="1"/>
  <c r="C1678" i="1"/>
  <c r="E1677" i="1"/>
  <c r="AD1677" i="1"/>
  <c r="A1679" i="1"/>
  <c r="AI1679" i="1" l="1"/>
  <c r="W1679" i="1"/>
  <c r="D1679" i="1"/>
  <c r="I1679" i="1"/>
  <c r="L1680" i="1"/>
  <c r="H1566" i="1"/>
  <c r="AA1680" i="1"/>
  <c r="C1679" i="1"/>
  <c r="M1679" i="1"/>
  <c r="Y1678" i="1"/>
  <c r="Z1678" i="1" s="1"/>
  <c r="AG1678" i="1" s="1"/>
  <c r="X1678" i="1"/>
  <c r="A1680" i="1"/>
  <c r="AC1681" i="1" s="1"/>
  <c r="E1678" i="1"/>
  <c r="K1681" i="1" l="1"/>
  <c r="AI1680" i="1"/>
  <c r="W1680" i="1"/>
  <c r="D1680" i="1"/>
  <c r="I1680" i="1"/>
  <c r="AB1679" i="1"/>
  <c r="AD1679" i="1" s="1"/>
  <c r="L1681" i="1"/>
  <c r="H1567" i="1"/>
  <c r="AA1681" i="1"/>
  <c r="M1680" i="1"/>
  <c r="Y1679" i="1"/>
  <c r="Z1679" i="1" s="1"/>
  <c r="AG1679" i="1" s="1"/>
  <c r="X1679" i="1"/>
  <c r="C1680" i="1"/>
  <c r="E1679" i="1"/>
  <c r="A1681" i="1"/>
  <c r="AC1682" i="1" s="1"/>
  <c r="K1682" i="1" l="1"/>
  <c r="AI1681" i="1"/>
  <c r="W1681" i="1"/>
  <c r="D1681" i="1"/>
  <c r="I1681" i="1"/>
  <c r="AB1680" i="1"/>
  <c r="AD1680" i="1" s="1"/>
  <c r="L1682" i="1"/>
  <c r="H1568" i="1"/>
  <c r="AA1682" i="1"/>
  <c r="Y1680" i="1"/>
  <c r="Z1680" i="1" s="1"/>
  <c r="AG1680" i="1" s="1"/>
  <c r="X1680" i="1"/>
  <c r="C1681" i="1"/>
  <c r="M1681" i="1"/>
  <c r="E1680" i="1"/>
  <c r="A1682" i="1"/>
  <c r="D1682" i="1" s="1"/>
  <c r="K1683" i="1" l="1"/>
  <c r="AC1683" i="1"/>
  <c r="AI1682" i="1"/>
  <c r="I1682" i="1"/>
  <c r="AB1681" i="1"/>
  <c r="AD1681" i="1" s="1"/>
  <c r="W1682" i="1"/>
  <c r="L1683" i="1"/>
  <c r="H1569" i="1"/>
  <c r="M1682" i="1"/>
  <c r="AA1683" i="1"/>
  <c r="C1682" i="1"/>
  <c r="Y1681" i="1"/>
  <c r="Z1681" i="1" s="1"/>
  <c r="AG1681" i="1" s="1"/>
  <c r="X1681" i="1"/>
  <c r="E1681" i="1"/>
  <c r="A1683" i="1"/>
  <c r="AC1684" i="1" l="1"/>
  <c r="K1684" i="1"/>
  <c r="AI1683" i="1"/>
  <c r="I1683" i="1"/>
  <c r="W1683" i="1"/>
  <c r="D1683" i="1"/>
  <c r="AB1682" i="1"/>
  <c r="AD1682" i="1" s="1"/>
  <c r="L1684" i="1"/>
  <c r="H1570" i="1"/>
  <c r="C1683" i="1"/>
  <c r="AA1684" i="1"/>
  <c r="M1683" i="1"/>
  <c r="Y1682" i="1"/>
  <c r="X1682" i="1"/>
  <c r="E1682" i="1"/>
  <c r="A1684" i="1"/>
  <c r="K1685" i="1" l="1"/>
  <c r="AC1685" i="1"/>
  <c r="AI1684" i="1"/>
  <c r="W1684" i="1"/>
  <c r="D1684" i="1"/>
  <c r="I1684" i="1"/>
  <c r="AB1683" i="1"/>
  <c r="AD1683" i="1" s="1"/>
  <c r="L1685" i="1"/>
  <c r="H1571" i="1"/>
  <c r="AA1685" i="1"/>
  <c r="M1684" i="1"/>
  <c r="AB1684" i="1" s="1"/>
  <c r="Y1683" i="1"/>
  <c r="X1683" i="1"/>
  <c r="C1684" i="1"/>
  <c r="E1683" i="1"/>
  <c r="A1685" i="1"/>
  <c r="K1686" i="1" l="1"/>
  <c r="AC1686" i="1"/>
  <c r="AI1685" i="1"/>
  <c r="W1685" i="1"/>
  <c r="D1685" i="1"/>
  <c r="I1685" i="1"/>
  <c r="L1686" i="1"/>
  <c r="H1572" i="1"/>
  <c r="C1685" i="1"/>
  <c r="AA1686" i="1"/>
  <c r="M1685" i="1"/>
  <c r="Y1684" i="1"/>
  <c r="Z1684" i="1" s="1"/>
  <c r="AG1684" i="1" s="1"/>
  <c r="X1684" i="1"/>
  <c r="AD1684" i="1"/>
  <c r="A1686" i="1"/>
  <c r="E1684" i="1"/>
  <c r="K1687" i="1" l="1"/>
  <c r="AC1687" i="1"/>
  <c r="AC1688" i="1" s="1"/>
  <c r="AI1686" i="1"/>
  <c r="W1686" i="1"/>
  <c r="D1686" i="1"/>
  <c r="I1686" i="1"/>
  <c r="AB1685" i="1"/>
  <c r="AD1685" i="1" s="1"/>
  <c r="L1687" i="1"/>
  <c r="C1686" i="1"/>
  <c r="H1573" i="1"/>
  <c r="AA1687" i="1"/>
  <c r="Y1685" i="1"/>
  <c r="Z1685" i="1" s="1"/>
  <c r="AG1685" i="1" s="1"/>
  <c r="X1685" i="1"/>
  <c r="Z1568" i="1"/>
  <c r="M1686" i="1"/>
  <c r="E1685" i="1"/>
  <c r="A1687" i="1"/>
  <c r="K1688" i="1" s="1"/>
  <c r="AI1687" i="1" l="1"/>
  <c r="W1687" i="1"/>
  <c r="D1687" i="1"/>
  <c r="I1687" i="1"/>
  <c r="AB1686" i="1"/>
  <c r="AD1686" i="1" s="1"/>
  <c r="L1688" i="1"/>
  <c r="H1574" i="1"/>
  <c r="AA1688" i="1"/>
  <c r="AG1568" i="1"/>
  <c r="M1687" i="1"/>
  <c r="Y1686" i="1"/>
  <c r="X1686" i="1"/>
  <c r="C1687" i="1"/>
  <c r="E1686" i="1"/>
  <c r="A1688" i="1"/>
  <c r="K1689" i="1" s="1"/>
  <c r="AC1689" i="1" l="1"/>
  <c r="AI1688" i="1"/>
  <c r="W1688" i="1"/>
  <c r="D1688" i="1"/>
  <c r="I1688" i="1"/>
  <c r="AB1687" i="1"/>
  <c r="AD1687" i="1" s="1"/>
  <c r="L1689" i="1"/>
  <c r="H1575" i="1"/>
  <c r="AA1689" i="1"/>
  <c r="M1688" i="1"/>
  <c r="Y1687" i="1"/>
  <c r="Z1687" i="1" s="1"/>
  <c r="AG1687" i="1" s="1"/>
  <c r="X1687" i="1"/>
  <c r="C1688" i="1"/>
  <c r="E1687" i="1"/>
  <c r="A1689" i="1"/>
  <c r="D1689" i="1" s="1"/>
  <c r="AC1690" i="1" l="1"/>
  <c r="K1690" i="1"/>
  <c r="AI1689" i="1"/>
  <c r="I1689" i="1"/>
  <c r="AB1688" i="1"/>
  <c r="AD1688" i="1" s="1"/>
  <c r="W1689" i="1"/>
  <c r="L1690" i="1"/>
  <c r="H1576" i="1"/>
  <c r="AA1690" i="1"/>
  <c r="C1689" i="1"/>
  <c r="M1689" i="1"/>
  <c r="Y1688" i="1"/>
  <c r="Z1688" i="1" s="1"/>
  <c r="AG1688" i="1" s="1"/>
  <c r="X1688" i="1"/>
  <c r="E1688" i="1"/>
  <c r="A1690" i="1"/>
  <c r="K1691" i="1" l="1"/>
  <c r="AC1691" i="1"/>
  <c r="AI1690" i="1"/>
  <c r="W1690" i="1"/>
  <c r="D1690" i="1"/>
  <c r="I1690" i="1"/>
  <c r="AB1689" i="1"/>
  <c r="AD1689" i="1" s="1"/>
  <c r="L1691" i="1"/>
  <c r="H1577" i="1"/>
  <c r="AA1691" i="1"/>
  <c r="M1690" i="1"/>
  <c r="Y1689" i="1"/>
  <c r="Z1689" i="1" s="1"/>
  <c r="AG1689" i="1" s="1"/>
  <c r="X1689" i="1"/>
  <c r="C1690" i="1"/>
  <c r="E1689" i="1"/>
  <c r="A1691" i="1"/>
  <c r="AC1692" i="1" l="1"/>
  <c r="K1692" i="1"/>
  <c r="AI1691" i="1"/>
  <c r="I1691" i="1"/>
  <c r="W1691" i="1"/>
  <c r="D1691" i="1"/>
  <c r="AB1690" i="1"/>
  <c r="AD1690" i="1" s="1"/>
  <c r="L1692" i="1"/>
  <c r="H1578" i="1"/>
  <c r="AA1692" i="1"/>
  <c r="C1691" i="1"/>
  <c r="M1691" i="1"/>
  <c r="Y1690" i="1"/>
  <c r="X1690" i="1"/>
  <c r="E1690" i="1"/>
  <c r="A1692" i="1"/>
  <c r="D1692" i="1" l="1"/>
  <c r="AC1693" i="1"/>
  <c r="K1693" i="1"/>
  <c r="AI1692" i="1"/>
  <c r="I1692" i="1"/>
  <c r="AB1691" i="1"/>
  <c r="AD1691" i="1" s="1"/>
  <c r="W1692" i="1"/>
  <c r="L1693" i="1"/>
  <c r="H1579" i="1"/>
  <c r="AA1693" i="1"/>
  <c r="M1692" i="1"/>
  <c r="AB1692" i="1" s="1"/>
  <c r="Y1691" i="1"/>
  <c r="X1691" i="1"/>
  <c r="C1692" i="1"/>
  <c r="E1691" i="1"/>
  <c r="A1693" i="1"/>
  <c r="K1694" i="1" l="1"/>
  <c r="AC1694" i="1"/>
  <c r="AI1693" i="1"/>
  <c r="I1693" i="1"/>
  <c r="W1693" i="1"/>
  <c r="I1694" i="1" s="1"/>
  <c r="D1693" i="1"/>
  <c r="L1694" i="1"/>
  <c r="H1580" i="1"/>
  <c r="AA1694" i="1"/>
  <c r="C1693" i="1"/>
  <c r="M1693" i="1"/>
  <c r="Y1692" i="1"/>
  <c r="X1692" i="1"/>
  <c r="AD1692" i="1"/>
  <c r="E1692" i="1"/>
  <c r="A1694" i="1"/>
  <c r="AC1695" i="1" l="1"/>
  <c r="K1695" i="1"/>
  <c r="W1694" i="1"/>
  <c r="D1694" i="1"/>
  <c r="AI1694" i="1"/>
  <c r="AB1693" i="1"/>
  <c r="AD1693" i="1" s="1"/>
  <c r="L1695" i="1"/>
  <c r="H1581" i="1"/>
  <c r="AA1695" i="1"/>
  <c r="Y1693" i="1"/>
  <c r="X1693" i="1"/>
  <c r="C1694" i="1"/>
  <c r="M1694" i="1"/>
  <c r="AB1694" i="1" s="1"/>
  <c r="E1693" i="1"/>
  <c r="A1695" i="1"/>
  <c r="Z1592" i="1"/>
  <c r="K1696" i="1" l="1"/>
  <c r="AC1696" i="1"/>
  <c r="W1695" i="1"/>
  <c r="D1695" i="1"/>
  <c r="AI1695" i="1"/>
  <c r="I1695" i="1"/>
  <c r="L1696" i="1"/>
  <c r="H1582" i="1"/>
  <c r="AA1696" i="1"/>
  <c r="C1695" i="1"/>
  <c r="M1695" i="1"/>
  <c r="AB1695" i="1" s="1"/>
  <c r="Y1694" i="1"/>
  <c r="Z1694" i="1" s="1"/>
  <c r="AG1694" i="1" s="1"/>
  <c r="X1694" i="1"/>
  <c r="E1694" i="1"/>
  <c r="A1696" i="1"/>
  <c r="AD1694" i="1"/>
  <c r="AG1592" i="1"/>
  <c r="AC1697" i="1" l="1"/>
  <c r="K1697" i="1"/>
  <c r="AI1696" i="1"/>
  <c r="I1696" i="1"/>
  <c r="W1696" i="1"/>
  <c r="D1696" i="1"/>
  <c r="L1697" i="1"/>
  <c r="H1583" i="1"/>
  <c r="AA1697" i="1"/>
  <c r="AD1695" i="1"/>
  <c r="M1696" i="1"/>
  <c r="Y1695" i="1"/>
  <c r="Z1695" i="1" s="1"/>
  <c r="AG1695" i="1" s="1"/>
  <c r="X1695" i="1"/>
  <c r="C1696" i="1"/>
  <c r="E1695" i="1"/>
  <c r="A1697" i="1"/>
  <c r="Z1591" i="1"/>
  <c r="K1698" i="1" l="1"/>
  <c r="AC1698" i="1"/>
  <c r="AI1697" i="1"/>
  <c r="W1697" i="1"/>
  <c r="D1697" i="1"/>
  <c r="I1697" i="1"/>
  <c r="AB1696" i="1"/>
  <c r="AD1696" i="1" s="1"/>
  <c r="L1698" i="1"/>
  <c r="H1584" i="1"/>
  <c r="AA1698" i="1"/>
  <c r="M1697" i="1"/>
  <c r="AB1697" i="1" s="1"/>
  <c r="C1697" i="1"/>
  <c r="Y1696" i="1"/>
  <c r="Z1696" i="1" s="1"/>
  <c r="AG1696" i="1" s="1"/>
  <c r="X1696" i="1"/>
  <c r="A1698" i="1"/>
  <c r="E1696" i="1"/>
  <c r="AG1591" i="1"/>
  <c r="AC1699" i="1" l="1"/>
  <c r="K1699" i="1"/>
  <c r="AI1698" i="1"/>
  <c r="I1698" i="1"/>
  <c r="W1698" i="1"/>
  <c r="D1698" i="1"/>
  <c r="L1699" i="1"/>
  <c r="H1585" i="1"/>
  <c r="AA1699" i="1"/>
  <c r="M1698" i="1"/>
  <c r="Y1697" i="1"/>
  <c r="Z1697" i="1" s="1"/>
  <c r="AG1697" i="1" s="1"/>
  <c r="X1697" i="1"/>
  <c r="C1698" i="1"/>
  <c r="AD1697" i="1"/>
  <c r="A1699" i="1"/>
  <c r="D1699" i="1" s="1"/>
  <c r="E1697" i="1"/>
  <c r="Z1596" i="1"/>
  <c r="AG1596" i="1" s="1"/>
  <c r="K1700" i="1" l="1"/>
  <c r="AC1700" i="1"/>
  <c r="AI1699" i="1"/>
  <c r="I1699" i="1"/>
  <c r="AB1698" i="1"/>
  <c r="AD1698" i="1" s="1"/>
  <c r="L1700" i="1"/>
  <c r="W1699" i="1"/>
  <c r="H1586" i="1"/>
  <c r="AA1700" i="1"/>
  <c r="M1699" i="1"/>
  <c r="AB1699" i="1" s="1"/>
  <c r="Y1698" i="1"/>
  <c r="Z1698" i="1" s="1"/>
  <c r="AG1698" i="1" s="1"/>
  <c r="X1698" i="1"/>
  <c r="C1699" i="1"/>
  <c r="A1700" i="1"/>
  <c r="D1700" i="1" s="1"/>
  <c r="E1698" i="1"/>
  <c r="AC1701" i="1" l="1"/>
  <c r="K1701" i="1"/>
  <c r="AI1700" i="1"/>
  <c r="I1700" i="1"/>
  <c r="W1700" i="1"/>
  <c r="L1701" i="1"/>
  <c r="H1587" i="1"/>
  <c r="AA1701" i="1"/>
  <c r="C1700" i="1"/>
  <c r="M1700" i="1"/>
  <c r="Y1699" i="1"/>
  <c r="Z1699" i="1" s="1"/>
  <c r="AG1699" i="1" s="1"/>
  <c r="X1699" i="1"/>
  <c r="E1699" i="1"/>
  <c r="A1701" i="1"/>
  <c r="AD1699" i="1"/>
  <c r="Z1595" i="1"/>
  <c r="K1702" i="1" l="1"/>
  <c r="AC1702" i="1"/>
  <c r="AI1701" i="1"/>
  <c r="W1701" i="1"/>
  <c r="D1701" i="1"/>
  <c r="I1701" i="1"/>
  <c r="AB1700" i="1"/>
  <c r="AD1700" i="1" s="1"/>
  <c r="L1702" i="1"/>
  <c r="M1701" i="1"/>
  <c r="AB1701" i="1" s="1"/>
  <c r="AD1701" i="1" s="1"/>
  <c r="H1588" i="1"/>
  <c r="C1701" i="1"/>
  <c r="AA1702" i="1"/>
  <c r="Y1700" i="1"/>
  <c r="Z1700" i="1" s="1"/>
  <c r="AG1700" i="1" s="1"/>
  <c r="X1700" i="1"/>
  <c r="E1700" i="1"/>
  <c r="A1702" i="1"/>
  <c r="AG1595" i="1"/>
  <c r="AC1703" i="1" l="1"/>
  <c r="K1703" i="1"/>
  <c r="AI1702" i="1"/>
  <c r="I1702" i="1"/>
  <c r="W1702" i="1"/>
  <c r="D1702" i="1"/>
  <c r="L1703" i="1"/>
  <c r="H1589" i="1"/>
  <c r="AA1703" i="1"/>
  <c r="Y1701" i="1"/>
  <c r="Z1701" i="1" s="1"/>
  <c r="AG1701" i="1" s="1"/>
  <c r="X1701" i="1"/>
  <c r="M1702" i="1"/>
  <c r="AB1702" i="1" s="1"/>
  <c r="C1702" i="1"/>
  <c r="E1701" i="1"/>
  <c r="A1703" i="1"/>
  <c r="K1704" i="1" l="1"/>
  <c r="AC1704" i="1"/>
  <c r="AI1703" i="1"/>
  <c r="W1703" i="1"/>
  <c r="D1703" i="1"/>
  <c r="I1703" i="1"/>
  <c r="L1704" i="1"/>
  <c r="H1590" i="1"/>
  <c r="AA1704" i="1"/>
  <c r="M1703" i="1"/>
  <c r="AB1703" i="1" s="1"/>
  <c r="Y1702" i="1"/>
  <c r="Z1702" i="1" s="1"/>
  <c r="AG1702" i="1" s="1"/>
  <c r="X1702" i="1"/>
  <c r="C1703" i="1"/>
  <c r="E1702" i="1"/>
  <c r="A1704" i="1"/>
  <c r="AD1702" i="1"/>
  <c r="AC1705" i="1" l="1"/>
  <c r="K1705" i="1"/>
  <c r="AI1704" i="1"/>
  <c r="I1704" i="1"/>
  <c r="W1704" i="1"/>
  <c r="D1704" i="1"/>
  <c r="L1705" i="1"/>
  <c r="C1704" i="1"/>
  <c r="H1591" i="1"/>
  <c r="AA1705" i="1"/>
  <c r="M1704" i="1"/>
  <c r="Y1703" i="1"/>
  <c r="Z1703" i="1" s="1"/>
  <c r="AG1703" i="1" s="1"/>
  <c r="X1703" i="1"/>
  <c r="E1703" i="1"/>
  <c r="A1705" i="1"/>
  <c r="AD1703" i="1"/>
  <c r="K1706" i="1" l="1"/>
  <c r="AC1706" i="1"/>
  <c r="AI1705" i="1"/>
  <c r="W1705" i="1"/>
  <c r="D1705" i="1"/>
  <c r="I1705" i="1"/>
  <c r="AB1704" i="1"/>
  <c r="AD1704" i="1" s="1"/>
  <c r="L1706" i="1"/>
  <c r="C1705" i="1"/>
  <c r="H1592" i="1"/>
  <c r="AA1706" i="1"/>
  <c r="M1705" i="1"/>
  <c r="Y1704" i="1"/>
  <c r="Z1704" i="1" s="1"/>
  <c r="AG1704" i="1" s="1"/>
  <c r="X1704" i="1"/>
  <c r="E1704" i="1"/>
  <c r="A1706" i="1"/>
  <c r="AC1707" i="1" l="1"/>
  <c r="K1707" i="1"/>
  <c r="AI1706" i="1"/>
  <c r="I1706" i="1"/>
  <c r="W1706" i="1"/>
  <c r="D1706" i="1"/>
  <c r="AB1705" i="1"/>
  <c r="AD1705" i="1" s="1"/>
  <c r="L1707" i="1"/>
  <c r="H1593" i="1"/>
  <c r="AA1707" i="1"/>
  <c r="M1706" i="1"/>
  <c r="AB1706" i="1" s="1"/>
  <c r="Y1705" i="1"/>
  <c r="Z1705" i="1" s="1"/>
  <c r="AG1705" i="1" s="1"/>
  <c r="X1705" i="1"/>
  <c r="C1706" i="1"/>
  <c r="Z1601" i="1"/>
  <c r="AG1601" i="1" s="1"/>
  <c r="A1707" i="1"/>
  <c r="E1705" i="1"/>
  <c r="K1708" i="1" l="1"/>
  <c r="AC1708" i="1"/>
  <c r="AI1707" i="1"/>
  <c r="W1707" i="1"/>
  <c r="D1707" i="1"/>
  <c r="I1707" i="1"/>
  <c r="L1708" i="1"/>
  <c r="H1594" i="1"/>
  <c r="M1707" i="1"/>
  <c r="AA1708" i="1"/>
  <c r="Y1706" i="1"/>
  <c r="Z1706" i="1" s="1"/>
  <c r="AG1706" i="1" s="1"/>
  <c r="X1706" i="1"/>
  <c r="C1707" i="1"/>
  <c r="E1706" i="1"/>
  <c r="A1708" i="1"/>
  <c r="AD1706" i="1"/>
  <c r="AC1709" i="1" l="1"/>
  <c r="K1709" i="1"/>
  <c r="AI1708" i="1"/>
  <c r="W1708" i="1"/>
  <c r="D1708" i="1"/>
  <c r="I1708" i="1"/>
  <c r="AB1707" i="1"/>
  <c r="AD1707" i="1" s="1"/>
  <c r="L1709" i="1"/>
  <c r="H1595" i="1"/>
  <c r="AA1709" i="1"/>
  <c r="M1708" i="1"/>
  <c r="C1708" i="1"/>
  <c r="Y1707" i="1"/>
  <c r="Z1707" i="1" s="1"/>
  <c r="AG1707" i="1" s="1"/>
  <c r="X1707" i="1"/>
  <c r="E1707" i="1"/>
  <c r="A1709" i="1"/>
  <c r="K1710" i="1" l="1"/>
  <c r="AC1710" i="1"/>
  <c r="AI1709" i="1"/>
  <c r="W1709" i="1"/>
  <c r="D1709" i="1"/>
  <c r="I1709" i="1"/>
  <c r="AB1708" i="1"/>
  <c r="AD1708" i="1" s="1"/>
  <c r="L1710" i="1"/>
  <c r="H1596" i="1"/>
  <c r="AA1710" i="1"/>
  <c r="M1709" i="1"/>
  <c r="C1709" i="1"/>
  <c r="Y1708" i="1"/>
  <c r="Z1708" i="1" s="1"/>
  <c r="AG1708" i="1" s="1"/>
  <c r="X1708" i="1"/>
  <c r="A1710" i="1"/>
  <c r="E1708" i="1"/>
  <c r="AC1711" i="1" l="1"/>
  <c r="K1711" i="1"/>
  <c r="AI1710" i="1"/>
  <c r="W1710" i="1"/>
  <c r="D1710" i="1"/>
  <c r="I1710" i="1"/>
  <c r="AB1709" i="1"/>
  <c r="AD1709" i="1" s="1"/>
  <c r="L1711" i="1"/>
  <c r="H1597" i="1"/>
  <c r="AA1711" i="1"/>
  <c r="C1710" i="1"/>
  <c r="M1710" i="1"/>
  <c r="Y1709" i="1"/>
  <c r="Z1709" i="1" s="1"/>
  <c r="AG1709" i="1" s="1"/>
  <c r="X1709" i="1"/>
  <c r="E1709" i="1"/>
  <c r="A1711" i="1"/>
  <c r="K1712" i="1" l="1"/>
  <c r="AC1712" i="1"/>
  <c r="AI1711" i="1"/>
  <c r="W1711" i="1"/>
  <c r="D1711" i="1"/>
  <c r="I1711" i="1"/>
  <c r="AB1710" i="1"/>
  <c r="AD1710" i="1" s="1"/>
  <c r="L1712" i="1"/>
  <c r="C1711" i="1"/>
  <c r="H1598" i="1"/>
  <c r="AA1712" i="1"/>
  <c r="M1711" i="1"/>
  <c r="AB1711" i="1" s="1"/>
  <c r="Y1710" i="1"/>
  <c r="Z1710" i="1" s="1"/>
  <c r="AG1710" i="1" s="1"/>
  <c r="X1710" i="1"/>
  <c r="E1710" i="1"/>
  <c r="A1712" i="1"/>
  <c r="AC1713" i="1" l="1"/>
  <c r="K1713" i="1"/>
  <c r="AI1712" i="1"/>
  <c r="W1712" i="1"/>
  <c r="D1712" i="1"/>
  <c r="I1712" i="1"/>
  <c r="L1713" i="1"/>
  <c r="H1599" i="1"/>
  <c r="AA1713" i="1"/>
  <c r="AD1711" i="1"/>
  <c r="M1712" i="1"/>
  <c r="Y1711" i="1"/>
  <c r="X1711" i="1"/>
  <c r="C1712" i="1"/>
  <c r="E1711" i="1"/>
  <c r="A1713" i="1"/>
  <c r="D1713" i="1" s="1"/>
  <c r="K1714" i="1" l="1"/>
  <c r="AC1714" i="1"/>
  <c r="AI1713" i="1"/>
  <c r="I1713" i="1"/>
  <c r="AB1712" i="1"/>
  <c r="AD1712" i="1" s="1"/>
  <c r="L1714" i="1"/>
  <c r="W1713" i="1"/>
  <c r="H1600" i="1"/>
  <c r="M1713" i="1"/>
  <c r="AB1713" i="1" s="1"/>
  <c r="AA1714" i="1"/>
  <c r="Y1712" i="1"/>
  <c r="X1712" i="1"/>
  <c r="C1713" i="1"/>
  <c r="E1712" i="1"/>
  <c r="A1714" i="1"/>
  <c r="AC1715" i="1" l="1"/>
  <c r="K1715" i="1"/>
  <c r="AI1714" i="1"/>
  <c r="I1714" i="1"/>
  <c r="W1714" i="1"/>
  <c r="D1714" i="1"/>
  <c r="L1715" i="1"/>
  <c r="H1601" i="1"/>
  <c r="AA1715" i="1"/>
  <c r="C1714" i="1"/>
  <c r="M1714" i="1"/>
  <c r="Y1713" i="1"/>
  <c r="Z1713" i="1" s="1"/>
  <c r="AG1713" i="1" s="1"/>
  <c r="X1713" i="1"/>
  <c r="E1713" i="1"/>
  <c r="A1715" i="1"/>
  <c r="AD1713" i="1"/>
  <c r="K1716" i="1" l="1"/>
  <c r="AC1716" i="1"/>
  <c r="AI1715" i="1"/>
  <c r="W1715" i="1"/>
  <c r="D1715" i="1"/>
  <c r="I1715" i="1"/>
  <c r="AB1714" i="1"/>
  <c r="AD1714" i="1" s="1"/>
  <c r="L1716" i="1"/>
  <c r="H1602" i="1"/>
  <c r="AA1716" i="1"/>
  <c r="Y1714" i="1"/>
  <c r="X1714" i="1"/>
  <c r="C1715" i="1"/>
  <c r="M1715" i="1"/>
  <c r="E1714" i="1"/>
  <c r="A1716" i="1"/>
  <c r="AC1717" i="1" l="1"/>
  <c r="K1717" i="1"/>
  <c r="AI1716" i="1"/>
  <c r="W1716" i="1"/>
  <c r="D1716" i="1"/>
  <c r="I1716" i="1"/>
  <c r="AB1715" i="1"/>
  <c r="AD1715" i="1" s="1"/>
  <c r="L1717" i="1"/>
  <c r="E1715" i="1"/>
  <c r="H1603" i="1"/>
  <c r="AA1717" i="1"/>
  <c r="Y1715" i="1"/>
  <c r="X1715" i="1"/>
  <c r="C1716" i="1"/>
  <c r="M1716" i="1"/>
  <c r="AB1716" i="1" s="1"/>
  <c r="A1717" i="1"/>
  <c r="D1717" i="1" s="1"/>
  <c r="K1718" i="1" l="1"/>
  <c r="AC1718" i="1"/>
  <c r="AI1717" i="1"/>
  <c r="I1717" i="1"/>
  <c r="W1717" i="1"/>
  <c r="L1718" i="1"/>
  <c r="H1604" i="1"/>
  <c r="AA1718" i="1"/>
  <c r="M1717" i="1"/>
  <c r="AB1717" i="1" s="1"/>
  <c r="C1717" i="1"/>
  <c r="Y1716" i="1"/>
  <c r="X1716" i="1"/>
  <c r="Z1599" i="1"/>
  <c r="E1716" i="1"/>
  <c r="A1718" i="1"/>
  <c r="D1718" i="1" s="1"/>
  <c r="AD1716" i="1"/>
  <c r="AC1719" i="1" l="1"/>
  <c r="K1719" i="1"/>
  <c r="AI1718" i="1"/>
  <c r="I1718" i="1"/>
  <c r="W1718" i="1"/>
  <c r="L1719" i="1"/>
  <c r="H1605" i="1"/>
  <c r="AA1719" i="1"/>
  <c r="M1718" i="1"/>
  <c r="AB1718" i="1" s="1"/>
  <c r="AG1599" i="1"/>
  <c r="Y1717" i="1"/>
  <c r="Z1717" i="1" s="1"/>
  <c r="AG1717" i="1" s="1"/>
  <c r="X1717" i="1"/>
  <c r="C1718" i="1"/>
  <c r="E1717" i="1"/>
  <c r="AD1717" i="1"/>
  <c r="A1719" i="1"/>
  <c r="K1720" i="1" l="1"/>
  <c r="AC1720" i="1"/>
  <c r="AI1719" i="1"/>
  <c r="W1719" i="1"/>
  <c r="D1719" i="1"/>
  <c r="I1719" i="1"/>
  <c r="L1720" i="1"/>
  <c r="AD1718" i="1"/>
  <c r="H1606" i="1"/>
  <c r="M1719" i="1"/>
  <c r="AB1719" i="1" s="1"/>
  <c r="AA1720" i="1"/>
  <c r="C1719" i="1"/>
  <c r="Y1718" i="1"/>
  <c r="Z1718" i="1" s="1"/>
  <c r="AG1718" i="1" s="1"/>
  <c r="X1718" i="1"/>
  <c r="E1718" i="1"/>
  <c r="A1720" i="1"/>
  <c r="AC1721" i="1" l="1"/>
  <c r="K1721" i="1"/>
  <c r="AI1720" i="1"/>
  <c r="I1720" i="1"/>
  <c r="W1720" i="1"/>
  <c r="D1720" i="1"/>
  <c r="L1721" i="1"/>
  <c r="E1719" i="1"/>
  <c r="H1607" i="1"/>
  <c r="AA1721" i="1"/>
  <c r="M1720" i="1"/>
  <c r="Y1719" i="1"/>
  <c r="X1719" i="1"/>
  <c r="C1720" i="1"/>
  <c r="AD1719" i="1"/>
  <c r="A1721" i="1"/>
  <c r="K1722" i="1" l="1"/>
  <c r="AC1722" i="1"/>
  <c r="W1721" i="1"/>
  <c r="D1721" i="1"/>
  <c r="AI1721" i="1"/>
  <c r="I1721" i="1"/>
  <c r="AB1720" i="1"/>
  <c r="AD1720" i="1" s="1"/>
  <c r="L1722" i="1"/>
  <c r="H1608" i="1"/>
  <c r="C1721" i="1"/>
  <c r="AA1722" i="1"/>
  <c r="M1721" i="1"/>
  <c r="AB1721" i="1" s="1"/>
  <c r="Y1720" i="1"/>
  <c r="Z1720" i="1" s="1"/>
  <c r="AG1720" i="1" s="1"/>
  <c r="X1720" i="1"/>
  <c r="E1720" i="1"/>
  <c r="A1722" i="1"/>
  <c r="D1722" i="1" l="1"/>
  <c r="AC1723" i="1"/>
  <c r="K1723" i="1"/>
  <c r="AI1722" i="1"/>
  <c r="M1722" i="1"/>
  <c r="AB1722" i="1" s="1"/>
  <c r="I1722" i="1"/>
  <c r="W1722" i="1"/>
  <c r="L1723" i="1"/>
  <c r="C1722" i="1"/>
  <c r="H1609" i="1"/>
  <c r="AA1723" i="1"/>
  <c r="Y1721" i="1"/>
  <c r="X1721" i="1"/>
  <c r="AD1721" i="1"/>
  <c r="E1721" i="1"/>
  <c r="A1723" i="1"/>
  <c r="K1724" i="1" l="1"/>
  <c r="AC1724" i="1"/>
  <c r="AI1723" i="1"/>
  <c r="I1723" i="1"/>
  <c r="W1723" i="1"/>
  <c r="I1724" i="1" s="1"/>
  <c r="D1723" i="1"/>
  <c r="L1724" i="1"/>
  <c r="H1610" i="1"/>
  <c r="AA1724" i="1"/>
  <c r="M1723" i="1"/>
  <c r="AB1723" i="1" s="1"/>
  <c r="Y1722" i="1"/>
  <c r="X1722" i="1"/>
  <c r="C1723" i="1"/>
  <c r="AD1722" i="1"/>
  <c r="E1722" i="1"/>
  <c r="A1724" i="1"/>
  <c r="AC1725" i="1" l="1"/>
  <c r="K1725" i="1"/>
  <c r="AI1724" i="1"/>
  <c r="W1724" i="1"/>
  <c r="I1725" i="1" s="1"/>
  <c r="D1724" i="1"/>
  <c r="L1725" i="1"/>
  <c r="H1611" i="1"/>
  <c r="M1724" i="1"/>
  <c r="AB1724" i="1" s="1"/>
  <c r="AD1724" i="1" s="1"/>
  <c r="AA1725" i="1"/>
  <c r="Y1723" i="1"/>
  <c r="X1723" i="1"/>
  <c r="C1724" i="1"/>
  <c r="E1723" i="1"/>
  <c r="AD1723" i="1"/>
  <c r="A1725" i="1"/>
  <c r="K1726" i="1" l="1"/>
  <c r="AC1726" i="1"/>
  <c r="W1725" i="1"/>
  <c r="I1726" i="1" s="1"/>
  <c r="D1725" i="1"/>
  <c r="AI1725" i="1"/>
  <c r="L1726" i="1"/>
  <c r="H1612" i="1"/>
  <c r="AA1726" i="1"/>
  <c r="Y1724" i="1"/>
  <c r="Z1724" i="1" s="1"/>
  <c r="AG1724" i="1" s="1"/>
  <c r="X1724" i="1"/>
  <c r="C1725" i="1"/>
  <c r="M1725" i="1"/>
  <c r="AB1725" i="1" s="1"/>
  <c r="E1724" i="1"/>
  <c r="A1726" i="1"/>
  <c r="Z1620" i="1"/>
  <c r="AC1727" i="1" l="1"/>
  <c r="K1727" i="1"/>
  <c r="AI1726" i="1"/>
  <c r="W1726" i="1"/>
  <c r="I1727" i="1" s="1"/>
  <c r="D1726" i="1"/>
  <c r="L1727" i="1"/>
  <c r="H1613" i="1"/>
  <c r="AA1727" i="1"/>
  <c r="M1726" i="1"/>
  <c r="AB1726" i="1" s="1"/>
  <c r="Y1725" i="1"/>
  <c r="Z1725" i="1" s="1"/>
  <c r="AG1725" i="1" s="1"/>
  <c r="X1725" i="1"/>
  <c r="C1726" i="1"/>
  <c r="E1725" i="1"/>
  <c r="A1727" i="1"/>
  <c r="AD1725" i="1"/>
  <c r="AG1620" i="1"/>
  <c r="K1728" i="1" l="1"/>
  <c r="AC1728" i="1"/>
  <c r="W1727" i="1"/>
  <c r="I1728" i="1" s="1"/>
  <c r="D1727" i="1"/>
  <c r="AI1727" i="1"/>
  <c r="L1728" i="1"/>
  <c r="H1614" i="1"/>
  <c r="AA1728" i="1"/>
  <c r="M1727" i="1"/>
  <c r="AB1727" i="1" s="1"/>
  <c r="Y1726" i="1"/>
  <c r="Z1726" i="1" s="1"/>
  <c r="AG1726" i="1" s="1"/>
  <c r="X1726" i="1"/>
  <c r="C1727" i="1"/>
  <c r="E1726" i="1"/>
  <c r="A1728" i="1"/>
  <c r="AD1726" i="1"/>
  <c r="AC1729" i="1" l="1"/>
  <c r="K1729" i="1"/>
  <c r="AI1728" i="1"/>
  <c r="W1728" i="1"/>
  <c r="I1729" i="1" s="1"/>
  <c r="D1728" i="1"/>
  <c r="L1729" i="1"/>
  <c r="H1615" i="1"/>
  <c r="AA1729" i="1"/>
  <c r="Y1727" i="1"/>
  <c r="Z1727" i="1" s="1"/>
  <c r="AG1727" i="1" s="1"/>
  <c r="X1727" i="1"/>
  <c r="C1728" i="1"/>
  <c r="M1728" i="1"/>
  <c r="AB1728" i="1" s="1"/>
  <c r="E1727" i="1"/>
  <c r="A1729" i="1"/>
  <c r="AD1727" i="1"/>
  <c r="Z1623" i="1"/>
  <c r="Z1626" i="1"/>
  <c r="AC1730" i="1" l="1"/>
  <c r="K1730" i="1"/>
  <c r="AI1729" i="1"/>
  <c r="W1729" i="1"/>
  <c r="I1730" i="1" s="1"/>
  <c r="D1729" i="1"/>
  <c r="L1730" i="1"/>
  <c r="H1616" i="1"/>
  <c r="AA1730" i="1"/>
  <c r="Y1728" i="1"/>
  <c r="Z1728" i="1" s="1"/>
  <c r="AG1728" i="1" s="1"/>
  <c r="X1728" i="1"/>
  <c r="C1729" i="1"/>
  <c r="M1729" i="1"/>
  <c r="E1728" i="1"/>
  <c r="AD1728" i="1"/>
  <c r="A1730" i="1"/>
  <c r="AC1731" i="1" s="1"/>
  <c r="AG1623" i="1"/>
  <c r="Z1624" i="1"/>
  <c r="AG1626" i="1"/>
  <c r="K1731" i="1" l="1"/>
  <c r="AI1730" i="1"/>
  <c r="W1730" i="1"/>
  <c r="I1731" i="1" s="1"/>
  <c r="D1730" i="1"/>
  <c r="AB1729" i="1"/>
  <c r="AD1729" i="1" s="1"/>
  <c r="L1731" i="1"/>
  <c r="H1617" i="1"/>
  <c r="AA1731" i="1"/>
  <c r="M1730" i="1"/>
  <c r="AB1730" i="1" s="1"/>
  <c r="C1730" i="1"/>
  <c r="Y1729" i="1"/>
  <c r="Z1729" i="1" s="1"/>
  <c r="AG1729" i="1" s="1"/>
  <c r="X1729" i="1"/>
  <c r="E1729" i="1"/>
  <c r="A1731" i="1"/>
  <c r="K1732" i="1" s="1"/>
  <c r="AG1624" i="1"/>
  <c r="AC1732" i="1" l="1"/>
  <c r="AI1731" i="1"/>
  <c r="W1731" i="1"/>
  <c r="I1732" i="1" s="1"/>
  <c r="D1731" i="1"/>
  <c r="L1732" i="1"/>
  <c r="H1618" i="1"/>
  <c r="AA1732" i="1"/>
  <c r="M1731" i="1"/>
  <c r="Y1730" i="1"/>
  <c r="Z1730" i="1" s="1"/>
  <c r="AG1730" i="1" s="1"/>
  <c r="X1730" i="1"/>
  <c r="C1731" i="1"/>
  <c r="AD1730" i="1"/>
  <c r="E1730" i="1"/>
  <c r="A1732" i="1"/>
  <c r="K1733" i="1" s="1"/>
  <c r="AC1733" i="1" l="1"/>
  <c r="AI1732" i="1"/>
  <c r="W1732" i="1"/>
  <c r="I1733" i="1" s="1"/>
  <c r="D1732" i="1"/>
  <c r="AB1731" i="1"/>
  <c r="AD1731" i="1" s="1"/>
  <c r="L1733" i="1"/>
  <c r="M1732" i="1"/>
  <c r="H1619" i="1"/>
  <c r="AA1733" i="1"/>
  <c r="Y1731" i="1"/>
  <c r="Z1731" i="1" s="1"/>
  <c r="AG1731" i="1" s="1"/>
  <c r="X1731" i="1"/>
  <c r="C1732" i="1"/>
  <c r="E1731" i="1"/>
  <c r="A1733" i="1"/>
  <c r="K1734" i="1" s="1"/>
  <c r="Z1630" i="1"/>
  <c r="AG1630" i="1" s="1"/>
  <c r="AC1734" i="1" l="1"/>
  <c r="AI1733" i="1"/>
  <c r="W1733" i="1"/>
  <c r="I1734" i="1" s="1"/>
  <c r="D1733" i="1"/>
  <c r="AB1732" i="1"/>
  <c r="AD1732" i="1" s="1"/>
  <c r="L1734" i="1"/>
  <c r="H1620" i="1"/>
  <c r="AA1734" i="1"/>
  <c r="C1733" i="1"/>
  <c r="M1733" i="1"/>
  <c r="Y1732" i="1"/>
  <c r="Z1732" i="1" s="1"/>
  <c r="AG1732" i="1" s="1"/>
  <c r="X1732" i="1"/>
  <c r="E1732" i="1"/>
  <c r="A1734" i="1"/>
  <c r="K1735" i="1" s="1"/>
  <c r="AC1735" i="1" l="1"/>
  <c r="AI1734" i="1"/>
  <c r="W1734" i="1"/>
  <c r="I1735" i="1" s="1"/>
  <c r="D1734" i="1"/>
  <c r="AB1733" i="1"/>
  <c r="AD1733" i="1" s="1"/>
  <c r="L1735" i="1"/>
  <c r="C1734" i="1"/>
  <c r="H1621" i="1"/>
  <c r="AA1735" i="1"/>
  <c r="M1734" i="1"/>
  <c r="Y1733" i="1"/>
  <c r="Z1733" i="1" s="1"/>
  <c r="AG1733" i="1" s="1"/>
  <c r="X1733" i="1"/>
  <c r="E1733" i="1"/>
  <c r="A1735" i="1"/>
  <c r="K1736" i="1" s="1"/>
  <c r="AC1736" i="1" l="1"/>
  <c r="AI1735" i="1"/>
  <c r="W1735" i="1"/>
  <c r="I1736" i="1" s="1"/>
  <c r="D1735" i="1"/>
  <c r="AB1734" i="1"/>
  <c r="AD1734" i="1" s="1"/>
  <c r="L1736" i="1"/>
  <c r="H1622" i="1"/>
  <c r="AA1736" i="1"/>
  <c r="M1735" i="1"/>
  <c r="Y1734" i="1"/>
  <c r="Z1734" i="1" s="1"/>
  <c r="AG1734" i="1" s="1"/>
  <c r="X1734" i="1"/>
  <c r="C1735" i="1"/>
  <c r="E1734" i="1"/>
  <c r="A1736" i="1"/>
  <c r="D1736" i="1" s="1"/>
  <c r="AC1737" i="1" l="1"/>
  <c r="K1737" i="1"/>
  <c r="AI1736" i="1"/>
  <c r="AB1735" i="1"/>
  <c r="AD1735" i="1" s="1"/>
  <c r="W1736" i="1"/>
  <c r="L1737" i="1"/>
  <c r="H1623" i="1"/>
  <c r="AA1737" i="1"/>
  <c r="E1735" i="1"/>
  <c r="Y1735" i="1"/>
  <c r="Z1735" i="1" s="1"/>
  <c r="AG1735" i="1" s="1"/>
  <c r="X1735" i="1"/>
  <c r="C1736" i="1"/>
  <c r="M1736" i="1"/>
  <c r="AB1736" i="1" s="1"/>
  <c r="A1737" i="1"/>
  <c r="D1737" i="1" s="1"/>
  <c r="K1738" i="1" l="1"/>
  <c r="AC1738" i="1"/>
  <c r="AI1737" i="1"/>
  <c r="I1737" i="1"/>
  <c r="W1737" i="1"/>
  <c r="L1738" i="1"/>
  <c r="H1624" i="1"/>
  <c r="M1737" i="1"/>
  <c r="AA1738" i="1"/>
  <c r="E1736" i="1"/>
  <c r="Y1736" i="1"/>
  <c r="Z1736" i="1" s="1"/>
  <c r="AG1736" i="1" s="1"/>
  <c r="X1736" i="1"/>
  <c r="C1737" i="1"/>
  <c r="A1738" i="1"/>
  <c r="AD1736" i="1"/>
  <c r="K1739" i="1" l="1"/>
  <c r="K1740" i="1"/>
  <c r="AC1739" i="1"/>
  <c r="AC1740" i="1" s="1"/>
  <c r="AI1738" i="1"/>
  <c r="W1738" i="1"/>
  <c r="D1738" i="1"/>
  <c r="I1738" i="1"/>
  <c r="AB1737" i="1"/>
  <c r="AD1737" i="1" s="1"/>
  <c r="L1739" i="1"/>
  <c r="H1625" i="1"/>
  <c r="AA1739" i="1"/>
  <c r="C1738" i="1"/>
  <c r="M1738" i="1"/>
  <c r="AB1738" i="1" s="1"/>
  <c r="Y1737" i="1"/>
  <c r="Z1737" i="1" s="1"/>
  <c r="AG1737" i="1" s="1"/>
  <c r="X1737" i="1"/>
  <c r="Z1633" i="1"/>
  <c r="AG1633" i="1" s="1"/>
  <c r="A1739" i="1"/>
  <c r="D1739" i="1" s="1"/>
  <c r="E1737" i="1"/>
  <c r="AI1739" i="1" l="1"/>
  <c r="I1739" i="1"/>
  <c r="W1739" i="1"/>
  <c r="L1740" i="1"/>
  <c r="H1626" i="1"/>
  <c r="AA1740" i="1"/>
  <c r="Y1738" i="1"/>
  <c r="Z1738" i="1" s="1"/>
  <c r="AG1738" i="1" s="1"/>
  <c r="X1738" i="1"/>
  <c r="AD1738" i="1"/>
  <c r="M1739" i="1"/>
  <c r="AB1739" i="1" s="1"/>
  <c r="C1739" i="1"/>
  <c r="E1738" i="1"/>
  <c r="A1740" i="1"/>
  <c r="AC1741" i="1" s="1"/>
  <c r="K1741" i="1" l="1"/>
  <c r="AI1740" i="1"/>
  <c r="W1740" i="1"/>
  <c r="D1740" i="1"/>
  <c r="I1740" i="1"/>
  <c r="L1741" i="1"/>
  <c r="H1627" i="1"/>
  <c r="AA1741" i="1"/>
  <c r="Y1739" i="1"/>
  <c r="Z1739" i="1" s="1"/>
  <c r="AG1739" i="1" s="1"/>
  <c r="X1739" i="1"/>
  <c r="C1740" i="1"/>
  <c r="M1740" i="1"/>
  <c r="AD1739" i="1"/>
  <c r="E1739" i="1"/>
  <c r="A1741" i="1"/>
  <c r="AC1742" i="1" s="1"/>
  <c r="K1742" i="1" l="1"/>
  <c r="AI1741" i="1"/>
  <c r="I1741" i="1"/>
  <c r="W1741" i="1"/>
  <c r="D1741" i="1"/>
  <c r="AB1740" i="1"/>
  <c r="AD1740" i="1" s="1"/>
  <c r="L1742" i="1"/>
  <c r="M1741" i="1"/>
  <c r="H1628" i="1"/>
  <c r="AA1742" i="1"/>
  <c r="C1741" i="1"/>
  <c r="Y1740" i="1"/>
  <c r="Z1740" i="1" s="1"/>
  <c r="AG1740" i="1" s="1"/>
  <c r="X1740" i="1"/>
  <c r="A1742" i="1"/>
  <c r="AC1743" i="1" s="1"/>
  <c r="E1740" i="1"/>
  <c r="K1743" i="1" l="1"/>
  <c r="AI1742" i="1"/>
  <c r="W1742" i="1"/>
  <c r="D1742" i="1"/>
  <c r="I1742" i="1"/>
  <c r="AB1741" i="1"/>
  <c r="AD1741" i="1" s="1"/>
  <c r="L1743" i="1"/>
  <c r="H1629" i="1"/>
  <c r="AA1743" i="1"/>
  <c r="M1742" i="1"/>
  <c r="AB1742" i="1" s="1"/>
  <c r="Y1741" i="1"/>
  <c r="Z1741" i="1" s="1"/>
  <c r="AG1741" i="1" s="1"/>
  <c r="X1741" i="1"/>
  <c r="C1742" i="1"/>
  <c r="A1743" i="1"/>
  <c r="AC1744" i="1" s="1"/>
  <c r="E1741" i="1"/>
  <c r="K1744" i="1" l="1"/>
  <c r="AI1743" i="1"/>
  <c r="W1743" i="1"/>
  <c r="D1743" i="1"/>
  <c r="I1743" i="1"/>
  <c r="L1744" i="1"/>
  <c r="H1630" i="1"/>
  <c r="AA1744" i="1"/>
  <c r="M1743" i="1"/>
  <c r="Y1742" i="1"/>
  <c r="Z1742" i="1" s="1"/>
  <c r="AG1742" i="1" s="1"/>
  <c r="X1742" i="1"/>
  <c r="C1743" i="1"/>
  <c r="E1742" i="1"/>
  <c r="AD1742" i="1"/>
  <c r="A1744" i="1"/>
  <c r="AC1745" i="1" s="1"/>
  <c r="K1745" i="1" l="1"/>
  <c r="AI1744" i="1"/>
  <c r="W1744" i="1"/>
  <c r="D1744" i="1"/>
  <c r="I1744" i="1"/>
  <c r="AB1743" i="1"/>
  <c r="AD1743" i="1" s="1"/>
  <c r="L1745" i="1"/>
  <c r="H1631" i="1"/>
  <c r="AA1745" i="1"/>
  <c r="Y1743" i="1"/>
  <c r="X1743" i="1"/>
  <c r="C1744" i="1"/>
  <c r="M1744" i="1"/>
  <c r="AB1744" i="1" s="1"/>
  <c r="E1743" i="1"/>
  <c r="A1745" i="1"/>
  <c r="K1746" i="1" s="1"/>
  <c r="AC1746" i="1" l="1"/>
  <c r="I1745" i="1"/>
  <c r="AI1745" i="1"/>
  <c r="W1745" i="1"/>
  <c r="I1746" i="1" s="1"/>
  <c r="D1745" i="1"/>
  <c r="L1746" i="1"/>
  <c r="H1632" i="1"/>
  <c r="AA1746" i="1"/>
  <c r="AD1744" i="1"/>
  <c r="C1745" i="1"/>
  <c r="Y1744" i="1"/>
  <c r="X1744" i="1"/>
  <c r="M1745" i="1"/>
  <c r="AB1745" i="1" s="1"/>
  <c r="A1746" i="1"/>
  <c r="D1746" i="1" s="1"/>
  <c r="E1744" i="1"/>
  <c r="AC1747" i="1" l="1"/>
  <c r="K1747" i="1"/>
  <c r="AI1746" i="1"/>
  <c r="L1747" i="1"/>
  <c r="W1746" i="1"/>
  <c r="H1633" i="1"/>
  <c r="AA1747" i="1"/>
  <c r="E1745" i="1"/>
  <c r="Y1745" i="1"/>
  <c r="Z1745" i="1" s="1"/>
  <c r="AG1745" i="1" s="1"/>
  <c r="X1745" i="1"/>
  <c r="C1746" i="1"/>
  <c r="M1746" i="1"/>
  <c r="AB1746" i="1" s="1"/>
  <c r="AD1745" i="1"/>
  <c r="A1747" i="1"/>
  <c r="D1747" i="1" s="1"/>
  <c r="K1748" i="1" l="1"/>
  <c r="AC1748" i="1"/>
  <c r="AI1747" i="1"/>
  <c r="I1747" i="1"/>
  <c r="W1747" i="1"/>
  <c r="L1748" i="1"/>
  <c r="H1634" i="1"/>
  <c r="AA1748" i="1"/>
  <c r="Y1746" i="1"/>
  <c r="X1746" i="1"/>
  <c r="Z1629" i="1"/>
  <c r="C1747" i="1"/>
  <c r="M1747" i="1"/>
  <c r="E1746" i="1"/>
  <c r="AD1746" i="1"/>
  <c r="A1748" i="1"/>
  <c r="K1749" i="1" s="1"/>
  <c r="AC1749" i="1" l="1"/>
  <c r="AI1748" i="1"/>
  <c r="W1748" i="1"/>
  <c r="D1748" i="1"/>
  <c r="I1748" i="1"/>
  <c r="AB1747" i="1"/>
  <c r="AD1747" i="1" s="1"/>
  <c r="L1749" i="1"/>
  <c r="H1635" i="1"/>
  <c r="AA1749" i="1"/>
  <c r="C1748" i="1"/>
  <c r="Y1747" i="1"/>
  <c r="Z1747" i="1" s="1"/>
  <c r="AG1747" i="1" s="1"/>
  <c r="X1747" i="1"/>
  <c r="M1748" i="1"/>
  <c r="AB1748" i="1" s="1"/>
  <c r="AG1629" i="1"/>
  <c r="E1747" i="1"/>
  <c r="A1749" i="1"/>
  <c r="K1750" i="1" s="1"/>
  <c r="AC1750" i="1" l="1"/>
  <c r="AI1749" i="1"/>
  <c r="W1749" i="1"/>
  <c r="D1749" i="1"/>
  <c r="I1749" i="1"/>
  <c r="L1750" i="1"/>
  <c r="H1636" i="1"/>
  <c r="AA1750" i="1"/>
  <c r="M1749" i="1"/>
  <c r="C1749" i="1"/>
  <c r="Y1748" i="1"/>
  <c r="Z1748" i="1" s="1"/>
  <c r="AG1748" i="1" s="1"/>
  <c r="X1748" i="1"/>
  <c r="E1748" i="1"/>
  <c r="AD1748" i="1"/>
  <c r="A1750" i="1"/>
  <c r="K1751" i="1" s="1"/>
  <c r="AC1751" i="1" l="1"/>
  <c r="AI1750" i="1"/>
  <c r="W1750" i="1"/>
  <c r="D1750" i="1"/>
  <c r="I1750" i="1"/>
  <c r="AB1749" i="1"/>
  <c r="AD1749" i="1" s="1"/>
  <c r="L1751" i="1"/>
  <c r="H1637" i="1"/>
  <c r="AA1751" i="1"/>
  <c r="C1750" i="1"/>
  <c r="M1750" i="1"/>
  <c r="AB1750" i="1" s="1"/>
  <c r="Y1749" i="1"/>
  <c r="X1749" i="1"/>
  <c r="A1751" i="1"/>
  <c r="K1752" i="1" s="1"/>
  <c r="E1749" i="1"/>
  <c r="AC1752" i="1" l="1"/>
  <c r="AI1751" i="1"/>
  <c r="W1751" i="1"/>
  <c r="D1751" i="1"/>
  <c r="I1751" i="1"/>
  <c r="L1752" i="1"/>
  <c r="H1638" i="1"/>
  <c r="AA1752" i="1"/>
  <c r="M1751" i="1"/>
  <c r="Y1750" i="1"/>
  <c r="X1750" i="1"/>
  <c r="C1751" i="1"/>
  <c r="E1750" i="1"/>
  <c r="AD1750" i="1"/>
  <c r="A1752" i="1"/>
  <c r="K1753" i="1" s="1"/>
  <c r="AC1753" i="1" l="1"/>
  <c r="AI1752" i="1"/>
  <c r="I1752" i="1"/>
  <c r="W1752" i="1"/>
  <c r="D1752" i="1"/>
  <c r="AB1751" i="1"/>
  <c r="AD1751" i="1" s="1"/>
  <c r="L1753" i="1"/>
  <c r="H1639" i="1"/>
  <c r="AA1753" i="1"/>
  <c r="Y1751" i="1"/>
  <c r="Z1751" i="1" s="1"/>
  <c r="AG1751" i="1" s="1"/>
  <c r="X1751" i="1"/>
  <c r="C1752" i="1"/>
  <c r="M1752" i="1"/>
  <c r="E1751" i="1"/>
  <c r="A1753" i="1"/>
  <c r="D1753" i="1" l="1"/>
  <c r="AC1754" i="1"/>
  <c r="K1754" i="1"/>
  <c r="AI1753" i="1"/>
  <c r="I1753" i="1"/>
  <c r="AB1752" i="1"/>
  <c r="AD1752" i="1" s="1"/>
  <c r="W1753" i="1"/>
  <c r="L1754" i="1"/>
  <c r="H1640" i="1"/>
  <c r="AA1754" i="1"/>
  <c r="M1753" i="1"/>
  <c r="AB1753" i="1" s="1"/>
  <c r="Y1752" i="1"/>
  <c r="X1752" i="1"/>
  <c r="C1753" i="1"/>
  <c r="E1752" i="1"/>
  <c r="A1754" i="1"/>
  <c r="AC1755" i="1" l="1"/>
  <c r="K1755" i="1"/>
  <c r="AI1754" i="1"/>
  <c r="I1754" i="1"/>
  <c r="W1754" i="1"/>
  <c r="D1754" i="1"/>
  <c r="L1755" i="1"/>
  <c r="H1641" i="1"/>
  <c r="AA1755" i="1"/>
  <c r="Y1753" i="1"/>
  <c r="X1753" i="1"/>
  <c r="M1754" i="1"/>
  <c r="C1754" i="1"/>
  <c r="AD1753" i="1"/>
  <c r="A1755" i="1"/>
  <c r="D1755" i="1" s="1"/>
  <c r="E1753" i="1"/>
  <c r="K1756" i="1" l="1"/>
  <c r="AC1756" i="1"/>
  <c r="AI1755" i="1"/>
  <c r="I1755" i="1"/>
  <c r="AB1754" i="1"/>
  <c r="AD1754" i="1" s="1"/>
  <c r="L1756" i="1"/>
  <c r="W1755" i="1"/>
  <c r="H1642" i="1"/>
  <c r="AA1756" i="1"/>
  <c r="C1755" i="1"/>
  <c r="M1755" i="1"/>
  <c r="Y1754" i="1"/>
  <c r="X1754" i="1"/>
  <c r="E1754" i="1"/>
  <c r="A1756" i="1"/>
  <c r="K1757" i="1" s="1"/>
  <c r="AC1757" i="1" l="1"/>
  <c r="AI1756" i="1"/>
  <c r="W1756" i="1"/>
  <c r="D1756" i="1"/>
  <c r="I1756" i="1"/>
  <c r="AB1755" i="1"/>
  <c r="AD1755" i="1" s="1"/>
  <c r="L1757" i="1"/>
  <c r="H1643" i="1"/>
  <c r="AA1757" i="1"/>
  <c r="M1756" i="1"/>
  <c r="AB1756" i="1" s="1"/>
  <c r="Y1755" i="1"/>
  <c r="Z1755" i="1" s="1"/>
  <c r="AG1755" i="1" s="1"/>
  <c r="X1755" i="1"/>
  <c r="C1756" i="1"/>
  <c r="E1755" i="1"/>
  <c r="A1757" i="1"/>
  <c r="K1758" i="1" s="1"/>
  <c r="AC1758" i="1" l="1"/>
  <c r="AI1757" i="1"/>
  <c r="W1757" i="1"/>
  <c r="D1757" i="1"/>
  <c r="I1757" i="1"/>
  <c r="L1758" i="1"/>
  <c r="H1644" i="1"/>
  <c r="AA1758" i="1"/>
  <c r="C1757" i="1"/>
  <c r="Y1756" i="1"/>
  <c r="Z1756" i="1" s="1"/>
  <c r="AG1756" i="1" s="1"/>
  <c r="X1756" i="1"/>
  <c r="M1757" i="1"/>
  <c r="AD1756" i="1"/>
  <c r="A1758" i="1"/>
  <c r="D1758" i="1" s="1"/>
  <c r="E1756" i="1"/>
  <c r="Z1652" i="1"/>
  <c r="AG1652" i="1" s="1"/>
  <c r="AC1759" i="1" l="1"/>
  <c r="K1759" i="1"/>
  <c r="AI1758" i="1"/>
  <c r="I1758" i="1"/>
  <c r="AB1757" i="1"/>
  <c r="AD1757" i="1" s="1"/>
  <c r="W1758" i="1"/>
  <c r="L1759" i="1"/>
  <c r="L1760" i="1" s="1"/>
  <c r="H1645" i="1"/>
  <c r="AA1759" i="1"/>
  <c r="M1758" i="1"/>
  <c r="AB1758" i="1" s="1"/>
  <c r="Y1757" i="1"/>
  <c r="Z1757" i="1" s="1"/>
  <c r="AG1757" i="1" s="1"/>
  <c r="X1757" i="1"/>
  <c r="C1758" i="1"/>
  <c r="A1759" i="1"/>
  <c r="D1759" i="1" s="1"/>
  <c r="E1757" i="1"/>
  <c r="Z1653" i="1"/>
  <c r="K1760" i="1" l="1"/>
  <c r="AC1760" i="1"/>
  <c r="AI1759" i="1"/>
  <c r="I1759" i="1"/>
  <c r="W1759" i="1"/>
  <c r="M1759" i="1"/>
  <c r="AB1759" i="1" s="1"/>
  <c r="AD1759" i="1" s="1"/>
  <c r="H1646" i="1"/>
  <c r="AA1760" i="1"/>
  <c r="C1759" i="1"/>
  <c r="Y1758" i="1"/>
  <c r="Z1758" i="1" s="1"/>
  <c r="AG1758" i="1" s="1"/>
  <c r="X1758" i="1"/>
  <c r="AD1758" i="1"/>
  <c r="E1758" i="1"/>
  <c r="A1760" i="1"/>
  <c r="AG1653" i="1"/>
  <c r="AC1761" i="1" l="1"/>
  <c r="K1761" i="1"/>
  <c r="AI1760" i="1"/>
  <c r="I1760" i="1"/>
  <c r="W1760" i="1"/>
  <c r="I1761" i="1" s="1"/>
  <c r="D1760" i="1"/>
  <c r="L1761" i="1"/>
  <c r="H1647" i="1"/>
  <c r="AA1761" i="1"/>
  <c r="M1760" i="1"/>
  <c r="AB1760" i="1" s="1"/>
  <c r="Y1759" i="1"/>
  <c r="Z1759" i="1" s="1"/>
  <c r="AG1759" i="1" s="1"/>
  <c r="X1759" i="1"/>
  <c r="C1760" i="1"/>
  <c r="A1761" i="1"/>
  <c r="E1759" i="1"/>
  <c r="Z1655" i="1"/>
  <c r="K1762" i="1" l="1"/>
  <c r="AC1762" i="1"/>
  <c r="AI1761" i="1"/>
  <c r="W1761" i="1"/>
  <c r="D1761" i="1"/>
  <c r="L1762" i="1"/>
  <c r="H1648" i="1"/>
  <c r="AA1762" i="1"/>
  <c r="Y1760" i="1"/>
  <c r="Z1760" i="1" s="1"/>
  <c r="AG1760" i="1" s="1"/>
  <c r="X1760" i="1"/>
  <c r="C1761" i="1"/>
  <c r="M1761" i="1"/>
  <c r="AB1761" i="1" s="1"/>
  <c r="E1760" i="1"/>
  <c r="A1762" i="1"/>
  <c r="AD1760" i="1"/>
  <c r="AG1655" i="1"/>
  <c r="AC1763" i="1" l="1"/>
  <c r="K1763" i="1"/>
  <c r="AI1762" i="1"/>
  <c r="W1762" i="1"/>
  <c r="D1762" i="1"/>
  <c r="I1762" i="1"/>
  <c r="L1763" i="1"/>
  <c r="H1649" i="1"/>
  <c r="AA1763" i="1"/>
  <c r="C1762" i="1"/>
  <c r="Y1761" i="1"/>
  <c r="Z1761" i="1" s="1"/>
  <c r="AG1761" i="1" s="1"/>
  <c r="X1761" i="1"/>
  <c r="M1762" i="1"/>
  <c r="AD1761" i="1"/>
  <c r="A1763" i="1"/>
  <c r="E1761" i="1"/>
  <c r="K1764" i="1" l="1"/>
  <c r="AC1764" i="1"/>
  <c r="AI1763" i="1"/>
  <c r="W1763" i="1"/>
  <c r="D1763" i="1"/>
  <c r="I1763" i="1"/>
  <c r="AB1762" i="1"/>
  <c r="AD1762" i="1" s="1"/>
  <c r="L1764" i="1"/>
  <c r="H1650" i="1"/>
  <c r="AA1764" i="1"/>
  <c r="Y1762" i="1"/>
  <c r="Z1762" i="1" s="1"/>
  <c r="AG1762" i="1" s="1"/>
  <c r="X1762" i="1"/>
  <c r="C1763" i="1"/>
  <c r="M1763" i="1"/>
  <c r="AB1763" i="1" s="1"/>
  <c r="A1764" i="1"/>
  <c r="D1764" i="1" s="1"/>
  <c r="E1762" i="1"/>
  <c r="AC1765" i="1" l="1"/>
  <c r="K1765" i="1"/>
  <c r="AI1764" i="1"/>
  <c r="I1764" i="1"/>
  <c r="W1764" i="1"/>
  <c r="L1765" i="1"/>
  <c r="H1651" i="1"/>
  <c r="AA1765" i="1"/>
  <c r="M1764" i="1"/>
  <c r="Y1763" i="1"/>
  <c r="Z1763" i="1" s="1"/>
  <c r="AG1763" i="1" s="1"/>
  <c r="X1763" i="1"/>
  <c r="C1764" i="1"/>
  <c r="E1763" i="1"/>
  <c r="AD1763" i="1"/>
  <c r="A1765" i="1"/>
  <c r="K1766" i="1" l="1"/>
  <c r="AC1766" i="1"/>
  <c r="AI1765" i="1"/>
  <c r="W1765" i="1"/>
  <c r="D1765" i="1"/>
  <c r="I1765" i="1"/>
  <c r="AB1764" i="1"/>
  <c r="AD1764" i="1" s="1"/>
  <c r="L1766" i="1"/>
  <c r="H1652" i="1"/>
  <c r="AA1766" i="1"/>
  <c r="M1765" i="1"/>
  <c r="Y1764" i="1"/>
  <c r="X1764" i="1"/>
  <c r="C1765" i="1"/>
  <c r="E1764" i="1"/>
  <c r="A1766" i="1"/>
  <c r="AC1767" i="1" l="1"/>
  <c r="K1767" i="1"/>
  <c r="AI1766" i="1"/>
  <c r="I1766" i="1"/>
  <c r="W1766" i="1"/>
  <c r="D1766" i="1"/>
  <c r="AB1765" i="1"/>
  <c r="AD1765" i="1" s="1"/>
  <c r="L1767" i="1"/>
  <c r="H1653" i="1"/>
  <c r="AA1767" i="1"/>
  <c r="C1766" i="1"/>
  <c r="M1766" i="1"/>
  <c r="Y1765" i="1"/>
  <c r="Z1765" i="1" s="1"/>
  <c r="AG1765" i="1" s="1"/>
  <c r="X1765" i="1"/>
  <c r="E1765" i="1"/>
  <c r="A1767" i="1"/>
  <c r="K1768" i="1" l="1"/>
  <c r="AC1768" i="1"/>
  <c r="AI1767" i="1"/>
  <c r="W1767" i="1"/>
  <c r="D1767" i="1"/>
  <c r="I1767" i="1"/>
  <c r="AB1766" i="1"/>
  <c r="AD1766" i="1" s="1"/>
  <c r="L1768" i="1"/>
  <c r="H1654" i="1"/>
  <c r="AA1768" i="1"/>
  <c r="M1767" i="1"/>
  <c r="Y1766" i="1"/>
  <c r="Z1766" i="1" s="1"/>
  <c r="AG1766" i="1" s="1"/>
  <c r="X1766" i="1"/>
  <c r="C1767" i="1"/>
  <c r="E1766" i="1"/>
  <c r="A1768" i="1"/>
  <c r="Z1662" i="1"/>
  <c r="AC1769" i="1" l="1"/>
  <c r="K1769" i="1"/>
  <c r="AI1768" i="1"/>
  <c r="W1768" i="1"/>
  <c r="D1768" i="1"/>
  <c r="I1768" i="1"/>
  <c r="AB1767" i="1"/>
  <c r="AD1767" i="1" s="1"/>
  <c r="L1769" i="1"/>
  <c r="H1655" i="1"/>
  <c r="AA1769" i="1"/>
  <c r="M1768" i="1"/>
  <c r="AB1768" i="1" s="1"/>
  <c r="Y1767" i="1"/>
  <c r="Z1767" i="1" s="1"/>
  <c r="AG1767" i="1" s="1"/>
  <c r="X1767" i="1"/>
  <c r="C1768" i="1"/>
  <c r="Z1663" i="1"/>
  <c r="AG1663" i="1" s="1"/>
  <c r="A1769" i="1"/>
  <c r="E1767" i="1"/>
  <c r="AG1662" i="1"/>
  <c r="K1770" i="1" l="1"/>
  <c r="AC1770" i="1"/>
  <c r="AI1769" i="1"/>
  <c r="W1769" i="1"/>
  <c r="D1769" i="1"/>
  <c r="I1769" i="1"/>
  <c r="L1770" i="1"/>
  <c r="H1656" i="1"/>
  <c r="AA1770" i="1"/>
  <c r="M1769" i="1"/>
  <c r="C1769" i="1"/>
  <c r="Y1768" i="1"/>
  <c r="Z1768" i="1" s="1"/>
  <c r="AG1768" i="1" s="1"/>
  <c r="X1768" i="1"/>
  <c r="E1768" i="1"/>
  <c r="A1770" i="1"/>
  <c r="AD1768" i="1"/>
  <c r="AC1771" i="1" l="1"/>
  <c r="K1771" i="1"/>
  <c r="AI1770" i="1"/>
  <c r="W1770" i="1"/>
  <c r="D1770" i="1"/>
  <c r="I1770" i="1"/>
  <c r="AB1769" i="1"/>
  <c r="AD1769" i="1" s="1"/>
  <c r="L1771" i="1"/>
  <c r="H1657" i="1"/>
  <c r="AA1771" i="1"/>
  <c r="M1770" i="1"/>
  <c r="AB1770" i="1" s="1"/>
  <c r="AD1770" i="1" s="1"/>
  <c r="Y1769" i="1"/>
  <c r="Z1769" i="1" s="1"/>
  <c r="AG1769" i="1" s="1"/>
  <c r="X1769" i="1"/>
  <c r="C1770" i="1"/>
  <c r="E1769" i="1"/>
  <c r="A1771" i="1"/>
  <c r="D1771" i="1" s="1"/>
  <c r="K1772" i="1" l="1"/>
  <c r="AC1772" i="1"/>
  <c r="AI1771" i="1"/>
  <c r="I1771" i="1"/>
  <c r="W1771" i="1"/>
  <c r="L1772" i="1"/>
  <c r="H1658" i="1"/>
  <c r="AA1772" i="1"/>
  <c r="M1771" i="1"/>
  <c r="AB1771" i="1" s="1"/>
  <c r="Y1770" i="1"/>
  <c r="Z1770" i="1" s="1"/>
  <c r="AG1770" i="1" s="1"/>
  <c r="X1770" i="1"/>
  <c r="C1771" i="1"/>
  <c r="E1770" i="1"/>
  <c r="A1772" i="1"/>
  <c r="AC1773" i="1" l="1"/>
  <c r="K1773" i="1"/>
  <c r="AI1772" i="1"/>
  <c r="W1772" i="1"/>
  <c r="D1772" i="1"/>
  <c r="I1772" i="1"/>
  <c r="L1773" i="1"/>
  <c r="H1659" i="1"/>
  <c r="AD1771" i="1"/>
  <c r="AA1773" i="1"/>
  <c r="Y1771" i="1"/>
  <c r="Z1771" i="1" s="1"/>
  <c r="AG1771" i="1" s="1"/>
  <c r="X1771" i="1"/>
  <c r="C1772" i="1"/>
  <c r="M1772" i="1"/>
  <c r="AB1772" i="1" s="1"/>
  <c r="E1771" i="1"/>
  <c r="A1773" i="1"/>
  <c r="K1774" i="1" l="1"/>
  <c r="AC1774" i="1"/>
  <c r="AI1773" i="1"/>
  <c r="W1773" i="1"/>
  <c r="D1773" i="1"/>
  <c r="I1773" i="1"/>
  <c r="L1774" i="1"/>
  <c r="H1660" i="1"/>
  <c r="AA1774" i="1"/>
  <c r="Y1772" i="1"/>
  <c r="Z1772" i="1" s="1"/>
  <c r="AG1772" i="1" s="1"/>
  <c r="X1772" i="1"/>
  <c r="C1773" i="1"/>
  <c r="M1773" i="1"/>
  <c r="E1772" i="1"/>
  <c r="AD1772" i="1"/>
  <c r="A1774" i="1"/>
  <c r="AC1775" i="1" l="1"/>
  <c r="K1775" i="1"/>
  <c r="AI1774" i="1"/>
  <c r="W1774" i="1"/>
  <c r="D1774" i="1"/>
  <c r="I1774" i="1"/>
  <c r="AB1773" i="1"/>
  <c r="AD1773" i="1" s="1"/>
  <c r="L1775" i="1"/>
  <c r="H1661" i="1"/>
  <c r="AA1775" i="1"/>
  <c r="Y1773" i="1"/>
  <c r="X1773" i="1"/>
  <c r="M1774" i="1"/>
  <c r="C1774" i="1"/>
  <c r="E1773" i="1"/>
  <c r="A1775" i="1"/>
  <c r="K1776" i="1" l="1"/>
  <c r="AC1776" i="1"/>
  <c r="AI1775" i="1"/>
  <c r="W1775" i="1"/>
  <c r="D1775" i="1"/>
  <c r="I1775" i="1"/>
  <c r="AB1774" i="1"/>
  <c r="AD1774" i="1" s="1"/>
  <c r="L1776" i="1"/>
  <c r="H1662" i="1"/>
  <c r="AA1776" i="1"/>
  <c r="C1775" i="1"/>
  <c r="Y1774" i="1"/>
  <c r="X1774" i="1"/>
  <c r="M1775" i="1"/>
  <c r="AB1775" i="1" s="1"/>
  <c r="E1774" i="1"/>
  <c r="A1776" i="1"/>
  <c r="D1776" i="1" s="1"/>
  <c r="AC1777" i="1" l="1"/>
  <c r="K1777" i="1"/>
  <c r="AI1776" i="1"/>
  <c r="I1776" i="1"/>
  <c r="W1776" i="1"/>
  <c r="L1777" i="1"/>
  <c r="M1776" i="1"/>
  <c r="H1663" i="1"/>
  <c r="AA1777" i="1"/>
  <c r="Y1775" i="1"/>
  <c r="Z1775" i="1" s="1"/>
  <c r="AG1775" i="1" s="1"/>
  <c r="X1775" i="1"/>
  <c r="C1776" i="1"/>
  <c r="E1775" i="1"/>
  <c r="A1777" i="1"/>
  <c r="AD1775" i="1"/>
  <c r="K1778" i="1" l="1"/>
  <c r="K1779" i="1" s="1"/>
  <c r="AC1778" i="1"/>
  <c r="AI1777" i="1"/>
  <c r="W1777" i="1"/>
  <c r="D1777" i="1"/>
  <c r="I1777" i="1"/>
  <c r="AB1776" i="1"/>
  <c r="AD1776" i="1" s="1"/>
  <c r="L1778" i="1"/>
  <c r="H1664" i="1"/>
  <c r="AA1778" i="1"/>
  <c r="C1777" i="1"/>
  <c r="M1777" i="1"/>
  <c r="Y1776" i="1"/>
  <c r="Z1776" i="1" s="1"/>
  <c r="AG1776" i="1" s="1"/>
  <c r="X1776" i="1"/>
  <c r="E1776" i="1"/>
  <c r="A1778" i="1"/>
  <c r="AC1779" i="1" l="1"/>
  <c r="AI1778" i="1"/>
  <c r="I1778" i="1"/>
  <c r="W1778" i="1"/>
  <c r="D1778" i="1"/>
  <c r="AB1777" i="1"/>
  <c r="AD1777" i="1" s="1"/>
  <c r="L1779" i="1"/>
  <c r="C1778" i="1"/>
  <c r="H1665" i="1"/>
  <c r="AA1779" i="1"/>
  <c r="Z1660" i="1"/>
  <c r="M1778" i="1"/>
  <c r="AB1778" i="1" s="1"/>
  <c r="Y1777" i="1"/>
  <c r="X1777" i="1"/>
  <c r="E1777" i="1"/>
  <c r="A1779" i="1"/>
  <c r="K1780" i="1" s="1"/>
  <c r="AC1780" i="1" l="1"/>
  <c r="AI1779" i="1"/>
  <c r="W1779" i="1"/>
  <c r="D1779" i="1"/>
  <c r="I1779" i="1"/>
  <c r="L1780" i="1"/>
  <c r="H1666" i="1"/>
  <c r="AA1780" i="1"/>
  <c r="AG1660" i="1"/>
  <c r="M1779" i="1"/>
  <c r="Y1778" i="1"/>
  <c r="X1778" i="1"/>
  <c r="C1779" i="1"/>
  <c r="E1778" i="1"/>
  <c r="A1780" i="1"/>
  <c r="K1781" i="1" s="1"/>
  <c r="AD1778" i="1"/>
  <c r="AC1781" i="1" l="1"/>
  <c r="AI1780" i="1"/>
  <c r="I1780" i="1"/>
  <c r="W1780" i="1"/>
  <c r="D1780" i="1"/>
  <c r="AB1779" i="1"/>
  <c r="AD1779" i="1" s="1"/>
  <c r="L1781" i="1"/>
  <c r="H1667" i="1"/>
  <c r="M1780" i="1"/>
  <c r="AA1781" i="1"/>
  <c r="Y1779" i="1"/>
  <c r="Z1779" i="1" s="1"/>
  <c r="AG1779" i="1" s="1"/>
  <c r="X1779" i="1"/>
  <c r="C1780" i="1"/>
  <c r="A1781" i="1"/>
  <c r="K1782" i="1" s="1"/>
  <c r="E1779" i="1"/>
  <c r="AC1782" i="1" l="1"/>
  <c r="AI1781" i="1"/>
  <c r="W1781" i="1"/>
  <c r="D1781" i="1"/>
  <c r="I1781" i="1"/>
  <c r="AB1780" i="1"/>
  <c r="AD1780" i="1" s="1"/>
  <c r="L1782" i="1"/>
  <c r="H1668" i="1"/>
  <c r="AA1782" i="1"/>
  <c r="M1781" i="1"/>
  <c r="Y1780" i="1"/>
  <c r="X1780" i="1"/>
  <c r="C1781" i="1"/>
  <c r="E1780" i="1"/>
  <c r="A1782" i="1"/>
  <c r="K1783" i="1" s="1"/>
  <c r="AC1783" i="1" l="1"/>
  <c r="AI1782" i="1"/>
  <c r="W1782" i="1"/>
  <c r="D1782" i="1"/>
  <c r="I1782" i="1"/>
  <c r="AB1781" i="1"/>
  <c r="AD1781" i="1" s="1"/>
  <c r="L1783" i="1"/>
  <c r="H1669" i="1"/>
  <c r="AA1783" i="1"/>
  <c r="C1782" i="1"/>
  <c r="M1782" i="1"/>
  <c r="Y1781" i="1"/>
  <c r="Z1781" i="1" s="1"/>
  <c r="AG1781" i="1" s="1"/>
  <c r="X1781" i="1"/>
  <c r="A1783" i="1"/>
  <c r="K1784" i="1" s="1"/>
  <c r="E1781" i="1"/>
  <c r="AC1784" i="1" l="1"/>
  <c r="AI1783" i="1"/>
  <c r="W1783" i="1"/>
  <c r="D1783" i="1"/>
  <c r="I1783" i="1"/>
  <c r="AB1782" i="1"/>
  <c r="AD1782" i="1" s="1"/>
  <c r="L1784" i="1"/>
  <c r="H1670" i="1"/>
  <c r="AA1784" i="1"/>
  <c r="M1783" i="1"/>
  <c r="Y1782" i="1"/>
  <c r="X1782" i="1"/>
  <c r="C1783" i="1"/>
  <c r="E1782" i="1"/>
  <c r="A1784" i="1"/>
  <c r="D1784" i="1" l="1"/>
  <c r="AC1785" i="1"/>
  <c r="K1785" i="1"/>
  <c r="AI1784" i="1"/>
  <c r="I1784" i="1"/>
  <c r="AB1783" i="1"/>
  <c r="AD1783" i="1" s="1"/>
  <c r="W1784" i="1"/>
  <c r="L1785" i="1"/>
  <c r="H1671" i="1"/>
  <c r="AA1785" i="1"/>
  <c r="Y1783" i="1"/>
  <c r="Z1783" i="1" s="1"/>
  <c r="AG1783" i="1" s="1"/>
  <c r="X1783" i="1"/>
  <c r="C1784" i="1"/>
  <c r="M1784" i="1"/>
  <c r="AB1784" i="1" s="1"/>
  <c r="E1783" i="1"/>
  <c r="A1785" i="1"/>
  <c r="K1786" i="1" l="1"/>
  <c r="AC1786" i="1"/>
  <c r="AI1785" i="1"/>
  <c r="I1785" i="1"/>
  <c r="W1785" i="1"/>
  <c r="D1785" i="1"/>
  <c r="L1786" i="1"/>
  <c r="H1672" i="1"/>
  <c r="AA1786" i="1"/>
  <c r="Y1784" i="1"/>
  <c r="X1784" i="1"/>
  <c r="C1785" i="1"/>
  <c r="M1785" i="1"/>
  <c r="AD1784" i="1"/>
  <c r="E1784" i="1"/>
  <c r="A1786" i="1"/>
  <c r="I1786" i="1" l="1"/>
  <c r="AC1787" i="1"/>
  <c r="K1787" i="1"/>
  <c r="AI1786" i="1"/>
  <c r="W1786" i="1"/>
  <c r="D1786" i="1"/>
  <c r="AB1785" i="1"/>
  <c r="AD1785" i="1" s="1"/>
  <c r="L1787" i="1"/>
  <c r="M1786" i="1"/>
  <c r="AB1786" i="1" s="1"/>
  <c r="H1673" i="1"/>
  <c r="AA1787" i="1"/>
  <c r="Y1785" i="1"/>
  <c r="Z1785" i="1" s="1"/>
  <c r="AG1785" i="1" s="1"/>
  <c r="X1785" i="1"/>
  <c r="C1786" i="1"/>
  <c r="E1785" i="1"/>
  <c r="A1787" i="1"/>
  <c r="K1788" i="1" l="1"/>
  <c r="AC1788" i="1"/>
  <c r="AI1787" i="1"/>
  <c r="I1787" i="1"/>
  <c r="W1787" i="1"/>
  <c r="D1787" i="1"/>
  <c r="L1788" i="1"/>
  <c r="H1674" i="1"/>
  <c r="AA1788" i="1"/>
  <c r="M1787" i="1"/>
  <c r="C1787" i="1"/>
  <c r="Y1786" i="1"/>
  <c r="Z1786" i="1" s="1"/>
  <c r="AG1786" i="1" s="1"/>
  <c r="X1786" i="1"/>
  <c r="E1786" i="1"/>
  <c r="A1788" i="1"/>
  <c r="AD1786" i="1"/>
  <c r="Z1682" i="1"/>
  <c r="AC1789" i="1" l="1"/>
  <c r="K1789" i="1"/>
  <c r="AI1788" i="1"/>
  <c r="I1788" i="1"/>
  <c r="W1788" i="1"/>
  <c r="D1788" i="1"/>
  <c r="AB1787" i="1"/>
  <c r="AD1787" i="1" s="1"/>
  <c r="L1789" i="1"/>
  <c r="H1675" i="1"/>
  <c r="AA1789" i="1"/>
  <c r="Y1787" i="1"/>
  <c r="Z1787" i="1" s="1"/>
  <c r="AG1787" i="1" s="1"/>
  <c r="X1787" i="1"/>
  <c r="C1788" i="1"/>
  <c r="M1788" i="1"/>
  <c r="AB1788" i="1" s="1"/>
  <c r="E1787" i="1"/>
  <c r="A1789" i="1"/>
  <c r="Z1683" i="1"/>
  <c r="AG1682" i="1"/>
  <c r="Z1686" i="1"/>
  <c r="AG1686" i="1" s="1"/>
  <c r="K1790" i="1" l="1"/>
  <c r="AC1790" i="1"/>
  <c r="AI1789" i="1"/>
  <c r="W1789" i="1"/>
  <c r="D1789" i="1"/>
  <c r="I1789" i="1"/>
  <c r="L1790" i="1"/>
  <c r="H1676" i="1"/>
  <c r="AA1790" i="1"/>
  <c r="C1789" i="1"/>
  <c r="M1789" i="1"/>
  <c r="Y1788" i="1"/>
  <c r="Z1788" i="1" s="1"/>
  <c r="AG1788" i="1" s="1"/>
  <c r="X1788" i="1"/>
  <c r="AD1788" i="1"/>
  <c r="E1788" i="1"/>
  <c r="A1790" i="1"/>
  <c r="AG1683" i="1"/>
  <c r="AC1791" i="1" l="1"/>
  <c r="K1791" i="1"/>
  <c r="AI1790" i="1"/>
  <c r="W1790" i="1"/>
  <c r="D1790" i="1"/>
  <c r="I1790" i="1"/>
  <c r="AB1789" i="1"/>
  <c r="AD1789" i="1" s="1"/>
  <c r="L1791" i="1"/>
  <c r="H1677" i="1"/>
  <c r="C1790" i="1"/>
  <c r="AA1791" i="1"/>
  <c r="M1790" i="1"/>
  <c r="AB1790" i="1" s="1"/>
  <c r="Y1789" i="1"/>
  <c r="Z1789" i="1" s="1"/>
  <c r="AG1789" i="1" s="1"/>
  <c r="X1789" i="1"/>
  <c r="E1789" i="1"/>
  <c r="A1791" i="1"/>
  <c r="K1792" i="1" l="1"/>
  <c r="AC1792" i="1"/>
  <c r="AI1791" i="1"/>
  <c r="I1791" i="1"/>
  <c r="W1791" i="1"/>
  <c r="D1791" i="1"/>
  <c r="L1792" i="1"/>
  <c r="H1678" i="1"/>
  <c r="M1791" i="1"/>
  <c r="AB1791" i="1" s="1"/>
  <c r="AD1791" i="1" s="1"/>
  <c r="AA1792" i="1"/>
  <c r="Y1790" i="1"/>
  <c r="Z1790" i="1" s="1"/>
  <c r="AG1790" i="1" s="1"/>
  <c r="X1790" i="1"/>
  <c r="C1791" i="1"/>
  <c r="AD1790" i="1"/>
  <c r="A1792" i="1"/>
  <c r="E1790" i="1"/>
  <c r="AC1793" i="1" l="1"/>
  <c r="K1793" i="1"/>
  <c r="AI1792" i="1"/>
  <c r="W1792" i="1"/>
  <c r="D1792" i="1"/>
  <c r="I1792" i="1"/>
  <c r="L1793" i="1"/>
  <c r="H1679" i="1"/>
  <c r="C1792" i="1"/>
  <c r="AA1793" i="1"/>
  <c r="M1792" i="1"/>
  <c r="AB1792" i="1" s="1"/>
  <c r="Y1791" i="1"/>
  <c r="Z1791" i="1" s="1"/>
  <c r="AG1791" i="1" s="1"/>
  <c r="X1791" i="1"/>
  <c r="E1791" i="1"/>
  <c r="A1793" i="1"/>
  <c r="Z1690" i="1"/>
  <c r="K1794" i="1" l="1"/>
  <c r="AC1794" i="1"/>
  <c r="W1793" i="1"/>
  <c r="D1793" i="1"/>
  <c r="AI1793" i="1"/>
  <c r="I1793" i="1"/>
  <c r="L1794" i="1"/>
  <c r="H1680" i="1"/>
  <c r="AA1794" i="1"/>
  <c r="M1793" i="1"/>
  <c r="Y1792" i="1"/>
  <c r="Z1792" i="1" s="1"/>
  <c r="AG1792" i="1" s="1"/>
  <c r="X1792" i="1"/>
  <c r="C1793" i="1"/>
  <c r="AD1792" i="1"/>
  <c r="A1794" i="1"/>
  <c r="E1792" i="1"/>
  <c r="AG1690" i="1"/>
  <c r="AC1795" i="1" l="1"/>
  <c r="K1795" i="1"/>
  <c r="AI1794" i="1"/>
  <c r="W1794" i="1"/>
  <c r="D1794" i="1"/>
  <c r="I1794" i="1"/>
  <c r="AB1793" i="1"/>
  <c r="AD1793" i="1" s="1"/>
  <c r="L1795" i="1"/>
  <c r="H1681" i="1"/>
  <c r="AA1795" i="1"/>
  <c r="C1794" i="1"/>
  <c r="M1794" i="1"/>
  <c r="Y1793" i="1"/>
  <c r="Z1793" i="1" s="1"/>
  <c r="AG1793" i="1" s="1"/>
  <c r="X1793" i="1"/>
  <c r="E1793" i="1"/>
  <c r="A1795" i="1"/>
  <c r="K1796" i="1" l="1"/>
  <c r="AC1796" i="1"/>
  <c r="AI1795" i="1"/>
  <c r="W1795" i="1"/>
  <c r="D1795" i="1"/>
  <c r="I1795" i="1"/>
  <c r="AB1794" i="1"/>
  <c r="AD1794" i="1" s="1"/>
  <c r="L1796" i="1"/>
  <c r="H1682" i="1"/>
  <c r="AA1796" i="1"/>
  <c r="M1795" i="1"/>
  <c r="AB1795" i="1" s="1"/>
  <c r="Y1794" i="1"/>
  <c r="Z1794" i="1" s="1"/>
  <c r="AG1794" i="1" s="1"/>
  <c r="X1794" i="1"/>
  <c r="C1795" i="1"/>
  <c r="E1794" i="1"/>
  <c r="A1796" i="1"/>
  <c r="AC1797" i="1" l="1"/>
  <c r="K1797" i="1"/>
  <c r="AI1796" i="1"/>
  <c r="I1796" i="1"/>
  <c r="W1796" i="1"/>
  <c r="D1796" i="1"/>
  <c r="L1797" i="1"/>
  <c r="H1683" i="1"/>
  <c r="AD1795" i="1"/>
  <c r="M1796" i="1"/>
  <c r="AB1796" i="1" s="1"/>
  <c r="AA1797" i="1"/>
  <c r="C1796" i="1"/>
  <c r="Y1795" i="1"/>
  <c r="Z1795" i="1" s="1"/>
  <c r="AG1795" i="1" s="1"/>
  <c r="X1795" i="1"/>
  <c r="E1795" i="1"/>
  <c r="A1797" i="1"/>
  <c r="K1798" i="1" l="1"/>
  <c r="AC1798" i="1"/>
  <c r="AI1797" i="1"/>
  <c r="W1797" i="1"/>
  <c r="D1797" i="1"/>
  <c r="I1797" i="1"/>
  <c r="L1798" i="1"/>
  <c r="AD1796" i="1"/>
  <c r="H1684" i="1"/>
  <c r="M1797" i="1"/>
  <c r="AB1797" i="1" s="1"/>
  <c r="AA1798" i="1"/>
  <c r="Y1796" i="1"/>
  <c r="Z1796" i="1" s="1"/>
  <c r="AG1796" i="1" s="1"/>
  <c r="X1796" i="1"/>
  <c r="C1797" i="1"/>
  <c r="E1796" i="1"/>
  <c r="A1798" i="1"/>
  <c r="AC1799" i="1" l="1"/>
  <c r="K1799" i="1"/>
  <c r="AI1798" i="1"/>
  <c r="I1798" i="1"/>
  <c r="W1798" i="1"/>
  <c r="D1798" i="1"/>
  <c r="L1799" i="1"/>
  <c r="H1685" i="1"/>
  <c r="AA1799" i="1"/>
  <c r="M1798" i="1"/>
  <c r="C1798" i="1"/>
  <c r="Y1797" i="1"/>
  <c r="Z1797" i="1" s="1"/>
  <c r="AG1797" i="1" s="1"/>
  <c r="X1797" i="1"/>
  <c r="Z1693" i="1"/>
  <c r="AG1693" i="1" s="1"/>
  <c r="E1797" i="1"/>
  <c r="AD1797" i="1"/>
  <c r="A1799" i="1"/>
  <c r="K1800" i="1" l="1"/>
  <c r="AC1800" i="1"/>
  <c r="AI1799" i="1"/>
  <c r="W1799" i="1"/>
  <c r="D1799" i="1"/>
  <c r="I1799" i="1"/>
  <c r="AB1798" i="1"/>
  <c r="AD1798" i="1" s="1"/>
  <c r="L1800" i="1"/>
  <c r="H1686" i="1"/>
  <c r="AA1800" i="1"/>
  <c r="M1799" i="1"/>
  <c r="AB1799" i="1" s="1"/>
  <c r="Y1798" i="1"/>
  <c r="Z1798" i="1" s="1"/>
  <c r="AG1798" i="1" s="1"/>
  <c r="X1798" i="1"/>
  <c r="C1799" i="1"/>
  <c r="E1798" i="1"/>
  <c r="A1800" i="1"/>
  <c r="K1801" i="1" s="1"/>
  <c r="AC1801" i="1" l="1"/>
  <c r="AI1800" i="1"/>
  <c r="I1800" i="1"/>
  <c r="W1800" i="1"/>
  <c r="D1800" i="1"/>
  <c r="L1801" i="1"/>
  <c r="E1799" i="1"/>
  <c r="H1687" i="1"/>
  <c r="AA1801" i="1"/>
  <c r="Y1799" i="1"/>
  <c r="Z1799" i="1" s="1"/>
  <c r="AG1799" i="1" s="1"/>
  <c r="X1799" i="1"/>
  <c r="M1800" i="1"/>
  <c r="C1800" i="1"/>
  <c r="A1801" i="1"/>
  <c r="K1802" i="1" s="1"/>
  <c r="AD1799" i="1"/>
  <c r="AC1802" i="1" l="1"/>
  <c r="AI1801" i="1"/>
  <c r="W1801" i="1"/>
  <c r="D1801" i="1"/>
  <c r="I1801" i="1"/>
  <c r="AB1800" i="1"/>
  <c r="AD1800" i="1" s="1"/>
  <c r="L1802" i="1"/>
  <c r="H1688" i="1"/>
  <c r="AA1802" i="1"/>
  <c r="M1801" i="1"/>
  <c r="C1801" i="1"/>
  <c r="Y1800" i="1"/>
  <c r="Z1800" i="1" s="1"/>
  <c r="AG1800" i="1" s="1"/>
  <c r="X1800" i="1"/>
  <c r="E1800" i="1"/>
  <c r="A1802" i="1"/>
  <c r="K1803" i="1" s="1"/>
  <c r="AC1803" i="1" l="1"/>
  <c r="AI1802" i="1"/>
  <c r="I1802" i="1"/>
  <c r="W1802" i="1"/>
  <c r="D1802" i="1"/>
  <c r="AB1801" i="1"/>
  <c r="AD1801" i="1" s="1"/>
  <c r="L1803" i="1"/>
  <c r="H1689" i="1"/>
  <c r="AA1803" i="1"/>
  <c r="M1802" i="1"/>
  <c r="Y1801" i="1"/>
  <c r="Z1801" i="1" s="1"/>
  <c r="AG1801" i="1" s="1"/>
  <c r="X1801" i="1"/>
  <c r="C1802" i="1"/>
  <c r="E1801" i="1"/>
  <c r="A1803" i="1"/>
  <c r="K1804" i="1" s="1"/>
  <c r="AC1804" i="1" l="1"/>
  <c r="AI1803" i="1"/>
  <c r="W1803" i="1"/>
  <c r="D1803" i="1"/>
  <c r="I1803" i="1"/>
  <c r="AB1802" i="1"/>
  <c r="AD1802" i="1" s="1"/>
  <c r="L1804" i="1"/>
  <c r="H1690" i="1"/>
  <c r="M1803" i="1"/>
  <c r="AB1803" i="1" s="1"/>
  <c r="AA1804" i="1"/>
  <c r="Y1802" i="1"/>
  <c r="Z1802" i="1" s="1"/>
  <c r="AG1802" i="1" s="1"/>
  <c r="X1802" i="1"/>
  <c r="C1803" i="1"/>
  <c r="E1802" i="1"/>
  <c r="A1804" i="1"/>
  <c r="K1805" i="1" s="1"/>
  <c r="AC1805" i="1" l="1"/>
  <c r="AI1804" i="1"/>
  <c r="I1804" i="1"/>
  <c r="W1804" i="1"/>
  <c r="D1804" i="1"/>
  <c r="L1805" i="1"/>
  <c r="H1691" i="1"/>
  <c r="E1803" i="1"/>
  <c r="AA1805" i="1"/>
  <c r="M1804" i="1"/>
  <c r="AB1804" i="1" s="1"/>
  <c r="Y1803" i="1"/>
  <c r="Z1803" i="1" s="1"/>
  <c r="AG1803" i="1" s="1"/>
  <c r="X1803" i="1"/>
  <c r="C1804" i="1"/>
  <c r="A1805" i="1"/>
  <c r="K1806" i="1" s="1"/>
  <c r="AD1803" i="1"/>
  <c r="AC1806" i="1" l="1"/>
  <c r="AI1805" i="1"/>
  <c r="W1805" i="1"/>
  <c r="D1805" i="1"/>
  <c r="I1805" i="1"/>
  <c r="L1806" i="1"/>
  <c r="H1692" i="1"/>
  <c r="AA1806" i="1"/>
  <c r="E1804" i="1"/>
  <c r="AD1804" i="1"/>
  <c r="M1805" i="1"/>
  <c r="Y1804" i="1"/>
  <c r="Z1804" i="1" s="1"/>
  <c r="AG1804" i="1" s="1"/>
  <c r="X1804" i="1"/>
  <c r="C1805" i="1"/>
  <c r="A1806" i="1"/>
  <c r="D1806" i="1" s="1"/>
  <c r="AC1807" i="1" l="1"/>
  <c r="K1807" i="1"/>
  <c r="AI1806" i="1"/>
  <c r="I1806" i="1"/>
  <c r="AB1805" i="1"/>
  <c r="AD1805" i="1" s="1"/>
  <c r="W1806" i="1"/>
  <c r="L1807" i="1"/>
  <c r="H1693" i="1"/>
  <c r="M1806" i="1"/>
  <c r="AB1806" i="1" s="1"/>
  <c r="AA1807" i="1"/>
  <c r="C1806" i="1"/>
  <c r="Y1805" i="1"/>
  <c r="X1805" i="1"/>
  <c r="E1805" i="1"/>
  <c r="A1807" i="1"/>
  <c r="D1807" i="1" s="1"/>
  <c r="K1808" i="1" l="1"/>
  <c r="AC1808" i="1"/>
  <c r="AI1807" i="1"/>
  <c r="I1807" i="1"/>
  <c r="W1807" i="1"/>
  <c r="L1808" i="1"/>
  <c r="H1694" i="1"/>
  <c r="AA1808" i="1"/>
  <c r="M1807" i="1"/>
  <c r="AB1807" i="1" s="1"/>
  <c r="Y1806" i="1"/>
  <c r="X1806" i="1"/>
  <c r="C1807" i="1"/>
  <c r="A1808" i="1"/>
  <c r="AD1806" i="1"/>
  <c r="E1806" i="1"/>
  <c r="AC1809" i="1" l="1"/>
  <c r="K1809" i="1"/>
  <c r="AI1808" i="1"/>
  <c r="W1808" i="1"/>
  <c r="D1808" i="1"/>
  <c r="I1808" i="1"/>
  <c r="L1809" i="1"/>
  <c r="H1695" i="1"/>
  <c r="AA1809" i="1"/>
  <c r="M1808" i="1"/>
  <c r="Y1807" i="1"/>
  <c r="X1807" i="1"/>
  <c r="C1808" i="1"/>
  <c r="E1807" i="1"/>
  <c r="AD1807" i="1"/>
  <c r="A1809" i="1"/>
  <c r="K1810" i="1" l="1"/>
  <c r="AC1810" i="1"/>
  <c r="AI1809" i="1"/>
  <c r="I1809" i="1"/>
  <c r="W1809" i="1"/>
  <c r="D1809" i="1"/>
  <c r="AB1808" i="1"/>
  <c r="AD1808" i="1" s="1"/>
  <c r="L1810" i="1"/>
  <c r="H1696" i="1"/>
  <c r="AA1810" i="1"/>
  <c r="Y1808" i="1"/>
  <c r="Z1808" i="1" s="1"/>
  <c r="AG1808" i="1" s="1"/>
  <c r="X1808" i="1"/>
  <c r="Z1691" i="1"/>
  <c r="C1809" i="1"/>
  <c r="M1809" i="1"/>
  <c r="E1808" i="1"/>
  <c r="A1810" i="1"/>
  <c r="AC1811" i="1" l="1"/>
  <c r="K1811" i="1"/>
  <c r="AI1810" i="1"/>
  <c r="W1810" i="1"/>
  <c r="D1810" i="1"/>
  <c r="I1810" i="1"/>
  <c r="AB1809" i="1"/>
  <c r="AD1809" i="1" s="1"/>
  <c r="L1811" i="1"/>
  <c r="H1697" i="1"/>
  <c r="C1810" i="1"/>
  <c r="AA1811" i="1"/>
  <c r="AG1691" i="1"/>
  <c r="M1810" i="1"/>
  <c r="AB1810" i="1" s="1"/>
  <c r="Y1809" i="1"/>
  <c r="Z1809" i="1" s="1"/>
  <c r="AG1809" i="1" s="1"/>
  <c r="X1809" i="1"/>
  <c r="E1809" i="1"/>
  <c r="A1811" i="1"/>
  <c r="K1812" i="1" l="1"/>
  <c r="AC1812" i="1"/>
  <c r="AI1811" i="1"/>
  <c r="W1811" i="1"/>
  <c r="D1811" i="1"/>
  <c r="I1811" i="1"/>
  <c r="L1812" i="1"/>
  <c r="C1811" i="1"/>
  <c r="H1698" i="1"/>
  <c r="AA1812" i="1"/>
  <c r="M1811" i="1"/>
  <c r="Y1810" i="1"/>
  <c r="Z1810" i="1" s="1"/>
  <c r="AG1810" i="1" s="1"/>
  <c r="X1810" i="1"/>
  <c r="E1810" i="1"/>
  <c r="A1812" i="1"/>
  <c r="AD1810" i="1"/>
  <c r="AC1813" i="1" l="1"/>
  <c r="K1813" i="1"/>
  <c r="AI1812" i="1"/>
  <c r="I1812" i="1"/>
  <c r="W1812" i="1"/>
  <c r="D1812" i="1"/>
  <c r="AB1811" i="1"/>
  <c r="AD1811" i="1" s="1"/>
  <c r="L1813" i="1"/>
  <c r="H1699" i="1"/>
  <c r="AA1813" i="1"/>
  <c r="C1812" i="1"/>
  <c r="Y1811" i="1"/>
  <c r="X1811" i="1"/>
  <c r="M1812" i="1"/>
  <c r="AB1812" i="1" s="1"/>
  <c r="E1811" i="1"/>
  <c r="A1813" i="1"/>
  <c r="K1814" i="1" l="1"/>
  <c r="AC1814" i="1"/>
  <c r="AI1813" i="1"/>
  <c r="W1813" i="1"/>
  <c r="D1813" i="1"/>
  <c r="I1813" i="1"/>
  <c r="L1814" i="1"/>
  <c r="H1700" i="1"/>
  <c r="AA1814" i="1"/>
  <c r="Y1812" i="1"/>
  <c r="Z1812" i="1" s="1"/>
  <c r="AG1812" i="1" s="1"/>
  <c r="X1812" i="1"/>
  <c r="M1813" i="1"/>
  <c r="C1813" i="1"/>
  <c r="AD1812" i="1"/>
  <c r="A1814" i="1"/>
  <c r="E1812" i="1"/>
  <c r="D1814" i="1" l="1"/>
  <c r="AC1815" i="1"/>
  <c r="K1815" i="1"/>
  <c r="K1816" i="1" s="1"/>
  <c r="AI1814" i="1"/>
  <c r="I1814" i="1"/>
  <c r="AB1813" i="1"/>
  <c r="AD1813" i="1" s="1"/>
  <c r="W1814" i="1"/>
  <c r="L1815" i="1"/>
  <c r="M1814" i="1"/>
  <c r="AB1814" i="1" s="1"/>
  <c r="AD1814" i="1" s="1"/>
  <c r="H1701" i="1"/>
  <c r="AA1815" i="1"/>
  <c r="Y1813" i="1"/>
  <c r="X1813" i="1"/>
  <c r="C1814" i="1"/>
  <c r="E1813" i="1"/>
  <c r="A1815" i="1"/>
  <c r="Z1712" i="1"/>
  <c r="AC1816" i="1" l="1"/>
  <c r="AI1815" i="1"/>
  <c r="I1815" i="1"/>
  <c r="W1815" i="1"/>
  <c r="D1815" i="1"/>
  <c r="L1816" i="1"/>
  <c r="H1702" i="1"/>
  <c r="AA1816" i="1"/>
  <c r="C1815" i="1"/>
  <c r="M1815" i="1"/>
  <c r="Y1814" i="1"/>
  <c r="X1814" i="1"/>
  <c r="A1816" i="1"/>
  <c r="D1816" i="1" s="1"/>
  <c r="E1814" i="1"/>
  <c r="AG1712" i="1"/>
  <c r="AC1817" i="1" l="1"/>
  <c r="K1817" i="1"/>
  <c r="I1816" i="1"/>
  <c r="AI1816" i="1"/>
  <c r="AB1815" i="1"/>
  <c r="AD1815" i="1" s="1"/>
  <c r="W1816" i="1"/>
  <c r="L1817" i="1"/>
  <c r="H1703" i="1"/>
  <c r="AA1817" i="1"/>
  <c r="M1816" i="1"/>
  <c r="AB1816" i="1" s="1"/>
  <c r="Y1815" i="1"/>
  <c r="X1815" i="1"/>
  <c r="C1816" i="1"/>
  <c r="E1815" i="1"/>
  <c r="A1817" i="1"/>
  <c r="Z1711" i="1"/>
  <c r="K1818" i="1" l="1"/>
  <c r="AC1818" i="1"/>
  <c r="AI1817" i="1"/>
  <c r="I1817" i="1"/>
  <c r="W1817" i="1"/>
  <c r="I1818" i="1" s="1"/>
  <c r="D1817" i="1"/>
  <c r="L1818" i="1"/>
  <c r="H1704" i="1"/>
  <c r="AA1818" i="1"/>
  <c r="M1817" i="1"/>
  <c r="AD1816" i="1"/>
  <c r="Y1816" i="1"/>
  <c r="Z1816" i="1" s="1"/>
  <c r="AG1816" i="1" s="1"/>
  <c r="X1816" i="1"/>
  <c r="C1817" i="1"/>
  <c r="E1816" i="1"/>
  <c r="A1818" i="1"/>
  <c r="AG1711" i="1"/>
  <c r="Z1715" i="1"/>
  <c r="AG1715" i="1" s="1"/>
  <c r="AC1819" i="1" l="1"/>
  <c r="K1819" i="1"/>
  <c r="W1818" i="1"/>
  <c r="D1818" i="1"/>
  <c r="AI1818" i="1"/>
  <c r="AB1817" i="1"/>
  <c r="AD1817" i="1" s="1"/>
  <c r="L1819" i="1"/>
  <c r="H1705" i="1"/>
  <c r="M1818" i="1"/>
  <c r="AB1818" i="1" s="1"/>
  <c r="AA1819" i="1"/>
  <c r="C1818" i="1"/>
  <c r="Y1817" i="1"/>
  <c r="Z1817" i="1" s="1"/>
  <c r="AG1817" i="1" s="1"/>
  <c r="X1817" i="1"/>
  <c r="E1817" i="1"/>
  <c r="A1819" i="1"/>
  <c r="K1820" i="1" l="1"/>
  <c r="AC1820" i="1"/>
  <c r="AI1819" i="1"/>
  <c r="W1819" i="1"/>
  <c r="D1819" i="1"/>
  <c r="I1819" i="1"/>
  <c r="L1820" i="1"/>
  <c r="H1706" i="1"/>
  <c r="AA1820" i="1"/>
  <c r="M1819" i="1"/>
  <c r="AB1819" i="1" s="1"/>
  <c r="Y1818" i="1"/>
  <c r="Z1818" i="1" s="1"/>
  <c r="AG1818" i="1" s="1"/>
  <c r="X1818" i="1"/>
  <c r="C1819" i="1"/>
  <c r="AD1818" i="1"/>
  <c r="E1818" i="1"/>
  <c r="A1820" i="1"/>
  <c r="D1820" i="1" s="1"/>
  <c r="Z1714" i="1"/>
  <c r="AC1821" i="1" l="1"/>
  <c r="K1821" i="1"/>
  <c r="AI1820" i="1"/>
  <c r="I1820" i="1"/>
  <c r="W1820" i="1"/>
  <c r="L1821" i="1"/>
  <c r="H1707" i="1"/>
  <c r="C1820" i="1"/>
  <c r="AA1821" i="1"/>
  <c r="M1820" i="1"/>
  <c r="Y1819" i="1"/>
  <c r="Z1819" i="1" s="1"/>
  <c r="AG1819" i="1" s="1"/>
  <c r="X1819" i="1"/>
  <c r="E1819" i="1"/>
  <c r="A1821" i="1"/>
  <c r="AD1819" i="1"/>
  <c r="AG1714" i="1"/>
  <c r="K1822" i="1" l="1"/>
  <c r="AC1822" i="1"/>
  <c r="AI1821" i="1"/>
  <c r="W1821" i="1"/>
  <c r="D1821" i="1"/>
  <c r="I1821" i="1"/>
  <c r="AB1820" i="1"/>
  <c r="AD1820" i="1" s="1"/>
  <c r="L1822" i="1"/>
  <c r="H1708" i="1"/>
  <c r="AA1822" i="1"/>
  <c r="C1821" i="1"/>
  <c r="M1821" i="1"/>
  <c r="AB1821" i="1" s="1"/>
  <c r="Y1820" i="1"/>
  <c r="Z1820" i="1" s="1"/>
  <c r="AG1820" i="1" s="1"/>
  <c r="X1820" i="1"/>
  <c r="E1820" i="1"/>
  <c r="A1822" i="1"/>
  <c r="Z1716" i="1"/>
  <c r="AC1823" i="1" l="1"/>
  <c r="K1823" i="1"/>
  <c r="C1822" i="1"/>
  <c r="AI1822" i="1"/>
  <c r="W1822" i="1"/>
  <c r="D1822" i="1"/>
  <c r="I1822" i="1"/>
  <c r="L1823" i="1"/>
  <c r="H1709" i="1"/>
  <c r="AA1823" i="1"/>
  <c r="M1822" i="1"/>
  <c r="AB1822" i="1" s="1"/>
  <c r="Y1821" i="1"/>
  <c r="Z1821" i="1" s="1"/>
  <c r="AG1821" i="1" s="1"/>
  <c r="X1821" i="1"/>
  <c r="AD1821" i="1"/>
  <c r="E1821" i="1"/>
  <c r="A1823" i="1"/>
  <c r="AG1716" i="1"/>
  <c r="K1824" i="1" l="1"/>
  <c r="AC1824" i="1"/>
  <c r="AI1823" i="1"/>
  <c r="C1823" i="1"/>
  <c r="W1823" i="1"/>
  <c r="C1824" i="1" s="1"/>
  <c r="D1823" i="1"/>
  <c r="I1823" i="1"/>
  <c r="L1824" i="1"/>
  <c r="H1710" i="1"/>
  <c r="AA1824" i="1"/>
  <c r="M1823" i="1"/>
  <c r="Y1822" i="1"/>
  <c r="Z1822" i="1" s="1"/>
  <c r="AG1822" i="1" s="1"/>
  <c r="X1822" i="1"/>
  <c r="AD1822" i="1"/>
  <c r="E1822" i="1"/>
  <c r="A1824" i="1"/>
  <c r="AC1825" i="1" l="1"/>
  <c r="K1825" i="1"/>
  <c r="AI1824" i="1"/>
  <c r="W1824" i="1"/>
  <c r="D1824" i="1"/>
  <c r="I1824" i="1"/>
  <c r="AB1823" i="1"/>
  <c r="AD1823" i="1" s="1"/>
  <c r="L1825" i="1"/>
  <c r="H1711" i="1"/>
  <c r="AA1825" i="1"/>
  <c r="M1824" i="1"/>
  <c r="Y1823" i="1"/>
  <c r="Z1823" i="1" s="1"/>
  <c r="AG1823" i="1" s="1"/>
  <c r="X1823" i="1"/>
  <c r="E1823" i="1"/>
  <c r="A1825" i="1"/>
  <c r="K1826" i="1" l="1"/>
  <c r="AC1826" i="1"/>
  <c r="AI1825" i="1"/>
  <c r="I1825" i="1"/>
  <c r="W1825" i="1"/>
  <c r="D1825" i="1"/>
  <c r="AB1824" i="1"/>
  <c r="AD1824" i="1" s="1"/>
  <c r="L1826" i="1"/>
  <c r="H1712" i="1"/>
  <c r="AA1826" i="1"/>
  <c r="M1825" i="1"/>
  <c r="Y1824" i="1"/>
  <c r="Z1824" i="1" s="1"/>
  <c r="AG1824" i="1" s="1"/>
  <c r="X1824" i="1"/>
  <c r="C1825" i="1"/>
  <c r="E1824" i="1"/>
  <c r="A1826" i="1"/>
  <c r="AC1827" i="1" l="1"/>
  <c r="K1827" i="1"/>
  <c r="K1828" i="1" s="1"/>
  <c r="AI1826" i="1"/>
  <c r="W1826" i="1"/>
  <c r="D1826" i="1"/>
  <c r="I1826" i="1"/>
  <c r="AB1825" i="1"/>
  <c r="AD1825" i="1" s="1"/>
  <c r="L1827" i="1"/>
  <c r="H1713" i="1"/>
  <c r="AA1827" i="1"/>
  <c r="C1826" i="1"/>
  <c r="M1826" i="1"/>
  <c r="Y1825" i="1"/>
  <c r="Z1825" i="1" s="1"/>
  <c r="AG1825" i="1" s="1"/>
  <c r="X1825" i="1"/>
  <c r="Z1721" i="1"/>
  <c r="AG1721" i="1" s="1"/>
  <c r="E1825" i="1"/>
  <c r="A1827" i="1"/>
  <c r="AC1828" i="1" l="1"/>
  <c r="AI1827" i="1"/>
  <c r="I1827" i="1"/>
  <c r="W1827" i="1"/>
  <c r="D1827" i="1"/>
  <c r="AB1826" i="1"/>
  <c r="AD1826" i="1" s="1"/>
  <c r="L1828" i="1"/>
  <c r="H1714" i="1"/>
  <c r="AA1828" i="1"/>
  <c r="M1827" i="1"/>
  <c r="Y1826" i="1"/>
  <c r="Z1826" i="1" s="1"/>
  <c r="AG1826" i="1" s="1"/>
  <c r="X1826" i="1"/>
  <c r="C1827" i="1"/>
  <c r="A1828" i="1"/>
  <c r="K1829" i="1" s="1"/>
  <c r="E1826" i="1"/>
  <c r="AC1829" i="1" l="1"/>
  <c r="AI1828" i="1"/>
  <c r="W1828" i="1"/>
  <c r="D1828" i="1"/>
  <c r="I1828" i="1"/>
  <c r="AB1827" i="1"/>
  <c r="AD1827" i="1" s="1"/>
  <c r="L1829" i="1"/>
  <c r="H1715" i="1"/>
  <c r="AA1829" i="1"/>
  <c r="M1828" i="1"/>
  <c r="Y1827" i="1"/>
  <c r="Z1827" i="1" s="1"/>
  <c r="AG1827" i="1" s="1"/>
  <c r="X1827" i="1"/>
  <c r="C1828" i="1"/>
  <c r="E1827" i="1"/>
  <c r="A1829" i="1"/>
  <c r="K1830" i="1" s="1"/>
  <c r="Z1723" i="1"/>
  <c r="AC1830" i="1" l="1"/>
  <c r="AI1829" i="1"/>
  <c r="W1829" i="1"/>
  <c r="D1829" i="1"/>
  <c r="I1829" i="1"/>
  <c r="AB1828" i="1"/>
  <c r="AD1828" i="1" s="1"/>
  <c r="L1830" i="1"/>
  <c r="H1716" i="1"/>
  <c r="AA1830" i="1"/>
  <c r="M1829" i="1"/>
  <c r="C1829" i="1"/>
  <c r="Y1828" i="1"/>
  <c r="Z1828" i="1" s="1"/>
  <c r="AG1828" i="1" s="1"/>
  <c r="X1828" i="1"/>
  <c r="E1828" i="1"/>
  <c r="A1830" i="1"/>
  <c r="K1831" i="1" s="1"/>
  <c r="AG1723" i="1"/>
  <c r="AC1831" i="1" l="1"/>
  <c r="AI1830" i="1"/>
  <c r="W1830" i="1"/>
  <c r="D1830" i="1"/>
  <c r="I1830" i="1"/>
  <c r="AB1829" i="1"/>
  <c r="AD1829" i="1" s="1"/>
  <c r="L1831" i="1"/>
  <c r="H1717" i="1"/>
  <c r="AA1831" i="1"/>
  <c r="C1830" i="1"/>
  <c r="M1830" i="1"/>
  <c r="Y1829" i="1"/>
  <c r="Z1829" i="1" s="1"/>
  <c r="AG1829" i="1" s="1"/>
  <c r="X1829" i="1"/>
  <c r="E1829" i="1"/>
  <c r="A1831" i="1"/>
  <c r="K1832" i="1" s="1"/>
  <c r="AC1832" i="1" l="1"/>
  <c r="AI1831" i="1"/>
  <c r="W1831" i="1"/>
  <c r="D1831" i="1"/>
  <c r="I1831" i="1"/>
  <c r="AB1830" i="1"/>
  <c r="AD1830" i="1" s="1"/>
  <c r="L1832" i="1"/>
  <c r="H1718" i="1"/>
  <c r="AA1832" i="1"/>
  <c r="M1831" i="1"/>
  <c r="AB1831" i="1" s="1"/>
  <c r="Y1830" i="1"/>
  <c r="Z1830" i="1" s="1"/>
  <c r="AG1830" i="1" s="1"/>
  <c r="X1830" i="1"/>
  <c r="C1831" i="1"/>
  <c r="E1830" i="1"/>
  <c r="A1832" i="1"/>
  <c r="K1833" i="1" s="1"/>
  <c r="AC1833" i="1" l="1"/>
  <c r="AI1832" i="1"/>
  <c r="W1832" i="1"/>
  <c r="D1832" i="1"/>
  <c r="I1832" i="1"/>
  <c r="L1833" i="1"/>
  <c r="H1719" i="1"/>
  <c r="AA1833" i="1"/>
  <c r="C1832" i="1"/>
  <c r="M1832" i="1"/>
  <c r="AB1832" i="1" s="1"/>
  <c r="Y1831" i="1"/>
  <c r="Z1831" i="1" s="1"/>
  <c r="AG1831" i="1" s="1"/>
  <c r="X1831" i="1"/>
  <c r="AD1831" i="1"/>
  <c r="E1831" i="1"/>
  <c r="A1833" i="1"/>
  <c r="K1834" i="1" s="1"/>
  <c r="AC1834" i="1" l="1"/>
  <c r="AI1833" i="1"/>
  <c r="W1833" i="1"/>
  <c r="D1833" i="1"/>
  <c r="I1833" i="1"/>
  <c r="L1834" i="1"/>
  <c r="H1720" i="1"/>
  <c r="AA1834" i="1"/>
  <c r="M1833" i="1"/>
  <c r="AB1833" i="1" s="1"/>
  <c r="Y1832" i="1"/>
  <c r="Z1832" i="1" s="1"/>
  <c r="AG1832" i="1" s="1"/>
  <c r="X1832" i="1"/>
  <c r="C1833" i="1"/>
  <c r="AD1832" i="1"/>
  <c r="E1832" i="1"/>
  <c r="A1834" i="1"/>
  <c r="D1834" i="1" s="1"/>
  <c r="AC1835" i="1" l="1"/>
  <c r="K1835" i="1"/>
  <c r="AI1834" i="1"/>
  <c r="I1834" i="1"/>
  <c r="W1834" i="1"/>
  <c r="L1835" i="1"/>
  <c r="H1721" i="1"/>
  <c r="AA1835" i="1"/>
  <c r="C1834" i="1"/>
  <c r="Y1833" i="1"/>
  <c r="Z1833" i="1" s="1"/>
  <c r="AG1833" i="1" s="1"/>
  <c r="X1833" i="1"/>
  <c r="M1834" i="1"/>
  <c r="A1835" i="1"/>
  <c r="D1835" i="1" s="1"/>
  <c r="AD1833" i="1"/>
  <c r="E1833" i="1"/>
  <c r="K1836" i="1" l="1"/>
  <c r="AC1836" i="1"/>
  <c r="AI1835" i="1"/>
  <c r="I1835" i="1"/>
  <c r="AB1834" i="1"/>
  <c r="AD1834" i="1" s="1"/>
  <c r="W1835" i="1"/>
  <c r="L1836" i="1"/>
  <c r="H1722" i="1"/>
  <c r="C1835" i="1"/>
  <c r="AA1836" i="1"/>
  <c r="M1835" i="1"/>
  <c r="Y1834" i="1"/>
  <c r="Z1834" i="1" s="1"/>
  <c r="AG1834" i="1" s="1"/>
  <c r="X1834" i="1"/>
  <c r="E1834" i="1"/>
  <c r="A1836" i="1"/>
  <c r="AC1837" i="1" l="1"/>
  <c r="K1837" i="1"/>
  <c r="AI1836" i="1"/>
  <c r="W1836" i="1"/>
  <c r="D1836" i="1"/>
  <c r="I1836" i="1"/>
  <c r="AB1835" i="1"/>
  <c r="AD1835" i="1" s="1"/>
  <c r="L1837" i="1"/>
  <c r="H1723" i="1"/>
  <c r="AA1837" i="1"/>
  <c r="Y1835" i="1"/>
  <c r="X1835" i="1"/>
  <c r="C1836" i="1"/>
  <c r="M1836" i="1"/>
  <c r="AB1836" i="1" s="1"/>
  <c r="A1837" i="1"/>
  <c r="E1835" i="1"/>
  <c r="K1838" i="1" l="1"/>
  <c r="AC1838" i="1"/>
  <c r="AI1837" i="1"/>
  <c r="W1837" i="1"/>
  <c r="D1837" i="1"/>
  <c r="I1837" i="1"/>
  <c r="L1838" i="1"/>
  <c r="C1837" i="1"/>
  <c r="H1724" i="1"/>
  <c r="AA1838" i="1"/>
  <c r="Z1719" i="1"/>
  <c r="M1837" i="1"/>
  <c r="Y1836" i="1"/>
  <c r="X1836" i="1"/>
  <c r="E1836" i="1"/>
  <c r="AD1836" i="1"/>
  <c r="A1838" i="1"/>
  <c r="AC1839" i="1" l="1"/>
  <c r="K1839" i="1"/>
  <c r="AI1838" i="1"/>
  <c r="W1838" i="1"/>
  <c r="D1838" i="1"/>
  <c r="I1838" i="1"/>
  <c r="AB1837" i="1"/>
  <c r="AD1837" i="1" s="1"/>
  <c r="L1839" i="1"/>
  <c r="C1838" i="1"/>
  <c r="H1725" i="1"/>
  <c r="AA1839" i="1"/>
  <c r="M1838" i="1"/>
  <c r="Y1837" i="1"/>
  <c r="X1837" i="1"/>
  <c r="AG1719" i="1"/>
  <c r="E1837" i="1"/>
  <c r="A1839" i="1"/>
  <c r="K1840" i="1" l="1"/>
  <c r="AC1840" i="1"/>
  <c r="AI1839" i="1"/>
  <c r="I1839" i="1"/>
  <c r="W1839" i="1"/>
  <c r="D1839" i="1"/>
  <c r="AB1838" i="1"/>
  <c r="AD1838" i="1" s="1"/>
  <c r="L1840" i="1"/>
  <c r="H1726" i="1"/>
  <c r="AA1840" i="1"/>
  <c r="M1839" i="1"/>
  <c r="Y1838" i="1"/>
  <c r="Z1838" i="1" s="1"/>
  <c r="AG1838" i="1" s="1"/>
  <c r="X1838" i="1"/>
  <c r="C1839" i="1"/>
  <c r="E1838" i="1"/>
  <c r="A1840" i="1"/>
  <c r="AC1841" i="1" l="1"/>
  <c r="K1841" i="1"/>
  <c r="AI1840" i="1"/>
  <c r="W1840" i="1"/>
  <c r="D1840" i="1"/>
  <c r="I1840" i="1"/>
  <c r="AB1839" i="1"/>
  <c r="AD1839" i="1" s="1"/>
  <c r="L1841" i="1"/>
  <c r="H1727" i="1"/>
  <c r="AA1841" i="1"/>
  <c r="Y1839" i="1"/>
  <c r="Z1839" i="1" s="1"/>
  <c r="AG1839" i="1" s="1"/>
  <c r="X1839" i="1"/>
  <c r="M1840" i="1"/>
  <c r="C1840" i="1"/>
  <c r="E1839" i="1"/>
  <c r="A1841" i="1"/>
  <c r="K1842" i="1" l="1"/>
  <c r="AC1842" i="1"/>
  <c r="AI1841" i="1"/>
  <c r="W1841" i="1"/>
  <c r="D1841" i="1"/>
  <c r="I1841" i="1"/>
  <c r="AB1840" i="1"/>
  <c r="AD1840" i="1" s="1"/>
  <c r="L1842" i="1"/>
  <c r="H1728" i="1"/>
  <c r="M1841" i="1"/>
  <c r="AB1841" i="1" s="1"/>
  <c r="AD1841" i="1" s="1"/>
  <c r="AA1842" i="1"/>
  <c r="C1841" i="1"/>
  <c r="Y1840" i="1"/>
  <c r="Z1840" i="1" s="1"/>
  <c r="AG1840" i="1" s="1"/>
  <c r="X1840" i="1"/>
  <c r="E1840" i="1"/>
  <c r="A1842" i="1"/>
  <c r="K1843" i="1" l="1"/>
  <c r="AC1843" i="1"/>
  <c r="AI1842" i="1"/>
  <c r="W1842" i="1"/>
  <c r="D1842" i="1"/>
  <c r="I1842" i="1"/>
  <c r="L1843" i="1"/>
  <c r="H1729" i="1"/>
  <c r="AA1843" i="1"/>
  <c r="M1842" i="1"/>
  <c r="AB1842" i="1" s="1"/>
  <c r="Y1841" i="1"/>
  <c r="X1841" i="1"/>
  <c r="C1842" i="1"/>
  <c r="A1843" i="1"/>
  <c r="K1844" i="1" s="1"/>
  <c r="E1841" i="1"/>
  <c r="AC1844" i="1" l="1"/>
  <c r="AI1843" i="1"/>
  <c r="I1843" i="1"/>
  <c r="W1843" i="1"/>
  <c r="AI1844" i="1" s="1"/>
  <c r="D1843" i="1"/>
  <c r="L1844" i="1"/>
  <c r="H1730" i="1"/>
  <c r="AA1844" i="1"/>
  <c r="M1843" i="1"/>
  <c r="Y1842" i="1"/>
  <c r="Z1842" i="1" s="1"/>
  <c r="AG1842" i="1" s="1"/>
  <c r="X1842" i="1"/>
  <c r="C1843" i="1"/>
  <c r="E1842" i="1"/>
  <c r="A1844" i="1"/>
  <c r="K1845" i="1" s="1"/>
  <c r="AD1842" i="1"/>
  <c r="AC1845" i="1" l="1"/>
  <c r="W1844" i="1"/>
  <c r="AI1845" i="1" s="1"/>
  <c r="D1844" i="1"/>
  <c r="I1844" i="1"/>
  <c r="AB1843" i="1"/>
  <c r="AD1843" i="1" s="1"/>
  <c r="L1845" i="1"/>
  <c r="H1731" i="1"/>
  <c r="AA1845" i="1"/>
  <c r="M1844" i="1"/>
  <c r="Y1843" i="1"/>
  <c r="X1843" i="1"/>
  <c r="C1844" i="1"/>
  <c r="E1843" i="1"/>
  <c r="A1845" i="1"/>
  <c r="D1845" i="1" l="1"/>
  <c r="AC1846" i="1"/>
  <c r="K1846" i="1"/>
  <c r="I1845" i="1"/>
  <c r="AB1844" i="1"/>
  <c r="AD1844" i="1" s="1"/>
  <c r="W1845" i="1"/>
  <c r="L1846" i="1"/>
  <c r="H1732" i="1"/>
  <c r="AA1846" i="1"/>
  <c r="M1845" i="1"/>
  <c r="C1845" i="1"/>
  <c r="Y1844" i="1"/>
  <c r="X1844" i="1"/>
  <c r="E1844" i="1"/>
  <c r="A1846" i="1"/>
  <c r="Z1743" i="1"/>
  <c r="AG1743" i="1" s="1"/>
  <c r="K1847" i="1" l="1"/>
  <c r="AC1847" i="1"/>
  <c r="AI1846" i="1"/>
  <c r="I1846" i="1"/>
  <c r="W1846" i="1"/>
  <c r="D1846" i="1"/>
  <c r="AB1845" i="1"/>
  <c r="AD1845" i="1" s="1"/>
  <c r="L1847" i="1"/>
  <c r="H1733" i="1"/>
  <c r="AA1847" i="1"/>
  <c r="M1846" i="1"/>
  <c r="AB1846" i="1" s="1"/>
  <c r="Y1845" i="1"/>
  <c r="X1845" i="1"/>
  <c r="C1846" i="1"/>
  <c r="E1845" i="1"/>
  <c r="A1847" i="1"/>
  <c r="AC1848" i="1" l="1"/>
  <c r="K1848" i="1"/>
  <c r="W1847" i="1"/>
  <c r="D1847" i="1"/>
  <c r="AI1847" i="1"/>
  <c r="I1847" i="1"/>
  <c r="L1848" i="1"/>
  <c r="H1734" i="1"/>
  <c r="AA1848" i="1"/>
  <c r="C1847" i="1"/>
  <c r="M1847" i="1"/>
  <c r="AB1847" i="1" s="1"/>
  <c r="Y1846" i="1"/>
  <c r="Z1846" i="1" s="1"/>
  <c r="AG1846" i="1" s="1"/>
  <c r="X1846" i="1"/>
  <c r="AD1846" i="1"/>
  <c r="A1848" i="1"/>
  <c r="E1846" i="1"/>
  <c r="K1849" i="1" l="1"/>
  <c r="AC1849" i="1"/>
  <c r="AI1848" i="1"/>
  <c r="W1848" i="1"/>
  <c r="D1848" i="1"/>
  <c r="I1848" i="1"/>
  <c r="L1849" i="1"/>
  <c r="H1735" i="1"/>
  <c r="AA1849" i="1"/>
  <c r="M1848" i="1"/>
  <c r="AB1848" i="1" s="1"/>
  <c r="Y1847" i="1"/>
  <c r="Z1847" i="1" s="1"/>
  <c r="AG1847" i="1" s="1"/>
  <c r="X1847" i="1"/>
  <c r="C1848" i="1"/>
  <c r="AD1847" i="1"/>
  <c r="E1847" i="1"/>
  <c r="A1849" i="1"/>
  <c r="D1849" i="1" s="1"/>
  <c r="AC1850" i="1" l="1"/>
  <c r="K1850" i="1"/>
  <c r="AI1849" i="1"/>
  <c r="I1849" i="1"/>
  <c r="L1850" i="1"/>
  <c r="W1849" i="1"/>
  <c r="Z1399" i="1"/>
  <c r="AG1399" i="1" s="1"/>
  <c r="H1736" i="1"/>
  <c r="AA1850" i="1"/>
  <c r="M1849" i="1"/>
  <c r="C1849" i="1"/>
  <c r="Y1848" i="1"/>
  <c r="Z1848" i="1" s="1"/>
  <c r="AG1848" i="1" s="1"/>
  <c r="X1848" i="1"/>
  <c r="AD1848" i="1"/>
  <c r="A1850" i="1"/>
  <c r="E1848" i="1"/>
  <c r="Z1744" i="1"/>
  <c r="AG1744" i="1" s="1"/>
  <c r="K1851" i="1" l="1"/>
  <c r="AC1851" i="1"/>
  <c r="AI1850" i="1"/>
  <c r="W1850" i="1"/>
  <c r="D1850" i="1"/>
  <c r="I1850" i="1"/>
  <c r="AB1849" i="1"/>
  <c r="AD1849" i="1" s="1"/>
  <c r="L1851" i="1"/>
  <c r="H1737" i="1"/>
  <c r="AA1851" i="1"/>
  <c r="C1850" i="1"/>
  <c r="M1850" i="1"/>
  <c r="Y1849" i="1"/>
  <c r="Z1849" i="1" s="1"/>
  <c r="AG1849" i="1" s="1"/>
  <c r="X1849" i="1"/>
  <c r="E1849" i="1"/>
  <c r="A1851" i="1"/>
  <c r="AC1852" i="1" l="1"/>
  <c r="K1852" i="1"/>
  <c r="AI1851" i="1"/>
  <c r="W1851" i="1"/>
  <c r="D1851" i="1"/>
  <c r="I1851" i="1"/>
  <c r="AB1850" i="1"/>
  <c r="AD1850" i="1" s="1"/>
  <c r="L1852" i="1"/>
  <c r="H1738" i="1"/>
  <c r="AA1852" i="1"/>
  <c r="M1851" i="1"/>
  <c r="Y1850" i="1"/>
  <c r="Z1850" i="1" s="1"/>
  <c r="AG1850" i="1" s="1"/>
  <c r="X1850" i="1"/>
  <c r="C1851" i="1"/>
  <c r="E1850" i="1"/>
  <c r="A1852" i="1"/>
  <c r="Z1746" i="1"/>
  <c r="Z1749" i="1"/>
  <c r="AG1749" i="1" s="1"/>
  <c r="K1853" i="1" l="1"/>
  <c r="AC1853" i="1"/>
  <c r="AI1852" i="1"/>
  <c r="W1852" i="1"/>
  <c r="D1852" i="1"/>
  <c r="I1852" i="1"/>
  <c r="AB1851" i="1"/>
  <c r="AD1851" i="1" s="1"/>
  <c r="L1853" i="1"/>
  <c r="H1739" i="1"/>
  <c r="AA1853" i="1"/>
  <c r="Y1851" i="1"/>
  <c r="Z1851" i="1" s="1"/>
  <c r="AG1851" i="1" s="1"/>
  <c r="X1851" i="1"/>
  <c r="C1852" i="1"/>
  <c r="M1852" i="1"/>
  <c r="A1853" i="1"/>
  <c r="E1851" i="1"/>
  <c r="AG1746" i="1"/>
  <c r="AC1854" i="1" l="1"/>
  <c r="K1854" i="1"/>
  <c r="AI1853" i="1"/>
  <c r="W1853" i="1"/>
  <c r="D1853" i="1"/>
  <c r="I1853" i="1"/>
  <c r="AB1852" i="1"/>
  <c r="AD1852" i="1" s="1"/>
  <c r="L1854" i="1"/>
  <c r="M1853" i="1"/>
  <c r="H1740" i="1"/>
  <c r="AA1854" i="1"/>
  <c r="C1853" i="1"/>
  <c r="Y1852" i="1"/>
  <c r="Z1852" i="1" s="1"/>
  <c r="AG1852" i="1" s="1"/>
  <c r="X1852" i="1"/>
  <c r="A1854" i="1"/>
  <c r="E1852" i="1"/>
  <c r="K1855" i="1" l="1"/>
  <c r="AC1855" i="1"/>
  <c r="AI1854" i="1"/>
  <c r="W1854" i="1"/>
  <c r="D1854" i="1"/>
  <c r="I1854" i="1"/>
  <c r="AB1853" i="1"/>
  <c r="AD1853" i="1" s="1"/>
  <c r="L1855" i="1"/>
  <c r="H1741" i="1"/>
  <c r="AA1855" i="1"/>
  <c r="M1854" i="1"/>
  <c r="Y1853" i="1"/>
  <c r="Z1853" i="1" s="1"/>
  <c r="AG1853" i="1" s="1"/>
  <c r="X1853" i="1"/>
  <c r="C1854" i="1"/>
  <c r="E1853" i="1"/>
  <c r="A1855" i="1"/>
  <c r="AC1856" i="1" l="1"/>
  <c r="K1856" i="1"/>
  <c r="AI1855" i="1"/>
  <c r="W1855" i="1"/>
  <c r="D1855" i="1"/>
  <c r="I1855" i="1"/>
  <c r="AB1854" i="1"/>
  <c r="AD1854" i="1" s="1"/>
  <c r="L1856" i="1"/>
  <c r="H1742" i="1"/>
  <c r="AA1856" i="1"/>
  <c r="C1855" i="1"/>
  <c r="M1855" i="1"/>
  <c r="Y1854" i="1"/>
  <c r="Z1854" i="1" s="1"/>
  <c r="AG1854" i="1" s="1"/>
  <c r="X1854" i="1"/>
  <c r="E1854" i="1"/>
  <c r="A1856" i="1"/>
  <c r="K1857" i="1" l="1"/>
  <c r="AC1857" i="1"/>
  <c r="AI1856" i="1"/>
  <c r="C1856" i="1"/>
  <c r="W1856" i="1"/>
  <c r="D1856" i="1"/>
  <c r="I1856" i="1"/>
  <c r="AB1855" i="1"/>
  <c r="AD1855" i="1" s="1"/>
  <c r="L1857" i="1"/>
  <c r="H1743" i="1"/>
  <c r="AA1857" i="1"/>
  <c r="M1856" i="1"/>
  <c r="AB1856" i="1" s="1"/>
  <c r="Y1855" i="1"/>
  <c r="Z1855" i="1" s="1"/>
  <c r="AG1855" i="1" s="1"/>
  <c r="X1855" i="1"/>
  <c r="A1857" i="1"/>
  <c r="E1855" i="1"/>
  <c r="AC1858" i="1" l="1"/>
  <c r="K1858" i="1"/>
  <c r="AI1857" i="1"/>
  <c r="W1857" i="1"/>
  <c r="D1857" i="1"/>
  <c r="I1857" i="1"/>
  <c r="L1858" i="1"/>
  <c r="H1744" i="1"/>
  <c r="AA1858" i="1"/>
  <c r="M1857" i="1"/>
  <c r="Y1856" i="1"/>
  <c r="Z1856" i="1" s="1"/>
  <c r="AG1856" i="1" s="1"/>
  <c r="X1856" i="1"/>
  <c r="C1857" i="1"/>
  <c r="Z1752" i="1"/>
  <c r="AG1752" i="1" s="1"/>
  <c r="E1856" i="1"/>
  <c r="AD1856" i="1"/>
  <c r="A1858" i="1"/>
  <c r="K1859" i="1" l="1"/>
  <c r="AC1859" i="1"/>
  <c r="AI1858" i="1"/>
  <c r="W1858" i="1"/>
  <c r="D1858" i="1"/>
  <c r="I1858" i="1"/>
  <c r="AB1857" i="1"/>
  <c r="AD1857" i="1" s="1"/>
  <c r="L1859" i="1"/>
  <c r="H1745" i="1"/>
  <c r="AA1859" i="1"/>
  <c r="M1858" i="1"/>
  <c r="Y1857" i="1"/>
  <c r="Z1857" i="1" s="1"/>
  <c r="AG1857" i="1" s="1"/>
  <c r="X1857" i="1"/>
  <c r="C1858" i="1"/>
  <c r="E1857" i="1"/>
  <c r="A1859" i="1"/>
  <c r="K1860" i="1" s="1"/>
  <c r="AC1860" i="1" l="1"/>
  <c r="AI1859" i="1"/>
  <c r="W1859" i="1"/>
  <c r="D1859" i="1"/>
  <c r="I1859" i="1"/>
  <c r="AB1858" i="1"/>
  <c r="AD1858" i="1" s="1"/>
  <c r="L1860" i="1"/>
  <c r="H1746" i="1"/>
  <c r="AA1860" i="1"/>
  <c r="Y1858" i="1"/>
  <c r="Z1858" i="1" s="1"/>
  <c r="AG1858" i="1" s="1"/>
  <c r="X1858" i="1"/>
  <c r="C1859" i="1"/>
  <c r="M1859" i="1"/>
  <c r="AB1859" i="1" s="1"/>
  <c r="Z1754" i="1"/>
  <c r="AG1754" i="1" s="1"/>
  <c r="E1858" i="1"/>
  <c r="A1860" i="1"/>
  <c r="K1861" i="1" s="1"/>
  <c r="AC1861" i="1" l="1"/>
  <c r="AI1860" i="1"/>
  <c r="I1860" i="1"/>
  <c r="W1860" i="1"/>
  <c r="D1860" i="1"/>
  <c r="L1861" i="1"/>
  <c r="H1747" i="1"/>
  <c r="AA1861" i="1"/>
  <c r="C1860" i="1"/>
  <c r="M1860" i="1"/>
  <c r="AB1860" i="1" s="1"/>
  <c r="Y1859" i="1"/>
  <c r="Z1859" i="1" s="1"/>
  <c r="AG1859" i="1" s="1"/>
  <c r="X1859" i="1"/>
  <c r="E1859" i="1"/>
  <c r="A1861" i="1"/>
  <c r="D1861" i="1" s="1"/>
  <c r="AD1859" i="1"/>
  <c r="AC1862" i="1" l="1"/>
  <c r="K1862" i="1"/>
  <c r="AI1861" i="1"/>
  <c r="I1861" i="1"/>
  <c r="W1861" i="1"/>
  <c r="L1862" i="1"/>
  <c r="H1748" i="1"/>
  <c r="AA1862" i="1"/>
  <c r="Y1860" i="1"/>
  <c r="Z1860" i="1" s="1"/>
  <c r="AG1860" i="1" s="1"/>
  <c r="X1860" i="1"/>
  <c r="M1861" i="1"/>
  <c r="C1861" i="1"/>
  <c r="E1860" i="1"/>
  <c r="AD1860" i="1"/>
  <c r="A1862" i="1"/>
  <c r="D1862" i="1" s="1"/>
  <c r="K1863" i="1" l="1"/>
  <c r="AC1863" i="1"/>
  <c r="AI1862" i="1"/>
  <c r="I1862" i="1"/>
  <c r="L1863" i="1"/>
  <c r="AB1861" i="1"/>
  <c r="AD1861" i="1" s="1"/>
  <c r="W1862" i="1"/>
  <c r="M1862" i="1"/>
  <c r="AB1862" i="1" s="1"/>
  <c r="H1749" i="1"/>
  <c r="AA1863" i="1"/>
  <c r="C1862" i="1"/>
  <c r="Y1861" i="1"/>
  <c r="Z1861" i="1" s="1"/>
  <c r="AG1861" i="1" s="1"/>
  <c r="X1861" i="1"/>
  <c r="E1861" i="1"/>
  <c r="A1863" i="1"/>
  <c r="AC1864" i="1" l="1"/>
  <c r="K1864" i="1"/>
  <c r="AI1863" i="1"/>
  <c r="W1863" i="1"/>
  <c r="D1863" i="1"/>
  <c r="I1863" i="1"/>
  <c r="L1864" i="1"/>
  <c r="H1750" i="1"/>
  <c r="AA1864" i="1"/>
  <c r="M1863" i="1"/>
  <c r="Y1862" i="1"/>
  <c r="Z1862" i="1" s="1"/>
  <c r="AG1862" i="1" s="1"/>
  <c r="X1862" i="1"/>
  <c r="C1863" i="1"/>
  <c r="AD1862" i="1"/>
  <c r="E1862" i="1"/>
  <c r="A1864" i="1"/>
  <c r="K1865" i="1" l="1"/>
  <c r="AC1865" i="1"/>
  <c r="AI1864" i="1"/>
  <c r="W1864" i="1"/>
  <c r="D1864" i="1"/>
  <c r="I1864" i="1"/>
  <c r="AB1863" i="1"/>
  <c r="AD1863" i="1" s="1"/>
  <c r="L1865" i="1"/>
  <c r="C1864" i="1"/>
  <c r="H1751" i="1"/>
  <c r="AA1865" i="1"/>
  <c r="M1864" i="1"/>
  <c r="AB1864" i="1" s="1"/>
  <c r="Y1863" i="1"/>
  <c r="Z1863" i="1" s="1"/>
  <c r="AG1863" i="1" s="1"/>
  <c r="X1863" i="1"/>
  <c r="E1863" i="1"/>
  <c r="A1865" i="1"/>
  <c r="D1865" i="1" s="1"/>
  <c r="AC1866" i="1" l="1"/>
  <c r="K1866" i="1"/>
  <c r="AI1865" i="1"/>
  <c r="C1865" i="1"/>
  <c r="I1865" i="1"/>
  <c r="W1865" i="1"/>
  <c r="L1866" i="1"/>
  <c r="H1752" i="1"/>
  <c r="AA1866" i="1"/>
  <c r="M1865" i="1"/>
  <c r="AB1865" i="1" s="1"/>
  <c r="Y1864" i="1"/>
  <c r="Z1864" i="1" s="1"/>
  <c r="AG1864" i="1" s="1"/>
  <c r="X1864" i="1"/>
  <c r="E1864" i="1"/>
  <c r="AD1864" i="1"/>
  <c r="A1866" i="1"/>
  <c r="K1867" i="1" l="1"/>
  <c r="AC1867" i="1"/>
  <c r="AI1866" i="1"/>
  <c r="W1866" i="1"/>
  <c r="D1866" i="1"/>
  <c r="I1866" i="1"/>
  <c r="L1867" i="1"/>
  <c r="H1753" i="1"/>
  <c r="AA1867" i="1"/>
  <c r="M1866" i="1"/>
  <c r="AB1866" i="1" s="1"/>
  <c r="Y1865" i="1"/>
  <c r="X1865" i="1"/>
  <c r="C1866" i="1"/>
  <c r="AD1865" i="1"/>
  <c r="A1867" i="1"/>
  <c r="E1865" i="1"/>
  <c r="AC1868" i="1" l="1"/>
  <c r="K1868" i="1"/>
  <c r="AI1867" i="1"/>
  <c r="W1867" i="1"/>
  <c r="AI1868" i="1" s="1"/>
  <c r="D1867" i="1"/>
  <c r="I1867" i="1"/>
  <c r="L1868" i="1"/>
  <c r="H1754" i="1"/>
  <c r="AA1868" i="1"/>
  <c r="E1866" i="1"/>
  <c r="Y1866" i="1"/>
  <c r="Z1866" i="1" s="1"/>
  <c r="AG1866" i="1" s="1"/>
  <c r="X1866" i="1"/>
  <c r="C1867" i="1"/>
  <c r="M1867" i="1"/>
  <c r="A1868" i="1"/>
  <c r="D1868" i="1" s="1"/>
  <c r="AD1866" i="1"/>
  <c r="K1869" i="1" l="1"/>
  <c r="AC1869" i="1"/>
  <c r="I1868" i="1"/>
  <c r="AB1867" i="1"/>
  <c r="AD1867" i="1" s="1"/>
  <c r="W1868" i="1"/>
  <c r="AI1869" i="1" s="1"/>
  <c r="L1869" i="1"/>
  <c r="H1755" i="1"/>
  <c r="AA1869" i="1"/>
  <c r="Y1867" i="1"/>
  <c r="Z1867" i="1" s="1"/>
  <c r="AG1867" i="1" s="1"/>
  <c r="X1867" i="1"/>
  <c r="Z1750" i="1"/>
  <c r="C1868" i="1"/>
  <c r="M1868" i="1"/>
  <c r="E1867" i="1"/>
  <c r="A1869" i="1"/>
  <c r="D1869" i="1" s="1"/>
  <c r="AC1870" i="1" l="1"/>
  <c r="K1870" i="1"/>
  <c r="I1869" i="1"/>
  <c r="AB1868" i="1"/>
  <c r="AD1868" i="1" s="1"/>
  <c r="L1870" i="1"/>
  <c r="W1869" i="1"/>
  <c r="AI1870" i="1" s="1"/>
  <c r="H1756" i="1"/>
  <c r="AA1870" i="1"/>
  <c r="Y1868" i="1"/>
  <c r="X1868" i="1"/>
  <c r="C1869" i="1"/>
  <c r="M1869" i="1"/>
  <c r="AB1869" i="1" s="1"/>
  <c r="AD1869" i="1" s="1"/>
  <c r="AG1750" i="1"/>
  <c r="A1870" i="1"/>
  <c r="E1868" i="1"/>
  <c r="K1871" i="1" l="1"/>
  <c r="AC1871" i="1"/>
  <c r="W1870" i="1"/>
  <c r="AI1871" i="1" s="1"/>
  <c r="D1870" i="1"/>
  <c r="I1870" i="1"/>
  <c r="L1871" i="1"/>
  <c r="H1757" i="1"/>
  <c r="AA1871" i="1"/>
  <c r="AA1872" i="1" s="1"/>
  <c r="E1869" i="1"/>
  <c r="M1870" i="1"/>
  <c r="AB1870" i="1" s="1"/>
  <c r="Y1869" i="1"/>
  <c r="X1869" i="1"/>
  <c r="C1870" i="1"/>
  <c r="A1871" i="1"/>
  <c r="AC1872" i="1" l="1"/>
  <c r="K1872" i="1"/>
  <c r="A1872" i="1"/>
  <c r="L1872" i="1"/>
  <c r="M1872" i="1" s="1"/>
  <c r="W1871" i="1"/>
  <c r="D1871" i="1"/>
  <c r="I1871" i="1"/>
  <c r="H1758" i="1"/>
  <c r="AD1870" i="1"/>
  <c r="Y1870" i="1"/>
  <c r="Z1870" i="1" s="1"/>
  <c r="AG1870" i="1" s="1"/>
  <c r="X1870" i="1"/>
  <c r="C1871" i="1"/>
  <c r="M1871" i="1"/>
  <c r="E1870" i="1"/>
  <c r="K1873" i="1" l="1"/>
  <c r="AC1873" i="1"/>
  <c r="AI1872" i="1"/>
  <c r="C1872" i="1"/>
  <c r="I1872" i="1"/>
  <c r="H1872" i="1" s="1"/>
  <c r="AB1872" i="1"/>
  <c r="AD1872" i="1" s="1"/>
  <c r="W1872" i="1"/>
  <c r="D1872" i="1"/>
  <c r="AB1871" i="1"/>
  <c r="AD1871" i="1" s="1"/>
  <c r="L1873" i="1"/>
  <c r="H1759" i="1"/>
  <c r="AA1873" i="1"/>
  <c r="Y1871" i="1"/>
  <c r="Z1871" i="1" s="1"/>
  <c r="AG1871" i="1" s="1"/>
  <c r="X1871" i="1"/>
  <c r="E1871" i="1"/>
  <c r="A1873" i="1"/>
  <c r="AC1874" i="1" l="1"/>
  <c r="K1874" i="1"/>
  <c r="Y1872" i="1"/>
  <c r="Z1872" i="1" s="1"/>
  <c r="AG1872" i="1" s="1"/>
  <c r="X1872" i="1"/>
  <c r="AI1873" i="1"/>
  <c r="E1872" i="1"/>
  <c r="W1873" i="1"/>
  <c r="D1873" i="1"/>
  <c r="I1873" i="1"/>
  <c r="L1874" i="1"/>
  <c r="H1760" i="1"/>
  <c r="AA1874" i="1"/>
  <c r="M1873" i="1"/>
  <c r="C1873" i="1"/>
  <c r="A1874" i="1"/>
  <c r="D1874" i="1" s="1"/>
  <c r="K1875" i="1" l="1"/>
  <c r="AC1875" i="1"/>
  <c r="AI1874" i="1"/>
  <c r="M1874" i="1"/>
  <c r="AB1874" i="1" s="1"/>
  <c r="AD1874" i="1" s="1"/>
  <c r="I1874" i="1"/>
  <c r="AB1873" i="1"/>
  <c r="AD1873" i="1" s="1"/>
  <c r="W1874" i="1"/>
  <c r="L1875" i="1"/>
  <c r="H1761" i="1"/>
  <c r="AA1875" i="1"/>
  <c r="C1874" i="1"/>
  <c r="Y1873" i="1"/>
  <c r="X1873" i="1"/>
  <c r="E1873" i="1"/>
  <c r="A1875" i="1"/>
  <c r="D1875" i="1" l="1"/>
  <c r="AC1876" i="1"/>
  <c r="K1876" i="1"/>
  <c r="AI1875" i="1"/>
  <c r="I1875" i="1"/>
  <c r="W1875" i="1"/>
  <c r="L1876" i="1"/>
  <c r="H1762" i="1"/>
  <c r="AA1876" i="1"/>
  <c r="M1875" i="1"/>
  <c r="Y1874" i="1"/>
  <c r="X1874" i="1"/>
  <c r="C1875" i="1"/>
  <c r="E1874" i="1"/>
  <c r="A1876" i="1"/>
  <c r="Z1773" i="1"/>
  <c r="AC1877" i="1" l="1"/>
  <c r="K1877" i="1"/>
  <c r="AI1876" i="1"/>
  <c r="I1876" i="1"/>
  <c r="W1876" i="1"/>
  <c r="D1876" i="1"/>
  <c r="AB1875" i="1"/>
  <c r="AD1875" i="1" s="1"/>
  <c r="L1877" i="1"/>
  <c r="H1763" i="1"/>
  <c r="AA1877" i="1"/>
  <c r="Y1875" i="1"/>
  <c r="X1875" i="1"/>
  <c r="C1876" i="1"/>
  <c r="M1876" i="1"/>
  <c r="AB1876" i="1" s="1"/>
  <c r="E1875" i="1"/>
  <c r="A1877" i="1"/>
  <c r="D1877" i="1" s="1"/>
  <c r="AG1773" i="1"/>
  <c r="K1878" i="1" l="1"/>
  <c r="AC1878" i="1"/>
  <c r="AI1877" i="1"/>
  <c r="I1877" i="1"/>
  <c r="W1877" i="1"/>
  <c r="L1878" i="1"/>
  <c r="H1764" i="1"/>
  <c r="C1877" i="1"/>
  <c r="AA1878" i="1"/>
  <c r="M1877" i="1"/>
  <c r="Y1876" i="1"/>
  <c r="Z1876" i="1" s="1"/>
  <c r="AG1876" i="1" s="1"/>
  <c r="X1876" i="1"/>
  <c r="E1876" i="1"/>
  <c r="AD1876" i="1"/>
  <c r="A1878" i="1"/>
  <c r="K1879" i="1" l="1"/>
  <c r="AC1879" i="1"/>
  <c r="AI1878" i="1"/>
  <c r="W1878" i="1"/>
  <c r="D1878" i="1"/>
  <c r="I1878" i="1"/>
  <c r="AB1877" i="1"/>
  <c r="AD1877" i="1" s="1"/>
  <c r="L1879" i="1"/>
  <c r="H1765" i="1"/>
  <c r="AA1879" i="1"/>
  <c r="M1878" i="1"/>
  <c r="Y1877" i="1"/>
  <c r="Z1877" i="1" s="1"/>
  <c r="AG1877" i="1" s="1"/>
  <c r="X1877" i="1"/>
  <c r="C1878" i="1"/>
  <c r="E1877" i="1"/>
  <c r="A1879" i="1"/>
  <c r="K1880" i="1" s="1"/>
  <c r="AC1880" i="1" l="1"/>
  <c r="AI1879" i="1"/>
  <c r="W1879" i="1"/>
  <c r="D1879" i="1"/>
  <c r="I1879" i="1"/>
  <c r="AB1878" i="1"/>
  <c r="AD1878" i="1" s="1"/>
  <c r="L1880" i="1"/>
  <c r="H1766" i="1"/>
  <c r="AA1880" i="1"/>
  <c r="C1879" i="1"/>
  <c r="M1879" i="1"/>
  <c r="Y1878" i="1"/>
  <c r="Z1878" i="1" s="1"/>
  <c r="AG1878" i="1" s="1"/>
  <c r="X1878" i="1"/>
  <c r="E1878" i="1"/>
  <c r="A1880" i="1"/>
  <c r="K1881" i="1" s="1"/>
  <c r="Z1774" i="1"/>
  <c r="AG1774" i="1" s="1"/>
  <c r="AC1881" i="1" l="1"/>
  <c r="AI1880" i="1"/>
  <c r="W1880" i="1"/>
  <c r="D1880" i="1"/>
  <c r="I1880" i="1"/>
  <c r="AB1879" i="1"/>
  <c r="AD1879" i="1" s="1"/>
  <c r="L1881" i="1"/>
  <c r="H1767" i="1"/>
  <c r="AA1881" i="1"/>
  <c r="M1880" i="1"/>
  <c r="Y1879" i="1"/>
  <c r="Z1879" i="1" s="1"/>
  <c r="AG1879" i="1" s="1"/>
  <c r="X1879" i="1"/>
  <c r="C1880" i="1"/>
  <c r="E1879" i="1"/>
  <c r="A1881" i="1"/>
  <c r="K1882" i="1" s="1"/>
  <c r="Z1778" i="1"/>
  <c r="AG1778" i="1" s="1"/>
  <c r="AC1882" i="1" l="1"/>
  <c r="AI1881" i="1"/>
  <c r="W1881" i="1"/>
  <c r="D1881" i="1"/>
  <c r="I1881" i="1"/>
  <c r="AB1880" i="1"/>
  <c r="AD1880" i="1" s="1"/>
  <c r="L1882" i="1"/>
  <c r="H1768" i="1"/>
  <c r="AA1882" i="1"/>
  <c r="C1881" i="1"/>
  <c r="M1881" i="1"/>
  <c r="AB1881" i="1" s="1"/>
  <c r="Y1880" i="1"/>
  <c r="Z1880" i="1" s="1"/>
  <c r="AG1880" i="1" s="1"/>
  <c r="X1880" i="1"/>
  <c r="E1880" i="1"/>
  <c r="A1882" i="1"/>
  <c r="K1883" i="1" s="1"/>
  <c r="AC1883" i="1" l="1"/>
  <c r="AI1882" i="1"/>
  <c r="W1882" i="1"/>
  <c r="D1882" i="1"/>
  <c r="I1882" i="1"/>
  <c r="L1883" i="1"/>
  <c r="E1881" i="1"/>
  <c r="H1769" i="1"/>
  <c r="AA1883" i="1"/>
  <c r="M1882" i="1"/>
  <c r="Y1881" i="1"/>
  <c r="Z1881" i="1" s="1"/>
  <c r="AG1881" i="1" s="1"/>
  <c r="X1881" i="1"/>
  <c r="C1882" i="1"/>
  <c r="AD1881" i="1"/>
  <c r="A1883" i="1"/>
  <c r="D1883" i="1" s="1"/>
  <c r="Z1777" i="1"/>
  <c r="AC1884" i="1" l="1"/>
  <c r="K1884" i="1"/>
  <c r="AI1883" i="1"/>
  <c r="I1883" i="1"/>
  <c r="AB1882" i="1"/>
  <c r="AD1882" i="1" s="1"/>
  <c r="W1883" i="1"/>
  <c r="L1884" i="1"/>
  <c r="M1883" i="1"/>
  <c r="AB1883" i="1" s="1"/>
  <c r="AD1883" i="1" s="1"/>
  <c r="H1770" i="1"/>
  <c r="AA1884" i="1"/>
  <c r="Y1882" i="1"/>
  <c r="Z1882" i="1" s="1"/>
  <c r="AG1882" i="1" s="1"/>
  <c r="X1882" i="1"/>
  <c r="C1883" i="1"/>
  <c r="A1884" i="1"/>
  <c r="D1884" i="1" s="1"/>
  <c r="E1882" i="1"/>
  <c r="AG1777" i="1"/>
  <c r="K1885" i="1" l="1"/>
  <c r="AC1885" i="1"/>
  <c r="AI1884" i="1"/>
  <c r="I1884" i="1"/>
  <c r="L1885" i="1"/>
  <c r="W1884" i="1"/>
  <c r="M1884" i="1"/>
  <c r="AB1884" i="1" s="1"/>
  <c r="H1771" i="1"/>
  <c r="AA1885" i="1"/>
  <c r="C1884" i="1"/>
  <c r="Y1883" i="1"/>
  <c r="Z1883" i="1" s="1"/>
  <c r="AG1883" i="1" s="1"/>
  <c r="X1883" i="1"/>
  <c r="E1883" i="1"/>
  <c r="A1885" i="1"/>
  <c r="AC1886" i="1" l="1"/>
  <c r="K1886" i="1"/>
  <c r="AI1885" i="1"/>
  <c r="I1885" i="1"/>
  <c r="W1885" i="1"/>
  <c r="D1885" i="1"/>
  <c r="L1886" i="1"/>
  <c r="H1772" i="1"/>
  <c r="AA1886" i="1"/>
  <c r="M1885" i="1"/>
  <c r="AB1885" i="1" s="1"/>
  <c r="Y1884" i="1"/>
  <c r="Z1884" i="1" s="1"/>
  <c r="AG1884" i="1" s="1"/>
  <c r="X1884" i="1"/>
  <c r="C1885" i="1"/>
  <c r="E1884" i="1"/>
  <c r="A1886" i="1"/>
  <c r="AD1884" i="1"/>
  <c r="K1887" i="1" l="1"/>
  <c r="AC1887" i="1"/>
  <c r="AI1886" i="1"/>
  <c r="W1886" i="1"/>
  <c r="D1886" i="1"/>
  <c r="I1886" i="1"/>
  <c r="L1887" i="1"/>
  <c r="H1773" i="1"/>
  <c r="AA1887" i="1"/>
  <c r="C1886" i="1"/>
  <c r="M1886" i="1"/>
  <c r="AB1886" i="1" s="1"/>
  <c r="Y1885" i="1"/>
  <c r="Z1885" i="1" s="1"/>
  <c r="AG1885" i="1" s="1"/>
  <c r="X1885" i="1"/>
  <c r="E1885" i="1"/>
  <c r="A1887" i="1"/>
  <c r="AD1885" i="1"/>
  <c r="AC1888" i="1" l="1"/>
  <c r="K1888" i="1"/>
  <c r="AI1887" i="1"/>
  <c r="I1887" i="1"/>
  <c r="W1887" i="1"/>
  <c r="D1887" i="1"/>
  <c r="L1888" i="1"/>
  <c r="H1774" i="1"/>
  <c r="AA1888" i="1"/>
  <c r="M1887" i="1"/>
  <c r="AB1887" i="1" s="1"/>
  <c r="Y1886" i="1"/>
  <c r="Z1886" i="1" s="1"/>
  <c r="AG1886" i="1" s="1"/>
  <c r="X1886" i="1"/>
  <c r="C1887" i="1"/>
  <c r="AD1886" i="1"/>
  <c r="E1886" i="1"/>
  <c r="A1888" i="1"/>
  <c r="Z1782" i="1"/>
  <c r="K1889" i="1" l="1"/>
  <c r="AC1889" i="1"/>
  <c r="AI1888" i="1"/>
  <c r="W1888" i="1"/>
  <c r="D1888" i="1"/>
  <c r="I1888" i="1"/>
  <c r="L1889" i="1"/>
  <c r="H1775" i="1"/>
  <c r="AA1889" i="1"/>
  <c r="M1888" i="1"/>
  <c r="AB1888" i="1" s="1"/>
  <c r="Y1887" i="1"/>
  <c r="Z1887" i="1" s="1"/>
  <c r="AG1887" i="1" s="1"/>
  <c r="X1887" i="1"/>
  <c r="C1888" i="1"/>
  <c r="AD1887" i="1"/>
  <c r="A1889" i="1"/>
  <c r="E1887" i="1"/>
  <c r="AG1782" i="1"/>
  <c r="AC1890" i="1" l="1"/>
  <c r="K1890" i="1"/>
  <c r="AI1889" i="1"/>
  <c r="W1889" i="1"/>
  <c r="D1889" i="1"/>
  <c r="I1889" i="1"/>
  <c r="L1890" i="1"/>
  <c r="H1776" i="1"/>
  <c r="AA1890" i="1"/>
  <c r="Y1888" i="1"/>
  <c r="Z1888" i="1" s="1"/>
  <c r="AG1888" i="1" s="1"/>
  <c r="X1888" i="1"/>
  <c r="C1889" i="1"/>
  <c r="M1889" i="1"/>
  <c r="E1888" i="1"/>
  <c r="AD1888" i="1"/>
  <c r="A1890" i="1"/>
  <c r="K1891" i="1" l="1"/>
  <c r="AC1891" i="1"/>
  <c r="AI1890" i="1"/>
  <c r="W1890" i="1"/>
  <c r="D1890" i="1"/>
  <c r="I1890" i="1"/>
  <c r="AB1889" i="1"/>
  <c r="AD1889" i="1" s="1"/>
  <c r="L1891" i="1"/>
  <c r="H1777" i="1"/>
  <c r="AA1891" i="1"/>
  <c r="Y1889" i="1"/>
  <c r="Z1889" i="1" s="1"/>
  <c r="AG1889" i="1" s="1"/>
  <c r="X1889" i="1"/>
  <c r="C1890" i="1"/>
  <c r="M1890" i="1"/>
  <c r="E1889" i="1"/>
  <c r="A1891" i="1"/>
  <c r="AC1892" i="1" l="1"/>
  <c r="K1892" i="1"/>
  <c r="AI1891" i="1"/>
  <c r="W1891" i="1"/>
  <c r="D1891" i="1"/>
  <c r="I1891" i="1"/>
  <c r="AB1890" i="1"/>
  <c r="AD1890" i="1" s="1"/>
  <c r="L1892" i="1"/>
  <c r="H1778" i="1"/>
  <c r="C1891" i="1"/>
  <c r="AA1892" i="1"/>
  <c r="M1891" i="1"/>
  <c r="Y1890" i="1"/>
  <c r="Z1890" i="1" s="1"/>
  <c r="AG1890" i="1" s="1"/>
  <c r="X1890" i="1"/>
  <c r="A1892" i="1"/>
  <c r="AC1893" i="1" s="1"/>
  <c r="E1890" i="1"/>
  <c r="K1893" i="1" l="1"/>
  <c r="AI1892" i="1"/>
  <c r="W1892" i="1"/>
  <c r="D1892" i="1"/>
  <c r="I1892" i="1"/>
  <c r="AB1891" i="1"/>
  <c r="AD1891" i="1" s="1"/>
  <c r="L1893" i="1"/>
  <c r="H1779" i="1"/>
  <c r="AA1893" i="1"/>
  <c r="Y1891" i="1"/>
  <c r="Z1891" i="1" s="1"/>
  <c r="AG1891" i="1" s="1"/>
  <c r="X1891" i="1"/>
  <c r="C1892" i="1"/>
  <c r="M1892" i="1"/>
  <c r="AB1892" i="1" s="1"/>
  <c r="E1891" i="1"/>
  <c r="A1893" i="1"/>
  <c r="AC1894" i="1" s="1"/>
  <c r="K1894" i="1" l="1"/>
  <c r="AI1893" i="1"/>
  <c r="W1893" i="1"/>
  <c r="D1893" i="1"/>
  <c r="I1893" i="1"/>
  <c r="L1894" i="1"/>
  <c r="H1780" i="1"/>
  <c r="E1892" i="1"/>
  <c r="AA1894" i="1"/>
  <c r="M1893" i="1"/>
  <c r="Y1892" i="1"/>
  <c r="Z1892" i="1" s="1"/>
  <c r="AG1892" i="1" s="1"/>
  <c r="X1892" i="1"/>
  <c r="C1893" i="1"/>
  <c r="AD1892" i="1"/>
  <c r="A1894" i="1"/>
  <c r="AC1895" i="1" s="1"/>
  <c r="K1895" i="1" l="1"/>
  <c r="AI1894" i="1"/>
  <c r="W1894" i="1"/>
  <c r="D1894" i="1"/>
  <c r="I1894" i="1"/>
  <c r="AB1893" i="1"/>
  <c r="AD1893" i="1" s="1"/>
  <c r="L1895" i="1"/>
  <c r="H1781" i="1"/>
  <c r="AA1895" i="1"/>
  <c r="M1894" i="1"/>
  <c r="AB1894" i="1" s="1"/>
  <c r="C1894" i="1"/>
  <c r="Y1893" i="1"/>
  <c r="Z1893" i="1" s="1"/>
  <c r="AG1893" i="1" s="1"/>
  <c r="X1893" i="1"/>
  <c r="A1895" i="1"/>
  <c r="AC1896" i="1" s="1"/>
  <c r="E1893" i="1"/>
  <c r="K1896" i="1" l="1"/>
  <c r="AI1895" i="1"/>
  <c r="I1895" i="1"/>
  <c r="W1895" i="1"/>
  <c r="D1895" i="1"/>
  <c r="L1896" i="1"/>
  <c r="C1895" i="1"/>
  <c r="H1782" i="1"/>
  <c r="AA1896" i="1"/>
  <c r="M1895" i="1"/>
  <c r="AB1895" i="1" s="1"/>
  <c r="Y1894" i="1"/>
  <c r="Z1894" i="1" s="1"/>
  <c r="AG1894" i="1" s="1"/>
  <c r="X1894" i="1"/>
  <c r="AD1894" i="1"/>
  <c r="A1896" i="1"/>
  <c r="AC1897" i="1" s="1"/>
  <c r="E1894" i="1"/>
  <c r="K1897" i="1" l="1"/>
  <c r="AI1896" i="1"/>
  <c r="W1896" i="1"/>
  <c r="D1896" i="1"/>
  <c r="I1896" i="1"/>
  <c r="L1897" i="1"/>
  <c r="C1896" i="1"/>
  <c r="H1783" i="1"/>
  <c r="AA1897" i="1"/>
  <c r="M1896" i="1"/>
  <c r="AB1896" i="1" s="1"/>
  <c r="Y1895" i="1"/>
  <c r="Z1895" i="1" s="1"/>
  <c r="AG1895" i="1" s="1"/>
  <c r="X1895" i="1"/>
  <c r="E1895" i="1"/>
  <c r="AD1895" i="1"/>
  <c r="A1897" i="1"/>
  <c r="AC1898" i="1" s="1"/>
  <c r="K1898" i="1" l="1"/>
  <c r="AI1897" i="1"/>
  <c r="W1897" i="1"/>
  <c r="D1897" i="1"/>
  <c r="I1897" i="1"/>
  <c r="L1898" i="1"/>
  <c r="H1784" i="1"/>
  <c r="AA1898" i="1"/>
  <c r="M1897" i="1"/>
  <c r="Y1896" i="1"/>
  <c r="Z1896" i="1" s="1"/>
  <c r="AG1896" i="1" s="1"/>
  <c r="X1896" i="1"/>
  <c r="C1897" i="1"/>
  <c r="E1896" i="1"/>
  <c r="AD1896" i="1"/>
  <c r="A1898" i="1"/>
  <c r="AC1899" i="1" s="1"/>
  <c r="K1899" i="1" l="1"/>
  <c r="AI1898" i="1"/>
  <c r="W1898" i="1"/>
  <c r="D1898" i="1"/>
  <c r="I1898" i="1"/>
  <c r="AB1897" i="1"/>
  <c r="AD1897" i="1" s="1"/>
  <c r="L1899" i="1"/>
  <c r="H1785" i="1"/>
  <c r="AA1899" i="1"/>
  <c r="C1898" i="1"/>
  <c r="Z1780" i="1"/>
  <c r="M1898" i="1"/>
  <c r="Y1897" i="1"/>
  <c r="X1897" i="1"/>
  <c r="A1899" i="1"/>
  <c r="AC1900" i="1" s="1"/>
  <c r="E1897" i="1"/>
  <c r="K1900" i="1" l="1"/>
  <c r="AI1899" i="1"/>
  <c r="W1899" i="1"/>
  <c r="D1899" i="1"/>
  <c r="I1899" i="1"/>
  <c r="AB1898" i="1"/>
  <c r="AD1898" i="1" s="1"/>
  <c r="L1900" i="1"/>
  <c r="H1786" i="1"/>
  <c r="AA1900" i="1"/>
  <c r="M1899" i="1"/>
  <c r="Y1898" i="1"/>
  <c r="X1898" i="1"/>
  <c r="C1899" i="1"/>
  <c r="AG1780" i="1"/>
  <c r="E1898" i="1"/>
  <c r="A1900" i="1"/>
  <c r="AC1901" i="1" s="1"/>
  <c r="K1901" i="1" l="1"/>
  <c r="AI1900" i="1"/>
  <c r="I1900" i="1"/>
  <c r="W1900" i="1"/>
  <c r="D1900" i="1"/>
  <c r="AB1899" i="1"/>
  <c r="AD1899" i="1" s="1"/>
  <c r="L1901" i="1"/>
  <c r="H1787" i="1"/>
  <c r="AA1901" i="1"/>
  <c r="M1900" i="1"/>
  <c r="C1900" i="1"/>
  <c r="Y1899" i="1"/>
  <c r="X1899" i="1"/>
  <c r="A1901" i="1"/>
  <c r="AC1902" i="1" s="1"/>
  <c r="E1899" i="1"/>
  <c r="K1902" i="1" l="1"/>
  <c r="AI1901" i="1"/>
  <c r="I1901" i="1"/>
  <c r="W1901" i="1"/>
  <c r="D1901" i="1"/>
  <c r="AB1900" i="1"/>
  <c r="AD1900" i="1" s="1"/>
  <c r="L1902" i="1"/>
  <c r="M1901" i="1"/>
  <c r="AB1901" i="1" s="1"/>
  <c r="H1788" i="1"/>
  <c r="AA1902" i="1"/>
  <c r="C1901" i="1"/>
  <c r="Y1900" i="1"/>
  <c r="Z1900" i="1" s="1"/>
  <c r="AG1900" i="1" s="1"/>
  <c r="X1900" i="1"/>
  <c r="E1900" i="1"/>
  <c r="A1902" i="1"/>
  <c r="AC1903" i="1" s="1"/>
  <c r="K1903" i="1" l="1"/>
  <c r="AI1902" i="1"/>
  <c r="W1902" i="1"/>
  <c r="D1902" i="1"/>
  <c r="I1902" i="1"/>
  <c r="L1903" i="1"/>
  <c r="H1789" i="1"/>
  <c r="AA1903" i="1"/>
  <c r="M1902" i="1"/>
  <c r="Y1901" i="1"/>
  <c r="Z1901" i="1" s="1"/>
  <c r="AG1901" i="1" s="1"/>
  <c r="X1901" i="1"/>
  <c r="C1902" i="1"/>
  <c r="E1901" i="1"/>
  <c r="AD1901" i="1"/>
  <c r="A1903" i="1"/>
  <c r="AC1904" i="1" s="1"/>
  <c r="K1904" i="1" l="1"/>
  <c r="AI1903" i="1"/>
  <c r="I1903" i="1"/>
  <c r="W1903" i="1"/>
  <c r="D1903" i="1"/>
  <c r="AB1902" i="1"/>
  <c r="AD1902" i="1" s="1"/>
  <c r="L1904" i="1"/>
  <c r="H1790" i="1"/>
  <c r="M1903" i="1"/>
  <c r="AA1904" i="1"/>
  <c r="C1903" i="1"/>
  <c r="Y1902" i="1"/>
  <c r="Z1902" i="1" s="1"/>
  <c r="AG1902" i="1" s="1"/>
  <c r="X1902" i="1"/>
  <c r="E1902" i="1"/>
  <c r="A1904" i="1"/>
  <c r="AC1905" i="1" s="1"/>
  <c r="K1905" i="1" l="1"/>
  <c r="AI1904" i="1"/>
  <c r="W1904" i="1"/>
  <c r="D1904" i="1"/>
  <c r="I1904" i="1"/>
  <c r="AB1903" i="1"/>
  <c r="AD1903" i="1" s="1"/>
  <c r="L1905" i="1"/>
  <c r="M1904" i="1"/>
  <c r="AB1904" i="1" s="1"/>
  <c r="AD1904" i="1" s="1"/>
  <c r="H1791" i="1"/>
  <c r="AA1905" i="1"/>
  <c r="Y1903" i="1"/>
  <c r="X1903" i="1"/>
  <c r="C1904" i="1"/>
  <c r="E1903" i="1"/>
  <c r="A1905" i="1"/>
  <c r="D1905" i="1" s="1"/>
  <c r="K1906" i="1" l="1"/>
  <c r="AC1906" i="1"/>
  <c r="AI1905" i="1"/>
  <c r="I1905" i="1"/>
  <c r="W1905" i="1"/>
  <c r="L1906" i="1"/>
  <c r="H1792" i="1"/>
  <c r="AA1906" i="1"/>
  <c r="C1905" i="1"/>
  <c r="M1905" i="1"/>
  <c r="AB1905" i="1" s="1"/>
  <c r="Y1904" i="1"/>
  <c r="Z1904" i="1" s="1"/>
  <c r="AG1904" i="1" s="1"/>
  <c r="X1904" i="1"/>
  <c r="A1906" i="1"/>
  <c r="E1904" i="1"/>
  <c r="D1906" i="1" l="1"/>
  <c r="AC1907" i="1"/>
  <c r="K1907" i="1"/>
  <c r="AI1906" i="1"/>
  <c r="I1906" i="1"/>
  <c r="W1906" i="1"/>
  <c r="L1907" i="1"/>
  <c r="C1906" i="1"/>
  <c r="M1906" i="1"/>
  <c r="AB1906" i="1" s="1"/>
  <c r="AD1906" i="1" s="1"/>
  <c r="H1793" i="1"/>
  <c r="AA1907" i="1"/>
  <c r="Y1905" i="1"/>
  <c r="X1905" i="1"/>
  <c r="E1905" i="1"/>
  <c r="AD1905" i="1"/>
  <c r="A1907" i="1"/>
  <c r="AC1908" i="1" l="1"/>
  <c r="K1908" i="1"/>
  <c r="W1907" i="1"/>
  <c r="D1907" i="1"/>
  <c r="AI1907" i="1"/>
  <c r="I1907" i="1"/>
  <c r="L1908" i="1"/>
  <c r="H1794" i="1"/>
  <c r="AA1908" i="1"/>
  <c r="M1907" i="1"/>
  <c r="AB1907" i="1" s="1"/>
  <c r="Y1906" i="1"/>
  <c r="X1906" i="1"/>
  <c r="C1907" i="1"/>
  <c r="E1906" i="1"/>
  <c r="A1908" i="1"/>
  <c r="I1908" i="1" l="1"/>
  <c r="K1909" i="1"/>
  <c r="AC1909" i="1"/>
  <c r="AI1908" i="1"/>
  <c r="W1908" i="1"/>
  <c r="I1909" i="1" s="1"/>
  <c r="D1908" i="1"/>
  <c r="L1909" i="1"/>
  <c r="H1795" i="1"/>
  <c r="AA1909" i="1"/>
  <c r="M1908" i="1"/>
  <c r="AD1907" i="1"/>
  <c r="Y1907" i="1"/>
  <c r="X1907" i="1"/>
  <c r="C1908" i="1"/>
  <c r="A1909" i="1"/>
  <c r="E1907" i="1"/>
  <c r="AC1910" i="1" l="1"/>
  <c r="K1910" i="1"/>
  <c r="W1909" i="1"/>
  <c r="I1910" i="1" s="1"/>
  <c r="D1909" i="1"/>
  <c r="AI1909" i="1"/>
  <c r="AB1908" i="1"/>
  <c r="AD1908" i="1" s="1"/>
  <c r="L1910" i="1"/>
  <c r="H1796" i="1"/>
  <c r="AA1910" i="1"/>
  <c r="M1909" i="1"/>
  <c r="AB1909" i="1" s="1"/>
  <c r="AD1909" i="1" s="1"/>
  <c r="Y1908" i="1"/>
  <c r="Z1908" i="1" s="1"/>
  <c r="AG1908" i="1" s="1"/>
  <c r="X1908" i="1"/>
  <c r="C1909" i="1"/>
  <c r="E1908" i="1"/>
  <c r="A1910" i="1"/>
  <c r="K1911" i="1" l="1"/>
  <c r="AC1911" i="1"/>
  <c r="AI1910" i="1"/>
  <c r="W1910" i="1"/>
  <c r="I1911" i="1" s="1"/>
  <c r="D1910" i="1"/>
  <c r="L1911" i="1"/>
  <c r="H1797" i="1"/>
  <c r="C1910" i="1"/>
  <c r="AA1911" i="1"/>
  <c r="M1910" i="1"/>
  <c r="AB1910" i="1" s="1"/>
  <c r="Y1909" i="1"/>
  <c r="Z1909" i="1" s="1"/>
  <c r="AG1909" i="1" s="1"/>
  <c r="X1909" i="1"/>
  <c r="E1909" i="1"/>
  <c r="A1911" i="1"/>
  <c r="Z1805" i="1"/>
  <c r="AC1912" i="1" l="1"/>
  <c r="K1912" i="1"/>
  <c r="AI1911" i="1"/>
  <c r="W1911" i="1"/>
  <c r="I1912" i="1" s="1"/>
  <c r="D1911" i="1"/>
  <c r="L1912" i="1"/>
  <c r="C1911" i="1"/>
  <c r="AD1910" i="1"/>
  <c r="H1798" i="1"/>
  <c r="AA1912" i="1"/>
  <c r="Y1910" i="1"/>
  <c r="Z1910" i="1" s="1"/>
  <c r="AG1910" i="1" s="1"/>
  <c r="X1910" i="1"/>
  <c r="M1911" i="1"/>
  <c r="E1910" i="1"/>
  <c r="A1912" i="1"/>
  <c r="Z1806" i="1"/>
  <c r="AG1805" i="1"/>
  <c r="K1913" i="1" l="1"/>
  <c r="AC1913" i="1"/>
  <c r="W1912" i="1"/>
  <c r="I1913" i="1" s="1"/>
  <c r="D1912" i="1"/>
  <c r="AI1912" i="1"/>
  <c r="AB1911" i="1"/>
  <c r="AD1911" i="1" s="1"/>
  <c r="L1913" i="1"/>
  <c r="H1799" i="1"/>
  <c r="AA1913" i="1"/>
  <c r="M1912" i="1"/>
  <c r="AB1912" i="1" s="1"/>
  <c r="Y1911" i="1"/>
  <c r="Z1911" i="1" s="1"/>
  <c r="AG1911" i="1" s="1"/>
  <c r="X1911" i="1"/>
  <c r="C1912" i="1"/>
  <c r="A1913" i="1"/>
  <c r="E1911" i="1"/>
  <c r="AG1806" i="1"/>
  <c r="Z1807" i="1"/>
  <c r="AC1914" i="1" l="1"/>
  <c r="K1914" i="1"/>
  <c r="AI1913" i="1"/>
  <c r="W1913" i="1"/>
  <c r="I1914" i="1" s="1"/>
  <c r="D1913" i="1"/>
  <c r="L1914" i="1"/>
  <c r="H1800" i="1"/>
  <c r="AA1914" i="1"/>
  <c r="C1913" i="1"/>
  <c r="Y1912" i="1"/>
  <c r="Z1912" i="1" s="1"/>
  <c r="AG1912" i="1" s="1"/>
  <c r="X1912" i="1"/>
  <c r="M1913" i="1"/>
  <c r="AD1912" i="1"/>
  <c r="E1912" i="1"/>
  <c r="A1914" i="1"/>
  <c r="AG1807" i="1"/>
  <c r="K1915" i="1" l="1"/>
  <c r="AC1915" i="1"/>
  <c r="AI1914" i="1"/>
  <c r="W1914" i="1"/>
  <c r="I1915" i="1" s="1"/>
  <c r="D1914" i="1"/>
  <c r="AB1913" i="1"/>
  <c r="AD1913" i="1" s="1"/>
  <c r="L1915" i="1"/>
  <c r="H1801" i="1"/>
  <c r="AA1915" i="1"/>
  <c r="M1914" i="1"/>
  <c r="Y1913" i="1"/>
  <c r="Z1913" i="1" s="1"/>
  <c r="AG1913" i="1" s="1"/>
  <c r="X1913" i="1"/>
  <c r="C1914" i="1"/>
  <c r="E1913" i="1"/>
  <c r="A1915" i="1"/>
  <c r="AC1916" i="1" l="1"/>
  <c r="K1916" i="1"/>
  <c r="W1915" i="1"/>
  <c r="I1916" i="1" s="1"/>
  <c r="D1915" i="1"/>
  <c r="AI1915" i="1"/>
  <c r="AB1914" i="1"/>
  <c r="AD1914" i="1" s="1"/>
  <c r="L1916" i="1"/>
  <c r="H1802" i="1"/>
  <c r="AA1916" i="1"/>
  <c r="C1915" i="1"/>
  <c r="M1915" i="1"/>
  <c r="AB1915" i="1" s="1"/>
  <c r="Y1914" i="1"/>
  <c r="Z1914" i="1" s="1"/>
  <c r="AG1914" i="1" s="1"/>
  <c r="X1914" i="1"/>
  <c r="E1914" i="1"/>
  <c r="A1916" i="1"/>
  <c r="Z1813" i="1"/>
  <c r="K1917" i="1" l="1"/>
  <c r="AC1917" i="1"/>
  <c r="AI1916" i="1"/>
  <c r="W1916" i="1"/>
  <c r="I1917" i="1" s="1"/>
  <c r="D1916" i="1"/>
  <c r="L1917" i="1"/>
  <c r="H1803" i="1"/>
  <c r="AA1917" i="1"/>
  <c r="C1916" i="1"/>
  <c r="M1916" i="1"/>
  <c r="AB1916" i="1" s="1"/>
  <c r="Y1915" i="1"/>
  <c r="Z1915" i="1" s="1"/>
  <c r="AG1915" i="1" s="1"/>
  <c r="X1915" i="1"/>
  <c r="AD1915" i="1"/>
  <c r="A1917" i="1"/>
  <c r="E1915" i="1"/>
  <c r="AG1813" i="1"/>
  <c r="AC1918" i="1" l="1"/>
  <c r="K1918" i="1"/>
  <c r="W1917" i="1"/>
  <c r="I1918" i="1" s="1"/>
  <c r="D1917" i="1"/>
  <c r="AI1917" i="1"/>
  <c r="L1918" i="1"/>
  <c r="C1917" i="1"/>
  <c r="H1804" i="1"/>
  <c r="AA1918" i="1"/>
  <c r="M1917" i="1"/>
  <c r="Y1916" i="1"/>
  <c r="Z1916" i="1" s="1"/>
  <c r="AG1916" i="1" s="1"/>
  <c r="X1916" i="1"/>
  <c r="E1916" i="1"/>
  <c r="AD1916" i="1"/>
  <c r="A1918" i="1"/>
  <c r="D1918" i="1" s="1"/>
  <c r="K1919" i="1" l="1"/>
  <c r="AC1919" i="1"/>
  <c r="AI1918" i="1"/>
  <c r="C1918" i="1"/>
  <c r="AB1917" i="1"/>
  <c r="AD1917" i="1" s="1"/>
  <c r="W1918" i="1"/>
  <c r="L1919" i="1"/>
  <c r="H1805" i="1"/>
  <c r="AA1919" i="1"/>
  <c r="M1918" i="1"/>
  <c r="Y1917" i="1"/>
  <c r="Z1917" i="1" s="1"/>
  <c r="AG1917" i="1" s="1"/>
  <c r="X1917" i="1"/>
  <c r="E1917" i="1"/>
  <c r="A1919" i="1"/>
  <c r="AC1920" i="1" l="1"/>
  <c r="K1920" i="1"/>
  <c r="AI1919" i="1"/>
  <c r="W1919" i="1"/>
  <c r="D1919" i="1"/>
  <c r="I1919" i="1"/>
  <c r="AB1918" i="1"/>
  <c r="AD1918" i="1" s="1"/>
  <c r="L1920" i="1"/>
  <c r="H1806" i="1"/>
  <c r="AA1920" i="1"/>
  <c r="Y1918" i="1"/>
  <c r="Z1918" i="1" s="1"/>
  <c r="AG1918" i="1" s="1"/>
  <c r="X1918" i="1"/>
  <c r="M1919" i="1"/>
  <c r="C1919" i="1"/>
  <c r="E1918" i="1"/>
  <c r="A1920" i="1"/>
  <c r="K1921" i="1" l="1"/>
  <c r="AC1921" i="1"/>
  <c r="AI1920" i="1"/>
  <c r="W1920" i="1"/>
  <c r="D1920" i="1"/>
  <c r="I1920" i="1"/>
  <c r="AB1919" i="1"/>
  <c r="AD1919" i="1" s="1"/>
  <c r="L1921" i="1"/>
  <c r="H1807" i="1"/>
  <c r="C1920" i="1"/>
  <c r="AA1921" i="1"/>
  <c r="M1920" i="1"/>
  <c r="Y1919" i="1"/>
  <c r="Z1919" i="1" s="1"/>
  <c r="AG1919" i="1" s="1"/>
  <c r="X1919" i="1"/>
  <c r="E1919" i="1"/>
  <c r="A1921" i="1"/>
  <c r="Z1815" i="1"/>
  <c r="AC1922" i="1" l="1"/>
  <c r="K1922" i="1"/>
  <c r="AI1921" i="1"/>
  <c r="W1921" i="1"/>
  <c r="D1921" i="1"/>
  <c r="I1921" i="1"/>
  <c r="AB1920" i="1"/>
  <c r="AD1920" i="1" s="1"/>
  <c r="L1922" i="1"/>
  <c r="H1808" i="1"/>
  <c r="AA1922" i="1"/>
  <c r="M1921" i="1"/>
  <c r="Y1920" i="1"/>
  <c r="Z1920" i="1" s="1"/>
  <c r="AG1920" i="1" s="1"/>
  <c r="X1920" i="1"/>
  <c r="C1921" i="1"/>
  <c r="A1922" i="1"/>
  <c r="E1920" i="1"/>
  <c r="AG1815" i="1"/>
  <c r="K1923" i="1" l="1"/>
  <c r="AC1923" i="1"/>
  <c r="AI1922" i="1"/>
  <c r="W1922" i="1"/>
  <c r="D1922" i="1"/>
  <c r="I1922" i="1"/>
  <c r="AB1921" i="1"/>
  <c r="AD1921" i="1" s="1"/>
  <c r="L1923" i="1"/>
  <c r="H1809" i="1"/>
  <c r="M1922" i="1"/>
  <c r="AB1922" i="1" s="1"/>
  <c r="AA1923" i="1"/>
  <c r="C1922" i="1"/>
  <c r="Y1921" i="1"/>
  <c r="Z1921" i="1" s="1"/>
  <c r="AG1921" i="1" s="1"/>
  <c r="X1921" i="1"/>
  <c r="A1923" i="1"/>
  <c r="E1921" i="1"/>
  <c r="AC1924" i="1" l="1"/>
  <c r="K1924" i="1"/>
  <c r="AI1923" i="1"/>
  <c r="I1923" i="1"/>
  <c r="W1923" i="1"/>
  <c r="D1923" i="1"/>
  <c r="L1924" i="1"/>
  <c r="H1810" i="1"/>
  <c r="AA1924" i="1"/>
  <c r="M1923" i="1"/>
  <c r="Y1922" i="1"/>
  <c r="Z1922" i="1" s="1"/>
  <c r="AG1922" i="1" s="1"/>
  <c r="X1922" i="1"/>
  <c r="C1923" i="1"/>
  <c r="E1922" i="1"/>
  <c r="AD1922" i="1"/>
  <c r="A1924" i="1"/>
  <c r="D1924" i="1" s="1"/>
  <c r="K1925" i="1" l="1"/>
  <c r="AC1925" i="1"/>
  <c r="AI1924" i="1"/>
  <c r="I1924" i="1"/>
  <c r="AB1923" i="1"/>
  <c r="AD1923" i="1" s="1"/>
  <c r="W1924" i="1"/>
  <c r="L1925" i="1"/>
  <c r="H1811" i="1"/>
  <c r="AA1925" i="1"/>
  <c r="C1924" i="1"/>
  <c r="M1924" i="1"/>
  <c r="AB1924" i="1" s="1"/>
  <c r="Y1923" i="1"/>
  <c r="Z1923" i="1" s="1"/>
  <c r="AG1923" i="1" s="1"/>
  <c r="X1923" i="1"/>
  <c r="E1923" i="1"/>
  <c r="A1925" i="1"/>
  <c r="D1925" i="1" s="1"/>
  <c r="AC1926" i="1" l="1"/>
  <c r="K1926" i="1"/>
  <c r="AI1925" i="1"/>
  <c r="I1925" i="1"/>
  <c r="W1925" i="1"/>
  <c r="L1926" i="1"/>
  <c r="M1925" i="1"/>
  <c r="AB1925" i="1" s="1"/>
  <c r="H1812" i="1"/>
  <c r="AA1926" i="1"/>
  <c r="Y1924" i="1"/>
  <c r="Z1924" i="1" s="1"/>
  <c r="AG1924" i="1" s="1"/>
  <c r="X1924" i="1"/>
  <c r="C1925" i="1"/>
  <c r="E1924" i="1"/>
  <c r="A1926" i="1"/>
  <c r="AD1924" i="1"/>
  <c r="K1927" i="1" l="1"/>
  <c r="AC1927" i="1"/>
  <c r="AI1926" i="1"/>
  <c r="W1926" i="1"/>
  <c r="D1926" i="1"/>
  <c r="I1926" i="1"/>
  <c r="L1927" i="1"/>
  <c r="H1813" i="1"/>
  <c r="AA1927" i="1"/>
  <c r="Y1925" i="1"/>
  <c r="Z1925" i="1" s="1"/>
  <c r="AG1925" i="1" s="1"/>
  <c r="X1925" i="1"/>
  <c r="C1926" i="1"/>
  <c r="M1926" i="1"/>
  <c r="AB1926" i="1" s="1"/>
  <c r="AD1926" i="1" s="1"/>
  <c r="E1925" i="1"/>
  <c r="A1927" i="1"/>
  <c r="AD1925" i="1"/>
  <c r="AC1928" i="1" l="1"/>
  <c r="K1928" i="1"/>
  <c r="AI1927" i="1"/>
  <c r="W1927" i="1"/>
  <c r="D1927" i="1"/>
  <c r="I1927" i="1"/>
  <c r="L1928" i="1"/>
  <c r="H1814" i="1"/>
  <c r="AA1928" i="1"/>
  <c r="C1927" i="1"/>
  <c r="M1927" i="1"/>
  <c r="AB1927" i="1" s="1"/>
  <c r="Y1926" i="1"/>
  <c r="X1926" i="1"/>
  <c r="E1926" i="1"/>
  <c r="A1928" i="1"/>
  <c r="K1929" i="1" l="1"/>
  <c r="AC1929" i="1"/>
  <c r="AI1928" i="1"/>
  <c r="E1927" i="1"/>
  <c r="W1928" i="1"/>
  <c r="D1928" i="1"/>
  <c r="I1928" i="1"/>
  <c r="L1929" i="1"/>
  <c r="H1815" i="1"/>
  <c r="AA1929" i="1"/>
  <c r="Y1927" i="1"/>
  <c r="X1927" i="1"/>
  <c r="C1928" i="1"/>
  <c r="M1928" i="1"/>
  <c r="AD1927" i="1"/>
  <c r="A1929" i="1"/>
  <c r="D1929" i="1" s="1"/>
  <c r="AC1930" i="1" l="1"/>
  <c r="K1930" i="1"/>
  <c r="AI1929" i="1"/>
  <c r="I1929" i="1"/>
  <c r="AB1928" i="1"/>
  <c r="AD1928" i="1" s="1"/>
  <c r="W1929" i="1"/>
  <c r="L1930" i="1"/>
  <c r="H1816" i="1"/>
  <c r="C1929" i="1"/>
  <c r="AA1930" i="1"/>
  <c r="Z1811" i="1"/>
  <c r="M1929" i="1"/>
  <c r="Y1928" i="1"/>
  <c r="X1928" i="1"/>
  <c r="E1928" i="1"/>
  <c r="A1930" i="1"/>
  <c r="D1930" i="1" s="1"/>
  <c r="K1931" i="1" l="1"/>
  <c r="AC1931" i="1"/>
  <c r="AI1930" i="1"/>
  <c r="I1930" i="1"/>
  <c r="AB1929" i="1"/>
  <c r="AD1929" i="1" s="1"/>
  <c r="L1931" i="1"/>
  <c r="W1930" i="1"/>
  <c r="C1930" i="1"/>
  <c r="H1817" i="1"/>
  <c r="AA1931" i="1"/>
  <c r="AG1811" i="1"/>
  <c r="Y1929" i="1"/>
  <c r="Z1929" i="1" s="1"/>
  <c r="AG1929" i="1" s="1"/>
  <c r="X1929" i="1"/>
  <c r="M1930" i="1"/>
  <c r="AB1930" i="1" s="1"/>
  <c r="E1929" i="1"/>
  <c r="A1931" i="1"/>
  <c r="D1931" i="1" s="1"/>
  <c r="AC1932" i="1" l="1"/>
  <c r="K1932" i="1"/>
  <c r="AI1931" i="1"/>
  <c r="I1931" i="1"/>
  <c r="W1931" i="1"/>
  <c r="L1932" i="1"/>
  <c r="M1931" i="1"/>
  <c r="H1818" i="1"/>
  <c r="AA1932" i="1"/>
  <c r="Y1930" i="1"/>
  <c r="Z1930" i="1" s="1"/>
  <c r="AG1930" i="1" s="1"/>
  <c r="X1930" i="1"/>
  <c r="C1931" i="1"/>
  <c r="E1930" i="1"/>
  <c r="A1932" i="1"/>
  <c r="D1932" i="1" s="1"/>
  <c r="AD1930" i="1"/>
  <c r="K1933" i="1" l="1"/>
  <c r="AC1933" i="1"/>
  <c r="AI1932" i="1"/>
  <c r="I1932" i="1"/>
  <c r="AB1931" i="1"/>
  <c r="AD1931" i="1" s="1"/>
  <c r="W1932" i="1"/>
  <c r="L1933" i="1"/>
  <c r="H1819" i="1"/>
  <c r="AA1933" i="1"/>
  <c r="C1932" i="1"/>
  <c r="M1932" i="1"/>
  <c r="Y1931" i="1"/>
  <c r="Z1931" i="1" s="1"/>
  <c r="AG1931" i="1" s="1"/>
  <c r="X1931" i="1"/>
  <c r="E1931" i="1"/>
  <c r="A1933" i="1"/>
  <c r="AC1934" i="1" l="1"/>
  <c r="K1934" i="1"/>
  <c r="AI1933" i="1"/>
  <c r="W1933" i="1"/>
  <c r="D1933" i="1"/>
  <c r="I1933" i="1"/>
  <c r="AB1932" i="1"/>
  <c r="AD1932" i="1" s="1"/>
  <c r="L1934" i="1"/>
  <c r="C1933" i="1"/>
  <c r="H1820" i="1"/>
  <c r="AA1934" i="1"/>
  <c r="M1933" i="1"/>
  <c r="AB1933" i="1" s="1"/>
  <c r="Y1932" i="1"/>
  <c r="Z1932" i="1" s="1"/>
  <c r="AG1932" i="1" s="1"/>
  <c r="X1932" i="1"/>
  <c r="A1934" i="1"/>
  <c r="E1932" i="1"/>
  <c r="K1935" i="1" l="1"/>
  <c r="AC1935" i="1"/>
  <c r="AI1934" i="1"/>
  <c r="W1934" i="1"/>
  <c r="D1934" i="1"/>
  <c r="I1934" i="1"/>
  <c r="L1935" i="1"/>
  <c r="H1821" i="1"/>
  <c r="AA1935" i="1"/>
  <c r="Y1933" i="1"/>
  <c r="X1933" i="1"/>
  <c r="C1934" i="1"/>
  <c r="M1934" i="1"/>
  <c r="E1933" i="1"/>
  <c r="A1935" i="1"/>
  <c r="AD1933" i="1"/>
  <c r="AC1936" i="1" l="1"/>
  <c r="K1936" i="1"/>
  <c r="AI1935" i="1"/>
  <c r="W1935" i="1"/>
  <c r="D1935" i="1"/>
  <c r="I1935" i="1"/>
  <c r="AB1934" i="1"/>
  <c r="AD1934" i="1" s="1"/>
  <c r="L1936" i="1"/>
  <c r="H1822" i="1"/>
  <c r="AA1936" i="1"/>
  <c r="M1935" i="1"/>
  <c r="Y1934" i="1"/>
  <c r="X1934" i="1"/>
  <c r="C1935" i="1"/>
  <c r="A1936" i="1"/>
  <c r="E1934" i="1"/>
  <c r="K1937" i="1" l="1"/>
  <c r="AC1937" i="1"/>
  <c r="AI1936" i="1"/>
  <c r="W1936" i="1"/>
  <c r="D1936" i="1"/>
  <c r="I1936" i="1"/>
  <c r="AB1935" i="1"/>
  <c r="AD1935" i="1" s="1"/>
  <c r="L1937" i="1"/>
  <c r="H1823" i="1"/>
  <c r="AA1937" i="1"/>
  <c r="M1936" i="1"/>
  <c r="Y1935" i="1"/>
  <c r="X1935" i="1"/>
  <c r="C1936" i="1"/>
  <c r="A1937" i="1"/>
  <c r="E1935" i="1"/>
  <c r="D1937" i="1" l="1"/>
  <c r="AC1938" i="1"/>
  <c r="K1938" i="1"/>
  <c r="AI1937" i="1"/>
  <c r="I1937" i="1"/>
  <c r="AB1936" i="1"/>
  <c r="AD1936" i="1" s="1"/>
  <c r="W1937" i="1"/>
  <c r="L1938" i="1"/>
  <c r="H1824" i="1"/>
  <c r="AA1938" i="1"/>
  <c r="C1937" i="1"/>
  <c r="M1937" i="1"/>
  <c r="Y1936" i="1"/>
  <c r="X1936" i="1"/>
  <c r="E1936" i="1"/>
  <c r="A1938" i="1"/>
  <c r="D1938" i="1" s="1"/>
  <c r="K1939" i="1" l="1"/>
  <c r="AC1939" i="1"/>
  <c r="AI1938" i="1"/>
  <c r="I1938" i="1"/>
  <c r="AB1937" i="1"/>
  <c r="AD1937" i="1" s="1"/>
  <c r="W1938" i="1"/>
  <c r="L1939" i="1"/>
  <c r="H1825" i="1"/>
  <c r="AA1939" i="1"/>
  <c r="M1938" i="1"/>
  <c r="Y1937" i="1"/>
  <c r="X1937" i="1"/>
  <c r="C1938" i="1"/>
  <c r="A1939" i="1"/>
  <c r="E1937" i="1"/>
  <c r="AC1940" i="1" l="1"/>
  <c r="K1940" i="1"/>
  <c r="AI1939" i="1"/>
  <c r="W1939" i="1"/>
  <c r="D1939" i="1"/>
  <c r="I1939" i="1"/>
  <c r="AB1938" i="1"/>
  <c r="AD1938" i="1" s="1"/>
  <c r="L1940" i="1"/>
  <c r="H1826" i="1"/>
  <c r="AA1940" i="1"/>
  <c r="M1939" i="1"/>
  <c r="Y1938" i="1"/>
  <c r="Z1938" i="1" s="1"/>
  <c r="AG1938" i="1" s="1"/>
  <c r="X1938" i="1"/>
  <c r="C1939" i="1"/>
  <c r="E1938" i="1"/>
  <c r="A1940" i="1"/>
  <c r="Z1837" i="1"/>
  <c r="AG1837" i="1" s="1"/>
  <c r="K1941" i="1" l="1"/>
  <c r="AC1941" i="1"/>
  <c r="AI1940" i="1"/>
  <c r="I1940" i="1"/>
  <c r="W1940" i="1"/>
  <c r="D1940" i="1"/>
  <c r="AB1939" i="1"/>
  <c r="AD1939" i="1" s="1"/>
  <c r="L1941" i="1"/>
  <c r="H1827" i="1"/>
  <c r="AA1941" i="1"/>
  <c r="M1940" i="1"/>
  <c r="AB1940" i="1" s="1"/>
  <c r="Y1939" i="1"/>
  <c r="Z1939" i="1" s="1"/>
  <c r="AG1939" i="1" s="1"/>
  <c r="X1939" i="1"/>
  <c r="C1940" i="1"/>
  <c r="E1939" i="1"/>
  <c r="A1941" i="1"/>
  <c r="Z1835" i="1"/>
  <c r="AG1835" i="1" s="1"/>
  <c r="AC1942" i="1" l="1"/>
  <c r="AC1943" i="1" s="1"/>
  <c r="K1942" i="1"/>
  <c r="AI1941" i="1"/>
  <c r="W1941" i="1"/>
  <c r="D1941" i="1"/>
  <c r="I1941" i="1"/>
  <c r="L1942" i="1"/>
  <c r="H1828" i="1"/>
  <c r="AA1942" i="1"/>
  <c r="M1941" i="1"/>
  <c r="Y1940" i="1"/>
  <c r="Z1940" i="1" s="1"/>
  <c r="AG1940" i="1" s="1"/>
  <c r="X1940" i="1"/>
  <c r="C1941" i="1"/>
  <c r="E1940" i="1"/>
  <c r="AD1940" i="1"/>
  <c r="A1942" i="1"/>
  <c r="Z1836" i="1"/>
  <c r="K1943" i="1" l="1"/>
  <c r="AI1942" i="1"/>
  <c r="W1942" i="1"/>
  <c r="D1942" i="1"/>
  <c r="I1942" i="1"/>
  <c r="AB1941" i="1"/>
  <c r="AD1941" i="1" s="1"/>
  <c r="L1943" i="1"/>
  <c r="H1829" i="1"/>
  <c r="AA1943" i="1"/>
  <c r="C1942" i="1"/>
  <c r="M1942" i="1"/>
  <c r="Y1941" i="1"/>
  <c r="Z1941" i="1" s="1"/>
  <c r="AG1941" i="1" s="1"/>
  <c r="X1941" i="1"/>
  <c r="A1943" i="1"/>
  <c r="AC1944" i="1" s="1"/>
  <c r="E1941" i="1"/>
  <c r="AG1836" i="1"/>
  <c r="K1944" i="1" l="1"/>
  <c r="AI1943" i="1"/>
  <c r="C1943" i="1"/>
  <c r="W1943" i="1"/>
  <c r="D1943" i="1"/>
  <c r="I1943" i="1"/>
  <c r="AB1942" i="1"/>
  <c r="AD1942" i="1" s="1"/>
  <c r="L1944" i="1"/>
  <c r="H1830" i="1"/>
  <c r="AA1944" i="1"/>
  <c r="M1943" i="1"/>
  <c r="Y1942" i="1"/>
  <c r="Z1942" i="1" s="1"/>
  <c r="AG1942" i="1" s="1"/>
  <c r="X1942" i="1"/>
  <c r="E1942" i="1"/>
  <c r="A1944" i="1"/>
  <c r="AC1945" i="1" s="1"/>
  <c r="K1945" i="1" l="1"/>
  <c r="AI1944" i="1"/>
  <c r="W1944" i="1"/>
  <c r="D1944" i="1"/>
  <c r="I1944" i="1"/>
  <c r="AB1943" i="1"/>
  <c r="AD1943" i="1" s="1"/>
  <c r="L1945" i="1"/>
  <c r="H1831" i="1"/>
  <c r="AA1945" i="1"/>
  <c r="M1944" i="1"/>
  <c r="AB1944" i="1" s="1"/>
  <c r="Y1943" i="1"/>
  <c r="Z1943" i="1" s="1"/>
  <c r="AG1943" i="1" s="1"/>
  <c r="X1943" i="1"/>
  <c r="C1944" i="1"/>
  <c r="E1943" i="1"/>
  <c r="A1945" i="1"/>
  <c r="AC1946" i="1" s="1"/>
  <c r="I1945" i="1" l="1"/>
  <c r="K1946" i="1"/>
  <c r="AI1945" i="1"/>
  <c r="W1945" i="1"/>
  <c r="I1946" i="1" s="1"/>
  <c r="D1945" i="1"/>
  <c r="L1946" i="1"/>
  <c r="H1832" i="1"/>
  <c r="AA1946" i="1"/>
  <c r="M1945" i="1"/>
  <c r="AB1945" i="1" s="1"/>
  <c r="Y1944" i="1"/>
  <c r="Z1944" i="1" s="1"/>
  <c r="AG1944" i="1" s="1"/>
  <c r="X1944" i="1"/>
  <c r="C1945" i="1"/>
  <c r="E1944" i="1"/>
  <c r="A1946" i="1"/>
  <c r="AC1947" i="1" s="1"/>
  <c r="AD1944" i="1"/>
  <c r="K1947" i="1" l="1"/>
  <c r="AI1946" i="1"/>
  <c r="W1946" i="1"/>
  <c r="I1947" i="1" s="1"/>
  <c r="D1946" i="1"/>
  <c r="L1947" i="1"/>
  <c r="H1833" i="1"/>
  <c r="AA1947" i="1"/>
  <c r="C1946" i="1"/>
  <c r="M1946" i="1"/>
  <c r="AB1946" i="1" s="1"/>
  <c r="Y1945" i="1"/>
  <c r="Z1945" i="1" s="1"/>
  <c r="AG1945" i="1" s="1"/>
  <c r="X1945" i="1"/>
  <c r="E1945" i="1"/>
  <c r="AD1945" i="1"/>
  <c r="A1947" i="1"/>
  <c r="AC1948" i="1" s="1"/>
  <c r="K1948" i="1" l="1"/>
  <c r="AI1947" i="1"/>
  <c r="W1947" i="1"/>
  <c r="I1948" i="1" s="1"/>
  <c r="D1947" i="1"/>
  <c r="L1948" i="1"/>
  <c r="H1834" i="1"/>
  <c r="AA1948" i="1"/>
  <c r="M1947" i="1"/>
  <c r="AB1947" i="1" s="1"/>
  <c r="Y1946" i="1"/>
  <c r="Z1946" i="1" s="1"/>
  <c r="AG1946" i="1" s="1"/>
  <c r="X1946" i="1"/>
  <c r="C1947" i="1"/>
  <c r="AD1946" i="1"/>
  <c r="E1946" i="1"/>
  <c r="A1948" i="1"/>
  <c r="AC1949" i="1" s="1"/>
  <c r="K1949" i="1" l="1"/>
  <c r="AI1948" i="1"/>
  <c r="W1948" i="1"/>
  <c r="I1949" i="1" s="1"/>
  <c r="D1948" i="1"/>
  <c r="L1949" i="1"/>
  <c r="H1835" i="1"/>
  <c r="AA1949" i="1"/>
  <c r="C1948" i="1"/>
  <c r="Y1947" i="1"/>
  <c r="Z1947" i="1" s="1"/>
  <c r="AG1947" i="1" s="1"/>
  <c r="X1947" i="1"/>
  <c r="M1948" i="1"/>
  <c r="Z1843" i="1"/>
  <c r="AG1843" i="1" s="1"/>
  <c r="E1947" i="1"/>
  <c r="AD1947" i="1"/>
  <c r="A1949" i="1"/>
  <c r="D1949" i="1" s="1"/>
  <c r="K1950" i="1" l="1"/>
  <c r="AC1950" i="1"/>
  <c r="AI1949" i="1"/>
  <c r="C1949" i="1"/>
  <c r="AB1948" i="1"/>
  <c r="AD1948" i="1" s="1"/>
  <c r="L1950" i="1"/>
  <c r="W1949" i="1"/>
  <c r="H1836" i="1"/>
  <c r="AA1950" i="1"/>
  <c r="M1949" i="1"/>
  <c r="Y1948" i="1"/>
  <c r="Z1948" i="1" s="1"/>
  <c r="AG1948" i="1" s="1"/>
  <c r="X1948" i="1"/>
  <c r="A1950" i="1"/>
  <c r="E1948" i="1"/>
  <c r="Z1844" i="1"/>
  <c r="AC1951" i="1" l="1"/>
  <c r="K1951" i="1"/>
  <c r="AI1950" i="1"/>
  <c r="W1950" i="1"/>
  <c r="D1950" i="1"/>
  <c r="I1950" i="1"/>
  <c r="AB1949" i="1"/>
  <c r="AD1949" i="1" s="1"/>
  <c r="L1951" i="1"/>
  <c r="H1837" i="1"/>
  <c r="AA1951" i="1"/>
  <c r="M1950" i="1"/>
  <c r="Y1949" i="1"/>
  <c r="Z1949" i="1" s="1"/>
  <c r="AG1949" i="1" s="1"/>
  <c r="X1949" i="1"/>
  <c r="C1950" i="1"/>
  <c r="E1949" i="1"/>
  <c r="A1951" i="1"/>
  <c r="AG1844" i="1"/>
  <c r="K1952" i="1" l="1"/>
  <c r="AC1952" i="1"/>
  <c r="AI1951" i="1"/>
  <c r="I1951" i="1"/>
  <c r="W1951" i="1"/>
  <c r="D1951" i="1"/>
  <c r="AB1950" i="1"/>
  <c r="AD1950" i="1" s="1"/>
  <c r="L1952" i="1"/>
  <c r="H1838" i="1"/>
  <c r="AA1952" i="1"/>
  <c r="M1951" i="1"/>
  <c r="Y1950" i="1"/>
  <c r="Z1950" i="1" s="1"/>
  <c r="AG1950" i="1" s="1"/>
  <c r="X1950" i="1"/>
  <c r="C1951" i="1"/>
  <c r="A1952" i="1"/>
  <c r="E1950" i="1"/>
  <c r="AC1953" i="1" l="1"/>
  <c r="K1953" i="1"/>
  <c r="AI1952" i="1"/>
  <c r="W1952" i="1"/>
  <c r="D1952" i="1"/>
  <c r="I1952" i="1"/>
  <c r="AB1951" i="1"/>
  <c r="AD1951" i="1" s="1"/>
  <c r="L1953" i="1"/>
  <c r="H1839" i="1"/>
  <c r="AA1953" i="1"/>
  <c r="Y1951" i="1"/>
  <c r="Z1951" i="1" s="1"/>
  <c r="AG1951" i="1" s="1"/>
  <c r="X1951" i="1"/>
  <c r="C1952" i="1"/>
  <c r="M1952" i="1"/>
  <c r="E1951" i="1"/>
  <c r="A1953" i="1"/>
  <c r="K1954" i="1" l="1"/>
  <c r="AC1954" i="1"/>
  <c r="AI1953" i="1"/>
  <c r="I1953" i="1"/>
  <c r="W1953" i="1"/>
  <c r="D1953" i="1"/>
  <c r="AB1952" i="1"/>
  <c r="AD1952" i="1" s="1"/>
  <c r="L1954" i="1"/>
  <c r="H1840" i="1"/>
  <c r="C1953" i="1"/>
  <c r="AA1954" i="1"/>
  <c r="M1953" i="1"/>
  <c r="AB1953" i="1" s="1"/>
  <c r="Y1952" i="1"/>
  <c r="Z1952" i="1" s="1"/>
  <c r="AG1952" i="1" s="1"/>
  <c r="X1952" i="1"/>
  <c r="E1952" i="1"/>
  <c r="A1954" i="1"/>
  <c r="AC1955" i="1" l="1"/>
  <c r="K1955" i="1"/>
  <c r="AI1954" i="1"/>
  <c r="I1954" i="1"/>
  <c r="W1954" i="1"/>
  <c r="D1954" i="1"/>
  <c r="L1955" i="1"/>
  <c r="H1841" i="1"/>
  <c r="AA1955" i="1"/>
  <c r="Y1953" i="1"/>
  <c r="Z1953" i="1" s="1"/>
  <c r="AG1953" i="1" s="1"/>
  <c r="X1953" i="1"/>
  <c r="M1954" i="1"/>
  <c r="C1954" i="1"/>
  <c r="E1953" i="1"/>
  <c r="AD1953" i="1"/>
  <c r="A1955" i="1"/>
  <c r="D1955" i="1" s="1"/>
  <c r="K1956" i="1" l="1"/>
  <c r="AC1956" i="1"/>
  <c r="AI1955" i="1"/>
  <c r="I1955" i="1"/>
  <c r="AB1954" i="1"/>
  <c r="AD1954" i="1" s="1"/>
  <c r="W1955" i="1"/>
  <c r="L1956" i="1"/>
  <c r="H1842" i="1"/>
  <c r="C1955" i="1"/>
  <c r="AA1956" i="1"/>
  <c r="M1955" i="1"/>
  <c r="AB1955" i="1" s="1"/>
  <c r="Y1954" i="1"/>
  <c r="Z1954" i="1" s="1"/>
  <c r="AG1954" i="1" s="1"/>
  <c r="X1954" i="1"/>
  <c r="E1954" i="1"/>
  <c r="A1956" i="1"/>
  <c r="D1956" i="1" s="1"/>
  <c r="AC1957" i="1" l="1"/>
  <c r="K1957" i="1"/>
  <c r="AI1956" i="1"/>
  <c r="I1956" i="1"/>
  <c r="W1956" i="1"/>
  <c r="L1957" i="1"/>
  <c r="C1956" i="1"/>
  <c r="H1843" i="1"/>
  <c r="AA1957" i="1"/>
  <c r="M1956" i="1"/>
  <c r="Y1955" i="1"/>
  <c r="Z1955" i="1" s="1"/>
  <c r="AG1955" i="1" s="1"/>
  <c r="X1955" i="1"/>
  <c r="E1955" i="1"/>
  <c r="AD1955" i="1"/>
  <c r="A1957" i="1"/>
  <c r="K1958" i="1" l="1"/>
  <c r="AC1958" i="1"/>
  <c r="AI1957" i="1"/>
  <c r="W1957" i="1"/>
  <c r="D1957" i="1"/>
  <c r="I1957" i="1"/>
  <c r="AB1956" i="1"/>
  <c r="AD1956" i="1" s="1"/>
  <c r="L1958" i="1"/>
  <c r="H1844" i="1"/>
  <c r="AA1958" i="1"/>
  <c r="M1957" i="1"/>
  <c r="Y1956" i="1"/>
  <c r="X1956" i="1"/>
  <c r="C1957" i="1"/>
  <c r="A1958" i="1"/>
  <c r="E1956" i="1"/>
  <c r="AC1959" i="1" l="1"/>
  <c r="K1959" i="1"/>
  <c r="AI1958" i="1"/>
  <c r="I1958" i="1"/>
  <c r="W1958" i="1"/>
  <c r="D1958" i="1"/>
  <c r="AB1957" i="1"/>
  <c r="AD1957" i="1" s="1"/>
  <c r="L1959" i="1"/>
  <c r="H1845" i="1"/>
  <c r="AA1959" i="1"/>
  <c r="C1958" i="1"/>
  <c r="M1958" i="1"/>
  <c r="Y1957" i="1"/>
  <c r="X1957" i="1"/>
  <c r="E1957" i="1"/>
  <c r="A1959" i="1"/>
  <c r="D1959" i="1" s="1"/>
  <c r="K1960" i="1" l="1"/>
  <c r="AC1960" i="1"/>
  <c r="AI1959" i="1"/>
  <c r="I1959" i="1"/>
  <c r="AB1958" i="1"/>
  <c r="AD1958" i="1" s="1"/>
  <c r="W1959" i="1"/>
  <c r="L1960" i="1"/>
  <c r="H1846" i="1"/>
  <c r="AA1960" i="1"/>
  <c r="M1959" i="1"/>
  <c r="Z1841" i="1"/>
  <c r="Y1958" i="1"/>
  <c r="Z1958" i="1" s="1"/>
  <c r="AG1958" i="1" s="1"/>
  <c r="X1958" i="1"/>
  <c r="C1959" i="1"/>
  <c r="E1958" i="1"/>
  <c r="A1960" i="1"/>
  <c r="AC1961" i="1" l="1"/>
  <c r="K1961" i="1"/>
  <c r="AI1960" i="1"/>
  <c r="W1960" i="1"/>
  <c r="D1960" i="1"/>
  <c r="I1960" i="1"/>
  <c r="AB1959" i="1"/>
  <c r="AD1959" i="1" s="1"/>
  <c r="L1961" i="1"/>
  <c r="H1847" i="1"/>
  <c r="AA1961" i="1"/>
  <c r="AG1841" i="1"/>
  <c r="Y1959" i="1"/>
  <c r="X1959" i="1"/>
  <c r="C1960" i="1"/>
  <c r="M1960" i="1"/>
  <c r="AB1960" i="1" s="1"/>
  <c r="E1959" i="1"/>
  <c r="A1961" i="1"/>
  <c r="K1962" i="1" l="1"/>
  <c r="AC1962" i="1"/>
  <c r="AI1961" i="1"/>
  <c r="I1961" i="1"/>
  <c r="W1961" i="1"/>
  <c r="D1961" i="1"/>
  <c r="L1962" i="1"/>
  <c r="H1848" i="1"/>
  <c r="AA1962" i="1"/>
  <c r="AD1960" i="1"/>
  <c r="C1961" i="1"/>
  <c r="M1961" i="1"/>
  <c r="AB1961" i="1" s="1"/>
  <c r="Y1960" i="1"/>
  <c r="X1960" i="1"/>
  <c r="E1960" i="1"/>
  <c r="A1962" i="1"/>
  <c r="AC1963" i="1" l="1"/>
  <c r="K1963" i="1"/>
  <c r="AI1962" i="1"/>
  <c r="W1962" i="1"/>
  <c r="D1962" i="1"/>
  <c r="I1962" i="1"/>
  <c r="L1963" i="1"/>
  <c r="H1849" i="1"/>
  <c r="AA1963" i="1"/>
  <c r="M1962" i="1"/>
  <c r="AB1962" i="1" s="1"/>
  <c r="Y1961" i="1"/>
  <c r="Z1961" i="1" s="1"/>
  <c r="AG1961" i="1" s="1"/>
  <c r="X1961" i="1"/>
  <c r="C1962" i="1"/>
  <c r="AD1961" i="1"/>
  <c r="E1961" i="1"/>
  <c r="A1963" i="1"/>
  <c r="K1964" i="1" l="1"/>
  <c r="AC1964" i="1"/>
  <c r="AI1963" i="1"/>
  <c r="I1963" i="1"/>
  <c r="W1963" i="1"/>
  <c r="D1963" i="1"/>
  <c r="L1964" i="1"/>
  <c r="AD1962" i="1"/>
  <c r="H1850" i="1"/>
  <c r="AA1964" i="1"/>
  <c r="M1963" i="1"/>
  <c r="AB1963" i="1" s="1"/>
  <c r="Y1962" i="1"/>
  <c r="Z1962" i="1" s="1"/>
  <c r="AG1962" i="1" s="1"/>
  <c r="X1962" i="1"/>
  <c r="C1963" i="1"/>
  <c r="A1964" i="1"/>
  <c r="E1962" i="1"/>
  <c r="AC1965" i="1" l="1"/>
  <c r="K1965" i="1"/>
  <c r="AI1964" i="1"/>
  <c r="W1964" i="1"/>
  <c r="D1964" i="1"/>
  <c r="I1964" i="1"/>
  <c r="L1965" i="1"/>
  <c r="H1851" i="1"/>
  <c r="AA1965" i="1"/>
  <c r="C1964" i="1"/>
  <c r="M1964" i="1"/>
  <c r="Y1963" i="1"/>
  <c r="Z1963" i="1" s="1"/>
  <c r="AG1963" i="1" s="1"/>
  <c r="X1963" i="1"/>
  <c r="E1963" i="1"/>
  <c r="A1965" i="1"/>
  <c r="AD1963" i="1"/>
  <c r="D1965" i="1" l="1"/>
  <c r="AC1966" i="1"/>
  <c r="K1966" i="1"/>
  <c r="AI1965" i="1"/>
  <c r="I1965" i="1"/>
  <c r="AB1964" i="1"/>
  <c r="AD1964" i="1" s="1"/>
  <c r="W1965" i="1"/>
  <c r="L1966" i="1"/>
  <c r="H1852" i="1"/>
  <c r="AA1966" i="1"/>
  <c r="M1965" i="1"/>
  <c r="AB1965" i="1" s="1"/>
  <c r="Y1964" i="1"/>
  <c r="X1964" i="1"/>
  <c r="C1965" i="1"/>
  <c r="A1966" i="1"/>
  <c r="E1964" i="1"/>
  <c r="AC1967" i="1" l="1"/>
  <c r="K1967" i="1"/>
  <c r="AI1966" i="1"/>
  <c r="I1966" i="1"/>
  <c r="W1966" i="1"/>
  <c r="I1967" i="1" s="1"/>
  <c r="D1966" i="1"/>
  <c r="L1967" i="1"/>
  <c r="H1853" i="1"/>
  <c r="AA1967" i="1"/>
  <c r="M1966" i="1"/>
  <c r="Y1965" i="1"/>
  <c r="X1965" i="1"/>
  <c r="C1966" i="1"/>
  <c r="E1965" i="1"/>
  <c r="A1967" i="1"/>
  <c r="AD1965" i="1"/>
  <c r="K1968" i="1" l="1"/>
  <c r="AC1968" i="1"/>
  <c r="W1967" i="1"/>
  <c r="D1967" i="1"/>
  <c r="AI1967" i="1"/>
  <c r="AB1966" i="1"/>
  <c r="AD1966" i="1" s="1"/>
  <c r="L1968" i="1"/>
  <c r="H1854" i="1"/>
  <c r="AA1968" i="1"/>
  <c r="C1967" i="1"/>
  <c r="M1967" i="1"/>
  <c r="Y1966" i="1"/>
  <c r="X1966" i="1"/>
  <c r="E1966" i="1"/>
  <c r="A1968" i="1"/>
  <c r="AC1969" i="1" l="1"/>
  <c r="K1969" i="1"/>
  <c r="AI1968" i="1"/>
  <c r="C1968" i="1"/>
  <c r="W1968" i="1"/>
  <c r="I1969" i="1" s="1"/>
  <c r="D1968" i="1"/>
  <c r="I1968" i="1"/>
  <c r="AB1967" i="1"/>
  <c r="AD1967" i="1" s="1"/>
  <c r="L1969" i="1"/>
  <c r="H1855" i="1"/>
  <c r="AA1969" i="1"/>
  <c r="M1968" i="1"/>
  <c r="Y1967" i="1"/>
  <c r="Z1967" i="1" s="1"/>
  <c r="AG1967" i="1" s="1"/>
  <c r="X1967" i="1"/>
  <c r="E1967" i="1"/>
  <c r="A1969" i="1"/>
  <c r="K1970" i="1" l="1"/>
  <c r="AC1970" i="1"/>
  <c r="AI1969" i="1"/>
  <c r="W1969" i="1"/>
  <c r="I1970" i="1" s="1"/>
  <c r="D1969" i="1"/>
  <c r="AB1968" i="1"/>
  <c r="AD1968" i="1" s="1"/>
  <c r="L1970" i="1"/>
  <c r="H1856" i="1"/>
  <c r="AA1970" i="1"/>
  <c r="M1969" i="1"/>
  <c r="AB1969" i="1" s="1"/>
  <c r="Y1968" i="1"/>
  <c r="Z1968" i="1" s="1"/>
  <c r="AG1968" i="1" s="1"/>
  <c r="X1968" i="1"/>
  <c r="C1969" i="1"/>
  <c r="E1968" i="1"/>
  <c r="A1970" i="1"/>
  <c r="AC1971" i="1" l="1"/>
  <c r="K1971" i="1"/>
  <c r="AI1970" i="1"/>
  <c r="W1970" i="1"/>
  <c r="D1970" i="1"/>
  <c r="L1971" i="1"/>
  <c r="H1857" i="1"/>
  <c r="AA1971" i="1"/>
  <c r="C1970" i="1"/>
  <c r="M1970" i="1"/>
  <c r="Y1969" i="1"/>
  <c r="Z1969" i="1" s="1"/>
  <c r="AG1969" i="1" s="1"/>
  <c r="X1969" i="1"/>
  <c r="E1969" i="1"/>
  <c r="AD1969" i="1"/>
  <c r="A1971" i="1"/>
  <c r="Z1865" i="1"/>
  <c r="AG1865" i="1" s="1"/>
  <c r="K1972" i="1" l="1"/>
  <c r="AC1972" i="1"/>
  <c r="AI1971" i="1"/>
  <c r="I1971" i="1"/>
  <c r="W1971" i="1"/>
  <c r="D1971" i="1"/>
  <c r="AB1970" i="1"/>
  <c r="AD1970" i="1" s="1"/>
  <c r="L1972" i="1"/>
  <c r="H1858" i="1"/>
  <c r="AA1972" i="1"/>
  <c r="M1971" i="1"/>
  <c r="Y1970" i="1"/>
  <c r="Z1970" i="1" s="1"/>
  <c r="AG1970" i="1" s="1"/>
  <c r="X1970" i="1"/>
  <c r="C1971" i="1"/>
  <c r="E1970" i="1"/>
  <c r="A1972" i="1"/>
  <c r="AC1973" i="1" l="1"/>
  <c r="K1973" i="1"/>
  <c r="AI1972" i="1"/>
  <c r="W1972" i="1"/>
  <c r="D1972" i="1"/>
  <c r="I1972" i="1"/>
  <c r="AB1971" i="1"/>
  <c r="AD1971" i="1" s="1"/>
  <c r="L1973" i="1"/>
  <c r="H1859" i="1"/>
  <c r="AA1973" i="1"/>
  <c r="M1972" i="1"/>
  <c r="Y1971" i="1"/>
  <c r="Z1971" i="1" s="1"/>
  <c r="AG1971" i="1" s="1"/>
  <c r="X1971" i="1"/>
  <c r="C1972" i="1"/>
  <c r="E1971" i="1"/>
  <c r="A1973" i="1"/>
  <c r="K1974" i="1" l="1"/>
  <c r="AC1974" i="1"/>
  <c r="AI1973" i="1"/>
  <c r="I1973" i="1"/>
  <c r="W1973" i="1"/>
  <c r="D1973" i="1"/>
  <c r="AB1972" i="1"/>
  <c r="AD1972" i="1" s="1"/>
  <c r="L1974" i="1"/>
  <c r="H1860" i="1"/>
  <c r="AA1974" i="1"/>
  <c r="C1973" i="1"/>
  <c r="M1973" i="1"/>
  <c r="Y1972" i="1"/>
  <c r="Z1972" i="1" s="1"/>
  <c r="AG1972" i="1" s="1"/>
  <c r="X1972" i="1"/>
  <c r="E1972" i="1"/>
  <c r="A1974" i="1"/>
  <c r="Z1868" i="1"/>
  <c r="AC1975" i="1" l="1"/>
  <c r="K1975" i="1"/>
  <c r="AI1974" i="1"/>
  <c r="W1974" i="1"/>
  <c r="D1974" i="1"/>
  <c r="I1974" i="1"/>
  <c r="AB1973" i="1"/>
  <c r="AD1973" i="1" s="1"/>
  <c r="L1975" i="1"/>
  <c r="H1861" i="1"/>
  <c r="AA1975" i="1"/>
  <c r="M1974" i="1"/>
  <c r="AB1974" i="1" s="1"/>
  <c r="Y1973" i="1"/>
  <c r="Z1973" i="1" s="1"/>
  <c r="AG1973" i="1" s="1"/>
  <c r="X1973" i="1"/>
  <c r="C1974" i="1"/>
  <c r="E1973" i="1"/>
  <c r="A1975" i="1"/>
  <c r="AG1868" i="1"/>
  <c r="Z1869" i="1"/>
  <c r="K1976" i="1" l="1"/>
  <c r="AC1976" i="1"/>
  <c r="AI1975" i="1"/>
  <c r="W1975" i="1"/>
  <c r="D1975" i="1"/>
  <c r="I1975" i="1"/>
  <c r="L1976" i="1"/>
  <c r="H1862" i="1"/>
  <c r="AA1976" i="1"/>
  <c r="C1975" i="1"/>
  <c r="M1975" i="1"/>
  <c r="AB1975" i="1" s="1"/>
  <c r="Y1974" i="1"/>
  <c r="Z1974" i="1" s="1"/>
  <c r="AG1974" i="1" s="1"/>
  <c r="X1974" i="1"/>
  <c r="AD1974" i="1"/>
  <c r="E1974" i="1"/>
  <c r="A1976" i="1"/>
  <c r="D1976" i="1" s="1"/>
  <c r="AG1869" i="1"/>
  <c r="AC1977" i="1" l="1"/>
  <c r="K1977" i="1"/>
  <c r="AI1976" i="1"/>
  <c r="I1976" i="1"/>
  <c r="W1976" i="1"/>
  <c r="L1977" i="1"/>
  <c r="H1863" i="1"/>
  <c r="M1976" i="1"/>
  <c r="AA1977" i="1"/>
  <c r="C1976" i="1"/>
  <c r="AD1975" i="1"/>
  <c r="Y1975" i="1"/>
  <c r="Z1975" i="1" s="1"/>
  <c r="AG1975" i="1" s="1"/>
  <c r="X1975" i="1"/>
  <c r="E1975" i="1"/>
  <c r="A1977" i="1"/>
  <c r="K1978" i="1" l="1"/>
  <c r="AC1978" i="1"/>
  <c r="AI1977" i="1"/>
  <c r="W1977" i="1"/>
  <c r="D1977" i="1"/>
  <c r="I1977" i="1"/>
  <c r="AB1976" i="1"/>
  <c r="AD1976" i="1" s="1"/>
  <c r="L1978" i="1"/>
  <c r="C1977" i="1"/>
  <c r="H1864" i="1"/>
  <c r="AA1978" i="1"/>
  <c r="M1977" i="1"/>
  <c r="Y1976" i="1"/>
  <c r="Z1976" i="1" s="1"/>
  <c r="AG1976" i="1" s="1"/>
  <c r="X1976" i="1"/>
  <c r="E1976" i="1"/>
  <c r="A1978" i="1"/>
  <c r="AC1979" i="1" l="1"/>
  <c r="K1979" i="1"/>
  <c r="AI1978" i="1"/>
  <c r="W1978" i="1"/>
  <c r="D1978" i="1"/>
  <c r="I1978" i="1"/>
  <c r="AB1977" i="1"/>
  <c r="AD1977" i="1" s="1"/>
  <c r="L1979" i="1"/>
  <c r="H1865" i="1"/>
  <c r="AA1979" i="1"/>
  <c r="Y1977" i="1"/>
  <c r="Z1977" i="1" s="1"/>
  <c r="AG1977" i="1" s="1"/>
  <c r="X1977" i="1"/>
  <c r="M1978" i="1"/>
  <c r="C1978" i="1"/>
  <c r="A1979" i="1"/>
  <c r="E1977" i="1"/>
  <c r="Z1873" i="1"/>
  <c r="K1980" i="1" l="1"/>
  <c r="AC1980" i="1"/>
  <c r="AC1981" i="1" s="1"/>
  <c r="AI1979" i="1"/>
  <c r="W1979" i="1"/>
  <c r="D1979" i="1"/>
  <c r="I1979" i="1"/>
  <c r="AB1978" i="1"/>
  <c r="AD1978" i="1" s="1"/>
  <c r="L1980" i="1"/>
  <c r="H1866" i="1"/>
  <c r="AA1980" i="1"/>
  <c r="M1979" i="1"/>
  <c r="Y1978" i="1"/>
  <c r="Z1978" i="1" s="1"/>
  <c r="AG1978" i="1" s="1"/>
  <c r="X1978" i="1"/>
  <c r="C1979" i="1"/>
  <c r="Z1874" i="1"/>
  <c r="AG1874" i="1" s="1"/>
  <c r="E1978" i="1"/>
  <c r="A1980" i="1"/>
  <c r="D1980" i="1" s="1"/>
  <c r="AG1873" i="1"/>
  <c r="K1981" i="1" l="1"/>
  <c r="AI1980" i="1"/>
  <c r="I1980" i="1"/>
  <c r="AB1979" i="1"/>
  <c r="AD1979" i="1" s="1"/>
  <c r="W1980" i="1"/>
  <c r="L1981" i="1"/>
  <c r="H1867" i="1"/>
  <c r="AA1981" i="1"/>
  <c r="C1980" i="1"/>
  <c r="M1980" i="1"/>
  <c r="Y1979" i="1"/>
  <c r="Z1979" i="1" s="1"/>
  <c r="AG1979" i="1" s="1"/>
  <c r="X1979" i="1"/>
  <c r="E1979" i="1"/>
  <c r="A1981" i="1"/>
  <c r="AC1982" i="1" s="1"/>
  <c r="K1982" i="1" l="1"/>
  <c r="AI1981" i="1"/>
  <c r="W1981" i="1"/>
  <c r="D1981" i="1"/>
  <c r="I1981" i="1"/>
  <c r="AB1980" i="1"/>
  <c r="AD1980" i="1" s="1"/>
  <c r="L1982" i="1"/>
  <c r="H1868" i="1"/>
  <c r="M1981" i="1"/>
  <c r="AB1981" i="1" s="1"/>
  <c r="AA1982" i="1"/>
  <c r="Y1980" i="1"/>
  <c r="Z1980" i="1" s="1"/>
  <c r="AG1980" i="1" s="1"/>
  <c r="X1980" i="1"/>
  <c r="C1981" i="1"/>
  <c r="E1980" i="1"/>
  <c r="A1982" i="1"/>
  <c r="AC1983" i="1" s="1"/>
  <c r="K1983" i="1" l="1"/>
  <c r="AI1982" i="1"/>
  <c r="W1982" i="1"/>
  <c r="D1982" i="1"/>
  <c r="I1982" i="1"/>
  <c r="L1983" i="1"/>
  <c r="H1869" i="1"/>
  <c r="AA1983" i="1"/>
  <c r="Y1981" i="1"/>
  <c r="Z1981" i="1" s="1"/>
  <c r="AG1981" i="1" s="1"/>
  <c r="X1981" i="1"/>
  <c r="C1982" i="1"/>
  <c r="M1982" i="1"/>
  <c r="AB1982" i="1" s="1"/>
  <c r="AD1981" i="1"/>
  <c r="A1983" i="1"/>
  <c r="D1983" i="1" s="1"/>
  <c r="E1981" i="1"/>
  <c r="K1984" i="1" l="1"/>
  <c r="AC1984" i="1"/>
  <c r="AI1983" i="1"/>
  <c r="I1983" i="1"/>
  <c r="L1984" i="1"/>
  <c r="W1983" i="1"/>
  <c r="H1870" i="1"/>
  <c r="M1983" i="1"/>
  <c r="AA1984" i="1"/>
  <c r="C1983" i="1"/>
  <c r="Y1982" i="1"/>
  <c r="Z1982" i="1" s="1"/>
  <c r="AG1982" i="1" s="1"/>
  <c r="X1982" i="1"/>
  <c r="E1982" i="1"/>
  <c r="A1984" i="1"/>
  <c r="AD1982" i="1"/>
  <c r="AC1985" i="1" l="1"/>
  <c r="K1985" i="1"/>
  <c r="AI1984" i="1"/>
  <c r="W1984" i="1"/>
  <c r="D1984" i="1"/>
  <c r="I1984" i="1"/>
  <c r="AB1983" i="1"/>
  <c r="AD1983" i="1" s="1"/>
  <c r="L1985" i="1"/>
  <c r="H1871" i="1"/>
  <c r="AA1985" i="1"/>
  <c r="C1984" i="1"/>
  <c r="Y1983" i="1"/>
  <c r="Z1983" i="1" s="1"/>
  <c r="AG1983" i="1" s="1"/>
  <c r="X1983" i="1"/>
  <c r="M1984" i="1"/>
  <c r="E1983" i="1"/>
  <c r="A1985" i="1"/>
  <c r="K1986" i="1" l="1"/>
  <c r="AC1986" i="1"/>
  <c r="AI1985" i="1"/>
  <c r="W1985" i="1"/>
  <c r="D1985" i="1"/>
  <c r="I1985" i="1"/>
  <c r="AB1984" i="1"/>
  <c r="AD1984" i="1" s="1"/>
  <c r="L1986" i="1"/>
  <c r="AA1986" i="1"/>
  <c r="M1985" i="1"/>
  <c r="Y1984" i="1"/>
  <c r="Z1984" i="1" s="1"/>
  <c r="AG1984" i="1" s="1"/>
  <c r="X1984" i="1"/>
  <c r="C1985" i="1"/>
  <c r="E1984" i="1"/>
  <c r="A1986" i="1"/>
  <c r="AC1987" i="1" l="1"/>
  <c r="K1987" i="1"/>
  <c r="AI1986" i="1"/>
  <c r="W1986" i="1"/>
  <c r="D1986" i="1"/>
  <c r="I1986" i="1"/>
  <c r="AB1985" i="1"/>
  <c r="AD1985" i="1" s="1"/>
  <c r="L1987" i="1"/>
  <c r="H1873" i="1"/>
  <c r="AA1987" i="1"/>
  <c r="Y1985" i="1"/>
  <c r="Z1985" i="1" s="1"/>
  <c r="AG1985" i="1" s="1"/>
  <c r="X1985" i="1"/>
  <c r="C1986" i="1"/>
  <c r="M1986" i="1"/>
  <c r="A1987" i="1"/>
  <c r="E1985" i="1"/>
  <c r="K1988" i="1" l="1"/>
  <c r="AC1988" i="1"/>
  <c r="AI1987" i="1"/>
  <c r="W1987" i="1"/>
  <c r="D1987" i="1"/>
  <c r="I1987" i="1"/>
  <c r="AB1986" i="1"/>
  <c r="AD1986" i="1" s="1"/>
  <c r="L1988" i="1"/>
  <c r="H1874" i="1"/>
  <c r="AA1988" i="1"/>
  <c r="C1987" i="1"/>
  <c r="M1987" i="1"/>
  <c r="Y1986" i="1"/>
  <c r="Z1986" i="1" s="1"/>
  <c r="AG1986" i="1" s="1"/>
  <c r="X1986" i="1"/>
  <c r="E1986" i="1"/>
  <c r="A1988" i="1"/>
  <c r="AC1989" i="1" l="1"/>
  <c r="K1989" i="1"/>
  <c r="K1990" i="1" s="1"/>
  <c r="AI1988" i="1"/>
  <c r="W1988" i="1"/>
  <c r="D1988" i="1"/>
  <c r="I1988" i="1"/>
  <c r="AB1987" i="1"/>
  <c r="AD1987" i="1" s="1"/>
  <c r="L1989" i="1"/>
  <c r="Z1538" i="1"/>
  <c r="H1875" i="1"/>
  <c r="C1988" i="1"/>
  <c r="AA1989" i="1"/>
  <c r="Y1987" i="1"/>
  <c r="X1987" i="1"/>
  <c r="M1988" i="1"/>
  <c r="E1987" i="1"/>
  <c r="A1989" i="1"/>
  <c r="AC1990" i="1" l="1"/>
  <c r="AI1989" i="1"/>
  <c r="I1989" i="1"/>
  <c r="W1989" i="1"/>
  <c r="D1989" i="1"/>
  <c r="AB1988" i="1"/>
  <c r="AD1988" i="1" s="1"/>
  <c r="L1990" i="1"/>
  <c r="AG1538" i="1"/>
  <c r="H1876" i="1"/>
  <c r="AA1990" i="1"/>
  <c r="M1989" i="1"/>
  <c r="Y1988" i="1"/>
  <c r="X1988" i="1"/>
  <c r="C1989" i="1"/>
  <c r="E1988" i="1"/>
  <c r="A1990" i="1"/>
  <c r="K1991" i="1" s="1"/>
  <c r="AC1991" i="1" l="1"/>
  <c r="AI1990" i="1"/>
  <c r="W1990" i="1"/>
  <c r="D1990" i="1"/>
  <c r="I1990" i="1"/>
  <c r="AB1989" i="1"/>
  <c r="AD1989" i="1" s="1"/>
  <c r="L1991" i="1"/>
  <c r="H1877" i="1"/>
  <c r="AA1991" i="1"/>
  <c r="Y1989" i="1"/>
  <c r="X1989" i="1"/>
  <c r="C1990" i="1"/>
  <c r="M1990" i="1"/>
  <c r="AB1990" i="1" s="1"/>
  <c r="E1989" i="1"/>
  <c r="A1991" i="1"/>
  <c r="K1992" i="1" s="1"/>
  <c r="AC1992" i="1" l="1"/>
  <c r="AI1991" i="1"/>
  <c r="W1991" i="1"/>
  <c r="AI1992" i="1" s="1"/>
  <c r="D1991" i="1"/>
  <c r="I1991" i="1"/>
  <c r="L1992" i="1"/>
  <c r="H1878" i="1"/>
  <c r="AA1992" i="1"/>
  <c r="C1991" i="1"/>
  <c r="M1991" i="1"/>
  <c r="AB1991" i="1" s="1"/>
  <c r="Y1990" i="1"/>
  <c r="Z1990" i="1" s="1"/>
  <c r="AG1990" i="1" s="1"/>
  <c r="X1990" i="1"/>
  <c r="AD1990" i="1"/>
  <c r="E1990" i="1"/>
  <c r="A1992" i="1"/>
  <c r="K1993" i="1" s="1"/>
  <c r="AC1993" i="1" l="1"/>
  <c r="W1992" i="1"/>
  <c r="AI1993" i="1" s="1"/>
  <c r="D1992" i="1"/>
  <c r="I1992" i="1"/>
  <c r="L1993" i="1"/>
  <c r="H1879" i="1"/>
  <c r="M1992" i="1"/>
  <c r="AA1993" i="1"/>
  <c r="C1992" i="1"/>
  <c r="Y1991" i="1"/>
  <c r="Z1991" i="1" s="1"/>
  <c r="AG1991" i="1" s="1"/>
  <c r="X1991" i="1"/>
  <c r="E1991" i="1"/>
  <c r="AD1991" i="1"/>
  <c r="A1993" i="1"/>
  <c r="K1994" i="1" s="1"/>
  <c r="AC1994" i="1" l="1"/>
  <c r="W1993" i="1"/>
  <c r="AI1994" i="1" s="1"/>
  <c r="D1993" i="1"/>
  <c r="I1993" i="1"/>
  <c r="AB1992" i="1"/>
  <c r="AD1992" i="1" s="1"/>
  <c r="L1994" i="1"/>
  <c r="H1880" i="1"/>
  <c r="AA1994" i="1"/>
  <c r="M1993" i="1"/>
  <c r="Y1992" i="1"/>
  <c r="Z1992" i="1" s="1"/>
  <c r="AG1992" i="1" s="1"/>
  <c r="X1992" i="1"/>
  <c r="C1993" i="1"/>
  <c r="E1992" i="1"/>
  <c r="A1994" i="1"/>
  <c r="K1995" i="1" s="1"/>
  <c r="AC1995" i="1" l="1"/>
  <c r="W1994" i="1"/>
  <c r="AI1995" i="1" s="1"/>
  <c r="D1994" i="1"/>
  <c r="I1994" i="1"/>
  <c r="AB1993" i="1"/>
  <c r="AD1993" i="1" s="1"/>
  <c r="L1995" i="1"/>
  <c r="H1881" i="1"/>
  <c r="M1994" i="1"/>
  <c r="AA1995" i="1"/>
  <c r="Y1993" i="1"/>
  <c r="Z1993" i="1" s="1"/>
  <c r="AG1993" i="1" s="1"/>
  <c r="X1993" i="1"/>
  <c r="C1994" i="1"/>
  <c r="E1993" i="1"/>
  <c r="A1995" i="1"/>
  <c r="K1996" i="1" s="1"/>
  <c r="AC1996" i="1" l="1"/>
  <c r="I1995" i="1"/>
  <c r="W1995" i="1"/>
  <c r="AI1996" i="1" s="1"/>
  <c r="D1995" i="1"/>
  <c r="AB1994" i="1"/>
  <c r="AD1994" i="1" s="1"/>
  <c r="L1996" i="1"/>
  <c r="H1882" i="1"/>
  <c r="AA1996" i="1"/>
  <c r="M1995" i="1"/>
  <c r="Y1994" i="1"/>
  <c r="X1994" i="1"/>
  <c r="C1995" i="1"/>
  <c r="A1996" i="1"/>
  <c r="E1994" i="1"/>
  <c r="D1996" i="1" l="1"/>
  <c r="AC1997" i="1"/>
  <c r="K1997" i="1"/>
  <c r="I1996" i="1"/>
  <c r="AB1995" i="1"/>
  <c r="AD1995" i="1" s="1"/>
  <c r="W1996" i="1"/>
  <c r="L1997" i="1"/>
  <c r="H1883" i="1"/>
  <c r="AA1997" i="1"/>
  <c r="M1996" i="1"/>
  <c r="Y1995" i="1"/>
  <c r="X1995" i="1"/>
  <c r="C1996" i="1"/>
  <c r="E1995" i="1"/>
  <c r="A1997" i="1"/>
  <c r="D1997" i="1" s="1"/>
  <c r="K1998" i="1" l="1"/>
  <c r="AC1998" i="1"/>
  <c r="AI1997" i="1"/>
  <c r="I1997" i="1"/>
  <c r="AB1996" i="1"/>
  <c r="AD1996" i="1" s="1"/>
  <c r="W1997" i="1"/>
  <c r="L1998" i="1"/>
  <c r="H1884" i="1"/>
  <c r="C1997" i="1"/>
  <c r="AA1998" i="1"/>
  <c r="M1997" i="1"/>
  <c r="Y1996" i="1"/>
  <c r="X1996" i="1"/>
  <c r="A1998" i="1"/>
  <c r="E1996" i="1"/>
  <c r="K1999" i="1" l="1"/>
  <c r="AC1999" i="1"/>
  <c r="AI1998" i="1"/>
  <c r="I1998" i="1"/>
  <c r="W1998" i="1"/>
  <c r="I1999" i="1" s="1"/>
  <c r="D1998" i="1"/>
  <c r="AB1997" i="1"/>
  <c r="AD1997" i="1" s="1"/>
  <c r="L1999" i="1"/>
  <c r="H1885" i="1"/>
  <c r="AA1999" i="1"/>
  <c r="M1998" i="1"/>
  <c r="Y1997" i="1"/>
  <c r="X1997" i="1"/>
  <c r="C1998" i="1"/>
  <c r="E1997" i="1"/>
  <c r="A1999" i="1"/>
  <c r="K2000" i="1" s="1"/>
  <c r="AC2000" i="1" l="1"/>
  <c r="W1999" i="1"/>
  <c r="I2000" i="1" s="1"/>
  <c r="D1999" i="1"/>
  <c r="AI1999" i="1"/>
  <c r="AB1998" i="1"/>
  <c r="AD1998" i="1" s="1"/>
  <c r="L2000" i="1"/>
  <c r="H1886" i="1"/>
  <c r="AA2000" i="1"/>
  <c r="Y1998" i="1"/>
  <c r="X1998" i="1"/>
  <c r="C1999" i="1"/>
  <c r="M1999" i="1"/>
  <c r="E1998" i="1"/>
  <c r="A2000" i="1"/>
  <c r="K2001" i="1" s="1"/>
  <c r="AC2001" i="1" l="1"/>
  <c r="AI2000" i="1"/>
  <c r="W2000" i="1"/>
  <c r="I2001" i="1" s="1"/>
  <c r="D2000" i="1"/>
  <c r="AB1999" i="1"/>
  <c r="AD1999" i="1" s="1"/>
  <c r="L2001" i="1"/>
  <c r="H1887" i="1"/>
  <c r="AA2001" i="1"/>
  <c r="C2000" i="1"/>
  <c r="Y1999" i="1"/>
  <c r="Z1999" i="1" s="1"/>
  <c r="AG1999" i="1" s="1"/>
  <c r="X1999" i="1"/>
  <c r="M2000" i="1"/>
  <c r="E1999" i="1"/>
  <c r="A2001" i="1"/>
  <c r="K2002" i="1" s="1"/>
  <c r="AC2002" i="1" l="1"/>
  <c r="W2001" i="1"/>
  <c r="I2002" i="1" s="1"/>
  <c r="D2001" i="1"/>
  <c r="AI2001" i="1"/>
  <c r="AB2000" i="1"/>
  <c r="AD2000" i="1" s="1"/>
  <c r="L2002" i="1"/>
  <c r="H1888" i="1"/>
  <c r="AA2002" i="1"/>
  <c r="M2001" i="1"/>
  <c r="Y2000" i="1"/>
  <c r="Z2000" i="1" s="1"/>
  <c r="AG2000" i="1" s="1"/>
  <c r="X2000" i="1"/>
  <c r="C2001" i="1"/>
  <c r="A2002" i="1"/>
  <c r="K2003" i="1" s="1"/>
  <c r="E2000" i="1"/>
  <c r="Z1899" i="1"/>
  <c r="AG1899" i="1" s="1"/>
  <c r="AC2003" i="1" l="1"/>
  <c r="AI2002" i="1"/>
  <c r="W2002" i="1"/>
  <c r="I2003" i="1" s="1"/>
  <c r="D2002" i="1"/>
  <c r="AB2001" i="1"/>
  <c r="AD2001" i="1" s="1"/>
  <c r="L2003" i="1"/>
  <c r="H1889" i="1"/>
  <c r="AA2003" i="1"/>
  <c r="C2002" i="1"/>
  <c r="Y2001" i="1"/>
  <c r="Z2001" i="1" s="1"/>
  <c r="AG2001" i="1" s="1"/>
  <c r="X2001" i="1"/>
  <c r="M2002" i="1"/>
  <c r="E2001" i="1"/>
  <c r="A2003" i="1"/>
  <c r="K2004" i="1" s="1"/>
  <c r="Z1897" i="1"/>
  <c r="AC2004" i="1" l="1"/>
  <c r="AI2003" i="1"/>
  <c r="W2003" i="1"/>
  <c r="D2003" i="1"/>
  <c r="AB2002" i="1"/>
  <c r="AD2002" i="1" s="1"/>
  <c r="L2004" i="1"/>
  <c r="H1890" i="1"/>
  <c r="AA2004" i="1"/>
  <c r="M2003" i="1"/>
  <c r="Y2002" i="1"/>
  <c r="Z2002" i="1" s="1"/>
  <c r="AG2002" i="1" s="1"/>
  <c r="X2002" i="1"/>
  <c r="C2003" i="1"/>
  <c r="E2002" i="1"/>
  <c r="A2004" i="1"/>
  <c r="K2005" i="1" s="1"/>
  <c r="Z1898" i="1"/>
  <c r="AG1897" i="1"/>
  <c r="AC2005" i="1" l="1"/>
  <c r="AI2004" i="1"/>
  <c r="W2004" i="1"/>
  <c r="D2004" i="1"/>
  <c r="I2004" i="1"/>
  <c r="AB2003" i="1"/>
  <c r="AD2003" i="1" s="1"/>
  <c r="L2005" i="1"/>
  <c r="H1891" i="1"/>
  <c r="AA2005" i="1"/>
  <c r="C2004" i="1"/>
  <c r="M2004" i="1"/>
  <c r="Y2003" i="1"/>
  <c r="Z2003" i="1" s="1"/>
  <c r="AG2003" i="1" s="1"/>
  <c r="X2003" i="1"/>
  <c r="A2005" i="1"/>
  <c r="K2006" i="1" s="1"/>
  <c r="E2003" i="1"/>
  <c r="AG1898" i="1"/>
  <c r="AC2006" i="1" l="1"/>
  <c r="AI2005" i="1"/>
  <c r="W2005" i="1"/>
  <c r="D2005" i="1"/>
  <c r="I2005" i="1"/>
  <c r="AB2004" i="1"/>
  <c r="AD2004" i="1" s="1"/>
  <c r="L2006" i="1"/>
  <c r="H1892" i="1"/>
  <c r="AA2006" i="1"/>
  <c r="Y2004" i="1"/>
  <c r="Z2004" i="1" s="1"/>
  <c r="AG2004" i="1" s="1"/>
  <c r="X2004" i="1"/>
  <c r="M2005" i="1"/>
  <c r="AB2005" i="1" s="1"/>
  <c r="C2005" i="1"/>
  <c r="E2004" i="1"/>
  <c r="A2006" i="1"/>
  <c r="K2007" i="1" s="1"/>
  <c r="AC2007" i="1" l="1"/>
  <c r="AI2006" i="1"/>
  <c r="W2006" i="1"/>
  <c r="D2006" i="1"/>
  <c r="I2006" i="1"/>
  <c r="L2007" i="1"/>
  <c r="H1893" i="1"/>
  <c r="AA2007" i="1"/>
  <c r="Y2005" i="1"/>
  <c r="Z2005" i="1" s="1"/>
  <c r="AG2005" i="1" s="1"/>
  <c r="X2005" i="1"/>
  <c r="M2006" i="1"/>
  <c r="C2006" i="1"/>
  <c r="E2005" i="1"/>
  <c r="AD2005" i="1"/>
  <c r="A2007" i="1"/>
  <c r="K2008" i="1" s="1"/>
  <c r="AC2008" i="1" l="1"/>
  <c r="AI2007" i="1"/>
  <c r="W2007" i="1"/>
  <c r="D2007" i="1"/>
  <c r="I2007" i="1"/>
  <c r="AB2006" i="1"/>
  <c r="AD2006" i="1" s="1"/>
  <c r="L2008" i="1"/>
  <c r="H1894" i="1"/>
  <c r="AA2008" i="1"/>
  <c r="M2007" i="1"/>
  <c r="C2007" i="1"/>
  <c r="Y2006" i="1"/>
  <c r="Z2006" i="1" s="1"/>
  <c r="AG2006" i="1" s="1"/>
  <c r="X2006" i="1"/>
  <c r="E2006" i="1"/>
  <c r="A2008" i="1"/>
  <c r="K2009" i="1" s="1"/>
  <c r="Z1905" i="1"/>
  <c r="AC2009" i="1" l="1"/>
  <c r="AI2008" i="1"/>
  <c r="C2008" i="1"/>
  <c r="W2008" i="1"/>
  <c r="D2008" i="1"/>
  <c r="I2008" i="1"/>
  <c r="AB2007" i="1"/>
  <c r="AD2007" i="1" s="1"/>
  <c r="L2009" i="1"/>
  <c r="H1895" i="1"/>
  <c r="AA2009" i="1"/>
  <c r="M2008" i="1"/>
  <c r="Y2007" i="1"/>
  <c r="Z2007" i="1" s="1"/>
  <c r="AG2007" i="1" s="1"/>
  <c r="X2007" i="1"/>
  <c r="E2007" i="1"/>
  <c r="A2009" i="1"/>
  <c r="K2010" i="1" s="1"/>
  <c r="AG1905" i="1"/>
  <c r="AC2010" i="1" l="1"/>
  <c r="AI2009" i="1"/>
  <c r="W2009" i="1"/>
  <c r="D2009" i="1"/>
  <c r="I2009" i="1"/>
  <c r="AB2008" i="1"/>
  <c r="AD2008" i="1" s="1"/>
  <c r="L2010" i="1"/>
  <c r="H1896" i="1"/>
  <c r="AA2010" i="1"/>
  <c r="Y2008" i="1"/>
  <c r="Z2008" i="1" s="1"/>
  <c r="AG2008" i="1" s="1"/>
  <c r="X2008" i="1"/>
  <c r="M2009" i="1"/>
  <c r="AB2009" i="1" s="1"/>
  <c r="C2009" i="1"/>
  <c r="E2008" i="1"/>
  <c r="A2010" i="1"/>
  <c r="K2011" i="1" s="1"/>
  <c r="AC2011" i="1" l="1"/>
  <c r="AI2010" i="1"/>
  <c r="W2010" i="1"/>
  <c r="D2010" i="1"/>
  <c r="I2010" i="1"/>
  <c r="L2011" i="1"/>
  <c r="H1897" i="1"/>
  <c r="AA2011" i="1"/>
  <c r="Y2009" i="1"/>
  <c r="Z2009" i="1" s="1"/>
  <c r="AG2009" i="1" s="1"/>
  <c r="X2009" i="1"/>
  <c r="C2010" i="1"/>
  <c r="M2010" i="1"/>
  <c r="AD2009" i="1"/>
  <c r="E2009" i="1"/>
  <c r="A2011" i="1"/>
  <c r="K2012" i="1" s="1"/>
  <c r="AC2012" i="1" l="1"/>
  <c r="AI2011" i="1"/>
  <c r="W2011" i="1"/>
  <c r="D2011" i="1"/>
  <c r="I2011" i="1"/>
  <c r="AB2010" i="1"/>
  <c r="AD2010" i="1" s="1"/>
  <c r="L2012" i="1"/>
  <c r="H1898" i="1"/>
  <c r="AA2012" i="1"/>
  <c r="Y2010" i="1"/>
  <c r="Z2010" i="1" s="1"/>
  <c r="AG2010" i="1" s="1"/>
  <c r="X2010" i="1"/>
  <c r="C2011" i="1"/>
  <c r="M2011" i="1"/>
  <c r="AB2011" i="1" s="1"/>
  <c r="E2010" i="1"/>
  <c r="A2012" i="1"/>
  <c r="K2013" i="1" s="1"/>
  <c r="AC2013" i="1" l="1"/>
  <c r="AI2012" i="1"/>
  <c r="I2012" i="1"/>
  <c r="W2012" i="1"/>
  <c r="D2012" i="1"/>
  <c r="L2013" i="1"/>
  <c r="H1899" i="1"/>
  <c r="AA2013" i="1"/>
  <c r="C2012" i="1"/>
  <c r="Y2011" i="1"/>
  <c r="Z2011" i="1" s="1"/>
  <c r="AG2011" i="1" s="1"/>
  <c r="X2011" i="1"/>
  <c r="E2011" i="1"/>
  <c r="M2012" i="1"/>
  <c r="Z1907" i="1"/>
  <c r="AG1907" i="1" s="1"/>
  <c r="A2013" i="1"/>
  <c r="K2014" i="1" s="1"/>
  <c r="AD2011" i="1"/>
  <c r="AC2014" i="1" l="1"/>
  <c r="AI2013" i="1"/>
  <c r="I2013" i="1"/>
  <c r="W2013" i="1"/>
  <c r="D2013" i="1"/>
  <c r="AB2012" i="1"/>
  <c r="AD2012" i="1" s="1"/>
  <c r="L2014" i="1"/>
  <c r="H1900" i="1"/>
  <c r="AA2014" i="1"/>
  <c r="Y2012" i="1"/>
  <c r="Z2012" i="1" s="1"/>
  <c r="AG2012" i="1" s="1"/>
  <c r="X2012" i="1"/>
  <c r="M2013" i="1"/>
  <c r="C2013" i="1"/>
  <c r="E2012" i="1"/>
  <c r="A2014" i="1"/>
  <c r="K2015" i="1" s="1"/>
  <c r="AC2015" i="1" l="1"/>
  <c r="AI2014" i="1"/>
  <c r="W2014" i="1"/>
  <c r="D2014" i="1"/>
  <c r="I2014" i="1"/>
  <c r="AB2013" i="1"/>
  <c r="AD2013" i="1" s="1"/>
  <c r="L2015" i="1"/>
  <c r="H1901" i="1"/>
  <c r="AA2015" i="1"/>
  <c r="M2014" i="1"/>
  <c r="AB2014" i="1" s="1"/>
  <c r="Y2013" i="1"/>
  <c r="Z2013" i="1" s="1"/>
  <c r="AG2013" i="1" s="1"/>
  <c r="X2013" i="1"/>
  <c r="C2014" i="1"/>
  <c r="A2015" i="1"/>
  <c r="K2016" i="1" s="1"/>
  <c r="E2013" i="1"/>
  <c r="AC2016" i="1" l="1"/>
  <c r="AI2015" i="1"/>
  <c r="I2015" i="1"/>
  <c r="W2015" i="1"/>
  <c r="D2015" i="1"/>
  <c r="L2016" i="1"/>
  <c r="H1902" i="1"/>
  <c r="AA2016" i="1"/>
  <c r="C2015" i="1"/>
  <c r="M2015" i="1"/>
  <c r="Y2014" i="1"/>
  <c r="Z2014" i="1" s="1"/>
  <c r="AG2014" i="1" s="1"/>
  <c r="X2014" i="1"/>
  <c r="AD2014" i="1"/>
  <c r="A2016" i="1"/>
  <c r="K2017" i="1" s="1"/>
  <c r="E2014" i="1"/>
  <c r="AC2017" i="1" l="1"/>
  <c r="AI2016" i="1"/>
  <c r="W2016" i="1"/>
  <c r="D2016" i="1"/>
  <c r="I2016" i="1"/>
  <c r="AB2015" i="1"/>
  <c r="AD2015" i="1" s="1"/>
  <c r="L2017" i="1"/>
  <c r="H1903" i="1"/>
  <c r="AA2017" i="1"/>
  <c r="Y2015" i="1"/>
  <c r="Z2015" i="1" s="1"/>
  <c r="AG2015" i="1" s="1"/>
  <c r="X2015" i="1"/>
  <c r="C2016" i="1"/>
  <c r="M2016" i="1"/>
  <c r="E2015" i="1"/>
  <c r="A2017" i="1"/>
  <c r="K2018" i="1" s="1"/>
  <c r="AC2018" i="1" l="1"/>
  <c r="AI2017" i="1"/>
  <c r="W2017" i="1"/>
  <c r="D2017" i="1"/>
  <c r="I2017" i="1"/>
  <c r="AB2016" i="1"/>
  <c r="AD2016" i="1" s="1"/>
  <c r="L2018" i="1"/>
  <c r="H1904" i="1"/>
  <c r="AA2018" i="1"/>
  <c r="Y2016" i="1"/>
  <c r="X2016" i="1"/>
  <c r="C2017" i="1"/>
  <c r="M2017" i="1"/>
  <c r="AB2017" i="1" s="1"/>
  <c r="A2018" i="1"/>
  <c r="K2019" i="1" s="1"/>
  <c r="E2016" i="1"/>
  <c r="AC2019" i="1" l="1"/>
  <c r="AI2018" i="1"/>
  <c r="W2018" i="1"/>
  <c r="D2018" i="1"/>
  <c r="I2018" i="1"/>
  <c r="L2019" i="1"/>
  <c r="H1905" i="1"/>
  <c r="AA2019" i="1"/>
  <c r="C2018" i="1"/>
  <c r="M2018" i="1"/>
  <c r="AB2018" i="1" s="1"/>
  <c r="Y2017" i="1"/>
  <c r="Z2017" i="1" s="1"/>
  <c r="AG2017" i="1" s="1"/>
  <c r="X2017" i="1"/>
  <c r="E2017" i="1"/>
  <c r="AD2017" i="1"/>
  <c r="A2019" i="1"/>
  <c r="K2020" i="1" s="1"/>
  <c r="AC2020" i="1" l="1"/>
  <c r="AI2019" i="1"/>
  <c r="W2019" i="1"/>
  <c r="D2019" i="1"/>
  <c r="I2019" i="1"/>
  <c r="L2020" i="1"/>
  <c r="H1906" i="1"/>
  <c r="AA2020" i="1"/>
  <c r="M2019" i="1"/>
  <c r="AB2019" i="1" s="1"/>
  <c r="Y2018" i="1"/>
  <c r="X2018" i="1"/>
  <c r="C2019" i="1"/>
  <c r="E2018" i="1"/>
  <c r="A2020" i="1"/>
  <c r="K2021" i="1" s="1"/>
  <c r="AD2018" i="1"/>
  <c r="AC2021" i="1" l="1"/>
  <c r="AI2020" i="1"/>
  <c r="W2020" i="1"/>
  <c r="D2020" i="1"/>
  <c r="I2020" i="1"/>
  <c r="L2021" i="1"/>
  <c r="H1907" i="1"/>
  <c r="AA2021" i="1"/>
  <c r="C2020" i="1"/>
  <c r="M2020" i="1"/>
  <c r="AB2020" i="1" s="1"/>
  <c r="Y2019" i="1"/>
  <c r="X2019" i="1"/>
  <c r="AD2019" i="1"/>
  <c r="E2019" i="1"/>
  <c r="A2021" i="1"/>
  <c r="K2022" i="1" s="1"/>
  <c r="AC2022" i="1" l="1"/>
  <c r="AI2021" i="1"/>
  <c r="W2021" i="1"/>
  <c r="D2021" i="1"/>
  <c r="I2021" i="1"/>
  <c r="L2022" i="1"/>
  <c r="H1908" i="1"/>
  <c r="AA2022" i="1"/>
  <c r="M2021" i="1"/>
  <c r="Y2020" i="1"/>
  <c r="Z2020" i="1" s="1"/>
  <c r="AG2020" i="1" s="1"/>
  <c r="X2020" i="1"/>
  <c r="C2021" i="1"/>
  <c r="AD2020" i="1"/>
  <c r="E2020" i="1"/>
  <c r="A2022" i="1"/>
  <c r="K2023" i="1" s="1"/>
  <c r="AC2023" i="1" l="1"/>
  <c r="AI2022" i="1"/>
  <c r="W2022" i="1"/>
  <c r="D2022" i="1"/>
  <c r="I2022" i="1"/>
  <c r="AB2021" i="1"/>
  <c r="AD2021" i="1" s="1"/>
  <c r="L2023" i="1"/>
  <c r="H1909" i="1"/>
  <c r="AA2023" i="1"/>
  <c r="M2022" i="1"/>
  <c r="AB2022" i="1" s="1"/>
  <c r="Y2021" i="1"/>
  <c r="Z2021" i="1" s="1"/>
  <c r="AG2021" i="1" s="1"/>
  <c r="X2021" i="1"/>
  <c r="C2022" i="1"/>
  <c r="A2023" i="1"/>
  <c r="K2024" i="1" s="1"/>
  <c r="E2021" i="1"/>
  <c r="AC2024" i="1" l="1"/>
  <c r="AI2023" i="1"/>
  <c r="I2023" i="1"/>
  <c r="W2023" i="1"/>
  <c r="D2023" i="1"/>
  <c r="L2024" i="1"/>
  <c r="H1910" i="1"/>
  <c r="AA2024" i="1"/>
  <c r="Y2022" i="1"/>
  <c r="X2022" i="1"/>
  <c r="C2023" i="1"/>
  <c r="M2023" i="1"/>
  <c r="E2022" i="1"/>
  <c r="A2024" i="1"/>
  <c r="K2025" i="1" s="1"/>
  <c r="AD2022" i="1"/>
  <c r="AC2025" i="1" l="1"/>
  <c r="AI2024" i="1"/>
  <c r="W2024" i="1"/>
  <c r="D2024" i="1"/>
  <c r="I2024" i="1"/>
  <c r="AB2023" i="1"/>
  <c r="AD2023" i="1" s="1"/>
  <c r="L2025" i="1"/>
  <c r="H1911" i="1"/>
  <c r="M2024" i="1"/>
  <c r="AA2025" i="1"/>
  <c r="C2024" i="1"/>
  <c r="Y2023" i="1"/>
  <c r="Z2023" i="1" s="1"/>
  <c r="AG2023" i="1" s="1"/>
  <c r="X2023" i="1"/>
  <c r="E2023" i="1"/>
  <c r="A2025" i="1"/>
  <c r="K2026" i="1" s="1"/>
  <c r="AC2026" i="1" l="1"/>
  <c r="AI2025" i="1"/>
  <c r="W2025" i="1"/>
  <c r="D2025" i="1"/>
  <c r="I2025" i="1"/>
  <c r="AB2024" i="1"/>
  <c r="AD2024" i="1" s="1"/>
  <c r="L2026" i="1"/>
  <c r="H1912" i="1"/>
  <c r="AA2026" i="1"/>
  <c r="M2025" i="1"/>
  <c r="Y2024" i="1"/>
  <c r="Z2024" i="1" s="1"/>
  <c r="AG2024" i="1" s="1"/>
  <c r="X2024" i="1"/>
  <c r="C2025" i="1"/>
  <c r="A2026" i="1"/>
  <c r="E2024" i="1"/>
  <c r="D2026" i="1" l="1"/>
  <c r="AC2027" i="1"/>
  <c r="K2027" i="1"/>
  <c r="K2028" i="1" s="1"/>
  <c r="AI2026" i="1"/>
  <c r="I2026" i="1"/>
  <c r="AB2025" i="1"/>
  <c r="AD2025" i="1" s="1"/>
  <c r="W2026" i="1"/>
  <c r="L2027" i="1"/>
  <c r="H1913" i="1"/>
  <c r="AA2027" i="1"/>
  <c r="M2026" i="1"/>
  <c r="AB2026" i="1" s="1"/>
  <c r="Y2025" i="1"/>
  <c r="X2025" i="1"/>
  <c r="C2026" i="1"/>
  <c r="E2025" i="1"/>
  <c r="A2027" i="1"/>
  <c r="D2027" i="1" s="1"/>
  <c r="AC2028" i="1" l="1"/>
  <c r="AI2027" i="1"/>
  <c r="I2027" i="1"/>
  <c r="W2027" i="1"/>
  <c r="L2028" i="1"/>
  <c r="H1914" i="1"/>
  <c r="AA2028" i="1"/>
  <c r="Y2026" i="1"/>
  <c r="X2026" i="1"/>
  <c r="M2027" i="1"/>
  <c r="C2027" i="1"/>
  <c r="AD2026" i="1"/>
  <c r="A2028" i="1"/>
  <c r="K2029" i="1" s="1"/>
  <c r="E2026" i="1"/>
  <c r="AC2029" i="1" l="1"/>
  <c r="AI2028" i="1"/>
  <c r="I2028" i="1"/>
  <c r="W2028" i="1"/>
  <c r="D2028" i="1"/>
  <c r="AB2027" i="1"/>
  <c r="AD2027" i="1" s="1"/>
  <c r="L2029" i="1"/>
  <c r="H1915" i="1"/>
  <c r="AA2029" i="1"/>
  <c r="M2028" i="1"/>
  <c r="AB2028" i="1" s="1"/>
  <c r="Y2027" i="1"/>
  <c r="X2027" i="1"/>
  <c r="C2028" i="1"/>
  <c r="E2027" i="1"/>
  <c r="A2029" i="1"/>
  <c r="K2030" i="1" s="1"/>
  <c r="AC2030" i="1" l="1"/>
  <c r="AI2029" i="1"/>
  <c r="W2029" i="1"/>
  <c r="D2029" i="1"/>
  <c r="I2029" i="1"/>
  <c r="L2030" i="1"/>
  <c r="H1916" i="1"/>
  <c r="AA2030" i="1"/>
  <c r="C2029" i="1"/>
  <c r="Y2028" i="1"/>
  <c r="Z2028" i="1" s="1"/>
  <c r="AG2028" i="1" s="1"/>
  <c r="X2028" i="1"/>
  <c r="M2029" i="1"/>
  <c r="AB2029" i="1" s="1"/>
  <c r="AD2028" i="1"/>
  <c r="A2030" i="1"/>
  <c r="D2030" i="1" s="1"/>
  <c r="E2028" i="1"/>
  <c r="AC2031" i="1" l="1"/>
  <c r="K2031" i="1"/>
  <c r="AI2030" i="1"/>
  <c r="I2030" i="1"/>
  <c r="W2030" i="1"/>
  <c r="L2031" i="1"/>
  <c r="H1917" i="1"/>
  <c r="AD2029" i="1"/>
  <c r="C2030" i="1"/>
  <c r="AA2031" i="1"/>
  <c r="M2030" i="1"/>
  <c r="AB2030" i="1" s="1"/>
  <c r="Y2029" i="1"/>
  <c r="Z2029" i="1" s="1"/>
  <c r="AG2029" i="1" s="1"/>
  <c r="X2029" i="1"/>
  <c r="E2029" i="1"/>
  <c r="A2031" i="1"/>
  <c r="D2031" i="1" s="1"/>
  <c r="Z1928" i="1"/>
  <c r="AG1928" i="1" s="1"/>
  <c r="K2032" i="1" l="1"/>
  <c r="AC2032" i="1"/>
  <c r="AI2031" i="1"/>
  <c r="I2031" i="1"/>
  <c r="L2032" i="1"/>
  <c r="W2031" i="1"/>
  <c r="H1918" i="1"/>
  <c r="AA2032" i="1"/>
  <c r="M2031" i="1"/>
  <c r="Y2030" i="1"/>
  <c r="Z2030" i="1" s="1"/>
  <c r="AG2030" i="1" s="1"/>
  <c r="X2030" i="1"/>
  <c r="C2031" i="1"/>
  <c r="AD2030" i="1"/>
  <c r="E2030" i="1"/>
  <c r="A2032" i="1"/>
  <c r="Z1926" i="1"/>
  <c r="AC2033" i="1" l="1"/>
  <c r="K2033" i="1"/>
  <c r="AI2032" i="1"/>
  <c r="I2032" i="1"/>
  <c r="W2032" i="1"/>
  <c r="D2032" i="1"/>
  <c r="AB2031" i="1"/>
  <c r="AD2031" i="1" s="1"/>
  <c r="L2033" i="1"/>
  <c r="H1919" i="1"/>
  <c r="C2032" i="1"/>
  <c r="AA2033" i="1"/>
  <c r="M2032" i="1"/>
  <c r="AB2032" i="1" s="1"/>
  <c r="Y2031" i="1"/>
  <c r="Z2031" i="1" s="1"/>
  <c r="AG2031" i="1" s="1"/>
  <c r="X2031" i="1"/>
  <c r="A2033" i="1"/>
  <c r="E2031" i="1"/>
  <c r="Z1927" i="1"/>
  <c r="AG1926" i="1"/>
  <c r="K2034" i="1" l="1"/>
  <c r="AC2034" i="1"/>
  <c r="AI2033" i="1"/>
  <c r="W2033" i="1"/>
  <c r="D2033" i="1"/>
  <c r="I2033" i="1"/>
  <c r="L2034" i="1"/>
  <c r="H1920" i="1"/>
  <c r="AA2034" i="1"/>
  <c r="M2033" i="1"/>
  <c r="Y2032" i="1"/>
  <c r="Z2032" i="1" s="1"/>
  <c r="AG2032" i="1" s="1"/>
  <c r="X2032" i="1"/>
  <c r="C2033" i="1"/>
  <c r="E2032" i="1"/>
  <c r="AD2032" i="1"/>
  <c r="A2034" i="1"/>
  <c r="AG1927" i="1"/>
  <c r="AC2035" i="1" l="1"/>
  <c r="K2035" i="1"/>
  <c r="AI2034" i="1"/>
  <c r="W2034" i="1"/>
  <c r="D2034" i="1"/>
  <c r="I2034" i="1"/>
  <c r="AB2033" i="1"/>
  <c r="AD2033" i="1" s="1"/>
  <c r="L2035" i="1"/>
  <c r="H1921" i="1"/>
  <c r="AA2035" i="1"/>
  <c r="M2034" i="1"/>
  <c r="AB2034" i="1" s="1"/>
  <c r="Y2033" i="1"/>
  <c r="Z2033" i="1" s="1"/>
  <c r="AG2033" i="1" s="1"/>
  <c r="X2033" i="1"/>
  <c r="C2034" i="1"/>
  <c r="E2033" i="1"/>
  <c r="A2035" i="1"/>
  <c r="K2036" i="1" l="1"/>
  <c r="AC2036" i="1"/>
  <c r="AI2035" i="1"/>
  <c r="W2035" i="1"/>
  <c r="D2035" i="1"/>
  <c r="I2035" i="1"/>
  <c r="L2036" i="1"/>
  <c r="H1922" i="1"/>
  <c r="AA2036" i="1"/>
  <c r="C2035" i="1"/>
  <c r="M2035" i="1"/>
  <c r="AB2035" i="1" s="1"/>
  <c r="E2034" i="1"/>
  <c r="Y2034" i="1"/>
  <c r="Z2034" i="1" s="1"/>
  <c r="AG2034" i="1" s="1"/>
  <c r="X2034" i="1"/>
  <c r="AD2034" i="1"/>
  <c r="A2036" i="1"/>
  <c r="AC2037" i="1" l="1"/>
  <c r="K2037" i="1"/>
  <c r="AI2036" i="1"/>
  <c r="W2036" i="1"/>
  <c r="D2036" i="1"/>
  <c r="I2036" i="1"/>
  <c r="L2037" i="1"/>
  <c r="H1923" i="1"/>
  <c r="AA2037" i="1"/>
  <c r="M2036" i="1"/>
  <c r="Y2035" i="1"/>
  <c r="Z2035" i="1" s="1"/>
  <c r="AG2035" i="1" s="1"/>
  <c r="X2035" i="1"/>
  <c r="C2036" i="1"/>
  <c r="E2035" i="1"/>
  <c r="A2037" i="1"/>
  <c r="AD2035" i="1"/>
  <c r="K2038" i="1" l="1"/>
  <c r="AC2038" i="1"/>
  <c r="AI2037" i="1"/>
  <c r="W2037" i="1"/>
  <c r="D2037" i="1"/>
  <c r="I2037" i="1"/>
  <c r="AB2036" i="1"/>
  <c r="AD2036" i="1" s="1"/>
  <c r="L2038" i="1"/>
  <c r="H1924" i="1"/>
  <c r="AA2038" i="1"/>
  <c r="Y2036" i="1"/>
  <c r="Z2036" i="1" s="1"/>
  <c r="AG2036" i="1" s="1"/>
  <c r="X2036" i="1"/>
  <c r="C2037" i="1"/>
  <c r="M2037" i="1"/>
  <c r="E2036" i="1"/>
  <c r="A2038" i="1"/>
  <c r="AC2039" i="1" l="1"/>
  <c r="K2039" i="1"/>
  <c r="AI2038" i="1"/>
  <c r="W2038" i="1"/>
  <c r="D2038" i="1"/>
  <c r="I2038" i="1"/>
  <c r="AB2037" i="1"/>
  <c r="AD2037" i="1" s="1"/>
  <c r="L2039" i="1"/>
  <c r="H1925" i="1"/>
  <c r="AA2039" i="1"/>
  <c r="C2038" i="1"/>
  <c r="M2038" i="1"/>
  <c r="Y2037" i="1"/>
  <c r="Z2037" i="1" s="1"/>
  <c r="AG2037" i="1" s="1"/>
  <c r="X2037" i="1"/>
  <c r="A2039" i="1"/>
  <c r="E2037" i="1"/>
  <c r="K2040" i="1" l="1"/>
  <c r="AC2040" i="1"/>
  <c r="AC2041" i="1" s="1"/>
  <c r="AI2039" i="1"/>
  <c r="W2039" i="1"/>
  <c r="D2039" i="1"/>
  <c r="I2039" i="1"/>
  <c r="AB2038" i="1"/>
  <c r="AD2038" i="1" s="1"/>
  <c r="L2040" i="1"/>
  <c r="H1926" i="1"/>
  <c r="AA2040" i="1"/>
  <c r="M2039" i="1"/>
  <c r="C2039" i="1"/>
  <c r="Y2038" i="1"/>
  <c r="Z2038" i="1" s="1"/>
  <c r="AG2038" i="1" s="1"/>
  <c r="X2038" i="1"/>
  <c r="Z1934" i="1"/>
  <c r="AG1934" i="1" s="1"/>
  <c r="E2038" i="1"/>
  <c r="A2040" i="1"/>
  <c r="K2041" i="1" l="1"/>
  <c r="AI2040" i="1"/>
  <c r="W2040" i="1"/>
  <c r="D2040" i="1"/>
  <c r="I2040" i="1"/>
  <c r="AB2039" i="1"/>
  <c r="AD2039" i="1" s="1"/>
  <c r="L2041" i="1"/>
  <c r="H1927" i="1"/>
  <c r="AA2041" i="1"/>
  <c r="M2040" i="1"/>
  <c r="AB2040" i="1" s="1"/>
  <c r="C2040" i="1"/>
  <c r="Y2039" i="1"/>
  <c r="Z2039" i="1" s="1"/>
  <c r="AG2039" i="1" s="1"/>
  <c r="X2039" i="1"/>
  <c r="E2039" i="1"/>
  <c r="A2041" i="1"/>
  <c r="AC2042" i="1" s="1"/>
  <c r="Z1935" i="1"/>
  <c r="K2042" i="1" l="1"/>
  <c r="AI2041" i="1"/>
  <c r="W2041" i="1"/>
  <c r="D2041" i="1"/>
  <c r="I2041" i="1"/>
  <c r="L2042" i="1"/>
  <c r="H1928" i="1"/>
  <c r="AA2042" i="1"/>
  <c r="M2041" i="1"/>
  <c r="AB2041" i="1" s="1"/>
  <c r="Y2040" i="1"/>
  <c r="Z2040" i="1" s="1"/>
  <c r="AG2040" i="1" s="1"/>
  <c r="X2040" i="1"/>
  <c r="C2041" i="1"/>
  <c r="Z1936" i="1"/>
  <c r="AG1936" i="1" s="1"/>
  <c r="E2040" i="1"/>
  <c r="A2042" i="1"/>
  <c r="AC2043" i="1" s="1"/>
  <c r="AD2040" i="1"/>
  <c r="AG1935" i="1"/>
  <c r="K2043" i="1" l="1"/>
  <c r="W2042" i="1"/>
  <c r="D2042" i="1"/>
  <c r="AI2042" i="1"/>
  <c r="I2042" i="1"/>
  <c r="L2043" i="1"/>
  <c r="H1929" i="1"/>
  <c r="AA2043" i="1"/>
  <c r="C2042" i="1"/>
  <c r="Y2041" i="1"/>
  <c r="Z2041" i="1" s="1"/>
  <c r="AG2041" i="1" s="1"/>
  <c r="X2041" i="1"/>
  <c r="M2042" i="1"/>
  <c r="E2041" i="1"/>
  <c r="A2043" i="1"/>
  <c r="AC2044" i="1" s="1"/>
  <c r="AD2041" i="1"/>
  <c r="K2044" i="1" l="1"/>
  <c r="AI2043" i="1"/>
  <c r="W2043" i="1"/>
  <c r="D2043" i="1"/>
  <c r="I2043" i="1"/>
  <c r="AB2042" i="1"/>
  <c r="AD2042" i="1" s="1"/>
  <c r="L2044" i="1"/>
  <c r="H1930" i="1"/>
  <c r="AA2044" i="1"/>
  <c r="Y2042" i="1"/>
  <c r="Z2042" i="1" s="1"/>
  <c r="AG2042" i="1" s="1"/>
  <c r="X2042" i="1"/>
  <c r="C2043" i="1"/>
  <c r="M2043" i="1"/>
  <c r="AB2043" i="1" s="1"/>
  <c r="E2042" i="1"/>
  <c r="A2044" i="1"/>
  <c r="AC2045" i="1" s="1"/>
  <c r="K2045" i="1" l="1"/>
  <c r="AI2044" i="1"/>
  <c r="I2044" i="1"/>
  <c r="W2044" i="1"/>
  <c r="D2044" i="1"/>
  <c r="L2045" i="1"/>
  <c r="H1931" i="1"/>
  <c r="AA2045" i="1"/>
  <c r="Y2043" i="1"/>
  <c r="Z2043" i="1" s="1"/>
  <c r="AG2043" i="1" s="1"/>
  <c r="X2043" i="1"/>
  <c r="C2044" i="1"/>
  <c r="M2044" i="1"/>
  <c r="AB2044" i="1" s="1"/>
  <c r="AD2043" i="1"/>
  <c r="E2043" i="1"/>
  <c r="A2045" i="1"/>
  <c r="AC2046" i="1" s="1"/>
  <c r="K2046" i="1" l="1"/>
  <c r="AI2045" i="1"/>
  <c r="W2045" i="1"/>
  <c r="D2045" i="1"/>
  <c r="I2045" i="1"/>
  <c r="L2046" i="1"/>
  <c r="H1932" i="1"/>
  <c r="AA2046" i="1"/>
  <c r="M2045" i="1"/>
  <c r="AB2045" i="1" s="1"/>
  <c r="Y2044" i="1"/>
  <c r="Z2044" i="1" s="1"/>
  <c r="AG2044" i="1" s="1"/>
  <c r="X2044" i="1"/>
  <c r="C2045" i="1"/>
  <c r="E2044" i="1"/>
  <c r="AD2044" i="1"/>
  <c r="A2046" i="1"/>
  <c r="AC2047" i="1" s="1"/>
  <c r="K2047" i="1" l="1"/>
  <c r="AI2046" i="1"/>
  <c r="W2046" i="1"/>
  <c r="D2046" i="1"/>
  <c r="I2046" i="1"/>
  <c r="L2047" i="1"/>
  <c r="H1933" i="1"/>
  <c r="AA2047" i="1"/>
  <c r="C2046" i="1"/>
  <c r="M2046" i="1"/>
  <c r="AB2046" i="1" s="1"/>
  <c r="Y2045" i="1"/>
  <c r="Z2045" i="1" s="1"/>
  <c r="AG2045" i="1" s="1"/>
  <c r="X2045" i="1"/>
  <c r="AD2045" i="1"/>
  <c r="A2047" i="1"/>
  <c r="AC2048" i="1" s="1"/>
  <c r="E2045" i="1"/>
  <c r="K2048" i="1" l="1"/>
  <c r="AI2047" i="1"/>
  <c r="W2047" i="1"/>
  <c r="D2047" i="1"/>
  <c r="I2047" i="1"/>
  <c r="L2048" i="1"/>
  <c r="H1934" i="1"/>
  <c r="AA2048" i="1"/>
  <c r="E2046" i="1"/>
  <c r="M2047" i="1"/>
  <c r="Y2046" i="1"/>
  <c r="Z2046" i="1" s="1"/>
  <c r="AG2046" i="1" s="1"/>
  <c r="X2046" i="1"/>
  <c r="C2047" i="1"/>
  <c r="AD2046" i="1"/>
  <c r="A2048" i="1"/>
  <c r="AC2049" i="1" s="1"/>
  <c r="K2049" i="1" l="1"/>
  <c r="AI2048" i="1"/>
  <c r="W2048" i="1"/>
  <c r="D2048" i="1"/>
  <c r="I2048" i="1"/>
  <c r="AB2047" i="1"/>
  <c r="AD2047" i="1" s="1"/>
  <c r="L2049" i="1"/>
  <c r="H1935" i="1"/>
  <c r="M2048" i="1"/>
  <c r="AB2048" i="1" s="1"/>
  <c r="AA2049" i="1"/>
  <c r="Y2047" i="1"/>
  <c r="X2047" i="1"/>
  <c r="C2048" i="1"/>
  <c r="E2047" i="1"/>
  <c r="A2049" i="1"/>
  <c r="AC2050" i="1" s="1"/>
  <c r="K2050" i="1" l="1"/>
  <c r="AI2049" i="1"/>
  <c r="W2049" i="1"/>
  <c r="D2049" i="1"/>
  <c r="I2049" i="1"/>
  <c r="L2050" i="1"/>
  <c r="H1936" i="1"/>
  <c r="M2049" i="1"/>
  <c r="AB2049" i="1" s="1"/>
  <c r="AA2050" i="1"/>
  <c r="Y2048" i="1"/>
  <c r="Z2048" i="1" s="1"/>
  <c r="AG2048" i="1" s="1"/>
  <c r="X2048" i="1"/>
  <c r="C2049" i="1"/>
  <c r="AD2048" i="1"/>
  <c r="E2048" i="1"/>
  <c r="A2050" i="1"/>
  <c r="AC2051" i="1" s="1"/>
  <c r="K2051" i="1" l="1"/>
  <c r="AI2050" i="1"/>
  <c r="I2050" i="1"/>
  <c r="W2050" i="1"/>
  <c r="D2050" i="1"/>
  <c r="L2051" i="1"/>
  <c r="H1937" i="1"/>
  <c r="M2050" i="1"/>
  <c r="AB2050" i="1" s="1"/>
  <c r="AA2051" i="1"/>
  <c r="Y2049" i="1"/>
  <c r="Z2049" i="1" s="1"/>
  <c r="AG2049" i="1" s="1"/>
  <c r="X2049" i="1"/>
  <c r="C2050" i="1"/>
  <c r="AD2049" i="1"/>
  <c r="E2049" i="1"/>
  <c r="A2051" i="1"/>
  <c r="AC2052" i="1" s="1"/>
  <c r="K2052" i="1" l="1"/>
  <c r="AI2051" i="1"/>
  <c r="I2051" i="1"/>
  <c r="W2051" i="1"/>
  <c r="D2051" i="1"/>
  <c r="L2052" i="1"/>
  <c r="H1938" i="1"/>
  <c r="AA2052" i="1"/>
  <c r="M2051" i="1"/>
  <c r="AB2051" i="1" s="1"/>
  <c r="Y2050" i="1"/>
  <c r="X2050" i="1"/>
  <c r="C2051" i="1"/>
  <c r="Z1933" i="1"/>
  <c r="E2050" i="1"/>
  <c r="AD2050" i="1"/>
  <c r="A2052" i="1"/>
  <c r="AC2053" i="1" s="1"/>
  <c r="K2053" i="1" l="1"/>
  <c r="AI2052" i="1"/>
  <c r="I2052" i="1"/>
  <c r="W2052" i="1"/>
  <c r="D2052" i="1"/>
  <c r="L2053" i="1"/>
  <c r="H1939" i="1"/>
  <c r="AA2053" i="1"/>
  <c r="C2052" i="1"/>
  <c r="M2052" i="1"/>
  <c r="AG1933" i="1"/>
  <c r="Y2051" i="1"/>
  <c r="X2051" i="1"/>
  <c r="E2051" i="1"/>
  <c r="A2053" i="1"/>
  <c r="AC2054" i="1" s="1"/>
  <c r="AD2051" i="1"/>
  <c r="K2054" i="1" l="1"/>
  <c r="AI2053" i="1"/>
  <c r="W2053" i="1"/>
  <c r="D2053" i="1"/>
  <c r="I2053" i="1"/>
  <c r="AB2052" i="1"/>
  <c r="AD2052" i="1" s="1"/>
  <c r="L2054" i="1"/>
  <c r="H1940" i="1"/>
  <c r="M2053" i="1"/>
  <c r="AB2053" i="1" s="1"/>
  <c r="AA2054" i="1"/>
  <c r="Y2052" i="1"/>
  <c r="Z2052" i="1" s="1"/>
  <c r="AG2052" i="1" s="1"/>
  <c r="X2052" i="1"/>
  <c r="C2053" i="1"/>
  <c r="E2052" i="1"/>
  <c r="A2054" i="1"/>
  <c r="AC2055" i="1" s="1"/>
  <c r="K2055" i="1" l="1"/>
  <c r="AI2054" i="1"/>
  <c r="I2054" i="1"/>
  <c r="W2054" i="1"/>
  <c r="D2054" i="1"/>
  <c r="L2055" i="1"/>
  <c r="H1941" i="1"/>
  <c r="C2054" i="1"/>
  <c r="AA2055" i="1"/>
  <c r="M2054" i="1"/>
  <c r="AB2054" i="1" s="1"/>
  <c r="Y2053" i="1"/>
  <c r="Z2053" i="1" s="1"/>
  <c r="AG2053" i="1" s="1"/>
  <c r="X2053" i="1"/>
  <c r="E2053" i="1"/>
  <c r="AD2053" i="1"/>
  <c r="A2055" i="1"/>
  <c r="AC2056" i="1" s="1"/>
  <c r="K2056" i="1" l="1"/>
  <c r="AI2055" i="1"/>
  <c r="W2055" i="1"/>
  <c r="D2055" i="1"/>
  <c r="I2055" i="1"/>
  <c r="L2056" i="1"/>
  <c r="AD2054" i="1"/>
  <c r="H1942" i="1"/>
  <c r="AA2056" i="1"/>
  <c r="M2055" i="1"/>
  <c r="AB2055" i="1" s="1"/>
  <c r="Y2054" i="1"/>
  <c r="Z2054" i="1" s="1"/>
  <c r="AG2054" i="1" s="1"/>
  <c r="X2054" i="1"/>
  <c r="C2055" i="1"/>
  <c r="E2054" i="1"/>
  <c r="A2056" i="1"/>
  <c r="AC2057" i="1" s="1"/>
  <c r="K2057" i="1" l="1"/>
  <c r="AI2056" i="1"/>
  <c r="I2056" i="1"/>
  <c r="W2056" i="1"/>
  <c r="D2056" i="1"/>
  <c r="L2057" i="1"/>
  <c r="C2056" i="1"/>
  <c r="H1943" i="1"/>
  <c r="AA2057" i="1"/>
  <c r="M2056" i="1"/>
  <c r="Y2055" i="1"/>
  <c r="Z2055" i="1" s="1"/>
  <c r="AG2055" i="1" s="1"/>
  <c r="X2055" i="1"/>
  <c r="E2055" i="1"/>
  <c r="AD2055" i="1"/>
  <c r="A2057" i="1"/>
  <c r="D2057" i="1" l="1"/>
  <c r="AC2058" i="1"/>
  <c r="K2058" i="1"/>
  <c r="AI2057" i="1"/>
  <c r="I2057" i="1"/>
  <c r="AB2056" i="1"/>
  <c r="AD2056" i="1" s="1"/>
  <c r="W2057" i="1"/>
  <c r="L2058" i="1"/>
  <c r="H1944" i="1"/>
  <c r="AA2058" i="1"/>
  <c r="M2057" i="1"/>
  <c r="Y2056" i="1"/>
  <c r="X2056" i="1"/>
  <c r="C2057" i="1"/>
  <c r="E2056" i="1"/>
  <c r="A2058" i="1"/>
  <c r="K2059" i="1" l="1"/>
  <c r="AC2059" i="1"/>
  <c r="AI2058" i="1"/>
  <c r="I2058" i="1"/>
  <c r="W2058" i="1"/>
  <c r="D2058" i="1"/>
  <c r="AB2057" i="1"/>
  <c r="AD2057" i="1" s="1"/>
  <c r="L2059" i="1"/>
  <c r="C2058" i="1"/>
  <c r="H1945" i="1"/>
  <c r="AA2059" i="1"/>
  <c r="M2058" i="1"/>
  <c r="AB2058" i="1" s="1"/>
  <c r="Y2057" i="1"/>
  <c r="X2057" i="1"/>
  <c r="A2059" i="1"/>
  <c r="E2057" i="1"/>
  <c r="AC2060" i="1" l="1"/>
  <c r="K2060" i="1"/>
  <c r="AI2059" i="1"/>
  <c r="W2059" i="1"/>
  <c r="D2059" i="1"/>
  <c r="I2059" i="1"/>
  <c r="L2060" i="1"/>
  <c r="H1946" i="1"/>
  <c r="AA2060" i="1"/>
  <c r="C2059" i="1"/>
  <c r="M2059" i="1"/>
  <c r="AB2059" i="1" s="1"/>
  <c r="Y2058" i="1"/>
  <c r="Z2058" i="1" s="1"/>
  <c r="AG2058" i="1" s="1"/>
  <c r="X2058" i="1"/>
  <c r="AD2058" i="1"/>
  <c r="A2060" i="1"/>
  <c r="E2058" i="1"/>
  <c r="Z1957" i="1"/>
  <c r="AG1957" i="1" s="1"/>
  <c r="K2061" i="1" l="1"/>
  <c r="AC2061" i="1"/>
  <c r="AI2060" i="1"/>
  <c r="W2060" i="1"/>
  <c r="D2060" i="1"/>
  <c r="I2060" i="1"/>
  <c r="L2061" i="1"/>
  <c r="H1947" i="1"/>
  <c r="AA2061" i="1"/>
  <c r="M2060" i="1"/>
  <c r="AB2060" i="1" s="1"/>
  <c r="Y2059" i="1"/>
  <c r="X2059" i="1"/>
  <c r="C2060" i="1"/>
  <c r="E2059" i="1"/>
  <c r="A2061" i="1"/>
  <c r="AD2059" i="1"/>
  <c r="AC2062" i="1" l="1"/>
  <c r="K2062" i="1"/>
  <c r="AI2061" i="1"/>
  <c r="W2061" i="1"/>
  <c r="D2061" i="1"/>
  <c r="I2061" i="1"/>
  <c r="L2062" i="1"/>
  <c r="H1948" i="1"/>
  <c r="AA2062" i="1"/>
  <c r="M2061" i="1"/>
  <c r="AB2061" i="1" s="1"/>
  <c r="AD2061" i="1" s="1"/>
  <c r="C2061" i="1"/>
  <c r="AD2060" i="1"/>
  <c r="Y2060" i="1"/>
  <c r="X2060" i="1"/>
  <c r="E2060" i="1"/>
  <c r="A2062" i="1"/>
  <c r="Z1956" i="1"/>
  <c r="AG1956" i="1" s="1"/>
  <c r="K2063" i="1" l="1"/>
  <c r="AC2063" i="1"/>
  <c r="AI2062" i="1"/>
  <c r="W2062" i="1"/>
  <c r="D2062" i="1"/>
  <c r="I2062" i="1"/>
  <c r="L2063" i="1"/>
  <c r="E2061" i="1"/>
  <c r="H1949" i="1"/>
  <c r="AA2063" i="1"/>
  <c r="Y2061" i="1"/>
  <c r="Z2061" i="1" s="1"/>
  <c r="AG2061" i="1" s="1"/>
  <c r="X2061" i="1"/>
  <c r="M2062" i="1"/>
  <c r="C2062" i="1"/>
  <c r="A2063" i="1"/>
  <c r="D2063" i="1" s="1"/>
  <c r="AC2064" i="1" l="1"/>
  <c r="K2064" i="1"/>
  <c r="AI2063" i="1"/>
  <c r="I2063" i="1"/>
  <c r="AB2062" i="1"/>
  <c r="AD2062" i="1" s="1"/>
  <c r="W2063" i="1"/>
  <c r="L2064" i="1"/>
  <c r="M2063" i="1"/>
  <c r="AB2063" i="1" s="1"/>
  <c r="AD2063" i="1" s="1"/>
  <c r="H1950" i="1"/>
  <c r="AA2064" i="1"/>
  <c r="Y2062" i="1"/>
  <c r="Z2062" i="1" s="1"/>
  <c r="AG2062" i="1" s="1"/>
  <c r="X2062" i="1"/>
  <c r="C2063" i="1"/>
  <c r="E2062" i="1"/>
  <c r="A2064" i="1"/>
  <c r="D2064" i="1" s="1"/>
  <c r="K2065" i="1" l="1"/>
  <c r="AC2065" i="1"/>
  <c r="AI2064" i="1"/>
  <c r="I2064" i="1"/>
  <c r="W2064" i="1"/>
  <c r="L2065" i="1"/>
  <c r="H1951" i="1"/>
  <c r="AA2065" i="1"/>
  <c r="C2064" i="1"/>
  <c r="M2064" i="1"/>
  <c r="Y2063" i="1"/>
  <c r="Z2063" i="1" s="1"/>
  <c r="AG2063" i="1" s="1"/>
  <c r="X2063" i="1"/>
  <c r="E2063" i="1"/>
  <c r="A2065" i="1"/>
  <c r="Z1959" i="1"/>
  <c r="AC2066" i="1" l="1"/>
  <c r="K2066" i="1"/>
  <c r="AI2065" i="1"/>
  <c r="W2065" i="1"/>
  <c r="D2065" i="1"/>
  <c r="I2065" i="1"/>
  <c r="AB2064" i="1"/>
  <c r="AD2064" i="1" s="1"/>
  <c r="L2066" i="1"/>
  <c r="H1952" i="1"/>
  <c r="C2065" i="1"/>
  <c r="AA2066" i="1"/>
  <c r="M2065" i="1"/>
  <c r="AB2065" i="1" s="1"/>
  <c r="Y2064" i="1"/>
  <c r="Z2064" i="1" s="1"/>
  <c r="AG2064" i="1" s="1"/>
  <c r="X2064" i="1"/>
  <c r="E2064" i="1"/>
  <c r="A2066" i="1"/>
  <c r="AG1959" i="1"/>
  <c r="Z1960" i="1"/>
  <c r="K2067" i="1" l="1"/>
  <c r="AC2067" i="1"/>
  <c r="AI2066" i="1"/>
  <c r="W2066" i="1"/>
  <c r="D2066" i="1"/>
  <c r="I2066" i="1"/>
  <c r="L2067" i="1"/>
  <c r="E2065" i="1"/>
  <c r="H1953" i="1"/>
  <c r="AA2067" i="1"/>
  <c r="Y2065" i="1"/>
  <c r="Z2065" i="1" s="1"/>
  <c r="AG2065" i="1" s="1"/>
  <c r="X2065" i="1"/>
  <c r="M2066" i="1"/>
  <c r="AB2066" i="1" s="1"/>
  <c r="C2066" i="1"/>
  <c r="AD2065" i="1"/>
  <c r="A2067" i="1"/>
  <c r="AG1960" i="1"/>
  <c r="AC2068" i="1" l="1"/>
  <c r="K2068" i="1"/>
  <c r="AI2067" i="1"/>
  <c r="W2067" i="1"/>
  <c r="D2067" i="1"/>
  <c r="I2067" i="1"/>
  <c r="L2068" i="1"/>
  <c r="H1954" i="1"/>
  <c r="AA2068" i="1"/>
  <c r="C2067" i="1"/>
  <c r="M2067" i="1"/>
  <c r="Y2066" i="1"/>
  <c r="Z2066" i="1" s="1"/>
  <c r="AG2066" i="1" s="1"/>
  <c r="X2066" i="1"/>
  <c r="AD2066" i="1"/>
  <c r="E2066" i="1"/>
  <c r="A2068" i="1"/>
  <c r="D2068" i="1" s="1"/>
  <c r="K2069" i="1" l="1"/>
  <c r="AC2069" i="1"/>
  <c r="AI2068" i="1"/>
  <c r="I2068" i="1"/>
  <c r="AB2067" i="1"/>
  <c r="AD2067" i="1" s="1"/>
  <c r="W2068" i="1"/>
  <c r="L2069" i="1"/>
  <c r="H1955" i="1"/>
  <c r="AA2069" i="1"/>
  <c r="M2068" i="1"/>
  <c r="AB2068" i="1" s="1"/>
  <c r="Y2067" i="1"/>
  <c r="Z2067" i="1" s="1"/>
  <c r="AG2067" i="1" s="1"/>
  <c r="X2067" i="1"/>
  <c r="C2068" i="1"/>
  <c r="A2069" i="1"/>
  <c r="E2067" i="1"/>
  <c r="AC2070" i="1" l="1"/>
  <c r="K2070" i="1"/>
  <c r="AI2069" i="1"/>
  <c r="W2069" i="1"/>
  <c r="D2069" i="1"/>
  <c r="I2069" i="1"/>
  <c r="L2070" i="1"/>
  <c r="H1956" i="1"/>
  <c r="AA2070" i="1"/>
  <c r="C2069" i="1"/>
  <c r="M2069" i="1"/>
  <c r="Y2068" i="1"/>
  <c r="Z2068" i="1" s="1"/>
  <c r="AG2068" i="1" s="1"/>
  <c r="X2068" i="1"/>
  <c r="AD2068" i="1"/>
  <c r="E2068" i="1"/>
  <c r="A2070" i="1"/>
  <c r="K2071" i="1" l="1"/>
  <c r="AC2071" i="1"/>
  <c r="AI2070" i="1"/>
  <c r="W2070" i="1"/>
  <c r="D2070" i="1"/>
  <c r="I2070" i="1"/>
  <c r="AB2069" i="1"/>
  <c r="AD2069" i="1" s="1"/>
  <c r="L2071" i="1"/>
  <c r="H1957" i="1"/>
  <c r="AA2071" i="1"/>
  <c r="M2070" i="1"/>
  <c r="AB2070" i="1" s="1"/>
  <c r="Y2069" i="1"/>
  <c r="Z2069" i="1" s="1"/>
  <c r="AG2069" i="1" s="1"/>
  <c r="X2069" i="1"/>
  <c r="C2070" i="1"/>
  <c r="E2069" i="1"/>
  <c r="A2071" i="1"/>
  <c r="AC2072" i="1" l="1"/>
  <c r="K2072" i="1"/>
  <c r="AI2071" i="1"/>
  <c r="W2071" i="1"/>
  <c r="D2071" i="1"/>
  <c r="I2071" i="1"/>
  <c r="L2072" i="1"/>
  <c r="H1958" i="1"/>
  <c r="AA2072" i="1"/>
  <c r="C2071" i="1"/>
  <c r="M2071" i="1"/>
  <c r="Y2070" i="1"/>
  <c r="Z2070" i="1" s="1"/>
  <c r="AG2070" i="1" s="1"/>
  <c r="X2070" i="1"/>
  <c r="Z1966" i="1"/>
  <c r="AG1966" i="1" s="1"/>
  <c r="AD2070" i="1"/>
  <c r="A2072" i="1"/>
  <c r="E2070" i="1"/>
  <c r="K2073" i="1" l="1"/>
  <c r="AC2073" i="1"/>
  <c r="AI2072" i="1"/>
  <c r="I2072" i="1"/>
  <c r="W2072" i="1"/>
  <c r="D2072" i="1"/>
  <c r="AB2071" i="1"/>
  <c r="AD2071" i="1" s="1"/>
  <c r="L2073" i="1"/>
  <c r="C2072" i="1"/>
  <c r="H1959" i="1"/>
  <c r="AA2073" i="1"/>
  <c r="M2072" i="1"/>
  <c r="AB2072" i="1" s="1"/>
  <c r="Y2071" i="1"/>
  <c r="Z2071" i="1" s="1"/>
  <c r="AG2071" i="1" s="1"/>
  <c r="X2071" i="1"/>
  <c r="A2073" i="1"/>
  <c r="E2071" i="1"/>
  <c r="AC2074" i="1" l="1"/>
  <c r="K2074" i="1"/>
  <c r="AI2073" i="1"/>
  <c r="W2073" i="1"/>
  <c r="D2073" i="1"/>
  <c r="I2073" i="1"/>
  <c r="L2074" i="1"/>
  <c r="H1960" i="1"/>
  <c r="AA2074" i="1"/>
  <c r="Y2072" i="1"/>
  <c r="Z2072" i="1" s="1"/>
  <c r="AG2072" i="1" s="1"/>
  <c r="X2072" i="1"/>
  <c r="M2073" i="1"/>
  <c r="C2073" i="1"/>
  <c r="E2072" i="1"/>
  <c r="AD2072" i="1"/>
  <c r="A2074" i="1"/>
  <c r="K2075" i="1" l="1"/>
  <c r="AC2075" i="1"/>
  <c r="AI2074" i="1"/>
  <c r="W2074" i="1"/>
  <c r="D2074" i="1"/>
  <c r="I2074" i="1"/>
  <c r="AB2073" i="1"/>
  <c r="AD2073" i="1" s="1"/>
  <c r="L2075" i="1"/>
  <c r="H1961" i="1"/>
  <c r="AA2075" i="1"/>
  <c r="M2074" i="1"/>
  <c r="AB2074" i="1" s="1"/>
  <c r="Y2073" i="1"/>
  <c r="Z2073" i="1" s="1"/>
  <c r="AG2073" i="1" s="1"/>
  <c r="X2073" i="1"/>
  <c r="C2074" i="1"/>
  <c r="A2075" i="1"/>
  <c r="E2073" i="1"/>
  <c r="AC2076" i="1" l="1"/>
  <c r="K2076" i="1"/>
  <c r="AI2075" i="1"/>
  <c r="W2075" i="1"/>
  <c r="D2075" i="1"/>
  <c r="I2075" i="1"/>
  <c r="L2076" i="1"/>
  <c r="H1962" i="1"/>
  <c r="AA2076" i="1"/>
  <c r="C2075" i="1"/>
  <c r="M2075" i="1"/>
  <c r="Y2074" i="1"/>
  <c r="Z2074" i="1" s="1"/>
  <c r="AG2074" i="1" s="1"/>
  <c r="X2074" i="1"/>
  <c r="E2074" i="1"/>
  <c r="AD2074" i="1"/>
  <c r="A2076" i="1"/>
  <c r="D2076" i="1" s="1"/>
  <c r="AC2077" i="1" l="1"/>
  <c r="K2077" i="1"/>
  <c r="AI2076" i="1"/>
  <c r="I2076" i="1"/>
  <c r="AB2075" i="1"/>
  <c r="AD2075" i="1" s="1"/>
  <c r="W2076" i="1"/>
  <c r="L2077" i="1"/>
  <c r="C2076" i="1"/>
  <c r="H1963" i="1"/>
  <c r="AA2077" i="1"/>
  <c r="M2076" i="1"/>
  <c r="AB2076" i="1" s="1"/>
  <c r="Y2075" i="1"/>
  <c r="Z2075" i="1" s="1"/>
  <c r="AG2075" i="1" s="1"/>
  <c r="X2075" i="1"/>
  <c r="A2077" i="1"/>
  <c r="E2075" i="1"/>
  <c r="AC2078" i="1" l="1"/>
  <c r="L2078" i="1"/>
  <c r="K2078" i="1"/>
  <c r="AI2077" i="1"/>
  <c r="W2077" i="1"/>
  <c r="D2077" i="1"/>
  <c r="I2077" i="1"/>
  <c r="H1964" i="1"/>
  <c r="AA2078" i="1"/>
  <c r="C2077" i="1"/>
  <c r="M2077" i="1"/>
  <c r="AB2077" i="1" s="1"/>
  <c r="Y2076" i="1"/>
  <c r="Z2076" i="1" s="1"/>
  <c r="AG2076" i="1" s="1"/>
  <c r="X2076" i="1"/>
  <c r="E2076" i="1"/>
  <c r="AD2076" i="1"/>
  <c r="A2078" i="1"/>
  <c r="AC2079" i="1" s="1"/>
  <c r="K2079" i="1" l="1"/>
  <c r="AI2078" i="1"/>
  <c r="W2078" i="1"/>
  <c r="D2078" i="1"/>
  <c r="I2078" i="1"/>
  <c r="L2079" i="1"/>
  <c r="C2078" i="1"/>
  <c r="H1965" i="1"/>
  <c r="AA2079" i="1"/>
  <c r="M2078" i="1"/>
  <c r="Y2077" i="1"/>
  <c r="Z2077" i="1" s="1"/>
  <c r="AG2077" i="1" s="1"/>
  <c r="X2077" i="1"/>
  <c r="E2077" i="1"/>
  <c r="AD2077" i="1"/>
  <c r="A2079" i="1"/>
  <c r="AC2080" i="1" s="1"/>
  <c r="K2080" i="1" l="1"/>
  <c r="AI2079" i="1"/>
  <c r="W2079" i="1"/>
  <c r="D2079" i="1"/>
  <c r="I2079" i="1"/>
  <c r="AB2078" i="1"/>
  <c r="AD2078" i="1" s="1"/>
  <c r="L2080" i="1"/>
  <c r="H1966" i="1"/>
  <c r="AA2080" i="1"/>
  <c r="M2079" i="1"/>
  <c r="Y2078" i="1"/>
  <c r="Z2078" i="1" s="1"/>
  <c r="AG2078" i="1" s="1"/>
  <c r="X2078" i="1"/>
  <c r="C2079" i="1"/>
  <c r="E2078" i="1"/>
  <c r="A2080" i="1"/>
  <c r="D2080" i="1" s="1"/>
  <c r="K2081" i="1" l="1"/>
  <c r="AC2081" i="1"/>
  <c r="AI2080" i="1"/>
  <c r="I2080" i="1"/>
  <c r="AB2079" i="1"/>
  <c r="AD2079" i="1" s="1"/>
  <c r="W2080" i="1"/>
  <c r="L2081" i="1"/>
  <c r="H1967" i="1"/>
  <c r="AA2081" i="1"/>
  <c r="C2080" i="1"/>
  <c r="M2080" i="1"/>
  <c r="AB2080" i="1" s="1"/>
  <c r="Y2079" i="1"/>
  <c r="X2079" i="1"/>
  <c r="E2079" i="1"/>
  <c r="A2081" i="1"/>
  <c r="AC2082" i="1" l="1"/>
  <c r="K2082" i="1"/>
  <c r="AI2081" i="1"/>
  <c r="W2081" i="1"/>
  <c r="D2081" i="1"/>
  <c r="I2081" i="1"/>
  <c r="L2082" i="1"/>
  <c r="H1968" i="1"/>
  <c r="AA2082" i="1"/>
  <c r="Y2080" i="1"/>
  <c r="X2080" i="1"/>
  <c r="C2081" i="1"/>
  <c r="M2081" i="1"/>
  <c r="A2082" i="1"/>
  <c r="AD2080" i="1"/>
  <c r="E2080" i="1"/>
  <c r="K2083" i="1" l="1"/>
  <c r="AC2083" i="1"/>
  <c r="AI2082" i="1"/>
  <c r="W2082" i="1"/>
  <c r="D2082" i="1"/>
  <c r="I2082" i="1"/>
  <c r="AB2081" i="1"/>
  <c r="AD2081" i="1" s="1"/>
  <c r="L2083" i="1"/>
  <c r="H1969" i="1"/>
  <c r="AA2083" i="1"/>
  <c r="M2082" i="1"/>
  <c r="Y2081" i="1"/>
  <c r="X2081" i="1"/>
  <c r="Z1964" i="1"/>
  <c r="C2082" i="1"/>
  <c r="E2081" i="1"/>
  <c r="A2083" i="1"/>
  <c r="AC2084" i="1" l="1"/>
  <c r="K2084" i="1"/>
  <c r="AI2083" i="1"/>
  <c r="W2083" i="1"/>
  <c r="D2083" i="1"/>
  <c r="I2083" i="1"/>
  <c r="AB2082" i="1"/>
  <c r="AD2082" i="1" s="1"/>
  <c r="L2084" i="1"/>
  <c r="H1970" i="1"/>
  <c r="AA2084" i="1"/>
  <c r="C2083" i="1"/>
  <c r="AG1964" i="1"/>
  <c r="M2083" i="1"/>
  <c r="Y2082" i="1"/>
  <c r="Z2082" i="1" s="1"/>
  <c r="AG2082" i="1" s="1"/>
  <c r="X2082" i="1"/>
  <c r="E2082" i="1"/>
  <c r="A2084" i="1"/>
  <c r="K2085" i="1" l="1"/>
  <c r="AC2085" i="1"/>
  <c r="AI2084" i="1"/>
  <c r="I2084" i="1"/>
  <c r="W2084" i="1"/>
  <c r="D2084" i="1"/>
  <c r="AB2083" i="1"/>
  <c r="AD2083" i="1" s="1"/>
  <c r="L2085" i="1"/>
  <c r="C2084" i="1"/>
  <c r="H1971" i="1"/>
  <c r="AA2085" i="1"/>
  <c r="M2084" i="1"/>
  <c r="Y2083" i="1"/>
  <c r="Z2083" i="1" s="1"/>
  <c r="AG2083" i="1" s="1"/>
  <c r="X2083" i="1"/>
  <c r="E2083" i="1"/>
  <c r="A2085" i="1"/>
  <c r="AC2086" i="1" l="1"/>
  <c r="K2086" i="1"/>
  <c r="AI2085" i="1"/>
  <c r="W2085" i="1"/>
  <c r="D2085" i="1"/>
  <c r="I2085" i="1"/>
  <c r="AB2084" i="1"/>
  <c r="AD2084" i="1" s="1"/>
  <c r="L2086" i="1"/>
  <c r="H1972" i="1"/>
  <c r="AA2086" i="1"/>
  <c r="M2085" i="1"/>
  <c r="Y2084" i="1"/>
  <c r="X2084" i="1"/>
  <c r="C2085" i="1"/>
  <c r="A2086" i="1"/>
  <c r="E2084" i="1"/>
  <c r="K2087" i="1" l="1"/>
  <c r="AC2087" i="1"/>
  <c r="AI2086" i="1"/>
  <c r="I2086" i="1"/>
  <c r="W2086" i="1"/>
  <c r="D2086" i="1"/>
  <c r="AB2085" i="1"/>
  <c r="AD2085" i="1" s="1"/>
  <c r="L2087" i="1"/>
  <c r="H1973" i="1"/>
  <c r="AA2087" i="1"/>
  <c r="M2086" i="1"/>
  <c r="AB2086" i="1" s="1"/>
  <c r="Y2085" i="1"/>
  <c r="Z2085" i="1" s="1"/>
  <c r="AG2085" i="1" s="1"/>
  <c r="X2085" i="1"/>
  <c r="C2086" i="1"/>
  <c r="A2087" i="1"/>
  <c r="E2085" i="1"/>
  <c r="D2087" i="1" l="1"/>
  <c r="AC2088" i="1"/>
  <c r="K2088" i="1"/>
  <c r="AI2087" i="1"/>
  <c r="I2087" i="1"/>
  <c r="W2087" i="1"/>
  <c r="L2088" i="1"/>
  <c r="H1974" i="1"/>
  <c r="AA2088" i="1"/>
  <c r="Y2086" i="1"/>
  <c r="Z2086" i="1" s="1"/>
  <c r="AG2086" i="1" s="1"/>
  <c r="X2086" i="1"/>
  <c r="C2087" i="1"/>
  <c r="M2087" i="1"/>
  <c r="AD2086" i="1"/>
  <c r="A2088" i="1"/>
  <c r="E2086" i="1"/>
  <c r="K2089" i="1" l="1"/>
  <c r="AC2089" i="1"/>
  <c r="AI2088" i="1"/>
  <c r="I2088" i="1"/>
  <c r="W2088" i="1"/>
  <c r="I2089" i="1" s="1"/>
  <c r="D2088" i="1"/>
  <c r="AB2087" i="1"/>
  <c r="AD2087" i="1" s="1"/>
  <c r="L2089" i="1"/>
  <c r="H1975" i="1"/>
  <c r="AA2089" i="1"/>
  <c r="M2088" i="1"/>
  <c r="C2088" i="1"/>
  <c r="Y2087" i="1"/>
  <c r="X2087" i="1"/>
  <c r="E2087" i="1"/>
  <c r="A2089" i="1"/>
  <c r="AC2090" i="1" l="1"/>
  <c r="K2090" i="1"/>
  <c r="W2089" i="1"/>
  <c r="I2090" i="1" s="1"/>
  <c r="D2089" i="1"/>
  <c r="AI2089" i="1"/>
  <c r="AB2088" i="1"/>
  <c r="AD2088" i="1" s="1"/>
  <c r="L2090" i="1"/>
  <c r="H1976" i="1"/>
  <c r="C2089" i="1"/>
  <c r="AA2090" i="1"/>
  <c r="M2089" i="1"/>
  <c r="E2088" i="1"/>
  <c r="Y2088" i="1"/>
  <c r="X2088" i="1"/>
  <c r="A2090" i="1"/>
  <c r="K2091" i="1" l="1"/>
  <c r="AC2091" i="1"/>
  <c r="AI2090" i="1"/>
  <c r="W2090" i="1"/>
  <c r="D2090" i="1"/>
  <c r="AB2089" i="1"/>
  <c r="AD2089" i="1" s="1"/>
  <c r="L2091" i="1"/>
  <c r="C2090" i="1"/>
  <c r="H1977" i="1"/>
  <c r="AA2091" i="1"/>
  <c r="Y2089" i="1"/>
  <c r="X2089" i="1"/>
  <c r="M2090" i="1"/>
  <c r="AB2090" i="1" s="1"/>
  <c r="E2089" i="1"/>
  <c r="A2091" i="1"/>
  <c r="AC2092" i="1" l="1"/>
  <c r="K2092" i="1"/>
  <c r="AI2091" i="1"/>
  <c r="W2091" i="1"/>
  <c r="D2091" i="1"/>
  <c r="I2091" i="1"/>
  <c r="L2092" i="1"/>
  <c r="H1978" i="1"/>
  <c r="AA2092" i="1"/>
  <c r="AD2090" i="1"/>
  <c r="M2091" i="1"/>
  <c r="Y2090" i="1"/>
  <c r="Z2090" i="1" s="1"/>
  <c r="AG2090" i="1" s="1"/>
  <c r="X2090" i="1"/>
  <c r="C2091" i="1"/>
  <c r="E2090" i="1"/>
  <c r="A2092" i="1"/>
  <c r="D2092" i="1" s="1"/>
  <c r="K2093" i="1" l="1"/>
  <c r="AC2093" i="1"/>
  <c r="AI2092" i="1"/>
  <c r="I2092" i="1"/>
  <c r="AB2091" i="1"/>
  <c r="AD2091" i="1" s="1"/>
  <c r="W2092" i="1"/>
  <c r="L2093" i="1"/>
  <c r="H1979" i="1"/>
  <c r="AA2093" i="1"/>
  <c r="Y2091" i="1"/>
  <c r="Z2091" i="1" s="1"/>
  <c r="AG2091" i="1" s="1"/>
  <c r="X2091" i="1"/>
  <c r="C2092" i="1"/>
  <c r="M2092" i="1"/>
  <c r="AB2092" i="1" s="1"/>
  <c r="E2091" i="1"/>
  <c r="A2093" i="1"/>
  <c r="Z1987" i="1"/>
  <c r="AC2094" i="1" l="1"/>
  <c r="K2094" i="1"/>
  <c r="AI2093" i="1"/>
  <c r="W2093" i="1"/>
  <c r="D2093" i="1"/>
  <c r="I2093" i="1"/>
  <c r="L2094" i="1"/>
  <c r="H1980" i="1"/>
  <c r="AA2094" i="1"/>
  <c r="Y2092" i="1"/>
  <c r="Z2092" i="1" s="1"/>
  <c r="AG2092" i="1" s="1"/>
  <c r="X2092" i="1"/>
  <c r="C2093" i="1"/>
  <c r="M2093" i="1"/>
  <c r="AB2093" i="1" s="1"/>
  <c r="E2092" i="1"/>
  <c r="AD2092" i="1"/>
  <c r="A2094" i="1"/>
  <c r="Z1988" i="1"/>
  <c r="AG1987" i="1"/>
  <c r="K2095" i="1" l="1"/>
  <c r="AC2095" i="1"/>
  <c r="AI2094" i="1"/>
  <c r="W2094" i="1"/>
  <c r="D2094" i="1"/>
  <c r="I2094" i="1"/>
  <c r="L2095" i="1"/>
  <c r="H1981" i="1"/>
  <c r="AA2095" i="1"/>
  <c r="C2094" i="1"/>
  <c r="M2094" i="1"/>
  <c r="Y2093" i="1"/>
  <c r="Z2093" i="1" s="1"/>
  <c r="AG2093" i="1" s="1"/>
  <c r="X2093" i="1"/>
  <c r="AD2093" i="1"/>
  <c r="A2095" i="1"/>
  <c r="E2093" i="1"/>
  <c r="AG1988" i="1"/>
  <c r="Z1989" i="1"/>
  <c r="AC2096" i="1" l="1"/>
  <c r="K2096" i="1"/>
  <c r="AI2095" i="1"/>
  <c r="W2095" i="1"/>
  <c r="D2095" i="1"/>
  <c r="I2095" i="1"/>
  <c r="AB2094" i="1"/>
  <c r="AD2094" i="1" s="1"/>
  <c r="L2096" i="1"/>
  <c r="H1982" i="1"/>
  <c r="AA2096" i="1"/>
  <c r="M2095" i="1"/>
  <c r="Y2094" i="1"/>
  <c r="Z2094" i="1" s="1"/>
  <c r="AG2094" i="1" s="1"/>
  <c r="X2094" i="1"/>
  <c r="C2095" i="1"/>
  <c r="E2094" i="1"/>
  <c r="A2096" i="1"/>
  <c r="AG1989" i="1"/>
  <c r="K2097" i="1" l="1"/>
  <c r="AC2097" i="1"/>
  <c r="AI2096" i="1"/>
  <c r="W2096" i="1"/>
  <c r="D2096" i="1"/>
  <c r="I2096" i="1"/>
  <c r="AB2095" i="1"/>
  <c r="AD2095" i="1" s="1"/>
  <c r="L2097" i="1"/>
  <c r="H1983" i="1"/>
  <c r="AA2097" i="1"/>
  <c r="M2096" i="1"/>
  <c r="AB2096" i="1" s="1"/>
  <c r="C2096" i="1"/>
  <c r="Y2095" i="1"/>
  <c r="Z2095" i="1" s="1"/>
  <c r="AG2095" i="1" s="1"/>
  <c r="X2095" i="1"/>
  <c r="E2095" i="1"/>
  <c r="A2097" i="1"/>
  <c r="AC2098" i="1" l="1"/>
  <c r="K2098" i="1"/>
  <c r="AI2097" i="1"/>
  <c r="W2097" i="1"/>
  <c r="D2097" i="1"/>
  <c r="I2097" i="1"/>
  <c r="L2098" i="1"/>
  <c r="H1984" i="1"/>
  <c r="M2097" i="1"/>
  <c r="AB2097" i="1" s="1"/>
  <c r="AA2098" i="1"/>
  <c r="Y2096" i="1"/>
  <c r="Z2096" i="1" s="1"/>
  <c r="AG2096" i="1" s="1"/>
  <c r="X2096" i="1"/>
  <c r="C2097" i="1"/>
  <c r="E2096" i="1"/>
  <c r="A2098" i="1"/>
  <c r="AD2096" i="1"/>
  <c r="Z1995" i="1"/>
  <c r="K2099" i="1" l="1"/>
  <c r="AC2099" i="1"/>
  <c r="AI2098" i="1"/>
  <c r="W2098" i="1"/>
  <c r="D2098" i="1"/>
  <c r="I2098" i="1"/>
  <c r="L2099" i="1"/>
  <c r="H1985" i="1"/>
  <c r="M2098" i="1"/>
  <c r="AB2098" i="1" s="1"/>
  <c r="AA2099" i="1"/>
  <c r="C2098" i="1"/>
  <c r="Y2097" i="1"/>
  <c r="Z2097" i="1" s="1"/>
  <c r="AG2097" i="1" s="1"/>
  <c r="X2097" i="1"/>
  <c r="E2097" i="1"/>
  <c r="A2099" i="1"/>
  <c r="AD2097" i="1"/>
  <c r="AG1995" i="1"/>
  <c r="AC2100" i="1" l="1"/>
  <c r="K2100" i="1"/>
  <c r="AI2099" i="1"/>
  <c r="W2099" i="1"/>
  <c r="D2099" i="1"/>
  <c r="I2099" i="1"/>
  <c r="L2100" i="1"/>
  <c r="H1986" i="1"/>
  <c r="AA2100" i="1"/>
  <c r="M2099" i="1"/>
  <c r="AB2099" i="1" s="1"/>
  <c r="Y2098" i="1"/>
  <c r="Z2098" i="1" s="1"/>
  <c r="AG2098" i="1" s="1"/>
  <c r="X2098" i="1"/>
  <c r="C2099" i="1"/>
  <c r="AD2098" i="1"/>
  <c r="E2098" i="1"/>
  <c r="A2100" i="1"/>
  <c r="K2101" i="1" l="1"/>
  <c r="AC2101" i="1"/>
  <c r="AI2100" i="1"/>
  <c r="W2100" i="1"/>
  <c r="AI2101" i="1" s="1"/>
  <c r="D2100" i="1"/>
  <c r="I2100" i="1"/>
  <c r="L2101" i="1"/>
  <c r="H1987" i="1"/>
  <c r="AA2101" i="1"/>
  <c r="C2100" i="1"/>
  <c r="M2100" i="1"/>
  <c r="AB2100" i="1" s="1"/>
  <c r="Y2099" i="1"/>
  <c r="Z2099" i="1" s="1"/>
  <c r="AG2099" i="1" s="1"/>
  <c r="X2099" i="1"/>
  <c r="AD2099" i="1"/>
  <c r="A2101" i="1"/>
  <c r="E2099" i="1"/>
  <c r="AC2102" i="1" l="1"/>
  <c r="K2102" i="1"/>
  <c r="W2101" i="1"/>
  <c r="AI2102" i="1" s="1"/>
  <c r="D2101" i="1"/>
  <c r="I2101" i="1"/>
  <c r="L2102" i="1"/>
  <c r="H1988" i="1"/>
  <c r="AA2102" i="1"/>
  <c r="Y2100" i="1"/>
  <c r="Z2100" i="1" s="1"/>
  <c r="AG2100" i="1" s="1"/>
  <c r="X2100" i="1"/>
  <c r="C2101" i="1"/>
  <c r="M2101" i="1"/>
  <c r="AB2101" i="1" s="1"/>
  <c r="E2100" i="1"/>
  <c r="AD2100" i="1"/>
  <c r="A2102" i="1"/>
  <c r="K2103" i="1" l="1"/>
  <c r="AC2103" i="1"/>
  <c r="W2102" i="1"/>
  <c r="AI2103" i="1" s="1"/>
  <c r="D2102" i="1"/>
  <c r="I2102" i="1"/>
  <c r="L2103" i="1"/>
  <c r="H1989" i="1"/>
  <c r="AA2103" i="1"/>
  <c r="Y2101" i="1"/>
  <c r="Z2101" i="1" s="1"/>
  <c r="AG2101" i="1" s="1"/>
  <c r="X2101" i="1"/>
  <c r="C2102" i="1"/>
  <c r="M2102" i="1"/>
  <c r="A2103" i="1"/>
  <c r="D2103" i="1" s="1"/>
  <c r="AD2101" i="1"/>
  <c r="E2101" i="1"/>
  <c r="Z1997" i="1"/>
  <c r="AC2104" i="1" l="1"/>
  <c r="K2104" i="1"/>
  <c r="I2103" i="1"/>
  <c r="AB2102" i="1"/>
  <c r="AD2102" i="1" s="1"/>
  <c r="L2104" i="1"/>
  <c r="W2103" i="1"/>
  <c r="AI2104" i="1" s="1"/>
  <c r="H1990" i="1"/>
  <c r="C2103" i="1"/>
  <c r="AA2104" i="1"/>
  <c r="M2103" i="1"/>
  <c r="Y2102" i="1"/>
  <c r="Z2102" i="1" s="1"/>
  <c r="AG2102" i="1" s="1"/>
  <c r="X2102" i="1"/>
  <c r="Z1998" i="1"/>
  <c r="AG1998" i="1" s="1"/>
  <c r="E2102" i="1"/>
  <c r="A2104" i="1"/>
  <c r="AG1997" i="1"/>
  <c r="K2105" i="1" l="1"/>
  <c r="AC2105" i="1"/>
  <c r="W2104" i="1"/>
  <c r="AI2105" i="1" s="1"/>
  <c r="D2104" i="1"/>
  <c r="I2104" i="1"/>
  <c r="AB2103" i="1"/>
  <c r="AD2103" i="1" s="1"/>
  <c r="L2105" i="1"/>
  <c r="H1991" i="1"/>
  <c r="AA2105" i="1"/>
  <c r="M2104" i="1"/>
  <c r="AB2104" i="1" s="1"/>
  <c r="Y2103" i="1"/>
  <c r="Z2103" i="1" s="1"/>
  <c r="AG2103" i="1" s="1"/>
  <c r="X2103" i="1"/>
  <c r="C2104" i="1"/>
  <c r="A2105" i="1"/>
  <c r="E2103" i="1"/>
  <c r="AC2106" i="1" l="1"/>
  <c r="K2106" i="1"/>
  <c r="W2105" i="1"/>
  <c r="AI2106" i="1" s="1"/>
  <c r="D2105" i="1"/>
  <c r="I2105" i="1"/>
  <c r="L2106" i="1"/>
  <c r="H1992" i="1"/>
  <c r="AA2106" i="1"/>
  <c r="Y2104" i="1"/>
  <c r="Z2104" i="1" s="1"/>
  <c r="AG2104" i="1" s="1"/>
  <c r="X2104" i="1"/>
  <c r="C2105" i="1"/>
  <c r="E2104" i="1"/>
  <c r="M2105" i="1"/>
  <c r="AB2105" i="1" s="1"/>
  <c r="AD2104" i="1"/>
  <c r="A2106" i="1"/>
  <c r="D2106" i="1" s="1"/>
  <c r="K2107" i="1" l="1"/>
  <c r="AC2107" i="1"/>
  <c r="I2106" i="1"/>
  <c r="W2106" i="1"/>
  <c r="AI2107" i="1" s="1"/>
  <c r="L2107" i="1"/>
  <c r="H1993" i="1"/>
  <c r="AA2107" i="1"/>
  <c r="Y2105" i="1"/>
  <c r="Z2105" i="1" s="1"/>
  <c r="AG2105" i="1" s="1"/>
  <c r="X2105" i="1"/>
  <c r="C2106" i="1"/>
  <c r="M2106" i="1"/>
  <c r="AB2106" i="1" s="1"/>
  <c r="E2105" i="1"/>
  <c r="A2107" i="1"/>
  <c r="D2107" i="1" s="1"/>
  <c r="AD2105" i="1"/>
  <c r="AC2108" i="1" l="1"/>
  <c r="K2108" i="1"/>
  <c r="I2107" i="1"/>
  <c r="W2107" i="1"/>
  <c r="AI2108" i="1" s="1"/>
  <c r="L2108" i="1"/>
  <c r="H1994" i="1"/>
  <c r="AA2108" i="1"/>
  <c r="C2107" i="1"/>
  <c r="E2107" i="1" s="1"/>
  <c r="Y2106" i="1"/>
  <c r="Z2106" i="1" s="1"/>
  <c r="AG2106" i="1" s="1"/>
  <c r="X2106" i="1"/>
  <c r="M2107" i="1"/>
  <c r="AB2107" i="1" s="1"/>
  <c r="A2108" i="1"/>
  <c r="AD2106" i="1"/>
  <c r="E2106" i="1"/>
  <c r="K2109" i="1" l="1"/>
  <c r="AC2109" i="1"/>
  <c r="W2108" i="1"/>
  <c r="AI2109" i="1" s="1"/>
  <c r="D2108" i="1"/>
  <c r="I2108" i="1"/>
  <c r="L2109" i="1"/>
  <c r="M2108" i="1"/>
  <c r="AB2108" i="1" s="1"/>
  <c r="H1995" i="1"/>
  <c r="AA2109" i="1"/>
  <c r="Y2107" i="1"/>
  <c r="Z2107" i="1" s="1"/>
  <c r="AG2107" i="1" s="1"/>
  <c r="X2107" i="1"/>
  <c r="C2108" i="1"/>
  <c r="AD2107" i="1"/>
  <c r="A2109" i="1"/>
  <c r="AC2110" i="1" l="1"/>
  <c r="K2110" i="1"/>
  <c r="I2109" i="1"/>
  <c r="W2109" i="1"/>
  <c r="AI2110" i="1" s="1"/>
  <c r="D2109" i="1"/>
  <c r="L2110" i="1"/>
  <c r="H1996" i="1"/>
  <c r="AA2110" i="1"/>
  <c r="C2109" i="1"/>
  <c r="M2109" i="1"/>
  <c r="Y2108" i="1"/>
  <c r="X2108" i="1"/>
  <c r="E2108" i="1"/>
  <c r="AD2108" i="1"/>
  <c r="A2110" i="1"/>
  <c r="K2111" i="1" l="1"/>
  <c r="AC2111" i="1"/>
  <c r="W2110" i="1"/>
  <c r="AI2111" i="1" s="1"/>
  <c r="D2110" i="1"/>
  <c r="I2110" i="1"/>
  <c r="AB2109" i="1"/>
  <c r="AD2109" i="1" s="1"/>
  <c r="L2111" i="1"/>
  <c r="H1997" i="1"/>
  <c r="AA2111" i="1"/>
  <c r="Y2109" i="1"/>
  <c r="Z2109" i="1" s="1"/>
  <c r="AG2109" i="1" s="1"/>
  <c r="X2109" i="1"/>
  <c r="M2110" i="1"/>
  <c r="C2110" i="1"/>
  <c r="A2111" i="1"/>
  <c r="E2109" i="1"/>
  <c r="AC2112" i="1" l="1"/>
  <c r="K2112" i="1"/>
  <c r="W2111" i="1"/>
  <c r="AI2112" i="1" s="1"/>
  <c r="D2111" i="1"/>
  <c r="I2111" i="1"/>
  <c r="AB2110" i="1"/>
  <c r="AD2110" i="1" s="1"/>
  <c r="L2112" i="1"/>
  <c r="H1998" i="1"/>
  <c r="AA2112" i="1"/>
  <c r="Y2110" i="1"/>
  <c r="X2110" i="1"/>
  <c r="C2111" i="1"/>
  <c r="M2111" i="1"/>
  <c r="AB2111" i="1" s="1"/>
  <c r="E2110" i="1"/>
  <c r="A2112" i="1"/>
  <c r="K2113" i="1" l="1"/>
  <c r="AC2113" i="1"/>
  <c r="W2112" i="1"/>
  <c r="AI2113" i="1" s="1"/>
  <c r="D2112" i="1"/>
  <c r="I2112" i="1"/>
  <c r="L2113" i="1"/>
  <c r="H1999" i="1"/>
  <c r="AA2113" i="1"/>
  <c r="Y2111" i="1"/>
  <c r="Z2111" i="1" s="1"/>
  <c r="AG2111" i="1" s="1"/>
  <c r="X2111" i="1"/>
  <c r="C2112" i="1"/>
  <c r="Z1994" i="1"/>
  <c r="M2112" i="1"/>
  <c r="AB2112" i="1" s="1"/>
  <c r="AD2111" i="1"/>
  <c r="E2111" i="1"/>
  <c r="A2113" i="1"/>
  <c r="AC2114" i="1" l="1"/>
  <c r="K2114" i="1"/>
  <c r="I2113" i="1"/>
  <c r="W2113" i="1"/>
  <c r="AI2114" i="1" s="1"/>
  <c r="D2113" i="1"/>
  <c r="L2114" i="1"/>
  <c r="H2000" i="1"/>
  <c r="AA2114" i="1"/>
  <c r="C2113" i="1"/>
  <c r="AG1994" i="1"/>
  <c r="M2113" i="1"/>
  <c r="AB2113" i="1" s="1"/>
  <c r="Y2112" i="1"/>
  <c r="Z2112" i="1" s="1"/>
  <c r="AG2112" i="1" s="1"/>
  <c r="X2112" i="1"/>
  <c r="AD2112" i="1"/>
  <c r="A2114" i="1"/>
  <c r="E2112" i="1"/>
  <c r="K2115" i="1" l="1"/>
  <c r="AC2115" i="1"/>
  <c r="W2114" i="1"/>
  <c r="AI2115" i="1" s="1"/>
  <c r="D2114" i="1"/>
  <c r="I2114" i="1"/>
  <c r="L2115" i="1"/>
  <c r="C2114" i="1"/>
  <c r="H2001" i="1"/>
  <c r="AA2115" i="1"/>
  <c r="M2114" i="1"/>
  <c r="Y2113" i="1"/>
  <c r="X2113" i="1"/>
  <c r="E2113" i="1"/>
  <c r="AD2113" i="1"/>
  <c r="A2115" i="1"/>
  <c r="AC2116" i="1" l="1"/>
  <c r="K2116" i="1"/>
  <c r="C2115" i="1"/>
  <c r="W2115" i="1"/>
  <c r="AI2116" i="1" s="1"/>
  <c r="D2115" i="1"/>
  <c r="I2115" i="1"/>
  <c r="AB2114" i="1"/>
  <c r="AD2114" i="1" s="1"/>
  <c r="L2116" i="1"/>
  <c r="H2002" i="1"/>
  <c r="AA2116" i="1"/>
  <c r="M2115" i="1"/>
  <c r="AB2115" i="1" s="1"/>
  <c r="Y2114" i="1"/>
  <c r="X2114" i="1"/>
  <c r="E2114" i="1"/>
  <c r="A2116" i="1"/>
  <c r="K2117" i="1" l="1"/>
  <c r="AC2117" i="1"/>
  <c r="W2116" i="1"/>
  <c r="AI2117" i="1" s="1"/>
  <c r="D2116" i="1"/>
  <c r="I2116" i="1"/>
  <c r="L2117" i="1"/>
  <c r="H2003" i="1"/>
  <c r="AA2117" i="1"/>
  <c r="M2116" i="1"/>
  <c r="Y2115" i="1"/>
  <c r="X2115" i="1"/>
  <c r="C2116" i="1"/>
  <c r="AD2115" i="1"/>
  <c r="E2115" i="1"/>
  <c r="A2117" i="1"/>
  <c r="AC2118" i="1" l="1"/>
  <c r="K2118" i="1"/>
  <c r="W2117" i="1"/>
  <c r="AI2118" i="1" s="1"/>
  <c r="D2117" i="1"/>
  <c r="I2117" i="1"/>
  <c r="AB2116" i="1"/>
  <c r="AD2116" i="1" s="1"/>
  <c r="L2118" i="1"/>
  <c r="H2004" i="1"/>
  <c r="C2117" i="1"/>
  <c r="AA2118" i="1"/>
  <c r="M2117" i="1"/>
  <c r="Y2116" i="1"/>
  <c r="X2116" i="1"/>
  <c r="E2116" i="1"/>
  <c r="A2118" i="1"/>
  <c r="D2118" i="1" l="1"/>
  <c r="AC2119" i="1"/>
  <c r="K2119" i="1"/>
  <c r="I2118" i="1"/>
  <c r="AB2117" i="1"/>
  <c r="AD2117" i="1" s="1"/>
  <c r="W2118" i="1"/>
  <c r="L2119" i="1"/>
  <c r="H2005" i="1"/>
  <c r="AA2119" i="1"/>
  <c r="C2118" i="1"/>
  <c r="M2118" i="1"/>
  <c r="Y2117" i="1"/>
  <c r="Z2117" i="1" s="1"/>
  <c r="AG2117" i="1" s="1"/>
  <c r="X2117" i="1"/>
  <c r="E2117" i="1"/>
  <c r="A2119" i="1"/>
  <c r="Z2016" i="1"/>
  <c r="K2120" i="1" l="1"/>
  <c r="AC2120" i="1"/>
  <c r="AI2119" i="1"/>
  <c r="I2119" i="1"/>
  <c r="W2119" i="1"/>
  <c r="D2119" i="1"/>
  <c r="AB2118" i="1"/>
  <c r="AD2118" i="1" s="1"/>
  <c r="L2120" i="1"/>
  <c r="H2006" i="1"/>
  <c r="AA2120" i="1"/>
  <c r="M2119" i="1"/>
  <c r="Y2118" i="1"/>
  <c r="X2118" i="1"/>
  <c r="C2119" i="1"/>
  <c r="A2120" i="1"/>
  <c r="K2121" i="1" s="1"/>
  <c r="E2118" i="1"/>
  <c r="AG2016" i="1"/>
  <c r="AC2121" i="1" l="1"/>
  <c r="AI2120" i="1"/>
  <c r="W2120" i="1"/>
  <c r="D2120" i="1"/>
  <c r="I2120" i="1"/>
  <c r="AB2119" i="1"/>
  <c r="AD2119" i="1" s="1"/>
  <c r="L2121" i="1"/>
  <c r="H2007" i="1"/>
  <c r="AA2121" i="1"/>
  <c r="M2120" i="1"/>
  <c r="Y2119" i="1"/>
  <c r="Z2119" i="1" s="1"/>
  <c r="AG2119" i="1" s="1"/>
  <c r="X2119" i="1"/>
  <c r="C2120" i="1"/>
  <c r="E2119" i="1"/>
  <c r="A2121" i="1"/>
  <c r="K2122" i="1" s="1"/>
  <c r="AC2122" i="1" l="1"/>
  <c r="AI2121" i="1"/>
  <c r="I2121" i="1"/>
  <c r="W2121" i="1"/>
  <c r="D2121" i="1"/>
  <c r="AB2120" i="1"/>
  <c r="AD2120" i="1" s="1"/>
  <c r="L2122" i="1"/>
  <c r="H2008" i="1"/>
  <c r="E2120" i="1"/>
  <c r="AA2122" i="1"/>
  <c r="C2121" i="1"/>
  <c r="M2121" i="1"/>
  <c r="AB2121" i="1" s="1"/>
  <c r="Y2120" i="1"/>
  <c r="X2120" i="1"/>
  <c r="A2122" i="1"/>
  <c r="D2122" i="1" s="1"/>
  <c r="AC2123" i="1" l="1"/>
  <c r="K2123" i="1"/>
  <c r="AI2122" i="1"/>
  <c r="I2122" i="1"/>
  <c r="W2122" i="1"/>
  <c r="L2123" i="1"/>
  <c r="H2009" i="1"/>
  <c r="AA2123" i="1"/>
  <c r="E2121" i="1"/>
  <c r="Y2121" i="1"/>
  <c r="Z2121" i="1" s="1"/>
  <c r="AG2121" i="1" s="1"/>
  <c r="X2121" i="1"/>
  <c r="M2122" i="1"/>
  <c r="C2122" i="1"/>
  <c r="AD2121" i="1"/>
  <c r="A2123" i="1"/>
  <c r="K2124" i="1" l="1"/>
  <c r="AC2124" i="1"/>
  <c r="AI2123" i="1"/>
  <c r="W2123" i="1"/>
  <c r="D2123" i="1"/>
  <c r="I2123" i="1"/>
  <c r="AB2122" i="1"/>
  <c r="AD2122" i="1" s="1"/>
  <c r="L2124" i="1"/>
  <c r="H2010" i="1"/>
  <c r="AA2124" i="1"/>
  <c r="M2123" i="1"/>
  <c r="Y2122" i="1"/>
  <c r="Z2122" i="1" s="1"/>
  <c r="AG2122" i="1" s="1"/>
  <c r="X2122" i="1"/>
  <c r="C2123" i="1"/>
  <c r="A2124" i="1"/>
  <c r="E2122" i="1"/>
  <c r="Z2018" i="1"/>
  <c r="AG2018" i="1" s="1"/>
  <c r="AC2125" i="1" l="1"/>
  <c r="K2125" i="1"/>
  <c r="AI2124" i="1"/>
  <c r="W2124" i="1"/>
  <c r="D2124" i="1"/>
  <c r="I2124" i="1"/>
  <c r="AB2123" i="1"/>
  <c r="AD2123" i="1" s="1"/>
  <c r="L2125" i="1"/>
  <c r="H2011" i="1"/>
  <c r="AA2125" i="1"/>
  <c r="M2124" i="1"/>
  <c r="AB2124" i="1" s="1"/>
  <c r="C2124" i="1"/>
  <c r="Y2123" i="1"/>
  <c r="Z2123" i="1" s="1"/>
  <c r="AG2123" i="1" s="1"/>
  <c r="X2123" i="1"/>
  <c r="E2123" i="1"/>
  <c r="A2125" i="1"/>
  <c r="Z2019" i="1"/>
  <c r="Z2022" i="1"/>
  <c r="AG2022" i="1" s="1"/>
  <c r="K2126" i="1" l="1"/>
  <c r="AC2126" i="1"/>
  <c r="AI2125" i="1"/>
  <c r="W2125" i="1"/>
  <c r="D2125" i="1"/>
  <c r="I2125" i="1"/>
  <c r="L2126" i="1"/>
  <c r="H2012" i="1"/>
  <c r="C2125" i="1"/>
  <c r="AA2126" i="1"/>
  <c r="M2125" i="1"/>
  <c r="AB2125" i="1" s="1"/>
  <c r="Y2124" i="1"/>
  <c r="Z2124" i="1" s="1"/>
  <c r="AG2124" i="1" s="1"/>
  <c r="X2124" i="1"/>
  <c r="E2124" i="1"/>
  <c r="A2126" i="1"/>
  <c r="AD2124" i="1"/>
  <c r="AG2019" i="1"/>
  <c r="AC2127" i="1" l="1"/>
  <c r="K2127" i="1"/>
  <c r="AI2126" i="1"/>
  <c r="W2126" i="1"/>
  <c r="D2126" i="1"/>
  <c r="I2126" i="1"/>
  <c r="L2127" i="1"/>
  <c r="C2126" i="1"/>
  <c r="H2013" i="1"/>
  <c r="AA2127" i="1"/>
  <c r="M2126" i="1"/>
  <c r="AB2126" i="1" s="1"/>
  <c r="Y2125" i="1"/>
  <c r="Z2125" i="1" s="1"/>
  <c r="AG2125" i="1" s="1"/>
  <c r="X2125" i="1"/>
  <c r="AD2125" i="1"/>
  <c r="E2125" i="1"/>
  <c r="A2127" i="1"/>
  <c r="K2128" i="1" l="1"/>
  <c r="AC2128" i="1"/>
  <c r="AI2127" i="1"/>
  <c r="W2127" i="1"/>
  <c r="D2127" i="1"/>
  <c r="I2127" i="1"/>
  <c r="L2128" i="1"/>
  <c r="H2014" i="1"/>
  <c r="AA2128" i="1"/>
  <c r="Y2126" i="1"/>
  <c r="Z2126" i="1" s="1"/>
  <c r="AG2126" i="1" s="1"/>
  <c r="X2126" i="1"/>
  <c r="M2127" i="1"/>
  <c r="C2127" i="1"/>
  <c r="E2126" i="1"/>
  <c r="AD2126" i="1"/>
  <c r="A2128" i="1"/>
  <c r="AC2129" i="1" l="1"/>
  <c r="K2129" i="1"/>
  <c r="AI2128" i="1"/>
  <c r="W2128" i="1"/>
  <c r="D2128" i="1"/>
  <c r="I2128" i="1"/>
  <c r="AB2127" i="1"/>
  <c r="AD2127" i="1" s="1"/>
  <c r="L2129" i="1"/>
  <c r="M2129" i="1" s="1"/>
  <c r="AB2129" i="1" s="1"/>
  <c r="H2015" i="1"/>
  <c r="AA2129" i="1"/>
  <c r="M2128" i="1"/>
  <c r="AB2128" i="1" s="1"/>
  <c r="Y2127" i="1"/>
  <c r="Z2127" i="1" s="1"/>
  <c r="AG2127" i="1" s="1"/>
  <c r="X2127" i="1"/>
  <c r="C2128" i="1"/>
  <c r="A2129" i="1"/>
  <c r="E2127" i="1"/>
  <c r="K2130" i="1" l="1"/>
  <c r="AC2130" i="1"/>
  <c r="AI2129" i="1"/>
  <c r="W2129" i="1"/>
  <c r="D2129" i="1"/>
  <c r="I2129" i="1"/>
  <c r="L2130" i="1"/>
  <c r="H2016" i="1"/>
  <c r="AD2129" i="1"/>
  <c r="AA2130" i="1"/>
  <c r="C2129" i="1"/>
  <c r="Y2128" i="1"/>
  <c r="Z2128" i="1" s="1"/>
  <c r="AG2128" i="1" s="1"/>
  <c r="X2128" i="1"/>
  <c r="E2128" i="1"/>
  <c r="AD2128" i="1"/>
  <c r="A2130" i="1"/>
  <c r="D2130" i="1" s="1"/>
  <c r="AC2131" i="1" l="1"/>
  <c r="K2131" i="1"/>
  <c r="AI2130" i="1"/>
  <c r="I2130" i="1"/>
  <c r="W2130" i="1"/>
  <c r="L2131" i="1"/>
  <c r="H2017" i="1"/>
  <c r="AA2131" i="1"/>
  <c r="M2130" i="1"/>
  <c r="AB2130" i="1" s="1"/>
  <c r="Y2129" i="1"/>
  <c r="X2129" i="1"/>
  <c r="C2130" i="1"/>
  <c r="A2131" i="1"/>
  <c r="D2131" i="1" s="1"/>
  <c r="E2129" i="1"/>
  <c r="K2132" i="1" l="1"/>
  <c r="AC2132" i="1"/>
  <c r="AI2131" i="1"/>
  <c r="I2131" i="1"/>
  <c r="W2131" i="1"/>
  <c r="L2132" i="1"/>
  <c r="H2018" i="1"/>
  <c r="AA2132" i="1"/>
  <c r="C2131" i="1"/>
  <c r="M2131" i="1"/>
  <c r="AB2131" i="1" s="1"/>
  <c r="Y2130" i="1"/>
  <c r="Z2130" i="1" s="1"/>
  <c r="AG2130" i="1" s="1"/>
  <c r="X2130" i="1"/>
  <c r="AD2130" i="1"/>
  <c r="E2130" i="1"/>
  <c r="A2132" i="1"/>
  <c r="AC2133" i="1" l="1"/>
  <c r="K2133" i="1"/>
  <c r="K2134" i="1" s="1"/>
  <c r="AI2132" i="1"/>
  <c r="W2132" i="1"/>
  <c r="D2132" i="1"/>
  <c r="I2132" i="1"/>
  <c r="L2133" i="1"/>
  <c r="H2019" i="1"/>
  <c r="E2131" i="1"/>
  <c r="AA2133" i="1"/>
  <c r="M2132" i="1"/>
  <c r="Y2131" i="1"/>
  <c r="Z2131" i="1" s="1"/>
  <c r="AG2131" i="1" s="1"/>
  <c r="X2131" i="1"/>
  <c r="C2132" i="1"/>
  <c r="Z2027" i="1"/>
  <c r="AG2027" i="1" s="1"/>
  <c r="AD2131" i="1"/>
  <c r="A2133" i="1"/>
  <c r="AC2134" i="1" l="1"/>
  <c r="AI2133" i="1"/>
  <c r="W2133" i="1"/>
  <c r="D2133" i="1"/>
  <c r="I2133" i="1"/>
  <c r="AB2132" i="1"/>
  <c r="AD2132" i="1" s="1"/>
  <c r="L2134" i="1"/>
  <c r="H2020" i="1"/>
  <c r="C2133" i="1"/>
  <c r="AA2134" i="1"/>
  <c r="M2133" i="1"/>
  <c r="Y2132" i="1"/>
  <c r="Z2132" i="1" s="1"/>
  <c r="AG2132" i="1" s="1"/>
  <c r="X2132" i="1"/>
  <c r="E2132" i="1"/>
  <c r="A2134" i="1"/>
  <c r="K2135" i="1" s="1"/>
  <c r="AC2135" i="1" l="1"/>
  <c r="AI2134" i="1"/>
  <c r="W2134" i="1"/>
  <c r="D2134" i="1"/>
  <c r="I2134" i="1"/>
  <c r="AB2133" i="1"/>
  <c r="AD2133" i="1" s="1"/>
  <c r="L2135" i="1"/>
  <c r="H2021" i="1"/>
  <c r="AA2135" i="1"/>
  <c r="M2134" i="1"/>
  <c r="AB2134" i="1" s="1"/>
  <c r="Y2133" i="1"/>
  <c r="Z2133" i="1" s="1"/>
  <c r="AG2133" i="1" s="1"/>
  <c r="X2133" i="1"/>
  <c r="C2134" i="1"/>
  <c r="E2133" i="1"/>
  <c r="A2135" i="1"/>
  <c r="K2136" i="1" s="1"/>
  <c r="AC2136" i="1" l="1"/>
  <c r="AI2135" i="1"/>
  <c r="W2135" i="1"/>
  <c r="D2135" i="1"/>
  <c r="I2135" i="1"/>
  <c r="L2136" i="1"/>
  <c r="H2022" i="1"/>
  <c r="AA2136" i="1"/>
  <c r="C2135" i="1"/>
  <c r="M2135" i="1"/>
  <c r="Y2134" i="1"/>
  <c r="Z2134" i="1" s="1"/>
  <c r="AG2134" i="1" s="1"/>
  <c r="X2134" i="1"/>
  <c r="AD2134" i="1"/>
  <c r="A2136" i="1"/>
  <c r="K2137" i="1" s="1"/>
  <c r="E2134" i="1"/>
  <c r="AC2137" i="1" l="1"/>
  <c r="AI2136" i="1"/>
  <c r="W2136" i="1"/>
  <c r="D2136" i="1"/>
  <c r="I2136" i="1"/>
  <c r="AB2135" i="1"/>
  <c r="AD2135" i="1" s="1"/>
  <c r="L2137" i="1"/>
  <c r="H2023" i="1"/>
  <c r="AA2137" i="1"/>
  <c r="M2136" i="1"/>
  <c r="AB2136" i="1" s="1"/>
  <c r="Y2135" i="1"/>
  <c r="Z2135" i="1" s="1"/>
  <c r="AG2135" i="1" s="1"/>
  <c r="X2135" i="1"/>
  <c r="C2136" i="1"/>
  <c r="E2135" i="1"/>
  <c r="A2137" i="1"/>
  <c r="K2138" i="1" s="1"/>
  <c r="AC2138" i="1" l="1"/>
  <c r="AI2137" i="1"/>
  <c r="W2137" i="1"/>
  <c r="D2137" i="1"/>
  <c r="I2137" i="1"/>
  <c r="L2138" i="1"/>
  <c r="H2024" i="1"/>
  <c r="AA2138" i="1"/>
  <c r="M2137" i="1"/>
  <c r="Y2136" i="1"/>
  <c r="Z2136" i="1" s="1"/>
  <c r="AG2136" i="1" s="1"/>
  <c r="X2136" i="1"/>
  <c r="C2137" i="1"/>
  <c r="E2136" i="1"/>
  <c r="AD2136" i="1"/>
  <c r="A2138" i="1"/>
  <c r="K2139" i="1" s="1"/>
  <c r="AC2139" i="1" l="1"/>
  <c r="AI2138" i="1"/>
  <c r="W2138" i="1"/>
  <c r="D2138" i="1"/>
  <c r="I2138" i="1"/>
  <c r="AB2137" i="1"/>
  <c r="AD2137" i="1" s="1"/>
  <c r="L2139" i="1"/>
  <c r="H2025" i="1"/>
  <c r="AA2139" i="1"/>
  <c r="C2138" i="1"/>
  <c r="M2138" i="1"/>
  <c r="Y2137" i="1"/>
  <c r="Z2137" i="1" s="1"/>
  <c r="AG2137" i="1" s="1"/>
  <c r="X2137" i="1"/>
  <c r="E2137" i="1"/>
  <c r="A2139" i="1"/>
  <c r="K2140" i="1" s="1"/>
  <c r="AC2140" i="1" l="1"/>
  <c r="AI2139" i="1"/>
  <c r="W2139" i="1"/>
  <c r="D2139" i="1"/>
  <c r="I2139" i="1"/>
  <c r="AB2138" i="1"/>
  <c r="AD2138" i="1" s="1"/>
  <c r="L2140" i="1"/>
  <c r="H2026" i="1"/>
  <c r="AA2140" i="1"/>
  <c r="M2139" i="1"/>
  <c r="Y2138" i="1"/>
  <c r="X2138" i="1"/>
  <c r="C2139" i="1"/>
  <c r="E2138" i="1"/>
  <c r="A2140" i="1"/>
  <c r="K2141" i="1" s="1"/>
  <c r="AC2141" i="1" l="1"/>
  <c r="AI2140" i="1"/>
  <c r="W2140" i="1"/>
  <c r="D2140" i="1"/>
  <c r="I2140" i="1"/>
  <c r="AB2139" i="1"/>
  <c r="AD2139" i="1" s="1"/>
  <c r="L2141" i="1"/>
  <c r="H2027" i="1"/>
  <c r="AA2141" i="1"/>
  <c r="Y2139" i="1"/>
  <c r="Z2139" i="1" s="1"/>
  <c r="AG2139" i="1" s="1"/>
  <c r="X2139" i="1"/>
  <c r="C2140" i="1"/>
  <c r="M2140" i="1"/>
  <c r="E2139" i="1"/>
  <c r="A2141" i="1"/>
  <c r="K2142" i="1" s="1"/>
  <c r="AC2142" i="1" l="1"/>
  <c r="AI2141" i="1"/>
  <c r="W2141" i="1"/>
  <c r="D2141" i="1"/>
  <c r="I2141" i="1"/>
  <c r="AB2140" i="1"/>
  <c r="AD2140" i="1" s="1"/>
  <c r="L2142" i="1"/>
  <c r="H2028" i="1"/>
  <c r="AA2142" i="1"/>
  <c r="M2141" i="1"/>
  <c r="AB2141" i="1" s="1"/>
  <c r="Y2140" i="1"/>
  <c r="Z2140" i="1" s="1"/>
  <c r="AG2140" i="1" s="1"/>
  <c r="X2140" i="1"/>
  <c r="C2141" i="1"/>
  <c r="E2140" i="1"/>
  <c r="A2142" i="1"/>
  <c r="K2143" i="1" s="1"/>
  <c r="AC2143" i="1" l="1"/>
  <c r="AI2142" i="1"/>
  <c r="W2142" i="1"/>
  <c r="D2142" i="1"/>
  <c r="I2142" i="1"/>
  <c r="L2143" i="1"/>
  <c r="H2029" i="1"/>
  <c r="AA2143" i="1"/>
  <c r="M2142" i="1"/>
  <c r="AB2142" i="1" s="1"/>
  <c r="Y2141" i="1"/>
  <c r="X2141" i="1"/>
  <c r="C2142" i="1"/>
  <c r="AD2141" i="1"/>
  <c r="A2143" i="1"/>
  <c r="K2144" i="1" s="1"/>
  <c r="E2141" i="1"/>
  <c r="AC2144" i="1" l="1"/>
  <c r="AI2143" i="1"/>
  <c r="I2143" i="1"/>
  <c r="W2143" i="1"/>
  <c r="D2143" i="1"/>
  <c r="L2144" i="1"/>
  <c r="H2030" i="1"/>
  <c r="M2143" i="1"/>
  <c r="AB2143" i="1" s="1"/>
  <c r="AD2143" i="1" s="1"/>
  <c r="E2142" i="1"/>
  <c r="AA2144" i="1"/>
  <c r="Y2142" i="1"/>
  <c r="X2142" i="1"/>
  <c r="Z2025" i="1"/>
  <c r="C2143" i="1"/>
  <c r="A2144" i="1"/>
  <c r="K2145" i="1" s="1"/>
  <c r="AD2142" i="1"/>
  <c r="AC2145" i="1" l="1"/>
  <c r="AI2144" i="1"/>
  <c r="W2144" i="1"/>
  <c r="D2144" i="1"/>
  <c r="I2144" i="1"/>
  <c r="L2145" i="1"/>
  <c r="H2031" i="1"/>
  <c r="M2144" i="1"/>
  <c r="AA2145" i="1"/>
  <c r="AG2025" i="1"/>
  <c r="Y2143" i="1"/>
  <c r="X2143" i="1"/>
  <c r="C2144" i="1"/>
  <c r="E2143" i="1"/>
  <c r="A2145" i="1"/>
  <c r="K2146" i="1" s="1"/>
  <c r="AC2146" i="1" l="1"/>
  <c r="AI2145" i="1"/>
  <c r="W2145" i="1"/>
  <c r="D2145" i="1"/>
  <c r="I2145" i="1"/>
  <c r="AB2144" i="1"/>
  <c r="AD2144" i="1" s="1"/>
  <c r="L2146" i="1"/>
  <c r="H2032" i="1"/>
  <c r="AA2146" i="1"/>
  <c r="C2145" i="1"/>
  <c r="M2145" i="1"/>
  <c r="Y2144" i="1"/>
  <c r="Z2144" i="1" s="1"/>
  <c r="AG2144" i="1" s="1"/>
  <c r="X2144" i="1"/>
  <c r="E2144" i="1"/>
  <c r="A2146" i="1"/>
  <c r="K2147" i="1" s="1"/>
  <c r="AC2147" i="1" l="1"/>
  <c r="AI2146" i="1"/>
  <c r="W2146" i="1"/>
  <c r="D2146" i="1"/>
  <c r="I2146" i="1"/>
  <c r="AB2145" i="1"/>
  <c r="AD2145" i="1" s="1"/>
  <c r="L2147" i="1"/>
  <c r="H2033" i="1"/>
  <c r="AA2147" i="1"/>
  <c r="M2146" i="1"/>
  <c r="Y2145" i="1"/>
  <c r="X2145" i="1"/>
  <c r="C2146" i="1"/>
  <c r="E2145" i="1"/>
  <c r="A2147" i="1"/>
  <c r="K2148" i="1" s="1"/>
  <c r="AC2148" i="1" l="1"/>
  <c r="AI2147" i="1"/>
  <c r="W2147" i="1"/>
  <c r="D2147" i="1"/>
  <c r="I2147" i="1"/>
  <c r="AB2146" i="1"/>
  <c r="AD2146" i="1" s="1"/>
  <c r="L2148" i="1"/>
  <c r="H2034" i="1"/>
  <c r="AA2148" i="1"/>
  <c r="C2147" i="1"/>
  <c r="M2147" i="1"/>
  <c r="AB2147" i="1" s="1"/>
  <c r="Y2146" i="1"/>
  <c r="Z2146" i="1" s="1"/>
  <c r="AG2146" i="1" s="1"/>
  <c r="X2146" i="1"/>
  <c r="A2148" i="1"/>
  <c r="K2149" i="1" s="1"/>
  <c r="E2146" i="1"/>
  <c r="AC2149" i="1" l="1"/>
  <c r="AI2148" i="1"/>
  <c r="W2148" i="1"/>
  <c r="D2148" i="1"/>
  <c r="I2148" i="1"/>
  <c r="L2149" i="1"/>
  <c r="H2035" i="1"/>
  <c r="AA2149" i="1"/>
  <c r="M2148" i="1"/>
  <c r="AB2148" i="1" s="1"/>
  <c r="Y2147" i="1"/>
  <c r="Z2147" i="1" s="1"/>
  <c r="AG2147" i="1" s="1"/>
  <c r="X2147" i="1"/>
  <c r="C2148" i="1"/>
  <c r="E2147" i="1"/>
  <c r="AD2147" i="1"/>
  <c r="A2149" i="1"/>
  <c r="D2149" i="1" l="1"/>
  <c r="AC2150" i="1"/>
  <c r="K2150" i="1"/>
  <c r="AI2149" i="1"/>
  <c r="I2149" i="1"/>
  <c r="W2149" i="1"/>
  <c r="L2150" i="1"/>
  <c r="H2036" i="1"/>
  <c r="AA2150" i="1"/>
  <c r="C2149" i="1"/>
  <c r="M2149" i="1"/>
  <c r="Y2148" i="1"/>
  <c r="X2148" i="1"/>
  <c r="E2148" i="1"/>
  <c r="AD2148" i="1"/>
  <c r="A2150" i="1"/>
  <c r="D2150" i="1" s="1"/>
  <c r="K2151" i="1" l="1"/>
  <c r="AC2151" i="1"/>
  <c r="AI2150" i="1"/>
  <c r="I2150" i="1"/>
  <c r="AB2149" i="1"/>
  <c r="AD2149" i="1" s="1"/>
  <c r="W2150" i="1"/>
  <c r="L2151" i="1"/>
  <c r="H2037" i="1"/>
  <c r="AA2151" i="1"/>
  <c r="M2150" i="1"/>
  <c r="AB2150" i="1" s="1"/>
  <c r="Y2149" i="1"/>
  <c r="X2149" i="1"/>
  <c r="C2150" i="1"/>
  <c r="A2151" i="1"/>
  <c r="E2149" i="1"/>
  <c r="AC2152" i="1" l="1"/>
  <c r="K2152" i="1"/>
  <c r="AI2151" i="1"/>
  <c r="I2151" i="1"/>
  <c r="W2151" i="1"/>
  <c r="D2151" i="1"/>
  <c r="L2152" i="1"/>
  <c r="H2038" i="1"/>
  <c r="AA2152" i="1"/>
  <c r="C2151" i="1"/>
  <c r="M2151" i="1"/>
  <c r="Y2150" i="1"/>
  <c r="X2150" i="1"/>
  <c r="AD2150" i="1"/>
  <c r="E2150" i="1"/>
  <c r="A2152" i="1"/>
  <c r="AC2153" i="1" l="1"/>
  <c r="K2153" i="1"/>
  <c r="AI2152" i="1"/>
  <c r="I2152" i="1"/>
  <c r="W2152" i="1"/>
  <c r="D2152" i="1"/>
  <c r="AB2151" i="1"/>
  <c r="AD2151" i="1" s="1"/>
  <c r="L2153" i="1"/>
  <c r="L2154" i="1" s="1"/>
  <c r="H2039" i="1"/>
  <c r="AA2153" i="1"/>
  <c r="M2152" i="1"/>
  <c r="Y2151" i="1"/>
  <c r="Z2151" i="1" s="1"/>
  <c r="AG2151" i="1" s="1"/>
  <c r="X2151" i="1"/>
  <c r="C2152" i="1"/>
  <c r="A2153" i="1"/>
  <c r="E2151" i="1"/>
  <c r="Z2047" i="1"/>
  <c r="AG2047" i="1" s="1"/>
  <c r="AC2154" i="1" l="1"/>
  <c r="K2154" i="1"/>
  <c r="AI2153" i="1"/>
  <c r="W2153" i="1"/>
  <c r="D2153" i="1"/>
  <c r="I2153" i="1"/>
  <c r="AB2152" i="1"/>
  <c r="AD2152" i="1" s="1"/>
  <c r="H2040" i="1"/>
  <c r="AA2154" i="1"/>
  <c r="C2153" i="1"/>
  <c r="M2153" i="1"/>
  <c r="Y2152" i="1"/>
  <c r="Z2152" i="1" s="1"/>
  <c r="AG2152" i="1" s="1"/>
  <c r="X2152" i="1"/>
  <c r="A2154" i="1"/>
  <c r="AC2155" i="1" s="1"/>
  <c r="E2152" i="1"/>
  <c r="I2154" i="1" l="1"/>
  <c r="K2155" i="1"/>
  <c r="AI2154" i="1"/>
  <c r="W2154" i="1"/>
  <c r="I2155" i="1" s="1"/>
  <c r="D2154" i="1"/>
  <c r="AB2153" i="1"/>
  <c r="AD2153" i="1" s="1"/>
  <c r="L2155" i="1"/>
  <c r="H2041" i="1"/>
  <c r="AA2155" i="1"/>
  <c r="M2154" i="1"/>
  <c r="Y2153" i="1"/>
  <c r="Z2153" i="1" s="1"/>
  <c r="AG2153" i="1" s="1"/>
  <c r="X2153" i="1"/>
  <c r="C2154" i="1"/>
  <c r="E2153" i="1"/>
  <c r="A2155" i="1"/>
  <c r="AC2156" i="1" s="1"/>
  <c r="K2156" i="1" l="1"/>
  <c r="AI2155" i="1"/>
  <c r="W2155" i="1"/>
  <c r="I2156" i="1" s="1"/>
  <c r="D2155" i="1"/>
  <c r="AB2154" i="1"/>
  <c r="AD2154" i="1" s="1"/>
  <c r="L2156" i="1"/>
  <c r="H2042" i="1"/>
  <c r="AA2156" i="1"/>
  <c r="Y2154" i="1"/>
  <c r="Z2154" i="1" s="1"/>
  <c r="AG2154" i="1" s="1"/>
  <c r="X2154" i="1"/>
  <c r="C2155" i="1"/>
  <c r="M2155" i="1"/>
  <c r="AB2155" i="1" s="1"/>
  <c r="E2154" i="1"/>
  <c r="A2156" i="1"/>
  <c r="AC2157" i="1" s="1"/>
  <c r="Z2050" i="1"/>
  <c r="K2157" i="1" l="1"/>
  <c r="AI2156" i="1"/>
  <c r="W2156" i="1"/>
  <c r="I2157" i="1" s="1"/>
  <c r="D2156" i="1"/>
  <c r="L2157" i="1"/>
  <c r="H2043" i="1"/>
  <c r="AA2157" i="1"/>
  <c r="C2156" i="1"/>
  <c r="M2156" i="1"/>
  <c r="Y2155" i="1"/>
  <c r="Z2155" i="1" s="1"/>
  <c r="AG2155" i="1" s="1"/>
  <c r="X2155" i="1"/>
  <c r="E2155" i="1"/>
  <c r="A2157" i="1"/>
  <c r="AC2158" i="1" s="1"/>
  <c r="AD2155" i="1"/>
  <c r="AG2050" i="1"/>
  <c r="Z2051" i="1"/>
  <c r="K2158" i="1" l="1"/>
  <c r="AI2157" i="1"/>
  <c r="W2157" i="1"/>
  <c r="I2158" i="1" s="1"/>
  <c r="D2157" i="1"/>
  <c r="AB2156" i="1"/>
  <c r="AD2156" i="1" s="1"/>
  <c r="L2158" i="1"/>
  <c r="H2044" i="1"/>
  <c r="M2157" i="1"/>
  <c r="AB2157" i="1" s="1"/>
  <c r="AA2158" i="1"/>
  <c r="C2157" i="1"/>
  <c r="Y2156" i="1"/>
  <c r="Z2156" i="1" s="1"/>
  <c r="AG2156" i="1" s="1"/>
  <c r="X2156" i="1"/>
  <c r="A2158" i="1"/>
  <c r="AC2159" i="1" s="1"/>
  <c r="E2156" i="1"/>
  <c r="AG2051" i="1"/>
  <c r="K2159" i="1" l="1"/>
  <c r="AI2158" i="1"/>
  <c r="W2158" i="1"/>
  <c r="I2159" i="1" s="1"/>
  <c r="D2158" i="1"/>
  <c r="L2159" i="1"/>
  <c r="H2045" i="1"/>
  <c r="AA2159" i="1"/>
  <c r="M2158" i="1"/>
  <c r="Y2157" i="1"/>
  <c r="Z2157" i="1" s="1"/>
  <c r="AG2157" i="1" s="1"/>
  <c r="X2157" i="1"/>
  <c r="C2158" i="1"/>
  <c r="E2157" i="1"/>
  <c r="AD2157" i="1"/>
  <c r="A2159" i="1"/>
  <c r="D2159" i="1" s="1"/>
  <c r="K2160" i="1" l="1"/>
  <c r="AC2160" i="1"/>
  <c r="AI2159" i="1"/>
  <c r="AB2158" i="1"/>
  <c r="AD2158" i="1" s="1"/>
  <c r="W2159" i="1"/>
  <c r="L2160" i="1"/>
  <c r="H2046" i="1"/>
  <c r="AA2160" i="1"/>
  <c r="M2159" i="1"/>
  <c r="Y2158" i="1"/>
  <c r="Z2158" i="1" s="1"/>
  <c r="AG2158" i="1" s="1"/>
  <c r="X2158" i="1"/>
  <c r="C2159" i="1"/>
  <c r="E2158" i="1"/>
  <c r="A2160" i="1"/>
  <c r="D2160" i="1" s="1"/>
  <c r="AC2161" i="1" l="1"/>
  <c r="K2161" i="1"/>
  <c r="AI2160" i="1"/>
  <c r="I2160" i="1"/>
  <c r="AB2159" i="1"/>
  <c r="AD2159" i="1" s="1"/>
  <c r="W2160" i="1"/>
  <c r="L2161" i="1"/>
  <c r="L2162" i="1" s="1"/>
  <c r="H2047" i="1"/>
  <c r="C2160" i="1"/>
  <c r="AA2161" i="1"/>
  <c r="M2160" i="1"/>
  <c r="Y2159" i="1"/>
  <c r="Z2159" i="1" s="1"/>
  <c r="AG2159" i="1" s="1"/>
  <c r="X2159" i="1"/>
  <c r="A2161" i="1"/>
  <c r="D2161" i="1" s="1"/>
  <c r="E2159" i="1"/>
  <c r="K2162" i="1" l="1"/>
  <c r="AC2162" i="1"/>
  <c r="AI2161" i="1"/>
  <c r="I2161" i="1"/>
  <c r="AB2160" i="1"/>
  <c r="AD2160" i="1" s="1"/>
  <c r="W2161" i="1"/>
  <c r="H2048" i="1"/>
  <c r="AA2162" i="1"/>
  <c r="M2161" i="1"/>
  <c r="C2161" i="1"/>
  <c r="Y2160" i="1"/>
  <c r="Z2160" i="1" s="1"/>
  <c r="AG2160" i="1" s="1"/>
  <c r="X2160" i="1"/>
  <c r="E2160" i="1"/>
  <c r="A2162" i="1"/>
  <c r="AC2163" i="1" l="1"/>
  <c r="K2163" i="1"/>
  <c r="AI2162" i="1"/>
  <c r="W2162" i="1"/>
  <c r="D2162" i="1"/>
  <c r="I2162" i="1"/>
  <c r="AB2161" i="1"/>
  <c r="AD2161" i="1" s="1"/>
  <c r="L2163" i="1"/>
  <c r="H2049" i="1"/>
  <c r="AA2163" i="1"/>
  <c r="C2162" i="1"/>
  <c r="M2162" i="1"/>
  <c r="AB2162" i="1" s="1"/>
  <c r="Y2161" i="1"/>
  <c r="Z2161" i="1" s="1"/>
  <c r="AG2161" i="1" s="1"/>
  <c r="X2161" i="1"/>
  <c r="E2161" i="1"/>
  <c r="A2163" i="1"/>
  <c r="K2164" i="1" l="1"/>
  <c r="AC2164" i="1"/>
  <c r="AI2163" i="1"/>
  <c r="W2163" i="1"/>
  <c r="D2163" i="1"/>
  <c r="I2163" i="1"/>
  <c r="L2164" i="1"/>
  <c r="H2050" i="1"/>
  <c r="AA2164" i="1"/>
  <c r="Y2162" i="1"/>
  <c r="Z2162" i="1" s="1"/>
  <c r="AG2162" i="1" s="1"/>
  <c r="X2162" i="1"/>
  <c r="C2163" i="1"/>
  <c r="M2163" i="1"/>
  <c r="AD2162" i="1"/>
  <c r="A2164" i="1"/>
  <c r="E2162" i="1"/>
  <c r="AC2165" i="1" l="1"/>
  <c r="K2165" i="1"/>
  <c r="AI2164" i="1"/>
  <c r="W2164" i="1"/>
  <c r="D2164" i="1"/>
  <c r="I2164" i="1"/>
  <c r="AB2163" i="1"/>
  <c r="AD2163" i="1" s="1"/>
  <c r="L2165" i="1"/>
  <c r="H2051" i="1"/>
  <c r="M2164" i="1"/>
  <c r="AB2164" i="1" s="1"/>
  <c r="AA2165" i="1"/>
  <c r="Y2163" i="1"/>
  <c r="Z2163" i="1" s="1"/>
  <c r="AG2163" i="1" s="1"/>
  <c r="X2163" i="1"/>
  <c r="C2164" i="1"/>
  <c r="E2163" i="1"/>
  <c r="A2165" i="1"/>
  <c r="Z2059" i="1"/>
  <c r="K2166" i="1" l="1"/>
  <c r="AC2166" i="1"/>
  <c r="AI2165" i="1"/>
  <c r="W2165" i="1"/>
  <c r="D2165" i="1"/>
  <c r="I2165" i="1"/>
  <c r="L2166" i="1"/>
  <c r="H2052" i="1"/>
  <c r="AA2166" i="1"/>
  <c r="C2165" i="1"/>
  <c r="M2165" i="1"/>
  <c r="AB2165" i="1" s="1"/>
  <c r="Y2164" i="1"/>
  <c r="Z2164" i="1" s="1"/>
  <c r="AG2164" i="1" s="1"/>
  <c r="X2164" i="1"/>
  <c r="Z2060" i="1"/>
  <c r="AG2060" i="1" s="1"/>
  <c r="AD2164" i="1"/>
  <c r="E2164" i="1"/>
  <c r="A2166" i="1"/>
  <c r="AG2059" i="1"/>
  <c r="AC2167" i="1" l="1"/>
  <c r="K2167" i="1"/>
  <c r="AI2166" i="1"/>
  <c r="W2166" i="1"/>
  <c r="D2166" i="1"/>
  <c r="I2166" i="1"/>
  <c r="L2167" i="1"/>
  <c r="H2053" i="1"/>
  <c r="AA2167" i="1"/>
  <c r="C2166" i="1"/>
  <c r="M2166" i="1"/>
  <c r="Y2165" i="1"/>
  <c r="Z2165" i="1" s="1"/>
  <c r="AG2165" i="1" s="1"/>
  <c r="X2165" i="1"/>
  <c r="AD2165" i="1"/>
  <c r="A2167" i="1"/>
  <c r="AC2168" i="1" s="1"/>
  <c r="E2165" i="1"/>
  <c r="K2168" i="1" l="1"/>
  <c r="AI2167" i="1"/>
  <c r="W2167" i="1"/>
  <c r="D2167" i="1"/>
  <c r="I2167" i="1"/>
  <c r="AB2166" i="1"/>
  <c r="AD2166" i="1" s="1"/>
  <c r="L2168" i="1"/>
  <c r="H2054" i="1"/>
  <c r="AA2168" i="1"/>
  <c r="C2167" i="1"/>
  <c r="M2167" i="1"/>
  <c r="Y2166" i="1"/>
  <c r="Z2166" i="1" s="1"/>
  <c r="AG2166" i="1" s="1"/>
  <c r="X2166" i="1"/>
  <c r="E2166" i="1"/>
  <c r="A2168" i="1"/>
  <c r="AC2169" i="1" s="1"/>
  <c r="K2169" i="1" l="1"/>
  <c r="AI2168" i="1"/>
  <c r="W2168" i="1"/>
  <c r="D2168" i="1"/>
  <c r="I2168" i="1"/>
  <c r="AB2167" i="1"/>
  <c r="AD2167" i="1" s="1"/>
  <c r="L2169" i="1"/>
  <c r="H2055" i="1"/>
  <c r="AA2169" i="1"/>
  <c r="M2168" i="1"/>
  <c r="AB2168" i="1" s="1"/>
  <c r="Y2167" i="1"/>
  <c r="Z2167" i="1" s="1"/>
  <c r="AG2167" i="1" s="1"/>
  <c r="X2167" i="1"/>
  <c r="C2168" i="1"/>
  <c r="A2169" i="1"/>
  <c r="AC2170" i="1" s="1"/>
  <c r="E2167" i="1"/>
  <c r="K2170" i="1" l="1"/>
  <c r="AI2169" i="1"/>
  <c r="W2169" i="1"/>
  <c r="D2169" i="1"/>
  <c r="I2169" i="1"/>
  <c r="L2170" i="1"/>
  <c r="H2056" i="1"/>
  <c r="AA2170" i="1"/>
  <c r="Y2168" i="1"/>
  <c r="Z2168" i="1" s="1"/>
  <c r="AG2168" i="1" s="1"/>
  <c r="X2168" i="1"/>
  <c r="C2169" i="1"/>
  <c r="M2169" i="1"/>
  <c r="AB2169" i="1" s="1"/>
  <c r="E2168" i="1"/>
  <c r="A2170" i="1"/>
  <c r="AC2171" i="1" s="1"/>
  <c r="AD2168" i="1"/>
  <c r="K2171" i="1" l="1"/>
  <c r="AI2170" i="1"/>
  <c r="W2170" i="1"/>
  <c r="D2170" i="1"/>
  <c r="I2170" i="1"/>
  <c r="L2171" i="1"/>
  <c r="H2057" i="1"/>
  <c r="AA2171" i="1"/>
  <c r="C2170" i="1"/>
  <c r="M2170" i="1"/>
  <c r="AB2170" i="1" s="1"/>
  <c r="E2169" i="1"/>
  <c r="Y2169" i="1"/>
  <c r="Z2169" i="1" s="1"/>
  <c r="AG2169" i="1" s="1"/>
  <c r="X2169" i="1"/>
  <c r="A2171" i="1"/>
  <c r="AC2172" i="1" s="1"/>
  <c r="AD2169" i="1"/>
  <c r="K2172" i="1" l="1"/>
  <c r="AI2171" i="1"/>
  <c r="W2171" i="1"/>
  <c r="AI2172" i="1" s="1"/>
  <c r="D2171" i="1"/>
  <c r="I2171" i="1"/>
  <c r="L2172" i="1"/>
  <c r="C2171" i="1"/>
  <c r="H2058" i="1"/>
  <c r="AA2172" i="1"/>
  <c r="M2171" i="1"/>
  <c r="AB2171" i="1" s="1"/>
  <c r="Y2170" i="1"/>
  <c r="X2170" i="1"/>
  <c r="AD2170" i="1"/>
  <c r="E2170" i="1"/>
  <c r="A2172" i="1"/>
  <c r="D2172" i="1" s="1"/>
  <c r="K2173" i="1" l="1"/>
  <c r="AC2173" i="1"/>
  <c r="C2172" i="1"/>
  <c r="I2172" i="1"/>
  <c r="W2172" i="1"/>
  <c r="AI2173" i="1" s="1"/>
  <c r="L2173" i="1"/>
  <c r="H2059" i="1"/>
  <c r="AA2173" i="1"/>
  <c r="M2172" i="1"/>
  <c r="Y2171" i="1"/>
  <c r="X2171" i="1"/>
  <c r="E2171" i="1"/>
  <c r="A2173" i="1"/>
  <c r="D2173" i="1" s="1"/>
  <c r="AD2171" i="1"/>
  <c r="AC2174" i="1" l="1"/>
  <c r="K2174" i="1"/>
  <c r="I2173" i="1"/>
  <c r="AB2172" i="1"/>
  <c r="AD2172" i="1" s="1"/>
  <c r="W2173" i="1"/>
  <c r="AI2174" i="1" s="1"/>
  <c r="L2174" i="1"/>
  <c r="M2173" i="1"/>
  <c r="AB2173" i="1" s="1"/>
  <c r="H2060" i="1"/>
  <c r="AA2174" i="1"/>
  <c r="Y2172" i="1"/>
  <c r="X2172" i="1"/>
  <c r="C2173" i="1"/>
  <c r="A2174" i="1"/>
  <c r="E2172" i="1"/>
  <c r="K2175" i="1" l="1"/>
  <c r="AC2175" i="1"/>
  <c r="W2174" i="1"/>
  <c r="AI2175" i="1" s="1"/>
  <c r="D2174" i="1"/>
  <c r="I2174" i="1"/>
  <c r="L2175" i="1"/>
  <c r="H2061" i="1"/>
  <c r="AA2175" i="1"/>
  <c r="Y2173" i="1"/>
  <c r="X2173" i="1"/>
  <c r="C2174" i="1"/>
  <c r="Z2056" i="1"/>
  <c r="M2174" i="1"/>
  <c r="E2173" i="1"/>
  <c r="AD2173" i="1"/>
  <c r="A2175" i="1"/>
  <c r="AC2176" i="1" l="1"/>
  <c r="K2176" i="1"/>
  <c r="W2175" i="1"/>
  <c r="AI2176" i="1" s="1"/>
  <c r="D2175" i="1"/>
  <c r="I2175" i="1"/>
  <c r="AB2174" i="1"/>
  <c r="AD2174" i="1" s="1"/>
  <c r="L2176" i="1"/>
  <c r="H2062" i="1"/>
  <c r="AA2176" i="1"/>
  <c r="M2175" i="1"/>
  <c r="AB2175" i="1" s="1"/>
  <c r="C2175" i="1"/>
  <c r="Y2174" i="1"/>
  <c r="Z2174" i="1" s="1"/>
  <c r="AG2174" i="1" s="1"/>
  <c r="X2174" i="1"/>
  <c r="AG2056" i="1"/>
  <c r="E2174" i="1"/>
  <c r="A2176" i="1"/>
  <c r="K2177" i="1" l="1"/>
  <c r="AC2177" i="1"/>
  <c r="W2176" i="1"/>
  <c r="AI2177" i="1" s="1"/>
  <c r="D2176" i="1"/>
  <c r="I2176" i="1"/>
  <c r="L2177" i="1"/>
  <c r="H2063" i="1"/>
  <c r="AA2177" i="1"/>
  <c r="M2176" i="1"/>
  <c r="Y2175" i="1"/>
  <c r="Z2175" i="1" s="1"/>
  <c r="AG2175" i="1" s="1"/>
  <c r="X2175" i="1"/>
  <c r="C2176" i="1"/>
  <c r="E2175" i="1"/>
  <c r="AD2175" i="1"/>
  <c r="A2177" i="1"/>
  <c r="AC2178" i="1" l="1"/>
  <c r="K2178" i="1"/>
  <c r="W2177" i="1"/>
  <c r="AI2178" i="1" s="1"/>
  <c r="D2177" i="1"/>
  <c r="I2177" i="1"/>
  <c r="AB2176" i="1"/>
  <c r="AD2176" i="1" s="1"/>
  <c r="L2178" i="1"/>
  <c r="H2064" i="1"/>
  <c r="AA2178" i="1"/>
  <c r="M2177" i="1"/>
  <c r="Y2176" i="1"/>
  <c r="X2176" i="1"/>
  <c r="C2177" i="1"/>
  <c r="E2176" i="1"/>
  <c r="A2178" i="1"/>
  <c r="D2178" i="1" s="1"/>
  <c r="K2179" i="1" l="1"/>
  <c r="AC2179" i="1"/>
  <c r="I2178" i="1"/>
  <c r="AB2177" i="1"/>
  <c r="AD2177" i="1" s="1"/>
  <c r="W2178" i="1"/>
  <c r="AI2179" i="1" s="1"/>
  <c r="L2179" i="1"/>
  <c r="H2065" i="1"/>
  <c r="AA2179" i="1"/>
  <c r="C2178" i="1"/>
  <c r="Y2177" i="1"/>
  <c r="Z2177" i="1" s="1"/>
  <c r="AG2177" i="1" s="1"/>
  <c r="X2177" i="1"/>
  <c r="M2178" i="1"/>
  <c r="AB2178" i="1" s="1"/>
  <c r="A2179" i="1"/>
  <c r="E2177" i="1"/>
  <c r="D2179" i="1" l="1"/>
  <c r="AC2180" i="1"/>
  <c r="K2180" i="1"/>
  <c r="K2181" i="1" s="1"/>
  <c r="I2179" i="1"/>
  <c r="W2179" i="1"/>
  <c r="L2180" i="1"/>
  <c r="H2066" i="1"/>
  <c r="AA2180" i="1"/>
  <c r="M2179" i="1"/>
  <c r="C2179" i="1"/>
  <c r="Y2178" i="1"/>
  <c r="Z2178" i="1" s="1"/>
  <c r="AG2178" i="1" s="1"/>
  <c r="X2178" i="1"/>
  <c r="AD2178" i="1"/>
  <c r="E2178" i="1"/>
  <c r="A2180" i="1"/>
  <c r="AC2181" i="1" l="1"/>
  <c r="AI2180" i="1"/>
  <c r="I2180" i="1"/>
  <c r="W2180" i="1"/>
  <c r="D2180" i="1"/>
  <c r="AB2179" i="1"/>
  <c r="AD2179" i="1" s="1"/>
  <c r="L2181" i="1"/>
  <c r="H2067" i="1"/>
  <c r="AA2181" i="1"/>
  <c r="Y2179" i="1"/>
  <c r="X2179" i="1"/>
  <c r="C2180" i="1"/>
  <c r="M2180" i="1"/>
  <c r="AB2180" i="1" s="1"/>
  <c r="E2179" i="1"/>
  <c r="A2181" i="1"/>
  <c r="K2182" i="1" s="1"/>
  <c r="AC2182" i="1" l="1"/>
  <c r="AI2181" i="1"/>
  <c r="W2181" i="1"/>
  <c r="D2181" i="1"/>
  <c r="I2181" i="1"/>
  <c r="L2182" i="1"/>
  <c r="H2068" i="1"/>
  <c r="C2181" i="1"/>
  <c r="AA2182" i="1"/>
  <c r="M2181" i="1"/>
  <c r="AB2181" i="1" s="1"/>
  <c r="Y2180" i="1"/>
  <c r="X2180" i="1"/>
  <c r="AD2180" i="1"/>
  <c r="E2180" i="1"/>
  <c r="A2182" i="1"/>
  <c r="K2183" i="1" s="1"/>
  <c r="AC2183" i="1" l="1"/>
  <c r="AI2182" i="1"/>
  <c r="W2182" i="1"/>
  <c r="D2182" i="1"/>
  <c r="I2182" i="1"/>
  <c r="L2183" i="1"/>
  <c r="H2069" i="1"/>
  <c r="AD2181" i="1"/>
  <c r="AA2183" i="1"/>
  <c r="Y2181" i="1"/>
  <c r="Z2181" i="1" s="1"/>
  <c r="AG2181" i="1" s="1"/>
  <c r="X2181" i="1"/>
  <c r="C2182" i="1"/>
  <c r="M2182" i="1"/>
  <c r="E2181" i="1"/>
  <c r="A2183" i="1"/>
  <c r="D2183" i="1" s="1"/>
  <c r="AC2184" i="1" l="1"/>
  <c r="K2184" i="1"/>
  <c r="AI2183" i="1"/>
  <c r="I2183" i="1"/>
  <c r="AB2182" i="1"/>
  <c r="AD2182" i="1" s="1"/>
  <c r="W2183" i="1"/>
  <c r="L2184" i="1"/>
  <c r="H2070" i="1"/>
  <c r="AA2184" i="1"/>
  <c r="M2183" i="1"/>
  <c r="AB2183" i="1" s="1"/>
  <c r="Y2182" i="1"/>
  <c r="Z2182" i="1" s="1"/>
  <c r="AG2182" i="1" s="1"/>
  <c r="X2182" i="1"/>
  <c r="C2183" i="1"/>
  <c r="E2182" i="1"/>
  <c r="A2184" i="1"/>
  <c r="Z2081" i="1"/>
  <c r="AG2081" i="1" s="1"/>
  <c r="K2185" i="1" l="1"/>
  <c r="AC2185" i="1"/>
  <c r="AI2184" i="1"/>
  <c r="W2184" i="1"/>
  <c r="I2185" i="1" s="1"/>
  <c r="D2184" i="1"/>
  <c r="I2184" i="1"/>
  <c r="L2185" i="1"/>
  <c r="H2071" i="1"/>
  <c r="AA2185" i="1"/>
  <c r="M2184" i="1"/>
  <c r="AB2184" i="1" s="1"/>
  <c r="C2184" i="1"/>
  <c r="Y2183" i="1"/>
  <c r="Z2183" i="1" s="1"/>
  <c r="AG2183" i="1" s="1"/>
  <c r="X2183" i="1"/>
  <c r="E2183" i="1"/>
  <c r="A2185" i="1"/>
  <c r="D2185" i="1" s="1"/>
  <c r="AD2183" i="1"/>
  <c r="Z2079" i="1"/>
  <c r="AC2186" i="1" l="1"/>
  <c r="K2186" i="1"/>
  <c r="AI2185" i="1"/>
  <c r="W2185" i="1"/>
  <c r="L2186" i="1"/>
  <c r="H2072" i="1"/>
  <c r="AA2186" i="1"/>
  <c r="C2185" i="1"/>
  <c r="Y2184" i="1"/>
  <c r="Z2184" i="1" s="1"/>
  <c r="AG2184" i="1" s="1"/>
  <c r="X2184" i="1"/>
  <c r="M2185" i="1"/>
  <c r="E2184" i="1"/>
  <c r="A2186" i="1"/>
  <c r="AD2184" i="1"/>
  <c r="Z2080" i="1"/>
  <c r="AG2079" i="1"/>
  <c r="K2187" i="1" l="1"/>
  <c r="AC2187" i="1"/>
  <c r="AI2186" i="1"/>
  <c r="I2186" i="1"/>
  <c r="W2186" i="1"/>
  <c r="D2186" i="1"/>
  <c r="AB2185" i="1"/>
  <c r="AD2185" i="1" s="1"/>
  <c r="L2187" i="1"/>
  <c r="H2073" i="1"/>
  <c r="AA2187" i="1"/>
  <c r="M2186" i="1"/>
  <c r="AB2186" i="1" s="1"/>
  <c r="Y2185" i="1"/>
  <c r="Z2185" i="1" s="1"/>
  <c r="AG2185" i="1" s="1"/>
  <c r="X2185" i="1"/>
  <c r="C2186" i="1"/>
  <c r="E2185" i="1"/>
  <c r="A2187" i="1"/>
  <c r="AG2080" i="1"/>
  <c r="AC2188" i="1" l="1"/>
  <c r="K2188" i="1"/>
  <c r="AI2187" i="1"/>
  <c r="W2187" i="1"/>
  <c r="D2187" i="1"/>
  <c r="I2187" i="1"/>
  <c r="L2188" i="1"/>
  <c r="H2074" i="1"/>
  <c r="AA2188" i="1"/>
  <c r="Y2186" i="1"/>
  <c r="Z2186" i="1" s="1"/>
  <c r="AG2186" i="1" s="1"/>
  <c r="X2186" i="1"/>
  <c r="C2187" i="1"/>
  <c r="M2187" i="1"/>
  <c r="AD2186" i="1"/>
  <c r="A2188" i="1"/>
  <c r="E2186" i="1"/>
  <c r="K2189" i="1" l="1"/>
  <c r="AC2189" i="1"/>
  <c r="AI2188" i="1"/>
  <c r="W2188" i="1"/>
  <c r="D2188" i="1"/>
  <c r="I2188" i="1"/>
  <c r="AB2187" i="1"/>
  <c r="AD2187" i="1" s="1"/>
  <c r="L2189" i="1"/>
  <c r="H2075" i="1"/>
  <c r="AA2189" i="1"/>
  <c r="C2188" i="1"/>
  <c r="M2188" i="1"/>
  <c r="AB2188" i="1" s="1"/>
  <c r="Y2187" i="1"/>
  <c r="Z2187" i="1" s="1"/>
  <c r="AG2187" i="1" s="1"/>
  <c r="X2187" i="1"/>
  <c r="A2189" i="1"/>
  <c r="E2187" i="1"/>
  <c r="AC2190" i="1" l="1"/>
  <c r="K2190" i="1"/>
  <c r="AI2189" i="1"/>
  <c r="W2189" i="1"/>
  <c r="D2189" i="1"/>
  <c r="I2189" i="1"/>
  <c r="L2190" i="1"/>
  <c r="H2076" i="1"/>
  <c r="AA2190" i="1"/>
  <c r="Y2188" i="1"/>
  <c r="Z2188" i="1" s="1"/>
  <c r="AG2188" i="1" s="1"/>
  <c r="X2188" i="1"/>
  <c r="C2189" i="1"/>
  <c r="M2189" i="1"/>
  <c r="AB2189" i="1" s="1"/>
  <c r="E2188" i="1"/>
  <c r="AD2188" i="1"/>
  <c r="A2190" i="1"/>
  <c r="K2191" i="1" l="1"/>
  <c r="AC2191" i="1"/>
  <c r="AI2190" i="1"/>
  <c r="W2190" i="1"/>
  <c r="D2190" i="1"/>
  <c r="I2190" i="1"/>
  <c r="L2191" i="1"/>
  <c r="H2077" i="1"/>
  <c r="AA2191" i="1"/>
  <c r="M2190" i="1"/>
  <c r="AB2190" i="1" s="1"/>
  <c r="Y2189" i="1"/>
  <c r="Z2189" i="1" s="1"/>
  <c r="AG2189" i="1" s="1"/>
  <c r="X2189" i="1"/>
  <c r="C2190" i="1"/>
  <c r="AD2189" i="1"/>
  <c r="E2189" i="1"/>
  <c r="A2191" i="1"/>
  <c r="AC2192" i="1" l="1"/>
  <c r="K2192" i="1"/>
  <c r="AI2191" i="1"/>
  <c r="W2191" i="1"/>
  <c r="D2191" i="1"/>
  <c r="I2191" i="1"/>
  <c r="L2192" i="1"/>
  <c r="H2078" i="1"/>
  <c r="AA2192" i="1"/>
  <c r="C2191" i="1"/>
  <c r="AD2190" i="1"/>
  <c r="M2191" i="1"/>
  <c r="Y2190" i="1"/>
  <c r="Z2190" i="1" s="1"/>
  <c r="AG2190" i="1" s="1"/>
  <c r="X2190" i="1"/>
  <c r="E2190" i="1"/>
  <c r="A2192" i="1"/>
  <c r="K2193" i="1" l="1"/>
  <c r="AC2193" i="1"/>
  <c r="AI2192" i="1"/>
  <c r="W2192" i="1"/>
  <c r="D2192" i="1"/>
  <c r="I2192" i="1"/>
  <c r="AB2191" i="1"/>
  <c r="AD2191" i="1" s="1"/>
  <c r="L2193" i="1"/>
  <c r="H2079" i="1"/>
  <c r="AA2193" i="1"/>
  <c r="Y2191" i="1"/>
  <c r="Z2191" i="1" s="1"/>
  <c r="AG2191" i="1" s="1"/>
  <c r="X2191" i="1"/>
  <c r="C2192" i="1"/>
  <c r="M2192" i="1"/>
  <c r="AB2192" i="1" s="1"/>
  <c r="E2191" i="1"/>
  <c r="A2193" i="1"/>
  <c r="AC2194" i="1" l="1"/>
  <c r="K2194" i="1"/>
  <c r="AI2193" i="1"/>
  <c r="W2193" i="1"/>
  <c r="D2193" i="1"/>
  <c r="I2193" i="1"/>
  <c r="L2194" i="1"/>
  <c r="H2080" i="1"/>
  <c r="AA2194" i="1"/>
  <c r="E2192" i="1"/>
  <c r="Y2192" i="1"/>
  <c r="Z2192" i="1" s="1"/>
  <c r="AG2192" i="1" s="1"/>
  <c r="X2192" i="1"/>
  <c r="C2193" i="1"/>
  <c r="M2193" i="1"/>
  <c r="Z2088" i="1"/>
  <c r="AG2088" i="1" s="1"/>
  <c r="A2194" i="1"/>
  <c r="AD2192" i="1"/>
  <c r="K2195" i="1" l="1"/>
  <c r="AC2195" i="1"/>
  <c r="AI2194" i="1"/>
  <c r="I2194" i="1"/>
  <c r="W2194" i="1"/>
  <c r="D2194" i="1"/>
  <c r="AB2193" i="1"/>
  <c r="AD2193" i="1" s="1"/>
  <c r="L2195" i="1"/>
  <c r="H2081" i="1"/>
  <c r="AA2195" i="1"/>
  <c r="C2194" i="1"/>
  <c r="M2194" i="1"/>
  <c r="Y2193" i="1"/>
  <c r="Z2193" i="1" s="1"/>
  <c r="AG2193" i="1" s="1"/>
  <c r="X2193" i="1"/>
  <c r="E2193" i="1"/>
  <c r="A2195" i="1"/>
  <c r="D2195" i="1" s="1"/>
  <c r="Z2089" i="1"/>
  <c r="AC2196" i="1" l="1"/>
  <c r="K2196" i="1"/>
  <c r="AI2195" i="1"/>
  <c r="C2195" i="1"/>
  <c r="I2195" i="1"/>
  <c r="AB2194" i="1"/>
  <c r="AD2194" i="1" s="1"/>
  <c r="W2195" i="1"/>
  <c r="L2196" i="1"/>
  <c r="H2082" i="1"/>
  <c r="AA2196" i="1"/>
  <c r="M2195" i="1"/>
  <c r="AB2195" i="1" s="1"/>
  <c r="Y2194" i="1"/>
  <c r="Z2194" i="1" s="1"/>
  <c r="AG2194" i="1" s="1"/>
  <c r="X2194" i="1"/>
  <c r="E2194" i="1"/>
  <c r="A2196" i="1"/>
  <c r="AG2089" i="1"/>
  <c r="K2197" i="1" l="1"/>
  <c r="AC2197" i="1"/>
  <c r="AI2196" i="1"/>
  <c r="W2196" i="1"/>
  <c r="D2196" i="1"/>
  <c r="I2196" i="1"/>
  <c r="L2197" i="1"/>
  <c r="H2083" i="1"/>
  <c r="AA2197" i="1"/>
  <c r="M2196" i="1"/>
  <c r="Y2195" i="1"/>
  <c r="Z2195" i="1" s="1"/>
  <c r="AG2195" i="1" s="1"/>
  <c r="X2195" i="1"/>
  <c r="C2196" i="1"/>
  <c r="AD2195" i="1"/>
  <c r="E2195" i="1"/>
  <c r="A2197" i="1"/>
  <c r="AC2198" i="1" l="1"/>
  <c r="K2198" i="1"/>
  <c r="AI2197" i="1"/>
  <c r="W2197" i="1"/>
  <c r="D2197" i="1"/>
  <c r="I2197" i="1"/>
  <c r="AB2196" i="1"/>
  <c r="AD2196" i="1" s="1"/>
  <c r="L2198" i="1"/>
  <c r="H2084" i="1"/>
  <c r="AA2198" i="1"/>
  <c r="Y2196" i="1"/>
  <c r="Z2196" i="1" s="1"/>
  <c r="AG2196" i="1" s="1"/>
  <c r="X2196" i="1"/>
  <c r="C2197" i="1"/>
  <c r="M2197" i="1"/>
  <c r="A2198" i="1"/>
  <c r="E2196" i="1"/>
  <c r="K2199" i="1" l="1"/>
  <c r="AC2199" i="1"/>
  <c r="AI2198" i="1"/>
  <c r="I2198" i="1"/>
  <c r="W2198" i="1"/>
  <c r="D2198" i="1"/>
  <c r="AB2197" i="1"/>
  <c r="AD2197" i="1" s="1"/>
  <c r="L2199" i="1"/>
  <c r="H2085" i="1"/>
  <c r="AA2199" i="1"/>
  <c r="C2198" i="1"/>
  <c r="M2198" i="1"/>
  <c r="AB2198" i="1" s="1"/>
  <c r="Y2197" i="1"/>
  <c r="Z2197" i="1" s="1"/>
  <c r="AG2197" i="1" s="1"/>
  <c r="X2197" i="1"/>
  <c r="E2197" i="1"/>
  <c r="A2199" i="1"/>
  <c r="AC2200" i="1" l="1"/>
  <c r="K2200" i="1"/>
  <c r="AI2199" i="1"/>
  <c r="E2198" i="1"/>
  <c r="C2199" i="1"/>
  <c r="W2199" i="1"/>
  <c r="D2199" i="1"/>
  <c r="I2199" i="1"/>
  <c r="L2200" i="1"/>
  <c r="H2086" i="1"/>
  <c r="AA2200" i="1"/>
  <c r="M2199" i="1"/>
  <c r="Y2198" i="1"/>
  <c r="Z2198" i="1" s="1"/>
  <c r="AG2198" i="1" s="1"/>
  <c r="X2198" i="1"/>
  <c r="A2200" i="1"/>
  <c r="D2200" i="1" s="1"/>
  <c r="AD2198" i="1"/>
  <c r="K2201" i="1" l="1"/>
  <c r="AC2201" i="1"/>
  <c r="AI2200" i="1"/>
  <c r="I2200" i="1"/>
  <c r="M2200" i="1"/>
  <c r="AB2200" i="1" s="1"/>
  <c r="AD2200" i="1" s="1"/>
  <c r="AB2199" i="1"/>
  <c r="AD2199" i="1" s="1"/>
  <c r="W2200" i="1"/>
  <c r="L2201" i="1"/>
  <c r="H2087" i="1"/>
  <c r="AA2201" i="1"/>
  <c r="Y2199" i="1"/>
  <c r="Z2199" i="1" s="1"/>
  <c r="AG2199" i="1" s="1"/>
  <c r="X2199" i="1"/>
  <c r="C2200" i="1"/>
  <c r="E2199" i="1"/>
  <c r="A2201" i="1"/>
  <c r="AC2202" i="1" l="1"/>
  <c r="K2202" i="1"/>
  <c r="AI2201" i="1"/>
  <c r="W2201" i="1"/>
  <c r="D2201" i="1"/>
  <c r="I2201" i="1"/>
  <c r="L2202" i="1"/>
  <c r="H2088" i="1"/>
  <c r="M2201" i="1"/>
  <c r="AA2202" i="1"/>
  <c r="Y2200" i="1"/>
  <c r="X2200" i="1"/>
  <c r="C2201" i="1"/>
  <c r="A2202" i="1"/>
  <c r="E2200" i="1"/>
  <c r="K2203" i="1" l="1"/>
  <c r="AC2203" i="1"/>
  <c r="AC2204" i="1" s="1"/>
  <c r="AI2202" i="1"/>
  <c r="W2202" i="1"/>
  <c r="D2202" i="1"/>
  <c r="I2202" i="1"/>
  <c r="AB2201" i="1"/>
  <c r="AD2201" i="1" s="1"/>
  <c r="L2203" i="1"/>
  <c r="H2089" i="1"/>
  <c r="AA2203" i="1"/>
  <c r="Y2201" i="1"/>
  <c r="X2201" i="1"/>
  <c r="Z2084" i="1"/>
  <c r="C2202" i="1"/>
  <c r="M2202" i="1"/>
  <c r="AB2202" i="1" s="1"/>
  <c r="E2201" i="1"/>
  <c r="A2203" i="1"/>
  <c r="K2204" i="1" l="1"/>
  <c r="AI2203" i="1"/>
  <c r="W2203" i="1"/>
  <c r="D2203" i="1"/>
  <c r="I2203" i="1"/>
  <c r="L2204" i="1"/>
  <c r="H2090" i="1"/>
  <c r="AA2204" i="1"/>
  <c r="M2203" i="1"/>
  <c r="AG2084" i="1"/>
  <c r="Y2202" i="1"/>
  <c r="Z2202" i="1" s="1"/>
  <c r="AG2202" i="1" s="1"/>
  <c r="X2202" i="1"/>
  <c r="C2203" i="1"/>
  <c r="AD2202" i="1"/>
  <c r="E2202" i="1"/>
  <c r="A2204" i="1"/>
  <c r="AC2205" i="1" s="1"/>
  <c r="K2205" i="1" l="1"/>
  <c r="AI2204" i="1"/>
  <c r="I2204" i="1"/>
  <c r="W2204" i="1"/>
  <c r="D2204" i="1"/>
  <c r="AB2203" i="1"/>
  <c r="AD2203" i="1" s="1"/>
  <c r="L2205" i="1"/>
  <c r="H2091" i="1"/>
  <c r="AA2205" i="1"/>
  <c r="M2204" i="1"/>
  <c r="AB2204" i="1" s="1"/>
  <c r="Y2203" i="1"/>
  <c r="Z2203" i="1" s="1"/>
  <c r="AG2203" i="1" s="1"/>
  <c r="X2203" i="1"/>
  <c r="C2204" i="1"/>
  <c r="E2203" i="1"/>
  <c r="A2205" i="1"/>
  <c r="AC2206" i="1" s="1"/>
  <c r="K2206" i="1" l="1"/>
  <c r="AI2205" i="1"/>
  <c r="W2205" i="1"/>
  <c r="D2205" i="1"/>
  <c r="I2205" i="1"/>
  <c r="L2206" i="1"/>
  <c r="H2092" i="1"/>
  <c r="AA2206" i="1"/>
  <c r="M2205" i="1"/>
  <c r="AB2205" i="1" s="1"/>
  <c r="Y2204" i="1"/>
  <c r="X2204" i="1"/>
  <c r="C2205" i="1"/>
  <c r="E2204" i="1"/>
  <c r="AD2204" i="1"/>
  <c r="A2206" i="1"/>
  <c r="AC2207" i="1" s="1"/>
  <c r="K2207" i="1" l="1"/>
  <c r="AI2206" i="1"/>
  <c r="I2206" i="1"/>
  <c r="W2206" i="1"/>
  <c r="D2206" i="1"/>
  <c r="L2207" i="1"/>
  <c r="H2093" i="1"/>
  <c r="AA2207" i="1"/>
  <c r="M2206" i="1"/>
  <c r="AB2206" i="1" s="1"/>
  <c r="Y2205" i="1"/>
  <c r="X2205" i="1"/>
  <c r="C2206" i="1"/>
  <c r="AD2205" i="1"/>
  <c r="A2207" i="1"/>
  <c r="AC2208" i="1" s="1"/>
  <c r="E2205" i="1"/>
  <c r="K2208" i="1" l="1"/>
  <c r="AI2207" i="1"/>
  <c r="W2207" i="1"/>
  <c r="D2207" i="1"/>
  <c r="I2207" i="1"/>
  <c r="L2208" i="1"/>
  <c r="H2094" i="1"/>
  <c r="AA2208" i="1"/>
  <c r="Y2206" i="1"/>
  <c r="X2206" i="1"/>
  <c r="C2207" i="1"/>
  <c r="M2207" i="1"/>
  <c r="E2206" i="1"/>
  <c r="AD2206" i="1"/>
  <c r="A2208" i="1"/>
  <c r="AC2209" i="1" s="1"/>
  <c r="K2209" i="1" l="1"/>
  <c r="AI2208" i="1"/>
  <c r="W2208" i="1"/>
  <c r="D2208" i="1"/>
  <c r="I2208" i="1"/>
  <c r="AB2207" i="1"/>
  <c r="AD2207" i="1" s="1"/>
  <c r="L2209" i="1"/>
  <c r="H2095" i="1"/>
  <c r="AA2209" i="1"/>
  <c r="Y2207" i="1"/>
  <c r="X2207" i="1"/>
  <c r="C2208" i="1"/>
  <c r="M2208" i="1"/>
  <c r="E2207" i="1"/>
  <c r="A2209" i="1"/>
  <c r="AC2210" i="1" s="1"/>
  <c r="K2210" i="1" l="1"/>
  <c r="AI2209" i="1"/>
  <c r="W2209" i="1"/>
  <c r="D2209" i="1"/>
  <c r="I2209" i="1"/>
  <c r="AB2208" i="1"/>
  <c r="AD2208" i="1" s="1"/>
  <c r="L2210" i="1"/>
  <c r="H2096" i="1"/>
  <c r="AA2210" i="1"/>
  <c r="M2209" i="1"/>
  <c r="AB2209" i="1" s="1"/>
  <c r="Y2208" i="1"/>
  <c r="Z2208" i="1" s="1"/>
  <c r="AG2208" i="1" s="1"/>
  <c r="X2208" i="1"/>
  <c r="C2209" i="1"/>
  <c r="E2208" i="1"/>
  <c r="A2210" i="1"/>
  <c r="D2210" i="1" l="1"/>
  <c r="AC2211" i="1"/>
  <c r="K2211" i="1"/>
  <c r="AI2210" i="1"/>
  <c r="I2210" i="1"/>
  <c r="W2210" i="1"/>
  <c r="L2211" i="1"/>
  <c r="H2097" i="1"/>
  <c r="AA2211" i="1"/>
  <c r="C2210" i="1"/>
  <c r="M2210" i="1"/>
  <c r="AB2210" i="1" s="1"/>
  <c r="Y2209" i="1"/>
  <c r="Z2209" i="1" s="1"/>
  <c r="AG2209" i="1" s="1"/>
  <c r="X2209" i="1"/>
  <c r="E2209" i="1"/>
  <c r="A2211" i="1"/>
  <c r="AD2209" i="1"/>
  <c r="Z2108" i="1"/>
  <c r="AC2212" i="1" l="1"/>
  <c r="K2212" i="1"/>
  <c r="AI2211" i="1"/>
  <c r="I2211" i="1"/>
  <c r="W2211" i="1"/>
  <c r="I2212" i="1" s="1"/>
  <c r="D2211" i="1"/>
  <c r="L2212" i="1"/>
  <c r="H2098" i="1"/>
  <c r="AA2212" i="1"/>
  <c r="Y2210" i="1"/>
  <c r="X2210" i="1"/>
  <c r="M2211" i="1"/>
  <c r="C2211" i="1"/>
  <c r="E2210" i="1"/>
  <c r="AD2210" i="1"/>
  <c r="A2212" i="1"/>
  <c r="AG2108" i="1"/>
  <c r="K2213" i="1" l="1"/>
  <c r="AC2213" i="1"/>
  <c r="AI2212" i="1"/>
  <c r="W2212" i="1"/>
  <c r="I2213" i="1" s="1"/>
  <c r="D2212" i="1"/>
  <c r="AB2211" i="1"/>
  <c r="AD2211" i="1" s="1"/>
  <c r="L2213" i="1"/>
  <c r="H2099" i="1"/>
  <c r="AA2213" i="1"/>
  <c r="M2212" i="1"/>
  <c r="AB2212" i="1" s="1"/>
  <c r="Y2211" i="1"/>
  <c r="X2211" i="1"/>
  <c r="C2212" i="1"/>
  <c r="E2211" i="1"/>
  <c r="A2213" i="1"/>
  <c r="AC2214" i="1" l="1"/>
  <c r="K2214" i="1"/>
  <c r="AI2213" i="1"/>
  <c r="W2213" i="1"/>
  <c r="I2214" i="1" s="1"/>
  <c r="D2213" i="1"/>
  <c r="L2214" i="1"/>
  <c r="H2100" i="1"/>
  <c r="AA2214" i="1"/>
  <c r="M2213" i="1"/>
  <c r="Y2212" i="1"/>
  <c r="Z2212" i="1" s="1"/>
  <c r="AG2212" i="1" s="1"/>
  <c r="X2212" i="1"/>
  <c r="C2213" i="1"/>
  <c r="E2212" i="1"/>
  <c r="AD2212" i="1"/>
  <c r="A2214" i="1"/>
  <c r="K2215" i="1" l="1"/>
  <c r="AC2215" i="1"/>
  <c r="W2214" i="1"/>
  <c r="I2215" i="1" s="1"/>
  <c r="D2214" i="1"/>
  <c r="AI2214" i="1"/>
  <c r="AB2213" i="1"/>
  <c r="AD2213" i="1" s="1"/>
  <c r="L2215" i="1"/>
  <c r="Z1764" i="1"/>
  <c r="AG1764" i="1" s="1"/>
  <c r="H2101" i="1"/>
  <c r="AA2215" i="1"/>
  <c r="C2214" i="1"/>
  <c r="M2214" i="1"/>
  <c r="Y2213" i="1"/>
  <c r="Z2213" i="1" s="1"/>
  <c r="AG2213" i="1" s="1"/>
  <c r="X2213" i="1"/>
  <c r="E2213" i="1"/>
  <c r="A2215" i="1"/>
  <c r="AC2216" i="1" l="1"/>
  <c r="K2216" i="1"/>
  <c r="AI2215" i="1"/>
  <c r="W2215" i="1"/>
  <c r="I2216" i="1" s="1"/>
  <c r="D2215" i="1"/>
  <c r="AB2214" i="1"/>
  <c r="AD2214" i="1" s="1"/>
  <c r="L2216" i="1"/>
  <c r="H2102" i="1"/>
  <c r="AA2216" i="1"/>
  <c r="Y2214" i="1"/>
  <c r="Z2214" i="1" s="1"/>
  <c r="AG2214" i="1" s="1"/>
  <c r="X2214" i="1"/>
  <c r="M2215" i="1"/>
  <c r="AB2215" i="1" s="1"/>
  <c r="C2215" i="1"/>
  <c r="E2214" i="1"/>
  <c r="A2216" i="1"/>
  <c r="Z2110" i="1"/>
  <c r="K2217" i="1" l="1"/>
  <c r="AC2217" i="1"/>
  <c r="AI2216" i="1"/>
  <c r="W2216" i="1"/>
  <c r="I2217" i="1" s="1"/>
  <c r="D2216" i="1"/>
  <c r="L2217" i="1"/>
  <c r="H2103" i="1"/>
  <c r="M2216" i="1"/>
  <c r="AB2216" i="1" s="1"/>
  <c r="AD2216" i="1" s="1"/>
  <c r="AA2217" i="1"/>
  <c r="AD2215" i="1"/>
  <c r="C2216" i="1"/>
  <c r="Y2215" i="1"/>
  <c r="Z2215" i="1" s="1"/>
  <c r="AG2215" i="1" s="1"/>
  <c r="X2215" i="1"/>
  <c r="E2215" i="1"/>
  <c r="A2217" i="1"/>
  <c r="D2217" i="1" s="1"/>
  <c r="AG2110" i="1"/>
  <c r="Z2114" i="1"/>
  <c r="AG2114" i="1" s="1"/>
  <c r="AC2218" i="1" l="1"/>
  <c r="K2218" i="1"/>
  <c r="AI2217" i="1"/>
  <c r="W2217" i="1"/>
  <c r="L2218" i="1"/>
  <c r="H2104" i="1"/>
  <c r="AA2218" i="1"/>
  <c r="M2217" i="1"/>
  <c r="Y2216" i="1"/>
  <c r="Z2216" i="1" s="1"/>
  <c r="AG2216" i="1" s="1"/>
  <c r="X2216" i="1"/>
  <c r="C2217" i="1"/>
  <c r="E2216" i="1"/>
  <c r="A2218" i="1"/>
  <c r="D2218" i="1" s="1"/>
  <c r="K2219" i="1" l="1"/>
  <c r="AC2219" i="1"/>
  <c r="AI2218" i="1"/>
  <c r="I2218" i="1"/>
  <c r="AB2217" i="1"/>
  <c r="AD2217" i="1" s="1"/>
  <c r="W2218" i="1"/>
  <c r="L2219" i="1"/>
  <c r="H2105" i="1"/>
  <c r="AA2219" i="1"/>
  <c r="C2218" i="1"/>
  <c r="M2218" i="1"/>
  <c r="AB2218" i="1" s="1"/>
  <c r="Y2217" i="1"/>
  <c r="Z2217" i="1" s="1"/>
  <c r="AG2217" i="1" s="1"/>
  <c r="X2217" i="1"/>
  <c r="E2217" i="1"/>
  <c r="A2219" i="1"/>
  <c r="Z2113" i="1"/>
  <c r="AC2220" i="1" l="1"/>
  <c r="K2220" i="1"/>
  <c r="AI2219" i="1"/>
  <c r="W2219" i="1"/>
  <c r="D2219" i="1"/>
  <c r="I2219" i="1"/>
  <c r="L2220" i="1"/>
  <c r="H2106" i="1"/>
  <c r="AD2218" i="1"/>
  <c r="AA2220" i="1"/>
  <c r="Y2218" i="1"/>
  <c r="Z2218" i="1" s="1"/>
  <c r="AG2218" i="1" s="1"/>
  <c r="X2218" i="1"/>
  <c r="C2219" i="1"/>
  <c r="M2219" i="1"/>
  <c r="A2220" i="1"/>
  <c r="E2218" i="1"/>
  <c r="AG2113" i="1"/>
  <c r="AC2221" i="1" l="1"/>
  <c r="K2221" i="1"/>
  <c r="AI2220" i="1"/>
  <c r="W2220" i="1"/>
  <c r="D2220" i="1"/>
  <c r="I2220" i="1"/>
  <c r="AB2219" i="1"/>
  <c r="AD2219" i="1" s="1"/>
  <c r="L2221" i="1"/>
  <c r="H2107" i="1"/>
  <c r="AA2221" i="1"/>
  <c r="M2220" i="1"/>
  <c r="C2220" i="1"/>
  <c r="Y2219" i="1"/>
  <c r="Z2219" i="1" s="1"/>
  <c r="AG2219" i="1" s="1"/>
  <c r="X2219" i="1"/>
  <c r="E2219" i="1"/>
  <c r="A2221" i="1"/>
  <c r="AC2222" i="1" s="1"/>
  <c r="K2222" i="1" l="1"/>
  <c r="AI2221" i="1"/>
  <c r="W2221" i="1"/>
  <c r="D2221" i="1"/>
  <c r="I2221" i="1"/>
  <c r="AB2220" i="1"/>
  <c r="AD2220" i="1" s="1"/>
  <c r="L2222" i="1"/>
  <c r="H2108" i="1"/>
  <c r="AA2222" i="1"/>
  <c r="Y2220" i="1"/>
  <c r="Z2220" i="1" s="1"/>
  <c r="AG2220" i="1" s="1"/>
  <c r="X2220" i="1"/>
  <c r="C2221" i="1"/>
  <c r="M2221" i="1"/>
  <c r="AB2221" i="1" s="1"/>
  <c r="Z2116" i="1"/>
  <c r="AG2116" i="1" s="1"/>
  <c r="E2220" i="1"/>
  <c r="A2222" i="1"/>
  <c r="AC2223" i="1" s="1"/>
  <c r="K2223" i="1" l="1"/>
  <c r="AI2222" i="1"/>
  <c r="W2222" i="1"/>
  <c r="D2222" i="1"/>
  <c r="I2222" i="1"/>
  <c r="L2223" i="1"/>
  <c r="H2109" i="1"/>
  <c r="AA2223" i="1"/>
  <c r="C2222" i="1"/>
  <c r="M2222" i="1"/>
  <c r="AB2222" i="1" s="1"/>
  <c r="AD2221" i="1"/>
  <c r="Y2221" i="1"/>
  <c r="Z2221" i="1" s="1"/>
  <c r="AG2221" i="1" s="1"/>
  <c r="X2221" i="1"/>
  <c r="E2221" i="1"/>
  <c r="A2223" i="1"/>
  <c r="D2223" i="1" s="1"/>
  <c r="Z2120" i="1"/>
  <c r="AG2120" i="1" s="1"/>
  <c r="K2224" i="1" l="1"/>
  <c r="AC2224" i="1"/>
  <c r="AI2223" i="1"/>
  <c r="E2222" i="1"/>
  <c r="I2223" i="1"/>
  <c r="W2223" i="1"/>
  <c r="L2224" i="1"/>
  <c r="H2110" i="1"/>
  <c r="AA2224" i="1"/>
  <c r="M2223" i="1"/>
  <c r="AB2223" i="1" s="1"/>
  <c r="Y2222" i="1"/>
  <c r="Z2222" i="1" s="1"/>
  <c r="AG2222" i="1" s="1"/>
  <c r="X2222" i="1"/>
  <c r="C2223" i="1"/>
  <c r="A2224" i="1"/>
  <c r="AD2222" i="1"/>
  <c r="AC2225" i="1" l="1"/>
  <c r="K2225" i="1"/>
  <c r="AI2224" i="1"/>
  <c r="W2224" i="1"/>
  <c r="D2224" i="1"/>
  <c r="I2224" i="1"/>
  <c r="L2225" i="1"/>
  <c r="H2111" i="1"/>
  <c r="AA2225" i="1"/>
  <c r="M2224" i="1"/>
  <c r="AB2224" i="1" s="1"/>
  <c r="Y2223" i="1"/>
  <c r="Z2223" i="1" s="1"/>
  <c r="AG2223" i="1" s="1"/>
  <c r="X2223" i="1"/>
  <c r="C2224" i="1"/>
  <c r="E2223" i="1"/>
  <c r="A2225" i="1"/>
  <c r="AD2223" i="1"/>
  <c r="K2226" i="1" l="1"/>
  <c r="AC2226" i="1"/>
  <c r="AI2225" i="1"/>
  <c r="W2225" i="1"/>
  <c r="D2225" i="1"/>
  <c r="I2225" i="1"/>
  <c r="L2226" i="1"/>
  <c r="H2112" i="1"/>
  <c r="AA2226" i="1"/>
  <c r="M2225" i="1"/>
  <c r="Y2224" i="1"/>
  <c r="Z2224" i="1" s="1"/>
  <c r="AG2224" i="1" s="1"/>
  <c r="X2224" i="1"/>
  <c r="C2225" i="1"/>
  <c r="AD2224" i="1"/>
  <c r="E2224" i="1"/>
  <c r="A2226" i="1"/>
  <c r="AC2227" i="1" l="1"/>
  <c r="K2227" i="1"/>
  <c r="AI2226" i="1"/>
  <c r="W2226" i="1"/>
  <c r="D2226" i="1"/>
  <c r="I2226" i="1"/>
  <c r="AB2225" i="1"/>
  <c r="AD2225" i="1" s="1"/>
  <c r="L2227" i="1"/>
  <c r="H2113" i="1"/>
  <c r="AA2227" i="1"/>
  <c r="M2226" i="1"/>
  <c r="Y2225" i="1"/>
  <c r="Z2225" i="1" s="1"/>
  <c r="AG2225" i="1" s="1"/>
  <c r="X2225" i="1"/>
  <c r="C2226" i="1"/>
  <c r="A2227" i="1"/>
  <c r="E2225" i="1"/>
  <c r="K2228" i="1" l="1"/>
  <c r="AC2228" i="1"/>
  <c r="AI2227" i="1"/>
  <c r="W2227" i="1"/>
  <c r="D2227" i="1"/>
  <c r="I2227" i="1"/>
  <c r="AB2226" i="1"/>
  <c r="AD2226" i="1" s="1"/>
  <c r="L2228" i="1"/>
  <c r="H2114" i="1"/>
  <c r="AA2228" i="1"/>
  <c r="C2227" i="1"/>
  <c r="M2227" i="1"/>
  <c r="AB2227" i="1" s="1"/>
  <c r="Y2226" i="1"/>
  <c r="Z2226" i="1" s="1"/>
  <c r="AG2226" i="1" s="1"/>
  <c r="X2226" i="1"/>
  <c r="E2226" i="1"/>
  <c r="A2228" i="1"/>
  <c r="AC2229" i="1" l="1"/>
  <c r="K2229" i="1"/>
  <c r="AI2228" i="1"/>
  <c r="W2228" i="1"/>
  <c r="D2228" i="1"/>
  <c r="I2228" i="1"/>
  <c r="L2229" i="1"/>
  <c r="H2115" i="1"/>
  <c r="AA2229" i="1"/>
  <c r="M2228" i="1"/>
  <c r="AB2228" i="1" s="1"/>
  <c r="Y2227" i="1"/>
  <c r="Z2227" i="1" s="1"/>
  <c r="AG2227" i="1" s="1"/>
  <c r="X2227" i="1"/>
  <c r="C2228" i="1"/>
  <c r="AD2227" i="1"/>
  <c r="A2229" i="1"/>
  <c r="D2229" i="1" s="1"/>
  <c r="E2227" i="1"/>
  <c r="K2230" i="1" l="1"/>
  <c r="AC2230" i="1"/>
  <c r="AI2229" i="1"/>
  <c r="I2229" i="1"/>
  <c r="W2229" i="1"/>
  <c r="L2230" i="1"/>
  <c r="H2116" i="1"/>
  <c r="AA2230" i="1"/>
  <c r="Y2228" i="1"/>
  <c r="Z2228" i="1" s="1"/>
  <c r="AG2228" i="1" s="1"/>
  <c r="X2228" i="1"/>
  <c r="C2229" i="1"/>
  <c r="M2229" i="1"/>
  <c r="AB2229" i="1" s="1"/>
  <c r="E2228" i="1"/>
  <c r="A2230" i="1"/>
  <c r="AD2228" i="1"/>
  <c r="AC2231" i="1" l="1"/>
  <c r="K2231" i="1"/>
  <c r="AI2230" i="1"/>
  <c r="W2230" i="1"/>
  <c r="D2230" i="1"/>
  <c r="I2230" i="1"/>
  <c r="L2231" i="1"/>
  <c r="C2230" i="1"/>
  <c r="H2117" i="1"/>
  <c r="AA2231" i="1"/>
  <c r="M2230" i="1"/>
  <c r="AB2230" i="1" s="1"/>
  <c r="Y2229" i="1"/>
  <c r="Z2229" i="1" s="1"/>
  <c r="AG2229" i="1" s="1"/>
  <c r="X2229" i="1"/>
  <c r="E2229" i="1"/>
  <c r="A2231" i="1"/>
  <c r="D2231" i="1" s="1"/>
  <c r="AD2229" i="1"/>
  <c r="K2232" i="1" l="1"/>
  <c r="AC2232" i="1"/>
  <c r="AI2231" i="1"/>
  <c r="I2231" i="1"/>
  <c r="W2231" i="1"/>
  <c r="AI2232" i="1" s="1"/>
  <c r="L2232" i="1"/>
  <c r="C2231" i="1"/>
  <c r="H2118" i="1"/>
  <c r="AA2232" i="1"/>
  <c r="M2231" i="1"/>
  <c r="Y2230" i="1"/>
  <c r="X2230" i="1"/>
  <c r="E2230" i="1"/>
  <c r="AD2230" i="1"/>
  <c r="A2232" i="1"/>
  <c r="AC2233" i="1" l="1"/>
  <c r="K2233" i="1"/>
  <c r="W2232" i="1"/>
  <c r="AI2233" i="1" s="1"/>
  <c r="D2232" i="1"/>
  <c r="I2232" i="1"/>
  <c r="AB2231" i="1"/>
  <c r="AD2231" i="1" s="1"/>
  <c r="L2233" i="1"/>
  <c r="H2119" i="1"/>
  <c r="AA2233" i="1"/>
  <c r="M2232" i="1"/>
  <c r="Y2231" i="1"/>
  <c r="Z2231" i="1" s="1"/>
  <c r="AG2231" i="1" s="1"/>
  <c r="X2231" i="1"/>
  <c r="C2232" i="1"/>
  <c r="E2231" i="1"/>
  <c r="A2233" i="1"/>
  <c r="K2234" i="1" l="1"/>
  <c r="AC2234" i="1"/>
  <c r="W2233" i="1"/>
  <c r="AI2234" i="1" s="1"/>
  <c r="D2233" i="1"/>
  <c r="I2233" i="1"/>
  <c r="AB2232" i="1"/>
  <c r="AD2232" i="1" s="1"/>
  <c r="L2234" i="1"/>
  <c r="H2120" i="1"/>
  <c r="AA2234" i="1"/>
  <c r="C2233" i="1"/>
  <c r="Z2115" i="1"/>
  <c r="M2233" i="1"/>
  <c r="AB2233" i="1" s="1"/>
  <c r="Y2232" i="1"/>
  <c r="X2232" i="1"/>
  <c r="A2234" i="1"/>
  <c r="E2232" i="1"/>
  <c r="AC2235" i="1" l="1"/>
  <c r="K2235" i="1"/>
  <c r="W2234" i="1"/>
  <c r="AI2235" i="1" s="1"/>
  <c r="D2234" i="1"/>
  <c r="I2234" i="1"/>
  <c r="L2235" i="1"/>
  <c r="H2121" i="1"/>
  <c r="AA2235" i="1"/>
  <c r="Y2233" i="1"/>
  <c r="X2233" i="1"/>
  <c r="C2234" i="1"/>
  <c r="AG2115" i="1"/>
  <c r="M2234" i="1"/>
  <c r="E2233" i="1"/>
  <c r="A2235" i="1"/>
  <c r="AD2233" i="1"/>
  <c r="K2236" i="1" l="1"/>
  <c r="AC2236" i="1"/>
  <c r="I2235" i="1"/>
  <c r="W2235" i="1"/>
  <c r="AI2236" i="1" s="1"/>
  <c r="D2235" i="1"/>
  <c r="AB2234" i="1"/>
  <c r="AD2234" i="1" s="1"/>
  <c r="L2236" i="1"/>
  <c r="H2122" i="1"/>
  <c r="C2235" i="1"/>
  <c r="AA2236" i="1"/>
  <c r="AA2237" i="1" s="1"/>
  <c r="M2235" i="1"/>
  <c r="AB2235" i="1" s="1"/>
  <c r="Y2234" i="1"/>
  <c r="X2234" i="1"/>
  <c r="E2234" i="1"/>
  <c r="A2236" i="1"/>
  <c r="D2236" i="1" s="1"/>
  <c r="AC2237" i="1" l="1"/>
  <c r="K2237" i="1"/>
  <c r="I2236" i="1"/>
  <c r="AA2238" i="1"/>
  <c r="AA2239" i="1" s="1"/>
  <c r="AA2240" i="1" s="1"/>
  <c r="A2237" i="1"/>
  <c r="D2237" i="1" s="1"/>
  <c r="W2236" i="1"/>
  <c r="AI2237" i="1" s="1"/>
  <c r="L2237" i="1"/>
  <c r="H2123" i="1"/>
  <c r="M2236" i="1"/>
  <c r="Y2235" i="1"/>
  <c r="Z2235" i="1" s="1"/>
  <c r="AG2235" i="1" s="1"/>
  <c r="X2235" i="1"/>
  <c r="C2236" i="1"/>
  <c r="E2235" i="1"/>
  <c r="AD2235" i="1"/>
  <c r="K2238" i="1" l="1"/>
  <c r="AC2238" i="1"/>
  <c r="M2237" i="1"/>
  <c r="AB2237" i="1" s="1"/>
  <c r="AD2237" i="1" s="1"/>
  <c r="I2237" i="1"/>
  <c r="AB2236" i="1"/>
  <c r="AD2236" i="1" s="1"/>
  <c r="L2238" i="1"/>
  <c r="A2238" i="1"/>
  <c r="D2238" i="1" s="1"/>
  <c r="W2237" i="1"/>
  <c r="C2237" i="1"/>
  <c r="H2124" i="1"/>
  <c r="Y2236" i="1"/>
  <c r="Z2236" i="1" s="1"/>
  <c r="AG2236" i="1" s="1"/>
  <c r="X2236" i="1"/>
  <c r="E2236" i="1"/>
  <c r="AC2239" i="1" l="1"/>
  <c r="K2239" i="1"/>
  <c r="I2238" i="1"/>
  <c r="E2237" i="1"/>
  <c r="AI2238" i="1"/>
  <c r="Y2237" i="1"/>
  <c r="Z2237" i="1" s="1"/>
  <c r="AG2237" i="1" s="1"/>
  <c r="X2237" i="1"/>
  <c r="A2239" i="1"/>
  <c r="D2239" i="1" s="1"/>
  <c r="L2239" i="1"/>
  <c r="W2238" i="1"/>
  <c r="C2238" i="1"/>
  <c r="E2238" i="1" s="1"/>
  <c r="M2238" i="1"/>
  <c r="H2125" i="1"/>
  <c r="K2240" i="1" l="1"/>
  <c r="AC2240" i="1"/>
  <c r="M2239" i="1"/>
  <c r="I2239" i="1"/>
  <c r="AB2238" i="1"/>
  <c r="AD2238" i="1" s="1"/>
  <c r="AI2239" i="1"/>
  <c r="Y2238" i="1"/>
  <c r="Z2238" i="1" s="1"/>
  <c r="AG2238" i="1" s="1"/>
  <c r="X2238" i="1"/>
  <c r="C2239" i="1"/>
  <c r="E2239" i="1" s="1"/>
  <c r="L2240" i="1"/>
  <c r="W2239" i="1"/>
  <c r="A2240" i="1"/>
  <c r="D2240" i="1" s="1"/>
  <c r="H2126" i="1"/>
  <c r="AB2239" i="1" l="1"/>
  <c r="AD2239" i="1" s="1"/>
  <c r="I2240" i="1"/>
  <c r="AI2240" i="1"/>
  <c r="Y2239" i="1"/>
  <c r="Z2239" i="1" s="1"/>
  <c r="AG2239" i="1" s="1"/>
  <c r="X2239" i="1"/>
  <c r="M2240" i="1"/>
  <c r="W2240" i="1"/>
  <c r="A2241" i="1"/>
  <c r="C2240" i="1"/>
  <c r="H2127" i="1"/>
  <c r="E2240" i="1" l="1"/>
  <c r="AB2240" i="1"/>
  <c r="AD2240" i="1" s="1"/>
  <c r="C2241" i="1"/>
  <c r="Y2240" i="1"/>
  <c r="X2240" i="1"/>
  <c r="H2128" i="1"/>
  <c r="H2129" i="1" l="1"/>
  <c r="H2130" i="1" l="1"/>
  <c r="Z2138" i="1"/>
  <c r="H2131" i="1" l="1"/>
  <c r="AG2138" i="1"/>
  <c r="Z2142" i="1"/>
  <c r="AG2142" i="1" s="1"/>
  <c r="H2132" i="1" l="1"/>
  <c r="H2133" i="1" l="1"/>
  <c r="Z2141" i="1"/>
  <c r="H2134" i="1" l="1"/>
  <c r="AG2141" i="1"/>
  <c r="H2135" i="1" l="1"/>
  <c r="Z2143" i="1"/>
  <c r="H2136" i="1" l="1"/>
  <c r="AG2143" i="1"/>
  <c r="H2137" i="1" l="1"/>
  <c r="Z2148" i="1"/>
  <c r="H2138" i="1" l="1"/>
  <c r="AG2148" i="1"/>
  <c r="H2139" i="1" l="1"/>
  <c r="H2140" i="1" l="1"/>
  <c r="H2141" i="1" l="1"/>
  <c r="H2142" i="1" l="1"/>
  <c r="Z2150" i="1"/>
  <c r="H2143" i="1" l="1"/>
  <c r="AG2150" i="1"/>
  <c r="H2144" i="1" l="1"/>
  <c r="H2145" i="1" l="1"/>
  <c r="H2146" i="1" l="1"/>
  <c r="H2147" i="1" l="1"/>
  <c r="H2148" i="1" l="1"/>
  <c r="H2149" i="1" l="1"/>
  <c r="H2150" i="1" l="1"/>
  <c r="Z2145" i="1"/>
  <c r="H2151" i="1" l="1"/>
  <c r="AG2145" i="1"/>
  <c r="H2152" i="1" l="1"/>
  <c r="H2153" i="1" l="1"/>
  <c r="H2154" i="1" l="1"/>
  <c r="H2155" i="1" l="1"/>
  <c r="H2156" i="1" l="1"/>
  <c r="H2157" i="1" l="1"/>
  <c r="H2158" i="1" l="1"/>
  <c r="H2159" i="1" l="1"/>
  <c r="Z2170" i="1"/>
  <c r="H2160" i="1" l="1"/>
  <c r="AG2170" i="1"/>
  <c r="H2161" i="1" l="1"/>
  <c r="H2162" i="1" l="1"/>
  <c r="Z2173" i="1"/>
  <c r="AG2173" i="1" s="1"/>
  <c r="H2163" i="1" l="1"/>
  <c r="Z2171" i="1"/>
  <c r="AG2171" i="1" s="1"/>
  <c r="H2164" i="1" l="1"/>
  <c r="Z2172" i="1"/>
  <c r="H2165" i="1" l="1"/>
  <c r="AG2172" i="1"/>
  <c r="H2166" i="1" l="1"/>
  <c r="H2167" i="1" l="1"/>
  <c r="H2168" i="1" l="1"/>
  <c r="H2169" i="1" l="1"/>
  <c r="H2170" i="1" l="1"/>
  <c r="H2171" i="1" l="1"/>
  <c r="H2172" i="1" l="1"/>
  <c r="Z2180" i="1"/>
  <c r="H2173" i="1" l="1"/>
  <c r="AG2180" i="1"/>
  <c r="H2174" i="1" l="1"/>
  <c r="H2175" i="1" l="1"/>
  <c r="H2176" i="1" l="1"/>
  <c r="H2177" i="1" l="1"/>
  <c r="H2178" i="1" l="1"/>
  <c r="H2179" i="1" l="1"/>
  <c r="H2180" i="1" l="1"/>
  <c r="H2181" i="1" l="1"/>
  <c r="Z2176" i="1"/>
  <c r="H2182" i="1" l="1"/>
  <c r="AG2176" i="1"/>
  <c r="H2183" i="1" l="1"/>
  <c r="H2184" i="1" l="1"/>
  <c r="H2185" i="1" l="1"/>
  <c r="H2186" i="1" l="1"/>
  <c r="H2187" i="1" l="1"/>
  <c r="H2188" i="1" l="1"/>
  <c r="H2189" i="1" l="1"/>
  <c r="Z2200" i="1"/>
  <c r="H2190" i="1" l="1"/>
  <c r="AG2200" i="1"/>
  <c r="H2191" i="1" l="1"/>
  <c r="H2192" i="1" l="1"/>
  <c r="H2193" i="1" l="1"/>
  <c r="Z2201" i="1"/>
  <c r="H2194" i="1" l="1"/>
  <c r="AG2201" i="1"/>
  <c r="Z2205" i="1"/>
  <c r="AG2205" i="1" s="1"/>
  <c r="H2195" i="1" l="1"/>
  <c r="H2196" i="1" l="1"/>
  <c r="Z2204" i="1"/>
  <c r="H2197" i="1" l="1"/>
  <c r="AG2204" i="1"/>
  <c r="H2198" i="1" l="1"/>
  <c r="H2199" i="1" l="1"/>
  <c r="Z2207" i="1"/>
  <c r="AG2207" i="1" s="1"/>
  <c r="H2200" i="1" l="1"/>
  <c r="Z2211" i="1"/>
  <c r="H2201" i="1" l="1"/>
  <c r="AG2211" i="1"/>
  <c r="H2202" i="1" l="1"/>
  <c r="H2203" i="1" l="1"/>
  <c r="H2204" i="1" l="1"/>
  <c r="H2205" i="1" l="1"/>
  <c r="H2206" i="1" l="1"/>
  <c r="H2207" i="1" l="1"/>
  <c r="H2208" i="1" l="1"/>
  <c r="H2209" i="1" l="1"/>
  <c r="H2210" i="1" l="1"/>
  <c r="H2211" i="1" l="1"/>
  <c r="Z2206" i="1"/>
  <c r="H2212" i="1" l="1"/>
  <c r="AG2206" i="1"/>
  <c r="H2213" i="1" l="1"/>
  <c r="H2214" i="1" l="1"/>
  <c r="H2215" i="1" l="1"/>
  <c r="H2216" i="1" l="1"/>
  <c r="H2217" i="1" l="1"/>
  <c r="H2218" i="1" l="1"/>
  <c r="H2219" i="1" l="1"/>
  <c r="Z2230" i="1"/>
  <c r="H2220" i="1" l="1"/>
  <c r="AG2230" i="1"/>
  <c r="H2221" i="1" l="1"/>
  <c r="H2222" i="1" l="1"/>
  <c r="H2223" i="1" l="1"/>
  <c r="H2224" i="1" l="1"/>
  <c r="Z2232" i="1"/>
  <c r="H2225" i="1" l="1"/>
  <c r="Z2233" i="1"/>
  <c r="AG2232" i="1"/>
  <c r="H2226" i="1" l="1"/>
  <c r="AG2233" i="1"/>
  <c r="Z2234" i="1"/>
  <c r="H2227" i="1" l="1"/>
  <c r="AG2234" i="1"/>
  <c r="H2228" i="1" l="1"/>
  <c r="H2229" i="1" l="1"/>
  <c r="H2230" i="1" l="1"/>
  <c r="H2231" i="1" l="1"/>
  <c r="H2232" i="1" l="1"/>
  <c r="H2233" i="1" l="1"/>
  <c r="H2234" i="1" l="1"/>
  <c r="H2235" i="1" l="1"/>
  <c r="H2237" i="1" l="1"/>
  <c r="H2236" i="1"/>
  <c r="H2238" i="1" l="1"/>
  <c r="H2239" i="1" l="1"/>
  <c r="H2240" i="1"/>
  <c r="Z1903" i="1" l="1"/>
  <c r="AG1903" i="1" s="1"/>
  <c r="Z2129" i="1" l="1"/>
  <c r="AG2129" i="1" s="1"/>
  <c r="A5" i="1" l="1"/>
  <c r="A6" i="1" s="1"/>
  <c r="BH13" i="1" l="1"/>
  <c r="G20" i="1" s="1"/>
  <c r="BH14" i="1"/>
  <c r="G50" i="1" s="1"/>
  <c r="BH15" i="1"/>
  <c r="G81" i="1" s="1"/>
  <c r="G82" i="1" l="1"/>
  <c r="G51" i="1"/>
  <c r="G21" i="1"/>
  <c r="G22" i="1"/>
  <c r="F20" i="1"/>
  <c r="N20" i="1" s="1"/>
  <c r="Q20" i="1" s="1"/>
  <c r="U20" i="1" s="1"/>
  <c r="V20" i="1" s="1"/>
  <c r="AF20" i="1" s="1"/>
  <c r="B20" i="1" s="1"/>
  <c r="J20" i="1" l="1"/>
  <c r="F21" i="1"/>
  <c r="N21" i="1" s="1"/>
  <c r="Q21" i="1" s="1"/>
  <c r="U21" i="1" s="1"/>
  <c r="V21" i="1" s="1"/>
  <c r="AF21" i="1" s="1"/>
  <c r="B21" i="1" s="1"/>
  <c r="G52" i="1"/>
  <c r="G83" i="1"/>
  <c r="G23" i="1"/>
  <c r="F22" i="1" l="1"/>
  <c r="J22" i="1" s="1"/>
  <c r="J21" i="1"/>
  <c r="G53" i="1"/>
  <c r="G84" i="1"/>
  <c r="G24" i="1"/>
  <c r="F23" i="1" l="1"/>
  <c r="N23" i="1" s="1"/>
  <c r="Q23" i="1" s="1"/>
  <c r="U23" i="1" s="1"/>
  <c r="V23" i="1" s="1"/>
  <c r="AF23" i="1" s="1"/>
  <c r="B23" i="1" s="1"/>
  <c r="N22" i="1"/>
  <c r="Q22" i="1" s="1"/>
  <c r="U22" i="1" s="1"/>
  <c r="V22" i="1" s="1"/>
  <c r="AF22" i="1" s="1"/>
  <c r="B22" i="1" s="1"/>
  <c r="G25" i="1"/>
  <c r="G85" i="1"/>
  <c r="G54" i="1"/>
  <c r="J23" i="1" l="1"/>
  <c r="F24" i="1"/>
  <c r="F25" i="1" s="1"/>
  <c r="J25" i="1" s="1"/>
  <c r="G55" i="1"/>
  <c r="G86" i="1"/>
  <c r="G26" i="1"/>
  <c r="N24" i="1" l="1"/>
  <c r="Q24" i="1" s="1"/>
  <c r="U24" i="1" s="1"/>
  <c r="V24" i="1" s="1"/>
  <c r="AF24" i="1" s="1"/>
  <c r="B24" i="1" s="1"/>
  <c r="J24" i="1"/>
  <c r="N25" i="1"/>
  <c r="Q25" i="1" s="1"/>
  <c r="U25" i="1" s="1"/>
  <c r="V25" i="1" s="1"/>
  <c r="AF25" i="1" s="1"/>
  <c r="B25" i="1" s="1"/>
  <c r="G87" i="1"/>
  <c r="G56" i="1"/>
  <c r="G27" i="1"/>
  <c r="F26" i="1"/>
  <c r="F27" i="1" l="1"/>
  <c r="J27" i="1" s="1"/>
  <c r="G57" i="1"/>
  <c r="J26" i="1"/>
  <c r="N26" i="1"/>
  <c r="Q26" i="1" s="1"/>
  <c r="U26" i="1" s="1"/>
  <c r="V26" i="1" s="1"/>
  <c r="AF26" i="1" s="1"/>
  <c r="B26" i="1" s="1"/>
  <c r="G28" i="1"/>
  <c r="G88" i="1"/>
  <c r="N27" i="1" l="1"/>
  <c r="Q27" i="1" s="1"/>
  <c r="U27" i="1" s="1"/>
  <c r="V27" i="1" s="1"/>
  <c r="AF27" i="1" s="1"/>
  <c r="B27" i="1" s="1"/>
  <c r="F28" i="1"/>
  <c r="J28" i="1" s="1"/>
  <c r="G29" i="1"/>
  <c r="G89" i="1"/>
  <c r="G58" i="1"/>
  <c r="N28" i="1" l="1"/>
  <c r="Q28" i="1" s="1"/>
  <c r="U28" i="1" s="1"/>
  <c r="V28" i="1" s="1"/>
  <c r="AF28" i="1" s="1"/>
  <c r="B28" i="1" s="1"/>
  <c r="G90" i="1"/>
  <c r="G30" i="1"/>
  <c r="G59" i="1"/>
  <c r="F29" i="1"/>
  <c r="N29" i="1" s="1"/>
  <c r="Q29" i="1" s="1"/>
  <c r="U29" i="1" s="1"/>
  <c r="V29" i="1" s="1"/>
  <c r="AF29" i="1" s="1"/>
  <c r="B29" i="1" s="1"/>
  <c r="J29" i="1" l="1"/>
  <c r="G60" i="1"/>
  <c r="G31" i="1"/>
  <c r="G91" i="1"/>
  <c r="F30" i="1"/>
  <c r="J30" i="1" s="1"/>
  <c r="N30" i="1" l="1"/>
  <c r="Q30" i="1" s="1"/>
  <c r="U30" i="1" s="1"/>
  <c r="V30" i="1" s="1"/>
  <c r="AF30" i="1" s="1"/>
  <c r="B30" i="1" s="1"/>
  <c r="G32" i="1"/>
  <c r="G92" i="1"/>
  <c r="F31" i="1"/>
  <c r="G61" i="1"/>
  <c r="F32" i="1" l="1"/>
  <c r="N32" i="1" s="1"/>
  <c r="Q32" i="1" s="1"/>
  <c r="U32" i="1" s="1"/>
  <c r="V32" i="1" s="1"/>
  <c r="AF32" i="1" s="1"/>
  <c r="B32" i="1" s="1"/>
  <c r="J31" i="1"/>
  <c r="G93" i="1"/>
  <c r="N31" i="1"/>
  <c r="Q31" i="1" s="1"/>
  <c r="U31" i="1" s="1"/>
  <c r="V31" i="1" s="1"/>
  <c r="AF31" i="1" s="1"/>
  <c r="B31" i="1" s="1"/>
  <c r="G62" i="1"/>
  <c r="G33" i="1"/>
  <c r="J32" i="1" l="1"/>
  <c r="G63" i="1"/>
  <c r="G94" i="1"/>
  <c r="G34" i="1"/>
  <c r="F33" i="1"/>
  <c r="G35" i="1" l="1"/>
  <c r="G95" i="1"/>
  <c r="F34" i="1"/>
  <c r="J33" i="1"/>
  <c r="G64" i="1"/>
  <c r="N33" i="1"/>
  <c r="Q33" i="1" s="1"/>
  <c r="U33" i="1" s="1"/>
  <c r="V33" i="1" s="1"/>
  <c r="AF33" i="1" s="1"/>
  <c r="B33" i="1" s="1"/>
  <c r="F35" i="1" l="1"/>
  <c r="J35" i="1" s="1"/>
  <c r="G96" i="1"/>
  <c r="N34" i="1"/>
  <c r="Q34" i="1" s="1"/>
  <c r="U34" i="1" s="1"/>
  <c r="V34" i="1" s="1"/>
  <c r="AF34" i="1" s="1"/>
  <c r="B34" i="1" s="1"/>
  <c r="G65" i="1"/>
  <c r="J34" i="1"/>
  <c r="G36" i="1"/>
  <c r="N35" i="1" l="1"/>
  <c r="Q35" i="1" s="1"/>
  <c r="U35" i="1" s="1"/>
  <c r="V35" i="1" s="1"/>
  <c r="AF35" i="1" s="1"/>
  <c r="B35" i="1" s="1"/>
  <c r="F36" i="1"/>
  <c r="N36" i="1" s="1"/>
  <c r="Q36" i="1" s="1"/>
  <c r="U36" i="1" s="1"/>
  <c r="V36" i="1" s="1"/>
  <c r="AF36" i="1" s="1"/>
  <c r="B36" i="1" s="1"/>
  <c r="G66" i="1"/>
  <c r="G37" i="1"/>
  <c r="G97" i="1"/>
  <c r="J36" i="1" l="1"/>
  <c r="G38" i="1"/>
  <c r="F37" i="1"/>
  <c r="G67" i="1"/>
  <c r="G98" i="1"/>
  <c r="F38" i="1" l="1"/>
  <c r="N38" i="1" s="1"/>
  <c r="Q38" i="1" s="1"/>
  <c r="U38" i="1" s="1"/>
  <c r="V38" i="1" s="1"/>
  <c r="AF38" i="1" s="1"/>
  <c r="B38" i="1" s="1"/>
  <c r="G68" i="1"/>
  <c r="J37" i="1"/>
  <c r="G99" i="1"/>
  <c r="N37" i="1"/>
  <c r="Q37" i="1" s="1"/>
  <c r="U37" i="1" s="1"/>
  <c r="V37" i="1" s="1"/>
  <c r="AF37" i="1" s="1"/>
  <c r="B37" i="1" s="1"/>
  <c r="G39" i="1"/>
  <c r="J38" i="1" l="1"/>
  <c r="G100" i="1"/>
  <c r="G69" i="1"/>
  <c r="G40" i="1"/>
  <c r="F39" i="1"/>
  <c r="F40" i="1" l="1"/>
  <c r="J40" i="1" s="1"/>
  <c r="G101" i="1"/>
  <c r="J39" i="1"/>
  <c r="G70" i="1"/>
  <c r="N39" i="1"/>
  <c r="Q39" i="1" s="1"/>
  <c r="U39" i="1" s="1"/>
  <c r="V39" i="1" s="1"/>
  <c r="AF39" i="1" s="1"/>
  <c r="B39" i="1" s="1"/>
  <c r="G41" i="1"/>
  <c r="N40" i="1" l="1"/>
  <c r="Q40" i="1" s="1"/>
  <c r="U40" i="1" s="1"/>
  <c r="V40" i="1" s="1"/>
  <c r="AF40" i="1" s="1"/>
  <c r="B40" i="1" s="1"/>
  <c r="G71" i="1"/>
  <c r="G102" i="1"/>
  <c r="G42" i="1"/>
  <c r="F41" i="1"/>
  <c r="F42" i="1" l="1"/>
  <c r="J42" i="1" s="1"/>
  <c r="G103" i="1"/>
  <c r="J41" i="1"/>
  <c r="G72" i="1"/>
  <c r="N41" i="1"/>
  <c r="Q41" i="1" s="1"/>
  <c r="U41" i="1" s="1"/>
  <c r="V41" i="1" s="1"/>
  <c r="AF41" i="1" s="1"/>
  <c r="B41" i="1" s="1"/>
  <c r="G43" i="1"/>
  <c r="N42" i="1" l="1"/>
  <c r="Q42" i="1" s="1"/>
  <c r="U42" i="1" s="1"/>
  <c r="V42" i="1" s="1"/>
  <c r="AF42" i="1" s="1"/>
  <c r="B42" i="1" s="1"/>
  <c r="F43" i="1"/>
  <c r="N43" i="1" s="1"/>
  <c r="Q43" i="1" s="1"/>
  <c r="U43" i="1" s="1"/>
  <c r="V43" i="1" s="1"/>
  <c r="AF43" i="1" s="1"/>
  <c r="B43" i="1" s="1"/>
  <c r="G104" i="1"/>
  <c r="G73" i="1"/>
  <c r="G44" i="1"/>
  <c r="J43" i="1" l="1"/>
  <c r="G45" i="1"/>
  <c r="G74" i="1"/>
  <c r="G105" i="1"/>
  <c r="F44" i="1"/>
  <c r="F45" i="1" l="1"/>
  <c r="N45" i="1" s="1"/>
  <c r="Q45" i="1" s="1"/>
  <c r="U45" i="1" s="1"/>
  <c r="V45" i="1" s="1"/>
  <c r="AF45" i="1" s="1"/>
  <c r="B45" i="1" s="1"/>
  <c r="G75" i="1"/>
  <c r="N44" i="1"/>
  <c r="Q44" i="1" s="1"/>
  <c r="U44" i="1" s="1"/>
  <c r="V44" i="1" s="1"/>
  <c r="AF44" i="1" s="1"/>
  <c r="B44" i="1" s="1"/>
  <c r="J44" i="1"/>
  <c r="G106" i="1"/>
  <c r="G46" i="1"/>
  <c r="J45" i="1" l="1"/>
  <c r="F46" i="1"/>
  <c r="N46" i="1" s="1"/>
  <c r="Q46" i="1" s="1"/>
  <c r="U46" i="1" s="1"/>
  <c r="V46" i="1" s="1"/>
  <c r="AF46" i="1" s="1"/>
  <c r="B46" i="1" s="1"/>
  <c r="G107" i="1"/>
  <c r="G47" i="1"/>
  <c r="G76" i="1"/>
  <c r="J46" i="1" l="1"/>
  <c r="F47" i="1"/>
  <c r="N47" i="1" s="1"/>
  <c r="Q47" i="1" s="1"/>
  <c r="U47" i="1" s="1"/>
  <c r="V47" i="1" s="1"/>
  <c r="AF47" i="1" s="1"/>
  <c r="B47" i="1" s="1"/>
  <c r="G108" i="1"/>
  <c r="G77" i="1"/>
  <c r="G48" i="1"/>
  <c r="J47" i="1" l="1"/>
  <c r="G78" i="1"/>
  <c r="G109" i="1"/>
  <c r="G49" i="1"/>
  <c r="F48" i="1"/>
  <c r="J48" i="1" s="1"/>
  <c r="G110" i="1" l="1"/>
  <c r="G79" i="1"/>
  <c r="N48" i="1"/>
  <c r="Q48" i="1" s="1"/>
  <c r="U48" i="1" s="1"/>
  <c r="V48" i="1" s="1"/>
  <c r="AF48" i="1" s="1"/>
  <c r="B48" i="1" s="1"/>
  <c r="F49" i="1"/>
  <c r="J49" i="1" s="1"/>
  <c r="F50" i="1"/>
  <c r="G80" i="1" l="1"/>
  <c r="N50" i="1"/>
  <c r="J50" i="1"/>
  <c r="F51" i="1"/>
  <c r="N49" i="1"/>
  <c r="G111" i="1"/>
  <c r="J51" i="1" l="1"/>
  <c r="N51" i="1"/>
  <c r="F52" i="1"/>
  <c r="Q49" i="1"/>
  <c r="U49" i="1" s="1"/>
  <c r="V49" i="1" s="1"/>
  <c r="AF49" i="1" s="1"/>
  <c r="B49" i="1" s="1"/>
  <c r="O50" i="1"/>
  <c r="N52" i="1" l="1"/>
  <c r="J52" i="1"/>
  <c r="F53" i="1"/>
  <c r="O51" i="1"/>
  <c r="O52" i="1" s="1"/>
  <c r="O53" i="1" s="1"/>
  <c r="O54" i="1" s="1"/>
  <c r="O55" i="1" s="1"/>
  <c r="O56" i="1" s="1"/>
  <c r="O57" i="1" s="1"/>
  <c r="O58" i="1" s="1"/>
  <c r="O59" i="1" s="1"/>
  <c r="O60" i="1" s="1"/>
  <c r="O61" i="1" s="1"/>
  <c r="O62" i="1" s="1"/>
  <c r="O63" i="1" s="1"/>
  <c r="O64" i="1" s="1"/>
  <c r="O65" i="1" s="1"/>
  <c r="O66" i="1" s="1"/>
  <c r="O67" i="1" s="1"/>
  <c r="O68" i="1" s="1"/>
  <c r="O69" i="1" s="1"/>
  <c r="O70" i="1" s="1"/>
  <c r="O71" i="1" s="1"/>
  <c r="O72" i="1" s="1"/>
  <c r="O73" i="1" s="1"/>
  <c r="O74" i="1" s="1"/>
  <c r="O75" i="1" s="1"/>
  <c r="O76" i="1" s="1"/>
  <c r="O77" i="1" s="1"/>
  <c r="O78" i="1" s="1"/>
  <c r="O79" i="1" s="1"/>
  <c r="O80" i="1" s="1"/>
  <c r="P50" i="1"/>
  <c r="N53" i="1" l="1"/>
  <c r="J53" i="1"/>
  <c r="F54" i="1"/>
  <c r="P51" i="1"/>
  <c r="Q50" i="1"/>
  <c r="U50" i="1" s="1"/>
  <c r="V50" i="1" s="1"/>
  <c r="AF50" i="1" s="1"/>
  <c r="B50" i="1" s="1"/>
  <c r="J54" i="1" l="1"/>
  <c r="N54" i="1"/>
  <c r="F55" i="1"/>
  <c r="P52" i="1"/>
  <c r="Q51" i="1"/>
  <c r="U51" i="1" s="1"/>
  <c r="V51" i="1" s="1"/>
  <c r="AF51" i="1" s="1"/>
  <c r="B51" i="1" s="1"/>
  <c r="P53" i="1" l="1"/>
  <c r="Q52" i="1"/>
  <c r="U52" i="1" s="1"/>
  <c r="V52" i="1" s="1"/>
  <c r="AF52" i="1" s="1"/>
  <c r="B52" i="1" s="1"/>
  <c r="N55" i="1"/>
  <c r="J55" i="1"/>
  <c r="F56" i="1"/>
  <c r="J56" i="1" l="1"/>
  <c r="N56" i="1"/>
  <c r="F57" i="1"/>
  <c r="P54" i="1"/>
  <c r="Q53" i="1"/>
  <c r="U53" i="1" s="1"/>
  <c r="V53" i="1" s="1"/>
  <c r="AF53" i="1" s="1"/>
  <c r="B53" i="1" s="1"/>
  <c r="N57" i="1" l="1"/>
  <c r="J57" i="1"/>
  <c r="F58" i="1"/>
  <c r="P55" i="1"/>
  <c r="Q54" i="1"/>
  <c r="U54" i="1" s="1"/>
  <c r="V54" i="1" s="1"/>
  <c r="AF54" i="1" s="1"/>
  <c r="B54" i="1" s="1"/>
  <c r="N58" i="1" l="1"/>
  <c r="J58" i="1"/>
  <c r="F59" i="1"/>
  <c r="P56" i="1"/>
  <c r="Q55" i="1"/>
  <c r="U55" i="1" s="1"/>
  <c r="V55" i="1" s="1"/>
  <c r="AF55" i="1" s="1"/>
  <c r="B55" i="1" s="1"/>
  <c r="N59" i="1" l="1"/>
  <c r="J59" i="1"/>
  <c r="F60" i="1"/>
  <c r="P57" i="1"/>
  <c r="Q56" i="1"/>
  <c r="U56" i="1" s="1"/>
  <c r="V56" i="1" s="1"/>
  <c r="AF56" i="1" s="1"/>
  <c r="B56" i="1" s="1"/>
  <c r="P58" i="1" l="1"/>
  <c r="Q57" i="1"/>
  <c r="U57" i="1" s="1"/>
  <c r="V57" i="1" s="1"/>
  <c r="AF57" i="1" s="1"/>
  <c r="B57" i="1" s="1"/>
  <c r="J60" i="1"/>
  <c r="N60" i="1"/>
  <c r="F61" i="1"/>
  <c r="J61" i="1" l="1"/>
  <c r="N61" i="1"/>
  <c r="F62" i="1"/>
  <c r="P59" i="1"/>
  <c r="Q58" i="1"/>
  <c r="U58" i="1" s="1"/>
  <c r="V58" i="1" s="1"/>
  <c r="AF58" i="1" s="1"/>
  <c r="B58" i="1" s="1"/>
  <c r="N62" i="1" l="1"/>
  <c r="J62" i="1"/>
  <c r="F63" i="1"/>
  <c r="P60" i="1"/>
  <c r="Q59" i="1"/>
  <c r="U59" i="1" s="1"/>
  <c r="V59" i="1" s="1"/>
  <c r="AF59" i="1" s="1"/>
  <c r="B59" i="1" s="1"/>
  <c r="J63" i="1" l="1"/>
  <c r="N63" i="1"/>
  <c r="F64" i="1"/>
  <c r="P61" i="1"/>
  <c r="Q60" i="1"/>
  <c r="U60" i="1" s="1"/>
  <c r="V60" i="1" s="1"/>
  <c r="AF60" i="1" s="1"/>
  <c r="B60" i="1" s="1"/>
  <c r="P62" i="1" l="1"/>
  <c r="Q61" i="1"/>
  <c r="U61" i="1" s="1"/>
  <c r="V61" i="1" s="1"/>
  <c r="AF61" i="1" s="1"/>
  <c r="B61" i="1" s="1"/>
  <c r="J64" i="1"/>
  <c r="N64" i="1"/>
  <c r="F65" i="1"/>
  <c r="N65" i="1" l="1"/>
  <c r="J65" i="1"/>
  <c r="F66" i="1"/>
  <c r="P63" i="1"/>
  <c r="Q62" i="1"/>
  <c r="U62" i="1" s="1"/>
  <c r="V62" i="1" s="1"/>
  <c r="AF62" i="1" s="1"/>
  <c r="B62" i="1" s="1"/>
  <c r="N66" i="1" l="1"/>
  <c r="J66" i="1"/>
  <c r="F67" i="1"/>
  <c r="P64" i="1"/>
  <c r="Q63" i="1"/>
  <c r="U63" i="1" s="1"/>
  <c r="V63" i="1" s="1"/>
  <c r="AF63" i="1" s="1"/>
  <c r="B63" i="1" s="1"/>
  <c r="P65" i="1" l="1"/>
  <c r="Q64" i="1"/>
  <c r="U64" i="1" s="1"/>
  <c r="V64" i="1" s="1"/>
  <c r="AF64" i="1" s="1"/>
  <c r="B64" i="1" s="1"/>
  <c r="N67" i="1"/>
  <c r="J67" i="1"/>
  <c r="F68" i="1"/>
  <c r="J68" i="1" l="1"/>
  <c r="N68" i="1"/>
  <c r="F69" i="1"/>
  <c r="P66" i="1"/>
  <c r="Q65" i="1"/>
  <c r="U65" i="1" s="1"/>
  <c r="V65" i="1" s="1"/>
  <c r="AF65" i="1" s="1"/>
  <c r="B65" i="1" s="1"/>
  <c r="N69" i="1" l="1"/>
  <c r="J69" i="1"/>
  <c r="F70" i="1"/>
  <c r="P67" i="1"/>
  <c r="Q66" i="1"/>
  <c r="U66" i="1" s="1"/>
  <c r="V66" i="1" s="1"/>
  <c r="AF66" i="1" s="1"/>
  <c r="B66" i="1" s="1"/>
  <c r="J70" i="1" l="1"/>
  <c r="N70" i="1"/>
  <c r="F71" i="1"/>
  <c r="P68" i="1"/>
  <c r="Q67" i="1"/>
  <c r="U67" i="1" s="1"/>
  <c r="V67" i="1" s="1"/>
  <c r="AF67" i="1" s="1"/>
  <c r="B67" i="1" s="1"/>
  <c r="P69" i="1" l="1"/>
  <c r="Q68" i="1"/>
  <c r="U68" i="1" s="1"/>
  <c r="V68" i="1" s="1"/>
  <c r="AF68" i="1" s="1"/>
  <c r="B68" i="1" s="1"/>
  <c r="J71" i="1"/>
  <c r="N71" i="1"/>
  <c r="F72" i="1"/>
  <c r="J72" i="1" l="1"/>
  <c r="N72" i="1"/>
  <c r="F73" i="1"/>
  <c r="P70" i="1"/>
  <c r="Q69" i="1"/>
  <c r="U69" i="1" s="1"/>
  <c r="V69" i="1" s="1"/>
  <c r="AF69" i="1" s="1"/>
  <c r="B69" i="1" s="1"/>
  <c r="J73" i="1" l="1"/>
  <c r="N73" i="1"/>
  <c r="F74" i="1"/>
  <c r="P71" i="1"/>
  <c r="Q70" i="1"/>
  <c r="U70" i="1" s="1"/>
  <c r="V70" i="1" s="1"/>
  <c r="AF70" i="1" s="1"/>
  <c r="B70" i="1" s="1"/>
  <c r="J74" i="1" l="1"/>
  <c r="N74" i="1"/>
  <c r="F75" i="1"/>
  <c r="P72" i="1"/>
  <c r="Q71" i="1"/>
  <c r="U71" i="1" s="1"/>
  <c r="V71" i="1" s="1"/>
  <c r="AF71" i="1" s="1"/>
  <c r="B71" i="1" s="1"/>
  <c r="N75" i="1" l="1"/>
  <c r="J75" i="1"/>
  <c r="F76" i="1"/>
  <c r="P73" i="1"/>
  <c r="Q72" i="1"/>
  <c r="U72" i="1" s="1"/>
  <c r="V72" i="1" s="1"/>
  <c r="AF72" i="1" s="1"/>
  <c r="B72" i="1" s="1"/>
  <c r="J76" i="1" l="1"/>
  <c r="N76" i="1"/>
  <c r="F77" i="1"/>
  <c r="P74" i="1"/>
  <c r="Q73" i="1"/>
  <c r="U73" i="1" s="1"/>
  <c r="V73" i="1" s="1"/>
  <c r="AF73" i="1" s="1"/>
  <c r="B73" i="1" s="1"/>
  <c r="P75" i="1" l="1"/>
  <c r="Q74" i="1"/>
  <c r="U74" i="1" s="1"/>
  <c r="V74" i="1" s="1"/>
  <c r="AF74" i="1" s="1"/>
  <c r="B74" i="1" s="1"/>
  <c r="N77" i="1"/>
  <c r="J77" i="1"/>
  <c r="F78" i="1"/>
  <c r="N78" i="1" l="1"/>
  <c r="J78" i="1"/>
  <c r="F79" i="1"/>
  <c r="P76" i="1"/>
  <c r="Q75" i="1"/>
  <c r="U75" i="1" s="1"/>
  <c r="V75" i="1" s="1"/>
  <c r="AF75" i="1" s="1"/>
  <c r="B75" i="1" s="1"/>
  <c r="N79" i="1" l="1"/>
  <c r="J79" i="1"/>
  <c r="F80" i="1"/>
  <c r="F81" i="1" s="1"/>
  <c r="P77" i="1"/>
  <c r="Q76" i="1"/>
  <c r="U76" i="1" s="1"/>
  <c r="V76" i="1" s="1"/>
  <c r="AF76" i="1" s="1"/>
  <c r="B76" i="1" s="1"/>
  <c r="F82" i="1" l="1"/>
  <c r="N81" i="1"/>
  <c r="J81" i="1"/>
  <c r="J80" i="1"/>
  <c r="N80" i="1"/>
  <c r="P78" i="1"/>
  <c r="Q77" i="1"/>
  <c r="U77" i="1" s="1"/>
  <c r="V77" i="1" s="1"/>
  <c r="AF77" i="1" s="1"/>
  <c r="B77" i="1" s="1"/>
  <c r="N82" i="1" l="1"/>
  <c r="J82" i="1"/>
  <c r="F83" i="1"/>
  <c r="O81" i="1"/>
  <c r="O82" i="1" s="1"/>
  <c r="O83" i="1" s="1"/>
  <c r="O84" i="1" s="1"/>
  <c r="O85" i="1" s="1"/>
  <c r="O86" i="1" s="1"/>
  <c r="O87" i="1" s="1"/>
  <c r="O88" i="1" s="1"/>
  <c r="O89" i="1" s="1"/>
  <c r="O90" i="1" s="1"/>
  <c r="O91" i="1" s="1"/>
  <c r="O92" i="1" s="1"/>
  <c r="O93" i="1" s="1"/>
  <c r="O94" i="1" s="1"/>
  <c r="O95" i="1" s="1"/>
  <c r="O96" i="1" s="1"/>
  <c r="O97" i="1" s="1"/>
  <c r="O98" i="1" s="1"/>
  <c r="O99" i="1" s="1"/>
  <c r="O100" i="1" s="1"/>
  <c r="O101" i="1" s="1"/>
  <c r="O102" i="1" s="1"/>
  <c r="O103" i="1" s="1"/>
  <c r="O104" i="1" s="1"/>
  <c r="O105" i="1" s="1"/>
  <c r="O106" i="1" s="1"/>
  <c r="O107" i="1" s="1"/>
  <c r="O108" i="1" s="1"/>
  <c r="O109" i="1" s="1"/>
  <c r="O110" i="1" s="1"/>
  <c r="O111" i="1" s="1"/>
  <c r="P79" i="1"/>
  <c r="Q78" i="1"/>
  <c r="U78" i="1" s="1"/>
  <c r="V78" i="1" s="1"/>
  <c r="AF78" i="1" s="1"/>
  <c r="B78" i="1" s="1"/>
  <c r="J83" i="1" l="1"/>
  <c r="N83" i="1"/>
  <c r="F84" i="1"/>
  <c r="P80" i="1"/>
  <c r="Q79" i="1"/>
  <c r="U79" i="1" s="1"/>
  <c r="V79" i="1" s="1"/>
  <c r="AF79" i="1" s="1"/>
  <c r="B79" i="1" s="1"/>
  <c r="F85" i="1" l="1"/>
  <c r="J84" i="1"/>
  <c r="N84" i="1"/>
  <c r="P81" i="1"/>
  <c r="Q80" i="1"/>
  <c r="U80" i="1" s="1"/>
  <c r="V80" i="1" s="1"/>
  <c r="AF80" i="1" s="1"/>
  <c r="B80" i="1" s="1"/>
  <c r="J85" i="1" l="1"/>
  <c r="F86" i="1"/>
  <c r="N85" i="1"/>
  <c r="P82" i="1"/>
  <c r="Q81" i="1"/>
  <c r="U81" i="1" s="1"/>
  <c r="V81" i="1" s="1"/>
  <c r="AF81" i="1" s="1"/>
  <c r="B81" i="1" s="1"/>
  <c r="N86" i="1" l="1"/>
  <c r="F87" i="1"/>
  <c r="J86" i="1"/>
  <c r="P83" i="1"/>
  <c r="Q82" i="1"/>
  <c r="U82" i="1" s="1"/>
  <c r="V82" i="1" s="1"/>
  <c r="AF82" i="1" s="1"/>
  <c r="B82" i="1" s="1"/>
  <c r="N87" i="1" l="1"/>
  <c r="J87" i="1"/>
  <c r="F88" i="1"/>
  <c r="P84" i="1"/>
  <c r="Q83" i="1"/>
  <c r="U83" i="1" s="1"/>
  <c r="V83" i="1" s="1"/>
  <c r="AF83" i="1" s="1"/>
  <c r="B83" i="1" s="1"/>
  <c r="N88" i="1" l="1"/>
  <c r="J88" i="1"/>
  <c r="F89" i="1"/>
  <c r="P85" i="1"/>
  <c r="Q84" i="1"/>
  <c r="U84" i="1" s="1"/>
  <c r="V84" i="1" s="1"/>
  <c r="AF84" i="1" s="1"/>
  <c r="B84" i="1" s="1"/>
  <c r="J89" i="1" l="1"/>
  <c r="N89" i="1"/>
  <c r="F90" i="1"/>
  <c r="P86" i="1"/>
  <c r="Q85" i="1"/>
  <c r="U85" i="1" s="1"/>
  <c r="V85" i="1" s="1"/>
  <c r="AF85" i="1" s="1"/>
  <c r="B85" i="1" s="1"/>
  <c r="N90" i="1" l="1"/>
  <c r="J90" i="1"/>
  <c r="F91" i="1"/>
  <c r="P87" i="1"/>
  <c r="Q86" i="1"/>
  <c r="U86" i="1" s="1"/>
  <c r="V86" i="1" s="1"/>
  <c r="AF86" i="1" s="1"/>
  <c r="B86" i="1" s="1"/>
  <c r="J91" i="1" l="1"/>
  <c r="F92" i="1"/>
  <c r="N91" i="1"/>
  <c r="P88" i="1"/>
  <c r="Q87" i="1"/>
  <c r="U87" i="1" s="1"/>
  <c r="V87" i="1" s="1"/>
  <c r="AF87" i="1" s="1"/>
  <c r="B87" i="1" s="1"/>
  <c r="F93" i="1" l="1"/>
  <c r="J92" i="1"/>
  <c r="N92" i="1"/>
  <c r="P89" i="1"/>
  <c r="Q88" i="1"/>
  <c r="U88" i="1" s="1"/>
  <c r="V88" i="1" s="1"/>
  <c r="AF88" i="1" s="1"/>
  <c r="B88" i="1" s="1"/>
  <c r="J93" i="1" l="1"/>
  <c r="N93" i="1"/>
  <c r="F94" i="1"/>
  <c r="P90" i="1"/>
  <c r="Q89" i="1"/>
  <c r="U89" i="1" s="1"/>
  <c r="V89" i="1" s="1"/>
  <c r="AF89" i="1" s="1"/>
  <c r="B89" i="1" s="1"/>
  <c r="N94" i="1" l="1"/>
  <c r="F95" i="1"/>
  <c r="J94" i="1"/>
  <c r="P91" i="1"/>
  <c r="Q90" i="1"/>
  <c r="U90" i="1" s="1"/>
  <c r="V90" i="1" s="1"/>
  <c r="AF90" i="1" s="1"/>
  <c r="B90" i="1" s="1"/>
  <c r="N95" i="1" l="1"/>
  <c r="F96" i="1"/>
  <c r="J95" i="1"/>
  <c r="P92" i="1"/>
  <c r="Q91" i="1"/>
  <c r="U91" i="1" s="1"/>
  <c r="V91" i="1" s="1"/>
  <c r="AF91" i="1" s="1"/>
  <c r="B91" i="1" s="1"/>
  <c r="N96" i="1" l="1"/>
  <c r="J96" i="1"/>
  <c r="F97" i="1"/>
  <c r="P93" i="1"/>
  <c r="Q92" i="1"/>
  <c r="U92" i="1" s="1"/>
  <c r="V92" i="1" s="1"/>
  <c r="AF92" i="1" s="1"/>
  <c r="B92" i="1" s="1"/>
  <c r="J97" i="1" l="1"/>
  <c r="N97" i="1"/>
  <c r="F98" i="1"/>
  <c r="P94" i="1"/>
  <c r="Q93" i="1"/>
  <c r="U93" i="1" s="1"/>
  <c r="V93" i="1" s="1"/>
  <c r="AF93" i="1" s="1"/>
  <c r="B93" i="1" s="1"/>
  <c r="N98" i="1" l="1"/>
  <c r="J98" i="1"/>
  <c r="F99" i="1"/>
  <c r="P95" i="1"/>
  <c r="Q94" i="1"/>
  <c r="U94" i="1" s="1"/>
  <c r="V94" i="1" s="1"/>
  <c r="AF94" i="1" s="1"/>
  <c r="B94" i="1" s="1"/>
  <c r="N99" i="1" l="1"/>
  <c r="F100" i="1"/>
  <c r="J99" i="1"/>
  <c r="P96" i="1"/>
  <c r="Q95" i="1"/>
  <c r="U95" i="1" s="1"/>
  <c r="V95" i="1" s="1"/>
  <c r="AF95" i="1" s="1"/>
  <c r="B95" i="1" s="1"/>
  <c r="F101" i="1" l="1"/>
  <c r="J100" i="1"/>
  <c r="N100" i="1"/>
  <c r="P97" i="1"/>
  <c r="Q96" i="1"/>
  <c r="U96" i="1" s="1"/>
  <c r="V96" i="1" s="1"/>
  <c r="AF96" i="1" s="1"/>
  <c r="B96" i="1" s="1"/>
  <c r="F102" i="1" l="1"/>
  <c r="J101" i="1"/>
  <c r="N101" i="1"/>
  <c r="P98" i="1"/>
  <c r="Q97" i="1"/>
  <c r="U97" i="1" s="1"/>
  <c r="V97" i="1" s="1"/>
  <c r="AF97" i="1" s="1"/>
  <c r="B97" i="1" s="1"/>
  <c r="J102" i="1" l="1"/>
  <c r="N102" i="1"/>
  <c r="F103" i="1"/>
  <c r="P99" i="1"/>
  <c r="Q98" i="1"/>
  <c r="U98" i="1" s="1"/>
  <c r="V98" i="1" s="1"/>
  <c r="AF98" i="1" s="1"/>
  <c r="B98" i="1" s="1"/>
  <c r="J103" i="1" l="1"/>
  <c r="N103" i="1"/>
  <c r="F104" i="1"/>
  <c r="P100" i="1"/>
  <c r="Q99" i="1"/>
  <c r="U99" i="1" s="1"/>
  <c r="V99" i="1" s="1"/>
  <c r="AF99" i="1" s="1"/>
  <c r="B99" i="1" s="1"/>
  <c r="F105" i="1" l="1"/>
  <c r="N104" i="1"/>
  <c r="J104" i="1"/>
  <c r="P101" i="1"/>
  <c r="Q100" i="1"/>
  <c r="U100" i="1" s="1"/>
  <c r="V100" i="1" s="1"/>
  <c r="AF100" i="1" s="1"/>
  <c r="B100" i="1" s="1"/>
  <c r="N105" i="1" l="1"/>
  <c r="J105" i="1"/>
  <c r="F106" i="1"/>
  <c r="P102" i="1"/>
  <c r="Q101" i="1"/>
  <c r="U101" i="1" s="1"/>
  <c r="V101" i="1" s="1"/>
  <c r="AF101" i="1" s="1"/>
  <c r="B101" i="1" s="1"/>
  <c r="F107" i="1" l="1"/>
  <c r="N106" i="1"/>
  <c r="J106" i="1"/>
  <c r="P103" i="1"/>
  <c r="Q102" i="1"/>
  <c r="U102" i="1" s="1"/>
  <c r="V102" i="1" s="1"/>
  <c r="AF102" i="1" s="1"/>
  <c r="B102" i="1" s="1"/>
  <c r="N107" i="1" l="1"/>
  <c r="J107" i="1"/>
  <c r="F108" i="1"/>
  <c r="P104" i="1"/>
  <c r="Q103" i="1"/>
  <c r="U103" i="1" s="1"/>
  <c r="V103" i="1" s="1"/>
  <c r="AF103" i="1" s="1"/>
  <c r="B103" i="1" s="1"/>
  <c r="N108" i="1" l="1"/>
  <c r="J108" i="1"/>
  <c r="F109" i="1"/>
  <c r="P105" i="1"/>
  <c r="Q104" i="1"/>
  <c r="U104" i="1" s="1"/>
  <c r="V104" i="1" s="1"/>
  <c r="AF104" i="1" s="1"/>
  <c r="B104" i="1" s="1"/>
  <c r="N109" i="1" l="1"/>
  <c r="F110" i="1"/>
  <c r="J109" i="1"/>
  <c r="P106" i="1"/>
  <c r="Q105" i="1"/>
  <c r="U105" i="1" s="1"/>
  <c r="V105" i="1" s="1"/>
  <c r="AF105" i="1" s="1"/>
  <c r="B105" i="1" s="1"/>
  <c r="F111" i="1" l="1"/>
  <c r="N110" i="1"/>
  <c r="J110" i="1"/>
  <c r="P107" i="1"/>
  <c r="Q106" i="1"/>
  <c r="U106" i="1" s="1"/>
  <c r="V106" i="1" s="1"/>
  <c r="AF106" i="1" s="1"/>
  <c r="B106" i="1" s="1"/>
  <c r="N111" i="1" l="1"/>
  <c r="O112" i="1" s="1"/>
  <c r="O113" i="1" s="1"/>
  <c r="O114" i="1" s="1"/>
  <c r="O115" i="1" s="1"/>
  <c r="O116" i="1" s="1"/>
  <c r="O117" i="1" s="1"/>
  <c r="O118" i="1" s="1"/>
  <c r="O119" i="1" s="1"/>
  <c r="O120" i="1" s="1"/>
  <c r="O121" i="1" s="1"/>
  <c r="O122" i="1" s="1"/>
  <c r="O123" i="1" s="1"/>
  <c r="O124" i="1" s="1"/>
  <c r="O125" i="1" s="1"/>
  <c r="O126" i="1" s="1"/>
  <c r="O127" i="1" s="1"/>
  <c r="O128" i="1" s="1"/>
  <c r="O129" i="1" s="1"/>
  <c r="O130" i="1" s="1"/>
  <c r="O131" i="1" s="1"/>
  <c r="O132" i="1" s="1"/>
  <c r="O133" i="1" s="1"/>
  <c r="O134" i="1" s="1"/>
  <c r="O135" i="1" s="1"/>
  <c r="O136" i="1" s="1"/>
  <c r="O137" i="1" s="1"/>
  <c r="O138" i="1" s="1"/>
  <c r="O139" i="1" s="1"/>
  <c r="J111" i="1"/>
  <c r="P108" i="1"/>
  <c r="Q107" i="1"/>
  <c r="U107" i="1" s="1"/>
  <c r="V107" i="1" s="1"/>
  <c r="AF107" i="1" s="1"/>
  <c r="B107" i="1" s="1"/>
  <c r="P109" i="1" l="1"/>
  <c r="Q108" i="1"/>
  <c r="U108" i="1" s="1"/>
  <c r="V108" i="1" s="1"/>
  <c r="AF108" i="1" s="1"/>
  <c r="B108" i="1" s="1"/>
  <c r="P110" i="1" l="1"/>
  <c r="Q109" i="1"/>
  <c r="U109" i="1" s="1"/>
  <c r="V109" i="1" s="1"/>
  <c r="AF109" i="1" s="1"/>
  <c r="B109" i="1" s="1"/>
  <c r="P111" i="1" l="1"/>
  <c r="Q110" i="1"/>
  <c r="U110" i="1" s="1"/>
  <c r="V110" i="1" s="1"/>
  <c r="AF110" i="1" s="1"/>
  <c r="B110" i="1" s="1"/>
  <c r="P112" i="1" l="1"/>
  <c r="P113" i="1" s="1"/>
  <c r="P114" i="1" s="1"/>
  <c r="P115" i="1" s="1"/>
  <c r="P116" i="1" s="1"/>
  <c r="P117" i="1" s="1"/>
  <c r="P118" i="1" s="1"/>
  <c r="P119" i="1" s="1"/>
  <c r="P120" i="1" s="1"/>
  <c r="P121" i="1" s="1"/>
  <c r="P122" i="1" s="1"/>
  <c r="P123" i="1" s="1"/>
  <c r="P124" i="1" s="1"/>
  <c r="P125" i="1" s="1"/>
  <c r="P126" i="1" s="1"/>
  <c r="P127" i="1" s="1"/>
  <c r="P128" i="1" s="1"/>
  <c r="P129" i="1" s="1"/>
  <c r="P130" i="1" s="1"/>
  <c r="P131" i="1" s="1"/>
  <c r="P132" i="1" s="1"/>
  <c r="P133" i="1" s="1"/>
  <c r="P134" i="1" s="1"/>
  <c r="P135" i="1" s="1"/>
  <c r="P136" i="1" s="1"/>
  <c r="P137" i="1" s="1"/>
  <c r="P138" i="1" s="1"/>
  <c r="P139" i="1" s="1"/>
  <c r="Q111" i="1"/>
  <c r="U111" i="1" s="1"/>
  <c r="V111" i="1" s="1"/>
  <c r="AF111" i="1" s="1"/>
  <c r="B111" i="1" s="1"/>
  <c r="BH16" i="1" l="1"/>
  <c r="G112" i="1" s="1"/>
  <c r="F112" i="1" l="1"/>
  <c r="J112" i="1" s="1"/>
  <c r="G113" i="1"/>
  <c r="N112" i="1" l="1"/>
  <c r="Q112" i="1" s="1"/>
  <c r="U112" i="1" s="1"/>
  <c r="V112" i="1" s="1"/>
  <c r="AF112" i="1" s="1"/>
  <c r="B112" i="1" s="1"/>
  <c r="G114" i="1"/>
  <c r="F113" i="1"/>
  <c r="J113" i="1" s="1"/>
  <c r="BH17" i="1"/>
  <c r="BH18" i="1"/>
  <c r="N113" i="1" l="1"/>
  <c r="Q113" i="1" s="1"/>
  <c r="U113" i="1" s="1"/>
  <c r="V113" i="1" s="1"/>
  <c r="AF113" i="1" s="1"/>
  <c r="B113" i="1" s="1"/>
  <c r="F114" i="1"/>
  <c r="N114" i="1" s="1"/>
  <c r="Q114" i="1" s="1"/>
  <c r="U114" i="1" s="1"/>
  <c r="V114" i="1" s="1"/>
  <c r="AF114" i="1" s="1"/>
  <c r="B114" i="1" s="1"/>
  <c r="G115" i="1"/>
  <c r="J114" i="1" l="1"/>
  <c r="F115" i="1"/>
  <c r="J115" i="1" s="1"/>
  <c r="G116" i="1"/>
  <c r="BH19" i="1"/>
  <c r="N115" i="1" l="1"/>
  <c r="Q115" i="1" s="1"/>
  <c r="U115" i="1" s="1"/>
  <c r="V115" i="1" s="1"/>
  <c r="AF115" i="1" s="1"/>
  <c r="B115" i="1" s="1"/>
  <c r="BH20" i="1"/>
  <c r="G117" i="1"/>
  <c r="F116" i="1"/>
  <c r="N116" i="1" s="1"/>
  <c r="Q116" i="1" s="1"/>
  <c r="U116" i="1" s="1"/>
  <c r="V116" i="1" s="1"/>
  <c r="AF116" i="1" s="1"/>
  <c r="B116" i="1" s="1"/>
  <c r="J116" i="1" l="1"/>
  <c r="G118" i="1"/>
  <c r="F117" i="1"/>
  <c r="N117" i="1" s="1"/>
  <c r="Q117" i="1" s="1"/>
  <c r="U117" i="1" s="1"/>
  <c r="V117" i="1" s="1"/>
  <c r="AF117" i="1" s="1"/>
  <c r="B117" i="1" s="1"/>
  <c r="BH21" i="1"/>
  <c r="G262" i="1" s="1"/>
  <c r="BH22" i="1"/>
  <c r="G293" i="1" s="1"/>
  <c r="J117" i="1" l="1"/>
  <c r="F118" i="1"/>
  <c r="N118" i="1" s="1"/>
  <c r="Q118" i="1" s="1"/>
  <c r="U118" i="1" s="1"/>
  <c r="V118" i="1" s="1"/>
  <c r="AF118" i="1" s="1"/>
  <c r="B118" i="1" s="1"/>
  <c r="G263" i="1"/>
  <c r="G119" i="1"/>
  <c r="G294" i="1"/>
  <c r="J118" i="1" l="1"/>
  <c r="G295" i="1"/>
  <c r="G120" i="1"/>
  <c r="F119" i="1"/>
  <c r="BH23" i="1"/>
  <c r="G324" i="1" s="1"/>
  <c r="G264" i="1"/>
  <c r="BH24" i="1"/>
  <c r="G354" i="1" s="1"/>
  <c r="F120" i="1" l="1"/>
  <c r="J120" i="1" s="1"/>
  <c r="N119" i="1"/>
  <c r="Q119" i="1" s="1"/>
  <c r="U119" i="1" s="1"/>
  <c r="V119" i="1" s="1"/>
  <c r="AF119" i="1" s="1"/>
  <c r="B119" i="1" s="1"/>
  <c r="J119" i="1"/>
  <c r="G121" i="1"/>
  <c r="G265" i="1"/>
  <c r="G325" i="1"/>
  <c r="G296" i="1"/>
  <c r="G355" i="1"/>
  <c r="N120" i="1" l="1"/>
  <c r="Q120" i="1" s="1"/>
  <c r="U120" i="1" s="1"/>
  <c r="V120" i="1" s="1"/>
  <c r="AF120" i="1" s="1"/>
  <c r="B120" i="1" s="1"/>
  <c r="G297" i="1"/>
  <c r="G266" i="1"/>
  <c r="G326" i="1"/>
  <c r="G122" i="1"/>
  <c r="G356" i="1"/>
  <c r="F121" i="1"/>
  <c r="N121" i="1" s="1"/>
  <c r="Q121" i="1" s="1"/>
  <c r="U121" i="1" s="1"/>
  <c r="V121" i="1" s="1"/>
  <c r="AF121" i="1" s="1"/>
  <c r="B121" i="1" s="1"/>
  <c r="BH25" i="1"/>
  <c r="G385" i="1" s="1"/>
  <c r="BH26" i="1"/>
  <c r="G415" i="1" s="1"/>
  <c r="J121" i="1" l="1"/>
  <c r="G267" i="1"/>
  <c r="G416" i="1"/>
  <c r="G123" i="1"/>
  <c r="F122" i="1"/>
  <c r="G327" i="1"/>
  <c r="G386" i="1"/>
  <c r="G357" i="1"/>
  <c r="G298" i="1"/>
  <c r="F123" i="1" l="1"/>
  <c r="N123" i="1" s="1"/>
  <c r="Q123" i="1" s="1"/>
  <c r="U123" i="1" s="1"/>
  <c r="V123" i="1" s="1"/>
  <c r="AF123" i="1" s="1"/>
  <c r="B123" i="1" s="1"/>
  <c r="G328" i="1"/>
  <c r="G358" i="1"/>
  <c r="G417" i="1"/>
  <c r="G299" i="1"/>
  <c r="G387" i="1"/>
  <c r="N122" i="1"/>
  <c r="Q122" i="1" s="1"/>
  <c r="U122" i="1" s="1"/>
  <c r="V122" i="1" s="1"/>
  <c r="BH27" i="1"/>
  <c r="G446" i="1" s="1"/>
  <c r="J122" i="1"/>
  <c r="G268" i="1"/>
  <c r="G124" i="1"/>
  <c r="BH28" i="1"/>
  <c r="G477" i="1" s="1"/>
  <c r="J123" i="1" l="1"/>
  <c r="G447" i="1"/>
  <c r="G300" i="1"/>
  <c r="G478" i="1"/>
  <c r="G359" i="1"/>
  <c r="G269" i="1"/>
  <c r="G388" i="1"/>
  <c r="AF122" i="1"/>
  <c r="G418" i="1"/>
  <c r="G125" i="1"/>
  <c r="F124" i="1"/>
  <c r="G329" i="1"/>
  <c r="F125" i="1" l="1"/>
  <c r="J125" i="1" s="1"/>
  <c r="J124" i="1"/>
  <c r="G126" i="1"/>
  <c r="G389" i="1"/>
  <c r="G360" i="1"/>
  <c r="G301" i="1"/>
  <c r="G419" i="1"/>
  <c r="G330" i="1"/>
  <c r="G479" i="1"/>
  <c r="G448" i="1"/>
  <c r="BH29" i="1"/>
  <c r="G505" i="1" s="1"/>
  <c r="N124" i="1"/>
  <c r="Q124" i="1" s="1"/>
  <c r="U124" i="1" s="1"/>
  <c r="V124" i="1" s="1"/>
  <c r="B122" i="1"/>
  <c r="G270" i="1"/>
  <c r="BH30" i="1"/>
  <c r="G536" i="1" s="1"/>
  <c r="N125" i="1" l="1"/>
  <c r="Q125" i="1" s="1"/>
  <c r="U125" i="1" s="1"/>
  <c r="V125" i="1" s="1"/>
  <c r="AF125" i="1" s="1"/>
  <c r="B125" i="1" s="1"/>
  <c r="F126" i="1"/>
  <c r="J126" i="1" s="1"/>
  <c r="AF124" i="1"/>
  <c r="G449" i="1"/>
  <c r="G331" i="1"/>
  <c r="G302" i="1"/>
  <c r="G390" i="1"/>
  <c r="G506" i="1"/>
  <c r="G537" i="1"/>
  <c r="G480" i="1"/>
  <c r="G271" i="1"/>
  <c r="G420" i="1"/>
  <c r="G361" i="1"/>
  <c r="G127" i="1"/>
  <c r="N126" i="1" l="1"/>
  <c r="Q126" i="1" s="1"/>
  <c r="U126" i="1" s="1"/>
  <c r="V126" i="1" s="1"/>
  <c r="AF126" i="1" s="1"/>
  <c r="B126" i="1" s="1"/>
  <c r="F127" i="1"/>
  <c r="N127" i="1" s="1"/>
  <c r="Q127" i="1" s="1"/>
  <c r="U127" i="1" s="1"/>
  <c r="V127" i="1" s="1"/>
  <c r="AF127" i="1" s="1"/>
  <c r="B127" i="1" s="1"/>
  <c r="B124" i="1"/>
  <c r="G362" i="1"/>
  <c r="G272" i="1"/>
  <c r="G538" i="1"/>
  <c r="G391" i="1"/>
  <c r="G332" i="1"/>
  <c r="G421" i="1"/>
  <c r="G128" i="1"/>
  <c r="G481" i="1"/>
  <c r="G507" i="1"/>
  <c r="BH31" i="1"/>
  <c r="G566" i="1" s="1"/>
  <c r="G303" i="1"/>
  <c r="G450" i="1"/>
  <c r="J127" i="1" l="1"/>
  <c r="G304" i="1"/>
  <c r="G422" i="1"/>
  <c r="G273" i="1"/>
  <c r="G567" i="1"/>
  <c r="G482" i="1"/>
  <c r="G392" i="1"/>
  <c r="G451" i="1"/>
  <c r="G333" i="1"/>
  <c r="G129" i="1"/>
  <c r="G539" i="1"/>
  <c r="G363" i="1"/>
  <c r="BH32" i="1"/>
  <c r="G597" i="1" s="1"/>
  <c r="G508" i="1"/>
  <c r="F128" i="1"/>
  <c r="F129" i="1" l="1"/>
  <c r="N129" i="1" s="1"/>
  <c r="Q129" i="1" s="1"/>
  <c r="U129" i="1" s="1"/>
  <c r="V129" i="1" s="1"/>
  <c r="N128" i="1"/>
  <c r="Q128" i="1" s="1"/>
  <c r="U128" i="1" s="1"/>
  <c r="V128" i="1" s="1"/>
  <c r="AF128" i="1" s="1"/>
  <c r="B128" i="1" s="1"/>
  <c r="BH33" i="1"/>
  <c r="G627" i="1" s="1"/>
  <c r="G364" i="1"/>
  <c r="G509" i="1"/>
  <c r="G334" i="1"/>
  <c r="G393" i="1"/>
  <c r="G568" i="1"/>
  <c r="G423" i="1"/>
  <c r="G598" i="1"/>
  <c r="G540" i="1"/>
  <c r="J128" i="1"/>
  <c r="G452" i="1"/>
  <c r="G483" i="1"/>
  <c r="G274" i="1"/>
  <c r="G130" i="1"/>
  <c r="G305" i="1"/>
  <c r="BH34" i="1"/>
  <c r="G658" i="1" s="1"/>
  <c r="J129" i="1" l="1"/>
  <c r="F130" i="1"/>
  <c r="J130" i="1" s="1"/>
  <c r="AF129" i="1"/>
  <c r="G541" i="1"/>
  <c r="G424" i="1"/>
  <c r="G510" i="1"/>
  <c r="G394" i="1"/>
  <c r="G306" i="1"/>
  <c r="G275" i="1"/>
  <c r="G453" i="1"/>
  <c r="G599" i="1"/>
  <c r="G569" i="1"/>
  <c r="G335" i="1"/>
  <c r="G365" i="1"/>
  <c r="G659" i="1"/>
  <c r="G628" i="1"/>
  <c r="G131" i="1"/>
  <c r="G484" i="1"/>
  <c r="N130" i="1" l="1"/>
  <c r="Q130" i="1" s="1"/>
  <c r="U130" i="1" s="1"/>
  <c r="V130" i="1" s="1"/>
  <c r="AF130" i="1" s="1"/>
  <c r="B130" i="1" s="1"/>
  <c r="B129" i="1"/>
  <c r="G485" i="1"/>
  <c r="G366" i="1"/>
  <c r="G276" i="1"/>
  <c r="G395" i="1"/>
  <c r="G336" i="1"/>
  <c r="G600" i="1"/>
  <c r="G425" i="1"/>
  <c r="G132" i="1"/>
  <c r="G660" i="1"/>
  <c r="BH35" i="1"/>
  <c r="G689" i="1" s="1"/>
  <c r="G307" i="1"/>
  <c r="G511" i="1"/>
  <c r="G542" i="1"/>
  <c r="G629" i="1"/>
  <c r="G570" i="1"/>
  <c r="G454" i="1"/>
  <c r="F131" i="1"/>
  <c r="F132" i="1" l="1"/>
  <c r="J132" i="1" s="1"/>
  <c r="G426" i="1"/>
  <c r="G661" i="1"/>
  <c r="G571" i="1"/>
  <c r="G543" i="1"/>
  <c r="J131" i="1"/>
  <c r="G308" i="1"/>
  <c r="N131" i="1"/>
  <c r="Q131" i="1" s="1"/>
  <c r="U131" i="1" s="1"/>
  <c r="V131" i="1" s="1"/>
  <c r="G601" i="1"/>
  <c r="G396" i="1"/>
  <c r="G367" i="1"/>
  <c r="G690" i="1"/>
  <c r="G133" i="1"/>
  <c r="BH36" i="1"/>
  <c r="G719" i="1" s="1"/>
  <c r="G455" i="1"/>
  <c r="G630" i="1"/>
  <c r="G277" i="1"/>
  <c r="G486" i="1"/>
  <c r="G512" i="1"/>
  <c r="G337" i="1"/>
  <c r="N132" i="1" l="1"/>
  <c r="Q132" i="1" s="1"/>
  <c r="U132" i="1" s="1"/>
  <c r="V132" i="1" s="1"/>
  <c r="AF132" i="1" s="1"/>
  <c r="B132" i="1" s="1"/>
  <c r="AF131" i="1"/>
  <c r="G134" i="1"/>
  <c r="G602" i="1"/>
  <c r="G513" i="1"/>
  <c r="G278" i="1"/>
  <c r="G456" i="1"/>
  <c r="G544" i="1"/>
  <c r="G662" i="1"/>
  <c r="G691" i="1"/>
  <c r="G397" i="1"/>
  <c r="G720" i="1"/>
  <c r="G309" i="1"/>
  <c r="BH37" i="1"/>
  <c r="G750" i="1" s="1"/>
  <c r="G338" i="1"/>
  <c r="G487" i="1"/>
  <c r="G631" i="1"/>
  <c r="F133" i="1"/>
  <c r="G427" i="1"/>
  <c r="G368" i="1"/>
  <c r="G572" i="1"/>
  <c r="F134" i="1" l="1"/>
  <c r="J134" i="1" s="1"/>
  <c r="B131" i="1"/>
  <c r="G310" i="1"/>
  <c r="G514" i="1"/>
  <c r="G632" i="1"/>
  <c r="G339" i="1"/>
  <c r="G573" i="1"/>
  <c r="G751" i="1"/>
  <c r="G721" i="1"/>
  <c r="G692" i="1"/>
  <c r="G545" i="1"/>
  <c r="G279" i="1"/>
  <c r="G603" i="1"/>
  <c r="G428" i="1"/>
  <c r="N133" i="1"/>
  <c r="Q133" i="1" s="1"/>
  <c r="U133" i="1" s="1"/>
  <c r="V133" i="1" s="1"/>
  <c r="BH38" i="1"/>
  <c r="G780" i="1" s="1"/>
  <c r="G488" i="1"/>
  <c r="J133" i="1"/>
  <c r="G369" i="1"/>
  <c r="G398" i="1"/>
  <c r="G663" i="1"/>
  <c r="G457" i="1"/>
  <c r="G135" i="1"/>
  <c r="N134" i="1" l="1"/>
  <c r="Q134" i="1" s="1"/>
  <c r="U134" i="1" s="1"/>
  <c r="V134" i="1" s="1"/>
  <c r="AF134" i="1" s="1"/>
  <c r="B134" i="1" s="1"/>
  <c r="F135" i="1"/>
  <c r="N135" i="1" s="1"/>
  <c r="Q135" i="1" s="1"/>
  <c r="U135" i="1" s="1"/>
  <c r="V135" i="1" s="1"/>
  <c r="AF135" i="1" s="1"/>
  <c r="B135" i="1" s="1"/>
  <c r="AF133" i="1"/>
  <c r="G604" i="1"/>
  <c r="G546" i="1"/>
  <c r="G574" i="1"/>
  <c r="G633" i="1"/>
  <c r="G458" i="1"/>
  <c r="G399" i="1"/>
  <c r="G489" i="1"/>
  <c r="G429" i="1"/>
  <c r="G280" i="1"/>
  <c r="G752" i="1"/>
  <c r="G515" i="1"/>
  <c r="G693" i="1"/>
  <c r="G340" i="1"/>
  <c r="BH39" i="1"/>
  <c r="G811" i="1" s="1"/>
  <c r="G136" i="1"/>
  <c r="G664" i="1"/>
  <c r="G370" i="1"/>
  <c r="G781" i="1"/>
  <c r="G722" i="1"/>
  <c r="G311" i="1"/>
  <c r="J135" i="1" l="1"/>
  <c r="B133" i="1"/>
  <c r="G341" i="1"/>
  <c r="G516" i="1"/>
  <c r="G371" i="1"/>
  <c r="G137" i="1"/>
  <c r="G723" i="1"/>
  <c r="G812" i="1"/>
  <c r="G753" i="1"/>
  <c r="G400" i="1"/>
  <c r="G634" i="1"/>
  <c r="G547" i="1"/>
  <c r="G694" i="1"/>
  <c r="G430" i="1"/>
  <c r="G459" i="1"/>
  <c r="G605" i="1"/>
  <c r="BH40" i="1"/>
  <c r="G842" i="1" s="1"/>
  <c r="G312" i="1"/>
  <c r="G782" i="1"/>
  <c r="G665" i="1"/>
  <c r="G281" i="1"/>
  <c r="G490" i="1"/>
  <c r="G575" i="1"/>
  <c r="F136" i="1"/>
  <c r="F137" i="1" l="1"/>
  <c r="N137" i="1" s="1"/>
  <c r="Q137" i="1" s="1"/>
  <c r="U137" i="1" s="1"/>
  <c r="V137" i="1" s="1"/>
  <c r="AF137" i="1" s="1"/>
  <c r="B137" i="1" s="1"/>
  <c r="G313" i="1"/>
  <c r="G724" i="1"/>
  <c r="G372" i="1"/>
  <c r="G666" i="1"/>
  <c r="G843" i="1"/>
  <c r="G695" i="1"/>
  <c r="G635" i="1"/>
  <c r="G754" i="1"/>
  <c r="BH41" i="1"/>
  <c r="G870" i="1" s="1"/>
  <c r="G460" i="1"/>
  <c r="J136" i="1"/>
  <c r="N136" i="1"/>
  <c r="Q136" i="1" s="1"/>
  <c r="U136" i="1" s="1"/>
  <c r="V136" i="1" s="1"/>
  <c r="G517" i="1"/>
  <c r="G813" i="1"/>
  <c r="G138" i="1"/>
  <c r="G491" i="1"/>
  <c r="G576" i="1"/>
  <c r="G282" i="1"/>
  <c r="G783" i="1"/>
  <c r="G606" i="1"/>
  <c r="G431" i="1"/>
  <c r="G548" i="1"/>
  <c r="G401" i="1"/>
  <c r="G342" i="1"/>
  <c r="BH42" i="1"/>
  <c r="G901" i="1" s="1"/>
  <c r="J137" i="1" l="1"/>
  <c r="F138" i="1"/>
  <c r="J138" i="1" s="1"/>
  <c r="AF136" i="1"/>
  <c r="G402" i="1"/>
  <c r="G784" i="1"/>
  <c r="G577" i="1"/>
  <c r="G518" i="1"/>
  <c r="G636" i="1"/>
  <c r="G814" i="1"/>
  <c r="G607" i="1"/>
  <c r="G283" i="1"/>
  <c r="G492" i="1"/>
  <c r="G725" i="1"/>
  <c r="G343" i="1"/>
  <c r="G549" i="1"/>
  <c r="G755" i="1"/>
  <c r="G696" i="1"/>
  <c r="G667" i="1"/>
  <c r="G461" i="1"/>
  <c r="G902" i="1"/>
  <c r="G314" i="1"/>
  <c r="G432" i="1"/>
  <c r="G139" i="1"/>
  <c r="G871" i="1"/>
  <c r="G844" i="1"/>
  <c r="G373" i="1"/>
  <c r="N138" i="1" l="1"/>
  <c r="Q138" i="1" s="1"/>
  <c r="U138" i="1" s="1"/>
  <c r="V138" i="1" s="1"/>
  <c r="AF138" i="1" s="1"/>
  <c r="B138" i="1" s="1"/>
  <c r="B136" i="1"/>
  <c r="G374" i="1"/>
  <c r="G872" i="1"/>
  <c r="G785" i="1"/>
  <c r="G550" i="1"/>
  <c r="G284" i="1"/>
  <c r="G815" i="1"/>
  <c r="G519" i="1"/>
  <c r="G726" i="1"/>
  <c r="BH43" i="1"/>
  <c r="G931" i="1" s="1"/>
  <c r="G845" i="1"/>
  <c r="G140" i="1"/>
  <c r="G315" i="1"/>
  <c r="G462" i="1"/>
  <c r="G697" i="1"/>
  <c r="G578" i="1"/>
  <c r="G344" i="1"/>
  <c r="G493" i="1"/>
  <c r="G608" i="1"/>
  <c r="G403" i="1"/>
  <c r="G433" i="1"/>
  <c r="G903" i="1"/>
  <c r="G668" i="1"/>
  <c r="G756" i="1"/>
  <c r="G637" i="1"/>
  <c r="F139" i="1"/>
  <c r="F140" i="1" l="1"/>
  <c r="J140" i="1" s="1"/>
  <c r="N139" i="1"/>
  <c r="G757" i="1"/>
  <c r="G904" i="1"/>
  <c r="G404" i="1"/>
  <c r="G579" i="1"/>
  <c r="G463" i="1"/>
  <c r="G141" i="1"/>
  <c r="G494" i="1"/>
  <c r="G727" i="1"/>
  <c r="G873" i="1"/>
  <c r="G816" i="1"/>
  <c r="G551" i="1"/>
  <c r="BH44" i="1"/>
  <c r="G962" i="1" s="1"/>
  <c r="G846" i="1"/>
  <c r="G669" i="1"/>
  <c r="G609" i="1"/>
  <c r="G345" i="1"/>
  <c r="G698" i="1"/>
  <c r="G638" i="1"/>
  <c r="G434" i="1"/>
  <c r="G316" i="1"/>
  <c r="G932" i="1"/>
  <c r="G520" i="1"/>
  <c r="G285" i="1"/>
  <c r="G786" i="1"/>
  <c r="J139" i="1"/>
  <c r="G375" i="1"/>
  <c r="N140" i="1" l="1"/>
  <c r="G699" i="1"/>
  <c r="G963" i="1"/>
  <c r="G817" i="1"/>
  <c r="G728" i="1"/>
  <c r="G905" i="1"/>
  <c r="G142" i="1"/>
  <c r="G580" i="1"/>
  <c r="G521" i="1"/>
  <c r="G317" i="1"/>
  <c r="G639" i="1"/>
  <c r="G346" i="1"/>
  <c r="G670" i="1"/>
  <c r="G787" i="1"/>
  <c r="G552" i="1"/>
  <c r="G874" i="1"/>
  <c r="G495" i="1"/>
  <c r="G464" i="1"/>
  <c r="G758" i="1"/>
  <c r="G405" i="1"/>
  <c r="BH45" i="1"/>
  <c r="G992" i="1" s="1"/>
  <c r="G376" i="1"/>
  <c r="G286" i="1"/>
  <c r="G933" i="1"/>
  <c r="G435" i="1"/>
  <c r="G610" i="1"/>
  <c r="G847" i="1"/>
  <c r="F141" i="1"/>
  <c r="O140" i="1"/>
  <c r="Q139" i="1"/>
  <c r="U139" i="1" s="1"/>
  <c r="V139" i="1" s="1"/>
  <c r="AF139" i="1" l="1"/>
  <c r="F142" i="1"/>
  <c r="N142" i="1" s="1"/>
  <c r="G406" i="1"/>
  <c r="G875" i="1"/>
  <c r="G347" i="1"/>
  <c r="N141" i="1"/>
  <c r="O141" i="1"/>
  <c r="O142" i="1" s="1"/>
  <c r="O143" i="1" s="1"/>
  <c r="O144" i="1" s="1"/>
  <c r="O145" i="1" s="1"/>
  <c r="O146" i="1" s="1"/>
  <c r="O147" i="1" s="1"/>
  <c r="O148" i="1" s="1"/>
  <c r="O149" i="1" s="1"/>
  <c r="O150" i="1" s="1"/>
  <c r="O151" i="1" s="1"/>
  <c r="O152" i="1" s="1"/>
  <c r="O153" i="1" s="1"/>
  <c r="O154" i="1" s="1"/>
  <c r="O155" i="1" s="1"/>
  <c r="O156" i="1" s="1"/>
  <c r="O157" i="1" s="1"/>
  <c r="O158" i="1" s="1"/>
  <c r="O159" i="1" s="1"/>
  <c r="O160" i="1" s="1"/>
  <c r="O161" i="1" s="1"/>
  <c r="O162" i="1" s="1"/>
  <c r="O163" i="1" s="1"/>
  <c r="O164" i="1" s="1"/>
  <c r="O165" i="1" s="1"/>
  <c r="O166" i="1" s="1"/>
  <c r="O167" i="1" s="1"/>
  <c r="O168" i="1" s="1"/>
  <c r="O169" i="1" s="1"/>
  <c r="O170" i="1" s="1"/>
  <c r="P140" i="1"/>
  <c r="G611" i="1"/>
  <c r="G934" i="1"/>
  <c r="G377" i="1"/>
  <c r="J141" i="1"/>
  <c r="G143" i="1"/>
  <c r="G729" i="1"/>
  <c r="G993" i="1"/>
  <c r="G640" i="1"/>
  <c r="G522" i="1"/>
  <c r="G964" i="1"/>
  <c r="G759" i="1"/>
  <c r="G496" i="1"/>
  <c r="G553" i="1"/>
  <c r="G671" i="1"/>
  <c r="G848" i="1"/>
  <c r="G287" i="1"/>
  <c r="G906" i="1"/>
  <c r="BH46" i="1"/>
  <c r="G1023" i="1" s="1"/>
  <c r="G436" i="1"/>
  <c r="G818" i="1"/>
  <c r="G700" i="1"/>
  <c r="G465" i="1"/>
  <c r="G788" i="1"/>
  <c r="G318" i="1"/>
  <c r="G581" i="1"/>
  <c r="J142" i="1" l="1"/>
  <c r="F143" i="1"/>
  <c r="N143" i="1" s="1"/>
  <c r="B139" i="1"/>
  <c r="G319" i="1"/>
  <c r="G466" i="1"/>
  <c r="G819" i="1"/>
  <c r="G378" i="1"/>
  <c r="G612" i="1"/>
  <c r="P141" i="1"/>
  <c r="P142" i="1" s="1"/>
  <c r="P143" i="1" s="1"/>
  <c r="P144" i="1" s="1"/>
  <c r="P145" i="1" s="1"/>
  <c r="P146" i="1" s="1"/>
  <c r="P147" i="1" s="1"/>
  <c r="P148" i="1" s="1"/>
  <c r="P149" i="1" s="1"/>
  <c r="P150" i="1" s="1"/>
  <c r="P151" i="1" s="1"/>
  <c r="P152" i="1" s="1"/>
  <c r="P153" i="1" s="1"/>
  <c r="P154" i="1" s="1"/>
  <c r="P155" i="1" s="1"/>
  <c r="P156" i="1" s="1"/>
  <c r="P157" i="1" s="1"/>
  <c r="P158" i="1" s="1"/>
  <c r="P159" i="1" s="1"/>
  <c r="P160" i="1" s="1"/>
  <c r="P161" i="1" s="1"/>
  <c r="P162" i="1" s="1"/>
  <c r="P163" i="1" s="1"/>
  <c r="P164" i="1" s="1"/>
  <c r="P165" i="1" s="1"/>
  <c r="P166" i="1" s="1"/>
  <c r="P167" i="1" s="1"/>
  <c r="P168" i="1" s="1"/>
  <c r="P169" i="1" s="1"/>
  <c r="P170" i="1" s="1"/>
  <c r="Q140" i="1"/>
  <c r="U140" i="1" s="1"/>
  <c r="V140" i="1" s="1"/>
  <c r="G876" i="1"/>
  <c r="G907" i="1"/>
  <c r="G523" i="1"/>
  <c r="G554" i="1"/>
  <c r="G849" i="1"/>
  <c r="G789" i="1"/>
  <c r="G701" i="1"/>
  <c r="G437" i="1"/>
  <c r="G935" i="1"/>
  <c r="G144" i="1"/>
  <c r="G582" i="1"/>
  <c r="G760" i="1"/>
  <c r="G1024" i="1"/>
  <c r="G288" i="1"/>
  <c r="G672" i="1"/>
  <c r="G497" i="1"/>
  <c r="G965" i="1"/>
  <c r="G641" i="1"/>
  <c r="G730" i="1"/>
  <c r="G348" i="1"/>
  <c r="G407" i="1"/>
  <c r="G994" i="1"/>
  <c r="BH47" i="1"/>
  <c r="G1054" i="1" s="1"/>
  <c r="J143" i="1" l="1"/>
  <c r="AF140" i="1"/>
  <c r="Q143" i="1"/>
  <c r="U143" i="1" s="1"/>
  <c r="V143" i="1" s="1"/>
  <c r="AF143" i="1" s="1"/>
  <c r="B143" i="1" s="1"/>
  <c r="G408" i="1"/>
  <c r="G731" i="1"/>
  <c r="G673" i="1"/>
  <c r="G790" i="1"/>
  <c r="G379" i="1"/>
  <c r="G467" i="1"/>
  <c r="BH48" i="1"/>
  <c r="G1084" i="1" s="1"/>
  <c r="G145" i="1"/>
  <c r="G438" i="1"/>
  <c r="G555" i="1"/>
  <c r="G908" i="1"/>
  <c r="Q142" i="1"/>
  <c r="U142" i="1" s="1"/>
  <c r="V142" i="1" s="1"/>
  <c r="AF142" i="1" s="1"/>
  <c r="B142" i="1" s="1"/>
  <c r="G349" i="1"/>
  <c r="G642" i="1"/>
  <c r="G289" i="1"/>
  <c r="G761" i="1"/>
  <c r="G995" i="1"/>
  <c r="G498" i="1"/>
  <c r="G850" i="1"/>
  <c r="G613" i="1"/>
  <c r="G820" i="1"/>
  <c r="G936" i="1"/>
  <c r="G702" i="1"/>
  <c r="G524" i="1"/>
  <c r="G877" i="1"/>
  <c r="G320" i="1"/>
  <c r="G1055" i="1"/>
  <c r="G966" i="1"/>
  <c r="G1025" i="1"/>
  <c r="G583" i="1"/>
  <c r="Q141" i="1"/>
  <c r="U141" i="1" s="1"/>
  <c r="V141" i="1" s="1"/>
  <c r="AF141" i="1" s="1"/>
  <c r="B141" i="1" s="1"/>
  <c r="F144" i="1"/>
  <c r="F145" i="1" l="1"/>
  <c r="N145" i="1" s="1"/>
  <c r="Q145" i="1" s="1"/>
  <c r="U145" i="1" s="1"/>
  <c r="V145" i="1" s="1"/>
  <c r="AF145" i="1" s="1"/>
  <c r="B145" i="1" s="1"/>
  <c r="B140" i="1"/>
  <c r="G967" i="1"/>
  <c r="G321" i="1"/>
  <c r="G525" i="1"/>
  <c r="G937" i="1"/>
  <c r="G499" i="1"/>
  <c r="G762" i="1"/>
  <c r="G643" i="1"/>
  <c r="G909" i="1"/>
  <c r="G439" i="1"/>
  <c r="G584" i="1"/>
  <c r="G614" i="1"/>
  <c r="G732" i="1"/>
  <c r="N144" i="1"/>
  <c r="Q144" i="1" s="1"/>
  <c r="U144" i="1" s="1"/>
  <c r="V144" i="1" s="1"/>
  <c r="G468" i="1"/>
  <c r="G791" i="1"/>
  <c r="G290" i="1"/>
  <c r="J144" i="1"/>
  <c r="BH49" i="1"/>
  <c r="G1115" i="1" s="1"/>
  <c r="G1056" i="1"/>
  <c r="G878" i="1"/>
  <c r="G703" i="1"/>
  <c r="G821" i="1"/>
  <c r="G851" i="1"/>
  <c r="G996" i="1"/>
  <c r="G350" i="1"/>
  <c r="G146" i="1"/>
  <c r="G1026" i="1"/>
  <c r="G556" i="1"/>
  <c r="G1085" i="1"/>
  <c r="G380" i="1"/>
  <c r="G409" i="1"/>
  <c r="G674" i="1"/>
  <c r="J145" i="1" l="1"/>
  <c r="F146" i="1"/>
  <c r="N146" i="1" s="1"/>
  <c r="Q146" i="1" s="1"/>
  <c r="U146" i="1" s="1"/>
  <c r="V146" i="1" s="1"/>
  <c r="AF146" i="1" s="1"/>
  <c r="B146" i="1" s="1"/>
  <c r="AF144" i="1"/>
  <c r="G410" i="1"/>
  <c r="G1027" i="1"/>
  <c r="G440" i="1"/>
  <c r="G1116" i="1"/>
  <c r="G997" i="1"/>
  <c r="G822" i="1"/>
  <c r="G879" i="1"/>
  <c r="G792" i="1"/>
  <c r="G763" i="1"/>
  <c r="G938" i="1"/>
  <c r="G322" i="1"/>
  <c r="G381" i="1"/>
  <c r="G147" i="1"/>
  <c r="G733" i="1"/>
  <c r="G585" i="1"/>
  <c r="G910" i="1"/>
  <c r="BH50" i="1"/>
  <c r="G1145" i="1" s="1"/>
  <c r="G675" i="1"/>
  <c r="G557" i="1"/>
  <c r="G351" i="1"/>
  <c r="G852" i="1"/>
  <c r="G704" i="1"/>
  <c r="G469" i="1"/>
  <c r="G526" i="1"/>
  <c r="G968" i="1"/>
  <c r="G1086" i="1"/>
  <c r="G1057" i="1"/>
  <c r="G291" i="1"/>
  <c r="G615" i="1"/>
  <c r="G644" i="1"/>
  <c r="G500" i="1"/>
  <c r="F147" i="1" l="1"/>
  <c r="J147" i="1" s="1"/>
  <c r="J146" i="1"/>
  <c r="B144" i="1"/>
  <c r="G501" i="1"/>
  <c r="G969" i="1"/>
  <c r="G853" i="1"/>
  <c r="G616" i="1"/>
  <c r="G1058" i="1"/>
  <c r="G470" i="1"/>
  <c r="G558" i="1"/>
  <c r="G939" i="1"/>
  <c r="G793" i="1"/>
  <c r="G823" i="1"/>
  <c r="G1117" i="1"/>
  <c r="G911" i="1"/>
  <c r="G382" i="1"/>
  <c r="G1028" i="1"/>
  <c r="G734" i="1"/>
  <c r="BH51" i="1"/>
  <c r="G1176" i="1" s="1"/>
  <c r="G645" i="1"/>
  <c r="G1087" i="1"/>
  <c r="G705" i="1"/>
  <c r="G676" i="1"/>
  <c r="G292" i="1"/>
  <c r="G527" i="1"/>
  <c r="G352" i="1"/>
  <c r="G323" i="1"/>
  <c r="G764" i="1"/>
  <c r="G880" i="1"/>
  <c r="G998" i="1"/>
  <c r="G441" i="1"/>
  <c r="G1146" i="1"/>
  <c r="G586" i="1"/>
  <c r="G148" i="1"/>
  <c r="G411" i="1"/>
  <c r="N147" i="1" l="1"/>
  <c r="Q147" i="1" s="1"/>
  <c r="U147" i="1" s="1"/>
  <c r="V147" i="1" s="1"/>
  <c r="AF147" i="1" s="1"/>
  <c r="B147" i="1" s="1"/>
  <c r="G735" i="1"/>
  <c r="G1118" i="1"/>
  <c r="G1147" i="1"/>
  <c r="G999" i="1"/>
  <c r="G353" i="1"/>
  <c r="G706" i="1"/>
  <c r="G970" i="1"/>
  <c r="G149" i="1"/>
  <c r="G765" i="1"/>
  <c r="G646" i="1"/>
  <c r="G617" i="1"/>
  <c r="G1177" i="1"/>
  <c r="G1029" i="1"/>
  <c r="G912" i="1"/>
  <c r="G824" i="1"/>
  <c r="G940" i="1"/>
  <c r="G471" i="1"/>
  <c r="G587" i="1"/>
  <c r="G881" i="1"/>
  <c r="Q321" i="1"/>
  <c r="U321" i="1" s="1"/>
  <c r="V321" i="1" s="1"/>
  <c r="AF321" i="1" s="1"/>
  <c r="B321" i="1" s="1"/>
  <c r="Q323" i="1"/>
  <c r="U323" i="1" s="1"/>
  <c r="V323" i="1" s="1"/>
  <c r="AF323" i="1" s="1"/>
  <c r="B323" i="1" s="1"/>
  <c r="Q322" i="1"/>
  <c r="U322" i="1" s="1"/>
  <c r="V322" i="1" s="1"/>
  <c r="AF322" i="1" s="1"/>
  <c r="B322" i="1" s="1"/>
  <c r="G528" i="1"/>
  <c r="G1088" i="1"/>
  <c r="G854" i="1"/>
  <c r="BH52" i="1"/>
  <c r="G1207" i="1" s="1"/>
  <c r="G412" i="1"/>
  <c r="G442" i="1"/>
  <c r="G677" i="1"/>
  <c r="G502" i="1"/>
  <c r="G383" i="1"/>
  <c r="G794" i="1"/>
  <c r="G559" i="1"/>
  <c r="G1059" i="1"/>
  <c r="F148" i="1"/>
  <c r="J148" i="1" s="1"/>
  <c r="G795" i="1" l="1"/>
  <c r="G503" i="1"/>
  <c r="G941" i="1"/>
  <c r="G913" i="1"/>
  <c r="G1178" i="1"/>
  <c r="G150" i="1"/>
  <c r="F149" i="1"/>
  <c r="G707" i="1"/>
  <c r="G1060" i="1"/>
  <c r="G855" i="1"/>
  <c r="G588" i="1"/>
  <c r="G647" i="1"/>
  <c r="G529" i="1"/>
  <c r="G678" i="1"/>
  <c r="G413" i="1"/>
  <c r="G971" i="1"/>
  <c r="G1000" i="1"/>
  <c r="G1119" i="1"/>
  <c r="G882" i="1"/>
  <c r="G825" i="1"/>
  <c r="G1030" i="1"/>
  <c r="G618" i="1"/>
  <c r="G560" i="1"/>
  <c r="G384" i="1"/>
  <c r="G1208" i="1"/>
  <c r="G1089" i="1"/>
  <c r="G472" i="1"/>
  <c r="G766" i="1"/>
  <c r="N148" i="1"/>
  <c r="Q148" i="1" s="1"/>
  <c r="U148" i="1" s="1"/>
  <c r="V148" i="1" s="1"/>
  <c r="AF148" i="1" s="1"/>
  <c r="B148" i="1" s="1"/>
  <c r="BH53" i="1"/>
  <c r="G1236" i="1" s="1"/>
  <c r="G443" i="1"/>
  <c r="G1148" i="1"/>
  <c r="G736" i="1"/>
  <c r="F150" i="1" l="1"/>
  <c r="J150" i="1" s="1"/>
  <c r="BH54" i="1"/>
  <c r="G1267" i="1" s="1"/>
  <c r="G648" i="1"/>
  <c r="N149" i="1"/>
  <c r="Q149" i="1" s="1"/>
  <c r="U149" i="1" s="1"/>
  <c r="V149" i="1" s="1"/>
  <c r="AF149" i="1" s="1"/>
  <c r="B149" i="1" s="1"/>
  <c r="G767" i="1"/>
  <c r="G1090" i="1"/>
  <c r="G1120" i="1"/>
  <c r="G972" i="1"/>
  <c r="J149" i="1"/>
  <c r="G1149" i="1"/>
  <c r="G619" i="1"/>
  <c r="G826" i="1"/>
  <c r="G679" i="1"/>
  <c r="G914" i="1"/>
  <c r="G444" i="1"/>
  <c r="G1061" i="1"/>
  <c r="G151" i="1"/>
  <c r="G504" i="1"/>
  <c r="G1237" i="1"/>
  <c r="G589" i="1"/>
  <c r="G473" i="1"/>
  <c r="G1209" i="1"/>
  <c r="G561" i="1"/>
  <c r="G1031" i="1"/>
  <c r="G883" i="1"/>
  <c r="G1001" i="1"/>
  <c r="G414" i="1"/>
  <c r="G530" i="1"/>
  <c r="G737" i="1"/>
  <c r="G1179" i="1"/>
  <c r="G942" i="1"/>
  <c r="G796" i="1"/>
  <c r="G856" i="1"/>
  <c r="G708" i="1"/>
  <c r="F151" i="1" l="1"/>
  <c r="N150" i="1"/>
  <c r="Q150" i="1" s="1"/>
  <c r="U150" i="1" s="1"/>
  <c r="V150" i="1" s="1"/>
  <c r="AF150" i="1" s="1"/>
  <c r="G1062" i="1"/>
  <c r="G915" i="1"/>
  <c r="G709" i="1"/>
  <c r="G1180" i="1"/>
  <c r="G531" i="1"/>
  <c r="G1002" i="1"/>
  <c r="G1032" i="1"/>
  <c r="G1210" i="1"/>
  <c r="G827" i="1"/>
  <c r="G1150" i="1"/>
  <c r="G797" i="1"/>
  <c r="G590" i="1"/>
  <c r="G1121" i="1"/>
  <c r="G1091" i="1"/>
  <c r="G649" i="1"/>
  <c r="BH55" i="1"/>
  <c r="G1297" i="1" s="1"/>
  <c r="G943" i="1"/>
  <c r="G884" i="1"/>
  <c r="G562" i="1"/>
  <c r="G1238" i="1"/>
  <c r="G152" i="1"/>
  <c r="J151" i="1"/>
  <c r="N151" i="1"/>
  <c r="Q151" i="1" s="1"/>
  <c r="U151" i="1" s="1"/>
  <c r="V151" i="1" s="1"/>
  <c r="AF151" i="1" s="1"/>
  <c r="B151" i="1" s="1"/>
  <c r="G445" i="1"/>
  <c r="G680" i="1"/>
  <c r="G620" i="1"/>
  <c r="G1268" i="1"/>
  <c r="G857" i="1"/>
  <c r="G738" i="1"/>
  <c r="G474" i="1"/>
  <c r="G973" i="1"/>
  <c r="G768" i="1"/>
  <c r="B150" i="1" l="1"/>
  <c r="G563" i="1"/>
  <c r="G153" i="1"/>
  <c r="G916" i="1"/>
  <c r="G974" i="1"/>
  <c r="G1269" i="1"/>
  <c r="G650" i="1"/>
  <c r="G1122" i="1"/>
  <c r="G828" i="1"/>
  <c r="G1211" i="1"/>
  <c r="G1003" i="1"/>
  <c r="G1181" i="1"/>
  <c r="BH56" i="1"/>
  <c r="G1328" i="1" s="1"/>
  <c r="G739" i="1"/>
  <c r="G681" i="1"/>
  <c r="G798" i="1"/>
  <c r="G1239" i="1"/>
  <c r="G885" i="1"/>
  <c r="G944" i="1"/>
  <c r="G1063" i="1"/>
  <c r="G475" i="1"/>
  <c r="G858" i="1"/>
  <c r="G621" i="1"/>
  <c r="G1298" i="1"/>
  <c r="G1092" i="1"/>
  <c r="G591" i="1"/>
  <c r="G1151" i="1"/>
  <c r="G1033" i="1"/>
  <c r="G532" i="1"/>
  <c r="G710" i="1"/>
  <c r="G769" i="1"/>
  <c r="F152" i="1"/>
  <c r="F153" i="1" l="1"/>
  <c r="N153" i="1" s="1"/>
  <c r="Q153" i="1" s="1"/>
  <c r="U153" i="1" s="1"/>
  <c r="V153" i="1" s="1"/>
  <c r="AF153" i="1" s="1"/>
  <c r="B153" i="1" s="1"/>
  <c r="G1152" i="1"/>
  <c r="G1093" i="1"/>
  <c r="G859" i="1"/>
  <c r="G1064" i="1"/>
  <c r="G886" i="1"/>
  <c r="G799" i="1"/>
  <c r="G740" i="1"/>
  <c r="N152" i="1"/>
  <c r="Q152" i="1" s="1"/>
  <c r="U152" i="1" s="1"/>
  <c r="V152" i="1" s="1"/>
  <c r="G770" i="1"/>
  <c r="G533" i="1"/>
  <c r="J152" i="1"/>
  <c r="G1329" i="1"/>
  <c r="G829" i="1"/>
  <c r="G651" i="1"/>
  <c r="G975" i="1"/>
  <c r="G154" i="1"/>
  <c r="F154" i="1" s="1"/>
  <c r="G1004" i="1"/>
  <c r="BH57" i="1"/>
  <c r="G1358" i="1" s="1"/>
  <c r="G711" i="1"/>
  <c r="G1034" i="1"/>
  <c r="G1299" i="1"/>
  <c r="G945" i="1"/>
  <c r="G1240" i="1"/>
  <c r="G682" i="1"/>
  <c r="G592" i="1"/>
  <c r="G622" i="1"/>
  <c r="G476" i="1"/>
  <c r="G564" i="1"/>
  <c r="G1182" i="1"/>
  <c r="G1212" i="1"/>
  <c r="G1123" i="1"/>
  <c r="G1270" i="1"/>
  <c r="G917" i="1"/>
  <c r="BH58" i="1"/>
  <c r="G1389" i="1" s="1"/>
  <c r="J153" i="1" l="1"/>
  <c r="AF152" i="1"/>
  <c r="G1241" i="1"/>
  <c r="G1300" i="1"/>
  <c r="G712" i="1"/>
  <c r="G652" i="1"/>
  <c r="G1330" i="1"/>
  <c r="G1390" i="1"/>
  <c r="G155" i="1"/>
  <c r="J154" i="1"/>
  <c r="N154" i="1"/>
  <c r="Q154" i="1" s="1"/>
  <c r="U154" i="1" s="1"/>
  <c r="V154" i="1" s="1"/>
  <c r="AF154" i="1" s="1"/>
  <c r="B154" i="1" s="1"/>
  <c r="G1359" i="1"/>
  <c r="G771" i="1"/>
  <c r="G800" i="1"/>
  <c r="G1065" i="1"/>
  <c r="G1094" i="1"/>
  <c r="G565" i="1"/>
  <c r="G1271" i="1"/>
  <c r="G623" i="1"/>
  <c r="G946" i="1"/>
  <c r="G1035" i="1"/>
  <c r="G976" i="1"/>
  <c r="G830" i="1"/>
  <c r="G1213" i="1"/>
  <c r="G683" i="1"/>
  <c r="G534" i="1"/>
  <c r="G1005" i="1"/>
  <c r="G887" i="1"/>
  <c r="G860" i="1"/>
  <c r="G1153" i="1"/>
  <c r="G918" i="1"/>
  <c r="G1124" i="1"/>
  <c r="G1183" i="1"/>
  <c r="G593" i="1"/>
  <c r="G741" i="1"/>
  <c r="B152" i="1" l="1"/>
  <c r="G1125" i="1"/>
  <c r="G1154" i="1"/>
  <c r="G888" i="1"/>
  <c r="G742" i="1"/>
  <c r="G535" i="1"/>
  <c r="G1214" i="1"/>
  <c r="G977" i="1"/>
  <c r="G947" i="1"/>
  <c r="G1272" i="1"/>
  <c r="G1095" i="1"/>
  <c r="G801" i="1"/>
  <c r="G1360" i="1"/>
  <c r="G1391" i="1"/>
  <c r="G1301" i="1"/>
  <c r="G653" i="1"/>
  <c r="G594" i="1"/>
  <c r="G1184" i="1"/>
  <c r="G919" i="1"/>
  <c r="G861" i="1"/>
  <c r="G1006" i="1"/>
  <c r="BH59" i="1"/>
  <c r="G1420" i="1" s="1"/>
  <c r="G684" i="1"/>
  <c r="G831" i="1"/>
  <c r="G1036" i="1"/>
  <c r="G624" i="1"/>
  <c r="G1066" i="1"/>
  <c r="G156" i="1"/>
  <c r="G1331" i="1"/>
  <c r="G713" i="1"/>
  <c r="G1242" i="1"/>
  <c r="G772" i="1"/>
  <c r="F155" i="1"/>
  <c r="BH60" i="1"/>
  <c r="G1450" i="1" s="1"/>
  <c r="F156" i="1" l="1"/>
  <c r="N156" i="1" s="1"/>
  <c r="Q156" i="1" s="1"/>
  <c r="U156" i="1" s="1"/>
  <c r="V156" i="1" s="1"/>
  <c r="AF156" i="1" s="1"/>
  <c r="B156" i="1" s="1"/>
  <c r="G1067" i="1"/>
  <c r="G832" i="1"/>
  <c r="G1243" i="1"/>
  <c r="G1332" i="1"/>
  <c r="G625" i="1"/>
  <c r="G1302" i="1"/>
  <c r="G1361" i="1"/>
  <c r="G1096" i="1"/>
  <c r="G948" i="1"/>
  <c r="G1215" i="1"/>
  <c r="G1155" i="1"/>
  <c r="G1007" i="1"/>
  <c r="G920" i="1"/>
  <c r="G595" i="1"/>
  <c r="G743" i="1"/>
  <c r="J155" i="1"/>
  <c r="G1451" i="1"/>
  <c r="N155" i="1"/>
  <c r="Q155" i="1" s="1"/>
  <c r="U155" i="1" s="1"/>
  <c r="V155" i="1" s="1"/>
  <c r="AF155" i="1" s="1"/>
  <c r="B155" i="1" s="1"/>
  <c r="G1037" i="1"/>
  <c r="G773" i="1"/>
  <c r="G714" i="1"/>
  <c r="G157" i="1"/>
  <c r="G685" i="1"/>
  <c r="G654" i="1"/>
  <c r="G1392" i="1"/>
  <c r="G802" i="1"/>
  <c r="G1273" i="1"/>
  <c r="G978" i="1"/>
  <c r="G889" i="1"/>
  <c r="G1126" i="1"/>
  <c r="G1421" i="1"/>
  <c r="G862" i="1"/>
  <c r="G1185" i="1"/>
  <c r="J156" i="1" l="1"/>
  <c r="G863" i="1"/>
  <c r="G1127" i="1"/>
  <c r="G979" i="1"/>
  <c r="G803" i="1"/>
  <c r="G158" i="1"/>
  <c r="G774" i="1"/>
  <c r="G1452" i="1"/>
  <c r="G655" i="1"/>
  <c r="G1008" i="1"/>
  <c r="BH61" i="1"/>
  <c r="G1481" i="1" s="1"/>
  <c r="G596" i="1"/>
  <c r="G1216" i="1"/>
  <c r="G1097" i="1"/>
  <c r="G1303" i="1"/>
  <c r="G1333" i="1"/>
  <c r="G833" i="1"/>
  <c r="G715" i="1"/>
  <c r="G1038" i="1"/>
  <c r="F157" i="1"/>
  <c r="G1186" i="1"/>
  <c r="G1422" i="1"/>
  <c r="G890" i="1"/>
  <c r="G1274" i="1"/>
  <c r="G1393" i="1"/>
  <c r="G686" i="1"/>
  <c r="G744" i="1"/>
  <c r="G921" i="1"/>
  <c r="G1156" i="1"/>
  <c r="G949" i="1"/>
  <c r="G1362" i="1"/>
  <c r="G626" i="1"/>
  <c r="G1244" i="1"/>
  <c r="G1068" i="1"/>
  <c r="F158" i="1" l="1"/>
  <c r="N158" i="1" s="1"/>
  <c r="Q158" i="1" s="1"/>
  <c r="U158" i="1" s="1"/>
  <c r="V158" i="1" s="1"/>
  <c r="AF158" i="1" s="1"/>
  <c r="B158" i="1" s="1"/>
  <c r="G1245" i="1"/>
  <c r="G1363" i="1"/>
  <c r="G1157" i="1"/>
  <c r="G745" i="1"/>
  <c r="G1394" i="1"/>
  <c r="G891" i="1"/>
  <c r="G1187" i="1"/>
  <c r="G1334" i="1"/>
  <c r="G1098" i="1"/>
  <c r="G716" i="1"/>
  <c r="G804" i="1"/>
  <c r="G1128" i="1"/>
  <c r="BH62" i="1"/>
  <c r="G1511" i="1" s="1"/>
  <c r="G1482" i="1"/>
  <c r="G656" i="1"/>
  <c r="G775" i="1"/>
  <c r="G1069" i="1"/>
  <c r="G950" i="1"/>
  <c r="G1423" i="1"/>
  <c r="G922" i="1"/>
  <c r="G687" i="1"/>
  <c r="G1275" i="1"/>
  <c r="G834" i="1"/>
  <c r="G1304" i="1"/>
  <c r="G1217" i="1"/>
  <c r="N157" i="1"/>
  <c r="Q157" i="1" s="1"/>
  <c r="U157" i="1" s="1"/>
  <c r="V157" i="1" s="1"/>
  <c r="G1039" i="1"/>
  <c r="J157" i="1"/>
  <c r="G980" i="1"/>
  <c r="G864" i="1"/>
  <c r="G1009" i="1"/>
  <c r="G1453" i="1"/>
  <c r="G159" i="1"/>
  <c r="J158" i="1" l="1"/>
  <c r="AF157" i="1"/>
  <c r="G1424" i="1"/>
  <c r="G1218" i="1"/>
  <c r="G835" i="1"/>
  <c r="G688" i="1"/>
  <c r="G1512" i="1"/>
  <c r="G805" i="1"/>
  <c r="G1454" i="1"/>
  <c r="G865" i="1"/>
  <c r="G1335" i="1"/>
  <c r="G892" i="1"/>
  <c r="G746" i="1"/>
  <c r="G1364" i="1"/>
  <c r="G1040" i="1"/>
  <c r="G1070" i="1"/>
  <c r="G951" i="1"/>
  <c r="G657" i="1"/>
  <c r="BH63" i="1"/>
  <c r="G1542" i="1" s="1"/>
  <c r="G1305" i="1"/>
  <c r="G1276" i="1"/>
  <c r="G923" i="1"/>
  <c r="G717" i="1"/>
  <c r="G1010" i="1"/>
  <c r="G981" i="1"/>
  <c r="G1129" i="1"/>
  <c r="G1099" i="1"/>
  <c r="G1188" i="1"/>
  <c r="G1395" i="1"/>
  <c r="G1158" i="1"/>
  <c r="G1246" i="1"/>
  <c r="G160" i="1"/>
  <c r="G776" i="1"/>
  <c r="G1483" i="1"/>
  <c r="F159" i="1"/>
  <c r="B157" i="1" l="1"/>
  <c r="F160" i="1"/>
  <c r="J160" i="1" s="1"/>
  <c r="G1247" i="1"/>
  <c r="G1396" i="1"/>
  <c r="G982" i="1"/>
  <c r="G1277" i="1"/>
  <c r="G1100" i="1"/>
  <c r="G718" i="1"/>
  <c r="G777" i="1"/>
  <c r="G1071" i="1"/>
  <c r="G1365" i="1"/>
  <c r="G893" i="1"/>
  <c r="G866" i="1"/>
  <c r="G806" i="1"/>
  <c r="G1219" i="1"/>
  <c r="N159" i="1"/>
  <c r="Q159" i="1" s="1"/>
  <c r="U159" i="1" s="1"/>
  <c r="V159" i="1" s="1"/>
  <c r="J159" i="1"/>
  <c r="G1159" i="1"/>
  <c r="G1189" i="1"/>
  <c r="G1011" i="1"/>
  <c r="G924" i="1"/>
  <c r="G1306" i="1"/>
  <c r="BH64" i="1"/>
  <c r="G1573" i="1" s="1"/>
  <c r="G1484" i="1"/>
  <c r="G161" i="1"/>
  <c r="N160" i="1"/>
  <c r="Q160" i="1" s="1"/>
  <c r="U160" i="1" s="1"/>
  <c r="V160" i="1" s="1"/>
  <c r="AF160" i="1" s="1"/>
  <c r="B160" i="1" s="1"/>
  <c r="G1130" i="1"/>
  <c r="G1543" i="1"/>
  <c r="G952" i="1"/>
  <c r="G1041" i="1"/>
  <c r="G747" i="1"/>
  <c r="G1336" i="1"/>
  <c r="G1455" i="1"/>
  <c r="G1513" i="1"/>
  <c r="G836" i="1"/>
  <c r="G1425" i="1"/>
  <c r="F161" i="1" l="1"/>
  <c r="N161" i="1" s="1"/>
  <c r="Q161" i="1" s="1"/>
  <c r="U161" i="1" s="1"/>
  <c r="V161" i="1" s="1"/>
  <c r="AF161" i="1" s="1"/>
  <c r="B161" i="1" s="1"/>
  <c r="AF159" i="1"/>
  <c r="G1426" i="1"/>
  <c r="G1514" i="1"/>
  <c r="G1337" i="1"/>
  <c r="G1042" i="1"/>
  <c r="G1307" i="1"/>
  <c r="G1012" i="1"/>
  <c r="G1160" i="1"/>
  <c r="G807" i="1"/>
  <c r="G1544" i="1"/>
  <c r="G1485" i="1"/>
  <c r="G1278" i="1"/>
  <c r="G1397" i="1"/>
  <c r="BH65" i="1"/>
  <c r="G1601" i="1" s="1"/>
  <c r="G1220" i="1"/>
  <c r="G867" i="1"/>
  <c r="G1366" i="1"/>
  <c r="G837" i="1"/>
  <c r="G1456" i="1"/>
  <c r="G748" i="1"/>
  <c r="G953" i="1"/>
  <c r="G1131" i="1"/>
  <c r="G1574" i="1"/>
  <c r="G925" i="1"/>
  <c r="G1190" i="1"/>
  <c r="G983" i="1"/>
  <c r="G1248" i="1"/>
  <c r="G162" i="1"/>
  <c r="G894" i="1"/>
  <c r="G1072" i="1"/>
  <c r="G778" i="1"/>
  <c r="G1101" i="1"/>
  <c r="J161" i="1" l="1"/>
  <c r="B159" i="1"/>
  <c r="G779" i="1"/>
  <c r="G895" i="1"/>
  <c r="G1398" i="1"/>
  <c r="G1486" i="1"/>
  <c r="G808" i="1"/>
  <c r="G1013" i="1"/>
  <c r="G1043" i="1"/>
  <c r="G1515" i="1"/>
  <c r="G984" i="1"/>
  <c r="G926" i="1"/>
  <c r="G1132" i="1"/>
  <c r="G749" i="1"/>
  <c r="G838" i="1"/>
  <c r="G1367" i="1"/>
  <c r="G1221" i="1"/>
  <c r="G1102" i="1"/>
  <c r="G1073" i="1"/>
  <c r="G163" i="1"/>
  <c r="G1602" i="1"/>
  <c r="G1279" i="1"/>
  <c r="G1545" i="1"/>
  <c r="G1161" i="1"/>
  <c r="G1308" i="1"/>
  <c r="G1338" i="1"/>
  <c r="G1427" i="1"/>
  <c r="BH66" i="1"/>
  <c r="G1632" i="1" s="1"/>
  <c r="G1249" i="1"/>
  <c r="G1191" i="1"/>
  <c r="G1575" i="1"/>
  <c r="G954" i="1"/>
  <c r="G1457" i="1"/>
  <c r="G868" i="1"/>
  <c r="F162" i="1"/>
  <c r="F163" i="1" l="1"/>
  <c r="N163" i="1" s="1"/>
  <c r="Q163" i="1" s="1"/>
  <c r="U163" i="1" s="1"/>
  <c r="V163" i="1" s="1"/>
  <c r="AF163" i="1" s="1"/>
  <c r="B163" i="1" s="1"/>
  <c r="BH67" i="1"/>
  <c r="G1662" i="1" s="1"/>
  <c r="G1458" i="1"/>
  <c r="G1250" i="1"/>
  <c r="N162" i="1"/>
  <c r="Q162" i="1" s="1"/>
  <c r="U162" i="1" s="1"/>
  <c r="V162" i="1" s="1"/>
  <c r="AF162" i="1" s="1"/>
  <c r="B162" i="1" s="1"/>
  <c r="G1576" i="1"/>
  <c r="J162" i="1"/>
  <c r="G1368" i="1"/>
  <c r="G1516" i="1"/>
  <c r="G1014" i="1"/>
  <c r="G1487" i="1"/>
  <c r="G896" i="1"/>
  <c r="G1633" i="1"/>
  <c r="G1339" i="1"/>
  <c r="G1162" i="1"/>
  <c r="G1280" i="1"/>
  <c r="G164" i="1"/>
  <c r="F164" i="1" s="1"/>
  <c r="G1103" i="1"/>
  <c r="G927" i="1"/>
  <c r="G869" i="1"/>
  <c r="G955" i="1"/>
  <c r="G1192" i="1"/>
  <c r="G1074" i="1"/>
  <c r="G1222" i="1"/>
  <c r="G839" i="1"/>
  <c r="G1133" i="1"/>
  <c r="G985" i="1"/>
  <c r="G1044" i="1"/>
  <c r="G809" i="1"/>
  <c r="G1399" i="1"/>
  <c r="G1428" i="1"/>
  <c r="G1309" i="1"/>
  <c r="G1546" i="1"/>
  <c r="G1603" i="1"/>
  <c r="J163" i="1" l="1"/>
  <c r="BH68" i="1"/>
  <c r="G1693" i="1" s="1"/>
  <c r="G1251" i="1"/>
  <c r="G1547" i="1"/>
  <c r="G1429" i="1"/>
  <c r="G1400" i="1"/>
  <c r="G1045" i="1"/>
  <c r="G1134" i="1"/>
  <c r="G1223" i="1"/>
  <c r="G1193" i="1"/>
  <c r="G1281" i="1"/>
  <c r="G1340" i="1"/>
  <c r="G897" i="1"/>
  <c r="G1015" i="1"/>
  <c r="G1577" i="1"/>
  <c r="G1104" i="1"/>
  <c r="G1459" i="1"/>
  <c r="G1310" i="1"/>
  <c r="G810" i="1"/>
  <c r="G986" i="1"/>
  <c r="G840" i="1"/>
  <c r="G1075" i="1"/>
  <c r="G956" i="1"/>
  <c r="G1163" i="1"/>
  <c r="G1634" i="1"/>
  <c r="G1488" i="1"/>
  <c r="G1517" i="1"/>
  <c r="G1369" i="1"/>
  <c r="G928" i="1"/>
  <c r="G165" i="1"/>
  <c r="N164" i="1"/>
  <c r="Q164" i="1" s="1"/>
  <c r="U164" i="1" s="1"/>
  <c r="V164" i="1" s="1"/>
  <c r="J164" i="1"/>
  <c r="G1663" i="1"/>
  <c r="G1604" i="1"/>
  <c r="AF164" i="1" l="1"/>
  <c r="G929" i="1"/>
  <c r="G1518" i="1"/>
  <c r="G1635" i="1"/>
  <c r="G957" i="1"/>
  <c r="G841" i="1"/>
  <c r="G1460" i="1"/>
  <c r="G1664" i="1"/>
  <c r="G1016" i="1"/>
  <c r="G1341" i="1"/>
  <c r="G1224" i="1"/>
  <c r="G1046" i="1"/>
  <c r="G1430" i="1"/>
  <c r="G1252" i="1"/>
  <c r="G1370" i="1"/>
  <c r="G1489" i="1"/>
  <c r="G1164" i="1"/>
  <c r="G1076" i="1"/>
  <c r="G987" i="1"/>
  <c r="G1311" i="1"/>
  <c r="G1105" i="1"/>
  <c r="G1605" i="1"/>
  <c r="G166" i="1"/>
  <c r="G1694" i="1"/>
  <c r="BH69" i="1"/>
  <c r="G1723" i="1" s="1"/>
  <c r="G1578" i="1"/>
  <c r="G898" i="1"/>
  <c r="G1282" i="1"/>
  <c r="G1194" i="1"/>
  <c r="G1135" i="1"/>
  <c r="G1401" i="1"/>
  <c r="G1548" i="1"/>
  <c r="F165" i="1"/>
  <c r="B164" i="1" l="1"/>
  <c r="F166" i="1"/>
  <c r="J166" i="1" s="1"/>
  <c r="G1402" i="1"/>
  <c r="G1195" i="1"/>
  <c r="G899" i="1"/>
  <c r="G1606" i="1"/>
  <c r="G1312" i="1"/>
  <c r="G1077" i="1"/>
  <c r="G1490" i="1"/>
  <c r="G1253" i="1"/>
  <c r="G1047" i="1"/>
  <c r="G1342" i="1"/>
  <c r="G1665" i="1"/>
  <c r="G958" i="1"/>
  <c r="G1519" i="1"/>
  <c r="G1695" i="1"/>
  <c r="G1549" i="1"/>
  <c r="G1136" i="1"/>
  <c r="G1283" i="1"/>
  <c r="G1579" i="1"/>
  <c r="J165" i="1"/>
  <c r="BH70" i="1"/>
  <c r="G1754" i="1" s="1"/>
  <c r="N165" i="1"/>
  <c r="Q165" i="1" s="1"/>
  <c r="U165" i="1" s="1"/>
  <c r="V165" i="1" s="1"/>
  <c r="G1106" i="1"/>
  <c r="G988" i="1"/>
  <c r="G1165" i="1"/>
  <c r="G1371" i="1"/>
  <c r="G1431" i="1"/>
  <c r="G1225" i="1"/>
  <c r="G1017" i="1"/>
  <c r="G1461" i="1"/>
  <c r="G1636" i="1"/>
  <c r="G930" i="1"/>
  <c r="G1724" i="1"/>
  <c r="G167" i="1"/>
  <c r="N166" i="1" l="1"/>
  <c r="Q166" i="1" s="1"/>
  <c r="U166" i="1" s="1"/>
  <c r="V166" i="1" s="1"/>
  <c r="AF166" i="1" s="1"/>
  <c r="B166" i="1" s="1"/>
  <c r="AF165" i="1"/>
  <c r="BH71" i="1"/>
  <c r="G1785" i="1" s="1"/>
  <c r="G1018" i="1"/>
  <c r="G1432" i="1"/>
  <c r="G1166" i="1"/>
  <c r="G1107" i="1"/>
  <c r="G1580" i="1"/>
  <c r="G1137" i="1"/>
  <c r="G1696" i="1"/>
  <c r="G959" i="1"/>
  <c r="G1343" i="1"/>
  <c r="G1254" i="1"/>
  <c r="G1078" i="1"/>
  <c r="G1607" i="1"/>
  <c r="G168" i="1"/>
  <c r="G1196" i="1"/>
  <c r="F167" i="1"/>
  <c r="J167" i="1" s="1"/>
  <c r="G1755" i="1"/>
  <c r="G1725" i="1"/>
  <c r="G1637" i="1"/>
  <c r="G1462" i="1"/>
  <c r="G1226" i="1"/>
  <c r="G1372" i="1"/>
  <c r="G989" i="1"/>
  <c r="G1284" i="1"/>
  <c r="G1550" i="1"/>
  <c r="G1520" i="1"/>
  <c r="G1666" i="1"/>
  <c r="G1048" i="1"/>
  <c r="G1491" i="1"/>
  <c r="G1313" i="1"/>
  <c r="G900" i="1"/>
  <c r="G1403" i="1"/>
  <c r="B165" i="1" l="1"/>
  <c r="G1492" i="1"/>
  <c r="G1667" i="1"/>
  <c r="G1551" i="1"/>
  <c r="G990" i="1"/>
  <c r="G1227" i="1"/>
  <c r="G1638" i="1"/>
  <c r="G1756" i="1"/>
  <c r="G1079" i="1"/>
  <c r="G1344" i="1"/>
  <c r="G1697" i="1"/>
  <c r="G1581" i="1"/>
  <c r="G1167" i="1"/>
  <c r="G1019" i="1"/>
  <c r="G169" i="1"/>
  <c r="BH72" i="1"/>
  <c r="G1815" i="1" s="1"/>
  <c r="F168" i="1"/>
  <c r="G1404" i="1"/>
  <c r="G1314" i="1"/>
  <c r="G1049" i="1"/>
  <c r="G1521" i="1"/>
  <c r="G1285" i="1"/>
  <c r="G1373" i="1"/>
  <c r="G1463" i="1"/>
  <c r="G1726" i="1"/>
  <c r="G1608" i="1"/>
  <c r="G1255" i="1"/>
  <c r="G960" i="1"/>
  <c r="G1138" i="1"/>
  <c r="G1108" i="1"/>
  <c r="G1433" i="1"/>
  <c r="G1197" i="1"/>
  <c r="G1786" i="1"/>
  <c r="N167" i="1"/>
  <c r="Q167" i="1" s="1"/>
  <c r="U167" i="1" s="1"/>
  <c r="V167" i="1" s="1"/>
  <c r="AF167" i="1" l="1"/>
  <c r="F169" i="1"/>
  <c r="N169" i="1" s="1"/>
  <c r="Q169" i="1" s="1"/>
  <c r="U169" i="1" s="1"/>
  <c r="V169" i="1" s="1"/>
  <c r="AF169" i="1" s="1"/>
  <c r="B169" i="1" s="1"/>
  <c r="G1198" i="1"/>
  <c r="G1109" i="1"/>
  <c r="G961" i="1"/>
  <c r="G1609" i="1"/>
  <c r="G1464" i="1"/>
  <c r="G1286" i="1"/>
  <c r="G1050" i="1"/>
  <c r="G1405" i="1"/>
  <c r="G1020" i="1"/>
  <c r="G1582" i="1"/>
  <c r="G1345" i="1"/>
  <c r="G1757" i="1"/>
  <c r="G1228" i="1"/>
  <c r="G1552" i="1"/>
  <c r="G1493" i="1"/>
  <c r="G1816" i="1"/>
  <c r="G1787" i="1"/>
  <c r="G1434" i="1"/>
  <c r="G1139" i="1"/>
  <c r="G1256" i="1"/>
  <c r="G1727" i="1"/>
  <c r="G1374" i="1"/>
  <c r="G1522" i="1"/>
  <c r="G1315" i="1"/>
  <c r="J168" i="1"/>
  <c r="BH73" i="1"/>
  <c r="G1846" i="1" s="1"/>
  <c r="N168" i="1"/>
  <c r="Q168" i="1" s="1"/>
  <c r="U168" i="1" s="1"/>
  <c r="V168" i="1" s="1"/>
  <c r="AF168" i="1" s="1"/>
  <c r="B168" i="1" s="1"/>
  <c r="G1168" i="1"/>
  <c r="G1698" i="1"/>
  <c r="G1080" i="1"/>
  <c r="G1639" i="1"/>
  <c r="G991" i="1"/>
  <c r="G1668" i="1"/>
  <c r="G170" i="1"/>
  <c r="J169" i="1" l="1"/>
  <c r="B167" i="1"/>
  <c r="G1081" i="1"/>
  <c r="G1169" i="1"/>
  <c r="G1316" i="1"/>
  <c r="G1375" i="1"/>
  <c r="G1257" i="1"/>
  <c r="G1435" i="1"/>
  <c r="G1817" i="1"/>
  <c r="G1553" i="1"/>
  <c r="G1758" i="1"/>
  <c r="G1583" i="1"/>
  <c r="G171" i="1"/>
  <c r="G1406" i="1"/>
  <c r="G1287" i="1"/>
  <c r="G1610" i="1"/>
  <c r="G1110" i="1"/>
  <c r="G1847" i="1"/>
  <c r="G1669" i="1"/>
  <c r="G1640" i="1"/>
  <c r="G1699" i="1"/>
  <c r="G1523" i="1"/>
  <c r="G1728" i="1"/>
  <c r="G1140" i="1"/>
  <c r="G1788" i="1"/>
  <c r="G1494" i="1"/>
  <c r="G1229" i="1"/>
  <c r="G1346" i="1"/>
  <c r="G1021" i="1"/>
  <c r="G1051" i="1"/>
  <c r="G1465" i="1"/>
  <c r="G1199" i="1"/>
  <c r="BH74" i="1"/>
  <c r="G1876" i="1" s="1"/>
  <c r="F170" i="1"/>
  <c r="F171" i="1" l="1"/>
  <c r="J171" i="1" s="1"/>
  <c r="BH75" i="1"/>
  <c r="G1907" i="1" s="1"/>
  <c r="J170" i="1"/>
  <c r="N170" i="1"/>
  <c r="G1759" i="1"/>
  <c r="G1818" i="1"/>
  <c r="G1258" i="1"/>
  <c r="G1317" i="1"/>
  <c r="G1082" i="1"/>
  <c r="G1200" i="1"/>
  <c r="G1466" i="1"/>
  <c r="G1022" i="1"/>
  <c r="G1230" i="1"/>
  <c r="G1789" i="1"/>
  <c r="G1729" i="1"/>
  <c r="G1700" i="1"/>
  <c r="G1670" i="1"/>
  <c r="G1111" i="1"/>
  <c r="G1288" i="1"/>
  <c r="G172" i="1"/>
  <c r="G1584" i="1"/>
  <c r="G1554" i="1"/>
  <c r="G1436" i="1"/>
  <c r="G1376" i="1"/>
  <c r="G1170" i="1"/>
  <c r="G1877" i="1"/>
  <c r="G1052" i="1"/>
  <c r="G1347" i="1"/>
  <c r="G1495" i="1"/>
  <c r="G1141" i="1"/>
  <c r="G1524" i="1"/>
  <c r="G1641" i="1"/>
  <c r="G1848" i="1"/>
  <c r="G1611" i="1"/>
  <c r="G1407" i="1"/>
  <c r="N171" i="1" l="1"/>
  <c r="F172" i="1"/>
  <c r="J172" i="1" s="1"/>
  <c r="G1408" i="1"/>
  <c r="G1849" i="1"/>
  <c r="G1525" i="1"/>
  <c r="G1496" i="1"/>
  <c r="G1053" i="1"/>
  <c r="G1171" i="1"/>
  <c r="G1437" i="1"/>
  <c r="G1585" i="1"/>
  <c r="G1289" i="1"/>
  <c r="G1671" i="1"/>
  <c r="G1730" i="1"/>
  <c r="G1231" i="1"/>
  <c r="G1467" i="1"/>
  <c r="G1083" i="1"/>
  <c r="G1259" i="1"/>
  <c r="G1760" i="1"/>
  <c r="BH76" i="1"/>
  <c r="G1938" i="1" s="1"/>
  <c r="O171" i="1"/>
  <c r="Q170" i="1"/>
  <c r="U170" i="1" s="1"/>
  <c r="V170" i="1" s="1"/>
  <c r="AF170" i="1" s="1"/>
  <c r="B170" i="1" s="1"/>
  <c r="G1612" i="1"/>
  <c r="G1142" i="1"/>
  <c r="G1348" i="1"/>
  <c r="G1878" i="1"/>
  <c r="G1377" i="1"/>
  <c r="G1555" i="1"/>
  <c r="G1112" i="1"/>
  <c r="G1701" i="1"/>
  <c r="G1790" i="1"/>
  <c r="G1201" i="1"/>
  <c r="G1318" i="1"/>
  <c r="G1819" i="1"/>
  <c r="G1908" i="1"/>
  <c r="G1642" i="1"/>
  <c r="G173" i="1"/>
  <c r="N172" i="1" l="1"/>
  <c r="F173" i="1"/>
  <c r="N173" i="1" s="1"/>
  <c r="G1820" i="1"/>
  <c r="G1202" i="1"/>
  <c r="G1791" i="1"/>
  <c r="G1113" i="1"/>
  <c r="G1643" i="1"/>
  <c r="G1378" i="1"/>
  <c r="G1349" i="1"/>
  <c r="G1613" i="1"/>
  <c r="G1761" i="1"/>
  <c r="G1232" i="1"/>
  <c r="G1672" i="1"/>
  <c r="G1586" i="1"/>
  <c r="G1172" i="1"/>
  <c r="G1497" i="1"/>
  <c r="G1850" i="1"/>
  <c r="G1909" i="1"/>
  <c r="G1319" i="1"/>
  <c r="G1702" i="1"/>
  <c r="O172" i="1"/>
  <c r="O173" i="1" s="1"/>
  <c r="O174" i="1" s="1"/>
  <c r="O175" i="1" s="1"/>
  <c r="O176" i="1" s="1"/>
  <c r="O177" i="1" s="1"/>
  <c r="O178" i="1" s="1"/>
  <c r="O179" i="1" s="1"/>
  <c r="O180" i="1" s="1"/>
  <c r="O181" i="1" s="1"/>
  <c r="O182" i="1" s="1"/>
  <c r="O183" i="1" s="1"/>
  <c r="O184" i="1" s="1"/>
  <c r="O185" i="1" s="1"/>
  <c r="O186" i="1" s="1"/>
  <c r="O187" i="1" s="1"/>
  <c r="O188" i="1" s="1"/>
  <c r="O189" i="1" s="1"/>
  <c r="O190" i="1" s="1"/>
  <c r="O191" i="1" s="1"/>
  <c r="O192" i="1" s="1"/>
  <c r="O193" i="1" s="1"/>
  <c r="O194" i="1" s="1"/>
  <c r="O195" i="1" s="1"/>
  <c r="O196" i="1" s="1"/>
  <c r="O197" i="1" s="1"/>
  <c r="O198" i="1" s="1"/>
  <c r="O199" i="1" s="1"/>
  <c r="O200" i="1" s="1"/>
  <c r="P171" i="1"/>
  <c r="BH77" i="1"/>
  <c r="G1966" i="1" s="1"/>
  <c r="G1556" i="1"/>
  <c r="G1879" i="1"/>
  <c r="G1143" i="1"/>
  <c r="G174" i="1"/>
  <c r="G1939" i="1"/>
  <c r="G1260" i="1"/>
  <c r="G1468" i="1"/>
  <c r="G1731" i="1"/>
  <c r="G1290" i="1"/>
  <c r="G1438" i="1"/>
  <c r="G1526" i="1"/>
  <c r="G1409" i="1"/>
  <c r="J173" i="1" l="1"/>
  <c r="G1880" i="1"/>
  <c r="P172" i="1"/>
  <c r="Q171" i="1"/>
  <c r="U171" i="1" s="1"/>
  <c r="V171" i="1" s="1"/>
  <c r="G1320" i="1"/>
  <c r="G1851" i="1"/>
  <c r="G1173" i="1"/>
  <c r="G1673" i="1"/>
  <c r="G1614" i="1"/>
  <c r="G1379" i="1"/>
  <c r="G1203" i="1"/>
  <c r="G1114" i="1"/>
  <c r="G1261" i="1"/>
  <c r="G175" i="1"/>
  <c r="G1144" i="1"/>
  <c r="G1557" i="1"/>
  <c r="G1910" i="1"/>
  <c r="G1527" i="1"/>
  <c r="G1439" i="1"/>
  <c r="BH78" i="1"/>
  <c r="G1997" i="1" s="1"/>
  <c r="G1410" i="1"/>
  <c r="G1291" i="1"/>
  <c r="G1469" i="1"/>
  <c r="G1940" i="1"/>
  <c r="G1703" i="1"/>
  <c r="G1498" i="1"/>
  <c r="G1587" i="1"/>
  <c r="G1233" i="1"/>
  <c r="G1762" i="1"/>
  <c r="G1350" i="1"/>
  <c r="G1644" i="1"/>
  <c r="G1792" i="1"/>
  <c r="G1821" i="1"/>
  <c r="G1732" i="1"/>
  <c r="G1967" i="1"/>
  <c r="F174" i="1"/>
  <c r="AF171" i="1" l="1"/>
  <c r="F175" i="1"/>
  <c r="J175" i="1" s="1"/>
  <c r="G1262" i="1"/>
  <c r="G1204" i="1"/>
  <c r="G1615" i="1"/>
  <c r="G1174" i="1"/>
  <c r="G1321" i="1"/>
  <c r="G1440" i="1"/>
  <c r="G1911" i="1"/>
  <c r="G1968" i="1"/>
  <c r="G1822" i="1"/>
  <c r="G1645" i="1"/>
  <c r="G1763" i="1"/>
  <c r="G1588" i="1"/>
  <c r="G1704" i="1"/>
  <c r="G1470" i="1"/>
  <c r="G1411" i="1"/>
  <c r="N174" i="1"/>
  <c r="P173" i="1"/>
  <c r="Q172" i="1"/>
  <c r="U172" i="1" s="1"/>
  <c r="V172" i="1" s="1"/>
  <c r="AF172" i="1" s="1"/>
  <c r="B172" i="1" s="1"/>
  <c r="J174" i="1"/>
  <c r="G1380" i="1"/>
  <c r="G1674" i="1"/>
  <c r="G1852" i="1"/>
  <c r="G1998" i="1"/>
  <c r="G1528" i="1"/>
  <c r="G1558" i="1"/>
  <c r="G176" i="1"/>
  <c r="G1881" i="1"/>
  <c r="BH79" i="1"/>
  <c r="G2027" i="1" s="1"/>
  <c r="G1733" i="1"/>
  <c r="G1793" i="1"/>
  <c r="G1351" i="1"/>
  <c r="G1234" i="1"/>
  <c r="G1499" i="1"/>
  <c r="G1941" i="1"/>
  <c r="G1292" i="1"/>
  <c r="N175" i="1" l="1"/>
  <c r="F176" i="1"/>
  <c r="N176" i="1" s="1"/>
  <c r="B171" i="1"/>
  <c r="G1942" i="1"/>
  <c r="G1235" i="1"/>
  <c r="G1794" i="1"/>
  <c r="G1559" i="1"/>
  <c r="G1999" i="1"/>
  <c r="G1675" i="1"/>
  <c r="G1412" i="1"/>
  <c r="G1705" i="1"/>
  <c r="G1764" i="1"/>
  <c r="G1823" i="1"/>
  <c r="G1441" i="1"/>
  <c r="G1175" i="1"/>
  <c r="G1205" i="1"/>
  <c r="G1882" i="1"/>
  <c r="G1293" i="1"/>
  <c r="G1500" i="1"/>
  <c r="G1352" i="1"/>
  <c r="G1734" i="1"/>
  <c r="BH80" i="1"/>
  <c r="G2058" i="1" s="1"/>
  <c r="G1529" i="1"/>
  <c r="G1853" i="1"/>
  <c r="G1381" i="1"/>
  <c r="P174" i="1"/>
  <c r="P175" i="1" s="1"/>
  <c r="P176" i="1" s="1"/>
  <c r="P177" i="1" s="1"/>
  <c r="P178" i="1" s="1"/>
  <c r="P179" i="1" s="1"/>
  <c r="P180" i="1" s="1"/>
  <c r="P181" i="1" s="1"/>
  <c r="P182" i="1" s="1"/>
  <c r="P183" i="1" s="1"/>
  <c r="P184" i="1" s="1"/>
  <c r="P185" i="1" s="1"/>
  <c r="P186" i="1" s="1"/>
  <c r="P187" i="1" s="1"/>
  <c r="P188" i="1" s="1"/>
  <c r="P189" i="1" s="1"/>
  <c r="P190" i="1" s="1"/>
  <c r="P191" i="1" s="1"/>
  <c r="P192" i="1" s="1"/>
  <c r="P193" i="1" s="1"/>
  <c r="P194" i="1" s="1"/>
  <c r="P195" i="1" s="1"/>
  <c r="P196" i="1" s="1"/>
  <c r="P197" i="1" s="1"/>
  <c r="P198" i="1" s="1"/>
  <c r="P199" i="1" s="1"/>
  <c r="P200" i="1" s="1"/>
  <c r="Q173" i="1"/>
  <c r="U173" i="1" s="1"/>
  <c r="V173" i="1" s="1"/>
  <c r="G1471" i="1"/>
  <c r="G1589" i="1"/>
  <c r="G1646" i="1"/>
  <c r="G1969" i="1"/>
  <c r="G1912" i="1"/>
  <c r="G1322" i="1"/>
  <c r="G1616" i="1"/>
  <c r="G1263" i="1"/>
  <c r="G2028" i="1"/>
  <c r="G177" i="1"/>
  <c r="J176" i="1" l="1"/>
  <c r="AF173" i="1"/>
  <c r="Q174" i="1"/>
  <c r="U174" i="1" s="1"/>
  <c r="V174" i="1" s="1"/>
  <c r="AF174" i="1" s="1"/>
  <c r="B174" i="1" s="1"/>
  <c r="Q176" i="1"/>
  <c r="U176" i="1" s="1"/>
  <c r="V176" i="1" s="1"/>
  <c r="AF176" i="1" s="1"/>
  <c r="B176" i="1" s="1"/>
  <c r="G1323" i="1"/>
  <c r="G1530" i="1"/>
  <c r="G1735" i="1"/>
  <c r="G1824" i="1"/>
  <c r="G1706" i="1"/>
  <c r="G1676" i="1"/>
  <c r="G1560" i="1"/>
  <c r="G1264" i="1"/>
  <c r="BH81" i="1"/>
  <c r="G2088" i="1" s="1"/>
  <c r="G178" i="1"/>
  <c r="G1382" i="1"/>
  <c r="G1590" i="1"/>
  <c r="G1883" i="1"/>
  <c r="G2029" i="1"/>
  <c r="G1617" i="1"/>
  <c r="G1913" i="1"/>
  <c r="G1647" i="1"/>
  <c r="G1472" i="1"/>
  <c r="F177" i="1"/>
  <c r="J177" i="1" s="1"/>
  <c r="G1501" i="1"/>
  <c r="G2059" i="1"/>
  <c r="G1970" i="1"/>
  <c r="G1854" i="1"/>
  <c r="G1353" i="1"/>
  <c r="G1294" i="1"/>
  <c r="G1442" i="1"/>
  <c r="G1765" i="1"/>
  <c r="G1413" i="1"/>
  <c r="G2000" i="1"/>
  <c r="G1795" i="1"/>
  <c r="G1943" i="1"/>
  <c r="Q175" i="1"/>
  <c r="U175" i="1" s="1"/>
  <c r="V175" i="1" s="1"/>
  <c r="AF175" i="1" s="1"/>
  <c r="B175" i="1" s="1"/>
  <c r="G1206" i="1"/>
  <c r="B173" i="1" l="1"/>
  <c r="G1502" i="1"/>
  <c r="F178" i="1"/>
  <c r="J178" i="1" s="1"/>
  <c r="G2089" i="1"/>
  <c r="G1677" i="1"/>
  <c r="G1825" i="1"/>
  <c r="G1531" i="1"/>
  <c r="G1971" i="1"/>
  <c r="G1884" i="1"/>
  <c r="G179" i="1"/>
  <c r="G1944" i="1"/>
  <c r="G2001" i="1"/>
  <c r="G1766" i="1"/>
  <c r="G1295" i="1"/>
  <c r="G1855" i="1"/>
  <c r="BH82" i="1"/>
  <c r="G2119" i="1" s="1"/>
  <c r="G1618" i="1"/>
  <c r="G2060" i="1"/>
  <c r="G1473" i="1"/>
  <c r="G1914" i="1"/>
  <c r="G2030" i="1"/>
  <c r="G1591" i="1"/>
  <c r="G1383" i="1"/>
  <c r="G1265" i="1"/>
  <c r="G1561" i="1"/>
  <c r="G1707" i="1"/>
  <c r="G1736" i="1"/>
  <c r="G1324" i="1"/>
  <c r="G1648" i="1"/>
  <c r="G1796" i="1"/>
  <c r="G1414" i="1"/>
  <c r="G1443" i="1"/>
  <c r="G1354" i="1"/>
  <c r="N177" i="1"/>
  <c r="Q177" i="1" s="1"/>
  <c r="U177" i="1" s="1"/>
  <c r="V177" i="1" s="1"/>
  <c r="AF177" i="1" s="1"/>
  <c r="B177" i="1" s="1"/>
  <c r="N178" i="1" l="1"/>
  <c r="Q178" i="1" s="1"/>
  <c r="U178" i="1" s="1"/>
  <c r="V178" i="1" s="1"/>
  <c r="AF178" i="1" s="1"/>
  <c r="G2120" i="1"/>
  <c r="G1296" i="1"/>
  <c r="G2002" i="1"/>
  <c r="G180" i="1"/>
  <c r="G1708" i="1"/>
  <c r="F179" i="1"/>
  <c r="J179" i="1" s="1"/>
  <c r="G1266" i="1"/>
  <c r="G1619" i="1"/>
  <c r="G1972" i="1"/>
  <c r="BH83" i="1"/>
  <c r="G2150" i="1" s="1"/>
  <c r="G1355" i="1"/>
  <c r="G1415" i="1"/>
  <c r="G1649" i="1"/>
  <c r="G1737" i="1"/>
  <c r="G1562" i="1"/>
  <c r="G1384" i="1"/>
  <c r="G2031" i="1"/>
  <c r="G1474" i="1"/>
  <c r="G2061" i="1"/>
  <c r="G1444" i="1"/>
  <c r="G1885" i="1"/>
  <c r="G1532" i="1"/>
  <c r="G1678" i="1"/>
  <c r="G1797" i="1"/>
  <c r="G1592" i="1"/>
  <c r="G1826" i="1"/>
  <c r="G1856" i="1"/>
  <c r="G1767" i="1"/>
  <c r="G1945" i="1"/>
  <c r="G1503" i="1"/>
  <c r="G1325" i="1"/>
  <c r="G1915" i="1"/>
  <c r="G2090" i="1"/>
  <c r="B178" i="1" l="1"/>
  <c r="N179" i="1"/>
  <c r="Q179" i="1" s="1"/>
  <c r="U179" i="1" s="1"/>
  <c r="V179" i="1" s="1"/>
  <c r="G1827" i="1"/>
  <c r="G1385" i="1"/>
  <c r="G1973" i="1"/>
  <c r="G1504" i="1"/>
  <c r="G1416" i="1"/>
  <c r="G181" i="1"/>
  <c r="G1768" i="1"/>
  <c r="G1475" i="1"/>
  <c r="G2091" i="1"/>
  <c r="G1326" i="1"/>
  <c r="G1946" i="1"/>
  <c r="G1857" i="1"/>
  <c r="G1593" i="1"/>
  <c r="G1679" i="1"/>
  <c r="G1886" i="1"/>
  <c r="G2062" i="1"/>
  <c r="G2032" i="1"/>
  <c r="G1563" i="1"/>
  <c r="G1650" i="1"/>
  <c r="G1356" i="1"/>
  <c r="F180" i="1"/>
  <c r="G1533" i="1"/>
  <c r="G1738" i="1"/>
  <c r="G1798" i="1"/>
  <c r="G1445" i="1"/>
  <c r="G2151" i="1"/>
  <c r="G1620" i="1"/>
  <c r="G2003" i="1"/>
  <c r="G1916" i="1"/>
  <c r="BH84" i="1"/>
  <c r="G2180" i="1" s="1"/>
  <c r="G1709" i="1"/>
  <c r="G2121" i="1"/>
  <c r="AF179" i="1" l="1"/>
  <c r="F181" i="1"/>
  <c r="J181" i="1" s="1"/>
  <c r="G2122" i="1"/>
  <c r="J180" i="1"/>
  <c r="BH85" i="1"/>
  <c r="G2211" i="1" s="1"/>
  <c r="G1917" i="1"/>
  <c r="G1621" i="1"/>
  <c r="G1446" i="1"/>
  <c r="G1739" i="1"/>
  <c r="N180" i="1"/>
  <c r="Q180" i="1" s="1"/>
  <c r="U180" i="1" s="1"/>
  <c r="V180" i="1" s="1"/>
  <c r="AF180" i="1" s="1"/>
  <c r="B180" i="1" s="1"/>
  <c r="G1505" i="1"/>
  <c r="G1386" i="1"/>
  <c r="G1357" i="1"/>
  <c r="G1564" i="1"/>
  <c r="G2063" i="1"/>
  <c r="G1680" i="1"/>
  <c r="G1858" i="1"/>
  <c r="G1327" i="1"/>
  <c r="G1476" i="1"/>
  <c r="G182" i="1"/>
  <c r="G1710" i="1"/>
  <c r="G2181" i="1"/>
  <c r="G2004" i="1"/>
  <c r="G2152" i="1"/>
  <c r="G1799" i="1"/>
  <c r="G1534" i="1"/>
  <c r="G1417" i="1"/>
  <c r="G1974" i="1"/>
  <c r="G1828" i="1"/>
  <c r="G1651" i="1"/>
  <c r="G2033" i="1"/>
  <c r="G1887" i="1"/>
  <c r="G1594" i="1"/>
  <c r="G1947" i="1"/>
  <c r="G2092" i="1"/>
  <c r="G1769" i="1"/>
  <c r="N181" i="1" l="1"/>
  <c r="Q181" i="1" s="1"/>
  <c r="U181" i="1" s="1"/>
  <c r="V181" i="1" s="1"/>
  <c r="AF181" i="1" s="1"/>
  <c r="B181" i="1" s="1"/>
  <c r="B179" i="1"/>
  <c r="G1681" i="1"/>
  <c r="G1565" i="1"/>
  <c r="G1387" i="1"/>
  <c r="G1770" i="1"/>
  <c r="G1948" i="1"/>
  <c r="G1888" i="1"/>
  <c r="G1652" i="1"/>
  <c r="G1975" i="1"/>
  <c r="G1535" i="1"/>
  <c r="G2153" i="1"/>
  <c r="G2182" i="1"/>
  <c r="G183" i="1"/>
  <c r="G1740" i="1"/>
  <c r="G1622" i="1"/>
  <c r="F182" i="1"/>
  <c r="G2212" i="1"/>
  <c r="BH86" i="1"/>
  <c r="G1477" i="1"/>
  <c r="G1859" i="1"/>
  <c r="G2064" i="1"/>
  <c r="G1506" i="1"/>
  <c r="G2093" i="1"/>
  <c r="G1595" i="1"/>
  <c r="G2034" i="1"/>
  <c r="G1829" i="1"/>
  <c r="G1418" i="1"/>
  <c r="G1800" i="1"/>
  <c r="G2005" i="1"/>
  <c r="G1711" i="1"/>
  <c r="G1447" i="1"/>
  <c r="G1918" i="1"/>
  <c r="G2123" i="1"/>
  <c r="F183" i="1" l="1"/>
  <c r="J183" i="1" s="1"/>
  <c r="G2124" i="1"/>
  <c r="G1448" i="1"/>
  <c r="G2006" i="1"/>
  <c r="G1419" i="1"/>
  <c r="G2035" i="1"/>
  <c r="G2094" i="1"/>
  <c r="G1860" i="1"/>
  <c r="BH87" i="1"/>
  <c r="G2213" i="1"/>
  <c r="G2183" i="1"/>
  <c r="G1536" i="1"/>
  <c r="G1653" i="1"/>
  <c r="G1949" i="1"/>
  <c r="G1388" i="1"/>
  <c r="G1682" i="1"/>
  <c r="G1741" i="1"/>
  <c r="G1919" i="1"/>
  <c r="G1712" i="1"/>
  <c r="G1801" i="1"/>
  <c r="G1830" i="1"/>
  <c r="G1596" i="1"/>
  <c r="G1507" i="1"/>
  <c r="G2065" i="1"/>
  <c r="G1478" i="1"/>
  <c r="N182" i="1"/>
  <c r="Q182" i="1" s="1"/>
  <c r="U182" i="1" s="1"/>
  <c r="V182" i="1" s="1"/>
  <c r="J182" i="1"/>
  <c r="G2154" i="1"/>
  <c r="G1976" i="1"/>
  <c r="G1889" i="1"/>
  <c r="G1771" i="1"/>
  <c r="G1566" i="1"/>
  <c r="G1623" i="1"/>
  <c r="G184" i="1"/>
  <c r="N183" i="1" l="1"/>
  <c r="Q183" i="1" s="1"/>
  <c r="U183" i="1" s="1"/>
  <c r="V183" i="1" s="1"/>
  <c r="AF183" i="1" s="1"/>
  <c r="B183" i="1" s="1"/>
  <c r="F184" i="1"/>
  <c r="N184" i="1" s="1"/>
  <c r="Q184" i="1" s="1"/>
  <c r="U184" i="1" s="1"/>
  <c r="V184" i="1" s="1"/>
  <c r="AF184" i="1" s="1"/>
  <c r="B184" i="1" s="1"/>
  <c r="AF182" i="1"/>
  <c r="G1624" i="1"/>
  <c r="G1772" i="1"/>
  <c r="G1977" i="1"/>
  <c r="G2095" i="1"/>
  <c r="G1449" i="1"/>
  <c r="G1479" i="1"/>
  <c r="G1831" i="1"/>
  <c r="G1713" i="1"/>
  <c r="G1742" i="1"/>
  <c r="G1654" i="1"/>
  <c r="G2184" i="1"/>
  <c r="G1567" i="1"/>
  <c r="G1890" i="1"/>
  <c r="G2155" i="1"/>
  <c r="G1508" i="1"/>
  <c r="BH88" i="1"/>
  <c r="G185" i="1"/>
  <c r="G1861" i="1"/>
  <c r="G2036" i="1"/>
  <c r="G2007" i="1"/>
  <c r="G2125" i="1"/>
  <c r="G2066" i="1"/>
  <c r="G1597" i="1"/>
  <c r="G1802" i="1"/>
  <c r="G1920" i="1"/>
  <c r="G1683" i="1"/>
  <c r="G1950" i="1"/>
  <c r="G1537" i="1"/>
  <c r="G2214" i="1"/>
  <c r="J184" i="1" l="1"/>
  <c r="B182" i="1"/>
  <c r="G2215" i="1"/>
  <c r="G1951" i="1"/>
  <c r="G1921" i="1"/>
  <c r="G1598" i="1"/>
  <c r="G2126" i="1"/>
  <c r="G2037" i="1"/>
  <c r="G186" i="1"/>
  <c r="G2156" i="1"/>
  <c r="G1568" i="1"/>
  <c r="G1655" i="1"/>
  <c r="G1743" i="1"/>
  <c r="G1832" i="1"/>
  <c r="G2096" i="1"/>
  <c r="G1773" i="1"/>
  <c r="BH89" i="1"/>
  <c r="G1538" i="1"/>
  <c r="G1684" i="1"/>
  <c r="G1803" i="1"/>
  <c r="G2067" i="1"/>
  <c r="G2008" i="1"/>
  <c r="G1862" i="1"/>
  <c r="G1891" i="1"/>
  <c r="G2185" i="1"/>
  <c r="G1714" i="1"/>
  <c r="G1480" i="1"/>
  <c r="G1978" i="1"/>
  <c r="G1625" i="1"/>
  <c r="G1509" i="1"/>
  <c r="F185" i="1"/>
  <c r="F186" i="1" l="1"/>
  <c r="N186" i="1" s="1"/>
  <c r="Q186" i="1" s="1"/>
  <c r="U186" i="1" s="1"/>
  <c r="V186" i="1" s="1"/>
  <c r="AF186" i="1" s="1"/>
  <c r="B186" i="1" s="1"/>
  <c r="G1510" i="1"/>
  <c r="G1979" i="1"/>
  <c r="G1715" i="1"/>
  <c r="G1892" i="1"/>
  <c r="G2009" i="1"/>
  <c r="G1804" i="1"/>
  <c r="G1539" i="1"/>
  <c r="G2038" i="1"/>
  <c r="G1599" i="1"/>
  <c r="G1952" i="1"/>
  <c r="G2097" i="1"/>
  <c r="G1833" i="1"/>
  <c r="G1656" i="1"/>
  <c r="G2157" i="1"/>
  <c r="G1626" i="1"/>
  <c r="G2186" i="1"/>
  <c r="G1863" i="1"/>
  <c r="G2068" i="1"/>
  <c r="G1685" i="1"/>
  <c r="N185" i="1"/>
  <c r="Q185" i="1" s="1"/>
  <c r="U185" i="1" s="1"/>
  <c r="V185" i="1" s="1"/>
  <c r="J185" i="1"/>
  <c r="G2127" i="1"/>
  <c r="G1922" i="1"/>
  <c r="G2216" i="1"/>
  <c r="BH90" i="1"/>
  <c r="G1774" i="1"/>
  <c r="G1744" i="1"/>
  <c r="G1569" i="1"/>
  <c r="G187" i="1"/>
  <c r="J186" i="1" l="1"/>
  <c r="AF185" i="1"/>
  <c r="G1745" i="1"/>
  <c r="G188" i="1"/>
  <c r="G1686" i="1"/>
  <c r="G1864" i="1"/>
  <c r="G2158" i="1"/>
  <c r="G1834" i="1"/>
  <c r="G1953" i="1"/>
  <c r="G2039" i="1"/>
  <c r="G1805" i="1"/>
  <c r="G1893" i="1"/>
  <c r="G1980" i="1"/>
  <c r="G2217" i="1"/>
  <c r="G2128" i="1"/>
  <c r="G1570" i="1"/>
  <c r="G1775" i="1"/>
  <c r="F187" i="1"/>
  <c r="G2069" i="1"/>
  <c r="G2187" i="1"/>
  <c r="G1627" i="1"/>
  <c r="G1657" i="1"/>
  <c r="G2098" i="1"/>
  <c r="G1600" i="1"/>
  <c r="G1540" i="1"/>
  <c r="G2010" i="1"/>
  <c r="G1716" i="1"/>
  <c r="BH91" i="1"/>
  <c r="G1923" i="1"/>
  <c r="F188" i="1" l="1"/>
  <c r="J188" i="1" s="1"/>
  <c r="B185" i="1"/>
  <c r="G1924" i="1"/>
  <c r="N187" i="1"/>
  <c r="Q187" i="1" s="1"/>
  <c r="U187" i="1" s="1"/>
  <c r="V187" i="1" s="1"/>
  <c r="G1717" i="1"/>
  <c r="G1541" i="1"/>
  <c r="G2099" i="1"/>
  <c r="G1628" i="1"/>
  <c r="G2070" i="1"/>
  <c r="J187" i="1"/>
  <c r="G1571" i="1"/>
  <c r="G2218" i="1"/>
  <c r="G1894" i="1"/>
  <c r="G2040" i="1"/>
  <c r="G1835" i="1"/>
  <c r="G1865" i="1"/>
  <c r="G189" i="1"/>
  <c r="BH92" i="1"/>
  <c r="G2011" i="1"/>
  <c r="G1658" i="1"/>
  <c r="G2188" i="1"/>
  <c r="G1746" i="1"/>
  <c r="G1776" i="1"/>
  <c r="G2129" i="1"/>
  <c r="G1981" i="1"/>
  <c r="G1806" i="1"/>
  <c r="G1954" i="1"/>
  <c r="G2159" i="1"/>
  <c r="G1687" i="1"/>
  <c r="N188" i="1" l="1"/>
  <c r="Q188" i="1" s="1"/>
  <c r="U188" i="1" s="1"/>
  <c r="V188" i="1" s="1"/>
  <c r="AF188" i="1" s="1"/>
  <c r="B188" i="1" s="1"/>
  <c r="F189" i="1"/>
  <c r="N189" i="1" s="1"/>
  <c r="Q189" i="1" s="1"/>
  <c r="U189" i="1" s="1"/>
  <c r="V189" i="1" s="1"/>
  <c r="AF189" i="1" s="1"/>
  <c r="B189" i="1" s="1"/>
  <c r="AF187" i="1"/>
  <c r="G1866" i="1"/>
  <c r="G2041" i="1"/>
  <c r="G2219" i="1"/>
  <c r="G2071" i="1"/>
  <c r="G2100" i="1"/>
  <c r="G1718" i="1"/>
  <c r="G1688" i="1"/>
  <c r="G1982" i="1"/>
  <c r="G1777" i="1"/>
  <c r="G2189" i="1"/>
  <c r="G1955" i="1"/>
  <c r="G1836" i="1"/>
  <c r="G1895" i="1"/>
  <c r="G1572" i="1"/>
  <c r="BH93" i="1"/>
  <c r="G190" i="1"/>
  <c r="G1629" i="1"/>
  <c r="G2160" i="1"/>
  <c r="G1807" i="1"/>
  <c r="G1747" i="1"/>
  <c r="G1659" i="1"/>
  <c r="G2012" i="1"/>
  <c r="G1925" i="1"/>
  <c r="G2130" i="1"/>
  <c r="BH94" i="1"/>
  <c r="J189" i="1" l="1"/>
  <c r="B187" i="1"/>
  <c r="G2013" i="1"/>
  <c r="G1748" i="1"/>
  <c r="G2161" i="1"/>
  <c r="G1630" i="1"/>
  <c r="G2131" i="1"/>
  <c r="G1837" i="1"/>
  <c r="G2190" i="1"/>
  <c r="G1983" i="1"/>
  <c r="G1719" i="1"/>
  <c r="G2072" i="1"/>
  <c r="G2042" i="1"/>
  <c r="G1926" i="1"/>
  <c r="G1660" i="1"/>
  <c r="G1808" i="1"/>
  <c r="G191" i="1"/>
  <c r="G1896" i="1"/>
  <c r="G1956" i="1"/>
  <c r="G1778" i="1"/>
  <c r="G1689" i="1"/>
  <c r="G2101" i="1"/>
  <c r="G2220" i="1"/>
  <c r="G1867" i="1"/>
  <c r="F190" i="1"/>
  <c r="F191" i="1" l="1"/>
  <c r="N191" i="1" s="1"/>
  <c r="Q191" i="1" s="1"/>
  <c r="U191" i="1" s="1"/>
  <c r="V191" i="1" s="1"/>
  <c r="AF191" i="1" s="1"/>
  <c r="B191" i="1" s="1"/>
  <c r="J190" i="1"/>
  <c r="N190" i="1"/>
  <c r="Q190" i="1" s="1"/>
  <c r="U190" i="1" s="1"/>
  <c r="V190" i="1" s="1"/>
  <c r="AF190" i="1" s="1"/>
  <c r="B190" i="1" s="1"/>
  <c r="BH95" i="1"/>
  <c r="G1661" i="1"/>
  <c r="G2043" i="1"/>
  <c r="G1720" i="1"/>
  <c r="G2191" i="1"/>
  <c r="G1631" i="1"/>
  <c r="G1749" i="1"/>
  <c r="G2221" i="1"/>
  <c r="G1690" i="1"/>
  <c r="G1957" i="1"/>
  <c r="G192" i="1"/>
  <c r="G1809" i="1"/>
  <c r="G1927" i="1"/>
  <c r="G2073" i="1"/>
  <c r="G1984" i="1"/>
  <c r="G1838" i="1"/>
  <c r="G2132" i="1"/>
  <c r="G2162" i="1"/>
  <c r="G1868" i="1"/>
  <c r="G2102" i="1"/>
  <c r="G1779" i="1"/>
  <c r="G1897" i="1"/>
  <c r="G2014" i="1"/>
  <c r="BH96" i="1"/>
  <c r="J191" i="1" l="1"/>
  <c r="G1869" i="1"/>
  <c r="G1928" i="1"/>
  <c r="G1691" i="1"/>
  <c r="G1750" i="1"/>
  <c r="G2192" i="1"/>
  <c r="G2044" i="1"/>
  <c r="G193" i="1"/>
  <c r="G2133" i="1"/>
  <c r="G1780" i="1"/>
  <c r="G1898" i="1"/>
  <c r="G2103" i="1"/>
  <c r="G2163" i="1"/>
  <c r="G1839" i="1"/>
  <c r="G2074" i="1"/>
  <c r="G1810" i="1"/>
  <c r="G1958" i="1"/>
  <c r="G2222" i="1"/>
  <c r="G1721" i="1"/>
  <c r="G1985" i="1"/>
  <c r="F192" i="1"/>
  <c r="G2015" i="1"/>
  <c r="F193" i="1" l="1"/>
  <c r="N193" i="1" s="1"/>
  <c r="Q193" i="1" s="1"/>
  <c r="U193" i="1" s="1"/>
  <c r="V193" i="1" s="1"/>
  <c r="G2016" i="1"/>
  <c r="G2045" i="1"/>
  <c r="G1751" i="1"/>
  <c r="G1929" i="1"/>
  <c r="G1959" i="1"/>
  <c r="G2075" i="1"/>
  <c r="G2164" i="1"/>
  <c r="G1899" i="1"/>
  <c r="G2134" i="1"/>
  <c r="N192" i="1"/>
  <c r="Q192" i="1" s="1"/>
  <c r="U192" i="1" s="1"/>
  <c r="V192" i="1" s="1"/>
  <c r="AF192" i="1" s="1"/>
  <c r="B192" i="1" s="1"/>
  <c r="BH97" i="1"/>
  <c r="J192" i="1"/>
  <c r="G2193" i="1"/>
  <c r="G1692" i="1"/>
  <c r="G1870" i="1"/>
  <c r="G1986" i="1"/>
  <c r="G1722" i="1"/>
  <c r="G2223" i="1"/>
  <c r="G1811" i="1"/>
  <c r="G1840" i="1"/>
  <c r="G2104" i="1"/>
  <c r="G1781" i="1"/>
  <c r="G194" i="1"/>
  <c r="BH98" i="1"/>
  <c r="J193" i="1" l="1"/>
  <c r="F194" i="1"/>
  <c r="N194" i="1" s="1"/>
  <c r="Q194" i="1" s="1"/>
  <c r="U194" i="1" s="1"/>
  <c r="V194" i="1" s="1"/>
  <c r="AF194" i="1" s="1"/>
  <c r="B194" i="1" s="1"/>
  <c r="AF193" i="1"/>
  <c r="G1782" i="1"/>
  <c r="G1841" i="1"/>
  <c r="G2224" i="1"/>
  <c r="G1987" i="1"/>
  <c r="G1900" i="1"/>
  <c r="G2076" i="1"/>
  <c r="G1930" i="1"/>
  <c r="G2046" i="1"/>
  <c r="G2105" i="1"/>
  <c r="G1812" i="1"/>
  <c r="G1871" i="1"/>
  <c r="G2194" i="1"/>
  <c r="G195" i="1"/>
  <c r="G2135" i="1"/>
  <c r="G2165" i="1"/>
  <c r="G1960" i="1"/>
  <c r="G1752" i="1"/>
  <c r="G2017" i="1"/>
  <c r="BH99" i="1"/>
  <c r="J194" i="1" l="1"/>
  <c r="B193" i="1"/>
  <c r="G1753" i="1"/>
  <c r="G1872" i="1"/>
  <c r="G2106" i="1"/>
  <c r="G1931" i="1"/>
  <c r="G1901" i="1"/>
  <c r="G1988" i="1"/>
  <c r="G1842" i="1"/>
  <c r="G196" i="1"/>
  <c r="G2018" i="1"/>
  <c r="G1961" i="1"/>
  <c r="G2136" i="1"/>
  <c r="G2195" i="1"/>
  <c r="G1813" i="1"/>
  <c r="G2047" i="1"/>
  <c r="G2077" i="1"/>
  <c r="G2225" i="1"/>
  <c r="G1783" i="1"/>
  <c r="G2166" i="1"/>
  <c r="F195" i="1"/>
  <c r="BH100" i="1"/>
  <c r="F196" i="1" l="1"/>
  <c r="J196" i="1" s="1"/>
  <c r="N195" i="1"/>
  <c r="Q195" i="1" s="1"/>
  <c r="U195" i="1" s="1"/>
  <c r="V195" i="1" s="1"/>
  <c r="J195" i="1"/>
  <c r="G1989" i="1"/>
  <c r="G1932" i="1"/>
  <c r="G2167" i="1"/>
  <c r="G2226" i="1"/>
  <c r="G2048" i="1"/>
  <c r="G2196" i="1"/>
  <c r="G1962" i="1"/>
  <c r="G197" i="1"/>
  <c r="G1873" i="1"/>
  <c r="G1843" i="1"/>
  <c r="G1902" i="1"/>
  <c r="G2107" i="1"/>
  <c r="G1784" i="1"/>
  <c r="G2078" i="1"/>
  <c r="G1814" i="1"/>
  <c r="G2137" i="1"/>
  <c r="G2019" i="1"/>
  <c r="BH101" i="1"/>
  <c r="N196" i="1" l="1"/>
  <c r="Q196" i="1" s="1"/>
  <c r="U196" i="1" s="1"/>
  <c r="V196" i="1" s="1"/>
  <c r="AF196" i="1" s="1"/>
  <c r="B196" i="1" s="1"/>
  <c r="AF195" i="1"/>
  <c r="G198" i="1"/>
  <c r="G2020" i="1"/>
  <c r="G2108" i="1"/>
  <c r="G1844" i="1"/>
  <c r="G1963" i="1"/>
  <c r="G2049" i="1"/>
  <c r="G2168" i="1"/>
  <c r="G1990" i="1"/>
  <c r="G2138" i="1"/>
  <c r="G2079" i="1"/>
  <c r="G1903" i="1"/>
  <c r="G1874" i="1"/>
  <c r="G2197" i="1"/>
  <c r="G2227" i="1"/>
  <c r="G1933" i="1"/>
  <c r="F197" i="1"/>
  <c r="BH102" i="1"/>
  <c r="F198" i="1" l="1"/>
  <c r="J198" i="1" s="1"/>
  <c r="B195" i="1"/>
  <c r="G2228" i="1"/>
  <c r="G2080" i="1"/>
  <c r="G1991" i="1"/>
  <c r="G2050" i="1"/>
  <c r="G1845" i="1"/>
  <c r="G2021" i="1"/>
  <c r="G1875" i="1"/>
  <c r="N197" i="1"/>
  <c r="Q197" i="1" s="1"/>
  <c r="U197" i="1" s="1"/>
  <c r="V197" i="1" s="1"/>
  <c r="AF197" i="1" s="1"/>
  <c r="B197" i="1" s="1"/>
  <c r="J197" i="1"/>
  <c r="G1934" i="1"/>
  <c r="G2198" i="1"/>
  <c r="G1904" i="1"/>
  <c r="G2139" i="1"/>
  <c r="G2169" i="1"/>
  <c r="G1964" i="1"/>
  <c r="G2109" i="1"/>
  <c r="G199" i="1"/>
  <c r="BH103" i="1"/>
  <c r="N198" i="1" l="1"/>
  <c r="Q198" i="1" s="1"/>
  <c r="U198" i="1" s="1"/>
  <c r="V198" i="1" s="1"/>
  <c r="AF198" i="1" s="1"/>
  <c r="B198" i="1" s="1"/>
  <c r="G2110" i="1"/>
  <c r="G2170" i="1"/>
  <c r="G1905" i="1"/>
  <c r="G1935" i="1"/>
  <c r="G2022" i="1"/>
  <c r="G2051" i="1"/>
  <c r="G2081" i="1"/>
  <c r="G1965" i="1"/>
  <c r="G2140" i="1"/>
  <c r="G2199" i="1"/>
  <c r="G200" i="1"/>
  <c r="G1992" i="1"/>
  <c r="G2229" i="1"/>
  <c r="F199" i="1"/>
  <c r="BH104" i="1"/>
  <c r="F200" i="1" l="1"/>
  <c r="N200" i="1" s="1"/>
  <c r="G1993" i="1"/>
  <c r="G2200" i="1"/>
  <c r="G2052" i="1"/>
  <c r="G1936" i="1"/>
  <c r="G2171" i="1"/>
  <c r="J199" i="1"/>
  <c r="G2230" i="1"/>
  <c r="N199" i="1"/>
  <c r="Q199" i="1" s="1"/>
  <c r="U199" i="1" s="1"/>
  <c r="V199" i="1" s="1"/>
  <c r="G2141" i="1"/>
  <c r="G2082" i="1"/>
  <c r="G2023" i="1"/>
  <c r="G1906" i="1"/>
  <c r="G2111" i="1"/>
  <c r="G201" i="1"/>
  <c r="BH105" i="1"/>
  <c r="J200" i="1" l="1"/>
  <c r="AF199" i="1"/>
  <c r="G2172" i="1"/>
  <c r="G2053" i="1"/>
  <c r="G2201" i="1"/>
  <c r="O201" i="1"/>
  <c r="Q200" i="1"/>
  <c r="U200" i="1" s="1"/>
  <c r="V200" i="1" s="1"/>
  <c r="AF200" i="1" s="1"/>
  <c r="B200" i="1" s="1"/>
  <c r="G2083" i="1"/>
  <c r="G202" i="1"/>
  <c r="G2231" i="1"/>
  <c r="G1937" i="1"/>
  <c r="G1994" i="1"/>
  <c r="G2112" i="1"/>
  <c r="G2024" i="1"/>
  <c r="G2142" i="1"/>
  <c r="F201" i="1"/>
  <c r="N201" i="1" s="1"/>
  <c r="BH106" i="1"/>
  <c r="B199" i="1" l="1"/>
  <c r="G2113" i="1"/>
  <c r="G203" i="1"/>
  <c r="G2054" i="1"/>
  <c r="G2143" i="1"/>
  <c r="O202" i="1"/>
  <c r="O203" i="1" s="1"/>
  <c r="O204" i="1" s="1"/>
  <c r="O205" i="1" s="1"/>
  <c r="O206" i="1" s="1"/>
  <c r="O207" i="1" s="1"/>
  <c r="O208" i="1" s="1"/>
  <c r="O209" i="1" s="1"/>
  <c r="O210" i="1" s="1"/>
  <c r="O211" i="1" s="1"/>
  <c r="O212" i="1" s="1"/>
  <c r="O213" i="1" s="1"/>
  <c r="O214" i="1" s="1"/>
  <c r="O215" i="1" s="1"/>
  <c r="O216" i="1" s="1"/>
  <c r="O217" i="1" s="1"/>
  <c r="O218" i="1" s="1"/>
  <c r="O219" i="1" s="1"/>
  <c r="O220" i="1" s="1"/>
  <c r="O221" i="1" s="1"/>
  <c r="O222" i="1" s="1"/>
  <c r="O223" i="1" s="1"/>
  <c r="O224" i="1" s="1"/>
  <c r="O225" i="1" s="1"/>
  <c r="O226" i="1" s="1"/>
  <c r="O227" i="1" s="1"/>
  <c r="O228" i="1" s="1"/>
  <c r="O229" i="1" s="1"/>
  <c r="O230" i="1" s="1"/>
  <c r="O231" i="1" s="1"/>
  <c r="P201" i="1"/>
  <c r="P202" i="1" s="1"/>
  <c r="P203" i="1" s="1"/>
  <c r="P204" i="1" s="1"/>
  <c r="P205" i="1" s="1"/>
  <c r="P206" i="1" s="1"/>
  <c r="P207" i="1" s="1"/>
  <c r="P208" i="1" s="1"/>
  <c r="P209" i="1" s="1"/>
  <c r="P210" i="1" s="1"/>
  <c r="P211" i="1" s="1"/>
  <c r="P212" i="1" s="1"/>
  <c r="P213" i="1" s="1"/>
  <c r="P214" i="1" s="1"/>
  <c r="P215" i="1" s="1"/>
  <c r="P216" i="1" s="1"/>
  <c r="P217" i="1" s="1"/>
  <c r="P218" i="1" s="1"/>
  <c r="P219" i="1" s="1"/>
  <c r="P220" i="1" s="1"/>
  <c r="P221" i="1" s="1"/>
  <c r="P222" i="1" s="1"/>
  <c r="P223" i="1" s="1"/>
  <c r="P224" i="1" s="1"/>
  <c r="P225" i="1" s="1"/>
  <c r="P226" i="1" s="1"/>
  <c r="P227" i="1" s="1"/>
  <c r="P228" i="1" s="1"/>
  <c r="P229" i="1" s="1"/>
  <c r="P230" i="1" s="1"/>
  <c r="P231" i="1" s="1"/>
  <c r="G2084" i="1"/>
  <c r="G2025" i="1"/>
  <c r="G1995" i="1"/>
  <c r="G2232" i="1"/>
  <c r="F202" i="1"/>
  <c r="G2202" i="1"/>
  <c r="G2173" i="1"/>
  <c r="J201" i="1"/>
  <c r="BH107" i="1"/>
  <c r="F203" i="1" l="1"/>
  <c r="N203" i="1" s="1"/>
  <c r="Q203" i="1" s="1"/>
  <c r="U203" i="1" s="1"/>
  <c r="V203" i="1" s="1"/>
  <c r="AF203" i="1" s="1"/>
  <c r="B203" i="1" s="1"/>
  <c r="G1996" i="1"/>
  <c r="G2085" i="1"/>
  <c r="G2055" i="1"/>
  <c r="G2174" i="1"/>
  <c r="G2233" i="1"/>
  <c r="G2026" i="1"/>
  <c r="J202" i="1"/>
  <c r="N202" i="1"/>
  <c r="Q202" i="1" s="1"/>
  <c r="U202" i="1" s="1"/>
  <c r="V202" i="1" s="1"/>
  <c r="AF202" i="1" s="1"/>
  <c r="B202" i="1" s="1"/>
  <c r="G2114" i="1"/>
  <c r="G2144" i="1"/>
  <c r="G204" i="1"/>
  <c r="G2203" i="1"/>
  <c r="Q201" i="1"/>
  <c r="U201" i="1" s="1"/>
  <c r="V201" i="1" s="1"/>
  <c r="BH108" i="1"/>
  <c r="J203" i="1" l="1"/>
  <c r="AF201" i="1"/>
  <c r="G2175" i="1"/>
  <c r="G2115" i="1"/>
  <c r="G2086" i="1"/>
  <c r="G205" i="1"/>
  <c r="G2234" i="1"/>
  <c r="G2056" i="1"/>
  <c r="G2145" i="1"/>
  <c r="G2204" i="1"/>
  <c r="F204" i="1"/>
  <c r="BH109" i="1"/>
  <c r="B201" i="1" l="1"/>
  <c r="F205" i="1"/>
  <c r="N205" i="1" s="1"/>
  <c r="Q205" i="1" s="1"/>
  <c r="U205" i="1" s="1"/>
  <c r="V205" i="1" s="1"/>
  <c r="AF205" i="1" s="1"/>
  <c r="B205" i="1" s="1"/>
  <c r="G2087" i="1"/>
  <c r="G2176" i="1"/>
  <c r="G2205" i="1"/>
  <c r="G2146" i="1"/>
  <c r="G2235" i="1"/>
  <c r="J204" i="1"/>
  <c r="N204" i="1"/>
  <c r="Q204" i="1" s="1"/>
  <c r="U204" i="1" s="1"/>
  <c r="V204" i="1" s="1"/>
  <c r="AF204" i="1" s="1"/>
  <c r="B204" i="1" s="1"/>
  <c r="G2116" i="1"/>
  <c r="G2057" i="1"/>
  <c r="G206" i="1"/>
  <c r="BH110" i="1"/>
  <c r="J205" i="1" l="1"/>
  <c r="G207" i="1"/>
  <c r="G2147" i="1"/>
  <c r="G2177" i="1"/>
  <c r="G2236" i="1"/>
  <c r="G2206" i="1"/>
  <c r="G2117" i="1"/>
  <c r="F206" i="1"/>
  <c r="BH111" i="1"/>
  <c r="F207" i="1" l="1"/>
  <c r="J207" i="1" s="1"/>
  <c r="G2118" i="1"/>
  <c r="G2207" i="1"/>
  <c r="G2148" i="1"/>
  <c r="N206" i="1"/>
  <c r="Q206" i="1" s="1"/>
  <c r="U206" i="1" s="1"/>
  <c r="V206" i="1" s="1"/>
  <c r="J206" i="1"/>
  <c r="G2237" i="1"/>
  <c r="G2178" i="1"/>
  <c r="G208" i="1"/>
  <c r="BH112" i="1"/>
  <c r="N207" i="1" l="1"/>
  <c r="Q207" i="1" s="1"/>
  <c r="U207" i="1" s="1"/>
  <c r="V207" i="1" s="1"/>
  <c r="AF207" i="1" s="1"/>
  <c r="B207" i="1" s="1"/>
  <c r="AF206" i="1"/>
  <c r="G209" i="1"/>
  <c r="G2238" i="1"/>
  <c r="G2208" i="1"/>
  <c r="G2179" i="1"/>
  <c r="G2149" i="1"/>
  <c r="F208" i="1"/>
  <c r="BH113" i="1"/>
  <c r="F209" i="1" l="1"/>
  <c r="J209" i="1" s="1"/>
  <c r="B206" i="1"/>
  <c r="G2209" i="1"/>
  <c r="G2239" i="1"/>
  <c r="J208" i="1"/>
  <c r="N208" i="1"/>
  <c r="Q208" i="1" s="1"/>
  <c r="U208" i="1" s="1"/>
  <c r="V208" i="1" s="1"/>
  <c r="G210" i="1"/>
  <c r="BH114" i="1"/>
  <c r="N209" i="1" l="1"/>
  <c r="Q209" i="1" s="1"/>
  <c r="U209" i="1" s="1"/>
  <c r="V209" i="1" s="1"/>
  <c r="AF209" i="1" s="1"/>
  <c r="B209" i="1" s="1"/>
  <c r="AF208" i="1"/>
  <c r="G2240" i="1"/>
  <c r="G2210" i="1"/>
  <c r="G211" i="1"/>
  <c r="F210" i="1"/>
  <c r="BH115" i="1"/>
  <c r="B208" i="1" l="1"/>
  <c r="F211" i="1"/>
  <c r="J211" i="1" s="1"/>
  <c r="J210" i="1"/>
  <c r="N210" i="1"/>
  <c r="Q210" i="1" s="1"/>
  <c r="U210" i="1" s="1"/>
  <c r="V210" i="1" s="1"/>
  <c r="G212" i="1"/>
  <c r="BH116" i="1"/>
  <c r="N211" i="1" l="1"/>
  <c r="Q211" i="1" s="1"/>
  <c r="U211" i="1" s="1"/>
  <c r="V211" i="1" s="1"/>
  <c r="AF211" i="1" s="1"/>
  <c r="B211" i="1" s="1"/>
  <c r="AF210" i="1"/>
  <c r="G213" i="1"/>
  <c r="F212" i="1"/>
  <c r="BH117" i="1"/>
  <c r="B210" i="1" l="1"/>
  <c r="F213" i="1"/>
  <c r="N213" i="1" s="1"/>
  <c r="Q213" i="1" s="1"/>
  <c r="U213" i="1" s="1"/>
  <c r="V213" i="1" s="1"/>
  <c r="J212" i="1"/>
  <c r="N212" i="1"/>
  <c r="Q212" i="1" s="1"/>
  <c r="U212" i="1" s="1"/>
  <c r="V212" i="1" s="1"/>
  <c r="AF212" i="1" s="1"/>
  <c r="B212" i="1" s="1"/>
  <c r="G214" i="1"/>
  <c r="BH118" i="1"/>
  <c r="J213" i="1" l="1"/>
  <c r="AF213" i="1"/>
  <c r="G215" i="1"/>
  <c r="F214" i="1"/>
  <c r="BH119" i="1"/>
  <c r="B213" i="1" l="1"/>
  <c r="F215" i="1"/>
  <c r="J215" i="1" s="1"/>
  <c r="J214" i="1"/>
  <c r="N214" i="1"/>
  <c r="Q214" i="1" s="1"/>
  <c r="U214" i="1" s="1"/>
  <c r="V214" i="1" s="1"/>
  <c r="G216" i="1"/>
  <c r="BH120" i="1"/>
  <c r="AF214" i="1" l="1"/>
  <c r="N215" i="1"/>
  <c r="Q215" i="1" s="1"/>
  <c r="U215" i="1" s="1"/>
  <c r="V215" i="1" s="1"/>
  <c r="AF215" i="1" s="1"/>
  <c r="B215" i="1" s="1"/>
  <c r="G217" i="1"/>
  <c r="F216" i="1"/>
  <c r="BH121" i="1"/>
  <c r="B214" i="1" l="1"/>
  <c r="F217" i="1"/>
  <c r="J217" i="1" s="1"/>
  <c r="N216" i="1"/>
  <c r="Q216" i="1" s="1"/>
  <c r="U216" i="1" s="1"/>
  <c r="V216" i="1" s="1"/>
  <c r="J216" i="1"/>
  <c r="G218" i="1"/>
  <c r="BH122" i="1"/>
  <c r="AF216" i="1" l="1"/>
  <c r="N217" i="1"/>
  <c r="Q217" i="1" s="1"/>
  <c r="U217" i="1" s="1"/>
  <c r="V217" i="1" s="1"/>
  <c r="AF217" i="1" s="1"/>
  <c r="B217" i="1" s="1"/>
  <c r="G219" i="1"/>
  <c r="F218" i="1"/>
  <c r="BH123" i="1"/>
  <c r="B216" i="1" l="1"/>
  <c r="F219" i="1"/>
  <c r="J219" i="1" s="1"/>
  <c r="N218" i="1"/>
  <c r="Q218" i="1" s="1"/>
  <c r="U218" i="1" s="1"/>
  <c r="V218" i="1" s="1"/>
  <c r="AF218" i="1" s="1"/>
  <c r="B218" i="1" s="1"/>
  <c r="J218" i="1"/>
  <c r="G220" i="1"/>
  <c r="BH124" i="1"/>
  <c r="N219" i="1" l="1"/>
  <c r="Q219" i="1" s="1"/>
  <c r="U219" i="1" s="1"/>
  <c r="V219" i="1" s="1"/>
  <c r="AF219" i="1" s="1"/>
  <c r="B219" i="1" s="1"/>
  <c r="G221" i="1"/>
  <c r="F220" i="1"/>
  <c r="BH125" i="1"/>
  <c r="F221" i="1" l="1"/>
  <c r="J221" i="1" s="1"/>
  <c r="J220" i="1"/>
  <c r="N220" i="1"/>
  <c r="Q220" i="1" s="1"/>
  <c r="U220" i="1" s="1"/>
  <c r="V220" i="1" s="1"/>
  <c r="G222" i="1"/>
  <c r="BH126" i="1"/>
  <c r="N221" i="1" l="1"/>
  <c r="Q221" i="1" s="1"/>
  <c r="U221" i="1" s="1"/>
  <c r="V221" i="1" s="1"/>
  <c r="AF221" i="1" s="1"/>
  <c r="B221" i="1" s="1"/>
  <c r="AF220" i="1"/>
  <c r="G223" i="1"/>
  <c r="F222" i="1"/>
  <c r="BH127" i="1"/>
  <c r="B220" i="1" l="1"/>
  <c r="F223" i="1"/>
  <c r="N223" i="1" s="1"/>
  <c r="Q223" i="1" s="1"/>
  <c r="U223" i="1" s="1"/>
  <c r="V223" i="1" s="1"/>
  <c r="AF223" i="1" s="1"/>
  <c r="B223" i="1" s="1"/>
  <c r="N222" i="1"/>
  <c r="Q222" i="1" s="1"/>
  <c r="U222" i="1" s="1"/>
  <c r="V222" i="1" s="1"/>
  <c r="J222" i="1"/>
  <c r="G224" i="1"/>
  <c r="J223" i="1" l="1"/>
  <c r="AF222" i="1"/>
  <c r="G225" i="1"/>
  <c r="BH308" i="1"/>
  <c r="BH166" i="1"/>
  <c r="BH230" i="1"/>
  <c r="BH294" i="1"/>
  <c r="BH151" i="1"/>
  <c r="BH215" i="1"/>
  <c r="BH279" i="1"/>
  <c r="BH285" i="1"/>
  <c r="BH144" i="1"/>
  <c r="BH208" i="1"/>
  <c r="BH272" i="1"/>
  <c r="BH189" i="1"/>
  <c r="BH177" i="1"/>
  <c r="BH241" i="1"/>
  <c r="BH305" i="1"/>
  <c r="BH162" i="1"/>
  <c r="BH226" i="1"/>
  <c r="BH290" i="1"/>
  <c r="BH187" i="1"/>
  <c r="BH251" i="1"/>
  <c r="BH221" i="1"/>
  <c r="BH140" i="1"/>
  <c r="BH204" i="1"/>
  <c r="BH268" i="1"/>
  <c r="BH298" i="1"/>
  <c r="BH131" i="1"/>
  <c r="BH195" i="1"/>
  <c r="BH212" i="1"/>
  <c r="BH284" i="1"/>
  <c r="BH133" i="1"/>
  <c r="BH174" i="1"/>
  <c r="BH238" i="1"/>
  <c r="BH302" i="1"/>
  <c r="BH159" i="1"/>
  <c r="BH223" i="1"/>
  <c r="BH287" i="1"/>
  <c r="BH152" i="1"/>
  <c r="BH216" i="1"/>
  <c r="BH280" i="1"/>
  <c r="BH229" i="1"/>
  <c r="BH185" i="1"/>
  <c r="BH249" i="1"/>
  <c r="BH170" i="1"/>
  <c r="BH234" i="1"/>
  <c r="BH259" i="1"/>
  <c r="BH156" i="1"/>
  <c r="BH173" i="1"/>
  <c r="BH182" i="1"/>
  <c r="BH246" i="1"/>
  <c r="BH310" i="1"/>
  <c r="BH167" i="1"/>
  <c r="BH231" i="1"/>
  <c r="BH295" i="1"/>
  <c r="BH160" i="1"/>
  <c r="BH224" i="1"/>
  <c r="BH288" i="1"/>
  <c r="BH269" i="1"/>
  <c r="BH129" i="1"/>
  <c r="BH193" i="1"/>
  <c r="BH257" i="1"/>
  <c r="BH165" i="1"/>
  <c r="BH178" i="1"/>
  <c r="BH242" i="1"/>
  <c r="BH306" i="1"/>
  <c r="BH139" i="1"/>
  <c r="BH203" i="1"/>
  <c r="BH267" i="1"/>
  <c r="BH220" i="1"/>
  <c r="BH213" i="1"/>
  <c r="BH190" i="1"/>
  <c r="BH254" i="1"/>
  <c r="BH175" i="1"/>
  <c r="BH239" i="1"/>
  <c r="BH303" i="1"/>
  <c r="BH168" i="1"/>
  <c r="BH232" i="1"/>
  <c r="BH296" i="1"/>
  <c r="BH301" i="1"/>
  <c r="BH137" i="1"/>
  <c r="BH201" i="1"/>
  <c r="BH265" i="1"/>
  <c r="BH205" i="1"/>
  <c r="BH186" i="1"/>
  <c r="BH250" i="1"/>
  <c r="BH147" i="1"/>
  <c r="BH211" i="1"/>
  <c r="BH275" i="1"/>
  <c r="BH164" i="1"/>
  <c r="BH228" i="1"/>
  <c r="BH292" i="1"/>
  <c r="BH130" i="1"/>
  <c r="BH258" i="1"/>
  <c r="BH219" i="1"/>
  <c r="BH236" i="1"/>
  <c r="BH244" i="1"/>
  <c r="BH261" i="1"/>
  <c r="BH134" i="1"/>
  <c r="BH198" i="1"/>
  <c r="BH262" i="1"/>
  <c r="BH157" i="1"/>
  <c r="BH183" i="1"/>
  <c r="BH247" i="1"/>
  <c r="BH311" i="1"/>
  <c r="BH176" i="1"/>
  <c r="BH240" i="1"/>
  <c r="BH304" i="1"/>
  <c r="BH145" i="1"/>
  <c r="BH209" i="1"/>
  <c r="BH273" i="1"/>
  <c r="BH253" i="1"/>
  <c r="BH194" i="1"/>
  <c r="BH155" i="1"/>
  <c r="BH283" i="1"/>
  <c r="BH172" i="1"/>
  <c r="BH300" i="1"/>
  <c r="BH180" i="1"/>
  <c r="BH309" i="1"/>
  <c r="BH142" i="1"/>
  <c r="BH206" i="1"/>
  <c r="BH270" i="1"/>
  <c r="BH197" i="1"/>
  <c r="BH191" i="1"/>
  <c r="BH255" i="1"/>
  <c r="BH141" i="1"/>
  <c r="BH184" i="1"/>
  <c r="BH248" i="1"/>
  <c r="BH312" i="1"/>
  <c r="BH153" i="1"/>
  <c r="BH217" i="1"/>
  <c r="BH281" i="1"/>
  <c r="BH293" i="1"/>
  <c r="BH138" i="1"/>
  <c r="BH202" i="1"/>
  <c r="BH266" i="1"/>
  <c r="BH163" i="1"/>
  <c r="BH227" i="1"/>
  <c r="BH291" i="1"/>
  <c r="BH150" i="1"/>
  <c r="BH214" i="1"/>
  <c r="BH278" i="1"/>
  <c r="BH237" i="1"/>
  <c r="BH135" i="1"/>
  <c r="BH199" i="1"/>
  <c r="BH263" i="1"/>
  <c r="BH181" i="1"/>
  <c r="BH128" i="1"/>
  <c r="BH192" i="1"/>
  <c r="BH256" i="1"/>
  <c r="BH161" i="1"/>
  <c r="BH225" i="1"/>
  <c r="BH289" i="1"/>
  <c r="BH146" i="1"/>
  <c r="BH210" i="1"/>
  <c r="BH274" i="1"/>
  <c r="BH171" i="1"/>
  <c r="BH235" i="1"/>
  <c r="BH299" i="1"/>
  <c r="BH188" i="1"/>
  <c r="BH252" i="1"/>
  <c r="BH158" i="1"/>
  <c r="BH222" i="1"/>
  <c r="BH286" i="1"/>
  <c r="BH277" i="1"/>
  <c r="BH143" i="1"/>
  <c r="BH207" i="1"/>
  <c r="BH271" i="1"/>
  <c r="BH245" i="1"/>
  <c r="BH136" i="1"/>
  <c r="BH200" i="1"/>
  <c r="BH264" i="1"/>
  <c r="BH149" i="1"/>
  <c r="BH169" i="1"/>
  <c r="BH233" i="1"/>
  <c r="BH297" i="1"/>
  <c r="BH154" i="1"/>
  <c r="BH218" i="1"/>
  <c r="BH282" i="1"/>
  <c r="BH179" i="1"/>
  <c r="BH243" i="1"/>
  <c r="BH307" i="1"/>
  <c r="BH132" i="1"/>
  <c r="BH196" i="1"/>
  <c r="BH260" i="1"/>
  <c r="BH148" i="1"/>
  <c r="BH276" i="1"/>
  <c r="F224" i="1"/>
  <c r="F225" i="1" l="1"/>
  <c r="N225" i="1" s="1"/>
  <c r="Q225" i="1" s="1"/>
  <c r="U225" i="1" s="1"/>
  <c r="V225" i="1" s="1"/>
  <c r="AF225" i="1" s="1"/>
  <c r="B225" i="1" s="1"/>
  <c r="B222" i="1"/>
  <c r="N224" i="1"/>
  <c r="Q224" i="1" s="1"/>
  <c r="U224" i="1" s="1"/>
  <c r="V224" i="1" s="1"/>
  <c r="J224" i="1"/>
  <c r="G226" i="1"/>
  <c r="J225" i="1" l="1"/>
  <c r="AF224" i="1"/>
  <c r="G227" i="1"/>
  <c r="F226" i="1"/>
  <c r="B224" i="1" l="1"/>
  <c r="F227" i="1"/>
  <c r="N227" i="1" s="1"/>
  <c r="Q227" i="1" s="1"/>
  <c r="U227" i="1" s="1"/>
  <c r="V227" i="1" s="1"/>
  <c r="J226" i="1"/>
  <c r="N226" i="1"/>
  <c r="Q226" i="1" s="1"/>
  <c r="U226" i="1" s="1"/>
  <c r="V226" i="1" s="1"/>
  <c r="AF226" i="1" s="1"/>
  <c r="B226" i="1" s="1"/>
  <c r="G228" i="1"/>
  <c r="J227" i="1" l="1"/>
  <c r="AF227" i="1"/>
  <c r="G229" i="1"/>
  <c r="F228" i="1"/>
  <c r="B227" i="1" l="1"/>
  <c r="F229" i="1"/>
  <c r="N229" i="1" s="1"/>
  <c r="Q229" i="1" s="1"/>
  <c r="U229" i="1" s="1"/>
  <c r="V229" i="1" s="1"/>
  <c r="AF229" i="1" s="1"/>
  <c r="B229" i="1" s="1"/>
  <c r="J228" i="1"/>
  <c r="N228" i="1"/>
  <c r="Q228" i="1" s="1"/>
  <c r="U228" i="1" s="1"/>
  <c r="V228" i="1" s="1"/>
  <c r="G230" i="1"/>
  <c r="J229" i="1" l="1"/>
  <c r="AF228" i="1"/>
  <c r="G231" i="1"/>
  <c r="F230" i="1"/>
  <c r="B228" i="1" l="1"/>
  <c r="F231" i="1"/>
  <c r="N231" i="1" s="1"/>
  <c r="N230" i="1"/>
  <c r="Q230" i="1" s="1"/>
  <c r="U230" i="1" s="1"/>
  <c r="V230" i="1" s="1"/>
  <c r="J230" i="1"/>
  <c r="G232" i="1"/>
  <c r="AF230" i="1" l="1"/>
  <c r="J231" i="1"/>
  <c r="O232" i="1"/>
  <c r="Q231" i="1"/>
  <c r="U231" i="1" s="1"/>
  <c r="V231" i="1" s="1"/>
  <c r="AF231" i="1" s="1"/>
  <c r="B231" i="1" s="1"/>
  <c r="G233" i="1"/>
  <c r="F232" i="1"/>
  <c r="B230" i="1" l="1"/>
  <c r="F233" i="1"/>
  <c r="N233" i="1" s="1"/>
  <c r="N232" i="1"/>
  <c r="G234" i="1"/>
  <c r="J232" i="1"/>
  <c r="O233" i="1"/>
  <c r="O234" i="1" s="1"/>
  <c r="O235" i="1" s="1"/>
  <c r="O236" i="1" s="1"/>
  <c r="O237" i="1" s="1"/>
  <c r="O238" i="1" s="1"/>
  <c r="O239" i="1" s="1"/>
  <c r="O240" i="1" s="1"/>
  <c r="O241" i="1" s="1"/>
  <c r="O242" i="1" s="1"/>
  <c r="O243" i="1" s="1"/>
  <c r="O244" i="1" s="1"/>
  <c r="O245" i="1" s="1"/>
  <c r="O246" i="1" s="1"/>
  <c r="O247" i="1" s="1"/>
  <c r="O248" i="1" s="1"/>
  <c r="O249" i="1" s="1"/>
  <c r="O250" i="1" s="1"/>
  <c r="O251" i="1" s="1"/>
  <c r="O252" i="1" s="1"/>
  <c r="O253" i="1" s="1"/>
  <c r="O254" i="1" s="1"/>
  <c r="O255" i="1" s="1"/>
  <c r="O256" i="1" s="1"/>
  <c r="O257" i="1" s="1"/>
  <c r="O258" i="1" s="1"/>
  <c r="O259" i="1" s="1"/>
  <c r="O260" i="1" s="1"/>
  <c r="O261" i="1" s="1"/>
  <c r="P232" i="1"/>
  <c r="P233" i="1" s="1"/>
  <c r="P234" i="1" s="1"/>
  <c r="P235" i="1" s="1"/>
  <c r="P236" i="1" s="1"/>
  <c r="P237" i="1" s="1"/>
  <c r="P238" i="1" s="1"/>
  <c r="P239" i="1" s="1"/>
  <c r="P240" i="1" s="1"/>
  <c r="P241" i="1" s="1"/>
  <c r="P242" i="1" s="1"/>
  <c r="P243" i="1" s="1"/>
  <c r="P244" i="1" s="1"/>
  <c r="P245" i="1" s="1"/>
  <c r="P246" i="1" s="1"/>
  <c r="P247" i="1" s="1"/>
  <c r="P248" i="1" s="1"/>
  <c r="P249" i="1" s="1"/>
  <c r="P250" i="1" s="1"/>
  <c r="P251" i="1" s="1"/>
  <c r="P252" i="1" s="1"/>
  <c r="P253" i="1" s="1"/>
  <c r="P254" i="1" s="1"/>
  <c r="P255" i="1" s="1"/>
  <c r="P256" i="1" s="1"/>
  <c r="P257" i="1" s="1"/>
  <c r="P258" i="1" s="1"/>
  <c r="P259" i="1" s="1"/>
  <c r="P260" i="1" s="1"/>
  <c r="P261" i="1" s="1"/>
  <c r="F234" i="1" l="1"/>
  <c r="J234" i="1" s="1"/>
  <c r="J233" i="1"/>
  <c r="Q233" i="1"/>
  <c r="U233" i="1" s="1"/>
  <c r="V233" i="1" s="1"/>
  <c r="AF233" i="1" s="1"/>
  <c r="B233" i="1" s="1"/>
  <c r="G235" i="1"/>
  <c r="Q232" i="1"/>
  <c r="U232" i="1" s="1"/>
  <c r="V232" i="1" s="1"/>
  <c r="AF232" i="1" s="1"/>
  <c r="B232" i="1" s="1"/>
  <c r="N234" i="1" l="1"/>
  <c r="Q234" i="1" s="1"/>
  <c r="U234" i="1" s="1"/>
  <c r="V234" i="1" s="1"/>
  <c r="AF234" i="1" s="1"/>
  <c r="G236" i="1"/>
  <c r="F235" i="1"/>
  <c r="B234" i="1" l="1"/>
  <c r="F236" i="1"/>
  <c r="N236" i="1" s="1"/>
  <c r="Q236" i="1" s="1"/>
  <c r="U236" i="1" s="1"/>
  <c r="V236" i="1" s="1"/>
  <c r="AF236" i="1" s="1"/>
  <c r="B236" i="1" s="1"/>
  <c r="N235" i="1"/>
  <c r="Q235" i="1" s="1"/>
  <c r="U235" i="1" s="1"/>
  <c r="V235" i="1" s="1"/>
  <c r="J235" i="1"/>
  <c r="G237" i="1"/>
  <c r="J236" i="1" l="1"/>
  <c r="AF235" i="1"/>
  <c r="G238" i="1"/>
  <c r="F237" i="1"/>
  <c r="B235" i="1" l="1"/>
  <c r="F238" i="1"/>
  <c r="N238" i="1" s="1"/>
  <c r="Q238" i="1" s="1"/>
  <c r="U238" i="1" s="1"/>
  <c r="V238" i="1" s="1"/>
  <c r="AF238" i="1" s="1"/>
  <c r="B238" i="1" s="1"/>
  <c r="N237" i="1"/>
  <c r="Q237" i="1" s="1"/>
  <c r="U237" i="1" s="1"/>
  <c r="V237" i="1" s="1"/>
  <c r="J237" i="1"/>
  <c r="G239" i="1"/>
  <c r="J238" i="1" l="1"/>
  <c r="AF237" i="1"/>
  <c r="G240" i="1"/>
  <c r="F239" i="1"/>
  <c r="B237" i="1" l="1"/>
  <c r="F240" i="1"/>
  <c r="N240" i="1" s="1"/>
  <c r="Q240" i="1" s="1"/>
  <c r="U240" i="1" s="1"/>
  <c r="V240" i="1" s="1"/>
  <c r="AF240" i="1" s="1"/>
  <c r="B240" i="1" s="1"/>
  <c r="J239" i="1"/>
  <c r="N239" i="1"/>
  <c r="Q239" i="1" s="1"/>
  <c r="U239" i="1" s="1"/>
  <c r="V239" i="1" s="1"/>
  <c r="AF239" i="1" s="1"/>
  <c r="B239" i="1" s="1"/>
  <c r="G241" i="1"/>
  <c r="F241" i="1" l="1"/>
  <c r="N241" i="1" s="1"/>
  <c r="Q241" i="1" s="1"/>
  <c r="U241" i="1" s="1"/>
  <c r="V241" i="1" s="1"/>
  <c r="J240" i="1"/>
  <c r="G242" i="1"/>
  <c r="J241" i="1" l="1"/>
  <c r="AF241" i="1"/>
  <c r="G243" i="1"/>
  <c r="F242" i="1"/>
  <c r="N242" i="1" s="1"/>
  <c r="Q242" i="1" s="1"/>
  <c r="U242" i="1" s="1"/>
  <c r="V242" i="1" s="1"/>
  <c r="AF242" i="1" s="1"/>
  <c r="B242" i="1" s="1"/>
  <c r="B241" i="1" l="1"/>
  <c r="J242" i="1"/>
  <c r="G244" i="1"/>
  <c r="F243" i="1"/>
  <c r="N243" i="1" s="1"/>
  <c r="Q243" i="1" s="1"/>
  <c r="U243" i="1" s="1"/>
  <c r="V243" i="1" s="1"/>
  <c r="AF243" i="1" l="1"/>
  <c r="J243" i="1"/>
  <c r="F244" i="1"/>
  <c r="J244" i="1" s="1"/>
  <c r="G245" i="1"/>
  <c r="B243" i="1" l="1"/>
  <c r="N244" i="1"/>
  <c r="Q244" i="1" s="1"/>
  <c r="U244" i="1" s="1"/>
  <c r="V244" i="1" s="1"/>
  <c r="F245" i="1"/>
  <c r="J245" i="1" s="1"/>
  <c r="G246" i="1"/>
  <c r="AF244" i="1" l="1"/>
  <c r="N245" i="1"/>
  <c r="Q245" i="1" s="1"/>
  <c r="U245" i="1" s="1"/>
  <c r="V245" i="1" s="1"/>
  <c r="AF245" i="1" s="1"/>
  <c r="B245" i="1" s="1"/>
  <c r="F246" i="1"/>
  <c r="N246" i="1" s="1"/>
  <c r="Q246" i="1" s="1"/>
  <c r="U246" i="1" s="1"/>
  <c r="V246" i="1" s="1"/>
  <c r="AF246" i="1" s="1"/>
  <c r="B246" i="1" s="1"/>
  <c r="G247" i="1"/>
  <c r="J246" i="1" l="1"/>
  <c r="B244" i="1"/>
  <c r="F247" i="1"/>
  <c r="J247" i="1" s="1"/>
  <c r="G248" i="1"/>
  <c r="N247" i="1" l="1"/>
  <c r="Q247" i="1" s="1"/>
  <c r="U247" i="1" s="1"/>
  <c r="V247" i="1" s="1"/>
  <c r="AF247" i="1" s="1"/>
  <c r="B247" i="1" s="1"/>
  <c r="F248" i="1"/>
  <c r="J248" i="1" s="1"/>
  <c r="G249" i="1"/>
  <c r="N248" i="1" l="1"/>
  <c r="Q248" i="1" s="1"/>
  <c r="U248" i="1" s="1"/>
  <c r="V248" i="1" s="1"/>
  <c r="F249" i="1"/>
  <c r="N249" i="1" s="1"/>
  <c r="Q249" i="1" s="1"/>
  <c r="U249" i="1" s="1"/>
  <c r="V249" i="1" s="1"/>
  <c r="AF249" i="1" s="1"/>
  <c r="B249" i="1" s="1"/>
  <c r="G250" i="1"/>
  <c r="AF248" i="1" l="1"/>
  <c r="J249" i="1"/>
  <c r="F250" i="1"/>
  <c r="J250" i="1" s="1"/>
  <c r="G251" i="1"/>
  <c r="B248" i="1" l="1"/>
  <c r="N250" i="1"/>
  <c r="Q250" i="1" s="1"/>
  <c r="U250" i="1" s="1"/>
  <c r="V250" i="1" s="1"/>
  <c r="F251" i="1"/>
  <c r="N251" i="1" s="1"/>
  <c r="Q251" i="1" s="1"/>
  <c r="U251" i="1" s="1"/>
  <c r="V251" i="1" s="1"/>
  <c r="AF251" i="1" s="1"/>
  <c r="B251" i="1" s="1"/>
  <c r="G252" i="1"/>
  <c r="J251" i="1" l="1"/>
  <c r="AF250" i="1"/>
  <c r="G253" i="1"/>
  <c r="F252" i="1"/>
  <c r="J252" i="1" s="1"/>
  <c r="B250" i="1" l="1"/>
  <c r="N252" i="1"/>
  <c r="Q252" i="1" s="1"/>
  <c r="U252" i="1" s="1"/>
  <c r="V252" i="1" s="1"/>
  <c r="F253" i="1"/>
  <c r="N253" i="1" s="1"/>
  <c r="Q253" i="1" s="1"/>
  <c r="U253" i="1" s="1"/>
  <c r="V253" i="1" s="1"/>
  <c r="AF253" i="1" s="1"/>
  <c r="B253" i="1" s="1"/>
  <c r="G254" i="1"/>
  <c r="J253" i="1" l="1"/>
  <c r="AF252" i="1"/>
  <c r="G255" i="1"/>
  <c r="F254" i="1"/>
  <c r="N254" i="1" s="1"/>
  <c r="Q254" i="1" s="1"/>
  <c r="U254" i="1" s="1"/>
  <c r="V254" i="1" s="1"/>
  <c r="AF254" i="1" s="1"/>
  <c r="B254" i="1" s="1"/>
  <c r="B252" i="1" l="1"/>
  <c r="J254" i="1"/>
  <c r="F255" i="1"/>
  <c r="N255" i="1" s="1"/>
  <c r="Q255" i="1" s="1"/>
  <c r="U255" i="1" s="1"/>
  <c r="V255" i="1" s="1"/>
  <c r="AF255" i="1" s="1"/>
  <c r="B255" i="1" s="1"/>
  <c r="G256" i="1"/>
  <c r="J255" i="1" l="1"/>
  <c r="F256" i="1"/>
  <c r="N256" i="1" s="1"/>
  <c r="Q256" i="1" s="1"/>
  <c r="U256" i="1" s="1"/>
  <c r="V256" i="1" s="1"/>
  <c r="AF256" i="1" s="1"/>
  <c r="B256" i="1" s="1"/>
  <c r="G257" i="1"/>
  <c r="J256" i="1" l="1"/>
  <c r="F257" i="1"/>
  <c r="J257" i="1" s="1"/>
  <c r="G258" i="1"/>
  <c r="N257" i="1" l="1"/>
  <c r="Q257" i="1" s="1"/>
  <c r="U257" i="1" s="1"/>
  <c r="V257" i="1" s="1"/>
  <c r="AF257" i="1" s="1"/>
  <c r="B257" i="1" s="1"/>
  <c r="F258" i="1"/>
  <c r="N258" i="1" s="1"/>
  <c r="Q258" i="1" s="1"/>
  <c r="U258" i="1" s="1"/>
  <c r="V258" i="1" s="1"/>
  <c r="G259" i="1"/>
  <c r="J258" i="1" l="1"/>
  <c r="AF258" i="1"/>
  <c r="F259" i="1"/>
  <c r="J259" i="1" s="1"/>
  <c r="G260" i="1"/>
  <c r="B258" i="1" l="1"/>
  <c r="N259" i="1"/>
  <c r="Q259" i="1" s="1"/>
  <c r="U259" i="1" s="1"/>
  <c r="V259" i="1" s="1"/>
  <c r="F260" i="1"/>
  <c r="J260" i="1" s="1"/>
  <c r="G261" i="1"/>
  <c r="N260" i="1" l="1"/>
  <c r="Q260" i="1" s="1"/>
  <c r="U260" i="1" s="1"/>
  <c r="V260" i="1" s="1"/>
  <c r="AF260" i="1" s="1"/>
  <c r="B260" i="1" s="1"/>
  <c r="AF259" i="1"/>
  <c r="F261" i="1"/>
  <c r="J261" i="1" s="1"/>
  <c r="B259" i="1" l="1"/>
  <c r="F262" i="1"/>
  <c r="J262" i="1" s="1"/>
  <c r="N261" i="1"/>
  <c r="Q261" i="1" s="1"/>
  <c r="U261" i="1" s="1"/>
  <c r="V261" i="1" s="1"/>
  <c r="AF261" i="1" s="1"/>
  <c r="B261" i="1" s="1"/>
  <c r="F263" i="1" l="1"/>
  <c r="N263" i="1" s="1"/>
  <c r="N262" i="1"/>
  <c r="O262" i="1"/>
  <c r="O263" i="1" s="1"/>
  <c r="O264" i="1" s="1"/>
  <c r="O265" i="1" s="1"/>
  <c r="O266" i="1" s="1"/>
  <c r="O267" i="1" s="1"/>
  <c r="O268" i="1" s="1"/>
  <c r="O269" i="1" s="1"/>
  <c r="O270" i="1" s="1"/>
  <c r="O271" i="1" s="1"/>
  <c r="O272" i="1" s="1"/>
  <c r="O273" i="1" s="1"/>
  <c r="O274" i="1" s="1"/>
  <c r="O275" i="1" s="1"/>
  <c r="O276" i="1" s="1"/>
  <c r="O277" i="1" s="1"/>
  <c r="O278" i="1" s="1"/>
  <c r="O279" i="1" s="1"/>
  <c r="O280" i="1" s="1"/>
  <c r="O281" i="1" s="1"/>
  <c r="O282" i="1" s="1"/>
  <c r="O283" i="1" s="1"/>
  <c r="O284" i="1" s="1"/>
  <c r="O285" i="1" s="1"/>
  <c r="O286" i="1" s="1"/>
  <c r="O287" i="1" s="1"/>
  <c r="O288" i="1" s="1"/>
  <c r="O289" i="1" s="1"/>
  <c r="O290" i="1" s="1"/>
  <c r="O291" i="1" s="1"/>
  <c r="O292" i="1" s="1"/>
  <c r="F264" i="1" l="1"/>
  <c r="J264" i="1" s="1"/>
  <c r="J263" i="1"/>
  <c r="P262" i="1"/>
  <c r="F265" i="1" l="1"/>
  <c r="J265" i="1" s="1"/>
  <c r="N264" i="1"/>
  <c r="P263" i="1"/>
  <c r="Q262" i="1"/>
  <c r="U262" i="1" s="1"/>
  <c r="V262" i="1" s="1"/>
  <c r="AF262" i="1" s="1"/>
  <c r="B262" i="1" s="1"/>
  <c r="F266" i="1" l="1"/>
  <c r="N266" i="1" s="1"/>
  <c r="N265" i="1"/>
  <c r="P264" i="1"/>
  <c r="Q263" i="1"/>
  <c r="U263" i="1" s="1"/>
  <c r="V263" i="1" s="1"/>
  <c r="F267" i="1" l="1"/>
  <c r="J267" i="1" s="1"/>
  <c r="J266" i="1"/>
  <c r="AF263" i="1"/>
  <c r="P265" i="1"/>
  <c r="Q264" i="1"/>
  <c r="U264" i="1" s="1"/>
  <c r="V264" i="1" s="1"/>
  <c r="AF264" i="1" s="1"/>
  <c r="B264" i="1" s="1"/>
  <c r="F268" i="1" l="1"/>
  <c r="J268" i="1" s="1"/>
  <c r="N267" i="1"/>
  <c r="B263" i="1"/>
  <c r="P266" i="1"/>
  <c r="Q265" i="1"/>
  <c r="U265" i="1" s="1"/>
  <c r="V265" i="1" s="1"/>
  <c r="AF265" i="1" s="1"/>
  <c r="B265" i="1" s="1"/>
  <c r="F269" i="1" l="1"/>
  <c r="F270" i="1" s="1"/>
  <c r="N268" i="1"/>
  <c r="P267" i="1"/>
  <c r="Q266" i="1"/>
  <c r="U266" i="1" s="1"/>
  <c r="V266" i="1" s="1"/>
  <c r="AF266" i="1" s="1"/>
  <c r="B266" i="1" s="1"/>
  <c r="N269" i="1" l="1"/>
  <c r="J269" i="1"/>
  <c r="P268" i="1"/>
  <c r="Q267" i="1"/>
  <c r="U267" i="1" s="1"/>
  <c r="V267" i="1" s="1"/>
  <c r="AF267" i="1" s="1"/>
  <c r="B267" i="1" s="1"/>
  <c r="J270" i="1"/>
  <c r="N270" i="1"/>
  <c r="F271" i="1"/>
  <c r="P269" i="1" l="1"/>
  <c r="Q268" i="1"/>
  <c r="U268" i="1" s="1"/>
  <c r="V268" i="1" s="1"/>
  <c r="AF268" i="1" s="1"/>
  <c r="B268" i="1" s="1"/>
  <c r="J271" i="1"/>
  <c r="N271" i="1"/>
  <c r="F272" i="1"/>
  <c r="P270" i="1" l="1"/>
  <c r="Q269" i="1"/>
  <c r="U269" i="1" s="1"/>
  <c r="V269" i="1" s="1"/>
  <c r="N272" i="1"/>
  <c r="J272" i="1"/>
  <c r="F273" i="1"/>
  <c r="AF269" i="1" l="1"/>
  <c r="P271" i="1"/>
  <c r="Q270" i="1"/>
  <c r="U270" i="1" s="1"/>
  <c r="V270" i="1" s="1"/>
  <c r="AF270" i="1" s="1"/>
  <c r="B270" i="1" s="1"/>
  <c r="J273" i="1"/>
  <c r="N273" i="1"/>
  <c r="F274" i="1"/>
  <c r="B269" i="1" l="1"/>
  <c r="P272" i="1"/>
  <c r="Q271" i="1"/>
  <c r="U271" i="1" s="1"/>
  <c r="V271" i="1" s="1"/>
  <c r="J274" i="1"/>
  <c r="N274" i="1"/>
  <c r="F275" i="1"/>
  <c r="AF271" i="1" l="1"/>
  <c r="P273" i="1"/>
  <c r="Q272" i="1"/>
  <c r="U272" i="1" s="1"/>
  <c r="V272" i="1" s="1"/>
  <c r="AF272" i="1" s="1"/>
  <c r="B272" i="1" s="1"/>
  <c r="J275" i="1"/>
  <c r="N275" i="1"/>
  <c r="F276" i="1"/>
  <c r="B271" i="1" l="1"/>
  <c r="P274" i="1"/>
  <c r="Q273" i="1"/>
  <c r="U273" i="1" s="1"/>
  <c r="V273" i="1" s="1"/>
  <c r="J276" i="1"/>
  <c r="N276" i="1"/>
  <c r="F277" i="1"/>
  <c r="AF273" i="1" l="1"/>
  <c r="P275" i="1"/>
  <c r="Q274" i="1"/>
  <c r="U274" i="1" s="1"/>
  <c r="V274" i="1" s="1"/>
  <c r="AF274" i="1" s="1"/>
  <c r="B274" i="1" s="1"/>
  <c r="N277" i="1"/>
  <c r="J277" i="1"/>
  <c r="F278" i="1"/>
  <c r="B273" i="1" l="1"/>
  <c r="P276" i="1"/>
  <c r="Q275" i="1"/>
  <c r="U275" i="1" s="1"/>
  <c r="V275" i="1" s="1"/>
  <c r="AF275" i="1" s="1"/>
  <c r="B275" i="1" s="1"/>
  <c r="J278" i="1"/>
  <c r="N278" i="1"/>
  <c r="F279" i="1"/>
  <c r="P277" i="1" l="1"/>
  <c r="Q276" i="1"/>
  <c r="U276" i="1" s="1"/>
  <c r="V276" i="1" s="1"/>
  <c r="J279" i="1"/>
  <c r="N279" i="1"/>
  <c r="F280" i="1"/>
  <c r="AF276" i="1" l="1"/>
  <c r="P278" i="1"/>
  <c r="Q277" i="1"/>
  <c r="U277" i="1" s="1"/>
  <c r="V277" i="1" s="1"/>
  <c r="AF277" i="1" s="1"/>
  <c r="B277" i="1" s="1"/>
  <c r="N280" i="1"/>
  <c r="J280" i="1"/>
  <c r="F281" i="1"/>
  <c r="B276" i="1" l="1"/>
  <c r="P279" i="1"/>
  <c r="Q278" i="1"/>
  <c r="U278" i="1" s="1"/>
  <c r="V278" i="1" s="1"/>
  <c r="N281" i="1"/>
  <c r="J281" i="1"/>
  <c r="F282" i="1"/>
  <c r="AF278" i="1" l="1"/>
  <c r="P280" i="1"/>
  <c r="Q279" i="1"/>
  <c r="U279" i="1" s="1"/>
  <c r="V279" i="1" s="1"/>
  <c r="AF279" i="1" s="1"/>
  <c r="B279" i="1" s="1"/>
  <c r="N282" i="1"/>
  <c r="J282" i="1"/>
  <c r="F283" i="1"/>
  <c r="B278" i="1" l="1"/>
  <c r="P281" i="1"/>
  <c r="Q280" i="1"/>
  <c r="U280" i="1" s="1"/>
  <c r="V280" i="1" s="1"/>
  <c r="N283" i="1"/>
  <c r="J283" i="1"/>
  <c r="F284" i="1"/>
  <c r="AF280" i="1" l="1"/>
  <c r="P282" i="1"/>
  <c r="Q281" i="1"/>
  <c r="U281" i="1" s="1"/>
  <c r="V281" i="1" s="1"/>
  <c r="AF281" i="1" s="1"/>
  <c r="B281" i="1" s="1"/>
  <c r="J284" i="1"/>
  <c r="N284" i="1"/>
  <c r="F285" i="1"/>
  <c r="B280" i="1" l="1"/>
  <c r="P283" i="1"/>
  <c r="Q282" i="1"/>
  <c r="U282" i="1" s="1"/>
  <c r="V282" i="1" s="1"/>
  <c r="AF282" i="1" s="1"/>
  <c r="B282" i="1" s="1"/>
  <c r="J285" i="1"/>
  <c r="N285" i="1"/>
  <c r="F286" i="1"/>
  <c r="P284" i="1" l="1"/>
  <c r="Q283" i="1"/>
  <c r="U283" i="1" s="1"/>
  <c r="V283" i="1" s="1"/>
  <c r="J286" i="1"/>
  <c r="N286" i="1"/>
  <c r="F287" i="1"/>
  <c r="AF283" i="1" l="1"/>
  <c r="P285" i="1"/>
  <c r="Q284" i="1"/>
  <c r="U284" i="1" s="1"/>
  <c r="V284" i="1" s="1"/>
  <c r="AF284" i="1" s="1"/>
  <c r="B284" i="1" s="1"/>
  <c r="J287" i="1"/>
  <c r="N287" i="1"/>
  <c r="F288" i="1"/>
  <c r="B283" i="1" l="1"/>
  <c r="P286" i="1"/>
  <c r="Q285" i="1"/>
  <c r="U285" i="1" s="1"/>
  <c r="V285" i="1" s="1"/>
  <c r="J288" i="1"/>
  <c r="N288" i="1"/>
  <c r="F289" i="1"/>
  <c r="AF285" i="1" l="1"/>
  <c r="P287" i="1"/>
  <c r="Q286" i="1"/>
  <c r="U286" i="1" s="1"/>
  <c r="V286" i="1" s="1"/>
  <c r="AF286" i="1" s="1"/>
  <c r="B286" i="1" s="1"/>
  <c r="J289" i="1"/>
  <c r="N289" i="1"/>
  <c r="F290" i="1"/>
  <c r="B285" i="1" l="1"/>
  <c r="P288" i="1"/>
  <c r="Q287" i="1"/>
  <c r="U287" i="1" s="1"/>
  <c r="V287" i="1" s="1"/>
  <c r="AF287" i="1" s="1"/>
  <c r="B287" i="1" s="1"/>
  <c r="J290" i="1"/>
  <c r="N290" i="1"/>
  <c r="F291" i="1"/>
  <c r="P289" i="1" l="1"/>
  <c r="Q288" i="1"/>
  <c r="U288" i="1" s="1"/>
  <c r="V288" i="1" s="1"/>
  <c r="AF288" i="1" s="1"/>
  <c r="B288" i="1" s="1"/>
  <c r="J291" i="1"/>
  <c r="N291" i="1"/>
  <c r="F292" i="1"/>
  <c r="P290" i="1" l="1"/>
  <c r="Q289" i="1"/>
  <c r="U289" i="1" s="1"/>
  <c r="V289" i="1" s="1"/>
  <c r="AF289" i="1" s="1"/>
  <c r="B289" i="1" s="1"/>
  <c r="J292" i="1"/>
  <c r="N292" i="1"/>
  <c r="F293" i="1"/>
  <c r="P291" i="1" l="1"/>
  <c r="Q290" i="1"/>
  <c r="U290" i="1" s="1"/>
  <c r="V290" i="1" s="1"/>
  <c r="O293" i="1"/>
  <c r="N293" i="1"/>
  <c r="J293" i="1"/>
  <c r="F294" i="1"/>
  <c r="AF290" i="1" l="1"/>
  <c r="P292" i="1"/>
  <c r="Q292" i="1" s="1"/>
  <c r="U292" i="1" s="1"/>
  <c r="V292" i="1" s="1"/>
  <c r="AF292" i="1" s="1"/>
  <c r="B292" i="1" s="1"/>
  <c r="Q291" i="1"/>
  <c r="U291" i="1" s="1"/>
  <c r="V291" i="1" s="1"/>
  <c r="AF291" i="1" s="1"/>
  <c r="B291" i="1" s="1"/>
  <c r="N294" i="1"/>
  <c r="J294" i="1"/>
  <c r="F295" i="1"/>
  <c r="O294" i="1"/>
  <c r="O295" i="1" s="1"/>
  <c r="O296" i="1" s="1"/>
  <c r="O297" i="1" s="1"/>
  <c r="O298" i="1" s="1"/>
  <c r="O299" i="1" s="1"/>
  <c r="O300" i="1" s="1"/>
  <c r="O301" i="1" s="1"/>
  <c r="O302" i="1" s="1"/>
  <c r="O303" i="1" s="1"/>
  <c r="O304" i="1" s="1"/>
  <c r="O305" i="1" s="1"/>
  <c r="O306" i="1" s="1"/>
  <c r="O307" i="1" s="1"/>
  <c r="O308" i="1" s="1"/>
  <c r="O309" i="1" s="1"/>
  <c r="O310" i="1" s="1"/>
  <c r="O311" i="1" s="1"/>
  <c r="O312" i="1" s="1"/>
  <c r="O313" i="1" s="1"/>
  <c r="O314" i="1" s="1"/>
  <c r="O315" i="1" s="1"/>
  <c r="O316" i="1" s="1"/>
  <c r="O317" i="1" s="1"/>
  <c r="O318" i="1" s="1"/>
  <c r="O319" i="1" s="1"/>
  <c r="O320" i="1" s="1"/>
  <c r="O321" i="1" s="1"/>
  <c r="O322" i="1" s="1"/>
  <c r="O323" i="1" s="1"/>
  <c r="P293" i="1" l="1"/>
  <c r="P294" i="1" s="1"/>
  <c r="P295" i="1" s="1"/>
  <c r="P296" i="1" s="1"/>
  <c r="P297" i="1" s="1"/>
  <c r="P298" i="1" s="1"/>
  <c r="P299" i="1" s="1"/>
  <c r="P300" i="1" s="1"/>
  <c r="P301" i="1" s="1"/>
  <c r="P302" i="1" s="1"/>
  <c r="P303" i="1" s="1"/>
  <c r="P304" i="1" s="1"/>
  <c r="P305" i="1" s="1"/>
  <c r="P306" i="1" s="1"/>
  <c r="P307" i="1" s="1"/>
  <c r="P308" i="1" s="1"/>
  <c r="P309" i="1" s="1"/>
  <c r="P310" i="1" s="1"/>
  <c r="P311" i="1" s="1"/>
  <c r="P312" i="1" s="1"/>
  <c r="P313" i="1" s="1"/>
  <c r="P314" i="1" s="1"/>
  <c r="P315" i="1" s="1"/>
  <c r="P316" i="1" s="1"/>
  <c r="P317" i="1" s="1"/>
  <c r="P318" i="1" s="1"/>
  <c r="P319" i="1" s="1"/>
  <c r="P320" i="1" s="1"/>
  <c r="P321" i="1" s="1"/>
  <c r="P322" i="1" s="1"/>
  <c r="P323" i="1" s="1"/>
  <c r="B290" i="1"/>
  <c r="N295" i="1"/>
  <c r="J295" i="1"/>
  <c r="F296" i="1"/>
  <c r="Q293" i="1" l="1"/>
  <c r="U293" i="1" s="1"/>
  <c r="V293" i="1" s="1"/>
  <c r="AF293" i="1" s="1"/>
  <c r="Q294" i="1"/>
  <c r="U294" i="1" s="1"/>
  <c r="V294" i="1" s="1"/>
  <c r="AF294" i="1" s="1"/>
  <c r="B294" i="1" s="1"/>
  <c r="Q295" i="1"/>
  <c r="U295" i="1" s="1"/>
  <c r="V295" i="1" s="1"/>
  <c r="AF295" i="1" s="1"/>
  <c r="B295" i="1" s="1"/>
  <c r="J296" i="1"/>
  <c r="N296" i="1"/>
  <c r="Q296" i="1" s="1"/>
  <c r="U296" i="1" s="1"/>
  <c r="V296" i="1" s="1"/>
  <c r="AF296" i="1" s="1"/>
  <c r="B296" i="1" s="1"/>
  <c r="F297" i="1"/>
  <c r="B293" i="1" l="1"/>
  <c r="J297" i="1"/>
  <c r="N297" i="1"/>
  <c r="Q297" i="1" s="1"/>
  <c r="U297" i="1" s="1"/>
  <c r="V297" i="1" s="1"/>
  <c r="F298" i="1"/>
  <c r="AF297" i="1" l="1"/>
  <c r="N298" i="1"/>
  <c r="Q298" i="1" s="1"/>
  <c r="U298" i="1" s="1"/>
  <c r="V298" i="1" s="1"/>
  <c r="AF298" i="1" s="1"/>
  <c r="B298" i="1" s="1"/>
  <c r="J298" i="1"/>
  <c r="F299" i="1"/>
  <c r="B297" i="1" l="1"/>
  <c r="J299" i="1"/>
  <c r="N299" i="1"/>
  <c r="Q299" i="1" s="1"/>
  <c r="U299" i="1" s="1"/>
  <c r="V299" i="1" s="1"/>
  <c r="F300" i="1"/>
  <c r="AF299" i="1" l="1"/>
  <c r="J300" i="1"/>
  <c r="N300" i="1"/>
  <c r="Q300" i="1" s="1"/>
  <c r="U300" i="1" s="1"/>
  <c r="V300" i="1" s="1"/>
  <c r="AF300" i="1" s="1"/>
  <c r="B300" i="1" s="1"/>
  <c r="F301" i="1"/>
  <c r="B299" i="1" l="1"/>
  <c r="J301" i="1"/>
  <c r="N301" i="1"/>
  <c r="Q301" i="1" s="1"/>
  <c r="U301" i="1" s="1"/>
  <c r="V301" i="1" s="1"/>
  <c r="F302" i="1"/>
  <c r="AF301" i="1" l="1"/>
  <c r="N302" i="1"/>
  <c r="Q302" i="1" s="1"/>
  <c r="U302" i="1" s="1"/>
  <c r="V302" i="1" s="1"/>
  <c r="AF302" i="1" s="1"/>
  <c r="B302" i="1" s="1"/>
  <c r="J302" i="1"/>
  <c r="F303" i="1"/>
  <c r="B301" i="1" l="1"/>
  <c r="N303" i="1"/>
  <c r="Q303" i="1" s="1"/>
  <c r="U303" i="1" s="1"/>
  <c r="V303" i="1" s="1"/>
  <c r="AF303" i="1" s="1"/>
  <c r="B303" i="1" s="1"/>
  <c r="J303" i="1"/>
  <c r="F304" i="1"/>
  <c r="N304" i="1" l="1"/>
  <c r="Q304" i="1" s="1"/>
  <c r="U304" i="1" s="1"/>
  <c r="V304" i="1" s="1"/>
  <c r="J304" i="1"/>
  <c r="F305" i="1"/>
  <c r="AF304" i="1" l="1"/>
  <c r="N305" i="1"/>
  <c r="Q305" i="1" s="1"/>
  <c r="U305" i="1" s="1"/>
  <c r="V305" i="1" s="1"/>
  <c r="AF305" i="1" s="1"/>
  <c r="B305" i="1" s="1"/>
  <c r="J305" i="1"/>
  <c r="F306" i="1"/>
  <c r="B304" i="1" l="1"/>
  <c r="N306" i="1"/>
  <c r="Q306" i="1" s="1"/>
  <c r="U306" i="1" s="1"/>
  <c r="V306" i="1" s="1"/>
  <c r="AF306" i="1" s="1"/>
  <c r="B306" i="1" s="1"/>
  <c r="J306" i="1"/>
  <c r="F307" i="1"/>
  <c r="N307" i="1" l="1"/>
  <c r="Q307" i="1" s="1"/>
  <c r="U307" i="1" s="1"/>
  <c r="V307" i="1" s="1"/>
  <c r="J307" i="1"/>
  <c r="F308" i="1"/>
  <c r="AF307" i="1" l="1"/>
  <c r="F309" i="1"/>
  <c r="J308" i="1"/>
  <c r="N308" i="1"/>
  <c r="Q308" i="1" s="1"/>
  <c r="U308" i="1" s="1"/>
  <c r="V308" i="1" s="1"/>
  <c r="AF308" i="1" s="1"/>
  <c r="B308" i="1" s="1"/>
  <c r="B307" i="1" l="1"/>
  <c r="J309" i="1"/>
  <c r="N309" i="1"/>
  <c r="Q309" i="1" s="1"/>
  <c r="U309" i="1" s="1"/>
  <c r="V309" i="1" s="1"/>
  <c r="AF309" i="1" s="1"/>
  <c r="B309" i="1" s="1"/>
  <c r="F310" i="1"/>
  <c r="F311" i="1" l="1"/>
  <c r="J310" i="1"/>
  <c r="N310" i="1"/>
  <c r="Q310" i="1" s="1"/>
  <c r="U310" i="1" s="1"/>
  <c r="V310" i="1" s="1"/>
  <c r="AF310" i="1" s="1"/>
  <c r="B310" i="1" s="1"/>
  <c r="J311" i="1" l="1"/>
  <c r="N311" i="1"/>
  <c r="Q311" i="1" s="1"/>
  <c r="U311" i="1" s="1"/>
  <c r="V311" i="1" s="1"/>
  <c r="F312" i="1"/>
  <c r="AF311" i="1" l="1"/>
  <c r="J312" i="1"/>
  <c r="N312" i="1"/>
  <c r="Q312" i="1" s="1"/>
  <c r="U312" i="1" s="1"/>
  <c r="V312" i="1" s="1"/>
  <c r="AF312" i="1" s="1"/>
  <c r="B312" i="1" s="1"/>
  <c r="F313" i="1"/>
  <c r="B311" i="1" l="1"/>
  <c r="N313" i="1"/>
  <c r="Q313" i="1" s="1"/>
  <c r="U313" i="1" s="1"/>
  <c r="V313" i="1" s="1"/>
  <c r="J313" i="1"/>
  <c r="F314" i="1"/>
  <c r="AF313" i="1" l="1"/>
  <c r="J314" i="1"/>
  <c r="N314" i="1"/>
  <c r="Q314" i="1" s="1"/>
  <c r="U314" i="1" s="1"/>
  <c r="V314" i="1" s="1"/>
  <c r="AF314" i="1" s="1"/>
  <c r="B314" i="1" s="1"/>
  <c r="F315" i="1"/>
  <c r="B313" i="1" l="1"/>
  <c r="N315" i="1"/>
  <c r="Q315" i="1" s="1"/>
  <c r="U315" i="1" s="1"/>
  <c r="V315" i="1" s="1"/>
  <c r="J315" i="1"/>
  <c r="F316" i="1"/>
  <c r="AF315" i="1" l="1"/>
  <c r="J316" i="1"/>
  <c r="N316" i="1"/>
  <c r="Q316" i="1" s="1"/>
  <c r="U316" i="1" s="1"/>
  <c r="V316" i="1" s="1"/>
  <c r="AF316" i="1" s="1"/>
  <c r="B316" i="1" s="1"/>
  <c r="F317" i="1"/>
  <c r="B315" i="1" l="1"/>
  <c r="J317" i="1"/>
  <c r="N317" i="1"/>
  <c r="Q317" i="1" s="1"/>
  <c r="U317" i="1" s="1"/>
  <c r="V317" i="1" s="1"/>
  <c r="AF317" i="1" s="1"/>
  <c r="B317" i="1" s="1"/>
  <c r="F318" i="1"/>
  <c r="N318" i="1" l="1"/>
  <c r="Q318" i="1" s="1"/>
  <c r="U318" i="1" s="1"/>
  <c r="V318" i="1" s="1"/>
  <c r="J318" i="1"/>
  <c r="F319" i="1"/>
  <c r="AF318" i="1" l="1"/>
  <c r="J319" i="1"/>
  <c r="N319" i="1"/>
  <c r="Q319" i="1" s="1"/>
  <c r="U319" i="1" s="1"/>
  <c r="V319" i="1" s="1"/>
  <c r="AF319" i="1" s="1"/>
  <c r="B319" i="1" s="1"/>
  <c r="F320" i="1"/>
  <c r="B318" i="1" l="1"/>
  <c r="J320" i="1"/>
  <c r="N320" i="1"/>
  <c r="Q320" i="1" s="1"/>
  <c r="U320" i="1" s="1"/>
  <c r="V320" i="1" s="1"/>
  <c r="F321" i="1"/>
  <c r="AF320" i="1" l="1"/>
  <c r="J321" i="1"/>
  <c r="N321" i="1"/>
  <c r="F322" i="1"/>
  <c r="B320" i="1" l="1"/>
  <c r="J322" i="1"/>
  <c r="N322" i="1"/>
  <c r="F323" i="1"/>
  <c r="N323" i="1" l="1"/>
  <c r="O324" i="1" s="1"/>
  <c r="J323" i="1"/>
  <c r="F324" i="1"/>
  <c r="J324" i="1" l="1"/>
  <c r="N324" i="1"/>
  <c r="F325" i="1"/>
  <c r="O325" i="1"/>
  <c r="O326" i="1" s="1"/>
  <c r="O327" i="1" s="1"/>
  <c r="O328" i="1" s="1"/>
  <c r="O329" i="1" s="1"/>
  <c r="O330" i="1" s="1"/>
  <c r="O331" i="1" s="1"/>
  <c r="O332" i="1" s="1"/>
  <c r="O333" i="1" s="1"/>
  <c r="O334" i="1" s="1"/>
  <c r="O335" i="1" s="1"/>
  <c r="O336" i="1" s="1"/>
  <c r="O337" i="1" s="1"/>
  <c r="O338" i="1" s="1"/>
  <c r="O339" i="1" s="1"/>
  <c r="O340" i="1" s="1"/>
  <c r="O341" i="1" s="1"/>
  <c r="O342" i="1" s="1"/>
  <c r="O343" i="1" s="1"/>
  <c r="O344" i="1" s="1"/>
  <c r="O345" i="1" s="1"/>
  <c r="O346" i="1" s="1"/>
  <c r="O347" i="1" s="1"/>
  <c r="O348" i="1" s="1"/>
  <c r="O349" i="1" s="1"/>
  <c r="O350" i="1" s="1"/>
  <c r="O351" i="1" s="1"/>
  <c r="O352" i="1" s="1"/>
  <c r="O353" i="1" s="1"/>
  <c r="P324" i="1"/>
  <c r="P325" i="1" s="1"/>
  <c r="P326" i="1" s="1"/>
  <c r="P327" i="1" s="1"/>
  <c r="P328" i="1" s="1"/>
  <c r="P329" i="1" s="1"/>
  <c r="P330" i="1" s="1"/>
  <c r="P331" i="1" s="1"/>
  <c r="P332" i="1" s="1"/>
  <c r="P333" i="1" s="1"/>
  <c r="P334" i="1" s="1"/>
  <c r="P335" i="1" s="1"/>
  <c r="P336" i="1" s="1"/>
  <c r="P337" i="1" s="1"/>
  <c r="P338" i="1" s="1"/>
  <c r="P339" i="1" s="1"/>
  <c r="P340" i="1" s="1"/>
  <c r="P341" i="1" s="1"/>
  <c r="P342" i="1" s="1"/>
  <c r="P343" i="1" s="1"/>
  <c r="P344" i="1" s="1"/>
  <c r="P345" i="1" s="1"/>
  <c r="P346" i="1" s="1"/>
  <c r="P347" i="1" s="1"/>
  <c r="P348" i="1" s="1"/>
  <c r="P349" i="1" s="1"/>
  <c r="P350" i="1" s="1"/>
  <c r="P351" i="1" s="1"/>
  <c r="P352" i="1" s="1"/>
  <c r="P353" i="1" s="1"/>
  <c r="Q324" i="1" l="1"/>
  <c r="U324" i="1" s="1"/>
  <c r="V324" i="1" s="1"/>
  <c r="AF324" i="1" s="1"/>
  <c r="B324" i="1" s="1"/>
  <c r="N325" i="1"/>
  <c r="Q325" i="1" s="1"/>
  <c r="U325" i="1" s="1"/>
  <c r="V325" i="1" s="1"/>
  <c r="J325" i="1"/>
  <c r="F326" i="1"/>
  <c r="AF325" i="1" l="1"/>
  <c r="J326" i="1"/>
  <c r="N326" i="1"/>
  <c r="Q326" i="1" s="1"/>
  <c r="U326" i="1" s="1"/>
  <c r="V326" i="1" s="1"/>
  <c r="AF326" i="1" s="1"/>
  <c r="B326" i="1" s="1"/>
  <c r="F327" i="1"/>
  <c r="B325" i="1" l="1"/>
  <c r="N327" i="1"/>
  <c r="Q327" i="1" s="1"/>
  <c r="U327" i="1" s="1"/>
  <c r="V327" i="1" s="1"/>
  <c r="J327" i="1"/>
  <c r="F328" i="1"/>
  <c r="AF327" i="1" l="1"/>
  <c r="J328" i="1"/>
  <c r="N328" i="1"/>
  <c r="Q328" i="1" s="1"/>
  <c r="U328" i="1" s="1"/>
  <c r="V328" i="1" s="1"/>
  <c r="AF328" i="1" s="1"/>
  <c r="B328" i="1" s="1"/>
  <c r="F329" i="1"/>
  <c r="B327" i="1" l="1"/>
  <c r="N329" i="1"/>
  <c r="Q329" i="1" s="1"/>
  <c r="U329" i="1" s="1"/>
  <c r="V329" i="1" s="1"/>
  <c r="J329" i="1"/>
  <c r="F330" i="1"/>
  <c r="AF329" i="1" l="1"/>
  <c r="J330" i="1"/>
  <c r="N330" i="1"/>
  <c r="Q330" i="1" s="1"/>
  <c r="U330" i="1" s="1"/>
  <c r="V330" i="1" s="1"/>
  <c r="AF330" i="1" s="1"/>
  <c r="B330" i="1" s="1"/>
  <c r="F331" i="1"/>
  <c r="B329" i="1" l="1"/>
  <c r="N331" i="1"/>
  <c r="Q331" i="1" s="1"/>
  <c r="U331" i="1" s="1"/>
  <c r="V331" i="1" s="1"/>
  <c r="AF331" i="1" s="1"/>
  <c r="B331" i="1" s="1"/>
  <c r="J331" i="1"/>
  <c r="F332" i="1"/>
  <c r="N332" i="1" l="1"/>
  <c r="Q332" i="1" s="1"/>
  <c r="U332" i="1" s="1"/>
  <c r="V332" i="1" s="1"/>
  <c r="J332" i="1"/>
  <c r="F333" i="1"/>
  <c r="AF332" i="1" l="1"/>
  <c r="J333" i="1"/>
  <c r="N333" i="1"/>
  <c r="Q333" i="1" s="1"/>
  <c r="U333" i="1" s="1"/>
  <c r="V333" i="1" s="1"/>
  <c r="AF333" i="1" s="1"/>
  <c r="B333" i="1" s="1"/>
  <c r="F334" i="1"/>
  <c r="B332" i="1" l="1"/>
  <c r="N334" i="1"/>
  <c r="Q334" i="1" s="1"/>
  <c r="U334" i="1" s="1"/>
  <c r="V334" i="1" s="1"/>
  <c r="J334" i="1"/>
  <c r="F335" i="1"/>
  <c r="AF334" i="1" l="1"/>
  <c r="J335" i="1"/>
  <c r="N335" i="1"/>
  <c r="Q335" i="1" s="1"/>
  <c r="U335" i="1" s="1"/>
  <c r="V335" i="1" s="1"/>
  <c r="AF335" i="1" s="1"/>
  <c r="B335" i="1" s="1"/>
  <c r="F336" i="1"/>
  <c r="B334" i="1" l="1"/>
  <c r="J336" i="1"/>
  <c r="N336" i="1"/>
  <c r="Q336" i="1" s="1"/>
  <c r="U336" i="1" s="1"/>
  <c r="V336" i="1" s="1"/>
  <c r="F337" i="1"/>
  <c r="AF336" i="1" l="1"/>
  <c r="J337" i="1"/>
  <c r="N337" i="1"/>
  <c r="Q337" i="1" s="1"/>
  <c r="U337" i="1" s="1"/>
  <c r="V337" i="1" s="1"/>
  <c r="AF337" i="1" s="1"/>
  <c r="B337" i="1" s="1"/>
  <c r="F338" i="1"/>
  <c r="B336" i="1" l="1"/>
  <c r="J338" i="1"/>
  <c r="N338" i="1"/>
  <c r="Q338" i="1" s="1"/>
  <c r="U338" i="1" s="1"/>
  <c r="V338" i="1" s="1"/>
  <c r="AF338" i="1" s="1"/>
  <c r="B338" i="1" s="1"/>
  <c r="F339" i="1"/>
  <c r="F340" i="1" l="1"/>
  <c r="N339" i="1"/>
  <c r="Q339" i="1" s="1"/>
  <c r="U339" i="1" s="1"/>
  <c r="V339" i="1" s="1"/>
  <c r="J339" i="1"/>
  <c r="AF339" i="1" l="1"/>
  <c r="J340" i="1"/>
  <c r="N340" i="1"/>
  <c r="Q340" i="1" s="1"/>
  <c r="U340" i="1" s="1"/>
  <c r="V340" i="1" s="1"/>
  <c r="AF340" i="1" s="1"/>
  <c r="B340" i="1" s="1"/>
  <c r="F341" i="1"/>
  <c r="B339" i="1" l="1"/>
  <c r="J341" i="1"/>
  <c r="N341" i="1"/>
  <c r="Q341" i="1" s="1"/>
  <c r="U341" i="1" s="1"/>
  <c r="V341" i="1" s="1"/>
  <c r="F342" i="1"/>
  <c r="AF341" i="1" l="1"/>
  <c r="J342" i="1"/>
  <c r="N342" i="1"/>
  <c r="Q342" i="1" s="1"/>
  <c r="U342" i="1" s="1"/>
  <c r="V342" i="1" s="1"/>
  <c r="AF342" i="1" s="1"/>
  <c r="B342" i="1" s="1"/>
  <c r="F343" i="1"/>
  <c r="B341" i="1" l="1"/>
  <c r="J343" i="1"/>
  <c r="N343" i="1"/>
  <c r="Q343" i="1" s="1"/>
  <c r="U343" i="1" s="1"/>
  <c r="V343" i="1" s="1"/>
  <c r="F344" i="1"/>
  <c r="AF343" i="1" l="1"/>
  <c r="J344" i="1"/>
  <c r="N344" i="1"/>
  <c r="Q344" i="1" s="1"/>
  <c r="U344" i="1" s="1"/>
  <c r="V344" i="1" s="1"/>
  <c r="AF344" i="1" s="1"/>
  <c r="B344" i="1" s="1"/>
  <c r="F345" i="1"/>
  <c r="B343" i="1" l="1"/>
  <c r="N345" i="1"/>
  <c r="Q345" i="1" s="1"/>
  <c r="U345" i="1" s="1"/>
  <c r="V345" i="1" s="1"/>
  <c r="AF345" i="1" s="1"/>
  <c r="B345" i="1" s="1"/>
  <c r="J345" i="1"/>
  <c r="F346" i="1"/>
  <c r="J346" i="1" l="1"/>
  <c r="N346" i="1"/>
  <c r="Q346" i="1" s="1"/>
  <c r="U346" i="1" s="1"/>
  <c r="V346" i="1" s="1"/>
  <c r="F347" i="1"/>
  <c r="AF346" i="1" l="1"/>
  <c r="N347" i="1"/>
  <c r="Q347" i="1" s="1"/>
  <c r="U347" i="1" s="1"/>
  <c r="V347" i="1" s="1"/>
  <c r="AF347" i="1" s="1"/>
  <c r="B347" i="1" s="1"/>
  <c r="J347" i="1"/>
  <c r="F348" i="1"/>
  <c r="B346" i="1" l="1"/>
  <c r="J348" i="1"/>
  <c r="N348" i="1"/>
  <c r="Q348" i="1" s="1"/>
  <c r="U348" i="1" s="1"/>
  <c r="V348" i="1" s="1"/>
  <c r="F349" i="1"/>
  <c r="AF348" i="1" l="1"/>
  <c r="N349" i="1"/>
  <c r="Q349" i="1" s="1"/>
  <c r="U349" i="1" s="1"/>
  <c r="V349" i="1" s="1"/>
  <c r="AF349" i="1" s="1"/>
  <c r="B349" i="1" s="1"/>
  <c r="J349" i="1"/>
  <c r="F350" i="1"/>
  <c r="B348" i="1" l="1"/>
  <c r="J350" i="1"/>
  <c r="N350" i="1"/>
  <c r="Q350" i="1" s="1"/>
  <c r="U350" i="1" s="1"/>
  <c r="V350" i="1" s="1"/>
  <c r="F351" i="1"/>
  <c r="AF350" i="1" l="1"/>
  <c r="J351" i="1"/>
  <c r="N351" i="1"/>
  <c r="Q351" i="1" s="1"/>
  <c r="U351" i="1" s="1"/>
  <c r="V351" i="1" s="1"/>
  <c r="AF351" i="1" s="1"/>
  <c r="B351" i="1" s="1"/>
  <c r="F352" i="1"/>
  <c r="B350" i="1" l="1"/>
  <c r="J352" i="1"/>
  <c r="N352" i="1"/>
  <c r="Q352" i="1" s="1"/>
  <c r="U352" i="1" s="1"/>
  <c r="V352" i="1" s="1"/>
  <c r="AF352" i="1" s="1"/>
  <c r="B352" i="1" s="1"/>
  <c r="F353" i="1"/>
  <c r="N353" i="1" l="1"/>
  <c r="J353" i="1"/>
  <c r="F354" i="1"/>
  <c r="J354" i="1" l="1"/>
  <c r="N354" i="1"/>
  <c r="F355" i="1"/>
  <c r="O354" i="1"/>
  <c r="Q353" i="1"/>
  <c r="U353" i="1" s="1"/>
  <c r="V353" i="1" s="1"/>
  <c r="AF353" i="1" l="1"/>
  <c r="N355" i="1"/>
  <c r="J355" i="1"/>
  <c r="F356" i="1"/>
  <c r="O355" i="1"/>
  <c r="O356" i="1" s="1"/>
  <c r="O357" i="1" s="1"/>
  <c r="O358" i="1" s="1"/>
  <c r="O359" i="1" s="1"/>
  <c r="O360" i="1" s="1"/>
  <c r="O361" i="1" s="1"/>
  <c r="O362" i="1" s="1"/>
  <c r="O363" i="1" s="1"/>
  <c r="O364" i="1" s="1"/>
  <c r="O365" i="1" s="1"/>
  <c r="O366" i="1" s="1"/>
  <c r="O367" i="1" s="1"/>
  <c r="O368" i="1" s="1"/>
  <c r="O369" i="1" s="1"/>
  <c r="O370" i="1" s="1"/>
  <c r="O371" i="1" s="1"/>
  <c r="O372" i="1" s="1"/>
  <c r="O373" i="1" s="1"/>
  <c r="O374" i="1" s="1"/>
  <c r="O375" i="1" s="1"/>
  <c r="O376" i="1" s="1"/>
  <c r="O377" i="1" s="1"/>
  <c r="O378" i="1" s="1"/>
  <c r="O379" i="1" s="1"/>
  <c r="O380" i="1" s="1"/>
  <c r="O381" i="1" s="1"/>
  <c r="O382" i="1" s="1"/>
  <c r="O383" i="1" s="1"/>
  <c r="O384" i="1" s="1"/>
  <c r="P354" i="1"/>
  <c r="P355" i="1" s="1"/>
  <c r="P356" i="1" s="1"/>
  <c r="P357" i="1" s="1"/>
  <c r="P358" i="1" s="1"/>
  <c r="P359" i="1" s="1"/>
  <c r="P360" i="1" s="1"/>
  <c r="P361" i="1" s="1"/>
  <c r="P362" i="1" s="1"/>
  <c r="P363" i="1" s="1"/>
  <c r="P364" i="1" s="1"/>
  <c r="P365" i="1" s="1"/>
  <c r="P366" i="1" s="1"/>
  <c r="P367" i="1" s="1"/>
  <c r="P368" i="1" s="1"/>
  <c r="P369" i="1" s="1"/>
  <c r="P370" i="1" s="1"/>
  <c r="P371" i="1" s="1"/>
  <c r="P372" i="1" s="1"/>
  <c r="P373" i="1" s="1"/>
  <c r="P374" i="1" s="1"/>
  <c r="P375" i="1" s="1"/>
  <c r="P376" i="1" s="1"/>
  <c r="P377" i="1" s="1"/>
  <c r="P378" i="1" s="1"/>
  <c r="P379" i="1" s="1"/>
  <c r="P380" i="1" s="1"/>
  <c r="P381" i="1" s="1"/>
  <c r="P382" i="1" s="1"/>
  <c r="P383" i="1" s="1"/>
  <c r="P384" i="1" s="1"/>
  <c r="B353" i="1" l="1"/>
  <c r="Q354" i="1"/>
  <c r="U354" i="1" s="1"/>
  <c r="V354" i="1" s="1"/>
  <c r="N356" i="1"/>
  <c r="Q356" i="1" s="1"/>
  <c r="U356" i="1" s="1"/>
  <c r="V356" i="1" s="1"/>
  <c r="AF356" i="1" s="1"/>
  <c r="B356" i="1" s="1"/>
  <c r="J356" i="1"/>
  <c r="F357" i="1"/>
  <c r="Q355" i="1"/>
  <c r="U355" i="1" s="1"/>
  <c r="V355" i="1" s="1"/>
  <c r="AF355" i="1" s="1"/>
  <c r="B355" i="1" s="1"/>
  <c r="AF354" i="1" l="1"/>
  <c r="J357" i="1"/>
  <c r="N357" i="1"/>
  <c r="Q357" i="1" s="1"/>
  <c r="U357" i="1" s="1"/>
  <c r="V357" i="1" s="1"/>
  <c r="AF357" i="1" s="1"/>
  <c r="B357" i="1" s="1"/>
  <c r="F358" i="1"/>
  <c r="B354" i="1" l="1"/>
  <c r="N358" i="1"/>
  <c r="Q358" i="1" s="1"/>
  <c r="U358" i="1" s="1"/>
  <c r="V358" i="1" s="1"/>
  <c r="AF358" i="1" s="1"/>
  <c r="B358" i="1" s="1"/>
  <c r="J358" i="1"/>
  <c r="F359" i="1"/>
  <c r="J359" i="1" l="1"/>
  <c r="N359" i="1"/>
  <c r="Q359" i="1" s="1"/>
  <c r="U359" i="1" s="1"/>
  <c r="V359" i="1" s="1"/>
  <c r="AF359" i="1" s="1"/>
  <c r="B359" i="1" s="1"/>
  <c r="F360" i="1"/>
  <c r="N360" i="1" l="1"/>
  <c r="Q360" i="1" s="1"/>
  <c r="U360" i="1" s="1"/>
  <c r="V360" i="1" s="1"/>
  <c r="J360" i="1"/>
  <c r="F361" i="1"/>
  <c r="AF360" i="1" l="1"/>
  <c r="J361" i="1"/>
  <c r="N361" i="1"/>
  <c r="Q361" i="1" s="1"/>
  <c r="U361" i="1" s="1"/>
  <c r="V361" i="1" s="1"/>
  <c r="AF361" i="1" s="1"/>
  <c r="B361" i="1" s="1"/>
  <c r="F362" i="1"/>
  <c r="B360" i="1" l="1"/>
  <c r="J362" i="1"/>
  <c r="N362" i="1"/>
  <c r="Q362" i="1" s="1"/>
  <c r="U362" i="1" s="1"/>
  <c r="V362" i="1" s="1"/>
  <c r="F363" i="1"/>
  <c r="AF362" i="1" l="1"/>
  <c r="J363" i="1"/>
  <c r="N363" i="1"/>
  <c r="Q363" i="1" s="1"/>
  <c r="U363" i="1" s="1"/>
  <c r="V363" i="1" s="1"/>
  <c r="AF363" i="1" s="1"/>
  <c r="B363" i="1" s="1"/>
  <c r="F364" i="1"/>
  <c r="B362" i="1" l="1"/>
  <c r="J364" i="1"/>
  <c r="N364" i="1"/>
  <c r="Q364" i="1" s="1"/>
  <c r="U364" i="1" s="1"/>
  <c r="V364" i="1" s="1"/>
  <c r="F365" i="1"/>
  <c r="AF364" i="1" l="1"/>
  <c r="N365" i="1"/>
  <c r="Q365" i="1" s="1"/>
  <c r="U365" i="1" s="1"/>
  <c r="V365" i="1" s="1"/>
  <c r="AF365" i="1" s="1"/>
  <c r="B365" i="1" s="1"/>
  <c r="J365" i="1"/>
  <c r="F366" i="1"/>
  <c r="B364" i="1" l="1"/>
  <c r="N366" i="1"/>
  <c r="Q366" i="1" s="1"/>
  <c r="U366" i="1" s="1"/>
  <c r="V366" i="1" s="1"/>
  <c r="AF366" i="1" s="1"/>
  <c r="B366" i="1" s="1"/>
  <c r="J366" i="1"/>
  <c r="F367" i="1"/>
  <c r="J367" i="1" l="1"/>
  <c r="N367" i="1"/>
  <c r="Q367" i="1" s="1"/>
  <c r="U367" i="1" s="1"/>
  <c r="V367" i="1" s="1"/>
  <c r="F368" i="1"/>
  <c r="AF367" i="1" l="1"/>
  <c r="N368" i="1"/>
  <c r="Q368" i="1" s="1"/>
  <c r="U368" i="1" s="1"/>
  <c r="V368" i="1" s="1"/>
  <c r="AF368" i="1" s="1"/>
  <c r="B368" i="1" s="1"/>
  <c r="J368" i="1"/>
  <c r="F369" i="1"/>
  <c r="B367" i="1" l="1"/>
  <c r="N369" i="1"/>
  <c r="Q369" i="1" s="1"/>
  <c r="U369" i="1" s="1"/>
  <c r="V369" i="1" s="1"/>
  <c r="J369" i="1"/>
  <c r="F370" i="1"/>
  <c r="AF369" i="1" l="1"/>
  <c r="N370" i="1"/>
  <c r="Q370" i="1" s="1"/>
  <c r="U370" i="1" s="1"/>
  <c r="V370" i="1" s="1"/>
  <c r="AF370" i="1" s="1"/>
  <c r="B370" i="1" s="1"/>
  <c r="J370" i="1"/>
  <c r="F371" i="1"/>
  <c r="B369" i="1" l="1"/>
  <c r="J371" i="1"/>
  <c r="N371" i="1"/>
  <c r="Q371" i="1" s="1"/>
  <c r="U371" i="1" s="1"/>
  <c r="V371" i="1" s="1"/>
  <c r="F372" i="1"/>
  <c r="AF371" i="1" l="1"/>
  <c r="J372" i="1"/>
  <c r="N372" i="1"/>
  <c r="Q372" i="1" s="1"/>
  <c r="U372" i="1" s="1"/>
  <c r="V372" i="1" s="1"/>
  <c r="AF372" i="1" s="1"/>
  <c r="B372" i="1" s="1"/>
  <c r="F373" i="1"/>
  <c r="B371" i="1" l="1"/>
  <c r="F374" i="1"/>
  <c r="J373" i="1"/>
  <c r="N373" i="1"/>
  <c r="Q373" i="1" s="1"/>
  <c r="U373" i="1" s="1"/>
  <c r="V373" i="1" s="1"/>
  <c r="AF373" i="1" s="1"/>
  <c r="B373" i="1" s="1"/>
  <c r="J374" i="1" l="1"/>
  <c r="N374" i="1"/>
  <c r="Q374" i="1" s="1"/>
  <c r="U374" i="1" s="1"/>
  <c r="V374" i="1" s="1"/>
  <c r="AF374" i="1" s="1"/>
  <c r="B374" i="1" s="1"/>
  <c r="F375" i="1"/>
  <c r="N375" i="1" l="1"/>
  <c r="Q375" i="1" s="1"/>
  <c r="U375" i="1" s="1"/>
  <c r="V375" i="1" s="1"/>
  <c r="J375" i="1"/>
  <c r="F376" i="1"/>
  <c r="AF375" i="1" l="1"/>
  <c r="J376" i="1"/>
  <c r="N376" i="1"/>
  <c r="Q376" i="1" s="1"/>
  <c r="U376" i="1" s="1"/>
  <c r="V376" i="1" s="1"/>
  <c r="AF376" i="1" s="1"/>
  <c r="B376" i="1" s="1"/>
  <c r="F377" i="1"/>
  <c r="B375" i="1" l="1"/>
  <c r="J377" i="1"/>
  <c r="N377" i="1"/>
  <c r="Q377" i="1" s="1"/>
  <c r="U377" i="1" s="1"/>
  <c r="V377" i="1" s="1"/>
  <c r="F378" i="1"/>
  <c r="AF377" i="1" l="1"/>
  <c r="N378" i="1"/>
  <c r="Q378" i="1" s="1"/>
  <c r="U378" i="1" s="1"/>
  <c r="V378" i="1" s="1"/>
  <c r="AF378" i="1" s="1"/>
  <c r="B378" i="1" s="1"/>
  <c r="J378" i="1"/>
  <c r="F379" i="1"/>
  <c r="B377" i="1" l="1"/>
  <c r="J379" i="1"/>
  <c r="N379" i="1"/>
  <c r="Q379" i="1" s="1"/>
  <c r="U379" i="1" s="1"/>
  <c r="V379" i="1" s="1"/>
  <c r="AF379" i="1" s="1"/>
  <c r="B379" i="1" s="1"/>
  <c r="F380" i="1"/>
  <c r="N380" i="1" l="1"/>
  <c r="Q380" i="1" s="1"/>
  <c r="U380" i="1" s="1"/>
  <c r="V380" i="1" s="1"/>
  <c r="AF380" i="1" s="1"/>
  <c r="B380" i="1" s="1"/>
  <c r="J380" i="1"/>
  <c r="F381" i="1"/>
  <c r="N381" i="1" l="1"/>
  <c r="Q381" i="1" s="1"/>
  <c r="U381" i="1" s="1"/>
  <c r="V381" i="1" s="1"/>
  <c r="J381" i="1"/>
  <c r="F382" i="1"/>
  <c r="AF381" i="1" l="1"/>
  <c r="N382" i="1"/>
  <c r="Q382" i="1" s="1"/>
  <c r="U382" i="1" s="1"/>
  <c r="V382" i="1" s="1"/>
  <c r="AF382" i="1" s="1"/>
  <c r="B382" i="1" s="1"/>
  <c r="J382" i="1"/>
  <c r="F383" i="1"/>
  <c r="B381" i="1" l="1"/>
  <c r="N383" i="1"/>
  <c r="Q383" i="1" s="1"/>
  <c r="U383" i="1" s="1"/>
  <c r="V383" i="1" s="1"/>
  <c r="J383" i="1"/>
  <c r="F384" i="1"/>
  <c r="AF383" i="1" l="1"/>
  <c r="J384" i="1"/>
  <c r="N384" i="1"/>
  <c r="F385" i="1"/>
  <c r="B383" i="1" l="1"/>
  <c r="J385" i="1"/>
  <c r="N385" i="1"/>
  <c r="F386" i="1"/>
  <c r="O385" i="1"/>
  <c r="Q384" i="1"/>
  <c r="U384" i="1" s="1"/>
  <c r="V384" i="1" s="1"/>
  <c r="AF384" i="1" l="1"/>
  <c r="O386" i="1"/>
  <c r="O387" i="1" s="1"/>
  <c r="O388" i="1" s="1"/>
  <c r="O389" i="1" s="1"/>
  <c r="O390" i="1" s="1"/>
  <c r="O391" i="1" s="1"/>
  <c r="O392" i="1" s="1"/>
  <c r="O393" i="1" s="1"/>
  <c r="O394" i="1" s="1"/>
  <c r="O395" i="1" s="1"/>
  <c r="O396" i="1" s="1"/>
  <c r="O397" i="1" s="1"/>
  <c r="O398" i="1" s="1"/>
  <c r="O399" i="1" s="1"/>
  <c r="O400" i="1" s="1"/>
  <c r="O401" i="1" s="1"/>
  <c r="O402" i="1" s="1"/>
  <c r="O403" i="1" s="1"/>
  <c r="O404" i="1" s="1"/>
  <c r="O405" i="1" s="1"/>
  <c r="O406" i="1" s="1"/>
  <c r="O407" i="1" s="1"/>
  <c r="O408" i="1" s="1"/>
  <c r="O409" i="1" s="1"/>
  <c r="O410" i="1" s="1"/>
  <c r="O411" i="1" s="1"/>
  <c r="O412" i="1" s="1"/>
  <c r="O413" i="1" s="1"/>
  <c r="O414" i="1" s="1"/>
  <c r="P385" i="1"/>
  <c r="P386" i="1" s="1"/>
  <c r="P387" i="1" s="1"/>
  <c r="P388" i="1" s="1"/>
  <c r="P389" i="1" s="1"/>
  <c r="P390" i="1" s="1"/>
  <c r="P391" i="1" s="1"/>
  <c r="P392" i="1" s="1"/>
  <c r="P393" i="1" s="1"/>
  <c r="P394" i="1" s="1"/>
  <c r="P395" i="1" s="1"/>
  <c r="P396" i="1" s="1"/>
  <c r="P397" i="1" s="1"/>
  <c r="P398" i="1" s="1"/>
  <c r="P399" i="1" s="1"/>
  <c r="P400" i="1" s="1"/>
  <c r="P401" i="1" s="1"/>
  <c r="P402" i="1" s="1"/>
  <c r="P403" i="1" s="1"/>
  <c r="P404" i="1" s="1"/>
  <c r="P405" i="1" s="1"/>
  <c r="P406" i="1" s="1"/>
  <c r="P407" i="1" s="1"/>
  <c r="P408" i="1" s="1"/>
  <c r="P409" i="1" s="1"/>
  <c r="P410" i="1" s="1"/>
  <c r="P411" i="1" s="1"/>
  <c r="P412" i="1" s="1"/>
  <c r="P413" i="1" s="1"/>
  <c r="P414" i="1" s="1"/>
  <c r="N386" i="1"/>
  <c r="J386" i="1"/>
  <c r="F387" i="1"/>
  <c r="B384" i="1" l="1"/>
  <c r="Q386" i="1"/>
  <c r="U386" i="1" s="1"/>
  <c r="V386" i="1" s="1"/>
  <c r="AF386" i="1" s="1"/>
  <c r="B386" i="1" s="1"/>
  <c r="J387" i="1"/>
  <c r="N387" i="1"/>
  <c r="Q387" i="1" s="1"/>
  <c r="U387" i="1" s="1"/>
  <c r="V387" i="1" s="1"/>
  <c r="AF387" i="1" s="1"/>
  <c r="B387" i="1" s="1"/>
  <c r="F388" i="1"/>
  <c r="Q385" i="1"/>
  <c r="U385" i="1" s="1"/>
  <c r="V385" i="1" s="1"/>
  <c r="AF385" i="1" l="1"/>
  <c r="J388" i="1"/>
  <c r="N388" i="1"/>
  <c r="Q388" i="1" s="1"/>
  <c r="U388" i="1" s="1"/>
  <c r="V388" i="1" s="1"/>
  <c r="AF388" i="1" s="1"/>
  <c r="B388" i="1" s="1"/>
  <c r="F389" i="1"/>
  <c r="B385" i="1" l="1"/>
  <c r="J389" i="1"/>
  <c r="N389" i="1"/>
  <c r="Q389" i="1" s="1"/>
  <c r="U389" i="1" s="1"/>
  <c r="V389" i="1" s="1"/>
  <c r="F390" i="1"/>
  <c r="AF389" i="1" l="1"/>
  <c r="N390" i="1"/>
  <c r="Q390" i="1" s="1"/>
  <c r="U390" i="1" s="1"/>
  <c r="V390" i="1" s="1"/>
  <c r="AF390" i="1" s="1"/>
  <c r="B390" i="1" s="1"/>
  <c r="J390" i="1"/>
  <c r="F391" i="1"/>
  <c r="B389" i="1" l="1"/>
  <c r="N391" i="1"/>
  <c r="Q391" i="1" s="1"/>
  <c r="U391" i="1" s="1"/>
  <c r="V391" i="1" s="1"/>
  <c r="J391" i="1"/>
  <c r="F392" i="1"/>
  <c r="AF391" i="1" l="1"/>
  <c r="J392" i="1"/>
  <c r="N392" i="1"/>
  <c r="Q392" i="1" s="1"/>
  <c r="U392" i="1" s="1"/>
  <c r="V392" i="1" s="1"/>
  <c r="AF392" i="1" s="1"/>
  <c r="B392" i="1" s="1"/>
  <c r="F393" i="1"/>
  <c r="B391" i="1" l="1"/>
  <c r="J393" i="1"/>
  <c r="N393" i="1"/>
  <c r="Q393" i="1" s="1"/>
  <c r="U393" i="1" s="1"/>
  <c r="V393" i="1" s="1"/>
  <c r="AF393" i="1" s="1"/>
  <c r="B393" i="1" s="1"/>
  <c r="F394" i="1"/>
  <c r="J394" i="1" l="1"/>
  <c r="N394" i="1"/>
  <c r="Q394" i="1" s="1"/>
  <c r="U394" i="1" s="1"/>
  <c r="V394" i="1" s="1"/>
  <c r="AF394" i="1" s="1"/>
  <c r="B394" i="1" s="1"/>
  <c r="F395" i="1"/>
  <c r="N395" i="1" l="1"/>
  <c r="Q395" i="1" s="1"/>
  <c r="U395" i="1" s="1"/>
  <c r="V395" i="1" s="1"/>
  <c r="J395" i="1"/>
  <c r="F396" i="1"/>
  <c r="AF395" i="1" l="1"/>
  <c r="N396" i="1"/>
  <c r="Q396" i="1" s="1"/>
  <c r="U396" i="1" s="1"/>
  <c r="V396" i="1" s="1"/>
  <c r="AF396" i="1" s="1"/>
  <c r="B396" i="1" s="1"/>
  <c r="J396" i="1"/>
  <c r="F397" i="1"/>
  <c r="B395" i="1" l="1"/>
  <c r="J397" i="1"/>
  <c r="N397" i="1"/>
  <c r="Q397" i="1" s="1"/>
  <c r="U397" i="1" s="1"/>
  <c r="V397" i="1" s="1"/>
  <c r="F398" i="1"/>
  <c r="AF397" i="1" l="1"/>
  <c r="N398" i="1"/>
  <c r="Q398" i="1" s="1"/>
  <c r="U398" i="1" s="1"/>
  <c r="V398" i="1" s="1"/>
  <c r="AF398" i="1" s="1"/>
  <c r="B398" i="1" s="1"/>
  <c r="J398" i="1"/>
  <c r="F399" i="1"/>
  <c r="B397" i="1" l="1"/>
  <c r="J399" i="1"/>
  <c r="N399" i="1"/>
  <c r="Q399" i="1" s="1"/>
  <c r="U399" i="1" s="1"/>
  <c r="V399" i="1" s="1"/>
  <c r="F400" i="1"/>
  <c r="AF399" i="1" l="1"/>
  <c r="N400" i="1"/>
  <c r="Q400" i="1" s="1"/>
  <c r="U400" i="1" s="1"/>
  <c r="V400" i="1" s="1"/>
  <c r="AF400" i="1" s="1"/>
  <c r="B400" i="1" s="1"/>
  <c r="J400" i="1"/>
  <c r="F401" i="1"/>
  <c r="B399" i="1" l="1"/>
  <c r="N401" i="1"/>
  <c r="Q401" i="1" s="1"/>
  <c r="U401" i="1" s="1"/>
  <c r="V401" i="1" s="1"/>
  <c r="AF401" i="1" s="1"/>
  <c r="B401" i="1" s="1"/>
  <c r="J401" i="1"/>
  <c r="F402" i="1"/>
  <c r="N402" i="1" l="1"/>
  <c r="Q402" i="1" s="1"/>
  <c r="U402" i="1" s="1"/>
  <c r="V402" i="1" s="1"/>
  <c r="J402" i="1"/>
  <c r="F403" i="1"/>
  <c r="AF402" i="1" l="1"/>
  <c r="N403" i="1"/>
  <c r="Q403" i="1" s="1"/>
  <c r="U403" i="1" s="1"/>
  <c r="V403" i="1" s="1"/>
  <c r="AF403" i="1" s="1"/>
  <c r="B403" i="1" s="1"/>
  <c r="J403" i="1"/>
  <c r="F404" i="1"/>
  <c r="B402" i="1" l="1"/>
  <c r="N404" i="1"/>
  <c r="Q404" i="1" s="1"/>
  <c r="U404" i="1" s="1"/>
  <c r="V404" i="1" s="1"/>
  <c r="J404" i="1"/>
  <c r="F405" i="1"/>
  <c r="AF404" i="1" l="1"/>
  <c r="J405" i="1"/>
  <c r="N405" i="1"/>
  <c r="Q405" i="1" s="1"/>
  <c r="U405" i="1" s="1"/>
  <c r="V405" i="1" s="1"/>
  <c r="AF405" i="1" s="1"/>
  <c r="B405" i="1" s="1"/>
  <c r="F406" i="1"/>
  <c r="B404" i="1" l="1"/>
  <c r="N406" i="1"/>
  <c r="Q406" i="1" s="1"/>
  <c r="U406" i="1" s="1"/>
  <c r="V406" i="1" s="1"/>
  <c r="J406" i="1"/>
  <c r="F407" i="1"/>
  <c r="AF406" i="1" l="1"/>
  <c r="J407" i="1"/>
  <c r="N407" i="1"/>
  <c r="Q407" i="1" s="1"/>
  <c r="U407" i="1" s="1"/>
  <c r="V407" i="1" s="1"/>
  <c r="AF407" i="1" s="1"/>
  <c r="B407" i="1" s="1"/>
  <c r="F408" i="1"/>
  <c r="B406" i="1" l="1"/>
  <c r="F409" i="1"/>
  <c r="J408" i="1"/>
  <c r="N408" i="1"/>
  <c r="Q408" i="1" s="1"/>
  <c r="U408" i="1" s="1"/>
  <c r="V408" i="1" s="1"/>
  <c r="AF408" i="1" s="1"/>
  <c r="B408" i="1" s="1"/>
  <c r="J409" i="1" l="1"/>
  <c r="N409" i="1"/>
  <c r="Q409" i="1" s="1"/>
  <c r="U409" i="1" s="1"/>
  <c r="V409" i="1" s="1"/>
  <c r="F410" i="1"/>
  <c r="AF409" i="1" l="1"/>
  <c r="N410" i="1"/>
  <c r="Q410" i="1" s="1"/>
  <c r="U410" i="1" s="1"/>
  <c r="V410" i="1" s="1"/>
  <c r="AF410" i="1" s="1"/>
  <c r="B410" i="1" s="1"/>
  <c r="J410" i="1"/>
  <c r="F411" i="1"/>
  <c r="B409" i="1" l="1"/>
  <c r="N411" i="1"/>
  <c r="Q411" i="1" s="1"/>
  <c r="U411" i="1" s="1"/>
  <c r="V411" i="1" s="1"/>
  <c r="J411" i="1"/>
  <c r="F412" i="1"/>
  <c r="AF411" i="1" l="1"/>
  <c r="J412" i="1"/>
  <c r="N412" i="1"/>
  <c r="Q412" i="1" s="1"/>
  <c r="U412" i="1" s="1"/>
  <c r="V412" i="1" s="1"/>
  <c r="AF412" i="1" s="1"/>
  <c r="B412" i="1" s="1"/>
  <c r="F413" i="1"/>
  <c r="B411" i="1" l="1"/>
  <c r="J413" i="1"/>
  <c r="N413" i="1"/>
  <c r="Q413" i="1" s="1"/>
  <c r="U413" i="1" s="1"/>
  <c r="V413" i="1" s="1"/>
  <c r="F414" i="1"/>
  <c r="AF413" i="1" l="1"/>
  <c r="N414" i="1"/>
  <c r="F415" i="1"/>
  <c r="J414" i="1"/>
  <c r="B413" i="1" l="1"/>
  <c r="J415" i="1"/>
  <c r="N415" i="1"/>
  <c r="F416" i="1"/>
  <c r="O415" i="1"/>
  <c r="Q414" i="1"/>
  <c r="U414" i="1" s="1"/>
  <c r="V414" i="1" s="1"/>
  <c r="AF414" i="1" s="1"/>
  <c r="B414" i="1" s="1"/>
  <c r="O416" i="1" l="1"/>
  <c r="O417" i="1" s="1"/>
  <c r="O418" i="1" s="1"/>
  <c r="O419" i="1" s="1"/>
  <c r="O420" i="1" s="1"/>
  <c r="O421" i="1" s="1"/>
  <c r="O422" i="1" s="1"/>
  <c r="O423" i="1" s="1"/>
  <c r="O424" i="1" s="1"/>
  <c r="O425" i="1" s="1"/>
  <c r="O426" i="1" s="1"/>
  <c r="O427" i="1" s="1"/>
  <c r="O428" i="1" s="1"/>
  <c r="O429" i="1" s="1"/>
  <c r="O430" i="1" s="1"/>
  <c r="O431" i="1" s="1"/>
  <c r="O432" i="1" s="1"/>
  <c r="O433" i="1" s="1"/>
  <c r="O434" i="1" s="1"/>
  <c r="O435" i="1" s="1"/>
  <c r="O436" i="1" s="1"/>
  <c r="O437" i="1" s="1"/>
  <c r="O438" i="1" s="1"/>
  <c r="O439" i="1" s="1"/>
  <c r="O440" i="1" s="1"/>
  <c r="O441" i="1" s="1"/>
  <c r="O442" i="1" s="1"/>
  <c r="O443" i="1" s="1"/>
  <c r="O444" i="1" s="1"/>
  <c r="O445" i="1" s="1"/>
  <c r="P415" i="1"/>
  <c r="P416" i="1" s="1"/>
  <c r="P417" i="1" s="1"/>
  <c r="P418" i="1" s="1"/>
  <c r="P419" i="1" s="1"/>
  <c r="P420" i="1" s="1"/>
  <c r="P421" i="1" s="1"/>
  <c r="P422" i="1" s="1"/>
  <c r="P423" i="1" s="1"/>
  <c r="P424" i="1" s="1"/>
  <c r="P425" i="1" s="1"/>
  <c r="P426" i="1" s="1"/>
  <c r="P427" i="1" s="1"/>
  <c r="P428" i="1" s="1"/>
  <c r="P429" i="1" s="1"/>
  <c r="P430" i="1" s="1"/>
  <c r="P431" i="1" s="1"/>
  <c r="P432" i="1" s="1"/>
  <c r="P433" i="1" s="1"/>
  <c r="P434" i="1" s="1"/>
  <c r="P435" i="1" s="1"/>
  <c r="P436" i="1" s="1"/>
  <c r="P437" i="1" s="1"/>
  <c r="P438" i="1" s="1"/>
  <c r="P439" i="1" s="1"/>
  <c r="P440" i="1" s="1"/>
  <c r="P441" i="1" s="1"/>
  <c r="P442" i="1" s="1"/>
  <c r="P443" i="1" s="1"/>
  <c r="P444" i="1" s="1"/>
  <c r="P445" i="1" s="1"/>
  <c r="J416" i="1"/>
  <c r="N416" i="1"/>
  <c r="F417" i="1"/>
  <c r="Q416" i="1" l="1"/>
  <c r="U416" i="1" s="1"/>
  <c r="V416" i="1" s="1"/>
  <c r="J417" i="1"/>
  <c r="N417" i="1"/>
  <c r="Q417" i="1" s="1"/>
  <c r="U417" i="1" s="1"/>
  <c r="V417" i="1" s="1"/>
  <c r="AF417" i="1" s="1"/>
  <c r="B417" i="1" s="1"/>
  <c r="F418" i="1"/>
  <c r="Q415" i="1"/>
  <c r="U415" i="1" s="1"/>
  <c r="V415" i="1" s="1"/>
  <c r="AF415" i="1" s="1"/>
  <c r="B415" i="1" s="1"/>
  <c r="AF416" i="1" l="1"/>
  <c r="N418" i="1"/>
  <c r="Q418" i="1" s="1"/>
  <c r="U418" i="1" s="1"/>
  <c r="V418" i="1" s="1"/>
  <c r="AF418" i="1" s="1"/>
  <c r="B418" i="1" s="1"/>
  <c r="J418" i="1"/>
  <c r="F419" i="1"/>
  <c r="B416" i="1" l="1"/>
  <c r="N419" i="1"/>
  <c r="Q419" i="1" s="1"/>
  <c r="U419" i="1" s="1"/>
  <c r="V419" i="1" s="1"/>
  <c r="J419" i="1"/>
  <c r="F420" i="1"/>
  <c r="AF419" i="1" l="1"/>
  <c r="J420" i="1"/>
  <c r="N420" i="1"/>
  <c r="Q420" i="1" s="1"/>
  <c r="U420" i="1" s="1"/>
  <c r="V420" i="1" s="1"/>
  <c r="AF420" i="1" s="1"/>
  <c r="B420" i="1" s="1"/>
  <c r="F421" i="1"/>
  <c r="B419" i="1" l="1"/>
  <c r="N421" i="1"/>
  <c r="Q421" i="1" s="1"/>
  <c r="U421" i="1" s="1"/>
  <c r="V421" i="1" s="1"/>
  <c r="AF421" i="1" s="1"/>
  <c r="B421" i="1" s="1"/>
  <c r="J421" i="1"/>
  <c r="F422" i="1"/>
  <c r="N422" i="1" l="1"/>
  <c r="Q422" i="1" s="1"/>
  <c r="U422" i="1" s="1"/>
  <c r="V422" i="1" s="1"/>
  <c r="AF422" i="1" s="1"/>
  <c r="B422" i="1" s="1"/>
  <c r="J422" i="1"/>
  <c r="F423" i="1"/>
  <c r="J423" i="1" l="1"/>
  <c r="N423" i="1"/>
  <c r="Q423" i="1" s="1"/>
  <c r="U423" i="1" s="1"/>
  <c r="V423" i="1" s="1"/>
  <c r="F424" i="1"/>
  <c r="AF423" i="1" l="1"/>
  <c r="J424" i="1"/>
  <c r="N424" i="1"/>
  <c r="Q424" i="1" s="1"/>
  <c r="U424" i="1" s="1"/>
  <c r="V424" i="1" s="1"/>
  <c r="AF424" i="1" s="1"/>
  <c r="B424" i="1" s="1"/>
  <c r="F425" i="1"/>
  <c r="B423" i="1" l="1"/>
  <c r="J425" i="1"/>
  <c r="N425" i="1"/>
  <c r="Q425" i="1" s="1"/>
  <c r="U425" i="1" s="1"/>
  <c r="V425" i="1" s="1"/>
  <c r="F426" i="1"/>
  <c r="AF425" i="1" l="1"/>
  <c r="N426" i="1"/>
  <c r="Q426" i="1" s="1"/>
  <c r="U426" i="1" s="1"/>
  <c r="V426" i="1" s="1"/>
  <c r="AF426" i="1" s="1"/>
  <c r="B426" i="1" s="1"/>
  <c r="J426" i="1"/>
  <c r="F427" i="1"/>
  <c r="B425" i="1" l="1"/>
  <c r="N427" i="1"/>
  <c r="Q427" i="1" s="1"/>
  <c r="U427" i="1" s="1"/>
  <c r="V427" i="1" s="1"/>
  <c r="J427" i="1"/>
  <c r="F428" i="1"/>
  <c r="AF427" i="1" l="1"/>
  <c r="J428" i="1"/>
  <c r="N428" i="1"/>
  <c r="Q428" i="1" s="1"/>
  <c r="U428" i="1" s="1"/>
  <c r="V428" i="1" s="1"/>
  <c r="AF428" i="1" s="1"/>
  <c r="B428" i="1" s="1"/>
  <c r="F429" i="1"/>
  <c r="B427" i="1" l="1"/>
  <c r="N429" i="1"/>
  <c r="Q429" i="1" s="1"/>
  <c r="U429" i="1" s="1"/>
  <c r="V429" i="1" s="1"/>
  <c r="AF429" i="1" s="1"/>
  <c r="B429" i="1" s="1"/>
  <c r="J429" i="1"/>
  <c r="F430" i="1"/>
  <c r="J430" i="1" l="1"/>
  <c r="N430" i="1"/>
  <c r="Q430" i="1" s="1"/>
  <c r="U430" i="1" s="1"/>
  <c r="V430" i="1" s="1"/>
  <c r="F431" i="1"/>
  <c r="AF430" i="1" l="1"/>
  <c r="J431" i="1"/>
  <c r="N431" i="1"/>
  <c r="Q431" i="1" s="1"/>
  <c r="U431" i="1" s="1"/>
  <c r="V431" i="1" s="1"/>
  <c r="AF431" i="1" s="1"/>
  <c r="B431" i="1" s="1"/>
  <c r="F432" i="1"/>
  <c r="B430" i="1" l="1"/>
  <c r="N432" i="1"/>
  <c r="Q432" i="1" s="1"/>
  <c r="U432" i="1" s="1"/>
  <c r="V432" i="1" s="1"/>
  <c r="J432" i="1"/>
  <c r="F433" i="1"/>
  <c r="AF432" i="1" l="1"/>
  <c r="J433" i="1"/>
  <c r="N433" i="1"/>
  <c r="Q433" i="1" s="1"/>
  <c r="U433" i="1" s="1"/>
  <c r="V433" i="1" s="1"/>
  <c r="AF433" i="1" s="1"/>
  <c r="B433" i="1" s="1"/>
  <c r="F434" i="1"/>
  <c r="B432" i="1" l="1"/>
  <c r="N434" i="1"/>
  <c r="Q434" i="1" s="1"/>
  <c r="U434" i="1" s="1"/>
  <c r="V434" i="1" s="1"/>
  <c r="J434" i="1"/>
  <c r="F435" i="1"/>
  <c r="AF434" i="1" l="1"/>
  <c r="J435" i="1"/>
  <c r="N435" i="1"/>
  <c r="Q435" i="1" s="1"/>
  <c r="U435" i="1" s="1"/>
  <c r="V435" i="1" s="1"/>
  <c r="AF435" i="1" s="1"/>
  <c r="B435" i="1" s="1"/>
  <c r="F436" i="1"/>
  <c r="B434" i="1" l="1"/>
  <c r="N436" i="1"/>
  <c r="Q436" i="1" s="1"/>
  <c r="U436" i="1" s="1"/>
  <c r="V436" i="1" s="1"/>
  <c r="AF436" i="1" s="1"/>
  <c r="B436" i="1" s="1"/>
  <c r="J436" i="1"/>
  <c r="F437" i="1"/>
  <c r="J437" i="1" l="1"/>
  <c r="N437" i="1"/>
  <c r="Q437" i="1" s="1"/>
  <c r="U437" i="1" s="1"/>
  <c r="V437" i="1" s="1"/>
  <c r="F438" i="1"/>
  <c r="AF437" i="1" l="1"/>
  <c r="N438" i="1"/>
  <c r="Q438" i="1" s="1"/>
  <c r="U438" i="1" s="1"/>
  <c r="V438" i="1" s="1"/>
  <c r="AF438" i="1" s="1"/>
  <c r="B438" i="1" s="1"/>
  <c r="J438" i="1"/>
  <c r="F439" i="1"/>
  <c r="B437" i="1" l="1"/>
  <c r="J439" i="1"/>
  <c r="N439" i="1"/>
  <c r="Q439" i="1" s="1"/>
  <c r="U439" i="1" s="1"/>
  <c r="V439" i="1" s="1"/>
  <c r="F440" i="1"/>
  <c r="AF439" i="1" l="1"/>
  <c r="J440" i="1"/>
  <c r="N440" i="1"/>
  <c r="Q440" i="1" s="1"/>
  <c r="U440" i="1" s="1"/>
  <c r="V440" i="1" s="1"/>
  <c r="AF440" i="1" s="1"/>
  <c r="B440" i="1" s="1"/>
  <c r="F441" i="1"/>
  <c r="B439" i="1" l="1"/>
  <c r="N441" i="1"/>
  <c r="Q441" i="1" s="1"/>
  <c r="U441" i="1" s="1"/>
  <c r="V441" i="1" s="1"/>
  <c r="J441" i="1"/>
  <c r="F442" i="1"/>
  <c r="AF441" i="1" l="1"/>
  <c r="N442" i="1"/>
  <c r="Q442" i="1" s="1"/>
  <c r="U442" i="1" s="1"/>
  <c r="V442" i="1" s="1"/>
  <c r="AF442" i="1" s="1"/>
  <c r="B442" i="1" s="1"/>
  <c r="J442" i="1"/>
  <c r="F443" i="1"/>
  <c r="B441" i="1" l="1"/>
  <c r="F444" i="1"/>
  <c r="N443" i="1"/>
  <c r="Q443" i="1" s="1"/>
  <c r="U443" i="1" s="1"/>
  <c r="V443" i="1" s="1"/>
  <c r="AF443" i="1" s="1"/>
  <c r="B443" i="1" s="1"/>
  <c r="J443" i="1"/>
  <c r="N444" i="1" l="1"/>
  <c r="Q444" i="1" s="1"/>
  <c r="U444" i="1" s="1"/>
  <c r="V444" i="1" s="1"/>
  <c r="J444" i="1"/>
  <c r="F445" i="1"/>
  <c r="AF444" i="1" l="1"/>
  <c r="F446" i="1"/>
  <c r="N445" i="1"/>
  <c r="J445" i="1"/>
  <c r="B444" i="1" l="1"/>
  <c r="O446" i="1"/>
  <c r="Q445" i="1"/>
  <c r="N446" i="1"/>
  <c r="J446" i="1"/>
  <c r="F447" i="1"/>
  <c r="R445" i="1" l="1"/>
  <c r="U445" i="1"/>
  <c r="J447" i="1"/>
  <c r="N447" i="1"/>
  <c r="F448" i="1"/>
  <c r="O447" i="1"/>
  <c r="O448" i="1" s="1"/>
  <c r="O449" i="1" s="1"/>
  <c r="O450" i="1" s="1"/>
  <c r="O451" i="1" s="1"/>
  <c r="O452" i="1" s="1"/>
  <c r="O453" i="1" s="1"/>
  <c r="O454" i="1" s="1"/>
  <c r="O455" i="1" s="1"/>
  <c r="O456" i="1" s="1"/>
  <c r="O457" i="1" s="1"/>
  <c r="O458" i="1" s="1"/>
  <c r="O459" i="1" s="1"/>
  <c r="O460" i="1" s="1"/>
  <c r="O461" i="1" s="1"/>
  <c r="O462" i="1" s="1"/>
  <c r="O463" i="1" s="1"/>
  <c r="O464" i="1" s="1"/>
  <c r="O465" i="1" s="1"/>
  <c r="O466" i="1" s="1"/>
  <c r="O467" i="1" s="1"/>
  <c r="O468" i="1" s="1"/>
  <c r="O469" i="1" s="1"/>
  <c r="O470" i="1" s="1"/>
  <c r="O471" i="1" s="1"/>
  <c r="O472" i="1" s="1"/>
  <c r="O473" i="1" s="1"/>
  <c r="O474" i="1" s="1"/>
  <c r="O475" i="1" s="1"/>
  <c r="O476" i="1" s="1"/>
  <c r="P446" i="1"/>
  <c r="P447" i="1" s="1"/>
  <c r="P448" i="1" s="1"/>
  <c r="P449" i="1" s="1"/>
  <c r="P450" i="1" s="1"/>
  <c r="P451" i="1" s="1"/>
  <c r="P452" i="1" s="1"/>
  <c r="P453" i="1" s="1"/>
  <c r="P454" i="1" s="1"/>
  <c r="P455" i="1" s="1"/>
  <c r="P456" i="1" s="1"/>
  <c r="P457" i="1" s="1"/>
  <c r="P458" i="1" s="1"/>
  <c r="P459" i="1" s="1"/>
  <c r="P460" i="1" s="1"/>
  <c r="P461" i="1" s="1"/>
  <c r="P462" i="1" s="1"/>
  <c r="P463" i="1" s="1"/>
  <c r="P464" i="1" s="1"/>
  <c r="P465" i="1" s="1"/>
  <c r="P466" i="1" s="1"/>
  <c r="P467" i="1" s="1"/>
  <c r="P468" i="1" s="1"/>
  <c r="P469" i="1" s="1"/>
  <c r="P470" i="1" s="1"/>
  <c r="P471" i="1" s="1"/>
  <c r="P472" i="1" s="1"/>
  <c r="P473" i="1" s="1"/>
  <c r="P474" i="1" s="1"/>
  <c r="P475" i="1" s="1"/>
  <c r="P476" i="1" s="1"/>
  <c r="Q447" i="1" l="1"/>
  <c r="U447" i="1" s="1"/>
  <c r="J448" i="1"/>
  <c r="N448" i="1"/>
  <c r="Q448" i="1" s="1"/>
  <c r="U448" i="1" s="1"/>
  <c r="F449" i="1"/>
  <c r="R446" i="1"/>
  <c r="T445" i="1"/>
  <c r="V445" i="1" s="1"/>
  <c r="S445" i="1"/>
  <c r="Q446" i="1"/>
  <c r="U446" i="1" s="1"/>
  <c r="AF445" i="1" l="1"/>
  <c r="N449" i="1"/>
  <c r="Q449" i="1" s="1"/>
  <c r="U449" i="1" s="1"/>
  <c r="J449" i="1"/>
  <c r="F450" i="1"/>
  <c r="R447" i="1"/>
  <c r="T446" i="1"/>
  <c r="V446" i="1" s="1"/>
  <c r="AF446" i="1" s="1"/>
  <c r="B446" i="1" s="1"/>
  <c r="S446" i="1"/>
  <c r="Z445" i="1"/>
  <c r="AE445" i="1"/>
  <c r="B445" i="1" l="1"/>
  <c r="AE446" i="1"/>
  <c r="T447" i="1"/>
  <c r="V447" i="1" s="1"/>
  <c r="R448" i="1"/>
  <c r="S447" i="1"/>
  <c r="AE447" i="1" s="1"/>
  <c r="AG445" i="1"/>
  <c r="N450" i="1"/>
  <c r="Q450" i="1" s="1"/>
  <c r="U450" i="1" s="1"/>
  <c r="J450" i="1"/>
  <c r="F451" i="1"/>
  <c r="AF447" i="1" l="1"/>
  <c r="N451" i="1"/>
  <c r="Q451" i="1" s="1"/>
  <c r="U451" i="1" s="1"/>
  <c r="J451" i="1"/>
  <c r="F452" i="1"/>
  <c r="R449" i="1"/>
  <c r="T448" i="1"/>
  <c r="V448" i="1" s="1"/>
  <c r="AF448" i="1" s="1"/>
  <c r="B448" i="1" s="1"/>
  <c r="S448" i="1"/>
  <c r="AE448" i="1" s="1"/>
  <c r="B447" i="1" l="1"/>
  <c r="T449" i="1"/>
  <c r="V449" i="1" s="1"/>
  <c r="AF449" i="1" s="1"/>
  <c r="B449" i="1" s="1"/>
  <c r="R450" i="1"/>
  <c r="S449" i="1"/>
  <c r="AE449" i="1" s="1"/>
  <c r="N452" i="1"/>
  <c r="Q452" i="1" s="1"/>
  <c r="U452" i="1" s="1"/>
  <c r="J452" i="1"/>
  <c r="F453" i="1"/>
  <c r="N453" i="1" l="1"/>
  <c r="Q453" i="1" s="1"/>
  <c r="U453" i="1" s="1"/>
  <c r="J453" i="1"/>
  <c r="F454" i="1"/>
  <c r="R451" i="1"/>
  <c r="T450" i="1"/>
  <c r="V450" i="1" s="1"/>
  <c r="AF450" i="1" s="1"/>
  <c r="B450" i="1" s="1"/>
  <c r="S450" i="1"/>
  <c r="AE450" i="1" s="1"/>
  <c r="T451" i="1" l="1"/>
  <c r="V451" i="1" s="1"/>
  <c r="R452" i="1"/>
  <c r="S451" i="1"/>
  <c r="AE451" i="1" s="1"/>
  <c r="J454" i="1"/>
  <c r="N454" i="1"/>
  <c r="Q454" i="1" s="1"/>
  <c r="U454" i="1" s="1"/>
  <c r="F455" i="1"/>
  <c r="AF451" i="1" l="1"/>
  <c r="J455" i="1"/>
  <c r="N455" i="1"/>
  <c r="Q455" i="1" s="1"/>
  <c r="U455" i="1" s="1"/>
  <c r="F456" i="1"/>
  <c r="R453" i="1"/>
  <c r="T452" i="1"/>
  <c r="V452" i="1" s="1"/>
  <c r="AF452" i="1" s="1"/>
  <c r="B452" i="1" s="1"/>
  <c r="S452" i="1"/>
  <c r="AE452" i="1" s="1"/>
  <c r="B451" i="1" l="1"/>
  <c r="R454" i="1"/>
  <c r="T453" i="1"/>
  <c r="V453" i="1" s="1"/>
  <c r="S453" i="1"/>
  <c r="AE453" i="1" s="1"/>
  <c r="J456" i="1"/>
  <c r="N456" i="1"/>
  <c r="Q456" i="1" s="1"/>
  <c r="U456" i="1" s="1"/>
  <c r="F457" i="1"/>
  <c r="AF453" i="1" l="1"/>
  <c r="N457" i="1"/>
  <c r="Q457" i="1" s="1"/>
  <c r="U457" i="1" s="1"/>
  <c r="J457" i="1"/>
  <c r="F458" i="1"/>
  <c r="T454" i="1"/>
  <c r="V454" i="1" s="1"/>
  <c r="AF454" i="1" s="1"/>
  <c r="B454" i="1" s="1"/>
  <c r="R455" i="1"/>
  <c r="S454" i="1"/>
  <c r="AE454" i="1" s="1"/>
  <c r="B453" i="1" l="1"/>
  <c r="R456" i="1"/>
  <c r="T455" i="1"/>
  <c r="V455" i="1" s="1"/>
  <c r="S455" i="1"/>
  <c r="AE455" i="1" s="1"/>
  <c r="N458" i="1"/>
  <c r="Q458" i="1" s="1"/>
  <c r="U458" i="1" s="1"/>
  <c r="J458" i="1"/>
  <c r="F459" i="1"/>
  <c r="AF455" i="1" l="1"/>
  <c r="N459" i="1"/>
  <c r="Q459" i="1" s="1"/>
  <c r="U459" i="1" s="1"/>
  <c r="J459" i="1"/>
  <c r="F460" i="1"/>
  <c r="R457" i="1"/>
  <c r="T456" i="1"/>
  <c r="V456" i="1" s="1"/>
  <c r="AF456" i="1" s="1"/>
  <c r="B456" i="1" s="1"/>
  <c r="S456" i="1"/>
  <c r="AE456" i="1" s="1"/>
  <c r="B455" i="1" l="1"/>
  <c r="T457" i="1"/>
  <c r="V457" i="1" s="1"/>
  <c r="AF457" i="1" s="1"/>
  <c r="B457" i="1" s="1"/>
  <c r="R458" i="1"/>
  <c r="S457" i="1"/>
  <c r="AE457" i="1" s="1"/>
  <c r="N460" i="1"/>
  <c r="Q460" i="1" s="1"/>
  <c r="U460" i="1" s="1"/>
  <c r="J460" i="1"/>
  <c r="F461" i="1"/>
  <c r="N461" i="1" l="1"/>
  <c r="Q461" i="1" s="1"/>
  <c r="U461" i="1" s="1"/>
  <c r="J461" i="1"/>
  <c r="F462" i="1"/>
  <c r="R459" i="1"/>
  <c r="T458" i="1"/>
  <c r="V458" i="1" s="1"/>
  <c r="S458" i="1"/>
  <c r="AE458" i="1" s="1"/>
  <c r="AF458" i="1" l="1"/>
  <c r="R460" i="1"/>
  <c r="T459" i="1"/>
  <c r="V459" i="1" s="1"/>
  <c r="AF459" i="1" s="1"/>
  <c r="B459" i="1" s="1"/>
  <c r="S459" i="1"/>
  <c r="AE459" i="1" s="1"/>
  <c r="J462" i="1"/>
  <c r="N462" i="1"/>
  <c r="Q462" i="1" s="1"/>
  <c r="U462" i="1" s="1"/>
  <c r="F463" i="1"/>
  <c r="B458" i="1" l="1"/>
  <c r="N463" i="1"/>
  <c r="Q463" i="1" s="1"/>
  <c r="U463" i="1" s="1"/>
  <c r="J463" i="1"/>
  <c r="F464" i="1"/>
  <c r="T460" i="1"/>
  <c r="V460" i="1" s="1"/>
  <c r="R461" i="1"/>
  <c r="S460" i="1"/>
  <c r="AE460" i="1" s="1"/>
  <c r="AF460" i="1" l="1"/>
  <c r="N464" i="1"/>
  <c r="Q464" i="1" s="1"/>
  <c r="U464" i="1" s="1"/>
  <c r="J464" i="1"/>
  <c r="F465" i="1"/>
  <c r="T461" i="1"/>
  <c r="V461" i="1" s="1"/>
  <c r="AF461" i="1" s="1"/>
  <c r="B461" i="1" s="1"/>
  <c r="R462" i="1"/>
  <c r="S461" i="1"/>
  <c r="AE461" i="1" s="1"/>
  <c r="B460" i="1" l="1"/>
  <c r="R463" i="1"/>
  <c r="T462" i="1"/>
  <c r="V462" i="1" s="1"/>
  <c r="S462" i="1"/>
  <c r="AE462" i="1" s="1"/>
  <c r="N465" i="1"/>
  <c r="Q465" i="1" s="1"/>
  <c r="U465" i="1" s="1"/>
  <c r="J465" i="1"/>
  <c r="F466" i="1"/>
  <c r="AF462" i="1" l="1"/>
  <c r="N466" i="1"/>
  <c r="Q466" i="1" s="1"/>
  <c r="U466" i="1" s="1"/>
  <c r="J466" i="1"/>
  <c r="F467" i="1"/>
  <c r="T463" i="1"/>
  <c r="V463" i="1" s="1"/>
  <c r="AF463" i="1" s="1"/>
  <c r="B463" i="1" s="1"/>
  <c r="R464" i="1"/>
  <c r="S463" i="1"/>
  <c r="AE463" i="1" s="1"/>
  <c r="B462" i="1" l="1"/>
  <c r="J467" i="1"/>
  <c r="N467" i="1"/>
  <c r="Q467" i="1" s="1"/>
  <c r="U467" i="1" s="1"/>
  <c r="F468" i="1"/>
  <c r="T464" i="1"/>
  <c r="V464" i="1" s="1"/>
  <c r="AF464" i="1" s="1"/>
  <c r="B464" i="1" s="1"/>
  <c r="R465" i="1"/>
  <c r="S464" i="1"/>
  <c r="AE464" i="1" s="1"/>
  <c r="N468" i="1" l="1"/>
  <c r="Q468" i="1" s="1"/>
  <c r="U468" i="1" s="1"/>
  <c r="J468" i="1"/>
  <c r="F469" i="1"/>
  <c r="R466" i="1"/>
  <c r="T465" i="1"/>
  <c r="V465" i="1" s="1"/>
  <c r="S465" i="1"/>
  <c r="AE465" i="1" s="1"/>
  <c r="AF465" i="1" l="1"/>
  <c r="R467" i="1"/>
  <c r="T466" i="1"/>
  <c r="V466" i="1" s="1"/>
  <c r="AF466" i="1" s="1"/>
  <c r="B466" i="1" s="1"/>
  <c r="S466" i="1"/>
  <c r="AE466" i="1" s="1"/>
  <c r="N469" i="1"/>
  <c r="Q469" i="1" s="1"/>
  <c r="U469" i="1" s="1"/>
  <c r="J469" i="1"/>
  <c r="F470" i="1"/>
  <c r="B465" i="1" l="1"/>
  <c r="J470" i="1"/>
  <c r="N470" i="1"/>
  <c r="Q470" i="1" s="1"/>
  <c r="U470" i="1" s="1"/>
  <c r="F471" i="1"/>
  <c r="T467" i="1"/>
  <c r="V467" i="1" s="1"/>
  <c r="R468" i="1"/>
  <c r="S467" i="1"/>
  <c r="AE467" i="1" s="1"/>
  <c r="AF467" i="1" l="1"/>
  <c r="R469" i="1"/>
  <c r="T468" i="1"/>
  <c r="V468" i="1" s="1"/>
  <c r="AF468" i="1" s="1"/>
  <c r="B468" i="1" s="1"/>
  <c r="S468" i="1"/>
  <c r="AE468" i="1" s="1"/>
  <c r="J471" i="1"/>
  <c r="N471" i="1"/>
  <c r="Q471" i="1" s="1"/>
  <c r="U471" i="1" s="1"/>
  <c r="F472" i="1"/>
  <c r="B467" i="1" l="1"/>
  <c r="N472" i="1"/>
  <c r="Q472" i="1" s="1"/>
  <c r="U472" i="1" s="1"/>
  <c r="J472" i="1"/>
  <c r="F473" i="1"/>
  <c r="R470" i="1"/>
  <c r="T469" i="1"/>
  <c r="V469" i="1" s="1"/>
  <c r="S469" i="1"/>
  <c r="AE469" i="1" s="1"/>
  <c r="AF469" i="1" l="1"/>
  <c r="T470" i="1"/>
  <c r="V470" i="1" s="1"/>
  <c r="AF470" i="1" s="1"/>
  <c r="B470" i="1" s="1"/>
  <c r="R471" i="1"/>
  <c r="S470" i="1"/>
  <c r="AE470" i="1" s="1"/>
  <c r="J473" i="1"/>
  <c r="N473" i="1"/>
  <c r="Q473" i="1" s="1"/>
  <c r="U473" i="1" s="1"/>
  <c r="F474" i="1"/>
  <c r="B469" i="1" l="1"/>
  <c r="J474" i="1"/>
  <c r="N474" i="1"/>
  <c r="Q474" i="1" s="1"/>
  <c r="U474" i="1" s="1"/>
  <c r="F475" i="1"/>
  <c r="T471" i="1"/>
  <c r="V471" i="1" s="1"/>
  <c r="AF471" i="1" s="1"/>
  <c r="B471" i="1" s="1"/>
  <c r="R472" i="1"/>
  <c r="S471" i="1"/>
  <c r="AE471" i="1" s="1"/>
  <c r="R473" i="1" l="1"/>
  <c r="T472" i="1"/>
  <c r="V472" i="1" s="1"/>
  <c r="S472" i="1"/>
  <c r="AE472" i="1" s="1"/>
  <c r="N475" i="1"/>
  <c r="Q475" i="1" s="1"/>
  <c r="U475" i="1" s="1"/>
  <c r="J475" i="1"/>
  <c r="F476" i="1"/>
  <c r="AF472" i="1" l="1"/>
  <c r="F477" i="1"/>
  <c r="N476" i="1"/>
  <c r="J476" i="1"/>
  <c r="R474" i="1"/>
  <c r="T473" i="1"/>
  <c r="V473" i="1" s="1"/>
  <c r="AF473" i="1" s="1"/>
  <c r="B473" i="1" s="1"/>
  <c r="S473" i="1"/>
  <c r="AE473" i="1" s="1"/>
  <c r="B472" i="1" l="1"/>
  <c r="R475" i="1"/>
  <c r="T474" i="1"/>
  <c r="V474" i="1" s="1"/>
  <c r="S474" i="1"/>
  <c r="AE474" i="1" s="1"/>
  <c r="O477" i="1"/>
  <c r="Q476" i="1"/>
  <c r="U476" i="1" s="1"/>
  <c r="J477" i="1"/>
  <c r="N477" i="1"/>
  <c r="F478" i="1"/>
  <c r="AF474" i="1" l="1"/>
  <c r="N478" i="1"/>
  <c r="J478" i="1"/>
  <c r="F479" i="1"/>
  <c r="O478" i="1"/>
  <c r="O479" i="1" s="1"/>
  <c r="O480" i="1" s="1"/>
  <c r="O481" i="1" s="1"/>
  <c r="O482" i="1" s="1"/>
  <c r="O483" i="1" s="1"/>
  <c r="O484" i="1" s="1"/>
  <c r="O485" i="1" s="1"/>
  <c r="O486" i="1" s="1"/>
  <c r="O487" i="1" s="1"/>
  <c r="O488" i="1" s="1"/>
  <c r="O489" i="1" s="1"/>
  <c r="O490" i="1" s="1"/>
  <c r="O491" i="1" s="1"/>
  <c r="O492" i="1" s="1"/>
  <c r="O493" i="1" s="1"/>
  <c r="O494" i="1" s="1"/>
  <c r="O495" i="1" s="1"/>
  <c r="O496" i="1" s="1"/>
  <c r="O497" i="1" s="1"/>
  <c r="O498" i="1" s="1"/>
  <c r="O499" i="1" s="1"/>
  <c r="O500" i="1" s="1"/>
  <c r="O501" i="1" s="1"/>
  <c r="O502" i="1" s="1"/>
  <c r="O503" i="1" s="1"/>
  <c r="O504" i="1" s="1"/>
  <c r="P477" i="1"/>
  <c r="P478" i="1" s="1"/>
  <c r="P479" i="1" s="1"/>
  <c r="P480" i="1" s="1"/>
  <c r="P481" i="1" s="1"/>
  <c r="P482" i="1" s="1"/>
  <c r="P483" i="1" s="1"/>
  <c r="P484" i="1" s="1"/>
  <c r="P485" i="1" s="1"/>
  <c r="P486" i="1" s="1"/>
  <c r="P487" i="1" s="1"/>
  <c r="P488" i="1" s="1"/>
  <c r="P489" i="1" s="1"/>
  <c r="P490" i="1" s="1"/>
  <c r="P491" i="1" s="1"/>
  <c r="P492" i="1" s="1"/>
  <c r="P493" i="1" s="1"/>
  <c r="P494" i="1" s="1"/>
  <c r="P495" i="1" s="1"/>
  <c r="P496" i="1" s="1"/>
  <c r="P497" i="1" s="1"/>
  <c r="P498" i="1" s="1"/>
  <c r="P499" i="1" s="1"/>
  <c r="P500" i="1" s="1"/>
  <c r="P501" i="1" s="1"/>
  <c r="P502" i="1" s="1"/>
  <c r="P503" i="1" s="1"/>
  <c r="P504" i="1" s="1"/>
  <c r="R476" i="1"/>
  <c r="T475" i="1"/>
  <c r="V475" i="1" s="1"/>
  <c r="AF475" i="1" s="1"/>
  <c r="B475" i="1" s="1"/>
  <c r="S475" i="1"/>
  <c r="AE475" i="1" s="1"/>
  <c r="B474" i="1" l="1"/>
  <c r="R477" i="1"/>
  <c r="T476" i="1"/>
  <c r="V476" i="1" s="1"/>
  <c r="S476" i="1"/>
  <c r="Q477" i="1"/>
  <c r="U477" i="1" s="1"/>
  <c r="N479" i="1"/>
  <c r="Q479" i="1" s="1"/>
  <c r="U479" i="1" s="1"/>
  <c r="J479" i="1"/>
  <c r="F480" i="1"/>
  <c r="Q478" i="1"/>
  <c r="U478" i="1" s="1"/>
  <c r="AF476" i="1" l="1"/>
  <c r="N480" i="1"/>
  <c r="Q480" i="1" s="1"/>
  <c r="U480" i="1" s="1"/>
  <c r="J480" i="1"/>
  <c r="F481" i="1"/>
  <c r="Z476" i="1"/>
  <c r="AE476" i="1"/>
  <c r="R478" i="1"/>
  <c r="T477" i="1"/>
  <c r="V477" i="1" s="1"/>
  <c r="AF477" i="1" s="1"/>
  <c r="B477" i="1" s="1"/>
  <c r="S477" i="1"/>
  <c r="B476" i="1" l="1"/>
  <c r="AE477" i="1"/>
  <c r="AG476" i="1"/>
  <c r="J481" i="1"/>
  <c r="N481" i="1"/>
  <c r="Q481" i="1" s="1"/>
  <c r="U481" i="1" s="1"/>
  <c r="F482" i="1"/>
  <c r="R479" i="1"/>
  <c r="T478" i="1"/>
  <c r="V478" i="1" s="1"/>
  <c r="AF478" i="1" s="1"/>
  <c r="B478" i="1" s="1"/>
  <c r="S478" i="1"/>
  <c r="AE478" i="1" s="1"/>
  <c r="R480" i="1" l="1"/>
  <c r="T479" i="1"/>
  <c r="V479" i="1" s="1"/>
  <c r="AF479" i="1" s="1"/>
  <c r="B479" i="1" s="1"/>
  <c r="S479" i="1"/>
  <c r="AE479" i="1" s="1"/>
  <c r="N482" i="1"/>
  <c r="Q482" i="1" s="1"/>
  <c r="U482" i="1" s="1"/>
  <c r="J482" i="1"/>
  <c r="F483" i="1"/>
  <c r="J483" i="1" l="1"/>
  <c r="N483" i="1"/>
  <c r="Q483" i="1" s="1"/>
  <c r="U483" i="1" s="1"/>
  <c r="F484" i="1"/>
  <c r="R481" i="1"/>
  <c r="T480" i="1"/>
  <c r="V480" i="1" s="1"/>
  <c r="AF480" i="1" s="1"/>
  <c r="B480" i="1" s="1"/>
  <c r="S480" i="1"/>
  <c r="AE480" i="1" s="1"/>
  <c r="R482" i="1" l="1"/>
  <c r="T481" i="1"/>
  <c r="V481" i="1" s="1"/>
  <c r="S481" i="1"/>
  <c r="AE481" i="1" s="1"/>
  <c r="N484" i="1"/>
  <c r="Q484" i="1" s="1"/>
  <c r="U484" i="1" s="1"/>
  <c r="J484" i="1"/>
  <c r="F485" i="1"/>
  <c r="AF481" i="1" l="1"/>
  <c r="J485" i="1"/>
  <c r="N485" i="1"/>
  <c r="Q485" i="1" s="1"/>
  <c r="U485" i="1" s="1"/>
  <c r="F486" i="1"/>
  <c r="T482" i="1"/>
  <c r="V482" i="1" s="1"/>
  <c r="AF482" i="1" s="1"/>
  <c r="B482" i="1" s="1"/>
  <c r="R483" i="1"/>
  <c r="S482" i="1"/>
  <c r="AE482" i="1" s="1"/>
  <c r="B481" i="1" l="1"/>
  <c r="R484" i="1"/>
  <c r="T483" i="1"/>
  <c r="V483" i="1" s="1"/>
  <c r="S483" i="1"/>
  <c r="AE483" i="1" s="1"/>
  <c r="J486" i="1"/>
  <c r="N486" i="1"/>
  <c r="Q486" i="1" s="1"/>
  <c r="U486" i="1" s="1"/>
  <c r="F487" i="1"/>
  <c r="AF483" i="1" l="1"/>
  <c r="F488" i="1"/>
  <c r="J487" i="1"/>
  <c r="N487" i="1"/>
  <c r="Q487" i="1" s="1"/>
  <c r="U487" i="1" s="1"/>
  <c r="T484" i="1"/>
  <c r="V484" i="1" s="1"/>
  <c r="AF484" i="1" s="1"/>
  <c r="B484" i="1" s="1"/>
  <c r="R485" i="1"/>
  <c r="S484" i="1"/>
  <c r="AE484" i="1" s="1"/>
  <c r="B483" i="1" l="1"/>
  <c r="R486" i="1"/>
  <c r="T485" i="1"/>
  <c r="V485" i="1" s="1"/>
  <c r="AF485" i="1" s="1"/>
  <c r="B485" i="1" s="1"/>
  <c r="S485" i="1"/>
  <c r="AE485" i="1" s="1"/>
  <c r="N488" i="1"/>
  <c r="Q488" i="1" s="1"/>
  <c r="U488" i="1" s="1"/>
  <c r="J488" i="1"/>
  <c r="F489" i="1"/>
  <c r="R487" i="1" l="1"/>
  <c r="T486" i="1"/>
  <c r="V486" i="1" s="1"/>
  <c r="S486" i="1"/>
  <c r="AE486" i="1" s="1"/>
  <c r="N489" i="1"/>
  <c r="Q489" i="1" s="1"/>
  <c r="U489" i="1" s="1"/>
  <c r="J489" i="1"/>
  <c r="F490" i="1"/>
  <c r="AF486" i="1" l="1"/>
  <c r="N490" i="1"/>
  <c r="Q490" i="1" s="1"/>
  <c r="U490" i="1" s="1"/>
  <c r="J490" i="1"/>
  <c r="F491" i="1"/>
  <c r="R488" i="1"/>
  <c r="T487" i="1"/>
  <c r="V487" i="1" s="1"/>
  <c r="AF487" i="1" s="1"/>
  <c r="B487" i="1" s="1"/>
  <c r="S487" i="1"/>
  <c r="AE487" i="1" s="1"/>
  <c r="B486" i="1" l="1"/>
  <c r="T488" i="1"/>
  <c r="V488" i="1" s="1"/>
  <c r="R489" i="1"/>
  <c r="S488" i="1"/>
  <c r="AE488" i="1" s="1"/>
  <c r="N491" i="1"/>
  <c r="Q491" i="1" s="1"/>
  <c r="U491" i="1" s="1"/>
  <c r="J491" i="1"/>
  <c r="F492" i="1"/>
  <c r="AF488" i="1" l="1"/>
  <c r="J492" i="1"/>
  <c r="N492" i="1"/>
  <c r="Q492" i="1" s="1"/>
  <c r="U492" i="1" s="1"/>
  <c r="F493" i="1"/>
  <c r="R490" i="1"/>
  <c r="T489" i="1"/>
  <c r="V489" i="1" s="1"/>
  <c r="AF489" i="1" s="1"/>
  <c r="B489" i="1" s="1"/>
  <c r="S489" i="1"/>
  <c r="AE489" i="1" s="1"/>
  <c r="B488" i="1" l="1"/>
  <c r="T490" i="1"/>
  <c r="V490" i="1" s="1"/>
  <c r="R491" i="1"/>
  <c r="S490" i="1"/>
  <c r="AE490" i="1" s="1"/>
  <c r="J493" i="1"/>
  <c r="N493" i="1"/>
  <c r="Q493" i="1" s="1"/>
  <c r="U493" i="1" s="1"/>
  <c r="F494" i="1"/>
  <c r="AF490" i="1" l="1"/>
  <c r="J494" i="1"/>
  <c r="N494" i="1"/>
  <c r="Q494" i="1" s="1"/>
  <c r="U494" i="1" s="1"/>
  <c r="F495" i="1"/>
  <c r="T491" i="1"/>
  <c r="V491" i="1" s="1"/>
  <c r="AF491" i="1" s="1"/>
  <c r="B491" i="1" s="1"/>
  <c r="R492" i="1"/>
  <c r="S491" i="1"/>
  <c r="AE491" i="1" s="1"/>
  <c r="B490" i="1" l="1"/>
  <c r="R493" i="1"/>
  <c r="T492" i="1"/>
  <c r="V492" i="1" s="1"/>
  <c r="AF492" i="1" s="1"/>
  <c r="B492" i="1" s="1"/>
  <c r="S492" i="1"/>
  <c r="AE492" i="1" s="1"/>
  <c r="N495" i="1"/>
  <c r="Q495" i="1" s="1"/>
  <c r="U495" i="1" s="1"/>
  <c r="J495" i="1"/>
  <c r="F496" i="1"/>
  <c r="J496" i="1" l="1"/>
  <c r="N496" i="1"/>
  <c r="Q496" i="1" s="1"/>
  <c r="U496" i="1" s="1"/>
  <c r="F497" i="1"/>
  <c r="T493" i="1"/>
  <c r="V493" i="1" s="1"/>
  <c r="R494" i="1"/>
  <c r="S493" i="1"/>
  <c r="AE493" i="1" s="1"/>
  <c r="AF493" i="1" l="1"/>
  <c r="T494" i="1"/>
  <c r="V494" i="1" s="1"/>
  <c r="AF494" i="1" s="1"/>
  <c r="B494" i="1" s="1"/>
  <c r="R495" i="1"/>
  <c r="S494" i="1"/>
  <c r="AE494" i="1" s="1"/>
  <c r="N497" i="1"/>
  <c r="Q497" i="1" s="1"/>
  <c r="U497" i="1" s="1"/>
  <c r="J497" i="1"/>
  <c r="F498" i="1"/>
  <c r="B493" i="1" l="1"/>
  <c r="R496" i="1"/>
  <c r="T495" i="1"/>
  <c r="V495" i="1" s="1"/>
  <c r="S495" i="1"/>
  <c r="AE495" i="1" s="1"/>
  <c r="N498" i="1"/>
  <c r="Q498" i="1" s="1"/>
  <c r="U498" i="1" s="1"/>
  <c r="J498" i="1"/>
  <c r="F499" i="1"/>
  <c r="AF495" i="1" l="1"/>
  <c r="J499" i="1"/>
  <c r="N499" i="1"/>
  <c r="Q499" i="1" s="1"/>
  <c r="U499" i="1" s="1"/>
  <c r="F500" i="1"/>
  <c r="R497" i="1"/>
  <c r="T496" i="1"/>
  <c r="V496" i="1" s="1"/>
  <c r="AF496" i="1" s="1"/>
  <c r="B496" i="1" s="1"/>
  <c r="S496" i="1"/>
  <c r="AE496" i="1" s="1"/>
  <c r="B495" i="1" l="1"/>
  <c r="R498" i="1"/>
  <c r="T497" i="1"/>
  <c r="V497" i="1" s="1"/>
  <c r="S497" i="1"/>
  <c r="AE497" i="1" s="1"/>
  <c r="F501" i="1"/>
  <c r="N500" i="1"/>
  <c r="Q500" i="1" s="1"/>
  <c r="U500" i="1" s="1"/>
  <c r="J500" i="1"/>
  <c r="AF497" i="1" l="1"/>
  <c r="J501" i="1"/>
  <c r="N501" i="1"/>
  <c r="Q501" i="1" s="1"/>
  <c r="U501" i="1" s="1"/>
  <c r="F502" i="1"/>
  <c r="T498" i="1"/>
  <c r="V498" i="1" s="1"/>
  <c r="AF498" i="1" s="1"/>
  <c r="B498" i="1" s="1"/>
  <c r="R499" i="1"/>
  <c r="S498" i="1"/>
  <c r="AE498" i="1" s="1"/>
  <c r="B497" i="1" l="1"/>
  <c r="T499" i="1"/>
  <c r="V499" i="1" s="1"/>
  <c r="AF499" i="1" s="1"/>
  <c r="B499" i="1" s="1"/>
  <c r="R500" i="1"/>
  <c r="S499" i="1"/>
  <c r="AE499" i="1" s="1"/>
  <c r="N502" i="1"/>
  <c r="Q502" i="1" s="1"/>
  <c r="U502" i="1" s="1"/>
  <c r="J502" i="1"/>
  <c r="F503" i="1"/>
  <c r="T500" i="1" l="1"/>
  <c r="V500" i="1" s="1"/>
  <c r="R501" i="1"/>
  <c r="S500" i="1"/>
  <c r="AE500" i="1" s="1"/>
  <c r="N503" i="1"/>
  <c r="Q503" i="1" s="1"/>
  <c r="U503" i="1" s="1"/>
  <c r="J503" i="1"/>
  <c r="F504" i="1"/>
  <c r="AF500" i="1" l="1"/>
  <c r="T501" i="1"/>
  <c r="V501" i="1" s="1"/>
  <c r="AF501" i="1" s="1"/>
  <c r="B501" i="1" s="1"/>
  <c r="R502" i="1"/>
  <c r="S501" i="1"/>
  <c r="AE501" i="1" s="1"/>
  <c r="N504" i="1"/>
  <c r="J504" i="1"/>
  <c r="F505" i="1"/>
  <c r="B500" i="1" l="1"/>
  <c r="O505" i="1"/>
  <c r="Q504" i="1"/>
  <c r="U504" i="1" s="1"/>
  <c r="N505" i="1"/>
  <c r="J505" i="1"/>
  <c r="F506" i="1"/>
  <c r="T502" i="1"/>
  <c r="V502" i="1" s="1"/>
  <c r="R503" i="1"/>
  <c r="S502" i="1"/>
  <c r="AE502" i="1" s="1"/>
  <c r="AF502" i="1" l="1"/>
  <c r="J506" i="1"/>
  <c r="N506" i="1"/>
  <c r="F507" i="1"/>
  <c r="T503" i="1"/>
  <c r="V503" i="1" s="1"/>
  <c r="AF503" i="1" s="1"/>
  <c r="B503" i="1" s="1"/>
  <c r="R504" i="1"/>
  <c r="S503" i="1"/>
  <c r="AE503" i="1" s="1"/>
  <c r="O506" i="1"/>
  <c r="O507" i="1" s="1"/>
  <c r="O508" i="1" s="1"/>
  <c r="O509" i="1" s="1"/>
  <c r="O510" i="1" s="1"/>
  <c r="O511" i="1" s="1"/>
  <c r="O512" i="1" s="1"/>
  <c r="O513" i="1" s="1"/>
  <c r="O514" i="1" s="1"/>
  <c r="O515" i="1" s="1"/>
  <c r="O516" i="1" s="1"/>
  <c r="O517" i="1" s="1"/>
  <c r="O518" i="1" s="1"/>
  <c r="O519" i="1" s="1"/>
  <c r="O520" i="1" s="1"/>
  <c r="O521" i="1" s="1"/>
  <c r="O522" i="1" s="1"/>
  <c r="O523" i="1" s="1"/>
  <c r="O524" i="1" s="1"/>
  <c r="O525" i="1" s="1"/>
  <c r="O526" i="1" s="1"/>
  <c r="O527" i="1" s="1"/>
  <c r="O528" i="1" s="1"/>
  <c r="O529" i="1" s="1"/>
  <c r="O530" i="1" s="1"/>
  <c r="O531" i="1" s="1"/>
  <c r="O532" i="1" s="1"/>
  <c r="O533" i="1" s="1"/>
  <c r="O534" i="1" s="1"/>
  <c r="O535" i="1" s="1"/>
  <c r="P505" i="1"/>
  <c r="P506" i="1" s="1"/>
  <c r="P507" i="1" s="1"/>
  <c r="P508" i="1" s="1"/>
  <c r="P509" i="1" s="1"/>
  <c r="P510" i="1" s="1"/>
  <c r="P511" i="1" s="1"/>
  <c r="P512" i="1" s="1"/>
  <c r="P513" i="1" s="1"/>
  <c r="P514" i="1" s="1"/>
  <c r="P515" i="1" s="1"/>
  <c r="P516" i="1" s="1"/>
  <c r="P517" i="1" s="1"/>
  <c r="P518" i="1" s="1"/>
  <c r="P519" i="1" s="1"/>
  <c r="P520" i="1" s="1"/>
  <c r="P521" i="1" s="1"/>
  <c r="P522" i="1" s="1"/>
  <c r="P523" i="1" s="1"/>
  <c r="P524" i="1" s="1"/>
  <c r="P525" i="1" s="1"/>
  <c r="P526" i="1" s="1"/>
  <c r="P527" i="1" s="1"/>
  <c r="P528" i="1" s="1"/>
  <c r="P529" i="1" s="1"/>
  <c r="P530" i="1" s="1"/>
  <c r="P531" i="1" s="1"/>
  <c r="P532" i="1" s="1"/>
  <c r="P533" i="1" s="1"/>
  <c r="P534" i="1" s="1"/>
  <c r="P535" i="1" s="1"/>
  <c r="B502" i="1" l="1"/>
  <c r="Q505" i="1"/>
  <c r="U505" i="1" s="1"/>
  <c r="R505" i="1"/>
  <c r="T504" i="1"/>
  <c r="V504" i="1" s="1"/>
  <c r="S504" i="1"/>
  <c r="J507" i="1"/>
  <c r="N507" i="1"/>
  <c r="Q507" i="1" s="1"/>
  <c r="U507" i="1" s="1"/>
  <c r="F508" i="1"/>
  <c r="Q506" i="1"/>
  <c r="U506" i="1" s="1"/>
  <c r="AF504" i="1" l="1"/>
  <c r="N508" i="1"/>
  <c r="Q508" i="1" s="1"/>
  <c r="U508" i="1" s="1"/>
  <c r="J508" i="1"/>
  <c r="F509" i="1"/>
  <c r="Z504" i="1"/>
  <c r="AE504" i="1"/>
  <c r="T505" i="1"/>
  <c r="V505" i="1" s="1"/>
  <c r="AF505" i="1" s="1"/>
  <c r="B505" i="1" s="1"/>
  <c r="R506" i="1"/>
  <c r="S505" i="1"/>
  <c r="B504" i="1" l="1"/>
  <c r="AE505" i="1"/>
  <c r="R507" i="1"/>
  <c r="T506" i="1"/>
  <c r="V506" i="1" s="1"/>
  <c r="AF506" i="1" s="1"/>
  <c r="B506" i="1" s="1"/>
  <c r="S506" i="1"/>
  <c r="AE506" i="1" s="1"/>
  <c r="AG504" i="1"/>
  <c r="N509" i="1"/>
  <c r="Q509" i="1" s="1"/>
  <c r="U509" i="1" s="1"/>
  <c r="J509" i="1"/>
  <c r="F510" i="1"/>
  <c r="J510" i="1" l="1"/>
  <c r="N510" i="1"/>
  <c r="Q510" i="1" s="1"/>
  <c r="U510" i="1" s="1"/>
  <c r="F511" i="1"/>
  <c r="T507" i="1"/>
  <c r="V507" i="1" s="1"/>
  <c r="R508" i="1"/>
  <c r="S507" i="1"/>
  <c r="AE507" i="1" s="1"/>
  <c r="AF507" i="1" l="1"/>
  <c r="R509" i="1"/>
  <c r="T508" i="1"/>
  <c r="V508" i="1" s="1"/>
  <c r="AF508" i="1" s="1"/>
  <c r="B508" i="1" s="1"/>
  <c r="S508" i="1"/>
  <c r="AE508" i="1" s="1"/>
  <c r="N511" i="1"/>
  <c r="Q511" i="1" s="1"/>
  <c r="U511" i="1" s="1"/>
  <c r="J511" i="1"/>
  <c r="F512" i="1"/>
  <c r="B507" i="1" l="1"/>
  <c r="J512" i="1"/>
  <c r="N512" i="1"/>
  <c r="Q512" i="1" s="1"/>
  <c r="U512" i="1" s="1"/>
  <c r="F513" i="1"/>
  <c r="R510" i="1"/>
  <c r="T509" i="1"/>
  <c r="V509" i="1" s="1"/>
  <c r="S509" i="1"/>
  <c r="AE509" i="1" s="1"/>
  <c r="AF509" i="1" l="1"/>
  <c r="T510" i="1"/>
  <c r="V510" i="1" s="1"/>
  <c r="AF510" i="1" s="1"/>
  <c r="B510" i="1" s="1"/>
  <c r="R511" i="1"/>
  <c r="S510" i="1"/>
  <c r="AE510" i="1" s="1"/>
  <c r="J513" i="1"/>
  <c r="N513" i="1"/>
  <c r="Q513" i="1" s="1"/>
  <c r="U513" i="1" s="1"/>
  <c r="F514" i="1"/>
  <c r="B509" i="1" l="1"/>
  <c r="F515" i="1"/>
  <c r="N514" i="1"/>
  <c r="Q514" i="1" s="1"/>
  <c r="U514" i="1" s="1"/>
  <c r="J514" i="1"/>
  <c r="R512" i="1"/>
  <c r="T511" i="1"/>
  <c r="V511" i="1" s="1"/>
  <c r="S511" i="1"/>
  <c r="AE511" i="1" s="1"/>
  <c r="AF511" i="1" l="1"/>
  <c r="T512" i="1"/>
  <c r="V512" i="1" s="1"/>
  <c r="AF512" i="1" s="1"/>
  <c r="B512" i="1" s="1"/>
  <c r="R513" i="1"/>
  <c r="S512" i="1"/>
  <c r="AE512" i="1" s="1"/>
  <c r="N515" i="1"/>
  <c r="Q515" i="1" s="1"/>
  <c r="U515" i="1" s="1"/>
  <c r="J515" i="1"/>
  <c r="F516" i="1"/>
  <c r="B511" i="1" l="1"/>
  <c r="T513" i="1"/>
  <c r="V513" i="1" s="1"/>
  <c r="AF513" i="1" s="1"/>
  <c r="B513" i="1" s="1"/>
  <c r="R514" i="1"/>
  <c r="S513" i="1"/>
  <c r="AE513" i="1" s="1"/>
  <c r="F517" i="1"/>
  <c r="J516" i="1"/>
  <c r="N516" i="1"/>
  <c r="Q516" i="1" s="1"/>
  <c r="U516" i="1" s="1"/>
  <c r="N517" i="1" l="1"/>
  <c r="Q517" i="1" s="1"/>
  <c r="U517" i="1" s="1"/>
  <c r="J517" i="1"/>
  <c r="F518" i="1"/>
  <c r="T514" i="1"/>
  <c r="V514" i="1" s="1"/>
  <c r="R515" i="1"/>
  <c r="S514" i="1"/>
  <c r="AE514" i="1" s="1"/>
  <c r="AF514" i="1" l="1"/>
  <c r="J518" i="1"/>
  <c r="N518" i="1"/>
  <c r="Q518" i="1" s="1"/>
  <c r="U518" i="1" s="1"/>
  <c r="F519" i="1"/>
  <c r="T515" i="1"/>
  <c r="V515" i="1" s="1"/>
  <c r="AF515" i="1" s="1"/>
  <c r="B515" i="1" s="1"/>
  <c r="R516" i="1"/>
  <c r="S515" i="1"/>
  <c r="AE515" i="1" s="1"/>
  <c r="B514" i="1" l="1"/>
  <c r="R517" i="1"/>
  <c r="T516" i="1"/>
  <c r="V516" i="1" s="1"/>
  <c r="S516" i="1"/>
  <c r="AE516" i="1" s="1"/>
  <c r="N519" i="1"/>
  <c r="Q519" i="1" s="1"/>
  <c r="U519" i="1" s="1"/>
  <c r="J519" i="1"/>
  <c r="F520" i="1"/>
  <c r="AF516" i="1" l="1"/>
  <c r="J520" i="1"/>
  <c r="N520" i="1"/>
  <c r="Q520" i="1" s="1"/>
  <c r="U520" i="1" s="1"/>
  <c r="F521" i="1"/>
  <c r="T517" i="1"/>
  <c r="V517" i="1" s="1"/>
  <c r="AF517" i="1" s="1"/>
  <c r="B517" i="1" s="1"/>
  <c r="R518" i="1"/>
  <c r="S517" i="1"/>
  <c r="AE517" i="1" s="1"/>
  <c r="B516" i="1" l="1"/>
  <c r="J521" i="1"/>
  <c r="N521" i="1"/>
  <c r="Q521" i="1" s="1"/>
  <c r="U521" i="1" s="1"/>
  <c r="F522" i="1"/>
  <c r="T518" i="1"/>
  <c r="V518" i="1" s="1"/>
  <c r="R519" i="1"/>
  <c r="S518" i="1"/>
  <c r="AE518" i="1" s="1"/>
  <c r="AF518" i="1" l="1"/>
  <c r="N522" i="1"/>
  <c r="Q522" i="1" s="1"/>
  <c r="U522" i="1" s="1"/>
  <c r="J522" i="1"/>
  <c r="F523" i="1"/>
  <c r="R520" i="1"/>
  <c r="T519" i="1"/>
  <c r="V519" i="1" s="1"/>
  <c r="AF519" i="1" s="1"/>
  <c r="B519" i="1" s="1"/>
  <c r="S519" i="1"/>
  <c r="AE519" i="1" s="1"/>
  <c r="B518" i="1" l="1"/>
  <c r="R521" i="1"/>
  <c r="T520" i="1"/>
  <c r="V520" i="1" s="1"/>
  <c r="AF520" i="1" s="1"/>
  <c r="B520" i="1" s="1"/>
  <c r="S520" i="1"/>
  <c r="AE520" i="1" s="1"/>
  <c r="J523" i="1"/>
  <c r="N523" i="1"/>
  <c r="Q523" i="1" s="1"/>
  <c r="U523" i="1" s="1"/>
  <c r="F524" i="1"/>
  <c r="J524" i="1" l="1"/>
  <c r="N524" i="1"/>
  <c r="Q524" i="1" s="1"/>
  <c r="U524" i="1" s="1"/>
  <c r="F525" i="1"/>
  <c r="R522" i="1"/>
  <c r="T521" i="1"/>
  <c r="V521" i="1" s="1"/>
  <c r="S521" i="1"/>
  <c r="AE521" i="1" s="1"/>
  <c r="AF521" i="1" l="1"/>
  <c r="R523" i="1"/>
  <c r="T522" i="1"/>
  <c r="V522" i="1" s="1"/>
  <c r="AF522" i="1" s="1"/>
  <c r="B522" i="1" s="1"/>
  <c r="S522" i="1"/>
  <c r="AE522" i="1" s="1"/>
  <c r="N525" i="1"/>
  <c r="Q525" i="1" s="1"/>
  <c r="U525" i="1" s="1"/>
  <c r="J525" i="1"/>
  <c r="F526" i="1"/>
  <c r="B521" i="1" l="1"/>
  <c r="N526" i="1"/>
  <c r="Q526" i="1" s="1"/>
  <c r="U526" i="1" s="1"/>
  <c r="J526" i="1"/>
  <c r="F527" i="1"/>
  <c r="R524" i="1"/>
  <c r="T523" i="1"/>
  <c r="V523" i="1" s="1"/>
  <c r="S523" i="1"/>
  <c r="AE523" i="1" s="1"/>
  <c r="AF523" i="1" l="1"/>
  <c r="R525" i="1"/>
  <c r="T524" i="1"/>
  <c r="V524" i="1" s="1"/>
  <c r="AF524" i="1" s="1"/>
  <c r="B524" i="1" s="1"/>
  <c r="S524" i="1"/>
  <c r="AE524" i="1" s="1"/>
  <c r="F528" i="1"/>
  <c r="J527" i="1"/>
  <c r="N527" i="1"/>
  <c r="Q527" i="1" s="1"/>
  <c r="U527" i="1" s="1"/>
  <c r="B523" i="1" l="1"/>
  <c r="N528" i="1"/>
  <c r="Q528" i="1" s="1"/>
  <c r="U528" i="1" s="1"/>
  <c r="J528" i="1"/>
  <c r="F529" i="1"/>
  <c r="T525" i="1"/>
  <c r="V525" i="1" s="1"/>
  <c r="AF525" i="1" s="1"/>
  <c r="B525" i="1" s="1"/>
  <c r="R526" i="1"/>
  <c r="S525" i="1"/>
  <c r="AE525" i="1" s="1"/>
  <c r="J529" i="1" l="1"/>
  <c r="N529" i="1"/>
  <c r="Q529" i="1" s="1"/>
  <c r="U529" i="1" s="1"/>
  <c r="F530" i="1"/>
  <c r="T526" i="1"/>
  <c r="V526" i="1" s="1"/>
  <c r="AF526" i="1" s="1"/>
  <c r="B526" i="1" s="1"/>
  <c r="R527" i="1"/>
  <c r="S526" i="1"/>
  <c r="AE526" i="1" s="1"/>
  <c r="T527" i="1" l="1"/>
  <c r="V527" i="1" s="1"/>
  <c r="AF527" i="1" s="1"/>
  <c r="B527" i="1" s="1"/>
  <c r="R528" i="1"/>
  <c r="S527" i="1"/>
  <c r="AE527" i="1" s="1"/>
  <c r="N530" i="1"/>
  <c r="Q530" i="1" s="1"/>
  <c r="U530" i="1" s="1"/>
  <c r="J530" i="1"/>
  <c r="F531" i="1"/>
  <c r="J531" i="1" l="1"/>
  <c r="N531" i="1"/>
  <c r="Q531" i="1" s="1"/>
  <c r="U531" i="1" s="1"/>
  <c r="F532" i="1"/>
  <c r="T528" i="1"/>
  <c r="V528" i="1" s="1"/>
  <c r="R529" i="1"/>
  <c r="S528" i="1"/>
  <c r="AE528" i="1" s="1"/>
  <c r="AF528" i="1" l="1"/>
  <c r="T529" i="1"/>
  <c r="V529" i="1" s="1"/>
  <c r="AF529" i="1" s="1"/>
  <c r="B529" i="1" s="1"/>
  <c r="R530" i="1"/>
  <c r="S529" i="1"/>
  <c r="AE529" i="1" s="1"/>
  <c r="J532" i="1"/>
  <c r="N532" i="1"/>
  <c r="Q532" i="1" s="1"/>
  <c r="U532" i="1" s="1"/>
  <c r="F533" i="1"/>
  <c r="B528" i="1" l="1"/>
  <c r="N533" i="1"/>
  <c r="Q533" i="1" s="1"/>
  <c r="U533" i="1" s="1"/>
  <c r="J533" i="1"/>
  <c r="F534" i="1"/>
  <c r="T530" i="1"/>
  <c r="V530" i="1" s="1"/>
  <c r="R531" i="1"/>
  <c r="S530" i="1"/>
  <c r="AE530" i="1" s="1"/>
  <c r="AF530" i="1" l="1"/>
  <c r="T531" i="1"/>
  <c r="V531" i="1" s="1"/>
  <c r="AF531" i="1" s="1"/>
  <c r="B531" i="1" s="1"/>
  <c r="R532" i="1"/>
  <c r="S531" i="1"/>
  <c r="AE531" i="1" s="1"/>
  <c r="N534" i="1"/>
  <c r="Q534" i="1" s="1"/>
  <c r="U534" i="1" s="1"/>
  <c r="J534" i="1"/>
  <c r="F535" i="1"/>
  <c r="B530" i="1" l="1"/>
  <c r="J535" i="1"/>
  <c r="F536" i="1"/>
  <c r="N535" i="1"/>
  <c r="T532" i="1"/>
  <c r="V532" i="1" s="1"/>
  <c r="R533" i="1"/>
  <c r="S532" i="1"/>
  <c r="AE532" i="1" s="1"/>
  <c r="AF532" i="1" l="1"/>
  <c r="T533" i="1"/>
  <c r="V533" i="1" s="1"/>
  <c r="AF533" i="1" s="1"/>
  <c r="B533" i="1" s="1"/>
  <c r="R534" i="1"/>
  <c r="S533" i="1"/>
  <c r="AE533" i="1" s="1"/>
  <c r="O536" i="1"/>
  <c r="Q535" i="1"/>
  <c r="U535" i="1" s="1"/>
  <c r="N536" i="1"/>
  <c r="J536" i="1"/>
  <c r="F537" i="1"/>
  <c r="B532" i="1" l="1"/>
  <c r="F538" i="1"/>
  <c r="J537" i="1"/>
  <c r="N537" i="1"/>
  <c r="O537" i="1"/>
  <c r="O538" i="1" s="1"/>
  <c r="O539" i="1" s="1"/>
  <c r="O540" i="1" s="1"/>
  <c r="O541" i="1" s="1"/>
  <c r="O542" i="1" s="1"/>
  <c r="O543" i="1" s="1"/>
  <c r="O544" i="1" s="1"/>
  <c r="O545" i="1" s="1"/>
  <c r="O546" i="1" s="1"/>
  <c r="O547" i="1" s="1"/>
  <c r="O548" i="1" s="1"/>
  <c r="O549" i="1" s="1"/>
  <c r="O550" i="1" s="1"/>
  <c r="O551" i="1" s="1"/>
  <c r="O552" i="1" s="1"/>
  <c r="O553" i="1" s="1"/>
  <c r="O554" i="1" s="1"/>
  <c r="O555" i="1" s="1"/>
  <c r="O556" i="1" s="1"/>
  <c r="O557" i="1" s="1"/>
  <c r="O558" i="1" s="1"/>
  <c r="O559" i="1" s="1"/>
  <c r="O560" i="1" s="1"/>
  <c r="O561" i="1" s="1"/>
  <c r="O562" i="1" s="1"/>
  <c r="O563" i="1" s="1"/>
  <c r="O564" i="1" s="1"/>
  <c r="O565" i="1" s="1"/>
  <c r="P536" i="1"/>
  <c r="P537" i="1" s="1"/>
  <c r="P538" i="1" s="1"/>
  <c r="P539" i="1" s="1"/>
  <c r="P540" i="1" s="1"/>
  <c r="P541" i="1" s="1"/>
  <c r="P542" i="1" s="1"/>
  <c r="P543" i="1" s="1"/>
  <c r="P544" i="1" s="1"/>
  <c r="P545" i="1" s="1"/>
  <c r="P546" i="1" s="1"/>
  <c r="P547" i="1" s="1"/>
  <c r="P548" i="1" s="1"/>
  <c r="P549" i="1" s="1"/>
  <c r="P550" i="1" s="1"/>
  <c r="P551" i="1" s="1"/>
  <c r="P552" i="1" s="1"/>
  <c r="P553" i="1" s="1"/>
  <c r="P554" i="1" s="1"/>
  <c r="P555" i="1" s="1"/>
  <c r="P556" i="1" s="1"/>
  <c r="P557" i="1" s="1"/>
  <c r="P558" i="1" s="1"/>
  <c r="P559" i="1" s="1"/>
  <c r="P560" i="1" s="1"/>
  <c r="P561" i="1" s="1"/>
  <c r="P562" i="1" s="1"/>
  <c r="P563" i="1" s="1"/>
  <c r="P564" i="1" s="1"/>
  <c r="P565" i="1" s="1"/>
  <c r="T534" i="1"/>
  <c r="V534" i="1" s="1"/>
  <c r="AF534" i="1" s="1"/>
  <c r="B534" i="1" s="1"/>
  <c r="R535" i="1"/>
  <c r="S534" i="1"/>
  <c r="AE534" i="1" s="1"/>
  <c r="Q536" i="1" l="1"/>
  <c r="U536" i="1" s="1"/>
  <c r="Q537" i="1"/>
  <c r="U537" i="1" s="1"/>
  <c r="T535" i="1"/>
  <c r="V535" i="1" s="1"/>
  <c r="R536" i="1"/>
  <c r="S535" i="1"/>
  <c r="N538" i="1"/>
  <c r="Q538" i="1" s="1"/>
  <c r="U538" i="1" s="1"/>
  <c r="J538" i="1"/>
  <c r="F539" i="1"/>
  <c r="AF535" i="1" l="1"/>
  <c r="AE535" i="1"/>
  <c r="Z535" i="1"/>
  <c r="T536" i="1"/>
  <c r="V536" i="1" s="1"/>
  <c r="AF536" i="1" s="1"/>
  <c r="B536" i="1" s="1"/>
  <c r="R537" i="1"/>
  <c r="S536" i="1"/>
  <c r="F540" i="1"/>
  <c r="N539" i="1"/>
  <c r="Q539" i="1" s="1"/>
  <c r="U539" i="1" s="1"/>
  <c r="J539" i="1"/>
  <c r="B535" i="1" l="1"/>
  <c r="AE536" i="1"/>
  <c r="AG535" i="1"/>
  <c r="J540" i="1"/>
  <c r="N540" i="1"/>
  <c r="Q540" i="1" s="1"/>
  <c r="U540" i="1" s="1"/>
  <c r="F541" i="1"/>
  <c r="T537" i="1"/>
  <c r="V537" i="1" s="1"/>
  <c r="R538" i="1"/>
  <c r="S537" i="1"/>
  <c r="AE537" i="1" s="1"/>
  <c r="AF537" i="1" l="1"/>
  <c r="R539" i="1"/>
  <c r="T538" i="1"/>
  <c r="V538" i="1" s="1"/>
  <c r="AF538" i="1" s="1"/>
  <c r="B538" i="1" s="1"/>
  <c r="S538" i="1"/>
  <c r="AE538" i="1" s="1"/>
  <c r="J541" i="1"/>
  <c r="N541" i="1"/>
  <c r="Q541" i="1" s="1"/>
  <c r="U541" i="1" s="1"/>
  <c r="F542" i="1"/>
  <c r="B537" i="1" l="1"/>
  <c r="J542" i="1"/>
  <c r="N542" i="1"/>
  <c r="Q542" i="1" s="1"/>
  <c r="U542" i="1" s="1"/>
  <c r="F543" i="1"/>
  <c r="T539" i="1"/>
  <c r="V539" i="1" s="1"/>
  <c r="R540" i="1"/>
  <c r="S539" i="1"/>
  <c r="AE539" i="1" s="1"/>
  <c r="AF539" i="1" l="1"/>
  <c r="J543" i="1"/>
  <c r="N543" i="1"/>
  <c r="Q543" i="1" s="1"/>
  <c r="U543" i="1" s="1"/>
  <c r="F544" i="1"/>
  <c r="T540" i="1"/>
  <c r="V540" i="1" s="1"/>
  <c r="AF540" i="1" s="1"/>
  <c r="B540" i="1" s="1"/>
  <c r="R541" i="1"/>
  <c r="S540" i="1"/>
  <c r="AE540" i="1" s="1"/>
  <c r="B539" i="1" l="1"/>
  <c r="N544" i="1"/>
  <c r="Q544" i="1" s="1"/>
  <c r="U544" i="1" s="1"/>
  <c r="J544" i="1"/>
  <c r="F545" i="1"/>
  <c r="T541" i="1"/>
  <c r="V541" i="1" s="1"/>
  <c r="AF541" i="1" s="1"/>
  <c r="B541" i="1" s="1"/>
  <c r="R542" i="1"/>
  <c r="S541" i="1"/>
  <c r="AE541" i="1" s="1"/>
  <c r="N545" i="1" l="1"/>
  <c r="Q545" i="1" s="1"/>
  <c r="U545" i="1" s="1"/>
  <c r="J545" i="1"/>
  <c r="F546" i="1"/>
  <c r="R543" i="1"/>
  <c r="T542" i="1"/>
  <c r="V542" i="1" s="1"/>
  <c r="S542" i="1"/>
  <c r="AE542" i="1" s="1"/>
  <c r="AF542" i="1" l="1"/>
  <c r="R544" i="1"/>
  <c r="T543" i="1"/>
  <c r="V543" i="1" s="1"/>
  <c r="AF543" i="1" s="1"/>
  <c r="B543" i="1" s="1"/>
  <c r="S543" i="1"/>
  <c r="AE543" i="1" s="1"/>
  <c r="F547" i="1"/>
  <c r="J546" i="1"/>
  <c r="N546" i="1"/>
  <c r="Q546" i="1" s="1"/>
  <c r="U546" i="1" s="1"/>
  <c r="B542" i="1" l="1"/>
  <c r="N547" i="1"/>
  <c r="Q547" i="1" s="1"/>
  <c r="U547" i="1" s="1"/>
  <c r="J547" i="1"/>
  <c r="F548" i="1"/>
  <c r="T544" i="1"/>
  <c r="V544" i="1" s="1"/>
  <c r="R545" i="1"/>
  <c r="S544" i="1"/>
  <c r="AE544" i="1" s="1"/>
  <c r="AF544" i="1" l="1"/>
  <c r="T545" i="1"/>
  <c r="V545" i="1" s="1"/>
  <c r="AF545" i="1" s="1"/>
  <c r="B545" i="1" s="1"/>
  <c r="R546" i="1"/>
  <c r="S545" i="1"/>
  <c r="AE545" i="1" s="1"/>
  <c r="J548" i="1"/>
  <c r="N548" i="1"/>
  <c r="Q548" i="1" s="1"/>
  <c r="U548" i="1" s="1"/>
  <c r="F549" i="1"/>
  <c r="B544" i="1" l="1"/>
  <c r="N549" i="1"/>
  <c r="Q549" i="1" s="1"/>
  <c r="U549" i="1" s="1"/>
  <c r="J549" i="1"/>
  <c r="F550" i="1"/>
  <c r="T546" i="1"/>
  <c r="V546" i="1" s="1"/>
  <c r="R547" i="1"/>
  <c r="S546" i="1"/>
  <c r="AE546" i="1" s="1"/>
  <c r="AF546" i="1" l="1"/>
  <c r="R548" i="1"/>
  <c r="T547" i="1"/>
  <c r="V547" i="1" s="1"/>
  <c r="AF547" i="1" s="1"/>
  <c r="B547" i="1" s="1"/>
  <c r="S547" i="1"/>
  <c r="AE547" i="1" s="1"/>
  <c r="N550" i="1"/>
  <c r="Q550" i="1" s="1"/>
  <c r="U550" i="1" s="1"/>
  <c r="J550" i="1"/>
  <c r="F551" i="1"/>
  <c r="B546" i="1" l="1"/>
  <c r="J551" i="1"/>
  <c r="N551" i="1"/>
  <c r="Q551" i="1" s="1"/>
  <c r="U551" i="1" s="1"/>
  <c r="F552" i="1"/>
  <c r="R549" i="1"/>
  <c r="T548" i="1"/>
  <c r="V548" i="1" s="1"/>
  <c r="AF548" i="1" s="1"/>
  <c r="B548" i="1" s="1"/>
  <c r="S548" i="1"/>
  <c r="AE548" i="1" s="1"/>
  <c r="T549" i="1" l="1"/>
  <c r="V549" i="1" s="1"/>
  <c r="R550" i="1"/>
  <c r="S549" i="1"/>
  <c r="AE549" i="1" s="1"/>
  <c r="N552" i="1"/>
  <c r="Q552" i="1" s="1"/>
  <c r="U552" i="1" s="1"/>
  <c r="J552" i="1"/>
  <c r="F553" i="1"/>
  <c r="AF549" i="1" l="1"/>
  <c r="J553" i="1"/>
  <c r="N553" i="1"/>
  <c r="Q553" i="1" s="1"/>
  <c r="U553" i="1" s="1"/>
  <c r="F554" i="1"/>
  <c r="R551" i="1"/>
  <c r="T550" i="1"/>
  <c r="V550" i="1" s="1"/>
  <c r="AF550" i="1" s="1"/>
  <c r="B550" i="1" s="1"/>
  <c r="S550" i="1"/>
  <c r="AE550" i="1" s="1"/>
  <c r="B549" i="1" l="1"/>
  <c r="R552" i="1"/>
  <c r="T551" i="1"/>
  <c r="V551" i="1" s="1"/>
  <c r="S551" i="1"/>
  <c r="AE551" i="1" s="1"/>
  <c r="N554" i="1"/>
  <c r="Q554" i="1" s="1"/>
  <c r="U554" i="1" s="1"/>
  <c r="J554" i="1"/>
  <c r="F555" i="1"/>
  <c r="AF551" i="1" l="1"/>
  <c r="J555" i="1"/>
  <c r="N555" i="1"/>
  <c r="Q555" i="1" s="1"/>
  <c r="U555" i="1" s="1"/>
  <c r="F556" i="1"/>
  <c r="R553" i="1"/>
  <c r="T552" i="1"/>
  <c r="V552" i="1" s="1"/>
  <c r="AF552" i="1" s="1"/>
  <c r="B552" i="1" s="1"/>
  <c r="S552" i="1"/>
  <c r="AE552" i="1" s="1"/>
  <c r="B551" i="1" l="1"/>
  <c r="R554" i="1"/>
  <c r="T553" i="1"/>
  <c r="V553" i="1" s="1"/>
  <c r="S553" i="1"/>
  <c r="AE553" i="1" s="1"/>
  <c r="J556" i="1"/>
  <c r="N556" i="1"/>
  <c r="Q556" i="1" s="1"/>
  <c r="U556" i="1" s="1"/>
  <c r="F557" i="1"/>
  <c r="AF553" i="1" l="1"/>
  <c r="F558" i="1"/>
  <c r="N557" i="1"/>
  <c r="Q557" i="1" s="1"/>
  <c r="U557" i="1" s="1"/>
  <c r="J557" i="1"/>
  <c r="R555" i="1"/>
  <c r="T554" i="1"/>
  <c r="V554" i="1" s="1"/>
  <c r="AF554" i="1" s="1"/>
  <c r="B554" i="1" s="1"/>
  <c r="S554" i="1"/>
  <c r="AE554" i="1" s="1"/>
  <c r="B553" i="1" l="1"/>
  <c r="T555" i="1"/>
  <c r="V555" i="1" s="1"/>
  <c r="AF555" i="1" s="1"/>
  <c r="B555" i="1" s="1"/>
  <c r="R556" i="1"/>
  <c r="S555" i="1"/>
  <c r="AE555" i="1" s="1"/>
  <c r="J558" i="1"/>
  <c r="N558" i="1"/>
  <c r="Q558" i="1" s="1"/>
  <c r="U558" i="1" s="1"/>
  <c r="F559" i="1"/>
  <c r="N559" i="1" l="1"/>
  <c r="Q559" i="1" s="1"/>
  <c r="U559" i="1" s="1"/>
  <c r="J559" i="1"/>
  <c r="F560" i="1"/>
  <c r="R557" i="1"/>
  <c r="T556" i="1"/>
  <c r="V556" i="1" s="1"/>
  <c r="S556" i="1"/>
  <c r="AE556" i="1" s="1"/>
  <c r="AF556" i="1" l="1"/>
  <c r="R558" i="1"/>
  <c r="T557" i="1"/>
  <c r="V557" i="1" s="1"/>
  <c r="AF557" i="1" s="1"/>
  <c r="B557" i="1" s="1"/>
  <c r="S557" i="1"/>
  <c r="AE557" i="1" s="1"/>
  <c r="J560" i="1"/>
  <c r="N560" i="1"/>
  <c r="Q560" i="1" s="1"/>
  <c r="U560" i="1" s="1"/>
  <c r="F561" i="1"/>
  <c r="B556" i="1" l="1"/>
  <c r="N561" i="1"/>
  <c r="Q561" i="1" s="1"/>
  <c r="U561" i="1" s="1"/>
  <c r="J561" i="1"/>
  <c r="F562" i="1"/>
  <c r="T558" i="1"/>
  <c r="V558" i="1" s="1"/>
  <c r="R559" i="1"/>
  <c r="S558" i="1"/>
  <c r="AE558" i="1" s="1"/>
  <c r="AF558" i="1" l="1"/>
  <c r="N562" i="1"/>
  <c r="Q562" i="1" s="1"/>
  <c r="U562" i="1" s="1"/>
  <c r="J562" i="1"/>
  <c r="F563" i="1"/>
  <c r="R560" i="1"/>
  <c r="T559" i="1"/>
  <c r="V559" i="1" s="1"/>
  <c r="AF559" i="1" s="1"/>
  <c r="B559" i="1" s="1"/>
  <c r="S559" i="1"/>
  <c r="AE559" i="1" s="1"/>
  <c r="B558" i="1" l="1"/>
  <c r="T560" i="1"/>
  <c r="V560" i="1" s="1"/>
  <c r="R561" i="1"/>
  <c r="S560" i="1"/>
  <c r="AE560" i="1" s="1"/>
  <c r="N563" i="1"/>
  <c r="Q563" i="1" s="1"/>
  <c r="U563" i="1" s="1"/>
  <c r="J563" i="1"/>
  <c r="F564" i="1"/>
  <c r="AF560" i="1" l="1"/>
  <c r="T561" i="1"/>
  <c r="V561" i="1" s="1"/>
  <c r="AF561" i="1" s="1"/>
  <c r="B561" i="1" s="1"/>
  <c r="R562" i="1"/>
  <c r="S561" i="1"/>
  <c r="AE561" i="1" s="1"/>
  <c r="J564" i="1"/>
  <c r="N564" i="1"/>
  <c r="Q564" i="1" s="1"/>
  <c r="U564" i="1" s="1"/>
  <c r="F565" i="1"/>
  <c r="B560" i="1" l="1"/>
  <c r="R563" i="1"/>
  <c r="T562" i="1"/>
  <c r="V562" i="1" s="1"/>
  <c r="AF562" i="1" s="1"/>
  <c r="B562" i="1" s="1"/>
  <c r="S562" i="1"/>
  <c r="AE562" i="1" s="1"/>
  <c r="N565" i="1"/>
  <c r="J565" i="1"/>
  <c r="F566" i="1"/>
  <c r="O566" i="1" l="1"/>
  <c r="Q565" i="1"/>
  <c r="U565" i="1" s="1"/>
  <c r="N566" i="1"/>
  <c r="J566" i="1"/>
  <c r="F567" i="1"/>
  <c r="R564" i="1"/>
  <c r="T563" i="1"/>
  <c r="V563" i="1" s="1"/>
  <c r="S563" i="1"/>
  <c r="AE563" i="1" s="1"/>
  <c r="AF563" i="1" l="1"/>
  <c r="F568" i="1"/>
  <c r="J567" i="1"/>
  <c r="N567" i="1"/>
  <c r="T564" i="1"/>
  <c r="V564" i="1" s="1"/>
  <c r="AF564" i="1" s="1"/>
  <c r="B564" i="1" s="1"/>
  <c r="R565" i="1"/>
  <c r="S564" i="1"/>
  <c r="AE564" i="1" s="1"/>
  <c r="O567" i="1"/>
  <c r="O568" i="1" s="1"/>
  <c r="O569" i="1" s="1"/>
  <c r="O570" i="1" s="1"/>
  <c r="O571" i="1" s="1"/>
  <c r="O572" i="1" s="1"/>
  <c r="O573" i="1" s="1"/>
  <c r="O574" i="1" s="1"/>
  <c r="O575" i="1" s="1"/>
  <c r="O576" i="1" s="1"/>
  <c r="O577" i="1" s="1"/>
  <c r="O578" i="1" s="1"/>
  <c r="O579" i="1" s="1"/>
  <c r="O580" i="1" s="1"/>
  <c r="O581" i="1" s="1"/>
  <c r="O582" i="1" s="1"/>
  <c r="O583" i="1" s="1"/>
  <c r="O584" i="1" s="1"/>
  <c r="O585" i="1" s="1"/>
  <c r="O586" i="1" s="1"/>
  <c r="O587" i="1" s="1"/>
  <c r="O588" i="1" s="1"/>
  <c r="O589" i="1" s="1"/>
  <c r="O590" i="1" s="1"/>
  <c r="O591" i="1" s="1"/>
  <c r="O592" i="1" s="1"/>
  <c r="O593" i="1" s="1"/>
  <c r="O594" i="1" s="1"/>
  <c r="O595" i="1" s="1"/>
  <c r="O596" i="1" s="1"/>
  <c r="P566" i="1"/>
  <c r="P567" i="1" s="1"/>
  <c r="P568" i="1" s="1"/>
  <c r="P569" i="1" s="1"/>
  <c r="P570" i="1" s="1"/>
  <c r="P571" i="1" s="1"/>
  <c r="P572" i="1" s="1"/>
  <c r="P573" i="1" s="1"/>
  <c r="P574" i="1" s="1"/>
  <c r="P575" i="1" s="1"/>
  <c r="P576" i="1" s="1"/>
  <c r="P577" i="1" s="1"/>
  <c r="P578" i="1" s="1"/>
  <c r="P579" i="1" s="1"/>
  <c r="P580" i="1" s="1"/>
  <c r="P581" i="1" s="1"/>
  <c r="P582" i="1" s="1"/>
  <c r="P583" i="1" s="1"/>
  <c r="P584" i="1" s="1"/>
  <c r="P585" i="1" s="1"/>
  <c r="P586" i="1" s="1"/>
  <c r="P587" i="1" s="1"/>
  <c r="P588" i="1" s="1"/>
  <c r="P589" i="1" s="1"/>
  <c r="P590" i="1" s="1"/>
  <c r="P591" i="1" s="1"/>
  <c r="P592" i="1" s="1"/>
  <c r="P593" i="1" s="1"/>
  <c r="P594" i="1" s="1"/>
  <c r="P595" i="1" s="1"/>
  <c r="P596" i="1" s="1"/>
  <c r="B563" i="1" l="1"/>
  <c r="Q567" i="1"/>
  <c r="U567" i="1" s="1"/>
  <c r="Q566" i="1"/>
  <c r="U566" i="1" s="1"/>
  <c r="T565" i="1"/>
  <c r="V565" i="1" s="1"/>
  <c r="R566" i="1"/>
  <c r="S565" i="1"/>
  <c r="J568" i="1"/>
  <c r="N568" i="1"/>
  <c r="Q568" i="1" s="1"/>
  <c r="U568" i="1" s="1"/>
  <c r="F569" i="1"/>
  <c r="AF565" i="1" l="1"/>
  <c r="AE565" i="1"/>
  <c r="Z565" i="1"/>
  <c r="T566" i="1"/>
  <c r="V566" i="1" s="1"/>
  <c r="AF566" i="1" s="1"/>
  <c r="B566" i="1" s="1"/>
  <c r="R567" i="1"/>
  <c r="S566" i="1"/>
  <c r="N569" i="1"/>
  <c r="Q569" i="1" s="1"/>
  <c r="U569" i="1" s="1"/>
  <c r="J569" i="1"/>
  <c r="F570" i="1"/>
  <c r="B565" i="1" l="1"/>
  <c r="AE566" i="1"/>
  <c r="AG565" i="1"/>
  <c r="R568" i="1"/>
  <c r="T567" i="1"/>
  <c r="V567" i="1" s="1"/>
  <c r="S567" i="1"/>
  <c r="AE567" i="1" s="1"/>
  <c r="J570" i="1"/>
  <c r="N570" i="1"/>
  <c r="Q570" i="1" s="1"/>
  <c r="U570" i="1" s="1"/>
  <c r="F571" i="1"/>
  <c r="AF567" i="1" l="1"/>
  <c r="N571" i="1"/>
  <c r="Q571" i="1" s="1"/>
  <c r="U571" i="1" s="1"/>
  <c r="J571" i="1"/>
  <c r="F572" i="1"/>
  <c r="T568" i="1"/>
  <c r="V568" i="1" s="1"/>
  <c r="AF568" i="1" s="1"/>
  <c r="B568" i="1" s="1"/>
  <c r="R569" i="1"/>
  <c r="S568" i="1"/>
  <c r="AE568" i="1" s="1"/>
  <c r="B567" i="1" l="1"/>
  <c r="T569" i="1"/>
  <c r="V569" i="1" s="1"/>
  <c r="AF569" i="1" s="1"/>
  <c r="B569" i="1" s="1"/>
  <c r="R570" i="1"/>
  <c r="S569" i="1"/>
  <c r="AE569" i="1" s="1"/>
  <c r="N572" i="1"/>
  <c r="Q572" i="1" s="1"/>
  <c r="U572" i="1" s="1"/>
  <c r="J572" i="1"/>
  <c r="F573" i="1"/>
  <c r="N573" i="1" l="1"/>
  <c r="Q573" i="1" s="1"/>
  <c r="U573" i="1" s="1"/>
  <c r="J573" i="1"/>
  <c r="F574" i="1"/>
  <c r="R571" i="1"/>
  <c r="T570" i="1"/>
  <c r="V570" i="1" s="1"/>
  <c r="S570" i="1"/>
  <c r="AE570" i="1" s="1"/>
  <c r="AF570" i="1" l="1"/>
  <c r="T571" i="1"/>
  <c r="V571" i="1" s="1"/>
  <c r="AF571" i="1" s="1"/>
  <c r="B571" i="1" s="1"/>
  <c r="R572" i="1"/>
  <c r="S571" i="1"/>
  <c r="AE571" i="1" s="1"/>
  <c r="J574" i="1"/>
  <c r="N574" i="1"/>
  <c r="Q574" i="1" s="1"/>
  <c r="U574" i="1" s="1"/>
  <c r="F575" i="1"/>
  <c r="B570" i="1" l="1"/>
  <c r="N575" i="1"/>
  <c r="Q575" i="1" s="1"/>
  <c r="U575" i="1" s="1"/>
  <c r="J575" i="1"/>
  <c r="F576" i="1"/>
  <c r="R573" i="1"/>
  <c r="T572" i="1"/>
  <c r="V572" i="1" s="1"/>
  <c r="S572" i="1"/>
  <c r="AE572" i="1" s="1"/>
  <c r="AF572" i="1" l="1"/>
  <c r="T573" i="1"/>
  <c r="V573" i="1" s="1"/>
  <c r="AF573" i="1" s="1"/>
  <c r="B573" i="1" s="1"/>
  <c r="R574" i="1"/>
  <c r="S573" i="1"/>
  <c r="AE573" i="1" s="1"/>
  <c r="J576" i="1"/>
  <c r="N576" i="1"/>
  <c r="Q576" i="1" s="1"/>
  <c r="U576" i="1" s="1"/>
  <c r="F577" i="1"/>
  <c r="B572" i="1" l="1"/>
  <c r="R575" i="1"/>
  <c r="T574" i="1"/>
  <c r="V574" i="1" s="1"/>
  <c r="S574" i="1"/>
  <c r="AE574" i="1" s="1"/>
  <c r="J577" i="1"/>
  <c r="N577" i="1"/>
  <c r="Q577" i="1" s="1"/>
  <c r="U577" i="1" s="1"/>
  <c r="F578" i="1"/>
  <c r="AF574" i="1" l="1"/>
  <c r="F579" i="1"/>
  <c r="N578" i="1"/>
  <c r="Q578" i="1" s="1"/>
  <c r="U578" i="1" s="1"/>
  <c r="J578" i="1"/>
  <c r="R576" i="1"/>
  <c r="T575" i="1"/>
  <c r="V575" i="1" s="1"/>
  <c r="AF575" i="1" s="1"/>
  <c r="B575" i="1" s="1"/>
  <c r="S575" i="1"/>
  <c r="AE575" i="1" s="1"/>
  <c r="B574" i="1" l="1"/>
  <c r="T576" i="1"/>
  <c r="V576" i="1" s="1"/>
  <c r="AF576" i="1" s="1"/>
  <c r="B576" i="1" s="1"/>
  <c r="R577" i="1"/>
  <c r="S576" i="1"/>
  <c r="AE576" i="1" s="1"/>
  <c r="N579" i="1"/>
  <c r="Q579" i="1" s="1"/>
  <c r="U579" i="1" s="1"/>
  <c r="J579" i="1"/>
  <c r="F580" i="1"/>
  <c r="R578" i="1" l="1"/>
  <c r="T577" i="1"/>
  <c r="V577" i="1" s="1"/>
  <c r="S577" i="1"/>
  <c r="AE577" i="1" s="1"/>
  <c r="F581" i="1"/>
  <c r="N580" i="1"/>
  <c r="Q580" i="1" s="1"/>
  <c r="U580" i="1" s="1"/>
  <c r="J580" i="1"/>
  <c r="AF577" i="1" l="1"/>
  <c r="J581" i="1"/>
  <c r="N581" i="1"/>
  <c r="Q581" i="1" s="1"/>
  <c r="U581" i="1" s="1"/>
  <c r="F582" i="1"/>
  <c r="T578" i="1"/>
  <c r="V578" i="1" s="1"/>
  <c r="AF578" i="1" s="1"/>
  <c r="B578" i="1" s="1"/>
  <c r="R579" i="1"/>
  <c r="S578" i="1"/>
  <c r="AE578" i="1" s="1"/>
  <c r="B577" i="1" l="1"/>
  <c r="N582" i="1"/>
  <c r="Q582" i="1" s="1"/>
  <c r="U582" i="1" s="1"/>
  <c r="J582" i="1"/>
  <c r="F583" i="1"/>
  <c r="R580" i="1"/>
  <c r="T579" i="1"/>
  <c r="V579" i="1" s="1"/>
  <c r="S579" i="1"/>
  <c r="AE579" i="1" s="1"/>
  <c r="AF579" i="1" l="1"/>
  <c r="T580" i="1"/>
  <c r="V580" i="1" s="1"/>
  <c r="AF580" i="1" s="1"/>
  <c r="B580" i="1" s="1"/>
  <c r="R581" i="1"/>
  <c r="S580" i="1"/>
  <c r="AE580" i="1" s="1"/>
  <c r="N583" i="1"/>
  <c r="Q583" i="1" s="1"/>
  <c r="U583" i="1" s="1"/>
  <c r="J583" i="1"/>
  <c r="F584" i="1"/>
  <c r="B579" i="1" l="1"/>
  <c r="N584" i="1"/>
  <c r="Q584" i="1" s="1"/>
  <c r="U584" i="1" s="1"/>
  <c r="J584" i="1"/>
  <c r="F585" i="1"/>
  <c r="T581" i="1"/>
  <c r="V581" i="1" s="1"/>
  <c r="R582" i="1"/>
  <c r="S581" i="1"/>
  <c r="AE581" i="1" s="1"/>
  <c r="AF581" i="1" l="1"/>
  <c r="R583" i="1"/>
  <c r="T582" i="1"/>
  <c r="V582" i="1" s="1"/>
  <c r="AF582" i="1" s="1"/>
  <c r="B582" i="1" s="1"/>
  <c r="S582" i="1"/>
  <c r="AE582" i="1" s="1"/>
  <c r="N585" i="1"/>
  <c r="Q585" i="1" s="1"/>
  <c r="U585" i="1" s="1"/>
  <c r="J585" i="1"/>
  <c r="F586" i="1"/>
  <c r="B581" i="1" l="1"/>
  <c r="F587" i="1"/>
  <c r="J586" i="1"/>
  <c r="N586" i="1"/>
  <c r="Q586" i="1" s="1"/>
  <c r="U586" i="1" s="1"/>
  <c r="R584" i="1"/>
  <c r="T583" i="1"/>
  <c r="V583" i="1" s="1"/>
  <c r="AF583" i="1" s="1"/>
  <c r="B583" i="1" s="1"/>
  <c r="S583" i="1"/>
  <c r="AE583" i="1" s="1"/>
  <c r="R585" i="1" l="1"/>
  <c r="T584" i="1"/>
  <c r="V584" i="1" s="1"/>
  <c r="S584" i="1"/>
  <c r="AE584" i="1" s="1"/>
  <c r="N587" i="1"/>
  <c r="Q587" i="1" s="1"/>
  <c r="U587" i="1" s="1"/>
  <c r="J587" i="1"/>
  <c r="F588" i="1"/>
  <c r="AF584" i="1" l="1"/>
  <c r="J588" i="1"/>
  <c r="N588" i="1"/>
  <c r="Q588" i="1" s="1"/>
  <c r="U588" i="1" s="1"/>
  <c r="F589" i="1"/>
  <c r="R586" i="1"/>
  <c r="T585" i="1"/>
  <c r="V585" i="1" s="1"/>
  <c r="AF585" i="1" s="1"/>
  <c r="B585" i="1" s="1"/>
  <c r="S585" i="1"/>
  <c r="AE585" i="1" s="1"/>
  <c r="B584" i="1" l="1"/>
  <c r="R587" i="1"/>
  <c r="T586" i="1"/>
  <c r="V586" i="1" s="1"/>
  <c r="S586" i="1"/>
  <c r="AE586" i="1" s="1"/>
  <c r="J589" i="1"/>
  <c r="N589" i="1"/>
  <c r="Q589" i="1" s="1"/>
  <c r="U589" i="1" s="1"/>
  <c r="F590" i="1"/>
  <c r="AF586" i="1" l="1"/>
  <c r="N590" i="1"/>
  <c r="Q590" i="1" s="1"/>
  <c r="U590" i="1" s="1"/>
  <c r="J590" i="1"/>
  <c r="F591" i="1"/>
  <c r="R588" i="1"/>
  <c r="T587" i="1"/>
  <c r="V587" i="1" s="1"/>
  <c r="AF587" i="1" s="1"/>
  <c r="B587" i="1" s="1"/>
  <c r="S587" i="1"/>
  <c r="AE587" i="1" s="1"/>
  <c r="B586" i="1" l="1"/>
  <c r="R589" i="1"/>
  <c r="T588" i="1"/>
  <c r="V588" i="1" s="1"/>
  <c r="S588" i="1"/>
  <c r="AE588" i="1" s="1"/>
  <c r="N591" i="1"/>
  <c r="Q591" i="1" s="1"/>
  <c r="U591" i="1" s="1"/>
  <c r="J591" i="1"/>
  <c r="F592" i="1"/>
  <c r="AF588" i="1" l="1"/>
  <c r="F593" i="1"/>
  <c r="N592" i="1"/>
  <c r="Q592" i="1" s="1"/>
  <c r="U592" i="1" s="1"/>
  <c r="J592" i="1"/>
  <c r="T589" i="1"/>
  <c r="V589" i="1" s="1"/>
  <c r="AF589" i="1" s="1"/>
  <c r="B589" i="1" s="1"/>
  <c r="R590" i="1"/>
  <c r="S589" i="1"/>
  <c r="AE589" i="1" s="1"/>
  <c r="B588" i="1" l="1"/>
  <c r="T590" i="1"/>
  <c r="V590" i="1" s="1"/>
  <c r="AF590" i="1" s="1"/>
  <c r="B590" i="1" s="1"/>
  <c r="R591" i="1"/>
  <c r="S590" i="1"/>
  <c r="AE590" i="1" s="1"/>
  <c r="N593" i="1"/>
  <c r="Q593" i="1" s="1"/>
  <c r="U593" i="1" s="1"/>
  <c r="J593" i="1"/>
  <c r="F594" i="1"/>
  <c r="R592" i="1" l="1"/>
  <c r="T591" i="1"/>
  <c r="V591" i="1" s="1"/>
  <c r="S591" i="1"/>
  <c r="AE591" i="1" s="1"/>
  <c r="J594" i="1"/>
  <c r="N594" i="1"/>
  <c r="Q594" i="1" s="1"/>
  <c r="U594" i="1" s="1"/>
  <c r="F595" i="1"/>
  <c r="AF591" i="1" l="1"/>
  <c r="J595" i="1"/>
  <c r="N595" i="1"/>
  <c r="Q595" i="1" s="1"/>
  <c r="U595" i="1" s="1"/>
  <c r="F596" i="1"/>
  <c r="T592" i="1"/>
  <c r="V592" i="1" s="1"/>
  <c r="AF592" i="1" s="1"/>
  <c r="B592" i="1" s="1"/>
  <c r="R593" i="1"/>
  <c r="S592" i="1"/>
  <c r="AE592" i="1" s="1"/>
  <c r="B591" i="1" l="1"/>
  <c r="R594" i="1"/>
  <c r="T593" i="1"/>
  <c r="V593" i="1" s="1"/>
  <c r="S593" i="1"/>
  <c r="AE593" i="1" s="1"/>
  <c r="J596" i="1"/>
  <c r="N596" i="1"/>
  <c r="F597" i="1"/>
  <c r="AF593" i="1" l="1"/>
  <c r="N597" i="1"/>
  <c r="J597" i="1"/>
  <c r="F598" i="1"/>
  <c r="O597" i="1"/>
  <c r="Q596" i="1"/>
  <c r="U596" i="1" s="1"/>
  <c r="T594" i="1"/>
  <c r="V594" i="1" s="1"/>
  <c r="AF594" i="1" s="1"/>
  <c r="B594" i="1" s="1"/>
  <c r="R595" i="1"/>
  <c r="S594" i="1"/>
  <c r="AE594" i="1" s="1"/>
  <c r="B593" i="1" l="1"/>
  <c r="O598" i="1"/>
  <c r="O599" i="1" s="1"/>
  <c r="O600" i="1" s="1"/>
  <c r="O601" i="1" s="1"/>
  <c r="O602" i="1" s="1"/>
  <c r="O603" i="1" s="1"/>
  <c r="O604" i="1" s="1"/>
  <c r="O605" i="1" s="1"/>
  <c r="O606" i="1" s="1"/>
  <c r="O607" i="1" s="1"/>
  <c r="O608" i="1" s="1"/>
  <c r="O609" i="1" s="1"/>
  <c r="O610" i="1" s="1"/>
  <c r="O611" i="1" s="1"/>
  <c r="O612" i="1" s="1"/>
  <c r="O613" i="1" s="1"/>
  <c r="O614" i="1" s="1"/>
  <c r="O615" i="1" s="1"/>
  <c r="O616" i="1" s="1"/>
  <c r="O617" i="1" s="1"/>
  <c r="O618" i="1" s="1"/>
  <c r="O619" i="1" s="1"/>
  <c r="O620" i="1" s="1"/>
  <c r="O621" i="1" s="1"/>
  <c r="O622" i="1" s="1"/>
  <c r="O623" i="1" s="1"/>
  <c r="O624" i="1" s="1"/>
  <c r="O625" i="1" s="1"/>
  <c r="O626" i="1" s="1"/>
  <c r="P597" i="1"/>
  <c r="P598" i="1" s="1"/>
  <c r="P599" i="1" s="1"/>
  <c r="P600" i="1" s="1"/>
  <c r="P601" i="1" s="1"/>
  <c r="P602" i="1" s="1"/>
  <c r="P603" i="1" s="1"/>
  <c r="P604" i="1" s="1"/>
  <c r="P605" i="1" s="1"/>
  <c r="P606" i="1" s="1"/>
  <c r="P607" i="1" s="1"/>
  <c r="P608" i="1" s="1"/>
  <c r="P609" i="1" s="1"/>
  <c r="P610" i="1" s="1"/>
  <c r="P611" i="1" s="1"/>
  <c r="P612" i="1" s="1"/>
  <c r="P613" i="1" s="1"/>
  <c r="P614" i="1" s="1"/>
  <c r="P615" i="1" s="1"/>
  <c r="P616" i="1" s="1"/>
  <c r="P617" i="1" s="1"/>
  <c r="P618" i="1" s="1"/>
  <c r="P619" i="1" s="1"/>
  <c r="P620" i="1" s="1"/>
  <c r="P621" i="1" s="1"/>
  <c r="P622" i="1" s="1"/>
  <c r="P623" i="1" s="1"/>
  <c r="P624" i="1" s="1"/>
  <c r="P625" i="1" s="1"/>
  <c r="P626" i="1" s="1"/>
  <c r="F599" i="1"/>
  <c r="J598" i="1"/>
  <c r="N598" i="1"/>
  <c r="R596" i="1"/>
  <c r="T595" i="1"/>
  <c r="V595" i="1" s="1"/>
  <c r="S595" i="1"/>
  <c r="AE595" i="1" s="1"/>
  <c r="AF595" i="1" l="1"/>
  <c r="Q598" i="1"/>
  <c r="U598" i="1" s="1"/>
  <c r="Q597" i="1"/>
  <c r="U597" i="1" s="1"/>
  <c r="J599" i="1"/>
  <c r="N599" i="1"/>
  <c r="Q599" i="1" s="1"/>
  <c r="U599" i="1" s="1"/>
  <c r="F600" i="1"/>
  <c r="T596" i="1"/>
  <c r="V596" i="1" s="1"/>
  <c r="AF596" i="1" s="1"/>
  <c r="B596" i="1" s="1"/>
  <c r="R597" i="1"/>
  <c r="S596" i="1"/>
  <c r="B595" i="1" l="1"/>
  <c r="AE596" i="1"/>
  <c r="Z596" i="1"/>
  <c r="T597" i="1"/>
  <c r="V597" i="1" s="1"/>
  <c r="AF597" i="1" s="1"/>
  <c r="B597" i="1" s="1"/>
  <c r="R598" i="1"/>
  <c r="S597" i="1"/>
  <c r="J600" i="1"/>
  <c r="N600" i="1"/>
  <c r="Q600" i="1" s="1"/>
  <c r="U600" i="1" s="1"/>
  <c r="F601" i="1"/>
  <c r="AE597" i="1" l="1"/>
  <c r="AG596" i="1"/>
  <c r="N601" i="1"/>
  <c r="Q601" i="1" s="1"/>
  <c r="U601" i="1" s="1"/>
  <c r="J601" i="1"/>
  <c r="F602" i="1"/>
  <c r="T598" i="1"/>
  <c r="V598" i="1" s="1"/>
  <c r="R599" i="1"/>
  <c r="S598" i="1"/>
  <c r="AE598" i="1" s="1"/>
  <c r="AF598" i="1" l="1"/>
  <c r="R600" i="1"/>
  <c r="T599" i="1"/>
  <c r="V599" i="1" s="1"/>
  <c r="AF599" i="1" s="1"/>
  <c r="B599" i="1" s="1"/>
  <c r="S599" i="1"/>
  <c r="AE599" i="1" s="1"/>
  <c r="F603" i="1"/>
  <c r="J602" i="1"/>
  <c r="N602" i="1"/>
  <c r="Q602" i="1" s="1"/>
  <c r="U602" i="1" s="1"/>
  <c r="B598" i="1" l="1"/>
  <c r="J603" i="1"/>
  <c r="N603" i="1"/>
  <c r="Q603" i="1" s="1"/>
  <c r="U603" i="1" s="1"/>
  <c r="F604" i="1"/>
  <c r="R601" i="1"/>
  <c r="T600" i="1"/>
  <c r="V600" i="1" s="1"/>
  <c r="S600" i="1"/>
  <c r="AE600" i="1" s="1"/>
  <c r="AF600" i="1" l="1"/>
  <c r="T601" i="1"/>
  <c r="V601" i="1" s="1"/>
  <c r="AF601" i="1" s="1"/>
  <c r="B601" i="1" s="1"/>
  <c r="R602" i="1"/>
  <c r="S601" i="1"/>
  <c r="AE601" i="1" s="1"/>
  <c r="N604" i="1"/>
  <c r="Q604" i="1" s="1"/>
  <c r="U604" i="1" s="1"/>
  <c r="J604" i="1"/>
  <c r="F605" i="1"/>
  <c r="B600" i="1" l="1"/>
  <c r="N605" i="1"/>
  <c r="Q605" i="1" s="1"/>
  <c r="U605" i="1" s="1"/>
  <c r="J605" i="1"/>
  <c r="F606" i="1"/>
  <c r="R603" i="1"/>
  <c r="T602" i="1"/>
  <c r="V602" i="1" s="1"/>
  <c r="S602" i="1"/>
  <c r="AE602" i="1" s="1"/>
  <c r="AF602" i="1" l="1"/>
  <c r="T603" i="1"/>
  <c r="V603" i="1" s="1"/>
  <c r="AF603" i="1" s="1"/>
  <c r="B603" i="1" s="1"/>
  <c r="R604" i="1"/>
  <c r="S603" i="1"/>
  <c r="AE603" i="1" s="1"/>
  <c r="N606" i="1"/>
  <c r="Q606" i="1" s="1"/>
  <c r="U606" i="1" s="1"/>
  <c r="J606" i="1"/>
  <c r="F607" i="1"/>
  <c r="B602" i="1" l="1"/>
  <c r="J607" i="1"/>
  <c r="N607" i="1"/>
  <c r="Q607" i="1" s="1"/>
  <c r="U607" i="1" s="1"/>
  <c r="F608" i="1"/>
  <c r="R605" i="1"/>
  <c r="T604" i="1"/>
  <c r="V604" i="1" s="1"/>
  <c r="AF604" i="1" s="1"/>
  <c r="B604" i="1" s="1"/>
  <c r="S604" i="1"/>
  <c r="AE604" i="1" s="1"/>
  <c r="T605" i="1" l="1"/>
  <c r="V605" i="1" s="1"/>
  <c r="R606" i="1"/>
  <c r="S605" i="1"/>
  <c r="AE605" i="1" s="1"/>
  <c r="N608" i="1"/>
  <c r="Q608" i="1" s="1"/>
  <c r="U608" i="1" s="1"/>
  <c r="J608" i="1"/>
  <c r="F609" i="1"/>
  <c r="AF605" i="1" l="1"/>
  <c r="N609" i="1"/>
  <c r="Q609" i="1" s="1"/>
  <c r="U609" i="1" s="1"/>
  <c r="J609" i="1"/>
  <c r="F610" i="1"/>
  <c r="T606" i="1"/>
  <c r="V606" i="1" s="1"/>
  <c r="AF606" i="1" s="1"/>
  <c r="B606" i="1" s="1"/>
  <c r="R607" i="1"/>
  <c r="S606" i="1"/>
  <c r="AE606" i="1" s="1"/>
  <c r="B605" i="1" l="1"/>
  <c r="J610" i="1"/>
  <c r="N610" i="1"/>
  <c r="Q610" i="1" s="1"/>
  <c r="U610" i="1" s="1"/>
  <c r="F611" i="1"/>
  <c r="T607" i="1"/>
  <c r="V607" i="1" s="1"/>
  <c r="R608" i="1"/>
  <c r="S607" i="1"/>
  <c r="AE607" i="1" s="1"/>
  <c r="AF607" i="1" l="1"/>
  <c r="R609" i="1"/>
  <c r="T608" i="1"/>
  <c r="V608" i="1" s="1"/>
  <c r="AF608" i="1" s="1"/>
  <c r="B608" i="1" s="1"/>
  <c r="S608" i="1"/>
  <c r="AE608" i="1" s="1"/>
  <c r="N611" i="1"/>
  <c r="Q611" i="1" s="1"/>
  <c r="U611" i="1" s="1"/>
  <c r="J611" i="1"/>
  <c r="F612" i="1"/>
  <c r="B607" i="1" l="1"/>
  <c r="J612" i="1"/>
  <c r="N612" i="1"/>
  <c r="Q612" i="1" s="1"/>
  <c r="U612" i="1" s="1"/>
  <c r="F613" i="1"/>
  <c r="T609" i="1"/>
  <c r="V609" i="1" s="1"/>
  <c r="R610" i="1"/>
  <c r="S609" i="1"/>
  <c r="AE609" i="1" s="1"/>
  <c r="AF609" i="1" l="1"/>
  <c r="R611" i="1"/>
  <c r="T610" i="1"/>
  <c r="V610" i="1" s="1"/>
  <c r="AF610" i="1" s="1"/>
  <c r="B610" i="1" s="1"/>
  <c r="S610" i="1"/>
  <c r="AE610" i="1" s="1"/>
  <c r="N613" i="1"/>
  <c r="Q613" i="1" s="1"/>
  <c r="U613" i="1" s="1"/>
  <c r="J613" i="1"/>
  <c r="F614" i="1"/>
  <c r="B609" i="1" l="1"/>
  <c r="F615" i="1"/>
  <c r="J614" i="1"/>
  <c r="N614" i="1"/>
  <c r="Q614" i="1" s="1"/>
  <c r="U614" i="1" s="1"/>
  <c r="R612" i="1"/>
  <c r="T611" i="1"/>
  <c r="V611" i="1" s="1"/>
  <c r="AF611" i="1" s="1"/>
  <c r="B611" i="1" s="1"/>
  <c r="S611" i="1"/>
  <c r="AE611" i="1" s="1"/>
  <c r="R613" i="1" l="1"/>
  <c r="T612" i="1"/>
  <c r="V612" i="1" s="1"/>
  <c r="S612" i="1"/>
  <c r="AE612" i="1" s="1"/>
  <c r="J615" i="1"/>
  <c r="N615" i="1"/>
  <c r="Q615" i="1" s="1"/>
  <c r="U615" i="1" s="1"/>
  <c r="F616" i="1"/>
  <c r="AF612" i="1" l="1"/>
  <c r="J616" i="1"/>
  <c r="N616" i="1"/>
  <c r="Q616" i="1" s="1"/>
  <c r="U616" i="1" s="1"/>
  <c r="F617" i="1"/>
  <c r="R614" i="1"/>
  <c r="T613" i="1"/>
  <c r="V613" i="1" s="1"/>
  <c r="AF613" i="1" s="1"/>
  <c r="B613" i="1" s="1"/>
  <c r="S613" i="1"/>
  <c r="AE613" i="1" s="1"/>
  <c r="B612" i="1" l="1"/>
  <c r="R615" i="1"/>
  <c r="T614" i="1"/>
  <c r="V614" i="1" s="1"/>
  <c r="S614" i="1"/>
  <c r="AE614" i="1" s="1"/>
  <c r="N617" i="1"/>
  <c r="Q617" i="1" s="1"/>
  <c r="U617" i="1" s="1"/>
  <c r="J617" i="1"/>
  <c r="F618" i="1"/>
  <c r="AF614" i="1" l="1"/>
  <c r="N618" i="1"/>
  <c r="Q618" i="1" s="1"/>
  <c r="U618" i="1" s="1"/>
  <c r="J618" i="1"/>
  <c r="F619" i="1"/>
  <c r="T615" i="1"/>
  <c r="V615" i="1" s="1"/>
  <c r="AF615" i="1" s="1"/>
  <c r="B615" i="1" s="1"/>
  <c r="R616" i="1"/>
  <c r="S615" i="1"/>
  <c r="AE615" i="1" s="1"/>
  <c r="B614" i="1" l="1"/>
  <c r="R617" i="1"/>
  <c r="T616" i="1"/>
  <c r="V616" i="1" s="1"/>
  <c r="S616" i="1"/>
  <c r="AE616" i="1" s="1"/>
  <c r="N619" i="1"/>
  <c r="Q619" i="1" s="1"/>
  <c r="U619" i="1" s="1"/>
  <c r="J619" i="1"/>
  <c r="F620" i="1"/>
  <c r="AF616" i="1" l="1"/>
  <c r="N620" i="1"/>
  <c r="Q620" i="1" s="1"/>
  <c r="U620" i="1" s="1"/>
  <c r="J620" i="1"/>
  <c r="F621" i="1"/>
  <c r="R618" i="1"/>
  <c r="T617" i="1"/>
  <c r="V617" i="1" s="1"/>
  <c r="AF617" i="1" s="1"/>
  <c r="B617" i="1" s="1"/>
  <c r="S617" i="1"/>
  <c r="AE617" i="1" s="1"/>
  <c r="B616" i="1" l="1"/>
  <c r="T618" i="1"/>
  <c r="V618" i="1" s="1"/>
  <c r="AF618" i="1" s="1"/>
  <c r="B618" i="1" s="1"/>
  <c r="R619" i="1"/>
  <c r="S618" i="1"/>
  <c r="AE618" i="1" s="1"/>
  <c r="N621" i="1"/>
  <c r="Q621" i="1" s="1"/>
  <c r="U621" i="1" s="1"/>
  <c r="J621" i="1"/>
  <c r="F622" i="1"/>
  <c r="T619" i="1" l="1"/>
  <c r="V619" i="1" s="1"/>
  <c r="R620" i="1"/>
  <c r="S619" i="1"/>
  <c r="AE619" i="1" s="1"/>
  <c r="J622" i="1"/>
  <c r="N622" i="1"/>
  <c r="Q622" i="1" s="1"/>
  <c r="U622" i="1" s="1"/>
  <c r="F623" i="1"/>
  <c r="AF619" i="1" l="1"/>
  <c r="J623" i="1"/>
  <c r="N623" i="1"/>
  <c r="Q623" i="1" s="1"/>
  <c r="U623" i="1" s="1"/>
  <c r="F624" i="1"/>
  <c r="R621" i="1"/>
  <c r="T620" i="1"/>
  <c r="V620" i="1" s="1"/>
  <c r="AF620" i="1" s="1"/>
  <c r="B620" i="1" s="1"/>
  <c r="S620" i="1"/>
  <c r="AE620" i="1" s="1"/>
  <c r="B619" i="1" l="1"/>
  <c r="R622" i="1"/>
  <c r="T621" i="1"/>
  <c r="V621" i="1" s="1"/>
  <c r="S621" i="1"/>
  <c r="AE621" i="1" s="1"/>
  <c r="J624" i="1"/>
  <c r="N624" i="1"/>
  <c r="Q624" i="1" s="1"/>
  <c r="U624" i="1" s="1"/>
  <c r="F625" i="1"/>
  <c r="AF621" i="1" l="1"/>
  <c r="F626" i="1"/>
  <c r="J625" i="1"/>
  <c r="N625" i="1"/>
  <c r="Q625" i="1" s="1"/>
  <c r="U625" i="1" s="1"/>
  <c r="R623" i="1"/>
  <c r="T622" i="1"/>
  <c r="V622" i="1" s="1"/>
  <c r="AF622" i="1" s="1"/>
  <c r="B622" i="1" s="1"/>
  <c r="S622" i="1"/>
  <c r="AE622" i="1" s="1"/>
  <c r="B621" i="1" l="1"/>
  <c r="R624" i="1"/>
  <c r="T623" i="1"/>
  <c r="V623" i="1" s="1"/>
  <c r="S623" i="1"/>
  <c r="AE623" i="1" s="1"/>
  <c r="J626" i="1"/>
  <c r="F627" i="1"/>
  <c r="N626" i="1"/>
  <c r="AF623" i="1" l="1"/>
  <c r="O627" i="1"/>
  <c r="Q626" i="1"/>
  <c r="U626" i="1" s="1"/>
  <c r="J627" i="1"/>
  <c r="N627" i="1"/>
  <c r="F628" i="1"/>
  <c r="T624" i="1"/>
  <c r="V624" i="1" s="1"/>
  <c r="AF624" i="1" s="1"/>
  <c r="B624" i="1" s="1"/>
  <c r="R625" i="1"/>
  <c r="S624" i="1"/>
  <c r="AE624" i="1" s="1"/>
  <c r="B623" i="1" l="1"/>
  <c r="J628" i="1"/>
  <c r="N628" i="1"/>
  <c r="F629" i="1"/>
  <c r="R626" i="1"/>
  <c r="T625" i="1"/>
  <c r="V625" i="1" s="1"/>
  <c r="AF625" i="1" s="1"/>
  <c r="B625" i="1" s="1"/>
  <c r="S625" i="1"/>
  <c r="AE625" i="1" s="1"/>
  <c r="O628" i="1"/>
  <c r="O629" i="1" s="1"/>
  <c r="O630" i="1" s="1"/>
  <c r="O631" i="1" s="1"/>
  <c r="O632" i="1" s="1"/>
  <c r="O633" i="1" s="1"/>
  <c r="O634" i="1" s="1"/>
  <c r="O635" i="1" s="1"/>
  <c r="O636" i="1" s="1"/>
  <c r="O637" i="1" s="1"/>
  <c r="O638" i="1" s="1"/>
  <c r="O639" i="1" s="1"/>
  <c r="O640" i="1" s="1"/>
  <c r="O641" i="1" s="1"/>
  <c r="O642" i="1" s="1"/>
  <c r="O643" i="1" s="1"/>
  <c r="O644" i="1" s="1"/>
  <c r="O645" i="1" s="1"/>
  <c r="O646" i="1" s="1"/>
  <c r="O647" i="1" s="1"/>
  <c r="O648" i="1" s="1"/>
  <c r="O649" i="1" s="1"/>
  <c r="O650" i="1" s="1"/>
  <c r="O651" i="1" s="1"/>
  <c r="O652" i="1" s="1"/>
  <c r="O653" i="1" s="1"/>
  <c r="O654" i="1" s="1"/>
  <c r="O655" i="1" s="1"/>
  <c r="O656" i="1" s="1"/>
  <c r="O657" i="1" s="1"/>
  <c r="P627" i="1"/>
  <c r="P628" i="1" s="1"/>
  <c r="P629" i="1" s="1"/>
  <c r="P630" i="1" s="1"/>
  <c r="P631" i="1" s="1"/>
  <c r="P632" i="1" s="1"/>
  <c r="P633" i="1" s="1"/>
  <c r="P634" i="1" s="1"/>
  <c r="P635" i="1" s="1"/>
  <c r="P636" i="1" s="1"/>
  <c r="P637" i="1" s="1"/>
  <c r="P638" i="1" s="1"/>
  <c r="P639" i="1" s="1"/>
  <c r="P640" i="1" s="1"/>
  <c r="P641" i="1" s="1"/>
  <c r="P642" i="1" s="1"/>
  <c r="P643" i="1" s="1"/>
  <c r="P644" i="1" s="1"/>
  <c r="P645" i="1" s="1"/>
  <c r="P646" i="1" s="1"/>
  <c r="P647" i="1" s="1"/>
  <c r="P648" i="1" s="1"/>
  <c r="P649" i="1" s="1"/>
  <c r="P650" i="1" s="1"/>
  <c r="P651" i="1" s="1"/>
  <c r="P652" i="1" s="1"/>
  <c r="P653" i="1" s="1"/>
  <c r="P654" i="1" s="1"/>
  <c r="P655" i="1" s="1"/>
  <c r="P656" i="1" s="1"/>
  <c r="P657" i="1" s="1"/>
  <c r="Q628" i="1" l="1"/>
  <c r="U628" i="1" s="1"/>
  <c r="R627" i="1"/>
  <c r="T626" i="1"/>
  <c r="V626" i="1" s="1"/>
  <c r="S626" i="1"/>
  <c r="N629" i="1"/>
  <c r="Q629" i="1" s="1"/>
  <c r="U629" i="1" s="1"/>
  <c r="J629" i="1"/>
  <c r="F630" i="1"/>
  <c r="Q627" i="1"/>
  <c r="U627" i="1" s="1"/>
  <c r="AF626" i="1" l="1"/>
  <c r="N630" i="1"/>
  <c r="Q630" i="1" s="1"/>
  <c r="U630" i="1" s="1"/>
  <c r="J630" i="1"/>
  <c r="F631" i="1"/>
  <c r="AE626" i="1"/>
  <c r="Z626" i="1"/>
  <c r="R628" i="1"/>
  <c r="T627" i="1"/>
  <c r="V627" i="1" s="1"/>
  <c r="AF627" i="1" s="1"/>
  <c r="B627" i="1" s="1"/>
  <c r="S627" i="1"/>
  <c r="B626" i="1" l="1"/>
  <c r="AE627" i="1"/>
  <c r="AG626" i="1"/>
  <c r="R629" i="1"/>
  <c r="T628" i="1"/>
  <c r="V628" i="1" s="1"/>
  <c r="S628" i="1"/>
  <c r="AE628" i="1" s="1"/>
  <c r="J631" i="1"/>
  <c r="N631" i="1"/>
  <c r="Q631" i="1" s="1"/>
  <c r="U631" i="1" s="1"/>
  <c r="F632" i="1"/>
  <c r="AF628" i="1" l="1"/>
  <c r="J632" i="1"/>
  <c r="N632" i="1"/>
  <c r="Q632" i="1" s="1"/>
  <c r="U632" i="1" s="1"/>
  <c r="F633" i="1"/>
  <c r="R630" i="1"/>
  <c r="T629" i="1"/>
  <c r="V629" i="1" s="1"/>
  <c r="AF629" i="1" s="1"/>
  <c r="B629" i="1" s="1"/>
  <c r="S629" i="1"/>
  <c r="AE629" i="1" s="1"/>
  <c r="B628" i="1" l="1"/>
  <c r="R631" i="1"/>
  <c r="T630" i="1"/>
  <c r="V630" i="1" s="1"/>
  <c r="S630" i="1"/>
  <c r="AE630" i="1" s="1"/>
  <c r="N633" i="1"/>
  <c r="Q633" i="1" s="1"/>
  <c r="U633" i="1" s="1"/>
  <c r="J633" i="1"/>
  <c r="F634" i="1"/>
  <c r="AF630" i="1" l="1"/>
  <c r="J634" i="1"/>
  <c r="N634" i="1"/>
  <c r="Q634" i="1" s="1"/>
  <c r="U634" i="1" s="1"/>
  <c r="F635" i="1"/>
  <c r="R632" i="1"/>
  <c r="T631" i="1"/>
  <c r="V631" i="1" s="1"/>
  <c r="AF631" i="1" s="1"/>
  <c r="B631" i="1" s="1"/>
  <c r="S631" i="1"/>
  <c r="AE631" i="1" s="1"/>
  <c r="B630" i="1" l="1"/>
  <c r="T632" i="1"/>
  <c r="V632" i="1" s="1"/>
  <c r="AF632" i="1" s="1"/>
  <c r="B632" i="1" s="1"/>
  <c r="R633" i="1"/>
  <c r="S632" i="1"/>
  <c r="AE632" i="1" s="1"/>
  <c r="N635" i="1"/>
  <c r="Q635" i="1" s="1"/>
  <c r="U635" i="1" s="1"/>
  <c r="J635" i="1"/>
  <c r="F636" i="1"/>
  <c r="R634" i="1" l="1"/>
  <c r="T633" i="1"/>
  <c r="V633" i="1" s="1"/>
  <c r="S633" i="1"/>
  <c r="AE633" i="1" s="1"/>
  <c r="N636" i="1"/>
  <c r="Q636" i="1" s="1"/>
  <c r="U636" i="1" s="1"/>
  <c r="J636" i="1"/>
  <c r="F637" i="1"/>
  <c r="AF633" i="1" l="1"/>
  <c r="J637" i="1"/>
  <c r="N637" i="1"/>
  <c r="Q637" i="1" s="1"/>
  <c r="U637" i="1" s="1"/>
  <c r="F638" i="1"/>
  <c r="R635" i="1"/>
  <c r="T634" i="1"/>
  <c r="V634" i="1" s="1"/>
  <c r="AF634" i="1" s="1"/>
  <c r="B634" i="1" s="1"/>
  <c r="S634" i="1"/>
  <c r="AE634" i="1" s="1"/>
  <c r="B633" i="1" l="1"/>
  <c r="R636" i="1"/>
  <c r="T635" i="1"/>
  <c r="V635" i="1" s="1"/>
  <c r="S635" i="1"/>
  <c r="AE635" i="1" s="1"/>
  <c r="J638" i="1"/>
  <c r="N638" i="1"/>
  <c r="Q638" i="1" s="1"/>
  <c r="U638" i="1" s="1"/>
  <c r="F639" i="1"/>
  <c r="AF635" i="1" l="1"/>
  <c r="N639" i="1"/>
  <c r="Q639" i="1" s="1"/>
  <c r="U639" i="1" s="1"/>
  <c r="J639" i="1"/>
  <c r="F640" i="1"/>
  <c r="R637" i="1"/>
  <c r="T636" i="1"/>
  <c r="V636" i="1" s="1"/>
  <c r="AF636" i="1" s="1"/>
  <c r="B636" i="1" s="1"/>
  <c r="S636" i="1"/>
  <c r="AE636" i="1" s="1"/>
  <c r="B635" i="1" l="1"/>
  <c r="T637" i="1"/>
  <c r="V637" i="1" s="1"/>
  <c r="R638" i="1"/>
  <c r="S637" i="1"/>
  <c r="AE637" i="1" s="1"/>
  <c r="J640" i="1"/>
  <c r="N640" i="1"/>
  <c r="Q640" i="1" s="1"/>
  <c r="U640" i="1" s="1"/>
  <c r="F641" i="1"/>
  <c r="AF637" i="1" l="1"/>
  <c r="F642" i="1"/>
  <c r="J641" i="1"/>
  <c r="N641" i="1"/>
  <c r="Q641" i="1" s="1"/>
  <c r="U641" i="1" s="1"/>
  <c r="R639" i="1"/>
  <c r="T638" i="1"/>
  <c r="V638" i="1" s="1"/>
  <c r="AF638" i="1" s="1"/>
  <c r="B638" i="1" s="1"/>
  <c r="S638" i="1"/>
  <c r="AE638" i="1" s="1"/>
  <c r="B637" i="1" l="1"/>
  <c r="T639" i="1"/>
  <c r="V639" i="1" s="1"/>
  <c r="AF639" i="1" s="1"/>
  <c r="B639" i="1" s="1"/>
  <c r="R640" i="1"/>
  <c r="S639" i="1"/>
  <c r="AE639" i="1" s="1"/>
  <c r="J642" i="1"/>
  <c r="N642" i="1"/>
  <c r="Q642" i="1" s="1"/>
  <c r="U642" i="1" s="1"/>
  <c r="F643" i="1"/>
  <c r="J643" i="1" l="1"/>
  <c r="N643" i="1"/>
  <c r="Q643" i="1" s="1"/>
  <c r="U643" i="1" s="1"/>
  <c r="F644" i="1"/>
  <c r="T640" i="1"/>
  <c r="V640" i="1" s="1"/>
  <c r="R641" i="1"/>
  <c r="S640" i="1"/>
  <c r="AE640" i="1" s="1"/>
  <c r="AF640" i="1" l="1"/>
  <c r="J644" i="1"/>
  <c r="N644" i="1"/>
  <c r="Q644" i="1" s="1"/>
  <c r="U644" i="1" s="1"/>
  <c r="F645" i="1"/>
  <c r="T641" i="1"/>
  <c r="V641" i="1" s="1"/>
  <c r="AF641" i="1" s="1"/>
  <c r="B641" i="1" s="1"/>
  <c r="R642" i="1"/>
  <c r="S641" i="1"/>
  <c r="AE641" i="1" s="1"/>
  <c r="B640" i="1" l="1"/>
  <c r="T642" i="1"/>
  <c r="V642" i="1" s="1"/>
  <c r="R643" i="1"/>
  <c r="S642" i="1"/>
  <c r="AE642" i="1" s="1"/>
  <c r="N645" i="1"/>
  <c r="Q645" i="1" s="1"/>
  <c r="U645" i="1" s="1"/>
  <c r="J645" i="1"/>
  <c r="F646" i="1"/>
  <c r="AF642" i="1" l="1"/>
  <c r="J646" i="1"/>
  <c r="N646" i="1"/>
  <c r="Q646" i="1" s="1"/>
  <c r="U646" i="1" s="1"/>
  <c r="F647" i="1"/>
  <c r="R644" i="1"/>
  <c r="T643" i="1"/>
  <c r="V643" i="1" s="1"/>
  <c r="AF643" i="1" s="1"/>
  <c r="B643" i="1" s="1"/>
  <c r="S643" i="1"/>
  <c r="AE643" i="1" s="1"/>
  <c r="B642" i="1" l="1"/>
  <c r="T644" i="1"/>
  <c r="V644" i="1" s="1"/>
  <c r="R645" i="1"/>
  <c r="S644" i="1"/>
  <c r="AE644" i="1" s="1"/>
  <c r="N647" i="1"/>
  <c r="Q647" i="1" s="1"/>
  <c r="U647" i="1" s="1"/>
  <c r="J647" i="1"/>
  <c r="F648" i="1"/>
  <c r="AF644" i="1" l="1"/>
  <c r="J648" i="1"/>
  <c r="N648" i="1"/>
  <c r="Q648" i="1" s="1"/>
  <c r="U648" i="1" s="1"/>
  <c r="F649" i="1"/>
  <c r="T645" i="1"/>
  <c r="V645" i="1" s="1"/>
  <c r="AF645" i="1" s="1"/>
  <c r="B645" i="1" s="1"/>
  <c r="R646" i="1"/>
  <c r="S645" i="1"/>
  <c r="AE645" i="1" s="1"/>
  <c r="B644" i="1" l="1"/>
  <c r="T646" i="1"/>
  <c r="V646" i="1" s="1"/>
  <c r="AF646" i="1" s="1"/>
  <c r="B646" i="1" s="1"/>
  <c r="R647" i="1"/>
  <c r="S646" i="1"/>
  <c r="AE646" i="1" s="1"/>
  <c r="J649" i="1"/>
  <c r="N649" i="1"/>
  <c r="Q649" i="1" s="1"/>
  <c r="U649" i="1" s="1"/>
  <c r="F650" i="1"/>
  <c r="J650" i="1" l="1"/>
  <c r="N650" i="1"/>
  <c r="Q650" i="1" s="1"/>
  <c r="U650" i="1" s="1"/>
  <c r="F651" i="1"/>
  <c r="T647" i="1"/>
  <c r="V647" i="1" s="1"/>
  <c r="R648" i="1"/>
  <c r="S647" i="1"/>
  <c r="AE647" i="1" s="1"/>
  <c r="AF647" i="1" l="1"/>
  <c r="J651" i="1"/>
  <c r="N651" i="1"/>
  <c r="Q651" i="1" s="1"/>
  <c r="U651" i="1" s="1"/>
  <c r="F652" i="1"/>
  <c r="R649" i="1"/>
  <c r="T648" i="1"/>
  <c r="V648" i="1" s="1"/>
  <c r="AF648" i="1" s="1"/>
  <c r="B648" i="1" s="1"/>
  <c r="S648" i="1"/>
  <c r="AE648" i="1" s="1"/>
  <c r="B647" i="1" l="1"/>
  <c r="T649" i="1"/>
  <c r="V649" i="1" s="1"/>
  <c r="R650" i="1"/>
  <c r="S649" i="1"/>
  <c r="AE649" i="1" s="1"/>
  <c r="J652" i="1"/>
  <c r="N652" i="1"/>
  <c r="Q652" i="1" s="1"/>
  <c r="U652" i="1" s="1"/>
  <c r="F653" i="1"/>
  <c r="AF649" i="1" l="1"/>
  <c r="J653" i="1"/>
  <c r="N653" i="1"/>
  <c r="Q653" i="1" s="1"/>
  <c r="U653" i="1" s="1"/>
  <c r="F654" i="1"/>
  <c r="T650" i="1"/>
  <c r="V650" i="1" s="1"/>
  <c r="AF650" i="1" s="1"/>
  <c r="B650" i="1" s="1"/>
  <c r="R651" i="1"/>
  <c r="S650" i="1"/>
  <c r="AE650" i="1" s="1"/>
  <c r="B649" i="1" l="1"/>
  <c r="T651" i="1"/>
  <c r="V651" i="1" s="1"/>
  <c r="R652" i="1"/>
  <c r="S651" i="1"/>
  <c r="AE651" i="1" s="1"/>
  <c r="J654" i="1"/>
  <c r="N654" i="1"/>
  <c r="Q654" i="1" s="1"/>
  <c r="U654" i="1" s="1"/>
  <c r="F655" i="1"/>
  <c r="AF651" i="1" l="1"/>
  <c r="N655" i="1"/>
  <c r="Q655" i="1" s="1"/>
  <c r="U655" i="1" s="1"/>
  <c r="J655" i="1"/>
  <c r="F656" i="1"/>
  <c r="T652" i="1"/>
  <c r="V652" i="1" s="1"/>
  <c r="AF652" i="1" s="1"/>
  <c r="B652" i="1" s="1"/>
  <c r="R653" i="1"/>
  <c r="S652" i="1"/>
  <c r="AE652" i="1" s="1"/>
  <c r="B651" i="1" l="1"/>
  <c r="T653" i="1"/>
  <c r="V653" i="1" s="1"/>
  <c r="AF653" i="1" s="1"/>
  <c r="B653" i="1" s="1"/>
  <c r="R654" i="1"/>
  <c r="S653" i="1"/>
  <c r="AE653" i="1" s="1"/>
  <c r="N656" i="1"/>
  <c r="Q656" i="1" s="1"/>
  <c r="U656" i="1" s="1"/>
  <c r="J656" i="1"/>
  <c r="F657" i="1"/>
  <c r="J657" i="1" l="1"/>
  <c r="N657" i="1"/>
  <c r="F658" i="1"/>
  <c r="T654" i="1"/>
  <c r="V654" i="1" s="1"/>
  <c r="R655" i="1"/>
  <c r="S654" i="1"/>
  <c r="AE654" i="1" s="1"/>
  <c r="AF654" i="1" l="1"/>
  <c r="O658" i="1"/>
  <c r="Q657" i="1"/>
  <c r="U657" i="1" s="1"/>
  <c r="T655" i="1"/>
  <c r="V655" i="1" s="1"/>
  <c r="AF655" i="1" s="1"/>
  <c r="B655" i="1" s="1"/>
  <c r="R656" i="1"/>
  <c r="S655" i="1"/>
  <c r="AE655" i="1" s="1"/>
  <c r="N658" i="1"/>
  <c r="J658" i="1"/>
  <c r="F659" i="1"/>
  <c r="B654" i="1" l="1"/>
  <c r="J659" i="1"/>
  <c r="N659" i="1"/>
  <c r="F660" i="1"/>
  <c r="R657" i="1"/>
  <c r="T656" i="1"/>
  <c r="V656" i="1" s="1"/>
  <c r="S656" i="1"/>
  <c r="AE656" i="1" s="1"/>
  <c r="O659" i="1"/>
  <c r="O660" i="1" s="1"/>
  <c r="O661" i="1" s="1"/>
  <c r="O662" i="1" s="1"/>
  <c r="O663" i="1" s="1"/>
  <c r="O664" i="1" s="1"/>
  <c r="O665" i="1" s="1"/>
  <c r="O666" i="1" s="1"/>
  <c r="O667" i="1" s="1"/>
  <c r="O668" i="1" s="1"/>
  <c r="O669" i="1" s="1"/>
  <c r="O670" i="1" s="1"/>
  <c r="O671" i="1" s="1"/>
  <c r="O672" i="1" s="1"/>
  <c r="O673" i="1" s="1"/>
  <c r="O674" i="1" s="1"/>
  <c r="O675" i="1" s="1"/>
  <c r="O676" i="1" s="1"/>
  <c r="O677" i="1" s="1"/>
  <c r="O678" i="1" s="1"/>
  <c r="O679" i="1" s="1"/>
  <c r="O680" i="1" s="1"/>
  <c r="O681" i="1" s="1"/>
  <c r="O682" i="1" s="1"/>
  <c r="O683" i="1" s="1"/>
  <c r="O684" i="1" s="1"/>
  <c r="O685" i="1" s="1"/>
  <c r="O686" i="1" s="1"/>
  <c r="O687" i="1" s="1"/>
  <c r="O688" i="1" s="1"/>
  <c r="P658" i="1"/>
  <c r="P659" i="1" s="1"/>
  <c r="P660" i="1" s="1"/>
  <c r="P661" i="1" s="1"/>
  <c r="P662" i="1" s="1"/>
  <c r="P663" i="1" s="1"/>
  <c r="P664" i="1" s="1"/>
  <c r="P665" i="1" s="1"/>
  <c r="P666" i="1" s="1"/>
  <c r="P667" i="1" s="1"/>
  <c r="P668" i="1" s="1"/>
  <c r="P669" i="1" s="1"/>
  <c r="P670" i="1" s="1"/>
  <c r="P671" i="1" s="1"/>
  <c r="P672" i="1" s="1"/>
  <c r="P673" i="1" s="1"/>
  <c r="P674" i="1" s="1"/>
  <c r="P675" i="1" s="1"/>
  <c r="P676" i="1" s="1"/>
  <c r="P677" i="1" s="1"/>
  <c r="P678" i="1" s="1"/>
  <c r="P679" i="1" s="1"/>
  <c r="P680" i="1" s="1"/>
  <c r="P681" i="1" s="1"/>
  <c r="P682" i="1" s="1"/>
  <c r="P683" i="1" s="1"/>
  <c r="P684" i="1" s="1"/>
  <c r="P685" i="1" s="1"/>
  <c r="P686" i="1" s="1"/>
  <c r="P687" i="1" s="1"/>
  <c r="P688" i="1" s="1"/>
  <c r="AF656" i="1" l="1"/>
  <c r="Q658" i="1"/>
  <c r="U658" i="1" s="1"/>
  <c r="T657" i="1"/>
  <c r="V657" i="1" s="1"/>
  <c r="AF657" i="1" s="1"/>
  <c r="B657" i="1" s="1"/>
  <c r="R658" i="1"/>
  <c r="S657" i="1"/>
  <c r="N660" i="1"/>
  <c r="Q660" i="1" s="1"/>
  <c r="U660" i="1" s="1"/>
  <c r="J660" i="1"/>
  <c r="F661" i="1"/>
  <c r="Q659" i="1"/>
  <c r="U659" i="1" s="1"/>
  <c r="B656" i="1" l="1"/>
  <c r="Z657" i="1"/>
  <c r="AE657" i="1"/>
  <c r="J661" i="1"/>
  <c r="N661" i="1"/>
  <c r="Q661" i="1" s="1"/>
  <c r="U661" i="1" s="1"/>
  <c r="F662" i="1"/>
  <c r="R659" i="1"/>
  <c r="T658" i="1"/>
  <c r="V658" i="1" s="1"/>
  <c r="S658" i="1"/>
  <c r="AF658" i="1" l="1"/>
  <c r="AE658" i="1"/>
  <c r="T659" i="1"/>
  <c r="V659" i="1" s="1"/>
  <c r="AF659" i="1" s="1"/>
  <c r="B659" i="1" s="1"/>
  <c r="R660" i="1"/>
  <c r="S659" i="1"/>
  <c r="AE659" i="1" s="1"/>
  <c r="J662" i="1"/>
  <c r="N662" i="1"/>
  <c r="Q662" i="1" s="1"/>
  <c r="U662" i="1" s="1"/>
  <c r="F663" i="1"/>
  <c r="AG657" i="1"/>
  <c r="B658" i="1" l="1"/>
  <c r="N663" i="1"/>
  <c r="Q663" i="1" s="1"/>
  <c r="U663" i="1" s="1"/>
  <c r="J663" i="1"/>
  <c r="F664" i="1"/>
  <c r="R661" i="1"/>
  <c r="T660" i="1"/>
  <c r="V660" i="1" s="1"/>
  <c r="AF660" i="1" s="1"/>
  <c r="B660" i="1" s="1"/>
  <c r="S660" i="1"/>
  <c r="AE660" i="1" s="1"/>
  <c r="T661" i="1" l="1"/>
  <c r="V661" i="1" s="1"/>
  <c r="R662" i="1"/>
  <c r="S661" i="1"/>
  <c r="AE661" i="1" s="1"/>
  <c r="J664" i="1"/>
  <c r="N664" i="1"/>
  <c r="Q664" i="1" s="1"/>
  <c r="U664" i="1" s="1"/>
  <c r="F665" i="1"/>
  <c r="AF661" i="1" l="1"/>
  <c r="N665" i="1"/>
  <c r="Q665" i="1" s="1"/>
  <c r="U665" i="1" s="1"/>
  <c r="J665" i="1"/>
  <c r="F666" i="1"/>
  <c r="R663" i="1"/>
  <c r="T662" i="1"/>
  <c r="V662" i="1" s="1"/>
  <c r="AF662" i="1" s="1"/>
  <c r="B662" i="1" s="1"/>
  <c r="S662" i="1"/>
  <c r="AE662" i="1" s="1"/>
  <c r="B661" i="1" l="1"/>
  <c r="T663" i="1"/>
  <c r="V663" i="1" s="1"/>
  <c r="R664" i="1"/>
  <c r="S663" i="1"/>
  <c r="AE663" i="1" s="1"/>
  <c r="J666" i="1"/>
  <c r="N666" i="1"/>
  <c r="Q666" i="1" s="1"/>
  <c r="U666" i="1" s="1"/>
  <c r="F667" i="1"/>
  <c r="AF663" i="1" l="1"/>
  <c r="T664" i="1"/>
  <c r="V664" i="1" s="1"/>
  <c r="AF664" i="1" s="1"/>
  <c r="B664" i="1" s="1"/>
  <c r="R665" i="1"/>
  <c r="S664" i="1"/>
  <c r="AE664" i="1" s="1"/>
  <c r="N667" i="1"/>
  <c r="Q667" i="1" s="1"/>
  <c r="U667" i="1" s="1"/>
  <c r="J667" i="1"/>
  <c r="F668" i="1"/>
  <c r="B663" i="1" l="1"/>
  <c r="J668" i="1"/>
  <c r="N668" i="1"/>
  <c r="Q668" i="1" s="1"/>
  <c r="U668" i="1" s="1"/>
  <c r="F669" i="1"/>
  <c r="T665" i="1"/>
  <c r="V665" i="1" s="1"/>
  <c r="R666" i="1"/>
  <c r="S665" i="1"/>
  <c r="AE665" i="1" s="1"/>
  <c r="AF665" i="1" l="1"/>
  <c r="J669" i="1"/>
  <c r="N669" i="1"/>
  <c r="Q669" i="1" s="1"/>
  <c r="U669" i="1" s="1"/>
  <c r="F670" i="1"/>
  <c r="T666" i="1"/>
  <c r="V666" i="1" s="1"/>
  <c r="AF666" i="1" s="1"/>
  <c r="B666" i="1" s="1"/>
  <c r="R667" i="1"/>
  <c r="S666" i="1"/>
  <c r="AE666" i="1" s="1"/>
  <c r="B665" i="1" l="1"/>
  <c r="N670" i="1"/>
  <c r="Q670" i="1" s="1"/>
  <c r="U670" i="1" s="1"/>
  <c r="J670" i="1"/>
  <c r="F671" i="1"/>
  <c r="R668" i="1"/>
  <c r="T667" i="1"/>
  <c r="V667" i="1" s="1"/>
  <c r="AF667" i="1" s="1"/>
  <c r="B667" i="1" s="1"/>
  <c r="S667" i="1"/>
  <c r="AE667" i="1" s="1"/>
  <c r="T668" i="1" l="1"/>
  <c r="V668" i="1" s="1"/>
  <c r="R669" i="1"/>
  <c r="S668" i="1"/>
  <c r="AE668" i="1" s="1"/>
  <c r="F672" i="1"/>
  <c r="J671" i="1"/>
  <c r="N671" i="1"/>
  <c r="Q671" i="1" s="1"/>
  <c r="U671" i="1" s="1"/>
  <c r="AF668" i="1" l="1"/>
  <c r="J672" i="1"/>
  <c r="N672" i="1"/>
  <c r="Q672" i="1" s="1"/>
  <c r="U672" i="1" s="1"/>
  <c r="F673" i="1"/>
  <c r="R670" i="1"/>
  <c r="T669" i="1"/>
  <c r="V669" i="1" s="1"/>
  <c r="AF669" i="1" s="1"/>
  <c r="B669" i="1" s="1"/>
  <c r="S669" i="1"/>
  <c r="AE669" i="1" s="1"/>
  <c r="B668" i="1" l="1"/>
  <c r="N673" i="1"/>
  <c r="Q673" i="1" s="1"/>
  <c r="U673" i="1" s="1"/>
  <c r="J673" i="1"/>
  <c r="F674" i="1"/>
  <c r="T670" i="1"/>
  <c r="V670" i="1" s="1"/>
  <c r="AF670" i="1" s="1"/>
  <c r="B670" i="1" s="1"/>
  <c r="R671" i="1"/>
  <c r="S670" i="1"/>
  <c r="AE670" i="1" s="1"/>
  <c r="R672" i="1" l="1"/>
  <c r="T671" i="1"/>
  <c r="V671" i="1" s="1"/>
  <c r="S671" i="1"/>
  <c r="AE671" i="1" s="1"/>
  <c r="J674" i="1"/>
  <c r="N674" i="1"/>
  <c r="Q674" i="1" s="1"/>
  <c r="U674" i="1" s="1"/>
  <c r="F675" i="1"/>
  <c r="AF671" i="1" l="1"/>
  <c r="J675" i="1"/>
  <c r="N675" i="1"/>
  <c r="Q675" i="1" s="1"/>
  <c r="U675" i="1" s="1"/>
  <c r="F676" i="1"/>
  <c r="R673" i="1"/>
  <c r="T672" i="1"/>
  <c r="V672" i="1" s="1"/>
  <c r="AF672" i="1" s="1"/>
  <c r="B672" i="1" s="1"/>
  <c r="S672" i="1"/>
  <c r="AE672" i="1" s="1"/>
  <c r="B671" i="1" l="1"/>
  <c r="R674" i="1"/>
  <c r="T673" i="1"/>
  <c r="V673" i="1" s="1"/>
  <c r="AF673" i="1" s="1"/>
  <c r="B673" i="1" s="1"/>
  <c r="S673" i="1"/>
  <c r="AE673" i="1" s="1"/>
  <c r="J676" i="1"/>
  <c r="N676" i="1"/>
  <c r="Q676" i="1" s="1"/>
  <c r="U676" i="1" s="1"/>
  <c r="F677" i="1"/>
  <c r="J677" i="1" l="1"/>
  <c r="N677" i="1"/>
  <c r="Q677" i="1" s="1"/>
  <c r="U677" i="1" s="1"/>
  <c r="F678" i="1"/>
  <c r="T674" i="1"/>
  <c r="V674" i="1" s="1"/>
  <c r="AF674" i="1" s="1"/>
  <c r="B674" i="1" s="1"/>
  <c r="R675" i="1"/>
  <c r="S674" i="1"/>
  <c r="AE674" i="1" s="1"/>
  <c r="N678" i="1" l="1"/>
  <c r="Q678" i="1" s="1"/>
  <c r="U678" i="1" s="1"/>
  <c r="J678" i="1"/>
  <c r="F679" i="1"/>
  <c r="T675" i="1"/>
  <c r="V675" i="1" s="1"/>
  <c r="R676" i="1"/>
  <c r="S675" i="1"/>
  <c r="AE675" i="1" s="1"/>
  <c r="AF675" i="1" l="1"/>
  <c r="N679" i="1"/>
  <c r="Q679" i="1" s="1"/>
  <c r="U679" i="1" s="1"/>
  <c r="J679" i="1"/>
  <c r="F680" i="1"/>
  <c r="R677" i="1"/>
  <c r="T676" i="1"/>
  <c r="V676" i="1" s="1"/>
  <c r="AF676" i="1" s="1"/>
  <c r="B676" i="1" s="1"/>
  <c r="S676" i="1"/>
  <c r="AE676" i="1" s="1"/>
  <c r="B675" i="1" l="1"/>
  <c r="R678" i="1"/>
  <c r="T677" i="1"/>
  <c r="V677" i="1" s="1"/>
  <c r="S677" i="1"/>
  <c r="AE677" i="1" s="1"/>
  <c r="N680" i="1"/>
  <c r="Q680" i="1" s="1"/>
  <c r="U680" i="1" s="1"/>
  <c r="J680" i="1"/>
  <c r="F681" i="1"/>
  <c r="AF677" i="1" l="1"/>
  <c r="N681" i="1"/>
  <c r="Q681" i="1" s="1"/>
  <c r="U681" i="1" s="1"/>
  <c r="J681" i="1"/>
  <c r="F682" i="1"/>
  <c r="T678" i="1"/>
  <c r="V678" i="1" s="1"/>
  <c r="AF678" i="1" s="1"/>
  <c r="B678" i="1" s="1"/>
  <c r="R679" i="1"/>
  <c r="S678" i="1"/>
  <c r="AE678" i="1" s="1"/>
  <c r="B677" i="1" l="1"/>
  <c r="T679" i="1"/>
  <c r="V679" i="1" s="1"/>
  <c r="R680" i="1"/>
  <c r="S679" i="1"/>
  <c r="AE679" i="1" s="1"/>
  <c r="N682" i="1"/>
  <c r="Q682" i="1" s="1"/>
  <c r="U682" i="1" s="1"/>
  <c r="J682" i="1"/>
  <c r="F683" i="1"/>
  <c r="AF679" i="1" l="1"/>
  <c r="J683" i="1"/>
  <c r="N683" i="1"/>
  <c r="Q683" i="1" s="1"/>
  <c r="U683" i="1" s="1"/>
  <c r="F684" i="1"/>
  <c r="R681" i="1"/>
  <c r="T680" i="1"/>
  <c r="V680" i="1" s="1"/>
  <c r="AF680" i="1" s="1"/>
  <c r="B680" i="1" s="1"/>
  <c r="S680" i="1"/>
  <c r="AE680" i="1" s="1"/>
  <c r="B679" i="1" l="1"/>
  <c r="R682" i="1"/>
  <c r="T681" i="1"/>
  <c r="V681" i="1" s="1"/>
  <c r="AF681" i="1" s="1"/>
  <c r="B681" i="1" s="1"/>
  <c r="S681" i="1"/>
  <c r="AE681" i="1" s="1"/>
  <c r="N684" i="1"/>
  <c r="Q684" i="1" s="1"/>
  <c r="U684" i="1" s="1"/>
  <c r="J684" i="1"/>
  <c r="F685" i="1"/>
  <c r="N685" i="1" l="1"/>
  <c r="Q685" i="1" s="1"/>
  <c r="U685" i="1" s="1"/>
  <c r="J685" i="1"/>
  <c r="F686" i="1"/>
  <c r="R683" i="1"/>
  <c r="T682" i="1"/>
  <c r="V682" i="1" s="1"/>
  <c r="S682" i="1"/>
  <c r="AE682" i="1" s="1"/>
  <c r="AF682" i="1" l="1"/>
  <c r="T683" i="1"/>
  <c r="V683" i="1" s="1"/>
  <c r="AF683" i="1" s="1"/>
  <c r="B683" i="1" s="1"/>
  <c r="R684" i="1"/>
  <c r="S683" i="1"/>
  <c r="AE683" i="1" s="1"/>
  <c r="N686" i="1"/>
  <c r="Q686" i="1" s="1"/>
  <c r="U686" i="1" s="1"/>
  <c r="J686" i="1"/>
  <c r="F687" i="1"/>
  <c r="B682" i="1" l="1"/>
  <c r="T684" i="1"/>
  <c r="V684" i="1" s="1"/>
  <c r="R685" i="1"/>
  <c r="S684" i="1"/>
  <c r="AE684" i="1" s="1"/>
  <c r="J687" i="1"/>
  <c r="N687" i="1"/>
  <c r="Q687" i="1" s="1"/>
  <c r="U687" i="1" s="1"/>
  <c r="F688" i="1"/>
  <c r="AF684" i="1" l="1"/>
  <c r="N688" i="1"/>
  <c r="J688" i="1"/>
  <c r="F689" i="1"/>
  <c r="T685" i="1"/>
  <c r="V685" i="1" s="1"/>
  <c r="AF685" i="1" s="1"/>
  <c r="B685" i="1" s="1"/>
  <c r="R686" i="1"/>
  <c r="S685" i="1"/>
  <c r="AE685" i="1" s="1"/>
  <c r="B684" i="1" l="1"/>
  <c r="R687" i="1"/>
  <c r="T686" i="1"/>
  <c r="V686" i="1" s="1"/>
  <c r="S686" i="1"/>
  <c r="AE686" i="1" s="1"/>
  <c r="J689" i="1"/>
  <c r="N689" i="1"/>
  <c r="F690" i="1"/>
  <c r="O689" i="1"/>
  <c r="Q688" i="1"/>
  <c r="U688" i="1" s="1"/>
  <c r="AF686" i="1" l="1"/>
  <c r="O690" i="1"/>
  <c r="O691" i="1" s="1"/>
  <c r="O692" i="1" s="1"/>
  <c r="O693" i="1" s="1"/>
  <c r="O694" i="1" s="1"/>
  <c r="O695" i="1" s="1"/>
  <c r="O696" i="1" s="1"/>
  <c r="O697" i="1" s="1"/>
  <c r="O698" i="1" s="1"/>
  <c r="O699" i="1" s="1"/>
  <c r="O700" i="1" s="1"/>
  <c r="O701" i="1" s="1"/>
  <c r="O702" i="1" s="1"/>
  <c r="O703" i="1" s="1"/>
  <c r="O704" i="1" s="1"/>
  <c r="O705" i="1" s="1"/>
  <c r="O706" i="1" s="1"/>
  <c r="O707" i="1" s="1"/>
  <c r="O708" i="1" s="1"/>
  <c r="O709" i="1" s="1"/>
  <c r="O710" i="1" s="1"/>
  <c r="O711" i="1" s="1"/>
  <c r="O712" i="1" s="1"/>
  <c r="O713" i="1" s="1"/>
  <c r="O714" i="1" s="1"/>
  <c r="O715" i="1" s="1"/>
  <c r="O716" i="1" s="1"/>
  <c r="O717" i="1" s="1"/>
  <c r="O718" i="1" s="1"/>
  <c r="P689" i="1"/>
  <c r="P690" i="1" s="1"/>
  <c r="P691" i="1" s="1"/>
  <c r="P692" i="1" s="1"/>
  <c r="P693" i="1" s="1"/>
  <c r="P694" i="1" s="1"/>
  <c r="P695" i="1" s="1"/>
  <c r="P696" i="1" s="1"/>
  <c r="P697" i="1" s="1"/>
  <c r="P698" i="1" s="1"/>
  <c r="P699" i="1" s="1"/>
  <c r="P700" i="1" s="1"/>
  <c r="P701" i="1" s="1"/>
  <c r="P702" i="1" s="1"/>
  <c r="P703" i="1" s="1"/>
  <c r="P704" i="1" s="1"/>
  <c r="P705" i="1" s="1"/>
  <c r="P706" i="1" s="1"/>
  <c r="P707" i="1" s="1"/>
  <c r="P708" i="1" s="1"/>
  <c r="P709" i="1" s="1"/>
  <c r="P710" i="1" s="1"/>
  <c r="P711" i="1" s="1"/>
  <c r="P712" i="1" s="1"/>
  <c r="P713" i="1" s="1"/>
  <c r="P714" i="1" s="1"/>
  <c r="P715" i="1" s="1"/>
  <c r="P716" i="1" s="1"/>
  <c r="P717" i="1" s="1"/>
  <c r="P718" i="1" s="1"/>
  <c r="J690" i="1"/>
  <c r="N690" i="1"/>
  <c r="F691" i="1"/>
  <c r="R688" i="1"/>
  <c r="T687" i="1"/>
  <c r="V687" i="1" s="1"/>
  <c r="AF687" i="1" s="1"/>
  <c r="B687" i="1" s="1"/>
  <c r="S687" i="1"/>
  <c r="AE687" i="1" s="1"/>
  <c r="B686" i="1" l="1"/>
  <c r="Q690" i="1"/>
  <c r="U690" i="1" s="1"/>
  <c r="T688" i="1"/>
  <c r="V688" i="1" s="1"/>
  <c r="AF688" i="1" s="1"/>
  <c r="B688" i="1" s="1"/>
  <c r="R689" i="1"/>
  <c r="S688" i="1"/>
  <c r="J691" i="1"/>
  <c r="N691" i="1"/>
  <c r="Q691" i="1" s="1"/>
  <c r="U691" i="1" s="1"/>
  <c r="F692" i="1"/>
  <c r="Q689" i="1"/>
  <c r="U689" i="1" s="1"/>
  <c r="J692" i="1" l="1"/>
  <c r="N692" i="1"/>
  <c r="Q692" i="1" s="1"/>
  <c r="U692" i="1" s="1"/>
  <c r="F693" i="1"/>
  <c r="Z688" i="1"/>
  <c r="AE688" i="1"/>
  <c r="R690" i="1"/>
  <c r="T689" i="1"/>
  <c r="V689" i="1" s="1"/>
  <c r="S689" i="1"/>
  <c r="AF689" i="1" l="1"/>
  <c r="AE689" i="1"/>
  <c r="R691" i="1"/>
  <c r="T690" i="1"/>
  <c r="V690" i="1" s="1"/>
  <c r="AF690" i="1" s="1"/>
  <c r="B690" i="1" s="1"/>
  <c r="S690" i="1"/>
  <c r="AE690" i="1" s="1"/>
  <c r="N693" i="1"/>
  <c r="Q693" i="1" s="1"/>
  <c r="U693" i="1" s="1"/>
  <c r="J693" i="1"/>
  <c r="F694" i="1"/>
  <c r="AG688" i="1"/>
  <c r="B689" i="1" l="1"/>
  <c r="J694" i="1"/>
  <c r="N694" i="1"/>
  <c r="Q694" i="1" s="1"/>
  <c r="U694" i="1" s="1"/>
  <c r="F695" i="1"/>
  <c r="R692" i="1"/>
  <c r="T691" i="1"/>
  <c r="V691" i="1" s="1"/>
  <c r="S691" i="1"/>
  <c r="AE691" i="1" s="1"/>
  <c r="AF691" i="1" l="1"/>
  <c r="R693" i="1"/>
  <c r="T692" i="1"/>
  <c r="V692" i="1" s="1"/>
  <c r="AF692" i="1" s="1"/>
  <c r="B692" i="1" s="1"/>
  <c r="S692" i="1"/>
  <c r="AE692" i="1" s="1"/>
  <c r="J695" i="1"/>
  <c r="N695" i="1"/>
  <c r="Q695" i="1" s="1"/>
  <c r="U695" i="1" s="1"/>
  <c r="F696" i="1"/>
  <c r="B691" i="1" l="1"/>
  <c r="N696" i="1"/>
  <c r="Q696" i="1" s="1"/>
  <c r="U696" i="1" s="1"/>
  <c r="J696" i="1"/>
  <c r="F697" i="1"/>
  <c r="T693" i="1"/>
  <c r="V693" i="1" s="1"/>
  <c r="R694" i="1"/>
  <c r="S693" i="1"/>
  <c r="AE693" i="1" s="1"/>
  <c r="AF693" i="1" l="1"/>
  <c r="T694" i="1"/>
  <c r="V694" i="1" s="1"/>
  <c r="AF694" i="1" s="1"/>
  <c r="B694" i="1" s="1"/>
  <c r="R695" i="1"/>
  <c r="S694" i="1"/>
  <c r="AE694" i="1" s="1"/>
  <c r="J697" i="1"/>
  <c r="N697" i="1"/>
  <c r="Q697" i="1" s="1"/>
  <c r="U697" i="1" s="1"/>
  <c r="F698" i="1"/>
  <c r="B693" i="1" l="1"/>
  <c r="N698" i="1"/>
  <c r="Q698" i="1" s="1"/>
  <c r="U698" i="1" s="1"/>
  <c r="J698" i="1"/>
  <c r="F699" i="1"/>
  <c r="R696" i="1"/>
  <c r="T695" i="1"/>
  <c r="V695" i="1" s="1"/>
  <c r="AF695" i="1" s="1"/>
  <c r="B695" i="1" s="1"/>
  <c r="S695" i="1"/>
  <c r="AE695" i="1" s="1"/>
  <c r="T696" i="1" l="1"/>
  <c r="V696" i="1" s="1"/>
  <c r="R697" i="1"/>
  <c r="S696" i="1"/>
  <c r="AE696" i="1" s="1"/>
  <c r="N699" i="1"/>
  <c r="Q699" i="1" s="1"/>
  <c r="U699" i="1" s="1"/>
  <c r="J699" i="1"/>
  <c r="F700" i="1"/>
  <c r="AF696" i="1" l="1"/>
  <c r="T697" i="1"/>
  <c r="V697" i="1" s="1"/>
  <c r="AF697" i="1" s="1"/>
  <c r="B697" i="1" s="1"/>
  <c r="R698" i="1"/>
  <c r="S697" i="1"/>
  <c r="AE697" i="1" s="1"/>
  <c r="J700" i="1"/>
  <c r="N700" i="1"/>
  <c r="Q700" i="1" s="1"/>
  <c r="U700" i="1" s="1"/>
  <c r="F701" i="1"/>
  <c r="B696" i="1" l="1"/>
  <c r="J701" i="1"/>
  <c r="N701" i="1"/>
  <c r="Q701" i="1" s="1"/>
  <c r="U701" i="1" s="1"/>
  <c r="F702" i="1"/>
  <c r="T698" i="1"/>
  <c r="V698" i="1" s="1"/>
  <c r="R699" i="1"/>
  <c r="S698" i="1"/>
  <c r="AE698" i="1" s="1"/>
  <c r="AF698" i="1" l="1"/>
  <c r="J702" i="1"/>
  <c r="N702" i="1"/>
  <c r="Q702" i="1" s="1"/>
  <c r="U702" i="1" s="1"/>
  <c r="F703" i="1"/>
  <c r="T699" i="1"/>
  <c r="V699" i="1" s="1"/>
  <c r="AF699" i="1" s="1"/>
  <c r="B699" i="1" s="1"/>
  <c r="R700" i="1"/>
  <c r="S699" i="1"/>
  <c r="AE699" i="1" s="1"/>
  <c r="B698" i="1" l="1"/>
  <c r="N703" i="1"/>
  <c r="Q703" i="1" s="1"/>
  <c r="U703" i="1" s="1"/>
  <c r="J703" i="1"/>
  <c r="F704" i="1"/>
  <c r="R701" i="1"/>
  <c r="T700" i="1"/>
  <c r="V700" i="1" s="1"/>
  <c r="S700" i="1"/>
  <c r="AE700" i="1" s="1"/>
  <c r="AF700" i="1" l="1"/>
  <c r="R702" i="1"/>
  <c r="T701" i="1"/>
  <c r="V701" i="1" s="1"/>
  <c r="AF701" i="1" s="1"/>
  <c r="B701" i="1" s="1"/>
  <c r="S701" i="1"/>
  <c r="AE701" i="1" s="1"/>
  <c r="N704" i="1"/>
  <c r="Q704" i="1" s="1"/>
  <c r="U704" i="1" s="1"/>
  <c r="J704" i="1"/>
  <c r="F705" i="1"/>
  <c r="B700" i="1" l="1"/>
  <c r="F706" i="1"/>
  <c r="J705" i="1"/>
  <c r="N705" i="1"/>
  <c r="Q705" i="1" s="1"/>
  <c r="U705" i="1" s="1"/>
  <c r="T702" i="1"/>
  <c r="V702" i="1" s="1"/>
  <c r="AF702" i="1" s="1"/>
  <c r="B702" i="1" s="1"/>
  <c r="R703" i="1"/>
  <c r="S702" i="1"/>
  <c r="AE702" i="1" s="1"/>
  <c r="T703" i="1" l="1"/>
  <c r="V703" i="1" s="1"/>
  <c r="R704" i="1"/>
  <c r="S703" i="1"/>
  <c r="AE703" i="1" s="1"/>
  <c r="N706" i="1"/>
  <c r="Q706" i="1" s="1"/>
  <c r="U706" i="1" s="1"/>
  <c r="J706" i="1"/>
  <c r="F707" i="1"/>
  <c r="AF703" i="1" l="1"/>
  <c r="F708" i="1"/>
  <c r="J707" i="1"/>
  <c r="N707" i="1"/>
  <c r="Q707" i="1" s="1"/>
  <c r="U707" i="1" s="1"/>
  <c r="R705" i="1"/>
  <c r="T704" i="1"/>
  <c r="V704" i="1" s="1"/>
  <c r="AF704" i="1" s="1"/>
  <c r="B704" i="1" s="1"/>
  <c r="S704" i="1"/>
  <c r="AE704" i="1" s="1"/>
  <c r="B703" i="1" l="1"/>
  <c r="N708" i="1"/>
  <c r="Q708" i="1" s="1"/>
  <c r="U708" i="1" s="1"/>
  <c r="J708" i="1"/>
  <c r="F709" i="1"/>
  <c r="R706" i="1"/>
  <c r="T705" i="1"/>
  <c r="V705" i="1" s="1"/>
  <c r="AF705" i="1" s="1"/>
  <c r="B705" i="1" s="1"/>
  <c r="S705" i="1"/>
  <c r="AE705" i="1" s="1"/>
  <c r="T706" i="1" l="1"/>
  <c r="V706" i="1" s="1"/>
  <c r="R707" i="1"/>
  <c r="S706" i="1"/>
  <c r="AE706" i="1" s="1"/>
  <c r="J709" i="1"/>
  <c r="N709" i="1"/>
  <c r="Q709" i="1" s="1"/>
  <c r="U709" i="1" s="1"/>
  <c r="F710" i="1"/>
  <c r="AF706" i="1" l="1"/>
  <c r="J710" i="1"/>
  <c r="N710" i="1"/>
  <c r="Q710" i="1" s="1"/>
  <c r="U710" i="1" s="1"/>
  <c r="F711" i="1"/>
  <c r="R708" i="1"/>
  <c r="T707" i="1"/>
  <c r="V707" i="1" s="1"/>
  <c r="AF707" i="1" s="1"/>
  <c r="B707" i="1" s="1"/>
  <c r="S707" i="1"/>
  <c r="AE707" i="1" s="1"/>
  <c r="B706" i="1" l="1"/>
  <c r="T708" i="1"/>
  <c r="V708" i="1" s="1"/>
  <c r="AF708" i="1" s="1"/>
  <c r="B708" i="1" s="1"/>
  <c r="R709" i="1"/>
  <c r="S708" i="1"/>
  <c r="AE708" i="1" s="1"/>
  <c r="N711" i="1"/>
  <c r="Q711" i="1" s="1"/>
  <c r="U711" i="1" s="1"/>
  <c r="J711" i="1"/>
  <c r="F712" i="1"/>
  <c r="T709" i="1" l="1"/>
  <c r="V709" i="1" s="1"/>
  <c r="AF709" i="1" s="1"/>
  <c r="B709" i="1" s="1"/>
  <c r="R710" i="1"/>
  <c r="S709" i="1"/>
  <c r="AE709" i="1" s="1"/>
  <c r="N712" i="1"/>
  <c r="Q712" i="1" s="1"/>
  <c r="U712" i="1" s="1"/>
  <c r="J712" i="1"/>
  <c r="F713" i="1"/>
  <c r="N713" i="1" l="1"/>
  <c r="Q713" i="1" s="1"/>
  <c r="U713" i="1" s="1"/>
  <c r="J713" i="1"/>
  <c r="F714" i="1"/>
  <c r="R711" i="1"/>
  <c r="T710" i="1"/>
  <c r="V710" i="1" s="1"/>
  <c r="S710" i="1"/>
  <c r="AE710" i="1" s="1"/>
  <c r="AF710" i="1" l="1"/>
  <c r="R712" i="1"/>
  <c r="T711" i="1"/>
  <c r="V711" i="1" s="1"/>
  <c r="AF711" i="1" s="1"/>
  <c r="B711" i="1" s="1"/>
  <c r="S711" i="1"/>
  <c r="AE711" i="1" s="1"/>
  <c r="N714" i="1"/>
  <c r="Q714" i="1" s="1"/>
  <c r="U714" i="1" s="1"/>
  <c r="J714" i="1"/>
  <c r="F715" i="1"/>
  <c r="B710" i="1" l="1"/>
  <c r="J715" i="1"/>
  <c r="N715" i="1"/>
  <c r="Q715" i="1" s="1"/>
  <c r="U715" i="1" s="1"/>
  <c r="F716" i="1"/>
  <c r="R713" i="1"/>
  <c r="T712" i="1"/>
  <c r="V712" i="1" s="1"/>
  <c r="S712" i="1"/>
  <c r="AE712" i="1" s="1"/>
  <c r="AF712" i="1" l="1"/>
  <c r="N716" i="1"/>
  <c r="Q716" i="1" s="1"/>
  <c r="U716" i="1" s="1"/>
  <c r="J716" i="1"/>
  <c r="F717" i="1"/>
  <c r="R714" i="1"/>
  <c r="T713" i="1"/>
  <c r="V713" i="1" s="1"/>
  <c r="AF713" i="1" s="1"/>
  <c r="B713" i="1" s="1"/>
  <c r="S713" i="1"/>
  <c r="AE713" i="1" s="1"/>
  <c r="B712" i="1" l="1"/>
  <c r="T714" i="1"/>
  <c r="V714" i="1" s="1"/>
  <c r="R715" i="1"/>
  <c r="S714" i="1"/>
  <c r="AE714" i="1" s="1"/>
  <c r="N717" i="1"/>
  <c r="Q717" i="1" s="1"/>
  <c r="U717" i="1" s="1"/>
  <c r="J717" i="1"/>
  <c r="F718" i="1"/>
  <c r="AF714" i="1" l="1"/>
  <c r="N718" i="1"/>
  <c r="J718" i="1"/>
  <c r="F719" i="1"/>
  <c r="R716" i="1"/>
  <c r="T715" i="1"/>
  <c r="V715" i="1" s="1"/>
  <c r="AF715" i="1" s="1"/>
  <c r="B715" i="1" s="1"/>
  <c r="S715" i="1"/>
  <c r="AE715" i="1" s="1"/>
  <c r="B714" i="1" l="1"/>
  <c r="R717" i="1"/>
  <c r="T716" i="1"/>
  <c r="V716" i="1" s="1"/>
  <c r="AF716" i="1" s="1"/>
  <c r="B716" i="1" s="1"/>
  <c r="S716" i="1"/>
  <c r="AE716" i="1" s="1"/>
  <c r="N719" i="1"/>
  <c r="J719" i="1"/>
  <c r="F720" i="1"/>
  <c r="O719" i="1"/>
  <c r="Q718" i="1"/>
  <c r="U718" i="1" s="1"/>
  <c r="N720" i="1" l="1"/>
  <c r="J720" i="1"/>
  <c r="F721" i="1"/>
  <c r="O720" i="1"/>
  <c r="O721" i="1" s="1"/>
  <c r="O722" i="1" s="1"/>
  <c r="O723" i="1" s="1"/>
  <c r="O724" i="1" s="1"/>
  <c r="O725" i="1" s="1"/>
  <c r="O726" i="1" s="1"/>
  <c r="O727" i="1" s="1"/>
  <c r="O728" i="1" s="1"/>
  <c r="O729" i="1" s="1"/>
  <c r="O730" i="1" s="1"/>
  <c r="O731" i="1" s="1"/>
  <c r="O732" i="1" s="1"/>
  <c r="O733" i="1" s="1"/>
  <c r="O734" i="1" s="1"/>
  <c r="O735" i="1" s="1"/>
  <c r="O736" i="1" s="1"/>
  <c r="O737" i="1" s="1"/>
  <c r="O738" i="1" s="1"/>
  <c r="O739" i="1" s="1"/>
  <c r="O740" i="1" s="1"/>
  <c r="O741" i="1" s="1"/>
  <c r="O742" i="1" s="1"/>
  <c r="O743" i="1" s="1"/>
  <c r="O744" i="1" s="1"/>
  <c r="O745" i="1" s="1"/>
  <c r="O746" i="1" s="1"/>
  <c r="O747" i="1" s="1"/>
  <c r="O748" i="1" s="1"/>
  <c r="O749" i="1" s="1"/>
  <c r="P719" i="1"/>
  <c r="P720" i="1" s="1"/>
  <c r="P721" i="1" s="1"/>
  <c r="P722" i="1" s="1"/>
  <c r="P723" i="1" s="1"/>
  <c r="P724" i="1" s="1"/>
  <c r="P725" i="1" s="1"/>
  <c r="P726" i="1" s="1"/>
  <c r="P727" i="1" s="1"/>
  <c r="P728" i="1" s="1"/>
  <c r="P729" i="1" s="1"/>
  <c r="P730" i="1" s="1"/>
  <c r="P731" i="1" s="1"/>
  <c r="P732" i="1" s="1"/>
  <c r="P733" i="1" s="1"/>
  <c r="P734" i="1" s="1"/>
  <c r="P735" i="1" s="1"/>
  <c r="P736" i="1" s="1"/>
  <c r="P737" i="1" s="1"/>
  <c r="P738" i="1" s="1"/>
  <c r="P739" i="1" s="1"/>
  <c r="P740" i="1" s="1"/>
  <c r="P741" i="1" s="1"/>
  <c r="P742" i="1" s="1"/>
  <c r="P743" i="1" s="1"/>
  <c r="P744" i="1" s="1"/>
  <c r="P745" i="1" s="1"/>
  <c r="P746" i="1" s="1"/>
  <c r="P747" i="1" s="1"/>
  <c r="P748" i="1" s="1"/>
  <c r="P749" i="1" s="1"/>
  <c r="T717" i="1"/>
  <c r="V717" i="1" s="1"/>
  <c r="R718" i="1"/>
  <c r="S717" i="1"/>
  <c r="AE717" i="1" s="1"/>
  <c r="AF717" i="1" l="1"/>
  <c r="Q719" i="1"/>
  <c r="U719" i="1" s="1"/>
  <c r="N721" i="1"/>
  <c r="Q721" i="1" s="1"/>
  <c r="U721" i="1" s="1"/>
  <c r="J721" i="1"/>
  <c r="F722" i="1"/>
  <c r="Q720" i="1"/>
  <c r="U720" i="1" s="1"/>
  <c r="R719" i="1"/>
  <c r="T718" i="1"/>
  <c r="V718" i="1" s="1"/>
  <c r="AF718" i="1" s="1"/>
  <c r="B718" i="1" s="1"/>
  <c r="S718" i="1"/>
  <c r="B717" i="1" l="1"/>
  <c r="R720" i="1"/>
  <c r="T719" i="1"/>
  <c r="V719" i="1" s="1"/>
  <c r="S719" i="1"/>
  <c r="AE719" i="1" s="1"/>
  <c r="F723" i="1"/>
  <c r="J722" i="1"/>
  <c r="N722" i="1"/>
  <c r="Q722" i="1" s="1"/>
  <c r="U722" i="1" s="1"/>
  <c r="AE718" i="1"/>
  <c r="Z718" i="1"/>
  <c r="AF719" i="1" l="1"/>
  <c r="AG718" i="1"/>
  <c r="J723" i="1"/>
  <c r="N723" i="1"/>
  <c r="Q723" i="1" s="1"/>
  <c r="U723" i="1" s="1"/>
  <c r="F724" i="1"/>
  <c r="T720" i="1"/>
  <c r="V720" i="1" s="1"/>
  <c r="AF720" i="1" s="1"/>
  <c r="B720" i="1" s="1"/>
  <c r="R721" i="1"/>
  <c r="S720" i="1"/>
  <c r="AE720" i="1" s="1"/>
  <c r="B719" i="1" l="1"/>
  <c r="J724" i="1"/>
  <c r="N724" i="1"/>
  <c r="Q724" i="1" s="1"/>
  <c r="U724" i="1" s="1"/>
  <c r="F725" i="1"/>
  <c r="R722" i="1"/>
  <c r="T721" i="1"/>
  <c r="V721" i="1" s="1"/>
  <c r="S721" i="1"/>
  <c r="AE721" i="1" s="1"/>
  <c r="AF721" i="1" l="1"/>
  <c r="T722" i="1"/>
  <c r="V722" i="1" s="1"/>
  <c r="AF722" i="1" s="1"/>
  <c r="B722" i="1" s="1"/>
  <c r="R723" i="1"/>
  <c r="S722" i="1"/>
  <c r="AE722" i="1" s="1"/>
  <c r="J725" i="1"/>
  <c r="N725" i="1"/>
  <c r="Q725" i="1" s="1"/>
  <c r="U725" i="1" s="1"/>
  <c r="F726" i="1"/>
  <c r="B721" i="1" l="1"/>
  <c r="J726" i="1"/>
  <c r="N726" i="1"/>
  <c r="Q726" i="1" s="1"/>
  <c r="U726" i="1" s="1"/>
  <c r="F727" i="1"/>
  <c r="T723" i="1"/>
  <c r="V723" i="1" s="1"/>
  <c r="AF723" i="1" s="1"/>
  <c r="B723" i="1" s="1"/>
  <c r="R724" i="1"/>
  <c r="S723" i="1"/>
  <c r="AE723" i="1" s="1"/>
  <c r="J727" i="1" l="1"/>
  <c r="N727" i="1"/>
  <c r="Q727" i="1" s="1"/>
  <c r="U727" i="1" s="1"/>
  <c r="F728" i="1"/>
  <c r="T724" i="1"/>
  <c r="V724" i="1" s="1"/>
  <c r="R725" i="1"/>
  <c r="S724" i="1"/>
  <c r="AE724" i="1" s="1"/>
  <c r="AF724" i="1" l="1"/>
  <c r="T725" i="1"/>
  <c r="V725" i="1" s="1"/>
  <c r="AF725" i="1" s="1"/>
  <c r="B725" i="1" s="1"/>
  <c r="R726" i="1"/>
  <c r="S725" i="1"/>
  <c r="AE725" i="1" s="1"/>
  <c r="N728" i="1"/>
  <c r="Q728" i="1" s="1"/>
  <c r="U728" i="1" s="1"/>
  <c r="J728" i="1"/>
  <c r="F729" i="1"/>
  <c r="B724" i="1" l="1"/>
  <c r="R727" i="1"/>
  <c r="T726" i="1"/>
  <c r="V726" i="1" s="1"/>
  <c r="AF726" i="1" s="1"/>
  <c r="B726" i="1" s="1"/>
  <c r="S726" i="1"/>
  <c r="AE726" i="1" s="1"/>
  <c r="J729" i="1"/>
  <c r="N729" i="1"/>
  <c r="Q729" i="1" s="1"/>
  <c r="U729" i="1" s="1"/>
  <c r="F730" i="1"/>
  <c r="T727" i="1" l="1"/>
  <c r="V727" i="1" s="1"/>
  <c r="R728" i="1"/>
  <c r="S727" i="1"/>
  <c r="AE727" i="1" s="1"/>
  <c r="J730" i="1"/>
  <c r="N730" i="1"/>
  <c r="Q730" i="1" s="1"/>
  <c r="U730" i="1" s="1"/>
  <c r="F731" i="1"/>
  <c r="AF727" i="1" l="1"/>
  <c r="N731" i="1"/>
  <c r="Q731" i="1" s="1"/>
  <c r="U731" i="1" s="1"/>
  <c r="J731" i="1"/>
  <c r="F732" i="1"/>
  <c r="T728" i="1"/>
  <c r="V728" i="1" s="1"/>
  <c r="AF728" i="1" s="1"/>
  <c r="B728" i="1" s="1"/>
  <c r="R729" i="1"/>
  <c r="S728" i="1"/>
  <c r="AE728" i="1" s="1"/>
  <c r="B727" i="1" l="1"/>
  <c r="R730" i="1"/>
  <c r="T729" i="1"/>
  <c r="V729" i="1" s="1"/>
  <c r="AF729" i="1" s="1"/>
  <c r="B729" i="1" s="1"/>
  <c r="S729" i="1"/>
  <c r="AE729" i="1" s="1"/>
  <c r="J732" i="1"/>
  <c r="N732" i="1"/>
  <c r="Q732" i="1" s="1"/>
  <c r="U732" i="1" s="1"/>
  <c r="F733" i="1"/>
  <c r="F734" i="1" l="1"/>
  <c r="N733" i="1"/>
  <c r="Q733" i="1" s="1"/>
  <c r="U733" i="1" s="1"/>
  <c r="J733" i="1"/>
  <c r="T730" i="1"/>
  <c r="V730" i="1" s="1"/>
  <c r="AF730" i="1" s="1"/>
  <c r="B730" i="1" s="1"/>
  <c r="R731" i="1"/>
  <c r="S730" i="1"/>
  <c r="AE730" i="1" s="1"/>
  <c r="R732" i="1" l="1"/>
  <c r="T731" i="1"/>
  <c r="V731" i="1" s="1"/>
  <c r="S731" i="1"/>
  <c r="AE731" i="1" s="1"/>
  <c r="N734" i="1"/>
  <c r="Q734" i="1" s="1"/>
  <c r="U734" i="1" s="1"/>
  <c r="J734" i="1"/>
  <c r="F735" i="1"/>
  <c r="AF731" i="1" l="1"/>
  <c r="N735" i="1"/>
  <c r="Q735" i="1" s="1"/>
  <c r="U735" i="1" s="1"/>
  <c r="J735" i="1"/>
  <c r="F736" i="1"/>
  <c r="T732" i="1"/>
  <c r="V732" i="1" s="1"/>
  <c r="AF732" i="1" s="1"/>
  <c r="B732" i="1" s="1"/>
  <c r="R733" i="1"/>
  <c r="S732" i="1"/>
  <c r="AE732" i="1" s="1"/>
  <c r="B731" i="1" l="1"/>
  <c r="R734" i="1"/>
  <c r="T733" i="1"/>
  <c r="V733" i="1" s="1"/>
  <c r="S733" i="1"/>
  <c r="AE733" i="1" s="1"/>
  <c r="N736" i="1"/>
  <c r="Q736" i="1" s="1"/>
  <c r="U736" i="1" s="1"/>
  <c r="J736" i="1"/>
  <c r="F737" i="1"/>
  <c r="AF733" i="1" l="1"/>
  <c r="N737" i="1"/>
  <c r="Q737" i="1" s="1"/>
  <c r="U737" i="1" s="1"/>
  <c r="J737" i="1"/>
  <c r="F738" i="1"/>
  <c r="R735" i="1"/>
  <c r="T734" i="1"/>
  <c r="V734" i="1" s="1"/>
  <c r="AF734" i="1" s="1"/>
  <c r="B734" i="1" s="1"/>
  <c r="S734" i="1"/>
  <c r="AE734" i="1" s="1"/>
  <c r="B733" i="1" l="1"/>
  <c r="T735" i="1"/>
  <c r="V735" i="1" s="1"/>
  <c r="R736" i="1"/>
  <c r="S735" i="1"/>
  <c r="AE735" i="1" s="1"/>
  <c r="N738" i="1"/>
  <c r="Q738" i="1" s="1"/>
  <c r="U738" i="1" s="1"/>
  <c r="J738" i="1"/>
  <c r="F739" i="1"/>
  <c r="AF735" i="1" l="1"/>
  <c r="J739" i="1"/>
  <c r="N739" i="1"/>
  <c r="Q739" i="1" s="1"/>
  <c r="U739" i="1" s="1"/>
  <c r="F740" i="1"/>
  <c r="R737" i="1"/>
  <c r="T736" i="1"/>
  <c r="V736" i="1" s="1"/>
  <c r="AF736" i="1" s="1"/>
  <c r="B736" i="1" s="1"/>
  <c r="S736" i="1"/>
  <c r="AE736" i="1" s="1"/>
  <c r="B735" i="1" l="1"/>
  <c r="R738" i="1"/>
  <c r="T737" i="1"/>
  <c r="V737" i="1" s="1"/>
  <c r="AF737" i="1" s="1"/>
  <c r="B737" i="1" s="1"/>
  <c r="S737" i="1"/>
  <c r="AE737" i="1" s="1"/>
  <c r="J740" i="1"/>
  <c r="N740" i="1"/>
  <c r="Q740" i="1" s="1"/>
  <c r="U740" i="1" s="1"/>
  <c r="F741" i="1"/>
  <c r="N741" i="1" l="1"/>
  <c r="Q741" i="1" s="1"/>
  <c r="U741" i="1" s="1"/>
  <c r="J741" i="1"/>
  <c r="F742" i="1"/>
  <c r="T738" i="1"/>
  <c r="V738" i="1" s="1"/>
  <c r="R739" i="1"/>
  <c r="S738" i="1"/>
  <c r="AE738" i="1" s="1"/>
  <c r="AF738" i="1" l="1"/>
  <c r="J742" i="1"/>
  <c r="N742" i="1"/>
  <c r="Q742" i="1" s="1"/>
  <c r="U742" i="1" s="1"/>
  <c r="F743" i="1"/>
  <c r="R740" i="1"/>
  <c r="T739" i="1"/>
  <c r="V739" i="1" s="1"/>
  <c r="AF739" i="1" s="1"/>
  <c r="B739" i="1" s="1"/>
  <c r="S739" i="1"/>
  <c r="AE739" i="1" s="1"/>
  <c r="B738" i="1" l="1"/>
  <c r="R741" i="1"/>
  <c r="T740" i="1"/>
  <c r="V740" i="1" s="1"/>
  <c r="S740" i="1"/>
  <c r="AE740" i="1" s="1"/>
  <c r="J743" i="1"/>
  <c r="N743" i="1"/>
  <c r="Q743" i="1" s="1"/>
  <c r="U743" i="1" s="1"/>
  <c r="F744" i="1"/>
  <c r="AF740" i="1" l="1"/>
  <c r="J744" i="1"/>
  <c r="N744" i="1"/>
  <c r="Q744" i="1" s="1"/>
  <c r="U744" i="1" s="1"/>
  <c r="F745" i="1"/>
  <c r="T741" i="1"/>
  <c r="V741" i="1" s="1"/>
  <c r="AF741" i="1" s="1"/>
  <c r="B741" i="1" s="1"/>
  <c r="R742" i="1"/>
  <c r="S741" i="1"/>
  <c r="AE741" i="1" s="1"/>
  <c r="B740" i="1" l="1"/>
  <c r="T742" i="1"/>
  <c r="V742" i="1" s="1"/>
  <c r="R743" i="1"/>
  <c r="S742" i="1"/>
  <c r="AE742" i="1" s="1"/>
  <c r="N745" i="1"/>
  <c r="Q745" i="1" s="1"/>
  <c r="U745" i="1" s="1"/>
  <c r="J745" i="1"/>
  <c r="F746" i="1"/>
  <c r="AF742" i="1" l="1"/>
  <c r="R744" i="1"/>
  <c r="T743" i="1"/>
  <c r="V743" i="1" s="1"/>
  <c r="AF743" i="1" s="1"/>
  <c r="B743" i="1" s="1"/>
  <c r="S743" i="1"/>
  <c r="AE743" i="1" s="1"/>
  <c r="N746" i="1"/>
  <c r="Q746" i="1" s="1"/>
  <c r="U746" i="1" s="1"/>
  <c r="J746" i="1"/>
  <c r="F747" i="1"/>
  <c r="B742" i="1" l="1"/>
  <c r="N747" i="1"/>
  <c r="Q747" i="1" s="1"/>
  <c r="U747" i="1" s="1"/>
  <c r="J747" i="1"/>
  <c r="F748" i="1"/>
  <c r="R745" i="1"/>
  <c r="T744" i="1"/>
  <c r="V744" i="1" s="1"/>
  <c r="AF744" i="1" s="1"/>
  <c r="B744" i="1" s="1"/>
  <c r="S744" i="1"/>
  <c r="AE744" i="1" s="1"/>
  <c r="T745" i="1" l="1"/>
  <c r="V745" i="1" s="1"/>
  <c r="R746" i="1"/>
  <c r="S745" i="1"/>
  <c r="AE745" i="1" s="1"/>
  <c r="J748" i="1"/>
  <c r="N748" i="1"/>
  <c r="Q748" i="1" s="1"/>
  <c r="U748" i="1" s="1"/>
  <c r="F749" i="1"/>
  <c r="AF745" i="1" l="1"/>
  <c r="F750" i="1"/>
  <c r="J749" i="1"/>
  <c r="N749" i="1"/>
  <c r="T746" i="1"/>
  <c r="V746" i="1" s="1"/>
  <c r="AF746" i="1" s="1"/>
  <c r="B746" i="1" s="1"/>
  <c r="R747" i="1"/>
  <c r="S746" i="1"/>
  <c r="AE746" i="1" s="1"/>
  <c r="B745" i="1" l="1"/>
  <c r="O750" i="1"/>
  <c r="Q749" i="1"/>
  <c r="U749" i="1" s="1"/>
  <c r="R748" i="1"/>
  <c r="T747" i="1"/>
  <c r="V747" i="1" s="1"/>
  <c r="S747" i="1"/>
  <c r="AE747" i="1" s="1"/>
  <c r="J750" i="1"/>
  <c r="N750" i="1"/>
  <c r="F751" i="1"/>
  <c r="AF747" i="1" l="1"/>
  <c r="R749" i="1"/>
  <c r="T748" i="1"/>
  <c r="V748" i="1" s="1"/>
  <c r="AF748" i="1" s="1"/>
  <c r="B748" i="1" s="1"/>
  <c r="S748" i="1"/>
  <c r="AE748" i="1" s="1"/>
  <c r="F752" i="1"/>
  <c r="N751" i="1"/>
  <c r="J751" i="1"/>
  <c r="O751" i="1"/>
  <c r="O752" i="1" s="1"/>
  <c r="O753" i="1" s="1"/>
  <c r="O754" i="1" s="1"/>
  <c r="O755" i="1" s="1"/>
  <c r="O756" i="1" s="1"/>
  <c r="O757" i="1" s="1"/>
  <c r="O758" i="1" s="1"/>
  <c r="O759" i="1" s="1"/>
  <c r="O760" i="1" s="1"/>
  <c r="O761" i="1" s="1"/>
  <c r="O762" i="1" s="1"/>
  <c r="O763" i="1" s="1"/>
  <c r="O764" i="1" s="1"/>
  <c r="O765" i="1" s="1"/>
  <c r="O766" i="1" s="1"/>
  <c r="O767" i="1" s="1"/>
  <c r="O768" i="1" s="1"/>
  <c r="O769" i="1" s="1"/>
  <c r="O770" i="1" s="1"/>
  <c r="O771" i="1" s="1"/>
  <c r="O772" i="1" s="1"/>
  <c r="O773" i="1" s="1"/>
  <c r="O774" i="1" s="1"/>
  <c r="O775" i="1" s="1"/>
  <c r="O776" i="1" s="1"/>
  <c r="O777" i="1" s="1"/>
  <c r="O778" i="1" s="1"/>
  <c r="O779" i="1" s="1"/>
  <c r="P750" i="1"/>
  <c r="P751" i="1" s="1"/>
  <c r="P752" i="1" s="1"/>
  <c r="P753" i="1" s="1"/>
  <c r="P754" i="1" s="1"/>
  <c r="P755" i="1" s="1"/>
  <c r="P756" i="1" s="1"/>
  <c r="P757" i="1" s="1"/>
  <c r="P758" i="1" s="1"/>
  <c r="P759" i="1" s="1"/>
  <c r="P760" i="1" s="1"/>
  <c r="P761" i="1" s="1"/>
  <c r="P762" i="1" s="1"/>
  <c r="P763" i="1" s="1"/>
  <c r="P764" i="1" s="1"/>
  <c r="P765" i="1" s="1"/>
  <c r="P766" i="1" s="1"/>
  <c r="P767" i="1" s="1"/>
  <c r="P768" i="1" s="1"/>
  <c r="P769" i="1" s="1"/>
  <c r="P770" i="1" s="1"/>
  <c r="P771" i="1" s="1"/>
  <c r="P772" i="1" s="1"/>
  <c r="P773" i="1" s="1"/>
  <c r="P774" i="1" s="1"/>
  <c r="P775" i="1" s="1"/>
  <c r="P776" i="1" s="1"/>
  <c r="P777" i="1" s="1"/>
  <c r="P778" i="1" s="1"/>
  <c r="P779" i="1" s="1"/>
  <c r="B747" i="1" l="1"/>
  <c r="Q751" i="1"/>
  <c r="U751" i="1" s="1"/>
  <c r="R750" i="1"/>
  <c r="T749" i="1"/>
  <c r="V749" i="1" s="1"/>
  <c r="S749" i="1"/>
  <c r="N752" i="1"/>
  <c r="Q752" i="1" s="1"/>
  <c r="U752" i="1" s="1"/>
  <c r="J752" i="1"/>
  <c r="F753" i="1"/>
  <c r="Q750" i="1"/>
  <c r="U750" i="1" s="1"/>
  <c r="AF749" i="1" l="1"/>
  <c r="F754" i="1"/>
  <c r="J753" i="1"/>
  <c r="N753" i="1"/>
  <c r="Q753" i="1" s="1"/>
  <c r="U753" i="1" s="1"/>
  <c r="AE749" i="1"/>
  <c r="Z749" i="1"/>
  <c r="R751" i="1"/>
  <c r="T750" i="1"/>
  <c r="V750" i="1" s="1"/>
  <c r="AF750" i="1" s="1"/>
  <c r="B750" i="1" s="1"/>
  <c r="S750" i="1"/>
  <c r="B749" i="1" l="1"/>
  <c r="AE750" i="1"/>
  <c r="AG749" i="1"/>
  <c r="R752" i="1"/>
  <c r="T751" i="1"/>
  <c r="V751" i="1" s="1"/>
  <c r="AF751" i="1" s="1"/>
  <c r="B751" i="1" s="1"/>
  <c r="S751" i="1"/>
  <c r="AE751" i="1" s="1"/>
  <c r="N754" i="1"/>
  <c r="Q754" i="1" s="1"/>
  <c r="U754" i="1" s="1"/>
  <c r="J754" i="1"/>
  <c r="F755" i="1"/>
  <c r="N755" i="1" l="1"/>
  <c r="Q755" i="1" s="1"/>
  <c r="U755" i="1" s="1"/>
  <c r="J755" i="1"/>
  <c r="F756" i="1"/>
  <c r="T752" i="1"/>
  <c r="V752" i="1" s="1"/>
  <c r="R753" i="1"/>
  <c r="S752" i="1"/>
  <c r="AE752" i="1" s="1"/>
  <c r="AF752" i="1" l="1"/>
  <c r="R754" i="1"/>
  <c r="T753" i="1"/>
  <c r="V753" i="1" s="1"/>
  <c r="AF753" i="1" s="1"/>
  <c r="B753" i="1" s="1"/>
  <c r="S753" i="1"/>
  <c r="AE753" i="1" s="1"/>
  <c r="J756" i="1"/>
  <c r="N756" i="1"/>
  <c r="Q756" i="1" s="1"/>
  <c r="U756" i="1" s="1"/>
  <c r="F757" i="1"/>
  <c r="B752" i="1" l="1"/>
  <c r="J757" i="1"/>
  <c r="N757" i="1"/>
  <c r="Q757" i="1" s="1"/>
  <c r="U757" i="1" s="1"/>
  <c r="F758" i="1"/>
  <c r="R755" i="1"/>
  <c r="T754" i="1"/>
  <c r="V754" i="1" s="1"/>
  <c r="S754" i="1"/>
  <c r="AE754" i="1" s="1"/>
  <c r="AF754" i="1" l="1"/>
  <c r="R756" i="1"/>
  <c r="T755" i="1"/>
  <c r="V755" i="1" s="1"/>
  <c r="AF755" i="1" s="1"/>
  <c r="B755" i="1" s="1"/>
  <c r="S755" i="1"/>
  <c r="AE755" i="1" s="1"/>
  <c r="N758" i="1"/>
  <c r="Q758" i="1" s="1"/>
  <c r="U758" i="1" s="1"/>
  <c r="J758" i="1"/>
  <c r="F759" i="1"/>
  <c r="B754" i="1" l="1"/>
  <c r="F760" i="1"/>
  <c r="N759" i="1"/>
  <c r="Q759" i="1" s="1"/>
  <c r="U759" i="1" s="1"/>
  <c r="J759" i="1"/>
  <c r="T756" i="1"/>
  <c r="V756" i="1" s="1"/>
  <c r="R757" i="1"/>
  <c r="S756" i="1"/>
  <c r="AE756" i="1" s="1"/>
  <c r="AF756" i="1" l="1"/>
  <c r="R758" i="1"/>
  <c r="T757" i="1"/>
  <c r="V757" i="1" s="1"/>
  <c r="AF757" i="1" s="1"/>
  <c r="B757" i="1" s="1"/>
  <c r="S757" i="1"/>
  <c r="AE757" i="1" s="1"/>
  <c r="J760" i="1"/>
  <c r="N760" i="1"/>
  <c r="Q760" i="1" s="1"/>
  <c r="U760" i="1" s="1"/>
  <c r="F761" i="1"/>
  <c r="B756" i="1" l="1"/>
  <c r="N761" i="1"/>
  <c r="Q761" i="1" s="1"/>
  <c r="U761" i="1" s="1"/>
  <c r="J761" i="1"/>
  <c r="F762" i="1"/>
  <c r="R759" i="1"/>
  <c r="T758" i="1"/>
  <c r="V758" i="1" s="1"/>
  <c r="AF758" i="1" s="1"/>
  <c r="B758" i="1" s="1"/>
  <c r="S758" i="1"/>
  <c r="AE758" i="1" s="1"/>
  <c r="T759" i="1" l="1"/>
  <c r="V759" i="1" s="1"/>
  <c r="R760" i="1"/>
  <c r="S759" i="1"/>
  <c r="AE759" i="1" s="1"/>
  <c r="N762" i="1"/>
  <c r="Q762" i="1" s="1"/>
  <c r="U762" i="1" s="1"/>
  <c r="J762" i="1"/>
  <c r="F763" i="1"/>
  <c r="AF759" i="1" l="1"/>
  <c r="J763" i="1"/>
  <c r="N763" i="1"/>
  <c r="Q763" i="1" s="1"/>
  <c r="U763" i="1" s="1"/>
  <c r="F764" i="1"/>
  <c r="T760" i="1"/>
  <c r="V760" i="1" s="1"/>
  <c r="AF760" i="1" s="1"/>
  <c r="B760" i="1" s="1"/>
  <c r="R761" i="1"/>
  <c r="S760" i="1"/>
  <c r="AE760" i="1" s="1"/>
  <c r="B759" i="1" l="1"/>
  <c r="R762" i="1"/>
  <c r="T761" i="1"/>
  <c r="V761" i="1" s="1"/>
  <c r="S761" i="1"/>
  <c r="AE761" i="1" s="1"/>
  <c r="N764" i="1"/>
  <c r="Q764" i="1" s="1"/>
  <c r="U764" i="1" s="1"/>
  <c r="J764" i="1"/>
  <c r="F765" i="1"/>
  <c r="AF761" i="1" l="1"/>
  <c r="N765" i="1"/>
  <c r="Q765" i="1" s="1"/>
  <c r="U765" i="1" s="1"/>
  <c r="J765" i="1"/>
  <c r="F766" i="1"/>
  <c r="R763" i="1"/>
  <c r="T762" i="1"/>
  <c r="V762" i="1" s="1"/>
  <c r="AF762" i="1" s="1"/>
  <c r="B762" i="1" s="1"/>
  <c r="S762" i="1"/>
  <c r="AE762" i="1" s="1"/>
  <c r="B761" i="1" l="1"/>
  <c r="R764" i="1"/>
  <c r="T763" i="1"/>
  <c r="V763" i="1" s="1"/>
  <c r="S763" i="1"/>
  <c r="AE763" i="1" s="1"/>
  <c r="J766" i="1"/>
  <c r="N766" i="1"/>
  <c r="Q766" i="1" s="1"/>
  <c r="U766" i="1" s="1"/>
  <c r="F767" i="1"/>
  <c r="AF763" i="1" l="1"/>
  <c r="N767" i="1"/>
  <c r="Q767" i="1" s="1"/>
  <c r="U767" i="1" s="1"/>
  <c r="J767" i="1"/>
  <c r="F768" i="1"/>
  <c r="T764" i="1"/>
  <c r="V764" i="1" s="1"/>
  <c r="AF764" i="1" s="1"/>
  <c r="B764" i="1" s="1"/>
  <c r="R765" i="1"/>
  <c r="S764" i="1"/>
  <c r="AE764" i="1" s="1"/>
  <c r="B763" i="1" l="1"/>
  <c r="T765" i="1"/>
  <c r="V765" i="1" s="1"/>
  <c r="AF765" i="1" s="1"/>
  <c r="B765" i="1" s="1"/>
  <c r="R766" i="1"/>
  <c r="S765" i="1"/>
  <c r="AE765" i="1" s="1"/>
  <c r="J768" i="1"/>
  <c r="N768" i="1"/>
  <c r="Q768" i="1" s="1"/>
  <c r="U768" i="1" s="1"/>
  <c r="F769" i="1"/>
  <c r="N769" i="1" l="1"/>
  <c r="Q769" i="1" s="1"/>
  <c r="U769" i="1" s="1"/>
  <c r="J769" i="1"/>
  <c r="F770" i="1"/>
  <c r="R767" i="1"/>
  <c r="T766" i="1"/>
  <c r="V766" i="1" s="1"/>
  <c r="S766" i="1"/>
  <c r="AE766" i="1" s="1"/>
  <c r="AF766" i="1" l="1"/>
  <c r="T767" i="1"/>
  <c r="V767" i="1" s="1"/>
  <c r="AF767" i="1" s="1"/>
  <c r="B767" i="1" s="1"/>
  <c r="R768" i="1"/>
  <c r="S767" i="1"/>
  <c r="AE767" i="1" s="1"/>
  <c r="N770" i="1"/>
  <c r="Q770" i="1" s="1"/>
  <c r="U770" i="1" s="1"/>
  <c r="J770" i="1"/>
  <c r="F771" i="1"/>
  <c r="B766" i="1" l="1"/>
  <c r="J771" i="1"/>
  <c r="N771" i="1"/>
  <c r="Q771" i="1" s="1"/>
  <c r="U771" i="1" s="1"/>
  <c r="F772" i="1"/>
  <c r="R769" i="1"/>
  <c r="T768" i="1"/>
  <c r="V768" i="1" s="1"/>
  <c r="S768" i="1"/>
  <c r="AE768" i="1" s="1"/>
  <c r="AF768" i="1" l="1"/>
  <c r="R770" i="1"/>
  <c r="T769" i="1"/>
  <c r="V769" i="1" s="1"/>
  <c r="AF769" i="1" s="1"/>
  <c r="B769" i="1" s="1"/>
  <c r="S769" i="1"/>
  <c r="AE769" i="1" s="1"/>
  <c r="N772" i="1"/>
  <c r="Q772" i="1" s="1"/>
  <c r="U772" i="1" s="1"/>
  <c r="J772" i="1"/>
  <c r="F773" i="1"/>
  <c r="B768" i="1" l="1"/>
  <c r="J773" i="1"/>
  <c r="N773" i="1"/>
  <c r="Q773" i="1" s="1"/>
  <c r="U773" i="1" s="1"/>
  <c r="F774" i="1"/>
  <c r="R771" i="1"/>
  <c r="T770" i="1"/>
  <c r="V770" i="1" s="1"/>
  <c r="S770" i="1"/>
  <c r="AE770" i="1" s="1"/>
  <c r="AF770" i="1" l="1"/>
  <c r="T771" i="1"/>
  <c r="V771" i="1" s="1"/>
  <c r="AF771" i="1" s="1"/>
  <c r="B771" i="1" s="1"/>
  <c r="R772" i="1"/>
  <c r="S771" i="1"/>
  <c r="AE771" i="1" s="1"/>
  <c r="N774" i="1"/>
  <c r="Q774" i="1" s="1"/>
  <c r="U774" i="1" s="1"/>
  <c r="J774" i="1"/>
  <c r="F775" i="1"/>
  <c r="B770" i="1" l="1"/>
  <c r="F776" i="1"/>
  <c r="J775" i="1"/>
  <c r="N775" i="1"/>
  <c r="Q775" i="1" s="1"/>
  <c r="U775" i="1" s="1"/>
  <c r="T772" i="1"/>
  <c r="V772" i="1" s="1"/>
  <c r="AF772" i="1" s="1"/>
  <c r="B772" i="1" s="1"/>
  <c r="R773" i="1"/>
  <c r="S772" i="1"/>
  <c r="AE772" i="1" s="1"/>
  <c r="T773" i="1" l="1"/>
  <c r="V773" i="1" s="1"/>
  <c r="R774" i="1"/>
  <c r="S773" i="1"/>
  <c r="AE773" i="1" s="1"/>
  <c r="J776" i="1"/>
  <c r="N776" i="1"/>
  <c r="Q776" i="1" s="1"/>
  <c r="U776" i="1" s="1"/>
  <c r="F777" i="1"/>
  <c r="AF773" i="1" l="1"/>
  <c r="N777" i="1"/>
  <c r="Q777" i="1" s="1"/>
  <c r="U777" i="1" s="1"/>
  <c r="J777" i="1"/>
  <c r="F778" i="1"/>
  <c r="T774" i="1"/>
  <c r="V774" i="1" s="1"/>
  <c r="AF774" i="1" s="1"/>
  <c r="B774" i="1" s="1"/>
  <c r="R775" i="1"/>
  <c r="S774" i="1"/>
  <c r="AE774" i="1" s="1"/>
  <c r="B773" i="1" l="1"/>
  <c r="J778" i="1"/>
  <c r="N778" i="1"/>
  <c r="Q778" i="1" s="1"/>
  <c r="U778" i="1" s="1"/>
  <c r="F779" i="1"/>
  <c r="R776" i="1"/>
  <c r="T775" i="1"/>
  <c r="V775" i="1" s="1"/>
  <c r="S775" i="1"/>
  <c r="AE775" i="1" s="1"/>
  <c r="AF775" i="1" l="1"/>
  <c r="T776" i="1"/>
  <c r="V776" i="1" s="1"/>
  <c r="AF776" i="1" s="1"/>
  <c r="B776" i="1" s="1"/>
  <c r="R777" i="1"/>
  <c r="S776" i="1"/>
  <c r="AE776" i="1" s="1"/>
  <c r="N779" i="1"/>
  <c r="J779" i="1"/>
  <c r="F780" i="1"/>
  <c r="B775" i="1" l="1"/>
  <c r="F781" i="1"/>
  <c r="J780" i="1"/>
  <c r="N780" i="1"/>
  <c r="O780" i="1"/>
  <c r="Q779" i="1"/>
  <c r="U779" i="1" s="1"/>
  <c r="T777" i="1"/>
  <c r="V777" i="1" s="1"/>
  <c r="R778" i="1"/>
  <c r="S777" i="1"/>
  <c r="AE777" i="1" s="1"/>
  <c r="AF777" i="1" l="1"/>
  <c r="R779" i="1"/>
  <c r="T778" i="1"/>
  <c r="V778" i="1" s="1"/>
  <c r="AF778" i="1" s="1"/>
  <c r="B778" i="1" s="1"/>
  <c r="S778" i="1"/>
  <c r="AE778" i="1" s="1"/>
  <c r="O781" i="1"/>
  <c r="O782" i="1" s="1"/>
  <c r="O783" i="1" s="1"/>
  <c r="O784" i="1" s="1"/>
  <c r="O785" i="1" s="1"/>
  <c r="O786" i="1" s="1"/>
  <c r="O787" i="1" s="1"/>
  <c r="O788" i="1" s="1"/>
  <c r="O789" i="1" s="1"/>
  <c r="O790" i="1" s="1"/>
  <c r="O791" i="1" s="1"/>
  <c r="O792" i="1" s="1"/>
  <c r="O793" i="1" s="1"/>
  <c r="O794" i="1" s="1"/>
  <c r="O795" i="1" s="1"/>
  <c r="O796" i="1" s="1"/>
  <c r="O797" i="1" s="1"/>
  <c r="O798" i="1" s="1"/>
  <c r="O799" i="1" s="1"/>
  <c r="O800" i="1" s="1"/>
  <c r="O801" i="1" s="1"/>
  <c r="O802" i="1" s="1"/>
  <c r="O803" i="1" s="1"/>
  <c r="O804" i="1" s="1"/>
  <c r="O805" i="1" s="1"/>
  <c r="O806" i="1" s="1"/>
  <c r="O807" i="1" s="1"/>
  <c r="O808" i="1" s="1"/>
  <c r="O809" i="1" s="1"/>
  <c r="O810" i="1" s="1"/>
  <c r="P780" i="1"/>
  <c r="P781" i="1" s="1"/>
  <c r="P782" i="1" s="1"/>
  <c r="P783" i="1" s="1"/>
  <c r="P784" i="1" s="1"/>
  <c r="P785" i="1" s="1"/>
  <c r="P786" i="1" s="1"/>
  <c r="P787" i="1" s="1"/>
  <c r="P788" i="1" s="1"/>
  <c r="P789" i="1" s="1"/>
  <c r="P790" i="1" s="1"/>
  <c r="P791" i="1" s="1"/>
  <c r="P792" i="1" s="1"/>
  <c r="P793" i="1" s="1"/>
  <c r="P794" i="1" s="1"/>
  <c r="P795" i="1" s="1"/>
  <c r="P796" i="1" s="1"/>
  <c r="P797" i="1" s="1"/>
  <c r="P798" i="1" s="1"/>
  <c r="P799" i="1" s="1"/>
  <c r="P800" i="1" s="1"/>
  <c r="P801" i="1" s="1"/>
  <c r="P802" i="1" s="1"/>
  <c r="P803" i="1" s="1"/>
  <c r="P804" i="1" s="1"/>
  <c r="P805" i="1" s="1"/>
  <c r="P806" i="1" s="1"/>
  <c r="P807" i="1" s="1"/>
  <c r="P808" i="1" s="1"/>
  <c r="P809" i="1" s="1"/>
  <c r="P810" i="1" s="1"/>
  <c r="J781" i="1"/>
  <c r="N781" i="1"/>
  <c r="F782" i="1"/>
  <c r="B777" i="1" l="1"/>
  <c r="Q780" i="1"/>
  <c r="U780" i="1" s="1"/>
  <c r="N782" i="1"/>
  <c r="Q782" i="1" s="1"/>
  <c r="U782" i="1" s="1"/>
  <c r="J782" i="1"/>
  <c r="F783" i="1"/>
  <c r="Q781" i="1"/>
  <c r="U781" i="1" s="1"/>
  <c r="R780" i="1"/>
  <c r="T779" i="1"/>
  <c r="V779" i="1" s="1"/>
  <c r="AF779" i="1" s="1"/>
  <c r="B779" i="1" s="1"/>
  <c r="S779" i="1"/>
  <c r="R781" i="1" l="1"/>
  <c r="T780" i="1"/>
  <c r="V780" i="1" s="1"/>
  <c r="S780" i="1"/>
  <c r="N783" i="1"/>
  <c r="Q783" i="1" s="1"/>
  <c r="U783" i="1" s="1"/>
  <c r="J783" i="1"/>
  <c r="F784" i="1"/>
  <c r="AE779" i="1"/>
  <c r="Z779" i="1"/>
  <c r="AF780" i="1" l="1"/>
  <c r="AE780" i="1"/>
  <c r="AG779" i="1"/>
  <c r="N784" i="1"/>
  <c r="Q784" i="1" s="1"/>
  <c r="U784" i="1" s="1"/>
  <c r="J784" i="1"/>
  <c r="F785" i="1"/>
  <c r="T781" i="1"/>
  <c r="V781" i="1" s="1"/>
  <c r="AF781" i="1" s="1"/>
  <c r="B781" i="1" s="1"/>
  <c r="R782" i="1"/>
  <c r="S781" i="1"/>
  <c r="AE781" i="1" s="1"/>
  <c r="B780" i="1" l="1"/>
  <c r="R783" i="1"/>
  <c r="T782" i="1"/>
  <c r="V782" i="1" s="1"/>
  <c r="S782" i="1"/>
  <c r="AE782" i="1" s="1"/>
  <c r="N785" i="1"/>
  <c r="Q785" i="1" s="1"/>
  <c r="U785" i="1" s="1"/>
  <c r="J785" i="1"/>
  <c r="F786" i="1"/>
  <c r="AF782" i="1" l="1"/>
  <c r="J786" i="1"/>
  <c r="N786" i="1"/>
  <c r="Q786" i="1" s="1"/>
  <c r="U786" i="1" s="1"/>
  <c r="F787" i="1"/>
  <c r="R784" i="1"/>
  <c r="T783" i="1"/>
  <c r="V783" i="1" s="1"/>
  <c r="AF783" i="1" s="1"/>
  <c r="B783" i="1" s="1"/>
  <c r="S783" i="1"/>
  <c r="AE783" i="1" s="1"/>
  <c r="B782" i="1" l="1"/>
  <c r="R785" i="1"/>
  <c r="T784" i="1"/>
  <c r="V784" i="1" s="1"/>
  <c r="S784" i="1"/>
  <c r="AE784" i="1" s="1"/>
  <c r="J787" i="1"/>
  <c r="N787" i="1"/>
  <c r="Q787" i="1" s="1"/>
  <c r="U787" i="1" s="1"/>
  <c r="F788" i="1"/>
  <c r="AF784" i="1" l="1"/>
  <c r="N788" i="1"/>
  <c r="Q788" i="1" s="1"/>
  <c r="U788" i="1" s="1"/>
  <c r="J788" i="1"/>
  <c r="F789" i="1"/>
  <c r="R786" i="1"/>
  <c r="T785" i="1"/>
  <c r="V785" i="1" s="1"/>
  <c r="AF785" i="1" s="1"/>
  <c r="B785" i="1" s="1"/>
  <c r="S785" i="1"/>
  <c r="AE785" i="1" s="1"/>
  <c r="B784" i="1" l="1"/>
  <c r="J789" i="1"/>
  <c r="N789" i="1"/>
  <c r="Q789" i="1" s="1"/>
  <c r="U789" i="1" s="1"/>
  <c r="F790" i="1"/>
  <c r="T786" i="1"/>
  <c r="V786" i="1" s="1"/>
  <c r="AF786" i="1" s="1"/>
  <c r="B786" i="1" s="1"/>
  <c r="R787" i="1"/>
  <c r="S786" i="1"/>
  <c r="AE786" i="1" s="1"/>
  <c r="R788" i="1" l="1"/>
  <c r="T787" i="1"/>
  <c r="V787" i="1" s="1"/>
  <c r="S787" i="1"/>
  <c r="AE787" i="1" s="1"/>
  <c r="J790" i="1"/>
  <c r="N790" i="1"/>
  <c r="Q790" i="1" s="1"/>
  <c r="U790" i="1" s="1"/>
  <c r="F791" i="1"/>
  <c r="AF787" i="1" l="1"/>
  <c r="J791" i="1"/>
  <c r="N791" i="1"/>
  <c r="Q791" i="1" s="1"/>
  <c r="U791" i="1" s="1"/>
  <c r="F792" i="1"/>
  <c r="R789" i="1"/>
  <c r="T788" i="1"/>
  <c r="V788" i="1" s="1"/>
  <c r="AF788" i="1" s="1"/>
  <c r="B788" i="1" s="1"/>
  <c r="S788" i="1"/>
  <c r="AE788" i="1" s="1"/>
  <c r="B787" i="1" l="1"/>
  <c r="T789" i="1"/>
  <c r="V789" i="1" s="1"/>
  <c r="R790" i="1"/>
  <c r="S789" i="1"/>
  <c r="AE789" i="1" s="1"/>
  <c r="N792" i="1"/>
  <c r="Q792" i="1" s="1"/>
  <c r="U792" i="1" s="1"/>
  <c r="J792" i="1"/>
  <c r="F793" i="1"/>
  <c r="AF789" i="1" l="1"/>
  <c r="T790" i="1"/>
  <c r="V790" i="1" s="1"/>
  <c r="AF790" i="1" s="1"/>
  <c r="B790" i="1" s="1"/>
  <c r="R791" i="1"/>
  <c r="S790" i="1"/>
  <c r="AE790" i="1" s="1"/>
  <c r="J793" i="1"/>
  <c r="N793" i="1"/>
  <c r="Q793" i="1" s="1"/>
  <c r="U793" i="1" s="1"/>
  <c r="F794" i="1"/>
  <c r="B789" i="1" l="1"/>
  <c r="T791" i="1"/>
  <c r="V791" i="1" s="1"/>
  <c r="R792" i="1"/>
  <c r="S791" i="1"/>
  <c r="AE791" i="1" s="1"/>
  <c r="J794" i="1"/>
  <c r="N794" i="1"/>
  <c r="Q794" i="1" s="1"/>
  <c r="U794" i="1" s="1"/>
  <c r="F795" i="1"/>
  <c r="AF791" i="1" l="1"/>
  <c r="J795" i="1"/>
  <c r="N795" i="1"/>
  <c r="Q795" i="1" s="1"/>
  <c r="U795" i="1" s="1"/>
  <c r="F796" i="1"/>
  <c r="T792" i="1"/>
  <c r="V792" i="1" s="1"/>
  <c r="AF792" i="1" s="1"/>
  <c r="B792" i="1" s="1"/>
  <c r="R793" i="1"/>
  <c r="S792" i="1"/>
  <c r="AE792" i="1" s="1"/>
  <c r="B791" i="1" l="1"/>
  <c r="R794" i="1"/>
  <c r="T793" i="1"/>
  <c r="V793" i="1" s="1"/>
  <c r="AF793" i="1" s="1"/>
  <c r="B793" i="1" s="1"/>
  <c r="S793" i="1"/>
  <c r="AE793" i="1" s="1"/>
  <c r="N796" i="1"/>
  <c r="Q796" i="1" s="1"/>
  <c r="U796" i="1" s="1"/>
  <c r="J796" i="1"/>
  <c r="F797" i="1"/>
  <c r="N797" i="1" l="1"/>
  <c r="Q797" i="1" s="1"/>
  <c r="U797" i="1" s="1"/>
  <c r="J797" i="1"/>
  <c r="F798" i="1"/>
  <c r="R795" i="1"/>
  <c r="T794" i="1"/>
  <c r="V794" i="1" s="1"/>
  <c r="S794" i="1"/>
  <c r="AE794" i="1" s="1"/>
  <c r="AF794" i="1" l="1"/>
  <c r="T795" i="1"/>
  <c r="V795" i="1" s="1"/>
  <c r="AF795" i="1" s="1"/>
  <c r="B795" i="1" s="1"/>
  <c r="R796" i="1"/>
  <c r="S795" i="1"/>
  <c r="AE795" i="1" s="1"/>
  <c r="N798" i="1"/>
  <c r="Q798" i="1" s="1"/>
  <c r="U798" i="1" s="1"/>
  <c r="J798" i="1"/>
  <c r="F799" i="1"/>
  <c r="B794" i="1" l="1"/>
  <c r="N799" i="1"/>
  <c r="Q799" i="1" s="1"/>
  <c r="U799" i="1" s="1"/>
  <c r="J799" i="1"/>
  <c r="F800" i="1"/>
  <c r="R797" i="1"/>
  <c r="T796" i="1"/>
  <c r="V796" i="1" s="1"/>
  <c r="S796" i="1"/>
  <c r="AE796" i="1" s="1"/>
  <c r="AF796" i="1" l="1"/>
  <c r="R798" i="1"/>
  <c r="T797" i="1"/>
  <c r="V797" i="1" s="1"/>
  <c r="AF797" i="1" s="1"/>
  <c r="B797" i="1" s="1"/>
  <c r="S797" i="1"/>
  <c r="AE797" i="1" s="1"/>
  <c r="J800" i="1"/>
  <c r="N800" i="1"/>
  <c r="Q800" i="1" s="1"/>
  <c r="U800" i="1" s="1"/>
  <c r="F801" i="1"/>
  <c r="B796" i="1" l="1"/>
  <c r="N801" i="1"/>
  <c r="Q801" i="1" s="1"/>
  <c r="U801" i="1" s="1"/>
  <c r="J801" i="1"/>
  <c r="F802" i="1"/>
  <c r="T798" i="1"/>
  <c r="V798" i="1" s="1"/>
  <c r="R799" i="1"/>
  <c r="S798" i="1"/>
  <c r="AE798" i="1" s="1"/>
  <c r="AF798" i="1" l="1"/>
  <c r="R800" i="1"/>
  <c r="T799" i="1"/>
  <c r="V799" i="1" s="1"/>
  <c r="AF799" i="1" s="1"/>
  <c r="B799" i="1" s="1"/>
  <c r="S799" i="1"/>
  <c r="AE799" i="1" s="1"/>
  <c r="J802" i="1"/>
  <c r="N802" i="1"/>
  <c r="Q802" i="1" s="1"/>
  <c r="U802" i="1" s="1"/>
  <c r="F803" i="1"/>
  <c r="B798" i="1" l="1"/>
  <c r="N803" i="1"/>
  <c r="Q803" i="1" s="1"/>
  <c r="U803" i="1" s="1"/>
  <c r="J803" i="1"/>
  <c r="F804" i="1"/>
  <c r="R801" i="1"/>
  <c r="T800" i="1"/>
  <c r="V800" i="1" s="1"/>
  <c r="AF800" i="1" s="1"/>
  <c r="B800" i="1" s="1"/>
  <c r="S800" i="1"/>
  <c r="AE800" i="1" s="1"/>
  <c r="R802" i="1" l="1"/>
  <c r="T801" i="1"/>
  <c r="V801" i="1" s="1"/>
  <c r="S801" i="1"/>
  <c r="AE801" i="1" s="1"/>
  <c r="J804" i="1"/>
  <c r="N804" i="1"/>
  <c r="Q804" i="1" s="1"/>
  <c r="U804" i="1" s="1"/>
  <c r="F805" i="1"/>
  <c r="AF801" i="1" l="1"/>
  <c r="J805" i="1"/>
  <c r="N805" i="1"/>
  <c r="Q805" i="1" s="1"/>
  <c r="U805" i="1" s="1"/>
  <c r="F806" i="1"/>
  <c r="R803" i="1"/>
  <c r="T802" i="1"/>
  <c r="V802" i="1" s="1"/>
  <c r="AF802" i="1" s="1"/>
  <c r="B802" i="1" s="1"/>
  <c r="S802" i="1"/>
  <c r="AE802" i="1" s="1"/>
  <c r="B801" i="1" l="1"/>
  <c r="T803" i="1"/>
  <c r="V803" i="1" s="1"/>
  <c r="R804" i="1"/>
  <c r="S803" i="1"/>
  <c r="AE803" i="1" s="1"/>
  <c r="N806" i="1"/>
  <c r="Q806" i="1" s="1"/>
  <c r="U806" i="1" s="1"/>
  <c r="J806" i="1"/>
  <c r="F807" i="1"/>
  <c r="AF803" i="1" l="1"/>
  <c r="T804" i="1"/>
  <c r="V804" i="1" s="1"/>
  <c r="AF804" i="1" s="1"/>
  <c r="B804" i="1" s="1"/>
  <c r="R805" i="1"/>
  <c r="S804" i="1"/>
  <c r="AE804" i="1" s="1"/>
  <c r="N807" i="1"/>
  <c r="Q807" i="1" s="1"/>
  <c r="U807" i="1" s="1"/>
  <c r="J807" i="1"/>
  <c r="F808" i="1"/>
  <c r="B803" i="1" l="1"/>
  <c r="R806" i="1"/>
  <c r="T805" i="1"/>
  <c r="V805" i="1" s="1"/>
  <c r="S805" i="1"/>
  <c r="AE805" i="1" s="1"/>
  <c r="N808" i="1"/>
  <c r="Q808" i="1" s="1"/>
  <c r="U808" i="1" s="1"/>
  <c r="J808" i="1"/>
  <c r="F809" i="1"/>
  <c r="AF805" i="1" l="1"/>
  <c r="J809" i="1"/>
  <c r="N809" i="1"/>
  <c r="Q809" i="1" s="1"/>
  <c r="U809" i="1" s="1"/>
  <c r="F810" i="1"/>
  <c r="R807" i="1"/>
  <c r="T806" i="1"/>
  <c r="V806" i="1" s="1"/>
  <c r="AF806" i="1" s="1"/>
  <c r="B806" i="1" s="1"/>
  <c r="S806" i="1"/>
  <c r="AE806" i="1" s="1"/>
  <c r="B805" i="1" l="1"/>
  <c r="J810" i="1"/>
  <c r="N810" i="1"/>
  <c r="F811" i="1"/>
  <c r="T807" i="1"/>
  <c r="V807" i="1" s="1"/>
  <c r="AF807" i="1" s="1"/>
  <c r="B807" i="1" s="1"/>
  <c r="R808" i="1"/>
  <c r="S807" i="1"/>
  <c r="AE807" i="1" s="1"/>
  <c r="R809" i="1" l="1"/>
  <c r="T808" i="1"/>
  <c r="V808" i="1" s="1"/>
  <c r="S808" i="1"/>
  <c r="AE808" i="1" s="1"/>
  <c r="J811" i="1"/>
  <c r="N811" i="1"/>
  <c r="F812" i="1"/>
  <c r="O811" i="1"/>
  <c r="Q810" i="1"/>
  <c r="AF808" i="1" l="1"/>
  <c r="R810" i="1"/>
  <c r="U810" i="1"/>
  <c r="N812" i="1"/>
  <c r="J812" i="1"/>
  <c r="F813" i="1"/>
  <c r="O812" i="1"/>
  <c r="O813" i="1" s="1"/>
  <c r="O814" i="1" s="1"/>
  <c r="O815" i="1" s="1"/>
  <c r="O816" i="1" s="1"/>
  <c r="O817" i="1" s="1"/>
  <c r="O818" i="1" s="1"/>
  <c r="O819" i="1" s="1"/>
  <c r="O820" i="1" s="1"/>
  <c r="O821" i="1" s="1"/>
  <c r="O822" i="1" s="1"/>
  <c r="O823" i="1" s="1"/>
  <c r="O824" i="1" s="1"/>
  <c r="O825" i="1" s="1"/>
  <c r="O826" i="1" s="1"/>
  <c r="O827" i="1" s="1"/>
  <c r="O828" i="1" s="1"/>
  <c r="O829" i="1" s="1"/>
  <c r="O830" i="1" s="1"/>
  <c r="O831" i="1" s="1"/>
  <c r="O832" i="1" s="1"/>
  <c r="O833" i="1" s="1"/>
  <c r="O834" i="1" s="1"/>
  <c r="O835" i="1" s="1"/>
  <c r="O836" i="1" s="1"/>
  <c r="O837" i="1" s="1"/>
  <c r="O838" i="1" s="1"/>
  <c r="O839" i="1" s="1"/>
  <c r="O840" i="1" s="1"/>
  <c r="O841" i="1" s="1"/>
  <c r="P811" i="1"/>
  <c r="P812" i="1" s="1"/>
  <c r="P813" i="1" s="1"/>
  <c r="P814" i="1" s="1"/>
  <c r="P815" i="1" s="1"/>
  <c r="P816" i="1" s="1"/>
  <c r="P817" i="1" s="1"/>
  <c r="P818" i="1" s="1"/>
  <c r="P819" i="1" s="1"/>
  <c r="P820" i="1" s="1"/>
  <c r="P821" i="1" s="1"/>
  <c r="P822" i="1" s="1"/>
  <c r="P823" i="1" s="1"/>
  <c r="P824" i="1" s="1"/>
  <c r="P825" i="1" s="1"/>
  <c r="P826" i="1" s="1"/>
  <c r="P827" i="1" s="1"/>
  <c r="P828" i="1" s="1"/>
  <c r="P829" i="1" s="1"/>
  <c r="P830" i="1" s="1"/>
  <c r="P831" i="1" s="1"/>
  <c r="P832" i="1" s="1"/>
  <c r="P833" i="1" s="1"/>
  <c r="P834" i="1" s="1"/>
  <c r="P835" i="1" s="1"/>
  <c r="P836" i="1" s="1"/>
  <c r="P837" i="1" s="1"/>
  <c r="P838" i="1" s="1"/>
  <c r="P839" i="1" s="1"/>
  <c r="P840" i="1" s="1"/>
  <c r="P841" i="1" s="1"/>
  <c r="T809" i="1"/>
  <c r="V809" i="1" s="1"/>
  <c r="AF809" i="1" s="1"/>
  <c r="B809" i="1" s="1"/>
  <c r="S809" i="1"/>
  <c r="AE809" i="1" s="1"/>
  <c r="B808" i="1" l="1"/>
  <c r="N813" i="1"/>
  <c r="Q813" i="1" s="1"/>
  <c r="U813" i="1" s="1"/>
  <c r="J813" i="1"/>
  <c r="F814" i="1"/>
  <c r="Q812" i="1"/>
  <c r="U812" i="1" s="1"/>
  <c r="T810" i="1"/>
  <c r="V810" i="1" s="1"/>
  <c r="R811" i="1"/>
  <c r="S810" i="1"/>
  <c r="Q811" i="1"/>
  <c r="U811" i="1" s="1"/>
  <c r="AF810" i="1" l="1"/>
  <c r="T811" i="1"/>
  <c r="V811" i="1" s="1"/>
  <c r="AF811" i="1" s="1"/>
  <c r="B811" i="1" s="1"/>
  <c r="R812" i="1"/>
  <c r="S811" i="1"/>
  <c r="AE811" i="1" s="1"/>
  <c r="N814" i="1"/>
  <c r="Q814" i="1" s="1"/>
  <c r="U814" i="1" s="1"/>
  <c r="J814" i="1"/>
  <c r="F815" i="1"/>
  <c r="AE810" i="1"/>
  <c r="Z810" i="1"/>
  <c r="B810" i="1" l="1"/>
  <c r="AG810" i="1"/>
  <c r="T812" i="1"/>
  <c r="V812" i="1" s="1"/>
  <c r="R813" i="1"/>
  <c r="S812" i="1"/>
  <c r="AE812" i="1" s="1"/>
  <c r="J815" i="1"/>
  <c r="N815" i="1"/>
  <c r="Q815" i="1" s="1"/>
  <c r="U815" i="1" s="1"/>
  <c r="F816" i="1"/>
  <c r="AF812" i="1" l="1"/>
  <c r="J816" i="1"/>
  <c r="N816" i="1"/>
  <c r="Q816" i="1" s="1"/>
  <c r="U816" i="1" s="1"/>
  <c r="F817" i="1"/>
  <c r="R814" i="1"/>
  <c r="T813" i="1"/>
  <c r="V813" i="1" s="1"/>
  <c r="AF813" i="1" s="1"/>
  <c r="B813" i="1" s="1"/>
  <c r="S813" i="1"/>
  <c r="AE813" i="1" s="1"/>
  <c r="B812" i="1" l="1"/>
  <c r="R815" i="1"/>
  <c r="T814" i="1"/>
  <c r="V814" i="1" s="1"/>
  <c r="AF814" i="1" s="1"/>
  <c r="B814" i="1" s="1"/>
  <c r="S814" i="1"/>
  <c r="AE814" i="1" s="1"/>
  <c r="N817" i="1"/>
  <c r="Q817" i="1" s="1"/>
  <c r="U817" i="1" s="1"/>
  <c r="J817" i="1"/>
  <c r="F818" i="1"/>
  <c r="J818" i="1" l="1"/>
  <c r="N818" i="1"/>
  <c r="Q818" i="1" s="1"/>
  <c r="U818" i="1" s="1"/>
  <c r="F819" i="1"/>
  <c r="T815" i="1"/>
  <c r="V815" i="1" s="1"/>
  <c r="R816" i="1"/>
  <c r="S815" i="1"/>
  <c r="AE815" i="1" s="1"/>
  <c r="AF815" i="1" l="1"/>
  <c r="J819" i="1"/>
  <c r="N819" i="1"/>
  <c r="Q819" i="1" s="1"/>
  <c r="U819" i="1" s="1"/>
  <c r="F820" i="1"/>
  <c r="R817" i="1"/>
  <c r="T816" i="1"/>
  <c r="V816" i="1" s="1"/>
  <c r="AF816" i="1" s="1"/>
  <c r="B816" i="1" s="1"/>
  <c r="S816" i="1"/>
  <c r="AE816" i="1" s="1"/>
  <c r="B815" i="1" l="1"/>
  <c r="R818" i="1"/>
  <c r="T817" i="1"/>
  <c r="V817" i="1" s="1"/>
  <c r="S817" i="1"/>
  <c r="AE817" i="1" s="1"/>
  <c r="J820" i="1"/>
  <c r="N820" i="1"/>
  <c r="Q820" i="1" s="1"/>
  <c r="U820" i="1" s="1"/>
  <c r="F821" i="1"/>
  <c r="AF817" i="1" l="1"/>
  <c r="J821" i="1"/>
  <c r="N821" i="1"/>
  <c r="Q821" i="1" s="1"/>
  <c r="U821" i="1" s="1"/>
  <c r="F822" i="1"/>
  <c r="R819" i="1"/>
  <c r="T818" i="1"/>
  <c r="V818" i="1" s="1"/>
  <c r="AF818" i="1" s="1"/>
  <c r="B818" i="1" s="1"/>
  <c r="S818" i="1"/>
  <c r="AE818" i="1" s="1"/>
  <c r="B817" i="1" l="1"/>
  <c r="T819" i="1"/>
  <c r="V819" i="1" s="1"/>
  <c r="R820" i="1"/>
  <c r="S819" i="1"/>
  <c r="AE819" i="1" s="1"/>
  <c r="N822" i="1"/>
  <c r="Q822" i="1" s="1"/>
  <c r="U822" i="1" s="1"/>
  <c r="J822" i="1"/>
  <c r="F823" i="1"/>
  <c r="AF819" i="1" l="1"/>
  <c r="R821" i="1"/>
  <c r="T820" i="1"/>
  <c r="V820" i="1" s="1"/>
  <c r="AF820" i="1" s="1"/>
  <c r="B820" i="1" s="1"/>
  <c r="S820" i="1"/>
  <c r="AE820" i="1" s="1"/>
  <c r="N823" i="1"/>
  <c r="Q823" i="1" s="1"/>
  <c r="U823" i="1" s="1"/>
  <c r="J823" i="1"/>
  <c r="F824" i="1"/>
  <c r="B819" i="1" l="1"/>
  <c r="N824" i="1"/>
  <c r="Q824" i="1" s="1"/>
  <c r="U824" i="1" s="1"/>
  <c r="J824" i="1"/>
  <c r="F825" i="1"/>
  <c r="T821" i="1"/>
  <c r="V821" i="1" s="1"/>
  <c r="AF821" i="1" s="1"/>
  <c r="B821" i="1" s="1"/>
  <c r="R822" i="1"/>
  <c r="S821" i="1"/>
  <c r="AE821" i="1" s="1"/>
  <c r="T822" i="1" l="1"/>
  <c r="V822" i="1" s="1"/>
  <c r="R823" i="1"/>
  <c r="S822" i="1"/>
  <c r="AE822" i="1" s="1"/>
  <c r="N825" i="1"/>
  <c r="Q825" i="1" s="1"/>
  <c r="U825" i="1" s="1"/>
  <c r="J825" i="1"/>
  <c r="F826" i="1"/>
  <c r="AF822" i="1" l="1"/>
  <c r="N826" i="1"/>
  <c r="Q826" i="1" s="1"/>
  <c r="U826" i="1" s="1"/>
  <c r="J826" i="1"/>
  <c r="F827" i="1"/>
  <c r="T823" i="1"/>
  <c r="V823" i="1" s="1"/>
  <c r="AF823" i="1" s="1"/>
  <c r="B823" i="1" s="1"/>
  <c r="R824" i="1"/>
  <c r="S823" i="1"/>
  <c r="AE823" i="1" s="1"/>
  <c r="B822" i="1" l="1"/>
  <c r="T824" i="1"/>
  <c r="V824" i="1" s="1"/>
  <c r="R825" i="1"/>
  <c r="S824" i="1"/>
  <c r="AE824" i="1" s="1"/>
  <c r="N827" i="1"/>
  <c r="Q827" i="1" s="1"/>
  <c r="U827" i="1" s="1"/>
  <c r="J827" i="1"/>
  <c r="F828" i="1"/>
  <c r="AF824" i="1" l="1"/>
  <c r="J828" i="1"/>
  <c r="N828" i="1"/>
  <c r="Q828" i="1" s="1"/>
  <c r="U828" i="1" s="1"/>
  <c r="F829" i="1"/>
  <c r="R826" i="1"/>
  <c r="T825" i="1"/>
  <c r="V825" i="1" s="1"/>
  <c r="AF825" i="1" s="1"/>
  <c r="B825" i="1" s="1"/>
  <c r="S825" i="1"/>
  <c r="AE825" i="1" s="1"/>
  <c r="B824" i="1" l="1"/>
  <c r="R827" i="1"/>
  <c r="T826" i="1"/>
  <c r="V826" i="1" s="1"/>
  <c r="S826" i="1"/>
  <c r="AE826" i="1" s="1"/>
  <c r="N829" i="1"/>
  <c r="Q829" i="1" s="1"/>
  <c r="U829" i="1" s="1"/>
  <c r="J829" i="1"/>
  <c r="F830" i="1"/>
  <c r="AF826" i="1" l="1"/>
  <c r="N830" i="1"/>
  <c r="Q830" i="1" s="1"/>
  <c r="U830" i="1" s="1"/>
  <c r="J830" i="1"/>
  <c r="F831" i="1"/>
  <c r="T827" i="1"/>
  <c r="V827" i="1" s="1"/>
  <c r="AF827" i="1" s="1"/>
  <c r="B827" i="1" s="1"/>
  <c r="R828" i="1"/>
  <c r="S827" i="1"/>
  <c r="AE827" i="1" s="1"/>
  <c r="B826" i="1" l="1"/>
  <c r="N831" i="1"/>
  <c r="Q831" i="1" s="1"/>
  <c r="U831" i="1" s="1"/>
  <c r="J831" i="1"/>
  <c r="F832" i="1"/>
  <c r="T828" i="1"/>
  <c r="V828" i="1" s="1"/>
  <c r="AF828" i="1" s="1"/>
  <c r="B828" i="1" s="1"/>
  <c r="R829" i="1"/>
  <c r="S828" i="1"/>
  <c r="AE828" i="1" s="1"/>
  <c r="T829" i="1" l="1"/>
  <c r="V829" i="1" s="1"/>
  <c r="R830" i="1"/>
  <c r="S829" i="1"/>
  <c r="AE829" i="1" s="1"/>
  <c r="J832" i="1"/>
  <c r="N832" i="1"/>
  <c r="Q832" i="1" s="1"/>
  <c r="U832" i="1" s="1"/>
  <c r="F833" i="1"/>
  <c r="AF829" i="1" l="1"/>
  <c r="T830" i="1"/>
  <c r="V830" i="1" s="1"/>
  <c r="AF830" i="1" s="1"/>
  <c r="B830" i="1" s="1"/>
  <c r="R831" i="1"/>
  <c r="S830" i="1"/>
  <c r="AE830" i="1" s="1"/>
  <c r="J833" i="1"/>
  <c r="N833" i="1"/>
  <c r="Q833" i="1" s="1"/>
  <c r="U833" i="1" s="1"/>
  <c r="F834" i="1"/>
  <c r="B829" i="1" l="1"/>
  <c r="N834" i="1"/>
  <c r="Q834" i="1" s="1"/>
  <c r="U834" i="1" s="1"/>
  <c r="J834" i="1"/>
  <c r="F835" i="1"/>
  <c r="T831" i="1"/>
  <c r="V831" i="1" s="1"/>
  <c r="R832" i="1"/>
  <c r="S831" i="1"/>
  <c r="AE831" i="1" s="1"/>
  <c r="AF831" i="1" l="1"/>
  <c r="R833" i="1"/>
  <c r="T832" i="1"/>
  <c r="V832" i="1" s="1"/>
  <c r="AF832" i="1" s="1"/>
  <c r="B832" i="1" s="1"/>
  <c r="S832" i="1"/>
  <c r="AE832" i="1" s="1"/>
  <c r="N835" i="1"/>
  <c r="Q835" i="1" s="1"/>
  <c r="U835" i="1" s="1"/>
  <c r="J835" i="1"/>
  <c r="F836" i="1"/>
  <c r="B831" i="1" l="1"/>
  <c r="N836" i="1"/>
  <c r="Q836" i="1" s="1"/>
  <c r="U836" i="1" s="1"/>
  <c r="J836" i="1"/>
  <c r="F837" i="1"/>
  <c r="R834" i="1"/>
  <c r="T833" i="1"/>
  <c r="V833" i="1" s="1"/>
  <c r="S833" i="1"/>
  <c r="AE833" i="1" s="1"/>
  <c r="AF833" i="1" l="1"/>
  <c r="J837" i="1"/>
  <c r="N837" i="1"/>
  <c r="Q837" i="1" s="1"/>
  <c r="U837" i="1" s="1"/>
  <c r="F838" i="1"/>
  <c r="T834" i="1"/>
  <c r="V834" i="1" s="1"/>
  <c r="AF834" i="1" s="1"/>
  <c r="B834" i="1" s="1"/>
  <c r="R835" i="1"/>
  <c r="S834" i="1"/>
  <c r="AE834" i="1" s="1"/>
  <c r="B833" i="1" l="1"/>
  <c r="R836" i="1"/>
  <c r="T835" i="1"/>
  <c r="V835" i="1" s="1"/>
  <c r="AF835" i="1" s="1"/>
  <c r="B835" i="1" s="1"/>
  <c r="S835" i="1"/>
  <c r="AE835" i="1" s="1"/>
  <c r="J838" i="1"/>
  <c r="N838" i="1"/>
  <c r="Q838" i="1" s="1"/>
  <c r="U838" i="1" s="1"/>
  <c r="F839" i="1"/>
  <c r="J839" i="1" l="1"/>
  <c r="N839" i="1"/>
  <c r="Q839" i="1" s="1"/>
  <c r="U839" i="1" s="1"/>
  <c r="F840" i="1"/>
  <c r="R837" i="1"/>
  <c r="T836" i="1"/>
  <c r="V836" i="1" s="1"/>
  <c r="AF836" i="1" s="1"/>
  <c r="B836" i="1" s="1"/>
  <c r="S836" i="1"/>
  <c r="AE836" i="1" s="1"/>
  <c r="R838" i="1" l="1"/>
  <c r="T837" i="1"/>
  <c r="V837" i="1" s="1"/>
  <c r="AF837" i="1" s="1"/>
  <c r="B837" i="1" s="1"/>
  <c r="S837" i="1"/>
  <c r="AE837" i="1" s="1"/>
  <c r="J840" i="1"/>
  <c r="N840" i="1"/>
  <c r="Q840" i="1" s="1"/>
  <c r="U840" i="1" s="1"/>
  <c r="F841" i="1"/>
  <c r="F842" i="1" l="1"/>
  <c r="N841" i="1"/>
  <c r="J841" i="1"/>
  <c r="R839" i="1"/>
  <c r="T838" i="1"/>
  <c r="V838" i="1" s="1"/>
  <c r="S838" i="1"/>
  <c r="AE838" i="1" s="1"/>
  <c r="AF838" i="1" l="1"/>
  <c r="T839" i="1"/>
  <c r="V839" i="1" s="1"/>
  <c r="AF839" i="1" s="1"/>
  <c r="B839" i="1" s="1"/>
  <c r="R840" i="1"/>
  <c r="S839" i="1"/>
  <c r="AE839" i="1" s="1"/>
  <c r="O842" i="1"/>
  <c r="Q841" i="1"/>
  <c r="U841" i="1" s="1"/>
  <c r="N842" i="1"/>
  <c r="J842" i="1"/>
  <c r="F843" i="1"/>
  <c r="B838" i="1" l="1"/>
  <c r="O843" i="1"/>
  <c r="O844" i="1" s="1"/>
  <c r="O845" i="1" s="1"/>
  <c r="O846" i="1" s="1"/>
  <c r="O847" i="1" s="1"/>
  <c r="O848" i="1" s="1"/>
  <c r="O849" i="1" s="1"/>
  <c r="O850" i="1" s="1"/>
  <c r="O851" i="1" s="1"/>
  <c r="O852" i="1" s="1"/>
  <c r="O853" i="1" s="1"/>
  <c r="O854" i="1" s="1"/>
  <c r="O855" i="1" s="1"/>
  <c r="O856" i="1" s="1"/>
  <c r="O857" i="1" s="1"/>
  <c r="O858" i="1" s="1"/>
  <c r="O859" i="1" s="1"/>
  <c r="O860" i="1" s="1"/>
  <c r="O861" i="1" s="1"/>
  <c r="O862" i="1" s="1"/>
  <c r="O863" i="1" s="1"/>
  <c r="O864" i="1" s="1"/>
  <c r="O865" i="1" s="1"/>
  <c r="O866" i="1" s="1"/>
  <c r="O867" i="1" s="1"/>
  <c r="O868" i="1" s="1"/>
  <c r="O869" i="1" s="1"/>
  <c r="P842" i="1"/>
  <c r="P843" i="1" s="1"/>
  <c r="P844" i="1" s="1"/>
  <c r="P845" i="1" s="1"/>
  <c r="P846" i="1" s="1"/>
  <c r="P847" i="1" s="1"/>
  <c r="P848" i="1" s="1"/>
  <c r="P849" i="1" s="1"/>
  <c r="P850" i="1" s="1"/>
  <c r="P851" i="1" s="1"/>
  <c r="P852" i="1" s="1"/>
  <c r="P853" i="1" s="1"/>
  <c r="P854" i="1" s="1"/>
  <c r="P855" i="1" s="1"/>
  <c r="P856" i="1" s="1"/>
  <c r="P857" i="1" s="1"/>
  <c r="P858" i="1" s="1"/>
  <c r="P859" i="1" s="1"/>
  <c r="P860" i="1" s="1"/>
  <c r="P861" i="1" s="1"/>
  <c r="P862" i="1" s="1"/>
  <c r="P863" i="1" s="1"/>
  <c r="P864" i="1" s="1"/>
  <c r="P865" i="1" s="1"/>
  <c r="P866" i="1" s="1"/>
  <c r="P867" i="1" s="1"/>
  <c r="P868" i="1" s="1"/>
  <c r="P869" i="1" s="1"/>
  <c r="J843" i="1"/>
  <c r="N843" i="1"/>
  <c r="F844" i="1"/>
  <c r="R841" i="1"/>
  <c r="T840" i="1"/>
  <c r="V840" i="1" s="1"/>
  <c r="S840" i="1"/>
  <c r="AE840" i="1" s="1"/>
  <c r="AF840" i="1" l="1"/>
  <c r="Q842" i="1"/>
  <c r="U842" i="1" s="1"/>
  <c r="Q843" i="1"/>
  <c r="U843" i="1" s="1"/>
  <c r="T841" i="1"/>
  <c r="V841" i="1" s="1"/>
  <c r="AF841" i="1" s="1"/>
  <c r="B841" i="1" s="1"/>
  <c r="R842" i="1"/>
  <c r="S841" i="1"/>
  <c r="J844" i="1"/>
  <c r="N844" i="1"/>
  <c r="Q844" i="1" s="1"/>
  <c r="U844" i="1" s="1"/>
  <c r="F845" i="1"/>
  <c r="B840" i="1" l="1"/>
  <c r="J845" i="1"/>
  <c r="N845" i="1"/>
  <c r="Q845" i="1" s="1"/>
  <c r="U845" i="1" s="1"/>
  <c r="F846" i="1"/>
  <c r="AE841" i="1"/>
  <c r="Z841" i="1"/>
  <c r="R843" i="1"/>
  <c r="S842" i="1"/>
  <c r="T842" i="1"/>
  <c r="V842" i="1" s="1"/>
  <c r="AF842" i="1" s="1"/>
  <c r="B842" i="1" s="1"/>
  <c r="AE842" i="1" l="1"/>
  <c r="AG841" i="1"/>
  <c r="J846" i="1"/>
  <c r="N846" i="1"/>
  <c r="Q846" i="1" s="1"/>
  <c r="U846" i="1" s="1"/>
  <c r="F847" i="1"/>
  <c r="S843" i="1"/>
  <c r="AE843" i="1" s="1"/>
  <c r="T843" i="1"/>
  <c r="V843" i="1" s="1"/>
  <c r="R844" i="1"/>
  <c r="AF843" i="1" l="1"/>
  <c r="R845" i="1"/>
  <c r="T844" i="1"/>
  <c r="V844" i="1" s="1"/>
  <c r="AF844" i="1" s="1"/>
  <c r="B844" i="1" s="1"/>
  <c r="S844" i="1"/>
  <c r="AE844" i="1" s="1"/>
  <c r="N847" i="1"/>
  <c r="Q847" i="1" s="1"/>
  <c r="U847" i="1" s="1"/>
  <c r="J847" i="1"/>
  <c r="F848" i="1"/>
  <c r="B843" i="1" l="1"/>
  <c r="J848" i="1"/>
  <c r="N848" i="1"/>
  <c r="Q848" i="1" s="1"/>
  <c r="U848" i="1" s="1"/>
  <c r="F849" i="1"/>
  <c r="T845" i="1"/>
  <c r="V845" i="1" s="1"/>
  <c r="S845" i="1"/>
  <c r="AE845" i="1" s="1"/>
  <c r="R846" i="1"/>
  <c r="AF845" i="1" l="1"/>
  <c r="J849" i="1"/>
  <c r="N849" i="1"/>
  <c r="Q849" i="1" s="1"/>
  <c r="U849" i="1" s="1"/>
  <c r="F850" i="1"/>
  <c r="T846" i="1"/>
  <c r="V846" i="1" s="1"/>
  <c r="AF846" i="1" s="1"/>
  <c r="B846" i="1" s="1"/>
  <c r="S846" i="1"/>
  <c r="AE846" i="1" s="1"/>
  <c r="R847" i="1"/>
  <c r="B845" i="1" l="1"/>
  <c r="N850" i="1"/>
  <c r="Q850" i="1" s="1"/>
  <c r="U850" i="1" s="1"/>
  <c r="J850" i="1"/>
  <c r="F851" i="1"/>
  <c r="T847" i="1"/>
  <c r="V847" i="1" s="1"/>
  <c r="S847" i="1"/>
  <c r="AE847" i="1" s="1"/>
  <c r="R848" i="1"/>
  <c r="AF847" i="1" l="1"/>
  <c r="R849" i="1"/>
  <c r="S848" i="1"/>
  <c r="AE848" i="1" s="1"/>
  <c r="T848" i="1"/>
  <c r="V848" i="1" s="1"/>
  <c r="AF848" i="1" s="1"/>
  <c r="B848" i="1" s="1"/>
  <c r="N851" i="1"/>
  <c r="Q851" i="1" s="1"/>
  <c r="U851" i="1" s="1"/>
  <c r="J851" i="1"/>
  <c r="F852" i="1"/>
  <c r="B847" i="1" l="1"/>
  <c r="N852" i="1"/>
  <c r="Q852" i="1" s="1"/>
  <c r="U852" i="1" s="1"/>
  <c r="J852" i="1"/>
  <c r="F853" i="1"/>
  <c r="R850" i="1"/>
  <c r="T849" i="1"/>
  <c r="V849" i="1" s="1"/>
  <c r="AF849" i="1" s="1"/>
  <c r="B849" i="1" s="1"/>
  <c r="S849" i="1"/>
  <c r="AE849" i="1" s="1"/>
  <c r="T850" i="1" l="1"/>
  <c r="V850" i="1" s="1"/>
  <c r="S850" i="1"/>
  <c r="AE850" i="1" s="1"/>
  <c r="R851" i="1"/>
  <c r="J853" i="1"/>
  <c r="N853" i="1"/>
  <c r="Q853" i="1" s="1"/>
  <c r="U853" i="1" s="1"/>
  <c r="F854" i="1"/>
  <c r="AF850" i="1" l="1"/>
  <c r="J854" i="1"/>
  <c r="N854" i="1"/>
  <c r="Q854" i="1" s="1"/>
  <c r="U854" i="1" s="1"/>
  <c r="F855" i="1"/>
  <c r="R852" i="1"/>
  <c r="S851" i="1"/>
  <c r="AE851" i="1" s="1"/>
  <c r="T851" i="1"/>
  <c r="V851" i="1" s="1"/>
  <c r="AF851" i="1" s="1"/>
  <c r="B851" i="1" s="1"/>
  <c r="B850" i="1" l="1"/>
  <c r="S852" i="1"/>
  <c r="AE852" i="1" s="1"/>
  <c r="R853" i="1"/>
  <c r="T852" i="1"/>
  <c r="V852" i="1" s="1"/>
  <c r="N855" i="1"/>
  <c r="Q855" i="1" s="1"/>
  <c r="U855" i="1" s="1"/>
  <c r="J855" i="1"/>
  <c r="F856" i="1"/>
  <c r="AF852" i="1" l="1"/>
  <c r="J856" i="1"/>
  <c r="N856" i="1"/>
  <c r="Q856" i="1" s="1"/>
  <c r="U856" i="1" s="1"/>
  <c r="F857" i="1"/>
  <c r="T853" i="1"/>
  <c r="V853" i="1" s="1"/>
  <c r="AF853" i="1" s="1"/>
  <c r="B853" i="1" s="1"/>
  <c r="R854" i="1"/>
  <c r="S853" i="1"/>
  <c r="AE853" i="1" s="1"/>
  <c r="B852" i="1" l="1"/>
  <c r="R855" i="1"/>
  <c r="S854" i="1"/>
  <c r="AE854" i="1" s="1"/>
  <c r="T854" i="1"/>
  <c r="V854" i="1" s="1"/>
  <c r="N857" i="1"/>
  <c r="Q857" i="1" s="1"/>
  <c r="U857" i="1" s="1"/>
  <c r="J857" i="1"/>
  <c r="F858" i="1"/>
  <c r="AF854" i="1" l="1"/>
  <c r="N858" i="1"/>
  <c r="Q858" i="1" s="1"/>
  <c r="U858" i="1" s="1"/>
  <c r="J858" i="1"/>
  <c r="F859" i="1"/>
  <c r="T855" i="1"/>
  <c r="V855" i="1" s="1"/>
  <c r="AF855" i="1" s="1"/>
  <c r="B855" i="1" s="1"/>
  <c r="S855" i="1"/>
  <c r="AE855" i="1" s="1"/>
  <c r="R856" i="1"/>
  <c r="B854" i="1" l="1"/>
  <c r="S856" i="1"/>
  <c r="AE856" i="1" s="1"/>
  <c r="R857" i="1"/>
  <c r="T856" i="1"/>
  <c r="V856" i="1" s="1"/>
  <c r="N859" i="1"/>
  <c r="Q859" i="1" s="1"/>
  <c r="U859" i="1" s="1"/>
  <c r="J859" i="1"/>
  <c r="F860" i="1"/>
  <c r="AF856" i="1" l="1"/>
  <c r="J860" i="1"/>
  <c r="N860" i="1"/>
  <c r="Q860" i="1" s="1"/>
  <c r="U860" i="1" s="1"/>
  <c r="F861" i="1"/>
  <c r="S857" i="1"/>
  <c r="AE857" i="1" s="1"/>
  <c r="T857" i="1"/>
  <c r="V857" i="1" s="1"/>
  <c r="AF857" i="1" s="1"/>
  <c r="B857" i="1" s="1"/>
  <c r="R858" i="1"/>
  <c r="B856" i="1" l="1"/>
  <c r="R859" i="1"/>
  <c r="S858" i="1"/>
  <c r="AE858" i="1" s="1"/>
  <c r="T858" i="1"/>
  <c r="V858" i="1" s="1"/>
  <c r="N861" i="1"/>
  <c r="Q861" i="1" s="1"/>
  <c r="U861" i="1" s="1"/>
  <c r="J861" i="1"/>
  <c r="F862" i="1"/>
  <c r="AF858" i="1" l="1"/>
  <c r="N862" i="1"/>
  <c r="Q862" i="1" s="1"/>
  <c r="U862" i="1" s="1"/>
  <c r="J862" i="1"/>
  <c r="F863" i="1"/>
  <c r="T859" i="1"/>
  <c r="V859" i="1" s="1"/>
  <c r="AF859" i="1" s="1"/>
  <c r="B859" i="1" s="1"/>
  <c r="S859" i="1"/>
  <c r="AE859" i="1" s="1"/>
  <c r="R860" i="1"/>
  <c r="B858" i="1" l="1"/>
  <c r="S860" i="1"/>
  <c r="AE860" i="1" s="1"/>
  <c r="T860" i="1"/>
  <c r="V860" i="1" s="1"/>
  <c r="R861" i="1"/>
  <c r="N863" i="1"/>
  <c r="Q863" i="1" s="1"/>
  <c r="U863" i="1" s="1"/>
  <c r="J863" i="1"/>
  <c r="F864" i="1"/>
  <c r="AF860" i="1" l="1"/>
  <c r="T861" i="1"/>
  <c r="V861" i="1" s="1"/>
  <c r="AF861" i="1" s="1"/>
  <c r="B861" i="1" s="1"/>
  <c r="R862" i="1"/>
  <c r="S861" i="1"/>
  <c r="AE861" i="1" s="1"/>
  <c r="J864" i="1"/>
  <c r="N864" i="1"/>
  <c r="Q864" i="1" s="1"/>
  <c r="U864" i="1" s="1"/>
  <c r="F865" i="1"/>
  <c r="B860" i="1" l="1"/>
  <c r="R863" i="1"/>
  <c r="T862" i="1"/>
  <c r="V862" i="1" s="1"/>
  <c r="AF862" i="1" s="1"/>
  <c r="B862" i="1" s="1"/>
  <c r="S862" i="1"/>
  <c r="AE862" i="1" s="1"/>
  <c r="J865" i="1"/>
  <c r="N865" i="1"/>
  <c r="Q865" i="1" s="1"/>
  <c r="U865" i="1" s="1"/>
  <c r="F866" i="1"/>
  <c r="N866" i="1" l="1"/>
  <c r="Q866" i="1" s="1"/>
  <c r="U866" i="1" s="1"/>
  <c r="J866" i="1"/>
  <c r="F867" i="1"/>
  <c r="R864" i="1"/>
  <c r="S863" i="1"/>
  <c r="AE863" i="1" s="1"/>
  <c r="T863" i="1"/>
  <c r="V863" i="1" s="1"/>
  <c r="AF863" i="1" s="1"/>
  <c r="B863" i="1" s="1"/>
  <c r="T864" i="1" l="1"/>
  <c r="V864" i="1" s="1"/>
  <c r="S864" i="1"/>
  <c r="AE864" i="1" s="1"/>
  <c r="R865" i="1"/>
  <c r="J867" i="1"/>
  <c r="N867" i="1"/>
  <c r="Q867" i="1" s="1"/>
  <c r="U867" i="1" s="1"/>
  <c r="F868" i="1"/>
  <c r="AF864" i="1" l="1"/>
  <c r="T865" i="1"/>
  <c r="V865" i="1" s="1"/>
  <c r="AF865" i="1" s="1"/>
  <c r="B865" i="1" s="1"/>
  <c r="S865" i="1"/>
  <c r="AE865" i="1" s="1"/>
  <c r="R866" i="1"/>
  <c r="N868" i="1"/>
  <c r="Q868" i="1" s="1"/>
  <c r="U868" i="1" s="1"/>
  <c r="J868" i="1"/>
  <c r="F869" i="1"/>
  <c r="B864" i="1" l="1"/>
  <c r="J869" i="1"/>
  <c r="N869" i="1"/>
  <c r="F870" i="1"/>
  <c r="S866" i="1"/>
  <c r="AE866" i="1" s="1"/>
  <c r="T866" i="1"/>
  <c r="V866" i="1" s="1"/>
  <c r="R867" i="1"/>
  <c r="AF866" i="1" l="1"/>
  <c r="N870" i="1"/>
  <c r="J870" i="1"/>
  <c r="F871" i="1"/>
  <c r="T867" i="1"/>
  <c r="V867" i="1" s="1"/>
  <c r="AF867" i="1" s="1"/>
  <c r="B867" i="1" s="1"/>
  <c r="S867" i="1"/>
  <c r="AE867" i="1" s="1"/>
  <c r="R868" i="1"/>
  <c r="O870" i="1"/>
  <c r="Q869" i="1"/>
  <c r="U869" i="1" s="1"/>
  <c r="B866" i="1" l="1"/>
  <c r="S868" i="1"/>
  <c r="AE868" i="1" s="1"/>
  <c r="T868" i="1"/>
  <c r="V868" i="1" s="1"/>
  <c r="R869" i="1"/>
  <c r="J871" i="1"/>
  <c r="N871" i="1"/>
  <c r="F872" i="1"/>
  <c r="O871" i="1"/>
  <c r="O872" i="1" s="1"/>
  <c r="O873" i="1" s="1"/>
  <c r="O874" i="1" s="1"/>
  <c r="O875" i="1" s="1"/>
  <c r="O876" i="1" s="1"/>
  <c r="O877" i="1" s="1"/>
  <c r="O878" i="1" s="1"/>
  <c r="O879" i="1" s="1"/>
  <c r="O880" i="1" s="1"/>
  <c r="O881" i="1" s="1"/>
  <c r="O882" i="1" s="1"/>
  <c r="O883" i="1" s="1"/>
  <c r="O884" i="1" s="1"/>
  <c r="O885" i="1" s="1"/>
  <c r="O886" i="1" s="1"/>
  <c r="O887" i="1" s="1"/>
  <c r="O888" i="1" s="1"/>
  <c r="O889" i="1" s="1"/>
  <c r="O890" i="1" s="1"/>
  <c r="O891" i="1" s="1"/>
  <c r="O892" i="1" s="1"/>
  <c r="O893" i="1" s="1"/>
  <c r="O894" i="1" s="1"/>
  <c r="O895" i="1" s="1"/>
  <c r="O896" i="1" s="1"/>
  <c r="O897" i="1" s="1"/>
  <c r="O898" i="1" s="1"/>
  <c r="O899" i="1" s="1"/>
  <c r="O900" i="1" s="1"/>
  <c r="P870" i="1"/>
  <c r="P871" i="1" s="1"/>
  <c r="P872" i="1" s="1"/>
  <c r="P873" i="1" s="1"/>
  <c r="P874" i="1" s="1"/>
  <c r="P875" i="1" s="1"/>
  <c r="P876" i="1" s="1"/>
  <c r="P877" i="1" s="1"/>
  <c r="P878" i="1" s="1"/>
  <c r="P879" i="1" s="1"/>
  <c r="P880" i="1" s="1"/>
  <c r="P881" i="1" s="1"/>
  <c r="P882" i="1" s="1"/>
  <c r="P883" i="1" s="1"/>
  <c r="P884" i="1" s="1"/>
  <c r="P885" i="1" s="1"/>
  <c r="P886" i="1" s="1"/>
  <c r="P887" i="1" s="1"/>
  <c r="P888" i="1" s="1"/>
  <c r="P889" i="1" s="1"/>
  <c r="P890" i="1" s="1"/>
  <c r="P891" i="1" s="1"/>
  <c r="P892" i="1" s="1"/>
  <c r="P893" i="1" s="1"/>
  <c r="P894" i="1" s="1"/>
  <c r="P895" i="1" s="1"/>
  <c r="P896" i="1" s="1"/>
  <c r="P897" i="1" s="1"/>
  <c r="P898" i="1" s="1"/>
  <c r="P899" i="1" s="1"/>
  <c r="P900" i="1" s="1"/>
  <c r="AF868" i="1" l="1"/>
  <c r="Q871" i="1"/>
  <c r="U871" i="1" s="1"/>
  <c r="T869" i="1"/>
  <c r="V869" i="1" s="1"/>
  <c r="AF869" i="1" s="1"/>
  <c r="B869" i="1" s="1"/>
  <c r="R870" i="1"/>
  <c r="S869" i="1"/>
  <c r="N872" i="1"/>
  <c r="Q872" i="1" s="1"/>
  <c r="U872" i="1" s="1"/>
  <c r="J872" i="1"/>
  <c r="F873" i="1"/>
  <c r="Q870" i="1"/>
  <c r="U870" i="1" s="1"/>
  <c r="B868" i="1" l="1"/>
  <c r="N873" i="1"/>
  <c r="Q873" i="1" s="1"/>
  <c r="U873" i="1" s="1"/>
  <c r="J873" i="1"/>
  <c r="F874" i="1"/>
  <c r="AE869" i="1"/>
  <c r="Z869" i="1"/>
  <c r="S870" i="1"/>
  <c r="T870" i="1"/>
  <c r="V870" i="1" s="1"/>
  <c r="AF870" i="1" s="1"/>
  <c r="B870" i="1" s="1"/>
  <c r="R871" i="1"/>
  <c r="AE870" i="1" l="1"/>
  <c r="AG869" i="1"/>
  <c r="R872" i="1"/>
  <c r="S871" i="1"/>
  <c r="AE871" i="1" s="1"/>
  <c r="T871" i="1"/>
  <c r="V871" i="1" s="1"/>
  <c r="N874" i="1"/>
  <c r="Q874" i="1" s="1"/>
  <c r="U874" i="1" s="1"/>
  <c r="J874" i="1"/>
  <c r="F875" i="1"/>
  <c r="AF871" i="1" l="1"/>
  <c r="J875" i="1"/>
  <c r="N875" i="1"/>
  <c r="Q875" i="1" s="1"/>
  <c r="U875" i="1" s="1"/>
  <c r="F876" i="1"/>
  <c r="R873" i="1"/>
  <c r="T872" i="1"/>
  <c r="V872" i="1" s="1"/>
  <c r="AF872" i="1" s="1"/>
  <c r="B872" i="1" s="1"/>
  <c r="S872" i="1"/>
  <c r="AE872" i="1" s="1"/>
  <c r="B871" i="1" l="1"/>
  <c r="T873" i="1"/>
  <c r="V873" i="1" s="1"/>
  <c r="R874" i="1"/>
  <c r="S873" i="1"/>
  <c r="AE873" i="1" s="1"/>
  <c r="J876" i="1"/>
  <c r="N876" i="1"/>
  <c r="Q876" i="1" s="1"/>
  <c r="U876" i="1" s="1"/>
  <c r="F877" i="1"/>
  <c r="AF873" i="1" l="1"/>
  <c r="N877" i="1"/>
  <c r="Q877" i="1" s="1"/>
  <c r="U877" i="1" s="1"/>
  <c r="J877" i="1"/>
  <c r="F878" i="1"/>
  <c r="R875" i="1"/>
  <c r="S874" i="1"/>
  <c r="AE874" i="1" s="1"/>
  <c r="T874" i="1"/>
  <c r="V874" i="1" s="1"/>
  <c r="AF874" i="1" s="1"/>
  <c r="B874" i="1" s="1"/>
  <c r="B873" i="1" l="1"/>
  <c r="R876" i="1"/>
  <c r="T875" i="1"/>
  <c r="V875" i="1" s="1"/>
  <c r="S875" i="1"/>
  <c r="AE875" i="1" s="1"/>
  <c r="N878" i="1"/>
  <c r="Q878" i="1" s="1"/>
  <c r="U878" i="1" s="1"/>
  <c r="J878" i="1"/>
  <c r="F879" i="1"/>
  <c r="AF875" i="1" l="1"/>
  <c r="J879" i="1"/>
  <c r="N879" i="1"/>
  <c r="Q879" i="1" s="1"/>
  <c r="U879" i="1" s="1"/>
  <c r="F880" i="1"/>
  <c r="R877" i="1"/>
  <c r="S876" i="1"/>
  <c r="AE876" i="1" s="1"/>
  <c r="T876" i="1"/>
  <c r="V876" i="1" s="1"/>
  <c r="AF876" i="1" s="1"/>
  <c r="B876" i="1" s="1"/>
  <c r="B875" i="1" l="1"/>
  <c r="R878" i="1"/>
  <c r="S877" i="1"/>
  <c r="AE877" i="1" s="1"/>
  <c r="T877" i="1"/>
  <c r="V877" i="1" s="1"/>
  <c r="AF877" i="1" s="1"/>
  <c r="B877" i="1" s="1"/>
  <c r="J880" i="1"/>
  <c r="N880" i="1"/>
  <c r="Q880" i="1" s="1"/>
  <c r="U880" i="1" s="1"/>
  <c r="F881" i="1"/>
  <c r="N881" i="1" l="1"/>
  <c r="Q881" i="1" s="1"/>
  <c r="U881" i="1" s="1"/>
  <c r="J881" i="1"/>
  <c r="F882" i="1"/>
  <c r="R879" i="1"/>
  <c r="S878" i="1"/>
  <c r="AE878" i="1" s="1"/>
  <c r="T878" i="1"/>
  <c r="V878" i="1" s="1"/>
  <c r="AF878" i="1" l="1"/>
  <c r="R880" i="1"/>
  <c r="T879" i="1"/>
  <c r="V879" i="1" s="1"/>
  <c r="AF879" i="1" s="1"/>
  <c r="B879" i="1" s="1"/>
  <c r="S879" i="1"/>
  <c r="AE879" i="1" s="1"/>
  <c r="J882" i="1"/>
  <c r="N882" i="1"/>
  <c r="Q882" i="1" s="1"/>
  <c r="U882" i="1" s="1"/>
  <c r="F883" i="1"/>
  <c r="B878" i="1" l="1"/>
  <c r="J883" i="1"/>
  <c r="N883" i="1"/>
  <c r="Q883" i="1" s="1"/>
  <c r="U883" i="1" s="1"/>
  <c r="F884" i="1"/>
  <c r="T880" i="1"/>
  <c r="V880" i="1" s="1"/>
  <c r="S880" i="1"/>
  <c r="AE880" i="1" s="1"/>
  <c r="R881" i="1"/>
  <c r="AF880" i="1" l="1"/>
  <c r="T881" i="1"/>
  <c r="V881" i="1" s="1"/>
  <c r="AF881" i="1" s="1"/>
  <c r="B881" i="1" s="1"/>
  <c r="S881" i="1"/>
  <c r="AE881" i="1" s="1"/>
  <c r="R882" i="1"/>
  <c r="N884" i="1"/>
  <c r="Q884" i="1" s="1"/>
  <c r="U884" i="1" s="1"/>
  <c r="J884" i="1"/>
  <c r="F885" i="1"/>
  <c r="B880" i="1" l="1"/>
  <c r="J885" i="1"/>
  <c r="N885" i="1"/>
  <c r="Q885" i="1" s="1"/>
  <c r="U885" i="1" s="1"/>
  <c r="F886" i="1"/>
  <c r="T882" i="1"/>
  <c r="V882" i="1" s="1"/>
  <c r="AF882" i="1" s="1"/>
  <c r="B882" i="1" s="1"/>
  <c r="S882" i="1"/>
  <c r="AE882" i="1" s="1"/>
  <c r="R883" i="1"/>
  <c r="T883" i="1" l="1"/>
  <c r="V883" i="1" s="1"/>
  <c r="AF883" i="1" s="1"/>
  <c r="B883" i="1" s="1"/>
  <c r="S883" i="1"/>
  <c r="AE883" i="1" s="1"/>
  <c r="R884" i="1"/>
  <c r="J886" i="1"/>
  <c r="N886" i="1"/>
  <c r="Q886" i="1" s="1"/>
  <c r="U886" i="1" s="1"/>
  <c r="F887" i="1"/>
  <c r="J887" i="1" l="1"/>
  <c r="N887" i="1"/>
  <c r="Q887" i="1" s="1"/>
  <c r="U887" i="1" s="1"/>
  <c r="F888" i="1"/>
  <c r="T884" i="1"/>
  <c r="V884" i="1" s="1"/>
  <c r="AF884" i="1" s="1"/>
  <c r="B884" i="1" s="1"/>
  <c r="S884" i="1"/>
  <c r="AE884" i="1" s="1"/>
  <c r="R885" i="1"/>
  <c r="R886" i="1" l="1"/>
  <c r="T885" i="1"/>
  <c r="V885" i="1" s="1"/>
  <c r="S885" i="1"/>
  <c r="AE885" i="1" s="1"/>
  <c r="J888" i="1"/>
  <c r="N888" i="1"/>
  <c r="Q888" i="1" s="1"/>
  <c r="U888" i="1" s="1"/>
  <c r="F889" i="1"/>
  <c r="AF885" i="1" l="1"/>
  <c r="J889" i="1"/>
  <c r="N889" i="1"/>
  <c r="Q889" i="1" s="1"/>
  <c r="U889" i="1" s="1"/>
  <c r="F890" i="1"/>
  <c r="R887" i="1"/>
  <c r="T886" i="1"/>
  <c r="V886" i="1" s="1"/>
  <c r="AF886" i="1" s="1"/>
  <c r="B886" i="1" s="1"/>
  <c r="S886" i="1"/>
  <c r="AE886" i="1" s="1"/>
  <c r="B885" i="1" l="1"/>
  <c r="R888" i="1"/>
  <c r="T887" i="1"/>
  <c r="V887" i="1" s="1"/>
  <c r="S887" i="1"/>
  <c r="AE887" i="1" s="1"/>
  <c r="J890" i="1"/>
  <c r="N890" i="1"/>
  <c r="Q890" i="1" s="1"/>
  <c r="U890" i="1" s="1"/>
  <c r="F891" i="1"/>
  <c r="AF887" i="1" l="1"/>
  <c r="N891" i="1"/>
  <c r="Q891" i="1" s="1"/>
  <c r="U891" i="1" s="1"/>
  <c r="J891" i="1"/>
  <c r="F892" i="1"/>
  <c r="T888" i="1"/>
  <c r="V888" i="1" s="1"/>
  <c r="AF888" i="1" s="1"/>
  <c r="B888" i="1" s="1"/>
  <c r="S888" i="1"/>
  <c r="AE888" i="1" s="1"/>
  <c r="R889" i="1"/>
  <c r="B887" i="1" l="1"/>
  <c r="R890" i="1"/>
  <c r="S889" i="1"/>
  <c r="AE889" i="1" s="1"/>
  <c r="T889" i="1"/>
  <c r="V889" i="1" s="1"/>
  <c r="N892" i="1"/>
  <c r="Q892" i="1" s="1"/>
  <c r="U892" i="1" s="1"/>
  <c r="J892" i="1"/>
  <c r="F893" i="1"/>
  <c r="AF889" i="1" l="1"/>
  <c r="J893" i="1"/>
  <c r="N893" i="1"/>
  <c r="Q893" i="1" s="1"/>
  <c r="U893" i="1" s="1"/>
  <c r="F894" i="1"/>
  <c r="T890" i="1"/>
  <c r="V890" i="1" s="1"/>
  <c r="AF890" i="1" s="1"/>
  <c r="B890" i="1" s="1"/>
  <c r="R891" i="1"/>
  <c r="S890" i="1"/>
  <c r="AE890" i="1" s="1"/>
  <c r="B889" i="1" l="1"/>
  <c r="S891" i="1"/>
  <c r="AE891" i="1" s="1"/>
  <c r="T891" i="1"/>
  <c r="V891" i="1" s="1"/>
  <c r="AF891" i="1" s="1"/>
  <c r="B891" i="1" s="1"/>
  <c r="R892" i="1"/>
  <c r="N894" i="1"/>
  <c r="Q894" i="1" s="1"/>
  <c r="U894" i="1" s="1"/>
  <c r="J894" i="1"/>
  <c r="F895" i="1"/>
  <c r="N895" i="1" l="1"/>
  <c r="Q895" i="1" s="1"/>
  <c r="U895" i="1" s="1"/>
  <c r="J895" i="1"/>
  <c r="F896" i="1"/>
  <c r="R893" i="1"/>
  <c r="S892" i="1"/>
  <c r="AE892" i="1" s="1"/>
  <c r="T892" i="1"/>
  <c r="V892" i="1" s="1"/>
  <c r="AF892" i="1" l="1"/>
  <c r="S893" i="1"/>
  <c r="AE893" i="1" s="1"/>
  <c r="T893" i="1"/>
  <c r="V893" i="1" s="1"/>
  <c r="AF893" i="1" s="1"/>
  <c r="B893" i="1" s="1"/>
  <c r="R894" i="1"/>
  <c r="N896" i="1"/>
  <c r="Q896" i="1" s="1"/>
  <c r="U896" i="1" s="1"/>
  <c r="J896" i="1"/>
  <c r="F897" i="1"/>
  <c r="B892" i="1" l="1"/>
  <c r="N897" i="1"/>
  <c r="Q897" i="1" s="1"/>
  <c r="U897" i="1" s="1"/>
  <c r="J897" i="1"/>
  <c r="F898" i="1"/>
  <c r="S894" i="1"/>
  <c r="AE894" i="1" s="1"/>
  <c r="R895" i="1"/>
  <c r="T894" i="1"/>
  <c r="V894" i="1" s="1"/>
  <c r="AF894" i="1" l="1"/>
  <c r="T895" i="1"/>
  <c r="V895" i="1" s="1"/>
  <c r="AF895" i="1" s="1"/>
  <c r="B895" i="1" s="1"/>
  <c r="S895" i="1"/>
  <c r="AE895" i="1" s="1"/>
  <c r="R896" i="1"/>
  <c r="N898" i="1"/>
  <c r="Q898" i="1" s="1"/>
  <c r="U898" i="1" s="1"/>
  <c r="J898" i="1"/>
  <c r="F899" i="1"/>
  <c r="B894" i="1" l="1"/>
  <c r="N899" i="1"/>
  <c r="Q899" i="1" s="1"/>
  <c r="U899" i="1" s="1"/>
  <c r="J899" i="1"/>
  <c r="F900" i="1"/>
  <c r="R897" i="1"/>
  <c r="T896" i="1"/>
  <c r="V896" i="1" s="1"/>
  <c r="AF896" i="1" s="1"/>
  <c r="B896" i="1" s="1"/>
  <c r="S896" i="1"/>
  <c r="AE896" i="1" s="1"/>
  <c r="R898" i="1" l="1"/>
  <c r="S897" i="1"/>
  <c r="AE897" i="1" s="1"/>
  <c r="T897" i="1"/>
  <c r="V897" i="1" s="1"/>
  <c r="AF897" i="1" s="1"/>
  <c r="B897" i="1" s="1"/>
  <c r="N900" i="1"/>
  <c r="J900" i="1"/>
  <c r="F901" i="1"/>
  <c r="J901" i="1" l="1"/>
  <c r="N901" i="1"/>
  <c r="F902" i="1"/>
  <c r="O901" i="1"/>
  <c r="Q900" i="1"/>
  <c r="U900" i="1" s="1"/>
  <c r="S898" i="1"/>
  <c r="AE898" i="1" s="1"/>
  <c r="T898" i="1"/>
  <c r="V898" i="1" s="1"/>
  <c r="AF898" i="1" s="1"/>
  <c r="B898" i="1" s="1"/>
  <c r="R899" i="1"/>
  <c r="S899" i="1" l="1"/>
  <c r="AE899" i="1" s="1"/>
  <c r="R900" i="1"/>
  <c r="T899" i="1"/>
  <c r="V899" i="1" s="1"/>
  <c r="O902" i="1"/>
  <c r="O903" i="1" s="1"/>
  <c r="O904" i="1" s="1"/>
  <c r="O905" i="1" s="1"/>
  <c r="O906" i="1" s="1"/>
  <c r="O907" i="1" s="1"/>
  <c r="O908" i="1" s="1"/>
  <c r="O909" i="1" s="1"/>
  <c r="O910" i="1" s="1"/>
  <c r="O911" i="1" s="1"/>
  <c r="O912" i="1" s="1"/>
  <c r="O913" i="1" s="1"/>
  <c r="O914" i="1" s="1"/>
  <c r="O915" i="1" s="1"/>
  <c r="O916" i="1" s="1"/>
  <c r="O917" i="1" s="1"/>
  <c r="O918" i="1" s="1"/>
  <c r="O919" i="1" s="1"/>
  <c r="O920" i="1" s="1"/>
  <c r="O921" i="1" s="1"/>
  <c r="O922" i="1" s="1"/>
  <c r="O923" i="1" s="1"/>
  <c r="O924" i="1" s="1"/>
  <c r="O925" i="1" s="1"/>
  <c r="O926" i="1" s="1"/>
  <c r="O927" i="1" s="1"/>
  <c r="O928" i="1" s="1"/>
  <c r="O929" i="1" s="1"/>
  <c r="O930" i="1" s="1"/>
  <c r="P901" i="1"/>
  <c r="P902" i="1" s="1"/>
  <c r="P903" i="1" s="1"/>
  <c r="P904" i="1" s="1"/>
  <c r="P905" i="1" s="1"/>
  <c r="P906" i="1" s="1"/>
  <c r="P907" i="1" s="1"/>
  <c r="P908" i="1" s="1"/>
  <c r="P909" i="1" s="1"/>
  <c r="P910" i="1" s="1"/>
  <c r="P911" i="1" s="1"/>
  <c r="P912" i="1" s="1"/>
  <c r="P913" i="1" s="1"/>
  <c r="P914" i="1" s="1"/>
  <c r="P915" i="1" s="1"/>
  <c r="P916" i="1" s="1"/>
  <c r="P917" i="1" s="1"/>
  <c r="P918" i="1" s="1"/>
  <c r="P919" i="1" s="1"/>
  <c r="P920" i="1" s="1"/>
  <c r="P921" i="1" s="1"/>
  <c r="P922" i="1" s="1"/>
  <c r="P923" i="1" s="1"/>
  <c r="P924" i="1" s="1"/>
  <c r="P925" i="1" s="1"/>
  <c r="P926" i="1" s="1"/>
  <c r="P927" i="1" s="1"/>
  <c r="P928" i="1" s="1"/>
  <c r="P929" i="1" s="1"/>
  <c r="P930" i="1" s="1"/>
  <c r="N902" i="1"/>
  <c r="J902" i="1"/>
  <c r="F903" i="1"/>
  <c r="AF899" i="1" l="1"/>
  <c r="Q902" i="1"/>
  <c r="U902" i="1" s="1"/>
  <c r="J903" i="1"/>
  <c r="N903" i="1"/>
  <c r="Q903" i="1" s="1"/>
  <c r="U903" i="1" s="1"/>
  <c r="F904" i="1"/>
  <c r="T900" i="1"/>
  <c r="V900" i="1" s="1"/>
  <c r="AF900" i="1" s="1"/>
  <c r="B900" i="1" s="1"/>
  <c r="R901" i="1"/>
  <c r="S900" i="1"/>
  <c r="Q901" i="1"/>
  <c r="U901" i="1" s="1"/>
  <c r="B899" i="1" l="1"/>
  <c r="Z900" i="1"/>
  <c r="AE900" i="1"/>
  <c r="S901" i="1"/>
  <c r="R902" i="1"/>
  <c r="T901" i="1"/>
  <c r="V901" i="1" s="1"/>
  <c r="N904" i="1"/>
  <c r="Q904" i="1" s="1"/>
  <c r="U904" i="1" s="1"/>
  <c r="J904" i="1"/>
  <c r="F905" i="1"/>
  <c r="AF901" i="1" l="1"/>
  <c r="AE901" i="1"/>
  <c r="R903" i="1"/>
  <c r="S902" i="1"/>
  <c r="AE902" i="1" s="1"/>
  <c r="T902" i="1"/>
  <c r="V902" i="1" s="1"/>
  <c r="AF902" i="1" s="1"/>
  <c r="B902" i="1" s="1"/>
  <c r="N905" i="1"/>
  <c r="Q905" i="1" s="1"/>
  <c r="U905" i="1" s="1"/>
  <c r="J905" i="1"/>
  <c r="F906" i="1"/>
  <c r="AG900" i="1"/>
  <c r="B901" i="1" l="1"/>
  <c r="N906" i="1"/>
  <c r="Q906" i="1" s="1"/>
  <c r="U906" i="1" s="1"/>
  <c r="J906" i="1"/>
  <c r="F907" i="1"/>
  <c r="S903" i="1"/>
  <c r="AE903" i="1" s="1"/>
  <c r="R904" i="1"/>
  <c r="T903" i="1"/>
  <c r="V903" i="1" s="1"/>
  <c r="AF903" i="1" l="1"/>
  <c r="T904" i="1"/>
  <c r="V904" i="1" s="1"/>
  <c r="AF904" i="1" s="1"/>
  <c r="B904" i="1" s="1"/>
  <c r="S904" i="1"/>
  <c r="AE904" i="1" s="1"/>
  <c r="R905" i="1"/>
  <c r="N907" i="1"/>
  <c r="Q907" i="1" s="1"/>
  <c r="U907" i="1" s="1"/>
  <c r="J907" i="1"/>
  <c r="F908" i="1"/>
  <c r="B903" i="1" l="1"/>
  <c r="T905" i="1"/>
  <c r="V905" i="1" s="1"/>
  <c r="AF905" i="1" s="1"/>
  <c r="B905" i="1" s="1"/>
  <c r="R906" i="1"/>
  <c r="S905" i="1"/>
  <c r="AE905" i="1" s="1"/>
  <c r="J908" i="1"/>
  <c r="N908" i="1"/>
  <c r="Q908" i="1" s="1"/>
  <c r="U908" i="1" s="1"/>
  <c r="F909" i="1"/>
  <c r="N909" i="1" l="1"/>
  <c r="Q909" i="1" s="1"/>
  <c r="U909" i="1" s="1"/>
  <c r="J909" i="1"/>
  <c r="F910" i="1"/>
  <c r="T906" i="1"/>
  <c r="V906" i="1" s="1"/>
  <c r="AF906" i="1" s="1"/>
  <c r="B906" i="1" s="1"/>
  <c r="R907" i="1"/>
  <c r="S906" i="1"/>
  <c r="AE906" i="1" s="1"/>
  <c r="J910" i="1" l="1"/>
  <c r="N910" i="1"/>
  <c r="Q910" i="1" s="1"/>
  <c r="U910" i="1" s="1"/>
  <c r="F911" i="1"/>
  <c r="S907" i="1"/>
  <c r="AE907" i="1" s="1"/>
  <c r="R908" i="1"/>
  <c r="T907" i="1"/>
  <c r="V907" i="1" s="1"/>
  <c r="AF907" i="1" l="1"/>
  <c r="T908" i="1"/>
  <c r="V908" i="1" s="1"/>
  <c r="AF908" i="1" s="1"/>
  <c r="B908" i="1" s="1"/>
  <c r="S908" i="1"/>
  <c r="AE908" i="1" s="1"/>
  <c r="R909" i="1"/>
  <c r="N911" i="1"/>
  <c r="Q911" i="1" s="1"/>
  <c r="U911" i="1" s="1"/>
  <c r="J911" i="1"/>
  <c r="F912" i="1"/>
  <c r="B907" i="1" l="1"/>
  <c r="J912" i="1"/>
  <c r="N912" i="1"/>
  <c r="Q912" i="1" s="1"/>
  <c r="U912" i="1" s="1"/>
  <c r="F913" i="1"/>
  <c r="S909" i="1"/>
  <c r="AE909" i="1" s="1"/>
  <c r="R910" i="1"/>
  <c r="T909" i="1"/>
  <c r="V909" i="1" s="1"/>
  <c r="AF909" i="1" l="1"/>
  <c r="R911" i="1"/>
  <c r="S910" i="1"/>
  <c r="AE910" i="1" s="1"/>
  <c r="T910" i="1"/>
  <c r="V910" i="1" s="1"/>
  <c r="AF910" i="1" s="1"/>
  <c r="B910" i="1" s="1"/>
  <c r="N913" i="1"/>
  <c r="Q913" i="1" s="1"/>
  <c r="U913" i="1" s="1"/>
  <c r="J913" i="1"/>
  <c r="F914" i="1"/>
  <c r="B909" i="1" l="1"/>
  <c r="N914" i="1"/>
  <c r="Q914" i="1" s="1"/>
  <c r="U914" i="1" s="1"/>
  <c r="J914" i="1"/>
  <c r="F915" i="1"/>
  <c r="R912" i="1"/>
  <c r="S911" i="1"/>
  <c r="AE911" i="1" s="1"/>
  <c r="T911" i="1"/>
  <c r="V911" i="1" s="1"/>
  <c r="AF911" i="1" s="1"/>
  <c r="B911" i="1" s="1"/>
  <c r="T912" i="1" l="1"/>
  <c r="V912" i="1" s="1"/>
  <c r="AF912" i="1" s="1"/>
  <c r="B912" i="1" s="1"/>
  <c r="R913" i="1"/>
  <c r="S912" i="1"/>
  <c r="AE912" i="1" s="1"/>
  <c r="N915" i="1"/>
  <c r="Q915" i="1" s="1"/>
  <c r="U915" i="1" s="1"/>
  <c r="J915" i="1"/>
  <c r="F916" i="1"/>
  <c r="N916" i="1" l="1"/>
  <c r="Q916" i="1" s="1"/>
  <c r="U916" i="1" s="1"/>
  <c r="J916" i="1"/>
  <c r="F917" i="1"/>
  <c r="T913" i="1"/>
  <c r="V913" i="1" s="1"/>
  <c r="R914" i="1"/>
  <c r="S913" i="1"/>
  <c r="AE913" i="1" s="1"/>
  <c r="AF913" i="1" l="1"/>
  <c r="R915" i="1"/>
  <c r="T914" i="1"/>
  <c r="V914" i="1" s="1"/>
  <c r="AF914" i="1" s="1"/>
  <c r="B914" i="1" s="1"/>
  <c r="S914" i="1"/>
  <c r="AE914" i="1" s="1"/>
  <c r="N917" i="1"/>
  <c r="Q917" i="1" s="1"/>
  <c r="U917" i="1" s="1"/>
  <c r="J917" i="1"/>
  <c r="F918" i="1"/>
  <c r="B913" i="1" l="1"/>
  <c r="N918" i="1"/>
  <c r="Q918" i="1" s="1"/>
  <c r="U918" i="1" s="1"/>
  <c r="J918" i="1"/>
  <c r="F919" i="1"/>
  <c r="S915" i="1"/>
  <c r="AE915" i="1" s="1"/>
  <c r="T915" i="1"/>
  <c r="V915" i="1" s="1"/>
  <c r="R916" i="1"/>
  <c r="AF915" i="1" l="1"/>
  <c r="S916" i="1"/>
  <c r="AE916" i="1" s="1"/>
  <c r="T916" i="1"/>
  <c r="V916" i="1" s="1"/>
  <c r="AF916" i="1" s="1"/>
  <c r="B916" i="1" s="1"/>
  <c r="R917" i="1"/>
  <c r="J919" i="1"/>
  <c r="N919" i="1"/>
  <c r="Q919" i="1" s="1"/>
  <c r="U919" i="1" s="1"/>
  <c r="F920" i="1"/>
  <c r="B915" i="1" l="1"/>
  <c r="J920" i="1"/>
  <c r="N920" i="1"/>
  <c r="Q920" i="1" s="1"/>
  <c r="U920" i="1" s="1"/>
  <c r="F921" i="1"/>
  <c r="R918" i="1"/>
  <c r="S917" i="1"/>
  <c r="AE917" i="1" s="1"/>
  <c r="T917" i="1"/>
  <c r="V917" i="1" s="1"/>
  <c r="AF917" i="1" l="1"/>
  <c r="R919" i="1"/>
  <c r="S918" i="1"/>
  <c r="AE918" i="1" s="1"/>
  <c r="T918" i="1"/>
  <c r="V918" i="1" s="1"/>
  <c r="AF918" i="1" s="1"/>
  <c r="B918" i="1" s="1"/>
  <c r="N921" i="1"/>
  <c r="Q921" i="1" s="1"/>
  <c r="U921" i="1" s="1"/>
  <c r="J921" i="1"/>
  <c r="F922" i="1"/>
  <c r="B917" i="1" l="1"/>
  <c r="N922" i="1"/>
  <c r="Q922" i="1" s="1"/>
  <c r="U922" i="1" s="1"/>
  <c r="J922" i="1"/>
  <c r="F923" i="1"/>
  <c r="S919" i="1"/>
  <c r="AE919" i="1" s="1"/>
  <c r="T919" i="1"/>
  <c r="V919" i="1" s="1"/>
  <c r="AF919" i="1" s="1"/>
  <c r="B919" i="1" s="1"/>
  <c r="R920" i="1"/>
  <c r="N923" i="1" l="1"/>
  <c r="Q923" i="1" s="1"/>
  <c r="U923" i="1" s="1"/>
  <c r="J923" i="1"/>
  <c r="F924" i="1"/>
  <c r="T920" i="1"/>
  <c r="V920" i="1" s="1"/>
  <c r="R921" i="1"/>
  <c r="S920" i="1"/>
  <c r="AE920" i="1" s="1"/>
  <c r="AF920" i="1" l="1"/>
  <c r="R922" i="1"/>
  <c r="T921" i="1"/>
  <c r="V921" i="1" s="1"/>
  <c r="AF921" i="1" s="1"/>
  <c r="B921" i="1" s="1"/>
  <c r="S921" i="1"/>
  <c r="AE921" i="1" s="1"/>
  <c r="J924" i="1"/>
  <c r="N924" i="1"/>
  <c r="Q924" i="1" s="1"/>
  <c r="U924" i="1" s="1"/>
  <c r="F925" i="1"/>
  <c r="B920" i="1" l="1"/>
  <c r="N925" i="1"/>
  <c r="Q925" i="1" s="1"/>
  <c r="U925" i="1" s="1"/>
  <c r="J925" i="1"/>
  <c r="F926" i="1"/>
  <c r="S922" i="1"/>
  <c r="AE922" i="1" s="1"/>
  <c r="R923" i="1"/>
  <c r="T922" i="1"/>
  <c r="V922" i="1" s="1"/>
  <c r="AF922" i="1" s="1"/>
  <c r="B922" i="1" s="1"/>
  <c r="S923" i="1" l="1"/>
  <c r="AE923" i="1" s="1"/>
  <c r="R924" i="1"/>
  <c r="T923" i="1"/>
  <c r="V923" i="1" s="1"/>
  <c r="J926" i="1"/>
  <c r="N926" i="1"/>
  <c r="Q926" i="1" s="1"/>
  <c r="U926" i="1" s="1"/>
  <c r="F927" i="1"/>
  <c r="AF923" i="1" l="1"/>
  <c r="J927" i="1"/>
  <c r="N927" i="1"/>
  <c r="Q927" i="1" s="1"/>
  <c r="U927" i="1" s="1"/>
  <c r="F928" i="1"/>
  <c r="T924" i="1"/>
  <c r="V924" i="1" s="1"/>
  <c r="AF924" i="1" s="1"/>
  <c r="B924" i="1" s="1"/>
  <c r="R925" i="1"/>
  <c r="S924" i="1"/>
  <c r="AE924" i="1" s="1"/>
  <c r="B923" i="1" l="1"/>
  <c r="S925" i="1"/>
  <c r="AE925" i="1" s="1"/>
  <c r="T925" i="1"/>
  <c r="V925" i="1" s="1"/>
  <c r="AF925" i="1" s="1"/>
  <c r="B925" i="1" s="1"/>
  <c r="R926" i="1"/>
  <c r="N928" i="1"/>
  <c r="Q928" i="1" s="1"/>
  <c r="U928" i="1" s="1"/>
  <c r="J928" i="1"/>
  <c r="F929" i="1"/>
  <c r="S926" i="1" l="1"/>
  <c r="AE926" i="1" s="1"/>
  <c r="T926" i="1"/>
  <c r="V926" i="1" s="1"/>
  <c r="AF926" i="1" s="1"/>
  <c r="B926" i="1" s="1"/>
  <c r="R927" i="1"/>
  <c r="J929" i="1"/>
  <c r="N929" i="1"/>
  <c r="Q929" i="1" s="1"/>
  <c r="U929" i="1" s="1"/>
  <c r="F930" i="1"/>
  <c r="S927" i="1" l="1"/>
  <c r="T927" i="1"/>
  <c r="V927" i="1" s="1"/>
  <c r="R928" i="1"/>
  <c r="N930" i="1"/>
  <c r="J930" i="1"/>
  <c r="F931" i="1"/>
  <c r="AF927" i="1" l="1"/>
  <c r="O931" i="1"/>
  <c r="Q930" i="1"/>
  <c r="U930" i="1" s="1"/>
  <c r="N931" i="1"/>
  <c r="J931" i="1"/>
  <c r="F932" i="1"/>
  <c r="R929" i="1"/>
  <c r="T928" i="1"/>
  <c r="V928" i="1" s="1"/>
  <c r="AF928" i="1" s="1"/>
  <c r="B928" i="1" s="1"/>
  <c r="S928" i="1"/>
  <c r="AE927" i="1"/>
  <c r="AE928" i="1"/>
  <c r="B927" i="1" l="1"/>
  <c r="T929" i="1"/>
  <c r="V929" i="1" s="1"/>
  <c r="R930" i="1"/>
  <c r="S929" i="1"/>
  <c r="AE929" i="1" s="1"/>
  <c r="N932" i="1"/>
  <c r="J932" i="1"/>
  <c r="F933" i="1"/>
  <c r="O932" i="1"/>
  <c r="O933" i="1" s="1"/>
  <c r="O934" i="1" s="1"/>
  <c r="O935" i="1" s="1"/>
  <c r="O936" i="1" s="1"/>
  <c r="O937" i="1" s="1"/>
  <c r="O938" i="1" s="1"/>
  <c r="O939" i="1" s="1"/>
  <c r="O940" i="1" s="1"/>
  <c r="O941" i="1" s="1"/>
  <c r="O942" i="1" s="1"/>
  <c r="O943" i="1" s="1"/>
  <c r="O944" i="1" s="1"/>
  <c r="O945" i="1" s="1"/>
  <c r="O946" i="1" s="1"/>
  <c r="O947" i="1" s="1"/>
  <c r="O948" i="1" s="1"/>
  <c r="O949" i="1" s="1"/>
  <c r="O950" i="1" s="1"/>
  <c r="O951" i="1" s="1"/>
  <c r="O952" i="1" s="1"/>
  <c r="O953" i="1" s="1"/>
  <c r="O954" i="1" s="1"/>
  <c r="O955" i="1" s="1"/>
  <c r="O956" i="1" s="1"/>
  <c r="O957" i="1" s="1"/>
  <c r="O958" i="1" s="1"/>
  <c r="O959" i="1" s="1"/>
  <c r="O960" i="1" s="1"/>
  <c r="O961" i="1" s="1"/>
  <c r="P931" i="1"/>
  <c r="P932" i="1" s="1"/>
  <c r="P933" i="1" s="1"/>
  <c r="P934" i="1" s="1"/>
  <c r="P935" i="1" s="1"/>
  <c r="P936" i="1" s="1"/>
  <c r="P937" i="1" s="1"/>
  <c r="P938" i="1" s="1"/>
  <c r="P939" i="1" s="1"/>
  <c r="P940" i="1" s="1"/>
  <c r="P941" i="1" s="1"/>
  <c r="P942" i="1" s="1"/>
  <c r="P943" i="1" s="1"/>
  <c r="P944" i="1" s="1"/>
  <c r="P945" i="1" s="1"/>
  <c r="P946" i="1" s="1"/>
  <c r="P947" i="1" s="1"/>
  <c r="P948" i="1" s="1"/>
  <c r="P949" i="1" s="1"/>
  <c r="P950" i="1" s="1"/>
  <c r="P951" i="1" s="1"/>
  <c r="P952" i="1" s="1"/>
  <c r="P953" i="1" s="1"/>
  <c r="P954" i="1" s="1"/>
  <c r="P955" i="1" s="1"/>
  <c r="P956" i="1" s="1"/>
  <c r="P957" i="1" s="1"/>
  <c r="P958" i="1" s="1"/>
  <c r="P959" i="1" s="1"/>
  <c r="P960" i="1" s="1"/>
  <c r="P961" i="1" s="1"/>
  <c r="AF929" i="1" l="1"/>
  <c r="Q932" i="1"/>
  <c r="U932" i="1" s="1"/>
  <c r="Q931" i="1"/>
  <c r="U931" i="1" s="1"/>
  <c r="J933" i="1"/>
  <c r="N933" i="1"/>
  <c r="Q933" i="1" s="1"/>
  <c r="U933" i="1" s="1"/>
  <c r="F934" i="1"/>
  <c r="S930" i="1"/>
  <c r="R931" i="1"/>
  <c r="T930" i="1"/>
  <c r="V930" i="1" s="1"/>
  <c r="AF930" i="1" s="1"/>
  <c r="B930" i="1" s="1"/>
  <c r="B929" i="1" l="1"/>
  <c r="R932" i="1"/>
  <c r="S931" i="1"/>
  <c r="AE931" i="1" s="1"/>
  <c r="T931" i="1"/>
  <c r="V931" i="1" s="1"/>
  <c r="AE930" i="1"/>
  <c r="Z930" i="1"/>
  <c r="N934" i="1"/>
  <c r="Q934" i="1" s="1"/>
  <c r="U934" i="1" s="1"/>
  <c r="J934" i="1"/>
  <c r="F935" i="1"/>
  <c r="AF931" i="1" l="1"/>
  <c r="AG930" i="1"/>
  <c r="N935" i="1"/>
  <c r="Q935" i="1" s="1"/>
  <c r="U935" i="1" s="1"/>
  <c r="J935" i="1"/>
  <c r="F936" i="1"/>
  <c r="S932" i="1"/>
  <c r="AE932" i="1" s="1"/>
  <c r="T932" i="1"/>
  <c r="V932" i="1" s="1"/>
  <c r="AF932" i="1" s="1"/>
  <c r="B932" i="1" s="1"/>
  <c r="R933" i="1"/>
  <c r="B931" i="1" l="1"/>
  <c r="S933" i="1"/>
  <c r="AE933" i="1" s="1"/>
  <c r="T933" i="1"/>
  <c r="V933" i="1" s="1"/>
  <c r="AF933" i="1" s="1"/>
  <c r="B933" i="1" s="1"/>
  <c r="R934" i="1"/>
  <c r="N936" i="1"/>
  <c r="Q936" i="1" s="1"/>
  <c r="U936" i="1" s="1"/>
  <c r="J936" i="1"/>
  <c r="F937" i="1"/>
  <c r="N937" i="1" l="1"/>
  <c r="Q937" i="1" s="1"/>
  <c r="U937" i="1" s="1"/>
  <c r="J937" i="1"/>
  <c r="F938" i="1"/>
  <c r="S934" i="1"/>
  <c r="AE934" i="1" s="1"/>
  <c r="T934" i="1"/>
  <c r="V934" i="1" s="1"/>
  <c r="R935" i="1"/>
  <c r="AF934" i="1" l="1"/>
  <c r="S935" i="1"/>
  <c r="AE935" i="1" s="1"/>
  <c r="T935" i="1"/>
  <c r="V935" i="1" s="1"/>
  <c r="AF935" i="1" s="1"/>
  <c r="B935" i="1" s="1"/>
  <c r="R936" i="1"/>
  <c r="J938" i="1"/>
  <c r="N938" i="1"/>
  <c r="Q938" i="1" s="1"/>
  <c r="U938" i="1" s="1"/>
  <c r="F939" i="1"/>
  <c r="B934" i="1" l="1"/>
  <c r="J939" i="1"/>
  <c r="N939" i="1"/>
  <c r="Q939" i="1" s="1"/>
  <c r="U939" i="1" s="1"/>
  <c r="F940" i="1"/>
  <c r="T936" i="1"/>
  <c r="V936" i="1" s="1"/>
  <c r="R937" i="1"/>
  <c r="S936" i="1"/>
  <c r="AE936" i="1" s="1"/>
  <c r="AF936" i="1" l="1"/>
  <c r="J940" i="1"/>
  <c r="N940" i="1"/>
  <c r="Q940" i="1" s="1"/>
  <c r="U940" i="1" s="1"/>
  <c r="F941" i="1"/>
  <c r="R938" i="1"/>
  <c r="T937" i="1"/>
  <c r="V937" i="1" s="1"/>
  <c r="AF937" i="1" s="1"/>
  <c r="B937" i="1" s="1"/>
  <c r="S937" i="1"/>
  <c r="AE937" i="1" s="1"/>
  <c r="B936" i="1" l="1"/>
  <c r="S938" i="1"/>
  <c r="AE938" i="1" s="1"/>
  <c r="T938" i="1"/>
  <c r="V938" i="1" s="1"/>
  <c r="R939" i="1"/>
  <c r="J941" i="1"/>
  <c r="N941" i="1"/>
  <c r="Q941" i="1" s="1"/>
  <c r="U941" i="1" s="1"/>
  <c r="F942" i="1"/>
  <c r="AF938" i="1" l="1"/>
  <c r="J942" i="1"/>
  <c r="N942" i="1"/>
  <c r="Q942" i="1" s="1"/>
  <c r="U942" i="1" s="1"/>
  <c r="F943" i="1"/>
  <c r="S939" i="1"/>
  <c r="AE939" i="1" s="1"/>
  <c r="R940" i="1"/>
  <c r="T939" i="1"/>
  <c r="V939" i="1" s="1"/>
  <c r="AF939" i="1" s="1"/>
  <c r="B939" i="1" s="1"/>
  <c r="B938" i="1" l="1"/>
  <c r="T940" i="1"/>
  <c r="V940" i="1" s="1"/>
  <c r="AF940" i="1" s="1"/>
  <c r="B940" i="1" s="1"/>
  <c r="R941" i="1"/>
  <c r="S940" i="1"/>
  <c r="AE940" i="1" s="1"/>
  <c r="N943" i="1"/>
  <c r="Q943" i="1" s="1"/>
  <c r="U943" i="1" s="1"/>
  <c r="J943" i="1"/>
  <c r="F944" i="1"/>
  <c r="N944" i="1" l="1"/>
  <c r="Q944" i="1" s="1"/>
  <c r="U944" i="1" s="1"/>
  <c r="J944" i="1"/>
  <c r="F945" i="1"/>
  <c r="T941" i="1"/>
  <c r="V941" i="1" s="1"/>
  <c r="S941" i="1"/>
  <c r="AE941" i="1" s="1"/>
  <c r="R942" i="1"/>
  <c r="AF941" i="1" l="1"/>
  <c r="R943" i="1"/>
  <c r="T942" i="1"/>
  <c r="V942" i="1" s="1"/>
  <c r="AF942" i="1" s="1"/>
  <c r="B942" i="1" s="1"/>
  <c r="S942" i="1"/>
  <c r="AE942" i="1" s="1"/>
  <c r="N945" i="1"/>
  <c r="Q945" i="1" s="1"/>
  <c r="U945" i="1" s="1"/>
  <c r="J945" i="1"/>
  <c r="F946" i="1"/>
  <c r="B941" i="1" l="1"/>
  <c r="N946" i="1"/>
  <c r="Q946" i="1" s="1"/>
  <c r="U946" i="1" s="1"/>
  <c r="J946" i="1"/>
  <c r="F947" i="1"/>
  <c r="R944" i="1"/>
  <c r="T943" i="1"/>
  <c r="V943" i="1" s="1"/>
  <c r="S943" i="1"/>
  <c r="AE943" i="1" s="1"/>
  <c r="AF943" i="1" l="1"/>
  <c r="R945" i="1"/>
  <c r="S944" i="1"/>
  <c r="AE944" i="1" s="1"/>
  <c r="T944" i="1"/>
  <c r="V944" i="1" s="1"/>
  <c r="AF944" i="1" s="1"/>
  <c r="B944" i="1" s="1"/>
  <c r="J947" i="1"/>
  <c r="N947" i="1"/>
  <c r="Q947" i="1" s="1"/>
  <c r="U947" i="1" s="1"/>
  <c r="F948" i="1"/>
  <c r="B943" i="1" l="1"/>
  <c r="J948" i="1"/>
  <c r="N948" i="1"/>
  <c r="Q948" i="1" s="1"/>
  <c r="U948" i="1" s="1"/>
  <c r="F949" i="1"/>
  <c r="R946" i="1"/>
  <c r="S945" i="1"/>
  <c r="AE945" i="1" s="1"/>
  <c r="T945" i="1"/>
  <c r="V945" i="1" s="1"/>
  <c r="AF945" i="1" s="1"/>
  <c r="B945" i="1" s="1"/>
  <c r="R947" i="1" l="1"/>
  <c r="T946" i="1"/>
  <c r="V946" i="1" s="1"/>
  <c r="AF946" i="1" s="1"/>
  <c r="B946" i="1" s="1"/>
  <c r="S946" i="1"/>
  <c r="AE946" i="1" s="1"/>
  <c r="N949" i="1"/>
  <c r="Q949" i="1" s="1"/>
  <c r="U949" i="1" s="1"/>
  <c r="J949" i="1"/>
  <c r="F950" i="1"/>
  <c r="N950" i="1" l="1"/>
  <c r="Q950" i="1" s="1"/>
  <c r="U950" i="1" s="1"/>
  <c r="J950" i="1"/>
  <c r="F951" i="1"/>
  <c r="T947" i="1"/>
  <c r="V947" i="1" s="1"/>
  <c r="AF947" i="1" s="1"/>
  <c r="B947" i="1" s="1"/>
  <c r="S947" i="1"/>
  <c r="AE947" i="1" s="1"/>
  <c r="R948" i="1"/>
  <c r="N951" i="1" l="1"/>
  <c r="Q951" i="1" s="1"/>
  <c r="U951" i="1" s="1"/>
  <c r="J951" i="1"/>
  <c r="F952" i="1"/>
  <c r="R949" i="1"/>
  <c r="T948" i="1"/>
  <c r="V948" i="1" s="1"/>
  <c r="S948" i="1"/>
  <c r="AE948" i="1" s="1"/>
  <c r="AF948" i="1" l="1"/>
  <c r="T949" i="1"/>
  <c r="V949" i="1" s="1"/>
  <c r="AF949" i="1" s="1"/>
  <c r="B949" i="1" s="1"/>
  <c r="R950" i="1"/>
  <c r="S949" i="1"/>
  <c r="AE949" i="1" s="1"/>
  <c r="N952" i="1"/>
  <c r="Q952" i="1" s="1"/>
  <c r="U952" i="1" s="1"/>
  <c r="J952" i="1"/>
  <c r="F953" i="1"/>
  <c r="B948" i="1" l="1"/>
  <c r="T950" i="1"/>
  <c r="V950" i="1" s="1"/>
  <c r="R951" i="1"/>
  <c r="S950" i="1"/>
  <c r="AE950" i="1" s="1"/>
  <c r="J953" i="1"/>
  <c r="N953" i="1"/>
  <c r="Q953" i="1" s="1"/>
  <c r="U953" i="1" s="1"/>
  <c r="F954" i="1"/>
  <c r="AF950" i="1" l="1"/>
  <c r="J954" i="1"/>
  <c r="N954" i="1"/>
  <c r="Q954" i="1" s="1"/>
  <c r="U954" i="1" s="1"/>
  <c r="F955" i="1"/>
  <c r="S951" i="1"/>
  <c r="AE951" i="1" s="1"/>
  <c r="R952" i="1"/>
  <c r="T951" i="1"/>
  <c r="V951" i="1" s="1"/>
  <c r="AF951" i="1" s="1"/>
  <c r="B951" i="1" s="1"/>
  <c r="B950" i="1" l="1"/>
  <c r="S952" i="1"/>
  <c r="AE952" i="1" s="1"/>
  <c r="T952" i="1"/>
  <c r="V952" i="1" s="1"/>
  <c r="R953" i="1"/>
  <c r="N955" i="1"/>
  <c r="Q955" i="1" s="1"/>
  <c r="U955" i="1" s="1"/>
  <c r="J955" i="1"/>
  <c r="F956" i="1"/>
  <c r="AF952" i="1" l="1"/>
  <c r="J956" i="1"/>
  <c r="N956" i="1"/>
  <c r="Q956" i="1" s="1"/>
  <c r="U956" i="1" s="1"/>
  <c r="F957" i="1"/>
  <c r="R954" i="1"/>
  <c r="S953" i="1"/>
  <c r="AE953" i="1" s="1"/>
  <c r="T953" i="1"/>
  <c r="V953" i="1" s="1"/>
  <c r="AF953" i="1" s="1"/>
  <c r="B953" i="1" s="1"/>
  <c r="B952" i="1" l="1"/>
  <c r="S954" i="1"/>
  <c r="AE954" i="1" s="1"/>
  <c r="R955" i="1"/>
  <c r="T954" i="1"/>
  <c r="V954" i="1" s="1"/>
  <c r="AF954" i="1" s="1"/>
  <c r="B954" i="1" s="1"/>
  <c r="N957" i="1"/>
  <c r="Q957" i="1" s="1"/>
  <c r="U957" i="1" s="1"/>
  <c r="J957" i="1"/>
  <c r="F958" i="1"/>
  <c r="J958" i="1" l="1"/>
  <c r="N958" i="1"/>
  <c r="Q958" i="1" s="1"/>
  <c r="U958" i="1" s="1"/>
  <c r="F959" i="1"/>
  <c r="T955" i="1"/>
  <c r="V955" i="1" s="1"/>
  <c r="R956" i="1"/>
  <c r="S955" i="1"/>
  <c r="AE955" i="1" s="1"/>
  <c r="AF955" i="1" l="1"/>
  <c r="T956" i="1"/>
  <c r="V956" i="1" s="1"/>
  <c r="AF956" i="1" s="1"/>
  <c r="B956" i="1" s="1"/>
  <c r="S956" i="1"/>
  <c r="AE956" i="1" s="1"/>
  <c r="R957" i="1"/>
  <c r="N959" i="1"/>
  <c r="Q959" i="1" s="1"/>
  <c r="U959" i="1" s="1"/>
  <c r="J959" i="1"/>
  <c r="F960" i="1"/>
  <c r="B955" i="1" l="1"/>
  <c r="J960" i="1"/>
  <c r="N960" i="1"/>
  <c r="Q960" i="1" s="1"/>
  <c r="U960" i="1" s="1"/>
  <c r="F961" i="1"/>
  <c r="R958" i="1"/>
  <c r="S957" i="1"/>
  <c r="AE957" i="1" s="1"/>
  <c r="T957" i="1"/>
  <c r="V957" i="1" s="1"/>
  <c r="AF957" i="1" l="1"/>
  <c r="T958" i="1"/>
  <c r="V958" i="1" s="1"/>
  <c r="AF958" i="1" s="1"/>
  <c r="B958" i="1" s="1"/>
  <c r="R959" i="1"/>
  <c r="S958" i="1"/>
  <c r="AE958" i="1" s="1"/>
  <c r="N961" i="1"/>
  <c r="J961" i="1"/>
  <c r="F962" i="1"/>
  <c r="B957" i="1" l="1"/>
  <c r="O962" i="1"/>
  <c r="Q961" i="1"/>
  <c r="U961" i="1" s="1"/>
  <c r="R960" i="1"/>
  <c r="S959" i="1"/>
  <c r="AE959" i="1" s="1"/>
  <c r="T959" i="1"/>
  <c r="V959" i="1" s="1"/>
  <c r="J962" i="1"/>
  <c r="N962" i="1"/>
  <c r="F963" i="1"/>
  <c r="AF959" i="1" l="1"/>
  <c r="J963" i="1"/>
  <c r="N963" i="1"/>
  <c r="F964" i="1"/>
  <c r="R961" i="1"/>
  <c r="S960" i="1"/>
  <c r="AE960" i="1" s="1"/>
  <c r="T960" i="1"/>
  <c r="V960" i="1" s="1"/>
  <c r="AF960" i="1" s="1"/>
  <c r="B960" i="1" s="1"/>
  <c r="O963" i="1"/>
  <c r="O964" i="1" s="1"/>
  <c r="O965" i="1" s="1"/>
  <c r="O966" i="1" s="1"/>
  <c r="O967" i="1" s="1"/>
  <c r="O968" i="1" s="1"/>
  <c r="O969" i="1" s="1"/>
  <c r="O970" i="1" s="1"/>
  <c r="O971" i="1" s="1"/>
  <c r="O972" i="1" s="1"/>
  <c r="O973" i="1" s="1"/>
  <c r="O974" i="1" s="1"/>
  <c r="O975" i="1" s="1"/>
  <c r="O976" i="1" s="1"/>
  <c r="O977" i="1" s="1"/>
  <c r="O978" i="1" s="1"/>
  <c r="O979" i="1" s="1"/>
  <c r="O980" i="1" s="1"/>
  <c r="O981" i="1" s="1"/>
  <c r="O982" i="1" s="1"/>
  <c r="O983" i="1" s="1"/>
  <c r="O984" i="1" s="1"/>
  <c r="O985" i="1" s="1"/>
  <c r="O986" i="1" s="1"/>
  <c r="O987" i="1" s="1"/>
  <c r="O988" i="1" s="1"/>
  <c r="O989" i="1" s="1"/>
  <c r="O990" i="1" s="1"/>
  <c r="O991" i="1" s="1"/>
  <c r="P962" i="1"/>
  <c r="P963" i="1" s="1"/>
  <c r="P964" i="1" s="1"/>
  <c r="P965" i="1" s="1"/>
  <c r="P966" i="1" s="1"/>
  <c r="P967" i="1" s="1"/>
  <c r="P968" i="1" s="1"/>
  <c r="P969" i="1" s="1"/>
  <c r="P970" i="1" s="1"/>
  <c r="P971" i="1" s="1"/>
  <c r="P972" i="1" s="1"/>
  <c r="P973" i="1" s="1"/>
  <c r="P974" i="1" s="1"/>
  <c r="P975" i="1" s="1"/>
  <c r="P976" i="1" s="1"/>
  <c r="P977" i="1" s="1"/>
  <c r="P978" i="1" s="1"/>
  <c r="P979" i="1" s="1"/>
  <c r="P980" i="1" s="1"/>
  <c r="P981" i="1" s="1"/>
  <c r="P982" i="1" s="1"/>
  <c r="P983" i="1" s="1"/>
  <c r="P984" i="1" s="1"/>
  <c r="P985" i="1" s="1"/>
  <c r="P986" i="1" s="1"/>
  <c r="P987" i="1" s="1"/>
  <c r="P988" i="1" s="1"/>
  <c r="P989" i="1" s="1"/>
  <c r="P990" i="1" s="1"/>
  <c r="P991" i="1" s="1"/>
  <c r="B959" i="1" l="1"/>
  <c r="Q963" i="1"/>
  <c r="U963" i="1" s="1"/>
  <c r="S961" i="1"/>
  <c r="R962" i="1"/>
  <c r="T961" i="1"/>
  <c r="V961" i="1" s="1"/>
  <c r="AF961" i="1" s="1"/>
  <c r="B961" i="1" s="1"/>
  <c r="N964" i="1"/>
  <c r="Q964" i="1" s="1"/>
  <c r="U964" i="1" s="1"/>
  <c r="J964" i="1"/>
  <c r="F965" i="1"/>
  <c r="Q962" i="1"/>
  <c r="U962" i="1" s="1"/>
  <c r="J965" i="1" l="1"/>
  <c r="N965" i="1"/>
  <c r="Q965" i="1" s="1"/>
  <c r="U965" i="1" s="1"/>
  <c r="F966" i="1"/>
  <c r="T962" i="1"/>
  <c r="V962" i="1" s="1"/>
  <c r="R963" i="1"/>
  <c r="S962" i="1"/>
  <c r="AE962" i="1" s="1"/>
  <c r="AE961" i="1"/>
  <c r="Z961" i="1"/>
  <c r="AF962" i="1" l="1"/>
  <c r="AG961" i="1"/>
  <c r="T963" i="1"/>
  <c r="V963" i="1" s="1"/>
  <c r="AF963" i="1" s="1"/>
  <c r="B963" i="1" s="1"/>
  <c r="R964" i="1"/>
  <c r="S963" i="1"/>
  <c r="AE963" i="1" s="1"/>
  <c r="J966" i="1"/>
  <c r="N966" i="1"/>
  <c r="Q966" i="1" s="1"/>
  <c r="U966" i="1" s="1"/>
  <c r="F967" i="1"/>
  <c r="B962" i="1" l="1"/>
  <c r="N967" i="1"/>
  <c r="Q967" i="1" s="1"/>
  <c r="U967" i="1" s="1"/>
  <c r="J967" i="1"/>
  <c r="F968" i="1"/>
  <c r="S964" i="1"/>
  <c r="AE964" i="1" s="1"/>
  <c r="R965" i="1"/>
  <c r="T964" i="1"/>
  <c r="V964" i="1" s="1"/>
  <c r="AF964" i="1" l="1"/>
  <c r="T965" i="1"/>
  <c r="V965" i="1" s="1"/>
  <c r="AF965" i="1" s="1"/>
  <c r="B965" i="1" s="1"/>
  <c r="S965" i="1"/>
  <c r="AE965" i="1" s="1"/>
  <c r="R966" i="1"/>
  <c r="J968" i="1"/>
  <c r="N968" i="1"/>
  <c r="Q968" i="1" s="1"/>
  <c r="U968" i="1" s="1"/>
  <c r="F969" i="1"/>
  <c r="B964" i="1" l="1"/>
  <c r="S966" i="1"/>
  <c r="AE966" i="1" s="1"/>
  <c r="R967" i="1"/>
  <c r="T966" i="1"/>
  <c r="V966" i="1" s="1"/>
  <c r="N969" i="1"/>
  <c r="Q969" i="1" s="1"/>
  <c r="U969" i="1" s="1"/>
  <c r="J969" i="1"/>
  <c r="F970" i="1"/>
  <c r="AF966" i="1" l="1"/>
  <c r="J970" i="1"/>
  <c r="N970" i="1"/>
  <c r="Q970" i="1" s="1"/>
  <c r="U970" i="1" s="1"/>
  <c r="F971" i="1"/>
  <c r="S967" i="1"/>
  <c r="AE967" i="1" s="1"/>
  <c r="T967" i="1"/>
  <c r="V967" i="1" s="1"/>
  <c r="AF967" i="1" s="1"/>
  <c r="B967" i="1" s="1"/>
  <c r="R968" i="1"/>
  <c r="B966" i="1" l="1"/>
  <c r="T968" i="1"/>
  <c r="V968" i="1" s="1"/>
  <c r="AF968" i="1" s="1"/>
  <c r="B968" i="1" s="1"/>
  <c r="R969" i="1"/>
  <c r="S968" i="1"/>
  <c r="AE968" i="1" s="1"/>
  <c r="J971" i="1"/>
  <c r="N971" i="1"/>
  <c r="Q971" i="1" s="1"/>
  <c r="U971" i="1" s="1"/>
  <c r="F972" i="1"/>
  <c r="N972" i="1" l="1"/>
  <c r="Q972" i="1" s="1"/>
  <c r="U972" i="1" s="1"/>
  <c r="J972" i="1"/>
  <c r="F973" i="1"/>
  <c r="S969" i="1"/>
  <c r="AE969" i="1" s="1"/>
  <c r="T969" i="1"/>
  <c r="V969" i="1" s="1"/>
  <c r="R970" i="1"/>
  <c r="AF969" i="1" l="1"/>
  <c r="S970" i="1"/>
  <c r="AE970" i="1" s="1"/>
  <c r="T970" i="1"/>
  <c r="V970" i="1" s="1"/>
  <c r="AF970" i="1" s="1"/>
  <c r="B970" i="1" s="1"/>
  <c r="R971" i="1"/>
  <c r="N973" i="1"/>
  <c r="Q973" i="1" s="1"/>
  <c r="U973" i="1" s="1"/>
  <c r="J973" i="1"/>
  <c r="F974" i="1"/>
  <c r="B969" i="1" l="1"/>
  <c r="N974" i="1"/>
  <c r="Q974" i="1" s="1"/>
  <c r="U974" i="1" s="1"/>
  <c r="J974" i="1"/>
  <c r="F975" i="1"/>
  <c r="R972" i="1"/>
  <c r="T971" i="1"/>
  <c r="V971" i="1" s="1"/>
  <c r="AF971" i="1" s="1"/>
  <c r="B971" i="1" s="1"/>
  <c r="S971" i="1"/>
  <c r="AE971" i="1" s="1"/>
  <c r="T972" i="1" l="1"/>
  <c r="V972" i="1" s="1"/>
  <c r="AF972" i="1" s="1"/>
  <c r="B972" i="1" s="1"/>
  <c r="R973" i="1"/>
  <c r="S972" i="1"/>
  <c r="AE972" i="1" s="1"/>
  <c r="N975" i="1"/>
  <c r="Q975" i="1" s="1"/>
  <c r="U975" i="1" s="1"/>
  <c r="J975" i="1"/>
  <c r="F976" i="1"/>
  <c r="S973" i="1" l="1"/>
  <c r="AE973" i="1" s="1"/>
  <c r="R974" i="1"/>
  <c r="T973" i="1"/>
  <c r="V973" i="1" s="1"/>
  <c r="J976" i="1"/>
  <c r="N976" i="1"/>
  <c r="Q976" i="1" s="1"/>
  <c r="U976" i="1" s="1"/>
  <c r="F977" i="1"/>
  <c r="AF973" i="1" l="1"/>
  <c r="J977" i="1"/>
  <c r="N977" i="1"/>
  <c r="Q977" i="1" s="1"/>
  <c r="U977" i="1" s="1"/>
  <c r="F978" i="1"/>
  <c r="T974" i="1"/>
  <c r="V974" i="1" s="1"/>
  <c r="AF974" i="1" s="1"/>
  <c r="B974" i="1" s="1"/>
  <c r="R975" i="1"/>
  <c r="S974" i="1"/>
  <c r="AE974" i="1" s="1"/>
  <c r="B973" i="1" l="1"/>
  <c r="T975" i="1"/>
  <c r="V975" i="1" s="1"/>
  <c r="AF975" i="1" s="1"/>
  <c r="B975" i="1" s="1"/>
  <c r="R976" i="1"/>
  <c r="S975" i="1"/>
  <c r="AE975" i="1" s="1"/>
  <c r="J978" i="1"/>
  <c r="N978" i="1"/>
  <c r="Q978" i="1" s="1"/>
  <c r="U978" i="1" s="1"/>
  <c r="F979" i="1"/>
  <c r="R977" i="1" l="1"/>
  <c r="T976" i="1"/>
  <c r="V976" i="1" s="1"/>
  <c r="S976" i="1"/>
  <c r="AE976" i="1" s="1"/>
  <c r="N979" i="1"/>
  <c r="Q979" i="1" s="1"/>
  <c r="U979" i="1" s="1"/>
  <c r="J979" i="1"/>
  <c r="F980" i="1"/>
  <c r="AF976" i="1" l="1"/>
  <c r="N980" i="1"/>
  <c r="Q980" i="1" s="1"/>
  <c r="U980" i="1" s="1"/>
  <c r="J980" i="1"/>
  <c r="F981" i="1"/>
  <c r="R978" i="1"/>
  <c r="T977" i="1"/>
  <c r="V977" i="1" s="1"/>
  <c r="AF977" i="1" s="1"/>
  <c r="B977" i="1" s="1"/>
  <c r="S977" i="1"/>
  <c r="AE977" i="1" s="1"/>
  <c r="B976" i="1" l="1"/>
  <c r="N981" i="1"/>
  <c r="Q981" i="1" s="1"/>
  <c r="U981" i="1" s="1"/>
  <c r="J981" i="1"/>
  <c r="F982" i="1"/>
  <c r="T978" i="1"/>
  <c r="V978" i="1" s="1"/>
  <c r="S978" i="1"/>
  <c r="AE978" i="1" s="1"/>
  <c r="R979" i="1"/>
  <c r="AF978" i="1" l="1"/>
  <c r="T979" i="1"/>
  <c r="V979" i="1" s="1"/>
  <c r="AF979" i="1" s="1"/>
  <c r="B979" i="1" s="1"/>
  <c r="S979" i="1"/>
  <c r="AE979" i="1" s="1"/>
  <c r="R980" i="1"/>
  <c r="N982" i="1"/>
  <c r="Q982" i="1" s="1"/>
  <c r="U982" i="1" s="1"/>
  <c r="J982" i="1"/>
  <c r="F983" i="1"/>
  <c r="B978" i="1" l="1"/>
  <c r="N983" i="1"/>
  <c r="Q983" i="1" s="1"/>
  <c r="U983" i="1" s="1"/>
  <c r="J983" i="1"/>
  <c r="F984" i="1"/>
  <c r="S980" i="1"/>
  <c r="AE980" i="1" s="1"/>
  <c r="T980" i="1"/>
  <c r="V980" i="1" s="1"/>
  <c r="R981" i="1"/>
  <c r="AF980" i="1" l="1"/>
  <c r="S981" i="1"/>
  <c r="AE981" i="1" s="1"/>
  <c r="T981" i="1"/>
  <c r="V981" i="1" s="1"/>
  <c r="AF981" i="1" s="1"/>
  <c r="B981" i="1" s="1"/>
  <c r="R982" i="1"/>
  <c r="N984" i="1"/>
  <c r="Q984" i="1" s="1"/>
  <c r="U984" i="1" s="1"/>
  <c r="J984" i="1"/>
  <c r="F985" i="1"/>
  <c r="B980" i="1" l="1"/>
  <c r="N985" i="1"/>
  <c r="Q985" i="1" s="1"/>
  <c r="U985" i="1" s="1"/>
  <c r="J985" i="1"/>
  <c r="F986" i="1"/>
  <c r="T982" i="1"/>
  <c r="V982" i="1" s="1"/>
  <c r="AF982" i="1" s="1"/>
  <c r="B982" i="1" s="1"/>
  <c r="S982" i="1"/>
  <c r="AE982" i="1" s="1"/>
  <c r="R983" i="1"/>
  <c r="T983" i="1" l="1"/>
  <c r="V983" i="1" s="1"/>
  <c r="R984" i="1"/>
  <c r="S983" i="1"/>
  <c r="AE983" i="1" s="1"/>
  <c r="J986" i="1"/>
  <c r="N986" i="1"/>
  <c r="Q986" i="1" s="1"/>
  <c r="U986" i="1" s="1"/>
  <c r="F987" i="1"/>
  <c r="AF983" i="1" l="1"/>
  <c r="R985" i="1"/>
  <c r="S984" i="1"/>
  <c r="AE984" i="1" s="1"/>
  <c r="T984" i="1"/>
  <c r="V984" i="1" s="1"/>
  <c r="AF984" i="1" s="1"/>
  <c r="B984" i="1" s="1"/>
  <c r="N987" i="1"/>
  <c r="Q987" i="1" s="1"/>
  <c r="U987" i="1" s="1"/>
  <c r="J987" i="1"/>
  <c r="F988" i="1"/>
  <c r="B983" i="1" l="1"/>
  <c r="J988" i="1"/>
  <c r="N988" i="1"/>
  <c r="Q988" i="1" s="1"/>
  <c r="U988" i="1" s="1"/>
  <c r="F989" i="1"/>
  <c r="S985" i="1"/>
  <c r="AE985" i="1" s="1"/>
  <c r="R986" i="1"/>
  <c r="T985" i="1"/>
  <c r="V985" i="1" s="1"/>
  <c r="AF985" i="1" l="1"/>
  <c r="T986" i="1"/>
  <c r="V986" i="1" s="1"/>
  <c r="AF986" i="1" s="1"/>
  <c r="B986" i="1" s="1"/>
  <c r="R987" i="1"/>
  <c r="S986" i="1"/>
  <c r="AE986" i="1" s="1"/>
  <c r="N989" i="1"/>
  <c r="Q989" i="1" s="1"/>
  <c r="U989" i="1" s="1"/>
  <c r="J989" i="1"/>
  <c r="F990" i="1"/>
  <c r="B985" i="1" l="1"/>
  <c r="J990" i="1"/>
  <c r="N990" i="1"/>
  <c r="Q990" i="1" s="1"/>
  <c r="U990" i="1" s="1"/>
  <c r="F991" i="1"/>
  <c r="R988" i="1"/>
  <c r="S987" i="1"/>
  <c r="AE987" i="1" s="1"/>
  <c r="T987" i="1"/>
  <c r="V987" i="1" s="1"/>
  <c r="AF987" i="1" l="1"/>
  <c r="R989" i="1"/>
  <c r="T988" i="1"/>
  <c r="V988" i="1" s="1"/>
  <c r="AF988" i="1" s="1"/>
  <c r="B988" i="1" s="1"/>
  <c r="S988" i="1"/>
  <c r="AE988" i="1" s="1"/>
  <c r="J991" i="1"/>
  <c r="N991" i="1"/>
  <c r="F992" i="1"/>
  <c r="B987" i="1" l="1"/>
  <c r="O992" i="1"/>
  <c r="Q991" i="1"/>
  <c r="U991" i="1" s="1"/>
  <c r="J992" i="1"/>
  <c r="N992" i="1"/>
  <c r="F993" i="1"/>
  <c r="R990" i="1"/>
  <c r="T989" i="1"/>
  <c r="V989" i="1" s="1"/>
  <c r="AF989" i="1" s="1"/>
  <c r="B989" i="1" s="1"/>
  <c r="S989" i="1"/>
  <c r="AE989" i="1" s="1"/>
  <c r="J993" i="1" l="1"/>
  <c r="N993" i="1"/>
  <c r="F994" i="1"/>
  <c r="R991" i="1"/>
  <c r="S990" i="1"/>
  <c r="AE990" i="1" s="1"/>
  <c r="T990" i="1"/>
  <c r="V990" i="1" s="1"/>
  <c r="O993" i="1"/>
  <c r="O994" i="1" s="1"/>
  <c r="O995" i="1" s="1"/>
  <c r="O996" i="1" s="1"/>
  <c r="O997" i="1" s="1"/>
  <c r="O998" i="1" s="1"/>
  <c r="O999" i="1" s="1"/>
  <c r="O1000" i="1" s="1"/>
  <c r="O1001" i="1" s="1"/>
  <c r="O1002" i="1" s="1"/>
  <c r="O1003" i="1" s="1"/>
  <c r="O1004" i="1" s="1"/>
  <c r="O1005" i="1" s="1"/>
  <c r="O1006" i="1" s="1"/>
  <c r="O1007" i="1" s="1"/>
  <c r="O1008" i="1" s="1"/>
  <c r="O1009" i="1" s="1"/>
  <c r="O1010" i="1" s="1"/>
  <c r="O1011" i="1" s="1"/>
  <c r="O1012" i="1" s="1"/>
  <c r="O1013" i="1" s="1"/>
  <c r="O1014" i="1" s="1"/>
  <c r="O1015" i="1" s="1"/>
  <c r="O1016" i="1" s="1"/>
  <c r="O1017" i="1" s="1"/>
  <c r="O1018" i="1" s="1"/>
  <c r="O1019" i="1" s="1"/>
  <c r="O1020" i="1" s="1"/>
  <c r="O1021" i="1" s="1"/>
  <c r="O1022" i="1" s="1"/>
  <c r="P992" i="1"/>
  <c r="P993" i="1" s="1"/>
  <c r="P994" i="1" s="1"/>
  <c r="P995" i="1" s="1"/>
  <c r="P996" i="1" s="1"/>
  <c r="P997" i="1" s="1"/>
  <c r="P998" i="1" s="1"/>
  <c r="P999" i="1" s="1"/>
  <c r="P1000" i="1" s="1"/>
  <c r="P1001" i="1" s="1"/>
  <c r="P1002" i="1" s="1"/>
  <c r="P1003" i="1" s="1"/>
  <c r="P1004" i="1" s="1"/>
  <c r="P1005" i="1" s="1"/>
  <c r="P1006" i="1" s="1"/>
  <c r="P1007" i="1" s="1"/>
  <c r="P1008" i="1" s="1"/>
  <c r="P1009" i="1" s="1"/>
  <c r="P1010" i="1" s="1"/>
  <c r="P1011" i="1" s="1"/>
  <c r="P1012" i="1" s="1"/>
  <c r="P1013" i="1" s="1"/>
  <c r="P1014" i="1" s="1"/>
  <c r="P1015" i="1" s="1"/>
  <c r="P1016" i="1" s="1"/>
  <c r="P1017" i="1" s="1"/>
  <c r="P1018" i="1" s="1"/>
  <c r="P1019" i="1" s="1"/>
  <c r="P1020" i="1" s="1"/>
  <c r="P1021" i="1" s="1"/>
  <c r="P1022" i="1" s="1"/>
  <c r="AF990" i="1" l="1"/>
  <c r="Q993" i="1"/>
  <c r="U993" i="1" s="1"/>
  <c r="Q992" i="1"/>
  <c r="U992" i="1" s="1"/>
  <c r="R992" i="1"/>
  <c r="S991" i="1"/>
  <c r="T991" i="1"/>
  <c r="V991" i="1" s="1"/>
  <c r="AF991" i="1" s="1"/>
  <c r="B991" i="1" s="1"/>
  <c r="N994" i="1"/>
  <c r="Q994" i="1" s="1"/>
  <c r="U994" i="1" s="1"/>
  <c r="J994" i="1"/>
  <c r="F995" i="1"/>
  <c r="B990" i="1" l="1"/>
  <c r="N995" i="1"/>
  <c r="Q995" i="1" s="1"/>
  <c r="U995" i="1" s="1"/>
  <c r="J995" i="1"/>
  <c r="F996" i="1"/>
  <c r="AE991" i="1"/>
  <c r="Z991" i="1"/>
  <c r="T992" i="1"/>
  <c r="V992" i="1" s="1"/>
  <c r="S992" i="1"/>
  <c r="R993" i="1"/>
  <c r="AF992" i="1" l="1"/>
  <c r="AE992" i="1"/>
  <c r="AG991" i="1"/>
  <c r="N996" i="1"/>
  <c r="Q996" i="1" s="1"/>
  <c r="U996" i="1" s="1"/>
  <c r="J996" i="1"/>
  <c r="F997" i="1"/>
  <c r="R994" i="1"/>
  <c r="S993" i="1"/>
  <c r="AE993" i="1" s="1"/>
  <c r="T993" i="1"/>
  <c r="V993" i="1" s="1"/>
  <c r="AF993" i="1" s="1"/>
  <c r="B993" i="1" s="1"/>
  <c r="B992" i="1" l="1"/>
  <c r="S994" i="1"/>
  <c r="AE994" i="1" s="1"/>
  <c r="R995" i="1"/>
  <c r="T994" i="1"/>
  <c r="V994" i="1" s="1"/>
  <c r="N997" i="1"/>
  <c r="Q997" i="1" s="1"/>
  <c r="U997" i="1" s="1"/>
  <c r="J997" i="1"/>
  <c r="F998" i="1"/>
  <c r="AF994" i="1" l="1"/>
  <c r="R996" i="1"/>
  <c r="T995" i="1"/>
  <c r="V995" i="1" s="1"/>
  <c r="AF995" i="1" s="1"/>
  <c r="B995" i="1" s="1"/>
  <c r="S995" i="1"/>
  <c r="AE995" i="1" s="1"/>
  <c r="J998" i="1"/>
  <c r="N998" i="1"/>
  <c r="Q998" i="1" s="1"/>
  <c r="U998" i="1" s="1"/>
  <c r="F999" i="1"/>
  <c r="B994" i="1" l="1"/>
  <c r="N999" i="1"/>
  <c r="Q999" i="1" s="1"/>
  <c r="U999" i="1" s="1"/>
  <c r="J999" i="1"/>
  <c r="F1000" i="1"/>
  <c r="S996" i="1"/>
  <c r="AE996" i="1" s="1"/>
  <c r="T996" i="1"/>
  <c r="V996" i="1" s="1"/>
  <c r="AF996" i="1" s="1"/>
  <c r="B996" i="1" s="1"/>
  <c r="R997" i="1"/>
  <c r="R998" i="1" l="1"/>
  <c r="T997" i="1"/>
  <c r="V997" i="1" s="1"/>
  <c r="S997" i="1"/>
  <c r="AE997" i="1" s="1"/>
  <c r="N1000" i="1"/>
  <c r="Q1000" i="1" s="1"/>
  <c r="U1000" i="1" s="1"/>
  <c r="J1000" i="1"/>
  <c r="F1001" i="1"/>
  <c r="AF997" i="1" l="1"/>
  <c r="J1001" i="1"/>
  <c r="N1001" i="1"/>
  <c r="Q1001" i="1" s="1"/>
  <c r="U1001" i="1" s="1"/>
  <c r="F1002" i="1"/>
  <c r="T998" i="1"/>
  <c r="V998" i="1" s="1"/>
  <c r="AF998" i="1" s="1"/>
  <c r="B998" i="1" s="1"/>
  <c r="S998" i="1"/>
  <c r="AE998" i="1" s="1"/>
  <c r="R999" i="1"/>
  <c r="B997" i="1" l="1"/>
  <c r="F1003" i="1"/>
  <c r="J1002" i="1"/>
  <c r="N1002" i="1"/>
  <c r="Q1002" i="1" s="1"/>
  <c r="U1002" i="1" s="1"/>
  <c r="S999" i="1"/>
  <c r="AE999" i="1" s="1"/>
  <c r="R1000" i="1"/>
  <c r="T999" i="1"/>
  <c r="V999" i="1" s="1"/>
  <c r="AF999" i="1" s="1"/>
  <c r="B999" i="1" s="1"/>
  <c r="T1000" i="1" l="1"/>
  <c r="V1000" i="1" s="1"/>
  <c r="AF1000" i="1" s="1"/>
  <c r="B1000" i="1" s="1"/>
  <c r="R1001" i="1"/>
  <c r="S1000" i="1"/>
  <c r="AE1000" i="1" s="1"/>
  <c r="N1003" i="1"/>
  <c r="Q1003" i="1" s="1"/>
  <c r="U1003" i="1" s="1"/>
  <c r="J1003" i="1"/>
  <c r="F1004" i="1"/>
  <c r="J1004" i="1" l="1"/>
  <c r="N1004" i="1"/>
  <c r="Q1004" i="1" s="1"/>
  <c r="U1004" i="1" s="1"/>
  <c r="F1005" i="1"/>
  <c r="S1001" i="1"/>
  <c r="AE1001" i="1" s="1"/>
  <c r="R1002" i="1"/>
  <c r="T1001" i="1"/>
  <c r="V1001" i="1" s="1"/>
  <c r="AF1001" i="1" s="1"/>
  <c r="B1001" i="1" s="1"/>
  <c r="S1002" i="1" l="1"/>
  <c r="AE1002" i="1" s="1"/>
  <c r="T1002" i="1"/>
  <c r="V1002" i="1" s="1"/>
  <c r="AF1002" i="1" s="1"/>
  <c r="B1002" i="1" s="1"/>
  <c r="R1003" i="1"/>
  <c r="J1005" i="1"/>
  <c r="N1005" i="1"/>
  <c r="Q1005" i="1" s="1"/>
  <c r="U1005" i="1" s="1"/>
  <c r="F1006" i="1"/>
  <c r="N1006" i="1" l="1"/>
  <c r="Q1006" i="1" s="1"/>
  <c r="U1006" i="1" s="1"/>
  <c r="J1006" i="1"/>
  <c r="F1007" i="1"/>
  <c r="R1004" i="1"/>
  <c r="T1003" i="1"/>
  <c r="V1003" i="1" s="1"/>
  <c r="AF1003" i="1" s="1"/>
  <c r="B1003" i="1" s="1"/>
  <c r="S1003" i="1"/>
  <c r="AE1003" i="1" s="1"/>
  <c r="S1004" i="1" l="1"/>
  <c r="AE1004" i="1" s="1"/>
  <c r="R1005" i="1"/>
  <c r="T1004" i="1"/>
  <c r="V1004" i="1" s="1"/>
  <c r="N1007" i="1"/>
  <c r="Q1007" i="1" s="1"/>
  <c r="U1007" i="1" s="1"/>
  <c r="J1007" i="1"/>
  <c r="F1008" i="1"/>
  <c r="AF1004" i="1" l="1"/>
  <c r="J1008" i="1"/>
  <c r="N1008" i="1"/>
  <c r="Q1008" i="1" s="1"/>
  <c r="U1008" i="1" s="1"/>
  <c r="F1009" i="1"/>
  <c r="T1005" i="1"/>
  <c r="V1005" i="1" s="1"/>
  <c r="AF1005" i="1" s="1"/>
  <c r="B1005" i="1" s="1"/>
  <c r="S1005" i="1"/>
  <c r="AE1005" i="1" s="1"/>
  <c r="R1006" i="1"/>
  <c r="B1004" i="1" l="1"/>
  <c r="S1006" i="1"/>
  <c r="AE1006" i="1" s="1"/>
  <c r="R1007" i="1"/>
  <c r="T1006" i="1"/>
  <c r="V1006" i="1" s="1"/>
  <c r="N1009" i="1"/>
  <c r="Q1009" i="1" s="1"/>
  <c r="U1009" i="1" s="1"/>
  <c r="J1009" i="1"/>
  <c r="F1010" i="1"/>
  <c r="AF1006" i="1" l="1"/>
  <c r="T1007" i="1"/>
  <c r="V1007" i="1" s="1"/>
  <c r="AF1007" i="1" s="1"/>
  <c r="B1007" i="1" s="1"/>
  <c r="R1008" i="1"/>
  <c r="S1007" i="1"/>
  <c r="AE1007" i="1" s="1"/>
  <c r="N1010" i="1"/>
  <c r="Q1010" i="1" s="1"/>
  <c r="U1010" i="1" s="1"/>
  <c r="J1010" i="1"/>
  <c r="F1011" i="1"/>
  <c r="B1006" i="1" l="1"/>
  <c r="S1008" i="1"/>
  <c r="AE1008" i="1" s="1"/>
  <c r="R1009" i="1"/>
  <c r="T1008" i="1"/>
  <c r="V1008" i="1" s="1"/>
  <c r="N1011" i="1"/>
  <c r="Q1011" i="1" s="1"/>
  <c r="U1011" i="1" s="1"/>
  <c r="J1011" i="1"/>
  <c r="F1012" i="1"/>
  <c r="AF1008" i="1" l="1"/>
  <c r="J1012" i="1"/>
  <c r="N1012" i="1"/>
  <c r="Q1012" i="1" s="1"/>
  <c r="U1012" i="1" s="1"/>
  <c r="F1013" i="1"/>
  <c r="T1009" i="1"/>
  <c r="V1009" i="1" s="1"/>
  <c r="AF1009" i="1" s="1"/>
  <c r="B1009" i="1" s="1"/>
  <c r="S1009" i="1"/>
  <c r="AE1009" i="1" s="1"/>
  <c r="R1010" i="1"/>
  <c r="B1008" i="1" l="1"/>
  <c r="J1013" i="1"/>
  <c r="N1013" i="1"/>
  <c r="Q1013" i="1" s="1"/>
  <c r="U1013" i="1" s="1"/>
  <c r="F1014" i="1"/>
  <c r="S1010" i="1"/>
  <c r="AE1010" i="1" s="1"/>
  <c r="T1010" i="1"/>
  <c r="V1010" i="1" s="1"/>
  <c r="AF1010" i="1" s="1"/>
  <c r="B1010" i="1" s="1"/>
  <c r="R1011" i="1"/>
  <c r="N1014" i="1" l="1"/>
  <c r="Q1014" i="1" s="1"/>
  <c r="U1014" i="1" s="1"/>
  <c r="J1014" i="1"/>
  <c r="F1015" i="1"/>
  <c r="T1011" i="1"/>
  <c r="V1011" i="1" s="1"/>
  <c r="S1011" i="1"/>
  <c r="AE1011" i="1" s="1"/>
  <c r="R1012" i="1"/>
  <c r="AF1011" i="1" l="1"/>
  <c r="T1012" i="1"/>
  <c r="V1012" i="1" s="1"/>
  <c r="AF1012" i="1" s="1"/>
  <c r="B1012" i="1" s="1"/>
  <c r="S1012" i="1"/>
  <c r="AE1012" i="1" s="1"/>
  <c r="R1013" i="1"/>
  <c r="J1015" i="1"/>
  <c r="N1015" i="1"/>
  <c r="Q1015" i="1" s="1"/>
  <c r="U1015" i="1" s="1"/>
  <c r="F1016" i="1"/>
  <c r="B1011" i="1" l="1"/>
  <c r="N1016" i="1"/>
  <c r="Q1016" i="1" s="1"/>
  <c r="U1016" i="1" s="1"/>
  <c r="J1016" i="1"/>
  <c r="F1017" i="1"/>
  <c r="S1013" i="1"/>
  <c r="AE1013" i="1" s="1"/>
  <c r="T1013" i="1"/>
  <c r="V1013" i="1" s="1"/>
  <c r="R1014" i="1"/>
  <c r="AF1013" i="1" l="1"/>
  <c r="S1014" i="1"/>
  <c r="AE1014" i="1" s="1"/>
  <c r="T1014" i="1"/>
  <c r="V1014" i="1" s="1"/>
  <c r="AF1014" i="1" s="1"/>
  <c r="B1014" i="1" s="1"/>
  <c r="R1015" i="1"/>
  <c r="N1017" i="1"/>
  <c r="Q1017" i="1" s="1"/>
  <c r="U1017" i="1" s="1"/>
  <c r="J1017" i="1"/>
  <c r="F1018" i="1"/>
  <c r="B1013" i="1" l="1"/>
  <c r="J1018" i="1"/>
  <c r="N1018" i="1"/>
  <c r="Q1018" i="1" s="1"/>
  <c r="U1018" i="1" s="1"/>
  <c r="F1019" i="1"/>
  <c r="T1015" i="1"/>
  <c r="V1015" i="1" s="1"/>
  <c r="R1016" i="1"/>
  <c r="S1015" i="1"/>
  <c r="AE1015" i="1" s="1"/>
  <c r="AF1015" i="1" l="1"/>
  <c r="R1017" i="1"/>
  <c r="T1016" i="1"/>
  <c r="V1016" i="1" s="1"/>
  <c r="AF1016" i="1" s="1"/>
  <c r="B1016" i="1" s="1"/>
  <c r="S1016" i="1"/>
  <c r="AE1016" i="1" s="1"/>
  <c r="J1019" i="1"/>
  <c r="N1019" i="1"/>
  <c r="Q1019" i="1" s="1"/>
  <c r="U1019" i="1" s="1"/>
  <c r="F1020" i="1"/>
  <c r="B1015" i="1" l="1"/>
  <c r="N1020" i="1"/>
  <c r="Q1020" i="1" s="1"/>
  <c r="U1020" i="1" s="1"/>
  <c r="J1020" i="1"/>
  <c r="F1021" i="1"/>
  <c r="R1018" i="1"/>
  <c r="T1017" i="1"/>
  <c r="V1017" i="1" s="1"/>
  <c r="AF1017" i="1" s="1"/>
  <c r="B1017" i="1" s="1"/>
  <c r="S1017" i="1"/>
  <c r="AE1017" i="1" s="1"/>
  <c r="R1019" i="1" l="1"/>
  <c r="T1018" i="1"/>
  <c r="V1018" i="1" s="1"/>
  <c r="S1018" i="1"/>
  <c r="AE1018" i="1" s="1"/>
  <c r="N1021" i="1"/>
  <c r="Q1021" i="1" s="1"/>
  <c r="U1021" i="1" s="1"/>
  <c r="J1021" i="1"/>
  <c r="F1022" i="1"/>
  <c r="AF1018" i="1" l="1"/>
  <c r="N1022" i="1"/>
  <c r="J1022" i="1"/>
  <c r="F1023" i="1"/>
  <c r="T1019" i="1"/>
  <c r="V1019" i="1" s="1"/>
  <c r="AF1019" i="1" s="1"/>
  <c r="B1019" i="1" s="1"/>
  <c r="R1020" i="1"/>
  <c r="S1019" i="1"/>
  <c r="AE1019" i="1" s="1"/>
  <c r="B1018" i="1" l="1"/>
  <c r="S1020" i="1"/>
  <c r="AE1020" i="1" s="1"/>
  <c r="R1021" i="1"/>
  <c r="T1020" i="1"/>
  <c r="V1020" i="1" s="1"/>
  <c r="J1023" i="1"/>
  <c r="N1023" i="1"/>
  <c r="F1024" i="1"/>
  <c r="O1023" i="1"/>
  <c r="Q1022" i="1"/>
  <c r="U1022" i="1" s="1"/>
  <c r="AF1020" i="1" l="1"/>
  <c r="O1024" i="1"/>
  <c r="O1025" i="1" s="1"/>
  <c r="O1026" i="1" s="1"/>
  <c r="O1027" i="1" s="1"/>
  <c r="O1028" i="1" s="1"/>
  <c r="O1029" i="1" s="1"/>
  <c r="O1030" i="1" s="1"/>
  <c r="O1031" i="1" s="1"/>
  <c r="O1032" i="1" s="1"/>
  <c r="O1033" i="1" s="1"/>
  <c r="O1034" i="1" s="1"/>
  <c r="O1035" i="1" s="1"/>
  <c r="O1036" i="1" s="1"/>
  <c r="O1037" i="1" s="1"/>
  <c r="O1038" i="1" s="1"/>
  <c r="O1039" i="1" s="1"/>
  <c r="O1040" i="1" s="1"/>
  <c r="O1041" i="1" s="1"/>
  <c r="O1042" i="1" s="1"/>
  <c r="O1043" i="1" s="1"/>
  <c r="O1044" i="1" s="1"/>
  <c r="O1045" i="1" s="1"/>
  <c r="O1046" i="1" s="1"/>
  <c r="O1047" i="1" s="1"/>
  <c r="O1048" i="1" s="1"/>
  <c r="O1049" i="1" s="1"/>
  <c r="O1050" i="1" s="1"/>
  <c r="O1051" i="1" s="1"/>
  <c r="O1052" i="1" s="1"/>
  <c r="O1053" i="1" s="1"/>
  <c r="P1023" i="1"/>
  <c r="P1024" i="1" s="1"/>
  <c r="P1025" i="1" s="1"/>
  <c r="P1026" i="1" s="1"/>
  <c r="P1027" i="1" s="1"/>
  <c r="P1028" i="1" s="1"/>
  <c r="P1029" i="1" s="1"/>
  <c r="P1030" i="1" s="1"/>
  <c r="P1031" i="1" s="1"/>
  <c r="P1032" i="1" s="1"/>
  <c r="P1033" i="1" s="1"/>
  <c r="P1034" i="1" s="1"/>
  <c r="P1035" i="1" s="1"/>
  <c r="P1036" i="1" s="1"/>
  <c r="P1037" i="1" s="1"/>
  <c r="P1038" i="1" s="1"/>
  <c r="P1039" i="1" s="1"/>
  <c r="P1040" i="1" s="1"/>
  <c r="P1041" i="1" s="1"/>
  <c r="P1042" i="1" s="1"/>
  <c r="P1043" i="1" s="1"/>
  <c r="P1044" i="1" s="1"/>
  <c r="P1045" i="1" s="1"/>
  <c r="P1046" i="1" s="1"/>
  <c r="P1047" i="1" s="1"/>
  <c r="P1048" i="1" s="1"/>
  <c r="P1049" i="1" s="1"/>
  <c r="P1050" i="1" s="1"/>
  <c r="P1051" i="1" s="1"/>
  <c r="P1052" i="1" s="1"/>
  <c r="P1053" i="1" s="1"/>
  <c r="J1024" i="1"/>
  <c r="N1024" i="1"/>
  <c r="F1025" i="1"/>
  <c r="R1022" i="1"/>
  <c r="S1021" i="1"/>
  <c r="AE1021" i="1" s="1"/>
  <c r="T1021" i="1"/>
  <c r="V1021" i="1" s="1"/>
  <c r="AF1021" i="1" s="1"/>
  <c r="B1021" i="1" s="1"/>
  <c r="B1020" i="1" l="1"/>
  <c r="Q1024" i="1"/>
  <c r="U1024" i="1" s="1"/>
  <c r="Q1023" i="1"/>
  <c r="U1023" i="1" s="1"/>
  <c r="R1023" i="1"/>
  <c r="S1022" i="1"/>
  <c r="T1022" i="1"/>
  <c r="V1022" i="1" s="1"/>
  <c r="J1025" i="1"/>
  <c r="N1025" i="1"/>
  <c r="Q1025" i="1" s="1"/>
  <c r="U1025" i="1" s="1"/>
  <c r="F1026" i="1"/>
  <c r="AF1022" i="1" l="1"/>
  <c r="N1026" i="1"/>
  <c r="Q1026" i="1" s="1"/>
  <c r="U1026" i="1" s="1"/>
  <c r="J1026" i="1"/>
  <c r="F1027" i="1"/>
  <c r="Z1022" i="1"/>
  <c r="AE1022" i="1"/>
  <c r="R1024" i="1"/>
  <c r="T1023" i="1"/>
  <c r="V1023" i="1" s="1"/>
  <c r="AF1023" i="1" s="1"/>
  <c r="B1023" i="1" s="1"/>
  <c r="S1023" i="1"/>
  <c r="AE1023" i="1" s="1"/>
  <c r="B1022" i="1" l="1"/>
  <c r="T1024" i="1"/>
  <c r="V1024" i="1" s="1"/>
  <c r="AF1024" i="1" s="1"/>
  <c r="B1024" i="1" s="1"/>
  <c r="S1024" i="1"/>
  <c r="AE1024" i="1" s="1"/>
  <c r="R1025" i="1"/>
  <c r="AG1022" i="1"/>
  <c r="J1027" i="1"/>
  <c r="N1027" i="1"/>
  <c r="Q1027" i="1" s="1"/>
  <c r="U1027" i="1" s="1"/>
  <c r="F1028" i="1"/>
  <c r="N1028" i="1" l="1"/>
  <c r="Q1028" i="1" s="1"/>
  <c r="U1028" i="1" s="1"/>
  <c r="J1028" i="1"/>
  <c r="F1029" i="1"/>
  <c r="S1025" i="1"/>
  <c r="AE1025" i="1" s="1"/>
  <c r="R1026" i="1"/>
  <c r="T1025" i="1"/>
  <c r="V1025" i="1" s="1"/>
  <c r="AF1025" i="1" l="1"/>
  <c r="R1027" i="1"/>
  <c r="S1026" i="1"/>
  <c r="AE1026" i="1" s="1"/>
  <c r="T1026" i="1"/>
  <c r="V1026" i="1" s="1"/>
  <c r="AF1026" i="1" s="1"/>
  <c r="B1026" i="1" s="1"/>
  <c r="N1029" i="1"/>
  <c r="Q1029" i="1" s="1"/>
  <c r="U1029" i="1" s="1"/>
  <c r="J1029" i="1"/>
  <c r="F1030" i="1"/>
  <c r="B1025" i="1" l="1"/>
  <c r="J1030" i="1"/>
  <c r="N1030" i="1"/>
  <c r="Q1030" i="1" s="1"/>
  <c r="U1030" i="1" s="1"/>
  <c r="F1031" i="1"/>
  <c r="S1027" i="1"/>
  <c r="AE1027" i="1" s="1"/>
  <c r="T1027" i="1"/>
  <c r="V1027" i="1" s="1"/>
  <c r="R1028" i="1"/>
  <c r="AF1027" i="1" l="1"/>
  <c r="S1028" i="1"/>
  <c r="AE1028" i="1" s="1"/>
  <c r="R1029" i="1"/>
  <c r="T1028" i="1"/>
  <c r="V1028" i="1" s="1"/>
  <c r="AF1028" i="1" s="1"/>
  <c r="B1028" i="1" s="1"/>
  <c r="N1031" i="1"/>
  <c r="Q1031" i="1" s="1"/>
  <c r="U1031" i="1" s="1"/>
  <c r="J1031" i="1"/>
  <c r="F1032" i="1"/>
  <c r="B1027" i="1" l="1"/>
  <c r="J1032" i="1"/>
  <c r="N1032" i="1"/>
  <c r="Q1032" i="1" s="1"/>
  <c r="U1032" i="1" s="1"/>
  <c r="F1033" i="1"/>
  <c r="T1029" i="1"/>
  <c r="V1029" i="1" s="1"/>
  <c r="S1029" i="1"/>
  <c r="AE1029" i="1" s="1"/>
  <c r="R1030" i="1"/>
  <c r="AF1029" i="1" l="1"/>
  <c r="R1031" i="1"/>
  <c r="T1030" i="1"/>
  <c r="V1030" i="1" s="1"/>
  <c r="AF1030" i="1" s="1"/>
  <c r="B1030" i="1" s="1"/>
  <c r="S1030" i="1"/>
  <c r="AE1030" i="1" s="1"/>
  <c r="J1033" i="1"/>
  <c r="N1033" i="1"/>
  <c r="Q1033" i="1" s="1"/>
  <c r="U1033" i="1" s="1"/>
  <c r="F1034" i="1"/>
  <c r="B1029" i="1" l="1"/>
  <c r="N1034" i="1"/>
  <c r="Q1034" i="1" s="1"/>
  <c r="U1034" i="1" s="1"/>
  <c r="J1034" i="1"/>
  <c r="F1035" i="1"/>
  <c r="R1032" i="1"/>
  <c r="T1031" i="1"/>
  <c r="V1031" i="1" s="1"/>
  <c r="AF1031" i="1" s="1"/>
  <c r="B1031" i="1" s="1"/>
  <c r="S1031" i="1"/>
  <c r="AE1031" i="1" s="1"/>
  <c r="R1033" i="1" l="1"/>
  <c r="S1032" i="1"/>
  <c r="AE1032" i="1" s="1"/>
  <c r="T1032" i="1"/>
  <c r="V1032" i="1" s="1"/>
  <c r="N1035" i="1"/>
  <c r="Q1035" i="1" s="1"/>
  <c r="U1035" i="1" s="1"/>
  <c r="J1035" i="1"/>
  <c r="F1036" i="1"/>
  <c r="AF1032" i="1" l="1"/>
  <c r="J1036" i="1"/>
  <c r="N1036" i="1"/>
  <c r="Q1036" i="1" s="1"/>
  <c r="U1036" i="1" s="1"/>
  <c r="F1037" i="1"/>
  <c r="T1033" i="1"/>
  <c r="V1033" i="1" s="1"/>
  <c r="AF1033" i="1" s="1"/>
  <c r="B1033" i="1" s="1"/>
  <c r="R1034" i="1"/>
  <c r="S1033" i="1"/>
  <c r="AE1033" i="1" s="1"/>
  <c r="B1032" i="1" l="1"/>
  <c r="S1034" i="1"/>
  <c r="AE1034" i="1" s="1"/>
  <c r="R1035" i="1"/>
  <c r="T1034" i="1"/>
  <c r="V1034" i="1" s="1"/>
  <c r="AF1034" i="1" s="1"/>
  <c r="B1034" i="1" s="1"/>
  <c r="N1037" i="1"/>
  <c r="Q1037" i="1" s="1"/>
  <c r="U1037" i="1" s="1"/>
  <c r="J1037" i="1"/>
  <c r="F1038" i="1"/>
  <c r="J1038" i="1" l="1"/>
  <c r="N1038" i="1"/>
  <c r="Q1038" i="1" s="1"/>
  <c r="U1038" i="1" s="1"/>
  <c r="F1039" i="1"/>
  <c r="S1035" i="1"/>
  <c r="AE1035" i="1" s="1"/>
  <c r="T1035" i="1"/>
  <c r="V1035" i="1" s="1"/>
  <c r="AF1035" i="1" s="1"/>
  <c r="B1035" i="1" s="1"/>
  <c r="R1036" i="1"/>
  <c r="J1039" i="1" l="1"/>
  <c r="N1039" i="1"/>
  <c r="Q1039" i="1" s="1"/>
  <c r="U1039" i="1" s="1"/>
  <c r="F1040" i="1"/>
  <c r="R1037" i="1"/>
  <c r="T1036" i="1"/>
  <c r="V1036" i="1" s="1"/>
  <c r="AF1036" i="1" s="1"/>
  <c r="B1036" i="1" s="1"/>
  <c r="S1036" i="1"/>
  <c r="AE1036" i="1" s="1"/>
  <c r="S1037" i="1" l="1"/>
  <c r="AE1037" i="1" s="1"/>
  <c r="T1037" i="1"/>
  <c r="V1037" i="1" s="1"/>
  <c r="AF1037" i="1" s="1"/>
  <c r="B1037" i="1" s="1"/>
  <c r="R1038" i="1"/>
  <c r="N1040" i="1"/>
  <c r="Q1040" i="1" s="1"/>
  <c r="U1040" i="1" s="1"/>
  <c r="J1040" i="1"/>
  <c r="F1041" i="1"/>
  <c r="J1041" i="1" l="1"/>
  <c r="N1041" i="1"/>
  <c r="Q1041" i="1" s="1"/>
  <c r="U1041" i="1" s="1"/>
  <c r="F1042" i="1"/>
  <c r="T1038" i="1"/>
  <c r="V1038" i="1" s="1"/>
  <c r="AF1038" i="1" s="1"/>
  <c r="B1038" i="1" s="1"/>
  <c r="S1038" i="1"/>
  <c r="AE1038" i="1" s="1"/>
  <c r="R1039" i="1"/>
  <c r="R1040" i="1" l="1"/>
  <c r="T1039" i="1"/>
  <c r="V1039" i="1" s="1"/>
  <c r="AF1039" i="1" s="1"/>
  <c r="B1039" i="1" s="1"/>
  <c r="S1039" i="1"/>
  <c r="AE1039" i="1" s="1"/>
  <c r="N1042" i="1"/>
  <c r="Q1042" i="1" s="1"/>
  <c r="U1042" i="1" s="1"/>
  <c r="J1042" i="1"/>
  <c r="F1043" i="1"/>
  <c r="J1043" i="1" l="1"/>
  <c r="N1043" i="1"/>
  <c r="Q1043" i="1" s="1"/>
  <c r="U1043" i="1" s="1"/>
  <c r="F1044" i="1"/>
  <c r="S1040" i="1"/>
  <c r="AE1040" i="1" s="1"/>
  <c r="R1041" i="1"/>
  <c r="T1040" i="1"/>
  <c r="V1040" i="1" s="1"/>
  <c r="AF1040" i="1" l="1"/>
  <c r="T1041" i="1"/>
  <c r="V1041" i="1" s="1"/>
  <c r="AF1041" i="1" s="1"/>
  <c r="B1041" i="1" s="1"/>
  <c r="R1042" i="1"/>
  <c r="S1041" i="1"/>
  <c r="AE1041" i="1" s="1"/>
  <c r="J1044" i="1"/>
  <c r="N1044" i="1"/>
  <c r="Q1044" i="1" s="1"/>
  <c r="U1044" i="1" s="1"/>
  <c r="F1045" i="1"/>
  <c r="B1040" i="1" l="1"/>
  <c r="J1045" i="1"/>
  <c r="N1045" i="1"/>
  <c r="Q1045" i="1" s="1"/>
  <c r="U1045" i="1" s="1"/>
  <c r="F1046" i="1"/>
  <c r="S1042" i="1"/>
  <c r="AE1042" i="1" s="1"/>
  <c r="T1042" i="1"/>
  <c r="V1042" i="1" s="1"/>
  <c r="AF1042" i="1" s="1"/>
  <c r="B1042" i="1" s="1"/>
  <c r="R1043" i="1"/>
  <c r="J1046" i="1" l="1"/>
  <c r="N1046" i="1"/>
  <c r="Q1046" i="1" s="1"/>
  <c r="U1046" i="1" s="1"/>
  <c r="F1047" i="1"/>
  <c r="T1043" i="1"/>
  <c r="V1043" i="1" s="1"/>
  <c r="AF1043" i="1" s="1"/>
  <c r="B1043" i="1" s="1"/>
  <c r="S1043" i="1"/>
  <c r="AE1043" i="1" s="1"/>
  <c r="R1044" i="1"/>
  <c r="S1044" i="1" l="1"/>
  <c r="AE1044" i="1" s="1"/>
  <c r="T1044" i="1"/>
  <c r="V1044" i="1" s="1"/>
  <c r="AF1044" i="1" s="1"/>
  <c r="B1044" i="1" s="1"/>
  <c r="R1045" i="1"/>
  <c r="J1047" i="1"/>
  <c r="N1047" i="1"/>
  <c r="Q1047" i="1" s="1"/>
  <c r="U1047" i="1" s="1"/>
  <c r="F1048" i="1"/>
  <c r="N1048" i="1" l="1"/>
  <c r="Q1048" i="1" s="1"/>
  <c r="U1048" i="1" s="1"/>
  <c r="J1048" i="1"/>
  <c r="F1049" i="1"/>
  <c r="R1046" i="1"/>
  <c r="T1045" i="1"/>
  <c r="V1045" i="1" s="1"/>
  <c r="AF1045" i="1" s="1"/>
  <c r="B1045" i="1" s="1"/>
  <c r="S1045" i="1"/>
  <c r="AE1045" i="1" s="1"/>
  <c r="S1046" i="1" l="1"/>
  <c r="AE1046" i="1" s="1"/>
  <c r="T1046" i="1"/>
  <c r="V1046" i="1" s="1"/>
  <c r="AF1046" i="1" s="1"/>
  <c r="B1046" i="1" s="1"/>
  <c r="R1047" i="1"/>
  <c r="J1049" i="1"/>
  <c r="N1049" i="1"/>
  <c r="Q1049" i="1" s="1"/>
  <c r="U1049" i="1" s="1"/>
  <c r="F1050" i="1"/>
  <c r="S1047" i="1" l="1"/>
  <c r="AE1047" i="1" s="1"/>
  <c r="T1047" i="1"/>
  <c r="V1047" i="1" s="1"/>
  <c r="AF1047" i="1" s="1"/>
  <c r="B1047" i="1" s="1"/>
  <c r="R1048" i="1"/>
  <c r="J1050" i="1"/>
  <c r="N1050" i="1"/>
  <c r="Q1050" i="1" s="1"/>
  <c r="U1050" i="1" s="1"/>
  <c r="F1051" i="1"/>
  <c r="R1049" i="1" l="1"/>
  <c r="T1048" i="1"/>
  <c r="V1048" i="1" s="1"/>
  <c r="AF1048" i="1" s="1"/>
  <c r="B1048" i="1" s="1"/>
  <c r="S1048" i="1"/>
  <c r="AE1048" i="1" s="1"/>
  <c r="J1051" i="1"/>
  <c r="N1051" i="1"/>
  <c r="Q1051" i="1" s="1"/>
  <c r="U1051" i="1" s="1"/>
  <c r="F1052" i="1"/>
  <c r="J1052" i="1" l="1"/>
  <c r="N1052" i="1"/>
  <c r="Q1052" i="1" s="1"/>
  <c r="U1052" i="1" s="1"/>
  <c r="F1053" i="1"/>
  <c r="R1050" i="1"/>
  <c r="S1049" i="1"/>
  <c r="AE1049" i="1" s="1"/>
  <c r="T1049" i="1"/>
  <c r="V1049" i="1" s="1"/>
  <c r="AF1049" i="1" l="1"/>
  <c r="T1050" i="1"/>
  <c r="V1050" i="1" s="1"/>
  <c r="AF1050" i="1" s="1"/>
  <c r="B1050" i="1" s="1"/>
  <c r="R1051" i="1"/>
  <c r="S1050" i="1"/>
  <c r="AE1050" i="1" s="1"/>
  <c r="N1053" i="1"/>
  <c r="J1053" i="1"/>
  <c r="F1054" i="1"/>
  <c r="B1049" i="1" l="1"/>
  <c r="J1054" i="1"/>
  <c r="N1054" i="1"/>
  <c r="F1055" i="1"/>
  <c r="O1054" i="1"/>
  <c r="Q1053" i="1"/>
  <c r="U1053" i="1" s="1"/>
  <c r="R1052" i="1"/>
  <c r="T1051" i="1"/>
  <c r="V1051" i="1" s="1"/>
  <c r="AF1051" i="1" s="1"/>
  <c r="B1051" i="1" s="1"/>
  <c r="S1051" i="1"/>
  <c r="AE1051" i="1" s="1"/>
  <c r="S1052" i="1" l="1"/>
  <c r="AE1052" i="1" s="1"/>
  <c r="T1052" i="1"/>
  <c r="V1052" i="1" s="1"/>
  <c r="AF1052" i="1" s="1"/>
  <c r="B1052" i="1" s="1"/>
  <c r="R1053" i="1"/>
  <c r="O1055" i="1"/>
  <c r="O1056" i="1" s="1"/>
  <c r="O1057" i="1" s="1"/>
  <c r="O1058" i="1" s="1"/>
  <c r="O1059" i="1" s="1"/>
  <c r="O1060" i="1" s="1"/>
  <c r="O1061" i="1" s="1"/>
  <c r="O1062" i="1" s="1"/>
  <c r="O1063" i="1" s="1"/>
  <c r="O1064" i="1" s="1"/>
  <c r="O1065" i="1" s="1"/>
  <c r="O1066" i="1" s="1"/>
  <c r="O1067" i="1" s="1"/>
  <c r="O1068" i="1" s="1"/>
  <c r="O1069" i="1" s="1"/>
  <c r="O1070" i="1" s="1"/>
  <c r="O1071" i="1" s="1"/>
  <c r="O1072" i="1" s="1"/>
  <c r="O1073" i="1" s="1"/>
  <c r="O1074" i="1" s="1"/>
  <c r="O1075" i="1" s="1"/>
  <c r="O1076" i="1" s="1"/>
  <c r="O1077" i="1" s="1"/>
  <c r="O1078" i="1" s="1"/>
  <c r="O1079" i="1" s="1"/>
  <c r="O1080" i="1" s="1"/>
  <c r="O1081" i="1" s="1"/>
  <c r="O1082" i="1" s="1"/>
  <c r="O1083" i="1" s="1"/>
  <c r="P1054" i="1"/>
  <c r="P1055" i="1" s="1"/>
  <c r="P1056" i="1" s="1"/>
  <c r="P1057" i="1" s="1"/>
  <c r="P1058" i="1" s="1"/>
  <c r="P1059" i="1" s="1"/>
  <c r="P1060" i="1" s="1"/>
  <c r="P1061" i="1" s="1"/>
  <c r="P1062" i="1" s="1"/>
  <c r="P1063" i="1" s="1"/>
  <c r="P1064" i="1" s="1"/>
  <c r="P1065" i="1" s="1"/>
  <c r="P1066" i="1" s="1"/>
  <c r="P1067" i="1" s="1"/>
  <c r="P1068" i="1" s="1"/>
  <c r="P1069" i="1" s="1"/>
  <c r="P1070" i="1" s="1"/>
  <c r="P1071" i="1" s="1"/>
  <c r="P1072" i="1" s="1"/>
  <c r="P1073" i="1" s="1"/>
  <c r="P1074" i="1" s="1"/>
  <c r="P1075" i="1" s="1"/>
  <c r="P1076" i="1" s="1"/>
  <c r="P1077" i="1" s="1"/>
  <c r="P1078" i="1" s="1"/>
  <c r="P1079" i="1" s="1"/>
  <c r="P1080" i="1" s="1"/>
  <c r="P1081" i="1" s="1"/>
  <c r="P1082" i="1" s="1"/>
  <c r="P1083" i="1" s="1"/>
  <c r="N1055" i="1"/>
  <c r="J1055" i="1"/>
  <c r="F1056" i="1"/>
  <c r="Q1055" i="1" l="1"/>
  <c r="U1055" i="1" s="1"/>
  <c r="F1057" i="1"/>
  <c r="J1056" i="1"/>
  <c r="N1056" i="1"/>
  <c r="Q1056" i="1" s="1"/>
  <c r="U1056" i="1" s="1"/>
  <c r="S1053" i="1"/>
  <c r="R1054" i="1"/>
  <c r="T1053" i="1"/>
  <c r="V1053" i="1" s="1"/>
  <c r="AF1053" i="1" s="1"/>
  <c r="B1053" i="1" s="1"/>
  <c r="Q1054" i="1"/>
  <c r="U1054" i="1" s="1"/>
  <c r="R1055" i="1" l="1"/>
  <c r="S1054" i="1"/>
  <c r="AE1054" i="1" s="1"/>
  <c r="T1054" i="1"/>
  <c r="V1054" i="1" s="1"/>
  <c r="Z1053" i="1"/>
  <c r="AE1053" i="1"/>
  <c r="J1057" i="1"/>
  <c r="N1057" i="1"/>
  <c r="Q1057" i="1" s="1"/>
  <c r="U1057" i="1" s="1"/>
  <c r="F1058" i="1"/>
  <c r="AF1054" i="1" l="1"/>
  <c r="AG1053" i="1"/>
  <c r="N1058" i="1"/>
  <c r="Q1058" i="1" s="1"/>
  <c r="U1058" i="1" s="1"/>
  <c r="J1058" i="1"/>
  <c r="F1059" i="1"/>
  <c r="S1055" i="1"/>
  <c r="AE1055" i="1" s="1"/>
  <c r="T1055" i="1"/>
  <c r="V1055" i="1" s="1"/>
  <c r="AF1055" i="1" s="1"/>
  <c r="B1055" i="1" s="1"/>
  <c r="R1056" i="1"/>
  <c r="B1054" i="1" l="1"/>
  <c r="R1057" i="1"/>
  <c r="S1056" i="1"/>
  <c r="AE1056" i="1" s="1"/>
  <c r="T1056" i="1"/>
  <c r="V1056" i="1" s="1"/>
  <c r="AF1056" i="1" s="1"/>
  <c r="B1056" i="1" s="1"/>
  <c r="N1059" i="1"/>
  <c r="Q1059" i="1" s="1"/>
  <c r="U1059" i="1" s="1"/>
  <c r="J1059" i="1"/>
  <c r="F1060" i="1"/>
  <c r="J1060" i="1" l="1"/>
  <c r="N1060" i="1"/>
  <c r="Q1060" i="1" s="1"/>
  <c r="U1060" i="1" s="1"/>
  <c r="F1061" i="1"/>
  <c r="R1058" i="1"/>
  <c r="T1057" i="1"/>
  <c r="V1057" i="1" s="1"/>
  <c r="AF1057" i="1" s="1"/>
  <c r="B1057" i="1" s="1"/>
  <c r="S1057" i="1"/>
  <c r="AE1057" i="1" s="1"/>
  <c r="T1058" i="1" l="1"/>
  <c r="V1058" i="1" s="1"/>
  <c r="AF1058" i="1" s="1"/>
  <c r="B1058" i="1" s="1"/>
  <c r="S1058" i="1"/>
  <c r="AE1058" i="1" s="1"/>
  <c r="R1059" i="1"/>
  <c r="J1061" i="1"/>
  <c r="N1061" i="1"/>
  <c r="Q1061" i="1" s="1"/>
  <c r="U1061" i="1" s="1"/>
  <c r="F1062" i="1"/>
  <c r="J1062" i="1" l="1"/>
  <c r="N1062" i="1"/>
  <c r="Q1062" i="1" s="1"/>
  <c r="U1062" i="1" s="1"/>
  <c r="F1063" i="1"/>
  <c r="T1059" i="1"/>
  <c r="V1059" i="1" s="1"/>
  <c r="AF1059" i="1" s="1"/>
  <c r="B1059" i="1" s="1"/>
  <c r="S1059" i="1"/>
  <c r="AE1059" i="1" s="1"/>
  <c r="R1060" i="1"/>
  <c r="R1061" i="1" l="1"/>
  <c r="T1060" i="1"/>
  <c r="V1060" i="1" s="1"/>
  <c r="AF1060" i="1" s="1"/>
  <c r="B1060" i="1" s="1"/>
  <c r="S1060" i="1"/>
  <c r="AE1060" i="1" s="1"/>
  <c r="N1063" i="1"/>
  <c r="Q1063" i="1" s="1"/>
  <c r="U1063" i="1" s="1"/>
  <c r="J1063" i="1"/>
  <c r="F1064" i="1"/>
  <c r="N1064" i="1" l="1"/>
  <c r="Q1064" i="1" s="1"/>
  <c r="U1064" i="1" s="1"/>
  <c r="J1064" i="1"/>
  <c r="F1065" i="1"/>
  <c r="S1061" i="1"/>
  <c r="AE1061" i="1" s="1"/>
  <c r="R1062" i="1"/>
  <c r="T1061" i="1"/>
  <c r="V1061" i="1" s="1"/>
  <c r="AF1061" i="1" s="1"/>
  <c r="B1061" i="1" s="1"/>
  <c r="T1062" i="1" l="1"/>
  <c r="V1062" i="1" s="1"/>
  <c r="AF1062" i="1" s="1"/>
  <c r="B1062" i="1" s="1"/>
  <c r="R1063" i="1"/>
  <c r="S1062" i="1"/>
  <c r="AE1062" i="1" s="1"/>
  <c r="N1065" i="1"/>
  <c r="Q1065" i="1" s="1"/>
  <c r="U1065" i="1" s="1"/>
  <c r="J1065" i="1"/>
  <c r="F1066" i="1"/>
  <c r="J1066" i="1" l="1"/>
  <c r="N1066" i="1"/>
  <c r="Q1066" i="1" s="1"/>
  <c r="U1066" i="1" s="1"/>
  <c r="F1067" i="1"/>
  <c r="T1063" i="1"/>
  <c r="V1063" i="1" s="1"/>
  <c r="AF1063" i="1" s="1"/>
  <c r="B1063" i="1" s="1"/>
  <c r="R1064" i="1"/>
  <c r="S1063" i="1"/>
  <c r="AE1063" i="1" s="1"/>
  <c r="R1065" i="1" l="1"/>
  <c r="T1064" i="1"/>
  <c r="V1064" i="1" s="1"/>
  <c r="AF1064" i="1" s="1"/>
  <c r="B1064" i="1" s="1"/>
  <c r="S1064" i="1"/>
  <c r="AE1064" i="1" s="1"/>
  <c r="J1067" i="1"/>
  <c r="N1067" i="1"/>
  <c r="Q1067" i="1" s="1"/>
  <c r="U1067" i="1" s="1"/>
  <c r="F1068" i="1"/>
  <c r="N1068" i="1" l="1"/>
  <c r="Q1068" i="1" s="1"/>
  <c r="U1068" i="1" s="1"/>
  <c r="J1068" i="1"/>
  <c r="F1069" i="1"/>
  <c r="R1066" i="1"/>
  <c r="S1065" i="1"/>
  <c r="AE1065" i="1" s="1"/>
  <c r="T1065" i="1"/>
  <c r="V1065" i="1" s="1"/>
  <c r="AF1065" i="1" s="1"/>
  <c r="B1065" i="1" s="1"/>
  <c r="S1066" i="1" l="1"/>
  <c r="AE1066" i="1" s="1"/>
  <c r="T1066" i="1"/>
  <c r="V1066" i="1" s="1"/>
  <c r="AF1066" i="1" s="1"/>
  <c r="B1066" i="1" s="1"/>
  <c r="R1067" i="1"/>
  <c r="N1069" i="1"/>
  <c r="Q1069" i="1" s="1"/>
  <c r="U1069" i="1" s="1"/>
  <c r="J1069" i="1"/>
  <c r="F1070" i="1"/>
  <c r="N1070" i="1" l="1"/>
  <c r="Q1070" i="1" s="1"/>
  <c r="U1070" i="1" s="1"/>
  <c r="J1070" i="1"/>
  <c r="F1071" i="1"/>
  <c r="S1067" i="1"/>
  <c r="AE1067" i="1" s="1"/>
  <c r="R1068" i="1"/>
  <c r="T1067" i="1"/>
  <c r="V1067" i="1" s="1"/>
  <c r="AF1067" i="1" s="1"/>
  <c r="B1067" i="1" s="1"/>
  <c r="R1069" i="1" l="1"/>
  <c r="S1068" i="1"/>
  <c r="AE1068" i="1" s="1"/>
  <c r="T1068" i="1"/>
  <c r="V1068" i="1" s="1"/>
  <c r="AF1068" i="1" s="1"/>
  <c r="B1068" i="1" s="1"/>
  <c r="J1071" i="1"/>
  <c r="N1071" i="1"/>
  <c r="Q1071" i="1" s="1"/>
  <c r="U1071" i="1" s="1"/>
  <c r="F1072" i="1"/>
  <c r="N1072" i="1" l="1"/>
  <c r="Q1072" i="1" s="1"/>
  <c r="U1072" i="1" s="1"/>
  <c r="J1072" i="1"/>
  <c r="F1073" i="1"/>
  <c r="T1069" i="1"/>
  <c r="V1069" i="1" s="1"/>
  <c r="R1070" i="1"/>
  <c r="S1069" i="1"/>
  <c r="AE1069" i="1" s="1"/>
  <c r="AF1069" i="1" l="1"/>
  <c r="T1070" i="1"/>
  <c r="V1070" i="1" s="1"/>
  <c r="AF1070" i="1" s="1"/>
  <c r="B1070" i="1" s="1"/>
  <c r="S1070" i="1"/>
  <c r="AE1070" i="1" s="1"/>
  <c r="R1071" i="1"/>
  <c r="J1073" i="1"/>
  <c r="N1073" i="1"/>
  <c r="Q1073" i="1" s="1"/>
  <c r="U1073" i="1" s="1"/>
  <c r="F1074" i="1"/>
  <c r="B1069" i="1" l="1"/>
  <c r="T1071" i="1"/>
  <c r="V1071" i="1" s="1"/>
  <c r="S1071" i="1"/>
  <c r="AE1071" i="1" s="1"/>
  <c r="R1072" i="1"/>
  <c r="N1074" i="1"/>
  <c r="Q1074" i="1" s="1"/>
  <c r="U1074" i="1" s="1"/>
  <c r="J1074" i="1"/>
  <c r="F1075" i="1"/>
  <c r="AF1071" i="1" l="1"/>
  <c r="J1075" i="1"/>
  <c r="N1075" i="1"/>
  <c r="Q1075" i="1" s="1"/>
  <c r="U1075" i="1" s="1"/>
  <c r="F1076" i="1"/>
  <c r="R1073" i="1"/>
  <c r="S1072" i="1"/>
  <c r="AE1072" i="1" s="1"/>
  <c r="T1072" i="1"/>
  <c r="V1072" i="1" s="1"/>
  <c r="AF1072" i="1" s="1"/>
  <c r="B1072" i="1" s="1"/>
  <c r="B1071" i="1" l="1"/>
  <c r="T1073" i="1"/>
  <c r="V1073" i="1" s="1"/>
  <c r="AF1073" i="1" s="1"/>
  <c r="B1073" i="1" s="1"/>
  <c r="R1074" i="1"/>
  <c r="S1073" i="1"/>
  <c r="AE1073" i="1" s="1"/>
  <c r="J1076" i="1"/>
  <c r="N1076" i="1"/>
  <c r="Q1076" i="1" s="1"/>
  <c r="U1076" i="1" s="1"/>
  <c r="F1077" i="1"/>
  <c r="J1077" i="1" l="1"/>
  <c r="N1077" i="1"/>
  <c r="Q1077" i="1" s="1"/>
  <c r="U1077" i="1" s="1"/>
  <c r="F1078" i="1"/>
  <c r="T1074" i="1"/>
  <c r="V1074" i="1" s="1"/>
  <c r="S1074" i="1"/>
  <c r="AE1074" i="1" s="1"/>
  <c r="R1075" i="1"/>
  <c r="AF1074" i="1" l="1"/>
  <c r="R1076" i="1"/>
  <c r="S1075" i="1"/>
  <c r="AE1075" i="1" s="1"/>
  <c r="T1075" i="1"/>
  <c r="V1075" i="1" s="1"/>
  <c r="AF1075" i="1" s="1"/>
  <c r="B1075" i="1" s="1"/>
  <c r="N1078" i="1"/>
  <c r="Q1078" i="1" s="1"/>
  <c r="U1078" i="1" s="1"/>
  <c r="J1078" i="1"/>
  <c r="F1079" i="1"/>
  <c r="B1074" i="1" l="1"/>
  <c r="J1079" i="1"/>
  <c r="N1079" i="1"/>
  <c r="Q1079" i="1" s="1"/>
  <c r="U1079" i="1" s="1"/>
  <c r="F1080" i="1"/>
  <c r="R1077" i="1"/>
  <c r="T1076" i="1"/>
  <c r="V1076" i="1" s="1"/>
  <c r="AF1076" i="1" s="1"/>
  <c r="B1076" i="1" s="1"/>
  <c r="S1076" i="1"/>
  <c r="AE1076" i="1" s="1"/>
  <c r="S1077" i="1" l="1"/>
  <c r="AE1077" i="1" s="1"/>
  <c r="T1077" i="1"/>
  <c r="V1077" i="1" s="1"/>
  <c r="AF1077" i="1" s="1"/>
  <c r="B1077" i="1" s="1"/>
  <c r="R1078" i="1"/>
  <c r="N1080" i="1"/>
  <c r="Q1080" i="1" s="1"/>
  <c r="U1080" i="1" s="1"/>
  <c r="J1080" i="1"/>
  <c r="F1081" i="1"/>
  <c r="N1081" i="1" l="1"/>
  <c r="Q1081" i="1" s="1"/>
  <c r="U1081" i="1" s="1"/>
  <c r="J1081" i="1"/>
  <c r="F1082" i="1"/>
  <c r="T1078" i="1"/>
  <c r="V1078" i="1" s="1"/>
  <c r="AF1078" i="1" s="1"/>
  <c r="B1078" i="1" s="1"/>
  <c r="S1078" i="1"/>
  <c r="AE1078" i="1" s="1"/>
  <c r="R1079" i="1"/>
  <c r="S1079" i="1" l="1"/>
  <c r="AE1079" i="1" s="1"/>
  <c r="R1080" i="1"/>
  <c r="T1079" i="1"/>
  <c r="V1079" i="1" s="1"/>
  <c r="AF1079" i="1" s="1"/>
  <c r="B1079" i="1" s="1"/>
  <c r="N1082" i="1"/>
  <c r="Q1082" i="1" s="1"/>
  <c r="U1082" i="1" s="1"/>
  <c r="J1082" i="1"/>
  <c r="F1083" i="1"/>
  <c r="F1084" i="1" l="1"/>
  <c r="N1083" i="1"/>
  <c r="J1083" i="1"/>
  <c r="S1080" i="1"/>
  <c r="AE1080" i="1" s="1"/>
  <c r="T1080" i="1"/>
  <c r="V1080" i="1" s="1"/>
  <c r="AF1080" i="1" s="1"/>
  <c r="B1080" i="1" s="1"/>
  <c r="R1081" i="1"/>
  <c r="R1082" i="1" l="1"/>
  <c r="T1081" i="1"/>
  <c r="V1081" i="1" s="1"/>
  <c r="AF1081" i="1" s="1"/>
  <c r="B1081" i="1" s="1"/>
  <c r="S1081" i="1"/>
  <c r="AE1081" i="1" s="1"/>
  <c r="O1084" i="1"/>
  <c r="Q1083" i="1"/>
  <c r="U1083" i="1" s="1"/>
  <c r="J1084" i="1"/>
  <c r="N1084" i="1"/>
  <c r="F1085" i="1"/>
  <c r="O1085" i="1" l="1"/>
  <c r="O1086" i="1" s="1"/>
  <c r="O1087" i="1" s="1"/>
  <c r="O1088" i="1" s="1"/>
  <c r="O1089" i="1" s="1"/>
  <c r="O1090" i="1" s="1"/>
  <c r="O1091" i="1" s="1"/>
  <c r="O1092" i="1" s="1"/>
  <c r="O1093" i="1" s="1"/>
  <c r="O1094" i="1" s="1"/>
  <c r="O1095" i="1" s="1"/>
  <c r="O1096" i="1" s="1"/>
  <c r="O1097" i="1" s="1"/>
  <c r="O1098" i="1" s="1"/>
  <c r="O1099" i="1" s="1"/>
  <c r="O1100" i="1" s="1"/>
  <c r="O1101" i="1" s="1"/>
  <c r="O1102" i="1" s="1"/>
  <c r="O1103" i="1" s="1"/>
  <c r="O1104" i="1" s="1"/>
  <c r="O1105" i="1" s="1"/>
  <c r="O1106" i="1" s="1"/>
  <c r="O1107" i="1" s="1"/>
  <c r="O1108" i="1" s="1"/>
  <c r="O1109" i="1" s="1"/>
  <c r="O1110" i="1" s="1"/>
  <c r="O1111" i="1" s="1"/>
  <c r="O1112" i="1" s="1"/>
  <c r="O1113" i="1" s="1"/>
  <c r="O1114" i="1" s="1"/>
  <c r="P1084" i="1"/>
  <c r="P1085" i="1" s="1"/>
  <c r="P1086" i="1" s="1"/>
  <c r="P1087" i="1" s="1"/>
  <c r="P1088" i="1" s="1"/>
  <c r="P1089" i="1" s="1"/>
  <c r="P1090" i="1" s="1"/>
  <c r="P1091" i="1" s="1"/>
  <c r="P1092" i="1" s="1"/>
  <c r="P1093" i="1" s="1"/>
  <c r="P1094" i="1" s="1"/>
  <c r="P1095" i="1" s="1"/>
  <c r="P1096" i="1" s="1"/>
  <c r="P1097" i="1" s="1"/>
  <c r="P1098" i="1" s="1"/>
  <c r="P1099" i="1" s="1"/>
  <c r="P1100" i="1" s="1"/>
  <c r="P1101" i="1" s="1"/>
  <c r="P1102" i="1" s="1"/>
  <c r="P1103" i="1" s="1"/>
  <c r="P1104" i="1" s="1"/>
  <c r="P1105" i="1" s="1"/>
  <c r="P1106" i="1" s="1"/>
  <c r="P1107" i="1" s="1"/>
  <c r="P1108" i="1" s="1"/>
  <c r="P1109" i="1" s="1"/>
  <c r="P1110" i="1" s="1"/>
  <c r="P1111" i="1" s="1"/>
  <c r="P1112" i="1" s="1"/>
  <c r="P1113" i="1" s="1"/>
  <c r="P1114" i="1" s="1"/>
  <c r="J1085" i="1"/>
  <c r="N1085" i="1"/>
  <c r="F1086" i="1"/>
  <c r="R1083" i="1"/>
  <c r="T1082" i="1"/>
  <c r="V1082" i="1" s="1"/>
  <c r="AF1082" i="1" s="1"/>
  <c r="B1082" i="1" s="1"/>
  <c r="S1082" i="1"/>
  <c r="AE1082" i="1" s="1"/>
  <c r="Q1085" i="1" l="1"/>
  <c r="U1085" i="1" s="1"/>
  <c r="T1083" i="1"/>
  <c r="V1083" i="1" s="1"/>
  <c r="AF1083" i="1" s="1"/>
  <c r="B1083" i="1" s="1"/>
  <c r="R1084" i="1"/>
  <c r="S1083" i="1"/>
  <c r="N1086" i="1"/>
  <c r="Q1086" i="1" s="1"/>
  <c r="U1086" i="1" s="1"/>
  <c r="J1086" i="1"/>
  <c r="F1087" i="1"/>
  <c r="Q1084" i="1"/>
  <c r="U1084" i="1" s="1"/>
  <c r="J1087" i="1" l="1"/>
  <c r="N1087" i="1"/>
  <c r="Q1087" i="1" s="1"/>
  <c r="U1087" i="1" s="1"/>
  <c r="F1088" i="1"/>
  <c r="AE1083" i="1"/>
  <c r="Z1083" i="1"/>
  <c r="S1084" i="1"/>
  <c r="AE1084" i="1" s="1"/>
  <c r="T1084" i="1"/>
  <c r="V1084" i="1" s="1"/>
  <c r="R1085" i="1"/>
  <c r="AF1084" i="1" l="1"/>
  <c r="AG1083" i="1"/>
  <c r="S1085" i="1"/>
  <c r="AE1085" i="1" s="1"/>
  <c r="T1085" i="1"/>
  <c r="V1085" i="1" s="1"/>
  <c r="AF1085" i="1" s="1"/>
  <c r="B1085" i="1" s="1"/>
  <c r="R1086" i="1"/>
  <c r="N1088" i="1"/>
  <c r="Q1088" i="1" s="1"/>
  <c r="U1088" i="1" s="1"/>
  <c r="J1088" i="1"/>
  <c r="F1089" i="1"/>
  <c r="B1084" i="1" l="1"/>
  <c r="J1089" i="1"/>
  <c r="N1089" i="1"/>
  <c r="Q1089" i="1" s="1"/>
  <c r="U1089" i="1" s="1"/>
  <c r="F1090" i="1"/>
  <c r="R1087" i="1"/>
  <c r="T1086" i="1"/>
  <c r="V1086" i="1" s="1"/>
  <c r="AF1086" i="1" s="1"/>
  <c r="B1086" i="1" s="1"/>
  <c r="S1086" i="1"/>
  <c r="AE1086" i="1" s="1"/>
  <c r="R1088" i="1" l="1"/>
  <c r="T1087" i="1"/>
  <c r="V1087" i="1" s="1"/>
  <c r="AF1087" i="1" s="1"/>
  <c r="B1087" i="1" s="1"/>
  <c r="S1087" i="1"/>
  <c r="AE1087" i="1" s="1"/>
  <c r="N1090" i="1"/>
  <c r="Q1090" i="1" s="1"/>
  <c r="U1090" i="1" s="1"/>
  <c r="J1090" i="1"/>
  <c r="F1091" i="1"/>
  <c r="N1091" i="1" l="1"/>
  <c r="Q1091" i="1" s="1"/>
  <c r="U1091" i="1" s="1"/>
  <c r="J1091" i="1"/>
  <c r="F1092" i="1"/>
  <c r="S1088" i="1"/>
  <c r="AE1088" i="1" s="1"/>
  <c r="T1088" i="1"/>
  <c r="V1088" i="1" s="1"/>
  <c r="AF1088" i="1" s="1"/>
  <c r="B1088" i="1" s="1"/>
  <c r="R1089" i="1"/>
  <c r="R1090" i="1" l="1"/>
  <c r="S1089" i="1"/>
  <c r="AE1089" i="1" s="1"/>
  <c r="T1089" i="1"/>
  <c r="V1089" i="1" s="1"/>
  <c r="AF1089" i="1" s="1"/>
  <c r="B1089" i="1" s="1"/>
  <c r="N1092" i="1"/>
  <c r="Q1092" i="1" s="1"/>
  <c r="U1092" i="1" s="1"/>
  <c r="J1092" i="1"/>
  <c r="F1093" i="1"/>
  <c r="J1093" i="1" l="1"/>
  <c r="N1093" i="1"/>
  <c r="Q1093" i="1" s="1"/>
  <c r="U1093" i="1" s="1"/>
  <c r="F1094" i="1"/>
  <c r="T1090" i="1"/>
  <c r="V1090" i="1" s="1"/>
  <c r="AF1090" i="1" s="1"/>
  <c r="B1090" i="1" s="1"/>
  <c r="R1091" i="1"/>
  <c r="S1090" i="1"/>
  <c r="AE1090" i="1" s="1"/>
  <c r="S1091" i="1" l="1"/>
  <c r="AE1091" i="1" s="1"/>
  <c r="R1092" i="1"/>
  <c r="T1091" i="1"/>
  <c r="V1091" i="1" s="1"/>
  <c r="AF1091" i="1" s="1"/>
  <c r="B1091" i="1" s="1"/>
  <c r="N1094" i="1"/>
  <c r="Q1094" i="1" s="1"/>
  <c r="U1094" i="1" s="1"/>
  <c r="J1094" i="1"/>
  <c r="F1095" i="1"/>
  <c r="J1095" i="1" l="1"/>
  <c r="N1095" i="1"/>
  <c r="Q1095" i="1" s="1"/>
  <c r="U1095" i="1" s="1"/>
  <c r="F1096" i="1"/>
  <c r="S1092" i="1"/>
  <c r="AE1092" i="1" s="1"/>
  <c r="R1093" i="1"/>
  <c r="T1092" i="1"/>
  <c r="V1092" i="1" s="1"/>
  <c r="AF1092" i="1" s="1"/>
  <c r="B1092" i="1" s="1"/>
  <c r="R1094" i="1" l="1"/>
  <c r="S1093" i="1"/>
  <c r="AE1093" i="1" s="1"/>
  <c r="T1093" i="1"/>
  <c r="V1093" i="1" s="1"/>
  <c r="AF1093" i="1" s="1"/>
  <c r="B1093" i="1" s="1"/>
  <c r="J1096" i="1"/>
  <c r="N1096" i="1"/>
  <c r="Q1096" i="1" s="1"/>
  <c r="U1096" i="1" s="1"/>
  <c r="F1097" i="1"/>
  <c r="N1097" i="1" l="1"/>
  <c r="Q1097" i="1" s="1"/>
  <c r="U1097" i="1" s="1"/>
  <c r="J1097" i="1"/>
  <c r="F1098" i="1"/>
  <c r="S1094" i="1"/>
  <c r="AE1094" i="1" s="1"/>
  <c r="R1095" i="1"/>
  <c r="T1094" i="1"/>
  <c r="V1094" i="1" s="1"/>
  <c r="AF1094" i="1" s="1"/>
  <c r="B1094" i="1" s="1"/>
  <c r="T1095" i="1" l="1"/>
  <c r="V1095" i="1" s="1"/>
  <c r="AF1095" i="1" s="1"/>
  <c r="B1095" i="1" s="1"/>
  <c r="S1095" i="1"/>
  <c r="AE1095" i="1" s="1"/>
  <c r="R1096" i="1"/>
  <c r="F1099" i="1"/>
  <c r="N1098" i="1"/>
  <c r="Q1098" i="1" s="1"/>
  <c r="U1098" i="1" s="1"/>
  <c r="J1098" i="1"/>
  <c r="N1099" i="1" l="1"/>
  <c r="Q1099" i="1" s="1"/>
  <c r="U1099" i="1" s="1"/>
  <c r="J1099" i="1"/>
  <c r="F1100" i="1"/>
  <c r="S1096" i="1"/>
  <c r="AE1096" i="1" s="1"/>
  <c r="R1097" i="1"/>
  <c r="T1096" i="1"/>
  <c r="V1096" i="1" s="1"/>
  <c r="AF1096" i="1" s="1"/>
  <c r="B1096" i="1" s="1"/>
  <c r="S1097" i="1" l="1"/>
  <c r="AE1097" i="1" s="1"/>
  <c r="R1098" i="1"/>
  <c r="T1097" i="1"/>
  <c r="V1097" i="1" s="1"/>
  <c r="AF1097" i="1" s="1"/>
  <c r="B1097" i="1" s="1"/>
  <c r="J1100" i="1"/>
  <c r="N1100" i="1"/>
  <c r="Q1100" i="1" s="1"/>
  <c r="U1100" i="1" s="1"/>
  <c r="F1101" i="1"/>
  <c r="N1101" i="1" l="1"/>
  <c r="Q1101" i="1" s="1"/>
  <c r="U1101" i="1" s="1"/>
  <c r="J1101" i="1"/>
  <c r="F1102" i="1"/>
  <c r="T1098" i="1"/>
  <c r="V1098" i="1" s="1"/>
  <c r="AF1098" i="1" s="1"/>
  <c r="B1098" i="1" s="1"/>
  <c r="R1099" i="1"/>
  <c r="S1098" i="1"/>
  <c r="AE1098" i="1" s="1"/>
  <c r="S1099" i="1" l="1"/>
  <c r="AE1099" i="1" s="1"/>
  <c r="R1100" i="1"/>
  <c r="T1099" i="1"/>
  <c r="V1099" i="1" s="1"/>
  <c r="F1103" i="1"/>
  <c r="J1102" i="1"/>
  <c r="N1102" i="1"/>
  <c r="Q1102" i="1" s="1"/>
  <c r="U1102" i="1" s="1"/>
  <c r="AF1099" i="1" l="1"/>
  <c r="J1103" i="1"/>
  <c r="N1103" i="1"/>
  <c r="Q1103" i="1" s="1"/>
  <c r="U1103" i="1" s="1"/>
  <c r="F1104" i="1"/>
  <c r="S1100" i="1"/>
  <c r="AE1100" i="1" s="1"/>
  <c r="R1101" i="1"/>
  <c r="T1100" i="1"/>
  <c r="V1100" i="1" s="1"/>
  <c r="AF1100" i="1" s="1"/>
  <c r="B1100" i="1" s="1"/>
  <c r="B1099" i="1" l="1"/>
  <c r="T1101" i="1"/>
  <c r="V1101" i="1" s="1"/>
  <c r="AF1101" i="1" s="1"/>
  <c r="B1101" i="1" s="1"/>
  <c r="S1101" i="1"/>
  <c r="AE1101" i="1" s="1"/>
  <c r="R1102" i="1"/>
  <c r="J1104" i="1"/>
  <c r="N1104" i="1"/>
  <c r="Q1104" i="1" s="1"/>
  <c r="U1104" i="1" s="1"/>
  <c r="F1105" i="1"/>
  <c r="N1105" i="1" l="1"/>
  <c r="Q1105" i="1" s="1"/>
  <c r="U1105" i="1" s="1"/>
  <c r="J1105" i="1"/>
  <c r="F1106" i="1"/>
  <c r="S1102" i="1"/>
  <c r="AE1102" i="1" s="1"/>
  <c r="R1103" i="1"/>
  <c r="T1102" i="1"/>
  <c r="V1102" i="1" s="1"/>
  <c r="AF1102" i="1" s="1"/>
  <c r="B1102" i="1" s="1"/>
  <c r="S1103" i="1" l="1"/>
  <c r="AE1103" i="1" s="1"/>
  <c r="R1104" i="1"/>
  <c r="T1103" i="1"/>
  <c r="V1103" i="1" s="1"/>
  <c r="AF1103" i="1" s="1"/>
  <c r="B1103" i="1" s="1"/>
  <c r="N1106" i="1"/>
  <c r="Q1106" i="1" s="1"/>
  <c r="U1106" i="1" s="1"/>
  <c r="J1106" i="1"/>
  <c r="F1107" i="1"/>
  <c r="J1107" i="1" l="1"/>
  <c r="N1107" i="1"/>
  <c r="Q1107" i="1" s="1"/>
  <c r="U1107" i="1" s="1"/>
  <c r="F1108" i="1"/>
  <c r="S1104" i="1"/>
  <c r="AE1104" i="1" s="1"/>
  <c r="T1104" i="1"/>
  <c r="V1104" i="1" s="1"/>
  <c r="AF1104" i="1" s="1"/>
  <c r="B1104" i="1" s="1"/>
  <c r="R1105" i="1"/>
  <c r="R1106" i="1" l="1"/>
  <c r="S1105" i="1"/>
  <c r="AE1105" i="1" s="1"/>
  <c r="T1105" i="1"/>
  <c r="V1105" i="1" s="1"/>
  <c r="AF1105" i="1" s="1"/>
  <c r="B1105" i="1" s="1"/>
  <c r="J1108" i="1"/>
  <c r="N1108" i="1"/>
  <c r="Q1108" i="1" s="1"/>
  <c r="U1108" i="1" s="1"/>
  <c r="F1109" i="1"/>
  <c r="N1109" i="1" l="1"/>
  <c r="Q1109" i="1" s="1"/>
  <c r="U1109" i="1" s="1"/>
  <c r="J1109" i="1"/>
  <c r="F1110" i="1"/>
  <c r="T1106" i="1"/>
  <c r="V1106" i="1" s="1"/>
  <c r="AF1106" i="1" s="1"/>
  <c r="B1106" i="1" s="1"/>
  <c r="S1106" i="1"/>
  <c r="AE1106" i="1" s="1"/>
  <c r="R1107" i="1"/>
  <c r="T1107" i="1" l="1"/>
  <c r="V1107" i="1" s="1"/>
  <c r="AF1107" i="1" s="1"/>
  <c r="B1107" i="1" s="1"/>
  <c r="R1108" i="1"/>
  <c r="S1107" i="1"/>
  <c r="AE1107" i="1" s="1"/>
  <c r="N1110" i="1"/>
  <c r="Q1110" i="1" s="1"/>
  <c r="U1110" i="1" s="1"/>
  <c r="J1110" i="1"/>
  <c r="F1111" i="1"/>
  <c r="J1111" i="1" l="1"/>
  <c r="N1111" i="1"/>
  <c r="Q1111" i="1" s="1"/>
  <c r="U1111" i="1" s="1"/>
  <c r="F1112" i="1"/>
  <c r="R1109" i="1"/>
  <c r="S1108" i="1"/>
  <c r="AE1108" i="1" s="1"/>
  <c r="T1108" i="1"/>
  <c r="V1108" i="1" s="1"/>
  <c r="AF1108" i="1" s="1"/>
  <c r="B1108" i="1" s="1"/>
  <c r="R1110" i="1" l="1"/>
  <c r="S1109" i="1"/>
  <c r="AE1109" i="1" s="1"/>
  <c r="T1109" i="1"/>
  <c r="V1109" i="1" s="1"/>
  <c r="AF1109" i="1" s="1"/>
  <c r="B1109" i="1" s="1"/>
  <c r="N1112" i="1"/>
  <c r="Q1112" i="1" s="1"/>
  <c r="U1112" i="1" s="1"/>
  <c r="J1112" i="1"/>
  <c r="F1113" i="1"/>
  <c r="J1113" i="1" l="1"/>
  <c r="N1113" i="1"/>
  <c r="Q1113" i="1" s="1"/>
  <c r="U1113" i="1" s="1"/>
  <c r="F1114" i="1"/>
  <c r="S1110" i="1"/>
  <c r="AE1110" i="1" s="1"/>
  <c r="R1111" i="1"/>
  <c r="T1110" i="1"/>
  <c r="V1110" i="1" s="1"/>
  <c r="AF1110" i="1" l="1"/>
  <c r="R1112" i="1"/>
  <c r="S1111" i="1"/>
  <c r="AE1111" i="1" s="1"/>
  <c r="T1111" i="1"/>
  <c r="V1111" i="1" s="1"/>
  <c r="AF1111" i="1" s="1"/>
  <c r="B1111" i="1" s="1"/>
  <c r="J1114" i="1"/>
  <c r="N1114" i="1"/>
  <c r="F1115" i="1"/>
  <c r="B1110" i="1" l="1"/>
  <c r="J1115" i="1"/>
  <c r="N1115" i="1"/>
  <c r="F1116" i="1"/>
  <c r="O1115" i="1"/>
  <c r="Q1114" i="1"/>
  <c r="U1114" i="1" s="1"/>
  <c r="S1112" i="1"/>
  <c r="AE1112" i="1" s="1"/>
  <c r="T1112" i="1"/>
  <c r="V1112" i="1" s="1"/>
  <c r="AF1112" i="1" s="1"/>
  <c r="B1112" i="1" s="1"/>
  <c r="R1113" i="1"/>
  <c r="O1116" i="1" l="1"/>
  <c r="O1117" i="1" s="1"/>
  <c r="O1118" i="1" s="1"/>
  <c r="O1119" i="1" s="1"/>
  <c r="O1120" i="1" s="1"/>
  <c r="O1121" i="1" s="1"/>
  <c r="O1122" i="1" s="1"/>
  <c r="O1123" i="1" s="1"/>
  <c r="O1124" i="1" s="1"/>
  <c r="O1125" i="1" s="1"/>
  <c r="O1126" i="1" s="1"/>
  <c r="O1127" i="1" s="1"/>
  <c r="O1128" i="1" s="1"/>
  <c r="O1129" i="1" s="1"/>
  <c r="O1130" i="1" s="1"/>
  <c r="O1131" i="1" s="1"/>
  <c r="O1132" i="1" s="1"/>
  <c r="O1133" i="1" s="1"/>
  <c r="O1134" i="1" s="1"/>
  <c r="O1135" i="1" s="1"/>
  <c r="O1136" i="1" s="1"/>
  <c r="O1137" i="1" s="1"/>
  <c r="O1138" i="1" s="1"/>
  <c r="O1139" i="1" s="1"/>
  <c r="O1140" i="1" s="1"/>
  <c r="O1141" i="1" s="1"/>
  <c r="O1142" i="1" s="1"/>
  <c r="O1143" i="1" s="1"/>
  <c r="O1144" i="1" s="1"/>
  <c r="P1115" i="1"/>
  <c r="P1116" i="1" s="1"/>
  <c r="P1117" i="1" s="1"/>
  <c r="P1118" i="1" s="1"/>
  <c r="P1119" i="1" s="1"/>
  <c r="P1120" i="1" s="1"/>
  <c r="P1121" i="1" s="1"/>
  <c r="P1122" i="1" s="1"/>
  <c r="P1123" i="1" s="1"/>
  <c r="P1124" i="1" s="1"/>
  <c r="P1125" i="1" s="1"/>
  <c r="P1126" i="1" s="1"/>
  <c r="P1127" i="1" s="1"/>
  <c r="P1128" i="1" s="1"/>
  <c r="P1129" i="1" s="1"/>
  <c r="P1130" i="1" s="1"/>
  <c r="P1131" i="1" s="1"/>
  <c r="P1132" i="1" s="1"/>
  <c r="P1133" i="1" s="1"/>
  <c r="P1134" i="1" s="1"/>
  <c r="P1135" i="1" s="1"/>
  <c r="P1136" i="1" s="1"/>
  <c r="P1137" i="1" s="1"/>
  <c r="P1138" i="1" s="1"/>
  <c r="P1139" i="1" s="1"/>
  <c r="P1140" i="1" s="1"/>
  <c r="P1141" i="1" s="1"/>
  <c r="P1142" i="1" s="1"/>
  <c r="P1143" i="1" s="1"/>
  <c r="P1144" i="1" s="1"/>
  <c r="J1116" i="1"/>
  <c r="N1116" i="1"/>
  <c r="F1117" i="1"/>
  <c r="T1113" i="1"/>
  <c r="V1113" i="1" s="1"/>
  <c r="R1114" i="1"/>
  <c r="S1113" i="1"/>
  <c r="AE1113" i="1" s="1"/>
  <c r="AF1113" i="1" l="1"/>
  <c r="Q1115" i="1"/>
  <c r="U1115" i="1" s="1"/>
  <c r="Q1116" i="1"/>
  <c r="U1116" i="1" s="1"/>
  <c r="J1117" i="1"/>
  <c r="N1117" i="1"/>
  <c r="Q1117" i="1" s="1"/>
  <c r="U1117" i="1" s="1"/>
  <c r="F1118" i="1"/>
  <c r="S1114" i="1"/>
  <c r="R1115" i="1"/>
  <c r="T1114" i="1"/>
  <c r="V1114" i="1" s="1"/>
  <c r="AF1114" i="1" s="1"/>
  <c r="B1114" i="1" s="1"/>
  <c r="B1113" i="1" l="1"/>
  <c r="S1115" i="1"/>
  <c r="AE1115" i="1" s="1"/>
  <c r="T1115" i="1"/>
  <c r="V1115" i="1" s="1"/>
  <c r="AF1115" i="1" s="1"/>
  <c r="B1115" i="1" s="1"/>
  <c r="R1116" i="1"/>
  <c r="AE1114" i="1"/>
  <c r="Z1114" i="1"/>
  <c r="N1118" i="1"/>
  <c r="Q1118" i="1" s="1"/>
  <c r="U1118" i="1" s="1"/>
  <c r="J1118" i="1"/>
  <c r="F1119" i="1"/>
  <c r="AG1114" i="1" l="1"/>
  <c r="R1117" i="1"/>
  <c r="T1116" i="1"/>
  <c r="V1116" i="1" s="1"/>
  <c r="AF1116" i="1" s="1"/>
  <c r="B1116" i="1" s="1"/>
  <c r="S1116" i="1"/>
  <c r="AE1116" i="1" s="1"/>
  <c r="J1119" i="1"/>
  <c r="N1119" i="1"/>
  <c r="Q1119" i="1" s="1"/>
  <c r="U1119" i="1" s="1"/>
  <c r="F1120" i="1"/>
  <c r="N1120" i="1" l="1"/>
  <c r="Q1120" i="1" s="1"/>
  <c r="U1120" i="1" s="1"/>
  <c r="J1120" i="1"/>
  <c r="F1121" i="1"/>
  <c r="T1117" i="1"/>
  <c r="V1117" i="1" s="1"/>
  <c r="R1118" i="1"/>
  <c r="S1117" i="1"/>
  <c r="AE1117" i="1" s="1"/>
  <c r="AF1117" i="1" l="1"/>
  <c r="R1119" i="1"/>
  <c r="S1118" i="1"/>
  <c r="AE1118" i="1" s="1"/>
  <c r="T1118" i="1"/>
  <c r="V1118" i="1" s="1"/>
  <c r="AF1118" i="1" s="1"/>
  <c r="B1118" i="1" s="1"/>
  <c r="J1121" i="1"/>
  <c r="N1121" i="1"/>
  <c r="Q1121" i="1" s="1"/>
  <c r="U1121" i="1" s="1"/>
  <c r="F1122" i="1"/>
  <c r="B1117" i="1" l="1"/>
  <c r="J1122" i="1"/>
  <c r="N1122" i="1"/>
  <c r="Q1122" i="1" s="1"/>
  <c r="U1122" i="1" s="1"/>
  <c r="F1123" i="1"/>
  <c r="T1119" i="1"/>
  <c r="V1119" i="1" s="1"/>
  <c r="AF1119" i="1" s="1"/>
  <c r="B1119" i="1" s="1"/>
  <c r="R1120" i="1"/>
  <c r="S1119" i="1"/>
  <c r="AE1119" i="1" s="1"/>
  <c r="T1120" i="1" l="1"/>
  <c r="V1120" i="1" s="1"/>
  <c r="AF1120" i="1" s="1"/>
  <c r="B1120" i="1" s="1"/>
  <c r="R1121" i="1"/>
  <c r="S1120" i="1"/>
  <c r="AE1120" i="1" s="1"/>
  <c r="J1123" i="1"/>
  <c r="N1123" i="1"/>
  <c r="Q1123" i="1" s="1"/>
  <c r="U1123" i="1" s="1"/>
  <c r="F1124" i="1"/>
  <c r="N1124" i="1" l="1"/>
  <c r="Q1124" i="1" s="1"/>
  <c r="U1124" i="1" s="1"/>
  <c r="J1124" i="1"/>
  <c r="F1125" i="1"/>
  <c r="S1121" i="1"/>
  <c r="AE1121" i="1" s="1"/>
  <c r="T1121" i="1"/>
  <c r="V1121" i="1" s="1"/>
  <c r="AF1121" i="1" s="1"/>
  <c r="B1121" i="1" s="1"/>
  <c r="R1122" i="1"/>
  <c r="J1125" i="1" l="1"/>
  <c r="N1125" i="1"/>
  <c r="Q1125" i="1" s="1"/>
  <c r="U1125" i="1" s="1"/>
  <c r="F1126" i="1"/>
  <c r="R1123" i="1"/>
  <c r="S1122" i="1"/>
  <c r="AE1122" i="1" s="1"/>
  <c r="T1122" i="1"/>
  <c r="V1122" i="1" s="1"/>
  <c r="AF1122" i="1" s="1"/>
  <c r="B1122" i="1" s="1"/>
  <c r="S1123" i="1" l="1"/>
  <c r="AE1123" i="1" s="1"/>
  <c r="R1124" i="1"/>
  <c r="T1123" i="1"/>
  <c r="V1123" i="1" s="1"/>
  <c r="AF1123" i="1" s="1"/>
  <c r="B1123" i="1" s="1"/>
  <c r="J1126" i="1"/>
  <c r="N1126" i="1"/>
  <c r="Q1126" i="1" s="1"/>
  <c r="U1126" i="1" s="1"/>
  <c r="F1127" i="1"/>
  <c r="J1127" i="1" l="1"/>
  <c r="N1127" i="1"/>
  <c r="Q1127" i="1" s="1"/>
  <c r="U1127" i="1" s="1"/>
  <c r="F1128" i="1"/>
  <c r="S1124" i="1"/>
  <c r="AE1124" i="1" s="1"/>
  <c r="R1125" i="1"/>
  <c r="T1124" i="1"/>
  <c r="V1124" i="1" s="1"/>
  <c r="AF1124" i="1" s="1"/>
  <c r="B1124" i="1" s="1"/>
  <c r="S1125" i="1" l="1"/>
  <c r="AE1125" i="1" s="1"/>
  <c r="T1125" i="1"/>
  <c r="V1125" i="1" s="1"/>
  <c r="AF1125" i="1" s="1"/>
  <c r="B1125" i="1" s="1"/>
  <c r="R1126" i="1"/>
  <c r="F1129" i="1"/>
  <c r="N1128" i="1"/>
  <c r="Q1128" i="1" s="1"/>
  <c r="U1128" i="1" s="1"/>
  <c r="J1128" i="1"/>
  <c r="N1129" i="1" l="1"/>
  <c r="Q1129" i="1" s="1"/>
  <c r="U1129" i="1" s="1"/>
  <c r="J1129" i="1"/>
  <c r="F1130" i="1"/>
  <c r="R1127" i="1"/>
  <c r="S1126" i="1"/>
  <c r="AE1126" i="1" s="1"/>
  <c r="T1126" i="1"/>
  <c r="V1126" i="1" s="1"/>
  <c r="AF1126" i="1" s="1"/>
  <c r="B1126" i="1" s="1"/>
  <c r="T1127" i="1" l="1"/>
  <c r="V1127" i="1" s="1"/>
  <c r="AF1127" i="1" s="1"/>
  <c r="B1127" i="1" s="1"/>
  <c r="S1127" i="1"/>
  <c r="AE1127" i="1" s="1"/>
  <c r="R1128" i="1"/>
  <c r="N1130" i="1"/>
  <c r="Q1130" i="1" s="1"/>
  <c r="U1130" i="1" s="1"/>
  <c r="J1130" i="1"/>
  <c r="F1131" i="1"/>
  <c r="N1131" i="1" l="1"/>
  <c r="Q1131" i="1" s="1"/>
  <c r="U1131" i="1" s="1"/>
  <c r="J1131" i="1"/>
  <c r="F1132" i="1"/>
  <c r="R1129" i="1"/>
  <c r="T1128" i="1"/>
  <c r="V1128" i="1" s="1"/>
  <c r="AF1128" i="1" s="1"/>
  <c r="B1128" i="1" s="1"/>
  <c r="S1128" i="1"/>
  <c r="AE1128" i="1" s="1"/>
  <c r="S1129" i="1" l="1"/>
  <c r="AE1129" i="1" s="1"/>
  <c r="R1130" i="1"/>
  <c r="T1129" i="1"/>
  <c r="V1129" i="1" s="1"/>
  <c r="AF1129" i="1" s="1"/>
  <c r="B1129" i="1" s="1"/>
  <c r="N1132" i="1"/>
  <c r="Q1132" i="1" s="1"/>
  <c r="U1132" i="1" s="1"/>
  <c r="J1132" i="1"/>
  <c r="F1133" i="1"/>
  <c r="J1133" i="1" l="1"/>
  <c r="N1133" i="1"/>
  <c r="Q1133" i="1" s="1"/>
  <c r="U1133" i="1" s="1"/>
  <c r="F1134" i="1"/>
  <c r="S1130" i="1"/>
  <c r="AE1130" i="1" s="1"/>
  <c r="T1130" i="1"/>
  <c r="V1130" i="1" s="1"/>
  <c r="AF1130" i="1" s="1"/>
  <c r="B1130" i="1" s="1"/>
  <c r="R1131" i="1"/>
  <c r="T1131" i="1" l="1"/>
  <c r="V1131" i="1" s="1"/>
  <c r="R1132" i="1"/>
  <c r="S1131" i="1"/>
  <c r="AE1131" i="1" s="1"/>
  <c r="J1134" i="1"/>
  <c r="N1134" i="1"/>
  <c r="Q1134" i="1" s="1"/>
  <c r="U1134" i="1" s="1"/>
  <c r="F1135" i="1"/>
  <c r="AF1131" i="1" l="1"/>
  <c r="N1135" i="1"/>
  <c r="Q1135" i="1" s="1"/>
  <c r="U1135" i="1" s="1"/>
  <c r="J1135" i="1"/>
  <c r="F1136" i="1"/>
  <c r="S1132" i="1"/>
  <c r="AE1132" i="1" s="1"/>
  <c r="T1132" i="1"/>
  <c r="V1132" i="1" s="1"/>
  <c r="AF1132" i="1" s="1"/>
  <c r="B1132" i="1" s="1"/>
  <c r="R1133" i="1"/>
  <c r="B1131" i="1" l="1"/>
  <c r="J1136" i="1"/>
  <c r="N1136" i="1"/>
  <c r="Q1136" i="1" s="1"/>
  <c r="U1136" i="1" s="1"/>
  <c r="F1137" i="1"/>
  <c r="R1134" i="1"/>
  <c r="T1133" i="1"/>
  <c r="V1133" i="1" s="1"/>
  <c r="AF1133" i="1" s="1"/>
  <c r="B1133" i="1" s="1"/>
  <c r="S1133" i="1"/>
  <c r="AE1133" i="1" s="1"/>
  <c r="R1135" i="1" l="1"/>
  <c r="T1134" i="1"/>
  <c r="V1134" i="1" s="1"/>
  <c r="AF1134" i="1" s="1"/>
  <c r="B1134" i="1" s="1"/>
  <c r="S1134" i="1"/>
  <c r="AE1134" i="1" s="1"/>
  <c r="J1137" i="1"/>
  <c r="N1137" i="1"/>
  <c r="Q1137" i="1" s="1"/>
  <c r="U1137" i="1" s="1"/>
  <c r="F1138" i="1"/>
  <c r="N1138" i="1" l="1"/>
  <c r="Q1138" i="1" s="1"/>
  <c r="U1138" i="1" s="1"/>
  <c r="J1138" i="1"/>
  <c r="F1139" i="1"/>
  <c r="S1135" i="1"/>
  <c r="AE1135" i="1" s="1"/>
  <c r="T1135" i="1"/>
  <c r="V1135" i="1" s="1"/>
  <c r="AF1135" i="1" s="1"/>
  <c r="B1135" i="1" s="1"/>
  <c r="R1136" i="1"/>
  <c r="T1136" i="1" l="1"/>
  <c r="V1136" i="1" s="1"/>
  <c r="AF1136" i="1" s="1"/>
  <c r="B1136" i="1" s="1"/>
  <c r="S1136" i="1"/>
  <c r="AE1136" i="1" s="1"/>
  <c r="R1137" i="1"/>
  <c r="J1139" i="1"/>
  <c r="N1139" i="1"/>
  <c r="Q1139" i="1" s="1"/>
  <c r="U1139" i="1" s="1"/>
  <c r="F1140" i="1"/>
  <c r="N1140" i="1" l="1"/>
  <c r="Q1140" i="1" s="1"/>
  <c r="U1140" i="1" s="1"/>
  <c r="J1140" i="1"/>
  <c r="F1141" i="1"/>
  <c r="R1138" i="1"/>
  <c r="T1137" i="1"/>
  <c r="V1137" i="1" s="1"/>
  <c r="S1137" i="1"/>
  <c r="AE1137" i="1" s="1"/>
  <c r="AF1137" i="1" l="1"/>
  <c r="S1138" i="1"/>
  <c r="AE1138" i="1" s="1"/>
  <c r="R1139" i="1"/>
  <c r="T1138" i="1"/>
  <c r="V1138" i="1" s="1"/>
  <c r="AF1138" i="1" s="1"/>
  <c r="B1138" i="1" s="1"/>
  <c r="N1141" i="1"/>
  <c r="Q1141" i="1" s="1"/>
  <c r="U1141" i="1" s="1"/>
  <c r="J1141" i="1"/>
  <c r="F1142" i="1"/>
  <c r="B1137" i="1" l="1"/>
  <c r="N1142" i="1"/>
  <c r="Q1142" i="1" s="1"/>
  <c r="U1142" i="1" s="1"/>
  <c r="J1142" i="1"/>
  <c r="F1143" i="1"/>
  <c r="R1140" i="1"/>
  <c r="T1139" i="1"/>
  <c r="V1139" i="1" s="1"/>
  <c r="S1139" i="1"/>
  <c r="AE1139" i="1" s="1"/>
  <c r="AF1139" i="1" l="1"/>
  <c r="R1141" i="1"/>
  <c r="T1140" i="1"/>
  <c r="V1140" i="1" s="1"/>
  <c r="AF1140" i="1" s="1"/>
  <c r="B1140" i="1" s="1"/>
  <c r="S1140" i="1"/>
  <c r="AE1140" i="1" s="1"/>
  <c r="J1143" i="1"/>
  <c r="N1143" i="1"/>
  <c r="Q1143" i="1" s="1"/>
  <c r="U1143" i="1" s="1"/>
  <c r="F1144" i="1"/>
  <c r="B1139" i="1" l="1"/>
  <c r="J1144" i="1"/>
  <c r="N1144" i="1"/>
  <c r="F1145" i="1"/>
  <c r="S1141" i="1"/>
  <c r="AE1141" i="1" s="1"/>
  <c r="T1141" i="1"/>
  <c r="V1141" i="1" s="1"/>
  <c r="AF1141" i="1" s="1"/>
  <c r="B1141" i="1" s="1"/>
  <c r="R1142" i="1"/>
  <c r="R1143" i="1" l="1"/>
  <c r="T1142" i="1"/>
  <c r="V1142" i="1" s="1"/>
  <c r="AF1142" i="1" s="1"/>
  <c r="B1142" i="1" s="1"/>
  <c r="S1142" i="1"/>
  <c r="AE1142" i="1" s="1"/>
  <c r="N1145" i="1"/>
  <c r="J1145" i="1"/>
  <c r="F1146" i="1"/>
  <c r="O1145" i="1"/>
  <c r="Q1144" i="1"/>
  <c r="U1144" i="1" s="1"/>
  <c r="O1146" i="1" l="1"/>
  <c r="O1147" i="1" s="1"/>
  <c r="O1148" i="1" s="1"/>
  <c r="O1149" i="1" s="1"/>
  <c r="O1150" i="1" s="1"/>
  <c r="O1151" i="1" s="1"/>
  <c r="O1152" i="1" s="1"/>
  <c r="O1153" i="1" s="1"/>
  <c r="O1154" i="1" s="1"/>
  <c r="O1155" i="1" s="1"/>
  <c r="O1156" i="1" s="1"/>
  <c r="O1157" i="1" s="1"/>
  <c r="O1158" i="1" s="1"/>
  <c r="O1159" i="1" s="1"/>
  <c r="O1160" i="1" s="1"/>
  <c r="O1161" i="1" s="1"/>
  <c r="O1162" i="1" s="1"/>
  <c r="O1163" i="1" s="1"/>
  <c r="O1164" i="1" s="1"/>
  <c r="O1165" i="1" s="1"/>
  <c r="O1166" i="1" s="1"/>
  <c r="O1167" i="1" s="1"/>
  <c r="O1168" i="1" s="1"/>
  <c r="O1169" i="1" s="1"/>
  <c r="O1170" i="1" s="1"/>
  <c r="O1171" i="1" s="1"/>
  <c r="O1172" i="1" s="1"/>
  <c r="O1173" i="1" s="1"/>
  <c r="O1174" i="1" s="1"/>
  <c r="O1175" i="1" s="1"/>
  <c r="P1145" i="1"/>
  <c r="P1146" i="1" s="1"/>
  <c r="P1147" i="1" s="1"/>
  <c r="P1148" i="1" s="1"/>
  <c r="P1149" i="1" s="1"/>
  <c r="P1150" i="1" s="1"/>
  <c r="P1151" i="1" s="1"/>
  <c r="P1152" i="1" s="1"/>
  <c r="P1153" i="1" s="1"/>
  <c r="P1154" i="1" s="1"/>
  <c r="P1155" i="1" s="1"/>
  <c r="P1156" i="1" s="1"/>
  <c r="P1157" i="1" s="1"/>
  <c r="P1158" i="1" s="1"/>
  <c r="P1159" i="1" s="1"/>
  <c r="P1160" i="1" s="1"/>
  <c r="P1161" i="1" s="1"/>
  <c r="P1162" i="1" s="1"/>
  <c r="P1163" i="1" s="1"/>
  <c r="P1164" i="1" s="1"/>
  <c r="P1165" i="1" s="1"/>
  <c r="P1166" i="1" s="1"/>
  <c r="P1167" i="1" s="1"/>
  <c r="P1168" i="1" s="1"/>
  <c r="P1169" i="1" s="1"/>
  <c r="P1170" i="1" s="1"/>
  <c r="P1171" i="1" s="1"/>
  <c r="P1172" i="1" s="1"/>
  <c r="P1173" i="1" s="1"/>
  <c r="P1174" i="1" s="1"/>
  <c r="P1175" i="1" s="1"/>
  <c r="N1146" i="1"/>
  <c r="J1146" i="1"/>
  <c r="F1147" i="1"/>
  <c r="S1143" i="1"/>
  <c r="AE1143" i="1" s="1"/>
  <c r="R1144" i="1"/>
  <c r="T1143" i="1"/>
  <c r="V1143" i="1" s="1"/>
  <c r="AF1143" i="1" s="1"/>
  <c r="B1143" i="1" s="1"/>
  <c r="Q1145" i="1" l="1"/>
  <c r="U1145" i="1" s="1"/>
  <c r="Q1146" i="1"/>
  <c r="U1146" i="1" s="1"/>
  <c r="T1144" i="1"/>
  <c r="V1144" i="1" s="1"/>
  <c r="AF1144" i="1" s="1"/>
  <c r="B1144" i="1" s="1"/>
  <c r="S1144" i="1"/>
  <c r="R1145" i="1"/>
  <c r="J1147" i="1"/>
  <c r="N1147" i="1"/>
  <c r="Q1147" i="1" s="1"/>
  <c r="U1147" i="1" s="1"/>
  <c r="F1148" i="1"/>
  <c r="J1148" i="1" l="1"/>
  <c r="N1148" i="1"/>
  <c r="Q1148" i="1" s="1"/>
  <c r="U1148" i="1" s="1"/>
  <c r="F1149" i="1"/>
  <c r="S1145" i="1"/>
  <c r="AE1145" i="1" s="1"/>
  <c r="R1146" i="1"/>
  <c r="T1145" i="1"/>
  <c r="V1145" i="1" s="1"/>
  <c r="AF1145" i="1" s="1"/>
  <c r="B1145" i="1" s="1"/>
  <c r="Z1144" i="1"/>
  <c r="AE1144" i="1"/>
  <c r="AG1144" i="1" l="1"/>
  <c r="S1146" i="1"/>
  <c r="AE1146" i="1" s="1"/>
  <c r="R1147" i="1"/>
  <c r="T1146" i="1"/>
  <c r="V1146" i="1" s="1"/>
  <c r="AF1146" i="1" s="1"/>
  <c r="B1146" i="1" s="1"/>
  <c r="J1149" i="1"/>
  <c r="N1149" i="1"/>
  <c r="Q1149" i="1" s="1"/>
  <c r="U1149" i="1" s="1"/>
  <c r="F1150" i="1"/>
  <c r="N1150" i="1" l="1"/>
  <c r="Q1150" i="1" s="1"/>
  <c r="U1150" i="1" s="1"/>
  <c r="J1150" i="1"/>
  <c r="F1151" i="1"/>
  <c r="S1147" i="1"/>
  <c r="AE1147" i="1" s="1"/>
  <c r="T1147" i="1"/>
  <c r="V1147" i="1" s="1"/>
  <c r="R1148" i="1"/>
  <c r="AF1147" i="1" l="1"/>
  <c r="R1149" i="1"/>
  <c r="T1148" i="1"/>
  <c r="V1148" i="1" s="1"/>
  <c r="AF1148" i="1" s="1"/>
  <c r="B1148" i="1" s="1"/>
  <c r="S1148" i="1"/>
  <c r="AE1148" i="1" s="1"/>
  <c r="J1151" i="1"/>
  <c r="N1151" i="1"/>
  <c r="Q1151" i="1" s="1"/>
  <c r="U1151" i="1" s="1"/>
  <c r="F1152" i="1"/>
  <c r="B1147" i="1" l="1"/>
  <c r="J1152" i="1"/>
  <c r="N1152" i="1"/>
  <c r="Q1152" i="1" s="1"/>
  <c r="U1152" i="1" s="1"/>
  <c r="F1153" i="1"/>
  <c r="S1149" i="1"/>
  <c r="AE1149" i="1" s="1"/>
  <c r="R1150" i="1"/>
  <c r="T1149" i="1"/>
  <c r="V1149" i="1" s="1"/>
  <c r="AF1149" i="1" s="1"/>
  <c r="B1149" i="1" s="1"/>
  <c r="S1150" i="1" l="1"/>
  <c r="AE1150" i="1" s="1"/>
  <c r="R1151" i="1"/>
  <c r="T1150" i="1"/>
  <c r="V1150" i="1" s="1"/>
  <c r="AF1150" i="1" s="1"/>
  <c r="B1150" i="1" s="1"/>
  <c r="N1153" i="1"/>
  <c r="Q1153" i="1" s="1"/>
  <c r="U1153" i="1" s="1"/>
  <c r="J1153" i="1"/>
  <c r="F1154" i="1"/>
  <c r="J1154" i="1" l="1"/>
  <c r="N1154" i="1"/>
  <c r="Q1154" i="1" s="1"/>
  <c r="U1154" i="1" s="1"/>
  <c r="F1155" i="1"/>
  <c r="R1152" i="1"/>
  <c r="T1151" i="1"/>
  <c r="V1151" i="1" s="1"/>
  <c r="AF1151" i="1" s="1"/>
  <c r="B1151" i="1" s="1"/>
  <c r="S1151" i="1"/>
  <c r="AE1151" i="1" s="1"/>
  <c r="R1153" i="1" l="1"/>
  <c r="T1152" i="1"/>
  <c r="V1152" i="1" s="1"/>
  <c r="AF1152" i="1" s="1"/>
  <c r="B1152" i="1" s="1"/>
  <c r="S1152" i="1"/>
  <c r="AE1152" i="1" s="1"/>
  <c r="N1155" i="1"/>
  <c r="Q1155" i="1" s="1"/>
  <c r="U1155" i="1" s="1"/>
  <c r="J1155" i="1"/>
  <c r="F1156" i="1"/>
  <c r="N1156" i="1" l="1"/>
  <c r="Q1156" i="1" s="1"/>
  <c r="U1156" i="1" s="1"/>
  <c r="J1156" i="1"/>
  <c r="F1157" i="1"/>
  <c r="R1154" i="1"/>
  <c r="S1153" i="1"/>
  <c r="AE1153" i="1" s="1"/>
  <c r="T1153" i="1"/>
  <c r="V1153" i="1" s="1"/>
  <c r="AF1153" i="1" s="1"/>
  <c r="B1153" i="1" s="1"/>
  <c r="S1154" i="1" l="1"/>
  <c r="AE1154" i="1" s="1"/>
  <c r="T1154" i="1"/>
  <c r="V1154" i="1" s="1"/>
  <c r="AF1154" i="1" s="1"/>
  <c r="B1154" i="1" s="1"/>
  <c r="R1155" i="1"/>
  <c r="J1157" i="1"/>
  <c r="N1157" i="1"/>
  <c r="Q1157" i="1" s="1"/>
  <c r="U1157" i="1" s="1"/>
  <c r="F1158" i="1"/>
  <c r="N1158" i="1" l="1"/>
  <c r="Q1158" i="1" s="1"/>
  <c r="U1158" i="1" s="1"/>
  <c r="J1158" i="1"/>
  <c r="F1159" i="1"/>
  <c r="S1155" i="1"/>
  <c r="AE1155" i="1" s="1"/>
  <c r="R1156" i="1"/>
  <c r="T1155" i="1"/>
  <c r="V1155" i="1" s="1"/>
  <c r="AF1155" i="1" s="1"/>
  <c r="B1155" i="1" s="1"/>
  <c r="R1157" i="1" l="1"/>
  <c r="T1156" i="1"/>
  <c r="V1156" i="1" s="1"/>
  <c r="AF1156" i="1" s="1"/>
  <c r="B1156" i="1" s="1"/>
  <c r="S1156" i="1"/>
  <c r="AE1156" i="1" s="1"/>
  <c r="J1159" i="1"/>
  <c r="N1159" i="1"/>
  <c r="Q1159" i="1" s="1"/>
  <c r="U1159" i="1" s="1"/>
  <c r="F1160" i="1"/>
  <c r="N1160" i="1" l="1"/>
  <c r="Q1160" i="1" s="1"/>
  <c r="U1160" i="1" s="1"/>
  <c r="J1160" i="1"/>
  <c r="F1161" i="1"/>
  <c r="T1157" i="1"/>
  <c r="V1157" i="1" s="1"/>
  <c r="AF1157" i="1" s="1"/>
  <c r="B1157" i="1" s="1"/>
  <c r="S1157" i="1"/>
  <c r="AE1157" i="1" s="1"/>
  <c r="R1158" i="1"/>
  <c r="T1158" i="1" l="1"/>
  <c r="V1158" i="1" s="1"/>
  <c r="AF1158" i="1" s="1"/>
  <c r="B1158" i="1" s="1"/>
  <c r="R1159" i="1"/>
  <c r="S1158" i="1"/>
  <c r="AE1158" i="1" s="1"/>
  <c r="J1161" i="1"/>
  <c r="N1161" i="1"/>
  <c r="Q1161" i="1" s="1"/>
  <c r="U1161" i="1" s="1"/>
  <c r="F1162" i="1"/>
  <c r="S1159" i="1" l="1"/>
  <c r="AE1159" i="1" s="1"/>
  <c r="T1159" i="1"/>
  <c r="V1159" i="1" s="1"/>
  <c r="R1160" i="1"/>
  <c r="J1162" i="1"/>
  <c r="N1162" i="1"/>
  <c r="Q1162" i="1" s="1"/>
  <c r="U1162" i="1" s="1"/>
  <c r="F1163" i="1"/>
  <c r="AF1159" i="1" l="1"/>
  <c r="S1160" i="1"/>
  <c r="AE1160" i="1" s="1"/>
  <c r="T1160" i="1"/>
  <c r="V1160" i="1" s="1"/>
  <c r="AF1160" i="1" s="1"/>
  <c r="B1160" i="1" s="1"/>
  <c r="R1161" i="1"/>
  <c r="N1163" i="1"/>
  <c r="Q1163" i="1" s="1"/>
  <c r="U1163" i="1" s="1"/>
  <c r="J1163" i="1"/>
  <c r="F1164" i="1"/>
  <c r="B1159" i="1" l="1"/>
  <c r="J1164" i="1"/>
  <c r="N1164" i="1"/>
  <c r="Q1164" i="1" s="1"/>
  <c r="U1164" i="1" s="1"/>
  <c r="F1165" i="1"/>
  <c r="T1161" i="1"/>
  <c r="V1161" i="1" s="1"/>
  <c r="S1161" i="1"/>
  <c r="AE1161" i="1" s="1"/>
  <c r="R1162" i="1"/>
  <c r="AF1161" i="1" l="1"/>
  <c r="S1162" i="1"/>
  <c r="AE1162" i="1" s="1"/>
  <c r="T1162" i="1"/>
  <c r="V1162" i="1" s="1"/>
  <c r="AF1162" i="1" s="1"/>
  <c r="B1162" i="1" s="1"/>
  <c r="R1163" i="1"/>
  <c r="J1165" i="1"/>
  <c r="N1165" i="1"/>
  <c r="Q1165" i="1" s="1"/>
  <c r="U1165" i="1" s="1"/>
  <c r="F1166" i="1"/>
  <c r="B1161" i="1" l="1"/>
  <c r="R1164" i="1"/>
  <c r="T1163" i="1"/>
  <c r="V1163" i="1" s="1"/>
  <c r="AF1163" i="1" s="1"/>
  <c r="B1163" i="1" s="1"/>
  <c r="S1163" i="1"/>
  <c r="AE1163" i="1" s="1"/>
  <c r="N1166" i="1"/>
  <c r="Q1166" i="1" s="1"/>
  <c r="U1166" i="1" s="1"/>
  <c r="J1166" i="1"/>
  <c r="F1167" i="1"/>
  <c r="J1167" i="1" l="1"/>
  <c r="N1167" i="1"/>
  <c r="Q1167" i="1" s="1"/>
  <c r="U1167" i="1" s="1"/>
  <c r="F1168" i="1"/>
  <c r="T1164" i="1"/>
  <c r="V1164" i="1" s="1"/>
  <c r="AF1164" i="1" s="1"/>
  <c r="B1164" i="1" s="1"/>
  <c r="R1165" i="1"/>
  <c r="S1164" i="1"/>
  <c r="AE1164" i="1" s="1"/>
  <c r="T1165" i="1" l="1"/>
  <c r="V1165" i="1" s="1"/>
  <c r="AF1165" i="1" s="1"/>
  <c r="B1165" i="1" s="1"/>
  <c r="R1166" i="1"/>
  <c r="S1165" i="1"/>
  <c r="AE1165" i="1" s="1"/>
  <c r="N1168" i="1"/>
  <c r="Q1168" i="1" s="1"/>
  <c r="U1168" i="1" s="1"/>
  <c r="J1168" i="1"/>
  <c r="F1169" i="1"/>
  <c r="N1169" i="1" l="1"/>
  <c r="Q1169" i="1" s="1"/>
  <c r="U1169" i="1" s="1"/>
  <c r="J1169" i="1"/>
  <c r="F1170" i="1"/>
  <c r="T1166" i="1"/>
  <c r="V1166" i="1" s="1"/>
  <c r="AF1166" i="1" s="1"/>
  <c r="B1166" i="1" s="1"/>
  <c r="R1167" i="1"/>
  <c r="S1166" i="1"/>
  <c r="AE1166" i="1" s="1"/>
  <c r="T1167" i="1" l="1"/>
  <c r="V1167" i="1" s="1"/>
  <c r="AF1167" i="1" s="1"/>
  <c r="B1167" i="1" s="1"/>
  <c r="S1167" i="1"/>
  <c r="AE1167" i="1" s="1"/>
  <c r="R1168" i="1"/>
  <c r="J1170" i="1"/>
  <c r="N1170" i="1"/>
  <c r="Q1170" i="1" s="1"/>
  <c r="U1170" i="1" s="1"/>
  <c r="F1171" i="1"/>
  <c r="J1171" i="1" l="1"/>
  <c r="N1171" i="1"/>
  <c r="Q1171" i="1" s="1"/>
  <c r="U1171" i="1" s="1"/>
  <c r="F1172" i="1"/>
  <c r="S1168" i="1"/>
  <c r="AE1168" i="1" s="1"/>
  <c r="T1168" i="1"/>
  <c r="V1168" i="1" s="1"/>
  <c r="AF1168" i="1" s="1"/>
  <c r="B1168" i="1" s="1"/>
  <c r="R1169" i="1"/>
  <c r="R1170" i="1" l="1"/>
  <c r="S1169" i="1"/>
  <c r="AE1169" i="1" s="1"/>
  <c r="T1169" i="1"/>
  <c r="V1169" i="1" s="1"/>
  <c r="AF1169" i="1" s="1"/>
  <c r="B1169" i="1" s="1"/>
  <c r="J1172" i="1"/>
  <c r="N1172" i="1"/>
  <c r="Q1172" i="1" s="1"/>
  <c r="U1172" i="1" s="1"/>
  <c r="F1173" i="1"/>
  <c r="J1173" i="1" l="1"/>
  <c r="N1173" i="1"/>
  <c r="Q1173" i="1" s="1"/>
  <c r="U1173" i="1" s="1"/>
  <c r="F1174" i="1"/>
  <c r="T1170" i="1"/>
  <c r="V1170" i="1" s="1"/>
  <c r="AF1170" i="1" s="1"/>
  <c r="B1170" i="1" s="1"/>
  <c r="R1171" i="1"/>
  <c r="S1170" i="1"/>
  <c r="AE1170" i="1" s="1"/>
  <c r="S1171" i="1" l="1"/>
  <c r="AE1171" i="1" s="1"/>
  <c r="R1172" i="1"/>
  <c r="T1171" i="1"/>
  <c r="V1171" i="1" s="1"/>
  <c r="AF1171" i="1" s="1"/>
  <c r="B1171" i="1" s="1"/>
  <c r="N1174" i="1"/>
  <c r="Q1174" i="1" s="1"/>
  <c r="U1174" i="1" s="1"/>
  <c r="J1174" i="1"/>
  <c r="F1175" i="1"/>
  <c r="F1176" i="1" l="1"/>
  <c r="N1175" i="1"/>
  <c r="J1175" i="1"/>
  <c r="T1172" i="1"/>
  <c r="V1172" i="1" s="1"/>
  <c r="AF1172" i="1" s="1"/>
  <c r="B1172" i="1" s="1"/>
  <c r="R1173" i="1"/>
  <c r="S1172" i="1"/>
  <c r="AE1172" i="1" s="1"/>
  <c r="T1173" i="1" l="1"/>
  <c r="V1173" i="1" s="1"/>
  <c r="AF1173" i="1" s="1"/>
  <c r="B1173" i="1" s="1"/>
  <c r="S1173" i="1"/>
  <c r="AE1173" i="1" s="1"/>
  <c r="R1174" i="1"/>
  <c r="O1176" i="1"/>
  <c r="Q1175" i="1"/>
  <c r="N1176" i="1"/>
  <c r="J1176" i="1"/>
  <c r="F1177" i="1"/>
  <c r="U1175" i="1" l="1"/>
  <c r="R1175" i="1"/>
  <c r="J1177" i="1"/>
  <c r="N1177" i="1"/>
  <c r="F1178" i="1"/>
  <c r="O1177" i="1"/>
  <c r="O1178" i="1" s="1"/>
  <c r="O1179" i="1" s="1"/>
  <c r="O1180" i="1" s="1"/>
  <c r="O1181" i="1" s="1"/>
  <c r="O1182" i="1" s="1"/>
  <c r="O1183" i="1" s="1"/>
  <c r="O1184" i="1" s="1"/>
  <c r="O1185" i="1" s="1"/>
  <c r="O1186" i="1" s="1"/>
  <c r="O1187" i="1" s="1"/>
  <c r="O1188" i="1" s="1"/>
  <c r="O1189" i="1" s="1"/>
  <c r="O1190" i="1" s="1"/>
  <c r="O1191" i="1" s="1"/>
  <c r="O1192" i="1" s="1"/>
  <c r="O1193" i="1" s="1"/>
  <c r="O1194" i="1" s="1"/>
  <c r="O1195" i="1" s="1"/>
  <c r="O1196" i="1" s="1"/>
  <c r="O1197" i="1" s="1"/>
  <c r="O1198" i="1" s="1"/>
  <c r="O1199" i="1" s="1"/>
  <c r="O1200" i="1" s="1"/>
  <c r="O1201" i="1" s="1"/>
  <c r="O1202" i="1" s="1"/>
  <c r="O1203" i="1" s="1"/>
  <c r="O1204" i="1" s="1"/>
  <c r="O1205" i="1" s="1"/>
  <c r="O1206" i="1" s="1"/>
  <c r="P1176" i="1"/>
  <c r="P1177" i="1" s="1"/>
  <c r="P1178" i="1" s="1"/>
  <c r="P1179" i="1" s="1"/>
  <c r="P1180" i="1" s="1"/>
  <c r="P1181" i="1" s="1"/>
  <c r="P1182" i="1" s="1"/>
  <c r="P1183" i="1" s="1"/>
  <c r="P1184" i="1" s="1"/>
  <c r="P1185" i="1" s="1"/>
  <c r="P1186" i="1" s="1"/>
  <c r="P1187" i="1" s="1"/>
  <c r="P1188" i="1" s="1"/>
  <c r="P1189" i="1" s="1"/>
  <c r="P1190" i="1" s="1"/>
  <c r="P1191" i="1" s="1"/>
  <c r="P1192" i="1" s="1"/>
  <c r="P1193" i="1" s="1"/>
  <c r="P1194" i="1" s="1"/>
  <c r="P1195" i="1" s="1"/>
  <c r="P1196" i="1" s="1"/>
  <c r="P1197" i="1" s="1"/>
  <c r="P1198" i="1" s="1"/>
  <c r="P1199" i="1" s="1"/>
  <c r="P1200" i="1" s="1"/>
  <c r="P1201" i="1" s="1"/>
  <c r="P1202" i="1" s="1"/>
  <c r="P1203" i="1" s="1"/>
  <c r="P1204" i="1" s="1"/>
  <c r="P1205" i="1" s="1"/>
  <c r="P1206" i="1" s="1"/>
  <c r="T1174" i="1"/>
  <c r="V1174" i="1" s="1"/>
  <c r="S1174" i="1"/>
  <c r="AE1174" i="1" s="1"/>
  <c r="AF1174" i="1" l="1"/>
  <c r="J1178" i="1"/>
  <c r="N1178" i="1"/>
  <c r="Q1178" i="1" s="1"/>
  <c r="U1178" i="1" s="1"/>
  <c r="F1179" i="1"/>
  <c r="Q1177" i="1"/>
  <c r="U1177" i="1" s="1"/>
  <c r="S1175" i="1"/>
  <c r="T1175" i="1"/>
  <c r="V1175" i="1" s="1"/>
  <c r="AF1175" i="1" s="1"/>
  <c r="B1175" i="1" s="1"/>
  <c r="R1176" i="1"/>
  <c r="Q1176" i="1"/>
  <c r="U1176" i="1" s="1"/>
  <c r="B1174" i="1" l="1"/>
  <c r="T1176" i="1"/>
  <c r="V1176" i="1" s="1"/>
  <c r="S1176" i="1"/>
  <c r="AE1176" i="1" s="1"/>
  <c r="R1177" i="1"/>
  <c r="Z1175" i="1"/>
  <c r="AE1175" i="1"/>
  <c r="N1179" i="1"/>
  <c r="Q1179" i="1" s="1"/>
  <c r="U1179" i="1" s="1"/>
  <c r="J1179" i="1"/>
  <c r="F1180" i="1"/>
  <c r="AF1176" i="1" l="1"/>
  <c r="AG1175" i="1"/>
  <c r="S1177" i="1"/>
  <c r="AE1177" i="1" s="1"/>
  <c r="T1177" i="1"/>
  <c r="V1177" i="1" s="1"/>
  <c r="AF1177" i="1" s="1"/>
  <c r="B1177" i="1" s="1"/>
  <c r="R1178" i="1"/>
  <c r="J1180" i="1"/>
  <c r="N1180" i="1"/>
  <c r="Q1180" i="1" s="1"/>
  <c r="U1180" i="1" s="1"/>
  <c r="F1181" i="1"/>
  <c r="B1176" i="1" l="1"/>
  <c r="N1181" i="1"/>
  <c r="Q1181" i="1" s="1"/>
  <c r="U1181" i="1" s="1"/>
  <c r="J1181" i="1"/>
  <c r="F1182" i="1"/>
  <c r="S1178" i="1"/>
  <c r="AE1178" i="1" s="1"/>
  <c r="T1178" i="1"/>
  <c r="V1178" i="1" s="1"/>
  <c r="AF1178" i="1" s="1"/>
  <c r="B1178" i="1" s="1"/>
  <c r="R1179" i="1"/>
  <c r="S1179" i="1" l="1"/>
  <c r="AE1179" i="1" s="1"/>
  <c r="R1180" i="1"/>
  <c r="T1179" i="1"/>
  <c r="V1179" i="1" s="1"/>
  <c r="AF1179" i="1" s="1"/>
  <c r="B1179" i="1" s="1"/>
  <c r="N1182" i="1"/>
  <c r="Q1182" i="1" s="1"/>
  <c r="U1182" i="1" s="1"/>
  <c r="J1182" i="1"/>
  <c r="F1183" i="1"/>
  <c r="N1183" i="1" l="1"/>
  <c r="Q1183" i="1" s="1"/>
  <c r="U1183" i="1" s="1"/>
  <c r="J1183" i="1"/>
  <c r="F1184" i="1"/>
  <c r="T1180" i="1"/>
  <c r="V1180" i="1" s="1"/>
  <c r="AF1180" i="1" s="1"/>
  <c r="B1180" i="1" s="1"/>
  <c r="S1180" i="1"/>
  <c r="AE1180" i="1" s="1"/>
  <c r="R1181" i="1"/>
  <c r="S1181" i="1" l="1"/>
  <c r="AE1181" i="1" s="1"/>
  <c r="T1181" i="1"/>
  <c r="V1181" i="1" s="1"/>
  <c r="AF1181" i="1" s="1"/>
  <c r="B1181" i="1" s="1"/>
  <c r="R1182" i="1"/>
  <c r="N1184" i="1"/>
  <c r="Q1184" i="1" s="1"/>
  <c r="U1184" i="1" s="1"/>
  <c r="J1184" i="1"/>
  <c r="F1185" i="1"/>
  <c r="J1185" i="1" l="1"/>
  <c r="N1185" i="1"/>
  <c r="Q1185" i="1" s="1"/>
  <c r="U1185" i="1" s="1"/>
  <c r="F1186" i="1"/>
  <c r="T1182" i="1"/>
  <c r="V1182" i="1" s="1"/>
  <c r="AF1182" i="1" s="1"/>
  <c r="B1182" i="1" s="1"/>
  <c r="S1182" i="1"/>
  <c r="AE1182" i="1" s="1"/>
  <c r="R1183" i="1"/>
  <c r="T1183" i="1" l="1"/>
  <c r="V1183" i="1" s="1"/>
  <c r="AF1183" i="1" s="1"/>
  <c r="B1183" i="1" s="1"/>
  <c r="S1183" i="1"/>
  <c r="AE1183" i="1" s="1"/>
  <c r="R1184" i="1"/>
  <c r="J1186" i="1"/>
  <c r="N1186" i="1"/>
  <c r="Q1186" i="1" s="1"/>
  <c r="U1186" i="1" s="1"/>
  <c r="F1187" i="1"/>
  <c r="S1184" i="1" l="1"/>
  <c r="AE1184" i="1" s="1"/>
  <c r="T1184" i="1"/>
  <c r="V1184" i="1" s="1"/>
  <c r="AF1184" i="1" s="1"/>
  <c r="B1184" i="1" s="1"/>
  <c r="R1185" i="1"/>
  <c r="N1187" i="1"/>
  <c r="Q1187" i="1" s="1"/>
  <c r="U1187" i="1" s="1"/>
  <c r="J1187" i="1"/>
  <c r="F1188" i="1"/>
  <c r="J1188" i="1" l="1"/>
  <c r="N1188" i="1"/>
  <c r="Q1188" i="1" s="1"/>
  <c r="U1188" i="1" s="1"/>
  <c r="F1189" i="1"/>
  <c r="S1185" i="1"/>
  <c r="AE1185" i="1" s="1"/>
  <c r="R1186" i="1"/>
  <c r="T1185" i="1"/>
  <c r="V1185" i="1" s="1"/>
  <c r="AF1185" i="1" s="1"/>
  <c r="B1185" i="1" s="1"/>
  <c r="S1186" i="1" l="1"/>
  <c r="AE1186" i="1" s="1"/>
  <c r="T1186" i="1"/>
  <c r="V1186" i="1" s="1"/>
  <c r="AF1186" i="1" s="1"/>
  <c r="B1186" i="1" s="1"/>
  <c r="R1187" i="1"/>
  <c r="N1189" i="1"/>
  <c r="Q1189" i="1" s="1"/>
  <c r="U1189" i="1" s="1"/>
  <c r="J1189" i="1"/>
  <c r="F1190" i="1"/>
  <c r="J1190" i="1" l="1"/>
  <c r="N1190" i="1"/>
  <c r="Q1190" i="1" s="1"/>
  <c r="U1190" i="1" s="1"/>
  <c r="F1191" i="1"/>
  <c r="S1187" i="1"/>
  <c r="AE1187" i="1" s="1"/>
  <c r="T1187" i="1"/>
  <c r="V1187" i="1" s="1"/>
  <c r="AF1187" i="1" s="1"/>
  <c r="B1187" i="1" s="1"/>
  <c r="R1188" i="1"/>
  <c r="T1188" i="1" l="1"/>
  <c r="V1188" i="1" s="1"/>
  <c r="AF1188" i="1" s="1"/>
  <c r="B1188" i="1" s="1"/>
  <c r="R1189" i="1"/>
  <c r="S1188" i="1"/>
  <c r="AE1188" i="1" s="1"/>
  <c r="J1191" i="1"/>
  <c r="N1191" i="1"/>
  <c r="Q1191" i="1" s="1"/>
  <c r="U1191" i="1" s="1"/>
  <c r="F1192" i="1"/>
  <c r="N1192" i="1" l="1"/>
  <c r="Q1192" i="1" s="1"/>
  <c r="U1192" i="1" s="1"/>
  <c r="J1192" i="1"/>
  <c r="F1193" i="1"/>
  <c r="S1189" i="1"/>
  <c r="AE1189" i="1" s="1"/>
  <c r="R1190" i="1"/>
  <c r="T1189" i="1"/>
  <c r="V1189" i="1" s="1"/>
  <c r="AF1189" i="1" l="1"/>
  <c r="S1190" i="1"/>
  <c r="AE1190" i="1" s="1"/>
  <c r="T1190" i="1"/>
  <c r="V1190" i="1" s="1"/>
  <c r="AF1190" i="1" s="1"/>
  <c r="B1190" i="1" s="1"/>
  <c r="R1191" i="1"/>
  <c r="N1193" i="1"/>
  <c r="Q1193" i="1" s="1"/>
  <c r="U1193" i="1" s="1"/>
  <c r="J1193" i="1"/>
  <c r="F1194" i="1"/>
  <c r="B1189" i="1" l="1"/>
  <c r="N1194" i="1"/>
  <c r="Q1194" i="1" s="1"/>
  <c r="U1194" i="1" s="1"/>
  <c r="J1194" i="1"/>
  <c r="F1195" i="1"/>
  <c r="S1191" i="1"/>
  <c r="AE1191" i="1" s="1"/>
  <c r="T1191" i="1"/>
  <c r="V1191" i="1" s="1"/>
  <c r="AF1191" i="1" s="1"/>
  <c r="B1191" i="1" s="1"/>
  <c r="R1192" i="1"/>
  <c r="R1193" i="1" l="1"/>
  <c r="S1192" i="1"/>
  <c r="AE1192" i="1" s="1"/>
  <c r="T1192" i="1"/>
  <c r="V1192" i="1" s="1"/>
  <c r="AF1192" i="1" s="1"/>
  <c r="B1192" i="1" s="1"/>
  <c r="N1195" i="1"/>
  <c r="Q1195" i="1" s="1"/>
  <c r="U1195" i="1" s="1"/>
  <c r="J1195" i="1"/>
  <c r="F1196" i="1"/>
  <c r="N1196" i="1" l="1"/>
  <c r="Q1196" i="1" s="1"/>
  <c r="U1196" i="1" s="1"/>
  <c r="J1196" i="1"/>
  <c r="F1197" i="1"/>
  <c r="S1193" i="1"/>
  <c r="AE1193" i="1" s="1"/>
  <c r="R1194" i="1"/>
  <c r="T1193" i="1"/>
  <c r="V1193" i="1" s="1"/>
  <c r="AF1193" i="1" s="1"/>
  <c r="B1193" i="1" s="1"/>
  <c r="S1194" i="1" l="1"/>
  <c r="AE1194" i="1" s="1"/>
  <c r="R1195" i="1"/>
  <c r="T1194" i="1"/>
  <c r="V1194" i="1" s="1"/>
  <c r="AF1194" i="1" s="1"/>
  <c r="B1194" i="1" s="1"/>
  <c r="N1197" i="1"/>
  <c r="Q1197" i="1" s="1"/>
  <c r="U1197" i="1" s="1"/>
  <c r="J1197" i="1"/>
  <c r="F1198" i="1"/>
  <c r="J1198" i="1" l="1"/>
  <c r="N1198" i="1"/>
  <c r="Q1198" i="1" s="1"/>
  <c r="U1198" i="1" s="1"/>
  <c r="F1199" i="1"/>
  <c r="S1195" i="1"/>
  <c r="AE1195" i="1" s="1"/>
  <c r="R1196" i="1"/>
  <c r="T1195" i="1"/>
  <c r="V1195" i="1" s="1"/>
  <c r="AF1195" i="1" s="1"/>
  <c r="B1195" i="1" s="1"/>
  <c r="S1196" i="1" l="1"/>
  <c r="AE1196" i="1" s="1"/>
  <c r="T1196" i="1"/>
  <c r="V1196" i="1" s="1"/>
  <c r="AF1196" i="1" s="1"/>
  <c r="B1196" i="1" s="1"/>
  <c r="R1197" i="1"/>
  <c r="J1199" i="1"/>
  <c r="N1199" i="1"/>
  <c r="Q1199" i="1" s="1"/>
  <c r="U1199" i="1" s="1"/>
  <c r="F1200" i="1"/>
  <c r="J1200" i="1" l="1"/>
  <c r="N1200" i="1"/>
  <c r="Q1200" i="1" s="1"/>
  <c r="U1200" i="1" s="1"/>
  <c r="F1201" i="1"/>
  <c r="R1198" i="1"/>
  <c r="S1197" i="1"/>
  <c r="AE1197" i="1" s="1"/>
  <c r="T1197" i="1"/>
  <c r="V1197" i="1" s="1"/>
  <c r="AF1197" i="1" s="1"/>
  <c r="B1197" i="1" s="1"/>
  <c r="T1198" i="1" l="1"/>
  <c r="V1198" i="1" s="1"/>
  <c r="AF1198" i="1" s="1"/>
  <c r="B1198" i="1" s="1"/>
  <c r="S1198" i="1"/>
  <c r="AE1198" i="1" s="1"/>
  <c r="R1199" i="1"/>
  <c r="J1201" i="1"/>
  <c r="N1201" i="1"/>
  <c r="Q1201" i="1" s="1"/>
  <c r="U1201" i="1" s="1"/>
  <c r="F1202" i="1"/>
  <c r="J1202" i="1" l="1"/>
  <c r="N1202" i="1"/>
  <c r="Q1202" i="1" s="1"/>
  <c r="U1202" i="1" s="1"/>
  <c r="F1203" i="1"/>
  <c r="R1200" i="1"/>
  <c r="T1199" i="1"/>
  <c r="V1199" i="1" s="1"/>
  <c r="AF1199" i="1" s="1"/>
  <c r="B1199" i="1" s="1"/>
  <c r="S1199" i="1"/>
  <c r="AE1199" i="1" s="1"/>
  <c r="S1200" i="1" l="1"/>
  <c r="AE1200" i="1" s="1"/>
  <c r="T1200" i="1"/>
  <c r="V1200" i="1" s="1"/>
  <c r="AF1200" i="1" s="1"/>
  <c r="B1200" i="1" s="1"/>
  <c r="R1201" i="1"/>
  <c r="J1203" i="1"/>
  <c r="N1203" i="1"/>
  <c r="Q1203" i="1" s="1"/>
  <c r="U1203" i="1" s="1"/>
  <c r="F1204" i="1"/>
  <c r="N1204" i="1" l="1"/>
  <c r="Q1204" i="1" s="1"/>
  <c r="U1204" i="1" s="1"/>
  <c r="J1204" i="1"/>
  <c r="F1205" i="1"/>
  <c r="T1201" i="1"/>
  <c r="V1201" i="1" s="1"/>
  <c r="AF1201" i="1" s="1"/>
  <c r="B1201" i="1" s="1"/>
  <c r="R1202" i="1"/>
  <c r="S1201" i="1"/>
  <c r="AE1201" i="1" s="1"/>
  <c r="S1202" i="1" l="1"/>
  <c r="AE1202" i="1" s="1"/>
  <c r="R1203" i="1"/>
  <c r="T1202" i="1"/>
  <c r="V1202" i="1" s="1"/>
  <c r="N1205" i="1"/>
  <c r="Q1205" i="1" s="1"/>
  <c r="U1205" i="1" s="1"/>
  <c r="J1205" i="1"/>
  <c r="F1206" i="1"/>
  <c r="AF1202" i="1" l="1"/>
  <c r="N1206" i="1"/>
  <c r="F1207" i="1"/>
  <c r="J1206" i="1"/>
  <c r="T1203" i="1"/>
  <c r="V1203" i="1" s="1"/>
  <c r="AF1203" i="1" s="1"/>
  <c r="B1203" i="1" s="1"/>
  <c r="S1203" i="1"/>
  <c r="AE1203" i="1" s="1"/>
  <c r="R1204" i="1"/>
  <c r="B1202" i="1" l="1"/>
  <c r="T1204" i="1"/>
  <c r="V1204" i="1" s="1"/>
  <c r="AF1204" i="1" s="1"/>
  <c r="B1204" i="1" s="1"/>
  <c r="R1205" i="1"/>
  <c r="S1204" i="1"/>
  <c r="AE1204" i="1" s="1"/>
  <c r="N1207" i="1"/>
  <c r="J1207" i="1"/>
  <c r="F1208" i="1"/>
  <c r="O1207" i="1"/>
  <c r="Q1206" i="1"/>
  <c r="U1206" i="1" s="1"/>
  <c r="O1208" i="1" l="1"/>
  <c r="O1209" i="1" s="1"/>
  <c r="O1210" i="1" s="1"/>
  <c r="O1211" i="1" s="1"/>
  <c r="O1212" i="1" s="1"/>
  <c r="O1213" i="1" s="1"/>
  <c r="O1214" i="1" s="1"/>
  <c r="O1215" i="1" s="1"/>
  <c r="O1216" i="1" s="1"/>
  <c r="O1217" i="1" s="1"/>
  <c r="O1218" i="1" s="1"/>
  <c r="O1219" i="1" s="1"/>
  <c r="O1220" i="1" s="1"/>
  <c r="O1221" i="1" s="1"/>
  <c r="O1222" i="1" s="1"/>
  <c r="O1223" i="1" s="1"/>
  <c r="O1224" i="1" s="1"/>
  <c r="O1225" i="1" s="1"/>
  <c r="O1226" i="1" s="1"/>
  <c r="O1227" i="1" s="1"/>
  <c r="O1228" i="1" s="1"/>
  <c r="O1229" i="1" s="1"/>
  <c r="O1230" i="1" s="1"/>
  <c r="O1231" i="1" s="1"/>
  <c r="O1232" i="1" s="1"/>
  <c r="O1233" i="1" s="1"/>
  <c r="O1234" i="1" s="1"/>
  <c r="O1235" i="1" s="1"/>
  <c r="P1207" i="1"/>
  <c r="P1208" i="1" s="1"/>
  <c r="P1209" i="1" s="1"/>
  <c r="P1210" i="1" s="1"/>
  <c r="P1211" i="1" s="1"/>
  <c r="P1212" i="1" s="1"/>
  <c r="P1213" i="1" s="1"/>
  <c r="P1214" i="1" s="1"/>
  <c r="P1215" i="1" s="1"/>
  <c r="P1216" i="1" s="1"/>
  <c r="P1217" i="1" s="1"/>
  <c r="P1218" i="1" s="1"/>
  <c r="P1219" i="1" s="1"/>
  <c r="P1220" i="1" s="1"/>
  <c r="P1221" i="1" s="1"/>
  <c r="P1222" i="1" s="1"/>
  <c r="P1223" i="1" s="1"/>
  <c r="P1224" i="1" s="1"/>
  <c r="P1225" i="1" s="1"/>
  <c r="P1226" i="1" s="1"/>
  <c r="P1227" i="1" s="1"/>
  <c r="P1228" i="1" s="1"/>
  <c r="P1229" i="1" s="1"/>
  <c r="P1230" i="1" s="1"/>
  <c r="P1231" i="1" s="1"/>
  <c r="P1232" i="1" s="1"/>
  <c r="P1233" i="1" s="1"/>
  <c r="P1234" i="1" s="1"/>
  <c r="P1235" i="1" s="1"/>
  <c r="N1208" i="1"/>
  <c r="J1208" i="1"/>
  <c r="F1209" i="1"/>
  <c r="T1205" i="1"/>
  <c r="V1205" i="1" s="1"/>
  <c r="AF1205" i="1" s="1"/>
  <c r="B1205" i="1" s="1"/>
  <c r="R1206" i="1"/>
  <c r="S1205" i="1"/>
  <c r="AE1205" i="1" s="1"/>
  <c r="Q1207" i="1" l="1"/>
  <c r="U1207" i="1" s="1"/>
  <c r="Q1208" i="1"/>
  <c r="U1208" i="1" s="1"/>
  <c r="S1206" i="1"/>
  <c r="T1206" i="1"/>
  <c r="V1206" i="1" s="1"/>
  <c r="AF1206" i="1" s="1"/>
  <c r="B1206" i="1" s="1"/>
  <c r="R1207" i="1"/>
  <c r="J1209" i="1"/>
  <c r="N1209" i="1"/>
  <c r="Q1209" i="1" s="1"/>
  <c r="U1209" i="1" s="1"/>
  <c r="F1210" i="1"/>
  <c r="N1210" i="1" l="1"/>
  <c r="Q1210" i="1" s="1"/>
  <c r="U1210" i="1" s="1"/>
  <c r="J1210" i="1"/>
  <c r="F1211" i="1"/>
  <c r="S1207" i="1"/>
  <c r="AE1207" i="1" s="1"/>
  <c r="R1208" i="1"/>
  <c r="T1207" i="1"/>
  <c r="V1207" i="1" s="1"/>
  <c r="AF1207" i="1" s="1"/>
  <c r="B1207" i="1" s="1"/>
  <c r="AE1206" i="1"/>
  <c r="Z1206" i="1"/>
  <c r="AG1206" i="1" l="1"/>
  <c r="S1208" i="1"/>
  <c r="AE1208" i="1" s="1"/>
  <c r="T1208" i="1"/>
  <c r="V1208" i="1" s="1"/>
  <c r="AF1208" i="1" s="1"/>
  <c r="B1208" i="1" s="1"/>
  <c r="R1209" i="1"/>
  <c r="N1211" i="1"/>
  <c r="Q1211" i="1" s="1"/>
  <c r="U1211" i="1" s="1"/>
  <c r="J1211" i="1"/>
  <c r="F1212" i="1"/>
  <c r="J1212" i="1" l="1"/>
  <c r="N1212" i="1"/>
  <c r="Q1212" i="1" s="1"/>
  <c r="U1212" i="1" s="1"/>
  <c r="F1213" i="1"/>
  <c r="R1210" i="1"/>
  <c r="S1209" i="1"/>
  <c r="AE1209" i="1" s="1"/>
  <c r="T1209" i="1"/>
  <c r="V1209" i="1" s="1"/>
  <c r="AF1209" i="1" l="1"/>
  <c r="T1210" i="1"/>
  <c r="V1210" i="1" s="1"/>
  <c r="AF1210" i="1" s="1"/>
  <c r="B1210" i="1" s="1"/>
  <c r="R1211" i="1"/>
  <c r="S1210" i="1"/>
  <c r="AE1210" i="1" s="1"/>
  <c r="J1213" i="1"/>
  <c r="N1213" i="1"/>
  <c r="Q1213" i="1" s="1"/>
  <c r="U1213" i="1" s="1"/>
  <c r="F1214" i="1"/>
  <c r="B1209" i="1" l="1"/>
  <c r="J1214" i="1"/>
  <c r="N1214" i="1"/>
  <c r="Q1214" i="1" s="1"/>
  <c r="U1214" i="1" s="1"/>
  <c r="F1215" i="1"/>
  <c r="R1212" i="1"/>
  <c r="T1211" i="1"/>
  <c r="V1211" i="1" s="1"/>
  <c r="AF1211" i="1" s="1"/>
  <c r="B1211" i="1" s="1"/>
  <c r="S1211" i="1"/>
  <c r="AE1211" i="1" s="1"/>
  <c r="R1213" i="1" l="1"/>
  <c r="T1212" i="1"/>
  <c r="V1212" i="1" s="1"/>
  <c r="AF1212" i="1" s="1"/>
  <c r="B1212" i="1" s="1"/>
  <c r="S1212" i="1"/>
  <c r="AE1212" i="1" s="1"/>
  <c r="N1215" i="1"/>
  <c r="Q1215" i="1" s="1"/>
  <c r="U1215" i="1" s="1"/>
  <c r="J1215" i="1"/>
  <c r="F1216" i="1"/>
  <c r="N1216" i="1" l="1"/>
  <c r="Q1216" i="1" s="1"/>
  <c r="U1216" i="1" s="1"/>
  <c r="J1216" i="1"/>
  <c r="F1217" i="1"/>
  <c r="R1214" i="1"/>
  <c r="T1213" i="1"/>
  <c r="V1213" i="1" s="1"/>
  <c r="AF1213" i="1" s="1"/>
  <c r="B1213" i="1" s="1"/>
  <c r="S1213" i="1"/>
  <c r="AE1213" i="1" s="1"/>
  <c r="S1214" i="1" l="1"/>
  <c r="AE1214" i="1" s="1"/>
  <c r="T1214" i="1"/>
  <c r="V1214" i="1" s="1"/>
  <c r="AF1214" i="1" s="1"/>
  <c r="B1214" i="1" s="1"/>
  <c r="R1215" i="1"/>
  <c r="J1217" i="1"/>
  <c r="N1217" i="1"/>
  <c r="Q1217" i="1" s="1"/>
  <c r="U1217" i="1" s="1"/>
  <c r="F1218" i="1"/>
  <c r="J1218" i="1" l="1"/>
  <c r="N1218" i="1"/>
  <c r="Q1218" i="1" s="1"/>
  <c r="U1218" i="1" s="1"/>
  <c r="F1219" i="1"/>
  <c r="T1215" i="1"/>
  <c r="V1215" i="1" s="1"/>
  <c r="AF1215" i="1" s="1"/>
  <c r="B1215" i="1" s="1"/>
  <c r="S1215" i="1"/>
  <c r="AE1215" i="1" s="1"/>
  <c r="R1216" i="1"/>
  <c r="R1217" i="1" l="1"/>
  <c r="S1216" i="1"/>
  <c r="AE1216" i="1" s="1"/>
  <c r="T1216" i="1"/>
  <c r="V1216" i="1" s="1"/>
  <c r="AF1216" i="1" s="1"/>
  <c r="B1216" i="1" s="1"/>
  <c r="J1219" i="1"/>
  <c r="N1219" i="1"/>
  <c r="Q1219" i="1" s="1"/>
  <c r="U1219" i="1" s="1"/>
  <c r="F1220" i="1"/>
  <c r="J1220" i="1" l="1"/>
  <c r="N1220" i="1"/>
  <c r="Q1220" i="1" s="1"/>
  <c r="U1220" i="1" s="1"/>
  <c r="F1221" i="1"/>
  <c r="T1217" i="1"/>
  <c r="V1217" i="1" s="1"/>
  <c r="AF1217" i="1" s="1"/>
  <c r="B1217" i="1" s="1"/>
  <c r="S1217" i="1"/>
  <c r="AE1217" i="1" s="1"/>
  <c r="R1218" i="1"/>
  <c r="T1218" i="1" l="1"/>
  <c r="V1218" i="1" s="1"/>
  <c r="AF1218" i="1" s="1"/>
  <c r="B1218" i="1" s="1"/>
  <c r="R1219" i="1"/>
  <c r="S1218" i="1"/>
  <c r="AE1218" i="1" s="1"/>
  <c r="J1221" i="1"/>
  <c r="N1221" i="1"/>
  <c r="Q1221" i="1" s="1"/>
  <c r="U1221" i="1" s="1"/>
  <c r="F1222" i="1"/>
  <c r="R1220" i="1" l="1"/>
  <c r="S1219" i="1"/>
  <c r="AE1219" i="1" s="1"/>
  <c r="T1219" i="1"/>
  <c r="V1219" i="1" s="1"/>
  <c r="AF1219" i="1" s="1"/>
  <c r="B1219" i="1" s="1"/>
  <c r="N1222" i="1"/>
  <c r="Q1222" i="1" s="1"/>
  <c r="U1222" i="1" s="1"/>
  <c r="J1222" i="1"/>
  <c r="F1223" i="1"/>
  <c r="N1223" i="1" l="1"/>
  <c r="Q1223" i="1" s="1"/>
  <c r="U1223" i="1" s="1"/>
  <c r="J1223" i="1"/>
  <c r="F1224" i="1"/>
  <c r="S1220" i="1"/>
  <c r="AE1220" i="1" s="1"/>
  <c r="T1220" i="1"/>
  <c r="V1220" i="1" s="1"/>
  <c r="AF1220" i="1" s="1"/>
  <c r="B1220" i="1" s="1"/>
  <c r="R1221" i="1"/>
  <c r="T1221" i="1" l="1"/>
  <c r="V1221" i="1" s="1"/>
  <c r="AF1221" i="1" s="1"/>
  <c r="B1221" i="1" s="1"/>
  <c r="S1221" i="1"/>
  <c r="AE1221" i="1" s="1"/>
  <c r="R1222" i="1"/>
  <c r="J1224" i="1"/>
  <c r="N1224" i="1"/>
  <c r="Q1224" i="1" s="1"/>
  <c r="U1224" i="1" s="1"/>
  <c r="F1225" i="1"/>
  <c r="R1223" i="1" l="1"/>
  <c r="T1222" i="1"/>
  <c r="V1222" i="1" s="1"/>
  <c r="S1222" i="1"/>
  <c r="AE1222" i="1" s="1"/>
  <c r="J1225" i="1"/>
  <c r="N1225" i="1"/>
  <c r="Q1225" i="1" s="1"/>
  <c r="U1225" i="1" s="1"/>
  <c r="F1226" i="1"/>
  <c r="AF1222" i="1" l="1"/>
  <c r="N1226" i="1"/>
  <c r="Q1226" i="1" s="1"/>
  <c r="U1226" i="1" s="1"/>
  <c r="J1226" i="1"/>
  <c r="F1227" i="1"/>
  <c r="R1224" i="1"/>
  <c r="T1223" i="1"/>
  <c r="V1223" i="1" s="1"/>
  <c r="AF1223" i="1" s="1"/>
  <c r="B1223" i="1" s="1"/>
  <c r="S1223" i="1"/>
  <c r="AE1223" i="1" s="1"/>
  <c r="B1222" i="1" l="1"/>
  <c r="R1225" i="1"/>
  <c r="T1224" i="1"/>
  <c r="V1224" i="1" s="1"/>
  <c r="AF1224" i="1" s="1"/>
  <c r="B1224" i="1" s="1"/>
  <c r="S1224" i="1"/>
  <c r="AE1224" i="1" s="1"/>
  <c r="J1227" i="1"/>
  <c r="N1227" i="1"/>
  <c r="Q1227" i="1" s="1"/>
  <c r="U1227" i="1" s="1"/>
  <c r="F1228" i="1"/>
  <c r="J1228" i="1" l="1"/>
  <c r="N1228" i="1"/>
  <c r="Q1228" i="1" s="1"/>
  <c r="U1228" i="1" s="1"/>
  <c r="F1229" i="1"/>
  <c r="R1226" i="1"/>
  <c r="S1225" i="1"/>
  <c r="AE1225" i="1" s="1"/>
  <c r="T1225" i="1"/>
  <c r="V1225" i="1" s="1"/>
  <c r="AF1225" i="1" l="1"/>
  <c r="R1227" i="1"/>
  <c r="S1226" i="1"/>
  <c r="AE1226" i="1" s="1"/>
  <c r="T1226" i="1"/>
  <c r="V1226" i="1" s="1"/>
  <c r="AF1226" i="1" s="1"/>
  <c r="B1226" i="1" s="1"/>
  <c r="N1229" i="1"/>
  <c r="Q1229" i="1" s="1"/>
  <c r="U1229" i="1" s="1"/>
  <c r="J1229" i="1"/>
  <c r="F1230" i="1"/>
  <c r="B1225" i="1" l="1"/>
  <c r="J1230" i="1"/>
  <c r="N1230" i="1"/>
  <c r="Q1230" i="1" s="1"/>
  <c r="U1230" i="1" s="1"/>
  <c r="F1231" i="1"/>
  <c r="S1227" i="1"/>
  <c r="AE1227" i="1" s="1"/>
  <c r="R1228" i="1"/>
  <c r="T1227" i="1"/>
  <c r="V1227" i="1" s="1"/>
  <c r="AF1227" i="1" s="1"/>
  <c r="B1227" i="1" s="1"/>
  <c r="S1228" i="1" l="1"/>
  <c r="AE1228" i="1" s="1"/>
  <c r="R1229" i="1"/>
  <c r="T1228" i="1"/>
  <c r="V1228" i="1" s="1"/>
  <c r="AF1228" i="1" s="1"/>
  <c r="B1228" i="1" s="1"/>
  <c r="J1231" i="1"/>
  <c r="N1231" i="1"/>
  <c r="Q1231" i="1" s="1"/>
  <c r="U1231" i="1" s="1"/>
  <c r="F1232" i="1"/>
  <c r="J1232" i="1" l="1"/>
  <c r="N1232" i="1"/>
  <c r="Q1232" i="1" s="1"/>
  <c r="U1232" i="1" s="1"/>
  <c r="F1233" i="1"/>
  <c r="S1229" i="1"/>
  <c r="AE1229" i="1" s="1"/>
  <c r="T1229" i="1"/>
  <c r="V1229" i="1" s="1"/>
  <c r="AF1229" i="1" s="1"/>
  <c r="B1229" i="1" s="1"/>
  <c r="R1230" i="1"/>
  <c r="R1231" i="1" l="1"/>
  <c r="T1230" i="1"/>
  <c r="V1230" i="1" s="1"/>
  <c r="AF1230" i="1" s="1"/>
  <c r="B1230" i="1" s="1"/>
  <c r="S1230" i="1"/>
  <c r="AE1230" i="1" s="1"/>
  <c r="N1233" i="1"/>
  <c r="Q1233" i="1" s="1"/>
  <c r="U1233" i="1" s="1"/>
  <c r="J1233" i="1"/>
  <c r="F1234" i="1"/>
  <c r="J1234" i="1" l="1"/>
  <c r="N1234" i="1"/>
  <c r="Q1234" i="1" s="1"/>
  <c r="U1234" i="1" s="1"/>
  <c r="F1235" i="1"/>
  <c r="R1232" i="1"/>
  <c r="S1231" i="1"/>
  <c r="AE1231" i="1" s="1"/>
  <c r="T1231" i="1"/>
  <c r="V1231" i="1" s="1"/>
  <c r="AF1231" i="1" s="1"/>
  <c r="B1231" i="1" s="1"/>
  <c r="T1232" i="1" l="1"/>
  <c r="V1232" i="1" s="1"/>
  <c r="AF1232" i="1" s="1"/>
  <c r="B1232" i="1" s="1"/>
  <c r="S1232" i="1"/>
  <c r="AE1232" i="1" s="1"/>
  <c r="R1233" i="1"/>
  <c r="N1235" i="1"/>
  <c r="F1236" i="1"/>
  <c r="J1235" i="1"/>
  <c r="J1236" i="1" l="1"/>
  <c r="N1236" i="1"/>
  <c r="F1237" i="1"/>
  <c r="O1236" i="1"/>
  <c r="Q1235" i="1"/>
  <c r="U1235" i="1" s="1"/>
  <c r="R1234" i="1"/>
  <c r="T1233" i="1"/>
  <c r="V1233" i="1" s="1"/>
  <c r="AF1233" i="1" s="1"/>
  <c r="B1233" i="1" s="1"/>
  <c r="S1233" i="1"/>
  <c r="AE1233" i="1" s="1"/>
  <c r="T1234" i="1" l="1"/>
  <c r="V1234" i="1" s="1"/>
  <c r="AF1234" i="1" s="1"/>
  <c r="B1234" i="1" s="1"/>
  <c r="S1234" i="1"/>
  <c r="AE1234" i="1" s="1"/>
  <c r="R1235" i="1"/>
  <c r="O1237" i="1"/>
  <c r="O1238" i="1" s="1"/>
  <c r="O1239" i="1" s="1"/>
  <c r="O1240" i="1" s="1"/>
  <c r="O1241" i="1" s="1"/>
  <c r="O1242" i="1" s="1"/>
  <c r="O1243" i="1" s="1"/>
  <c r="O1244" i="1" s="1"/>
  <c r="O1245" i="1" s="1"/>
  <c r="O1246" i="1" s="1"/>
  <c r="O1247" i="1" s="1"/>
  <c r="O1248" i="1" s="1"/>
  <c r="O1249" i="1" s="1"/>
  <c r="O1250" i="1" s="1"/>
  <c r="O1251" i="1" s="1"/>
  <c r="O1252" i="1" s="1"/>
  <c r="O1253" i="1" s="1"/>
  <c r="O1254" i="1" s="1"/>
  <c r="O1255" i="1" s="1"/>
  <c r="O1256" i="1" s="1"/>
  <c r="O1257" i="1" s="1"/>
  <c r="O1258" i="1" s="1"/>
  <c r="O1259" i="1" s="1"/>
  <c r="O1260" i="1" s="1"/>
  <c r="O1261" i="1" s="1"/>
  <c r="O1262" i="1" s="1"/>
  <c r="O1263" i="1" s="1"/>
  <c r="O1264" i="1" s="1"/>
  <c r="O1265" i="1" s="1"/>
  <c r="O1266" i="1" s="1"/>
  <c r="P1236" i="1"/>
  <c r="P1237" i="1" s="1"/>
  <c r="P1238" i="1" s="1"/>
  <c r="P1239" i="1" s="1"/>
  <c r="P1240" i="1" s="1"/>
  <c r="P1241" i="1" s="1"/>
  <c r="P1242" i="1" s="1"/>
  <c r="P1243" i="1" s="1"/>
  <c r="P1244" i="1" s="1"/>
  <c r="P1245" i="1" s="1"/>
  <c r="P1246" i="1" s="1"/>
  <c r="P1247" i="1" s="1"/>
  <c r="P1248" i="1" s="1"/>
  <c r="P1249" i="1" s="1"/>
  <c r="P1250" i="1" s="1"/>
  <c r="P1251" i="1" s="1"/>
  <c r="P1252" i="1" s="1"/>
  <c r="P1253" i="1" s="1"/>
  <c r="P1254" i="1" s="1"/>
  <c r="P1255" i="1" s="1"/>
  <c r="P1256" i="1" s="1"/>
  <c r="P1257" i="1" s="1"/>
  <c r="P1258" i="1" s="1"/>
  <c r="P1259" i="1" s="1"/>
  <c r="P1260" i="1" s="1"/>
  <c r="P1261" i="1" s="1"/>
  <c r="P1262" i="1" s="1"/>
  <c r="P1263" i="1" s="1"/>
  <c r="P1264" i="1" s="1"/>
  <c r="P1265" i="1" s="1"/>
  <c r="P1266" i="1" s="1"/>
  <c r="N1237" i="1"/>
  <c r="J1237" i="1"/>
  <c r="F1238" i="1"/>
  <c r="Q1237" i="1" l="1"/>
  <c r="U1237" i="1" s="1"/>
  <c r="N1238" i="1"/>
  <c r="Q1238" i="1" s="1"/>
  <c r="U1238" i="1" s="1"/>
  <c r="J1238" i="1"/>
  <c r="F1239" i="1"/>
  <c r="T1235" i="1"/>
  <c r="V1235" i="1" s="1"/>
  <c r="AF1235" i="1" s="1"/>
  <c r="B1235" i="1" s="1"/>
  <c r="S1235" i="1"/>
  <c r="R1236" i="1"/>
  <c r="Q1236" i="1"/>
  <c r="U1236" i="1" s="1"/>
  <c r="T1236" i="1" l="1"/>
  <c r="V1236" i="1" s="1"/>
  <c r="S1236" i="1"/>
  <c r="AE1236" i="1" s="1"/>
  <c r="R1237" i="1"/>
  <c r="N1239" i="1"/>
  <c r="Q1239" i="1" s="1"/>
  <c r="U1239" i="1" s="1"/>
  <c r="J1239" i="1"/>
  <c r="F1240" i="1"/>
  <c r="Z1235" i="1"/>
  <c r="AE1235" i="1"/>
  <c r="AF1236" i="1" l="1"/>
  <c r="AG1235" i="1"/>
  <c r="J1240" i="1"/>
  <c r="N1240" i="1"/>
  <c r="Q1240" i="1" s="1"/>
  <c r="U1240" i="1" s="1"/>
  <c r="F1241" i="1"/>
  <c r="T1237" i="1"/>
  <c r="V1237" i="1" s="1"/>
  <c r="AF1237" i="1" s="1"/>
  <c r="B1237" i="1" s="1"/>
  <c r="S1237" i="1"/>
  <c r="AE1237" i="1" s="1"/>
  <c r="R1238" i="1"/>
  <c r="B1236" i="1" l="1"/>
  <c r="R1239" i="1"/>
  <c r="S1238" i="1"/>
  <c r="AE1238" i="1" s="1"/>
  <c r="T1238" i="1"/>
  <c r="V1238" i="1" s="1"/>
  <c r="AF1238" i="1" s="1"/>
  <c r="B1238" i="1" s="1"/>
  <c r="N1241" i="1"/>
  <c r="Q1241" i="1" s="1"/>
  <c r="U1241" i="1" s="1"/>
  <c r="J1241" i="1"/>
  <c r="F1242" i="1"/>
  <c r="N1242" i="1" l="1"/>
  <c r="Q1242" i="1" s="1"/>
  <c r="U1242" i="1" s="1"/>
  <c r="J1242" i="1"/>
  <c r="F1243" i="1"/>
  <c r="R1240" i="1"/>
  <c r="T1239" i="1"/>
  <c r="V1239" i="1" s="1"/>
  <c r="AF1239" i="1" s="1"/>
  <c r="B1239" i="1" s="1"/>
  <c r="S1239" i="1"/>
  <c r="AE1239" i="1" s="1"/>
  <c r="R1241" i="1" l="1"/>
  <c r="S1240" i="1"/>
  <c r="AE1240" i="1" s="1"/>
  <c r="T1240" i="1"/>
  <c r="V1240" i="1" s="1"/>
  <c r="AF1240" i="1" s="1"/>
  <c r="B1240" i="1" s="1"/>
  <c r="N1243" i="1"/>
  <c r="Q1243" i="1" s="1"/>
  <c r="U1243" i="1" s="1"/>
  <c r="J1243" i="1"/>
  <c r="F1244" i="1"/>
  <c r="N1244" i="1" l="1"/>
  <c r="Q1244" i="1" s="1"/>
  <c r="U1244" i="1" s="1"/>
  <c r="J1244" i="1"/>
  <c r="F1245" i="1"/>
  <c r="S1241" i="1"/>
  <c r="AE1241" i="1" s="1"/>
  <c r="R1242" i="1"/>
  <c r="T1241" i="1"/>
  <c r="V1241" i="1" s="1"/>
  <c r="AF1241" i="1" s="1"/>
  <c r="B1241" i="1" s="1"/>
  <c r="S1242" i="1" l="1"/>
  <c r="AE1242" i="1" s="1"/>
  <c r="T1242" i="1"/>
  <c r="V1242" i="1" s="1"/>
  <c r="AF1242" i="1" s="1"/>
  <c r="B1242" i="1" s="1"/>
  <c r="R1243" i="1"/>
  <c r="N1245" i="1"/>
  <c r="Q1245" i="1" s="1"/>
  <c r="U1245" i="1" s="1"/>
  <c r="J1245" i="1"/>
  <c r="F1246" i="1"/>
  <c r="N1246" i="1" l="1"/>
  <c r="Q1246" i="1" s="1"/>
  <c r="U1246" i="1" s="1"/>
  <c r="J1246" i="1"/>
  <c r="F1247" i="1"/>
  <c r="T1243" i="1"/>
  <c r="V1243" i="1" s="1"/>
  <c r="AF1243" i="1" s="1"/>
  <c r="B1243" i="1" s="1"/>
  <c r="S1243" i="1"/>
  <c r="AE1243" i="1" s="1"/>
  <c r="R1244" i="1"/>
  <c r="S1244" i="1" l="1"/>
  <c r="AE1244" i="1" s="1"/>
  <c r="R1245" i="1"/>
  <c r="T1244" i="1"/>
  <c r="V1244" i="1" s="1"/>
  <c r="AF1244" i="1" s="1"/>
  <c r="B1244" i="1" s="1"/>
  <c r="N1247" i="1"/>
  <c r="Q1247" i="1" s="1"/>
  <c r="U1247" i="1" s="1"/>
  <c r="J1247" i="1"/>
  <c r="F1248" i="1"/>
  <c r="J1248" i="1" l="1"/>
  <c r="N1248" i="1"/>
  <c r="Q1248" i="1" s="1"/>
  <c r="U1248" i="1" s="1"/>
  <c r="F1249" i="1"/>
  <c r="S1245" i="1"/>
  <c r="AE1245" i="1" s="1"/>
  <c r="T1245" i="1"/>
  <c r="V1245" i="1" s="1"/>
  <c r="AF1245" i="1" s="1"/>
  <c r="B1245" i="1" s="1"/>
  <c r="R1246" i="1"/>
  <c r="T1246" i="1" l="1"/>
  <c r="V1246" i="1" s="1"/>
  <c r="AF1246" i="1" s="1"/>
  <c r="B1246" i="1" s="1"/>
  <c r="R1247" i="1"/>
  <c r="S1246" i="1"/>
  <c r="AE1246" i="1" s="1"/>
  <c r="J1249" i="1"/>
  <c r="N1249" i="1"/>
  <c r="Q1249" i="1" s="1"/>
  <c r="U1249" i="1" s="1"/>
  <c r="F1250" i="1"/>
  <c r="J1250" i="1" l="1"/>
  <c r="N1250" i="1"/>
  <c r="Q1250" i="1" s="1"/>
  <c r="U1250" i="1" s="1"/>
  <c r="F1251" i="1"/>
  <c r="T1247" i="1"/>
  <c r="V1247" i="1" s="1"/>
  <c r="AF1247" i="1" s="1"/>
  <c r="B1247" i="1" s="1"/>
  <c r="R1248" i="1"/>
  <c r="S1247" i="1"/>
  <c r="AE1247" i="1" s="1"/>
  <c r="S1248" i="1" l="1"/>
  <c r="AE1248" i="1" s="1"/>
  <c r="R1249" i="1"/>
  <c r="T1248" i="1"/>
  <c r="V1248" i="1" s="1"/>
  <c r="AF1248" i="1" s="1"/>
  <c r="B1248" i="1" s="1"/>
  <c r="N1251" i="1"/>
  <c r="Q1251" i="1" s="1"/>
  <c r="U1251" i="1" s="1"/>
  <c r="J1251" i="1"/>
  <c r="F1252" i="1"/>
  <c r="N1252" i="1" l="1"/>
  <c r="Q1252" i="1" s="1"/>
  <c r="U1252" i="1" s="1"/>
  <c r="J1252" i="1"/>
  <c r="F1253" i="1"/>
  <c r="S1249" i="1"/>
  <c r="AE1249" i="1" s="1"/>
  <c r="T1249" i="1"/>
  <c r="V1249" i="1" s="1"/>
  <c r="AF1249" i="1" s="1"/>
  <c r="B1249" i="1" s="1"/>
  <c r="R1250" i="1"/>
  <c r="S1250" i="1" l="1"/>
  <c r="AE1250" i="1" s="1"/>
  <c r="R1251" i="1"/>
  <c r="T1250" i="1"/>
  <c r="V1250" i="1" s="1"/>
  <c r="AF1250" i="1" s="1"/>
  <c r="B1250" i="1" s="1"/>
  <c r="N1253" i="1"/>
  <c r="Q1253" i="1" s="1"/>
  <c r="U1253" i="1" s="1"/>
  <c r="J1253" i="1"/>
  <c r="F1254" i="1"/>
  <c r="J1254" i="1" l="1"/>
  <c r="N1254" i="1"/>
  <c r="Q1254" i="1" s="1"/>
  <c r="U1254" i="1" s="1"/>
  <c r="F1255" i="1"/>
  <c r="R1252" i="1"/>
  <c r="S1251" i="1"/>
  <c r="AE1251" i="1" s="1"/>
  <c r="T1251" i="1"/>
  <c r="V1251" i="1" s="1"/>
  <c r="AF1251" i="1" l="1"/>
  <c r="T1252" i="1"/>
  <c r="V1252" i="1" s="1"/>
  <c r="AF1252" i="1" s="1"/>
  <c r="B1252" i="1" s="1"/>
  <c r="S1252" i="1"/>
  <c r="AE1252" i="1" s="1"/>
  <c r="R1253" i="1"/>
  <c r="N1255" i="1"/>
  <c r="Q1255" i="1" s="1"/>
  <c r="U1255" i="1" s="1"/>
  <c r="J1255" i="1"/>
  <c r="F1256" i="1"/>
  <c r="B1251" i="1" l="1"/>
  <c r="N1256" i="1"/>
  <c r="Q1256" i="1" s="1"/>
  <c r="U1256" i="1" s="1"/>
  <c r="J1256" i="1"/>
  <c r="F1257" i="1"/>
  <c r="T1253" i="1"/>
  <c r="V1253" i="1" s="1"/>
  <c r="AF1253" i="1" s="1"/>
  <c r="B1253" i="1" s="1"/>
  <c r="S1253" i="1"/>
  <c r="AE1253" i="1" s="1"/>
  <c r="R1254" i="1"/>
  <c r="S1254" i="1" l="1"/>
  <c r="AE1254" i="1" s="1"/>
  <c r="R1255" i="1"/>
  <c r="T1254" i="1"/>
  <c r="V1254" i="1" s="1"/>
  <c r="AF1254" i="1" s="1"/>
  <c r="B1254" i="1" s="1"/>
  <c r="J1257" i="1"/>
  <c r="N1257" i="1"/>
  <c r="Q1257" i="1" s="1"/>
  <c r="U1257" i="1" s="1"/>
  <c r="F1258" i="1"/>
  <c r="J1258" i="1" l="1"/>
  <c r="N1258" i="1"/>
  <c r="Q1258" i="1" s="1"/>
  <c r="U1258" i="1" s="1"/>
  <c r="F1259" i="1"/>
  <c r="R1256" i="1"/>
  <c r="S1255" i="1"/>
  <c r="AE1255" i="1" s="1"/>
  <c r="T1255" i="1"/>
  <c r="V1255" i="1" s="1"/>
  <c r="AF1255" i="1" s="1"/>
  <c r="B1255" i="1" s="1"/>
  <c r="T1256" i="1" l="1"/>
  <c r="V1256" i="1" s="1"/>
  <c r="AF1256" i="1" s="1"/>
  <c r="B1256" i="1" s="1"/>
  <c r="S1256" i="1"/>
  <c r="AE1256" i="1" s="1"/>
  <c r="R1257" i="1"/>
  <c r="J1259" i="1"/>
  <c r="N1259" i="1"/>
  <c r="Q1259" i="1" s="1"/>
  <c r="U1259" i="1" s="1"/>
  <c r="F1260" i="1"/>
  <c r="T1257" i="1" l="1"/>
  <c r="V1257" i="1" s="1"/>
  <c r="AF1257" i="1" s="1"/>
  <c r="B1257" i="1" s="1"/>
  <c r="R1258" i="1"/>
  <c r="S1257" i="1"/>
  <c r="AE1257" i="1" s="1"/>
  <c r="J1260" i="1"/>
  <c r="N1260" i="1"/>
  <c r="Q1260" i="1" s="1"/>
  <c r="U1260" i="1" s="1"/>
  <c r="F1261" i="1"/>
  <c r="N1261" i="1" l="1"/>
  <c r="Q1261" i="1" s="1"/>
  <c r="U1261" i="1" s="1"/>
  <c r="J1261" i="1"/>
  <c r="F1262" i="1"/>
  <c r="S1258" i="1"/>
  <c r="AE1258" i="1" s="1"/>
  <c r="R1259" i="1"/>
  <c r="T1258" i="1"/>
  <c r="V1258" i="1" s="1"/>
  <c r="AF1258" i="1" s="1"/>
  <c r="B1258" i="1" s="1"/>
  <c r="S1259" i="1" l="1"/>
  <c r="AE1259" i="1" s="1"/>
  <c r="T1259" i="1"/>
  <c r="V1259" i="1" s="1"/>
  <c r="AF1259" i="1" s="1"/>
  <c r="B1259" i="1" s="1"/>
  <c r="R1260" i="1"/>
  <c r="J1262" i="1"/>
  <c r="N1262" i="1"/>
  <c r="Q1262" i="1" s="1"/>
  <c r="U1262" i="1" s="1"/>
  <c r="F1263" i="1"/>
  <c r="R1261" i="1" l="1"/>
  <c r="S1260" i="1"/>
  <c r="AE1260" i="1" s="1"/>
  <c r="T1260" i="1"/>
  <c r="V1260" i="1" s="1"/>
  <c r="AF1260" i="1" s="1"/>
  <c r="B1260" i="1" s="1"/>
  <c r="N1263" i="1"/>
  <c r="Q1263" i="1" s="1"/>
  <c r="U1263" i="1" s="1"/>
  <c r="J1263" i="1"/>
  <c r="F1264" i="1"/>
  <c r="J1264" i="1" l="1"/>
  <c r="N1264" i="1"/>
  <c r="Q1264" i="1" s="1"/>
  <c r="U1264" i="1" s="1"/>
  <c r="F1265" i="1"/>
  <c r="T1261" i="1"/>
  <c r="V1261" i="1" s="1"/>
  <c r="AF1261" i="1" s="1"/>
  <c r="B1261" i="1" s="1"/>
  <c r="R1262" i="1"/>
  <c r="S1261" i="1"/>
  <c r="AE1261" i="1" s="1"/>
  <c r="S1262" i="1" l="1"/>
  <c r="AE1262" i="1" s="1"/>
  <c r="T1262" i="1"/>
  <c r="V1262" i="1" s="1"/>
  <c r="AF1262" i="1" s="1"/>
  <c r="B1262" i="1" s="1"/>
  <c r="R1263" i="1"/>
  <c r="N1265" i="1"/>
  <c r="Q1265" i="1" s="1"/>
  <c r="U1265" i="1" s="1"/>
  <c r="J1265" i="1"/>
  <c r="F1266" i="1"/>
  <c r="F1267" i="1" l="1"/>
  <c r="J1266" i="1"/>
  <c r="N1266" i="1"/>
  <c r="S1263" i="1"/>
  <c r="AE1263" i="1" s="1"/>
  <c r="T1263" i="1"/>
  <c r="V1263" i="1" s="1"/>
  <c r="AF1263" i="1" s="1"/>
  <c r="B1263" i="1" s="1"/>
  <c r="R1264" i="1"/>
  <c r="O1267" i="1" l="1"/>
  <c r="Q1266" i="1"/>
  <c r="U1266" i="1" s="1"/>
  <c r="S1264" i="1"/>
  <c r="AE1264" i="1" s="1"/>
  <c r="R1265" i="1"/>
  <c r="T1264" i="1"/>
  <c r="V1264" i="1" s="1"/>
  <c r="AF1264" i="1" s="1"/>
  <c r="B1264" i="1" s="1"/>
  <c r="J1267" i="1"/>
  <c r="N1267" i="1"/>
  <c r="F1268" i="1"/>
  <c r="R1266" i="1" l="1"/>
  <c r="T1265" i="1"/>
  <c r="V1265" i="1" s="1"/>
  <c r="AF1265" i="1" s="1"/>
  <c r="B1265" i="1" s="1"/>
  <c r="S1265" i="1"/>
  <c r="AE1265" i="1" s="1"/>
  <c r="J1268" i="1"/>
  <c r="N1268" i="1"/>
  <c r="F1269" i="1"/>
  <c r="O1268" i="1"/>
  <c r="O1269" i="1" s="1"/>
  <c r="O1270" i="1" s="1"/>
  <c r="O1271" i="1" s="1"/>
  <c r="O1272" i="1" s="1"/>
  <c r="O1273" i="1" s="1"/>
  <c r="O1274" i="1" s="1"/>
  <c r="O1275" i="1" s="1"/>
  <c r="O1276" i="1" s="1"/>
  <c r="O1277" i="1" s="1"/>
  <c r="O1278" i="1" s="1"/>
  <c r="O1279" i="1" s="1"/>
  <c r="O1280" i="1" s="1"/>
  <c r="O1281" i="1" s="1"/>
  <c r="O1282" i="1" s="1"/>
  <c r="O1283" i="1" s="1"/>
  <c r="O1284" i="1" s="1"/>
  <c r="O1285" i="1" s="1"/>
  <c r="O1286" i="1" s="1"/>
  <c r="O1287" i="1" s="1"/>
  <c r="O1288" i="1" s="1"/>
  <c r="O1289" i="1" s="1"/>
  <c r="O1290" i="1" s="1"/>
  <c r="O1291" i="1" s="1"/>
  <c r="O1292" i="1" s="1"/>
  <c r="O1293" i="1" s="1"/>
  <c r="O1294" i="1" s="1"/>
  <c r="O1295" i="1" s="1"/>
  <c r="O1296" i="1" s="1"/>
  <c r="P1267" i="1"/>
  <c r="P1268" i="1" s="1"/>
  <c r="P1269" i="1" s="1"/>
  <c r="P1270" i="1" s="1"/>
  <c r="P1271" i="1" s="1"/>
  <c r="P1272" i="1" s="1"/>
  <c r="P1273" i="1" s="1"/>
  <c r="P1274" i="1" s="1"/>
  <c r="P1275" i="1" s="1"/>
  <c r="P1276" i="1" s="1"/>
  <c r="P1277" i="1" s="1"/>
  <c r="P1278" i="1" s="1"/>
  <c r="P1279" i="1" s="1"/>
  <c r="P1280" i="1" s="1"/>
  <c r="P1281" i="1" s="1"/>
  <c r="P1282" i="1" s="1"/>
  <c r="P1283" i="1" s="1"/>
  <c r="P1284" i="1" s="1"/>
  <c r="P1285" i="1" s="1"/>
  <c r="P1286" i="1" s="1"/>
  <c r="P1287" i="1" s="1"/>
  <c r="P1288" i="1" s="1"/>
  <c r="P1289" i="1" s="1"/>
  <c r="P1290" i="1" s="1"/>
  <c r="P1291" i="1" s="1"/>
  <c r="P1292" i="1" s="1"/>
  <c r="P1293" i="1" s="1"/>
  <c r="P1294" i="1" s="1"/>
  <c r="P1295" i="1" s="1"/>
  <c r="P1296" i="1" s="1"/>
  <c r="Q1268" i="1" l="1"/>
  <c r="U1268" i="1" s="1"/>
  <c r="J1269" i="1"/>
  <c r="N1269" i="1"/>
  <c r="Q1269" i="1" s="1"/>
  <c r="U1269" i="1" s="1"/>
  <c r="F1270" i="1"/>
  <c r="R1267" i="1"/>
  <c r="S1266" i="1"/>
  <c r="T1266" i="1"/>
  <c r="V1266" i="1" s="1"/>
  <c r="Q1267" i="1"/>
  <c r="U1267" i="1" s="1"/>
  <c r="AF1266" i="1" l="1"/>
  <c r="Z1266" i="1"/>
  <c r="AE1266" i="1"/>
  <c r="R1268" i="1"/>
  <c r="T1267" i="1"/>
  <c r="V1267" i="1" s="1"/>
  <c r="AF1267" i="1" s="1"/>
  <c r="B1267" i="1" s="1"/>
  <c r="S1267" i="1"/>
  <c r="AE1267" i="1" s="1"/>
  <c r="N1270" i="1"/>
  <c r="Q1270" i="1" s="1"/>
  <c r="U1270" i="1" s="1"/>
  <c r="J1270" i="1"/>
  <c r="F1271" i="1"/>
  <c r="B1266" i="1" l="1"/>
  <c r="N1271" i="1"/>
  <c r="Q1271" i="1" s="1"/>
  <c r="U1271" i="1" s="1"/>
  <c r="J1271" i="1"/>
  <c r="F1272" i="1"/>
  <c r="S1268" i="1"/>
  <c r="AE1268" i="1" s="1"/>
  <c r="R1269" i="1"/>
  <c r="T1268" i="1"/>
  <c r="V1268" i="1" s="1"/>
  <c r="AF1268" i="1" s="1"/>
  <c r="B1268" i="1" s="1"/>
  <c r="AG1266" i="1"/>
  <c r="T1269" i="1" l="1"/>
  <c r="V1269" i="1" s="1"/>
  <c r="AF1269" i="1" s="1"/>
  <c r="B1269" i="1" s="1"/>
  <c r="S1269" i="1"/>
  <c r="AE1269" i="1" s="1"/>
  <c r="R1270" i="1"/>
  <c r="N1272" i="1"/>
  <c r="Q1272" i="1" s="1"/>
  <c r="U1272" i="1" s="1"/>
  <c r="J1272" i="1"/>
  <c r="F1273" i="1"/>
  <c r="F1274" i="1" l="1"/>
  <c r="N1273" i="1"/>
  <c r="Q1273" i="1" s="1"/>
  <c r="U1273" i="1" s="1"/>
  <c r="J1273" i="1"/>
  <c r="S1270" i="1"/>
  <c r="AE1270" i="1" s="1"/>
  <c r="R1271" i="1"/>
  <c r="T1270" i="1"/>
  <c r="V1270" i="1" s="1"/>
  <c r="AF1270" i="1" s="1"/>
  <c r="B1270" i="1" s="1"/>
  <c r="R1272" i="1" l="1"/>
  <c r="T1271" i="1"/>
  <c r="V1271" i="1" s="1"/>
  <c r="AF1271" i="1" s="1"/>
  <c r="B1271" i="1" s="1"/>
  <c r="S1271" i="1"/>
  <c r="AE1271" i="1" s="1"/>
  <c r="N1274" i="1"/>
  <c r="Q1274" i="1" s="1"/>
  <c r="U1274" i="1" s="1"/>
  <c r="J1274" i="1"/>
  <c r="F1275" i="1"/>
  <c r="J1275" i="1" l="1"/>
  <c r="N1275" i="1"/>
  <c r="Q1275" i="1" s="1"/>
  <c r="U1275" i="1" s="1"/>
  <c r="F1276" i="1"/>
  <c r="R1273" i="1"/>
  <c r="T1272" i="1"/>
  <c r="V1272" i="1" s="1"/>
  <c r="AF1272" i="1" s="1"/>
  <c r="B1272" i="1" s="1"/>
  <c r="S1272" i="1"/>
  <c r="AE1272" i="1" s="1"/>
  <c r="T1273" i="1" l="1"/>
  <c r="V1273" i="1" s="1"/>
  <c r="AF1273" i="1" s="1"/>
  <c r="B1273" i="1" s="1"/>
  <c r="S1273" i="1"/>
  <c r="AE1273" i="1" s="1"/>
  <c r="R1274" i="1"/>
  <c r="J1276" i="1"/>
  <c r="N1276" i="1"/>
  <c r="Q1276" i="1" s="1"/>
  <c r="U1276" i="1" s="1"/>
  <c r="F1277" i="1"/>
  <c r="N1277" i="1" l="1"/>
  <c r="Q1277" i="1" s="1"/>
  <c r="U1277" i="1" s="1"/>
  <c r="J1277" i="1"/>
  <c r="F1278" i="1"/>
  <c r="T1274" i="1"/>
  <c r="V1274" i="1" s="1"/>
  <c r="AF1274" i="1" s="1"/>
  <c r="B1274" i="1" s="1"/>
  <c r="R1275" i="1"/>
  <c r="S1274" i="1"/>
  <c r="AE1274" i="1" s="1"/>
  <c r="T1275" i="1" l="1"/>
  <c r="V1275" i="1" s="1"/>
  <c r="AF1275" i="1" s="1"/>
  <c r="B1275" i="1" s="1"/>
  <c r="S1275" i="1"/>
  <c r="AE1275" i="1" s="1"/>
  <c r="R1276" i="1"/>
  <c r="J1278" i="1"/>
  <c r="N1278" i="1"/>
  <c r="Q1278" i="1" s="1"/>
  <c r="U1278" i="1" s="1"/>
  <c r="F1279" i="1"/>
  <c r="R1277" i="1" l="1"/>
  <c r="S1276" i="1"/>
  <c r="AE1276" i="1" s="1"/>
  <c r="T1276" i="1"/>
  <c r="V1276" i="1" s="1"/>
  <c r="AF1276" i="1" s="1"/>
  <c r="B1276" i="1" s="1"/>
  <c r="N1279" i="1"/>
  <c r="Q1279" i="1" s="1"/>
  <c r="U1279" i="1" s="1"/>
  <c r="J1279" i="1"/>
  <c r="F1280" i="1"/>
  <c r="J1280" i="1" l="1"/>
  <c r="N1280" i="1"/>
  <c r="Q1280" i="1" s="1"/>
  <c r="U1280" i="1" s="1"/>
  <c r="F1281" i="1"/>
  <c r="S1277" i="1"/>
  <c r="AE1277" i="1" s="1"/>
  <c r="R1278" i="1"/>
  <c r="T1277" i="1"/>
  <c r="V1277" i="1" s="1"/>
  <c r="AF1277" i="1" s="1"/>
  <c r="B1277" i="1" s="1"/>
  <c r="T1278" i="1" l="1"/>
  <c r="V1278" i="1" s="1"/>
  <c r="AF1278" i="1" s="1"/>
  <c r="B1278" i="1" s="1"/>
  <c r="S1278" i="1"/>
  <c r="AE1278" i="1" s="1"/>
  <c r="R1279" i="1"/>
  <c r="J1281" i="1"/>
  <c r="N1281" i="1"/>
  <c r="Q1281" i="1" s="1"/>
  <c r="U1281" i="1" s="1"/>
  <c r="F1282" i="1"/>
  <c r="T1279" i="1" l="1"/>
  <c r="V1279" i="1" s="1"/>
  <c r="AF1279" i="1" s="1"/>
  <c r="B1279" i="1" s="1"/>
  <c r="R1280" i="1"/>
  <c r="S1279" i="1"/>
  <c r="AE1279" i="1" s="1"/>
  <c r="J1282" i="1"/>
  <c r="N1282" i="1"/>
  <c r="Q1282" i="1" s="1"/>
  <c r="U1282" i="1" s="1"/>
  <c r="F1283" i="1"/>
  <c r="S1280" i="1" l="1"/>
  <c r="AE1280" i="1" s="1"/>
  <c r="T1280" i="1"/>
  <c r="V1280" i="1" s="1"/>
  <c r="AF1280" i="1" s="1"/>
  <c r="B1280" i="1" s="1"/>
  <c r="R1281" i="1"/>
  <c r="N1283" i="1"/>
  <c r="Q1283" i="1" s="1"/>
  <c r="U1283" i="1" s="1"/>
  <c r="J1283" i="1"/>
  <c r="F1284" i="1"/>
  <c r="J1284" i="1" l="1"/>
  <c r="N1284" i="1"/>
  <c r="Q1284" i="1" s="1"/>
  <c r="U1284" i="1" s="1"/>
  <c r="F1285" i="1"/>
  <c r="T1281" i="1"/>
  <c r="V1281" i="1" s="1"/>
  <c r="R1282" i="1"/>
  <c r="S1281" i="1"/>
  <c r="AE1281" i="1" s="1"/>
  <c r="AF1281" i="1" l="1"/>
  <c r="R1283" i="1"/>
  <c r="T1282" i="1"/>
  <c r="V1282" i="1" s="1"/>
  <c r="AF1282" i="1" s="1"/>
  <c r="B1282" i="1" s="1"/>
  <c r="S1282" i="1"/>
  <c r="AE1282" i="1" s="1"/>
  <c r="N1285" i="1"/>
  <c r="Q1285" i="1" s="1"/>
  <c r="U1285" i="1" s="1"/>
  <c r="J1285" i="1"/>
  <c r="F1286" i="1"/>
  <c r="B1281" i="1" l="1"/>
  <c r="J1286" i="1"/>
  <c r="N1286" i="1"/>
  <c r="Q1286" i="1" s="1"/>
  <c r="U1286" i="1" s="1"/>
  <c r="F1287" i="1"/>
  <c r="T1283" i="1"/>
  <c r="V1283" i="1" s="1"/>
  <c r="AF1283" i="1" s="1"/>
  <c r="B1283" i="1" s="1"/>
  <c r="S1283" i="1"/>
  <c r="AE1283" i="1" s="1"/>
  <c r="R1284" i="1"/>
  <c r="T1284" i="1" l="1"/>
  <c r="V1284" i="1" s="1"/>
  <c r="AF1284" i="1" s="1"/>
  <c r="B1284" i="1" s="1"/>
  <c r="R1285" i="1"/>
  <c r="S1284" i="1"/>
  <c r="AE1284" i="1" s="1"/>
  <c r="N1287" i="1"/>
  <c r="Q1287" i="1" s="1"/>
  <c r="U1287" i="1" s="1"/>
  <c r="J1287" i="1"/>
  <c r="F1288" i="1"/>
  <c r="J1288" i="1" l="1"/>
  <c r="N1288" i="1"/>
  <c r="Q1288" i="1" s="1"/>
  <c r="U1288" i="1" s="1"/>
  <c r="F1289" i="1"/>
  <c r="R1286" i="1"/>
  <c r="T1285" i="1"/>
  <c r="V1285" i="1" s="1"/>
  <c r="AF1285" i="1" s="1"/>
  <c r="B1285" i="1" s="1"/>
  <c r="S1285" i="1"/>
  <c r="AE1285" i="1" s="1"/>
  <c r="S1286" i="1" l="1"/>
  <c r="AE1286" i="1" s="1"/>
  <c r="R1287" i="1"/>
  <c r="T1286" i="1"/>
  <c r="V1286" i="1" s="1"/>
  <c r="AF1286" i="1" s="1"/>
  <c r="B1286" i="1" s="1"/>
  <c r="J1289" i="1"/>
  <c r="N1289" i="1"/>
  <c r="Q1289" i="1" s="1"/>
  <c r="U1289" i="1" s="1"/>
  <c r="F1290" i="1"/>
  <c r="N1290" i="1" l="1"/>
  <c r="Q1290" i="1" s="1"/>
  <c r="U1290" i="1" s="1"/>
  <c r="J1290" i="1"/>
  <c r="F1291" i="1"/>
  <c r="S1287" i="1"/>
  <c r="AE1287" i="1" s="1"/>
  <c r="T1287" i="1"/>
  <c r="V1287" i="1" s="1"/>
  <c r="AF1287" i="1" s="1"/>
  <c r="B1287" i="1" s="1"/>
  <c r="R1288" i="1"/>
  <c r="R1289" i="1" l="1"/>
  <c r="T1288" i="1"/>
  <c r="V1288" i="1" s="1"/>
  <c r="AF1288" i="1" s="1"/>
  <c r="B1288" i="1" s="1"/>
  <c r="S1288" i="1"/>
  <c r="AE1288" i="1" s="1"/>
  <c r="N1291" i="1"/>
  <c r="Q1291" i="1" s="1"/>
  <c r="U1291" i="1" s="1"/>
  <c r="J1291" i="1"/>
  <c r="F1292" i="1"/>
  <c r="J1292" i="1" l="1"/>
  <c r="N1292" i="1"/>
  <c r="Q1292" i="1" s="1"/>
  <c r="U1292" i="1" s="1"/>
  <c r="F1293" i="1"/>
  <c r="T1289" i="1"/>
  <c r="V1289" i="1" s="1"/>
  <c r="AF1289" i="1" s="1"/>
  <c r="B1289" i="1" s="1"/>
  <c r="R1290" i="1"/>
  <c r="S1289" i="1"/>
  <c r="AE1289" i="1" s="1"/>
  <c r="S1290" i="1" l="1"/>
  <c r="AE1290" i="1" s="1"/>
  <c r="T1290" i="1"/>
  <c r="V1290" i="1" s="1"/>
  <c r="AF1290" i="1" s="1"/>
  <c r="B1290" i="1" s="1"/>
  <c r="R1291" i="1"/>
  <c r="J1293" i="1"/>
  <c r="N1293" i="1"/>
  <c r="Q1293" i="1" s="1"/>
  <c r="U1293" i="1" s="1"/>
  <c r="F1294" i="1"/>
  <c r="N1294" i="1" l="1"/>
  <c r="Q1294" i="1" s="1"/>
  <c r="U1294" i="1" s="1"/>
  <c r="J1294" i="1"/>
  <c r="F1295" i="1"/>
  <c r="T1291" i="1"/>
  <c r="V1291" i="1" s="1"/>
  <c r="AF1291" i="1" s="1"/>
  <c r="B1291" i="1" s="1"/>
  <c r="S1291" i="1"/>
  <c r="AE1291" i="1" s="1"/>
  <c r="R1292" i="1"/>
  <c r="S1292" i="1" l="1"/>
  <c r="AE1292" i="1" s="1"/>
  <c r="T1292" i="1"/>
  <c r="V1292" i="1" s="1"/>
  <c r="R1293" i="1"/>
  <c r="J1295" i="1"/>
  <c r="N1295" i="1"/>
  <c r="Q1295" i="1" s="1"/>
  <c r="U1295" i="1" s="1"/>
  <c r="F1296" i="1"/>
  <c r="AF1292" i="1" l="1"/>
  <c r="R1294" i="1"/>
  <c r="T1293" i="1"/>
  <c r="V1293" i="1" s="1"/>
  <c r="AF1293" i="1" s="1"/>
  <c r="B1293" i="1" s="1"/>
  <c r="S1293" i="1"/>
  <c r="N1296" i="1"/>
  <c r="J1296" i="1"/>
  <c r="F1297" i="1"/>
  <c r="B1292" i="1" l="1"/>
  <c r="J1297" i="1"/>
  <c r="N1297" i="1"/>
  <c r="F1298" i="1"/>
  <c r="O1297" i="1"/>
  <c r="Q1296" i="1"/>
  <c r="U1296" i="1" s="1"/>
  <c r="AE1293" i="1"/>
  <c r="AE1294" i="1"/>
  <c r="T1294" i="1"/>
  <c r="V1294" i="1" s="1"/>
  <c r="AF1294" i="1" s="1"/>
  <c r="B1294" i="1" s="1"/>
  <c r="S1294" i="1"/>
  <c r="R1295" i="1"/>
  <c r="O1298" i="1" l="1"/>
  <c r="O1299" i="1" s="1"/>
  <c r="O1300" i="1" s="1"/>
  <c r="O1301" i="1" s="1"/>
  <c r="O1302" i="1" s="1"/>
  <c r="O1303" i="1" s="1"/>
  <c r="O1304" i="1" s="1"/>
  <c r="O1305" i="1" s="1"/>
  <c r="O1306" i="1" s="1"/>
  <c r="O1307" i="1" s="1"/>
  <c r="O1308" i="1" s="1"/>
  <c r="O1309" i="1" s="1"/>
  <c r="O1310" i="1" s="1"/>
  <c r="O1311" i="1" s="1"/>
  <c r="O1312" i="1" s="1"/>
  <c r="O1313" i="1" s="1"/>
  <c r="O1314" i="1" s="1"/>
  <c r="O1315" i="1" s="1"/>
  <c r="O1316" i="1" s="1"/>
  <c r="O1317" i="1" s="1"/>
  <c r="O1318" i="1" s="1"/>
  <c r="O1319" i="1" s="1"/>
  <c r="O1320" i="1" s="1"/>
  <c r="O1321" i="1" s="1"/>
  <c r="O1322" i="1" s="1"/>
  <c r="O1323" i="1" s="1"/>
  <c r="O1324" i="1" s="1"/>
  <c r="O1325" i="1" s="1"/>
  <c r="O1326" i="1" s="1"/>
  <c r="O1327" i="1" s="1"/>
  <c r="P1297" i="1"/>
  <c r="P1298" i="1" s="1"/>
  <c r="P1299" i="1" s="1"/>
  <c r="P1300" i="1" s="1"/>
  <c r="P1301" i="1" s="1"/>
  <c r="P1302" i="1" s="1"/>
  <c r="P1303" i="1" s="1"/>
  <c r="P1304" i="1" s="1"/>
  <c r="P1305" i="1" s="1"/>
  <c r="P1306" i="1" s="1"/>
  <c r="P1307" i="1" s="1"/>
  <c r="P1308" i="1" s="1"/>
  <c r="P1309" i="1" s="1"/>
  <c r="P1310" i="1" s="1"/>
  <c r="P1311" i="1" s="1"/>
  <c r="P1312" i="1" s="1"/>
  <c r="P1313" i="1" s="1"/>
  <c r="P1314" i="1" s="1"/>
  <c r="P1315" i="1" s="1"/>
  <c r="P1316" i="1" s="1"/>
  <c r="P1317" i="1" s="1"/>
  <c r="P1318" i="1" s="1"/>
  <c r="P1319" i="1" s="1"/>
  <c r="P1320" i="1" s="1"/>
  <c r="P1321" i="1" s="1"/>
  <c r="P1322" i="1" s="1"/>
  <c r="P1323" i="1" s="1"/>
  <c r="P1324" i="1" s="1"/>
  <c r="P1325" i="1" s="1"/>
  <c r="P1326" i="1" s="1"/>
  <c r="P1327" i="1" s="1"/>
  <c r="J1298" i="1"/>
  <c r="N1298" i="1"/>
  <c r="F1299" i="1"/>
  <c r="T1295" i="1"/>
  <c r="V1295" i="1" s="1"/>
  <c r="AF1295" i="1" s="1"/>
  <c r="B1295" i="1" s="1"/>
  <c r="R1296" i="1"/>
  <c r="S1295" i="1"/>
  <c r="AE1295" i="1" s="1"/>
  <c r="Q1298" i="1" l="1"/>
  <c r="U1298" i="1" s="1"/>
  <c r="Q1297" i="1"/>
  <c r="U1297" i="1" s="1"/>
  <c r="J1299" i="1"/>
  <c r="N1299" i="1"/>
  <c r="Q1299" i="1" s="1"/>
  <c r="U1299" i="1" s="1"/>
  <c r="F1300" i="1"/>
  <c r="R1297" i="1"/>
  <c r="T1296" i="1"/>
  <c r="V1296" i="1" s="1"/>
  <c r="AF1296" i="1" s="1"/>
  <c r="B1296" i="1" s="1"/>
  <c r="S1296" i="1"/>
  <c r="Z1296" i="1" l="1"/>
  <c r="AE1296" i="1"/>
  <c r="R1298" i="1"/>
  <c r="T1297" i="1"/>
  <c r="V1297" i="1" s="1"/>
  <c r="AF1297" i="1" s="1"/>
  <c r="B1297" i="1" s="1"/>
  <c r="S1297" i="1"/>
  <c r="AE1297" i="1" s="1"/>
  <c r="J1300" i="1"/>
  <c r="N1300" i="1"/>
  <c r="Q1300" i="1" s="1"/>
  <c r="U1300" i="1" s="1"/>
  <c r="F1301" i="1"/>
  <c r="S1298" i="1" l="1"/>
  <c r="AE1298" i="1" s="1"/>
  <c r="T1298" i="1"/>
  <c r="V1298" i="1" s="1"/>
  <c r="AF1298" i="1" s="1"/>
  <c r="B1298" i="1" s="1"/>
  <c r="R1299" i="1"/>
  <c r="J1301" i="1"/>
  <c r="N1301" i="1"/>
  <c r="Q1301" i="1" s="1"/>
  <c r="U1301" i="1" s="1"/>
  <c r="F1302" i="1"/>
  <c r="AG1296" i="1"/>
  <c r="J1302" i="1" l="1"/>
  <c r="N1302" i="1"/>
  <c r="Q1302" i="1" s="1"/>
  <c r="U1302" i="1" s="1"/>
  <c r="F1303" i="1"/>
  <c r="T1299" i="1"/>
  <c r="V1299" i="1" s="1"/>
  <c r="S1299" i="1"/>
  <c r="AE1299" i="1" s="1"/>
  <c r="R1300" i="1"/>
  <c r="AF1299" i="1" l="1"/>
  <c r="R1301" i="1"/>
  <c r="S1300" i="1"/>
  <c r="AE1300" i="1" s="1"/>
  <c r="T1300" i="1"/>
  <c r="V1300" i="1" s="1"/>
  <c r="AF1300" i="1" s="1"/>
  <c r="B1300" i="1" s="1"/>
  <c r="J1303" i="1"/>
  <c r="N1303" i="1"/>
  <c r="Q1303" i="1" s="1"/>
  <c r="U1303" i="1" s="1"/>
  <c r="F1304" i="1"/>
  <c r="B1299" i="1" l="1"/>
  <c r="J1304" i="1"/>
  <c r="N1304" i="1"/>
  <c r="Q1304" i="1" s="1"/>
  <c r="U1304" i="1" s="1"/>
  <c r="F1305" i="1"/>
  <c r="R1302" i="1"/>
  <c r="T1301" i="1"/>
  <c r="V1301" i="1" s="1"/>
  <c r="AF1301" i="1" s="1"/>
  <c r="B1301" i="1" s="1"/>
  <c r="S1301" i="1"/>
  <c r="AE1301" i="1" s="1"/>
  <c r="T1302" i="1" l="1"/>
  <c r="V1302" i="1" s="1"/>
  <c r="AF1302" i="1" s="1"/>
  <c r="B1302" i="1" s="1"/>
  <c r="R1303" i="1"/>
  <c r="S1302" i="1"/>
  <c r="AE1302" i="1" s="1"/>
  <c r="J1305" i="1"/>
  <c r="N1305" i="1"/>
  <c r="Q1305" i="1" s="1"/>
  <c r="U1305" i="1" s="1"/>
  <c r="F1306" i="1"/>
  <c r="N1306" i="1" l="1"/>
  <c r="Q1306" i="1" s="1"/>
  <c r="U1306" i="1" s="1"/>
  <c r="J1306" i="1"/>
  <c r="F1307" i="1"/>
  <c r="T1303" i="1"/>
  <c r="V1303" i="1" s="1"/>
  <c r="AF1303" i="1" s="1"/>
  <c r="B1303" i="1" s="1"/>
  <c r="S1303" i="1"/>
  <c r="AE1303" i="1" s="1"/>
  <c r="R1304" i="1"/>
  <c r="T1304" i="1" l="1"/>
  <c r="V1304" i="1" s="1"/>
  <c r="AF1304" i="1" s="1"/>
  <c r="B1304" i="1" s="1"/>
  <c r="S1304" i="1"/>
  <c r="AE1304" i="1" s="1"/>
  <c r="R1305" i="1"/>
  <c r="N1307" i="1"/>
  <c r="Q1307" i="1" s="1"/>
  <c r="U1307" i="1" s="1"/>
  <c r="J1307" i="1"/>
  <c r="F1308" i="1"/>
  <c r="J1308" i="1" l="1"/>
  <c r="N1308" i="1"/>
  <c r="Q1308" i="1" s="1"/>
  <c r="U1308" i="1" s="1"/>
  <c r="F1309" i="1"/>
  <c r="S1305" i="1"/>
  <c r="AE1305" i="1" s="1"/>
  <c r="T1305" i="1"/>
  <c r="V1305" i="1" s="1"/>
  <c r="AF1305" i="1" s="1"/>
  <c r="B1305" i="1" s="1"/>
  <c r="R1306" i="1"/>
  <c r="R1307" i="1" l="1"/>
  <c r="S1306" i="1"/>
  <c r="AE1306" i="1" s="1"/>
  <c r="T1306" i="1"/>
  <c r="V1306" i="1" s="1"/>
  <c r="AF1306" i="1" s="1"/>
  <c r="B1306" i="1" s="1"/>
  <c r="N1309" i="1"/>
  <c r="Q1309" i="1" s="1"/>
  <c r="U1309" i="1" s="1"/>
  <c r="J1309" i="1"/>
  <c r="F1310" i="1"/>
  <c r="N1310" i="1" l="1"/>
  <c r="Q1310" i="1" s="1"/>
  <c r="U1310" i="1" s="1"/>
  <c r="J1310" i="1"/>
  <c r="F1311" i="1"/>
  <c r="R1308" i="1"/>
  <c r="S1307" i="1"/>
  <c r="AE1307" i="1" s="1"/>
  <c r="T1307" i="1"/>
  <c r="V1307" i="1" s="1"/>
  <c r="AF1307" i="1" s="1"/>
  <c r="B1307" i="1" s="1"/>
  <c r="R1309" i="1" l="1"/>
  <c r="S1308" i="1"/>
  <c r="AE1308" i="1" s="1"/>
  <c r="T1308" i="1"/>
  <c r="V1308" i="1" s="1"/>
  <c r="AF1308" i="1" s="1"/>
  <c r="B1308" i="1" s="1"/>
  <c r="J1311" i="1"/>
  <c r="N1311" i="1"/>
  <c r="Q1311" i="1" s="1"/>
  <c r="U1311" i="1" s="1"/>
  <c r="F1312" i="1"/>
  <c r="J1312" i="1" l="1"/>
  <c r="N1312" i="1"/>
  <c r="Q1312" i="1" s="1"/>
  <c r="U1312" i="1" s="1"/>
  <c r="F1313" i="1"/>
  <c r="T1309" i="1"/>
  <c r="V1309" i="1" s="1"/>
  <c r="AF1309" i="1" s="1"/>
  <c r="B1309" i="1" s="1"/>
  <c r="R1310" i="1"/>
  <c r="S1309" i="1"/>
  <c r="AE1309" i="1" s="1"/>
  <c r="S1310" i="1" l="1"/>
  <c r="AE1310" i="1" s="1"/>
  <c r="R1311" i="1"/>
  <c r="T1310" i="1"/>
  <c r="V1310" i="1" s="1"/>
  <c r="AF1310" i="1" s="1"/>
  <c r="B1310" i="1" s="1"/>
  <c r="J1313" i="1"/>
  <c r="N1313" i="1"/>
  <c r="Q1313" i="1" s="1"/>
  <c r="U1313" i="1" s="1"/>
  <c r="F1314" i="1"/>
  <c r="N1314" i="1" l="1"/>
  <c r="Q1314" i="1" s="1"/>
  <c r="U1314" i="1" s="1"/>
  <c r="J1314" i="1"/>
  <c r="F1315" i="1"/>
  <c r="S1311" i="1"/>
  <c r="AE1311" i="1" s="1"/>
  <c r="T1311" i="1"/>
  <c r="V1311" i="1" s="1"/>
  <c r="AF1311" i="1" s="1"/>
  <c r="B1311" i="1" s="1"/>
  <c r="R1312" i="1"/>
  <c r="T1312" i="1" l="1"/>
  <c r="V1312" i="1" s="1"/>
  <c r="AF1312" i="1" s="1"/>
  <c r="B1312" i="1" s="1"/>
  <c r="R1313" i="1"/>
  <c r="S1312" i="1"/>
  <c r="AE1312" i="1" s="1"/>
  <c r="N1315" i="1"/>
  <c r="Q1315" i="1" s="1"/>
  <c r="U1315" i="1" s="1"/>
  <c r="J1315" i="1"/>
  <c r="F1316" i="1"/>
  <c r="S1313" i="1" l="1"/>
  <c r="AE1313" i="1" s="1"/>
  <c r="R1314" i="1"/>
  <c r="T1313" i="1"/>
  <c r="V1313" i="1" s="1"/>
  <c r="J1316" i="1"/>
  <c r="N1316" i="1"/>
  <c r="Q1316" i="1" s="1"/>
  <c r="U1316" i="1" s="1"/>
  <c r="F1317" i="1"/>
  <c r="AF1313" i="1" l="1"/>
  <c r="J1317" i="1"/>
  <c r="N1317" i="1"/>
  <c r="Q1317" i="1" s="1"/>
  <c r="U1317" i="1" s="1"/>
  <c r="F1318" i="1"/>
  <c r="R1315" i="1"/>
  <c r="T1314" i="1"/>
  <c r="V1314" i="1" s="1"/>
  <c r="AF1314" i="1" s="1"/>
  <c r="B1314" i="1" s="1"/>
  <c r="S1314" i="1"/>
  <c r="AE1314" i="1" s="1"/>
  <c r="B1313" i="1" l="1"/>
  <c r="S1315" i="1"/>
  <c r="AE1315" i="1" s="1"/>
  <c r="R1316" i="1"/>
  <c r="T1315" i="1"/>
  <c r="V1315" i="1" s="1"/>
  <c r="AF1315" i="1" s="1"/>
  <c r="B1315" i="1" s="1"/>
  <c r="J1318" i="1"/>
  <c r="N1318" i="1"/>
  <c r="Q1318" i="1" s="1"/>
  <c r="U1318" i="1" s="1"/>
  <c r="F1319" i="1"/>
  <c r="N1319" i="1" l="1"/>
  <c r="Q1319" i="1" s="1"/>
  <c r="U1319" i="1" s="1"/>
  <c r="J1319" i="1"/>
  <c r="F1320" i="1"/>
  <c r="T1316" i="1"/>
  <c r="V1316" i="1" s="1"/>
  <c r="AF1316" i="1" s="1"/>
  <c r="B1316" i="1" s="1"/>
  <c r="R1317" i="1"/>
  <c r="S1316" i="1"/>
  <c r="AE1316" i="1" s="1"/>
  <c r="T1317" i="1" l="1"/>
  <c r="V1317" i="1" s="1"/>
  <c r="AF1317" i="1" s="1"/>
  <c r="B1317" i="1" s="1"/>
  <c r="R1318" i="1"/>
  <c r="S1317" i="1"/>
  <c r="AE1317" i="1" s="1"/>
  <c r="J1320" i="1"/>
  <c r="N1320" i="1"/>
  <c r="Q1320" i="1" s="1"/>
  <c r="U1320" i="1" s="1"/>
  <c r="F1321" i="1"/>
  <c r="N1321" i="1" l="1"/>
  <c r="Q1321" i="1" s="1"/>
  <c r="U1321" i="1" s="1"/>
  <c r="J1321" i="1"/>
  <c r="F1322" i="1"/>
  <c r="T1318" i="1"/>
  <c r="V1318" i="1" s="1"/>
  <c r="AF1318" i="1" s="1"/>
  <c r="B1318" i="1" s="1"/>
  <c r="S1318" i="1"/>
  <c r="AE1318" i="1" s="1"/>
  <c r="R1319" i="1"/>
  <c r="N1322" i="1" l="1"/>
  <c r="Q1322" i="1" s="1"/>
  <c r="U1322" i="1" s="1"/>
  <c r="J1322" i="1"/>
  <c r="F1323" i="1"/>
  <c r="S1319" i="1"/>
  <c r="AE1319" i="1" s="1"/>
  <c r="R1320" i="1"/>
  <c r="T1319" i="1"/>
  <c r="V1319" i="1" s="1"/>
  <c r="AF1319" i="1" s="1"/>
  <c r="B1319" i="1" s="1"/>
  <c r="S1320" i="1" l="1"/>
  <c r="AE1320" i="1" s="1"/>
  <c r="R1321" i="1"/>
  <c r="T1320" i="1"/>
  <c r="V1320" i="1" s="1"/>
  <c r="AF1320" i="1" s="1"/>
  <c r="B1320" i="1" s="1"/>
  <c r="N1323" i="1"/>
  <c r="Q1323" i="1" s="1"/>
  <c r="U1323" i="1" s="1"/>
  <c r="J1323" i="1"/>
  <c r="F1324" i="1"/>
  <c r="J1324" i="1" l="1"/>
  <c r="N1324" i="1"/>
  <c r="Q1324" i="1" s="1"/>
  <c r="U1324" i="1" s="1"/>
  <c r="F1325" i="1"/>
  <c r="S1321" i="1"/>
  <c r="AE1321" i="1" s="1"/>
  <c r="T1321" i="1"/>
  <c r="V1321" i="1" s="1"/>
  <c r="AF1321" i="1" s="1"/>
  <c r="B1321" i="1" s="1"/>
  <c r="R1322" i="1"/>
  <c r="R1323" i="1" l="1"/>
  <c r="S1322" i="1"/>
  <c r="AE1322" i="1" s="1"/>
  <c r="T1322" i="1"/>
  <c r="V1322" i="1" s="1"/>
  <c r="AF1322" i="1" s="1"/>
  <c r="B1322" i="1" s="1"/>
  <c r="J1325" i="1"/>
  <c r="N1325" i="1"/>
  <c r="Q1325" i="1" s="1"/>
  <c r="U1325" i="1" s="1"/>
  <c r="F1326" i="1"/>
  <c r="J1326" i="1" l="1"/>
  <c r="N1326" i="1"/>
  <c r="Q1326" i="1" s="1"/>
  <c r="U1326" i="1" s="1"/>
  <c r="F1327" i="1"/>
  <c r="R1324" i="1"/>
  <c r="S1323" i="1"/>
  <c r="AE1323" i="1" s="1"/>
  <c r="T1323" i="1"/>
  <c r="V1323" i="1" s="1"/>
  <c r="AF1323" i="1" s="1"/>
  <c r="B1323" i="1" s="1"/>
  <c r="R1325" i="1" l="1"/>
  <c r="S1324" i="1"/>
  <c r="AE1324" i="1" s="1"/>
  <c r="T1324" i="1"/>
  <c r="V1324" i="1" s="1"/>
  <c r="AF1324" i="1" s="1"/>
  <c r="B1324" i="1" s="1"/>
  <c r="J1327" i="1"/>
  <c r="N1327" i="1"/>
  <c r="F1328" i="1"/>
  <c r="J1328" i="1" l="1"/>
  <c r="N1328" i="1"/>
  <c r="F1329" i="1"/>
  <c r="O1328" i="1"/>
  <c r="Q1327" i="1"/>
  <c r="U1327" i="1" s="1"/>
  <c r="S1325" i="1"/>
  <c r="AE1325" i="1" s="1"/>
  <c r="T1325" i="1"/>
  <c r="V1325" i="1" s="1"/>
  <c r="AF1325" i="1" s="1"/>
  <c r="B1325" i="1" s="1"/>
  <c r="R1326" i="1"/>
  <c r="O1329" i="1" l="1"/>
  <c r="O1330" i="1" s="1"/>
  <c r="O1331" i="1" s="1"/>
  <c r="O1332" i="1" s="1"/>
  <c r="O1333" i="1" s="1"/>
  <c r="O1334" i="1" s="1"/>
  <c r="O1335" i="1" s="1"/>
  <c r="O1336" i="1" s="1"/>
  <c r="O1337" i="1" s="1"/>
  <c r="O1338" i="1" s="1"/>
  <c r="O1339" i="1" s="1"/>
  <c r="O1340" i="1" s="1"/>
  <c r="O1341" i="1" s="1"/>
  <c r="O1342" i="1" s="1"/>
  <c r="O1343" i="1" s="1"/>
  <c r="O1344" i="1" s="1"/>
  <c r="O1345" i="1" s="1"/>
  <c r="O1346" i="1" s="1"/>
  <c r="O1347" i="1" s="1"/>
  <c r="O1348" i="1" s="1"/>
  <c r="O1349" i="1" s="1"/>
  <c r="O1350" i="1" s="1"/>
  <c r="O1351" i="1" s="1"/>
  <c r="O1352" i="1" s="1"/>
  <c r="O1353" i="1" s="1"/>
  <c r="O1354" i="1" s="1"/>
  <c r="O1355" i="1" s="1"/>
  <c r="O1356" i="1" s="1"/>
  <c r="O1357" i="1" s="1"/>
  <c r="P1328" i="1"/>
  <c r="P1329" i="1" s="1"/>
  <c r="P1330" i="1" s="1"/>
  <c r="P1331" i="1" s="1"/>
  <c r="P1332" i="1" s="1"/>
  <c r="P1333" i="1" s="1"/>
  <c r="P1334" i="1" s="1"/>
  <c r="P1335" i="1" s="1"/>
  <c r="P1336" i="1" s="1"/>
  <c r="P1337" i="1" s="1"/>
  <c r="P1338" i="1" s="1"/>
  <c r="P1339" i="1" s="1"/>
  <c r="P1340" i="1" s="1"/>
  <c r="P1341" i="1" s="1"/>
  <c r="P1342" i="1" s="1"/>
  <c r="P1343" i="1" s="1"/>
  <c r="P1344" i="1" s="1"/>
  <c r="P1345" i="1" s="1"/>
  <c r="P1346" i="1" s="1"/>
  <c r="P1347" i="1" s="1"/>
  <c r="P1348" i="1" s="1"/>
  <c r="P1349" i="1" s="1"/>
  <c r="P1350" i="1" s="1"/>
  <c r="P1351" i="1" s="1"/>
  <c r="P1352" i="1" s="1"/>
  <c r="P1353" i="1" s="1"/>
  <c r="P1354" i="1" s="1"/>
  <c r="P1355" i="1" s="1"/>
  <c r="P1356" i="1" s="1"/>
  <c r="P1357" i="1" s="1"/>
  <c r="N1329" i="1"/>
  <c r="J1329" i="1"/>
  <c r="F1330" i="1"/>
  <c r="R1327" i="1"/>
  <c r="S1326" i="1"/>
  <c r="AE1326" i="1" s="1"/>
  <c r="T1326" i="1"/>
  <c r="V1326" i="1" s="1"/>
  <c r="AF1326" i="1" s="1"/>
  <c r="B1326" i="1" s="1"/>
  <c r="Q1328" i="1" l="1"/>
  <c r="U1328" i="1" s="1"/>
  <c r="Q1329" i="1"/>
  <c r="U1329" i="1" s="1"/>
  <c r="R1328" i="1"/>
  <c r="T1327" i="1"/>
  <c r="V1327" i="1" s="1"/>
  <c r="AF1327" i="1" s="1"/>
  <c r="B1327" i="1" s="1"/>
  <c r="S1327" i="1"/>
  <c r="N1330" i="1"/>
  <c r="Q1330" i="1" s="1"/>
  <c r="U1330" i="1" s="1"/>
  <c r="J1330" i="1"/>
  <c r="F1331" i="1"/>
  <c r="Z1327" i="1" l="1"/>
  <c r="AE1327" i="1"/>
  <c r="N1331" i="1"/>
  <c r="Q1331" i="1" s="1"/>
  <c r="U1331" i="1" s="1"/>
  <c r="J1331" i="1"/>
  <c r="F1332" i="1"/>
  <c r="S1328" i="1"/>
  <c r="AE1328" i="1" s="1"/>
  <c r="R1329" i="1"/>
  <c r="T1328" i="1"/>
  <c r="V1328" i="1" s="1"/>
  <c r="AF1328" i="1" s="1"/>
  <c r="B1328" i="1" s="1"/>
  <c r="T1329" i="1" l="1"/>
  <c r="V1329" i="1" s="1"/>
  <c r="R1330" i="1"/>
  <c r="S1329" i="1"/>
  <c r="AE1329" i="1" s="1"/>
  <c r="N1332" i="1"/>
  <c r="Q1332" i="1" s="1"/>
  <c r="U1332" i="1" s="1"/>
  <c r="J1332" i="1"/>
  <c r="F1333" i="1"/>
  <c r="AG1327" i="1"/>
  <c r="AF1329" i="1" l="1"/>
  <c r="J1333" i="1"/>
  <c r="N1333" i="1"/>
  <c r="Q1333" i="1" s="1"/>
  <c r="U1333" i="1" s="1"/>
  <c r="F1334" i="1"/>
  <c r="T1330" i="1"/>
  <c r="V1330" i="1" s="1"/>
  <c r="AF1330" i="1" s="1"/>
  <c r="B1330" i="1" s="1"/>
  <c r="S1330" i="1"/>
  <c r="AE1330" i="1" s="1"/>
  <c r="R1331" i="1"/>
  <c r="B1329" i="1" l="1"/>
  <c r="T1331" i="1"/>
  <c r="V1331" i="1" s="1"/>
  <c r="AF1331" i="1" s="1"/>
  <c r="B1331" i="1" s="1"/>
  <c r="R1332" i="1"/>
  <c r="S1331" i="1"/>
  <c r="AE1331" i="1" s="1"/>
  <c r="N1334" i="1"/>
  <c r="Q1334" i="1" s="1"/>
  <c r="U1334" i="1" s="1"/>
  <c r="J1334" i="1"/>
  <c r="F1335" i="1"/>
  <c r="R1333" i="1" l="1"/>
  <c r="T1332" i="1"/>
  <c r="V1332" i="1" s="1"/>
  <c r="AF1332" i="1" s="1"/>
  <c r="B1332" i="1" s="1"/>
  <c r="S1332" i="1"/>
  <c r="AE1332" i="1" s="1"/>
  <c r="J1335" i="1"/>
  <c r="N1335" i="1"/>
  <c r="Q1335" i="1" s="1"/>
  <c r="U1335" i="1" s="1"/>
  <c r="F1336" i="1"/>
  <c r="N1336" i="1" l="1"/>
  <c r="Q1336" i="1" s="1"/>
  <c r="U1336" i="1" s="1"/>
  <c r="J1336" i="1"/>
  <c r="F1337" i="1"/>
  <c r="R1334" i="1"/>
  <c r="S1333" i="1"/>
  <c r="AE1333" i="1" s="1"/>
  <c r="T1333" i="1"/>
  <c r="V1333" i="1" s="1"/>
  <c r="AF1333" i="1" s="1"/>
  <c r="B1333" i="1" s="1"/>
  <c r="T1334" i="1" l="1"/>
  <c r="V1334" i="1" s="1"/>
  <c r="AF1334" i="1" s="1"/>
  <c r="B1334" i="1" s="1"/>
  <c r="R1335" i="1"/>
  <c r="S1334" i="1"/>
  <c r="AE1334" i="1" s="1"/>
  <c r="J1337" i="1"/>
  <c r="N1337" i="1"/>
  <c r="Q1337" i="1" s="1"/>
  <c r="U1337" i="1" s="1"/>
  <c r="F1338" i="1"/>
  <c r="R1336" i="1" l="1"/>
  <c r="S1335" i="1"/>
  <c r="AE1335" i="1" s="1"/>
  <c r="T1335" i="1"/>
  <c r="V1335" i="1" s="1"/>
  <c r="AF1335" i="1" s="1"/>
  <c r="B1335" i="1" s="1"/>
  <c r="J1338" i="1"/>
  <c r="N1338" i="1"/>
  <c r="Q1338" i="1" s="1"/>
  <c r="U1338" i="1" s="1"/>
  <c r="F1339" i="1"/>
  <c r="J1339" i="1" l="1"/>
  <c r="N1339" i="1"/>
  <c r="Q1339" i="1" s="1"/>
  <c r="U1339" i="1" s="1"/>
  <c r="F1340" i="1"/>
  <c r="T1336" i="1"/>
  <c r="V1336" i="1" s="1"/>
  <c r="AF1336" i="1" s="1"/>
  <c r="B1336" i="1" s="1"/>
  <c r="S1336" i="1"/>
  <c r="AE1336" i="1" s="1"/>
  <c r="R1337" i="1"/>
  <c r="S1337" i="1" l="1"/>
  <c r="AE1337" i="1" s="1"/>
  <c r="T1337" i="1"/>
  <c r="V1337" i="1" s="1"/>
  <c r="AF1337" i="1" s="1"/>
  <c r="B1337" i="1" s="1"/>
  <c r="R1338" i="1"/>
  <c r="N1340" i="1"/>
  <c r="Q1340" i="1" s="1"/>
  <c r="U1340" i="1" s="1"/>
  <c r="J1340" i="1"/>
  <c r="F1341" i="1"/>
  <c r="N1341" i="1" l="1"/>
  <c r="Q1341" i="1" s="1"/>
  <c r="U1341" i="1" s="1"/>
  <c r="J1341" i="1"/>
  <c r="F1342" i="1"/>
  <c r="T1338" i="1"/>
  <c r="V1338" i="1" s="1"/>
  <c r="AF1338" i="1" s="1"/>
  <c r="B1338" i="1" s="1"/>
  <c r="S1338" i="1"/>
  <c r="AE1338" i="1" s="1"/>
  <c r="R1339" i="1"/>
  <c r="S1339" i="1" l="1"/>
  <c r="AE1339" i="1" s="1"/>
  <c r="T1339" i="1"/>
  <c r="V1339" i="1" s="1"/>
  <c r="AF1339" i="1" s="1"/>
  <c r="B1339" i="1" s="1"/>
  <c r="R1340" i="1"/>
  <c r="J1342" i="1"/>
  <c r="N1342" i="1"/>
  <c r="Q1342" i="1" s="1"/>
  <c r="U1342" i="1" s="1"/>
  <c r="F1343" i="1"/>
  <c r="J1343" i="1" l="1"/>
  <c r="N1343" i="1"/>
  <c r="Q1343" i="1" s="1"/>
  <c r="U1343" i="1" s="1"/>
  <c r="F1344" i="1"/>
  <c r="R1341" i="1"/>
  <c r="T1340" i="1"/>
  <c r="V1340" i="1" s="1"/>
  <c r="AF1340" i="1" s="1"/>
  <c r="B1340" i="1" s="1"/>
  <c r="S1340" i="1"/>
  <c r="AE1340" i="1" s="1"/>
  <c r="T1341" i="1" l="1"/>
  <c r="V1341" i="1" s="1"/>
  <c r="AF1341" i="1" s="1"/>
  <c r="B1341" i="1" s="1"/>
  <c r="R1342" i="1"/>
  <c r="S1341" i="1"/>
  <c r="AE1341" i="1" s="1"/>
  <c r="J1344" i="1"/>
  <c r="N1344" i="1"/>
  <c r="Q1344" i="1" s="1"/>
  <c r="U1344" i="1" s="1"/>
  <c r="F1345" i="1"/>
  <c r="N1345" i="1" l="1"/>
  <c r="Q1345" i="1" s="1"/>
  <c r="U1345" i="1" s="1"/>
  <c r="J1345" i="1"/>
  <c r="F1346" i="1"/>
  <c r="R1343" i="1"/>
  <c r="T1342" i="1"/>
  <c r="V1342" i="1" s="1"/>
  <c r="S1342" i="1"/>
  <c r="AE1342" i="1" s="1"/>
  <c r="AF1342" i="1" l="1"/>
  <c r="R1344" i="1"/>
  <c r="T1343" i="1"/>
  <c r="V1343" i="1" s="1"/>
  <c r="AF1343" i="1" s="1"/>
  <c r="B1343" i="1" s="1"/>
  <c r="S1343" i="1"/>
  <c r="AE1343" i="1" s="1"/>
  <c r="N1346" i="1"/>
  <c r="Q1346" i="1" s="1"/>
  <c r="U1346" i="1" s="1"/>
  <c r="J1346" i="1"/>
  <c r="F1347" i="1"/>
  <c r="B1342" i="1" l="1"/>
  <c r="J1347" i="1"/>
  <c r="N1347" i="1"/>
  <c r="Q1347" i="1" s="1"/>
  <c r="U1347" i="1" s="1"/>
  <c r="F1348" i="1"/>
  <c r="R1345" i="1"/>
  <c r="S1344" i="1"/>
  <c r="AE1344" i="1" s="1"/>
  <c r="T1344" i="1"/>
  <c r="V1344" i="1" s="1"/>
  <c r="AF1344" i="1" s="1"/>
  <c r="B1344" i="1" s="1"/>
  <c r="T1345" i="1" l="1"/>
  <c r="V1345" i="1" s="1"/>
  <c r="AF1345" i="1" s="1"/>
  <c r="B1345" i="1" s="1"/>
  <c r="R1346" i="1"/>
  <c r="S1345" i="1"/>
  <c r="AE1345" i="1" s="1"/>
  <c r="N1348" i="1"/>
  <c r="Q1348" i="1" s="1"/>
  <c r="U1348" i="1" s="1"/>
  <c r="J1348" i="1"/>
  <c r="F1349" i="1"/>
  <c r="N1349" i="1" l="1"/>
  <c r="Q1349" i="1" s="1"/>
  <c r="U1349" i="1" s="1"/>
  <c r="J1349" i="1"/>
  <c r="F1350" i="1"/>
  <c r="S1346" i="1"/>
  <c r="AE1346" i="1" s="1"/>
  <c r="R1347" i="1"/>
  <c r="T1346" i="1"/>
  <c r="V1346" i="1" s="1"/>
  <c r="AF1346" i="1" s="1"/>
  <c r="B1346" i="1" s="1"/>
  <c r="T1347" i="1" l="1"/>
  <c r="V1347" i="1" s="1"/>
  <c r="AF1347" i="1" s="1"/>
  <c r="B1347" i="1" s="1"/>
  <c r="S1347" i="1"/>
  <c r="AE1347" i="1" s="1"/>
  <c r="R1348" i="1"/>
  <c r="N1350" i="1"/>
  <c r="Q1350" i="1" s="1"/>
  <c r="U1350" i="1" s="1"/>
  <c r="J1350" i="1"/>
  <c r="F1351" i="1"/>
  <c r="N1351" i="1" l="1"/>
  <c r="Q1351" i="1" s="1"/>
  <c r="U1351" i="1" s="1"/>
  <c r="J1351" i="1"/>
  <c r="F1352" i="1"/>
  <c r="T1348" i="1"/>
  <c r="V1348" i="1" s="1"/>
  <c r="AF1348" i="1" s="1"/>
  <c r="B1348" i="1" s="1"/>
  <c r="S1348" i="1"/>
  <c r="AE1348" i="1" s="1"/>
  <c r="R1349" i="1"/>
  <c r="T1349" i="1" l="1"/>
  <c r="V1349" i="1" s="1"/>
  <c r="AF1349" i="1" s="1"/>
  <c r="B1349" i="1" s="1"/>
  <c r="R1350" i="1"/>
  <c r="S1349" i="1"/>
  <c r="AE1349" i="1" s="1"/>
  <c r="N1352" i="1"/>
  <c r="Q1352" i="1" s="1"/>
  <c r="U1352" i="1" s="1"/>
  <c r="J1352" i="1"/>
  <c r="F1353" i="1"/>
  <c r="J1353" i="1" l="1"/>
  <c r="N1353" i="1"/>
  <c r="Q1353" i="1" s="1"/>
  <c r="U1353" i="1" s="1"/>
  <c r="F1354" i="1"/>
  <c r="S1350" i="1"/>
  <c r="AE1350" i="1" s="1"/>
  <c r="T1350" i="1"/>
  <c r="V1350" i="1" s="1"/>
  <c r="R1351" i="1"/>
  <c r="AF1350" i="1" l="1"/>
  <c r="T1351" i="1"/>
  <c r="V1351" i="1" s="1"/>
  <c r="AF1351" i="1" s="1"/>
  <c r="B1351" i="1" s="1"/>
  <c r="S1351" i="1"/>
  <c r="AE1351" i="1" s="1"/>
  <c r="R1352" i="1"/>
  <c r="J1354" i="1"/>
  <c r="N1354" i="1"/>
  <c r="Q1354" i="1" s="1"/>
  <c r="U1354" i="1" s="1"/>
  <c r="F1355" i="1"/>
  <c r="B1350" i="1" l="1"/>
  <c r="N1355" i="1"/>
  <c r="Q1355" i="1" s="1"/>
  <c r="U1355" i="1" s="1"/>
  <c r="J1355" i="1"/>
  <c r="F1356" i="1"/>
  <c r="S1352" i="1"/>
  <c r="AE1352" i="1" s="1"/>
  <c r="R1353" i="1"/>
  <c r="T1352" i="1"/>
  <c r="V1352" i="1" s="1"/>
  <c r="AF1352" i="1" s="1"/>
  <c r="B1352" i="1" s="1"/>
  <c r="T1353" i="1" l="1"/>
  <c r="V1353" i="1" s="1"/>
  <c r="AF1353" i="1" s="1"/>
  <c r="B1353" i="1" s="1"/>
  <c r="S1353" i="1"/>
  <c r="AE1353" i="1" s="1"/>
  <c r="R1354" i="1"/>
  <c r="J1356" i="1"/>
  <c r="N1356" i="1"/>
  <c r="Q1356" i="1" s="1"/>
  <c r="U1356" i="1" s="1"/>
  <c r="F1357" i="1"/>
  <c r="N1357" i="1" l="1"/>
  <c r="F1358" i="1"/>
  <c r="J1357" i="1"/>
  <c r="R1355" i="1"/>
  <c r="S1354" i="1"/>
  <c r="AE1354" i="1" s="1"/>
  <c r="T1354" i="1"/>
  <c r="V1354" i="1" s="1"/>
  <c r="AF1354" i="1" s="1"/>
  <c r="B1354" i="1" s="1"/>
  <c r="S1355" i="1" l="1"/>
  <c r="AE1355" i="1" s="1"/>
  <c r="R1356" i="1"/>
  <c r="T1355" i="1"/>
  <c r="V1355" i="1" s="1"/>
  <c r="N1358" i="1"/>
  <c r="J1358" i="1"/>
  <c r="F1359" i="1"/>
  <c r="O1358" i="1"/>
  <c r="Q1357" i="1"/>
  <c r="U1357" i="1" s="1"/>
  <c r="AF1355" i="1" l="1"/>
  <c r="O1359" i="1"/>
  <c r="O1360" i="1" s="1"/>
  <c r="O1361" i="1" s="1"/>
  <c r="O1362" i="1" s="1"/>
  <c r="O1363" i="1" s="1"/>
  <c r="O1364" i="1" s="1"/>
  <c r="O1365" i="1" s="1"/>
  <c r="O1366" i="1" s="1"/>
  <c r="O1367" i="1" s="1"/>
  <c r="O1368" i="1" s="1"/>
  <c r="O1369" i="1" s="1"/>
  <c r="O1370" i="1" s="1"/>
  <c r="O1371" i="1" s="1"/>
  <c r="O1372" i="1" s="1"/>
  <c r="O1373" i="1" s="1"/>
  <c r="O1374" i="1" s="1"/>
  <c r="O1375" i="1" s="1"/>
  <c r="O1376" i="1" s="1"/>
  <c r="O1377" i="1" s="1"/>
  <c r="O1378" i="1" s="1"/>
  <c r="O1379" i="1" s="1"/>
  <c r="O1380" i="1" s="1"/>
  <c r="O1381" i="1" s="1"/>
  <c r="O1382" i="1" s="1"/>
  <c r="O1383" i="1" s="1"/>
  <c r="O1384" i="1" s="1"/>
  <c r="O1385" i="1" s="1"/>
  <c r="O1386" i="1" s="1"/>
  <c r="O1387" i="1" s="1"/>
  <c r="O1388" i="1" s="1"/>
  <c r="P1358" i="1"/>
  <c r="P1359" i="1" s="1"/>
  <c r="P1360" i="1" s="1"/>
  <c r="P1361" i="1" s="1"/>
  <c r="P1362" i="1" s="1"/>
  <c r="P1363" i="1" s="1"/>
  <c r="P1364" i="1" s="1"/>
  <c r="P1365" i="1" s="1"/>
  <c r="P1366" i="1" s="1"/>
  <c r="P1367" i="1" s="1"/>
  <c r="P1368" i="1" s="1"/>
  <c r="P1369" i="1" s="1"/>
  <c r="P1370" i="1" s="1"/>
  <c r="P1371" i="1" s="1"/>
  <c r="P1372" i="1" s="1"/>
  <c r="P1373" i="1" s="1"/>
  <c r="P1374" i="1" s="1"/>
  <c r="P1375" i="1" s="1"/>
  <c r="P1376" i="1" s="1"/>
  <c r="P1377" i="1" s="1"/>
  <c r="P1378" i="1" s="1"/>
  <c r="P1379" i="1" s="1"/>
  <c r="P1380" i="1" s="1"/>
  <c r="P1381" i="1" s="1"/>
  <c r="P1382" i="1" s="1"/>
  <c r="P1383" i="1" s="1"/>
  <c r="P1384" i="1" s="1"/>
  <c r="P1385" i="1" s="1"/>
  <c r="P1386" i="1" s="1"/>
  <c r="P1387" i="1" s="1"/>
  <c r="P1388" i="1" s="1"/>
  <c r="J1359" i="1"/>
  <c r="N1359" i="1"/>
  <c r="F1360" i="1"/>
  <c r="T1356" i="1"/>
  <c r="V1356" i="1" s="1"/>
  <c r="AF1356" i="1" s="1"/>
  <c r="B1356" i="1" s="1"/>
  <c r="R1357" i="1"/>
  <c r="S1356" i="1"/>
  <c r="AE1356" i="1" s="1"/>
  <c r="B1355" i="1" l="1"/>
  <c r="Q1358" i="1"/>
  <c r="U1358" i="1" s="1"/>
  <c r="Q1359" i="1"/>
  <c r="U1359" i="1" s="1"/>
  <c r="J1360" i="1"/>
  <c r="N1360" i="1"/>
  <c r="Q1360" i="1" s="1"/>
  <c r="U1360" i="1" s="1"/>
  <c r="F1361" i="1"/>
  <c r="S1357" i="1"/>
  <c r="R1358" i="1"/>
  <c r="T1357" i="1"/>
  <c r="V1357" i="1" s="1"/>
  <c r="AF1357" i="1" l="1"/>
  <c r="S1358" i="1"/>
  <c r="R1359" i="1"/>
  <c r="T1358" i="1"/>
  <c r="V1358" i="1" s="1"/>
  <c r="AF1358" i="1" s="1"/>
  <c r="B1358" i="1" s="1"/>
  <c r="AE1357" i="1"/>
  <c r="Z1357" i="1"/>
  <c r="J1361" i="1"/>
  <c r="N1361" i="1"/>
  <c r="Q1361" i="1" s="1"/>
  <c r="U1361" i="1" s="1"/>
  <c r="F1362" i="1"/>
  <c r="B1357" i="1" l="1"/>
  <c r="AE1358" i="1"/>
  <c r="AG1357" i="1"/>
  <c r="R1360" i="1"/>
  <c r="T1359" i="1"/>
  <c r="V1359" i="1" s="1"/>
  <c r="AF1359" i="1" s="1"/>
  <c r="B1359" i="1" s="1"/>
  <c r="S1359" i="1"/>
  <c r="AE1359" i="1" s="1"/>
  <c r="J1362" i="1"/>
  <c r="N1362" i="1"/>
  <c r="Q1362" i="1" s="1"/>
  <c r="U1362" i="1" s="1"/>
  <c r="F1363" i="1"/>
  <c r="J1363" i="1" l="1"/>
  <c r="N1363" i="1"/>
  <c r="Q1363" i="1" s="1"/>
  <c r="U1363" i="1" s="1"/>
  <c r="F1364" i="1"/>
  <c r="R1361" i="1"/>
  <c r="S1360" i="1"/>
  <c r="AE1360" i="1" s="1"/>
  <c r="T1360" i="1"/>
  <c r="V1360" i="1" s="1"/>
  <c r="AF1360" i="1" s="1"/>
  <c r="B1360" i="1" s="1"/>
  <c r="R1362" i="1" l="1"/>
  <c r="S1361" i="1"/>
  <c r="AE1361" i="1" s="1"/>
  <c r="T1361" i="1"/>
  <c r="V1361" i="1" s="1"/>
  <c r="AF1361" i="1" s="1"/>
  <c r="B1361" i="1" s="1"/>
  <c r="N1364" i="1"/>
  <c r="Q1364" i="1" s="1"/>
  <c r="U1364" i="1" s="1"/>
  <c r="J1364" i="1"/>
  <c r="F1365" i="1"/>
  <c r="N1365" i="1" l="1"/>
  <c r="Q1365" i="1" s="1"/>
  <c r="U1365" i="1" s="1"/>
  <c r="J1365" i="1"/>
  <c r="F1366" i="1"/>
  <c r="S1362" i="1"/>
  <c r="AE1362" i="1" s="1"/>
  <c r="T1362" i="1"/>
  <c r="V1362" i="1" s="1"/>
  <c r="AF1362" i="1" s="1"/>
  <c r="B1362" i="1" s="1"/>
  <c r="R1363" i="1"/>
  <c r="S1363" i="1" l="1"/>
  <c r="AE1363" i="1" s="1"/>
  <c r="R1364" i="1"/>
  <c r="T1363" i="1"/>
  <c r="V1363" i="1" s="1"/>
  <c r="AF1363" i="1" s="1"/>
  <c r="B1363" i="1" s="1"/>
  <c r="J1366" i="1"/>
  <c r="N1366" i="1"/>
  <c r="Q1366" i="1" s="1"/>
  <c r="U1366" i="1" s="1"/>
  <c r="F1367" i="1"/>
  <c r="N1367" i="1" l="1"/>
  <c r="Q1367" i="1" s="1"/>
  <c r="U1367" i="1" s="1"/>
  <c r="J1367" i="1"/>
  <c r="F1368" i="1"/>
  <c r="T1364" i="1"/>
  <c r="V1364" i="1" s="1"/>
  <c r="AF1364" i="1" s="1"/>
  <c r="B1364" i="1" s="1"/>
  <c r="S1364" i="1"/>
  <c r="AE1364" i="1" s="1"/>
  <c r="R1365" i="1"/>
  <c r="T1365" i="1" l="1"/>
  <c r="V1365" i="1" s="1"/>
  <c r="AF1365" i="1" s="1"/>
  <c r="B1365" i="1" s="1"/>
  <c r="S1365" i="1"/>
  <c r="AE1365" i="1" s="1"/>
  <c r="R1366" i="1"/>
  <c r="J1368" i="1"/>
  <c r="N1368" i="1"/>
  <c r="Q1368" i="1" s="1"/>
  <c r="U1368" i="1" s="1"/>
  <c r="F1369" i="1"/>
  <c r="N1369" i="1" l="1"/>
  <c r="Q1369" i="1" s="1"/>
  <c r="U1369" i="1" s="1"/>
  <c r="J1369" i="1"/>
  <c r="F1370" i="1"/>
  <c r="T1366" i="1"/>
  <c r="V1366" i="1" s="1"/>
  <c r="AF1366" i="1" s="1"/>
  <c r="B1366" i="1" s="1"/>
  <c r="S1366" i="1"/>
  <c r="AE1366" i="1" s="1"/>
  <c r="R1367" i="1"/>
  <c r="R1368" i="1" l="1"/>
  <c r="T1367" i="1"/>
  <c r="V1367" i="1" s="1"/>
  <c r="AF1367" i="1" s="1"/>
  <c r="B1367" i="1" s="1"/>
  <c r="S1367" i="1"/>
  <c r="AE1367" i="1" s="1"/>
  <c r="N1370" i="1"/>
  <c r="Q1370" i="1" s="1"/>
  <c r="U1370" i="1" s="1"/>
  <c r="J1370" i="1"/>
  <c r="F1371" i="1"/>
  <c r="J1371" i="1" l="1"/>
  <c r="N1371" i="1"/>
  <c r="Q1371" i="1" s="1"/>
  <c r="U1371" i="1" s="1"/>
  <c r="F1372" i="1"/>
  <c r="S1368" i="1"/>
  <c r="AE1368" i="1" s="1"/>
  <c r="R1369" i="1"/>
  <c r="T1368" i="1"/>
  <c r="V1368" i="1" s="1"/>
  <c r="AF1368" i="1" s="1"/>
  <c r="B1368" i="1" s="1"/>
  <c r="S1369" i="1" l="1"/>
  <c r="AE1369" i="1" s="1"/>
  <c r="R1370" i="1"/>
  <c r="T1369" i="1"/>
  <c r="V1369" i="1" s="1"/>
  <c r="AF1369" i="1" s="1"/>
  <c r="B1369" i="1" s="1"/>
  <c r="N1372" i="1"/>
  <c r="Q1372" i="1" s="1"/>
  <c r="U1372" i="1" s="1"/>
  <c r="J1372" i="1"/>
  <c r="F1373" i="1"/>
  <c r="N1373" i="1" l="1"/>
  <c r="Q1373" i="1" s="1"/>
  <c r="U1373" i="1" s="1"/>
  <c r="J1373" i="1"/>
  <c r="F1374" i="1"/>
  <c r="S1370" i="1"/>
  <c r="AE1370" i="1" s="1"/>
  <c r="R1371" i="1"/>
  <c r="T1370" i="1"/>
  <c r="V1370" i="1" s="1"/>
  <c r="AF1370" i="1" s="1"/>
  <c r="B1370" i="1" s="1"/>
  <c r="S1371" i="1" l="1"/>
  <c r="AE1371" i="1" s="1"/>
  <c r="T1371" i="1"/>
  <c r="V1371" i="1" s="1"/>
  <c r="AF1371" i="1" s="1"/>
  <c r="B1371" i="1" s="1"/>
  <c r="R1372" i="1"/>
  <c r="J1374" i="1"/>
  <c r="N1374" i="1"/>
  <c r="Q1374" i="1" s="1"/>
  <c r="U1374" i="1" s="1"/>
  <c r="F1375" i="1"/>
  <c r="N1375" i="1" l="1"/>
  <c r="Q1375" i="1" s="1"/>
  <c r="U1375" i="1" s="1"/>
  <c r="J1375" i="1"/>
  <c r="F1376" i="1"/>
  <c r="T1372" i="1"/>
  <c r="V1372" i="1" s="1"/>
  <c r="S1372" i="1"/>
  <c r="AE1372" i="1" s="1"/>
  <c r="R1373" i="1"/>
  <c r="AF1372" i="1" l="1"/>
  <c r="J1376" i="1"/>
  <c r="N1376" i="1"/>
  <c r="Q1376" i="1" s="1"/>
  <c r="U1376" i="1" s="1"/>
  <c r="F1377" i="1"/>
  <c r="T1373" i="1"/>
  <c r="V1373" i="1" s="1"/>
  <c r="AF1373" i="1" s="1"/>
  <c r="B1373" i="1" s="1"/>
  <c r="S1373" i="1"/>
  <c r="AE1373" i="1" s="1"/>
  <c r="R1374" i="1"/>
  <c r="B1372" i="1" l="1"/>
  <c r="S1374" i="1"/>
  <c r="AE1374" i="1" s="1"/>
  <c r="R1375" i="1"/>
  <c r="T1374" i="1"/>
  <c r="V1374" i="1" s="1"/>
  <c r="AF1374" i="1" s="1"/>
  <c r="B1374" i="1" s="1"/>
  <c r="J1377" i="1"/>
  <c r="N1377" i="1"/>
  <c r="Q1377" i="1" s="1"/>
  <c r="U1377" i="1" s="1"/>
  <c r="F1378" i="1"/>
  <c r="J1378" i="1" l="1"/>
  <c r="N1378" i="1"/>
  <c r="Q1378" i="1" s="1"/>
  <c r="U1378" i="1" s="1"/>
  <c r="F1379" i="1"/>
  <c r="T1375" i="1"/>
  <c r="V1375" i="1" s="1"/>
  <c r="AF1375" i="1" s="1"/>
  <c r="B1375" i="1" s="1"/>
  <c r="S1375" i="1"/>
  <c r="AE1375" i="1" s="1"/>
  <c r="R1376" i="1"/>
  <c r="R1377" i="1" l="1"/>
  <c r="S1376" i="1"/>
  <c r="AE1376" i="1" s="1"/>
  <c r="T1376" i="1"/>
  <c r="V1376" i="1" s="1"/>
  <c r="N1379" i="1"/>
  <c r="Q1379" i="1" s="1"/>
  <c r="U1379" i="1" s="1"/>
  <c r="J1379" i="1"/>
  <c r="F1380" i="1"/>
  <c r="AF1376" i="1" l="1"/>
  <c r="J1380" i="1"/>
  <c r="N1380" i="1"/>
  <c r="Q1380" i="1" s="1"/>
  <c r="U1380" i="1" s="1"/>
  <c r="F1381" i="1"/>
  <c r="R1378" i="1"/>
  <c r="T1377" i="1"/>
  <c r="V1377" i="1" s="1"/>
  <c r="AF1377" i="1" s="1"/>
  <c r="B1377" i="1" s="1"/>
  <c r="S1377" i="1"/>
  <c r="AE1377" i="1" s="1"/>
  <c r="B1376" i="1" l="1"/>
  <c r="T1378" i="1"/>
  <c r="V1378" i="1" s="1"/>
  <c r="AF1378" i="1" s="1"/>
  <c r="B1378" i="1" s="1"/>
  <c r="R1379" i="1"/>
  <c r="S1378" i="1"/>
  <c r="AE1378" i="1" s="1"/>
  <c r="N1381" i="1"/>
  <c r="Q1381" i="1" s="1"/>
  <c r="U1381" i="1" s="1"/>
  <c r="J1381" i="1"/>
  <c r="F1382" i="1"/>
  <c r="J1382" i="1" l="1"/>
  <c r="N1382" i="1"/>
  <c r="Q1382" i="1" s="1"/>
  <c r="U1382" i="1" s="1"/>
  <c r="F1383" i="1"/>
  <c r="S1379" i="1"/>
  <c r="AE1379" i="1" s="1"/>
  <c r="R1380" i="1"/>
  <c r="T1379" i="1"/>
  <c r="V1379" i="1" s="1"/>
  <c r="AF1379" i="1" s="1"/>
  <c r="B1379" i="1" s="1"/>
  <c r="R1381" i="1" l="1"/>
  <c r="S1380" i="1"/>
  <c r="AE1380" i="1" s="1"/>
  <c r="T1380" i="1"/>
  <c r="V1380" i="1" s="1"/>
  <c r="AF1380" i="1" s="1"/>
  <c r="B1380" i="1" s="1"/>
  <c r="N1383" i="1"/>
  <c r="Q1383" i="1" s="1"/>
  <c r="U1383" i="1" s="1"/>
  <c r="J1383" i="1"/>
  <c r="F1384" i="1"/>
  <c r="J1384" i="1" l="1"/>
  <c r="N1384" i="1"/>
  <c r="Q1384" i="1" s="1"/>
  <c r="U1384" i="1" s="1"/>
  <c r="F1385" i="1"/>
  <c r="S1381" i="1"/>
  <c r="AE1381" i="1" s="1"/>
  <c r="R1382" i="1"/>
  <c r="T1381" i="1"/>
  <c r="V1381" i="1" s="1"/>
  <c r="AF1381" i="1" s="1"/>
  <c r="B1381" i="1" s="1"/>
  <c r="T1382" i="1" l="1"/>
  <c r="V1382" i="1" s="1"/>
  <c r="AF1382" i="1" s="1"/>
  <c r="B1382" i="1" s="1"/>
  <c r="S1382" i="1"/>
  <c r="AE1382" i="1" s="1"/>
  <c r="R1383" i="1"/>
  <c r="J1385" i="1"/>
  <c r="N1385" i="1"/>
  <c r="Q1385" i="1" s="1"/>
  <c r="U1385" i="1" s="1"/>
  <c r="F1386" i="1"/>
  <c r="T1383" i="1" l="1"/>
  <c r="V1383" i="1" s="1"/>
  <c r="AF1383" i="1" s="1"/>
  <c r="B1383" i="1" s="1"/>
  <c r="S1383" i="1"/>
  <c r="AE1383" i="1" s="1"/>
  <c r="R1384" i="1"/>
  <c r="N1386" i="1"/>
  <c r="Q1386" i="1" s="1"/>
  <c r="U1386" i="1" s="1"/>
  <c r="J1386" i="1"/>
  <c r="F1387" i="1"/>
  <c r="N1387" i="1" l="1"/>
  <c r="Q1387" i="1" s="1"/>
  <c r="U1387" i="1" s="1"/>
  <c r="J1387" i="1"/>
  <c r="F1388" i="1"/>
  <c r="R1385" i="1"/>
  <c r="S1384" i="1"/>
  <c r="AE1384" i="1" s="1"/>
  <c r="T1384" i="1"/>
  <c r="V1384" i="1" s="1"/>
  <c r="AF1384" i="1" s="1"/>
  <c r="B1384" i="1" s="1"/>
  <c r="R1386" i="1" l="1"/>
  <c r="T1385" i="1"/>
  <c r="V1385" i="1" s="1"/>
  <c r="S1385" i="1"/>
  <c r="AE1385" i="1" s="1"/>
  <c r="N1388" i="1"/>
  <c r="J1388" i="1"/>
  <c r="F1389" i="1"/>
  <c r="AF1385" i="1" l="1"/>
  <c r="J1389" i="1"/>
  <c r="N1389" i="1"/>
  <c r="F1390" i="1"/>
  <c r="O1389" i="1"/>
  <c r="Q1388" i="1"/>
  <c r="U1388" i="1" s="1"/>
  <c r="T1386" i="1"/>
  <c r="V1386" i="1" s="1"/>
  <c r="AF1386" i="1" s="1"/>
  <c r="B1386" i="1" s="1"/>
  <c r="S1386" i="1"/>
  <c r="AE1386" i="1" s="1"/>
  <c r="R1387" i="1"/>
  <c r="B1385" i="1" l="1"/>
  <c r="T1387" i="1"/>
  <c r="V1387" i="1" s="1"/>
  <c r="AF1387" i="1" s="1"/>
  <c r="B1387" i="1" s="1"/>
  <c r="S1387" i="1"/>
  <c r="AE1387" i="1" s="1"/>
  <c r="R1388" i="1"/>
  <c r="O1390" i="1"/>
  <c r="O1391" i="1" s="1"/>
  <c r="O1392" i="1" s="1"/>
  <c r="O1393" i="1" s="1"/>
  <c r="O1394" i="1" s="1"/>
  <c r="O1395" i="1" s="1"/>
  <c r="O1396" i="1" s="1"/>
  <c r="O1397" i="1" s="1"/>
  <c r="O1398" i="1" s="1"/>
  <c r="O1399" i="1" s="1"/>
  <c r="O1400" i="1" s="1"/>
  <c r="O1401" i="1" s="1"/>
  <c r="O1402" i="1" s="1"/>
  <c r="O1403" i="1" s="1"/>
  <c r="O1404" i="1" s="1"/>
  <c r="O1405" i="1" s="1"/>
  <c r="O1406" i="1" s="1"/>
  <c r="O1407" i="1" s="1"/>
  <c r="O1408" i="1" s="1"/>
  <c r="O1409" i="1" s="1"/>
  <c r="O1410" i="1" s="1"/>
  <c r="O1411" i="1" s="1"/>
  <c r="O1412" i="1" s="1"/>
  <c r="O1413" i="1" s="1"/>
  <c r="O1414" i="1" s="1"/>
  <c r="O1415" i="1" s="1"/>
  <c r="O1416" i="1" s="1"/>
  <c r="O1417" i="1" s="1"/>
  <c r="O1418" i="1" s="1"/>
  <c r="O1419" i="1" s="1"/>
  <c r="P1389" i="1"/>
  <c r="P1390" i="1" s="1"/>
  <c r="P1391" i="1" s="1"/>
  <c r="P1392" i="1" s="1"/>
  <c r="P1393" i="1" s="1"/>
  <c r="P1394" i="1" s="1"/>
  <c r="P1395" i="1" s="1"/>
  <c r="P1396" i="1" s="1"/>
  <c r="P1397" i="1" s="1"/>
  <c r="P1398" i="1" s="1"/>
  <c r="P1399" i="1" s="1"/>
  <c r="P1400" i="1" s="1"/>
  <c r="P1401" i="1" s="1"/>
  <c r="P1402" i="1" s="1"/>
  <c r="P1403" i="1" s="1"/>
  <c r="P1404" i="1" s="1"/>
  <c r="P1405" i="1" s="1"/>
  <c r="P1406" i="1" s="1"/>
  <c r="P1407" i="1" s="1"/>
  <c r="P1408" i="1" s="1"/>
  <c r="P1409" i="1" s="1"/>
  <c r="P1410" i="1" s="1"/>
  <c r="P1411" i="1" s="1"/>
  <c r="P1412" i="1" s="1"/>
  <c r="P1413" i="1" s="1"/>
  <c r="P1414" i="1" s="1"/>
  <c r="P1415" i="1" s="1"/>
  <c r="P1416" i="1" s="1"/>
  <c r="P1417" i="1" s="1"/>
  <c r="P1418" i="1" s="1"/>
  <c r="P1419" i="1" s="1"/>
  <c r="J1390" i="1"/>
  <c r="N1390" i="1"/>
  <c r="F1391" i="1"/>
  <c r="Q1390" i="1" l="1"/>
  <c r="U1390" i="1" s="1"/>
  <c r="J1391" i="1"/>
  <c r="N1391" i="1"/>
  <c r="Q1391" i="1" s="1"/>
  <c r="U1391" i="1" s="1"/>
  <c r="F1392" i="1"/>
  <c r="T1388" i="1"/>
  <c r="V1388" i="1" s="1"/>
  <c r="AF1388" i="1" s="1"/>
  <c r="B1388" i="1" s="1"/>
  <c r="S1388" i="1"/>
  <c r="R1389" i="1"/>
  <c r="Q1389" i="1"/>
  <c r="U1389" i="1" s="1"/>
  <c r="S1389" i="1" l="1"/>
  <c r="AE1389" i="1" s="1"/>
  <c r="T1389" i="1"/>
  <c r="V1389" i="1" s="1"/>
  <c r="AF1389" i="1" s="1"/>
  <c r="B1389" i="1" s="1"/>
  <c r="R1390" i="1"/>
  <c r="Z1388" i="1"/>
  <c r="AE1388" i="1"/>
  <c r="N1392" i="1"/>
  <c r="Q1392" i="1" s="1"/>
  <c r="U1392" i="1" s="1"/>
  <c r="J1392" i="1"/>
  <c r="F1393" i="1"/>
  <c r="AG1388" i="1" l="1"/>
  <c r="T1390" i="1"/>
  <c r="V1390" i="1" s="1"/>
  <c r="AF1390" i="1" s="1"/>
  <c r="B1390" i="1" s="1"/>
  <c r="S1390" i="1"/>
  <c r="AE1390" i="1" s="1"/>
  <c r="R1391" i="1"/>
  <c r="N1393" i="1"/>
  <c r="Q1393" i="1" s="1"/>
  <c r="U1393" i="1" s="1"/>
  <c r="J1393" i="1"/>
  <c r="F1394" i="1"/>
  <c r="N1394" i="1" l="1"/>
  <c r="Q1394" i="1" s="1"/>
  <c r="U1394" i="1" s="1"/>
  <c r="J1394" i="1"/>
  <c r="F1395" i="1"/>
  <c r="R1392" i="1"/>
  <c r="T1391" i="1"/>
  <c r="V1391" i="1" s="1"/>
  <c r="S1391" i="1"/>
  <c r="AE1391" i="1" s="1"/>
  <c r="AF1391" i="1" l="1"/>
  <c r="R1393" i="1"/>
  <c r="T1392" i="1"/>
  <c r="V1392" i="1" s="1"/>
  <c r="AF1392" i="1" s="1"/>
  <c r="B1392" i="1" s="1"/>
  <c r="S1392" i="1"/>
  <c r="AE1392" i="1" s="1"/>
  <c r="N1395" i="1"/>
  <c r="Q1395" i="1" s="1"/>
  <c r="U1395" i="1" s="1"/>
  <c r="J1395" i="1"/>
  <c r="F1396" i="1"/>
  <c r="B1391" i="1" l="1"/>
  <c r="J1396" i="1"/>
  <c r="N1396" i="1"/>
  <c r="Q1396" i="1" s="1"/>
  <c r="U1396" i="1" s="1"/>
  <c r="F1397" i="1"/>
  <c r="S1393" i="1"/>
  <c r="AE1393" i="1" s="1"/>
  <c r="R1394" i="1"/>
  <c r="T1393" i="1"/>
  <c r="V1393" i="1" s="1"/>
  <c r="AF1393" i="1" s="1"/>
  <c r="B1393" i="1" s="1"/>
  <c r="S1394" i="1" l="1"/>
  <c r="AE1394" i="1" s="1"/>
  <c r="T1394" i="1"/>
  <c r="V1394" i="1" s="1"/>
  <c r="AF1394" i="1" s="1"/>
  <c r="B1394" i="1" s="1"/>
  <c r="R1395" i="1"/>
  <c r="J1397" i="1"/>
  <c r="N1397" i="1"/>
  <c r="Q1397" i="1" s="1"/>
  <c r="U1397" i="1" s="1"/>
  <c r="F1398" i="1"/>
  <c r="T1395" i="1" l="1"/>
  <c r="V1395" i="1" s="1"/>
  <c r="AF1395" i="1" s="1"/>
  <c r="B1395" i="1" s="1"/>
  <c r="S1395" i="1"/>
  <c r="AE1395" i="1" s="1"/>
  <c r="R1396" i="1"/>
  <c r="J1398" i="1"/>
  <c r="N1398" i="1"/>
  <c r="Q1398" i="1" s="1"/>
  <c r="U1398" i="1" s="1"/>
  <c r="F1399" i="1"/>
  <c r="N1399" i="1" l="1"/>
  <c r="Q1399" i="1" s="1"/>
  <c r="U1399" i="1" s="1"/>
  <c r="J1399" i="1"/>
  <c r="F1400" i="1"/>
  <c r="R1397" i="1"/>
  <c r="S1396" i="1"/>
  <c r="AE1396" i="1" s="1"/>
  <c r="T1396" i="1"/>
  <c r="V1396" i="1" s="1"/>
  <c r="AF1396" i="1" s="1"/>
  <c r="B1396" i="1" s="1"/>
  <c r="R1398" i="1" l="1"/>
  <c r="T1397" i="1"/>
  <c r="V1397" i="1" s="1"/>
  <c r="AF1397" i="1" s="1"/>
  <c r="B1397" i="1" s="1"/>
  <c r="S1397" i="1"/>
  <c r="AE1397" i="1" s="1"/>
  <c r="N1400" i="1"/>
  <c r="Q1400" i="1" s="1"/>
  <c r="U1400" i="1" s="1"/>
  <c r="J1400" i="1"/>
  <c r="F1401" i="1"/>
  <c r="N1401" i="1" l="1"/>
  <c r="Q1401" i="1" s="1"/>
  <c r="U1401" i="1" s="1"/>
  <c r="J1401" i="1"/>
  <c r="F1402" i="1"/>
  <c r="T1398" i="1"/>
  <c r="V1398" i="1" s="1"/>
  <c r="AF1398" i="1" s="1"/>
  <c r="B1398" i="1" s="1"/>
  <c r="R1399" i="1"/>
  <c r="S1398" i="1"/>
  <c r="AE1398" i="1" s="1"/>
  <c r="S1399" i="1" l="1"/>
  <c r="AE1399" i="1" s="1"/>
  <c r="T1399" i="1"/>
  <c r="V1399" i="1" s="1"/>
  <c r="AF1399" i="1" s="1"/>
  <c r="B1399" i="1" s="1"/>
  <c r="R1400" i="1"/>
  <c r="N1402" i="1"/>
  <c r="Q1402" i="1" s="1"/>
  <c r="U1402" i="1" s="1"/>
  <c r="J1402" i="1"/>
  <c r="F1403" i="1"/>
  <c r="N1403" i="1" l="1"/>
  <c r="Q1403" i="1" s="1"/>
  <c r="U1403" i="1" s="1"/>
  <c r="J1403" i="1"/>
  <c r="F1404" i="1"/>
  <c r="R1401" i="1"/>
  <c r="T1400" i="1"/>
  <c r="V1400" i="1" s="1"/>
  <c r="AF1400" i="1" s="1"/>
  <c r="B1400" i="1" s="1"/>
  <c r="S1400" i="1"/>
  <c r="AE1400" i="1" s="1"/>
  <c r="T1401" i="1" l="1"/>
  <c r="V1401" i="1" s="1"/>
  <c r="AF1401" i="1" s="1"/>
  <c r="B1401" i="1" s="1"/>
  <c r="R1402" i="1"/>
  <c r="S1401" i="1"/>
  <c r="AE1401" i="1" s="1"/>
  <c r="N1404" i="1"/>
  <c r="Q1404" i="1" s="1"/>
  <c r="U1404" i="1" s="1"/>
  <c r="J1404" i="1"/>
  <c r="F1405" i="1"/>
  <c r="J1405" i="1" l="1"/>
  <c r="N1405" i="1"/>
  <c r="Q1405" i="1" s="1"/>
  <c r="U1405" i="1" s="1"/>
  <c r="F1406" i="1"/>
  <c r="R1403" i="1"/>
  <c r="S1402" i="1"/>
  <c r="AE1402" i="1" s="1"/>
  <c r="T1402" i="1"/>
  <c r="V1402" i="1" s="1"/>
  <c r="AF1402" i="1" s="1"/>
  <c r="B1402" i="1" s="1"/>
  <c r="T1403" i="1" l="1"/>
  <c r="V1403" i="1" s="1"/>
  <c r="AF1403" i="1" s="1"/>
  <c r="B1403" i="1" s="1"/>
  <c r="R1404" i="1"/>
  <c r="S1403" i="1"/>
  <c r="AE1403" i="1" s="1"/>
  <c r="J1406" i="1"/>
  <c r="N1406" i="1"/>
  <c r="Q1406" i="1" s="1"/>
  <c r="U1406" i="1" s="1"/>
  <c r="F1407" i="1"/>
  <c r="J1407" i="1" l="1"/>
  <c r="N1407" i="1"/>
  <c r="Q1407" i="1" s="1"/>
  <c r="U1407" i="1" s="1"/>
  <c r="F1408" i="1"/>
  <c r="T1404" i="1"/>
  <c r="V1404" i="1" s="1"/>
  <c r="R1405" i="1"/>
  <c r="S1404" i="1"/>
  <c r="AE1404" i="1" s="1"/>
  <c r="AF1404" i="1" l="1"/>
  <c r="T1405" i="1"/>
  <c r="V1405" i="1" s="1"/>
  <c r="AF1405" i="1" s="1"/>
  <c r="B1405" i="1" s="1"/>
  <c r="R1406" i="1"/>
  <c r="S1405" i="1"/>
  <c r="AE1405" i="1" s="1"/>
  <c r="N1408" i="1"/>
  <c r="Q1408" i="1" s="1"/>
  <c r="U1408" i="1" s="1"/>
  <c r="J1408" i="1"/>
  <c r="F1409" i="1"/>
  <c r="B1404" i="1" l="1"/>
  <c r="N1409" i="1"/>
  <c r="Q1409" i="1" s="1"/>
  <c r="U1409" i="1" s="1"/>
  <c r="J1409" i="1"/>
  <c r="F1410" i="1"/>
  <c r="R1407" i="1"/>
  <c r="T1406" i="1"/>
  <c r="V1406" i="1" s="1"/>
  <c r="AF1406" i="1" s="1"/>
  <c r="B1406" i="1" s="1"/>
  <c r="S1406" i="1"/>
  <c r="AE1406" i="1" s="1"/>
  <c r="R1408" i="1" l="1"/>
  <c r="T1407" i="1"/>
  <c r="V1407" i="1" s="1"/>
  <c r="AF1407" i="1" s="1"/>
  <c r="B1407" i="1" s="1"/>
  <c r="S1407" i="1"/>
  <c r="AE1407" i="1" s="1"/>
  <c r="N1410" i="1"/>
  <c r="Q1410" i="1" s="1"/>
  <c r="U1410" i="1" s="1"/>
  <c r="J1410" i="1"/>
  <c r="F1411" i="1"/>
  <c r="N1411" i="1" l="1"/>
  <c r="Q1411" i="1" s="1"/>
  <c r="U1411" i="1" s="1"/>
  <c r="J1411" i="1"/>
  <c r="F1412" i="1"/>
  <c r="R1409" i="1"/>
  <c r="S1408" i="1"/>
  <c r="AE1408" i="1" s="1"/>
  <c r="T1408" i="1"/>
  <c r="V1408" i="1" s="1"/>
  <c r="AF1408" i="1" s="1"/>
  <c r="B1408" i="1" s="1"/>
  <c r="R1410" i="1" l="1"/>
  <c r="T1409" i="1"/>
  <c r="V1409" i="1" s="1"/>
  <c r="AF1409" i="1" s="1"/>
  <c r="B1409" i="1" s="1"/>
  <c r="S1409" i="1"/>
  <c r="AE1409" i="1" s="1"/>
  <c r="J1412" i="1"/>
  <c r="N1412" i="1"/>
  <c r="Q1412" i="1" s="1"/>
  <c r="U1412" i="1" s="1"/>
  <c r="F1413" i="1"/>
  <c r="N1413" i="1" l="1"/>
  <c r="Q1413" i="1" s="1"/>
  <c r="U1413" i="1" s="1"/>
  <c r="J1413" i="1"/>
  <c r="F1414" i="1"/>
  <c r="S1410" i="1"/>
  <c r="AE1410" i="1" s="1"/>
  <c r="R1411" i="1"/>
  <c r="T1410" i="1"/>
  <c r="V1410" i="1" s="1"/>
  <c r="AF1410" i="1" s="1"/>
  <c r="B1410" i="1" s="1"/>
  <c r="S1411" i="1" l="1"/>
  <c r="AE1411" i="1" s="1"/>
  <c r="R1412" i="1"/>
  <c r="T1411" i="1"/>
  <c r="V1411" i="1" s="1"/>
  <c r="AF1411" i="1" s="1"/>
  <c r="B1411" i="1" s="1"/>
  <c r="N1414" i="1"/>
  <c r="Q1414" i="1" s="1"/>
  <c r="U1414" i="1" s="1"/>
  <c r="J1414" i="1"/>
  <c r="F1415" i="1"/>
  <c r="N1415" i="1" l="1"/>
  <c r="Q1415" i="1" s="1"/>
  <c r="U1415" i="1" s="1"/>
  <c r="J1415" i="1"/>
  <c r="F1416" i="1"/>
  <c r="S1412" i="1"/>
  <c r="AE1412" i="1" s="1"/>
  <c r="T1412" i="1"/>
  <c r="V1412" i="1" s="1"/>
  <c r="AF1412" i="1" s="1"/>
  <c r="B1412" i="1" s="1"/>
  <c r="R1413" i="1"/>
  <c r="R1414" i="1" l="1"/>
  <c r="S1413" i="1"/>
  <c r="AE1413" i="1" s="1"/>
  <c r="T1413" i="1"/>
  <c r="V1413" i="1" s="1"/>
  <c r="AF1413" i="1" s="1"/>
  <c r="B1413" i="1" s="1"/>
  <c r="N1416" i="1"/>
  <c r="Q1416" i="1" s="1"/>
  <c r="U1416" i="1" s="1"/>
  <c r="J1416" i="1"/>
  <c r="F1417" i="1"/>
  <c r="N1417" i="1" l="1"/>
  <c r="Q1417" i="1" s="1"/>
  <c r="U1417" i="1" s="1"/>
  <c r="J1417" i="1"/>
  <c r="F1418" i="1"/>
  <c r="R1415" i="1"/>
  <c r="T1414" i="1"/>
  <c r="V1414" i="1" s="1"/>
  <c r="S1414" i="1"/>
  <c r="AE1414" i="1" s="1"/>
  <c r="AF1414" i="1" l="1"/>
  <c r="S1415" i="1"/>
  <c r="AE1415" i="1" s="1"/>
  <c r="R1416" i="1"/>
  <c r="T1415" i="1"/>
  <c r="V1415" i="1" s="1"/>
  <c r="AF1415" i="1" s="1"/>
  <c r="B1415" i="1" s="1"/>
  <c r="J1418" i="1"/>
  <c r="N1418" i="1"/>
  <c r="Q1418" i="1" s="1"/>
  <c r="U1418" i="1" s="1"/>
  <c r="F1419" i="1"/>
  <c r="B1414" i="1" l="1"/>
  <c r="S1416" i="1"/>
  <c r="AE1416" i="1" s="1"/>
  <c r="T1416" i="1"/>
  <c r="V1416" i="1" s="1"/>
  <c r="AF1416" i="1" s="1"/>
  <c r="B1416" i="1" s="1"/>
  <c r="R1417" i="1"/>
  <c r="J1419" i="1"/>
  <c r="N1419" i="1"/>
  <c r="F1420" i="1"/>
  <c r="O1420" i="1" l="1"/>
  <c r="Q1419" i="1"/>
  <c r="U1419" i="1" s="1"/>
  <c r="R1418" i="1"/>
  <c r="S1417" i="1"/>
  <c r="AE1417" i="1" s="1"/>
  <c r="T1417" i="1"/>
  <c r="V1417" i="1" s="1"/>
  <c r="AF1417" i="1" s="1"/>
  <c r="B1417" i="1" s="1"/>
  <c r="N1420" i="1"/>
  <c r="J1420" i="1"/>
  <c r="F1421" i="1"/>
  <c r="N1421" i="1" l="1"/>
  <c r="J1421" i="1"/>
  <c r="F1422" i="1"/>
  <c r="S1418" i="1"/>
  <c r="AE1418" i="1" s="1"/>
  <c r="R1419" i="1"/>
  <c r="T1418" i="1"/>
  <c r="V1418" i="1" s="1"/>
  <c r="AF1418" i="1" s="1"/>
  <c r="B1418" i="1" s="1"/>
  <c r="O1421" i="1"/>
  <c r="O1422" i="1" s="1"/>
  <c r="O1423" i="1" s="1"/>
  <c r="O1424" i="1" s="1"/>
  <c r="O1425" i="1" s="1"/>
  <c r="O1426" i="1" s="1"/>
  <c r="O1427" i="1" s="1"/>
  <c r="O1428" i="1" s="1"/>
  <c r="O1429" i="1" s="1"/>
  <c r="O1430" i="1" s="1"/>
  <c r="O1431" i="1" s="1"/>
  <c r="O1432" i="1" s="1"/>
  <c r="O1433" i="1" s="1"/>
  <c r="O1434" i="1" s="1"/>
  <c r="O1435" i="1" s="1"/>
  <c r="O1436" i="1" s="1"/>
  <c r="O1437" i="1" s="1"/>
  <c r="O1438" i="1" s="1"/>
  <c r="O1439" i="1" s="1"/>
  <c r="O1440" i="1" s="1"/>
  <c r="O1441" i="1" s="1"/>
  <c r="O1442" i="1" s="1"/>
  <c r="O1443" i="1" s="1"/>
  <c r="O1444" i="1" s="1"/>
  <c r="O1445" i="1" s="1"/>
  <c r="O1446" i="1" s="1"/>
  <c r="O1447" i="1" s="1"/>
  <c r="O1448" i="1" s="1"/>
  <c r="O1449" i="1" s="1"/>
  <c r="P1420" i="1"/>
  <c r="P1421" i="1" s="1"/>
  <c r="P1422" i="1" s="1"/>
  <c r="P1423" i="1" s="1"/>
  <c r="P1424" i="1" s="1"/>
  <c r="P1425" i="1" s="1"/>
  <c r="P1426" i="1" s="1"/>
  <c r="P1427" i="1" s="1"/>
  <c r="P1428" i="1" s="1"/>
  <c r="P1429" i="1" s="1"/>
  <c r="P1430" i="1" s="1"/>
  <c r="P1431" i="1" s="1"/>
  <c r="P1432" i="1" s="1"/>
  <c r="P1433" i="1" s="1"/>
  <c r="P1434" i="1" s="1"/>
  <c r="P1435" i="1" s="1"/>
  <c r="P1436" i="1" s="1"/>
  <c r="P1437" i="1" s="1"/>
  <c r="P1438" i="1" s="1"/>
  <c r="P1439" i="1" s="1"/>
  <c r="P1440" i="1" s="1"/>
  <c r="P1441" i="1" s="1"/>
  <c r="P1442" i="1" s="1"/>
  <c r="P1443" i="1" s="1"/>
  <c r="P1444" i="1" s="1"/>
  <c r="P1445" i="1" s="1"/>
  <c r="P1446" i="1" s="1"/>
  <c r="P1447" i="1" s="1"/>
  <c r="P1448" i="1" s="1"/>
  <c r="P1449" i="1" s="1"/>
  <c r="Q1421" i="1" l="1"/>
  <c r="U1421" i="1" s="1"/>
  <c r="T1419" i="1"/>
  <c r="V1419" i="1" s="1"/>
  <c r="S1419" i="1"/>
  <c r="R1420" i="1"/>
  <c r="N1422" i="1"/>
  <c r="Q1422" i="1" s="1"/>
  <c r="U1422" i="1" s="1"/>
  <c r="J1422" i="1"/>
  <c r="F1423" i="1"/>
  <c r="Q1420" i="1"/>
  <c r="U1420" i="1" s="1"/>
  <c r="AF1419" i="1" l="1"/>
  <c r="N1423" i="1"/>
  <c r="Q1423" i="1" s="1"/>
  <c r="U1423" i="1" s="1"/>
  <c r="J1423" i="1"/>
  <c r="F1424" i="1"/>
  <c r="S1420" i="1"/>
  <c r="AE1420" i="1" s="1"/>
  <c r="R1421" i="1"/>
  <c r="T1420" i="1"/>
  <c r="V1420" i="1" s="1"/>
  <c r="AF1420" i="1" s="1"/>
  <c r="B1420" i="1" s="1"/>
  <c r="Z1419" i="1"/>
  <c r="AE1419" i="1"/>
  <c r="B1419" i="1" l="1"/>
  <c r="AG1419" i="1"/>
  <c r="T1421" i="1"/>
  <c r="V1421" i="1" s="1"/>
  <c r="S1421" i="1"/>
  <c r="AE1421" i="1" s="1"/>
  <c r="R1422" i="1"/>
  <c r="J1424" i="1"/>
  <c r="N1424" i="1"/>
  <c r="Q1424" i="1" s="1"/>
  <c r="U1424" i="1" s="1"/>
  <c r="F1425" i="1"/>
  <c r="AF1421" i="1" l="1"/>
  <c r="N1425" i="1"/>
  <c r="Q1425" i="1" s="1"/>
  <c r="U1425" i="1" s="1"/>
  <c r="J1425" i="1"/>
  <c r="F1426" i="1"/>
  <c r="T1422" i="1"/>
  <c r="V1422" i="1" s="1"/>
  <c r="AF1422" i="1" s="1"/>
  <c r="B1422" i="1" s="1"/>
  <c r="S1422" i="1"/>
  <c r="AE1422" i="1" s="1"/>
  <c r="R1423" i="1"/>
  <c r="B1421" i="1" l="1"/>
  <c r="S1423" i="1"/>
  <c r="AE1423" i="1" s="1"/>
  <c r="T1423" i="1"/>
  <c r="V1423" i="1" s="1"/>
  <c r="AF1423" i="1" s="1"/>
  <c r="B1423" i="1" s="1"/>
  <c r="R1424" i="1"/>
  <c r="J1426" i="1"/>
  <c r="N1426" i="1"/>
  <c r="Q1426" i="1" s="1"/>
  <c r="U1426" i="1" s="1"/>
  <c r="F1427" i="1"/>
  <c r="N1427" i="1" l="1"/>
  <c r="Q1427" i="1" s="1"/>
  <c r="U1427" i="1" s="1"/>
  <c r="J1427" i="1"/>
  <c r="F1428" i="1"/>
  <c r="S1424" i="1"/>
  <c r="AE1424" i="1" s="1"/>
  <c r="T1424" i="1"/>
  <c r="V1424" i="1" s="1"/>
  <c r="AF1424" i="1" s="1"/>
  <c r="B1424" i="1" s="1"/>
  <c r="R1425" i="1"/>
  <c r="S1425" i="1" l="1"/>
  <c r="AE1425" i="1" s="1"/>
  <c r="T1425" i="1"/>
  <c r="V1425" i="1" s="1"/>
  <c r="AF1425" i="1" s="1"/>
  <c r="B1425" i="1" s="1"/>
  <c r="R1426" i="1"/>
  <c r="J1428" i="1"/>
  <c r="N1428" i="1"/>
  <c r="Q1428" i="1" s="1"/>
  <c r="U1428" i="1" s="1"/>
  <c r="F1429" i="1"/>
  <c r="N1429" i="1" l="1"/>
  <c r="Q1429" i="1" s="1"/>
  <c r="U1429" i="1" s="1"/>
  <c r="J1429" i="1"/>
  <c r="F1430" i="1"/>
  <c r="S1426" i="1"/>
  <c r="AE1426" i="1" s="1"/>
  <c r="R1427" i="1"/>
  <c r="T1426" i="1"/>
  <c r="V1426" i="1" s="1"/>
  <c r="AF1426" i="1" s="1"/>
  <c r="B1426" i="1" s="1"/>
  <c r="S1427" i="1" l="1"/>
  <c r="AE1427" i="1" s="1"/>
  <c r="R1428" i="1"/>
  <c r="T1427" i="1"/>
  <c r="V1427" i="1" s="1"/>
  <c r="AF1427" i="1" s="1"/>
  <c r="B1427" i="1" s="1"/>
  <c r="N1430" i="1"/>
  <c r="Q1430" i="1" s="1"/>
  <c r="U1430" i="1" s="1"/>
  <c r="J1430" i="1"/>
  <c r="F1431" i="1"/>
  <c r="J1431" i="1" l="1"/>
  <c r="N1431" i="1"/>
  <c r="Q1431" i="1" s="1"/>
  <c r="U1431" i="1" s="1"/>
  <c r="F1432" i="1"/>
  <c r="R1429" i="1"/>
  <c r="S1428" i="1"/>
  <c r="AE1428" i="1" s="1"/>
  <c r="T1428" i="1"/>
  <c r="V1428" i="1" s="1"/>
  <c r="AF1428" i="1" s="1"/>
  <c r="B1428" i="1" s="1"/>
  <c r="T1429" i="1" l="1"/>
  <c r="V1429" i="1" s="1"/>
  <c r="AF1429" i="1" s="1"/>
  <c r="B1429" i="1" s="1"/>
  <c r="R1430" i="1"/>
  <c r="S1429" i="1"/>
  <c r="AE1429" i="1" s="1"/>
  <c r="J1432" i="1"/>
  <c r="N1432" i="1"/>
  <c r="Q1432" i="1" s="1"/>
  <c r="U1432" i="1" s="1"/>
  <c r="F1433" i="1"/>
  <c r="S1430" i="1" l="1"/>
  <c r="AE1430" i="1" s="1"/>
  <c r="T1430" i="1"/>
  <c r="V1430" i="1" s="1"/>
  <c r="AF1430" i="1" s="1"/>
  <c r="B1430" i="1" s="1"/>
  <c r="R1431" i="1"/>
  <c r="N1433" i="1"/>
  <c r="Q1433" i="1" s="1"/>
  <c r="U1433" i="1" s="1"/>
  <c r="J1433" i="1"/>
  <c r="F1434" i="1"/>
  <c r="N1434" i="1" l="1"/>
  <c r="Q1434" i="1" s="1"/>
  <c r="U1434" i="1" s="1"/>
  <c r="J1434" i="1"/>
  <c r="F1435" i="1"/>
  <c r="T1431" i="1"/>
  <c r="V1431" i="1" s="1"/>
  <c r="AF1431" i="1" s="1"/>
  <c r="B1431" i="1" s="1"/>
  <c r="S1431" i="1"/>
  <c r="AE1431" i="1" s="1"/>
  <c r="R1432" i="1"/>
  <c r="T1432" i="1" l="1"/>
  <c r="V1432" i="1" s="1"/>
  <c r="AF1432" i="1" s="1"/>
  <c r="B1432" i="1" s="1"/>
  <c r="S1432" i="1"/>
  <c r="AE1432" i="1" s="1"/>
  <c r="R1433" i="1"/>
  <c r="J1435" i="1"/>
  <c r="N1435" i="1"/>
  <c r="Q1435" i="1" s="1"/>
  <c r="U1435" i="1" s="1"/>
  <c r="F1436" i="1"/>
  <c r="J1436" i="1" l="1"/>
  <c r="N1436" i="1"/>
  <c r="Q1436" i="1" s="1"/>
  <c r="U1436" i="1" s="1"/>
  <c r="F1437" i="1"/>
  <c r="T1433" i="1"/>
  <c r="V1433" i="1" s="1"/>
  <c r="S1433" i="1"/>
  <c r="AE1433" i="1" s="1"/>
  <c r="R1434" i="1"/>
  <c r="AF1433" i="1" l="1"/>
  <c r="R1435" i="1"/>
  <c r="T1434" i="1"/>
  <c r="V1434" i="1" s="1"/>
  <c r="AF1434" i="1" s="1"/>
  <c r="B1434" i="1" s="1"/>
  <c r="S1434" i="1"/>
  <c r="AE1434" i="1" s="1"/>
  <c r="N1437" i="1"/>
  <c r="Q1437" i="1" s="1"/>
  <c r="U1437" i="1" s="1"/>
  <c r="J1437" i="1"/>
  <c r="F1438" i="1"/>
  <c r="B1433" i="1" l="1"/>
  <c r="N1438" i="1"/>
  <c r="Q1438" i="1" s="1"/>
  <c r="U1438" i="1" s="1"/>
  <c r="J1438" i="1"/>
  <c r="F1439" i="1"/>
  <c r="T1435" i="1"/>
  <c r="V1435" i="1" s="1"/>
  <c r="S1435" i="1"/>
  <c r="AE1435" i="1" s="1"/>
  <c r="R1436" i="1"/>
  <c r="AF1435" i="1" l="1"/>
  <c r="J1439" i="1"/>
  <c r="N1439" i="1"/>
  <c r="Q1439" i="1" s="1"/>
  <c r="U1439" i="1" s="1"/>
  <c r="F1440" i="1"/>
  <c r="S1436" i="1"/>
  <c r="AE1436" i="1" s="1"/>
  <c r="R1437" i="1"/>
  <c r="T1436" i="1"/>
  <c r="V1436" i="1" s="1"/>
  <c r="AF1436" i="1" s="1"/>
  <c r="B1436" i="1" s="1"/>
  <c r="B1435" i="1" l="1"/>
  <c r="R1438" i="1"/>
  <c r="T1437" i="1"/>
  <c r="V1437" i="1" s="1"/>
  <c r="AF1437" i="1" s="1"/>
  <c r="B1437" i="1" s="1"/>
  <c r="S1437" i="1"/>
  <c r="AE1437" i="1" s="1"/>
  <c r="J1440" i="1"/>
  <c r="N1440" i="1"/>
  <c r="Q1440" i="1" s="1"/>
  <c r="U1440" i="1" s="1"/>
  <c r="F1441" i="1"/>
  <c r="J1441" i="1" l="1"/>
  <c r="N1441" i="1"/>
  <c r="Q1441" i="1" s="1"/>
  <c r="U1441" i="1" s="1"/>
  <c r="F1442" i="1"/>
  <c r="S1438" i="1"/>
  <c r="AE1438" i="1" s="1"/>
  <c r="T1438" i="1"/>
  <c r="V1438" i="1" s="1"/>
  <c r="AF1438" i="1" s="1"/>
  <c r="B1438" i="1" s="1"/>
  <c r="R1439" i="1"/>
  <c r="S1439" i="1" l="1"/>
  <c r="AE1439" i="1" s="1"/>
  <c r="T1439" i="1"/>
  <c r="V1439" i="1" s="1"/>
  <c r="AF1439" i="1" s="1"/>
  <c r="B1439" i="1" s="1"/>
  <c r="R1440" i="1"/>
  <c r="N1442" i="1"/>
  <c r="Q1442" i="1" s="1"/>
  <c r="U1442" i="1" s="1"/>
  <c r="J1442" i="1"/>
  <c r="F1443" i="1"/>
  <c r="N1443" i="1" l="1"/>
  <c r="Q1443" i="1" s="1"/>
  <c r="U1443" i="1" s="1"/>
  <c r="J1443" i="1"/>
  <c r="F1444" i="1"/>
  <c r="R1441" i="1"/>
  <c r="T1440" i="1"/>
  <c r="V1440" i="1" s="1"/>
  <c r="AF1440" i="1" s="1"/>
  <c r="B1440" i="1" s="1"/>
  <c r="S1440" i="1"/>
  <c r="AE1440" i="1" s="1"/>
  <c r="S1441" i="1" l="1"/>
  <c r="AE1441" i="1" s="1"/>
  <c r="T1441" i="1"/>
  <c r="V1441" i="1" s="1"/>
  <c r="AF1441" i="1" s="1"/>
  <c r="B1441" i="1" s="1"/>
  <c r="R1442" i="1"/>
  <c r="N1444" i="1"/>
  <c r="Q1444" i="1" s="1"/>
  <c r="U1444" i="1" s="1"/>
  <c r="J1444" i="1"/>
  <c r="F1445" i="1"/>
  <c r="N1445" i="1" l="1"/>
  <c r="Q1445" i="1" s="1"/>
  <c r="U1445" i="1" s="1"/>
  <c r="J1445" i="1"/>
  <c r="F1446" i="1"/>
  <c r="S1442" i="1"/>
  <c r="AE1442" i="1" s="1"/>
  <c r="T1442" i="1"/>
  <c r="V1442" i="1" s="1"/>
  <c r="AF1442" i="1" s="1"/>
  <c r="B1442" i="1" s="1"/>
  <c r="R1443" i="1"/>
  <c r="N1446" i="1" l="1"/>
  <c r="Q1446" i="1" s="1"/>
  <c r="U1446" i="1" s="1"/>
  <c r="J1446" i="1"/>
  <c r="F1447" i="1"/>
  <c r="S1443" i="1"/>
  <c r="AE1443" i="1" s="1"/>
  <c r="R1444" i="1"/>
  <c r="T1443" i="1"/>
  <c r="V1443" i="1" s="1"/>
  <c r="AF1443" i="1" s="1"/>
  <c r="B1443" i="1" s="1"/>
  <c r="R1445" i="1" l="1"/>
  <c r="S1444" i="1"/>
  <c r="AE1444" i="1" s="1"/>
  <c r="T1444" i="1"/>
  <c r="V1444" i="1" s="1"/>
  <c r="AF1444" i="1" s="1"/>
  <c r="B1444" i="1" s="1"/>
  <c r="N1447" i="1"/>
  <c r="Q1447" i="1" s="1"/>
  <c r="U1447" i="1" s="1"/>
  <c r="J1447" i="1"/>
  <c r="F1448" i="1"/>
  <c r="N1448" i="1" l="1"/>
  <c r="Q1448" i="1" s="1"/>
  <c r="U1448" i="1" s="1"/>
  <c r="J1448" i="1"/>
  <c r="F1449" i="1"/>
  <c r="T1445" i="1"/>
  <c r="V1445" i="1" s="1"/>
  <c r="S1445" i="1"/>
  <c r="AE1445" i="1" s="1"/>
  <c r="R1446" i="1"/>
  <c r="AF1445" i="1" l="1"/>
  <c r="N1449" i="1"/>
  <c r="J1449" i="1"/>
  <c r="F1450" i="1"/>
  <c r="R1447" i="1"/>
  <c r="S1446" i="1"/>
  <c r="AE1446" i="1" s="1"/>
  <c r="T1446" i="1"/>
  <c r="V1446" i="1" s="1"/>
  <c r="AF1446" i="1" s="1"/>
  <c r="B1446" i="1" s="1"/>
  <c r="B1445" i="1" l="1"/>
  <c r="S1447" i="1"/>
  <c r="AE1447" i="1" s="1"/>
  <c r="T1447" i="1"/>
  <c r="V1447" i="1" s="1"/>
  <c r="AF1447" i="1" s="1"/>
  <c r="B1447" i="1" s="1"/>
  <c r="R1448" i="1"/>
  <c r="J1450" i="1"/>
  <c r="N1450" i="1"/>
  <c r="F1451" i="1"/>
  <c r="O1450" i="1"/>
  <c r="Q1449" i="1"/>
  <c r="U1449" i="1" s="1"/>
  <c r="O1451" i="1" l="1"/>
  <c r="O1452" i="1" s="1"/>
  <c r="O1453" i="1" s="1"/>
  <c r="O1454" i="1" s="1"/>
  <c r="O1455" i="1" s="1"/>
  <c r="O1456" i="1" s="1"/>
  <c r="O1457" i="1" s="1"/>
  <c r="O1458" i="1" s="1"/>
  <c r="O1459" i="1" s="1"/>
  <c r="O1460" i="1" s="1"/>
  <c r="O1461" i="1" s="1"/>
  <c r="O1462" i="1" s="1"/>
  <c r="O1463" i="1" s="1"/>
  <c r="O1464" i="1" s="1"/>
  <c r="O1465" i="1" s="1"/>
  <c r="O1466" i="1" s="1"/>
  <c r="O1467" i="1" s="1"/>
  <c r="O1468" i="1" s="1"/>
  <c r="O1469" i="1" s="1"/>
  <c r="O1470" i="1" s="1"/>
  <c r="O1471" i="1" s="1"/>
  <c r="O1472" i="1" s="1"/>
  <c r="O1473" i="1" s="1"/>
  <c r="O1474" i="1" s="1"/>
  <c r="O1475" i="1" s="1"/>
  <c r="O1476" i="1" s="1"/>
  <c r="O1477" i="1" s="1"/>
  <c r="O1478" i="1" s="1"/>
  <c r="O1479" i="1" s="1"/>
  <c r="O1480" i="1" s="1"/>
  <c r="P1450" i="1"/>
  <c r="P1451" i="1" s="1"/>
  <c r="P1452" i="1" s="1"/>
  <c r="P1453" i="1" s="1"/>
  <c r="P1454" i="1" s="1"/>
  <c r="P1455" i="1" s="1"/>
  <c r="P1456" i="1" s="1"/>
  <c r="P1457" i="1" s="1"/>
  <c r="P1458" i="1" s="1"/>
  <c r="P1459" i="1" s="1"/>
  <c r="P1460" i="1" s="1"/>
  <c r="P1461" i="1" s="1"/>
  <c r="P1462" i="1" s="1"/>
  <c r="P1463" i="1" s="1"/>
  <c r="P1464" i="1" s="1"/>
  <c r="P1465" i="1" s="1"/>
  <c r="P1466" i="1" s="1"/>
  <c r="P1467" i="1" s="1"/>
  <c r="P1468" i="1" s="1"/>
  <c r="P1469" i="1" s="1"/>
  <c r="P1470" i="1" s="1"/>
  <c r="P1471" i="1" s="1"/>
  <c r="P1472" i="1" s="1"/>
  <c r="P1473" i="1" s="1"/>
  <c r="P1474" i="1" s="1"/>
  <c r="P1475" i="1" s="1"/>
  <c r="P1476" i="1" s="1"/>
  <c r="P1477" i="1" s="1"/>
  <c r="P1478" i="1" s="1"/>
  <c r="P1479" i="1" s="1"/>
  <c r="P1480" i="1" s="1"/>
  <c r="J1451" i="1"/>
  <c r="N1451" i="1"/>
  <c r="F1452" i="1"/>
  <c r="R1449" i="1"/>
  <c r="S1448" i="1"/>
  <c r="AE1448" i="1" s="1"/>
  <c r="T1448" i="1"/>
  <c r="V1448" i="1" s="1"/>
  <c r="AF1448" i="1" l="1"/>
  <c r="Q1451" i="1"/>
  <c r="U1451" i="1" s="1"/>
  <c r="Q1450" i="1"/>
  <c r="U1450" i="1" s="1"/>
  <c r="T1449" i="1"/>
  <c r="V1449" i="1" s="1"/>
  <c r="AF1449" i="1" s="1"/>
  <c r="B1449" i="1" s="1"/>
  <c r="R1450" i="1"/>
  <c r="S1449" i="1"/>
  <c r="N1452" i="1"/>
  <c r="Q1452" i="1" s="1"/>
  <c r="U1452" i="1" s="1"/>
  <c r="J1452" i="1"/>
  <c r="F1453" i="1"/>
  <c r="B1448" i="1" l="1"/>
  <c r="J1453" i="1"/>
  <c r="N1453" i="1"/>
  <c r="Q1453" i="1" s="1"/>
  <c r="U1453" i="1" s="1"/>
  <c r="F1454" i="1"/>
  <c r="Z1449" i="1"/>
  <c r="AE1449" i="1"/>
  <c r="R1451" i="1"/>
  <c r="T1450" i="1"/>
  <c r="V1450" i="1" s="1"/>
  <c r="AF1450" i="1" s="1"/>
  <c r="B1450" i="1" s="1"/>
  <c r="S1450" i="1"/>
  <c r="AE1450" i="1" s="1"/>
  <c r="R1452" i="1" l="1"/>
  <c r="T1451" i="1"/>
  <c r="V1451" i="1" s="1"/>
  <c r="AF1451" i="1" s="1"/>
  <c r="B1451" i="1" s="1"/>
  <c r="S1451" i="1"/>
  <c r="AE1451" i="1" s="1"/>
  <c r="AG1449" i="1"/>
  <c r="N1454" i="1"/>
  <c r="Q1454" i="1" s="1"/>
  <c r="U1454" i="1" s="1"/>
  <c r="J1454" i="1"/>
  <c r="F1455" i="1"/>
  <c r="J1455" i="1" l="1"/>
  <c r="N1455" i="1"/>
  <c r="Q1455" i="1" s="1"/>
  <c r="U1455" i="1" s="1"/>
  <c r="F1456" i="1"/>
  <c r="T1452" i="1"/>
  <c r="V1452" i="1" s="1"/>
  <c r="AF1452" i="1" s="1"/>
  <c r="B1452" i="1" s="1"/>
  <c r="R1453" i="1"/>
  <c r="S1452" i="1"/>
  <c r="AE1452" i="1" s="1"/>
  <c r="R1454" i="1" l="1"/>
  <c r="T1453" i="1"/>
  <c r="V1453" i="1" s="1"/>
  <c r="AF1453" i="1" s="1"/>
  <c r="B1453" i="1" s="1"/>
  <c r="S1453" i="1"/>
  <c r="AE1453" i="1" s="1"/>
  <c r="N1456" i="1"/>
  <c r="Q1456" i="1" s="1"/>
  <c r="U1456" i="1" s="1"/>
  <c r="J1456" i="1"/>
  <c r="F1457" i="1"/>
  <c r="N1457" i="1" l="1"/>
  <c r="Q1457" i="1" s="1"/>
  <c r="U1457" i="1" s="1"/>
  <c r="J1457" i="1"/>
  <c r="F1458" i="1"/>
  <c r="R1455" i="1"/>
  <c r="T1454" i="1"/>
  <c r="V1454" i="1" s="1"/>
  <c r="AF1454" i="1" s="1"/>
  <c r="B1454" i="1" s="1"/>
  <c r="S1454" i="1"/>
  <c r="AE1454" i="1" s="1"/>
  <c r="R1456" i="1" l="1"/>
  <c r="T1455" i="1"/>
  <c r="V1455" i="1" s="1"/>
  <c r="AF1455" i="1" s="1"/>
  <c r="B1455" i="1" s="1"/>
  <c r="S1455" i="1"/>
  <c r="AE1455" i="1" s="1"/>
  <c r="N1458" i="1"/>
  <c r="Q1458" i="1" s="1"/>
  <c r="U1458" i="1" s="1"/>
  <c r="J1458" i="1"/>
  <c r="F1459" i="1"/>
  <c r="J1459" i="1" l="1"/>
  <c r="N1459" i="1"/>
  <c r="Q1459" i="1" s="1"/>
  <c r="U1459" i="1" s="1"/>
  <c r="F1460" i="1"/>
  <c r="T1456" i="1"/>
  <c r="V1456" i="1" s="1"/>
  <c r="AF1456" i="1" s="1"/>
  <c r="B1456" i="1" s="1"/>
  <c r="S1456" i="1"/>
  <c r="AE1456" i="1" s="1"/>
  <c r="R1457" i="1"/>
  <c r="T1457" i="1" l="1"/>
  <c r="V1457" i="1" s="1"/>
  <c r="AF1457" i="1" s="1"/>
  <c r="B1457" i="1" s="1"/>
  <c r="S1457" i="1"/>
  <c r="AE1457" i="1" s="1"/>
  <c r="R1458" i="1"/>
  <c r="J1460" i="1"/>
  <c r="N1460" i="1"/>
  <c r="Q1460" i="1" s="1"/>
  <c r="U1460" i="1" s="1"/>
  <c r="F1461" i="1"/>
  <c r="J1461" i="1" l="1"/>
  <c r="N1461" i="1"/>
  <c r="Q1461" i="1" s="1"/>
  <c r="U1461" i="1" s="1"/>
  <c r="F1462" i="1"/>
  <c r="R1459" i="1"/>
  <c r="S1458" i="1"/>
  <c r="AE1458" i="1" s="1"/>
  <c r="T1458" i="1"/>
  <c r="V1458" i="1" s="1"/>
  <c r="AF1458" i="1" s="1"/>
  <c r="B1458" i="1" s="1"/>
  <c r="R1460" i="1" l="1"/>
  <c r="S1459" i="1"/>
  <c r="AE1459" i="1" s="1"/>
  <c r="T1459" i="1"/>
  <c r="V1459" i="1" s="1"/>
  <c r="AF1459" i="1" s="1"/>
  <c r="B1459" i="1" s="1"/>
  <c r="N1462" i="1"/>
  <c r="Q1462" i="1" s="1"/>
  <c r="U1462" i="1" s="1"/>
  <c r="J1462" i="1"/>
  <c r="F1463" i="1"/>
  <c r="N1463" i="1" l="1"/>
  <c r="Q1463" i="1" s="1"/>
  <c r="U1463" i="1" s="1"/>
  <c r="J1463" i="1"/>
  <c r="F1464" i="1"/>
  <c r="R1461" i="1"/>
  <c r="S1460" i="1"/>
  <c r="AE1460" i="1" s="1"/>
  <c r="T1460" i="1"/>
  <c r="V1460" i="1" s="1"/>
  <c r="AF1460" i="1" s="1"/>
  <c r="B1460" i="1" s="1"/>
  <c r="T1461" i="1" l="1"/>
  <c r="V1461" i="1" s="1"/>
  <c r="AF1461" i="1" s="1"/>
  <c r="B1461" i="1" s="1"/>
  <c r="R1462" i="1"/>
  <c r="S1461" i="1"/>
  <c r="AE1461" i="1" s="1"/>
  <c r="N1464" i="1"/>
  <c r="Q1464" i="1" s="1"/>
  <c r="U1464" i="1" s="1"/>
  <c r="J1464" i="1"/>
  <c r="F1465" i="1"/>
  <c r="N1465" i="1" l="1"/>
  <c r="Q1465" i="1" s="1"/>
  <c r="U1465" i="1" s="1"/>
  <c r="J1465" i="1"/>
  <c r="F1466" i="1"/>
  <c r="T1462" i="1"/>
  <c r="V1462" i="1" s="1"/>
  <c r="AF1462" i="1" s="1"/>
  <c r="B1462" i="1" s="1"/>
  <c r="R1463" i="1"/>
  <c r="S1462" i="1"/>
  <c r="AE1462" i="1" s="1"/>
  <c r="T1463" i="1" l="1"/>
  <c r="V1463" i="1" s="1"/>
  <c r="R1464" i="1"/>
  <c r="S1463" i="1"/>
  <c r="AE1463" i="1" s="1"/>
  <c r="N1466" i="1"/>
  <c r="Q1466" i="1" s="1"/>
  <c r="U1466" i="1" s="1"/>
  <c r="J1466" i="1"/>
  <c r="F1467" i="1"/>
  <c r="AF1463" i="1" l="1"/>
  <c r="N1467" i="1"/>
  <c r="Q1467" i="1" s="1"/>
  <c r="U1467" i="1" s="1"/>
  <c r="J1467" i="1"/>
  <c r="F1468" i="1"/>
  <c r="S1464" i="1"/>
  <c r="AE1464" i="1" s="1"/>
  <c r="R1465" i="1"/>
  <c r="T1464" i="1"/>
  <c r="V1464" i="1" s="1"/>
  <c r="AF1464" i="1" s="1"/>
  <c r="B1464" i="1" s="1"/>
  <c r="B1463" i="1" l="1"/>
  <c r="T1465" i="1"/>
  <c r="V1465" i="1" s="1"/>
  <c r="AF1465" i="1" s="1"/>
  <c r="B1465" i="1" s="1"/>
  <c r="S1465" i="1"/>
  <c r="AE1465" i="1" s="1"/>
  <c r="R1466" i="1"/>
  <c r="N1468" i="1"/>
  <c r="Q1468" i="1" s="1"/>
  <c r="U1468" i="1" s="1"/>
  <c r="J1468" i="1"/>
  <c r="F1469" i="1"/>
  <c r="J1469" i="1" l="1"/>
  <c r="N1469" i="1"/>
  <c r="Q1469" i="1" s="1"/>
  <c r="U1469" i="1" s="1"/>
  <c r="F1470" i="1"/>
  <c r="S1466" i="1"/>
  <c r="AE1466" i="1" s="1"/>
  <c r="T1466" i="1"/>
  <c r="V1466" i="1" s="1"/>
  <c r="R1467" i="1"/>
  <c r="AF1466" i="1" l="1"/>
  <c r="S1467" i="1"/>
  <c r="AE1467" i="1" s="1"/>
  <c r="T1467" i="1"/>
  <c r="V1467" i="1" s="1"/>
  <c r="AF1467" i="1" s="1"/>
  <c r="B1467" i="1" s="1"/>
  <c r="R1468" i="1"/>
  <c r="N1470" i="1"/>
  <c r="Q1470" i="1" s="1"/>
  <c r="U1470" i="1" s="1"/>
  <c r="J1470" i="1"/>
  <c r="F1471" i="1"/>
  <c r="B1466" i="1" l="1"/>
  <c r="J1471" i="1"/>
  <c r="N1471" i="1"/>
  <c r="Q1471" i="1" s="1"/>
  <c r="U1471" i="1" s="1"/>
  <c r="F1472" i="1"/>
  <c r="S1468" i="1"/>
  <c r="AE1468" i="1" s="1"/>
  <c r="T1468" i="1"/>
  <c r="V1468" i="1" s="1"/>
  <c r="AF1468" i="1" s="1"/>
  <c r="B1468" i="1" s="1"/>
  <c r="R1469" i="1"/>
  <c r="S1469" i="1" l="1"/>
  <c r="AE1469" i="1" s="1"/>
  <c r="T1469" i="1"/>
  <c r="V1469" i="1" s="1"/>
  <c r="AF1469" i="1" s="1"/>
  <c r="B1469" i="1" s="1"/>
  <c r="R1470" i="1"/>
  <c r="J1472" i="1"/>
  <c r="N1472" i="1"/>
  <c r="Q1472" i="1" s="1"/>
  <c r="U1472" i="1" s="1"/>
  <c r="F1473" i="1"/>
  <c r="J1473" i="1" l="1"/>
  <c r="N1473" i="1"/>
  <c r="Q1473" i="1" s="1"/>
  <c r="U1473" i="1" s="1"/>
  <c r="F1474" i="1"/>
  <c r="T1470" i="1"/>
  <c r="V1470" i="1" s="1"/>
  <c r="AF1470" i="1" s="1"/>
  <c r="B1470" i="1" s="1"/>
  <c r="R1471" i="1"/>
  <c r="S1470" i="1"/>
  <c r="AE1470" i="1" s="1"/>
  <c r="S1471" i="1" l="1"/>
  <c r="AE1471" i="1" s="1"/>
  <c r="T1471" i="1"/>
  <c r="V1471" i="1" s="1"/>
  <c r="AF1471" i="1" s="1"/>
  <c r="B1471" i="1" s="1"/>
  <c r="R1472" i="1"/>
  <c r="N1474" i="1"/>
  <c r="Q1474" i="1" s="1"/>
  <c r="U1474" i="1" s="1"/>
  <c r="J1474" i="1"/>
  <c r="F1475" i="1"/>
  <c r="J1475" i="1" l="1"/>
  <c r="N1475" i="1"/>
  <c r="Q1475" i="1" s="1"/>
  <c r="U1475" i="1" s="1"/>
  <c r="F1476" i="1"/>
  <c r="T1472" i="1"/>
  <c r="V1472" i="1" s="1"/>
  <c r="AF1472" i="1" s="1"/>
  <c r="B1472" i="1" s="1"/>
  <c r="S1472" i="1"/>
  <c r="AE1472" i="1" s="1"/>
  <c r="R1473" i="1"/>
  <c r="S1473" i="1" l="1"/>
  <c r="AE1473" i="1" s="1"/>
  <c r="R1474" i="1"/>
  <c r="T1473" i="1"/>
  <c r="V1473" i="1" s="1"/>
  <c r="AF1473" i="1" s="1"/>
  <c r="B1473" i="1" s="1"/>
  <c r="J1476" i="1"/>
  <c r="N1476" i="1"/>
  <c r="Q1476" i="1" s="1"/>
  <c r="U1476" i="1" s="1"/>
  <c r="F1477" i="1"/>
  <c r="N1477" i="1" l="1"/>
  <c r="Q1477" i="1" s="1"/>
  <c r="U1477" i="1" s="1"/>
  <c r="J1477" i="1"/>
  <c r="F1478" i="1"/>
  <c r="T1474" i="1"/>
  <c r="V1474" i="1" s="1"/>
  <c r="AF1474" i="1" s="1"/>
  <c r="B1474" i="1" s="1"/>
  <c r="R1475" i="1"/>
  <c r="S1474" i="1"/>
  <c r="AE1474" i="1" s="1"/>
  <c r="R1476" i="1" l="1"/>
  <c r="T1475" i="1"/>
  <c r="V1475" i="1" s="1"/>
  <c r="AF1475" i="1" s="1"/>
  <c r="B1475" i="1" s="1"/>
  <c r="S1475" i="1"/>
  <c r="AE1475" i="1" s="1"/>
  <c r="J1478" i="1"/>
  <c r="N1478" i="1"/>
  <c r="Q1478" i="1" s="1"/>
  <c r="U1478" i="1" s="1"/>
  <c r="F1479" i="1"/>
  <c r="J1479" i="1" l="1"/>
  <c r="N1479" i="1"/>
  <c r="Q1479" i="1" s="1"/>
  <c r="U1479" i="1" s="1"/>
  <c r="F1480" i="1"/>
  <c r="T1476" i="1"/>
  <c r="V1476" i="1" s="1"/>
  <c r="AF1476" i="1" s="1"/>
  <c r="B1476" i="1" s="1"/>
  <c r="R1477" i="1"/>
  <c r="S1476" i="1"/>
  <c r="AE1476" i="1" s="1"/>
  <c r="R1478" i="1" l="1"/>
  <c r="T1477" i="1"/>
  <c r="V1477" i="1" s="1"/>
  <c r="AF1477" i="1" s="1"/>
  <c r="B1477" i="1" s="1"/>
  <c r="S1477" i="1"/>
  <c r="AE1477" i="1" s="1"/>
  <c r="J1480" i="1"/>
  <c r="N1480" i="1"/>
  <c r="F1481" i="1"/>
  <c r="N1481" i="1" l="1"/>
  <c r="J1481" i="1"/>
  <c r="F1482" i="1"/>
  <c r="O1481" i="1"/>
  <c r="Q1480" i="1"/>
  <c r="U1480" i="1" s="1"/>
  <c r="T1478" i="1"/>
  <c r="V1478" i="1" s="1"/>
  <c r="AF1478" i="1" s="1"/>
  <c r="B1478" i="1" s="1"/>
  <c r="R1479" i="1"/>
  <c r="S1478" i="1"/>
  <c r="AE1478" i="1" s="1"/>
  <c r="R1480" i="1" l="1"/>
  <c r="S1479" i="1"/>
  <c r="AE1479" i="1" s="1"/>
  <c r="T1479" i="1"/>
  <c r="V1479" i="1" s="1"/>
  <c r="AF1479" i="1" s="1"/>
  <c r="B1479" i="1" s="1"/>
  <c r="O1482" i="1"/>
  <c r="O1483" i="1" s="1"/>
  <c r="O1484" i="1" s="1"/>
  <c r="O1485" i="1" s="1"/>
  <c r="O1486" i="1" s="1"/>
  <c r="O1487" i="1" s="1"/>
  <c r="O1488" i="1" s="1"/>
  <c r="O1489" i="1" s="1"/>
  <c r="O1490" i="1" s="1"/>
  <c r="O1491" i="1" s="1"/>
  <c r="O1492" i="1" s="1"/>
  <c r="O1493" i="1" s="1"/>
  <c r="O1494" i="1" s="1"/>
  <c r="O1495" i="1" s="1"/>
  <c r="O1496" i="1" s="1"/>
  <c r="O1497" i="1" s="1"/>
  <c r="O1498" i="1" s="1"/>
  <c r="O1499" i="1" s="1"/>
  <c r="O1500" i="1" s="1"/>
  <c r="O1501" i="1" s="1"/>
  <c r="O1502" i="1" s="1"/>
  <c r="O1503" i="1" s="1"/>
  <c r="O1504" i="1" s="1"/>
  <c r="O1505" i="1" s="1"/>
  <c r="O1506" i="1" s="1"/>
  <c r="O1507" i="1" s="1"/>
  <c r="O1508" i="1" s="1"/>
  <c r="O1509" i="1" s="1"/>
  <c r="O1510" i="1" s="1"/>
  <c r="P1481" i="1"/>
  <c r="P1482" i="1" s="1"/>
  <c r="P1483" i="1" s="1"/>
  <c r="P1484" i="1" s="1"/>
  <c r="P1485" i="1" s="1"/>
  <c r="P1486" i="1" s="1"/>
  <c r="P1487" i="1" s="1"/>
  <c r="P1488" i="1" s="1"/>
  <c r="P1489" i="1" s="1"/>
  <c r="P1490" i="1" s="1"/>
  <c r="P1491" i="1" s="1"/>
  <c r="P1492" i="1" s="1"/>
  <c r="P1493" i="1" s="1"/>
  <c r="P1494" i="1" s="1"/>
  <c r="P1495" i="1" s="1"/>
  <c r="P1496" i="1" s="1"/>
  <c r="P1497" i="1" s="1"/>
  <c r="P1498" i="1" s="1"/>
  <c r="P1499" i="1" s="1"/>
  <c r="P1500" i="1" s="1"/>
  <c r="P1501" i="1" s="1"/>
  <c r="P1502" i="1" s="1"/>
  <c r="P1503" i="1" s="1"/>
  <c r="P1504" i="1" s="1"/>
  <c r="P1505" i="1" s="1"/>
  <c r="P1506" i="1" s="1"/>
  <c r="P1507" i="1" s="1"/>
  <c r="P1508" i="1" s="1"/>
  <c r="P1509" i="1" s="1"/>
  <c r="P1510" i="1" s="1"/>
  <c r="N1482" i="1"/>
  <c r="J1482" i="1"/>
  <c r="F1483" i="1"/>
  <c r="Q1482" i="1" l="1"/>
  <c r="U1482" i="1" s="1"/>
  <c r="N1483" i="1"/>
  <c r="Q1483" i="1" s="1"/>
  <c r="U1483" i="1" s="1"/>
  <c r="J1483" i="1"/>
  <c r="F1484" i="1"/>
  <c r="Q1481" i="1"/>
  <c r="U1481" i="1" s="1"/>
  <c r="S1480" i="1"/>
  <c r="T1480" i="1"/>
  <c r="V1480" i="1" s="1"/>
  <c r="AF1480" i="1" s="1"/>
  <c r="B1480" i="1" s="1"/>
  <c r="R1481" i="1"/>
  <c r="Z1480" i="1" l="1"/>
  <c r="AE1480" i="1"/>
  <c r="J1484" i="1"/>
  <c r="N1484" i="1"/>
  <c r="Q1484" i="1" s="1"/>
  <c r="U1484" i="1" s="1"/>
  <c r="F1485" i="1"/>
  <c r="T1481" i="1"/>
  <c r="V1481" i="1" s="1"/>
  <c r="AF1481" i="1" s="1"/>
  <c r="B1481" i="1" s="1"/>
  <c r="R1482" i="1"/>
  <c r="S1481" i="1"/>
  <c r="AE1481" i="1" s="1"/>
  <c r="T1482" i="1" l="1"/>
  <c r="V1482" i="1" s="1"/>
  <c r="R1483" i="1"/>
  <c r="S1482" i="1"/>
  <c r="AE1482" i="1" s="1"/>
  <c r="N1485" i="1"/>
  <c r="Q1485" i="1" s="1"/>
  <c r="U1485" i="1" s="1"/>
  <c r="J1485" i="1"/>
  <c r="F1486" i="1"/>
  <c r="AG1480" i="1"/>
  <c r="AF1482" i="1" l="1"/>
  <c r="N1486" i="1"/>
  <c r="Q1486" i="1" s="1"/>
  <c r="U1486" i="1" s="1"/>
  <c r="J1486" i="1"/>
  <c r="F1487" i="1"/>
  <c r="R1484" i="1"/>
  <c r="S1483" i="1"/>
  <c r="AE1483" i="1" s="1"/>
  <c r="T1483" i="1"/>
  <c r="V1483" i="1" s="1"/>
  <c r="AF1483" i="1" s="1"/>
  <c r="B1483" i="1" s="1"/>
  <c r="B1482" i="1" l="1"/>
  <c r="S1484" i="1"/>
  <c r="AE1484" i="1" s="1"/>
  <c r="R1485" i="1"/>
  <c r="T1484" i="1"/>
  <c r="V1484" i="1" s="1"/>
  <c r="AF1484" i="1" s="1"/>
  <c r="B1484" i="1" s="1"/>
  <c r="J1487" i="1"/>
  <c r="N1487" i="1"/>
  <c r="Q1487" i="1" s="1"/>
  <c r="U1487" i="1" s="1"/>
  <c r="F1488" i="1"/>
  <c r="N1488" i="1" l="1"/>
  <c r="Q1488" i="1" s="1"/>
  <c r="U1488" i="1" s="1"/>
  <c r="J1488" i="1"/>
  <c r="F1489" i="1"/>
  <c r="R1486" i="1"/>
  <c r="S1485" i="1"/>
  <c r="AE1485" i="1" s="1"/>
  <c r="T1485" i="1"/>
  <c r="V1485" i="1" s="1"/>
  <c r="AF1485" i="1" s="1"/>
  <c r="B1485" i="1" s="1"/>
  <c r="R1487" i="1" l="1"/>
  <c r="T1486" i="1"/>
  <c r="V1486" i="1" s="1"/>
  <c r="AF1486" i="1" s="1"/>
  <c r="B1486" i="1" s="1"/>
  <c r="S1486" i="1"/>
  <c r="AE1486" i="1" s="1"/>
  <c r="J1489" i="1"/>
  <c r="N1489" i="1"/>
  <c r="Q1489" i="1" s="1"/>
  <c r="U1489" i="1" s="1"/>
  <c r="F1490" i="1"/>
  <c r="J1490" i="1" l="1"/>
  <c r="N1490" i="1"/>
  <c r="Q1490" i="1" s="1"/>
  <c r="U1490" i="1" s="1"/>
  <c r="F1491" i="1"/>
  <c r="T1487" i="1"/>
  <c r="V1487" i="1" s="1"/>
  <c r="AF1487" i="1" s="1"/>
  <c r="B1487" i="1" s="1"/>
  <c r="R1488" i="1"/>
  <c r="S1487" i="1"/>
  <c r="AE1487" i="1" s="1"/>
  <c r="T1488" i="1" l="1"/>
  <c r="V1488" i="1" s="1"/>
  <c r="AF1488" i="1" s="1"/>
  <c r="B1488" i="1" s="1"/>
  <c r="R1489" i="1"/>
  <c r="S1488" i="1"/>
  <c r="AE1488" i="1" s="1"/>
  <c r="N1491" i="1"/>
  <c r="Q1491" i="1" s="1"/>
  <c r="U1491" i="1" s="1"/>
  <c r="J1491" i="1"/>
  <c r="F1492" i="1"/>
  <c r="N1492" i="1" l="1"/>
  <c r="Q1492" i="1" s="1"/>
  <c r="U1492" i="1" s="1"/>
  <c r="J1492" i="1"/>
  <c r="F1493" i="1"/>
  <c r="S1489" i="1"/>
  <c r="AE1489" i="1" s="1"/>
  <c r="R1490" i="1"/>
  <c r="T1489" i="1"/>
  <c r="V1489" i="1" s="1"/>
  <c r="AF1489" i="1" s="1"/>
  <c r="B1489" i="1" s="1"/>
  <c r="S1490" i="1" l="1"/>
  <c r="AE1490" i="1" s="1"/>
  <c r="R1491" i="1"/>
  <c r="T1490" i="1"/>
  <c r="V1490" i="1" s="1"/>
  <c r="AF1490" i="1" s="1"/>
  <c r="B1490" i="1" s="1"/>
  <c r="N1493" i="1"/>
  <c r="Q1493" i="1" s="1"/>
  <c r="U1493" i="1" s="1"/>
  <c r="J1493" i="1"/>
  <c r="F1494" i="1"/>
  <c r="N1494" i="1" l="1"/>
  <c r="Q1494" i="1" s="1"/>
  <c r="U1494" i="1" s="1"/>
  <c r="J1494" i="1"/>
  <c r="F1495" i="1"/>
  <c r="T1491" i="1"/>
  <c r="V1491" i="1" s="1"/>
  <c r="AF1491" i="1" s="1"/>
  <c r="B1491" i="1" s="1"/>
  <c r="S1491" i="1"/>
  <c r="AE1491" i="1" s="1"/>
  <c r="R1492" i="1"/>
  <c r="R1493" i="1" l="1"/>
  <c r="T1492" i="1"/>
  <c r="V1492" i="1" s="1"/>
  <c r="AF1492" i="1" s="1"/>
  <c r="B1492" i="1" s="1"/>
  <c r="S1492" i="1"/>
  <c r="AE1492" i="1" s="1"/>
  <c r="N1495" i="1"/>
  <c r="Q1495" i="1" s="1"/>
  <c r="U1495" i="1" s="1"/>
  <c r="J1495" i="1"/>
  <c r="F1496" i="1"/>
  <c r="J1496" i="1" l="1"/>
  <c r="N1496" i="1"/>
  <c r="Q1496" i="1" s="1"/>
  <c r="U1496" i="1" s="1"/>
  <c r="F1497" i="1"/>
  <c r="S1493" i="1"/>
  <c r="AE1493" i="1" s="1"/>
  <c r="R1494" i="1"/>
  <c r="T1493" i="1"/>
  <c r="V1493" i="1" s="1"/>
  <c r="AF1493" i="1" s="1"/>
  <c r="B1493" i="1" s="1"/>
  <c r="S1494" i="1" l="1"/>
  <c r="AE1494" i="1" s="1"/>
  <c r="T1494" i="1"/>
  <c r="V1494" i="1" s="1"/>
  <c r="AF1494" i="1" s="1"/>
  <c r="B1494" i="1" s="1"/>
  <c r="R1495" i="1"/>
  <c r="N1497" i="1"/>
  <c r="Q1497" i="1" s="1"/>
  <c r="U1497" i="1" s="1"/>
  <c r="J1497" i="1"/>
  <c r="F1498" i="1"/>
  <c r="N1498" i="1" l="1"/>
  <c r="Q1498" i="1" s="1"/>
  <c r="U1498" i="1" s="1"/>
  <c r="J1498" i="1"/>
  <c r="F1499" i="1"/>
  <c r="T1495" i="1"/>
  <c r="V1495" i="1" s="1"/>
  <c r="S1495" i="1"/>
  <c r="AE1495" i="1" s="1"/>
  <c r="R1496" i="1"/>
  <c r="AF1495" i="1" l="1"/>
  <c r="T1496" i="1"/>
  <c r="V1496" i="1" s="1"/>
  <c r="AF1496" i="1" s="1"/>
  <c r="B1496" i="1" s="1"/>
  <c r="R1497" i="1"/>
  <c r="S1496" i="1"/>
  <c r="AE1496" i="1" s="1"/>
  <c r="J1499" i="1"/>
  <c r="N1499" i="1"/>
  <c r="Q1499" i="1" s="1"/>
  <c r="U1499" i="1" s="1"/>
  <c r="F1500" i="1"/>
  <c r="B1495" i="1" l="1"/>
  <c r="N1500" i="1"/>
  <c r="Q1500" i="1" s="1"/>
  <c r="U1500" i="1" s="1"/>
  <c r="J1500" i="1"/>
  <c r="F1501" i="1"/>
  <c r="T1497" i="1"/>
  <c r="V1497" i="1" s="1"/>
  <c r="AF1497" i="1" s="1"/>
  <c r="B1497" i="1" s="1"/>
  <c r="R1498" i="1"/>
  <c r="S1497" i="1"/>
  <c r="AE1497" i="1" s="1"/>
  <c r="R1499" i="1" l="1"/>
  <c r="S1498" i="1"/>
  <c r="AE1498" i="1" s="1"/>
  <c r="T1498" i="1"/>
  <c r="V1498" i="1" s="1"/>
  <c r="AF1498" i="1" s="1"/>
  <c r="B1498" i="1" s="1"/>
  <c r="N1501" i="1"/>
  <c r="Q1501" i="1" s="1"/>
  <c r="U1501" i="1" s="1"/>
  <c r="J1501" i="1"/>
  <c r="F1502" i="1"/>
  <c r="J1502" i="1" l="1"/>
  <c r="N1502" i="1"/>
  <c r="Q1502" i="1" s="1"/>
  <c r="U1502" i="1" s="1"/>
  <c r="F1503" i="1"/>
  <c r="R1500" i="1"/>
  <c r="T1499" i="1"/>
  <c r="V1499" i="1" s="1"/>
  <c r="AF1499" i="1" s="1"/>
  <c r="B1499" i="1" s="1"/>
  <c r="S1499" i="1"/>
  <c r="AE1499" i="1" s="1"/>
  <c r="S1500" i="1" l="1"/>
  <c r="AE1500" i="1" s="1"/>
  <c r="T1500" i="1"/>
  <c r="V1500" i="1" s="1"/>
  <c r="AF1500" i="1" s="1"/>
  <c r="B1500" i="1" s="1"/>
  <c r="R1501" i="1"/>
  <c r="J1503" i="1"/>
  <c r="N1503" i="1"/>
  <c r="Q1503" i="1" s="1"/>
  <c r="U1503" i="1" s="1"/>
  <c r="F1504" i="1"/>
  <c r="J1504" i="1" l="1"/>
  <c r="N1504" i="1"/>
  <c r="Q1504" i="1" s="1"/>
  <c r="U1504" i="1" s="1"/>
  <c r="F1505" i="1"/>
  <c r="T1501" i="1"/>
  <c r="V1501" i="1" s="1"/>
  <c r="AF1501" i="1" s="1"/>
  <c r="B1501" i="1" s="1"/>
  <c r="R1502" i="1"/>
  <c r="S1501" i="1"/>
  <c r="AE1501" i="1" s="1"/>
  <c r="T1502" i="1" l="1"/>
  <c r="V1502" i="1" s="1"/>
  <c r="AF1502" i="1" s="1"/>
  <c r="B1502" i="1" s="1"/>
  <c r="S1502" i="1"/>
  <c r="AE1502" i="1" s="1"/>
  <c r="R1503" i="1"/>
  <c r="N1505" i="1"/>
  <c r="Q1505" i="1" s="1"/>
  <c r="U1505" i="1" s="1"/>
  <c r="J1505" i="1"/>
  <c r="F1506" i="1"/>
  <c r="R1504" i="1" l="1"/>
  <c r="T1503" i="1"/>
  <c r="V1503" i="1" s="1"/>
  <c r="AF1503" i="1" s="1"/>
  <c r="B1503" i="1" s="1"/>
  <c r="S1503" i="1"/>
  <c r="AE1503" i="1" s="1"/>
  <c r="F1507" i="1"/>
  <c r="N1506" i="1"/>
  <c r="Q1506" i="1" s="1"/>
  <c r="U1506" i="1" s="1"/>
  <c r="J1506" i="1"/>
  <c r="J1507" i="1" l="1"/>
  <c r="N1507" i="1"/>
  <c r="Q1507" i="1" s="1"/>
  <c r="U1507" i="1" s="1"/>
  <c r="F1508" i="1"/>
  <c r="T1504" i="1"/>
  <c r="V1504" i="1" s="1"/>
  <c r="AF1504" i="1" s="1"/>
  <c r="B1504" i="1" s="1"/>
  <c r="R1505" i="1"/>
  <c r="S1504" i="1"/>
  <c r="AE1504" i="1" s="1"/>
  <c r="T1505" i="1" l="1"/>
  <c r="V1505" i="1" s="1"/>
  <c r="AF1505" i="1" s="1"/>
  <c r="B1505" i="1" s="1"/>
  <c r="S1505" i="1"/>
  <c r="AE1505" i="1" s="1"/>
  <c r="R1506" i="1"/>
  <c r="N1508" i="1"/>
  <c r="Q1508" i="1" s="1"/>
  <c r="U1508" i="1" s="1"/>
  <c r="J1508" i="1"/>
  <c r="F1509" i="1"/>
  <c r="J1509" i="1" l="1"/>
  <c r="N1509" i="1"/>
  <c r="Q1509" i="1" s="1"/>
  <c r="U1509" i="1" s="1"/>
  <c r="F1510" i="1"/>
  <c r="R1507" i="1"/>
  <c r="S1506" i="1"/>
  <c r="AE1506" i="1" s="1"/>
  <c r="T1506" i="1"/>
  <c r="V1506" i="1" s="1"/>
  <c r="AF1506" i="1" s="1"/>
  <c r="B1506" i="1" s="1"/>
  <c r="T1507" i="1" l="1"/>
  <c r="V1507" i="1" s="1"/>
  <c r="AF1507" i="1" s="1"/>
  <c r="B1507" i="1" s="1"/>
  <c r="S1507" i="1"/>
  <c r="AE1507" i="1" s="1"/>
  <c r="R1508" i="1"/>
  <c r="J1510" i="1"/>
  <c r="N1510" i="1"/>
  <c r="F1511" i="1"/>
  <c r="O1511" i="1" l="1"/>
  <c r="Q1510" i="1"/>
  <c r="U1510" i="1" s="1"/>
  <c r="R1509" i="1"/>
  <c r="T1508" i="1"/>
  <c r="V1508" i="1" s="1"/>
  <c r="AF1508" i="1" s="1"/>
  <c r="B1508" i="1" s="1"/>
  <c r="S1508" i="1"/>
  <c r="AE1508" i="1" s="1"/>
  <c r="J1511" i="1"/>
  <c r="N1511" i="1"/>
  <c r="F1512" i="1"/>
  <c r="N1512" i="1" l="1"/>
  <c r="J1512" i="1"/>
  <c r="F1513" i="1"/>
  <c r="S1509" i="1"/>
  <c r="AE1509" i="1" s="1"/>
  <c r="T1509" i="1"/>
  <c r="V1509" i="1" s="1"/>
  <c r="AF1509" i="1" s="1"/>
  <c r="B1509" i="1" s="1"/>
  <c r="R1510" i="1"/>
  <c r="O1512" i="1"/>
  <c r="O1513" i="1" s="1"/>
  <c r="O1514" i="1" s="1"/>
  <c r="O1515" i="1" s="1"/>
  <c r="O1516" i="1" s="1"/>
  <c r="O1517" i="1" s="1"/>
  <c r="O1518" i="1" s="1"/>
  <c r="O1519" i="1" s="1"/>
  <c r="O1520" i="1" s="1"/>
  <c r="O1521" i="1" s="1"/>
  <c r="O1522" i="1" s="1"/>
  <c r="O1523" i="1" s="1"/>
  <c r="O1524" i="1" s="1"/>
  <c r="O1525" i="1" s="1"/>
  <c r="O1526" i="1" s="1"/>
  <c r="O1527" i="1" s="1"/>
  <c r="O1528" i="1" s="1"/>
  <c r="O1529" i="1" s="1"/>
  <c r="O1530" i="1" s="1"/>
  <c r="O1531" i="1" s="1"/>
  <c r="O1532" i="1" s="1"/>
  <c r="O1533" i="1" s="1"/>
  <c r="O1534" i="1" s="1"/>
  <c r="O1535" i="1" s="1"/>
  <c r="O1536" i="1" s="1"/>
  <c r="O1537" i="1" s="1"/>
  <c r="O1538" i="1" s="1"/>
  <c r="O1539" i="1" s="1"/>
  <c r="O1540" i="1" s="1"/>
  <c r="O1541" i="1" s="1"/>
  <c r="P1511" i="1"/>
  <c r="P1512" i="1" s="1"/>
  <c r="P1513" i="1" s="1"/>
  <c r="P1514" i="1" s="1"/>
  <c r="P1515" i="1" s="1"/>
  <c r="P1516" i="1" s="1"/>
  <c r="P1517" i="1" s="1"/>
  <c r="P1518" i="1" s="1"/>
  <c r="P1519" i="1" s="1"/>
  <c r="P1520" i="1" s="1"/>
  <c r="P1521" i="1" s="1"/>
  <c r="P1522" i="1" s="1"/>
  <c r="P1523" i="1" s="1"/>
  <c r="P1524" i="1" s="1"/>
  <c r="P1525" i="1" s="1"/>
  <c r="P1526" i="1" s="1"/>
  <c r="P1527" i="1" s="1"/>
  <c r="P1528" i="1" s="1"/>
  <c r="P1529" i="1" s="1"/>
  <c r="P1530" i="1" s="1"/>
  <c r="P1531" i="1" s="1"/>
  <c r="P1532" i="1" s="1"/>
  <c r="P1533" i="1" s="1"/>
  <c r="P1534" i="1" s="1"/>
  <c r="P1535" i="1" s="1"/>
  <c r="P1536" i="1" s="1"/>
  <c r="P1537" i="1" s="1"/>
  <c r="P1538" i="1" s="1"/>
  <c r="P1539" i="1" s="1"/>
  <c r="P1540" i="1" s="1"/>
  <c r="P1541" i="1" s="1"/>
  <c r="Q1512" i="1" l="1"/>
  <c r="U1512" i="1" s="1"/>
  <c r="S1510" i="1"/>
  <c r="R1511" i="1"/>
  <c r="T1510" i="1"/>
  <c r="V1510" i="1" s="1"/>
  <c r="AF1510" i="1" s="1"/>
  <c r="B1510" i="1" s="1"/>
  <c r="J1513" i="1"/>
  <c r="N1513" i="1"/>
  <c r="Q1513" i="1" s="1"/>
  <c r="U1513" i="1" s="1"/>
  <c r="F1514" i="1"/>
  <c r="Q1511" i="1"/>
  <c r="U1511" i="1" s="1"/>
  <c r="J1514" i="1" l="1"/>
  <c r="N1514" i="1"/>
  <c r="Q1514" i="1" s="1"/>
  <c r="U1514" i="1" s="1"/>
  <c r="F1515" i="1"/>
  <c r="S1511" i="1"/>
  <c r="AE1511" i="1" s="1"/>
  <c r="R1512" i="1"/>
  <c r="T1511" i="1"/>
  <c r="V1511" i="1" s="1"/>
  <c r="AF1511" i="1" s="1"/>
  <c r="B1511" i="1" s="1"/>
  <c r="AE1510" i="1"/>
  <c r="Z1510" i="1"/>
  <c r="AG1510" i="1" l="1"/>
  <c r="R1513" i="1"/>
  <c r="T1512" i="1"/>
  <c r="V1512" i="1" s="1"/>
  <c r="S1512" i="1"/>
  <c r="AE1512" i="1" s="1"/>
  <c r="J1515" i="1"/>
  <c r="N1515" i="1"/>
  <c r="Q1515" i="1" s="1"/>
  <c r="U1515" i="1" s="1"/>
  <c r="F1516" i="1"/>
  <c r="AF1512" i="1" l="1"/>
  <c r="N1516" i="1"/>
  <c r="Q1516" i="1" s="1"/>
  <c r="U1516" i="1" s="1"/>
  <c r="J1516" i="1"/>
  <c r="F1517" i="1"/>
  <c r="T1513" i="1"/>
  <c r="V1513" i="1" s="1"/>
  <c r="AF1513" i="1" s="1"/>
  <c r="B1513" i="1" s="1"/>
  <c r="S1513" i="1"/>
  <c r="AE1513" i="1" s="1"/>
  <c r="R1514" i="1"/>
  <c r="B1512" i="1" l="1"/>
  <c r="S1514" i="1"/>
  <c r="AE1514" i="1" s="1"/>
  <c r="R1515" i="1"/>
  <c r="T1514" i="1"/>
  <c r="V1514" i="1" s="1"/>
  <c r="AF1514" i="1" s="1"/>
  <c r="B1514" i="1" s="1"/>
  <c r="J1517" i="1"/>
  <c r="N1517" i="1"/>
  <c r="Q1517" i="1" s="1"/>
  <c r="U1517" i="1" s="1"/>
  <c r="F1518" i="1"/>
  <c r="R1516" i="1" l="1"/>
  <c r="T1515" i="1"/>
  <c r="V1515" i="1" s="1"/>
  <c r="S1515" i="1"/>
  <c r="AE1515" i="1" s="1"/>
  <c r="N1518" i="1"/>
  <c r="Q1518" i="1" s="1"/>
  <c r="U1518" i="1" s="1"/>
  <c r="J1518" i="1"/>
  <c r="F1519" i="1"/>
  <c r="AF1515" i="1" l="1"/>
  <c r="J1519" i="1"/>
  <c r="N1519" i="1"/>
  <c r="Q1519" i="1" s="1"/>
  <c r="U1519" i="1" s="1"/>
  <c r="F1520" i="1"/>
  <c r="T1516" i="1"/>
  <c r="V1516" i="1" s="1"/>
  <c r="AF1516" i="1" s="1"/>
  <c r="B1516" i="1" s="1"/>
  <c r="S1516" i="1"/>
  <c r="AE1516" i="1" s="1"/>
  <c r="R1517" i="1"/>
  <c r="B1515" i="1" l="1"/>
  <c r="T1517" i="1"/>
  <c r="V1517" i="1" s="1"/>
  <c r="AF1517" i="1" s="1"/>
  <c r="B1517" i="1" s="1"/>
  <c r="S1517" i="1"/>
  <c r="AE1517" i="1" s="1"/>
  <c r="R1518" i="1"/>
  <c r="N1520" i="1"/>
  <c r="Q1520" i="1" s="1"/>
  <c r="U1520" i="1" s="1"/>
  <c r="J1520" i="1"/>
  <c r="F1521" i="1"/>
  <c r="N1521" i="1" l="1"/>
  <c r="Q1521" i="1" s="1"/>
  <c r="U1521" i="1" s="1"/>
  <c r="J1521" i="1"/>
  <c r="F1522" i="1"/>
  <c r="R1519" i="1"/>
  <c r="T1518" i="1"/>
  <c r="V1518" i="1" s="1"/>
  <c r="AF1518" i="1" s="1"/>
  <c r="B1518" i="1" s="1"/>
  <c r="S1518" i="1"/>
  <c r="AE1518" i="1" s="1"/>
  <c r="R1520" i="1" l="1"/>
  <c r="T1519" i="1"/>
  <c r="V1519" i="1" s="1"/>
  <c r="AF1519" i="1" s="1"/>
  <c r="B1519" i="1" s="1"/>
  <c r="S1519" i="1"/>
  <c r="AE1519" i="1" s="1"/>
  <c r="J1522" i="1"/>
  <c r="N1522" i="1"/>
  <c r="Q1522" i="1" s="1"/>
  <c r="U1522" i="1" s="1"/>
  <c r="F1523" i="1"/>
  <c r="N1523" i="1" l="1"/>
  <c r="Q1523" i="1" s="1"/>
  <c r="U1523" i="1" s="1"/>
  <c r="J1523" i="1"/>
  <c r="F1524" i="1"/>
  <c r="S1520" i="1"/>
  <c r="AE1520" i="1" s="1"/>
  <c r="R1521" i="1"/>
  <c r="T1520" i="1"/>
  <c r="V1520" i="1" s="1"/>
  <c r="AF1520" i="1" s="1"/>
  <c r="B1520" i="1" s="1"/>
  <c r="T1521" i="1" l="1"/>
  <c r="V1521" i="1" s="1"/>
  <c r="AF1521" i="1" s="1"/>
  <c r="B1521" i="1" s="1"/>
  <c r="R1522" i="1"/>
  <c r="S1521" i="1"/>
  <c r="AE1521" i="1" s="1"/>
  <c r="J1524" i="1"/>
  <c r="N1524" i="1"/>
  <c r="Q1524" i="1" s="1"/>
  <c r="U1524" i="1" s="1"/>
  <c r="F1525" i="1"/>
  <c r="N1525" i="1" l="1"/>
  <c r="Q1525" i="1" s="1"/>
  <c r="U1525" i="1" s="1"/>
  <c r="J1525" i="1"/>
  <c r="F1526" i="1"/>
  <c r="S1522" i="1"/>
  <c r="AE1522" i="1" s="1"/>
  <c r="T1522" i="1"/>
  <c r="V1522" i="1" s="1"/>
  <c r="AF1522" i="1" s="1"/>
  <c r="B1522" i="1" s="1"/>
  <c r="R1523" i="1"/>
  <c r="S1523" i="1" l="1"/>
  <c r="AE1523" i="1" s="1"/>
  <c r="R1524" i="1"/>
  <c r="T1523" i="1"/>
  <c r="V1523" i="1" s="1"/>
  <c r="AF1523" i="1" s="1"/>
  <c r="B1523" i="1" s="1"/>
  <c r="N1526" i="1"/>
  <c r="Q1526" i="1" s="1"/>
  <c r="U1526" i="1" s="1"/>
  <c r="J1526" i="1"/>
  <c r="F1527" i="1"/>
  <c r="N1527" i="1" l="1"/>
  <c r="Q1527" i="1" s="1"/>
  <c r="U1527" i="1" s="1"/>
  <c r="J1527" i="1"/>
  <c r="F1528" i="1"/>
  <c r="R1525" i="1"/>
  <c r="T1524" i="1"/>
  <c r="V1524" i="1" s="1"/>
  <c r="AF1524" i="1" s="1"/>
  <c r="B1524" i="1" s="1"/>
  <c r="S1524" i="1"/>
  <c r="AE1524" i="1" s="1"/>
  <c r="R1526" i="1" l="1"/>
  <c r="T1525" i="1"/>
  <c r="V1525" i="1" s="1"/>
  <c r="AF1525" i="1" s="1"/>
  <c r="B1525" i="1" s="1"/>
  <c r="S1525" i="1"/>
  <c r="AE1525" i="1" s="1"/>
  <c r="J1528" i="1"/>
  <c r="N1528" i="1"/>
  <c r="Q1528" i="1" s="1"/>
  <c r="U1528" i="1" s="1"/>
  <c r="F1529" i="1"/>
  <c r="J1529" i="1" l="1"/>
  <c r="N1529" i="1"/>
  <c r="Q1529" i="1" s="1"/>
  <c r="U1529" i="1" s="1"/>
  <c r="F1530" i="1"/>
  <c r="S1526" i="1"/>
  <c r="AE1526" i="1" s="1"/>
  <c r="R1527" i="1"/>
  <c r="T1526" i="1"/>
  <c r="V1526" i="1" s="1"/>
  <c r="AF1526" i="1" l="1"/>
  <c r="R1528" i="1"/>
  <c r="S1527" i="1"/>
  <c r="AE1527" i="1" s="1"/>
  <c r="T1527" i="1"/>
  <c r="V1527" i="1" s="1"/>
  <c r="AF1527" i="1" s="1"/>
  <c r="B1527" i="1" s="1"/>
  <c r="J1530" i="1"/>
  <c r="N1530" i="1"/>
  <c r="Q1530" i="1" s="1"/>
  <c r="U1530" i="1" s="1"/>
  <c r="F1531" i="1"/>
  <c r="B1526" i="1" l="1"/>
  <c r="N1531" i="1"/>
  <c r="Q1531" i="1" s="1"/>
  <c r="U1531" i="1" s="1"/>
  <c r="J1531" i="1"/>
  <c r="F1532" i="1"/>
  <c r="S1528" i="1"/>
  <c r="AE1528" i="1" s="1"/>
  <c r="R1529" i="1"/>
  <c r="T1528" i="1"/>
  <c r="V1528" i="1" s="1"/>
  <c r="AF1528" i="1" s="1"/>
  <c r="B1528" i="1" s="1"/>
  <c r="R1530" i="1" l="1"/>
  <c r="T1529" i="1"/>
  <c r="V1529" i="1" s="1"/>
  <c r="AF1529" i="1" s="1"/>
  <c r="B1529" i="1" s="1"/>
  <c r="S1529" i="1"/>
  <c r="AE1529" i="1" s="1"/>
  <c r="J1532" i="1"/>
  <c r="N1532" i="1"/>
  <c r="Q1532" i="1" s="1"/>
  <c r="U1532" i="1" s="1"/>
  <c r="F1533" i="1"/>
  <c r="N1533" i="1" l="1"/>
  <c r="Q1533" i="1" s="1"/>
  <c r="U1533" i="1" s="1"/>
  <c r="J1533" i="1"/>
  <c r="F1534" i="1"/>
  <c r="T1530" i="1"/>
  <c r="V1530" i="1" s="1"/>
  <c r="AF1530" i="1" s="1"/>
  <c r="B1530" i="1" s="1"/>
  <c r="S1530" i="1"/>
  <c r="AE1530" i="1" s="1"/>
  <c r="R1531" i="1"/>
  <c r="R1532" i="1" l="1"/>
  <c r="S1531" i="1"/>
  <c r="AE1531" i="1" s="1"/>
  <c r="T1531" i="1"/>
  <c r="V1531" i="1" s="1"/>
  <c r="AF1531" i="1" s="1"/>
  <c r="B1531" i="1" s="1"/>
  <c r="N1534" i="1"/>
  <c r="Q1534" i="1" s="1"/>
  <c r="U1534" i="1" s="1"/>
  <c r="J1534" i="1"/>
  <c r="F1535" i="1"/>
  <c r="N1535" i="1" l="1"/>
  <c r="Q1535" i="1" s="1"/>
  <c r="U1535" i="1" s="1"/>
  <c r="J1535" i="1"/>
  <c r="F1536" i="1"/>
  <c r="T1532" i="1"/>
  <c r="V1532" i="1" s="1"/>
  <c r="AF1532" i="1" s="1"/>
  <c r="B1532" i="1" s="1"/>
  <c r="S1532" i="1"/>
  <c r="AE1532" i="1" s="1"/>
  <c r="R1533" i="1"/>
  <c r="J1536" i="1" l="1"/>
  <c r="N1536" i="1"/>
  <c r="Q1536" i="1" s="1"/>
  <c r="U1536" i="1" s="1"/>
  <c r="F1537" i="1"/>
  <c r="S1533" i="1"/>
  <c r="AE1533" i="1" s="1"/>
  <c r="T1533" i="1"/>
  <c r="V1533" i="1" s="1"/>
  <c r="AF1533" i="1" s="1"/>
  <c r="B1533" i="1" s="1"/>
  <c r="R1534" i="1"/>
  <c r="T1534" i="1" l="1"/>
  <c r="V1534" i="1" s="1"/>
  <c r="AF1534" i="1" s="1"/>
  <c r="B1534" i="1" s="1"/>
  <c r="R1535" i="1"/>
  <c r="S1534" i="1"/>
  <c r="AE1534" i="1" s="1"/>
  <c r="N1537" i="1"/>
  <c r="Q1537" i="1" s="1"/>
  <c r="U1537" i="1" s="1"/>
  <c r="J1537" i="1"/>
  <c r="F1538" i="1"/>
  <c r="J1538" i="1" l="1"/>
  <c r="N1538" i="1"/>
  <c r="Q1538" i="1" s="1"/>
  <c r="U1538" i="1" s="1"/>
  <c r="F1539" i="1"/>
  <c r="R1536" i="1"/>
  <c r="T1535" i="1"/>
  <c r="V1535" i="1" s="1"/>
  <c r="AF1535" i="1" s="1"/>
  <c r="B1535" i="1" s="1"/>
  <c r="S1535" i="1"/>
  <c r="AE1535" i="1" s="1"/>
  <c r="T1536" i="1" l="1"/>
  <c r="V1536" i="1" s="1"/>
  <c r="AF1536" i="1" s="1"/>
  <c r="B1536" i="1" s="1"/>
  <c r="R1537" i="1"/>
  <c r="S1536" i="1"/>
  <c r="AE1536" i="1" s="1"/>
  <c r="J1539" i="1"/>
  <c r="N1539" i="1"/>
  <c r="Q1539" i="1" s="1"/>
  <c r="U1539" i="1" s="1"/>
  <c r="F1540" i="1"/>
  <c r="N1540" i="1" l="1"/>
  <c r="Q1540" i="1" s="1"/>
  <c r="U1540" i="1" s="1"/>
  <c r="J1540" i="1"/>
  <c r="F1541" i="1"/>
  <c r="S1537" i="1"/>
  <c r="AE1537" i="1" s="1"/>
  <c r="R1538" i="1"/>
  <c r="T1537" i="1"/>
  <c r="V1537" i="1" s="1"/>
  <c r="AF1537" i="1" l="1"/>
  <c r="S1538" i="1"/>
  <c r="AE1538" i="1" s="1"/>
  <c r="R1539" i="1"/>
  <c r="T1538" i="1"/>
  <c r="V1538" i="1" s="1"/>
  <c r="AF1538" i="1" s="1"/>
  <c r="B1538" i="1" s="1"/>
  <c r="N1541" i="1"/>
  <c r="J1541" i="1"/>
  <c r="F1542" i="1"/>
  <c r="B1537" i="1" l="1"/>
  <c r="J1542" i="1"/>
  <c r="N1542" i="1"/>
  <c r="F1543" i="1"/>
  <c r="O1542" i="1"/>
  <c r="Q1541" i="1"/>
  <c r="S1539" i="1"/>
  <c r="AE1539" i="1" s="1"/>
  <c r="R1540" i="1"/>
  <c r="T1539" i="1"/>
  <c r="V1539" i="1" s="1"/>
  <c r="AF1539" i="1" s="1"/>
  <c r="B1539" i="1" s="1"/>
  <c r="T1540" i="1" l="1"/>
  <c r="V1540" i="1" s="1"/>
  <c r="AF1540" i="1" s="1"/>
  <c r="B1540" i="1" s="1"/>
  <c r="S1540" i="1"/>
  <c r="AE1540" i="1" s="1"/>
  <c r="U1541" i="1"/>
  <c r="R1541" i="1"/>
  <c r="O1543" i="1"/>
  <c r="O1544" i="1" s="1"/>
  <c r="O1545" i="1" s="1"/>
  <c r="O1546" i="1" s="1"/>
  <c r="O1547" i="1" s="1"/>
  <c r="O1548" i="1" s="1"/>
  <c r="O1549" i="1" s="1"/>
  <c r="O1550" i="1" s="1"/>
  <c r="O1551" i="1" s="1"/>
  <c r="O1552" i="1" s="1"/>
  <c r="O1553" i="1" s="1"/>
  <c r="O1554" i="1" s="1"/>
  <c r="O1555" i="1" s="1"/>
  <c r="O1556" i="1" s="1"/>
  <c r="O1557" i="1" s="1"/>
  <c r="O1558" i="1" s="1"/>
  <c r="O1559" i="1" s="1"/>
  <c r="O1560" i="1" s="1"/>
  <c r="O1561" i="1" s="1"/>
  <c r="O1562" i="1" s="1"/>
  <c r="O1563" i="1" s="1"/>
  <c r="O1564" i="1" s="1"/>
  <c r="O1565" i="1" s="1"/>
  <c r="O1566" i="1" s="1"/>
  <c r="O1567" i="1" s="1"/>
  <c r="O1568" i="1" s="1"/>
  <c r="O1569" i="1" s="1"/>
  <c r="O1570" i="1" s="1"/>
  <c r="O1571" i="1" s="1"/>
  <c r="O1572" i="1" s="1"/>
  <c r="P1542" i="1"/>
  <c r="P1543" i="1" s="1"/>
  <c r="P1544" i="1" s="1"/>
  <c r="P1545" i="1" s="1"/>
  <c r="P1546" i="1" s="1"/>
  <c r="P1547" i="1" s="1"/>
  <c r="P1548" i="1" s="1"/>
  <c r="P1549" i="1" s="1"/>
  <c r="P1550" i="1" s="1"/>
  <c r="P1551" i="1" s="1"/>
  <c r="P1552" i="1" s="1"/>
  <c r="P1553" i="1" s="1"/>
  <c r="P1554" i="1" s="1"/>
  <c r="P1555" i="1" s="1"/>
  <c r="P1556" i="1" s="1"/>
  <c r="P1557" i="1" s="1"/>
  <c r="P1558" i="1" s="1"/>
  <c r="P1559" i="1" s="1"/>
  <c r="P1560" i="1" s="1"/>
  <c r="P1561" i="1" s="1"/>
  <c r="P1562" i="1" s="1"/>
  <c r="P1563" i="1" s="1"/>
  <c r="P1564" i="1" s="1"/>
  <c r="P1565" i="1" s="1"/>
  <c r="P1566" i="1" s="1"/>
  <c r="P1567" i="1" s="1"/>
  <c r="P1568" i="1" s="1"/>
  <c r="P1569" i="1" s="1"/>
  <c r="P1570" i="1" s="1"/>
  <c r="P1571" i="1" s="1"/>
  <c r="P1572" i="1" s="1"/>
  <c r="N1543" i="1"/>
  <c r="J1543" i="1"/>
  <c r="F1544" i="1"/>
  <c r="Q1543" i="1" l="1"/>
  <c r="U1543" i="1" s="1"/>
  <c r="T1541" i="1"/>
  <c r="V1541" i="1" s="1"/>
  <c r="AF1541" i="1" s="1"/>
  <c r="B1541" i="1" s="1"/>
  <c r="R1542" i="1"/>
  <c r="S1541" i="1"/>
  <c r="Q1542" i="1"/>
  <c r="U1542" i="1" s="1"/>
  <c r="N1544" i="1"/>
  <c r="Q1544" i="1" s="1"/>
  <c r="U1544" i="1" s="1"/>
  <c r="J1544" i="1"/>
  <c r="F1545" i="1"/>
  <c r="J1545" i="1" l="1"/>
  <c r="N1545" i="1"/>
  <c r="Q1545" i="1" s="1"/>
  <c r="U1545" i="1" s="1"/>
  <c r="F1546" i="1"/>
  <c r="Z1541" i="1"/>
  <c r="AE1541" i="1"/>
  <c r="R1543" i="1"/>
  <c r="S1542" i="1"/>
  <c r="AE1542" i="1" s="1"/>
  <c r="T1542" i="1"/>
  <c r="V1542" i="1" s="1"/>
  <c r="AF1542" i="1" s="1"/>
  <c r="B1542" i="1" s="1"/>
  <c r="T1543" i="1" l="1"/>
  <c r="V1543" i="1" s="1"/>
  <c r="R1544" i="1"/>
  <c r="S1543" i="1"/>
  <c r="AE1543" i="1" s="1"/>
  <c r="AG1541" i="1"/>
  <c r="J1546" i="1"/>
  <c r="N1546" i="1"/>
  <c r="Q1546" i="1" s="1"/>
  <c r="U1546" i="1" s="1"/>
  <c r="F1547" i="1"/>
  <c r="AF1543" i="1" l="1"/>
  <c r="J1547" i="1"/>
  <c r="N1547" i="1"/>
  <c r="Q1547" i="1" s="1"/>
  <c r="U1547" i="1" s="1"/>
  <c r="F1548" i="1"/>
  <c r="R1545" i="1"/>
  <c r="S1544" i="1"/>
  <c r="AE1544" i="1" s="1"/>
  <c r="T1544" i="1"/>
  <c r="V1544" i="1" s="1"/>
  <c r="AF1544" i="1" s="1"/>
  <c r="B1544" i="1" s="1"/>
  <c r="B1543" i="1" l="1"/>
  <c r="T1545" i="1"/>
  <c r="V1545" i="1" s="1"/>
  <c r="AF1545" i="1" s="1"/>
  <c r="B1545" i="1" s="1"/>
  <c r="S1545" i="1"/>
  <c r="AE1545" i="1" s="1"/>
  <c r="R1546" i="1"/>
  <c r="J1548" i="1"/>
  <c r="N1548" i="1"/>
  <c r="Q1548" i="1" s="1"/>
  <c r="U1548" i="1" s="1"/>
  <c r="F1549" i="1"/>
  <c r="T1546" i="1" l="1"/>
  <c r="V1546" i="1" s="1"/>
  <c r="AF1546" i="1" s="1"/>
  <c r="B1546" i="1" s="1"/>
  <c r="R1547" i="1"/>
  <c r="S1546" i="1"/>
  <c r="AE1546" i="1" s="1"/>
  <c r="J1549" i="1"/>
  <c r="N1549" i="1"/>
  <c r="Q1549" i="1" s="1"/>
  <c r="U1549" i="1" s="1"/>
  <c r="F1550" i="1"/>
  <c r="T1547" i="1" l="1"/>
  <c r="V1547" i="1" s="1"/>
  <c r="AF1547" i="1" s="1"/>
  <c r="B1547" i="1" s="1"/>
  <c r="S1547" i="1"/>
  <c r="AE1547" i="1" s="1"/>
  <c r="R1548" i="1"/>
  <c r="J1550" i="1"/>
  <c r="N1550" i="1"/>
  <c r="Q1550" i="1" s="1"/>
  <c r="U1550" i="1" s="1"/>
  <c r="F1551" i="1"/>
  <c r="S1548" i="1" l="1"/>
  <c r="AE1548" i="1" s="1"/>
  <c r="T1548" i="1"/>
  <c r="V1548" i="1" s="1"/>
  <c r="AF1548" i="1" s="1"/>
  <c r="B1548" i="1" s="1"/>
  <c r="R1549" i="1"/>
  <c r="N1551" i="1"/>
  <c r="Q1551" i="1" s="1"/>
  <c r="U1551" i="1" s="1"/>
  <c r="J1551" i="1"/>
  <c r="F1552" i="1"/>
  <c r="R1550" i="1" l="1"/>
  <c r="S1549" i="1"/>
  <c r="AE1549" i="1" s="1"/>
  <c r="T1549" i="1"/>
  <c r="V1549" i="1" s="1"/>
  <c r="AF1549" i="1" s="1"/>
  <c r="B1549" i="1" s="1"/>
  <c r="N1552" i="1"/>
  <c r="Q1552" i="1" s="1"/>
  <c r="U1552" i="1" s="1"/>
  <c r="J1552" i="1"/>
  <c r="F1553" i="1"/>
  <c r="J1553" i="1" l="1"/>
  <c r="N1553" i="1"/>
  <c r="Q1553" i="1" s="1"/>
  <c r="U1553" i="1" s="1"/>
  <c r="F1554" i="1"/>
  <c r="R1551" i="1"/>
  <c r="S1550" i="1"/>
  <c r="AE1550" i="1" s="1"/>
  <c r="T1550" i="1"/>
  <c r="V1550" i="1" s="1"/>
  <c r="AF1550" i="1" s="1"/>
  <c r="B1550" i="1" s="1"/>
  <c r="R1552" i="1" l="1"/>
  <c r="S1551" i="1"/>
  <c r="AE1551" i="1" s="1"/>
  <c r="T1551" i="1"/>
  <c r="V1551" i="1" s="1"/>
  <c r="AF1551" i="1" s="1"/>
  <c r="B1551" i="1" s="1"/>
  <c r="J1554" i="1"/>
  <c r="N1554" i="1"/>
  <c r="Q1554" i="1" s="1"/>
  <c r="U1554" i="1" s="1"/>
  <c r="F1555" i="1"/>
  <c r="N1555" i="1" l="1"/>
  <c r="Q1555" i="1" s="1"/>
  <c r="U1555" i="1" s="1"/>
  <c r="J1555" i="1"/>
  <c r="F1556" i="1"/>
  <c r="T1552" i="1"/>
  <c r="V1552" i="1" s="1"/>
  <c r="AF1552" i="1" s="1"/>
  <c r="B1552" i="1" s="1"/>
  <c r="S1552" i="1"/>
  <c r="AE1552" i="1" s="1"/>
  <c r="R1553" i="1"/>
  <c r="T1553" i="1" l="1"/>
  <c r="V1553" i="1" s="1"/>
  <c r="AF1553" i="1" s="1"/>
  <c r="B1553" i="1" s="1"/>
  <c r="R1554" i="1"/>
  <c r="S1553" i="1"/>
  <c r="AE1553" i="1" s="1"/>
  <c r="J1556" i="1"/>
  <c r="N1556" i="1"/>
  <c r="Q1556" i="1" s="1"/>
  <c r="U1556" i="1" s="1"/>
  <c r="F1557" i="1"/>
  <c r="N1557" i="1" l="1"/>
  <c r="Q1557" i="1" s="1"/>
  <c r="U1557" i="1" s="1"/>
  <c r="J1557" i="1"/>
  <c r="F1558" i="1"/>
  <c r="R1555" i="1"/>
  <c r="T1554" i="1"/>
  <c r="V1554" i="1" s="1"/>
  <c r="AF1554" i="1" s="1"/>
  <c r="B1554" i="1" s="1"/>
  <c r="S1554" i="1"/>
  <c r="AE1554" i="1" s="1"/>
  <c r="S1555" i="1" l="1"/>
  <c r="AE1555" i="1" s="1"/>
  <c r="T1555" i="1"/>
  <c r="V1555" i="1" s="1"/>
  <c r="AF1555" i="1" s="1"/>
  <c r="B1555" i="1" s="1"/>
  <c r="R1556" i="1"/>
  <c r="N1558" i="1"/>
  <c r="Q1558" i="1" s="1"/>
  <c r="U1558" i="1" s="1"/>
  <c r="J1558" i="1"/>
  <c r="F1559" i="1"/>
  <c r="J1559" i="1" l="1"/>
  <c r="N1559" i="1"/>
  <c r="Q1559" i="1" s="1"/>
  <c r="U1559" i="1" s="1"/>
  <c r="F1560" i="1"/>
  <c r="S1556" i="1"/>
  <c r="AE1556" i="1" s="1"/>
  <c r="R1557" i="1"/>
  <c r="T1556" i="1"/>
  <c r="V1556" i="1" s="1"/>
  <c r="AF1556" i="1" s="1"/>
  <c r="B1556" i="1" s="1"/>
  <c r="S1557" i="1" l="1"/>
  <c r="AE1557" i="1" s="1"/>
  <c r="R1558" i="1"/>
  <c r="T1557" i="1"/>
  <c r="V1557" i="1" s="1"/>
  <c r="AF1557" i="1" s="1"/>
  <c r="B1557" i="1" s="1"/>
  <c r="J1560" i="1"/>
  <c r="N1560" i="1"/>
  <c r="Q1560" i="1" s="1"/>
  <c r="U1560" i="1" s="1"/>
  <c r="F1561" i="1"/>
  <c r="R1559" i="1" l="1"/>
  <c r="T1558" i="1"/>
  <c r="V1558" i="1" s="1"/>
  <c r="S1558" i="1"/>
  <c r="AE1558" i="1" s="1"/>
  <c r="J1561" i="1"/>
  <c r="N1561" i="1"/>
  <c r="Q1561" i="1" s="1"/>
  <c r="U1561" i="1" s="1"/>
  <c r="F1562" i="1"/>
  <c r="AF1558" i="1" l="1"/>
  <c r="N1562" i="1"/>
  <c r="Q1562" i="1" s="1"/>
  <c r="U1562" i="1" s="1"/>
  <c r="J1562" i="1"/>
  <c r="F1563" i="1"/>
  <c r="T1559" i="1"/>
  <c r="V1559" i="1" s="1"/>
  <c r="AF1559" i="1" s="1"/>
  <c r="B1559" i="1" s="1"/>
  <c r="S1559" i="1"/>
  <c r="AE1559" i="1" s="1"/>
  <c r="R1560" i="1"/>
  <c r="B1558" i="1" l="1"/>
  <c r="J1563" i="1"/>
  <c r="N1563" i="1"/>
  <c r="Q1563" i="1" s="1"/>
  <c r="U1563" i="1" s="1"/>
  <c r="F1564" i="1"/>
  <c r="S1560" i="1"/>
  <c r="AE1560" i="1" s="1"/>
  <c r="R1561" i="1"/>
  <c r="T1560" i="1"/>
  <c r="V1560" i="1" s="1"/>
  <c r="AF1560" i="1" s="1"/>
  <c r="B1560" i="1" s="1"/>
  <c r="R1562" i="1" l="1"/>
  <c r="S1561" i="1"/>
  <c r="AE1561" i="1" s="1"/>
  <c r="T1561" i="1"/>
  <c r="V1561" i="1" s="1"/>
  <c r="AF1561" i="1" s="1"/>
  <c r="B1561" i="1" s="1"/>
  <c r="J1564" i="1"/>
  <c r="N1564" i="1"/>
  <c r="Q1564" i="1" s="1"/>
  <c r="U1564" i="1" s="1"/>
  <c r="F1565" i="1"/>
  <c r="J1565" i="1" l="1"/>
  <c r="N1565" i="1"/>
  <c r="Q1565" i="1" s="1"/>
  <c r="U1565" i="1" s="1"/>
  <c r="F1566" i="1"/>
  <c r="R1563" i="1"/>
  <c r="S1562" i="1"/>
  <c r="AE1562" i="1" s="1"/>
  <c r="T1562" i="1"/>
  <c r="V1562" i="1" s="1"/>
  <c r="AF1562" i="1" s="1"/>
  <c r="B1562" i="1" s="1"/>
  <c r="S1563" i="1" l="1"/>
  <c r="AE1563" i="1" s="1"/>
  <c r="T1563" i="1"/>
  <c r="V1563" i="1" s="1"/>
  <c r="AF1563" i="1" s="1"/>
  <c r="B1563" i="1" s="1"/>
  <c r="R1564" i="1"/>
  <c r="J1566" i="1"/>
  <c r="N1566" i="1"/>
  <c r="Q1566" i="1" s="1"/>
  <c r="U1566" i="1" s="1"/>
  <c r="F1567" i="1"/>
  <c r="R1565" i="1" l="1"/>
  <c r="S1564" i="1"/>
  <c r="AE1564" i="1" s="1"/>
  <c r="T1564" i="1"/>
  <c r="V1564" i="1" s="1"/>
  <c r="AF1564" i="1" s="1"/>
  <c r="B1564" i="1" s="1"/>
  <c r="N1567" i="1"/>
  <c r="Q1567" i="1" s="1"/>
  <c r="U1567" i="1" s="1"/>
  <c r="J1567" i="1"/>
  <c r="F1568" i="1"/>
  <c r="J1568" i="1" l="1"/>
  <c r="N1568" i="1"/>
  <c r="Q1568" i="1" s="1"/>
  <c r="U1568" i="1" s="1"/>
  <c r="F1569" i="1"/>
  <c r="S1565" i="1"/>
  <c r="AE1565" i="1" s="1"/>
  <c r="T1565" i="1"/>
  <c r="V1565" i="1" s="1"/>
  <c r="AF1565" i="1" s="1"/>
  <c r="B1565" i="1" s="1"/>
  <c r="R1566" i="1"/>
  <c r="J1569" i="1" l="1"/>
  <c r="N1569" i="1"/>
  <c r="Q1569" i="1" s="1"/>
  <c r="U1569" i="1" s="1"/>
  <c r="F1570" i="1"/>
  <c r="T1566" i="1"/>
  <c r="V1566" i="1" s="1"/>
  <c r="AF1566" i="1" s="1"/>
  <c r="B1566" i="1" s="1"/>
  <c r="S1566" i="1"/>
  <c r="AE1566" i="1" s="1"/>
  <c r="R1567" i="1"/>
  <c r="T1567" i="1" l="1"/>
  <c r="V1567" i="1" s="1"/>
  <c r="AF1567" i="1" s="1"/>
  <c r="B1567" i="1" s="1"/>
  <c r="R1568" i="1"/>
  <c r="S1567" i="1"/>
  <c r="AE1567" i="1" s="1"/>
  <c r="N1570" i="1"/>
  <c r="Q1570" i="1" s="1"/>
  <c r="U1570" i="1" s="1"/>
  <c r="J1570" i="1"/>
  <c r="F1571" i="1"/>
  <c r="J1571" i="1" l="1"/>
  <c r="N1571" i="1"/>
  <c r="Q1571" i="1" s="1"/>
  <c r="U1571" i="1" s="1"/>
  <c r="F1572" i="1"/>
  <c r="S1568" i="1"/>
  <c r="AE1568" i="1" s="1"/>
  <c r="T1568" i="1"/>
  <c r="V1568" i="1" s="1"/>
  <c r="AF1568" i="1" s="1"/>
  <c r="B1568" i="1" s="1"/>
  <c r="R1569" i="1"/>
  <c r="N1572" i="1" l="1"/>
  <c r="J1572" i="1"/>
  <c r="F1573" i="1"/>
  <c r="R1570" i="1"/>
  <c r="T1569" i="1"/>
  <c r="V1569" i="1" s="1"/>
  <c r="AF1569" i="1" s="1"/>
  <c r="B1569" i="1" s="1"/>
  <c r="S1569" i="1"/>
  <c r="AE1569" i="1" s="1"/>
  <c r="T1570" i="1" l="1"/>
  <c r="V1570" i="1" s="1"/>
  <c r="AF1570" i="1" s="1"/>
  <c r="B1570" i="1" s="1"/>
  <c r="S1570" i="1"/>
  <c r="AE1570" i="1" s="1"/>
  <c r="R1571" i="1"/>
  <c r="N1573" i="1"/>
  <c r="J1573" i="1"/>
  <c r="F1574" i="1"/>
  <c r="O1573" i="1"/>
  <c r="Q1572" i="1"/>
  <c r="U1572" i="1" s="1"/>
  <c r="O1574" i="1" l="1"/>
  <c r="O1575" i="1" s="1"/>
  <c r="O1576" i="1" s="1"/>
  <c r="O1577" i="1" s="1"/>
  <c r="O1578" i="1" s="1"/>
  <c r="O1579" i="1" s="1"/>
  <c r="O1580" i="1" s="1"/>
  <c r="O1581" i="1" s="1"/>
  <c r="O1582" i="1" s="1"/>
  <c r="O1583" i="1" s="1"/>
  <c r="O1584" i="1" s="1"/>
  <c r="O1585" i="1" s="1"/>
  <c r="O1586" i="1" s="1"/>
  <c r="O1587" i="1" s="1"/>
  <c r="O1588" i="1" s="1"/>
  <c r="O1589" i="1" s="1"/>
  <c r="O1590" i="1" s="1"/>
  <c r="O1591" i="1" s="1"/>
  <c r="O1592" i="1" s="1"/>
  <c r="O1593" i="1" s="1"/>
  <c r="O1594" i="1" s="1"/>
  <c r="O1595" i="1" s="1"/>
  <c r="O1596" i="1" s="1"/>
  <c r="O1597" i="1" s="1"/>
  <c r="O1598" i="1" s="1"/>
  <c r="O1599" i="1" s="1"/>
  <c r="O1600" i="1" s="1"/>
  <c r="P1573" i="1"/>
  <c r="P1574" i="1" s="1"/>
  <c r="P1575" i="1" s="1"/>
  <c r="P1576" i="1" s="1"/>
  <c r="P1577" i="1" s="1"/>
  <c r="P1578" i="1" s="1"/>
  <c r="P1579" i="1" s="1"/>
  <c r="P1580" i="1" s="1"/>
  <c r="P1581" i="1" s="1"/>
  <c r="P1582" i="1" s="1"/>
  <c r="P1583" i="1" s="1"/>
  <c r="P1584" i="1" s="1"/>
  <c r="P1585" i="1" s="1"/>
  <c r="P1586" i="1" s="1"/>
  <c r="P1587" i="1" s="1"/>
  <c r="P1588" i="1" s="1"/>
  <c r="P1589" i="1" s="1"/>
  <c r="P1590" i="1" s="1"/>
  <c r="P1591" i="1" s="1"/>
  <c r="P1592" i="1" s="1"/>
  <c r="P1593" i="1" s="1"/>
  <c r="P1594" i="1" s="1"/>
  <c r="P1595" i="1" s="1"/>
  <c r="P1596" i="1" s="1"/>
  <c r="P1597" i="1" s="1"/>
  <c r="P1598" i="1" s="1"/>
  <c r="P1599" i="1" s="1"/>
  <c r="P1600" i="1" s="1"/>
  <c r="J1574" i="1"/>
  <c r="N1574" i="1"/>
  <c r="F1575" i="1"/>
  <c r="T1571" i="1"/>
  <c r="V1571" i="1" s="1"/>
  <c r="AF1571" i="1" s="1"/>
  <c r="B1571" i="1" s="1"/>
  <c r="S1571" i="1"/>
  <c r="AE1571" i="1" s="1"/>
  <c r="R1572" i="1"/>
  <c r="Q1574" i="1" l="1"/>
  <c r="U1574" i="1" s="1"/>
  <c r="Q1573" i="1"/>
  <c r="U1573" i="1" s="1"/>
  <c r="R1573" i="1"/>
  <c r="T1572" i="1"/>
  <c r="V1572" i="1" s="1"/>
  <c r="AF1572" i="1" s="1"/>
  <c r="B1572" i="1" s="1"/>
  <c r="S1572" i="1"/>
  <c r="J1575" i="1"/>
  <c r="N1575" i="1"/>
  <c r="Q1575" i="1" s="1"/>
  <c r="U1575" i="1" s="1"/>
  <c r="F1576" i="1"/>
  <c r="N1576" i="1" l="1"/>
  <c r="Q1576" i="1" s="1"/>
  <c r="U1576" i="1" s="1"/>
  <c r="J1576" i="1"/>
  <c r="F1577" i="1"/>
  <c r="Z1572" i="1"/>
  <c r="AE1572" i="1"/>
  <c r="R1574" i="1"/>
  <c r="T1573" i="1"/>
  <c r="V1573" i="1" s="1"/>
  <c r="S1573" i="1"/>
  <c r="AE1573" i="1" s="1"/>
  <c r="AF1573" i="1" l="1"/>
  <c r="S1574" i="1"/>
  <c r="AE1574" i="1" s="1"/>
  <c r="T1574" i="1"/>
  <c r="V1574" i="1" s="1"/>
  <c r="AF1574" i="1" s="1"/>
  <c r="B1574" i="1" s="1"/>
  <c r="R1575" i="1"/>
  <c r="AG1572" i="1"/>
  <c r="N1577" i="1"/>
  <c r="Q1577" i="1" s="1"/>
  <c r="U1577" i="1" s="1"/>
  <c r="J1577" i="1"/>
  <c r="F1578" i="1"/>
  <c r="B1573" i="1" l="1"/>
  <c r="N1578" i="1"/>
  <c r="Q1578" i="1" s="1"/>
  <c r="U1578" i="1" s="1"/>
  <c r="J1578" i="1"/>
  <c r="F1579" i="1"/>
  <c r="R1576" i="1"/>
  <c r="T1575" i="1"/>
  <c r="V1575" i="1" s="1"/>
  <c r="AF1575" i="1" s="1"/>
  <c r="B1575" i="1" s="1"/>
  <c r="S1575" i="1"/>
  <c r="AE1575" i="1" s="1"/>
  <c r="S1576" i="1" l="1"/>
  <c r="AE1576" i="1" s="1"/>
  <c r="T1576" i="1"/>
  <c r="V1576" i="1" s="1"/>
  <c r="AF1576" i="1" s="1"/>
  <c r="B1576" i="1" s="1"/>
  <c r="R1577" i="1"/>
  <c r="J1579" i="1"/>
  <c r="N1579" i="1"/>
  <c r="Q1579" i="1" s="1"/>
  <c r="U1579" i="1" s="1"/>
  <c r="F1580" i="1"/>
  <c r="N1580" i="1" l="1"/>
  <c r="Q1580" i="1" s="1"/>
  <c r="U1580" i="1" s="1"/>
  <c r="J1580" i="1"/>
  <c r="F1581" i="1"/>
  <c r="R1578" i="1"/>
  <c r="S1577" i="1"/>
  <c r="AE1577" i="1" s="1"/>
  <c r="T1577" i="1"/>
  <c r="V1577" i="1" s="1"/>
  <c r="AF1577" i="1" s="1"/>
  <c r="B1577" i="1" s="1"/>
  <c r="R1579" i="1" l="1"/>
  <c r="S1578" i="1"/>
  <c r="AE1578" i="1" s="1"/>
  <c r="T1578" i="1"/>
  <c r="V1578" i="1" s="1"/>
  <c r="AF1578" i="1" s="1"/>
  <c r="B1578" i="1" s="1"/>
  <c r="J1581" i="1"/>
  <c r="N1581" i="1"/>
  <c r="Q1581" i="1" s="1"/>
  <c r="U1581" i="1" s="1"/>
  <c r="F1582" i="1"/>
  <c r="N1582" i="1" l="1"/>
  <c r="Q1582" i="1" s="1"/>
  <c r="U1582" i="1" s="1"/>
  <c r="J1582" i="1"/>
  <c r="F1583" i="1"/>
  <c r="T1579" i="1"/>
  <c r="V1579" i="1" s="1"/>
  <c r="AF1579" i="1" s="1"/>
  <c r="B1579" i="1" s="1"/>
  <c r="S1579" i="1"/>
  <c r="AE1579" i="1" s="1"/>
  <c r="R1580" i="1"/>
  <c r="R1581" i="1" l="1"/>
  <c r="S1580" i="1"/>
  <c r="AE1580" i="1" s="1"/>
  <c r="T1580" i="1"/>
  <c r="V1580" i="1" s="1"/>
  <c r="AF1580" i="1" s="1"/>
  <c r="B1580" i="1" s="1"/>
  <c r="N1583" i="1"/>
  <c r="Q1583" i="1" s="1"/>
  <c r="U1583" i="1" s="1"/>
  <c r="J1583" i="1"/>
  <c r="F1584" i="1"/>
  <c r="N1584" i="1" l="1"/>
  <c r="Q1584" i="1" s="1"/>
  <c r="U1584" i="1" s="1"/>
  <c r="J1584" i="1"/>
  <c r="F1585" i="1"/>
  <c r="S1581" i="1"/>
  <c r="AE1581" i="1" s="1"/>
  <c r="T1581" i="1"/>
  <c r="V1581" i="1" s="1"/>
  <c r="AF1581" i="1" s="1"/>
  <c r="B1581" i="1" s="1"/>
  <c r="R1582" i="1"/>
  <c r="S1582" i="1" l="1"/>
  <c r="AE1582" i="1" s="1"/>
  <c r="T1582" i="1"/>
  <c r="V1582" i="1" s="1"/>
  <c r="AF1582" i="1" s="1"/>
  <c r="B1582" i="1" s="1"/>
  <c r="R1583" i="1"/>
  <c r="N1585" i="1"/>
  <c r="Q1585" i="1" s="1"/>
  <c r="U1585" i="1" s="1"/>
  <c r="J1585" i="1"/>
  <c r="F1586" i="1"/>
  <c r="J1586" i="1" l="1"/>
  <c r="N1586" i="1"/>
  <c r="Q1586" i="1" s="1"/>
  <c r="U1586" i="1" s="1"/>
  <c r="F1587" i="1"/>
  <c r="S1583" i="1"/>
  <c r="AE1583" i="1" s="1"/>
  <c r="R1584" i="1"/>
  <c r="T1583" i="1"/>
  <c r="V1583" i="1" s="1"/>
  <c r="AF1583" i="1" s="1"/>
  <c r="B1583" i="1" s="1"/>
  <c r="S1584" i="1" l="1"/>
  <c r="AE1584" i="1" s="1"/>
  <c r="T1584" i="1"/>
  <c r="V1584" i="1" s="1"/>
  <c r="AF1584" i="1" s="1"/>
  <c r="B1584" i="1" s="1"/>
  <c r="R1585" i="1"/>
  <c r="N1587" i="1"/>
  <c r="Q1587" i="1" s="1"/>
  <c r="U1587" i="1" s="1"/>
  <c r="J1587" i="1"/>
  <c r="F1588" i="1"/>
  <c r="N1588" i="1" l="1"/>
  <c r="Q1588" i="1" s="1"/>
  <c r="U1588" i="1" s="1"/>
  <c r="J1588" i="1"/>
  <c r="F1589" i="1"/>
  <c r="R1586" i="1"/>
  <c r="S1585" i="1"/>
  <c r="AE1585" i="1" s="1"/>
  <c r="T1585" i="1"/>
  <c r="V1585" i="1" s="1"/>
  <c r="AF1585" i="1" s="1"/>
  <c r="B1585" i="1" s="1"/>
  <c r="T1586" i="1" l="1"/>
  <c r="V1586" i="1" s="1"/>
  <c r="AF1586" i="1" s="1"/>
  <c r="B1586" i="1" s="1"/>
  <c r="R1587" i="1"/>
  <c r="S1586" i="1"/>
  <c r="AE1586" i="1" s="1"/>
  <c r="J1589" i="1"/>
  <c r="N1589" i="1"/>
  <c r="Q1589" i="1" s="1"/>
  <c r="U1589" i="1" s="1"/>
  <c r="F1590" i="1"/>
  <c r="N1590" i="1" l="1"/>
  <c r="Q1590" i="1" s="1"/>
  <c r="U1590" i="1" s="1"/>
  <c r="J1590" i="1"/>
  <c r="F1591" i="1"/>
  <c r="R1588" i="1"/>
  <c r="T1587" i="1"/>
  <c r="V1587" i="1" s="1"/>
  <c r="S1587" i="1"/>
  <c r="AE1587" i="1" s="1"/>
  <c r="AF1587" i="1" l="1"/>
  <c r="R1589" i="1"/>
  <c r="S1588" i="1"/>
  <c r="AE1588" i="1" s="1"/>
  <c r="T1588" i="1"/>
  <c r="V1588" i="1" s="1"/>
  <c r="AF1588" i="1" s="1"/>
  <c r="B1588" i="1" s="1"/>
  <c r="J1591" i="1"/>
  <c r="N1591" i="1"/>
  <c r="Q1591" i="1" s="1"/>
  <c r="U1591" i="1" s="1"/>
  <c r="F1592" i="1"/>
  <c r="B1587" i="1" l="1"/>
  <c r="N1592" i="1"/>
  <c r="Q1592" i="1" s="1"/>
  <c r="U1592" i="1" s="1"/>
  <c r="J1592" i="1"/>
  <c r="F1593" i="1"/>
  <c r="T1589" i="1"/>
  <c r="V1589" i="1" s="1"/>
  <c r="AF1589" i="1" s="1"/>
  <c r="B1589" i="1" s="1"/>
  <c r="R1590" i="1"/>
  <c r="S1589" i="1"/>
  <c r="AE1589" i="1" s="1"/>
  <c r="S1590" i="1" l="1"/>
  <c r="AE1590" i="1" s="1"/>
  <c r="R1591" i="1"/>
  <c r="T1590" i="1"/>
  <c r="V1590" i="1" s="1"/>
  <c r="AF1590" i="1" s="1"/>
  <c r="B1590" i="1" s="1"/>
  <c r="N1593" i="1"/>
  <c r="Q1593" i="1" s="1"/>
  <c r="U1593" i="1" s="1"/>
  <c r="J1593" i="1"/>
  <c r="F1594" i="1"/>
  <c r="J1594" i="1" l="1"/>
  <c r="N1594" i="1"/>
  <c r="Q1594" i="1" s="1"/>
  <c r="U1594" i="1" s="1"/>
  <c r="F1595" i="1"/>
  <c r="T1591" i="1"/>
  <c r="V1591" i="1" s="1"/>
  <c r="AF1591" i="1" s="1"/>
  <c r="B1591" i="1" s="1"/>
  <c r="R1592" i="1"/>
  <c r="S1591" i="1"/>
  <c r="AE1591" i="1" s="1"/>
  <c r="S1592" i="1" l="1"/>
  <c r="AE1592" i="1" s="1"/>
  <c r="T1592" i="1"/>
  <c r="V1592" i="1" s="1"/>
  <c r="AF1592" i="1" s="1"/>
  <c r="B1592" i="1" s="1"/>
  <c r="R1593" i="1"/>
  <c r="J1595" i="1"/>
  <c r="N1595" i="1"/>
  <c r="Q1595" i="1" s="1"/>
  <c r="U1595" i="1" s="1"/>
  <c r="F1596" i="1"/>
  <c r="R1594" i="1" l="1"/>
  <c r="T1593" i="1"/>
  <c r="V1593" i="1" s="1"/>
  <c r="AF1593" i="1" s="1"/>
  <c r="B1593" i="1" s="1"/>
  <c r="S1593" i="1"/>
  <c r="AE1593" i="1" s="1"/>
  <c r="J1596" i="1"/>
  <c r="N1596" i="1"/>
  <c r="Q1596" i="1" s="1"/>
  <c r="U1596" i="1" s="1"/>
  <c r="F1597" i="1"/>
  <c r="J1597" i="1" l="1"/>
  <c r="N1597" i="1"/>
  <c r="Q1597" i="1" s="1"/>
  <c r="U1597" i="1" s="1"/>
  <c r="F1598" i="1"/>
  <c r="S1594" i="1"/>
  <c r="AE1594" i="1" s="1"/>
  <c r="T1594" i="1"/>
  <c r="V1594" i="1" s="1"/>
  <c r="AF1594" i="1" s="1"/>
  <c r="B1594" i="1" s="1"/>
  <c r="R1595" i="1"/>
  <c r="N1598" i="1" l="1"/>
  <c r="Q1598" i="1" s="1"/>
  <c r="U1598" i="1" s="1"/>
  <c r="J1598" i="1"/>
  <c r="F1599" i="1"/>
  <c r="S1595" i="1"/>
  <c r="AE1595" i="1" s="1"/>
  <c r="R1596" i="1"/>
  <c r="T1595" i="1"/>
  <c r="V1595" i="1" s="1"/>
  <c r="AF1595" i="1" s="1"/>
  <c r="B1595" i="1" s="1"/>
  <c r="S1596" i="1" l="1"/>
  <c r="AE1596" i="1" s="1"/>
  <c r="T1596" i="1"/>
  <c r="V1596" i="1" s="1"/>
  <c r="AF1596" i="1" s="1"/>
  <c r="B1596" i="1" s="1"/>
  <c r="R1597" i="1"/>
  <c r="N1599" i="1"/>
  <c r="Q1599" i="1" s="1"/>
  <c r="U1599" i="1" s="1"/>
  <c r="J1599" i="1"/>
  <c r="F1600" i="1"/>
  <c r="N1600" i="1" l="1"/>
  <c r="J1600" i="1"/>
  <c r="F1601" i="1"/>
  <c r="T1597" i="1"/>
  <c r="V1597" i="1" s="1"/>
  <c r="AF1597" i="1" s="1"/>
  <c r="B1597" i="1" s="1"/>
  <c r="S1597" i="1"/>
  <c r="AE1597" i="1" s="1"/>
  <c r="R1598" i="1"/>
  <c r="R1599" i="1" l="1"/>
  <c r="T1598" i="1"/>
  <c r="V1598" i="1" s="1"/>
  <c r="AF1598" i="1" s="1"/>
  <c r="B1598" i="1" s="1"/>
  <c r="S1598" i="1"/>
  <c r="AE1598" i="1" s="1"/>
  <c r="N1601" i="1"/>
  <c r="J1601" i="1"/>
  <c r="F1602" i="1"/>
  <c r="O1601" i="1"/>
  <c r="Q1600" i="1"/>
  <c r="U1600" i="1" s="1"/>
  <c r="O1602" i="1" l="1"/>
  <c r="O1603" i="1" s="1"/>
  <c r="O1604" i="1" s="1"/>
  <c r="O1605" i="1" s="1"/>
  <c r="O1606" i="1" s="1"/>
  <c r="O1607" i="1" s="1"/>
  <c r="O1608" i="1" s="1"/>
  <c r="O1609" i="1" s="1"/>
  <c r="O1610" i="1" s="1"/>
  <c r="O1611" i="1" s="1"/>
  <c r="O1612" i="1" s="1"/>
  <c r="O1613" i="1" s="1"/>
  <c r="O1614" i="1" s="1"/>
  <c r="O1615" i="1" s="1"/>
  <c r="O1616" i="1" s="1"/>
  <c r="O1617" i="1" s="1"/>
  <c r="O1618" i="1" s="1"/>
  <c r="O1619" i="1" s="1"/>
  <c r="O1620" i="1" s="1"/>
  <c r="O1621" i="1" s="1"/>
  <c r="O1622" i="1" s="1"/>
  <c r="O1623" i="1" s="1"/>
  <c r="O1624" i="1" s="1"/>
  <c r="O1625" i="1" s="1"/>
  <c r="O1626" i="1" s="1"/>
  <c r="O1627" i="1" s="1"/>
  <c r="O1628" i="1" s="1"/>
  <c r="O1629" i="1" s="1"/>
  <c r="O1630" i="1" s="1"/>
  <c r="O1631" i="1" s="1"/>
  <c r="P1601" i="1"/>
  <c r="P1602" i="1" s="1"/>
  <c r="P1603" i="1" s="1"/>
  <c r="P1604" i="1" s="1"/>
  <c r="P1605" i="1" s="1"/>
  <c r="P1606" i="1" s="1"/>
  <c r="P1607" i="1" s="1"/>
  <c r="P1608" i="1" s="1"/>
  <c r="P1609" i="1" s="1"/>
  <c r="P1610" i="1" s="1"/>
  <c r="P1611" i="1" s="1"/>
  <c r="P1612" i="1" s="1"/>
  <c r="P1613" i="1" s="1"/>
  <c r="P1614" i="1" s="1"/>
  <c r="P1615" i="1" s="1"/>
  <c r="P1616" i="1" s="1"/>
  <c r="P1617" i="1" s="1"/>
  <c r="P1618" i="1" s="1"/>
  <c r="P1619" i="1" s="1"/>
  <c r="P1620" i="1" s="1"/>
  <c r="P1621" i="1" s="1"/>
  <c r="P1622" i="1" s="1"/>
  <c r="P1623" i="1" s="1"/>
  <c r="P1624" i="1" s="1"/>
  <c r="P1625" i="1" s="1"/>
  <c r="P1626" i="1" s="1"/>
  <c r="P1627" i="1" s="1"/>
  <c r="P1628" i="1" s="1"/>
  <c r="P1629" i="1" s="1"/>
  <c r="P1630" i="1" s="1"/>
  <c r="P1631" i="1" s="1"/>
  <c r="N1602" i="1"/>
  <c r="J1602" i="1"/>
  <c r="F1603" i="1"/>
  <c r="T1599" i="1"/>
  <c r="V1599" i="1" s="1"/>
  <c r="AF1599" i="1" s="1"/>
  <c r="B1599" i="1" s="1"/>
  <c r="R1600" i="1"/>
  <c r="S1599" i="1"/>
  <c r="AE1599" i="1" s="1"/>
  <c r="Q1601" i="1" l="1"/>
  <c r="U1601" i="1" s="1"/>
  <c r="Q1602" i="1"/>
  <c r="U1602" i="1" s="1"/>
  <c r="R1601" i="1"/>
  <c r="S1600" i="1"/>
  <c r="T1600" i="1"/>
  <c r="V1600" i="1" s="1"/>
  <c r="AF1600" i="1" s="1"/>
  <c r="B1600" i="1" s="1"/>
  <c r="J1603" i="1"/>
  <c r="N1603" i="1"/>
  <c r="Q1603" i="1" s="1"/>
  <c r="U1603" i="1" s="1"/>
  <c r="F1604" i="1"/>
  <c r="J1604" i="1" l="1"/>
  <c r="N1604" i="1"/>
  <c r="Q1604" i="1" s="1"/>
  <c r="U1604" i="1" s="1"/>
  <c r="F1605" i="1"/>
  <c r="Z1600" i="1"/>
  <c r="AE1600" i="1"/>
  <c r="R1602" i="1"/>
  <c r="S1601" i="1"/>
  <c r="AE1601" i="1" s="1"/>
  <c r="T1601" i="1"/>
  <c r="V1601" i="1" s="1"/>
  <c r="AF1601" i="1" s="1"/>
  <c r="B1601" i="1" s="1"/>
  <c r="S1602" i="1" l="1"/>
  <c r="AE1602" i="1" s="1"/>
  <c r="R1603" i="1"/>
  <c r="T1602" i="1"/>
  <c r="V1602" i="1" s="1"/>
  <c r="AF1602" i="1" s="1"/>
  <c r="B1602" i="1" s="1"/>
  <c r="AG1600" i="1"/>
  <c r="N1605" i="1"/>
  <c r="Q1605" i="1" s="1"/>
  <c r="U1605" i="1" s="1"/>
  <c r="J1605" i="1"/>
  <c r="F1606" i="1"/>
  <c r="N1606" i="1" l="1"/>
  <c r="Q1606" i="1" s="1"/>
  <c r="U1606" i="1" s="1"/>
  <c r="J1606" i="1"/>
  <c r="F1607" i="1"/>
  <c r="S1603" i="1"/>
  <c r="AE1603" i="1" s="1"/>
  <c r="T1603" i="1"/>
  <c r="V1603" i="1" s="1"/>
  <c r="R1604" i="1"/>
  <c r="AF1603" i="1" l="1"/>
  <c r="S1604" i="1"/>
  <c r="AE1604" i="1" s="1"/>
  <c r="R1605" i="1"/>
  <c r="T1604" i="1"/>
  <c r="V1604" i="1" s="1"/>
  <c r="AF1604" i="1" s="1"/>
  <c r="B1604" i="1" s="1"/>
  <c r="J1607" i="1"/>
  <c r="N1607" i="1"/>
  <c r="Q1607" i="1" s="1"/>
  <c r="U1607" i="1" s="1"/>
  <c r="F1608" i="1"/>
  <c r="B1603" i="1" l="1"/>
  <c r="N1608" i="1"/>
  <c r="Q1608" i="1" s="1"/>
  <c r="U1608" i="1" s="1"/>
  <c r="J1608" i="1"/>
  <c r="F1609" i="1"/>
  <c r="T1605" i="1"/>
  <c r="V1605" i="1" s="1"/>
  <c r="AF1605" i="1" s="1"/>
  <c r="B1605" i="1" s="1"/>
  <c r="S1605" i="1"/>
  <c r="AE1605" i="1" s="1"/>
  <c r="R1606" i="1"/>
  <c r="T1606" i="1" l="1"/>
  <c r="V1606" i="1" s="1"/>
  <c r="AF1606" i="1" s="1"/>
  <c r="B1606" i="1" s="1"/>
  <c r="S1606" i="1"/>
  <c r="AE1606" i="1" s="1"/>
  <c r="R1607" i="1"/>
  <c r="J1609" i="1"/>
  <c r="N1609" i="1"/>
  <c r="Q1609" i="1" s="1"/>
  <c r="U1609" i="1" s="1"/>
  <c r="F1610" i="1"/>
  <c r="N1610" i="1" l="1"/>
  <c r="Q1610" i="1" s="1"/>
  <c r="U1610" i="1" s="1"/>
  <c r="J1610" i="1"/>
  <c r="F1611" i="1"/>
  <c r="S1607" i="1"/>
  <c r="AE1607" i="1" s="1"/>
  <c r="R1608" i="1"/>
  <c r="T1607" i="1"/>
  <c r="V1607" i="1" s="1"/>
  <c r="AF1607" i="1" s="1"/>
  <c r="B1607" i="1" s="1"/>
  <c r="R1609" i="1" l="1"/>
  <c r="S1608" i="1"/>
  <c r="AE1608" i="1" s="1"/>
  <c r="T1608" i="1"/>
  <c r="V1608" i="1" s="1"/>
  <c r="AF1608" i="1" s="1"/>
  <c r="B1608" i="1" s="1"/>
  <c r="J1611" i="1"/>
  <c r="N1611" i="1"/>
  <c r="Q1611" i="1" s="1"/>
  <c r="U1611" i="1" s="1"/>
  <c r="F1612" i="1"/>
  <c r="N1612" i="1" l="1"/>
  <c r="Q1612" i="1" s="1"/>
  <c r="U1612" i="1" s="1"/>
  <c r="J1612" i="1"/>
  <c r="F1613" i="1"/>
  <c r="R1610" i="1"/>
  <c r="S1609" i="1"/>
  <c r="AE1609" i="1" s="1"/>
  <c r="T1609" i="1"/>
  <c r="V1609" i="1" s="1"/>
  <c r="AF1609" i="1" s="1"/>
  <c r="B1609" i="1" s="1"/>
  <c r="S1610" i="1" l="1"/>
  <c r="AE1610" i="1" s="1"/>
  <c r="T1610" i="1"/>
  <c r="V1610" i="1" s="1"/>
  <c r="AF1610" i="1" s="1"/>
  <c r="B1610" i="1" s="1"/>
  <c r="R1611" i="1"/>
  <c r="J1613" i="1"/>
  <c r="N1613" i="1"/>
  <c r="Q1613" i="1" s="1"/>
  <c r="U1613" i="1" s="1"/>
  <c r="F1614" i="1"/>
  <c r="J1614" i="1" l="1"/>
  <c r="N1614" i="1"/>
  <c r="Q1614" i="1" s="1"/>
  <c r="U1614" i="1" s="1"/>
  <c r="F1615" i="1"/>
  <c r="T1611" i="1"/>
  <c r="V1611" i="1" s="1"/>
  <c r="AF1611" i="1" s="1"/>
  <c r="B1611" i="1" s="1"/>
  <c r="R1612" i="1"/>
  <c r="S1611" i="1"/>
  <c r="AE1611" i="1" s="1"/>
  <c r="R1613" i="1" l="1"/>
  <c r="S1612" i="1"/>
  <c r="AE1612" i="1" s="1"/>
  <c r="T1612" i="1"/>
  <c r="V1612" i="1" s="1"/>
  <c r="AF1612" i="1" s="1"/>
  <c r="B1612" i="1" s="1"/>
  <c r="N1615" i="1"/>
  <c r="Q1615" i="1" s="1"/>
  <c r="U1615" i="1" s="1"/>
  <c r="J1615" i="1"/>
  <c r="F1616" i="1"/>
  <c r="N1616" i="1" l="1"/>
  <c r="Q1616" i="1" s="1"/>
  <c r="U1616" i="1" s="1"/>
  <c r="J1616" i="1"/>
  <c r="F1617" i="1"/>
  <c r="T1613" i="1"/>
  <c r="V1613" i="1" s="1"/>
  <c r="AF1613" i="1" s="1"/>
  <c r="B1613" i="1" s="1"/>
  <c r="S1613" i="1"/>
  <c r="AE1613" i="1" s="1"/>
  <c r="R1614" i="1"/>
  <c r="S1614" i="1" l="1"/>
  <c r="AE1614" i="1" s="1"/>
  <c r="T1614" i="1"/>
  <c r="V1614" i="1" s="1"/>
  <c r="AF1614" i="1" s="1"/>
  <c r="B1614" i="1" s="1"/>
  <c r="R1615" i="1"/>
  <c r="N1617" i="1"/>
  <c r="Q1617" i="1" s="1"/>
  <c r="U1617" i="1" s="1"/>
  <c r="J1617" i="1"/>
  <c r="F1618" i="1"/>
  <c r="S1615" i="1" l="1"/>
  <c r="AE1615" i="1" s="1"/>
  <c r="R1616" i="1"/>
  <c r="T1615" i="1"/>
  <c r="V1615" i="1" s="1"/>
  <c r="AF1615" i="1" s="1"/>
  <c r="B1615" i="1" s="1"/>
  <c r="N1618" i="1"/>
  <c r="Q1618" i="1" s="1"/>
  <c r="U1618" i="1" s="1"/>
  <c r="J1618" i="1"/>
  <c r="F1619" i="1"/>
  <c r="N1619" i="1" l="1"/>
  <c r="Q1619" i="1" s="1"/>
  <c r="U1619" i="1" s="1"/>
  <c r="J1619" i="1"/>
  <c r="F1620" i="1"/>
  <c r="S1616" i="1"/>
  <c r="AE1616" i="1" s="1"/>
  <c r="R1617" i="1"/>
  <c r="T1616" i="1"/>
  <c r="V1616" i="1" s="1"/>
  <c r="AF1616" i="1" s="1"/>
  <c r="B1616" i="1" s="1"/>
  <c r="S1617" i="1" l="1"/>
  <c r="AE1617" i="1" s="1"/>
  <c r="R1618" i="1"/>
  <c r="T1617" i="1"/>
  <c r="V1617" i="1" s="1"/>
  <c r="J1620" i="1"/>
  <c r="N1620" i="1"/>
  <c r="Q1620" i="1" s="1"/>
  <c r="U1620" i="1" s="1"/>
  <c r="F1621" i="1"/>
  <c r="AF1617" i="1" l="1"/>
  <c r="J1621" i="1"/>
  <c r="N1621" i="1"/>
  <c r="Q1621" i="1" s="1"/>
  <c r="U1621" i="1" s="1"/>
  <c r="F1622" i="1"/>
  <c r="S1618" i="1"/>
  <c r="AE1618" i="1" s="1"/>
  <c r="T1618" i="1"/>
  <c r="V1618" i="1" s="1"/>
  <c r="AF1618" i="1" s="1"/>
  <c r="B1618" i="1" s="1"/>
  <c r="R1619" i="1"/>
  <c r="B1617" i="1" l="1"/>
  <c r="R1620" i="1"/>
  <c r="S1619" i="1"/>
  <c r="AE1619" i="1" s="1"/>
  <c r="T1619" i="1"/>
  <c r="V1619" i="1" s="1"/>
  <c r="AF1619" i="1" s="1"/>
  <c r="B1619" i="1" s="1"/>
  <c r="J1622" i="1"/>
  <c r="N1622" i="1"/>
  <c r="Q1622" i="1" s="1"/>
  <c r="U1622" i="1" s="1"/>
  <c r="F1623" i="1"/>
  <c r="N1623" i="1" l="1"/>
  <c r="Q1623" i="1" s="1"/>
  <c r="U1623" i="1" s="1"/>
  <c r="J1623" i="1"/>
  <c r="F1624" i="1"/>
  <c r="T1620" i="1"/>
  <c r="V1620" i="1" s="1"/>
  <c r="R1621" i="1"/>
  <c r="S1620" i="1"/>
  <c r="AE1620" i="1" s="1"/>
  <c r="AF1620" i="1" l="1"/>
  <c r="R1622" i="1"/>
  <c r="T1621" i="1"/>
  <c r="V1621" i="1" s="1"/>
  <c r="AF1621" i="1" s="1"/>
  <c r="B1621" i="1" s="1"/>
  <c r="S1621" i="1"/>
  <c r="AE1621" i="1" s="1"/>
  <c r="J1624" i="1"/>
  <c r="N1624" i="1"/>
  <c r="Q1624" i="1" s="1"/>
  <c r="U1624" i="1" s="1"/>
  <c r="F1625" i="1"/>
  <c r="B1620" i="1" l="1"/>
  <c r="N1625" i="1"/>
  <c r="Q1625" i="1" s="1"/>
  <c r="U1625" i="1" s="1"/>
  <c r="J1625" i="1"/>
  <c r="F1626" i="1"/>
  <c r="S1622" i="1"/>
  <c r="AE1622" i="1" s="1"/>
  <c r="R1623" i="1"/>
  <c r="T1622" i="1"/>
  <c r="V1622" i="1" s="1"/>
  <c r="AF1622" i="1" s="1"/>
  <c r="B1622" i="1" s="1"/>
  <c r="S1623" i="1" l="1"/>
  <c r="AE1623" i="1" s="1"/>
  <c r="R1624" i="1"/>
  <c r="T1623" i="1"/>
  <c r="V1623" i="1" s="1"/>
  <c r="AF1623" i="1" s="1"/>
  <c r="B1623" i="1" s="1"/>
  <c r="J1626" i="1"/>
  <c r="N1626" i="1"/>
  <c r="Q1626" i="1" s="1"/>
  <c r="U1626" i="1" s="1"/>
  <c r="F1627" i="1"/>
  <c r="N1627" i="1" l="1"/>
  <c r="Q1627" i="1" s="1"/>
  <c r="U1627" i="1" s="1"/>
  <c r="J1627" i="1"/>
  <c r="F1628" i="1"/>
  <c r="S1624" i="1"/>
  <c r="AE1624" i="1" s="1"/>
  <c r="R1625" i="1"/>
  <c r="T1624" i="1"/>
  <c r="V1624" i="1" s="1"/>
  <c r="AF1624" i="1" s="1"/>
  <c r="B1624" i="1" s="1"/>
  <c r="S1625" i="1" l="1"/>
  <c r="AE1625" i="1" s="1"/>
  <c r="R1626" i="1"/>
  <c r="T1625" i="1"/>
  <c r="V1625" i="1" s="1"/>
  <c r="AF1625" i="1" s="1"/>
  <c r="B1625" i="1" s="1"/>
  <c r="N1628" i="1"/>
  <c r="Q1628" i="1" s="1"/>
  <c r="U1628" i="1" s="1"/>
  <c r="J1628" i="1"/>
  <c r="F1629" i="1"/>
  <c r="J1629" i="1" l="1"/>
  <c r="N1629" i="1"/>
  <c r="Q1629" i="1" s="1"/>
  <c r="U1629" i="1" s="1"/>
  <c r="F1630" i="1"/>
  <c r="R1627" i="1"/>
  <c r="T1626" i="1"/>
  <c r="V1626" i="1" s="1"/>
  <c r="AF1626" i="1" s="1"/>
  <c r="B1626" i="1" s="1"/>
  <c r="S1626" i="1"/>
  <c r="AE1626" i="1" s="1"/>
  <c r="T1627" i="1" l="1"/>
  <c r="V1627" i="1" s="1"/>
  <c r="AF1627" i="1" s="1"/>
  <c r="B1627" i="1" s="1"/>
  <c r="S1627" i="1"/>
  <c r="AE1627" i="1" s="1"/>
  <c r="R1628" i="1"/>
  <c r="J1630" i="1"/>
  <c r="N1630" i="1"/>
  <c r="Q1630" i="1" s="1"/>
  <c r="U1630" i="1" s="1"/>
  <c r="F1631" i="1"/>
  <c r="J1631" i="1" l="1"/>
  <c r="N1631" i="1"/>
  <c r="F1632" i="1"/>
  <c r="T1628" i="1"/>
  <c r="V1628" i="1" s="1"/>
  <c r="AF1628" i="1" s="1"/>
  <c r="B1628" i="1" s="1"/>
  <c r="R1629" i="1"/>
  <c r="S1628" i="1"/>
  <c r="AE1628" i="1" s="1"/>
  <c r="S1629" i="1" l="1"/>
  <c r="AE1629" i="1" s="1"/>
  <c r="T1629" i="1"/>
  <c r="V1629" i="1" s="1"/>
  <c r="AF1629" i="1" s="1"/>
  <c r="B1629" i="1" s="1"/>
  <c r="R1630" i="1"/>
  <c r="N1632" i="1"/>
  <c r="J1632" i="1"/>
  <c r="F1633" i="1"/>
  <c r="O1632" i="1"/>
  <c r="Q1631" i="1"/>
  <c r="U1631" i="1" s="1"/>
  <c r="N1633" i="1" l="1"/>
  <c r="J1633" i="1"/>
  <c r="F1634" i="1"/>
  <c r="O1633" i="1"/>
  <c r="O1634" i="1" s="1"/>
  <c r="O1635" i="1" s="1"/>
  <c r="O1636" i="1" s="1"/>
  <c r="O1637" i="1" s="1"/>
  <c r="O1638" i="1" s="1"/>
  <c r="O1639" i="1" s="1"/>
  <c r="O1640" i="1" s="1"/>
  <c r="O1641" i="1" s="1"/>
  <c r="O1642" i="1" s="1"/>
  <c r="O1643" i="1" s="1"/>
  <c r="O1644" i="1" s="1"/>
  <c r="O1645" i="1" s="1"/>
  <c r="O1646" i="1" s="1"/>
  <c r="O1647" i="1" s="1"/>
  <c r="O1648" i="1" s="1"/>
  <c r="O1649" i="1" s="1"/>
  <c r="O1650" i="1" s="1"/>
  <c r="O1651" i="1" s="1"/>
  <c r="O1652" i="1" s="1"/>
  <c r="O1653" i="1" s="1"/>
  <c r="O1654" i="1" s="1"/>
  <c r="O1655" i="1" s="1"/>
  <c r="O1656" i="1" s="1"/>
  <c r="O1657" i="1" s="1"/>
  <c r="O1658" i="1" s="1"/>
  <c r="O1659" i="1" s="1"/>
  <c r="O1660" i="1" s="1"/>
  <c r="O1661" i="1" s="1"/>
  <c r="P1632" i="1"/>
  <c r="P1633" i="1" s="1"/>
  <c r="P1634" i="1" s="1"/>
  <c r="P1635" i="1" s="1"/>
  <c r="P1636" i="1" s="1"/>
  <c r="P1637" i="1" s="1"/>
  <c r="P1638" i="1" s="1"/>
  <c r="P1639" i="1" s="1"/>
  <c r="P1640" i="1" s="1"/>
  <c r="P1641" i="1" s="1"/>
  <c r="P1642" i="1" s="1"/>
  <c r="P1643" i="1" s="1"/>
  <c r="P1644" i="1" s="1"/>
  <c r="P1645" i="1" s="1"/>
  <c r="P1646" i="1" s="1"/>
  <c r="P1647" i="1" s="1"/>
  <c r="P1648" i="1" s="1"/>
  <c r="P1649" i="1" s="1"/>
  <c r="P1650" i="1" s="1"/>
  <c r="P1651" i="1" s="1"/>
  <c r="P1652" i="1" s="1"/>
  <c r="P1653" i="1" s="1"/>
  <c r="P1654" i="1" s="1"/>
  <c r="P1655" i="1" s="1"/>
  <c r="P1656" i="1" s="1"/>
  <c r="P1657" i="1" s="1"/>
  <c r="P1658" i="1" s="1"/>
  <c r="P1659" i="1" s="1"/>
  <c r="P1660" i="1" s="1"/>
  <c r="P1661" i="1" s="1"/>
  <c r="T1630" i="1"/>
  <c r="V1630" i="1" s="1"/>
  <c r="AF1630" i="1" s="1"/>
  <c r="B1630" i="1" s="1"/>
  <c r="R1631" i="1"/>
  <c r="S1630" i="1"/>
  <c r="AE1630" i="1" s="1"/>
  <c r="Q1632" i="1" l="1"/>
  <c r="U1632" i="1" s="1"/>
  <c r="N1634" i="1"/>
  <c r="Q1634" i="1" s="1"/>
  <c r="U1634" i="1" s="1"/>
  <c r="J1634" i="1"/>
  <c r="F1635" i="1"/>
  <c r="S1631" i="1"/>
  <c r="R1632" i="1"/>
  <c r="T1631" i="1"/>
  <c r="V1631" i="1" s="1"/>
  <c r="AF1631" i="1" s="1"/>
  <c r="B1631" i="1" s="1"/>
  <c r="Q1633" i="1"/>
  <c r="U1633" i="1" s="1"/>
  <c r="S1632" i="1" l="1"/>
  <c r="AE1632" i="1" s="1"/>
  <c r="R1633" i="1"/>
  <c r="T1632" i="1"/>
  <c r="V1632" i="1" s="1"/>
  <c r="AF1632" i="1" s="1"/>
  <c r="B1632" i="1" s="1"/>
  <c r="Z1631" i="1"/>
  <c r="AE1631" i="1"/>
  <c r="J1635" i="1"/>
  <c r="N1635" i="1"/>
  <c r="Q1635" i="1" s="1"/>
  <c r="U1635" i="1" s="1"/>
  <c r="F1636" i="1"/>
  <c r="AG1631" i="1" l="1"/>
  <c r="J1636" i="1"/>
  <c r="N1636" i="1"/>
  <c r="Q1636" i="1" s="1"/>
  <c r="U1636" i="1" s="1"/>
  <c r="F1637" i="1"/>
  <c r="S1633" i="1"/>
  <c r="AE1633" i="1" s="1"/>
  <c r="T1633" i="1"/>
  <c r="V1633" i="1" s="1"/>
  <c r="AF1633" i="1" s="1"/>
  <c r="B1633" i="1" s="1"/>
  <c r="R1634" i="1"/>
  <c r="T1634" i="1" l="1"/>
  <c r="V1634" i="1" s="1"/>
  <c r="R1635" i="1"/>
  <c r="S1634" i="1"/>
  <c r="AE1634" i="1" s="1"/>
  <c r="J1637" i="1"/>
  <c r="N1637" i="1"/>
  <c r="Q1637" i="1" s="1"/>
  <c r="U1637" i="1" s="1"/>
  <c r="F1638" i="1"/>
  <c r="AF1634" i="1" l="1"/>
  <c r="J1638" i="1"/>
  <c r="N1638" i="1"/>
  <c r="Q1638" i="1" s="1"/>
  <c r="U1638" i="1" s="1"/>
  <c r="F1639" i="1"/>
  <c r="T1635" i="1"/>
  <c r="V1635" i="1" s="1"/>
  <c r="AF1635" i="1" s="1"/>
  <c r="B1635" i="1" s="1"/>
  <c r="R1636" i="1"/>
  <c r="S1635" i="1"/>
  <c r="AE1635" i="1" s="1"/>
  <c r="B1634" i="1" l="1"/>
  <c r="S1636" i="1"/>
  <c r="AE1636" i="1" s="1"/>
  <c r="R1637" i="1"/>
  <c r="T1636" i="1"/>
  <c r="V1636" i="1" s="1"/>
  <c r="AF1636" i="1" s="1"/>
  <c r="B1636" i="1" s="1"/>
  <c r="J1639" i="1"/>
  <c r="N1639" i="1"/>
  <c r="Q1639" i="1" s="1"/>
  <c r="U1639" i="1" s="1"/>
  <c r="F1640" i="1"/>
  <c r="T1637" i="1" l="1"/>
  <c r="V1637" i="1" s="1"/>
  <c r="AF1637" i="1" s="1"/>
  <c r="B1637" i="1" s="1"/>
  <c r="R1638" i="1"/>
  <c r="S1637" i="1"/>
  <c r="AE1637" i="1" s="1"/>
  <c r="F1641" i="1"/>
  <c r="N1640" i="1"/>
  <c r="Q1640" i="1" s="1"/>
  <c r="U1640" i="1" s="1"/>
  <c r="J1640" i="1"/>
  <c r="J1641" i="1" l="1"/>
  <c r="N1641" i="1"/>
  <c r="Q1641" i="1" s="1"/>
  <c r="U1641" i="1" s="1"/>
  <c r="F1642" i="1"/>
  <c r="T1638" i="1"/>
  <c r="V1638" i="1" s="1"/>
  <c r="AF1638" i="1" s="1"/>
  <c r="B1638" i="1" s="1"/>
  <c r="S1638" i="1"/>
  <c r="AE1638" i="1" s="1"/>
  <c r="R1639" i="1"/>
  <c r="J1642" i="1" l="1"/>
  <c r="N1642" i="1"/>
  <c r="Q1642" i="1" s="1"/>
  <c r="U1642" i="1" s="1"/>
  <c r="F1643" i="1"/>
  <c r="R1640" i="1"/>
  <c r="T1639" i="1"/>
  <c r="V1639" i="1" s="1"/>
  <c r="AF1639" i="1" s="1"/>
  <c r="B1639" i="1" s="1"/>
  <c r="S1639" i="1"/>
  <c r="AE1639" i="1" s="1"/>
  <c r="S1640" i="1" l="1"/>
  <c r="AE1640" i="1" s="1"/>
  <c r="T1640" i="1"/>
  <c r="V1640" i="1" s="1"/>
  <c r="AF1640" i="1" s="1"/>
  <c r="B1640" i="1" s="1"/>
  <c r="R1641" i="1"/>
  <c r="J1643" i="1"/>
  <c r="N1643" i="1"/>
  <c r="Q1643" i="1" s="1"/>
  <c r="U1643" i="1" s="1"/>
  <c r="F1644" i="1"/>
  <c r="T1641" i="1" l="1"/>
  <c r="V1641" i="1" s="1"/>
  <c r="AF1641" i="1" s="1"/>
  <c r="B1641" i="1" s="1"/>
  <c r="S1641" i="1"/>
  <c r="AE1641" i="1" s="1"/>
  <c r="R1642" i="1"/>
  <c r="J1644" i="1"/>
  <c r="N1644" i="1"/>
  <c r="Q1644" i="1" s="1"/>
  <c r="U1644" i="1" s="1"/>
  <c r="F1645" i="1"/>
  <c r="N1645" i="1" l="1"/>
  <c r="Q1645" i="1" s="1"/>
  <c r="U1645" i="1" s="1"/>
  <c r="J1645" i="1"/>
  <c r="F1646" i="1"/>
  <c r="R1643" i="1"/>
  <c r="T1642" i="1"/>
  <c r="V1642" i="1" s="1"/>
  <c r="AF1642" i="1" s="1"/>
  <c r="B1642" i="1" s="1"/>
  <c r="S1642" i="1"/>
  <c r="AE1642" i="1" s="1"/>
  <c r="T1643" i="1" l="1"/>
  <c r="V1643" i="1" s="1"/>
  <c r="AF1643" i="1" s="1"/>
  <c r="B1643" i="1" s="1"/>
  <c r="R1644" i="1"/>
  <c r="S1643" i="1"/>
  <c r="AE1643" i="1" s="1"/>
  <c r="N1646" i="1"/>
  <c r="Q1646" i="1" s="1"/>
  <c r="U1646" i="1" s="1"/>
  <c r="J1646" i="1"/>
  <c r="F1647" i="1"/>
  <c r="N1647" i="1" l="1"/>
  <c r="Q1647" i="1" s="1"/>
  <c r="U1647" i="1" s="1"/>
  <c r="J1647" i="1"/>
  <c r="F1648" i="1"/>
  <c r="S1644" i="1"/>
  <c r="AE1644" i="1" s="1"/>
  <c r="R1645" i="1"/>
  <c r="T1644" i="1"/>
  <c r="V1644" i="1" s="1"/>
  <c r="AF1644" i="1" s="1"/>
  <c r="B1644" i="1" s="1"/>
  <c r="R1646" i="1" l="1"/>
  <c r="S1645" i="1"/>
  <c r="AE1645" i="1" s="1"/>
  <c r="T1645" i="1"/>
  <c r="V1645" i="1" s="1"/>
  <c r="AF1645" i="1" s="1"/>
  <c r="B1645" i="1" s="1"/>
  <c r="N1648" i="1"/>
  <c r="Q1648" i="1" s="1"/>
  <c r="U1648" i="1" s="1"/>
  <c r="J1648" i="1"/>
  <c r="F1649" i="1"/>
  <c r="J1649" i="1" l="1"/>
  <c r="N1649" i="1"/>
  <c r="Q1649" i="1" s="1"/>
  <c r="U1649" i="1" s="1"/>
  <c r="F1650" i="1"/>
  <c r="R1647" i="1"/>
  <c r="T1646" i="1"/>
  <c r="V1646" i="1" s="1"/>
  <c r="AF1646" i="1" s="1"/>
  <c r="B1646" i="1" s="1"/>
  <c r="S1646" i="1"/>
  <c r="AE1646" i="1" s="1"/>
  <c r="T1647" i="1" l="1"/>
  <c r="V1647" i="1" s="1"/>
  <c r="AF1647" i="1" s="1"/>
  <c r="B1647" i="1" s="1"/>
  <c r="R1648" i="1"/>
  <c r="S1647" i="1"/>
  <c r="AE1647" i="1" s="1"/>
  <c r="N1650" i="1"/>
  <c r="Q1650" i="1" s="1"/>
  <c r="U1650" i="1" s="1"/>
  <c r="J1650" i="1"/>
  <c r="F1651" i="1"/>
  <c r="N1651" i="1" l="1"/>
  <c r="Q1651" i="1" s="1"/>
  <c r="U1651" i="1" s="1"/>
  <c r="J1651" i="1"/>
  <c r="F1652" i="1"/>
  <c r="T1648" i="1"/>
  <c r="V1648" i="1" s="1"/>
  <c r="AF1648" i="1" s="1"/>
  <c r="B1648" i="1" s="1"/>
  <c r="S1648" i="1"/>
  <c r="AE1648" i="1" s="1"/>
  <c r="R1649" i="1"/>
  <c r="S1649" i="1" l="1"/>
  <c r="AE1649" i="1" s="1"/>
  <c r="T1649" i="1"/>
  <c r="V1649" i="1" s="1"/>
  <c r="AF1649" i="1" s="1"/>
  <c r="B1649" i="1" s="1"/>
  <c r="R1650" i="1"/>
  <c r="N1652" i="1"/>
  <c r="Q1652" i="1" s="1"/>
  <c r="U1652" i="1" s="1"/>
  <c r="J1652" i="1"/>
  <c r="F1653" i="1"/>
  <c r="J1653" i="1" l="1"/>
  <c r="N1653" i="1"/>
  <c r="Q1653" i="1" s="1"/>
  <c r="U1653" i="1" s="1"/>
  <c r="F1654" i="1"/>
  <c r="R1651" i="1"/>
  <c r="T1650" i="1"/>
  <c r="V1650" i="1" s="1"/>
  <c r="AF1650" i="1" s="1"/>
  <c r="B1650" i="1" s="1"/>
  <c r="S1650" i="1"/>
  <c r="AE1650" i="1" s="1"/>
  <c r="T1651" i="1" l="1"/>
  <c r="V1651" i="1" s="1"/>
  <c r="AF1651" i="1" s="1"/>
  <c r="B1651" i="1" s="1"/>
  <c r="R1652" i="1"/>
  <c r="S1651" i="1"/>
  <c r="AE1651" i="1" s="1"/>
  <c r="J1654" i="1"/>
  <c r="N1654" i="1"/>
  <c r="Q1654" i="1" s="1"/>
  <c r="U1654" i="1" s="1"/>
  <c r="F1655" i="1"/>
  <c r="S1652" i="1" l="1"/>
  <c r="AE1652" i="1" s="1"/>
  <c r="T1652" i="1"/>
  <c r="V1652" i="1" s="1"/>
  <c r="AF1652" i="1" s="1"/>
  <c r="B1652" i="1" s="1"/>
  <c r="R1653" i="1"/>
  <c r="N1655" i="1"/>
  <c r="Q1655" i="1" s="1"/>
  <c r="U1655" i="1" s="1"/>
  <c r="J1655" i="1"/>
  <c r="F1656" i="1"/>
  <c r="N1656" i="1" l="1"/>
  <c r="Q1656" i="1" s="1"/>
  <c r="U1656" i="1" s="1"/>
  <c r="J1656" i="1"/>
  <c r="F1657" i="1"/>
  <c r="T1653" i="1"/>
  <c r="V1653" i="1" s="1"/>
  <c r="AF1653" i="1" s="1"/>
  <c r="B1653" i="1" s="1"/>
  <c r="R1654" i="1"/>
  <c r="S1653" i="1"/>
  <c r="AE1653" i="1" s="1"/>
  <c r="T1654" i="1" l="1"/>
  <c r="V1654" i="1" s="1"/>
  <c r="AF1654" i="1" s="1"/>
  <c r="B1654" i="1" s="1"/>
  <c r="S1654" i="1"/>
  <c r="AE1654" i="1" s="1"/>
  <c r="R1655" i="1"/>
  <c r="J1657" i="1"/>
  <c r="N1657" i="1"/>
  <c r="Q1657" i="1" s="1"/>
  <c r="U1657" i="1" s="1"/>
  <c r="F1658" i="1"/>
  <c r="S1655" i="1" l="1"/>
  <c r="T1655" i="1"/>
  <c r="V1655" i="1" s="1"/>
  <c r="AF1655" i="1" s="1"/>
  <c r="B1655" i="1" s="1"/>
  <c r="R1656" i="1"/>
  <c r="J1658" i="1"/>
  <c r="N1658" i="1"/>
  <c r="Q1658" i="1" s="1"/>
  <c r="U1658" i="1" s="1"/>
  <c r="F1659" i="1"/>
  <c r="J1659" i="1" l="1"/>
  <c r="N1659" i="1"/>
  <c r="Q1659" i="1" s="1"/>
  <c r="U1659" i="1" s="1"/>
  <c r="F1660" i="1"/>
  <c r="S1656" i="1"/>
  <c r="AE1656" i="1" s="1"/>
  <c r="R1657" i="1"/>
  <c r="T1656" i="1"/>
  <c r="V1656" i="1" s="1"/>
  <c r="AF1656" i="1" s="1"/>
  <c r="B1656" i="1" s="1"/>
  <c r="AE1655" i="1"/>
  <c r="AE1657" i="1"/>
  <c r="T1657" i="1" l="1"/>
  <c r="V1657" i="1" s="1"/>
  <c r="AF1657" i="1" s="1"/>
  <c r="B1657" i="1" s="1"/>
  <c r="R1658" i="1"/>
  <c r="S1657" i="1"/>
  <c r="N1660" i="1"/>
  <c r="Q1660" i="1" s="1"/>
  <c r="U1660" i="1" s="1"/>
  <c r="J1660" i="1"/>
  <c r="F1661" i="1"/>
  <c r="N1661" i="1" l="1"/>
  <c r="J1661" i="1"/>
  <c r="F1662" i="1"/>
  <c r="R1659" i="1"/>
  <c r="S1658" i="1"/>
  <c r="AE1658" i="1" s="1"/>
  <c r="T1658" i="1"/>
  <c r="V1658" i="1" s="1"/>
  <c r="AF1658" i="1" s="1"/>
  <c r="B1658" i="1" s="1"/>
  <c r="T1659" i="1" l="1"/>
  <c r="V1659" i="1" s="1"/>
  <c r="AF1659" i="1" s="1"/>
  <c r="B1659" i="1" s="1"/>
  <c r="R1660" i="1"/>
  <c r="S1659" i="1"/>
  <c r="AE1659" i="1" s="1"/>
  <c r="J1662" i="1"/>
  <c r="N1662" i="1"/>
  <c r="F1663" i="1"/>
  <c r="O1662" i="1"/>
  <c r="Q1661" i="1"/>
  <c r="U1661" i="1" s="1"/>
  <c r="O1663" i="1" l="1"/>
  <c r="O1664" i="1" s="1"/>
  <c r="O1665" i="1" s="1"/>
  <c r="O1666" i="1" s="1"/>
  <c r="O1667" i="1" s="1"/>
  <c r="O1668" i="1" s="1"/>
  <c r="O1669" i="1" s="1"/>
  <c r="O1670" i="1" s="1"/>
  <c r="O1671" i="1" s="1"/>
  <c r="O1672" i="1" s="1"/>
  <c r="O1673" i="1" s="1"/>
  <c r="O1674" i="1" s="1"/>
  <c r="O1675" i="1" s="1"/>
  <c r="O1676" i="1" s="1"/>
  <c r="O1677" i="1" s="1"/>
  <c r="O1678" i="1" s="1"/>
  <c r="O1679" i="1" s="1"/>
  <c r="O1680" i="1" s="1"/>
  <c r="O1681" i="1" s="1"/>
  <c r="O1682" i="1" s="1"/>
  <c r="O1683" i="1" s="1"/>
  <c r="O1684" i="1" s="1"/>
  <c r="O1685" i="1" s="1"/>
  <c r="O1686" i="1" s="1"/>
  <c r="O1687" i="1" s="1"/>
  <c r="O1688" i="1" s="1"/>
  <c r="O1689" i="1" s="1"/>
  <c r="O1690" i="1" s="1"/>
  <c r="O1691" i="1" s="1"/>
  <c r="O1692" i="1" s="1"/>
  <c r="P1662" i="1"/>
  <c r="P1663" i="1" s="1"/>
  <c r="P1664" i="1" s="1"/>
  <c r="P1665" i="1" s="1"/>
  <c r="P1666" i="1" s="1"/>
  <c r="P1667" i="1" s="1"/>
  <c r="P1668" i="1" s="1"/>
  <c r="P1669" i="1" s="1"/>
  <c r="P1670" i="1" s="1"/>
  <c r="P1671" i="1" s="1"/>
  <c r="P1672" i="1" s="1"/>
  <c r="P1673" i="1" s="1"/>
  <c r="P1674" i="1" s="1"/>
  <c r="P1675" i="1" s="1"/>
  <c r="P1676" i="1" s="1"/>
  <c r="P1677" i="1" s="1"/>
  <c r="P1678" i="1" s="1"/>
  <c r="P1679" i="1" s="1"/>
  <c r="P1680" i="1" s="1"/>
  <c r="P1681" i="1" s="1"/>
  <c r="P1682" i="1" s="1"/>
  <c r="P1683" i="1" s="1"/>
  <c r="P1684" i="1" s="1"/>
  <c r="P1685" i="1" s="1"/>
  <c r="P1686" i="1" s="1"/>
  <c r="P1687" i="1" s="1"/>
  <c r="P1688" i="1" s="1"/>
  <c r="P1689" i="1" s="1"/>
  <c r="P1690" i="1" s="1"/>
  <c r="P1691" i="1" s="1"/>
  <c r="P1692" i="1" s="1"/>
  <c r="J1663" i="1"/>
  <c r="N1663" i="1"/>
  <c r="F1664" i="1"/>
  <c r="T1660" i="1"/>
  <c r="V1660" i="1" s="1"/>
  <c r="AF1660" i="1" s="1"/>
  <c r="B1660" i="1" s="1"/>
  <c r="S1660" i="1"/>
  <c r="AE1660" i="1" s="1"/>
  <c r="R1661" i="1"/>
  <c r="Q1663" i="1" l="1"/>
  <c r="U1663" i="1" s="1"/>
  <c r="Q1662" i="1"/>
  <c r="U1662" i="1" s="1"/>
  <c r="J1664" i="1"/>
  <c r="N1664" i="1"/>
  <c r="Q1664" i="1" s="1"/>
  <c r="U1664" i="1" s="1"/>
  <c r="F1665" i="1"/>
  <c r="T1661" i="1"/>
  <c r="V1661" i="1" s="1"/>
  <c r="AF1661" i="1" s="1"/>
  <c r="B1661" i="1" s="1"/>
  <c r="R1662" i="1"/>
  <c r="S1661" i="1"/>
  <c r="AE1661" i="1" l="1"/>
  <c r="Z1661" i="1"/>
  <c r="T1662" i="1"/>
  <c r="V1662" i="1" s="1"/>
  <c r="AF1662" i="1" s="1"/>
  <c r="B1662" i="1" s="1"/>
  <c r="R1663" i="1"/>
  <c r="S1662" i="1"/>
  <c r="AE1662" i="1" s="1"/>
  <c r="N1665" i="1"/>
  <c r="Q1665" i="1" s="1"/>
  <c r="U1665" i="1" s="1"/>
  <c r="J1665" i="1"/>
  <c r="F1666" i="1"/>
  <c r="AG1661" i="1" l="1"/>
  <c r="S1663" i="1"/>
  <c r="AE1663" i="1" s="1"/>
  <c r="T1663" i="1"/>
  <c r="V1663" i="1" s="1"/>
  <c r="AF1663" i="1" s="1"/>
  <c r="B1663" i="1" s="1"/>
  <c r="R1664" i="1"/>
  <c r="J1666" i="1"/>
  <c r="N1666" i="1"/>
  <c r="Q1666" i="1" s="1"/>
  <c r="U1666" i="1" s="1"/>
  <c r="F1667" i="1"/>
  <c r="J1667" i="1" l="1"/>
  <c r="N1667" i="1"/>
  <c r="Q1667" i="1" s="1"/>
  <c r="U1667" i="1" s="1"/>
  <c r="F1668" i="1"/>
  <c r="R1665" i="1"/>
  <c r="T1664" i="1"/>
  <c r="V1664" i="1" s="1"/>
  <c r="AF1664" i="1" s="1"/>
  <c r="B1664" i="1" s="1"/>
  <c r="S1664" i="1"/>
  <c r="AE1664" i="1" s="1"/>
  <c r="S1665" i="1" l="1"/>
  <c r="AE1665" i="1" s="1"/>
  <c r="R1666" i="1"/>
  <c r="T1665" i="1"/>
  <c r="V1665" i="1" s="1"/>
  <c r="AF1665" i="1" s="1"/>
  <c r="B1665" i="1" s="1"/>
  <c r="N1668" i="1"/>
  <c r="Q1668" i="1" s="1"/>
  <c r="U1668" i="1" s="1"/>
  <c r="J1668" i="1"/>
  <c r="F1669" i="1"/>
  <c r="N1669" i="1" l="1"/>
  <c r="Q1669" i="1" s="1"/>
  <c r="U1669" i="1" s="1"/>
  <c r="J1669" i="1"/>
  <c r="F1670" i="1"/>
  <c r="T1666" i="1"/>
  <c r="V1666" i="1" s="1"/>
  <c r="AF1666" i="1" s="1"/>
  <c r="B1666" i="1" s="1"/>
  <c r="S1666" i="1"/>
  <c r="AE1666" i="1" s="1"/>
  <c r="R1667" i="1"/>
  <c r="R1668" i="1" l="1"/>
  <c r="S1667" i="1"/>
  <c r="AE1667" i="1" s="1"/>
  <c r="T1667" i="1"/>
  <c r="V1667" i="1" s="1"/>
  <c r="AF1667" i="1" s="1"/>
  <c r="B1667" i="1" s="1"/>
  <c r="N1670" i="1"/>
  <c r="Q1670" i="1" s="1"/>
  <c r="U1670" i="1" s="1"/>
  <c r="J1670" i="1"/>
  <c r="F1671" i="1"/>
  <c r="J1671" i="1" l="1"/>
  <c r="N1671" i="1"/>
  <c r="Q1671" i="1" s="1"/>
  <c r="U1671" i="1" s="1"/>
  <c r="F1672" i="1"/>
  <c r="S1668" i="1"/>
  <c r="AE1668" i="1" s="1"/>
  <c r="T1668" i="1"/>
  <c r="V1668" i="1" s="1"/>
  <c r="AF1668" i="1" s="1"/>
  <c r="B1668" i="1" s="1"/>
  <c r="R1669" i="1"/>
  <c r="T1669" i="1" l="1"/>
  <c r="V1669" i="1" s="1"/>
  <c r="AF1669" i="1" s="1"/>
  <c r="B1669" i="1" s="1"/>
  <c r="S1669" i="1"/>
  <c r="AE1669" i="1" s="1"/>
  <c r="R1670" i="1"/>
  <c r="J1672" i="1"/>
  <c r="N1672" i="1"/>
  <c r="Q1672" i="1" s="1"/>
  <c r="U1672" i="1" s="1"/>
  <c r="F1673" i="1"/>
  <c r="T1670" i="1" l="1"/>
  <c r="V1670" i="1" s="1"/>
  <c r="AF1670" i="1" s="1"/>
  <c r="B1670" i="1" s="1"/>
  <c r="R1671" i="1"/>
  <c r="S1670" i="1"/>
  <c r="AE1670" i="1" s="1"/>
  <c r="J1673" i="1"/>
  <c r="N1673" i="1"/>
  <c r="Q1673" i="1" s="1"/>
  <c r="U1673" i="1" s="1"/>
  <c r="F1674" i="1"/>
  <c r="N1674" i="1" l="1"/>
  <c r="Q1674" i="1" s="1"/>
  <c r="U1674" i="1" s="1"/>
  <c r="J1674" i="1"/>
  <c r="F1675" i="1"/>
  <c r="S1671" i="1"/>
  <c r="AE1671" i="1" s="1"/>
  <c r="T1671" i="1"/>
  <c r="V1671" i="1" s="1"/>
  <c r="AF1671" i="1" s="1"/>
  <c r="B1671" i="1" s="1"/>
  <c r="R1672" i="1"/>
  <c r="T1672" i="1" l="1"/>
  <c r="V1672" i="1" s="1"/>
  <c r="AF1672" i="1" s="1"/>
  <c r="B1672" i="1" s="1"/>
  <c r="S1672" i="1"/>
  <c r="AE1672" i="1" s="1"/>
  <c r="R1673" i="1"/>
  <c r="J1675" i="1"/>
  <c r="N1675" i="1"/>
  <c r="Q1675" i="1" s="1"/>
  <c r="U1675" i="1" s="1"/>
  <c r="F1676" i="1"/>
  <c r="S1673" i="1" l="1"/>
  <c r="AE1673" i="1" s="1"/>
  <c r="T1673" i="1"/>
  <c r="V1673" i="1" s="1"/>
  <c r="AF1673" i="1" s="1"/>
  <c r="B1673" i="1" s="1"/>
  <c r="R1674" i="1"/>
  <c r="N1676" i="1"/>
  <c r="Q1676" i="1" s="1"/>
  <c r="U1676" i="1" s="1"/>
  <c r="J1676" i="1"/>
  <c r="F1677" i="1"/>
  <c r="N1677" i="1" l="1"/>
  <c r="Q1677" i="1" s="1"/>
  <c r="U1677" i="1" s="1"/>
  <c r="J1677" i="1"/>
  <c r="F1678" i="1"/>
  <c r="S1674" i="1"/>
  <c r="AE1674" i="1" s="1"/>
  <c r="R1675" i="1"/>
  <c r="T1674" i="1"/>
  <c r="V1674" i="1" s="1"/>
  <c r="AF1674" i="1" s="1"/>
  <c r="B1674" i="1" s="1"/>
  <c r="R1676" i="1" l="1"/>
  <c r="T1675" i="1"/>
  <c r="V1675" i="1" s="1"/>
  <c r="AF1675" i="1" s="1"/>
  <c r="B1675" i="1" s="1"/>
  <c r="S1675" i="1"/>
  <c r="AE1675" i="1" s="1"/>
  <c r="J1678" i="1"/>
  <c r="N1678" i="1"/>
  <c r="Q1678" i="1" s="1"/>
  <c r="U1678" i="1" s="1"/>
  <c r="F1679" i="1"/>
  <c r="J1679" i="1" l="1"/>
  <c r="N1679" i="1"/>
  <c r="Q1679" i="1" s="1"/>
  <c r="U1679" i="1" s="1"/>
  <c r="F1680" i="1"/>
  <c r="T1676" i="1"/>
  <c r="V1676" i="1" s="1"/>
  <c r="AF1676" i="1" s="1"/>
  <c r="B1676" i="1" s="1"/>
  <c r="S1676" i="1"/>
  <c r="AE1676" i="1" s="1"/>
  <c r="R1677" i="1"/>
  <c r="N1680" i="1" l="1"/>
  <c r="Q1680" i="1" s="1"/>
  <c r="U1680" i="1" s="1"/>
  <c r="J1680" i="1"/>
  <c r="F1681" i="1"/>
  <c r="R1678" i="1"/>
  <c r="S1677" i="1"/>
  <c r="AE1677" i="1" s="1"/>
  <c r="T1677" i="1"/>
  <c r="V1677" i="1" s="1"/>
  <c r="AF1677" i="1" s="1"/>
  <c r="B1677" i="1" s="1"/>
  <c r="R1679" i="1" l="1"/>
  <c r="S1678" i="1"/>
  <c r="AE1678" i="1" s="1"/>
  <c r="T1678" i="1"/>
  <c r="V1678" i="1" s="1"/>
  <c r="AF1678" i="1" s="1"/>
  <c r="B1678" i="1" s="1"/>
  <c r="N1681" i="1"/>
  <c r="Q1681" i="1" s="1"/>
  <c r="U1681" i="1" s="1"/>
  <c r="J1681" i="1"/>
  <c r="F1682" i="1"/>
  <c r="N1682" i="1" l="1"/>
  <c r="Q1682" i="1" s="1"/>
  <c r="U1682" i="1" s="1"/>
  <c r="J1682" i="1"/>
  <c r="F1683" i="1"/>
  <c r="T1679" i="1"/>
  <c r="V1679" i="1" s="1"/>
  <c r="AF1679" i="1" s="1"/>
  <c r="B1679" i="1" s="1"/>
  <c r="R1680" i="1"/>
  <c r="S1679" i="1"/>
  <c r="AE1679" i="1" s="1"/>
  <c r="R1681" i="1" l="1"/>
  <c r="T1680" i="1"/>
  <c r="V1680" i="1" s="1"/>
  <c r="AF1680" i="1" s="1"/>
  <c r="B1680" i="1" s="1"/>
  <c r="S1680" i="1"/>
  <c r="AE1680" i="1" s="1"/>
  <c r="J1683" i="1"/>
  <c r="N1683" i="1"/>
  <c r="Q1683" i="1" s="1"/>
  <c r="U1683" i="1" s="1"/>
  <c r="F1684" i="1"/>
  <c r="N1684" i="1" l="1"/>
  <c r="Q1684" i="1" s="1"/>
  <c r="U1684" i="1" s="1"/>
  <c r="J1684" i="1"/>
  <c r="F1685" i="1"/>
  <c r="R1682" i="1"/>
  <c r="S1681" i="1"/>
  <c r="AE1681" i="1" s="1"/>
  <c r="T1681" i="1"/>
  <c r="V1681" i="1" s="1"/>
  <c r="AF1681" i="1" s="1"/>
  <c r="B1681" i="1" s="1"/>
  <c r="T1682" i="1" l="1"/>
  <c r="V1682" i="1" s="1"/>
  <c r="AF1682" i="1" s="1"/>
  <c r="B1682" i="1" s="1"/>
  <c r="S1682" i="1"/>
  <c r="AE1682" i="1" s="1"/>
  <c r="R1683" i="1"/>
  <c r="N1685" i="1"/>
  <c r="Q1685" i="1" s="1"/>
  <c r="U1685" i="1" s="1"/>
  <c r="J1685" i="1"/>
  <c r="F1686" i="1"/>
  <c r="N1686" i="1" l="1"/>
  <c r="Q1686" i="1" s="1"/>
  <c r="U1686" i="1" s="1"/>
  <c r="J1686" i="1"/>
  <c r="F1687" i="1"/>
  <c r="R1684" i="1"/>
  <c r="S1683" i="1"/>
  <c r="AE1683" i="1" s="1"/>
  <c r="T1683" i="1"/>
  <c r="V1683" i="1" s="1"/>
  <c r="AF1683" i="1" s="1"/>
  <c r="B1683" i="1" s="1"/>
  <c r="T1684" i="1" l="1"/>
  <c r="V1684" i="1" s="1"/>
  <c r="AF1684" i="1" s="1"/>
  <c r="B1684" i="1" s="1"/>
  <c r="R1685" i="1"/>
  <c r="S1684" i="1"/>
  <c r="AE1684" i="1" s="1"/>
  <c r="N1687" i="1"/>
  <c r="Q1687" i="1" s="1"/>
  <c r="U1687" i="1" s="1"/>
  <c r="J1687" i="1"/>
  <c r="F1688" i="1"/>
  <c r="S1685" i="1" l="1"/>
  <c r="AE1685" i="1" s="1"/>
  <c r="R1686" i="1"/>
  <c r="T1685" i="1"/>
  <c r="V1685" i="1" s="1"/>
  <c r="AF1685" i="1" s="1"/>
  <c r="B1685" i="1" s="1"/>
  <c r="J1688" i="1"/>
  <c r="N1688" i="1"/>
  <c r="Q1688" i="1" s="1"/>
  <c r="U1688" i="1" s="1"/>
  <c r="F1689" i="1"/>
  <c r="J1689" i="1" l="1"/>
  <c r="N1689" i="1"/>
  <c r="Q1689" i="1" s="1"/>
  <c r="U1689" i="1" s="1"/>
  <c r="F1690" i="1"/>
  <c r="R1687" i="1"/>
  <c r="T1686" i="1"/>
  <c r="V1686" i="1" s="1"/>
  <c r="AF1686" i="1" s="1"/>
  <c r="B1686" i="1" s="1"/>
  <c r="S1686" i="1"/>
  <c r="AE1686" i="1" s="1"/>
  <c r="R1688" i="1" l="1"/>
  <c r="S1687" i="1"/>
  <c r="AE1687" i="1" s="1"/>
  <c r="T1687" i="1"/>
  <c r="V1687" i="1" s="1"/>
  <c r="AF1687" i="1" s="1"/>
  <c r="B1687" i="1" s="1"/>
  <c r="N1690" i="1"/>
  <c r="Q1690" i="1" s="1"/>
  <c r="U1690" i="1" s="1"/>
  <c r="J1690" i="1"/>
  <c r="F1691" i="1"/>
  <c r="N1691" i="1" l="1"/>
  <c r="Q1691" i="1" s="1"/>
  <c r="U1691" i="1" s="1"/>
  <c r="J1691" i="1"/>
  <c r="F1692" i="1"/>
  <c r="T1688" i="1"/>
  <c r="V1688" i="1" s="1"/>
  <c r="AF1688" i="1" s="1"/>
  <c r="B1688" i="1" s="1"/>
  <c r="S1688" i="1"/>
  <c r="AE1688" i="1" s="1"/>
  <c r="R1689" i="1"/>
  <c r="T1689" i="1" l="1"/>
  <c r="V1689" i="1" s="1"/>
  <c r="AF1689" i="1" s="1"/>
  <c r="B1689" i="1" s="1"/>
  <c r="S1689" i="1"/>
  <c r="AE1689" i="1" s="1"/>
  <c r="R1690" i="1"/>
  <c r="J1692" i="1"/>
  <c r="N1692" i="1"/>
  <c r="F1693" i="1"/>
  <c r="O1693" i="1" l="1"/>
  <c r="Q1692" i="1"/>
  <c r="U1692" i="1" s="1"/>
  <c r="J1693" i="1"/>
  <c r="N1693" i="1"/>
  <c r="F1694" i="1"/>
  <c r="R1691" i="1"/>
  <c r="T1690" i="1"/>
  <c r="V1690" i="1" s="1"/>
  <c r="AF1690" i="1" s="1"/>
  <c r="B1690" i="1" s="1"/>
  <c r="S1690" i="1"/>
  <c r="AE1690" i="1" s="1"/>
  <c r="J1694" i="1" l="1"/>
  <c r="N1694" i="1"/>
  <c r="F1695" i="1"/>
  <c r="S1691" i="1"/>
  <c r="AE1691" i="1" s="1"/>
  <c r="R1692" i="1"/>
  <c r="T1691" i="1"/>
  <c r="V1691" i="1" s="1"/>
  <c r="AF1691" i="1" s="1"/>
  <c r="B1691" i="1" s="1"/>
  <c r="O1694" i="1"/>
  <c r="O1695" i="1" s="1"/>
  <c r="O1696" i="1" s="1"/>
  <c r="O1697" i="1" s="1"/>
  <c r="O1698" i="1" s="1"/>
  <c r="O1699" i="1" s="1"/>
  <c r="O1700" i="1" s="1"/>
  <c r="O1701" i="1" s="1"/>
  <c r="O1702" i="1" s="1"/>
  <c r="O1703" i="1" s="1"/>
  <c r="O1704" i="1" s="1"/>
  <c r="O1705" i="1" s="1"/>
  <c r="O1706" i="1" s="1"/>
  <c r="O1707" i="1" s="1"/>
  <c r="O1708" i="1" s="1"/>
  <c r="O1709" i="1" s="1"/>
  <c r="O1710" i="1" s="1"/>
  <c r="O1711" i="1" s="1"/>
  <c r="O1712" i="1" s="1"/>
  <c r="O1713" i="1" s="1"/>
  <c r="O1714" i="1" s="1"/>
  <c r="O1715" i="1" s="1"/>
  <c r="O1716" i="1" s="1"/>
  <c r="O1717" i="1" s="1"/>
  <c r="O1718" i="1" s="1"/>
  <c r="O1719" i="1" s="1"/>
  <c r="O1720" i="1" s="1"/>
  <c r="O1721" i="1" s="1"/>
  <c r="O1722" i="1" s="1"/>
  <c r="P1693" i="1"/>
  <c r="P1694" i="1" s="1"/>
  <c r="P1695" i="1" s="1"/>
  <c r="P1696" i="1" s="1"/>
  <c r="P1697" i="1" s="1"/>
  <c r="P1698" i="1" s="1"/>
  <c r="P1699" i="1" s="1"/>
  <c r="P1700" i="1" s="1"/>
  <c r="P1701" i="1" s="1"/>
  <c r="P1702" i="1" s="1"/>
  <c r="P1703" i="1" s="1"/>
  <c r="P1704" i="1" s="1"/>
  <c r="P1705" i="1" s="1"/>
  <c r="P1706" i="1" s="1"/>
  <c r="P1707" i="1" s="1"/>
  <c r="P1708" i="1" s="1"/>
  <c r="P1709" i="1" s="1"/>
  <c r="P1710" i="1" s="1"/>
  <c r="P1711" i="1" s="1"/>
  <c r="P1712" i="1" s="1"/>
  <c r="P1713" i="1" s="1"/>
  <c r="P1714" i="1" s="1"/>
  <c r="P1715" i="1" s="1"/>
  <c r="P1716" i="1" s="1"/>
  <c r="P1717" i="1" s="1"/>
  <c r="P1718" i="1" s="1"/>
  <c r="P1719" i="1" s="1"/>
  <c r="P1720" i="1" s="1"/>
  <c r="P1721" i="1" s="1"/>
  <c r="P1722" i="1" s="1"/>
  <c r="Q1694" i="1" l="1"/>
  <c r="U1694" i="1" s="1"/>
  <c r="Q1693" i="1"/>
  <c r="U1693" i="1" s="1"/>
  <c r="R1693" i="1"/>
  <c r="S1692" i="1"/>
  <c r="T1692" i="1"/>
  <c r="V1692" i="1" s="1"/>
  <c r="AF1692" i="1" s="1"/>
  <c r="B1692" i="1" s="1"/>
  <c r="J1695" i="1"/>
  <c r="N1695" i="1"/>
  <c r="Q1695" i="1" s="1"/>
  <c r="U1695" i="1" s="1"/>
  <c r="F1696" i="1"/>
  <c r="N1696" i="1" l="1"/>
  <c r="Q1696" i="1" s="1"/>
  <c r="U1696" i="1" s="1"/>
  <c r="J1696" i="1"/>
  <c r="F1697" i="1"/>
  <c r="Z1692" i="1"/>
  <c r="AE1692" i="1"/>
  <c r="S1693" i="1"/>
  <c r="AE1693" i="1" s="1"/>
  <c r="T1693" i="1"/>
  <c r="V1693" i="1" s="1"/>
  <c r="AF1693" i="1" s="1"/>
  <c r="B1693" i="1" s="1"/>
  <c r="R1694" i="1"/>
  <c r="AG1692" i="1" l="1"/>
  <c r="N1697" i="1"/>
  <c r="Q1697" i="1" s="1"/>
  <c r="U1697" i="1" s="1"/>
  <c r="J1697" i="1"/>
  <c r="F1698" i="1"/>
  <c r="R1695" i="1"/>
  <c r="S1694" i="1"/>
  <c r="AE1694" i="1" s="1"/>
  <c r="T1694" i="1"/>
  <c r="V1694" i="1" s="1"/>
  <c r="AF1694" i="1" s="1"/>
  <c r="B1694" i="1" s="1"/>
  <c r="S1695" i="1" l="1"/>
  <c r="AE1695" i="1" s="1"/>
  <c r="R1696" i="1"/>
  <c r="T1695" i="1"/>
  <c r="V1695" i="1" s="1"/>
  <c r="AF1695" i="1" s="1"/>
  <c r="B1695" i="1" s="1"/>
  <c r="J1698" i="1"/>
  <c r="N1698" i="1"/>
  <c r="Q1698" i="1" s="1"/>
  <c r="U1698" i="1" s="1"/>
  <c r="F1699" i="1"/>
  <c r="J1699" i="1" l="1"/>
  <c r="N1699" i="1"/>
  <c r="Q1699" i="1" s="1"/>
  <c r="U1699" i="1" s="1"/>
  <c r="F1700" i="1"/>
  <c r="R1697" i="1"/>
  <c r="S1696" i="1"/>
  <c r="AE1696" i="1" s="1"/>
  <c r="T1696" i="1"/>
  <c r="V1696" i="1" s="1"/>
  <c r="AF1696" i="1" s="1"/>
  <c r="B1696" i="1" s="1"/>
  <c r="R1698" i="1" l="1"/>
  <c r="S1697" i="1"/>
  <c r="AE1697" i="1" s="1"/>
  <c r="T1697" i="1"/>
  <c r="V1697" i="1" s="1"/>
  <c r="AF1697" i="1" s="1"/>
  <c r="B1697" i="1" s="1"/>
  <c r="J1700" i="1"/>
  <c r="N1700" i="1"/>
  <c r="Q1700" i="1" s="1"/>
  <c r="U1700" i="1" s="1"/>
  <c r="F1701" i="1"/>
  <c r="J1701" i="1" l="1"/>
  <c r="N1701" i="1"/>
  <c r="Q1701" i="1" s="1"/>
  <c r="U1701" i="1" s="1"/>
  <c r="F1702" i="1"/>
  <c r="R1699" i="1"/>
  <c r="T1698" i="1"/>
  <c r="V1698" i="1" s="1"/>
  <c r="AF1698" i="1" s="1"/>
  <c r="B1698" i="1" s="1"/>
  <c r="S1698" i="1"/>
  <c r="AE1698" i="1" s="1"/>
  <c r="T1699" i="1" l="1"/>
  <c r="V1699" i="1" s="1"/>
  <c r="AF1699" i="1" s="1"/>
  <c r="B1699" i="1" s="1"/>
  <c r="R1700" i="1"/>
  <c r="S1699" i="1"/>
  <c r="AE1699" i="1" s="1"/>
  <c r="N1702" i="1"/>
  <c r="Q1702" i="1" s="1"/>
  <c r="U1702" i="1" s="1"/>
  <c r="J1702" i="1"/>
  <c r="F1703" i="1"/>
  <c r="N1703" i="1" l="1"/>
  <c r="Q1703" i="1" s="1"/>
  <c r="U1703" i="1" s="1"/>
  <c r="J1703" i="1"/>
  <c r="F1704" i="1"/>
  <c r="T1700" i="1"/>
  <c r="V1700" i="1" s="1"/>
  <c r="AF1700" i="1" s="1"/>
  <c r="B1700" i="1" s="1"/>
  <c r="R1701" i="1"/>
  <c r="S1700" i="1"/>
  <c r="AE1700" i="1" s="1"/>
  <c r="T1701" i="1" l="1"/>
  <c r="V1701" i="1" s="1"/>
  <c r="AF1701" i="1" s="1"/>
  <c r="B1701" i="1" s="1"/>
  <c r="R1702" i="1"/>
  <c r="S1701" i="1"/>
  <c r="AE1701" i="1" s="1"/>
  <c r="J1704" i="1"/>
  <c r="N1704" i="1"/>
  <c r="Q1704" i="1" s="1"/>
  <c r="U1704" i="1" s="1"/>
  <c r="F1705" i="1"/>
  <c r="N1705" i="1" l="1"/>
  <c r="Q1705" i="1" s="1"/>
  <c r="U1705" i="1" s="1"/>
  <c r="J1705" i="1"/>
  <c r="F1706" i="1"/>
  <c r="T1702" i="1"/>
  <c r="V1702" i="1" s="1"/>
  <c r="AF1702" i="1" s="1"/>
  <c r="B1702" i="1" s="1"/>
  <c r="R1703" i="1"/>
  <c r="S1702" i="1"/>
  <c r="AE1702" i="1" s="1"/>
  <c r="S1703" i="1" l="1"/>
  <c r="AE1703" i="1" s="1"/>
  <c r="R1704" i="1"/>
  <c r="T1703" i="1"/>
  <c r="V1703" i="1" s="1"/>
  <c r="AF1703" i="1" s="1"/>
  <c r="B1703" i="1" s="1"/>
  <c r="N1706" i="1"/>
  <c r="Q1706" i="1" s="1"/>
  <c r="U1706" i="1" s="1"/>
  <c r="J1706" i="1"/>
  <c r="F1707" i="1"/>
  <c r="S1704" i="1" l="1"/>
  <c r="AE1704" i="1" s="1"/>
  <c r="R1705" i="1"/>
  <c r="T1704" i="1"/>
  <c r="V1704" i="1" s="1"/>
  <c r="AF1704" i="1" s="1"/>
  <c r="B1704" i="1" s="1"/>
  <c r="J1707" i="1"/>
  <c r="N1707" i="1"/>
  <c r="Q1707" i="1" s="1"/>
  <c r="U1707" i="1" s="1"/>
  <c r="F1708" i="1"/>
  <c r="R1706" i="1" l="1"/>
  <c r="T1705" i="1"/>
  <c r="V1705" i="1" s="1"/>
  <c r="AF1705" i="1" s="1"/>
  <c r="B1705" i="1" s="1"/>
  <c r="S1705" i="1"/>
  <c r="AE1705" i="1" s="1"/>
  <c r="J1708" i="1"/>
  <c r="N1708" i="1"/>
  <c r="Q1708" i="1" s="1"/>
  <c r="U1708" i="1" s="1"/>
  <c r="F1709" i="1"/>
  <c r="J1709" i="1" l="1"/>
  <c r="N1709" i="1"/>
  <c r="Q1709" i="1" s="1"/>
  <c r="U1709" i="1" s="1"/>
  <c r="F1710" i="1"/>
  <c r="T1706" i="1"/>
  <c r="V1706" i="1" s="1"/>
  <c r="AF1706" i="1" s="1"/>
  <c r="B1706" i="1" s="1"/>
  <c r="R1707" i="1"/>
  <c r="S1706" i="1"/>
  <c r="AE1706" i="1" s="1"/>
  <c r="T1707" i="1" l="1"/>
  <c r="V1707" i="1" s="1"/>
  <c r="AF1707" i="1" s="1"/>
  <c r="B1707" i="1" s="1"/>
  <c r="S1707" i="1"/>
  <c r="AE1707" i="1" s="1"/>
  <c r="R1708" i="1"/>
  <c r="J1710" i="1"/>
  <c r="N1710" i="1"/>
  <c r="Q1710" i="1" s="1"/>
  <c r="U1710" i="1" s="1"/>
  <c r="F1711" i="1"/>
  <c r="R1709" i="1" l="1"/>
  <c r="S1708" i="1"/>
  <c r="AE1708" i="1" s="1"/>
  <c r="T1708" i="1"/>
  <c r="V1708" i="1" s="1"/>
  <c r="AF1708" i="1" s="1"/>
  <c r="B1708" i="1" s="1"/>
  <c r="N1711" i="1"/>
  <c r="Q1711" i="1" s="1"/>
  <c r="U1711" i="1" s="1"/>
  <c r="J1711" i="1"/>
  <c r="F1712" i="1"/>
  <c r="N1712" i="1" l="1"/>
  <c r="Q1712" i="1" s="1"/>
  <c r="U1712" i="1" s="1"/>
  <c r="J1712" i="1"/>
  <c r="F1713" i="1"/>
  <c r="R1710" i="1"/>
  <c r="T1709" i="1"/>
  <c r="V1709" i="1" s="1"/>
  <c r="AF1709" i="1" s="1"/>
  <c r="B1709" i="1" s="1"/>
  <c r="S1709" i="1"/>
  <c r="AE1709" i="1" s="1"/>
  <c r="R1711" i="1" l="1"/>
  <c r="S1710" i="1"/>
  <c r="AE1710" i="1" s="1"/>
  <c r="T1710" i="1"/>
  <c r="V1710" i="1" s="1"/>
  <c r="AF1710" i="1" s="1"/>
  <c r="B1710" i="1" s="1"/>
  <c r="N1713" i="1"/>
  <c r="Q1713" i="1" s="1"/>
  <c r="U1713" i="1" s="1"/>
  <c r="J1713" i="1"/>
  <c r="F1714" i="1"/>
  <c r="N1714" i="1" l="1"/>
  <c r="Q1714" i="1" s="1"/>
  <c r="U1714" i="1" s="1"/>
  <c r="J1714" i="1"/>
  <c r="F1715" i="1"/>
  <c r="R1712" i="1"/>
  <c r="T1711" i="1"/>
  <c r="V1711" i="1" s="1"/>
  <c r="AF1711" i="1" s="1"/>
  <c r="B1711" i="1" s="1"/>
  <c r="S1711" i="1"/>
  <c r="AE1711" i="1" s="1"/>
  <c r="S1712" i="1" l="1"/>
  <c r="AE1712" i="1" s="1"/>
  <c r="R1713" i="1"/>
  <c r="T1712" i="1"/>
  <c r="V1712" i="1" s="1"/>
  <c r="AF1712" i="1" s="1"/>
  <c r="B1712" i="1" s="1"/>
  <c r="N1715" i="1"/>
  <c r="Q1715" i="1" s="1"/>
  <c r="U1715" i="1" s="1"/>
  <c r="J1715" i="1"/>
  <c r="F1716" i="1"/>
  <c r="N1716" i="1" l="1"/>
  <c r="Q1716" i="1" s="1"/>
  <c r="U1716" i="1" s="1"/>
  <c r="J1716" i="1"/>
  <c r="F1717" i="1"/>
  <c r="R1714" i="1"/>
  <c r="T1713" i="1"/>
  <c r="V1713" i="1" s="1"/>
  <c r="AF1713" i="1" s="1"/>
  <c r="B1713" i="1" s="1"/>
  <c r="S1713" i="1"/>
  <c r="AE1713" i="1" s="1"/>
  <c r="S1714" i="1" l="1"/>
  <c r="AE1714" i="1" s="1"/>
  <c r="R1715" i="1"/>
  <c r="T1714" i="1"/>
  <c r="V1714" i="1" s="1"/>
  <c r="AF1714" i="1" s="1"/>
  <c r="B1714" i="1" s="1"/>
  <c r="N1717" i="1"/>
  <c r="Q1717" i="1" s="1"/>
  <c r="U1717" i="1" s="1"/>
  <c r="J1717" i="1"/>
  <c r="F1718" i="1"/>
  <c r="S1715" i="1" l="1"/>
  <c r="AE1715" i="1" s="1"/>
  <c r="T1715" i="1"/>
  <c r="V1715" i="1" s="1"/>
  <c r="AF1715" i="1" s="1"/>
  <c r="B1715" i="1" s="1"/>
  <c r="R1716" i="1"/>
  <c r="N1718" i="1"/>
  <c r="Q1718" i="1" s="1"/>
  <c r="U1718" i="1" s="1"/>
  <c r="J1718" i="1"/>
  <c r="F1719" i="1"/>
  <c r="S1716" i="1" l="1"/>
  <c r="AE1716" i="1" s="1"/>
  <c r="R1717" i="1"/>
  <c r="T1716" i="1"/>
  <c r="V1716" i="1" s="1"/>
  <c r="AF1716" i="1" s="1"/>
  <c r="B1716" i="1" s="1"/>
  <c r="N1719" i="1"/>
  <c r="Q1719" i="1" s="1"/>
  <c r="U1719" i="1" s="1"/>
  <c r="J1719" i="1"/>
  <c r="F1720" i="1"/>
  <c r="N1720" i="1" l="1"/>
  <c r="Q1720" i="1" s="1"/>
  <c r="U1720" i="1" s="1"/>
  <c r="J1720" i="1"/>
  <c r="F1721" i="1"/>
  <c r="R1718" i="1"/>
  <c r="T1717" i="1"/>
  <c r="V1717" i="1" s="1"/>
  <c r="AF1717" i="1" s="1"/>
  <c r="B1717" i="1" s="1"/>
  <c r="S1717" i="1"/>
  <c r="AE1717" i="1" s="1"/>
  <c r="S1718" i="1" l="1"/>
  <c r="AE1718" i="1" s="1"/>
  <c r="T1718" i="1"/>
  <c r="V1718" i="1" s="1"/>
  <c r="AF1718" i="1" s="1"/>
  <c r="B1718" i="1" s="1"/>
  <c r="R1719" i="1"/>
  <c r="F1722" i="1"/>
  <c r="N1721" i="1"/>
  <c r="Q1721" i="1" s="1"/>
  <c r="U1721" i="1" s="1"/>
  <c r="J1721" i="1"/>
  <c r="N1722" i="1" l="1"/>
  <c r="J1722" i="1"/>
  <c r="F1723" i="1"/>
  <c r="R1720" i="1"/>
  <c r="S1719" i="1"/>
  <c r="AE1719" i="1" s="1"/>
  <c r="T1719" i="1"/>
  <c r="V1719" i="1" s="1"/>
  <c r="AF1719" i="1" s="1"/>
  <c r="B1719" i="1" s="1"/>
  <c r="R1721" i="1" l="1"/>
  <c r="T1720" i="1"/>
  <c r="V1720" i="1" s="1"/>
  <c r="AF1720" i="1" s="1"/>
  <c r="B1720" i="1" s="1"/>
  <c r="S1720" i="1"/>
  <c r="AE1720" i="1" s="1"/>
  <c r="N1723" i="1"/>
  <c r="J1723" i="1"/>
  <c r="F1724" i="1"/>
  <c r="O1723" i="1"/>
  <c r="Q1722" i="1"/>
  <c r="U1722" i="1" s="1"/>
  <c r="O1724" i="1" l="1"/>
  <c r="O1725" i="1" s="1"/>
  <c r="O1726" i="1" s="1"/>
  <c r="O1727" i="1" s="1"/>
  <c r="O1728" i="1" s="1"/>
  <c r="O1729" i="1" s="1"/>
  <c r="O1730" i="1" s="1"/>
  <c r="O1731" i="1" s="1"/>
  <c r="O1732" i="1" s="1"/>
  <c r="O1733" i="1" s="1"/>
  <c r="O1734" i="1" s="1"/>
  <c r="O1735" i="1" s="1"/>
  <c r="O1736" i="1" s="1"/>
  <c r="O1737" i="1" s="1"/>
  <c r="O1738" i="1" s="1"/>
  <c r="O1739" i="1" s="1"/>
  <c r="O1740" i="1" s="1"/>
  <c r="O1741" i="1" s="1"/>
  <c r="O1742" i="1" s="1"/>
  <c r="O1743" i="1" s="1"/>
  <c r="O1744" i="1" s="1"/>
  <c r="O1745" i="1" s="1"/>
  <c r="O1746" i="1" s="1"/>
  <c r="O1747" i="1" s="1"/>
  <c r="O1748" i="1" s="1"/>
  <c r="O1749" i="1" s="1"/>
  <c r="O1750" i="1" s="1"/>
  <c r="O1751" i="1" s="1"/>
  <c r="O1752" i="1" s="1"/>
  <c r="O1753" i="1" s="1"/>
  <c r="P1723" i="1"/>
  <c r="P1724" i="1" s="1"/>
  <c r="P1725" i="1" s="1"/>
  <c r="P1726" i="1" s="1"/>
  <c r="P1727" i="1" s="1"/>
  <c r="P1728" i="1" s="1"/>
  <c r="P1729" i="1" s="1"/>
  <c r="P1730" i="1" s="1"/>
  <c r="P1731" i="1" s="1"/>
  <c r="P1732" i="1" s="1"/>
  <c r="P1733" i="1" s="1"/>
  <c r="P1734" i="1" s="1"/>
  <c r="P1735" i="1" s="1"/>
  <c r="P1736" i="1" s="1"/>
  <c r="P1737" i="1" s="1"/>
  <c r="P1738" i="1" s="1"/>
  <c r="P1739" i="1" s="1"/>
  <c r="P1740" i="1" s="1"/>
  <c r="P1741" i="1" s="1"/>
  <c r="P1742" i="1" s="1"/>
  <c r="P1743" i="1" s="1"/>
  <c r="P1744" i="1" s="1"/>
  <c r="P1745" i="1" s="1"/>
  <c r="P1746" i="1" s="1"/>
  <c r="P1747" i="1" s="1"/>
  <c r="P1748" i="1" s="1"/>
  <c r="P1749" i="1" s="1"/>
  <c r="P1750" i="1" s="1"/>
  <c r="P1751" i="1" s="1"/>
  <c r="P1752" i="1" s="1"/>
  <c r="P1753" i="1" s="1"/>
  <c r="N1724" i="1"/>
  <c r="J1724" i="1"/>
  <c r="F1725" i="1"/>
  <c r="S1721" i="1"/>
  <c r="AE1721" i="1" s="1"/>
  <c r="T1721" i="1"/>
  <c r="V1721" i="1" s="1"/>
  <c r="AF1721" i="1" s="1"/>
  <c r="B1721" i="1" s="1"/>
  <c r="R1722" i="1"/>
  <c r="Q1723" i="1" l="1"/>
  <c r="U1723" i="1" s="1"/>
  <c r="Q1724" i="1"/>
  <c r="U1724" i="1" s="1"/>
  <c r="N1725" i="1"/>
  <c r="Q1725" i="1" s="1"/>
  <c r="U1725" i="1" s="1"/>
  <c r="J1725" i="1"/>
  <c r="F1726" i="1"/>
  <c r="R1723" i="1"/>
  <c r="T1722" i="1"/>
  <c r="V1722" i="1" s="1"/>
  <c r="AF1722" i="1" s="1"/>
  <c r="B1722" i="1" s="1"/>
  <c r="S1722" i="1"/>
  <c r="AE1722" i="1" l="1"/>
  <c r="Z1722" i="1"/>
  <c r="T1723" i="1"/>
  <c r="V1723" i="1" s="1"/>
  <c r="AF1723" i="1" s="1"/>
  <c r="B1723" i="1" s="1"/>
  <c r="R1724" i="1"/>
  <c r="S1723" i="1"/>
  <c r="AE1723" i="1" s="1"/>
  <c r="N1726" i="1"/>
  <c r="Q1726" i="1" s="1"/>
  <c r="U1726" i="1" s="1"/>
  <c r="J1726" i="1"/>
  <c r="F1727" i="1"/>
  <c r="AG1722" i="1" l="1"/>
  <c r="R1725" i="1"/>
  <c r="S1724" i="1"/>
  <c r="AE1724" i="1" s="1"/>
  <c r="T1724" i="1"/>
  <c r="V1724" i="1" s="1"/>
  <c r="AF1724" i="1" s="1"/>
  <c r="B1724" i="1" s="1"/>
  <c r="J1727" i="1"/>
  <c r="N1727" i="1"/>
  <c r="Q1727" i="1" s="1"/>
  <c r="U1727" i="1" s="1"/>
  <c r="F1728" i="1"/>
  <c r="N1728" i="1" l="1"/>
  <c r="Q1728" i="1" s="1"/>
  <c r="U1728" i="1" s="1"/>
  <c r="J1728" i="1"/>
  <c r="F1729" i="1"/>
  <c r="T1725" i="1"/>
  <c r="V1725" i="1" s="1"/>
  <c r="AF1725" i="1" s="1"/>
  <c r="B1725" i="1" s="1"/>
  <c r="R1726" i="1"/>
  <c r="S1725" i="1"/>
  <c r="AE1725" i="1" s="1"/>
  <c r="R1727" i="1" l="1"/>
  <c r="T1726" i="1"/>
  <c r="V1726" i="1" s="1"/>
  <c r="AF1726" i="1" s="1"/>
  <c r="B1726" i="1" s="1"/>
  <c r="S1726" i="1"/>
  <c r="AE1726" i="1" s="1"/>
  <c r="N1729" i="1"/>
  <c r="Q1729" i="1" s="1"/>
  <c r="U1729" i="1" s="1"/>
  <c r="J1729" i="1"/>
  <c r="F1730" i="1"/>
  <c r="N1730" i="1" l="1"/>
  <c r="Q1730" i="1" s="1"/>
  <c r="U1730" i="1" s="1"/>
  <c r="J1730" i="1"/>
  <c r="F1731" i="1"/>
  <c r="R1728" i="1"/>
  <c r="T1727" i="1"/>
  <c r="V1727" i="1" s="1"/>
  <c r="AF1727" i="1" s="1"/>
  <c r="B1727" i="1" s="1"/>
  <c r="S1727" i="1"/>
  <c r="AE1727" i="1" s="1"/>
  <c r="T1728" i="1" l="1"/>
  <c r="V1728" i="1" s="1"/>
  <c r="AF1728" i="1" s="1"/>
  <c r="B1728" i="1" s="1"/>
  <c r="S1728" i="1"/>
  <c r="AE1728" i="1" s="1"/>
  <c r="R1729" i="1"/>
  <c r="J1731" i="1"/>
  <c r="N1731" i="1"/>
  <c r="Q1731" i="1" s="1"/>
  <c r="U1731" i="1" s="1"/>
  <c r="F1732" i="1"/>
  <c r="R1730" i="1" l="1"/>
  <c r="T1729" i="1"/>
  <c r="V1729" i="1" s="1"/>
  <c r="AF1729" i="1" s="1"/>
  <c r="B1729" i="1" s="1"/>
  <c r="S1729" i="1"/>
  <c r="AE1729" i="1" s="1"/>
  <c r="N1732" i="1"/>
  <c r="Q1732" i="1" s="1"/>
  <c r="U1732" i="1" s="1"/>
  <c r="J1732" i="1"/>
  <c r="F1733" i="1"/>
  <c r="N1733" i="1" l="1"/>
  <c r="Q1733" i="1" s="1"/>
  <c r="U1733" i="1" s="1"/>
  <c r="J1733" i="1"/>
  <c r="F1734" i="1"/>
  <c r="R1731" i="1"/>
  <c r="T1730" i="1"/>
  <c r="V1730" i="1" s="1"/>
  <c r="AF1730" i="1" s="1"/>
  <c r="B1730" i="1" s="1"/>
  <c r="S1730" i="1"/>
  <c r="AE1730" i="1" s="1"/>
  <c r="T1731" i="1" l="1"/>
  <c r="V1731" i="1" s="1"/>
  <c r="AF1731" i="1" s="1"/>
  <c r="B1731" i="1" s="1"/>
  <c r="R1732" i="1"/>
  <c r="S1731" i="1"/>
  <c r="AE1731" i="1" s="1"/>
  <c r="N1734" i="1"/>
  <c r="Q1734" i="1" s="1"/>
  <c r="U1734" i="1" s="1"/>
  <c r="J1734" i="1"/>
  <c r="F1735" i="1"/>
  <c r="J1735" i="1" l="1"/>
  <c r="N1735" i="1"/>
  <c r="Q1735" i="1" s="1"/>
  <c r="U1735" i="1" s="1"/>
  <c r="F1736" i="1"/>
  <c r="T1732" i="1"/>
  <c r="V1732" i="1" s="1"/>
  <c r="AF1732" i="1" s="1"/>
  <c r="B1732" i="1" s="1"/>
  <c r="S1732" i="1"/>
  <c r="AE1732" i="1" s="1"/>
  <c r="R1733" i="1"/>
  <c r="T1733" i="1" l="1"/>
  <c r="V1733" i="1" s="1"/>
  <c r="AF1733" i="1" s="1"/>
  <c r="B1733" i="1" s="1"/>
  <c r="R1734" i="1"/>
  <c r="S1733" i="1"/>
  <c r="AE1733" i="1" s="1"/>
  <c r="J1736" i="1"/>
  <c r="N1736" i="1"/>
  <c r="Q1736" i="1" s="1"/>
  <c r="U1736" i="1" s="1"/>
  <c r="F1737" i="1"/>
  <c r="N1737" i="1" l="1"/>
  <c r="Q1737" i="1" s="1"/>
  <c r="U1737" i="1" s="1"/>
  <c r="J1737" i="1"/>
  <c r="F1738" i="1"/>
  <c r="S1734" i="1"/>
  <c r="AE1734" i="1" s="1"/>
  <c r="R1735" i="1"/>
  <c r="T1734" i="1"/>
  <c r="V1734" i="1" s="1"/>
  <c r="AF1734" i="1" s="1"/>
  <c r="B1734" i="1" s="1"/>
  <c r="N1738" i="1" l="1"/>
  <c r="Q1738" i="1" s="1"/>
  <c r="U1738" i="1" s="1"/>
  <c r="J1738" i="1"/>
  <c r="F1739" i="1"/>
  <c r="T1735" i="1"/>
  <c r="V1735" i="1" s="1"/>
  <c r="AF1735" i="1" s="1"/>
  <c r="B1735" i="1" s="1"/>
  <c r="R1736" i="1"/>
  <c r="S1735" i="1"/>
  <c r="AE1735" i="1" s="1"/>
  <c r="T1736" i="1" l="1"/>
  <c r="V1736" i="1" s="1"/>
  <c r="AF1736" i="1" s="1"/>
  <c r="B1736" i="1" s="1"/>
  <c r="R1737" i="1"/>
  <c r="S1736" i="1"/>
  <c r="AE1736" i="1" s="1"/>
  <c r="N1739" i="1"/>
  <c r="Q1739" i="1" s="1"/>
  <c r="U1739" i="1" s="1"/>
  <c r="J1739" i="1"/>
  <c r="F1740" i="1"/>
  <c r="J1740" i="1" l="1"/>
  <c r="N1740" i="1"/>
  <c r="Q1740" i="1" s="1"/>
  <c r="U1740" i="1" s="1"/>
  <c r="F1741" i="1"/>
  <c r="T1737" i="1"/>
  <c r="V1737" i="1" s="1"/>
  <c r="AF1737" i="1" s="1"/>
  <c r="B1737" i="1" s="1"/>
  <c r="S1737" i="1"/>
  <c r="AE1737" i="1" s="1"/>
  <c r="R1738" i="1"/>
  <c r="J1741" i="1" l="1"/>
  <c r="N1741" i="1"/>
  <c r="Q1741" i="1" s="1"/>
  <c r="U1741" i="1" s="1"/>
  <c r="F1742" i="1"/>
  <c r="S1738" i="1"/>
  <c r="AE1738" i="1" s="1"/>
  <c r="R1739" i="1"/>
  <c r="T1738" i="1"/>
  <c r="V1738" i="1" s="1"/>
  <c r="AF1738" i="1" s="1"/>
  <c r="B1738" i="1" s="1"/>
  <c r="S1739" i="1" l="1"/>
  <c r="AE1739" i="1" s="1"/>
  <c r="T1739" i="1"/>
  <c r="V1739" i="1" s="1"/>
  <c r="AF1739" i="1" s="1"/>
  <c r="B1739" i="1" s="1"/>
  <c r="R1740" i="1"/>
  <c r="J1742" i="1"/>
  <c r="N1742" i="1"/>
  <c r="Q1742" i="1" s="1"/>
  <c r="U1742" i="1" s="1"/>
  <c r="F1743" i="1"/>
  <c r="N1743" i="1" l="1"/>
  <c r="Q1743" i="1" s="1"/>
  <c r="U1743" i="1" s="1"/>
  <c r="J1743" i="1"/>
  <c r="F1744" i="1"/>
  <c r="T1740" i="1"/>
  <c r="V1740" i="1" s="1"/>
  <c r="AF1740" i="1" s="1"/>
  <c r="B1740" i="1" s="1"/>
  <c r="S1740" i="1"/>
  <c r="AE1740" i="1" s="1"/>
  <c r="R1741" i="1"/>
  <c r="S1741" i="1" l="1"/>
  <c r="AE1741" i="1" s="1"/>
  <c r="T1741" i="1"/>
  <c r="V1741" i="1" s="1"/>
  <c r="AF1741" i="1" s="1"/>
  <c r="B1741" i="1" s="1"/>
  <c r="R1742" i="1"/>
  <c r="N1744" i="1"/>
  <c r="Q1744" i="1" s="1"/>
  <c r="U1744" i="1" s="1"/>
  <c r="J1744" i="1"/>
  <c r="F1745" i="1"/>
  <c r="S1742" i="1" l="1"/>
  <c r="AE1742" i="1" s="1"/>
  <c r="T1742" i="1"/>
  <c r="V1742" i="1" s="1"/>
  <c r="AF1742" i="1" s="1"/>
  <c r="B1742" i="1" s="1"/>
  <c r="R1743" i="1"/>
  <c r="J1745" i="1"/>
  <c r="N1745" i="1"/>
  <c r="Q1745" i="1" s="1"/>
  <c r="U1745" i="1" s="1"/>
  <c r="F1746" i="1"/>
  <c r="T1743" i="1" l="1"/>
  <c r="V1743" i="1" s="1"/>
  <c r="AF1743" i="1" s="1"/>
  <c r="B1743" i="1" s="1"/>
  <c r="S1743" i="1"/>
  <c r="AE1743" i="1" s="1"/>
  <c r="R1744" i="1"/>
  <c r="J1746" i="1"/>
  <c r="N1746" i="1"/>
  <c r="Q1746" i="1" s="1"/>
  <c r="U1746" i="1" s="1"/>
  <c r="F1747" i="1"/>
  <c r="S1744" i="1" l="1"/>
  <c r="AE1744" i="1" s="1"/>
  <c r="T1744" i="1"/>
  <c r="V1744" i="1" s="1"/>
  <c r="AF1744" i="1" s="1"/>
  <c r="B1744" i="1" s="1"/>
  <c r="R1745" i="1"/>
  <c r="J1747" i="1"/>
  <c r="N1747" i="1"/>
  <c r="Q1747" i="1" s="1"/>
  <c r="U1747" i="1" s="1"/>
  <c r="F1748" i="1"/>
  <c r="S1745" i="1" l="1"/>
  <c r="AE1745" i="1" s="1"/>
  <c r="T1745" i="1"/>
  <c r="V1745" i="1" s="1"/>
  <c r="AF1745" i="1" s="1"/>
  <c r="B1745" i="1" s="1"/>
  <c r="R1746" i="1"/>
  <c r="J1748" i="1"/>
  <c r="N1748" i="1"/>
  <c r="Q1748" i="1" s="1"/>
  <c r="U1748" i="1" s="1"/>
  <c r="F1749" i="1"/>
  <c r="R1747" i="1" l="1"/>
  <c r="S1746" i="1"/>
  <c r="AE1746" i="1" s="1"/>
  <c r="T1746" i="1"/>
  <c r="V1746" i="1" s="1"/>
  <c r="AF1746" i="1" s="1"/>
  <c r="B1746" i="1" s="1"/>
  <c r="N1749" i="1"/>
  <c r="Q1749" i="1" s="1"/>
  <c r="U1749" i="1" s="1"/>
  <c r="J1749" i="1"/>
  <c r="F1750" i="1"/>
  <c r="J1750" i="1" l="1"/>
  <c r="N1750" i="1"/>
  <c r="Q1750" i="1" s="1"/>
  <c r="U1750" i="1" s="1"/>
  <c r="F1751" i="1"/>
  <c r="T1747" i="1"/>
  <c r="V1747" i="1" s="1"/>
  <c r="AF1747" i="1" s="1"/>
  <c r="B1747" i="1" s="1"/>
  <c r="S1747" i="1"/>
  <c r="AE1747" i="1" s="1"/>
  <c r="R1748" i="1"/>
  <c r="J1751" i="1" l="1"/>
  <c r="N1751" i="1"/>
  <c r="Q1751" i="1" s="1"/>
  <c r="U1751" i="1" s="1"/>
  <c r="F1752" i="1"/>
  <c r="S1748" i="1"/>
  <c r="AE1748" i="1" s="1"/>
  <c r="R1749" i="1"/>
  <c r="T1748" i="1"/>
  <c r="V1748" i="1" s="1"/>
  <c r="AF1748" i="1" s="1"/>
  <c r="B1748" i="1" s="1"/>
  <c r="T1749" i="1" l="1"/>
  <c r="V1749" i="1" s="1"/>
  <c r="AF1749" i="1" s="1"/>
  <c r="B1749" i="1" s="1"/>
  <c r="S1749" i="1"/>
  <c r="AE1749" i="1" s="1"/>
  <c r="R1750" i="1"/>
  <c r="J1752" i="1"/>
  <c r="N1752" i="1"/>
  <c r="Q1752" i="1" s="1"/>
  <c r="U1752" i="1" s="1"/>
  <c r="F1753" i="1"/>
  <c r="N1753" i="1" l="1"/>
  <c r="J1753" i="1"/>
  <c r="F1754" i="1"/>
  <c r="S1750" i="1"/>
  <c r="AE1750" i="1" s="1"/>
  <c r="T1750" i="1"/>
  <c r="V1750" i="1" s="1"/>
  <c r="AF1750" i="1" s="1"/>
  <c r="B1750" i="1" s="1"/>
  <c r="R1751" i="1"/>
  <c r="N1754" i="1" l="1"/>
  <c r="J1754" i="1"/>
  <c r="F1755" i="1"/>
  <c r="R1752" i="1"/>
  <c r="T1751" i="1"/>
  <c r="V1751" i="1" s="1"/>
  <c r="AF1751" i="1" s="1"/>
  <c r="B1751" i="1" s="1"/>
  <c r="S1751" i="1"/>
  <c r="AE1751" i="1" s="1"/>
  <c r="O1754" i="1"/>
  <c r="Q1753" i="1"/>
  <c r="U1753" i="1" s="1"/>
  <c r="O1755" i="1" l="1"/>
  <c r="O1756" i="1" s="1"/>
  <c r="O1757" i="1" s="1"/>
  <c r="O1758" i="1" s="1"/>
  <c r="O1759" i="1" s="1"/>
  <c r="O1760" i="1" s="1"/>
  <c r="O1761" i="1" s="1"/>
  <c r="O1762" i="1" s="1"/>
  <c r="O1763" i="1" s="1"/>
  <c r="O1764" i="1" s="1"/>
  <c r="O1765" i="1" s="1"/>
  <c r="O1766" i="1" s="1"/>
  <c r="O1767" i="1" s="1"/>
  <c r="O1768" i="1" s="1"/>
  <c r="O1769" i="1" s="1"/>
  <c r="O1770" i="1" s="1"/>
  <c r="O1771" i="1" s="1"/>
  <c r="O1772" i="1" s="1"/>
  <c r="O1773" i="1" s="1"/>
  <c r="O1774" i="1" s="1"/>
  <c r="O1775" i="1" s="1"/>
  <c r="O1776" i="1" s="1"/>
  <c r="O1777" i="1" s="1"/>
  <c r="O1778" i="1" s="1"/>
  <c r="O1779" i="1" s="1"/>
  <c r="O1780" i="1" s="1"/>
  <c r="O1781" i="1" s="1"/>
  <c r="O1782" i="1" s="1"/>
  <c r="O1783" i="1" s="1"/>
  <c r="O1784" i="1" s="1"/>
  <c r="P1754" i="1"/>
  <c r="P1755" i="1" s="1"/>
  <c r="P1756" i="1" s="1"/>
  <c r="P1757" i="1" s="1"/>
  <c r="P1758" i="1" s="1"/>
  <c r="P1759" i="1" s="1"/>
  <c r="P1760" i="1" s="1"/>
  <c r="P1761" i="1" s="1"/>
  <c r="P1762" i="1" s="1"/>
  <c r="P1763" i="1" s="1"/>
  <c r="P1764" i="1" s="1"/>
  <c r="P1765" i="1" s="1"/>
  <c r="P1766" i="1" s="1"/>
  <c r="P1767" i="1" s="1"/>
  <c r="P1768" i="1" s="1"/>
  <c r="P1769" i="1" s="1"/>
  <c r="P1770" i="1" s="1"/>
  <c r="P1771" i="1" s="1"/>
  <c r="P1772" i="1" s="1"/>
  <c r="P1773" i="1" s="1"/>
  <c r="P1774" i="1" s="1"/>
  <c r="P1775" i="1" s="1"/>
  <c r="P1776" i="1" s="1"/>
  <c r="P1777" i="1" s="1"/>
  <c r="P1778" i="1" s="1"/>
  <c r="P1779" i="1" s="1"/>
  <c r="P1780" i="1" s="1"/>
  <c r="P1781" i="1" s="1"/>
  <c r="P1782" i="1" s="1"/>
  <c r="P1783" i="1" s="1"/>
  <c r="P1784" i="1" s="1"/>
  <c r="T1752" i="1"/>
  <c r="V1752" i="1" s="1"/>
  <c r="AF1752" i="1" s="1"/>
  <c r="B1752" i="1" s="1"/>
  <c r="R1753" i="1"/>
  <c r="S1752" i="1"/>
  <c r="AE1752" i="1" s="1"/>
  <c r="N1755" i="1"/>
  <c r="J1755" i="1"/>
  <c r="F1756" i="1"/>
  <c r="Q1754" i="1" l="1"/>
  <c r="U1754" i="1" s="1"/>
  <c r="Q1755" i="1"/>
  <c r="U1755" i="1" s="1"/>
  <c r="N1756" i="1"/>
  <c r="Q1756" i="1" s="1"/>
  <c r="U1756" i="1" s="1"/>
  <c r="J1756" i="1"/>
  <c r="F1757" i="1"/>
  <c r="R1754" i="1"/>
  <c r="T1753" i="1"/>
  <c r="V1753" i="1" s="1"/>
  <c r="AF1753" i="1" s="1"/>
  <c r="B1753" i="1" s="1"/>
  <c r="S1753" i="1"/>
  <c r="R1755" i="1" l="1"/>
  <c r="S1754" i="1"/>
  <c r="AE1754" i="1" s="1"/>
  <c r="T1754" i="1"/>
  <c r="V1754" i="1" s="1"/>
  <c r="AF1754" i="1" s="1"/>
  <c r="B1754" i="1" s="1"/>
  <c r="J1757" i="1"/>
  <c r="N1757" i="1"/>
  <c r="Q1757" i="1" s="1"/>
  <c r="U1757" i="1" s="1"/>
  <c r="F1758" i="1"/>
  <c r="AE1753" i="1"/>
  <c r="Z1753" i="1"/>
  <c r="AG1753" i="1" l="1"/>
  <c r="N1758" i="1"/>
  <c r="Q1758" i="1" s="1"/>
  <c r="U1758" i="1" s="1"/>
  <c r="J1758" i="1"/>
  <c r="F1759" i="1"/>
  <c r="T1755" i="1"/>
  <c r="V1755" i="1" s="1"/>
  <c r="AF1755" i="1" s="1"/>
  <c r="B1755" i="1" s="1"/>
  <c r="R1756" i="1"/>
  <c r="S1755" i="1"/>
  <c r="AE1755" i="1" s="1"/>
  <c r="T1756" i="1" l="1"/>
  <c r="V1756" i="1" s="1"/>
  <c r="AF1756" i="1" s="1"/>
  <c r="B1756" i="1" s="1"/>
  <c r="R1757" i="1"/>
  <c r="S1756" i="1"/>
  <c r="AE1756" i="1" s="1"/>
  <c r="N1759" i="1"/>
  <c r="Q1759" i="1" s="1"/>
  <c r="U1759" i="1" s="1"/>
  <c r="J1759" i="1"/>
  <c r="F1760" i="1"/>
  <c r="J1760" i="1" l="1"/>
  <c r="N1760" i="1"/>
  <c r="Q1760" i="1" s="1"/>
  <c r="U1760" i="1" s="1"/>
  <c r="F1761" i="1"/>
  <c r="T1757" i="1"/>
  <c r="V1757" i="1" s="1"/>
  <c r="AF1757" i="1" s="1"/>
  <c r="B1757" i="1" s="1"/>
  <c r="S1757" i="1"/>
  <c r="AE1757" i="1" s="1"/>
  <c r="R1758" i="1"/>
  <c r="S1758" i="1" l="1"/>
  <c r="AE1758" i="1" s="1"/>
  <c r="T1758" i="1"/>
  <c r="V1758" i="1" s="1"/>
  <c r="AF1758" i="1" s="1"/>
  <c r="B1758" i="1" s="1"/>
  <c r="R1759" i="1"/>
  <c r="J1761" i="1"/>
  <c r="N1761" i="1"/>
  <c r="Q1761" i="1" s="1"/>
  <c r="U1761" i="1" s="1"/>
  <c r="F1762" i="1"/>
  <c r="J1762" i="1" l="1"/>
  <c r="N1762" i="1"/>
  <c r="Q1762" i="1" s="1"/>
  <c r="U1762" i="1" s="1"/>
  <c r="F1763" i="1"/>
  <c r="R1760" i="1"/>
  <c r="S1759" i="1"/>
  <c r="AE1759" i="1" s="1"/>
  <c r="T1759" i="1"/>
  <c r="V1759" i="1" s="1"/>
  <c r="AF1759" i="1" s="1"/>
  <c r="B1759" i="1" s="1"/>
  <c r="S1760" i="1" l="1"/>
  <c r="AE1760" i="1" s="1"/>
  <c r="R1761" i="1"/>
  <c r="T1760" i="1"/>
  <c r="V1760" i="1" s="1"/>
  <c r="AF1760" i="1" s="1"/>
  <c r="B1760" i="1" s="1"/>
  <c r="J1763" i="1"/>
  <c r="N1763" i="1"/>
  <c r="Q1763" i="1" s="1"/>
  <c r="U1763" i="1" s="1"/>
  <c r="F1764" i="1"/>
  <c r="N1764" i="1" l="1"/>
  <c r="Q1764" i="1" s="1"/>
  <c r="U1764" i="1" s="1"/>
  <c r="J1764" i="1"/>
  <c r="F1765" i="1"/>
  <c r="R1762" i="1"/>
  <c r="T1761" i="1"/>
  <c r="V1761" i="1" s="1"/>
  <c r="AF1761" i="1" s="1"/>
  <c r="B1761" i="1" s="1"/>
  <c r="S1761" i="1"/>
  <c r="AE1761" i="1" s="1"/>
  <c r="R1763" i="1" l="1"/>
  <c r="S1762" i="1"/>
  <c r="AE1762" i="1" s="1"/>
  <c r="T1762" i="1"/>
  <c r="V1762" i="1" s="1"/>
  <c r="AF1762" i="1" s="1"/>
  <c r="B1762" i="1" s="1"/>
  <c r="N1765" i="1"/>
  <c r="Q1765" i="1" s="1"/>
  <c r="U1765" i="1" s="1"/>
  <c r="J1765" i="1"/>
  <c r="F1766" i="1"/>
  <c r="N1766" i="1" l="1"/>
  <c r="Q1766" i="1" s="1"/>
  <c r="U1766" i="1" s="1"/>
  <c r="J1766" i="1"/>
  <c r="F1767" i="1"/>
  <c r="S1763" i="1"/>
  <c r="AE1763" i="1" s="1"/>
  <c r="T1763" i="1"/>
  <c r="V1763" i="1" s="1"/>
  <c r="AF1763" i="1" s="1"/>
  <c r="B1763" i="1" s="1"/>
  <c r="R1764" i="1"/>
  <c r="R1765" i="1" l="1"/>
  <c r="T1764" i="1"/>
  <c r="V1764" i="1" s="1"/>
  <c r="AF1764" i="1" s="1"/>
  <c r="B1764" i="1" s="1"/>
  <c r="S1764" i="1"/>
  <c r="AE1764" i="1" s="1"/>
  <c r="N1767" i="1"/>
  <c r="Q1767" i="1" s="1"/>
  <c r="U1767" i="1" s="1"/>
  <c r="J1767" i="1"/>
  <c r="F1768" i="1"/>
  <c r="N1768" i="1" l="1"/>
  <c r="Q1768" i="1" s="1"/>
  <c r="U1768" i="1" s="1"/>
  <c r="J1768" i="1"/>
  <c r="F1769" i="1"/>
  <c r="R1766" i="1"/>
  <c r="S1765" i="1"/>
  <c r="AE1765" i="1" s="1"/>
  <c r="T1765" i="1"/>
  <c r="V1765" i="1" s="1"/>
  <c r="AF1765" i="1" s="1"/>
  <c r="B1765" i="1" s="1"/>
  <c r="T1766" i="1" l="1"/>
  <c r="V1766" i="1" s="1"/>
  <c r="AF1766" i="1" s="1"/>
  <c r="B1766" i="1" s="1"/>
  <c r="S1766" i="1"/>
  <c r="AE1766" i="1" s="1"/>
  <c r="R1767" i="1"/>
  <c r="N1769" i="1"/>
  <c r="Q1769" i="1" s="1"/>
  <c r="U1769" i="1" s="1"/>
  <c r="J1769" i="1"/>
  <c r="F1770" i="1"/>
  <c r="J1770" i="1" l="1"/>
  <c r="N1770" i="1"/>
  <c r="Q1770" i="1" s="1"/>
  <c r="U1770" i="1" s="1"/>
  <c r="F1771" i="1"/>
  <c r="R1768" i="1"/>
  <c r="S1767" i="1"/>
  <c r="AE1767" i="1" s="1"/>
  <c r="T1767" i="1"/>
  <c r="V1767" i="1" s="1"/>
  <c r="AF1767" i="1" s="1"/>
  <c r="B1767" i="1" s="1"/>
  <c r="T1768" i="1" l="1"/>
  <c r="V1768" i="1" s="1"/>
  <c r="AF1768" i="1" s="1"/>
  <c r="B1768" i="1" s="1"/>
  <c r="R1769" i="1"/>
  <c r="S1768" i="1"/>
  <c r="AE1768" i="1" s="1"/>
  <c r="J1771" i="1"/>
  <c r="N1771" i="1"/>
  <c r="Q1771" i="1" s="1"/>
  <c r="U1771" i="1" s="1"/>
  <c r="F1772" i="1"/>
  <c r="N1772" i="1" l="1"/>
  <c r="Q1772" i="1" s="1"/>
  <c r="U1772" i="1" s="1"/>
  <c r="J1772" i="1"/>
  <c r="F1773" i="1"/>
  <c r="T1769" i="1"/>
  <c r="V1769" i="1" s="1"/>
  <c r="AF1769" i="1" s="1"/>
  <c r="B1769" i="1" s="1"/>
  <c r="S1769" i="1"/>
  <c r="AE1769" i="1" s="1"/>
  <c r="R1770" i="1"/>
  <c r="J1773" i="1" l="1"/>
  <c r="N1773" i="1"/>
  <c r="Q1773" i="1" s="1"/>
  <c r="U1773" i="1" s="1"/>
  <c r="F1774" i="1"/>
  <c r="T1770" i="1"/>
  <c r="V1770" i="1" s="1"/>
  <c r="AF1770" i="1" s="1"/>
  <c r="B1770" i="1" s="1"/>
  <c r="R1771" i="1"/>
  <c r="S1770" i="1"/>
  <c r="AE1770" i="1" s="1"/>
  <c r="R1772" i="1" l="1"/>
  <c r="S1771" i="1"/>
  <c r="AE1771" i="1" s="1"/>
  <c r="T1771" i="1"/>
  <c r="V1771" i="1" s="1"/>
  <c r="AF1771" i="1" s="1"/>
  <c r="B1771" i="1" s="1"/>
  <c r="N1774" i="1"/>
  <c r="Q1774" i="1" s="1"/>
  <c r="U1774" i="1" s="1"/>
  <c r="J1774" i="1"/>
  <c r="F1775" i="1"/>
  <c r="N1775" i="1" l="1"/>
  <c r="Q1775" i="1" s="1"/>
  <c r="U1775" i="1" s="1"/>
  <c r="J1775" i="1"/>
  <c r="F1776" i="1"/>
  <c r="T1772" i="1"/>
  <c r="V1772" i="1" s="1"/>
  <c r="AF1772" i="1" s="1"/>
  <c r="B1772" i="1" s="1"/>
  <c r="S1772" i="1"/>
  <c r="AE1772" i="1" s="1"/>
  <c r="R1773" i="1"/>
  <c r="R1774" i="1" l="1"/>
  <c r="S1773" i="1"/>
  <c r="AE1773" i="1" s="1"/>
  <c r="T1773" i="1"/>
  <c r="V1773" i="1" s="1"/>
  <c r="AF1773" i="1" s="1"/>
  <c r="B1773" i="1" s="1"/>
  <c r="N1776" i="1"/>
  <c r="Q1776" i="1" s="1"/>
  <c r="U1776" i="1" s="1"/>
  <c r="J1776" i="1"/>
  <c r="F1777" i="1"/>
  <c r="N1777" i="1" l="1"/>
  <c r="Q1777" i="1" s="1"/>
  <c r="U1777" i="1" s="1"/>
  <c r="J1777" i="1"/>
  <c r="F1778" i="1"/>
  <c r="R1775" i="1"/>
  <c r="S1774" i="1"/>
  <c r="AE1774" i="1" s="1"/>
  <c r="T1774" i="1"/>
  <c r="V1774" i="1" s="1"/>
  <c r="AF1774" i="1" s="1"/>
  <c r="B1774" i="1" s="1"/>
  <c r="S1775" i="1" l="1"/>
  <c r="AE1775" i="1" s="1"/>
  <c r="R1776" i="1"/>
  <c r="T1775" i="1"/>
  <c r="V1775" i="1" s="1"/>
  <c r="AF1775" i="1" s="1"/>
  <c r="B1775" i="1" s="1"/>
  <c r="J1778" i="1"/>
  <c r="N1778" i="1"/>
  <c r="Q1778" i="1" s="1"/>
  <c r="U1778" i="1" s="1"/>
  <c r="F1779" i="1"/>
  <c r="N1779" i="1" l="1"/>
  <c r="Q1779" i="1" s="1"/>
  <c r="U1779" i="1" s="1"/>
  <c r="J1779" i="1"/>
  <c r="F1780" i="1"/>
  <c r="R1777" i="1"/>
  <c r="T1776" i="1"/>
  <c r="V1776" i="1" s="1"/>
  <c r="AF1776" i="1" s="1"/>
  <c r="B1776" i="1" s="1"/>
  <c r="S1776" i="1"/>
  <c r="AE1776" i="1" s="1"/>
  <c r="T1777" i="1" l="1"/>
  <c r="V1777" i="1" s="1"/>
  <c r="AF1777" i="1" s="1"/>
  <c r="B1777" i="1" s="1"/>
  <c r="S1777" i="1"/>
  <c r="AE1777" i="1" s="1"/>
  <c r="R1778" i="1"/>
  <c r="N1780" i="1"/>
  <c r="Q1780" i="1" s="1"/>
  <c r="U1780" i="1" s="1"/>
  <c r="J1780" i="1"/>
  <c r="F1781" i="1"/>
  <c r="T1778" i="1" l="1"/>
  <c r="V1778" i="1" s="1"/>
  <c r="AF1778" i="1" s="1"/>
  <c r="B1778" i="1" s="1"/>
  <c r="R1779" i="1"/>
  <c r="S1778" i="1"/>
  <c r="AE1778" i="1" s="1"/>
  <c r="J1781" i="1"/>
  <c r="N1781" i="1"/>
  <c r="Q1781" i="1" s="1"/>
  <c r="U1781" i="1" s="1"/>
  <c r="F1782" i="1"/>
  <c r="J1782" i="1" l="1"/>
  <c r="N1782" i="1"/>
  <c r="Q1782" i="1" s="1"/>
  <c r="U1782" i="1" s="1"/>
  <c r="F1783" i="1"/>
  <c r="R1780" i="1"/>
  <c r="T1779" i="1"/>
  <c r="V1779" i="1" s="1"/>
  <c r="AF1779" i="1" s="1"/>
  <c r="B1779" i="1" s="1"/>
  <c r="S1779" i="1"/>
  <c r="AE1779" i="1" s="1"/>
  <c r="S1780" i="1" l="1"/>
  <c r="AE1780" i="1" s="1"/>
  <c r="T1780" i="1"/>
  <c r="V1780" i="1" s="1"/>
  <c r="AF1780" i="1" s="1"/>
  <c r="B1780" i="1" s="1"/>
  <c r="R1781" i="1"/>
  <c r="J1783" i="1"/>
  <c r="N1783" i="1"/>
  <c r="Q1783" i="1" s="1"/>
  <c r="U1783" i="1" s="1"/>
  <c r="F1784" i="1"/>
  <c r="N1784" i="1" l="1"/>
  <c r="J1784" i="1"/>
  <c r="F1785" i="1"/>
  <c r="T1781" i="1"/>
  <c r="V1781" i="1" s="1"/>
  <c r="AF1781" i="1" s="1"/>
  <c r="B1781" i="1" s="1"/>
  <c r="R1782" i="1"/>
  <c r="S1781" i="1"/>
  <c r="AE1781" i="1" s="1"/>
  <c r="S1782" i="1" l="1"/>
  <c r="AE1782" i="1" s="1"/>
  <c r="T1782" i="1"/>
  <c r="V1782" i="1" s="1"/>
  <c r="AF1782" i="1" s="1"/>
  <c r="B1782" i="1" s="1"/>
  <c r="R1783" i="1"/>
  <c r="N1785" i="1"/>
  <c r="J1785" i="1"/>
  <c r="F1786" i="1"/>
  <c r="O1785" i="1"/>
  <c r="Q1784" i="1"/>
  <c r="U1784" i="1" s="1"/>
  <c r="O1786" i="1" l="1"/>
  <c r="O1787" i="1" s="1"/>
  <c r="O1788" i="1" s="1"/>
  <c r="O1789" i="1" s="1"/>
  <c r="O1790" i="1" s="1"/>
  <c r="O1791" i="1" s="1"/>
  <c r="O1792" i="1" s="1"/>
  <c r="O1793" i="1" s="1"/>
  <c r="O1794" i="1" s="1"/>
  <c r="O1795" i="1" s="1"/>
  <c r="O1796" i="1" s="1"/>
  <c r="O1797" i="1" s="1"/>
  <c r="O1798" i="1" s="1"/>
  <c r="O1799" i="1" s="1"/>
  <c r="O1800" i="1" s="1"/>
  <c r="O1801" i="1" s="1"/>
  <c r="O1802" i="1" s="1"/>
  <c r="O1803" i="1" s="1"/>
  <c r="O1804" i="1" s="1"/>
  <c r="O1805" i="1" s="1"/>
  <c r="O1806" i="1" s="1"/>
  <c r="O1807" i="1" s="1"/>
  <c r="O1808" i="1" s="1"/>
  <c r="O1809" i="1" s="1"/>
  <c r="O1810" i="1" s="1"/>
  <c r="O1811" i="1" s="1"/>
  <c r="O1812" i="1" s="1"/>
  <c r="O1813" i="1" s="1"/>
  <c r="O1814" i="1" s="1"/>
  <c r="P1785" i="1"/>
  <c r="P1786" i="1" s="1"/>
  <c r="P1787" i="1" s="1"/>
  <c r="P1788" i="1" s="1"/>
  <c r="P1789" i="1" s="1"/>
  <c r="P1790" i="1" s="1"/>
  <c r="P1791" i="1" s="1"/>
  <c r="P1792" i="1" s="1"/>
  <c r="P1793" i="1" s="1"/>
  <c r="P1794" i="1" s="1"/>
  <c r="P1795" i="1" s="1"/>
  <c r="P1796" i="1" s="1"/>
  <c r="P1797" i="1" s="1"/>
  <c r="P1798" i="1" s="1"/>
  <c r="P1799" i="1" s="1"/>
  <c r="P1800" i="1" s="1"/>
  <c r="P1801" i="1" s="1"/>
  <c r="P1802" i="1" s="1"/>
  <c r="P1803" i="1" s="1"/>
  <c r="P1804" i="1" s="1"/>
  <c r="P1805" i="1" s="1"/>
  <c r="P1806" i="1" s="1"/>
  <c r="P1807" i="1" s="1"/>
  <c r="P1808" i="1" s="1"/>
  <c r="P1809" i="1" s="1"/>
  <c r="P1810" i="1" s="1"/>
  <c r="P1811" i="1" s="1"/>
  <c r="P1812" i="1" s="1"/>
  <c r="P1813" i="1" s="1"/>
  <c r="P1814" i="1" s="1"/>
  <c r="N1786" i="1"/>
  <c r="J1786" i="1"/>
  <c r="F1787" i="1"/>
  <c r="R1784" i="1"/>
  <c r="S1783" i="1"/>
  <c r="AE1783" i="1" s="1"/>
  <c r="T1783" i="1"/>
  <c r="V1783" i="1" s="1"/>
  <c r="AF1783" i="1" s="1"/>
  <c r="B1783" i="1" s="1"/>
  <c r="Q1785" i="1" l="1"/>
  <c r="U1785" i="1" s="1"/>
  <c r="Q1786" i="1"/>
  <c r="U1786" i="1" s="1"/>
  <c r="T1784" i="1"/>
  <c r="V1784" i="1" s="1"/>
  <c r="AF1784" i="1" s="1"/>
  <c r="B1784" i="1" s="1"/>
  <c r="R1785" i="1"/>
  <c r="S1784" i="1"/>
  <c r="N1787" i="1"/>
  <c r="Q1787" i="1" s="1"/>
  <c r="U1787" i="1" s="1"/>
  <c r="J1787" i="1"/>
  <c r="F1788" i="1"/>
  <c r="N1788" i="1" l="1"/>
  <c r="Q1788" i="1" s="1"/>
  <c r="U1788" i="1" s="1"/>
  <c r="J1788" i="1"/>
  <c r="F1789" i="1"/>
  <c r="Z1784" i="1"/>
  <c r="AE1784" i="1"/>
  <c r="T1785" i="1"/>
  <c r="V1785" i="1" s="1"/>
  <c r="AF1785" i="1" s="1"/>
  <c r="B1785" i="1" s="1"/>
  <c r="R1786" i="1"/>
  <c r="S1785" i="1"/>
  <c r="AE1785" i="1" s="1"/>
  <c r="R1787" i="1" l="1"/>
  <c r="S1786" i="1"/>
  <c r="AE1786" i="1" s="1"/>
  <c r="T1786" i="1"/>
  <c r="V1786" i="1" s="1"/>
  <c r="AF1786" i="1" s="1"/>
  <c r="B1786" i="1" s="1"/>
  <c r="AG1784" i="1"/>
  <c r="N1789" i="1"/>
  <c r="Q1789" i="1" s="1"/>
  <c r="U1789" i="1" s="1"/>
  <c r="J1789" i="1"/>
  <c r="F1790" i="1"/>
  <c r="N1790" i="1" l="1"/>
  <c r="Q1790" i="1" s="1"/>
  <c r="U1790" i="1" s="1"/>
  <c r="J1790" i="1"/>
  <c r="F1791" i="1"/>
  <c r="R1788" i="1"/>
  <c r="S1787" i="1"/>
  <c r="AE1787" i="1" s="1"/>
  <c r="T1787" i="1"/>
  <c r="V1787" i="1" s="1"/>
  <c r="AF1787" i="1" s="1"/>
  <c r="B1787" i="1" s="1"/>
  <c r="R1789" i="1" l="1"/>
  <c r="S1788" i="1"/>
  <c r="AE1788" i="1" s="1"/>
  <c r="T1788" i="1"/>
  <c r="V1788" i="1" s="1"/>
  <c r="AF1788" i="1" s="1"/>
  <c r="B1788" i="1" s="1"/>
  <c r="J1791" i="1"/>
  <c r="N1791" i="1"/>
  <c r="Q1791" i="1" s="1"/>
  <c r="U1791" i="1" s="1"/>
  <c r="F1792" i="1"/>
  <c r="N1792" i="1" l="1"/>
  <c r="Q1792" i="1" s="1"/>
  <c r="U1792" i="1" s="1"/>
  <c r="J1792" i="1"/>
  <c r="F1793" i="1"/>
  <c r="R1790" i="1"/>
  <c r="T1789" i="1"/>
  <c r="V1789" i="1" s="1"/>
  <c r="AF1789" i="1" s="1"/>
  <c r="B1789" i="1" s="1"/>
  <c r="S1789" i="1"/>
  <c r="AE1789" i="1" s="1"/>
  <c r="S1790" i="1" l="1"/>
  <c r="AE1790" i="1" s="1"/>
  <c r="T1790" i="1"/>
  <c r="V1790" i="1" s="1"/>
  <c r="AF1790" i="1" s="1"/>
  <c r="B1790" i="1" s="1"/>
  <c r="R1791" i="1"/>
  <c r="J1793" i="1"/>
  <c r="N1793" i="1"/>
  <c r="Q1793" i="1" s="1"/>
  <c r="U1793" i="1" s="1"/>
  <c r="F1794" i="1"/>
  <c r="J1794" i="1" l="1"/>
  <c r="N1794" i="1"/>
  <c r="Q1794" i="1" s="1"/>
  <c r="U1794" i="1" s="1"/>
  <c r="F1795" i="1"/>
  <c r="T1791" i="1"/>
  <c r="V1791" i="1" s="1"/>
  <c r="AF1791" i="1" s="1"/>
  <c r="B1791" i="1" s="1"/>
  <c r="R1792" i="1"/>
  <c r="S1791" i="1"/>
  <c r="AE1791" i="1" s="1"/>
  <c r="T1792" i="1" l="1"/>
  <c r="V1792" i="1" s="1"/>
  <c r="AF1792" i="1" s="1"/>
  <c r="B1792" i="1" s="1"/>
  <c r="R1793" i="1"/>
  <c r="S1792" i="1"/>
  <c r="AE1792" i="1" s="1"/>
  <c r="J1795" i="1"/>
  <c r="N1795" i="1"/>
  <c r="Q1795" i="1" s="1"/>
  <c r="U1795" i="1" s="1"/>
  <c r="F1796" i="1"/>
  <c r="T1793" i="1" l="1"/>
  <c r="V1793" i="1" s="1"/>
  <c r="AF1793" i="1" s="1"/>
  <c r="B1793" i="1" s="1"/>
  <c r="S1793" i="1"/>
  <c r="AE1793" i="1" s="1"/>
  <c r="R1794" i="1"/>
  <c r="N1796" i="1"/>
  <c r="Q1796" i="1" s="1"/>
  <c r="U1796" i="1" s="1"/>
  <c r="J1796" i="1"/>
  <c r="F1797" i="1"/>
  <c r="R1795" i="1" l="1"/>
  <c r="S1794" i="1"/>
  <c r="AE1794" i="1" s="1"/>
  <c r="T1794" i="1"/>
  <c r="V1794" i="1" s="1"/>
  <c r="AF1794" i="1" s="1"/>
  <c r="B1794" i="1" s="1"/>
  <c r="J1797" i="1"/>
  <c r="N1797" i="1"/>
  <c r="Q1797" i="1" s="1"/>
  <c r="U1797" i="1" s="1"/>
  <c r="F1798" i="1"/>
  <c r="J1798" i="1" l="1"/>
  <c r="N1798" i="1"/>
  <c r="Q1798" i="1" s="1"/>
  <c r="U1798" i="1" s="1"/>
  <c r="F1799" i="1"/>
  <c r="S1795" i="1"/>
  <c r="AE1795" i="1" s="1"/>
  <c r="T1795" i="1"/>
  <c r="V1795" i="1" s="1"/>
  <c r="AF1795" i="1" s="1"/>
  <c r="B1795" i="1" s="1"/>
  <c r="R1796" i="1"/>
  <c r="J1799" i="1" l="1"/>
  <c r="N1799" i="1"/>
  <c r="Q1799" i="1" s="1"/>
  <c r="U1799" i="1" s="1"/>
  <c r="F1800" i="1"/>
  <c r="S1796" i="1"/>
  <c r="AE1796" i="1" s="1"/>
  <c r="R1797" i="1"/>
  <c r="T1796" i="1"/>
  <c r="V1796" i="1" s="1"/>
  <c r="AF1796" i="1" s="1"/>
  <c r="B1796" i="1" s="1"/>
  <c r="S1797" i="1" l="1"/>
  <c r="AE1797" i="1" s="1"/>
  <c r="R1798" i="1"/>
  <c r="T1797" i="1"/>
  <c r="V1797" i="1" s="1"/>
  <c r="AF1797" i="1" s="1"/>
  <c r="B1797" i="1" s="1"/>
  <c r="J1800" i="1"/>
  <c r="N1800" i="1"/>
  <c r="Q1800" i="1" s="1"/>
  <c r="U1800" i="1" s="1"/>
  <c r="F1801" i="1"/>
  <c r="J1801" i="1" l="1"/>
  <c r="N1801" i="1"/>
  <c r="Q1801" i="1" s="1"/>
  <c r="U1801" i="1" s="1"/>
  <c r="F1802" i="1"/>
  <c r="T1798" i="1"/>
  <c r="V1798" i="1" s="1"/>
  <c r="AF1798" i="1" s="1"/>
  <c r="B1798" i="1" s="1"/>
  <c r="R1799" i="1"/>
  <c r="S1798" i="1"/>
  <c r="AE1798" i="1" s="1"/>
  <c r="S1799" i="1" l="1"/>
  <c r="AE1799" i="1" s="1"/>
  <c r="R1800" i="1"/>
  <c r="T1799" i="1"/>
  <c r="V1799" i="1" s="1"/>
  <c r="AF1799" i="1" s="1"/>
  <c r="B1799" i="1" s="1"/>
  <c r="N1802" i="1"/>
  <c r="Q1802" i="1" s="1"/>
  <c r="U1802" i="1" s="1"/>
  <c r="J1802" i="1"/>
  <c r="F1803" i="1"/>
  <c r="N1803" i="1" l="1"/>
  <c r="Q1803" i="1" s="1"/>
  <c r="U1803" i="1" s="1"/>
  <c r="J1803" i="1"/>
  <c r="F1804" i="1"/>
  <c r="S1800" i="1"/>
  <c r="AE1800" i="1" s="1"/>
  <c r="T1800" i="1"/>
  <c r="V1800" i="1" s="1"/>
  <c r="AF1800" i="1" s="1"/>
  <c r="B1800" i="1" s="1"/>
  <c r="R1801" i="1"/>
  <c r="J1804" i="1" l="1"/>
  <c r="N1804" i="1"/>
  <c r="Q1804" i="1" s="1"/>
  <c r="U1804" i="1" s="1"/>
  <c r="F1805" i="1"/>
  <c r="T1801" i="1"/>
  <c r="V1801" i="1" s="1"/>
  <c r="AF1801" i="1" s="1"/>
  <c r="B1801" i="1" s="1"/>
  <c r="S1801" i="1"/>
  <c r="AE1801" i="1" s="1"/>
  <c r="R1802" i="1"/>
  <c r="S1802" i="1" l="1"/>
  <c r="AE1802" i="1" s="1"/>
  <c r="T1802" i="1"/>
  <c r="V1802" i="1" s="1"/>
  <c r="AF1802" i="1" s="1"/>
  <c r="B1802" i="1" s="1"/>
  <c r="R1803" i="1"/>
  <c r="N1805" i="1"/>
  <c r="Q1805" i="1" s="1"/>
  <c r="U1805" i="1" s="1"/>
  <c r="J1805" i="1"/>
  <c r="F1806" i="1"/>
  <c r="J1806" i="1" l="1"/>
  <c r="N1806" i="1"/>
  <c r="Q1806" i="1" s="1"/>
  <c r="U1806" i="1" s="1"/>
  <c r="F1807" i="1"/>
  <c r="S1803" i="1"/>
  <c r="AE1803" i="1" s="1"/>
  <c r="R1804" i="1"/>
  <c r="T1803" i="1"/>
  <c r="V1803" i="1" s="1"/>
  <c r="AF1803" i="1" s="1"/>
  <c r="B1803" i="1" s="1"/>
  <c r="R1805" i="1" l="1"/>
  <c r="T1804" i="1"/>
  <c r="V1804" i="1" s="1"/>
  <c r="AF1804" i="1" s="1"/>
  <c r="B1804" i="1" s="1"/>
  <c r="S1804" i="1"/>
  <c r="AE1804" i="1" s="1"/>
  <c r="N1807" i="1"/>
  <c r="Q1807" i="1" s="1"/>
  <c r="U1807" i="1" s="1"/>
  <c r="J1807" i="1"/>
  <c r="F1808" i="1"/>
  <c r="N1808" i="1" l="1"/>
  <c r="Q1808" i="1" s="1"/>
  <c r="U1808" i="1" s="1"/>
  <c r="J1808" i="1"/>
  <c r="F1809" i="1"/>
  <c r="R1806" i="1"/>
  <c r="T1805" i="1"/>
  <c r="V1805" i="1" s="1"/>
  <c r="AF1805" i="1" s="1"/>
  <c r="B1805" i="1" s="1"/>
  <c r="S1805" i="1"/>
  <c r="AE1805" i="1" s="1"/>
  <c r="S1806" i="1" l="1"/>
  <c r="AE1806" i="1" s="1"/>
  <c r="R1807" i="1"/>
  <c r="T1806" i="1"/>
  <c r="V1806" i="1" s="1"/>
  <c r="AF1806" i="1" s="1"/>
  <c r="B1806" i="1" s="1"/>
  <c r="J1809" i="1"/>
  <c r="N1809" i="1"/>
  <c r="Q1809" i="1" s="1"/>
  <c r="U1809" i="1" s="1"/>
  <c r="F1810" i="1"/>
  <c r="S1807" i="1" l="1"/>
  <c r="AE1807" i="1" s="1"/>
  <c r="T1807" i="1"/>
  <c r="V1807" i="1" s="1"/>
  <c r="AF1807" i="1" s="1"/>
  <c r="B1807" i="1" s="1"/>
  <c r="R1808" i="1"/>
  <c r="N1810" i="1"/>
  <c r="Q1810" i="1" s="1"/>
  <c r="U1810" i="1" s="1"/>
  <c r="J1810" i="1"/>
  <c r="F1811" i="1"/>
  <c r="N1811" i="1" l="1"/>
  <c r="Q1811" i="1" s="1"/>
  <c r="U1811" i="1" s="1"/>
  <c r="J1811" i="1"/>
  <c r="F1812" i="1"/>
  <c r="S1808" i="1"/>
  <c r="AE1808" i="1" s="1"/>
  <c r="T1808" i="1"/>
  <c r="V1808" i="1" s="1"/>
  <c r="AF1808" i="1" s="1"/>
  <c r="B1808" i="1" s="1"/>
  <c r="R1809" i="1"/>
  <c r="T1809" i="1" l="1"/>
  <c r="V1809" i="1" s="1"/>
  <c r="AF1809" i="1" s="1"/>
  <c r="B1809" i="1" s="1"/>
  <c r="S1809" i="1"/>
  <c r="AE1809" i="1" s="1"/>
  <c r="R1810" i="1"/>
  <c r="J1812" i="1"/>
  <c r="N1812" i="1"/>
  <c r="Q1812" i="1" s="1"/>
  <c r="U1812" i="1" s="1"/>
  <c r="F1813" i="1"/>
  <c r="R1811" i="1" l="1"/>
  <c r="S1810" i="1"/>
  <c r="AE1810" i="1" s="1"/>
  <c r="T1810" i="1"/>
  <c r="V1810" i="1" s="1"/>
  <c r="AF1810" i="1" s="1"/>
  <c r="B1810" i="1" s="1"/>
  <c r="J1813" i="1"/>
  <c r="N1813" i="1"/>
  <c r="Q1813" i="1" s="1"/>
  <c r="U1813" i="1" s="1"/>
  <c r="F1814" i="1"/>
  <c r="J1814" i="1" l="1"/>
  <c r="N1814" i="1"/>
  <c r="F1815" i="1"/>
  <c r="R1812" i="1"/>
  <c r="S1811" i="1"/>
  <c r="AE1811" i="1" s="1"/>
  <c r="T1811" i="1"/>
  <c r="V1811" i="1" s="1"/>
  <c r="AF1811" i="1" s="1"/>
  <c r="B1811" i="1" s="1"/>
  <c r="R1813" i="1" l="1"/>
  <c r="T1812" i="1"/>
  <c r="V1812" i="1" s="1"/>
  <c r="AF1812" i="1" s="1"/>
  <c r="B1812" i="1" s="1"/>
  <c r="S1812" i="1"/>
  <c r="AE1812" i="1" s="1"/>
  <c r="J1815" i="1"/>
  <c r="N1815" i="1"/>
  <c r="F1816" i="1"/>
  <c r="O1815" i="1"/>
  <c r="Q1814" i="1"/>
  <c r="U1814" i="1" s="1"/>
  <c r="O1816" i="1" l="1"/>
  <c r="O1817" i="1" s="1"/>
  <c r="O1818" i="1" s="1"/>
  <c r="O1819" i="1" s="1"/>
  <c r="O1820" i="1" s="1"/>
  <c r="O1821" i="1" s="1"/>
  <c r="O1822" i="1" s="1"/>
  <c r="O1823" i="1" s="1"/>
  <c r="O1824" i="1" s="1"/>
  <c r="O1825" i="1" s="1"/>
  <c r="O1826" i="1" s="1"/>
  <c r="O1827" i="1" s="1"/>
  <c r="O1828" i="1" s="1"/>
  <c r="O1829" i="1" s="1"/>
  <c r="O1830" i="1" s="1"/>
  <c r="O1831" i="1" s="1"/>
  <c r="O1832" i="1" s="1"/>
  <c r="O1833" i="1" s="1"/>
  <c r="O1834" i="1" s="1"/>
  <c r="O1835" i="1" s="1"/>
  <c r="O1836" i="1" s="1"/>
  <c r="O1837" i="1" s="1"/>
  <c r="O1838" i="1" s="1"/>
  <c r="O1839" i="1" s="1"/>
  <c r="O1840" i="1" s="1"/>
  <c r="O1841" i="1" s="1"/>
  <c r="O1842" i="1" s="1"/>
  <c r="O1843" i="1" s="1"/>
  <c r="O1844" i="1" s="1"/>
  <c r="O1845" i="1" s="1"/>
  <c r="P1815" i="1"/>
  <c r="P1816" i="1" s="1"/>
  <c r="P1817" i="1" s="1"/>
  <c r="P1818" i="1" s="1"/>
  <c r="P1819" i="1" s="1"/>
  <c r="P1820" i="1" s="1"/>
  <c r="P1821" i="1" s="1"/>
  <c r="P1822" i="1" s="1"/>
  <c r="P1823" i="1" s="1"/>
  <c r="P1824" i="1" s="1"/>
  <c r="P1825" i="1" s="1"/>
  <c r="P1826" i="1" s="1"/>
  <c r="P1827" i="1" s="1"/>
  <c r="P1828" i="1" s="1"/>
  <c r="P1829" i="1" s="1"/>
  <c r="P1830" i="1" s="1"/>
  <c r="P1831" i="1" s="1"/>
  <c r="P1832" i="1" s="1"/>
  <c r="P1833" i="1" s="1"/>
  <c r="P1834" i="1" s="1"/>
  <c r="P1835" i="1" s="1"/>
  <c r="P1836" i="1" s="1"/>
  <c r="P1837" i="1" s="1"/>
  <c r="P1838" i="1" s="1"/>
  <c r="P1839" i="1" s="1"/>
  <c r="P1840" i="1" s="1"/>
  <c r="P1841" i="1" s="1"/>
  <c r="P1842" i="1" s="1"/>
  <c r="P1843" i="1" s="1"/>
  <c r="P1844" i="1" s="1"/>
  <c r="P1845" i="1" s="1"/>
  <c r="N1816" i="1"/>
  <c r="J1816" i="1"/>
  <c r="F1817" i="1"/>
  <c r="T1813" i="1"/>
  <c r="V1813" i="1" s="1"/>
  <c r="AF1813" i="1" s="1"/>
  <c r="B1813" i="1" s="1"/>
  <c r="R1814" i="1"/>
  <c r="S1813" i="1"/>
  <c r="AE1813" i="1" s="1"/>
  <c r="Q1816" i="1" l="1"/>
  <c r="U1816" i="1" s="1"/>
  <c r="Q1815" i="1"/>
  <c r="U1815" i="1" s="1"/>
  <c r="J1817" i="1"/>
  <c r="N1817" i="1"/>
  <c r="Q1817" i="1" s="1"/>
  <c r="U1817" i="1" s="1"/>
  <c r="F1818" i="1"/>
  <c r="R1815" i="1"/>
  <c r="T1814" i="1"/>
  <c r="V1814" i="1" s="1"/>
  <c r="AF1814" i="1" s="1"/>
  <c r="B1814" i="1" s="1"/>
  <c r="S1814" i="1"/>
  <c r="R1816" i="1" l="1"/>
  <c r="S1815" i="1"/>
  <c r="AE1815" i="1" s="1"/>
  <c r="T1815" i="1"/>
  <c r="V1815" i="1" s="1"/>
  <c r="AF1815" i="1" s="1"/>
  <c r="B1815" i="1" s="1"/>
  <c r="J1818" i="1"/>
  <c r="N1818" i="1"/>
  <c r="Q1818" i="1" s="1"/>
  <c r="U1818" i="1" s="1"/>
  <c r="F1819" i="1"/>
  <c r="AE1814" i="1"/>
  <c r="Z1814" i="1"/>
  <c r="AG1814" i="1" l="1"/>
  <c r="J1819" i="1"/>
  <c r="N1819" i="1"/>
  <c r="Q1819" i="1" s="1"/>
  <c r="U1819" i="1" s="1"/>
  <c r="F1820" i="1"/>
  <c r="T1816" i="1"/>
  <c r="V1816" i="1" s="1"/>
  <c r="AF1816" i="1" s="1"/>
  <c r="B1816" i="1" s="1"/>
  <c r="R1817" i="1"/>
  <c r="S1816" i="1"/>
  <c r="AE1816" i="1" s="1"/>
  <c r="S1817" i="1" l="1"/>
  <c r="AE1817" i="1" s="1"/>
  <c r="T1817" i="1"/>
  <c r="V1817" i="1" s="1"/>
  <c r="AF1817" i="1" s="1"/>
  <c r="B1817" i="1" s="1"/>
  <c r="R1818" i="1"/>
  <c r="N1820" i="1"/>
  <c r="Q1820" i="1" s="1"/>
  <c r="U1820" i="1" s="1"/>
  <c r="J1820" i="1"/>
  <c r="F1821" i="1"/>
  <c r="J1821" i="1" l="1"/>
  <c r="N1821" i="1"/>
  <c r="Q1821" i="1" s="1"/>
  <c r="U1821" i="1" s="1"/>
  <c r="F1822" i="1"/>
  <c r="S1818" i="1"/>
  <c r="AE1818" i="1" s="1"/>
  <c r="R1819" i="1"/>
  <c r="T1818" i="1"/>
  <c r="V1818" i="1" s="1"/>
  <c r="AF1818" i="1" s="1"/>
  <c r="B1818" i="1" s="1"/>
  <c r="T1819" i="1" l="1"/>
  <c r="V1819" i="1" s="1"/>
  <c r="AF1819" i="1" s="1"/>
  <c r="B1819" i="1" s="1"/>
  <c r="S1819" i="1"/>
  <c r="AE1819" i="1" s="1"/>
  <c r="R1820" i="1"/>
  <c r="N1822" i="1"/>
  <c r="Q1822" i="1" s="1"/>
  <c r="U1822" i="1" s="1"/>
  <c r="J1822" i="1"/>
  <c r="F1823" i="1"/>
  <c r="R1821" i="1" l="1"/>
  <c r="T1820" i="1"/>
  <c r="V1820" i="1" s="1"/>
  <c r="AF1820" i="1" s="1"/>
  <c r="B1820" i="1" s="1"/>
  <c r="S1820" i="1"/>
  <c r="AE1820" i="1" s="1"/>
  <c r="J1823" i="1"/>
  <c r="N1823" i="1"/>
  <c r="Q1823" i="1" s="1"/>
  <c r="U1823" i="1" s="1"/>
  <c r="F1824" i="1"/>
  <c r="J1824" i="1" l="1"/>
  <c r="N1824" i="1"/>
  <c r="Q1824" i="1" s="1"/>
  <c r="U1824" i="1" s="1"/>
  <c r="F1825" i="1"/>
  <c r="R1822" i="1"/>
  <c r="S1821" i="1"/>
  <c r="AE1821" i="1" s="1"/>
  <c r="T1821" i="1"/>
  <c r="V1821" i="1" s="1"/>
  <c r="AF1821" i="1" s="1"/>
  <c r="B1821" i="1" s="1"/>
  <c r="T1822" i="1" l="1"/>
  <c r="V1822" i="1" s="1"/>
  <c r="AF1822" i="1" s="1"/>
  <c r="B1822" i="1" s="1"/>
  <c r="S1822" i="1"/>
  <c r="AE1822" i="1" s="1"/>
  <c r="R1823" i="1"/>
  <c r="J1825" i="1"/>
  <c r="N1825" i="1"/>
  <c r="Q1825" i="1" s="1"/>
  <c r="U1825" i="1" s="1"/>
  <c r="F1826" i="1"/>
  <c r="N1826" i="1" l="1"/>
  <c r="Q1826" i="1" s="1"/>
  <c r="U1826" i="1" s="1"/>
  <c r="J1826" i="1"/>
  <c r="F1827" i="1"/>
  <c r="R1824" i="1"/>
  <c r="T1823" i="1"/>
  <c r="V1823" i="1" s="1"/>
  <c r="AF1823" i="1" s="1"/>
  <c r="B1823" i="1" s="1"/>
  <c r="S1823" i="1"/>
  <c r="AE1823" i="1" s="1"/>
  <c r="S1824" i="1" l="1"/>
  <c r="AE1824" i="1" s="1"/>
  <c r="R1825" i="1"/>
  <c r="T1824" i="1"/>
  <c r="V1824" i="1" s="1"/>
  <c r="AF1824" i="1" s="1"/>
  <c r="B1824" i="1" s="1"/>
  <c r="N1827" i="1"/>
  <c r="Q1827" i="1" s="1"/>
  <c r="U1827" i="1" s="1"/>
  <c r="J1827" i="1"/>
  <c r="F1828" i="1"/>
  <c r="N1828" i="1" l="1"/>
  <c r="Q1828" i="1" s="1"/>
  <c r="U1828" i="1" s="1"/>
  <c r="J1828" i="1"/>
  <c r="F1829" i="1"/>
  <c r="S1825" i="1"/>
  <c r="AE1825" i="1" s="1"/>
  <c r="T1825" i="1"/>
  <c r="V1825" i="1" s="1"/>
  <c r="AF1825" i="1" s="1"/>
  <c r="B1825" i="1" s="1"/>
  <c r="R1826" i="1"/>
  <c r="N1829" i="1" l="1"/>
  <c r="Q1829" i="1" s="1"/>
  <c r="U1829" i="1" s="1"/>
  <c r="J1829" i="1"/>
  <c r="F1830" i="1"/>
  <c r="S1826" i="1"/>
  <c r="AE1826" i="1" s="1"/>
  <c r="R1827" i="1"/>
  <c r="T1826" i="1"/>
  <c r="V1826" i="1" s="1"/>
  <c r="AF1826" i="1" s="1"/>
  <c r="B1826" i="1" s="1"/>
  <c r="R1828" i="1" l="1"/>
  <c r="T1827" i="1"/>
  <c r="V1827" i="1" s="1"/>
  <c r="AF1827" i="1" s="1"/>
  <c r="B1827" i="1" s="1"/>
  <c r="S1827" i="1"/>
  <c r="AE1827" i="1" s="1"/>
  <c r="J1830" i="1"/>
  <c r="N1830" i="1"/>
  <c r="Q1830" i="1" s="1"/>
  <c r="U1830" i="1" s="1"/>
  <c r="F1831" i="1"/>
  <c r="J1831" i="1" l="1"/>
  <c r="N1831" i="1"/>
  <c r="Q1831" i="1" s="1"/>
  <c r="U1831" i="1" s="1"/>
  <c r="F1832" i="1"/>
  <c r="S1828" i="1"/>
  <c r="AE1828" i="1" s="1"/>
  <c r="R1829" i="1"/>
  <c r="T1828" i="1"/>
  <c r="V1828" i="1" s="1"/>
  <c r="AF1828" i="1" s="1"/>
  <c r="B1828" i="1" s="1"/>
  <c r="R1830" i="1" l="1"/>
  <c r="T1829" i="1"/>
  <c r="V1829" i="1" s="1"/>
  <c r="AF1829" i="1" s="1"/>
  <c r="B1829" i="1" s="1"/>
  <c r="S1829" i="1"/>
  <c r="AE1829" i="1" s="1"/>
  <c r="J1832" i="1"/>
  <c r="N1832" i="1"/>
  <c r="Q1832" i="1" s="1"/>
  <c r="U1832" i="1" s="1"/>
  <c r="F1833" i="1"/>
  <c r="N1833" i="1" l="1"/>
  <c r="Q1833" i="1" s="1"/>
  <c r="U1833" i="1" s="1"/>
  <c r="J1833" i="1"/>
  <c r="F1834" i="1"/>
  <c r="S1830" i="1"/>
  <c r="AE1830" i="1" s="1"/>
  <c r="T1830" i="1"/>
  <c r="V1830" i="1" s="1"/>
  <c r="AF1830" i="1" s="1"/>
  <c r="B1830" i="1" s="1"/>
  <c r="R1831" i="1"/>
  <c r="N1834" i="1" l="1"/>
  <c r="Q1834" i="1" s="1"/>
  <c r="U1834" i="1" s="1"/>
  <c r="J1834" i="1"/>
  <c r="F1835" i="1"/>
  <c r="R1832" i="1"/>
  <c r="S1831" i="1"/>
  <c r="AE1831" i="1" s="1"/>
  <c r="T1831" i="1"/>
  <c r="V1831" i="1" s="1"/>
  <c r="AF1831" i="1" s="1"/>
  <c r="B1831" i="1" s="1"/>
  <c r="R1833" i="1" l="1"/>
  <c r="S1832" i="1"/>
  <c r="AE1832" i="1" s="1"/>
  <c r="T1832" i="1"/>
  <c r="V1832" i="1" s="1"/>
  <c r="AF1832" i="1" s="1"/>
  <c r="B1832" i="1" s="1"/>
  <c r="J1835" i="1"/>
  <c r="N1835" i="1"/>
  <c r="Q1835" i="1" s="1"/>
  <c r="U1835" i="1" s="1"/>
  <c r="F1836" i="1"/>
  <c r="J1836" i="1" l="1"/>
  <c r="N1836" i="1"/>
  <c r="Q1836" i="1" s="1"/>
  <c r="U1836" i="1" s="1"/>
  <c r="F1837" i="1"/>
  <c r="R1834" i="1"/>
  <c r="T1833" i="1"/>
  <c r="V1833" i="1" s="1"/>
  <c r="AF1833" i="1" s="1"/>
  <c r="B1833" i="1" s="1"/>
  <c r="S1833" i="1"/>
  <c r="AE1833" i="1" s="1"/>
  <c r="T1834" i="1" l="1"/>
  <c r="V1834" i="1" s="1"/>
  <c r="AF1834" i="1" s="1"/>
  <c r="B1834" i="1" s="1"/>
  <c r="R1835" i="1"/>
  <c r="S1834" i="1"/>
  <c r="AE1834" i="1" s="1"/>
  <c r="N1837" i="1"/>
  <c r="Q1837" i="1" s="1"/>
  <c r="U1837" i="1" s="1"/>
  <c r="J1837" i="1"/>
  <c r="F1838" i="1"/>
  <c r="J1838" i="1" l="1"/>
  <c r="N1838" i="1"/>
  <c r="Q1838" i="1" s="1"/>
  <c r="U1838" i="1" s="1"/>
  <c r="F1839" i="1"/>
  <c r="R1836" i="1"/>
  <c r="S1835" i="1"/>
  <c r="AE1835" i="1" s="1"/>
  <c r="T1835" i="1"/>
  <c r="V1835" i="1" s="1"/>
  <c r="AF1835" i="1" s="1"/>
  <c r="B1835" i="1" s="1"/>
  <c r="T1836" i="1" l="1"/>
  <c r="V1836" i="1" s="1"/>
  <c r="AF1836" i="1" s="1"/>
  <c r="B1836" i="1" s="1"/>
  <c r="R1837" i="1"/>
  <c r="S1836" i="1"/>
  <c r="AE1836" i="1" s="1"/>
  <c r="J1839" i="1"/>
  <c r="N1839" i="1"/>
  <c r="Q1839" i="1" s="1"/>
  <c r="U1839" i="1" s="1"/>
  <c r="F1840" i="1"/>
  <c r="J1840" i="1" l="1"/>
  <c r="N1840" i="1"/>
  <c r="Q1840" i="1" s="1"/>
  <c r="U1840" i="1" s="1"/>
  <c r="F1841" i="1"/>
  <c r="T1837" i="1"/>
  <c r="V1837" i="1" s="1"/>
  <c r="AF1837" i="1" s="1"/>
  <c r="B1837" i="1" s="1"/>
  <c r="R1838" i="1"/>
  <c r="S1837" i="1"/>
  <c r="AE1837" i="1" s="1"/>
  <c r="S1838" i="1" l="1"/>
  <c r="AE1838" i="1" s="1"/>
  <c r="T1838" i="1"/>
  <c r="V1838" i="1" s="1"/>
  <c r="AF1838" i="1" s="1"/>
  <c r="B1838" i="1" s="1"/>
  <c r="R1839" i="1"/>
  <c r="J1841" i="1"/>
  <c r="N1841" i="1"/>
  <c r="Q1841" i="1" s="1"/>
  <c r="U1841" i="1" s="1"/>
  <c r="F1842" i="1"/>
  <c r="J1842" i="1" l="1"/>
  <c r="N1842" i="1"/>
  <c r="Q1842" i="1" s="1"/>
  <c r="U1842" i="1" s="1"/>
  <c r="F1843" i="1"/>
  <c r="S1839" i="1"/>
  <c r="AE1839" i="1" s="1"/>
  <c r="R1840" i="1"/>
  <c r="T1839" i="1"/>
  <c r="V1839" i="1" s="1"/>
  <c r="AF1839" i="1" s="1"/>
  <c r="B1839" i="1" s="1"/>
  <c r="R1841" i="1" l="1"/>
  <c r="S1840" i="1"/>
  <c r="AE1840" i="1" s="1"/>
  <c r="T1840" i="1"/>
  <c r="V1840" i="1" s="1"/>
  <c r="AF1840" i="1" s="1"/>
  <c r="B1840" i="1" s="1"/>
  <c r="J1843" i="1"/>
  <c r="N1843" i="1"/>
  <c r="Q1843" i="1" s="1"/>
  <c r="U1843" i="1" s="1"/>
  <c r="F1844" i="1"/>
  <c r="J1844" i="1" l="1"/>
  <c r="N1844" i="1"/>
  <c r="Q1844" i="1" s="1"/>
  <c r="U1844" i="1" s="1"/>
  <c r="F1845" i="1"/>
  <c r="R1842" i="1"/>
  <c r="S1841" i="1"/>
  <c r="AE1841" i="1" s="1"/>
  <c r="T1841" i="1"/>
  <c r="V1841" i="1" s="1"/>
  <c r="AF1841" i="1" s="1"/>
  <c r="B1841" i="1" s="1"/>
  <c r="R1843" i="1" l="1"/>
  <c r="S1842" i="1"/>
  <c r="AE1842" i="1" s="1"/>
  <c r="T1842" i="1"/>
  <c r="V1842" i="1" s="1"/>
  <c r="AF1842" i="1" s="1"/>
  <c r="B1842" i="1" s="1"/>
  <c r="J1845" i="1"/>
  <c r="N1845" i="1"/>
  <c r="F1846" i="1"/>
  <c r="J1846" i="1" l="1"/>
  <c r="N1846" i="1"/>
  <c r="F1847" i="1"/>
  <c r="O1846" i="1"/>
  <c r="Q1845" i="1"/>
  <c r="U1845" i="1" s="1"/>
  <c r="T1843" i="1"/>
  <c r="V1843" i="1" s="1"/>
  <c r="AF1843" i="1" s="1"/>
  <c r="B1843" i="1" s="1"/>
  <c r="R1844" i="1"/>
  <c r="S1843" i="1"/>
  <c r="AE1843" i="1" s="1"/>
  <c r="T1844" i="1" l="1"/>
  <c r="V1844" i="1" s="1"/>
  <c r="AF1844" i="1" s="1"/>
  <c r="B1844" i="1" s="1"/>
  <c r="R1845" i="1"/>
  <c r="S1844" i="1"/>
  <c r="AE1844" i="1" s="1"/>
  <c r="O1847" i="1"/>
  <c r="O1848" i="1" s="1"/>
  <c r="O1849" i="1" s="1"/>
  <c r="O1850" i="1" s="1"/>
  <c r="O1851" i="1" s="1"/>
  <c r="O1852" i="1" s="1"/>
  <c r="O1853" i="1" s="1"/>
  <c r="O1854" i="1" s="1"/>
  <c r="O1855" i="1" s="1"/>
  <c r="O1856" i="1" s="1"/>
  <c r="O1857" i="1" s="1"/>
  <c r="O1858" i="1" s="1"/>
  <c r="O1859" i="1" s="1"/>
  <c r="O1860" i="1" s="1"/>
  <c r="O1861" i="1" s="1"/>
  <c r="O1862" i="1" s="1"/>
  <c r="O1863" i="1" s="1"/>
  <c r="O1864" i="1" s="1"/>
  <c r="O1865" i="1" s="1"/>
  <c r="O1866" i="1" s="1"/>
  <c r="O1867" i="1" s="1"/>
  <c r="O1868" i="1" s="1"/>
  <c r="O1869" i="1" s="1"/>
  <c r="O1870" i="1" s="1"/>
  <c r="O1871" i="1" s="1"/>
  <c r="O1872" i="1" s="1"/>
  <c r="O1873" i="1" s="1"/>
  <c r="O1874" i="1" s="1"/>
  <c r="O1875" i="1" s="1"/>
  <c r="P1846" i="1"/>
  <c r="P1847" i="1" s="1"/>
  <c r="P1848" i="1" s="1"/>
  <c r="P1849" i="1" s="1"/>
  <c r="P1850" i="1" s="1"/>
  <c r="P1851" i="1" s="1"/>
  <c r="P1852" i="1" s="1"/>
  <c r="P1853" i="1" s="1"/>
  <c r="P1854" i="1" s="1"/>
  <c r="P1855" i="1" s="1"/>
  <c r="P1856" i="1" s="1"/>
  <c r="P1857" i="1" s="1"/>
  <c r="P1858" i="1" s="1"/>
  <c r="P1859" i="1" s="1"/>
  <c r="P1860" i="1" s="1"/>
  <c r="P1861" i="1" s="1"/>
  <c r="P1862" i="1" s="1"/>
  <c r="P1863" i="1" s="1"/>
  <c r="P1864" i="1" s="1"/>
  <c r="P1865" i="1" s="1"/>
  <c r="P1866" i="1" s="1"/>
  <c r="P1867" i="1" s="1"/>
  <c r="P1868" i="1" s="1"/>
  <c r="P1869" i="1" s="1"/>
  <c r="P1870" i="1" s="1"/>
  <c r="P1871" i="1" s="1"/>
  <c r="P1872" i="1" s="1"/>
  <c r="P1873" i="1" s="1"/>
  <c r="P1874" i="1" s="1"/>
  <c r="P1875" i="1" s="1"/>
  <c r="N1847" i="1"/>
  <c r="J1847" i="1"/>
  <c r="F1848" i="1"/>
  <c r="Q1847" i="1" l="1"/>
  <c r="U1847" i="1" s="1"/>
  <c r="J1848" i="1"/>
  <c r="N1848" i="1"/>
  <c r="Q1848" i="1" s="1"/>
  <c r="U1848" i="1" s="1"/>
  <c r="F1849" i="1"/>
  <c r="T1845" i="1"/>
  <c r="V1845" i="1" s="1"/>
  <c r="AF1845" i="1" s="1"/>
  <c r="B1845" i="1" s="1"/>
  <c r="R1846" i="1"/>
  <c r="S1845" i="1"/>
  <c r="Q1846" i="1"/>
  <c r="U1846" i="1" s="1"/>
  <c r="Z1845" i="1" l="1"/>
  <c r="AE1845" i="1"/>
  <c r="T1846" i="1"/>
  <c r="V1846" i="1" s="1"/>
  <c r="AF1846" i="1" s="1"/>
  <c r="B1846" i="1" s="1"/>
  <c r="R1847" i="1"/>
  <c r="S1846" i="1"/>
  <c r="AE1846" i="1" s="1"/>
  <c r="J1849" i="1"/>
  <c r="N1849" i="1"/>
  <c r="Q1849" i="1" s="1"/>
  <c r="U1849" i="1" s="1"/>
  <c r="F1850" i="1"/>
  <c r="N1850" i="1" l="1"/>
  <c r="Q1850" i="1" s="1"/>
  <c r="U1850" i="1" s="1"/>
  <c r="J1850" i="1"/>
  <c r="F1851" i="1"/>
  <c r="R1848" i="1"/>
  <c r="T1847" i="1"/>
  <c r="V1847" i="1" s="1"/>
  <c r="AF1847" i="1" s="1"/>
  <c r="B1847" i="1" s="1"/>
  <c r="S1847" i="1"/>
  <c r="AE1847" i="1" s="1"/>
  <c r="AG1845" i="1"/>
  <c r="R1849" i="1" l="1"/>
  <c r="S1848" i="1"/>
  <c r="AE1848" i="1" s="1"/>
  <c r="T1848" i="1"/>
  <c r="V1848" i="1" s="1"/>
  <c r="AF1848" i="1" s="1"/>
  <c r="B1848" i="1" s="1"/>
  <c r="J1851" i="1"/>
  <c r="N1851" i="1"/>
  <c r="Q1851" i="1" s="1"/>
  <c r="U1851" i="1" s="1"/>
  <c r="F1852" i="1"/>
  <c r="J1852" i="1" l="1"/>
  <c r="N1852" i="1"/>
  <c r="Q1852" i="1" s="1"/>
  <c r="U1852" i="1" s="1"/>
  <c r="F1853" i="1"/>
  <c r="S1849" i="1"/>
  <c r="AE1849" i="1" s="1"/>
  <c r="T1849" i="1"/>
  <c r="V1849" i="1" s="1"/>
  <c r="AF1849" i="1" s="1"/>
  <c r="B1849" i="1" s="1"/>
  <c r="R1850" i="1"/>
  <c r="N1853" i="1" l="1"/>
  <c r="Q1853" i="1" s="1"/>
  <c r="U1853" i="1" s="1"/>
  <c r="J1853" i="1"/>
  <c r="F1854" i="1"/>
  <c r="R1851" i="1"/>
  <c r="T1850" i="1"/>
  <c r="V1850" i="1" s="1"/>
  <c r="AF1850" i="1" s="1"/>
  <c r="B1850" i="1" s="1"/>
  <c r="S1850" i="1"/>
  <c r="AE1850" i="1" s="1"/>
  <c r="R1852" i="1" l="1"/>
  <c r="T1851" i="1"/>
  <c r="V1851" i="1" s="1"/>
  <c r="AF1851" i="1" s="1"/>
  <c r="B1851" i="1" s="1"/>
  <c r="S1851" i="1"/>
  <c r="AE1851" i="1" s="1"/>
  <c r="J1854" i="1"/>
  <c r="N1854" i="1"/>
  <c r="Q1854" i="1" s="1"/>
  <c r="U1854" i="1" s="1"/>
  <c r="F1855" i="1"/>
  <c r="N1855" i="1" l="1"/>
  <c r="Q1855" i="1" s="1"/>
  <c r="U1855" i="1" s="1"/>
  <c r="J1855" i="1"/>
  <c r="F1856" i="1"/>
  <c r="S1852" i="1"/>
  <c r="AE1852" i="1" s="1"/>
  <c r="T1852" i="1"/>
  <c r="V1852" i="1" s="1"/>
  <c r="AF1852" i="1" s="1"/>
  <c r="B1852" i="1" s="1"/>
  <c r="R1853" i="1"/>
  <c r="R1854" i="1" l="1"/>
  <c r="T1853" i="1"/>
  <c r="V1853" i="1" s="1"/>
  <c r="AF1853" i="1" s="1"/>
  <c r="B1853" i="1" s="1"/>
  <c r="S1853" i="1"/>
  <c r="AE1853" i="1" s="1"/>
  <c r="N1856" i="1"/>
  <c r="Q1856" i="1" s="1"/>
  <c r="U1856" i="1" s="1"/>
  <c r="J1856" i="1"/>
  <c r="F1857" i="1"/>
  <c r="J1857" i="1" l="1"/>
  <c r="N1857" i="1"/>
  <c r="Q1857" i="1" s="1"/>
  <c r="U1857" i="1" s="1"/>
  <c r="F1858" i="1"/>
  <c r="S1854" i="1"/>
  <c r="AE1854" i="1" s="1"/>
  <c r="T1854" i="1"/>
  <c r="V1854" i="1" s="1"/>
  <c r="AF1854" i="1" s="1"/>
  <c r="B1854" i="1" s="1"/>
  <c r="R1855" i="1"/>
  <c r="S1855" i="1" l="1"/>
  <c r="AE1855" i="1" s="1"/>
  <c r="T1855" i="1"/>
  <c r="V1855" i="1" s="1"/>
  <c r="AF1855" i="1" s="1"/>
  <c r="B1855" i="1" s="1"/>
  <c r="R1856" i="1"/>
  <c r="N1858" i="1"/>
  <c r="Q1858" i="1" s="1"/>
  <c r="U1858" i="1" s="1"/>
  <c r="J1858" i="1"/>
  <c r="F1859" i="1"/>
  <c r="J1859" i="1" l="1"/>
  <c r="N1859" i="1"/>
  <c r="Q1859" i="1" s="1"/>
  <c r="U1859" i="1" s="1"/>
  <c r="F1860" i="1"/>
  <c r="R1857" i="1"/>
  <c r="S1856" i="1"/>
  <c r="AE1856" i="1" s="1"/>
  <c r="T1856" i="1"/>
  <c r="V1856" i="1" s="1"/>
  <c r="AF1856" i="1" s="1"/>
  <c r="B1856" i="1" s="1"/>
  <c r="T1857" i="1" l="1"/>
  <c r="V1857" i="1" s="1"/>
  <c r="AF1857" i="1" s="1"/>
  <c r="B1857" i="1" s="1"/>
  <c r="R1858" i="1"/>
  <c r="S1857" i="1"/>
  <c r="AE1857" i="1" s="1"/>
  <c r="N1860" i="1"/>
  <c r="Q1860" i="1" s="1"/>
  <c r="U1860" i="1" s="1"/>
  <c r="J1860" i="1"/>
  <c r="F1861" i="1"/>
  <c r="T1858" i="1" l="1"/>
  <c r="V1858" i="1" s="1"/>
  <c r="AF1858" i="1" s="1"/>
  <c r="B1858" i="1" s="1"/>
  <c r="R1859" i="1"/>
  <c r="S1858" i="1"/>
  <c r="AE1858" i="1" s="1"/>
  <c r="J1861" i="1"/>
  <c r="N1861" i="1"/>
  <c r="Q1861" i="1" s="1"/>
  <c r="U1861" i="1" s="1"/>
  <c r="F1862" i="1"/>
  <c r="S1859" i="1" l="1"/>
  <c r="AE1859" i="1" s="1"/>
  <c r="R1860" i="1"/>
  <c r="T1859" i="1"/>
  <c r="V1859" i="1" s="1"/>
  <c r="AF1859" i="1" s="1"/>
  <c r="B1859" i="1" s="1"/>
  <c r="J1862" i="1"/>
  <c r="N1862" i="1"/>
  <c r="Q1862" i="1" s="1"/>
  <c r="U1862" i="1" s="1"/>
  <c r="F1863" i="1"/>
  <c r="J1863" i="1" l="1"/>
  <c r="N1863" i="1"/>
  <c r="Q1863" i="1" s="1"/>
  <c r="U1863" i="1" s="1"/>
  <c r="F1864" i="1"/>
  <c r="R1861" i="1"/>
  <c r="T1860" i="1"/>
  <c r="V1860" i="1" s="1"/>
  <c r="AF1860" i="1" s="1"/>
  <c r="B1860" i="1" s="1"/>
  <c r="S1860" i="1"/>
  <c r="AE1860" i="1" s="1"/>
  <c r="R1862" i="1" l="1"/>
  <c r="T1861" i="1"/>
  <c r="V1861" i="1" s="1"/>
  <c r="AF1861" i="1" s="1"/>
  <c r="B1861" i="1" s="1"/>
  <c r="S1861" i="1"/>
  <c r="AE1861" i="1" s="1"/>
  <c r="N1864" i="1"/>
  <c r="Q1864" i="1" s="1"/>
  <c r="U1864" i="1" s="1"/>
  <c r="J1864" i="1"/>
  <c r="F1865" i="1"/>
  <c r="N1865" i="1" l="1"/>
  <c r="Q1865" i="1" s="1"/>
  <c r="U1865" i="1" s="1"/>
  <c r="J1865" i="1"/>
  <c r="F1866" i="1"/>
  <c r="S1862" i="1"/>
  <c r="AE1862" i="1" s="1"/>
  <c r="T1862" i="1"/>
  <c r="V1862" i="1" s="1"/>
  <c r="AF1862" i="1" s="1"/>
  <c r="B1862" i="1" s="1"/>
  <c r="R1863" i="1"/>
  <c r="T1863" i="1" l="1"/>
  <c r="V1863" i="1" s="1"/>
  <c r="AF1863" i="1" s="1"/>
  <c r="B1863" i="1" s="1"/>
  <c r="S1863" i="1"/>
  <c r="AE1863" i="1" s="1"/>
  <c r="R1864" i="1"/>
  <c r="N1866" i="1"/>
  <c r="Q1866" i="1" s="1"/>
  <c r="U1866" i="1" s="1"/>
  <c r="J1866" i="1"/>
  <c r="F1867" i="1"/>
  <c r="J1867" i="1" l="1"/>
  <c r="N1867" i="1"/>
  <c r="Q1867" i="1" s="1"/>
  <c r="U1867" i="1" s="1"/>
  <c r="F1868" i="1"/>
  <c r="T1864" i="1"/>
  <c r="V1864" i="1" s="1"/>
  <c r="AF1864" i="1" s="1"/>
  <c r="B1864" i="1" s="1"/>
  <c r="R1865" i="1"/>
  <c r="S1864" i="1"/>
  <c r="AE1864" i="1" s="1"/>
  <c r="S1865" i="1" l="1"/>
  <c r="AE1865" i="1" s="1"/>
  <c r="T1865" i="1"/>
  <c r="V1865" i="1" s="1"/>
  <c r="AF1865" i="1" s="1"/>
  <c r="B1865" i="1" s="1"/>
  <c r="R1866" i="1"/>
  <c r="N1868" i="1"/>
  <c r="Q1868" i="1" s="1"/>
  <c r="U1868" i="1" s="1"/>
  <c r="J1868" i="1"/>
  <c r="F1869" i="1"/>
  <c r="S1866" i="1" l="1"/>
  <c r="AE1866" i="1" s="1"/>
  <c r="T1866" i="1"/>
  <c r="V1866" i="1" s="1"/>
  <c r="AF1866" i="1" s="1"/>
  <c r="B1866" i="1" s="1"/>
  <c r="R1867" i="1"/>
  <c r="J1869" i="1"/>
  <c r="N1869" i="1"/>
  <c r="Q1869" i="1" s="1"/>
  <c r="U1869" i="1" s="1"/>
  <c r="F1870" i="1"/>
  <c r="N1870" i="1" l="1"/>
  <c r="Q1870" i="1" s="1"/>
  <c r="U1870" i="1" s="1"/>
  <c r="J1870" i="1"/>
  <c r="F1871" i="1"/>
  <c r="R1868" i="1"/>
  <c r="S1867" i="1"/>
  <c r="AE1867" i="1" s="1"/>
  <c r="T1867" i="1"/>
  <c r="V1867" i="1" s="1"/>
  <c r="AF1867" i="1" s="1"/>
  <c r="B1867" i="1" s="1"/>
  <c r="R1869" i="1" l="1"/>
  <c r="S1868" i="1"/>
  <c r="AE1868" i="1" s="1"/>
  <c r="T1868" i="1"/>
  <c r="V1868" i="1" s="1"/>
  <c r="AF1868" i="1" s="1"/>
  <c r="B1868" i="1" s="1"/>
  <c r="F1872" i="1"/>
  <c r="J1871" i="1"/>
  <c r="N1871" i="1"/>
  <c r="Q1871" i="1" s="1"/>
  <c r="U1871" i="1" s="1"/>
  <c r="J1872" i="1" l="1"/>
  <c r="N1872" i="1"/>
  <c r="Q1872" i="1" s="1"/>
  <c r="U1872" i="1" s="1"/>
  <c r="F1873" i="1"/>
  <c r="R1870" i="1"/>
  <c r="T1869" i="1"/>
  <c r="V1869" i="1" s="1"/>
  <c r="AF1869" i="1" s="1"/>
  <c r="B1869" i="1" s="1"/>
  <c r="S1869" i="1"/>
  <c r="AE1869" i="1" s="1"/>
  <c r="S1870" i="1" l="1"/>
  <c r="AE1870" i="1" s="1"/>
  <c r="R1871" i="1"/>
  <c r="T1870" i="1"/>
  <c r="V1870" i="1" s="1"/>
  <c r="AF1870" i="1" s="1"/>
  <c r="B1870" i="1" s="1"/>
  <c r="F1874" i="1"/>
  <c r="N1873" i="1"/>
  <c r="Q1873" i="1" s="1"/>
  <c r="U1873" i="1" s="1"/>
  <c r="J1873" i="1"/>
  <c r="J1874" i="1" l="1"/>
  <c r="N1874" i="1"/>
  <c r="Q1874" i="1" s="1"/>
  <c r="U1874" i="1" s="1"/>
  <c r="F1875" i="1"/>
  <c r="R1872" i="1"/>
  <c r="T1871" i="1"/>
  <c r="V1871" i="1" s="1"/>
  <c r="AF1871" i="1" s="1"/>
  <c r="B1871" i="1" s="1"/>
  <c r="S1871" i="1"/>
  <c r="AE1871" i="1" s="1"/>
  <c r="S1872" i="1" l="1"/>
  <c r="AE1872" i="1" s="1"/>
  <c r="T1872" i="1"/>
  <c r="V1872" i="1" s="1"/>
  <c r="AF1872" i="1" s="1"/>
  <c r="B1872" i="1" s="1"/>
  <c r="R1873" i="1"/>
  <c r="J1875" i="1"/>
  <c r="N1875" i="1"/>
  <c r="F1876" i="1"/>
  <c r="O1876" i="1" l="1"/>
  <c r="Q1875" i="1"/>
  <c r="U1875" i="1" s="1"/>
  <c r="N1876" i="1"/>
  <c r="J1876" i="1"/>
  <c r="F1877" i="1"/>
  <c r="R1874" i="1"/>
  <c r="T1873" i="1"/>
  <c r="V1873" i="1" s="1"/>
  <c r="AF1873" i="1" s="1"/>
  <c r="B1873" i="1" s="1"/>
  <c r="S1873" i="1"/>
  <c r="AE1873" i="1" s="1"/>
  <c r="S1874" i="1" l="1"/>
  <c r="AE1874" i="1" s="1"/>
  <c r="T1874" i="1"/>
  <c r="V1874" i="1" s="1"/>
  <c r="AF1874" i="1" s="1"/>
  <c r="B1874" i="1" s="1"/>
  <c r="R1875" i="1"/>
  <c r="N1877" i="1"/>
  <c r="J1877" i="1"/>
  <c r="F1878" i="1"/>
  <c r="O1877" i="1"/>
  <c r="O1878" i="1" s="1"/>
  <c r="O1879" i="1" s="1"/>
  <c r="O1880" i="1" s="1"/>
  <c r="O1881" i="1" s="1"/>
  <c r="O1882" i="1" s="1"/>
  <c r="O1883" i="1" s="1"/>
  <c r="O1884" i="1" s="1"/>
  <c r="O1885" i="1" s="1"/>
  <c r="O1886" i="1" s="1"/>
  <c r="O1887" i="1" s="1"/>
  <c r="O1888" i="1" s="1"/>
  <c r="O1889" i="1" s="1"/>
  <c r="O1890" i="1" s="1"/>
  <c r="O1891" i="1" s="1"/>
  <c r="O1892" i="1" s="1"/>
  <c r="O1893" i="1" s="1"/>
  <c r="O1894" i="1" s="1"/>
  <c r="O1895" i="1" s="1"/>
  <c r="O1896" i="1" s="1"/>
  <c r="O1897" i="1" s="1"/>
  <c r="O1898" i="1" s="1"/>
  <c r="O1899" i="1" s="1"/>
  <c r="O1900" i="1" s="1"/>
  <c r="O1901" i="1" s="1"/>
  <c r="O1902" i="1" s="1"/>
  <c r="O1903" i="1" s="1"/>
  <c r="O1904" i="1" s="1"/>
  <c r="O1905" i="1" s="1"/>
  <c r="O1906" i="1" s="1"/>
  <c r="P1876" i="1"/>
  <c r="P1877" i="1" s="1"/>
  <c r="P1878" i="1" s="1"/>
  <c r="P1879" i="1" s="1"/>
  <c r="P1880" i="1" s="1"/>
  <c r="P1881" i="1" s="1"/>
  <c r="P1882" i="1" s="1"/>
  <c r="P1883" i="1" s="1"/>
  <c r="P1884" i="1" s="1"/>
  <c r="P1885" i="1" s="1"/>
  <c r="P1886" i="1" s="1"/>
  <c r="P1887" i="1" s="1"/>
  <c r="P1888" i="1" s="1"/>
  <c r="P1889" i="1" s="1"/>
  <c r="P1890" i="1" s="1"/>
  <c r="P1891" i="1" s="1"/>
  <c r="P1892" i="1" s="1"/>
  <c r="P1893" i="1" s="1"/>
  <c r="P1894" i="1" s="1"/>
  <c r="P1895" i="1" s="1"/>
  <c r="P1896" i="1" s="1"/>
  <c r="P1897" i="1" s="1"/>
  <c r="P1898" i="1" s="1"/>
  <c r="P1899" i="1" s="1"/>
  <c r="P1900" i="1" s="1"/>
  <c r="P1901" i="1" s="1"/>
  <c r="P1902" i="1" s="1"/>
  <c r="P1903" i="1" s="1"/>
  <c r="P1904" i="1" s="1"/>
  <c r="P1905" i="1" s="1"/>
  <c r="P1906" i="1" s="1"/>
  <c r="Q1877" i="1" l="1"/>
  <c r="U1877" i="1" s="1"/>
  <c r="Q1876" i="1"/>
  <c r="U1876" i="1" s="1"/>
  <c r="N1878" i="1"/>
  <c r="Q1878" i="1" s="1"/>
  <c r="U1878" i="1" s="1"/>
  <c r="J1878" i="1"/>
  <c r="F1879" i="1"/>
  <c r="S1875" i="1"/>
  <c r="R1876" i="1"/>
  <c r="T1875" i="1"/>
  <c r="V1875" i="1" s="1"/>
  <c r="AF1875" i="1" s="1"/>
  <c r="B1875" i="1" s="1"/>
  <c r="T1876" i="1" l="1"/>
  <c r="V1876" i="1" s="1"/>
  <c r="AF1876" i="1" s="1"/>
  <c r="B1876" i="1" s="1"/>
  <c r="S1876" i="1"/>
  <c r="AE1876" i="1" s="1"/>
  <c r="R1877" i="1"/>
  <c r="AE1875" i="1"/>
  <c r="Z1875" i="1"/>
  <c r="N1879" i="1"/>
  <c r="Q1879" i="1" s="1"/>
  <c r="U1879" i="1" s="1"/>
  <c r="J1879" i="1"/>
  <c r="F1880" i="1"/>
  <c r="AG1875" i="1" l="1"/>
  <c r="S1877" i="1"/>
  <c r="AE1877" i="1" s="1"/>
  <c r="T1877" i="1"/>
  <c r="V1877" i="1" s="1"/>
  <c r="AF1877" i="1" s="1"/>
  <c r="B1877" i="1" s="1"/>
  <c r="R1878" i="1"/>
  <c r="J1880" i="1"/>
  <c r="N1880" i="1"/>
  <c r="Q1880" i="1" s="1"/>
  <c r="U1880" i="1" s="1"/>
  <c r="F1881" i="1"/>
  <c r="J1881" i="1" l="1"/>
  <c r="N1881" i="1"/>
  <c r="Q1881" i="1" s="1"/>
  <c r="U1881" i="1" s="1"/>
  <c r="F1882" i="1"/>
  <c r="R1879" i="1"/>
  <c r="S1878" i="1"/>
  <c r="AE1878" i="1" s="1"/>
  <c r="T1878" i="1"/>
  <c r="V1878" i="1" s="1"/>
  <c r="AF1878" i="1" s="1"/>
  <c r="B1878" i="1" s="1"/>
  <c r="T1879" i="1" l="1"/>
  <c r="V1879" i="1" s="1"/>
  <c r="AF1879" i="1" s="1"/>
  <c r="B1879" i="1" s="1"/>
  <c r="S1879" i="1"/>
  <c r="AE1879" i="1" s="1"/>
  <c r="R1880" i="1"/>
  <c r="J1882" i="1"/>
  <c r="N1882" i="1"/>
  <c r="Q1882" i="1" s="1"/>
  <c r="U1882" i="1" s="1"/>
  <c r="F1883" i="1"/>
  <c r="T1880" i="1" l="1"/>
  <c r="V1880" i="1" s="1"/>
  <c r="AF1880" i="1" s="1"/>
  <c r="B1880" i="1" s="1"/>
  <c r="R1881" i="1"/>
  <c r="S1880" i="1"/>
  <c r="AE1880" i="1" s="1"/>
  <c r="J1883" i="1"/>
  <c r="N1883" i="1"/>
  <c r="Q1883" i="1" s="1"/>
  <c r="U1883" i="1" s="1"/>
  <c r="F1884" i="1"/>
  <c r="N1884" i="1" l="1"/>
  <c r="Q1884" i="1" s="1"/>
  <c r="U1884" i="1" s="1"/>
  <c r="J1884" i="1"/>
  <c r="F1885" i="1"/>
  <c r="R1882" i="1"/>
  <c r="S1881" i="1"/>
  <c r="AE1881" i="1" s="1"/>
  <c r="T1881" i="1"/>
  <c r="V1881" i="1" s="1"/>
  <c r="AF1881" i="1" s="1"/>
  <c r="B1881" i="1" s="1"/>
  <c r="T1882" i="1" l="1"/>
  <c r="V1882" i="1" s="1"/>
  <c r="AF1882" i="1" s="1"/>
  <c r="B1882" i="1" s="1"/>
  <c r="S1882" i="1"/>
  <c r="AE1882" i="1" s="1"/>
  <c r="R1883" i="1"/>
  <c r="J1885" i="1"/>
  <c r="N1885" i="1"/>
  <c r="Q1885" i="1" s="1"/>
  <c r="U1885" i="1" s="1"/>
  <c r="F1886" i="1"/>
  <c r="R1884" i="1" l="1"/>
  <c r="T1883" i="1"/>
  <c r="V1883" i="1" s="1"/>
  <c r="AF1883" i="1" s="1"/>
  <c r="B1883" i="1" s="1"/>
  <c r="S1883" i="1"/>
  <c r="AE1883" i="1" s="1"/>
  <c r="J1886" i="1"/>
  <c r="N1886" i="1"/>
  <c r="Q1886" i="1" s="1"/>
  <c r="U1886" i="1" s="1"/>
  <c r="F1887" i="1"/>
  <c r="J1887" i="1" l="1"/>
  <c r="N1887" i="1"/>
  <c r="Q1887" i="1" s="1"/>
  <c r="U1887" i="1" s="1"/>
  <c r="F1888" i="1"/>
  <c r="T1884" i="1"/>
  <c r="V1884" i="1" s="1"/>
  <c r="AF1884" i="1" s="1"/>
  <c r="B1884" i="1" s="1"/>
  <c r="S1884" i="1"/>
  <c r="AE1884" i="1" s="1"/>
  <c r="R1885" i="1"/>
  <c r="S1885" i="1" l="1"/>
  <c r="AE1885" i="1" s="1"/>
  <c r="T1885" i="1"/>
  <c r="V1885" i="1" s="1"/>
  <c r="AF1885" i="1" s="1"/>
  <c r="B1885" i="1" s="1"/>
  <c r="R1886" i="1"/>
  <c r="J1888" i="1"/>
  <c r="N1888" i="1"/>
  <c r="Q1888" i="1" s="1"/>
  <c r="U1888" i="1" s="1"/>
  <c r="F1889" i="1"/>
  <c r="T1886" i="1" l="1"/>
  <c r="V1886" i="1" s="1"/>
  <c r="AF1886" i="1" s="1"/>
  <c r="B1886" i="1" s="1"/>
  <c r="R1887" i="1"/>
  <c r="S1886" i="1"/>
  <c r="AE1886" i="1" s="1"/>
  <c r="N1889" i="1"/>
  <c r="Q1889" i="1" s="1"/>
  <c r="U1889" i="1" s="1"/>
  <c r="J1889" i="1"/>
  <c r="F1890" i="1"/>
  <c r="J1890" i="1" l="1"/>
  <c r="N1890" i="1"/>
  <c r="Q1890" i="1" s="1"/>
  <c r="U1890" i="1" s="1"/>
  <c r="F1891" i="1"/>
  <c r="R1888" i="1"/>
  <c r="T1887" i="1"/>
  <c r="V1887" i="1" s="1"/>
  <c r="AF1887" i="1" s="1"/>
  <c r="B1887" i="1" s="1"/>
  <c r="S1887" i="1"/>
  <c r="AE1887" i="1" s="1"/>
  <c r="T1888" i="1" l="1"/>
  <c r="V1888" i="1" s="1"/>
  <c r="AF1888" i="1" s="1"/>
  <c r="B1888" i="1" s="1"/>
  <c r="S1888" i="1"/>
  <c r="AE1888" i="1" s="1"/>
  <c r="R1889" i="1"/>
  <c r="J1891" i="1"/>
  <c r="N1891" i="1"/>
  <c r="Q1891" i="1" s="1"/>
  <c r="U1891" i="1" s="1"/>
  <c r="F1892" i="1"/>
  <c r="T1889" i="1" l="1"/>
  <c r="V1889" i="1" s="1"/>
  <c r="AF1889" i="1" s="1"/>
  <c r="B1889" i="1" s="1"/>
  <c r="S1889" i="1"/>
  <c r="AE1889" i="1" s="1"/>
  <c r="R1890" i="1"/>
  <c r="J1892" i="1"/>
  <c r="N1892" i="1"/>
  <c r="Q1892" i="1" s="1"/>
  <c r="U1892" i="1" s="1"/>
  <c r="F1893" i="1"/>
  <c r="R1891" i="1" l="1"/>
  <c r="S1890" i="1"/>
  <c r="AE1890" i="1" s="1"/>
  <c r="T1890" i="1"/>
  <c r="V1890" i="1" s="1"/>
  <c r="AF1890" i="1" s="1"/>
  <c r="B1890" i="1" s="1"/>
  <c r="N1893" i="1"/>
  <c r="Q1893" i="1" s="1"/>
  <c r="U1893" i="1" s="1"/>
  <c r="J1893" i="1"/>
  <c r="F1894" i="1"/>
  <c r="N1894" i="1" l="1"/>
  <c r="Q1894" i="1" s="1"/>
  <c r="U1894" i="1" s="1"/>
  <c r="J1894" i="1"/>
  <c r="F1895" i="1"/>
  <c r="R1892" i="1"/>
  <c r="T1891" i="1"/>
  <c r="V1891" i="1" s="1"/>
  <c r="AF1891" i="1" s="1"/>
  <c r="B1891" i="1" s="1"/>
  <c r="S1891" i="1"/>
  <c r="AE1891" i="1" s="1"/>
  <c r="T1892" i="1" l="1"/>
  <c r="V1892" i="1" s="1"/>
  <c r="AF1892" i="1" s="1"/>
  <c r="B1892" i="1" s="1"/>
  <c r="S1892" i="1"/>
  <c r="AE1892" i="1" s="1"/>
  <c r="R1893" i="1"/>
  <c r="J1895" i="1"/>
  <c r="N1895" i="1"/>
  <c r="Q1895" i="1" s="1"/>
  <c r="U1895" i="1" s="1"/>
  <c r="F1896" i="1"/>
  <c r="T1893" i="1" l="1"/>
  <c r="V1893" i="1" s="1"/>
  <c r="AF1893" i="1" s="1"/>
  <c r="B1893" i="1" s="1"/>
  <c r="S1893" i="1"/>
  <c r="AE1893" i="1" s="1"/>
  <c r="R1894" i="1"/>
  <c r="J1896" i="1"/>
  <c r="N1896" i="1"/>
  <c r="Q1896" i="1" s="1"/>
  <c r="U1896" i="1" s="1"/>
  <c r="F1897" i="1"/>
  <c r="T1894" i="1" l="1"/>
  <c r="V1894" i="1" s="1"/>
  <c r="AF1894" i="1" s="1"/>
  <c r="B1894" i="1" s="1"/>
  <c r="R1895" i="1"/>
  <c r="S1894" i="1"/>
  <c r="AE1894" i="1" s="1"/>
  <c r="J1897" i="1"/>
  <c r="N1897" i="1"/>
  <c r="Q1897" i="1" s="1"/>
  <c r="U1897" i="1" s="1"/>
  <c r="F1898" i="1"/>
  <c r="J1898" i="1" l="1"/>
  <c r="N1898" i="1"/>
  <c r="Q1898" i="1" s="1"/>
  <c r="U1898" i="1" s="1"/>
  <c r="F1899" i="1"/>
  <c r="T1895" i="1"/>
  <c r="V1895" i="1" s="1"/>
  <c r="AF1895" i="1" s="1"/>
  <c r="B1895" i="1" s="1"/>
  <c r="R1896" i="1"/>
  <c r="S1895" i="1"/>
  <c r="AE1895" i="1" s="1"/>
  <c r="R1897" i="1" l="1"/>
  <c r="S1896" i="1"/>
  <c r="AE1896" i="1" s="1"/>
  <c r="T1896" i="1"/>
  <c r="V1896" i="1" s="1"/>
  <c r="AF1896" i="1" s="1"/>
  <c r="B1896" i="1" s="1"/>
  <c r="N1899" i="1"/>
  <c r="Q1899" i="1" s="1"/>
  <c r="U1899" i="1" s="1"/>
  <c r="J1899" i="1"/>
  <c r="F1900" i="1"/>
  <c r="J1900" i="1" l="1"/>
  <c r="N1900" i="1"/>
  <c r="Q1900" i="1" s="1"/>
  <c r="U1900" i="1" s="1"/>
  <c r="F1901" i="1"/>
  <c r="S1897" i="1"/>
  <c r="AE1897" i="1" s="1"/>
  <c r="T1897" i="1"/>
  <c r="V1897" i="1" s="1"/>
  <c r="AF1897" i="1" s="1"/>
  <c r="B1897" i="1" s="1"/>
  <c r="R1898" i="1"/>
  <c r="S1898" i="1" l="1"/>
  <c r="AE1898" i="1" s="1"/>
  <c r="R1899" i="1"/>
  <c r="T1898" i="1"/>
  <c r="V1898" i="1" s="1"/>
  <c r="AF1898" i="1" s="1"/>
  <c r="B1898" i="1" s="1"/>
  <c r="N1901" i="1"/>
  <c r="Q1901" i="1" s="1"/>
  <c r="U1901" i="1" s="1"/>
  <c r="J1901" i="1"/>
  <c r="F1902" i="1"/>
  <c r="J1902" i="1" l="1"/>
  <c r="N1902" i="1"/>
  <c r="Q1902" i="1" s="1"/>
  <c r="U1902" i="1" s="1"/>
  <c r="F1903" i="1"/>
  <c r="S1899" i="1"/>
  <c r="AE1899" i="1" s="1"/>
  <c r="R1900" i="1"/>
  <c r="T1899" i="1"/>
  <c r="V1899" i="1" s="1"/>
  <c r="AF1899" i="1" s="1"/>
  <c r="B1899" i="1" s="1"/>
  <c r="J1903" i="1" l="1"/>
  <c r="N1903" i="1"/>
  <c r="Q1903" i="1" s="1"/>
  <c r="U1903" i="1" s="1"/>
  <c r="F1904" i="1"/>
  <c r="R1901" i="1"/>
  <c r="S1900" i="1"/>
  <c r="AE1900" i="1" s="1"/>
  <c r="T1900" i="1"/>
  <c r="V1900" i="1" s="1"/>
  <c r="AF1900" i="1" s="1"/>
  <c r="B1900" i="1" s="1"/>
  <c r="S1901" i="1" l="1"/>
  <c r="AE1901" i="1" s="1"/>
  <c r="T1901" i="1"/>
  <c r="V1901" i="1" s="1"/>
  <c r="AF1901" i="1" s="1"/>
  <c r="B1901" i="1" s="1"/>
  <c r="R1902" i="1"/>
  <c r="N1904" i="1"/>
  <c r="Q1904" i="1" s="1"/>
  <c r="U1904" i="1" s="1"/>
  <c r="J1904" i="1"/>
  <c r="F1905" i="1"/>
  <c r="N1905" i="1" l="1"/>
  <c r="Q1905" i="1" s="1"/>
  <c r="U1905" i="1" s="1"/>
  <c r="J1905" i="1"/>
  <c r="F1906" i="1"/>
  <c r="T1902" i="1"/>
  <c r="V1902" i="1" s="1"/>
  <c r="AF1902" i="1" s="1"/>
  <c r="B1902" i="1" s="1"/>
  <c r="S1902" i="1"/>
  <c r="AE1902" i="1" s="1"/>
  <c r="R1903" i="1"/>
  <c r="N1906" i="1" l="1"/>
  <c r="F1907" i="1"/>
  <c r="J1906" i="1"/>
  <c r="T1903" i="1"/>
  <c r="V1903" i="1" s="1"/>
  <c r="AF1903" i="1" s="1"/>
  <c r="B1903" i="1" s="1"/>
  <c r="S1903" i="1"/>
  <c r="AE1903" i="1" s="1"/>
  <c r="R1904" i="1"/>
  <c r="J1907" i="1" l="1"/>
  <c r="N1907" i="1"/>
  <c r="F1908" i="1"/>
  <c r="S1904" i="1"/>
  <c r="AE1904" i="1" s="1"/>
  <c r="T1904" i="1"/>
  <c r="V1904" i="1" s="1"/>
  <c r="AF1904" i="1" s="1"/>
  <c r="B1904" i="1" s="1"/>
  <c r="R1905" i="1"/>
  <c r="O1907" i="1"/>
  <c r="Q1906" i="1"/>
  <c r="O1908" i="1" l="1"/>
  <c r="O1909" i="1" s="1"/>
  <c r="O1910" i="1" s="1"/>
  <c r="O1911" i="1" s="1"/>
  <c r="O1912" i="1" s="1"/>
  <c r="O1913" i="1" s="1"/>
  <c r="O1914" i="1" s="1"/>
  <c r="O1915" i="1" s="1"/>
  <c r="O1916" i="1" s="1"/>
  <c r="O1917" i="1" s="1"/>
  <c r="O1918" i="1" s="1"/>
  <c r="O1919" i="1" s="1"/>
  <c r="O1920" i="1" s="1"/>
  <c r="O1921" i="1" s="1"/>
  <c r="O1922" i="1" s="1"/>
  <c r="O1923" i="1" s="1"/>
  <c r="O1924" i="1" s="1"/>
  <c r="O1925" i="1" s="1"/>
  <c r="O1926" i="1" s="1"/>
  <c r="O1927" i="1" s="1"/>
  <c r="O1928" i="1" s="1"/>
  <c r="O1929" i="1" s="1"/>
  <c r="O1930" i="1" s="1"/>
  <c r="O1931" i="1" s="1"/>
  <c r="O1932" i="1" s="1"/>
  <c r="O1933" i="1" s="1"/>
  <c r="O1934" i="1" s="1"/>
  <c r="O1935" i="1" s="1"/>
  <c r="O1936" i="1" s="1"/>
  <c r="O1937" i="1" s="1"/>
  <c r="P1907" i="1"/>
  <c r="P1908" i="1" s="1"/>
  <c r="P1909" i="1" s="1"/>
  <c r="P1910" i="1" s="1"/>
  <c r="P1911" i="1" s="1"/>
  <c r="P1912" i="1" s="1"/>
  <c r="P1913" i="1" s="1"/>
  <c r="P1914" i="1" s="1"/>
  <c r="P1915" i="1" s="1"/>
  <c r="P1916" i="1" s="1"/>
  <c r="P1917" i="1" s="1"/>
  <c r="P1918" i="1" s="1"/>
  <c r="P1919" i="1" s="1"/>
  <c r="P1920" i="1" s="1"/>
  <c r="P1921" i="1" s="1"/>
  <c r="P1922" i="1" s="1"/>
  <c r="P1923" i="1" s="1"/>
  <c r="P1924" i="1" s="1"/>
  <c r="P1925" i="1" s="1"/>
  <c r="P1926" i="1" s="1"/>
  <c r="P1927" i="1" s="1"/>
  <c r="P1928" i="1" s="1"/>
  <c r="P1929" i="1" s="1"/>
  <c r="P1930" i="1" s="1"/>
  <c r="P1931" i="1" s="1"/>
  <c r="P1932" i="1" s="1"/>
  <c r="P1933" i="1" s="1"/>
  <c r="P1934" i="1" s="1"/>
  <c r="P1935" i="1" s="1"/>
  <c r="P1936" i="1" s="1"/>
  <c r="P1937" i="1" s="1"/>
  <c r="T1905" i="1"/>
  <c r="V1905" i="1" s="1"/>
  <c r="AF1905" i="1" s="1"/>
  <c r="B1905" i="1" s="1"/>
  <c r="S1905" i="1"/>
  <c r="AE1905" i="1" s="1"/>
  <c r="N1908" i="1"/>
  <c r="J1908" i="1"/>
  <c r="F1909" i="1"/>
  <c r="U1906" i="1"/>
  <c r="R1906" i="1"/>
  <c r="Q1908" i="1" l="1"/>
  <c r="U1908" i="1" s="1"/>
  <c r="Q1907" i="1"/>
  <c r="U1907" i="1" s="1"/>
  <c r="J1909" i="1"/>
  <c r="N1909" i="1"/>
  <c r="Q1909" i="1" s="1"/>
  <c r="U1909" i="1" s="1"/>
  <c r="F1910" i="1"/>
  <c r="R1907" i="1"/>
  <c r="T1906" i="1"/>
  <c r="V1906" i="1" s="1"/>
  <c r="AF1906" i="1" s="1"/>
  <c r="B1906" i="1" s="1"/>
  <c r="S1906" i="1"/>
  <c r="Z1906" i="1" l="1"/>
  <c r="AE1906" i="1"/>
  <c r="S1907" i="1"/>
  <c r="AE1907" i="1" s="1"/>
  <c r="R1908" i="1"/>
  <c r="T1907" i="1"/>
  <c r="V1907" i="1" s="1"/>
  <c r="AF1907" i="1" s="1"/>
  <c r="B1907" i="1" s="1"/>
  <c r="J1910" i="1"/>
  <c r="N1910" i="1"/>
  <c r="Q1910" i="1" s="1"/>
  <c r="U1910" i="1" s="1"/>
  <c r="F1911" i="1"/>
  <c r="N1911" i="1" l="1"/>
  <c r="Q1911" i="1" s="1"/>
  <c r="U1911" i="1" s="1"/>
  <c r="J1911" i="1"/>
  <c r="F1912" i="1"/>
  <c r="T1908" i="1"/>
  <c r="V1908" i="1" s="1"/>
  <c r="AF1908" i="1" s="1"/>
  <c r="B1908" i="1" s="1"/>
  <c r="R1909" i="1"/>
  <c r="S1908" i="1"/>
  <c r="AE1908" i="1" s="1"/>
  <c r="AG1906" i="1"/>
  <c r="S1909" i="1" l="1"/>
  <c r="AE1909" i="1" s="1"/>
  <c r="T1909" i="1"/>
  <c r="V1909" i="1" s="1"/>
  <c r="AF1909" i="1" s="1"/>
  <c r="B1909" i="1" s="1"/>
  <c r="R1910" i="1"/>
  <c r="J1912" i="1"/>
  <c r="N1912" i="1"/>
  <c r="Q1912" i="1" s="1"/>
  <c r="U1912" i="1" s="1"/>
  <c r="F1913" i="1"/>
  <c r="R1911" i="1" l="1"/>
  <c r="S1910" i="1"/>
  <c r="AE1910" i="1" s="1"/>
  <c r="T1910" i="1"/>
  <c r="V1910" i="1" s="1"/>
  <c r="AF1910" i="1" s="1"/>
  <c r="B1910" i="1" s="1"/>
  <c r="J1913" i="1"/>
  <c r="N1913" i="1"/>
  <c r="Q1913" i="1" s="1"/>
  <c r="U1913" i="1" s="1"/>
  <c r="F1914" i="1"/>
  <c r="N1914" i="1" l="1"/>
  <c r="Q1914" i="1" s="1"/>
  <c r="U1914" i="1" s="1"/>
  <c r="J1914" i="1"/>
  <c r="F1915" i="1"/>
  <c r="T1911" i="1"/>
  <c r="V1911" i="1" s="1"/>
  <c r="AF1911" i="1" s="1"/>
  <c r="B1911" i="1" s="1"/>
  <c r="R1912" i="1"/>
  <c r="S1911" i="1"/>
  <c r="AE1911" i="1" s="1"/>
  <c r="T1912" i="1" l="1"/>
  <c r="V1912" i="1" s="1"/>
  <c r="AF1912" i="1" s="1"/>
  <c r="B1912" i="1" s="1"/>
  <c r="S1912" i="1"/>
  <c r="AE1912" i="1" s="1"/>
  <c r="R1913" i="1"/>
  <c r="N1915" i="1"/>
  <c r="Q1915" i="1" s="1"/>
  <c r="U1915" i="1" s="1"/>
  <c r="J1915" i="1"/>
  <c r="F1916" i="1"/>
  <c r="S1913" i="1" l="1"/>
  <c r="AE1913" i="1" s="1"/>
  <c r="R1914" i="1"/>
  <c r="T1913" i="1"/>
  <c r="V1913" i="1" s="1"/>
  <c r="AF1913" i="1" s="1"/>
  <c r="B1913" i="1" s="1"/>
  <c r="N1916" i="1"/>
  <c r="Q1916" i="1" s="1"/>
  <c r="U1916" i="1" s="1"/>
  <c r="J1916" i="1"/>
  <c r="F1917" i="1"/>
  <c r="S1914" i="1" l="1"/>
  <c r="AE1914" i="1" s="1"/>
  <c r="T1914" i="1"/>
  <c r="V1914" i="1" s="1"/>
  <c r="AF1914" i="1" s="1"/>
  <c r="B1914" i="1" s="1"/>
  <c r="R1915" i="1"/>
  <c r="N1917" i="1"/>
  <c r="Q1917" i="1" s="1"/>
  <c r="U1917" i="1" s="1"/>
  <c r="J1917" i="1"/>
  <c r="F1918" i="1"/>
  <c r="N1918" i="1" l="1"/>
  <c r="Q1918" i="1" s="1"/>
  <c r="U1918" i="1" s="1"/>
  <c r="J1918" i="1"/>
  <c r="F1919" i="1"/>
  <c r="R1916" i="1"/>
  <c r="S1915" i="1"/>
  <c r="AE1915" i="1" s="1"/>
  <c r="T1915" i="1"/>
  <c r="V1915" i="1" s="1"/>
  <c r="AF1915" i="1" s="1"/>
  <c r="B1915" i="1" s="1"/>
  <c r="S1916" i="1" l="1"/>
  <c r="AE1916" i="1" s="1"/>
  <c r="T1916" i="1"/>
  <c r="V1916" i="1" s="1"/>
  <c r="AF1916" i="1" s="1"/>
  <c r="B1916" i="1" s="1"/>
  <c r="R1917" i="1"/>
  <c r="N1919" i="1"/>
  <c r="Q1919" i="1" s="1"/>
  <c r="U1919" i="1" s="1"/>
  <c r="J1919" i="1"/>
  <c r="F1920" i="1"/>
  <c r="S1917" i="1" l="1"/>
  <c r="AE1917" i="1" s="1"/>
  <c r="T1917" i="1"/>
  <c r="V1917" i="1" s="1"/>
  <c r="AF1917" i="1" s="1"/>
  <c r="B1917" i="1" s="1"/>
  <c r="R1918" i="1"/>
  <c r="J1920" i="1"/>
  <c r="N1920" i="1"/>
  <c r="Q1920" i="1" s="1"/>
  <c r="U1920" i="1" s="1"/>
  <c r="F1921" i="1"/>
  <c r="T1918" i="1" l="1"/>
  <c r="V1918" i="1" s="1"/>
  <c r="AF1918" i="1" s="1"/>
  <c r="B1918" i="1" s="1"/>
  <c r="R1919" i="1"/>
  <c r="S1918" i="1"/>
  <c r="AE1918" i="1" s="1"/>
  <c r="N1921" i="1"/>
  <c r="Q1921" i="1" s="1"/>
  <c r="U1921" i="1" s="1"/>
  <c r="J1921" i="1"/>
  <c r="F1922" i="1"/>
  <c r="N1922" i="1" l="1"/>
  <c r="Q1922" i="1" s="1"/>
  <c r="U1922" i="1" s="1"/>
  <c r="J1922" i="1"/>
  <c r="F1923" i="1"/>
  <c r="S1919" i="1"/>
  <c r="AE1919" i="1" s="1"/>
  <c r="T1919" i="1"/>
  <c r="V1919" i="1" s="1"/>
  <c r="AF1919" i="1" s="1"/>
  <c r="B1919" i="1" s="1"/>
  <c r="R1920" i="1"/>
  <c r="T1920" i="1" l="1"/>
  <c r="V1920" i="1" s="1"/>
  <c r="AF1920" i="1" s="1"/>
  <c r="B1920" i="1" s="1"/>
  <c r="R1921" i="1"/>
  <c r="S1920" i="1"/>
  <c r="AE1920" i="1" s="1"/>
  <c r="J1923" i="1"/>
  <c r="N1923" i="1"/>
  <c r="Q1923" i="1" s="1"/>
  <c r="U1923" i="1" s="1"/>
  <c r="F1924" i="1"/>
  <c r="J1924" i="1" l="1"/>
  <c r="N1924" i="1"/>
  <c r="Q1924" i="1" s="1"/>
  <c r="U1924" i="1" s="1"/>
  <c r="F1925" i="1"/>
  <c r="T1921" i="1"/>
  <c r="V1921" i="1" s="1"/>
  <c r="AF1921" i="1" s="1"/>
  <c r="B1921" i="1" s="1"/>
  <c r="R1922" i="1"/>
  <c r="S1921" i="1"/>
  <c r="AE1921" i="1" s="1"/>
  <c r="R1923" i="1" l="1"/>
  <c r="S1922" i="1"/>
  <c r="AE1922" i="1" s="1"/>
  <c r="T1922" i="1"/>
  <c r="V1922" i="1" s="1"/>
  <c r="AF1922" i="1" s="1"/>
  <c r="B1922" i="1" s="1"/>
  <c r="J1925" i="1"/>
  <c r="N1925" i="1"/>
  <c r="Q1925" i="1" s="1"/>
  <c r="U1925" i="1" s="1"/>
  <c r="F1926" i="1"/>
  <c r="N1926" i="1" l="1"/>
  <c r="Q1926" i="1" s="1"/>
  <c r="U1926" i="1" s="1"/>
  <c r="J1926" i="1"/>
  <c r="F1927" i="1"/>
  <c r="T1923" i="1"/>
  <c r="V1923" i="1" s="1"/>
  <c r="AF1923" i="1" s="1"/>
  <c r="B1923" i="1" s="1"/>
  <c r="S1923" i="1"/>
  <c r="AE1923" i="1" s="1"/>
  <c r="R1924" i="1"/>
  <c r="T1924" i="1" l="1"/>
  <c r="V1924" i="1" s="1"/>
  <c r="AF1924" i="1" s="1"/>
  <c r="B1924" i="1" s="1"/>
  <c r="R1925" i="1"/>
  <c r="S1924" i="1"/>
  <c r="AE1924" i="1" s="1"/>
  <c r="N1927" i="1"/>
  <c r="Q1927" i="1" s="1"/>
  <c r="U1927" i="1" s="1"/>
  <c r="J1927" i="1"/>
  <c r="F1928" i="1"/>
  <c r="J1928" i="1" l="1"/>
  <c r="N1928" i="1"/>
  <c r="Q1928" i="1" s="1"/>
  <c r="U1928" i="1" s="1"/>
  <c r="F1929" i="1"/>
  <c r="T1925" i="1"/>
  <c r="V1925" i="1" s="1"/>
  <c r="AF1925" i="1" s="1"/>
  <c r="B1925" i="1" s="1"/>
  <c r="R1926" i="1"/>
  <c r="S1925" i="1"/>
  <c r="AE1925" i="1" s="1"/>
  <c r="R1927" i="1" l="1"/>
  <c r="T1926" i="1"/>
  <c r="V1926" i="1" s="1"/>
  <c r="AF1926" i="1" s="1"/>
  <c r="B1926" i="1" s="1"/>
  <c r="S1926" i="1"/>
  <c r="AE1926" i="1" s="1"/>
  <c r="J1929" i="1"/>
  <c r="N1929" i="1"/>
  <c r="Q1929" i="1" s="1"/>
  <c r="U1929" i="1" s="1"/>
  <c r="F1930" i="1"/>
  <c r="J1930" i="1" l="1"/>
  <c r="N1930" i="1"/>
  <c r="Q1930" i="1" s="1"/>
  <c r="U1930" i="1" s="1"/>
  <c r="F1931" i="1"/>
  <c r="R1928" i="1"/>
  <c r="T1927" i="1"/>
  <c r="V1927" i="1" s="1"/>
  <c r="AF1927" i="1" s="1"/>
  <c r="B1927" i="1" s="1"/>
  <c r="S1927" i="1"/>
  <c r="AE1927" i="1" s="1"/>
  <c r="S1928" i="1" l="1"/>
  <c r="AE1928" i="1" s="1"/>
  <c r="T1928" i="1"/>
  <c r="V1928" i="1" s="1"/>
  <c r="AF1928" i="1" s="1"/>
  <c r="B1928" i="1" s="1"/>
  <c r="R1929" i="1"/>
  <c r="N1931" i="1"/>
  <c r="Q1931" i="1" s="1"/>
  <c r="U1931" i="1" s="1"/>
  <c r="J1931" i="1"/>
  <c r="F1932" i="1"/>
  <c r="N1932" i="1" l="1"/>
  <c r="Q1932" i="1" s="1"/>
  <c r="U1932" i="1" s="1"/>
  <c r="J1932" i="1"/>
  <c r="F1933" i="1"/>
  <c r="R1930" i="1"/>
  <c r="T1929" i="1"/>
  <c r="V1929" i="1" s="1"/>
  <c r="AF1929" i="1" s="1"/>
  <c r="B1929" i="1" s="1"/>
  <c r="S1929" i="1"/>
  <c r="AE1929" i="1" s="1"/>
  <c r="T1930" i="1" l="1"/>
  <c r="V1930" i="1" s="1"/>
  <c r="AF1930" i="1" s="1"/>
  <c r="B1930" i="1" s="1"/>
  <c r="S1930" i="1"/>
  <c r="AE1930" i="1" s="1"/>
  <c r="R1931" i="1"/>
  <c r="J1933" i="1"/>
  <c r="N1933" i="1"/>
  <c r="Q1933" i="1" s="1"/>
  <c r="U1933" i="1" s="1"/>
  <c r="F1934" i="1"/>
  <c r="N1934" i="1" l="1"/>
  <c r="Q1934" i="1" s="1"/>
  <c r="U1934" i="1" s="1"/>
  <c r="J1934" i="1"/>
  <c r="F1935" i="1"/>
  <c r="R1932" i="1"/>
  <c r="T1931" i="1"/>
  <c r="V1931" i="1" s="1"/>
  <c r="AF1931" i="1" s="1"/>
  <c r="B1931" i="1" s="1"/>
  <c r="S1931" i="1"/>
  <c r="AE1931" i="1" s="1"/>
  <c r="R1933" i="1" l="1"/>
  <c r="S1932" i="1"/>
  <c r="AE1932" i="1" s="1"/>
  <c r="T1932" i="1"/>
  <c r="V1932" i="1" s="1"/>
  <c r="AF1932" i="1" s="1"/>
  <c r="B1932" i="1" s="1"/>
  <c r="N1935" i="1"/>
  <c r="Q1935" i="1" s="1"/>
  <c r="U1935" i="1" s="1"/>
  <c r="J1935" i="1"/>
  <c r="F1936" i="1"/>
  <c r="J1936" i="1" l="1"/>
  <c r="N1936" i="1"/>
  <c r="Q1936" i="1" s="1"/>
  <c r="U1936" i="1" s="1"/>
  <c r="F1937" i="1"/>
  <c r="S1933" i="1"/>
  <c r="AE1933" i="1" s="1"/>
  <c r="R1934" i="1"/>
  <c r="T1933" i="1"/>
  <c r="V1933" i="1" s="1"/>
  <c r="AF1933" i="1" s="1"/>
  <c r="B1933" i="1" s="1"/>
  <c r="S1934" i="1" l="1"/>
  <c r="AE1934" i="1" s="1"/>
  <c r="R1935" i="1"/>
  <c r="T1934" i="1"/>
  <c r="V1934" i="1" s="1"/>
  <c r="AF1934" i="1" s="1"/>
  <c r="B1934" i="1" s="1"/>
  <c r="F1938" i="1"/>
  <c r="N1937" i="1"/>
  <c r="J1937" i="1"/>
  <c r="O1938" i="1" l="1"/>
  <c r="Q1937" i="1"/>
  <c r="U1937" i="1" s="1"/>
  <c r="N1938" i="1"/>
  <c r="J1938" i="1"/>
  <c r="F1939" i="1"/>
  <c r="T1935" i="1"/>
  <c r="V1935" i="1" s="1"/>
  <c r="AF1935" i="1" s="1"/>
  <c r="B1935" i="1" s="1"/>
  <c r="S1935" i="1"/>
  <c r="AE1935" i="1" s="1"/>
  <c r="R1936" i="1"/>
  <c r="N1939" i="1" l="1"/>
  <c r="J1939" i="1"/>
  <c r="F1940" i="1"/>
  <c r="S1936" i="1"/>
  <c r="AE1936" i="1" s="1"/>
  <c r="R1937" i="1"/>
  <c r="T1936" i="1"/>
  <c r="V1936" i="1" s="1"/>
  <c r="AF1936" i="1" s="1"/>
  <c r="B1936" i="1" s="1"/>
  <c r="O1939" i="1"/>
  <c r="O1940" i="1" s="1"/>
  <c r="O1941" i="1" s="1"/>
  <c r="O1942" i="1" s="1"/>
  <c r="O1943" i="1" s="1"/>
  <c r="O1944" i="1" s="1"/>
  <c r="O1945" i="1" s="1"/>
  <c r="O1946" i="1" s="1"/>
  <c r="O1947" i="1" s="1"/>
  <c r="O1948" i="1" s="1"/>
  <c r="O1949" i="1" s="1"/>
  <c r="O1950" i="1" s="1"/>
  <c r="O1951" i="1" s="1"/>
  <c r="O1952" i="1" s="1"/>
  <c r="O1953" i="1" s="1"/>
  <c r="O1954" i="1" s="1"/>
  <c r="O1955" i="1" s="1"/>
  <c r="O1956" i="1" s="1"/>
  <c r="O1957" i="1" s="1"/>
  <c r="O1958" i="1" s="1"/>
  <c r="O1959" i="1" s="1"/>
  <c r="O1960" i="1" s="1"/>
  <c r="O1961" i="1" s="1"/>
  <c r="O1962" i="1" s="1"/>
  <c r="O1963" i="1" s="1"/>
  <c r="O1964" i="1" s="1"/>
  <c r="O1965" i="1" s="1"/>
  <c r="P1938" i="1"/>
  <c r="P1939" i="1" s="1"/>
  <c r="P1940" i="1" s="1"/>
  <c r="P1941" i="1" s="1"/>
  <c r="P1942" i="1" s="1"/>
  <c r="P1943" i="1" s="1"/>
  <c r="P1944" i="1" s="1"/>
  <c r="P1945" i="1" s="1"/>
  <c r="P1946" i="1" s="1"/>
  <c r="P1947" i="1" s="1"/>
  <c r="P1948" i="1" s="1"/>
  <c r="P1949" i="1" s="1"/>
  <c r="P1950" i="1" s="1"/>
  <c r="P1951" i="1" s="1"/>
  <c r="P1952" i="1" s="1"/>
  <c r="P1953" i="1" s="1"/>
  <c r="P1954" i="1" s="1"/>
  <c r="P1955" i="1" s="1"/>
  <c r="P1956" i="1" s="1"/>
  <c r="P1957" i="1" s="1"/>
  <c r="P1958" i="1" s="1"/>
  <c r="P1959" i="1" s="1"/>
  <c r="P1960" i="1" s="1"/>
  <c r="P1961" i="1" s="1"/>
  <c r="P1962" i="1" s="1"/>
  <c r="P1963" i="1" s="1"/>
  <c r="P1964" i="1" s="1"/>
  <c r="P1965" i="1" s="1"/>
  <c r="Q1938" i="1" l="1"/>
  <c r="U1938" i="1" s="1"/>
  <c r="S1937" i="1"/>
  <c r="R1938" i="1"/>
  <c r="T1937" i="1"/>
  <c r="V1937" i="1" s="1"/>
  <c r="AF1937" i="1" s="1"/>
  <c r="B1937" i="1" s="1"/>
  <c r="N1940" i="1"/>
  <c r="Q1940" i="1" s="1"/>
  <c r="U1940" i="1" s="1"/>
  <c r="J1940" i="1"/>
  <c r="F1941" i="1"/>
  <c r="Q1939" i="1"/>
  <c r="U1939" i="1" s="1"/>
  <c r="N1941" i="1" l="1"/>
  <c r="Q1941" i="1" s="1"/>
  <c r="U1941" i="1" s="1"/>
  <c r="J1941" i="1"/>
  <c r="F1942" i="1"/>
  <c r="R1939" i="1"/>
  <c r="S1938" i="1"/>
  <c r="AE1938" i="1" s="1"/>
  <c r="T1938" i="1"/>
  <c r="V1938" i="1" s="1"/>
  <c r="AF1938" i="1" s="1"/>
  <c r="B1938" i="1" s="1"/>
  <c r="AE1937" i="1"/>
  <c r="Z1937" i="1"/>
  <c r="AG1937" i="1" l="1"/>
  <c r="S1939" i="1"/>
  <c r="AE1939" i="1" s="1"/>
  <c r="T1939" i="1"/>
  <c r="V1939" i="1" s="1"/>
  <c r="AF1939" i="1" s="1"/>
  <c r="B1939" i="1" s="1"/>
  <c r="R1940" i="1"/>
  <c r="N1942" i="1"/>
  <c r="Q1942" i="1" s="1"/>
  <c r="U1942" i="1" s="1"/>
  <c r="J1942" i="1"/>
  <c r="F1943" i="1"/>
  <c r="S1940" i="1" l="1"/>
  <c r="AE1940" i="1" s="1"/>
  <c r="R1941" i="1"/>
  <c r="T1940" i="1"/>
  <c r="V1940" i="1" s="1"/>
  <c r="AF1940" i="1" s="1"/>
  <c r="B1940" i="1" s="1"/>
  <c r="N1943" i="1"/>
  <c r="Q1943" i="1" s="1"/>
  <c r="U1943" i="1" s="1"/>
  <c r="J1943" i="1"/>
  <c r="F1944" i="1"/>
  <c r="T1941" i="1" l="1"/>
  <c r="V1941" i="1" s="1"/>
  <c r="AF1941" i="1" s="1"/>
  <c r="B1941" i="1" s="1"/>
  <c r="S1941" i="1"/>
  <c r="AE1941" i="1" s="1"/>
  <c r="R1942" i="1"/>
  <c r="J1944" i="1"/>
  <c r="N1944" i="1"/>
  <c r="Q1944" i="1" s="1"/>
  <c r="U1944" i="1" s="1"/>
  <c r="F1945" i="1"/>
  <c r="N1945" i="1" l="1"/>
  <c r="Q1945" i="1" s="1"/>
  <c r="U1945" i="1" s="1"/>
  <c r="J1945" i="1"/>
  <c r="F1946" i="1"/>
  <c r="R1943" i="1"/>
  <c r="T1942" i="1"/>
  <c r="V1942" i="1" s="1"/>
  <c r="AF1942" i="1" s="1"/>
  <c r="B1942" i="1" s="1"/>
  <c r="S1942" i="1"/>
  <c r="AE1942" i="1" s="1"/>
  <c r="R1944" i="1" l="1"/>
  <c r="T1943" i="1"/>
  <c r="V1943" i="1" s="1"/>
  <c r="AF1943" i="1" s="1"/>
  <c r="B1943" i="1" s="1"/>
  <c r="S1943" i="1"/>
  <c r="AE1943" i="1" s="1"/>
  <c r="J1946" i="1"/>
  <c r="N1946" i="1"/>
  <c r="Q1946" i="1" s="1"/>
  <c r="U1946" i="1" s="1"/>
  <c r="F1947" i="1"/>
  <c r="J1947" i="1" l="1"/>
  <c r="N1947" i="1"/>
  <c r="Q1947" i="1" s="1"/>
  <c r="U1947" i="1" s="1"/>
  <c r="F1948" i="1"/>
  <c r="R1945" i="1"/>
  <c r="T1944" i="1"/>
  <c r="V1944" i="1" s="1"/>
  <c r="AF1944" i="1" s="1"/>
  <c r="B1944" i="1" s="1"/>
  <c r="S1944" i="1"/>
  <c r="AE1944" i="1" s="1"/>
  <c r="R1946" i="1" l="1"/>
  <c r="S1945" i="1"/>
  <c r="AE1945" i="1" s="1"/>
  <c r="T1945" i="1"/>
  <c r="V1945" i="1" s="1"/>
  <c r="AF1945" i="1" s="1"/>
  <c r="B1945" i="1" s="1"/>
  <c r="N1948" i="1"/>
  <c r="Q1948" i="1" s="1"/>
  <c r="U1948" i="1" s="1"/>
  <c r="J1948" i="1"/>
  <c r="F1949" i="1"/>
  <c r="J1949" i="1" l="1"/>
  <c r="N1949" i="1"/>
  <c r="Q1949" i="1" s="1"/>
  <c r="U1949" i="1" s="1"/>
  <c r="F1950" i="1"/>
  <c r="T1946" i="1"/>
  <c r="V1946" i="1" s="1"/>
  <c r="AF1946" i="1" s="1"/>
  <c r="B1946" i="1" s="1"/>
  <c r="R1947" i="1"/>
  <c r="S1946" i="1"/>
  <c r="AE1946" i="1" s="1"/>
  <c r="T1947" i="1" l="1"/>
  <c r="V1947" i="1" s="1"/>
  <c r="AF1947" i="1" s="1"/>
  <c r="B1947" i="1" s="1"/>
  <c r="R1948" i="1"/>
  <c r="S1947" i="1"/>
  <c r="AE1947" i="1" s="1"/>
  <c r="J1950" i="1"/>
  <c r="N1950" i="1"/>
  <c r="Q1950" i="1" s="1"/>
  <c r="U1950" i="1" s="1"/>
  <c r="F1951" i="1"/>
  <c r="T1948" i="1" l="1"/>
  <c r="V1948" i="1" s="1"/>
  <c r="AF1948" i="1" s="1"/>
  <c r="B1948" i="1" s="1"/>
  <c r="R1949" i="1"/>
  <c r="S1948" i="1"/>
  <c r="AE1948" i="1" s="1"/>
  <c r="N1951" i="1"/>
  <c r="Q1951" i="1" s="1"/>
  <c r="U1951" i="1" s="1"/>
  <c r="J1951" i="1"/>
  <c r="F1952" i="1"/>
  <c r="J1952" i="1" l="1"/>
  <c r="N1952" i="1"/>
  <c r="Q1952" i="1" s="1"/>
  <c r="U1952" i="1" s="1"/>
  <c r="F1953" i="1"/>
  <c r="R1950" i="1"/>
  <c r="S1949" i="1"/>
  <c r="AE1949" i="1" s="1"/>
  <c r="T1949" i="1"/>
  <c r="V1949" i="1" s="1"/>
  <c r="AF1949" i="1" s="1"/>
  <c r="B1949" i="1" s="1"/>
  <c r="T1950" i="1" l="1"/>
  <c r="V1950" i="1" s="1"/>
  <c r="AF1950" i="1" s="1"/>
  <c r="B1950" i="1" s="1"/>
  <c r="R1951" i="1"/>
  <c r="S1950" i="1"/>
  <c r="AE1950" i="1" s="1"/>
  <c r="J1953" i="1"/>
  <c r="N1953" i="1"/>
  <c r="Q1953" i="1" s="1"/>
  <c r="U1953" i="1" s="1"/>
  <c r="F1954" i="1"/>
  <c r="S1951" i="1" l="1"/>
  <c r="AE1951" i="1" s="1"/>
  <c r="T1951" i="1"/>
  <c r="V1951" i="1" s="1"/>
  <c r="AF1951" i="1" s="1"/>
  <c r="B1951" i="1" s="1"/>
  <c r="R1952" i="1"/>
  <c r="N1954" i="1"/>
  <c r="Q1954" i="1" s="1"/>
  <c r="U1954" i="1" s="1"/>
  <c r="J1954" i="1"/>
  <c r="F1955" i="1"/>
  <c r="N1955" i="1" l="1"/>
  <c r="Q1955" i="1" s="1"/>
  <c r="U1955" i="1" s="1"/>
  <c r="J1955" i="1"/>
  <c r="F1956" i="1"/>
  <c r="T1952" i="1"/>
  <c r="V1952" i="1" s="1"/>
  <c r="AF1952" i="1" s="1"/>
  <c r="B1952" i="1" s="1"/>
  <c r="S1952" i="1"/>
  <c r="AE1952" i="1" s="1"/>
  <c r="R1953" i="1"/>
  <c r="R1954" i="1" l="1"/>
  <c r="S1953" i="1"/>
  <c r="AE1953" i="1" s="1"/>
  <c r="T1953" i="1"/>
  <c r="V1953" i="1" s="1"/>
  <c r="AF1953" i="1" s="1"/>
  <c r="B1953" i="1" s="1"/>
  <c r="J1956" i="1"/>
  <c r="N1956" i="1"/>
  <c r="Q1956" i="1" s="1"/>
  <c r="U1956" i="1" s="1"/>
  <c r="F1957" i="1"/>
  <c r="N1957" i="1" l="1"/>
  <c r="Q1957" i="1" s="1"/>
  <c r="U1957" i="1" s="1"/>
  <c r="J1957" i="1"/>
  <c r="F1958" i="1"/>
  <c r="R1955" i="1"/>
  <c r="T1954" i="1"/>
  <c r="V1954" i="1" s="1"/>
  <c r="AF1954" i="1" s="1"/>
  <c r="B1954" i="1" s="1"/>
  <c r="S1954" i="1"/>
  <c r="AE1954" i="1" s="1"/>
  <c r="T1955" i="1" l="1"/>
  <c r="V1955" i="1" s="1"/>
  <c r="AF1955" i="1" s="1"/>
  <c r="B1955" i="1" s="1"/>
  <c r="S1955" i="1"/>
  <c r="AE1955" i="1" s="1"/>
  <c r="R1956" i="1"/>
  <c r="N1958" i="1"/>
  <c r="Q1958" i="1" s="1"/>
  <c r="U1958" i="1" s="1"/>
  <c r="J1958" i="1"/>
  <c r="F1959" i="1"/>
  <c r="J1959" i="1" l="1"/>
  <c r="N1959" i="1"/>
  <c r="Q1959" i="1" s="1"/>
  <c r="U1959" i="1" s="1"/>
  <c r="F1960" i="1"/>
  <c r="T1956" i="1"/>
  <c r="V1956" i="1" s="1"/>
  <c r="AF1956" i="1" s="1"/>
  <c r="B1956" i="1" s="1"/>
  <c r="S1956" i="1"/>
  <c r="AE1956" i="1" s="1"/>
  <c r="R1957" i="1"/>
  <c r="T1957" i="1" l="1"/>
  <c r="V1957" i="1" s="1"/>
  <c r="AF1957" i="1" s="1"/>
  <c r="B1957" i="1" s="1"/>
  <c r="S1957" i="1"/>
  <c r="AE1957" i="1" s="1"/>
  <c r="R1958" i="1"/>
  <c r="J1960" i="1"/>
  <c r="N1960" i="1"/>
  <c r="Q1960" i="1" s="1"/>
  <c r="U1960" i="1" s="1"/>
  <c r="F1961" i="1"/>
  <c r="N1961" i="1" l="1"/>
  <c r="Q1961" i="1" s="1"/>
  <c r="U1961" i="1" s="1"/>
  <c r="J1961" i="1"/>
  <c r="F1962" i="1"/>
  <c r="T1958" i="1"/>
  <c r="V1958" i="1" s="1"/>
  <c r="AF1958" i="1" s="1"/>
  <c r="B1958" i="1" s="1"/>
  <c r="S1958" i="1"/>
  <c r="AE1958" i="1" s="1"/>
  <c r="R1959" i="1"/>
  <c r="S1959" i="1" l="1"/>
  <c r="AE1959" i="1" s="1"/>
  <c r="T1959" i="1"/>
  <c r="V1959" i="1" s="1"/>
  <c r="AF1959" i="1" s="1"/>
  <c r="B1959" i="1" s="1"/>
  <c r="R1960" i="1"/>
  <c r="N1962" i="1"/>
  <c r="Q1962" i="1" s="1"/>
  <c r="U1962" i="1" s="1"/>
  <c r="J1962" i="1"/>
  <c r="F1963" i="1"/>
  <c r="J1963" i="1" l="1"/>
  <c r="N1963" i="1"/>
  <c r="Q1963" i="1" s="1"/>
  <c r="U1963" i="1" s="1"/>
  <c r="F1964" i="1"/>
  <c r="R1961" i="1"/>
  <c r="T1960" i="1"/>
  <c r="V1960" i="1" s="1"/>
  <c r="AF1960" i="1" s="1"/>
  <c r="B1960" i="1" s="1"/>
  <c r="S1960" i="1"/>
  <c r="AE1960" i="1" s="1"/>
  <c r="R1962" i="1" l="1"/>
  <c r="T1961" i="1"/>
  <c r="V1961" i="1" s="1"/>
  <c r="AF1961" i="1" s="1"/>
  <c r="B1961" i="1" s="1"/>
  <c r="S1961" i="1"/>
  <c r="AE1961" i="1" s="1"/>
  <c r="J1964" i="1"/>
  <c r="N1964" i="1"/>
  <c r="Q1964" i="1" s="1"/>
  <c r="U1964" i="1" s="1"/>
  <c r="F1965" i="1"/>
  <c r="J1965" i="1" l="1"/>
  <c r="N1965" i="1"/>
  <c r="F1966" i="1"/>
  <c r="T1962" i="1"/>
  <c r="V1962" i="1" s="1"/>
  <c r="AF1962" i="1" s="1"/>
  <c r="B1962" i="1" s="1"/>
  <c r="S1962" i="1"/>
  <c r="AE1962" i="1" s="1"/>
  <c r="R1963" i="1"/>
  <c r="J1966" i="1" l="1"/>
  <c r="N1966" i="1"/>
  <c r="F1967" i="1"/>
  <c r="S1963" i="1"/>
  <c r="AE1963" i="1" s="1"/>
  <c r="T1963" i="1"/>
  <c r="V1963" i="1" s="1"/>
  <c r="AF1963" i="1" s="1"/>
  <c r="B1963" i="1" s="1"/>
  <c r="R1964" i="1"/>
  <c r="O1966" i="1"/>
  <c r="Q1965" i="1"/>
  <c r="U1965" i="1" s="1"/>
  <c r="O1967" i="1" l="1"/>
  <c r="O1968" i="1" s="1"/>
  <c r="O1969" i="1" s="1"/>
  <c r="O1970" i="1" s="1"/>
  <c r="O1971" i="1" s="1"/>
  <c r="O1972" i="1" s="1"/>
  <c r="O1973" i="1" s="1"/>
  <c r="O1974" i="1" s="1"/>
  <c r="O1975" i="1" s="1"/>
  <c r="O1976" i="1" s="1"/>
  <c r="O1977" i="1" s="1"/>
  <c r="O1978" i="1" s="1"/>
  <c r="O1979" i="1" s="1"/>
  <c r="O1980" i="1" s="1"/>
  <c r="O1981" i="1" s="1"/>
  <c r="O1982" i="1" s="1"/>
  <c r="O1983" i="1" s="1"/>
  <c r="O1984" i="1" s="1"/>
  <c r="O1985" i="1" s="1"/>
  <c r="O1986" i="1" s="1"/>
  <c r="O1987" i="1" s="1"/>
  <c r="O1988" i="1" s="1"/>
  <c r="O1989" i="1" s="1"/>
  <c r="O1990" i="1" s="1"/>
  <c r="O1991" i="1" s="1"/>
  <c r="O1992" i="1" s="1"/>
  <c r="O1993" i="1" s="1"/>
  <c r="O1994" i="1" s="1"/>
  <c r="O1995" i="1" s="1"/>
  <c r="O1996" i="1" s="1"/>
  <c r="P1966" i="1"/>
  <c r="P1967" i="1" s="1"/>
  <c r="P1968" i="1" s="1"/>
  <c r="P1969" i="1" s="1"/>
  <c r="P1970" i="1" s="1"/>
  <c r="P1971" i="1" s="1"/>
  <c r="P1972" i="1" s="1"/>
  <c r="P1973" i="1" s="1"/>
  <c r="P1974" i="1" s="1"/>
  <c r="P1975" i="1" s="1"/>
  <c r="P1976" i="1" s="1"/>
  <c r="P1977" i="1" s="1"/>
  <c r="P1978" i="1" s="1"/>
  <c r="P1979" i="1" s="1"/>
  <c r="P1980" i="1" s="1"/>
  <c r="P1981" i="1" s="1"/>
  <c r="P1982" i="1" s="1"/>
  <c r="P1983" i="1" s="1"/>
  <c r="P1984" i="1" s="1"/>
  <c r="P1985" i="1" s="1"/>
  <c r="P1986" i="1" s="1"/>
  <c r="P1987" i="1" s="1"/>
  <c r="P1988" i="1" s="1"/>
  <c r="P1989" i="1" s="1"/>
  <c r="P1990" i="1" s="1"/>
  <c r="P1991" i="1" s="1"/>
  <c r="P1992" i="1" s="1"/>
  <c r="P1993" i="1" s="1"/>
  <c r="P1994" i="1" s="1"/>
  <c r="P1995" i="1" s="1"/>
  <c r="P1996" i="1" s="1"/>
  <c r="N1967" i="1"/>
  <c r="J1967" i="1"/>
  <c r="F1968" i="1"/>
  <c r="T1964" i="1"/>
  <c r="V1964" i="1" s="1"/>
  <c r="AF1964" i="1" s="1"/>
  <c r="B1964" i="1" s="1"/>
  <c r="S1964" i="1"/>
  <c r="AE1964" i="1" s="1"/>
  <c r="R1965" i="1"/>
  <c r="Q1967" i="1" l="1"/>
  <c r="U1967" i="1" s="1"/>
  <c r="Q1966" i="1"/>
  <c r="U1966" i="1" s="1"/>
  <c r="R1966" i="1"/>
  <c r="T1965" i="1"/>
  <c r="V1965" i="1" s="1"/>
  <c r="AF1965" i="1" s="1"/>
  <c r="B1965" i="1" s="1"/>
  <c r="S1965" i="1"/>
  <c r="N1968" i="1"/>
  <c r="Q1968" i="1" s="1"/>
  <c r="U1968" i="1" s="1"/>
  <c r="J1968" i="1"/>
  <c r="F1969" i="1"/>
  <c r="J1969" i="1" l="1"/>
  <c r="N1969" i="1"/>
  <c r="Q1969" i="1" s="1"/>
  <c r="U1969" i="1" s="1"/>
  <c r="F1970" i="1"/>
  <c r="AE1965" i="1"/>
  <c r="Z1965" i="1"/>
  <c r="R1967" i="1"/>
  <c r="T1966" i="1"/>
  <c r="V1966" i="1" s="1"/>
  <c r="AF1966" i="1" s="1"/>
  <c r="B1966" i="1" s="1"/>
  <c r="S1966" i="1"/>
  <c r="AE1966" i="1" s="1"/>
  <c r="AG1965" i="1" l="1"/>
  <c r="R1968" i="1"/>
  <c r="S1967" i="1"/>
  <c r="AE1967" i="1" s="1"/>
  <c r="T1967" i="1"/>
  <c r="V1967" i="1" s="1"/>
  <c r="AF1967" i="1" s="1"/>
  <c r="B1967" i="1" s="1"/>
  <c r="N1970" i="1"/>
  <c r="Q1970" i="1" s="1"/>
  <c r="U1970" i="1" s="1"/>
  <c r="J1970" i="1"/>
  <c r="F1971" i="1"/>
  <c r="J1971" i="1" l="1"/>
  <c r="N1971" i="1"/>
  <c r="Q1971" i="1" s="1"/>
  <c r="U1971" i="1" s="1"/>
  <c r="F1972" i="1"/>
  <c r="R1969" i="1"/>
  <c r="T1968" i="1"/>
  <c r="V1968" i="1" s="1"/>
  <c r="AF1968" i="1" s="1"/>
  <c r="B1968" i="1" s="1"/>
  <c r="S1968" i="1"/>
  <c r="AE1968" i="1" s="1"/>
  <c r="N1972" i="1" l="1"/>
  <c r="Q1972" i="1" s="1"/>
  <c r="U1972" i="1" s="1"/>
  <c r="J1972" i="1"/>
  <c r="F1973" i="1"/>
  <c r="R1970" i="1"/>
  <c r="T1969" i="1"/>
  <c r="V1969" i="1" s="1"/>
  <c r="AF1969" i="1" s="1"/>
  <c r="B1969" i="1" s="1"/>
  <c r="S1969" i="1"/>
  <c r="AE1969" i="1" s="1"/>
  <c r="S1970" i="1" l="1"/>
  <c r="AE1970" i="1" s="1"/>
  <c r="T1970" i="1"/>
  <c r="V1970" i="1" s="1"/>
  <c r="AF1970" i="1" s="1"/>
  <c r="B1970" i="1" s="1"/>
  <c r="R1971" i="1"/>
  <c r="J1973" i="1"/>
  <c r="N1973" i="1"/>
  <c r="Q1973" i="1" s="1"/>
  <c r="U1973" i="1" s="1"/>
  <c r="F1974" i="1"/>
  <c r="N1974" i="1" l="1"/>
  <c r="Q1974" i="1" s="1"/>
  <c r="U1974" i="1" s="1"/>
  <c r="J1974" i="1"/>
  <c r="F1975" i="1"/>
  <c r="R1972" i="1"/>
  <c r="T1971" i="1"/>
  <c r="V1971" i="1" s="1"/>
  <c r="AF1971" i="1" s="1"/>
  <c r="B1971" i="1" s="1"/>
  <c r="S1971" i="1"/>
  <c r="AE1971" i="1" s="1"/>
  <c r="R1973" i="1" l="1"/>
  <c r="S1972" i="1"/>
  <c r="AE1972" i="1" s="1"/>
  <c r="T1972" i="1"/>
  <c r="V1972" i="1" s="1"/>
  <c r="AF1972" i="1" s="1"/>
  <c r="B1972" i="1" s="1"/>
  <c r="N1975" i="1"/>
  <c r="Q1975" i="1" s="1"/>
  <c r="U1975" i="1" s="1"/>
  <c r="J1975" i="1"/>
  <c r="F1976" i="1"/>
  <c r="N1976" i="1" l="1"/>
  <c r="Q1976" i="1" s="1"/>
  <c r="U1976" i="1" s="1"/>
  <c r="J1976" i="1"/>
  <c r="F1977" i="1"/>
  <c r="T1973" i="1"/>
  <c r="V1973" i="1" s="1"/>
  <c r="AF1973" i="1" s="1"/>
  <c r="B1973" i="1" s="1"/>
  <c r="S1973" i="1"/>
  <c r="AE1973" i="1" s="1"/>
  <c r="R1974" i="1"/>
  <c r="S1974" i="1" l="1"/>
  <c r="AE1974" i="1" s="1"/>
  <c r="T1974" i="1"/>
  <c r="V1974" i="1" s="1"/>
  <c r="AF1974" i="1" s="1"/>
  <c r="B1974" i="1" s="1"/>
  <c r="R1975" i="1"/>
  <c r="N1977" i="1"/>
  <c r="Q1977" i="1" s="1"/>
  <c r="U1977" i="1" s="1"/>
  <c r="J1977" i="1"/>
  <c r="F1978" i="1"/>
  <c r="N1978" i="1" l="1"/>
  <c r="Q1978" i="1" s="1"/>
  <c r="U1978" i="1" s="1"/>
  <c r="J1978" i="1"/>
  <c r="F1979" i="1"/>
  <c r="T1975" i="1"/>
  <c r="V1975" i="1" s="1"/>
  <c r="AF1975" i="1" s="1"/>
  <c r="B1975" i="1" s="1"/>
  <c r="S1975" i="1"/>
  <c r="AE1975" i="1" s="1"/>
  <c r="R1976" i="1"/>
  <c r="S1976" i="1" l="1"/>
  <c r="AE1976" i="1" s="1"/>
  <c r="T1976" i="1"/>
  <c r="V1976" i="1" s="1"/>
  <c r="AF1976" i="1" s="1"/>
  <c r="B1976" i="1" s="1"/>
  <c r="R1977" i="1"/>
  <c r="N1979" i="1"/>
  <c r="Q1979" i="1" s="1"/>
  <c r="U1979" i="1" s="1"/>
  <c r="J1979" i="1"/>
  <c r="F1980" i="1"/>
  <c r="N1980" i="1" l="1"/>
  <c r="Q1980" i="1" s="1"/>
  <c r="U1980" i="1" s="1"/>
  <c r="J1980" i="1"/>
  <c r="F1981" i="1"/>
  <c r="S1977" i="1"/>
  <c r="AE1977" i="1" s="1"/>
  <c r="R1978" i="1"/>
  <c r="T1977" i="1"/>
  <c r="V1977" i="1" s="1"/>
  <c r="AF1977" i="1" s="1"/>
  <c r="B1977" i="1" s="1"/>
  <c r="S1978" i="1" l="1"/>
  <c r="AE1978" i="1" s="1"/>
  <c r="R1979" i="1"/>
  <c r="T1978" i="1"/>
  <c r="V1978" i="1" s="1"/>
  <c r="AF1978" i="1" s="1"/>
  <c r="B1978" i="1" s="1"/>
  <c r="N1981" i="1"/>
  <c r="Q1981" i="1" s="1"/>
  <c r="U1981" i="1" s="1"/>
  <c r="J1981" i="1"/>
  <c r="F1982" i="1"/>
  <c r="N1982" i="1" l="1"/>
  <c r="Q1982" i="1" s="1"/>
  <c r="U1982" i="1" s="1"/>
  <c r="J1982" i="1"/>
  <c r="F1983" i="1"/>
  <c r="S1979" i="1"/>
  <c r="AE1979" i="1" s="1"/>
  <c r="R1980" i="1"/>
  <c r="T1979" i="1"/>
  <c r="V1979" i="1" s="1"/>
  <c r="AF1979" i="1" s="1"/>
  <c r="B1979" i="1" s="1"/>
  <c r="S1980" i="1" l="1"/>
  <c r="AE1980" i="1" s="1"/>
  <c r="T1980" i="1"/>
  <c r="V1980" i="1" s="1"/>
  <c r="AF1980" i="1" s="1"/>
  <c r="B1980" i="1" s="1"/>
  <c r="R1981" i="1"/>
  <c r="N1983" i="1"/>
  <c r="Q1983" i="1" s="1"/>
  <c r="U1983" i="1" s="1"/>
  <c r="J1983" i="1"/>
  <c r="F1984" i="1"/>
  <c r="J1984" i="1" l="1"/>
  <c r="N1984" i="1"/>
  <c r="Q1984" i="1" s="1"/>
  <c r="U1984" i="1" s="1"/>
  <c r="F1985" i="1"/>
  <c r="R1982" i="1"/>
  <c r="S1981" i="1"/>
  <c r="AE1981" i="1" s="1"/>
  <c r="T1981" i="1"/>
  <c r="V1981" i="1" s="1"/>
  <c r="AF1981" i="1" s="1"/>
  <c r="B1981" i="1" s="1"/>
  <c r="T1982" i="1" l="1"/>
  <c r="V1982" i="1" s="1"/>
  <c r="AF1982" i="1" s="1"/>
  <c r="B1982" i="1" s="1"/>
  <c r="R1983" i="1"/>
  <c r="S1982" i="1"/>
  <c r="AE1982" i="1" s="1"/>
  <c r="J1985" i="1"/>
  <c r="N1985" i="1"/>
  <c r="Q1985" i="1" s="1"/>
  <c r="U1985" i="1" s="1"/>
  <c r="F1986" i="1"/>
  <c r="J1986" i="1" l="1"/>
  <c r="N1986" i="1"/>
  <c r="Q1986" i="1" s="1"/>
  <c r="U1986" i="1" s="1"/>
  <c r="F1987" i="1"/>
  <c r="R1984" i="1"/>
  <c r="S1983" i="1"/>
  <c r="AE1983" i="1" s="1"/>
  <c r="T1983" i="1"/>
  <c r="V1983" i="1" s="1"/>
  <c r="AF1983" i="1" s="1"/>
  <c r="B1983" i="1" s="1"/>
  <c r="T1984" i="1" l="1"/>
  <c r="V1984" i="1" s="1"/>
  <c r="AF1984" i="1" s="1"/>
  <c r="B1984" i="1" s="1"/>
  <c r="R1985" i="1"/>
  <c r="S1984" i="1"/>
  <c r="AE1984" i="1" s="1"/>
  <c r="J1987" i="1"/>
  <c r="N1987" i="1"/>
  <c r="Q1987" i="1" s="1"/>
  <c r="U1987" i="1" s="1"/>
  <c r="F1988" i="1"/>
  <c r="J1988" i="1" l="1"/>
  <c r="N1988" i="1"/>
  <c r="Q1988" i="1" s="1"/>
  <c r="U1988" i="1" s="1"/>
  <c r="F1989" i="1"/>
  <c r="S1985" i="1"/>
  <c r="AE1985" i="1" s="1"/>
  <c r="T1985" i="1"/>
  <c r="V1985" i="1" s="1"/>
  <c r="AF1985" i="1" s="1"/>
  <c r="B1985" i="1" s="1"/>
  <c r="R1986" i="1"/>
  <c r="T1986" i="1" l="1"/>
  <c r="V1986" i="1" s="1"/>
  <c r="AF1986" i="1" s="1"/>
  <c r="B1986" i="1" s="1"/>
  <c r="R1987" i="1"/>
  <c r="S1986" i="1"/>
  <c r="AE1986" i="1" s="1"/>
  <c r="N1989" i="1"/>
  <c r="Q1989" i="1" s="1"/>
  <c r="U1989" i="1" s="1"/>
  <c r="J1989" i="1"/>
  <c r="F1990" i="1"/>
  <c r="J1990" i="1" l="1"/>
  <c r="N1990" i="1"/>
  <c r="Q1990" i="1" s="1"/>
  <c r="U1990" i="1" s="1"/>
  <c r="F1991" i="1"/>
  <c r="S1987" i="1"/>
  <c r="AE1987" i="1" s="1"/>
  <c r="T1987" i="1"/>
  <c r="V1987" i="1" s="1"/>
  <c r="AF1987" i="1" s="1"/>
  <c r="B1987" i="1" s="1"/>
  <c r="R1988" i="1"/>
  <c r="R1989" i="1" l="1"/>
  <c r="T1988" i="1"/>
  <c r="V1988" i="1" s="1"/>
  <c r="AF1988" i="1" s="1"/>
  <c r="B1988" i="1" s="1"/>
  <c r="S1988" i="1"/>
  <c r="AE1988" i="1" s="1"/>
  <c r="N1991" i="1"/>
  <c r="Q1991" i="1" s="1"/>
  <c r="U1991" i="1" s="1"/>
  <c r="J1991" i="1"/>
  <c r="F1992" i="1"/>
  <c r="N1992" i="1" l="1"/>
  <c r="Q1992" i="1" s="1"/>
  <c r="U1992" i="1" s="1"/>
  <c r="J1992" i="1"/>
  <c r="F1993" i="1"/>
  <c r="S1989" i="1"/>
  <c r="AE1989" i="1" s="1"/>
  <c r="R1990" i="1"/>
  <c r="T1989" i="1"/>
  <c r="V1989" i="1" s="1"/>
  <c r="AF1989" i="1" s="1"/>
  <c r="B1989" i="1" s="1"/>
  <c r="R1991" i="1" l="1"/>
  <c r="T1990" i="1"/>
  <c r="V1990" i="1" s="1"/>
  <c r="AF1990" i="1" s="1"/>
  <c r="B1990" i="1" s="1"/>
  <c r="S1990" i="1"/>
  <c r="AE1990" i="1" s="1"/>
  <c r="J1993" i="1"/>
  <c r="N1993" i="1"/>
  <c r="Q1993" i="1" s="1"/>
  <c r="U1993" i="1" s="1"/>
  <c r="F1994" i="1"/>
  <c r="J1994" i="1" l="1"/>
  <c r="N1994" i="1"/>
  <c r="Q1994" i="1" s="1"/>
  <c r="U1994" i="1" s="1"/>
  <c r="F1995" i="1"/>
  <c r="S1991" i="1"/>
  <c r="AE1991" i="1" s="1"/>
  <c r="R1992" i="1"/>
  <c r="T1991" i="1"/>
  <c r="V1991" i="1" s="1"/>
  <c r="AF1991" i="1" s="1"/>
  <c r="B1991" i="1" s="1"/>
  <c r="R1993" i="1" l="1"/>
  <c r="T1992" i="1"/>
  <c r="V1992" i="1" s="1"/>
  <c r="AF1992" i="1" s="1"/>
  <c r="B1992" i="1" s="1"/>
  <c r="S1992" i="1"/>
  <c r="AE1992" i="1" s="1"/>
  <c r="J1995" i="1"/>
  <c r="N1995" i="1"/>
  <c r="Q1995" i="1" s="1"/>
  <c r="U1995" i="1" s="1"/>
  <c r="F1996" i="1"/>
  <c r="N1996" i="1" l="1"/>
  <c r="J1996" i="1"/>
  <c r="F1997" i="1"/>
  <c r="R1994" i="1"/>
  <c r="T1993" i="1"/>
  <c r="V1993" i="1" s="1"/>
  <c r="AF1993" i="1" s="1"/>
  <c r="B1993" i="1" s="1"/>
  <c r="S1993" i="1"/>
  <c r="AE1993" i="1" s="1"/>
  <c r="R1995" i="1" l="1"/>
  <c r="S1994" i="1"/>
  <c r="AE1994" i="1" s="1"/>
  <c r="T1994" i="1"/>
  <c r="V1994" i="1" s="1"/>
  <c r="AF1994" i="1" s="1"/>
  <c r="B1994" i="1" s="1"/>
  <c r="J1997" i="1"/>
  <c r="N1997" i="1"/>
  <c r="F1998" i="1"/>
  <c r="O1997" i="1"/>
  <c r="Q1996" i="1"/>
  <c r="U1996" i="1" s="1"/>
  <c r="O1998" i="1" l="1"/>
  <c r="O1999" i="1" s="1"/>
  <c r="O2000" i="1" s="1"/>
  <c r="O2001" i="1" s="1"/>
  <c r="O2002" i="1" s="1"/>
  <c r="O2003" i="1" s="1"/>
  <c r="O2004" i="1" s="1"/>
  <c r="O2005" i="1" s="1"/>
  <c r="O2006" i="1" s="1"/>
  <c r="O2007" i="1" s="1"/>
  <c r="O2008" i="1" s="1"/>
  <c r="O2009" i="1" s="1"/>
  <c r="O2010" i="1" s="1"/>
  <c r="O2011" i="1" s="1"/>
  <c r="O2012" i="1" s="1"/>
  <c r="O2013" i="1" s="1"/>
  <c r="O2014" i="1" s="1"/>
  <c r="O2015" i="1" s="1"/>
  <c r="O2016" i="1" s="1"/>
  <c r="O2017" i="1" s="1"/>
  <c r="O2018" i="1" s="1"/>
  <c r="O2019" i="1" s="1"/>
  <c r="O2020" i="1" s="1"/>
  <c r="O2021" i="1" s="1"/>
  <c r="O2022" i="1" s="1"/>
  <c r="O2023" i="1" s="1"/>
  <c r="O2024" i="1" s="1"/>
  <c r="O2025" i="1" s="1"/>
  <c r="O2026" i="1" s="1"/>
  <c r="P1997" i="1"/>
  <c r="P1998" i="1" s="1"/>
  <c r="P1999" i="1" s="1"/>
  <c r="P2000" i="1" s="1"/>
  <c r="P2001" i="1" s="1"/>
  <c r="P2002" i="1" s="1"/>
  <c r="P2003" i="1" s="1"/>
  <c r="P2004" i="1" s="1"/>
  <c r="P2005" i="1" s="1"/>
  <c r="P2006" i="1" s="1"/>
  <c r="P2007" i="1" s="1"/>
  <c r="P2008" i="1" s="1"/>
  <c r="P2009" i="1" s="1"/>
  <c r="P2010" i="1" s="1"/>
  <c r="P2011" i="1" s="1"/>
  <c r="P2012" i="1" s="1"/>
  <c r="P2013" i="1" s="1"/>
  <c r="P2014" i="1" s="1"/>
  <c r="P2015" i="1" s="1"/>
  <c r="P2016" i="1" s="1"/>
  <c r="P2017" i="1" s="1"/>
  <c r="P2018" i="1" s="1"/>
  <c r="P2019" i="1" s="1"/>
  <c r="P2020" i="1" s="1"/>
  <c r="P2021" i="1" s="1"/>
  <c r="P2022" i="1" s="1"/>
  <c r="P2023" i="1" s="1"/>
  <c r="P2024" i="1" s="1"/>
  <c r="P2025" i="1" s="1"/>
  <c r="P2026" i="1" s="1"/>
  <c r="N1998" i="1"/>
  <c r="J1998" i="1"/>
  <c r="F1999" i="1"/>
  <c r="R1996" i="1"/>
  <c r="S1995" i="1"/>
  <c r="AE1995" i="1" s="1"/>
  <c r="T1995" i="1"/>
  <c r="V1995" i="1" s="1"/>
  <c r="AF1995" i="1" s="1"/>
  <c r="B1995" i="1" s="1"/>
  <c r="Q1997" i="1" l="1"/>
  <c r="U1997" i="1" s="1"/>
  <c r="Q1998" i="1"/>
  <c r="U1998" i="1" s="1"/>
  <c r="S1996" i="1"/>
  <c r="T1996" i="1"/>
  <c r="V1996" i="1" s="1"/>
  <c r="AF1996" i="1" s="1"/>
  <c r="B1996" i="1" s="1"/>
  <c r="R1997" i="1"/>
  <c r="N1999" i="1"/>
  <c r="Q1999" i="1" s="1"/>
  <c r="U1999" i="1" s="1"/>
  <c r="J1999" i="1"/>
  <c r="F2000" i="1"/>
  <c r="N2000" i="1" l="1"/>
  <c r="Q2000" i="1" s="1"/>
  <c r="U2000" i="1" s="1"/>
  <c r="J2000" i="1"/>
  <c r="F2001" i="1"/>
  <c r="R1998" i="1"/>
  <c r="S1997" i="1"/>
  <c r="AE1997" i="1" s="1"/>
  <c r="T1997" i="1"/>
  <c r="V1997" i="1" s="1"/>
  <c r="AF1997" i="1" s="1"/>
  <c r="B1997" i="1" s="1"/>
  <c r="AE1996" i="1"/>
  <c r="Z1996" i="1"/>
  <c r="AG1996" i="1" l="1"/>
  <c r="R1999" i="1"/>
  <c r="S1998" i="1"/>
  <c r="AE1998" i="1" s="1"/>
  <c r="T1998" i="1"/>
  <c r="V1998" i="1" s="1"/>
  <c r="AF1998" i="1" s="1"/>
  <c r="B1998" i="1" s="1"/>
  <c r="J2001" i="1"/>
  <c r="N2001" i="1"/>
  <c r="Q2001" i="1" s="1"/>
  <c r="U2001" i="1" s="1"/>
  <c r="F2002" i="1"/>
  <c r="N2002" i="1" l="1"/>
  <c r="Q2002" i="1" s="1"/>
  <c r="U2002" i="1" s="1"/>
  <c r="J2002" i="1"/>
  <c r="F2003" i="1"/>
  <c r="S1999" i="1"/>
  <c r="AE1999" i="1" s="1"/>
  <c r="T1999" i="1"/>
  <c r="V1999" i="1" s="1"/>
  <c r="AF1999" i="1" s="1"/>
  <c r="B1999" i="1" s="1"/>
  <c r="R2000" i="1"/>
  <c r="S2000" i="1" l="1"/>
  <c r="AE2000" i="1" s="1"/>
  <c r="T2000" i="1"/>
  <c r="V2000" i="1" s="1"/>
  <c r="AF2000" i="1" s="1"/>
  <c r="B2000" i="1" s="1"/>
  <c r="R2001" i="1"/>
  <c r="J2003" i="1"/>
  <c r="N2003" i="1"/>
  <c r="Q2003" i="1" s="1"/>
  <c r="U2003" i="1" s="1"/>
  <c r="F2004" i="1"/>
  <c r="N2004" i="1" l="1"/>
  <c r="Q2004" i="1" s="1"/>
  <c r="U2004" i="1" s="1"/>
  <c r="J2004" i="1"/>
  <c r="F2005" i="1"/>
  <c r="S2001" i="1"/>
  <c r="AE2001" i="1" s="1"/>
  <c r="R2002" i="1"/>
  <c r="T2001" i="1"/>
  <c r="V2001" i="1" s="1"/>
  <c r="AF2001" i="1" s="1"/>
  <c r="B2001" i="1" s="1"/>
  <c r="T2002" i="1" l="1"/>
  <c r="V2002" i="1" s="1"/>
  <c r="AF2002" i="1" s="1"/>
  <c r="B2002" i="1" s="1"/>
  <c r="R2003" i="1"/>
  <c r="S2002" i="1"/>
  <c r="AE2002" i="1" s="1"/>
  <c r="N2005" i="1"/>
  <c r="Q2005" i="1" s="1"/>
  <c r="U2005" i="1" s="1"/>
  <c r="J2005" i="1"/>
  <c r="F2006" i="1"/>
  <c r="N2006" i="1" l="1"/>
  <c r="Q2006" i="1" s="1"/>
  <c r="U2006" i="1" s="1"/>
  <c r="J2006" i="1"/>
  <c r="F2007" i="1"/>
  <c r="T2003" i="1"/>
  <c r="V2003" i="1" s="1"/>
  <c r="AF2003" i="1" s="1"/>
  <c r="B2003" i="1" s="1"/>
  <c r="S2003" i="1"/>
  <c r="AE2003" i="1" s="1"/>
  <c r="R2004" i="1"/>
  <c r="J2007" i="1" l="1"/>
  <c r="N2007" i="1"/>
  <c r="Q2007" i="1" s="1"/>
  <c r="U2007" i="1" s="1"/>
  <c r="F2008" i="1"/>
  <c r="T2004" i="1"/>
  <c r="V2004" i="1" s="1"/>
  <c r="AF2004" i="1" s="1"/>
  <c r="B2004" i="1" s="1"/>
  <c r="R2005" i="1"/>
  <c r="S2004" i="1"/>
  <c r="AE2004" i="1" s="1"/>
  <c r="R2006" i="1" l="1"/>
  <c r="T2005" i="1"/>
  <c r="V2005" i="1" s="1"/>
  <c r="AF2005" i="1" s="1"/>
  <c r="B2005" i="1" s="1"/>
  <c r="S2005" i="1"/>
  <c r="AE2005" i="1" s="1"/>
  <c r="J2008" i="1"/>
  <c r="N2008" i="1"/>
  <c r="Q2008" i="1" s="1"/>
  <c r="U2008" i="1" s="1"/>
  <c r="F2009" i="1"/>
  <c r="J2009" i="1" l="1"/>
  <c r="N2009" i="1"/>
  <c r="Q2009" i="1" s="1"/>
  <c r="U2009" i="1" s="1"/>
  <c r="F2010" i="1"/>
  <c r="R2007" i="1"/>
  <c r="S2006" i="1"/>
  <c r="AE2006" i="1" s="1"/>
  <c r="T2006" i="1"/>
  <c r="V2006" i="1" s="1"/>
  <c r="AF2006" i="1" s="1"/>
  <c r="B2006" i="1" s="1"/>
  <c r="R2008" i="1" l="1"/>
  <c r="S2007" i="1"/>
  <c r="AE2007" i="1" s="1"/>
  <c r="T2007" i="1"/>
  <c r="V2007" i="1" s="1"/>
  <c r="AF2007" i="1" s="1"/>
  <c r="B2007" i="1" s="1"/>
  <c r="J2010" i="1"/>
  <c r="N2010" i="1"/>
  <c r="Q2010" i="1" s="1"/>
  <c r="U2010" i="1" s="1"/>
  <c r="F2011" i="1"/>
  <c r="J2011" i="1" l="1"/>
  <c r="N2011" i="1"/>
  <c r="Q2011" i="1" s="1"/>
  <c r="U2011" i="1" s="1"/>
  <c r="F2012" i="1"/>
  <c r="R2009" i="1"/>
  <c r="T2008" i="1"/>
  <c r="V2008" i="1" s="1"/>
  <c r="AF2008" i="1" s="1"/>
  <c r="B2008" i="1" s="1"/>
  <c r="S2008" i="1"/>
  <c r="AE2008" i="1" s="1"/>
  <c r="R2010" i="1" l="1"/>
  <c r="T2009" i="1"/>
  <c r="V2009" i="1" s="1"/>
  <c r="AF2009" i="1" s="1"/>
  <c r="B2009" i="1" s="1"/>
  <c r="S2009" i="1"/>
  <c r="AE2009" i="1" s="1"/>
  <c r="N2012" i="1"/>
  <c r="Q2012" i="1" s="1"/>
  <c r="U2012" i="1" s="1"/>
  <c r="J2012" i="1"/>
  <c r="F2013" i="1"/>
  <c r="N2013" i="1" l="1"/>
  <c r="Q2013" i="1" s="1"/>
  <c r="U2013" i="1" s="1"/>
  <c r="J2013" i="1"/>
  <c r="F2014" i="1"/>
  <c r="T2010" i="1"/>
  <c r="V2010" i="1" s="1"/>
  <c r="AF2010" i="1" s="1"/>
  <c r="B2010" i="1" s="1"/>
  <c r="S2010" i="1"/>
  <c r="AE2010" i="1" s="1"/>
  <c r="R2011" i="1"/>
  <c r="R2012" i="1" l="1"/>
  <c r="S2011" i="1"/>
  <c r="AE2011" i="1" s="1"/>
  <c r="T2011" i="1"/>
  <c r="V2011" i="1" s="1"/>
  <c r="AF2011" i="1" s="1"/>
  <c r="B2011" i="1" s="1"/>
  <c r="N2014" i="1"/>
  <c r="Q2014" i="1" s="1"/>
  <c r="U2014" i="1" s="1"/>
  <c r="J2014" i="1"/>
  <c r="F2015" i="1"/>
  <c r="N2015" i="1" l="1"/>
  <c r="Q2015" i="1" s="1"/>
  <c r="U2015" i="1" s="1"/>
  <c r="J2015" i="1"/>
  <c r="F2016" i="1"/>
  <c r="T2012" i="1"/>
  <c r="V2012" i="1" s="1"/>
  <c r="AF2012" i="1" s="1"/>
  <c r="B2012" i="1" s="1"/>
  <c r="S2012" i="1"/>
  <c r="AE2012" i="1" s="1"/>
  <c r="R2013" i="1"/>
  <c r="T2013" i="1" l="1"/>
  <c r="V2013" i="1" s="1"/>
  <c r="AF2013" i="1" s="1"/>
  <c r="B2013" i="1" s="1"/>
  <c r="S2013" i="1"/>
  <c r="AE2013" i="1" s="1"/>
  <c r="R2014" i="1"/>
  <c r="N2016" i="1"/>
  <c r="Q2016" i="1" s="1"/>
  <c r="U2016" i="1" s="1"/>
  <c r="J2016" i="1"/>
  <c r="F2017" i="1"/>
  <c r="J2017" i="1" l="1"/>
  <c r="N2017" i="1"/>
  <c r="Q2017" i="1" s="1"/>
  <c r="U2017" i="1" s="1"/>
  <c r="F2018" i="1"/>
  <c r="R2015" i="1"/>
  <c r="S2014" i="1"/>
  <c r="AE2014" i="1" s="1"/>
  <c r="T2014" i="1"/>
  <c r="V2014" i="1" s="1"/>
  <c r="AF2014" i="1" s="1"/>
  <c r="B2014" i="1" s="1"/>
  <c r="T2015" i="1" l="1"/>
  <c r="V2015" i="1" s="1"/>
  <c r="AF2015" i="1" s="1"/>
  <c r="B2015" i="1" s="1"/>
  <c r="S2015" i="1"/>
  <c r="AE2015" i="1" s="1"/>
  <c r="R2016" i="1"/>
  <c r="J2018" i="1"/>
  <c r="N2018" i="1"/>
  <c r="Q2018" i="1" s="1"/>
  <c r="U2018" i="1" s="1"/>
  <c r="F2019" i="1"/>
  <c r="T2016" i="1" l="1"/>
  <c r="V2016" i="1" s="1"/>
  <c r="AF2016" i="1" s="1"/>
  <c r="B2016" i="1" s="1"/>
  <c r="R2017" i="1"/>
  <c r="S2016" i="1"/>
  <c r="AE2016" i="1" s="1"/>
  <c r="N2019" i="1"/>
  <c r="Q2019" i="1" s="1"/>
  <c r="U2019" i="1" s="1"/>
  <c r="J2019" i="1"/>
  <c r="F2020" i="1"/>
  <c r="N2020" i="1" l="1"/>
  <c r="Q2020" i="1" s="1"/>
  <c r="U2020" i="1" s="1"/>
  <c r="J2020" i="1"/>
  <c r="F2021" i="1"/>
  <c r="R2018" i="1"/>
  <c r="S2017" i="1"/>
  <c r="AE2017" i="1" s="1"/>
  <c r="T2017" i="1"/>
  <c r="V2017" i="1" s="1"/>
  <c r="AF2017" i="1" s="1"/>
  <c r="B2017" i="1" s="1"/>
  <c r="S2018" i="1" l="1"/>
  <c r="AE2018" i="1" s="1"/>
  <c r="T2018" i="1"/>
  <c r="V2018" i="1" s="1"/>
  <c r="AF2018" i="1" s="1"/>
  <c r="B2018" i="1" s="1"/>
  <c r="R2019" i="1"/>
  <c r="J2021" i="1"/>
  <c r="N2021" i="1"/>
  <c r="Q2021" i="1" s="1"/>
  <c r="U2021" i="1" s="1"/>
  <c r="F2022" i="1"/>
  <c r="N2022" i="1" l="1"/>
  <c r="Q2022" i="1" s="1"/>
  <c r="U2022" i="1" s="1"/>
  <c r="J2022" i="1"/>
  <c r="F2023" i="1"/>
  <c r="R2020" i="1"/>
  <c r="T2019" i="1"/>
  <c r="V2019" i="1" s="1"/>
  <c r="AF2019" i="1" s="1"/>
  <c r="B2019" i="1" s="1"/>
  <c r="S2019" i="1"/>
  <c r="AE2019" i="1" s="1"/>
  <c r="S2020" i="1" l="1"/>
  <c r="AE2020" i="1" s="1"/>
  <c r="R2021" i="1"/>
  <c r="T2020" i="1"/>
  <c r="V2020" i="1" s="1"/>
  <c r="AF2020" i="1" s="1"/>
  <c r="B2020" i="1" s="1"/>
  <c r="J2023" i="1"/>
  <c r="N2023" i="1"/>
  <c r="Q2023" i="1" s="1"/>
  <c r="U2023" i="1" s="1"/>
  <c r="F2024" i="1"/>
  <c r="T2021" i="1" l="1"/>
  <c r="V2021" i="1" s="1"/>
  <c r="AF2021" i="1" s="1"/>
  <c r="B2021" i="1" s="1"/>
  <c r="S2021" i="1"/>
  <c r="R2022" i="1"/>
  <c r="N2024" i="1"/>
  <c r="Q2024" i="1" s="1"/>
  <c r="U2024" i="1" s="1"/>
  <c r="J2024" i="1"/>
  <c r="F2025" i="1"/>
  <c r="J2025" i="1" l="1"/>
  <c r="N2025" i="1"/>
  <c r="Q2025" i="1" s="1"/>
  <c r="U2025" i="1" s="1"/>
  <c r="F2026" i="1"/>
  <c r="S2022" i="1"/>
  <c r="AE2022" i="1" s="1"/>
  <c r="R2023" i="1"/>
  <c r="T2022" i="1"/>
  <c r="V2022" i="1" s="1"/>
  <c r="AF2022" i="1" s="1"/>
  <c r="B2022" i="1" s="1"/>
  <c r="AE2023" i="1"/>
  <c r="AE2021" i="1"/>
  <c r="S2023" i="1" l="1"/>
  <c r="R2024" i="1"/>
  <c r="T2023" i="1"/>
  <c r="V2023" i="1" s="1"/>
  <c r="AF2023" i="1" s="1"/>
  <c r="B2023" i="1" s="1"/>
  <c r="N2026" i="1"/>
  <c r="J2026" i="1"/>
  <c r="F2027" i="1"/>
  <c r="N2027" i="1" l="1"/>
  <c r="J2027" i="1"/>
  <c r="F2028" i="1"/>
  <c r="O2027" i="1"/>
  <c r="Q2026" i="1"/>
  <c r="U2026" i="1" s="1"/>
  <c r="S2024" i="1"/>
  <c r="AE2024" i="1" s="1"/>
  <c r="R2025" i="1"/>
  <c r="T2024" i="1"/>
  <c r="V2024" i="1" s="1"/>
  <c r="AF2024" i="1" s="1"/>
  <c r="B2024" i="1" s="1"/>
  <c r="T2025" i="1" l="1"/>
  <c r="V2025" i="1" s="1"/>
  <c r="AF2025" i="1" s="1"/>
  <c r="B2025" i="1" s="1"/>
  <c r="S2025" i="1"/>
  <c r="AE2025" i="1" s="1"/>
  <c r="R2026" i="1"/>
  <c r="O2028" i="1"/>
  <c r="O2029" i="1" s="1"/>
  <c r="O2030" i="1" s="1"/>
  <c r="O2031" i="1" s="1"/>
  <c r="O2032" i="1" s="1"/>
  <c r="O2033" i="1" s="1"/>
  <c r="O2034" i="1" s="1"/>
  <c r="O2035" i="1" s="1"/>
  <c r="O2036" i="1" s="1"/>
  <c r="O2037" i="1" s="1"/>
  <c r="O2038" i="1" s="1"/>
  <c r="O2039" i="1" s="1"/>
  <c r="O2040" i="1" s="1"/>
  <c r="O2041" i="1" s="1"/>
  <c r="O2042" i="1" s="1"/>
  <c r="O2043" i="1" s="1"/>
  <c r="O2044" i="1" s="1"/>
  <c r="O2045" i="1" s="1"/>
  <c r="O2046" i="1" s="1"/>
  <c r="O2047" i="1" s="1"/>
  <c r="O2048" i="1" s="1"/>
  <c r="O2049" i="1" s="1"/>
  <c r="O2050" i="1" s="1"/>
  <c r="O2051" i="1" s="1"/>
  <c r="O2052" i="1" s="1"/>
  <c r="O2053" i="1" s="1"/>
  <c r="O2054" i="1" s="1"/>
  <c r="O2055" i="1" s="1"/>
  <c r="O2056" i="1" s="1"/>
  <c r="O2057" i="1" s="1"/>
  <c r="P2027" i="1"/>
  <c r="P2028" i="1" s="1"/>
  <c r="P2029" i="1" s="1"/>
  <c r="P2030" i="1" s="1"/>
  <c r="P2031" i="1" s="1"/>
  <c r="P2032" i="1" s="1"/>
  <c r="P2033" i="1" s="1"/>
  <c r="P2034" i="1" s="1"/>
  <c r="P2035" i="1" s="1"/>
  <c r="P2036" i="1" s="1"/>
  <c r="P2037" i="1" s="1"/>
  <c r="P2038" i="1" s="1"/>
  <c r="P2039" i="1" s="1"/>
  <c r="P2040" i="1" s="1"/>
  <c r="P2041" i="1" s="1"/>
  <c r="P2042" i="1" s="1"/>
  <c r="P2043" i="1" s="1"/>
  <c r="P2044" i="1" s="1"/>
  <c r="P2045" i="1" s="1"/>
  <c r="P2046" i="1" s="1"/>
  <c r="P2047" i="1" s="1"/>
  <c r="P2048" i="1" s="1"/>
  <c r="P2049" i="1" s="1"/>
  <c r="P2050" i="1" s="1"/>
  <c r="P2051" i="1" s="1"/>
  <c r="P2052" i="1" s="1"/>
  <c r="P2053" i="1" s="1"/>
  <c r="P2054" i="1" s="1"/>
  <c r="P2055" i="1" s="1"/>
  <c r="P2056" i="1" s="1"/>
  <c r="P2057" i="1" s="1"/>
  <c r="J2028" i="1"/>
  <c r="N2028" i="1"/>
  <c r="F2029" i="1"/>
  <c r="Q2028" i="1" l="1"/>
  <c r="U2028" i="1" s="1"/>
  <c r="R2027" i="1"/>
  <c r="S2026" i="1"/>
  <c r="T2026" i="1"/>
  <c r="V2026" i="1" s="1"/>
  <c r="AF2026" i="1" s="1"/>
  <c r="B2026" i="1" s="1"/>
  <c r="J2029" i="1"/>
  <c r="N2029" i="1"/>
  <c r="Q2029" i="1" s="1"/>
  <c r="U2029" i="1" s="1"/>
  <c r="F2030" i="1"/>
  <c r="Q2027" i="1"/>
  <c r="U2027" i="1" s="1"/>
  <c r="J2030" i="1" l="1"/>
  <c r="N2030" i="1"/>
  <c r="Q2030" i="1" s="1"/>
  <c r="U2030" i="1" s="1"/>
  <c r="F2031" i="1"/>
  <c r="AE2026" i="1"/>
  <c r="Z2026" i="1"/>
  <c r="T2027" i="1"/>
  <c r="V2027" i="1" s="1"/>
  <c r="AF2027" i="1" s="1"/>
  <c r="B2027" i="1" s="1"/>
  <c r="S2027" i="1"/>
  <c r="AE2027" i="1" s="1"/>
  <c r="R2028" i="1"/>
  <c r="AG2026" i="1" l="1"/>
  <c r="J2031" i="1"/>
  <c r="N2031" i="1"/>
  <c r="Q2031" i="1" s="1"/>
  <c r="U2031" i="1" s="1"/>
  <c r="F2032" i="1"/>
  <c r="R2029" i="1"/>
  <c r="T2028" i="1"/>
  <c r="V2028" i="1" s="1"/>
  <c r="AF2028" i="1" s="1"/>
  <c r="B2028" i="1" s="1"/>
  <c r="S2028" i="1"/>
  <c r="AE2028" i="1" s="1"/>
  <c r="S2029" i="1" l="1"/>
  <c r="AE2029" i="1" s="1"/>
  <c r="R2030" i="1"/>
  <c r="T2029" i="1"/>
  <c r="V2029" i="1" s="1"/>
  <c r="AF2029" i="1" s="1"/>
  <c r="B2029" i="1" s="1"/>
  <c r="N2032" i="1"/>
  <c r="Q2032" i="1" s="1"/>
  <c r="U2032" i="1" s="1"/>
  <c r="J2032" i="1"/>
  <c r="F2033" i="1"/>
  <c r="J2033" i="1" l="1"/>
  <c r="N2033" i="1"/>
  <c r="Q2033" i="1" s="1"/>
  <c r="U2033" i="1" s="1"/>
  <c r="F2034" i="1"/>
  <c r="T2030" i="1"/>
  <c r="V2030" i="1" s="1"/>
  <c r="AF2030" i="1" s="1"/>
  <c r="B2030" i="1" s="1"/>
  <c r="S2030" i="1"/>
  <c r="AE2030" i="1" s="1"/>
  <c r="R2031" i="1"/>
  <c r="R2032" i="1" l="1"/>
  <c r="T2031" i="1"/>
  <c r="V2031" i="1" s="1"/>
  <c r="AF2031" i="1" s="1"/>
  <c r="B2031" i="1" s="1"/>
  <c r="S2031" i="1"/>
  <c r="AE2031" i="1" s="1"/>
  <c r="J2034" i="1"/>
  <c r="N2034" i="1"/>
  <c r="Q2034" i="1" s="1"/>
  <c r="U2034" i="1" s="1"/>
  <c r="F2035" i="1"/>
  <c r="J2035" i="1" l="1"/>
  <c r="N2035" i="1"/>
  <c r="Q2035" i="1" s="1"/>
  <c r="U2035" i="1" s="1"/>
  <c r="F2036" i="1"/>
  <c r="S2032" i="1"/>
  <c r="AE2032" i="1" s="1"/>
  <c r="T2032" i="1"/>
  <c r="V2032" i="1" s="1"/>
  <c r="AF2032" i="1" s="1"/>
  <c r="B2032" i="1" s="1"/>
  <c r="R2033" i="1"/>
  <c r="N2036" i="1" l="1"/>
  <c r="Q2036" i="1" s="1"/>
  <c r="U2036" i="1" s="1"/>
  <c r="J2036" i="1"/>
  <c r="F2037" i="1"/>
  <c r="R2034" i="1"/>
  <c r="S2033" i="1"/>
  <c r="AE2033" i="1" s="1"/>
  <c r="T2033" i="1"/>
  <c r="V2033" i="1" s="1"/>
  <c r="AF2033" i="1" s="1"/>
  <c r="B2033" i="1" s="1"/>
  <c r="R2035" i="1" l="1"/>
  <c r="S2034" i="1"/>
  <c r="AE2034" i="1" s="1"/>
  <c r="T2034" i="1"/>
  <c r="V2034" i="1" s="1"/>
  <c r="AF2034" i="1" s="1"/>
  <c r="B2034" i="1" s="1"/>
  <c r="J2037" i="1"/>
  <c r="N2037" i="1"/>
  <c r="Q2037" i="1" s="1"/>
  <c r="U2037" i="1" s="1"/>
  <c r="F2038" i="1"/>
  <c r="N2038" i="1" l="1"/>
  <c r="Q2038" i="1" s="1"/>
  <c r="U2038" i="1" s="1"/>
  <c r="J2038" i="1"/>
  <c r="F2039" i="1"/>
  <c r="R2036" i="1"/>
  <c r="S2035" i="1"/>
  <c r="AE2035" i="1" s="1"/>
  <c r="T2035" i="1"/>
  <c r="V2035" i="1" s="1"/>
  <c r="AF2035" i="1" s="1"/>
  <c r="B2035" i="1" s="1"/>
  <c r="S2036" i="1" l="1"/>
  <c r="AE2036" i="1" s="1"/>
  <c r="R2037" i="1"/>
  <c r="T2036" i="1"/>
  <c r="V2036" i="1" s="1"/>
  <c r="AF2036" i="1" s="1"/>
  <c r="B2036" i="1" s="1"/>
  <c r="J2039" i="1"/>
  <c r="N2039" i="1"/>
  <c r="Q2039" i="1" s="1"/>
  <c r="U2039" i="1" s="1"/>
  <c r="F2040" i="1"/>
  <c r="R2038" i="1" l="1"/>
  <c r="T2037" i="1"/>
  <c r="V2037" i="1" s="1"/>
  <c r="AF2037" i="1" s="1"/>
  <c r="B2037" i="1" s="1"/>
  <c r="S2037" i="1"/>
  <c r="AE2037" i="1" s="1"/>
  <c r="N2040" i="1"/>
  <c r="Q2040" i="1" s="1"/>
  <c r="U2040" i="1" s="1"/>
  <c r="J2040" i="1"/>
  <c r="F2041" i="1"/>
  <c r="J2041" i="1" l="1"/>
  <c r="N2041" i="1"/>
  <c r="Q2041" i="1" s="1"/>
  <c r="U2041" i="1" s="1"/>
  <c r="F2042" i="1"/>
  <c r="R2039" i="1"/>
  <c r="T2038" i="1"/>
  <c r="V2038" i="1" s="1"/>
  <c r="AF2038" i="1" s="1"/>
  <c r="B2038" i="1" s="1"/>
  <c r="S2038" i="1"/>
  <c r="AE2038" i="1" s="1"/>
  <c r="S2039" i="1" l="1"/>
  <c r="AE2039" i="1" s="1"/>
  <c r="R2040" i="1"/>
  <c r="T2039" i="1"/>
  <c r="V2039" i="1" s="1"/>
  <c r="AF2039" i="1" s="1"/>
  <c r="B2039" i="1" s="1"/>
  <c r="N2042" i="1"/>
  <c r="Q2042" i="1" s="1"/>
  <c r="U2042" i="1" s="1"/>
  <c r="J2042" i="1"/>
  <c r="F2043" i="1"/>
  <c r="N2043" i="1" l="1"/>
  <c r="Q2043" i="1" s="1"/>
  <c r="U2043" i="1" s="1"/>
  <c r="J2043" i="1"/>
  <c r="F2044" i="1"/>
  <c r="S2040" i="1"/>
  <c r="AE2040" i="1" s="1"/>
  <c r="T2040" i="1"/>
  <c r="V2040" i="1" s="1"/>
  <c r="AF2040" i="1" s="1"/>
  <c r="B2040" i="1" s="1"/>
  <c r="R2041" i="1"/>
  <c r="T2041" i="1" l="1"/>
  <c r="V2041" i="1" s="1"/>
  <c r="AF2041" i="1" s="1"/>
  <c r="B2041" i="1" s="1"/>
  <c r="S2041" i="1"/>
  <c r="AE2041" i="1" s="1"/>
  <c r="R2042" i="1"/>
  <c r="N2044" i="1"/>
  <c r="Q2044" i="1" s="1"/>
  <c r="U2044" i="1" s="1"/>
  <c r="J2044" i="1"/>
  <c r="F2045" i="1"/>
  <c r="N2045" i="1" l="1"/>
  <c r="Q2045" i="1" s="1"/>
  <c r="U2045" i="1" s="1"/>
  <c r="J2045" i="1"/>
  <c r="F2046" i="1"/>
  <c r="S2042" i="1"/>
  <c r="AE2042" i="1" s="1"/>
  <c r="T2042" i="1"/>
  <c r="V2042" i="1" s="1"/>
  <c r="AF2042" i="1" s="1"/>
  <c r="B2042" i="1" s="1"/>
  <c r="R2043" i="1"/>
  <c r="S2043" i="1" l="1"/>
  <c r="AE2043" i="1" s="1"/>
  <c r="T2043" i="1"/>
  <c r="V2043" i="1" s="1"/>
  <c r="AF2043" i="1" s="1"/>
  <c r="B2043" i="1" s="1"/>
  <c r="R2044" i="1"/>
  <c r="J2046" i="1"/>
  <c r="N2046" i="1"/>
  <c r="Q2046" i="1" s="1"/>
  <c r="U2046" i="1" s="1"/>
  <c r="F2047" i="1"/>
  <c r="R2045" i="1" l="1"/>
  <c r="T2044" i="1"/>
  <c r="V2044" i="1" s="1"/>
  <c r="AF2044" i="1" s="1"/>
  <c r="B2044" i="1" s="1"/>
  <c r="S2044" i="1"/>
  <c r="AE2044" i="1" s="1"/>
  <c r="N2047" i="1"/>
  <c r="Q2047" i="1" s="1"/>
  <c r="U2047" i="1" s="1"/>
  <c r="J2047" i="1"/>
  <c r="F2048" i="1"/>
  <c r="N2048" i="1" l="1"/>
  <c r="Q2048" i="1" s="1"/>
  <c r="U2048" i="1" s="1"/>
  <c r="J2048" i="1"/>
  <c r="F2049" i="1"/>
  <c r="S2045" i="1"/>
  <c r="AE2045" i="1" s="1"/>
  <c r="T2045" i="1"/>
  <c r="V2045" i="1" s="1"/>
  <c r="AF2045" i="1" s="1"/>
  <c r="B2045" i="1" s="1"/>
  <c r="R2046" i="1"/>
  <c r="S2046" i="1" l="1"/>
  <c r="AE2046" i="1" s="1"/>
  <c r="T2046" i="1"/>
  <c r="V2046" i="1" s="1"/>
  <c r="AF2046" i="1" s="1"/>
  <c r="B2046" i="1" s="1"/>
  <c r="R2047" i="1"/>
  <c r="J2049" i="1"/>
  <c r="N2049" i="1"/>
  <c r="Q2049" i="1" s="1"/>
  <c r="U2049" i="1" s="1"/>
  <c r="F2050" i="1"/>
  <c r="N2050" i="1" l="1"/>
  <c r="Q2050" i="1" s="1"/>
  <c r="U2050" i="1" s="1"/>
  <c r="J2050" i="1"/>
  <c r="F2051" i="1"/>
  <c r="T2047" i="1"/>
  <c r="V2047" i="1" s="1"/>
  <c r="AF2047" i="1" s="1"/>
  <c r="B2047" i="1" s="1"/>
  <c r="S2047" i="1"/>
  <c r="AE2047" i="1" s="1"/>
  <c r="R2048" i="1"/>
  <c r="R2049" i="1" l="1"/>
  <c r="T2048" i="1"/>
  <c r="V2048" i="1" s="1"/>
  <c r="AF2048" i="1" s="1"/>
  <c r="B2048" i="1" s="1"/>
  <c r="S2048" i="1"/>
  <c r="AE2048" i="1" s="1"/>
  <c r="J2051" i="1"/>
  <c r="N2051" i="1"/>
  <c r="Q2051" i="1" s="1"/>
  <c r="U2051" i="1" s="1"/>
  <c r="F2052" i="1"/>
  <c r="J2052" i="1" l="1"/>
  <c r="N2052" i="1"/>
  <c r="Q2052" i="1" s="1"/>
  <c r="U2052" i="1" s="1"/>
  <c r="F2053" i="1"/>
  <c r="S2049" i="1"/>
  <c r="AE2049" i="1" s="1"/>
  <c r="T2049" i="1"/>
  <c r="V2049" i="1" s="1"/>
  <c r="AF2049" i="1" s="1"/>
  <c r="B2049" i="1" s="1"/>
  <c r="R2050" i="1"/>
  <c r="T2050" i="1" l="1"/>
  <c r="V2050" i="1" s="1"/>
  <c r="AF2050" i="1" s="1"/>
  <c r="B2050" i="1" s="1"/>
  <c r="R2051" i="1"/>
  <c r="S2050" i="1"/>
  <c r="AE2050" i="1" s="1"/>
  <c r="N2053" i="1"/>
  <c r="Q2053" i="1" s="1"/>
  <c r="U2053" i="1" s="1"/>
  <c r="J2053" i="1"/>
  <c r="F2054" i="1"/>
  <c r="N2054" i="1" l="1"/>
  <c r="Q2054" i="1" s="1"/>
  <c r="U2054" i="1" s="1"/>
  <c r="J2054" i="1"/>
  <c r="F2055" i="1"/>
  <c r="T2051" i="1"/>
  <c r="V2051" i="1" s="1"/>
  <c r="AF2051" i="1" s="1"/>
  <c r="B2051" i="1" s="1"/>
  <c r="R2052" i="1"/>
  <c r="S2051" i="1"/>
  <c r="AE2051" i="1" s="1"/>
  <c r="N2055" i="1" l="1"/>
  <c r="Q2055" i="1" s="1"/>
  <c r="U2055" i="1" s="1"/>
  <c r="J2055" i="1"/>
  <c r="F2056" i="1"/>
  <c r="S2052" i="1"/>
  <c r="AE2052" i="1" s="1"/>
  <c r="T2052" i="1"/>
  <c r="V2052" i="1" s="1"/>
  <c r="AF2052" i="1" s="1"/>
  <c r="B2052" i="1" s="1"/>
  <c r="R2053" i="1"/>
  <c r="T2053" i="1" l="1"/>
  <c r="V2053" i="1" s="1"/>
  <c r="AF2053" i="1" s="1"/>
  <c r="B2053" i="1" s="1"/>
  <c r="S2053" i="1"/>
  <c r="AE2053" i="1" s="1"/>
  <c r="R2054" i="1"/>
  <c r="J2056" i="1"/>
  <c r="N2056" i="1"/>
  <c r="Q2056" i="1" s="1"/>
  <c r="U2056" i="1" s="1"/>
  <c r="F2057" i="1"/>
  <c r="J2057" i="1" l="1"/>
  <c r="N2057" i="1"/>
  <c r="F2058" i="1"/>
  <c r="T2054" i="1"/>
  <c r="V2054" i="1" s="1"/>
  <c r="AF2054" i="1" s="1"/>
  <c r="B2054" i="1" s="1"/>
  <c r="S2054" i="1"/>
  <c r="AE2054" i="1" s="1"/>
  <c r="R2055" i="1"/>
  <c r="J2058" i="1" l="1"/>
  <c r="N2058" i="1"/>
  <c r="F2059" i="1"/>
  <c r="O2058" i="1"/>
  <c r="Q2057" i="1"/>
  <c r="U2057" i="1" s="1"/>
  <c r="T2055" i="1"/>
  <c r="V2055" i="1" s="1"/>
  <c r="AF2055" i="1" s="1"/>
  <c r="B2055" i="1" s="1"/>
  <c r="R2056" i="1"/>
  <c r="S2055" i="1"/>
  <c r="AE2055" i="1" s="1"/>
  <c r="O2059" i="1" l="1"/>
  <c r="O2060" i="1" s="1"/>
  <c r="O2061" i="1" s="1"/>
  <c r="O2062" i="1" s="1"/>
  <c r="O2063" i="1" s="1"/>
  <c r="O2064" i="1" s="1"/>
  <c r="O2065" i="1" s="1"/>
  <c r="O2066" i="1" s="1"/>
  <c r="O2067" i="1" s="1"/>
  <c r="O2068" i="1" s="1"/>
  <c r="O2069" i="1" s="1"/>
  <c r="O2070" i="1" s="1"/>
  <c r="O2071" i="1" s="1"/>
  <c r="O2072" i="1" s="1"/>
  <c r="O2073" i="1" s="1"/>
  <c r="O2074" i="1" s="1"/>
  <c r="O2075" i="1" s="1"/>
  <c r="O2076" i="1" s="1"/>
  <c r="O2077" i="1" s="1"/>
  <c r="O2078" i="1" s="1"/>
  <c r="O2079" i="1" s="1"/>
  <c r="O2080" i="1" s="1"/>
  <c r="O2081" i="1" s="1"/>
  <c r="O2082" i="1" s="1"/>
  <c r="O2083" i="1" s="1"/>
  <c r="O2084" i="1" s="1"/>
  <c r="O2085" i="1" s="1"/>
  <c r="O2086" i="1" s="1"/>
  <c r="O2087" i="1" s="1"/>
  <c r="P2058" i="1"/>
  <c r="P2059" i="1" s="1"/>
  <c r="P2060" i="1" s="1"/>
  <c r="P2061" i="1" s="1"/>
  <c r="P2062" i="1" s="1"/>
  <c r="P2063" i="1" s="1"/>
  <c r="P2064" i="1" s="1"/>
  <c r="P2065" i="1" s="1"/>
  <c r="P2066" i="1" s="1"/>
  <c r="P2067" i="1" s="1"/>
  <c r="P2068" i="1" s="1"/>
  <c r="P2069" i="1" s="1"/>
  <c r="P2070" i="1" s="1"/>
  <c r="P2071" i="1" s="1"/>
  <c r="P2072" i="1" s="1"/>
  <c r="P2073" i="1" s="1"/>
  <c r="P2074" i="1" s="1"/>
  <c r="P2075" i="1" s="1"/>
  <c r="P2076" i="1" s="1"/>
  <c r="P2077" i="1" s="1"/>
  <c r="P2078" i="1" s="1"/>
  <c r="P2079" i="1" s="1"/>
  <c r="P2080" i="1" s="1"/>
  <c r="P2081" i="1" s="1"/>
  <c r="P2082" i="1" s="1"/>
  <c r="P2083" i="1" s="1"/>
  <c r="P2084" i="1" s="1"/>
  <c r="P2085" i="1" s="1"/>
  <c r="P2086" i="1" s="1"/>
  <c r="P2087" i="1" s="1"/>
  <c r="J2059" i="1"/>
  <c r="N2059" i="1"/>
  <c r="F2060" i="1"/>
  <c r="T2056" i="1"/>
  <c r="V2056" i="1" s="1"/>
  <c r="AF2056" i="1" s="1"/>
  <c r="B2056" i="1" s="1"/>
  <c r="R2057" i="1"/>
  <c r="S2056" i="1"/>
  <c r="AE2056" i="1" s="1"/>
  <c r="Q2059" i="1" l="1"/>
  <c r="U2059" i="1" s="1"/>
  <c r="Q2058" i="1"/>
  <c r="U2058" i="1" s="1"/>
  <c r="S2057" i="1"/>
  <c r="R2058" i="1"/>
  <c r="T2057" i="1"/>
  <c r="V2057" i="1" s="1"/>
  <c r="AF2057" i="1" s="1"/>
  <c r="B2057" i="1" s="1"/>
  <c r="J2060" i="1"/>
  <c r="N2060" i="1"/>
  <c r="Q2060" i="1" s="1"/>
  <c r="U2060" i="1" s="1"/>
  <c r="F2061" i="1"/>
  <c r="J2061" i="1" l="1"/>
  <c r="N2061" i="1"/>
  <c r="Q2061" i="1" s="1"/>
  <c r="U2061" i="1" s="1"/>
  <c r="F2062" i="1"/>
  <c r="R2059" i="1"/>
  <c r="S2058" i="1"/>
  <c r="AE2058" i="1" s="1"/>
  <c r="T2058" i="1"/>
  <c r="V2058" i="1" s="1"/>
  <c r="AF2058" i="1" s="1"/>
  <c r="B2058" i="1" s="1"/>
  <c r="AE2057" i="1"/>
  <c r="Z2057" i="1"/>
  <c r="AG2057" i="1" l="1"/>
  <c r="R2060" i="1"/>
  <c r="T2059" i="1"/>
  <c r="V2059" i="1" s="1"/>
  <c r="AF2059" i="1" s="1"/>
  <c r="B2059" i="1" s="1"/>
  <c r="S2059" i="1"/>
  <c r="AE2059" i="1" s="1"/>
  <c r="N2062" i="1"/>
  <c r="Q2062" i="1" s="1"/>
  <c r="U2062" i="1" s="1"/>
  <c r="J2062" i="1"/>
  <c r="F2063" i="1"/>
  <c r="J2063" i="1" l="1"/>
  <c r="N2063" i="1"/>
  <c r="Q2063" i="1" s="1"/>
  <c r="U2063" i="1" s="1"/>
  <c r="F2064" i="1"/>
  <c r="S2060" i="1"/>
  <c r="AE2060" i="1" s="1"/>
  <c r="T2060" i="1"/>
  <c r="V2060" i="1" s="1"/>
  <c r="AF2060" i="1" s="1"/>
  <c r="B2060" i="1" s="1"/>
  <c r="R2061" i="1"/>
  <c r="R2062" i="1" l="1"/>
  <c r="T2061" i="1"/>
  <c r="V2061" i="1" s="1"/>
  <c r="AF2061" i="1" s="1"/>
  <c r="B2061" i="1" s="1"/>
  <c r="S2061" i="1"/>
  <c r="AE2061" i="1" s="1"/>
  <c r="J2064" i="1"/>
  <c r="N2064" i="1"/>
  <c r="Q2064" i="1" s="1"/>
  <c r="U2064" i="1" s="1"/>
  <c r="F2065" i="1"/>
  <c r="J2065" i="1" l="1"/>
  <c r="N2065" i="1"/>
  <c r="Q2065" i="1" s="1"/>
  <c r="U2065" i="1" s="1"/>
  <c r="F2066" i="1"/>
  <c r="R2063" i="1"/>
  <c r="S2062" i="1"/>
  <c r="AE2062" i="1" s="1"/>
  <c r="T2062" i="1"/>
  <c r="V2062" i="1" s="1"/>
  <c r="AF2062" i="1" s="1"/>
  <c r="B2062" i="1" s="1"/>
  <c r="T2063" i="1" l="1"/>
  <c r="V2063" i="1" s="1"/>
  <c r="AF2063" i="1" s="1"/>
  <c r="B2063" i="1" s="1"/>
  <c r="S2063" i="1"/>
  <c r="AE2063" i="1" s="1"/>
  <c r="R2064" i="1"/>
  <c r="N2066" i="1"/>
  <c r="Q2066" i="1" s="1"/>
  <c r="U2066" i="1" s="1"/>
  <c r="J2066" i="1"/>
  <c r="F2067" i="1"/>
  <c r="N2067" i="1" l="1"/>
  <c r="Q2067" i="1" s="1"/>
  <c r="U2067" i="1" s="1"/>
  <c r="J2067" i="1"/>
  <c r="F2068" i="1"/>
  <c r="T2064" i="1"/>
  <c r="V2064" i="1" s="1"/>
  <c r="AF2064" i="1" s="1"/>
  <c r="B2064" i="1" s="1"/>
  <c r="R2065" i="1"/>
  <c r="S2064" i="1"/>
  <c r="AE2064" i="1" s="1"/>
  <c r="R2066" i="1" l="1"/>
  <c r="S2065" i="1"/>
  <c r="AE2065" i="1" s="1"/>
  <c r="T2065" i="1"/>
  <c r="V2065" i="1" s="1"/>
  <c r="AF2065" i="1" s="1"/>
  <c r="B2065" i="1" s="1"/>
  <c r="J2068" i="1"/>
  <c r="N2068" i="1"/>
  <c r="Q2068" i="1" s="1"/>
  <c r="U2068" i="1" s="1"/>
  <c r="F2069" i="1"/>
  <c r="J2069" i="1" l="1"/>
  <c r="N2069" i="1"/>
  <c r="Q2069" i="1" s="1"/>
  <c r="U2069" i="1" s="1"/>
  <c r="F2070" i="1"/>
  <c r="T2066" i="1"/>
  <c r="V2066" i="1" s="1"/>
  <c r="AF2066" i="1" s="1"/>
  <c r="B2066" i="1" s="1"/>
  <c r="R2067" i="1"/>
  <c r="S2066" i="1"/>
  <c r="AE2066" i="1" s="1"/>
  <c r="S2067" i="1" l="1"/>
  <c r="AE2067" i="1" s="1"/>
  <c r="R2068" i="1"/>
  <c r="T2067" i="1"/>
  <c r="V2067" i="1" s="1"/>
  <c r="AF2067" i="1" s="1"/>
  <c r="B2067" i="1" s="1"/>
  <c r="J2070" i="1"/>
  <c r="N2070" i="1"/>
  <c r="Q2070" i="1" s="1"/>
  <c r="U2070" i="1" s="1"/>
  <c r="F2071" i="1"/>
  <c r="T2068" i="1" l="1"/>
  <c r="V2068" i="1" s="1"/>
  <c r="AF2068" i="1" s="1"/>
  <c r="B2068" i="1" s="1"/>
  <c r="S2068" i="1"/>
  <c r="AE2068" i="1" s="1"/>
  <c r="R2069" i="1"/>
  <c r="N2071" i="1"/>
  <c r="Q2071" i="1" s="1"/>
  <c r="U2071" i="1" s="1"/>
  <c r="J2071" i="1"/>
  <c r="F2072" i="1"/>
  <c r="N2072" i="1" l="1"/>
  <c r="Q2072" i="1" s="1"/>
  <c r="U2072" i="1" s="1"/>
  <c r="J2072" i="1"/>
  <c r="F2073" i="1"/>
  <c r="R2070" i="1"/>
  <c r="T2069" i="1"/>
  <c r="V2069" i="1" s="1"/>
  <c r="AF2069" i="1" s="1"/>
  <c r="B2069" i="1" s="1"/>
  <c r="S2069" i="1"/>
  <c r="AE2069" i="1" s="1"/>
  <c r="R2071" i="1" l="1"/>
  <c r="S2070" i="1"/>
  <c r="AE2070" i="1" s="1"/>
  <c r="T2070" i="1"/>
  <c r="V2070" i="1" s="1"/>
  <c r="AF2070" i="1" s="1"/>
  <c r="B2070" i="1" s="1"/>
  <c r="J2073" i="1"/>
  <c r="N2073" i="1"/>
  <c r="Q2073" i="1" s="1"/>
  <c r="U2073" i="1" s="1"/>
  <c r="F2074" i="1"/>
  <c r="J2074" i="1" l="1"/>
  <c r="N2074" i="1"/>
  <c r="Q2074" i="1" s="1"/>
  <c r="U2074" i="1" s="1"/>
  <c r="F2075" i="1"/>
  <c r="S2071" i="1"/>
  <c r="AE2071" i="1" s="1"/>
  <c r="T2071" i="1"/>
  <c r="V2071" i="1" s="1"/>
  <c r="AF2071" i="1" s="1"/>
  <c r="B2071" i="1" s="1"/>
  <c r="R2072" i="1"/>
  <c r="J2075" i="1" l="1"/>
  <c r="N2075" i="1"/>
  <c r="Q2075" i="1" s="1"/>
  <c r="U2075" i="1" s="1"/>
  <c r="F2076" i="1"/>
  <c r="R2073" i="1"/>
  <c r="S2072" i="1"/>
  <c r="AE2072" i="1" s="1"/>
  <c r="T2072" i="1"/>
  <c r="V2072" i="1" s="1"/>
  <c r="AF2072" i="1" s="1"/>
  <c r="B2072" i="1" s="1"/>
  <c r="S2073" i="1" l="1"/>
  <c r="AE2073" i="1" s="1"/>
  <c r="T2073" i="1"/>
  <c r="V2073" i="1" s="1"/>
  <c r="AF2073" i="1" s="1"/>
  <c r="B2073" i="1" s="1"/>
  <c r="R2074" i="1"/>
  <c r="N2076" i="1"/>
  <c r="Q2076" i="1" s="1"/>
  <c r="U2076" i="1" s="1"/>
  <c r="J2076" i="1"/>
  <c r="F2077" i="1"/>
  <c r="J2077" i="1" l="1"/>
  <c r="N2077" i="1"/>
  <c r="Q2077" i="1" s="1"/>
  <c r="U2077" i="1" s="1"/>
  <c r="F2078" i="1"/>
  <c r="S2074" i="1"/>
  <c r="AE2074" i="1" s="1"/>
  <c r="T2074" i="1"/>
  <c r="V2074" i="1" s="1"/>
  <c r="AF2074" i="1" s="1"/>
  <c r="B2074" i="1" s="1"/>
  <c r="R2075" i="1"/>
  <c r="S2075" i="1" l="1"/>
  <c r="AE2075" i="1" s="1"/>
  <c r="R2076" i="1"/>
  <c r="T2075" i="1"/>
  <c r="V2075" i="1" s="1"/>
  <c r="AF2075" i="1" s="1"/>
  <c r="B2075" i="1" s="1"/>
  <c r="J2078" i="1"/>
  <c r="N2078" i="1"/>
  <c r="Q2078" i="1" s="1"/>
  <c r="U2078" i="1" s="1"/>
  <c r="F2079" i="1"/>
  <c r="J2079" i="1" l="1"/>
  <c r="N2079" i="1"/>
  <c r="Q2079" i="1" s="1"/>
  <c r="U2079" i="1" s="1"/>
  <c r="F2080" i="1"/>
  <c r="T2076" i="1"/>
  <c r="V2076" i="1" s="1"/>
  <c r="AF2076" i="1" s="1"/>
  <c r="B2076" i="1" s="1"/>
  <c r="S2076" i="1"/>
  <c r="AE2076" i="1" s="1"/>
  <c r="R2077" i="1"/>
  <c r="R2078" i="1" l="1"/>
  <c r="T2077" i="1"/>
  <c r="V2077" i="1" s="1"/>
  <c r="AF2077" i="1" s="1"/>
  <c r="B2077" i="1" s="1"/>
  <c r="S2077" i="1"/>
  <c r="AE2077" i="1" s="1"/>
  <c r="J2080" i="1"/>
  <c r="N2080" i="1"/>
  <c r="Q2080" i="1" s="1"/>
  <c r="U2080" i="1" s="1"/>
  <c r="F2081" i="1"/>
  <c r="J2081" i="1" l="1"/>
  <c r="N2081" i="1"/>
  <c r="Q2081" i="1" s="1"/>
  <c r="U2081" i="1" s="1"/>
  <c r="F2082" i="1"/>
  <c r="T2078" i="1"/>
  <c r="V2078" i="1" s="1"/>
  <c r="AF2078" i="1" s="1"/>
  <c r="B2078" i="1" s="1"/>
  <c r="S2078" i="1"/>
  <c r="AE2078" i="1" s="1"/>
  <c r="R2079" i="1"/>
  <c r="J2082" i="1" l="1"/>
  <c r="N2082" i="1"/>
  <c r="Q2082" i="1" s="1"/>
  <c r="U2082" i="1" s="1"/>
  <c r="F2083" i="1"/>
  <c r="T2079" i="1"/>
  <c r="V2079" i="1" s="1"/>
  <c r="AF2079" i="1" s="1"/>
  <c r="B2079" i="1" s="1"/>
  <c r="S2079" i="1"/>
  <c r="AE2079" i="1" s="1"/>
  <c r="R2080" i="1"/>
  <c r="S2080" i="1" l="1"/>
  <c r="AE2080" i="1" s="1"/>
  <c r="T2080" i="1"/>
  <c r="V2080" i="1" s="1"/>
  <c r="AF2080" i="1" s="1"/>
  <c r="B2080" i="1" s="1"/>
  <c r="R2081" i="1"/>
  <c r="J2083" i="1"/>
  <c r="N2083" i="1"/>
  <c r="Q2083" i="1" s="1"/>
  <c r="U2083" i="1" s="1"/>
  <c r="F2084" i="1"/>
  <c r="J2084" i="1" l="1"/>
  <c r="N2084" i="1"/>
  <c r="Q2084" i="1" s="1"/>
  <c r="U2084" i="1" s="1"/>
  <c r="F2085" i="1"/>
  <c r="R2082" i="1"/>
  <c r="S2081" i="1"/>
  <c r="AE2081" i="1" s="1"/>
  <c r="T2081" i="1"/>
  <c r="V2081" i="1" s="1"/>
  <c r="AF2081" i="1" s="1"/>
  <c r="B2081" i="1" s="1"/>
  <c r="T2082" i="1" l="1"/>
  <c r="V2082" i="1" s="1"/>
  <c r="AF2082" i="1" s="1"/>
  <c r="B2082" i="1" s="1"/>
  <c r="R2083" i="1"/>
  <c r="S2082" i="1"/>
  <c r="AE2082" i="1" s="1"/>
  <c r="J2085" i="1"/>
  <c r="N2085" i="1"/>
  <c r="Q2085" i="1" s="1"/>
  <c r="U2085" i="1" s="1"/>
  <c r="F2086" i="1"/>
  <c r="J2086" i="1" l="1"/>
  <c r="N2086" i="1"/>
  <c r="Q2086" i="1" s="1"/>
  <c r="U2086" i="1" s="1"/>
  <c r="F2087" i="1"/>
  <c r="R2084" i="1"/>
  <c r="S2083" i="1"/>
  <c r="AE2083" i="1" s="1"/>
  <c r="T2083" i="1"/>
  <c r="V2083" i="1" s="1"/>
  <c r="AF2083" i="1" s="1"/>
  <c r="B2083" i="1" s="1"/>
  <c r="S2084" i="1" l="1"/>
  <c r="AE2084" i="1" s="1"/>
  <c r="T2084" i="1"/>
  <c r="V2084" i="1" s="1"/>
  <c r="AF2084" i="1" s="1"/>
  <c r="B2084" i="1" s="1"/>
  <c r="R2085" i="1"/>
  <c r="J2087" i="1"/>
  <c r="N2087" i="1"/>
  <c r="F2088" i="1"/>
  <c r="N2088" i="1" l="1"/>
  <c r="J2088" i="1"/>
  <c r="F2089" i="1"/>
  <c r="O2088" i="1"/>
  <c r="Q2087" i="1"/>
  <c r="U2087" i="1" s="1"/>
  <c r="R2086" i="1"/>
  <c r="T2085" i="1"/>
  <c r="V2085" i="1" s="1"/>
  <c r="AF2085" i="1" s="1"/>
  <c r="B2085" i="1" s="1"/>
  <c r="S2085" i="1"/>
  <c r="AE2085" i="1" s="1"/>
  <c r="O2089" i="1" l="1"/>
  <c r="O2090" i="1" s="1"/>
  <c r="O2091" i="1" s="1"/>
  <c r="O2092" i="1" s="1"/>
  <c r="O2093" i="1" s="1"/>
  <c r="O2094" i="1" s="1"/>
  <c r="O2095" i="1" s="1"/>
  <c r="O2096" i="1" s="1"/>
  <c r="O2097" i="1" s="1"/>
  <c r="O2098" i="1" s="1"/>
  <c r="O2099" i="1" s="1"/>
  <c r="O2100" i="1" s="1"/>
  <c r="O2101" i="1" s="1"/>
  <c r="O2102" i="1" s="1"/>
  <c r="O2103" i="1" s="1"/>
  <c r="O2104" i="1" s="1"/>
  <c r="O2105" i="1" s="1"/>
  <c r="O2106" i="1" s="1"/>
  <c r="O2107" i="1" s="1"/>
  <c r="O2108" i="1" s="1"/>
  <c r="O2109" i="1" s="1"/>
  <c r="O2110" i="1" s="1"/>
  <c r="O2111" i="1" s="1"/>
  <c r="O2112" i="1" s="1"/>
  <c r="O2113" i="1" s="1"/>
  <c r="O2114" i="1" s="1"/>
  <c r="O2115" i="1" s="1"/>
  <c r="O2116" i="1" s="1"/>
  <c r="O2117" i="1" s="1"/>
  <c r="O2118" i="1" s="1"/>
  <c r="P2088" i="1"/>
  <c r="P2089" i="1" s="1"/>
  <c r="P2090" i="1" s="1"/>
  <c r="P2091" i="1" s="1"/>
  <c r="P2092" i="1" s="1"/>
  <c r="P2093" i="1" s="1"/>
  <c r="P2094" i="1" s="1"/>
  <c r="P2095" i="1" s="1"/>
  <c r="P2096" i="1" s="1"/>
  <c r="P2097" i="1" s="1"/>
  <c r="P2098" i="1" s="1"/>
  <c r="P2099" i="1" s="1"/>
  <c r="P2100" i="1" s="1"/>
  <c r="P2101" i="1" s="1"/>
  <c r="P2102" i="1" s="1"/>
  <c r="P2103" i="1" s="1"/>
  <c r="P2104" i="1" s="1"/>
  <c r="P2105" i="1" s="1"/>
  <c r="P2106" i="1" s="1"/>
  <c r="P2107" i="1" s="1"/>
  <c r="P2108" i="1" s="1"/>
  <c r="P2109" i="1" s="1"/>
  <c r="P2110" i="1" s="1"/>
  <c r="P2111" i="1" s="1"/>
  <c r="P2112" i="1" s="1"/>
  <c r="P2113" i="1" s="1"/>
  <c r="P2114" i="1" s="1"/>
  <c r="P2115" i="1" s="1"/>
  <c r="P2116" i="1" s="1"/>
  <c r="P2117" i="1" s="1"/>
  <c r="P2118" i="1" s="1"/>
  <c r="J2089" i="1"/>
  <c r="N2089" i="1"/>
  <c r="F2090" i="1"/>
  <c r="R2087" i="1"/>
  <c r="T2086" i="1"/>
  <c r="V2086" i="1" s="1"/>
  <c r="AF2086" i="1" s="1"/>
  <c r="B2086" i="1" s="1"/>
  <c r="S2086" i="1"/>
  <c r="AE2086" i="1" s="1"/>
  <c r="Q2088" i="1" l="1"/>
  <c r="U2088" i="1" s="1"/>
  <c r="Q2089" i="1"/>
  <c r="U2089" i="1" s="1"/>
  <c r="R2088" i="1"/>
  <c r="T2087" i="1"/>
  <c r="V2087" i="1" s="1"/>
  <c r="AF2087" i="1" s="1"/>
  <c r="B2087" i="1" s="1"/>
  <c r="S2087" i="1"/>
  <c r="N2090" i="1"/>
  <c r="Q2090" i="1" s="1"/>
  <c r="U2090" i="1" s="1"/>
  <c r="J2090" i="1"/>
  <c r="F2091" i="1"/>
  <c r="J2091" i="1" l="1"/>
  <c r="N2091" i="1"/>
  <c r="Q2091" i="1" s="1"/>
  <c r="U2091" i="1" s="1"/>
  <c r="F2092" i="1"/>
  <c r="AE2087" i="1"/>
  <c r="Z2087" i="1"/>
  <c r="T2088" i="1"/>
  <c r="V2088" i="1" s="1"/>
  <c r="AF2088" i="1" s="1"/>
  <c r="B2088" i="1" s="1"/>
  <c r="S2088" i="1"/>
  <c r="AE2088" i="1" s="1"/>
  <c r="R2089" i="1"/>
  <c r="AG2087" i="1" l="1"/>
  <c r="R2090" i="1"/>
  <c r="T2089" i="1"/>
  <c r="V2089" i="1" s="1"/>
  <c r="AF2089" i="1" s="1"/>
  <c r="B2089" i="1" s="1"/>
  <c r="S2089" i="1"/>
  <c r="AE2089" i="1" s="1"/>
  <c r="N2092" i="1"/>
  <c r="Q2092" i="1" s="1"/>
  <c r="U2092" i="1" s="1"/>
  <c r="J2092" i="1"/>
  <c r="F2093" i="1"/>
  <c r="N2093" i="1" l="1"/>
  <c r="Q2093" i="1" s="1"/>
  <c r="U2093" i="1" s="1"/>
  <c r="J2093" i="1"/>
  <c r="F2094" i="1"/>
  <c r="T2090" i="1"/>
  <c r="V2090" i="1" s="1"/>
  <c r="AF2090" i="1" s="1"/>
  <c r="B2090" i="1" s="1"/>
  <c r="S2090" i="1"/>
  <c r="AE2090" i="1" s="1"/>
  <c r="R2091" i="1"/>
  <c r="T2091" i="1" l="1"/>
  <c r="V2091" i="1" s="1"/>
  <c r="AF2091" i="1" s="1"/>
  <c r="B2091" i="1" s="1"/>
  <c r="S2091" i="1"/>
  <c r="AE2091" i="1" s="1"/>
  <c r="R2092" i="1"/>
  <c r="N2094" i="1"/>
  <c r="Q2094" i="1" s="1"/>
  <c r="U2094" i="1" s="1"/>
  <c r="J2094" i="1"/>
  <c r="F2095" i="1"/>
  <c r="N2095" i="1" l="1"/>
  <c r="Q2095" i="1" s="1"/>
  <c r="U2095" i="1" s="1"/>
  <c r="J2095" i="1"/>
  <c r="F2096" i="1"/>
  <c r="T2092" i="1"/>
  <c r="V2092" i="1" s="1"/>
  <c r="AF2092" i="1" s="1"/>
  <c r="B2092" i="1" s="1"/>
  <c r="R2093" i="1"/>
  <c r="S2092" i="1"/>
  <c r="AE2092" i="1" s="1"/>
  <c r="J2096" i="1" l="1"/>
  <c r="N2096" i="1"/>
  <c r="Q2096" i="1" s="1"/>
  <c r="U2096" i="1" s="1"/>
  <c r="F2097" i="1"/>
  <c r="T2093" i="1"/>
  <c r="V2093" i="1" s="1"/>
  <c r="AF2093" i="1" s="1"/>
  <c r="B2093" i="1" s="1"/>
  <c r="S2093" i="1"/>
  <c r="AE2093" i="1" s="1"/>
  <c r="R2094" i="1"/>
  <c r="J2097" i="1" l="1"/>
  <c r="N2097" i="1"/>
  <c r="Q2097" i="1" s="1"/>
  <c r="U2097" i="1" s="1"/>
  <c r="F2098" i="1"/>
  <c r="S2094" i="1"/>
  <c r="AE2094" i="1" s="1"/>
  <c r="R2095" i="1"/>
  <c r="T2094" i="1"/>
  <c r="V2094" i="1" s="1"/>
  <c r="AF2094" i="1" s="1"/>
  <c r="B2094" i="1" s="1"/>
  <c r="T2095" i="1" l="1"/>
  <c r="V2095" i="1" s="1"/>
  <c r="AF2095" i="1" s="1"/>
  <c r="B2095" i="1" s="1"/>
  <c r="S2095" i="1"/>
  <c r="AE2095" i="1" s="1"/>
  <c r="R2096" i="1"/>
  <c r="J2098" i="1"/>
  <c r="N2098" i="1"/>
  <c r="Q2098" i="1" s="1"/>
  <c r="U2098" i="1" s="1"/>
  <c r="F2099" i="1"/>
  <c r="N2099" i="1" l="1"/>
  <c r="Q2099" i="1" s="1"/>
  <c r="U2099" i="1" s="1"/>
  <c r="J2099" i="1"/>
  <c r="F2100" i="1"/>
  <c r="R2097" i="1"/>
  <c r="T2096" i="1"/>
  <c r="V2096" i="1" s="1"/>
  <c r="AF2096" i="1" s="1"/>
  <c r="B2096" i="1" s="1"/>
  <c r="S2096" i="1"/>
  <c r="AE2096" i="1" s="1"/>
  <c r="T2097" i="1" l="1"/>
  <c r="V2097" i="1" s="1"/>
  <c r="AF2097" i="1" s="1"/>
  <c r="B2097" i="1" s="1"/>
  <c r="R2098" i="1"/>
  <c r="S2097" i="1"/>
  <c r="AE2097" i="1" s="1"/>
  <c r="J2100" i="1"/>
  <c r="N2100" i="1"/>
  <c r="Q2100" i="1" s="1"/>
  <c r="U2100" i="1" s="1"/>
  <c r="F2101" i="1"/>
  <c r="R2099" i="1" l="1"/>
  <c r="S2098" i="1"/>
  <c r="AE2098" i="1" s="1"/>
  <c r="T2098" i="1"/>
  <c r="V2098" i="1" s="1"/>
  <c r="AF2098" i="1" s="1"/>
  <c r="B2098" i="1" s="1"/>
  <c r="N2101" i="1"/>
  <c r="Q2101" i="1" s="1"/>
  <c r="U2101" i="1" s="1"/>
  <c r="J2101" i="1"/>
  <c r="F2102" i="1"/>
  <c r="J2102" i="1" l="1"/>
  <c r="N2102" i="1"/>
  <c r="Q2102" i="1" s="1"/>
  <c r="U2102" i="1" s="1"/>
  <c r="F2103" i="1"/>
  <c r="R2100" i="1"/>
  <c r="T2099" i="1"/>
  <c r="V2099" i="1" s="1"/>
  <c r="AF2099" i="1" s="1"/>
  <c r="B2099" i="1" s="1"/>
  <c r="S2099" i="1"/>
  <c r="AE2099" i="1" s="1"/>
  <c r="S2100" i="1" l="1"/>
  <c r="AE2100" i="1" s="1"/>
  <c r="R2101" i="1"/>
  <c r="T2100" i="1"/>
  <c r="V2100" i="1" s="1"/>
  <c r="AF2100" i="1" s="1"/>
  <c r="B2100" i="1" s="1"/>
  <c r="N2103" i="1"/>
  <c r="Q2103" i="1" s="1"/>
  <c r="U2103" i="1" s="1"/>
  <c r="J2103" i="1"/>
  <c r="F2104" i="1"/>
  <c r="T2101" i="1" l="1"/>
  <c r="V2101" i="1" s="1"/>
  <c r="AF2101" i="1" s="1"/>
  <c r="B2101" i="1" s="1"/>
  <c r="S2101" i="1"/>
  <c r="AE2101" i="1" s="1"/>
  <c r="R2102" i="1"/>
  <c r="N2104" i="1"/>
  <c r="Q2104" i="1" s="1"/>
  <c r="U2104" i="1" s="1"/>
  <c r="J2104" i="1"/>
  <c r="F2105" i="1"/>
  <c r="J2105" i="1" l="1"/>
  <c r="N2105" i="1"/>
  <c r="Q2105" i="1" s="1"/>
  <c r="U2105" i="1" s="1"/>
  <c r="F2106" i="1"/>
  <c r="R2103" i="1"/>
  <c r="S2102" i="1"/>
  <c r="AE2102" i="1" s="1"/>
  <c r="T2102" i="1"/>
  <c r="V2102" i="1" s="1"/>
  <c r="AF2102" i="1" s="1"/>
  <c r="B2102" i="1" s="1"/>
  <c r="R2104" i="1" l="1"/>
  <c r="S2103" i="1"/>
  <c r="AE2103" i="1" s="1"/>
  <c r="T2103" i="1"/>
  <c r="V2103" i="1" s="1"/>
  <c r="AF2103" i="1" s="1"/>
  <c r="B2103" i="1" s="1"/>
  <c r="N2106" i="1"/>
  <c r="Q2106" i="1" s="1"/>
  <c r="U2106" i="1" s="1"/>
  <c r="J2106" i="1"/>
  <c r="F2107" i="1"/>
  <c r="J2107" i="1" l="1"/>
  <c r="N2107" i="1"/>
  <c r="Q2107" i="1" s="1"/>
  <c r="U2107" i="1" s="1"/>
  <c r="F2108" i="1"/>
  <c r="T2104" i="1"/>
  <c r="V2104" i="1" s="1"/>
  <c r="AF2104" i="1" s="1"/>
  <c r="B2104" i="1" s="1"/>
  <c r="S2104" i="1"/>
  <c r="AE2104" i="1" s="1"/>
  <c r="R2105" i="1"/>
  <c r="N2108" i="1" l="1"/>
  <c r="Q2108" i="1" s="1"/>
  <c r="U2108" i="1" s="1"/>
  <c r="J2108" i="1"/>
  <c r="F2109" i="1"/>
  <c r="R2106" i="1"/>
  <c r="T2105" i="1"/>
  <c r="V2105" i="1" s="1"/>
  <c r="AF2105" i="1" s="1"/>
  <c r="B2105" i="1" s="1"/>
  <c r="S2105" i="1"/>
  <c r="AE2105" i="1" s="1"/>
  <c r="T2106" i="1" l="1"/>
  <c r="V2106" i="1" s="1"/>
  <c r="AF2106" i="1" s="1"/>
  <c r="B2106" i="1" s="1"/>
  <c r="S2106" i="1"/>
  <c r="AE2106" i="1" s="1"/>
  <c r="R2107" i="1"/>
  <c r="J2109" i="1"/>
  <c r="N2109" i="1"/>
  <c r="Q2109" i="1" s="1"/>
  <c r="U2109" i="1" s="1"/>
  <c r="F2110" i="1"/>
  <c r="N2110" i="1" l="1"/>
  <c r="Q2110" i="1" s="1"/>
  <c r="U2110" i="1" s="1"/>
  <c r="J2110" i="1"/>
  <c r="F2111" i="1"/>
  <c r="T2107" i="1"/>
  <c r="V2107" i="1" s="1"/>
  <c r="AF2107" i="1" s="1"/>
  <c r="B2107" i="1" s="1"/>
  <c r="R2108" i="1"/>
  <c r="S2107" i="1"/>
  <c r="AE2107" i="1" s="1"/>
  <c r="R2109" i="1" l="1"/>
  <c r="T2108" i="1"/>
  <c r="V2108" i="1" s="1"/>
  <c r="AF2108" i="1" s="1"/>
  <c r="B2108" i="1" s="1"/>
  <c r="S2108" i="1"/>
  <c r="AE2108" i="1" s="1"/>
  <c r="J2111" i="1"/>
  <c r="N2111" i="1"/>
  <c r="Q2111" i="1" s="1"/>
  <c r="U2111" i="1" s="1"/>
  <c r="F2112" i="1"/>
  <c r="N2112" i="1" l="1"/>
  <c r="Q2112" i="1" s="1"/>
  <c r="U2112" i="1" s="1"/>
  <c r="J2112" i="1"/>
  <c r="F2113" i="1"/>
  <c r="R2110" i="1"/>
  <c r="T2109" i="1"/>
  <c r="V2109" i="1" s="1"/>
  <c r="AF2109" i="1" s="1"/>
  <c r="B2109" i="1" s="1"/>
  <c r="S2109" i="1"/>
  <c r="AE2109" i="1" s="1"/>
  <c r="S2110" i="1" l="1"/>
  <c r="AE2110" i="1" s="1"/>
  <c r="R2111" i="1"/>
  <c r="T2110" i="1"/>
  <c r="V2110" i="1" s="1"/>
  <c r="AF2110" i="1" s="1"/>
  <c r="B2110" i="1" s="1"/>
  <c r="N2113" i="1"/>
  <c r="Q2113" i="1" s="1"/>
  <c r="U2113" i="1" s="1"/>
  <c r="J2113" i="1"/>
  <c r="F2114" i="1"/>
  <c r="S2111" i="1" l="1"/>
  <c r="AE2111" i="1" s="1"/>
  <c r="T2111" i="1"/>
  <c r="V2111" i="1" s="1"/>
  <c r="AF2111" i="1" s="1"/>
  <c r="B2111" i="1" s="1"/>
  <c r="R2112" i="1"/>
  <c r="N2114" i="1"/>
  <c r="Q2114" i="1" s="1"/>
  <c r="U2114" i="1" s="1"/>
  <c r="J2114" i="1"/>
  <c r="F2115" i="1"/>
  <c r="R2113" i="1" l="1"/>
  <c r="T2112" i="1"/>
  <c r="V2112" i="1" s="1"/>
  <c r="AF2112" i="1" s="1"/>
  <c r="B2112" i="1" s="1"/>
  <c r="S2112" i="1"/>
  <c r="AE2112" i="1" s="1"/>
  <c r="J2115" i="1"/>
  <c r="N2115" i="1"/>
  <c r="Q2115" i="1" s="1"/>
  <c r="U2115" i="1" s="1"/>
  <c r="F2116" i="1"/>
  <c r="N2116" i="1" l="1"/>
  <c r="Q2116" i="1" s="1"/>
  <c r="U2116" i="1" s="1"/>
  <c r="J2116" i="1"/>
  <c r="F2117" i="1"/>
  <c r="S2113" i="1"/>
  <c r="AE2113" i="1" s="1"/>
  <c r="T2113" i="1"/>
  <c r="V2113" i="1" s="1"/>
  <c r="AF2113" i="1" s="1"/>
  <c r="B2113" i="1" s="1"/>
  <c r="R2114" i="1"/>
  <c r="T2114" i="1" l="1"/>
  <c r="V2114" i="1" s="1"/>
  <c r="AF2114" i="1" s="1"/>
  <c r="B2114" i="1" s="1"/>
  <c r="S2114" i="1"/>
  <c r="AE2114" i="1" s="1"/>
  <c r="R2115" i="1"/>
  <c r="N2117" i="1"/>
  <c r="Q2117" i="1" s="1"/>
  <c r="U2117" i="1" s="1"/>
  <c r="J2117" i="1"/>
  <c r="F2118" i="1"/>
  <c r="J2118" i="1" l="1"/>
  <c r="N2118" i="1"/>
  <c r="F2119" i="1"/>
  <c r="T2115" i="1"/>
  <c r="V2115" i="1" s="1"/>
  <c r="AF2115" i="1" s="1"/>
  <c r="B2115" i="1" s="1"/>
  <c r="R2116" i="1"/>
  <c r="S2115" i="1"/>
  <c r="AE2115" i="1" s="1"/>
  <c r="R2117" i="1" l="1"/>
  <c r="T2116" i="1"/>
  <c r="V2116" i="1" s="1"/>
  <c r="AF2116" i="1" s="1"/>
  <c r="B2116" i="1" s="1"/>
  <c r="S2116" i="1"/>
  <c r="AE2116" i="1" s="1"/>
  <c r="N2119" i="1"/>
  <c r="J2119" i="1"/>
  <c r="F2120" i="1"/>
  <c r="O2119" i="1"/>
  <c r="Q2118" i="1"/>
  <c r="U2118" i="1" s="1"/>
  <c r="O2120" i="1" l="1"/>
  <c r="O2121" i="1" s="1"/>
  <c r="O2122" i="1" s="1"/>
  <c r="O2123" i="1" s="1"/>
  <c r="O2124" i="1" s="1"/>
  <c r="O2125" i="1" s="1"/>
  <c r="O2126" i="1" s="1"/>
  <c r="O2127" i="1" s="1"/>
  <c r="O2128" i="1" s="1"/>
  <c r="O2129" i="1" s="1"/>
  <c r="O2130" i="1" s="1"/>
  <c r="O2131" i="1" s="1"/>
  <c r="O2132" i="1" s="1"/>
  <c r="O2133" i="1" s="1"/>
  <c r="O2134" i="1" s="1"/>
  <c r="O2135" i="1" s="1"/>
  <c r="O2136" i="1" s="1"/>
  <c r="O2137" i="1" s="1"/>
  <c r="O2138" i="1" s="1"/>
  <c r="O2139" i="1" s="1"/>
  <c r="O2140" i="1" s="1"/>
  <c r="O2141" i="1" s="1"/>
  <c r="O2142" i="1" s="1"/>
  <c r="O2143" i="1" s="1"/>
  <c r="O2144" i="1" s="1"/>
  <c r="O2145" i="1" s="1"/>
  <c r="O2146" i="1" s="1"/>
  <c r="O2147" i="1" s="1"/>
  <c r="O2148" i="1" s="1"/>
  <c r="O2149" i="1" s="1"/>
  <c r="P2119" i="1"/>
  <c r="P2120" i="1" s="1"/>
  <c r="P2121" i="1" s="1"/>
  <c r="P2122" i="1" s="1"/>
  <c r="P2123" i="1" s="1"/>
  <c r="P2124" i="1" s="1"/>
  <c r="P2125" i="1" s="1"/>
  <c r="P2126" i="1" s="1"/>
  <c r="P2127" i="1" s="1"/>
  <c r="P2128" i="1" s="1"/>
  <c r="P2129" i="1" s="1"/>
  <c r="P2130" i="1" s="1"/>
  <c r="P2131" i="1" s="1"/>
  <c r="P2132" i="1" s="1"/>
  <c r="P2133" i="1" s="1"/>
  <c r="P2134" i="1" s="1"/>
  <c r="P2135" i="1" s="1"/>
  <c r="P2136" i="1" s="1"/>
  <c r="P2137" i="1" s="1"/>
  <c r="P2138" i="1" s="1"/>
  <c r="P2139" i="1" s="1"/>
  <c r="P2140" i="1" s="1"/>
  <c r="P2141" i="1" s="1"/>
  <c r="P2142" i="1" s="1"/>
  <c r="P2143" i="1" s="1"/>
  <c r="P2144" i="1" s="1"/>
  <c r="P2145" i="1" s="1"/>
  <c r="P2146" i="1" s="1"/>
  <c r="P2147" i="1" s="1"/>
  <c r="P2148" i="1" s="1"/>
  <c r="P2149" i="1" s="1"/>
  <c r="J2120" i="1"/>
  <c r="N2120" i="1"/>
  <c r="F2121" i="1"/>
  <c r="T2117" i="1"/>
  <c r="V2117" i="1" s="1"/>
  <c r="AF2117" i="1" s="1"/>
  <c r="B2117" i="1" s="1"/>
  <c r="R2118" i="1"/>
  <c r="S2117" i="1"/>
  <c r="AE2117" i="1" s="1"/>
  <c r="Q2120" i="1" l="1"/>
  <c r="U2120" i="1" s="1"/>
  <c r="Q2119" i="1"/>
  <c r="U2119" i="1" s="1"/>
  <c r="N2121" i="1"/>
  <c r="Q2121" i="1" s="1"/>
  <c r="U2121" i="1" s="1"/>
  <c r="J2121" i="1"/>
  <c r="F2122" i="1"/>
  <c r="T2118" i="1"/>
  <c r="V2118" i="1" s="1"/>
  <c r="AF2118" i="1" s="1"/>
  <c r="B2118" i="1" s="1"/>
  <c r="R2119" i="1"/>
  <c r="S2118" i="1"/>
  <c r="AE2118" i="1" l="1"/>
  <c r="Z2118" i="1"/>
  <c r="S2119" i="1"/>
  <c r="AE2119" i="1" s="1"/>
  <c r="T2119" i="1"/>
  <c r="V2119" i="1" s="1"/>
  <c r="AF2119" i="1" s="1"/>
  <c r="B2119" i="1" s="1"/>
  <c r="R2120" i="1"/>
  <c r="J2122" i="1"/>
  <c r="N2122" i="1"/>
  <c r="Q2122" i="1" s="1"/>
  <c r="U2122" i="1" s="1"/>
  <c r="F2123" i="1"/>
  <c r="AG2118" i="1" l="1"/>
  <c r="T2120" i="1"/>
  <c r="V2120" i="1" s="1"/>
  <c r="AF2120" i="1" s="1"/>
  <c r="B2120" i="1" s="1"/>
  <c r="R2121" i="1"/>
  <c r="S2120" i="1"/>
  <c r="AE2120" i="1" s="1"/>
  <c r="N2123" i="1"/>
  <c r="Q2123" i="1" s="1"/>
  <c r="U2123" i="1" s="1"/>
  <c r="J2123" i="1"/>
  <c r="F2124" i="1"/>
  <c r="N2124" i="1" l="1"/>
  <c r="Q2124" i="1" s="1"/>
  <c r="U2124" i="1" s="1"/>
  <c r="J2124" i="1"/>
  <c r="F2125" i="1"/>
  <c r="S2121" i="1"/>
  <c r="AE2121" i="1" s="1"/>
  <c r="R2122" i="1"/>
  <c r="T2121" i="1"/>
  <c r="V2121" i="1" s="1"/>
  <c r="AF2121" i="1" s="1"/>
  <c r="B2121" i="1" s="1"/>
  <c r="R2123" i="1" l="1"/>
  <c r="T2122" i="1"/>
  <c r="V2122" i="1" s="1"/>
  <c r="AF2122" i="1" s="1"/>
  <c r="B2122" i="1" s="1"/>
  <c r="S2122" i="1"/>
  <c r="AE2122" i="1" s="1"/>
  <c r="N2125" i="1"/>
  <c r="Q2125" i="1" s="1"/>
  <c r="U2125" i="1" s="1"/>
  <c r="J2125" i="1"/>
  <c r="F2126" i="1"/>
  <c r="J2126" i="1" l="1"/>
  <c r="N2126" i="1"/>
  <c r="Q2126" i="1" s="1"/>
  <c r="U2126" i="1" s="1"/>
  <c r="F2127" i="1"/>
  <c r="R2124" i="1"/>
  <c r="T2123" i="1"/>
  <c r="V2123" i="1" s="1"/>
  <c r="AF2123" i="1" s="1"/>
  <c r="B2123" i="1" s="1"/>
  <c r="S2123" i="1"/>
  <c r="AE2123" i="1" s="1"/>
  <c r="R2125" i="1" l="1"/>
  <c r="T2124" i="1"/>
  <c r="V2124" i="1" s="1"/>
  <c r="AF2124" i="1" s="1"/>
  <c r="B2124" i="1" s="1"/>
  <c r="S2124" i="1"/>
  <c r="AE2124" i="1" s="1"/>
  <c r="J2127" i="1"/>
  <c r="N2127" i="1"/>
  <c r="Q2127" i="1" s="1"/>
  <c r="U2127" i="1" s="1"/>
  <c r="F2128" i="1"/>
  <c r="F2129" i="1" l="1"/>
  <c r="N2128" i="1"/>
  <c r="Q2128" i="1" s="1"/>
  <c r="U2128" i="1" s="1"/>
  <c r="J2128" i="1"/>
  <c r="T2125" i="1"/>
  <c r="V2125" i="1" s="1"/>
  <c r="AF2125" i="1" s="1"/>
  <c r="B2125" i="1" s="1"/>
  <c r="R2126" i="1"/>
  <c r="S2125" i="1"/>
  <c r="AE2125" i="1" s="1"/>
  <c r="R2127" i="1" l="1"/>
  <c r="T2126" i="1"/>
  <c r="V2126" i="1" s="1"/>
  <c r="AF2126" i="1" s="1"/>
  <c r="B2126" i="1" s="1"/>
  <c r="S2126" i="1"/>
  <c r="AE2126" i="1" s="1"/>
  <c r="J2129" i="1"/>
  <c r="N2129" i="1"/>
  <c r="Q2129" i="1" s="1"/>
  <c r="U2129" i="1" s="1"/>
  <c r="F2130" i="1"/>
  <c r="J2130" i="1" l="1"/>
  <c r="N2130" i="1"/>
  <c r="Q2130" i="1" s="1"/>
  <c r="U2130" i="1" s="1"/>
  <c r="F2131" i="1"/>
  <c r="R2128" i="1"/>
  <c r="T2127" i="1"/>
  <c r="V2127" i="1" s="1"/>
  <c r="AF2127" i="1" s="1"/>
  <c r="B2127" i="1" s="1"/>
  <c r="S2127" i="1"/>
  <c r="AE2127" i="1" s="1"/>
  <c r="S2128" i="1" l="1"/>
  <c r="AE2128" i="1" s="1"/>
  <c r="R2129" i="1"/>
  <c r="T2128" i="1"/>
  <c r="V2128" i="1" s="1"/>
  <c r="AF2128" i="1" s="1"/>
  <c r="B2128" i="1" s="1"/>
  <c r="N2131" i="1"/>
  <c r="Q2131" i="1" s="1"/>
  <c r="U2131" i="1" s="1"/>
  <c r="J2131" i="1"/>
  <c r="F2132" i="1"/>
  <c r="J2132" i="1" l="1"/>
  <c r="N2132" i="1"/>
  <c r="Q2132" i="1" s="1"/>
  <c r="U2132" i="1" s="1"/>
  <c r="F2133" i="1"/>
  <c r="R2130" i="1"/>
  <c r="S2129" i="1"/>
  <c r="AE2129" i="1" s="1"/>
  <c r="T2129" i="1"/>
  <c r="V2129" i="1" s="1"/>
  <c r="AF2129" i="1" s="1"/>
  <c r="B2129" i="1" s="1"/>
  <c r="S2130" i="1" l="1"/>
  <c r="AE2130" i="1" s="1"/>
  <c r="T2130" i="1"/>
  <c r="V2130" i="1" s="1"/>
  <c r="AF2130" i="1" s="1"/>
  <c r="B2130" i="1" s="1"/>
  <c r="R2131" i="1"/>
  <c r="J2133" i="1"/>
  <c r="N2133" i="1"/>
  <c r="Q2133" i="1" s="1"/>
  <c r="U2133" i="1" s="1"/>
  <c r="F2134" i="1"/>
  <c r="J2134" i="1" l="1"/>
  <c r="N2134" i="1"/>
  <c r="Q2134" i="1" s="1"/>
  <c r="U2134" i="1" s="1"/>
  <c r="F2135" i="1"/>
  <c r="T2131" i="1"/>
  <c r="V2131" i="1" s="1"/>
  <c r="AF2131" i="1" s="1"/>
  <c r="B2131" i="1" s="1"/>
  <c r="R2132" i="1"/>
  <c r="S2131" i="1"/>
  <c r="AE2131" i="1" s="1"/>
  <c r="J2135" i="1" l="1"/>
  <c r="N2135" i="1"/>
  <c r="Q2135" i="1" s="1"/>
  <c r="U2135" i="1" s="1"/>
  <c r="F2136" i="1"/>
  <c r="T2132" i="1"/>
  <c r="V2132" i="1" s="1"/>
  <c r="AF2132" i="1" s="1"/>
  <c r="B2132" i="1" s="1"/>
  <c r="S2132" i="1"/>
  <c r="AE2132" i="1" s="1"/>
  <c r="R2133" i="1"/>
  <c r="R2134" i="1" l="1"/>
  <c r="S2133" i="1"/>
  <c r="AE2133" i="1" s="1"/>
  <c r="T2133" i="1"/>
  <c r="V2133" i="1" s="1"/>
  <c r="AF2133" i="1" s="1"/>
  <c r="B2133" i="1" s="1"/>
  <c r="J2136" i="1"/>
  <c r="N2136" i="1"/>
  <c r="Q2136" i="1" s="1"/>
  <c r="U2136" i="1" s="1"/>
  <c r="F2137" i="1"/>
  <c r="J2137" i="1" l="1"/>
  <c r="N2137" i="1"/>
  <c r="Q2137" i="1" s="1"/>
  <c r="U2137" i="1" s="1"/>
  <c r="F2138" i="1"/>
  <c r="S2134" i="1"/>
  <c r="AE2134" i="1" s="1"/>
  <c r="T2134" i="1"/>
  <c r="V2134" i="1" s="1"/>
  <c r="AF2134" i="1" s="1"/>
  <c r="B2134" i="1" s="1"/>
  <c r="R2135" i="1"/>
  <c r="R2136" i="1" l="1"/>
  <c r="T2135" i="1"/>
  <c r="V2135" i="1" s="1"/>
  <c r="AF2135" i="1" s="1"/>
  <c r="B2135" i="1" s="1"/>
  <c r="S2135" i="1"/>
  <c r="AE2135" i="1" s="1"/>
  <c r="N2138" i="1"/>
  <c r="Q2138" i="1" s="1"/>
  <c r="U2138" i="1" s="1"/>
  <c r="J2138" i="1"/>
  <c r="F2139" i="1"/>
  <c r="J2139" i="1" l="1"/>
  <c r="N2139" i="1"/>
  <c r="Q2139" i="1" s="1"/>
  <c r="U2139" i="1" s="1"/>
  <c r="F2140" i="1"/>
  <c r="T2136" i="1"/>
  <c r="V2136" i="1" s="1"/>
  <c r="AF2136" i="1" s="1"/>
  <c r="B2136" i="1" s="1"/>
  <c r="R2137" i="1"/>
  <c r="S2136" i="1"/>
  <c r="AE2136" i="1" s="1"/>
  <c r="S2137" i="1" l="1"/>
  <c r="AE2137" i="1" s="1"/>
  <c r="R2138" i="1"/>
  <c r="T2137" i="1"/>
  <c r="V2137" i="1" s="1"/>
  <c r="AF2137" i="1" s="1"/>
  <c r="B2137" i="1" s="1"/>
  <c r="N2140" i="1"/>
  <c r="Q2140" i="1" s="1"/>
  <c r="U2140" i="1" s="1"/>
  <c r="J2140" i="1"/>
  <c r="F2141" i="1"/>
  <c r="J2141" i="1" l="1"/>
  <c r="N2141" i="1"/>
  <c r="Q2141" i="1" s="1"/>
  <c r="U2141" i="1" s="1"/>
  <c r="F2142" i="1"/>
  <c r="S2138" i="1"/>
  <c r="AE2138" i="1" s="1"/>
  <c r="R2139" i="1"/>
  <c r="T2138" i="1"/>
  <c r="V2138" i="1" s="1"/>
  <c r="AF2138" i="1" s="1"/>
  <c r="B2138" i="1" s="1"/>
  <c r="T2139" i="1" l="1"/>
  <c r="V2139" i="1" s="1"/>
  <c r="AF2139" i="1" s="1"/>
  <c r="B2139" i="1" s="1"/>
  <c r="R2140" i="1"/>
  <c r="S2139" i="1"/>
  <c r="AE2139" i="1" s="1"/>
  <c r="N2142" i="1"/>
  <c r="Q2142" i="1" s="1"/>
  <c r="U2142" i="1" s="1"/>
  <c r="J2142" i="1"/>
  <c r="F2143" i="1"/>
  <c r="J2143" i="1" l="1"/>
  <c r="N2143" i="1"/>
  <c r="Q2143" i="1" s="1"/>
  <c r="U2143" i="1" s="1"/>
  <c r="F2144" i="1"/>
  <c r="S2140" i="1"/>
  <c r="AE2140" i="1" s="1"/>
  <c r="R2141" i="1"/>
  <c r="T2140" i="1"/>
  <c r="V2140" i="1" s="1"/>
  <c r="AF2140" i="1" s="1"/>
  <c r="B2140" i="1" s="1"/>
  <c r="J2144" i="1" l="1"/>
  <c r="N2144" i="1"/>
  <c r="Q2144" i="1" s="1"/>
  <c r="U2144" i="1" s="1"/>
  <c r="F2145" i="1"/>
  <c r="R2142" i="1"/>
  <c r="S2141" i="1"/>
  <c r="AE2141" i="1" s="1"/>
  <c r="T2141" i="1"/>
  <c r="V2141" i="1" s="1"/>
  <c r="AF2141" i="1" s="1"/>
  <c r="B2141" i="1" s="1"/>
  <c r="R2143" i="1" l="1"/>
  <c r="T2142" i="1"/>
  <c r="V2142" i="1" s="1"/>
  <c r="AF2142" i="1" s="1"/>
  <c r="B2142" i="1" s="1"/>
  <c r="S2142" i="1"/>
  <c r="AE2142" i="1" s="1"/>
  <c r="N2145" i="1"/>
  <c r="Q2145" i="1" s="1"/>
  <c r="U2145" i="1" s="1"/>
  <c r="J2145" i="1"/>
  <c r="F2146" i="1"/>
  <c r="J2146" i="1" l="1"/>
  <c r="N2146" i="1"/>
  <c r="Q2146" i="1" s="1"/>
  <c r="U2146" i="1" s="1"/>
  <c r="F2147" i="1"/>
  <c r="T2143" i="1"/>
  <c r="V2143" i="1" s="1"/>
  <c r="AF2143" i="1" s="1"/>
  <c r="B2143" i="1" s="1"/>
  <c r="R2144" i="1"/>
  <c r="S2143" i="1"/>
  <c r="AE2143" i="1" s="1"/>
  <c r="S2144" i="1" l="1"/>
  <c r="AE2144" i="1" s="1"/>
  <c r="T2144" i="1"/>
  <c r="V2144" i="1" s="1"/>
  <c r="AF2144" i="1" s="1"/>
  <c r="B2144" i="1" s="1"/>
  <c r="R2145" i="1"/>
  <c r="J2147" i="1"/>
  <c r="N2147" i="1"/>
  <c r="Q2147" i="1" s="1"/>
  <c r="U2147" i="1" s="1"/>
  <c r="F2148" i="1"/>
  <c r="S2145" i="1" l="1"/>
  <c r="AE2145" i="1" s="1"/>
  <c r="R2146" i="1"/>
  <c r="T2145" i="1"/>
  <c r="V2145" i="1" s="1"/>
  <c r="AF2145" i="1" s="1"/>
  <c r="B2145" i="1" s="1"/>
  <c r="N2148" i="1"/>
  <c r="Q2148" i="1" s="1"/>
  <c r="U2148" i="1" s="1"/>
  <c r="J2148" i="1"/>
  <c r="F2149" i="1"/>
  <c r="J2149" i="1" l="1"/>
  <c r="N2149" i="1"/>
  <c r="F2150" i="1"/>
  <c r="T2146" i="1"/>
  <c r="V2146" i="1" s="1"/>
  <c r="AF2146" i="1" s="1"/>
  <c r="B2146" i="1" s="1"/>
  <c r="R2147" i="1"/>
  <c r="S2146" i="1"/>
  <c r="AE2146" i="1" s="1"/>
  <c r="R2148" i="1" l="1"/>
  <c r="S2147" i="1"/>
  <c r="AE2147" i="1" s="1"/>
  <c r="T2147" i="1"/>
  <c r="V2147" i="1" s="1"/>
  <c r="AF2147" i="1" s="1"/>
  <c r="B2147" i="1" s="1"/>
  <c r="N2150" i="1"/>
  <c r="J2150" i="1"/>
  <c r="F2151" i="1"/>
  <c r="O2150" i="1"/>
  <c r="Q2149" i="1"/>
  <c r="U2149" i="1" s="1"/>
  <c r="O2151" i="1" l="1"/>
  <c r="O2152" i="1" s="1"/>
  <c r="O2153" i="1" s="1"/>
  <c r="O2154" i="1" s="1"/>
  <c r="O2155" i="1" s="1"/>
  <c r="O2156" i="1" s="1"/>
  <c r="O2157" i="1" s="1"/>
  <c r="O2158" i="1" s="1"/>
  <c r="O2159" i="1" s="1"/>
  <c r="O2160" i="1" s="1"/>
  <c r="O2161" i="1" s="1"/>
  <c r="O2162" i="1" s="1"/>
  <c r="O2163" i="1" s="1"/>
  <c r="O2164" i="1" s="1"/>
  <c r="O2165" i="1" s="1"/>
  <c r="O2166" i="1" s="1"/>
  <c r="O2167" i="1" s="1"/>
  <c r="O2168" i="1" s="1"/>
  <c r="O2169" i="1" s="1"/>
  <c r="O2170" i="1" s="1"/>
  <c r="O2171" i="1" s="1"/>
  <c r="O2172" i="1" s="1"/>
  <c r="O2173" i="1" s="1"/>
  <c r="O2174" i="1" s="1"/>
  <c r="O2175" i="1" s="1"/>
  <c r="O2176" i="1" s="1"/>
  <c r="O2177" i="1" s="1"/>
  <c r="O2178" i="1" s="1"/>
  <c r="O2179" i="1" s="1"/>
  <c r="P2150" i="1"/>
  <c r="P2151" i="1" s="1"/>
  <c r="P2152" i="1" s="1"/>
  <c r="P2153" i="1" s="1"/>
  <c r="P2154" i="1" s="1"/>
  <c r="P2155" i="1" s="1"/>
  <c r="P2156" i="1" s="1"/>
  <c r="P2157" i="1" s="1"/>
  <c r="P2158" i="1" s="1"/>
  <c r="P2159" i="1" s="1"/>
  <c r="P2160" i="1" s="1"/>
  <c r="P2161" i="1" s="1"/>
  <c r="P2162" i="1" s="1"/>
  <c r="P2163" i="1" s="1"/>
  <c r="P2164" i="1" s="1"/>
  <c r="P2165" i="1" s="1"/>
  <c r="P2166" i="1" s="1"/>
  <c r="P2167" i="1" s="1"/>
  <c r="P2168" i="1" s="1"/>
  <c r="P2169" i="1" s="1"/>
  <c r="P2170" i="1" s="1"/>
  <c r="P2171" i="1" s="1"/>
  <c r="P2172" i="1" s="1"/>
  <c r="P2173" i="1" s="1"/>
  <c r="P2174" i="1" s="1"/>
  <c r="P2175" i="1" s="1"/>
  <c r="P2176" i="1" s="1"/>
  <c r="P2177" i="1" s="1"/>
  <c r="P2178" i="1" s="1"/>
  <c r="P2179" i="1" s="1"/>
  <c r="N2151" i="1"/>
  <c r="J2151" i="1"/>
  <c r="F2152" i="1"/>
  <c r="S2148" i="1"/>
  <c r="AE2148" i="1" s="1"/>
  <c r="R2149" i="1"/>
  <c r="T2148" i="1"/>
  <c r="V2148" i="1" s="1"/>
  <c r="AF2148" i="1" s="1"/>
  <c r="B2148" i="1" s="1"/>
  <c r="Q2150" i="1" l="1"/>
  <c r="U2150" i="1" s="1"/>
  <c r="Q2151" i="1"/>
  <c r="U2151" i="1" s="1"/>
  <c r="R2150" i="1"/>
  <c r="S2149" i="1"/>
  <c r="T2149" i="1"/>
  <c r="V2149" i="1" s="1"/>
  <c r="AF2149" i="1" s="1"/>
  <c r="B2149" i="1" s="1"/>
  <c r="J2152" i="1"/>
  <c r="N2152" i="1"/>
  <c r="Q2152" i="1" s="1"/>
  <c r="U2152" i="1" s="1"/>
  <c r="F2153" i="1"/>
  <c r="N2153" i="1" l="1"/>
  <c r="Q2153" i="1" s="1"/>
  <c r="U2153" i="1" s="1"/>
  <c r="J2153" i="1"/>
  <c r="F2154" i="1"/>
  <c r="AE2149" i="1"/>
  <c r="Z2149" i="1"/>
  <c r="T2150" i="1"/>
  <c r="V2150" i="1" s="1"/>
  <c r="AF2150" i="1" s="1"/>
  <c r="B2150" i="1" s="1"/>
  <c r="R2151" i="1"/>
  <c r="S2150" i="1"/>
  <c r="AE2150" i="1" s="1"/>
  <c r="AG2149" i="1" l="1"/>
  <c r="S2151" i="1"/>
  <c r="AE2151" i="1" s="1"/>
  <c r="T2151" i="1"/>
  <c r="V2151" i="1" s="1"/>
  <c r="AF2151" i="1" s="1"/>
  <c r="B2151" i="1" s="1"/>
  <c r="R2152" i="1"/>
  <c r="N2154" i="1"/>
  <c r="Q2154" i="1" s="1"/>
  <c r="U2154" i="1" s="1"/>
  <c r="J2154" i="1"/>
  <c r="F2155" i="1"/>
  <c r="J2155" i="1" l="1"/>
  <c r="N2155" i="1"/>
  <c r="Q2155" i="1" s="1"/>
  <c r="U2155" i="1" s="1"/>
  <c r="F2156" i="1"/>
  <c r="T2152" i="1"/>
  <c r="V2152" i="1" s="1"/>
  <c r="AF2152" i="1" s="1"/>
  <c r="B2152" i="1" s="1"/>
  <c r="S2152" i="1"/>
  <c r="AE2152" i="1" s="1"/>
  <c r="R2153" i="1"/>
  <c r="N2156" i="1" l="1"/>
  <c r="Q2156" i="1" s="1"/>
  <c r="U2156" i="1" s="1"/>
  <c r="J2156" i="1"/>
  <c r="F2157" i="1"/>
  <c r="R2154" i="1"/>
  <c r="T2153" i="1"/>
  <c r="V2153" i="1" s="1"/>
  <c r="AF2153" i="1" s="1"/>
  <c r="B2153" i="1" s="1"/>
  <c r="S2153" i="1"/>
  <c r="AE2153" i="1" s="1"/>
  <c r="S2154" i="1" l="1"/>
  <c r="AE2154" i="1" s="1"/>
  <c r="T2154" i="1"/>
  <c r="V2154" i="1" s="1"/>
  <c r="AF2154" i="1" s="1"/>
  <c r="B2154" i="1" s="1"/>
  <c r="R2155" i="1"/>
  <c r="J2157" i="1"/>
  <c r="N2157" i="1"/>
  <c r="Q2157" i="1" s="1"/>
  <c r="U2157" i="1" s="1"/>
  <c r="F2158" i="1"/>
  <c r="J2158" i="1" l="1"/>
  <c r="N2158" i="1"/>
  <c r="Q2158" i="1" s="1"/>
  <c r="U2158" i="1" s="1"/>
  <c r="F2159" i="1"/>
  <c r="R2156" i="1"/>
  <c r="S2155" i="1"/>
  <c r="AE2155" i="1" s="1"/>
  <c r="T2155" i="1"/>
  <c r="V2155" i="1" s="1"/>
  <c r="AF2155" i="1" s="1"/>
  <c r="B2155" i="1" s="1"/>
  <c r="R2157" i="1" l="1"/>
  <c r="T2156" i="1"/>
  <c r="V2156" i="1" s="1"/>
  <c r="AF2156" i="1" s="1"/>
  <c r="B2156" i="1" s="1"/>
  <c r="S2156" i="1"/>
  <c r="AE2156" i="1" s="1"/>
  <c r="J2159" i="1"/>
  <c r="N2159" i="1"/>
  <c r="Q2159" i="1" s="1"/>
  <c r="U2159" i="1" s="1"/>
  <c r="F2160" i="1"/>
  <c r="N2160" i="1" l="1"/>
  <c r="Q2160" i="1" s="1"/>
  <c r="U2160" i="1" s="1"/>
  <c r="J2160" i="1"/>
  <c r="F2161" i="1"/>
  <c r="R2158" i="1"/>
  <c r="S2157" i="1"/>
  <c r="AE2157" i="1" s="1"/>
  <c r="T2157" i="1"/>
  <c r="V2157" i="1" s="1"/>
  <c r="AF2157" i="1" s="1"/>
  <c r="B2157" i="1" s="1"/>
  <c r="R2159" i="1" l="1"/>
  <c r="T2158" i="1"/>
  <c r="V2158" i="1" s="1"/>
  <c r="AF2158" i="1" s="1"/>
  <c r="B2158" i="1" s="1"/>
  <c r="S2158" i="1"/>
  <c r="AE2158" i="1" s="1"/>
  <c r="N2161" i="1"/>
  <c r="Q2161" i="1" s="1"/>
  <c r="U2161" i="1" s="1"/>
  <c r="J2161" i="1"/>
  <c r="F2162" i="1"/>
  <c r="J2162" i="1" l="1"/>
  <c r="N2162" i="1"/>
  <c r="Q2162" i="1" s="1"/>
  <c r="U2162" i="1" s="1"/>
  <c r="F2163" i="1"/>
  <c r="R2160" i="1"/>
  <c r="S2159" i="1"/>
  <c r="AE2159" i="1" s="1"/>
  <c r="T2159" i="1"/>
  <c r="V2159" i="1" s="1"/>
  <c r="AF2159" i="1" s="1"/>
  <c r="B2159" i="1" s="1"/>
  <c r="S2160" i="1" l="1"/>
  <c r="AE2160" i="1" s="1"/>
  <c r="R2161" i="1"/>
  <c r="T2160" i="1"/>
  <c r="V2160" i="1" s="1"/>
  <c r="AF2160" i="1" s="1"/>
  <c r="B2160" i="1" s="1"/>
  <c r="J2163" i="1"/>
  <c r="N2163" i="1"/>
  <c r="Q2163" i="1" s="1"/>
  <c r="U2163" i="1" s="1"/>
  <c r="F2164" i="1"/>
  <c r="N2164" i="1" l="1"/>
  <c r="Q2164" i="1" s="1"/>
  <c r="U2164" i="1" s="1"/>
  <c r="J2164" i="1"/>
  <c r="F2165" i="1"/>
  <c r="T2161" i="1"/>
  <c r="V2161" i="1" s="1"/>
  <c r="AF2161" i="1" s="1"/>
  <c r="B2161" i="1" s="1"/>
  <c r="S2161" i="1"/>
  <c r="AE2161" i="1" s="1"/>
  <c r="R2162" i="1"/>
  <c r="R2163" i="1" l="1"/>
  <c r="T2162" i="1"/>
  <c r="V2162" i="1" s="1"/>
  <c r="AF2162" i="1" s="1"/>
  <c r="B2162" i="1" s="1"/>
  <c r="S2162" i="1"/>
  <c r="AE2162" i="1" s="1"/>
  <c r="N2165" i="1"/>
  <c r="Q2165" i="1" s="1"/>
  <c r="U2165" i="1" s="1"/>
  <c r="J2165" i="1"/>
  <c r="F2166" i="1"/>
  <c r="J2166" i="1" l="1"/>
  <c r="N2166" i="1"/>
  <c r="Q2166" i="1" s="1"/>
  <c r="U2166" i="1" s="1"/>
  <c r="F2167" i="1"/>
  <c r="T2163" i="1"/>
  <c r="V2163" i="1" s="1"/>
  <c r="AF2163" i="1" s="1"/>
  <c r="B2163" i="1" s="1"/>
  <c r="R2164" i="1"/>
  <c r="S2163" i="1"/>
  <c r="AE2163" i="1" s="1"/>
  <c r="R2165" i="1" l="1"/>
  <c r="S2164" i="1"/>
  <c r="AE2164" i="1" s="1"/>
  <c r="T2164" i="1"/>
  <c r="V2164" i="1" s="1"/>
  <c r="AF2164" i="1" s="1"/>
  <c r="B2164" i="1" s="1"/>
  <c r="N2167" i="1"/>
  <c r="Q2167" i="1" s="1"/>
  <c r="U2167" i="1" s="1"/>
  <c r="J2167" i="1"/>
  <c r="F2168" i="1"/>
  <c r="N2168" i="1" l="1"/>
  <c r="Q2168" i="1" s="1"/>
  <c r="U2168" i="1" s="1"/>
  <c r="J2168" i="1"/>
  <c r="F2169" i="1"/>
  <c r="S2165" i="1"/>
  <c r="AE2165" i="1" s="1"/>
  <c r="R2166" i="1"/>
  <c r="T2165" i="1"/>
  <c r="V2165" i="1" s="1"/>
  <c r="AF2165" i="1" s="1"/>
  <c r="B2165" i="1" s="1"/>
  <c r="T2166" i="1" l="1"/>
  <c r="V2166" i="1" s="1"/>
  <c r="AF2166" i="1" s="1"/>
  <c r="B2166" i="1" s="1"/>
  <c r="R2167" i="1"/>
  <c r="S2166" i="1"/>
  <c r="AE2166" i="1" s="1"/>
  <c r="N2169" i="1"/>
  <c r="Q2169" i="1" s="1"/>
  <c r="U2169" i="1" s="1"/>
  <c r="J2169" i="1"/>
  <c r="F2170" i="1"/>
  <c r="N2170" i="1" l="1"/>
  <c r="Q2170" i="1" s="1"/>
  <c r="U2170" i="1" s="1"/>
  <c r="J2170" i="1"/>
  <c r="F2171" i="1"/>
  <c r="R2168" i="1"/>
  <c r="S2167" i="1"/>
  <c r="AE2167" i="1" s="1"/>
  <c r="T2167" i="1"/>
  <c r="V2167" i="1" s="1"/>
  <c r="AF2167" i="1" s="1"/>
  <c r="B2167" i="1" s="1"/>
  <c r="S2168" i="1" l="1"/>
  <c r="AE2168" i="1" s="1"/>
  <c r="T2168" i="1"/>
  <c r="V2168" i="1" s="1"/>
  <c r="AF2168" i="1" s="1"/>
  <c r="B2168" i="1" s="1"/>
  <c r="R2169" i="1"/>
  <c r="J2171" i="1"/>
  <c r="N2171" i="1"/>
  <c r="Q2171" i="1" s="1"/>
  <c r="U2171" i="1" s="1"/>
  <c r="F2172" i="1"/>
  <c r="N2172" i="1" l="1"/>
  <c r="Q2172" i="1" s="1"/>
  <c r="U2172" i="1" s="1"/>
  <c r="J2172" i="1"/>
  <c r="F2173" i="1"/>
  <c r="R2170" i="1"/>
  <c r="S2169" i="1"/>
  <c r="AE2169" i="1" s="1"/>
  <c r="T2169" i="1"/>
  <c r="V2169" i="1" s="1"/>
  <c r="AF2169" i="1" s="1"/>
  <c r="B2169" i="1" s="1"/>
  <c r="R2171" i="1" l="1"/>
  <c r="T2170" i="1"/>
  <c r="V2170" i="1" s="1"/>
  <c r="AF2170" i="1" s="1"/>
  <c r="B2170" i="1" s="1"/>
  <c r="S2170" i="1"/>
  <c r="AE2170" i="1" s="1"/>
  <c r="J2173" i="1"/>
  <c r="N2173" i="1"/>
  <c r="Q2173" i="1" s="1"/>
  <c r="U2173" i="1" s="1"/>
  <c r="F2174" i="1"/>
  <c r="N2174" i="1" l="1"/>
  <c r="Q2174" i="1" s="1"/>
  <c r="U2174" i="1" s="1"/>
  <c r="J2174" i="1"/>
  <c r="F2175" i="1"/>
  <c r="T2171" i="1"/>
  <c r="V2171" i="1" s="1"/>
  <c r="AF2171" i="1" s="1"/>
  <c r="B2171" i="1" s="1"/>
  <c r="S2171" i="1"/>
  <c r="AE2171" i="1" s="1"/>
  <c r="R2172" i="1"/>
  <c r="S2172" i="1" l="1"/>
  <c r="AE2172" i="1" s="1"/>
  <c r="R2173" i="1"/>
  <c r="T2172" i="1"/>
  <c r="V2172" i="1" s="1"/>
  <c r="AF2172" i="1" s="1"/>
  <c r="B2172" i="1" s="1"/>
  <c r="N2175" i="1"/>
  <c r="Q2175" i="1" s="1"/>
  <c r="U2175" i="1" s="1"/>
  <c r="J2175" i="1"/>
  <c r="F2176" i="1"/>
  <c r="N2176" i="1" l="1"/>
  <c r="Q2176" i="1" s="1"/>
  <c r="U2176" i="1" s="1"/>
  <c r="J2176" i="1"/>
  <c r="F2177" i="1"/>
  <c r="T2173" i="1"/>
  <c r="V2173" i="1" s="1"/>
  <c r="AF2173" i="1" s="1"/>
  <c r="B2173" i="1" s="1"/>
  <c r="R2174" i="1"/>
  <c r="S2173" i="1"/>
  <c r="AE2173" i="1" s="1"/>
  <c r="R2175" i="1" l="1"/>
  <c r="S2174" i="1"/>
  <c r="AE2174" i="1" s="1"/>
  <c r="T2174" i="1"/>
  <c r="V2174" i="1" s="1"/>
  <c r="AF2174" i="1" s="1"/>
  <c r="B2174" i="1" s="1"/>
  <c r="J2177" i="1"/>
  <c r="N2177" i="1"/>
  <c r="Q2177" i="1" s="1"/>
  <c r="U2177" i="1" s="1"/>
  <c r="F2178" i="1"/>
  <c r="J2178" i="1" l="1"/>
  <c r="N2178" i="1"/>
  <c r="Q2178" i="1" s="1"/>
  <c r="U2178" i="1" s="1"/>
  <c r="F2179" i="1"/>
  <c r="S2175" i="1"/>
  <c r="AE2175" i="1" s="1"/>
  <c r="T2175" i="1"/>
  <c r="V2175" i="1" s="1"/>
  <c r="AF2175" i="1" s="1"/>
  <c r="B2175" i="1" s="1"/>
  <c r="R2176" i="1"/>
  <c r="R2177" i="1" l="1"/>
  <c r="S2176" i="1"/>
  <c r="AE2176" i="1" s="1"/>
  <c r="T2176" i="1"/>
  <c r="V2176" i="1" s="1"/>
  <c r="AF2176" i="1" s="1"/>
  <c r="B2176" i="1" s="1"/>
  <c r="N2179" i="1"/>
  <c r="J2179" i="1"/>
  <c r="F2180" i="1"/>
  <c r="J2180" i="1" l="1"/>
  <c r="N2180" i="1"/>
  <c r="F2181" i="1"/>
  <c r="O2180" i="1"/>
  <c r="Q2179" i="1"/>
  <c r="U2179" i="1" s="1"/>
  <c r="R2178" i="1"/>
  <c r="S2177" i="1"/>
  <c r="AE2177" i="1" s="1"/>
  <c r="T2177" i="1"/>
  <c r="V2177" i="1" s="1"/>
  <c r="AF2177" i="1" s="1"/>
  <c r="B2177" i="1" s="1"/>
  <c r="T2178" i="1" l="1"/>
  <c r="V2178" i="1" s="1"/>
  <c r="AF2178" i="1" s="1"/>
  <c r="B2178" i="1" s="1"/>
  <c r="R2179" i="1"/>
  <c r="S2178" i="1"/>
  <c r="AE2178" i="1" s="1"/>
  <c r="O2181" i="1"/>
  <c r="O2182" i="1" s="1"/>
  <c r="O2183" i="1" s="1"/>
  <c r="O2184" i="1" s="1"/>
  <c r="O2185" i="1" s="1"/>
  <c r="O2186" i="1" s="1"/>
  <c r="O2187" i="1" s="1"/>
  <c r="O2188" i="1" s="1"/>
  <c r="O2189" i="1" s="1"/>
  <c r="O2190" i="1" s="1"/>
  <c r="O2191" i="1" s="1"/>
  <c r="O2192" i="1" s="1"/>
  <c r="O2193" i="1" s="1"/>
  <c r="O2194" i="1" s="1"/>
  <c r="O2195" i="1" s="1"/>
  <c r="O2196" i="1" s="1"/>
  <c r="O2197" i="1" s="1"/>
  <c r="O2198" i="1" s="1"/>
  <c r="O2199" i="1" s="1"/>
  <c r="O2200" i="1" s="1"/>
  <c r="O2201" i="1" s="1"/>
  <c r="O2202" i="1" s="1"/>
  <c r="O2203" i="1" s="1"/>
  <c r="O2204" i="1" s="1"/>
  <c r="O2205" i="1" s="1"/>
  <c r="O2206" i="1" s="1"/>
  <c r="O2207" i="1" s="1"/>
  <c r="O2208" i="1" s="1"/>
  <c r="O2209" i="1" s="1"/>
  <c r="O2210" i="1" s="1"/>
  <c r="P2180" i="1"/>
  <c r="P2181" i="1" s="1"/>
  <c r="P2182" i="1" s="1"/>
  <c r="P2183" i="1" s="1"/>
  <c r="P2184" i="1" s="1"/>
  <c r="P2185" i="1" s="1"/>
  <c r="P2186" i="1" s="1"/>
  <c r="P2187" i="1" s="1"/>
  <c r="P2188" i="1" s="1"/>
  <c r="P2189" i="1" s="1"/>
  <c r="P2190" i="1" s="1"/>
  <c r="P2191" i="1" s="1"/>
  <c r="P2192" i="1" s="1"/>
  <c r="P2193" i="1" s="1"/>
  <c r="P2194" i="1" s="1"/>
  <c r="P2195" i="1" s="1"/>
  <c r="P2196" i="1" s="1"/>
  <c r="P2197" i="1" s="1"/>
  <c r="P2198" i="1" s="1"/>
  <c r="P2199" i="1" s="1"/>
  <c r="P2200" i="1" s="1"/>
  <c r="P2201" i="1" s="1"/>
  <c r="P2202" i="1" s="1"/>
  <c r="P2203" i="1" s="1"/>
  <c r="P2204" i="1" s="1"/>
  <c r="P2205" i="1" s="1"/>
  <c r="P2206" i="1" s="1"/>
  <c r="P2207" i="1" s="1"/>
  <c r="P2208" i="1" s="1"/>
  <c r="P2209" i="1" s="1"/>
  <c r="P2210" i="1" s="1"/>
  <c r="J2181" i="1"/>
  <c r="N2181" i="1"/>
  <c r="F2182" i="1"/>
  <c r="Q2181" i="1" l="1"/>
  <c r="U2181" i="1" s="1"/>
  <c r="Q2180" i="1"/>
  <c r="U2180" i="1" s="1"/>
  <c r="R2180" i="1"/>
  <c r="T2179" i="1"/>
  <c r="V2179" i="1" s="1"/>
  <c r="AF2179" i="1" s="1"/>
  <c r="B2179" i="1" s="1"/>
  <c r="S2179" i="1"/>
  <c r="J2182" i="1"/>
  <c r="N2182" i="1"/>
  <c r="Q2182" i="1" s="1"/>
  <c r="U2182" i="1" s="1"/>
  <c r="F2183" i="1"/>
  <c r="N2183" i="1" l="1"/>
  <c r="Q2183" i="1" s="1"/>
  <c r="U2183" i="1" s="1"/>
  <c r="J2183" i="1"/>
  <c r="F2184" i="1"/>
  <c r="AE2179" i="1"/>
  <c r="Z2179" i="1"/>
  <c r="S2180" i="1"/>
  <c r="AE2180" i="1" s="1"/>
  <c r="R2181" i="1"/>
  <c r="T2180" i="1"/>
  <c r="V2180" i="1" s="1"/>
  <c r="AF2180" i="1" s="1"/>
  <c r="B2180" i="1" s="1"/>
  <c r="AG2179" i="1" l="1"/>
  <c r="S2181" i="1"/>
  <c r="AE2181" i="1" s="1"/>
  <c r="R2182" i="1"/>
  <c r="T2181" i="1"/>
  <c r="V2181" i="1" s="1"/>
  <c r="AF2181" i="1" s="1"/>
  <c r="B2181" i="1" s="1"/>
  <c r="N2184" i="1"/>
  <c r="Q2184" i="1" s="1"/>
  <c r="U2184" i="1" s="1"/>
  <c r="J2184" i="1"/>
  <c r="F2185" i="1"/>
  <c r="N2185" i="1" l="1"/>
  <c r="Q2185" i="1" s="1"/>
  <c r="U2185" i="1" s="1"/>
  <c r="J2185" i="1"/>
  <c r="F2186" i="1"/>
  <c r="S2182" i="1"/>
  <c r="AE2182" i="1" s="1"/>
  <c r="T2182" i="1"/>
  <c r="V2182" i="1" s="1"/>
  <c r="AF2182" i="1" s="1"/>
  <c r="B2182" i="1" s="1"/>
  <c r="R2183" i="1"/>
  <c r="T2183" i="1" l="1"/>
  <c r="V2183" i="1" s="1"/>
  <c r="AF2183" i="1" s="1"/>
  <c r="B2183" i="1" s="1"/>
  <c r="R2184" i="1"/>
  <c r="S2183" i="1"/>
  <c r="AE2183" i="1" s="1"/>
  <c r="N2186" i="1"/>
  <c r="Q2186" i="1" s="1"/>
  <c r="U2186" i="1" s="1"/>
  <c r="J2186" i="1"/>
  <c r="F2187" i="1"/>
  <c r="N2187" i="1" l="1"/>
  <c r="Q2187" i="1" s="1"/>
  <c r="U2187" i="1" s="1"/>
  <c r="J2187" i="1"/>
  <c r="F2188" i="1"/>
  <c r="R2185" i="1"/>
  <c r="T2184" i="1"/>
  <c r="V2184" i="1" s="1"/>
  <c r="AF2184" i="1" s="1"/>
  <c r="B2184" i="1" s="1"/>
  <c r="S2184" i="1"/>
  <c r="AE2184" i="1" s="1"/>
  <c r="T2185" i="1" l="1"/>
  <c r="V2185" i="1" s="1"/>
  <c r="AF2185" i="1" s="1"/>
  <c r="B2185" i="1" s="1"/>
  <c r="R2186" i="1"/>
  <c r="S2185" i="1"/>
  <c r="AE2185" i="1" s="1"/>
  <c r="J2188" i="1"/>
  <c r="N2188" i="1"/>
  <c r="Q2188" i="1" s="1"/>
  <c r="U2188" i="1" s="1"/>
  <c r="F2189" i="1"/>
  <c r="N2189" i="1" l="1"/>
  <c r="Q2189" i="1" s="1"/>
  <c r="U2189" i="1" s="1"/>
  <c r="J2189" i="1"/>
  <c r="F2190" i="1"/>
  <c r="S2186" i="1"/>
  <c r="AE2186" i="1" s="1"/>
  <c r="T2186" i="1"/>
  <c r="V2186" i="1" s="1"/>
  <c r="AF2186" i="1" s="1"/>
  <c r="B2186" i="1" s="1"/>
  <c r="R2187" i="1"/>
  <c r="R2188" i="1" l="1"/>
  <c r="S2187" i="1"/>
  <c r="AE2187" i="1" s="1"/>
  <c r="T2187" i="1"/>
  <c r="V2187" i="1" s="1"/>
  <c r="AF2187" i="1" s="1"/>
  <c r="B2187" i="1" s="1"/>
  <c r="N2190" i="1"/>
  <c r="Q2190" i="1" s="1"/>
  <c r="U2190" i="1" s="1"/>
  <c r="J2190" i="1"/>
  <c r="F2191" i="1"/>
  <c r="J2191" i="1" l="1"/>
  <c r="N2191" i="1"/>
  <c r="Q2191" i="1" s="1"/>
  <c r="U2191" i="1" s="1"/>
  <c r="F2192" i="1"/>
  <c r="T2188" i="1"/>
  <c r="V2188" i="1" s="1"/>
  <c r="AF2188" i="1" s="1"/>
  <c r="B2188" i="1" s="1"/>
  <c r="S2188" i="1"/>
  <c r="AE2188" i="1" s="1"/>
  <c r="R2189" i="1"/>
  <c r="R2190" i="1" l="1"/>
  <c r="T2189" i="1"/>
  <c r="V2189" i="1" s="1"/>
  <c r="AF2189" i="1" s="1"/>
  <c r="B2189" i="1" s="1"/>
  <c r="S2189" i="1"/>
  <c r="AE2189" i="1" s="1"/>
  <c r="N2192" i="1"/>
  <c r="Q2192" i="1" s="1"/>
  <c r="U2192" i="1" s="1"/>
  <c r="J2192" i="1"/>
  <c r="F2193" i="1"/>
  <c r="J2193" i="1" l="1"/>
  <c r="N2193" i="1"/>
  <c r="Q2193" i="1" s="1"/>
  <c r="U2193" i="1" s="1"/>
  <c r="F2194" i="1"/>
  <c r="R2191" i="1"/>
  <c r="T2190" i="1"/>
  <c r="V2190" i="1" s="1"/>
  <c r="AF2190" i="1" s="1"/>
  <c r="B2190" i="1" s="1"/>
  <c r="S2190" i="1"/>
  <c r="AE2190" i="1" s="1"/>
  <c r="T2191" i="1" l="1"/>
  <c r="V2191" i="1" s="1"/>
  <c r="AF2191" i="1" s="1"/>
  <c r="B2191" i="1" s="1"/>
  <c r="S2191" i="1"/>
  <c r="AE2191" i="1" s="1"/>
  <c r="R2192" i="1"/>
  <c r="J2194" i="1"/>
  <c r="N2194" i="1"/>
  <c r="Q2194" i="1" s="1"/>
  <c r="U2194" i="1" s="1"/>
  <c r="F2195" i="1"/>
  <c r="N2195" i="1" l="1"/>
  <c r="Q2195" i="1" s="1"/>
  <c r="U2195" i="1" s="1"/>
  <c r="J2195" i="1"/>
  <c r="F2196" i="1"/>
  <c r="R2193" i="1"/>
  <c r="S2192" i="1"/>
  <c r="AE2192" i="1" s="1"/>
  <c r="T2192" i="1"/>
  <c r="V2192" i="1" s="1"/>
  <c r="AF2192" i="1" s="1"/>
  <c r="B2192" i="1" s="1"/>
  <c r="S2193" i="1" l="1"/>
  <c r="AE2193" i="1" s="1"/>
  <c r="R2194" i="1"/>
  <c r="T2193" i="1"/>
  <c r="V2193" i="1" s="1"/>
  <c r="AF2193" i="1" s="1"/>
  <c r="B2193" i="1" s="1"/>
  <c r="J2196" i="1"/>
  <c r="N2196" i="1"/>
  <c r="Q2196" i="1" s="1"/>
  <c r="U2196" i="1" s="1"/>
  <c r="F2197" i="1"/>
  <c r="J2197" i="1" l="1"/>
  <c r="N2197" i="1"/>
  <c r="Q2197" i="1" s="1"/>
  <c r="U2197" i="1" s="1"/>
  <c r="F2198" i="1"/>
  <c r="S2194" i="1"/>
  <c r="AE2194" i="1" s="1"/>
  <c r="T2194" i="1"/>
  <c r="V2194" i="1" s="1"/>
  <c r="AF2194" i="1" s="1"/>
  <c r="B2194" i="1" s="1"/>
  <c r="R2195" i="1"/>
  <c r="T2195" i="1" l="1"/>
  <c r="V2195" i="1" s="1"/>
  <c r="AF2195" i="1" s="1"/>
  <c r="B2195" i="1" s="1"/>
  <c r="R2196" i="1"/>
  <c r="S2195" i="1"/>
  <c r="AE2195" i="1" s="1"/>
  <c r="N2198" i="1"/>
  <c r="Q2198" i="1" s="1"/>
  <c r="U2198" i="1" s="1"/>
  <c r="J2198" i="1"/>
  <c r="F2199" i="1"/>
  <c r="N2199" i="1" l="1"/>
  <c r="Q2199" i="1" s="1"/>
  <c r="U2199" i="1" s="1"/>
  <c r="J2199" i="1"/>
  <c r="F2200" i="1"/>
  <c r="S2196" i="1"/>
  <c r="AE2196" i="1" s="1"/>
  <c r="R2197" i="1"/>
  <c r="T2196" i="1"/>
  <c r="V2196" i="1" s="1"/>
  <c r="AF2196" i="1" s="1"/>
  <c r="B2196" i="1" s="1"/>
  <c r="S2197" i="1" l="1"/>
  <c r="AE2197" i="1" s="1"/>
  <c r="R2198" i="1"/>
  <c r="T2197" i="1"/>
  <c r="V2197" i="1" s="1"/>
  <c r="AF2197" i="1" s="1"/>
  <c r="B2197" i="1" s="1"/>
  <c r="J2200" i="1"/>
  <c r="N2200" i="1"/>
  <c r="Q2200" i="1" s="1"/>
  <c r="U2200" i="1" s="1"/>
  <c r="F2201" i="1"/>
  <c r="J2201" i="1" l="1"/>
  <c r="N2201" i="1"/>
  <c r="Q2201" i="1" s="1"/>
  <c r="U2201" i="1" s="1"/>
  <c r="F2202" i="1"/>
  <c r="S2198" i="1"/>
  <c r="AE2198" i="1" s="1"/>
  <c r="T2198" i="1"/>
  <c r="V2198" i="1" s="1"/>
  <c r="AF2198" i="1" s="1"/>
  <c r="B2198" i="1" s="1"/>
  <c r="R2199" i="1"/>
  <c r="R2200" i="1" l="1"/>
  <c r="T2199" i="1"/>
  <c r="V2199" i="1" s="1"/>
  <c r="AF2199" i="1" s="1"/>
  <c r="B2199" i="1" s="1"/>
  <c r="S2199" i="1"/>
  <c r="AE2199" i="1" s="1"/>
  <c r="J2202" i="1"/>
  <c r="N2202" i="1"/>
  <c r="Q2202" i="1" s="1"/>
  <c r="U2202" i="1" s="1"/>
  <c r="F2203" i="1"/>
  <c r="N2203" i="1" l="1"/>
  <c r="Q2203" i="1" s="1"/>
  <c r="U2203" i="1" s="1"/>
  <c r="J2203" i="1"/>
  <c r="F2204" i="1"/>
  <c r="T2200" i="1"/>
  <c r="V2200" i="1" s="1"/>
  <c r="AF2200" i="1" s="1"/>
  <c r="B2200" i="1" s="1"/>
  <c r="R2201" i="1"/>
  <c r="S2200" i="1"/>
  <c r="AE2200" i="1" s="1"/>
  <c r="J2204" i="1" l="1"/>
  <c r="N2204" i="1"/>
  <c r="Q2204" i="1" s="1"/>
  <c r="U2204" i="1" s="1"/>
  <c r="F2205" i="1"/>
  <c r="S2201" i="1"/>
  <c r="AE2201" i="1" s="1"/>
  <c r="R2202" i="1"/>
  <c r="T2201" i="1"/>
  <c r="V2201" i="1" s="1"/>
  <c r="AF2201" i="1" s="1"/>
  <c r="B2201" i="1" s="1"/>
  <c r="J2205" i="1" l="1"/>
  <c r="N2205" i="1"/>
  <c r="Q2205" i="1" s="1"/>
  <c r="U2205" i="1" s="1"/>
  <c r="F2206" i="1"/>
  <c r="S2202" i="1"/>
  <c r="AE2202" i="1" s="1"/>
  <c r="T2202" i="1"/>
  <c r="V2202" i="1" s="1"/>
  <c r="AF2202" i="1" s="1"/>
  <c r="B2202" i="1" s="1"/>
  <c r="R2203" i="1"/>
  <c r="N2206" i="1" l="1"/>
  <c r="Q2206" i="1" s="1"/>
  <c r="U2206" i="1" s="1"/>
  <c r="J2206" i="1"/>
  <c r="F2207" i="1"/>
  <c r="R2204" i="1"/>
  <c r="S2203" i="1"/>
  <c r="AE2203" i="1" s="1"/>
  <c r="T2203" i="1"/>
  <c r="V2203" i="1" s="1"/>
  <c r="AF2203" i="1" s="1"/>
  <c r="B2203" i="1" s="1"/>
  <c r="T2204" i="1" l="1"/>
  <c r="V2204" i="1" s="1"/>
  <c r="AF2204" i="1" s="1"/>
  <c r="B2204" i="1" s="1"/>
  <c r="R2205" i="1"/>
  <c r="S2204" i="1"/>
  <c r="AE2204" i="1" s="1"/>
  <c r="J2207" i="1"/>
  <c r="N2207" i="1"/>
  <c r="Q2207" i="1" s="1"/>
  <c r="U2207" i="1" s="1"/>
  <c r="F2208" i="1"/>
  <c r="S2205" i="1" l="1"/>
  <c r="AE2205" i="1" s="1"/>
  <c r="R2206" i="1"/>
  <c r="T2205" i="1"/>
  <c r="V2205" i="1" s="1"/>
  <c r="AF2205" i="1" s="1"/>
  <c r="B2205" i="1" s="1"/>
  <c r="N2208" i="1"/>
  <c r="Q2208" i="1" s="1"/>
  <c r="U2208" i="1" s="1"/>
  <c r="J2208" i="1"/>
  <c r="F2209" i="1"/>
  <c r="N2209" i="1" l="1"/>
  <c r="Q2209" i="1" s="1"/>
  <c r="U2209" i="1" s="1"/>
  <c r="J2209" i="1"/>
  <c r="F2210" i="1"/>
  <c r="S2206" i="1"/>
  <c r="AE2206" i="1" s="1"/>
  <c r="T2206" i="1"/>
  <c r="V2206" i="1" s="1"/>
  <c r="AF2206" i="1" s="1"/>
  <c r="B2206" i="1" s="1"/>
  <c r="R2207" i="1"/>
  <c r="N2210" i="1" l="1"/>
  <c r="J2210" i="1"/>
  <c r="F2211" i="1"/>
  <c r="R2208" i="1"/>
  <c r="S2207" i="1"/>
  <c r="AE2207" i="1" s="1"/>
  <c r="T2207" i="1"/>
  <c r="V2207" i="1" s="1"/>
  <c r="AF2207" i="1" s="1"/>
  <c r="B2207" i="1" s="1"/>
  <c r="T2208" i="1" l="1"/>
  <c r="V2208" i="1" s="1"/>
  <c r="AF2208" i="1" s="1"/>
  <c r="B2208" i="1" s="1"/>
  <c r="R2209" i="1"/>
  <c r="S2208" i="1"/>
  <c r="AE2208" i="1" s="1"/>
  <c r="J2211" i="1"/>
  <c r="N2211" i="1"/>
  <c r="F2212" i="1"/>
  <c r="O2211" i="1"/>
  <c r="Q2210" i="1"/>
  <c r="U2210" i="1" s="1"/>
  <c r="R2210" i="1" l="1"/>
  <c r="S2209" i="1"/>
  <c r="AE2209" i="1" s="1"/>
  <c r="T2209" i="1"/>
  <c r="V2209" i="1" s="1"/>
  <c r="AF2209" i="1" s="1"/>
  <c r="B2209" i="1" s="1"/>
  <c r="O2212" i="1"/>
  <c r="O2213" i="1" s="1"/>
  <c r="O2214" i="1" s="1"/>
  <c r="O2215" i="1" s="1"/>
  <c r="O2216" i="1" s="1"/>
  <c r="O2217" i="1" s="1"/>
  <c r="O2218" i="1" s="1"/>
  <c r="O2219" i="1" s="1"/>
  <c r="O2220" i="1" s="1"/>
  <c r="O2221" i="1" s="1"/>
  <c r="O2222" i="1" s="1"/>
  <c r="O2223" i="1" s="1"/>
  <c r="O2224" i="1" s="1"/>
  <c r="O2225" i="1" s="1"/>
  <c r="O2226" i="1" s="1"/>
  <c r="O2227" i="1" s="1"/>
  <c r="O2228" i="1" s="1"/>
  <c r="O2229" i="1" s="1"/>
  <c r="O2230" i="1" s="1"/>
  <c r="O2231" i="1" s="1"/>
  <c r="O2232" i="1" s="1"/>
  <c r="O2233" i="1" s="1"/>
  <c r="O2234" i="1" s="1"/>
  <c r="O2235" i="1" s="1"/>
  <c r="O2236" i="1" s="1"/>
  <c r="O2237" i="1" s="1"/>
  <c r="O2238" i="1" s="1"/>
  <c r="O2239" i="1" s="1"/>
  <c r="O2240" i="1" s="1"/>
  <c r="P2211" i="1"/>
  <c r="P2212" i="1" s="1"/>
  <c r="P2213" i="1" s="1"/>
  <c r="P2214" i="1" s="1"/>
  <c r="P2215" i="1" s="1"/>
  <c r="P2216" i="1" s="1"/>
  <c r="P2217" i="1" s="1"/>
  <c r="P2218" i="1" s="1"/>
  <c r="P2219" i="1" s="1"/>
  <c r="P2220" i="1" s="1"/>
  <c r="P2221" i="1" s="1"/>
  <c r="P2222" i="1" s="1"/>
  <c r="P2223" i="1" s="1"/>
  <c r="P2224" i="1" s="1"/>
  <c r="P2225" i="1" s="1"/>
  <c r="P2226" i="1" s="1"/>
  <c r="P2227" i="1" s="1"/>
  <c r="P2228" i="1" s="1"/>
  <c r="P2229" i="1" s="1"/>
  <c r="P2230" i="1" s="1"/>
  <c r="P2231" i="1" s="1"/>
  <c r="P2232" i="1" s="1"/>
  <c r="P2233" i="1" s="1"/>
  <c r="P2234" i="1" s="1"/>
  <c r="P2235" i="1" s="1"/>
  <c r="P2236" i="1" s="1"/>
  <c r="P2237" i="1" s="1"/>
  <c r="P2238" i="1" s="1"/>
  <c r="P2239" i="1" s="1"/>
  <c r="P2240" i="1" s="1"/>
  <c r="J2212" i="1"/>
  <c r="N2212" i="1"/>
  <c r="F2213" i="1"/>
  <c r="Q2212" i="1" l="1"/>
  <c r="U2212" i="1" s="1"/>
  <c r="Q2211" i="1"/>
  <c r="U2211" i="1" s="1"/>
  <c r="S2210" i="1"/>
  <c r="T2210" i="1"/>
  <c r="V2210" i="1" s="1"/>
  <c r="AF2210" i="1" s="1"/>
  <c r="B2210" i="1" s="1"/>
  <c r="R2211" i="1"/>
  <c r="N2213" i="1"/>
  <c r="Q2213" i="1" s="1"/>
  <c r="U2213" i="1" s="1"/>
  <c r="J2213" i="1"/>
  <c r="F2214" i="1"/>
  <c r="AE2210" i="1" l="1"/>
  <c r="Z2210" i="1"/>
  <c r="J2214" i="1"/>
  <c r="N2214" i="1"/>
  <c r="Q2214" i="1" s="1"/>
  <c r="U2214" i="1" s="1"/>
  <c r="F2215" i="1"/>
  <c r="R2212" i="1"/>
  <c r="T2211" i="1"/>
  <c r="V2211" i="1" s="1"/>
  <c r="AF2211" i="1" s="1"/>
  <c r="B2211" i="1" s="1"/>
  <c r="S2211" i="1"/>
  <c r="AE2211" i="1" s="1"/>
  <c r="AG2210" i="1" l="1"/>
  <c r="T2212" i="1"/>
  <c r="V2212" i="1" s="1"/>
  <c r="AF2212" i="1" s="1"/>
  <c r="B2212" i="1" s="1"/>
  <c r="S2212" i="1"/>
  <c r="AE2212" i="1" s="1"/>
  <c r="R2213" i="1"/>
  <c r="N2215" i="1"/>
  <c r="Q2215" i="1" s="1"/>
  <c r="U2215" i="1" s="1"/>
  <c r="J2215" i="1"/>
  <c r="F2216" i="1"/>
  <c r="R2214" i="1" l="1"/>
  <c r="S2213" i="1"/>
  <c r="AE2213" i="1" s="1"/>
  <c r="T2213" i="1"/>
  <c r="V2213" i="1" s="1"/>
  <c r="AF2213" i="1" s="1"/>
  <c r="B2213" i="1" s="1"/>
  <c r="N2216" i="1"/>
  <c r="Q2216" i="1" s="1"/>
  <c r="U2216" i="1" s="1"/>
  <c r="J2216" i="1"/>
  <c r="F2217" i="1"/>
  <c r="R2215" i="1" l="1"/>
  <c r="T2214" i="1"/>
  <c r="V2214" i="1" s="1"/>
  <c r="AF2214" i="1" s="1"/>
  <c r="B2214" i="1" s="1"/>
  <c r="S2214" i="1"/>
  <c r="AE2214" i="1" s="1"/>
  <c r="J2217" i="1"/>
  <c r="N2217" i="1"/>
  <c r="Q2217" i="1" s="1"/>
  <c r="U2217" i="1" s="1"/>
  <c r="F2218" i="1"/>
  <c r="N2218" i="1" l="1"/>
  <c r="Q2218" i="1" s="1"/>
  <c r="U2218" i="1" s="1"/>
  <c r="J2218" i="1"/>
  <c r="F2219" i="1"/>
  <c r="T2215" i="1"/>
  <c r="V2215" i="1" s="1"/>
  <c r="AF2215" i="1" s="1"/>
  <c r="B2215" i="1" s="1"/>
  <c r="S2215" i="1"/>
  <c r="AE2215" i="1" s="1"/>
  <c r="R2216" i="1"/>
  <c r="N2219" i="1" l="1"/>
  <c r="Q2219" i="1" s="1"/>
  <c r="U2219" i="1" s="1"/>
  <c r="J2219" i="1"/>
  <c r="F2220" i="1"/>
  <c r="R2217" i="1"/>
  <c r="T2216" i="1"/>
  <c r="V2216" i="1" s="1"/>
  <c r="AF2216" i="1" s="1"/>
  <c r="B2216" i="1" s="1"/>
  <c r="S2216" i="1"/>
  <c r="AE2216" i="1" s="1"/>
  <c r="J2220" i="1" l="1"/>
  <c r="N2220" i="1"/>
  <c r="Q2220" i="1" s="1"/>
  <c r="U2220" i="1" s="1"/>
  <c r="F2221" i="1"/>
  <c r="R2218" i="1"/>
  <c r="S2217" i="1"/>
  <c r="AE2217" i="1" s="1"/>
  <c r="T2217" i="1"/>
  <c r="V2217" i="1" s="1"/>
  <c r="AF2217" i="1" s="1"/>
  <c r="B2217" i="1" s="1"/>
  <c r="R2219" i="1" l="1"/>
  <c r="T2218" i="1"/>
  <c r="V2218" i="1" s="1"/>
  <c r="AF2218" i="1" s="1"/>
  <c r="B2218" i="1" s="1"/>
  <c r="S2218" i="1"/>
  <c r="AE2218" i="1" s="1"/>
  <c r="N2221" i="1"/>
  <c r="Q2221" i="1" s="1"/>
  <c r="U2221" i="1" s="1"/>
  <c r="J2221" i="1"/>
  <c r="F2222" i="1"/>
  <c r="T2219" i="1" l="1"/>
  <c r="V2219" i="1" s="1"/>
  <c r="AF2219" i="1" s="1"/>
  <c r="B2219" i="1" s="1"/>
  <c r="S2219" i="1"/>
  <c r="AE2219" i="1" s="1"/>
  <c r="R2220" i="1"/>
  <c r="J2222" i="1"/>
  <c r="N2222" i="1"/>
  <c r="Q2222" i="1" s="1"/>
  <c r="U2222" i="1" s="1"/>
  <c r="F2223" i="1"/>
  <c r="T2220" i="1" l="1"/>
  <c r="V2220" i="1" s="1"/>
  <c r="AF2220" i="1" s="1"/>
  <c r="B2220" i="1" s="1"/>
  <c r="S2220" i="1"/>
  <c r="AE2220" i="1" s="1"/>
  <c r="R2221" i="1"/>
  <c r="J2223" i="1"/>
  <c r="N2223" i="1"/>
  <c r="Q2223" i="1" s="1"/>
  <c r="U2223" i="1" s="1"/>
  <c r="F2224" i="1"/>
  <c r="R2222" i="1" l="1"/>
  <c r="T2221" i="1"/>
  <c r="V2221" i="1" s="1"/>
  <c r="AF2221" i="1" s="1"/>
  <c r="B2221" i="1" s="1"/>
  <c r="S2221" i="1"/>
  <c r="AE2221" i="1" s="1"/>
  <c r="N2224" i="1"/>
  <c r="Q2224" i="1" s="1"/>
  <c r="U2224" i="1" s="1"/>
  <c r="J2224" i="1"/>
  <c r="F2225" i="1"/>
  <c r="S2222" i="1" l="1"/>
  <c r="AE2222" i="1" s="1"/>
  <c r="R2223" i="1"/>
  <c r="T2222" i="1"/>
  <c r="V2222" i="1" s="1"/>
  <c r="AF2222" i="1" s="1"/>
  <c r="B2222" i="1" s="1"/>
  <c r="J2225" i="1"/>
  <c r="N2225" i="1"/>
  <c r="Q2225" i="1" s="1"/>
  <c r="U2225" i="1" s="1"/>
  <c r="F2226" i="1"/>
  <c r="S2223" i="1" l="1"/>
  <c r="AE2223" i="1" s="1"/>
  <c r="R2224" i="1"/>
  <c r="T2223" i="1"/>
  <c r="V2223" i="1" s="1"/>
  <c r="AF2223" i="1" s="1"/>
  <c r="B2223" i="1" s="1"/>
  <c r="J2226" i="1"/>
  <c r="N2226" i="1"/>
  <c r="Q2226" i="1" s="1"/>
  <c r="U2226" i="1" s="1"/>
  <c r="F2227" i="1"/>
  <c r="S2224" i="1" l="1"/>
  <c r="AE2224" i="1" s="1"/>
  <c r="T2224" i="1"/>
  <c r="V2224" i="1" s="1"/>
  <c r="AF2224" i="1" s="1"/>
  <c r="B2224" i="1" s="1"/>
  <c r="R2225" i="1"/>
  <c r="N2227" i="1"/>
  <c r="Q2227" i="1" s="1"/>
  <c r="U2227" i="1" s="1"/>
  <c r="J2227" i="1"/>
  <c r="F2228" i="1"/>
  <c r="S2225" i="1" l="1"/>
  <c r="AE2225" i="1" s="1"/>
  <c r="R2226" i="1"/>
  <c r="T2225" i="1"/>
  <c r="V2225" i="1" s="1"/>
  <c r="AF2225" i="1" s="1"/>
  <c r="B2225" i="1" s="1"/>
  <c r="J2228" i="1"/>
  <c r="N2228" i="1"/>
  <c r="Q2228" i="1" s="1"/>
  <c r="U2228" i="1" s="1"/>
  <c r="F2229" i="1"/>
  <c r="S2226" i="1" l="1"/>
  <c r="AE2226" i="1" s="1"/>
  <c r="T2226" i="1"/>
  <c r="V2226" i="1" s="1"/>
  <c r="AF2226" i="1" s="1"/>
  <c r="B2226" i="1" s="1"/>
  <c r="R2227" i="1"/>
  <c r="N2229" i="1"/>
  <c r="Q2229" i="1" s="1"/>
  <c r="U2229" i="1" s="1"/>
  <c r="J2229" i="1"/>
  <c r="F2230" i="1"/>
  <c r="R2228" i="1" l="1"/>
  <c r="T2227" i="1"/>
  <c r="V2227" i="1" s="1"/>
  <c r="AF2227" i="1" s="1"/>
  <c r="B2227" i="1" s="1"/>
  <c r="S2227" i="1"/>
  <c r="AE2227" i="1" s="1"/>
  <c r="N2230" i="1"/>
  <c r="Q2230" i="1" s="1"/>
  <c r="U2230" i="1" s="1"/>
  <c r="J2230" i="1"/>
  <c r="F2231" i="1"/>
  <c r="N2231" i="1" l="1"/>
  <c r="Q2231" i="1" s="1"/>
  <c r="U2231" i="1" s="1"/>
  <c r="J2231" i="1"/>
  <c r="F2232" i="1"/>
  <c r="S2228" i="1"/>
  <c r="AE2228" i="1" s="1"/>
  <c r="T2228" i="1"/>
  <c r="V2228" i="1" s="1"/>
  <c r="AF2228" i="1" s="1"/>
  <c r="B2228" i="1" s="1"/>
  <c r="R2229" i="1"/>
  <c r="T2229" i="1" l="1"/>
  <c r="V2229" i="1" s="1"/>
  <c r="AF2229" i="1" s="1"/>
  <c r="B2229" i="1" s="1"/>
  <c r="R2230" i="1"/>
  <c r="S2229" i="1"/>
  <c r="AE2229" i="1" s="1"/>
  <c r="J2232" i="1"/>
  <c r="N2232" i="1"/>
  <c r="Q2232" i="1" s="1"/>
  <c r="U2232" i="1" s="1"/>
  <c r="F2233" i="1"/>
  <c r="T2230" i="1" l="1"/>
  <c r="V2230" i="1" s="1"/>
  <c r="AF2230" i="1" s="1"/>
  <c r="B2230" i="1" s="1"/>
  <c r="S2230" i="1"/>
  <c r="AE2230" i="1" s="1"/>
  <c r="R2231" i="1"/>
  <c r="J2233" i="1"/>
  <c r="N2233" i="1"/>
  <c r="Q2233" i="1" s="1"/>
  <c r="U2233" i="1" s="1"/>
  <c r="F2234" i="1"/>
  <c r="N2234" i="1" l="1"/>
  <c r="Q2234" i="1" s="1"/>
  <c r="U2234" i="1" s="1"/>
  <c r="J2234" i="1"/>
  <c r="F2235" i="1"/>
  <c r="R2232" i="1"/>
  <c r="T2231" i="1"/>
  <c r="V2231" i="1" s="1"/>
  <c r="AF2231" i="1" s="1"/>
  <c r="B2231" i="1" s="1"/>
  <c r="S2231" i="1"/>
  <c r="AE2231" i="1" s="1"/>
  <c r="N2235" i="1" l="1"/>
  <c r="Q2235" i="1" s="1"/>
  <c r="U2235" i="1" s="1"/>
  <c r="J2235" i="1"/>
  <c r="F2236" i="1"/>
  <c r="T2232" i="1"/>
  <c r="V2232" i="1" s="1"/>
  <c r="AF2232" i="1" s="1"/>
  <c r="B2232" i="1" s="1"/>
  <c r="S2232" i="1"/>
  <c r="AE2232" i="1" s="1"/>
  <c r="R2233" i="1"/>
  <c r="F2237" i="1" l="1"/>
  <c r="N2236" i="1"/>
  <c r="Q2236" i="1" s="1"/>
  <c r="U2236" i="1" s="1"/>
  <c r="J2236" i="1"/>
  <c r="R2234" i="1"/>
  <c r="T2233" i="1"/>
  <c r="V2233" i="1" s="1"/>
  <c r="AF2233" i="1" s="1"/>
  <c r="B2233" i="1" s="1"/>
  <c r="S2233" i="1"/>
  <c r="AE2233" i="1" s="1"/>
  <c r="R2235" i="1" l="1"/>
  <c r="S2234" i="1"/>
  <c r="AE2234" i="1" s="1"/>
  <c r="T2234" i="1"/>
  <c r="V2234" i="1" s="1"/>
  <c r="AF2234" i="1" s="1"/>
  <c r="B2234" i="1" s="1"/>
  <c r="N2237" i="1"/>
  <c r="Q2237" i="1" s="1"/>
  <c r="U2237" i="1" s="1"/>
  <c r="J2237" i="1"/>
  <c r="F2238" i="1"/>
  <c r="T2235" i="1" l="1"/>
  <c r="V2235" i="1" s="1"/>
  <c r="AF2235" i="1" s="1"/>
  <c r="B2235" i="1" s="1"/>
  <c r="S2235" i="1"/>
  <c r="AE2235" i="1" s="1"/>
  <c r="R2236" i="1"/>
  <c r="N2238" i="1"/>
  <c r="Q2238" i="1" s="1"/>
  <c r="U2238" i="1" s="1"/>
  <c r="J2238" i="1"/>
  <c r="F2239" i="1"/>
  <c r="R2237" i="1" l="1"/>
  <c r="T2236" i="1"/>
  <c r="V2236" i="1" s="1"/>
  <c r="AF2236" i="1" s="1"/>
  <c r="B2236" i="1" s="1"/>
  <c r="S2236" i="1"/>
  <c r="AE2236" i="1" s="1"/>
  <c r="J2239" i="1"/>
  <c r="N2239" i="1"/>
  <c r="Q2239" i="1" s="1"/>
  <c r="U2239" i="1" s="1"/>
  <c r="F2240" i="1"/>
  <c r="N2240" i="1" l="1"/>
  <c r="Q2240" i="1" s="1"/>
  <c r="U2240" i="1" s="1"/>
  <c r="J2240" i="1"/>
  <c r="S2237" i="1"/>
  <c r="AE2237" i="1" s="1"/>
  <c r="R2238" i="1"/>
  <c r="T2237" i="1"/>
  <c r="V2237" i="1" s="1"/>
  <c r="AF2237" i="1" s="1"/>
  <c r="B2237" i="1" s="1"/>
  <c r="T2238" i="1" l="1"/>
  <c r="V2238" i="1" s="1"/>
  <c r="AF2238" i="1" s="1"/>
  <c r="B2238" i="1" s="1"/>
  <c r="R2239" i="1"/>
  <c r="S2238" i="1"/>
  <c r="AE2238" i="1" s="1"/>
  <c r="T2239" i="1" l="1"/>
  <c r="V2239" i="1" s="1"/>
  <c r="AF2239" i="1" s="1"/>
  <c r="B2239" i="1" s="1"/>
  <c r="R2240" i="1"/>
  <c r="S2239" i="1"/>
  <c r="AE2239" i="1" s="1"/>
  <c r="T2240" i="1" l="1"/>
  <c r="V2240" i="1" s="1"/>
  <c r="AF2240" i="1" s="1"/>
  <c r="B2240" i="1" s="1"/>
  <c r="S2240" i="1"/>
  <c r="AE2240" i="1" l="1"/>
  <c r="Z2240" i="1"/>
  <c r="AG2240" i="1" l="1"/>
</calcChain>
</file>

<file path=xl/sharedStrings.xml><?xml version="1.0" encoding="utf-8"?>
<sst xmlns="http://schemas.openxmlformats.org/spreadsheetml/2006/main" count="229" uniqueCount="138">
  <si>
    <t>[FLUXO DE PAGAMENTOS]</t>
  </si>
  <si>
    <t>[DATAS-BASE]</t>
  </si>
  <si>
    <t>[TABELA DE AMORTIZAÇÃO TS]</t>
  </si>
  <si>
    <t>[FERIADOS]</t>
  </si>
  <si>
    <t>Data de Emissão</t>
  </si>
  <si>
    <t>MÊS ATUALIZAÇÃO</t>
  </si>
  <si>
    <t>DATA</t>
  </si>
  <si>
    <t>PU</t>
  </si>
  <si>
    <t>VALOR</t>
  </si>
  <si>
    <t>IPCA</t>
  </si>
  <si>
    <t>Data</t>
  </si>
  <si>
    <t>ATUALIZAÇÃO</t>
  </si>
  <si>
    <t>PARCELA</t>
  </si>
  <si>
    <t>JUROS</t>
  </si>
  <si>
    <t>AMORT</t>
  </si>
  <si>
    <t>PRÓXIMO</t>
  </si>
  <si>
    <t>NOMINAL</t>
  </si>
  <si>
    <t>Número</t>
  </si>
  <si>
    <t>Mês</t>
  </si>
  <si>
    <t>Var</t>
  </si>
  <si>
    <t>Próximo</t>
  </si>
  <si>
    <t xml:space="preserve">Fator </t>
  </si>
  <si>
    <t>MONETÁRIA</t>
  </si>
  <si>
    <t>PAGTO</t>
  </si>
  <si>
    <t>TAXA</t>
  </si>
  <si>
    <t>DIAS</t>
  </si>
  <si>
    <t>BASE</t>
  </si>
  <si>
    <t>+JUROS</t>
  </si>
  <si>
    <t>EVENTO</t>
  </si>
  <si>
    <t>Índice</t>
  </si>
  <si>
    <t>Ref</t>
  </si>
  <si>
    <t>Perc</t>
  </si>
  <si>
    <t>Aniversário</t>
  </si>
  <si>
    <t xml:space="preserve">contidos </t>
  </si>
  <si>
    <t>decorridos</t>
  </si>
  <si>
    <t>Acum</t>
  </si>
  <si>
    <t>Final</t>
  </si>
  <si>
    <t>ATUALIZ</t>
  </si>
  <si>
    <t>VALOR NOMINAL</t>
  </si>
  <si>
    <t>ATUALIZADO</t>
  </si>
  <si>
    <t>CONFORME TS</t>
  </si>
  <si>
    <t>ANUAL</t>
  </si>
  <si>
    <t>Acumulado</t>
  </si>
  <si>
    <t>A PAGAR</t>
  </si>
  <si>
    <t>DEVIDOS</t>
  </si>
  <si>
    <t>A=AMORT</t>
  </si>
  <si>
    <t>(VNb)</t>
  </si>
  <si>
    <t>ATUALIZ PARCIAL</t>
  </si>
  <si>
    <t>ATUALIZ TOTAL</t>
  </si>
  <si>
    <t>(NIk-1)</t>
  </si>
  <si>
    <t>(NIk)</t>
  </si>
  <si>
    <t>NIk-1</t>
  </si>
  <si>
    <t>NIk</t>
  </si>
  <si>
    <t>Meses Ant</t>
  </si>
  <si>
    <t>(C)</t>
  </si>
  <si>
    <t>(VNa)</t>
  </si>
  <si>
    <t>(TAi)</t>
  </si>
  <si>
    <t>(AMi)</t>
  </si>
  <si>
    <t>(FatorJuros)</t>
  </si>
  <si>
    <t>J=JUROS</t>
  </si>
  <si>
    <t>N</t>
  </si>
  <si>
    <t>Data Inicial</t>
  </si>
  <si>
    <t>Saldo</t>
  </si>
  <si>
    <t>Dias</t>
  </si>
  <si>
    <t>Juros</t>
  </si>
  <si>
    <t>Amortização</t>
  </si>
  <si>
    <t>Valor Nominal</t>
  </si>
  <si>
    <t>Total PG</t>
  </si>
  <si>
    <t>Nº</t>
  </si>
  <si>
    <t>Tabela Amortização TS</t>
  </si>
  <si>
    <t>R$</t>
  </si>
  <si>
    <t>Datas de Pagamento</t>
  </si>
  <si>
    <t>%</t>
  </si>
  <si>
    <t>VNNA</t>
  </si>
  <si>
    <t>Não Atualizável</t>
  </si>
  <si>
    <t>Evento</t>
  </si>
  <si>
    <t>Pagamento</t>
  </si>
  <si>
    <t>Parcela</t>
  </si>
  <si>
    <t>Ta</t>
  </si>
  <si>
    <t>A+J=</t>
  </si>
  <si>
    <t>-</t>
  </si>
  <si>
    <t>Tabela de Feriados</t>
  </si>
  <si>
    <t>Data Base</t>
  </si>
  <si>
    <t>DU Ant</t>
  </si>
  <si>
    <t>Prox DU</t>
  </si>
  <si>
    <t>Prox Aniv</t>
  </si>
  <si>
    <t>Data Pagamento</t>
  </si>
  <si>
    <t>Prox Data</t>
  </si>
  <si>
    <t>[IPCA]</t>
  </si>
  <si>
    <t>NIK</t>
  </si>
  <si>
    <t>Referência</t>
  </si>
  <si>
    <t>SP_PU</t>
  </si>
  <si>
    <t>SP_VALOR_NOMINAL</t>
  </si>
  <si>
    <t>SP_VALOR_NOMINAL_AT_PARC</t>
  </si>
  <si>
    <t>SP_VALOR_NOMINAL_AT_TOT</t>
  </si>
  <si>
    <t>SP_IPC-A_NIK-1</t>
  </si>
  <si>
    <t>SP_IPC-A_NIK</t>
  </si>
  <si>
    <t>SP_IPC-A_Var</t>
  </si>
  <si>
    <t>SP_Data_Próximo</t>
  </si>
  <si>
    <t>SP_IPC-A_DUT</t>
  </si>
  <si>
    <t>SP_IPC-A_DUP</t>
  </si>
  <si>
    <t xml:space="preserve">SP_IPC-A_Fator </t>
  </si>
  <si>
    <t>SP_IPC-A_Fator _Final</t>
  </si>
  <si>
    <t>SP_IPC-A_Fator_Ant</t>
  </si>
  <si>
    <t>SP_IPC-A_Fator _Ant_Final</t>
  </si>
  <si>
    <t>SP_IPC-A_C</t>
  </si>
  <si>
    <t>SP_VALOR_VNA</t>
  </si>
  <si>
    <t>SP_ATUALIZAÇÃO_VN_PARC</t>
  </si>
  <si>
    <t>SP_ATUALIZAÇÃO_VN_TOTAL</t>
  </si>
  <si>
    <t>SP_VALOR_NOMINAL_ATUAL</t>
  </si>
  <si>
    <t>SP_PARCELA_PAGTO</t>
  </si>
  <si>
    <t>SP_VALOR_AMORT_TS</t>
  </si>
  <si>
    <t>SP_VALOR_AMORT_TAI</t>
  </si>
  <si>
    <t>SP_VALOR_AMORT_ATUALIZADO</t>
  </si>
  <si>
    <t>SP_JUROS_TAXA</t>
  </si>
  <si>
    <t>SP_JUROS_DIAS</t>
  </si>
  <si>
    <t>SP_JUROS_BASE</t>
  </si>
  <si>
    <t xml:space="preserve">SP_JUROS_Fator </t>
  </si>
  <si>
    <t>SP_VALOR_JUROS</t>
  </si>
  <si>
    <t>SP_VALOR_JUROS_DEVIDO</t>
  </si>
  <si>
    <t>SP_AMORT_JUROS</t>
  </si>
  <si>
    <t>SP_PRÓXIMO_EVENTO</t>
  </si>
  <si>
    <t>SP_PRÓXIMO_EVENTO_DATA</t>
  </si>
  <si>
    <t>Mês Data Atualiz</t>
  </si>
  <si>
    <t>Saldo Antes</t>
  </si>
  <si>
    <t>Amort</t>
  </si>
  <si>
    <t>Data Atualização</t>
  </si>
  <si>
    <t>Saldo Após Próxima</t>
  </si>
  <si>
    <t>GAIA SECURITIZADORA S.A. - 4ª EMISSÃO - 166ª SÉRIE  - MAPFRE BERTIN - R$ 14.503.435,09 - 14.503 CRI</t>
  </si>
  <si>
    <t>J=</t>
  </si>
  <si>
    <t>Próx Atualização</t>
  </si>
  <si>
    <t>Última Atualiz Anual</t>
  </si>
  <si>
    <t>1ª ATUALIZAÇÃO</t>
  </si>
  <si>
    <t>GAIA SECURITIZADORA</t>
  </si>
  <si>
    <t>MAPFRE BERTIN</t>
  </si>
  <si>
    <t>20K0115319</t>
  </si>
  <si>
    <t>AMORT ORD</t>
  </si>
  <si>
    <t>AMORT EXT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</si>
</sst>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(* #,##0.00_);_(* \(#,##0.00\);_(* &quot;-&quot;??_);_(@_)"/>
    <numFmt numFmtId="165" formatCode="#,##0.00000000"/>
    <numFmt numFmtId="166" formatCode="0.000000%"/>
    <numFmt numFmtId="167" formatCode="0.0000%"/>
    <numFmt numFmtId="168" formatCode="d\-mmm\-yy"/>
    <numFmt numFmtId="169" formatCode="#,##0.000000000"/>
    <numFmt numFmtId="170" formatCode="#,##0.000000"/>
    <numFmt numFmtId="171" formatCode="0.000000000%"/>
    <numFmt numFmtId="174" formatCode="_-* #,##0.0000_-;\-* #,##0.0000_-;_-* &quot;-&quot;??_-;_-@_-"/>
    <numFmt numFmtId="175" formatCode="[$-416]mmm\-yy;@"/>
    <numFmt numFmtId="176" formatCode="dd/mm/yy;@"/>
    <numFmt numFmtId="177" formatCode="0.0000000%"/>
  </numFmts>
  <fonts count="19" x14ac:knownFonts="1">
    <font>
      <sz val="11"/>
      <color theme="1"/>
      <name val="Calibri"/>
      <family val="2"/>
      <scheme val="minor"/>
    </font>
    <font>
      <sz val="10"/>
      <color indexed="8"/>
      <name val="Verdana"/>
      <family val="2"/>
    </font>
    <font>
      <b/>
      <sz val="10"/>
      <color indexed="8"/>
      <name val="Verdana"/>
      <family val="2"/>
    </font>
    <font>
      <sz val="10"/>
      <name val="Verdana"/>
      <family val="2"/>
    </font>
    <font>
      <b/>
      <sz val="10"/>
      <name val="Verdana"/>
      <family val="2"/>
    </font>
    <font>
      <sz val="10"/>
      <color theme="1"/>
      <name val="Verdana"/>
      <family val="2"/>
    </font>
    <font>
      <b/>
      <sz val="10"/>
      <color indexed="10"/>
      <name val="Verdana"/>
      <family val="2"/>
    </font>
    <font>
      <b/>
      <sz val="10"/>
      <color indexed="12"/>
      <name val="Verdana"/>
      <family val="2"/>
    </font>
    <font>
      <sz val="10"/>
      <color indexed="10"/>
      <name val="Verdana"/>
      <family val="2"/>
    </font>
    <font>
      <b/>
      <sz val="10"/>
      <color indexed="17"/>
      <name val="Verdana"/>
      <family val="2"/>
    </font>
    <font>
      <sz val="11"/>
      <color theme="1"/>
      <name val="Calibri"/>
      <family val="2"/>
      <scheme val="minor"/>
    </font>
    <font>
      <b/>
      <sz val="9"/>
      <color rgb="FFFF0000"/>
      <name val="Verdana"/>
      <family val="2"/>
    </font>
    <font>
      <b/>
      <sz val="9"/>
      <color indexed="10"/>
      <name val="Verdana"/>
      <family val="2"/>
    </font>
    <font>
      <sz val="11"/>
      <color theme="1"/>
      <name val="Trebuchet MS"/>
      <family val="2"/>
    </font>
    <font>
      <b/>
      <sz val="12"/>
      <color rgb="FF0070C0"/>
      <name val="Verdana"/>
      <family val="2"/>
    </font>
    <font>
      <b/>
      <sz val="11"/>
      <color rgb="FF0070C0"/>
      <name val="Verdana"/>
      <family val="2"/>
    </font>
    <font>
      <sz val="11"/>
      <color rgb="FF006100"/>
      <name val="Calibri"/>
      <family val="2"/>
      <scheme val="minor"/>
    </font>
    <font>
      <sz val="11"/>
      <color rgb="FF9C5700"/>
      <name val="Calibri"/>
      <family val="2"/>
      <scheme val="minor"/>
    </font>
    <font>
      <sz val="8"/>
      <color rgb="FFFF0000"/>
      <name val="Verdana"/>
      <family val="2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9"/>
      </patternFill>
    </fill>
    <fill>
      <patternFill patternType="solid">
        <fgColor theme="2"/>
        <bgColor indexed="64"/>
      </patternFill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34998626667073579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indexed="8"/>
      </left>
      <right/>
      <top/>
      <bottom/>
      <diagonal/>
    </border>
    <border>
      <left style="thin">
        <color theme="0"/>
      </left>
      <right/>
      <top/>
      <bottom style="thin">
        <color theme="0"/>
      </bottom>
      <diagonal/>
    </border>
  </borders>
  <cellStyleXfs count="4">
    <xf numFmtId="0" fontId="0" fillId="0" borderId="0"/>
    <xf numFmtId="164" fontId="10" fillId="0" borderId="0" applyFont="0" applyFill="0" applyBorder="0" applyAlignment="0" applyProtection="0"/>
    <xf numFmtId="0" fontId="16" fillId="6" borderId="0" applyNumberFormat="0" applyBorder="0" applyAlignment="0" applyProtection="0"/>
    <xf numFmtId="0" fontId="17" fillId="7" borderId="0" applyNumberFormat="0" applyBorder="0" applyAlignment="0" applyProtection="0"/>
  </cellStyleXfs>
  <cellXfs count="225">
    <xf numFmtId="0" fontId="0" fillId="0" borderId="0" xfId="0"/>
    <xf numFmtId="0" fontId="1" fillId="0" borderId="0" xfId="0" applyFont="1" applyAlignment="1">
      <alignment horizontal="center" vertical="center"/>
    </xf>
    <xf numFmtId="165" fontId="1" fillId="0" borderId="0" xfId="0" applyNumberFormat="1" applyFont="1" applyAlignment="1">
      <alignment horizontal="center" vertical="center"/>
    </xf>
    <xf numFmtId="4" fontId="1" fillId="0" borderId="0" xfId="0" applyNumberFormat="1" applyFont="1" applyAlignment="1">
      <alignment horizontal="center" vertical="center"/>
    </xf>
    <xf numFmtId="167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4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/>
    <xf numFmtId="168" fontId="1" fillId="0" borderId="0" xfId="0" applyNumberFormat="1" applyFont="1" applyAlignment="1">
      <alignment horizontal="center" vertical="center"/>
    </xf>
    <xf numFmtId="169" fontId="1" fillId="0" borderId="0" xfId="0" applyNumberFormat="1" applyFont="1" applyAlignment="1">
      <alignment horizontal="center" vertical="center"/>
    </xf>
    <xf numFmtId="168" fontId="2" fillId="0" borderId="0" xfId="0" applyNumberFormat="1" applyFont="1" applyAlignment="1">
      <alignment horizontal="center" vertical="center"/>
    </xf>
    <xf numFmtId="167" fontId="2" fillId="0" borderId="0" xfId="0" applyNumberFormat="1" applyFont="1" applyAlignment="1">
      <alignment horizontal="center" vertical="center"/>
    </xf>
    <xf numFmtId="168" fontId="7" fillId="0" borderId="0" xfId="0" applyNumberFormat="1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10" fontId="1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3" fontId="1" fillId="0" borderId="0" xfId="0" applyNumberFormat="1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" fontId="1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65" fontId="7" fillId="0" borderId="0" xfId="0" applyNumberFormat="1" applyFont="1" applyAlignment="1">
      <alignment horizontal="center" vertical="center"/>
    </xf>
    <xf numFmtId="4" fontId="1" fillId="2" borderId="0" xfId="0" applyNumberFormat="1" applyFont="1" applyFill="1" applyAlignment="1">
      <alignment horizontal="center" vertical="center"/>
    </xf>
    <xf numFmtId="4" fontId="3" fillId="0" borderId="0" xfId="0" applyNumberFormat="1" applyFont="1"/>
    <xf numFmtId="4" fontId="4" fillId="0" borderId="0" xfId="0" applyNumberFormat="1" applyFont="1" applyAlignment="1">
      <alignment horizontal="center" vertical="center"/>
    </xf>
    <xf numFmtId="4" fontId="7" fillId="2" borderId="0" xfId="0" applyNumberFormat="1" applyFont="1" applyFill="1" applyAlignment="1">
      <alignment horizontal="center" vertical="center"/>
    </xf>
    <xf numFmtId="4" fontId="7" fillId="0" borderId="0" xfId="0" applyNumberFormat="1" applyFont="1" applyAlignment="1">
      <alignment horizontal="center" vertical="center"/>
    </xf>
    <xf numFmtId="168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4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/>
    </xf>
    <xf numFmtId="4" fontId="9" fillId="0" borderId="0" xfId="0" applyNumberFormat="1" applyFont="1" applyAlignment="1">
      <alignment horizontal="center" vertical="center"/>
    </xf>
    <xf numFmtId="167" fontId="7" fillId="0" borderId="0" xfId="0" applyNumberFormat="1" applyFont="1" applyAlignment="1">
      <alignment horizontal="center" vertical="center"/>
    </xf>
    <xf numFmtId="167" fontId="6" fillId="0" borderId="0" xfId="0" applyNumberFormat="1" applyFont="1" applyAlignment="1">
      <alignment horizontal="center" vertical="center"/>
    </xf>
    <xf numFmtId="167" fontId="9" fillId="0" borderId="0" xfId="0" applyNumberFormat="1" applyFont="1" applyAlignment="1">
      <alignment horizontal="center" vertical="center"/>
    </xf>
    <xf numFmtId="165" fontId="1" fillId="0" borderId="2" xfId="0" applyNumberFormat="1" applyFont="1" applyBorder="1" applyAlignment="1">
      <alignment horizontal="center" vertical="center"/>
    </xf>
    <xf numFmtId="4" fontId="1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166" fontId="1" fillId="0" borderId="2" xfId="0" applyNumberFormat="1" applyFont="1" applyBorder="1" applyAlignment="1">
      <alignment horizontal="center" vertical="center"/>
    </xf>
    <xf numFmtId="167" fontId="1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right" vertical="center"/>
    </xf>
    <xf numFmtId="0" fontId="3" fillId="0" borderId="2" xfId="0" applyFont="1" applyBorder="1" applyAlignment="1">
      <alignment horizontal="center" vertical="center"/>
    </xf>
    <xf numFmtId="0" fontId="5" fillId="0" borderId="2" xfId="0" applyFont="1" applyBorder="1"/>
    <xf numFmtId="165" fontId="1" fillId="0" borderId="3" xfId="0" applyNumberFormat="1" applyFont="1" applyBorder="1" applyAlignment="1">
      <alignment horizontal="center" vertical="center"/>
    </xf>
    <xf numFmtId="4" fontId="1" fillId="0" borderId="3" xfId="0" applyNumberFormat="1" applyFont="1" applyBorder="1" applyAlignment="1">
      <alignment horizontal="center" vertical="center"/>
    </xf>
    <xf numFmtId="4" fontId="2" fillId="0" borderId="3" xfId="0" applyNumberFormat="1" applyFont="1" applyBorder="1" applyAlignment="1">
      <alignment horizontal="center" vertical="center"/>
    </xf>
    <xf numFmtId="168" fontId="1" fillId="0" borderId="3" xfId="0" applyNumberFormat="1" applyFont="1" applyBorder="1" applyAlignment="1">
      <alignment horizontal="fill" vertical="center"/>
    </xf>
    <xf numFmtId="165" fontId="1" fillId="0" borderId="3" xfId="0" applyNumberFormat="1" applyFont="1" applyBorder="1" applyAlignment="1">
      <alignment horizontal="fill" vertical="center"/>
    </xf>
    <xf numFmtId="166" fontId="1" fillId="0" borderId="3" xfId="0" applyNumberFormat="1" applyFont="1" applyBorder="1" applyAlignment="1">
      <alignment horizontal="fill" vertical="center"/>
    </xf>
    <xf numFmtId="167" fontId="1" fillId="0" borderId="3" xfId="0" applyNumberFormat="1" applyFont="1" applyBorder="1" applyAlignment="1">
      <alignment horizontal="fill" vertical="center"/>
    </xf>
    <xf numFmtId="168" fontId="1" fillId="0" borderId="3" xfId="0" applyNumberFormat="1" applyFont="1" applyBorder="1" applyAlignment="1">
      <alignment horizontal="right" vertical="center"/>
    </xf>
    <xf numFmtId="0" fontId="2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167" fontId="1" fillId="0" borderId="3" xfId="0" applyNumberFormat="1" applyFont="1" applyBorder="1" applyAlignment="1">
      <alignment horizontal="center" vertical="center"/>
    </xf>
    <xf numFmtId="168" fontId="1" fillId="0" borderId="3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5" fillId="0" borderId="3" xfId="0" applyFont="1" applyBorder="1"/>
    <xf numFmtId="168" fontId="2" fillId="0" borderId="3" xfId="0" applyNumberFormat="1" applyFont="1" applyBorder="1" applyAlignment="1">
      <alignment horizontal="center" vertical="center"/>
    </xf>
    <xf numFmtId="4" fontId="1" fillId="0" borderId="3" xfId="0" applyNumberFormat="1" applyFont="1" applyBorder="1" applyAlignment="1">
      <alignment horizontal="fill" vertical="center"/>
    </xf>
    <xf numFmtId="170" fontId="1" fillId="0" borderId="3" xfId="0" applyNumberFormat="1" applyFont="1" applyBorder="1" applyAlignment="1">
      <alignment horizontal="fill" vertical="center"/>
    </xf>
    <xf numFmtId="169" fontId="1" fillId="0" borderId="3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right" vertical="center"/>
    </xf>
    <xf numFmtId="0" fontId="3" fillId="0" borderId="3" xfId="0" applyFont="1" applyBorder="1"/>
    <xf numFmtId="165" fontId="2" fillId="0" borderId="3" xfId="0" applyNumberFormat="1" applyFont="1" applyBorder="1" applyAlignment="1">
      <alignment horizontal="center" vertical="center"/>
    </xf>
    <xf numFmtId="167" fontId="2" fillId="0" borderId="3" xfId="0" applyNumberFormat="1" applyFont="1" applyBorder="1" applyAlignment="1">
      <alignment horizontal="center" vertical="center"/>
    </xf>
    <xf numFmtId="3" fontId="2" fillId="0" borderId="3" xfId="0" applyNumberFormat="1" applyFont="1" applyBorder="1" applyAlignment="1">
      <alignment horizontal="center" vertical="center"/>
    </xf>
    <xf numFmtId="171" fontId="2" fillId="0" borderId="3" xfId="0" applyNumberFormat="1" applyFont="1" applyBorder="1" applyAlignment="1">
      <alignment horizontal="center" vertical="center"/>
    </xf>
    <xf numFmtId="166" fontId="2" fillId="0" borderId="3" xfId="0" applyNumberFormat="1" applyFont="1" applyBorder="1" applyAlignment="1">
      <alignment horizontal="center" vertical="center"/>
    </xf>
    <xf numFmtId="167" fontId="2" fillId="0" borderId="3" xfId="0" applyNumberFormat="1" applyFont="1" applyBorder="1" applyAlignment="1">
      <alignment horizontal="centerContinuous" vertical="center"/>
    </xf>
    <xf numFmtId="0" fontId="2" fillId="0" borderId="3" xfId="0" applyFont="1" applyBorder="1" applyAlignment="1">
      <alignment horizontal="centerContinuous" vertical="center"/>
    </xf>
    <xf numFmtId="0" fontId="2" fillId="0" borderId="3" xfId="0" applyFont="1" applyBorder="1" applyAlignment="1">
      <alignment horizontal="right" vertical="center"/>
    </xf>
    <xf numFmtId="168" fontId="2" fillId="0" borderId="3" xfId="0" applyNumberFormat="1" applyFont="1" applyBorder="1" applyAlignment="1">
      <alignment horizontal="centerContinuous" vertical="center"/>
    </xf>
    <xf numFmtId="10" fontId="2" fillId="0" borderId="3" xfId="0" applyNumberFormat="1" applyFont="1" applyBorder="1" applyAlignment="1">
      <alignment horizontal="center" vertical="center"/>
    </xf>
    <xf numFmtId="169" fontId="2" fillId="0" borderId="3" xfId="0" applyNumberFormat="1" applyFont="1" applyBorder="1" applyAlignment="1">
      <alignment horizontal="center" vertical="center"/>
    </xf>
    <xf numFmtId="165" fontId="2" fillId="0" borderId="4" xfId="0" applyNumberFormat="1" applyFont="1" applyBorder="1" applyAlignment="1">
      <alignment horizontal="center" vertical="center"/>
    </xf>
    <xf numFmtId="4" fontId="2" fillId="0" borderId="4" xfId="0" applyNumberFormat="1" applyFont="1" applyBorder="1" applyAlignment="1">
      <alignment horizontal="center" vertical="center"/>
    </xf>
    <xf numFmtId="168" fontId="2" fillId="0" borderId="4" xfId="0" applyNumberFormat="1" applyFont="1" applyBorder="1" applyAlignment="1">
      <alignment horizontal="center" vertical="center"/>
    </xf>
    <xf numFmtId="10" fontId="2" fillId="0" borderId="4" xfId="0" applyNumberFormat="1" applyFont="1" applyBorder="1" applyAlignment="1">
      <alignment horizontal="center" vertical="center"/>
    </xf>
    <xf numFmtId="167" fontId="2" fillId="0" borderId="4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169" fontId="2" fillId="0" borderId="4" xfId="0" applyNumberFormat="1" applyFont="1" applyBorder="1" applyAlignment="1">
      <alignment horizontal="center" vertical="center"/>
    </xf>
    <xf numFmtId="3" fontId="2" fillId="0" borderId="4" xfId="0" applyNumberFormat="1" applyFont="1" applyBorder="1" applyAlignment="1">
      <alignment horizontal="center" vertical="center"/>
    </xf>
    <xf numFmtId="171" fontId="2" fillId="0" borderId="4" xfId="0" applyNumberFormat="1" applyFont="1" applyBorder="1" applyAlignment="1">
      <alignment horizontal="center" vertical="center"/>
    </xf>
    <xf numFmtId="166" fontId="2" fillId="0" borderId="4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right" vertical="center"/>
    </xf>
    <xf numFmtId="0" fontId="3" fillId="0" borderId="4" xfId="0" applyFont="1" applyBorder="1" applyAlignment="1">
      <alignment horizontal="center" vertical="center"/>
    </xf>
    <xf numFmtId="0" fontId="5" fillId="0" borderId="4" xfId="0" applyFont="1" applyBorder="1"/>
    <xf numFmtId="165" fontId="4" fillId="0" borderId="5" xfId="0" applyNumberFormat="1" applyFont="1" applyBorder="1" applyAlignment="1">
      <alignment horizontal="center" vertical="center"/>
    </xf>
    <xf numFmtId="14" fontId="3" fillId="0" borderId="6" xfId="0" applyNumberFormat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14" fontId="7" fillId="0" borderId="6" xfId="0" applyNumberFormat="1" applyFont="1" applyBorder="1" applyAlignment="1">
      <alignment horizontal="center" vertical="center"/>
    </xf>
    <xf numFmtId="14" fontId="1" fillId="0" borderId="6" xfId="0" applyNumberFormat="1" applyFont="1" applyBorder="1" applyAlignment="1">
      <alignment horizontal="center" vertical="center"/>
    </xf>
    <xf numFmtId="14" fontId="4" fillId="0" borderId="6" xfId="0" applyNumberFormat="1" applyFont="1" applyBorder="1" applyAlignment="1">
      <alignment horizontal="center" vertical="top"/>
    </xf>
    <xf numFmtId="14" fontId="11" fillId="3" borderId="0" xfId="0" applyNumberFormat="1" applyFont="1" applyFill="1" applyAlignment="1">
      <alignment horizontal="left"/>
    </xf>
    <xf numFmtId="174" fontId="12" fillId="3" borderId="9" xfId="1" applyNumberFormat="1" applyFont="1" applyFill="1" applyBorder="1" applyAlignment="1">
      <alignment horizontal="left"/>
    </xf>
    <xf numFmtId="175" fontId="1" fillId="0" borderId="0" xfId="0" applyNumberFormat="1" applyFont="1" applyAlignment="1">
      <alignment horizontal="center" vertical="center"/>
    </xf>
    <xf numFmtId="14" fontId="14" fillId="0" borderId="6" xfId="0" applyNumberFormat="1" applyFont="1" applyBorder="1" applyAlignment="1">
      <alignment horizontal="center" vertical="center"/>
    </xf>
    <xf numFmtId="165" fontId="14" fillId="0" borderId="0" xfId="0" applyNumberFormat="1" applyFont="1" applyAlignment="1">
      <alignment horizontal="center" vertical="center"/>
    </xf>
    <xf numFmtId="4" fontId="14" fillId="0" borderId="0" xfId="0" applyNumberFormat="1" applyFont="1" applyAlignment="1">
      <alignment horizontal="center" vertical="center"/>
    </xf>
    <xf numFmtId="175" fontId="14" fillId="0" borderId="0" xfId="0" applyNumberFormat="1" applyFont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14" fontId="5" fillId="0" borderId="6" xfId="0" applyNumberFormat="1" applyFont="1" applyBorder="1" applyAlignment="1">
      <alignment horizontal="center" vertical="center"/>
    </xf>
    <xf numFmtId="165" fontId="5" fillId="0" borderId="0" xfId="0" applyNumberFormat="1" applyFont="1" applyAlignment="1">
      <alignment horizontal="center" vertical="center"/>
    </xf>
    <xf numFmtId="4" fontId="5" fillId="0" borderId="0" xfId="0" applyNumberFormat="1" applyFont="1" applyAlignment="1">
      <alignment horizontal="center"/>
    </xf>
    <xf numFmtId="4" fontId="5" fillId="0" borderId="0" xfId="0" applyNumberFormat="1" applyFont="1" applyAlignment="1">
      <alignment horizontal="center" vertical="center"/>
    </xf>
    <xf numFmtId="175" fontId="5" fillId="0" borderId="0" xfId="0" applyNumberFormat="1" applyFont="1" applyAlignment="1">
      <alignment horizontal="center" vertical="center"/>
    </xf>
    <xf numFmtId="10" fontId="5" fillId="0" borderId="0" xfId="0" applyNumberFormat="1" applyFont="1" applyAlignment="1">
      <alignment horizontal="center" vertical="center"/>
    </xf>
    <xf numFmtId="169" fontId="5" fillId="0" borderId="0" xfId="0" applyNumberFormat="1" applyFont="1" applyAlignment="1">
      <alignment horizontal="center" vertical="center"/>
    </xf>
    <xf numFmtId="3" fontId="5" fillId="0" borderId="0" xfId="0" applyNumberFormat="1" applyFont="1" applyAlignment="1">
      <alignment horizontal="center" vertical="center"/>
    </xf>
    <xf numFmtId="166" fontId="5" fillId="0" borderId="0" xfId="0" applyNumberFormat="1" applyFont="1" applyAlignment="1">
      <alignment horizontal="center" vertical="center"/>
    </xf>
    <xf numFmtId="167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right" vertical="center"/>
    </xf>
    <xf numFmtId="14" fontId="1" fillId="0" borderId="0" xfId="0" applyNumberFormat="1" applyFont="1" applyAlignment="1">
      <alignment horizontal="center" vertical="center"/>
    </xf>
    <xf numFmtId="14" fontId="5" fillId="0" borderId="0" xfId="0" applyNumberFormat="1" applyFont="1" applyAlignment="1">
      <alignment horizontal="center" vertical="center"/>
    </xf>
    <xf numFmtId="0" fontId="14" fillId="0" borderId="2" xfId="0" applyFont="1" applyBorder="1" applyAlignment="1">
      <alignment horizontal="left" vertical="center"/>
    </xf>
    <xf numFmtId="4" fontId="14" fillId="0" borderId="2" xfId="0" applyNumberFormat="1" applyFont="1" applyBorder="1" applyAlignment="1">
      <alignment horizontal="center" vertical="center"/>
    </xf>
    <xf numFmtId="0" fontId="14" fillId="0" borderId="3" xfId="0" applyFont="1" applyBorder="1" applyAlignment="1">
      <alignment horizontal="left" vertical="center"/>
    </xf>
    <xf numFmtId="0" fontId="1" fillId="0" borderId="10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167" fontId="3" fillId="0" borderId="0" xfId="0" applyNumberFormat="1" applyFont="1" applyAlignment="1">
      <alignment horizontal="center"/>
    </xf>
    <xf numFmtId="167" fontId="7" fillId="0" borderId="0" xfId="0" applyNumberFormat="1" applyFont="1" applyAlignment="1">
      <alignment horizont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4" borderId="3" xfId="0" applyFont="1" applyFill="1" applyBorder="1" applyAlignment="1">
      <alignment horizontal="center"/>
    </xf>
    <xf numFmtId="168" fontId="14" fillId="4" borderId="3" xfId="0" applyNumberFormat="1" applyFont="1" applyFill="1" applyBorder="1" applyAlignment="1">
      <alignment horizontal="center"/>
    </xf>
    <xf numFmtId="4" fontId="2" fillId="4" borderId="3" xfId="0" applyNumberFormat="1" applyFont="1" applyFill="1" applyBorder="1" applyAlignment="1">
      <alignment horizontal="center"/>
    </xf>
    <xf numFmtId="167" fontId="2" fillId="4" borderId="3" xfId="0" applyNumberFormat="1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168" fontId="2" fillId="4" borderId="4" xfId="0" applyNumberFormat="1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167" fontId="14" fillId="4" borderId="4" xfId="0" applyNumberFormat="1" applyFont="1" applyFill="1" applyBorder="1" applyAlignment="1">
      <alignment horizontal="center"/>
    </xf>
    <xf numFmtId="4" fontId="2" fillId="4" borderId="4" xfId="0" applyNumberFormat="1" applyFont="1" applyFill="1" applyBorder="1" applyAlignment="1">
      <alignment horizontal="center"/>
    </xf>
    <xf numFmtId="167" fontId="2" fillId="4" borderId="4" xfId="0" applyNumberFormat="1" applyFont="1" applyFill="1" applyBorder="1" applyAlignment="1">
      <alignment horizontal="center"/>
    </xf>
    <xf numFmtId="0" fontId="2" fillId="5" borderId="3" xfId="0" applyFont="1" applyFill="1" applyBorder="1" applyAlignment="1">
      <alignment horizontal="left" vertical="center"/>
    </xf>
    <xf numFmtId="0" fontId="2" fillId="5" borderId="3" xfId="0" applyFont="1" applyFill="1" applyBorder="1" applyAlignment="1">
      <alignment horizontal="center" vertical="center"/>
    </xf>
    <xf numFmtId="0" fontId="2" fillId="5" borderId="7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/>
    </xf>
    <xf numFmtId="0" fontId="2" fillId="5" borderId="8" xfId="0" applyFont="1" applyFill="1" applyBorder="1" applyAlignment="1">
      <alignment horizontal="center" vertical="center"/>
    </xf>
    <xf numFmtId="177" fontId="13" fillId="0" borderId="0" xfId="0" applyNumberFormat="1" applyFont="1" applyAlignment="1">
      <alignment horizontal="center" vertical="center"/>
    </xf>
    <xf numFmtId="0" fontId="15" fillId="0" borderId="3" xfId="0" applyFont="1" applyBorder="1" applyAlignment="1">
      <alignment horizontal="left" vertical="center"/>
    </xf>
    <xf numFmtId="14" fontId="15" fillId="3" borderId="0" xfId="0" applyNumberFormat="1" applyFont="1" applyFill="1" applyAlignment="1">
      <alignment horizontal="left" vertical="center"/>
    </xf>
    <xf numFmtId="0" fontId="15" fillId="0" borderId="3" xfId="0" applyFont="1" applyBorder="1" applyAlignment="1">
      <alignment vertical="center"/>
    </xf>
    <xf numFmtId="4" fontId="15" fillId="0" borderId="3" xfId="0" applyNumberFormat="1" applyFont="1" applyBorder="1" applyAlignment="1">
      <alignment horizontal="center" vertical="center"/>
    </xf>
    <xf numFmtId="14" fontId="15" fillId="0" borderId="3" xfId="0" applyNumberFormat="1" applyFont="1" applyBorder="1" applyAlignment="1">
      <alignment horizontal="center" vertical="center"/>
    </xf>
    <xf numFmtId="167" fontId="15" fillId="0" borderId="0" xfId="0" applyNumberFormat="1" applyFont="1" applyAlignment="1">
      <alignment horizontal="center" vertical="center"/>
    </xf>
    <xf numFmtId="167" fontId="1" fillId="8" borderId="0" xfId="0" applyNumberFormat="1" applyFont="1" applyFill="1" applyAlignment="1">
      <alignment horizontal="center" vertical="center"/>
    </xf>
    <xf numFmtId="167" fontId="7" fillId="8" borderId="0" xfId="0" applyNumberFormat="1" applyFont="1" applyFill="1" applyAlignment="1">
      <alignment horizontal="center" vertical="center"/>
    </xf>
    <xf numFmtId="167" fontId="2" fillId="8" borderId="0" xfId="0" applyNumberFormat="1" applyFont="1" applyFill="1" applyAlignment="1">
      <alignment horizontal="center" vertical="center"/>
    </xf>
    <xf numFmtId="0" fontId="3" fillId="8" borderId="1" xfId="0" applyFont="1" applyFill="1" applyBorder="1" applyAlignment="1">
      <alignment horizontal="center" vertical="center"/>
    </xf>
    <xf numFmtId="0" fontId="1" fillId="8" borderId="0" xfId="0" applyFont="1" applyFill="1" applyAlignment="1">
      <alignment horizontal="center" vertical="center"/>
    </xf>
    <xf numFmtId="168" fontId="1" fillId="8" borderId="0" xfId="0" applyNumberFormat="1" applyFont="1" applyFill="1" applyAlignment="1">
      <alignment horizontal="center" vertical="center"/>
    </xf>
    <xf numFmtId="167" fontId="8" fillId="8" borderId="0" xfId="0" applyNumberFormat="1" applyFont="1" applyFill="1" applyAlignment="1">
      <alignment horizontal="center" vertical="center"/>
    </xf>
    <xf numFmtId="176" fontId="1" fillId="8" borderId="0" xfId="0" applyNumberFormat="1" applyFont="1" applyFill="1" applyAlignment="1">
      <alignment horizontal="center" vertical="center"/>
    </xf>
    <xf numFmtId="167" fontId="5" fillId="8" borderId="0" xfId="0" applyNumberFormat="1" applyFont="1" applyFill="1" applyAlignment="1">
      <alignment horizontal="center" vertical="center"/>
    </xf>
    <xf numFmtId="3" fontId="1" fillId="8" borderId="0" xfId="0" applyNumberFormat="1" applyFont="1" applyFill="1" applyAlignment="1">
      <alignment horizontal="center" vertical="center"/>
    </xf>
    <xf numFmtId="14" fontId="1" fillId="8" borderId="0" xfId="0" applyNumberFormat="1" applyFont="1" applyFill="1" applyAlignment="1">
      <alignment horizontal="center" vertical="center"/>
    </xf>
    <xf numFmtId="165" fontId="1" fillId="8" borderId="0" xfId="0" applyNumberFormat="1" applyFont="1" applyFill="1" applyAlignment="1">
      <alignment horizontal="center" vertical="center"/>
    </xf>
    <xf numFmtId="167" fontId="1" fillId="8" borderId="0" xfId="0" applyNumberFormat="1" applyFont="1" applyFill="1" applyAlignment="1">
      <alignment horizontal="center"/>
    </xf>
    <xf numFmtId="14" fontId="1" fillId="8" borderId="0" xfId="0" applyNumberFormat="1" applyFont="1" applyFill="1" applyAlignment="1">
      <alignment horizontal="center"/>
    </xf>
    <xf numFmtId="165" fontId="1" fillId="8" borderId="0" xfId="0" applyNumberFormat="1" applyFont="1" applyFill="1" applyAlignment="1">
      <alignment horizontal="center"/>
    </xf>
    <xf numFmtId="4" fontId="2" fillId="8" borderId="0" xfId="0" applyNumberFormat="1" applyFont="1" applyFill="1" applyAlignment="1">
      <alignment horizontal="center" vertical="center"/>
    </xf>
    <xf numFmtId="4" fontId="1" fillId="8" borderId="0" xfId="0" applyNumberFormat="1" applyFont="1" applyFill="1" applyAlignment="1">
      <alignment horizontal="center" vertical="center"/>
    </xf>
    <xf numFmtId="167" fontId="3" fillId="8" borderId="0" xfId="0" applyNumberFormat="1" applyFont="1" applyFill="1" applyAlignment="1">
      <alignment horizontal="center" vertical="center"/>
    </xf>
    <xf numFmtId="167" fontId="3" fillId="8" borderId="0" xfId="0" applyNumberFormat="1" applyFont="1" applyFill="1" applyAlignment="1">
      <alignment horizontal="center"/>
    </xf>
    <xf numFmtId="14" fontId="14" fillId="8" borderId="0" xfId="0" applyNumberFormat="1" applyFont="1" applyFill="1" applyAlignment="1">
      <alignment horizontal="center" vertical="center"/>
    </xf>
    <xf numFmtId="176" fontId="1" fillId="8" borderId="0" xfId="0" applyNumberFormat="1" applyFont="1" applyFill="1" applyAlignment="1">
      <alignment horizontal="center"/>
    </xf>
    <xf numFmtId="165" fontId="5" fillId="3" borderId="0" xfId="0" applyNumberFormat="1" applyFont="1" applyFill="1" applyAlignment="1">
      <alignment horizontal="center" vertical="center"/>
    </xf>
    <xf numFmtId="0" fontId="4" fillId="8" borderId="0" xfId="0" applyFont="1" applyFill="1" applyAlignment="1">
      <alignment horizontal="center" vertical="center"/>
    </xf>
    <xf numFmtId="3" fontId="2" fillId="8" borderId="0" xfId="0" applyNumberFormat="1" applyFont="1" applyFill="1" applyAlignment="1">
      <alignment horizontal="center" vertical="center"/>
    </xf>
    <xf numFmtId="14" fontId="3" fillId="8" borderId="0" xfId="0" applyNumberFormat="1" applyFont="1" applyFill="1" applyAlignment="1">
      <alignment horizontal="center" vertical="center"/>
    </xf>
    <xf numFmtId="0" fontId="3" fillId="8" borderId="0" xfId="0" applyFont="1" applyFill="1" applyAlignment="1">
      <alignment horizontal="center" vertical="center"/>
    </xf>
    <xf numFmtId="168" fontId="6" fillId="8" borderId="0" xfId="0" applyNumberFormat="1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3" fontId="15" fillId="0" borderId="0" xfId="0" applyNumberFormat="1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5" fillId="0" borderId="0" xfId="0" applyFont="1" applyAlignment="1">
      <alignment horizontal="right" vertical="center"/>
    </xf>
    <xf numFmtId="14" fontId="15" fillId="0" borderId="0" xfId="0" applyNumberFormat="1" applyFont="1" applyAlignment="1">
      <alignment horizontal="center" vertical="center"/>
    </xf>
    <xf numFmtId="14" fontId="16" fillId="6" borderId="6" xfId="2" applyNumberFormat="1" applyBorder="1" applyAlignment="1">
      <alignment horizontal="center" vertical="center"/>
    </xf>
    <xf numFmtId="165" fontId="16" fillId="6" borderId="0" xfId="2" applyNumberFormat="1" applyAlignment="1">
      <alignment horizontal="center" vertical="center"/>
    </xf>
    <xf numFmtId="4" fontId="16" fillId="6" borderId="0" xfId="2" applyNumberFormat="1" applyAlignment="1">
      <alignment horizontal="center"/>
    </xf>
    <xf numFmtId="4" fontId="16" fillId="6" borderId="0" xfId="2" applyNumberFormat="1" applyAlignment="1">
      <alignment horizontal="center" vertical="center"/>
    </xf>
    <xf numFmtId="175" fontId="16" fillId="6" borderId="0" xfId="2" applyNumberFormat="1" applyAlignment="1">
      <alignment horizontal="center" vertical="center"/>
    </xf>
    <xf numFmtId="10" fontId="16" fillId="6" borderId="0" xfId="2" applyNumberFormat="1" applyAlignment="1">
      <alignment horizontal="center" vertical="center"/>
    </xf>
    <xf numFmtId="14" fontId="16" fillId="6" borderId="0" xfId="2" applyNumberFormat="1" applyAlignment="1">
      <alignment horizontal="center" vertical="center"/>
    </xf>
    <xf numFmtId="0" fontId="16" fillId="6" borderId="0" xfId="2" applyNumberFormat="1" applyAlignment="1">
      <alignment horizontal="center" vertical="center"/>
    </xf>
    <xf numFmtId="169" fontId="16" fillId="6" borderId="0" xfId="2" applyNumberFormat="1" applyAlignment="1">
      <alignment horizontal="center" vertical="center"/>
    </xf>
    <xf numFmtId="3" fontId="16" fillId="6" borderId="0" xfId="2" applyNumberFormat="1" applyAlignment="1">
      <alignment horizontal="center" vertical="center"/>
    </xf>
    <xf numFmtId="167" fontId="16" fillId="6" borderId="0" xfId="2" applyNumberFormat="1" applyAlignment="1">
      <alignment horizontal="center" vertical="center"/>
    </xf>
    <xf numFmtId="0" fontId="16" fillId="6" borderId="0" xfId="2" applyAlignment="1">
      <alignment horizontal="right" vertical="center"/>
    </xf>
    <xf numFmtId="0" fontId="0" fillId="8" borderId="0" xfId="0" applyFill="1"/>
    <xf numFmtId="0" fontId="3" fillId="8" borderId="0" xfId="0" applyFont="1" applyFill="1" applyAlignment="1">
      <alignment horizontal="center"/>
    </xf>
    <xf numFmtId="14" fontId="0" fillId="8" borderId="0" xfId="0" applyNumberFormat="1" applyFill="1" applyAlignment="1">
      <alignment horizontal="center"/>
    </xf>
    <xf numFmtId="175" fontId="5" fillId="8" borderId="0" xfId="0" applyNumberFormat="1" applyFont="1" applyFill="1" applyAlignment="1">
      <alignment horizontal="center"/>
    </xf>
    <xf numFmtId="4" fontId="3" fillId="8" borderId="0" xfId="0" applyNumberFormat="1" applyFont="1" applyFill="1" applyAlignment="1">
      <alignment horizontal="center"/>
    </xf>
    <xf numFmtId="165" fontId="15" fillId="0" borderId="3" xfId="0" applyNumberFormat="1" applyFont="1" applyBorder="1" applyAlignment="1">
      <alignment horizontal="center" vertical="center"/>
    </xf>
    <xf numFmtId="0" fontId="18" fillId="9" borderId="3" xfId="0" applyFont="1" applyFill="1" applyBorder="1" applyAlignment="1">
      <alignment horizontal="center" vertical="center"/>
    </xf>
    <xf numFmtId="0" fontId="2" fillId="8" borderId="0" xfId="0" applyFont="1" applyFill="1" applyAlignment="1">
      <alignment horizontal="left" vertical="center"/>
    </xf>
    <xf numFmtId="0" fontId="1" fillId="8" borderId="0" xfId="0" applyFont="1" applyFill="1" applyAlignment="1">
      <alignment horizontal="left" vertical="center"/>
    </xf>
    <xf numFmtId="14" fontId="1" fillId="8" borderId="0" xfId="0" applyNumberFormat="1" applyFont="1" applyFill="1" applyAlignment="1">
      <alignment horizontal="left" wrapText="1"/>
    </xf>
    <xf numFmtId="0" fontId="1" fillId="8" borderId="0" xfId="0" applyFont="1" applyFill="1" applyAlignment="1">
      <alignment horizontal="left" wrapText="1"/>
    </xf>
    <xf numFmtId="3" fontId="17" fillId="8" borderId="0" xfId="3" applyNumberFormat="1" applyFill="1" applyAlignment="1">
      <alignment horizontal="center" vertical="center"/>
    </xf>
    <xf numFmtId="14" fontId="17" fillId="8" borderId="0" xfId="3" applyNumberFormat="1" applyFill="1" applyAlignment="1">
      <alignment horizontal="center" vertical="center"/>
    </xf>
    <xf numFmtId="165" fontId="17" fillId="8" borderId="0" xfId="3" applyNumberFormat="1" applyFill="1" applyAlignment="1">
      <alignment horizontal="center" vertical="center"/>
    </xf>
    <xf numFmtId="0" fontId="17" fillId="8" borderId="0" xfId="3" applyFill="1" applyAlignment="1">
      <alignment horizontal="center" vertical="center"/>
    </xf>
    <xf numFmtId="167" fontId="17" fillId="8" borderId="0" xfId="3" applyNumberFormat="1" applyFill="1" applyAlignment="1">
      <alignment horizontal="center"/>
    </xf>
    <xf numFmtId="14" fontId="17" fillId="8" borderId="0" xfId="3" applyNumberFormat="1" applyFill="1" applyAlignment="1">
      <alignment horizontal="center"/>
    </xf>
    <xf numFmtId="176" fontId="2" fillId="8" borderId="0" xfId="0" applyNumberFormat="1" applyFont="1" applyFill="1" applyAlignment="1">
      <alignment horizontal="center"/>
    </xf>
    <xf numFmtId="14" fontId="17" fillId="7" borderId="0" xfId="3" applyNumberFormat="1" applyAlignment="1">
      <alignment horizontal="center"/>
    </xf>
    <xf numFmtId="175" fontId="17" fillId="7" borderId="0" xfId="3" applyNumberFormat="1" applyAlignment="1">
      <alignment horizontal="center"/>
    </xf>
    <xf numFmtId="0" fontId="15" fillId="0" borderId="2" xfId="0" applyFont="1" applyBorder="1" applyAlignment="1">
      <alignment horizontal="center" vertical="center"/>
    </xf>
    <xf numFmtId="14" fontId="17" fillId="7" borderId="3" xfId="3" applyNumberFormat="1" applyBorder="1" applyAlignment="1">
      <alignment horizontal="center" vertical="center"/>
    </xf>
    <xf numFmtId="14" fontId="17" fillId="7" borderId="4" xfId="3" applyNumberFormat="1" applyBorder="1" applyAlignment="1">
      <alignment horizontal="center" vertical="center"/>
    </xf>
    <xf numFmtId="165" fontId="17" fillId="7" borderId="0" xfId="3" applyNumberFormat="1" applyAlignment="1">
      <alignment horizontal="center" vertical="center"/>
    </xf>
    <xf numFmtId="14" fontId="17" fillId="7" borderId="4" xfId="3" applyNumberFormat="1" applyBorder="1" applyAlignment="1">
      <alignment horizontal="center"/>
    </xf>
    <xf numFmtId="0" fontId="17" fillId="7" borderId="4" xfId="3" applyNumberFormat="1" applyBorder="1" applyAlignment="1">
      <alignment horizontal="center"/>
    </xf>
    <xf numFmtId="14" fontId="17" fillId="7" borderId="0" xfId="3" applyNumberFormat="1" applyAlignment="1">
      <alignment horizontal="center" vertical="center"/>
    </xf>
    <xf numFmtId="0" fontId="17" fillId="7" borderId="4" xfId="3" applyNumberFormat="1" applyBorder="1" applyAlignment="1">
      <alignment horizontal="center" vertical="center"/>
    </xf>
    <xf numFmtId="168" fontId="17" fillId="7" borderId="0" xfId="3" applyNumberFormat="1" applyAlignment="1">
      <alignment horizontal="center" vertical="center"/>
    </xf>
    <xf numFmtId="167" fontId="17" fillId="7" borderId="0" xfId="3" applyNumberFormat="1" applyAlignment="1">
      <alignment horizontal="center" vertical="center"/>
    </xf>
  </cellXfs>
  <cellStyles count="4">
    <cellStyle name="Bom" xfId="2" builtinId="26"/>
    <cellStyle name="Neutro" xfId="3" builtinId="28"/>
    <cellStyle name="Normal" xfId="0" builtinId="0"/>
    <cellStyle name="Vírgula" xfId="1" builtinId="3"/>
  </cellStyles>
  <dxfs count="116"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  <dxf>
      <font>
        <b/>
        <i val="0"/>
        <strike val="0"/>
        <color rgb="FF0070C0"/>
      </font>
    </dxf>
  </dxfs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0</xdr:row>
      <xdr:rowOff>114300</xdr:rowOff>
    </xdr:from>
    <xdr:to>
      <xdr:col>0</xdr:col>
      <xdr:colOff>1204038</xdr:colOff>
      <xdr:row>3</xdr:row>
      <xdr:rowOff>95250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D539A455-FCF1-43E7-9C31-B7AABC43F6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" y="114300"/>
          <a:ext cx="1099263" cy="5524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TVM/ServicosFiduciarios/Deb/Planilhas-Excel/IPCASCRIPT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Deb\Planilhas-Excel\FERIADOS.xls" TargetMode="External"/><Relationship Id="rId1" Type="http://schemas.openxmlformats.org/officeDocument/2006/relationships/externalLinkPath" Target="/DTVM/ServicosFiduciarios/Deb/Planilhas-Excel/FERIADO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lan1"/>
    </sheetNames>
    <sheetDataSet>
      <sheetData sheetId="0">
        <row r="177">
          <cell r="GF177">
            <v>44099</v>
          </cell>
          <cell r="GG177">
            <v>44090</v>
          </cell>
          <cell r="GH177">
            <v>5391.75</v>
          </cell>
        </row>
        <row r="178">
          <cell r="GF178">
            <v>44129</v>
          </cell>
          <cell r="GG178">
            <v>44120</v>
          </cell>
          <cell r="GH178">
            <v>5438.12</v>
          </cell>
        </row>
        <row r="179">
          <cell r="GF179">
            <v>44160</v>
          </cell>
          <cell r="GG179">
            <v>44151</v>
          </cell>
          <cell r="GH179">
            <v>5486.52</v>
          </cell>
        </row>
        <row r="180">
          <cell r="GF180">
            <v>44190</v>
          </cell>
          <cell r="GG180">
            <v>44181</v>
          </cell>
          <cell r="GH180">
            <v>5560.59</v>
          </cell>
        </row>
        <row r="181">
          <cell r="GF181">
            <v>44221</v>
          </cell>
          <cell r="GG181">
            <v>44212</v>
          </cell>
          <cell r="GH181">
            <v>5574.49</v>
          </cell>
        </row>
        <row r="182">
          <cell r="GF182">
            <v>44252</v>
          </cell>
          <cell r="GG182">
            <v>44243</v>
          </cell>
          <cell r="GH182">
            <v>5622.43</v>
          </cell>
        </row>
        <row r="183">
          <cell r="GF183">
            <v>44280</v>
          </cell>
          <cell r="GG183">
            <v>44271</v>
          </cell>
          <cell r="GH183">
            <v>5674.72</v>
          </cell>
        </row>
        <row r="184">
          <cell r="GF184">
            <v>44311</v>
          </cell>
          <cell r="GG184">
            <v>44302</v>
          </cell>
          <cell r="GH184">
            <v>5692.31</v>
          </cell>
        </row>
        <row r="185">
          <cell r="GF185">
            <v>44341</v>
          </cell>
          <cell r="GG185">
            <v>44332</v>
          </cell>
          <cell r="GH185">
            <v>5739.56</v>
          </cell>
        </row>
        <row r="186">
          <cell r="GF186">
            <v>44372</v>
          </cell>
          <cell r="GG186">
            <v>44363</v>
          </cell>
          <cell r="GH186">
            <v>5769.98</v>
          </cell>
        </row>
        <row r="187">
          <cell r="GF187">
            <v>44402</v>
          </cell>
          <cell r="GG187">
            <v>44393</v>
          </cell>
          <cell r="GH187">
            <v>5825.37</v>
          </cell>
        </row>
        <row r="188">
          <cell r="GF188">
            <v>44433</v>
          </cell>
          <cell r="GG188">
            <v>44424</v>
          </cell>
          <cell r="GH188">
            <v>5876.05</v>
          </cell>
        </row>
        <row r="189">
          <cell r="GF189">
            <v>44464</v>
          </cell>
          <cell r="GG189">
            <v>44455</v>
          </cell>
          <cell r="GH189">
            <v>5944.21</v>
          </cell>
        </row>
        <row r="190">
          <cell r="GF190">
            <v>44494</v>
          </cell>
          <cell r="GG190">
            <v>44485</v>
          </cell>
          <cell r="GH190">
            <v>6018.51</v>
          </cell>
        </row>
        <row r="191">
          <cell r="GF191">
            <v>44525</v>
          </cell>
          <cell r="GG191">
            <v>44516</v>
          </cell>
          <cell r="GH191">
            <v>6075.69</v>
          </cell>
        </row>
        <row r="192">
          <cell r="GF192">
            <v>44555</v>
          </cell>
          <cell r="GG192">
            <v>44546</v>
          </cell>
          <cell r="GH192">
            <v>6120.04</v>
          </cell>
        </row>
        <row r="193">
          <cell r="GF193">
            <v>44586</v>
          </cell>
          <cell r="GG193">
            <v>44577</v>
          </cell>
          <cell r="GH193">
            <v>6153.09</v>
          </cell>
        </row>
        <row r="194">
          <cell r="GF194">
            <v>44617</v>
          </cell>
          <cell r="GG194">
            <v>44608</v>
          </cell>
          <cell r="GH194">
            <v>6215.24</v>
          </cell>
        </row>
        <row r="195">
          <cell r="GF195">
            <v>44645</v>
          </cell>
          <cell r="GG195">
            <v>44636</v>
          </cell>
          <cell r="GH195">
            <v>6315.93</v>
          </cell>
        </row>
        <row r="196">
          <cell r="GF196">
            <v>44676</v>
          </cell>
          <cell r="GG196">
            <v>44667</v>
          </cell>
          <cell r="GH196">
            <v>6382.88</v>
          </cell>
        </row>
        <row r="197">
          <cell r="GF197">
            <v>44706</v>
          </cell>
          <cell r="GG197">
            <v>44697</v>
          </cell>
          <cell r="GH197">
            <v>6412.88</v>
          </cell>
        </row>
        <row r="198">
          <cell r="GF198">
            <v>44737</v>
          </cell>
          <cell r="GG198">
            <v>44728</v>
          </cell>
          <cell r="GH198">
            <v>6455.85</v>
          </cell>
        </row>
        <row r="199">
          <cell r="GF199">
            <v>44767</v>
          </cell>
          <cell r="GG199">
            <v>44758</v>
          </cell>
          <cell r="GH199">
            <v>6411.95</v>
          </cell>
        </row>
        <row r="200">
          <cell r="GF200">
            <v>44798</v>
          </cell>
          <cell r="GG200">
            <v>44789</v>
          </cell>
          <cell r="GH200">
            <v>6388.87</v>
          </cell>
        </row>
        <row r="201">
          <cell r="GF201">
            <v>44829</v>
          </cell>
          <cell r="GG201">
            <v>44820</v>
          </cell>
          <cell r="GH201">
            <v>6370.34</v>
          </cell>
        </row>
        <row r="202">
          <cell r="GF202">
            <v>44859</v>
          </cell>
          <cell r="GG202">
            <v>44850</v>
          </cell>
          <cell r="GH202">
            <v>6407.93</v>
          </cell>
        </row>
        <row r="203">
          <cell r="GF203">
            <v>44890</v>
          </cell>
          <cell r="GG203">
            <v>44881</v>
          </cell>
          <cell r="GH203">
            <v>6434.2</v>
          </cell>
        </row>
        <row r="204">
          <cell r="GF204">
            <v>44920</v>
          </cell>
          <cell r="GG204">
            <v>44911</v>
          </cell>
          <cell r="GH204">
            <v>6474.09</v>
          </cell>
        </row>
        <row r="205">
          <cell r="GF205">
            <v>44951</v>
          </cell>
          <cell r="GG205">
            <v>44942</v>
          </cell>
          <cell r="GH205">
            <v>6508.4</v>
          </cell>
        </row>
        <row r="206">
          <cell r="GF206">
            <v>44982</v>
          </cell>
          <cell r="GG206">
            <v>44973</v>
          </cell>
          <cell r="GH206">
            <v>6563.07</v>
          </cell>
        </row>
        <row r="207">
          <cell r="GF207">
            <v>45010</v>
          </cell>
          <cell r="GG207">
            <v>45001</v>
          </cell>
          <cell r="GH207">
            <v>6609.67</v>
          </cell>
        </row>
        <row r="208">
          <cell r="GF208">
            <v>45041</v>
          </cell>
          <cell r="GG208">
            <v>45032</v>
          </cell>
          <cell r="GH208">
            <v>6649.99</v>
          </cell>
        </row>
        <row r="209">
          <cell r="GF209">
            <v>45071</v>
          </cell>
          <cell r="GG209">
            <v>45062</v>
          </cell>
          <cell r="GH209">
            <v>6665.28</v>
          </cell>
        </row>
        <row r="210">
          <cell r="GF210">
            <v>45102</v>
          </cell>
          <cell r="GG210">
            <v>45093</v>
          </cell>
          <cell r="GH210">
            <v>6659.95</v>
          </cell>
        </row>
        <row r="211">
          <cell r="GF211">
            <v>45132</v>
          </cell>
          <cell r="GG211">
            <v>45123</v>
          </cell>
          <cell r="GH211">
            <v>6667.94</v>
          </cell>
        </row>
        <row r="212">
          <cell r="GF212">
            <v>45163</v>
          </cell>
          <cell r="GG212">
            <v>45154</v>
          </cell>
          <cell r="GH212">
            <v>6683.28</v>
          </cell>
        </row>
        <row r="213">
          <cell r="GF213">
            <v>45194</v>
          </cell>
          <cell r="GG213">
            <v>45185</v>
          </cell>
          <cell r="GH213">
            <v>6700.66</v>
          </cell>
        </row>
        <row r="214">
          <cell r="GF214">
            <v>45224</v>
          </cell>
          <cell r="GG214">
            <v>45215</v>
          </cell>
          <cell r="GH214">
            <v>6716.74</v>
          </cell>
        </row>
        <row r="215">
          <cell r="GF215">
            <v>45255</v>
          </cell>
          <cell r="GG215">
            <v>45246</v>
          </cell>
          <cell r="GH215">
            <v>6735.55</v>
          </cell>
        </row>
        <row r="216">
          <cell r="GF216">
            <v>45285</v>
          </cell>
          <cell r="GG216">
            <v>45276</v>
          </cell>
          <cell r="GH216">
            <v>6773.27</v>
          </cell>
        </row>
        <row r="217">
          <cell r="GF217">
            <v>45316</v>
          </cell>
          <cell r="GG217">
            <v>45307</v>
          </cell>
          <cell r="GH217">
            <v>6801.72</v>
          </cell>
        </row>
        <row r="218">
          <cell r="GF218">
            <v>45347</v>
          </cell>
          <cell r="GG218">
            <v>45338</v>
          </cell>
          <cell r="GH218">
            <v>6858.17</v>
          </cell>
        </row>
        <row r="219">
          <cell r="GF219">
            <v>45376</v>
          </cell>
          <cell r="GG219">
            <v>45367</v>
          </cell>
          <cell r="GH219">
            <v>6869.14</v>
          </cell>
        </row>
        <row r="220">
          <cell r="GF220">
            <v>45407</v>
          </cell>
          <cell r="GG220">
            <v>45398</v>
          </cell>
          <cell r="GH220">
            <v>6895.24</v>
          </cell>
        </row>
        <row r="221">
          <cell r="GF221">
            <v>45437</v>
          </cell>
          <cell r="GG221">
            <v>45428</v>
          </cell>
          <cell r="GH221">
            <v>6926.96</v>
          </cell>
        </row>
        <row r="222">
          <cell r="GF222">
            <v>45468</v>
          </cell>
          <cell r="GG222">
            <v>45459</v>
          </cell>
          <cell r="GH222">
            <v>6941.51</v>
          </cell>
        </row>
        <row r="223">
          <cell r="GF223">
            <v>45498</v>
          </cell>
          <cell r="GG223">
            <v>45489</v>
          </cell>
          <cell r="GH223">
            <v>6967.89</v>
          </cell>
        </row>
        <row r="224">
          <cell r="GF224">
            <v>45529</v>
          </cell>
          <cell r="GG224">
            <v>45520</v>
          </cell>
          <cell r="GH224">
            <v>6966.5</v>
          </cell>
        </row>
        <row r="225">
          <cell r="GF225">
            <v>45560</v>
          </cell>
          <cell r="GG225">
            <v>45551</v>
          </cell>
          <cell r="GH225">
            <v>6997.15</v>
          </cell>
        </row>
        <row r="226">
          <cell r="GF226">
            <v>45590</v>
          </cell>
          <cell r="GG226">
            <v>45581</v>
          </cell>
          <cell r="GH226">
            <v>7036.33</v>
          </cell>
        </row>
        <row r="227">
          <cell r="GF227">
            <v>45621</v>
          </cell>
          <cell r="GG227">
            <v>45612</v>
          </cell>
          <cell r="GH227">
            <v>7063.77</v>
          </cell>
        </row>
        <row r="228">
          <cell r="GF228">
            <v>45651</v>
          </cell>
          <cell r="GG228">
            <v>45642</v>
          </cell>
          <cell r="GH228">
            <v>7100.5</v>
          </cell>
        </row>
        <row r="229">
          <cell r="GF229">
            <v>45682</v>
          </cell>
          <cell r="GG229">
            <v>45673</v>
          </cell>
          <cell r="GH229">
            <v>7111.86</v>
          </cell>
        </row>
        <row r="230">
          <cell r="GF230">
            <v>45713</v>
          </cell>
          <cell r="GG230">
            <v>45704</v>
          </cell>
          <cell r="GH230">
            <v>7205.03</v>
          </cell>
        </row>
        <row r="231">
          <cell r="GF231">
            <v>45741</v>
          </cell>
          <cell r="GG231">
            <v>45732</v>
          </cell>
          <cell r="GH231">
            <v>7245.38</v>
          </cell>
        </row>
        <row r="232">
          <cell r="GF232">
            <v>45772</v>
          </cell>
          <cell r="GG232">
            <v>45763</v>
          </cell>
          <cell r="GH232">
            <v>7275.81</v>
          </cell>
        </row>
        <row r="233">
          <cell r="GF233">
            <v>45802</v>
          </cell>
          <cell r="GG233">
            <v>45793</v>
          </cell>
          <cell r="GH233">
            <v>7275.81</v>
          </cell>
        </row>
        <row r="234">
          <cell r="GF234">
            <v>45833</v>
          </cell>
          <cell r="GG234">
            <v>45824</v>
          </cell>
          <cell r="GH234">
            <v>7275.81</v>
          </cell>
        </row>
        <row r="235">
          <cell r="GF235">
            <v>45863</v>
          </cell>
          <cell r="GG235">
            <v>45854</v>
          </cell>
          <cell r="GH235">
            <v>7275.81</v>
          </cell>
        </row>
        <row r="236">
          <cell r="GF236">
            <v>45894</v>
          </cell>
          <cell r="GG236">
            <v>45885</v>
          </cell>
          <cell r="GH236">
            <v>7275.81</v>
          </cell>
        </row>
        <row r="237">
          <cell r="GF237">
            <v>45925</v>
          </cell>
          <cell r="GG237">
            <v>45916</v>
          </cell>
          <cell r="GH237">
            <v>7275.81</v>
          </cell>
        </row>
        <row r="238">
          <cell r="GF238">
            <v>45955</v>
          </cell>
          <cell r="GG238">
            <v>45946</v>
          </cell>
          <cell r="GH238">
            <v>7275.81</v>
          </cell>
        </row>
        <row r="239">
          <cell r="GF239">
            <v>45986</v>
          </cell>
          <cell r="GG239">
            <v>45977</v>
          </cell>
          <cell r="GH239">
            <v>7275.81</v>
          </cell>
        </row>
        <row r="240">
          <cell r="GF240">
            <v>46016</v>
          </cell>
          <cell r="GG240">
            <v>46007</v>
          </cell>
          <cell r="GH240">
            <v>7275.81</v>
          </cell>
        </row>
        <row r="241">
          <cell r="GF241">
            <v>46047</v>
          </cell>
          <cell r="GG241">
            <v>46038</v>
          </cell>
          <cell r="GH241">
            <v>7275.81</v>
          </cell>
        </row>
        <row r="242">
          <cell r="GF242">
            <v>46078</v>
          </cell>
          <cell r="GG242">
            <v>46069</v>
          </cell>
          <cell r="GH242">
            <v>7275.81</v>
          </cell>
        </row>
        <row r="243">
          <cell r="GF243">
            <v>46106</v>
          </cell>
          <cell r="GG243">
            <v>46097</v>
          </cell>
          <cell r="GH243">
            <v>7275.81</v>
          </cell>
        </row>
        <row r="244">
          <cell r="GF244">
            <v>46137</v>
          </cell>
          <cell r="GG244">
            <v>46128</v>
          </cell>
          <cell r="GH244">
            <v>7275.81</v>
          </cell>
        </row>
        <row r="245">
          <cell r="GF245">
            <v>46167</v>
          </cell>
          <cell r="GG245">
            <v>46158</v>
          </cell>
          <cell r="GH245">
            <v>7275.81</v>
          </cell>
        </row>
        <row r="246">
          <cell r="GF246">
            <v>46198</v>
          </cell>
          <cell r="GG246">
            <v>46189</v>
          </cell>
          <cell r="GH246">
            <v>7275.81</v>
          </cell>
        </row>
        <row r="247">
          <cell r="GF247">
            <v>46228</v>
          </cell>
          <cell r="GG247">
            <v>46219</v>
          </cell>
          <cell r="GH247">
            <v>7275.81</v>
          </cell>
        </row>
        <row r="248">
          <cell r="GF248">
            <v>46259</v>
          </cell>
          <cell r="GG248">
            <v>46250</v>
          </cell>
          <cell r="GH248">
            <v>7275.81</v>
          </cell>
        </row>
        <row r="249">
          <cell r="GF249">
            <v>46290</v>
          </cell>
          <cell r="GG249">
            <v>46281</v>
          </cell>
          <cell r="GH249">
            <v>7275.81</v>
          </cell>
        </row>
        <row r="250">
          <cell r="GF250">
            <v>46320</v>
          </cell>
          <cell r="GG250">
            <v>46311</v>
          </cell>
          <cell r="GH250">
            <v>7275.81</v>
          </cell>
        </row>
        <row r="251">
          <cell r="GF251">
            <v>46351</v>
          </cell>
          <cell r="GG251">
            <v>46342</v>
          </cell>
          <cell r="GH251">
            <v>7275.81</v>
          </cell>
        </row>
        <row r="252">
          <cell r="GF252">
            <v>46381</v>
          </cell>
          <cell r="GG252">
            <v>46372</v>
          </cell>
          <cell r="GH252">
            <v>7275.81</v>
          </cell>
        </row>
        <row r="253">
          <cell r="GF253">
            <v>46412</v>
          </cell>
          <cell r="GG253">
            <v>46403</v>
          </cell>
          <cell r="GH253">
            <v>7275.81</v>
          </cell>
        </row>
        <row r="254">
          <cell r="GF254">
            <v>46443</v>
          </cell>
          <cell r="GG254">
            <v>46434</v>
          </cell>
          <cell r="GH254">
            <v>7275.81</v>
          </cell>
        </row>
        <row r="255">
          <cell r="GF255">
            <v>46471</v>
          </cell>
          <cell r="GG255">
            <v>46462</v>
          </cell>
          <cell r="GH255">
            <v>7275.81</v>
          </cell>
        </row>
        <row r="256">
          <cell r="GF256">
            <v>46502</v>
          </cell>
          <cell r="GG256">
            <v>46493</v>
          </cell>
          <cell r="GH256">
            <v>7275.81</v>
          </cell>
        </row>
        <row r="257">
          <cell r="GF257">
            <v>46532</v>
          </cell>
          <cell r="GG257">
            <v>46523</v>
          </cell>
          <cell r="GH257">
            <v>7275.81</v>
          </cell>
        </row>
        <row r="258">
          <cell r="GF258">
            <v>46563</v>
          </cell>
          <cell r="GG258">
            <v>46554</v>
          </cell>
          <cell r="GH258">
            <v>7275.81</v>
          </cell>
        </row>
        <row r="259">
          <cell r="GF259">
            <v>46593</v>
          </cell>
          <cell r="GG259">
            <v>46584</v>
          </cell>
          <cell r="GH259">
            <v>7275.81</v>
          </cell>
        </row>
        <row r="260">
          <cell r="GF260">
            <v>46624</v>
          </cell>
          <cell r="GG260">
            <v>46615</v>
          </cell>
          <cell r="GH260">
            <v>7275.81</v>
          </cell>
        </row>
        <row r="261">
          <cell r="GF261">
            <v>46655</v>
          </cell>
          <cell r="GG261">
            <v>46646</v>
          </cell>
          <cell r="GH261">
            <v>7275.81</v>
          </cell>
        </row>
        <row r="262">
          <cell r="GF262">
            <v>46685</v>
          </cell>
          <cell r="GG262">
            <v>46676</v>
          </cell>
          <cell r="GH262">
            <v>7275.81</v>
          </cell>
        </row>
        <row r="263">
          <cell r="GF263">
            <v>46716</v>
          </cell>
          <cell r="GG263">
            <v>46707</v>
          </cell>
          <cell r="GH263">
            <v>7275.81</v>
          </cell>
        </row>
        <row r="264">
          <cell r="GF264">
            <v>46746</v>
          </cell>
          <cell r="GG264">
            <v>46737</v>
          </cell>
          <cell r="GH264">
            <v>7275.81</v>
          </cell>
        </row>
        <row r="265">
          <cell r="GF265">
            <v>46777</v>
          </cell>
          <cell r="GG265">
            <v>46768</v>
          </cell>
          <cell r="GH265">
            <v>7275.81</v>
          </cell>
        </row>
        <row r="266">
          <cell r="GF266">
            <v>46808</v>
          </cell>
          <cell r="GG266">
            <v>46799</v>
          </cell>
          <cell r="GH266">
            <v>7275.81</v>
          </cell>
        </row>
        <row r="267">
          <cell r="GF267">
            <v>46837</v>
          </cell>
          <cell r="GG267">
            <v>46828</v>
          </cell>
          <cell r="GH267">
            <v>7275.81</v>
          </cell>
        </row>
        <row r="268">
          <cell r="GF268">
            <v>46868</v>
          </cell>
          <cell r="GG268">
            <v>46859</v>
          </cell>
          <cell r="GH268">
            <v>7275.81</v>
          </cell>
        </row>
        <row r="269">
          <cell r="GF269">
            <v>46898</v>
          </cell>
          <cell r="GG269">
            <v>46889</v>
          </cell>
          <cell r="GH269">
            <v>7275.81</v>
          </cell>
        </row>
        <row r="270">
          <cell r="GF270">
            <v>46929</v>
          </cell>
          <cell r="GG270">
            <v>46920</v>
          </cell>
          <cell r="GH270">
            <v>7275.81</v>
          </cell>
        </row>
        <row r="271">
          <cell r="GF271">
            <v>46959</v>
          </cell>
          <cell r="GG271">
            <v>46950</v>
          </cell>
          <cell r="GH271">
            <v>7275.81</v>
          </cell>
        </row>
        <row r="272">
          <cell r="GF272">
            <v>46990</v>
          </cell>
          <cell r="GG272">
            <v>46981</v>
          </cell>
          <cell r="GH272">
            <v>7275.81</v>
          </cell>
        </row>
        <row r="273">
          <cell r="GF273">
            <v>47021</v>
          </cell>
          <cell r="GG273">
            <v>47012</v>
          </cell>
          <cell r="GH273">
            <v>7275.81</v>
          </cell>
        </row>
        <row r="274">
          <cell r="GF274">
            <v>47051</v>
          </cell>
          <cell r="GG274">
            <v>47042</v>
          </cell>
          <cell r="GH274">
            <v>7275.81</v>
          </cell>
        </row>
        <row r="275">
          <cell r="GF275">
            <v>47082</v>
          </cell>
          <cell r="GG275">
            <v>47073</v>
          </cell>
          <cell r="GH275">
            <v>7275.81</v>
          </cell>
        </row>
        <row r="276">
          <cell r="GF276">
            <v>47112</v>
          </cell>
          <cell r="GG276">
            <v>47103</v>
          </cell>
          <cell r="GH276">
            <v>7275.81</v>
          </cell>
        </row>
        <row r="277">
          <cell r="GF277">
            <v>47143</v>
          </cell>
          <cell r="GG277">
            <v>47134</v>
          </cell>
          <cell r="GH277">
            <v>7275.81</v>
          </cell>
        </row>
        <row r="278">
          <cell r="GF278">
            <v>47174</v>
          </cell>
          <cell r="GG278">
            <v>47165</v>
          </cell>
          <cell r="GH278">
            <v>7275.81</v>
          </cell>
        </row>
        <row r="279">
          <cell r="GF279">
            <v>47202</v>
          </cell>
          <cell r="GG279">
            <v>47193</v>
          </cell>
          <cell r="GH279">
            <v>7275.81</v>
          </cell>
        </row>
        <row r="280">
          <cell r="GF280">
            <v>47233</v>
          </cell>
          <cell r="GG280">
            <v>47224</v>
          </cell>
          <cell r="GH280">
            <v>7275.81</v>
          </cell>
        </row>
        <row r="281">
          <cell r="GF281">
            <v>47263</v>
          </cell>
          <cell r="GG281">
            <v>47254</v>
          </cell>
          <cell r="GH281">
            <v>7275.81</v>
          </cell>
        </row>
        <row r="282">
          <cell r="GF282">
            <v>47294</v>
          </cell>
          <cell r="GG282">
            <v>47285</v>
          </cell>
          <cell r="GH282">
            <v>7275.81</v>
          </cell>
        </row>
        <row r="283">
          <cell r="GF283">
            <v>47324</v>
          </cell>
          <cell r="GG283">
            <v>47315</v>
          </cell>
          <cell r="GH283">
            <v>7275.81</v>
          </cell>
        </row>
        <row r="284">
          <cell r="GF284">
            <v>47355</v>
          </cell>
          <cell r="GG284">
            <v>47346</v>
          </cell>
          <cell r="GH284">
            <v>7275.81</v>
          </cell>
        </row>
        <row r="285">
          <cell r="GF285">
            <v>47386</v>
          </cell>
          <cell r="GG285">
            <v>47377</v>
          </cell>
          <cell r="GH285">
            <v>7275.81</v>
          </cell>
        </row>
        <row r="286">
          <cell r="GF286">
            <v>47416</v>
          </cell>
          <cell r="GG286">
            <v>47407</v>
          </cell>
          <cell r="GH286">
            <v>7275.81</v>
          </cell>
        </row>
        <row r="287">
          <cell r="GF287">
            <v>47447</v>
          </cell>
          <cell r="GG287">
            <v>47438</v>
          </cell>
          <cell r="GH287">
            <v>7275.81</v>
          </cell>
        </row>
        <row r="288">
          <cell r="GF288">
            <v>47477</v>
          </cell>
          <cell r="GG288">
            <v>47468</v>
          </cell>
          <cell r="GH288">
            <v>7275.81</v>
          </cell>
        </row>
        <row r="289">
          <cell r="GF289">
            <v>47508</v>
          </cell>
          <cell r="GG289">
            <v>47499</v>
          </cell>
          <cell r="GH289">
            <v>7275.81</v>
          </cell>
        </row>
        <row r="290">
          <cell r="GF290">
            <v>47539</v>
          </cell>
          <cell r="GG290">
            <v>47530</v>
          </cell>
          <cell r="GH290">
            <v>7275.81</v>
          </cell>
        </row>
        <row r="291">
          <cell r="GF291">
            <v>47567</v>
          </cell>
          <cell r="GG291">
            <v>47558</v>
          </cell>
          <cell r="GH291">
            <v>7275.81</v>
          </cell>
        </row>
        <row r="292">
          <cell r="GF292">
            <v>47598</v>
          </cell>
          <cell r="GG292">
            <v>47589</v>
          </cell>
          <cell r="GH292">
            <v>7275.81</v>
          </cell>
        </row>
        <row r="293">
          <cell r="GF293">
            <v>47628</v>
          </cell>
          <cell r="GG293">
            <v>47619</v>
          </cell>
          <cell r="GH293">
            <v>7275.81</v>
          </cell>
        </row>
        <row r="294">
          <cell r="GF294">
            <v>47659</v>
          </cell>
          <cell r="GG294">
            <v>47650</v>
          </cell>
          <cell r="GH294">
            <v>7275.81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Plan1"/>
      <sheetName val="DU"/>
      <sheetName val="Cronograma"/>
    </sheetNames>
    <sheetDataSet>
      <sheetData sheetId="0">
        <row r="230">
          <cell r="A230">
            <v>43831</v>
          </cell>
          <cell r="C230" t="str">
            <v>Confraternização Universal</v>
          </cell>
        </row>
        <row r="231">
          <cell r="A231">
            <v>43885</v>
          </cell>
          <cell r="C231" t="str">
            <v>Carnaval</v>
          </cell>
        </row>
        <row r="232">
          <cell r="A232">
            <v>43886</v>
          </cell>
          <cell r="C232" t="str">
            <v>Carnaval</v>
          </cell>
        </row>
        <row r="233">
          <cell r="A233">
            <v>43931</v>
          </cell>
          <cell r="C233" t="str">
            <v>Paixão de Cristo</v>
          </cell>
        </row>
        <row r="234">
          <cell r="A234">
            <v>43942</v>
          </cell>
          <cell r="C234" t="str">
            <v>Tiradentes</v>
          </cell>
        </row>
        <row r="235">
          <cell r="A235">
            <v>43952</v>
          </cell>
          <cell r="C235" t="str">
            <v>Dia do Trabalho</v>
          </cell>
        </row>
        <row r="236">
          <cell r="A236">
            <v>43993</v>
          </cell>
          <cell r="C236" t="str">
            <v>Corpus Christi</v>
          </cell>
        </row>
        <row r="237">
          <cell r="A237">
            <v>44081</v>
          </cell>
          <cell r="C237" t="str">
            <v>Independência do Brasil</v>
          </cell>
        </row>
        <row r="238">
          <cell r="A238">
            <v>44116</v>
          </cell>
          <cell r="C238" t="str">
            <v>Nossa Sr.a Aparecida - Padroeira do Brasil</v>
          </cell>
        </row>
        <row r="239">
          <cell r="A239">
            <v>44137</v>
          </cell>
          <cell r="C239" t="str">
            <v>Finados</v>
          </cell>
        </row>
        <row r="240">
          <cell r="A240">
            <v>44150</v>
          </cell>
          <cell r="C240" t="str">
            <v>Proclamação da República</v>
          </cell>
        </row>
        <row r="241">
          <cell r="A241">
            <v>44190</v>
          </cell>
          <cell r="C241" t="str">
            <v>Natal</v>
          </cell>
        </row>
        <row r="242">
          <cell r="A242">
            <v>44197</v>
          </cell>
          <cell r="C242" t="str">
            <v>Confraternização Universal</v>
          </cell>
        </row>
        <row r="243">
          <cell r="A243">
            <v>44242</v>
          </cell>
          <cell r="C243" t="str">
            <v>Carnaval</v>
          </cell>
        </row>
        <row r="244">
          <cell r="A244">
            <v>44243</v>
          </cell>
          <cell r="C244" t="str">
            <v>Carnaval</v>
          </cell>
        </row>
        <row r="245">
          <cell r="A245">
            <v>44288</v>
          </cell>
          <cell r="C245" t="str">
            <v>Paixão de Cristo</v>
          </cell>
        </row>
        <row r="246">
          <cell r="A246">
            <v>44307</v>
          </cell>
          <cell r="C246" t="str">
            <v>Tiradentes</v>
          </cell>
        </row>
        <row r="247">
          <cell r="A247">
            <v>44317</v>
          </cell>
          <cell r="C247" t="str">
            <v>Dia do Trabalho</v>
          </cell>
        </row>
        <row r="248">
          <cell r="A248">
            <v>44350</v>
          </cell>
          <cell r="C248" t="str">
            <v>Corpus Christi</v>
          </cell>
        </row>
        <row r="249">
          <cell r="A249">
            <v>44446</v>
          </cell>
          <cell r="C249" t="str">
            <v>Independência do Brasil</v>
          </cell>
        </row>
        <row r="250">
          <cell r="A250">
            <v>44481</v>
          </cell>
          <cell r="C250" t="str">
            <v>Nossa Sr.a Aparecida - Padroeira do Brasil</v>
          </cell>
        </row>
        <row r="251">
          <cell r="A251">
            <v>44502</v>
          </cell>
          <cell r="C251" t="str">
            <v>Finados</v>
          </cell>
        </row>
        <row r="252">
          <cell r="A252">
            <v>44515</v>
          </cell>
          <cell r="C252" t="str">
            <v>Proclamação da República</v>
          </cell>
        </row>
        <row r="253">
          <cell r="A253">
            <v>44555</v>
          </cell>
          <cell r="C253" t="str">
            <v>Natal</v>
          </cell>
        </row>
        <row r="254">
          <cell r="A254">
            <v>44562</v>
          </cell>
          <cell r="C254" t="str">
            <v>Confraternização Universal</v>
          </cell>
        </row>
        <row r="255">
          <cell r="A255">
            <v>44620</v>
          </cell>
          <cell r="C255" t="str">
            <v>Carnaval</v>
          </cell>
        </row>
        <row r="256">
          <cell r="A256">
            <v>44621</v>
          </cell>
          <cell r="C256" t="str">
            <v>Carnaval</v>
          </cell>
        </row>
        <row r="257">
          <cell r="A257">
            <v>44666</v>
          </cell>
          <cell r="C257" t="str">
            <v>Paixão de Cristo</v>
          </cell>
        </row>
        <row r="258">
          <cell r="A258">
            <v>44672</v>
          </cell>
          <cell r="C258" t="str">
            <v>Tiradentes</v>
          </cell>
        </row>
        <row r="259">
          <cell r="A259">
            <v>44682</v>
          </cell>
          <cell r="C259" t="str">
            <v>Dia do Trabalho</v>
          </cell>
        </row>
        <row r="260">
          <cell r="A260">
            <v>44728</v>
          </cell>
          <cell r="C260" t="str">
            <v>Corpus Christi</v>
          </cell>
        </row>
        <row r="261">
          <cell r="A261">
            <v>44811</v>
          </cell>
          <cell r="C261" t="str">
            <v>Independência do Brasil</v>
          </cell>
        </row>
        <row r="262">
          <cell r="A262">
            <v>44846</v>
          </cell>
          <cell r="C262" t="str">
            <v>Nossa Sr.a Aparecida - Padroeira do Brasil</v>
          </cell>
        </row>
        <row r="263">
          <cell r="A263">
            <v>44867</v>
          </cell>
          <cell r="C263" t="str">
            <v>Finados</v>
          </cell>
        </row>
        <row r="264">
          <cell r="A264">
            <v>44880</v>
          </cell>
          <cell r="C264" t="str">
            <v>Proclamação da República</v>
          </cell>
        </row>
        <row r="265">
          <cell r="A265">
            <v>44920</v>
          </cell>
          <cell r="C265" t="str">
            <v>Natal</v>
          </cell>
        </row>
        <row r="266">
          <cell r="A266">
            <v>44927</v>
          </cell>
          <cell r="C266" t="str">
            <v>Confraternização Universal</v>
          </cell>
        </row>
        <row r="267">
          <cell r="A267">
            <v>44977</v>
          </cell>
          <cell r="C267" t="str">
            <v>Carnaval</v>
          </cell>
        </row>
        <row r="268">
          <cell r="A268">
            <v>44978</v>
          </cell>
          <cell r="C268" t="str">
            <v>Carnaval</v>
          </cell>
        </row>
        <row r="269">
          <cell r="A269">
            <v>45023</v>
          </cell>
          <cell r="C269" t="str">
            <v>Paixão de Cristo</v>
          </cell>
        </row>
        <row r="270">
          <cell r="A270">
            <v>45037</v>
          </cell>
          <cell r="C270" t="str">
            <v>Tiradentes</v>
          </cell>
        </row>
        <row r="271">
          <cell r="A271">
            <v>45047</v>
          </cell>
          <cell r="C271" t="str">
            <v>Dia do Trabalho</v>
          </cell>
        </row>
        <row r="272">
          <cell r="A272">
            <v>45085</v>
          </cell>
          <cell r="C272" t="str">
            <v>Corpus Christi</v>
          </cell>
        </row>
        <row r="273">
          <cell r="A273">
            <v>45176</v>
          </cell>
          <cell r="C273" t="str">
            <v>Independência do Brasil</v>
          </cell>
        </row>
        <row r="274">
          <cell r="A274">
            <v>45211</v>
          </cell>
          <cell r="C274" t="str">
            <v>Nossa Sr.a Aparecida - Padroeira do Brasil</v>
          </cell>
        </row>
        <row r="275">
          <cell r="A275">
            <v>45232</v>
          </cell>
          <cell r="C275" t="str">
            <v>Finados</v>
          </cell>
        </row>
        <row r="276">
          <cell r="A276">
            <v>45245</v>
          </cell>
          <cell r="C276" t="str">
            <v>Proclamação da República</v>
          </cell>
        </row>
        <row r="277">
          <cell r="A277">
            <v>45285</v>
          </cell>
          <cell r="C277" t="str">
            <v>Natal</v>
          </cell>
        </row>
        <row r="278">
          <cell r="A278">
            <v>45292</v>
          </cell>
          <cell r="C278" t="str">
            <v>Confraternização Universal</v>
          </cell>
        </row>
        <row r="279">
          <cell r="A279">
            <v>45334</v>
          </cell>
          <cell r="C279" t="str">
            <v>Carnaval</v>
          </cell>
        </row>
        <row r="280">
          <cell r="A280">
            <v>45335</v>
          </cell>
          <cell r="C280" t="str">
            <v>Carnaval</v>
          </cell>
        </row>
        <row r="281">
          <cell r="A281">
            <v>45380</v>
          </cell>
          <cell r="C281" t="str">
            <v>Paixão de Cristo</v>
          </cell>
        </row>
        <row r="282">
          <cell r="A282">
            <v>45403</v>
          </cell>
          <cell r="C282" t="str">
            <v>Tiradentes</v>
          </cell>
        </row>
        <row r="283">
          <cell r="A283">
            <v>45413</v>
          </cell>
          <cell r="C283" t="str">
            <v>Dia do Trabalho</v>
          </cell>
        </row>
        <row r="284">
          <cell r="A284">
            <v>45442</v>
          </cell>
          <cell r="C284" t="str">
            <v>Corpus Christi</v>
          </cell>
        </row>
        <row r="285">
          <cell r="A285">
            <v>45542</v>
          </cell>
          <cell r="C285" t="str">
            <v>Independência do Brasil</v>
          </cell>
        </row>
        <row r="286">
          <cell r="A286">
            <v>45577</v>
          </cell>
          <cell r="C286" t="str">
            <v>Nossa Sr.a Aparecida - Padroeira do Brasil</v>
          </cell>
        </row>
        <row r="287">
          <cell r="A287">
            <v>45598</v>
          </cell>
          <cell r="C287" t="str">
            <v>Finados</v>
          </cell>
        </row>
        <row r="288">
          <cell r="A288">
            <v>45611</v>
          </cell>
          <cell r="C288" t="str">
            <v>Proclamação da República</v>
          </cell>
        </row>
        <row r="289">
          <cell r="A289">
            <v>45616</v>
          </cell>
          <cell r="C289" t="str">
            <v>Dia Nacional de Zumbi e da Consciência Negra</v>
          </cell>
        </row>
        <row r="290">
          <cell r="A290">
            <v>45651</v>
          </cell>
          <cell r="C290" t="str">
            <v>Natal</v>
          </cell>
        </row>
        <row r="291">
          <cell r="A291">
            <v>45658</v>
          </cell>
          <cell r="C291" t="str">
            <v>Confraternização Universal</v>
          </cell>
        </row>
        <row r="292">
          <cell r="A292">
            <v>45719</v>
          </cell>
          <cell r="C292" t="str">
            <v>Carnaval</v>
          </cell>
        </row>
        <row r="293">
          <cell r="A293">
            <v>45720</v>
          </cell>
          <cell r="C293" t="str">
            <v>Carnaval</v>
          </cell>
        </row>
        <row r="294">
          <cell r="A294">
            <v>45765</v>
          </cell>
          <cell r="C294" t="str">
            <v>Paixão de Cristo</v>
          </cell>
        </row>
        <row r="295">
          <cell r="A295">
            <v>45768</v>
          </cell>
          <cell r="C295" t="str">
            <v>Tiradentes</v>
          </cell>
        </row>
        <row r="296">
          <cell r="A296">
            <v>45778</v>
          </cell>
          <cell r="C296" t="str">
            <v>Dia do Trabalho</v>
          </cell>
        </row>
        <row r="297">
          <cell r="A297">
            <v>45827</v>
          </cell>
          <cell r="C297" t="str">
            <v>Corpus Christi</v>
          </cell>
        </row>
        <row r="298">
          <cell r="A298">
            <v>45907</v>
          </cell>
          <cell r="C298" t="str">
            <v>Independência do Brasil</v>
          </cell>
        </row>
        <row r="299">
          <cell r="A299">
            <v>45942</v>
          </cell>
          <cell r="C299" t="str">
            <v>Nossa Sr.a Aparecida - Padroeira do Brasil</v>
          </cell>
        </row>
        <row r="300">
          <cell r="A300">
            <v>45963</v>
          </cell>
          <cell r="C300" t="str">
            <v>Finados</v>
          </cell>
        </row>
        <row r="301">
          <cell r="A301">
            <v>45976</v>
          </cell>
          <cell r="C301" t="str">
            <v>Proclamação da República</v>
          </cell>
        </row>
        <row r="302">
          <cell r="A302">
            <v>45981</v>
          </cell>
          <cell r="C302" t="str">
            <v>Dia Nacional de Zumbi e da Consciência Negra</v>
          </cell>
        </row>
        <row r="303">
          <cell r="A303">
            <v>46016</v>
          </cell>
          <cell r="C303" t="str">
            <v>Natal</v>
          </cell>
        </row>
        <row r="304">
          <cell r="A304">
            <v>46023</v>
          </cell>
          <cell r="C304" t="str">
            <v>Confraternização Universal</v>
          </cell>
        </row>
        <row r="305">
          <cell r="A305">
            <v>46069</v>
          </cell>
          <cell r="C305" t="str">
            <v>Carnaval</v>
          </cell>
        </row>
        <row r="306">
          <cell r="A306">
            <v>46070</v>
          </cell>
          <cell r="C306" t="str">
            <v>Carnaval</v>
          </cell>
        </row>
        <row r="307">
          <cell r="A307">
            <v>46115</v>
          </cell>
          <cell r="C307" t="str">
            <v>Paixão de Cristo</v>
          </cell>
        </row>
        <row r="308">
          <cell r="A308">
            <v>46133</v>
          </cell>
          <cell r="C308" t="str">
            <v>Tiradentes</v>
          </cell>
        </row>
        <row r="309">
          <cell r="A309">
            <v>46143</v>
          </cell>
          <cell r="C309" t="str">
            <v>Dia do Trabalho</v>
          </cell>
        </row>
        <row r="310">
          <cell r="A310">
            <v>46177</v>
          </cell>
          <cell r="C310" t="str">
            <v>Corpus Christi</v>
          </cell>
        </row>
        <row r="311">
          <cell r="A311">
            <v>46272</v>
          </cell>
          <cell r="C311" t="str">
            <v>Independência do Brasil</v>
          </cell>
        </row>
        <row r="312">
          <cell r="A312">
            <v>46307</v>
          </cell>
          <cell r="C312" t="str">
            <v>Nossa Sr.a Aparecida - Padroeira do Brasil</v>
          </cell>
        </row>
        <row r="313">
          <cell r="A313">
            <v>46328</v>
          </cell>
          <cell r="C313" t="str">
            <v>Finados</v>
          </cell>
        </row>
        <row r="314">
          <cell r="A314">
            <v>46341</v>
          </cell>
          <cell r="C314" t="str">
            <v>Proclamação da República</v>
          </cell>
        </row>
        <row r="315">
          <cell r="A315">
            <v>46346</v>
          </cell>
          <cell r="C315" t="str">
            <v>Dia Nacional de Zumbi e da Consciência Negra</v>
          </cell>
        </row>
        <row r="316">
          <cell r="A316">
            <v>46381</v>
          </cell>
          <cell r="C316" t="str">
            <v>Natal</v>
          </cell>
        </row>
        <row r="317">
          <cell r="A317">
            <v>46388</v>
          </cell>
          <cell r="C317" t="str">
            <v>Confraternização Universal</v>
          </cell>
        </row>
        <row r="318">
          <cell r="A318">
            <v>46426</v>
          </cell>
          <cell r="C318" t="str">
            <v>Carnaval</v>
          </cell>
        </row>
        <row r="319">
          <cell r="A319">
            <v>46427</v>
          </cell>
          <cell r="C319" t="str">
            <v>Carnaval</v>
          </cell>
        </row>
        <row r="320">
          <cell r="A320">
            <v>46472</v>
          </cell>
          <cell r="C320" t="str">
            <v>Paixão de Cristo</v>
          </cell>
        </row>
        <row r="321">
          <cell r="A321">
            <v>46498</v>
          </cell>
          <cell r="C321" t="str">
            <v>Tiradentes</v>
          </cell>
        </row>
        <row r="322">
          <cell r="A322">
            <v>46508</v>
          </cell>
          <cell r="C322" t="str">
            <v>Dia do Trabalho</v>
          </cell>
        </row>
        <row r="323">
          <cell r="A323">
            <v>46534</v>
          </cell>
          <cell r="C323" t="str">
            <v>Corpus Christi</v>
          </cell>
        </row>
        <row r="324">
          <cell r="A324">
            <v>46637</v>
          </cell>
          <cell r="C324" t="str">
            <v>Independência do Brasil</v>
          </cell>
        </row>
        <row r="325">
          <cell r="A325">
            <v>46672</v>
          </cell>
          <cell r="C325" t="str">
            <v>Nossa Sr.a Aparecida - Padroeira do Brasil</v>
          </cell>
        </row>
        <row r="326">
          <cell r="A326">
            <v>46693</v>
          </cell>
          <cell r="C326" t="str">
            <v>Finados</v>
          </cell>
        </row>
        <row r="327">
          <cell r="A327">
            <v>46706</v>
          </cell>
          <cell r="C327" t="str">
            <v>Proclamação da República</v>
          </cell>
        </row>
        <row r="328">
          <cell r="A328">
            <v>46711</v>
          </cell>
          <cell r="C328" t="str">
            <v>Dia Nacional de Zumbi e da Consciência Negra</v>
          </cell>
        </row>
        <row r="329">
          <cell r="A329">
            <v>46746</v>
          </cell>
          <cell r="C329" t="str">
            <v>Natal</v>
          </cell>
        </row>
        <row r="330">
          <cell r="A330">
            <v>46753</v>
          </cell>
          <cell r="C330" t="str">
            <v>Confraternização Universal</v>
          </cell>
        </row>
        <row r="331">
          <cell r="A331">
            <v>46811</v>
          </cell>
          <cell r="C331" t="str">
            <v>Carnaval</v>
          </cell>
        </row>
        <row r="332">
          <cell r="A332">
            <v>46812</v>
          </cell>
          <cell r="C332" t="str">
            <v>Carnaval</v>
          </cell>
        </row>
        <row r="333">
          <cell r="A333">
            <v>46857</v>
          </cell>
          <cell r="C333" t="str">
            <v>Paixão de Cristo</v>
          </cell>
        </row>
        <row r="334">
          <cell r="A334">
            <v>46864</v>
          </cell>
          <cell r="C334" t="str">
            <v>Tiradentes</v>
          </cell>
        </row>
        <row r="335">
          <cell r="A335">
            <v>46874</v>
          </cell>
          <cell r="C335" t="str">
            <v>Dia do Trabalho</v>
          </cell>
        </row>
        <row r="336">
          <cell r="A336">
            <v>46919</v>
          </cell>
          <cell r="C336" t="str">
            <v>Corpus Christi</v>
          </cell>
        </row>
        <row r="337">
          <cell r="A337">
            <v>47003</v>
          </cell>
          <cell r="C337" t="str">
            <v>Independência do Brasil</v>
          </cell>
        </row>
        <row r="338">
          <cell r="A338">
            <v>47038</v>
          </cell>
          <cell r="C338" t="str">
            <v>Nossa Sr.a Aparecida - Padroeira do Brasil</v>
          </cell>
        </row>
        <row r="339">
          <cell r="A339">
            <v>47059</v>
          </cell>
          <cell r="C339" t="str">
            <v>Finados</v>
          </cell>
        </row>
        <row r="340">
          <cell r="A340">
            <v>47072</v>
          </cell>
          <cell r="C340" t="str">
            <v>Proclamação da República</v>
          </cell>
        </row>
        <row r="341">
          <cell r="A341">
            <v>47077</v>
          </cell>
          <cell r="C341" t="str">
            <v>Dia Nacional de Zumbi e da Consciência Negra</v>
          </cell>
        </row>
        <row r="342">
          <cell r="A342">
            <v>47112</v>
          </cell>
          <cell r="C342" t="str">
            <v>Natal</v>
          </cell>
        </row>
        <row r="343">
          <cell r="A343">
            <v>47119</v>
          </cell>
          <cell r="C343" t="str">
            <v>Confraternização Universal</v>
          </cell>
        </row>
        <row r="344">
          <cell r="A344">
            <v>47161</v>
          </cell>
          <cell r="C344" t="str">
            <v>Carnaval</v>
          </cell>
        </row>
        <row r="345">
          <cell r="A345">
            <v>47162</v>
          </cell>
          <cell r="C345" t="str">
            <v>Carnaval</v>
          </cell>
        </row>
        <row r="346">
          <cell r="A346">
            <v>47207</v>
          </cell>
          <cell r="C346" t="str">
            <v>Paixão de Cristo</v>
          </cell>
        </row>
        <row r="347">
          <cell r="A347">
            <v>47229</v>
          </cell>
          <cell r="C347" t="str">
            <v>Tiradentes</v>
          </cell>
        </row>
        <row r="348">
          <cell r="A348">
            <v>47239</v>
          </cell>
          <cell r="C348" t="str">
            <v>Dia do Trabalho</v>
          </cell>
        </row>
        <row r="349">
          <cell r="A349">
            <v>47269</v>
          </cell>
          <cell r="C349" t="str">
            <v>Corpus Christi</v>
          </cell>
        </row>
        <row r="350">
          <cell r="A350">
            <v>47368</v>
          </cell>
          <cell r="C350" t="str">
            <v>Independência do Brasil</v>
          </cell>
        </row>
        <row r="351">
          <cell r="A351">
            <v>47403</v>
          </cell>
          <cell r="C351" t="str">
            <v>Nossa Sr.a Aparecida - Padroeira do Brasil</v>
          </cell>
        </row>
        <row r="352">
          <cell r="A352">
            <v>47424</v>
          </cell>
          <cell r="C352" t="str">
            <v>Finados</v>
          </cell>
        </row>
        <row r="353">
          <cell r="A353">
            <v>47437</v>
          </cell>
          <cell r="C353" t="str">
            <v>Proclamação da República</v>
          </cell>
        </row>
        <row r="354">
          <cell r="A354">
            <v>47442</v>
          </cell>
          <cell r="C354" t="str">
            <v>Dia Nacional de Zumbi e da Consciência Negra</v>
          </cell>
        </row>
        <row r="355">
          <cell r="A355">
            <v>47477</v>
          </cell>
          <cell r="C355" t="str">
            <v>Natal</v>
          </cell>
        </row>
        <row r="356">
          <cell r="A356">
            <v>47484</v>
          </cell>
          <cell r="C356" t="str">
            <v>Confraternização Universal</v>
          </cell>
        </row>
        <row r="357">
          <cell r="A357">
            <v>47546</v>
          </cell>
          <cell r="C357" t="str">
            <v>Carnaval</v>
          </cell>
        </row>
        <row r="358">
          <cell r="A358">
            <v>47547</v>
          </cell>
          <cell r="C358" t="str">
            <v>Carnaval</v>
          </cell>
        </row>
        <row r="359">
          <cell r="A359">
            <v>47592</v>
          </cell>
          <cell r="C359" t="str">
            <v>Paixão de Cristo</v>
          </cell>
        </row>
        <row r="360">
          <cell r="A360">
            <v>47594</v>
          </cell>
          <cell r="C360" t="str">
            <v>Tiradentes</v>
          </cell>
        </row>
        <row r="361">
          <cell r="A361">
            <v>47604</v>
          </cell>
          <cell r="C361" t="str">
            <v>Dia do Trabalho</v>
          </cell>
        </row>
        <row r="362">
          <cell r="A362">
            <v>47654</v>
          </cell>
          <cell r="C362" t="str">
            <v>Corpus Christi</v>
          </cell>
        </row>
        <row r="363">
          <cell r="A363">
            <v>47733</v>
          </cell>
          <cell r="C363" t="str">
            <v>Independência do Brasil</v>
          </cell>
        </row>
        <row r="364">
          <cell r="A364">
            <v>47768</v>
          </cell>
          <cell r="C364" t="str">
            <v>Nossa Sr.a Aparecida - Padroeira do Brasil</v>
          </cell>
        </row>
        <row r="365">
          <cell r="A365">
            <v>47789</v>
          </cell>
          <cell r="C365" t="str">
            <v>Finados</v>
          </cell>
        </row>
        <row r="366">
          <cell r="A366">
            <v>47802</v>
          </cell>
          <cell r="C366" t="str">
            <v>Proclamação da República</v>
          </cell>
        </row>
        <row r="367">
          <cell r="A367">
            <v>47807</v>
          </cell>
          <cell r="C367" t="str">
            <v>Dia Nacional de Zumbi e da Consciência Negra</v>
          </cell>
        </row>
        <row r="368">
          <cell r="A368">
            <v>47842</v>
          </cell>
          <cell r="C368" t="str">
            <v>Natal</v>
          </cell>
        </row>
        <row r="369">
          <cell r="A369">
            <v>47849</v>
          </cell>
          <cell r="C369" t="str">
            <v>Confraternização Universal</v>
          </cell>
        </row>
        <row r="370">
          <cell r="A370">
            <v>47903</v>
          </cell>
          <cell r="C370" t="str">
            <v>Carnaval</v>
          </cell>
        </row>
        <row r="371">
          <cell r="A371">
            <v>47904</v>
          </cell>
          <cell r="C371" t="str">
            <v>Carnaval</v>
          </cell>
        </row>
        <row r="372">
          <cell r="A372">
            <v>47949</v>
          </cell>
          <cell r="C372" t="str">
            <v>Paixão de Cristo</v>
          </cell>
        </row>
        <row r="373">
          <cell r="A373">
            <v>47959</v>
          </cell>
          <cell r="C373" t="str">
            <v>Tiradentes</v>
          </cell>
        </row>
        <row r="374">
          <cell r="A374">
            <v>47969</v>
          </cell>
          <cell r="C374" t="str">
            <v>Dia do Trabalho</v>
          </cell>
        </row>
        <row r="375">
          <cell r="A375">
            <v>48011</v>
          </cell>
          <cell r="C375" t="str">
            <v>Corpus Christi</v>
          </cell>
        </row>
        <row r="376">
          <cell r="A376">
            <v>48098</v>
          </cell>
          <cell r="C376" t="str">
            <v>Independência do Brasil</v>
          </cell>
        </row>
        <row r="377">
          <cell r="A377">
            <v>48133</v>
          </cell>
          <cell r="C377" t="str">
            <v>Nossa Sr.a Aparecida - Padroeira do Brasil</v>
          </cell>
        </row>
        <row r="378">
          <cell r="A378">
            <v>48154</v>
          </cell>
          <cell r="C378" t="str">
            <v>Finados</v>
          </cell>
        </row>
        <row r="379">
          <cell r="A379">
            <v>48167</v>
          </cell>
          <cell r="C379" t="str">
            <v>Proclamação da República</v>
          </cell>
        </row>
        <row r="380">
          <cell r="A380">
            <v>48172</v>
          </cell>
          <cell r="C380" t="str">
            <v>Dia Nacional de Zumbi e da Consciência Negra</v>
          </cell>
        </row>
        <row r="381">
          <cell r="A381">
            <v>48207</v>
          </cell>
          <cell r="C381" t="str">
            <v>Natal</v>
          </cell>
        </row>
        <row r="382">
          <cell r="A382">
            <v>48214</v>
          </cell>
          <cell r="C382" t="str">
            <v>Confraternização Universal</v>
          </cell>
        </row>
        <row r="383">
          <cell r="A383">
            <v>48253</v>
          </cell>
          <cell r="C383" t="str">
            <v>Carnaval</v>
          </cell>
        </row>
        <row r="384">
          <cell r="A384">
            <v>48254</v>
          </cell>
          <cell r="C384" t="str">
            <v>Carnaval</v>
          </cell>
        </row>
        <row r="385">
          <cell r="A385">
            <v>48299</v>
          </cell>
          <cell r="C385" t="str">
            <v>Paixão de Cristo</v>
          </cell>
        </row>
        <row r="386">
          <cell r="A386">
            <v>48325</v>
          </cell>
          <cell r="C386" t="str">
            <v>Tiradentes</v>
          </cell>
        </row>
        <row r="387">
          <cell r="A387">
            <v>48335</v>
          </cell>
          <cell r="C387" t="str">
            <v>Dia do Trabalho</v>
          </cell>
        </row>
        <row r="388">
          <cell r="A388">
            <v>48361</v>
          </cell>
          <cell r="C388" t="str">
            <v>Corpus Christi</v>
          </cell>
        </row>
        <row r="389">
          <cell r="A389">
            <v>48464</v>
          </cell>
          <cell r="C389" t="str">
            <v>Independência do Brasil</v>
          </cell>
        </row>
        <row r="390">
          <cell r="A390">
            <v>48499</v>
          </cell>
          <cell r="C390" t="str">
            <v>Nossa Sr.a Aparecida - Padroeira do Brasil</v>
          </cell>
        </row>
        <row r="391">
          <cell r="A391">
            <v>48520</v>
          </cell>
          <cell r="C391" t="str">
            <v>Finados</v>
          </cell>
        </row>
        <row r="392">
          <cell r="A392">
            <v>48533</v>
          </cell>
          <cell r="C392" t="str">
            <v>Proclamação da República</v>
          </cell>
        </row>
        <row r="393">
          <cell r="A393">
            <v>48538</v>
          </cell>
          <cell r="C393" t="str">
            <v>Dia Nacional de Zumbi e da Consciência Negra</v>
          </cell>
        </row>
        <row r="394">
          <cell r="A394">
            <v>48573</v>
          </cell>
          <cell r="C394" t="str">
            <v>Natal</v>
          </cell>
        </row>
        <row r="395">
          <cell r="A395">
            <v>48580</v>
          </cell>
          <cell r="C395" t="str">
            <v>Confraternização Universal</v>
          </cell>
        </row>
        <row r="396">
          <cell r="A396">
            <v>48638</v>
          </cell>
          <cell r="C396" t="str">
            <v>Carnaval</v>
          </cell>
        </row>
        <row r="397">
          <cell r="A397">
            <v>48639</v>
          </cell>
          <cell r="C397" t="str">
            <v>Carnaval</v>
          </cell>
        </row>
        <row r="398">
          <cell r="A398">
            <v>48684</v>
          </cell>
          <cell r="C398" t="str">
            <v>Paixão de Cristo</v>
          </cell>
        </row>
        <row r="399">
          <cell r="A399">
            <v>48690</v>
          </cell>
          <cell r="C399" t="str">
            <v>Tiradentes</v>
          </cell>
        </row>
        <row r="400">
          <cell r="A400">
            <v>48700</v>
          </cell>
          <cell r="C400" t="str">
            <v>Dia do Trabalho</v>
          </cell>
        </row>
        <row r="401">
          <cell r="A401">
            <v>48746</v>
          </cell>
          <cell r="C401" t="str">
            <v>Corpus Christi</v>
          </cell>
        </row>
        <row r="402">
          <cell r="A402">
            <v>48829</v>
          </cell>
          <cell r="C402" t="str">
            <v>Independência do Brasil</v>
          </cell>
        </row>
        <row r="403">
          <cell r="A403">
            <v>48864</v>
          </cell>
          <cell r="C403" t="str">
            <v>Nossa Sr.a Aparecida - Padroeira do Brasil</v>
          </cell>
        </row>
        <row r="404">
          <cell r="A404">
            <v>48885</v>
          </cell>
          <cell r="C404" t="str">
            <v>Finados</v>
          </cell>
        </row>
        <row r="405">
          <cell r="A405">
            <v>48898</v>
          </cell>
          <cell r="C405" t="str">
            <v>Proclamação da República</v>
          </cell>
        </row>
        <row r="406">
          <cell r="A406">
            <v>48903</v>
          </cell>
          <cell r="C406" t="str">
            <v>Dia Nacional de Zumbi e da Consciência Negra</v>
          </cell>
        </row>
        <row r="407">
          <cell r="A407">
            <v>48938</v>
          </cell>
          <cell r="C407" t="str">
            <v>Natal</v>
          </cell>
        </row>
        <row r="408">
          <cell r="A408">
            <v>48945</v>
          </cell>
          <cell r="C408" t="str">
            <v>Confraternização Universal</v>
          </cell>
        </row>
        <row r="409">
          <cell r="A409">
            <v>48995</v>
          </cell>
          <cell r="C409" t="str">
            <v>Carnaval</v>
          </cell>
        </row>
        <row r="410">
          <cell r="A410">
            <v>48996</v>
          </cell>
          <cell r="C410" t="str">
            <v>Carnaval</v>
          </cell>
        </row>
        <row r="411">
          <cell r="A411">
            <v>49041</v>
          </cell>
          <cell r="C411" t="str">
            <v>Paixão de Cristo</v>
          </cell>
        </row>
        <row r="412">
          <cell r="A412">
            <v>49055</v>
          </cell>
          <cell r="C412" t="str">
            <v>Tiradentes</v>
          </cell>
        </row>
        <row r="413">
          <cell r="A413">
            <v>49065</v>
          </cell>
          <cell r="C413" t="str">
            <v>Dia do Trabalho</v>
          </cell>
        </row>
        <row r="414">
          <cell r="A414">
            <v>49103</v>
          </cell>
          <cell r="C414" t="str">
            <v>Corpus Christi</v>
          </cell>
        </row>
        <row r="415">
          <cell r="A415">
            <v>49194</v>
          </cell>
          <cell r="C415" t="str">
            <v>Independência do Brasil</v>
          </cell>
        </row>
        <row r="416">
          <cell r="A416">
            <v>49229</v>
          </cell>
          <cell r="C416" t="str">
            <v>Nossa Sr.a Aparecida - Padroeira do Brasil</v>
          </cell>
        </row>
        <row r="417">
          <cell r="A417">
            <v>49250</v>
          </cell>
          <cell r="C417" t="str">
            <v>Finados</v>
          </cell>
        </row>
        <row r="418">
          <cell r="A418">
            <v>49263</v>
          </cell>
          <cell r="C418" t="str">
            <v>Proclamação da República</v>
          </cell>
        </row>
        <row r="419">
          <cell r="A419">
            <v>49268</v>
          </cell>
          <cell r="C419" t="str">
            <v>Dia Nacional de Zumbi e da Consciência Negra</v>
          </cell>
        </row>
        <row r="420">
          <cell r="A420">
            <v>49303</v>
          </cell>
          <cell r="C420" t="str">
            <v>Natal</v>
          </cell>
        </row>
        <row r="421">
          <cell r="A421">
            <v>49310</v>
          </cell>
          <cell r="C421" t="str">
            <v>Confraternização Universal</v>
          </cell>
        </row>
        <row r="422">
          <cell r="A422">
            <v>49345</v>
          </cell>
          <cell r="C422" t="str">
            <v>Carnaval</v>
          </cell>
        </row>
        <row r="423">
          <cell r="A423">
            <v>49346</v>
          </cell>
          <cell r="C423" t="str">
            <v>Carnaval</v>
          </cell>
        </row>
        <row r="424">
          <cell r="A424">
            <v>49391</v>
          </cell>
          <cell r="C424" t="str">
            <v>Paixão de Cristo</v>
          </cell>
        </row>
        <row r="425">
          <cell r="A425">
            <v>49420</v>
          </cell>
          <cell r="C425" t="str">
            <v>Tiradentes</v>
          </cell>
        </row>
        <row r="426">
          <cell r="A426">
            <v>49430</v>
          </cell>
          <cell r="C426" t="str">
            <v>Dia do Trabalho</v>
          </cell>
        </row>
        <row r="427">
          <cell r="A427">
            <v>49453</v>
          </cell>
          <cell r="C427" t="str">
            <v>Corpus Christi</v>
          </cell>
        </row>
        <row r="428">
          <cell r="A428">
            <v>49559</v>
          </cell>
          <cell r="C428" t="str">
            <v>Independência do Brasil</v>
          </cell>
        </row>
        <row r="429">
          <cell r="A429">
            <v>49594</v>
          </cell>
          <cell r="C429" t="str">
            <v>Nossa Sr.a Aparecida - Padroeira do Brasil</v>
          </cell>
        </row>
        <row r="430">
          <cell r="A430">
            <v>49615</v>
          </cell>
          <cell r="C430" t="str">
            <v>Finados</v>
          </cell>
        </row>
        <row r="431">
          <cell r="A431">
            <v>49628</v>
          </cell>
          <cell r="C431" t="str">
            <v>Proclamação da República</v>
          </cell>
        </row>
        <row r="432">
          <cell r="A432">
            <v>49633</v>
          </cell>
          <cell r="C432" t="str">
            <v>Dia Nacional de Zumbi e da Consciência Negra</v>
          </cell>
        </row>
        <row r="433">
          <cell r="A433">
            <v>49668</v>
          </cell>
          <cell r="C433" t="str">
            <v>Natal</v>
          </cell>
        </row>
        <row r="434">
          <cell r="A434">
            <v>49675</v>
          </cell>
          <cell r="C434" t="str">
            <v>Confraternização Universal</v>
          </cell>
        </row>
        <row r="435">
          <cell r="A435">
            <v>49730</v>
          </cell>
          <cell r="C435" t="str">
            <v>Carnaval</v>
          </cell>
        </row>
        <row r="436">
          <cell r="A436">
            <v>49731</v>
          </cell>
          <cell r="C436" t="str">
            <v>Carnaval</v>
          </cell>
        </row>
        <row r="437">
          <cell r="A437">
            <v>49776</v>
          </cell>
          <cell r="C437" t="str">
            <v>Paixão de Cristo</v>
          </cell>
        </row>
        <row r="438">
          <cell r="A438">
            <v>49786</v>
          </cell>
          <cell r="C438" t="str">
            <v>Tiradentes</v>
          </cell>
        </row>
        <row r="439">
          <cell r="A439">
            <v>49796</v>
          </cell>
          <cell r="C439" t="str">
            <v>Dia do Trabalho</v>
          </cell>
        </row>
        <row r="440">
          <cell r="A440">
            <v>49838</v>
          </cell>
          <cell r="C440" t="str">
            <v>Corpus Christi</v>
          </cell>
        </row>
        <row r="441">
          <cell r="A441">
            <v>49925</v>
          </cell>
          <cell r="C441" t="str">
            <v>Independência do Brasil</v>
          </cell>
        </row>
        <row r="442">
          <cell r="A442">
            <v>49960</v>
          </cell>
          <cell r="C442" t="str">
            <v>Nossa Sr.a Aparecida - Padroeira do Brasil</v>
          </cell>
        </row>
        <row r="443">
          <cell r="A443">
            <v>49981</v>
          </cell>
          <cell r="C443" t="str">
            <v>Finados</v>
          </cell>
        </row>
        <row r="444">
          <cell r="A444">
            <v>49994</v>
          </cell>
          <cell r="C444" t="str">
            <v>Proclamação da República</v>
          </cell>
        </row>
        <row r="445">
          <cell r="A445">
            <v>49999</v>
          </cell>
          <cell r="C445" t="str">
            <v>Dia Nacional de Zumbi e da Consciência Negra</v>
          </cell>
        </row>
        <row r="446">
          <cell r="A446">
            <v>50034</v>
          </cell>
          <cell r="C446" t="str">
            <v>Natal</v>
          </cell>
        </row>
        <row r="447">
          <cell r="A447">
            <v>50041</v>
          </cell>
          <cell r="C447" t="str">
            <v>Confraternização Universal</v>
          </cell>
        </row>
        <row r="448">
          <cell r="A448">
            <v>50087</v>
          </cell>
          <cell r="C448" t="str">
            <v>Carnaval</v>
          </cell>
        </row>
        <row r="449">
          <cell r="A449">
            <v>50088</v>
          </cell>
          <cell r="C449" t="str">
            <v>Carnaval</v>
          </cell>
        </row>
        <row r="450">
          <cell r="A450">
            <v>50133</v>
          </cell>
          <cell r="C450" t="str">
            <v>Paixão de Cristo</v>
          </cell>
        </row>
        <row r="451">
          <cell r="A451">
            <v>50151</v>
          </cell>
          <cell r="C451" t="str">
            <v>Tiradentes</v>
          </cell>
        </row>
        <row r="452">
          <cell r="A452">
            <v>50161</v>
          </cell>
          <cell r="C452" t="str">
            <v>Dia do Trabalho</v>
          </cell>
        </row>
        <row r="453">
          <cell r="A453">
            <v>50195</v>
          </cell>
          <cell r="C453" t="str">
            <v>Corpus Christi</v>
          </cell>
        </row>
        <row r="454">
          <cell r="A454">
            <v>50290</v>
          </cell>
          <cell r="C454" t="str">
            <v>Independência do Brasil</v>
          </cell>
        </row>
        <row r="455">
          <cell r="A455">
            <v>50325</v>
          </cell>
          <cell r="C455" t="str">
            <v>Nossa Sr.a Aparecida - Padroeira do Brasil</v>
          </cell>
        </row>
        <row r="456">
          <cell r="A456">
            <v>50346</v>
          </cell>
          <cell r="C456" t="str">
            <v>Finados</v>
          </cell>
        </row>
        <row r="457">
          <cell r="A457">
            <v>50359</v>
          </cell>
          <cell r="C457" t="str">
            <v>Proclamação da República</v>
          </cell>
        </row>
        <row r="458">
          <cell r="A458">
            <v>50364</v>
          </cell>
          <cell r="C458" t="str">
            <v>Dia Nacional de Zumbi e da Consciência Negra</v>
          </cell>
        </row>
        <row r="459">
          <cell r="A459">
            <v>50399</v>
          </cell>
          <cell r="C459" t="str">
            <v>Natal</v>
          </cell>
        </row>
        <row r="460">
          <cell r="A460">
            <v>50406</v>
          </cell>
          <cell r="C460" t="str">
            <v>Confraternização Universal</v>
          </cell>
        </row>
        <row r="461">
          <cell r="A461">
            <v>50472</v>
          </cell>
          <cell r="C461" t="str">
            <v>Carnaval</v>
          </cell>
        </row>
        <row r="462">
          <cell r="A462">
            <v>50473</v>
          </cell>
          <cell r="C462" t="str">
            <v>Carnaval</v>
          </cell>
        </row>
        <row r="463">
          <cell r="A463">
            <v>50516</v>
          </cell>
          <cell r="C463" t="str">
            <v>Tiradentes</v>
          </cell>
        </row>
        <row r="464">
          <cell r="A464">
            <v>50518</v>
          </cell>
          <cell r="C464" t="str">
            <v>Paixão de Cristo</v>
          </cell>
        </row>
        <row r="465">
          <cell r="A465">
            <v>50526</v>
          </cell>
          <cell r="C465" t="str">
            <v>Dia do Trabalho</v>
          </cell>
        </row>
        <row r="466">
          <cell r="A466">
            <v>50580</v>
          </cell>
          <cell r="C466" t="str">
            <v>Corpus Christi</v>
          </cell>
        </row>
        <row r="467">
          <cell r="A467">
            <v>50655</v>
          </cell>
          <cell r="C467" t="str">
            <v>Independência do Brasil</v>
          </cell>
        </row>
        <row r="468">
          <cell r="A468">
            <v>50690</v>
          </cell>
          <cell r="C468" t="str">
            <v>Nossa Sr.a Aparecida - Padroeira do Brasil</v>
          </cell>
        </row>
        <row r="469">
          <cell r="A469">
            <v>50711</v>
          </cell>
          <cell r="C469" t="str">
            <v>Finados</v>
          </cell>
        </row>
        <row r="470">
          <cell r="A470">
            <v>50724</v>
          </cell>
          <cell r="C470" t="str">
            <v>Proclamação da República</v>
          </cell>
        </row>
        <row r="471">
          <cell r="A471">
            <v>50729</v>
          </cell>
          <cell r="C471" t="str">
            <v>Dia Nacional de Zumbi e da Consciência Negra</v>
          </cell>
        </row>
        <row r="472">
          <cell r="A472">
            <v>50764</v>
          </cell>
          <cell r="C472" t="str">
            <v>Natal</v>
          </cell>
        </row>
        <row r="473">
          <cell r="A473">
            <v>50771</v>
          </cell>
          <cell r="C473" t="str">
            <v>Confraternização Universal</v>
          </cell>
        </row>
        <row r="474">
          <cell r="A474">
            <v>50822</v>
          </cell>
          <cell r="C474" t="str">
            <v>Carnaval</v>
          </cell>
        </row>
        <row r="475">
          <cell r="A475">
            <v>50823</v>
          </cell>
          <cell r="C475" t="str">
            <v>Carnaval</v>
          </cell>
        </row>
        <row r="476">
          <cell r="A476">
            <v>50868</v>
          </cell>
          <cell r="C476" t="str">
            <v>Paixão de Cristo</v>
          </cell>
        </row>
        <row r="477">
          <cell r="A477">
            <v>50881</v>
          </cell>
          <cell r="C477" t="str">
            <v>Tiradentes</v>
          </cell>
        </row>
        <row r="478">
          <cell r="A478">
            <v>50891</v>
          </cell>
          <cell r="C478" t="str">
            <v>Dia do Trabalho</v>
          </cell>
        </row>
        <row r="479">
          <cell r="A479">
            <v>50930</v>
          </cell>
          <cell r="C479" t="str">
            <v>Corpus Christi</v>
          </cell>
        </row>
        <row r="480">
          <cell r="A480">
            <v>51020</v>
          </cell>
          <cell r="C480" t="str">
            <v>Independência do Brasil</v>
          </cell>
        </row>
        <row r="481">
          <cell r="A481">
            <v>51055</v>
          </cell>
          <cell r="C481" t="str">
            <v>Nossa Sr.a Aparecida - Padroeira do Brasil</v>
          </cell>
        </row>
        <row r="482">
          <cell r="A482">
            <v>51076</v>
          </cell>
          <cell r="C482" t="str">
            <v>Finados</v>
          </cell>
        </row>
        <row r="483">
          <cell r="A483">
            <v>51089</v>
          </cell>
          <cell r="C483" t="str">
            <v>Proclamação da República</v>
          </cell>
        </row>
        <row r="484">
          <cell r="A484">
            <v>51094</v>
          </cell>
          <cell r="C484" t="str">
            <v>Dia Nacional de Zumbi e da Consciência Negra</v>
          </cell>
        </row>
        <row r="485">
          <cell r="A485">
            <v>51129</v>
          </cell>
          <cell r="C485" t="str">
            <v>Natal</v>
          </cell>
        </row>
        <row r="486">
          <cell r="A486">
            <v>51136</v>
          </cell>
          <cell r="C486" t="str">
            <v>Confraternização Universal</v>
          </cell>
        </row>
        <row r="487">
          <cell r="A487">
            <v>51179</v>
          </cell>
          <cell r="C487" t="str">
            <v>Carnaval</v>
          </cell>
        </row>
        <row r="488">
          <cell r="A488">
            <v>51180</v>
          </cell>
          <cell r="C488" t="str">
            <v>Carnaval</v>
          </cell>
        </row>
        <row r="489">
          <cell r="A489">
            <v>51225</v>
          </cell>
          <cell r="C489" t="str">
            <v>Paixão de Cristo</v>
          </cell>
        </row>
        <row r="490">
          <cell r="A490">
            <v>51247</v>
          </cell>
          <cell r="C490" t="str">
            <v>Tiradentes</v>
          </cell>
        </row>
        <row r="491">
          <cell r="A491">
            <v>51257</v>
          </cell>
          <cell r="C491" t="str">
            <v>Dia do Trabalho</v>
          </cell>
        </row>
        <row r="492">
          <cell r="A492">
            <v>51287</v>
          </cell>
          <cell r="C492" t="str">
            <v>Corpus Christi</v>
          </cell>
        </row>
        <row r="493">
          <cell r="A493">
            <v>51386</v>
          </cell>
          <cell r="C493" t="str">
            <v>Independência do Brasil</v>
          </cell>
        </row>
        <row r="494">
          <cell r="A494">
            <v>51421</v>
          </cell>
          <cell r="C494" t="str">
            <v>Nossa Sr.a Aparecida - Padroeira do Brasil</v>
          </cell>
        </row>
        <row r="495">
          <cell r="A495">
            <v>51442</v>
          </cell>
          <cell r="C495" t="str">
            <v>Finados</v>
          </cell>
        </row>
        <row r="496">
          <cell r="A496">
            <v>51455</v>
          </cell>
          <cell r="C496" t="str">
            <v>Proclamação da República</v>
          </cell>
        </row>
        <row r="497">
          <cell r="A497">
            <v>51460</v>
          </cell>
          <cell r="C497" t="str">
            <v>Dia Nacional de Zumbi e da Consciência Negra</v>
          </cell>
        </row>
        <row r="498">
          <cell r="A498">
            <v>51495</v>
          </cell>
          <cell r="C498" t="str">
            <v>Natal</v>
          </cell>
        </row>
        <row r="499">
          <cell r="A499">
            <v>51502</v>
          </cell>
          <cell r="C499" t="str">
            <v>Confraternização Universal</v>
          </cell>
        </row>
        <row r="500">
          <cell r="A500">
            <v>51564</v>
          </cell>
          <cell r="C500" t="str">
            <v>Carnaval</v>
          </cell>
        </row>
        <row r="501">
          <cell r="A501">
            <v>51565</v>
          </cell>
          <cell r="C501" t="str">
            <v>Carnaval</v>
          </cell>
        </row>
        <row r="502">
          <cell r="A502">
            <v>51610</v>
          </cell>
          <cell r="C502" t="str">
            <v>Paixão de Cristo</v>
          </cell>
        </row>
        <row r="503">
          <cell r="A503">
            <v>51612</v>
          </cell>
          <cell r="C503" t="str">
            <v>Tiradentes</v>
          </cell>
        </row>
        <row r="504">
          <cell r="A504">
            <v>51622</v>
          </cell>
          <cell r="C504" t="str">
            <v>Dia do Trabalho</v>
          </cell>
        </row>
        <row r="505">
          <cell r="A505">
            <v>51672</v>
          </cell>
          <cell r="C505" t="str">
            <v>Corpus Christi</v>
          </cell>
        </row>
        <row r="506">
          <cell r="A506">
            <v>51751</v>
          </cell>
          <cell r="C506" t="str">
            <v>Independência do Brasil</v>
          </cell>
        </row>
        <row r="507">
          <cell r="A507">
            <v>51786</v>
          </cell>
          <cell r="C507" t="str">
            <v>Nossa Sr.a Aparecida - Padroeira do Brasil</v>
          </cell>
        </row>
        <row r="508">
          <cell r="A508">
            <v>51807</v>
          </cell>
          <cell r="C508" t="str">
            <v>Finados</v>
          </cell>
        </row>
        <row r="509">
          <cell r="A509">
            <v>51820</v>
          </cell>
          <cell r="C509" t="str">
            <v>Proclamação da República</v>
          </cell>
        </row>
        <row r="510">
          <cell r="A510">
            <v>51825</v>
          </cell>
          <cell r="C510" t="str">
            <v>Dia Nacional de Zumbi e da Consciência Negra</v>
          </cell>
        </row>
        <row r="511">
          <cell r="A511">
            <v>51860</v>
          </cell>
          <cell r="C511" t="str">
            <v>Natal</v>
          </cell>
        </row>
        <row r="512">
          <cell r="A512">
            <v>51867</v>
          </cell>
          <cell r="C512" t="str">
            <v>Confraternização Universal</v>
          </cell>
        </row>
        <row r="513">
          <cell r="A513">
            <v>51914</v>
          </cell>
          <cell r="C513" t="str">
            <v>Carnaval</v>
          </cell>
        </row>
        <row r="514">
          <cell r="A514">
            <v>51915</v>
          </cell>
          <cell r="C514" t="str">
            <v>Carnaval</v>
          </cell>
        </row>
        <row r="515">
          <cell r="A515">
            <v>51960</v>
          </cell>
          <cell r="C515" t="str">
            <v>Paixão de Cristo</v>
          </cell>
        </row>
        <row r="516">
          <cell r="A516">
            <v>51977</v>
          </cell>
          <cell r="C516" t="str">
            <v>Tiradentes</v>
          </cell>
        </row>
        <row r="517">
          <cell r="A517">
            <v>51987</v>
          </cell>
          <cell r="C517" t="str">
            <v>Dia do Trabalho</v>
          </cell>
        </row>
        <row r="518">
          <cell r="A518">
            <v>52022</v>
          </cell>
          <cell r="C518" t="str">
            <v>Corpus Christi</v>
          </cell>
        </row>
        <row r="519">
          <cell r="A519">
            <v>52116</v>
          </cell>
          <cell r="C519" t="str">
            <v>Independência do Brasil</v>
          </cell>
        </row>
        <row r="520">
          <cell r="A520">
            <v>52151</v>
          </cell>
          <cell r="C520" t="str">
            <v>Nossa Sr.a Aparecida - Padroeira do Brasil</v>
          </cell>
        </row>
        <row r="521">
          <cell r="A521">
            <v>52172</v>
          </cell>
          <cell r="C521" t="str">
            <v>Finados</v>
          </cell>
        </row>
        <row r="522">
          <cell r="A522">
            <v>52185</v>
          </cell>
          <cell r="C522" t="str">
            <v>Proclamação da República</v>
          </cell>
        </row>
        <row r="523">
          <cell r="A523">
            <v>52190</v>
          </cell>
          <cell r="C523" t="str">
            <v>Dia Nacional de Zumbi e da Consciência Negra</v>
          </cell>
        </row>
        <row r="524">
          <cell r="A524">
            <v>52225</v>
          </cell>
          <cell r="C524" t="str">
            <v>Natal</v>
          </cell>
        </row>
        <row r="525">
          <cell r="A525">
            <v>52232</v>
          </cell>
          <cell r="C525" t="str">
            <v>Confraternização Universal</v>
          </cell>
        </row>
        <row r="526">
          <cell r="A526">
            <v>52271</v>
          </cell>
          <cell r="C526" t="str">
            <v>Carnaval</v>
          </cell>
        </row>
        <row r="527">
          <cell r="A527">
            <v>52272</v>
          </cell>
          <cell r="C527" t="str">
            <v>Carnaval</v>
          </cell>
        </row>
        <row r="528">
          <cell r="A528">
            <v>52317</v>
          </cell>
          <cell r="C528" t="str">
            <v>Paixão de Cristo</v>
          </cell>
        </row>
        <row r="529">
          <cell r="A529">
            <v>52342</v>
          </cell>
          <cell r="C529" t="str">
            <v>Tiradentes</v>
          </cell>
        </row>
        <row r="530">
          <cell r="A530">
            <v>52352</v>
          </cell>
          <cell r="C530" t="str">
            <v>Dia do Trabalho</v>
          </cell>
        </row>
        <row r="531">
          <cell r="A531">
            <v>52379</v>
          </cell>
          <cell r="C531" t="str">
            <v>Corpus Christi</v>
          </cell>
        </row>
        <row r="532">
          <cell r="A532">
            <v>52481</v>
          </cell>
          <cell r="C532" t="str">
            <v>Independência do Brasil</v>
          </cell>
        </row>
        <row r="533">
          <cell r="A533">
            <v>52516</v>
          </cell>
          <cell r="C533" t="str">
            <v>Nossa Sr.a Aparecida - Padroeira do Brasil</v>
          </cell>
        </row>
        <row r="534">
          <cell r="A534">
            <v>52537</v>
          </cell>
          <cell r="C534" t="str">
            <v>Finados</v>
          </cell>
        </row>
        <row r="535">
          <cell r="A535">
            <v>52550</v>
          </cell>
          <cell r="C535" t="str">
            <v>Proclamação da República</v>
          </cell>
        </row>
        <row r="536">
          <cell r="A536">
            <v>52555</v>
          </cell>
          <cell r="C536" t="str">
            <v>Dia Nacional de Zumbi e da Consciência Negra</v>
          </cell>
        </row>
        <row r="537">
          <cell r="A537">
            <v>52590</v>
          </cell>
          <cell r="C537" t="str">
            <v>Natal</v>
          </cell>
        </row>
        <row r="538">
          <cell r="A538">
            <v>52597</v>
          </cell>
          <cell r="C538" t="str">
            <v>Confraternização Universal</v>
          </cell>
        </row>
        <row r="539">
          <cell r="A539">
            <v>52656</v>
          </cell>
          <cell r="C539" t="str">
            <v>Carnaval</v>
          </cell>
        </row>
        <row r="540">
          <cell r="A540">
            <v>52657</v>
          </cell>
          <cell r="C540" t="str">
            <v>Carnaval</v>
          </cell>
        </row>
        <row r="541">
          <cell r="A541">
            <v>52702</v>
          </cell>
          <cell r="C541" t="str">
            <v>Paixão de Cristo</v>
          </cell>
        </row>
        <row r="542">
          <cell r="A542">
            <v>52708</v>
          </cell>
          <cell r="C542" t="str">
            <v>Tiradentes</v>
          </cell>
        </row>
        <row r="543">
          <cell r="A543">
            <v>52718</v>
          </cell>
          <cell r="C543" t="str">
            <v>Dia do Trabalho</v>
          </cell>
        </row>
        <row r="544">
          <cell r="A544">
            <v>52764</v>
          </cell>
          <cell r="C544" t="str">
            <v>Corpus Christi</v>
          </cell>
        </row>
        <row r="545">
          <cell r="A545">
            <v>52847</v>
          </cell>
          <cell r="C545" t="str">
            <v>Independência do Brasil</v>
          </cell>
        </row>
        <row r="546">
          <cell r="A546">
            <v>52882</v>
          </cell>
          <cell r="C546" t="str">
            <v>Nossa Sr.a Aparecida - Padroeira do Brasil</v>
          </cell>
        </row>
        <row r="547">
          <cell r="A547">
            <v>52903</v>
          </cell>
          <cell r="C547" t="str">
            <v>Finados</v>
          </cell>
        </row>
        <row r="548">
          <cell r="A548">
            <v>52916</v>
          </cell>
          <cell r="C548" t="str">
            <v>Proclamação da República</v>
          </cell>
        </row>
        <row r="549">
          <cell r="A549">
            <v>52921</v>
          </cell>
          <cell r="C549" t="str">
            <v>Dia Nacional de Zumbi e da Consciência Negra</v>
          </cell>
        </row>
        <row r="550">
          <cell r="A550">
            <v>52956</v>
          </cell>
          <cell r="C550" t="str">
            <v>Natal</v>
          </cell>
        </row>
        <row r="551">
          <cell r="A551">
            <v>52963</v>
          </cell>
          <cell r="C551" t="str">
            <v>Confraternização Universal</v>
          </cell>
        </row>
        <row r="552">
          <cell r="A552">
            <v>53013</v>
          </cell>
          <cell r="C552" t="str">
            <v>Carnaval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1"/>
  <dimension ref="A1:GN9595"/>
  <sheetViews>
    <sheetView tabSelected="1" workbookViewId="0">
      <pane xSplit="1" ySplit="9" topLeftCell="B10" activePane="bottomRight" state="frozenSplit"/>
      <selection pane="topRight" activeCell="B1" sqref="B1"/>
      <selection pane="bottomLeft" activeCell="A10" sqref="A10"/>
      <selection pane="bottomRight" activeCell="B1" sqref="B1"/>
    </sheetView>
  </sheetViews>
  <sheetFormatPr defaultRowHeight="15" customHeight="1" x14ac:dyDescent="0.25"/>
  <cols>
    <col min="1" max="1" width="19.140625" style="92" customWidth="1"/>
    <col min="2" max="2" width="24.140625" style="8" customWidth="1"/>
    <col min="3" max="3" width="22.28515625" style="8" bestFit="1" customWidth="1"/>
    <col min="4" max="4" width="19.7109375" style="8" bestFit="1" customWidth="1"/>
    <col min="5" max="5" width="17.140625" style="8" bestFit="1" customWidth="1"/>
    <col min="6" max="6" width="14.85546875" style="8" bestFit="1" customWidth="1"/>
    <col min="7" max="7" width="14.28515625" style="8" bestFit="1" customWidth="1"/>
    <col min="8" max="8" width="12" style="8" bestFit="1" customWidth="1"/>
    <col min="9" max="9" width="13.28515625" style="8" bestFit="1" customWidth="1"/>
    <col min="10" max="10" width="12.42578125" style="8" customWidth="1"/>
    <col min="11" max="11" width="17.140625" style="8" bestFit="1" customWidth="1"/>
    <col min="12" max="12" width="12.42578125" style="8" customWidth="1"/>
    <col min="13" max="13" width="12.28515625" style="8" bestFit="1" customWidth="1"/>
    <col min="14" max="14" width="13.7109375" style="8" bestFit="1" customWidth="1"/>
    <col min="15" max="16" width="16.5703125" style="8" bestFit="1" customWidth="1"/>
    <col min="17" max="17" width="15" style="8" bestFit="1" customWidth="1"/>
    <col min="18" max="18" width="22.85546875" style="8" customWidth="1"/>
    <col min="19" max="19" width="23" style="8" customWidth="1"/>
    <col min="20" max="20" width="20" style="8" customWidth="1"/>
    <col min="21" max="21" width="18.5703125" style="8" bestFit="1" customWidth="1"/>
    <col min="22" max="22" width="19.85546875" style="8" customWidth="1"/>
    <col min="23" max="23" width="9.5703125" style="8" customWidth="1"/>
    <col min="24" max="24" width="16" style="8" bestFit="1" customWidth="1"/>
    <col min="25" max="25" width="17.42578125" style="8" customWidth="1"/>
    <col min="26" max="26" width="15" style="8" bestFit="1" customWidth="1"/>
    <col min="27" max="27" width="12.5703125" style="8" bestFit="1" customWidth="1"/>
    <col min="28" max="28" width="8.5703125" style="8" customWidth="1"/>
    <col min="29" max="29" width="7.85546875" style="8" bestFit="1" customWidth="1"/>
    <col min="30" max="30" width="18.5703125" style="8" customWidth="1"/>
    <col min="31" max="33" width="15" style="8" bestFit="1" customWidth="1"/>
    <col min="34" max="34" width="12.42578125" style="8" customWidth="1"/>
    <col min="35" max="35" width="17.5703125" style="8" customWidth="1"/>
    <col min="36" max="36" width="20.42578125" style="8" customWidth="1"/>
    <col min="37" max="37" width="6" style="8" customWidth="1"/>
    <col min="38" max="38" width="21.42578125" style="8" customWidth="1"/>
    <col min="39" max="39" width="26.7109375" style="8" bestFit="1" customWidth="1"/>
    <col min="40" max="40" width="7.28515625" style="8" customWidth="1"/>
    <col min="41" max="41" width="12.85546875" style="8" bestFit="1" customWidth="1"/>
    <col min="42" max="42" width="21.42578125" style="8" customWidth="1"/>
    <col min="43" max="43" width="16.42578125" style="8" bestFit="1" customWidth="1"/>
    <col min="44" max="44" width="12" style="8" bestFit="1" customWidth="1"/>
    <col min="45" max="45" width="16.28515625" style="8" bestFit="1" customWidth="1"/>
    <col min="46" max="46" width="19.42578125" style="8" bestFit="1" customWidth="1"/>
    <col min="47" max="47" width="22.28515625" style="8" bestFit="1" customWidth="1"/>
    <col min="48" max="48" width="17.7109375" style="8" bestFit="1" customWidth="1"/>
    <col min="49" max="49" width="18.85546875" style="8" bestFit="1" customWidth="1"/>
    <col min="50" max="50" width="11.85546875" style="8" bestFit="1" customWidth="1"/>
    <col min="51" max="52" width="15" style="8" customWidth="1"/>
    <col min="53" max="53" width="14.5703125" style="8" customWidth="1"/>
    <col min="54" max="54" width="12.42578125" style="8" customWidth="1"/>
    <col min="55" max="55" width="17.5703125" style="8" customWidth="1"/>
    <col min="56" max="56" width="11.5703125" style="8" bestFit="1" customWidth="1"/>
    <col min="57" max="57" width="15" style="8" customWidth="1"/>
    <col min="58" max="58" width="15" customWidth="1"/>
    <col min="59" max="60" width="15" style="8" customWidth="1"/>
    <col min="61" max="196" width="12.42578125" style="8" customWidth="1"/>
    <col min="197" max="197" width="21.42578125" style="9" customWidth="1"/>
    <col min="198" max="198" width="20.140625" style="9" customWidth="1"/>
    <col min="199" max="199" width="24" style="9" customWidth="1"/>
    <col min="200" max="200" width="20.140625" style="9" customWidth="1"/>
    <col min="201" max="201" width="18.85546875" style="9" customWidth="1"/>
    <col min="202" max="203" width="13.7109375" style="9" customWidth="1"/>
    <col min="204" max="204" width="12" style="9" bestFit="1" customWidth="1"/>
    <col min="205" max="205" width="13.28515625" style="9" bestFit="1" customWidth="1"/>
    <col min="206" max="206" width="12.42578125" style="9" customWidth="1"/>
    <col min="207" max="207" width="15" style="9" customWidth="1"/>
    <col min="208" max="208" width="12.42578125" style="9" customWidth="1"/>
    <col min="209" max="209" width="13.7109375" style="9" customWidth="1"/>
    <col min="210" max="210" width="15" style="9" customWidth="1"/>
    <col min="211" max="211" width="16.28515625" style="9" customWidth="1"/>
    <col min="212" max="212" width="15" style="9" customWidth="1"/>
    <col min="213" max="213" width="13.7109375" style="9" customWidth="1"/>
    <col min="214" max="214" width="22.7109375" style="9" customWidth="1"/>
    <col min="215" max="217" width="24" style="9" customWidth="1"/>
    <col min="218" max="218" width="27.85546875" style="9" customWidth="1"/>
    <col min="219" max="219" width="11.140625" style="9" customWidth="1"/>
    <col min="220" max="220" width="18.85546875" style="9" customWidth="1"/>
    <col min="221" max="221" width="20.140625" style="9" customWidth="1"/>
    <col min="222" max="222" width="21.42578125" style="9" customWidth="1"/>
    <col min="223" max="223" width="16.28515625" style="9" customWidth="1"/>
    <col min="224" max="225" width="8.5703125" style="9" customWidth="1"/>
    <col min="226" max="226" width="16.28515625" style="9" customWidth="1"/>
    <col min="227" max="228" width="29.140625" style="9" customWidth="1"/>
    <col min="229" max="229" width="20.140625" style="9" customWidth="1"/>
    <col min="230" max="230" width="12.42578125" style="9" customWidth="1"/>
    <col min="231" max="231" width="17.5703125" style="9" customWidth="1"/>
    <col min="232" max="232" width="22.7109375" style="9" customWidth="1"/>
    <col min="233" max="233" width="12.42578125" style="9" customWidth="1"/>
    <col min="234" max="234" width="6" style="9" customWidth="1"/>
    <col min="235" max="235" width="21.42578125" style="9" customWidth="1"/>
    <col min="236" max="236" width="26.5703125" style="9" customWidth="1"/>
    <col min="237" max="237" width="7.28515625" style="9" customWidth="1"/>
    <col min="238" max="238" width="20.140625" style="9" customWidth="1"/>
    <col min="239" max="239" width="21.42578125" style="9" customWidth="1"/>
    <col min="240" max="241" width="17.5703125" style="9" customWidth="1"/>
    <col min="242" max="242" width="22.7109375" style="9" customWidth="1"/>
    <col min="243" max="243" width="20.140625" style="9" customWidth="1"/>
    <col min="244" max="246" width="15" style="9" customWidth="1"/>
    <col min="247" max="247" width="20.140625" style="9" customWidth="1"/>
    <col min="248" max="248" width="12.42578125" style="9" customWidth="1"/>
    <col min="249" max="249" width="17.5703125" style="9" customWidth="1"/>
    <col min="250" max="250" width="20.140625" style="9" customWidth="1"/>
    <col min="251" max="251" width="15" style="9" customWidth="1"/>
    <col min="252" max="252" width="17.5703125" style="9" customWidth="1"/>
    <col min="253" max="253" width="20.140625" style="9" customWidth="1"/>
    <col min="254" max="256" width="22.7109375" style="9" customWidth="1"/>
    <col min="257" max="271" width="16.28515625" style="9" customWidth="1"/>
    <col min="272" max="272" width="24" style="9" customWidth="1"/>
    <col min="273" max="273" width="20.140625" style="9" customWidth="1"/>
    <col min="274" max="275" width="22.7109375" style="9" customWidth="1"/>
    <col min="276" max="277" width="16.28515625" style="9" customWidth="1"/>
    <col min="278" max="280" width="20.140625" style="9" customWidth="1"/>
    <col min="281" max="283" width="13.7109375" style="9" customWidth="1"/>
    <col min="284" max="284" width="17.5703125" style="9" customWidth="1"/>
    <col min="285" max="285" width="18.85546875" style="9" customWidth="1"/>
    <col min="286" max="286" width="20.140625" style="9" customWidth="1"/>
    <col min="287" max="288" width="18.85546875" style="9" customWidth="1"/>
    <col min="289" max="289" width="13.7109375" style="9" customWidth="1"/>
    <col min="290" max="290" width="16.28515625" style="9" customWidth="1"/>
    <col min="291" max="291" width="12.42578125" style="9" customWidth="1"/>
    <col min="292" max="292" width="38.140625" style="9" customWidth="1"/>
    <col min="293" max="293" width="29.140625" style="9" customWidth="1"/>
    <col min="294" max="295" width="12.42578125" style="9" customWidth="1"/>
    <col min="296" max="297" width="13.7109375" style="9" customWidth="1"/>
    <col min="298" max="298" width="12.42578125" style="9" customWidth="1"/>
    <col min="299" max="299" width="24" style="9" customWidth="1"/>
    <col min="300" max="300" width="22.7109375" style="9" customWidth="1"/>
    <col min="301" max="301" width="24" style="9" customWidth="1"/>
    <col min="302" max="452" width="12.42578125" style="9" customWidth="1"/>
    <col min="453" max="453" width="21.42578125" style="9" customWidth="1"/>
    <col min="454" max="454" width="20.140625" style="9" customWidth="1"/>
    <col min="455" max="455" width="24" style="9" customWidth="1"/>
    <col min="456" max="456" width="20.140625" style="9" customWidth="1"/>
    <col min="457" max="457" width="18.85546875" style="9" customWidth="1"/>
    <col min="458" max="459" width="13.7109375" style="9" customWidth="1"/>
    <col min="460" max="460" width="12" style="9" bestFit="1" customWidth="1"/>
    <col min="461" max="461" width="13.28515625" style="9" bestFit="1" customWidth="1"/>
    <col min="462" max="462" width="12.42578125" style="9" customWidth="1"/>
    <col min="463" max="463" width="15" style="9" customWidth="1"/>
    <col min="464" max="464" width="12.42578125" style="9" customWidth="1"/>
    <col min="465" max="465" width="13.7109375" style="9" customWidth="1"/>
    <col min="466" max="466" width="15" style="9" customWidth="1"/>
    <col min="467" max="467" width="16.28515625" style="9" customWidth="1"/>
    <col min="468" max="468" width="15" style="9" customWidth="1"/>
    <col min="469" max="469" width="13.7109375" style="9" customWidth="1"/>
    <col min="470" max="470" width="22.7109375" style="9" customWidth="1"/>
    <col min="471" max="473" width="24" style="9" customWidth="1"/>
    <col min="474" max="474" width="27.85546875" style="9" customWidth="1"/>
    <col min="475" max="475" width="11.140625" style="9" customWidth="1"/>
    <col min="476" max="476" width="18.85546875" style="9" customWidth="1"/>
    <col min="477" max="477" width="20.140625" style="9" customWidth="1"/>
    <col min="478" max="478" width="21.42578125" style="9" customWidth="1"/>
    <col min="479" max="479" width="16.28515625" style="9" customWidth="1"/>
    <col min="480" max="481" width="8.5703125" style="9" customWidth="1"/>
    <col min="482" max="482" width="16.28515625" style="9" customWidth="1"/>
    <col min="483" max="484" width="29.140625" style="9" customWidth="1"/>
    <col min="485" max="485" width="20.140625" style="9" customWidth="1"/>
    <col min="486" max="486" width="12.42578125" style="9" customWidth="1"/>
    <col min="487" max="487" width="17.5703125" style="9" customWidth="1"/>
    <col min="488" max="488" width="22.7109375" style="9" customWidth="1"/>
    <col min="489" max="489" width="12.42578125" style="9" customWidth="1"/>
    <col min="490" max="490" width="6" style="9" customWidth="1"/>
    <col min="491" max="491" width="21.42578125" style="9" customWidth="1"/>
    <col min="492" max="492" width="26.5703125" style="9" customWidth="1"/>
    <col min="493" max="493" width="7.28515625" style="9" customWidth="1"/>
    <col min="494" max="494" width="20.140625" style="9" customWidth="1"/>
    <col min="495" max="495" width="21.42578125" style="9" customWidth="1"/>
    <col min="496" max="497" width="17.5703125" style="9" customWidth="1"/>
    <col min="498" max="498" width="22.7109375" style="9" customWidth="1"/>
    <col min="499" max="499" width="20.140625" style="9" customWidth="1"/>
    <col min="500" max="502" width="15" style="9" customWidth="1"/>
    <col min="503" max="503" width="20.140625" style="9" customWidth="1"/>
    <col min="504" max="504" width="12.42578125" style="9" customWidth="1"/>
    <col min="505" max="505" width="17.5703125" style="9" customWidth="1"/>
    <col min="506" max="506" width="20.140625" style="9" customWidth="1"/>
    <col min="507" max="507" width="15" style="9" customWidth="1"/>
    <col min="508" max="508" width="17.5703125" style="9" customWidth="1"/>
    <col min="509" max="509" width="20.140625" style="9" customWidth="1"/>
    <col min="510" max="512" width="22.7109375" style="9" customWidth="1"/>
    <col min="513" max="527" width="16.28515625" style="9" customWidth="1"/>
    <col min="528" max="528" width="24" style="9" customWidth="1"/>
    <col min="529" max="529" width="20.140625" style="9" customWidth="1"/>
    <col min="530" max="531" width="22.7109375" style="9" customWidth="1"/>
    <col min="532" max="533" width="16.28515625" style="9" customWidth="1"/>
    <col min="534" max="536" width="20.140625" style="9" customWidth="1"/>
    <col min="537" max="539" width="13.7109375" style="9" customWidth="1"/>
    <col min="540" max="540" width="17.5703125" style="9" customWidth="1"/>
    <col min="541" max="541" width="18.85546875" style="9" customWidth="1"/>
    <col min="542" max="542" width="20.140625" style="9" customWidth="1"/>
    <col min="543" max="544" width="18.85546875" style="9" customWidth="1"/>
    <col min="545" max="545" width="13.7109375" style="9" customWidth="1"/>
    <col min="546" max="546" width="16.28515625" style="9" customWidth="1"/>
    <col min="547" max="547" width="12.42578125" style="9" customWidth="1"/>
    <col min="548" max="548" width="38.140625" style="9" customWidth="1"/>
    <col min="549" max="549" width="29.140625" style="9" customWidth="1"/>
    <col min="550" max="551" width="12.42578125" style="9" customWidth="1"/>
    <col min="552" max="553" width="13.7109375" style="9" customWidth="1"/>
    <col min="554" max="554" width="12.42578125" style="9" customWidth="1"/>
    <col min="555" max="555" width="24" style="9" customWidth="1"/>
    <col min="556" max="556" width="22.7109375" style="9" customWidth="1"/>
    <col min="557" max="557" width="24" style="9" customWidth="1"/>
    <col min="558" max="708" width="12.42578125" style="9" customWidth="1"/>
    <col min="709" max="709" width="21.42578125" style="9" customWidth="1"/>
    <col min="710" max="710" width="20.140625" style="9" customWidth="1"/>
    <col min="711" max="711" width="24" style="9" customWidth="1"/>
    <col min="712" max="712" width="20.140625" style="9" customWidth="1"/>
    <col min="713" max="713" width="18.85546875" style="9" customWidth="1"/>
    <col min="714" max="715" width="13.7109375" style="9" customWidth="1"/>
    <col min="716" max="716" width="12" style="9" bestFit="1" customWidth="1"/>
    <col min="717" max="717" width="13.28515625" style="9" bestFit="1" customWidth="1"/>
    <col min="718" max="718" width="12.42578125" style="9" customWidth="1"/>
    <col min="719" max="719" width="15" style="9" customWidth="1"/>
    <col min="720" max="720" width="12.42578125" style="9" customWidth="1"/>
    <col min="721" max="721" width="13.7109375" style="9" customWidth="1"/>
    <col min="722" max="722" width="15" style="9" customWidth="1"/>
    <col min="723" max="723" width="16.28515625" style="9" customWidth="1"/>
    <col min="724" max="724" width="15" style="9" customWidth="1"/>
    <col min="725" max="725" width="13.7109375" style="9" customWidth="1"/>
    <col min="726" max="726" width="22.7109375" style="9" customWidth="1"/>
    <col min="727" max="729" width="24" style="9" customWidth="1"/>
    <col min="730" max="730" width="27.85546875" style="9" customWidth="1"/>
    <col min="731" max="731" width="11.140625" style="9" customWidth="1"/>
    <col min="732" max="732" width="18.85546875" style="9" customWidth="1"/>
    <col min="733" max="733" width="20.140625" style="9" customWidth="1"/>
    <col min="734" max="734" width="21.42578125" style="9" customWidth="1"/>
    <col min="735" max="735" width="16.28515625" style="9" customWidth="1"/>
    <col min="736" max="737" width="8.5703125" style="9" customWidth="1"/>
    <col min="738" max="738" width="16.28515625" style="9" customWidth="1"/>
    <col min="739" max="740" width="29.140625" style="9" customWidth="1"/>
    <col min="741" max="741" width="20.140625" style="9" customWidth="1"/>
    <col min="742" max="742" width="12.42578125" style="9" customWidth="1"/>
    <col min="743" max="743" width="17.5703125" style="9" customWidth="1"/>
    <col min="744" max="744" width="22.7109375" style="9" customWidth="1"/>
    <col min="745" max="745" width="12.42578125" style="9" customWidth="1"/>
    <col min="746" max="746" width="6" style="9" customWidth="1"/>
    <col min="747" max="747" width="21.42578125" style="9" customWidth="1"/>
    <col min="748" max="748" width="26.5703125" style="9" customWidth="1"/>
    <col min="749" max="749" width="7.28515625" style="9" customWidth="1"/>
    <col min="750" max="750" width="20.140625" style="9" customWidth="1"/>
    <col min="751" max="751" width="21.42578125" style="9" customWidth="1"/>
    <col min="752" max="753" width="17.5703125" style="9" customWidth="1"/>
    <col min="754" max="754" width="22.7109375" style="9" customWidth="1"/>
    <col min="755" max="755" width="20.140625" style="9" customWidth="1"/>
    <col min="756" max="758" width="15" style="9" customWidth="1"/>
    <col min="759" max="759" width="20.140625" style="9" customWidth="1"/>
    <col min="760" max="760" width="12.42578125" style="9" customWidth="1"/>
    <col min="761" max="761" width="17.5703125" style="9" customWidth="1"/>
    <col min="762" max="762" width="20.140625" style="9" customWidth="1"/>
    <col min="763" max="763" width="15" style="9" customWidth="1"/>
    <col min="764" max="764" width="17.5703125" style="9" customWidth="1"/>
    <col min="765" max="765" width="20.140625" style="9" customWidth="1"/>
    <col min="766" max="768" width="22.7109375" style="9" customWidth="1"/>
    <col min="769" max="783" width="16.28515625" style="9" customWidth="1"/>
    <col min="784" max="784" width="24" style="9" customWidth="1"/>
    <col min="785" max="785" width="20.140625" style="9" customWidth="1"/>
    <col min="786" max="787" width="22.7109375" style="9" customWidth="1"/>
    <col min="788" max="789" width="16.28515625" style="9" customWidth="1"/>
    <col min="790" max="792" width="20.140625" style="9" customWidth="1"/>
    <col min="793" max="795" width="13.7109375" style="9" customWidth="1"/>
    <col min="796" max="796" width="17.5703125" style="9" customWidth="1"/>
    <col min="797" max="797" width="18.85546875" style="9" customWidth="1"/>
    <col min="798" max="798" width="20.140625" style="9" customWidth="1"/>
    <col min="799" max="800" width="18.85546875" style="9" customWidth="1"/>
    <col min="801" max="801" width="13.7109375" style="9" customWidth="1"/>
    <col min="802" max="802" width="16.28515625" style="9" customWidth="1"/>
    <col min="803" max="803" width="12.42578125" style="9" customWidth="1"/>
    <col min="804" max="804" width="38.140625" style="9" customWidth="1"/>
    <col min="805" max="805" width="29.140625" style="9" customWidth="1"/>
    <col min="806" max="807" width="12.42578125" style="9" customWidth="1"/>
    <col min="808" max="809" width="13.7109375" style="9" customWidth="1"/>
    <col min="810" max="810" width="12.42578125" style="9" customWidth="1"/>
    <col min="811" max="811" width="24" style="9" customWidth="1"/>
    <col min="812" max="812" width="22.7109375" style="9" customWidth="1"/>
    <col min="813" max="813" width="24" style="9" customWidth="1"/>
    <col min="814" max="964" width="12.42578125" style="9" customWidth="1"/>
    <col min="965" max="965" width="21.42578125" style="9" customWidth="1"/>
    <col min="966" max="966" width="20.140625" style="9" customWidth="1"/>
    <col min="967" max="967" width="24" style="9" customWidth="1"/>
    <col min="968" max="968" width="20.140625" style="9" customWidth="1"/>
    <col min="969" max="969" width="18.85546875" style="9" customWidth="1"/>
    <col min="970" max="971" width="13.7109375" style="9" customWidth="1"/>
    <col min="972" max="972" width="12" style="9" bestFit="1" customWidth="1"/>
    <col min="973" max="973" width="13.28515625" style="9" bestFit="1" customWidth="1"/>
    <col min="974" max="974" width="12.42578125" style="9" customWidth="1"/>
    <col min="975" max="975" width="15" style="9" customWidth="1"/>
    <col min="976" max="976" width="12.42578125" style="9" customWidth="1"/>
    <col min="977" max="977" width="13.7109375" style="9" customWidth="1"/>
    <col min="978" max="978" width="15" style="9" customWidth="1"/>
    <col min="979" max="979" width="16.28515625" style="9" customWidth="1"/>
    <col min="980" max="980" width="15" style="9" customWidth="1"/>
    <col min="981" max="981" width="13.7109375" style="9" customWidth="1"/>
    <col min="982" max="982" width="22.7109375" style="9" customWidth="1"/>
    <col min="983" max="985" width="24" style="9" customWidth="1"/>
    <col min="986" max="986" width="27.85546875" style="9" customWidth="1"/>
    <col min="987" max="987" width="11.140625" style="9" customWidth="1"/>
    <col min="988" max="988" width="18.85546875" style="9" customWidth="1"/>
    <col min="989" max="989" width="20.140625" style="9" customWidth="1"/>
    <col min="990" max="990" width="21.42578125" style="9" customWidth="1"/>
    <col min="991" max="991" width="16.28515625" style="9" customWidth="1"/>
    <col min="992" max="993" width="8.5703125" style="9" customWidth="1"/>
    <col min="994" max="994" width="16.28515625" style="9" customWidth="1"/>
    <col min="995" max="996" width="29.140625" style="9" customWidth="1"/>
    <col min="997" max="997" width="20.140625" style="9" customWidth="1"/>
    <col min="998" max="998" width="12.42578125" style="9" customWidth="1"/>
    <col min="999" max="999" width="17.5703125" style="9" customWidth="1"/>
    <col min="1000" max="1000" width="22.7109375" style="9" customWidth="1"/>
    <col min="1001" max="1001" width="12.42578125" style="9" customWidth="1"/>
    <col min="1002" max="1002" width="6" style="9" customWidth="1"/>
    <col min="1003" max="1003" width="21.42578125" style="9" customWidth="1"/>
    <col min="1004" max="1004" width="26.5703125" style="9" customWidth="1"/>
    <col min="1005" max="1005" width="7.28515625" style="9" customWidth="1"/>
    <col min="1006" max="1006" width="20.140625" style="9" customWidth="1"/>
    <col min="1007" max="1007" width="21.42578125" style="9" customWidth="1"/>
    <col min="1008" max="1009" width="17.5703125" style="9" customWidth="1"/>
    <col min="1010" max="1010" width="22.7109375" style="9" customWidth="1"/>
    <col min="1011" max="1011" width="20.140625" style="9" customWidth="1"/>
    <col min="1012" max="1014" width="15" style="9" customWidth="1"/>
    <col min="1015" max="1015" width="20.140625" style="9" customWidth="1"/>
    <col min="1016" max="1016" width="12.42578125" style="9" customWidth="1"/>
    <col min="1017" max="1017" width="17.5703125" style="9" customWidth="1"/>
    <col min="1018" max="1018" width="20.140625" style="9" customWidth="1"/>
    <col min="1019" max="1019" width="15" style="9" customWidth="1"/>
    <col min="1020" max="1020" width="17.5703125" style="9" customWidth="1"/>
    <col min="1021" max="1021" width="20.140625" style="9" customWidth="1"/>
    <col min="1022" max="1024" width="22.7109375" style="9" customWidth="1"/>
    <col min="1025" max="1039" width="16.28515625" style="9" customWidth="1"/>
    <col min="1040" max="1040" width="24" style="9" customWidth="1"/>
    <col min="1041" max="1041" width="20.140625" style="9" customWidth="1"/>
    <col min="1042" max="1043" width="22.7109375" style="9" customWidth="1"/>
    <col min="1044" max="1045" width="16.28515625" style="9" customWidth="1"/>
    <col min="1046" max="1048" width="20.140625" style="9" customWidth="1"/>
    <col min="1049" max="1051" width="13.7109375" style="9" customWidth="1"/>
    <col min="1052" max="1052" width="17.5703125" style="9" customWidth="1"/>
    <col min="1053" max="1053" width="18.85546875" style="9" customWidth="1"/>
    <col min="1054" max="1054" width="20.140625" style="9" customWidth="1"/>
    <col min="1055" max="1056" width="18.85546875" style="9" customWidth="1"/>
    <col min="1057" max="1057" width="13.7109375" style="9" customWidth="1"/>
    <col min="1058" max="1058" width="16.28515625" style="9" customWidth="1"/>
    <col min="1059" max="1059" width="12.42578125" style="9" customWidth="1"/>
    <col min="1060" max="1060" width="38.140625" style="9" customWidth="1"/>
    <col min="1061" max="1061" width="29.140625" style="9" customWidth="1"/>
    <col min="1062" max="1063" width="12.42578125" style="9" customWidth="1"/>
    <col min="1064" max="1065" width="13.7109375" style="9" customWidth="1"/>
    <col min="1066" max="1066" width="12.42578125" style="9" customWidth="1"/>
    <col min="1067" max="1067" width="24" style="9" customWidth="1"/>
    <col min="1068" max="1068" width="22.7109375" style="9" customWidth="1"/>
    <col min="1069" max="1069" width="24" style="9" customWidth="1"/>
    <col min="1070" max="1220" width="12.42578125" style="9" customWidth="1"/>
    <col min="1221" max="1221" width="21.42578125" style="9" customWidth="1"/>
    <col min="1222" max="1222" width="20.140625" style="9" customWidth="1"/>
    <col min="1223" max="1223" width="24" style="9" customWidth="1"/>
    <col min="1224" max="1224" width="20.140625" style="9" customWidth="1"/>
    <col min="1225" max="1225" width="18.85546875" style="9" customWidth="1"/>
    <col min="1226" max="1227" width="13.7109375" style="9" customWidth="1"/>
    <col min="1228" max="1228" width="12" style="9" bestFit="1" customWidth="1"/>
    <col min="1229" max="1229" width="13.28515625" style="9" bestFit="1" customWidth="1"/>
    <col min="1230" max="1230" width="12.42578125" style="9" customWidth="1"/>
    <col min="1231" max="1231" width="15" style="9" customWidth="1"/>
    <col min="1232" max="1232" width="12.42578125" style="9" customWidth="1"/>
    <col min="1233" max="1233" width="13.7109375" style="9" customWidth="1"/>
    <col min="1234" max="1234" width="15" style="9" customWidth="1"/>
    <col min="1235" max="1235" width="16.28515625" style="9" customWidth="1"/>
    <col min="1236" max="1236" width="15" style="9" customWidth="1"/>
    <col min="1237" max="1237" width="13.7109375" style="9" customWidth="1"/>
    <col min="1238" max="1238" width="22.7109375" style="9" customWidth="1"/>
    <col min="1239" max="1241" width="24" style="9" customWidth="1"/>
    <col min="1242" max="1242" width="27.85546875" style="9" customWidth="1"/>
    <col min="1243" max="1243" width="11.140625" style="9" customWidth="1"/>
    <col min="1244" max="1244" width="18.85546875" style="9" customWidth="1"/>
    <col min="1245" max="1245" width="20.140625" style="9" customWidth="1"/>
    <col min="1246" max="1246" width="21.42578125" style="9" customWidth="1"/>
    <col min="1247" max="1247" width="16.28515625" style="9" customWidth="1"/>
    <col min="1248" max="1249" width="8.5703125" style="9" customWidth="1"/>
    <col min="1250" max="1250" width="16.28515625" style="9" customWidth="1"/>
    <col min="1251" max="1252" width="29.140625" style="9" customWidth="1"/>
    <col min="1253" max="1253" width="20.140625" style="9" customWidth="1"/>
    <col min="1254" max="1254" width="12.42578125" style="9" customWidth="1"/>
    <col min="1255" max="1255" width="17.5703125" style="9" customWidth="1"/>
    <col min="1256" max="1256" width="22.7109375" style="9" customWidth="1"/>
    <col min="1257" max="1257" width="12.42578125" style="9" customWidth="1"/>
    <col min="1258" max="1258" width="6" style="9" customWidth="1"/>
    <col min="1259" max="1259" width="21.42578125" style="9" customWidth="1"/>
    <col min="1260" max="1260" width="26.5703125" style="9" customWidth="1"/>
    <col min="1261" max="1261" width="7.28515625" style="9" customWidth="1"/>
    <col min="1262" max="1262" width="20.140625" style="9" customWidth="1"/>
    <col min="1263" max="1263" width="21.42578125" style="9" customWidth="1"/>
    <col min="1264" max="1265" width="17.5703125" style="9" customWidth="1"/>
    <col min="1266" max="1266" width="22.7109375" style="9" customWidth="1"/>
    <col min="1267" max="1267" width="20.140625" style="9" customWidth="1"/>
    <col min="1268" max="1270" width="15" style="9" customWidth="1"/>
    <col min="1271" max="1271" width="20.140625" style="9" customWidth="1"/>
    <col min="1272" max="1272" width="12.42578125" style="9" customWidth="1"/>
    <col min="1273" max="1273" width="17.5703125" style="9" customWidth="1"/>
    <col min="1274" max="1274" width="20.140625" style="9" customWidth="1"/>
    <col min="1275" max="1275" width="15" style="9" customWidth="1"/>
    <col min="1276" max="1276" width="17.5703125" style="9" customWidth="1"/>
    <col min="1277" max="1277" width="20.140625" style="9" customWidth="1"/>
    <col min="1278" max="1280" width="22.7109375" style="9" customWidth="1"/>
    <col min="1281" max="1295" width="16.28515625" style="9" customWidth="1"/>
    <col min="1296" max="1296" width="24" style="9" customWidth="1"/>
    <col min="1297" max="1297" width="20.140625" style="9" customWidth="1"/>
    <col min="1298" max="1299" width="22.7109375" style="9" customWidth="1"/>
    <col min="1300" max="1301" width="16.28515625" style="9" customWidth="1"/>
    <col min="1302" max="1304" width="20.140625" style="9" customWidth="1"/>
    <col min="1305" max="1307" width="13.7109375" style="9" customWidth="1"/>
    <col min="1308" max="1308" width="17.5703125" style="9" customWidth="1"/>
    <col min="1309" max="1309" width="18.85546875" style="9" customWidth="1"/>
    <col min="1310" max="1310" width="20.140625" style="9" customWidth="1"/>
    <col min="1311" max="1312" width="18.85546875" style="9" customWidth="1"/>
    <col min="1313" max="1313" width="13.7109375" style="9" customWidth="1"/>
    <col min="1314" max="1314" width="16.28515625" style="9" customWidth="1"/>
    <col min="1315" max="1315" width="12.42578125" style="9" customWidth="1"/>
    <col min="1316" max="1316" width="38.140625" style="9" customWidth="1"/>
    <col min="1317" max="1317" width="29.140625" style="9" customWidth="1"/>
    <col min="1318" max="1319" width="12.42578125" style="9" customWidth="1"/>
    <col min="1320" max="1321" width="13.7109375" style="9" customWidth="1"/>
    <col min="1322" max="1322" width="12.42578125" style="9" customWidth="1"/>
    <col min="1323" max="1323" width="24" style="9" customWidth="1"/>
    <col min="1324" max="1324" width="22.7109375" style="9" customWidth="1"/>
    <col min="1325" max="1325" width="24" style="9" customWidth="1"/>
    <col min="1326" max="1476" width="12.42578125" style="9" customWidth="1"/>
    <col min="1477" max="1477" width="21.42578125" style="9" customWidth="1"/>
    <col min="1478" max="1478" width="20.140625" style="9" customWidth="1"/>
    <col min="1479" max="1479" width="24" style="9" customWidth="1"/>
    <col min="1480" max="1480" width="20.140625" style="9" customWidth="1"/>
    <col min="1481" max="1481" width="18.85546875" style="9" customWidth="1"/>
    <col min="1482" max="1483" width="13.7109375" style="9" customWidth="1"/>
    <col min="1484" max="1484" width="12" style="9" bestFit="1" customWidth="1"/>
    <col min="1485" max="1485" width="13.28515625" style="9" bestFit="1" customWidth="1"/>
    <col min="1486" max="1486" width="12.42578125" style="9" customWidth="1"/>
    <col min="1487" max="1487" width="15" style="9" customWidth="1"/>
    <col min="1488" max="1488" width="12.42578125" style="9" customWidth="1"/>
    <col min="1489" max="1489" width="13.7109375" style="9" customWidth="1"/>
    <col min="1490" max="1490" width="15" style="9" customWidth="1"/>
    <col min="1491" max="1491" width="16.28515625" style="9" customWidth="1"/>
    <col min="1492" max="1492" width="15" style="9" customWidth="1"/>
    <col min="1493" max="1493" width="13.7109375" style="9" customWidth="1"/>
    <col min="1494" max="1494" width="22.7109375" style="9" customWidth="1"/>
    <col min="1495" max="1497" width="24" style="9" customWidth="1"/>
    <col min="1498" max="1498" width="27.85546875" style="9" customWidth="1"/>
    <col min="1499" max="1499" width="11.140625" style="9" customWidth="1"/>
    <col min="1500" max="1500" width="18.85546875" style="9" customWidth="1"/>
    <col min="1501" max="1501" width="20.140625" style="9" customWidth="1"/>
    <col min="1502" max="1502" width="21.42578125" style="9" customWidth="1"/>
    <col min="1503" max="1503" width="16.28515625" style="9" customWidth="1"/>
    <col min="1504" max="1505" width="8.5703125" style="9" customWidth="1"/>
    <col min="1506" max="1506" width="16.28515625" style="9" customWidth="1"/>
    <col min="1507" max="1508" width="29.140625" style="9" customWidth="1"/>
    <col min="1509" max="1509" width="20.140625" style="9" customWidth="1"/>
    <col min="1510" max="1510" width="12.42578125" style="9" customWidth="1"/>
    <col min="1511" max="1511" width="17.5703125" style="9" customWidth="1"/>
    <col min="1512" max="1512" width="22.7109375" style="9" customWidth="1"/>
    <col min="1513" max="1513" width="12.42578125" style="9" customWidth="1"/>
    <col min="1514" max="1514" width="6" style="9" customWidth="1"/>
    <col min="1515" max="1515" width="21.42578125" style="9" customWidth="1"/>
    <col min="1516" max="1516" width="26.5703125" style="9" customWidth="1"/>
    <col min="1517" max="1517" width="7.28515625" style="9" customWidth="1"/>
    <col min="1518" max="1518" width="20.140625" style="9" customWidth="1"/>
    <col min="1519" max="1519" width="21.42578125" style="9" customWidth="1"/>
    <col min="1520" max="1521" width="17.5703125" style="9" customWidth="1"/>
    <col min="1522" max="1522" width="22.7109375" style="9" customWidth="1"/>
    <col min="1523" max="1523" width="20.140625" style="9" customWidth="1"/>
    <col min="1524" max="1526" width="15" style="9" customWidth="1"/>
    <col min="1527" max="1527" width="20.140625" style="9" customWidth="1"/>
    <col min="1528" max="1528" width="12.42578125" style="9" customWidth="1"/>
    <col min="1529" max="1529" width="17.5703125" style="9" customWidth="1"/>
    <col min="1530" max="1530" width="20.140625" style="9" customWidth="1"/>
    <col min="1531" max="1531" width="15" style="9" customWidth="1"/>
    <col min="1532" max="1532" width="17.5703125" style="9" customWidth="1"/>
    <col min="1533" max="1533" width="20.140625" style="9" customWidth="1"/>
    <col min="1534" max="1536" width="22.7109375" style="9" customWidth="1"/>
    <col min="1537" max="1551" width="16.28515625" style="9" customWidth="1"/>
    <col min="1552" max="1552" width="24" style="9" customWidth="1"/>
    <col min="1553" max="1553" width="20.140625" style="9" customWidth="1"/>
    <col min="1554" max="1555" width="22.7109375" style="9" customWidth="1"/>
    <col min="1556" max="1557" width="16.28515625" style="9" customWidth="1"/>
    <col min="1558" max="1560" width="20.140625" style="9" customWidth="1"/>
    <col min="1561" max="1563" width="13.7109375" style="9" customWidth="1"/>
    <col min="1564" max="1564" width="17.5703125" style="9" customWidth="1"/>
    <col min="1565" max="1565" width="18.85546875" style="9" customWidth="1"/>
    <col min="1566" max="1566" width="20.140625" style="9" customWidth="1"/>
    <col min="1567" max="1568" width="18.85546875" style="9" customWidth="1"/>
    <col min="1569" max="1569" width="13.7109375" style="9" customWidth="1"/>
    <col min="1570" max="1570" width="16.28515625" style="9" customWidth="1"/>
    <col min="1571" max="1571" width="12.42578125" style="9" customWidth="1"/>
    <col min="1572" max="1572" width="38.140625" style="9" customWidth="1"/>
    <col min="1573" max="1573" width="29.140625" style="9" customWidth="1"/>
    <col min="1574" max="1575" width="12.42578125" style="9" customWidth="1"/>
    <col min="1576" max="1577" width="13.7109375" style="9" customWidth="1"/>
    <col min="1578" max="1578" width="12.42578125" style="9" customWidth="1"/>
    <col min="1579" max="1579" width="24" style="9" customWidth="1"/>
    <col min="1580" max="1580" width="22.7109375" style="9" customWidth="1"/>
    <col min="1581" max="1581" width="24" style="9" customWidth="1"/>
    <col min="1582" max="1732" width="12.42578125" style="9" customWidth="1"/>
    <col min="1733" max="1733" width="21.42578125" style="9" customWidth="1"/>
    <col min="1734" max="1734" width="20.140625" style="9" customWidth="1"/>
    <col min="1735" max="1735" width="24" style="9" customWidth="1"/>
    <col min="1736" max="1736" width="20.140625" style="9" customWidth="1"/>
    <col min="1737" max="1737" width="18.85546875" style="9" customWidth="1"/>
    <col min="1738" max="1739" width="13.7109375" style="9" customWidth="1"/>
    <col min="1740" max="1740" width="12" style="9" bestFit="1" customWidth="1"/>
    <col min="1741" max="1741" width="13.28515625" style="9" bestFit="1" customWidth="1"/>
    <col min="1742" max="1742" width="12.42578125" style="9" customWidth="1"/>
    <col min="1743" max="1743" width="15" style="9" customWidth="1"/>
    <col min="1744" max="1744" width="12.42578125" style="9" customWidth="1"/>
    <col min="1745" max="1745" width="13.7109375" style="9" customWidth="1"/>
    <col min="1746" max="1746" width="15" style="9" customWidth="1"/>
    <col min="1747" max="1747" width="16.28515625" style="9" customWidth="1"/>
    <col min="1748" max="1748" width="15" style="9" customWidth="1"/>
    <col min="1749" max="1749" width="13.7109375" style="9" customWidth="1"/>
    <col min="1750" max="1750" width="22.7109375" style="9" customWidth="1"/>
    <col min="1751" max="1753" width="24" style="9" customWidth="1"/>
    <col min="1754" max="1754" width="27.85546875" style="9" customWidth="1"/>
    <col min="1755" max="1755" width="11.140625" style="9" customWidth="1"/>
    <col min="1756" max="1756" width="18.85546875" style="9" customWidth="1"/>
    <col min="1757" max="1757" width="20.140625" style="9" customWidth="1"/>
    <col min="1758" max="1758" width="21.42578125" style="9" customWidth="1"/>
    <col min="1759" max="1759" width="16.28515625" style="9" customWidth="1"/>
    <col min="1760" max="1761" width="8.5703125" style="9" customWidth="1"/>
    <col min="1762" max="1762" width="16.28515625" style="9" customWidth="1"/>
    <col min="1763" max="1764" width="29.140625" style="9" customWidth="1"/>
    <col min="1765" max="1765" width="20.140625" style="9" customWidth="1"/>
    <col min="1766" max="1766" width="12.42578125" style="9" customWidth="1"/>
    <col min="1767" max="1767" width="17.5703125" style="9" customWidth="1"/>
    <col min="1768" max="1768" width="22.7109375" style="9" customWidth="1"/>
    <col min="1769" max="1769" width="12.42578125" style="9" customWidth="1"/>
    <col min="1770" max="1770" width="6" style="9" customWidth="1"/>
    <col min="1771" max="1771" width="21.42578125" style="9" customWidth="1"/>
    <col min="1772" max="1772" width="26.5703125" style="9" customWidth="1"/>
    <col min="1773" max="1773" width="7.28515625" style="9" customWidth="1"/>
    <col min="1774" max="1774" width="20.140625" style="9" customWidth="1"/>
    <col min="1775" max="1775" width="21.42578125" style="9" customWidth="1"/>
    <col min="1776" max="1777" width="17.5703125" style="9" customWidth="1"/>
    <col min="1778" max="1778" width="22.7109375" style="9" customWidth="1"/>
    <col min="1779" max="1779" width="20.140625" style="9" customWidth="1"/>
    <col min="1780" max="1782" width="15" style="9" customWidth="1"/>
    <col min="1783" max="1783" width="20.140625" style="9" customWidth="1"/>
    <col min="1784" max="1784" width="12.42578125" style="9" customWidth="1"/>
    <col min="1785" max="1785" width="17.5703125" style="9" customWidth="1"/>
    <col min="1786" max="1786" width="20.140625" style="9" customWidth="1"/>
    <col min="1787" max="1787" width="15" style="9" customWidth="1"/>
    <col min="1788" max="1788" width="17.5703125" style="9" customWidth="1"/>
    <col min="1789" max="1789" width="20.140625" style="9" customWidth="1"/>
    <col min="1790" max="1792" width="22.7109375" style="9" customWidth="1"/>
    <col min="1793" max="1807" width="16.28515625" style="9" customWidth="1"/>
    <col min="1808" max="1808" width="24" style="9" customWidth="1"/>
    <col min="1809" max="1809" width="20.140625" style="9" customWidth="1"/>
    <col min="1810" max="1811" width="22.7109375" style="9" customWidth="1"/>
    <col min="1812" max="1813" width="16.28515625" style="9" customWidth="1"/>
    <col min="1814" max="1816" width="20.140625" style="9" customWidth="1"/>
    <col min="1817" max="1819" width="13.7109375" style="9" customWidth="1"/>
    <col min="1820" max="1820" width="17.5703125" style="9" customWidth="1"/>
    <col min="1821" max="1821" width="18.85546875" style="9" customWidth="1"/>
    <col min="1822" max="1822" width="20.140625" style="9" customWidth="1"/>
    <col min="1823" max="1824" width="18.85546875" style="9" customWidth="1"/>
    <col min="1825" max="1825" width="13.7109375" style="9" customWidth="1"/>
    <col min="1826" max="1826" width="16.28515625" style="9" customWidth="1"/>
    <col min="1827" max="1827" width="12.42578125" style="9" customWidth="1"/>
    <col min="1828" max="1828" width="38.140625" style="9" customWidth="1"/>
    <col min="1829" max="1829" width="29.140625" style="9" customWidth="1"/>
    <col min="1830" max="1831" width="12.42578125" style="9" customWidth="1"/>
    <col min="1832" max="1833" width="13.7109375" style="9" customWidth="1"/>
    <col min="1834" max="1834" width="12.42578125" style="9" customWidth="1"/>
    <col min="1835" max="1835" width="24" style="9" customWidth="1"/>
    <col min="1836" max="1836" width="22.7109375" style="9" customWidth="1"/>
    <col min="1837" max="1837" width="24" style="9" customWidth="1"/>
    <col min="1838" max="1988" width="12.42578125" style="9" customWidth="1"/>
    <col min="1989" max="1989" width="21.42578125" style="9" customWidth="1"/>
    <col min="1990" max="1990" width="20.140625" style="9" customWidth="1"/>
    <col min="1991" max="1991" width="24" style="9" customWidth="1"/>
    <col min="1992" max="1992" width="20.140625" style="9" customWidth="1"/>
    <col min="1993" max="1993" width="18.85546875" style="9" customWidth="1"/>
    <col min="1994" max="1995" width="13.7109375" style="9" customWidth="1"/>
    <col min="1996" max="1996" width="12" style="9" bestFit="1" customWidth="1"/>
    <col min="1997" max="1997" width="13.28515625" style="9" bestFit="1" customWidth="1"/>
    <col min="1998" max="1998" width="12.42578125" style="9" customWidth="1"/>
    <col min="1999" max="1999" width="15" style="9" customWidth="1"/>
    <col min="2000" max="2000" width="12.42578125" style="9" customWidth="1"/>
    <col min="2001" max="2001" width="13.7109375" style="9" customWidth="1"/>
    <col min="2002" max="2002" width="15" style="9" customWidth="1"/>
    <col min="2003" max="2003" width="16.28515625" style="9" customWidth="1"/>
    <col min="2004" max="2004" width="15" style="9" customWidth="1"/>
    <col min="2005" max="2005" width="13.7109375" style="9" customWidth="1"/>
    <col min="2006" max="2006" width="22.7109375" style="9" customWidth="1"/>
    <col min="2007" max="2009" width="24" style="9" customWidth="1"/>
    <col min="2010" max="2010" width="27.85546875" style="9" customWidth="1"/>
    <col min="2011" max="2011" width="11.140625" style="9" customWidth="1"/>
    <col min="2012" max="2012" width="18.85546875" style="9" customWidth="1"/>
    <col min="2013" max="2013" width="20.140625" style="9" customWidth="1"/>
    <col min="2014" max="2014" width="21.42578125" style="9" customWidth="1"/>
    <col min="2015" max="2015" width="16.28515625" style="9" customWidth="1"/>
    <col min="2016" max="2017" width="8.5703125" style="9" customWidth="1"/>
    <col min="2018" max="2018" width="16.28515625" style="9" customWidth="1"/>
    <col min="2019" max="2020" width="29.140625" style="9" customWidth="1"/>
    <col min="2021" max="2021" width="20.140625" style="9" customWidth="1"/>
    <col min="2022" max="2022" width="12.42578125" style="9" customWidth="1"/>
    <col min="2023" max="2023" width="17.5703125" style="9" customWidth="1"/>
    <col min="2024" max="2024" width="22.7109375" style="9" customWidth="1"/>
    <col min="2025" max="2025" width="12.42578125" style="9" customWidth="1"/>
    <col min="2026" max="2026" width="6" style="9" customWidth="1"/>
    <col min="2027" max="2027" width="21.42578125" style="9" customWidth="1"/>
    <col min="2028" max="2028" width="26.5703125" style="9" customWidth="1"/>
    <col min="2029" max="2029" width="7.28515625" style="9" customWidth="1"/>
    <col min="2030" max="2030" width="20.140625" style="9" customWidth="1"/>
    <col min="2031" max="2031" width="21.42578125" style="9" customWidth="1"/>
    <col min="2032" max="2033" width="17.5703125" style="9" customWidth="1"/>
    <col min="2034" max="2034" width="22.7109375" style="9" customWidth="1"/>
    <col min="2035" max="2035" width="20.140625" style="9" customWidth="1"/>
    <col min="2036" max="2038" width="15" style="9" customWidth="1"/>
    <col min="2039" max="2039" width="20.140625" style="9" customWidth="1"/>
    <col min="2040" max="2040" width="12.42578125" style="9" customWidth="1"/>
    <col min="2041" max="2041" width="17.5703125" style="9" customWidth="1"/>
    <col min="2042" max="2042" width="20.140625" style="9" customWidth="1"/>
    <col min="2043" max="2043" width="15" style="9" customWidth="1"/>
    <col min="2044" max="2044" width="17.5703125" style="9" customWidth="1"/>
    <col min="2045" max="2045" width="20.140625" style="9" customWidth="1"/>
    <col min="2046" max="2048" width="22.7109375" style="9" customWidth="1"/>
    <col min="2049" max="2063" width="16.28515625" style="9" customWidth="1"/>
    <col min="2064" max="2064" width="24" style="9" customWidth="1"/>
    <col min="2065" max="2065" width="20.140625" style="9" customWidth="1"/>
    <col min="2066" max="2067" width="22.7109375" style="9" customWidth="1"/>
    <col min="2068" max="2069" width="16.28515625" style="9" customWidth="1"/>
    <col min="2070" max="2072" width="20.140625" style="9" customWidth="1"/>
    <col min="2073" max="2075" width="13.7109375" style="9" customWidth="1"/>
    <col min="2076" max="2076" width="17.5703125" style="9" customWidth="1"/>
    <col min="2077" max="2077" width="18.85546875" style="9" customWidth="1"/>
    <col min="2078" max="2078" width="20.140625" style="9" customWidth="1"/>
    <col min="2079" max="2080" width="18.85546875" style="9" customWidth="1"/>
    <col min="2081" max="2081" width="13.7109375" style="9" customWidth="1"/>
    <col min="2082" max="2082" width="16.28515625" style="9" customWidth="1"/>
    <col min="2083" max="2083" width="12.42578125" style="9" customWidth="1"/>
    <col min="2084" max="2084" width="38.140625" style="9" customWidth="1"/>
    <col min="2085" max="2085" width="29.140625" style="9" customWidth="1"/>
    <col min="2086" max="2087" width="12.42578125" style="9" customWidth="1"/>
    <col min="2088" max="2089" width="13.7109375" style="9" customWidth="1"/>
    <col min="2090" max="2090" width="12.42578125" style="9" customWidth="1"/>
    <col min="2091" max="2091" width="24" style="9" customWidth="1"/>
    <col min="2092" max="2092" width="22.7109375" style="9" customWidth="1"/>
    <col min="2093" max="2093" width="24" style="9" customWidth="1"/>
    <col min="2094" max="2244" width="12.42578125" style="9" customWidth="1"/>
    <col min="2245" max="2245" width="21.42578125" style="9" customWidth="1"/>
    <col min="2246" max="2246" width="20.140625" style="9" customWidth="1"/>
    <col min="2247" max="2247" width="24" style="9" customWidth="1"/>
    <col min="2248" max="2248" width="20.140625" style="9" customWidth="1"/>
    <col min="2249" max="2249" width="18.85546875" style="9" customWidth="1"/>
    <col min="2250" max="2251" width="13.7109375" style="9" customWidth="1"/>
    <col min="2252" max="2252" width="12" style="9" bestFit="1" customWidth="1"/>
    <col min="2253" max="2253" width="13.28515625" style="9" bestFit="1" customWidth="1"/>
    <col min="2254" max="2254" width="12.42578125" style="9" customWidth="1"/>
    <col min="2255" max="2255" width="15" style="9" customWidth="1"/>
    <col min="2256" max="2256" width="12.42578125" style="9" customWidth="1"/>
    <col min="2257" max="2257" width="13.7109375" style="9" customWidth="1"/>
    <col min="2258" max="2258" width="15" style="9" customWidth="1"/>
    <col min="2259" max="2259" width="16.28515625" style="9" customWidth="1"/>
    <col min="2260" max="2260" width="15" style="9" customWidth="1"/>
    <col min="2261" max="2261" width="13.7109375" style="9" customWidth="1"/>
    <col min="2262" max="2262" width="22.7109375" style="9" customWidth="1"/>
    <col min="2263" max="2265" width="24" style="9" customWidth="1"/>
    <col min="2266" max="2266" width="27.85546875" style="9" customWidth="1"/>
    <col min="2267" max="2267" width="11.140625" style="9" customWidth="1"/>
    <col min="2268" max="2268" width="18.85546875" style="9" customWidth="1"/>
    <col min="2269" max="2269" width="20.140625" style="9" customWidth="1"/>
    <col min="2270" max="2270" width="21.42578125" style="9" customWidth="1"/>
    <col min="2271" max="2271" width="16.28515625" style="9" customWidth="1"/>
    <col min="2272" max="2273" width="8.5703125" style="9" customWidth="1"/>
    <col min="2274" max="2274" width="16.28515625" style="9" customWidth="1"/>
    <col min="2275" max="2276" width="29.140625" style="9" customWidth="1"/>
    <col min="2277" max="2277" width="20.140625" style="9" customWidth="1"/>
    <col min="2278" max="2278" width="12.42578125" style="9" customWidth="1"/>
    <col min="2279" max="2279" width="17.5703125" style="9" customWidth="1"/>
    <col min="2280" max="2280" width="22.7109375" style="9" customWidth="1"/>
    <col min="2281" max="2281" width="12.42578125" style="9" customWidth="1"/>
    <col min="2282" max="2282" width="6" style="9" customWidth="1"/>
    <col min="2283" max="2283" width="21.42578125" style="9" customWidth="1"/>
    <col min="2284" max="2284" width="26.5703125" style="9" customWidth="1"/>
    <col min="2285" max="2285" width="7.28515625" style="9" customWidth="1"/>
    <col min="2286" max="2286" width="20.140625" style="9" customWidth="1"/>
    <col min="2287" max="2287" width="21.42578125" style="9" customWidth="1"/>
    <col min="2288" max="2289" width="17.5703125" style="9" customWidth="1"/>
    <col min="2290" max="2290" width="22.7109375" style="9" customWidth="1"/>
    <col min="2291" max="2291" width="20.140625" style="9" customWidth="1"/>
    <col min="2292" max="2294" width="15" style="9" customWidth="1"/>
    <col min="2295" max="2295" width="20.140625" style="9" customWidth="1"/>
    <col min="2296" max="2296" width="12.42578125" style="9" customWidth="1"/>
    <col min="2297" max="2297" width="17.5703125" style="9" customWidth="1"/>
    <col min="2298" max="2298" width="20.140625" style="9" customWidth="1"/>
    <col min="2299" max="2299" width="15" style="9" customWidth="1"/>
    <col min="2300" max="2300" width="17.5703125" style="9" customWidth="1"/>
    <col min="2301" max="2301" width="20.140625" style="9" customWidth="1"/>
    <col min="2302" max="2304" width="22.7109375" style="9" customWidth="1"/>
    <col min="2305" max="2319" width="16.28515625" style="9" customWidth="1"/>
    <col min="2320" max="2320" width="24" style="9" customWidth="1"/>
    <col min="2321" max="2321" width="20.140625" style="9" customWidth="1"/>
    <col min="2322" max="2323" width="22.7109375" style="9" customWidth="1"/>
    <col min="2324" max="2325" width="16.28515625" style="9" customWidth="1"/>
    <col min="2326" max="2328" width="20.140625" style="9" customWidth="1"/>
    <col min="2329" max="2331" width="13.7109375" style="9" customWidth="1"/>
    <col min="2332" max="2332" width="17.5703125" style="9" customWidth="1"/>
    <col min="2333" max="2333" width="18.85546875" style="9" customWidth="1"/>
    <col min="2334" max="2334" width="20.140625" style="9" customWidth="1"/>
    <col min="2335" max="2336" width="18.85546875" style="9" customWidth="1"/>
    <col min="2337" max="2337" width="13.7109375" style="9" customWidth="1"/>
    <col min="2338" max="2338" width="16.28515625" style="9" customWidth="1"/>
    <col min="2339" max="2339" width="12.42578125" style="9" customWidth="1"/>
    <col min="2340" max="2340" width="38.140625" style="9" customWidth="1"/>
    <col min="2341" max="2341" width="29.140625" style="9" customWidth="1"/>
    <col min="2342" max="2343" width="12.42578125" style="9" customWidth="1"/>
    <col min="2344" max="2345" width="13.7109375" style="9" customWidth="1"/>
    <col min="2346" max="2346" width="12.42578125" style="9" customWidth="1"/>
    <col min="2347" max="2347" width="24" style="9" customWidth="1"/>
    <col min="2348" max="2348" width="22.7109375" style="9" customWidth="1"/>
    <col min="2349" max="2349" width="24" style="9" customWidth="1"/>
    <col min="2350" max="2500" width="12.42578125" style="9" customWidth="1"/>
    <col min="2501" max="2501" width="21.42578125" style="9" customWidth="1"/>
    <col min="2502" max="2502" width="20.140625" style="9" customWidth="1"/>
    <col min="2503" max="2503" width="24" style="9" customWidth="1"/>
    <col min="2504" max="2504" width="20.140625" style="9" customWidth="1"/>
    <col min="2505" max="2505" width="18.85546875" style="9" customWidth="1"/>
    <col min="2506" max="2507" width="13.7109375" style="9" customWidth="1"/>
    <col min="2508" max="2508" width="12" style="9" bestFit="1" customWidth="1"/>
    <col min="2509" max="2509" width="13.28515625" style="9" bestFit="1" customWidth="1"/>
    <col min="2510" max="2510" width="12.42578125" style="9" customWidth="1"/>
    <col min="2511" max="2511" width="15" style="9" customWidth="1"/>
    <col min="2512" max="2512" width="12.42578125" style="9" customWidth="1"/>
    <col min="2513" max="2513" width="13.7109375" style="9" customWidth="1"/>
    <col min="2514" max="2514" width="15" style="9" customWidth="1"/>
    <col min="2515" max="2515" width="16.28515625" style="9" customWidth="1"/>
    <col min="2516" max="2516" width="15" style="9" customWidth="1"/>
    <col min="2517" max="2517" width="13.7109375" style="9" customWidth="1"/>
    <col min="2518" max="2518" width="22.7109375" style="9" customWidth="1"/>
    <col min="2519" max="2521" width="24" style="9" customWidth="1"/>
    <col min="2522" max="2522" width="27.85546875" style="9" customWidth="1"/>
    <col min="2523" max="2523" width="11.140625" style="9" customWidth="1"/>
    <col min="2524" max="2524" width="18.85546875" style="9" customWidth="1"/>
    <col min="2525" max="2525" width="20.140625" style="9" customWidth="1"/>
    <col min="2526" max="2526" width="21.42578125" style="9" customWidth="1"/>
    <col min="2527" max="2527" width="16.28515625" style="9" customWidth="1"/>
    <col min="2528" max="2529" width="8.5703125" style="9" customWidth="1"/>
    <col min="2530" max="2530" width="16.28515625" style="9" customWidth="1"/>
    <col min="2531" max="2532" width="29.140625" style="9" customWidth="1"/>
    <col min="2533" max="2533" width="20.140625" style="9" customWidth="1"/>
    <col min="2534" max="2534" width="12.42578125" style="9" customWidth="1"/>
    <col min="2535" max="2535" width="17.5703125" style="9" customWidth="1"/>
    <col min="2536" max="2536" width="22.7109375" style="9" customWidth="1"/>
    <col min="2537" max="2537" width="12.42578125" style="9" customWidth="1"/>
    <col min="2538" max="2538" width="6" style="9" customWidth="1"/>
    <col min="2539" max="2539" width="21.42578125" style="9" customWidth="1"/>
    <col min="2540" max="2540" width="26.5703125" style="9" customWidth="1"/>
    <col min="2541" max="2541" width="7.28515625" style="9" customWidth="1"/>
    <col min="2542" max="2542" width="20.140625" style="9" customWidth="1"/>
    <col min="2543" max="2543" width="21.42578125" style="9" customWidth="1"/>
    <col min="2544" max="2545" width="17.5703125" style="9" customWidth="1"/>
    <col min="2546" max="2546" width="22.7109375" style="9" customWidth="1"/>
    <col min="2547" max="2547" width="20.140625" style="9" customWidth="1"/>
    <col min="2548" max="2550" width="15" style="9" customWidth="1"/>
    <col min="2551" max="2551" width="20.140625" style="9" customWidth="1"/>
    <col min="2552" max="2552" width="12.42578125" style="9" customWidth="1"/>
    <col min="2553" max="2553" width="17.5703125" style="9" customWidth="1"/>
    <col min="2554" max="2554" width="20.140625" style="9" customWidth="1"/>
    <col min="2555" max="2555" width="15" style="9" customWidth="1"/>
    <col min="2556" max="2556" width="17.5703125" style="9" customWidth="1"/>
    <col min="2557" max="2557" width="20.140625" style="9" customWidth="1"/>
    <col min="2558" max="2560" width="22.7109375" style="9" customWidth="1"/>
    <col min="2561" max="2575" width="16.28515625" style="9" customWidth="1"/>
    <col min="2576" max="2576" width="24" style="9" customWidth="1"/>
    <col min="2577" max="2577" width="20.140625" style="9" customWidth="1"/>
    <col min="2578" max="2579" width="22.7109375" style="9" customWidth="1"/>
    <col min="2580" max="2581" width="16.28515625" style="9" customWidth="1"/>
    <col min="2582" max="2584" width="20.140625" style="9" customWidth="1"/>
    <col min="2585" max="2587" width="13.7109375" style="9" customWidth="1"/>
    <col min="2588" max="2588" width="17.5703125" style="9" customWidth="1"/>
    <col min="2589" max="2589" width="18.85546875" style="9" customWidth="1"/>
    <col min="2590" max="2590" width="20.140625" style="9" customWidth="1"/>
    <col min="2591" max="2592" width="18.85546875" style="9" customWidth="1"/>
    <col min="2593" max="2593" width="13.7109375" style="9" customWidth="1"/>
    <col min="2594" max="2594" width="16.28515625" style="9" customWidth="1"/>
    <col min="2595" max="2595" width="12.42578125" style="9" customWidth="1"/>
    <col min="2596" max="2596" width="38.140625" style="9" customWidth="1"/>
    <col min="2597" max="2597" width="29.140625" style="9" customWidth="1"/>
    <col min="2598" max="2599" width="12.42578125" style="9" customWidth="1"/>
    <col min="2600" max="2601" width="13.7109375" style="9" customWidth="1"/>
    <col min="2602" max="2602" width="12.42578125" style="9" customWidth="1"/>
    <col min="2603" max="2603" width="24" style="9" customWidth="1"/>
    <col min="2604" max="2604" width="22.7109375" style="9" customWidth="1"/>
    <col min="2605" max="2605" width="24" style="9" customWidth="1"/>
    <col min="2606" max="2756" width="12.42578125" style="9" customWidth="1"/>
    <col min="2757" max="2757" width="21.42578125" style="9" customWidth="1"/>
    <col min="2758" max="2758" width="20.140625" style="9" customWidth="1"/>
    <col min="2759" max="2759" width="24" style="9" customWidth="1"/>
    <col min="2760" max="2760" width="20.140625" style="9" customWidth="1"/>
    <col min="2761" max="2761" width="18.85546875" style="9" customWidth="1"/>
    <col min="2762" max="2763" width="13.7109375" style="9" customWidth="1"/>
    <col min="2764" max="2764" width="12" style="9" bestFit="1" customWidth="1"/>
    <col min="2765" max="2765" width="13.28515625" style="9" bestFit="1" customWidth="1"/>
    <col min="2766" max="2766" width="12.42578125" style="9" customWidth="1"/>
    <col min="2767" max="2767" width="15" style="9" customWidth="1"/>
    <col min="2768" max="2768" width="12.42578125" style="9" customWidth="1"/>
    <col min="2769" max="2769" width="13.7109375" style="9" customWidth="1"/>
    <col min="2770" max="2770" width="15" style="9" customWidth="1"/>
    <col min="2771" max="2771" width="16.28515625" style="9" customWidth="1"/>
    <col min="2772" max="2772" width="15" style="9" customWidth="1"/>
    <col min="2773" max="2773" width="13.7109375" style="9" customWidth="1"/>
    <col min="2774" max="2774" width="22.7109375" style="9" customWidth="1"/>
    <col min="2775" max="2777" width="24" style="9" customWidth="1"/>
    <col min="2778" max="2778" width="27.85546875" style="9" customWidth="1"/>
    <col min="2779" max="2779" width="11.140625" style="9" customWidth="1"/>
    <col min="2780" max="2780" width="18.85546875" style="9" customWidth="1"/>
    <col min="2781" max="2781" width="20.140625" style="9" customWidth="1"/>
    <col min="2782" max="2782" width="21.42578125" style="9" customWidth="1"/>
    <col min="2783" max="2783" width="16.28515625" style="9" customWidth="1"/>
    <col min="2784" max="2785" width="8.5703125" style="9" customWidth="1"/>
    <col min="2786" max="2786" width="16.28515625" style="9" customWidth="1"/>
    <col min="2787" max="2788" width="29.140625" style="9" customWidth="1"/>
    <col min="2789" max="2789" width="20.140625" style="9" customWidth="1"/>
    <col min="2790" max="2790" width="12.42578125" style="9" customWidth="1"/>
    <col min="2791" max="2791" width="17.5703125" style="9" customWidth="1"/>
    <col min="2792" max="2792" width="22.7109375" style="9" customWidth="1"/>
    <col min="2793" max="2793" width="12.42578125" style="9" customWidth="1"/>
    <col min="2794" max="2794" width="6" style="9" customWidth="1"/>
    <col min="2795" max="2795" width="21.42578125" style="9" customWidth="1"/>
    <col min="2796" max="2796" width="26.5703125" style="9" customWidth="1"/>
    <col min="2797" max="2797" width="7.28515625" style="9" customWidth="1"/>
    <col min="2798" max="2798" width="20.140625" style="9" customWidth="1"/>
    <col min="2799" max="2799" width="21.42578125" style="9" customWidth="1"/>
    <col min="2800" max="2801" width="17.5703125" style="9" customWidth="1"/>
    <col min="2802" max="2802" width="22.7109375" style="9" customWidth="1"/>
    <col min="2803" max="2803" width="20.140625" style="9" customWidth="1"/>
    <col min="2804" max="2806" width="15" style="9" customWidth="1"/>
    <col min="2807" max="2807" width="20.140625" style="9" customWidth="1"/>
    <col min="2808" max="2808" width="12.42578125" style="9" customWidth="1"/>
    <col min="2809" max="2809" width="17.5703125" style="9" customWidth="1"/>
    <col min="2810" max="2810" width="20.140625" style="9" customWidth="1"/>
    <col min="2811" max="2811" width="15" style="9" customWidth="1"/>
    <col min="2812" max="2812" width="17.5703125" style="9" customWidth="1"/>
    <col min="2813" max="2813" width="20.140625" style="9" customWidth="1"/>
    <col min="2814" max="2816" width="22.7109375" style="9" customWidth="1"/>
    <col min="2817" max="2831" width="16.28515625" style="9" customWidth="1"/>
    <col min="2832" max="2832" width="24" style="9" customWidth="1"/>
    <col min="2833" max="2833" width="20.140625" style="9" customWidth="1"/>
    <col min="2834" max="2835" width="22.7109375" style="9" customWidth="1"/>
    <col min="2836" max="2837" width="16.28515625" style="9" customWidth="1"/>
    <col min="2838" max="2840" width="20.140625" style="9" customWidth="1"/>
    <col min="2841" max="2843" width="13.7109375" style="9" customWidth="1"/>
    <col min="2844" max="2844" width="17.5703125" style="9" customWidth="1"/>
    <col min="2845" max="2845" width="18.85546875" style="9" customWidth="1"/>
    <col min="2846" max="2846" width="20.140625" style="9" customWidth="1"/>
    <col min="2847" max="2848" width="18.85546875" style="9" customWidth="1"/>
    <col min="2849" max="2849" width="13.7109375" style="9" customWidth="1"/>
    <col min="2850" max="2850" width="16.28515625" style="9" customWidth="1"/>
    <col min="2851" max="2851" width="12.42578125" style="9" customWidth="1"/>
    <col min="2852" max="2852" width="38.140625" style="9" customWidth="1"/>
    <col min="2853" max="2853" width="29.140625" style="9" customWidth="1"/>
    <col min="2854" max="2855" width="12.42578125" style="9" customWidth="1"/>
    <col min="2856" max="2857" width="13.7109375" style="9" customWidth="1"/>
    <col min="2858" max="2858" width="12.42578125" style="9" customWidth="1"/>
    <col min="2859" max="2859" width="24" style="9" customWidth="1"/>
    <col min="2860" max="2860" width="22.7109375" style="9" customWidth="1"/>
    <col min="2861" max="2861" width="24" style="9" customWidth="1"/>
    <col min="2862" max="3012" width="12.42578125" style="9" customWidth="1"/>
    <col min="3013" max="3013" width="21.42578125" style="9" customWidth="1"/>
    <col min="3014" max="3014" width="20.140625" style="9" customWidth="1"/>
    <col min="3015" max="3015" width="24" style="9" customWidth="1"/>
    <col min="3016" max="3016" width="20.140625" style="9" customWidth="1"/>
    <col min="3017" max="3017" width="18.85546875" style="9" customWidth="1"/>
    <col min="3018" max="3019" width="13.7109375" style="9" customWidth="1"/>
    <col min="3020" max="3020" width="12" style="9" bestFit="1" customWidth="1"/>
    <col min="3021" max="3021" width="13.28515625" style="9" bestFit="1" customWidth="1"/>
    <col min="3022" max="3022" width="12.42578125" style="9" customWidth="1"/>
    <col min="3023" max="3023" width="15" style="9" customWidth="1"/>
    <col min="3024" max="3024" width="12.42578125" style="9" customWidth="1"/>
    <col min="3025" max="3025" width="13.7109375" style="9" customWidth="1"/>
    <col min="3026" max="3026" width="15" style="9" customWidth="1"/>
    <col min="3027" max="3027" width="16.28515625" style="9" customWidth="1"/>
    <col min="3028" max="3028" width="15" style="9" customWidth="1"/>
    <col min="3029" max="3029" width="13.7109375" style="9" customWidth="1"/>
    <col min="3030" max="3030" width="22.7109375" style="9" customWidth="1"/>
    <col min="3031" max="3033" width="24" style="9" customWidth="1"/>
    <col min="3034" max="3034" width="27.85546875" style="9" customWidth="1"/>
    <col min="3035" max="3035" width="11.140625" style="9" customWidth="1"/>
    <col min="3036" max="3036" width="18.85546875" style="9" customWidth="1"/>
    <col min="3037" max="3037" width="20.140625" style="9" customWidth="1"/>
    <col min="3038" max="3038" width="21.42578125" style="9" customWidth="1"/>
    <col min="3039" max="3039" width="16.28515625" style="9" customWidth="1"/>
    <col min="3040" max="3041" width="8.5703125" style="9" customWidth="1"/>
    <col min="3042" max="3042" width="16.28515625" style="9" customWidth="1"/>
    <col min="3043" max="3044" width="29.140625" style="9" customWidth="1"/>
    <col min="3045" max="3045" width="20.140625" style="9" customWidth="1"/>
    <col min="3046" max="3046" width="12.42578125" style="9" customWidth="1"/>
    <col min="3047" max="3047" width="17.5703125" style="9" customWidth="1"/>
    <col min="3048" max="3048" width="22.7109375" style="9" customWidth="1"/>
    <col min="3049" max="3049" width="12.42578125" style="9" customWidth="1"/>
    <col min="3050" max="3050" width="6" style="9" customWidth="1"/>
    <col min="3051" max="3051" width="21.42578125" style="9" customWidth="1"/>
    <col min="3052" max="3052" width="26.5703125" style="9" customWidth="1"/>
    <col min="3053" max="3053" width="7.28515625" style="9" customWidth="1"/>
    <col min="3054" max="3054" width="20.140625" style="9" customWidth="1"/>
    <col min="3055" max="3055" width="21.42578125" style="9" customWidth="1"/>
    <col min="3056" max="3057" width="17.5703125" style="9" customWidth="1"/>
    <col min="3058" max="3058" width="22.7109375" style="9" customWidth="1"/>
    <col min="3059" max="3059" width="20.140625" style="9" customWidth="1"/>
    <col min="3060" max="3062" width="15" style="9" customWidth="1"/>
    <col min="3063" max="3063" width="20.140625" style="9" customWidth="1"/>
    <col min="3064" max="3064" width="12.42578125" style="9" customWidth="1"/>
    <col min="3065" max="3065" width="17.5703125" style="9" customWidth="1"/>
    <col min="3066" max="3066" width="20.140625" style="9" customWidth="1"/>
    <col min="3067" max="3067" width="15" style="9" customWidth="1"/>
    <col min="3068" max="3068" width="17.5703125" style="9" customWidth="1"/>
    <col min="3069" max="3069" width="20.140625" style="9" customWidth="1"/>
    <col min="3070" max="3072" width="22.7109375" style="9" customWidth="1"/>
    <col min="3073" max="3087" width="16.28515625" style="9" customWidth="1"/>
    <col min="3088" max="3088" width="24" style="9" customWidth="1"/>
    <col min="3089" max="3089" width="20.140625" style="9" customWidth="1"/>
    <col min="3090" max="3091" width="22.7109375" style="9" customWidth="1"/>
    <col min="3092" max="3093" width="16.28515625" style="9" customWidth="1"/>
    <col min="3094" max="3096" width="20.140625" style="9" customWidth="1"/>
    <col min="3097" max="3099" width="13.7109375" style="9" customWidth="1"/>
    <col min="3100" max="3100" width="17.5703125" style="9" customWidth="1"/>
    <col min="3101" max="3101" width="18.85546875" style="9" customWidth="1"/>
    <col min="3102" max="3102" width="20.140625" style="9" customWidth="1"/>
    <col min="3103" max="3104" width="18.85546875" style="9" customWidth="1"/>
    <col min="3105" max="3105" width="13.7109375" style="9" customWidth="1"/>
    <col min="3106" max="3106" width="16.28515625" style="9" customWidth="1"/>
    <col min="3107" max="3107" width="12.42578125" style="9" customWidth="1"/>
    <col min="3108" max="3108" width="38.140625" style="9" customWidth="1"/>
    <col min="3109" max="3109" width="29.140625" style="9" customWidth="1"/>
    <col min="3110" max="3111" width="12.42578125" style="9" customWidth="1"/>
    <col min="3112" max="3113" width="13.7109375" style="9" customWidth="1"/>
    <col min="3114" max="3114" width="12.42578125" style="9" customWidth="1"/>
    <col min="3115" max="3115" width="24" style="9" customWidth="1"/>
    <col min="3116" max="3116" width="22.7109375" style="9" customWidth="1"/>
    <col min="3117" max="3117" width="24" style="9" customWidth="1"/>
    <col min="3118" max="3268" width="12.42578125" style="9" customWidth="1"/>
    <col min="3269" max="3269" width="21.42578125" style="9" customWidth="1"/>
    <col min="3270" max="3270" width="20.140625" style="9" customWidth="1"/>
    <col min="3271" max="3271" width="24" style="9" customWidth="1"/>
    <col min="3272" max="3272" width="20.140625" style="9" customWidth="1"/>
    <col min="3273" max="3273" width="18.85546875" style="9" customWidth="1"/>
    <col min="3274" max="3275" width="13.7109375" style="9" customWidth="1"/>
    <col min="3276" max="3276" width="12" style="9" bestFit="1" customWidth="1"/>
    <col min="3277" max="3277" width="13.28515625" style="9" bestFit="1" customWidth="1"/>
    <col min="3278" max="3278" width="12.42578125" style="9" customWidth="1"/>
    <col min="3279" max="3279" width="15" style="9" customWidth="1"/>
    <col min="3280" max="3280" width="12.42578125" style="9" customWidth="1"/>
    <col min="3281" max="3281" width="13.7109375" style="9" customWidth="1"/>
    <col min="3282" max="3282" width="15" style="9" customWidth="1"/>
    <col min="3283" max="3283" width="16.28515625" style="9" customWidth="1"/>
    <col min="3284" max="3284" width="15" style="9" customWidth="1"/>
    <col min="3285" max="3285" width="13.7109375" style="9" customWidth="1"/>
    <col min="3286" max="3286" width="22.7109375" style="9" customWidth="1"/>
    <col min="3287" max="3289" width="24" style="9" customWidth="1"/>
    <col min="3290" max="3290" width="27.85546875" style="9" customWidth="1"/>
    <col min="3291" max="3291" width="11.140625" style="9" customWidth="1"/>
    <col min="3292" max="3292" width="18.85546875" style="9" customWidth="1"/>
    <col min="3293" max="3293" width="20.140625" style="9" customWidth="1"/>
    <col min="3294" max="3294" width="21.42578125" style="9" customWidth="1"/>
    <col min="3295" max="3295" width="16.28515625" style="9" customWidth="1"/>
    <col min="3296" max="3297" width="8.5703125" style="9" customWidth="1"/>
    <col min="3298" max="3298" width="16.28515625" style="9" customWidth="1"/>
    <col min="3299" max="3300" width="29.140625" style="9" customWidth="1"/>
    <col min="3301" max="3301" width="20.140625" style="9" customWidth="1"/>
    <col min="3302" max="3302" width="12.42578125" style="9" customWidth="1"/>
    <col min="3303" max="3303" width="17.5703125" style="9" customWidth="1"/>
    <col min="3304" max="3304" width="22.7109375" style="9" customWidth="1"/>
    <col min="3305" max="3305" width="12.42578125" style="9" customWidth="1"/>
    <col min="3306" max="3306" width="6" style="9" customWidth="1"/>
    <col min="3307" max="3307" width="21.42578125" style="9" customWidth="1"/>
    <col min="3308" max="3308" width="26.5703125" style="9" customWidth="1"/>
    <col min="3309" max="3309" width="7.28515625" style="9" customWidth="1"/>
    <col min="3310" max="3310" width="20.140625" style="9" customWidth="1"/>
    <col min="3311" max="3311" width="21.42578125" style="9" customWidth="1"/>
    <col min="3312" max="3313" width="17.5703125" style="9" customWidth="1"/>
    <col min="3314" max="3314" width="22.7109375" style="9" customWidth="1"/>
    <col min="3315" max="3315" width="20.140625" style="9" customWidth="1"/>
    <col min="3316" max="3318" width="15" style="9" customWidth="1"/>
    <col min="3319" max="3319" width="20.140625" style="9" customWidth="1"/>
    <col min="3320" max="3320" width="12.42578125" style="9" customWidth="1"/>
    <col min="3321" max="3321" width="17.5703125" style="9" customWidth="1"/>
    <col min="3322" max="3322" width="20.140625" style="9" customWidth="1"/>
    <col min="3323" max="3323" width="15" style="9" customWidth="1"/>
    <col min="3324" max="3324" width="17.5703125" style="9" customWidth="1"/>
    <col min="3325" max="3325" width="20.140625" style="9" customWidth="1"/>
    <col min="3326" max="3328" width="22.7109375" style="9" customWidth="1"/>
    <col min="3329" max="3343" width="16.28515625" style="9" customWidth="1"/>
    <col min="3344" max="3344" width="24" style="9" customWidth="1"/>
    <col min="3345" max="3345" width="20.140625" style="9" customWidth="1"/>
    <col min="3346" max="3347" width="22.7109375" style="9" customWidth="1"/>
    <col min="3348" max="3349" width="16.28515625" style="9" customWidth="1"/>
    <col min="3350" max="3352" width="20.140625" style="9" customWidth="1"/>
    <col min="3353" max="3355" width="13.7109375" style="9" customWidth="1"/>
    <col min="3356" max="3356" width="17.5703125" style="9" customWidth="1"/>
    <col min="3357" max="3357" width="18.85546875" style="9" customWidth="1"/>
    <col min="3358" max="3358" width="20.140625" style="9" customWidth="1"/>
    <col min="3359" max="3360" width="18.85546875" style="9" customWidth="1"/>
    <col min="3361" max="3361" width="13.7109375" style="9" customWidth="1"/>
    <col min="3362" max="3362" width="16.28515625" style="9" customWidth="1"/>
    <col min="3363" max="3363" width="12.42578125" style="9" customWidth="1"/>
    <col min="3364" max="3364" width="38.140625" style="9" customWidth="1"/>
    <col min="3365" max="3365" width="29.140625" style="9" customWidth="1"/>
    <col min="3366" max="3367" width="12.42578125" style="9" customWidth="1"/>
    <col min="3368" max="3369" width="13.7109375" style="9" customWidth="1"/>
    <col min="3370" max="3370" width="12.42578125" style="9" customWidth="1"/>
    <col min="3371" max="3371" width="24" style="9" customWidth="1"/>
    <col min="3372" max="3372" width="22.7109375" style="9" customWidth="1"/>
    <col min="3373" max="3373" width="24" style="9" customWidth="1"/>
    <col min="3374" max="3524" width="12.42578125" style="9" customWidth="1"/>
    <col min="3525" max="3525" width="21.42578125" style="9" customWidth="1"/>
    <col min="3526" max="3526" width="20.140625" style="9" customWidth="1"/>
    <col min="3527" max="3527" width="24" style="9" customWidth="1"/>
    <col min="3528" max="3528" width="20.140625" style="9" customWidth="1"/>
    <col min="3529" max="3529" width="18.85546875" style="9" customWidth="1"/>
    <col min="3530" max="3531" width="13.7109375" style="9" customWidth="1"/>
    <col min="3532" max="3532" width="12" style="9" bestFit="1" customWidth="1"/>
    <col min="3533" max="3533" width="13.28515625" style="9" bestFit="1" customWidth="1"/>
    <col min="3534" max="3534" width="12.42578125" style="9" customWidth="1"/>
    <col min="3535" max="3535" width="15" style="9" customWidth="1"/>
    <col min="3536" max="3536" width="12.42578125" style="9" customWidth="1"/>
    <col min="3537" max="3537" width="13.7109375" style="9" customWidth="1"/>
    <col min="3538" max="3538" width="15" style="9" customWidth="1"/>
    <col min="3539" max="3539" width="16.28515625" style="9" customWidth="1"/>
    <col min="3540" max="3540" width="15" style="9" customWidth="1"/>
    <col min="3541" max="3541" width="13.7109375" style="9" customWidth="1"/>
    <col min="3542" max="3542" width="22.7109375" style="9" customWidth="1"/>
    <col min="3543" max="3545" width="24" style="9" customWidth="1"/>
    <col min="3546" max="3546" width="27.85546875" style="9" customWidth="1"/>
    <col min="3547" max="3547" width="11.140625" style="9" customWidth="1"/>
    <col min="3548" max="3548" width="18.85546875" style="9" customWidth="1"/>
    <col min="3549" max="3549" width="20.140625" style="9" customWidth="1"/>
    <col min="3550" max="3550" width="21.42578125" style="9" customWidth="1"/>
    <col min="3551" max="3551" width="16.28515625" style="9" customWidth="1"/>
    <col min="3552" max="3553" width="8.5703125" style="9" customWidth="1"/>
    <col min="3554" max="3554" width="16.28515625" style="9" customWidth="1"/>
    <col min="3555" max="3556" width="29.140625" style="9" customWidth="1"/>
    <col min="3557" max="3557" width="20.140625" style="9" customWidth="1"/>
    <col min="3558" max="3558" width="12.42578125" style="9" customWidth="1"/>
    <col min="3559" max="3559" width="17.5703125" style="9" customWidth="1"/>
    <col min="3560" max="3560" width="22.7109375" style="9" customWidth="1"/>
    <col min="3561" max="3561" width="12.42578125" style="9" customWidth="1"/>
    <col min="3562" max="3562" width="6" style="9" customWidth="1"/>
    <col min="3563" max="3563" width="21.42578125" style="9" customWidth="1"/>
    <col min="3564" max="3564" width="26.5703125" style="9" customWidth="1"/>
    <col min="3565" max="3565" width="7.28515625" style="9" customWidth="1"/>
    <col min="3566" max="3566" width="20.140625" style="9" customWidth="1"/>
    <col min="3567" max="3567" width="21.42578125" style="9" customWidth="1"/>
    <col min="3568" max="3569" width="17.5703125" style="9" customWidth="1"/>
    <col min="3570" max="3570" width="22.7109375" style="9" customWidth="1"/>
    <col min="3571" max="3571" width="20.140625" style="9" customWidth="1"/>
    <col min="3572" max="3574" width="15" style="9" customWidth="1"/>
    <col min="3575" max="3575" width="20.140625" style="9" customWidth="1"/>
    <col min="3576" max="3576" width="12.42578125" style="9" customWidth="1"/>
    <col min="3577" max="3577" width="17.5703125" style="9" customWidth="1"/>
    <col min="3578" max="3578" width="20.140625" style="9" customWidth="1"/>
    <col min="3579" max="3579" width="15" style="9" customWidth="1"/>
    <col min="3580" max="3580" width="17.5703125" style="9" customWidth="1"/>
    <col min="3581" max="3581" width="20.140625" style="9" customWidth="1"/>
    <col min="3582" max="3584" width="22.7109375" style="9" customWidth="1"/>
    <col min="3585" max="3599" width="16.28515625" style="9" customWidth="1"/>
    <col min="3600" max="3600" width="24" style="9" customWidth="1"/>
    <col min="3601" max="3601" width="20.140625" style="9" customWidth="1"/>
    <col min="3602" max="3603" width="22.7109375" style="9" customWidth="1"/>
    <col min="3604" max="3605" width="16.28515625" style="9" customWidth="1"/>
    <col min="3606" max="3608" width="20.140625" style="9" customWidth="1"/>
    <col min="3609" max="3611" width="13.7109375" style="9" customWidth="1"/>
    <col min="3612" max="3612" width="17.5703125" style="9" customWidth="1"/>
    <col min="3613" max="3613" width="18.85546875" style="9" customWidth="1"/>
    <col min="3614" max="3614" width="20.140625" style="9" customWidth="1"/>
    <col min="3615" max="3616" width="18.85546875" style="9" customWidth="1"/>
    <col min="3617" max="3617" width="13.7109375" style="9" customWidth="1"/>
    <col min="3618" max="3618" width="16.28515625" style="9" customWidth="1"/>
    <col min="3619" max="3619" width="12.42578125" style="9" customWidth="1"/>
    <col min="3620" max="3620" width="38.140625" style="9" customWidth="1"/>
    <col min="3621" max="3621" width="29.140625" style="9" customWidth="1"/>
    <col min="3622" max="3623" width="12.42578125" style="9" customWidth="1"/>
    <col min="3624" max="3625" width="13.7109375" style="9" customWidth="1"/>
    <col min="3626" max="3626" width="12.42578125" style="9" customWidth="1"/>
    <col min="3627" max="3627" width="24" style="9" customWidth="1"/>
    <col min="3628" max="3628" width="22.7109375" style="9" customWidth="1"/>
    <col min="3629" max="3629" width="24" style="9" customWidth="1"/>
    <col min="3630" max="3780" width="12.42578125" style="9" customWidth="1"/>
    <col min="3781" max="3781" width="21.42578125" style="9" customWidth="1"/>
    <col min="3782" max="3782" width="20.140625" style="9" customWidth="1"/>
    <col min="3783" max="3783" width="24" style="9" customWidth="1"/>
    <col min="3784" max="3784" width="20.140625" style="9" customWidth="1"/>
    <col min="3785" max="3785" width="18.85546875" style="9" customWidth="1"/>
    <col min="3786" max="3787" width="13.7109375" style="9" customWidth="1"/>
    <col min="3788" max="3788" width="12" style="9" bestFit="1" customWidth="1"/>
    <col min="3789" max="3789" width="13.28515625" style="9" bestFit="1" customWidth="1"/>
    <col min="3790" max="3790" width="12.42578125" style="9" customWidth="1"/>
    <col min="3791" max="3791" width="15" style="9" customWidth="1"/>
    <col min="3792" max="3792" width="12.42578125" style="9" customWidth="1"/>
    <col min="3793" max="3793" width="13.7109375" style="9" customWidth="1"/>
    <col min="3794" max="3794" width="15" style="9" customWidth="1"/>
    <col min="3795" max="3795" width="16.28515625" style="9" customWidth="1"/>
    <col min="3796" max="3796" width="15" style="9" customWidth="1"/>
    <col min="3797" max="3797" width="13.7109375" style="9" customWidth="1"/>
    <col min="3798" max="3798" width="22.7109375" style="9" customWidth="1"/>
    <col min="3799" max="3801" width="24" style="9" customWidth="1"/>
    <col min="3802" max="3802" width="27.85546875" style="9" customWidth="1"/>
    <col min="3803" max="3803" width="11.140625" style="9" customWidth="1"/>
    <col min="3804" max="3804" width="18.85546875" style="9" customWidth="1"/>
    <col min="3805" max="3805" width="20.140625" style="9" customWidth="1"/>
    <col min="3806" max="3806" width="21.42578125" style="9" customWidth="1"/>
    <col min="3807" max="3807" width="16.28515625" style="9" customWidth="1"/>
    <col min="3808" max="3809" width="8.5703125" style="9" customWidth="1"/>
    <col min="3810" max="3810" width="16.28515625" style="9" customWidth="1"/>
    <col min="3811" max="3812" width="29.140625" style="9" customWidth="1"/>
    <col min="3813" max="3813" width="20.140625" style="9" customWidth="1"/>
    <col min="3814" max="3814" width="12.42578125" style="9" customWidth="1"/>
    <col min="3815" max="3815" width="17.5703125" style="9" customWidth="1"/>
    <col min="3816" max="3816" width="22.7109375" style="9" customWidth="1"/>
    <col min="3817" max="3817" width="12.42578125" style="9" customWidth="1"/>
    <col min="3818" max="3818" width="6" style="9" customWidth="1"/>
    <col min="3819" max="3819" width="21.42578125" style="9" customWidth="1"/>
    <col min="3820" max="3820" width="26.5703125" style="9" customWidth="1"/>
    <col min="3821" max="3821" width="7.28515625" style="9" customWidth="1"/>
    <col min="3822" max="3822" width="20.140625" style="9" customWidth="1"/>
    <col min="3823" max="3823" width="21.42578125" style="9" customWidth="1"/>
    <col min="3824" max="3825" width="17.5703125" style="9" customWidth="1"/>
    <col min="3826" max="3826" width="22.7109375" style="9" customWidth="1"/>
    <col min="3827" max="3827" width="20.140625" style="9" customWidth="1"/>
    <col min="3828" max="3830" width="15" style="9" customWidth="1"/>
    <col min="3831" max="3831" width="20.140625" style="9" customWidth="1"/>
    <col min="3832" max="3832" width="12.42578125" style="9" customWidth="1"/>
    <col min="3833" max="3833" width="17.5703125" style="9" customWidth="1"/>
    <col min="3834" max="3834" width="20.140625" style="9" customWidth="1"/>
    <col min="3835" max="3835" width="15" style="9" customWidth="1"/>
    <col min="3836" max="3836" width="17.5703125" style="9" customWidth="1"/>
    <col min="3837" max="3837" width="20.140625" style="9" customWidth="1"/>
    <col min="3838" max="3840" width="22.7109375" style="9" customWidth="1"/>
    <col min="3841" max="3855" width="16.28515625" style="9" customWidth="1"/>
    <col min="3856" max="3856" width="24" style="9" customWidth="1"/>
    <col min="3857" max="3857" width="20.140625" style="9" customWidth="1"/>
    <col min="3858" max="3859" width="22.7109375" style="9" customWidth="1"/>
    <col min="3860" max="3861" width="16.28515625" style="9" customWidth="1"/>
    <col min="3862" max="3864" width="20.140625" style="9" customWidth="1"/>
    <col min="3865" max="3867" width="13.7109375" style="9" customWidth="1"/>
    <col min="3868" max="3868" width="17.5703125" style="9" customWidth="1"/>
    <col min="3869" max="3869" width="18.85546875" style="9" customWidth="1"/>
    <col min="3870" max="3870" width="20.140625" style="9" customWidth="1"/>
    <col min="3871" max="3872" width="18.85546875" style="9" customWidth="1"/>
    <col min="3873" max="3873" width="13.7109375" style="9" customWidth="1"/>
    <col min="3874" max="3874" width="16.28515625" style="9" customWidth="1"/>
    <col min="3875" max="3875" width="12.42578125" style="9" customWidth="1"/>
    <col min="3876" max="3876" width="38.140625" style="9" customWidth="1"/>
    <col min="3877" max="3877" width="29.140625" style="9" customWidth="1"/>
    <col min="3878" max="3879" width="12.42578125" style="9" customWidth="1"/>
    <col min="3880" max="3881" width="13.7109375" style="9" customWidth="1"/>
    <col min="3882" max="3882" width="12.42578125" style="9" customWidth="1"/>
    <col min="3883" max="3883" width="24" style="9" customWidth="1"/>
    <col min="3884" max="3884" width="22.7109375" style="9" customWidth="1"/>
    <col min="3885" max="3885" width="24" style="9" customWidth="1"/>
    <col min="3886" max="4036" width="12.42578125" style="9" customWidth="1"/>
    <col min="4037" max="4037" width="21.42578125" style="9" customWidth="1"/>
    <col min="4038" max="4038" width="20.140625" style="9" customWidth="1"/>
    <col min="4039" max="4039" width="24" style="9" customWidth="1"/>
    <col min="4040" max="4040" width="20.140625" style="9" customWidth="1"/>
    <col min="4041" max="4041" width="18.85546875" style="9" customWidth="1"/>
    <col min="4042" max="4043" width="13.7109375" style="9" customWidth="1"/>
    <col min="4044" max="4044" width="12" style="9" bestFit="1" customWidth="1"/>
    <col min="4045" max="4045" width="13.28515625" style="9" bestFit="1" customWidth="1"/>
    <col min="4046" max="4046" width="12.42578125" style="9" customWidth="1"/>
    <col min="4047" max="4047" width="15" style="9" customWidth="1"/>
    <col min="4048" max="4048" width="12.42578125" style="9" customWidth="1"/>
    <col min="4049" max="4049" width="13.7109375" style="9" customWidth="1"/>
    <col min="4050" max="4050" width="15" style="9" customWidth="1"/>
    <col min="4051" max="4051" width="16.28515625" style="9" customWidth="1"/>
    <col min="4052" max="4052" width="15" style="9" customWidth="1"/>
    <col min="4053" max="4053" width="13.7109375" style="9" customWidth="1"/>
    <col min="4054" max="4054" width="22.7109375" style="9" customWidth="1"/>
    <col min="4055" max="4057" width="24" style="9" customWidth="1"/>
    <col min="4058" max="4058" width="27.85546875" style="9" customWidth="1"/>
    <col min="4059" max="4059" width="11.140625" style="9" customWidth="1"/>
    <col min="4060" max="4060" width="18.85546875" style="9" customWidth="1"/>
    <col min="4061" max="4061" width="20.140625" style="9" customWidth="1"/>
    <col min="4062" max="4062" width="21.42578125" style="9" customWidth="1"/>
    <col min="4063" max="4063" width="16.28515625" style="9" customWidth="1"/>
    <col min="4064" max="4065" width="8.5703125" style="9" customWidth="1"/>
    <col min="4066" max="4066" width="16.28515625" style="9" customWidth="1"/>
    <col min="4067" max="4068" width="29.140625" style="9" customWidth="1"/>
    <col min="4069" max="4069" width="20.140625" style="9" customWidth="1"/>
    <col min="4070" max="4070" width="12.42578125" style="9" customWidth="1"/>
    <col min="4071" max="4071" width="17.5703125" style="9" customWidth="1"/>
    <col min="4072" max="4072" width="22.7109375" style="9" customWidth="1"/>
    <col min="4073" max="4073" width="12.42578125" style="9" customWidth="1"/>
    <col min="4074" max="4074" width="6" style="9" customWidth="1"/>
    <col min="4075" max="4075" width="21.42578125" style="9" customWidth="1"/>
    <col min="4076" max="4076" width="26.5703125" style="9" customWidth="1"/>
    <col min="4077" max="4077" width="7.28515625" style="9" customWidth="1"/>
    <col min="4078" max="4078" width="20.140625" style="9" customWidth="1"/>
    <col min="4079" max="4079" width="21.42578125" style="9" customWidth="1"/>
    <col min="4080" max="4081" width="17.5703125" style="9" customWidth="1"/>
    <col min="4082" max="4082" width="22.7109375" style="9" customWidth="1"/>
    <col min="4083" max="4083" width="20.140625" style="9" customWidth="1"/>
    <col min="4084" max="4086" width="15" style="9" customWidth="1"/>
    <col min="4087" max="4087" width="20.140625" style="9" customWidth="1"/>
    <col min="4088" max="4088" width="12.42578125" style="9" customWidth="1"/>
    <col min="4089" max="4089" width="17.5703125" style="9" customWidth="1"/>
    <col min="4090" max="4090" width="20.140625" style="9" customWidth="1"/>
    <col min="4091" max="4091" width="15" style="9" customWidth="1"/>
    <col min="4092" max="4092" width="17.5703125" style="9" customWidth="1"/>
    <col min="4093" max="4093" width="20.140625" style="9" customWidth="1"/>
    <col min="4094" max="4096" width="22.7109375" style="9" customWidth="1"/>
    <col min="4097" max="4111" width="16.28515625" style="9" customWidth="1"/>
    <col min="4112" max="4112" width="24" style="9" customWidth="1"/>
    <col min="4113" max="4113" width="20.140625" style="9" customWidth="1"/>
    <col min="4114" max="4115" width="22.7109375" style="9" customWidth="1"/>
    <col min="4116" max="4117" width="16.28515625" style="9" customWidth="1"/>
    <col min="4118" max="4120" width="20.140625" style="9" customWidth="1"/>
    <col min="4121" max="4123" width="13.7109375" style="9" customWidth="1"/>
    <col min="4124" max="4124" width="17.5703125" style="9" customWidth="1"/>
    <col min="4125" max="4125" width="18.85546875" style="9" customWidth="1"/>
    <col min="4126" max="4126" width="20.140625" style="9" customWidth="1"/>
    <col min="4127" max="4128" width="18.85546875" style="9" customWidth="1"/>
    <col min="4129" max="4129" width="13.7109375" style="9" customWidth="1"/>
    <col min="4130" max="4130" width="16.28515625" style="9" customWidth="1"/>
    <col min="4131" max="4131" width="12.42578125" style="9" customWidth="1"/>
    <col min="4132" max="4132" width="38.140625" style="9" customWidth="1"/>
    <col min="4133" max="4133" width="29.140625" style="9" customWidth="1"/>
    <col min="4134" max="4135" width="12.42578125" style="9" customWidth="1"/>
    <col min="4136" max="4137" width="13.7109375" style="9" customWidth="1"/>
    <col min="4138" max="4138" width="12.42578125" style="9" customWidth="1"/>
    <col min="4139" max="4139" width="24" style="9" customWidth="1"/>
    <col min="4140" max="4140" width="22.7109375" style="9" customWidth="1"/>
    <col min="4141" max="4141" width="24" style="9" customWidth="1"/>
    <col min="4142" max="4292" width="12.42578125" style="9" customWidth="1"/>
    <col min="4293" max="4293" width="21.42578125" style="9" customWidth="1"/>
    <col min="4294" max="4294" width="20.140625" style="9" customWidth="1"/>
    <col min="4295" max="4295" width="24" style="9" customWidth="1"/>
    <col min="4296" max="4296" width="20.140625" style="9" customWidth="1"/>
    <col min="4297" max="4297" width="18.85546875" style="9" customWidth="1"/>
    <col min="4298" max="4299" width="13.7109375" style="9" customWidth="1"/>
    <col min="4300" max="4300" width="12" style="9" bestFit="1" customWidth="1"/>
    <col min="4301" max="4301" width="13.28515625" style="9" bestFit="1" customWidth="1"/>
    <col min="4302" max="4302" width="12.42578125" style="9" customWidth="1"/>
    <col min="4303" max="4303" width="15" style="9" customWidth="1"/>
    <col min="4304" max="4304" width="12.42578125" style="9" customWidth="1"/>
    <col min="4305" max="4305" width="13.7109375" style="9" customWidth="1"/>
    <col min="4306" max="4306" width="15" style="9" customWidth="1"/>
    <col min="4307" max="4307" width="16.28515625" style="9" customWidth="1"/>
    <col min="4308" max="4308" width="15" style="9" customWidth="1"/>
    <col min="4309" max="4309" width="13.7109375" style="9" customWidth="1"/>
    <col min="4310" max="4310" width="22.7109375" style="9" customWidth="1"/>
    <col min="4311" max="4313" width="24" style="9" customWidth="1"/>
    <col min="4314" max="4314" width="27.85546875" style="9" customWidth="1"/>
    <col min="4315" max="4315" width="11.140625" style="9" customWidth="1"/>
    <col min="4316" max="4316" width="18.85546875" style="9" customWidth="1"/>
    <col min="4317" max="4317" width="20.140625" style="9" customWidth="1"/>
    <col min="4318" max="4318" width="21.42578125" style="9" customWidth="1"/>
    <col min="4319" max="4319" width="16.28515625" style="9" customWidth="1"/>
    <col min="4320" max="4321" width="8.5703125" style="9" customWidth="1"/>
    <col min="4322" max="4322" width="16.28515625" style="9" customWidth="1"/>
    <col min="4323" max="4324" width="29.140625" style="9" customWidth="1"/>
    <col min="4325" max="4325" width="20.140625" style="9" customWidth="1"/>
    <col min="4326" max="4326" width="12.42578125" style="9" customWidth="1"/>
    <col min="4327" max="4327" width="17.5703125" style="9" customWidth="1"/>
    <col min="4328" max="4328" width="22.7109375" style="9" customWidth="1"/>
    <col min="4329" max="4329" width="12.42578125" style="9" customWidth="1"/>
    <col min="4330" max="4330" width="6" style="9" customWidth="1"/>
    <col min="4331" max="4331" width="21.42578125" style="9" customWidth="1"/>
    <col min="4332" max="4332" width="26.5703125" style="9" customWidth="1"/>
    <col min="4333" max="4333" width="7.28515625" style="9" customWidth="1"/>
    <col min="4334" max="4334" width="20.140625" style="9" customWidth="1"/>
    <col min="4335" max="4335" width="21.42578125" style="9" customWidth="1"/>
    <col min="4336" max="4337" width="17.5703125" style="9" customWidth="1"/>
    <col min="4338" max="4338" width="22.7109375" style="9" customWidth="1"/>
    <col min="4339" max="4339" width="20.140625" style="9" customWidth="1"/>
    <col min="4340" max="4342" width="15" style="9" customWidth="1"/>
    <col min="4343" max="4343" width="20.140625" style="9" customWidth="1"/>
    <col min="4344" max="4344" width="12.42578125" style="9" customWidth="1"/>
    <col min="4345" max="4345" width="17.5703125" style="9" customWidth="1"/>
    <col min="4346" max="4346" width="20.140625" style="9" customWidth="1"/>
    <col min="4347" max="4347" width="15" style="9" customWidth="1"/>
    <col min="4348" max="4348" width="17.5703125" style="9" customWidth="1"/>
    <col min="4349" max="4349" width="20.140625" style="9" customWidth="1"/>
    <col min="4350" max="4352" width="22.7109375" style="9" customWidth="1"/>
    <col min="4353" max="4367" width="16.28515625" style="9" customWidth="1"/>
    <col min="4368" max="4368" width="24" style="9" customWidth="1"/>
    <col min="4369" max="4369" width="20.140625" style="9" customWidth="1"/>
    <col min="4370" max="4371" width="22.7109375" style="9" customWidth="1"/>
    <col min="4372" max="4373" width="16.28515625" style="9" customWidth="1"/>
    <col min="4374" max="4376" width="20.140625" style="9" customWidth="1"/>
    <col min="4377" max="4379" width="13.7109375" style="9" customWidth="1"/>
    <col min="4380" max="4380" width="17.5703125" style="9" customWidth="1"/>
    <col min="4381" max="4381" width="18.85546875" style="9" customWidth="1"/>
    <col min="4382" max="4382" width="20.140625" style="9" customWidth="1"/>
    <col min="4383" max="4384" width="18.85546875" style="9" customWidth="1"/>
    <col min="4385" max="4385" width="13.7109375" style="9" customWidth="1"/>
    <col min="4386" max="4386" width="16.28515625" style="9" customWidth="1"/>
    <col min="4387" max="4387" width="12.42578125" style="9" customWidth="1"/>
    <col min="4388" max="4388" width="38.140625" style="9" customWidth="1"/>
    <col min="4389" max="4389" width="29.140625" style="9" customWidth="1"/>
    <col min="4390" max="4391" width="12.42578125" style="9" customWidth="1"/>
    <col min="4392" max="4393" width="13.7109375" style="9" customWidth="1"/>
    <col min="4394" max="4394" width="12.42578125" style="9" customWidth="1"/>
    <col min="4395" max="4395" width="24" style="9" customWidth="1"/>
    <col min="4396" max="4396" width="22.7109375" style="9" customWidth="1"/>
    <col min="4397" max="4397" width="24" style="9" customWidth="1"/>
    <col min="4398" max="4548" width="12.42578125" style="9" customWidth="1"/>
    <col min="4549" max="4549" width="21.42578125" style="9" customWidth="1"/>
    <col min="4550" max="4550" width="20.140625" style="9" customWidth="1"/>
    <col min="4551" max="4551" width="24" style="9" customWidth="1"/>
    <col min="4552" max="4552" width="20.140625" style="9" customWidth="1"/>
    <col min="4553" max="4553" width="18.85546875" style="9" customWidth="1"/>
    <col min="4554" max="4555" width="13.7109375" style="9" customWidth="1"/>
    <col min="4556" max="4556" width="12" style="9" bestFit="1" customWidth="1"/>
    <col min="4557" max="4557" width="13.28515625" style="9" bestFit="1" customWidth="1"/>
    <col min="4558" max="4558" width="12.42578125" style="9" customWidth="1"/>
    <col min="4559" max="4559" width="15" style="9" customWidth="1"/>
    <col min="4560" max="4560" width="12.42578125" style="9" customWidth="1"/>
    <col min="4561" max="4561" width="13.7109375" style="9" customWidth="1"/>
    <col min="4562" max="4562" width="15" style="9" customWidth="1"/>
    <col min="4563" max="4563" width="16.28515625" style="9" customWidth="1"/>
    <col min="4564" max="4564" width="15" style="9" customWidth="1"/>
    <col min="4565" max="4565" width="13.7109375" style="9" customWidth="1"/>
    <col min="4566" max="4566" width="22.7109375" style="9" customWidth="1"/>
    <col min="4567" max="4569" width="24" style="9" customWidth="1"/>
    <col min="4570" max="4570" width="27.85546875" style="9" customWidth="1"/>
    <col min="4571" max="4571" width="11.140625" style="9" customWidth="1"/>
    <col min="4572" max="4572" width="18.85546875" style="9" customWidth="1"/>
    <col min="4573" max="4573" width="20.140625" style="9" customWidth="1"/>
    <col min="4574" max="4574" width="21.42578125" style="9" customWidth="1"/>
    <col min="4575" max="4575" width="16.28515625" style="9" customWidth="1"/>
    <col min="4576" max="4577" width="8.5703125" style="9" customWidth="1"/>
    <col min="4578" max="4578" width="16.28515625" style="9" customWidth="1"/>
    <col min="4579" max="4580" width="29.140625" style="9" customWidth="1"/>
    <col min="4581" max="4581" width="20.140625" style="9" customWidth="1"/>
    <col min="4582" max="4582" width="12.42578125" style="9" customWidth="1"/>
    <col min="4583" max="4583" width="17.5703125" style="9" customWidth="1"/>
    <col min="4584" max="4584" width="22.7109375" style="9" customWidth="1"/>
    <col min="4585" max="4585" width="12.42578125" style="9" customWidth="1"/>
    <col min="4586" max="4586" width="6" style="9" customWidth="1"/>
    <col min="4587" max="4587" width="21.42578125" style="9" customWidth="1"/>
    <col min="4588" max="4588" width="26.5703125" style="9" customWidth="1"/>
    <col min="4589" max="4589" width="7.28515625" style="9" customWidth="1"/>
    <col min="4590" max="4590" width="20.140625" style="9" customWidth="1"/>
    <col min="4591" max="4591" width="21.42578125" style="9" customWidth="1"/>
    <col min="4592" max="4593" width="17.5703125" style="9" customWidth="1"/>
    <col min="4594" max="4594" width="22.7109375" style="9" customWidth="1"/>
    <col min="4595" max="4595" width="20.140625" style="9" customWidth="1"/>
    <col min="4596" max="4598" width="15" style="9" customWidth="1"/>
    <col min="4599" max="4599" width="20.140625" style="9" customWidth="1"/>
    <col min="4600" max="4600" width="12.42578125" style="9" customWidth="1"/>
    <col min="4601" max="4601" width="17.5703125" style="9" customWidth="1"/>
    <col min="4602" max="4602" width="20.140625" style="9" customWidth="1"/>
    <col min="4603" max="4603" width="15" style="9" customWidth="1"/>
    <col min="4604" max="4604" width="17.5703125" style="9" customWidth="1"/>
    <col min="4605" max="4605" width="20.140625" style="9" customWidth="1"/>
    <col min="4606" max="4608" width="22.7109375" style="9" customWidth="1"/>
    <col min="4609" max="4623" width="16.28515625" style="9" customWidth="1"/>
    <col min="4624" max="4624" width="24" style="9" customWidth="1"/>
    <col min="4625" max="4625" width="20.140625" style="9" customWidth="1"/>
    <col min="4626" max="4627" width="22.7109375" style="9" customWidth="1"/>
    <col min="4628" max="4629" width="16.28515625" style="9" customWidth="1"/>
    <col min="4630" max="4632" width="20.140625" style="9" customWidth="1"/>
    <col min="4633" max="4635" width="13.7109375" style="9" customWidth="1"/>
    <col min="4636" max="4636" width="17.5703125" style="9" customWidth="1"/>
    <col min="4637" max="4637" width="18.85546875" style="9" customWidth="1"/>
    <col min="4638" max="4638" width="20.140625" style="9" customWidth="1"/>
    <col min="4639" max="4640" width="18.85546875" style="9" customWidth="1"/>
    <col min="4641" max="4641" width="13.7109375" style="9" customWidth="1"/>
    <col min="4642" max="4642" width="16.28515625" style="9" customWidth="1"/>
    <col min="4643" max="4643" width="12.42578125" style="9" customWidth="1"/>
    <col min="4644" max="4644" width="38.140625" style="9" customWidth="1"/>
    <col min="4645" max="4645" width="29.140625" style="9" customWidth="1"/>
    <col min="4646" max="4647" width="12.42578125" style="9" customWidth="1"/>
    <col min="4648" max="4649" width="13.7109375" style="9" customWidth="1"/>
    <col min="4650" max="4650" width="12.42578125" style="9" customWidth="1"/>
    <col min="4651" max="4651" width="24" style="9" customWidth="1"/>
    <col min="4652" max="4652" width="22.7109375" style="9" customWidth="1"/>
    <col min="4653" max="4653" width="24" style="9" customWidth="1"/>
    <col min="4654" max="4804" width="12.42578125" style="9" customWidth="1"/>
    <col min="4805" max="4805" width="21.42578125" style="9" customWidth="1"/>
    <col min="4806" max="4806" width="20.140625" style="9" customWidth="1"/>
    <col min="4807" max="4807" width="24" style="9" customWidth="1"/>
    <col min="4808" max="4808" width="20.140625" style="9" customWidth="1"/>
    <col min="4809" max="4809" width="18.85546875" style="9" customWidth="1"/>
    <col min="4810" max="4811" width="13.7109375" style="9" customWidth="1"/>
    <col min="4812" max="4812" width="12" style="9" bestFit="1" customWidth="1"/>
    <col min="4813" max="4813" width="13.28515625" style="9" bestFit="1" customWidth="1"/>
    <col min="4814" max="4814" width="12.42578125" style="9" customWidth="1"/>
    <col min="4815" max="4815" width="15" style="9" customWidth="1"/>
    <col min="4816" max="4816" width="12.42578125" style="9" customWidth="1"/>
    <col min="4817" max="4817" width="13.7109375" style="9" customWidth="1"/>
    <col min="4818" max="4818" width="15" style="9" customWidth="1"/>
    <col min="4819" max="4819" width="16.28515625" style="9" customWidth="1"/>
    <col min="4820" max="4820" width="15" style="9" customWidth="1"/>
    <col min="4821" max="4821" width="13.7109375" style="9" customWidth="1"/>
    <col min="4822" max="4822" width="22.7109375" style="9" customWidth="1"/>
    <col min="4823" max="4825" width="24" style="9" customWidth="1"/>
    <col min="4826" max="4826" width="27.85546875" style="9" customWidth="1"/>
    <col min="4827" max="4827" width="11.140625" style="9" customWidth="1"/>
    <col min="4828" max="4828" width="18.85546875" style="9" customWidth="1"/>
    <col min="4829" max="4829" width="20.140625" style="9" customWidth="1"/>
    <col min="4830" max="4830" width="21.42578125" style="9" customWidth="1"/>
    <col min="4831" max="4831" width="16.28515625" style="9" customWidth="1"/>
    <col min="4832" max="4833" width="8.5703125" style="9" customWidth="1"/>
    <col min="4834" max="4834" width="16.28515625" style="9" customWidth="1"/>
    <col min="4835" max="4836" width="29.140625" style="9" customWidth="1"/>
    <col min="4837" max="4837" width="20.140625" style="9" customWidth="1"/>
    <col min="4838" max="4838" width="12.42578125" style="9" customWidth="1"/>
    <col min="4839" max="4839" width="17.5703125" style="9" customWidth="1"/>
    <col min="4840" max="4840" width="22.7109375" style="9" customWidth="1"/>
    <col min="4841" max="4841" width="12.42578125" style="9" customWidth="1"/>
    <col min="4842" max="4842" width="6" style="9" customWidth="1"/>
    <col min="4843" max="4843" width="21.42578125" style="9" customWidth="1"/>
    <col min="4844" max="4844" width="26.5703125" style="9" customWidth="1"/>
    <col min="4845" max="4845" width="7.28515625" style="9" customWidth="1"/>
    <col min="4846" max="4846" width="20.140625" style="9" customWidth="1"/>
    <col min="4847" max="4847" width="21.42578125" style="9" customWidth="1"/>
    <col min="4848" max="4849" width="17.5703125" style="9" customWidth="1"/>
    <col min="4850" max="4850" width="22.7109375" style="9" customWidth="1"/>
    <col min="4851" max="4851" width="20.140625" style="9" customWidth="1"/>
    <col min="4852" max="4854" width="15" style="9" customWidth="1"/>
    <col min="4855" max="4855" width="20.140625" style="9" customWidth="1"/>
    <col min="4856" max="4856" width="12.42578125" style="9" customWidth="1"/>
    <col min="4857" max="4857" width="17.5703125" style="9" customWidth="1"/>
    <col min="4858" max="4858" width="20.140625" style="9" customWidth="1"/>
    <col min="4859" max="4859" width="15" style="9" customWidth="1"/>
    <col min="4860" max="4860" width="17.5703125" style="9" customWidth="1"/>
    <col min="4861" max="4861" width="20.140625" style="9" customWidth="1"/>
    <col min="4862" max="4864" width="22.7109375" style="9" customWidth="1"/>
    <col min="4865" max="4879" width="16.28515625" style="9" customWidth="1"/>
    <col min="4880" max="4880" width="24" style="9" customWidth="1"/>
    <col min="4881" max="4881" width="20.140625" style="9" customWidth="1"/>
    <col min="4882" max="4883" width="22.7109375" style="9" customWidth="1"/>
    <col min="4884" max="4885" width="16.28515625" style="9" customWidth="1"/>
    <col min="4886" max="4888" width="20.140625" style="9" customWidth="1"/>
    <col min="4889" max="4891" width="13.7109375" style="9" customWidth="1"/>
    <col min="4892" max="4892" width="17.5703125" style="9" customWidth="1"/>
    <col min="4893" max="4893" width="18.85546875" style="9" customWidth="1"/>
    <col min="4894" max="4894" width="20.140625" style="9" customWidth="1"/>
    <col min="4895" max="4896" width="18.85546875" style="9" customWidth="1"/>
    <col min="4897" max="4897" width="13.7109375" style="9" customWidth="1"/>
    <col min="4898" max="4898" width="16.28515625" style="9" customWidth="1"/>
    <col min="4899" max="4899" width="12.42578125" style="9" customWidth="1"/>
    <col min="4900" max="4900" width="38.140625" style="9" customWidth="1"/>
    <col min="4901" max="4901" width="29.140625" style="9" customWidth="1"/>
    <col min="4902" max="4903" width="12.42578125" style="9" customWidth="1"/>
    <col min="4904" max="4905" width="13.7109375" style="9" customWidth="1"/>
    <col min="4906" max="4906" width="12.42578125" style="9" customWidth="1"/>
    <col min="4907" max="4907" width="24" style="9" customWidth="1"/>
    <col min="4908" max="4908" width="22.7109375" style="9" customWidth="1"/>
    <col min="4909" max="4909" width="24" style="9" customWidth="1"/>
    <col min="4910" max="5060" width="12.42578125" style="9" customWidth="1"/>
    <col min="5061" max="5061" width="21.42578125" style="9" customWidth="1"/>
    <col min="5062" max="5062" width="20.140625" style="9" customWidth="1"/>
    <col min="5063" max="5063" width="24" style="9" customWidth="1"/>
    <col min="5064" max="5064" width="20.140625" style="9" customWidth="1"/>
    <col min="5065" max="5065" width="18.85546875" style="9" customWidth="1"/>
    <col min="5066" max="5067" width="13.7109375" style="9" customWidth="1"/>
    <col min="5068" max="5068" width="12" style="9" bestFit="1" customWidth="1"/>
    <col min="5069" max="5069" width="13.28515625" style="9" bestFit="1" customWidth="1"/>
    <col min="5070" max="5070" width="12.42578125" style="9" customWidth="1"/>
    <col min="5071" max="5071" width="15" style="9" customWidth="1"/>
    <col min="5072" max="5072" width="12.42578125" style="9" customWidth="1"/>
    <col min="5073" max="5073" width="13.7109375" style="9" customWidth="1"/>
    <col min="5074" max="5074" width="15" style="9" customWidth="1"/>
    <col min="5075" max="5075" width="16.28515625" style="9" customWidth="1"/>
    <col min="5076" max="5076" width="15" style="9" customWidth="1"/>
    <col min="5077" max="5077" width="13.7109375" style="9" customWidth="1"/>
    <col min="5078" max="5078" width="22.7109375" style="9" customWidth="1"/>
    <col min="5079" max="5081" width="24" style="9" customWidth="1"/>
    <col min="5082" max="5082" width="27.85546875" style="9" customWidth="1"/>
    <col min="5083" max="5083" width="11.140625" style="9" customWidth="1"/>
    <col min="5084" max="5084" width="18.85546875" style="9" customWidth="1"/>
    <col min="5085" max="5085" width="20.140625" style="9" customWidth="1"/>
    <col min="5086" max="5086" width="21.42578125" style="9" customWidth="1"/>
    <col min="5087" max="5087" width="16.28515625" style="9" customWidth="1"/>
    <col min="5088" max="5089" width="8.5703125" style="9" customWidth="1"/>
    <col min="5090" max="5090" width="16.28515625" style="9" customWidth="1"/>
    <col min="5091" max="5092" width="29.140625" style="9" customWidth="1"/>
    <col min="5093" max="5093" width="20.140625" style="9" customWidth="1"/>
    <col min="5094" max="5094" width="12.42578125" style="9" customWidth="1"/>
    <col min="5095" max="5095" width="17.5703125" style="9" customWidth="1"/>
    <col min="5096" max="5096" width="22.7109375" style="9" customWidth="1"/>
    <col min="5097" max="5097" width="12.42578125" style="9" customWidth="1"/>
    <col min="5098" max="5098" width="6" style="9" customWidth="1"/>
    <col min="5099" max="5099" width="21.42578125" style="9" customWidth="1"/>
    <col min="5100" max="5100" width="26.5703125" style="9" customWidth="1"/>
    <col min="5101" max="5101" width="7.28515625" style="9" customWidth="1"/>
    <col min="5102" max="5102" width="20.140625" style="9" customWidth="1"/>
    <col min="5103" max="5103" width="21.42578125" style="9" customWidth="1"/>
    <col min="5104" max="5105" width="17.5703125" style="9" customWidth="1"/>
    <col min="5106" max="5106" width="22.7109375" style="9" customWidth="1"/>
    <col min="5107" max="5107" width="20.140625" style="9" customWidth="1"/>
    <col min="5108" max="5110" width="15" style="9" customWidth="1"/>
    <col min="5111" max="5111" width="20.140625" style="9" customWidth="1"/>
    <col min="5112" max="5112" width="12.42578125" style="9" customWidth="1"/>
    <col min="5113" max="5113" width="17.5703125" style="9" customWidth="1"/>
    <col min="5114" max="5114" width="20.140625" style="9" customWidth="1"/>
    <col min="5115" max="5115" width="15" style="9" customWidth="1"/>
    <col min="5116" max="5116" width="17.5703125" style="9" customWidth="1"/>
    <col min="5117" max="5117" width="20.140625" style="9" customWidth="1"/>
    <col min="5118" max="5120" width="22.7109375" style="9" customWidth="1"/>
    <col min="5121" max="5135" width="16.28515625" style="9" customWidth="1"/>
    <col min="5136" max="5136" width="24" style="9" customWidth="1"/>
    <col min="5137" max="5137" width="20.140625" style="9" customWidth="1"/>
    <col min="5138" max="5139" width="22.7109375" style="9" customWidth="1"/>
    <col min="5140" max="5141" width="16.28515625" style="9" customWidth="1"/>
    <col min="5142" max="5144" width="20.140625" style="9" customWidth="1"/>
    <col min="5145" max="5147" width="13.7109375" style="9" customWidth="1"/>
    <col min="5148" max="5148" width="17.5703125" style="9" customWidth="1"/>
    <col min="5149" max="5149" width="18.85546875" style="9" customWidth="1"/>
    <col min="5150" max="5150" width="20.140625" style="9" customWidth="1"/>
    <col min="5151" max="5152" width="18.85546875" style="9" customWidth="1"/>
    <col min="5153" max="5153" width="13.7109375" style="9" customWidth="1"/>
    <col min="5154" max="5154" width="16.28515625" style="9" customWidth="1"/>
    <col min="5155" max="5155" width="12.42578125" style="9" customWidth="1"/>
    <col min="5156" max="5156" width="38.140625" style="9" customWidth="1"/>
    <col min="5157" max="5157" width="29.140625" style="9" customWidth="1"/>
    <col min="5158" max="5159" width="12.42578125" style="9" customWidth="1"/>
    <col min="5160" max="5161" width="13.7109375" style="9" customWidth="1"/>
    <col min="5162" max="5162" width="12.42578125" style="9" customWidth="1"/>
    <col min="5163" max="5163" width="24" style="9" customWidth="1"/>
    <col min="5164" max="5164" width="22.7109375" style="9" customWidth="1"/>
    <col min="5165" max="5165" width="24" style="9" customWidth="1"/>
    <col min="5166" max="5316" width="12.42578125" style="9" customWidth="1"/>
    <col min="5317" max="5317" width="21.42578125" style="9" customWidth="1"/>
    <col min="5318" max="5318" width="20.140625" style="9" customWidth="1"/>
    <col min="5319" max="5319" width="24" style="9" customWidth="1"/>
    <col min="5320" max="5320" width="20.140625" style="9" customWidth="1"/>
    <col min="5321" max="5321" width="18.85546875" style="9" customWidth="1"/>
    <col min="5322" max="5323" width="13.7109375" style="9" customWidth="1"/>
    <col min="5324" max="5324" width="12" style="9" bestFit="1" customWidth="1"/>
    <col min="5325" max="5325" width="13.28515625" style="9" bestFit="1" customWidth="1"/>
    <col min="5326" max="5326" width="12.42578125" style="9" customWidth="1"/>
    <col min="5327" max="5327" width="15" style="9" customWidth="1"/>
    <col min="5328" max="5328" width="12.42578125" style="9" customWidth="1"/>
    <col min="5329" max="5329" width="13.7109375" style="9" customWidth="1"/>
    <col min="5330" max="5330" width="15" style="9" customWidth="1"/>
    <col min="5331" max="5331" width="16.28515625" style="9" customWidth="1"/>
    <col min="5332" max="5332" width="15" style="9" customWidth="1"/>
    <col min="5333" max="5333" width="13.7109375" style="9" customWidth="1"/>
    <col min="5334" max="5334" width="22.7109375" style="9" customWidth="1"/>
    <col min="5335" max="5337" width="24" style="9" customWidth="1"/>
    <col min="5338" max="5338" width="27.85546875" style="9" customWidth="1"/>
    <col min="5339" max="5339" width="11.140625" style="9" customWidth="1"/>
    <col min="5340" max="5340" width="18.85546875" style="9" customWidth="1"/>
    <col min="5341" max="5341" width="20.140625" style="9" customWidth="1"/>
    <col min="5342" max="5342" width="21.42578125" style="9" customWidth="1"/>
    <col min="5343" max="5343" width="16.28515625" style="9" customWidth="1"/>
    <col min="5344" max="5345" width="8.5703125" style="9" customWidth="1"/>
    <col min="5346" max="5346" width="16.28515625" style="9" customWidth="1"/>
    <col min="5347" max="5348" width="29.140625" style="9" customWidth="1"/>
    <col min="5349" max="5349" width="20.140625" style="9" customWidth="1"/>
    <col min="5350" max="5350" width="12.42578125" style="9" customWidth="1"/>
    <col min="5351" max="5351" width="17.5703125" style="9" customWidth="1"/>
    <col min="5352" max="5352" width="22.7109375" style="9" customWidth="1"/>
    <col min="5353" max="5353" width="12.42578125" style="9" customWidth="1"/>
    <col min="5354" max="5354" width="6" style="9" customWidth="1"/>
    <col min="5355" max="5355" width="21.42578125" style="9" customWidth="1"/>
    <col min="5356" max="5356" width="26.5703125" style="9" customWidth="1"/>
    <col min="5357" max="5357" width="7.28515625" style="9" customWidth="1"/>
    <col min="5358" max="5358" width="20.140625" style="9" customWidth="1"/>
    <col min="5359" max="5359" width="21.42578125" style="9" customWidth="1"/>
    <col min="5360" max="5361" width="17.5703125" style="9" customWidth="1"/>
    <col min="5362" max="5362" width="22.7109375" style="9" customWidth="1"/>
    <col min="5363" max="5363" width="20.140625" style="9" customWidth="1"/>
    <col min="5364" max="5366" width="15" style="9" customWidth="1"/>
    <col min="5367" max="5367" width="20.140625" style="9" customWidth="1"/>
    <col min="5368" max="5368" width="12.42578125" style="9" customWidth="1"/>
    <col min="5369" max="5369" width="17.5703125" style="9" customWidth="1"/>
    <col min="5370" max="5370" width="20.140625" style="9" customWidth="1"/>
    <col min="5371" max="5371" width="15" style="9" customWidth="1"/>
    <col min="5372" max="5372" width="17.5703125" style="9" customWidth="1"/>
    <col min="5373" max="5373" width="20.140625" style="9" customWidth="1"/>
    <col min="5374" max="5376" width="22.7109375" style="9" customWidth="1"/>
    <col min="5377" max="5391" width="16.28515625" style="9" customWidth="1"/>
    <col min="5392" max="5392" width="24" style="9" customWidth="1"/>
    <col min="5393" max="5393" width="20.140625" style="9" customWidth="1"/>
    <col min="5394" max="5395" width="22.7109375" style="9" customWidth="1"/>
    <col min="5396" max="5397" width="16.28515625" style="9" customWidth="1"/>
    <col min="5398" max="5400" width="20.140625" style="9" customWidth="1"/>
    <col min="5401" max="5403" width="13.7109375" style="9" customWidth="1"/>
    <col min="5404" max="5404" width="17.5703125" style="9" customWidth="1"/>
    <col min="5405" max="5405" width="18.85546875" style="9" customWidth="1"/>
    <col min="5406" max="5406" width="20.140625" style="9" customWidth="1"/>
    <col min="5407" max="5408" width="18.85546875" style="9" customWidth="1"/>
    <col min="5409" max="5409" width="13.7109375" style="9" customWidth="1"/>
    <col min="5410" max="5410" width="16.28515625" style="9" customWidth="1"/>
    <col min="5411" max="5411" width="12.42578125" style="9" customWidth="1"/>
    <col min="5412" max="5412" width="38.140625" style="9" customWidth="1"/>
    <col min="5413" max="5413" width="29.140625" style="9" customWidth="1"/>
    <col min="5414" max="5415" width="12.42578125" style="9" customWidth="1"/>
    <col min="5416" max="5417" width="13.7109375" style="9" customWidth="1"/>
    <col min="5418" max="5418" width="12.42578125" style="9" customWidth="1"/>
    <col min="5419" max="5419" width="24" style="9" customWidth="1"/>
    <col min="5420" max="5420" width="22.7109375" style="9" customWidth="1"/>
    <col min="5421" max="5421" width="24" style="9" customWidth="1"/>
    <col min="5422" max="5572" width="12.42578125" style="9" customWidth="1"/>
    <col min="5573" max="5573" width="21.42578125" style="9" customWidth="1"/>
    <col min="5574" max="5574" width="20.140625" style="9" customWidth="1"/>
    <col min="5575" max="5575" width="24" style="9" customWidth="1"/>
    <col min="5576" max="5576" width="20.140625" style="9" customWidth="1"/>
    <col min="5577" max="5577" width="18.85546875" style="9" customWidth="1"/>
    <col min="5578" max="5579" width="13.7109375" style="9" customWidth="1"/>
    <col min="5580" max="5580" width="12" style="9" bestFit="1" customWidth="1"/>
    <col min="5581" max="5581" width="13.28515625" style="9" bestFit="1" customWidth="1"/>
    <col min="5582" max="5582" width="12.42578125" style="9" customWidth="1"/>
    <col min="5583" max="5583" width="15" style="9" customWidth="1"/>
    <col min="5584" max="5584" width="12.42578125" style="9" customWidth="1"/>
    <col min="5585" max="5585" width="13.7109375" style="9" customWidth="1"/>
    <col min="5586" max="5586" width="15" style="9" customWidth="1"/>
    <col min="5587" max="5587" width="16.28515625" style="9" customWidth="1"/>
    <col min="5588" max="5588" width="15" style="9" customWidth="1"/>
    <col min="5589" max="5589" width="13.7109375" style="9" customWidth="1"/>
    <col min="5590" max="5590" width="22.7109375" style="9" customWidth="1"/>
    <col min="5591" max="5593" width="24" style="9" customWidth="1"/>
    <col min="5594" max="5594" width="27.85546875" style="9" customWidth="1"/>
    <col min="5595" max="5595" width="11.140625" style="9" customWidth="1"/>
    <col min="5596" max="5596" width="18.85546875" style="9" customWidth="1"/>
    <col min="5597" max="5597" width="20.140625" style="9" customWidth="1"/>
    <col min="5598" max="5598" width="21.42578125" style="9" customWidth="1"/>
    <col min="5599" max="5599" width="16.28515625" style="9" customWidth="1"/>
    <col min="5600" max="5601" width="8.5703125" style="9" customWidth="1"/>
    <col min="5602" max="5602" width="16.28515625" style="9" customWidth="1"/>
    <col min="5603" max="5604" width="29.140625" style="9" customWidth="1"/>
    <col min="5605" max="5605" width="20.140625" style="9" customWidth="1"/>
    <col min="5606" max="5606" width="12.42578125" style="9" customWidth="1"/>
    <col min="5607" max="5607" width="17.5703125" style="9" customWidth="1"/>
    <col min="5608" max="5608" width="22.7109375" style="9" customWidth="1"/>
    <col min="5609" max="5609" width="12.42578125" style="9" customWidth="1"/>
    <col min="5610" max="5610" width="6" style="9" customWidth="1"/>
    <col min="5611" max="5611" width="21.42578125" style="9" customWidth="1"/>
    <col min="5612" max="5612" width="26.5703125" style="9" customWidth="1"/>
    <col min="5613" max="5613" width="7.28515625" style="9" customWidth="1"/>
    <col min="5614" max="5614" width="20.140625" style="9" customWidth="1"/>
    <col min="5615" max="5615" width="21.42578125" style="9" customWidth="1"/>
    <col min="5616" max="5617" width="17.5703125" style="9" customWidth="1"/>
    <col min="5618" max="5618" width="22.7109375" style="9" customWidth="1"/>
    <col min="5619" max="5619" width="20.140625" style="9" customWidth="1"/>
    <col min="5620" max="5622" width="15" style="9" customWidth="1"/>
    <col min="5623" max="5623" width="20.140625" style="9" customWidth="1"/>
    <col min="5624" max="5624" width="12.42578125" style="9" customWidth="1"/>
    <col min="5625" max="5625" width="17.5703125" style="9" customWidth="1"/>
    <col min="5626" max="5626" width="20.140625" style="9" customWidth="1"/>
    <col min="5627" max="5627" width="15" style="9" customWidth="1"/>
    <col min="5628" max="5628" width="17.5703125" style="9" customWidth="1"/>
    <col min="5629" max="5629" width="20.140625" style="9" customWidth="1"/>
    <col min="5630" max="5632" width="22.7109375" style="9" customWidth="1"/>
    <col min="5633" max="5647" width="16.28515625" style="9" customWidth="1"/>
    <col min="5648" max="5648" width="24" style="9" customWidth="1"/>
    <col min="5649" max="5649" width="20.140625" style="9" customWidth="1"/>
    <col min="5650" max="5651" width="22.7109375" style="9" customWidth="1"/>
    <col min="5652" max="5653" width="16.28515625" style="9" customWidth="1"/>
    <col min="5654" max="5656" width="20.140625" style="9" customWidth="1"/>
    <col min="5657" max="5659" width="13.7109375" style="9" customWidth="1"/>
    <col min="5660" max="5660" width="17.5703125" style="9" customWidth="1"/>
    <col min="5661" max="5661" width="18.85546875" style="9" customWidth="1"/>
    <col min="5662" max="5662" width="20.140625" style="9" customWidth="1"/>
    <col min="5663" max="5664" width="18.85546875" style="9" customWidth="1"/>
    <col min="5665" max="5665" width="13.7109375" style="9" customWidth="1"/>
    <col min="5666" max="5666" width="16.28515625" style="9" customWidth="1"/>
    <col min="5667" max="5667" width="12.42578125" style="9" customWidth="1"/>
    <col min="5668" max="5668" width="38.140625" style="9" customWidth="1"/>
    <col min="5669" max="5669" width="29.140625" style="9" customWidth="1"/>
    <col min="5670" max="5671" width="12.42578125" style="9" customWidth="1"/>
    <col min="5672" max="5673" width="13.7109375" style="9" customWidth="1"/>
    <col min="5674" max="5674" width="12.42578125" style="9" customWidth="1"/>
    <col min="5675" max="5675" width="24" style="9" customWidth="1"/>
    <col min="5676" max="5676" width="22.7109375" style="9" customWidth="1"/>
    <col min="5677" max="5677" width="24" style="9" customWidth="1"/>
    <col min="5678" max="5828" width="12.42578125" style="9" customWidth="1"/>
    <col min="5829" max="5829" width="21.42578125" style="9" customWidth="1"/>
    <col min="5830" max="5830" width="20.140625" style="9" customWidth="1"/>
    <col min="5831" max="5831" width="24" style="9" customWidth="1"/>
    <col min="5832" max="5832" width="20.140625" style="9" customWidth="1"/>
    <col min="5833" max="5833" width="18.85546875" style="9" customWidth="1"/>
    <col min="5834" max="5835" width="13.7109375" style="9" customWidth="1"/>
    <col min="5836" max="5836" width="12" style="9" bestFit="1" customWidth="1"/>
    <col min="5837" max="5837" width="13.28515625" style="9" bestFit="1" customWidth="1"/>
    <col min="5838" max="5838" width="12.42578125" style="9" customWidth="1"/>
    <col min="5839" max="5839" width="15" style="9" customWidth="1"/>
    <col min="5840" max="5840" width="12.42578125" style="9" customWidth="1"/>
    <col min="5841" max="5841" width="13.7109375" style="9" customWidth="1"/>
    <col min="5842" max="5842" width="15" style="9" customWidth="1"/>
    <col min="5843" max="5843" width="16.28515625" style="9" customWidth="1"/>
    <col min="5844" max="5844" width="15" style="9" customWidth="1"/>
    <col min="5845" max="5845" width="13.7109375" style="9" customWidth="1"/>
    <col min="5846" max="5846" width="22.7109375" style="9" customWidth="1"/>
    <col min="5847" max="5849" width="24" style="9" customWidth="1"/>
    <col min="5850" max="5850" width="27.85546875" style="9" customWidth="1"/>
    <col min="5851" max="5851" width="11.140625" style="9" customWidth="1"/>
    <col min="5852" max="5852" width="18.85546875" style="9" customWidth="1"/>
    <col min="5853" max="5853" width="20.140625" style="9" customWidth="1"/>
    <col min="5854" max="5854" width="21.42578125" style="9" customWidth="1"/>
    <col min="5855" max="5855" width="16.28515625" style="9" customWidth="1"/>
    <col min="5856" max="5857" width="8.5703125" style="9" customWidth="1"/>
    <col min="5858" max="5858" width="16.28515625" style="9" customWidth="1"/>
    <col min="5859" max="5860" width="29.140625" style="9" customWidth="1"/>
    <col min="5861" max="5861" width="20.140625" style="9" customWidth="1"/>
    <col min="5862" max="5862" width="12.42578125" style="9" customWidth="1"/>
    <col min="5863" max="5863" width="17.5703125" style="9" customWidth="1"/>
    <col min="5864" max="5864" width="22.7109375" style="9" customWidth="1"/>
    <col min="5865" max="5865" width="12.42578125" style="9" customWidth="1"/>
    <col min="5866" max="5866" width="6" style="9" customWidth="1"/>
    <col min="5867" max="5867" width="21.42578125" style="9" customWidth="1"/>
    <col min="5868" max="5868" width="26.5703125" style="9" customWidth="1"/>
    <col min="5869" max="5869" width="7.28515625" style="9" customWidth="1"/>
    <col min="5870" max="5870" width="20.140625" style="9" customWidth="1"/>
    <col min="5871" max="5871" width="21.42578125" style="9" customWidth="1"/>
    <col min="5872" max="5873" width="17.5703125" style="9" customWidth="1"/>
    <col min="5874" max="5874" width="22.7109375" style="9" customWidth="1"/>
    <col min="5875" max="5875" width="20.140625" style="9" customWidth="1"/>
    <col min="5876" max="5878" width="15" style="9" customWidth="1"/>
    <col min="5879" max="5879" width="20.140625" style="9" customWidth="1"/>
    <col min="5880" max="5880" width="12.42578125" style="9" customWidth="1"/>
    <col min="5881" max="5881" width="17.5703125" style="9" customWidth="1"/>
    <col min="5882" max="5882" width="20.140625" style="9" customWidth="1"/>
    <col min="5883" max="5883" width="15" style="9" customWidth="1"/>
    <col min="5884" max="5884" width="17.5703125" style="9" customWidth="1"/>
    <col min="5885" max="5885" width="20.140625" style="9" customWidth="1"/>
    <col min="5886" max="5888" width="22.7109375" style="9" customWidth="1"/>
    <col min="5889" max="5903" width="16.28515625" style="9" customWidth="1"/>
    <col min="5904" max="5904" width="24" style="9" customWidth="1"/>
    <col min="5905" max="5905" width="20.140625" style="9" customWidth="1"/>
    <col min="5906" max="5907" width="22.7109375" style="9" customWidth="1"/>
    <col min="5908" max="5909" width="16.28515625" style="9" customWidth="1"/>
    <col min="5910" max="5912" width="20.140625" style="9" customWidth="1"/>
    <col min="5913" max="5915" width="13.7109375" style="9" customWidth="1"/>
    <col min="5916" max="5916" width="17.5703125" style="9" customWidth="1"/>
    <col min="5917" max="5917" width="18.85546875" style="9" customWidth="1"/>
    <col min="5918" max="5918" width="20.140625" style="9" customWidth="1"/>
    <col min="5919" max="5920" width="18.85546875" style="9" customWidth="1"/>
    <col min="5921" max="5921" width="13.7109375" style="9" customWidth="1"/>
    <col min="5922" max="5922" width="16.28515625" style="9" customWidth="1"/>
    <col min="5923" max="5923" width="12.42578125" style="9" customWidth="1"/>
    <col min="5924" max="5924" width="38.140625" style="9" customWidth="1"/>
    <col min="5925" max="5925" width="29.140625" style="9" customWidth="1"/>
    <col min="5926" max="5927" width="12.42578125" style="9" customWidth="1"/>
    <col min="5928" max="5929" width="13.7109375" style="9" customWidth="1"/>
    <col min="5930" max="5930" width="12.42578125" style="9" customWidth="1"/>
    <col min="5931" max="5931" width="24" style="9" customWidth="1"/>
    <col min="5932" max="5932" width="22.7109375" style="9" customWidth="1"/>
    <col min="5933" max="5933" width="24" style="9" customWidth="1"/>
    <col min="5934" max="6084" width="12.42578125" style="9" customWidth="1"/>
    <col min="6085" max="6085" width="21.42578125" style="9" customWidth="1"/>
    <col min="6086" max="6086" width="20.140625" style="9" customWidth="1"/>
    <col min="6087" max="6087" width="24" style="9" customWidth="1"/>
    <col min="6088" max="6088" width="20.140625" style="9" customWidth="1"/>
    <col min="6089" max="6089" width="18.85546875" style="9" customWidth="1"/>
    <col min="6090" max="6091" width="13.7109375" style="9" customWidth="1"/>
    <col min="6092" max="6092" width="12" style="9" bestFit="1" customWidth="1"/>
    <col min="6093" max="6093" width="13.28515625" style="9" bestFit="1" customWidth="1"/>
    <col min="6094" max="6094" width="12.42578125" style="9" customWidth="1"/>
    <col min="6095" max="6095" width="15" style="9" customWidth="1"/>
    <col min="6096" max="6096" width="12.42578125" style="9" customWidth="1"/>
    <col min="6097" max="6097" width="13.7109375" style="9" customWidth="1"/>
    <col min="6098" max="6098" width="15" style="9" customWidth="1"/>
    <col min="6099" max="6099" width="16.28515625" style="9" customWidth="1"/>
    <col min="6100" max="6100" width="15" style="9" customWidth="1"/>
    <col min="6101" max="6101" width="13.7109375" style="9" customWidth="1"/>
    <col min="6102" max="6102" width="22.7109375" style="9" customWidth="1"/>
    <col min="6103" max="6105" width="24" style="9" customWidth="1"/>
    <col min="6106" max="6106" width="27.85546875" style="9" customWidth="1"/>
    <col min="6107" max="6107" width="11.140625" style="9" customWidth="1"/>
    <col min="6108" max="6108" width="18.85546875" style="9" customWidth="1"/>
    <col min="6109" max="6109" width="20.140625" style="9" customWidth="1"/>
    <col min="6110" max="6110" width="21.42578125" style="9" customWidth="1"/>
    <col min="6111" max="6111" width="16.28515625" style="9" customWidth="1"/>
    <col min="6112" max="6113" width="8.5703125" style="9" customWidth="1"/>
    <col min="6114" max="6114" width="16.28515625" style="9" customWidth="1"/>
    <col min="6115" max="6116" width="29.140625" style="9" customWidth="1"/>
    <col min="6117" max="6117" width="20.140625" style="9" customWidth="1"/>
    <col min="6118" max="6118" width="12.42578125" style="9" customWidth="1"/>
    <col min="6119" max="6119" width="17.5703125" style="9" customWidth="1"/>
    <col min="6120" max="6120" width="22.7109375" style="9" customWidth="1"/>
    <col min="6121" max="6121" width="12.42578125" style="9" customWidth="1"/>
    <col min="6122" max="6122" width="6" style="9" customWidth="1"/>
    <col min="6123" max="6123" width="21.42578125" style="9" customWidth="1"/>
    <col min="6124" max="6124" width="26.5703125" style="9" customWidth="1"/>
    <col min="6125" max="6125" width="7.28515625" style="9" customWidth="1"/>
    <col min="6126" max="6126" width="20.140625" style="9" customWidth="1"/>
    <col min="6127" max="6127" width="21.42578125" style="9" customWidth="1"/>
    <col min="6128" max="6129" width="17.5703125" style="9" customWidth="1"/>
    <col min="6130" max="6130" width="22.7109375" style="9" customWidth="1"/>
    <col min="6131" max="6131" width="20.140625" style="9" customWidth="1"/>
    <col min="6132" max="6134" width="15" style="9" customWidth="1"/>
    <col min="6135" max="6135" width="20.140625" style="9" customWidth="1"/>
    <col min="6136" max="6136" width="12.42578125" style="9" customWidth="1"/>
    <col min="6137" max="6137" width="17.5703125" style="9" customWidth="1"/>
    <col min="6138" max="6138" width="20.140625" style="9" customWidth="1"/>
    <col min="6139" max="6139" width="15" style="9" customWidth="1"/>
    <col min="6140" max="6140" width="17.5703125" style="9" customWidth="1"/>
    <col min="6141" max="6141" width="20.140625" style="9" customWidth="1"/>
    <col min="6142" max="6144" width="22.7109375" style="9" customWidth="1"/>
    <col min="6145" max="6159" width="16.28515625" style="9" customWidth="1"/>
    <col min="6160" max="6160" width="24" style="9" customWidth="1"/>
    <col min="6161" max="6161" width="20.140625" style="9" customWidth="1"/>
    <col min="6162" max="6163" width="22.7109375" style="9" customWidth="1"/>
    <col min="6164" max="6165" width="16.28515625" style="9" customWidth="1"/>
    <col min="6166" max="6168" width="20.140625" style="9" customWidth="1"/>
    <col min="6169" max="6171" width="13.7109375" style="9" customWidth="1"/>
    <col min="6172" max="6172" width="17.5703125" style="9" customWidth="1"/>
    <col min="6173" max="6173" width="18.85546875" style="9" customWidth="1"/>
    <col min="6174" max="6174" width="20.140625" style="9" customWidth="1"/>
    <col min="6175" max="6176" width="18.85546875" style="9" customWidth="1"/>
    <col min="6177" max="6177" width="13.7109375" style="9" customWidth="1"/>
    <col min="6178" max="6178" width="16.28515625" style="9" customWidth="1"/>
    <col min="6179" max="6179" width="12.42578125" style="9" customWidth="1"/>
    <col min="6180" max="6180" width="38.140625" style="9" customWidth="1"/>
    <col min="6181" max="6181" width="29.140625" style="9" customWidth="1"/>
    <col min="6182" max="6183" width="12.42578125" style="9" customWidth="1"/>
    <col min="6184" max="6185" width="13.7109375" style="9" customWidth="1"/>
    <col min="6186" max="6186" width="12.42578125" style="9" customWidth="1"/>
    <col min="6187" max="6187" width="24" style="9" customWidth="1"/>
    <col min="6188" max="6188" width="22.7109375" style="9" customWidth="1"/>
    <col min="6189" max="6189" width="24" style="9" customWidth="1"/>
    <col min="6190" max="6340" width="12.42578125" style="9" customWidth="1"/>
    <col min="6341" max="6341" width="21.42578125" style="9" customWidth="1"/>
    <col min="6342" max="6342" width="20.140625" style="9" customWidth="1"/>
    <col min="6343" max="6343" width="24" style="9" customWidth="1"/>
    <col min="6344" max="6344" width="20.140625" style="9" customWidth="1"/>
    <col min="6345" max="6345" width="18.85546875" style="9" customWidth="1"/>
    <col min="6346" max="6347" width="13.7109375" style="9" customWidth="1"/>
    <col min="6348" max="6348" width="12" style="9" bestFit="1" customWidth="1"/>
    <col min="6349" max="6349" width="13.28515625" style="9" bestFit="1" customWidth="1"/>
    <col min="6350" max="6350" width="12.42578125" style="9" customWidth="1"/>
    <col min="6351" max="6351" width="15" style="9" customWidth="1"/>
    <col min="6352" max="6352" width="12.42578125" style="9" customWidth="1"/>
    <col min="6353" max="6353" width="13.7109375" style="9" customWidth="1"/>
    <col min="6354" max="6354" width="15" style="9" customWidth="1"/>
    <col min="6355" max="6355" width="16.28515625" style="9" customWidth="1"/>
    <col min="6356" max="6356" width="15" style="9" customWidth="1"/>
    <col min="6357" max="6357" width="13.7109375" style="9" customWidth="1"/>
    <col min="6358" max="6358" width="22.7109375" style="9" customWidth="1"/>
    <col min="6359" max="6361" width="24" style="9" customWidth="1"/>
    <col min="6362" max="6362" width="27.85546875" style="9" customWidth="1"/>
    <col min="6363" max="6363" width="11.140625" style="9" customWidth="1"/>
    <col min="6364" max="6364" width="18.85546875" style="9" customWidth="1"/>
    <col min="6365" max="6365" width="20.140625" style="9" customWidth="1"/>
    <col min="6366" max="6366" width="21.42578125" style="9" customWidth="1"/>
    <col min="6367" max="6367" width="16.28515625" style="9" customWidth="1"/>
    <col min="6368" max="6369" width="8.5703125" style="9" customWidth="1"/>
    <col min="6370" max="6370" width="16.28515625" style="9" customWidth="1"/>
    <col min="6371" max="6372" width="29.140625" style="9" customWidth="1"/>
    <col min="6373" max="6373" width="20.140625" style="9" customWidth="1"/>
    <col min="6374" max="6374" width="12.42578125" style="9" customWidth="1"/>
    <col min="6375" max="6375" width="17.5703125" style="9" customWidth="1"/>
    <col min="6376" max="6376" width="22.7109375" style="9" customWidth="1"/>
    <col min="6377" max="6377" width="12.42578125" style="9" customWidth="1"/>
    <col min="6378" max="6378" width="6" style="9" customWidth="1"/>
    <col min="6379" max="6379" width="21.42578125" style="9" customWidth="1"/>
    <col min="6380" max="6380" width="26.5703125" style="9" customWidth="1"/>
    <col min="6381" max="6381" width="7.28515625" style="9" customWidth="1"/>
    <col min="6382" max="6382" width="20.140625" style="9" customWidth="1"/>
    <col min="6383" max="6383" width="21.42578125" style="9" customWidth="1"/>
    <col min="6384" max="6385" width="17.5703125" style="9" customWidth="1"/>
    <col min="6386" max="6386" width="22.7109375" style="9" customWidth="1"/>
    <col min="6387" max="6387" width="20.140625" style="9" customWidth="1"/>
    <col min="6388" max="6390" width="15" style="9" customWidth="1"/>
    <col min="6391" max="6391" width="20.140625" style="9" customWidth="1"/>
    <col min="6392" max="6392" width="12.42578125" style="9" customWidth="1"/>
    <col min="6393" max="6393" width="17.5703125" style="9" customWidth="1"/>
    <col min="6394" max="6394" width="20.140625" style="9" customWidth="1"/>
    <col min="6395" max="6395" width="15" style="9" customWidth="1"/>
    <col min="6396" max="6396" width="17.5703125" style="9" customWidth="1"/>
    <col min="6397" max="6397" width="20.140625" style="9" customWidth="1"/>
    <col min="6398" max="6400" width="22.7109375" style="9" customWidth="1"/>
    <col min="6401" max="6415" width="16.28515625" style="9" customWidth="1"/>
    <col min="6416" max="6416" width="24" style="9" customWidth="1"/>
    <col min="6417" max="6417" width="20.140625" style="9" customWidth="1"/>
    <col min="6418" max="6419" width="22.7109375" style="9" customWidth="1"/>
    <col min="6420" max="6421" width="16.28515625" style="9" customWidth="1"/>
    <col min="6422" max="6424" width="20.140625" style="9" customWidth="1"/>
    <col min="6425" max="6427" width="13.7109375" style="9" customWidth="1"/>
    <col min="6428" max="6428" width="17.5703125" style="9" customWidth="1"/>
    <col min="6429" max="6429" width="18.85546875" style="9" customWidth="1"/>
    <col min="6430" max="6430" width="20.140625" style="9" customWidth="1"/>
    <col min="6431" max="6432" width="18.85546875" style="9" customWidth="1"/>
    <col min="6433" max="6433" width="13.7109375" style="9" customWidth="1"/>
    <col min="6434" max="6434" width="16.28515625" style="9" customWidth="1"/>
    <col min="6435" max="6435" width="12.42578125" style="9" customWidth="1"/>
    <col min="6436" max="6436" width="38.140625" style="9" customWidth="1"/>
    <col min="6437" max="6437" width="29.140625" style="9" customWidth="1"/>
    <col min="6438" max="6439" width="12.42578125" style="9" customWidth="1"/>
    <col min="6440" max="6441" width="13.7109375" style="9" customWidth="1"/>
    <col min="6442" max="6442" width="12.42578125" style="9" customWidth="1"/>
    <col min="6443" max="6443" width="24" style="9" customWidth="1"/>
    <col min="6444" max="6444" width="22.7109375" style="9" customWidth="1"/>
    <col min="6445" max="6445" width="24" style="9" customWidth="1"/>
    <col min="6446" max="6596" width="12.42578125" style="9" customWidth="1"/>
    <col min="6597" max="6597" width="21.42578125" style="9" customWidth="1"/>
    <col min="6598" max="6598" width="20.140625" style="9" customWidth="1"/>
    <col min="6599" max="6599" width="24" style="9" customWidth="1"/>
    <col min="6600" max="6600" width="20.140625" style="9" customWidth="1"/>
    <col min="6601" max="6601" width="18.85546875" style="9" customWidth="1"/>
    <col min="6602" max="6603" width="13.7109375" style="9" customWidth="1"/>
    <col min="6604" max="6604" width="12" style="9" bestFit="1" customWidth="1"/>
    <col min="6605" max="6605" width="13.28515625" style="9" bestFit="1" customWidth="1"/>
    <col min="6606" max="6606" width="12.42578125" style="9" customWidth="1"/>
    <col min="6607" max="6607" width="15" style="9" customWidth="1"/>
    <col min="6608" max="6608" width="12.42578125" style="9" customWidth="1"/>
    <col min="6609" max="6609" width="13.7109375" style="9" customWidth="1"/>
    <col min="6610" max="6610" width="15" style="9" customWidth="1"/>
    <col min="6611" max="6611" width="16.28515625" style="9" customWidth="1"/>
    <col min="6612" max="6612" width="15" style="9" customWidth="1"/>
    <col min="6613" max="6613" width="13.7109375" style="9" customWidth="1"/>
    <col min="6614" max="6614" width="22.7109375" style="9" customWidth="1"/>
    <col min="6615" max="6617" width="24" style="9" customWidth="1"/>
    <col min="6618" max="6618" width="27.85546875" style="9" customWidth="1"/>
    <col min="6619" max="6619" width="11.140625" style="9" customWidth="1"/>
    <col min="6620" max="6620" width="18.85546875" style="9" customWidth="1"/>
    <col min="6621" max="6621" width="20.140625" style="9" customWidth="1"/>
    <col min="6622" max="6622" width="21.42578125" style="9" customWidth="1"/>
    <col min="6623" max="6623" width="16.28515625" style="9" customWidth="1"/>
    <col min="6624" max="6625" width="8.5703125" style="9" customWidth="1"/>
    <col min="6626" max="6626" width="16.28515625" style="9" customWidth="1"/>
    <col min="6627" max="6628" width="29.140625" style="9" customWidth="1"/>
    <col min="6629" max="6629" width="20.140625" style="9" customWidth="1"/>
    <col min="6630" max="6630" width="12.42578125" style="9" customWidth="1"/>
    <col min="6631" max="6631" width="17.5703125" style="9" customWidth="1"/>
    <col min="6632" max="6632" width="22.7109375" style="9" customWidth="1"/>
    <col min="6633" max="6633" width="12.42578125" style="9" customWidth="1"/>
    <col min="6634" max="6634" width="6" style="9" customWidth="1"/>
    <col min="6635" max="6635" width="21.42578125" style="9" customWidth="1"/>
    <col min="6636" max="6636" width="26.5703125" style="9" customWidth="1"/>
    <col min="6637" max="6637" width="7.28515625" style="9" customWidth="1"/>
    <col min="6638" max="6638" width="20.140625" style="9" customWidth="1"/>
    <col min="6639" max="6639" width="21.42578125" style="9" customWidth="1"/>
    <col min="6640" max="6641" width="17.5703125" style="9" customWidth="1"/>
    <col min="6642" max="6642" width="22.7109375" style="9" customWidth="1"/>
    <col min="6643" max="6643" width="20.140625" style="9" customWidth="1"/>
    <col min="6644" max="6646" width="15" style="9" customWidth="1"/>
    <col min="6647" max="6647" width="20.140625" style="9" customWidth="1"/>
    <col min="6648" max="6648" width="12.42578125" style="9" customWidth="1"/>
    <col min="6649" max="6649" width="17.5703125" style="9" customWidth="1"/>
    <col min="6650" max="6650" width="20.140625" style="9" customWidth="1"/>
    <col min="6651" max="6651" width="15" style="9" customWidth="1"/>
    <col min="6652" max="6652" width="17.5703125" style="9" customWidth="1"/>
    <col min="6653" max="6653" width="20.140625" style="9" customWidth="1"/>
    <col min="6654" max="6656" width="22.7109375" style="9" customWidth="1"/>
    <col min="6657" max="6671" width="16.28515625" style="9" customWidth="1"/>
    <col min="6672" max="6672" width="24" style="9" customWidth="1"/>
    <col min="6673" max="6673" width="20.140625" style="9" customWidth="1"/>
    <col min="6674" max="6675" width="22.7109375" style="9" customWidth="1"/>
    <col min="6676" max="6677" width="16.28515625" style="9" customWidth="1"/>
    <col min="6678" max="6680" width="20.140625" style="9" customWidth="1"/>
    <col min="6681" max="6683" width="13.7109375" style="9" customWidth="1"/>
    <col min="6684" max="6684" width="17.5703125" style="9" customWidth="1"/>
    <col min="6685" max="6685" width="18.85546875" style="9" customWidth="1"/>
    <col min="6686" max="6686" width="20.140625" style="9" customWidth="1"/>
    <col min="6687" max="6688" width="18.85546875" style="9" customWidth="1"/>
    <col min="6689" max="6689" width="13.7109375" style="9" customWidth="1"/>
    <col min="6690" max="6690" width="16.28515625" style="9" customWidth="1"/>
    <col min="6691" max="6691" width="12.42578125" style="9" customWidth="1"/>
    <col min="6692" max="6692" width="38.140625" style="9" customWidth="1"/>
    <col min="6693" max="6693" width="29.140625" style="9" customWidth="1"/>
    <col min="6694" max="6695" width="12.42578125" style="9" customWidth="1"/>
    <col min="6696" max="6697" width="13.7109375" style="9" customWidth="1"/>
    <col min="6698" max="6698" width="12.42578125" style="9" customWidth="1"/>
    <col min="6699" max="6699" width="24" style="9" customWidth="1"/>
    <col min="6700" max="6700" width="22.7109375" style="9" customWidth="1"/>
    <col min="6701" max="6701" width="24" style="9" customWidth="1"/>
    <col min="6702" max="6852" width="12.42578125" style="9" customWidth="1"/>
    <col min="6853" max="6853" width="21.42578125" style="9" customWidth="1"/>
    <col min="6854" max="6854" width="20.140625" style="9" customWidth="1"/>
    <col min="6855" max="6855" width="24" style="9" customWidth="1"/>
    <col min="6856" max="6856" width="20.140625" style="9" customWidth="1"/>
    <col min="6857" max="6857" width="18.85546875" style="9" customWidth="1"/>
    <col min="6858" max="6859" width="13.7109375" style="9" customWidth="1"/>
    <col min="6860" max="6860" width="12" style="9" bestFit="1" customWidth="1"/>
    <col min="6861" max="6861" width="13.28515625" style="9" bestFit="1" customWidth="1"/>
    <col min="6862" max="6862" width="12.42578125" style="9" customWidth="1"/>
    <col min="6863" max="6863" width="15" style="9" customWidth="1"/>
    <col min="6864" max="6864" width="12.42578125" style="9" customWidth="1"/>
    <col min="6865" max="6865" width="13.7109375" style="9" customWidth="1"/>
    <col min="6866" max="6866" width="15" style="9" customWidth="1"/>
    <col min="6867" max="6867" width="16.28515625" style="9" customWidth="1"/>
    <col min="6868" max="6868" width="15" style="9" customWidth="1"/>
    <col min="6869" max="6869" width="13.7109375" style="9" customWidth="1"/>
    <col min="6870" max="6870" width="22.7109375" style="9" customWidth="1"/>
    <col min="6871" max="6873" width="24" style="9" customWidth="1"/>
    <col min="6874" max="6874" width="27.85546875" style="9" customWidth="1"/>
    <col min="6875" max="6875" width="11.140625" style="9" customWidth="1"/>
    <col min="6876" max="6876" width="18.85546875" style="9" customWidth="1"/>
    <col min="6877" max="6877" width="20.140625" style="9" customWidth="1"/>
    <col min="6878" max="6878" width="21.42578125" style="9" customWidth="1"/>
    <col min="6879" max="6879" width="16.28515625" style="9" customWidth="1"/>
    <col min="6880" max="6881" width="8.5703125" style="9" customWidth="1"/>
    <col min="6882" max="6882" width="16.28515625" style="9" customWidth="1"/>
    <col min="6883" max="6884" width="29.140625" style="9" customWidth="1"/>
    <col min="6885" max="6885" width="20.140625" style="9" customWidth="1"/>
    <col min="6886" max="6886" width="12.42578125" style="9" customWidth="1"/>
    <col min="6887" max="6887" width="17.5703125" style="9" customWidth="1"/>
    <col min="6888" max="6888" width="22.7109375" style="9" customWidth="1"/>
    <col min="6889" max="6889" width="12.42578125" style="9" customWidth="1"/>
    <col min="6890" max="6890" width="6" style="9" customWidth="1"/>
    <col min="6891" max="6891" width="21.42578125" style="9" customWidth="1"/>
    <col min="6892" max="6892" width="26.5703125" style="9" customWidth="1"/>
    <col min="6893" max="6893" width="7.28515625" style="9" customWidth="1"/>
    <col min="6894" max="6894" width="20.140625" style="9" customWidth="1"/>
    <col min="6895" max="6895" width="21.42578125" style="9" customWidth="1"/>
    <col min="6896" max="6897" width="17.5703125" style="9" customWidth="1"/>
    <col min="6898" max="6898" width="22.7109375" style="9" customWidth="1"/>
    <col min="6899" max="6899" width="20.140625" style="9" customWidth="1"/>
    <col min="6900" max="6902" width="15" style="9" customWidth="1"/>
    <col min="6903" max="6903" width="20.140625" style="9" customWidth="1"/>
    <col min="6904" max="6904" width="12.42578125" style="9" customWidth="1"/>
    <col min="6905" max="6905" width="17.5703125" style="9" customWidth="1"/>
    <col min="6906" max="6906" width="20.140625" style="9" customWidth="1"/>
    <col min="6907" max="6907" width="15" style="9" customWidth="1"/>
    <col min="6908" max="6908" width="17.5703125" style="9" customWidth="1"/>
    <col min="6909" max="6909" width="20.140625" style="9" customWidth="1"/>
    <col min="6910" max="6912" width="22.7109375" style="9" customWidth="1"/>
    <col min="6913" max="6927" width="16.28515625" style="9" customWidth="1"/>
    <col min="6928" max="6928" width="24" style="9" customWidth="1"/>
    <col min="6929" max="6929" width="20.140625" style="9" customWidth="1"/>
    <col min="6930" max="6931" width="22.7109375" style="9" customWidth="1"/>
    <col min="6932" max="6933" width="16.28515625" style="9" customWidth="1"/>
    <col min="6934" max="6936" width="20.140625" style="9" customWidth="1"/>
    <col min="6937" max="6939" width="13.7109375" style="9" customWidth="1"/>
    <col min="6940" max="6940" width="17.5703125" style="9" customWidth="1"/>
    <col min="6941" max="6941" width="18.85546875" style="9" customWidth="1"/>
    <col min="6942" max="6942" width="20.140625" style="9" customWidth="1"/>
    <col min="6943" max="6944" width="18.85546875" style="9" customWidth="1"/>
    <col min="6945" max="6945" width="13.7109375" style="9" customWidth="1"/>
    <col min="6946" max="6946" width="16.28515625" style="9" customWidth="1"/>
    <col min="6947" max="6947" width="12.42578125" style="9" customWidth="1"/>
    <col min="6948" max="6948" width="38.140625" style="9" customWidth="1"/>
    <col min="6949" max="6949" width="29.140625" style="9" customWidth="1"/>
    <col min="6950" max="6951" width="12.42578125" style="9" customWidth="1"/>
    <col min="6952" max="6953" width="13.7109375" style="9" customWidth="1"/>
    <col min="6954" max="6954" width="12.42578125" style="9" customWidth="1"/>
    <col min="6955" max="6955" width="24" style="9" customWidth="1"/>
    <col min="6956" max="6956" width="22.7109375" style="9" customWidth="1"/>
    <col min="6957" max="6957" width="24" style="9" customWidth="1"/>
    <col min="6958" max="7108" width="12.42578125" style="9" customWidth="1"/>
    <col min="7109" max="7109" width="21.42578125" style="9" customWidth="1"/>
    <col min="7110" max="7110" width="20.140625" style="9" customWidth="1"/>
    <col min="7111" max="7111" width="24" style="9" customWidth="1"/>
    <col min="7112" max="7112" width="20.140625" style="9" customWidth="1"/>
    <col min="7113" max="7113" width="18.85546875" style="9" customWidth="1"/>
    <col min="7114" max="7115" width="13.7109375" style="9" customWidth="1"/>
    <col min="7116" max="7116" width="12" style="9" bestFit="1" customWidth="1"/>
    <col min="7117" max="7117" width="13.28515625" style="9" bestFit="1" customWidth="1"/>
    <col min="7118" max="7118" width="12.42578125" style="9" customWidth="1"/>
    <col min="7119" max="7119" width="15" style="9" customWidth="1"/>
    <col min="7120" max="7120" width="12.42578125" style="9" customWidth="1"/>
    <col min="7121" max="7121" width="13.7109375" style="9" customWidth="1"/>
    <col min="7122" max="7122" width="15" style="9" customWidth="1"/>
    <col min="7123" max="7123" width="16.28515625" style="9" customWidth="1"/>
    <col min="7124" max="7124" width="15" style="9" customWidth="1"/>
    <col min="7125" max="7125" width="13.7109375" style="9" customWidth="1"/>
    <col min="7126" max="7126" width="22.7109375" style="9" customWidth="1"/>
    <col min="7127" max="7129" width="24" style="9" customWidth="1"/>
    <col min="7130" max="7130" width="27.85546875" style="9" customWidth="1"/>
    <col min="7131" max="7131" width="11.140625" style="9" customWidth="1"/>
    <col min="7132" max="7132" width="18.85546875" style="9" customWidth="1"/>
    <col min="7133" max="7133" width="20.140625" style="9" customWidth="1"/>
    <col min="7134" max="7134" width="21.42578125" style="9" customWidth="1"/>
    <col min="7135" max="7135" width="16.28515625" style="9" customWidth="1"/>
    <col min="7136" max="7137" width="8.5703125" style="9" customWidth="1"/>
    <col min="7138" max="7138" width="16.28515625" style="9" customWidth="1"/>
    <col min="7139" max="7140" width="29.140625" style="9" customWidth="1"/>
    <col min="7141" max="7141" width="20.140625" style="9" customWidth="1"/>
    <col min="7142" max="7142" width="12.42578125" style="9" customWidth="1"/>
    <col min="7143" max="7143" width="17.5703125" style="9" customWidth="1"/>
    <col min="7144" max="7144" width="22.7109375" style="9" customWidth="1"/>
    <col min="7145" max="7145" width="12.42578125" style="9" customWidth="1"/>
    <col min="7146" max="7146" width="6" style="9" customWidth="1"/>
    <col min="7147" max="7147" width="21.42578125" style="9" customWidth="1"/>
    <col min="7148" max="7148" width="26.5703125" style="9" customWidth="1"/>
    <col min="7149" max="7149" width="7.28515625" style="9" customWidth="1"/>
    <col min="7150" max="7150" width="20.140625" style="9" customWidth="1"/>
    <col min="7151" max="7151" width="21.42578125" style="9" customWidth="1"/>
    <col min="7152" max="7153" width="17.5703125" style="9" customWidth="1"/>
    <col min="7154" max="7154" width="22.7109375" style="9" customWidth="1"/>
    <col min="7155" max="7155" width="20.140625" style="9" customWidth="1"/>
    <col min="7156" max="7158" width="15" style="9" customWidth="1"/>
    <col min="7159" max="7159" width="20.140625" style="9" customWidth="1"/>
    <col min="7160" max="7160" width="12.42578125" style="9" customWidth="1"/>
    <col min="7161" max="7161" width="17.5703125" style="9" customWidth="1"/>
    <col min="7162" max="7162" width="20.140625" style="9" customWidth="1"/>
    <col min="7163" max="7163" width="15" style="9" customWidth="1"/>
    <col min="7164" max="7164" width="17.5703125" style="9" customWidth="1"/>
    <col min="7165" max="7165" width="20.140625" style="9" customWidth="1"/>
    <col min="7166" max="7168" width="22.7109375" style="9" customWidth="1"/>
    <col min="7169" max="7183" width="16.28515625" style="9" customWidth="1"/>
    <col min="7184" max="7184" width="24" style="9" customWidth="1"/>
    <col min="7185" max="7185" width="20.140625" style="9" customWidth="1"/>
    <col min="7186" max="7187" width="22.7109375" style="9" customWidth="1"/>
    <col min="7188" max="7189" width="16.28515625" style="9" customWidth="1"/>
    <col min="7190" max="7192" width="20.140625" style="9" customWidth="1"/>
    <col min="7193" max="7195" width="13.7109375" style="9" customWidth="1"/>
    <col min="7196" max="7196" width="17.5703125" style="9" customWidth="1"/>
    <col min="7197" max="7197" width="18.85546875" style="9" customWidth="1"/>
    <col min="7198" max="7198" width="20.140625" style="9" customWidth="1"/>
    <col min="7199" max="7200" width="18.85546875" style="9" customWidth="1"/>
    <col min="7201" max="7201" width="13.7109375" style="9" customWidth="1"/>
    <col min="7202" max="7202" width="16.28515625" style="9" customWidth="1"/>
    <col min="7203" max="7203" width="12.42578125" style="9" customWidth="1"/>
    <col min="7204" max="7204" width="38.140625" style="9" customWidth="1"/>
    <col min="7205" max="7205" width="29.140625" style="9" customWidth="1"/>
    <col min="7206" max="7207" width="12.42578125" style="9" customWidth="1"/>
    <col min="7208" max="7209" width="13.7109375" style="9" customWidth="1"/>
    <col min="7210" max="7210" width="12.42578125" style="9" customWidth="1"/>
    <col min="7211" max="7211" width="24" style="9" customWidth="1"/>
    <col min="7212" max="7212" width="22.7109375" style="9" customWidth="1"/>
    <col min="7213" max="7213" width="24" style="9" customWidth="1"/>
    <col min="7214" max="7364" width="12.42578125" style="9" customWidth="1"/>
    <col min="7365" max="7365" width="21.42578125" style="9" customWidth="1"/>
    <col min="7366" max="7366" width="20.140625" style="9" customWidth="1"/>
    <col min="7367" max="7367" width="24" style="9" customWidth="1"/>
    <col min="7368" max="7368" width="20.140625" style="9" customWidth="1"/>
    <col min="7369" max="7369" width="18.85546875" style="9" customWidth="1"/>
    <col min="7370" max="7371" width="13.7109375" style="9" customWidth="1"/>
    <col min="7372" max="7372" width="12" style="9" bestFit="1" customWidth="1"/>
    <col min="7373" max="7373" width="13.28515625" style="9" bestFit="1" customWidth="1"/>
    <col min="7374" max="7374" width="12.42578125" style="9" customWidth="1"/>
    <col min="7375" max="7375" width="15" style="9" customWidth="1"/>
    <col min="7376" max="7376" width="12.42578125" style="9" customWidth="1"/>
    <col min="7377" max="7377" width="13.7109375" style="9" customWidth="1"/>
    <col min="7378" max="7378" width="15" style="9" customWidth="1"/>
    <col min="7379" max="7379" width="16.28515625" style="9" customWidth="1"/>
    <col min="7380" max="7380" width="15" style="9" customWidth="1"/>
    <col min="7381" max="7381" width="13.7109375" style="9" customWidth="1"/>
    <col min="7382" max="7382" width="22.7109375" style="9" customWidth="1"/>
    <col min="7383" max="7385" width="24" style="9" customWidth="1"/>
    <col min="7386" max="7386" width="27.85546875" style="9" customWidth="1"/>
    <col min="7387" max="7387" width="11.140625" style="9" customWidth="1"/>
    <col min="7388" max="7388" width="18.85546875" style="9" customWidth="1"/>
    <col min="7389" max="7389" width="20.140625" style="9" customWidth="1"/>
    <col min="7390" max="7390" width="21.42578125" style="9" customWidth="1"/>
    <col min="7391" max="7391" width="16.28515625" style="9" customWidth="1"/>
    <col min="7392" max="7393" width="8.5703125" style="9" customWidth="1"/>
    <col min="7394" max="7394" width="16.28515625" style="9" customWidth="1"/>
    <col min="7395" max="7396" width="29.140625" style="9" customWidth="1"/>
    <col min="7397" max="7397" width="20.140625" style="9" customWidth="1"/>
    <col min="7398" max="7398" width="12.42578125" style="9" customWidth="1"/>
    <col min="7399" max="7399" width="17.5703125" style="9" customWidth="1"/>
    <col min="7400" max="7400" width="22.7109375" style="9" customWidth="1"/>
    <col min="7401" max="7401" width="12.42578125" style="9" customWidth="1"/>
    <col min="7402" max="7402" width="6" style="9" customWidth="1"/>
    <col min="7403" max="7403" width="21.42578125" style="9" customWidth="1"/>
    <col min="7404" max="7404" width="26.5703125" style="9" customWidth="1"/>
    <col min="7405" max="7405" width="7.28515625" style="9" customWidth="1"/>
    <col min="7406" max="7406" width="20.140625" style="9" customWidth="1"/>
    <col min="7407" max="7407" width="21.42578125" style="9" customWidth="1"/>
    <col min="7408" max="7409" width="17.5703125" style="9" customWidth="1"/>
    <col min="7410" max="7410" width="22.7109375" style="9" customWidth="1"/>
    <col min="7411" max="7411" width="20.140625" style="9" customWidth="1"/>
    <col min="7412" max="7414" width="15" style="9" customWidth="1"/>
    <col min="7415" max="7415" width="20.140625" style="9" customWidth="1"/>
    <col min="7416" max="7416" width="12.42578125" style="9" customWidth="1"/>
    <col min="7417" max="7417" width="17.5703125" style="9" customWidth="1"/>
    <col min="7418" max="7418" width="20.140625" style="9" customWidth="1"/>
    <col min="7419" max="7419" width="15" style="9" customWidth="1"/>
    <col min="7420" max="7420" width="17.5703125" style="9" customWidth="1"/>
    <col min="7421" max="7421" width="20.140625" style="9" customWidth="1"/>
    <col min="7422" max="7424" width="22.7109375" style="9" customWidth="1"/>
    <col min="7425" max="7439" width="16.28515625" style="9" customWidth="1"/>
    <col min="7440" max="7440" width="24" style="9" customWidth="1"/>
    <col min="7441" max="7441" width="20.140625" style="9" customWidth="1"/>
    <col min="7442" max="7443" width="22.7109375" style="9" customWidth="1"/>
    <col min="7444" max="7445" width="16.28515625" style="9" customWidth="1"/>
    <col min="7446" max="7448" width="20.140625" style="9" customWidth="1"/>
    <col min="7449" max="7451" width="13.7109375" style="9" customWidth="1"/>
    <col min="7452" max="7452" width="17.5703125" style="9" customWidth="1"/>
    <col min="7453" max="7453" width="18.85546875" style="9" customWidth="1"/>
    <col min="7454" max="7454" width="20.140625" style="9" customWidth="1"/>
    <col min="7455" max="7456" width="18.85546875" style="9" customWidth="1"/>
    <col min="7457" max="7457" width="13.7109375" style="9" customWidth="1"/>
    <col min="7458" max="7458" width="16.28515625" style="9" customWidth="1"/>
    <col min="7459" max="7459" width="12.42578125" style="9" customWidth="1"/>
    <col min="7460" max="7460" width="38.140625" style="9" customWidth="1"/>
    <col min="7461" max="7461" width="29.140625" style="9" customWidth="1"/>
    <col min="7462" max="7463" width="12.42578125" style="9" customWidth="1"/>
    <col min="7464" max="7465" width="13.7109375" style="9" customWidth="1"/>
    <col min="7466" max="7466" width="12.42578125" style="9" customWidth="1"/>
    <col min="7467" max="7467" width="24" style="9" customWidth="1"/>
    <col min="7468" max="7468" width="22.7109375" style="9" customWidth="1"/>
    <col min="7469" max="7469" width="24" style="9" customWidth="1"/>
    <col min="7470" max="7620" width="12.42578125" style="9" customWidth="1"/>
    <col min="7621" max="7621" width="21.42578125" style="9" customWidth="1"/>
    <col min="7622" max="7622" width="20.140625" style="9" customWidth="1"/>
    <col min="7623" max="7623" width="24" style="9" customWidth="1"/>
    <col min="7624" max="7624" width="20.140625" style="9" customWidth="1"/>
    <col min="7625" max="7625" width="18.85546875" style="9" customWidth="1"/>
    <col min="7626" max="7627" width="13.7109375" style="9" customWidth="1"/>
    <col min="7628" max="7628" width="12" style="9" bestFit="1" customWidth="1"/>
    <col min="7629" max="7629" width="13.28515625" style="9" bestFit="1" customWidth="1"/>
    <col min="7630" max="7630" width="12.42578125" style="9" customWidth="1"/>
    <col min="7631" max="7631" width="15" style="9" customWidth="1"/>
    <col min="7632" max="7632" width="12.42578125" style="9" customWidth="1"/>
    <col min="7633" max="7633" width="13.7109375" style="9" customWidth="1"/>
    <col min="7634" max="7634" width="15" style="9" customWidth="1"/>
    <col min="7635" max="7635" width="16.28515625" style="9" customWidth="1"/>
    <col min="7636" max="7636" width="15" style="9" customWidth="1"/>
    <col min="7637" max="7637" width="13.7109375" style="9" customWidth="1"/>
    <col min="7638" max="7638" width="22.7109375" style="9" customWidth="1"/>
    <col min="7639" max="7641" width="24" style="9" customWidth="1"/>
    <col min="7642" max="7642" width="27.85546875" style="9" customWidth="1"/>
    <col min="7643" max="7643" width="11.140625" style="9" customWidth="1"/>
    <col min="7644" max="7644" width="18.85546875" style="9" customWidth="1"/>
    <col min="7645" max="7645" width="20.140625" style="9" customWidth="1"/>
    <col min="7646" max="7646" width="21.42578125" style="9" customWidth="1"/>
    <col min="7647" max="7647" width="16.28515625" style="9" customWidth="1"/>
    <col min="7648" max="7649" width="8.5703125" style="9" customWidth="1"/>
    <col min="7650" max="7650" width="16.28515625" style="9" customWidth="1"/>
    <col min="7651" max="7652" width="29.140625" style="9" customWidth="1"/>
    <col min="7653" max="7653" width="20.140625" style="9" customWidth="1"/>
    <col min="7654" max="7654" width="12.42578125" style="9" customWidth="1"/>
    <col min="7655" max="7655" width="17.5703125" style="9" customWidth="1"/>
    <col min="7656" max="7656" width="22.7109375" style="9" customWidth="1"/>
    <col min="7657" max="7657" width="12.42578125" style="9" customWidth="1"/>
    <col min="7658" max="7658" width="6" style="9" customWidth="1"/>
    <col min="7659" max="7659" width="21.42578125" style="9" customWidth="1"/>
    <col min="7660" max="7660" width="26.5703125" style="9" customWidth="1"/>
    <col min="7661" max="7661" width="7.28515625" style="9" customWidth="1"/>
    <col min="7662" max="7662" width="20.140625" style="9" customWidth="1"/>
    <col min="7663" max="7663" width="21.42578125" style="9" customWidth="1"/>
    <col min="7664" max="7665" width="17.5703125" style="9" customWidth="1"/>
    <col min="7666" max="7666" width="22.7109375" style="9" customWidth="1"/>
    <col min="7667" max="7667" width="20.140625" style="9" customWidth="1"/>
    <col min="7668" max="7670" width="15" style="9" customWidth="1"/>
    <col min="7671" max="7671" width="20.140625" style="9" customWidth="1"/>
    <col min="7672" max="7672" width="12.42578125" style="9" customWidth="1"/>
    <col min="7673" max="7673" width="17.5703125" style="9" customWidth="1"/>
    <col min="7674" max="7674" width="20.140625" style="9" customWidth="1"/>
    <col min="7675" max="7675" width="15" style="9" customWidth="1"/>
    <col min="7676" max="7676" width="17.5703125" style="9" customWidth="1"/>
    <col min="7677" max="7677" width="20.140625" style="9" customWidth="1"/>
    <col min="7678" max="7680" width="22.7109375" style="9" customWidth="1"/>
    <col min="7681" max="7695" width="16.28515625" style="9" customWidth="1"/>
    <col min="7696" max="7696" width="24" style="9" customWidth="1"/>
    <col min="7697" max="7697" width="20.140625" style="9" customWidth="1"/>
    <col min="7698" max="7699" width="22.7109375" style="9" customWidth="1"/>
    <col min="7700" max="7701" width="16.28515625" style="9" customWidth="1"/>
    <col min="7702" max="7704" width="20.140625" style="9" customWidth="1"/>
    <col min="7705" max="7707" width="13.7109375" style="9" customWidth="1"/>
    <col min="7708" max="7708" width="17.5703125" style="9" customWidth="1"/>
    <col min="7709" max="7709" width="18.85546875" style="9" customWidth="1"/>
    <col min="7710" max="7710" width="20.140625" style="9" customWidth="1"/>
    <col min="7711" max="7712" width="18.85546875" style="9" customWidth="1"/>
    <col min="7713" max="7713" width="13.7109375" style="9" customWidth="1"/>
    <col min="7714" max="7714" width="16.28515625" style="9" customWidth="1"/>
    <col min="7715" max="7715" width="12.42578125" style="9" customWidth="1"/>
    <col min="7716" max="7716" width="38.140625" style="9" customWidth="1"/>
    <col min="7717" max="7717" width="29.140625" style="9" customWidth="1"/>
    <col min="7718" max="7719" width="12.42578125" style="9" customWidth="1"/>
    <col min="7720" max="7721" width="13.7109375" style="9" customWidth="1"/>
    <col min="7722" max="7722" width="12.42578125" style="9" customWidth="1"/>
    <col min="7723" max="7723" width="24" style="9" customWidth="1"/>
    <col min="7724" max="7724" width="22.7109375" style="9" customWidth="1"/>
    <col min="7725" max="7725" width="24" style="9" customWidth="1"/>
    <col min="7726" max="7876" width="12.42578125" style="9" customWidth="1"/>
    <col min="7877" max="7877" width="21.42578125" style="9" customWidth="1"/>
    <col min="7878" max="7878" width="20.140625" style="9" customWidth="1"/>
    <col min="7879" max="7879" width="24" style="9" customWidth="1"/>
    <col min="7880" max="7880" width="20.140625" style="9" customWidth="1"/>
    <col min="7881" max="7881" width="18.85546875" style="9" customWidth="1"/>
    <col min="7882" max="7883" width="13.7109375" style="9" customWidth="1"/>
    <col min="7884" max="7884" width="12" style="9" bestFit="1" customWidth="1"/>
    <col min="7885" max="7885" width="13.28515625" style="9" bestFit="1" customWidth="1"/>
    <col min="7886" max="7886" width="12.42578125" style="9" customWidth="1"/>
    <col min="7887" max="7887" width="15" style="9" customWidth="1"/>
    <col min="7888" max="7888" width="12.42578125" style="9" customWidth="1"/>
    <col min="7889" max="7889" width="13.7109375" style="9" customWidth="1"/>
    <col min="7890" max="7890" width="15" style="9" customWidth="1"/>
    <col min="7891" max="7891" width="16.28515625" style="9" customWidth="1"/>
    <col min="7892" max="7892" width="15" style="9" customWidth="1"/>
    <col min="7893" max="7893" width="13.7109375" style="9" customWidth="1"/>
    <col min="7894" max="7894" width="22.7109375" style="9" customWidth="1"/>
    <col min="7895" max="7897" width="24" style="9" customWidth="1"/>
    <col min="7898" max="7898" width="27.85546875" style="9" customWidth="1"/>
    <col min="7899" max="7899" width="11.140625" style="9" customWidth="1"/>
    <col min="7900" max="7900" width="18.85546875" style="9" customWidth="1"/>
    <col min="7901" max="7901" width="20.140625" style="9" customWidth="1"/>
    <col min="7902" max="7902" width="21.42578125" style="9" customWidth="1"/>
    <col min="7903" max="7903" width="16.28515625" style="9" customWidth="1"/>
    <col min="7904" max="7905" width="8.5703125" style="9" customWidth="1"/>
    <col min="7906" max="7906" width="16.28515625" style="9" customWidth="1"/>
    <col min="7907" max="7908" width="29.140625" style="9" customWidth="1"/>
    <col min="7909" max="7909" width="20.140625" style="9" customWidth="1"/>
    <col min="7910" max="7910" width="12.42578125" style="9" customWidth="1"/>
    <col min="7911" max="7911" width="17.5703125" style="9" customWidth="1"/>
    <col min="7912" max="7912" width="22.7109375" style="9" customWidth="1"/>
    <col min="7913" max="7913" width="12.42578125" style="9" customWidth="1"/>
    <col min="7914" max="7914" width="6" style="9" customWidth="1"/>
    <col min="7915" max="7915" width="21.42578125" style="9" customWidth="1"/>
    <col min="7916" max="7916" width="26.5703125" style="9" customWidth="1"/>
    <col min="7917" max="7917" width="7.28515625" style="9" customWidth="1"/>
    <col min="7918" max="7918" width="20.140625" style="9" customWidth="1"/>
    <col min="7919" max="7919" width="21.42578125" style="9" customWidth="1"/>
    <col min="7920" max="7921" width="17.5703125" style="9" customWidth="1"/>
    <col min="7922" max="7922" width="22.7109375" style="9" customWidth="1"/>
    <col min="7923" max="7923" width="20.140625" style="9" customWidth="1"/>
    <col min="7924" max="7926" width="15" style="9" customWidth="1"/>
    <col min="7927" max="7927" width="20.140625" style="9" customWidth="1"/>
    <col min="7928" max="7928" width="12.42578125" style="9" customWidth="1"/>
    <col min="7929" max="7929" width="17.5703125" style="9" customWidth="1"/>
    <col min="7930" max="7930" width="20.140625" style="9" customWidth="1"/>
    <col min="7931" max="7931" width="15" style="9" customWidth="1"/>
    <col min="7932" max="7932" width="17.5703125" style="9" customWidth="1"/>
    <col min="7933" max="7933" width="20.140625" style="9" customWidth="1"/>
    <col min="7934" max="7936" width="22.7109375" style="9" customWidth="1"/>
    <col min="7937" max="7951" width="16.28515625" style="9" customWidth="1"/>
    <col min="7952" max="7952" width="24" style="9" customWidth="1"/>
    <col min="7953" max="7953" width="20.140625" style="9" customWidth="1"/>
    <col min="7954" max="7955" width="22.7109375" style="9" customWidth="1"/>
    <col min="7956" max="7957" width="16.28515625" style="9" customWidth="1"/>
    <col min="7958" max="7960" width="20.140625" style="9" customWidth="1"/>
    <col min="7961" max="7963" width="13.7109375" style="9" customWidth="1"/>
    <col min="7964" max="7964" width="17.5703125" style="9" customWidth="1"/>
    <col min="7965" max="7965" width="18.85546875" style="9" customWidth="1"/>
    <col min="7966" max="7966" width="20.140625" style="9" customWidth="1"/>
    <col min="7967" max="7968" width="18.85546875" style="9" customWidth="1"/>
    <col min="7969" max="7969" width="13.7109375" style="9" customWidth="1"/>
    <col min="7970" max="7970" width="16.28515625" style="9" customWidth="1"/>
    <col min="7971" max="7971" width="12.42578125" style="9" customWidth="1"/>
    <col min="7972" max="7972" width="38.140625" style="9" customWidth="1"/>
    <col min="7973" max="7973" width="29.140625" style="9" customWidth="1"/>
    <col min="7974" max="7975" width="12.42578125" style="9" customWidth="1"/>
    <col min="7976" max="7977" width="13.7109375" style="9" customWidth="1"/>
    <col min="7978" max="7978" width="12.42578125" style="9" customWidth="1"/>
    <col min="7979" max="7979" width="24" style="9" customWidth="1"/>
    <col min="7980" max="7980" width="22.7109375" style="9" customWidth="1"/>
    <col min="7981" max="7981" width="24" style="9" customWidth="1"/>
    <col min="7982" max="8132" width="12.42578125" style="9" customWidth="1"/>
    <col min="8133" max="8133" width="21.42578125" style="9" customWidth="1"/>
    <col min="8134" max="8134" width="20.140625" style="9" customWidth="1"/>
    <col min="8135" max="8135" width="24" style="9" customWidth="1"/>
    <col min="8136" max="8136" width="20.140625" style="9" customWidth="1"/>
    <col min="8137" max="8137" width="18.85546875" style="9" customWidth="1"/>
    <col min="8138" max="8139" width="13.7109375" style="9" customWidth="1"/>
    <col min="8140" max="8140" width="12" style="9" bestFit="1" customWidth="1"/>
    <col min="8141" max="8141" width="13.28515625" style="9" bestFit="1" customWidth="1"/>
    <col min="8142" max="8142" width="12.42578125" style="9" customWidth="1"/>
    <col min="8143" max="8143" width="15" style="9" customWidth="1"/>
    <col min="8144" max="8144" width="12.42578125" style="9" customWidth="1"/>
    <col min="8145" max="8145" width="13.7109375" style="9" customWidth="1"/>
    <col min="8146" max="8146" width="15" style="9" customWidth="1"/>
    <col min="8147" max="8147" width="16.28515625" style="9" customWidth="1"/>
    <col min="8148" max="8148" width="15" style="9" customWidth="1"/>
    <col min="8149" max="8149" width="13.7109375" style="9" customWidth="1"/>
    <col min="8150" max="8150" width="22.7109375" style="9" customWidth="1"/>
    <col min="8151" max="8153" width="24" style="9" customWidth="1"/>
    <col min="8154" max="8154" width="27.85546875" style="9" customWidth="1"/>
    <col min="8155" max="8155" width="11.140625" style="9" customWidth="1"/>
    <col min="8156" max="8156" width="18.85546875" style="9" customWidth="1"/>
    <col min="8157" max="8157" width="20.140625" style="9" customWidth="1"/>
    <col min="8158" max="8158" width="21.42578125" style="9" customWidth="1"/>
    <col min="8159" max="8159" width="16.28515625" style="9" customWidth="1"/>
    <col min="8160" max="8161" width="8.5703125" style="9" customWidth="1"/>
    <col min="8162" max="8162" width="16.28515625" style="9" customWidth="1"/>
    <col min="8163" max="8164" width="29.140625" style="9" customWidth="1"/>
    <col min="8165" max="8165" width="20.140625" style="9" customWidth="1"/>
    <col min="8166" max="8166" width="12.42578125" style="9" customWidth="1"/>
    <col min="8167" max="8167" width="17.5703125" style="9" customWidth="1"/>
    <col min="8168" max="8168" width="22.7109375" style="9" customWidth="1"/>
    <col min="8169" max="8169" width="12.42578125" style="9" customWidth="1"/>
    <col min="8170" max="8170" width="6" style="9" customWidth="1"/>
    <col min="8171" max="8171" width="21.42578125" style="9" customWidth="1"/>
    <col min="8172" max="8172" width="26.5703125" style="9" customWidth="1"/>
    <col min="8173" max="8173" width="7.28515625" style="9" customWidth="1"/>
    <col min="8174" max="8174" width="20.140625" style="9" customWidth="1"/>
    <col min="8175" max="8175" width="21.42578125" style="9" customWidth="1"/>
    <col min="8176" max="8177" width="17.5703125" style="9" customWidth="1"/>
    <col min="8178" max="8178" width="22.7109375" style="9" customWidth="1"/>
    <col min="8179" max="8179" width="20.140625" style="9" customWidth="1"/>
    <col min="8180" max="8182" width="15" style="9" customWidth="1"/>
    <col min="8183" max="8183" width="20.140625" style="9" customWidth="1"/>
    <col min="8184" max="8184" width="12.42578125" style="9" customWidth="1"/>
    <col min="8185" max="8185" width="17.5703125" style="9" customWidth="1"/>
    <col min="8186" max="8186" width="20.140625" style="9" customWidth="1"/>
    <col min="8187" max="8187" width="15" style="9" customWidth="1"/>
    <col min="8188" max="8188" width="17.5703125" style="9" customWidth="1"/>
    <col min="8189" max="8189" width="20.140625" style="9" customWidth="1"/>
    <col min="8190" max="8192" width="22.7109375" style="9" customWidth="1"/>
    <col min="8193" max="8207" width="16.28515625" style="9" customWidth="1"/>
    <col min="8208" max="8208" width="24" style="9" customWidth="1"/>
    <col min="8209" max="8209" width="20.140625" style="9" customWidth="1"/>
    <col min="8210" max="8211" width="22.7109375" style="9" customWidth="1"/>
    <col min="8212" max="8213" width="16.28515625" style="9" customWidth="1"/>
    <col min="8214" max="8216" width="20.140625" style="9" customWidth="1"/>
    <col min="8217" max="8219" width="13.7109375" style="9" customWidth="1"/>
    <col min="8220" max="8220" width="17.5703125" style="9" customWidth="1"/>
    <col min="8221" max="8221" width="18.85546875" style="9" customWidth="1"/>
    <col min="8222" max="8222" width="20.140625" style="9" customWidth="1"/>
    <col min="8223" max="8224" width="18.85546875" style="9" customWidth="1"/>
    <col min="8225" max="8225" width="13.7109375" style="9" customWidth="1"/>
    <col min="8226" max="8226" width="16.28515625" style="9" customWidth="1"/>
    <col min="8227" max="8227" width="12.42578125" style="9" customWidth="1"/>
    <col min="8228" max="8228" width="38.140625" style="9" customWidth="1"/>
    <col min="8229" max="8229" width="29.140625" style="9" customWidth="1"/>
    <col min="8230" max="8231" width="12.42578125" style="9" customWidth="1"/>
    <col min="8232" max="8233" width="13.7109375" style="9" customWidth="1"/>
    <col min="8234" max="8234" width="12.42578125" style="9" customWidth="1"/>
    <col min="8235" max="8235" width="24" style="9" customWidth="1"/>
    <col min="8236" max="8236" width="22.7109375" style="9" customWidth="1"/>
    <col min="8237" max="8237" width="24" style="9" customWidth="1"/>
    <col min="8238" max="8388" width="12.42578125" style="9" customWidth="1"/>
    <col min="8389" max="8389" width="21.42578125" style="9" customWidth="1"/>
    <col min="8390" max="8390" width="20.140625" style="9" customWidth="1"/>
    <col min="8391" max="8391" width="24" style="9" customWidth="1"/>
    <col min="8392" max="8392" width="20.140625" style="9" customWidth="1"/>
    <col min="8393" max="8393" width="18.85546875" style="9" customWidth="1"/>
    <col min="8394" max="8395" width="13.7109375" style="9" customWidth="1"/>
    <col min="8396" max="8396" width="12" style="9" bestFit="1" customWidth="1"/>
    <col min="8397" max="8397" width="13.28515625" style="9" bestFit="1" customWidth="1"/>
    <col min="8398" max="8398" width="12.42578125" style="9" customWidth="1"/>
    <col min="8399" max="8399" width="15" style="9" customWidth="1"/>
    <col min="8400" max="8400" width="12.42578125" style="9" customWidth="1"/>
    <col min="8401" max="8401" width="13.7109375" style="9" customWidth="1"/>
    <col min="8402" max="8402" width="15" style="9" customWidth="1"/>
    <col min="8403" max="8403" width="16.28515625" style="9" customWidth="1"/>
    <col min="8404" max="8404" width="15" style="9" customWidth="1"/>
    <col min="8405" max="8405" width="13.7109375" style="9" customWidth="1"/>
    <col min="8406" max="8406" width="22.7109375" style="9" customWidth="1"/>
    <col min="8407" max="8409" width="24" style="9" customWidth="1"/>
    <col min="8410" max="8410" width="27.85546875" style="9" customWidth="1"/>
    <col min="8411" max="8411" width="11.140625" style="9" customWidth="1"/>
    <col min="8412" max="8412" width="18.85546875" style="9" customWidth="1"/>
    <col min="8413" max="8413" width="20.140625" style="9" customWidth="1"/>
    <col min="8414" max="8414" width="21.42578125" style="9" customWidth="1"/>
    <col min="8415" max="8415" width="16.28515625" style="9" customWidth="1"/>
    <col min="8416" max="8417" width="8.5703125" style="9" customWidth="1"/>
    <col min="8418" max="8418" width="16.28515625" style="9" customWidth="1"/>
    <col min="8419" max="8420" width="29.140625" style="9" customWidth="1"/>
    <col min="8421" max="8421" width="20.140625" style="9" customWidth="1"/>
    <col min="8422" max="8422" width="12.42578125" style="9" customWidth="1"/>
    <col min="8423" max="8423" width="17.5703125" style="9" customWidth="1"/>
    <col min="8424" max="8424" width="22.7109375" style="9" customWidth="1"/>
    <col min="8425" max="8425" width="12.42578125" style="9" customWidth="1"/>
    <col min="8426" max="8426" width="6" style="9" customWidth="1"/>
    <col min="8427" max="8427" width="21.42578125" style="9" customWidth="1"/>
    <col min="8428" max="8428" width="26.5703125" style="9" customWidth="1"/>
    <col min="8429" max="8429" width="7.28515625" style="9" customWidth="1"/>
    <col min="8430" max="8430" width="20.140625" style="9" customWidth="1"/>
    <col min="8431" max="8431" width="21.42578125" style="9" customWidth="1"/>
    <col min="8432" max="8433" width="17.5703125" style="9" customWidth="1"/>
    <col min="8434" max="8434" width="22.7109375" style="9" customWidth="1"/>
    <col min="8435" max="8435" width="20.140625" style="9" customWidth="1"/>
    <col min="8436" max="8438" width="15" style="9" customWidth="1"/>
    <col min="8439" max="8439" width="20.140625" style="9" customWidth="1"/>
    <col min="8440" max="8440" width="12.42578125" style="9" customWidth="1"/>
    <col min="8441" max="8441" width="17.5703125" style="9" customWidth="1"/>
    <col min="8442" max="8442" width="20.140625" style="9" customWidth="1"/>
    <col min="8443" max="8443" width="15" style="9" customWidth="1"/>
    <col min="8444" max="8444" width="17.5703125" style="9" customWidth="1"/>
    <col min="8445" max="8445" width="20.140625" style="9" customWidth="1"/>
    <col min="8446" max="8448" width="22.7109375" style="9" customWidth="1"/>
    <col min="8449" max="8463" width="16.28515625" style="9" customWidth="1"/>
    <col min="8464" max="8464" width="24" style="9" customWidth="1"/>
    <col min="8465" max="8465" width="20.140625" style="9" customWidth="1"/>
    <col min="8466" max="8467" width="22.7109375" style="9" customWidth="1"/>
    <col min="8468" max="8469" width="16.28515625" style="9" customWidth="1"/>
    <col min="8470" max="8472" width="20.140625" style="9" customWidth="1"/>
    <col min="8473" max="8475" width="13.7109375" style="9" customWidth="1"/>
    <col min="8476" max="8476" width="17.5703125" style="9" customWidth="1"/>
    <col min="8477" max="8477" width="18.85546875" style="9" customWidth="1"/>
    <col min="8478" max="8478" width="20.140625" style="9" customWidth="1"/>
    <col min="8479" max="8480" width="18.85546875" style="9" customWidth="1"/>
    <col min="8481" max="8481" width="13.7109375" style="9" customWidth="1"/>
    <col min="8482" max="8482" width="16.28515625" style="9" customWidth="1"/>
    <col min="8483" max="8483" width="12.42578125" style="9" customWidth="1"/>
    <col min="8484" max="8484" width="38.140625" style="9" customWidth="1"/>
    <col min="8485" max="8485" width="29.140625" style="9" customWidth="1"/>
    <col min="8486" max="8487" width="12.42578125" style="9" customWidth="1"/>
    <col min="8488" max="8489" width="13.7109375" style="9" customWidth="1"/>
    <col min="8490" max="8490" width="12.42578125" style="9" customWidth="1"/>
    <col min="8491" max="8491" width="24" style="9" customWidth="1"/>
    <col min="8492" max="8492" width="22.7109375" style="9" customWidth="1"/>
    <col min="8493" max="8493" width="24" style="9" customWidth="1"/>
    <col min="8494" max="8644" width="12.42578125" style="9" customWidth="1"/>
    <col min="8645" max="8645" width="21.42578125" style="9" customWidth="1"/>
    <col min="8646" max="8646" width="20.140625" style="9" customWidth="1"/>
    <col min="8647" max="8647" width="24" style="9" customWidth="1"/>
    <col min="8648" max="8648" width="20.140625" style="9" customWidth="1"/>
    <col min="8649" max="8649" width="18.85546875" style="9" customWidth="1"/>
    <col min="8650" max="8651" width="13.7109375" style="9" customWidth="1"/>
    <col min="8652" max="8652" width="12" style="9" bestFit="1" customWidth="1"/>
    <col min="8653" max="8653" width="13.28515625" style="9" bestFit="1" customWidth="1"/>
    <col min="8654" max="8654" width="12.42578125" style="9" customWidth="1"/>
    <col min="8655" max="8655" width="15" style="9" customWidth="1"/>
    <col min="8656" max="8656" width="12.42578125" style="9" customWidth="1"/>
    <col min="8657" max="8657" width="13.7109375" style="9" customWidth="1"/>
    <col min="8658" max="8658" width="15" style="9" customWidth="1"/>
    <col min="8659" max="8659" width="16.28515625" style="9" customWidth="1"/>
    <col min="8660" max="8660" width="15" style="9" customWidth="1"/>
    <col min="8661" max="8661" width="13.7109375" style="9" customWidth="1"/>
    <col min="8662" max="8662" width="22.7109375" style="9" customWidth="1"/>
    <col min="8663" max="8665" width="24" style="9" customWidth="1"/>
    <col min="8666" max="8666" width="27.85546875" style="9" customWidth="1"/>
    <col min="8667" max="8667" width="11.140625" style="9" customWidth="1"/>
    <col min="8668" max="8668" width="18.85546875" style="9" customWidth="1"/>
    <col min="8669" max="8669" width="20.140625" style="9" customWidth="1"/>
    <col min="8670" max="8670" width="21.42578125" style="9" customWidth="1"/>
    <col min="8671" max="8671" width="16.28515625" style="9" customWidth="1"/>
    <col min="8672" max="8673" width="8.5703125" style="9" customWidth="1"/>
    <col min="8674" max="8674" width="16.28515625" style="9" customWidth="1"/>
    <col min="8675" max="8676" width="29.140625" style="9" customWidth="1"/>
    <col min="8677" max="8677" width="20.140625" style="9" customWidth="1"/>
    <col min="8678" max="8678" width="12.42578125" style="9" customWidth="1"/>
    <col min="8679" max="8679" width="17.5703125" style="9" customWidth="1"/>
    <col min="8680" max="8680" width="22.7109375" style="9" customWidth="1"/>
    <col min="8681" max="8681" width="12.42578125" style="9" customWidth="1"/>
    <col min="8682" max="8682" width="6" style="9" customWidth="1"/>
    <col min="8683" max="8683" width="21.42578125" style="9" customWidth="1"/>
    <col min="8684" max="8684" width="26.5703125" style="9" customWidth="1"/>
    <col min="8685" max="8685" width="7.28515625" style="9" customWidth="1"/>
    <col min="8686" max="8686" width="20.140625" style="9" customWidth="1"/>
    <col min="8687" max="8687" width="21.42578125" style="9" customWidth="1"/>
    <col min="8688" max="8689" width="17.5703125" style="9" customWidth="1"/>
    <col min="8690" max="8690" width="22.7109375" style="9" customWidth="1"/>
    <col min="8691" max="8691" width="20.140625" style="9" customWidth="1"/>
    <col min="8692" max="8694" width="15" style="9" customWidth="1"/>
    <col min="8695" max="8695" width="20.140625" style="9" customWidth="1"/>
    <col min="8696" max="8696" width="12.42578125" style="9" customWidth="1"/>
    <col min="8697" max="8697" width="17.5703125" style="9" customWidth="1"/>
    <col min="8698" max="8698" width="20.140625" style="9" customWidth="1"/>
    <col min="8699" max="8699" width="15" style="9" customWidth="1"/>
    <col min="8700" max="8700" width="17.5703125" style="9" customWidth="1"/>
    <col min="8701" max="8701" width="20.140625" style="9" customWidth="1"/>
    <col min="8702" max="8704" width="22.7109375" style="9" customWidth="1"/>
    <col min="8705" max="8719" width="16.28515625" style="9" customWidth="1"/>
    <col min="8720" max="8720" width="24" style="9" customWidth="1"/>
    <col min="8721" max="8721" width="20.140625" style="9" customWidth="1"/>
    <col min="8722" max="8723" width="22.7109375" style="9" customWidth="1"/>
    <col min="8724" max="8725" width="16.28515625" style="9" customWidth="1"/>
    <col min="8726" max="8728" width="20.140625" style="9" customWidth="1"/>
    <col min="8729" max="8731" width="13.7109375" style="9" customWidth="1"/>
    <col min="8732" max="8732" width="17.5703125" style="9" customWidth="1"/>
    <col min="8733" max="8733" width="18.85546875" style="9" customWidth="1"/>
    <col min="8734" max="8734" width="20.140625" style="9" customWidth="1"/>
    <col min="8735" max="8736" width="18.85546875" style="9" customWidth="1"/>
    <col min="8737" max="8737" width="13.7109375" style="9" customWidth="1"/>
    <col min="8738" max="8738" width="16.28515625" style="9" customWidth="1"/>
    <col min="8739" max="8739" width="12.42578125" style="9" customWidth="1"/>
    <col min="8740" max="8740" width="38.140625" style="9" customWidth="1"/>
    <col min="8741" max="8741" width="29.140625" style="9" customWidth="1"/>
    <col min="8742" max="8743" width="12.42578125" style="9" customWidth="1"/>
    <col min="8744" max="8745" width="13.7109375" style="9" customWidth="1"/>
    <col min="8746" max="8746" width="12.42578125" style="9" customWidth="1"/>
    <col min="8747" max="8747" width="24" style="9" customWidth="1"/>
    <col min="8748" max="8748" width="22.7109375" style="9" customWidth="1"/>
    <col min="8749" max="8749" width="24" style="9" customWidth="1"/>
    <col min="8750" max="8900" width="12.42578125" style="9" customWidth="1"/>
    <col min="8901" max="8901" width="21.42578125" style="9" customWidth="1"/>
    <col min="8902" max="8902" width="20.140625" style="9" customWidth="1"/>
    <col min="8903" max="8903" width="24" style="9" customWidth="1"/>
    <col min="8904" max="8904" width="20.140625" style="9" customWidth="1"/>
    <col min="8905" max="8905" width="18.85546875" style="9" customWidth="1"/>
    <col min="8906" max="8907" width="13.7109375" style="9" customWidth="1"/>
    <col min="8908" max="8908" width="12" style="9" bestFit="1" customWidth="1"/>
    <col min="8909" max="8909" width="13.28515625" style="9" bestFit="1" customWidth="1"/>
    <col min="8910" max="8910" width="12.42578125" style="9" customWidth="1"/>
    <col min="8911" max="8911" width="15" style="9" customWidth="1"/>
    <col min="8912" max="8912" width="12.42578125" style="9" customWidth="1"/>
    <col min="8913" max="8913" width="13.7109375" style="9" customWidth="1"/>
    <col min="8914" max="8914" width="15" style="9" customWidth="1"/>
    <col min="8915" max="8915" width="16.28515625" style="9" customWidth="1"/>
    <col min="8916" max="8916" width="15" style="9" customWidth="1"/>
    <col min="8917" max="8917" width="13.7109375" style="9" customWidth="1"/>
    <col min="8918" max="8918" width="22.7109375" style="9" customWidth="1"/>
    <col min="8919" max="8921" width="24" style="9" customWidth="1"/>
    <col min="8922" max="8922" width="27.85546875" style="9" customWidth="1"/>
    <col min="8923" max="8923" width="11.140625" style="9" customWidth="1"/>
    <col min="8924" max="8924" width="18.85546875" style="9" customWidth="1"/>
    <col min="8925" max="8925" width="20.140625" style="9" customWidth="1"/>
    <col min="8926" max="8926" width="21.42578125" style="9" customWidth="1"/>
    <col min="8927" max="8927" width="16.28515625" style="9" customWidth="1"/>
    <col min="8928" max="8929" width="8.5703125" style="9" customWidth="1"/>
    <col min="8930" max="8930" width="16.28515625" style="9" customWidth="1"/>
    <col min="8931" max="8932" width="29.140625" style="9" customWidth="1"/>
    <col min="8933" max="8933" width="20.140625" style="9" customWidth="1"/>
    <col min="8934" max="8934" width="12.42578125" style="9" customWidth="1"/>
    <col min="8935" max="8935" width="17.5703125" style="9" customWidth="1"/>
    <col min="8936" max="8936" width="22.7109375" style="9" customWidth="1"/>
    <col min="8937" max="8937" width="12.42578125" style="9" customWidth="1"/>
    <col min="8938" max="8938" width="6" style="9" customWidth="1"/>
    <col min="8939" max="8939" width="21.42578125" style="9" customWidth="1"/>
    <col min="8940" max="8940" width="26.5703125" style="9" customWidth="1"/>
    <col min="8941" max="8941" width="7.28515625" style="9" customWidth="1"/>
    <col min="8942" max="8942" width="20.140625" style="9" customWidth="1"/>
    <col min="8943" max="8943" width="21.42578125" style="9" customWidth="1"/>
    <col min="8944" max="8945" width="17.5703125" style="9" customWidth="1"/>
    <col min="8946" max="8946" width="22.7109375" style="9" customWidth="1"/>
    <col min="8947" max="8947" width="20.140625" style="9" customWidth="1"/>
    <col min="8948" max="8950" width="15" style="9" customWidth="1"/>
    <col min="8951" max="8951" width="20.140625" style="9" customWidth="1"/>
    <col min="8952" max="8952" width="12.42578125" style="9" customWidth="1"/>
    <col min="8953" max="8953" width="17.5703125" style="9" customWidth="1"/>
    <col min="8954" max="8954" width="20.140625" style="9" customWidth="1"/>
    <col min="8955" max="8955" width="15" style="9" customWidth="1"/>
    <col min="8956" max="8956" width="17.5703125" style="9" customWidth="1"/>
    <col min="8957" max="8957" width="20.140625" style="9" customWidth="1"/>
    <col min="8958" max="8960" width="22.7109375" style="9" customWidth="1"/>
    <col min="8961" max="8975" width="16.28515625" style="9" customWidth="1"/>
    <col min="8976" max="8976" width="24" style="9" customWidth="1"/>
    <col min="8977" max="8977" width="20.140625" style="9" customWidth="1"/>
    <col min="8978" max="8979" width="22.7109375" style="9" customWidth="1"/>
    <col min="8980" max="8981" width="16.28515625" style="9" customWidth="1"/>
    <col min="8982" max="8984" width="20.140625" style="9" customWidth="1"/>
    <col min="8985" max="8987" width="13.7109375" style="9" customWidth="1"/>
    <col min="8988" max="8988" width="17.5703125" style="9" customWidth="1"/>
    <col min="8989" max="8989" width="18.85546875" style="9" customWidth="1"/>
    <col min="8990" max="8990" width="20.140625" style="9" customWidth="1"/>
    <col min="8991" max="8992" width="18.85546875" style="9" customWidth="1"/>
    <col min="8993" max="8993" width="13.7109375" style="9" customWidth="1"/>
    <col min="8994" max="8994" width="16.28515625" style="9" customWidth="1"/>
    <col min="8995" max="8995" width="12.42578125" style="9" customWidth="1"/>
    <col min="8996" max="8996" width="38.140625" style="9" customWidth="1"/>
    <col min="8997" max="8997" width="29.140625" style="9" customWidth="1"/>
    <col min="8998" max="8999" width="12.42578125" style="9" customWidth="1"/>
    <col min="9000" max="9001" width="13.7109375" style="9" customWidth="1"/>
    <col min="9002" max="9002" width="12.42578125" style="9" customWidth="1"/>
    <col min="9003" max="9003" width="24" style="9" customWidth="1"/>
    <col min="9004" max="9004" width="22.7109375" style="9" customWidth="1"/>
    <col min="9005" max="9005" width="24" style="9" customWidth="1"/>
    <col min="9006" max="9156" width="12.42578125" style="9" customWidth="1"/>
    <col min="9157" max="9157" width="21.42578125" style="9" customWidth="1"/>
    <col min="9158" max="9158" width="20.140625" style="9" customWidth="1"/>
    <col min="9159" max="9159" width="24" style="9" customWidth="1"/>
    <col min="9160" max="9160" width="20.140625" style="9" customWidth="1"/>
    <col min="9161" max="9161" width="18.85546875" style="9" customWidth="1"/>
    <col min="9162" max="9163" width="13.7109375" style="9" customWidth="1"/>
    <col min="9164" max="9164" width="12" style="9" bestFit="1" customWidth="1"/>
    <col min="9165" max="9165" width="13.28515625" style="9" bestFit="1" customWidth="1"/>
    <col min="9166" max="9166" width="12.42578125" style="9" customWidth="1"/>
    <col min="9167" max="9167" width="15" style="9" customWidth="1"/>
    <col min="9168" max="9168" width="12.42578125" style="9" customWidth="1"/>
    <col min="9169" max="9169" width="13.7109375" style="9" customWidth="1"/>
    <col min="9170" max="9170" width="15" style="9" customWidth="1"/>
    <col min="9171" max="9171" width="16.28515625" style="9" customWidth="1"/>
    <col min="9172" max="9172" width="15" style="9" customWidth="1"/>
    <col min="9173" max="9173" width="13.7109375" style="9" customWidth="1"/>
    <col min="9174" max="9174" width="22.7109375" style="9" customWidth="1"/>
    <col min="9175" max="9177" width="24" style="9" customWidth="1"/>
    <col min="9178" max="9178" width="27.85546875" style="9" customWidth="1"/>
    <col min="9179" max="9179" width="11.140625" style="9" customWidth="1"/>
    <col min="9180" max="9180" width="18.85546875" style="9" customWidth="1"/>
    <col min="9181" max="9181" width="20.140625" style="9" customWidth="1"/>
    <col min="9182" max="9182" width="21.42578125" style="9" customWidth="1"/>
    <col min="9183" max="9183" width="16.28515625" style="9" customWidth="1"/>
    <col min="9184" max="9185" width="8.5703125" style="9" customWidth="1"/>
    <col min="9186" max="9186" width="16.28515625" style="9" customWidth="1"/>
    <col min="9187" max="9188" width="29.140625" style="9" customWidth="1"/>
    <col min="9189" max="9189" width="20.140625" style="9" customWidth="1"/>
    <col min="9190" max="9190" width="12.42578125" style="9" customWidth="1"/>
    <col min="9191" max="9191" width="17.5703125" style="9" customWidth="1"/>
    <col min="9192" max="9192" width="22.7109375" style="9" customWidth="1"/>
    <col min="9193" max="9193" width="12.42578125" style="9" customWidth="1"/>
    <col min="9194" max="9194" width="6" style="9" customWidth="1"/>
    <col min="9195" max="9195" width="21.42578125" style="9" customWidth="1"/>
    <col min="9196" max="9196" width="26.5703125" style="9" customWidth="1"/>
    <col min="9197" max="9197" width="7.28515625" style="9" customWidth="1"/>
    <col min="9198" max="9198" width="20.140625" style="9" customWidth="1"/>
    <col min="9199" max="9199" width="21.42578125" style="9" customWidth="1"/>
    <col min="9200" max="9201" width="17.5703125" style="9" customWidth="1"/>
    <col min="9202" max="9202" width="22.7109375" style="9" customWidth="1"/>
    <col min="9203" max="9203" width="20.140625" style="9" customWidth="1"/>
    <col min="9204" max="9206" width="15" style="9" customWidth="1"/>
    <col min="9207" max="9207" width="20.140625" style="9" customWidth="1"/>
    <col min="9208" max="9208" width="12.42578125" style="9" customWidth="1"/>
    <col min="9209" max="9209" width="17.5703125" style="9" customWidth="1"/>
    <col min="9210" max="9210" width="20.140625" style="9" customWidth="1"/>
    <col min="9211" max="9211" width="15" style="9" customWidth="1"/>
    <col min="9212" max="9212" width="17.5703125" style="9" customWidth="1"/>
    <col min="9213" max="9213" width="20.140625" style="9" customWidth="1"/>
    <col min="9214" max="9216" width="22.7109375" style="9" customWidth="1"/>
    <col min="9217" max="9231" width="16.28515625" style="9" customWidth="1"/>
    <col min="9232" max="9232" width="24" style="9" customWidth="1"/>
    <col min="9233" max="9233" width="20.140625" style="9" customWidth="1"/>
    <col min="9234" max="9235" width="22.7109375" style="9" customWidth="1"/>
    <col min="9236" max="9237" width="16.28515625" style="9" customWidth="1"/>
    <col min="9238" max="9240" width="20.140625" style="9" customWidth="1"/>
    <col min="9241" max="9243" width="13.7109375" style="9" customWidth="1"/>
    <col min="9244" max="9244" width="17.5703125" style="9" customWidth="1"/>
    <col min="9245" max="9245" width="18.85546875" style="9" customWidth="1"/>
    <col min="9246" max="9246" width="20.140625" style="9" customWidth="1"/>
    <col min="9247" max="9248" width="18.85546875" style="9" customWidth="1"/>
    <col min="9249" max="9249" width="13.7109375" style="9" customWidth="1"/>
    <col min="9250" max="9250" width="16.28515625" style="9" customWidth="1"/>
    <col min="9251" max="9251" width="12.42578125" style="9" customWidth="1"/>
    <col min="9252" max="9252" width="38.140625" style="9" customWidth="1"/>
    <col min="9253" max="9253" width="29.140625" style="9" customWidth="1"/>
    <col min="9254" max="9255" width="12.42578125" style="9" customWidth="1"/>
    <col min="9256" max="9257" width="13.7109375" style="9" customWidth="1"/>
    <col min="9258" max="9258" width="12.42578125" style="9" customWidth="1"/>
    <col min="9259" max="9259" width="24" style="9" customWidth="1"/>
    <col min="9260" max="9260" width="22.7109375" style="9" customWidth="1"/>
    <col min="9261" max="9261" width="24" style="9" customWidth="1"/>
    <col min="9262" max="9412" width="12.42578125" style="9" customWidth="1"/>
    <col min="9413" max="9413" width="21.42578125" style="9" customWidth="1"/>
    <col min="9414" max="9414" width="20.140625" style="9" customWidth="1"/>
    <col min="9415" max="9415" width="24" style="9" customWidth="1"/>
    <col min="9416" max="9416" width="20.140625" style="9" customWidth="1"/>
    <col min="9417" max="9417" width="18.85546875" style="9" customWidth="1"/>
    <col min="9418" max="9419" width="13.7109375" style="9" customWidth="1"/>
    <col min="9420" max="9420" width="12" style="9" bestFit="1" customWidth="1"/>
    <col min="9421" max="9421" width="13.28515625" style="9" bestFit="1" customWidth="1"/>
    <col min="9422" max="9422" width="12.42578125" style="9" customWidth="1"/>
    <col min="9423" max="9423" width="15" style="9" customWidth="1"/>
    <col min="9424" max="9424" width="12.42578125" style="9" customWidth="1"/>
    <col min="9425" max="9425" width="13.7109375" style="9" customWidth="1"/>
    <col min="9426" max="9426" width="15" style="9" customWidth="1"/>
    <col min="9427" max="9427" width="16.28515625" style="9" customWidth="1"/>
    <col min="9428" max="9428" width="15" style="9" customWidth="1"/>
    <col min="9429" max="9429" width="13.7109375" style="9" customWidth="1"/>
    <col min="9430" max="9430" width="22.7109375" style="9" customWidth="1"/>
    <col min="9431" max="9433" width="24" style="9" customWidth="1"/>
    <col min="9434" max="9434" width="27.85546875" style="9" customWidth="1"/>
    <col min="9435" max="9435" width="11.140625" style="9" customWidth="1"/>
    <col min="9436" max="9436" width="18.85546875" style="9" customWidth="1"/>
    <col min="9437" max="9437" width="20.140625" style="9" customWidth="1"/>
    <col min="9438" max="9438" width="21.42578125" style="9" customWidth="1"/>
    <col min="9439" max="9439" width="16.28515625" style="9" customWidth="1"/>
    <col min="9440" max="9441" width="8.5703125" style="9" customWidth="1"/>
    <col min="9442" max="9442" width="16.28515625" style="9" customWidth="1"/>
    <col min="9443" max="9444" width="29.140625" style="9" customWidth="1"/>
    <col min="9445" max="9445" width="20.140625" style="9" customWidth="1"/>
    <col min="9446" max="9446" width="12.42578125" style="9" customWidth="1"/>
    <col min="9447" max="9447" width="17.5703125" style="9" customWidth="1"/>
    <col min="9448" max="9448" width="22.7109375" style="9" customWidth="1"/>
    <col min="9449" max="9449" width="12.42578125" style="9" customWidth="1"/>
    <col min="9450" max="9450" width="6" style="9" customWidth="1"/>
    <col min="9451" max="9451" width="21.42578125" style="9" customWidth="1"/>
    <col min="9452" max="9452" width="26.5703125" style="9" customWidth="1"/>
    <col min="9453" max="9453" width="7.28515625" style="9" customWidth="1"/>
    <col min="9454" max="9454" width="20.140625" style="9" customWidth="1"/>
    <col min="9455" max="9455" width="21.42578125" style="9" customWidth="1"/>
    <col min="9456" max="9457" width="17.5703125" style="9" customWidth="1"/>
    <col min="9458" max="9458" width="22.7109375" style="9" customWidth="1"/>
    <col min="9459" max="9459" width="20.140625" style="9" customWidth="1"/>
    <col min="9460" max="9462" width="15" style="9" customWidth="1"/>
    <col min="9463" max="9463" width="20.140625" style="9" customWidth="1"/>
    <col min="9464" max="9464" width="12.42578125" style="9" customWidth="1"/>
    <col min="9465" max="9465" width="17.5703125" style="9" customWidth="1"/>
    <col min="9466" max="9466" width="20.140625" style="9" customWidth="1"/>
    <col min="9467" max="9467" width="15" style="9" customWidth="1"/>
    <col min="9468" max="9468" width="17.5703125" style="9" customWidth="1"/>
    <col min="9469" max="9469" width="20.140625" style="9" customWidth="1"/>
    <col min="9470" max="9472" width="22.7109375" style="9" customWidth="1"/>
    <col min="9473" max="9487" width="16.28515625" style="9" customWidth="1"/>
    <col min="9488" max="9488" width="24" style="9" customWidth="1"/>
    <col min="9489" max="9489" width="20.140625" style="9" customWidth="1"/>
    <col min="9490" max="9491" width="22.7109375" style="9" customWidth="1"/>
    <col min="9492" max="9493" width="16.28515625" style="9" customWidth="1"/>
    <col min="9494" max="9496" width="20.140625" style="9" customWidth="1"/>
    <col min="9497" max="9499" width="13.7109375" style="9" customWidth="1"/>
    <col min="9500" max="9500" width="17.5703125" style="9" customWidth="1"/>
    <col min="9501" max="9501" width="18.85546875" style="9" customWidth="1"/>
    <col min="9502" max="9502" width="20.140625" style="9" customWidth="1"/>
    <col min="9503" max="9504" width="18.85546875" style="9" customWidth="1"/>
    <col min="9505" max="9505" width="13.7109375" style="9" customWidth="1"/>
    <col min="9506" max="9506" width="16.28515625" style="9" customWidth="1"/>
    <col min="9507" max="9507" width="12.42578125" style="9" customWidth="1"/>
    <col min="9508" max="9508" width="38.140625" style="9" customWidth="1"/>
    <col min="9509" max="9509" width="29.140625" style="9" customWidth="1"/>
    <col min="9510" max="9511" width="12.42578125" style="9" customWidth="1"/>
    <col min="9512" max="9513" width="13.7109375" style="9" customWidth="1"/>
    <col min="9514" max="9514" width="12.42578125" style="9" customWidth="1"/>
    <col min="9515" max="9515" width="24" style="9" customWidth="1"/>
    <col min="9516" max="9516" width="22.7109375" style="9" customWidth="1"/>
    <col min="9517" max="9517" width="24" style="9" customWidth="1"/>
    <col min="9518" max="9668" width="12.42578125" style="9" customWidth="1"/>
    <col min="9669" max="9669" width="21.42578125" style="9" customWidth="1"/>
    <col min="9670" max="9670" width="20.140625" style="9" customWidth="1"/>
    <col min="9671" max="9671" width="24" style="9" customWidth="1"/>
    <col min="9672" max="9672" width="20.140625" style="9" customWidth="1"/>
    <col min="9673" max="9673" width="18.85546875" style="9" customWidth="1"/>
    <col min="9674" max="9675" width="13.7109375" style="9" customWidth="1"/>
    <col min="9676" max="9676" width="12" style="9" bestFit="1" customWidth="1"/>
    <col min="9677" max="9677" width="13.28515625" style="9" bestFit="1" customWidth="1"/>
    <col min="9678" max="9678" width="12.42578125" style="9" customWidth="1"/>
    <col min="9679" max="9679" width="15" style="9" customWidth="1"/>
    <col min="9680" max="9680" width="12.42578125" style="9" customWidth="1"/>
    <col min="9681" max="9681" width="13.7109375" style="9" customWidth="1"/>
    <col min="9682" max="9682" width="15" style="9" customWidth="1"/>
    <col min="9683" max="9683" width="16.28515625" style="9" customWidth="1"/>
    <col min="9684" max="9684" width="15" style="9" customWidth="1"/>
    <col min="9685" max="9685" width="13.7109375" style="9" customWidth="1"/>
    <col min="9686" max="9686" width="22.7109375" style="9" customWidth="1"/>
    <col min="9687" max="9689" width="24" style="9" customWidth="1"/>
    <col min="9690" max="9690" width="27.85546875" style="9" customWidth="1"/>
    <col min="9691" max="9691" width="11.140625" style="9" customWidth="1"/>
    <col min="9692" max="9692" width="18.85546875" style="9" customWidth="1"/>
    <col min="9693" max="9693" width="20.140625" style="9" customWidth="1"/>
    <col min="9694" max="9694" width="21.42578125" style="9" customWidth="1"/>
    <col min="9695" max="9695" width="16.28515625" style="9" customWidth="1"/>
    <col min="9696" max="9697" width="8.5703125" style="9" customWidth="1"/>
    <col min="9698" max="9698" width="16.28515625" style="9" customWidth="1"/>
    <col min="9699" max="9700" width="29.140625" style="9" customWidth="1"/>
    <col min="9701" max="9701" width="20.140625" style="9" customWidth="1"/>
    <col min="9702" max="9702" width="12.42578125" style="9" customWidth="1"/>
    <col min="9703" max="9703" width="17.5703125" style="9" customWidth="1"/>
    <col min="9704" max="9704" width="22.7109375" style="9" customWidth="1"/>
    <col min="9705" max="9705" width="12.42578125" style="9" customWidth="1"/>
    <col min="9706" max="9706" width="6" style="9" customWidth="1"/>
    <col min="9707" max="9707" width="21.42578125" style="9" customWidth="1"/>
    <col min="9708" max="9708" width="26.5703125" style="9" customWidth="1"/>
    <col min="9709" max="9709" width="7.28515625" style="9" customWidth="1"/>
    <col min="9710" max="9710" width="20.140625" style="9" customWidth="1"/>
    <col min="9711" max="9711" width="21.42578125" style="9" customWidth="1"/>
    <col min="9712" max="9713" width="17.5703125" style="9" customWidth="1"/>
    <col min="9714" max="9714" width="22.7109375" style="9" customWidth="1"/>
    <col min="9715" max="9715" width="20.140625" style="9" customWidth="1"/>
    <col min="9716" max="9718" width="15" style="9" customWidth="1"/>
    <col min="9719" max="9719" width="20.140625" style="9" customWidth="1"/>
    <col min="9720" max="9720" width="12.42578125" style="9" customWidth="1"/>
    <col min="9721" max="9721" width="17.5703125" style="9" customWidth="1"/>
    <col min="9722" max="9722" width="20.140625" style="9" customWidth="1"/>
    <col min="9723" max="9723" width="15" style="9" customWidth="1"/>
    <col min="9724" max="9724" width="17.5703125" style="9" customWidth="1"/>
    <col min="9725" max="9725" width="20.140625" style="9" customWidth="1"/>
    <col min="9726" max="9728" width="22.7109375" style="9" customWidth="1"/>
    <col min="9729" max="9743" width="16.28515625" style="9" customWidth="1"/>
    <col min="9744" max="9744" width="24" style="9" customWidth="1"/>
    <col min="9745" max="9745" width="20.140625" style="9" customWidth="1"/>
    <col min="9746" max="9747" width="22.7109375" style="9" customWidth="1"/>
    <col min="9748" max="9749" width="16.28515625" style="9" customWidth="1"/>
    <col min="9750" max="9752" width="20.140625" style="9" customWidth="1"/>
    <col min="9753" max="9755" width="13.7109375" style="9" customWidth="1"/>
    <col min="9756" max="9756" width="17.5703125" style="9" customWidth="1"/>
    <col min="9757" max="9757" width="18.85546875" style="9" customWidth="1"/>
    <col min="9758" max="9758" width="20.140625" style="9" customWidth="1"/>
    <col min="9759" max="9760" width="18.85546875" style="9" customWidth="1"/>
    <col min="9761" max="9761" width="13.7109375" style="9" customWidth="1"/>
    <col min="9762" max="9762" width="16.28515625" style="9" customWidth="1"/>
    <col min="9763" max="9763" width="12.42578125" style="9" customWidth="1"/>
    <col min="9764" max="9764" width="38.140625" style="9" customWidth="1"/>
    <col min="9765" max="9765" width="29.140625" style="9" customWidth="1"/>
    <col min="9766" max="9767" width="12.42578125" style="9" customWidth="1"/>
    <col min="9768" max="9769" width="13.7109375" style="9" customWidth="1"/>
    <col min="9770" max="9770" width="12.42578125" style="9" customWidth="1"/>
    <col min="9771" max="9771" width="24" style="9" customWidth="1"/>
    <col min="9772" max="9772" width="22.7109375" style="9" customWidth="1"/>
    <col min="9773" max="9773" width="24" style="9" customWidth="1"/>
    <col min="9774" max="9924" width="12.42578125" style="9" customWidth="1"/>
    <col min="9925" max="9925" width="21.42578125" style="9" customWidth="1"/>
    <col min="9926" max="9926" width="20.140625" style="9" customWidth="1"/>
    <col min="9927" max="9927" width="24" style="9" customWidth="1"/>
    <col min="9928" max="9928" width="20.140625" style="9" customWidth="1"/>
    <col min="9929" max="9929" width="18.85546875" style="9" customWidth="1"/>
    <col min="9930" max="9931" width="13.7109375" style="9" customWidth="1"/>
    <col min="9932" max="9932" width="12" style="9" bestFit="1" customWidth="1"/>
    <col min="9933" max="9933" width="13.28515625" style="9" bestFit="1" customWidth="1"/>
    <col min="9934" max="9934" width="12.42578125" style="9" customWidth="1"/>
    <col min="9935" max="9935" width="15" style="9" customWidth="1"/>
    <col min="9936" max="9936" width="12.42578125" style="9" customWidth="1"/>
    <col min="9937" max="9937" width="13.7109375" style="9" customWidth="1"/>
    <col min="9938" max="9938" width="15" style="9" customWidth="1"/>
    <col min="9939" max="9939" width="16.28515625" style="9" customWidth="1"/>
    <col min="9940" max="9940" width="15" style="9" customWidth="1"/>
    <col min="9941" max="9941" width="13.7109375" style="9" customWidth="1"/>
    <col min="9942" max="9942" width="22.7109375" style="9" customWidth="1"/>
    <col min="9943" max="9945" width="24" style="9" customWidth="1"/>
    <col min="9946" max="9946" width="27.85546875" style="9" customWidth="1"/>
    <col min="9947" max="9947" width="11.140625" style="9" customWidth="1"/>
    <col min="9948" max="9948" width="18.85546875" style="9" customWidth="1"/>
    <col min="9949" max="9949" width="20.140625" style="9" customWidth="1"/>
    <col min="9950" max="9950" width="21.42578125" style="9" customWidth="1"/>
    <col min="9951" max="9951" width="16.28515625" style="9" customWidth="1"/>
    <col min="9952" max="9953" width="8.5703125" style="9" customWidth="1"/>
    <col min="9954" max="9954" width="16.28515625" style="9" customWidth="1"/>
    <col min="9955" max="9956" width="29.140625" style="9" customWidth="1"/>
    <col min="9957" max="9957" width="20.140625" style="9" customWidth="1"/>
    <col min="9958" max="9958" width="12.42578125" style="9" customWidth="1"/>
    <col min="9959" max="9959" width="17.5703125" style="9" customWidth="1"/>
    <col min="9960" max="9960" width="22.7109375" style="9" customWidth="1"/>
    <col min="9961" max="9961" width="12.42578125" style="9" customWidth="1"/>
    <col min="9962" max="9962" width="6" style="9" customWidth="1"/>
    <col min="9963" max="9963" width="21.42578125" style="9" customWidth="1"/>
    <col min="9964" max="9964" width="26.5703125" style="9" customWidth="1"/>
    <col min="9965" max="9965" width="7.28515625" style="9" customWidth="1"/>
    <col min="9966" max="9966" width="20.140625" style="9" customWidth="1"/>
    <col min="9967" max="9967" width="21.42578125" style="9" customWidth="1"/>
    <col min="9968" max="9969" width="17.5703125" style="9" customWidth="1"/>
    <col min="9970" max="9970" width="22.7109375" style="9" customWidth="1"/>
    <col min="9971" max="9971" width="20.140625" style="9" customWidth="1"/>
    <col min="9972" max="9974" width="15" style="9" customWidth="1"/>
    <col min="9975" max="9975" width="20.140625" style="9" customWidth="1"/>
    <col min="9976" max="9976" width="12.42578125" style="9" customWidth="1"/>
    <col min="9977" max="9977" width="17.5703125" style="9" customWidth="1"/>
    <col min="9978" max="9978" width="20.140625" style="9" customWidth="1"/>
    <col min="9979" max="9979" width="15" style="9" customWidth="1"/>
    <col min="9980" max="9980" width="17.5703125" style="9" customWidth="1"/>
    <col min="9981" max="9981" width="20.140625" style="9" customWidth="1"/>
    <col min="9982" max="9984" width="22.7109375" style="9" customWidth="1"/>
    <col min="9985" max="9999" width="16.28515625" style="9" customWidth="1"/>
    <col min="10000" max="10000" width="24" style="9" customWidth="1"/>
    <col min="10001" max="10001" width="20.140625" style="9" customWidth="1"/>
    <col min="10002" max="10003" width="22.7109375" style="9" customWidth="1"/>
    <col min="10004" max="10005" width="16.28515625" style="9" customWidth="1"/>
    <col min="10006" max="10008" width="20.140625" style="9" customWidth="1"/>
    <col min="10009" max="10011" width="13.7109375" style="9" customWidth="1"/>
    <col min="10012" max="10012" width="17.5703125" style="9" customWidth="1"/>
    <col min="10013" max="10013" width="18.85546875" style="9" customWidth="1"/>
    <col min="10014" max="10014" width="20.140625" style="9" customWidth="1"/>
    <col min="10015" max="10016" width="18.85546875" style="9" customWidth="1"/>
    <col min="10017" max="10017" width="13.7109375" style="9" customWidth="1"/>
    <col min="10018" max="10018" width="16.28515625" style="9" customWidth="1"/>
    <col min="10019" max="10019" width="12.42578125" style="9" customWidth="1"/>
    <col min="10020" max="10020" width="38.140625" style="9" customWidth="1"/>
    <col min="10021" max="10021" width="29.140625" style="9" customWidth="1"/>
    <col min="10022" max="10023" width="12.42578125" style="9" customWidth="1"/>
    <col min="10024" max="10025" width="13.7109375" style="9" customWidth="1"/>
    <col min="10026" max="10026" width="12.42578125" style="9" customWidth="1"/>
    <col min="10027" max="10027" width="24" style="9" customWidth="1"/>
    <col min="10028" max="10028" width="22.7109375" style="9" customWidth="1"/>
    <col min="10029" max="10029" width="24" style="9" customWidth="1"/>
    <col min="10030" max="10180" width="12.42578125" style="9" customWidth="1"/>
    <col min="10181" max="10181" width="21.42578125" style="9" customWidth="1"/>
    <col min="10182" max="10182" width="20.140625" style="9" customWidth="1"/>
    <col min="10183" max="10183" width="24" style="9" customWidth="1"/>
    <col min="10184" max="10184" width="20.140625" style="9" customWidth="1"/>
    <col min="10185" max="10185" width="18.85546875" style="9" customWidth="1"/>
    <col min="10186" max="10187" width="13.7109375" style="9" customWidth="1"/>
    <col min="10188" max="10188" width="12" style="9" bestFit="1" customWidth="1"/>
    <col min="10189" max="10189" width="13.28515625" style="9" bestFit="1" customWidth="1"/>
    <col min="10190" max="10190" width="12.42578125" style="9" customWidth="1"/>
    <col min="10191" max="10191" width="15" style="9" customWidth="1"/>
    <col min="10192" max="10192" width="12.42578125" style="9" customWidth="1"/>
    <col min="10193" max="10193" width="13.7109375" style="9" customWidth="1"/>
    <col min="10194" max="10194" width="15" style="9" customWidth="1"/>
    <col min="10195" max="10195" width="16.28515625" style="9" customWidth="1"/>
    <col min="10196" max="10196" width="15" style="9" customWidth="1"/>
    <col min="10197" max="10197" width="13.7109375" style="9" customWidth="1"/>
    <col min="10198" max="10198" width="22.7109375" style="9" customWidth="1"/>
    <col min="10199" max="10201" width="24" style="9" customWidth="1"/>
    <col min="10202" max="10202" width="27.85546875" style="9" customWidth="1"/>
    <col min="10203" max="10203" width="11.140625" style="9" customWidth="1"/>
    <col min="10204" max="10204" width="18.85546875" style="9" customWidth="1"/>
    <col min="10205" max="10205" width="20.140625" style="9" customWidth="1"/>
    <col min="10206" max="10206" width="21.42578125" style="9" customWidth="1"/>
    <col min="10207" max="10207" width="16.28515625" style="9" customWidth="1"/>
    <col min="10208" max="10209" width="8.5703125" style="9" customWidth="1"/>
    <col min="10210" max="10210" width="16.28515625" style="9" customWidth="1"/>
    <col min="10211" max="10212" width="29.140625" style="9" customWidth="1"/>
    <col min="10213" max="10213" width="20.140625" style="9" customWidth="1"/>
    <col min="10214" max="10214" width="12.42578125" style="9" customWidth="1"/>
    <col min="10215" max="10215" width="17.5703125" style="9" customWidth="1"/>
    <col min="10216" max="10216" width="22.7109375" style="9" customWidth="1"/>
    <col min="10217" max="10217" width="12.42578125" style="9" customWidth="1"/>
    <col min="10218" max="10218" width="6" style="9" customWidth="1"/>
    <col min="10219" max="10219" width="21.42578125" style="9" customWidth="1"/>
    <col min="10220" max="10220" width="26.5703125" style="9" customWidth="1"/>
    <col min="10221" max="10221" width="7.28515625" style="9" customWidth="1"/>
    <col min="10222" max="10222" width="20.140625" style="9" customWidth="1"/>
    <col min="10223" max="10223" width="21.42578125" style="9" customWidth="1"/>
    <col min="10224" max="10225" width="17.5703125" style="9" customWidth="1"/>
    <col min="10226" max="10226" width="22.7109375" style="9" customWidth="1"/>
    <col min="10227" max="10227" width="20.140625" style="9" customWidth="1"/>
    <col min="10228" max="10230" width="15" style="9" customWidth="1"/>
    <col min="10231" max="10231" width="20.140625" style="9" customWidth="1"/>
    <col min="10232" max="10232" width="12.42578125" style="9" customWidth="1"/>
    <col min="10233" max="10233" width="17.5703125" style="9" customWidth="1"/>
    <col min="10234" max="10234" width="20.140625" style="9" customWidth="1"/>
    <col min="10235" max="10235" width="15" style="9" customWidth="1"/>
    <col min="10236" max="10236" width="17.5703125" style="9" customWidth="1"/>
    <col min="10237" max="10237" width="20.140625" style="9" customWidth="1"/>
    <col min="10238" max="10240" width="22.7109375" style="9" customWidth="1"/>
    <col min="10241" max="10255" width="16.28515625" style="9" customWidth="1"/>
    <col min="10256" max="10256" width="24" style="9" customWidth="1"/>
    <col min="10257" max="10257" width="20.140625" style="9" customWidth="1"/>
    <col min="10258" max="10259" width="22.7109375" style="9" customWidth="1"/>
    <col min="10260" max="10261" width="16.28515625" style="9" customWidth="1"/>
    <col min="10262" max="10264" width="20.140625" style="9" customWidth="1"/>
    <col min="10265" max="10267" width="13.7109375" style="9" customWidth="1"/>
    <col min="10268" max="10268" width="17.5703125" style="9" customWidth="1"/>
    <col min="10269" max="10269" width="18.85546875" style="9" customWidth="1"/>
    <col min="10270" max="10270" width="20.140625" style="9" customWidth="1"/>
    <col min="10271" max="10272" width="18.85546875" style="9" customWidth="1"/>
    <col min="10273" max="10273" width="13.7109375" style="9" customWidth="1"/>
    <col min="10274" max="10274" width="16.28515625" style="9" customWidth="1"/>
    <col min="10275" max="10275" width="12.42578125" style="9" customWidth="1"/>
    <col min="10276" max="10276" width="38.140625" style="9" customWidth="1"/>
    <col min="10277" max="10277" width="29.140625" style="9" customWidth="1"/>
    <col min="10278" max="10279" width="12.42578125" style="9" customWidth="1"/>
    <col min="10280" max="10281" width="13.7109375" style="9" customWidth="1"/>
    <col min="10282" max="10282" width="12.42578125" style="9" customWidth="1"/>
    <col min="10283" max="10283" width="24" style="9" customWidth="1"/>
    <col min="10284" max="10284" width="22.7109375" style="9" customWidth="1"/>
    <col min="10285" max="10285" width="24" style="9" customWidth="1"/>
    <col min="10286" max="10436" width="12.42578125" style="9" customWidth="1"/>
    <col min="10437" max="10437" width="21.42578125" style="9" customWidth="1"/>
    <col min="10438" max="10438" width="20.140625" style="9" customWidth="1"/>
    <col min="10439" max="10439" width="24" style="9" customWidth="1"/>
    <col min="10440" max="10440" width="20.140625" style="9" customWidth="1"/>
    <col min="10441" max="10441" width="18.85546875" style="9" customWidth="1"/>
    <col min="10442" max="10443" width="13.7109375" style="9" customWidth="1"/>
    <col min="10444" max="10444" width="12" style="9" bestFit="1" customWidth="1"/>
    <col min="10445" max="10445" width="13.28515625" style="9" bestFit="1" customWidth="1"/>
    <col min="10446" max="10446" width="12.42578125" style="9" customWidth="1"/>
    <col min="10447" max="10447" width="15" style="9" customWidth="1"/>
    <col min="10448" max="10448" width="12.42578125" style="9" customWidth="1"/>
    <col min="10449" max="10449" width="13.7109375" style="9" customWidth="1"/>
    <col min="10450" max="10450" width="15" style="9" customWidth="1"/>
    <col min="10451" max="10451" width="16.28515625" style="9" customWidth="1"/>
    <col min="10452" max="10452" width="15" style="9" customWidth="1"/>
    <col min="10453" max="10453" width="13.7109375" style="9" customWidth="1"/>
    <col min="10454" max="10454" width="22.7109375" style="9" customWidth="1"/>
    <col min="10455" max="10457" width="24" style="9" customWidth="1"/>
    <col min="10458" max="10458" width="27.85546875" style="9" customWidth="1"/>
    <col min="10459" max="10459" width="11.140625" style="9" customWidth="1"/>
    <col min="10460" max="10460" width="18.85546875" style="9" customWidth="1"/>
    <col min="10461" max="10461" width="20.140625" style="9" customWidth="1"/>
    <col min="10462" max="10462" width="21.42578125" style="9" customWidth="1"/>
    <col min="10463" max="10463" width="16.28515625" style="9" customWidth="1"/>
    <col min="10464" max="10465" width="8.5703125" style="9" customWidth="1"/>
    <col min="10466" max="10466" width="16.28515625" style="9" customWidth="1"/>
    <col min="10467" max="10468" width="29.140625" style="9" customWidth="1"/>
    <col min="10469" max="10469" width="20.140625" style="9" customWidth="1"/>
    <col min="10470" max="10470" width="12.42578125" style="9" customWidth="1"/>
    <col min="10471" max="10471" width="17.5703125" style="9" customWidth="1"/>
    <col min="10472" max="10472" width="22.7109375" style="9" customWidth="1"/>
    <col min="10473" max="10473" width="12.42578125" style="9" customWidth="1"/>
    <col min="10474" max="10474" width="6" style="9" customWidth="1"/>
    <col min="10475" max="10475" width="21.42578125" style="9" customWidth="1"/>
    <col min="10476" max="10476" width="26.5703125" style="9" customWidth="1"/>
    <col min="10477" max="10477" width="7.28515625" style="9" customWidth="1"/>
    <col min="10478" max="10478" width="20.140625" style="9" customWidth="1"/>
    <col min="10479" max="10479" width="21.42578125" style="9" customWidth="1"/>
    <col min="10480" max="10481" width="17.5703125" style="9" customWidth="1"/>
    <col min="10482" max="10482" width="22.7109375" style="9" customWidth="1"/>
    <col min="10483" max="10483" width="20.140625" style="9" customWidth="1"/>
    <col min="10484" max="10486" width="15" style="9" customWidth="1"/>
    <col min="10487" max="10487" width="20.140625" style="9" customWidth="1"/>
    <col min="10488" max="10488" width="12.42578125" style="9" customWidth="1"/>
    <col min="10489" max="10489" width="17.5703125" style="9" customWidth="1"/>
    <col min="10490" max="10490" width="20.140625" style="9" customWidth="1"/>
    <col min="10491" max="10491" width="15" style="9" customWidth="1"/>
    <col min="10492" max="10492" width="17.5703125" style="9" customWidth="1"/>
    <col min="10493" max="10493" width="20.140625" style="9" customWidth="1"/>
    <col min="10494" max="10496" width="22.7109375" style="9" customWidth="1"/>
    <col min="10497" max="10511" width="16.28515625" style="9" customWidth="1"/>
    <col min="10512" max="10512" width="24" style="9" customWidth="1"/>
    <col min="10513" max="10513" width="20.140625" style="9" customWidth="1"/>
    <col min="10514" max="10515" width="22.7109375" style="9" customWidth="1"/>
    <col min="10516" max="10517" width="16.28515625" style="9" customWidth="1"/>
    <col min="10518" max="10520" width="20.140625" style="9" customWidth="1"/>
    <col min="10521" max="10523" width="13.7109375" style="9" customWidth="1"/>
    <col min="10524" max="10524" width="17.5703125" style="9" customWidth="1"/>
    <col min="10525" max="10525" width="18.85546875" style="9" customWidth="1"/>
    <col min="10526" max="10526" width="20.140625" style="9" customWidth="1"/>
    <col min="10527" max="10528" width="18.85546875" style="9" customWidth="1"/>
    <col min="10529" max="10529" width="13.7109375" style="9" customWidth="1"/>
    <col min="10530" max="10530" width="16.28515625" style="9" customWidth="1"/>
    <col min="10531" max="10531" width="12.42578125" style="9" customWidth="1"/>
    <col min="10532" max="10532" width="38.140625" style="9" customWidth="1"/>
    <col min="10533" max="10533" width="29.140625" style="9" customWidth="1"/>
    <col min="10534" max="10535" width="12.42578125" style="9" customWidth="1"/>
    <col min="10536" max="10537" width="13.7109375" style="9" customWidth="1"/>
    <col min="10538" max="10538" width="12.42578125" style="9" customWidth="1"/>
    <col min="10539" max="10539" width="24" style="9" customWidth="1"/>
    <col min="10540" max="10540" width="22.7109375" style="9" customWidth="1"/>
    <col min="10541" max="10541" width="24" style="9" customWidth="1"/>
    <col min="10542" max="10692" width="12.42578125" style="9" customWidth="1"/>
    <col min="10693" max="10693" width="21.42578125" style="9" customWidth="1"/>
    <col min="10694" max="10694" width="20.140625" style="9" customWidth="1"/>
    <col min="10695" max="10695" width="24" style="9" customWidth="1"/>
    <col min="10696" max="10696" width="20.140625" style="9" customWidth="1"/>
    <col min="10697" max="10697" width="18.85546875" style="9" customWidth="1"/>
    <col min="10698" max="10699" width="13.7109375" style="9" customWidth="1"/>
    <col min="10700" max="10700" width="12" style="9" bestFit="1" customWidth="1"/>
    <col min="10701" max="10701" width="13.28515625" style="9" bestFit="1" customWidth="1"/>
    <col min="10702" max="10702" width="12.42578125" style="9" customWidth="1"/>
    <col min="10703" max="10703" width="15" style="9" customWidth="1"/>
    <col min="10704" max="10704" width="12.42578125" style="9" customWidth="1"/>
    <col min="10705" max="10705" width="13.7109375" style="9" customWidth="1"/>
    <col min="10706" max="10706" width="15" style="9" customWidth="1"/>
    <col min="10707" max="10707" width="16.28515625" style="9" customWidth="1"/>
    <col min="10708" max="10708" width="15" style="9" customWidth="1"/>
    <col min="10709" max="10709" width="13.7109375" style="9" customWidth="1"/>
    <col min="10710" max="10710" width="22.7109375" style="9" customWidth="1"/>
    <col min="10711" max="10713" width="24" style="9" customWidth="1"/>
    <col min="10714" max="10714" width="27.85546875" style="9" customWidth="1"/>
    <col min="10715" max="10715" width="11.140625" style="9" customWidth="1"/>
    <col min="10716" max="10716" width="18.85546875" style="9" customWidth="1"/>
    <col min="10717" max="10717" width="20.140625" style="9" customWidth="1"/>
    <col min="10718" max="10718" width="21.42578125" style="9" customWidth="1"/>
    <col min="10719" max="10719" width="16.28515625" style="9" customWidth="1"/>
    <col min="10720" max="10721" width="8.5703125" style="9" customWidth="1"/>
    <col min="10722" max="10722" width="16.28515625" style="9" customWidth="1"/>
    <col min="10723" max="10724" width="29.140625" style="9" customWidth="1"/>
    <col min="10725" max="10725" width="20.140625" style="9" customWidth="1"/>
    <col min="10726" max="10726" width="12.42578125" style="9" customWidth="1"/>
    <col min="10727" max="10727" width="17.5703125" style="9" customWidth="1"/>
    <col min="10728" max="10728" width="22.7109375" style="9" customWidth="1"/>
    <col min="10729" max="10729" width="12.42578125" style="9" customWidth="1"/>
    <col min="10730" max="10730" width="6" style="9" customWidth="1"/>
    <col min="10731" max="10731" width="21.42578125" style="9" customWidth="1"/>
    <col min="10732" max="10732" width="26.5703125" style="9" customWidth="1"/>
    <col min="10733" max="10733" width="7.28515625" style="9" customWidth="1"/>
    <col min="10734" max="10734" width="20.140625" style="9" customWidth="1"/>
    <col min="10735" max="10735" width="21.42578125" style="9" customWidth="1"/>
    <col min="10736" max="10737" width="17.5703125" style="9" customWidth="1"/>
    <col min="10738" max="10738" width="22.7109375" style="9" customWidth="1"/>
    <col min="10739" max="10739" width="20.140625" style="9" customWidth="1"/>
    <col min="10740" max="10742" width="15" style="9" customWidth="1"/>
    <col min="10743" max="10743" width="20.140625" style="9" customWidth="1"/>
    <col min="10744" max="10744" width="12.42578125" style="9" customWidth="1"/>
    <col min="10745" max="10745" width="17.5703125" style="9" customWidth="1"/>
    <col min="10746" max="10746" width="20.140625" style="9" customWidth="1"/>
    <col min="10747" max="10747" width="15" style="9" customWidth="1"/>
    <col min="10748" max="10748" width="17.5703125" style="9" customWidth="1"/>
    <col min="10749" max="10749" width="20.140625" style="9" customWidth="1"/>
    <col min="10750" max="10752" width="22.7109375" style="9" customWidth="1"/>
    <col min="10753" max="10767" width="16.28515625" style="9" customWidth="1"/>
    <col min="10768" max="10768" width="24" style="9" customWidth="1"/>
    <col min="10769" max="10769" width="20.140625" style="9" customWidth="1"/>
    <col min="10770" max="10771" width="22.7109375" style="9" customWidth="1"/>
    <col min="10772" max="10773" width="16.28515625" style="9" customWidth="1"/>
    <col min="10774" max="10776" width="20.140625" style="9" customWidth="1"/>
    <col min="10777" max="10779" width="13.7109375" style="9" customWidth="1"/>
    <col min="10780" max="10780" width="17.5703125" style="9" customWidth="1"/>
    <col min="10781" max="10781" width="18.85546875" style="9" customWidth="1"/>
    <col min="10782" max="10782" width="20.140625" style="9" customWidth="1"/>
    <col min="10783" max="10784" width="18.85546875" style="9" customWidth="1"/>
    <col min="10785" max="10785" width="13.7109375" style="9" customWidth="1"/>
    <col min="10786" max="10786" width="16.28515625" style="9" customWidth="1"/>
    <col min="10787" max="10787" width="12.42578125" style="9" customWidth="1"/>
    <col min="10788" max="10788" width="38.140625" style="9" customWidth="1"/>
    <col min="10789" max="10789" width="29.140625" style="9" customWidth="1"/>
    <col min="10790" max="10791" width="12.42578125" style="9" customWidth="1"/>
    <col min="10792" max="10793" width="13.7109375" style="9" customWidth="1"/>
    <col min="10794" max="10794" width="12.42578125" style="9" customWidth="1"/>
    <col min="10795" max="10795" width="24" style="9" customWidth="1"/>
    <col min="10796" max="10796" width="22.7109375" style="9" customWidth="1"/>
    <col min="10797" max="10797" width="24" style="9" customWidth="1"/>
    <col min="10798" max="10948" width="12.42578125" style="9" customWidth="1"/>
    <col min="10949" max="10949" width="21.42578125" style="9" customWidth="1"/>
    <col min="10950" max="10950" width="20.140625" style="9" customWidth="1"/>
    <col min="10951" max="10951" width="24" style="9" customWidth="1"/>
    <col min="10952" max="10952" width="20.140625" style="9" customWidth="1"/>
    <col min="10953" max="10953" width="18.85546875" style="9" customWidth="1"/>
    <col min="10954" max="10955" width="13.7109375" style="9" customWidth="1"/>
    <col min="10956" max="10956" width="12" style="9" bestFit="1" customWidth="1"/>
    <col min="10957" max="10957" width="13.28515625" style="9" bestFit="1" customWidth="1"/>
    <col min="10958" max="10958" width="12.42578125" style="9" customWidth="1"/>
    <col min="10959" max="10959" width="15" style="9" customWidth="1"/>
    <col min="10960" max="10960" width="12.42578125" style="9" customWidth="1"/>
    <col min="10961" max="10961" width="13.7109375" style="9" customWidth="1"/>
    <col min="10962" max="10962" width="15" style="9" customWidth="1"/>
    <col min="10963" max="10963" width="16.28515625" style="9" customWidth="1"/>
    <col min="10964" max="10964" width="15" style="9" customWidth="1"/>
    <col min="10965" max="10965" width="13.7109375" style="9" customWidth="1"/>
    <col min="10966" max="10966" width="22.7109375" style="9" customWidth="1"/>
    <col min="10967" max="10969" width="24" style="9" customWidth="1"/>
    <col min="10970" max="10970" width="27.85546875" style="9" customWidth="1"/>
    <col min="10971" max="10971" width="11.140625" style="9" customWidth="1"/>
    <col min="10972" max="10972" width="18.85546875" style="9" customWidth="1"/>
    <col min="10973" max="10973" width="20.140625" style="9" customWidth="1"/>
    <col min="10974" max="10974" width="21.42578125" style="9" customWidth="1"/>
    <col min="10975" max="10975" width="16.28515625" style="9" customWidth="1"/>
    <col min="10976" max="10977" width="8.5703125" style="9" customWidth="1"/>
    <col min="10978" max="10978" width="16.28515625" style="9" customWidth="1"/>
    <col min="10979" max="10980" width="29.140625" style="9" customWidth="1"/>
    <col min="10981" max="10981" width="20.140625" style="9" customWidth="1"/>
    <col min="10982" max="10982" width="12.42578125" style="9" customWidth="1"/>
    <col min="10983" max="10983" width="17.5703125" style="9" customWidth="1"/>
    <col min="10984" max="10984" width="22.7109375" style="9" customWidth="1"/>
    <col min="10985" max="10985" width="12.42578125" style="9" customWidth="1"/>
    <col min="10986" max="10986" width="6" style="9" customWidth="1"/>
    <col min="10987" max="10987" width="21.42578125" style="9" customWidth="1"/>
    <col min="10988" max="10988" width="26.5703125" style="9" customWidth="1"/>
    <col min="10989" max="10989" width="7.28515625" style="9" customWidth="1"/>
    <col min="10990" max="10990" width="20.140625" style="9" customWidth="1"/>
    <col min="10991" max="10991" width="21.42578125" style="9" customWidth="1"/>
    <col min="10992" max="10993" width="17.5703125" style="9" customWidth="1"/>
    <col min="10994" max="10994" width="22.7109375" style="9" customWidth="1"/>
    <col min="10995" max="10995" width="20.140625" style="9" customWidth="1"/>
    <col min="10996" max="10998" width="15" style="9" customWidth="1"/>
    <col min="10999" max="10999" width="20.140625" style="9" customWidth="1"/>
    <col min="11000" max="11000" width="12.42578125" style="9" customWidth="1"/>
    <col min="11001" max="11001" width="17.5703125" style="9" customWidth="1"/>
    <col min="11002" max="11002" width="20.140625" style="9" customWidth="1"/>
    <col min="11003" max="11003" width="15" style="9" customWidth="1"/>
    <col min="11004" max="11004" width="17.5703125" style="9" customWidth="1"/>
    <col min="11005" max="11005" width="20.140625" style="9" customWidth="1"/>
    <col min="11006" max="11008" width="22.7109375" style="9" customWidth="1"/>
    <col min="11009" max="11023" width="16.28515625" style="9" customWidth="1"/>
    <col min="11024" max="11024" width="24" style="9" customWidth="1"/>
    <col min="11025" max="11025" width="20.140625" style="9" customWidth="1"/>
    <col min="11026" max="11027" width="22.7109375" style="9" customWidth="1"/>
    <col min="11028" max="11029" width="16.28515625" style="9" customWidth="1"/>
    <col min="11030" max="11032" width="20.140625" style="9" customWidth="1"/>
    <col min="11033" max="11035" width="13.7109375" style="9" customWidth="1"/>
    <col min="11036" max="11036" width="17.5703125" style="9" customWidth="1"/>
    <col min="11037" max="11037" width="18.85546875" style="9" customWidth="1"/>
    <col min="11038" max="11038" width="20.140625" style="9" customWidth="1"/>
    <col min="11039" max="11040" width="18.85546875" style="9" customWidth="1"/>
    <col min="11041" max="11041" width="13.7109375" style="9" customWidth="1"/>
    <col min="11042" max="11042" width="16.28515625" style="9" customWidth="1"/>
    <col min="11043" max="11043" width="12.42578125" style="9" customWidth="1"/>
    <col min="11044" max="11044" width="38.140625" style="9" customWidth="1"/>
    <col min="11045" max="11045" width="29.140625" style="9" customWidth="1"/>
    <col min="11046" max="11047" width="12.42578125" style="9" customWidth="1"/>
    <col min="11048" max="11049" width="13.7109375" style="9" customWidth="1"/>
    <col min="11050" max="11050" width="12.42578125" style="9" customWidth="1"/>
    <col min="11051" max="11051" width="24" style="9" customWidth="1"/>
    <col min="11052" max="11052" width="22.7109375" style="9" customWidth="1"/>
    <col min="11053" max="11053" width="24" style="9" customWidth="1"/>
    <col min="11054" max="11204" width="12.42578125" style="9" customWidth="1"/>
    <col min="11205" max="11205" width="21.42578125" style="9" customWidth="1"/>
    <col min="11206" max="11206" width="20.140625" style="9" customWidth="1"/>
    <col min="11207" max="11207" width="24" style="9" customWidth="1"/>
    <col min="11208" max="11208" width="20.140625" style="9" customWidth="1"/>
    <col min="11209" max="11209" width="18.85546875" style="9" customWidth="1"/>
    <col min="11210" max="11211" width="13.7109375" style="9" customWidth="1"/>
    <col min="11212" max="11212" width="12" style="9" bestFit="1" customWidth="1"/>
    <col min="11213" max="11213" width="13.28515625" style="9" bestFit="1" customWidth="1"/>
    <col min="11214" max="11214" width="12.42578125" style="9" customWidth="1"/>
    <col min="11215" max="11215" width="15" style="9" customWidth="1"/>
    <col min="11216" max="11216" width="12.42578125" style="9" customWidth="1"/>
    <col min="11217" max="11217" width="13.7109375" style="9" customWidth="1"/>
    <col min="11218" max="11218" width="15" style="9" customWidth="1"/>
    <col min="11219" max="11219" width="16.28515625" style="9" customWidth="1"/>
    <col min="11220" max="11220" width="15" style="9" customWidth="1"/>
    <col min="11221" max="11221" width="13.7109375" style="9" customWidth="1"/>
    <col min="11222" max="11222" width="22.7109375" style="9" customWidth="1"/>
    <col min="11223" max="11225" width="24" style="9" customWidth="1"/>
    <col min="11226" max="11226" width="27.85546875" style="9" customWidth="1"/>
    <col min="11227" max="11227" width="11.140625" style="9" customWidth="1"/>
    <col min="11228" max="11228" width="18.85546875" style="9" customWidth="1"/>
    <col min="11229" max="11229" width="20.140625" style="9" customWidth="1"/>
    <col min="11230" max="11230" width="21.42578125" style="9" customWidth="1"/>
    <col min="11231" max="11231" width="16.28515625" style="9" customWidth="1"/>
    <col min="11232" max="11233" width="8.5703125" style="9" customWidth="1"/>
    <col min="11234" max="11234" width="16.28515625" style="9" customWidth="1"/>
    <col min="11235" max="11236" width="29.140625" style="9" customWidth="1"/>
    <col min="11237" max="11237" width="20.140625" style="9" customWidth="1"/>
    <col min="11238" max="11238" width="12.42578125" style="9" customWidth="1"/>
    <col min="11239" max="11239" width="17.5703125" style="9" customWidth="1"/>
    <col min="11240" max="11240" width="22.7109375" style="9" customWidth="1"/>
    <col min="11241" max="11241" width="12.42578125" style="9" customWidth="1"/>
    <col min="11242" max="11242" width="6" style="9" customWidth="1"/>
    <col min="11243" max="11243" width="21.42578125" style="9" customWidth="1"/>
    <col min="11244" max="11244" width="26.5703125" style="9" customWidth="1"/>
    <col min="11245" max="11245" width="7.28515625" style="9" customWidth="1"/>
    <col min="11246" max="11246" width="20.140625" style="9" customWidth="1"/>
    <col min="11247" max="11247" width="21.42578125" style="9" customWidth="1"/>
    <col min="11248" max="11249" width="17.5703125" style="9" customWidth="1"/>
    <col min="11250" max="11250" width="22.7109375" style="9" customWidth="1"/>
    <col min="11251" max="11251" width="20.140625" style="9" customWidth="1"/>
    <col min="11252" max="11254" width="15" style="9" customWidth="1"/>
    <col min="11255" max="11255" width="20.140625" style="9" customWidth="1"/>
    <col min="11256" max="11256" width="12.42578125" style="9" customWidth="1"/>
    <col min="11257" max="11257" width="17.5703125" style="9" customWidth="1"/>
    <col min="11258" max="11258" width="20.140625" style="9" customWidth="1"/>
    <col min="11259" max="11259" width="15" style="9" customWidth="1"/>
    <col min="11260" max="11260" width="17.5703125" style="9" customWidth="1"/>
    <col min="11261" max="11261" width="20.140625" style="9" customWidth="1"/>
    <col min="11262" max="11264" width="22.7109375" style="9" customWidth="1"/>
    <col min="11265" max="11279" width="16.28515625" style="9" customWidth="1"/>
    <col min="11280" max="11280" width="24" style="9" customWidth="1"/>
    <col min="11281" max="11281" width="20.140625" style="9" customWidth="1"/>
    <col min="11282" max="11283" width="22.7109375" style="9" customWidth="1"/>
    <col min="11284" max="11285" width="16.28515625" style="9" customWidth="1"/>
    <col min="11286" max="11288" width="20.140625" style="9" customWidth="1"/>
    <col min="11289" max="11291" width="13.7109375" style="9" customWidth="1"/>
    <col min="11292" max="11292" width="17.5703125" style="9" customWidth="1"/>
    <col min="11293" max="11293" width="18.85546875" style="9" customWidth="1"/>
    <col min="11294" max="11294" width="20.140625" style="9" customWidth="1"/>
    <col min="11295" max="11296" width="18.85546875" style="9" customWidth="1"/>
    <col min="11297" max="11297" width="13.7109375" style="9" customWidth="1"/>
    <col min="11298" max="11298" width="16.28515625" style="9" customWidth="1"/>
    <col min="11299" max="11299" width="12.42578125" style="9" customWidth="1"/>
    <col min="11300" max="11300" width="38.140625" style="9" customWidth="1"/>
    <col min="11301" max="11301" width="29.140625" style="9" customWidth="1"/>
    <col min="11302" max="11303" width="12.42578125" style="9" customWidth="1"/>
    <col min="11304" max="11305" width="13.7109375" style="9" customWidth="1"/>
    <col min="11306" max="11306" width="12.42578125" style="9" customWidth="1"/>
    <col min="11307" max="11307" width="24" style="9" customWidth="1"/>
    <col min="11308" max="11308" width="22.7109375" style="9" customWidth="1"/>
    <col min="11309" max="11309" width="24" style="9" customWidth="1"/>
    <col min="11310" max="11460" width="12.42578125" style="9" customWidth="1"/>
    <col min="11461" max="11461" width="21.42578125" style="9" customWidth="1"/>
    <col min="11462" max="11462" width="20.140625" style="9" customWidth="1"/>
    <col min="11463" max="11463" width="24" style="9" customWidth="1"/>
    <col min="11464" max="11464" width="20.140625" style="9" customWidth="1"/>
    <col min="11465" max="11465" width="18.85546875" style="9" customWidth="1"/>
    <col min="11466" max="11467" width="13.7109375" style="9" customWidth="1"/>
    <col min="11468" max="11468" width="12" style="9" bestFit="1" customWidth="1"/>
    <col min="11469" max="11469" width="13.28515625" style="9" bestFit="1" customWidth="1"/>
    <col min="11470" max="11470" width="12.42578125" style="9" customWidth="1"/>
    <col min="11471" max="11471" width="15" style="9" customWidth="1"/>
    <col min="11472" max="11472" width="12.42578125" style="9" customWidth="1"/>
    <col min="11473" max="11473" width="13.7109375" style="9" customWidth="1"/>
    <col min="11474" max="11474" width="15" style="9" customWidth="1"/>
    <col min="11475" max="11475" width="16.28515625" style="9" customWidth="1"/>
    <col min="11476" max="11476" width="15" style="9" customWidth="1"/>
    <col min="11477" max="11477" width="13.7109375" style="9" customWidth="1"/>
    <col min="11478" max="11478" width="22.7109375" style="9" customWidth="1"/>
    <col min="11479" max="11481" width="24" style="9" customWidth="1"/>
    <col min="11482" max="11482" width="27.85546875" style="9" customWidth="1"/>
    <col min="11483" max="11483" width="11.140625" style="9" customWidth="1"/>
    <col min="11484" max="11484" width="18.85546875" style="9" customWidth="1"/>
    <col min="11485" max="11485" width="20.140625" style="9" customWidth="1"/>
    <col min="11486" max="11486" width="21.42578125" style="9" customWidth="1"/>
    <col min="11487" max="11487" width="16.28515625" style="9" customWidth="1"/>
    <col min="11488" max="11489" width="8.5703125" style="9" customWidth="1"/>
    <col min="11490" max="11490" width="16.28515625" style="9" customWidth="1"/>
    <col min="11491" max="11492" width="29.140625" style="9" customWidth="1"/>
    <col min="11493" max="11493" width="20.140625" style="9" customWidth="1"/>
    <col min="11494" max="11494" width="12.42578125" style="9" customWidth="1"/>
    <col min="11495" max="11495" width="17.5703125" style="9" customWidth="1"/>
    <col min="11496" max="11496" width="22.7109375" style="9" customWidth="1"/>
    <col min="11497" max="11497" width="12.42578125" style="9" customWidth="1"/>
    <col min="11498" max="11498" width="6" style="9" customWidth="1"/>
    <col min="11499" max="11499" width="21.42578125" style="9" customWidth="1"/>
    <col min="11500" max="11500" width="26.5703125" style="9" customWidth="1"/>
    <col min="11501" max="11501" width="7.28515625" style="9" customWidth="1"/>
    <col min="11502" max="11502" width="20.140625" style="9" customWidth="1"/>
    <col min="11503" max="11503" width="21.42578125" style="9" customWidth="1"/>
    <col min="11504" max="11505" width="17.5703125" style="9" customWidth="1"/>
    <col min="11506" max="11506" width="22.7109375" style="9" customWidth="1"/>
    <col min="11507" max="11507" width="20.140625" style="9" customWidth="1"/>
    <col min="11508" max="11510" width="15" style="9" customWidth="1"/>
    <col min="11511" max="11511" width="20.140625" style="9" customWidth="1"/>
    <col min="11512" max="11512" width="12.42578125" style="9" customWidth="1"/>
    <col min="11513" max="11513" width="17.5703125" style="9" customWidth="1"/>
    <col min="11514" max="11514" width="20.140625" style="9" customWidth="1"/>
    <col min="11515" max="11515" width="15" style="9" customWidth="1"/>
    <col min="11516" max="11516" width="17.5703125" style="9" customWidth="1"/>
    <col min="11517" max="11517" width="20.140625" style="9" customWidth="1"/>
    <col min="11518" max="11520" width="22.7109375" style="9" customWidth="1"/>
    <col min="11521" max="11535" width="16.28515625" style="9" customWidth="1"/>
    <col min="11536" max="11536" width="24" style="9" customWidth="1"/>
    <col min="11537" max="11537" width="20.140625" style="9" customWidth="1"/>
    <col min="11538" max="11539" width="22.7109375" style="9" customWidth="1"/>
    <col min="11540" max="11541" width="16.28515625" style="9" customWidth="1"/>
    <col min="11542" max="11544" width="20.140625" style="9" customWidth="1"/>
    <col min="11545" max="11547" width="13.7109375" style="9" customWidth="1"/>
    <col min="11548" max="11548" width="17.5703125" style="9" customWidth="1"/>
    <col min="11549" max="11549" width="18.85546875" style="9" customWidth="1"/>
    <col min="11550" max="11550" width="20.140625" style="9" customWidth="1"/>
    <col min="11551" max="11552" width="18.85546875" style="9" customWidth="1"/>
    <col min="11553" max="11553" width="13.7109375" style="9" customWidth="1"/>
    <col min="11554" max="11554" width="16.28515625" style="9" customWidth="1"/>
    <col min="11555" max="11555" width="12.42578125" style="9" customWidth="1"/>
    <col min="11556" max="11556" width="38.140625" style="9" customWidth="1"/>
    <col min="11557" max="11557" width="29.140625" style="9" customWidth="1"/>
    <col min="11558" max="11559" width="12.42578125" style="9" customWidth="1"/>
    <col min="11560" max="11561" width="13.7109375" style="9" customWidth="1"/>
    <col min="11562" max="11562" width="12.42578125" style="9" customWidth="1"/>
    <col min="11563" max="11563" width="24" style="9" customWidth="1"/>
    <col min="11564" max="11564" width="22.7109375" style="9" customWidth="1"/>
    <col min="11565" max="11565" width="24" style="9" customWidth="1"/>
    <col min="11566" max="11716" width="12.42578125" style="9" customWidth="1"/>
    <col min="11717" max="11717" width="21.42578125" style="9" customWidth="1"/>
    <col min="11718" max="11718" width="20.140625" style="9" customWidth="1"/>
    <col min="11719" max="11719" width="24" style="9" customWidth="1"/>
    <col min="11720" max="11720" width="20.140625" style="9" customWidth="1"/>
    <col min="11721" max="11721" width="18.85546875" style="9" customWidth="1"/>
    <col min="11722" max="11723" width="13.7109375" style="9" customWidth="1"/>
    <col min="11724" max="11724" width="12" style="9" bestFit="1" customWidth="1"/>
    <col min="11725" max="11725" width="13.28515625" style="9" bestFit="1" customWidth="1"/>
    <col min="11726" max="11726" width="12.42578125" style="9" customWidth="1"/>
    <col min="11727" max="11727" width="15" style="9" customWidth="1"/>
    <col min="11728" max="11728" width="12.42578125" style="9" customWidth="1"/>
    <col min="11729" max="11729" width="13.7109375" style="9" customWidth="1"/>
    <col min="11730" max="11730" width="15" style="9" customWidth="1"/>
    <col min="11731" max="11731" width="16.28515625" style="9" customWidth="1"/>
    <col min="11732" max="11732" width="15" style="9" customWidth="1"/>
    <col min="11733" max="11733" width="13.7109375" style="9" customWidth="1"/>
    <col min="11734" max="11734" width="22.7109375" style="9" customWidth="1"/>
    <col min="11735" max="11737" width="24" style="9" customWidth="1"/>
    <col min="11738" max="11738" width="27.85546875" style="9" customWidth="1"/>
    <col min="11739" max="11739" width="11.140625" style="9" customWidth="1"/>
    <col min="11740" max="11740" width="18.85546875" style="9" customWidth="1"/>
    <col min="11741" max="11741" width="20.140625" style="9" customWidth="1"/>
    <col min="11742" max="11742" width="21.42578125" style="9" customWidth="1"/>
    <col min="11743" max="11743" width="16.28515625" style="9" customWidth="1"/>
    <col min="11744" max="11745" width="8.5703125" style="9" customWidth="1"/>
    <col min="11746" max="11746" width="16.28515625" style="9" customWidth="1"/>
    <col min="11747" max="11748" width="29.140625" style="9" customWidth="1"/>
    <col min="11749" max="11749" width="20.140625" style="9" customWidth="1"/>
    <col min="11750" max="11750" width="12.42578125" style="9" customWidth="1"/>
    <col min="11751" max="11751" width="17.5703125" style="9" customWidth="1"/>
    <col min="11752" max="11752" width="22.7109375" style="9" customWidth="1"/>
    <col min="11753" max="11753" width="12.42578125" style="9" customWidth="1"/>
    <col min="11754" max="11754" width="6" style="9" customWidth="1"/>
    <col min="11755" max="11755" width="21.42578125" style="9" customWidth="1"/>
    <col min="11756" max="11756" width="26.5703125" style="9" customWidth="1"/>
    <col min="11757" max="11757" width="7.28515625" style="9" customWidth="1"/>
    <col min="11758" max="11758" width="20.140625" style="9" customWidth="1"/>
    <col min="11759" max="11759" width="21.42578125" style="9" customWidth="1"/>
    <col min="11760" max="11761" width="17.5703125" style="9" customWidth="1"/>
    <col min="11762" max="11762" width="22.7109375" style="9" customWidth="1"/>
    <col min="11763" max="11763" width="20.140625" style="9" customWidth="1"/>
    <col min="11764" max="11766" width="15" style="9" customWidth="1"/>
    <col min="11767" max="11767" width="20.140625" style="9" customWidth="1"/>
    <col min="11768" max="11768" width="12.42578125" style="9" customWidth="1"/>
    <col min="11769" max="11769" width="17.5703125" style="9" customWidth="1"/>
    <col min="11770" max="11770" width="20.140625" style="9" customWidth="1"/>
    <col min="11771" max="11771" width="15" style="9" customWidth="1"/>
    <col min="11772" max="11772" width="17.5703125" style="9" customWidth="1"/>
    <col min="11773" max="11773" width="20.140625" style="9" customWidth="1"/>
    <col min="11774" max="11776" width="22.7109375" style="9" customWidth="1"/>
    <col min="11777" max="11791" width="16.28515625" style="9" customWidth="1"/>
    <col min="11792" max="11792" width="24" style="9" customWidth="1"/>
    <col min="11793" max="11793" width="20.140625" style="9" customWidth="1"/>
    <col min="11794" max="11795" width="22.7109375" style="9" customWidth="1"/>
    <col min="11796" max="11797" width="16.28515625" style="9" customWidth="1"/>
    <col min="11798" max="11800" width="20.140625" style="9" customWidth="1"/>
    <col min="11801" max="11803" width="13.7109375" style="9" customWidth="1"/>
    <col min="11804" max="11804" width="17.5703125" style="9" customWidth="1"/>
    <col min="11805" max="11805" width="18.85546875" style="9" customWidth="1"/>
    <col min="11806" max="11806" width="20.140625" style="9" customWidth="1"/>
    <col min="11807" max="11808" width="18.85546875" style="9" customWidth="1"/>
    <col min="11809" max="11809" width="13.7109375" style="9" customWidth="1"/>
    <col min="11810" max="11810" width="16.28515625" style="9" customWidth="1"/>
    <col min="11811" max="11811" width="12.42578125" style="9" customWidth="1"/>
    <col min="11812" max="11812" width="38.140625" style="9" customWidth="1"/>
    <col min="11813" max="11813" width="29.140625" style="9" customWidth="1"/>
    <col min="11814" max="11815" width="12.42578125" style="9" customWidth="1"/>
    <col min="11816" max="11817" width="13.7109375" style="9" customWidth="1"/>
    <col min="11818" max="11818" width="12.42578125" style="9" customWidth="1"/>
    <col min="11819" max="11819" width="24" style="9" customWidth="1"/>
    <col min="11820" max="11820" width="22.7109375" style="9" customWidth="1"/>
    <col min="11821" max="11821" width="24" style="9" customWidth="1"/>
    <col min="11822" max="11972" width="12.42578125" style="9" customWidth="1"/>
    <col min="11973" max="11973" width="21.42578125" style="9" customWidth="1"/>
    <col min="11974" max="11974" width="20.140625" style="9" customWidth="1"/>
    <col min="11975" max="11975" width="24" style="9" customWidth="1"/>
    <col min="11976" max="11976" width="20.140625" style="9" customWidth="1"/>
    <col min="11977" max="11977" width="18.85546875" style="9" customWidth="1"/>
    <col min="11978" max="11979" width="13.7109375" style="9" customWidth="1"/>
    <col min="11980" max="11980" width="12" style="9" bestFit="1" customWidth="1"/>
    <col min="11981" max="11981" width="13.28515625" style="9" bestFit="1" customWidth="1"/>
    <col min="11982" max="11982" width="12.42578125" style="9" customWidth="1"/>
    <col min="11983" max="11983" width="15" style="9" customWidth="1"/>
    <col min="11984" max="11984" width="12.42578125" style="9" customWidth="1"/>
    <col min="11985" max="11985" width="13.7109375" style="9" customWidth="1"/>
    <col min="11986" max="11986" width="15" style="9" customWidth="1"/>
    <col min="11987" max="11987" width="16.28515625" style="9" customWidth="1"/>
    <col min="11988" max="11988" width="15" style="9" customWidth="1"/>
    <col min="11989" max="11989" width="13.7109375" style="9" customWidth="1"/>
    <col min="11990" max="11990" width="22.7109375" style="9" customWidth="1"/>
    <col min="11991" max="11993" width="24" style="9" customWidth="1"/>
    <col min="11994" max="11994" width="27.85546875" style="9" customWidth="1"/>
    <col min="11995" max="11995" width="11.140625" style="9" customWidth="1"/>
    <col min="11996" max="11996" width="18.85546875" style="9" customWidth="1"/>
    <col min="11997" max="11997" width="20.140625" style="9" customWidth="1"/>
    <col min="11998" max="11998" width="21.42578125" style="9" customWidth="1"/>
    <col min="11999" max="11999" width="16.28515625" style="9" customWidth="1"/>
    <col min="12000" max="12001" width="8.5703125" style="9" customWidth="1"/>
    <col min="12002" max="12002" width="16.28515625" style="9" customWidth="1"/>
    <col min="12003" max="12004" width="29.140625" style="9" customWidth="1"/>
    <col min="12005" max="12005" width="20.140625" style="9" customWidth="1"/>
    <col min="12006" max="12006" width="12.42578125" style="9" customWidth="1"/>
    <col min="12007" max="12007" width="17.5703125" style="9" customWidth="1"/>
    <col min="12008" max="12008" width="22.7109375" style="9" customWidth="1"/>
    <col min="12009" max="12009" width="12.42578125" style="9" customWidth="1"/>
    <col min="12010" max="12010" width="6" style="9" customWidth="1"/>
    <col min="12011" max="12011" width="21.42578125" style="9" customWidth="1"/>
    <col min="12012" max="12012" width="26.5703125" style="9" customWidth="1"/>
    <col min="12013" max="12013" width="7.28515625" style="9" customWidth="1"/>
    <col min="12014" max="12014" width="20.140625" style="9" customWidth="1"/>
    <col min="12015" max="12015" width="21.42578125" style="9" customWidth="1"/>
    <col min="12016" max="12017" width="17.5703125" style="9" customWidth="1"/>
    <col min="12018" max="12018" width="22.7109375" style="9" customWidth="1"/>
    <col min="12019" max="12019" width="20.140625" style="9" customWidth="1"/>
    <col min="12020" max="12022" width="15" style="9" customWidth="1"/>
    <col min="12023" max="12023" width="20.140625" style="9" customWidth="1"/>
    <col min="12024" max="12024" width="12.42578125" style="9" customWidth="1"/>
    <col min="12025" max="12025" width="17.5703125" style="9" customWidth="1"/>
    <col min="12026" max="12026" width="20.140625" style="9" customWidth="1"/>
    <col min="12027" max="12027" width="15" style="9" customWidth="1"/>
    <col min="12028" max="12028" width="17.5703125" style="9" customWidth="1"/>
    <col min="12029" max="12029" width="20.140625" style="9" customWidth="1"/>
    <col min="12030" max="12032" width="22.7109375" style="9" customWidth="1"/>
    <col min="12033" max="12047" width="16.28515625" style="9" customWidth="1"/>
    <col min="12048" max="12048" width="24" style="9" customWidth="1"/>
    <col min="12049" max="12049" width="20.140625" style="9" customWidth="1"/>
    <col min="12050" max="12051" width="22.7109375" style="9" customWidth="1"/>
    <col min="12052" max="12053" width="16.28515625" style="9" customWidth="1"/>
    <col min="12054" max="12056" width="20.140625" style="9" customWidth="1"/>
    <col min="12057" max="12059" width="13.7109375" style="9" customWidth="1"/>
    <col min="12060" max="12060" width="17.5703125" style="9" customWidth="1"/>
    <col min="12061" max="12061" width="18.85546875" style="9" customWidth="1"/>
    <col min="12062" max="12062" width="20.140625" style="9" customWidth="1"/>
    <col min="12063" max="12064" width="18.85546875" style="9" customWidth="1"/>
    <col min="12065" max="12065" width="13.7109375" style="9" customWidth="1"/>
    <col min="12066" max="12066" width="16.28515625" style="9" customWidth="1"/>
    <col min="12067" max="12067" width="12.42578125" style="9" customWidth="1"/>
    <col min="12068" max="12068" width="38.140625" style="9" customWidth="1"/>
    <col min="12069" max="12069" width="29.140625" style="9" customWidth="1"/>
    <col min="12070" max="12071" width="12.42578125" style="9" customWidth="1"/>
    <col min="12072" max="12073" width="13.7109375" style="9" customWidth="1"/>
    <col min="12074" max="12074" width="12.42578125" style="9" customWidth="1"/>
    <col min="12075" max="12075" width="24" style="9" customWidth="1"/>
    <col min="12076" max="12076" width="22.7109375" style="9" customWidth="1"/>
    <col min="12077" max="12077" width="24" style="9" customWidth="1"/>
    <col min="12078" max="12228" width="12.42578125" style="9" customWidth="1"/>
    <col min="12229" max="12229" width="21.42578125" style="9" customWidth="1"/>
    <col min="12230" max="12230" width="20.140625" style="9" customWidth="1"/>
    <col min="12231" max="12231" width="24" style="9" customWidth="1"/>
    <col min="12232" max="12232" width="20.140625" style="9" customWidth="1"/>
    <col min="12233" max="12233" width="18.85546875" style="9" customWidth="1"/>
    <col min="12234" max="12235" width="13.7109375" style="9" customWidth="1"/>
    <col min="12236" max="12236" width="12" style="9" bestFit="1" customWidth="1"/>
    <col min="12237" max="12237" width="13.28515625" style="9" bestFit="1" customWidth="1"/>
    <col min="12238" max="12238" width="12.42578125" style="9" customWidth="1"/>
    <col min="12239" max="12239" width="15" style="9" customWidth="1"/>
    <col min="12240" max="12240" width="12.42578125" style="9" customWidth="1"/>
    <col min="12241" max="12241" width="13.7109375" style="9" customWidth="1"/>
    <col min="12242" max="12242" width="15" style="9" customWidth="1"/>
    <col min="12243" max="12243" width="16.28515625" style="9" customWidth="1"/>
    <col min="12244" max="12244" width="15" style="9" customWidth="1"/>
    <col min="12245" max="12245" width="13.7109375" style="9" customWidth="1"/>
    <col min="12246" max="12246" width="22.7109375" style="9" customWidth="1"/>
    <col min="12247" max="12249" width="24" style="9" customWidth="1"/>
    <col min="12250" max="12250" width="27.85546875" style="9" customWidth="1"/>
    <col min="12251" max="12251" width="11.140625" style="9" customWidth="1"/>
    <col min="12252" max="12252" width="18.85546875" style="9" customWidth="1"/>
    <col min="12253" max="12253" width="20.140625" style="9" customWidth="1"/>
    <col min="12254" max="12254" width="21.42578125" style="9" customWidth="1"/>
    <col min="12255" max="12255" width="16.28515625" style="9" customWidth="1"/>
    <col min="12256" max="12257" width="8.5703125" style="9" customWidth="1"/>
    <col min="12258" max="12258" width="16.28515625" style="9" customWidth="1"/>
    <col min="12259" max="12260" width="29.140625" style="9" customWidth="1"/>
    <col min="12261" max="12261" width="20.140625" style="9" customWidth="1"/>
    <col min="12262" max="12262" width="12.42578125" style="9" customWidth="1"/>
    <col min="12263" max="12263" width="17.5703125" style="9" customWidth="1"/>
    <col min="12264" max="12264" width="22.7109375" style="9" customWidth="1"/>
    <col min="12265" max="12265" width="12.42578125" style="9" customWidth="1"/>
    <col min="12266" max="12266" width="6" style="9" customWidth="1"/>
    <col min="12267" max="12267" width="21.42578125" style="9" customWidth="1"/>
    <col min="12268" max="12268" width="26.5703125" style="9" customWidth="1"/>
    <col min="12269" max="12269" width="7.28515625" style="9" customWidth="1"/>
    <col min="12270" max="12270" width="20.140625" style="9" customWidth="1"/>
    <col min="12271" max="12271" width="21.42578125" style="9" customWidth="1"/>
    <col min="12272" max="12273" width="17.5703125" style="9" customWidth="1"/>
    <col min="12274" max="12274" width="22.7109375" style="9" customWidth="1"/>
    <col min="12275" max="12275" width="20.140625" style="9" customWidth="1"/>
    <col min="12276" max="12278" width="15" style="9" customWidth="1"/>
    <col min="12279" max="12279" width="20.140625" style="9" customWidth="1"/>
    <col min="12280" max="12280" width="12.42578125" style="9" customWidth="1"/>
    <col min="12281" max="12281" width="17.5703125" style="9" customWidth="1"/>
    <col min="12282" max="12282" width="20.140625" style="9" customWidth="1"/>
    <col min="12283" max="12283" width="15" style="9" customWidth="1"/>
    <col min="12284" max="12284" width="17.5703125" style="9" customWidth="1"/>
    <col min="12285" max="12285" width="20.140625" style="9" customWidth="1"/>
    <col min="12286" max="12288" width="22.7109375" style="9" customWidth="1"/>
    <col min="12289" max="12303" width="16.28515625" style="9" customWidth="1"/>
    <col min="12304" max="12304" width="24" style="9" customWidth="1"/>
    <col min="12305" max="12305" width="20.140625" style="9" customWidth="1"/>
    <col min="12306" max="12307" width="22.7109375" style="9" customWidth="1"/>
    <col min="12308" max="12309" width="16.28515625" style="9" customWidth="1"/>
    <col min="12310" max="12312" width="20.140625" style="9" customWidth="1"/>
    <col min="12313" max="12315" width="13.7109375" style="9" customWidth="1"/>
    <col min="12316" max="12316" width="17.5703125" style="9" customWidth="1"/>
    <col min="12317" max="12317" width="18.85546875" style="9" customWidth="1"/>
    <col min="12318" max="12318" width="20.140625" style="9" customWidth="1"/>
    <col min="12319" max="12320" width="18.85546875" style="9" customWidth="1"/>
    <col min="12321" max="12321" width="13.7109375" style="9" customWidth="1"/>
    <col min="12322" max="12322" width="16.28515625" style="9" customWidth="1"/>
    <col min="12323" max="12323" width="12.42578125" style="9" customWidth="1"/>
    <col min="12324" max="12324" width="38.140625" style="9" customWidth="1"/>
    <col min="12325" max="12325" width="29.140625" style="9" customWidth="1"/>
    <col min="12326" max="12327" width="12.42578125" style="9" customWidth="1"/>
    <col min="12328" max="12329" width="13.7109375" style="9" customWidth="1"/>
    <col min="12330" max="12330" width="12.42578125" style="9" customWidth="1"/>
    <col min="12331" max="12331" width="24" style="9" customWidth="1"/>
    <col min="12332" max="12332" width="22.7109375" style="9" customWidth="1"/>
    <col min="12333" max="12333" width="24" style="9" customWidth="1"/>
    <col min="12334" max="12484" width="12.42578125" style="9" customWidth="1"/>
    <col min="12485" max="12485" width="21.42578125" style="9" customWidth="1"/>
    <col min="12486" max="12486" width="20.140625" style="9" customWidth="1"/>
    <col min="12487" max="12487" width="24" style="9" customWidth="1"/>
    <col min="12488" max="12488" width="20.140625" style="9" customWidth="1"/>
    <col min="12489" max="12489" width="18.85546875" style="9" customWidth="1"/>
    <col min="12490" max="12491" width="13.7109375" style="9" customWidth="1"/>
    <col min="12492" max="12492" width="12" style="9" bestFit="1" customWidth="1"/>
    <col min="12493" max="12493" width="13.28515625" style="9" bestFit="1" customWidth="1"/>
    <col min="12494" max="12494" width="12.42578125" style="9" customWidth="1"/>
    <col min="12495" max="12495" width="15" style="9" customWidth="1"/>
    <col min="12496" max="12496" width="12.42578125" style="9" customWidth="1"/>
    <col min="12497" max="12497" width="13.7109375" style="9" customWidth="1"/>
    <col min="12498" max="12498" width="15" style="9" customWidth="1"/>
    <col min="12499" max="12499" width="16.28515625" style="9" customWidth="1"/>
    <col min="12500" max="12500" width="15" style="9" customWidth="1"/>
    <col min="12501" max="12501" width="13.7109375" style="9" customWidth="1"/>
    <col min="12502" max="12502" width="22.7109375" style="9" customWidth="1"/>
    <col min="12503" max="12505" width="24" style="9" customWidth="1"/>
    <col min="12506" max="12506" width="27.85546875" style="9" customWidth="1"/>
    <col min="12507" max="12507" width="11.140625" style="9" customWidth="1"/>
    <col min="12508" max="12508" width="18.85546875" style="9" customWidth="1"/>
    <col min="12509" max="12509" width="20.140625" style="9" customWidth="1"/>
    <col min="12510" max="12510" width="21.42578125" style="9" customWidth="1"/>
    <col min="12511" max="12511" width="16.28515625" style="9" customWidth="1"/>
    <col min="12512" max="12513" width="8.5703125" style="9" customWidth="1"/>
    <col min="12514" max="12514" width="16.28515625" style="9" customWidth="1"/>
    <col min="12515" max="12516" width="29.140625" style="9" customWidth="1"/>
    <col min="12517" max="12517" width="20.140625" style="9" customWidth="1"/>
    <col min="12518" max="12518" width="12.42578125" style="9" customWidth="1"/>
    <col min="12519" max="12519" width="17.5703125" style="9" customWidth="1"/>
    <col min="12520" max="12520" width="22.7109375" style="9" customWidth="1"/>
    <col min="12521" max="12521" width="12.42578125" style="9" customWidth="1"/>
    <col min="12522" max="12522" width="6" style="9" customWidth="1"/>
    <col min="12523" max="12523" width="21.42578125" style="9" customWidth="1"/>
    <col min="12524" max="12524" width="26.5703125" style="9" customWidth="1"/>
    <col min="12525" max="12525" width="7.28515625" style="9" customWidth="1"/>
    <col min="12526" max="12526" width="20.140625" style="9" customWidth="1"/>
    <col min="12527" max="12527" width="21.42578125" style="9" customWidth="1"/>
    <col min="12528" max="12529" width="17.5703125" style="9" customWidth="1"/>
    <col min="12530" max="12530" width="22.7109375" style="9" customWidth="1"/>
    <col min="12531" max="12531" width="20.140625" style="9" customWidth="1"/>
    <col min="12532" max="12534" width="15" style="9" customWidth="1"/>
    <col min="12535" max="12535" width="20.140625" style="9" customWidth="1"/>
    <col min="12536" max="12536" width="12.42578125" style="9" customWidth="1"/>
    <col min="12537" max="12537" width="17.5703125" style="9" customWidth="1"/>
    <col min="12538" max="12538" width="20.140625" style="9" customWidth="1"/>
    <col min="12539" max="12539" width="15" style="9" customWidth="1"/>
    <col min="12540" max="12540" width="17.5703125" style="9" customWidth="1"/>
    <col min="12541" max="12541" width="20.140625" style="9" customWidth="1"/>
    <col min="12542" max="12544" width="22.7109375" style="9" customWidth="1"/>
    <col min="12545" max="12559" width="16.28515625" style="9" customWidth="1"/>
    <col min="12560" max="12560" width="24" style="9" customWidth="1"/>
    <col min="12561" max="12561" width="20.140625" style="9" customWidth="1"/>
    <col min="12562" max="12563" width="22.7109375" style="9" customWidth="1"/>
    <col min="12564" max="12565" width="16.28515625" style="9" customWidth="1"/>
    <col min="12566" max="12568" width="20.140625" style="9" customWidth="1"/>
    <col min="12569" max="12571" width="13.7109375" style="9" customWidth="1"/>
    <col min="12572" max="12572" width="17.5703125" style="9" customWidth="1"/>
    <col min="12573" max="12573" width="18.85546875" style="9" customWidth="1"/>
    <col min="12574" max="12574" width="20.140625" style="9" customWidth="1"/>
    <col min="12575" max="12576" width="18.85546875" style="9" customWidth="1"/>
    <col min="12577" max="12577" width="13.7109375" style="9" customWidth="1"/>
    <col min="12578" max="12578" width="16.28515625" style="9" customWidth="1"/>
    <col min="12579" max="12579" width="12.42578125" style="9" customWidth="1"/>
    <col min="12580" max="12580" width="38.140625" style="9" customWidth="1"/>
    <col min="12581" max="12581" width="29.140625" style="9" customWidth="1"/>
    <col min="12582" max="12583" width="12.42578125" style="9" customWidth="1"/>
    <col min="12584" max="12585" width="13.7109375" style="9" customWidth="1"/>
    <col min="12586" max="12586" width="12.42578125" style="9" customWidth="1"/>
    <col min="12587" max="12587" width="24" style="9" customWidth="1"/>
    <col min="12588" max="12588" width="22.7109375" style="9" customWidth="1"/>
    <col min="12589" max="12589" width="24" style="9" customWidth="1"/>
    <col min="12590" max="12740" width="12.42578125" style="9" customWidth="1"/>
    <col min="12741" max="12741" width="21.42578125" style="9" customWidth="1"/>
    <col min="12742" max="12742" width="20.140625" style="9" customWidth="1"/>
    <col min="12743" max="12743" width="24" style="9" customWidth="1"/>
    <col min="12744" max="12744" width="20.140625" style="9" customWidth="1"/>
    <col min="12745" max="12745" width="18.85546875" style="9" customWidth="1"/>
    <col min="12746" max="12747" width="13.7109375" style="9" customWidth="1"/>
    <col min="12748" max="12748" width="12" style="9" bestFit="1" customWidth="1"/>
    <col min="12749" max="12749" width="13.28515625" style="9" bestFit="1" customWidth="1"/>
    <col min="12750" max="12750" width="12.42578125" style="9" customWidth="1"/>
    <col min="12751" max="12751" width="15" style="9" customWidth="1"/>
    <col min="12752" max="12752" width="12.42578125" style="9" customWidth="1"/>
    <col min="12753" max="12753" width="13.7109375" style="9" customWidth="1"/>
    <col min="12754" max="12754" width="15" style="9" customWidth="1"/>
    <col min="12755" max="12755" width="16.28515625" style="9" customWidth="1"/>
    <col min="12756" max="12756" width="15" style="9" customWidth="1"/>
    <col min="12757" max="12757" width="13.7109375" style="9" customWidth="1"/>
    <col min="12758" max="12758" width="22.7109375" style="9" customWidth="1"/>
    <col min="12759" max="12761" width="24" style="9" customWidth="1"/>
    <col min="12762" max="12762" width="27.85546875" style="9" customWidth="1"/>
    <col min="12763" max="12763" width="11.140625" style="9" customWidth="1"/>
    <col min="12764" max="12764" width="18.85546875" style="9" customWidth="1"/>
    <col min="12765" max="12765" width="20.140625" style="9" customWidth="1"/>
    <col min="12766" max="12766" width="21.42578125" style="9" customWidth="1"/>
    <col min="12767" max="12767" width="16.28515625" style="9" customWidth="1"/>
    <col min="12768" max="12769" width="8.5703125" style="9" customWidth="1"/>
    <col min="12770" max="12770" width="16.28515625" style="9" customWidth="1"/>
    <col min="12771" max="12772" width="29.140625" style="9" customWidth="1"/>
    <col min="12773" max="12773" width="20.140625" style="9" customWidth="1"/>
    <col min="12774" max="12774" width="12.42578125" style="9" customWidth="1"/>
    <col min="12775" max="12775" width="17.5703125" style="9" customWidth="1"/>
    <col min="12776" max="12776" width="22.7109375" style="9" customWidth="1"/>
    <col min="12777" max="12777" width="12.42578125" style="9" customWidth="1"/>
    <col min="12778" max="12778" width="6" style="9" customWidth="1"/>
    <col min="12779" max="12779" width="21.42578125" style="9" customWidth="1"/>
    <col min="12780" max="12780" width="26.5703125" style="9" customWidth="1"/>
    <col min="12781" max="12781" width="7.28515625" style="9" customWidth="1"/>
    <col min="12782" max="12782" width="20.140625" style="9" customWidth="1"/>
    <col min="12783" max="12783" width="21.42578125" style="9" customWidth="1"/>
    <col min="12784" max="12785" width="17.5703125" style="9" customWidth="1"/>
    <col min="12786" max="12786" width="22.7109375" style="9" customWidth="1"/>
    <col min="12787" max="12787" width="20.140625" style="9" customWidth="1"/>
    <col min="12788" max="12790" width="15" style="9" customWidth="1"/>
    <col min="12791" max="12791" width="20.140625" style="9" customWidth="1"/>
    <col min="12792" max="12792" width="12.42578125" style="9" customWidth="1"/>
    <col min="12793" max="12793" width="17.5703125" style="9" customWidth="1"/>
    <col min="12794" max="12794" width="20.140625" style="9" customWidth="1"/>
    <col min="12795" max="12795" width="15" style="9" customWidth="1"/>
    <col min="12796" max="12796" width="17.5703125" style="9" customWidth="1"/>
    <col min="12797" max="12797" width="20.140625" style="9" customWidth="1"/>
    <col min="12798" max="12800" width="22.7109375" style="9" customWidth="1"/>
    <col min="12801" max="12815" width="16.28515625" style="9" customWidth="1"/>
    <col min="12816" max="12816" width="24" style="9" customWidth="1"/>
    <col min="12817" max="12817" width="20.140625" style="9" customWidth="1"/>
    <col min="12818" max="12819" width="22.7109375" style="9" customWidth="1"/>
    <col min="12820" max="12821" width="16.28515625" style="9" customWidth="1"/>
    <col min="12822" max="12824" width="20.140625" style="9" customWidth="1"/>
    <col min="12825" max="12827" width="13.7109375" style="9" customWidth="1"/>
    <col min="12828" max="12828" width="17.5703125" style="9" customWidth="1"/>
    <col min="12829" max="12829" width="18.85546875" style="9" customWidth="1"/>
    <col min="12830" max="12830" width="20.140625" style="9" customWidth="1"/>
    <col min="12831" max="12832" width="18.85546875" style="9" customWidth="1"/>
    <col min="12833" max="12833" width="13.7109375" style="9" customWidth="1"/>
    <col min="12834" max="12834" width="16.28515625" style="9" customWidth="1"/>
    <col min="12835" max="12835" width="12.42578125" style="9" customWidth="1"/>
    <col min="12836" max="12836" width="38.140625" style="9" customWidth="1"/>
    <col min="12837" max="12837" width="29.140625" style="9" customWidth="1"/>
    <col min="12838" max="12839" width="12.42578125" style="9" customWidth="1"/>
    <col min="12840" max="12841" width="13.7109375" style="9" customWidth="1"/>
    <col min="12842" max="12842" width="12.42578125" style="9" customWidth="1"/>
    <col min="12843" max="12843" width="24" style="9" customWidth="1"/>
    <col min="12844" max="12844" width="22.7109375" style="9" customWidth="1"/>
    <col min="12845" max="12845" width="24" style="9" customWidth="1"/>
    <col min="12846" max="12996" width="12.42578125" style="9" customWidth="1"/>
    <col min="12997" max="12997" width="21.42578125" style="9" customWidth="1"/>
    <col min="12998" max="12998" width="20.140625" style="9" customWidth="1"/>
    <col min="12999" max="12999" width="24" style="9" customWidth="1"/>
    <col min="13000" max="13000" width="20.140625" style="9" customWidth="1"/>
    <col min="13001" max="13001" width="18.85546875" style="9" customWidth="1"/>
    <col min="13002" max="13003" width="13.7109375" style="9" customWidth="1"/>
    <col min="13004" max="13004" width="12" style="9" bestFit="1" customWidth="1"/>
    <col min="13005" max="13005" width="13.28515625" style="9" bestFit="1" customWidth="1"/>
    <col min="13006" max="13006" width="12.42578125" style="9" customWidth="1"/>
    <col min="13007" max="13007" width="15" style="9" customWidth="1"/>
    <col min="13008" max="13008" width="12.42578125" style="9" customWidth="1"/>
    <col min="13009" max="13009" width="13.7109375" style="9" customWidth="1"/>
    <col min="13010" max="13010" width="15" style="9" customWidth="1"/>
    <col min="13011" max="13011" width="16.28515625" style="9" customWidth="1"/>
    <col min="13012" max="13012" width="15" style="9" customWidth="1"/>
    <col min="13013" max="13013" width="13.7109375" style="9" customWidth="1"/>
    <col min="13014" max="13014" width="22.7109375" style="9" customWidth="1"/>
    <col min="13015" max="13017" width="24" style="9" customWidth="1"/>
    <col min="13018" max="13018" width="27.85546875" style="9" customWidth="1"/>
    <col min="13019" max="13019" width="11.140625" style="9" customWidth="1"/>
    <col min="13020" max="13020" width="18.85546875" style="9" customWidth="1"/>
    <col min="13021" max="13021" width="20.140625" style="9" customWidth="1"/>
    <col min="13022" max="13022" width="21.42578125" style="9" customWidth="1"/>
    <col min="13023" max="13023" width="16.28515625" style="9" customWidth="1"/>
    <col min="13024" max="13025" width="8.5703125" style="9" customWidth="1"/>
    <col min="13026" max="13026" width="16.28515625" style="9" customWidth="1"/>
    <col min="13027" max="13028" width="29.140625" style="9" customWidth="1"/>
    <col min="13029" max="13029" width="20.140625" style="9" customWidth="1"/>
    <col min="13030" max="13030" width="12.42578125" style="9" customWidth="1"/>
    <col min="13031" max="13031" width="17.5703125" style="9" customWidth="1"/>
    <col min="13032" max="13032" width="22.7109375" style="9" customWidth="1"/>
    <col min="13033" max="13033" width="12.42578125" style="9" customWidth="1"/>
    <col min="13034" max="13034" width="6" style="9" customWidth="1"/>
    <col min="13035" max="13035" width="21.42578125" style="9" customWidth="1"/>
    <col min="13036" max="13036" width="26.5703125" style="9" customWidth="1"/>
    <col min="13037" max="13037" width="7.28515625" style="9" customWidth="1"/>
    <col min="13038" max="13038" width="20.140625" style="9" customWidth="1"/>
    <col min="13039" max="13039" width="21.42578125" style="9" customWidth="1"/>
    <col min="13040" max="13041" width="17.5703125" style="9" customWidth="1"/>
    <col min="13042" max="13042" width="22.7109375" style="9" customWidth="1"/>
    <col min="13043" max="13043" width="20.140625" style="9" customWidth="1"/>
    <col min="13044" max="13046" width="15" style="9" customWidth="1"/>
    <col min="13047" max="13047" width="20.140625" style="9" customWidth="1"/>
    <col min="13048" max="13048" width="12.42578125" style="9" customWidth="1"/>
    <col min="13049" max="13049" width="17.5703125" style="9" customWidth="1"/>
    <col min="13050" max="13050" width="20.140625" style="9" customWidth="1"/>
    <col min="13051" max="13051" width="15" style="9" customWidth="1"/>
    <col min="13052" max="13052" width="17.5703125" style="9" customWidth="1"/>
    <col min="13053" max="13053" width="20.140625" style="9" customWidth="1"/>
    <col min="13054" max="13056" width="22.7109375" style="9" customWidth="1"/>
    <col min="13057" max="13071" width="16.28515625" style="9" customWidth="1"/>
    <col min="13072" max="13072" width="24" style="9" customWidth="1"/>
    <col min="13073" max="13073" width="20.140625" style="9" customWidth="1"/>
    <col min="13074" max="13075" width="22.7109375" style="9" customWidth="1"/>
    <col min="13076" max="13077" width="16.28515625" style="9" customWidth="1"/>
    <col min="13078" max="13080" width="20.140625" style="9" customWidth="1"/>
    <col min="13081" max="13083" width="13.7109375" style="9" customWidth="1"/>
    <col min="13084" max="13084" width="17.5703125" style="9" customWidth="1"/>
    <col min="13085" max="13085" width="18.85546875" style="9" customWidth="1"/>
    <col min="13086" max="13086" width="20.140625" style="9" customWidth="1"/>
    <col min="13087" max="13088" width="18.85546875" style="9" customWidth="1"/>
    <col min="13089" max="13089" width="13.7109375" style="9" customWidth="1"/>
    <col min="13090" max="13090" width="16.28515625" style="9" customWidth="1"/>
    <col min="13091" max="13091" width="12.42578125" style="9" customWidth="1"/>
    <col min="13092" max="13092" width="38.140625" style="9" customWidth="1"/>
    <col min="13093" max="13093" width="29.140625" style="9" customWidth="1"/>
    <col min="13094" max="13095" width="12.42578125" style="9" customWidth="1"/>
    <col min="13096" max="13097" width="13.7109375" style="9" customWidth="1"/>
    <col min="13098" max="13098" width="12.42578125" style="9" customWidth="1"/>
    <col min="13099" max="13099" width="24" style="9" customWidth="1"/>
    <col min="13100" max="13100" width="22.7109375" style="9" customWidth="1"/>
    <col min="13101" max="13101" width="24" style="9" customWidth="1"/>
    <col min="13102" max="13252" width="12.42578125" style="9" customWidth="1"/>
    <col min="13253" max="13253" width="21.42578125" style="9" customWidth="1"/>
    <col min="13254" max="13254" width="20.140625" style="9" customWidth="1"/>
    <col min="13255" max="13255" width="24" style="9" customWidth="1"/>
    <col min="13256" max="13256" width="20.140625" style="9" customWidth="1"/>
    <col min="13257" max="13257" width="18.85546875" style="9" customWidth="1"/>
    <col min="13258" max="13259" width="13.7109375" style="9" customWidth="1"/>
    <col min="13260" max="13260" width="12" style="9" bestFit="1" customWidth="1"/>
    <col min="13261" max="13261" width="13.28515625" style="9" bestFit="1" customWidth="1"/>
    <col min="13262" max="13262" width="12.42578125" style="9" customWidth="1"/>
    <col min="13263" max="13263" width="15" style="9" customWidth="1"/>
    <col min="13264" max="13264" width="12.42578125" style="9" customWidth="1"/>
    <col min="13265" max="13265" width="13.7109375" style="9" customWidth="1"/>
    <col min="13266" max="13266" width="15" style="9" customWidth="1"/>
    <col min="13267" max="13267" width="16.28515625" style="9" customWidth="1"/>
    <col min="13268" max="13268" width="15" style="9" customWidth="1"/>
    <col min="13269" max="13269" width="13.7109375" style="9" customWidth="1"/>
    <col min="13270" max="13270" width="22.7109375" style="9" customWidth="1"/>
    <col min="13271" max="13273" width="24" style="9" customWidth="1"/>
    <col min="13274" max="13274" width="27.85546875" style="9" customWidth="1"/>
    <col min="13275" max="13275" width="11.140625" style="9" customWidth="1"/>
    <col min="13276" max="13276" width="18.85546875" style="9" customWidth="1"/>
    <col min="13277" max="13277" width="20.140625" style="9" customWidth="1"/>
    <col min="13278" max="13278" width="21.42578125" style="9" customWidth="1"/>
    <col min="13279" max="13279" width="16.28515625" style="9" customWidth="1"/>
    <col min="13280" max="13281" width="8.5703125" style="9" customWidth="1"/>
    <col min="13282" max="13282" width="16.28515625" style="9" customWidth="1"/>
    <col min="13283" max="13284" width="29.140625" style="9" customWidth="1"/>
    <col min="13285" max="13285" width="20.140625" style="9" customWidth="1"/>
    <col min="13286" max="13286" width="12.42578125" style="9" customWidth="1"/>
    <col min="13287" max="13287" width="17.5703125" style="9" customWidth="1"/>
    <col min="13288" max="13288" width="22.7109375" style="9" customWidth="1"/>
    <col min="13289" max="13289" width="12.42578125" style="9" customWidth="1"/>
    <col min="13290" max="13290" width="6" style="9" customWidth="1"/>
    <col min="13291" max="13291" width="21.42578125" style="9" customWidth="1"/>
    <col min="13292" max="13292" width="26.5703125" style="9" customWidth="1"/>
    <col min="13293" max="13293" width="7.28515625" style="9" customWidth="1"/>
    <col min="13294" max="13294" width="20.140625" style="9" customWidth="1"/>
    <col min="13295" max="13295" width="21.42578125" style="9" customWidth="1"/>
    <col min="13296" max="13297" width="17.5703125" style="9" customWidth="1"/>
    <col min="13298" max="13298" width="22.7109375" style="9" customWidth="1"/>
    <col min="13299" max="13299" width="20.140625" style="9" customWidth="1"/>
    <col min="13300" max="13302" width="15" style="9" customWidth="1"/>
    <col min="13303" max="13303" width="20.140625" style="9" customWidth="1"/>
    <col min="13304" max="13304" width="12.42578125" style="9" customWidth="1"/>
    <col min="13305" max="13305" width="17.5703125" style="9" customWidth="1"/>
    <col min="13306" max="13306" width="20.140625" style="9" customWidth="1"/>
    <col min="13307" max="13307" width="15" style="9" customWidth="1"/>
    <col min="13308" max="13308" width="17.5703125" style="9" customWidth="1"/>
    <col min="13309" max="13309" width="20.140625" style="9" customWidth="1"/>
    <col min="13310" max="13312" width="22.7109375" style="9" customWidth="1"/>
    <col min="13313" max="13327" width="16.28515625" style="9" customWidth="1"/>
    <col min="13328" max="13328" width="24" style="9" customWidth="1"/>
    <col min="13329" max="13329" width="20.140625" style="9" customWidth="1"/>
    <col min="13330" max="13331" width="22.7109375" style="9" customWidth="1"/>
    <col min="13332" max="13333" width="16.28515625" style="9" customWidth="1"/>
    <col min="13334" max="13336" width="20.140625" style="9" customWidth="1"/>
    <col min="13337" max="13339" width="13.7109375" style="9" customWidth="1"/>
    <col min="13340" max="13340" width="17.5703125" style="9" customWidth="1"/>
    <col min="13341" max="13341" width="18.85546875" style="9" customWidth="1"/>
    <col min="13342" max="13342" width="20.140625" style="9" customWidth="1"/>
    <col min="13343" max="13344" width="18.85546875" style="9" customWidth="1"/>
    <col min="13345" max="13345" width="13.7109375" style="9" customWidth="1"/>
    <col min="13346" max="13346" width="16.28515625" style="9" customWidth="1"/>
    <col min="13347" max="13347" width="12.42578125" style="9" customWidth="1"/>
    <col min="13348" max="13348" width="38.140625" style="9" customWidth="1"/>
    <col min="13349" max="13349" width="29.140625" style="9" customWidth="1"/>
    <col min="13350" max="13351" width="12.42578125" style="9" customWidth="1"/>
    <col min="13352" max="13353" width="13.7109375" style="9" customWidth="1"/>
    <col min="13354" max="13354" width="12.42578125" style="9" customWidth="1"/>
    <col min="13355" max="13355" width="24" style="9" customWidth="1"/>
    <col min="13356" max="13356" width="22.7109375" style="9" customWidth="1"/>
    <col min="13357" max="13357" width="24" style="9" customWidth="1"/>
    <col min="13358" max="13508" width="12.42578125" style="9" customWidth="1"/>
    <col min="13509" max="13509" width="21.42578125" style="9" customWidth="1"/>
    <col min="13510" max="13510" width="20.140625" style="9" customWidth="1"/>
    <col min="13511" max="13511" width="24" style="9" customWidth="1"/>
    <col min="13512" max="13512" width="20.140625" style="9" customWidth="1"/>
    <col min="13513" max="13513" width="18.85546875" style="9" customWidth="1"/>
    <col min="13514" max="13515" width="13.7109375" style="9" customWidth="1"/>
    <col min="13516" max="13516" width="12" style="9" bestFit="1" customWidth="1"/>
    <col min="13517" max="13517" width="13.28515625" style="9" bestFit="1" customWidth="1"/>
    <col min="13518" max="13518" width="12.42578125" style="9" customWidth="1"/>
    <col min="13519" max="13519" width="15" style="9" customWidth="1"/>
    <col min="13520" max="13520" width="12.42578125" style="9" customWidth="1"/>
    <col min="13521" max="13521" width="13.7109375" style="9" customWidth="1"/>
    <col min="13522" max="13522" width="15" style="9" customWidth="1"/>
    <col min="13523" max="13523" width="16.28515625" style="9" customWidth="1"/>
    <col min="13524" max="13524" width="15" style="9" customWidth="1"/>
    <col min="13525" max="13525" width="13.7109375" style="9" customWidth="1"/>
    <col min="13526" max="13526" width="22.7109375" style="9" customWidth="1"/>
    <col min="13527" max="13529" width="24" style="9" customWidth="1"/>
    <col min="13530" max="13530" width="27.85546875" style="9" customWidth="1"/>
    <col min="13531" max="13531" width="11.140625" style="9" customWidth="1"/>
    <col min="13532" max="13532" width="18.85546875" style="9" customWidth="1"/>
    <col min="13533" max="13533" width="20.140625" style="9" customWidth="1"/>
    <col min="13534" max="13534" width="21.42578125" style="9" customWidth="1"/>
    <col min="13535" max="13535" width="16.28515625" style="9" customWidth="1"/>
    <col min="13536" max="13537" width="8.5703125" style="9" customWidth="1"/>
    <col min="13538" max="13538" width="16.28515625" style="9" customWidth="1"/>
    <col min="13539" max="13540" width="29.140625" style="9" customWidth="1"/>
    <col min="13541" max="13541" width="20.140625" style="9" customWidth="1"/>
    <col min="13542" max="13542" width="12.42578125" style="9" customWidth="1"/>
    <col min="13543" max="13543" width="17.5703125" style="9" customWidth="1"/>
    <col min="13544" max="13544" width="22.7109375" style="9" customWidth="1"/>
    <col min="13545" max="13545" width="12.42578125" style="9" customWidth="1"/>
    <col min="13546" max="13546" width="6" style="9" customWidth="1"/>
    <col min="13547" max="13547" width="21.42578125" style="9" customWidth="1"/>
    <col min="13548" max="13548" width="26.5703125" style="9" customWidth="1"/>
    <col min="13549" max="13549" width="7.28515625" style="9" customWidth="1"/>
    <col min="13550" max="13550" width="20.140625" style="9" customWidth="1"/>
    <col min="13551" max="13551" width="21.42578125" style="9" customWidth="1"/>
    <col min="13552" max="13553" width="17.5703125" style="9" customWidth="1"/>
    <col min="13554" max="13554" width="22.7109375" style="9" customWidth="1"/>
    <col min="13555" max="13555" width="20.140625" style="9" customWidth="1"/>
    <col min="13556" max="13558" width="15" style="9" customWidth="1"/>
    <col min="13559" max="13559" width="20.140625" style="9" customWidth="1"/>
    <col min="13560" max="13560" width="12.42578125" style="9" customWidth="1"/>
    <col min="13561" max="13561" width="17.5703125" style="9" customWidth="1"/>
    <col min="13562" max="13562" width="20.140625" style="9" customWidth="1"/>
    <col min="13563" max="13563" width="15" style="9" customWidth="1"/>
    <col min="13564" max="13564" width="17.5703125" style="9" customWidth="1"/>
    <col min="13565" max="13565" width="20.140625" style="9" customWidth="1"/>
    <col min="13566" max="13568" width="22.7109375" style="9" customWidth="1"/>
    <col min="13569" max="13583" width="16.28515625" style="9" customWidth="1"/>
    <col min="13584" max="13584" width="24" style="9" customWidth="1"/>
    <col min="13585" max="13585" width="20.140625" style="9" customWidth="1"/>
    <col min="13586" max="13587" width="22.7109375" style="9" customWidth="1"/>
    <col min="13588" max="13589" width="16.28515625" style="9" customWidth="1"/>
    <col min="13590" max="13592" width="20.140625" style="9" customWidth="1"/>
    <col min="13593" max="13595" width="13.7109375" style="9" customWidth="1"/>
    <col min="13596" max="13596" width="17.5703125" style="9" customWidth="1"/>
    <col min="13597" max="13597" width="18.85546875" style="9" customWidth="1"/>
    <col min="13598" max="13598" width="20.140625" style="9" customWidth="1"/>
    <col min="13599" max="13600" width="18.85546875" style="9" customWidth="1"/>
    <col min="13601" max="13601" width="13.7109375" style="9" customWidth="1"/>
    <col min="13602" max="13602" width="16.28515625" style="9" customWidth="1"/>
    <col min="13603" max="13603" width="12.42578125" style="9" customWidth="1"/>
    <col min="13604" max="13604" width="38.140625" style="9" customWidth="1"/>
    <col min="13605" max="13605" width="29.140625" style="9" customWidth="1"/>
    <col min="13606" max="13607" width="12.42578125" style="9" customWidth="1"/>
    <col min="13608" max="13609" width="13.7109375" style="9" customWidth="1"/>
    <col min="13610" max="13610" width="12.42578125" style="9" customWidth="1"/>
    <col min="13611" max="13611" width="24" style="9" customWidth="1"/>
    <col min="13612" max="13612" width="22.7109375" style="9" customWidth="1"/>
    <col min="13613" max="13613" width="24" style="9" customWidth="1"/>
    <col min="13614" max="13764" width="12.42578125" style="9" customWidth="1"/>
    <col min="13765" max="13765" width="21.42578125" style="9" customWidth="1"/>
    <col min="13766" max="13766" width="20.140625" style="9" customWidth="1"/>
    <col min="13767" max="13767" width="24" style="9" customWidth="1"/>
    <col min="13768" max="13768" width="20.140625" style="9" customWidth="1"/>
    <col min="13769" max="13769" width="18.85546875" style="9" customWidth="1"/>
    <col min="13770" max="13771" width="13.7109375" style="9" customWidth="1"/>
    <col min="13772" max="13772" width="12" style="9" bestFit="1" customWidth="1"/>
    <col min="13773" max="13773" width="13.28515625" style="9" bestFit="1" customWidth="1"/>
    <col min="13774" max="13774" width="12.42578125" style="9" customWidth="1"/>
    <col min="13775" max="13775" width="15" style="9" customWidth="1"/>
    <col min="13776" max="13776" width="12.42578125" style="9" customWidth="1"/>
    <col min="13777" max="13777" width="13.7109375" style="9" customWidth="1"/>
    <col min="13778" max="13778" width="15" style="9" customWidth="1"/>
    <col min="13779" max="13779" width="16.28515625" style="9" customWidth="1"/>
    <col min="13780" max="13780" width="15" style="9" customWidth="1"/>
    <col min="13781" max="13781" width="13.7109375" style="9" customWidth="1"/>
    <col min="13782" max="13782" width="22.7109375" style="9" customWidth="1"/>
    <col min="13783" max="13785" width="24" style="9" customWidth="1"/>
    <col min="13786" max="13786" width="27.85546875" style="9" customWidth="1"/>
    <col min="13787" max="13787" width="11.140625" style="9" customWidth="1"/>
    <col min="13788" max="13788" width="18.85546875" style="9" customWidth="1"/>
    <col min="13789" max="13789" width="20.140625" style="9" customWidth="1"/>
    <col min="13790" max="13790" width="21.42578125" style="9" customWidth="1"/>
    <col min="13791" max="13791" width="16.28515625" style="9" customWidth="1"/>
    <col min="13792" max="13793" width="8.5703125" style="9" customWidth="1"/>
    <col min="13794" max="13794" width="16.28515625" style="9" customWidth="1"/>
    <col min="13795" max="13796" width="29.140625" style="9" customWidth="1"/>
    <col min="13797" max="13797" width="20.140625" style="9" customWidth="1"/>
    <col min="13798" max="13798" width="12.42578125" style="9" customWidth="1"/>
    <col min="13799" max="13799" width="17.5703125" style="9" customWidth="1"/>
    <col min="13800" max="13800" width="22.7109375" style="9" customWidth="1"/>
    <col min="13801" max="13801" width="12.42578125" style="9" customWidth="1"/>
    <col min="13802" max="13802" width="6" style="9" customWidth="1"/>
    <col min="13803" max="13803" width="21.42578125" style="9" customWidth="1"/>
    <col min="13804" max="13804" width="26.5703125" style="9" customWidth="1"/>
    <col min="13805" max="13805" width="7.28515625" style="9" customWidth="1"/>
    <col min="13806" max="13806" width="20.140625" style="9" customWidth="1"/>
    <col min="13807" max="13807" width="21.42578125" style="9" customWidth="1"/>
    <col min="13808" max="13809" width="17.5703125" style="9" customWidth="1"/>
    <col min="13810" max="13810" width="22.7109375" style="9" customWidth="1"/>
    <col min="13811" max="13811" width="20.140625" style="9" customWidth="1"/>
    <col min="13812" max="13814" width="15" style="9" customWidth="1"/>
    <col min="13815" max="13815" width="20.140625" style="9" customWidth="1"/>
    <col min="13816" max="13816" width="12.42578125" style="9" customWidth="1"/>
    <col min="13817" max="13817" width="17.5703125" style="9" customWidth="1"/>
    <col min="13818" max="13818" width="20.140625" style="9" customWidth="1"/>
    <col min="13819" max="13819" width="15" style="9" customWidth="1"/>
    <col min="13820" max="13820" width="17.5703125" style="9" customWidth="1"/>
    <col min="13821" max="13821" width="20.140625" style="9" customWidth="1"/>
    <col min="13822" max="13824" width="22.7109375" style="9" customWidth="1"/>
    <col min="13825" max="13839" width="16.28515625" style="9" customWidth="1"/>
    <col min="13840" max="13840" width="24" style="9" customWidth="1"/>
    <col min="13841" max="13841" width="20.140625" style="9" customWidth="1"/>
    <col min="13842" max="13843" width="22.7109375" style="9" customWidth="1"/>
    <col min="13844" max="13845" width="16.28515625" style="9" customWidth="1"/>
    <col min="13846" max="13848" width="20.140625" style="9" customWidth="1"/>
    <col min="13849" max="13851" width="13.7109375" style="9" customWidth="1"/>
    <col min="13852" max="13852" width="17.5703125" style="9" customWidth="1"/>
    <col min="13853" max="13853" width="18.85546875" style="9" customWidth="1"/>
    <col min="13854" max="13854" width="20.140625" style="9" customWidth="1"/>
    <col min="13855" max="13856" width="18.85546875" style="9" customWidth="1"/>
    <col min="13857" max="13857" width="13.7109375" style="9" customWidth="1"/>
    <col min="13858" max="13858" width="16.28515625" style="9" customWidth="1"/>
    <col min="13859" max="13859" width="12.42578125" style="9" customWidth="1"/>
    <col min="13860" max="13860" width="38.140625" style="9" customWidth="1"/>
    <col min="13861" max="13861" width="29.140625" style="9" customWidth="1"/>
    <col min="13862" max="13863" width="12.42578125" style="9" customWidth="1"/>
    <col min="13864" max="13865" width="13.7109375" style="9" customWidth="1"/>
    <col min="13866" max="13866" width="12.42578125" style="9" customWidth="1"/>
    <col min="13867" max="13867" width="24" style="9" customWidth="1"/>
    <col min="13868" max="13868" width="22.7109375" style="9" customWidth="1"/>
    <col min="13869" max="13869" width="24" style="9" customWidth="1"/>
    <col min="13870" max="14020" width="12.42578125" style="9" customWidth="1"/>
    <col min="14021" max="14021" width="21.42578125" style="9" customWidth="1"/>
    <col min="14022" max="14022" width="20.140625" style="9" customWidth="1"/>
    <col min="14023" max="14023" width="24" style="9" customWidth="1"/>
    <col min="14024" max="14024" width="20.140625" style="9" customWidth="1"/>
    <col min="14025" max="14025" width="18.85546875" style="9" customWidth="1"/>
    <col min="14026" max="14027" width="13.7109375" style="9" customWidth="1"/>
    <col min="14028" max="14028" width="12" style="9" bestFit="1" customWidth="1"/>
    <col min="14029" max="14029" width="13.28515625" style="9" bestFit="1" customWidth="1"/>
    <col min="14030" max="14030" width="12.42578125" style="9" customWidth="1"/>
    <col min="14031" max="14031" width="15" style="9" customWidth="1"/>
    <col min="14032" max="14032" width="12.42578125" style="9" customWidth="1"/>
    <col min="14033" max="14033" width="13.7109375" style="9" customWidth="1"/>
    <col min="14034" max="14034" width="15" style="9" customWidth="1"/>
    <col min="14035" max="14035" width="16.28515625" style="9" customWidth="1"/>
    <col min="14036" max="14036" width="15" style="9" customWidth="1"/>
    <col min="14037" max="14037" width="13.7109375" style="9" customWidth="1"/>
    <col min="14038" max="14038" width="22.7109375" style="9" customWidth="1"/>
    <col min="14039" max="14041" width="24" style="9" customWidth="1"/>
    <col min="14042" max="14042" width="27.85546875" style="9" customWidth="1"/>
    <col min="14043" max="14043" width="11.140625" style="9" customWidth="1"/>
    <col min="14044" max="14044" width="18.85546875" style="9" customWidth="1"/>
    <col min="14045" max="14045" width="20.140625" style="9" customWidth="1"/>
    <col min="14046" max="14046" width="21.42578125" style="9" customWidth="1"/>
    <col min="14047" max="14047" width="16.28515625" style="9" customWidth="1"/>
    <col min="14048" max="14049" width="8.5703125" style="9" customWidth="1"/>
    <col min="14050" max="14050" width="16.28515625" style="9" customWidth="1"/>
    <col min="14051" max="14052" width="29.140625" style="9" customWidth="1"/>
    <col min="14053" max="14053" width="20.140625" style="9" customWidth="1"/>
    <col min="14054" max="14054" width="12.42578125" style="9" customWidth="1"/>
    <col min="14055" max="14055" width="17.5703125" style="9" customWidth="1"/>
    <col min="14056" max="14056" width="22.7109375" style="9" customWidth="1"/>
    <col min="14057" max="14057" width="12.42578125" style="9" customWidth="1"/>
    <col min="14058" max="14058" width="6" style="9" customWidth="1"/>
    <col min="14059" max="14059" width="21.42578125" style="9" customWidth="1"/>
    <col min="14060" max="14060" width="26.5703125" style="9" customWidth="1"/>
    <col min="14061" max="14061" width="7.28515625" style="9" customWidth="1"/>
    <col min="14062" max="14062" width="20.140625" style="9" customWidth="1"/>
    <col min="14063" max="14063" width="21.42578125" style="9" customWidth="1"/>
    <col min="14064" max="14065" width="17.5703125" style="9" customWidth="1"/>
    <col min="14066" max="14066" width="22.7109375" style="9" customWidth="1"/>
    <col min="14067" max="14067" width="20.140625" style="9" customWidth="1"/>
    <col min="14068" max="14070" width="15" style="9" customWidth="1"/>
    <col min="14071" max="14071" width="20.140625" style="9" customWidth="1"/>
    <col min="14072" max="14072" width="12.42578125" style="9" customWidth="1"/>
    <col min="14073" max="14073" width="17.5703125" style="9" customWidth="1"/>
    <col min="14074" max="14074" width="20.140625" style="9" customWidth="1"/>
    <col min="14075" max="14075" width="15" style="9" customWidth="1"/>
    <col min="14076" max="14076" width="17.5703125" style="9" customWidth="1"/>
    <col min="14077" max="14077" width="20.140625" style="9" customWidth="1"/>
    <col min="14078" max="14080" width="22.7109375" style="9" customWidth="1"/>
    <col min="14081" max="14095" width="16.28515625" style="9" customWidth="1"/>
    <col min="14096" max="14096" width="24" style="9" customWidth="1"/>
    <col min="14097" max="14097" width="20.140625" style="9" customWidth="1"/>
    <col min="14098" max="14099" width="22.7109375" style="9" customWidth="1"/>
    <col min="14100" max="14101" width="16.28515625" style="9" customWidth="1"/>
    <col min="14102" max="14104" width="20.140625" style="9" customWidth="1"/>
    <col min="14105" max="14107" width="13.7109375" style="9" customWidth="1"/>
    <col min="14108" max="14108" width="17.5703125" style="9" customWidth="1"/>
    <col min="14109" max="14109" width="18.85546875" style="9" customWidth="1"/>
    <col min="14110" max="14110" width="20.140625" style="9" customWidth="1"/>
    <col min="14111" max="14112" width="18.85546875" style="9" customWidth="1"/>
    <col min="14113" max="14113" width="13.7109375" style="9" customWidth="1"/>
    <col min="14114" max="14114" width="16.28515625" style="9" customWidth="1"/>
    <col min="14115" max="14115" width="12.42578125" style="9" customWidth="1"/>
    <col min="14116" max="14116" width="38.140625" style="9" customWidth="1"/>
    <col min="14117" max="14117" width="29.140625" style="9" customWidth="1"/>
    <col min="14118" max="14119" width="12.42578125" style="9" customWidth="1"/>
    <col min="14120" max="14121" width="13.7109375" style="9" customWidth="1"/>
    <col min="14122" max="14122" width="12.42578125" style="9" customWidth="1"/>
    <col min="14123" max="14123" width="24" style="9" customWidth="1"/>
    <col min="14124" max="14124" width="22.7109375" style="9" customWidth="1"/>
    <col min="14125" max="14125" width="24" style="9" customWidth="1"/>
    <col min="14126" max="14276" width="12.42578125" style="9" customWidth="1"/>
    <col min="14277" max="14277" width="21.42578125" style="9" customWidth="1"/>
    <col min="14278" max="14278" width="20.140625" style="9" customWidth="1"/>
    <col min="14279" max="14279" width="24" style="9" customWidth="1"/>
    <col min="14280" max="14280" width="20.140625" style="9" customWidth="1"/>
    <col min="14281" max="14281" width="18.85546875" style="9" customWidth="1"/>
    <col min="14282" max="14283" width="13.7109375" style="9" customWidth="1"/>
    <col min="14284" max="14284" width="12" style="9" bestFit="1" customWidth="1"/>
    <col min="14285" max="14285" width="13.28515625" style="9" bestFit="1" customWidth="1"/>
    <col min="14286" max="14286" width="12.42578125" style="9" customWidth="1"/>
    <col min="14287" max="14287" width="15" style="9" customWidth="1"/>
    <col min="14288" max="14288" width="12.42578125" style="9" customWidth="1"/>
    <col min="14289" max="14289" width="13.7109375" style="9" customWidth="1"/>
    <col min="14290" max="14290" width="15" style="9" customWidth="1"/>
    <col min="14291" max="14291" width="16.28515625" style="9" customWidth="1"/>
    <col min="14292" max="14292" width="15" style="9" customWidth="1"/>
    <col min="14293" max="14293" width="13.7109375" style="9" customWidth="1"/>
    <col min="14294" max="14294" width="22.7109375" style="9" customWidth="1"/>
    <col min="14295" max="14297" width="24" style="9" customWidth="1"/>
    <col min="14298" max="14298" width="27.85546875" style="9" customWidth="1"/>
    <col min="14299" max="14299" width="11.140625" style="9" customWidth="1"/>
    <col min="14300" max="14300" width="18.85546875" style="9" customWidth="1"/>
    <col min="14301" max="14301" width="20.140625" style="9" customWidth="1"/>
    <col min="14302" max="14302" width="21.42578125" style="9" customWidth="1"/>
    <col min="14303" max="14303" width="16.28515625" style="9" customWidth="1"/>
    <col min="14304" max="14305" width="8.5703125" style="9" customWidth="1"/>
    <col min="14306" max="14306" width="16.28515625" style="9" customWidth="1"/>
    <col min="14307" max="14308" width="29.140625" style="9" customWidth="1"/>
    <col min="14309" max="14309" width="20.140625" style="9" customWidth="1"/>
    <col min="14310" max="14310" width="12.42578125" style="9" customWidth="1"/>
    <col min="14311" max="14311" width="17.5703125" style="9" customWidth="1"/>
    <col min="14312" max="14312" width="22.7109375" style="9" customWidth="1"/>
    <col min="14313" max="14313" width="12.42578125" style="9" customWidth="1"/>
    <col min="14314" max="14314" width="6" style="9" customWidth="1"/>
    <col min="14315" max="14315" width="21.42578125" style="9" customWidth="1"/>
    <col min="14316" max="14316" width="26.5703125" style="9" customWidth="1"/>
    <col min="14317" max="14317" width="7.28515625" style="9" customWidth="1"/>
    <col min="14318" max="14318" width="20.140625" style="9" customWidth="1"/>
    <col min="14319" max="14319" width="21.42578125" style="9" customWidth="1"/>
    <col min="14320" max="14321" width="17.5703125" style="9" customWidth="1"/>
    <col min="14322" max="14322" width="22.7109375" style="9" customWidth="1"/>
    <col min="14323" max="14323" width="20.140625" style="9" customWidth="1"/>
    <col min="14324" max="14326" width="15" style="9" customWidth="1"/>
    <col min="14327" max="14327" width="20.140625" style="9" customWidth="1"/>
    <col min="14328" max="14328" width="12.42578125" style="9" customWidth="1"/>
    <col min="14329" max="14329" width="17.5703125" style="9" customWidth="1"/>
    <col min="14330" max="14330" width="20.140625" style="9" customWidth="1"/>
    <col min="14331" max="14331" width="15" style="9" customWidth="1"/>
    <col min="14332" max="14332" width="17.5703125" style="9" customWidth="1"/>
    <col min="14333" max="14333" width="20.140625" style="9" customWidth="1"/>
    <col min="14334" max="14336" width="22.7109375" style="9" customWidth="1"/>
    <col min="14337" max="14351" width="16.28515625" style="9" customWidth="1"/>
    <col min="14352" max="14352" width="24" style="9" customWidth="1"/>
    <col min="14353" max="14353" width="20.140625" style="9" customWidth="1"/>
    <col min="14354" max="14355" width="22.7109375" style="9" customWidth="1"/>
    <col min="14356" max="14357" width="16.28515625" style="9" customWidth="1"/>
    <col min="14358" max="14360" width="20.140625" style="9" customWidth="1"/>
    <col min="14361" max="14363" width="13.7109375" style="9" customWidth="1"/>
    <col min="14364" max="14364" width="17.5703125" style="9" customWidth="1"/>
    <col min="14365" max="14365" width="18.85546875" style="9" customWidth="1"/>
    <col min="14366" max="14366" width="20.140625" style="9" customWidth="1"/>
    <col min="14367" max="14368" width="18.85546875" style="9" customWidth="1"/>
    <col min="14369" max="14369" width="13.7109375" style="9" customWidth="1"/>
    <col min="14370" max="14370" width="16.28515625" style="9" customWidth="1"/>
    <col min="14371" max="14371" width="12.42578125" style="9" customWidth="1"/>
    <col min="14372" max="14372" width="38.140625" style="9" customWidth="1"/>
    <col min="14373" max="14373" width="29.140625" style="9" customWidth="1"/>
    <col min="14374" max="14375" width="12.42578125" style="9" customWidth="1"/>
    <col min="14376" max="14377" width="13.7109375" style="9" customWidth="1"/>
    <col min="14378" max="14378" width="12.42578125" style="9" customWidth="1"/>
    <col min="14379" max="14379" width="24" style="9" customWidth="1"/>
    <col min="14380" max="14380" width="22.7109375" style="9" customWidth="1"/>
    <col min="14381" max="14381" width="24" style="9" customWidth="1"/>
    <col min="14382" max="14532" width="12.42578125" style="9" customWidth="1"/>
    <col min="14533" max="14533" width="21.42578125" style="9" customWidth="1"/>
    <col min="14534" max="14534" width="20.140625" style="9" customWidth="1"/>
    <col min="14535" max="14535" width="24" style="9" customWidth="1"/>
    <col min="14536" max="14536" width="20.140625" style="9" customWidth="1"/>
    <col min="14537" max="14537" width="18.85546875" style="9" customWidth="1"/>
    <col min="14538" max="14539" width="13.7109375" style="9" customWidth="1"/>
    <col min="14540" max="14540" width="12" style="9" bestFit="1" customWidth="1"/>
    <col min="14541" max="14541" width="13.28515625" style="9" bestFit="1" customWidth="1"/>
    <col min="14542" max="14542" width="12.42578125" style="9" customWidth="1"/>
    <col min="14543" max="14543" width="15" style="9" customWidth="1"/>
    <col min="14544" max="14544" width="12.42578125" style="9" customWidth="1"/>
    <col min="14545" max="14545" width="13.7109375" style="9" customWidth="1"/>
    <col min="14546" max="14546" width="15" style="9" customWidth="1"/>
    <col min="14547" max="14547" width="16.28515625" style="9" customWidth="1"/>
    <col min="14548" max="14548" width="15" style="9" customWidth="1"/>
    <col min="14549" max="14549" width="13.7109375" style="9" customWidth="1"/>
    <col min="14550" max="14550" width="22.7109375" style="9" customWidth="1"/>
    <col min="14551" max="14553" width="24" style="9" customWidth="1"/>
    <col min="14554" max="14554" width="27.85546875" style="9" customWidth="1"/>
    <col min="14555" max="14555" width="11.140625" style="9" customWidth="1"/>
    <col min="14556" max="14556" width="18.85546875" style="9" customWidth="1"/>
    <col min="14557" max="14557" width="20.140625" style="9" customWidth="1"/>
    <col min="14558" max="14558" width="21.42578125" style="9" customWidth="1"/>
    <col min="14559" max="14559" width="16.28515625" style="9" customWidth="1"/>
    <col min="14560" max="14561" width="8.5703125" style="9" customWidth="1"/>
    <col min="14562" max="14562" width="16.28515625" style="9" customWidth="1"/>
    <col min="14563" max="14564" width="29.140625" style="9" customWidth="1"/>
    <col min="14565" max="14565" width="20.140625" style="9" customWidth="1"/>
    <col min="14566" max="14566" width="12.42578125" style="9" customWidth="1"/>
    <col min="14567" max="14567" width="17.5703125" style="9" customWidth="1"/>
    <col min="14568" max="14568" width="22.7109375" style="9" customWidth="1"/>
    <col min="14569" max="14569" width="12.42578125" style="9" customWidth="1"/>
    <col min="14570" max="14570" width="6" style="9" customWidth="1"/>
    <col min="14571" max="14571" width="21.42578125" style="9" customWidth="1"/>
    <col min="14572" max="14572" width="26.5703125" style="9" customWidth="1"/>
    <col min="14573" max="14573" width="7.28515625" style="9" customWidth="1"/>
    <col min="14574" max="14574" width="20.140625" style="9" customWidth="1"/>
    <col min="14575" max="14575" width="21.42578125" style="9" customWidth="1"/>
    <col min="14576" max="14577" width="17.5703125" style="9" customWidth="1"/>
    <col min="14578" max="14578" width="22.7109375" style="9" customWidth="1"/>
    <col min="14579" max="14579" width="20.140625" style="9" customWidth="1"/>
    <col min="14580" max="14582" width="15" style="9" customWidth="1"/>
    <col min="14583" max="14583" width="20.140625" style="9" customWidth="1"/>
    <col min="14584" max="14584" width="12.42578125" style="9" customWidth="1"/>
    <col min="14585" max="14585" width="17.5703125" style="9" customWidth="1"/>
    <col min="14586" max="14586" width="20.140625" style="9" customWidth="1"/>
    <col min="14587" max="14587" width="15" style="9" customWidth="1"/>
    <col min="14588" max="14588" width="17.5703125" style="9" customWidth="1"/>
    <col min="14589" max="14589" width="20.140625" style="9" customWidth="1"/>
    <col min="14590" max="14592" width="22.7109375" style="9" customWidth="1"/>
    <col min="14593" max="14607" width="16.28515625" style="9" customWidth="1"/>
    <col min="14608" max="14608" width="24" style="9" customWidth="1"/>
    <col min="14609" max="14609" width="20.140625" style="9" customWidth="1"/>
    <col min="14610" max="14611" width="22.7109375" style="9" customWidth="1"/>
    <col min="14612" max="14613" width="16.28515625" style="9" customWidth="1"/>
    <col min="14614" max="14616" width="20.140625" style="9" customWidth="1"/>
    <col min="14617" max="14619" width="13.7109375" style="9" customWidth="1"/>
    <col min="14620" max="14620" width="17.5703125" style="9" customWidth="1"/>
    <col min="14621" max="14621" width="18.85546875" style="9" customWidth="1"/>
    <col min="14622" max="14622" width="20.140625" style="9" customWidth="1"/>
    <col min="14623" max="14624" width="18.85546875" style="9" customWidth="1"/>
    <col min="14625" max="14625" width="13.7109375" style="9" customWidth="1"/>
    <col min="14626" max="14626" width="16.28515625" style="9" customWidth="1"/>
    <col min="14627" max="14627" width="12.42578125" style="9" customWidth="1"/>
    <col min="14628" max="14628" width="38.140625" style="9" customWidth="1"/>
    <col min="14629" max="14629" width="29.140625" style="9" customWidth="1"/>
    <col min="14630" max="14631" width="12.42578125" style="9" customWidth="1"/>
    <col min="14632" max="14633" width="13.7109375" style="9" customWidth="1"/>
    <col min="14634" max="14634" width="12.42578125" style="9" customWidth="1"/>
    <col min="14635" max="14635" width="24" style="9" customWidth="1"/>
    <col min="14636" max="14636" width="22.7109375" style="9" customWidth="1"/>
    <col min="14637" max="14637" width="24" style="9" customWidth="1"/>
    <col min="14638" max="14788" width="12.42578125" style="9" customWidth="1"/>
    <col min="14789" max="14789" width="21.42578125" style="9" customWidth="1"/>
    <col min="14790" max="14790" width="20.140625" style="9" customWidth="1"/>
    <col min="14791" max="14791" width="24" style="9" customWidth="1"/>
    <col min="14792" max="14792" width="20.140625" style="9" customWidth="1"/>
    <col min="14793" max="14793" width="18.85546875" style="9" customWidth="1"/>
    <col min="14794" max="14795" width="13.7109375" style="9" customWidth="1"/>
    <col min="14796" max="14796" width="12" style="9" bestFit="1" customWidth="1"/>
    <col min="14797" max="14797" width="13.28515625" style="9" bestFit="1" customWidth="1"/>
    <col min="14798" max="14798" width="12.42578125" style="9" customWidth="1"/>
    <col min="14799" max="14799" width="15" style="9" customWidth="1"/>
    <col min="14800" max="14800" width="12.42578125" style="9" customWidth="1"/>
    <col min="14801" max="14801" width="13.7109375" style="9" customWidth="1"/>
    <col min="14802" max="14802" width="15" style="9" customWidth="1"/>
    <col min="14803" max="14803" width="16.28515625" style="9" customWidth="1"/>
    <col min="14804" max="14804" width="15" style="9" customWidth="1"/>
    <col min="14805" max="14805" width="13.7109375" style="9" customWidth="1"/>
    <col min="14806" max="14806" width="22.7109375" style="9" customWidth="1"/>
    <col min="14807" max="14809" width="24" style="9" customWidth="1"/>
    <col min="14810" max="14810" width="27.85546875" style="9" customWidth="1"/>
    <col min="14811" max="14811" width="11.140625" style="9" customWidth="1"/>
    <col min="14812" max="14812" width="18.85546875" style="9" customWidth="1"/>
    <col min="14813" max="14813" width="20.140625" style="9" customWidth="1"/>
    <col min="14814" max="14814" width="21.42578125" style="9" customWidth="1"/>
    <col min="14815" max="14815" width="16.28515625" style="9" customWidth="1"/>
    <col min="14816" max="14817" width="8.5703125" style="9" customWidth="1"/>
    <col min="14818" max="14818" width="16.28515625" style="9" customWidth="1"/>
    <col min="14819" max="14820" width="29.140625" style="9" customWidth="1"/>
    <col min="14821" max="14821" width="20.140625" style="9" customWidth="1"/>
    <col min="14822" max="14822" width="12.42578125" style="9" customWidth="1"/>
    <col min="14823" max="14823" width="17.5703125" style="9" customWidth="1"/>
    <col min="14824" max="14824" width="22.7109375" style="9" customWidth="1"/>
    <col min="14825" max="14825" width="12.42578125" style="9" customWidth="1"/>
    <col min="14826" max="14826" width="6" style="9" customWidth="1"/>
    <col min="14827" max="14827" width="21.42578125" style="9" customWidth="1"/>
    <col min="14828" max="14828" width="26.5703125" style="9" customWidth="1"/>
    <col min="14829" max="14829" width="7.28515625" style="9" customWidth="1"/>
    <col min="14830" max="14830" width="20.140625" style="9" customWidth="1"/>
    <col min="14831" max="14831" width="21.42578125" style="9" customWidth="1"/>
    <col min="14832" max="14833" width="17.5703125" style="9" customWidth="1"/>
    <col min="14834" max="14834" width="22.7109375" style="9" customWidth="1"/>
    <col min="14835" max="14835" width="20.140625" style="9" customWidth="1"/>
    <col min="14836" max="14838" width="15" style="9" customWidth="1"/>
    <col min="14839" max="14839" width="20.140625" style="9" customWidth="1"/>
    <col min="14840" max="14840" width="12.42578125" style="9" customWidth="1"/>
    <col min="14841" max="14841" width="17.5703125" style="9" customWidth="1"/>
    <col min="14842" max="14842" width="20.140625" style="9" customWidth="1"/>
    <col min="14843" max="14843" width="15" style="9" customWidth="1"/>
    <col min="14844" max="14844" width="17.5703125" style="9" customWidth="1"/>
    <col min="14845" max="14845" width="20.140625" style="9" customWidth="1"/>
    <col min="14846" max="14848" width="22.7109375" style="9" customWidth="1"/>
    <col min="14849" max="14863" width="16.28515625" style="9" customWidth="1"/>
    <col min="14864" max="14864" width="24" style="9" customWidth="1"/>
    <col min="14865" max="14865" width="20.140625" style="9" customWidth="1"/>
    <col min="14866" max="14867" width="22.7109375" style="9" customWidth="1"/>
    <col min="14868" max="14869" width="16.28515625" style="9" customWidth="1"/>
    <col min="14870" max="14872" width="20.140625" style="9" customWidth="1"/>
    <col min="14873" max="14875" width="13.7109375" style="9" customWidth="1"/>
    <col min="14876" max="14876" width="17.5703125" style="9" customWidth="1"/>
    <col min="14877" max="14877" width="18.85546875" style="9" customWidth="1"/>
    <col min="14878" max="14878" width="20.140625" style="9" customWidth="1"/>
    <col min="14879" max="14880" width="18.85546875" style="9" customWidth="1"/>
    <col min="14881" max="14881" width="13.7109375" style="9" customWidth="1"/>
    <col min="14882" max="14882" width="16.28515625" style="9" customWidth="1"/>
    <col min="14883" max="14883" width="12.42578125" style="9" customWidth="1"/>
    <col min="14884" max="14884" width="38.140625" style="9" customWidth="1"/>
    <col min="14885" max="14885" width="29.140625" style="9" customWidth="1"/>
    <col min="14886" max="14887" width="12.42578125" style="9" customWidth="1"/>
    <col min="14888" max="14889" width="13.7109375" style="9" customWidth="1"/>
    <col min="14890" max="14890" width="12.42578125" style="9" customWidth="1"/>
    <col min="14891" max="14891" width="24" style="9" customWidth="1"/>
    <col min="14892" max="14892" width="22.7109375" style="9" customWidth="1"/>
    <col min="14893" max="14893" width="24" style="9" customWidth="1"/>
    <col min="14894" max="15044" width="12.42578125" style="9" customWidth="1"/>
    <col min="15045" max="15045" width="21.42578125" style="9" customWidth="1"/>
    <col min="15046" max="15046" width="20.140625" style="9" customWidth="1"/>
    <col min="15047" max="15047" width="24" style="9" customWidth="1"/>
    <col min="15048" max="15048" width="20.140625" style="9" customWidth="1"/>
    <col min="15049" max="15049" width="18.85546875" style="9" customWidth="1"/>
    <col min="15050" max="15051" width="13.7109375" style="9" customWidth="1"/>
    <col min="15052" max="15052" width="12" style="9" bestFit="1" customWidth="1"/>
    <col min="15053" max="15053" width="13.28515625" style="9" bestFit="1" customWidth="1"/>
    <col min="15054" max="15054" width="12.42578125" style="9" customWidth="1"/>
    <col min="15055" max="15055" width="15" style="9" customWidth="1"/>
    <col min="15056" max="15056" width="12.42578125" style="9" customWidth="1"/>
    <col min="15057" max="15057" width="13.7109375" style="9" customWidth="1"/>
    <col min="15058" max="15058" width="15" style="9" customWidth="1"/>
    <col min="15059" max="15059" width="16.28515625" style="9" customWidth="1"/>
    <col min="15060" max="15060" width="15" style="9" customWidth="1"/>
    <col min="15061" max="15061" width="13.7109375" style="9" customWidth="1"/>
    <col min="15062" max="15062" width="22.7109375" style="9" customWidth="1"/>
    <col min="15063" max="15065" width="24" style="9" customWidth="1"/>
    <col min="15066" max="15066" width="27.85546875" style="9" customWidth="1"/>
    <col min="15067" max="15067" width="11.140625" style="9" customWidth="1"/>
    <col min="15068" max="15068" width="18.85546875" style="9" customWidth="1"/>
    <col min="15069" max="15069" width="20.140625" style="9" customWidth="1"/>
    <col min="15070" max="15070" width="21.42578125" style="9" customWidth="1"/>
    <col min="15071" max="15071" width="16.28515625" style="9" customWidth="1"/>
    <col min="15072" max="15073" width="8.5703125" style="9" customWidth="1"/>
    <col min="15074" max="15074" width="16.28515625" style="9" customWidth="1"/>
    <col min="15075" max="15076" width="29.140625" style="9" customWidth="1"/>
    <col min="15077" max="15077" width="20.140625" style="9" customWidth="1"/>
    <col min="15078" max="15078" width="12.42578125" style="9" customWidth="1"/>
    <col min="15079" max="15079" width="17.5703125" style="9" customWidth="1"/>
    <col min="15080" max="15080" width="22.7109375" style="9" customWidth="1"/>
    <col min="15081" max="15081" width="12.42578125" style="9" customWidth="1"/>
    <col min="15082" max="15082" width="6" style="9" customWidth="1"/>
    <col min="15083" max="15083" width="21.42578125" style="9" customWidth="1"/>
    <col min="15084" max="15084" width="26.5703125" style="9" customWidth="1"/>
    <col min="15085" max="15085" width="7.28515625" style="9" customWidth="1"/>
    <col min="15086" max="15086" width="20.140625" style="9" customWidth="1"/>
    <col min="15087" max="15087" width="21.42578125" style="9" customWidth="1"/>
    <col min="15088" max="15089" width="17.5703125" style="9" customWidth="1"/>
    <col min="15090" max="15090" width="22.7109375" style="9" customWidth="1"/>
    <col min="15091" max="15091" width="20.140625" style="9" customWidth="1"/>
    <col min="15092" max="15094" width="15" style="9" customWidth="1"/>
    <col min="15095" max="15095" width="20.140625" style="9" customWidth="1"/>
    <col min="15096" max="15096" width="12.42578125" style="9" customWidth="1"/>
    <col min="15097" max="15097" width="17.5703125" style="9" customWidth="1"/>
    <col min="15098" max="15098" width="20.140625" style="9" customWidth="1"/>
    <col min="15099" max="15099" width="15" style="9" customWidth="1"/>
    <col min="15100" max="15100" width="17.5703125" style="9" customWidth="1"/>
    <col min="15101" max="15101" width="20.140625" style="9" customWidth="1"/>
    <col min="15102" max="15104" width="22.7109375" style="9" customWidth="1"/>
    <col min="15105" max="15119" width="16.28515625" style="9" customWidth="1"/>
    <col min="15120" max="15120" width="24" style="9" customWidth="1"/>
    <col min="15121" max="15121" width="20.140625" style="9" customWidth="1"/>
    <col min="15122" max="15123" width="22.7109375" style="9" customWidth="1"/>
    <col min="15124" max="15125" width="16.28515625" style="9" customWidth="1"/>
    <col min="15126" max="15128" width="20.140625" style="9" customWidth="1"/>
    <col min="15129" max="15131" width="13.7109375" style="9" customWidth="1"/>
    <col min="15132" max="15132" width="17.5703125" style="9" customWidth="1"/>
    <col min="15133" max="15133" width="18.85546875" style="9" customWidth="1"/>
    <col min="15134" max="15134" width="20.140625" style="9" customWidth="1"/>
    <col min="15135" max="15136" width="18.85546875" style="9" customWidth="1"/>
    <col min="15137" max="15137" width="13.7109375" style="9" customWidth="1"/>
    <col min="15138" max="15138" width="16.28515625" style="9" customWidth="1"/>
    <col min="15139" max="15139" width="12.42578125" style="9" customWidth="1"/>
    <col min="15140" max="15140" width="38.140625" style="9" customWidth="1"/>
    <col min="15141" max="15141" width="29.140625" style="9" customWidth="1"/>
    <col min="15142" max="15143" width="12.42578125" style="9" customWidth="1"/>
    <col min="15144" max="15145" width="13.7109375" style="9" customWidth="1"/>
    <col min="15146" max="15146" width="12.42578125" style="9" customWidth="1"/>
    <col min="15147" max="15147" width="24" style="9" customWidth="1"/>
    <col min="15148" max="15148" width="22.7109375" style="9" customWidth="1"/>
    <col min="15149" max="15149" width="24" style="9" customWidth="1"/>
    <col min="15150" max="15300" width="12.42578125" style="9" customWidth="1"/>
    <col min="15301" max="15301" width="21.42578125" style="9" customWidth="1"/>
    <col min="15302" max="15302" width="20.140625" style="9" customWidth="1"/>
    <col min="15303" max="15303" width="24" style="9" customWidth="1"/>
    <col min="15304" max="15304" width="20.140625" style="9" customWidth="1"/>
    <col min="15305" max="15305" width="18.85546875" style="9" customWidth="1"/>
    <col min="15306" max="15307" width="13.7109375" style="9" customWidth="1"/>
    <col min="15308" max="15308" width="12" style="9" bestFit="1" customWidth="1"/>
    <col min="15309" max="15309" width="13.28515625" style="9" bestFit="1" customWidth="1"/>
    <col min="15310" max="15310" width="12.42578125" style="9" customWidth="1"/>
    <col min="15311" max="15311" width="15" style="9" customWidth="1"/>
    <col min="15312" max="15312" width="12.42578125" style="9" customWidth="1"/>
    <col min="15313" max="15313" width="13.7109375" style="9" customWidth="1"/>
    <col min="15314" max="15314" width="15" style="9" customWidth="1"/>
    <col min="15315" max="15315" width="16.28515625" style="9" customWidth="1"/>
    <col min="15316" max="15316" width="15" style="9" customWidth="1"/>
    <col min="15317" max="15317" width="13.7109375" style="9" customWidth="1"/>
    <col min="15318" max="15318" width="22.7109375" style="9" customWidth="1"/>
    <col min="15319" max="15321" width="24" style="9" customWidth="1"/>
    <col min="15322" max="15322" width="27.85546875" style="9" customWidth="1"/>
    <col min="15323" max="15323" width="11.140625" style="9" customWidth="1"/>
    <col min="15324" max="15324" width="18.85546875" style="9" customWidth="1"/>
    <col min="15325" max="15325" width="20.140625" style="9" customWidth="1"/>
    <col min="15326" max="15326" width="21.42578125" style="9" customWidth="1"/>
    <col min="15327" max="15327" width="16.28515625" style="9" customWidth="1"/>
    <col min="15328" max="15329" width="8.5703125" style="9" customWidth="1"/>
    <col min="15330" max="15330" width="16.28515625" style="9" customWidth="1"/>
    <col min="15331" max="15332" width="29.140625" style="9" customWidth="1"/>
    <col min="15333" max="15333" width="20.140625" style="9" customWidth="1"/>
    <col min="15334" max="15334" width="12.42578125" style="9" customWidth="1"/>
    <col min="15335" max="15335" width="17.5703125" style="9" customWidth="1"/>
    <col min="15336" max="15336" width="22.7109375" style="9" customWidth="1"/>
    <col min="15337" max="15337" width="12.42578125" style="9" customWidth="1"/>
    <col min="15338" max="15338" width="6" style="9" customWidth="1"/>
    <col min="15339" max="15339" width="21.42578125" style="9" customWidth="1"/>
    <col min="15340" max="15340" width="26.5703125" style="9" customWidth="1"/>
    <col min="15341" max="15341" width="7.28515625" style="9" customWidth="1"/>
    <col min="15342" max="15342" width="20.140625" style="9" customWidth="1"/>
    <col min="15343" max="15343" width="21.42578125" style="9" customWidth="1"/>
    <col min="15344" max="15345" width="17.5703125" style="9" customWidth="1"/>
    <col min="15346" max="15346" width="22.7109375" style="9" customWidth="1"/>
    <col min="15347" max="15347" width="20.140625" style="9" customWidth="1"/>
    <col min="15348" max="15350" width="15" style="9" customWidth="1"/>
    <col min="15351" max="15351" width="20.140625" style="9" customWidth="1"/>
    <col min="15352" max="15352" width="12.42578125" style="9" customWidth="1"/>
    <col min="15353" max="15353" width="17.5703125" style="9" customWidth="1"/>
    <col min="15354" max="15354" width="20.140625" style="9" customWidth="1"/>
    <col min="15355" max="15355" width="15" style="9" customWidth="1"/>
    <col min="15356" max="15356" width="17.5703125" style="9" customWidth="1"/>
    <col min="15357" max="15357" width="20.140625" style="9" customWidth="1"/>
    <col min="15358" max="15360" width="22.7109375" style="9" customWidth="1"/>
    <col min="15361" max="15375" width="16.28515625" style="9" customWidth="1"/>
    <col min="15376" max="15376" width="24" style="9" customWidth="1"/>
    <col min="15377" max="15377" width="20.140625" style="9" customWidth="1"/>
    <col min="15378" max="15379" width="22.7109375" style="9" customWidth="1"/>
    <col min="15380" max="15381" width="16.28515625" style="9" customWidth="1"/>
    <col min="15382" max="15384" width="20.140625" style="9" customWidth="1"/>
    <col min="15385" max="15387" width="13.7109375" style="9" customWidth="1"/>
    <col min="15388" max="15388" width="17.5703125" style="9" customWidth="1"/>
    <col min="15389" max="15389" width="18.85546875" style="9" customWidth="1"/>
    <col min="15390" max="15390" width="20.140625" style="9" customWidth="1"/>
    <col min="15391" max="15392" width="18.85546875" style="9" customWidth="1"/>
    <col min="15393" max="15393" width="13.7109375" style="9" customWidth="1"/>
    <col min="15394" max="15394" width="16.28515625" style="9" customWidth="1"/>
    <col min="15395" max="15395" width="12.42578125" style="9" customWidth="1"/>
    <col min="15396" max="15396" width="38.140625" style="9" customWidth="1"/>
    <col min="15397" max="15397" width="29.140625" style="9" customWidth="1"/>
    <col min="15398" max="15399" width="12.42578125" style="9" customWidth="1"/>
    <col min="15400" max="15401" width="13.7109375" style="9" customWidth="1"/>
    <col min="15402" max="15402" width="12.42578125" style="9" customWidth="1"/>
    <col min="15403" max="15403" width="24" style="9" customWidth="1"/>
    <col min="15404" max="15404" width="22.7109375" style="9" customWidth="1"/>
    <col min="15405" max="15405" width="24" style="9" customWidth="1"/>
    <col min="15406" max="15556" width="12.42578125" style="9" customWidth="1"/>
    <col min="15557" max="15557" width="21.42578125" style="9" customWidth="1"/>
    <col min="15558" max="15558" width="20.140625" style="9" customWidth="1"/>
    <col min="15559" max="15559" width="24" style="9" customWidth="1"/>
    <col min="15560" max="15560" width="20.140625" style="9" customWidth="1"/>
    <col min="15561" max="15561" width="18.85546875" style="9" customWidth="1"/>
    <col min="15562" max="15563" width="13.7109375" style="9" customWidth="1"/>
    <col min="15564" max="15564" width="12" style="9" bestFit="1" customWidth="1"/>
    <col min="15565" max="15565" width="13.28515625" style="9" bestFit="1" customWidth="1"/>
    <col min="15566" max="15566" width="12.42578125" style="9" customWidth="1"/>
    <col min="15567" max="15567" width="15" style="9" customWidth="1"/>
    <col min="15568" max="15568" width="12.42578125" style="9" customWidth="1"/>
    <col min="15569" max="15569" width="13.7109375" style="9" customWidth="1"/>
    <col min="15570" max="15570" width="15" style="9" customWidth="1"/>
    <col min="15571" max="15571" width="16.28515625" style="9" customWidth="1"/>
    <col min="15572" max="15572" width="15" style="9" customWidth="1"/>
    <col min="15573" max="15573" width="13.7109375" style="9" customWidth="1"/>
    <col min="15574" max="15574" width="22.7109375" style="9" customWidth="1"/>
    <col min="15575" max="15577" width="24" style="9" customWidth="1"/>
    <col min="15578" max="15578" width="27.85546875" style="9" customWidth="1"/>
    <col min="15579" max="15579" width="11.140625" style="9" customWidth="1"/>
    <col min="15580" max="15580" width="18.85546875" style="9" customWidth="1"/>
    <col min="15581" max="15581" width="20.140625" style="9" customWidth="1"/>
    <col min="15582" max="15582" width="21.42578125" style="9" customWidth="1"/>
    <col min="15583" max="15583" width="16.28515625" style="9" customWidth="1"/>
    <col min="15584" max="15585" width="8.5703125" style="9" customWidth="1"/>
    <col min="15586" max="15586" width="16.28515625" style="9" customWidth="1"/>
    <col min="15587" max="15588" width="29.140625" style="9" customWidth="1"/>
    <col min="15589" max="15589" width="20.140625" style="9" customWidth="1"/>
    <col min="15590" max="15590" width="12.42578125" style="9" customWidth="1"/>
    <col min="15591" max="15591" width="17.5703125" style="9" customWidth="1"/>
    <col min="15592" max="15592" width="22.7109375" style="9" customWidth="1"/>
    <col min="15593" max="15593" width="12.42578125" style="9" customWidth="1"/>
    <col min="15594" max="15594" width="6" style="9" customWidth="1"/>
    <col min="15595" max="15595" width="21.42578125" style="9" customWidth="1"/>
    <col min="15596" max="15596" width="26.5703125" style="9" customWidth="1"/>
    <col min="15597" max="15597" width="7.28515625" style="9" customWidth="1"/>
    <col min="15598" max="15598" width="20.140625" style="9" customWidth="1"/>
    <col min="15599" max="15599" width="21.42578125" style="9" customWidth="1"/>
    <col min="15600" max="15601" width="17.5703125" style="9" customWidth="1"/>
    <col min="15602" max="15602" width="22.7109375" style="9" customWidth="1"/>
    <col min="15603" max="15603" width="20.140625" style="9" customWidth="1"/>
    <col min="15604" max="15606" width="15" style="9" customWidth="1"/>
    <col min="15607" max="15607" width="20.140625" style="9" customWidth="1"/>
    <col min="15608" max="15608" width="12.42578125" style="9" customWidth="1"/>
    <col min="15609" max="15609" width="17.5703125" style="9" customWidth="1"/>
    <col min="15610" max="15610" width="20.140625" style="9" customWidth="1"/>
    <col min="15611" max="15611" width="15" style="9" customWidth="1"/>
    <col min="15612" max="15612" width="17.5703125" style="9" customWidth="1"/>
    <col min="15613" max="15613" width="20.140625" style="9" customWidth="1"/>
    <col min="15614" max="15616" width="22.7109375" style="9" customWidth="1"/>
    <col min="15617" max="15631" width="16.28515625" style="9" customWidth="1"/>
    <col min="15632" max="15632" width="24" style="9" customWidth="1"/>
    <col min="15633" max="15633" width="20.140625" style="9" customWidth="1"/>
    <col min="15634" max="15635" width="22.7109375" style="9" customWidth="1"/>
    <col min="15636" max="15637" width="16.28515625" style="9" customWidth="1"/>
    <col min="15638" max="15640" width="20.140625" style="9" customWidth="1"/>
    <col min="15641" max="15643" width="13.7109375" style="9" customWidth="1"/>
    <col min="15644" max="15644" width="17.5703125" style="9" customWidth="1"/>
    <col min="15645" max="15645" width="18.85546875" style="9" customWidth="1"/>
    <col min="15646" max="15646" width="20.140625" style="9" customWidth="1"/>
    <col min="15647" max="15648" width="18.85546875" style="9" customWidth="1"/>
    <col min="15649" max="15649" width="13.7109375" style="9" customWidth="1"/>
    <col min="15650" max="15650" width="16.28515625" style="9" customWidth="1"/>
    <col min="15651" max="15651" width="12.42578125" style="9" customWidth="1"/>
    <col min="15652" max="15652" width="38.140625" style="9" customWidth="1"/>
    <col min="15653" max="15653" width="29.140625" style="9" customWidth="1"/>
    <col min="15654" max="15655" width="12.42578125" style="9" customWidth="1"/>
    <col min="15656" max="15657" width="13.7109375" style="9" customWidth="1"/>
    <col min="15658" max="15658" width="12.42578125" style="9" customWidth="1"/>
    <col min="15659" max="15659" width="24" style="9" customWidth="1"/>
    <col min="15660" max="15660" width="22.7109375" style="9" customWidth="1"/>
    <col min="15661" max="15661" width="24" style="9" customWidth="1"/>
    <col min="15662" max="15812" width="12.42578125" style="9" customWidth="1"/>
    <col min="15813" max="15813" width="21.42578125" style="9" customWidth="1"/>
    <col min="15814" max="15814" width="20.140625" style="9" customWidth="1"/>
    <col min="15815" max="15815" width="24" style="9" customWidth="1"/>
    <col min="15816" max="15816" width="20.140625" style="9" customWidth="1"/>
    <col min="15817" max="15817" width="18.85546875" style="9" customWidth="1"/>
    <col min="15818" max="15819" width="13.7109375" style="9" customWidth="1"/>
    <col min="15820" max="15820" width="12" style="9" bestFit="1" customWidth="1"/>
    <col min="15821" max="15821" width="13.28515625" style="9" bestFit="1" customWidth="1"/>
    <col min="15822" max="15822" width="12.42578125" style="9" customWidth="1"/>
    <col min="15823" max="15823" width="15" style="9" customWidth="1"/>
    <col min="15824" max="15824" width="12.42578125" style="9" customWidth="1"/>
    <col min="15825" max="15825" width="13.7109375" style="9" customWidth="1"/>
    <col min="15826" max="15826" width="15" style="9" customWidth="1"/>
    <col min="15827" max="15827" width="16.28515625" style="9" customWidth="1"/>
    <col min="15828" max="15828" width="15" style="9" customWidth="1"/>
    <col min="15829" max="15829" width="13.7109375" style="9" customWidth="1"/>
    <col min="15830" max="15830" width="22.7109375" style="9" customWidth="1"/>
    <col min="15831" max="15833" width="24" style="9" customWidth="1"/>
    <col min="15834" max="15834" width="27.85546875" style="9" customWidth="1"/>
    <col min="15835" max="15835" width="11.140625" style="9" customWidth="1"/>
    <col min="15836" max="15836" width="18.85546875" style="9" customWidth="1"/>
    <col min="15837" max="15837" width="20.140625" style="9" customWidth="1"/>
    <col min="15838" max="15838" width="21.42578125" style="9" customWidth="1"/>
    <col min="15839" max="15839" width="16.28515625" style="9" customWidth="1"/>
    <col min="15840" max="15841" width="8.5703125" style="9" customWidth="1"/>
    <col min="15842" max="15842" width="16.28515625" style="9" customWidth="1"/>
    <col min="15843" max="15844" width="29.140625" style="9" customWidth="1"/>
    <col min="15845" max="15845" width="20.140625" style="9" customWidth="1"/>
    <col min="15846" max="15846" width="12.42578125" style="9" customWidth="1"/>
    <col min="15847" max="15847" width="17.5703125" style="9" customWidth="1"/>
    <col min="15848" max="15848" width="22.7109375" style="9" customWidth="1"/>
    <col min="15849" max="15849" width="12.42578125" style="9" customWidth="1"/>
    <col min="15850" max="15850" width="6" style="9" customWidth="1"/>
    <col min="15851" max="15851" width="21.42578125" style="9" customWidth="1"/>
    <col min="15852" max="15852" width="26.5703125" style="9" customWidth="1"/>
    <col min="15853" max="15853" width="7.28515625" style="9" customWidth="1"/>
    <col min="15854" max="15854" width="20.140625" style="9" customWidth="1"/>
    <col min="15855" max="15855" width="21.42578125" style="9" customWidth="1"/>
    <col min="15856" max="15857" width="17.5703125" style="9" customWidth="1"/>
    <col min="15858" max="15858" width="22.7109375" style="9" customWidth="1"/>
    <col min="15859" max="15859" width="20.140625" style="9" customWidth="1"/>
    <col min="15860" max="15862" width="15" style="9" customWidth="1"/>
    <col min="15863" max="15863" width="20.140625" style="9" customWidth="1"/>
    <col min="15864" max="15864" width="12.42578125" style="9" customWidth="1"/>
    <col min="15865" max="15865" width="17.5703125" style="9" customWidth="1"/>
    <col min="15866" max="15866" width="20.140625" style="9" customWidth="1"/>
    <col min="15867" max="15867" width="15" style="9" customWidth="1"/>
    <col min="15868" max="15868" width="17.5703125" style="9" customWidth="1"/>
    <col min="15869" max="15869" width="20.140625" style="9" customWidth="1"/>
    <col min="15870" max="15872" width="22.7109375" style="9" customWidth="1"/>
    <col min="15873" max="15887" width="16.28515625" style="9" customWidth="1"/>
    <col min="15888" max="15888" width="24" style="9" customWidth="1"/>
    <col min="15889" max="15889" width="20.140625" style="9" customWidth="1"/>
    <col min="15890" max="15891" width="22.7109375" style="9" customWidth="1"/>
    <col min="15892" max="15893" width="16.28515625" style="9" customWidth="1"/>
    <col min="15894" max="15896" width="20.140625" style="9" customWidth="1"/>
    <col min="15897" max="15899" width="13.7109375" style="9" customWidth="1"/>
    <col min="15900" max="15900" width="17.5703125" style="9" customWidth="1"/>
    <col min="15901" max="15901" width="18.85546875" style="9" customWidth="1"/>
    <col min="15902" max="15902" width="20.140625" style="9" customWidth="1"/>
    <col min="15903" max="15904" width="18.85546875" style="9" customWidth="1"/>
    <col min="15905" max="15905" width="13.7109375" style="9" customWidth="1"/>
    <col min="15906" max="15906" width="16.28515625" style="9" customWidth="1"/>
    <col min="15907" max="15907" width="12.42578125" style="9" customWidth="1"/>
    <col min="15908" max="15908" width="38.140625" style="9" customWidth="1"/>
    <col min="15909" max="15909" width="29.140625" style="9" customWidth="1"/>
    <col min="15910" max="15911" width="12.42578125" style="9" customWidth="1"/>
    <col min="15912" max="15913" width="13.7109375" style="9" customWidth="1"/>
    <col min="15914" max="15914" width="12.42578125" style="9" customWidth="1"/>
    <col min="15915" max="15915" width="24" style="9" customWidth="1"/>
    <col min="15916" max="15916" width="22.7109375" style="9" customWidth="1"/>
    <col min="15917" max="15917" width="24" style="9" customWidth="1"/>
    <col min="15918" max="16068" width="12.42578125" style="9" customWidth="1"/>
    <col min="16069" max="16069" width="21.42578125" style="9" customWidth="1"/>
    <col min="16070" max="16070" width="20.140625" style="9" customWidth="1"/>
    <col min="16071" max="16071" width="24" style="9" customWidth="1"/>
    <col min="16072" max="16072" width="20.140625" style="9" customWidth="1"/>
    <col min="16073" max="16073" width="18.85546875" style="9" customWidth="1"/>
    <col min="16074" max="16075" width="13.7109375" style="9" customWidth="1"/>
    <col min="16076" max="16076" width="12" style="9" bestFit="1" customWidth="1"/>
    <col min="16077" max="16077" width="13.28515625" style="9" bestFit="1" customWidth="1"/>
    <col min="16078" max="16078" width="12.42578125" style="9" customWidth="1"/>
    <col min="16079" max="16079" width="15" style="9" customWidth="1"/>
    <col min="16080" max="16080" width="12.42578125" style="9" customWidth="1"/>
    <col min="16081" max="16081" width="13.7109375" style="9" customWidth="1"/>
    <col min="16082" max="16082" width="15" style="9" customWidth="1"/>
    <col min="16083" max="16083" width="16.28515625" style="9" customWidth="1"/>
    <col min="16084" max="16084" width="15" style="9" customWidth="1"/>
    <col min="16085" max="16085" width="13.7109375" style="9" customWidth="1"/>
    <col min="16086" max="16086" width="22.7109375" style="9" customWidth="1"/>
    <col min="16087" max="16089" width="24" style="9" customWidth="1"/>
    <col min="16090" max="16090" width="27.85546875" style="9" customWidth="1"/>
    <col min="16091" max="16091" width="11.140625" style="9" customWidth="1"/>
    <col min="16092" max="16092" width="18.85546875" style="9" customWidth="1"/>
    <col min="16093" max="16093" width="20.140625" style="9" customWidth="1"/>
    <col min="16094" max="16094" width="21.42578125" style="9" customWidth="1"/>
    <col min="16095" max="16095" width="16.28515625" style="9" customWidth="1"/>
    <col min="16096" max="16097" width="8.5703125" style="9" customWidth="1"/>
    <col min="16098" max="16098" width="16.28515625" style="9" customWidth="1"/>
    <col min="16099" max="16100" width="29.140625" style="9" customWidth="1"/>
    <col min="16101" max="16101" width="20.140625" style="9" customWidth="1"/>
    <col min="16102" max="16102" width="12.42578125" style="9" customWidth="1"/>
    <col min="16103" max="16103" width="17.5703125" style="9" customWidth="1"/>
    <col min="16104" max="16104" width="22.7109375" style="9" customWidth="1"/>
    <col min="16105" max="16105" width="12.42578125" style="9" customWidth="1"/>
    <col min="16106" max="16106" width="6" style="9" customWidth="1"/>
    <col min="16107" max="16107" width="21.42578125" style="9" customWidth="1"/>
    <col min="16108" max="16108" width="26.5703125" style="9" customWidth="1"/>
    <col min="16109" max="16109" width="7.28515625" style="9" customWidth="1"/>
    <col min="16110" max="16110" width="20.140625" style="9" customWidth="1"/>
    <col min="16111" max="16111" width="21.42578125" style="9" customWidth="1"/>
    <col min="16112" max="16113" width="17.5703125" style="9" customWidth="1"/>
    <col min="16114" max="16114" width="22.7109375" style="9" customWidth="1"/>
    <col min="16115" max="16115" width="20.140625" style="9" customWidth="1"/>
    <col min="16116" max="16118" width="15" style="9" customWidth="1"/>
    <col min="16119" max="16119" width="20.140625" style="9" customWidth="1"/>
    <col min="16120" max="16120" width="12.42578125" style="9" customWidth="1"/>
    <col min="16121" max="16121" width="17.5703125" style="9" customWidth="1"/>
    <col min="16122" max="16122" width="20.140625" style="9" customWidth="1"/>
    <col min="16123" max="16123" width="15" style="9" customWidth="1"/>
    <col min="16124" max="16124" width="17.5703125" style="9" customWidth="1"/>
    <col min="16125" max="16125" width="20.140625" style="9" customWidth="1"/>
    <col min="16126" max="16128" width="22.7109375" style="9" customWidth="1"/>
    <col min="16129" max="16143" width="16.28515625" style="9" customWidth="1"/>
    <col min="16144" max="16144" width="24" style="9" customWidth="1"/>
    <col min="16145" max="16145" width="20.140625" style="9" customWidth="1"/>
    <col min="16146" max="16147" width="22.7109375" style="9" customWidth="1"/>
    <col min="16148" max="16149" width="16.28515625" style="9" customWidth="1"/>
    <col min="16150" max="16152" width="20.140625" style="9" customWidth="1"/>
    <col min="16153" max="16155" width="13.7109375" style="9" customWidth="1"/>
    <col min="16156" max="16156" width="17.5703125" style="9" customWidth="1"/>
    <col min="16157" max="16157" width="18.85546875" style="9" customWidth="1"/>
    <col min="16158" max="16158" width="20.140625" style="9" customWidth="1"/>
    <col min="16159" max="16160" width="18.85546875" style="9" customWidth="1"/>
    <col min="16161" max="16161" width="13.7109375" style="9" customWidth="1"/>
    <col min="16162" max="16162" width="16.28515625" style="9" customWidth="1"/>
    <col min="16163" max="16163" width="12.42578125" style="9" customWidth="1"/>
    <col min="16164" max="16164" width="38.140625" style="9" customWidth="1"/>
    <col min="16165" max="16165" width="29.140625" style="9" customWidth="1"/>
    <col min="16166" max="16167" width="12.42578125" style="9" customWidth="1"/>
    <col min="16168" max="16169" width="13.7109375" style="9" customWidth="1"/>
    <col min="16170" max="16170" width="12.42578125" style="9" customWidth="1"/>
    <col min="16171" max="16171" width="24" style="9" customWidth="1"/>
    <col min="16172" max="16172" width="22.7109375" style="9" customWidth="1"/>
    <col min="16173" max="16173" width="24" style="9" customWidth="1"/>
    <col min="16174" max="16384" width="12.42578125" style="9" customWidth="1"/>
  </cols>
  <sheetData>
    <row r="1" spans="1:196" s="46" customFormat="1" ht="15" customHeight="1" x14ac:dyDescent="0.2">
      <c r="A1" s="91"/>
      <c r="B1" s="146">
        <f ca="1">WORKDAY(TODAY(),1,$AL$320:$AL$475)</f>
        <v>45776</v>
      </c>
      <c r="C1" s="39"/>
      <c r="D1" s="39"/>
      <c r="E1" s="39"/>
      <c r="F1" s="40"/>
      <c r="G1" s="40"/>
      <c r="H1" s="40"/>
      <c r="I1" s="41"/>
      <c r="J1" s="41"/>
      <c r="K1" s="41"/>
      <c r="L1" s="41"/>
      <c r="M1" s="41"/>
      <c r="N1" s="41"/>
      <c r="O1" s="41"/>
      <c r="P1" s="41"/>
      <c r="Q1" s="41"/>
      <c r="R1" s="215" t="s">
        <v>132</v>
      </c>
      <c r="S1" s="39"/>
      <c r="T1" s="39"/>
      <c r="U1" s="39"/>
      <c r="V1" s="39"/>
      <c r="W1" s="41"/>
      <c r="X1" s="41"/>
      <c r="Y1" s="42"/>
      <c r="Z1" s="39"/>
      <c r="AA1" s="43"/>
      <c r="AB1" s="41"/>
      <c r="AC1" s="41"/>
      <c r="AD1" s="41"/>
      <c r="AE1" s="39"/>
      <c r="AF1" s="39"/>
      <c r="AG1" s="41"/>
      <c r="AH1" s="44"/>
      <c r="AI1" s="41"/>
      <c r="AJ1" s="41"/>
      <c r="AK1" s="41"/>
      <c r="AL1" s="118" t="s">
        <v>0</v>
      </c>
      <c r="AM1" s="41"/>
      <c r="AN1" s="41"/>
      <c r="AO1" s="40"/>
      <c r="AP1" s="119" t="s">
        <v>1</v>
      </c>
      <c r="AQ1" s="43"/>
      <c r="AR1" s="43"/>
      <c r="AS1" s="43"/>
      <c r="AT1" s="43"/>
      <c r="AU1" s="43"/>
      <c r="AV1" s="43"/>
      <c r="AW1" s="43"/>
      <c r="AX1" s="43"/>
      <c r="AY1" s="43"/>
      <c r="AZ1" s="43"/>
      <c r="BA1" s="41"/>
      <c r="BB1" s="118" t="s">
        <v>2</v>
      </c>
      <c r="BC1" s="41"/>
      <c r="BD1" s="121"/>
      <c r="BE1" s="123"/>
      <c r="BF1" s="118" t="s">
        <v>88</v>
      </c>
      <c r="BG1" s="127"/>
      <c r="BH1" s="127"/>
      <c r="BI1" s="45"/>
      <c r="BJ1" s="45"/>
      <c r="BK1" s="45"/>
      <c r="BL1" s="45"/>
      <c r="BM1" s="45"/>
      <c r="BN1" s="45"/>
      <c r="BO1" s="45"/>
      <c r="BP1" s="45"/>
      <c r="BQ1" s="45"/>
      <c r="BR1" s="45"/>
      <c r="BS1" s="45"/>
      <c r="BT1" s="45"/>
      <c r="BU1" s="45"/>
      <c r="BV1" s="45"/>
      <c r="BW1" s="45"/>
      <c r="BX1" s="45"/>
      <c r="BY1" s="45"/>
      <c r="BZ1" s="45"/>
      <c r="CA1" s="45"/>
      <c r="CB1" s="45"/>
      <c r="CC1" s="45"/>
      <c r="CD1" s="45"/>
      <c r="CE1" s="45"/>
      <c r="CF1" s="45"/>
      <c r="CG1" s="45"/>
      <c r="CH1" s="45"/>
      <c r="CI1" s="45"/>
      <c r="CJ1" s="45"/>
      <c r="CK1" s="45"/>
      <c r="CL1" s="45"/>
      <c r="CM1" s="45"/>
      <c r="CN1" s="45"/>
      <c r="CO1" s="45"/>
      <c r="CP1" s="45"/>
      <c r="CQ1" s="45"/>
      <c r="CR1" s="45"/>
      <c r="CS1" s="45"/>
      <c r="CT1" s="45"/>
      <c r="CU1" s="45"/>
      <c r="CV1" s="45"/>
      <c r="CW1" s="45"/>
      <c r="CX1" s="45"/>
      <c r="CY1" s="45"/>
      <c r="CZ1" s="45"/>
      <c r="DA1" s="45"/>
      <c r="DB1" s="45"/>
      <c r="DC1" s="45"/>
      <c r="DD1" s="45"/>
      <c r="DE1" s="45"/>
      <c r="DF1" s="45"/>
      <c r="DG1" s="45"/>
      <c r="DH1" s="45"/>
      <c r="DI1" s="45"/>
      <c r="DJ1" s="45"/>
      <c r="DK1" s="45"/>
      <c r="DL1" s="45"/>
      <c r="DM1" s="45"/>
      <c r="DN1" s="45"/>
      <c r="DO1" s="45"/>
      <c r="DP1" s="45"/>
      <c r="DQ1" s="45"/>
      <c r="DR1" s="45"/>
      <c r="DS1" s="45"/>
      <c r="DT1" s="45"/>
      <c r="DU1" s="45"/>
      <c r="DV1" s="45"/>
      <c r="DW1" s="45"/>
      <c r="DX1" s="45"/>
      <c r="DY1" s="45"/>
      <c r="DZ1" s="45"/>
      <c r="EA1" s="45"/>
      <c r="EB1" s="45"/>
      <c r="EC1" s="45"/>
      <c r="ED1" s="45"/>
      <c r="EE1" s="45"/>
      <c r="EF1" s="45"/>
      <c r="EG1" s="45"/>
      <c r="EH1" s="45"/>
      <c r="EI1" s="45"/>
      <c r="EJ1" s="45"/>
      <c r="EK1" s="45"/>
      <c r="EL1" s="45"/>
      <c r="EM1" s="45"/>
      <c r="EN1" s="45"/>
      <c r="EO1" s="45"/>
      <c r="EP1" s="45"/>
      <c r="EQ1" s="45"/>
      <c r="ER1" s="45"/>
      <c r="ES1" s="45"/>
      <c r="ET1" s="45"/>
      <c r="EU1" s="45"/>
      <c r="EV1" s="45"/>
      <c r="EW1" s="45"/>
      <c r="EX1" s="45"/>
      <c r="EY1" s="45"/>
      <c r="EZ1" s="45"/>
      <c r="FA1" s="45"/>
      <c r="FB1" s="45"/>
      <c r="FC1" s="45"/>
      <c r="FD1" s="45"/>
      <c r="FE1" s="45"/>
      <c r="FF1" s="45"/>
      <c r="FG1" s="45"/>
      <c r="FH1" s="45"/>
      <c r="FI1" s="45"/>
      <c r="FJ1" s="45"/>
      <c r="FK1" s="45"/>
      <c r="FL1" s="45"/>
      <c r="FM1" s="45"/>
      <c r="FN1" s="45"/>
      <c r="FO1" s="45"/>
      <c r="FP1" s="45"/>
      <c r="FQ1" s="45"/>
      <c r="FR1" s="45"/>
      <c r="FS1" s="45"/>
      <c r="FT1" s="45"/>
      <c r="FU1" s="45"/>
      <c r="FV1" s="45"/>
      <c r="FW1" s="45"/>
      <c r="FX1" s="45"/>
      <c r="FY1" s="45"/>
      <c r="FZ1" s="45"/>
      <c r="GA1" s="45"/>
      <c r="GB1" s="45"/>
      <c r="GC1" s="45"/>
      <c r="GD1" s="45"/>
      <c r="GE1" s="45"/>
      <c r="GF1" s="45"/>
      <c r="GG1" s="45"/>
      <c r="GH1" s="45"/>
      <c r="GI1" s="45"/>
      <c r="GJ1" s="45"/>
      <c r="GK1" s="45"/>
      <c r="GL1" s="45"/>
      <c r="GM1" s="45"/>
      <c r="GN1" s="45"/>
    </row>
    <row r="2" spans="1:196" s="60" customFormat="1" ht="15" customHeight="1" x14ac:dyDescent="0.2">
      <c r="A2" s="96"/>
      <c r="B2" s="145" t="s">
        <v>128</v>
      </c>
      <c r="C2" s="47"/>
      <c r="D2" s="47"/>
      <c r="E2" s="47"/>
      <c r="F2" s="48"/>
      <c r="G2" s="49"/>
      <c r="H2" s="49"/>
      <c r="I2" s="50"/>
      <c r="J2" s="50"/>
      <c r="K2" s="50"/>
      <c r="L2" s="50"/>
      <c r="M2" s="50"/>
      <c r="N2" s="50"/>
      <c r="O2" s="50"/>
      <c r="P2" s="50"/>
      <c r="Q2" s="50"/>
      <c r="R2" s="216">
        <v>44586</v>
      </c>
      <c r="S2" s="51"/>
      <c r="T2" s="51"/>
      <c r="U2" s="51"/>
      <c r="V2" s="51"/>
      <c r="W2" s="50"/>
      <c r="X2" s="50"/>
      <c r="Y2" s="52"/>
      <c r="Z2" s="51"/>
      <c r="AA2" s="53"/>
      <c r="AB2" s="50"/>
      <c r="AC2" s="50"/>
      <c r="AD2" s="50"/>
      <c r="AE2" s="51"/>
      <c r="AF2" s="51"/>
      <c r="AG2" s="50"/>
      <c r="AH2" s="54"/>
      <c r="AI2" s="50"/>
      <c r="AJ2" s="50"/>
      <c r="AK2" s="50"/>
      <c r="AL2" s="120" t="s">
        <v>3</v>
      </c>
      <c r="AM2" s="55"/>
      <c r="AN2" s="56"/>
      <c r="AO2" s="48"/>
      <c r="AP2" s="48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6"/>
      <c r="BB2" s="56"/>
      <c r="BC2" s="56"/>
      <c r="BD2" s="122"/>
      <c r="BE2" s="123"/>
      <c r="BF2" s="128"/>
      <c r="BG2" s="128"/>
      <c r="BH2" s="128"/>
      <c r="BI2" s="59"/>
      <c r="BJ2" s="59"/>
      <c r="BK2" s="59"/>
      <c r="BL2" s="59"/>
      <c r="BM2" s="59"/>
      <c r="BN2" s="59"/>
      <c r="BO2" s="59"/>
      <c r="BP2" s="59"/>
      <c r="BQ2" s="59"/>
      <c r="BR2" s="59"/>
      <c r="BS2" s="59"/>
      <c r="BT2" s="59"/>
      <c r="BU2" s="59"/>
      <c r="BV2" s="59"/>
      <c r="BW2" s="59"/>
      <c r="BX2" s="59"/>
      <c r="BY2" s="59"/>
      <c r="BZ2" s="59"/>
      <c r="CA2" s="59"/>
      <c r="CB2" s="59"/>
      <c r="CC2" s="59"/>
      <c r="CD2" s="59"/>
      <c r="CE2" s="59"/>
      <c r="CF2" s="59"/>
      <c r="CG2" s="59"/>
      <c r="CH2" s="59"/>
      <c r="CI2" s="59"/>
      <c r="CJ2" s="59"/>
      <c r="CK2" s="59"/>
      <c r="CL2" s="59"/>
      <c r="CM2" s="59"/>
      <c r="CN2" s="59"/>
      <c r="CO2" s="59"/>
      <c r="CP2" s="59"/>
      <c r="CQ2" s="59"/>
      <c r="CR2" s="59"/>
      <c r="CS2" s="59"/>
      <c r="CT2" s="59"/>
      <c r="CU2" s="59"/>
      <c r="CV2" s="59"/>
      <c r="CW2" s="59"/>
      <c r="CX2" s="59"/>
      <c r="CY2" s="59"/>
      <c r="CZ2" s="59"/>
      <c r="DA2" s="59"/>
      <c r="DB2" s="59"/>
      <c r="DC2" s="59"/>
      <c r="DD2" s="59"/>
      <c r="DE2" s="59"/>
      <c r="DF2" s="59"/>
      <c r="DG2" s="59"/>
      <c r="DH2" s="59"/>
      <c r="DI2" s="59"/>
      <c r="DJ2" s="59"/>
      <c r="DK2" s="59"/>
      <c r="DL2" s="59"/>
      <c r="DM2" s="59"/>
      <c r="DN2" s="59"/>
      <c r="DO2" s="59"/>
      <c r="DP2" s="59"/>
      <c r="DQ2" s="59"/>
      <c r="DR2" s="59"/>
      <c r="DS2" s="59"/>
      <c r="DT2" s="59"/>
      <c r="DU2" s="59"/>
      <c r="DV2" s="59"/>
      <c r="DW2" s="59"/>
      <c r="DX2" s="59"/>
      <c r="DY2" s="59"/>
      <c r="DZ2" s="59"/>
      <c r="EA2" s="59"/>
      <c r="EB2" s="59"/>
      <c r="EC2" s="59"/>
      <c r="ED2" s="59"/>
      <c r="EE2" s="59"/>
      <c r="EF2" s="59"/>
      <c r="EG2" s="59"/>
      <c r="EH2" s="59"/>
      <c r="EI2" s="59"/>
      <c r="EJ2" s="59"/>
      <c r="EK2" s="59"/>
      <c r="EL2" s="59"/>
      <c r="EM2" s="59"/>
      <c r="EN2" s="59"/>
      <c r="EO2" s="59"/>
      <c r="EP2" s="59"/>
      <c r="EQ2" s="59"/>
      <c r="ER2" s="59"/>
      <c r="ES2" s="59"/>
      <c r="ET2" s="59"/>
      <c r="EU2" s="59"/>
      <c r="EV2" s="59"/>
      <c r="EW2" s="59"/>
      <c r="EX2" s="59"/>
      <c r="EY2" s="59"/>
      <c r="EZ2" s="59"/>
      <c r="FA2" s="59"/>
      <c r="FB2" s="59"/>
      <c r="FC2" s="59"/>
      <c r="FD2" s="59"/>
      <c r="FE2" s="59"/>
      <c r="FF2" s="59"/>
      <c r="FG2" s="59"/>
      <c r="FH2" s="59"/>
      <c r="FI2" s="59"/>
      <c r="FJ2" s="59"/>
      <c r="FK2" s="59"/>
      <c r="FL2" s="59"/>
      <c r="FM2" s="59"/>
      <c r="FN2" s="59"/>
      <c r="FO2" s="59"/>
      <c r="FP2" s="59"/>
      <c r="FQ2" s="59"/>
      <c r="FR2" s="59"/>
      <c r="FS2" s="59"/>
      <c r="FT2" s="59"/>
      <c r="FU2" s="59"/>
      <c r="FV2" s="59"/>
      <c r="FW2" s="59"/>
      <c r="FX2" s="59"/>
      <c r="FY2" s="59"/>
      <c r="FZ2" s="59"/>
      <c r="GA2" s="59"/>
      <c r="GB2" s="59"/>
      <c r="GC2" s="59"/>
      <c r="GD2" s="59"/>
      <c r="GE2" s="59"/>
      <c r="GF2" s="59"/>
      <c r="GG2" s="59"/>
      <c r="GH2" s="59"/>
      <c r="GI2" s="59"/>
      <c r="GJ2" s="59"/>
      <c r="GK2" s="59"/>
      <c r="GL2" s="59"/>
      <c r="GM2" s="59"/>
      <c r="GN2" s="59"/>
    </row>
    <row r="3" spans="1:196" s="60" customFormat="1" ht="15" customHeight="1" x14ac:dyDescent="0.2">
      <c r="A3" s="92"/>
      <c r="B3" s="147" t="s">
        <v>4</v>
      </c>
      <c r="C3" s="149">
        <v>44151</v>
      </c>
      <c r="D3" s="51"/>
      <c r="E3" s="51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148" t="s">
        <v>5</v>
      </c>
      <c r="S3" s="62"/>
      <c r="T3" s="62"/>
      <c r="U3" s="62"/>
      <c r="V3" s="62"/>
      <c r="W3" s="62"/>
      <c r="X3" s="62"/>
      <c r="Y3" s="63"/>
      <c r="Z3" s="62"/>
      <c r="AA3" s="53"/>
      <c r="AB3" s="56"/>
      <c r="AC3" s="56"/>
      <c r="AD3" s="64"/>
      <c r="AE3" s="47"/>
      <c r="AF3" s="47"/>
      <c r="AG3" s="48"/>
      <c r="AH3" s="65"/>
      <c r="AI3" s="56"/>
      <c r="AJ3" s="56"/>
      <c r="AK3" s="56"/>
      <c r="AL3" s="58"/>
      <c r="AM3" s="55"/>
      <c r="AN3" s="56"/>
      <c r="AO3" s="48"/>
      <c r="AP3" s="48"/>
      <c r="AQ3" s="57"/>
      <c r="AR3" s="57"/>
      <c r="AS3" s="57"/>
      <c r="AT3" s="57"/>
      <c r="AU3" s="57"/>
      <c r="AV3" s="57"/>
      <c r="AW3" s="56"/>
      <c r="AX3" s="56"/>
      <c r="AY3" s="56"/>
      <c r="AZ3" s="56"/>
      <c r="BA3" s="56"/>
      <c r="BB3" s="56"/>
      <c r="BC3" s="56"/>
      <c r="BD3" s="122"/>
      <c r="BE3" s="123"/>
      <c r="BF3" s="128"/>
      <c r="BG3" s="128"/>
      <c r="BH3" s="128"/>
      <c r="BI3" s="59"/>
      <c r="BJ3" s="59"/>
      <c r="BK3" s="59"/>
      <c r="BL3" s="59"/>
      <c r="BM3" s="59"/>
      <c r="BN3" s="59"/>
      <c r="BO3" s="59"/>
      <c r="BP3" s="59"/>
      <c r="BQ3" s="59"/>
      <c r="BR3" s="59"/>
      <c r="BS3" s="59"/>
      <c r="BT3" s="59"/>
      <c r="BU3" s="59"/>
      <c r="BV3" s="59"/>
      <c r="BW3" s="59"/>
      <c r="BX3" s="59"/>
      <c r="BY3" s="59"/>
      <c r="BZ3" s="59"/>
      <c r="CA3" s="59"/>
      <c r="CB3" s="59"/>
      <c r="CC3" s="59"/>
      <c r="CD3" s="59"/>
      <c r="CE3" s="59"/>
      <c r="CF3" s="59"/>
      <c r="CG3" s="59"/>
      <c r="CH3" s="59"/>
      <c r="CI3" s="59"/>
      <c r="CJ3" s="59"/>
      <c r="CK3" s="59"/>
      <c r="CL3" s="59"/>
      <c r="CM3" s="59"/>
      <c r="CN3" s="59"/>
      <c r="CO3" s="59"/>
      <c r="CP3" s="59"/>
      <c r="CQ3" s="59"/>
      <c r="CR3" s="59"/>
      <c r="CS3" s="59"/>
      <c r="CT3" s="59"/>
      <c r="CU3" s="59"/>
      <c r="CV3" s="59"/>
      <c r="CW3" s="59"/>
      <c r="CX3" s="59"/>
      <c r="CY3" s="59"/>
      <c r="CZ3" s="59"/>
      <c r="DA3" s="59"/>
      <c r="DB3" s="59"/>
      <c r="DC3" s="59"/>
      <c r="DD3" s="59"/>
      <c r="DE3" s="59"/>
      <c r="DF3" s="59"/>
      <c r="DG3" s="59"/>
      <c r="DH3" s="59"/>
      <c r="DI3" s="59"/>
      <c r="DJ3" s="59"/>
      <c r="DK3" s="59"/>
      <c r="DL3" s="59"/>
      <c r="DM3" s="59"/>
      <c r="DN3" s="59"/>
      <c r="DO3" s="59"/>
      <c r="DP3" s="59"/>
      <c r="DQ3" s="59"/>
      <c r="DR3" s="59"/>
      <c r="DS3" s="59"/>
      <c r="DT3" s="59"/>
      <c r="DU3" s="59"/>
      <c r="DV3" s="59"/>
      <c r="DW3" s="59"/>
      <c r="DX3" s="59"/>
      <c r="DY3" s="59"/>
      <c r="DZ3" s="59"/>
      <c r="EA3" s="59"/>
      <c r="EB3" s="59"/>
      <c r="EC3" s="59"/>
      <c r="ED3" s="59"/>
      <c r="EE3" s="59"/>
      <c r="EF3" s="59"/>
      <c r="EG3" s="59"/>
      <c r="EH3" s="59"/>
      <c r="EI3" s="59"/>
      <c r="EJ3" s="59"/>
      <c r="EK3" s="59"/>
      <c r="EL3" s="59"/>
      <c r="EM3" s="59"/>
      <c r="EN3" s="59"/>
      <c r="EO3" s="59"/>
      <c r="EP3" s="59"/>
      <c r="EQ3" s="59"/>
      <c r="ER3" s="59"/>
      <c r="ES3" s="59"/>
      <c r="ET3" s="59"/>
      <c r="EU3" s="59"/>
      <c r="EV3" s="59"/>
      <c r="EW3" s="59"/>
      <c r="EX3" s="59"/>
      <c r="EY3" s="59"/>
      <c r="EZ3" s="59"/>
      <c r="FA3" s="59"/>
      <c r="FB3" s="59"/>
      <c r="FC3" s="59"/>
      <c r="FD3" s="59"/>
      <c r="FE3" s="59"/>
      <c r="FF3" s="59"/>
      <c r="FG3" s="59"/>
      <c r="FH3" s="59"/>
      <c r="FI3" s="59"/>
      <c r="FJ3" s="59"/>
      <c r="FK3" s="59"/>
      <c r="FL3" s="59"/>
      <c r="FM3" s="59"/>
      <c r="FN3" s="59"/>
      <c r="FO3" s="59"/>
      <c r="FP3" s="59"/>
      <c r="FQ3" s="59"/>
      <c r="FR3" s="59"/>
      <c r="FS3" s="59"/>
      <c r="FT3" s="59"/>
      <c r="FU3" s="59"/>
      <c r="FV3" s="59"/>
      <c r="FW3" s="59"/>
      <c r="FX3" s="59"/>
      <c r="FY3" s="59"/>
      <c r="FZ3" s="59"/>
      <c r="GA3" s="59"/>
      <c r="GB3" s="59"/>
      <c r="GC3" s="59"/>
      <c r="GD3" s="59"/>
      <c r="GE3" s="59"/>
      <c r="GF3" s="59"/>
      <c r="GG3" s="59"/>
      <c r="GH3" s="59"/>
      <c r="GI3" s="59"/>
      <c r="GJ3" s="59"/>
      <c r="GK3" s="59"/>
      <c r="GL3" s="59"/>
      <c r="GM3" s="59"/>
      <c r="GN3" s="59"/>
    </row>
    <row r="4" spans="1:196" s="60" customFormat="1" ht="15" customHeight="1" x14ac:dyDescent="0.2">
      <c r="A4" s="97"/>
      <c r="B4" s="201" t="s">
        <v>91</v>
      </c>
      <c r="C4" s="201" t="s">
        <v>92</v>
      </c>
      <c r="D4" s="201" t="s">
        <v>93</v>
      </c>
      <c r="E4" s="201" t="s">
        <v>94</v>
      </c>
      <c r="F4" s="201" t="s">
        <v>95</v>
      </c>
      <c r="G4" s="201" t="s">
        <v>96</v>
      </c>
      <c r="H4" s="201" t="s">
        <v>95</v>
      </c>
      <c r="I4" s="201" t="s">
        <v>96</v>
      </c>
      <c r="J4" s="201" t="s">
        <v>97</v>
      </c>
      <c r="K4" s="201" t="s">
        <v>98</v>
      </c>
      <c r="L4" s="201" t="s">
        <v>99</v>
      </c>
      <c r="M4" s="201" t="s">
        <v>100</v>
      </c>
      <c r="N4" s="201" t="s">
        <v>101</v>
      </c>
      <c r="O4" s="201" t="s">
        <v>102</v>
      </c>
      <c r="P4" s="201" t="s">
        <v>103</v>
      </c>
      <c r="Q4" s="201" t="s">
        <v>104</v>
      </c>
      <c r="R4" s="201" t="s">
        <v>105</v>
      </c>
      <c r="S4" s="201" t="s">
        <v>106</v>
      </c>
      <c r="T4" s="201" t="s">
        <v>107</v>
      </c>
      <c r="U4" s="201" t="s">
        <v>108</v>
      </c>
      <c r="V4" s="201" t="s">
        <v>109</v>
      </c>
      <c r="W4" s="201" t="s">
        <v>110</v>
      </c>
      <c r="X4" s="201" t="s">
        <v>111</v>
      </c>
      <c r="Y4" s="201" t="s">
        <v>112</v>
      </c>
      <c r="Z4" s="201" t="s">
        <v>113</v>
      </c>
      <c r="AA4" s="201" t="s">
        <v>114</v>
      </c>
      <c r="AB4" s="201" t="s">
        <v>115</v>
      </c>
      <c r="AC4" s="201" t="s">
        <v>116</v>
      </c>
      <c r="AD4" s="201" t="s">
        <v>117</v>
      </c>
      <c r="AE4" s="201" t="s">
        <v>118</v>
      </c>
      <c r="AF4" s="201" t="s">
        <v>119</v>
      </c>
      <c r="AG4" s="201" t="s">
        <v>120</v>
      </c>
      <c r="AH4" s="201" t="s">
        <v>121</v>
      </c>
      <c r="AI4" s="201" t="s">
        <v>122</v>
      </c>
      <c r="AJ4" s="55"/>
      <c r="AK4" s="55"/>
      <c r="AL4" s="55"/>
      <c r="AM4" s="55"/>
      <c r="AN4" s="55"/>
      <c r="AO4" s="49"/>
      <c r="AP4" s="49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123"/>
      <c r="BE4" s="123"/>
      <c r="BF4" s="128"/>
      <c r="BG4" s="128"/>
      <c r="BH4" s="128"/>
      <c r="BI4" s="66"/>
      <c r="BJ4" s="66"/>
      <c r="BK4" s="66"/>
      <c r="BL4" s="66"/>
      <c r="BM4" s="66"/>
      <c r="BN4" s="66"/>
      <c r="BO4" s="66"/>
      <c r="BP4" s="66"/>
      <c r="BQ4" s="66"/>
      <c r="BR4" s="66"/>
      <c r="BS4" s="66"/>
      <c r="BT4" s="66"/>
      <c r="BU4" s="66"/>
      <c r="BV4" s="66"/>
      <c r="BW4" s="66"/>
      <c r="BX4" s="66"/>
      <c r="BY4" s="66"/>
      <c r="BZ4" s="66"/>
      <c r="CA4" s="66"/>
      <c r="CB4" s="66"/>
      <c r="CC4" s="66"/>
      <c r="CD4" s="66"/>
      <c r="CE4" s="66"/>
      <c r="CF4" s="66"/>
      <c r="CG4" s="66"/>
      <c r="CH4" s="66"/>
      <c r="CI4" s="66"/>
      <c r="CJ4" s="66"/>
      <c r="CK4" s="66"/>
      <c r="CL4" s="66"/>
      <c r="CM4" s="66"/>
      <c r="CN4" s="66"/>
      <c r="CO4" s="66"/>
      <c r="CP4" s="66"/>
      <c r="CQ4" s="66"/>
      <c r="CR4" s="66"/>
      <c r="CS4" s="66"/>
      <c r="CT4" s="66"/>
      <c r="CU4" s="66"/>
      <c r="CV4" s="66"/>
      <c r="CW4" s="66"/>
      <c r="CX4" s="66"/>
      <c r="CY4" s="66"/>
      <c r="CZ4" s="66"/>
      <c r="DA4" s="66"/>
      <c r="DB4" s="66"/>
      <c r="DC4" s="66"/>
      <c r="DD4" s="66"/>
      <c r="DE4" s="66"/>
      <c r="DF4" s="66"/>
      <c r="DG4" s="66"/>
      <c r="DH4" s="66"/>
      <c r="DI4" s="66"/>
      <c r="DJ4" s="66"/>
      <c r="DK4" s="66"/>
      <c r="DL4" s="66"/>
      <c r="DM4" s="66"/>
      <c r="DN4" s="66"/>
      <c r="DO4" s="66"/>
      <c r="DP4" s="66"/>
      <c r="DQ4" s="66"/>
      <c r="DR4" s="66"/>
      <c r="DS4" s="66"/>
      <c r="DT4" s="66"/>
      <c r="DU4" s="66"/>
      <c r="DV4" s="66"/>
      <c r="DW4" s="66"/>
      <c r="DX4" s="66"/>
      <c r="DY4" s="66"/>
      <c r="DZ4" s="66"/>
      <c r="EA4" s="66"/>
      <c r="EB4" s="66"/>
      <c r="EC4" s="66"/>
      <c r="ED4" s="66"/>
      <c r="EE4" s="66"/>
      <c r="EF4" s="66"/>
      <c r="EG4" s="66"/>
      <c r="EH4" s="66"/>
      <c r="EI4" s="66"/>
      <c r="EJ4" s="66"/>
      <c r="EK4" s="66"/>
      <c r="EL4" s="66"/>
      <c r="EM4" s="66"/>
      <c r="EN4" s="66"/>
      <c r="EO4" s="66"/>
      <c r="EP4" s="66"/>
      <c r="EQ4" s="66"/>
      <c r="ER4" s="66"/>
      <c r="ES4" s="66"/>
      <c r="ET4" s="66"/>
      <c r="EU4" s="66"/>
      <c r="EV4" s="66"/>
      <c r="EW4" s="66"/>
      <c r="EX4" s="66"/>
      <c r="EY4" s="66"/>
      <c r="EZ4" s="66"/>
      <c r="FA4" s="66"/>
      <c r="FB4" s="66"/>
      <c r="FC4" s="66"/>
      <c r="FD4" s="66"/>
      <c r="FE4" s="66"/>
      <c r="FF4" s="66"/>
      <c r="FG4" s="66"/>
      <c r="FH4" s="66"/>
      <c r="FI4" s="66"/>
      <c r="FJ4" s="66"/>
      <c r="FK4" s="66"/>
      <c r="FL4" s="66"/>
      <c r="FM4" s="66"/>
      <c r="FN4" s="66"/>
      <c r="FO4" s="66"/>
      <c r="FP4" s="66"/>
      <c r="FQ4" s="66"/>
      <c r="FR4" s="66"/>
      <c r="FS4" s="66"/>
      <c r="FT4" s="66"/>
      <c r="FU4" s="66"/>
      <c r="FV4" s="66"/>
      <c r="FW4" s="66"/>
      <c r="FX4" s="66"/>
      <c r="FY4" s="59"/>
      <c r="FZ4" s="59"/>
      <c r="GA4" s="59"/>
      <c r="GB4" s="59"/>
      <c r="GC4" s="59"/>
      <c r="GD4" s="59"/>
      <c r="GE4" s="59"/>
      <c r="GF4" s="59"/>
      <c r="GG4" s="59"/>
      <c r="GH4" s="59"/>
      <c r="GI4" s="59"/>
      <c r="GJ4" s="59"/>
      <c r="GK4" s="59"/>
      <c r="GL4" s="59"/>
      <c r="GM4" s="59"/>
      <c r="GN4" s="59"/>
    </row>
    <row r="5" spans="1:196" s="60" customFormat="1" ht="15" customHeight="1" x14ac:dyDescent="0.2">
      <c r="A5" s="98" t="str">
        <f>IF(A4="Sim",VLOOKUP($B$1,$A$10:$AI$5488,31),"")</f>
        <v/>
      </c>
      <c r="B5" s="67" t="s">
        <v>7</v>
      </c>
      <c r="C5" s="67" t="s">
        <v>8</v>
      </c>
      <c r="D5" s="67" t="s">
        <v>8</v>
      </c>
      <c r="E5" s="67" t="s">
        <v>8</v>
      </c>
      <c r="F5" s="49" t="s">
        <v>9</v>
      </c>
      <c r="G5" s="49" t="s">
        <v>9</v>
      </c>
      <c r="H5" s="55" t="s">
        <v>9</v>
      </c>
      <c r="I5" s="55" t="s">
        <v>9</v>
      </c>
      <c r="J5" s="55" t="s">
        <v>9</v>
      </c>
      <c r="K5" s="68" t="s">
        <v>10</v>
      </c>
      <c r="L5" s="55" t="s">
        <v>9</v>
      </c>
      <c r="M5" s="55" t="s">
        <v>9</v>
      </c>
      <c r="N5" s="55" t="s">
        <v>9</v>
      </c>
      <c r="O5" s="55" t="s">
        <v>9</v>
      </c>
      <c r="P5" s="55" t="s">
        <v>9</v>
      </c>
      <c r="Q5" s="55" t="s">
        <v>9</v>
      </c>
      <c r="R5" s="55" t="s">
        <v>9</v>
      </c>
      <c r="S5" s="67" t="s">
        <v>8</v>
      </c>
      <c r="T5" s="67" t="s">
        <v>11</v>
      </c>
      <c r="U5" s="67" t="s">
        <v>11</v>
      </c>
      <c r="V5" s="67" t="s">
        <v>8</v>
      </c>
      <c r="W5" s="69" t="s">
        <v>12</v>
      </c>
      <c r="X5" s="70" t="s">
        <v>8</v>
      </c>
      <c r="Y5" s="71" t="s">
        <v>8</v>
      </c>
      <c r="Z5" s="67" t="s">
        <v>8</v>
      </c>
      <c r="AA5" s="72" t="s">
        <v>13</v>
      </c>
      <c r="AB5" s="73" t="s">
        <v>13</v>
      </c>
      <c r="AC5" s="73" t="s">
        <v>13</v>
      </c>
      <c r="AD5" s="73" t="s">
        <v>13</v>
      </c>
      <c r="AE5" s="67" t="s">
        <v>8</v>
      </c>
      <c r="AF5" s="67" t="s">
        <v>8</v>
      </c>
      <c r="AG5" s="49" t="s">
        <v>14</v>
      </c>
      <c r="AH5" s="74" t="s">
        <v>15</v>
      </c>
      <c r="AI5" s="55" t="s">
        <v>15</v>
      </c>
      <c r="AJ5" s="55"/>
      <c r="AK5" s="55"/>
      <c r="AL5" s="55">
        <v>1</v>
      </c>
      <c r="AM5" s="55">
        <f>AL5+1</f>
        <v>2</v>
      </c>
      <c r="AN5" s="55">
        <f t="shared" ref="AN5:AZ5" si="0">AM5+1</f>
        <v>3</v>
      </c>
      <c r="AO5" s="55">
        <f t="shared" si="0"/>
        <v>4</v>
      </c>
      <c r="AP5" s="55">
        <f t="shared" si="0"/>
        <v>5</v>
      </c>
      <c r="AQ5" s="55">
        <f t="shared" si="0"/>
        <v>6</v>
      </c>
      <c r="AR5" s="55">
        <f t="shared" si="0"/>
        <v>7</v>
      </c>
      <c r="AS5" s="55">
        <f t="shared" si="0"/>
        <v>8</v>
      </c>
      <c r="AT5" s="55">
        <f t="shared" si="0"/>
        <v>9</v>
      </c>
      <c r="AU5" s="55">
        <f t="shared" si="0"/>
        <v>10</v>
      </c>
      <c r="AV5" s="55">
        <f t="shared" si="0"/>
        <v>11</v>
      </c>
      <c r="AW5" s="55">
        <f t="shared" si="0"/>
        <v>12</v>
      </c>
      <c r="AX5" s="55">
        <f t="shared" si="0"/>
        <v>13</v>
      </c>
      <c r="AY5" s="55">
        <f t="shared" si="0"/>
        <v>14</v>
      </c>
      <c r="AZ5" s="55">
        <f t="shared" si="0"/>
        <v>15</v>
      </c>
      <c r="BA5" s="55"/>
      <c r="BB5" s="55"/>
      <c r="BC5" s="55"/>
      <c r="BD5" s="123"/>
      <c r="BE5" s="123"/>
      <c r="BF5" s="128"/>
      <c r="BG5" s="128"/>
      <c r="BH5" s="128"/>
      <c r="BI5" s="59"/>
      <c r="BJ5" s="59"/>
      <c r="BK5" s="59"/>
      <c r="BL5" s="59"/>
      <c r="BM5" s="59"/>
      <c r="BN5" s="59"/>
      <c r="BO5" s="59"/>
      <c r="BP5" s="59"/>
      <c r="BQ5" s="59"/>
      <c r="BR5" s="59"/>
      <c r="BS5" s="59"/>
      <c r="BT5" s="59"/>
      <c r="BU5" s="59"/>
      <c r="BV5" s="59"/>
      <c r="BW5" s="59"/>
      <c r="BX5" s="59"/>
      <c r="BY5" s="59"/>
      <c r="BZ5" s="59"/>
      <c r="CA5" s="59"/>
      <c r="CB5" s="59"/>
      <c r="CC5" s="59"/>
      <c r="CD5" s="59"/>
      <c r="CE5" s="59"/>
      <c r="CF5" s="59"/>
      <c r="CG5" s="59"/>
      <c r="CH5" s="59"/>
      <c r="CI5" s="59"/>
      <c r="CJ5" s="59"/>
      <c r="CK5" s="59"/>
      <c r="CL5" s="59"/>
      <c r="CM5" s="59"/>
      <c r="CN5" s="59"/>
      <c r="CO5" s="59"/>
      <c r="CP5" s="59"/>
      <c r="CQ5" s="59"/>
      <c r="CR5" s="59"/>
      <c r="CS5" s="59"/>
      <c r="CT5" s="59"/>
      <c r="CU5" s="59"/>
      <c r="CV5" s="59"/>
      <c r="CW5" s="59"/>
      <c r="CX5" s="59"/>
      <c r="CY5" s="59"/>
      <c r="CZ5" s="59"/>
      <c r="DA5" s="59"/>
      <c r="DB5" s="59"/>
      <c r="DC5" s="59"/>
      <c r="DD5" s="59"/>
      <c r="DE5" s="59"/>
      <c r="DF5" s="59"/>
      <c r="DG5" s="59"/>
      <c r="DH5" s="59"/>
      <c r="DI5" s="59"/>
      <c r="DJ5" s="59"/>
      <c r="DK5" s="59"/>
      <c r="DL5" s="59"/>
      <c r="DM5" s="59"/>
      <c r="DN5" s="59"/>
      <c r="DO5" s="59"/>
      <c r="DP5" s="59"/>
      <c r="DQ5" s="59"/>
      <c r="DR5" s="59"/>
      <c r="DS5" s="59"/>
      <c r="DT5" s="59"/>
      <c r="DU5" s="59"/>
      <c r="DV5" s="59"/>
      <c r="DW5" s="59"/>
      <c r="DX5" s="59"/>
      <c r="DY5" s="59"/>
      <c r="DZ5" s="59"/>
      <c r="EA5" s="59"/>
      <c r="EB5" s="59"/>
      <c r="EC5" s="59"/>
      <c r="ED5" s="59"/>
      <c r="EE5" s="59"/>
      <c r="EF5" s="59"/>
      <c r="EG5" s="59"/>
      <c r="EH5" s="59"/>
      <c r="EI5" s="59"/>
      <c r="EJ5" s="59"/>
      <c r="EK5" s="59"/>
      <c r="EL5" s="59"/>
      <c r="EM5" s="59"/>
      <c r="EN5" s="59"/>
      <c r="EO5" s="59"/>
      <c r="EP5" s="59"/>
      <c r="EQ5" s="59"/>
      <c r="ER5" s="59"/>
      <c r="ES5" s="59"/>
      <c r="ET5" s="59"/>
      <c r="EU5" s="59"/>
      <c r="EV5" s="59"/>
      <c r="EW5" s="59"/>
      <c r="EX5" s="59"/>
      <c r="EY5" s="59"/>
      <c r="EZ5" s="59"/>
      <c r="FA5" s="59"/>
      <c r="FB5" s="59"/>
      <c r="FC5" s="59"/>
      <c r="FD5" s="59"/>
      <c r="FE5" s="59"/>
      <c r="FF5" s="59"/>
      <c r="FG5" s="59"/>
      <c r="FH5" s="59"/>
      <c r="FI5" s="59"/>
      <c r="FJ5" s="59"/>
      <c r="FK5" s="59"/>
      <c r="FL5" s="59"/>
      <c r="FM5" s="59"/>
      <c r="FN5" s="59"/>
      <c r="FO5" s="59"/>
      <c r="FP5" s="59"/>
      <c r="FQ5" s="59"/>
      <c r="FR5" s="59"/>
      <c r="FS5" s="59"/>
      <c r="FT5" s="59"/>
      <c r="FU5" s="59"/>
      <c r="FV5" s="59"/>
      <c r="FW5" s="59"/>
      <c r="FX5" s="59"/>
      <c r="FY5" s="59"/>
      <c r="FZ5" s="59"/>
      <c r="GA5" s="59"/>
      <c r="GB5" s="59"/>
      <c r="GC5" s="59"/>
      <c r="GD5" s="59"/>
      <c r="GE5" s="59"/>
      <c r="GF5" s="59"/>
      <c r="GG5" s="59"/>
      <c r="GH5" s="59"/>
      <c r="GI5" s="59"/>
      <c r="GJ5" s="59"/>
      <c r="GK5" s="59"/>
      <c r="GL5" s="59"/>
      <c r="GM5" s="59"/>
      <c r="GN5" s="59"/>
    </row>
    <row r="6" spans="1:196" s="60" customFormat="1" ht="15" customHeight="1" x14ac:dyDescent="0.2">
      <c r="A6" s="98" t="str">
        <f>IF(A5="Sim",VLOOKUP($B$1,$A$10:$AI$5488,26),"")</f>
        <v/>
      </c>
      <c r="B6" s="200" t="s">
        <v>135</v>
      </c>
      <c r="C6" s="67" t="s">
        <v>16</v>
      </c>
      <c r="D6" s="67" t="s">
        <v>16</v>
      </c>
      <c r="E6" s="67" t="s">
        <v>16</v>
      </c>
      <c r="F6" s="49" t="s">
        <v>17</v>
      </c>
      <c r="G6" s="49" t="s">
        <v>17</v>
      </c>
      <c r="H6" s="75" t="s">
        <v>18</v>
      </c>
      <c r="I6" s="75" t="s">
        <v>18</v>
      </c>
      <c r="J6" s="76" t="s">
        <v>19</v>
      </c>
      <c r="K6" s="68" t="s">
        <v>20</v>
      </c>
      <c r="L6" s="55" t="s">
        <v>63</v>
      </c>
      <c r="M6" s="55" t="s">
        <v>63</v>
      </c>
      <c r="N6" s="55" t="s">
        <v>21</v>
      </c>
      <c r="O6" s="77" t="s">
        <v>21</v>
      </c>
      <c r="P6" s="77" t="s">
        <v>21</v>
      </c>
      <c r="Q6" s="67" t="s">
        <v>21</v>
      </c>
      <c r="R6" s="67" t="s">
        <v>21</v>
      </c>
      <c r="S6" s="67" t="s">
        <v>16</v>
      </c>
      <c r="T6" s="67" t="s">
        <v>22</v>
      </c>
      <c r="U6" s="67" t="s">
        <v>22</v>
      </c>
      <c r="V6" s="67" t="s">
        <v>16</v>
      </c>
      <c r="W6" s="69" t="s">
        <v>23</v>
      </c>
      <c r="X6" s="70" t="s">
        <v>14</v>
      </c>
      <c r="Y6" s="71" t="s">
        <v>14</v>
      </c>
      <c r="Z6" s="67" t="s">
        <v>14</v>
      </c>
      <c r="AA6" s="68" t="s">
        <v>24</v>
      </c>
      <c r="AB6" s="55" t="s">
        <v>25</v>
      </c>
      <c r="AC6" s="55" t="s">
        <v>26</v>
      </c>
      <c r="AD6" s="55" t="s">
        <v>21</v>
      </c>
      <c r="AE6" s="67" t="s">
        <v>13</v>
      </c>
      <c r="AF6" s="67" t="s">
        <v>13</v>
      </c>
      <c r="AG6" s="49" t="s">
        <v>27</v>
      </c>
      <c r="AH6" s="74" t="s">
        <v>28</v>
      </c>
      <c r="AI6" s="55" t="s">
        <v>28</v>
      </c>
      <c r="AJ6" s="55"/>
      <c r="AK6" s="55"/>
      <c r="AL6" s="61"/>
      <c r="AM6" s="55"/>
      <c r="AN6" s="55"/>
      <c r="AO6" s="49"/>
      <c r="AP6" s="49"/>
      <c r="AQ6" s="68"/>
      <c r="AR6" s="68"/>
      <c r="AS6" s="68"/>
      <c r="AT6" s="68" t="s">
        <v>131</v>
      </c>
      <c r="AU6" s="68"/>
      <c r="AV6" s="68"/>
      <c r="AW6" s="55"/>
      <c r="AX6" s="55"/>
      <c r="AY6" s="55"/>
      <c r="AZ6" s="55"/>
      <c r="BA6" s="55"/>
      <c r="BB6" s="55"/>
      <c r="BC6" s="55"/>
      <c r="BD6" s="123"/>
      <c r="BE6" s="123"/>
      <c r="BF6" s="128"/>
      <c r="BG6" s="128"/>
      <c r="BH6" s="128"/>
      <c r="BI6" s="59"/>
      <c r="BJ6" s="59"/>
      <c r="BK6" s="59"/>
      <c r="BL6" s="59"/>
      <c r="BM6" s="59"/>
      <c r="BN6" s="59"/>
      <c r="BO6" s="59"/>
      <c r="BP6" s="59"/>
      <c r="BQ6" s="59"/>
      <c r="BR6" s="59"/>
      <c r="BS6" s="59"/>
      <c r="BT6" s="59"/>
      <c r="BU6" s="59"/>
      <c r="BV6" s="59"/>
      <c r="BW6" s="59"/>
      <c r="BX6" s="59"/>
      <c r="BY6" s="59"/>
      <c r="BZ6" s="59"/>
      <c r="CA6" s="59"/>
      <c r="CB6" s="59"/>
      <c r="CC6" s="59"/>
      <c r="CD6" s="59"/>
      <c r="CE6" s="59"/>
      <c r="CF6" s="59"/>
      <c r="CG6" s="59"/>
      <c r="CH6" s="59"/>
      <c r="CI6" s="59"/>
      <c r="CJ6" s="59"/>
      <c r="CK6" s="59"/>
      <c r="CL6" s="59"/>
      <c r="CM6" s="59"/>
      <c r="CN6" s="59"/>
      <c r="CO6" s="59"/>
      <c r="CP6" s="59"/>
      <c r="CQ6" s="59"/>
      <c r="CR6" s="59"/>
      <c r="CS6" s="59"/>
      <c r="CT6" s="59"/>
      <c r="CU6" s="59"/>
      <c r="CV6" s="59"/>
      <c r="CW6" s="59"/>
      <c r="CX6" s="59"/>
      <c r="CY6" s="59"/>
      <c r="CZ6" s="59"/>
      <c r="DA6" s="59"/>
      <c r="DB6" s="59"/>
      <c r="DC6" s="59"/>
      <c r="DD6" s="59"/>
      <c r="DE6" s="59"/>
      <c r="DF6" s="59"/>
      <c r="DG6" s="59"/>
      <c r="DH6" s="59"/>
      <c r="DI6" s="59"/>
      <c r="DJ6" s="59"/>
      <c r="DK6" s="59"/>
      <c r="DL6" s="59"/>
      <c r="DM6" s="59"/>
      <c r="DN6" s="59"/>
      <c r="DO6" s="59"/>
      <c r="DP6" s="59"/>
      <c r="DQ6" s="59"/>
      <c r="DR6" s="59"/>
      <c r="DS6" s="59"/>
      <c r="DT6" s="59"/>
      <c r="DU6" s="59"/>
      <c r="DV6" s="59"/>
      <c r="DW6" s="59"/>
      <c r="DX6" s="59"/>
      <c r="DY6" s="59"/>
      <c r="DZ6" s="59"/>
      <c r="EA6" s="59"/>
      <c r="EB6" s="59"/>
      <c r="EC6" s="59"/>
      <c r="ED6" s="59"/>
      <c r="EE6" s="59"/>
      <c r="EF6" s="59"/>
      <c r="EG6" s="59"/>
      <c r="EH6" s="59"/>
      <c r="EI6" s="59"/>
      <c r="EJ6" s="59"/>
      <c r="EK6" s="59"/>
      <c r="EL6" s="59"/>
      <c r="EM6" s="59"/>
      <c r="EN6" s="59"/>
      <c r="EO6" s="59"/>
      <c r="EP6" s="59"/>
      <c r="EQ6" s="59"/>
      <c r="ER6" s="59"/>
      <c r="ES6" s="59"/>
      <c r="ET6" s="59"/>
      <c r="EU6" s="59"/>
      <c r="EV6" s="59"/>
      <c r="EW6" s="59"/>
      <c r="EX6" s="59"/>
      <c r="EY6" s="59"/>
      <c r="EZ6" s="59"/>
      <c r="FA6" s="59"/>
      <c r="FB6" s="59"/>
      <c r="FC6" s="59"/>
      <c r="FD6" s="59"/>
      <c r="FE6" s="59"/>
      <c r="FF6" s="59"/>
      <c r="FG6" s="59"/>
      <c r="FH6" s="59"/>
      <c r="FI6" s="59"/>
      <c r="FJ6" s="59"/>
      <c r="FK6" s="59"/>
      <c r="FL6" s="59"/>
      <c r="FM6" s="59"/>
      <c r="FN6" s="59"/>
      <c r="FO6" s="59"/>
      <c r="FP6" s="59"/>
      <c r="FQ6" s="59"/>
      <c r="FR6" s="59"/>
      <c r="FS6" s="59"/>
      <c r="FT6" s="59"/>
      <c r="FU6" s="59"/>
      <c r="FV6" s="59"/>
      <c r="FW6" s="59"/>
      <c r="FX6" s="59"/>
      <c r="FY6" s="59"/>
      <c r="FZ6" s="59"/>
      <c r="GA6" s="59"/>
      <c r="GB6" s="59"/>
      <c r="GC6" s="59"/>
      <c r="GD6" s="59"/>
      <c r="GE6" s="59"/>
      <c r="GF6" s="59"/>
      <c r="GG6" s="59"/>
      <c r="GH6" s="59"/>
      <c r="GI6" s="59"/>
      <c r="GJ6" s="59"/>
      <c r="GK6" s="59"/>
      <c r="GL6" s="59"/>
      <c r="GM6" s="59"/>
      <c r="GN6" s="59"/>
    </row>
    <row r="7" spans="1:196" s="60" customFormat="1" ht="15" customHeight="1" x14ac:dyDescent="0.25">
      <c r="A7" s="94"/>
      <c r="B7" s="67" t="s">
        <v>133</v>
      </c>
      <c r="C7" s="67"/>
      <c r="D7" s="67" t="s">
        <v>12</v>
      </c>
      <c r="E7" s="67" t="s">
        <v>12</v>
      </c>
      <c r="F7" s="49" t="s">
        <v>29</v>
      </c>
      <c r="G7" s="49" t="s">
        <v>29</v>
      </c>
      <c r="H7" s="61" t="s">
        <v>30</v>
      </c>
      <c r="I7" s="61" t="s">
        <v>30</v>
      </c>
      <c r="J7" s="76" t="s">
        <v>31</v>
      </c>
      <c r="K7" s="68" t="s">
        <v>32</v>
      </c>
      <c r="L7" s="55" t="s">
        <v>33</v>
      </c>
      <c r="M7" s="55" t="s">
        <v>34</v>
      </c>
      <c r="N7" s="55" t="s">
        <v>35</v>
      </c>
      <c r="O7" s="77" t="s">
        <v>36</v>
      </c>
      <c r="P7" s="55" t="s">
        <v>35</v>
      </c>
      <c r="Q7" s="67" t="s">
        <v>35</v>
      </c>
      <c r="R7" s="67" t="s">
        <v>35</v>
      </c>
      <c r="S7" s="67" t="s">
        <v>37</v>
      </c>
      <c r="T7" s="67" t="s">
        <v>38</v>
      </c>
      <c r="U7" s="67" t="s">
        <v>38</v>
      </c>
      <c r="V7" s="67" t="s">
        <v>39</v>
      </c>
      <c r="W7" s="69"/>
      <c r="X7" s="69" t="s">
        <v>40</v>
      </c>
      <c r="Y7" s="71"/>
      <c r="Z7" s="67" t="s">
        <v>37</v>
      </c>
      <c r="AA7" s="68" t="s">
        <v>41</v>
      </c>
      <c r="AB7" s="55"/>
      <c r="AC7" s="55" t="s">
        <v>25</v>
      </c>
      <c r="AD7" s="55" t="s">
        <v>42</v>
      </c>
      <c r="AE7" s="67" t="s">
        <v>43</v>
      </c>
      <c r="AF7" s="67" t="s">
        <v>44</v>
      </c>
      <c r="AG7" s="49" t="s">
        <v>43</v>
      </c>
      <c r="AH7" s="74" t="s">
        <v>45</v>
      </c>
      <c r="AI7" s="55" t="s">
        <v>6</v>
      </c>
      <c r="AJ7" s="55"/>
      <c r="AK7" s="55"/>
      <c r="AL7" s="55"/>
      <c r="AM7" s="55"/>
      <c r="AN7" s="55"/>
      <c r="AO7" s="55"/>
      <c r="AP7" s="55"/>
      <c r="AQ7" s="55"/>
      <c r="AR7" s="55"/>
      <c r="AS7" s="55"/>
      <c r="AT7" s="219">
        <v>46047</v>
      </c>
      <c r="AU7" s="55"/>
      <c r="AV7" s="55"/>
      <c r="AW7" s="55"/>
      <c r="AX7" s="55"/>
      <c r="AY7" s="55"/>
      <c r="AZ7" s="55"/>
      <c r="BA7" s="55"/>
      <c r="BB7" s="55"/>
      <c r="BC7" s="55"/>
      <c r="BD7" s="123"/>
      <c r="BE7" s="123"/>
      <c r="BF7" s="128"/>
      <c r="BG7" s="128"/>
      <c r="BH7" s="128"/>
      <c r="BI7" s="59"/>
      <c r="BJ7" s="59"/>
      <c r="BK7" s="59"/>
      <c r="BL7" s="59"/>
      <c r="BM7" s="59"/>
      <c r="BN7" s="59"/>
      <c r="BO7" s="59"/>
      <c r="BP7" s="59"/>
      <c r="BQ7" s="59"/>
      <c r="BR7" s="59"/>
      <c r="BS7" s="59"/>
      <c r="BT7" s="59"/>
      <c r="BU7" s="59"/>
      <c r="BV7" s="59"/>
      <c r="BW7" s="59"/>
      <c r="BX7" s="59"/>
      <c r="BY7" s="59"/>
      <c r="BZ7" s="59"/>
      <c r="CA7" s="59"/>
      <c r="CB7" s="59"/>
      <c r="CC7" s="59"/>
      <c r="CD7" s="59"/>
      <c r="CE7" s="59"/>
      <c r="CF7" s="59"/>
      <c r="CG7" s="59"/>
      <c r="CH7" s="59"/>
      <c r="CI7" s="59"/>
      <c r="CJ7" s="59"/>
      <c r="CK7" s="59"/>
      <c r="CL7" s="59"/>
      <c r="CM7" s="59"/>
      <c r="CN7" s="59"/>
      <c r="CO7" s="59"/>
      <c r="CP7" s="59"/>
      <c r="CQ7" s="59"/>
      <c r="CR7" s="59"/>
      <c r="CS7" s="59"/>
      <c r="CT7" s="59"/>
      <c r="CU7" s="59"/>
      <c r="CV7" s="59"/>
      <c r="CW7" s="59"/>
      <c r="CX7" s="59"/>
      <c r="CY7" s="59"/>
      <c r="CZ7" s="59"/>
      <c r="DA7" s="59"/>
      <c r="DB7" s="59"/>
      <c r="DC7" s="59"/>
      <c r="DD7" s="59"/>
      <c r="DE7" s="59"/>
      <c r="DF7" s="59"/>
      <c r="DG7" s="59"/>
      <c r="DH7" s="59"/>
      <c r="DI7" s="59"/>
      <c r="DJ7" s="59"/>
      <c r="DK7" s="59"/>
      <c r="DL7" s="59"/>
      <c r="DM7" s="59"/>
      <c r="DN7" s="59"/>
      <c r="DO7" s="59"/>
      <c r="DP7" s="59"/>
      <c r="DQ7" s="59"/>
      <c r="DR7" s="59"/>
      <c r="DS7" s="59"/>
      <c r="DT7" s="59"/>
      <c r="DU7" s="59"/>
      <c r="DV7" s="59"/>
      <c r="DW7" s="59"/>
      <c r="DX7" s="59"/>
      <c r="DY7" s="59"/>
      <c r="DZ7" s="59"/>
      <c r="EA7" s="59"/>
      <c r="EB7" s="59"/>
      <c r="EC7" s="59"/>
      <c r="ED7" s="59"/>
      <c r="EE7" s="59"/>
      <c r="EF7" s="59"/>
      <c r="EG7" s="59"/>
      <c r="EH7" s="59"/>
      <c r="EI7" s="59"/>
      <c r="EJ7" s="59"/>
      <c r="EK7" s="59"/>
      <c r="EL7" s="59"/>
      <c r="EM7" s="59"/>
      <c r="EN7" s="59"/>
      <c r="EO7" s="59"/>
      <c r="EP7" s="59"/>
      <c r="EQ7" s="59"/>
      <c r="ER7" s="59"/>
      <c r="ES7" s="59"/>
      <c r="ET7" s="59"/>
      <c r="EU7" s="59"/>
      <c r="EV7" s="59"/>
      <c r="EW7" s="59"/>
      <c r="EX7" s="59"/>
      <c r="EY7" s="59"/>
      <c r="EZ7" s="59"/>
      <c r="FA7" s="59"/>
      <c r="FB7" s="59"/>
      <c r="FC7" s="59"/>
      <c r="FD7" s="59"/>
      <c r="FE7" s="59"/>
      <c r="FF7" s="59"/>
      <c r="FG7" s="59"/>
      <c r="FH7" s="59"/>
      <c r="FI7" s="59"/>
      <c r="FJ7" s="59"/>
      <c r="FK7" s="59"/>
      <c r="FL7" s="59"/>
      <c r="FM7" s="59"/>
      <c r="FN7" s="59"/>
      <c r="FO7" s="59"/>
      <c r="FP7" s="59"/>
      <c r="FQ7" s="59"/>
      <c r="FR7" s="59"/>
      <c r="FS7" s="59"/>
      <c r="FT7" s="59"/>
      <c r="FU7" s="59"/>
      <c r="FV7" s="59"/>
      <c r="FW7" s="59"/>
      <c r="FX7" s="59"/>
      <c r="FY7" s="59"/>
      <c r="FZ7" s="59"/>
      <c r="GA7" s="59"/>
      <c r="GB7" s="59"/>
      <c r="GC7" s="59"/>
      <c r="GD7" s="59"/>
      <c r="GE7" s="59"/>
      <c r="GF7" s="59"/>
      <c r="GG7" s="59"/>
      <c r="GH7" s="59"/>
      <c r="GI7" s="59"/>
      <c r="GJ7" s="59"/>
      <c r="GK7" s="59"/>
      <c r="GL7" s="59"/>
      <c r="GM7" s="59"/>
      <c r="GN7" s="59"/>
    </row>
    <row r="8" spans="1:196" s="60" customFormat="1" ht="15" customHeight="1" x14ac:dyDescent="0.2">
      <c r="A8" s="93" t="s">
        <v>6</v>
      </c>
      <c r="B8" s="67" t="s">
        <v>134</v>
      </c>
      <c r="C8" s="67" t="s">
        <v>46</v>
      </c>
      <c r="D8" s="67" t="s">
        <v>47</v>
      </c>
      <c r="E8" s="67" t="s">
        <v>48</v>
      </c>
      <c r="F8" s="49" t="s">
        <v>49</v>
      </c>
      <c r="G8" s="49" t="s">
        <v>50</v>
      </c>
      <c r="H8" s="49" t="s">
        <v>51</v>
      </c>
      <c r="I8" s="49" t="s">
        <v>52</v>
      </c>
      <c r="J8" s="76"/>
      <c r="K8" s="68"/>
      <c r="L8" s="55"/>
      <c r="M8" s="55"/>
      <c r="N8" s="55" t="s">
        <v>18</v>
      </c>
      <c r="O8" s="55" t="s">
        <v>18</v>
      </c>
      <c r="P8" s="55" t="s">
        <v>53</v>
      </c>
      <c r="Q8" s="67"/>
      <c r="R8" s="67" t="s">
        <v>54</v>
      </c>
      <c r="S8" s="67" t="s">
        <v>55</v>
      </c>
      <c r="T8" s="67" t="s">
        <v>47</v>
      </c>
      <c r="U8" s="67" t="s">
        <v>48</v>
      </c>
      <c r="V8" s="67"/>
      <c r="W8" s="69"/>
      <c r="X8" s="69"/>
      <c r="Y8" s="71" t="s">
        <v>56</v>
      </c>
      <c r="Z8" s="67" t="s">
        <v>57</v>
      </c>
      <c r="AA8" s="68"/>
      <c r="AB8" s="55"/>
      <c r="AC8" s="55"/>
      <c r="AD8" s="55" t="s">
        <v>58</v>
      </c>
      <c r="AE8" s="67"/>
      <c r="AF8" s="67"/>
      <c r="AG8" s="49"/>
      <c r="AH8" s="74" t="s">
        <v>59</v>
      </c>
      <c r="AI8" s="55"/>
      <c r="AJ8" s="55"/>
      <c r="AK8" s="129" t="s">
        <v>60</v>
      </c>
      <c r="AL8" s="130" t="s">
        <v>61</v>
      </c>
      <c r="AM8" s="129" t="s">
        <v>62</v>
      </c>
      <c r="AN8" s="129" t="s">
        <v>63</v>
      </c>
      <c r="AO8" s="131" t="s">
        <v>64</v>
      </c>
      <c r="AP8" s="131" t="s">
        <v>65</v>
      </c>
      <c r="AQ8" s="132" t="s">
        <v>65</v>
      </c>
      <c r="AR8" s="132" t="s">
        <v>10</v>
      </c>
      <c r="AS8" s="132" t="s">
        <v>124</v>
      </c>
      <c r="AT8" s="132" t="s">
        <v>123</v>
      </c>
      <c r="AU8" s="132" t="s">
        <v>127</v>
      </c>
      <c r="AV8" s="132" t="s">
        <v>66</v>
      </c>
      <c r="AW8" s="129" t="s">
        <v>67</v>
      </c>
      <c r="AX8" s="129" t="s">
        <v>68</v>
      </c>
      <c r="AY8" s="129" t="s">
        <v>20</v>
      </c>
      <c r="AZ8" s="129" t="s">
        <v>20</v>
      </c>
      <c r="BA8" s="55"/>
      <c r="BB8" s="139" t="s">
        <v>69</v>
      </c>
      <c r="BC8" s="140"/>
      <c r="BD8" s="141"/>
      <c r="BE8" s="123"/>
      <c r="BF8" s="139" t="s">
        <v>9</v>
      </c>
      <c r="BG8" s="140"/>
      <c r="BH8" s="141"/>
      <c r="BI8" s="59"/>
      <c r="BJ8" s="59"/>
      <c r="BK8" s="59"/>
      <c r="BL8" s="59"/>
      <c r="BM8" s="59"/>
      <c r="BN8" s="59"/>
      <c r="BO8" s="59"/>
      <c r="BP8" s="59"/>
      <c r="BQ8" s="59"/>
      <c r="BR8" s="59"/>
      <c r="BS8" s="59"/>
      <c r="BT8" s="59"/>
      <c r="BU8" s="59"/>
      <c r="BV8" s="59"/>
      <c r="BW8" s="59"/>
      <c r="BX8" s="59"/>
      <c r="BY8" s="59"/>
      <c r="BZ8" s="59"/>
      <c r="CA8" s="59"/>
      <c r="CB8" s="59"/>
      <c r="CC8" s="59"/>
      <c r="CD8" s="59"/>
      <c r="CE8" s="59"/>
      <c r="CF8" s="59"/>
      <c r="CG8" s="59"/>
      <c r="CH8" s="59"/>
      <c r="CI8" s="59"/>
      <c r="CJ8" s="59"/>
      <c r="CK8" s="59"/>
      <c r="CL8" s="59"/>
      <c r="CM8" s="59"/>
      <c r="CN8" s="59"/>
      <c r="CO8" s="59"/>
      <c r="CP8" s="59"/>
      <c r="CQ8" s="59"/>
      <c r="CR8" s="59"/>
      <c r="CS8" s="59"/>
      <c r="CT8" s="59"/>
      <c r="CU8" s="59"/>
      <c r="CV8" s="59"/>
      <c r="CW8" s="59"/>
      <c r="CX8" s="59"/>
      <c r="CY8" s="59"/>
      <c r="CZ8" s="59"/>
      <c r="DA8" s="59"/>
      <c r="DB8" s="59"/>
      <c r="DC8" s="59"/>
      <c r="DD8" s="59"/>
      <c r="DE8" s="59"/>
      <c r="DF8" s="59"/>
      <c r="DG8" s="59"/>
      <c r="DH8" s="59"/>
      <c r="DI8" s="59"/>
      <c r="DJ8" s="59"/>
      <c r="DK8" s="59"/>
      <c r="DL8" s="59"/>
      <c r="DM8" s="59"/>
      <c r="DN8" s="59"/>
      <c r="DO8" s="59"/>
      <c r="DP8" s="59"/>
      <c r="DQ8" s="59"/>
      <c r="DR8" s="59"/>
      <c r="DS8" s="59"/>
      <c r="DT8" s="59"/>
      <c r="DU8" s="59"/>
      <c r="DV8" s="59"/>
      <c r="DW8" s="59"/>
      <c r="DX8" s="59"/>
      <c r="DY8" s="59"/>
      <c r="DZ8" s="59"/>
      <c r="EA8" s="59"/>
      <c r="EB8" s="59"/>
      <c r="EC8" s="59"/>
      <c r="ED8" s="59"/>
      <c r="EE8" s="59"/>
      <c r="EF8" s="59"/>
      <c r="EG8" s="59"/>
      <c r="EH8" s="59"/>
      <c r="EI8" s="59"/>
      <c r="EJ8" s="59"/>
      <c r="EK8" s="59"/>
      <c r="EL8" s="59"/>
      <c r="EM8" s="59"/>
      <c r="EN8" s="59"/>
      <c r="EO8" s="59"/>
      <c r="EP8" s="59"/>
      <c r="EQ8" s="59"/>
      <c r="ER8" s="59"/>
      <c r="ES8" s="59"/>
      <c r="ET8" s="59"/>
      <c r="EU8" s="59"/>
      <c r="EV8" s="59"/>
      <c r="EW8" s="59"/>
      <c r="EX8" s="59"/>
      <c r="EY8" s="59"/>
      <c r="EZ8" s="59"/>
      <c r="FA8" s="59"/>
      <c r="FB8" s="59"/>
      <c r="FC8" s="59"/>
      <c r="FD8" s="59"/>
      <c r="FE8" s="59"/>
      <c r="FF8" s="59"/>
      <c r="FG8" s="59"/>
      <c r="FH8" s="59"/>
      <c r="FI8" s="59"/>
      <c r="FJ8" s="59"/>
      <c r="FK8" s="59"/>
      <c r="FL8" s="59"/>
      <c r="FM8" s="59"/>
      <c r="FN8" s="59"/>
      <c r="FO8" s="59"/>
      <c r="FP8" s="59"/>
      <c r="FQ8" s="59"/>
      <c r="FR8" s="59"/>
      <c r="FS8" s="59"/>
      <c r="FT8" s="59"/>
      <c r="FU8" s="59"/>
      <c r="FV8" s="59"/>
      <c r="FW8" s="59"/>
      <c r="FX8" s="59"/>
      <c r="FY8" s="59"/>
      <c r="FZ8" s="59"/>
      <c r="GA8" s="59"/>
      <c r="GB8" s="59"/>
      <c r="GC8" s="59"/>
      <c r="GD8" s="59"/>
      <c r="GE8" s="59"/>
      <c r="GF8" s="59"/>
      <c r="GG8" s="59"/>
      <c r="GH8" s="59"/>
      <c r="GI8" s="59"/>
      <c r="GJ8" s="59"/>
      <c r="GK8" s="59"/>
      <c r="GL8" s="59"/>
      <c r="GM8" s="59"/>
      <c r="GN8" s="59"/>
    </row>
    <row r="9" spans="1:196" s="90" customFormat="1" ht="15" customHeight="1" x14ac:dyDescent="0.25">
      <c r="A9" s="100">
        <v>44151</v>
      </c>
      <c r="B9" s="78" t="s">
        <v>70</v>
      </c>
      <c r="C9" s="78" t="s">
        <v>70</v>
      </c>
      <c r="D9" s="78"/>
      <c r="E9" s="78"/>
      <c r="F9" s="217">
        <v>44099</v>
      </c>
      <c r="G9" s="217">
        <v>44129</v>
      </c>
      <c r="H9" s="79"/>
      <c r="I9" s="80"/>
      <c r="J9" s="81"/>
      <c r="K9" s="222">
        <v>25</v>
      </c>
      <c r="L9" s="82"/>
      <c r="M9" s="82"/>
      <c r="N9" s="83"/>
      <c r="O9" s="84"/>
      <c r="P9" s="84"/>
      <c r="Q9" s="78"/>
      <c r="R9" s="104">
        <v>1</v>
      </c>
      <c r="S9" s="78" t="s">
        <v>70</v>
      </c>
      <c r="T9" s="78" t="s">
        <v>70</v>
      </c>
      <c r="U9" s="78" t="s">
        <v>70</v>
      </c>
      <c r="V9" s="78" t="s">
        <v>70</v>
      </c>
      <c r="W9" s="85"/>
      <c r="X9" s="86" t="s">
        <v>70</v>
      </c>
      <c r="Y9" s="87" t="s">
        <v>70</v>
      </c>
      <c r="Z9" s="78" t="s">
        <v>70</v>
      </c>
      <c r="AA9" s="82"/>
      <c r="AB9" s="85"/>
      <c r="AC9" s="85"/>
      <c r="AD9" s="86"/>
      <c r="AE9" s="78" t="s">
        <v>70</v>
      </c>
      <c r="AF9" s="78" t="s">
        <v>70</v>
      </c>
      <c r="AG9" s="79" t="s">
        <v>70</v>
      </c>
      <c r="AH9" s="88"/>
      <c r="AI9" s="83"/>
      <c r="AJ9" s="83"/>
      <c r="AK9" s="133"/>
      <c r="AL9" s="134" t="s">
        <v>71</v>
      </c>
      <c r="AM9" s="135" t="s">
        <v>70</v>
      </c>
      <c r="AN9" s="135"/>
      <c r="AO9" s="136">
        <f>AA10</f>
        <v>0.05</v>
      </c>
      <c r="AP9" s="137" t="s">
        <v>70</v>
      </c>
      <c r="AQ9" s="138" t="s">
        <v>72</v>
      </c>
      <c r="AR9" s="138" t="s">
        <v>73</v>
      </c>
      <c r="AS9" s="138" t="s">
        <v>125</v>
      </c>
      <c r="AT9" s="220">
        <v>1</v>
      </c>
      <c r="AU9" s="138" t="s">
        <v>126</v>
      </c>
      <c r="AV9" s="138" t="s">
        <v>74</v>
      </c>
      <c r="AW9" s="135" t="s">
        <v>70</v>
      </c>
      <c r="AX9" s="133"/>
      <c r="AY9" s="135" t="s">
        <v>75</v>
      </c>
      <c r="AZ9" s="135" t="s">
        <v>76</v>
      </c>
      <c r="BA9" s="83"/>
      <c r="BB9" s="142" t="s">
        <v>77</v>
      </c>
      <c r="BC9" s="142" t="s">
        <v>10</v>
      </c>
      <c r="BD9" s="143" t="s">
        <v>78</v>
      </c>
      <c r="BE9" s="123"/>
      <c r="BF9" s="142" t="s">
        <v>10</v>
      </c>
      <c r="BG9" s="142" t="s">
        <v>90</v>
      </c>
      <c r="BH9" s="142" t="s">
        <v>89</v>
      </c>
      <c r="BI9" s="89"/>
      <c r="BJ9" s="89"/>
      <c r="BK9" s="89"/>
      <c r="BL9" s="89"/>
      <c r="BM9" s="89"/>
      <c r="BN9" s="89"/>
      <c r="BO9" s="89"/>
      <c r="BP9" s="89"/>
      <c r="BQ9" s="89"/>
      <c r="BR9" s="89"/>
      <c r="BS9" s="89"/>
      <c r="BT9" s="89"/>
      <c r="BU9" s="89"/>
      <c r="BV9" s="89"/>
      <c r="BW9" s="89"/>
      <c r="BX9" s="89"/>
      <c r="BY9" s="89"/>
      <c r="BZ9" s="89"/>
      <c r="CA9" s="89"/>
      <c r="CB9" s="89"/>
      <c r="CC9" s="89"/>
      <c r="CD9" s="89"/>
      <c r="CE9" s="89"/>
      <c r="CF9" s="89"/>
      <c r="CG9" s="89"/>
      <c r="CH9" s="89"/>
      <c r="CI9" s="89"/>
      <c r="CJ9" s="89"/>
      <c r="CK9" s="89"/>
      <c r="CL9" s="89"/>
      <c r="CM9" s="89"/>
      <c r="CN9" s="89"/>
      <c r="CO9" s="89"/>
      <c r="CP9" s="89"/>
      <c r="CQ9" s="89"/>
      <c r="CR9" s="89"/>
      <c r="CS9" s="89"/>
      <c r="CT9" s="89"/>
      <c r="CU9" s="89"/>
      <c r="CV9" s="89"/>
      <c r="CW9" s="89"/>
      <c r="CX9" s="89"/>
      <c r="CY9" s="89"/>
      <c r="CZ9" s="89"/>
      <c r="DA9" s="89"/>
      <c r="DB9" s="89"/>
      <c r="DC9" s="89"/>
      <c r="DD9" s="89"/>
      <c r="DE9" s="89"/>
      <c r="DF9" s="89"/>
      <c r="DG9" s="89"/>
      <c r="DH9" s="89"/>
      <c r="DI9" s="89"/>
      <c r="DJ9" s="89"/>
      <c r="DK9" s="89"/>
      <c r="DL9" s="89"/>
      <c r="DM9" s="89"/>
      <c r="DN9" s="89"/>
      <c r="DO9" s="89"/>
      <c r="DP9" s="89"/>
      <c r="DQ9" s="89"/>
      <c r="DR9" s="89"/>
      <c r="DS9" s="89"/>
      <c r="DT9" s="89"/>
      <c r="DU9" s="89"/>
      <c r="DV9" s="89"/>
      <c r="DW9" s="89"/>
      <c r="DX9" s="89"/>
      <c r="DY9" s="89"/>
      <c r="DZ9" s="89"/>
      <c r="EA9" s="89"/>
      <c r="EB9" s="89"/>
      <c r="EC9" s="89"/>
      <c r="ED9" s="89"/>
      <c r="EE9" s="89"/>
      <c r="EF9" s="89"/>
      <c r="EG9" s="89"/>
      <c r="EH9" s="89"/>
      <c r="EI9" s="89"/>
      <c r="EJ9" s="89"/>
      <c r="EK9" s="89"/>
      <c r="EL9" s="89"/>
      <c r="EM9" s="89"/>
      <c r="EN9" s="89"/>
      <c r="EO9" s="89"/>
      <c r="EP9" s="89"/>
      <c r="EQ9" s="89"/>
      <c r="ER9" s="89"/>
      <c r="ES9" s="89"/>
      <c r="ET9" s="89"/>
      <c r="EU9" s="89"/>
      <c r="EV9" s="89"/>
      <c r="EW9" s="89"/>
      <c r="EX9" s="89"/>
      <c r="EY9" s="89"/>
      <c r="EZ9" s="89"/>
      <c r="FA9" s="89"/>
      <c r="FB9" s="89"/>
      <c r="FC9" s="89"/>
      <c r="FD9" s="89"/>
      <c r="FE9" s="89"/>
      <c r="FF9" s="89"/>
      <c r="FG9" s="89"/>
      <c r="FH9" s="89"/>
      <c r="FI9" s="89"/>
      <c r="FJ9" s="89"/>
      <c r="FK9" s="89"/>
      <c r="FL9" s="89"/>
      <c r="FM9" s="89"/>
      <c r="FN9" s="89"/>
      <c r="FO9" s="89"/>
      <c r="FP9" s="89"/>
      <c r="FQ9" s="89"/>
      <c r="FR9" s="89"/>
      <c r="FS9" s="89"/>
      <c r="FT9" s="89"/>
      <c r="FU9" s="89"/>
      <c r="FV9" s="89"/>
      <c r="FW9" s="89"/>
      <c r="FX9" s="89"/>
      <c r="FY9" s="89"/>
      <c r="FZ9" s="89"/>
      <c r="GA9" s="89"/>
      <c r="GB9" s="89"/>
      <c r="GC9" s="89"/>
      <c r="GD9" s="89"/>
      <c r="GE9" s="89"/>
      <c r="GF9" s="89"/>
      <c r="GG9" s="89"/>
      <c r="GH9" s="89"/>
      <c r="GI9" s="89"/>
      <c r="GJ9" s="89"/>
      <c r="GK9" s="89"/>
      <c r="GL9" s="89"/>
      <c r="GM9" s="89"/>
      <c r="GN9" s="89"/>
    </row>
    <row r="10" spans="1:196" ht="15" customHeight="1" x14ac:dyDescent="0.25">
      <c r="A10" s="100">
        <v>44151</v>
      </c>
      <c r="B10" s="2">
        <f t="shared" ref="B10:B73" si="1">(V10+AF10)</f>
        <v>1000.03</v>
      </c>
      <c r="C10" s="101">
        <v>1000.03</v>
      </c>
      <c r="D10" s="2">
        <f>VLOOKUP(A10,$AR$13:$AV$312,5)</f>
        <v>168.71720535999987</v>
      </c>
      <c r="E10" s="2">
        <f t="shared" ref="E10:E73" si="2">(C10-D10)</f>
        <v>831.31279464000011</v>
      </c>
      <c r="F10" s="102">
        <f>VLOOKUP(F9,$BF$10:$BH$98,3)</f>
        <v>5391.75</v>
      </c>
      <c r="G10" s="102">
        <f>VLOOKUP(G9,$BF$10:$BH$98,3)</f>
        <v>5438.12</v>
      </c>
      <c r="H10" s="103">
        <v>44075</v>
      </c>
      <c r="I10" s="103">
        <v>44105</v>
      </c>
      <c r="J10" s="17">
        <f t="shared" ref="J10:J73" si="3">(G10/F10)-1</f>
        <v>8.6001761951128852E-3</v>
      </c>
      <c r="K10" s="221">
        <v>44160</v>
      </c>
      <c r="L10" s="180">
        <v>31</v>
      </c>
      <c r="M10" s="1">
        <v>0</v>
      </c>
      <c r="N10" s="2">
        <f t="shared" ref="N10:N73" si="4">TRUNC((G10/F10)^TRUNC((M10/L10),9),8)</f>
        <v>1</v>
      </c>
      <c r="O10" s="11">
        <v>1</v>
      </c>
      <c r="P10" s="11">
        <v>1</v>
      </c>
      <c r="Q10" s="2">
        <f t="shared" ref="Q10:Q19" si="5">TRUNC(((G10/F10)^(M10/L10)),8)</f>
        <v>1</v>
      </c>
      <c r="R10" s="2">
        <v>1</v>
      </c>
      <c r="S10" s="2">
        <f t="shared" ref="S10:S73" si="6">TRUNC(C10*R10,8)</f>
        <v>1000.03</v>
      </c>
      <c r="T10" s="2">
        <f t="shared" ref="T10:T73" si="7">(D10*(R10-1))</f>
        <v>0</v>
      </c>
      <c r="U10" s="2">
        <f t="shared" ref="U10:U73" si="8">(E10*(Q10-1))</f>
        <v>0</v>
      </c>
      <c r="V10" s="2">
        <f t="shared" ref="V10:V73" si="9">(C10+T10+U10)</f>
        <v>1000.03</v>
      </c>
      <c r="W10" s="19">
        <f t="shared" ref="W10:W18" si="10">IF(VLOOKUP(A10,AL$10:AX$312,13)=VLOOKUP(A9,AL$10:AX$312,13),0,VLOOKUP(A10,AL$10:AX$312,13))</f>
        <v>0</v>
      </c>
      <c r="X10" s="2">
        <f t="shared" ref="X10:X73" si="11">IF(W10&gt;0,VLOOKUP(A10,AL$12:AP$312,5),0)</f>
        <v>0</v>
      </c>
      <c r="Y10" s="4">
        <f t="shared" ref="Y10:Y73" si="12">IF(W10&gt;0,VLOOKUP($A10,$AL$10:$AQ$312,6),0)</f>
        <v>0</v>
      </c>
      <c r="Z10" s="2">
        <f t="shared" ref="Z10:Z73" si="13">IF(Y10&gt;0,TRUNC(Y10*S10,8),0)</f>
        <v>0</v>
      </c>
      <c r="AA10" s="150">
        <v>0.05</v>
      </c>
      <c r="AB10" s="19">
        <f t="shared" ref="AB10:AB73" si="14">M10</f>
        <v>0</v>
      </c>
      <c r="AC10" s="179">
        <v>31</v>
      </c>
      <c r="AD10" s="11">
        <f>ROUND((1+AA10)^(30/360)^(AB10/AC10),9)</f>
        <v>1</v>
      </c>
      <c r="AE10" s="2">
        <f t="shared" ref="AE10:AE73" si="15">TRUNC((S10*(AD10-1)),8)</f>
        <v>0</v>
      </c>
      <c r="AF10" s="2">
        <f t="shared" ref="AF10:AF73" si="16">TRUNC((V10*(AD10-1)),8)</f>
        <v>0</v>
      </c>
      <c r="AG10" s="2">
        <f t="shared" ref="AG10:AG73" si="17">IF(Z10&gt;0,Z10+AE10,0)</f>
        <v>0</v>
      </c>
      <c r="AH10" s="181" t="s">
        <v>129</v>
      </c>
      <c r="AI10" s="182">
        <v>44160</v>
      </c>
      <c r="AJ10" s="10"/>
      <c r="AK10" s="160"/>
      <c r="AL10" s="156"/>
      <c r="AM10" s="162"/>
      <c r="AN10" s="166"/>
      <c r="AO10" s="167" t="s">
        <v>80</v>
      </c>
      <c r="AP10" s="167" t="s">
        <v>80</v>
      </c>
      <c r="AQ10" s="168" t="s">
        <v>80</v>
      </c>
      <c r="AR10" s="168"/>
      <c r="AS10" s="168"/>
      <c r="AT10" s="168"/>
      <c r="AU10" s="168"/>
      <c r="AV10" s="168"/>
      <c r="AW10" s="155" t="s">
        <v>80</v>
      </c>
      <c r="AX10" s="169" t="s">
        <v>80</v>
      </c>
      <c r="AY10" s="169" t="s">
        <v>80</v>
      </c>
      <c r="AZ10" s="169" t="s">
        <v>80</v>
      </c>
      <c r="BA10" s="20"/>
      <c r="BB10" s="154"/>
      <c r="BC10" s="154"/>
      <c r="BD10" s="154"/>
      <c r="BE10" s="124"/>
      <c r="BF10" s="195"/>
      <c r="BG10" s="196"/>
      <c r="BH10" s="196"/>
    </row>
    <row r="11" spans="1:196" ht="15" customHeight="1" x14ac:dyDescent="0.25">
      <c r="A11" s="95">
        <f t="shared" ref="A11:A74" si="18">(A10+1)</f>
        <v>44152</v>
      </c>
      <c r="B11" s="2">
        <f t="shared" si="1"/>
        <v>1000.3908658357752</v>
      </c>
      <c r="C11" s="2">
        <f t="shared" ref="C11:C74" si="19">TRUNC(IF(W10&gt;0,VLOOKUP(A10,$AL$12:$AM$312,2),C10),8)</f>
        <v>1000.03</v>
      </c>
      <c r="D11" s="2">
        <f t="shared" ref="D11:D74" si="20">VLOOKUP(A11,$AR$13:$AV$312,5)</f>
        <v>168.71720535999987</v>
      </c>
      <c r="E11" s="2">
        <f t="shared" si="2"/>
        <v>831.31279464000011</v>
      </c>
      <c r="F11" s="21">
        <f t="shared" ref="F11:F74" si="21">IF(G11=G10,F10,G10)</f>
        <v>5391.75</v>
      </c>
      <c r="G11" s="108">
        <f t="shared" ref="G11:G74" si="22">IF(AND(M11=1,M10&gt;1),VLOOKUP(A10,$BF$13:$BH$98,3),G10)</f>
        <v>5438.12</v>
      </c>
      <c r="H11" s="109">
        <f t="shared" ref="H11:H19" si="23">EDATE(I11,-1)</f>
        <v>44075</v>
      </c>
      <c r="I11" s="99">
        <f t="shared" ref="I11:I18" si="24">IF(W10&gt;0,EDATE(A11,-2),+I10)</f>
        <v>44105</v>
      </c>
      <c r="J11" s="17">
        <f t="shared" si="3"/>
        <v>8.6001761951128852E-3</v>
      </c>
      <c r="K11" s="116">
        <f>K10</f>
        <v>44160</v>
      </c>
      <c r="L11" s="178">
        <f t="shared" ref="L11:L74" si="25">IF(DAY(A10)=25,VLOOKUP(A10,$AP$321:$AY$700,7),L10)</f>
        <v>31</v>
      </c>
      <c r="M11" s="1">
        <f>A11-A$10</f>
        <v>1</v>
      </c>
      <c r="N11" s="2">
        <f t="shared" si="4"/>
        <v>1.0002762700000001</v>
      </c>
      <c r="O11" s="11">
        <f t="shared" ref="O11:O19" si="26">IF(K11&gt;K10,ROUND(Q10,4),O10)</f>
        <v>1</v>
      </c>
      <c r="P11" s="11">
        <f t="shared" ref="P11:P74" si="27">IF(K11&gt;K10,P10*O11,P10)</f>
        <v>1</v>
      </c>
      <c r="Q11" s="2">
        <f t="shared" si="5"/>
        <v>1.0002762700000001</v>
      </c>
      <c r="R11" s="2">
        <v>1</v>
      </c>
      <c r="S11" s="2">
        <f t="shared" si="6"/>
        <v>1000.03</v>
      </c>
      <c r="T11" s="2">
        <f t="shared" si="7"/>
        <v>0</v>
      </c>
      <c r="U11" s="2">
        <f t="shared" si="8"/>
        <v>0.22966678577525801</v>
      </c>
      <c r="V11" s="2">
        <f t="shared" si="9"/>
        <v>1000.2596667857753</v>
      </c>
      <c r="W11" s="19">
        <f t="shared" si="10"/>
        <v>0</v>
      </c>
      <c r="X11" s="2">
        <f t="shared" si="11"/>
        <v>0</v>
      </c>
      <c r="Y11" s="4">
        <f t="shared" si="12"/>
        <v>0</v>
      </c>
      <c r="Z11" s="2">
        <f t="shared" si="13"/>
        <v>0</v>
      </c>
      <c r="AA11" s="4">
        <f t="shared" ref="AA11:AA74" si="28">(AA10)</f>
        <v>0.05</v>
      </c>
      <c r="AB11" s="19">
        <f t="shared" si="14"/>
        <v>1</v>
      </c>
      <c r="AC11" s="19">
        <v>31</v>
      </c>
      <c r="AD11" s="11">
        <f t="shared" ref="AD11:AD74" si="29">ROUND((1+AA11)^(30/360)^(AB11/AC11),9)</f>
        <v>1.000131165</v>
      </c>
      <c r="AE11" s="2">
        <f t="shared" si="15"/>
        <v>0.13116892999999999</v>
      </c>
      <c r="AF11" s="2">
        <f t="shared" si="16"/>
        <v>0.13119905000000001</v>
      </c>
      <c r="AG11" s="2">
        <f t="shared" si="17"/>
        <v>0</v>
      </c>
      <c r="AH11" s="5" t="str">
        <f t="shared" ref="AH11:AH74" si="30">AH10</f>
        <v>J=</v>
      </c>
      <c r="AI11" s="116">
        <f>IF(W10&gt;0,VLOOKUP(A10,$AL$10:$AZ$312,14),AI10)</f>
        <v>44160</v>
      </c>
      <c r="AJ11" s="10"/>
      <c r="AK11" s="160">
        <v>0</v>
      </c>
      <c r="AL11" s="170">
        <f>A10</f>
        <v>44151</v>
      </c>
      <c r="AM11" s="162">
        <f>C10</f>
        <v>1000.03</v>
      </c>
      <c r="AN11" s="155"/>
      <c r="AO11" s="167"/>
      <c r="AP11" s="167"/>
      <c r="AQ11" s="169"/>
      <c r="AR11" s="169"/>
      <c r="AS11" s="169"/>
      <c r="AT11" s="169"/>
      <c r="AU11" s="169"/>
      <c r="AV11" s="169"/>
      <c r="AW11" s="169"/>
      <c r="AX11" s="160"/>
      <c r="AY11" s="161"/>
      <c r="AZ11" s="161"/>
      <c r="BA11" s="2"/>
      <c r="BB11" s="155"/>
      <c r="BC11" s="156"/>
      <c r="BD11" s="157"/>
      <c r="BE11" s="124"/>
      <c r="BF11" s="197">
        <v>44099</v>
      </c>
      <c r="BG11" s="198">
        <f>EDATE(BF11,-1)</f>
        <v>44068</v>
      </c>
      <c r="BH11" s="199">
        <f>VLOOKUP(BF11,[1]Plan1!$GF$177:$GH$300,3)</f>
        <v>5391.75</v>
      </c>
    </row>
    <row r="12" spans="1:196" ht="15" customHeight="1" x14ac:dyDescent="0.25">
      <c r="A12" s="95">
        <f t="shared" si="18"/>
        <v>44153</v>
      </c>
      <c r="B12" s="2">
        <f t="shared" si="1"/>
        <v>1000.7518837797019</v>
      </c>
      <c r="C12" s="2">
        <f t="shared" si="19"/>
        <v>1000.03</v>
      </c>
      <c r="D12" s="2">
        <f t="shared" si="20"/>
        <v>168.71720535999987</v>
      </c>
      <c r="E12" s="2">
        <f t="shared" si="2"/>
        <v>831.31279464000011</v>
      </c>
      <c r="F12" s="21">
        <f t="shared" si="21"/>
        <v>5391.75</v>
      </c>
      <c r="G12" s="108">
        <f t="shared" si="22"/>
        <v>5438.12</v>
      </c>
      <c r="H12" s="109">
        <f t="shared" si="23"/>
        <v>44075</v>
      </c>
      <c r="I12" s="99">
        <f t="shared" si="24"/>
        <v>44105</v>
      </c>
      <c r="J12" s="17">
        <f t="shared" si="3"/>
        <v>8.6001761951128852E-3</v>
      </c>
      <c r="K12" s="116">
        <f t="shared" ref="K12:K19" si="31">K11</f>
        <v>44160</v>
      </c>
      <c r="L12" s="178">
        <f t="shared" si="25"/>
        <v>31</v>
      </c>
      <c r="M12" s="1">
        <f t="shared" ref="M12:M19" si="32">A12-A$10</f>
        <v>2</v>
      </c>
      <c r="N12" s="2">
        <f t="shared" si="4"/>
        <v>1.0005526300000001</v>
      </c>
      <c r="O12" s="11">
        <f t="shared" si="26"/>
        <v>1</v>
      </c>
      <c r="P12" s="11">
        <f t="shared" si="27"/>
        <v>1</v>
      </c>
      <c r="Q12" s="2">
        <f t="shared" si="5"/>
        <v>1.0005526300000001</v>
      </c>
      <c r="R12" s="2">
        <v>1</v>
      </c>
      <c r="S12" s="2">
        <f t="shared" si="6"/>
        <v>1000.03</v>
      </c>
      <c r="T12" s="2">
        <f t="shared" si="7"/>
        <v>0</v>
      </c>
      <c r="U12" s="2">
        <f t="shared" si="8"/>
        <v>0.45940838970194808</v>
      </c>
      <c r="V12" s="2">
        <f t="shared" si="9"/>
        <v>1000.4894083897019</v>
      </c>
      <c r="W12" s="19">
        <f t="shared" si="10"/>
        <v>0</v>
      </c>
      <c r="X12" s="2">
        <f t="shared" si="11"/>
        <v>0</v>
      </c>
      <c r="Y12" s="4">
        <f t="shared" si="12"/>
        <v>0</v>
      </c>
      <c r="Z12" s="2">
        <f t="shared" si="13"/>
        <v>0</v>
      </c>
      <c r="AA12" s="4">
        <f t="shared" si="28"/>
        <v>0.05</v>
      </c>
      <c r="AB12" s="19">
        <f t="shared" si="14"/>
        <v>2</v>
      </c>
      <c r="AC12" s="19">
        <v>31</v>
      </c>
      <c r="AD12" s="11">
        <f t="shared" si="29"/>
        <v>1.0002623470000001</v>
      </c>
      <c r="AE12" s="2">
        <f t="shared" si="15"/>
        <v>0.26235487000000002</v>
      </c>
      <c r="AF12" s="2">
        <f t="shared" si="16"/>
        <v>0.26247538999999998</v>
      </c>
      <c r="AG12" s="2">
        <f t="shared" si="17"/>
        <v>0</v>
      </c>
      <c r="AH12" s="5" t="str">
        <f t="shared" si="30"/>
        <v>J=</v>
      </c>
      <c r="AI12" s="116">
        <f t="shared" ref="AI12:AI75" si="33">IF(W11&gt;0,VLOOKUP(A11,$AL$10:$AZ$312,14),AI11)</f>
        <v>44160</v>
      </c>
      <c r="AJ12" s="10"/>
      <c r="AK12" s="160">
        <v>0</v>
      </c>
      <c r="AL12" s="161">
        <f>AL11</f>
        <v>44151</v>
      </c>
      <c r="AM12" s="162">
        <f>C10</f>
        <v>1000.03</v>
      </c>
      <c r="AN12" s="155"/>
      <c r="AO12" s="167"/>
      <c r="AP12" s="167"/>
      <c r="AQ12" s="163"/>
      <c r="AR12" s="171"/>
      <c r="AS12" s="171"/>
      <c r="AT12" s="212" t="s">
        <v>130</v>
      </c>
      <c r="AU12" s="171"/>
      <c r="AV12" s="165"/>
      <c r="AW12" s="167"/>
      <c r="AX12" s="160"/>
      <c r="AY12" s="161">
        <f t="shared" ref="AY12:AY75" si="34">AL13</f>
        <v>44160</v>
      </c>
      <c r="AZ12" s="161">
        <f t="shared" ref="AZ12:AZ43" si="35">AT321</f>
        <v>44160</v>
      </c>
      <c r="BA12" s="2"/>
      <c r="BB12" s="155"/>
      <c r="BC12" s="156"/>
      <c r="BD12" s="157"/>
      <c r="BE12" s="125"/>
      <c r="BF12" s="213">
        <v>44129</v>
      </c>
      <c r="BG12" s="214">
        <f>EDATE(BF12,-1)</f>
        <v>44099</v>
      </c>
      <c r="BH12" s="199">
        <f>VLOOKUP(BF12,[1]Plan1!$GF$177:$GH$300,3)</f>
        <v>5438.12</v>
      </c>
    </row>
    <row r="13" spans="1:196" ht="15" customHeight="1" x14ac:dyDescent="0.25">
      <c r="A13" s="95">
        <f t="shared" si="18"/>
        <v>44154</v>
      </c>
      <c r="B13" s="2">
        <f t="shared" si="1"/>
        <v>1001.1130372255243</v>
      </c>
      <c r="C13" s="2">
        <f t="shared" si="19"/>
        <v>1000.03</v>
      </c>
      <c r="D13" s="2">
        <f t="shared" si="20"/>
        <v>168.71720535999987</v>
      </c>
      <c r="E13" s="2">
        <f t="shared" si="2"/>
        <v>831.31279464000011</v>
      </c>
      <c r="F13" s="21">
        <f t="shared" si="21"/>
        <v>5391.75</v>
      </c>
      <c r="G13" s="108">
        <f t="shared" si="22"/>
        <v>5438.12</v>
      </c>
      <c r="H13" s="109">
        <f t="shared" si="23"/>
        <v>44075</v>
      </c>
      <c r="I13" s="99">
        <f t="shared" si="24"/>
        <v>44105</v>
      </c>
      <c r="J13" s="17">
        <f t="shared" si="3"/>
        <v>8.6001761951128852E-3</v>
      </c>
      <c r="K13" s="116">
        <f t="shared" si="31"/>
        <v>44160</v>
      </c>
      <c r="L13" s="178">
        <f t="shared" si="25"/>
        <v>31</v>
      </c>
      <c r="M13" s="1">
        <f t="shared" si="32"/>
        <v>3</v>
      </c>
      <c r="N13" s="2">
        <f t="shared" si="4"/>
        <v>1.00082906</v>
      </c>
      <c r="O13" s="11">
        <f t="shared" si="26"/>
        <v>1</v>
      </c>
      <c r="P13" s="11">
        <f t="shared" si="27"/>
        <v>1</v>
      </c>
      <c r="Q13" s="2">
        <f t="shared" si="5"/>
        <v>1.00082906</v>
      </c>
      <c r="R13" s="2">
        <v>1</v>
      </c>
      <c r="S13" s="2">
        <f t="shared" si="6"/>
        <v>1000.03</v>
      </c>
      <c r="T13" s="2">
        <f t="shared" si="7"/>
        <v>0</v>
      </c>
      <c r="U13" s="2">
        <f t="shared" si="8"/>
        <v>0.68920818552427843</v>
      </c>
      <c r="V13" s="2">
        <f t="shared" si="9"/>
        <v>1000.7192081855243</v>
      </c>
      <c r="W13" s="19">
        <f t="shared" si="10"/>
        <v>0</v>
      </c>
      <c r="X13" s="2">
        <f t="shared" si="11"/>
        <v>0</v>
      </c>
      <c r="Y13" s="4">
        <f t="shared" si="12"/>
        <v>0</v>
      </c>
      <c r="Z13" s="2">
        <f t="shared" si="13"/>
        <v>0</v>
      </c>
      <c r="AA13" s="4">
        <f t="shared" si="28"/>
        <v>0.05</v>
      </c>
      <c r="AB13" s="19">
        <f t="shared" si="14"/>
        <v>3</v>
      </c>
      <c r="AC13" s="19">
        <v>31</v>
      </c>
      <c r="AD13" s="11">
        <f t="shared" si="29"/>
        <v>1.000393546</v>
      </c>
      <c r="AE13" s="2">
        <f t="shared" si="15"/>
        <v>0.39355780000000001</v>
      </c>
      <c r="AF13" s="2">
        <f t="shared" si="16"/>
        <v>0.39382904000000002</v>
      </c>
      <c r="AG13" s="2">
        <f t="shared" si="17"/>
        <v>0</v>
      </c>
      <c r="AH13" s="5" t="str">
        <f t="shared" si="30"/>
        <v>J=</v>
      </c>
      <c r="AI13" s="116">
        <f t="shared" si="33"/>
        <v>44160</v>
      </c>
      <c r="AJ13" s="10"/>
      <c r="AK13" s="160">
        <f t="shared" ref="AK13:AK76" si="36">AK12+1</f>
        <v>1</v>
      </c>
      <c r="AL13" s="161">
        <f t="shared" ref="AL13:AL76" si="37">AP321</f>
        <v>44160</v>
      </c>
      <c r="AM13" s="162">
        <f t="shared" ref="AM13:AM76" si="38">(AM12-AP13)</f>
        <v>1000.03</v>
      </c>
      <c r="AN13" s="155">
        <f t="shared" ref="AN13:AN77" si="39">AL13-AL12</f>
        <v>9</v>
      </c>
      <c r="AO13" s="218">
        <f>TRUNC(AM12*(ROUND((1+AO$9)^(30/360)^(AN13/31),9)-1),8)</f>
        <v>1.18113943</v>
      </c>
      <c r="AP13" s="162">
        <f t="shared" ref="AP13:AP76" si="40">TRUNC((AM12*AQ13),8)</f>
        <v>0</v>
      </c>
      <c r="AQ13" s="163">
        <f>BD13</f>
        <v>0</v>
      </c>
      <c r="AR13" s="164">
        <f>AL11</f>
        <v>44151</v>
      </c>
      <c r="AS13" s="165">
        <f>SUM(AP13:AP$312)</f>
        <v>1000.0299999899999</v>
      </c>
      <c r="AT13" s="213">
        <v>44586</v>
      </c>
      <c r="AU13" s="165">
        <f t="shared" ref="AU13:AU76" si="41">IF(AL13&gt;AT$7,0,VLOOKUP(AT13,AL$13:AS$312,8))</f>
        <v>831.31279462999998</v>
      </c>
      <c r="AV13" s="165">
        <f t="shared" ref="AV13:AV76" si="42">AS13-AU13</f>
        <v>168.71720535999987</v>
      </c>
      <c r="AW13" s="162">
        <f t="shared" ref="AW13:AW76" si="43">(AO13+AP13)</f>
        <v>1.18113943</v>
      </c>
      <c r="AX13" s="160">
        <f t="shared" ref="AX13:AX76" si="44">AX12+1</f>
        <v>1</v>
      </c>
      <c r="AY13" s="161">
        <f t="shared" si="34"/>
        <v>44190</v>
      </c>
      <c r="AZ13" s="161">
        <f t="shared" si="35"/>
        <v>44193</v>
      </c>
      <c r="BA13" s="1"/>
      <c r="BB13" s="155">
        <v>1</v>
      </c>
      <c r="BC13" s="158">
        <f t="shared" ref="BC13:BC76" si="45">AP321</f>
        <v>44160</v>
      </c>
      <c r="BD13" s="159">
        <v>0</v>
      </c>
      <c r="BE13" s="144"/>
      <c r="BF13" s="197">
        <f t="shared" ref="BF13:BF75" si="46">AP321</f>
        <v>44160</v>
      </c>
      <c r="BG13" s="198">
        <f>EDATE(BF13,0)</f>
        <v>44160</v>
      </c>
      <c r="BH13" s="199">
        <f>VLOOKUP(BF13,[1]Plan1!$GF$177:$GH$300,3)</f>
        <v>5486.52</v>
      </c>
    </row>
    <row r="14" spans="1:196" ht="15" customHeight="1" x14ac:dyDescent="0.25">
      <c r="A14" s="95">
        <f t="shared" si="18"/>
        <v>44155</v>
      </c>
      <c r="B14" s="2">
        <f t="shared" si="1"/>
        <v>1001.4743272032423</v>
      </c>
      <c r="C14" s="2">
        <f t="shared" si="19"/>
        <v>1000.03</v>
      </c>
      <c r="D14" s="2">
        <f t="shared" si="20"/>
        <v>168.71720535999987</v>
      </c>
      <c r="E14" s="2">
        <f t="shared" si="2"/>
        <v>831.31279464000011</v>
      </c>
      <c r="F14" s="21">
        <f t="shared" si="21"/>
        <v>5391.75</v>
      </c>
      <c r="G14" s="108">
        <f t="shared" si="22"/>
        <v>5438.12</v>
      </c>
      <c r="H14" s="109">
        <f t="shared" si="23"/>
        <v>44075</v>
      </c>
      <c r="I14" s="99">
        <f t="shared" si="24"/>
        <v>44105</v>
      </c>
      <c r="J14" s="17">
        <f t="shared" si="3"/>
        <v>8.6001761951128852E-3</v>
      </c>
      <c r="K14" s="116">
        <f t="shared" si="31"/>
        <v>44160</v>
      </c>
      <c r="L14" s="178">
        <f t="shared" si="25"/>
        <v>31</v>
      </c>
      <c r="M14" s="1">
        <f t="shared" si="32"/>
        <v>4</v>
      </c>
      <c r="N14" s="2">
        <f t="shared" si="4"/>
        <v>1.0011055600000001</v>
      </c>
      <c r="O14" s="11">
        <f t="shared" si="26"/>
        <v>1</v>
      </c>
      <c r="P14" s="11">
        <f t="shared" si="27"/>
        <v>1</v>
      </c>
      <c r="Q14" s="2">
        <f t="shared" si="5"/>
        <v>1.0011055600000001</v>
      </c>
      <c r="R14" s="2">
        <v>1</v>
      </c>
      <c r="S14" s="2">
        <f t="shared" si="6"/>
        <v>1000.03</v>
      </c>
      <c r="T14" s="2">
        <f t="shared" si="7"/>
        <v>0</v>
      </c>
      <c r="U14" s="2">
        <f t="shared" si="8"/>
        <v>0.91906617324224915</v>
      </c>
      <c r="V14" s="2">
        <f t="shared" si="9"/>
        <v>1000.9490661732423</v>
      </c>
      <c r="W14" s="19">
        <f t="shared" si="10"/>
        <v>0</v>
      </c>
      <c r="X14" s="2">
        <f t="shared" si="11"/>
        <v>0</v>
      </c>
      <c r="Y14" s="4">
        <f t="shared" si="12"/>
        <v>0</v>
      </c>
      <c r="Z14" s="2">
        <f t="shared" si="13"/>
        <v>0</v>
      </c>
      <c r="AA14" s="4">
        <f t="shared" si="28"/>
        <v>0.05</v>
      </c>
      <c r="AB14" s="19">
        <f t="shared" si="14"/>
        <v>4</v>
      </c>
      <c r="AC14" s="19">
        <v>31</v>
      </c>
      <c r="AD14" s="11">
        <f t="shared" si="29"/>
        <v>1.000524763</v>
      </c>
      <c r="AE14" s="2">
        <f t="shared" si="15"/>
        <v>0.52477874000000002</v>
      </c>
      <c r="AF14" s="2">
        <f t="shared" si="16"/>
        <v>0.52526103000000002</v>
      </c>
      <c r="AG14" s="2">
        <f t="shared" si="17"/>
        <v>0</v>
      </c>
      <c r="AH14" s="5" t="str">
        <f t="shared" si="30"/>
        <v>J=</v>
      </c>
      <c r="AI14" s="116">
        <f t="shared" si="33"/>
        <v>44160</v>
      </c>
      <c r="AJ14" s="10"/>
      <c r="AK14" s="160">
        <f t="shared" si="36"/>
        <v>2</v>
      </c>
      <c r="AL14" s="161">
        <f t="shared" si="37"/>
        <v>44190</v>
      </c>
      <c r="AM14" s="162">
        <f t="shared" si="38"/>
        <v>999.96699810999996</v>
      </c>
      <c r="AN14" s="155">
        <f t="shared" si="39"/>
        <v>30</v>
      </c>
      <c r="AO14" s="162">
        <f t="shared" ref="AO14:AO77" si="47">TRUNC(AM13*(ROUND((1+AO$9)^(30/360),9)-1),8)</f>
        <v>4.07424622</v>
      </c>
      <c r="AP14" s="162">
        <f t="shared" si="40"/>
        <v>6.3001890000000005E-2</v>
      </c>
      <c r="AQ14" s="163">
        <f t="shared" ref="AQ14:AQ77" si="48">BD14</f>
        <v>6.3E-5</v>
      </c>
      <c r="AR14" s="164">
        <f t="shared" ref="AR14:AR77" si="49">(AL13+1)</f>
        <v>44161</v>
      </c>
      <c r="AS14" s="165">
        <f>SUM(AP14:AP$312)</f>
        <v>1000.0299999899999</v>
      </c>
      <c r="AT14" s="164">
        <f>AT13</f>
        <v>44586</v>
      </c>
      <c r="AU14" s="165">
        <f t="shared" si="41"/>
        <v>831.31279462999998</v>
      </c>
      <c r="AV14" s="165">
        <f t="shared" si="42"/>
        <v>168.71720535999987</v>
      </c>
      <c r="AW14" s="162">
        <f t="shared" si="43"/>
        <v>4.1372481099999998</v>
      </c>
      <c r="AX14" s="160">
        <f t="shared" si="44"/>
        <v>2</v>
      </c>
      <c r="AY14" s="161">
        <f t="shared" si="34"/>
        <v>44221</v>
      </c>
      <c r="AZ14" s="161">
        <f t="shared" si="35"/>
        <v>44221</v>
      </c>
      <c r="BA14" s="1"/>
      <c r="BB14" s="155">
        <f t="shared" ref="BB14:BB77" si="50">(BB13+1)</f>
        <v>2</v>
      </c>
      <c r="BC14" s="158">
        <f t="shared" si="45"/>
        <v>44190</v>
      </c>
      <c r="BD14" s="159">
        <v>6.3E-5</v>
      </c>
      <c r="BE14" s="144"/>
      <c r="BF14" s="197">
        <f t="shared" si="46"/>
        <v>44190</v>
      </c>
      <c r="BG14" s="198">
        <f t="shared" ref="BG14:BG77" si="51">EDATE(BF14,0)</f>
        <v>44190</v>
      </c>
      <c r="BH14" s="199">
        <f>VLOOKUP(BF14,[1]Plan1!$GF$177:$GH$300,3)</f>
        <v>5560.59</v>
      </c>
    </row>
    <row r="15" spans="1:196" ht="15" customHeight="1" x14ac:dyDescent="0.25">
      <c r="A15" s="95">
        <f t="shared" si="18"/>
        <v>44156</v>
      </c>
      <c r="B15" s="2">
        <f t="shared" si="1"/>
        <v>1001.8357610759838</v>
      </c>
      <c r="C15" s="2">
        <f t="shared" si="19"/>
        <v>1000.03</v>
      </c>
      <c r="D15" s="2">
        <f t="shared" si="20"/>
        <v>168.71720535999987</v>
      </c>
      <c r="E15" s="2">
        <f t="shared" si="2"/>
        <v>831.31279464000011</v>
      </c>
      <c r="F15" s="21">
        <f t="shared" si="21"/>
        <v>5391.75</v>
      </c>
      <c r="G15" s="108">
        <f t="shared" si="22"/>
        <v>5438.12</v>
      </c>
      <c r="H15" s="109">
        <f t="shared" si="23"/>
        <v>44075</v>
      </c>
      <c r="I15" s="99">
        <f t="shared" si="24"/>
        <v>44105</v>
      </c>
      <c r="J15" s="17">
        <f t="shared" si="3"/>
        <v>8.6001761951128852E-3</v>
      </c>
      <c r="K15" s="116">
        <f t="shared" si="31"/>
        <v>44160</v>
      </c>
      <c r="L15" s="178">
        <f t="shared" si="25"/>
        <v>31</v>
      </c>
      <c r="M15" s="1">
        <f t="shared" si="32"/>
        <v>5</v>
      </c>
      <c r="N15" s="2">
        <f t="shared" si="4"/>
        <v>1.00138214</v>
      </c>
      <c r="O15" s="11">
        <f t="shared" si="26"/>
        <v>1</v>
      </c>
      <c r="P15" s="11">
        <f t="shared" si="27"/>
        <v>1</v>
      </c>
      <c r="Q15" s="2">
        <f t="shared" si="5"/>
        <v>1.00138214</v>
      </c>
      <c r="R15" s="2">
        <v>1</v>
      </c>
      <c r="S15" s="2">
        <f t="shared" si="6"/>
        <v>1000.03</v>
      </c>
      <c r="T15" s="2">
        <f t="shared" si="7"/>
        <v>0</v>
      </c>
      <c r="U15" s="2">
        <f t="shared" si="8"/>
        <v>1.1489906659837561</v>
      </c>
      <c r="V15" s="2">
        <f t="shared" si="9"/>
        <v>1001.1789906659837</v>
      </c>
      <c r="W15" s="19">
        <f t="shared" si="10"/>
        <v>0</v>
      </c>
      <c r="X15" s="2">
        <f t="shared" si="11"/>
        <v>0</v>
      </c>
      <c r="Y15" s="4">
        <f t="shared" si="12"/>
        <v>0</v>
      </c>
      <c r="Z15" s="2">
        <f t="shared" si="13"/>
        <v>0</v>
      </c>
      <c r="AA15" s="4">
        <f t="shared" si="28"/>
        <v>0.05</v>
      </c>
      <c r="AB15" s="19">
        <f t="shared" si="14"/>
        <v>5</v>
      </c>
      <c r="AC15" s="19">
        <v>31</v>
      </c>
      <c r="AD15" s="11">
        <f t="shared" si="29"/>
        <v>1.000655997</v>
      </c>
      <c r="AE15" s="2">
        <f t="shared" si="15"/>
        <v>0.65601666999999997</v>
      </c>
      <c r="AF15" s="2">
        <f t="shared" si="16"/>
        <v>0.65677041000000003</v>
      </c>
      <c r="AG15" s="2">
        <f t="shared" si="17"/>
        <v>0</v>
      </c>
      <c r="AH15" s="5" t="str">
        <f t="shared" si="30"/>
        <v>J=</v>
      </c>
      <c r="AI15" s="116">
        <f t="shared" si="33"/>
        <v>44160</v>
      </c>
      <c r="AJ15" s="10"/>
      <c r="AK15" s="160">
        <f t="shared" si="36"/>
        <v>3</v>
      </c>
      <c r="AL15" s="161">
        <f t="shared" si="37"/>
        <v>44221</v>
      </c>
      <c r="AM15" s="162">
        <f t="shared" si="38"/>
        <v>962.78827224999998</v>
      </c>
      <c r="AN15" s="155">
        <f t="shared" si="39"/>
        <v>31</v>
      </c>
      <c r="AO15" s="162">
        <f t="shared" si="47"/>
        <v>4.0739895400000004</v>
      </c>
      <c r="AP15" s="162">
        <f t="shared" si="40"/>
        <v>37.17872586</v>
      </c>
      <c r="AQ15" s="163">
        <f t="shared" si="48"/>
        <v>3.7179952870083605E-2</v>
      </c>
      <c r="AR15" s="164">
        <f t="shared" si="49"/>
        <v>44191</v>
      </c>
      <c r="AS15" s="165">
        <f>SUM(AP15:AP$312)</f>
        <v>999.96699809999984</v>
      </c>
      <c r="AT15" s="164">
        <f t="shared" ref="AT15:AT16" si="52">AT14</f>
        <v>44586</v>
      </c>
      <c r="AU15" s="165">
        <f t="shared" si="41"/>
        <v>831.31279462999998</v>
      </c>
      <c r="AV15" s="165">
        <f t="shared" si="42"/>
        <v>168.65420346999986</v>
      </c>
      <c r="AW15" s="162">
        <f t="shared" si="43"/>
        <v>41.2527154</v>
      </c>
      <c r="AX15" s="160">
        <f t="shared" si="44"/>
        <v>3</v>
      </c>
      <c r="AY15" s="161">
        <f t="shared" si="34"/>
        <v>44252</v>
      </c>
      <c r="AZ15" s="161">
        <f t="shared" si="35"/>
        <v>44252</v>
      </c>
      <c r="BA15" s="1"/>
      <c r="BB15" s="155">
        <f t="shared" si="50"/>
        <v>3</v>
      </c>
      <c r="BC15" s="158">
        <f t="shared" si="45"/>
        <v>44221</v>
      </c>
      <c r="BD15" s="224">
        <v>3.7179952870083605E-2</v>
      </c>
      <c r="BE15" s="144"/>
      <c r="BF15" s="197">
        <f t="shared" si="46"/>
        <v>44221</v>
      </c>
      <c r="BG15" s="198">
        <f t="shared" si="51"/>
        <v>44221</v>
      </c>
      <c r="BH15" s="199">
        <f>VLOOKUP(BF15,[1]Plan1!$GF$177:$GH$300,3)</f>
        <v>5574.49</v>
      </c>
    </row>
    <row r="16" spans="1:196" ht="15" customHeight="1" x14ac:dyDescent="0.25">
      <c r="A16" s="95">
        <f t="shared" si="18"/>
        <v>44157</v>
      </c>
      <c r="B16" s="2">
        <f t="shared" si="1"/>
        <v>1002.1973388737488</v>
      </c>
      <c r="C16" s="2">
        <f t="shared" si="19"/>
        <v>1000.03</v>
      </c>
      <c r="D16" s="2">
        <f t="shared" si="20"/>
        <v>168.71720535999987</v>
      </c>
      <c r="E16" s="2">
        <f t="shared" si="2"/>
        <v>831.31279464000011</v>
      </c>
      <c r="F16" s="21">
        <f t="shared" si="21"/>
        <v>5391.75</v>
      </c>
      <c r="G16" s="108">
        <f t="shared" si="22"/>
        <v>5438.12</v>
      </c>
      <c r="H16" s="109">
        <f t="shared" si="23"/>
        <v>44075</v>
      </c>
      <c r="I16" s="99">
        <f t="shared" si="24"/>
        <v>44105</v>
      </c>
      <c r="J16" s="17">
        <f t="shared" si="3"/>
        <v>8.6001761951128852E-3</v>
      </c>
      <c r="K16" s="116">
        <f t="shared" si="31"/>
        <v>44160</v>
      </c>
      <c r="L16" s="178">
        <f t="shared" si="25"/>
        <v>31</v>
      </c>
      <c r="M16" s="1">
        <f t="shared" si="32"/>
        <v>6</v>
      </c>
      <c r="N16" s="2">
        <f t="shared" si="4"/>
        <v>1.0016588</v>
      </c>
      <c r="O16" s="11">
        <f t="shared" si="26"/>
        <v>1</v>
      </c>
      <c r="P16" s="11">
        <f t="shared" si="27"/>
        <v>1</v>
      </c>
      <c r="Q16" s="2">
        <f t="shared" si="5"/>
        <v>1.0016588</v>
      </c>
      <c r="R16" s="2">
        <v>1</v>
      </c>
      <c r="S16" s="2">
        <f t="shared" si="6"/>
        <v>1000.03</v>
      </c>
      <c r="T16" s="2">
        <f t="shared" si="7"/>
        <v>0</v>
      </c>
      <c r="U16" s="2">
        <f t="shared" si="8"/>
        <v>1.3789816637487993</v>
      </c>
      <c r="V16" s="2">
        <f t="shared" si="9"/>
        <v>1001.4089816637488</v>
      </c>
      <c r="W16" s="19">
        <f t="shared" si="10"/>
        <v>0</v>
      </c>
      <c r="X16" s="2">
        <f t="shared" si="11"/>
        <v>0</v>
      </c>
      <c r="Y16" s="4">
        <f t="shared" si="12"/>
        <v>0</v>
      </c>
      <c r="Z16" s="2">
        <f t="shared" si="13"/>
        <v>0</v>
      </c>
      <c r="AA16" s="4">
        <f t="shared" si="28"/>
        <v>0.05</v>
      </c>
      <c r="AB16" s="19">
        <f t="shared" si="14"/>
        <v>6</v>
      </c>
      <c r="AC16" s="19">
        <v>31</v>
      </c>
      <c r="AD16" s="11">
        <f t="shared" si="29"/>
        <v>1.000787248</v>
      </c>
      <c r="AE16" s="2">
        <f t="shared" si="15"/>
        <v>0.78727161000000001</v>
      </c>
      <c r="AF16" s="2">
        <f t="shared" si="16"/>
        <v>0.78835721000000003</v>
      </c>
      <c r="AG16" s="2">
        <f t="shared" si="17"/>
        <v>0</v>
      </c>
      <c r="AH16" s="5" t="str">
        <f t="shared" si="30"/>
        <v>J=</v>
      </c>
      <c r="AI16" s="116">
        <f t="shared" si="33"/>
        <v>44160</v>
      </c>
      <c r="AJ16" s="10"/>
      <c r="AK16" s="160">
        <f t="shared" si="36"/>
        <v>4</v>
      </c>
      <c r="AL16" s="161">
        <f t="shared" si="37"/>
        <v>44252</v>
      </c>
      <c r="AM16" s="162">
        <f t="shared" si="38"/>
        <v>950.93442304999996</v>
      </c>
      <c r="AN16" s="155">
        <f t="shared" si="39"/>
        <v>31</v>
      </c>
      <c r="AO16" s="162">
        <f t="shared" si="47"/>
        <v>3.9225188000000002</v>
      </c>
      <c r="AP16" s="162">
        <f t="shared" si="40"/>
        <v>11.853849200000001</v>
      </c>
      <c r="AQ16" s="163">
        <f t="shared" si="48"/>
        <v>1.2312E-2</v>
      </c>
      <c r="AR16" s="164">
        <f t="shared" si="49"/>
        <v>44222</v>
      </c>
      <c r="AS16" s="165">
        <f>SUM(AP16:AP$312)</f>
        <v>962.78827223999986</v>
      </c>
      <c r="AT16" s="164">
        <f t="shared" si="52"/>
        <v>44586</v>
      </c>
      <c r="AU16" s="165">
        <f t="shared" si="41"/>
        <v>831.31279462999998</v>
      </c>
      <c r="AV16" s="165">
        <f t="shared" si="42"/>
        <v>131.47547760999987</v>
      </c>
      <c r="AW16" s="162">
        <f t="shared" si="43"/>
        <v>15.776368000000002</v>
      </c>
      <c r="AX16" s="160">
        <f t="shared" si="44"/>
        <v>4</v>
      </c>
      <c r="AY16" s="161">
        <f t="shared" si="34"/>
        <v>44280</v>
      </c>
      <c r="AZ16" s="161">
        <f t="shared" si="35"/>
        <v>44280</v>
      </c>
      <c r="BA16" s="1"/>
      <c r="BB16" s="155">
        <f t="shared" si="50"/>
        <v>4</v>
      </c>
      <c r="BC16" s="158">
        <f t="shared" si="45"/>
        <v>44252</v>
      </c>
      <c r="BD16" s="159">
        <v>1.2312E-2</v>
      </c>
      <c r="BE16" s="144"/>
      <c r="BF16" s="197">
        <f t="shared" si="46"/>
        <v>44252</v>
      </c>
      <c r="BG16" s="198">
        <f t="shared" si="51"/>
        <v>44252</v>
      </c>
      <c r="BH16" s="199">
        <f>VLOOKUP(BF16,[1]Plan1!$GF$177:$GH$300,3)</f>
        <v>5622.43</v>
      </c>
    </row>
    <row r="17" spans="1:194" ht="15" customHeight="1" x14ac:dyDescent="0.25">
      <c r="A17" s="95">
        <f t="shared" si="18"/>
        <v>44158</v>
      </c>
      <c r="B17" s="2">
        <f t="shared" si="1"/>
        <v>1002.5590606465374</v>
      </c>
      <c r="C17" s="2">
        <f t="shared" si="19"/>
        <v>1000.03</v>
      </c>
      <c r="D17" s="2">
        <f t="shared" si="20"/>
        <v>168.71720535999987</v>
      </c>
      <c r="E17" s="2">
        <f t="shared" si="2"/>
        <v>831.31279464000011</v>
      </c>
      <c r="F17" s="21">
        <f t="shared" si="21"/>
        <v>5391.75</v>
      </c>
      <c r="G17" s="108">
        <f t="shared" si="22"/>
        <v>5438.12</v>
      </c>
      <c r="H17" s="109">
        <f t="shared" si="23"/>
        <v>44075</v>
      </c>
      <c r="I17" s="99">
        <f t="shared" si="24"/>
        <v>44105</v>
      </c>
      <c r="J17" s="17">
        <f t="shared" si="3"/>
        <v>8.6001761951128852E-3</v>
      </c>
      <c r="K17" s="116">
        <f t="shared" si="31"/>
        <v>44160</v>
      </c>
      <c r="L17" s="178">
        <f t="shared" si="25"/>
        <v>31</v>
      </c>
      <c r="M17" s="1">
        <f t="shared" si="32"/>
        <v>7</v>
      </c>
      <c r="N17" s="2">
        <f t="shared" si="4"/>
        <v>1.0019355400000001</v>
      </c>
      <c r="O17" s="11">
        <f t="shared" si="26"/>
        <v>1</v>
      </c>
      <c r="P17" s="11">
        <f t="shared" si="27"/>
        <v>1</v>
      </c>
      <c r="Q17" s="2">
        <f t="shared" si="5"/>
        <v>1.0019355400000001</v>
      </c>
      <c r="R17" s="2">
        <v>1</v>
      </c>
      <c r="S17" s="2">
        <f t="shared" si="6"/>
        <v>1000.03</v>
      </c>
      <c r="T17" s="2">
        <f t="shared" si="7"/>
        <v>0</v>
      </c>
      <c r="U17" s="2">
        <f t="shared" si="8"/>
        <v>1.609039166537563</v>
      </c>
      <c r="V17" s="2">
        <f t="shared" si="9"/>
        <v>1001.6390391665375</v>
      </c>
      <c r="W17" s="19">
        <f t="shared" si="10"/>
        <v>0</v>
      </c>
      <c r="X17" s="2">
        <f t="shared" si="11"/>
        <v>0</v>
      </c>
      <c r="Y17" s="4">
        <f t="shared" si="12"/>
        <v>0</v>
      </c>
      <c r="Z17" s="2">
        <f t="shared" si="13"/>
        <v>0</v>
      </c>
      <c r="AA17" s="4">
        <f t="shared" si="28"/>
        <v>0.05</v>
      </c>
      <c r="AB17" s="19">
        <f t="shared" si="14"/>
        <v>7</v>
      </c>
      <c r="AC17" s="19">
        <v>31</v>
      </c>
      <c r="AD17" s="11">
        <f t="shared" si="29"/>
        <v>1.000918516</v>
      </c>
      <c r="AE17" s="2">
        <f t="shared" si="15"/>
        <v>0.91854354999999999</v>
      </c>
      <c r="AF17" s="2">
        <f t="shared" si="16"/>
        <v>0.92002147999999995</v>
      </c>
      <c r="AG17" s="2">
        <f t="shared" si="17"/>
        <v>0</v>
      </c>
      <c r="AH17" s="5" t="str">
        <f t="shared" si="30"/>
        <v>J=</v>
      </c>
      <c r="AI17" s="116">
        <f t="shared" si="33"/>
        <v>44160</v>
      </c>
      <c r="AJ17" s="10"/>
      <c r="AK17" s="160">
        <f t="shared" si="36"/>
        <v>5</v>
      </c>
      <c r="AL17" s="161">
        <f t="shared" si="37"/>
        <v>44280</v>
      </c>
      <c r="AM17" s="162">
        <f t="shared" si="38"/>
        <v>939.03252781999993</v>
      </c>
      <c r="AN17" s="155">
        <f t="shared" si="39"/>
        <v>28</v>
      </c>
      <c r="AO17" s="162">
        <f t="shared" si="47"/>
        <v>3.8742247500000002</v>
      </c>
      <c r="AP17" s="162">
        <f t="shared" si="40"/>
        <v>11.901895229999999</v>
      </c>
      <c r="AQ17" s="163">
        <f t="shared" si="48"/>
        <v>1.2515999999999999E-2</v>
      </c>
      <c r="AR17" s="164">
        <f t="shared" si="49"/>
        <v>44253</v>
      </c>
      <c r="AS17" s="165">
        <f>SUM(AP17:AP$312)</f>
        <v>950.93442303999984</v>
      </c>
      <c r="AT17" s="164">
        <f t="shared" ref="AT17:AT80" si="53">IF(MONTH(AL16)=AT$9,EDATE(AT16,12),AT16)</f>
        <v>44586</v>
      </c>
      <c r="AU17" s="165">
        <f t="shared" si="41"/>
        <v>831.31279462999998</v>
      </c>
      <c r="AV17" s="165">
        <f t="shared" si="42"/>
        <v>119.62162840999986</v>
      </c>
      <c r="AW17" s="162">
        <f t="shared" si="43"/>
        <v>15.776119979999999</v>
      </c>
      <c r="AX17" s="160">
        <f t="shared" si="44"/>
        <v>5</v>
      </c>
      <c r="AY17" s="161">
        <f t="shared" si="34"/>
        <v>44311</v>
      </c>
      <c r="AZ17" s="161">
        <f t="shared" si="35"/>
        <v>44312</v>
      </c>
      <c r="BA17" s="1"/>
      <c r="BB17" s="155">
        <f t="shared" si="50"/>
        <v>5</v>
      </c>
      <c r="BC17" s="158">
        <f t="shared" si="45"/>
        <v>44280</v>
      </c>
      <c r="BD17" s="159">
        <v>1.2515999999999999E-2</v>
      </c>
      <c r="BE17" s="144"/>
      <c r="BF17" s="197">
        <f t="shared" si="46"/>
        <v>44280</v>
      </c>
      <c r="BG17" s="198">
        <f t="shared" si="51"/>
        <v>44280</v>
      </c>
      <c r="BH17" s="199">
        <f>VLOOKUP(BF17,[1]Plan1!$GF$177:$GH$300,3)</f>
        <v>5674.72</v>
      </c>
    </row>
    <row r="18" spans="1:194" ht="15" customHeight="1" x14ac:dyDescent="0.25">
      <c r="A18" s="105">
        <f t="shared" si="18"/>
        <v>44159</v>
      </c>
      <c r="B18" s="106">
        <f t="shared" si="1"/>
        <v>1002.9209181012218</v>
      </c>
      <c r="C18" s="2">
        <f t="shared" si="19"/>
        <v>1000.03</v>
      </c>
      <c r="D18" s="2">
        <f t="shared" si="20"/>
        <v>168.71720535999987</v>
      </c>
      <c r="E18" s="106">
        <f t="shared" si="2"/>
        <v>831.31279464000011</v>
      </c>
      <c r="F18" s="21">
        <f t="shared" si="21"/>
        <v>5391.75</v>
      </c>
      <c r="G18" s="108">
        <f t="shared" si="22"/>
        <v>5438.12</v>
      </c>
      <c r="H18" s="109">
        <f t="shared" si="23"/>
        <v>44075</v>
      </c>
      <c r="I18" s="109">
        <f t="shared" si="24"/>
        <v>44105</v>
      </c>
      <c r="J18" s="110">
        <f t="shared" si="3"/>
        <v>8.6001761951128852E-3</v>
      </c>
      <c r="K18" s="116">
        <f t="shared" si="31"/>
        <v>44160</v>
      </c>
      <c r="L18" s="178">
        <f t="shared" si="25"/>
        <v>31</v>
      </c>
      <c r="M18" s="1">
        <f t="shared" si="32"/>
        <v>8</v>
      </c>
      <c r="N18" s="106">
        <f t="shared" si="4"/>
        <v>1.00221235</v>
      </c>
      <c r="O18" s="111">
        <f t="shared" si="26"/>
        <v>1</v>
      </c>
      <c r="P18" s="111">
        <f t="shared" si="27"/>
        <v>1</v>
      </c>
      <c r="Q18" s="106">
        <f t="shared" si="5"/>
        <v>1.00221235</v>
      </c>
      <c r="R18" s="2">
        <v>1</v>
      </c>
      <c r="S18" s="106">
        <f t="shared" si="6"/>
        <v>1000.03</v>
      </c>
      <c r="T18" s="106">
        <f t="shared" si="7"/>
        <v>0</v>
      </c>
      <c r="U18" s="106">
        <f t="shared" si="8"/>
        <v>1.8391548612217827</v>
      </c>
      <c r="V18" s="106">
        <f t="shared" si="9"/>
        <v>1001.8691548612218</v>
      </c>
      <c r="W18" s="19">
        <f t="shared" si="10"/>
        <v>0</v>
      </c>
      <c r="X18" s="2">
        <f t="shared" si="11"/>
        <v>0</v>
      </c>
      <c r="Y18" s="4">
        <f t="shared" si="12"/>
        <v>0</v>
      </c>
      <c r="Z18" s="106">
        <f t="shared" si="13"/>
        <v>0</v>
      </c>
      <c r="AA18" s="114">
        <f t="shared" si="28"/>
        <v>0.05</v>
      </c>
      <c r="AB18" s="112">
        <f t="shared" si="14"/>
        <v>8</v>
      </c>
      <c r="AC18" s="19">
        <v>31</v>
      </c>
      <c r="AD18" s="11">
        <f t="shared" si="29"/>
        <v>1.001049801</v>
      </c>
      <c r="AE18" s="106">
        <f t="shared" si="15"/>
        <v>1.04983249</v>
      </c>
      <c r="AF18" s="106">
        <f t="shared" si="16"/>
        <v>1.0517632400000001</v>
      </c>
      <c r="AG18" s="106">
        <f t="shared" si="17"/>
        <v>0</v>
      </c>
      <c r="AH18" s="115" t="str">
        <f t="shared" si="30"/>
        <v>J=</v>
      </c>
      <c r="AI18" s="116">
        <f t="shared" si="33"/>
        <v>44160</v>
      </c>
      <c r="AJ18" s="10"/>
      <c r="AK18" s="160">
        <f t="shared" si="36"/>
        <v>6</v>
      </c>
      <c r="AL18" s="161">
        <f t="shared" si="37"/>
        <v>44311</v>
      </c>
      <c r="AM18" s="162">
        <f t="shared" si="38"/>
        <v>927.08146083999998</v>
      </c>
      <c r="AN18" s="155">
        <f t="shared" si="39"/>
        <v>31</v>
      </c>
      <c r="AO18" s="162">
        <f t="shared" si="47"/>
        <v>3.8257349500000002</v>
      </c>
      <c r="AP18" s="162">
        <f t="shared" si="40"/>
        <v>11.95106698</v>
      </c>
      <c r="AQ18" s="163">
        <f t="shared" si="48"/>
        <v>1.2727E-2</v>
      </c>
      <c r="AR18" s="164">
        <f t="shared" si="49"/>
        <v>44281</v>
      </c>
      <c r="AS18" s="165">
        <f>SUM(AP18:AP$312)</f>
        <v>939.03252780999981</v>
      </c>
      <c r="AT18" s="164">
        <f t="shared" si="53"/>
        <v>44586</v>
      </c>
      <c r="AU18" s="165">
        <f t="shared" si="41"/>
        <v>831.31279462999998</v>
      </c>
      <c r="AV18" s="165">
        <f t="shared" si="42"/>
        <v>107.71973317999982</v>
      </c>
      <c r="AW18" s="162">
        <f t="shared" si="43"/>
        <v>15.776801930000001</v>
      </c>
      <c r="AX18" s="160">
        <f t="shared" si="44"/>
        <v>6</v>
      </c>
      <c r="AY18" s="161">
        <f t="shared" si="34"/>
        <v>44341</v>
      </c>
      <c r="AZ18" s="161">
        <f t="shared" si="35"/>
        <v>44341</v>
      </c>
      <c r="BA18" s="1"/>
      <c r="BB18" s="155">
        <f t="shared" si="50"/>
        <v>6</v>
      </c>
      <c r="BC18" s="158">
        <f t="shared" si="45"/>
        <v>44311</v>
      </c>
      <c r="BD18" s="159">
        <v>1.2727E-2</v>
      </c>
      <c r="BE18" s="144"/>
      <c r="BF18" s="197">
        <f t="shared" si="46"/>
        <v>44311</v>
      </c>
      <c r="BG18" s="198">
        <f t="shared" si="51"/>
        <v>44311</v>
      </c>
      <c r="BH18" s="199">
        <f>VLOOKUP(BF18,[1]Plan1!$GF$177:$GH$300,3)</f>
        <v>5692.31</v>
      </c>
    </row>
    <row r="19" spans="1:194" ht="15" customHeight="1" x14ac:dyDescent="0.25">
      <c r="A19" s="105">
        <f t="shared" si="18"/>
        <v>44160</v>
      </c>
      <c r="B19" s="106">
        <f t="shared" si="1"/>
        <v>1003.2829205909296</v>
      </c>
      <c r="C19" s="2">
        <f t="shared" si="19"/>
        <v>1000.03</v>
      </c>
      <c r="D19" s="2">
        <f t="shared" si="20"/>
        <v>168.71720535999987</v>
      </c>
      <c r="E19" s="106">
        <f t="shared" si="2"/>
        <v>831.31279464000011</v>
      </c>
      <c r="F19" s="21">
        <f t="shared" si="21"/>
        <v>5391.75</v>
      </c>
      <c r="G19" s="108">
        <f t="shared" si="22"/>
        <v>5438.12</v>
      </c>
      <c r="H19" s="109">
        <f t="shared" si="23"/>
        <v>44075</v>
      </c>
      <c r="I19" s="109">
        <f>IF(W18&gt;0,EDATE(A19,-1),+I18)</f>
        <v>44105</v>
      </c>
      <c r="J19" s="110">
        <f t="shared" si="3"/>
        <v>8.6001761951128852E-3</v>
      </c>
      <c r="K19" s="116">
        <f t="shared" si="31"/>
        <v>44160</v>
      </c>
      <c r="L19" s="178">
        <f t="shared" si="25"/>
        <v>31</v>
      </c>
      <c r="M19" s="1">
        <f t="shared" si="32"/>
        <v>9</v>
      </c>
      <c r="N19" s="106">
        <f t="shared" si="4"/>
        <v>1.0024892400000001</v>
      </c>
      <c r="O19" s="111">
        <f t="shared" si="26"/>
        <v>1</v>
      </c>
      <c r="P19" s="111">
        <f t="shared" si="27"/>
        <v>1</v>
      </c>
      <c r="Q19" s="106">
        <f t="shared" si="5"/>
        <v>1.0024892400000001</v>
      </c>
      <c r="R19" s="2">
        <v>1</v>
      </c>
      <c r="S19" s="106">
        <f t="shared" si="6"/>
        <v>1000.03</v>
      </c>
      <c r="T19" s="106">
        <f t="shared" si="7"/>
        <v>0</v>
      </c>
      <c r="U19" s="106">
        <f t="shared" si="8"/>
        <v>2.069337060929723</v>
      </c>
      <c r="V19" s="106">
        <f t="shared" si="9"/>
        <v>1002.0993370609297</v>
      </c>
      <c r="W19" s="19">
        <f>IF(VLOOKUP(A19,AL$10:AX$312,13)=VLOOKUP(A18,AL$10:AX$312,13),0,VLOOKUP(A19,AL$10:AX$312,13))</f>
        <v>1</v>
      </c>
      <c r="X19" s="2">
        <f t="shared" si="11"/>
        <v>0</v>
      </c>
      <c r="Y19" s="4">
        <f t="shared" si="12"/>
        <v>0</v>
      </c>
      <c r="Z19" s="106">
        <f t="shared" si="13"/>
        <v>0</v>
      </c>
      <c r="AA19" s="114">
        <f t="shared" si="28"/>
        <v>0.05</v>
      </c>
      <c r="AB19" s="112">
        <f t="shared" si="14"/>
        <v>9</v>
      </c>
      <c r="AC19" s="19">
        <v>31</v>
      </c>
      <c r="AD19" s="11">
        <f t="shared" si="29"/>
        <v>1.001181104</v>
      </c>
      <c r="AE19" s="106">
        <f t="shared" si="15"/>
        <v>1.18113943</v>
      </c>
      <c r="AF19" s="106">
        <f t="shared" si="16"/>
        <v>1.1835835299999999</v>
      </c>
      <c r="AG19" s="106">
        <f t="shared" si="17"/>
        <v>0</v>
      </c>
      <c r="AH19" s="115" t="str">
        <f t="shared" si="30"/>
        <v>J=</v>
      </c>
      <c r="AI19" s="116">
        <f t="shared" si="33"/>
        <v>44160</v>
      </c>
      <c r="AJ19" s="10"/>
      <c r="AK19" s="160">
        <f t="shared" si="36"/>
        <v>7</v>
      </c>
      <c r="AL19" s="161">
        <f t="shared" si="37"/>
        <v>44341</v>
      </c>
      <c r="AM19" s="162">
        <f t="shared" si="38"/>
        <v>915.0822455</v>
      </c>
      <c r="AN19" s="155">
        <f t="shared" si="39"/>
        <v>30</v>
      </c>
      <c r="AO19" s="162">
        <f t="shared" si="47"/>
        <v>3.77704482</v>
      </c>
      <c r="AP19" s="162">
        <f t="shared" si="40"/>
        <v>11.999215339999999</v>
      </c>
      <c r="AQ19" s="163">
        <f t="shared" si="48"/>
        <v>1.2943E-2</v>
      </c>
      <c r="AR19" s="164">
        <f t="shared" si="49"/>
        <v>44312</v>
      </c>
      <c r="AS19" s="165">
        <f>SUM(AP19:AP$312)</f>
        <v>927.08146082999986</v>
      </c>
      <c r="AT19" s="164">
        <f t="shared" si="53"/>
        <v>44586</v>
      </c>
      <c r="AU19" s="165">
        <f t="shared" si="41"/>
        <v>831.31279462999998</v>
      </c>
      <c r="AV19" s="165">
        <f t="shared" si="42"/>
        <v>95.768666199999871</v>
      </c>
      <c r="AW19" s="162">
        <f t="shared" si="43"/>
        <v>15.77626016</v>
      </c>
      <c r="AX19" s="160">
        <f t="shared" si="44"/>
        <v>7</v>
      </c>
      <c r="AY19" s="161">
        <f t="shared" si="34"/>
        <v>44372</v>
      </c>
      <c r="AZ19" s="161">
        <f t="shared" si="35"/>
        <v>44372</v>
      </c>
      <c r="BA19" s="1"/>
      <c r="BB19" s="155">
        <f t="shared" si="50"/>
        <v>7</v>
      </c>
      <c r="BC19" s="158">
        <f t="shared" si="45"/>
        <v>44341</v>
      </c>
      <c r="BD19" s="159">
        <v>1.2943E-2</v>
      </c>
      <c r="BE19" s="144"/>
      <c r="BF19" s="197">
        <f t="shared" si="46"/>
        <v>44341</v>
      </c>
      <c r="BG19" s="198">
        <f t="shared" si="51"/>
        <v>44341</v>
      </c>
      <c r="BH19" s="199">
        <f>VLOOKUP(BF19,[1]Plan1!$GF$177:$GH$300,3)</f>
        <v>5739.56</v>
      </c>
    </row>
    <row r="20" spans="1:194" ht="15" customHeight="1" x14ac:dyDescent="0.25">
      <c r="A20" s="105">
        <f t="shared" si="18"/>
        <v>44161</v>
      </c>
      <c r="B20" s="106">
        <f t="shared" si="1"/>
        <v>1002.4813686188064</v>
      </c>
      <c r="C20" s="2">
        <f t="shared" si="19"/>
        <v>1000.03</v>
      </c>
      <c r="D20" s="2">
        <f t="shared" si="20"/>
        <v>168.71720535999987</v>
      </c>
      <c r="E20" s="106">
        <f t="shared" si="2"/>
        <v>831.31279464000011</v>
      </c>
      <c r="F20" s="21">
        <f t="shared" si="21"/>
        <v>5438.12</v>
      </c>
      <c r="G20" s="108">
        <f t="shared" si="22"/>
        <v>5486.52</v>
      </c>
      <c r="H20" s="109">
        <f t="shared" ref="H20:H49" si="54">EDATE(I20,-1)</f>
        <v>44130</v>
      </c>
      <c r="I20" s="109">
        <f>IF(W19&gt;0,A20,I19)</f>
        <v>44161</v>
      </c>
      <c r="J20" s="110">
        <f t="shared" si="3"/>
        <v>8.9001346053416697E-3</v>
      </c>
      <c r="K20" s="117">
        <f>IF(DAY(A19)=K$9,VLOOKUP(A19,$AP$321:$AV$619,4),K19)</f>
        <v>44190</v>
      </c>
      <c r="L20" s="178">
        <f t="shared" si="25"/>
        <v>30</v>
      </c>
      <c r="M20" s="178">
        <f t="shared" ref="M20:M65" si="55">L20-(K20-A20)</f>
        <v>1</v>
      </c>
      <c r="N20" s="106">
        <f t="shared" si="4"/>
        <v>1.0002953999999999</v>
      </c>
      <c r="O20" s="111">
        <f t="shared" ref="O20:O50" si="56">IF(K20&gt;K19,N19,O19)</f>
        <v>1.0024892400000001</v>
      </c>
      <c r="P20" s="111">
        <f t="shared" si="27"/>
        <v>1.0024892400000001</v>
      </c>
      <c r="Q20" s="106">
        <f t="shared" ref="Q20:Q47" si="57">TRUNC(TRUNC((N20*P20),15),8)</f>
        <v>1.00278537</v>
      </c>
      <c r="R20" s="2">
        <v>1</v>
      </c>
      <c r="S20" s="106">
        <f t="shared" si="6"/>
        <v>1000.03</v>
      </c>
      <c r="T20" s="106">
        <f t="shared" si="7"/>
        <v>0</v>
      </c>
      <c r="U20" s="106">
        <f t="shared" si="8"/>
        <v>2.3155137188064248</v>
      </c>
      <c r="V20" s="106">
        <f t="shared" si="9"/>
        <v>1002.3455137188064</v>
      </c>
      <c r="W20" s="19">
        <f t="shared" ref="W20:W83" si="58">IF(VLOOKUP(A20,AL$10:AX$312,13)=VLOOKUP(A19,AL$10:AX$312,13),0,VLOOKUP(A20,AL$10:AX$312,13))</f>
        <v>0</v>
      </c>
      <c r="X20" s="2">
        <f t="shared" si="11"/>
        <v>0</v>
      </c>
      <c r="Y20" s="4">
        <f t="shared" si="12"/>
        <v>0</v>
      </c>
      <c r="Z20" s="106">
        <f t="shared" si="13"/>
        <v>0</v>
      </c>
      <c r="AA20" s="114">
        <f t="shared" si="28"/>
        <v>0.05</v>
      </c>
      <c r="AB20" s="112">
        <f t="shared" si="14"/>
        <v>1</v>
      </c>
      <c r="AC20" s="178">
        <f>IF(DAY(A19)=25,VLOOKUP(A19,$AP$321:$AV$619,7),AC19)</f>
        <v>30</v>
      </c>
      <c r="AD20" s="11">
        <f t="shared" si="29"/>
        <v>1.000135537</v>
      </c>
      <c r="AE20" s="106">
        <f t="shared" si="15"/>
        <v>0.13554105999999999</v>
      </c>
      <c r="AF20" s="106">
        <f t="shared" si="16"/>
        <v>0.1358549</v>
      </c>
      <c r="AG20" s="106">
        <f t="shared" si="17"/>
        <v>0</v>
      </c>
      <c r="AH20" s="115" t="str">
        <f t="shared" si="30"/>
        <v>J=</v>
      </c>
      <c r="AI20" s="116">
        <f t="shared" si="33"/>
        <v>44190</v>
      </c>
      <c r="AJ20" s="10"/>
      <c r="AK20" s="160">
        <f t="shared" si="36"/>
        <v>8</v>
      </c>
      <c r="AL20" s="161">
        <f t="shared" si="37"/>
        <v>44372</v>
      </c>
      <c r="AM20" s="162">
        <f t="shared" si="38"/>
        <v>903.03427265999994</v>
      </c>
      <c r="AN20" s="155">
        <f t="shared" si="39"/>
        <v>31</v>
      </c>
      <c r="AO20" s="162">
        <f t="shared" si="47"/>
        <v>3.72815853</v>
      </c>
      <c r="AP20" s="162">
        <f t="shared" si="40"/>
        <v>12.04797284</v>
      </c>
      <c r="AQ20" s="163">
        <f t="shared" si="48"/>
        <v>1.3166000000000001E-2</v>
      </c>
      <c r="AR20" s="164">
        <f t="shared" si="49"/>
        <v>44342</v>
      </c>
      <c r="AS20" s="165">
        <f>SUM(AP20:AP$312)</f>
        <v>915.08224548999988</v>
      </c>
      <c r="AT20" s="164">
        <f t="shared" si="53"/>
        <v>44586</v>
      </c>
      <c r="AU20" s="165">
        <f t="shared" si="41"/>
        <v>831.31279462999998</v>
      </c>
      <c r="AV20" s="165">
        <f t="shared" si="42"/>
        <v>83.769450859999893</v>
      </c>
      <c r="AW20" s="162">
        <f t="shared" si="43"/>
        <v>15.77613137</v>
      </c>
      <c r="AX20" s="160">
        <f t="shared" si="44"/>
        <v>8</v>
      </c>
      <c r="AY20" s="161">
        <f t="shared" si="34"/>
        <v>44402</v>
      </c>
      <c r="AZ20" s="161">
        <f t="shared" si="35"/>
        <v>44403</v>
      </c>
      <c r="BA20" s="1"/>
      <c r="BB20" s="155">
        <f t="shared" si="50"/>
        <v>8</v>
      </c>
      <c r="BC20" s="158">
        <f t="shared" si="45"/>
        <v>44372</v>
      </c>
      <c r="BD20" s="159">
        <v>1.3166000000000001E-2</v>
      </c>
      <c r="BE20" s="144"/>
      <c r="BF20" s="197">
        <f t="shared" si="46"/>
        <v>44372</v>
      </c>
      <c r="BG20" s="198">
        <f t="shared" si="51"/>
        <v>44372</v>
      </c>
      <c r="BH20" s="199">
        <f>VLOOKUP(BF20,[1]Plan1!$GF$177:$GH$300,3)</f>
        <v>5769.98</v>
      </c>
    </row>
    <row r="21" spans="1:194" ht="15" customHeight="1" x14ac:dyDescent="0.25">
      <c r="A21" s="105">
        <f t="shared" si="18"/>
        <v>44162</v>
      </c>
      <c r="B21" s="106">
        <f t="shared" si="1"/>
        <v>1002.8635691179626</v>
      </c>
      <c r="C21" s="2">
        <f t="shared" si="19"/>
        <v>1000.03</v>
      </c>
      <c r="D21" s="2">
        <f t="shared" si="20"/>
        <v>168.71720535999987</v>
      </c>
      <c r="E21" s="106">
        <f t="shared" si="2"/>
        <v>831.31279464000011</v>
      </c>
      <c r="F21" s="21">
        <f t="shared" si="21"/>
        <v>5438.12</v>
      </c>
      <c r="G21" s="108">
        <f t="shared" si="22"/>
        <v>5486.52</v>
      </c>
      <c r="H21" s="109">
        <f t="shared" si="54"/>
        <v>44130</v>
      </c>
      <c r="I21" s="109">
        <f t="shared" ref="I21:I84" si="59">IF(W20&gt;0,A21,I20)</f>
        <v>44161</v>
      </c>
      <c r="J21" s="110">
        <f t="shared" si="3"/>
        <v>8.9001346053416697E-3</v>
      </c>
      <c r="K21" s="117">
        <f t="shared" ref="K21:K84" si="60">IF(DAY(A20)=K$9,VLOOKUP(A20,$AP$321:$AV$619,4),K20)</f>
        <v>44190</v>
      </c>
      <c r="L21" s="178">
        <f t="shared" si="25"/>
        <v>30</v>
      </c>
      <c r="M21" s="178">
        <f t="shared" si="55"/>
        <v>2</v>
      </c>
      <c r="N21" s="106">
        <f>TRUNC((G20/F21)^TRUNC((M21/L21),9),8)</f>
        <v>1.00059089</v>
      </c>
      <c r="O21" s="111">
        <f t="shared" si="56"/>
        <v>1.0024892400000001</v>
      </c>
      <c r="P21" s="111">
        <f t="shared" si="27"/>
        <v>1.0024892400000001</v>
      </c>
      <c r="Q21" s="106">
        <f t="shared" si="57"/>
        <v>1.0030816</v>
      </c>
      <c r="R21" s="2">
        <v>1</v>
      </c>
      <c r="S21" s="106">
        <f t="shared" si="6"/>
        <v>1000.03</v>
      </c>
      <c r="T21" s="106">
        <f t="shared" si="7"/>
        <v>0</v>
      </c>
      <c r="U21" s="106">
        <f t="shared" si="8"/>
        <v>2.5617735079626391</v>
      </c>
      <c r="V21" s="106">
        <f t="shared" si="9"/>
        <v>1002.5917735079626</v>
      </c>
      <c r="W21" s="19">
        <f t="shared" si="58"/>
        <v>0</v>
      </c>
      <c r="X21" s="2">
        <f t="shared" si="11"/>
        <v>0</v>
      </c>
      <c r="Y21" s="4">
        <f t="shared" si="12"/>
        <v>0</v>
      </c>
      <c r="Z21" s="106">
        <f t="shared" si="13"/>
        <v>0</v>
      </c>
      <c r="AA21" s="114">
        <f t="shared" si="28"/>
        <v>0.05</v>
      </c>
      <c r="AB21" s="112">
        <f t="shared" si="14"/>
        <v>2</v>
      </c>
      <c r="AC21" s="178">
        <f t="shared" ref="AC21:AC84" si="61">IF(DAY(A20)=25,VLOOKUP(A20,$AP$321:$AV$619,7),AC20)</f>
        <v>30</v>
      </c>
      <c r="AD21" s="11">
        <f t="shared" si="29"/>
        <v>1.0002710930000001</v>
      </c>
      <c r="AE21" s="106">
        <f t="shared" si="15"/>
        <v>0.27110113000000002</v>
      </c>
      <c r="AF21" s="106">
        <f t="shared" si="16"/>
        <v>0.27179561000000002</v>
      </c>
      <c r="AG21" s="106">
        <f t="shared" si="17"/>
        <v>0</v>
      </c>
      <c r="AH21" s="115" t="str">
        <f t="shared" si="30"/>
        <v>J=</v>
      </c>
      <c r="AI21" s="116">
        <f t="shared" si="33"/>
        <v>44190</v>
      </c>
      <c r="AJ21" s="10"/>
      <c r="AK21" s="160">
        <f t="shared" si="36"/>
        <v>9</v>
      </c>
      <c r="AL21" s="161">
        <f t="shared" si="37"/>
        <v>44402</v>
      </c>
      <c r="AM21" s="162">
        <f t="shared" si="38"/>
        <v>890.93722554999999</v>
      </c>
      <c r="AN21" s="155">
        <f t="shared" si="39"/>
        <v>30</v>
      </c>
      <c r="AO21" s="162">
        <f t="shared" si="47"/>
        <v>3.6790736000000002</v>
      </c>
      <c r="AP21" s="162">
        <f t="shared" si="40"/>
        <v>12.09704711</v>
      </c>
      <c r="AQ21" s="163">
        <f t="shared" si="48"/>
        <v>1.3396E-2</v>
      </c>
      <c r="AR21" s="164">
        <f t="shared" si="49"/>
        <v>44373</v>
      </c>
      <c r="AS21" s="165">
        <f>SUM(AP21:AP$312)</f>
        <v>903.03427264999993</v>
      </c>
      <c r="AT21" s="164">
        <f t="shared" si="53"/>
        <v>44586</v>
      </c>
      <c r="AU21" s="165">
        <f t="shared" si="41"/>
        <v>831.31279462999998</v>
      </c>
      <c r="AV21" s="165">
        <f t="shared" si="42"/>
        <v>71.72147801999995</v>
      </c>
      <c r="AW21" s="162">
        <f t="shared" si="43"/>
        <v>15.776120710000001</v>
      </c>
      <c r="AX21" s="160">
        <f t="shared" si="44"/>
        <v>9</v>
      </c>
      <c r="AY21" s="161">
        <f t="shared" si="34"/>
        <v>44433</v>
      </c>
      <c r="AZ21" s="161">
        <f t="shared" si="35"/>
        <v>44433</v>
      </c>
      <c r="BA21" s="1"/>
      <c r="BB21" s="155">
        <f t="shared" si="50"/>
        <v>9</v>
      </c>
      <c r="BC21" s="158">
        <f t="shared" si="45"/>
        <v>44402</v>
      </c>
      <c r="BD21" s="159">
        <v>1.3396E-2</v>
      </c>
      <c r="BE21" s="144"/>
      <c r="BF21" s="197">
        <f t="shared" si="46"/>
        <v>44402</v>
      </c>
      <c r="BG21" s="198">
        <f t="shared" si="51"/>
        <v>44402</v>
      </c>
      <c r="BH21" s="199">
        <f>VLOOKUP(BF21,[1]Plan1!$GF$177:$GH$300,3)</f>
        <v>5825.37</v>
      </c>
    </row>
    <row r="22" spans="1:194" ht="15" customHeight="1" x14ac:dyDescent="0.25">
      <c r="A22" s="105">
        <f t="shared" si="18"/>
        <v>44163</v>
      </c>
      <c r="B22" s="106">
        <f t="shared" si="1"/>
        <v>1003.2459126390145</v>
      </c>
      <c r="C22" s="2">
        <f t="shared" si="19"/>
        <v>1000.03</v>
      </c>
      <c r="D22" s="2">
        <f t="shared" si="20"/>
        <v>168.71720535999987</v>
      </c>
      <c r="E22" s="106">
        <f t="shared" si="2"/>
        <v>831.31279464000011</v>
      </c>
      <c r="F22" s="21">
        <f t="shared" si="21"/>
        <v>5438.12</v>
      </c>
      <c r="G22" s="108">
        <f>IF(AND(M22=1,M21&gt;1),VLOOKUP(A21,$BF$13:$BH$98,3),G20)</f>
        <v>5486.52</v>
      </c>
      <c r="H22" s="109">
        <f t="shared" si="54"/>
        <v>44130</v>
      </c>
      <c r="I22" s="109">
        <f t="shared" si="59"/>
        <v>44161</v>
      </c>
      <c r="J22" s="110">
        <f t="shared" si="3"/>
        <v>8.9001346053416697E-3</v>
      </c>
      <c r="K22" s="117">
        <f t="shared" si="60"/>
        <v>44190</v>
      </c>
      <c r="L22" s="178">
        <f t="shared" si="25"/>
        <v>30</v>
      </c>
      <c r="M22" s="178">
        <f t="shared" si="55"/>
        <v>3</v>
      </c>
      <c r="N22" s="106">
        <f t="shared" si="4"/>
        <v>1.00088646</v>
      </c>
      <c r="O22" s="111">
        <f t="shared" si="56"/>
        <v>1.0024892400000001</v>
      </c>
      <c r="P22" s="111">
        <f t="shared" si="27"/>
        <v>1.0024892400000001</v>
      </c>
      <c r="Q22" s="106">
        <f t="shared" si="57"/>
        <v>1.0033779</v>
      </c>
      <c r="R22" s="2">
        <v>1</v>
      </c>
      <c r="S22" s="106">
        <f t="shared" si="6"/>
        <v>1000.03</v>
      </c>
      <c r="T22" s="106">
        <f t="shared" si="7"/>
        <v>0</v>
      </c>
      <c r="U22" s="106">
        <f t="shared" si="8"/>
        <v>2.8080914890144935</v>
      </c>
      <c r="V22" s="106">
        <f t="shared" si="9"/>
        <v>1002.8380914890145</v>
      </c>
      <c r="W22" s="19">
        <f t="shared" si="58"/>
        <v>0</v>
      </c>
      <c r="X22" s="2">
        <f t="shared" si="11"/>
        <v>0</v>
      </c>
      <c r="Y22" s="4">
        <f t="shared" si="12"/>
        <v>0</v>
      </c>
      <c r="Z22" s="106">
        <f t="shared" si="13"/>
        <v>0</v>
      </c>
      <c r="AA22" s="114">
        <f t="shared" si="28"/>
        <v>0.05</v>
      </c>
      <c r="AB22" s="112">
        <f t="shared" si="14"/>
        <v>3</v>
      </c>
      <c r="AC22" s="178">
        <f t="shared" si="61"/>
        <v>30</v>
      </c>
      <c r="AD22" s="11">
        <f t="shared" si="29"/>
        <v>1.000406667</v>
      </c>
      <c r="AE22" s="106">
        <f t="shared" si="15"/>
        <v>0.40667920000000002</v>
      </c>
      <c r="AF22" s="106">
        <f t="shared" si="16"/>
        <v>0.40782115000000002</v>
      </c>
      <c r="AG22" s="106">
        <f t="shared" si="17"/>
        <v>0</v>
      </c>
      <c r="AH22" s="115" t="str">
        <f t="shared" si="30"/>
        <v>J=</v>
      </c>
      <c r="AI22" s="116">
        <f t="shared" si="33"/>
        <v>44190</v>
      </c>
      <c r="AJ22" s="22"/>
      <c r="AK22" s="160">
        <f t="shared" si="36"/>
        <v>10</v>
      </c>
      <c r="AL22" s="161">
        <f t="shared" si="37"/>
        <v>44433</v>
      </c>
      <c r="AM22" s="162">
        <f t="shared" si="38"/>
        <v>878.79018741999994</v>
      </c>
      <c r="AN22" s="155">
        <f t="shared" si="39"/>
        <v>31</v>
      </c>
      <c r="AO22" s="162">
        <f t="shared" si="47"/>
        <v>3.62978873</v>
      </c>
      <c r="AP22" s="162">
        <f t="shared" si="40"/>
        <v>12.14703813</v>
      </c>
      <c r="AQ22" s="163">
        <f t="shared" si="48"/>
        <v>1.3634E-2</v>
      </c>
      <c r="AR22" s="164">
        <f t="shared" si="49"/>
        <v>44403</v>
      </c>
      <c r="AS22" s="165">
        <f>SUM(AP22:AP$312)</f>
        <v>890.93722553999987</v>
      </c>
      <c r="AT22" s="164">
        <f t="shared" si="53"/>
        <v>44586</v>
      </c>
      <c r="AU22" s="165">
        <f t="shared" si="41"/>
        <v>831.31279462999998</v>
      </c>
      <c r="AV22" s="165">
        <f t="shared" si="42"/>
        <v>59.624430909999887</v>
      </c>
      <c r="AW22" s="162">
        <f t="shared" si="43"/>
        <v>15.77682686</v>
      </c>
      <c r="AX22" s="160">
        <f t="shared" si="44"/>
        <v>10</v>
      </c>
      <c r="AY22" s="161">
        <f t="shared" si="34"/>
        <v>44464</v>
      </c>
      <c r="AZ22" s="161">
        <f t="shared" si="35"/>
        <v>44466</v>
      </c>
      <c r="BA22" s="23"/>
      <c r="BB22" s="155">
        <f t="shared" si="50"/>
        <v>10</v>
      </c>
      <c r="BC22" s="158">
        <f t="shared" si="45"/>
        <v>44433</v>
      </c>
      <c r="BD22" s="159">
        <v>1.3634E-2</v>
      </c>
      <c r="BE22" s="144"/>
      <c r="BF22" s="197">
        <f t="shared" si="46"/>
        <v>44433</v>
      </c>
      <c r="BG22" s="198">
        <f t="shared" si="51"/>
        <v>44433</v>
      </c>
      <c r="BH22" s="199">
        <f>VLOOKUP(BF22,[1]Plan1!$GF$177:$GH$300,3)</f>
        <v>5876.05</v>
      </c>
      <c r="BI22" s="23"/>
      <c r="BJ22" s="23"/>
      <c r="BK22" s="23"/>
      <c r="BL22" s="23"/>
      <c r="BM22" s="23"/>
      <c r="BN22" s="23"/>
      <c r="BO22" s="23"/>
      <c r="BP22" s="23"/>
      <c r="BQ22" s="23"/>
      <c r="BR22" s="23"/>
      <c r="BS22" s="23"/>
      <c r="BT22" s="23"/>
      <c r="BU22" s="23"/>
      <c r="BV22" s="23"/>
      <c r="BW22" s="23"/>
      <c r="BX22" s="23"/>
      <c r="BY22" s="23"/>
      <c r="BZ22" s="23"/>
      <c r="CA22" s="23"/>
      <c r="CB22" s="23"/>
      <c r="CC22" s="23"/>
      <c r="CD22" s="23"/>
      <c r="CE22" s="23"/>
      <c r="CF22" s="23"/>
      <c r="CG22" s="23"/>
      <c r="CH22" s="23"/>
      <c r="CI22" s="23"/>
      <c r="CJ22" s="23"/>
      <c r="CK22" s="23"/>
      <c r="CL22" s="23"/>
      <c r="CM22" s="23"/>
      <c r="CN22" s="23"/>
      <c r="CO22" s="23"/>
      <c r="CP22" s="23"/>
      <c r="CQ22" s="23"/>
      <c r="CR22" s="23"/>
      <c r="CS22" s="23"/>
      <c r="CT22" s="23"/>
      <c r="CU22" s="23"/>
      <c r="CV22" s="23"/>
      <c r="CW22" s="23"/>
      <c r="CX22" s="23"/>
      <c r="CY22" s="23"/>
      <c r="CZ22" s="23"/>
      <c r="DA22" s="23"/>
      <c r="DB22" s="23"/>
      <c r="DC22" s="23"/>
      <c r="DD22" s="23"/>
      <c r="DE22" s="23"/>
      <c r="DF22" s="23"/>
      <c r="DG22" s="23"/>
      <c r="DH22" s="23"/>
      <c r="DI22" s="23"/>
      <c r="DJ22" s="23"/>
      <c r="DK22" s="23"/>
      <c r="DL22" s="23"/>
      <c r="DM22" s="23"/>
      <c r="DN22" s="23"/>
      <c r="DO22" s="23"/>
      <c r="DP22" s="23"/>
      <c r="DQ22" s="23"/>
      <c r="DR22" s="23"/>
      <c r="DS22" s="23"/>
      <c r="DT22" s="23"/>
      <c r="DU22" s="23"/>
      <c r="DV22" s="23"/>
      <c r="DW22" s="23"/>
      <c r="DX22" s="23"/>
      <c r="DY22" s="23"/>
      <c r="DZ22" s="23"/>
      <c r="EA22" s="23"/>
      <c r="EB22" s="23"/>
      <c r="EC22" s="23"/>
      <c r="ED22" s="23"/>
      <c r="EE22" s="23"/>
      <c r="EF22" s="23"/>
      <c r="EG22" s="23"/>
      <c r="EH22" s="23"/>
      <c r="EI22" s="23"/>
      <c r="EJ22" s="23"/>
      <c r="EK22" s="23"/>
      <c r="EL22" s="23"/>
      <c r="EM22" s="23"/>
      <c r="EN22" s="23"/>
      <c r="EO22" s="23"/>
      <c r="EP22" s="23"/>
      <c r="EQ22" s="23"/>
      <c r="ER22" s="23"/>
      <c r="ES22" s="23"/>
      <c r="ET22" s="23"/>
      <c r="EU22" s="23"/>
      <c r="EV22" s="23"/>
      <c r="EW22" s="23"/>
      <c r="EX22" s="23"/>
      <c r="EY22" s="23"/>
      <c r="EZ22" s="23"/>
      <c r="FA22" s="23"/>
      <c r="FB22" s="23"/>
      <c r="FC22" s="23"/>
      <c r="FD22" s="23"/>
      <c r="FE22" s="23"/>
      <c r="FF22" s="23"/>
      <c r="FG22" s="23"/>
      <c r="FH22" s="23"/>
      <c r="FI22" s="23"/>
      <c r="FJ22" s="23"/>
      <c r="FK22" s="23"/>
      <c r="FL22" s="23"/>
      <c r="FM22" s="23"/>
      <c r="FN22" s="23"/>
      <c r="FO22" s="23"/>
      <c r="FP22" s="23"/>
      <c r="FQ22" s="23"/>
      <c r="FR22" s="23"/>
      <c r="FS22" s="23"/>
      <c r="FT22" s="23"/>
      <c r="FU22" s="23"/>
      <c r="FV22" s="23"/>
      <c r="FW22" s="23"/>
      <c r="FX22" s="23"/>
      <c r="FY22" s="23"/>
      <c r="FZ22" s="23"/>
      <c r="GA22" s="23"/>
      <c r="GB22" s="23"/>
      <c r="GC22" s="23"/>
      <c r="GD22" s="23"/>
      <c r="GE22" s="23"/>
      <c r="GF22" s="23"/>
      <c r="GG22" s="23"/>
      <c r="GH22" s="23"/>
      <c r="GI22" s="23"/>
      <c r="GJ22" s="23"/>
      <c r="GK22" s="23"/>
      <c r="GL22" s="23"/>
    </row>
    <row r="23" spans="1:194" ht="15" customHeight="1" x14ac:dyDescent="0.25">
      <c r="A23" s="105">
        <f t="shared" si="18"/>
        <v>44164</v>
      </c>
      <c r="B23" s="106">
        <f t="shared" si="1"/>
        <v>1003.6284335144737</v>
      </c>
      <c r="C23" s="2">
        <f t="shared" si="19"/>
        <v>1000.03</v>
      </c>
      <c r="D23" s="2">
        <f t="shared" si="20"/>
        <v>168.71720535999987</v>
      </c>
      <c r="E23" s="106">
        <f t="shared" si="2"/>
        <v>831.31279464000011</v>
      </c>
      <c r="F23" s="21">
        <f t="shared" si="21"/>
        <v>5438.12</v>
      </c>
      <c r="G23" s="108">
        <f t="shared" si="22"/>
        <v>5486.52</v>
      </c>
      <c r="H23" s="109">
        <f t="shared" si="54"/>
        <v>44130</v>
      </c>
      <c r="I23" s="109">
        <f t="shared" si="59"/>
        <v>44161</v>
      </c>
      <c r="J23" s="110">
        <f t="shared" si="3"/>
        <v>8.9001346053416697E-3</v>
      </c>
      <c r="K23" s="117">
        <f t="shared" si="60"/>
        <v>44190</v>
      </c>
      <c r="L23" s="178">
        <f t="shared" si="25"/>
        <v>30</v>
      </c>
      <c r="M23" s="178">
        <f t="shared" si="55"/>
        <v>4</v>
      </c>
      <c r="N23" s="106">
        <f t="shared" si="4"/>
        <v>1.0011821299999999</v>
      </c>
      <c r="O23" s="111">
        <f t="shared" si="56"/>
        <v>1.0024892400000001</v>
      </c>
      <c r="P23" s="111">
        <f t="shared" si="27"/>
        <v>1.0024892400000001</v>
      </c>
      <c r="Q23" s="106">
        <f t="shared" si="57"/>
        <v>1.0036743100000001</v>
      </c>
      <c r="R23" s="2">
        <v>1</v>
      </c>
      <c r="S23" s="106">
        <f t="shared" si="6"/>
        <v>1000.03</v>
      </c>
      <c r="T23" s="106">
        <f t="shared" si="7"/>
        <v>0</v>
      </c>
      <c r="U23" s="106">
        <f t="shared" si="8"/>
        <v>3.0545009144737567</v>
      </c>
      <c r="V23" s="106">
        <f t="shared" si="9"/>
        <v>1003.0845009144738</v>
      </c>
      <c r="W23" s="19">
        <f t="shared" si="58"/>
        <v>0</v>
      </c>
      <c r="X23" s="2">
        <f t="shared" si="11"/>
        <v>0</v>
      </c>
      <c r="Y23" s="4">
        <f t="shared" si="12"/>
        <v>0</v>
      </c>
      <c r="Z23" s="106">
        <f t="shared" si="13"/>
        <v>0</v>
      </c>
      <c r="AA23" s="114">
        <f t="shared" si="28"/>
        <v>0.05</v>
      </c>
      <c r="AB23" s="112">
        <f t="shared" si="14"/>
        <v>4</v>
      </c>
      <c r="AC23" s="178">
        <f t="shared" si="61"/>
        <v>30</v>
      </c>
      <c r="AD23" s="11">
        <f t="shared" si="29"/>
        <v>1.00054226</v>
      </c>
      <c r="AE23" s="106">
        <f t="shared" si="15"/>
        <v>0.54227625999999995</v>
      </c>
      <c r="AF23" s="106">
        <f t="shared" si="16"/>
        <v>0.54393259999999999</v>
      </c>
      <c r="AG23" s="106">
        <f t="shared" si="17"/>
        <v>0</v>
      </c>
      <c r="AH23" s="115" t="str">
        <f t="shared" si="30"/>
        <v>J=</v>
      </c>
      <c r="AI23" s="116">
        <f t="shared" si="33"/>
        <v>44190</v>
      </c>
      <c r="AJ23" s="10"/>
      <c r="AK23" s="160">
        <f t="shared" si="36"/>
        <v>11</v>
      </c>
      <c r="AL23" s="161">
        <f t="shared" si="37"/>
        <v>44464</v>
      </c>
      <c r="AM23" s="162">
        <f t="shared" si="38"/>
        <v>866.59433719999993</v>
      </c>
      <c r="AN23" s="155">
        <f t="shared" si="39"/>
        <v>31</v>
      </c>
      <c r="AO23" s="162">
        <f t="shared" si="47"/>
        <v>3.58030019</v>
      </c>
      <c r="AP23" s="162">
        <f t="shared" si="40"/>
        <v>12.195850220000001</v>
      </c>
      <c r="AQ23" s="163">
        <f t="shared" si="48"/>
        <v>1.3878E-2</v>
      </c>
      <c r="AR23" s="164">
        <f t="shared" si="49"/>
        <v>44434</v>
      </c>
      <c r="AS23" s="165">
        <f>SUM(AP23:AP$312)</f>
        <v>878.79018740999993</v>
      </c>
      <c r="AT23" s="164">
        <f t="shared" si="53"/>
        <v>44586</v>
      </c>
      <c r="AU23" s="165">
        <f t="shared" si="41"/>
        <v>831.31279462999998</v>
      </c>
      <c r="AV23" s="165">
        <f t="shared" si="42"/>
        <v>47.477392779999946</v>
      </c>
      <c r="AW23" s="162">
        <f t="shared" si="43"/>
        <v>15.77615041</v>
      </c>
      <c r="AX23" s="160">
        <f t="shared" si="44"/>
        <v>11</v>
      </c>
      <c r="AY23" s="161">
        <f t="shared" si="34"/>
        <v>44494</v>
      </c>
      <c r="AZ23" s="161">
        <f t="shared" si="35"/>
        <v>44494</v>
      </c>
      <c r="BA23" s="1"/>
      <c r="BB23" s="155">
        <f t="shared" si="50"/>
        <v>11</v>
      </c>
      <c r="BC23" s="158">
        <f t="shared" si="45"/>
        <v>44464</v>
      </c>
      <c r="BD23" s="159">
        <v>1.3878E-2</v>
      </c>
      <c r="BE23" s="144"/>
      <c r="BF23" s="197">
        <f t="shared" si="46"/>
        <v>44464</v>
      </c>
      <c r="BG23" s="198">
        <f t="shared" si="51"/>
        <v>44464</v>
      </c>
      <c r="BH23" s="199">
        <f>VLOOKUP(BF23,[1]Plan1!$GF$177:$GH$300,3)</f>
        <v>5944.21</v>
      </c>
    </row>
    <row r="24" spans="1:194" ht="15" customHeight="1" x14ac:dyDescent="0.25">
      <c r="A24" s="105">
        <f t="shared" si="18"/>
        <v>44165</v>
      </c>
      <c r="B24" s="106">
        <f t="shared" si="1"/>
        <v>1004.0110974918285</v>
      </c>
      <c r="C24" s="2">
        <f t="shared" si="19"/>
        <v>1000.03</v>
      </c>
      <c r="D24" s="2">
        <f t="shared" si="20"/>
        <v>168.71720535999987</v>
      </c>
      <c r="E24" s="106">
        <f t="shared" si="2"/>
        <v>831.31279464000011</v>
      </c>
      <c r="F24" s="21">
        <f t="shared" si="21"/>
        <v>5438.12</v>
      </c>
      <c r="G24" s="108">
        <f t="shared" si="22"/>
        <v>5486.52</v>
      </c>
      <c r="H24" s="109">
        <f t="shared" si="54"/>
        <v>44130</v>
      </c>
      <c r="I24" s="109">
        <f t="shared" si="59"/>
        <v>44161</v>
      </c>
      <c r="J24" s="110">
        <f t="shared" si="3"/>
        <v>8.9001346053416697E-3</v>
      </c>
      <c r="K24" s="117">
        <f t="shared" si="60"/>
        <v>44190</v>
      </c>
      <c r="L24" s="178">
        <f t="shared" si="25"/>
        <v>30</v>
      </c>
      <c r="M24" s="178">
        <f t="shared" si="55"/>
        <v>5</v>
      </c>
      <c r="N24" s="106">
        <f t="shared" si="4"/>
        <v>1.0014778799999999</v>
      </c>
      <c r="O24" s="111">
        <f t="shared" si="56"/>
        <v>1.0024892400000001</v>
      </c>
      <c r="P24" s="111">
        <f t="shared" si="27"/>
        <v>1.0024892400000001</v>
      </c>
      <c r="Q24" s="106">
        <f t="shared" si="57"/>
        <v>1.0039707899999999</v>
      </c>
      <c r="R24" s="2">
        <v>1</v>
      </c>
      <c r="S24" s="106">
        <f t="shared" si="6"/>
        <v>1000.03</v>
      </c>
      <c r="T24" s="106">
        <f t="shared" si="7"/>
        <v>0</v>
      </c>
      <c r="U24" s="106">
        <f t="shared" si="8"/>
        <v>3.3009685318284752</v>
      </c>
      <c r="V24" s="106">
        <f t="shared" si="9"/>
        <v>1003.3309685318285</v>
      </c>
      <c r="W24" s="19">
        <f t="shared" si="58"/>
        <v>0</v>
      </c>
      <c r="X24" s="2">
        <f t="shared" si="11"/>
        <v>0</v>
      </c>
      <c r="Y24" s="4">
        <f t="shared" si="12"/>
        <v>0</v>
      </c>
      <c r="Z24" s="106">
        <f t="shared" si="13"/>
        <v>0</v>
      </c>
      <c r="AA24" s="114">
        <f t="shared" si="28"/>
        <v>0.05</v>
      </c>
      <c r="AB24" s="112">
        <f t="shared" si="14"/>
        <v>5</v>
      </c>
      <c r="AC24" s="178">
        <f t="shared" si="61"/>
        <v>30</v>
      </c>
      <c r="AD24" s="11">
        <f t="shared" si="29"/>
        <v>1.0006778709999999</v>
      </c>
      <c r="AE24" s="106">
        <f t="shared" si="15"/>
        <v>0.67789133000000001</v>
      </c>
      <c r="AF24" s="106">
        <f t="shared" si="16"/>
        <v>0.68012896</v>
      </c>
      <c r="AG24" s="106">
        <f t="shared" si="17"/>
        <v>0</v>
      </c>
      <c r="AH24" s="115" t="str">
        <f t="shared" si="30"/>
        <v>J=</v>
      </c>
      <c r="AI24" s="116">
        <f t="shared" si="33"/>
        <v>44190</v>
      </c>
      <c r="AJ24" s="10"/>
      <c r="AK24" s="160">
        <f t="shared" si="36"/>
        <v>12</v>
      </c>
      <c r="AL24" s="161">
        <f t="shared" si="37"/>
        <v>44494</v>
      </c>
      <c r="AM24" s="162">
        <f t="shared" si="38"/>
        <v>854.3484926299999</v>
      </c>
      <c r="AN24" s="155">
        <f t="shared" si="39"/>
        <v>30</v>
      </c>
      <c r="AO24" s="162">
        <f t="shared" si="47"/>
        <v>3.5306127799999998</v>
      </c>
      <c r="AP24" s="162">
        <f t="shared" si="40"/>
        <v>12.245844569999999</v>
      </c>
      <c r="AQ24" s="163">
        <f t="shared" si="48"/>
        <v>1.4130999999999999E-2</v>
      </c>
      <c r="AR24" s="164">
        <f t="shared" si="49"/>
        <v>44465</v>
      </c>
      <c r="AS24" s="165">
        <f>SUM(AP24:AP$312)</f>
        <v>866.59433718999992</v>
      </c>
      <c r="AT24" s="164">
        <f t="shared" si="53"/>
        <v>44586</v>
      </c>
      <c r="AU24" s="165">
        <f t="shared" si="41"/>
        <v>831.31279462999998</v>
      </c>
      <c r="AV24" s="165">
        <f t="shared" si="42"/>
        <v>35.281542559999934</v>
      </c>
      <c r="AW24" s="162">
        <f t="shared" si="43"/>
        <v>15.776457349999999</v>
      </c>
      <c r="AX24" s="160">
        <f t="shared" si="44"/>
        <v>12</v>
      </c>
      <c r="AY24" s="161">
        <f t="shared" si="34"/>
        <v>44525</v>
      </c>
      <c r="AZ24" s="161">
        <f t="shared" si="35"/>
        <v>44525</v>
      </c>
      <c r="BA24" s="1"/>
      <c r="BB24" s="155">
        <f t="shared" si="50"/>
        <v>12</v>
      </c>
      <c r="BC24" s="158">
        <f t="shared" si="45"/>
        <v>44494</v>
      </c>
      <c r="BD24" s="159">
        <v>1.4130999999999999E-2</v>
      </c>
      <c r="BE24" s="144"/>
      <c r="BF24" s="197">
        <f t="shared" si="46"/>
        <v>44494</v>
      </c>
      <c r="BG24" s="198">
        <f t="shared" si="51"/>
        <v>44494</v>
      </c>
      <c r="BH24" s="199">
        <f>VLOOKUP(BF24,[1]Plan1!$GF$177:$GH$300,3)</f>
        <v>6018.51</v>
      </c>
    </row>
    <row r="25" spans="1:194" ht="15" customHeight="1" x14ac:dyDescent="0.25">
      <c r="A25" s="105">
        <f t="shared" si="18"/>
        <v>44166</v>
      </c>
      <c r="B25" s="106">
        <f t="shared" si="1"/>
        <v>1004.3939295904629</v>
      </c>
      <c r="C25" s="2">
        <f t="shared" si="19"/>
        <v>1000.03</v>
      </c>
      <c r="D25" s="2">
        <f t="shared" si="20"/>
        <v>168.71720535999987</v>
      </c>
      <c r="E25" s="106">
        <f t="shared" si="2"/>
        <v>831.31279464000011</v>
      </c>
      <c r="F25" s="21">
        <f t="shared" si="21"/>
        <v>5438.12</v>
      </c>
      <c r="G25" s="108">
        <f t="shared" si="22"/>
        <v>5486.52</v>
      </c>
      <c r="H25" s="109">
        <f t="shared" si="54"/>
        <v>44130</v>
      </c>
      <c r="I25" s="109">
        <f t="shared" si="59"/>
        <v>44161</v>
      </c>
      <c r="J25" s="110">
        <f t="shared" si="3"/>
        <v>8.9001346053416697E-3</v>
      </c>
      <c r="K25" s="117">
        <f t="shared" si="60"/>
        <v>44190</v>
      </c>
      <c r="L25" s="178">
        <f t="shared" si="25"/>
        <v>30</v>
      </c>
      <c r="M25" s="178">
        <f t="shared" si="55"/>
        <v>6</v>
      </c>
      <c r="N25" s="106">
        <f t="shared" si="4"/>
        <v>1.0017737200000001</v>
      </c>
      <c r="O25" s="111">
        <f t="shared" si="56"/>
        <v>1.0024892400000001</v>
      </c>
      <c r="P25" s="111">
        <f t="shared" si="27"/>
        <v>1.0024892400000001</v>
      </c>
      <c r="Q25" s="106">
        <f t="shared" si="57"/>
        <v>1.00426737</v>
      </c>
      <c r="R25" s="2">
        <v>1</v>
      </c>
      <c r="S25" s="106">
        <f t="shared" si="6"/>
        <v>1000.03</v>
      </c>
      <c r="T25" s="106">
        <f t="shared" si="7"/>
        <v>0</v>
      </c>
      <c r="U25" s="106">
        <f t="shared" si="8"/>
        <v>3.547519280462891</v>
      </c>
      <c r="V25" s="106">
        <f t="shared" si="9"/>
        <v>1003.5775192804629</v>
      </c>
      <c r="W25" s="19">
        <f t="shared" si="58"/>
        <v>0</v>
      </c>
      <c r="X25" s="2">
        <f t="shared" si="11"/>
        <v>0</v>
      </c>
      <c r="Y25" s="4">
        <f t="shared" si="12"/>
        <v>0</v>
      </c>
      <c r="Z25" s="106">
        <f t="shared" si="13"/>
        <v>0</v>
      </c>
      <c r="AA25" s="114">
        <f t="shared" si="28"/>
        <v>0.05</v>
      </c>
      <c r="AB25" s="112">
        <f t="shared" si="14"/>
        <v>6</v>
      </c>
      <c r="AC25" s="178">
        <f t="shared" si="61"/>
        <v>30</v>
      </c>
      <c r="AD25" s="11">
        <f t="shared" si="29"/>
        <v>1.0008135</v>
      </c>
      <c r="AE25" s="106">
        <f t="shared" si="15"/>
        <v>0.81352440000000004</v>
      </c>
      <c r="AF25" s="106">
        <f t="shared" si="16"/>
        <v>0.81641030999999997</v>
      </c>
      <c r="AG25" s="106">
        <f t="shared" si="17"/>
        <v>0</v>
      </c>
      <c r="AH25" s="115" t="str">
        <f t="shared" si="30"/>
        <v>J=</v>
      </c>
      <c r="AI25" s="116">
        <f t="shared" si="33"/>
        <v>44190</v>
      </c>
      <c r="AJ25" s="10"/>
      <c r="AK25" s="160">
        <f t="shared" si="36"/>
        <v>13</v>
      </c>
      <c r="AL25" s="161">
        <f t="shared" ref="AL25" si="62">AP333</f>
        <v>44525</v>
      </c>
      <c r="AM25" s="162">
        <f t="shared" ref="AM25" si="63">(AM24-AP25)</f>
        <v>843.65204950999987</v>
      </c>
      <c r="AN25" s="155">
        <f t="shared" ref="AN25" si="64">AL25-AL24</f>
        <v>31</v>
      </c>
      <c r="AO25" s="162">
        <f t="shared" ref="AO25" si="65">TRUNC(AM24*(ROUND((1+AO$9)^(30/360),9)-1),8)</f>
        <v>3.4807216900000002</v>
      </c>
      <c r="AP25" s="162">
        <f t="shared" ref="AP25" si="66">TRUNC((AM24*AQ25),8)</f>
        <v>10.69644312</v>
      </c>
      <c r="AQ25" s="163">
        <f t="shared" ref="AQ25" si="67">BD25</f>
        <v>1.252E-2</v>
      </c>
      <c r="AR25" s="164">
        <f t="shared" ref="AR25" si="68">(AL24+1)</f>
        <v>44495</v>
      </c>
      <c r="AS25" s="165">
        <f>SUM(AP25:AP$312)</f>
        <v>854.34849261999989</v>
      </c>
      <c r="AT25" s="164">
        <f t="shared" ref="AT25" si="69">IF(MONTH(AL24)=AT$9,EDATE(AT24,12),AT24)</f>
        <v>44586</v>
      </c>
      <c r="AU25" s="165">
        <f t="shared" ref="AU25" si="70">IF(AL25&gt;AT$7,0,VLOOKUP(AT25,AL$13:AS$312,8))</f>
        <v>831.31279462999998</v>
      </c>
      <c r="AV25" s="165">
        <f t="shared" ref="AV25" si="71">AS25-AU25</f>
        <v>23.035697989999903</v>
      </c>
      <c r="AW25" s="162">
        <f t="shared" ref="AW25" si="72">(AO25+AP25)</f>
        <v>14.177164810000001</v>
      </c>
      <c r="AX25" s="160">
        <f t="shared" si="44"/>
        <v>13</v>
      </c>
      <c r="AY25" s="161">
        <f t="shared" ref="AY25" si="73">AL26</f>
        <v>44555</v>
      </c>
      <c r="AZ25" s="161">
        <f t="shared" si="35"/>
        <v>44557</v>
      </c>
      <c r="BA25" s="18"/>
      <c r="BB25" s="155">
        <f t="shared" si="50"/>
        <v>13</v>
      </c>
      <c r="BC25" s="158">
        <f t="shared" si="45"/>
        <v>44525</v>
      </c>
      <c r="BD25" s="159">
        <v>1.252E-2</v>
      </c>
      <c r="BE25" s="144"/>
      <c r="BF25" s="197">
        <f t="shared" si="46"/>
        <v>44525</v>
      </c>
      <c r="BG25" s="198">
        <f t="shared" si="51"/>
        <v>44525</v>
      </c>
      <c r="BH25" s="199">
        <f>VLOOKUP(BF25,[1]Plan1!$GF$177:$GH$300,3)</f>
        <v>6075.69</v>
      </c>
    </row>
    <row r="26" spans="1:194" ht="15" customHeight="1" x14ac:dyDescent="0.25">
      <c r="A26" s="105">
        <f t="shared" si="18"/>
        <v>44167</v>
      </c>
      <c r="B26" s="106">
        <f t="shared" si="1"/>
        <v>1004.7769142041209</v>
      </c>
      <c r="C26" s="2">
        <f t="shared" si="19"/>
        <v>1000.03</v>
      </c>
      <c r="D26" s="2">
        <f t="shared" si="20"/>
        <v>168.71720535999987</v>
      </c>
      <c r="E26" s="106">
        <f t="shared" si="2"/>
        <v>831.31279464000011</v>
      </c>
      <c r="F26" s="21">
        <f t="shared" si="21"/>
        <v>5438.12</v>
      </c>
      <c r="G26" s="108">
        <f t="shared" si="22"/>
        <v>5486.52</v>
      </c>
      <c r="H26" s="109">
        <f t="shared" si="54"/>
        <v>44130</v>
      </c>
      <c r="I26" s="109">
        <f t="shared" si="59"/>
        <v>44161</v>
      </c>
      <c r="J26" s="110">
        <f t="shared" si="3"/>
        <v>8.9001346053416697E-3</v>
      </c>
      <c r="K26" s="117">
        <f t="shared" si="60"/>
        <v>44190</v>
      </c>
      <c r="L26" s="178">
        <f t="shared" si="25"/>
        <v>30</v>
      </c>
      <c r="M26" s="178">
        <f t="shared" si="55"/>
        <v>7</v>
      </c>
      <c r="N26" s="106">
        <f t="shared" si="4"/>
        <v>1.00206964</v>
      </c>
      <c r="O26" s="111">
        <f t="shared" si="56"/>
        <v>1.0024892400000001</v>
      </c>
      <c r="P26" s="111">
        <f t="shared" si="27"/>
        <v>1.0024892400000001</v>
      </c>
      <c r="Q26" s="106">
        <f t="shared" si="57"/>
        <v>1.0045640300000001</v>
      </c>
      <c r="R26" s="2">
        <v>1</v>
      </c>
      <c r="S26" s="106">
        <f t="shared" si="6"/>
        <v>1000.03</v>
      </c>
      <c r="T26" s="106">
        <f t="shared" si="7"/>
        <v>0</v>
      </c>
      <c r="U26" s="106">
        <f t="shared" si="8"/>
        <v>3.7941365341208431</v>
      </c>
      <c r="V26" s="106">
        <f t="shared" si="9"/>
        <v>1003.8241365341208</v>
      </c>
      <c r="W26" s="19">
        <f t="shared" si="58"/>
        <v>0</v>
      </c>
      <c r="X26" s="2">
        <f t="shared" si="11"/>
        <v>0</v>
      </c>
      <c r="Y26" s="4">
        <f t="shared" si="12"/>
        <v>0</v>
      </c>
      <c r="Z26" s="106">
        <f t="shared" si="13"/>
        <v>0</v>
      </c>
      <c r="AA26" s="114">
        <f t="shared" si="28"/>
        <v>0.05</v>
      </c>
      <c r="AB26" s="112">
        <f t="shared" si="14"/>
        <v>7</v>
      </c>
      <c r="AC26" s="178">
        <f t="shared" si="61"/>
        <v>30</v>
      </c>
      <c r="AD26" s="11">
        <f t="shared" si="29"/>
        <v>1.0009491479999999</v>
      </c>
      <c r="AE26" s="106">
        <f t="shared" si="15"/>
        <v>0.94917647000000005</v>
      </c>
      <c r="AF26" s="106">
        <f t="shared" si="16"/>
        <v>0.95277767000000002</v>
      </c>
      <c r="AG26" s="106">
        <f t="shared" si="17"/>
        <v>0</v>
      </c>
      <c r="AH26" s="115" t="str">
        <f t="shared" si="30"/>
        <v>J=</v>
      </c>
      <c r="AI26" s="116">
        <f t="shared" si="33"/>
        <v>44190</v>
      </c>
      <c r="AJ26" s="10"/>
      <c r="AK26" s="160">
        <f t="shared" si="36"/>
        <v>14</v>
      </c>
      <c r="AL26" s="161">
        <f t="shared" si="37"/>
        <v>44555</v>
      </c>
      <c r="AM26" s="162">
        <f t="shared" si="38"/>
        <v>831.31279463999988</v>
      </c>
      <c r="AN26" s="155">
        <f t="shared" si="39"/>
        <v>30</v>
      </c>
      <c r="AO26" s="162">
        <f t="shared" si="47"/>
        <v>3.4371430599999999</v>
      </c>
      <c r="AP26" s="162">
        <f t="shared" si="40"/>
        <v>12.33925487</v>
      </c>
      <c r="AQ26" s="163">
        <f t="shared" si="48"/>
        <v>1.4626E-2</v>
      </c>
      <c r="AR26" s="164">
        <f t="shared" si="49"/>
        <v>44526</v>
      </c>
      <c r="AS26" s="165">
        <f>SUM(AP26:AP$312)</f>
        <v>843.65204949999986</v>
      </c>
      <c r="AT26" s="164">
        <f t="shared" si="53"/>
        <v>44586</v>
      </c>
      <c r="AU26" s="165">
        <f t="shared" si="41"/>
        <v>831.31279462999998</v>
      </c>
      <c r="AV26" s="165">
        <f t="shared" si="42"/>
        <v>12.339254869999877</v>
      </c>
      <c r="AW26" s="162">
        <f t="shared" si="43"/>
        <v>15.77639793</v>
      </c>
      <c r="AX26" s="160">
        <f t="shared" si="44"/>
        <v>14</v>
      </c>
      <c r="AY26" s="161">
        <f t="shared" si="34"/>
        <v>44586</v>
      </c>
      <c r="AZ26" s="161">
        <f t="shared" si="35"/>
        <v>44586</v>
      </c>
      <c r="BA26" s="1"/>
      <c r="BB26" s="155">
        <f t="shared" si="50"/>
        <v>14</v>
      </c>
      <c r="BC26" s="158">
        <f t="shared" si="45"/>
        <v>44555</v>
      </c>
      <c r="BD26" s="159">
        <v>1.4626E-2</v>
      </c>
      <c r="BE26" s="144"/>
      <c r="BF26" s="197">
        <f t="shared" si="46"/>
        <v>44555</v>
      </c>
      <c r="BG26" s="198">
        <f t="shared" si="51"/>
        <v>44555</v>
      </c>
      <c r="BH26" s="199">
        <f>VLOOKUP(BF26,[1]Plan1!$GF$177:$GH$300,3)</f>
        <v>6120.04</v>
      </c>
    </row>
    <row r="27" spans="1:194" ht="15" customHeight="1" x14ac:dyDescent="0.25">
      <c r="A27" s="105">
        <f t="shared" si="18"/>
        <v>44168</v>
      </c>
      <c r="B27" s="106">
        <f t="shared" si="1"/>
        <v>1005.1600586959302</v>
      </c>
      <c r="C27" s="2">
        <f t="shared" si="19"/>
        <v>1000.03</v>
      </c>
      <c r="D27" s="2">
        <f t="shared" si="20"/>
        <v>168.71720535999987</v>
      </c>
      <c r="E27" s="106">
        <f t="shared" si="2"/>
        <v>831.31279464000011</v>
      </c>
      <c r="F27" s="21">
        <f t="shared" si="21"/>
        <v>5438.12</v>
      </c>
      <c r="G27" s="108">
        <f t="shared" si="22"/>
        <v>5486.52</v>
      </c>
      <c r="H27" s="109">
        <f t="shared" si="54"/>
        <v>44130</v>
      </c>
      <c r="I27" s="109">
        <f t="shared" si="59"/>
        <v>44161</v>
      </c>
      <c r="J27" s="110">
        <f t="shared" si="3"/>
        <v>8.9001346053416697E-3</v>
      </c>
      <c r="K27" s="117">
        <f t="shared" si="60"/>
        <v>44190</v>
      </c>
      <c r="L27" s="178">
        <f t="shared" si="25"/>
        <v>30</v>
      </c>
      <c r="M27" s="178">
        <f t="shared" si="55"/>
        <v>8</v>
      </c>
      <c r="N27" s="106">
        <f t="shared" si="4"/>
        <v>1.0023656599999999</v>
      </c>
      <c r="O27" s="111">
        <f t="shared" si="56"/>
        <v>1.0024892400000001</v>
      </c>
      <c r="P27" s="111">
        <f t="shared" si="27"/>
        <v>1.0024892400000001</v>
      </c>
      <c r="Q27" s="106">
        <f t="shared" si="57"/>
        <v>1.00486078</v>
      </c>
      <c r="R27" s="2">
        <v>1</v>
      </c>
      <c r="S27" s="106">
        <f t="shared" si="6"/>
        <v>1000.03</v>
      </c>
      <c r="T27" s="106">
        <f t="shared" si="7"/>
        <v>0</v>
      </c>
      <c r="U27" s="106">
        <f t="shared" si="8"/>
        <v>4.0408286059302272</v>
      </c>
      <c r="V27" s="106">
        <f t="shared" si="9"/>
        <v>1004.0708286059302</v>
      </c>
      <c r="W27" s="19">
        <f t="shared" si="58"/>
        <v>0</v>
      </c>
      <c r="X27" s="2">
        <f t="shared" si="11"/>
        <v>0</v>
      </c>
      <c r="Y27" s="4">
        <f t="shared" si="12"/>
        <v>0</v>
      </c>
      <c r="Z27" s="106">
        <f t="shared" si="13"/>
        <v>0</v>
      </c>
      <c r="AA27" s="114">
        <f t="shared" si="28"/>
        <v>0.05</v>
      </c>
      <c r="AB27" s="112">
        <f t="shared" si="14"/>
        <v>8</v>
      </c>
      <c r="AC27" s="178">
        <f t="shared" si="61"/>
        <v>30</v>
      </c>
      <c r="AD27" s="11">
        <f t="shared" si="29"/>
        <v>1.0010848139999999</v>
      </c>
      <c r="AE27" s="106">
        <f t="shared" si="15"/>
        <v>1.08484654</v>
      </c>
      <c r="AF27" s="106">
        <f t="shared" si="16"/>
        <v>1.08923009</v>
      </c>
      <c r="AG27" s="106">
        <f t="shared" si="17"/>
        <v>0</v>
      </c>
      <c r="AH27" s="115" t="str">
        <f t="shared" si="30"/>
        <v>J=</v>
      </c>
      <c r="AI27" s="116">
        <f t="shared" si="33"/>
        <v>44190</v>
      </c>
      <c r="AJ27" s="10"/>
      <c r="AK27" s="160">
        <f t="shared" si="36"/>
        <v>15</v>
      </c>
      <c r="AL27" s="161">
        <f t="shared" si="37"/>
        <v>44586</v>
      </c>
      <c r="AM27" s="162">
        <f t="shared" si="38"/>
        <v>818.92290874999992</v>
      </c>
      <c r="AN27" s="155">
        <f t="shared" si="39"/>
        <v>31</v>
      </c>
      <c r="AO27" s="162">
        <f t="shared" si="47"/>
        <v>3.3868714</v>
      </c>
      <c r="AP27" s="162">
        <f t="shared" si="40"/>
        <v>12.38988589</v>
      </c>
      <c r="AQ27" s="163">
        <f t="shared" si="48"/>
        <v>1.4904000000000001E-2</v>
      </c>
      <c r="AR27" s="164">
        <f t="shared" si="49"/>
        <v>44556</v>
      </c>
      <c r="AS27" s="165">
        <f>SUM(AP27:AP$312)</f>
        <v>831.31279462999998</v>
      </c>
      <c r="AT27" s="164">
        <f t="shared" si="53"/>
        <v>44586</v>
      </c>
      <c r="AU27" s="165">
        <f t="shared" si="41"/>
        <v>831.31279462999998</v>
      </c>
      <c r="AV27" s="165">
        <f t="shared" si="42"/>
        <v>0</v>
      </c>
      <c r="AW27" s="162">
        <f t="shared" si="43"/>
        <v>15.776757290000001</v>
      </c>
      <c r="AX27" s="160">
        <f t="shared" si="44"/>
        <v>15</v>
      </c>
      <c r="AY27" s="161">
        <f t="shared" si="34"/>
        <v>44617</v>
      </c>
      <c r="AZ27" s="161">
        <f t="shared" si="35"/>
        <v>44617</v>
      </c>
      <c r="BA27" s="1"/>
      <c r="BB27" s="155">
        <f t="shared" si="50"/>
        <v>15</v>
      </c>
      <c r="BC27" s="158">
        <f t="shared" si="45"/>
        <v>44586</v>
      </c>
      <c r="BD27" s="159">
        <v>1.4904000000000001E-2</v>
      </c>
      <c r="BE27" s="144"/>
      <c r="BF27" s="197">
        <f t="shared" si="46"/>
        <v>44586</v>
      </c>
      <c r="BG27" s="198">
        <f t="shared" si="51"/>
        <v>44586</v>
      </c>
      <c r="BH27" s="199">
        <f>VLOOKUP(BF27,[1]Plan1!$GF$177:$GH$300,3)</f>
        <v>6153.09</v>
      </c>
    </row>
    <row r="28" spans="1:194" ht="15" customHeight="1" x14ac:dyDescent="0.25">
      <c r="A28" s="105">
        <f t="shared" si="18"/>
        <v>44169</v>
      </c>
      <c r="B28" s="106">
        <f t="shared" si="1"/>
        <v>1005.5433631058912</v>
      </c>
      <c r="C28" s="2">
        <f t="shared" si="19"/>
        <v>1000.03</v>
      </c>
      <c r="D28" s="2">
        <f t="shared" si="20"/>
        <v>168.71720535999987</v>
      </c>
      <c r="E28" s="106">
        <f t="shared" si="2"/>
        <v>831.31279464000011</v>
      </c>
      <c r="F28" s="21">
        <f t="shared" si="21"/>
        <v>5438.12</v>
      </c>
      <c r="G28" s="108">
        <f t="shared" si="22"/>
        <v>5486.52</v>
      </c>
      <c r="H28" s="109">
        <f t="shared" si="54"/>
        <v>44130</v>
      </c>
      <c r="I28" s="109">
        <f t="shared" si="59"/>
        <v>44161</v>
      </c>
      <c r="J28" s="110">
        <f t="shared" si="3"/>
        <v>8.9001346053416697E-3</v>
      </c>
      <c r="K28" s="117">
        <f t="shared" si="60"/>
        <v>44190</v>
      </c>
      <c r="L28" s="178">
        <f t="shared" si="25"/>
        <v>30</v>
      </c>
      <c r="M28" s="178">
        <f t="shared" si="55"/>
        <v>9</v>
      </c>
      <c r="N28" s="106">
        <f t="shared" si="4"/>
        <v>1.0026617600000001</v>
      </c>
      <c r="O28" s="111">
        <f t="shared" si="56"/>
        <v>1.0024892400000001</v>
      </c>
      <c r="P28" s="111">
        <f t="shared" si="27"/>
        <v>1.0024892400000001</v>
      </c>
      <c r="Q28" s="106">
        <f t="shared" si="57"/>
        <v>1.0051576200000001</v>
      </c>
      <c r="R28" s="2">
        <v>1</v>
      </c>
      <c r="S28" s="106">
        <f t="shared" si="6"/>
        <v>1000.03</v>
      </c>
      <c r="T28" s="106">
        <f t="shared" si="7"/>
        <v>0</v>
      </c>
      <c r="U28" s="106">
        <f t="shared" si="8"/>
        <v>4.2875954958912281</v>
      </c>
      <c r="V28" s="106">
        <f t="shared" si="9"/>
        <v>1004.3175954958912</v>
      </c>
      <c r="W28" s="19">
        <f t="shared" si="58"/>
        <v>0</v>
      </c>
      <c r="X28" s="2">
        <f t="shared" si="11"/>
        <v>0</v>
      </c>
      <c r="Y28" s="4">
        <f t="shared" si="12"/>
        <v>0</v>
      </c>
      <c r="Z28" s="106">
        <f t="shared" si="13"/>
        <v>0</v>
      </c>
      <c r="AA28" s="114">
        <f t="shared" si="28"/>
        <v>0.05</v>
      </c>
      <c r="AB28" s="112">
        <f t="shared" si="14"/>
        <v>9</v>
      </c>
      <c r="AC28" s="178">
        <f t="shared" si="61"/>
        <v>30</v>
      </c>
      <c r="AD28" s="11">
        <f t="shared" si="29"/>
        <v>1.0012204979999999</v>
      </c>
      <c r="AE28" s="106">
        <f t="shared" si="15"/>
        <v>1.2205346100000001</v>
      </c>
      <c r="AF28" s="106">
        <f t="shared" si="16"/>
        <v>1.2257676099999999</v>
      </c>
      <c r="AG28" s="106">
        <f t="shared" si="17"/>
        <v>0</v>
      </c>
      <c r="AH28" s="115" t="str">
        <f t="shared" si="30"/>
        <v>J=</v>
      </c>
      <c r="AI28" s="116">
        <f t="shared" si="33"/>
        <v>44190</v>
      </c>
      <c r="AJ28" s="10"/>
      <c r="AK28" s="160">
        <f t="shared" si="36"/>
        <v>16</v>
      </c>
      <c r="AL28" s="161">
        <f t="shared" si="37"/>
        <v>44617</v>
      </c>
      <c r="AM28" s="162">
        <f t="shared" si="38"/>
        <v>806.48265084999991</v>
      </c>
      <c r="AN28" s="155">
        <f t="shared" si="39"/>
        <v>31</v>
      </c>
      <c r="AO28" s="162">
        <f t="shared" si="47"/>
        <v>3.33639347</v>
      </c>
      <c r="AP28" s="162">
        <f t="shared" si="40"/>
        <v>12.440257900000001</v>
      </c>
      <c r="AQ28" s="163">
        <f t="shared" si="48"/>
        <v>1.5191E-2</v>
      </c>
      <c r="AR28" s="164">
        <f t="shared" si="49"/>
        <v>44587</v>
      </c>
      <c r="AS28" s="165">
        <f>SUM(AP28:AP$312)</f>
        <v>818.92290874000003</v>
      </c>
      <c r="AT28" s="164">
        <f t="shared" si="53"/>
        <v>44951</v>
      </c>
      <c r="AU28" s="165">
        <f t="shared" si="41"/>
        <v>680.86448893999977</v>
      </c>
      <c r="AV28" s="165">
        <f t="shared" si="42"/>
        <v>138.05841980000025</v>
      </c>
      <c r="AW28" s="162">
        <f t="shared" si="43"/>
        <v>15.77665137</v>
      </c>
      <c r="AX28" s="160">
        <f t="shared" si="44"/>
        <v>16</v>
      </c>
      <c r="AY28" s="161">
        <f t="shared" si="34"/>
        <v>44645</v>
      </c>
      <c r="AZ28" s="161">
        <f t="shared" si="35"/>
        <v>44645</v>
      </c>
      <c r="BA28" s="1"/>
      <c r="BB28" s="155">
        <f t="shared" si="50"/>
        <v>16</v>
      </c>
      <c r="BC28" s="158">
        <f t="shared" si="45"/>
        <v>44617</v>
      </c>
      <c r="BD28" s="159">
        <v>1.5191E-2</v>
      </c>
      <c r="BE28" s="144"/>
      <c r="BF28" s="197">
        <f t="shared" si="46"/>
        <v>44617</v>
      </c>
      <c r="BG28" s="198">
        <f t="shared" si="51"/>
        <v>44617</v>
      </c>
      <c r="BH28" s="199">
        <f>VLOOKUP(BF28,[1]Plan1!$GF$177:$GH$300,3)</f>
        <v>6215.24</v>
      </c>
    </row>
    <row r="29" spans="1:194" ht="15" customHeight="1" x14ac:dyDescent="0.25">
      <c r="A29" s="105">
        <f t="shared" si="18"/>
        <v>44170</v>
      </c>
      <c r="B29" s="106">
        <f t="shared" si="1"/>
        <v>1005.9268284940036</v>
      </c>
      <c r="C29" s="2">
        <f t="shared" si="19"/>
        <v>1000.03</v>
      </c>
      <c r="D29" s="2">
        <f t="shared" si="20"/>
        <v>168.71720535999987</v>
      </c>
      <c r="E29" s="106">
        <f t="shared" si="2"/>
        <v>831.31279464000011</v>
      </c>
      <c r="F29" s="21">
        <f t="shared" si="21"/>
        <v>5438.12</v>
      </c>
      <c r="G29" s="108">
        <f t="shared" si="22"/>
        <v>5486.52</v>
      </c>
      <c r="H29" s="109">
        <f t="shared" si="54"/>
        <v>44130</v>
      </c>
      <c r="I29" s="109">
        <f t="shared" si="59"/>
        <v>44161</v>
      </c>
      <c r="J29" s="110">
        <f t="shared" si="3"/>
        <v>8.9001346053416697E-3</v>
      </c>
      <c r="K29" s="117">
        <f t="shared" si="60"/>
        <v>44190</v>
      </c>
      <c r="L29" s="178">
        <f t="shared" si="25"/>
        <v>30</v>
      </c>
      <c r="M29" s="178">
        <f t="shared" si="55"/>
        <v>10</v>
      </c>
      <c r="N29" s="106">
        <f t="shared" si="4"/>
        <v>1.0029579500000001</v>
      </c>
      <c r="O29" s="111">
        <f t="shared" si="56"/>
        <v>1.0024892400000001</v>
      </c>
      <c r="P29" s="111">
        <f t="shared" si="27"/>
        <v>1.0024892400000001</v>
      </c>
      <c r="Q29" s="106">
        <f t="shared" si="57"/>
        <v>1.0054545500000001</v>
      </c>
      <c r="R29" s="2">
        <v>1</v>
      </c>
      <c r="S29" s="106">
        <f t="shared" si="6"/>
        <v>1000.03</v>
      </c>
      <c r="T29" s="106">
        <f t="shared" si="7"/>
        <v>0</v>
      </c>
      <c r="U29" s="106">
        <f t="shared" si="8"/>
        <v>4.5344372040036607</v>
      </c>
      <c r="V29" s="106">
        <f t="shared" si="9"/>
        <v>1004.5644372040036</v>
      </c>
      <c r="W29" s="19">
        <f t="shared" si="58"/>
        <v>0</v>
      </c>
      <c r="X29" s="2">
        <f t="shared" si="11"/>
        <v>0</v>
      </c>
      <c r="Y29" s="4">
        <f t="shared" si="12"/>
        <v>0</v>
      </c>
      <c r="Z29" s="106">
        <f t="shared" si="13"/>
        <v>0</v>
      </c>
      <c r="AA29" s="114">
        <f t="shared" si="28"/>
        <v>0.05</v>
      </c>
      <c r="AB29" s="112">
        <f t="shared" si="14"/>
        <v>10</v>
      </c>
      <c r="AC29" s="178">
        <f t="shared" si="61"/>
        <v>30</v>
      </c>
      <c r="AD29" s="11">
        <f t="shared" si="29"/>
        <v>1.0013562009999999</v>
      </c>
      <c r="AE29" s="106">
        <f t="shared" si="15"/>
        <v>1.3562416799999999</v>
      </c>
      <c r="AF29" s="106">
        <f t="shared" si="16"/>
        <v>1.3623912899999999</v>
      </c>
      <c r="AG29" s="106">
        <f t="shared" si="17"/>
        <v>0</v>
      </c>
      <c r="AH29" s="115" t="str">
        <f t="shared" si="30"/>
        <v>J=</v>
      </c>
      <c r="AI29" s="116">
        <f t="shared" si="33"/>
        <v>44190</v>
      </c>
      <c r="AJ29" s="10"/>
      <c r="AK29" s="160">
        <f t="shared" si="36"/>
        <v>17</v>
      </c>
      <c r="AL29" s="161">
        <f t="shared" si="37"/>
        <v>44645</v>
      </c>
      <c r="AM29" s="162">
        <f t="shared" si="38"/>
        <v>793.99184755999988</v>
      </c>
      <c r="AN29" s="155">
        <f t="shared" si="39"/>
        <v>28</v>
      </c>
      <c r="AO29" s="162">
        <f t="shared" si="47"/>
        <v>3.2857103200000002</v>
      </c>
      <c r="AP29" s="162">
        <f t="shared" si="40"/>
        <v>12.490803290000001</v>
      </c>
      <c r="AQ29" s="163">
        <f t="shared" si="48"/>
        <v>1.5488E-2</v>
      </c>
      <c r="AR29" s="164">
        <f t="shared" si="49"/>
        <v>44618</v>
      </c>
      <c r="AS29" s="165">
        <f>SUM(AP29:AP$312)</f>
        <v>806.48265083999991</v>
      </c>
      <c r="AT29" s="164">
        <f t="shared" si="53"/>
        <v>44951</v>
      </c>
      <c r="AU29" s="165">
        <f t="shared" si="41"/>
        <v>680.86448893999977</v>
      </c>
      <c r="AV29" s="165">
        <f t="shared" si="42"/>
        <v>125.61816190000013</v>
      </c>
      <c r="AW29" s="162">
        <f t="shared" si="43"/>
        <v>15.77651361</v>
      </c>
      <c r="AX29" s="160">
        <f t="shared" si="44"/>
        <v>17</v>
      </c>
      <c r="AY29" s="161">
        <f t="shared" si="34"/>
        <v>44676</v>
      </c>
      <c r="AZ29" s="161">
        <f t="shared" si="35"/>
        <v>44676</v>
      </c>
      <c r="BA29" s="1"/>
      <c r="BB29" s="155">
        <f t="shared" si="50"/>
        <v>17</v>
      </c>
      <c r="BC29" s="158">
        <f t="shared" si="45"/>
        <v>44645</v>
      </c>
      <c r="BD29" s="159">
        <v>1.5488E-2</v>
      </c>
      <c r="BE29" s="144"/>
      <c r="BF29" s="197">
        <f t="shared" si="46"/>
        <v>44645</v>
      </c>
      <c r="BG29" s="198">
        <f t="shared" si="51"/>
        <v>44645</v>
      </c>
      <c r="BH29" s="199">
        <f>VLOOKUP(BF29,[1]Plan1!$GF$177:$GH$300,3)</f>
        <v>6315.93</v>
      </c>
    </row>
    <row r="30" spans="1:194" ht="15" customHeight="1" x14ac:dyDescent="0.25">
      <c r="A30" s="105">
        <f t="shared" si="18"/>
        <v>44171</v>
      </c>
      <c r="B30" s="106">
        <f t="shared" si="1"/>
        <v>1006.3104455671396</v>
      </c>
      <c r="C30" s="2">
        <f t="shared" si="19"/>
        <v>1000.03</v>
      </c>
      <c r="D30" s="2">
        <f t="shared" si="20"/>
        <v>168.71720535999987</v>
      </c>
      <c r="E30" s="106">
        <f t="shared" si="2"/>
        <v>831.31279464000011</v>
      </c>
      <c r="F30" s="21">
        <f t="shared" si="21"/>
        <v>5438.12</v>
      </c>
      <c r="G30" s="108">
        <f t="shared" si="22"/>
        <v>5486.52</v>
      </c>
      <c r="H30" s="109">
        <f t="shared" si="54"/>
        <v>44130</v>
      </c>
      <c r="I30" s="109">
        <f t="shared" si="59"/>
        <v>44161</v>
      </c>
      <c r="J30" s="110">
        <f t="shared" si="3"/>
        <v>8.9001346053416697E-3</v>
      </c>
      <c r="K30" s="117">
        <f t="shared" si="60"/>
        <v>44190</v>
      </c>
      <c r="L30" s="178">
        <f t="shared" si="25"/>
        <v>30</v>
      </c>
      <c r="M30" s="178">
        <f t="shared" si="55"/>
        <v>11</v>
      </c>
      <c r="N30" s="106">
        <f t="shared" si="4"/>
        <v>1.0032542200000001</v>
      </c>
      <c r="O30" s="111">
        <f t="shared" si="56"/>
        <v>1.0024892400000001</v>
      </c>
      <c r="P30" s="111">
        <f t="shared" si="27"/>
        <v>1.0024892400000001</v>
      </c>
      <c r="Q30" s="106">
        <f t="shared" si="57"/>
        <v>1.00575156</v>
      </c>
      <c r="R30" s="2">
        <v>1</v>
      </c>
      <c r="S30" s="106">
        <f t="shared" si="6"/>
        <v>1000.03</v>
      </c>
      <c r="T30" s="106">
        <f t="shared" si="7"/>
        <v>0</v>
      </c>
      <c r="U30" s="106">
        <f t="shared" si="8"/>
        <v>4.7813454171396295</v>
      </c>
      <c r="V30" s="106">
        <f t="shared" si="9"/>
        <v>1004.8113454171396</v>
      </c>
      <c r="W30" s="19">
        <f t="shared" si="58"/>
        <v>0</v>
      </c>
      <c r="X30" s="2">
        <f t="shared" si="11"/>
        <v>0</v>
      </c>
      <c r="Y30" s="4">
        <f t="shared" si="12"/>
        <v>0</v>
      </c>
      <c r="Z30" s="106">
        <f t="shared" si="13"/>
        <v>0</v>
      </c>
      <c r="AA30" s="114">
        <f t="shared" si="28"/>
        <v>0.05</v>
      </c>
      <c r="AB30" s="112">
        <f t="shared" si="14"/>
        <v>11</v>
      </c>
      <c r="AC30" s="178">
        <f t="shared" si="61"/>
        <v>30</v>
      </c>
      <c r="AD30" s="11">
        <f t="shared" si="29"/>
        <v>1.001491922</v>
      </c>
      <c r="AE30" s="106">
        <f t="shared" si="15"/>
        <v>1.49196675</v>
      </c>
      <c r="AF30" s="106">
        <f t="shared" si="16"/>
        <v>1.4991001500000001</v>
      </c>
      <c r="AG30" s="106">
        <f t="shared" si="17"/>
        <v>0</v>
      </c>
      <c r="AH30" s="115" t="str">
        <f t="shared" si="30"/>
        <v>J=</v>
      </c>
      <c r="AI30" s="116">
        <f t="shared" si="33"/>
        <v>44190</v>
      </c>
      <c r="AJ30" s="14"/>
      <c r="AK30" s="160">
        <f t="shared" si="36"/>
        <v>18</v>
      </c>
      <c r="AL30" s="161">
        <f t="shared" si="37"/>
        <v>44676</v>
      </c>
      <c r="AM30" s="162">
        <f t="shared" si="38"/>
        <v>781.44995233999987</v>
      </c>
      <c r="AN30" s="155">
        <f t="shared" si="39"/>
        <v>31</v>
      </c>
      <c r="AO30" s="162">
        <f t="shared" si="47"/>
        <v>3.23482124</v>
      </c>
      <c r="AP30" s="162">
        <f t="shared" si="40"/>
        <v>12.541895220000001</v>
      </c>
      <c r="AQ30" s="163">
        <f t="shared" si="48"/>
        <v>1.5796000000000001E-2</v>
      </c>
      <c r="AR30" s="164">
        <f t="shared" si="49"/>
        <v>44646</v>
      </c>
      <c r="AS30" s="165">
        <f>SUM(AP30:AP$312)</f>
        <v>793.99184754999999</v>
      </c>
      <c r="AT30" s="164">
        <f t="shared" si="53"/>
        <v>44951</v>
      </c>
      <c r="AU30" s="165">
        <f t="shared" si="41"/>
        <v>680.86448893999977</v>
      </c>
      <c r="AV30" s="165">
        <f t="shared" si="42"/>
        <v>113.12735861000021</v>
      </c>
      <c r="AW30" s="162">
        <f t="shared" si="43"/>
        <v>15.776716460000001</v>
      </c>
      <c r="AX30" s="160">
        <f t="shared" si="44"/>
        <v>18</v>
      </c>
      <c r="AY30" s="161">
        <f t="shared" si="34"/>
        <v>44706</v>
      </c>
      <c r="AZ30" s="161">
        <f t="shared" si="35"/>
        <v>44706</v>
      </c>
      <c r="BA30" s="18"/>
      <c r="BB30" s="155">
        <f t="shared" si="50"/>
        <v>18</v>
      </c>
      <c r="BC30" s="158">
        <f t="shared" si="45"/>
        <v>44676</v>
      </c>
      <c r="BD30" s="159">
        <v>1.5796000000000001E-2</v>
      </c>
      <c r="BE30" s="144"/>
      <c r="BF30" s="197">
        <f t="shared" si="46"/>
        <v>44676</v>
      </c>
      <c r="BG30" s="198">
        <f t="shared" si="51"/>
        <v>44676</v>
      </c>
      <c r="BH30" s="199">
        <f>VLOOKUP(BF30,[1]Plan1!$GF$177:$GH$300,3)</f>
        <v>6382.88</v>
      </c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  <c r="CG30" s="18"/>
      <c r="CH30" s="18"/>
      <c r="CI30" s="18"/>
      <c r="CJ30" s="18"/>
      <c r="CK30" s="18"/>
      <c r="CL30" s="18"/>
      <c r="CM30" s="18"/>
      <c r="CN30" s="18"/>
      <c r="CO30" s="18"/>
      <c r="CP30" s="18"/>
      <c r="CQ30" s="18"/>
      <c r="CR30" s="18"/>
      <c r="CS30" s="18"/>
      <c r="CT30" s="18"/>
      <c r="CU30" s="18"/>
      <c r="CV30" s="18"/>
      <c r="CW30" s="18"/>
      <c r="CX30" s="18"/>
      <c r="CY30" s="18"/>
      <c r="CZ30" s="18"/>
      <c r="DA30" s="18"/>
      <c r="DB30" s="18"/>
      <c r="DC30" s="18"/>
      <c r="DD30" s="18"/>
      <c r="DE30" s="18"/>
      <c r="DF30" s="18"/>
      <c r="DG30" s="18"/>
      <c r="DH30" s="18"/>
      <c r="DI30" s="18"/>
      <c r="DJ30" s="18"/>
      <c r="DK30" s="18"/>
      <c r="DL30" s="18"/>
      <c r="DM30" s="18"/>
      <c r="DN30" s="18"/>
      <c r="DO30" s="18"/>
      <c r="DP30" s="18"/>
      <c r="DQ30" s="18"/>
      <c r="DR30" s="18"/>
      <c r="DS30" s="18"/>
      <c r="DT30" s="18"/>
      <c r="DU30" s="18"/>
      <c r="DV30" s="18"/>
      <c r="DW30" s="18"/>
      <c r="DX30" s="18"/>
      <c r="DY30" s="18"/>
      <c r="DZ30" s="18"/>
      <c r="EA30" s="18"/>
      <c r="EB30" s="18"/>
      <c r="EC30" s="18"/>
      <c r="ED30" s="18"/>
      <c r="EE30" s="18"/>
      <c r="EF30" s="18"/>
      <c r="EG30" s="18"/>
      <c r="EH30" s="18"/>
      <c r="EI30" s="18"/>
      <c r="EJ30" s="18"/>
      <c r="EK30" s="18"/>
      <c r="EL30" s="18"/>
      <c r="EM30" s="18"/>
      <c r="EN30" s="18"/>
      <c r="EO30" s="18"/>
      <c r="EP30" s="18"/>
      <c r="EQ30" s="18"/>
      <c r="ER30" s="18"/>
      <c r="ES30" s="18"/>
      <c r="ET30" s="18"/>
      <c r="EU30" s="18"/>
      <c r="EV30" s="18"/>
      <c r="EW30" s="18"/>
      <c r="EX30" s="18"/>
      <c r="EY30" s="18"/>
      <c r="EZ30" s="18"/>
      <c r="FA30" s="18"/>
      <c r="FB30" s="18"/>
      <c r="FC30" s="18"/>
      <c r="FD30" s="18"/>
      <c r="FE30" s="18"/>
      <c r="FF30" s="18"/>
      <c r="FG30" s="18"/>
      <c r="FH30" s="18"/>
      <c r="FI30" s="18"/>
      <c r="FJ30" s="18"/>
      <c r="FK30" s="18"/>
      <c r="FL30" s="18"/>
      <c r="FM30" s="18"/>
      <c r="FN30" s="18"/>
      <c r="FO30" s="18"/>
      <c r="FP30" s="18"/>
      <c r="FQ30" s="18"/>
      <c r="FR30" s="18"/>
      <c r="FS30" s="18"/>
      <c r="FT30" s="18"/>
      <c r="FU30" s="18"/>
      <c r="FV30" s="18"/>
      <c r="FW30" s="18"/>
      <c r="FX30" s="18"/>
    </row>
    <row r="31" spans="1:194" ht="15" customHeight="1" x14ac:dyDescent="0.25">
      <c r="A31" s="105">
        <f t="shared" si="18"/>
        <v>44172</v>
      </c>
      <c r="B31" s="106">
        <f t="shared" si="1"/>
        <v>1006.6942236884272</v>
      </c>
      <c r="C31" s="2">
        <f t="shared" si="19"/>
        <v>1000.03</v>
      </c>
      <c r="D31" s="2">
        <f t="shared" si="20"/>
        <v>168.71720535999987</v>
      </c>
      <c r="E31" s="106">
        <f t="shared" si="2"/>
        <v>831.31279464000011</v>
      </c>
      <c r="F31" s="21">
        <f t="shared" si="21"/>
        <v>5438.12</v>
      </c>
      <c r="G31" s="108">
        <f t="shared" si="22"/>
        <v>5486.52</v>
      </c>
      <c r="H31" s="109">
        <f t="shared" si="54"/>
        <v>44130</v>
      </c>
      <c r="I31" s="109">
        <f t="shared" si="59"/>
        <v>44161</v>
      </c>
      <c r="J31" s="110">
        <f t="shared" si="3"/>
        <v>8.9001346053416697E-3</v>
      </c>
      <c r="K31" s="117">
        <f t="shared" si="60"/>
        <v>44190</v>
      </c>
      <c r="L31" s="178">
        <f t="shared" si="25"/>
        <v>30</v>
      </c>
      <c r="M31" s="178">
        <f t="shared" si="55"/>
        <v>12</v>
      </c>
      <c r="N31" s="106">
        <f t="shared" si="4"/>
        <v>1.0035505899999999</v>
      </c>
      <c r="O31" s="111">
        <f t="shared" si="56"/>
        <v>1.0024892400000001</v>
      </c>
      <c r="P31" s="111">
        <f t="shared" si="27"/>
        <v>1.0024892400000001</v>
      </c>
      <c r="Q31" s="106">
        <f t="shared" si="57"/>
        <v>1.00604866</v>
      </c>
      <c r="R31" s="2">
        <v>1</v>
      </c>
      <c r="S31" s="106">
        <f t="shared" si="6"/>
        <v>1000.03</v>
      </c>
      <c r="T31" s="106">
        <f t="shared" si="7"/>
        <v>0</v>
      </c>
      <c r="U31" s="106">
        <f t="shared" si="8"/>
        <v>5.0283284484272155</v>
      </c>
      <c r="V31" s="106">
        <f t="shared" si="9"/>
        <v>1005.0583284484272</v>
      </c>
      <c r="W31" s="19">
        <f t="shared" si="58"/>
        <v>0</v>
      </c>
      <c r="X31" s="2">
        <f t="shared" si="11"/>
        <v>0</v>
      </c>
      <c r="Y31" s="4">
        <f t="shared" si="12"/>
        <v>0</v>
      </c>
      <c r="Z31" s="106">
        <f t="shared" si="13"/>
        <v>0</v>
      </c>
      <c r="AA31" s="114">
        <f t="shared" si="28"/>
        <v>0.05</v>
      </c>
      <c r="AB31" s="112">
        <f t="shared" si="14"/>
        <v>12</v>
      </c>
      <c r="AC31" s="178">
        <f t="shared" si="61"/>
        <v>30</v>
      </c>
      <c r="AD31" s="11">
        <f t="shared" si="29"/>
        <v>1.001627662</v>
      </c>
      <c r="AE31" s="106">
        <f t="shared" si="15"/>
        <v>1.6277108199999999</v>
      </c>
      <c r="AF31" s="106">
        <f t="shared" si="16"/>
        <v>1.63589524</v>
      </c>
      <c r="AG31" s="106">
        <f t="shared" si="17"/>
        <v>0</v>
      </c>
      <c r="AH31" s="115" t="str">
        <f t="shared" si="30"/>
        <v>J=</v>
      </c>
      <c r="AI31" s="116">
        <f t="shared" si="33"/>
        <v>44190</v>
      </c>
      <c r="AJ31" s="10"/>
      <c r="AK31" s="160">
        <f t="shared" si="36"/>
        <v>19</v>
      </c>
      <c r="AL31" s="161">
        <f t="shared" si="37"/>
        <v>44706</v>
      </c>
      <c r="AM31" s="162">
        <f t="shared" si="38"/>
        <v>768.85688635999986</v>
      </c>
      <c r="AN31" s="155">
        <f t="shared" si="39"/>
        <v>30</v>
      </c>
      <c r="AO31" s="162">
        <f t="shared" si="47"/>
        <v>3.1837240000000002</v>
      </c>
      <c r="AP31" s="162">
        <f t="shared" si="40"/>
        <v>12.59306598</v>
      </c>
      <c r="AQ31" s="163">
        <f t="shared" si="48"/>
        <v>1.6115000000000001E-2</v>
      </c>
      <c r="AR31" s="164">
        <f t="shared" si="49"/>
        <v>44677</v>
      </c>
      <c r="AS31" s="165">
        <f>SUM(AP31:AP$312)</f>
        <v>781.44995232999997</v>
      </c>
      <c r="AT31" s="164">
        <f t="shared" si="53"/>
        <v>44951</v>
      </c>
      <c r="AU31" s="165">
        <f t="shared" si="41"/>
        <v>680.86448893999977</v>
      </c>
      <c r="AV31" s="165">
        <f t="shared" si="42"/>
        <v>100.5854633900002</v>
      </c>
      <c r="AW31" s="162">
        <f t="shared" si="43"/>
        <v>15.77678998</v>
      </c>
      <c r="AX31" s="160">
        <f t="shared" si="44"/>
        <v>19</v>
      </c>
      <c r="AY31" s="161">
        <f t="shared" si="34"/>
        <v>44737</v>
      </c>
      <c r="AZ31" s="161">
        <f t="shared" si="35"/>
        <v>44739</v>
      </c>
      <c r="BA31" s="1"/>
      <c r="BB31" s="155">
        <f t="shared" si="50"/>
        <v>19</v>
      </c>
      <c r="BC31" s="158">
        <f t="shared" si="45"/>
        <v>44706</v>
      </c>
      <c r="BD31" s="159">
        <v>1.6115000000000001E-2</v>
      </c>
      <c r="BE31" s="144"/>
      <c r="BF31" s="197">
        <f t="shared" si="46"/>
        <v>44706</v>
      </c>
      <c r="BG31" s="198">
        <f t="shared" si="51"/>
        <v>44706</v>
      </c>
      <c r="BH31" s="199">
        <f>VLOOKUP(BF31,[1]Plan1!$GF$177:$GH$300,3)</f>
        <v>6412.88</v>
      </c>
    </row>
    <row r="32" spans="1:194" ht="15" customHeight="1" x14ac:dyDescent="0.25">
      <c r="A32" s="105">
        <f t="shared" si="18"/>
        <v>44173</v>
      </c>
      <c r="B32" s="106">
        <f t="shared" si="1"/>
        <v>1007.0781619178662</v>
      </c>
      <c r="C32" s="2">
        <f t="shared" si="19"/>
        <v>1000.03</v>
      </c>
      <c r="D32" s="2">
        <f t="shared" si="20"/>
        <v>168.71720535999987</v>
      </c>
      <c r="E32" s="106">
        <f t="shared" si="2"/>
        <v>831.31279464000011</v>
      </c>
      <c r="F32" s="21">
        <f t="shared" si="21"/>
        <v>5438.12</v>
      </c>
      <c r="G32" s="108">
        <f t="shared" si="22"/>
        <v>5486.52</v>
      </c>
      <c r="H32" s="109">
        <f t="shared" si="54"/>
        <v>44130</v>
      </c>
      <c r="I32" s="109">
        <f t="shared" si="59"/>
        <v>44161</v>
      </c>
      <c r="J32" s="110">
        <f t="shared" si="3"/>
        <v>8.9001346053416697E-3</v>
      </c>
      <c r="K32" s="117">
        <f t="shared" si="60"/>
        <v>44190</v>
      </c>
      <c r="L32" s="178">
        <f t="shared" si="25"/>
        <v>30</v>
      </c>
      <c r="M32" s="178">
        <f t="shared" si="55"/>
        <v>13</v>
      </c>
      <c r="N32" s="106">
        <f t="shared" si="4"/>
        <v>1.0038470399999999</v>
      </c>
      <c r="O32" s="111">
        <f t="shared" si="56"/>
        <v>1.0024892400000001</v>
      </c>
      <c r="P32" s="111">
        <f t="shared" si="27"/>
        <v>1.0024892400000001</v>
      </c>
      <c r="Q32" s="106">
        <f t="shared" si="57"/>
        <v>1.00634585</v>
      </c>
      <c r="R32" s="2">
        <v>1</v>
      </c>
      <c r="S32" s="106">
        <f t="shared" si="6"/>
        <v>1000.03</v>
      </c>
      <c r="T32" s="106">
        <f t="shared" si="7"/>
        <v>0</v>
      </c>
      <c r="U32" s="106">
        <f t="shared" si="8"/>
        <v>5.2753862978662331</v>
      </c>
      <c r="V32" s="106">
        <f t="shared" si="9"/>
        <v>1005.3053862978662</v>
      </c>
      <c r="W32" s="19">
        <f t="shared" si="58"/>
        <v>0</v>
      </c>
      <c r="X32" s="2">
        <f t="shared" si="11"/>
        <v>0</v>
      </c>
      <c r="Y32" s="4">
        <f t="shared" si="12"/>
        <v>0</v>
      </c>
      <c r="Z32" s="106">
        <f t="shared" si="13"/>
        <v>0</v>
      </c>
      <c r="AA32" s="114">
        <f t="shared" si="28"/>
        <v>0.05</v>
      </c>
      <c r="AB32" s="112">
        <f t="shared" si="14"/>
        <v>13</v>
      </c>
      <c r="AC32" s="178">
        <f t="shared" si="61"/>
        <v>30</v>
      </c>
      <c r="AD32" s="11">
        <f t="shared" si="29"/>
        <v>1.0017634200000001</v>
      </c>
      <c r="AE32" s="106">
        <f t="shared" si="15"/>
        <v>1.7634729</v>
      </c>
      <c r="AF32" s="106">
        <f t="shared" si="16"/>
        <v>1.77277562</v>
      </c>
      <c r="AG32" s="106">
        <f t="shared" si="17"/>
        <v>0</v>
      </c>
      <c r="AH32" s="115" t="str">
        <f t="shared" si="30"/>
        <v>J=</v>
      </c>
      <c r="AI32" s="116">
        <f t="shared" si="33"/>
        <v>44190</v>
      </c>
      <c r="AJ32" s="10"/>
      <c r="AK32" s="160">
        <f t="shared" si="36"/>
        <v>20</v>
      </c>
      <c r="AL32" s="161">
        <f t="shared" si="37"/>
        <v>44737</v>
      </c>
      <c r="AM32" s="162">
        <f t="shared" si="38"/>
        <v>756.21303486999989</v>
      </c>
      <c r="AN32" s="155">
        <f t="shared" si="39"/>
        <v>31</v>
      </c>
      <c r="AO32" s="162">
        <f t="shared" si="47"/>
        <v>3.1324182899999999</v>
      </c>
      <c r="AP32" s="162">
        <f t="shared" si="40"/>
        <v>12.643851489999999</v>
      </c>
      <c r="AQ32" s="163">
        <f t="shared" si="48"/>
        <v>1.6445000000000001E-2</v>
      </c>
      <c r="AR32" s="164">
        <f t="shared" si="49"/>
        <v>44707</v>
      </c>
      <c r="AS32" s="165">
        <f>SUM(AP32:AP$312)</f>
        <v>768.85688634999997</v>
      </c>
      <c r="AT32" s="164">
        <f t="shared" si="53"/>
        <v>44951</v>
      </c>
      <c r="AU32" s="165">
        <f t="shared" si="41"/>
        <v>680.86448893999977</v>
      </c>
      <c r="AV32" s="165">
        <f t="shared" si="42"/>
        <v>87.992397410000194</v>
      </c>
      <c r="AW32" s="162">
        <f t="shared" si="43"/>
        <v>15.77626978</v>
      </c>
      <c r="AX32" s="160">
        <f t="shared" si="44"/>
        <v>20</v>
      </c>
      <c r="AY32" s="161">
        <f t="shared" si="34"/>
        <v>44767</v>
      </c>
      <c r="AZ32" s="161">
        <f t="shared" si="35"/>
        <v>44767</v>
      </c>
      <c r="BA32" s="1"/>
      <c r="BB32" s="155">
        <f t="shared" si="50"/>
        <v>20</v>
      </c>
      <c r="BC32" s="158">
        <f t="shared" si="45"/>
        <v>44737</v>
      </c>
      <c r="BD32" s="159">
        <v>1.6445000000000001E-2</v>
      </c>
      <c r="BE32" s="144"/>
      <c r="BF32" s="197">
        <f t="shared" si="46"/>
        <v>44737</v>
      </c>
      <c r="BG32" s="198">
        <f t="shared" si="51"/>
        <v>44737</v>
      </c>
      <c r="BH32" s="199">
        <f>VLOOKUP(BF32,[1]Plan1!$GF$177:$GH$300,3)</f>
        <v>6455.85</v>
      </c>
    </row>
    <row r="33" spans="1:194" ht="15" customHeight="1" x14ac:dyDescent="0.25">
      <c r="A33" s="105">
        <f t="shared" si="18"/>
        <v>44174</v>
      </c>
      <c r="B33" s="106">
        <f t="shared" si="1"/>
        <v>1007.4622602854568</v>
      </c>
      <c r="C33" s="2">
        <f t="shared" si="19"/>
        <v>1000.03</v>
      </c>
      <c r="D33" s="2">
        <f t="shared" si="20"/>
        <v>168.71720535999987</v>
      </c>
      <c r="E33" s="106">
        <f t="shared" si="2"/>
        <v>831.31279464000011</v>
      </c>
      <c r="F33" s="21">
        <f t="shared" si="21"/>
        <v>5438.12</v>
      </c>
      <c r="G33" s="108">
        <f t="shared" si="22"/>
        <v>5486.52</v>
      </c>
      <c r="H33" s="109">
        <f t="shared" si="54"/>
        <v>44130</v>
      </c>
      <c r="I33" s="109">
        <f t="shared" si="59"/>
        <v>44161</v>
      </c>
      <c r="J33" s="110">
        <f t="shared" si="3"/>
        <v>8.9001346053416697E-3</v>
      </c>
      <c r="K33" s="117">
        <f t="shared" si="60"/>
        <v>44190</v>
      </c>
      <c r="L33" s="178">
        <f t="shared" si="25"/>
        <v>30</v>
      </c>
      <c r="M33" s="178">
        <f t="shared" si="55"/>
        <v>14</v>
      </c>
      <c r="N33" s="106">
        <f t="shared" si="4"/>
        <v>1.00414358</v>
      </c>
      <c r="O33" s="111">
        <f t="shared" si="56"/>
        <v>1.0024892400000001</v>
      </c>
      <c r="P33" s="111">
        <f t="shared" si="27"/>
        <v>1.0024892400000001</v>
      </c>
      <c r="Q33" s="106">
        <f t="shared" si="57"/>
        <v>1.0066431300000001</v>
      </c>
      <c r="R33" s="2">
        <v>1</v>
      </c>
      <c r="S33" s="106">
        <f t="shared" si="6"/>
        <v>1000.03</v>
      </c>
      <c r="T33" s="106">
        <f t="shared" si="7"/>
        <v>0</v>
      </c>
      <c r="U33" s="106">
        <f t="shared" si="8"/>
        <v>5.522518965456868</v>
      </c>
      <c r="V33" s="106">
        <f t="shared" si="9"/>
        <v>1005.5525189654568</v>
      </c>
      <c r="W33" s="19">
        <f t="shared" si="58"/>
        <v>0</v>
      </c>
      <c r="X33" s="2">
        <f t="shared" si="11"/>
        <v>0</v>
      </c>
      <c r="Y33" s="4">
        <f t="shared" si="12"/>
        <v>0</v>
      </c>
      <c r="Z33" s="106">
        <f t="shared" si="13"/>
        <v>0</v>
      </c>
      <c r="AA33" s="114">
        <f t="shared" si="28"/>
        <v>0.05</v>
      </c>
      <c r="AB33" s="112">
        <f t="shared" si="14"/>
        <v>14</v>
      </c>
      <c r="AC33" s="178">
        <f t="shared" si="61"/>
        <v>30</v>
      </c>
      <c r="AD33" s="11">
        <f t="shared" si="29"/>
        <v>1.0018991960000001</v>
      </c>
      <c r="AE33" s="106">
        <f t="shared" si="15"/>
        <v>1.89925297</v>
      </c>
      <c r="AF33" s="106">
        <f t="shared" si="16"/>
        <v>1.90974132</v>
      </c>
      <c r="AG33" s="106">
        <f t="shared" si="17"/>
        <v>0</v>
      </c>
      <c r="AH33" s="115" t="str">
        <f t="shared" si="30"/>
        <v>J=</v>
      </c>
      <c r="AI33" s="116">
        <f t="shared" si="33"/>
        <v>44190</v>
      </c>
      <c r="AJ33" s="10"/>
      <c r="AK33" s="160">
        <f t="shared" si="36"/>
        <v>21</v>
      </c>
      <c r="AL33" s="161">
        <f t="shared" si="37"/>
        <v>44767</v>
      </c>
      <c r="AM33" s="162">
        <f t="shared" si="38"/>
        <v>743.51773044999993</v>
      </c>
      <c r="AN33" s="155">
        <f t="shared" si="39"/>
        <v>30</v>
      </c>
      <c r="AO33" s="162">
        <f t="shared" si="47"/>
        <v>3.0809056699999999</v>
      </c>
      <c r="AP33" s="162">
        <f t="shared" si="40"/>
        <v>12.695304419999999</v>
      </c>
      <c r="AQ33" s="163">
        <f t="shared" si="48"/>
        <v>1.6788000000000001E-2</v>
      </c>
      <c r="AR33" s="164">
        <f t="shared" si="49"/>
        <v>44738</v>
      </c>
      <c r="AS33" s="165">
        <f>SUM(AP33:AP$312)</f>
        <v>756.21303485999988</v>
      </c>
      <c r="AT33" s="164">
        <f t="shared" si="53"/>
        <v>44951</v>
      </c>
      <c r="AU33" s="165">
        <f t="shared" si="41"/>
        <v>680.86448893999977</v>
      </c>
      <c r="AV33" s="165">
        <f t="shared" si="42"/>
        <v>75.348545920000106</v>
      </c>
      <c r="AW33" s="162">
        <f t="shared" si="43"/>
        <v>15.776210089999999</v>
      </c>
      <c r="AX33" s="160">
        <f t="shared" si="44"/>
        <v>21</v>
      </c>
      <c r="AY33" s="161">
        <f t="shared" si="34"/>
        <v>44798</v>
      </c>
      <c r="AZ33" s="161">
        <f t="shared" si="35"/>
        <v>44798</v>
      </c>
      <c r="BA33" s="1"/>
      <c r="BB33" s="155">
        <f t="shared" si="50"/>
        <v>21</v>
      </c>
      <c r="BC33" s="158">
        <f t="shared" si="45"/>
        <v>44767</v>
      </c>
      <c r="BD33" s="159">
        <v>1.6788000000000001E-2</v>
      </c>
      <c r="BE33" s="144"/>
      <c r="BF33" s="197">
        <f t="shared" si="46"/>
        <v>44767</v>
      </c>
      <c r="BG33" s="198">
        <f t="shared" si="51"/>
        <v>44767</v>
      </c>
      <c r="BH33" s="199">
        <f>VLOOKUP(BF33,[1]Plan1!$GF$177:$GH$300,3)</f>
        <v>6411.95</v>
      </c>
    </row>
    <row r="34" spans="1:194" ht="15" customHeight="1" x14ac:dyDescent="0.25">
      <c r="A34" s="105">
        <f t="shared" si="18"/>
        <v>44175</v>
      </c>
      <c r="B34" s="106">
        <f t="shared" si="1"/>
        <v>1007.8465115080711</v>
      </c>
      <c r="C34" s="2">
        <f t="shared" si="19"/>
        <v>1000.03</v>
      </c>
      <c r="D34" s="2">
        <f t="shared" si="20"/>
        <v>168.71720535999987</v>
      </c>
      <c r="E34" s="106">
        <f t="shared" si="2"/>
        <v>831.31279464000011</v>
      </c>
      <c r="F34" s="21">
        <f t="shared" si="21"/>
        <v>5438.12</v>
      </c>
      <c r="G34" s="108">
        <f t="shared" si="22"/>
        <v>5486.52</v>
      </c>
      <c r="H34" s="109">
        <f t="shared" si="54"/>
        <v>44130</v>
      </c>
      <c r="I34" s="109">
        <f t="shared" si="59"/>
        <v>44161</v>
      </c>
      <c r="J34" s="110">
        <f t="shared" si="3"/>
        <v>8.9001346053416697E-3</v>
      </c>
      <c r="K34" s="117">
        <f t="shared" si="60"/>
        <v>44190</v>
      </c>
      <c r="L34" s="178">
        <f t="shared" si="25"/>
        <v>30</v>
      </c>
      <c r="M34" s="178">
        <f t="shared" si="55"/>
        <v>15</v>
      </c>
      <c r="N34" s="106">
        <f t="shared" si="4"/>
        <v>1.0044401999999999</v>
      </c>
      <c r="O34" s="111">
        <f t="shared" si="56"/>
        <v>1.0024892400000001</v>
      </c>
      <c r="P34" s="111">
        <f t="shared" si="27"/>
        <v>1.0024892400000001</v>
      </c>
      <c r="Q34" s="106">
        <f t="shared" si="57"/>
        <v>1.0069404900000001</v>
      </c>
      <c r="R34" s="2">
        <v>1</v>
      </c>
      <c r="S34" s="106">
        <f t="shared" si="6"/>
        <v>1000.03</v>
      </c>
      <c r="T34" s="106">
        <f t="shared" si="7"/>
        <v>0</v>
      </c>
      <c r="U34" s="106">
        <f t="shared" si="8"/>
        <v>5.7697181380710383</v>
      </c>
      <c r="V34" s="106">
        <f t="shared" si="9"/>
        <v>1005.7997181380711</v>
      </c>
      <c r="W34" s="19">
        <f t="shared" si="58"/>
        <v>0</v>
      </c>
      <c r="X34" s="2">
        <f t="shared" si="11"/>
        <v>0</v>
      </c>
      <c r="Y34" s="4">
        <f t="shared" si="12"/>
        <v>0</v>
      </c>
      <c r="Z34" s="106">
        <f t="shared" si="13"/>
        <v>0</v>
      </c>
      <c r="AA34" s="114">
        <f t="shared" si="28"/>
        <v>0.05</v>
      </c>
      <c r="AB34" s="112">
        <f t="shared" si="14"/>
        <v>15</v>
      </c>
      <c r="AC34" s="178">
        <f t="shared" si="61"/>
        <v>30</v>
      </c>
      <c r="AD34" s="11">
        <f t="shared" si="29"/>
        <v>1.0020349909999999</v>
      </c>
      <c r="AE34" s="106">
        <f t="shared" si="15"/>
        <v>2.0350520400000001</v>
      </c>
      <c r="AF34" s="106">
        <f t="shared" si="16"/>
        <v>2.0467933700000001</v>
      </c>
      <c r="AG34" s="106">
        <f t="shared" si="17"/>
        <v>0</v>
      </c>
      <c r="AH34" s="115" t="str">
        <f t="shared" si="30"/>
        <v>J=</v>
      </c>
      <c r="AI34" s="116">
        <f t="shared" si="33"/>
        <v>44190</v>
      </c>
      <c r="AJ34" s="10"/>
      <c r="AK34" s="160">
        <f t="shared" si="36"/>
        <v>22</v>
      </c>
      <c r="AL34" s="161">
        <f t="shared" si="37"/>
        <v>44798</v>
      </c>
      <c r="AM34" s="162">
        <f t="shared" si="38"/>
        <v>730.77011896999988</v>
      </c>
      <c r="AN34" s="155">
        <f t="shared" si="39"/>
        <v>31</v>
      </c>
      <c r="AO34" s="162">
        <f t="shared" si="47"/>
        <v>3.0291834299999998</v>
      </c>
      <c r="AP34" s="162">
        <f t="shared" si="40"/>
        <v>12.74761148</v>
      </c>
      <c r="AQ34" s="163">
        <f t="shared" si="48"/>
        <v>1.7145000000000001E-2</v>
      </c>
      <c r="AR34" s="164">
        <f t="shared" si="49"/>
        <v>44768</v>
      </c>
      <c r="AS34" s="165">
        <f>SUM(AP34:AP$312)</f>
        <v>743.51773043999992</v>
      </c>
      <c r="AT34" s="164">
        <f t="shared" si="53"/>
        <v>44951</v>
      </c>
      <c r="AU34" s="165">
        <f t="shared" si="41"/>
        <v>680.86448893999977</v>
      </c>
      <c r="AV34" s="165">
        <f t="shared" si="42"/>
        <v>62.653241500000149</v>
      </c>
      <c r="AW34" s="162">
        <f t="shared" si="43"/>
        <v>15.77679491</v>
      </c>
      <c r="AX34" s="160">
        <f t="shared" si="44"/>
        <v>22</v>
      </c>
      <c r="AY34" s="161">
        <f t="shared" si="34"/>
        <v>44829</v>
      </c>
      <c r="AZ34" s="161">
        <f t="shared" si="35"/>
        <v>44830</v>
      </c>
      <c r="BA34" s="1"/>
      <c r="BB34" s="155">
        <f t="shared" si="50"/>
        <v>22</v>
      </c>
      <c r="BC34" s="158">
        <f t="shared" si="45"/>
        <v>44798</v>
      </c>
      <c r="BD34" s="159">
        <v>1.7145000000000001E-2</v>
      </c>
      <c r="BE34" s="144"/>
      <c r="BF34" s="197">
        <f t="shared" si="46"/>
        <v>44798</v>
      </c>
      <c r="BG34" s="198">
        <f t="shared" si="51"/>
        <v>44798</v>
      </c>
      <c r="BH34" s="199">
        <f>VLOOKUP(BF34,[1]Plan1!$GF$177:$GH$300,3)</f>
        <v>6388.87</v>
      </c>
    </row>
    <row r="35" spans="1:194" ht="15" customHeight="1" x14ac:dyDescent="0.25">
      <c r="A35" s="105">
        <f t="shared" si="18"/>
        <v>44176</v>
      </c>
      <c r="B35" s="106">
        <f t="shared" si="1"/>
        <v>1008.2309322919646</v>
      </c>
      <c r="C35" s="2">
        <f t="shared" si="19"/>
        <v>1000.03</v>
      </c>
      <c r="D35" s="2">
        <f t="shared" si="20"/>
        <v>168.71720535999987</v>
      </c>
      <c r="E35" s="106">
        <f t="shared" si="2"/>
        <v>831.31279464000011</v>
      </c>
      <c r="F35" s="21">
        <f t="shared" si="21"/>
        <v>5438.12</v>
      </c>
      <c r="G35" s="108">
        <f t="shared" si="22"/>
        <v>5486.52</v>
      </c>
      <c r="H35" s="109">
        <f t="shared" si="54"/>
        <v>44130</v>
      </c>
      <c r="I35" s="109">
        <f t="shared" si="59"/>
        <v>44161</v>
      </c>
      <c r="J35" s="110">
        <f t="shared" si="3"/>
        <v>8.9001346053416697E-3</v>
      </c>
      <c r="K35" s="117">
        <f t="shared" si="60"/>
        <v>44190</v>
      </c>
      <c r="L35" s="178">
        <f t="shared" si="25"/>
        <v>30</v>
      </c>
      <c r="M35" s="178">
        <f t="shared" si="55"/>
        <v>16</v>
      </c>
      <c r="N35" s="106">
        <f t="shared" si="4"/>
        <v>1.00473692</v>
      </c>
      <c r="O35" s="111">
        <f t="shared" si="56"/>
        <v>1.0024892400000001</v>
      </c>
      <c r="P35" s="111">
        <f t="shared" si="27"/>
        <v>1.0024892400000001</v>
      </c>
      <c r="Q35" s="106">
        <f t="shared" si="57"/>
        <v>1.0072379499999999</v>
      </c>
      <c r="R35" s="2">
        <v>1</v>
      </c>
      <c r="S35" s="106">
        <f t="shared" si="6"/>
        <v>1000.03</v>
      </c>
      <c r="T35" s="106">
        <f t="shared" si="7"/>
        <v>0</v>
      </c>
      <c r="U35" s="106">
        <f t="shared" si="8"/>
        <v>6.0170004419645364</v>
      </c>
      <c r="V35" s="106">
        <f t="shared" si="9"/>
        <v>1006.0470004419645</v>
      </c>
      <c r="W35" s="19">
        <f t="shared" si="58"/>
        <v>0</v>
      </c>
      <c r="X35" s="2">
        <f t="shared" si="11"/>
        <v>0</v>
      </c>
      <c r="Y35" s="4">
        <f t="shared" si="12"/>
        <v>0</v>
      </c>
      <c r="Z35" s="106">
        <f t="shared" si="13"/>
        <v>0</v>
      </c>
      <c r="AA35" s="114">
        <f t="shared" si="28"/>
        <v>0.05</v>
      </c>
      <c r="AB35" s="112">
        <f t="shared" si="14"/>
        <v>16</v>
      </c>
      <c r="AC35" s="178">
        <f t="shared" si="61"/>
        <v>30</v>
      </c>
      <c r="AD35" s="11">
        <f t="shared" si="29"/>
        <v>1.002170805</v>
      </c>
      <c r="AE35" s="106">
        <f t="shared" si="15"/>
        <v>2.17087012</v>
      </c>
      <c r="AF35" s="106">
        <f t="shared" si="16"/>
        <v>2.18393185</v>
      </c>
      <c r="AG35" s="106">
        <f t="shared" si="17"/>
        <v>0</v>
      </c>
      <c r="AH35" s="115" t="str">
        <f t="shared" si="30"/>
        <v>J=</v>
      </c>
      <c r="AI35" s="116">
        <f t="shared" si="33"/>
        <v>44190</v>
      </c>
      <c r="AJ35" s="10"/>
      <c r="AK35" s="160">
        <f t="shared" si="36"/>
        <v>23</v>
      </c>
      <c r="AL35" s="161">
        <f t="shared" si="37"/>
        <v>44829</v>
      </c>
      <c r="AM35" s="162">
        <f t="shared" si="38"/>
        <v>717.97068033999983</v>
      </c>
      <c r="AN35" s="155">
        <f t="shared" si="39"/>
        <v>31</v>
      </c>
      <c r="AO35" s="162">
        <f t="shared" si="47"/>
        <v>2.9772480799999999</v>
      </c>
      <c r="AP35" s="162">
        <f t="shared" si="40"/>
        <v>12.799438629999999</v>
      </c>
      <c r="AQ35" s="163">
        <f t="shared" si="48"/>
        <v>1.7514999999999999E-2</v>
      </c>
      <c r="AR35" s="164">
        <f t="shared" si="49"/>
        <v>44799</v>
      </c>
      <c r="AS35" s="165">
        <f>SUM(AP35:AP$312)</f>
        <v>730.77011895999988</v>
      </c>
      <c r="AT35" s="164">
        <f t="shared" si="53"/>
        <v>44951</v>
      </c>
      <c r="AU35" s="165">
        <f t="shared" si="41"/>
        <v>680.86448893999977</v>
      </c>
      <c r="AV35" s="165">
        <f t="shared" si="42"/>
        <v>49.905630020000103</v>
      </c>
      <c r="AW35" s="162">
        <f t="shared" si="43"/>
        <v>15.77668671</v>
      </c>
      <c r="AX35" s="160">
        <f t="shared" si="44"/>
        <v>23</v>
      </c>
      <c r="AY35" s="161">
        <f t="shared" si="34"/>
        <v>44859</v>
      </c>
      <c r="AZ35" s="161">
        <f t="shared" si="35"/>
        <v>44859</v>
      </c>
      <c r="BA35" s="1"/>
      <c r="BB35" s="155">
        <f t="shared" si="50"/>
        <v>23</v>
      </c>
      <c r="BC35" s="158">
        <f t="shared" si="45"/>
        <v>44829</v>
      </c>
      <c r="BD35" s="159">
        <v>1.7514999999999999E-2</v>
      </c>
      <c r="BE35" s="144"/>
      <c r="BF35" s="197">
        <f t="shared" si="46"/>
        <v>44829</v>
      </c>
      <c r="BG35" s="198">
        <f t="shared" si="51"/>
        <v>44829</v>
      </c>
      <c r="BH35" s="199">
        <f>VLOOKUP(BF35,[1]Plan1!$GF$177:$GH$300,3)</f>
        <v>6370.34</v>
      </c>
    </row>
    <row r="36" spans="1:194" ht="15" customHeight="1" x14ac:dyDescent="0.25">
      <c r="A36" s="105">
        <f t="shared" si="18"/>
        <v>44177</v>
      </c>
      <c r="B36" s="106">
        <f t="shared" si="1"/>
        <v>1008.6155040208818</v>
      </c>
      <c r="C36" s="2">
        <f t="shared" si="19"/>
        <v>1000.03</v>
      </c>
      <c r="D36" s="2">
        <f t="shared" si="20"/>
        <v>168.71720535999987</v>
      </c>
      <c r="E36" s="106">
        <f t="shared" si="2"/>
        <v>831.31279464000011</v>
      </c>
      <c r="F36" s="21">
        <f t="shared" si="21"/>
        <v>5438.12</v>
      </c>
      <c r="G36" s="108">
        <f t="shared" si="22"/>
        <v>5486.52</v>
      </c>
      <c r="H36" s="109">
        <f t="shared" si="54"/>
        <v>44130</v>
      </c>
      <c r="I36" s="109">
        <f t="shared" si="59"/>
        <v>44161</v>
      </c>
      <c r="J36" s="110">
        <f t="shared" si="3"/>
        <v>8.9001346053416697E-3</v>
      </c>
      <c r="K36" s="117">
        <f t="shared" si="60"/>
        <v>44190</v>
      </c>
      <c r="L36" s="178">
        <f t="shared" si="25"/>
        <v>30</v>
      </c>
      <c r="M36" s="178">
        <f t="shared" si="55"/>
        <v>17</v>
      </c>
      <c r="N36" s="106">
        <f t="shared" si="4"/>
        <v>1.0050337199999999</v>
      </c>
      <c r="O36" s="111">
        <f t="shared" si="56"/>
        <v>1.0024892400000001</v>
      </c>
      <c r="P36" s="111">
        <f t="shared" si="27"/>
        <v>1.0024892400000001</v>
      </c>
      <c r="Q36" s="106">
        <f t="shared" si="57"/>
        <v>1.00753549</v>
      </c>
      <c r="R36" s="2">
        <v>1</v>
      </c>
      <c r="S36" s="106">
        <f t="shared" si="6"/>
        <v>1000.03</v>
      </c>
      <c r="T36" s="106">
        <f t="shared" si="7"/>
        <v>0</v>
      </c>
      <c r="U36" s="106">
        <f t="shared" si="8"/>
        <v>6.2643492508817564</v>
      </c>
      <c r="V36" s="106">
        <f t="shared" si="9"/>
        <v>1006.2943492508817</v>
      </c>
      <c r="W36" s="19">
        <f t="shared" si="58"/>
        <v>0</v>
      </c>
      <c r="X36" s="2">
        <f t="shared" si="11"/>
        <v>0</v>
      </c>
      <c r="Y36" s="4">
        <f t="shared" si="12"/>
        <v>0</v>
      </c>
      <c r="Z36" s="106">
        <f t="shared" si="13"/>
        <v>0</v>
      </c>
      <c r="AA36" s="114">
        <f t="shared" si="28"/>
        <v>0.05</v>
      </c>
      <c r="AB36" s="112">
        <f t="shared" si="14"/>
        <v>17</v>
      </c>
      <c r="AC36" s="178">
        <f t="shared" si="61"/>
        <v>30</v>
      </c>
      <c r="AD36" s="11">
        <f t="shared" si="29"/>
        <v>1.0023066359999999</v>
      </c>
      <c r="AE36" s="106">
        <f t="shared" si="15"/>
        <v>2.3067051900000002</v>
      </c>
      <c r="AF36" s="106">
        <f t="shared" si="16"/>
        <v>2.3211547700000001</v>
      </c>
      <c r="AG36" s="106">
        <f t="shared" si="17"/>
        <v>0</v>
      </c>
      <c r="AH36" s="115" t="str">
        <f t="shared" si="30"/>
        <v>J=</v>
      </c>
      <c r="AI36" s="116">
        <f t="shared" si="33"/>
        <v>44190</v>
      </c>
      <c r="AJ36" s="22"/>
      <c r="AK36" s="160">
        <f t="shared" si="36"/>
        <v>24</v>
      </c>
      <c r="AL36" s="161">
        <f t="shared" si="37"/>
        <v>44859</v>
      </c>
      <c r="AM36" s="162">
        <f t="shared" si="38"/>
        <v>705.11900516999981</v>
      </c>
      <c r="AN36" s="155">
        <f t="shared" si="39"/>
        <v>30</v>
      </c>
      <c r="AO36" s="162">
        <f t="shared" si="47"/>
        <v>2.9251015800000002</v>
      </c>
      <c r="AP36" s="162">
        <f t="shared" si="40"/>
        <v>12.85167517</v>
      </c>
      <c r="AQ36" s="163">
        <f t="shared" si="48"/>
        <v>1.7899999999999999E-2</v>
      </c>
      <c r="AR36" s="164">
        <f t="shared" si="49"/>
        <v>44830</v>
      </c>
      <c r="AS36" s="165">
        <f>SUM(AP36:AP$312)</f>
        <v>717.97068032999994</v>
      </c>
      <c r="AT36" s="164">
        <f t="shared" si="53"/>
        <v>44951</v>
      </c>
      <c r="AU36" s="165">
        <f t="shared" si="41"/>
        <v>680.86448893999977</v>
      </c>
      <c r="AV36" s="165">
        <f t="shared" si="42"/>
        <v>37.106191390000163</v>
      </c>
      <c r="AW36" s="162">
        <f t="shared" si="43"/>
        <v>15.77677675</v>
      </c>
      <c r="AX36" s="160">
        <f t="shared" si="44"/>
        <v>24</v>
      </c>
      <c r="AY36" s="161">
        <f t="shared" si="34"/>
        <v>44890</v>
      </c>
      <c r="AZ36" s="161">
        <f t="shared" si="35"/>
        <v>44890</v>
      </c>
      <c r="BA36" s="23"/>
      <c r="BB36" s="155">
        <f t="shared" si="50"/>
        <v>24</v>
      </c>
      <c r="BC36" s="158">
        <f t="shared" si="45"/>
        <v>44859</v>
      </c>
      <c r="BD36" s="159">
        <v>1.7899999999999999E-2</v>
      </c>
      <c r="BE36" s="144"/>
      <c r="BF36" s="197">
        <f t="shared" si="46"/>
        <v>44859</v>
      </c>
      <c r="BG36" s="198">
        <f t="shared" si="51"/>
        <v>44859</v>
      </c>
      <c r="BH36" s="199">
        <f>VLOOKUP(BF36,[1]Plan1!$GF$177:$GH$300,3)</f>
        <v>6407.93</v>
      </c>
      <c r="BI36" s="23"/>
      <c r="BJ36" s="23"/>
      <c r="BK36" s="23"/>
      <c r="BL36" s="23"/>
      <c r="BM36" s="23"/>
      <c r="BN36" s="23"/>
      <c r="BO36" s="23"/>
      <c r="BP36" s="23"/>
      <c r="BQ36" s="23"/>
      <c r="BR36" s="23"/>
      <c r="BS36" s="23"/>
      <c r="BT36" s="23"/>
      <c r="BU36" s="23"/>
      <c r="BV36" s="23"/>
      <c r="BW36" s="23"/>
      <c r="BX36" s="23"/>
      <c r="BY36" s="23"/>
      <c r="BZ36" s="23"/>
      <c r="CA36" s="23"/>
      <c r="CB36" s="23"/>
      <c r="CC36" s="23"/>
      <c r="CD36" s="23"/>
      <c r="CE36" s="23"/>
      <c r="CF36" s="23"/>
      <c r="CG36" s="23"/>
      <c r="CH36" s="23"/>
      <c r="CI36" s="23"/>
      <c r="CJ36" s="23"/>
      <c r="CK36" s="23"/>
      <c r="CL36" s="23"/>
      <c r="CM36" s="23"/>
      <c r="CN36" s="23"/>
      <c r="CO36" s="23"/>
      <c r="CP36" s="23"/>
      <c r="CQ36" s="23"/>
      <c r="CR36" s="23"/>
      <c r="CS36" s="23"/>
      <c r="CT36" s="23"/>
      <c r="CU36" s="23"/>
      <c r="CV36" s="23"/>
      <c r="CW36" s="23"/>
      <c r="CX36" s="23"/>
      <c r="CY36" s="23"/>
      <c r="CZ36" s="23"/>
      <c r="DA36" s="23"/>
      <c r="DB36" s="23"/>
      <c r="DC36" s="23"/>
      <c r="DD36" s="23"/>
      <c r="DE36" s="23"/>
      <c r="DF36" s="23"/>
      <c r="DG36" s="23"/>
      <c r="DH36" s="23"/>
      <c r="DI36" s="23"/>
      <c r="DJ36" s="23"/>
      <c r="DK36" s="23"/>
      <c r="DL36" s="23"/>
      <c r="DM36" s="23"/>
      <c r="DN36" s="23"/>
      <c r="DO36" s="23"/>
      <c r="DP36" s="23"/>
      <c r="DQ36" s="23"/>
      <c r="DR36" s="23"/>
      <c r="DS36" s="23"/>
      <c r="DT36" s="23"/>
      <c r="DU36" s="23"/>
      <c r="DV36" s="23"/>
      <c r="DW36" s="23"/>
      <c r="DX36" s="23"/>
      <c r="DY36" s="23"/>
      <c r="DZ36" s="23"/>
      <c r="EA36" s="23"/>
      <c r="EB36" s="23"/>
      <c r="EC36" s="23"/>
      <c r="ED36" s="23"/>
      <c r="EE36" s="23"/>
      <c r="EF36" s="23"/>
      <c r="EG36" s="23"/>
      <c r="EH36" s="23"/>
      <c r="EI36" s="23"/>
      <c r="EJ36" s="23"/>
      <c r="EK36" s="23"/>
      <c r="EL36" s="23"/>
      <c r="EM36" s="23"/>
      <c r="EN36" s="23"/>
      <c r="EO36" s="23"/>
      <c r="EP36" s="23"/>
      <c r="EQ36" s="23"/>
      <c r="ER36" s="23"/>
      <c r="ES36" s="23"/>
      <c r="ET36" s="23"/>
      <c r="EU36" s="23"/>
      <c r="EV36" s="23"/>
      <c r="EW36" s="23"/>
      <c r="EX36" s="23"/>
      <c r="EY36" s="23"/>
      <c r="EZ36" s="23"/>
      <c r="FA36" s="23"/>
      <c r="FB36" s="23"/>
      <c r="FC36" s="23"/>
      <c r="FD36" s="23"/>
      <c r="FE36" s="23"/>
      <c r="FF36" s="23"/>
      <c r="FG36" s="23"/>
      <c r="FH36" s="23"/>
      <c r="FI36" s="23"/>
      <c r="FJ36" s="23"/>
      <c r="FK36" s="23"/>
      <c r="FL36" s="23"/>
      <c r="FM36" s="23"/>
      <c r="FN36" s="23"/>
      <c r="FO36" s="23"/>
      <c r="FP36" s="23"/>
      <c r="FQ36" s="23"/>
      <c r="FR36" s="23"/>
      <c r="FS36" s="23"/>
      <c r="FT36" s="23"/>
      <c r="FU36" s="23"/>
      <c r="FV36" s="23"/>
      <c r="FW36" s="23"/>
      <c r="FX36" s="23"/>
      <c r="FY36" s="23"/>
      <c r="FZ36" s="23"/>
      <c r="GA36" s="23"/>
      <c r="GB36" s="23"/>
      <c r="GC36" s="23"/>
      <c r="GD36" s="23"/>
      <c r="GE36" s="23"/>
      <c r="GF36" s="23"/>
      <c r="GG36" s="23"/>
      <c r="GH36" s="23"/>
      <c r="GI36" s="23"/>
      <c r="GJ36" s="23"/>
      <c r="GK36" s="23"/>
      <c r="GL36" s="23"/>
    </row>
    <row r="37" spans="1:194" ht="15" customHeight="1" x14ac:dyDescent="0.25">
      <c r="A37" s="105">
        <f t="shared" si="18"/>
        <v>44178</v>
      </c>
      <c r="B37" s="106">
        <f t="shared" si="1"/>
        <v>1009.0002287248225</v>
      </c>
      <c r="C37" s="2">
        <f t="shared" si="19"/>
        <v>1000.03</v>
      </c>
      <c r="D37" s="2">
        <f t="shared" si="20"/>
        <v>168.71720535999987</v>
      </c>
      <c r="E37" s="106">
        <f t="shared" si="2"/>
        <v>831.31279464000011</v>
      </c>
      <c r="F37" s="21">
        <f t="shared" si="21"/>
        <v>5438.12</v>
      </c>
      <c r="G37" s="108">
        <f t="shared" si="22"/>
        <v>5486.52</v>
      </c>
      <c r="H37" s="109">
        <f t="shared" si="54"/>
        <v>44130</v>
      </c>
      <c r="I37" s="109">
        <f t="shared" si="59"/>
        <v>44161</v>
      </c>
      <c r="J37" s="110">
        <f t="shared" si="3"/>
        <v>8.9001346053416697E-3</v>
      </c>
      <c r="K37" s="117">
        <f t="shared" si="60"/>
        <v>44190</v>
      </c>
      <c r="L37" s="178">
        <f t="shared" si="25"/>
        <v>30</v>
      </c>
      <c r="M37" s="178">
        <f t="shared" si="55"/>
        <v>18</v>
      </c>
      <c r="N37" s="106">
        <f t="shared" si="4"/>
        <v>1.0053306099999999</v>
      </c>
      <c r="O37" s="111">
        <f t="shared" si="56"/>
        <v>1.0024892400000001</v>
      </c>
      <c r="P37" s="111">
        <f t="shared" si="27"/>
        <v>1.0024892400000001</v>
      </c>
      <c r="Q37" s="106">
        <f t="shared" si="57"/>
        <v>1.00783311</v>
      </c>
      <c r="R37" s="2">
        <v>1</v>
      </c>
      <c r="S37" s="106">
        <f t="shared" si="6"/>
        <v>1000.03</v>
      </c>
      <c r="T37" s="106">
        <f t="shared" si="7"/>
        <v>0</v>
      </c>
      <c r="U37" s="106">
        <f t="shared" si="8"/>
        <v>6.5117645648225118</v>
      </c>
      <c r="V37" s="106">
        <f t="shared" si="9"/>
        <v>1006.5417645648225</v>
      </c>
      <c r="W37" s="19">
        <f t="shared" si="58"/>
        <v>0</v>
      </c>
      <c r="X37" s="2">
        <f t="shared" si="11"/>
        <v>0</v>
      </c>
      <c r="Y37" s="4">
        <f t="shared" si="12"/>
        <v>0</v>
      </c>
      <c r="Z37" s="106">
        <f t="shared" si="13"/>
        <v>0</v>
      </c>
      <c r="AA37" s="114">
        <f t="shared" si="28"/>
        <v>0.05</v>
      </c>
      <c r="AB37" s="112">
        <f t="shared" si="14"/>
        <v>18</v>
      </c>
      <c r="AC37" s="178">
        <f t="shared" si="61"/>
        <v>30</v>
      </c>
      <c r="AD37" s="11">
        <f t="shared" si="29"/>
        <v>1.0024424860000001</v>
      </c>
      <c r="AE37" s="106">
        <f t="shared" si="15"/>
        <v>2.4425592699999998</v>
      </c>
      <c r="AF37" s="106">
        <f t="shared" si="16"/>
        <v>2.4584641600000001</v>
      </c>
      <c r="AG37" s="106">
        <f t="shared" si="17"/>
        <v>0</v>
      </c>
      <c r="AH37" s="115" t="str">
        <f t="shared" si="30"/>
        <v>J=</v>
      </c>
      <c r="AI37" s="116">
        <f t="shared" si="33"/>
        <v>44190</v>
      </c>
      <c r="AJ37" s="10"/>
      <c r="AK37" s="160">
        <f t="shared" si="36"/>
        <v>25</v>
      </c>
      <c r="AL37" s="161">
        <f t="shared" ref="AL37" si="74">AP345</f>
        <v>44890</v>
      </c>
      <c r="AM37" s="162">
        <f t="shared" ref="AM37" si="75">(AM36-AP37)</f>
        <v>693.81453727999985</v>
      </c>
      <c r="AN37" s="155">
        <f t="shared" ref="AN37" si="76">AL37-AL36</f>
        <v>31</v>
      </c>
      <c r="AO37" s="162">
        <f t="shared" ref="AO37" si="77">TRUNC(AM36*(ROUND((1+AO$9)^(30/360),9)-1),8)</f>
        <v>2.8727422599999999</v>
      </c>
      <c r="AP37" s="162">
        <f t="shared" ref="AP37" si="78">TRUNC((AM36*AQ37),8)</f>
        <v>11.30446789</v>
      </c>
      <c r="AQ37" s="163">
        <f t="shared" ref="AQ37" si="79">BD37</f>
        <v>1.6032000000000001E-2</v>
      </c>
      <c r="AR37" s="164">
        <f t="shared" ref="AR37" si="80">(AL36+1)</f>
        <v>44860</v>
      </c>
      <c r="AS37" s="165">
        <f>SUM(AP37:AP$312)</f>
        <v>705.11900515999992</v>
      </c>
      <c r="AT37" s="164">
        <f t="shared" ref="AT37" si="81">IF(MONTH(AL36)=AT$9,EDATE(AT36,12),AT36)</f>
        <v>44951</v>
      </c>
      <c r="AU37" s="165">
        <f t="shared" ref="AU37" si="82">IF(AL37&gt;AT$7,0,VLOOKUP(AT37,AL$13:AS$312,8))</f>
        <v>680.86448893999977</v>
      </c>
      <c r="AV37" s="165">
        <f t="shared" ref="AV37" si="83">AS37-AU37</f>
        <v>24.254516220000141</v>
      </c>
      <c r="AW37" s="162">
        <f t="shared" ref="AW37" si="84">(AO37+AP37)</f>
        <v>14.177210150000001</v>
      </c>
      <c r="AX37" s="160">
        <f t="shared" si="44"/>
        <v>25</v>
      </c>
      <c r="AY37" s="161">
        <f t="shared" ref="AY37" si="85">AL38</f>
        <v>44920</v>
      </c>
      <c r="AZ37" s="161">
        <f t="shared" si="35"/>
        <v>44921</v>
      </c>
      <c r="BA37" s="1"/>
      <c r="BB37" s="155">
        <f t="shared" si="50"/>
        <v>25</v>
      </c>
      <c r="BC37" s="158">
        <f t="shared" si="45"/>
        <v>44890</v>
      </c>
      <c r="BD37" s="159">
        <v>1.6032000000000001E-2</v>
      </c>
      <c r="BE37" s="144"/>
      <c r="BF37" s="197">
        <f t="shared" si="46"/>
        <v>44890</v>
      </c>
      <c r="BG37" s="198">
        <f t="shared" si="51"/>
        <v>44890</v>
      </c>
      <c r="BH37" s="199">
        <f>VLOOKUP(BF37,[1]Plan1!$GF$177:$GH$300,3)</f>
        <v>6434.2</v>
      </c>
    </row>
    <row r="38" spans="1:194" ht="15" customHeight="1" x14ac:dyDescent="0.25">
      <c r="A38" s="105">
        <f t="shared" si="18"/>
        <v>44179</v>
      </c>
      <c r="B38" s="106">
        <f t="shared" si="1"/>
        <v>1009.3851231400428</v>
      </c>
      <c r="C38" s="2">
        <f t="shared" si="19"/>
        <v>1000.03</v>
      </c>
      <c r="D38" s="2">
        <f t="shared" si="20"/>
        <v>168.71720535999987</v>
      </c>
      <c r="E38" s="106">
        <f t="shared" si="2"/>
        <v>831.31279464000011</v>
      </c>
      <c r="F38" s="21">
        <f t="shared" si="21"/>
        <v>5438.12</v>
      </c>
      <c r="G38" s="108">
        <f t="shared" si="22"/>
        <v>5486.52</v>
      </c>
      <c r="H38" s="109">
        <f t="shared" si="54"/>
        <v>44130</v>
      </c>
      <c r="I38" s="109">
        <f t="shared" si="59"/>
        <v>44161</v>
      </c>
      <c r="J38" s="110">
        <f t="shared" si="3"/>
        <v>8.9001346053416697E-3</v>
      </c>
      <c r="K38" s="117">
        <f t="shared" si="60"/>
        <v>44190</v>
      </c>
      <c r="L38" s="178">
        <f t="shared" si="25"/>
        <v>30</v>
      </c>
      <c r="M38" s="178">
        <f t="shared" si="55"/>
        <v>19</v>
      </c>
      <c r="N38" s="106">
        <f t="shared" si="4"/>
        <v>1.00562759</v>
      </c>
      <c r="O38" s="111">
        <f t="shared" si="56"/>
        <v>1.0024892400000001</v>
      </c>
      <c r="P38" s="111">
        <f t="shared" si="27"/>
        <v>1.0024892400000001</v>
      </c>
      <c r="Q38" s="106">
        <f t="shared" si="57"/>
        <v>1.00813083</v>
      </c>
      <c r="R38" s="2">
        <v>1</v>
      </c>
      <c r="S38" s="106">
        <f t="shared" si="6"/>
        <v>1000.03</v>
      </c>
      <c r="T38" s="106">
        <f t="shared" si="7"/>
        <v>0</v>
      </c>
      <c r="U38" s="106">
        <f t="shared" si="8"/>
        <v>6.7592630100427797</v>
      </c>
      <c r="V38" s="106">
        <f t="shared" si="9"/>
        <v>1006.7892630100428</v>
      </c>
      <c r="W38" s="19">
        <f t="shared" si="58"/>
        <v>0</v>
      </c>
      <c r="X38" s="2">
        <f t="shared" si="11"/>
        <v>0</v>
      </c>
      <c r="Y38" s="4">
        <f t="shared" si="12"/>
        <v>0</v>
      </c>
      <c r="Z38" s="106">
        <f t="shared" si="13"/>
        <v>0</v>
      </c>
      <c r="AA38" s="114">
        <f t="shared" si="28"/>
        <v>0.05</v>
      </c>
      <c r="AB38" s="112">
        <f t="shared" si="14"/>
        <v>19</v>
      </c>
      <c r="AC38" s="178">
        <f t="shared" si="61"/>
        <v>30</v>
      </c>
      <c r="AD38" s="11">
        <f t="shared" si="29"/>
        <v>1.002578355</v>
      </c>
      <c r="AE38" s="106">
        <f t="shared" si="15"/>
        <v>2.5784323499999999</v>
      </c>
      <c r="AF38" s="106">
        <f t="shared" si="16"/>
        <v>2.5958601300000002</v>
      </c>
      <c r="AG38" s="106">
        <f t="shared" si="17"/>
        <v>0</v>
      </c>
      <c r="AH38" s="115" t="str">
        <f t="shared" si="30"/>
        <v>J=</v>
      </c>
      <c r="AI38" s="116">
        <f t="shared" si="33"/>
        <v>44190</v>
      </c>
      <c r="AJ38" s="10"/>
      <c r="AK38" s="160">
        <f t="shared" si="36"/>
        <v>26</v>
      </c>
      <c r="AL38" s="161">
        <f t="shared" si="37"/>
        <v>44920</v>
      </c>
      <c r="AM38" s="162">
        <f t="shared" si="38"/>
        <v>680.8644889499999</v>
      </c>
      <c r="AN38" s="155">
        <f t="shared" si="39"/>
        <v>30</v>
      </c>
      <c r="AO38" s="162">
        <f t="shared" si="47"/>
        <v>2.82668645</v>
      </c>
      <c r="AP38" s="162">
        <f t="shared" si="40"/>
        <v>12.95004833</v>
      </c>
      <c r="AQ38" s="163">
        <f t="shared" si="48"/>
        <v>1.8665000000000001E-2</v>
      </c>
      <c r="AR38" s="164">
        <f t="shared" si="49"/>
        <v>44891</v>
      </c>
      <c r="AS38" s="165">
        <f>SUM(AP38:AP$312)</f>
        <v>693.81453726999985</v>
      </c>
      <c r="AT38" s="164">
        <f t="shared" si="53"/>
        <v>44951</v>
      </c>
      <c r="AU38" s="165">
        <f t="shared" si="41"/>
        <v>680.86448893999977</v>
      </c>
      <c r="AV38" s="165">
        <f t="shared" si="42"/>
        <v>12.950048330000072</v>
      </c>
      <c r="AW38" s="162">
        <f t="shared" si="43"/>
        <v>15.77673478</v>
      </c>
      <c r="AX38" s="160">
        <f t="shared" si="44"/>
        <v>26</v>
      </c>
      <c r="AY38" s="161">
        <f t="shared" si="34"/>
        <v>44951</v>
      </c>
      <c r="AZ38" s="161">
        <f t="shared" si="35"/>
        <v>44951</v>
      </c>
      <c r="BA38" s="1"/>
      <c r="BB38" s="155">
        <f t="shared" si="50"/>
        <v>26</v>
      </c>
      <c r="BC38" s="158">
        <f t="shared" si="45"/>
        <v>44920</v>
      </c>
      <c r="BD38" s="159">
        <v>1.8665000000000001E-2</v>
      </c>
      <c r="BE38" s="144"/>
      <c r="BF38" s="197">
        <f t="shared" si="46"/>
        <v>44920</v>
      </c>
      <c r="BG38" s="198">
        <f t="shared" si="51"/>
        <v>44920</v>
      </c>
      <c r="BH38" s="199">
        <f>VLOOKUP(BF38,[1]Plan1!$GF$177:$GH$300,3)</f>
        <v>6474.09</v>
      </c>
    </row>
    <row r="39" spans="1:194" ht="15" customHeight="1" x14ac:dyDescent="0.25">
      <c r="A39" s="105">
        <f t="shared" si="18"/>
        <v>44180</v>
      </c>
      <c r="B39" s="106">
        <f t="shared" si="1"/>
        <v>1009.7701696102865</v>
      </c>
      <c r="C39" s="2">
        <f t="shared" si="19"/>
        <v>1000.03</v>
      </c>
      <c r="D39" s="2">
        <f t="shared" si="20"/>
        <v>168.71720535999987</v>
      </c>
      <c r="E39" s="106">
        <f t="shared" si="2"/>
        <v>831.31279464000011</v>
      </c>
      <c r="F39" s="21">
        <f t="shared" si="21"/>
        <v>5438.12</v>
      </c>
      <c r="G39" s="108">
        <f t="shared" si="22"/>
        <v>5486.52</v>
      </c>
      <c r="H39" s="109">
        <f t="shared" si="54"/>
        <v>44130</v>
      </c>
      <c r="I39" s="109">
        <f t="shared" si="59"/>
        <v>44161</v>
      </c>
      <c r="J39" s="110">
        <f t="shared" si="3"/>
        <v>8.9001346053416697E-3</v>
      </c>
      <c r="K39" s="117">
        <f t="shared" si="60"/>
        <v>44190</v>
      </c>
      <c r="L39" s="178">
        <f t="shared" si="25"/>
        <v>30</v>
      </c>
      <c r="M39" s="178">
        <f t="shared" si="55"/>
        <v>20</v>
      </c>
      <c r="N39" s="106">
        <f t="shared" si="4"/>
        <v>1.0059246500000001</v>
      </c>
      <c r="O39" s="111">
        <f t="shared" si="56"/>
        <v>1.0024892400000001</v>
      </c>
      <c r="P39" s="111">
        <f t="shared" si="27"/>
        <v>1.0024892400000001</v>
      </c>
      <c r="Q39" s="106">
        <f t="shared" si="57"/>
        <v>1.00842863</v>
      </c>
      <c r="R39" s="2">
        <v>1</v>
      </c>
      <c r="S39" s="106">
        <f t="shared" si="6"/>
        <v>1000.03</v>
      </c>
      <c r="T39" s="106">
        <f t="shared" si="7"/>
        <v>0</v>
      </c>
      <c r="U39" s="106">
        <f t="shared" si="8"/>
        <v>7.0068279602865839</v>
      </c>
      <c r="V39" s="106">
        <f t="shared" si="9"/>
        <v>1007.0368279602866</v>
      </c>
      <c r="W39" s="19">
        <f t="shared" si="58"/>
        <v>0</v>
      </c>
      <c r="X39" s="2">
        <f t="shared" si="11"/>
        <v>0</v>
      </c>
      <c r="Y39" s="4">
        <f t="shared" si="12"/>
        <v>0</v>
      </c>
      <c r="Z39" s="106">
        <f t="shared" si="13"/>
        <v>0</v>
      </c>
      <c r="AA39" s="114">
        <f t="shared" si="28"/>
        <v>0.05</v>
      </c>
      <c r="AB39" s="112">
        <f t="shared" si="14"/>
        <v>20</v>
      </c>
      <c r="AC39" s="178">
        <f t="shared" si="61"/>
        <v>30</v>
      </c>
      <c r="AD39" s="11">
        <f t="shared" si="29"/>
        <v>1.0027142419999999</v>
      </c>
      <c r="AE39" s="106">
        <f t="shared" si="15"/>
        <v>2.7143234199999999</v>
      </c>
      <c r="AF39" s="106">
        <f t="shared" si="16"/>
        <v>2.7333416499999998</v>
      </c>
      <c r="AG39" s="106">
        <f t="shared" si="17"/>
        <v>0</v>
      </c>
      <c r="AH39" s="115" t="str">
        <f t="shared" si="30"/>
        <v>J=</v>
      </c>
      <c r="AI39" s="116">
        <f t="shared" si="33"/>
        <v>44190</v>
      </c>
      <c r="AJ39" s="10"/>
      <c r="AK39" s="160">
        <f t="shared" si="36"/>
        <v>27</v>
      </c>
      <c r="AL39" s="161">
        <f t="shared" si="37"/>
        <v>44951</v>
      </c>
      <c r="AM39" s="162">
        <f t="shared" si="38"/>
        <v>667.86201980999988</v>
      </c>
      <c r="AN39" s="155">
        <f t="shared" si="39"/>
        <v>31</v>
      </c>
      <c r="AO39" s="162">
        <f t="shared" si="47"/>
        <v>2.77392635</v>
      </c>
      <c r="AP39" s="162">
        <f t="shared" si="40"/>
        <v>13.002469140000001</v>
      </c>
      <c r="AQ39" s="163">
        <f t="shared" si="48"/>
        <v>1.9096999999999999E-2</v>
      </c>
      <c r="AR39" s="164">
        <f t="shared" si="49"/>
        <v>44921</v>
      </c>
      <c r="AS39" s="165">
        <f>SUM(AP39:AP$312)</f>
        <v>680.86448893999977</v>
      </c>
      <c r="AT39" s="164">
        <f t="shared" si="53"/>
        <v>44951</v>
      </c>
      <c r="AU39" s="165">
        <f t="shared" si="41"/>
        <v>680.86448893999977</v>
      </c>
      <c r="AV39" s="165">
        <f t="shared" si="42"/>
        <v>0</v>
      </c>
      <c r="AW39" s="162">
        <f t="shared" si="43"/>
        <v>15.776395490000001</v>
      </c>
      <c r="AX39" s="160">
        <f t="shared" si="44"/>
        <v>27</v>
      </c>
      <c r="AY39" s="161">
        <f t="shared" si="34"/>
        <v>44982</v>
      </c>
      <c r="AZ39" s="161">
        <f t="shared" si="35"/>
        <v>44984</v>
      </c>
      <c r="BA39" s="1"/>
      <c r="BB39" s="155">
        <f t="shared" si="50"/>
        <v>27</v>
      </c>
      <c r="BC39" s="158">
        <f t="shared" si="45"/>
        <v>44951</v>
      </c>
      <c r="BD39" s="159">
        <v>1.9096999999999999E-2</v>
      </c>
      <c r="BE39" s="144"/>
      <c r="BF39" s="197">
        <f t="shared" si="46"/>
        <v>44951</v>
      </c>
      <c r="BG39" s="198">
        <f t="shared" si="51"/>
        <v>44951</v>
      </c>
      <c r="BH39" s="199">
        <f>VLOOKUP(BF39,[1]Plan1!$GF$177:$GH$300,3)</f>
        <v>6508.4</v>
      </c>
    </row>
    <row r="40" spans="1:194" ht="15" customHeight="1" x14ac:dyDescent="0.25">
      <c r="A40" s="105">
        <f t="shared" si="18"/>
        <v>44181</v>
      </c>
      <c r="B40" s="106">
        <f t="shared" si="1"/>
        <v>1010.1553765286818</v>
      </c>
      <c r="C40" s="2">
        <f t="shared" si="19"/>
        <v>1000.03</v>
      </c>
      <c r="D40" s="2">
        <f t="shared" si="20"/>
        <v>168.71720535999987</v>
      </c>
      <c r="E40" s="106">
        <f t="shared" si="2"/>
        <v>831.31279464000011</v>
      </c>
      <c r="F40" s="21">
        <f t="shared" si="21"/>
        <v>5438.12</v>
      </c>
      <c r="G40" s="108">
        <f t="shared" si="22"/>
        <v>5486.52</v>
      </c>
      <c r="H40" s="109">
        <f t="shared" si="54"/>
        <v>44130</v>
      </c>
      <c r="I40" s="109">
        <f t="shared" si="59"/>
        <v>44161</v>
      </c>
      <c r="J40" s="110">
        <f t="shared" si="3"/>
        <v>8.9001346053416697E-3</v>
      </c>
      <c r="K40" s="117">
        <f t="shared" si="60"/>
        <v>44190</v>
      </c>
      <c r="L40" s="178">
        <f t="shared" si="25"/>
        <v>30</v>
      </c>
      <c r="M40" s="178">
        <f t="shared" si="55"/>
        <v>21</v>
      </c>
      <c r="N40" s="106">
        <f t="shared" si="4"/>
        <v>1.0062218000000001</v>
      </c>
      <c r="O40" s="111">
        <f t="shared" si="56"/>
        <v>1.0024892400000001</v>
      </c>
      <c r="P40" s="111">
        <f t="shared" si="27"/>
        <v>1.0024892400000001</v>
      </c>
      <c r="Q40" s="106">
        <f t="shared" si="57"/>
        <v>1.00872652</v>
      </c>
      <c r="R40" s="2">
        <v>1</v>
      </c>
      <c r="S40" s="106">
        <f t="shared" si="6"/>
        <v>1000.03</v>
      </c>
      <c r="T40" s="106">
        <f t="shared" si="7"/>
        <v>0</v>
      </c>
      <c r="U40" s="106">
        <f t="shared" si="8"/>
        <v>7.2544677286818207</v>
      </c>
      <c r="V40" s="106">
        <f t="shared" si="9"/>
        <v>1007.2844677286818</v>
      </c>
      <c r="W40" s="19">
        <f t="shared" si="58"/>
        <v>0</v>
      </c>
      <c r="X40" s="2">
        <f t="shared" si="11"/>
        <v>0</v>
      </c>
      <c r="Y40" s="4">
        <f t="shared" si="12"/>
        <v>0</v>
      </c>
      <c r="Z40" s="106">
        <f t="shared" si="13"/>
        <v>0</v>
      </c>
      <c r="AA40" s="114">
        <f t="shared" si="28"/>
        <v>0.05</v>
      </c>
      <c r="AB40" s="112">
        <f t="shared" si="14"/>
        <v>21</v>
      </c>
      <c r="AC40" s="178">
        <f t="shared" si="61"/>
        <v>30</v>
      </c>
      <c r="AD40" s="11">
        <f t="shared" si="29"/>
        <v>1.002850147</v>
      </c>
      <c r="AE40" s="106">
        <f t="shared" si="15"/>
        <v>2.8502325000000002</v>
      </c>
      <c r="AF40" s="106">
        <f t="shared" si="16"/>
        <v>2.8709088</v>
      </c>
      <c r="AG40" s="106">
        <f t="shared" si="17"/>
        <v>0</v>
      </c>
      <c r="AH40" s="115" t="str">
        <f t="shared" si="30"/>
        <v>J=</v>
      </c>
      <c r="AI40" s="116">
        <f t="shared" si="33"/>
        <v>44190</v>
      </c>
      <c r="AJ40" s="10"/>
      <c r="AK40" s="160">
        <f t="shared" si="36"/>
        <v>28</v>
      </c>
      <c r="AL40" s="161">
        <f t="shared" si="37"/>
        <v>44982</v>
      </c>
      <c r="AM40" s="162">
        <f t="shared" si="38"/>
        <v>654.80665304999991</v>
      </c>
      <c r="AN40" s="155">
        <f t="shared" si="39"/>
        <v>31</v>
      </c>
      <c r="AO40" s="162">
        <f t="shared" si="47"/>
        <v>2.7209526799999999</v>
      </c>
      <c r="AP40" s="162">
        <f t="shared" si="40"/>
        <v>13.05536676</v>
      </c>
      <c r="AQ40" s="163">
        <f t="shared" si="48"/>
        <v>1.9547999999999999E-2</v>
      </c>
      <c r="AR40" s="164">
        <f t="shared" si="49"/>
        <v>44952</v>
      </c>
      <c r="AS40" s="165">
        <f>SUM(AP40:AP$312)</f>
        <v>667.86201979999976</v>
      </c>
      <c r="AT40" s="164">
        <f t="shared" si="53"/>
        <v>45316</v>
      </c>
      <c r="AU40" s="165">
        <f t="shared" si="41"/>
        <v>522.89525402999993</v>
      </c>
      <c r="AV40" s="165">
        <f t="shared" si="42"/>
        <v>144.96676576999982</v>
      </c>
      <c r="AW40" s="162">
        <f t="shared" si="43"/>
        <v>15.77631944</v>
      </c>
      <c r="AX40" s="160">
        <f t="shared" si="44"/>
        <v>28</v>
      </c>
      <c r="AY40" s="161">
        <f t="shared" si="34"/>
        <v>45010</v>
      </c>
      <c r="AZ40" s="161">
        <f t="shared" si="35"/>
        <v>45012</v>
      </c>
      <c r="BA40" s="1"/>
      <c r="BB40" s="155">
        <f t="shared" si="50"/>
        <v>28</v>
      </c>
      <c r="BC40" s="158">
        <f t="shared" si="45"/>
        <v>44982</v>
      </c>
      <c r="BD40" s="159">
        <v>1.9547999999999999E-2</v>
      </c>
      <c r="BE40" s="144"/>
      <c r="BF40" s="197">
        <f t="shared" si="46"/>
        <v>44982</v>
      </c>
      <c r="BG40" s="198">
        <f t="shared" si="51"/>
        <v>44982</v>
      </c>
      <c r="BH40" s="199">
        <f>VLOOKUP(BF40,[1]Plan1!$GF$177:$GH$300,3)</f>
        <v>6563.07</v>
      </c>
    </row>
    <row r="41" spans="1:194" ht="15" customHeight="1" x14ac:dyDescent="0.25">
      <c r="A41" s="105">
        <f t="shared" si="18"/>
        <v>44182</v>
      </c>
      <c r="B41" s="106">
        <f t="shared" si="1"/>
        <v>1010.5407449452287</v>
      </c>
      <c r="C41" s="2">
        <f t="shared" si="19"/>
        <v>1000.03</v>
      </c>
      <c r="D41" s="2">
        <f t="shared" si="20"/>
        <v>168.71720535999987</v>
      </c>
      <c r="E41" s="106">
        <f t="shared" si="2"/>
        <v>831.31279464000011</v>
      </c>
      <c r="F41" s="21">
        <f t="shared" si="21"/>
        <v>5438.12</v>
      </c>
      <c r="G41" s="108">
        <f t="shared" si="22"/>
        <v>5486.52</v>
      </c>
      <c r="H41" s="109">
        <f t="shared" si="54"/>
        <v>44130</v>
      </c>
      <c r="I41" s="109">
        <f t="shared" si="59"/>
        <v>44161</v>
      </c>
      <c r="J41" s="110">
        <f t="shared" si="3"/>
        <v>8.9001346053416697E-3</v>
      </c>
      <c r="K41" s="117">
        <f t="shared" si="60"/>
        <v>44190</v>
      </c>
      <c r="L41" s="178">
        <f t="shared" si="25"/>
        <v>30</v>
      </c>
      <c r="M41" s="178">
        <f t="shared" si="55"/>
        <v>22</v>
      </c>
      <c r="N41" s="106">
        <f t="shared" si="4"/>
        <v>1.0065190399999999</v>
      </c>
      <c r="O41" s="111">
        <f t="shared" si="56"/>
        <v>1.0024892400000001</v>
      </c>
      <c r="P41" s="111">
        <f t="shared" si="27"/>
        <v>1.0024892400000001</v>
      </c>
      <c r="Q41" s="106">
        <f t="shared" si="57"/>
        <v>1.0090245</v>
      </c>
      <c r="R41" s="2">
        <v>1</v>
      </c>
      <c r="S41" s="106">
        <f t="shared" si="6"/>
        <v>1000.03</v>
      </c>
      <c r="T41" s="106">
        <f t="shared" si="7"/>
        <v>0</v>
      </c>
      <c r="U41" s="106">
        <f t="shared" si="8"/>
        <v>7.5021823152286737</v>
      </c>
      <c r="V41" s="106">
        <f t="shared" si="9"/>
        <v>1007.5321823152286</v>
      </c>
      <c r="W41" s="19">
        <f t="shared" si="58"/>
        <v>0</v>
      </c>
      <c r="X41" s="2">
        <f t="shared" si="11"/>
        <v>0</v>
      </c>
      <c r="Y41" s="4">
        <f t="shared" si="12"/>
        <v>0</v>
      </c>
      <c r="Z41" s="106">
        <f t="shared" si="13"/>
        <v>0</v>
      </c>
      <c r="AA41" s="114">
        <f t="shared" si="28"/>
        <v>0.05</v>
      </c>
      <c r="AB41" s="112">
        <f t="shared" si="14"/>
        <v>22</v>
      </c>
      <c r="AC41" s="178">
        <f t="shared" si="61"/>
        <v>30</v>
      </c>
      <c r="AD41" s="11">
        <f t="shared" si="29"/>
        <v>1.002986071</v>
      </c>
      <c r="AE41" s="106">
        <f t="shared" si="15"/>
        <v>2.98616058</v>
      </c>
      <c r="AF41" s="106">
        <f t="shared" si="16"/>
        <v>3.0085626300000001</v>
      </c>
      <c r="AG41" s="106">
        <f t="shared" si="17"/>
        <v>0</v>
      </c>
      <c r="AH41" s="115" t="str">
        <f t="shared" si="30"/>
        <v>J=</v>
      </c>
      <c r="AI41" s="116">
        <f t="shared" si="33"/>
        <v>44190</v>
      </c>
      <c r="AJ41" s="14"/>
      <c r="AK41" s="160">
        <f t="shared" si="36"/>
        <v>29</v>
      </c>
      <c r="AL41" s="161">
        <f t="shared" si="37"/>
        <v>45010</v>
      </c>
      <c r="AM41" s="162">
        <f t="shared" si="38"/>
        <v>641.69807866999986</v>
      </c>
      <c r="AN41" s="155">
        <f t="shared" si="39"/>
        <v>28</v>
      </c>
      <c r="AO41" s="162">
        <f t="shared" si="47"/>
        <v>2.6677635</v>
      </c>
      <c r="AP41" s="162">
        <f t="shared" si="40"/>
        <v>13.10857438</v>
      </c>
      <c r="AQ41" s="163">
        <f t="shared" si="48"/>
        <v>2.0018999999999999E-2</v>
      </c>
      <c r="AR41" s="164">
        <f t="shared" si="49"/>
        <v>44983</v>
      </c>
      <c r="AS41" s="165">
        <f>SUM(AP41:AP$312)</f>
        <v>654.80665303999979</v>
      </c>
      <c r="AT41" s="164">
        <f t="shared" si="53"/>
        <v>45316</v>
      </c>
      <c r="AU41" s="165">
        <f t="shared" si="41"/>
        <v>522.89525402999993</v>
      </c>
      <c r="AV41" s="165">
        <f t="shared" si="42"/>
        <v>131.91139900999985</v>
      </c>
      <c r="AW41" s="162">
        <f t="shared" si="43"/>
        <v>15.77633788</v>
      </c>
      <c r="AX41" s="160">
        <f t="shared" si="44"/>
        <v>29</v>
      </c>
      <c r="AY41" s="161">
        <f t="shared" si="34"/>
        <v>45041</v>
      </c>
      <c r="AZ41" s="161">
        <f t="shared" si="35"/>
        <v>45041</v>
      </c>
      <c r="BA41" s="18"/>
      <c r="BB41" s="155">
        <f t="shared" si="50"/>
        <v>29</v>
      </c>
      <c r="BC41" s="158">
        <f t="shared" si="45"/>
        <v>45010</v>
      </c>
      <c r="BD41" s="159">
        <v>2.0018999999999999E-2</v>
      </c>
      <c r="BE41" s="144"/>
      <c r="BF41" s="197">
        <f t="shared" si="46"/>
        <v>45010</v>
      </c>
      <c r="BG41" s="198">
        <f t="shared" si="51"/>
        <v>45010</v>
      </c>
      <c r="BH41" s="199">
        <f>VLOOKUP(BF41,[1]Plan1!$GF$177:$GH$300,3)</f>
        <v>6609.67</v>
      </c>
      <c r="BI41" s="18"/>
      <c r="BJ41" s="18"/>
      <c r="BK41" s="18"/>
      <c r="BL41" s="18"/>
      <c r="BM41" s="18"/>
      <c r="BN41" s="18"/>
      <c r="BO41" s="18"/>
      <c r="BP41" s="18"/>
      <c r="BQ41" s="18"/>
      <c r="BR41" s="18"/>
      <c r="BS41" s="18"/>
      <c r="BT41" s="18"/>
      <c r="BU41" s="18"/>
      <c r="BV41" s="18"/>
      <c r="BW41" s="18"/>
      <c r="BX41" s="18"/>
      <c r="BY41" s="18"/>
      <c r="BZ41" s="18"/>
      <c r="CA41" s="18"/>
      <c r="CB41" s="18"/>
      <c r="CC41" s="18"/>
      <c r="CD41" s="18"/>
      <c r="CE41" s="18"/>
      <c r="CF41" s="18"/>
      <c r="CG41" s="18"/>
      <c r="CH41" s="18"/>
      <c r="CI41" s="18"/>
      <c r="CJ41" s="18"/>
      <c r="CK41" s="18"/>
      <c r="CL41" s="18"/>
      <c r="CM41" s="18"/>
      <c r="CN41" s="18"/>
      <c r="CO41" s="18"/>
      <c r="CP41" s="18"/>
      <c r="CQ41" s="18"/>
      <c r="CR41" s="18"/>
      <c r="CS41" s="18"/>
      <c r="CT41" s="18"/>
      <c r="CU41" s="18"/>
      <c r="CV41" s="18"/>
      <c r="CW41" s="18"/>
      <c r="CX41" s="18"/>
      <c r="CY41" s="18"/>
      <c r="CZ41" s="18"/>
      <c r="DA41" s="18"/>
      <c r="DB41" s="18"/>
      <c r="DC41" s="18"/>
      <c r="DD41" s="18"/>
      <c r="DE41" s="18"/>
      <c r="DF41" s="18"/>
      <c r="DG41" s="18"/>
      <c r="DH41" s="18"/>
      <c r="DI41" s="18"/>
      <c r="DJ41" s="18"/>
      <c r="DK41" s="18"/>
      <c r="DL41" s="18"/>
      <c r="DM41" s="18"/>
      <c r="DN41" s="18"/>
      <c r="DO41" s="18"/>
      <c r="DP41" s="18"/>
      <c r="DQ41" s="18"/>
      <c r="DR41" s="18"/>
      <c r="DS41" s="18"/>
      <c r="DT41" s="18"/>
      <c r="DU41" s="18"/>
      <c r="DV41" s="18"/>
      <c r="DW41" s="18"/>
      <c r="DX41" s="18"/>
      <c r="DY41" s="18"/>
      <c r="DZ41" s="18"/>
      <c r="EA41" s="18"/>
      <c r="EB41" s="18"/>
      <c r="EC41" s="18"/>
      <c r="ED41" s="18"/>
      <c r="EE41" s="18"/>
      <c r="EF41" s="18"/>
      <c r="EG41" s="18"/>
      <c r="EH41" s="18"/>
      <c r="EI41" s="18"/>
      <c r="EJ41" s="18"/>
      <c r="EK41" s="18"/>
      <c r="EL41" s="18"/>
      <c r="EM41" s="18"/>
      <c r="EN41" s="18"/>
      <c r="EO41" s="18"/>
      <c r="EP41" s="18"/>
      <c r="EQ41" s="18"/>
      <c r="ER41" s="18"/>
      <c r="ES41" s="18"/>
      <c r="ET41" s="18"/>
      <c r="EU41" s="18"/>
      <c r="EV41" s="18"/>
      <c r="EW41" s="18"/>
      <c r="EX41" s="18"/>
      <c r="EY41" s="18"/>
      <c r="EZ41" s="18"/>
      <c r="FA41" s="18"/>
      <c r="FB41" s="18"/>
      <c r="FC41" s="18"/>
      <c r="FD41" s="18"/>
      <c r="FE41" s="18"/>
      <c r="FF41" s="18"/>
      <c r="FG41" s="18"/>
      <c r="FH41" s="18"/>
      <c r="FI41" s="18"/>
      <c r="FJ41" s="18"/>
      <c r="FK41" s="18"/>
      <c r="FL41" s="18"/>
      <c r="FM41" s="18"/>
      <c r="FN41" s="18"/>
      <c r="FO41" s="18"/>
      <c r="FP41" s="18"/>
      <c r="FQ41" s="18"/>
      <c r="FR41" s="18"/>
      <c r="FS41" s="18"/>
      <c r="FT41" s="18"/>
      <c r="FU41" s="18"/>
      <c r="FV41" s="18"/>
      <c r="FW41" s="18"/>
      <c r="FX41" s="18"/>
      <c r="FY41" s="18"/>
      <c r="FZ41" s="18"/>
      <c r="GA41" s="18"/>
      <c r="GB41" s="18"/>
      <c r="GC41" s="18"/>
      <c r="GD41" s="18"/>
      <c r="GE41" s="18"/>
      <c r="GF41" s="18"/>
      <c r="GG41" s="18"/>
      <c r="GH41" s="18"/>
      <c r="GI41" s="18"/>
      <c r="GJ41" s="18"/>
      <c r="GK41" s="18"/>
      <c r="GL41" s="18"/>
    </row>
    <row r="42" spans="1:194" ht="15" customHeight="1" x14ac:dyDescent="0.25">
      <c r="A42" s="105">
        <f t="shared" si="18"/>
        <v>44183</v>
      </c>
      <c r="B42" s="106">
        <f t="shared" si="1"/>
        <v>1010.926273889927</v>
      </c>
      <c r="C42" s="2">
        <f t="shared" si="19"/>
        <v>1000.03</v>
      </c>
      <c r="D42" s="2">
        <f t="shared" si="20"/>
        <v>168.71720535999987</v>
      </c>
      <c r="E42" s="106">
        <f t="shared" si="2"/>
        <v>831.31279464000011</v>
      </c>
      <c r="F42" s="21">
        <f t="shared" si="21"/>
        <v>5438.12</v>
      </c>
      <c r="G42" s="108">
        <f t="shared" si="22"/>
        <v>5486.52</v>
      </c>
      <c r="H42" s="109">
        <f t="shared" si="54"/>
        <v>44130</v>
      </c>
      <c r="I42" s="109">
        <f t="shared" si="59"/>
        <v>44161</v>
      </c>
      <c r="J42" s="110">
        <f t="shared" si="3"/>
        <v>8.9001346053416697E-3</v>
      </c>
      <c r="K42" s="117">
        <f t="shared" si="60"/>
        <v>44190</v>
      </c>
      <c r="L42" s="178">
        <f t="shared" si="25"/>
        <v>30</v>
      </c>
      <c r="M42" s="178">
        <f t="shared" si="55"/>
        <v>23</v>
      </c>
      <c r="N42" s="106">
        <f t="shared" si="4"/>
        <v>1.0068163699999999</v>
      </c>
      <c r="O42" s="111">
        <f t="shared" si="56"/>
        <v>1.0024892400000001</v>
      </c>
      <c r="P42" s="111">
        <f t="shared" si="27"/>
        <v>1.0024892400000001</v>
      </c>
      <c r="Q42" s="106">
        <f t="shared" si="57"/>
        <v>1.0093225699999999</v>
      </c>
      <c r="R42" s="2">
        <v>1</v>
      </c>
      <c r="S42" s="106">
        <f t="shared" si="6"/>
        <v>1000.03</v>
      </c>
      <c r="T42" s="106">
        <f t="shared" si="7"/>
        <v>0</v>
      </c>
      <c r="U42" s="106">
        <f t="shared" si="8"/>
        <v>7.7499717199269584</v>
      </c>
      <c r="V42" s="106">
        <f t="shared" si="9"/>
        <v>1007.7799717199269</v>
      </c>
      <c r="W42" s="19">
        <f t="shared" si="58"/>
        <v>0</v>
      </c>
      <c r="X42" s="2">
        <f t="shared" si="11"/>
        <v>0</v>
      </c>
      <c r="Y42" s="4">
        <f t="shared" si="12"/>
        <v>0</v>
      </c>
      <c r="Z42" s="106">
        <f t="shared" si="13"/>
        <v>0</v>
      </c>
      <c r="AA42" s="114">
        <f t="shared" si="28"/>
        <v>0.05</v>
      </c>
      <c r="AB42" s="112">
        <f t="shared" si="14"/>
        <v>23</v>
      </c>
      <c r="AC42" s="178">
        <f t="shared" si="61"/>
        <v>30</v>
      </c>
      <c r="AD42" s="11">
        <f t="shared" si="29"/>
        <v>1.003122013</v>
      </c>
      <c r="AE42" s="106">
        <f t="shared" si="15"/>
        <v>3.12210666</v>
      </c>
      <c r="AF42" s="106">
        <f t="shared" si="16"/>
        <v>3.1463021699999998</v>
      </c>
      <c r="AG42" s="106">
        <f t="shared" si="17"/>
        <v>0</v>
      </c>
      <c r="AH42" s="115" t="str">
        <f t="shared" si="30"/>
        <v>J=</v>
      </c>
      <c r="AI42" s="116">
        <f t="shared" si="33"/>
        <v>44190</v>
      </c>
      <c r="AJ42" s="10"/>
      <c r="AK42" s="160">
        <f t="shared" si="36"/>
        <v>30</v>
      </c>
      <c r="AL42" s="161">
        <f t="shared" si="37"/>
        <v>45041</v>
      </c>
      <c r="AM42" s="162">
        <f t="shared" si="38"/>
        <v>628.53556768999988</v>
      </c>
      <c r="AN42" s="155">
        <f t="shared" si="39"/>
        <v>31</v>
      </c>
      <c r="AO42" s="162">
        <f t="shared" si="47"/>
        <v>2.6143575399999999</v>
      </c>
      <c r="AP42" s="162">
        <f t="shared" si="40"/>
        <v>13.16251098</v>
      </c>
      <c r="AQ42" s="163">
        <f t="shared" si="48"/>
        <v>2.0511999999999999E-2</v>
      </c>
      <c r="AR42" s="164">
        <f t="shared" si="49"/>
        <v>45011</v>
      </c>
      <c r="AS42" s="165">
        <f>SUM(AP42:AP$312)</f>
        <v>641.69807865999985</v>
      </c>
      <c r="AT42" s="164">
        <f t="shared" si="53"/>
        <v>45316</v>
      </c>
      <c r="AU42" s="165">
        <f t="shared" si="41"/>
        <v>522.89525402999993</v>
      </c>
      <c r="AV42" s="165">
        <f t="shared" si="42"/>
        <v>118.80282462999992</v>
      </c>
      <c r="AW42" s="162">
        <f t="shared" si="43"/>
        <v>15.776868520000001</v>
      </c>
      <c r="AX42" s="160">
        <f t="shared" si="44"/>
        <v>30</v>
      </c>
      <c r="AY42" s="161">
        <f t="shared" si="34"/>
        <v>45071</v>
      </c>
      <c r="AZ42" s="161">
        <f t="shared" si="35"/>
        <v>45071</v>
      </c>
      <c r="BA42" s="1"/>
      <c r="BB42" s="155">
        <f t="shared" si="50"/>
        <v>30</v>
      </c>
      <c r="BC42" s="158">
        <f t="shared" si="45"/>
        <v>45041</v>
      </c>
      <c r="BD42" s="159">
        <v>2.0511999999999999E-2</v>
      </c>
      <c r="BE42" s="144"/>
      <c r="BF42" s="197">
        <f t="shared" si="46"/>
        <v>45041</v>
      </c>
      <c r="BG42" s="198">
        <f t="shared" si="51"/>
        <v>45041</v>
      </c>
      <c r="BH42" s="199">
        <f>VLOOKUP(BF42,[1]Plan1!$GF$177:$GH$300,3)</f>
        <v>6649.99</v>
      </c>
    </row>
    <row r="43" spans="1:194" ht="15" customHeight="1" x14ac:dyDescent="0.25">
      <c r="A43" s="105">
        <f t="shared" si="18"/>
        <v>44184</v>
      </c>
      <c r="B43" s="106">
        <f t="shared" si="1"/>
        <v>1011.3119634127769</v>
      </c>
      <c r="C43" s="2">
        <f t="shared" si="19"/>
        <v>1000.03</v>
      </c>
      <c r="D43" s="2">
        <f t="shared" si="20"/>
        <v>168.71720535999987</v>
      </c>
      <c r="E43" s="106">
        <f t="shared" si="2"/>
        <v>831.31279464000011</v>
      </c>
      <c r="F43" s="21">
        <f t="shared" si="21"/>
        <v>5438.12</v>
      </c>
      <c r="G43" s="108">
        <f t="shared" si="22"/>
        <v>5486.52</v>
      </c>
      <c r="H43" s="109">
        <f t="shared" si="54"/>
        <v>44130</v>
      </c>
      <c r="I43" s="109">
        <f t="shared" si="59"/>
        <v>44161</v>
      </c>
      <c r="J43" s="110">
        <f t="shared" si="3"/>
        <v>8.9001346053416697E-3</v>
      </c>
      <c r="K43" s="117">
        <f t="shared" si="60"/>
        <v>44190</v>
      </c>
      <c r="L43" s="178">
        <f t="shared" si="25"/>
        <v>30</v>
      </c>
      <c r="M43" s="178">
        <f t="shared" si="55"/>
        <v>24</v>
      </c>
      <c r="N43" s="106">
        <f t="shared" si="4"/>
        <v>1.00711379</v>
      </c>
      <c r="O43" s="111">
        <f t="shared" si="56"/>
        <v>1.0024892400000001</v>
      </c>
      <c r="P43" s="111">
        <f t="shared" si="27"/>
        <v>1.0024892400000001</v>
      </c>
      <c r="Q43" s="106">
        <f t="shared" si="57"/>
        <v>1.00962073</v>
      </c>
      <c r="R43" s="2">
        <v>1</v>
      </c>
      <c r="S43" s="106">
        <f t="shared" si="6"/>
        <v>1000.03</v>
      </c>
      <c r="T43" s="106">
        <f t="shared" si="7"/>
        <v>0</v>
      </c>
      <c r="U43" s="106">
        <f t="shared" si="8"/>
        <v>7.9978359427768604</v>
      </c>
      <c r="V43" s="106">
        <f t="shared" si="9"/>
        <v>1008.0278359427768</v>
      </c>
      <c r="W43" s="19">
        <f t="shared" si="58"/>
        <v>0</v>
      </c>
      <c r="X43" s="2">
        <f t="shared" si="11"/>
        <v>0</v>
      </c>
      <c r="Y43" s="4">
        <f t="shared" si="12"/>
        <v>0</v>
      </c>
      <c r="Z43" s="106">
        <f t="shared" si="13"/>
        <v>0</v>
      </c>
      <c r="AA43" s="114">
        <f t="shared" si="28"/>
        <v>0.05</v>
      </c>
      <c r="AB43" s="112">
        <f t="shared" si="14"/>
        <v>24</v>
      </c>
      <c r="AC43" s="178">
        <f t="shared" si="61"/>
        <v>30</v>
      </c>
      <c r="AD43" s="11">
        <f t="shared" si="29"/>
        <v>1.003257973</v>
      </c>
      <c r="AE43" s="106">
        <f t="shared" si="15"/>
        <v>3.25807073</v>
      </c>
      <c r="AF43" s="106">
        <f t="shared" si="16"/>
        <v>3.28412747</v>
      </c>
      <c r="AG43" s="106">
        <f t="shared" si="17"/>
        <v>0</v>
      </c>
      <c r="AH43" s="115" t="str">
        <f t="shared" si="30"/>
        <v>J=</v>
      </c>
      <c r="AI43" s="116">
        <f t="shared" si="33"/>
        <v>44190</v>
      </c>
      <c r="AJ43" s="10"/>
      <c r="AK43" s="160">
        <f t="shared" si="36"/>
        <v>31</v>
      </c>
      <c r="AL43" s="161">
        <f t="shared" si="37"/>
        <v>45071</v>
      </c>
      <c r="AM43" s="162">
        <f t="shared" si="38"/>
        <v>615.31997884999987</v>
      </c>
      <c r="AN43" s="155">
        <f t="shared" si="39"/>
        <v>30</v>
      </c>
      <c r="AO43" s="162">
        <f t="shared" si="47"/>
        <v>2.5607318399999999</v>
      </c>
      <c r="AP43" s="162">
        <f t="shared" si="40"/>
        <v>13.215588840000001</v>
      </c>
      <c r="AQ43" s="163">
        <f t="shared" si="48"/>
        <v>2.1026E-2</v>
      </c>
      <c r="AR43" s="164">
        <f t="shared" si="49"/>
        <v>45042</v>
      </c>
      <c r="AS43" s="165">
        <f>SUM(AP43:AP$312)</f>
        <v>628.53556767999976</v>
      </c>
      <c r="AT43" s="164">
        <f t="shared" si="53"/>
        <v>45316</v>
      </c>
      <c r="AU43" s="165">
        <f t="shared" si="41"/>
        <v>522.89525402999993</v>
      </c>
      <c r="AV43" s="165">
        <f t="shared" si="42"/>
        <v>105.64031364999983</v>
      </c>
      <c r="AW43" s="162">
        <f t="shared" si="43"/>
        <v>15.776320680000001</v>
      </c>
      <c r="AX43" s="160">
        <f t="shared" si="44"/>
        <v>31</v>
      </c>
      <c r="AY43" s="161">
        <f t="shared" si="34"/>
        <v>45102</v>
      </c>
      <c r="AZ43" s="161">
        <f t="shared" si="35"/>
        <v>45103</v>
      </c>
      <c r="BA43" s="1"/>
      <c r="BB43" s="155">
        <f t="shared" si="50"/>
        <v>31</v>
      </c>
      <c r="BC43" s="158">
        <f t="shared" si="45"/>
        <v>45071</v>
      </c>
      <c r="BD43" s="159">
        <v>2.1026E-2</v>
      </c>
      <c r="BE43" s="144"/>
      <c r="BF43" s="197">
        <f t="shared" si="46"/>
        <v>45071</v>
      </c>
      <c r="BG43" s="198">
        <f t="shared" si="51"/>
        <v>45071</v>
      </c>
      <c r="BH43" s="199">
        <f>VLOOKUP(BF43,[1]Plan1!$GF$177:$GH$300,3)</f>
        <v>6665.28</v>
      </c>
    </row>
    <row r="44" spans="1:194" ht="15" customHeight="1" x14ac:dyDescent="0.25">
      <c r="A44" s="105">
        <f t="shared" si="18"/>
        <v>44185</v>
      </c>
      <c r="B44" s="106">
        <f t="shared" si="1"/>
        <v>1011.6978062206502</v>
      </c>
      <c r="C44" s="2">
        <f t="shared" si="19"/>
        <v>1000.03</v>
      </c>
      <c r="D44" s="2">
        <f t="shared" si="20"/>
        <v>168.71720535999987</v>
      </c>
      <c r="E44" s="106">
        <f t="shared" si="2"/>
        <v>831.31279464000011</v>
      </c>
      <c r="F44" s="21">
        <f t="shared" si="21"/>
        <v>5438.12</v>
      </c>
      <c r="G44" s="108">
        <f t="shared" si="22"/>
        <v>5486.52</v>
      </c>
      <c r="H44" s="109">
        <f t="shared" si="54"/>
        <v>44130</v>
      </c>
      <c r="I44" s="109">
        <f t="shared" si="59"/>
        <v>44161</v>
      </c>
      <c r="J44" s="110">
        <f t="shared" si="3"/>
        <v>8.9001346053416697E-3</v>
      </c>
      <c r="K44" s="117">
        <f t="shared" si="60"/>
        <v>44190</v>
      </c>
      <c r="L44" s="178">
        <f t="shared" si="25"/>
        <v>30</v>
      </c>
      <c r="M44" s="178">
        <f t="shared" si="55"/>
        <v>25</v>
      </c>
      <c r="N44" s="106">
        <f t="shared" si="4"/>
        <v>1.0074112900000001</v>
      </c>
      <c r="O44" s="111">
        <f t="shared" si="56"/>
        <v>1.0024892400000001</v>
      </c>
      <c r="P44" s="111">
        <f t="shared" si="27"/>
        <v>1.0024892400000001</v>
      </c>
      <c r="Q44" s="106">
        <f t="shared" si="57"/>
        <v>1.00991897</v>
      </c>
      <c r="R44" s="2">
        <v>1</v>
      </c>
      <c r="S44" s="106">
        <f t="shared" si="6"/>
        <v>1000.03</v>
      </c>
      <c r="T44" s="106">
        <f t="shared" si="7"/>
        <v>0</v>
      </c>
      <c r="U44" s="106">
        <f t="shared" si="8"/>
        <v>8.2457666706502977</v>
      </c>
      <c r="V44" s="106">
        <f t="shared" si="9"/>
        <v>1008.2757666706502</v>
      </c>
      <c r="W44" s="19">
        <f t="shared" si="58"/>
        <v>0</v>
      </c>
      <c r="X44" s="2">
        <f t="shared" si="11"/>
        <v>0</v>
      </c>
      <c r="Y44" s="4">
        <f t="shared" si="12"/>
        <v>0</v>
      </c>
      <c r="Z44" s="106">
        <f t="shared" si="13"/>
        <v>0</v>
      </c>
      <c r="AA44" s="114">
        <f t="shared" si="28"/>
        <v>0.05</v>
      </c>
      <c r="AB44" s="112">
        <f t="shared" si="14"/>
        <v>25</v>
      </c>
      <c r="AC44" s="178">
        <f t="shared" si="61"/>
        <v>30</v>
      </c>
      <c r="AD44" s="11">
        <f t="shared" si="29"/>
        <v>1.0033939519999999</v>
      </c>
      <c r="AE44" s="106">
        <f t="shared" si="15"/>
        <v>3.3940538099999999</v>
      </c>
      <c r="AF44" s="106">
        <f t="shared" si="16"/>
        <v>3.42203955</v>
      </c>
      <c r="AG44" s="106">
        <f t="shared" si="17"/>
        <v>0</v>
      </c>
      <c r="AH44" s="115" t="str">
        <f t="shared" si="30"/>
        <v>J=</v>
      </c>
      <c r="AI44" s="116">
        <f t="shared" si="33"/>
        <v>44190</v>
      </c>
      <c r="AJ44" s="10"/>
      <c r="AK44" s="160">
        <f t="shared" si="36"/>
        <v>32</v>
      </c>
      <c r="AL44" s="161">
        <f t="shared" si="37"/>
        <v>45102</v>
      </c>
      <c r="AM44" s="162">
        <f t="shared" si="38"/>
        <v>602.05060350999986</v>
      </c>
      <c r="AN44" s="155">
        <f t="shared" si="39"/>
        <v>31</v>
      </c>
      <c r="AO44" s="162">
        <f t="shared" si="47"/>
        <v>2.5068898900000001</v>
      </c>
      <c r="AP44" s="162">
        <f t="shared" si="40"/>
        <v>13.26937534</v>
      </c>
      <c r="AQ44" s="163">
        <f t="shared" si="48"/>
        <v>2.1565000000000001E-2</v>
      </c>
      <c r="AR44" s="164">
        <f t="shared" si="49"/>
        <v>45072</v>
      </c>
      <c r="AS44" s="165">
        <f>SUM(AP44:AP$312)</f>
        <v>615.31997883999986</v>
      </c>
      <c r="AT44" s="164">
        <f t="shared" si="53"/>
        <v>45316</v>
      </c>
      <c r="AU44" s="165">
        <f t="shared" si="41"/>
        <v>522.89525402999993</v>
      </c>
      <c r="AV44" s="165">
        <f t="shared" si="42"/>
        <v>92.42472480999993</v>
      </c>
      <c r="AW44" s="162">
        <f t="shared" si="43"/>
        <v>15.77626523</v>
      </c>
      <c r="AX44" s="160">
        <f t="shared" si="44"/>
        <v>32</v>
      </c>
      <c r="AY44" s="161">
        <f t="shared" si="34"/>
        <v>45132</v>
      </c>
      <c r="AZ44" s="161">
        <f t="shared" ref="AZ44:AZ75" si="86">AT353</f>
        <v>45132</v>
      </c>
      <c r="BA44" s="1"/>
      <c r="BB44" s="155">
        <f t="shared" si="50"/>
        <v>32</v>
      </c>
      <c r="BC44" s="158">
        <f t="shared" si="45"/>
        <v>45102</v>
      </c>
      <c r="BD44" s="159">
        <v>2.1565000000000001E-2</v>
      </c>
      <c r="BE44" s="144"/>
      <c r="BF44" s="197">
        <f t="shared" si="46"/>
        <v>45102</v>
      </c>
      <c r="BG44" s="198">
        <f t="shared" si="51"/>
        <v>45102</v>
      </c>
      <c r="BH44" s="199">
        <f>VLOOKUP(BF44,[1]Plan1!$GF$177:$GH$300,3)</f>
        <v>6659.95</v>
      </c>
    </row>
    <row r="45" spans="1:194" ht="15" customHeight="1" x14ac:dyDescent="0.25">
      <c r="A45" s="105">
        <f t="shared" si="18"/>
        <v>44186</v>
      </c>
      <c r="B45" s="106">
        <f t="shared" si="1"/>
        <v>1012.0838106966753</v>
      </c>
      <c r="C45" s="2">
        <f t="shared" si="19"/>
        <v>1000.03</v>
      </c>
      <c r="D45" s="2">
        <f t="shared" si="20"/>
        <v>168.71720535999987</v>
      </c>
      <c r="E45" s="106">
        <f t="shared" si="2"/>
        <v>831.31279464000011</v>
      </c>
      <c r="F45" s="21">
        <f t="shared" si="21"/>
        <v>5438.12</v>
      </c>
      <c r="G45" s="108">
        <f t="shared" si="22"/>
        <v>5486.52</v>
      </c>
      <c r="H45" s="109">
        <f t="shared" si="54"/>
        <v>44130</v>
      </c>
      <c r="I45" s="109">
        <f t="shared" si="59"/>
        <v>44161</v>
      </c>
      <c r="J45" s="110">
        <f t="shared" si="3"/>
        <v>8.9001346053416697E-3</v>
      </c>
      <c r="K45" s="117">
        <f t="shared" si="60"/>
        <v>44190</v>
      </c>
      <c r="L45" s="178">
        <f t="shared" si="25"/>
        <v>30</v>
      </c>
      <c r="M45" s="178">
        <f t="shared" si="55"/>
        <v>26</v>
      </c>
      <c r="N45" s="106">
        <f t="shared" si="4"/>
        <v>1.00770888</v>
      </c>
      <c r="O45" s="111">
        <f t="shared" si="56"/>
        <v>1.0024892400000001</v>
      </c>
      <c r="P45" s="111">
        <f t="shared" si="27"/>
        <v>1.0024892400000001</v>
      </c>
      <c r="Q45" s="106">
        <f t="shared" si="57"/>
        <v>1.0102173000000001</v>
      </c>
      <c r="R45" s="2">
        <v>1</v>
      </c>
      <c r="S45" s="106">
        <f t="shared" si="6"/>
        <v>1000.03</v>
      </c>
      <c r="T45" s="106">
        <f t="shared" si="7"/>
        <v>0</v>
      </c>
      <c r="U45" s="106">
        <f t="shared" si="8"/>
        <v>8.4937722166753531</v>
      </c>
      <c r="V45" s="106">
        <f t="shared" si="9"/>
        <v>1008.5237722166753</v>
      </c>
      <c r="W45" s="19">
        <f t="shared" si="58"/>
        <v>0</v>
      </c>
      <c r="X45" s="2">
        <f t="shared" si="11"/>
        <v>0</v>
      </c>
      <c r="Y45" s="4">
        <f t="shared" si="12"/>
        <v>0</v>
      </c>
      <c r="Z45" s="106">
        <f t="shared" si="13"/>
        <v>0</v>
      </c>
      <c r="AA45" s="114">
        <f t="shared" si="28"/>
        <v>0.05</v>
      </c>
      <c r="AB45" s="112">
        <f t="shared" si="14"/>
        <v>26</v>
      </c>
      <c r="AC45" s="178">
        <f t="shared" si="61"/>
        <v>30</v>
      </c>
      <c r="AD45" s="11">
        <f t="shared" si="29"/>
        <v>1.0035299499999999</v>
      </c>
      <c r="AE45" s="106">
        <f t="shared" si="15"/>
        <v>3.5300558899999999</v>
      </c>
      <c r="AF45" s="106">
        <f t="shared" si="16"/>
        <v>3.5600384799999998</v>
      </c>
      <c r="AG45" s="106">
        <f t="shared" si="17"/>
        <v>0</v>
      </c>
      <c r="AH45" s="115" t="str">
        <f t="shared" si="30"/>
        <v>J=</v>
      </c>
      <c r="AI45" s="116">
        <f t="shared" si="33"/>
        <v>44190</v>
      </c>
      <c r="AJ45" s="10"/>
      <c r="AK45" s="160">
        <f t="shared" si="36"/>
        <v>33</v>
      </c>
      <c r="AL45" s="161">
        <f t="shared" si="37"/>
        <v>45132</v>
      </c>
      <c r="AM45" s="162">
        <f t="shared" si="38"/>
        <v>588.72662160999982</v>
      </c>
      <c r="AN45" s="155">
        <f t="shared" si="39"/>
        <v>30</v>
      </c>
      <c r="AO45" s="162">
        <f t="shared" si="47"/>
        <v>2.4528288100000002</v>
      </c>
      <c r="AP45" s="162">
        <f t="shared" si="40"/>
        <v>13.3239819</v>
      </c>
      <c r="AQ45" s="163">
        <f t="shared" si="48"/>
        <v>2.2131000000000001E-2</v>
      </c>
      <c r="AR45" s="164">
        <f t="shared" si="49"/>
        <v>45103</v>
      </c>
      <c r="AS45" s="165">
        <f>SUM(AP45:AP$312)</f>
        <v>602.05060349999985</v>
      </c>
      <c r="AT45" s="164">
        <f t="shared" si="53"/>
        <v>45316</v>
      </c>
      <c r="AU45" s="165">
        <f t="shared" si="41"/>
        <v>522.89525402999993</v>
      </c>
      <c r="AV45" s="165">
        <f t="shared" si="42"/>
        <v>79.155349469999919</v>
      </c>
      <c r="AW45" s="162">
        <f t="shared" si="43"/>
        <v>15.776810709999999</v>
      </c>
      <c r="AX45" s="160">
        <f t="shared" si="44"/>
        <v>33</v>
      </c>
      <c r="AY45" s="161">
        <f t="shared" si="34"/>
        <v>45163</v>
      </c>
      <c r="AZ45" s="161">
        <f t="shared" si="86"/>
        <v>45163</v>
      </c>
      <c r="BA45" s="1"/>
      <c r="BB45" s="155">
        <f t="shared" si="50"/>
        <v>33</v>
      </c>
      <c r="BC45" s="158">
        <f t="shared" si="45"/>
        <v>45132</v>
      </c>
      <c r="BD45" s="159">
        <v>2.2131000000000001E-2</v>
      </c>
      <c r="BE45" s="144"/>
      <c r="BF45" s="197">
        <f t="shared" si="46"/>
        <v>45132</v>
      </c>
      <c r="BG45" s="198">
        <f t="shared" si="51"/>
        <v>45132</v>
      </c>
      <c r="BH45" s="199">
        <f>VLOOKUP(BF45,[1]Plan1!$GF$177:$GH$300,3)</f>
        <v>6667.94</v>
      </c>
    </row>
    <row r="46" spans="1:194" ht="15" customHeight="1" x14ac:dyDescent="0.25">
      <c r="A46" s="105">
        <f t="shared" si="18"/>
        <v>44187</v>
      </c>
      <c r="B46" s="106">
        <f t="shared" ref="B46" si="87">(V46+AF46)</f>
        <v>1012.4699842339797</v>
      </c>
      <c r="C46" s="2">
        <f t="shared" ref="C46" si="88">TRUNC(IF(W45&gt;0,VLOOKUP(A45,$AL$12:$AM$312,2),C45),8)</f>
        <v>1000.03</v>
      </c>
      <c r="D46" s="2">
        <f t="shared" si="20"/>
        <v>168.71720535999987</v>
      </c>
      <c r="E46" s="106">
        <f t="shared" ref="E46" si="89">(C46-D46)</f>
        <v>831.31279464000011</v>
      </c>
      <c r="F46" s="21">
        <f t="shared" si="21"/>
        <v>5438.12</v>
      </c>
      <c r="G46" s="108">
        <f t="shared" si="22"/>
        <v>5486.52</v>
      </c>
      <c r="H46" s="109">
        <f t="shared" si="54"/>
        <v>44130</v>
      </c>
      <c r="I46" s="109">
        <f t="shared" si="59"/>
        <v>44161</v>
      </c>
      <c r="J46" s="110">
        <f t="shared" ref="J46" si="90">(G46/F46)-1</f>
        <v>8.9001346053416697E-3</v>
      </c>
      <c r="K46" s="117">
        <f t="shared" si="60"/>
        <v>44190</v>
      </c>
      <c r="L46" s="178">
        <f t="shared" si="25"/>
        <v>30</v>
      </c>
      <c r="M46" s="178">
        <f t="shared" si="55"/>
        <v>27</v>
      </c>
      <c r="N46" s="106">
        <f t="shared" ref="N46" si="91">TRUNC((G46/F46)^TRUNC((M46/L46),9),8)</f>
        <v>1.0080065600000001</v>
      </c>
      <c r="O46" s="111">
        <f t="shared" si="56"/>
        <v>1.0024892400000001</v>
      </c>
      <c r="P46" s="111">
        <f t="shared" ref="P46" si="92">IF(K46&gt;K45,P45*O46,P45)</f>
        <v>1.0024892400000001</v>
      </c>
      <c r="Q46" s="106">
        <f t="shared" si="57"/>
        <v>1.0105157300000001</v>
      </c>
      <c r="R46" s="2">
        <v>1</v>
      </c>
      <c r="S46" s="106">
        <f t="shared" ref="S46" si="93">TRUNC(C46*R46,8)</f>
        <v>1000.03</v>
      </c>
      <c r="T46" s="106">
        <f t="shared" ref="T46" si="94">(D46*(R46-1))</f>
        <v>0</v>
      </c>
      <c r="U46" s="106">
        <f t="shared" ref="U46" si="95">(E46*(Q46-1))</f>
        <v>8.7418608939797355</v>
      </c>
      <c r="V46" s="106">
        <f t="shared" ref="V46" si="96">(C46+T46+U46)</f>
        <v>1008.7718608939797</v>
      </c>
      <c r="W46" s="19">
        <f t="shared" si="58"/>
        <v>0</v>
      </c>
      <c r="X46" s="2">
        <f t="shared" ref="X46" si="97">IF(W46&gt;0,VLOOKUP(A46,AL$12:AP$312,5),0)</f>
        <v>0</v>
      </c>
      <c r="Y46" s="4">
        <f t="shared" ref="Y46" si="98">IF(W46&gt;0,VLOOKUP($A46,$AL$10:$AQ$312,6),0)</f>
        <v>0</v>
      </c>
      <c r="Z46" s="106">
        <f t="shared" ref="Z46" si="99">IF(Y46&gt;0,TRUNC(Y46*S46,8),0)</f>
        <v>0</v>
      </c>
      <c r="AA46" s="114">
        <f t="shared" si="28"/>
        <v>0.05</v>
      </c>
      <c r="AB46" s="112">
        <f t="shared" si="14"/>
        <v>27</v>
      </c>
      <c r="AC46" s="178">
        <f t="shared" si="61"/>
        <v>30</v>
      </c>
      <c r="AD46" s="11">
        <f t="shared" ref="AD46" si="100">ROUND((1+AA46)^(30/360)^(AB46/AC46),9)</f>
        <v>1.003665966</v>
      </c>
      <c r="AE46" s="106">
        <f t="shared" ref="AE46" si="101">TRUNC((S46*(AD46-1)),8)</f>
        <v>3.6660759700000001</v>
      </c>
      <c r="AF46" s="106">
        <f t="shared" ref="AF46" si="102">TRUNC((V46*(AD46-1)),8)</f>
        <v>3.69812334</v>
      </c>
      <c r="AG46" s="106">
        <f t="shared" ref="AG46" si="103">IF(Z46&gt;0,Z46+AE46,0)</f>
        <v>0</v>
      </c>
      <c r="AH46" s="115" t="str">
        <f t="shared" si="30"/>
        <v>J=</v>
      </c>
      <c r="AI46" s="116">
        <f t="shared" si="33"/>
        <v>44190</v>
      </c>
      <c r="AJ46" s="10"/>
      <c r="AK46" s="160">
        <f t="shared" si="36"/>
        <v>34</v>
      </c>
      <c r="AL46" s="161">
        <f t="shared" si="37"/>
        <v>45163</v>
      </c>
      <c r="AM46" s="162">
        <f t="shared" si="38"/>
        <v>575.34839786999987</v>
      </c>
      <c r="AN46" s="155">
        <f t="shared" si="39"/>
        <v>31</v>
      </c>
      <c r="AO46" s="162">
        <f t="shared" si="47"/>
        <v>2.3985452500000002</v>
      </c>
      <c r="AP46" s="162">
        <f t="shared" si="40"/>
        <v>13.378223739999999</v>
      </c>
      <c r="AQ46" s="163">
        <f t="shared" si="48"/>
        <v>2.2724000000000001E-2</v>
      </c>
      <c r="AR46" s="164">
        <f t="shared" si="49"/>
        <v>45133</v>
      </c>
      <c r="AS46" s="165">
        <f>SUM(AP46:AP$312)</f>
        <v>588.72662159999982</v>
      </c>
      <c r="AT46" s="164">
        <f t="shared" si="53"/>
        <v>45316</v>
      </c>
      <c r="AU46" s="165">
        <f t="shared" si="41"/>
        <v>522.89525402999993</v>
      </c>
      <c r="AV46" s="165">
        <f t="shared" si="42"/>
        <v>65.831367569999884</v>
      </c>
      <c r="AW46" s="162">
        <f t="shared" si="43"/>
        <v>15.776768989999999</v>
      </c>
      <c r="AX46" s="160">
        <f t="shared" si="44"/>
        <v>34</v>
      </c>
      <c r="AY46" s="161">
        <f t="shared" si="34"/>
        <v>45194</v>
      </c>
      <c r="AZ46" s="161">
        <f t="shared" si="86"/>
        <v>45194</v>
      </c>
      <c r="BA46" s="1"/>
      <c r="BB46" s="155">
        <f t="shared" si="50"/>
        <v>34</v>
      </c>
      <c r="BC46" s="158">
        <f t="shared" si="45"/>
        <v>45163</v>
      </c>
      <c r="BD46" s="159">
        <v>2.2724000000000001E-2</v>
      </c>
      <c r="BE46" s="144"/>
      <c r="BF46" s="197">
        <f t="shared" si="46"/>
        <v>45163</v>
      </c>
      <c r="BG46" s="198">
        <f t="shared" si="51"/>
        <v>45163</v>
      </c>
      <c r="BH46" s="199">
        <f>VLOOKUP(BF46,[1]Plan1!$GF$177:$GH$300,3)</f>
        <v>6683.28</v>
      </c>
    </row>
    <row r="47" spans="1:194" ht="15" customHeight="1" x14ac:dyDescent="0.25">
      <c r="A47" s="105">
        <f t="shared" si="18"/>
        <v>44188</v>
      </c>
      <c r="B47" s="106">
        <f t="shared" si="1"/>
        <v>1012.8563101763077</v>
      </c>
      <c r="C47" s="2">
        <f t="shared" si="19"/>
        <v>1000.03</v>
      </c>
      <c r="D47" s="2">
        <f t="shared" si="20"/>
        <v>168.71720535999987</v>
      </c>
      <c r="E47" s="106">
        <f t="shared" si="2"/>
        <v>831.31279464000011</v>
      </c>
      <c r="F47" s="21">
        <f t="shared" si="21"/>
        <v>5438.12</v>
      </c>
      <c r="G47" s="108">
        <f t="shared" si="22"/>
        <v>5486.52</v>
      </c>
      <c r="H47" s="109">
        <f t="shared" si="54"/>
        <v>44130</v>
      </c>
      <c r="I47" s="109">
        <f t="shared" si="59"/>
        <v>44161</v>
      </c>
      <c r="J47" s="110">
        <f t="shared" si="3"/>
        <v>8.9001346053416697E-3</v>
      </c>
      <c r="K47" s="117">
        <f t="shared" si="60"/>
        <v>44190</v>
      </c>
      <c r="L47" s="178">
        <f t="shared" si="25"/>
        <v>30</v>
      </c>
      <c r="M47" s="178">
        <f t="shared" si="55"/>
        <v>28</v>
      </c>
      <c r="N47" s="106">
        <f t="shared" si="4"/>
        <v>1.0083043300000001</v>
      </c>
      <c r="O47" s="111">
        <f t="shared" si="56"/>
        <v>1.0024892400000001</v>
      </c>
      <c r="P47" s="111">
        <f t="shared" si="27"/>
        <v>1.0024892400000001</v>
      </c>
      <c r="Q47" s="106">
        <f t="shared" si="57"/>
        <v>1.01081424</v>
      </c>
      <c r="R47" s="2">
        <v>1</v>
      </c>
      <c r="S47" s="106">
        <f t="shared" si="6"/>
        <v>1000.03</v>
      </c>
      <c r="T47" s="106">
        <f t="shared" si="7"/>
        <v>0</v>
      </c>
      <c r="U47" s="106">
        <f t="shared" si="8"/>
        <v>8.9900160763076542</v>
      </c>
      <c r="V47" s="106">
        <f t="shared" si="9"/>
        <v>1009.0200160763077</v>
      </c>
      <c r="W47" s="19">
        <f t="shared" si="58"/>
        <v>0</v>
      </c>
      <c r="X47" s="2">
        <f t="shared" si="11"/>
        <v>0</v>
      </c>
      <c r="Y47" s="4">
        <f t="shared" si="12"/>
        <v>0</v>
      </c>
      <c r="Z47" s="106">
        <f t="shared" si="13"/>
        <v>0</v>
      </c>
      <c r="AA47" s="114">
        <f t="shared" si="28"/>
        <v>0.05</v>
      </c>
      <c r="AB47" s="112">
        <f t="shared" si="14"/>
        <v>28</v>
      </c>
      <c r="AC47" s="178">
        <f t="shared" si="61"/>
        <v>30</v>
      </c>
      <c r="AD47" s="11">
        <f t="shared" si="29"/>
        <v>1.0038020000000001</v>
      </c>
      <c r="AE47" s="106">
        <f t="shared" si="15"/>
        <v>3.8021140600000001</v>
      </c>
      <c r="AF47" s="106">
        <f t="shared" si="16"/>
        <v>3.8362940999999999</v>
      </c>
      <c r="AG47" s="106">
        <f t="shared" si="17"/>
        <v>0</v>
      </c>
      <c r="AH47" s="115" t="str">
        <f t="shared" si="30"/>
        <v>J=</v>
      </c>
      <c r="AI47" s="116">
        <f t="shared" si="33"/>
        <v>44190</v>
      </c>
      <c r="AJ47" s="10"/>
      <c r="AK47" s="160">
        <f t="shared" si="36"/>
        <v>35</v>
      </c>
      <c r="AL47" s="161">
        <f t="shared" si="37"/>
        <v>45194</v>
      </c>
      <c r="AM47" s="162">
        <f t="shared" si="38"/>
        <v>561.9157388299999</v>
      </c>
      <c r="AN47" s="155">
        <f t="shared" si="39"/>
        <v>31</v>
      </c>
      <c r="AO47" s="162">
        <f t="shared" si="47"/>
        <v>2.3440407099999998</v>
      </c>
      <c r="AP47" s="162">
        <f t="shared" si="40"/>
        <v>13.432659040000001</v>
      </c>
      <c r="AQ47" s="163">
        <f t="shared" si="48"/>
        <v>2.3347E-2</v>
      </c>
      <c r="AR47" s="164">
        <f t="shared" si="49"/>
        <v>45164</v>
      </c>
      <c r="AS47" s="165">
        <f>SUM(AP47:AP$312)</f>
        <v>575.34839785999986</v>
      </c>
      <c r="AT47" s="164">
        <f t="shared" si="53"/>
        <v>45316</v>
      </c>
      <c r="AU47" s="165">
        <f t="shared" si="41"/>
        <v>522.89525402999993</v>
      </c>
      <c r="AV47" s="165">
        <f t="shared" si="42"/>
        <v>52.453143829999931</v>
      </c>
      <c r="AW47" s="162">
        <f t="shared" si="43"/>
        <v>15.776699750000001</v>
      </c>
      <c r="AX47" s="160">
        <f t="shared" si="44"/>
        <v>35</v>
      </c>
      <c r="AY47" s="161">
        <f t="shared" si="34"/>
        <v>45224</v>
      </c>
      <c r="AZ47" s="161">
        <f t="shared" si="86"/>
        <v>45224</v>
      </c>
      <c r="BA47" s="1"/>
      <c r="BB47" s="155">
        <f t="shared" si="50"/>
        <v>35</v>
      </c>
      <c r="BC47" s="158">
        <f t="shared" si="45"/>
        <v>45194</v>
      </c>
      <c r="BD47" s="159">
        <v>2.3347E-2</v>
      </c>
      <c r="BE47" s="144"/>
      <c r="BF47" s="197">
        <f t="shared" si="46"/>
        <v>45194</v>
      </c>
      <c r="BG47" s="198">
        <f t="shared" si="51"/>
        <v>45194</v>
      </c>
      <c r="BH47" s="199">
        <f>VLOOKUP(BF47,[1]Plan1!$GF$177:$GH$300,3)</f>
        <v>6700.66</v>
      </c>
    </row>
    <row r="48" spans="1:194" ht="15" customHeight="1" x14ac:dyDescent="0.25">
      <c r="A48" s="105">
        <f t="shared" si="18"/>
        <v>44189</v>
      </c>
      <c r="B48" s="106">
        <f t="shared" si="1"/>
        <v>1013.2427979167871</v>
      </c>
      <c r="C48" s="2">
        <f t="shared" si="19"/>
        <v>1000.03</v>
      </c>
      <c r="D48" s="2">
        <f t="shared" si="20"/>
        <v>168.71720535999987</v>
      </c>
      <c r="E48" s="106">
        <f t="shared" si="2"/>
        <v>831.31279464000011</v>
      </c>
      <c r="F48" s="21">
        <f t="shared" si="21"/>
        <v>5438.12</v>
      </c>
      <c r="G48" s="108">
        <f t="shared" si="22"/>
        <v>5486.52</v>
      </c>
      <c r="H48" s="109">
        <f t="shared" si="54"/>
        <v>44130</v>
      </c>
      <c r="I48" s="109">
        <f t="shared" si="59"/>
        <v>44161</v>
      </c>
      <c r="J48" s="110">
        <f t="shared" si="3"/>
        <v>8.9001346053416697E-3</v>
      </c>
      <c r="K48" s="117">
        <f t="shared" si="60"/>
        <v>44190</v>
      </c>
      <c r="L48" s="178">
        <f t="shared" si="25"/>
        <v>30</v>
      </c>
      <c r="M48" s="178">
        <f t="shared" si="55"/>
        <v>29</v>
      </c>
      <c r="N48" s="106">
        <f t="shared" si="4"/>
        <v>1.00860219</v>
      </c>
      <c r="O48" s="111">
        <f t="shared" si="56"/>
        <v>1.0024892400000001</v>
      </c>
      <c r="P48" s="111">
        <f t="shared" si="27"/>
        <v>1.0024892400000001</v>
      </c>
      <c r="Q48" s="106">
        <f t="shared" ref="Q48:Q104" si="104">TRUNC(TRUNC((N48*P48),15),8)</f>
        <v>1.01111284</v>
      </c>
      <c r="R48" s="2">
        <v>1</v>
      </c>
      <c r="S48" s="106">
        <f t="shared" si="6"/>
        <v>1000.03</v>
      </c>
      <c r="T48" s="106">
        <f t="shared" si="7"/>
        <v>0</v>
      </c>
      <c r="U48" s="106">
        <f t="shared" si="8"/>
        <v>9.2382460767871901</v>
      </c>
      <c r="V48" s="106">
        <f t="shared" si="9"/>
        <v>1009.2682460767871</v>
      </c>
      <c r="W48" s="19">
        <f t="shared" si="58"/>
        <v>0</v>
      </c>
      <c r="X48" s="2">
        <f t="shared" si="11"/>
        <v>0</v>
      </c>
      <c r="Y48" s="4">
        <f t="shared" si="12"/>
        <v>0</v>
      </c>
      <c r="Z48" s="106">
        <f t="shared" si="13"/>
        <v>0</v>
      </c>
      <c r="AA48" s="114">
        <f t="shared" si="28"/>
        <v>0.05</v>
      </c>
      <c r="AB48" s="112">
        <f t="shared" si="14"/>
        <v>29</v>
      </c>
      <c r="AC48" s="178">
        <f t="shared" si="61"/>
        <v>30</v>
      </c>
      <c r="AD48" s="11">
        <f t="shared" si="29"/>
        <v>1.0039380529999999</v>
      </c>
      <c r="AE48" s="106">
        <f t="shared" si="15"/>
        <v>3.9381711400000001</v>
      </c>
      <c r="AF48" s="106">
        <f t="shared" si="16"/>
        <v>3.9745518400000002</v>
      </c>
      <c r="AG48" s="106">
        <f t="shared" si="17"/>
        <v>0</v>
      </c>
      <c r="AH48" s="115" t="str">
        <f t="shared" si="30"/>
        <v>J=</v>
      </c>
      <c r="AI48" s="116">
        <f t="shared" si="33"/>
        <v>44190</v>
      </c>
      <c r="AJ48" s="10"/>
      <c r="AK48" s="160">
        <f t="shared" si="36"/>
        <v>36</v>
      </c>
      <c r="AL48" s="161">
        <f t="shared" si="37"/>
        <v>45224</v>
      </c>
      <c r="AM48" s="162">
        <f t="shared" si="38"/>
        <v>548.42863726999985</v>
      </c>
      <c r="AN48" s="155">
        <f t="shared" si="39"/>
        <v>30</v>
      </c>
      <c r="AO48" s="162">
        <f t="shared" si="47"/>
        <v>2.2893143899999999</v>
      </c>
      <c r="AP48" s="162">
        <f t="shared" si="40"/>
        <v>13.487101559999999</v>
      </c>
      <c r="AQ48" s="163">
        <f t="shared" si="48"/>
        <v>2.4001999999999999E-2</v>
      </c>
      <c r="AR48" s="164">
        <f t="shared" si="49"/>
        <v>45195</v>
      </c>
      <c r="AS48" s="165">
        <f>SUM(AP48:AP$312)</f>
        <v>561.91573881999989</v>
      </c>
      <c r="AT48" s="164">
        <f t="shared" si="53"/>
        <v>45316</v>
      </c>
      <c r="AU48" s="165">
        <f t="shared" si="41"/>
        <v>522.89525402999993</v>
      </c>
      <c r="AV48" s="165">
        <f t="shared" si="42"/>
        <v>39.020484789999955</v>
      </c>
      <c r="AW48" s="162">
        <f t="shared" si="43"/>
        <v>15.776415949999999</v>
      </c>
      <c r="AX48" s="160">
        <f t="shared" si="44"/>
        <v>36</v>
      </c>
      <c r="AY48" s="161">
        <f t="shared" si="34"/>
        <v>45255</v>
      </c>
      <c r="AZ48" s="161">
        <f t="shared" si="86"/>
        <v>45257</v>
      </c>
      <c r="BA48" s="1"/>
      <c r="BB48" s="155">
        <f t="shared" si="50"/>
        <v>36</v>
      </c>
      <c r="BC48" s="158">
        <f t="shared" si="45"/>
        <v>45224</v>
      </c>
      <c r="BD48" s="159">
        <v>2.4001999999999999E-2</v>
      </c>
      <c r="BE48" s="144"/>
      <c r="BF48" s="197">
        <f t="shared" si="46"/>
        <v>45224</v>
      </c>
      <c r="BG48" s="198">
        <f t="shared" si="51"/>
        <v>45224</v>
      </c>
      <c r="BH48" s="199">
        <f>VLOOKUP(BF48,[1]Plan1!$GF$177:$GH$300,3)</f>
        <v>6716.74</v>
      </c>
    </row>
    <row r="49" spans="1:194" ht="15" customHeight="1" x14ac:dyDescent="0.25">
      <c r="A49" s="105">
        <f t="shared" si="18"/>
        <v>44190</v>
      </c>
      <c r="B49" s="106">
        <f t="shared" si="1"/>
        <v>1013.6294381522902</v>
      </c>
      <c r="C49" s="2">
        <f t="shared" si="19"/>
        <v>1000.03</v>
      </c>
      <c r="D49" s="2">
        <f t="shared" si="20"/>
        <v>168.71720535999987</v>
      </c>
      <c r="E49" s="106">
        <f t="shared" si="2"/>
        <v>831.31279464000011</v>
      </c>
      <c r="F49" s="21">
        <f t="shared" si="21"/>
        <v>5438.12</v>
      </c>
      <c r="G49" s="108">
        <f t="shared" si="22"/>
        <v>5486.52</v>
      </c>
      <c r="H49" s="109">
        <f t="shared" si="54"/>
        <v>44130</v>
      </c>
      <c r="I49" s="109">
        <f t="shared" si="59"/>
        <v>44161</v>
      </c>
      <c r="J49" s="110">
        <f t="shared" si="3"/>
        <v>8.9001346053416697E-3</v>
      </c>
      <c r="K49" s="117">
        <f t="shared" si="60"/>
        <v>44190</v>
      </c>
      <c r="L49" s="178">
        <f t="shared" si="25"/>
        <v>30</v>
      </c>
      <c r="M49" s="178">
        <f t="shared" si="55"/>
        <v>30</v>
      </c>
      <c r="N49" s="106">
        <f t="shared" si="4"/>
        <v>1.00890013</v>
      </c>
      <c r="O49" s="111">
        <f t="shared" si="56"/>
        <v>1.0024892400000001</v>
      </c>
      <c r="P49" s="111">
        <f t="shared" si="27"/>
        <v>1.0024892400000001</v>
      </c>
      <c r="Q49" s="106">
        <f t="shared" si="104"/>
        <v>1.01141152</v>
      </c>
      <c r="R49" s="2">
        <v>1</v>
      </c>
      <c r="S49" s="106">
        <f t="shared" si="6"/>
        <v>1000.03</v>
      </c>
      <c r="T49" s="106">
        <f t="shared" si="7"/>
        <v>0</v>
      </c>
      <c r="U49" s="106">
        <f t="shared" si="8"/>
        <v>9.4865425822902605</v>
      </c>
      <c r="V49" s="106">
        <f t="shared" si="9"/>
        <v>1009.5165425822902</v>
      </c>
      <c r="W49" s="19">
        <f t="shared" si="58"/>
        <v>2</v>
      </c>
      <c r="X49" s="2">
        <f t="shared" si="11"/>
        <v>6.3001890000000005E-2</v>
      </c>
      <c r="Y49" s="4">
        <f t="shared" si="12"/>
        <v>6.3E-5</v>
      </c>
      <c r="Z49" s="106">
        <f t="shared" si="13"/>
        <v>6.3001890000000005E-2</v>
      </c>
      <c r="AA49" s="114">
        <f t="shared" si="28"/>
        <v>0.05</v>
      </c>
      <c r="AB49" s="112">
        <f t="shared" si="14"/>
        <v>30</v>
      </c>
      <c r="AC49" s="178">
        <f t="shared" si="61"/>
        <v>30</v>
      </c>
      <c r="AD49" s="11">
        <f t="shared" si="29"/>
        <v>1.004074124</v>
      </c>
      <c r="AE49" s="106">
        <f t="shared" si="15"/>
        <v>4.07424622</v>
      </c>
      <c r="AF49" s="106">
        <f t="shared" si="16"/>
        <v>4.1128955700000001</v>
      </c>
      <c r="AG49" s="106">
        <f t="shared" si="17"/>
        <v>4.1372481099999998</v>
      </c>
      <c r="AH49" s="115" t="str">
        <f t="shared" si="30"/>
        <v>J=</v>
      </c>
      <c r="AI49" s="116">
        <f t="shared" si="33"/>
        <v>44190</v>
      </c>
      <c r="AJ49" s="10"/>
      <c r="AK49" s="160">
        <f t="shared" si="36"/>
        <v>37</v>
      </c>
      <c r="AL49" s="161">
        <f t="shared" ref="AL49" si="105">AP357</f>
        <v>45255</v>
      </c>
      <c r="AM49" s="162">
        <f t="shared" ref="AM49" si="106">(AM48-AP49)</f>
        <v>536.48605526999984</v>
      </c>
      <c r="AN49" s="155">
        <f t="shared" ref="AN49" si="107">AL49-AL48</f>
        <v>31</v>
      </c>
      <c r="AO49" s="162">
        <f t="shared" ref="AO49" si="108">TRUNC(AM48*(ROUND((1+AO$9)^(30/360),9)-1),8)</f>
        <v>2.2343662700000002</v>
      </c>
      <c r="AP49" s="162">
        <f t="shared" ref="AP49" si="109">TRUNC((AM48*AQ49),8)</f>
        <v>11.942582</v>
      </c>
      <c r="AQ49" s="163">
        <f t="shared" ref="AQ49" si="110">BD49</f>
        <v>2.1776E-2</v>
      </c>
      <c r="AR49" s="164">
        <f t="shared" ref="AR49" si="111">(AL48+1)</f>
        <v>45225</v>
      </c>
      <c r="AS49" s="165">
        <f>SUM(AP49:AP$312)</f>
        <v>548.42863725999996</v>
      </c>
      <c r="AT49" s="164">
        <f t="shared" ref="AT49" si="112">IF(MONTH(AL48)=AT$9,EDATE(AT48,12),AT48)</f>
        <v>45316</v>
      </c>
      <c r="AU49" s="165">
        <f t="shared" ref="AU49" si="113">IF(AL49&gt;AT$7,0,VLOOKUP(AT49,AL$13:AS$312,8))</f>
        <v>522.89525402999993</v>
      </c>
      <c r="AV49" s="165">
        <f t="shared" ref="AV49" si="114">AS49-AU49</f>
        <v>25.533383230000027</v>
      </c>
      <c r="AW49" s="162">
        <f t="shared" ref="AW49" si="115">(AO49+AP49)</f>
        <v>14.17694827</v>
      </c>
      <c r="AX49" s="160">
        <f t="shared" si="44"/>
        <v>37</v>
      </c>
      <c r="AY49" s="161">
        <f t="shared" ref="AY49" si="116">AL50</f>
        <v>45285</v>
      </c>
      <c r="AZ49" s="161">
        <f t="shared" si="86"/>
        <v>45286</v>
      </c>
      <c r="BA49" s="1"/>
      <c r="BB49" s="155">
        <f t="shared" si="50"/>
        <v>37</v>
      </c>
      <c r="BC49" s="158">
        <f t="shared" si="45"/>
        <v>45255</v>
      </c>
      <c r="BD49" s="159">
        <v>2.1776E-2</v>
      </c>
      <c r="BE49" s="144"/>
      <c r="BF49" s="197">
        <f t="shared" si="46"/>
        <v>45255</v>
      </c>
      <c r="BG49" s="198">
        <f t="shared" si="51"/>
        <v>45255</v>
      </c>
      <c r="BH49" s="199">
        <f>VLOOKUP(BF49,[1]Plan1!$GF$177:$GH$300,3)</f>
        <v>6735.55</v>
      </c>
    </row>
    <row r="50" spans="1:194" ht="15" customHeight="1" x14ac:dyDescent="0.25">
      <c r="A50" s="105">
        <f t="shared" si="18"/>
        <v>44191</v>
      </c>
      <c r="B50" s="106">
        <f t="shared" si="1"/>
        <v>1009.9497841743528</v>
      </c>
      <c r="C50" s="2">
        <f t="shared" si="19"/>
        <v>999.96699810999996</v>
      </c>
      <c r="D50" s="2">
        <f t="shared" si="20"/>
        <v>168.65420346999986</v>
      </c>
      <c r="E50" s="106">
        <f t="shared" si="2"/>
        <v>831.31279464000011</v>
      </c>
      <c r="F50" s="21">
        <f t="shared" si="21"/>
        <v>5486.52</v>
      </c>
      <c r="G50" s="108">
        <f t="shared" si="22"/>
        <v>5560.59</v>
      </c>
      <c r="H50" s="109">
        <f t="shared" ref="H50:H103" si="117">EDATE(I50,-1)</f>
        <v>44161</v>
      </c>
      <c r="I50" s="109">
        <f t="shared" si="59"/>
        <v>44191</v>
      </c>
      <c r="J50" s="110">
        <f t="shared" si="3"/>
        <v>1.3500360884495022E-2</v>
      </c>
      <c r="K50" s="117">
        <f t="shared" si="60"/>
        <v>44221</v>
      </c>
      <c r="L50" s="178">
        <f t="shared" si="25"/>
        <v>31</v>
      </c>
      <c r="M50" s="178">
        <f t="shared" si="55"/>
        <v>1</v>
      </c>
      <c r="N50" s="106">
        <f t="shared" si="4"/>
        <v>1.0004326699999999</v>
      </c>
      <c r="O50" s="111">
        <f t="shared" si="56"/>
        <v>1.00890013</v>
      </c>
      <c r="P50" s="111">
        <f t="shared" si="27"/>
        <v>1.0114115245596014</v>
      </c>
      <c r="Q50" s="106">
        <f t="shared" si="104"/>
        <v>1.0118491300000001</v>
      </c>
      <c r="R50" s="2">
        <v>1</v>
      </c>
      <c r="S50" s="106">
        <f t="shared" si="6"/>
        <v>999.96699810999996</v>
      </c>
      <c r="T50" s="106">
        <f t="shared" si="7"/>
        <v>0</v>
      </c>
      <c r="U50" s="106">
        <f t="shared" si="8"/>
        <v>9.8503333743527453</v>
      </c>
      <c r="V50" s="106">
        <f t="shared" si="9"/>
        <v>1009.8173314843527</v>
      </c>
      <c r="W50" s="19">
        <f t="shared" si="58"/>
        <v>0</v>
      </c>
      <c r="X50" s="2">
        <f t="shared" si="11"/>
        <v>0</v>
      </c>
      <c r="Y50" s="4">
        <f t="shared" si="12"/>
        <v>0</v>
      </c>
      <c r="Z50" s="106">
        <f t="shared" si="13"/>
        <v>0</v>
      </c>
      <c r="AA50" s="114">
        <f t="shared" si="28"/>
        <v>0.05</v>
      </c>
      <c r="AB50" s="112">
        <f t="shared" si="14"/>
        <v>1</v>
      </c>
      <c r="AC50" s="178">
        <f t="shared" si="61"/>
        <v>31</v>
      </c>
      <c r="AD50" s="11">
        <f t="shared" si="29"/>
        <v>1.000131165</v>
      </c>
      <c r="AE50" s="106">
        <f t="shared" si="15"/>
        <v>0.13116067000000001</v>
      </c>
      <c r="AF50" s="106">
        <f t="shared" si="16"/>
        <v>0.13245269000000001</v>
      </c>
      <c r="AG50" s="106">
        <f t="shared" si="17"/>
        <v>0</v>
      </c>
      <c r="AH50" s="115" t="str">
        <f t="shared" si="30"/>
        <v>J=</v>
      </c>
      <c r="AI50" s="116">
        <f t="shared" si="33"/>
        <v>44221</v>
      </c>
      <c r="AJ50" s="10"/>
      <c r="AK50" s="160">
        <f t="shared" si="36"/>
        <v>38</v>
      </c>
      <c r="AL50" s="161">
        <f t="shared" si="37"/>
        <v>45285</v>
      </c>
      <c r="AM50" s="162">
        <f t="shared" si="38"/>
        <v>522.89525403999983</v>
      </c>
      <c r="AN50" s="155">
        <f t="shared" si="39"/>
        <v>30</v>
      </c>
      <c r="AO50" s="162">
        <f t="shared" si="47"/>
        <v>2.1857107099999999</v>
      </c>
      <c r="AP50" s="162">
        <f t="shared" si="40"/>
        <v>13.59080123</v>
      </c>
      <c r="AQ50" s="163">
        <f t="shared" si="48"/>
        <v>2.5333000000000001E-2</v>
      </c>
      <c r="AR50" s="164">
        <f t="shared" si="49"/>
        <v>45256</v>
      </c>
      <c r="AS50" s="165">
        <f>SUM(AP50:AP$312)</f>
        <v>536.48605525999994</v>
      </c>
      <c r="AT50" s="164">
        <f t="shared" si="53"/>
        <v>45316</v>
      </c>
      <c r="AU50" s="165">
        <f t="shared" si="41"/>
        <v>522.89525402999993</v>
      </c>
      <c r="AV50" s="165">
        <f t="shared" si="42"/>
        <v>13.590801230000011</v>
      </c>
      <c r="AW50" s="162">
        <f t="shared" si="43"/>
        <v>15.776511940000001</v>
      </c>
      <c r="AX50" s="160">
        <f t="shared" si="44"/>
        <v>38</v>
      </c>
      <c r="AY50" s="161">
        <f t="shared" si="34"/>
        <v>45316</v>
      </c>
      <c r="AZ50" s="161">
        <f t="shared" si="86"/>
        <v>45316</v>
      </c>
      <c r="BA50" s="1"/>
      <c r="BB50" s="155">
        <f t="shared" si="50"/>
        <v>38</v>
      </c>
      <c r="BC50" s="158">
        <f t="shared" si="45"/>
        <v>45285</v>
      </c>
      <c r="BD50" s="159">
        <v>2.5333000000000001E-2</v>
      </c>
      <c r="BE50" s="144"/>
      <c r="BF50" s="197">
        <f t="shared" si="46"/>
        <v>45285</v>
      </c>
      <c r="BG50" s="198">
        <f t="shared" si="51"/>
        <v>45285</v>
      </c>
      <c r="BH50" s="199">
        <f>VLOOKUP(BF50,[1]Plan1!$GF$177:$GH$300,3)</f>
        <v>6773.27</v>
      </c>
    </row>
    <row r="51" spans="1:194" ht="15" customHeight="1" x14ac:dyDescent="0.25">
      <c r="A51" s="105">
        <f t="shared" si="18"/>
        <v>44192</v>
      </c>
      <c r="B51" s="106">
        <f t="shared" si="1"/>
        <v>1010.4462982458459</v>
      </c>
      <c r="C51" s="2">
        <f t="shared" si="19"/>
        <v>999.96699810999996</v>
      </c>
      <c r="D51" s="2">
        <f t="shared" si="20"/>
        <v>168.65420346999986</v>
      </c>
      <c r="E51" s="106">
        <f t="shared" si="2"/>
        <v>831.31279464000011</v>
      </c>
      <c r="F51" s="21">
        <f t="shared" si="21"/>
        <v>5486.52</v>
      </c>
      <c r="G51" s="108">
        <f t="shared" si="22"/>
        <v>5560.59</v>
      </c>
      <c r="H51" s="109">
        <f t="shared" si="117"/>
        <v>44161</v>
      </c>
      <c r="I51" s="109">
        <f t="shared" si="59"/>
        <v>44191</v>
      </c>
      <c r="J51" s="110">
        <f t="shared" si="3"/>
        <v>1.3500360884495022E-2</v>
      </c>
      <c r="K51" s="117">
        <f t="shared" si="60"/>
        <v>44221</v>
      </c>
      <c r="L51" s="178">
        <f t="shared" si="25"/>
        <v>31</v>
      </c>
      <c r="M51" s="178">
        <f t="shared" si="55"/>
        <v>2</v>
      </c>
      <c r="N51" s="106">
        <f t="shared" si="4"/>
        <v>1.00086553</v>
      </c>
      <c r="O51" s="111">
        <f t="shared" ref="O51:O105" si="118">IF(K51&gt;K50,N50,O50)</f>
        <v>1.00890013</v>
      </c>
      <c r="P51" s="111">
        <f t="shared" si="27"/>
        <v>1.0114115245596014</v>
      </c>
      <c r="Q51" s="106">
        <f t="shared" si="104"/>
        <v>1.0122869299999999</v>
      </c>
      <c r="R51" s="2">
        <v>1</v>
      </c>
      <c r="S51" s="106">
        <f t="shared" si="6"/>
        <v>999.96699810999996</v>
      </c>
      <c r="T51" s="106">
        <f t="shared" si="7"/>
        <v>0</v>
      </c>
      <c r="U51" s="106">
        <f t="shared" si="8"/>
        <v>10.214282115845988</v>
      </c>
      <c r="V51" s="106">
        <f t="shared" si="9"/>
        <v>1010.181280225846</v>
      </c>
      <c r="W51" s="19">
        <f t="shared" si="58"/>
        <v>0</v>
      </c>
      <c r="X51" s="2">
        <f t="shared" si="11"/>
        <v>0</v>
      </c>
      <c r="Y51" s="4">
        <f t="shared" si="12"/>
        <v>0</v>
      </c>
      <c r="Z51" s="106">
        <f t="shared" si="13"/>
        <v>0</v>
      </c>
      <c r="AA51" s="114">
        <f t="shared" si="28"/>
        <v>0.05</v>
      </c>
      <c r="AB51" s="112">
        <f t="shared" si="14"/>
        <v>2</v>
      </c>
      <c r="AC51" s="178">
        <f t="shared" si="61"/>
        <v>31</v>
      </c>
      <c r="AD51" s="11">
        <f t="shared" si="29"/>
        <v>1.0002623470000001</v>
      </c>
      <c r="AE51" s="106">
        <f t="shared" si="15"/>
        <v>0.26233834</v>
      </c>
      <c r="AF51" s="106">
        <f t="shared" si="16"/>
        <v>0.26501802000000002</v>
      </c>
      <c r="AG51" s="106">
        <f t="shared" si="17"/>
        <v>0</v>
      </c>
      <c r="AH51" s="115" t="str">
        <f t="shared" si="30"/>
        <v>J=</v>
      </c>
      <c r="AI51" s="116">
        <f t="shared" si="33"/>
        <v>44221</v>
      </c>
      <c r="AJ51" s="10"/>
      <c r="AK51" s="160">
        <f t="shared" si="36"/>
        <v>39</v>
      </c>
      <c r="AL51" s="161">
        <f t="shared" si="37"/>
        <v>45316</v>
      </c>
      <c r="AM51" s="162">
        <f t="shared" si="38"/>
        <v>509.24925659999985</v>
      </c>
      <c r="AN51" s="155">
        <f t="shared" si="39"/>
        <v>31</v>
      </c>
      <c r="AO51" s="162">
        <f t="shared" si="47"/>
        <v>2.1303401000000002</v>
      </c>
      <c r="AP51" s="162">
        <f t="shared" si="40"/>
        <v>13.64599744</v>
      </c>
      <c r="AQ51" s="163">
        <f t="shared" si="48"/>
        <v>2.6096999999999999E-2</v>
      </c>
      <c r="AR51" s="164">
        <f t="shared" si="49"/>
        <v>45286</v>
      </c>
      <c r="AS51" s="165">
        <f>SUM(AP51:AP$312)</f>
        <v>522.89525402999993</v>
      </c>
      <c r="AT51" s="164">
        <f t="shared" si="53"/>
        <v>45316</v>
      </c>
      <c r="AU51" s="165">
        <f t="shared" si="41"/>
        <v>522.89525402999993</v>
      </c>
      <c r="AV51" s="165">
        <f t="shared" si="42"/>
        <v>0</v>
      </c>
      <c r="AW51" s="162">
        <f t="shared" si="43"/>
        <v>15.77633754</v>
      </c>
      <c r="AX51" s="160">
        <f t="shared" si="44"/>
        <v>39</v>
      </c>
      <c r="AY51" s="161">
        <f t="shared" si="34"/>
        <v>45347</v>
      </c>
      <c r="AZ51" s="161">
        <f t="shared" si="86"/>
        <v>45348</v>
      </c>
      <c r="BA51" s="1"/>
      <c r="BB51" s="155">
        <f t="shared" si="50"/>
        <v>39</v>
      </c>
      <c r="BC51" s="158">
        <f t="shared" si="45"/>
        <v>45316</v>
      </c>
      <c r="BD51" s="159">
        <v>2.6096999999999999E-2</v>
      </c>
      <c r="BE51" s="144"/>
      <c r="BF51" s="197">
        <f t="shared" si="46"/>
        <v>45316</v>
      </c>
      <c r="BG51" s="198">
        <f t="shared" si="51"/>
        <v>45316</v>
      </c>
      <c r="BH51" s="199">
        <f>VLOOKUP(BF51,[1]Plan1!$GF$177:$GH$300,3)</f>
        <v>6801.72</v>
      </c>
    </row>
    <row r="52" spans="1:194" ht="15" customHeight="1" x14ac:dyDescent="0.25">
      <c r="A52" s="105">
        <f t="shared" si="18"/>
        <v>44193</v>
      </c>
      <c r="B52" s="106">
        <f t="shared" si="1"/>
        <v>1010.9430830067703</v>
      </c>
      <c r="C52" s="2">
        <f t="shared" si="19"/>
        <v>999.96699810999996</v>
      </c>
      <c r="D52" s="2">
        <f t="shared" si="20"/>
        <v>168.65420346999986</v>
      </c>
      <c r="E52" s="106">
        <f t="shared" si="2"/>
        <v>831.31279464000011</v>
      </c>
      <c r="F52" s="21">
        <f t="shared" si="21"/>
        <v>5486.52</v>
      </c>
      <c r="G52" s="108">
        <f t="shared" si="22"/>
        <v>5560.59</v>
      </c>
      <c r="H52" s="109">
        <f t="shared" si="117"/>
        <v>44161</v>
      </c>
      <c r="I52" s="109">
        <f t="shared" si="59"/>
        <v>44191</v>
      </c>
      <c r="J52" s="110">
        <f t="shared" si="3"/>
        <v>1.3500360884495022E-2</v>
      </c>
      <c r="K52" s="117">
        <f t="shared" si="60"/>
        <v>44221</v>
      </c>
      <c r="L52" s="178">
        <f t="shared" si="25"/>
        <v>31</v>
      </c>
      <c r="M52" s="178">
        <f t="shared" si="55"/>
        <v>3</v>
      </c>
      <c r="N52" s="106">
        <f t="shared" si="4"/>
        <v>1.00129858</v>
      </c>
      <c r="O52" s="111">
        <f t="shared" si="118"/>
        <v>1.00890013</v>
      </c>
      <c r="P52" s="111">
        <f t="shared" si="27"/>
        <v>1.0114115245596014</v>
      </c>
      <c r="Q52" s="106">
        <f t="shared" si="104"/>
        <v>1.0127249199999999</v>
      </c>
      <c r="R52" s="2">
        <v>1</v>
      </c>
      <c r="S52" s="106">
        <f t="shared" si="6"/>
        <v>999.96699810999996</v>
      </c>
      <c r="T52" s="106">
        <f t="shared" si="7"/>
        <v>0</v>
      </c>
      <c r="U52" s="106">
        <f t="shared" si="8"/>
        <v>10.578388806770361</v>
      </c>
      <c r="V52" s="106">
        <f t="shared" si="9"/>
        <v>1010.5453869167703</v>
      </c>
      <c r="W52" s="19">
        <f t="shared" si="58"/>
        <v>0</v>
      </c>
      <c r="X52" s="2">
        <f t="shared" si="11"/>
        <v>0</v>
      </c>
      <c r="Y52" s="4">
        <f t="shared" si="12"/>
        <v>0</v>
      </c>
      <c r="Z52" s="106">
        <f t="shared" si="13"/>
        <v>0</v>
      </c>
      <c r="AA52" s="114">
        <f t="shared" si="28"/>
        <v>0.05</v>
      </c>
      <c r="AB52" s="112">
        <f t="shared" si="14"/>
        <v>3</v>
      </c>
      <c r="AC52" s="178">
        <f t="shared" si="61"/>
        <v>31</v>
      </c>
      <c r="AD52" s="11">
        <f t="shared" si="29"/>
        <v>1.000393546</v>
      </c>
      <c r="AE52" s="106">
        <f t="shared" si="15"/>
        <v>0.39353301000000002</v>
      </c>
      <c r="AF52" s="106">
        <f t="shared" si="16"/>
        <v>0.39769609</v>
      </c>
      <c r="AG52" s="106">
        <f t="shared" si="17"/>
        <v>0</v>
      </c>
      <c r="AH52" s="115" t="str">
        <f t="shared" si="30"/>
        <v>J=</v>
      </c>
      <c r="AI52" s="116">
        <f t="shared" si="33"/>
        <v>44221</v>
      </c>
      <c r="AJ52" s="10"/>
      <c r="AK52" s="160">
        <f t="shared" si="36"/>
        <v>40</v>
      </c>
      <c r="AL52" s="161">
        <f t="shared" si="37"/>
        <v>45347</v>
      </c>
      <c r="AM52" s="162">
        <f t="shared" si="38"/>
        <v>495.54739610999985</v>
      </c>
      <c r="AN52" s="155">
        <f t="shared" si="39"/>
        <v>31</v>
      </c>
      <c r="AO52" s="162">
        <f t="shared" si="47"/>
        <v>2.0747446100000002</v>
      </c>
      <c r="AP52" s="162">
        <f t="shared" si="40"/>
        <v>13.70186049</v>
      </c>
      <c r="AQ52" s="163">
        <f t="shared" si="48"/>
        <v>2.6905999999999999E-2</v>
      </c>
      <c r="AR52" s="164">
        <f t="shared" si="49"/>
        <v>45317</v>
      </c>
      <c r="AS52" s="165">
        <f>SUM(AP52:AP$312)</f>
        <v>509.2492565899999</v>
      </c>
      <c r="AT52" s="164">
        <f t="shared" si="53"/>
        <v>45682</v>
      </c>
      <c r="AU52" s="165">
        <f t="shared" si="41"/>
        <v>357.02655572000009</v>
      </c>
      <c r="AV52" s="165">
        <f t="shared" si="42"/>
        <v>152.22270086999981</v>
      </c>
      <c r="AW52" s="162">
        <f t="shared" si="43"/>
        <v>15.776605099999999</v>
      </c>
      <c r="AX52" s="160">
        <f t="shared" si="44"/>
        <v>40</v>
      </c>
      <c r="AY52" s="161">
        <f t="shared" si="34"/>
        <v>45376</v>
      </c>
      <c r="AZ52" s="161">
        <f t="shared" si="86"/>
        <v>45376</v>
      </c>
      <c r="BA52" s="1"/>
      <c r="BB52" s="155">
        <f t="shared" si="50"/>
        <v>40</v>
      </c>
      <c r="BC52" s="158">
        <f t="shared" si="45"/>
        <v>45347</v>
      </c>
      <c r="BD52" s="159">
        <v>2.6905999999999999E-2</v>
      </c>
      <c r="BE52" s="144"/>
      <c r="BF52" s="197">
        <f t="shared" si="46"/>
        <v>45347</v>
      </c>
      <c r="BG52" s="198">
        <f t="shared" si="51"/>
        <v>45347</v>
      </c>
      <c r="BH52" s="199">
        <f>VLOOKUP(BF52,[1]Plan1!$GF$177:$GH$300,3)</f>
        <v>6858.17</v>
      </c>
    </row>
    <row r="53" spans="1:194" ht="15" customHeight="1" x14ac:dyDescent="0.25">
      <c r="A53" s="105">
        <f t="shared" si="18"/>
        <v>44194</v>
      </c>
      <c r="B53" s="106">
        <f t="shared" si="1"/>
        <v>1011.4401395371258</v>
      </c>
      <c r="C53" s="2">
        <f t="shared" si="19"/>
        <v>999.96699810999996</v>
      </c>
      <c r="D53" s="2">
        <f t="shared" si="20"/>
        <v>168.65420346999986</v>
      </c>
      <c r="E53" s="106">
        <f t="shared" si="2"/>
        <v>831.31279464000011</v>
      </c>
      <c r="F53" s="21">
        <f t="shared" si="21"/>
        <v>5486.52</v>
      </c>
      <c r="G53" s="108">
        <f t="shared" si="22"/>
        <v>5560.59</v>
      </c>
      <c r="H53" s="109">
        <f t="shared" si="117"/>
        <v>44161</v>
      </c>
      <c r="I53" s="109">
        <f t="shared" si="59"/>
        <v>44191</v>
      </c>
      <c r="J53" s="110">
        <f t="shared" si="3"/>
        <v>1.3500360884495022E-2</v>
      </c>
      <c r="K53" s="117">
        <f t="shared" si="60"/>
        <v>44221</v>
      </c>
      <c r="L53" s="178">
        <f t="shared" si="25"/>
        <v>31</v>
      </c>
      <c r="M53" s="178">
        <f t="shared" si="55"/>
        <v>4</v>
      </c>
      <c r="N53" s="106">
        <f t="shared" si="4"/>
        <v>1.0017318200000001</v>
      </c>
      <c r="O53" s="111">
        <f t="shared" si="118"/>
        <v>1.00890013</v>
      </c>
      <c r="P53" s="111">
        <f t="shared" si="27"/>
        <v>1.0114115245596014</v>
      </c>
      <c r="Q53" s="106">
        <f t="shared" si="104"/>
        <v>1.0131631000000001</v>
      </c>
      <c r="R53" s="2">
        <v>1</v>
      </c>
      <c r="S53" s="106">
        <f t="shared" si="6"/>
        <v>999.96699810999996</v>
      </c>
      <c r="T53" s="106">
        <f t="shared" si="7"/>
        <v>0</v>
      </c>
      <c r="U53" s="106">
        <f t="shared" si="8"/>
        <v>10.942653447125863</v>
      </c>
      <c r="V53" s="106">
        <f t="shared" si="9"/>
        <v>1010.9096515571258</v>
      </c>
      <c r="W53" s="19">
        <f t="shared" si="58"/>
        <v>0</v>
      </c>
      <c r="X53" s="2">
        <f t="shared" si="11"/>
        <v>0</v>
      </c>
      <c r="Y53" s="4">
        <f t="shared" si="12"/>
        <v>0</v>
      </c>
      <c r="Z53" s="106">
        <f t="shared" si="13"/>
        <v>0</v>
      </c>
      <c r="AA53" s="114">
        <f t="shared" si="28"/>
        <v>0.05</v>
      </c>
      <c r="AB53" s="112">
        <f t="shared" si="14"/>
        <v>4</v>
      </c>
      <c r="AC53" s="178">
        <f t="shared" si="61"/>
        <v>31</v>
      </c>
      <c r="AD53" s="11">
        <f t="shared" si="29"/>
        <v>1.000524763</v>
      </c>
      <c r="AE53" s="106">
        <f t="shared" si="15"/>
        <v>0.52474567999999999</v>
      </c>
      <c r="AF53" s="106">
        <f t="shared" si="16"/>
        <v>0.53048797999999997</v>
      </c>
      <c r="AG53" s="106">
        <f t="shared" si="17"/>
        <v>0</v>
      </c>
      <c r="AH53" s="115" t="str">
        <f t="shared" si="30"/>
        <v>J=</v>
      </c>
      <c r="AI53" s="116">
        <f t="shared" si="33"/>
        <v>44221</v>
      </c>
      <c r="AJ53" s="10"/>
      <c r="AK53" s="160">
        <f t="shared" si="36"/>
        <v>41</v>
      </c>
      <c r="AL53" s="161">
        <f t="shared" si="37"/>
        <v>45376</v>
      </c>
      <c r="AM53" s="162">
        <f t="shared" si="38"/>
        <v>481.78951375999986</v>
      </c>
      <c r="AN53" s="155">
        <f t="shared" si="39"/>
        <v>29</v>
      </c>
      <c r="AO53" s="162">
        <f t="shared" si="47"/>
        <v>2.0189215300000001</v>
      </c>
      <c r="AP53" s="162">
        <f t="shared" si="40"/>
        <v>13.757882349999999</v>
      </c>
      <c r="AQ53" s="163">
        <f t="shared" si="48"/>
        <v>2.7762999999999999E-2</v>
      </c>
      <c r="AR53" s="164">
        <f t="shared" si="49"/>
        <v>45348</v>
      </c>
      <c r="AS53" s="165">
        <f>SUM(AP53:AP$312)</f>
        <v>495.54739609999996</v>
      </c>
      <c r="AT53" s="164">
        <f t="shared" si="53"/>
        <v>45682</v>
      </c>
      <c r="AU53" s="165">
        <f t="shared" si="41"/>
        <v>357.02655572000009</v>
      </c>
      <c r="AV53" s="165">
        <f t="shared" si="42"/>
        <v>138.52084037999987</v>
      </c>
      <c r="AW53" s="162">
        <f t="shared" si="43"/>
        <v>15.776803879999999</v>
      </c>
      <c r="AX53" s="160">
        <f t="shared" si="44"/>
        <v>41</v>
      </c>
      <c r="AY53" s="161">
        <f t="shared" si="34"/>
        <v>45407</v>
      </c>
      <c r="AZ53" s="161">
        <f t="shared" si="86"/>
        <v>45407</v>
      </c>
      <c r="BA53" s="1"/>
      <c r="BB53" s="155">
        <f t="shared" si="50"/>
        <v>41</v>
      </c>
      <c r="BC53" s="158">
        <f t="shared" si="45"/>
        <v>45376</v>
      </c>
      <c r="BD53" s="159">
        <v>2.7762999999999999E-2</v>
      </c>
      <c r="BE53" s="144"/>
      <c r="BF53" s="197">
        <f t="shared" si="46"/>
        <v>45376</v>
      </c>
      <c r="BG53" s="198">
        <f t="shared" si="51"/>
        <v>45376</v>
      </c>
      <c r="BH53" s="199">
        <f>VLOOKUP(BF53,[1]Plan1!$GF$177:$GH$300,3)</f>
        <v>6869.14</v>
      </c>
    </row>
    <row r="54" spans="1:194" ht="15" customHeight="1" x14ac:dyDescent="0.25">
      <c r="A54" s="105">
        <f t="shared" si="18"/>
        <v>44195</v>
      </c>
      <c r="B54" s="106">
        <f t="shared" si="1"/>
        <v>1011.9374752200399</v>
      </c>
      <c r="C54" s="2">
        <f t="shared" si="19"/>
        <v>999.96699810999996</v>
      </c>
      <c r="D54" s="2">
        <f t="shared" si="20"/>
        <v>168.65420346999986</v>
      </c>
      <c r="E54" s="106">
        <f t="shared" si="2"/>
        <v>831.31279464000011</v>
      </c>
      <c r="F54" s="21">
        <f t="shared" si="21"/>
        <v>5486.52</v>
      </c>
      <c r="G54" s="108">
        <f t="shared" si="22"/>
        <v>5560.59</v>
      </c>
      <c r="H54" s="109">
        <f t="shared" si="117"/>
        <v>44161</v>
      </c>
      <c r="I54" s="109">
        <f t="shared" si="59"/>
        <v>44191</v>
      </c>
      <c r="J54" s="110">
        <f t="shared" si="3"/>
        <v>1.3500360884495022E-2</v>
      </c>
      <c r="K54" s="117">
        <f t="shared" si="60"/>
        <v>44221</v>
      </c>
      <c r="L54" s="178">
        <f t="shared" si="25"/>
        <v>31</v>
      </c>
      <c r="M54" s="178">
        <f t="shared" si="55"/>
        <v>5</v>
      </c>
      <c r="N54" s="106">
        <f t="shared" si="4"/>
        <v>1.00216525</v>
      </c>
      <c r="O54" s="111">
        <f t="shared" si="118"/>
        <v>1.00890013</v>
      </c>
      <c r="P54" s="111">
        <f t="shared" si="27"/>
        <v>1.0114115245596014</v>
      </c>
      <c r="Q54" s="106">
        <f t="shared" si="104"/>
        <v>1.0136014799999999</v>
      </c>
      <c r="R54" s="2">
        <v>1</v>
      </c>
      <c r="S54" s="106">
        <f t="shared" si="6"/>
        <v>999.96699810999996</v>
      </c>
      <c r="T54" s="106">
        <f t="shared" si="7"/>
        <v>0</v>
      </c>
      <c r="U54" s="106">
        <f t="shared" si="8"/>
        <v>11.307084350040022</v>
      </c>
      <c r="V54" s="106">
        <f t="shared" si="9"/>
        <v>1011.2740824600399</v>
      </c>
      <c r="W54" s="19">
        <f t="shared" si="58"/>
        <v>0</v>
      </c>
      <c r="X54" s="2">
        <f t="shared" si="11"/>
        <v>0</v>
      </c>
      <c r="Y54" s="4">
        <f t="shared" si="12"/>
        <v>0</v>
      </c>
      <c r="Z54" s="106">
        <f t="shared" si="13"/>
        <v>0</v>
      </c>
      <c r="AA54" s="114">
        <f t="shared" si="28"/>
        <v>0.05</v>
      </c>
      <c r="AB54" s="112">
        <f t="shared" si="14"/>
        <v>5</v>
      </c>
      <c r="AC54" s="178">
        <f t="shared" si="61"/>
        <v>31</v>
      </c>
      <c r="AD54" s="11">
        <f t="shared" si="29"/>
        <v>1.000655997</v>
      </c>
      <c r="AE54" s="106">
        <f t="shared" si="15"/>
        <v>0.65597534999999996</v>
      </c>
      <c r="AF54" s="106">
        <f t="shared" si="16"/>
        <v>0.66339276000000003</v>
      </c>
      <c r="AG54" s="106">
        <f t="shared" si="17"/>
        <v>0</v>
      </c>
      <c r="AH54" s="115" t="str">
        <f t="shared" si="30"/>
        <v>J=</v>
      </c>
      <c r="AI54" s="116">
        <f t="shared" si="33"/>
        <v>44221</v>
      </c>
      <c r="AJ54" s="3"/>
      <c r="AK54" s="160">
        <f t="shared" si="36"/>
        <v>42</v>
      </c>
      <c r="AL54" s="161">
        <f t="shared" si="37"/>
        <v>45407</v>
      </c>
      <c r="AM54" s="162">
        <f t="shared" si="38"/>
        <v>467.97564482999985</v>
      </c>
      <c r="AN54" s="155">
        <f t="shared" si="39"/>
        <v>31</v>
      </c>
      <c r="AO54" s="162">
        <f t="shared" si="47"/>
        <v>1.9628702200000001</v>
      </c>
      <c r="AP54" s="162">
        <f t="shared" si="40"/>
        <v>13.81386893</v>
      </c>
      <c r="AQ54" s="163">
        <f t="shared" si="48"/>
        <v>2.8672E-2</v>
      </c>
      <c r="AR54" s="164">
        <f t="shared" si="49"/>
        <v>45377</v>
      </c>
      <c r="AS54" s="165">
        <f>SUM(AP54:AP$312)</f>
        <v>481.78951375000003</v>
      </c>
      <c r="AT54" s="164">
        <f t="shared" si="53"/>
        <v>45682</v>
      </c>
      <c r="AU54" s="165">
        <f t="shared" si="41"/>
        <v>357.02655572000009</v>
      </c>
      <c r="AV54" s="165">
        <f t="shared" si="42"/>
        <v>124.76295802999994</v>
      </c>
      <c r="AW54" s="162">
        <f t="shared" si="43"/>
        <v>15.776739150000001</v>
      </c>
      <c r="AX54" s="160">
        <f t="shared" si="44"/>
        <v>42</v>
      </c>
      <c r="AY54" s="161">
        <f t="shared" si="34"/>
        <v>45437</v>
      </c>
      <c r="AZ54" s="161">
        <f t="shared" si="86"/>
        <v>45439</v>
      </c>
      <c r="BA54" s="1"/>
      <c r="BB54" s="155">
        <f t="shared" si="50"/>
        <v>42</v>
      </c>
      <c r="BC54" s="158">
        <f t="shared" si="45"/>
        <v>45407</v>
      </c>
      <c r="BD54" s="159">
        <v>2.8672E-2</v>
      </c>
      <c r="BE54" s="144"/>
      <c r="BF54" s="197">
        <f t="shared" si="46"/>
        <v>45407</v>
      </c>
      <c r="BG54" s="198">
        <f t="shared" si="51"/>
        <v>45407</v>
      </c>
      <c r="BH54" s="199">
        <f>VLOOKUP(BF54,[1]Plan1!$GF$177:$GH$300,3)</f>
        <v>6895.24</v>
      </c>
    </row>
    <row r="55" spans="1:194" ht="15" customHeight="1" x14ac:dyDescent="0.25">
      <c r="A55" s="105">
        <f t="shared" si="18"/>
        <v>44196</v>
      </c>
      <c r="B55" s="106">
        <f t="shared" si="1"/>
        <v>1012.4350735092573</v>
      </c>
      <c r="C55" s="2">
        <f t="shared" si="19"/>
        <v>999.96699810999996</v>
      </c>
      <c r="D55" s="2">
        <f t="shared" si="20"/>
        <v>168.65420346999986</v>
      </c>
      <c r="E55" s="106">
        <f t="shared" si="2"/>
        <v>831.31279464000011</v>
      </c>
      <c r="F55" s="21">
        <f t="shared" si="21"/>
        <v>5486.52</v>
      </c>
      <c r="G55" s="108">
        <f t="shared" si="22"/>
        <v>5560.59</v>
      </c>
      <c r="H55" s="109">
        <f t="shared" si="117"/>
        <v>44161</v>
      </c>
      <c r="I55" s="109">
        <f t="shared" si="59"/>
        <v>44191</v>
      </c>
      <c r="J55" s="110">
        <f t="shared" si="3"/>
        <v>1.3500360884495022E-2</v>
      </c>
      <c r="K55" s="117">
        <f t="shared" si="60"/>
        <v>44221</v>
      </c>
      <c r="L55" s="178">
        <f t="shared" si="25"/>
        <v>31</v>
      </c>
      <c r="M55" s="178">
        <f t="shared" si="55"/>
        <v>6</v>
      </c>
      <c r="N55" s="106">
        <f t="shared" si="4"/>
        <v>1.00259886</v>
      </c>
      <c r="O55" s="111">
        <f t="shared" si="118"/>
        <v>1.00890013</v>
      </c>
      <c r="P55" s="111">
        <f t="shared" si="27"/>
        <v>1.0114115245596014</v>
      </c>
      <c r="Q55" s="106">
        <f t="shared" si="104"/>
        <v>1.01404004</v>
      </c>
      <c r="R55" s="2">
        <v>1</v>
      </c>
      <c r="S55" s="106">
        <f t="shared" si="6"/>
        <v>999.96699810999996</v>
      </c>
      <c r="T55" s="106">
        <f t="shared" si="7"/>
        <v>0</v>
      </c>
      <c r="U55" s="106">
        <f t="shared" si="8"/>
        <v>11.671664889257412</v>
      </c>
      <c r="V55" s="106">
        <f t="shared" si="9"/>
        <v>1011.6386629992573</v>
      </c>
      <c r="W55" s="19">
        <f t="shared" si="58"/>
        <v>0</v>
      </c>
      <c r="X55" s="2">
        <f t="shared" si="11"/>
        <v>0</v>
      </c>
      <c r="Y55" s="4">
        <f t="shared" si="12"/>
        <v>0</v>
      </c>
      <c r="Z55" s="106">
        <f t="shared" si="13"/>
        <v>0</v>
      </c>
      <c r="AA55" s="114">
        <f t="shared" si="28"/>
        <v>0.05</v>
      </c>
      <c r="AB55" s="112">
        <f t="shared" si="14"/>
        <v>6</v>
      </c>
      <c r="AC55" s="178">
        <f t="shared" si="61"/>
        <v>31</v>
      </c>
      <c r="AD55" s="11">
        <f t="shared" si="29"/>
        <v>1.000787248</v>
      </c>
      <c r="AE55" s="106">
        <f t="shared" si="15"/>
        <v>0.78722201000000003</v>
      </c>
      <c r="AF55" s="106">
        <f t="shared" si="16"/>
        <v>0.79641050999999996</v>
      </c>
      <c r="AG55" s="106">
        <f t="shared" si="17"/>
        <v>0</v>
      </c>
      <c r="AH55" s="115" t="str">
        <f t="shared" si="30"/>
        <v>J=</v>
      </c>
      <c r="AI55" s="116">
        <f t="shared" si="33"/>
        <v>44221</v>
      </c>
      <c r="AJ55" s="10"/>
      <c r="AK55" s="160">
        <f t="shared" si="36"/>
        <v>43</v>
      </c>
      <c r="AL55" s="161">
        <f t="shared" si="37"/>
        <v>45437</v>
      </c>
      <c r="AM55" s="162">
        <f t="shared" si="38"/>
        <v>454.10578266999983</v>
      </c>
      <c r="AN55" s="155">
        <f t="shared" si="39"/>
        <v>30</v>
      </c>
      <c r="AO55" s="162">
        <f t="shared" si="47"/>
        <v>1.9065908</v>
      </c>
      <c r="AP55" s="162">
        <f t="shared" si="40"/>
        <v>13.86986216</v>
      </c>
      <c r="AQ55" s="163">
        <f t="shared" si="48"/>
        <v>2.9638000000000001E-2</v>
      </c>
      <c r="AR55" s="164">
        <f t="shared" si="49"/>
        <v>45408</v>
      </c>
      <c r="AS55" s="165">
        <f>SUM(AP55:AP$312)</f>
        <v>467.97564482000001</v>
      </c>
      <c r="AT55" s="164">
        <f t="shared" si="53"/>
        <v>45682</v>
      </c>
      <c r="AU55" s="165">
        <f t="shared" si="41"/>
        <v>357.02655572000009</v>
      </c>
      <c r="AV55" s="165">
        <f t="shared" si="42"/>
        <v>110.94908909999992</v>
      </c>
      <c r="AW55" s="162">
        <f t="shared" si="43"/>
        <v>15.77645296</v>
      </c>
      <c r="AX55" s="160">
        <f t="shared" si="44"/>
        <v>43</v>
      </c>
      <c r="AY55" s="161">
        <f t="shared" si="34"/>
        <v>45468</v>
      </c>
      <c r="AZ55" s="161">
        <f t="shared" si="86"/>
        <v>45468</v>
      </c>
      <c r="BA55" s="1"/>
      <c r="BB55" s="155">
        <f t="shared" si="50"/>
        <v>43</v>
      </c>
      <c r="BC55" s="158">
        <f t="shared" si="45"/>
        <v>45437</v>
      </c>
      <c r="BD55" s="159">
        <v>2.9638000000000001E-2</v>
      </c>
      <c r="BE55" s="144"/>
      <c r="BF55" s="197">
        <f t="shared" si="46"/>
        <v>45437</v>
      </c>
      <c r="BG55" s="198">
        <f t="shared" si="51"/>
        <v>45437</v>
      </c>
      <c r="BH55" s="199">
        <f>VLOOKUP(BF55,[1]Plan1!$GF$177:$GH$300,3)</f>
        <v>6926.96</v>
      </c>
    </row>
    <row r="56" spans="1:194" ht="15" customHeight="1" x14ac:dyDescent="0.25">
      <c r="A56" s="105">
        <f t="shared" si="18"/>
        <v>44197</v>
      </c>
      <c r="B56" s="106">
        <f t="shared" si="1"/>
        <v>1012.9329427979058</v>
      </c>
      <c r="C56" s="2">
        <f t="shared" si="19"/>
        <v>999.96699810999996</v>
      </c>
      <c r="D56" s="2">
        <f t="shared" si="20"/>
        <v>168.65420346999986</v>
      </c>
      <c r="E56" s="106">
        <f t="shared" si="2"/>
        <v>831.31279464000011</v>
      </c>
      <c r="F56" s="21">
        <f t="shared" si="21"/>
        <v>5486.52</v>
      </c>
      <c r="G56" s="108">
        <f t="shared" si="22"/>
        <v>5560.59</v>
      </c>
      <c r="H56" s="109">
        <f t="shared" si="117"/>
        <v>44161</v>
      </c>
      <c r="I56" s="109">
        <f t="shared" si="59"/>
        <v>44191</v>
      </c>
      <c r="J56" s="110">
        <f t="shared" si="3"/>
        <v>1.3500360884495022E-2</v>
      </c>
      <c r="K56" s="117">
        <f t="shared" si="60"/>
        <v>44221</v>
      </c>
      <c r="L56" s="178">
        <f t="shared" si="25"/>
        <v>31</v>
      </c>
      <c r="M56" s="178">
        <f t="shared" si="55"/>
        <v>7</v>
      </c>
      <c r="N56" s="106">
        <f t="shared" si="4"/>
        <v>1.0030326599999999</v>
      </c>
      <c r="O56" s="111">
        <f t="shared" si="118"/>
        <v>1.00890013</v>
      </c>
      <c r="P56" s="111">
        <f t="shared" si="27"/>
        <v>1.0114115245596014</v>
      </c>
      <c r="Q56" s="106">
        <f t="shared" si="104"/>
        <v>1.0144787900000001</v>
      </c>
      <c r="R56" s="2">
        <v>1</v>
      </c>
      <c r="S56" s="106">
        <f t="shared" si="6"/>
        <v>999.96699810999996</v>
      </c>
      <c r="T56" s="106">
        <f t="shared" si="7"/>
        <v>0</v>
      </c>
      <c r="U56" s="106">
        <f t="shared" si="8"/>
        <v>12.036403377905749</v>
      </c>
      <c r="V56" s="106">
        <f t="shared" si="9"/>
        <v>1012.0034014879058</v>
      </c>
      <c r="W56" s="19">
        <f t="shared" si="58"/>
        <v>0</v>
      </c>
      <c r="X56" s="2">
        <f t="shared" si="11"/>
        <v>0</v>
      </c>
      <c r="Y56" s="4">
        <f t="shared" si="12"/>
        <v>0</v>
      </c>
      <c r="Z56" s="106">
        <f t="shared" si="13"/>
        <v>0</v>
      </c>
      <c r="AA56" s="114">
        <f t="shared" si="28"/>
        <v>0.05</v>
      </c>
      <c r="AB56" s="112">
        <f t="shared" si="14"/>
        <v>7</v>
      </c>
      <c r="AC56" s="178">
        <f t="shared" si="61"/>
        <v>31</v>
      </c>
      <c r="AD56" s="11">
        <f t="shared" si="29"/>
        <v>1.000918516</v>
      </c>
      <c r="AE56" s="106">
        <f t="shared" si="15"/>
        <v>0.91848567999999997</v>
      </c>
      <c r="AF56" s="106">
        <f t="shared" si="16"/>
        <v>0.92954130999999995</v>
      </c>
      <c r="AG56" s="106">
        <f t="shared" si="17"/>
        <v>0</v>
      </c>
      <c r="AH56" s="115" t="str">
        <f t="shared" si="30"/>
        <v>J=</v>
      </c>
      <c r="AI56" s="116">
        <f t="shared" si="33"/>
        <v>44221</v>
      </c>
      <c r="AJ56" s="10"/>
      <c r="AK56" s="160">
        <f t="shared" si="36"/>
        <v>44</v>
      </c>
      <c r="AL56" s="161">
        <f t="shared" si="37"/>
        <v>45468</v>
      </c>
      <c r="AM56" s="162">
        <f t="shared" si="38"/>
        <v>440.17926652999984</v>
      </c>
      <c r="AN56" s="155">
        <f t="shared" si="39"/>
        <v>31</v>
      </c>
      <c r="AO56" s="162">
        <f t="shared" si="47"/>
        <v>1.8500832599999999</v>
      </c>
      <c r="AP56" s="162">
        <f t="shared" si="40"/>
        <v>13.92651614</v>
      </c>
      <c r="AQ56" s="163">
        <f t="shared" si="48"/>
        <v>3.0668000000000001E-2</v>
      </c>
      <c r="AR56" s="164">
        <f t="shared" si="49"/>
        <v>45438</v>
      </c>
      <c r="AS56" s="165">
        <f>SUM(AP56:AP$312)</f>
        <v>454.10578265999999</v>
      </c>
      <c r="AT56" s="164">
        <f t="shared" si="53"/>
        <v>45682</v>
      </c>
      <c r="AU56" s="165">
        <f t="shared" si="41"/>
        <v>357.02655572000009</v>
      </c>
      <c r="AV56" s="165">
        <f t="shared" si="42"/>
        <v>97.079226939999899</v>
      </c>
      <c r="AW56" s="162">
        <f t="shared" si="43"/>
        <v>15.7765994</v>
      </c>
      <c r="AX56" s="160">
        <f t="shared" si="44"/>
        <v>44</v>
      </c>
      <c r="AY56" s="161">
        <f t="shared" si="34"/>
        <v>45498</v>
      </c>
      <c r="AZ56" s="161">
        <f t="shared" si="86"/>
        <v>45498</v>
      </c>
      <c r="BA56" s="1"/>
      <c r="BB56" s="155">
        <f t="shared" si="50"/>
        <v>44</v>
      </c>
      <c r="BC56" s="158">
        <f t="shared" si="45"/>
        <v>45468</v>
      </c>
      <c r="BD56" s="159">
        <v>3.0668000000000001E-2</v>
      </c>
      <c r="BE56" s="144"/>
      <c r="BF56" s="197">
        <f t="shared" si="46"/>
        <v>45468</v>
      </c>
      <c r="BG56" s="198">
        <f t="shared" si="51"/>
        <v>45468</v>
      </c>
      <c r="BH56" s="199">
        <f>VLOOKUP(BF56,[1]Plan1!$GF$177:$GH$300,3)</f>
        <v>6941.51</v>
      </c>
    </row>
    <row r="57" spans="1:194" ht="15" customHeight="1" x14ac:dyDescent="0.25">
      <c r="A57" s="105">
        <f t="shared" si="18"/>
        <v>44198</v>
      </c>
      <c r="B57" s="106">
        <f t="shared" si="1"/>
        <v>1013.431083175985</v>
      </c>
      <c r="C57" s="2">
        <f t="shared" si="19"/>
        <v>999.96699810999996</v>
      </c>
      <c r="D57" s="2">
        <f t="shared" si="20"/>
        <v>168.65420346999986</v>
      </c>
      <c r="E57" s="106">
        <f t="shared" si="2"/>
        <v>831.31279464000011</v>
      </c>
      <c r="F57" s="21">
        <f t="shared" si="21"/>
        <v>5486.52</v>
      </c>
      <c r="G57" s="108">
        <f t="shared" si="22"/>
        <v>5560.59</v>
      </c>
      <c r="H57" s="109">
        <f t="shared" si="117"/>
        <v>44161</v>
      </c>
      <c r="I57" s="109">
        <f t="shared" si="59"/>
        <v>44191</v>
      </c>
      <c r="J57" s="110">
        <f t="shared" si="3"/>
        <v>1.3500360884495022E-2</v>
      </c>
      <c r="K57" s="117">
        <f t="shared" si="60"/>
        <v>44221</v>
      </c>
      <c r="L57" s="178">
        <f t="shared" si="25"/>
        <v>31</v>
      </c>
      <c r="M57" s="178">
        <f t="shared" si="55"/>
        <v>8</v>
      </c>
      <c r="N57" s="106">
        <f t="shared" si="4"/>
        <v>1.00346665</v>
      </c>
      <c r="O57" s="111">
        <f t="shared" si="118"/>
        <v>1.00890013</v>
      </c>
      <c r="P57" s="111">
        <f t="shared" si="27"/>
        <v>1.0114115245596014</v>
      </c>
      <c r="Q57" s="106">
        <f t="shared" si="104"/>
        <v>1.0149177300000001</v>
      </c>
      <c r="R57" s="2">
        <v>1</v>
      </c>
      <c r="S57" s="106">
        <f t="shared" si="6"/>
        <v>999.96699810999996</v>
      </c>
      <c r="T57" s="106">
        <f t="shared" si="7"/>
        <v>0</v>
      </c>
      <c r="U57" s="106">
        <f t="shared" si="8"/>
        <v>12.401299815985031</v>
      </c>
      <c r="V57" s="106">
        <f t="shared" si="9"/>
        <v>1012.368297925985</v>
      </c>
      <c r="W57" s="19">
        <f t="shared" si="58"/>
        <v>0</v>
      </c>
      <c r="X57" s="2">
        <f t="shared" si="11"/>
        <v>0</v>
      </c>
      <c r="Y57" s="4">
        <f t="shared" si="12"/>
        <v>0</v>
      </c>
      <c r="Z57" s="106">
        <f t="shared" si="13"/>
        <v>0</v>
      </c>
      <c r="AA57" s="114">
        <f t="shared" si="28"/>
        <v>0.05</v>
      </c>
      <c r="AB57" s="112">
        <f t="shared" si="14"/>
        <v>8</v>
      </c>
      <c r="AC57" s="178">
        <f t="shared" si="61"/>
        <v>31</v>
      </c>
      <c r="AD57" s="11">
        <f t="shared" si="29"/>
        <v>1.001049801</v>
      </c>
      <c r="AE57" s="106">
        <f t="shared" si="15"/>
        <v>1.0497663500000001</v>
      </c>
      <c r="AF57" s="106">
        <f t="shared" si="16"/>
        <v>1.0627852499999999</v>
      </c>
      <c r="AG57" s="106">
        <f t="shared" si="17"/>
        <v>0</v>
      </c>
      <c r="AH57" s="115" t="str">
        <f t="shared" si="30"/>
        <v>J=</v>
      </c>
      <c r="AI57" s="116">
        <f t="shared" si="33"/>
        <v>44221</v>
      </c>
      <c r="AJ57" s="10"/>
      <c r="AK57" s="160">
        <f t="shared" si="36"/>
        <v>45</v>
      </c>
      <c r="AL57" s="161">
        <f t="shared" si="37"/>
        <v>45498</v>
      </c>
      <c r="AM57" s="162">
        <f t="shared" si="38"/>
        <v>426.19609177999985</v>
      </c>
      <c r="AN57" s="155">
        <f t="shared" si="39"/>
        <v>30</v>
      </c>
      <c r="AO57" s="162">
        <f t="shared" si="47"/>
        <v>1.7933449100000001</v>
      </c>
      <c r="AP57" s="162">
        <f t="shared" si="40"/>
        <v>13.98317475</v>
      </c>
      <c r="AQ57" s="163">
        <f t="shared" si="48"/>
        <v>3.1766999999999997E-2</v>
      </c>
      <c r="AR57" s="164">
        <f t="shared" si="49"/>
        <v>45469</v>
      </c>
      <c r="AS57" s="165">
        <f>SUM(AP57:AP$312)</f>
        <v>440.17926652</v>
      </c>
      <c r="AT57" s="164">
        <f t="shared" si="53"/>
        <v>45682</v>
      </c>
      <c r="AU57" s="165">
        <f t="shared" si="41"/>
        <v>357.02655572000009</v>
      </c>
      <c r="AV57" s="165">
        <f t="shared" si="42"/>
        <v>83.152710799999909</v>
      </c>
      <c r="AW57" s="162">
        <f t="shared" si="43"/>
        <v>15.77651966</v>
      </c>
      <c r="AX57" s="160">
        <f t="shared" si="44"/>
        <v>45</v>
      </c>
      <c r="AY57" s="161">
        <f t="shared" si="34"/>
        <v>45529</v>
      </c>
      <c r="AZ57" s="161">
        <f t="shared" si="86"/>
        <v>45530</v>
      </c>
      <c r="BA57" s="1"/>
      <c r="BB57" s="155">
        <f t="shared" si="50"/>
        <v>45</v>
      </c>
      <c r="BC57" s="158">
        <f t="shared" si="45"/>
        <v>45498</v>
      </c>
      <c r="BD57" s="159">
        <v>3.1766999999999997E-2</v>
      </c>
      <c r="BE57" s="144"/>
      <c r="BF57" s="197">
        <f t="shared" si="46"/>
        <v>45498</v>
      </c>
      <c r="BG57" s="198">
        <f t="shared" si="51"/>
        <v>45498</v>
      </c>
      <c r="BH57" s="199">
        <f>VLOOKUP(BF57,[1]Plan1!$GF$177:$GH$300,3)</f>
        <v>6967.89</v>
      </c>
    </row>
    <row r="58" spans="1:194" ht="15" customHeight="1" x14ac:dyDescent="0.25">
      <c r="A58" s="105">
        <f t="shared" si="18"/>
        <v>44199</v>
      </c>
      <c r="B58" s="106">
        <f t="shared" si="1"/>
        <v>1013.9294874003673</v>
      </c>
      <c r="C58" s="2">
        <f t="shared" si="19"/>
        <v>999.96699810999996</v>
      </c>
      <c r="D58" s="2">
        <f t="shared" si="20"/>
        <v>168.65420346999986</v>
      </c>
      <c r="E58" s="106">
        <f t="shared" si="2"/>
        <v>831.31279464000011</v>
      </c>
      <c r="F58" s="21">
        <f t="shared" si="21"/>
        <v>5486.52</v>
      </c>
      <c r="G58" s="108">
        <f t="shared" si="22"/>
        <v>5560.59</v>
      </c>
      <c r="H58" s="109">
        <f t="shared" si="117"/>
        <v>44161</v>
      </c>
      <c r="I58" s="109">
        <f t="shared" si="59"/>
        <v>44191</v>
      </c>
      <c r="J58" s="110">
        <f t="shared" si="3"/>
        <v>1.3500360884495022E-2</v>
      </c>
      <c r="K58" s="117">
        <f t="shared" si="60"/>
        <v>44221</v>
      </c>
      <c r="L58" s="178">
        <f t="shared" si="25"/>
        <v>31</v>
      </c>
      <c r="M58" s="178">
        <f t="shared" si="55"/>
        <v>9</v>
      </c>
      <c r="N58" s="106">
        <f t="shared" si="4"/>
        <v>1.0039008199999999</v>
      </c>
      <c r="O58" s="111">
        <f t="shared" si="118"/>
        <v>1.00890013</v>
      </c>
      <c r="P58" s="111">
        <f t="shared" si="27"/>
        <v>1.0114115245596014</v>
      </c>
      <c r="Q58" s="106">
        <f t="shared" si="104"/>
        <v>1.0153568500000001</v>
      </c>
      <c r="R58" s="2">
        <v>1</v>
      </c>
      <c r="S58" s="106">
        <f t="shared" si="6"/>
        <v>999.96699810999996</v>
      </c>
      <c r="T58" s="106">
        <f t="shared" si="7"/>
        <v>0</v>
      </c>
      <c r="U58" s="106">
        <f t="shared" si="8"/>
        <v>12.76634589036736</v>
      </c>
      <c r="V58" s="106">
        <f t="shared" si="9"/>
        <v>1012.7333440003673</v>
      </c>
      <c r="W58" s="19">
        <f t="shared" si="58"/>
        <v>0</v>
      </c>
      <c r="X58" s="2">
        <f t="shared" si="11"/>
        <v>0</v>
      </c>
      <c r="Y58" s="4">
        <f t="shared" si="12"/>
        <v>0</v>
      </c>
      <c r="Z58" s="106">
        <f t="shared" si="13"/>
        <v>0</v>
      </c>
      <c r="AA58" s="114">
        <f t="shared" si="28"/>
        <v>0.05</v>
      </c>
      <c r="AB58" s="112">
        <f t="shared" si="14"/>
        <v>9</v>
      </c>
      <c r="AC58" s="178">
        <f t="shared" si="61"/>
        <v>31</v>
      </c>
      <c r="AD58" s="11">
        <f t="shared" si="29"/>
        <v>1.001181104</v>
      </c>
      <c r="AE58" s="106">
        <f t="shared" si="15"/>
        <v>1.1810650199999999</v>
      </c>
      <c r="AF58" s="106">
        <f t="shared" si="16"/>
        <v>1.1961434</v>
      </c>
      <c r="AG58" s="106">
        <f t="shared" si="17"/>
        <v>0</v>
      </c>
      <c r="AH58" s="115" t="str">
        <f t="shared" si="30"/>
        <v>J=</v>
      </c>
      <c r="AI58" s="116">
        <f t="shared" si="33"/>
        <v>44221</v>
      </c>
      <c r="AJ58" s="10"/>
      <c r="AK58" s="160">
        <f t="shared" si="36"/>
        <v>46</v>
      </c>
      <c r="AL58" s="161">
        <f t="shared" si="37"/>
        <v>45529</v>
      </c>
      <c r="AM58" s="162">
        <f t="shared" si="38"/>
        <v>412.15591392999983</v>
      </c>
      <c r="AN58" s="155">
        <f t="shared" si="39"/>
        <v>31</v>
      </c>
      <c r="AO58" s="162">
        <f t="shared" si="47"/>
        <v>1.7363757200000001</v>
      </c>
      <c r="AP58" s="162">
        <f t="shared" si="40"/>
        <v>14.040177849999999</v>
      </c>
      <c r="AQ58" s="163">
        <f t="shared" si="48"/>
        <v>3.2943E-2</v>
      </c>
      <c r="AR58" s="164">
        <f t="shared" si="49"/>
        <v>45499</v>
      </c>
      <c r="AS58" s="165">
        <f>SUM(AP58:AP$312)</f>
        <v>426.19609177000001</v>
      </c>
      <c r="AT58" s="164">
        <f t="shared" si="53"/>
        <v>45682</v>
      </c>
      <c r="AU58" s="165">
        <f t="shared" si="41"/>
        <v>357.02655572000009</v>
      </c>
      <c r="AV58" s="165">
        <f t="shared" si="42"/>
        <v>69.16953604999992</v>
      </c>
      <c r="AW58" s="162">
        <f t="shared" si="43"/>
        <v>15.776553569999999</v>
      </c>
      <c r="AX58" s="160">
        <f t="shared" si="44"/>
        <v>46</v>
      </c>
      <c r="AY58" s="161">
        <f t="shared" si="34"/>
        <v>45560</v>
      </c>
      <c r="AZ58" s="161">
        <f t="shared" si="86"/>
        <v>45560</v>
      </c>
      <c r="BA58" s="1"/>
      <c r="BB58" s="155">
        <f t="shared" si="50"/>
        <v>46</v>
      </c>
      <c r="BC58" s="158">
        <f t="shared" si="45"/>
        <v>45529</v>
      </c>
      <c r="BD58" s="159">
        <v>3.2943E-2</v>
      </c>
      <c r="BE58" s="144"/>
      <c r="BF58" s="197">
        <f t="shared" si="46"/>
        <v>45529</v>
      </c>
      <c r="BG58" s="198">
        <f t="shared" si="51"/>
        <v>45529</v>
      </c>
      <c r="BH58" s="199">
        <f>VLOOKUP(BF58,[1]Plan1!$GF$177:$GH$300,3)</f>
        <v>6966.5</v>
      </c>
    </row>
    <row r="59" spans="1:194" ht="15" customHeight="1" x14ac:dyDescent="0.25">
      <c r="A59" s="105">
        <f t="shared" si="18"/>
        <v>44200</v>
      </c>
      <c r="B59" s="106">
        <f t="shared" si="1"/>
        <v>1014.4281795204364</v>
      </c>
      <c r="C59" s="2">
        <f t="shared" si="19"/>
        <v>999.96699810999996</v>
      </c>
      <c r="D59" s="2">
        <f t="shared" si="20"/>
        <v>168.65420346999986</v>
      </c>
      <c r="E59" s="106">
        <f t="shared" si="2"/>
        <v>831.31279464000011</v>
      </c>
      <c r="F59" s="21">
        <f t="shared" si="21"/>
        <v>5486.52</v>
      </c>
      <c r="G59" s="108">
        <f t="shared" si="22"/>
        <v>5560.59</v>
      </c>
      <c r="H59" s="109">
        <f t="shared" si="117"/>
        <v>44161</v>
      </c>
      <c r="I59" s="109">
        <f t="shared" si="59"/>
        <v>44191</v>
      </c>
      <c r="J59" s="110">
        <f t="shared" si="3"/>
        <v>1.3500360884495022E-2</v>
      </c>
      <c r="K59" s="117">
        <f t="shared" si="60"/>
        <v>44221</v>
      </c>
      <c r="L59" s="178">
        <f t="shared" si="25"/>
        <v>31</v>
      </c>
      <c r="M59" s="178">
        <f t="shared" si="55"/>
        <v>10</v>
      </c>
      <c r="N59" s="106">
        <f t="shared" si="4"/>
        <v>1.0043351899999999</v>
      </c>
      <c r="O59" s="111">
        <f t="shared" si="118"/>
        <v>1.00890013</v>
      </c>
      <c r="P59" s="111">
        <f t="shared" si="27"/>
        <v>1.0114115245596014</v>
      </c>
      <c r="Q59" s="106">
        <f t="shared" si="104"/>
        <v>1.0157961799999999</v>
      </c>
      <c r="R59" s="2">
        <v>1</v>
      </c>
      <c r="S59" s="106">
        <f t="shared" si="6"/>
        <v>999.96699810999996</v>
      </c>
      <c r="T59" s="106">
        <f t="shared" si="7"/>
        <v>0</v>
      </c>
      <c r="U59" s="106">
        <f t="shared" si="8"/>
        <v>13.131566540436426</v>
      </c>
      <c r="V59" s="106">
        <f t="shared" si="9"/>
        <v>1013.0985646504364</v>
      </c>
      <c r="W59" s="19">
        <f t="shared" si="58"/>
        <v>0</v>
      </c>
      <c r="X59" s="2">
        <f t="shared" si="11"/>
        <v>0</v>
      </c>
      <c r="Y59" s="4">
        <f t="shared" si="12"/>
        <v>0</v>
      </c>
      <c r="Z59" s="106">
        <f t="shared" si="13"/>
        <v>0</v>
      </c>
      <c r="AA59" s="114">
        <f t="shared" si="28"/>
        <v>0.05</v>
      </c>
      <c r="AB59" s="112">
        <f t="shared" si="14"/>
        <v>10</v>
      </c>
      <c r="AC59" s="178">
        <f t="shared" si="61"/>
        <v>31</v>
      </c>
      <c r="AD59" s="11">
        <f t="shared" si="29"/>
        <v>1.001312424</v>
      </c>
      <c r="AE59" s="106">
        <f t="shared" si="15"/>
        <v>1.31238068</v>
      </c>
      <c r="AF59" s="106">
        <f t="shared" si="16"/>
        <v>1.3296148699999999</v>
      </c>
      <c r="AG59" s="106">
        <f t="shared" si="17"/>
        <v>0</v>
      </c>
      <c r="AH59" s="115" t="str">
        <f t="shared" si="30"/>
        <v>J=</v>
      </c>
      <c r="AI59" s="116">
        <f t="shared" si="33"/>
        <v>44221</v>
      </c>
      <c r="AJ59" s="14"/>
      <c r="AK59" s="160">
        <f t="shared" si="36"/>
        <v>47</v>
      </c>
      <c r="AL59" s="161">
        <f t="shared" si="37"/>
        <v>45560</v>
      </c>
      <c r="AM59" s="162">
        <f t="shared" si="38"/>
        <v>398.05853304999982</v>
      </c>
      <c r="AN59" s="155">
        <f t="shared" si="39"/>
        <v>31</v>
      </c>
      <c r="AO59" s="162">
        <f t="shared" si="47"/>
        <v>1.6791742999999999</v>
      </c>
      <c r="AP59" s="162">
        <f t="shared" si="40"/>
        <v>14.097380879999999</v>
      </c>
      <c r="AQ59" s="163">
        <f t="shared" si="48"/>
        <v>3.4203999999999998E-2</v>
      </c>
      <c r="AR59" s="164">
        <f t="shared" si="49"/>
        <v>45530</v>
      </c>
      <c r="AS59" s="165">
        <f>SUM(AP59:AP$312)</f>
        <v>412.15591392000005</v>
      </c>
      <c r="AT59" s="164">
        <f t="shared" si="53"/>
        <v>45682</v>
      </c>
      <c r="AU59" s="165">
        <f t="shared" si="41"/>
        <v>357.02655572000009</v>
      </c>
      <c r="AV59" s="165">
        <f t="shared" si="42"/>
        <v>55.129358199999956</v>
      </c>
      <c r="AW59" s="162">
        <f t="shared" si="43"/>
        <v>15.776555179999999</v>
      </c>
      <c r="AX59" s="160">
        <f t="shared" si="44"/>
        <v>47</v>
      </c>
      <c r="AY59" s="161">
        <f t="shared" si="34"/>
        <v>45590</v>
      </c>
      <c r="AZ59" s="161">
        <f t="shared" si="86"/>
        <v>45590</v>
      </c>
      <c r="BA59" s="18"/>
      <c r="BB59" s="155">
        <f t="shared" si="50"/>
        <v>47</v>
      </c>
      <c r="BC59" s="158">
        <f t="shared" si="45"/>
        <v>45560</v>
      </c>
      <c r="BD59" s="159">
        <v>3.4203999999999998E-2</v>
      </c>
      <c r="BE59" s="144"/>
      <c r="BF59" s="197">
        <f t="shared" si="46"/>
        <v>45560</v>
      </c>
      <c r="BG59" s="198">
        <f t="shared" si="51"/>
        <v>45560</v>
      </c>
      <c r="BH59" s="199">
        <f>VLOOKUP(BF59,[1]Plan1!$GF$177:$GH$300,3)</f>
        <v>6997.15</v>
      </c>
      <c r="BI59" s="18"/>
      <c r="BJ59" s="18"/>
      <c r="BK59" s="18"/>
      <c r="BL59" s="18"/>
      <c r="BM59" s="18"/>
      <c r="BN59" s="18"/>
      <c r="BO59" s="18"/>
      <c r="BP59" s="18"/>
      <c r="BQ59" s="18"/>
      <c r="BR59" s="18"/>
      <c r="BS59" s="18"/>
      <c r="BT59" s="18"/>
      <c r="BU59" s="18"/>
      <c r="BV59" s="18"/>
      <c r="BW59" s="18"/>
      <c r="BX59" s="18"/>
      <c r="BY59" s="18"/>
      <c r="BZ59" s="18"/>
      <c r="CA59" s="18"/>
      <c r="CB59" s="18"/>
      <c r="CC59" s="18"/>
      <c r="CD59" s="18"/>
      <c r="CE59" s="18"/>
      <c r="CF59" s="18"/>
      <c r="CG59" s="18"/>
      <c r="CH59" s="18"/>
      <c r="CI59" s="18"/>
      <c r="CJ59" s="18"/>
      <c r="CK59" s="18"/>
      <c r="CL59" s="18"/>
      <c r="CM59" s="18"/>
      <c r="CN59" s="18"/>
      <c r="CO59" s="18"/>
      <c r="CP59" s="18"/>
      <c r="CQ59" s="18"/>
      <c r="CR59" s="18"/>
      <c r="CS59" s="18"/>
      <c r="CT59" s="18"/>
      <c r="CU59" s="18"/>
      <c r="CV59" s="18"/>
      <c r="CW59" s="18"/>
      <c r="CX59" s="18"/>
      <c r="CY59" s="18"/>
      <c r="CZ59" s="18"/>
      <c r="DA59" s="18"/>
      <c r="DB59" s="18"/>
      <c r="DC59" s="18"/>
      <c r="DD59" s="18"/>
      <c r="DE59" s="18"/>
      <c r="DF59" s="18"/>
      <c r="DG59" s="18"/>
      <c r="DH59" s="18"/>
      <c r="DI59" s="18"/>
      <c r="DJ59" s="18"/>
      <c r="DK59" s="18"/>
      <c r="DL59" s="18"/>
      <c r="DM59" s="18"/>
      <c r="DN59" s="18"/>
      <c r="DO59" s="18"/>
      <c r="DP59" s="18"/>
      <c r="DQ59" s="18"/>
      <c r="DR59" s="18"/>
      <c r="DS59" s="18"/>
      <c r="DT59" s="18"/>
      <c r="DU59" s="18"/>
      <c r="DV59" s="18"/>
      <c r="DW59" s="18"/>
      <c r="DX59" s="18"/>
      <c r="DY59" s="18"/>
      <c r="DZ59" s="18"/>
      <c r="EA59" s="18"/>
      <c r="EB59" s="18"/>
      <c r="EC59" s="18"/>
      <c r="ED59" s="18"/>
      <c r="EE59" s="18"/>
      <c r="EF59" s="18"/>
      <c r="EG59" s="18"/>
      <c r="EH59" s="18"/>
      <c r="EI59" s="18"/>
      <c r="EJ59" s="18"/>
      <c r="EK59" s="18"/>
      <c r="EL59" s="18"/>
      <c r="EM59" s="18"/>
      <c r="EN59" s="18"/>
      <c r="EO59" s="18"/>
      <c r="EP59" s="18"/>
      <c r="EQ59" s="18"/>
      <c r="ER59" s="18"/>
      <c r="ES59" s="18"/>
      <c r="ET59" s="18"/>
      <c r="EU59" s="18"/>
      <c r="EV59" s="18"/>
      <c r="EW59" s="18"/>
      <c r="EX59" s="18"/>
      <c r="EY59" s="18"/>
      <c r="EZ59" s="18"/>
      <c r="FA59" s="18"/>
      <c r="FB59" s="18"/>
      <c r="FC59" s="18"/>
      <c r="FD59" s="18"/>
      <c r="FE59" s="18"/>
      <c r="FF59" s="18"/>
      <c r="FG59" s="18"/>
      <c r="FH59" s="18"/>
      <c r="FI59" s="18"/>
      <c r="FJ59" s="18"/>
      <c r="FK59" s="18"/>
      <c r="FL59" s="18"/>
      <c r="FM59" s="18"/>
      <c r="FN59" s="18"/>
      <c r="FO59" s="18"/>
      <c r="FP59" s="18"/>
      <c r="FQ59" s="18"/>
      <c r="FR59" s="18"/>
      <c r="FS59" s="18"/>
      <c r="FT59" s="18"/>
      <c r="FU59" s="18"/>
      <c r="FV59" s="18"/>
      <c r="FW59" s="18"/>
      <c r="FX59" s="18"/>
    </row>
    <row r="60" spans="1:194" ht="15" customHeight="1" x14ac:dyDescent="0.25">
      <c r="A60" s="105">
        <f t="shared" si="18"/>
        <v>44201</v>
      </c>
      <c r="B60" s="106">
        <f t="shared" si="1"/>
        <v>1014.9271346368087</v>
      </c>
      <c r="C60" s="2">
        <f t="shared" si="19"/>
        <v>999.96699810999996</v>
      </c>
      <c r="D60" s="2">
        <f t="shared" si="20"/>
        <v>168.65420346999986</v>
      </c>
      <c r="E60" s="106">
        <f t="shared" si="2"/>
        <v>831.31279464000011</v>
      </c>
      <c r="F60" s="21">
        <f t="shared" si="21"/>
        <v>5486.52</v>
      </c>
      <c r="G60" s="108">
        <f t="shared" si="22"/>
        <v>5560.59</v>
      </c>
      <c r="H60" s="109">
        <f t="shared" si="117"/>
        <v>44161</v>
      </c>
      <c r="I60" s="109">
        <f t="shared" si="59"/>
        <v>44191</v>
      </c>
      <c r="J60" s="110">
        <f t="shared" si="3"/>
        <v>1.3500360884495022E-2</v>
      </c>
      <c r="K60" s="117">
        <f t="shared" si="60"/>
        <v>44221</v>
      </c>
      <c r="L60" s="178">
        <f t="shared" si="25"/>
        <v>31</v>
      </c>
      <c r="M60" s="178">
        <f t="shared" si="55"/>
        <v>11</v>
      </c>
      <c r="N60" s="106">
        <f t="shared" si="4"/>
        <v>1.00476974</v>
      </c>
      <c r="O60" s="111">
        <f t="shared" si="118"/>
        <v>1.00890013</v>
      </c>
      <c r="P60" s="111">
        <f t="shared" si="27"/>
        <v>1.0114115245596014</v>
      </c>
      <c r="Q60" s="106">
        <f t="shared" si="104"/>
        <v>1.01623569</v>
      </c>
      <c r="R60" s="2">
        <v>1</v>
      </c>
      <c r="S60" s="106">
        <f t="shared" si="6"/>
        <v>999.96699810999996</v>
      </c>
      <c r="T60" s="106">
        <f t="shared" si="7"/>
        <v>0</v>
      </c>
      <c r="U60" s="106">
        <f t="shared" si="8"/>
        <v>13.496936826808724</v>
      </c>
      <c r="V60" s="106">
        <f t="shared" si="9"/>
        <v>1013.4639349368086</v>
      </c>
      <c r="W60" s="19">
        <f t="shared" si="58"/>
        <v>0</v>
      </c>
      <c r="X60" s="2">
        <f t="shared" si="11"/>
        <v>0</v>
      </c>
      <c r="Y60" s="4">
        <f t="shared" si="12"/>
        <v>0</v>
      </c>
      <c r="Z60" s="106">
        <f t="shared" si="13"/>
        <v>0</v>
      </c>
      <c r="AA60" s="114">
        <f t="shared" si="28"/>
        <v>0.05</v>
      </c>
      <c r="AB60" s="112">
        <f t="shared" si="14"/>
        <v>11</v>
      </c>
      <c r="AC60" s="178">
        <f t="shared" si="61"/>
        <v>31</v>
      </c>
      <c r="AD60" s="11">
        <f t="shared" si="29"/>
        <v>1.001443761</v>
      </c>
      <c r="AE60" s="106">
        <f t="shared" si="15"/>
        <v>1.4437133499999999</v>
      </c>
      <c r="AF60" s="106">
        <f t="shared" si="16"/>
        <v>1.4631997000000001</v>
      </c>
      <c r="AG60" s="106">
        <f t="shared" si="17"/>
        <v>0</v>
      </c>
      <c r="AH60" s="115" t="str">
        <f t="shared" si="30"/>
        <v>J=</v>
      </c>
      <c r="AI60" s="116">
        <f t="shared" si="33"/>
        <v>44221</v>
      </c>
      <c r="AJ60" s="10"/>
      <c r="AK60" s="160">
        <f t="shared" si="36"/>
        <v>48</v>
      </c>
      <c r="AL60" s="161">
        <f t="shared" si="37"/>
        <v>45590</v>
      </c>
      <c r="AM60" s="162">
        <f t="shared" si="38"/>
        <v>383.90357161999981</v>
      </c>
      <c r="AN60" s="155">
        <f t="shared" si="39"/>
        <v>30</v>
      </c>
      <c r="AO60" s="162">
        <f t="shared" si="47"/>
        <v>1.6217398199999999</v>
      </c>
      <c r="AP60" s="162">
        <f t="shared" si="40"/>
        <v>14.15496143</v>
      </c>
      <c r="AQ60" s="163">
        <f t="shared" si="48"/>
        <v>3.5560000000000001E-2</v>
      </c>
      <c r="AR60" s="164">
        <f t="shared" si="49"/>
        <v>45561</v>
      </c>
      <c r="AS60" s="165">
        <f>SUM(AP60:AP$312)</f>
        <v>398.0585330400001</v>
      </c>
      <c r="AT60" s="164">
        <f t="shared" si="53"/>
        <v>45682</v>
      </c>
      <c r="AU60" s="165">
        <f t="shared" si="41"/>
        <v>357.02655572000009</v>
      </c>
      <c r="AV60" s="165">
        <f t="shared" si="42"/>
        <v>41.03197732000001</v>
      </c>
      <c r="AW60" s="162">
        <f t="shared" si="43"/>
        <v>15.77670125</v>
      </c>
      <c r="AX60" s="160">
        <f t="shared" si="44"/>
        <v>48</v>
      </c>
      <c r="AY60" s="161">
        <f t="shared" si="34"/>
        <v>45621</v>
      </c>
      <c r="AZ60" s="161">
        <f t="shared" si="86"/>
        <v>45621</v>
      </c>
      <c r="BA60" s="1"/>
      <c r="BB60" s="155">
        <f t="shared" si="50"/>
        <v>48</v>
      </c>
      <c r="BC60" s="158">
        <f t="shared" si="45"/>
        <v>45590</v>
      </c>
      <c r="BD60" s="159">
        <v>3.5560000000000001E-2</v>
      </c>
      <c r="BE60" s="144"/>
      <c r="BF60" s="197">
        <f t="shared" si="46"/>
        <v>45590</v>
      </c>
      <c r="BG60" s="198">
        <f t="shared" si="51"/>
        <v>45590</v>
      </c>
      <c r="BH60" s="199">
        <f>VLOOKUP(BF60,[1]Plan1!$GF$177:$GH$300,3)</f>
        <v>7036.33</v>
      </c>
    </row>
    <row r="61" spans="1:194" ht="15" customHeight="1" x14ac:dyDescent="0.25">
      <c r="A61" s="105">
        <f t="shared" si="18"/>
        <v>44202</v>
      </c>
      <c r="B61" s="106">
        <f t="shared" si="1"/>
        <v>1015.4263611626119</v>
      </c>
      <c r="C61" s="2">
        <f t="shared" si="19"/>
        <v>999.96699810999996</v>
      </c>
      <c r="D61" s="2">
        <f t="shared" si="20"/>
        <v>168.65420346999986</v>
      </c>
      <c r="E61" s="106">
        <f t="shared" si="2"/>
        <v>831.31279464000011</v>
      </c>
      <c r="F61" s="21">
        <f t="shared" si="21"/>
        <v>5486.52</v>
      </c>
      <c r="G61" s="108">
        <f t="shared" si="22"/>
        <v>5560.59</v>
      </c>
      <c r="H61" s="109">
        <f t="shared" si="117"/>
        <v>44161</v>
      </c>
      <c r="I61" s="109">
        <f t="shared" si="59"/>
        <v>44191</v>
      </c>
      <c r="J61" s="110">
        <f t="shared" si="3"/>
        <v>1.3500360884495022E-2</v>
      </c>
      <c r="K61" s="117">
        <f t="shared" si="60"/>
        <v>44221</v>
      </c>
      <c r="L61" s="178">
        <f t="shared" si="25"/>
        <v>31</v>
      </c>
      <c r="M61" s="178">
        <f t="shared" si="55"/>
        <v>12</v>
      </c>
      <c r="N61" s="106">
        <f t="shared" si="4"/>
        <v>1.00520448</v>
      </c>
      <c r="O61" s="111">
        <f t="shared" si="118"/>
        <v>1.00890013</v>
      </c>
      <c r="P61" s="111">
        <f t="shared" si="27"/>
        <v>1.0114115245596014</v>
      </c>
      <c r="Q61" s="106">
        <f t="shared" si="104"/>
        <v>1.0166753900000001</v>
      </c>
      <c r="R61" s="2">
        <v>1</v>
      </c>
      <c r="S61" s="106">
        <f t="shared" si="6"/>
        <v>999.96699810999996</v>
      </c>
      <c r="T61" s="106">
        <f t="shared" si="7"/>
        <v>0</v>
      </c>
      <c r="U61" s="106">
        <f t="shared" si="8"/>
        <v>13.862465062611967</v>
      </c>
      <c r="V61" s="106">
        <f t="shared" si="9"/>
        <v>1013.8294631726119</v>
      </c>
      <c r="W61" s="19">
        <f t="shared" si="58"/>
        <v>0</v>
      </c>
      <c r="X61" s="2">
        <f t="shared" si="11"/>
        <v>0</v>
      </c>
      <c r="Y61" s="4">
        <f t="shared" si="12"/>
        <v>0</v>
      </c>
      <c r="Z61" s="106">
        <f t="shared" si="13"/>
        <v>0</v>
      </c>
      <c r="AA61" s="114">
        <f t="shared" si="28"/>
        <v>0.05</v>
      </c>
      <c r="AB61" s="112">
        <f t="shared" si="14"/>
        <v>12</v>
      </c>
      <c r="AC61" s="178">
        <f t="shared" si="61"/>
        <v>31</v>
      </c>
      <c r="AD61" s="11">
        <f t="shared" si="29"/>
        <v>1.0015751150000001</v>
      </c>
      <c r="AE61" s="106">
        <f t="shared" si="15"/>
        <v>1.57506301</v>
      </c>
      <c r="AF61" s="106">
        <f t="shared" si="16"/>
        <v>1.59689799</v>
      </c>
      <c r="AG61" s="106">
        <f t="shared" si="17"/>
        <v>0</v>
      </c>
      <c r="AH61" s="115" t="str">
        <f t="shared" si="30"/>
        <v>J=</v>
      </c>
      <c r="AI61" s="116">
        <f t="shared" si="33"/>
        <v>44221</v>
      </c>
      <c r="AJ61" s="10"/>
      <c r="AK61" s="160">
        <f t="shared" si="36"/>
        <v>49</v>
      </c>
      <c r="AL61" s="161">
        <f t="shared" ref="AL61" si="119">AP369</f>
        <v>45621</v>
      </c>
      <c r="AM61" s="162">
        <f t="shared" ref="AM61" si="120">(AM60-AP61)</f>
        <v>371.29041977999981</v>
      </c>
      <c r="AN61" s="155">
        <f t="shared" ref="AN61" si="121">AL61-AL60</f>
        <v>31</v>
      </c>
      <c r="AO61" s="162">
        <f t="shared" ref="AO61" si="122">TRUNC(AM60*(ROUND((1+AO$9)^(30/360),9)-1),8)</f>
        <v>1.56407075</v>
      </c>
      <c r="AP61" s="162">
        <f t="shared" ref="AP61" si="123">TRUNC((AM60*AQ61),8)</f>
        <v>12.61315184</v>
      </c>
      <c r="AQ61" s="163">
        <f t="shared" ref="AQ61" si="124">BD61</f>
        <v>3.2855000000000002E-2</v>
      </c>
      <c r="AR61" s="164">
        <f t="shared" ref="AR61" si="125">(AL60+1)</f>
        <v>45591</v>
      </c>
      <c r="AS61" s="165">
        <f>SUM(AP61:AP$312)</f>
        <v>383.90357161000003</v>
      </c>
      <c r="AT61" s="164">
        <f t="shared" ref="AT61" si="126">IF(MONTH(AL60)=AT$9,EDATE(AT60,12),AT60)</f>
        <v>45682</v>
      </c>
      <c r="AU61" s="165">
        <f t="shared" ref="AU61" si="127">IF(AL61&gt;AT$7,0,VLOOKUP(AT61,AL$13:AS$312,8))</f>
        <v>357.02655572000009</v>
      </c>
      <c r="AV61" s="165">
        <f t="shared" ref="AV61" si="128">AS61-AU61</f>
        <v>26.877015889999939</v>
      </c>
      <c r="AW61" s="162">
        <f t="shared" ref="AW61" si="129">(AO61+AP61)</f>
        <v>14.17722259</v>
      </c>
      <c r="AX61" s="160">
        <f t="shared" si="44"/>
        <v>49</v>
      </c>
      <c r="AY61" s="161">
        <f t="shared" ref="AY61" si="130">AL62</f>
        <v>45651</v>
      </c>
      <c r="AZ61" s="161">
        <f t="shared" si="86"/>
        <v>45652</v>
      </c>
      <c r="BA61" s="1"/>
      <c r="BB61" s="155">
        <f t="shared" si="50"/>
        <v>49</v>
      </c>
      <c r="BC61" s="158">
        <f t="shared" si="45"/>
        <v>45621</v>
      </c>
      <c r="BD61" s="159">
        <v>3.2855000000000002E-2</v>
      </c>
      <c r="BE61" s="144"/>
      <c r="BF61" s="197">
        <f t="shared" si="46"/>
        <v>45621</v>
      </c>
      <c r="BG61" s="198">
        <f t="shared" si="51"/>
        <v>45621</v>
      </c>
      <c r="BH61" s="199">
        <f>VLOOKUP(BF61,[1]Plan1!$GF$177:$GH$300,3)</f>
        <v>7063.77</v>
      </c>
    </row>
    <row r="62" spans="1:194" ht="15" customHeight="1" x14ac:dyDescent="0.25">
      <c r="A62" s="105">
        <f t="shared" si="18"/>
        <v>44203</v>
      </c>
      <c r="B62" s="106">
        <f t="shared" si="1"/>
        <v>1015.9258518647181</v>
      </c>
      <c r="C62" s="2">
        <f t="shared" si="19"/>
        <v>999.96699810999996</v>
      </c>
      <c r="D62" s="2">
        <f t="shared" si="20"/>
        <v>168.65420346999986</v>
      </c>
      <c r="E62" s="106">
        <f t="shared" si="2"/>
        <v>831.31279464000011</v>
      </c>
      <c r="F62" s="21">
        <f t="shared" si="21"/>
        <v>5486.52</v>
      </c>
      <c r="G62" s="108">
        <f t="shared" si="22"/>
        <v>5560.59</v>
      </c>
      <c r="H62" s="109">
        <f t="shared" si="117"/>
        <v>44161</v>
      </c>
      <c r="I62" s="109">
        <f t="shared" si="59"/>
        <v>44191</v>
      </c>
      <c r="J62" s="110">
        <f t="shared" si="3"/>
        <v>1.3500360884495022E-2</v>
      </c>
      <c r="K62" s="117">
        <f t="shared" si="60"/>
        <v>44221</v>
      </c>
      <c r="L62" s="178">
        <f t="shared" si="25"/>
        <v>31</v>
      </c>
      <c r="M62" s="178">
        <f t="shared" si="55"/>
        <v>13</v>
      </c>
      <c r="N62" s="106">
        <f t="shared" si="4"/>
        <v>1.0056394</v>
      </c>
      <c r="O62" s="111">
        <f t="shared" si="118"/>
        <v>1.00890013</v>
      </c>
      <c r="P62" s="111">
        <f t="shared" si="27"/>
        <v>1.0114115245596014</v>
      </c>
      <c r="Q62" s="106">
        <f t="shared" si="104"/>
        <v>1.0171152699999999</v>
      </c>
      <c r="R62" s="2">
        <v>1</v>
      </c>
      <c r="S62" s="106">
        <f t="shared" si="6"/>
        <v>999.96699810999996</v>
      </c>
      <c r="T62" s="106">
        <f t="shared" si="7"/>
        <v>0</v>
      </c>
      <c r="U62" s="106">
        <f t="shared" si="8"/>
        <v>14.228142934718075</v>
      </c>
      <c r="V62" s="106">
        <f t="shared" si="9"/>
        <v>1014.1951410447181</v>
      </c>
      <c r="W62" s="19">
        <f t="shared" si="58"/>
        <v>0</v>
      </c>
      <c r="X62" s="2">
        <f t="shared" si="11"/>
        <v>0</v>
      </c>
      <c r="Y62" s="4">
        <f t="shared" si="12"/>
        <v>0</v>
      </c>
      <c r="Z62" s="106">
        <f t="shared" si="13"/>
        <v>0</v>
      </c>
      <c r="AA62" s="114">
        <f t="shared" si="28"/>
        <v>0.05</v>
      </c>
      <c r="AB62" s="112">
        <f t="shared" si="14"/>
        <v>13</v>
      </c>
      <c r="AC62" s="178">
        <f t="shared" si="61"/>
        <v>31</v>
      </c>
      <c r="AD62" s="11">
        <f t="shared" si="29"/>
        <v>1.0017064870000001</v>
      </c>
      <c r="AE62" s="106">
        <f t="shared" si="15"/>
        <v>1.70643068</v>
      </c>
      <c r="AF62" s="106">
        <f t="shared" si="16"/>
        <v>1.7307108200000001</v>
      </c>
      <c r="AG62" s="106">
        <f t="shared" si="17"/>
        <v>0</v>
      </c>
      <c r="AH62" s="115" t="str">
        <f t="shared" si="30"/>
        <v>J=</v>
      </c>
      <c r="AI62" s="116">
        <f t="shared" si="33"/>
        <v>44221</v>
      </c>
      <c r="AJ62" s="10"/>
      <c r="AK62" s="160">
        <f t="shared" si="36"/>
        <v>50</v>
      </c>
      <c r="AL62" s="161">
        <f t="shared" si="37"/>
        <v>45651</v>
      </c>
      <c r="AM62" s="162">
        <f t="shared" si="38"/>
        <v>357.02655572999981</v>
      </c>
      <c r="AN62" s="155">
        <f t="shared" si="39"/>
        <v>30</v>
      </c>
      <c r="AO62" s="162">
        <f t="shared" si="47"/>
        <v>1.5126832100000001</v>
      </c>
      <c r="AP62" s="162">
        <f t="shared" si="40"/>
        <v>14.26386405</v>
      </c>
      <c r="AQ62" s="163">
        <f t="shared" si="48"/>
        <v>3.8417E-2</v>
      </c>
      <c r="AR62" s="164">
        <f t="shared" si="49"/>
        <v>45622</v>
      </c>
      <c r="AS62" s="165">
        <f>SUM(AP62:AP$312)</f>
        <v>371.29041977000003</v>
      </c>
      <c r="AT62" s="164">
        <f t="shared" si="53"/>
        <v>45682</v>
      </c>
      <c r="AU62" s="165">
        <f t="shared" si="41"/>
        <v>357.02655572000009</v>
      </c>
      <c r="AV62" s="165">
        <f t="shared" si="42"/>
        <v>14.263864049999938</v>
      </c>
      <c r="AW62" s="162">
        <f t="shared" si="43"/>
        <v>15.776547260000001</v>
      </c>
      <c r="AX62" s="160">
        <f t="shared" si="44"/>
        <v>50</v>
      </c>
      <c r="AY62" s="161">
        <f t="shared" si="34"/>
        <v>45682</v>
      </c>
      <c r="AZ62" s="161">
        <f t="shared" si="86"/>
        <v>45684</v>
      </c>
      <c r="BA62" s="1"/>
      <c r="BB62" s="155">
        <f t="shared" si="50"/>
        <v>50</v>
      </c>
      <c r="BC62" s="158">
        <f t="shared" si="45"/>
        <v>45651</v>
      </c>
      <c r="BD62" s="159">
        <v>3.8417E-2</v>
      </c>
      <c r="BE62" s="144"/>
      <c r="BF62" s="197">
        <f t="shared" si="46"/>
        <v>45651</v>
      </c>
      <c r="BG62" s="198">
        <f t="shared" si="51"/>
        <v>45651</v>
      </c>
      <c r="BH62" s="199">
        <f>VLOOKUP(BF62,[1]Plan1!$GF$177:$GH$300,3)</f>
        <v>7100.5</v>
      </c>
    </row>
    <row r="63" spans="1:194" ht="15" customHeight="1" x14ac:dyDescent="0.25">
      <c r="A63" s="105">
        <f t="shared" si="18"/>
        <v>44204</v>
      </c>
      <c r="B63" s="106">
        <f t="shared" si="1"/>
        <v>1016.4256307925112</v>
      </c>
      <c r="C63" s="2">
        <f t="shared" si="19"/>
        <v>999.96699810999996</v>
      </c>
      <c r="D63" s="2">
        <f t="shared" si="20"/>
        <v>168.65420346999986</v>
      </c>
      <c r="E63" s="106">
        <f t="shared" si="2"/>
        <v>831.31279464000011</v>
      </c>
      <c r="F63" s="21">
        <f t="shared" si="21"/>
        <v>5486.52</v>
      </c>
      <c r="G63" s="108">
        <f t="shared" si="22"/>
        <v>5560.59</v>
      </c>
      <c r="H63" s="109">
        <f t="shared" si="117"/>
        <v>44161</v>
      </c>
      <c r="I63" s="109">
        <f t="shared" si="59"/>
        <v>44191</v>
      </c>
      <c r="J63" s="110">
        <f t="shared" si="3"/>
        <v>1.3500360884495022E-2</v>
      </c>
      <c r="K63" s="117">
        <f t="shared" si="60"/>
        <v>44221</v>
      </c>
      <c r="L63" s="178">
        <f t="shared" si="25"/>
        <v>31</v>
      </c>
      <c r="M63" s="178">
        <f t="shared" si="55"/>
        <v>14</v>
      </c>
      <c r="N63" s="106">
        <f t="shared" si="4"/>
        <v>1.0060745200000001</v>
      </c>
      <c r="O63" s="111">
        <f t="shared" si="118"/>
        <v>1.00890013</v>
      </c>
      <c r="P63" s="111">
        <f t="shared" si="27"/>
        <v>1.0114115245596014</v>
      </c>
      <c r="Q63" s="106">
        <f t="shared" si="104"/>
        <v>1.01755536</v>
      </c>
      <c r="R63" s="2">
        <v>1</v>
      </c>
      <c r="S63" s="106">
        <f t="shared" si="6"/>
        <v>999.96699810999996</v>
      </c>
      <c r="T63" s="106">
        <f t="shared" si="7"/>
        <v>0</v>
      </c>
      <c r="U63" s="106">
        <f t="shared" si="8"/>
        <v>14.593995382511288</v>
      </c>
      <c r="V63" s="106">
        <f t="shared" si="9"/>
        <v>1014.5609934925112</v>
      </c>
      <c r="W63" s="19">
        <f t="shared" si="58"/>
        <v>0</v>
      </c>
      <c r="X63" s="2">
        <f t="shared" si="11"/>
        <v>0</v>
      </c>
      <c r="Y63" s="4">
        <f t="shared" si="12"/>
        <v>0</v>
      </c>
      <c r="Z63" s="106">
        <f t="shared" si="13"/>
        <v>0</v>
      </c>
      <c r="AA63" s="114">
        <f t="shared" si="28"/>
        <v>0.05</v>
      </c>
      <c r="AB63" s="112">
        <f t="shared" si="14"/>
        <v>14</v>
      </c>
      <c r="AC63" s="178">
        <f t="shared" si="61"/>
        <v>31</v>
      </c>
      <c r="AD63" s="11">
        <f t="shared" si="29"/>
        <v>1.001837876</v>
      </c>
      <c r="AE63" s="106">
        <f t="shared" si="15"/>
        <v>1.8378153399999999</v>
      </c>
      <c r="AF63" s="106">
        <f t="shared" si="16"/>
        <v>1.8646373000000001</v>
      </c>
      <c r="AG63" s="106">
        <f t="shared" si="17"/>
        <v>0</v>
      </c>
      <c r="AH63" s="115" t="str">
        <f t="shared" si="30"/>
        <v>J=</v>
      </c>
      <c r="AI63" s="116">
        <f t="shared" si="33"/>
        <v>44221</v>
      </c>
      <c r="AJ63" s="10"/>
      <c r="AK63" s="160">
        <f t="shared" si="36"/>
        <v>51</v>
      </c>
      <c r="AL63" s="161">
        <f t="shared" si="37"/>
        <v>45682</v>
      </c>
      <c r="AM63" s="162">
        <f t="shared" si="38"/>
        <v>342.70443544999983</v>
      </c>
      <c r="AN63" s="155">
        <f t="shared" si="39"/>
        <v>31</v>
      </c>
      <c r="AO63" s="162">
        <f t="shared" si="47"/>
        <v>1.4545704500000001</v>
      </c>
      <c r="AP63" s="162">
        <f t="shared" si="40"/>
        <v>14.32212028</v>
      </c>
      <c r="AQ63" s="163">
        <f t="shared" si="48"/>
        <v>4.0114999999999998E-2</v>
      </c>
      <c r="AR63" s="164">
        <f t="shared" si="49"/>
        <v>45652</v>
      </c>
      <c r="AS63" s="165">
        <f>SUM(AP63:AP$312)</f>
        <v>357.02655572000009</v>
      </c>
      <c r="AT63" s="164">
        <f t="shared" si="53"/>
        <v>45682</v>
      </c>
      <c r="AU63" s="165">
        <f t="shared" si="41"/>
        <v>357.02655572000009</v>
      </c>
      <c r="AV63" s="165">
        <f t="shared" si="42"/>
        <v>0</v>
      </c>
      <c r="AW63" s="162">
        <f t="shared" si="43"/>
        <v>15.77669073</v>
      </c>
      <c r="AX63" s="160">
        <f t="shared" si="44"/>
        <v>51</v>
      </c>
      <c r="AY63" s="161">
        <f t="shared" si="34"/>
        <v>45713</v>
      </c>
      <c r="AZ63" s="161">
        <f t="shared" si="86"/>
        <v>45713</v>
      </c>
      <c r="BA63" s="1"/>
      <c r="BB63" s="155">
        <f t="shared" si="50"/>
        <v>51</v>
      </c>
      <c r="BC63" s="158">
        <f t="shared" si="45"/>
        <v>45682</v>
      </c>
      <c r="BD63" s="159">
        <v>4.0114999999999998E-2</v>
      </c>
      <c r="BE63" s="144"/>
      <c r="BF63" s="197">
        <f t="shared" si="46"/>
        <v>45682</v>
      </c>
      <c r="BG63" s="198">
        <f t="shared" si="51"/>
        <v>45682</v>
      </c>
      <c r="BH63" s="199">
        <f>VLOOKUP(BF63,[1]Plan1!$GF$177:$GH$300,3)</f>
        <v>7111.86</v>
      </c>
    </row>
    <row r="64" spans="1:194" ht="15" customHeight="1" x14ac:dyDescent="0.25">
      <c r="A64" s="105">
        <f t="shared" si="18"/>
        <v>44205</v>
      </c>
      <c r="B64" s="106">
        <f t="shared" si="1"/>
        <v>1016.9256730366072</v>
      </c>
      <c r="C64" s="2">
        <f t="shared" si="19"/>
        <v>999.96699810999996</v>
      </c>
      <c r="D64" s="2">
        <f t="shared" si="20"/>
        <v>168.65420346999986</v>
      </c>
      <c r="E64" s="106">
        <f t="shared" si="2"/>
        <v>831.31279464000011</v>
      </c>
      <c r="F64" s="21">
        <f t="shared" si="21"/>
        <v>5486.52</v>
      </c>
      <c r="G64" s="108">
        <f t="shared" si="22"/>
        <v>5560.59</v>
      </c>
      <c r="H64" s="109">
        <f t="shared" si="117"/>
        <v>44161</v>
      </c>
      <c r="I64" s="109">
        <f t="shared" si="59"/>
        <v>44191</v>
      </c>
      <c r="J64" s="110">
        <f t="shared" si="3"/>
        <v>1.3500360884495022E-2</v>
      </c>
      <c r="K64" s="117">
        <f t="shared" si="60"/>
        <v>44221</v>
      </c>
      <c r="L64" s="178">
        <f t="shared" si="25"/>
        <v>31</v>
      </c>
      <c r="M64" s="178">
        <f t="shared" si="55"/>
        <v>15</v>
      </c>
      <c r="N64" s="106">
        <f t="shared" si="4"/>
        <v>1.00650982</v>
      </c>
      <c r="O64" s="111">
        <f t="shared" si="118"/>
        <v>1.00890013</v>
      </c>
      <c r="P64" s="111">
        <f t="shared" si="27"/>
        <v>1.0114115245596014</v>
      </c>
      <c r="Q64" s="106">
        <f t="shared" si="104"/>
        <v>1.0179956299999999</v>
      </c>
      <c r="R64" s="2">
        <v>1</v>
      </c>
      <c r="S64" s="106">
        <f t="shared" si="6"/>
        <v>999.96699810999996</v>
      </c>
      <c r="T64" s="106">
        <f t="shared" si="7"/>
        <v>0</v>
      </c>
      <c r="U64" s="106">
        <f t="shared" si="8"/>
        <v>14.959997466607366</v>
      </c>
      <c r="V64" s="106">
        <f t="shared" si="9"/>
        <v>1014.9269955766073</v>
      </c>
      <c r="W64" s="19">
        <f t="shared" si="58"/>
        <v>0</v>
      </c>
      <c r="X64" s="2">
        <f t="shared" si="11"/>
        <v>0</v>
      </c>
      <c r="Y64" s="4">
        <f t="shared" si="12"/>
        <v>0</v>
      </c>
      <c r="Z64" s="106">
        <f t="shared" si="13"/>
        <v>0</v>
      </c>
      <c r="AA64" s="114">
        <f t="shared" si="28"/>
        <v>0.05</v>
      </c>
      <c r="AB64" s="112">
        <f t="shared" si="14"/>
        <v>15</v>
      </c>
      <c r="AC64" s="178">
        <f t="shared" si="61"/>
        <v>31</v>
      </c>
      <c r="AD64" s="11">
        <f t="shared" si="29"/>
        <v>1.0019692819999999</v>
      </c>
      <c r="AE64" s="106">
        <f t="shared" si="15"/>
        <v>1.969217</v>
      </c>
      <c r="AF64" s="106">
        <f t="shared" si="16"/>
        <v>1.9986774599999999</v>
      </c>
      <c r="AG64" s="106">
        <f t="shared" si="17"/>
        <v>0</v>
      </c>
      <c r="AH64" s="115" t="str">
        <f t="shared" si="30"/>
        <v>J=</v>
      </c>
      <c r="AI64" s="116">
        <f t="shared" si="33"/>
        <v>44221</v>
      </c>
      <c r="AJ64" s="14"/>
      <c r="AK64" s="160">
        <f t="shared" si="36"/>
        <v>52</v>
      </c>
      <c r="AL64" s="161">
        <f t="shared" si="37"/>
        <v>45713</v>
      </c>
      <c r="AM64" s="162">
        <f t="shared" si="38"/>
        <v>328.32421463999981</v>
      </c>
      <c r="AN64" s="155">
        <f t="shared" si="39"/>
        <v>31</v>
      </c>
      <c r="AO64" s="162">
        <f t="shared" si="47"/>
        <v>1.39622036</v>
      </c>
      <c r="AP64" s="162">
        <f t="shared" si="40"/>
        <v>14.380220810000001</v>
      </c>
      <c r="AQ64" s="163">
        <f t="shared" si="48"/>
        <v>4.1960999999999998E-2</v>
      </c>
      <c r="AR64" s="164">
        <f t="shared" si="49"/>
        <v>45683</v>
      </c>
      <c r="AS64" s="165">
        <f>SUM(AP64:AP$312)</f>
        <v>342.70443544000005</v>
      </c>
      <c r="AT64" s="164">
        <f t="shared" si="53"/>
        <v>46047</v>
      </c>
      <c r="AU64" s="165">
        <f t="shared" si="41"/>
        <v>182.86478375999999</v>
      </c>
      <c r="AV64" s="165">
        <f t="shared" si="42"/>
        <v>159.83965168000006</v>
      </c>
      <c r="AW64" s="162">
        <f t="shared" si="43"/>
        <v>15.776441170000002</v>
      </c>
      <c r="AX64" s="160">
        <f t="shared" si="44"/>
        <v>52</v>
      </c>
      <c r="AY64" s="161">
        <f t="shared" si="34"/>
        <v>45741</v>
      </c>
      <c r="AZ64" s="161">
        <f t="shared" si="86"/>
        <v>45741</v>
      </c>
      <c r="BA64" s="18"/>
      <c r="BB64" s="155">
        <f t="shared" si="50"/>
        <v>52</v>
      </c>
      <c r="BC64" s="158">
        <f t="shared" si="45"/>
        <v>45713</v>
      </c>
      <c r="BD64" s="159">
        <v>4.1960999999999998E-2</v>
      </c>
      <c r="BE64" s="144"/>
      <c r="BF64" s="197">
        <f t="shared" si="46"/>
        <v>45713</v>
      </c>
      <c r="BG64" s="198">
        <f t="shared" si="51"/>
        <v>45713</v>
      </c>
      <c r="BH64" s="199">
        <f>VLOOKUP(BF64,[1]Plan1!$GF$177:$GH$300,3)</f>
        <v>7205.03</v>
      </c>
      <c r="BI64" s="18"/>
      <c r="BJ64" s="18"/>
      <c r="BK64" s="18"/>
      <c r="BL64" s="18"/>
      <c r="BM64" s="18"/>
      <c r="BN64" s="18"/>
      <c r="BO64" s="18"/>
      <c r="BP64" s="18"/>
      <c r="BQ64" s="18"/>
      <c r="BR64" s="18"/>
      <c r="BS64" s="18"/>
      <c r="BT64" s="18"/>
      <c r="BU64" s="18"/>
      <c r="BV64" s="18"/>
      <c r="BW64" s="18"/>
      <c r="BX64" s="18"/>
      <c r="BY64" s="18"/>
      <c r="BZ64" s="18"/>
      <c r="CA64" s="18"/>
      <c r="CB64" s="18"/>
      <c r="CC64" s="18"/>
      <c r="CD64" s="18"/>
      <c r="CE64" s="18"/>
      <c r="CF64" s="18"/>
      <c r="CG64" s="18"/>
      <c r="CH64" s="18"/>
      <c r="CI64" s="18"/>
      <c r="CJ64" s="18"/>
      <c r="CK64" s="18"/>
      <c r="CL64" s="18"/>
      <c r="CM64" s="18"/>
      <c r="CN64" s="18"/>
      <c r="CO64" s="18"/>
      <c r="CP64" s="18"/>
      <c r="CQ64" s="18"/>
      <c r="CR64" s="18"/>
      <c r="CS64" s="18"/>
      <c r="CT64" s="18"/>
      <c r="CU64" s="18"/>
      <c r="CV64" s="18"/>
      <c r="CW64" s="18"/>
      <c r="CX64" s="18"/>
      <c r="CY64" s="18"/>
      <c r="CZ64" s="18"/>
      <c r="DA64" s="18"/>
      <c r="DB64" s="18"/>
      <c r="DC64" s="18"/>
      <c r="DD64" s="18"/>
      <c r="DE64" s="18"/>
      <c r="DF64" s="18"/>
      <c r="DG64" s="18"/>
      <c r="DH64" s="18"/>
      <c r="DI64" s="18"/>
      <c r="DJ64" s="18"/>
      <c r="DK64" s="18"/>
      <c r="DL64" s="18"/>
      <c r="DM64" s="18"/>
      <c r="DN64" s="18"/>
      <c r="DO64" s="18"/>
      <c r="DP64" s="18"/>
      <c r="DQ64" s="18"/>
      <c r="DR64" s="18"/>
      <c r="DS64" s="18"/>
      <c r="DT64" s="18"/>
      <c r="DU64" s="18"/>
      <c r="DV64" s="18"/>
      <c r="DW64" s="18"/>
      <c r="DX64" s="18"/>
      <c r="DY64" s="18"/>
      <c r="DZ64" s="18"/>
      <c r="EA64" s="18"/>
      <c r="EB64" s="18"/>
      <c r="EC64" s="18"/>
      <c r="ED64" s="18"/>
      <c r="EE64" s="18"/>
      <c r="EF64" s="18"/>
      <c r="EG64" s="18"/>
      <c r="EH64" s="18"/>
      <c r="EI64" s="18"/>
      <c r="EJ64" s="18"/>
      <c r="EK64" s="18"/>
      <c r="EL64" s="18"/>
      <c r="EM64" s="18"/>
      <c r="EN64" s="18"/>
      <c r="EO64" s="18"/>
      <c r="EP64" s="18"/>
      <c r="EQ64" s="18"/>
      <c r="ER64" s="18"/>
      <c r="ES64" s="18"/>
      <c r="ET64" s="18"/>
      <c r="EU64" s="18"/>
      <c r="EV64" s="18"/>
      <c r="EW64" s="18"/>
      <c r="EX64" s="18"/>
      <c r="EY64" s="18"/>
      <c r="EZ64" s="18"/>
      <c r="FA64" s="18"/>
      <c r="FB64" s="18"/>
      <c r="FC64" s="18"/>
      <c r="FD64" s="18"/>
      <c r="FE64" s="18"/>
      <c r="FF64" s="18"/>
      <c r="FG64" s="18"/>
      <c r="FH64" s="18"/>
      <c r="FI64" s="18"/>
      <c r="FJ64" s="18"/>
      <c r="FK64" s="18"/>
      <c r="FL64" s="18"/>
      <c r="FM64" s="18"/>
      <c r="FN64" s="18"/>
      <c r="FO64" s="18"/>
      <c r="FP64" s="18"/>
      <c r="FQ64" s="18"/>
      <c r="FR64" s="18"/>
      <c r="FS64" s="18"/>
      <c r="FT64" s="18"/>
      <c r="FU64" s="18"/>
      <c r="FV64" s="18"/>
      <c r="FW64" s="18"/>
      <c r="FX64" s="18"/>
      <c r="FY64" s="18"/>
      <c r="FZ64" s="18"/>
      <c r="GA64" s="18"/>
      <c r="GB64" s="18"/>
      <c r="GC64" s="18"/>
      <c r="GD64" s="18"/>
      <c r="GE64" s="18"/>
      <c r="GF64" s="18"/>
      <c r="GG64" s="18"/>
      <c r="GH64" s="18"/>
      <c r="GI64" s="18"/>
      <c r="GJ64" s="18"/>
      <c r="GK64" s="18"/>
      <c r="GL64" s="18"/>
    </row>
    <row r="65" spans="1:194" ht="15" customHeight="1" x14ac:dyDescent="0.25">
      <c r="A65" s="105">
        <f t="shared" si="18"/>
        <v>44206</v>
      </c>
      <c r="B65" s="106">
        <f t="shared" si="1"/>
        <v>1017.4259953432625</v>
      </c>
      <c r="C65" s="2">
        <f t="shared" si="19"/>
        <v>999.96699810999996</v>
      </c>
      <c r="D65" s="2">
        <f t="shared" si="20"/>
        <v>168.65420346999986</v>
      </c>
      <c r="E65" s="106">
        <f t="shared" si="2"/>
        <v>831.31279464000011</v>
      </c>
      <c r="F65" s="21">
        <f t="shared" si="21"/>
        <v>5486.52</v>
      </c>
      <c r="G65" s="108">
        <f t="shared" si="22"/>
        <v>5560.59</v>
      </c>
      <c r="H65" s="109">
        <f t="shared" si="117"/>
        <v>44161</v>
      </c>
      <c r="I65" s="109">
        <f t="shared" si="59"/>
        <v>44191</v>
      </c>
      <c r="J65" s="110">
        <f t="shared" si="3"/>
        <v>1.3500360884495022E-2</v>
      </c>
      <c r="K65" s="117">
        <f t="shared" si="60"/>
        <v>44221</v>
      </c>
      <c r="L65" s="178">
        <f t="shared" si="25"/>
        <v>31</v>
      </c>
      <c r="M65" s="178">
        <f t="shared" si="55"/>
        <v>16</v>
      </c>
      <c r="N65" s="106">
        <f t="shared" si="4"/>
        <v>1.00694532</v>
      </c>
      <c r="O65" s="111">
        <f t="shared" si="118"/>
        <v>1.00890013</v>
      </c>
      <c r="P65" s="111">
        <f t="shared" si="27"/>
        <v>1.0114115245596014</v>
      </c>
      <c r="Q65" s="106">
        <f t="shared" si="104"/>
        <v>1.0184361</v>
      </c>
      <c r="R65" s="2">
        <v>1</v>
      </c>
      <c r="S65" s="106">
        <f t="shared" si="6"/>
        <v>999.96699810999996</v>
      </c>
      <c r="T65" s="106">
        <f t="shared" si="7"/>
        <v>0</v>
      </c>
      <c r="U65" s="106">
        <f t="shared" si="8"/>
        <v>15.326165813262469</v>
      </c>
      <c r="V65" s="106">
        <f t="shared" si="9"/>
        <v>1015.2931639232625</v>
      </c>
      <c r="W65" s="19">
        <f t="shared" si="58"/>
        <v>0</v>
      </c>
      <c r="X65" s="2">
        <f t="shared" si="11"/>
        <v>0</v>
      </c>
      <c r="Y65" s="4">
        <f t="shared" si="12"/>
        <v>0</v>
      </c>
      <c r="Z65" s="106">
        <f t="shared" si="13"/>
        <v>0</v>
      </c>
      <c r="AA65" s="114">
        <f t="shared" si="28"/>
        <v>0.05</v>
      </c>
      <c r="AB65" s="112">
        <f t="shared" si="14"/>
        <v>16</v>
      </c>
      <c r="AC65" s="178">
        <f t="shared" si="61"/>
        <v>31</v>
      </c>
      <c r="AD65" s="11">
        <f t="shared" si="29"/>
        <v>1.0021007049999999</v>
      </c>
      <c r="AE65" s="106">
        <f t="shared" si="15"/>
        <v>2.10063567</v>
      </c>
      <c r="AF65" s="106">
        <f t="shared" si="16"/>
        <v>2.13283142</v>
      </c>
      <c r="AG65" s="106">
        <f t="shared" si="17"/>
        <v>0</v>
      </c>
      <c r="AH65" s="115" t="str">
        <f t="shared" si="30"/>
        <v>J=</v>
      </c>
      <c r="AI65" s="116">
        <f t="shared" si="33"/>
        <v>44221</v>
      </c>
      <c r="AJ65" s="10"/>
      <c r="AK65" s="160">
        <f t="shared" si="36"/>
        <v>53</v>
      </c>
      <c r="AL65" s="161">
        <f t="shared" si="37"/>
        <v>45741</v>
      </c>
      <c r="AM65" s="162">
        <f t="shared" si="38"/>
        <v>313.88517232999982</v>
      </c>
      <c r="AN65" s="155">
        <f t="shared" si="39"/>
        <v>28</v>
      </c>
      <c r="AO65" s="162">
        <f t="shared" si="47"/>
        <v>1.33763356</v>
      </c>
      <c r="AP65" s="162">
        <f t="shared" si="40"/>
        <v>14.43904231</v>
      </c>
      <c r="AQ65" s="163">
        <f t="shared" si="48"/>
        <v>4.3978000000000003E-2</v>
      </c>
      <c r="AR65" s="164">
        <f t="shared" si="49"/>
        <v>45714</v>
      </c>
      <c r="AS65" s="165">
        <f>SUM(AP65:AP$312)</f>
        <v>328.32421463000009</v>
      </c>
      <c r="AT65" s="164">
        <f t="shared" si="53"/>
        <v>46047</v>
      </c>
      <c r="AU65" s="165">
        <f t="shared" si="41"/>
        <v>182.86478375999999</v>
      </c>
      <c r="AV65" s="165">
        <f t="shared" si="42"/>
        <v>145.45943087000009</v>
      </c>
      <c r="AW65" s="162">
        <f t="shared" si="43"/>
        <v>15.77667587</v>
      </c>
      <c r="AX65" s="160">
        <f t="shared" si="44"/>
        <v>53</v>
      </c>
      <c r="AY65" s="161">
        <f t="shared" si="34"/>
        <v>45772</v>
      </c>
      <c r="AZ65" s="161">
        <f t="shared" si="86"/>
        <v>45772</v>
      </c>
      <c r="BA65" s="1"/>
      <c r="BB65" s="155">
        <f t="shared" si="50"/>
        <v>53</v>
      </c>
      <c r="BC65" s="158">
        <f t="shared" si="45"/>
        <v>45741</v>
      </c>
      <c r="BD65" s="159">
        <v>4.3978000000000003E-2</v>
      </c>
      <c r="BE65" s="144"/>
      <c r="BF65" s="197">
        <f t="shared" si="46"/>
        <v>45741</v>
      </c>
      <c r="BG65" s="198">
        <f t="shared" si="51"/>
        <v>45741</v>
      </c>
      <c r="BH65" s="199">
        <f>VLOOKUP(BF65,[1]Plan1!$GF$177:$GH$300,3)</f>
        <v>7245.38</v>
      </c>
    </row>
    <row r="66" spans="1:194" ht="15" customHeight="1" x14ac:dyDescent="0.25">
      <c r="A66" s="105">
        <f t="shared" si="18"/>
        <v>44207</v>
      </c>
      <c r="B66" s="106">
        <f t="shared" si="1"/>
        <v>1017.9265821462205</v>
      </c>
      <c r="C66" s="2">
        <f t="shared" si="19"/>
        <v>999.96699810999996</v>
      </c>
      <c r="D66" s="2">
        <f t="shared" si="20"/>
        <v>168.65420346999986</v>
      </c>
      <c r="E66" s="106">
        <f t="shared" si="2"/>
        <v>831.31279464000011</v>
      </c>
      <c r="F66" s="21">
        <f t="shared" si="21"/>
        <v>5486.52</v>
      </c>
      <c r="G66" s="108">
        <f t="shared" si="22"/>
        <v>5560.59</v>
      </c>
      <c r="H66" s="109">
        <f t="shared" si="117"/>
        <v>44161</v>
      </c>
      <c r="I66" s="109">
        <f t="shared" si="59"/>
        <v>44191</v>
      </c>
      <c r="J66" s="110">
        <f t="shared" si="3"/>
        <v>1.3500360884495022E-2</v>
      </c>
      <c r="K66" s="117">
        <f t="shared" si="60"/>
        <v>44221</v>
      </c>
      <c r="L66" s="178">
        <f t="shared" si="25"/>
        <v>31</v>
      </c>
      <c r="M66" s="178">
        <f t="shared" ref="M66:M112" si="131">L66-(K66-A66)</f>
        <v>17</v>
      </c>
      <c r="N66" s="106">
        <f t="shared" si="4"/>
        <v>1.0073810000000001</v>
      </c>
      <c r="O66" s="111">
        <f t="shared" si="118"/>
        <v>1.00890013</v>
      </c>
      <c r="P66" s="111">
        <f t="shared" si="27"/>
        <v>1.0114115245596014</v>
      </c>
      <c r="Q66" s="106">
        <f t="shared" si="104"/>
        <v>1.01887675</v>
      </c>
      <c r="R66" s="2">
        <v>1</v>
      </c>
      <c r="S66" s="106">
        <f t="shared" si="6"/>
        <v>999.96699810999996</v>
      </c>
      <c r="T66" s="106">
        <f t="shared" si="7"/>
        <v>0</v>
      </c>
      <c r="U66" s="106">
        <f t="shared" si="8"/>
        <v>15.692483796220619</v>
      </c>
      <c r="V66" s="106">
        <f t="shared" si="9"/>
        <v>1015.6594819062205</v>
      </c>
      <c r="W66" s="19">
        <f t="shared" si="58"/>
        <v>0</v>
      </c>
      <c r="X66" s="2">
        <f t="shared" si="11"/>
        <v>0</v>
      </c>
      <c r="Y66" s="4">
        <f t="shared" si="12"/>
        <v>0</v>
      </c>
      <c r="Z66" s="106">
        <f t="shared" si="13"/>
        <v>0</v>
      </c>
      <c r="AA66" s="114">
        <f t="shared" si="28"/>
        <v>0.05</v>
      </c>
      <c r="AB66" s="112">
        <f t="shared" si="14"/>
        <v>17</v>
      </c>
      <c r="AC66" s="178">
        <f t="shared" si="61"/>
        <v>31</v>
      </c>
      <c r="AD66" s="11">
        <f t="shared" si="29"/>
        <v>1.0022321460000001</v>
      </c>
      <c r="AE66" s="106">
        <f t="shared" si="15"/>
        <v>2.2320723299999998</v>
      </c>
      <c r="AF66" s="106">
        <f t="shared" si="16"/>
        <v>2.26710024</v>
      </c>
      <c r="AG66" s="106">
        <f t="shared" si="17"/>
        <v>0</v>
      </c>
      <c r="AH66" s="115" t="str">
        <f t="shared" si="30"/>
        <v>J=</v>
      </c>
      <c r="AI66" s="116">
        <f t="shared" si="33"/>
        <v>44221</v>
      </c>
      <c r="AJ66" s="10"/>
      <c r="AK66" s="160">
        <f t="shared" si="36"/>
        <v>54</v>
      </c>
      <c r="AL66" s="161">
        <f t="shared" si="37"/>
        <v>45772</v>
      </c>
      <c r="AM66" s="162">
        <f t="shared" si="38"/>
        <v>299.38744399999985</v>
      </c>
      <c r="AN66" s="155">
        <f t="shared" si="39"/>
        <v>31</v>
      </c>
      <c r="AO66" s="162">
        <f t="shared" si="47"/>
        <v>1.27880711</v>
      </c>
      <c r="AP66" s="162">
        <f t="shared" si="40"/>
        <v>14.497728329999999</v>
      </c>
      <c r="AQ66" s="163">
        <f t="shared" si="48"/>
        <v>4.6188E-2</v>
      </c>
      <c r="AR66" s="164">
        <f t="shared" si="49"/>
        <v>45742</v>
      </c>
      <c r="AS66" s="165">
        <f>SUM(AP66:AP$312)</f>
        <v>313.88517232000004</v>
      </c>
      <c r="AT66" s="164">
        <f t="shared" si="53"/>
        <v>46047</v>
      </c>
      <c r="AU66" s="165">
        <f t="shared" si="41"/>
        <v>182.86478375999999</v>
      </c>
      <c r="AV66" s="165">
        <f t="shared" si="42"/>
        <v>131.02038856000004</v>
      </c>
      <c r="AW66" s="162">
        <f t="shared" si="43"/>
        <v>15.77653544</v>
      </c>
      <c r="AX66" s="160">
        <f t="shared" si="44"/>
        <v>54</v>
      </c>
      <c r="AY66" s="161">
        <f t="shared" si="34"/>
        <v>45802</v>
      </c>
      <c r="AZ66" s="161">
        <f t="shared" si="86"/>
        <v>45803</v>
      </c>
      <c r="BA66" s="1"/>
      <c r="BB66" s="155">
        <f t="shared" si="50"/>
        <v>54</v>
      </c>
      <c r="BC66" s="158">
        <f t="shared" si="45"/>
        <v>45772</v>
      </c>
      <c r="BD66" s="159">
        <v>4.6188E-2</v>
      </c>
      <c r="BE66" s="144"/>
      <c r="BF66" s="197">
        <f t="shared" si="46"/>
        <v>45772</v>
      </c>
      <c r="BG66" s="198">
        <f t="shared" si="51"/>
        <v>45772</v>
      </c>
      <c r="BH66" s="199">
        <f>VLOOKUP(BF66,[1]Plan1!$GF$177:$GH$300,3)</f>
        <v>7275.81</v>
      </c>
    </row>
    <row r="67" spans="1:194" ht="15" customHeight="1" x14ac:dyDescent="0.25">
      <c r="A67" s="105">
        <f t="shared" si="18"/>
        <v>44208</v>
      </c>
      <c r="B67" s="106">
        <f t="shared" si="1"/>
        <v>1018.4274398386096</v>
      </c>
      <c r="C67" s="2">
        <f t="shared" si="19"/>
        <v>999.96699810999996</v>
      </c>
      <c r="D67" s="2">
        <f t="shared" si="20"/>
        <v>168.65420346999986</v>
      </c>
      <c r="E67" s="106">
        <f t="shared" si="2"/>
        <v>831.31279464000011</v>
      </c>
      <c r="F67" s="21">
        <f t="shared" si="21"/>
        <v>5486.52</v>
      </c>
      <c r="G67" s="108">
        <f t="shared" si="22"/>
        <v>5560.59</v>
      </c>
      <c r="H67" s="109">
        <f t="shared" si="117"/>
        <v>44161</v>
      </c>
      <c r="I67" s="109">
        <f t="shared" si="59"/>
        <v>44191</v>
      </c>
      <c r="J67" s="110">
        <f t="shared" si="3"/>
        <v>1.3500360884495022E-2</v>
      </c>
      <c r="K67" s="117">
        <f t="shared" si="60"/>
        <v>44221</v>
      </c>
      <c r="L67" s="178">
        <f t="shared" si="25"/>
        <v>31</v>
      </c>
      <c r="M67" s="178">
        <f t="shared" si="131"/>
        <v>18</v>
      </c>
      <c r="N67" s="106">
        <f t="shared" si="4"/>
        <v>1.0078168700000001</v>
      </c>
      <c r="O67" s="111">
        <f t="shared" si="118"/>
        <v>1.00890013</v>
      </c>
      <c r="P67" s="111">
        <f t="shared" si="27"/>
        <v>1.0114115245596014</v>
      </c>
      <c r="Q67" s="106">
        <f t="shared" si="104"/>
        <v>1.01931759</v>
      </c>
      <c r="R67" s="2">
        <v>1</v>
      </c>
      <c r="S67" s="106">
        <f t="shared" si="6"/>
        <v>999.96699810999996</v>
      </c>
      <c r="T67" s="106">
        <f t="shared" si="7"/>
        <v>0</v>
      </c>
      <c r="U67" s="106">
        <f t="shared" si="8"/>
        <v>16.058959728609715</v>
      </c>
      <c r="V67" s="106">
        <f t="shared" si="9"/>
        <v>1016.0259578386097</v>
      </c>
      <c r="W67" s="19">
        <f t="shared" si="58"/>
        <v>0</v>
      </c>
      <c r="X67" s="2">
        <f t="shared" si="11"/>
        <v>0</v>
      </c>
      <c r="Y67" s="4">
        <f t="shared" si="12"/>
        <v>0</v>
      </c>
      <c r="Z67" s="106">
        <f t="shared" si="13"/>
        <v>0</v>
      </c>
      <c r="AA67" s="114">
        <f t="shared" si="28"/>
        <v>0.05</v>
      </c>
      <c r="AB67" s="112">
        <f t="shared" si="14"/>
        <v>18</v>
      </c>
      <c r="AC67" s="178">
        <f t="shared" si="61"/>
        <v>31</v>
      </c>
      <c r="AD67" s="11">
        <f t="shared" si="29"/>
        <v>1.002363603</v>
      </c>
      <c r="AE67" s="106">
        <f t="shared" si="15"/>
        <v>2.3635249900000002</v>
      </c>
      <c r="AF67" s="106">
        <f t="shared" si="16"/>
        <v>2.4014820000000001</v>
      </c>
      <c r="AG67" s="106">
        <f t="shared" si="17"/>
        <v>0</v>
      </c>
      <c r="AH67" s="115" t="str">
        <f t="shared" si="30"/>
        <v>J=</v>
      </c>
      <c r="AI67" s="116">
        <f t="shared" si="33"/>
        <v>44221</v>
      </c>
      <c r="AJ67" s="10"/>
      <c r="AK67" s="160">
        <f t="shared" si="36"/>
        <v>55</v>
      </c>
      <c r="AL67" s="161">
        <f t="shared" si="37"/>
        <v>45802</v>
      </c>
      <c r="AM67" s="162">
        <f t="shared" si="38"/>
        <v>284.83062769999987</v>
      </c>
      <c r="AN67" s="155">
        <f t="shared" si="39"/>
        <v>30</v>
      </c>
      <c r="AO67" s="162">
        <f t="shared" si="47"/>
        <v>1.2197415700000001</v>
      </c>
      <c r="AP67" s="162">
        <f t="shared" si="40"/>
        <v>14.556816299999999</v>
      </c>
      <c r="AQ67" s="163">
        <f t="shared" si="48"/>
        <v>4.8621999999999999E-2</v>
      </c>
      <c r="AR67" s="164">
        <f t="shared" si="49"/>
        <v>45773</v>
      </c>
      <c r="AS67" s="165">
        <f>SUM(AP67:AP$312)</f>
        <v>299.38744399000007</v>
      </c>
      <c r="AT67" s="164">
        <f t="shared" si="53"/>
        <v>46047</v>
      </c>
      <c r="AU67" s="165">
        <f t="shared" si="41"/>
        <v>182.86478375999999</v>
      </c>
      <c r="AV67" s="165">
        <f t="shared" si="42"/>
        <v>116.52266023000007</v>
      </c>
      <c r="AW67" s="162">
        <f t="shared" si="43"/>
        <v>15.77655787</v>
      </c>
      <c r="AX67" s="160">
        <f t="shared" si="44"/>
        <v>55</v>
      </c>
      <c r="AY67" s="161">
        <f t="shared" si="34"/>
        <v>45833</v>
      </c>
      <c r="AZ67" s="161">
        <f t="shared" si="86"/>
        <v>45833</v>
      </c>
      <c r="BA67" s="1"/>
      <c r="BB67" s="155">
        <f t="shared" si="50"/>
        <v>55</v>
      </c>
      <c r="BC67" s="158">
        <f t="shared" si="45"/>
        <v>45802</v>
      </c>
      <c r="BD67" s="159">
        <v>4.8621999999999999E-2</v>
      </c>
      <c r="BE67" s="144"/>
      <c r="BF67" s="197">
        <f t="shared" si="46"/>
        <v>45802</v>
      </c>
      <c r="BG67" s="198">
        <f t="shared" si="51"/>
        <v>45802</v>
      </c>
      <c r="BH67" s="199">
        <f>VLOOKUP(BF67,[1]Plan1!$GF$177:$GH$300,3)</f>
        <v>7275.81</v>
      </c>
    </row>
    <row r="68" spans="1:194" ht="15" customHeight="1" x14ac:dyDescent="0.25">
      <c r="A68" s="105">
        <f t="shared" si="18"/>
        <v>44209</v>
      </c>
      <c r="B68" s="106">
        <f t="shared" si="1"/>
        <v>1018.9285705104296</v>
      </c>
      <c r="C68" s="2">
        <f t="shared" si="19"/>
        <v>999.96699810999996</v>
      </c>
      <c r="D68" s="2">
        <f t="shared" si="20"/>
        <v>168.65420346999986</v>
      </c>
      <c r="E68" s="106">
        <f t="shared" si="2"/>
        <v>831.31279464000011</v>
      </c>
      <c r="F68" s="21">
        <f t="shared" si="21"/>
        <v>5486.52</v>
      </c>
      <c r="G68" s="108">
        <f t="shared" si="22"/>
        <v>5560.59</v>
      </c>
      <c r="H68" s="109">
        <f t="shared" si="117"/>
        <v>44161</v>
      </c>
      <c r="I68" s="109">
        <f t="shared" si="59"/>
        <v>44191</v>
      </c>
      <c r="J68" s="110">
        <f t="shared" si="3"/>
        <v>1.3500360884495022E-2</v>
      </c>
      <c r="K68" s="117">
        <f t="shared" si="60"/>
        <v>44221</v>
      </c>
      <c r="L68" s="178">
        <f t="shared" si="25"/>
        <v>31</v>
      </c>
      <c r="M68" s="178">
        <f t="shared" si="131"/>
        <v>19</v>
      </c>
      <c r="N68" s="106">
        <f t="shared" si="4"/>
        <v>1.0082529200000001</v>
      </c>
      <c r="O68" s="111">
        <f t="shared" si="118"/>
        <v>1.00890013</v>
      </c>
      <c r="P68" s="111">
        <f t="shared" si="27"/>
        <v>1.0114115245596014</v>
      </c>
      <c r="Q68" s="106">
        <f t="shared" si="104"/>
        <v>1.0197586199999999</v>
      </c>
      <c r="R68" s="2">
        <v>1</v>
      </c>
      <c r="S68" s="106">
        <f t="shared" si="6"/>
        <v>999.96699810999996</v>
      </c>
      <c r="T68" s="106">
        <f t="shared" si="7"/>
        <v>0</v>
      </c>
      <c r="U68" s="106">
        <f t="shared" si="8"/>
        <v>16.425593610429758</v>
      </c>
      <c r="V68" s="106">
        <f t="shared" si="9"/>
        <v>1016.3925917204297</v>
      </c>
      <c r="W68" s="19">
        <f t="shared" si="58"/>
        <v>0</v>
      </c>
      <c r="X68" s="2">
        <f t="shared" si="11"/>
        <v>0</v>
      </c>
      <c r="Y68" s="4">
        <f t="shared" si="12"/>
        <v>0</v>
      </c>
      <c r="Z68" s="106">
        <f t="shared" si="13"/>
        <v>0</v>
      </c>
      <c r="AA68" s="114">
        <f t="shared" si="28"/>
        <v>0.05</v>
      </c>
      <c r="AB68" s="112">
        <f t="shared" si="14"/>
        <v>19</v>
      </c>
      <c r="AC68" s="178">
        <f t="shared" si="61"/>
        <v>31</v>
      </c>
      <c r="AD68" s="11">
        <f t="shared" si="29"/>
        <v>1.0024950779999999</v>
      </c>
      <c r="AE68" s="106">
        <f t="shared" si="15"/>
        <v>2.4949956499999999</v>
      </c>
      <c r="AF68" s="106">
        <f t="shared" si="16"/>
        <v>2.5359787900000001</v>
      </c>
      <c r="AG68" s="106">
        <f t="shared" si="17"/>
        <v>0</v>
      </c>
      <c r="AH68" s="115" t="str">
        <f t="shared" si="30"/>
        <v>J=</v>
      </c>
      <c r="AI68" s="116">
        <f t="shared" si="33"/>
        <v>44221</v>
      </c>
      <c r="AJ68" s="10"/>
      <c r="AK68" s="160">
        <f t="shared" si="36"/>
        <v>56</v>
      </c>
      <c r="AL68" s="161">
        <f t="shared" si="37"/>
        <v>45833</v>
      </c>
      <c r="AM68" s="162">
        <f t="shared" si="38"/>
        <v>270.21454403999985</v>
      </c>
      <c r="AN68" s="155">
        <f t="shared" si="39"/>
        <v>31</v>
      </c>
      <c r="AO68" s="162">
        <f t="shared" si="47"/>
        <v>1.1604352899999999</v>
      </c>
      <c r="AP68" s="162">
        <f t="shared" si="40"/>
        <v>14.616083659999999</v>
      </c>
      <c r="AQ68" s="163">
        <f t="shared" si="48"/>
        <v>5.1315E-2</v>
      </c>
      <c r="AR68" s="164">
        <f t="shared" si="49"/>
        <v>45803</v>
      </c>
      <c r="AS68" s="165">
        <f>SUM(AP68:AP$312)</f>
        <v>284.83062769000003</v>
      </c>
      <c r="AT68" s="164">
        <f t="shared" si="53"/>
        <v>46047</v>
      </c>
      <c r="AU68" s="165">
        <f t="shared" si="41"/>
        <v>182.86478375999999</v>
      </c>
      <c r="AV68" s="165">
        <f t="shared" si="42"/>
        <v>101.96584393000003</v>
      </c>
      <c r="AW68" s="162">
        <f t="shared" si="43"/>
        <v>15.77651895</v>
      </c>
      <c r="AX68" s="160">
        <f t="shared" si="44"/>
        <v>56</v>
      </c>
      <c r="AY68" s="161">
        <f t="shared" si="34"/>
        <v>45863</v>
      </c>
      <c r="AZ68" s="161">
        <f t="shared" si="86"/>
        <v>45863</v>
      </c>
      <c r="BA68" s="1"/>
      <c r="BB68" s="155">
        <f t="shared" si="50"/>
        <v>56</v>
      </c>
      <c r="BC68" s="158">
        <f t="shared" si="45"/>
        <v>45833</v>
      </c>
      <c r="BD68" s="159">
        <v>5.1315E-2</v>
      </c>
      <c r="BE68" s="144"/>
      <c r="BF68" s="197">
        <f t="shared" si="46"/>
        <v>45833</v>
      </c>
      <c r="BG68" s="198">
        <f t="shared" si="51"/>
        <v>45833</v>
      </c>
      <c r="BH68" s="199">
        <f>VLOOKUP(BF68,[1]Plan1!$GF$177:$GH$300,3)</f>
        <v>7275.81</v>
      </c>
    </row>
    <row r="69" spans="1:194" ht="15" customHeight="1" x14ac:dyDescent="0.25">
      <c r="A69" s="105">
        <f t="shared" si="18"/>
        <v>44210</v>
      </c>
      <c r="B69" s="106">
        <f t="shared" si="1"/>
        <v>1019.4299825948087</v>
      </c>
      <c r="C69" s="2">
        <f t="shared" si="19"/>
        <v>999.96699810999996</v>
      </c>
      <c r="D69" s="2">
        <f t="shared" si="20"/>
        <v>168.65420346999986</v>
      </c>
      <c r="E69" s="106">
        <f t="shared" si="2"/>
        <v>831.31279464000011</v>
      </c>
      <c r="F69" s="21">
        <f t="shared" si="21"/>
        <v>5486.52</v>
      </c>
      <c r="G69" s="108">
        <f t="shared" si="22"/>
        <v>5560.59</v>
      </c>
      <c r="H69" s="109">
        <f t="shared" si="117"/>
        <v>44161</v>
      </c>
      <c r="I69" s="109">
        <f t="shared" si="59"/>
        <v>44191</v>
      </c>
      <c r="J69" s="110">
        <f t="shared" si="3"/>
        <v>1.3500360884495022E-2</v>
      </c>
      <c r="K69" s="117">
        <f t="shared" si="60"/>
        <v>44221</v>
      </c>
      <c r="L69" s="178">
        <f t="shared" si="25"/>
        <v>31</v>
      </c>
      <c r="M69" s="178">
        <f t="shared" si="131"/>
        <v>20</v>
      </c>
      <c r="N69" s="106">
        <f t="shared" si="4"/>
        <v>1.00868917</v>
      </c>
      <c r="O69" s="111">
        <f t="shared" si="118"/>
        <v>1.00890013</v>
      </c>
      <c r="P69" s="111">
        <f t="shared" si="27"/>
        <v>1.0114115245596014</v>
      </c>
      <c r="Q69" s="106">
        <f t="shared" si="104"/>
        <v>1.02019985</v>
      </c>
      <c r="R69" s="2">
        <v>1</v>
      </c>
      <c r="S69" s="106">
        <f t="shared" si="6"/>
        <v>999.96699810999996</v>
      </c>
      <c r="T69" s="106">
        <f t="shared" si="7"/>
        <v>0</v>
      </c>
      <c r="U69" s="106">
        <f t="shared" si="8"/>
        <v>16.79239375480882</v>
      </c>
      <c r="V69" s="106">
        <f t="shared" si="9"/>
        <v>1016.7593918648088</v>
      </c>
      <c r="W69" s="19">
        <f t="shared" si="58"/>
        <v>0</v>
      </c>
      <c r="X69" s="2">
        <f t="shared" si="11"/>
        <v>0</v>
      </c>
      <c r="Y69" s="4">
        <f t="shared" si="12"/>
        <v>0</v>
      </c>
      <c r="Z69" s="106">
        <f t="shared" si="13"/>
        <v>0</v>
      </c>
      <c r="AA69" s="114">
        <f t="shared" si="28"/>
        <v>0.05</v>
      </c>
      <c r="AB69" s="112">
        <f t="shared" si="14"/>
        <v>20</v>
      </c>
      <c r="AC69" s="178">
        <f t="shared" si="61"/>
        <v>31</v>
      </c>
      <c r="AD69" s="11">
        <f t="shared" si="29"/>
        <v>1.002626571</v>
      </c>
      <c r="AE69" s="106">
        <f t="shared" si="15"/>
        <v>2.6264843099999999</v>
      </c>
      <c r="AF69" s="106">
        <f t="shared" si="16"/>
        <v>2.6705907299999998</v>
      </c>
      <c r="AG69" s="106">
        <f t="shared" si="17"/>
        <v>0</v>
      </c>
      <c r="AH69" s="115" t="str">
        <f t="shared" si="30"/>
        <v>J=</v>
      </c>
      <c r="AI69" s="116">
        <f t="shared" si="33"/>
        <v>44221</v>
      </c>
      <c r="AJ69" s="10"/>
      <c r="AK69" s="160">
        <f t="shared" si="36"/>
        <v>57</v>
      </c>
      <c r="AL69" s="161">
        <f t="shared" si="37"/>
        <v>45863</v>
      </c>
      <c r="AM69" s="162">
        <f t="shared" si="38"/>
        <v>255.53892193999985</v>
      </c>
      <c r="AN69" s="155">
        <f t="shared" si="39"/>
        <v>30</v>
      </c>
      <c r="AO69" s="162">
        <f t="shared" si="47"/>
        <v>1.1008875499999999</v>
      </c>
      <c r="AP69" s="162">
        <f t="shared" si="40"/>
        <v>14.6756221</v>
      </c>
      <c r="AQ69" s="163">
        <f t="shared" si="48"/>
        <v>5.4310999999999998E-2</v>
      </c>
      <c r="AR69" s="164">
        <f t="shared" si="49"/>
        <v>45834</v>
      </c>
      <c r="AS69" s="165">
        <f>SUM(AP69:AP$312)</f>
        <v>270.21454403000007</v>
      </c>
      <c r="AT69" s="164">
        <f t="shared" si="53"/>
        <v>46047</v>
      </c>
      <c r="AU69" s="165">
        <f t="shared" si="41"/>
        <v>182.86478375999999</v>
      </c>
      <c r="AV69" s="165">
        <f t="shared" si="42"/>
        <v>87.349760270000075</v>
      </c>
      <c r="AW69" s="162">
        <f t="shared" si="43"/>
        <v>15.776509649999999</v>
      </c>
      <c r="AX69" s="160">
        <f t="shared" si="44"/>
        <v>57</v>
      </c>
      <c r="AY69" s="161">
        <f t="shared" si="34"/>
        <v>45894</v>
      </c>
      <c r="AZ69" s="161">
        <f t="shared" si="86"/>
        <v>45894</v>
      </c>
      <c r="BA69" s="1"/>
      <c r="BB69" s="155">
        <f t="shared" si="50"/>
        <v>57</v>
      </c>
      <c r="BC69" s="158">
        <f t="shared" si="45"/>
        <v>45863</v>
      </c>
      <c r="BD69" s="159">
        <v>5.4310999999999998E-2</v>
      </c>
      <c r="BE69" s="144"/>
      <c r="BF69" s="197">
        <f t="shared" si="46"/>
        <v>45863</v>
      </c>
      <c r="BG69" s="198">
        <f t="shared" si="51"/>
        <v>45863</v>
      </c>
      <c r="BH69" s="199">
        <f>VLOOKUP(BF69,[1]Plan1!$GF$177:$GH$300,3)</f>
        <v>7275.81</v>
      </c>
    </row>
    <row r="70" spans="1:194" ht="15" customHeight="1" x14ac:dyDescent="0.25">
      <c r="A70" s="105">
        <f t="shared" si="18"/>
        <v>44211</v>
      </c>
      <c r="B70" s="106">
        <f t="shared" si="1"/>
        <v>1019.931657465491</v>
      </c>
      <c r="C70" s="2">
        <f t="shared" si="19"/>
        <v>999.96699810999996</v>
      </c>
      <c r="D70" s="2">
        <f t="shared" si="20"/>
        <v>168.65420346999986</v>
      </c>
      <c r="E70" s="106">
        <f t="shared" si="2"/>
        <v>831.31279464000011</v>
      </c>
      <c r="F70" s="21">
        <f t="shared" si="21"/>
        <v>5486.52</v>
      </c>
      <c r="G70" s="108">
        <f t="shared" si="22"/>
        <v>5560.59</v>
      </c>
      <c r="H70" s="109">
        <f t="shared" si="117"/>
        <v>44161</v>
      </c>
      <c r="I70" s="109">
        <f t="shared" si="59"/>
        <v>44191</v>
      </c>
      <c r="J70" s="110">
        <f t="shared" si="3"/>
        <v>1.3500360884495022E-2</v>
      </c>
      <c r="K70" s="117">
        <f t="shared" si="60"/>
        <v>44221</v>
      </c>
      <c r="L70" s="178">
        <f t="shared" si="25"/>
        <v>31</v>
      </c>
      <c r="M70" s="178">
        <f t="shared" si="131"/>
        <v>21</v>
      </c>
      <c r="N70" s="106">
        <f t="shared" si="4"/>
        <v>1.0091256</v>
      </c>
      <c r="O70" s="111">
        <f t="shared" si="118"/>
        <v>1.00890013</v>
      </c>
      <c r="P70" s="111">
        <f t="shared" si="27"/>
        <v>1.0114115245596014</v>
      </c>
      <c r="Q70" s="106">
        <f t="shared" si="104"/>
        <v>1.0206412600000001</v>
      </c>
      <c r="R70" s="2">
        <v>1</v>
      </c>
      <c r="S70" s="106">
        <f t="shared" si="6"/>
        <v>999.96699810999996</v>
      </c>
      <c r="T70" s="106">
        <f t="shared" si="7"/>
        <v>0</v>
      </c>
      <c r="U70" s="106">
        <f t="shared" si="8"/>
        <v>17.159343535490937</v>
      </c>
      <c r="V70" s="106">
        <f t="shared" si="9"/>
        <v>1017.1263416454909</v>
      </c>
      <c r="W70" s="19">
        <f t="shared" si="58"/>
        <v>0</v>
      </c>
      <c r="X70" s="2">
        <f t="shared" si="11"/>
        <v>0</v>
      </c>
      <c r="Y70" s="4">
        <f t="shared" si="12"/>
        <v>0</v>
      </c>
      <c r="Z70" s="106">
        <f t="shared" si="13"/>
        <v>0</v>
      </c>
      <c r="AA70" s="114">
        <f t="shared" si="28"/>
        <v>0.05</v>
      </c>
      <c r="AB70" s="112">
        <f t="shared" si="14"/>
        <v>21</v>
      </c>
      <c r="AC70" s="178">
        <f t="shared" si="61"/>
        <v>31</v>
      </c>
      <c r="AD70" s="11">
        <f t="shared" si="29"/>
        <v>1.00275808</v>
      </c>
      <c r="AE70" s="106">
        <f t="shared" si="15"/>
        <v>2.75798897</v>
      </c>
      <c r="AF70" s="106">
        <f t="shared" si="16"/>
        <v>2.8053158200000001</v>
      </c>
      <c r="AG70" s="106">
        <f t="shared" si="17"/>
        <v>0</v>
      </c>
      <c r="AH70" s="115" t="str">
        <f t="shared" si="30"/>
        <v>J=</v>
      </c>
      <c r="AI70" s="116">
        <f t="shared" si="33"/>
        <v>44221</v>
      </c>
      <c r="AJ70" s="10"/>
      <c r="AK70" s="160">
        <f t="shared" si="36"/>
        <v>58</v>
      </c>
      <c r="AL70" s="161">
        <f t="shared" si="37"/>
        <v>45894</v>
      </c>
      <c r="AM70" s="162">
        <f t="shared" si="38"/>
        <v>240.80352554999985</v>
      </c>
      <c r="AN70" s="155">
        <f t="shared" si="39"/>
        <v>31</v>
      </c>
      <c r="AO70" s="162">
        <f t="shared" si="47"/>
        <v>1.04109725</v>
      </c>
      <c r="AP70" s="162">
        <f t="shared" si="40"/>
        <v>14.73539639</v>
      </c>
      <c r="AQ70" s="163">
        <f t="shared" si="48"/>
        <v>5.7664E-2</v>
      </c>
      <c r="AR70" s="164">
        <f t="shared" si="49"/>
        <v>45864</v>
      </c>
      <c r="AS70" s="165">
        <f>SUM(AP70:AP$312)</f>
        <v>255.53892193000001</v>
      </c>
      <c r="AT70" s="164">
        <f t="shared" si="53"/>
        <v>46047</v>
      </c>
      <c r="AU70" s="165">
        <f t="shared" si="41"/>
        <v>182.86478375999999</v>
      </c>
      <c r="AV70" s="165">
        <f t="shared" si="42"/>
        <v>72.67413817000002</v>
      </c>
      <c r="AW70" s="162">
        <f t="shared" si="43"/>
        <v>15.77649364</v>
      </c>
      <c r="AX70" s="160">
        <f t="shared" si="44"/>
        <v>58</v>
      </c>
      <c r="AY70" s="161">
        <f t="shared" si="34"/>
        <v>45925</v>
      </c>
      <c r="AZ70" s="161">
        <f t="shared" si="86"/>
        <v>45925</v>
      </c>
      <c r="BA70" s="1"/>
      <c r="BB70" s="155">
        <f t="shared" si="50"/>
        <v>58</v>
      </c>
      <c r="BC70" s="158">
        <f t="shared" si="45"/>
        <v>45894</v>
      </c>
      <c r="BD70" s="159">
        <v>5.7664E-2</v>
      </c>
      <c r="BE70" s="144"/>
      <c r="BF70" s="197">
        <f t="shared" si="46"/>
        <v>45894</v>
      </c>
      <c r="BG70" s="198">
        <f t="shared" si="51"/>
        <v>45894</v>
      </c>
      <c r="BH70" s="199">
        <f>VLOOKUP(BF70,[1]Plan1!$GF$177:$GH$300,3)</f>
        <v>7275.81</v>
      </c>
    </row>
    <row r="71" spans="1:194" ht="15" customHeight="1" x14ac:dyDescent="0.25">
      <c r="A71" s="105">
        <f t="shared" si="18"/>
        <v>44212</v>
      </c>
      <c r="B71" s="106">
        <f t="shared" si="1"/>
        <v>1020.4336138987319</v>
      </c>
      <c r="C71" s="2">
        <f t="shared" si="19"/>
        <v>999.96699810999996</v>
      </c>
      <c r="D71" s="2">
        <f t="shared" si="20"/>
        <v>168.65420346999986</v>
      </c>
      <c r="E71" s="106">
        <f t="shared" si="2"/>
        <v>831.31279464000011</v>
      </c>
      <c r="F71" s="21">
        <f t="shared" si="21"/>
        <v>5486.52</v>
      </c>
      <c r="G71" s="108">
        <f t="shared" si="22"/>
        <v>5560.59</v>
      </c>
      <c r="H71" s="109">
        <f t="shared" si="117"/>
        <v>44161</v>
      </c>
      <c r="I71" s="109">
        <f t="shared" si="59"/>
        <v>44191</v>
      </c>
      <c r="J71" s="110">
        <f t="shared" si="3"/>
        <v>1.3500360884495022E-2</v>
      </c>
      <c r="K71" s="117">
        <f t="shared" si="60"/>
        <v>44221</v>
      </c>
      <c r="L71" s="178">
        <f t="shared" si="25"/>
        <v>31</v>
      </c>
      <c r="M71" s="178">
        <f t="shared" si="131"/>
        <v>22</v>
      </c>
      <c r="N71" s="106">
        <f t="shared" si="4"/>
        <v>1.00956223</v>
      </c>
      <c r="O71" s="111">
        <f t="shared" si="118"/>
        <v>1.00890013</v>
      </c>
      <c r="P71" s="111">
        <f t="shared" si="27"/>
        <v>1.0114115245596014</v>
      </c>
      <c r="Q71" s="106">
        <f t="shared" si="104"/>
        <v>1.0210828700000001</v>
      </c>
      <c r="R71" s="2">
        <v>1</v>
      </c>
      <c r="S71" s="106">
        <f t="shared" si="6"/>
        <v>999.96699810999996</v>
      </c>
      <c r="T71" s="106">
        <f t="shared" si="7"/>
        <v>0</v>
      </c>
      <c r="U71" s="106">
        <f t="shared" si="8"/>
        <v>17.526459578731892</v>
      </c>
      <c r="V71" s="106">
        <f t="shared" si="9"/>
        <v>1017.4934576887318</v>
      </c>
      <c r="W71" s="19">
        <f t="shared" si="58"/>
        <v>0</v>
      </c>
      <c r="X71" s="2">
        <f t="shared" si="11"/>
        <v>0</v>
      </c>
      <c r="Y71" s="4">
        <f t="shared" si="12"/>
        <v>0</v>
      </c>
      <c r="Z71" s="106">
        <f t="shared" si="13"/>
        <v>0</v>
      </c>
      <c r="AA71" s="114">
        <f t="shared" si="28"/>
        <v>0.05</v>
      </c>
      <c r="AB71" s="112">
        <f t="shared" si="14"/>
        <v>22</v>
      </c>
      <c r="AC71" s="178">
        <f t="shared" si="61"/>
        <v>31</v>
      </c>
      <c r="AD71" s="11">
        <f t="shared" si="29"/>
        <v>1.002889607</v>
      </c>
      <c r="AE71" s="106">
        <f t="shared" si="15"/>
        <v>2.8895116299999999</v>
      </c>
      <c r="AF71" s="106">
        <f t="shared" si="16"/>
        <v>2.94015621</v>
      </c>
      <c r="AG71" s="106">
        <f t="shared" si="17"/>
        <v>0</v>
      </c>
      <c r="AH71" s="115" t="str">
        <f t="shared" si="30"/>
        <v>J=</v>
      </c>
      <c r="AI71" s="116">
        <f t="shared" si="33"/>
        <v>44221</v>
      </c>
      <c r="AJ71" s="14"/>
      <c r="AK71" s="160">
        <f t="shared" si="36"/>
        <v>59</v>
      </c>
      <c r="AL71" s="161">
        <f t="shared" si="37"/>
        <v>45925</v>
      </c>
      <c r="AM71" s="162">
        <f t="shared" si="38"/>
        <v>226.00807533999983</v>
      </c>
      <c r="AN71" s="155">
        <f t="shared" si="39"/>
        <v>31</v>
      </c>
      <c r="AO71" s="162">
        <f t="shared" si="47"/>
        <v>0.98106342000000002</v>
      </c>
      <c r="AP71" s="162">
        <f t="shared" si="40"/>
        <v>14.79545021</v>
      </c>
      <c r="AQ71" s="163">
        <f t="shared" si="48"/>
        <v>6.1441999999999997E-2</v>
      </c>
      <c r="AR71" s="164">
        <f t="shared" si="49"/>
        <v>45895</v>
      </c>
      <c r="AS71" s="165">
        <f>SUM(AP71:AP$312)</f>
        <v>240.80352554000001</v>
      </c>
      <c r="AT71" s="164">
        <f t="shared" si="53"/>
        <v>46047</v>
      </c>
      <c r="AU71" s="165">
        <f t="shared" si="41"/>
        <v>182.86478375999999</v>
      </c>
      <c r="AV71" s="165">
        <f t="shared" si="42"/>
        <v>57.938741780000015</v>
      </c>
      <c r="AW71" s="162">
        <f t="shared" si="43"/>
        <v>15.77651363</v>
      </c>
      <c r="AX71" s="160">
        <f t="shared" si="44"/>
        <v>59</v>
      </c>
      <c r="AY71" s="161">
        <f t="shared" si="34"/>
        <v>45955</v>
      </c>
      <c r="AZ71" s="161">
        <f t="shared" si="86"/>
        <v>45957</v>
      </c>
      <c r="BA71" s="18"/>
      <c r="BB71" s="155">
        <f t="shared" si="50"/>
        <v>59</v>
      </c>
      <c r="BC71" s="158">
        <f t="shared" si="45"/>
        <v>45925</v>
      </c>
      <c r="BD71" s="159">
        <v>6.1441999999999997E-2</v>
      </c>
      <c r="BE71" s="144"/>
      <c r="BF71" s="197">
        <f t="shared" si="46"/>
        <v>45925</v>
      </c>
      <c r="BG71" s="198">
        <f t="shared" si="51"/>
        <v>45925</v>
      </c>
      <c r="BH71" s="199">
        <f>VLOOKUP(BF71,[1]Plan1!$GF$177:$GH$300,3)</f>
        <v>7275.81</v>
      </c>
      <c r="BI71" s="18"/>
      <c r="BJ71" s="18"/>
      <c r="BK71" s="18"/>
      <c r="BL71" s="18"/>
      <c r="BM71" s="18"/>
      <c r="BN71" s="18"/>
      <c r="BO71" s="18"/>
      <c r="BP71" s="18"/>
      <c r="BQ71" s="18"/>
      <c r="BR71" s="18"/>
      <c r="BS71" s="18"/>
      <c r="BT71" s="18"/>
      <c r="BU71" s="18"/>
      <c r="BV71" s="18"/>
      <c r="BW71" s="18"/>
      <c r="BX71" s="18"/>
      <c r="BY71" s="18"/>
      <c r="BZ71" s="18"/>
      <c r="CA71" s="18"/>
      <c r="CB71" s="18"/>
      <c r="CC71" s="18"/>
      <c r="CD71" s="18"/>
      <c r="CE71" s="18"/>
      <c r="CF71" s="18"/>
      <c r="CG71" s="18"/>
      <c r="CH71" s="18"/>
      <c r="CI71" s="18"/>
      <c r="CJ71" s="18"/>
      <c r="CK71" s="18"/>
      <c r="CL71" s="18"/>
      <c r="CM71" s="18"/>
      <c r="CN71" s="18"/>
      <c r="CO71" s="18"/>
      <c r="CP71" s="18"/>
      <c r="CQ71" s="18"/>
      <c r="CR71" s="18"/>
      <c r="CS71" s="18"/>
      <c r="CT71" s="18"/>
      <c r="CU71" s="18"/>
      <c r="CV71" s="18"/>
      <c r="CW71" s="18"/>
      <c r="CX71" s="18"/>
      <c r="CY71" s="18"/>
      <c r="CZ71" s="18"/>
      <c r="DA71" s="18"/>
      <c r="DB71" s="18"/>
      <c r="DC71" s="18"/>
      <c r="DD71" s="18"/>
      <c r="DE71" s="18"/>
      <c r="DF71" s="18"/>
      <c r="DG71" s="18"/>
      <c r="DH71" s="18"/>
      <c r="DI71" s="18"/>
      <c r="DJ71" s="18"/>
      <c r="DK71" s="18"/>
      <c r="DL71" s="18"/>
      <c r="DM71" s="18"/>
      <c r="DN71" s="18"/>
      <c r="DO71" s="18"/>
      <c r="DP71" s="18"/>
      <c r="DQ71" s="18"/>
      <c r="DR71" s="18"/>
      <c r="DS71" s="18"/>
      <c r="DT71" s="18"/>
      <c r="DU71" s="18"/>
      <c r="DV71" s="18"/>
      <c r="DW71" s="18"/>
      <c r="DX71" s="18"/>
      <c r="DY71" s="18"/>
      <c r="DZ71" s="18"/>
      <c r="EA71" s="18"/>
      <c r="EB71" s="18"/>
      <c r="EC71" s="18"/>
      <c r="ED71" s="18"/>
      <c r="EE71" s="18"/>
      <c r="EF71" s="18"/>
      <c r="EG71" s="18"/>
      <c r="EH71" s="18"/>
      <c r="EI71" s="18"/>
      <c r="EJ71" s="18"/>
      <c r="EK71" s="18"/>
      <c r="EL71" s="18"/>
      <c r="EM71" s="18"/>
      <c r="EN71" s="18"/>
      <c r="EO71" s="18"/>
      <c r="EP71" s="18"/>
      <c r="EQ71" s="18"/>
      <c r="ER71" s="18"/>
      <c r="ES71" s="18"/>
      <c r="ET71" s="18"/>
      <c r="EU71" s="18"/>
      <c r="EV71" s="18"/>
      <c r="EW71" s="18"/>
      <c r="EX71" s="18"/>
      <c r="EY71" s="18"/>
      <c r="EZ71" s="18"/>
      <c r="FA71" s="18"/>
      <c r="FB71" s="18"/>
      <c r="FC71" s="18"/>
      <c r="FD71" s="18"/>
      <c r="FE71" s="18"/>
      <c r="FF71" s="18"/>
      <c r="FG71" s="18"/>
      <c r="FH71" s="18"/>
      <c r="FI71" s="18"/>
      <c r="FJ71" s="18"/>
      <c r="FK71" s="18"/>
      <c r="FL71" s="18"/>
      <c r="FM71" s="18"/>
      <c r="FN71" s="18"/>
      <c r="FO71" s="18"/>
      <c r="FP71" s="18"/>
      <c r="FQ71" s="18"/>
      <c r="FR71" s="18"/>
      <c r="FS71" s="18"/>
      <c r="FT71" s="18"/>
      <c r="FU71" s="18"/>
      <c r="FV71" s="18"/>
      <c r="FW71" s="18"/>
      <c r="FX71" s="18"/>
      <c r="FY71" s="18"/>
      <c r="FZ71" s="18"/>
      <c r="GA71" s="18"/>
      <c r="GB71" s="18"/>
      <c r="GC71" s="18"/>
      <c r="GD71" s="18"/>
      <c r="GE71" s="18"/>
      <c r="GF71" s="18"/>
      <c r="GG71" s="18"/>
      <c r="GH71" s="18"/>
      <c r="GI71" s="18"/>
      <c r="GJ71" s="18"/>
      <c r="GK71" s="18"/>
      <c r="GL71" s="18"/>
    </row>
    <row r="72" spans="1:194" ht="15" customHeight="1" x14ac:dyDescent="0.25">
      <c r="A72" s="105">
        <f t="shared" si="18"/>
        <v>44213</v>
      </c>
      <c r="B72" s="106">
        <f t="shared" si="1"/>
        <v>1020.9358343082758</v>
      </c>
      <c r="C72" s="2">
        <f t="shared" si="19"/>
        <v>999.96699810999996</v>
      </c>
      <c r="D72" s="2">
        <f t="shared" si="20"/>
        <v>168.65420346999986</v>
      </c>
      <c r="E72" s="106">
        <f t="shared" si="2"/>
        <v>831.31279464000011</v>
      </c>
      <c r="F72" s="21">
        <f t="shared" si="21"/>
        <v>5486.52</v>
      </c>
      <c r="G72" s="108">
        <f t="shared" si="22"/>
        <v>5560.59</v>
      </c>
      <c r="H72" s="109">
        <f t="shared" si="117"/>
        <v>44161</v>
      </c>
      <c r="I72" s="109">
        <f t="shared" si="59"/>
        <v>44191</v>
      </c>
      <c r="J72" s="110">
        <f t="shared" si="3"/>
        <v>1.3500360884495022E-2</v>
      </c>
      <c r="K72" s="117">
        <f t="shared" si="60"/>
        <v>44221</v>
      </c>
      <c r="L72" s="178">
        <f t="shared" si="25"/>
        <v>31</v>
      </c>
      <c r="M72" s="178">
        <f t="shared" si="131"/>
        <v>23</v>
      </c>
      <c r="N72" s="106">
        <f t="shared" si="4"/>
        <v>1.0099990400000001</v>
      </c>
      <c r="O72" s="111">
        <f t="shared" si="118"/>
        <v>1.00890013</v>
      </c>
      <c r="P72" s="111">
        <f t="shared" si="27"/>
        <v>1.0114115245596014</v>
      </c>
      <c r="Q72" s="106">
        <f t="shared" si="104"/>
        <v>1.0215246600000001</v>
      </c>
      <c r="R72" s="2">
        <v>1</v>
      </c>
      <c r="S72" s="106">
        <f t="shared" si="6"/>
        <v>999.96699810999996</v>
      </c>
      <c r="T72" s="106">
        <f t="shared" si="7"/>
        <v>0</v>
      </c>
      <c r="U72" s="106">
        <f t="shared" si="8"/>
        <v>17.893725258275893</v>
      </c>
      <c r="V72" s="106">
        <f t="shared" si="9"/>
        <v>1017.8607233682759</v>
      </c>
      <c r="W72" s="19">
        <f t="shared" si="58"/>
        <v>0</v>
      </c>
      <c r="X72" s="2">
        <f t="shared" si="11"/>
        <v>0</v>
      </c>
      <c r="Y72" s="4">
        <f t="shared" si="12"/>
        <v>0</v>
      </c>
      <c r="Z72" s="106">
        <f t="shared" si="13"/>
        <v>0</v>
      </c>
      <c r="AA72" s="114">
        <f t="shared" si="28"/>
        <v>0.05</v>
      </c>
      <c r="AB72" s="112">
        <f t="shared" si="14"/>
        <v>23</v>
      </c>
      <c r="AC72" s="178">
        <f t="shared" si="61"/>
        <v>31</v>
      </c>
      <c r="AD72" s="11">
        <f t="shared" si="29"/>
        <v>1.003021151</v>
      </c>
      <c r="AE72" s="106">
        <f t="shared" si="15"/>
        <v>3.0210512899999999</v>
      </c>
      <c r="AF72" s="106">
        <f t="shared" si="16"/>
        <v>3.0751109400000001</v>
      </c>
      <c r="AG72" s="106">
        <f t="shared" si="17"/>
        <v>0</v>
      </c>
      <c r="AH72" s="115" t="str">
        <f t="shared" si="30"/>
        <v>J=</v>
      </c>
      <c r="AI72" s="116">
        <f t="shared" si="33"/>
        <v>44221</v>
      </c>
      <c r="AJ72" s="10"/>
      <c r="AK72" s="160">
        <f t="shared" si="36"/>
        <v>60</v>
      </c>
      <c r="AL72" s="161">
        <f t="shared" si="37"/>
        <v>45955</v>
      </c>
      <c r="AM72" s="162">
        <f t="shared" si="38"/>
        <v>211.15233853999985</v>
      </c>
      <c r="AN72" s="155">
        <f t="shared" si="39"/>
        <v>30</v>
      </c>
      <c r="AO72" s="162">
        <f t="shared" si="47"/>
        <v>0.92078492000000001</v>
      </c>
      <c r="AP72" s="162">
        <f t="shared" si="40"/>
        <v>14.855736800000001</v>
      </c>
      <c r="AQ72" s="163">
        <f t="shared" si="48"/>
        <v>6.5730999999999998E-2</v>
      </c>
      <c r="AR72" s="164">
        <f t="shared" si="49"/>
        <v>45926</v>
      </c>
      <c r="AS72" s="165">
        <f>SUM(AP72:AP$312)</f>
        <v>226.00807533000003</v>
      </c>
      <c r="AT72" s="164">
        <f t="shared" si="53"/>
        <v>46047</v>
      </c>
      <c r="AU72" s="165">
        <f t="shared" si="41"/>
        <v>182.86478375999999</v>
      </c>
      <c r="AV72" s="165">
        <f t="shared" si="42"/>
        <v>43.143291570000031</v>
      </c>
      <c r="AW72" s="162">
        <f t="shared" si="43"/>
        <v>15.776521720000002</v>
      </c>
      <c r="AX72" s="160">
        <f t="shared" si="44"/>
        <v>60</v>
      </c>
      <c r="AY72" s="161">
        <f t="shared" si="34"/>
        <v>45986</v>
      </c>
      <c r="AZ72" s="161">
        <f t="shared" si="86"/>
        <v>45986</v>
      </c>
      <c r="BA72" s="18"/>
      <c r="BB72" s="155">
        <f t="shared" si="50"/>
        <v>60</v>
      </c>
      <c r="BC72" s="158">
        <f t="shared" si="45"/>
        <v>45955</v>
      </c>
      <c r="BD72" s="159">
        <v>6.5730999999999998E-2</v>
      </c>
      <c r="BE72" s="144"/>
      <c r="BF72" s="197">
        <f t="shared" si="46"/>
        <v>45955</v>
      </c>
      <c r="BG72" s="198">
        <f t="shared" si="51"/>
        <v>45955</v>
      </c>
      <c r="BH72" s="199">
        <f>VLOOKUP(BF72,[1]Plan1!$GF$177:$GH$300,3)</f>
        <v>7275.81</v>
      </c>
    </row>
    <row r="73" spans="1:194" ht="15" customHeight="1" x14ac:dyDescent="0.25">
      <c r="A73" s="105">
        <f t="shared" si="18"/>
        <v>44214</v>
      </c>
      <c r="B73" s="106">
        <f t="shared" si="1"/>
        <v>1021.4383354303787</v>
      </c>
      <c r="C73" s="2">
        <f t="shared" si="19"/>
        <v>999.96699810999996</v>
      </c>
      <c r="D73" s="2">
        <f t="shared" si="20"/>
        <v>168.65420346999986</v>
      </c>
      <c r="E73" s="106">
        <f t="shared" si="2"/>
        <v>831.31279464000011</v>
      </c>
      <c r="F73" s="21">
        <f t="shared" si="21"/>
        <v>5486.52</v>
      </c>
      <c r="G73" s="108">
        <f t="shared" si="22"/>
        <v>5560.59</v>
      </c>
      <c r="H73" s="109">
        <f t="shared" si="117"/>
        <v>44161</v>
      </c>
      <c r="I73" s="109">
        <f t="shared" si="59"/>
        <v>44191</v>
      </c>
      <c r="J73" s="110">
        <f t="shared" si="3"/>
        <v>1.3500360884495022E-2</v>
      </c>
      <c r="K73" s="117">
        <f t="shared" si="60"/>
        <v>44221</v>
      </c>
      <c r="L73" s="178">
        <f t="shared" si="25"/>
        <v>31</v>
      </c>
      <c r="M73" s="178">
        <f t="shared" si="131"/>
        <v>24</v>
      </c>
      <c r="N73" s="106">
        <f t="shared" si="4"/>
        <v>1.0104360400000001</v>
      </c>
      <c r="O73" s="111">
        <f t="shared" si="118"/>
        <v>1.00890013</v>
      </c>
      <c r="P73" s="111">
        <f t="shared" si="27"/>
        <v>1.0114115245596014</v>
      </c>
      <c r="Q73" s="106">
        <f t="shared" si="104"/>
        <v>1.02196665</v>
      </c>
      <c r="R73" s="2">
        <v>1</v>
      </c>
      <c r="S73" s="106">
        <f t="shared" si="6"/>
        <v>999.96699810999996</v>
      </c>
      <c r="T73" s="106">
        <f t="shared" si="7"/>
        <v>0</v>
      </c>
      <c r="U73" s="106">
        <f t="shared" si="8"/>
        <v>18.26115720037874</v>
      </c>
      <c r="V73" s="106">
        <f t="shared" si="9"/>
        <v>1018.2281553103787</v>
      </c>
      <c r="W73" s="19">
        <f t="shared" si="58"/>
        <v>0</v>
      </c>
      <c r="X73" s="2">
        <f t="shared" si="11"/>
        <v>0</v>
      </c>
      <c r="Y73" s="4">
        <f t="shared" si="12"/>
        <v>0</v>
      </c>
      <c r="Z73" s="106">
        <f t="shared" si="13"/>
        <v>0</v>
      </c>
      <c r="AA73" s="114">
        <f t="shared" si="28"/>
        <v>0.05</v>
      </c>
      <c r="AB73" s="112">
        <f t="shared" si="14"/>
        <v>24</v>
      </c>
      <c r="AC73" s="178">
        <f t="shared" si="61"/>
        <v>31</v>
      </c>
      <c r="AD73" s="11">
        <f t="shared" si="29"/>
        <v>1.0031527119999999</v>
      </c>
      <c r="AE73" s="106">
        <f t="shared" si="15"/>
        <v>3.1526079500000002</v>
      </c>
      <c r="AF73" s="106">
        <f t="shared" si="16"/>
        <v>3.21018012</v>
      </c>
      <c r="AG73" s="106">
        <f t="shared" si="17"/>
        <v>0</v>
      </c>
      <c r="AH73" s="115" t="str">
        <f t="shared" si="30"/>
        <v>J=</v>
      </c>
      <c r="AI73" s="116">
        <f t="shared" si="33"/>
        <v>44221</v>
      </c>
      <c r="AJ73" s="10"/>
      <c r="AK73" s="160">
        <f t="shared" si="36"/>
        <v>61</v>
      </c>
      <c r="AL73" s="161">
        <f t="shared" ref="AL73" si="132">AP381</f>
        <v>45986</v>
      </c>
      <c r="AM73" s="162">
        <f t="shared" ref="AM73" si="133">(AM72-AP73)</f>
        <v>197.83538285999984</v>
      </c>
      <c r="AN73" s="155">
        <f t="shared" ref="AN73" si="134">AL73-AL72</f>
        <v>31</v>
      </c>
      <c r="AO73" s="162">
        <f t="shared" ref="AO73" si="135">TRUNC(AM72*(ROUND((1+AO$9)^(30/360),9)-1),8)</f>
        <v>0.86026080999999999</v>
      </c>
      <c r="AP73" s="162">
        <f t="shared" ref="AP73" si="136">TRUNC((AM72*AQ73),8)</f>
        <v>13.31695568</v>
      </c>
      <c r="AQ73" s="163">
        <f t="shared" ref="AQ73" si="137">BD73</f>
        <v>6.3067999999999999E-2</v>
      </c>
      <c r="AR73" s="164">
        <f t="shared" ref="AR73" si="138">(AL72+1)</f>
        <v>45956</v>
      </c>
      <c r="AS73" s="165">
        <f>SUM(AP73:AP$312)</f>
        <v>211.15233853000001</v>
      </c>
      <c r="AT73" s="164">
        <f t="shared" ref="AT73" si="139">IF(MONTH(AL72)=AT$9,EDATE(AT72,12),AT72)</f>
        <v>46047</v>
      </c>
      <c r="AU73" s="165">
        <f t="shared" ref="AU73" si="140">IF(AL73&gt;AT$7,0,VLOOKUP(AT73,AL$13:AS$312,8))</f>
        <v>182.86478375999999</v>
      </c>
      <c r="AV73" s="165">
        <f t="shared" ref="AV73" si="141">AS73-AU73</f>
        <v>28.287554770000014</v>
      </c>
      <c r="AW73" s="162">
        <f t="shared" ref="AW73" si="142">(AO73+AP73)</f>
        <v>14.177216489999999</v>
      </c>
      <c r="AX73" s="160">
        <f t="shared" si="44"/>
        <v>61</v>
      </c>
      <c r="AY73" s="161">
        <f t="shared" ref="AY73" si="143">AL74</f>
        <v>46016</v>
      </c>
      <c r="AZ73" s="161">
        <f t="shared" si="86"/>
        <v>46017</v>
      </c>
      <c r="BA73" s="1"/>
      <c r="BB73" s="155">
        <f t="shared" si="50"/>
        <v>61</v>
      </c>
      <c r="BC73" s="158">
        <f t="shared" si="45"/>
        <v>45986</v>
      </c>
      <c r="BD73" s="159">
        <v>6.3067999999999999E-2</v>
      </c>
      <c r="BE73" s="144"/>
      <c r="BF73" s="197">
        <f t="shared" si="46"/>
        <v>45986</v>
      </c>
      <c r="BG73" s="198">
        <f t="shared" si="51"/>
        <v>45986</v>
      </c>
      <c r="BH73" s="199">
        <f>VLOOKUP(BF73,[1]Plan1!$GF$177:$GH$300,3)</f>
        <v>7275.81</v>
      </c>
    </row>
    <row r="74" spans="1:194" ht="15" customHeight="1" x14ac:dyDescent="0.25">
      <c r="A74" s="105">
        <f t="shared" si="18"/>
        <v>44215</v>
      </c>
      <c r="B74" s="106">
        <f t="shared" ref="B74:B137" si="144">(V74+AF74)</f>
        <v>1021.9411090219127</v>
      </c>
      <c r="C74" s="2">
        <f t="shared" si="19"/>
        <v>999.96699810999996</v>
      </c>
      <c r="D74" s="2">
        <f t="shared" si="20"/>
        <v>168.65420346999986</v>
      </c>
      <c r="E74" s="106">
        <f t="shared" ref="E74:E137" si="145">(C74-D74)</f>
        <v>831.31279464000011</v>
      </c>
      <c r="F74" s="21">
        <f t="shared" si="21"/>
        <v>5486.52</v>
      </c>
      <c r="G74" s="108">
        <f t="shared" si="22"/>
        <v>5560.59</v>
      </c>
      <c r="H74" s="109">
        <f t="shared" si="117"/>
        <v>44161</v>
      </c>
      <c r="I74" s="109">
        <f t="shared" si="59"/>
        <v>44191</v>
      </c>
      <c r="J74" s="110">
        <f t="shared" ref="J74:J137" si="146">(G74/F74)-1</f>
        <v>1.3500360884495022E-2</v>
      </c>
      <c r="K74" s="117">
        <f t="shared" si="60"/>
        <v>44221</v>
      </c>
      <c r="L74" s="178">
        <f t="shared" si="25"/>
        <v>31</v>
      </c>
      <c r="M74" s="178">
        <f t="shared" si="131"/>
        <v>25</v>
      </c>
      <c r="N74" s="106">
        <f t="shared" ref="N74:N137" si="147">TRUNC((G74/F74)^TRUNC((M74/L74),9),8)</f>
        <v>1.0108732300000001</v>
      </c>
      <c r="O74" s="111">
        <f t="shared" si="118"/>
        <v>1.00890013</v>
      </c>
      <c r="P74" s="111">
        <f t="shared" si="27"/>
        <v>1.0114115245596014</v>
      </c>
      <c r="Q74" s="106">
        <f t="shared" si="104"/>
        <v>1.02240883</v>
      </c>
      <c r="R74" s="2">
        <v>1</v>
      </c>
      <c r="S74" s="106">
        <f t="shared" ref="S74:S137" si="148">TRUNC(C74*R74,8)</f>
        <v>999.96699810999996</v>
      </c>
      <c r="T74" s="106">
        <f t="shared" ref="T74:T137" si="149">(D74*(R74-1))</f>
        <v>0</v>
      </c>
      <c r="U74" s="106">
        <f t="shared" ref="U74:U137" si="150">(E74*(Q74-1))</f>
        <v>18.628747091912711</v>
      </c>
      <c r="V74" s="106">
        <f t="shared" ref="V74:V137" si="151">(C74+T74+U74)</f>
        <v>1018.5957452019127</v>
      </c>
      <c r="W74" s="19">
        <f t="shared" si="58"/>
        <v>0</v>
      </c>
      <c r="X74" s="2">
        <f t="shared" ref="X74:X137" si="152">IF(W74&gt;0,VLOOKUP(A74,AL$12:AP$312,5),0)</f>
        <v>0</v>
      </c>
      <c r="Y74" s="4">
        <f t="shared" ref="Y74:Y137" si="153">IF(W74&gt;0,VLOOKUP($A74,$AL$10:$AQ$312,6),0)</f>
        <v>0</v>
      </c>
      <c r="Z74" s="106">
        <f t="shared" ref="Z74:Z137" si="154">IF(Y74&gt;0,TRUNC(Y74*S74,8),0)</f>
        <v>0</v>
      </c>
      <c r="AA74" s="114">
        <f t="shared" si="28"/>
        <v>0.05</v>
      </c>
      <c r="AB74" s="112">
        <f t="shared" ref="AB74:AB137" si="155">M74</f>
        <v>25</v>
      </c>
      <c r="AC74" s="178">
        <f t="shared" si="61"/>
        <v>31</v>
      </c>
      <c r="AD74" s="11">
        <f t="shared" si="29"/>
        <v>1.0032842900000001</v>
      </c>
      <c r="AE74" s="106">
        <f t="shared" ref="AE74:AE137" si="156">TRUNC((S74*(AD74-1)),8)</f>
        <v>3.2841816100000001</v>
      </c>
      <c r="AF74" s="106">
        <f t="shared" ref="AF74:AF137" si="157">TRUNC((V74*(AD74-1)),8)</f>
        <v>3.3453638200000002</v>
      </c>
      <c r="AG74" s="106">
        <f t="shared" ref="AG74:AG137" si="158">IF(Z74&gt;0,Z74+AE74,0)</f>
        <v>0</v>
      </c>
      <c r="AH74" s="115" t="str">
        <f t="shared" si="30"/>
        <v>J=</v>
      </c>
      <c r="AI74" s="116">
        <f t="shared" si="33"/>
        <v>44221</v>
      </c>
      <c r="AJ74" s="10"/>
      <c r="AK74" s="160">
        <f t="shared" si="36"/>
        <v>62</v>
      </c>
      <c r="AL74" s="161">
        <f t="shared" si="37"/>
        <v>46016</v>
      </c>
      <c r="AM74" s="162">
        <f t="shared" si="38"/>
        <v>182.86478376999983</v>
      </c>
      <c r="AN74" s="155">
        <f t="shared" si="39"/>
        <v>30</v>
      </c>
      <c r="AO74" s="162">
        <f t="shared" si="47"/>
        <v>0.80600587999999995</v>
      </c>
      <c r="AP74" s="162">
        <f t="shared" si="40"/>
        <v>14.97059909</v>
      </c>
      <c r="AQ74" s="163">
        <f t="shared" si="48"/>
        <v>7.5672000000000003E-2</v>
      </c>
      <c r="AR74" s="164">
        <f t="shared" si="49"/>
        <v>45987</v>
      </c>
      <c r="AS74" s="165">
        <f>SUM(AP74:AP$312)</f>
        <v>197.83538285</v>
      </c>
      <c r="AT74" s="164">
        <f t="shared" si="53"/>
        <v>46047</v>
      </c>
      <c r="AU74" s="165">
        <f t="shared" si="41"/>
        <v>182.86478375999999</v>
      </c>
      <c r="AV74" s="165">
        <f t="shared" si="42"/>
        <v>14.970599090000007</v>
      </c>
      <c r="AW74" s="162">
        <f t="shared" si="43"/>
        <v>15.776604970000001</v>
      </c>
      <c r="AX74" s="160">
        <f t="shared" si="44"/>
        <v>62</v>
      </c>
      <c r="AY74" s="161">
        <f t="shared" si="34"/>
        <v>46047</v>
      </c>
      <c r="AZ74" s="161">
        <f t="shared" si="86"/>
        <v>46048</v>
      </c>
      <c r="BA74" s="1"/>
      <c r="BB74" s="155">
        <f t="shared" si="50"/>
        <v>62</v>
      </c>
      <c r="BC74" s="158">
        <f t="shared" si="45"/>
        <v>46016</v>
      </c>
      <c r="BD74" s="159">
        <v>7.5672000000000003E-2</v>
      </c>
      <c r="BE74" s="144"/>
      <c r="BF74" s="197">
        <f t="shared" si="46"/>
        <v>46016</v>
      </c>
      <c r="BG74" s="198">
        <f t="shared" si="51"/>
        <v>46016</v>
      </c>
      <c r="BH74" s="199">
        <f>VLOOKUP(BF74,[1]Plan1!$GF$177:$GH$300,3)</f>
        <v>7275.81</v>
      </c>
    </row>
    <row r="75" spans="1:194" ht="15" customHeight="1" x14ac:dyDescent="0.25">
      <c r="A75" s="105">
        <f t="shared" ref="A75:A138" si="159">(A74+1)</f>
        <v>44216</v>
      </c>
      <c r="B75" s="106">
        <f t="shared" si="144"/>
        <v>1022.4441561728777</v>
      </c>
      <c r="C75" s="2">
        <f t="shared" ref="C75:C138" si="160">TRUNC(IF(W74&gt;0,VLOOKUP(A74,$AL$12:$AM$312,2),C74),8)</f>
        <v>999.96699810999996</v>
      </c>
      <c r="D75" s="2">
        <f t="shared" ref="D75:D138" si="161">VLOOKUP(A75,$AR$13:$AV$312,5)</f>
        <v>168.65420346999986</v>
      </c>
      <c r="E75" s="106">
        <f t="shared" si="145"/>
        <v>831.31279464000011</v>
      </c>
      <c r="F75" s="21">
        <f t="shared" ref="F75:F138" si="162">IF(G75=G74,F74,G74)</f>
        <v>5486.52</v>
      </c>
      <c r="G75" s="108">
        <f t="shared" ref="G75:G138" si="163">IF(AND(M75=1,M74&gt;1),VLOOKUP(A74,$BF$13:$BH$98,3),G74)</f>
        <v>5560.59</v>
      </c>
      <c r="H75" s="109">
        <f t="shared" si="117"/>
        <v>44161</v>
      </c>
      <c r="I75" s="109">
        <f t="shared" si="59"/>
        <v>44191</v>
      </c>
      <c r="J75" s="110">
        <f t="shared" si="146"/>
        <v>1.3500360884495022E-2</v>
      </c>
      <c r="K75" s="117">
        <f t="shared" si="60"/>
        <v>44221</v>
      </c>
      <c r="L75" s="178">
        <f t="shared" ref="L75:L121" si="164">IF(DAY(A74)=25,VLOOKUP(A74,$AP$321:$AY$700,7),L74)</f>
        <v>31</v>
      </c>
      <c r="M75" s="178">
        <f t="shared" si="131"/>
        <v>26</v>
      </c>
      <c r="N75" s="106">
        <f t="shared" si="147"/>
        <v>1.01131061</v>
      </c>
      <c r="O75" s="111">
        <f t="shared" si="118"/>
        <v>1.00890013</v>
      </c>
      <c r="P75" s="111">
        <f t="shared" ref="P75:P138" si="165">IF(K75&gt;K74,P74*O75,P74)</f>
        <v>1.0114115245596014</v>
      </c>
      <c r="Q75" s="106">
        <f t="shared" si="104"/>
        <v>1.0228512000000001</v>
      </c>
      <c r="R75" s="2">
        <v>1</v>
      </c>
      <c r="S75" s="106">
        <f t="shared" si="148"/>
        <v>999.96699810999996</v>
      </c>
      <c r="T75" s="106">
        <f t="shared" si="149"/>
        <v>0</v>
      </c>
      <c r="U75" s="106">
        <f t="shared" si="150"/>
        <v>18.996494932877631</v>
      </c>
      <c r="V75" s="106">
        <f t="shared" si="151"/>
        <v>1018.9634930428776</v>
      </c>
      <c r="W75" s="19">
        <f t="shared" si="58"/>
        <v>0</v>
      </c>
      <c r="X75" s="2">
        <f t="shared" si="152"/>
        <v>0</v>
      </c>
      <c r="Y75" s="4">
        <f t="shared" si="153"/>
        <v>0</v>
      </c>
      <c r="Z75" s="106">
        <f t="shared" si="154"/>
        <v>0</v>
      </c>
      <c r="AA75" s="114">
        <f t="shared" ref="AA75:AA138" si="166">(AA74)</f>
        <v>0.05</v>
      </c>
      <c r="AB75" s="112">
        <f t="shared" si="155"/>
        <v>26</v>
      </c>
      <c r="AC75" s="178">
        <f t="shared" si="61"/>
        <v>31</v>
      </c>
      <c r="AD75" s="11">
        <f t="shared" ref="AD75:AD138" si="167">ROUND((1+AA75)^(30/360)^(AB75/AC75),9)</f>
        <v>1.003415886</v>
      </c>
      <c r="AE75" s="106">
        <f t="shared" si="156"/>
        <v>3.4157732599999999</v>
      </c>
      <c r="AF75" s="106">
        <f t="shared" si="157"/>
        <v>3.4806631299999999</v>
      </c>
      <c r="AG75" s="106">
        <f t="shared" si="158"/>
        <v>0</v>
      </c>
      <c r="AH75" s="115" t="str">
        <f t="shared" ref="AH75:AH138" si="168">AH74</f>
        <v>J=</v>
      </c>
      <c r="AI75" s="116">
        <f t="shared" si="33"/>
        <v>44221</v>
      </c>
      <c r="AJ75" s="221">
        <v>44221</v>
      </c>
      <c r="AK75" s="160">
        <f t="shared" si="36"/>
        <v>63</v>
      </c>
      <c r="AL75" s="161">
        <f t="shared" si="37"/>
        <v>46047</v>
      </c>
      <c r="AM75" s="162">
        <f t="shared" si="38"/>
        <v>167.83329854999982</v>
      </c>
      <c r="AN75" s="155">
        <f t="shared" si="39"/>
        <v>31</v>
      </c>
      <c r="AO75" s="162">
        <f t="shared" si="47"/>
        <v>0.74501379999999995</v>
      </c>
      <c r="AP75" s="162">
        <f t="shared" si="40"/>
        <v>15.03148522</v>
      </c>
      <c r="AQ75" s="163">
        <f t="shared" si="48"/>
        <v>8.2199999999999995E-2</v>
      </c>
      <c r="AR75" s="164">
        <f t="shared" si="49"/>
        <v>46017</v>
      </c>
      <c r="AS75" s="165">
        <f>SUM(AP75:AP$312)</f>
        <v>182.86478375999999</v>
      </c>
      <c r="AT75" s="164">
        <f t="shared" si="53"/>
        <v>46047</v>
      </c>
      <c r="AU75" s="165">
        <f t="shared" si="41"/>
        <v>182.86478375999999</v>
      </c>
      <c r="AV75" s="165">
        <f t="shared" si="42"/>
        <v>0</v>
      </c>
      <c r="AW75" s="162">
        <f t="shared" si="43"/>
        <v>15.776499020000001</v>
      </c>
      <c r="AX75" s="160">
        <f t="shared" si="44"/>
        <v>63</v>
      </c>
      <c r="AY75" s="161">
        <f t="shared" si="34"/>
        <v>46078</v>
      </c>
      <c r="AZ75" s="161">
        <f t="shared" si="86"/>
        <v>46078</v>
      </c>
      <c r="BA75" s="1"/>
      <c r="BB75" s="155">
        <f t="shared" si="50"/>
        <v>63</v>
      </c>
      <c r="BC75" s="158">
        <f t="shared" si="45"/>
        <v>46047</v>
      </c>
      <c r="BD75" s="159">
        <v>8.2199999999999995E-2</v>
      </c>
      <c r="BE75" s="144"/>
      <c r="BF75" s="197">
        <f t="shared" si="46"/>
        <v>46047</v>
      </c>
      <c r="BG75" s="198">
        <f t="shared" si="51"/>
        <v>46047</v>
      </c>
      <c r="BH75" s="199">
        <f>VLOOKUP(BF75,[1]Plan1!$GF$177:$GH$300,3)</f>
        <v>7275.81</v>
      </c>
    </row>
    <row r="76" spans="1:194" ht="15" customHeight="1" x14ac:dyDescent="0.25">
      <c r="A76" s="105">
        <f t="shared" si="159"/>
        <v>44217</v>
      </c>
      <c r="B76" s="106">
        <f t="shared" si="144"/>
        <v>1022.9474759432734</v>
      </c>
      <c r="C76" s="2">
        <f t="shared" si="160"/>
        <v>999.96699810999996</v>
      </c>
      <c r="D76" s="2">
        <f t="shared" si="161"/>
        <v>168.65420346999986</v>
      </c>
      <c r="E76" s="106">
        <f t="shared" si="145"/>
        <v>831.31279464000011</v>
      </c>
      <c r="F76" s="21">
        <f t="shared" si="162"/>
        <v>5486.52</v>
      </c>
      <c r="G76" s="108">
        <f t="shared" si="163"/>
        <v>5560.59</v>
      </c>
      <c r="H76" s="109">
        <f t="shared" si="117"/>
        <v>44161</v>
      </c>
      <c r="I76" s="109">
        <f t="shared" si="59"/>
        <v>44191</v>
      </c>
      <c r="J76" s="110">
        <f t="shared" si="146"/>
        <v>1.3500360884495022E-2</v>
      </c>
      <c r="K76" s="117">
        <f t="shared" si="60"/>
        <v>44221</v>
      </c>
      <c r="L76" s="178">
        <f t="shared" si="164"/>
        <v>31</v>
      </c>
      <c r="M76" s="178">
        <f t="shared" si="131"/>
        <v>27</v>
      </c>
      <c r="N76" s="106">
        <f t="shared" si="147"/>
        <v>1.0117481800000001</v>
      </c>
      <c r="O76" s="111">
        <f t="shared" si="118"/>
        <v>1.00890013</v>
      </c>
      <c r="P76" s="111">
        <f t="shared" si="165"/>
        <v>1.0114115245596014</v>
      </c>
      <c r="Q76" s="106">
        <f t="shared" si="104"/>
        <v>1.0232937600000001</v>
      </c>
      <c r="R76" s="2">
        <v>1</v>
      </c>
      <c r="S76" s="106">
        <f t="shared" si="148"/>
        <v>999.96699810999996</v>
      </c>
      <c r="T76" s="106">
        <f t="shared" si="149"/>
        <v>0</v>
      </c>
      <c r="U76" s="106">
        <f t="shared" si="150"/>
        <v>19.364400723273491</v>
      </c>
      <c r="V76" s="106">
        <f t="shared" si="151"/>
        <v>1019.3313988332734</v>
      </c>
      <c r="W76" s="19">
        <f t="shared" si="58"/>
        <v>0</v>
      </c>
      <c r="X76" s="2">
        <f t="shared" si="152"/>
        <v>0</v>
      </c>
      <c r="Y76" s="4">
        <f t="shared" si="153"/>
        <v>0</v>
      </c>
      <c r="Z76" s="106">
        <f t="shared" si="154"/>
        <v>0</v>
      </c>
      <c r="AA76" s="114">
        <f t="shared" si="166"/>
        <v>0.05</v>
      </c>
      <c r="AB76" s="112">
        <f t="shared" si="155"/>
        <v>27</v>
      </c>
      <c r="AC76" s="178">
        <f t="shared" si="61"/>
        <v>31</v>
      </c>
      <c r="AD76" s="11">
        <f t="shared" si="167"/>
        <v>1.003547499</v>
      </c>
      <c r="AE76" s="106">
        <f t="shared" si="156"/>
        <v>3.5473819199999999</v>
      </c>
      <c r="AF76" s="106">
        <f t="shared" si="157"/>
        <v>3.61607711</v>
      </c>
      <c r="AG76" s="106">
        <f t="shared" si="158"/>
        <v>0</v>
      </c>
      <c r="AH76" s="115" t="str">
        <f t="shared" si="168"/>
        <v>J=</v>
      </c>
      <c r="AI76" s="116">
        <f t="shared" ref="AI76:AI139" si="169">IF(W75&gt;0,VLOOKUP(A75,$AL$10:$AZ$312,14),AI75)</f>
        <v>44221</v>
      </c>
      <c r="AJ76" s="223" t="s">
        <v>136</v>
      </c>
      <c r="AK76" s="160">
        <f t="shared" si="36"/>
        <v>64</v>
      </c>
      <c r="AL76" s="161">
        <f t="shared" si="37"/>
        <v>46078</v>
      </c>
      <c r="AM76" s="162">
        <f t="shared" si="38"/>
        <v>152.74055351999982</v>
      </c>
      <c r="AN76" s="155">
        <f t="shared" si="39"/>
        <v>31</v>
      </c>
      <c r="AO76" s="162">
        <f t="shared" si="47"/>
        <v>0.68377365999999995</v>
      </c>
      <c r="AP76" s="162">
        <f t="shared" si="40"/>
        <v>15.09274503</v>
      </c>
      <c r="AQ76" s="163">
        <f t="shared" si="48"/>
        <v>8.9927000000000007E-2</v>
      </c>
      <c r="AR76" s="164">
        <f t="shared" si="49"/>
        <v>46048</v>
      </c>
      <c r="AS76" s="165">
        <f>SUM(AP76:AP$312)</f>
        <v>167.83329854000002</v>
      </c>
      <c r="AT76" s="164">
        <f t="shared" si="53"/>
        <v>46412</v>
      </c>
      <c r="AU76" s="165">
        <f t="shared" si="41"/>
        <v>0</v>
      </c>
      <c r="AV76" s="165">
        <f t="shared" si="42"/>
        <v>167.83329854000002</v>
      </c>
      <c r="AW76" s="162">
        <f t="shared" si="43"/>
        <v>15.77651869</v>
      </c>
      <c r="AX76" s="160">
        <f t="shared" si="44"/>
        <v>64</v>
      </c>
      <c r="AY76" s="161">
        <f t="shared" ref="AY76:AY84" si="170">AL77</f>
        <v>46106</v>
      </c>
      <c r="AZ76" s="161">
        <f t="shared" ref="AZ76:AZ85" si="171">AT385</f>
        <v>46106</v>
      </c>
      <c r="BA76" s="1"/>
      <c r="BB76" s="155">
        <f t="shared" si="50"/>
        <v>64</v>
      </c>
      <c r="BC76" s="158">
        <f t="shared" si="45"/>
        <v>46078</v>
      </c>
      <c r="BD76" s="159">
        <v>8.9927000000000007E-2</v>
      </c>
      <c r="BE76" s="144"/>
      <c r="BF76" s="197">
        <f t="shared" ref="BF76:BF139" si="172">AP384</f>
        <v>46078</v>
      </c>
      <c r="BG76" s="198">
        <f t="shared" si="51"/>
        <v>46078</v>
      </c>
      <c r="BH76" s="199">
        <f>VLOOKUP(BF76,[1]Plan1!$GF$177:$GH$300,3)</f>
        <v>7275.81</v>
      </c>
    </row>
    <row r="77" spans="1:194" ht="15" customHeight="1" x14ac:dyDescent="0.25">
      <c r="A77" s="105">
        <f t="shared" si="159"/>
        <v>44218</v>
      </c>
      <c r="B77" s="106">
        <f t="shared" ref="B77" si="173">(V77+AF77)</f>
        <v>1023.4510767762281</v>
      </c>
      <c r="C77" s="2">
        <f t="shared" ref="C77" si="174">TRUNC(IF(W76&gt;0,VLOOKUP(A76,$AL$12:$AM$312,2),C76),8)</f>
        <v>999.96699810999996</v>
      </c>
      <c r="D77" s="2">
        <f t="shared" si="161"/>
        <v>168.65420346999986</v>
      </c>
      <c r="E77" s="106">
        <f t="shared" ref="E77" si="175">(C77-D77)</f>
        <v>831.31279464000011</v>
      </c>
      <c r="F77" s="21">
        <f t="shared" si="162"/>
        <v>5486.52</v>
      </c>
      <c r="G77" s="108">
        <f t="shared" si="163"/>
        <v>5560.59</v>
      </c>
      <c r="H77" s="109">
        <f t="shared" ref="H77" si="176">EDATE(I77,-1)</f>
        <v>44161</v>
      </c>
      <c r="I77" s="109">
        <f t="shared" si="59"/>
        <v>44191</v>
      </c>
      <c r="J77" s="110">
        <f t="shared" ref="J77" si="177">(G77/F77)-1</f>
        <v>1.3500360884495022E-2</v>
      </c>
      <c r="K77" s="117">
        <f t="shared" si="60"/>
        <v>44221</v>
      </c>
      <c r="L77" s="178">
        <f t="shared" ref="L77" si="178">IF(DAY(A76)=25,VLOOKUP(A76,$AP$321:$AY$700,7),L76)</f>
        <v>31</v>
      </c>
      <c r="M77" s="178">
        <f t="shared" ref="M77" si="179">L77-(K77-A77)</f>
        <v>28</v>
      </c>
      <c r="N77" s="106">
        <f t="shared" ref="N77" si="180">TRUNC((G77/F77)^TRUNC((M77/L77),9),8)</f>
        <v>1.01218594</v>
      </c>
      <c r="O77" s="111">
        <f t="shared" ref="O77" si="181">IF(K77&gt;K76,N76,O76)</f>
        <v>1.00890013</v>
      </c>
      <c r="P77" s="111">
        <f t="shared" ref="P77" si="182">IF(K77&gt;K76,P76*O77,P76)</f>
        <v>1.0114115245596014</v>
      </c>
      <c r="Q77" s="106">
        <f t="shared" ref="Q77" si="183">TRUNC(TRUNC((N77*P77),15),8)</f>
        <v>1.0237365199999999</v>
      </c>
      <c r="R77" s="2">
        <v>1</v>
      </c>
      <c r="S77" s="106">
        <f t="shared" ref="S77" si="184">TRUNC(C77*R77,8)</f>
        <v>999.96699810999996</v>
      </c>
      <c r="T77" s="106">
        <f t="shared" ref="T77" si="185">(D77*(R77-1))</f>
        <v>0</v>
      </c>
      <c r="U77" s="106">
        <f t="shared" ref="U77" si="186">(E77*(Q77-1))</f>
        <v>19.732472776228196</v>
      </c>
      <c r="V77" s="106">
        <f t="shared" ref="V77" si="187">(C77+T77+U77)</f>
        <v>1019.6994708862281</v>
      </c>
      <c r="W77" s="19">
        <f t="shared" ref="W77" si="188">IF(VLOOKUP(A77,AL$10:AX$312,13)=VLOOKUP(A76,AL$10:AX$312,13),0,VLOOKUP(A77,AL$10:AX$312,13))</f>
        <v>0</v>
      </c>
      <c r="X77" s="2">
        <f t="shared" ref="X77" si="189">IF(W77&gt;0,VLOOKUP(A77,AL$12:AP$312,5),0)</f>
        <v>0</v>
      </c>
      <c r="Y77" s="4">
        <f t="shared" ref="Y77" si="190">IF(W77&gt;0,VLOOKUP($A77,$AL$10:$AQ$312,6),0)</f>
        <v>0</v>
      </c>
      <c r="Z77" s="106">
        <f t="shared" ref="Z77" si="191">IF(Y77&gt;0,TRUNC(Y77*S77,8),0)</f>
        <v>0</v>
      </c>
      <c r="AA77" s="114">
        <f t="shared" si="166"/>
        <v>0.05</v>
      </c>
      <c r="AB77" s="112">
        <f t="shared" si="155"/>
        <v>28</v>
      </c>
      <c r="AC77" s="178">
        <f t="shared" si="61"/>
        <v>31</v>
      </c>
      <c r="AD77" s="11">
        <f t="shared" ref="AD77" si="192">ROUND((1+AA77)^(30/360)^(AB77/AC77),9)</f>
        <v>1.003679129</v>
      </c>
      <c r="AE77" s="106">
        <f t="shared" ref="AE77" si="193">TRUNC((S77*(AD77-1)),8)</f>
        <v>3.6790075799999999</v>
      </c>
      <c r="AF77" s="106">
        <f t="shared" ref="AF77" si="194">TRUNC((V77*(AD77-1)),8)</f>
        <v>3.75160589</v>
      </c>
      <c r="AG77" s="106">
        <f t="shared" ref="AG77" si="195">IF(Z77&gt;0,Z77+AE77,0)</f>
        <v>0</v>
      </c>
      <c r="AH77" s="115" t="str">
        <f t="shared" si="168"/>
        <v>J=</v>
      </c>
      <c r="AI77" s="116">
        <f t="shared" ref="AI77" si="196">IF(W76&gt;0,VLOOKUP(A76,$AL$10:$AZ$312,14),AI76)</f>
        <v>44221</v>
      </c>
      <c r="AJ77" s="218">
        <v>12.11360021</v>
      </c>
      <c r="AK77" s="160">
        <f t="shared" ref="AK77:AK86" si="197">AK76+1</f>
        <v>65</v>
      </c>
      <c r="AL77" s="161">
        <f t="shared" ref="AL77:AL86" si="198">AP385</f>
        <v>46106</v>
      </c>
      <c r="AM77" s="162">
        <f t="shared" ref="AM77:AM86" si="199">(AM76-AP77)</f>
        <v>137.58624676999983</v>
      </c>
      <c r="AN77" s="155">
        <f t="shared" si="39"/>
        <v>28</v>
      </c>
      <c r="AO77" s="162">
        <f t="shared" si="47"/>
        <v>0.62228395000000003</v>
      </c>
      <c r="AP77" s="162">
        <f t="shared" ref="AP77:AP86" si="200">TRUNC((AM76*AQ77),8)</f>
        <v>15.15430675</v>
      </c>
      <c r="AQ77" s="163">
        <f t="shared" si="48"/>
        <v>9.9215999999999999E-2</v>
      </c>
      <c r="AR77" s="164">
        <f t="shared" si="49"/>
        <v>46079</v>
      </c>
      <c r="AS77" s="165">
        <f>SUM(AP77:AP$312)</f>
        <v>152.74055351000001</v>
      </c>
      <c r="AT77" s="164">
        <f t="shared" si="53"/>
        <v>46412</v>
      </c>
      <c r="AU77" s="165">
        <f t="shared" ref="AU77:AU86" si="201">IF(AL77&gt;AT$7,0,VLOOKUP(AT77,AL$13:AS$312,8))</f>
        <v>0</v>
      </c>
      <c r="AV77" s="165">
        <f t="shared" ref="AV77:AV86" si="202">AS77-AU77</f>
        <v>152.74055351000001</v>
      </c>
      <c r="AW77" s="162">
        <f t="shared" ref="AW77:AW86" si="203">(AO77+AP77)</f>
        <v>15.7765907</v>
      </c>
      <c r="AX77" s="160">
        <f t="shared" ref="AX77:AX86" si="204">AX76+1</f>
        <v>65</v>
      </c>
      <c r="AY77" s="161">
        <f t="shared" si="170"/>
        <v>46137</v>
      </c>
      <c r="AZ77" s="161">
        <f t="shared" si="171"/>
        <v>46139</v>
      </c>
      <c r="BA77" s="1"/>
      <c r="BB77" s="155">
        <f t="shared" si="50"/>
        <v>65</v>
      </c>
      <c r="BC77" s="158">
        <f t="shared" ref="BC77:BC86" si="205">AP385</f>
        <v>46106</v>
      </c>
      <c r="BD77" s="159">
        <v>9.9215999999999999E-2</v>
      </c>
      <c r="BE77" s="144"/>
      <c r="BF77" s="197">
        <f t="shared" si="172"/>
        <v>46106</v>
      </c>
      <c r="BG77" s="198">
        <f t="shared" si="51"/>
        <v>46106</v>
      </c>
      <c r="BH77" s="199">
        <f>VLOOKUP(BF77,[1]Plan1!$GF$177:$GH$300,3)</f>
        <v>7275.81</v>
      </c>
    </row>
    <row r="78" spans="1:194" ht="15" customHeight="1" x14ac:dyDescent="0.25">
      <c r="A78" s="105">
        <f t="shared" si="159"/>
        <v>44219</v>
      </c>
      <c r="B78" s="106">
        <f t="shared" si="144"/>
        <v>1023.954951418614</v>
      </c>
      <c r="C78" s="2">
        <f t="shared" si="160"/>
        <v>999.96699810999996</v>
      </c>
      <c r="D78" s="2">
        <f t="shared" si="161"/>
        <v>168.65420346999986</v>
      </c>
      <c r="E78" s="106">
        <f t="shared" si="145"/>
        <v>831.31279464000011</v>
      </c>
      <c r="F78" s="21">
        <f t="shared" si="162"/>
        <v>5486.52</v>
      </c>
      <c r="G78" s="108">
        <f t="shared" si="163"/>
        <v>5560.59</v>
      </c>
      <c r="H78" s="109">
        <f t="shared" si="117"/>
        <v>44161</v>
      </c>
      <c r="I78" s="109">
        <f t="shared" si="59"/>
        <v>44191</v>
      </c>
      <c r="J78" s="110">
        <f t="shared" si="146"/>
        <v>1.3500360884495022E-2</v>
      </c>
      <c r="K78" s="117">
        <f t="shared" si="60"/>
        <v>44221</v>
      </c>
      <c r="L78" s="178">
        <f t="shared" si="164"/>
        <v>31</v>
      </c>
      <c r="M78" s="178">
        <f t="shared" si="131"/>
        <v>29</v>
      </c>
      <c r="N78" s="106">
        <f t="shared" si="147"/>
        <v>1.01262389</v>
      </c>
      <c r="O78" s="111">
        <f t="shared" si="118"/>
        <v>1.00890013</v>
      </c>
      <c r="P78" s="111">
        <f t="shared" si="165"/>
        <v>1.0114115245596014</v>
      </c>
      <c r="Q78" s="106">
        <f t="shared" si="104"/>
        <v>1.02417947</v>
      </c>
      <c r="R78" s="2">
        <v>1</v>
      </c>
      <c r="S78" s="106">
        <f t="shared" si="148"/>
        <v>999.96699810999996</v>
      </c>
      <c r="T78" s="106">
        <f t="shared" si="149"/>
        <v>0</v>
      </c>
      <c r="U78" s="106">
        <f t="shared" si="150"/>
        <v>20.100702778614028</v>
      </c>
      <c r="V78" s="106">
        <f t="shared" si="151"/>
        <v>1020.067700888614</v>
      </c>
      <c r="W78" s="19">
        <f t="shared" si="58"/>
        <v>0</v>
      </c>
      <c r="X78" s="2">
        <f t="shared" si="152"/>
        <v>0</v>
      </c>
      <c r="Y78" s="4">
        <f t="shared" si="153"/>
        <v>0</v>
      </c>
      <c r="Z78" s="106">
        <f t="shared" si="154"/>
        <v>0</v>
      </c>
      <c r="AA78" s="114">
        <f t="shared" si="166"/>
        <v>0.05</v>
      </c>
      <c r="AB78" s="112">
        <f t="shared" si="155"/>
        <v>29</v>
      </c>
      <c r="AC78" s="178">
        <f t="shared" si="61"/>
        <v>31</v>
      </c>
      <c r="AD78" s="11">
        <f t="shared" si="167"/>
        <v>1.003810777</v>
      </c>
      <c r="AE78" s="106">
        <f t="shared" si="156"/>
        <v>3.8106512299999999</v>
      </c>
      <c r="AF78" s="106">
        <f t="shared" si="157"/>
        <v>3.8872505300000002</v>
      </c>
      <c r="AG78" s="106">
        <f t="shared" si="158"/>
        <v>0</v>
      </c>
      <c r="AH78" s="115" t="str">
        <f t="shared" si="168"/>
        <v>J=</v>
      </c>
      <c r="AI78" s="116">
        <f t="shared" si="169"/>
        <v>44221</v>
      </c>
      <c r="AJ78" s="223" t="s">
        <v>137</v>
      </c>
      <c r="AK78" s="160">
        <f t="shared" si="197"/>
        <v>66</v>
      </c>
      <c r="AL78" s="161">
        <f t="shared" si="198"/>
        <v>46137</v>
      </c>
      <c r="AM78" s="162">
        <f t="shared" si="199"/>
        <v>122.37017098999983</v>
      </c>
      <c r="AN78" s="155">
        <f t="shared" ref="AN78:AN86" si="206">AL78-AL77</f>
        <v>31</v>
      </c>
      <c r="AO78" s="162">
        <f t="shared" ref="AO78:AO86" si="207">TRUNC(AM77*(ROUND((1+AO$9)^(30/360),9)-1),8)</f>
        <v>0.56054342999999995</v>
      </c>
      <c r="AP78" s="162">
        <f t="shared" si="200"/>
        <v>15.216075780000001</v>
      </c>
      <c r="AQ78" s="163">
        <f t="shared" ref="AQ78:AQ86" si="208">BD78</f>
        <v>0.110593</v>
      </c>
      <c r="AR78" s="164">
        <f t="shared" ref="AR78:AR86" si="209">(AL77+1)</f>
        <v>46107</v>
      </c>
      <c r="AS78" s="165">
        <f>SUM(AP78:AP$312)</f>
        <v>137.58624675999999</v>
      </c>
      <c r="AT78" s="164">
        <f t="shared" si="53"/>
        <v>46412</v>
      </c>
      <c r="AU78" s="165">
        <f t="shared" si="201"/>
        <v>0</v>
      </c>
      <c r="AV78" s="165">
        <f t="shared" si="202"/>
        <v>137.58624675999999</v>
      </c>
      <c r="AW78" s="162">
        <f t="shared" si="203"/>
        <v>15.77661921</v>
      </c>
      <c r="AX78" s="160">
        <f t="shared" si="204"/>
        <v>66</v>
      </c>
      <c r="AY78" s="161">
        <f t="shared" si="170"/>
        <v>46167</v>
      </c>
      <c r="AZ78" s="161">
        <f t="shared" si="171"/>
        <v>46167</v>
      </c>
      <c r="BA78" s="1"/>
      <c r="BB78" s="155">
        <f t="shared" ref="BB78:BB86" si="210">(BB77+1)</f>
        <v>66</v>
      </c>
      <c r="BC78" s="158">
        <f t="shared" si="205"/>
        <v>46137</v>
      </c>
      <c r="BD78" s="159">
        <v>0.110593</v>
      </c>
      <c r="BE78" s="144"/>
      <c r="BF78" s="197">
        <f t="shared" si="172"/>
        <v>46137</v>
      </c>
      <c r="BG78" s="198">
        <f t="shared" ref="BG78:BG141" si="211">EDATE(BF78,0)</f>
        <v>46137</v>
      </c>
      <c r="BH78" s="199">
        <f>VLOOKUP(BF78,[1]Plan1!$GF$177:$GH$300,3)</f>
        <v>7275.81</v>
      </c>
    </row>
    <row r="79" spans="1:194" ht="15" customHeight="1" x14ac:dyDescent="0.25">
      <c r="A79" s="105">
        <f t="shared" si="159"/>
        <v>44220</v>
      </c>
      <c r="B79" s="106">
        <f t="shared" si="144"/>
        <v>1024.4590989304309</v>
      </c>
      <c r="C79" s="2">
        <f t="shared" si="160"/>
        <v>999.96699810999996</v>
      </c>
      <c r="D79" s="2">
        <f t="shared" si="161"/>
        <v>168.65420346999986</v>
      </c>
      <c r="E79" s="106">
        <f t="shared" si="145"/>
        <v>831.31279464000011</v>
      </c>
      <c r="F79" s="21">
        <f t="shared" si="162"/>
        <v>5486.52</v>
      </c>
      <c r="G79" s="108">
        <f t="shared" si="163"/>
        <v>5560.59</v>
      </c>
      <c r="H79" s="109">
        <f t="shared" si="117"/>
        <v>44161</v>
      </c>
      <c r="I79" s="109">
        <f t="shared" si="59"/>
        <v>44191</v>
      </c>
      <c r="J79" s="110">
        <f t="shared" si="146"/>
        <v>1.3500360884495022E-2</v>
      </c>
      <c r="K79" s="117">
        <f t="shared" si="60"/>
        <v>44221</v>
      </c>
      <c r="L79" s="178">
        <f t="shared" si="164"/>
        <v>31</v>
      </c>
      <c r="M79" s="178">
        <f t="shared" si="131"/>
        <v>30</v>
      </c>
      <c r="N79" s="106">
        <f t="shared" si="147"/>
        <v>1.0130620299999999</v>
      </c>
      <c r="O79" s="111">
        <f t="shared" si="118"/>
        <v>1.00890013</v>
      </c>
      <c r="P79" s="111">
        <f t="shared" si="165"/>
        <v>1.0114115245596014</v>
      </c>
      <c r="Q79" s="106">
        <f t="shared" si="104"/>
        <v>1.02462261</v>
      </c>
      <c r="R79" s="2">
        <v>1</v>
      </c>
      <c r="S79" s="106">
        <f t="shared" si="148"/>
        <v>999.96699810999996</v>
      </c>
      <c r="T79" s="106">
        <f t="shared" si="149"/>
        <v>0</v>
      </c>
      <c r="U79" s="106">
        <f t="shared" si="150"/>
        <v>20.469090730430803</v>
      </c>
      <c r="V79" s="106">
        <f t="shared" si="151"/>
        <v>1020.4360888404308</v>
      </c>
      <c r="W79" s="19">
        <f t="shared" si="58"/>
        <v>0</v>
      </c>
      <c r="X79" s="2">
        <f t="shared" si="152"/>
        <v>0</v>
      </c>
      <c r="Y79" s="4">
        <f t="shared" si="153"/>
        <v>0</v>
      </c>
      <c r="Z79" s="106">
        <f t="shared" si="154"/>
        <v>0</v>
      </c>
      <c r="AA79" s="114">
        <f t="shared" si="166"/>
        <v>0.05</v>
      </c>
      <c r="AB79" s="112">
        <f t="shared" si="155"/>
        <v>30</v>
      </c>
      <c r="AC79" s="178">
        <f t="shared" si="61"/>
        <v>31</v>
      </c>
      <c r="AD79" s="11">
        <f t="shared" si="167"/>
        <v>1.003942442</v>
      </c>
      <c r="AE79" s="106">
        <f t="shared" si="156"/>
        <v>3.94231189</v>
      </c>
      <c r="AF79" s="106">
        <f t="shared" si="157"/>
        <v>4.0230100899999996</v>
      </c>
      <c r="AG79" s="106">
        <f t="shared" si="158"/>
        <v>0</v>
      </c>
      <c r="AH79" s="115" t="str">
        <f t="shared" si="168"/>
        <v>J=</v>
      </c>
      <c r="AI79" s="116">
        <f t="shared" si="169"/>
        <v>44221</v>
      </c>
      <c r="AJ79" s="218">
        <v>25.065125640000002</v>
      </c>
      <c r="AK79" s="160">
        <f t="shared" si="197"/>
        <v>67</v>
      </c>
      <c r="AL79" s="161">
        <f t="shared" si="198"/>
        <v>46167</v>
      </c>
      <c r="AM79" s="162">
        <f t="shared" si="199"/>
        <v>107.09213277999983</v>
      </c>
      <c r="AN79" s="155">
        <f t="shared" si="206"/>
        <v>30</v>
      </c>
      <c r="AO79" s="162">
        <f t="shared" si="207"/>
        <v>0.49855125</v>
      </c>
      <c r="AP79" s="162">
        <f t="shared" si="200"/>
        <v>15.27803821</v>
      </c>
      <c r="AQ79" s="163">
        <f t="shared" si="208"/>
        <v>0.124851</v>
      </c>
      <c r="AR79" s="164">
        <f t="shared" si="209"/>
        <v>46138</v>
      </c>
      <c r="AS79" s="165">
        <f>SUM(AP79:AP$312)</f>
        <v>122.37017098000001</v>
      </c>
      <c r="AT79" s="164">
        <f t="shared" si="53"/>
        <v>46412</v>
      </c>
      <c r="AU79" s="165">
        <f t="shared" si="201"/>
        <v>0</v>
      </c>
      <c r="AV79" s="165">
        <f t="shared" si="202"/>
        <v>122.37017098000001</v>
      </c>
      <c r="AW79" s="162">
        <f t="shared" si="203"/>
        <v>15.77658946</v>
      </c>
      <c r="AX79" s="160">
        <f t="shared" si="204"/>
        <v>67</v>
      </c>
      <c r="AY79" s="161">
        <f t="shared" si="170"/>
        <v>46198</v>
      </c>
      <c r="AZ79" s="161">
        <f t="shared" si="171"/>
        <v>46198</v>
      </c>
      <c r="BA79" s="1"/>
      <c r="BB79" s="155">
        <f t="shared" si="210"/>
        <v>67</v>
      </c>
      <c r="BC79" s="158">
        <f t="shared" si="205"/>
        <v>46167</v>
      </c>
      <c r="BD79" s="159">
        <v>0.124851</v>
      </c>
      <c r="BE79" s="144"/>
      <c r="BF79" s="197">
        <f t="shared" si="172"/>
        <v>46167</v>
      </c>
      <c r="BG79" s="198">
        <f t="shared" si="211"/>
        <v>46167</v>
      </c>
      <c r="BH79" s="199">
        <f>VLOOKUP(BF79,[1]Plan1!$GF$177:$GH$300,3)</f>
        <v>7275.81</v>
      </c>
    </row>
    <row r="80" spans="1:194" ht="15" customHeight="1" x14ac:dyDescent="0.25">
      <c r="A80" s="105">
        <f t="shared" si="159"/>
        <v>44221</v>
      </c>
      <c r="B80" s="106">
        <f t="shared" si="144"/>
        <v>1024.9635194016785</v>
      </c>
      <c r="C80" s="2">
        <f t="shared" si="160"/>
        <v>999.96699810999996</v>
      </c>
      <c r="D80" s="2">
        <f t="shared" si="161"/>
        <v>168.65420346999986</v>
      </c>
      <c r="E80" s="106">
        <f t="shared" si="145"/>
        <v>831.31279464000011</v>
      </c>
      <c r="F80" s="21">
        <f t="shared" si="162"/>
        <v>5486.52</v>
      </c>
      <c r="G80" s="108">
        <f t="shared" si="163"/>
        <v>5560.59</v>
      </c>
      <c r="H80" s="109">
        <f t="shared" si="117"/>
        <v>44161</v>
      </c>
      <c r="I80" s="109">
        <f t="shared" si="59"/>
        <v>44191</v>
      </c>
      <c r="J80" s="110">
        <f t="shared" si="146"/>
        <v>1.3500360884495022E-2</v>
      </c>
      <c r="K80" s="117">
        <f t="shared" si="60"/>
        <v>44221</v>
      </c>
      <c r="L80" s="178">
        <f t="shared" si="164"/>
        <v>31</v>
      </c>
      <c r="M80" s="178">
        <f t="shared" si="131"/>
        <v>31</v>
      </c>
      <c r="N80" s="106">
        <f t="shared" si="147"/>
        <v>1.0135003600000001</v>
      </c>
      <c r="O80" s="111">
        <f t="shared" si="118"/>
        <v>1.00890013</v>
      </c>
      <c r="P80" s="111">
        <f t="shared" si="165"/>
        <v>1.0114115245596014</v>
      </c>
      <c r="Q80" s="106">
        <f t="shared" si="104"/>
        <v>1.02506594</v>
      </c>
      <c r="R80" s="2">
        <v>1</v>
      </c>
      <c r="S80" s="106">
        <f t="shared" si="148"/>
        <v>999.96699810999996</v>
      </c>
      <c r="T80" s="106">
        <f t="shared" si="149"/>
        <v>0</v>
      </c>
      <c r="U80" s="106">
        <f t="shared" si="150"/>
        <v>20.837636631678524</v>
      </c>
      <c r="V80" s="106">
        <f t="shared" si="151"/>
        <v>1020.8046347416785</v>
      </c>
      <c r="W80" s="19">
        <f t="shared" si="58"/>
        <v>3</v>
      </c>
      <c r="X80" s="2">
        <f t="shared" si="152"/>
        <v>37.17872586</v>
      </c>
      <c r="Y80" s="4">
        <f t="shared" si="153"/>
        <v>3.7179952870083605E-2</v>
      </c>
      <c r="Z80" s="106">
        <f t="shared" si="154"/>
        <v>37.17872586</v>
      </c>
      <c r="AA80" s="114">
        <f t="shared" si="166"/>
        <v>0.05</v>
      </c>
      <c r="AB80" s="112">
        <f t="shared" si="155"/>
        <v>31</v>
      </c>
      <c r="AC80" s="178">
        <f t="shared" si="61"/>
        <v>31</v>
      </c>
      <c r="AD80" s="11">
        <f t="shared" si="167"/>
        <v>1.004074124</v>
      </c>
      <c r="AE80" s="106">
        <f t="shared" si="156"/>
        <v>4.0739895400000004</v>
      </c>
      <c r="AF80" s="106">
        <f t="shared" si="157"/>
        <v>4.15888466</v>
      </c>
      <c r="AG80" s="106">
        <f t="shared" si="158"/>
        <v>41.2527154</v>
      </c>
      <c r="AH80" s="115" t="str">
        <f t="shared" si="168"/>
        <v>J=</v>
      </c>
      <c r="AI80" s="116">
        <f t="shared" si="169"/>
        <v>44221</v>
      </c>
      <c r="AJ80" s="218">
        <v>37.178725849999999</v>
      </c>
      <c r="AK80" s="160">
        <f t="shared" si="197"/>
        <v>68</v>
      </c>
      <c r="AL80" s="161">
        <f t="shared" si="198"/>
        <v>46198</v>
      </c>
      <c r="AM80" s="162">
        <f t="shared" si="199"/>
        <v>91.751827319999833</v>
      </c>
      <c r="AN80" s="155">
        <f t="shared" si="206"/>
        <v>31</v>
      </c>
      <c r="AO80" s="162">
        <f t="shared" si="207"/>
        <v>0.43630661999999998</v>
      </c>
      <c r="AP80" s="162">
        <f t="shared" si="200"/>
        <v>15.34030546</v>
      </c>
      <c r="AQ80" s="163">
        <f t="shared" si="208"/>
        <v>0.14324400000000001</v>
      </c>
      <c r="AR80" s="164">
        <f t="shared" si="209"/>
        <v>46168</v>
      </c>
      <c r="AS80" s="165">
        <f>SUM(AP80:AP$312)</f>
        <v>107.09213277000001</v>
      </c>
      <c r="AT80" s="164">
        <f t="shared" si="53"/>
        <v>46412</v>
      </c>
      <c r="AU80" s="165">
        <f t="shared" si="201"/>
        <v>0</v>
      </c>
      <c r="AV80" s="165">
        <f t="shared" si="202"/>
        <v>107.09213277000001</v>
      </c>
      <c r="AW80" s="162">
        <f t="shared" si="203"/>
        <v>15.77661208</v>
      </c>
      <c r="AX80" s="160">
        <f t="shared" si="204"/>
        <v>68</v>
      </c>
      <c r="AY80" s="161">
        <f t="shared" si="170"/>
        <v>46228</v>
      </c>
      <c r="AZ80" s="161">
        <f t="shared" si="171"/>
        <v>46230</v>
      </c>
      <c r="BA80" s="1"/>
      <c r="BB80" s="155">
        <f t="shared" si="210"/>
        <v>68</v>
      </c>
      <c r="BC80" s="158">
        <f t="shared" si="205"/>
        <v>46198</v>
      </c>
      <c r="BD80" s="159">
        <v>0.14324400000000001</v>
      </c>
      <c r="BE80" s="144"/>
      <c r="BF80" s="197">
        <f t="shared" si="172"/>
        <v>46198</v>
      </c>
      <c r="BG80" s="198">
        <f t="shared" si="211"/>
        <v>46198</v>
      </c>
      <c r="BH80" s="199">
        <f>VLOOKUP(BF80,[1]Plan1!$GF$177:$GH$300,3)</f>
        <v>7275.81</v>
      </c>
    </row>
    <row r="81" spans="1:180" ht="15" customHeight="1" x14ac:dyDescent="0.25">
      <c r="A81" s="105">
        <f t="shared" si="159"/>
        <v>44222</v>
      </c>
      <c r="B81" s="106">
        <f t="shared" si="144"/>
        <v>983.82356004287612</v>
      </c>
      <c r="C81" s="2">
        <f t="shared" si="160"/>
        <v>962.78827224999998</v>
      </c>
      <c r="D81" s="2">
        <f t="shared" si="161"/>
        <v>131.47547760999987</v>
      </c>
      <c r="E81" s="106">
        <f t="shared" si="145"/>
        <v>831.31279464000011</v>
      </c>
      <c r="F81" s="21">
        <f t="shared" si="162"/>
        <v>5560.59</v>
      </c>
      <c r="G81" s="108">
        <f t="shared" si="163"/>
        <v>5574.49</v>
      </c>
      <c r="H81" s="109">
        <f t="shared" si="117"/>
        <v>44191</v>
      </c>
      <c r="I81" s="109">
        <f t="shared" si="59"/>
        <v>44222</v>
      </c>
      <c r="J81" s="110">
        <f t="shared" si="146"/>
        <v>2.4997347403781234E-3</v>
      </c>
      <c r="K81" s="117">
        <f t="shared" si="60"/>
        <v>44252</v>
      </c>
      <c r="L81" s="178">
        <f t="shared" si="164"/>
        <v>31</v>
      </c>
      <c r="M81" s="178">
        <f t="shared" si="131"/>
        <v>1</v>
      </c>
      <c r="N81" s="106">
        <f t="shared" si="147"/>
        <v>1.00008053</v>
      </c>
      <c r="O81" s="111">
        <f t="shared" si="118"/>
        <v>1.0135003600000001</v>
      </c>
      <c r="P81" s="111">
        <f t="shared" si="165"/>
        <v>1.0250659442493049</v>
      </c>
      <c r="Q81" s="106">
        <f t="shared" si="104"/>
        <v>1.0251484900000001</v>
      </c>
      <c r="R81" s="2">
        <v>1</v>
      </c>
      <c r="S81" s="106">
        <f t="shared" si="148"/>
        <v>962.78827224999998</v>
      </c>
      <c r="T81" s="106">
        <f t="shared" si="149"/>
        <v>0</v>
      </c>
      <c r="U81" s="106">
        <f t="shared" si="150"/>
        <v>20.906261502876163</v>
      </c>
      <c r="V81" s="106">
        <f t="shared" si="151"/>
        <v>983.69453375287617</v>
      </c>
      <c r="W81" s="19">
        <f t="shared" si="58"/>
        <v>0</v>
      </c>
      <c r="X81" s="2">
        <f t="shared" si="152"/>
        <v>0</v>
      </c>
      <c r="Y81" s="4">
        <f t="shared" si="153"/>
        <v>0</v>
      </c>
      <c r="Z81" s="106">
        <f t="shared" si="154"/>
        <v>0</v>
      </c>
      <c r="AA81" s="114">
        <f t="shared" si="166"/>
        <v>0.05</v>
      </c>
      <c r="AB81" s="112">
        <f t="shared" si="155"/>
        <v>1</v>
      </c>
      <c r="AC81" s="178">
        <f t="shared" si="61"/>
        <v>31</v>
      </c>
      <c r="AD81" s="11">
        <f t="shared" si="167"/>
        <v>1.000131165</v>
      </c>
      <c r="AE81" s="106">
        <f t="shared" si="156"/>
        <v>0.12628412</v>
      </c>
      <c r="AF81" s="106">
        <f t="shared" si="157"/>
        <v>0.12902628999999999</v>
      </c>
      <c r="AG81" s="106">
        <f t="shared" si="158"/>
        <v>0</v>
      </c>
      <c r="AH81" s="115" t="str">
        <f t="shared" si="168"/>
        <v>J=</v>
      </c>
      <c r="AI81" s="116">
        <f t="shared" si="169"/>
        <v>44252</v>
      </c>
      <c r="AK81" s="160">
        <f t="shared" si="197"/>
        <v>69</v>
      </c>
      <c r="AL81" s="161">
        <f t="shared" si="198"/>
        <v>46228</v>
      </c>
      <c r="AM81" s="162">
        <f t="shared" si="199"/>
        <v>76.349081069999841</v>
      </c>
      <c r="AN81" s="155">
        <f t="shared" si="206"/>
        <v>30</v>
      </c>
      <c r="AO81" s="162">
        <f t="shared" si="207"/>
        <v>0.37380832000000003</v>
      </c>
      <c r="AP81" s="162">
        <f t="shared" si="200"/>
        <v>15.40274625</v>
      </c>
      <c r="AQ81" s="163">
        <f t="shared" si="208"/>
        <v>0.167874</v>
      </c>
      <c r="AR81" s="164">
        <f t="shared" si="209"/>
        <v>46199</v>
      </c>
      <c r="AS81" s="165">
        <f>SUM(AP81:AP$312)</f>
        <v>91.75182731000001</v>
      </c>
      <c r="AT81" s="164">
        <f t="shared" ref="AT81:AT86" si="212">IF(MONTH(AL80)=AT$9,EDATE(AT80,12),AT80)</f>
        <v>46412</v>
      </c>
      <c r="AU81" s="165">
        <f t="shared" si="201"/>
        <v>0</v>
      </c>
      <c r="AV81" s="165">
        <f t="shared" si="202"/>
        <v>91.75182731000001</v>
      </c>
      <c r="AW81" s="162">
        <f t="shared" si="203"/>
        <v>15.77655457</v>
      </c>
      <c r="AX81" s="160">
        <f t="shared" si="204"/>
        <v>69</v>
      </c>
      <c r="AY81" s="161">
        <f t="shared" si="170"/>
        <v>46259</v>
      </c>
      <c r="AZ81" s="161">
        <f t="shared" si="171"/>
        <v>46259</v>
      </c>
      <c r="BA81" s="1"/>
      <c r="BB81" s="155">
        <f t="shared" si="210"/>
        <v>69</v>
      </c>
      <c r="BC81" s="158">
        <f t="shared" si="205"/>
        <v>46228</v>
      </c>
      <c r="BD81" s="159">
        <v>0.167874</v>
      </c>
      <c r="BE81" s="144"/>
      <c r="BF81" s="197">
        <f t="shared" si="172"/>
        <v>46228</v>
      </c>
      <c r="BG81" s="198">
        <f t="shared" si="211"/>
        <v>46228</v>
      </c>
      <c r="BH81" s="199">
        <f>VLOOKUP(BF81,[1]Plan1!$GF$177:$GH$300,3)</f>
        <v>7275.81</v>
      </c>
    </row>
    <row r="82" spans="1:180" ht="15" customHeight="1" x14ac:dyDescent="0.25">
      <c r="A82" s="105">
        <f t="shared" si="159"/>
        <v>44223</v>
      </c>
      <c r="B82" s="106">
        <f t="shared" si="144"/>
        <v>984.02126256032955</v>
      </c>
      <c r="C82" s="2">
        <f t="shared" si="160"/>
        <v>962.78827224999998</v>
      </c>
      <c r="D82" s="2">
        <f t="shared" si="161"/>
        <v>131.47547760999987</v>
      </c>
      <c r="E82" s="106">
        <f t="shared" si="145"/>
        <v>831.31279464000011</v>
      </c>
      <c r="F82" s="21">
        <f t="shared" si="162"/>
        <v>5560.59</v>
      </c>
      <c r="G82" s="108">
        <f t="shared" si="163"/>
        <v>5574.49</v>
      </c>
      <c r="H82" s="109">
        <f t="shared" si="117"/>
        <v>44191</v>
      </c>
      <c r="I82" s="109">
        <f t="shared" si="59"/>
        <v>44222</v>
      </c>
      <c r="J82" s="110">
        <f t="shared" si="146"/>
        <v>2.4997347403781234E-3</v>
      </c>
      <c r="K82" s="117">
        <f t="shared" si="60"/>
        <v>44252</v>
      </c>
      <c r="L82" s="178">
        <f t="shared" si="164"/>
        <v>31</v>
      </c>
      <c r="M82" s="178">
        <f t="shared" si="131"/>
        <v>2</v>
      </c>
      <c r="N82" s="106">
        <f t="shared" si="147"/>
        <v>1.00016108</v>
      </c>
      <c r="O82" s="111">
        <f t="shared" si="118"/>
        <v>1.0135003600000001</v>
      </c>
      <c r="P82" s="111">
        <f t="shared" si="165"/>
        <v>1.0250659442493049</v>
      </c>
      <c r="Q82" s="106">
        <f t="shared" si="104"/>
        <v>1.0252310600000001</v>
      </c>
      <c r="R82" s="2">
        <v>1</v>
      </c>
      <c r="S82" s="106">
        <f t="shared" si="148"/>
        <v>962.78827224999998</v>
      </c>
      <c r="T82" s="106">
        <f t="shared" si="149"/>
        <v>0</v>
      </c>
      <c r="U82" s="106">
        <f t="shared" si="150"/>
        <v>20.97490300032959</v>
      </c>
      <c r="V82" s="106">
        <f t="shared" si="151"/>
        <v>983.7631752503296</v>
      </c>
      <c r="W82" s="19">
        <f t="shared" si="58"/>
        <v>0</v>
      </c>
      <c r="X82" s="2">
        <f t="shared" si="152"/>
        <v>0</v>
      </c>
      <c r="Y82" s="4">
        <f t="shared" si="153"/>
        <v>0</v>
      </c>
      <c r="Z82" s="106">
        <f t="shared" si="154"/>
        <v>0</v>
      </c>
      <c r="AA82" s="114">
        <f t="shared" si="166"/>
        <v>0.05</v>
      </c>
      <c r="AB82" s="112">
        <f t="shared" si="155"/>
        <v>2</v>
      </c>
      <c r="AC82" s="178">
        <f t="shared" si="61"/>
        <v>31</v>
      </c>
      <c r="AD82" s="11">
        <f t="shared" si="167"/>
        <v>1.0002623470000001</v>
      </c>
      <c r="AE82" s="106">
        <f t="shared" si="156"/>
        <v>0.25258460999999999</v>
      </c>
      <c r="AF82" s="106">
        <f t="shared" si="157"/>
        <v>0.25808731000000001</v>
      </c>
      <c r="AG82" s="106">
        <f t="shared" si="158"/>
        <v>0</v>
      </c>
      <c r="AH82" s="115" t="str">
        <f t="shared" si="168"/>
        <v>J=</v>
      </c>
      <c r="AI82" s="116">
        <f t="shared" si="169"/>
        <v>44252</v>
      </c>
      <c r="AJ82" s="10"/>
      <c r="AK82" s="160">
        <f t="shared" si="197"/>
        <v>70</v>
      </c>
      <c r="AL82" s="161">
        <f t="shared" si="198"/>
        <v>46259</v>
      </c>
      <c r="AM82" s="162">
        <f t="shared" si="199"/>
        <v>60.88350581999984</v>
      </c>
      <c r="AN82" s="155">
        <f t="shared" si="206"/>
        <v>31</v>
      </c>
      <c r="AO82" s="162">
        <f t="shared" si="207"/>
        <v>0.31105561999999998</v>
      </c>
      <c r="AP82" s="162">
        <f t="shared" si="200"/>
        <v>15.465575250000001</v>
      </c>
      <c r="AQ82" s="163">
        <f t="shared" si="208"/>
        <v>0.20256399999999999</v>
      </c>
      <c r="AR82" s="164">
        <f t="shared" si="209"/>
        <v>46229</v>
      </c>
      <c r="AS82" s="165">
        <f>SUM(AP82:AP$312)</f>
        <v>76.349081060000003</v>
      </c>
      <c r="AT82" s="164">
        <f t="shared" si="212"/>
        <v>46412</v>
      </c>
      <c r="AU82" s="165">
        <f t="shared" si="201"/>
        <v>0</v>
      </c>
      <c r="AV82" s="165">
        <f t="shared" si="202"/>
        <v>76.349081060000003</v>
      </c>
      <c r="AW82" s="162">
        <f t="shared" si="203"/>
        <v>15.77663087</v>
      </c>
      <c r="AX82" s="160">
        <f t="shared" si="204"/>
        <v>70</v>
      </c>
      <c r="AY82" s="161">
        <f t="shared" si="170"/>
        <v>46290</v>
      </c>
      <c r="AZ82" s="161">
        <f t="shared" si="171"/>
        <v>46290</v>
      </c>
      <c r="BA82" s="1"/>
      <c r="BB82" s="155">
        <f t="shared" si="210"/>
        <v>70</v>
      </c>
      <c r="BC82" s="158">
        <f t="shared" si="205"/>
        <v>46259</v>
      </c>
      <c r="BD82" s="159">
        <v>0.20256399999999999</v>
      </c>
      <c r="BE82" s="144"/>
      <c r="BF82" s="197">
        <f t="shared" si="172"/>
        <v>46259</v>
      </c>
      <c r="BG82" s="198">
        <f t="shared" si="211"/>
        <v>46259</v>
      </c>
      <c r="BH82" s="199">
        <f>VLOOKUP(BF82,[1]Plan1!$GF$177:$GH$300,3)</f>
        <v>7275.81</v>
      </c>
    </row>
    <row r="83" spans="1:180" ht="15" customHeight="1" x14ac:dyDescent="0.25">
      <c r="A83" s="105">
        <f t="shared" si="159"/>
        <v>44224</v>
      </c>
      <c r="B83" s="106">
        <f t="shared" si="144"/>
        <v>984.21899981778301</v>
      </c>
      <c r="C83" s="2">
        <f t="shared" si="160"/>
        <v>962.78827224999998</v>
      </c>
      <c r="D83" s="2">
        <f t="shared" si="161"/>
        <v>131.47547760999987</v>
      </c>
      <c r="E83" s="106">
        <f t="shared" si="145"/>
        <v>831.31279464000011</v>
      </c>
      <c r="F83" s="21">
        <f t="shared" si="162"/>
        <v>5560.59</v>
      </c>
      <c r="G83" s="108">
        <f t="shared" si="163"/>
        <v>5574.49</v>
      </c>
      <c r="H83" s="109">
        <f t="shared" si="117"/>
        <v>44191</v>
      </c>
      <c r="I83" s="109">
        <f t="shared" si="59"/>
        <v>44222</v>
      </c>
      <c r="J83" s="110">
        <f t="shared" si="146"/>
        <v>2.4997347403781234E-3</v>
      </c>
      <c r="K83" s="117">
        <f t="shared" si="60"/>
        <v>44252</v>
      </c>
      <c r="L83" s="178">
        <f t="shared" si="164"/>
        <v>31</v>
      </c>
      <c r="M83" s="178">
        <f t="shared" si="131"/>
        <v>3</v>
      </c>
      <c r="N83" s="106">
        <f t="shared" si="147"/>
        <v>1.0002416300000001</v>
      </c>
      <c r="O83" s="111">
        <f t="shared" si="118"/>
        <v>1.0135003600000001</v>
      </c>
      <c r="P83" s="111">
        <f t="shared" si="165"/>
        <v>1.0250659442493049</v>
      </c>
      <c r="Q83" s="106">
        <f t="shared" si="104"/>
        <v>1.0253136300000001</v>
      </c>
      <c r="R83" s="2">
        <v>1</v>
      </c>
      <c r="S83" s="106">
        <f t="shared" si="148"/>
        <v>962.78827224999998</v>
      </c>
      <c r="T83" s="106">
        <f t="shared" si="149"/>
        <v>0</v>
      </c>
      <c r="U83" s="106">
        <f t="shared" si="150"/>
        <v>21.043544497783017</v>
      </c>
      <c r="V83" s="106">
        <f t="shared" si="151"/>
        <v>983.83181674778302</v>
      </c>
      <c r="W83" s="19">
        <f t="shared" si="58"/>
        <v>0</v>
      </c>
      <c r="X83" s="2">
        <f t="shared" si="152"/>
        <v>0</v>
      </c>
      <c r="Y83" s="4">
        <f t="shared" si="153"/>
        <v>0</v>
      </c>
      <c r="Z83" s="106">
        <f t="shared" si="154"/>
        <v>0</v>
      </c>
      <c r="AA83" s="114">
        <f t="shared" si="166"/>
        <v>0.05</v>
      </c>
      <c r="AB83" s="112">
        <f t="shared" si="155"/>
        <v>3</v>
      </c>
      <c r="AC83" s="178">
        <f t="shared" si="61"/>
        <v>31</v>
      </c>
      <c r="AD83" s="11">
        <f t="shared" si="167"/>
        <v>1.000393546</v>
      </c>
      <c r="AE83" s="106">
        <f t="shared" si="156"/>
        <v>0.37890147000000002</v>
      </c>
      <c r="AF83" s="106">
        <f t="shared" si="157"/>
        <v>0.38718307000000002</v>
      </c>
      <c r="AG83" s="106">
        <f t="shared" si="158"/>
        <v>0</v>
      </c>
      <c r="AH83" s="115" t="str">
        <f t="shared" si="168"/>
        <v>J=</v>
      </c>
      <c r="AI83" s="116">
        <f t="shared" si="169"/>
        <v>44252</v>
      </c>
      <c r="AJ83" s="10"/>
      <c r="AK83" s="160">
        <f t="shared" si="197"/>
        <v>71</v>
      </c>
      <c r="AL83" s="161">
        <f t="shared" si="198"/>
        <v>46290</v>
      </c>
      <c r="AM83" s="162">
        <f t="shared" si="199"/>
        <v>45.354924129999844</v>
      </c>
      <c r="AN83" s="155">
        <f t="shared" si="206"/>
        <v>31</v>
      </c>
      <c r="AO83" s="162">
        <f t="shared" si="207"/>
        <v>0.24804694999999999</v>
      </c>
      <c r="AP83" s="162">
        <f t="shared" si="200"/>
        <v>15.528581689999999</v>
      </c>
      <c r="AQ83" s="163">
        <f t="shared" si="208"/>
        <v>0.255054</v>
      </c>
      <c r="AR83" s="164">
        <f t="shared" si="209"/>
        <v>46260</v>
      </c>
      <c r="AS83" s="165">
        <f>SUM(AP83:AP$312)</f>
        <v>60.883505809999996</v>
      </c>
      <c r="AT83" s="164">
        <f t="shared" si="212"/>
        <v>46412</v>
      </c>
      <c r="AU83" s="165">
        <f t="shared" si="201"/>
        <v>0</v>
      </c>
      <c r="AV83" s="165">
        <f t="shared" si="202"/>
        <v>60.883505809999996</v>
      </c>
      <c r="AW83" s="162">
        <f t="shared" si="203"/>
        <v>15.776628639999998</v>
      </c>
      <c r="AX83" s="160">
        <f t="shared" si="204"/>
        <v>71</v>
      </c>
      <c r="AY83" s="161">
        <f t="shared" si="170"/>
        <v>46320</v>
      </c>
      <c r="AZ83" s="161">
        <f t="shared" si="171"/>
        <v>46321</v>
      </c>
      <c r="BA83" s="1"/>
      <c r="BB83" s="155">
        <f t="shared" si="210"/>
        <v>71</v>
      </c>
      <c r="BC83" s="158">
        <f t="shared" si="205"/>
        <v>46290</v>
      </c>
      <c r="BD83" s="159">
        <v>0.255054</v>
      </c>
      <c r="BE83" s="144"/>
      <c r="BF83" s="197">
        <f t="shared" si="172"/>
        <v>46290</v>
      </c>
      <c r="BG83" s="198">
        <f t="shared" si="211"/>
        <v>46290</v>
      </c>
      <c r="BH83" s="199">
        <f>VLOOKUP(BF83,[1]Plan1!$GF$177:$GH$300,3)</f>
        <v>7275.81</v>
      </c>
    </row>
    <row r="84" spans="1:180" ht="15" customHeight="1" x14ac:dyDescent="0.25">
      <c r="A84" s="105">
        <f t="shared" si="159"/>
        <v>44225</v>
      </c>
      <c r="B84" s="106">
        <f t="shared" si="144"/>
        <v>984.41678111836427</v>
      </c>
      <c r="C84" s="2">
        <f t="shared" si="160"/>
        <v>962.78827224999998</v>
      </c>
      <c r="D84" s="2">
        <f t="shared" si="161"/>
        <v>131.47547760999987</v>
      </c>
      <c r="E84" s="106">
        <f t="shared" si="145"/>
        <v>831.31279464000011</v>
      </c>
      <c r="F84" s="21">
        <f t="shared" si="162"/>
        <v>5560.59</v>
      </c>
      <c r="G84" s="108">
        <f t="shared" si="163"/>
        <v>5574.49</v>
      </c>
      <c r="H84" s="109">
        <f t="shared" si="117"/>
        <v>44191</v>
      </c>
      <c r="I84" s="109">
        <f t="shared" si="59"/>
        <v>44222</v>
      </c>
      <c r="J84" s="110">
        <f t="shared" si="146"/>
        <v>2.4997347403781234E-3</v>
      </c>
      <c r="K84" s="117">
        <f t="shared" si="60"/>
        <v>44252</v>
      </c>
      <c r="L84" s="178">
        <f t="shared" si="164"/>
        <v>31</v>
      </c>
      <c r="M84" s="178">
        <f t="shared" si="131"/>
        <v>4</v>
      </c>
      <c r="N84" s="106">
        <f t="shared" si="147"/>
        <v>1.0003221899999999</v>
      </c>
      <c r="O84" s="111">
        <f t="shared" si="118"/>
        <v>1.0135003600000001</v>
      </c>
      <c r="P84" s="111">
        <f t="shared" si="165"/>
        <v>1.0250659442493049</v>
      </c>
      <c r="Q84" s="106">
        <f t="shared" si="104"/>
        <v>1.02539621</v>
      </c>
      <c r="R84" s="2">
        <v>1</v>
      </c>
      <c r="S84" s="106">
        <f t="shared" si="148"/>
        <v>962.78827224999998</v>
      </c>
      <c r="T84" s="106">
        <f t="shared" si="149"/>
        <v>0</v>
      </c>
      <c r="U84" s="106">
        <f t="shared" si="150"/>
        <v>21.112194308364341</v>
      </c>
      <c r="V84" s="106">
        <f t="shared" si="151"/>
        <v>983.90046655836431</v>
      </c>
      <c r="W84" s="19">
        <f t="shared" ref="W84:W147" si="213">IF(VLOOKUP(A84,AL$10:AX$312,13)=VLOOKUP(A83,AL$10:AX$312,13),0,VLOOKUP(A84,AL$10:AX$312,13))</f>
        <v>0</v>
      </c>
      <c r="X84" s="2">
        <f t="shared" si="152"/>
        <v>0</v>
      </c>
      <c r="Y84" s="4">
        <f t="shared" si="153"/>
        <v>0</v>
      </c>
      <c r="Z84" s="106">
        <f t="shared" si="154"/>
        <v>0</v>
      </c>
      <c r="AA84" s="114">
        <f t="shared" si="166"/>
        <v>0.05</v>
      </c>
      <c r="AB84" s="112">
        <f t="shared" si="155"/>
        <v>4</v>
      </c>
      <c r="AC84" s="178">
        <f t="shared" si="61"/>
        <v>31</v>
      </c>
      <c r="AD84" s="11">
        <f t="shared" si="167"/>
        <v>1.000524763</v>
      </c>
      <c r="AE84" s="106">
        <f t="shared" si="156"/>
        <v>0.50523565999999998</v>
      </c>
      <c r="AF84" s="106">
        <f t="shared" si="157"/>
        <v>0.51631455999999998</v>
      </c>
      <c r="AG84" s="106">
        <f t="shared" si="158"/>
        <v>0</v>
      </c>
      <c r="AH84" s="115" t="str">
        <f t="shared" si="168"/>
        <v>J=</v>
      </c>
      <c r="AI84" s="116">
        <f t="shared" si="169"/>
        <v>44252</v>
      </c>
      <c r="AJ84" s="10"/>
      <c r="AK84" s="160">
        <f t="shared" si="197"/>
        <v>72</v>
      </c>
      <c r="AL84" s="161">
        <f t="shared" si="198"/>
        <v>46320</v>
      </c>
      <c r="AM84" s="162">
        <f t="shared" si="199"/>
        <v>29.763125799999845</v>
      </c>
      <c r="AN84" s="155">
        <f t="shared" si="206"/>
        <v>30</v>
      </c>
      <c r="AO84" s="162">
        <f t="shared" si="207"/>
        <v>0.18478158</v>
      </c>
      <c r="AP84" s="162">
        <f t="shared" si="200"/>
        <v>15.59179833</v>
      </c>
      <c r="AQ84" s="163">
        <f t="shared" si="208"/>
        <v>0.343773</v>
      </c>
      <c r="AR84" s="164">
        <f t="shared" si="209"/>
        <v>46291</v>
      </c>
      <c r="AS84" s="165">
        <f>SUM(AP84:AP$312)</f>
        <v>45.35492412</v>
      </c>
      <c r="AT84" s="164">
        <f t="shared" si="212"/>
        <v>46412</v>
      </c>
      <c r="AU84" s="165">
        <f t="shared" si="201"/>
        <v>0</v>
      </c>
      <c r="AV84" s="165">
        <f t="shared" si="202"/>
        <v>45.35492412</v>
      </c>
      <c r="AW84" s="162">
        <f t="shared" si="203"/>
        <v>15.776579909999999</v>
      </c>
      <c r="AX84" s="160">
        <f t="shared" si="204"/>
        <v>72</v>
      </c>
      <c r="AY84" s="161">
        <f t="shared" si="170"/>
        <v>46351</v>
      </c>
      <c r="AZ84" s="161">
        <f t="shared" si="171"/>
        <v>46351</v>
      </c>
      <c r="BA84" s="1"/>
      <c r="BB84" s="155">
        <f t="shared" si="210"/>
        <v>72</v>
      </c>
      <c r="BC84" s="158">
        <f t="shared" si="205"/>
        <v>46320</v>
      </c>
      <c r="BD84" s="159">
        <v>0.343773</v>
      </c>
      <c r="BE84" s="144"/>
      <c r="BF84" s="197">
        <f t="shared" si="172"/>
        <v>46320</v>
      </c>
      <c r="BG84" s="198">
        <f t="shared" si="211"/>
        <v>46320</v>
      </c>
      <c r="BH84" s="199">
        <f>VLOOKUP(BF84,[1]Plan1!$GF$177:$GH$300,3)</f>
        <v>7275.81</v>
      </c>
    </row>
    <row r="85" spans="1:180" ht="15" customHeight="1" x14ac:dyDescent="0.25">
      <c r="A85" s="105">
        <f t="shared" si="159"/>
        <v>44226</v>
      </c>
      <c r="B85" s="106">
        <f t="shared" si="144"/>
        <v>984.61459714894556</v>
      </c>
      <c r="C85" s="2">
        <f t="shared" si="160"/>
        <v>962.78827224999998</v>
      </c>
      <c r="D85" s="2">
        <f t="shared" si="161"/>
        <v>131.47547760999987</v>
      </c>
      <c r="E85" s="106">
        <f t="shared" si="145"/>
        <v>831.31279464000011</v>
      </c>
      <c r="F85" s="21">
        <f t="shared" si="162"/>
        <v>5560.59</v>
      </c>
      <c r="G85" s="108">
        <f t="shared" si="163"/>
        <v>5574.49</v>
      </c>
      <c r="H85" s="109">
        <f t="shared" si="117"/>
        <v>44191</v>
      </c>
      <c r="I85" s="109">
        <f t="shared" ref="I85:I148" si="214">IF(W84&gt;0,A85,I84)</f>
        <v>44222</v>
      </c>
      <c r="J85" s="110">
        <f t="shared" si="146"/>
        <v>2.4997347403781234E-3</v>
      </c>
      <c r="K85" s="117">
        <f t="shared" ref="K85:K148" si="215">IF(DAY(A84)=K$9,VLOOKUP(A84,$AP$321:$AV$619,4),K84)</f>
        <v>44252</v>
      </c>
      <c r="L85" s="178">
        <f t="shared" si="164"/>
        <v>31</v>
      </c>
      <c r="M85" s="178">
        <f t="shared" si="131"/>
        <v>5</v>
      </c>
      <c r="N85" s="106">
        <f t="shared" si="147"/>
        <v>1.0004027600000001</v>
      </c>
      <c r="O85" s="111">
        <f t="shared" si="118"/>
        <v>1.0135003600000001</v>
      </c>
      <c r="P85" s="111">
        <f t="shared" si="165"/>
        <v>1.0250659442493049</v>
      </c>
      <c r="Q85" s="106">
        <f t="shared" si="104"/>
        <v>1.02547879</v>
      </c>
      <c r="R85" s="2">
        <v>1</v>
      </c>
      <c r="S85" s="106">
        <f t="shared" si="148"/>
        <v>962.78827224999998</v>
      </c>
      <c r="T85" s="106">
        <f t="shared" si="149"/>
        <v>0</v>
      </c>
      <c r="U85" s="106">
        <f t="shared" si="150"/>
        <v>21.180844118945664</v>
      </c>
      <c r="V85" s="106">
        <f t="shared" si="151"/>
        <v>983.96911636894561</v>
      </c>
      <c r="W85" s="19">
        <f t="shared" si="213"/>
        <v>0</v>
      </c>
      <c r="X85" s="2">
        <f t="shared" si="152"/>
        <v>0</v>
      </c>
      <c r="Y85" s="4">
        <f t="shared" si="153"/>
        <v>0</v>
      </c>
      <c r="Z85" s="106">
        <f t="shared" si="154"/>
        <v>0</v>
      </c>
      <c r="AA85" s="114">
        <f t="shared" si="166"/>
        <v>0.05</v>
      </c>
      <c r="AB85" s="112">
        <f t="shared" si="155"/>
        <v>5</v>
      </c>
      <c r="AC85" s="178">
        <f t="shared" ref="AC85:AC148" si="216">IF(DAY(A84)=25,VLOOKUP(A84,$AP$321:$AV$619,7),AC84)</f>
        <v>31</v>
      </c>
      <c r="AD85" s="11">
        <f t="shared" si="167"/>
        <v>1.000655997</v>
      </c>
      <c r="AE85" s="106">
        <f t="shared" si="156"/>
        <v>0.63158621000000004</v>
      </c>
      <c r="AF85" s="106">
        <f t="shared" si="157"/>
        <v>0.64548077999999998</v>
      </c>
      <c r="AG85" s="106">
        <f t="shared" si="158"/>
        <v>0</v>
      </c>
      <c r="AH85" s="115" t="str">
        <f t="shared" si="168"/>
        <v>J=</v>
      </c>
      <c r="AI85" s="116">
        <f t="shared" si="169"/>
        <v>44252</v>
      </c>
      <c r="AJ85" s="10"/>
      <c r="AK85" s="160">
        <f t="shared" si="197"/>
        <v>73</v>
      </c>
      <c r="AL85" s="161">
        <f t="shared" ref="AL85" si="217">AP393</f>
        <v>46351</v>
      </c>
      <c r="AM85" s="162">
        <f t="shared" ref="AM85" si="218">(AM84-AP85)</f>
        <v>15.707192009999845</v>
      </c>
      <c r="AN85" s="155">
        <f t="shared" ref="AN85" si="219">AL85-AL84</f>
        <v>31</v>
      </c>
      <c r="AO85" s="162">
        <f t="shared" ref="AO85" si="220">TRUNC(AM84*(ROUND((1+AO$9)^(30/360),9)-1),8)</f>
        <v>0.12125866</v>
      </c>
      <c r="AP85" s="162">
        <f t="shared" ref="AP85" si="221">TRUNC((AM84*AQ85),8)</f>
        <v>14.055933789999999</v>
      </c>
      <c r="AQ85" s="163">
        <f t="shared" ref="AQ85" si="222">BD85</f>
        <v>0.47226000000000001</v>
      </c>
      <c r="AR85" s="164">
        <f t="shared" ref="AR85" si="223">(AL84+1)</f>
        <v>46321</v>
      </c>
      <c r="AS85" s="165">
        <f>SUM(AP85:AP$312)</f>
        <v>29.763125789999997</v>
      </c>
      <c r="AT85" s="164">
        <f t="shared" ref="AT85" si="224">IF(MONTH(AL84)=AT$9,EDATE(AT84,12),AT84)</f>
        <v>46412</v>
      </c>
      <c r="AU85" s="165">
        <f t="shared" ref="AU85" si="225">IF(AL85&gt;AT$7,0,VLOOKUP(AT85,AL$13:AS$312,8))</f>
        <v>0</v>
      </c>
      <c r="AV85" s="165">
        <f t="shared" ref="AV85" si="226">AS85-AU85</f>
        <v>29.763125789999997</v>
      </c>
      <c r="AW85" s="162">
        <f t="shared" ref="AW85" si="227">(AO85+AP85)</f>
        <v>14.17719245</v>
      </c>
      <c r="AX85" s="160">
        <f t="shared" si="204"/>
        <v>73</v>
      </c>
      <c r="AY85" s="161">
        <f t="shared" ref="AY85" si="228">AL86</f>
        <v>46381</v>
      </c>
      <c r="AZ85" s="161">
        <f t="shared" si="171"/>
        <v>46384</v>
      </c>
      <c r="BA85" s="1"/>
      <c r="BB85" s="155">
        <f t="shared" si="210"/>
        <v>73</v>
      </c>
      <c r="BC85" s="158">
        <f t="shared" si="205"/>
        <v>46351</v>
      </c>
      <c r="BD85" s="159">
        <v>0.47226000000000001</v>
      </c>
      <c r="BE85" s="144"/>
      <c r="BF85" s="197">
        <f t="shared" si="172"/>
        <v>46351</v>
      </c>
      <c r="BG85" s="198">
        <f t="shared" si="211"/>
        <v>46351</v>
      </c>
      <c r="BH85" s="199">
        <f>VLOOKUP(BF85,[1]Plan1!$GF$177:$GH$300,3)</f>
        <v>7275.81</v>
      </c>
    </row>
    <row r="86" spans="1:180" ht="15" customHeight="1" x14ac:dyDescent="0.25">
      <c r="A86" s="105">
        <f t="shared" si="159"/>
        <v>44227</v>
      </c>
      <c r="B86" s="106">
        <f t="shared" si="144"/>
        <v>984.81245625265501</v>
      </c>
      <c r="C86" s="2">
        <f t="shared" si="160"/>
        <v>962.78827224999998</v>
      </c>
      <c r="D86" s="2">
        <f t="shared" si="161"/>
        <v>131.47547760999987</v>
      </c>
      <c r="E86" s="106">
        <f t="shared" si="145"/>
        <v>831.31279464000011</v>
      </c>
      <c r="F86" s="21">
        <f t="shared" si="162"/>
        <v>5560.59</v>
      </c>
      <c r="G86" s="108">
        <f t="shared" si="163"/>
        <v>5574.49</v>
      </c>
      <c r="H86" s="109">
        <f t="shared" si="117"/>
        <v>44191</v>
      </c>
      <c r="I86" s="109">
        <f t="shared" si="214"/>
        <v>44222</v>
      </c>
      <c r="J86" s="110">
        <f t="shared" si="146"/>
        <v>2.4997347403781234E-3</v>
      </c>
      <c r="K86" s="117">
        <f t="shared" si="215"/>
        <v>44252</v>
      </c>
      <c r="L86" s="178">
        <f t="shared" si="164"/>
        <v>31</v>
      </c>
      <c r="M86" s="178">
        <f t="shared" si="131"/>
        <v>6</v>
      </c>
      <c r="N86" s="106">
        <f t="shared" si="147"/>
        <v>1.00048333</v>
      </c>
      <c r="O86" s="111">
        <f t="shared" si="118"/>
        <v>1.0135003600000001</v>
      </c>
      <c r="P86" s="111">
        <f t="shared" si="165"/>
        <v>1.0250659442493049</v>
      </c>
      <c r="Q86" s="106">
        <f t="shared" si="104"/>
        <v>1.0255613800000001</v>
      </c>
      <c r="R86" s="2">
        <v>1</v>
      </c>
      <c r="S86" s="106">
        <f t="shared" si="148"/>
        <v>962.78827224999998</v>
      </c>
      <c r="T86" s="106">
        <f t="shared" si="149"/>
        <v>0</v>
      </c>
      <c r="U86" s="106">
        <f t="shared" si="150"/>
        <v>21.249502242655069</v>
      </c>
      <c r="V86" s="106">
        <f t="shared" si="151"/>
        <v>984.03777449265499</v>
      </c>
      <c r="W86" s="19">
        <f t="shared" si="213"/>
        <v>0</v>
      </c>
      <c r="X86" s="2">
        <f t="shared" si="152"/>
        <v>0</v>
      </c>
      <c r="Y86" s="4">
        <f t="shared" si="153"/>
        <v>0</v>
      </c>
      <c r="Z86" s="106">
        <f t="shared" si="154"/>
        <v>0</v>
      </c>
      <c r="AA86" s="114">
        <f t="shared" si="166"/>
        <v>0.05</v>
      </c>
      <c r="AB86" s="112">
        <f t="shared" si="155"/>
        <v>6</v>
      </c>
      <c r="AC86" s="178">
        <f t="shared" si="216"/>
        <v>31</v>
      </c>
      <c r="AD86" s="11">
        <f t="shared" si="167"/>
        <v>1.000787248</v>
      </c>
      <c r="AE86" s="106">
        <f t="shared" si="156"/>
        <v>0.75795314000000003</v>
      </c>
      <c r="AF86" s="106">
        <f t="shared" si="157"/>
        <v>0.77468176</v>
      </c>
      <c r="AG86" s="106">
        <f t="shared" si="158"/>
        <v>0</v>
      </c>
      <c r="AH86" s="115" t="str">
        <f t="shared" si="168"/>
        <v>J=</v>
      </c>
      <c r="AI86" s="116">
        <f t="shared" si="169"/>
        <v>44252</v>
      </c>
      <c r="AJ86" s="10"/>
      <c r="AK86" s="160">
        <f t="shared" si="197"/>
        <v>74</v>
      </c>
      <c r="AL86" s="161">
        <f t="shared" si="198"/>
        <v>46381</v>
      </c>
      <c r="AM86" s="162">
        <f t="shared" si="199"/>
        <v>9.9998462843586822E-9</v>
      </c>
      <c r="AN86" s="155">
        <f t="shared" si="206"/>
        <v>30</v>
      </c>
      <c r="AO86" s="162">
        <f t="shared" si="207"/>
        <v>6.3993040000000001E-2</v>
      </c>
      <c r="AP86" s="162">
        <f t="shared" si="200"/>
        <v>15.707191999999999</v>
      </c>
      <c r="AQ86" s="163">
        <f t="shared" si="208"/>
        <v>1</v>
      </c>
      <c r="AR86" s="164">
        <f t="shared" si="209"/>
        <v>46352</v>
      </c>
      <c r="AS86" s="165">
        <f>SUM(AP86:AP$312)</f>
        <v>15.707191999999999</v>
      </c>
      <c r="AT86" s="164">
        <f t="shared" si="212"/>
        <v>46412</v>
      </c>
      <c r="AU86" s="165">
        <f t="shared" si="201"/>
        <v>0</v>
      </c>
      <c r="AV86" s="165">
        <f t="shared" si="202"/>
        <v>15.707191999999999</v>
      </c>
      <c r="AW86" s="162">
        <f t="shared" si="203"/>
        <v>15.771185039999999</v>
      </c>
      <c r="AX86" s="160">
        <f t="shared" si="204"/>
        <v>74</v>
      </c>
      <c r="AY86" s="161"/>
      <c r="AZ86" s="161"/>
      <c r="BA86" s="1"/>
      <c r="BB86" s="155">
        <f t="shared" si="210"/>
        <v>74</v>
      </c>
      <c r="BC86" s="158">
        <f t="shared" si="205"/>
        <v>46381</v>
      </c>
      <c r="BD86" s="159">
        <v>1</v>
      </c>
      <c r="BE86" s="144"/>
      <c r="BF86" s="197">
        <f t="shared" si="172"/>
        <v>46381</v>
      </c>
      <c r="BG86" s="198">
        <f t="shared" si="211"/>
        <v>46381</v>
      </c>
      <c r="BH86" s="199">
        <f>VLOOKUP(BF86,[1]Plan1!$GF$177:$GH$300,3)</f>
        <v>7275.81</v>
      </c>
    </row>
    <row r="87" spans="1:180" ht="15" customHeight="1" x14ac:dyDescent="0.25">
      <c r="A87" s="105">
        <f t="shared" si="159"/>
        <v>44228</v>
      </c>
      <c r="B87" s="106">
        <f t="shared" si="144"/>
        <v>985.01035843949217</v>
      </c>
      <c r="C87" s="2">
        <f t="shared" si="160"/>
        <v>962.78827224999998</v>
      </c>
      <c r="D87" s="2">
        <f t="shared" si="161"/>
        <v>131.47547760999987</v>
      </c>
      <c r="E87" s="106">
        <f t="shared" si="145"/>
        <v>831.31279464000011</v>
      </c>
      <c r="F87" s="21">
        <f t="shared" si="162"/>
        <v>5560.59</v>
      </c>
      <c r="G87" s="108">
        <f t="shared" si="163"/>
        <v>5574.49</v>
      </c>
      <c r="H87" s="109">
        <f t="shared" si="117"/>
        <v>44191</v>
      </c>
      <c r="I87" s="109">
        <f t="shared" si="214"/>
        <v>44222</v>
      </c>
      <c r="J87" s="110">
        <f t="shared" si="146"/>
        <v>2.4997347403781234E-3</v>
      </c>
      <c r="K87" s="117">
        <f t="shared" si="215"/>
        <v>44252</v>
      </c>
      <c r="L87" s="178">
        <f t="shared" si="164"/>
        <v>31</v>
      </c>
      <c r="M87" s="178">
        <f t="shared" si="131"/>
        <v>7</v>
      </c>
      <c r="N87" s="106">
        <f t="shared" si="147"/>
        <v>1.0005639099999999</v>
      </c>
      <c r="O87" s="111">
        <f t="shared" si="118"/>
        <v>1.0135003600000001</v>
      </c>
      <c r="P87" s="111">
        <f t="shared" si="165"/>
        <v>1.0250659442493049</v>
      </c>
      <c r="Q87" s="106">
        <f t="shared" si="104"/>
        <v>1.0256439799999999</v>
      </c>
      <c r="R87" s="2">
        <v>1</v>
      </c>
      <c r="S87" s="106">
        <f t="shared" si="148"/>
        <v>962.78827224999998</v>
      </c>
      <c r="T87" s="106">
        <f t="shared" si="149"/>
        <v>0</v>
      </c>
      <c r="U87" s="106">
        <f t="shared" si="150"/>
        <v>21.318168679492185</v>
      </c>
      <c r="V87" s="106">
        <f t="shared" si="151"/>
        <v>984.10644092949212</v>
      </c>
      <c r="W87" s="19">
        <f t="shared" si="213"/>
        <v>0</v>
      </c>
      <c r="X87" s="2">
        <f t="shared" si="152"/>
        <v>0</v>
      </c>
      <c r="Y87" s="4">
        <f t="shared" si="153"/>
        <v>0</v>
      </c>
      <c r="Z87" s="106">
        <f t="shared" si="154"/>
        <v>0</v>
      </c>
      <c r="AA87" s="114">
        <f t="shared" si="166"/>
        <v>0.05</v>
      </c>
      <c r="AB87" s="112">
        <f t="shared" si="155"/>
        <v>7</v>
      </c>
      <c r="AC87" s="178">
        <f t="shared" si="216"/>
        <v>31</v>
      </c>
      <c r="AD87" s="11">
        <f t="shared" si="167"/>
        <v>1.000918516</v>
      </c>
      <c r="AE87" s="106">
        <f t="shared" si="156"/>
        <v>0.88433642999999995</v>
      </c>
      <c r="AF87" s="106">
        <f t="shared" si="157"/>
        <v>0.90391750999999998</v>
      </c>
      <c r="AG87" s="106">
        <f t="shared" si="158"/>
        <v>0</v>
      </c>
      <c r="AH87" s="115" t="str">
        <f t="shared" si="168"/>
        <v>J=</v>
      </c>
      <c r="AI87" s="116">
        <f t="shared" si="169"/>
        <v>44252</v>
      </c>
      <c r="AJ87" s="10"/>
      <c r="AK87" s="160"/>
      <c r="AL87" s="161"/>
      <c r="AM87" s="162"/>
      <c r="AN87" s="155"/>
      <c r="AO87" s="162"/>
      <c r="AP87" s="162"/>
      <c r="AQ87" s="163"/>
      <c r="AR87" s="164"/>
      <c r="AS87" s="165"/>
      <c r="AT87" s="164"/>
      <c r="AU87" s="165"/>
      <c r="AV87" s="165"/>
      <c r="AW87" s="162"/>
      <c r="AX87" s="160"/>
      <c r="AY87" s="161"/>
      <c r="AZ87" s="161"/>
      <c r="BA87" s="1"/>
      <c r="BB87" s="155"/>
      <c r="BC87" s="158"/>
      <c r="BD87" s="159"/>
      <c r="BE87" s="144"/>
      <c r="BF87" s="197">
        <f t="shared" si="172"/>
        <v>46412</v>
      </c>
      <c r="BG87" s="198">
        <f t="shared" si="211"/>
        <v>46412</v>
      </c>
      <c r="BH87" s="199">
        <f>VLOOKUP(BF87,[1]Plan1!$GF$177:$GH$300,3)</f>
        <v>7275.81</v>
      </c>
    </row>
    <row r="88" spans="1:180" ht="15" customHeight="1" x14ac:dyDescent="0.25">
      <c r="A88" s="105">
        <f t="shared" si="159"/>
        <v>44229</v>
      </c>
      <c r="B88" s="106">
        <f t="shared" si="144"/>
        <v>985.20829537632949</v>
      </c>
      <c r="C88" s="2">
        <f t="shared" si="160"/>
        <v>962.78827224999998</v>
      </c>
      <c r="D88" s="2">
        <f t="shared" si="161"/>
        <v>131.47547760999987</v>
      </c>
      <c r="E88" s="106">
        <f t="shared" si="145"/>
        <v>831.31279464000011</v>
      </c>
      <c r="F88" s="21">
        <f t="shared" si="162"/>
        <v>5560.59</v>
      </c>
      <c r="G88" s="108">
        <f t="shared" si="163"/>
        <v>5574.49</v>
      </c>
      <c r="H88" s="109">
        <f t="shared" si="117"/>
        <v>44191</v>
      </c>
      <c r="I88" s="109">
        <f t="shared" si="214"/>
        <v>44222</v>
      </c>
      <c r="J88" s="110">
        <f t="shared" si="146"/>
        <v>2.4997347403781234E-3</v>
      </c>
      <c r="K88" s="117">
        <f t="shared" si="215"/>
        <v>44252</v>
      </c>
      <c r="L88" s="178">
        <f t="shared" si="164"/>
        <v>31</v>
      </c>
      <c r="M88" s="178">
        <f t="shared" si="131"/>
        <v>8</v>
      </c>
      <c r="N88" s="106">
        <f t="shared" si="147"/>
        <v>1.00064449</v>
      </c>
      <c r="O88" s="111">
        <f t="shared" si="118"/>
        <v>1.0135003600000001</v>
      </c>
      <c r="P88" s="111">
        <f t="shared" si="165"/>
        <v>1.0250659442493049</v>
      </c>
      <c r="Q88" s="106">
        <f t="shared" si="104"/>
        <v>1.0257265799999999</v>
      </c>
      <c r="R88" s="2">
        <v>1</v>
      </c>
      <c r="S88" s="106">
        <f t="shared" si="148"/>
        <v>962.78827224999998</v>
      </c>
      <c r="T88" s="106">
        <f t="shared" si="149"/>
        <v>0</v>
      </c>
      <c r="U88" s="106">
        <f t="shared" si="150"/>
        <v>21.386835116329486</v>
      </c>
      <c r="V88" s="106">
        <f t="shared" si="151"/>
        <v>984.17510736632948</v>
      </c>
      <c r="W88" s="19">
        <f t="shared" si="213"/>
        <v>0</v>
      </c>
      <c r="X88" s="2">
        <f t="shared" si="152"/>
        <v>0</v>
      </c>
      <c r="Y88" s="4">
        <f t="shared" si="153"/>
        <v>0</v>
      </c>
      <c r="Z88" s="106">
        <f t="shared" si="154"/>
        <v>0</v>
      </c>
      <c r="AA88" s="114">
        <f t="shared" si="166"/>
        <v>0.05</v>
      </c>
      <c r="AB88" s="112">
        <f t="shared" si="155"/>
        <v>8</v>
      </c>
      <c r="AC88" s="178">
        <f t="shared" si="216"/>
        <v>31</v>
      </c>
      <c r="AD88" s="11">
        <f t="shared" si="167"/>
        <v>1.001049801</v>
      </c>
      <c r="AE88" s="106">
        <f t="shared" si="156"/>
        <v>1.01073609</v>
      </c>
      <c r="AF88" s="106">
        <f t="shared" si="157"/>
        <v>1.0331880099999999</v>
      </c>
      <c r="AG88" s="106">
        <f t="shared" si="158"/>
        <v>0</v>
      </c>
      <c r="AH88" s="115" t="str">
        <f t="shared" si="168"/>
        <v>J=</v>
      </c>
      <c r="AI88" s="116">
        <f t="shared" si="169"/>
        <v>44252</v>
      </c>
      <c r="AJ88" s="10"/>
      <c r="AK88" s="160"/>
      <c r="AL88" s="161"/>
      <c r="AM88" s="162"/>
      <c r="AN88" s="155"/>
      <c r="AO88" s="162"/>
      <c r="AP88" s="162"/>
      <c r="AQ88" s="163"/>
      <c r="AR88" s="164"/>
      <c r="AS88" s="165"/>
      <c r="AT88" s="164"/>
      <c r="AU88" s="165"/>
      <c r="AV88" s="165"/>
      <c r="AW88" s="162"/>
      <c r="AX88" s="160"/>
      <c r="AY88" s="161"/>
      <c r="AZ88" s="161"/>
      <c r="BA88" s="1"/>
      <c r="BB88" s="155"/>
      <c r="BC88" s="158"/>
      <c r="BD88" s="159"/>
      <c r="BE88" s="144"/>
      <c r="BF88" s="197">
        <f t="shared" si="172"/>
        <v>46443</v>
      </c>
      <c r="BG88" s="198">
        <f t="shared" si="211"/>
        <v>46443</v>
      </c>
      <c r="BH88" s="199">
        <f>VLOOKUP(BF88,[1]Plan1!$GF$177:$GH$300,3)</f>
        <v>7275.81</v>
      </c>
    </row>
    <row r="89" spans="1:180" ht="15" customHeight="1" x14ac:dyDescent="0.25">
      <c r="A89" s="105">
        <f t="shared" si="159"/>
        <v>44230</v>
      </c>
      <c r="B89" s="106">
        <f t="shared" si="144"/>
        <v>985.40627637629473</v>
      </c>
      <c r="C89" s="2">
        <f t="shared" si="160"/>
        <v>962.78827224999998</v>
      </c>
      <c r="D89" s="2">
        <f t="shared" si="161"/>
        <v>131.47547760999987</v>
      </c>
      <c r="E89" s="106">
        <f t="shared" si="145"/>
        <v>831.31279464000011</v>
      </c>
      <c r="F89" s="21">
        <f t="shared" si="162"/>
        <v>5560.59</v>
      </c>
      <c r="G89" s="108">
        <f t="shared" si="163"/>
        <v>5574.49</v>
      </c>
      <c r="H89" s="109">
        <f t="shared" si="117"/>
        <v>44191</v>
      </c>
      <c r="I89" s="109">
        <f t="shared" si="214"/>
        <v>44222</v>
      </c>
      <c r="J89" s="110">
        <f t="shared" si="146"/>
        <v>2.4997347403781234E-3</v>
      </c>
      <c r="K89" s="117">
        <f t="shared" si="215"/>
        <v>44252</v>
      </c>
      <c r="L89" s="178">
        <f t="shared" si="164"/>
        <v>31</v>
      </c>
      <c r="M89" s="178">
        <f t="shared" si="131"/>
        <v>9</v>
      </c>
      <c r="N89" s="106">
        <f t="shared" si="147"/>
        <v>1.00072508</v>
      </c>
      <c r="O89" s="111">
        <f t="shared" si="118"/>
        <v>1.0135003600000001</v>
      </c>
      <c r="P89" s="111">
        <f t="shared" si="165"/>
        <v>1.0250659442493049</v>
      </c>
      <c r="Q89" s="106">
        <f t="shared" si="104"/>
        <v>1.0258091899999999</v>
      </c>
      <c r="R89" s="2">
        <v>1</v>
      </c>
      <c r="S89" s="106">
        <f t="shared" si="148"/>
        <v>962.78827224999998</v>
      </c>
      <c r="T89" s="106">
        <f t="shared" si="149"/>
        <v>0</v>
      </c>
      <c r="U89" s="106">
        <f t="shared" si="150"/>
        <v>21.455509866294683</v>
      </c>
      <c r="V89" s="106">
        <f t="shared" si="151"/>
        <v>984.24378211629471</v>
      </c>
      <c r="W89" s="19">
        <f t="shared" si="213"/>
        <v>0</v>
      </c>
      <c r="X89" s="2">
        <f t="shared" si="152"/>
        <v>0</v>
      </c>
      <c r="Y89" s="4">
        <f t="shared" si="153"/>
        <v>0</v>
      </c>
      <c r="Z89" s="106">
        <f t="shared" si="154"/>
        <v>0</v>
      </c>
      <c r="AA89" s="114">
        <f t="shared" si="166"/>
        <v>0.05</v>
      </c>
      <c r="AB89" s="112">
        <f t="shared" si="155"/>
        <v>9</v>
      </c>
      <c r="AC89" s="178">
        <f t="shared" si="216"/>
        <v>31</v>
      </c>
      <c r="AD89" s="11">
        <f t="shared" si="167"/>
        <v>1.001181104</v>
      </c>
      <c r="AE89" s="106">
        <f t="shared" si="156"/>
        <v>1.1371530700000001</v>
      </c>
      <c r="AF89" s="106">
        <f t="shared" si="157"/>
        <v>1.1624942599999999</v>
      </c>
      <c r="AG89" s="106">
        <f t="shared" si="158"/>
        <v>0</v>
      </c>
      <c r="AH89" s="115" t="str">
        <f t="shared" si="168"/>
        <v>J=</v>
      </c>
      <c r="AI89" s="116">
        <f t="shared" si="169"/>
        <v>44252</v>
      </c>
      <c r="AJ89" s="14"/>
      <c r="AK89" s="160"/>
      <c r="AL89" s="161"/>
      <c r="AM89" s="162"/>
      <c r="AN89" s="155"/>
      <c r="AO89" s="162"/>
      <c r="AP89" s="162"/>
      <c r="AQ89" s="163"/>
      <c r="AR89" s="164"/>
      <c r="AS89" s="165"/>
      <c r="AT89" s="164"/>
      <c r="AU89" s="165"/>
      <c r="AV89" s="165"/>
      <c r="AW89" s="162"/>
      <c r="AX89" s="160"/>
      <c r="AY89" s="161"/>
      <c r="AZ89" s="161"/>
      <c r="BA89" s="18"/>
      <c r="BB89" s="155"/>
      <c r="BC89" s="158"/>
      <c r="BD89" s="159"/>
      <c r="BE89" s="144"/>
      <c r="BF89" s="197">
        <f t="shared" si="172"/>
        <v>46471</v>
      </c>
      <c r="BG89" s="198">
        <f t="shared" si="211"/>
        <v>46471</v>
      </c>
      <c r="BH89" s="199">
        <f>VLOOKUP(BF89,[1]Plan1!$GF$177:$GH$300,3)</f>
        <v>7275.81</v>
      </c>
      <c r="BI89" s="18"/>
      <c r="BJ89" s="18"/>
      <c r="BK89" s="18"/>
      <c r="BL89" s="18"/>
      <c r="BM89" s="18"/>
      <c r="BN89" s="18"/>
      <c r="BO89" s="18"/>
      <c r="BP89" s="18"/>
      <c r="BQ89" s="18"/>
      <c r="BR89" s="18"/>
      <c r="BS89" s="18"/>
      <c r="BT89" s="18"/>
      <c r="BU89" s="18"/>
      <c r="BV89" s="18"/>
      <c r="BW89" s="18"/>
      <c r="BX89" s="18"/>
      <c r="BY89" s="18"/>
      <c r="BZ89" s="18"/>
      <c r="CA89" s="18"/>
      <c r="CB89" s="18"/>
      <c r="CC89" s="18"/>
      <c r="CD89" s="18"/>
      <c r="CE89" s="18"/>
      <c r="CF89" s="18"/>
      <c r="CG89" s="18"/>
      <c r="CH89" s="18"/>
      <c r="CI89" s="18"/>
      <c r="CJ89" s="18"/>
      <c r="CK89" s="18"/>
      <c r="CL89" s="18"/>
      <c r="CM89" s="18"/>
      <c r="CN89" s="18"/>
      <c r="CO89" s="18"/>
      <c r="CP89" s="18"/>
      <c r="CQ89" s="18"/>
      <c r="CR89" s="18"/>
      <c r="CS89" s="18"/>
      <c r="CT89" s="18"/>
      <c r="CU89" s="18"/>
      <c r="CV89" s="18"/>
      <c r="CW89" s="18"/>
      <c r="CX89" s="18"/>
      <c r="CY89" s="18"/>
      <c r="CZ89" s="18"/>
      <c r="DA89" s="18"/>
      <c r="DB89" s="18"/>
      <c r="DC89" s="18"/>
      <c r="DD89" s="18"/>
      <c r="DE89" s="18"/>
      <c r="DF89" s="18"/>
      <c r="DG89" s="18"/>
      <c r="DH89" s="18"/>
      <c r="DI89" s="18"/>
      <c r="DJ89" s="18"/>
      <c r="DK89" s="18"/>
      <c r="DL89" s="18"/>
      <c r="DM89" s="18"/>
      <c r="DN89" s="18"/>
      <c r="DO89" s="18"/>
      <c r="DP89" s="18"/>
      <c r="DQ89" s="18"/>
      <c r="DR89" s="18"/>
      <c r="DS89" s="18"/>
      <c r="DT89" s="18"/>
      <c r="DU89" s="18"/>
      <c r="DV89" s="18"/>
      <c r="DW89" s="18"/>
      <c r="DX89" s="18"/>
      <c r="DY89" s="18"/>
      <c r="DZ89" s="18"/>
      <c r="EA89" s="18"/>
      <c r="EB89" s="18"/>
      <c r="EC89" s="18"/>
      <c r="ED89" s="18"/>
      <c r="EE89" s="18"/>
      <c r="EF89" s="18"/>
      <c r="EG89" s="18"/>
      <c r="EH89" s="18"/>
      <c r="EI89" s="18"/>
      <c r="EJ89" s="18"/>
      <c r="EK89" s="18"/>
      <c r="EL89" s="18"/>
      <c r="EM89" s="18"/>
      <c r="EN89" s="18"/>
      <c r="EO89" s="18"/>
      <c r="EP89" s="18"/>
      <c r="EQ89" s="18"/>
      <c r="ER89" s="18"/>
      <c r="ES89" s="18"/>
      <c r="ET89" s="18"/>
      <c r="EU89" s="18"/>
      <c r="EV89" s="18"/>
      <c r="EW89" s="18"/>
      <c r="EX89" s="18"/>
      <c r="EY89" s="18"/>
      <c r="EZ89" s="18"/>
      <c r="FA89" s="18"/>
      <c r="FB89" s="18"/>
      <c r="FC89" s="18"/>
      <c r="FD89" s="18"/>
      <c r="FE89" s="18"/>
      <c r="FF89" s="18"/>
      <c r="FG89" s="18"/>
      <c r="FH89" s="18"/>
      <c r="FI89" s="18"/>
      <c r="FJ89" s="18"/>
      <c r="FK89" s="18"/>
      <c r="FL89" s="18"/>
      <c r="FM89" s="18"/>
      <c r="FN89" s="18"/>
      <c r="FO89" s="18"/>
      <c r="FP89" s="18"/>
      <c r="FQ89" s="18"/>
      <c r="FR89" s="18"/>
      <c r="FS89" s="18"/>
      <c r="FT89" s="18"/>
      <c r="FU89" s="18"/>
      <c r="FV89" s="18"/>
      <c r="FW89" s="18"/>
      <c r="FX89" s="18"/>
    </row>
    <row r="90" spans="1:180" ht="15" customHeight="1" x14ac:dyDescent="0.25">
      <c r="A90" s="105">
        <f t="shared" si="159"/>
        <v>44231</v>
      </c>
      <c r="B90" s="106">
        <f t="shared" si="144"/>
        <v>985.60430047938792</v>
      </c>
      <c r="C90" s="2">
        <f t="shared" si="160"/>
        <v>962.78827224999998</v>
      </c>
      <c r="D90" s="2">
        <f t="shared" si="161"/>
        <v>131.47547760999987</v>
      </c>
      <c r="E90" s="106">
        <f t="shared" si="145"/>
        <v>831.31279464000011</v>
      </c>
      <c r="F90" s="21">
        <f t="shared" si="162"/>
        <v>5560.59</v>
      </c>
      <c r="G90" s="108">
        <f t="shared" si="163"/>
        <v>5574.49</v>
      </c>
      <c r="H90" s="109">
        <f t="shared" si="117"/>
        <v>44191</v>
      </c>
      <c r="I90" s="109">
        <f t="shared" si="214"/>
        <v>44222</v>
      </c>
      <c r="J90" s="110">
        <f t="shared" si="146"/>
        <v>2.4997347403781234E-3</v>
      </c>
      <c r="K90" s="117">
        <f t="shared" si="215"/>
        <v>44252</v>
      </c>
      <c r="L90" s="178">
        <f t="shared" si="164"/>
        <v>31</v>
      </c>
      <c r="M90" s="178">
        <f t="shared" si="131"/>
        <v>10</v>
      </c>
      <c r="N90" s="106">
        <f t="shared" si="147"/>
        <v>1.00080568</v>
      </c>
      <c r="O90" s="111">
        <f t="shared" si="118"/>
        <v>1.0135003600000001</v>
      </c>
      <c r="P90" s="111">
        <f t="shared" si="165"/>
        <v>1.0250659442493049</v>
      </c>
      <c r="Q90" s="106">
        <f t="shared" si="104"/>
        <v>1.0258918100000001</v>
      </c>
      <c r="R90" s="2">
        <v>1</v>
      </c>
      <c r="S90" s="106">
        <f t="shared" si="148"/>
        <v>962.78827224999998</v>
      </c>
      <c r="T90" s="106">
        <f t="shared" si="149"/>
        <v>0</v>
      </c>
      <c r="U90" s="106">
        <f t="shared" si="150"/>
        <v>21.524192929387961</v>
      </c>
      <c r="V90" s="106">
        <f t="shared" si="151"/>
        <v>984.31246517938791</v>
      </c>
      <c r="W90" s="19">
        <f t="shared" si="213"/>
        <v>0</v>
      </c>
      <c r="X90" s="2">
        <f t="shared" si="152"/>
        <v>0</v>
      </c>
      <c r="Y90" s="4">
        <f t="shared" si="153"/>
        <v>0</v>
      </c>
      <c r="Z90" s="106">
        <f t="shared" si="154"/>
        <v>0</v>
      </c>
      <c r="AA90" s="114">
        <f t="shared" si="166"/>
        <v>0.05</v>
      </c>
      <c r="AB90" s="112">
        <f t="shared" si="155"/>
        <v>10</v>
      </c>
      <c r="AC90" s="178">
        <f t="shared" si="216"/>
        <v>31</v>
      </c>
      <c r="AD90" s="11">
        <f t="shared" si="167"/>
        <v>1.001312424</v>
      </c>
      <c r="AE90" s="106">
        <f t="shared" si="156"/>
        <v>1.2635864299999999</v>
      </c>
      <c r="AF90" s="106">
        <f t="shared" si="157"/>
        <v>1.2918353</v>
      </c>
      <c r="AG90" s="106">
        <f t="shared" si="158"/>
        <v>0</v>
      </c>
      <c r="AH90" s="115" t="str">
        <f t="shared" si="168"/>
        <v>J=</v>
      </c>
      <c r="AI90" s="116">
        <f t="shared" si="169"/>
        <v>44252</v>
      </c>
      <c r="AJ90" s="10"/>
      <c r="AK90" s="160"/>
      <c r="AL90" s="161"/>
      <c r="AM90" s="162"/>
      <c r="AN90" s="155"/>
      <c r="AO90" s="162"/>
      <c r="AP90" s="162"/>
      <c r="AQ90" s="163"/>
      <c r="AR90" s="164"/>
      <c r="AS90" s="165"/>
      <c r="AT90" s="164"/>
      <c r="AU90" s="165"/>
      <c r="AV90" s="165"/>
      <c r="AW90" s="162"/>
      <c r="AX90" s="160"/>
      <c r="AY90" s="161"/>
      <c r="AZ90" s="161"/>
      <c r="BA90" s="1"/>
      <c r="BB90" s="155"/>
      <c r="BC90" s="158"/>
      <c r="BD90" s="159"/>
      <c r="BE90" s="144"/>
      <c r="BF90" s="197">
        <f t="shared" si="172"/>
        <v>46502</v>
      </c>
      <c r="BG90" s="198">
        <f t="shared" si="211"/>
        <v>46502</v>
      </c>
      <c r="BH90" s="199">
        <f>VLOOKUP(BF90,[1]Plan1!$GF$177:$GH$300,3)</f>
        <v>7275.81</v>
      </c>
    </row>
    <row r="91" spans="1:180" ht="15" customHeight="1" x14ac:dyDescent="0.25">
      <c r="A91" s="105">
        <f t="shared" si="159"/>
        <v>44232</v>
      </c>
      <c r="B91" s="106">
        <f t="shared" si="144"/>
        <v>985.80235935248095</v>
      </c>
      <c r="C91" s="2">
        <f t="shared" si="160"/>
        <v>962.78827224999998</v>
      </c>
      <c r="D91" s="2">
        <f t="shared" si="161"/>
        <v>131.47547760999987</v>
      </c>
      <c r="E91" s="106">
        <f t="shared" si="145"/>
        <v>831.31279464000011</v>
      </c>
      <c r="F91" s="21">
        <f t="shared" si="162"/>
        <v>5560.59</v>
      </c>
      <c r="G91" s="108">
        <f t="shared" si="163"/>
        <v>5574.49</v>
      </c>
      <c r="H91" s="109">
        <f t="shared" si="117"/>
        <v>44191</v>
      </c>
      <c r="I91" s="109">
        <f t="shared" si="214"/>
        <v>44222</v>
      </c>
      <c r="J91" s="110">
        <f t="shared" si="146"/>
        <v>2.4997347403781234E-3</v>
      </c>
      <c r="K91" s="117">
        <f t="shared" si="215"/>
        <v>44252</v>
      </c>
      <c r="L91" s="178">
        <f t="shared" si="164"/>
        <v>31</v>
      </c>
      <c r="M91" s="178">
        <f t="shared" si="131"/>
        <v>11</v>
      </c>
      <c r="N91" s="106">
        <f t="shared" si="147"/>
        <v>1.00088628</v>
      </c>
      <c r="O91" s="111">
        <f t="shared" si="118"/>
        <v>1.0135003600000001</v>
      </c>
      <c r="P91" s="111">
        <f t="shared" si="165"/>
        <v>1.0250659442493049</v>
      </c>
      <c r="Q91" s="106">
        <f t="shared" si="104"/>
        <v>1.02597443</v>
      </c>
      <c r="R91" s="2">
        <v>1</v>
      </c>
      <c r="S91" s="106">
        <f t="shared" si="148"/>
        <v>962.78827224999998</v>
      </c>
      <c r="T91" s="106">
        <f t="shared" si="149"/>
        <v>0</v>
      </c>
      <c r="U91" s="106">
        <f t="shared" si="150"/>
        <v>21.592875992481051</v>
      </c>
      <c r="V91" s="106">
        <f t="shared" si="151"/>
        <v>984.381148242481</v>
      </c>
      <c r="W91" s="19">
        <f t="shared" si="213"/>
        <v>0</v>
      </c>
      <c r="X91" s="2">
        <f t="shared" si="152"/>
        <v>0</v>
      </c>
      <c r="Y91" s="4">
        <f t="shared" si="153"/>
        <v>0</v>
      </c>
      <c r="Z91" s="106">
        <f t="shared" si="154"/>
        <v>0</v>
      </c>
      <c r="AA91" s="114">
        <f t="shared" si="166"/>
        <v>0.05</v>
      </c>
      <c r="AB91" s="112">
        <f t="shared" si="155"/>
        <v>11</v>
      </c>
      <c r="AC91" s="178">
        <f t="shared" si="216"/>
        <v>31</v>
      </c>
      <c r="AD91" s="11">
        <f t="shared" si="167"/>
        <v>1.001443761</v>
      </c>
      <c r="AE91" s="106">
        <f t="shared" si="156"/>
        <v>1.39003615</v>
      </c>
      <c r="AF91" s="106">
        <f t="shared" si="157"/>
        <v>1.42121111</v>
      </c>
      <c r="AG91" s="106">
        <f t="shared" si="158"/>
        <v>0</v>
      </c>
      <c r="AH91" s="115" t="str">
        <f t="shared" si="168"/>
        <v>J=</v>
      </c>
      <c r="AI91" s="116">
        <f t="shared" si="169"/>
        <v>44252</v>
      </c>
      <c r="AJ91" s="10"/>
      <c r="AK91" s="160"/>
      <c r="AL91" s="161"/>
      <c r="AM91" s="162"/>
      <c r="AN91" s="155"/>
      <c r="AO91" s="162"/>
      <c r="AP91" s="162"/>
      <c r="AQ91" s="163"/>
      <c r="AR91" s="164"/>
      <c r="AS91" s="165"/>
      <c r="AT91" s="164"/>
      <c r="AU91" s="165"/>
      <c r="AV91" s="165"/>
      <c r="AW91" s="162"/>
      <c r="AX91" s="160"/>
      <c r="AY91" s="161"/>
      <c r="AZ91" s="161"/>
      <c r="BA91" s="1"/>
      <c r="BB91" s="155"/>
      <c r="BC91" s="158"/>
      <c r="BD91" s="159"/>
      <c r="BE91" s="144"/>
      <c r="BF91" s="197">
        <f t="shared" si="172"/>
        <v>46532</v>
      </c>
      <c r="BG91" s="198">
        <f t="shared" si="211"/>
        <v>46532</v>
      </c>
      <c r="BH91" s="199">
        <f>VLOOKUP(BF91,[1]Plan1!$GF$177:$GH$300,3)</f>
        <v>7275.81</v>
      </c>
    </row>
    <row r="92" spans="1:180" ht="15" customHeight="1" x14ac:dyDescent="0.25">
      <c r="A92" s="105">
        <f t="shared" si="159"/>
        <v>44233</v>
      </c>
      <c r="B92" s="106">
        <f t="shared" si="144"/>
        <v>986.00046965183003</v>
      </c>
      <c r="C92" s="2">
        <f t="shared" si="160"/>
        <v>962.78827224999998</v>
      </c>
      <c r="D92" s="2">
        <f t="shared" si="161"/>
        <v>131.47547760999987</v>
      </c>
      <c r="E92" s="106">
        <f t="shared" si="145"/>
        <v>831.31279464000011</v>
      </c>
      <c r="F92" s="21">
        <f t="shared" si="162"/>
        <v>5560.59</v>
      </c>
      <c r="G92" s="108">
        <f t="shared" si="163"/>
        <v>5574.49</v>
      </c>
      <c r="H92" s="109">
        <f t="shared" si="117"/>
        <v>44191</v>
      </c>
      <c r="I92" s="109">
        <f t="shared" si="214"/>
        <v>44222</v>
      </c>
      <c r="J92" s="110">
        <f t="shared" si="146"/>
        <v>2.4997347403781234E-3</v>
      </c>
      <c r="K92" s="117">
        <f t="shared" si="215"/>
        <v>44252</v>
      </c>
      <c r="L92" s="178">
        <f t="shared" si="164"/>
        <v>31</v>
      </c>
      <c r="M92" s="178">
        <f t="shared" si="131"/>
        <v>12</v>
      </c>
      <c r="N92" s="106">
        <f t="shared" si="147"/>
        <v>1.0009668899999999</v>
      </c>
      <c r="O92" s="111">
        <f t="shared" si="118"/>
        <v>1.0135003600000001</v>
      </c>
      <c r="P92" s="111">
        <f t="shared" si="165"/>
        <v>1.0250659442493049</v>
      </c>
      <c r="Q92" s="106">
        <f t="shared" si="104"/>
        <v>1.02605707</v>
      </c>
      <c r="R92" s="2">
        <v>1</v>
      </c>
      <c r="S92" s="106">
        <f t="shared" si="148"/>
        <v>962.78827224999998</v>
      </c>
      <c r="T92" s="106">
        <f t="shared" si="149"/>
        <v>0</v>
      </c>
      <c r="U92" s="106">
        <f t="shared" si="150"/>
        <v>21.661575681830122</v>
      </c>
      <c r="V92" s="106">
        <f t="shared" si="151"/>
        <v>984.44984793183005</v>
      </c>
      <c r="W92" s="19">
        <f t="shared" si="213"/>
        <v>0</v>
      </c>
      <c r="X92" s="2">
        <f t="shared" si="152"/>
        <v>0</v>
      </c>
      <c r="Y92" s="4">
        <f t="shared" si="153"/>
        <v>0</v>
      </c>
      <c r="Z92" s="106">
        <f t="shared" si="154"/>
        <v>0</v>
      </c>
      <c r="AA92" s="114">
        <f t="shared" si="166"/>
        <v>0.05</v>
      </c>
      <c r="AB92" s="112">
        <f t="shared" si="155"/>
        <v>12</v>
      </c>
      <c r="AC92" s="178">
        <f t="shared" si="216"/>
        <v>31</v>
      </c>
      <c r="AD92" s="11">
        <f t="shared" si="167"/>
        <v>1.0015751150000001</v>
      </c>
      <c r="AE92" s="106">
        <f t="shared" si="156"/>
        <v>1.5165022399999999</v>
      </c>
      <c r="AF92" s="106">
        <f t="shared" si="157"/>
        <v>1.5506217200000001</v>
      </c>
      <c r="AG92" s="106">
        <f t="shared" si="158"/>
        <v>0</v>
      </c>
      <c r="AH92" s="115" t="str">
        <f t="shared" si="168"/>
        <v>J=</v>
      </c>
      <c r="AI92" s="116">
        <f t="shared" si="169"/>
        <v>44252</v>
      </c>
      <c r="AJ92" s="10"/>
      <c r="AK92" s="160"/>
      <c r="AL92" s="161"/>
      <c r="AM92" s="162"/>
      <c r="AN92" s="155"/>
      <c r="AO92" s="162"/>
      <c r="AP92" s="162"/>
      <c r="AQ92" s="163"/>
      <c r="AR92" s="164"/>
      <c r="AS92" s="165"/>
      <c r="AT92" s="164"/>
      <c r="AU92" s="165"/>
      <c r="AV92" s="165"/>
      <c r="AW92" s="162"/>
      <c r="AX92" s="160"/>
      <c r="AY92" s="161"/>
      <c r="AZ92" s="161"/>
      <c r="BA92" s="1"/>
      <c r="BB92" s="155"/>
      <c r="BC92" s="158"/>
      <c r="BD92" s="159"/>
      <c r="BE92" s="144"/>
      <c r="BF92" s="197">
        <f t="shared" si="172"/>
        <v>46563</v>
      </c>
      <c r="BG92" s="198">
        <f t="shared" si="211"/>
        <v>46563</v>
      </c>
      <c r="BH92" s="199">
        <f>VLOOKUP(BF92,[1]Plan1!$GF$177:$GH$300,3)</f>
        <v>7275.81</v>
      </c>
    </row>
    <row r="93" spans="1:180" ht="15" customHeight="1" x14ac:dyDescent="0.25">
      <c r="A93" s="105">
        <f t="shared" si="159"/>
        <v>44234</v>
      </c>
      <c r="B93" s="106">
        <f t="shared" si="144"/>
        <v>986.19861572117918</v>
      </c>
      <c r="C93" s="2">
        <f t="shared" si="160"/>
        <v>962.78827224999998</v>
      </c>
      <c r="D93" s="2">
        <f t="shared" si="161"/>
        <v>131.47547760999987</v>
      </c>
      <c r="E93" s="106">
        <f t="shared" si="145"/>
        <v>831.31279464000011</v>
      </c>
      <c r="F93" s="21">
        <f t="shared" si="162"/>
        <v>5560.59</v>
      </c>
      <c r="G93" s="108">
        <f t="shared" si="163"/>
        <v>5574.49</v>
      </c>
      <c r="H93" s="109">
        <f t="shared" si="117"/>
        <v>44191</v>
      </c>
      <c r="I93" s="109">
        <f t="shared" si="214"/>
        <v>44222</v>
      </c>
      <c r="J93" s="110">
        <f t="shared" si="146"/>
        <v>2.4997347403781234E-3</v>
      </c>
      <c r="K93" s="117">
        <f t="shared" si="215"/>
        <v>44252</v>
      </c>
      <c r="L93" s="178">
        <f t="shared" si="164"/>
        <v>31</v>
      </c>
      <c r="M93" s="178">
        <f t="shared" si="131"/>
        <v>13</v>
      </c>
      <c r="N93" s="106">
        <f t="shared" si="147"/>
        <v>1.00104751</v>
      </c>
      <c r="O93" s="111">
        <f t="shared" si="118"/>
        <v>1.0135003600000001</v>
      </c>
      <c r="P93" s="111">
        <f t="shared" si="165"/>
        <v>1.0250659442493049</v>
      </c>
      <c r="Q93" s="106">
        <f t="shared" si="104"/>
        <v>1.02613971</v>
      </c>
      <c r="R93" s="2">
        <v>1</v>
      </c>
      <c r="S93" s="106">
        <f t="shared" si="148"/>
        <v>962.78827224999998</v>
      </c>
      <c r="T93" s="106">
        <f t="shared" si="149"/>
        <v>0</v>
      </c>
      <c r="U93" s="106">
        <f t="shared" si="150"/>
        <v>21.730275371179189</v>
      </c>
      <c r="V93" s="106">
        <f t="shared" si="151"/>
        <v>984.51854762117921</v>
      </c>
      <c r="W93" s="19">
        <f t="shared" si="213"/>
        <v>0</v>
      </c>
      <c r="X93" s="2">
        <f t="shared" si="152"/>
        <v>0</v>
      </c>
      <c r="Y93" s="4">
        <f t="shared" si="153"/>
        <v>0</v>
      </c>
      <c r="Z93" s="106">
        <f t="shared" si="154"/>
        <v>0</v>
      </c>
      <c r="AA93" s="114">
        <f t="shared" si="166"/>
        <v>0.05</v>
      </c>
      <c r="AB93" s="112">
        <f t="shared" si="155"/>
        <v>13</v>
      </c>
      <c r="AC93" s="178">
        <f t="shared" si="216"/>
        <v>31</v>
      </c>
      <c r="AD93" s="11">
        <f t="shared" si="167"/>
        <v>1.0017064870000001</v>
      </c>
      <c r="AE93" s="106">
        <f t="shared" si="156"/>
        <v>1.6429856700000001</v>
      </c>
      <c r="AF93" s="106">
        <f t="shared" si="157"/>
        <v>1.6800681</v>
      </c>
      <c r="AG93" s="106">
        <f t="shared" si="158"/>
        <v>0</v>
      </c>
      <c r="AH93" s="115" t="str">
        <f t="shared" si="168"/>
        <v>J=</v>
      </c>
      <c r="AI93" s="116">
        <f t="shared" si="169"/>
        <v>44252</v>
      </c>
      <c r="AJ93" s="10"/>
      <c r="AK93" s="160"/>
      <c r="AL93" s="161"/>
      <c r="AM93" s="162"/>
      <c r="AN93" s="155"/>
      <c r="AO93" s="162"/>
      <c r="AP93" s="162"/>
      <c r="AQ93" s="163"/>
      <c r="AR93" s="164"/>
      <c r="AS93" s="165"/>
      <c r="AT93" s="164"/>
      <c r="AU93" s="165"/>
      <c r="AV93" s="165"/>
      <c r="AW93" s="162"/>
      <c r="AX93" s="160"/>
      <c r="AY93" s="161"/>
      <c r="AZ93" s="161"/>
      <c r="BA93" s="1"/>
      <c r="BB93" s="155"/>
      <c r="BC93" s="158"/>
      <c r="BD93" s="159"/>
      <c r="BE93" s="144"/>
      <c r="BF93" s="197">
        <f t="shared" si="172"/>
        <v>46593</v>
      </c>
      <c r="BG93" s="198">
        <f t="shared" si="211"/>
        <v>46593</v>
      </c>
      <c r="BH93" s="199">
        <f>VLOOKUP(BF93,[1]Plan1!$GF$177:$GH$300,3)</f>
        <v>7275.81</v>
      </c>
    </row>
    <row r="94" spans="1:180" ht="15" customHeight="1" x14ac:dyDescent="0.25">
      <c r="A94" s="105">
        <f t="shared" si="159"/>
        <v>44235</v>
      </c>
      <c r="B94" s="106">
        <f t="shared" si="144"/>
        <v>986.3967965805283</v>
      </c>
      <c r="C94" s="2">
        <f t="shared" si="160"/>
        <v>962.78827224999998</v>
      </c>
      <c r="D94" s="2">
        <f t="shared" si="161"/>
        <v>131.47547760999987</v>
      </c>
      <c r="E94" s="106">
        <f t="shared" si="145"/>
        <v>831.31279464000011</v>
      </c>
      <c r="F94" s="21">
        <f t="shared" si="162"/>
        <v>5560.59</v>
      </c>
      <c r="G94" s="108">
        <f t="shared" si="163"/>
        <v>5574.49</v>
      </c>
      <c r="H94" s="109">
        <f t="shared" si="117"/>
        <v>44191</v>
      </c>
      <c r="I94" s="109">
        <f t="shared" si="214"/>
        <v>44222</v>
      </c>
      <c r="J94" s="110">
        <f t="shared" si="146"/>
        <v>2.4997347403781234E-3</v>
      </c>
      <c r="K94" s="117">
        <f t="shared" si="215"/>
        <v>44252</v>
      </c>
      <c r="L94" s="178">
        <f t="shared" si="164"/>
        <v>31</v>
      </c>
      <c r="M94" s="178">
        <f t="shared" si="131"/>
        <v>14</v>
      </c>
      <c r="N94" s="106">
        <f t="shared" si="147"/>
        <v>1.0011281299999999</v>
      </c>
      <c r="O94" s="111">
        <f t="shared" si="118"/>
        <v>1.0135003600000001</v>
      </c>
      <c r="P94" s="111">
        <f t="shared" si="165"/>
        <v>1.0250659442493049</v>
      </c>
      <c r="Q94" s="106">
        <f t="shared" si="104"/>
        <v>1.0262223500000001</v>
      </c>
      <c r="R94" s="2">
        <v>1</v>
      </c>
      <c r="S94" s="106">
        <f t="shared" si="148"/>
        <v>962.78827224999998</v>
      </c>
      <c r="T94" s="106">
        <f t="shared" si="149"/>
        <v>0</v>
      </c>
      <c r="U94" s="106">
        <f t="shared" si="150"/>
        <v>21.798975060528257</v>
      </c>
      <c r="V94" s="106">
        <f t="shared" si="151"/>
        <v>984.58724731052826</v>
      </c>
      <c r="W94" s="19">
        <f t="shared" si="213"/>
        <v>0</v>
      </c>
      <c r="X94" s="2">
        <f t="shared" si="152"/>
        <v>0</v>
      </c>
      <c r="Y94" s="4">
        <f t="shared" si="153"/>
        <v>0</v>
      </c>
      <c r="Z94" s="106">
        <f t="shared" si="154"/>
        <v>0</v>
      </c>
      <c r="AA94" s="114">
        <f t="shared" si="166"/>
        <v>0.05</v>
      </c>
      <c r="AB94" s="112">
        <f t="shared" si="155"/>
        <v>14</v>
      </c>
      <c r="AC94" s="178">
        <f t="shared" si="216"/>
        <v>31</v>
      </c>
      <c r="AD94" s="11">
        <f t="shared" si="167"/>
        <v>1.001837876</v>
      </c>
      <c r="AE94" s="106">
        <f t="shared" si="156"/>
        <v>1.7694854499999999</v>
      </c>
      <c r="AF94" s="106">
        <f t="shared" si="157"/>
        <v>1.80954927</v>
      </c>
      <c r="AG94" s="106">
        <f t="shared" si="158"/>
        <v>0</v>
      </c>
      <c r="AH94" s="115" t="str">
        <f t="shared" si="168"/>
        <v>J=</v>
      </c>
      <c r="AI94" s="116">
        <f t="shared" si="169"/>
        <v>44252</v>
      </c>
      <c r="AJ94" s="10"/>
      <c r="AK94" s="160"/>
      <c r="AL94" s="161"/>
      <c r="AM94" s="162"/>
      <c r="AN94" s="155"/>
      <c r="AO94" s="162"/>
      <c r="AP94" s="162"/>
      <c r="AQ94" s="163"/>
      <c r="AR94" s="164"/>
      <c r="AS94" s="165"/>
      <c r="AT94" s="164"/>
      <c r="AU94" s="165"/>
      <c r="AV94" s="165"/>
      <c r="AW94" s="162"/>
      <c r="AX94" s="160"/>
      <c r="AY94" s="161"/>
      <c r="AZ94" s="161"/>
      <c r="BA94" s="1"/>
      <c r="BB94" s="155"/>
      <c r="BC94" s="158"/>
      <c r="BD94" s="159"/>
      <c r="BE94" s="144"/>
      <c r="BF94" s="197">
        <f t="shared" si="172"/>
        <v>46624</v>
      </c>
      <c r="BG94" s="198">
        <f t="shared" si="211"/>
        <v>46624</v>
      </c>
      <c r="BH94" s="199">
        <f>VLOOKUP(BF94,[1]Plan1!$GF$177:$GH$300,3)</f>
        <v>7275.81</v>
      </c>
    </row>
    <row r="95" spans="1:180" ht="15" customHeight="1" x14ac:dyDescent="0.25">
      <c r="A95" s="105">
        <f t="shared" si="159"/>
        <v>44236</v>
      </c>
      <c r="B95" s="106">
        <f t="shared" si="144"/>
        <v>986.59502055300516</v>
      </c>
      <c r="C95" s="2">
        <f t="shared" si="160"/>
        <v>962.78827224999998</v>
      </c>
      <c r="D95" s="2">
        <f t="shared" si="161"/>
        <v>131.47547760999987</v>
      </c>
      <c r="E95" s="106">
        <f t="shared" si="145"/>
        <v>831.31279464000011</v>
      </c>
      <c r="F95" s="21">
        <f t="shared" si="162"/>
        <v>5560.59</v>
      </c>
      <c r="G95" s="108">
        <f t="shared" si="163"/>
        <v>5574.49</v>
      </c>
      <c r="H95" s="109">
        <f t="shared" si="117"/>
        <v>44191</v>
      </c>
      <c r="I95" s="109">
        <f t="shared" si="214"/>
        <v>44222</v>
      </c>
      <c r="J95" s="110">
        <f t="shared" si="146"/>
        <v>2.4997347403781234E-3</v>
      </c>
      <c r="K95" s="117">
        <f t="shared" si="215"/>
        <v>44252</v>
      </c>
      <c r="L95" s="178">
        <f t="shared" si="164"/>
        <v>31</v>
      </c>
      <c r="M95" s="178">
        <f t="shared" si="131"/>
        <v>15</v>
      </c>
      <c r="N95" s="106">
        <f t="shared" si="147"/>
        <v>1.0012087599999999</v>
      </c>
      <c r="O95" s="111">
        <f t="shared" si="118"/>
        <v>1.0135003600000001</v>
      </c>
      <c r="P95" s="111">
        <f t="shared" si="165"/>
        <v>1.0250659442493049</v>
      </c>
      <c r="Q95" s="106">
        <f t="shared" si="104"/>
        <v>1.026305</v>
      </c>
      <c r="R95" s="2">
        <v>1</v>
      </c>
      <c r="S95" s="106">
        <f t="shared" si="148"/>
        <v>962.78827224999998</v>
      </c>
      <c r="T95" s="106">
        <f t="shared" si="149"/>
        <v>0</v>
      </c>
      <c r="U95" s="106">
        <f t="shared" si="150"/>
        <v>21.86768306300522</v>
      </c>
      <c r="V95" s="106">
        <f t="shared" si="151"/>
        <v>984.65595531300517</v>
      </c>
      <c r="W95" s="19">
        <f t="shared" si="213"/>
        <v>0</v>
      </c>
      <c r="X95" s="2">
        <f t="shared" si="152"/>
        <v>0</v>
      </c>
      <c r="Y95" s="4">
        <f t="shared" si="153"/>
        <v>0</v>
      </c>
      <c r="Z95" s="106">
        <f t="shared" si="154"/>
        <v>0</v>
      </c>
      <c r="AA95" s="114">
        <f t="shared" si="166"/>
        <v>0.05</v>
      </c>
      <c r="AB95" s="112">
        <f t="shared" si="155"/>
        <v>15</v>
      </c>
      <c r="AC95" s="178">
        <f t="shared" si="216"/>
        <v>31</v>
      </c>
      <c r="AD95" s="11">
        <f t="shared" si="167"/>
        <v>1.0019692819999999</v>
      </c>
      <c r="AE95" s="106">
        <f t="shared" si="156"/>
        <v>1.8960016099999999</v>
      </c>
      <c r="AF95" s="106">
        <f t="shared" si="157"/>
        <v>1.9390652399999999</v>
      </c>
      <c r="AG95" s="106">
        <f t="shared" si="158"/>
        <v>0</v>
      </c>
      <c r="AH95" s="115" t="str">
        <f t="shared" si="168"/>
        <v>J=</v>
      </c>
      <c r="AI95" s="116">
        <f t="shared" si="169"/>
        <v>44252</v>
      </c>
      <c r="AJ95" s="10"/>
      <c r="AK95" s="160"/>
      <c r="AL95" s="161"/>
      <c r="AM95" s="162"/>
      <c r="AN95" s="155"/>
      <c r="AO95" s="162"/>
      <c r="AP95" s="162"/>
      <c r="AQ95" s="163"/>
      <c r="AR95" s="164"/>
      <c r="AS95" s="165"/>
      <c r="AT95" s="164"/>
      <c r="AU95" s="165"/>
      <c r="AV95" s="165"/>
      <c r="AW95" s="162"/>
      <c r="AX95" s="160"/>
      <c r="AY95" s="161"/>
      <c r="AZ95" s="161"/>
      <c r="BA95" s="1"/>
      <c r="BB95" s="155"/>
      <c r="BC95" s="158"/>
      <c r="BD95" s="159"/>
      <c r="BE95" s="144"/>
      <c r="BF95" s="197">
        <f t="shared" si="172"/>
        <v>46655</v>
      </c>
      <c r="BG95" s="198">
        <f t="shared" si="211"/>
        <v>46655</v>
      </c>
      <c r="BH95" s="199">
        <f>VLOOKUP(BF95,[1]Plan1!$GF$177:$GH$300,3)</f>
        <v>7275.81</v>
      </c>
    </row>
    <row r="96" spans="1:180" ht="15" customHeight="1" x14ac:dyDescent="0.25">
      <c r="A96" s="105">
        <f t="shared" si="159"/>
        <v>44237</v>
      </c>
      <c r="B96" s="106">
        <f t="shared" si="144"/>
        <v>986.79328766861011</v>
      </c>
      <c r="C96" s="2">
        <f t="shared" si="160"/>
        <v>962.78827224999998</v>
      </c>
      <c r="D96" s="2">
        <f t="shared" si="161"/>
        <v>131.47547760999987</v>
      </c>
      <c r="E96" s="106">
        <f t="shared" si="145"/>
        <v>831.31279464000011</v>
      </c>
      <c r="F96" s="21">
        <f t="shared" si="162"/>
        <v>5560.59</v>
      </c>
      <c r="G96" s="108">
        <f t="shared" si="163"/>
        <v>5574.49</v>
      </c>
      <c r="H96" s="109">
        <f t="shared" si="117"/>
        <v>44191</v>
      </c>
      <c r="I96" s="109">
        <f t="shared" si="214"/>
        <v>44222</v>
      </c>
      <c r="J96" s="110">
        <f t="shared" si="146"/>
        <v>2.4997347403781234E-3</v>
      </c>
      <c r="K96" s="117">
        <f t="shared" si="215"/>
        <v>44252</v>
      </c>
      <c r="L96" s="178">
        <f t="shared" si="164"/>
        <v>31</v>
      </c>
      <c r="M96" s="178">
        <f t="shared" si="131"/>
        <v>16</v>
      </c>
      <c r="N96" s="106">
        <f t="shared" si="147"/>
        <v>1.0012894000000001</v>
      </c>
      <c r="O96" s="111">
        <f t="shared" si="118"/>
        <v>1.0135003600000001</v>
      </c>
      <c r="P96" s="111">
        <f t="shared" si="165"/>
        <v>1.0250659442493049</v>
      </c>
      <c r="Q96" s="106">
        <f t="shared" si="104"/>
        <v>1.0263876599999999</v>
      </c>
      <c r="R96" s="2">
        <v>1</v>
      </c>
      <c r="S96" s="106">
        <f t="shared" si="148"/>
        <v>962.78827224999998</v>
      </c>
      <c r="T96" s="106">
        <f t="shared" si="149"/>
        <v>0</v>
      </c>
      <c r="U96" s="106">
        <f t="shared" si="150"/>
        <v>21.936399378610083</v>
      </c>
      <c r="V96" s="106">
        <f t="shared" si="151"/>
        <v>984.72467162861005</v>
      </c>
      <c r="W96" s="19">
        <f t="shared" si="213"/>
        <v>0</v>
      </c>
      <c r="X96" s="2">
        <f t="shared" si="152"/>
        <v>0</v>
      </c>
      <c r="Y96" s="4">
        <f t="shared" si="153"/>
        <v>0</v>
      </c>
      <c r="Z96" s="106">
        <f t="shared" si="154"/>
        <v>0</v>
      </c>
      <c r="AA96" s="114">
        <f t="shared" si="166"/>
        <v>0.05</v>
      </c>
      <c r="AB96" s="112">
        <f t="shared" si="155"/>
        <v>16</v>
      </c>
      <c r="AC96" s="178">
        <f t="shared" si="216"/>
        <v>31</v>
      </c>
      <c r="AD96" s="11">
        <f t="shared" si="167"/>
        <v>1.0021007049999999</v>
      </c>
      <c r="AE96" s="106">
        <f t="shared" si="156"/>
        <v>2.0225341299999999</v>
      </c>
      <c r="AF96" s="106">
        <f t="shared" si="157"/>
        <v>2.0686160400000002</v>
      </c>
      <c r="AG96" s="106">
        <f t="shared" si="158"/>
        <v>0</v>
      </c>
      <c r="AH96" s="115" t="str">
        <f t="shared" si="168"/>
        <v>J=</v>
      </c>
      <c r="AI96" s="116">
        <f t="shared" si="169"/>
        <v>44252</v>
      </c>
      <c r="AJ96" s="10"/>
      <c r="AK96" s="160"/>
      <c r="AL96" s="161"/>
      <c r="AM96" s="162"/>
      <c r="AN96" s="155"/>
      <c r="AO96" s="162"/>
      <c r="AP96" s="162"/>
      <c r="AQ96" s="163"/>
      <c r="AR96" s="164"/>
      <c r="AS96" s="165"/>
      <c r="AT96" s="164"/>
      <c r="AU96" s="165"/>
      <c r="AV96" s="165"/>
      <c r="AW96" s="162"/>
      <c r="AX96" s="160"/>
      <c r="AY96" s="161"/>
      <c r="AZ96" s="161"/>
      <c r="BA96" s="1"/>
      <c r="BB96" s="155"/>
      <c r="BC96" s="158"/>
      <c r="BD96" s="159"/>
      <c r="BE96" s="144"/>
      <c r="BF96" s="197">
        <f t="shared" si="172"/>
        <v>46685</v>
      </c>
      <c r="BG96" s="198">
        <f t="shared" si="211"/>
        <v>46685</v>
      </c>
      <c r="BH96" s="199">
        <f>VLOOKUP(BF96,[1]Plan1!$GF$177:$GH$300,3)</f>
        <v>7275.81</v>
      </c>
    </row>
    <row r="97" spans="1:194" ht="15" customHeight="1" x14ac:dyDescent="0.25">
      <c r="A97" s="105">
        <f t="shared" si="159"/>
        <v>44238</v>
      </c>
      <c r="B97" s="106">
        <f t="shared" si="144"/>
        <v>986.99159056421502</v>
      </c>
      <c r="C97" s="2">
        <f t="shared" si="160"/>
        <v>962.78827224999998</v>
      </c>
      <c r="D97" s="2">
        <f t="shared" si="161"/>
        <v>131.47547760999987</v>
      </c>
      <c r="E97" s="106">
        <f t="shared" si="145"/>
        <v>831.31279464000011</v>
      </c>
      <c r="F97" s="21">
        <f t="shared" si="162"/>
        <v>5560.59</v>
      </c>
      <c r="G97" s="108">
        <f t="shared" si="163"/>
        <v>5574.49</v>
      </c>
      <c r="H97" s="109">
        <f t="shared" si="117"/>
        <v>44191</v>
      </c>
      <c r="I97" s="109">
        <f t="shared" si="214"/>
        <v>44222</v>
      </c>
      <c r="J97" s="110">
        <f t="shared" si="146"/>
        <v>2.4997347403781234E-3</v>
      </c>
      <c r="K97" s="117">
        <f t="shared" si="215"/>
        <v>44252</v>
      </c>
      <c r="L97" s="178">
        <f t="shared" si="164"/>
        <v>31</v>
      </c>
      <c r="M97" s="178">
        <f t="shared" si="131"/>
        <v>17</v>
      </c>
      <c r="N97" s="106">
        <f t="shared" si="147"/>
        <v>1.0013700400000001</v>
      </c>
      <c r="O97" s="111">
        <f t="shared" si="118"/>
        <v>1.0135003600000001</v>
      </c>
      <c r="P97" s="111">
        <f t="shared" si="165"/>
        <v>1.0250659442493049</v>
      </c>
      <c r="Q97" s="106">
        <f t="shared" si="104"/>
        <v>1.02647032</v>
      </c>
      <c r="R97" s="2">
        <v>1</v>
      </c>
      <c r="S97" s="106">
        <f t="shared" si="148"/>
        <v>962.78827224999998</v>
      </c>
      <c r="T97" s="106">
        <f t="shared" si="149"/>
        <v>0</v>
      </c>
      <c r="U97" s="106">
        <f t="shared" si="150"/>
        <v>22.005115694215128</v>
      </c>
      <c r="V97" s="106">
        <f t="shared" si="151"/>
        <v>984.79338794421506</v>
      </c>
      <c r="W97" s="19">
        <f t="shared" si="213"/>
        <v>0</v>
      </c>
      <c r="X97" s="2">
        <f t="shared" si="152"/>
        <v>0</v>
      </c>
      <c r="Y97" s="4">
        <f t="shared" si="153"/>
        <v>0</v>
      </c>
      <c r="Z97" s="106">
        <f t="shared" si="154"/>
        <v>0</v>
      </c>
      <c r="AA97" s="114">
        <f t="shared" si="166"/>
        <v>0.05</v>
      </c>
      <c r="AB97" s="112">
        <f t="shared" si="155"/>
        <v>17</v>
      </c>
      <c r="AC97" s="178">
        <f t="shared" si="216"/>
        <v>31</v>
      </c>
      <c r="AD97" s="11">
        <f t="shared" si="167"/>
        <v>1.0022321460000001</v>
      </c>
      <c r="AE97" s="106">
        <f t="shared" si="156"/>
        <v>2.1490839899999998</v>
      </c>
      <c r="AF97" s="106">
        <f t="shared" si="157"/>
        <v>2.19820262</v>
      </c>
      <c r="AG97" s="106">
        <f t="shared" si="158"/>
        <v>0</v>
      </c>
      <c r="AH97" s="115" t="str">
        <f t="shared" si="168"/>
        <v>J=</v>
      </c>
      <c r="AI97" s="116">
        <f t="shared" si="169"/>
        <v>44252</v>
      </c>
      <c r="AJ97" s="10"/>
      <c r="AK97" s="206"/>
      <c r="AL97" s="207"/>
      <c r="AM97" s="208"/>
      <c r="AN97" s="209"/>
      <c r="AO97" s="208"/>
      <c r="AP97" s="208"/>
      <c r="AQ97" s="210"/>
      <c r="AR97" s="211"/>
      <c r="AS97" s="165"/>
      <c r="AT97" s="164"/>
      <c r="AU97" s="165"/>
      <c r="AV97" s="165"/>
      <c r="AW97" s="208"/>
      <c r="AX97" s="206"/>
      <c r="AY97" s="207"/>
      <c r="AZ97" s="207"/>
      <c r="BA97" s="1"/>
      <c r="BB97" s="155"/>
      <c r="BC97" s="158"/>
      <c r="BD97" s="159"/>
      <c r="BE97" s="144"/>
      <c r="BF97" s="197">
        <f t="shared" si="172"/>
        <v>46716</v>
      </c>
      <c r="BG97" s="198">
        <f t="shared" si="211"/>
        <v>46716</v>
      </c>
      <c r="BH97" s="199">
        <f>VLOOKUP(BF97,[1]Plan1!$GF$177:$GH$300,3)</f>
        <v>7275.81</v>
      </c>
    </row>
    <row r="98" spans="1:194" ht="15" customHeight="1" x14ac:dyDescent="0.25">
      <c r="A98" s="105">
        <f t="shared" si="159"/>
        <v>44239</v>
      </c>
      <c r="B98" s="106">
        <f t="shared" si="144"/>
        <v>987.18993561294803</v>
      </c>
      <c r="C98" s="2">
        <f t="shared" si="160"/>
        <v>962.78827224999998</v>
      </c>
      <c r="D98" s="2">
        <f t="shared" si="161"/>
        <v>131.47547760999987</v>
      </c>
      <c r="E98" s="106">
        <f t="shared" si="145"/>
        <v>831.31279464000011</v>
      </c>
      <c r="F98" s="21">
        <f t="shared" si="162"/>
        <v>5560.59</v>
      </c>
      <c r="G98" s="108">
        <f t="shared" si="163"/>
        <v>5574.49</v>
      </c>
      <c r="H98" s="109">
        <f t="shared" si="117"/>
        <v>44191</v>
      </c>
      <c r="I98" s="109">
        <f t="shared" si="214"/>
        <v>44222</v>
      </c>
      <c r="J98" s="110">
        <f t="shared" si="146"/>
        <v>2.4997347403781234E-3</v>
      </c>
      <c r="K98" s="117">
        <f t="shared" si="215"/>
        <v>44252</v>
      </c>
      <c r="L98" s="178">
        <f t="shared" si="164"/>
        <v>31</v>
      </c>
      <c r="M98" s="178">
        <f t="shared" si="131"/>
        <v>18</v>
      </c>
      <c r="N98" s="106">
        <f t="shared" si="147"/>
        <v>1.00145069</v>
      </c>
      <c r="O98" s="111">
        <f t="shared" si="118"/>
        <v>1.0135003600000001</v>
      </c>
      <c r="P98" s="111">
        <f t="shared" si="165"/>
        <v>1.0250659442493049</v>
      </c>
      <c r="Q98" s="106">
        <f t="shared" si="104"/>
        <v>1.0265529900000001</v>
      </c>
      <c r="R98" s="2">
        <v>1</v>
      </c>
      <c r="S98" s="106">
        <f t="shared" si="148"/>
        <v>962.78827224999998</v>
      </c>
      <c r="T98" s="106">
        <f t="shared" si="149"/>
        <v>0</v>
      </c>
      <c r="U98" s="106">
        <f t="shared" si="150"/>
        <v>22.073840322948069</v>
      </c>
      <c r="V98" s="106">
        <f t="shared" si="151"/>
        <v>984.86211257294804</v>
      </c>
      <c r="W98" s="19">
        <f t="shared" si="213"/>
        <v>0</v>
      </c>
      <c r="X98" s="2">
        <f t="shared" si="152"/>
        <v>0</v>
      </c>
      <c r="Y98" s="4">
        <f t="shared" si="153"/>
        <v>0</v>
      </c>
      <c r="Z98" s="106">
        <f t="shared" si="154"/>
        <v>0</v>
      </c>
      <c r="AA98" s="114">
        <f t="shared" si="166"/>
        <v>0.05</v>
      </c>
      <c r="AB98" s="112">
        <f t="shared" si="155"/>
        <v>18</v>
      </c>
      <c r="AC98" s="178">
        <f t="shared" si="216"/>
        <v>31</v>
      </c>
      <c r="AD98" s="11">
        <f t="shared" si="167"/>
        <v>1.002363603</v>
      </c>
      <c r="AE98" s="106">
        <f t="shared" si="156"/>
        <v>2.2756492399999999</v>
      </c>
      <c r="AF98" s="106">
        <f t="shared" si="157"/>
        <v>2.3278230400000002</v>
      </c>
      <c r="AG98" s="106">
        <f t="shared" si="158"/>
        <v>0</v>
      </c>
      <c r="AH98" s="115" t="str">
        <f t="shared" si="168"/>
        <v>J=</v>
      </c>
      <c r="AI98" s="116">
        <f t="shared" si="169"/>
        <v>44252</v>
      </c>
      <c r="AJ98" s="10"/>
      <c r="AK98" s="160"/>
      <c r="AL98" s="161"/>
      <c r="AM98" s="162"/>
      <c r="AN98" s="155"/>
      <c r="AO98" s="162"/>
      <c r="AP98" s="162"/>
      <c r="AQ98" s="163"/>
      <c r="AR98" s="164"/>
      <c r="AS98" s="165"/>
      <c r="AT98" s="164"/>
      <c r="AU98" s="165"/>
      <c r="AV98" s="165"/>
      <c r="AW98" s="162"/>
      <c r="AX98" s="160"/>
      <c r="AY98" s="161"/>
      <c r="AZ98" s="161"/>
      <c r="BA98" s="1"/>
      <c r="BB98" s="155"/>
      <c r="BC98" s="158"/>
      <c r="BD98" s="159"/>
      <c r="BE98" s="144"/>
      <c r="BF98" s="197">
        <f t="shared" si="172"/>
        <v>46746</v>
      </c>
      <c r="BG98" s="198">
        <f t="shared" si="211"/>
        <v>46746</v>
      </c>
      <c r="BH98" s="199">
        <f>VLOOKUP(BF98,[1]Plan1!$GF$177:$GH$300,3)</f>
        <v>7275.81</v>
      </c>
    </row>
    <row r="99" spans="1:194" ht="15" customHeight="1" x14ac:dyDescent="0.25">
      <c r="A99" s="105">
        <f t="shared" si="159"/>
        <v>44240</v>
      </c>
      <c r="B99" s="106">
        <f t="shared" si="144"/>
        <v>987.38832479480868</v>
      </c>
      <c r="C99" s="2">
        <f t="shared" si="160"/>
        <v>962.78827224999998</v>
      </c>
      <c r="D99" s="2">
        <f t="shared" si="161"/>
        <v>131.47547760999987</v>
      </c>
      <c r="E99" s="106">
        <f t="shared" si="145"/>
        <v>831.31279464000011</v>
      </c>
      <c r="F99" s="21">
        <f t="shared" si="162"/>
        <v>5560.59</v>
      </c>
      <c r="G99" s="108">
        <f t="shared" si="163"/>
        <v>5574.49</v>
      </c>
      <c r="H99" s="109">
        <f t="shared" si="117"/>
        <v>44191</v>
      </c>
      <c r="I99" s="109">
        <f t="shared" si="214"/>
        <v>44222</v>
      </c>
      <c r="J99" s="110">
        <f t="shared" si="146"/>
        <v>2.4997347403781234E-3</v>
      </c>
      <c r="K99" s="117">
        <f t="shared" si="215"/>
        <v>44252</v>
      </c>
      <c r="L99" s="178">
        <f t="shared" si="164"/>
        <v>31</v>
      </c>
      <c r="M99" s="178">
        <f t="shared" si="131"/>
        <v>19</v>
      </c>
      <c r="N99" s="106">
        <f t="shared" si="147"/>
        <v>1.00153135</v>
      </c>
      <c r="O99" s="111">
        <f t="shared" si="118"/>
        <v>1.0135003600000001</v>
      </c>
      <c r="P99" s="111">
        <f t="shared" si="165"/>
        <v>1.0250659442493049</v>
      </c>
      <c r="Q99" s="106">
        <f t="shared" si="104"/>
        <v>1.0266356699999999</v>
      </c>
      <c r="R99" s="2">
        <v>1</v>
      </c>
      <c r="S99" s="106">
        <f t="shared" si="148"/>
        <v>962.78827224999998</v>
      </c>
      <c r="T99" s="106">
        <f t="shared" si="149"/>
        <v>0</v>
      </c>
      <c r="U99" s="106">
        <f t="shared" si="150"/>
        <v>22.142573264808721</v>
      </c>
      <c r="V99" s="106">
        <f t="shared" si="151"/>
        <v>984.93084551480865</v>
      </c>
      <c r="W99" s="19">
        <f t="shared" si="213"/>
        <v>0</v>
      </c>
      <c r="X99" s="2">
        <f t="shared" si="152"/>
        <v>0</v>
      </c>
      <c r="Y99" s="4">
        <f t="shared" si="153"/>
        <v>0</v>
      </c>
      <c r="Z99" s="106">
        <f t="shared" si="154"/>
        <v>0</v>
      </c>
      <c r="AA99" s="114">
        <f t="shared" si="166"/>
        <v>0.05</v>
      </c>
      <c r="AB99" s="112">
        <f t="shared" si="155"/>
        <v>19</v>
      </c>
      <c r="AC99" s="178">
        <f t="shared" si="216"/>
        <v>31</v>
      </c>
      <c r="AD99" s="11">
        <f t="shared" si="167"/>
        <v>1.0024950779999999</v>
      </c>
      <c r="AE99" s="106">
        <f t="shared" si="156"/>
        <v>2.4022318299999998</v>
      </c>
      <c r="AF99" s="106">
        <f t="shared" si="157"/>
        <v>2.4574792799999998</v>
      </c>
      <c r="AG99" s="106">
        <f t="shared" si="158"/>
        <v>0</v>
      </c>
      <c r="AH99" s="115" t="str">
        <f t="shared" si="168"/>
        <v>J=</v>
      </c>
      <c r="AI99" s="116">
        <f t="shared" si="169"/>
        <v>44252</v>
      </c>
      <c r="AJ99" s="10"/>
      <c r="AK99" s="160"/>
      <c r="AL99" s="161"/>
      <c r="AM99" s="162"/>
      <c r="AN99" s="155"/>
      <c r="AO99" s="162"/>
      <c r="AP99" s="162"/>
      <c r="AQ99" s="163"/>
      <c r="AR99" s="164"/>
      <c r="AS99" s="165"/>
      <c r="AT99" s="164"/>
      <c r="AU99" s="165"/>
      <c r="AV99" s="165"/>
      <c r="AW99" s="162"/>
      <c r="AX99" s="160"/>
      <c r="AY99" s="161"/>
      <c r="AZ99" s="161"/>
      <c r="BA99" s="1"/>
      <c r="BB99" s="155"/>
      <c r="BC99" s="158"/>
      <c r="BD99" s="151"/>
      <c r="BE99" s="125"/>
      <c r="BF99" s="197">
        <f t="shared" si="172"/>
        <v>46777</v>
      </c>
      <c r="BG99" s="198">
        <f t="shared" si="211"/>
        <v>46777</v>
      </c>
      <c r="BH99" s="199">
        <f>VLOOKUP(BF99,[1]Plan1!$GF$177:$GH$300,3)</f>
        <v>7275.81</v>
      </c>
    </row>
    <row r="100" spans="1:194" ht="15" customHeight="1" x14ac:dyDescent="0.25">
      <c r="A100" s="105">
        <f t="shared" si="159"/>
        <v>44241</v>
      </c>
      <c r="B100" s="106">
        <f t="shared" si="144"/>
        <v>987.58675810979764</v>
      </c>
      <c r="C100" s="2">
        <f t="shared" si="160"/>
        <v>962.78827224999998</v>
      </c>
      <c r="D100" s="2">
        <f t="shared" si="161"/>
        <v>131.47547760999987</v>
      </c>
      <c r="E100" s="106">
        <f t="shared" si="145"/>
        <v>831.31279464000011</v>
      </c>
      <c r="F100" s="21">
        <f t="shared" si="162"/>
        <v>5560.59</v>
      </c>
      <c r="G100" s="108">
        <f t="shared" si="163"/>
        <v>5574.49</v>
      </c>
      <c r="H100" s="109">
        <f t="shared" si="117"/>
        <v>44191</v>
      </c>
      <c r="I100" s="109">
        <f t="shared" si="214"/>
        <v>44222</v>
      </c>
      <c r="J100" s="110">
        <f t="shared" si="146"/>
        <v>2.4997347403781234E-3</v>
      </c>
      <c r="K100" s="117">
        <f t="shared" si="215"/>
        <v>44252</v>
      </c>
      <c r="L100" s="178">
        <f t="shared" si="164"/>
        <v>31</v>
      </c>
      <c r="M100" s="178">
        <f t="shared" si="131"/>
        <v>20</v>
      </c>
      <c r="N100" s="106">
        <f t="shared" si="147"/>
        <v>1.0016120100000001</v>
      </c>
      <c r="O100" s="111">
        <f t="shared" si="118"/>
        <v>1.0135003600000001</v>
      </c>
      <c r="P100" s="111">
        <f t="shared" si="165"/>
        <v>1.0250659442493049</v>
      </c>
      <c r="Q100" s="106">
        <f t="shared" si="104"/>
        <v>1.0267183600000001</v>
      </c>
      <c r="R100" s="2">
        <v>1</v>
      </c>
      <c r="S100" s="106">
        <f t="shared" si="148"/>
        <v>962.78827224999998</v>
      </c>
      <c r="T100" s="106">
        <f t="shared" si="149"/>
        <v>0</v>
      </c>
      <c r="U100" s="106">
        <f t="shared" si="150"/>
        <v>22.211314519797636</v>
      </c>
      <c r="V100" s="106">
        <f t="shared" si="151"/>
        <v>984.99958676979759</v>
      </c>
      <c r="W100" s="19">
        <f t="shared" si="213"/>
        <v>0</v>
      </c>
      <c r="X100" s="2">
        <f t="shared" si="152"/>
        <v>0</v>
      </c>
      <c r="Y100" s="4">
        <f t="shared" si="153"/>
        <v>0</v>
      </c>
      <c r="Z100" s="106">
        <f t="shared" si="154"/>
        <v>0</v>
      </c>
      <c r="AA100" s="114">
        <f t="shared" si="166"/>
        <v>0.05</v>
      </c>
      <c r="AB100" s="112">
        <f t="shared" si="155"/>
        <v>20</v>
      </c>
      <c r="AC100" s="178">
        <f t="shared" si="216"/>
        <v>31</v>
      </c>
      <c r="AD100" s="11">
        <f t="shared" si="167"/>
        <v>1.002626571</v>
      </c>
      <c r="AE100" s="106">
        <f t="shared" si="156"/>
        <v>2.5288317500000002</v>
      </c>
      <c r="AF100" s="106">
        <f t="shared" si="157"/>
        <v>2.5871713399999998</v>
      </c>
      <c r="AG100" s="106">
        <f t="shared" si="158"/>
        <v>0</v>
      </c>
      <c r="AH100" s="115" t="str">
        <f t="shared" si="168"/>
        <v>J=</v>
      </c>
      <c r="AI100" s="116">
        <f t="shared" si="169"/>
        <v>44252</v>
      </c>
      <c r="AJ100" s="24"/>
      <c r="AK100" s="160"/>
      <c r="AL100" s="161"/>
      <c r="AM100" s="162"/>
      <c r="AN100" s="155"/>
      <c r="AO100" s="162"/>
      <c r="AP100" s="162"/>
      <c r="AQ100" s="163"/>
      <c r="AR100" s="164"/>
      <c r="AS100" s="165"/>
      <c r="AT100" s="164"/>
      <c r="AU100" s="165"/>
      <c r="AV100" s="165"/>
      <c r="AW100" s="162"/>
      <c r="AX100" s="160"/>
      <c r="AY100" s="161"/>
      <c r="AZ100" s="161"/>
      <c r="BA100" s="1"/>
      <c r="BB100" s="155"/>
      <c r="BC100" s="158"/>
      <c r="BD100" s="151"/>
      <c r="BE100" s="125"/>
      <c r="BF100" s="197">
        <f t="shared" si="172"/>
        <v>46808</v>
      </c>
      <c r="BG100" s="198">
        <f t="shared" si="211"/>
        <v>46808</v>
      </c>
      <c r="BH100" s="199">
        <f>VLOOKUP(BF100,[1]Plan1!$GF$177:$GH$300,3)</f>
        <v>7275.81</v>
      </c>
    </row>
    <row r="101" spans="1:194" ht="15" customHeight="1" x14ac:dyDescent="0.25">
      <c r="A101" s="105">
        <f t="shared" si="159"/>
        <v>44242</v>
      </c>
      <c r="B101" s="106">
        <f t="shared" si="144"/>
        <v>987.78522527478628</v>
      </c>
      <c r="C101" s="2">
        <f t="shared" si="160"/>
        <v>962.78827224999998</v>
      </c>
      <c r="D101" s="2">
        <f t="shared" si="161"/>
        <v>131.47547760999987</v>
      </c>
      <c r="E101" s="106">
        <f t="shared" si="145"/>
        <v>831.31279464000011</v>
      </c>
      <c r="F101" s="21">
        <f t="shared" si="162"/>
        <v>5560.59</v>
      </c>
      <c r="G101" s="108">
        <f t="shared" si="163"/>
        <v>5574.49</v>
      </c>
      <c r="H101" s="109">
        <f t="shared" si="117"/>
        <v>44191</v>
      </c>
      <c r="I101" s="109">
        <f t="shared" si="214"/>
        <v>44222</v>
      </c>
      <c r="J101" s="110">
        <f t="shared" si="146"/>
        <v>2.4997347403781234E-3</v>
      </c>
      <c r="K101" s="117">
        <f t="shared" si="215"/>
        <v>44252</v>
      </c>
      <c r="L101" s="178">
        <f t="shared" si="164"/>
        <v>31</v>
      </c>
      <c r="M101" s="178">
        <f t="shared" si="131"/>
        <v>21</v>
      </c>
      <c r="N101" s="106">
        <f t="shared" si="147"/>
        <v>1.0016926799999999</v>
      </c>
      <c r="O101" s="111">
        <f t="shared" si="118"/>
        <v>1.0135003600000001</v>
      </c>
      <c r="P101" s="111">
        <f t="shared" si="165"/>
        <v>1.0250659442493049</v>
      </c>
      <c r="Q101" s="106">
        <f t="shared" si="104"/>
        <v>1.02680105</v>
      </c>
      <c r="R101" s="2">
        <v>1</v>
      </c>
      <c r="S101" s="106">
        <f t="shared" si="148"/>
        <v>962.78827224999998</v>
      </c>
      <c r="T101" s="106">
        <f t="shared" si="149"/>
        <v>0</v>
      </c>
      <c r="U101" s="106">
        <f t="shared" si="150"/>
        <v>22.280055774786369</v>
      </c>
      <c r="V101" s="106">
        <f t="shared" si="151"/>
        <v>985.0683280247863</v>
      </c>
      <c r="W101" s="19">
        <f t="shared" si="213"/>
        <v>0</v>
      </c>
      <c r="X101" s="2">
        <f t="shared" si="152"/>
        <v>0</v>
      </c>
      <c r="Y101" s="4">
        <f t="shared" si="153"/>
        <v>0</v>
      </c>
      <c r="Z101" s="106">
        <f t="shared" si="154"/>
        <v>0</v>
      </c>
      <c r="AA101" s="114">
        <f t="shared" si="166"/>
        <v>0.05</v>
      </c>
      <c r="AB101" s="112">
        <f t="shared" si="155"/>
        <v>21</v>
      </c>
      <c r="AC101" s="178">
        <f t="shared" si="216"/>
        <v>31</v>
      </c>
      <c r="AD101" s="11">
        <f t="shared" si="167"/>
        <v>1.00275808</v>
      </c>
      <c r="AE101" s="106">
        <f t="shared" si="156"/>
        <v>2.6554470700000001</v>
      </c>
      <c r="AF101" s="106">
        <f t="shared" si="157"/>
        <v>2.7168972500000002</v>
      </c>
      <c r="AG101" s="106">
        <f t="shared" si="158"/>
        <v>0</v>
      </c>
      <c r="AH101" s="115" t="str">
        <f t="shared" si="168"/>
        <v>J=</v>
      </c>
      <c r="AI101" s="116">
        <f t="shared" si="169"/>
        <v>44252</v>
      </c>
      <c r="AJ101" s="14"/>
      <c r="AK101" s="160"/>
      <c r="AL101" s="161"/>
      <c r="AM101" s="162"/>
      <c r="AN101" s="155"/>
      <c r="AO101" s="162"/>
      <c r="AP101" s="162"/>
      <c r="AQ101" s="163"/>
      <c r="AR101" s="164"/>
      <c r="AS101" s="165"/>
      <c r="AT101" s="164"/>
      <c r="AU101" s="165"/>
      <c r="AV101" s="165"/>
      <c r="AW101" s="162"/>
      <c r="AX101" s="160"/>
      <c r="AY101" s="161"/>
      <c r="AZ101" s="161"/>
      <c r="BA101" s="18"/>
      <c r="BB101" s="155"/>
      <c r="BC101" s="158"/>
      <c r="BD101" s="151"/>
      <c r="BE101" s="126"/>
      <c r="BF101" s="197">
        <f t="shared" si="172"/>
        <v>46837</v>
      </c>
      <c r="BG101" s="198">
        <f t="shared" si="211"/>
        <v>46837</v>
      </c>
      <c r="BH101" s="199">
        <f>VLOOKUP(BF101,[1]Plan1!$GF$177:$GH$300,3)</f>
        <v>7275.81</v>
      </c>
      <c r="BI101" s="18"/>
      <c r="BJ101" s="18"/>
      <c r="BK101" s="18"/>
      <c r="BL101" s="18"/>
      <c r="BM101" s="18"/>
      <c r="BN101" s="18"/>
      <c r="BO101" s="18"/>
      <c r="BP101" s="18"/>
      <c r="BQ101" s="18"/>
      <c r="BR101" s="18"/>
      <c r="BS101" s="18"/>
      <c r="BT101" s="18"/>
      <c r="BU101" s="18"/>
      <c r="BV101" s="18"/>
      <c r="BW101" s="18"/>
      <c r="BX101" s="18"/>
      <c r="BY101" s="18"/>
      <c r="BZ101" s="18"/>
      <c r="CA101" s="18"/>
      <c r="CB101" s="18"/>
      <c r="CC101" s="18"/>
      <c r="CD101" s="18"/>
      <c r="CE101" s="18"/>
      <c r="CF101" s="18"/>
      <c r="CG101" s="18"/>
      <c r="CH101" s="18"/>
      <c r="CI101" s="18"/>
      <c r="CJ101" s="18"/>
      <c r="CK101" s="18"/>
      <c r="CL101" s="18"/>
      <c r="CM101" s="18"/>
      <c r="CN101" s="18"/>
      <c r="CO101" s="18"/>
      <c r="CP101" s="18"/>
      <c r="CQ101" s="18"/>
      <c r="CR101" s="18"/>
      <c r="CS101" s="18"/>
      <c r="CT101" s="18"/>
      <c r="CU101" s="18"/>
      <c r="CV101" s="18"/>
      <c r="CW101" s="18"/>
      <c r="CX101" s="18"/>
      <c r="CY101" s="18"/>
      <c r="CZ101" s="18"/>
      <c r="DA101" s="18"/>
      <c r="DB101" s="18"/>
      <c r="DC101" s="18"/>
      <c r="DD101" s="18"/>
      <c r="DE101" s="18"/>
      <c r="DF101" s="18"/>
      <c r="DG101" s="18"/>
      <c r="DH101" s="18"/>
      <c r="DI101" s="18"/>
      <c r="DJ101" s="18"/>
      <c r="DK101" s="18"/>
      <c r="DL101" s="18"/>
      <c r="DM101" s="18"/>
      <c r="DN101" s="18"/>
      <c r="DO101" s="18"/>
      <c r="DP101" s="18"/>
      <c r="DQ101" s="18"/>
      <c r="DR101" s="18"/>
      <c r="DS101" s="18"/>
      <c r="DT101" s="18"/>
      <c r="DU101" s="18"/>
      <c r="DV101" s="18"/>
      <c r="DW101" s="18"/>
      <c r="DX101" s="18"/>
      <c r="DY101" s="18"/>
      <c r="DZ101" s="18"/>
      <c r="EA101" s="18"/>
      <c r="EB101" s="18"/>
      <c r="EC101" s="18"/>
      <c r="ED101" s="18"/>
      <c r="EE101" s="18"/>
      <c r="EF101" s="18"/>
      <c r="EG101" s="18"/>
      <c r="EH101" s="18"/>
      <c r="EI101" s="18"/>
      <c r="EJ101" s="18"/>
      <c r="EK101" s="18"/>
      <c r="EL101" s="18"/>
      <c r="EM101" s="18"/>
      <c r="EN101" s="18"/>
      <c r="EO101" s="18"/>
      <c r="EP101" s="18"/>
      <c r="EQ101" s="18"/>
      <c r="ER101" s="18"/>
      <c r="ES101" s="18"/>
      <c r="ET101" s="18"/>
      <c r="EU101" s="18"/>
      <c r="EV101" s="18"/>
      <c r="EW101" s="18"/>
      <c r="EX101" s="18"/>
      <c r="EY101" s="18"/>
      <c r="EZ101" s="18"/>
      <c r="FA101" s="18"/>
      <c r="FB101" s="18"/>
      <c r="FC101" s="18"/>
      <c r="FD101" s="18"/>
      <c r="FE101" s="18"/>
      <c r="FF101" s="18"/>
      <c r="FG101" s="18"/>
      <c r="FH101" s="18"/>
      <c r="FI101" s="18"/>
      <c r="FJ101" s="18"/>
      <c r="FK101" s="18"/>
      <c r="FL101" s="18"/>
      <c r="FM101" s="18"/>
      <c r="FN101" s="18"/>
      <c r="FO101" s="18"/>
      <c r="FP101" s="18"/>
      <c r="FQ101" s="18"/>
      <c r="FR101" s="18"/>
      <c r="FS101" s="18"/>
      <c r="FT101" s="18"/>
      <c r="FU101" s="18"/>
      <c r="FV101" s="18"/>
      <c r="FW101" s="18"/>
      <c r="FX101" s="18"/>
      <c r="FY101" s="18"/>
      <c r="FZ101" s="18"/>
      <c r="GA101" s="18"/>
      <c r="GB101" s="18"/>
      <c r="GC101" s="18"/>
      <c r="GD101" s="18"/>
      <c r="GE101" s="18"/>
      <c r="GF101" s="18"/>
      <c r="GG101" s="18"/>
      <c r="GH101" s="18"/>
      <c r="GI101" s="18"/>
      <c r="GJ101" s="18"/>
      <c r="GK101" s="18"/>
      <c r="GL101" s="18"/>
    </row>
    <row r="102" spans="1:194" ht="15" customHeight="1" x14ac:dyDescent="0.25">
      <c r="A102" s="105">
        <f t="shared" si="159"/>
        <v>44243</v>
      </c>
      <c r="B102" s="106">
        <f t="shared" si="144"/>
        <v>987.98373658290325</v>
      </c>
      <c r="C102" s="2">
        <f t="shared" si="160"/>
        <v>962.78827224999998</v>
      </c>
      <c r="D102" s="2">
        <f t="shared" si="161"/>
        <v>131.47547760999987</v>
      </c>
      <c r="E102" s="106">
        <f t="shared" si="145"/>
        <v>831.31279464000011</v>
      </c>
      <c r="F102" s="21">
        <f t="shared" si="162"/>
        <v>5560.59</v>
      </c>
      <c r="G102" s="108">
        <f t="shared" si="163"/>
        <v>5574.49</v>
      </c>
      <c r="H102" s="109">
        <f t="shared" si="117"/>
        <v>44191</v>
      </c>
      <c r="I102" s="109">
        <f t="shared" si="214"/>
        <v>44222</v>
      </c>
      <c r="J102" s="110">
        <f t="shared" si="146"/>
        <v>2.4997347403781234E-3</v>
      </c>
      <c r="K102" s="117">
        <f t="shared" si="215"/>
        <v>44252</v>
      </c>
      <c r="L102" s="178">
        <f t="shared" si="164"/>
        <v>31</v>
      </c>
      <c r="M102" s="178">
        <f t="shared" si="131"/>
        <v>22</v>
      </c>
      <c r="N102" s="106">
        <f t="shared" si="147"/>
        <v>1.0017733600000001</v>
      </c>
      <c r="O102" s="111">
        <f t="shared" si="118"/>
        <v>1.0135003600000001</v>
      </c>
      <c r="P102" s="111">
        <f t="shared" si="165"/>
        <v>1.0250659442493049</v>
      </c>
      <c r="Q102" s="106">
        <f t="shared" si="104"/>
        <v>1.0268837500000001</v>
      </c>
      <c r="R102" s="2">
        <v>1</v>
      </c>
      <c r="S102" s="106">
        <f t="shared" si="148"/>
        <v>962.78827224999998</v>
      </c>
      <c r="T102" s="106">
        <f t="shared" si="149"/>
        <v>0</v>
      </c>
      <c r="U102" s="106">
        <f t="shared" si="150"/>
        <v>22.348805342903184</v>
      </c>
      <c r="V102" s="106">
        <f t="shared" si="151"/>
        <v>985.13707759290321</v>
      </c>
      <c r="W102" s="19">
        <f t="shared" si="213"/>
        <v>0</v>
      </c>
      <c r="X102" s="2">
        <f t="shared" si="152"/>
        <v>0</v>
      </c>
      <c r="Y102" s="4">
        <f t="shared" si="153"/>
        <v>0</v>
      </c>
      <c r="Z102" s="106">
        <f t="shared" si="154"/>
        <v>0</v>
      </c>
      <c r="AA102" s="114">
        <f t="shared" si="166"/>
        <v>0.05</v>
      </c>
      <c r="AB102" s="112">
        <f t="shared" si="155"/>
        <v>22</v>
      </c>
      <c r="AC102" s="178">
        <f t="shared" si="216"/>
        <v>31</v>
      </c>
      <c r="AD102" s="11">
        <f t="shared" si="167"/>
        <v>1.002889607</v>
      </c>
      <c r="AE102" s="106">
        <f t="shared" si="156"/>
        <v>2.78207973</v>
      </c>
      <c r="AF102" s="106">
        <f t="shared" si="157"/>
        <v>2.8466589899999999</v>
      </c>
      <c r="AG102" s="106">
        <f t="shared" si="158"/>
        <v>0</v>
      </c>
      <c r="AH102" s="115" t="str">
        <f t="shared" si="168"/>
        <v>J=</v>
      </c>
      <c r="AI102" s="116">
        <f t="shared" si="169"/>
        <v>44252</v>
      </c>
      <c r="AJ102" s="10"/>
      <c r="AK102" s="160"/>
      <c r="AL102" s="161"/>
      <c r="AM102" s="162"/>
      <c r="AN102" s="155"/>
      <c r="AO102" s="162"/>
      <c r="AP102" s="162"/>
      <c r="AQ102" s="163"/>
      <c r="AR102" s="164"/>
      <c r="AS102" s="165"/>
      <c r="AT102" s="164"/>
      <c r="AU102" s="165"/>
      <c r="AV102" s="165"/>
      <c r="AW102" s="162"/>
      <c r="AX102" s="160"/>
      <c r="AY102" s="161"/>
      <c r="AZ102" s="161"/>
      <c r="BA102" s="18"/>
      <c r="BB102" s="155"/>
      <c r="BC102" s="158"/>
      <c r="BD102" s="151"/>
      <c r="BE102" s="125"/>
      <c r="BF102" s="197">
        <f t="shared" si="172"/>
        <v>46868</v>
      </c>
      <c r="BG102" s="198">
        <f t="shared" si="211"/>
        <v>46868</v>
      </c>
      <c r="BH102" s="199">
        <f>VLOOKUP(BF102,[1]Plan1!$GF$177:$GH$300,3)</f>
        <v>7275.81</v>
      </c>
    </row>
    <row r="103" spans="1:194" ht="15" customHeight="1" x14ac:dyDescent="0.25">
      <c r="A103" s="105">
        <f t="shared" si="159"/>
        <v>44244</v>
      </c>
      <c r="B103" s="106">
        <f t="shared" si="144"/>
        <v>988.18228272101976</v>
      </c>
      <c r="C103" s="2">
        <f t="shared" si="160"/>
        <v>962.78827224999998</v>
      </c>
      <c r="D103" s="2">
        <f t="shared" si="161"/>
        <v>131.47547760999987</v>
      </c>
      <c r="E103" s="106">
        <f t="shared" si="145"/>
        <v>831.31279464000011</v>
      </c>
      <c r="F103" s="21">
        <f t="shared" si="162"/>
        <v>5560.59</v>
      </c>
      <c r="G103" s="108">
        <f t="shared" si="163"/>
        <v>5574.49</v>
      </c>
      <c r="H103" s="109">
        <f t="shared" si="117"/>
        <v>44191</v>
      </c>
      <c r="I103" s="109">
        <f t="shared" si="214"/>
        <v>44222</v>
      </c>
      <c r="J103" s="110">
        <f t="shared" si="146"/>
        <v>2.4997347403781234E-3</v>
      </c>
      <c r="K103" s="117">
        <f t="shared" si="215"/>
        <v>44252</v>
      </c>
      <c r="L103" s="178">
        <f t="shared" si="164"/>
        <v>31</v>
      </c>
      <c r="M103" s="178">
        <f t="shared" si="131"/>
        <v>23</v>
      </c>
      <c r="N103" s="106">
        <f t="shared" si="147"/>
        <v>1.00185404</v>
      </c>
      <c r="O103" s="111">
        <f t="shared" si="118"/>
        <v>1.0135003600000001</v>
      </c>
      <c r="P103" s="111">
        <f t="shared" si="165"/>
        <v>1.0250659442493049</v>
      </c>
      <c r="Q103" s="106">
        <f t="shared" si="104"/>
        <v>1.02696645</v>
      </c>
      <c r="R103" s="2">
        <v>1</v>
      </c>
      <c r="S103" s="106">
        <f t="shared" si="148"/>
        <v>962.78827224999998</v>
      </c>
      <c r="T103" s="106">
        <f t="shared" si="149"/>
        <v>0</v>
      </c>
      <c r="U103" s="106">
        <f t="shared" si="150"/>
        <v>22.41755491101981</v>
      </c>
      <c r="V103" s="106">
        <f t="shared" si="151"/>
        <v>985.20582716101978</v>
      </c>
      <c r="W103" s="19">
        <f t="shared" si="213"/>
        <v>0</v>
      </c>
      <c r="X103" s="2">
        <f t="shared" si="152"/>
        <v>0</v>
      </c>
      <c r="Y103" s="4">
        <f t="shared" si="153"/>
        <v>0</v>
      </c>
      <c r="Z103" s="106">
        <f t="shared" si="154"/>
        <v>0</v>
      </c>
      <c r="AA103" s="114">
        <f t="shared" si="166"/>
        <v>0.05</v>
      </c>
      <c r="AB103" s="112">
        <f t="shared" si="155"/>
        <v>23</v>
      </c>
      <c r="AC103" s="178">
        <f t="shared" si="216"/>
        <v>31</v>
      </c>
      <c r="AD103" s="11">
        <f t="shared" si="167"/>
        <v>1.003021151</v>
      </c>
      <c r="AE103" s="106">
        <f t="shared" si="156"/>
        <v>2.9087287499999999</v>
      </c>
      <c r="AF103" s="106">
        <f t="shared" si="157"/>
        <v>2.9764555599999998</v>
      </c>
      <c r="AG103" s="106">
        <f t="shared" si="158"/>
        <v>0</v>
      </c>
      <c r="AH103" s="115" t="str">
        <f t="shared" si="168"/>
        <v>J=</v>
      </c>
      <c r="AI103" s="116">
        <f t="shared" si="169"/>
        <v>44252</v>
      </c>
      <c r="AJ103" s="10"/>
      <c r="AK103" s="160"/>
      <c r="AL103" s="161"/>
      <c r="AM103" s="162"/>
      <c r="AN103" s="155"/>
      <c r="AO103" s="162"/>
      <c r="AP103" s="162"/>
      <c r="AQ103" s="163"/>
      <c r="AR103" s="164"/>
      <c r="AS103" s="165"/>
      <c r="AT103" s="164"/>
      <c r="AU103" s="165"/>
      <c r="AV103" s="165"/>
      <c r="AW103" s="162"/>
      <c r="AX103" s="160"/>
      <c r="AY103" s="161"/>
      <c r="AZ103" s="161"/>
      <c r="BA103" s="1"/>
      <c r="BB103" s="155"/>
      <c r="BC103" s="158"/>
      <c r="BD103" s="151"/>
      <c r="BE103" s="125"/>
      <c r="BF103" s="197">
        <f t="shared" si="172"/>
        <v>46898</v>
      </c>
      <c r="BG103" s="198">
        <f t="shared" si="211"/>
        <v>46898</v>
      </c>
      <c r="BH103" s="199">
        <f>VLOOKUP(BF103,[1]Plan1!$GF$177:$GH$300,3)</f>
        <v>7275.81</v>
      </c>
    </row>
    <row r="104" spans="1:194" ht="15" customHeight="1" x14ac:dyDescent="0.25">
      <c r="A104" s="105">
        <f t="shared" si="159"/>
        <v>44245</v>
      </c>
      <c r="B104" s="106">
        <f t="shared" si="144"/>
        <v>988.3808803853924</v>
      </c>
      <c r="C104" s="2">
        <f t="shared" si="160"/>
        <v>962.78827224999998</v>
      </c>
      <c r="D104" s="2">
        <f t="shared" si="161"/>
        <v>131.47547760999987</v>
      </c>
      <c r="E104" s="106">
        <f t="shared" si="145"/>
        <v>831.31279464000011</v>
      </c>
      <c r="F104" s="21">
        <f t="shared" si="162"/>
        <v>5560.59</v>
      </c>
      <c r="G104" s="108">
        <f t="shared" si="163"/>
        <v>5574.49</v>
      </c>
      <c r="H104" s="109">
        <f t="shared" ref="H104:H167" si="229">EDATE(I104,-1)</f>
        <v>44191</v>
      </c>
      <c r="I104" s="109">
        <f t="shared" si="214"/>
        <v>44222</v>
      </c>
      <c r="J104" s="110">
        <f t="shared" si="146"/>
        <v>2.4997347403781234E-3</v>
      </c>
      <c r="K104" s="117">
        <f t="shared" si="215"/>
        <v>44252</v>
      </c>
      <c r="L104" s="178">
        <f t="shared" si="164"/>
        <v>31</v>
      </c>
      <c r="M104" s="178">
        <f t="shared" si="131"/>
        <v>24</v>
      </c>
      <c r="N104" s="106">
        <f t="shared" si="147"/>
        <v>1.0019347300000001</v>
      </c>
      <c r="O104" s="111">
        <f t="shared" si="118"/>
        <v>1.0135003600000001</v>
      </c>
      <c r="P104" s="111">
        <f t="shared" si="165"/>
        <v>1.0250659442493049</v>
      </c>
      <c r="Q104" s="106">
        <f t="shared" si="104"/>
        <v>1.02704917</v>
      </c>
      <c r="R104" s="2">
        <v>1</v>
      </c>
      <c r="S104" s="106">
        <f t="shared" si="148"/>
        <v>962.78827224999998</v>
      </c>
      <c r="T104" s="106">
        <f t="shared" si="149"/>
        <v>0</v>
      </c>
      <c r="U104" s="106">
        <f t="shared" si="150"/>
        <v>22.486321105392413</v>
      </c>
      <c r="V104" s="106">
        <f t="shared" si="151"/>
        <v>985.27459335539243</v>
      </c>
      <c r="W104" s="19">
        <f t="shared" si="213"/>
        <v>0</v>
      </c>
      <c r="X104" s="2">
        <f t="shared" si="152"/>
        <v>0</v>
      </c>
      <c r="Y104" s="4">
        <f t="shared" si="153"/>
        <v>0</v>
      </c>
      <c r="Z104" s="106">
        <f t="shared" si="154"/>
        <v>0</v>
      </c>
      <c r="AA104" s="114">
        <f t="shared" si="166"/>
        <v>0.05</v>
      </c>
      <c r="AB104" s="112">
        <f t="shared" si="155"/>
        <v>24</v>
      </c>
      <c r="AC104" s="178">
        <f t="shared" si="216"/>
        <v>31</v>
      </c>
      <c r="AD104" s="11">
        <f t="shared" si="167"/>
        <v>1.0031527119999999</v>
      </c>
      <c r="AE104" s="106">
        <f t="shared" si="156"/>
        <v>3.0353941299999998</v>
      </c>
      <c r="AF104" s="106">
        <f t="shared" si="157"/>
        <v>3.1062870299999998</v>
      </c>
      <c r="AG104" s="106">
        <f t="shared" si="158"/>
        <v>0</v>
      </c>
      <c r="AH104" s="115" t="str">
        <f t="shared" si="168"/>
        <v>J=</v>
      </c>
      <c r="AI104" s="116">
        <f t="shared" si="169"/>
        <v>44252</v>
      </c>
      <c r="AJ104" s="10"/>
      <c r="AK104" s="160"/>
      <c r="AL104" s="161"/>
      <c r="AM104" s="162"/>
      <c r="AN104" s="155"/>
      <c r="AO104" s="162"/>
      <c r="AP104" s="162"/>
      <c r="AQ104" s="163"/>
      <c r="AR104" s="164"/>
      <c r="AS104" s="165"/>
      <c r="AT104" s="164"/>
      <c r="AU104" s="165"/>
      <c r="AV104" s="165"/>
      <c r="AW104" s="162"/>
      <c r="AX104" s="160"/>
      <c r="AY104" s="161"/>
      <c r="AZ104" s="161"/>
      <c r="BA104" s="1"/>
      <c r="BB104" s="155"/>
      <c r="BC104" s="158"/>
      <c r="BD104" s="151"/>
      <c r="BE104" s="125"/>
      <c r="BF104" s="197">
        <f t="shared" si="172"/>
        <v>46929</v>
      </c>
      <c r="BG104" s="198">
        <f t="shared" si="211"/>
        <v>46929</v>
      </c>
      <c r="BH104" s="199">
        <f>VLOOKUP(BF104,[1]Plan1!$GF$177:$GH$300,3)</f>
        <v>7275.81</v>
      </c>
    </row>
    <row r="105" spans="1:194" ht="15" customHeight="1" x14ac:dyDescent="0.25">
      <c r="A105" s="105">
        <f t="shared" si="159"/>
        <v>44246</v>
      </c>
      <c r="B105" s="106">
        <f t="shared" si="144"/>
        <v>988.57950454663705</v>
      </c>
      <c r="C105" s="2">
        <f t="shared" si="160"/>
        <v>962.78827224999998</v>
      </c>
      <c r="D105" s="2">
        <f t="shared" si="161"/>
        <v>131.47547760999987</v>
      </c>
      <c r="E105" s="106">
        <f t="shared" si="145"/>
        <v>831.31279464000011</v>
      </c>
      <c r="F105" s="21">
        <f t="shared" si="162"/>
        <v>5560.59</v>
      </c>
      <c r="G105" s="108">
        <f t="shared" si="163"/>
        <v>5574.49</v>
      </c>
      <c r="H105" s="109">
        <f t="shared" si="229"/>
        <v>44191</v>
      </c>
      <c r="I105" s="109">
        <f t="shared" si="214"/>
        <v>44222</v>
      </c>
      <c r="J105" s="110">
        <f t="shared" si="146"/>
        <v>2.4997347403781234E-3</v>
      </c>
      <c r="K105" s="117">
        <f t="shared" si="215"/>
        <v>44252</v>
      </c>
      <c r="L105" s="178">
        <f t="shared" si="164"/>
        <v>31</v>
      </c>
      <c r="M105" s="178">
        <f t="shared" si="131"/>
        <v>25</v>
      </c>
      <c r="N105" s="106">
        <f t="shared" si="147"/>
        <v>1.00201542</v>
      </c>
      <c r="O105" s="111">
        <f t="shared" si="118"/>
        <v>1.0135003600000001</v>
      </c>
      <c r="P105" s="111">
        <f t="shared" si="165"/>
        <v>1.0250659442493049</v>
      </c>
      <c r="Q105" s="106">
        <f t="shared" ref="Q105:Q168" si="230">TRUNC(TRUNC((N105*P105),15),8)</f>
        <v>1.02713188</v>
      </c>
      <c r="R105" s="2">
        <v>1</v>
      </c>
      <c r="S105" s="106">
        <f t="shared" si="148"/>
        <v>962.78827224999998</v>
      </c>
      <c r="T105" s="106">
        <f t="shared" si="149"/>
        <v>0</v>
      </c>
      <c r="U105" s="106">
        <f t="shared" si="150"/>
        <v>22.555078986637124</v>
      </c>
      <c r="V105" s="106">
        <f t="shared" si="151"/>
        <v>985.34335123663709</v>
      </c>
      <c r="W105" s="19">
        <f t="shared" si="213"/>
        <v>0</v>
      </c>
      <c r="X105" s="2">
        <f t="shared" si="152"/>
        <v>0</v>
      </c>
      <c r="Y105" s="4">
        <f t="shared" si="153"/>
        <v>0</v>
      </c>
      <c r="Z105" s="106">
        <f t="shared" si="154"/>
        <v>0</v>
      </c>
      <c r="AA105" s="114">
        <f t="shared" si="166"/>
        <v>0.05</v>
      </c>
      <c r="AB105" s="112">
        <f t="shared" si="155"/>
        <v>25</v>
      </c>
      <c r="AC105" s="178">
        <f t="shared" si="216"/>
        <v>31</v>
      </c>
      <c r="AD105" s="11">
        <f t="shared" si="167"/>
        <v>1.0032842900000001</v>
      </c>
      <c r="AE105" s="106">
        <f t="shared" si="156"/>
        <v>3.1620758900000001</v>
      </c>
      <c r="AF105" s="106">
        <f t="shared" si="157"/>
        <v>3.2361533100000002</v>
      </c>
      <c r="AG105" s="106">
        <f t="shared" si="158"/>
        <v>0</v>
      </c>
      <c r="AH105" s="115" t="str">
        <f t="shared" si="168"/>
        <v>J=</v>
      </c>
      <c r="AI105" s="116">
        <f t="shared" si="169"/>
        <v>44252</v>
      </c>
      <c r="AJ105" s="10"/>
      <c r="AK105" s="160"/>
      <c r="AL105" s="161"/>
      <c r="AM105" s="162"/>
      <c r="AN105" s="155"/>
      <c r="AO105" s="162"/>
      <c r="AP105" s="162"/>
      <c r="AQ105" s="163"/>
      <c r="AR105" s="164"/>
      <c r="AS105" s="165"/>
      <c r="AT105" s="164"/>
      <c r="AU105" s="165"/>
      <c r="AV105" s="165"/>
      <c r="AW105" s="162"/>
      <c r="AX105" s="160"/>
      <c r="AY105" s="161"/>
      <c r="AZ105" s="161"/>
      <c r="BA105" s="1"/>
      <c r="BB105" s="155"/>
      <c r="BC105" s="158"/>
      <c r="BD105" s="151"/>
      <c r="BE105" s="125"/>
      <c r="BF105" s="197">
        <f t="shared" si="172"/>
        <v>46959</v>
      </c>
      <c r="BG105" s="198">
        <f t="shared" si="211"/>
        <v>46959</v>
      </c>
      <c r="BH105" s="199">
        <f>VLOOKUP(BF105,[1]Plan1!$GF$177:$GH$300,3)</f>
        <v>7275.81</v>
      </c>
    </row>
    <row r="106" spans="1:194" ht="15" customHeight="1" x14ac:dyDescent="0.25">
      <c r="A106" s="105">
        <f t="shared" si="159"/>
        <v>44247</v>
      </c>
      <c r="B106" s="106">
        <f t="shared" si="144"/>
        <v>988.77817288100971</v>
      </c>
      <c r="C106" s="2">
        <f t="shared" si="160"/>
        <v>962.78827224999998</v>
      </c>
      <c r="D106" s="2">
        <f t="shared" si="161"/>
        <v>131.47547760999987</v>
      </c>
      <c r="E106" s="106">
        <f t="shared" si="145"/>
        <v>831.31279464000011</v>
      </c>
      <c r="F106" s="21">
        <f t="shared" si="162"/>
        <v>5560.59</v>
      </c>
      <c r="G106" s="108">
        <f t="shared" si="163"/>
        <v>5574.49</v>
      </c>
      <c r="H106" s="109">
        <f t="shared" si="229"/>
        <v>44191</v>
      </c>
      <c r="I106" s="109">
        <f t="shared" si="214"/>
        <v>44222</v>
      </c>
      <c r="J106" s="110">
        <f t="shared" si="146"/>
        <v>2.4997347403781234E-3</v>
      </c>
      <c r="K106" s="117">
        <f t="shared" si="215"/>
        <v>44252</v>
      </c>
      <c r="L106" s="178">
        <f t="shared" si="164"/>
        <v>31</v>
      </c>
      <c r="M106" s="178">
        <f t="shared" si="131"/>
        <v>26</v>
      </c>
      <c r="N106" s="106">
        <f t="shared" si="147"/>
        <v>1.00209612</v>
      </c>
      <c r="O106" s="111">
        <f t="shared" ref="O106:O169" si="231">IF(K106&gt;K105,N105,O105)</f>
        <v>1.0135003600000001</v>
      </c>
      <c r="P106" s="111">
        <f t="shared" si="165"/>
        <v>1.0250659442493049</v>
      </c>
      <c r="Q106" s="106">
        <f t="shared" si="230"/>
        <v>1.0272146</v>
      </c>
      <c r="R106" s="2">
        <v>1</v>
      </c>
      <c r="S106" s="106">
        <f t="shared" si="148"/>
        <v>962.78827224999998</v>
      </c>
      <c r="T106" s="106">
        <f t="shared" si="149"/>
        <v>0</v>
      </c>
      <c r="U106" s="106">
        <f t="shared" si="150"/>
        <v>22.623845181009727</v>
      </c>
      <c r="V106" s="106">
        <f t="shared" si="151"/>
        <v>985.41211743100973</v>
      </c>
      <c r="W106" s="19">
        <f t="shared" si="213"/>
        <v>0</v>
      </c>
      <c r="X106" s="2">
        <f t="shared" si="152"/>
        <v>0</v>
      </c>
      <c r="Y106" s="4">
        <f t="shared" si="153"/>
        <v>0</v>
      </c>
      <c r="Z106" s="106">
        <f t="shared" si="154"/>
        <v>0</v>
      </c>
      <c r="AA106" s="114">
        <f t="shared" si="166"/>
        <v>0.05</v>
      </c>
      <c r="AB106" s="112">
        <f t="shared" si="155"/>
        <v>26</v>
      </c>
      <c r="AC106" s="178">
        <f t="shared" si="216"/>
        <v>31</v>
      </c>
      <c r="AD106" s="11">
        <f t="shared" si="167"/>
        <v>1.003415886</v>
      </c>
      <c r="AE106" s="106">
        <f t="shared" si="156"/>
        <v>3.2887749799999999</v>
      </c>
      <c r="AF106" s="106">
        <f t="shared" si="157"/>
        <v>3.3660554500000002</v>
      </c>
      <c r="AG106" s="106">
        <f t="shared" si="158"/>
        <v>0</v>
      </c>
      <c r="AH106" s="115" t="str">
        <f t="shared" si="168"/>
        <v>J=</v>
      </c>
      <c r="AI106" s="116">
        <f t="shared" si="169"/>
        <v>44252</v>
      </c>
      <c r="AJ106" s="10"/>
      <c r="AK106" s="160"/>
      <c r="AL106" s="161"/>
      <c r="AM106" s="162"/>
      <c r="AN106" s="155"/>
      <c r="AO106" s="162"/>
      <c r="AP106" s="162"/>
      <c r="AQ106" s="163"/>
      <c r="AR106" s="164"/>
      <c r="AS106" s="165"/>
      <c r="AT106" s="164"/>
      <c r="AU106" s="165"/>
      <c r="AV106" s="165"/>
      <c r="AW106" s="162"/>
      <c r="AX106" s="160"/>
      <c r="AY106" s="161"/>
      <c r="AZ106" s="161"/>
      <c r="BA106" s="1"/>
      <c r="BB106" s="155"/>
      <c r="BC106" s="158"/>
      <c r="BD106" s="151"/>
      <c r="BE106" s="125"/>
      <c r="BF106" s="197">
        <f t="shared" si="172"/>
        <v>46990</v>
      </c>
      <c r="BG106" s="198">
        <f t="shared" si="211"/>
        <v>46990</v>
      </c>
      <c r="BH106" s="199">
        <f>VLOOKUP(BF106,[1]Plan1!$GF$177:$GH$300,3)</f>
        <v>7275.81</v>
      </c>
    </row>
    <row r="107" spans="1:194" ht="15" customHeight="1" x14ac:dyDescent="0.25">
      <c r="A107" s="105">
        <f t="shared" si="159"/>
        <v>44248</v>
      </c>
      <c r="B107" s="106">
        <f t="shared" si="144"/>
        <v>988.97688440851027</v>
      </c>
      <c r="C107" s="2">
        <f t="shared" si="160"/>
        <v>962.78827224999998</v>
      </c>
      <c r="D107" s="2">
        <f t="shared" si="161"/>
        <v>131.47547760999987</v>
      </c>
      <c r="E107" s="106">
        <f t="shared" si="145"/>
        <v>831.31279464000011</v>
      </c>
      <c r="F107" s="21">
        <f t="shared" si="162"/>
        <v>5560.59</v>
      </c>
      <c r="G107" s="108">
        <f t="shared" si="163"/>
        <v>5574.49</v>
      </c>
      <c r="H107" s="109">
        <f t="shared" si="229"/>
        <v>44191</v>
      </c>
      <c r="I107" s="109">
        <f t="shared" si="214"/>
        <v>44222</v>
      </c>
      <c r="J107" s="110">
        <f t="shared" si="146"/>
        <v>2.4997347403781234E-3</v>
      </c>
      <c r="K107" s="117">
        <f t="shared" si="215"/>
        <v>44252</v>
      </c>
      <c r="L107" s="178">
        <f t="shared" si="164"/>
        <v>31</v>
      </c>
      <c r="M107" s="178">
        <f t="shared" si="131"/>
        <v>27</v>
      </c>
      <c r="N107" s="106">
        <f t="shared" si="147"/>
        <v>1.00217683</v>
      </c>
      <c r="O107" s="111">
        <f t="shared" si="231"/>
        <v>1.0135003600000001</v>
      </c>
      <c r="P107" s="111">
        <f t="shared" si="165"/>
        <v>1.0250659442493049</v>
      </c>
      <c r="Q107" s="106">
        <f t="shared" si="230"/>
        <v>1.0272973299999999</v>
      </c>
      <c r="R107" s="2">
        <v>1</v>
      </c>
      <c r="S107" s="106">
        <f t="shared" si="148"/>
        <v>962.78827224999998</v>
      </c>
      <c r="T107" s="106">
        <f t="shared" si="149"/>
        <v>0</v>
      </c>
      <c r="U107" s="106">
        <f t="shared" si="150"/>
        <v>22.692619688510227</v>
      </c>
      <c r="V107" s="106">
        <f t="shared" si="151"/>
        <v>985.48089193851024</v>
      </c>
      <c r="W107" s="19">
        <f t="shared" si="213"/>
        <v>0</v>
      </c>
      <c r="X107" s="2">
        <f t="shared" si="152"/>
        <v>0</v>
      </c>
      <c r="Y107" s="4">
        <f t="shared" si="153"/>
        <v>0</v>
      </c>
      <c r="Z107" s="106">
        <f t="shared" si="154"/>
        <v>0</v>
      </c>
      <c r="AA107" s="114">
        <f t="shared" si="166"/>
        <v>0.05</v>
      </c>
      <c r="AB107" s="112">
        <f t="shared" si="155"/>
        <v>27</v>
      </c>
      <c r="AC107" s="178">
        <f t="shared" si="216"/>
        <v>31</v>
      </c>
      <c r="AD107" s="11">
        <f t="shared" si="167"/>
        <v>1.003547499</v>
      </c>
      <c r="AE107" s="106">
        <f t="shared" si="156"/>
        <v>3.4154904300000002</v>
      </c>
      <c r="AF107" s="106">
        <f t="shared" si="157"/>
        <v>3.49599247</v>
      </c>
      <c r="AG107" s="106">
        <f t="shared" si="158"/>
        <v>0</v>
      </c>
      <c r="AH107" s="115" t="str">
        <f t="shared" si="168"/>
        <v>J=</v>
      </c>
      <c r="AI107" s="116">
        <f t="shared" si="169"/>
        <v>44252</v>
      </c>
      <c r="AJ107" s="10"/>
      <c r="AK107" s="160"/>
      <c r="AL107" s="161"/>
      <c r="AM107" s="162"/>
      <c r="AN107" s="155"/>
      <c r="AO107" s="162"/>
      <c r="AP107" s="162"/>
      <c r="AQ107" s="163"/>
      <c r="AR107" s="164"/>
      <c r="AS107" s="165"/>
      <c r="AT107" s="164"/>
      <c r="AU107" s="165"/>
      <c r="AV107" s="165"/>
      <c r="AW107" s="162"/>
      <c r="AX107" s="160"/>
      <c r="AY107" s="161"/>
      <c r="AZ107" s="161"/>
      <c r="BA107" s="1"/>
      <c r="BB107" s="155"/>
      <c r="BC107" s="158"/>
      <c r="BD107" s="151"/>
      <c r="BE107" s="125"/>
      <c r="BF107" s="197">
        <f t="shared" si="172"/>
        <v>47021</v>
      </c>
      <c r="BG107" s="198">
        <f t="shared" si="211"/>
        <v>47021</v>
      </c>
      <c r="BH107" s="199">
        <f>VLOOKUP(BF107,[1]Plan1!$GF$177:$GH$300,3)</f>
        <v>7275.81</v>
      </c>
    </row>
    <row r="108" spans="1:194" ht="15" customHeight="1" x14ac:dyDescent="0.25">
      <c r="A108" s="105">
        <f t="shared" si="159"/>
        <v>44249</v>
      </c>
      <c r="B108" s="106">
        <f t="shared" si="144"/>
        <v>989.17564748226675</v>
      </c>
      <c r="C108" s="2">
        <f t="shared" si="160"/>
        <v>962.78827224999998</v>
      </c>
      <c r="D108" s="2">
        <f t="shared" si="161"/>
        <v>131.47547760999987</v>
      </c>
      <c r="E108" s="106">
        <f t="shared" si="145"/>
        <v>831.31279464000011</v>
      </c>
      <c r="F108" s="21">
        <f t="shared" si="162"/>
        <v>5560.59</v>
      </c>
      <c r="G108" s="108">
        <f t="shared" si="163"/>
        <v>5574.49</v>
      </c>
      <c r="H108" s="109">
        <f t="shared" si="229"/>
        <v>44191</v>
      </c>
      <c r="I108" s="109">
        <f t="shared" si="214"/>
        <v>44222</v>
      </c>
      <c r="J108" s="110">
        <f t="shared" si="146"/>
        <v>2.4997347403781234E-3</v>
      </c>
      <c r="K108" s="117">
        <f t="shared" si="215"/>
        <v>44252</v>
      </c>
      <c r="L108" s="178">
        <f t="shared" si="164"/>
        <v>31</v>
      </c>
      <c r="M108" s="178">
        <f t="shared" si="131"/>
        <v>28</v>
      </c>
      <c r="N108" s="106">
        <f t="shared" si="147"/>
        <v>1.0022575499999999</v>
      </c>
      <c r="O108" s="111">
        <f t="shared" si="231"/>
        <v>1.0135003600000001</v>
      </c>
      <c r="P108" s="111">
        <f t="shared" si="165"/>
        <v>1.0250659442493049</v>
      </c>
      <c r="Q108" s="106">
        <f t="shared" si="230"/>
        <v>1.0273800799999999</v>
      </c>
      <c r="R108" s="2">
        <v>1</v>
      </c>
      <c r="S108" s="106">
        <f t="shared" si="148"/>
        <v>962.78827224999998</v>
      </c>
      <c r="T108" s="106">
        <f t="shared" si="149"/>
        <v>0</v>
      </c>
      <c r="U108" s="106">
        <f t="shared" si="150"/>
        <v>22.761410822266704</v>
      </c>
      <c r="V108" s="106">
        <f t="shared" si="151"/>
        <v>985.5496830722667</v>
      </c>
      <c r="W108" s="19">
        <f t="shared" si="213"/>
        <v>0</v>
      </c>
      <c r="X108" s="2">
        <f t="shared" si="152"/>
        <v>0</v>
      </c>
      <c r="Y108" s="4">
        <f t="shared" si="153"/>
        <v>0</v>
      </c>
      <c r="Z108" s="106">
        <f t="shared" si="154"/>
        <v>0</v>
      </c>
      <c r="AA108" s="114">
        <f t="shared" si="166"/>
        <v>0.05</v>
      </c>
      <c r="AB108" s="112">
        <f t="shared" si="155"/>
        <v>28</v>
      </c>
      <c r="AC108" s="178">
        <f t="shared" si="216"/>
        <v>31</v>
      </c>
      <c r="AD108" s="11">
        <f t="shared" si="167"/>
        <v>1.003679129</v>
      </c>
      <c r="AE108" s="106">
        <f t="shared" si="156"/>
        <v>3.54222225</v>
      </c>
      <c r="AF108" s="106">
        <f t="shared" si="157"/>
        <v>3.6259644099999999</v>
      </c>
      <c r="AG108" s="106">
        <f t="shared" si="158"/>
        <v>0</v>
      </c>
      <c r="AH108" s="115" t="str">
        <f t="shared" si="168"/>
        <v>J=</v>
      </c>
      <c r="AI108" s="116">
        <f t="shared" si="169"/>
        <v>44252</v>
      </c>
      <c r="AJ108" s="10"/>
      <c r="AK108" s="160"/>
      <c r="AL108" s="161"/>
      <c r="AM108" s="162"/>
      <c r="AN108" s="155"/>
      <c r="AO108" s="162"/>
      <c r="AP108" s="162"/>
      <c r="AQ108" s="163"/>
      <c r="AR108" s="164"/>
      <c r="AS108" s="165"/>
      <c r="AT108" s="164"/>
      <c r="AU108" s="165"/>
      <c r="AV108" s="165"/>
      <c r="AW108" s="162"/>
      <c r="AX108" s="160"/>
      <c r="AY108" s="161"/>
      <c r="AZ108" s="161"/>
      <c r="BA108" s="1"/>
      <c r="BB108" s="155"/>
      <c r="BC108" s="158"/>
      <c r="BD108" s="151"/>
      <c r="BE108" s="125"/>
      <c r="BF108" s="197">
        <f t="shared" si="172"/>
        <v>47051</v>
      </c>
      <c r="BG108" s="198">
        <f t="shared" si="211"/>
        <v>47051</v>
      </c>
      <c r="BH108" s="199">
        <f>VLOOKUP(BF108,[1]Plan1!$GF$177:$GH$300,3)</f>
        <v>7275.81</v>
      </c>
    </row>
    <row r="109" spans="1:194" ht="15" customHeight="1" x14ac:dyDescent="0.25">
      <c r="A109" s="105">
        <f t="shared" si="159"/>
        <v>44250</v>
      </c>
      <c r="B109" s="106">
        <f t="shared" si="144"/>
        <v>989.37443807289526</v>
      </c>
      <c r="C109" s="2">
        <f t="shared" si="160"/>
        <v>962.78827224999998</v>
      </c>
      <c r="D109" s="2">
        <f t="shared" si="161"/>
        <v>131.47547760999987</v>
      </c>
      <c r="E109" s="106">
        <f t="shared" si="145"/>
        <v>831.31279464000011</v>
      </c>
      <c r="F109" s="21">
        <f t="shared" si="162"/>
        <v>5560.59</v>
      </c>
      <c r="G109" s="108">
        <f t="shared" si="163"/>
        <v>5574.49</v>
      </c>
      <c r="H109" s="109">
        <f t="shared" si="229"/>
        <v>44191</v>
      </c>
      <c r="I109" s="109">
        <f t="shared" si="214"/>
        <v>44222</v>
      </c>
      <c r="J109" s="110">
        <f t="shared" si="146"/>
        <v>2.4997347403781234E-3</v>
      </c>
      <c r="K109" s="117">
        <f t="shared" si="215"/>
        <v>44252</v>
      </c>
      <c r="L109" s="178">
        <f t="shared" si="164"/>
        <v>31</v>
      </c>
      <c r="M109" s="178">
        <f t="shared" si="131"/>
        <v>29</v>
      </c>
      <c r="N109" s="106">
        <f t="shared" si="147"/>
        <v>1.0023382700000001</v>
      </c>
      <c r="O109" s="111">
        <f t="shared" si="231"/>
        <v>1.0135003600000001</v>
      </c>
      <c r="P109" s="111">
        <f t="shared" si="165"/>
        <v>1.0250659442493049</v>
      </c>
      <c r="Q109" s="106">
        <f t="shared" si="230"/>
        <v>1.02746282</v>
      </c>
      <c r="R109" s="2">
        <v>1</v>
      </c>
      <c r="S109" s="106">
        <f t="shared" si="148"/>
        <v>962.78827224999998</v>
      </c>
      <c r="T109" s="106">
        <f t="shared" si="149"/>
        <v>0</v>
      </c>
      <c r="U109" s="106">
        <f t="shared" si="150"/>
        <v>22.830193642895289</v>
      </c>
      <c r="V109" s="106">
        <f t="shared" si="151"/>
        <v>985.6184658928953</v>
      </c>
      <c r="W109" s="19">
        <f t="shared" si="213"/>
        <v>0</v>
      </c>
      <c r="X109" s="2">
        <f t="shared" si="152"/>
        <v>0</v>
      </c>
      <c r="Y109" s="4">
        <f t="shared" si="153"/>
        <v>0</v>
      </c>
      <c r="Z109" s="106">
        <f t="shared" si="154"/>
        <v>0</v>
      </c>
      <c r="AA109" s="114">
        <f t="shared" si="166"/>
        <v>0.05</v>
      </c>
      <c r="AB109" s="112">
        <f t="shared" si="155"/>
        <v>29</v>
      </c>
      <c r="AC109" s="178">
        <f t="shared" si="216"/>
        <v>31</v>
      </c>
      <c r="AD109" s="11">
        <f t="shared" si="167"/>
        <v>1.003810777</v>
      </c>
      <c r="AE109" s="106">
        <f t="shared" si="156"/>
        <v>3.6689714000000002</v>
      </c>
      <c r="AF109" s="106">
        <f t="shared" si="157"/>
        <v>3.7559721800000001</v>
      </c>
      <c r="AG109" s="106">
        <f t="shared" si="158"/>
        <v>0</v>
      </c>
      <c r="AH109" s="115" t="str">
        <f t="shared" si="168"/>
        <v>J=</v>
      </c>
      <c r="AI109" s="116">
        <f t="shared" si="169"/>
        <v>44252</v>
      </c>
      <c r="AJ109" s="10"/>
      <c r="AK109" s="206"/>
      <c r="AL109" s="207"/>
      <c r="AM109" s="208"/>
      <c r="AN109" s="209"/>
      <c r="AO109" s="208"/>
      <c r="AP109" s="208"/>
      <c r="AQ109" s="210"/>
      <c r="AR109" s="211"/>
      <c r="AS109" s="165"/>
      <c r="AT109" s="164"/>
      <c r="AU109" s="165"/>
      <c r="AV109" s="165"/>
      <c r="AW109" s="208"/>
      <c r="AX109" s="206"/>
      <c r="AY109" s="207"/>
      <c r="AZ109" s="207"/>
      <c r="BA109" s="1"/>
      <c r="BB109" s="155"/>
      <c r="BC109" s="158"/>
      <c r="BD109" s="151"/>
      <c r="BE109" s="125"/>
      <c r="BF109" s="197">
        <f t="shared" si="172"/>
        <v>47082</v>
      </c>
      <c r="BG109" s="198">
        <f t="shared" si="211"/>
        <v>47082</v>
      </c>
      <c r="BH109" s="199">
        <f>VLOOKUP(BF109,[1]Plan1!$GF$177:$GH$300,3)</f>
        <v>7275.81</v>
      </c>
    </row>
    <row r="110" spans="1:194" ht="15" customHeight="1" x14ac:dyDescent="0.25">
      <c r="A110" s="105">
        <f t="shared" si="159"/>
        <v>44251</v>
      </c>
      <c r="B110" s="106">
        <f t="shared" si="144"/>
        <v>989.57327186665179</v>
      </c>
      <c r="C110" s="2">
        <f t="shared" si="160"/>
        <v>962.78827224999998</v>
      </c>
      <c r="D110" s="2">
        <f t="shared" si="161"/>
        <v>131.47547760999987</v>
      </c>
      <c r="E110" s="106">
        <f t="shared" si="145"/>
        <v>831.31279464000011</v>
      </c>
      <c r="F110" s="21">
        <f t="shared" si="162"/>
        <v>5560.59</v>
      </c>
      <c r="G110" s="108">
        <f t="shared" si="163"/>
        <v>5574.49</v>
      </c>
      <c r="H110" s="109">
        <f t="shared" si="229"/>
        <v>44191</v>
      </c>
      <c r="I110" s="109">
        <f t="shared" si="214"/>
        <v>44222</v>
      </c>
      <c r="J110" s="110">
        <f t="shared" si="146"/>
        <v>2.4997347403781234E-3</v>
      </c>
      <c r="K110" s="117">
        <f t="shared" si="215"/>
        <v>44252</v>
      </c>
      <c r="L110" s="178">
        <f t="shared" si="164"/>
        <v>31</v>
      </c>
      <c r="M110" s="178">
        <f t="shared" si="131"/>
        <v>30</v>
      </c>
      <c r="N110" s="106">
        <f t="shared" si="147"/>
        <v>1.0024189999999999</v>
      </c>
      <c r="O110" s="111">
        <f t="shared" si="231"/>
        <v>1.0135003600000001</v>
      </c>
      <c r="P110" s="111">
        <f t="shared" si="165"/>
        <v>1.0250659442493049</v>
      </c>
      <c r="Q110" s="106">
        <f t="shared" si="230"/>
        <v>1.02754557</v>
      </c>
      <c r="R110" s="2">
        <v>1</v>
      </c>
      <c r="S110" s="106">
        <f t="shared" si="148"/>
        <v>962.78827224999998</v>
      </c>
      <c r="T110" s="106">
        <f t="shared" si="149"/>
        <v>0</v>
      </c>
      <c r="U110" s="106">
        <f t="shared" si="150"/>
        <v>22.898984776651762</v>
      </c>
      <c r="V110" s="106">
        <f t="shared" si="151"/>
        <v>985.68725702665176</v>
      </c>
      <c r="W110" s="19">
        <f t="shared" si="213"/>
        <v>0</v>
      </c>
      <c r="X110" s="2">
        <f t="shared" si="152"/>
        <v>0</v>
      </c>
      <c r="Y110" s="4">
        <f t="shared" si="153"/>
        <v>0</v>
      </c>
      <c r="Z110" s="106">
        <f t="shared" si="154"/>
        <v>0</v>
      </c>
      <c r="AA110" s="114">
        <f t="shared" si="166"/>
        <v>0.05</v>
      </c>
      <c r="AB110" s="112">
        <f t="shared" si="155"/>
        <v>30</v>
      </c>
      <c r="AC110" s="178">
        <f t="shared" si="216"/>
        <v>31</v>
      </c>
      <c r="AD110" s="11">
        <f t="shared" si="167"/>
        <v>1.003942442</v>
      </c>
      <c r="AE110" s="106">
        <f t="shared" si="156"/>
        <v>3.79573692</v>
      </c>
      <c r="AF110" s="106">
        <f t="shared" si="157"/>
        <v>3.8860148400000001</v>
      </c>
      <c r="AG110" s="106">
        <f t="shared" si="158"/>
        <v>0</v>
      </c>
      <c r="AH110" s="115" t="str">
        <f t="shared" si="168"/>
        <v>J=</v>
      </c>
      <c r="AI110" s="116">
        <f t="shared" si="169"/>
        <v>44252</v>
      </c>
      <c r="AJ110" s="10"/>
      <c r="AK110" s="160"/>
      <c r="AL110" s="161"/>
      <c r="AM110" s="162"/>
      <c r="AN110" s="155"/>
      <c r="AO110" s="162"/>
      <c r="AP110" s="162"/>
      <c r="AQ110" s="163"/>
      <c r="AR110" s="164"/>
      <c r="AS110" s="165"/>
      <c r="AT110" s="164"/>
      <c r="AU110" s="165"/>
      <c r="AV110" s="165"/>
      <c r="AW110" s="162"/>
      <c r="AX110" s="160"/>
      <c r="AY110" s="161"/>
      <c r="AZ110" s="161"/>
      <c r="BA110" s="1"/>
      <c r="BB110" s="155"/>
      <c r="BC110" s="158"/>
      <c r="BD110" s="151"/>
      <c r="BE110" s="125"/>
      <c r="BF110" s="197">
        <f t="shared" si="172"/>
        <v>47112</v>
      </c>
      <c r="BG110" s="198">
        <f t="shared" si="211"/>
        <v>47112</v>
      </c>
      <c r="BH110" s="199">
        <f>VLOOKUP(BF110,[1]Plan1!$GF$177:$GH$300,3)</f>
        <v>7275.81</v>
      </c>
    </row>
    <row r="111" spans="1:194" ht="15" customHeight="1" x14ac:dyDescent="0.25">
      <c r="A111" s="105">
        <f t="shared" si="159"/>
        <v>44252</v>
      </c>
      <c r="B111" s="106">
        <f t="shared" si="144"/>
        <v>989.77214887353614</v>
      </c>
      <c r="C111" s="2">
        <f t="shared" si="160"/>
        <v>962.78827224999998</v>
      </c>
      <c r="D111" s="2">
        <f t="shared" si="161"/>
        <v>131.47547760999987</v>
      </c>
      <c r="E111" s="106">
        <f t="shared" si="145"/>
        <v>831.31279464000011</v>
      </c>
      <c r="F111" s="21">
        <f t="shared" si="162"/>
        <v>5560.59</v>
      </c>
      <c r="G111" s="108">
        <f t="shared" si="163"/>
        <v>5574.49</v>
      </c>
      <c r="H111" s="109">
        <f t="shared" si="229"/>
        <v>44191</v>
      </c>
      <c r="I111" s="109">
        <f t="shared" si="214"/>
        <v>44222</v>
      </c>
      <c r="J111" s="110">
        <f t="shared" si="146"/>
        <v>2.4997347403781234E-3</v>
      </c>
      <c r="K111" s="117">
        <f t="shared" si="215"/>
        <v>44252</v>
      </c>
      <c r="L111" s="178">
        <f t="shared" si="164"/>
        <v>31</v>
      </c>
      <c r="M111" s="178">
        <f t="shared" si="131"/>
        <v>31</v>
      </c>
      <c r="N111" s="106">
        <f t="shared" si="147"/>
        <v>1.00249973</v>
      </c>
      <c r="O111" s="111">
        <f t="shared" si="231"/>
        <v>1.0135003600000001</v>
      </c>
      <c r="P111" s="111">
        <f t="shared" si="165"/>
        <v>1.0250659442493049</v>
      </c>
      <c r="Q111" s="106">
        <f t="shared" si="230"/>
        <v>1.02762833</v>
      </c>
      <c r="R111" s="2">
        <v>1</v>
      </c>
      <c r="S111" s="106">
        <f t="shared" si="148"/>
        <v>962.78827224999998</v>
      </c>
      <c r="T111" s="106">
        <f t="shared" si="149"/>
        <v>0</v>
      </c>
      <c r="U111" s="106">
        <f t="shared" si="150"/>
        <v>22.967784223536135</v>
      </c>
      <c r="V111" s="106">
        <f t="shared" si="151"/>
        <v>985.75605647353609</v>
      </c>
      <c r="W111" s="19">
        <f t="shared" si="213"/>
        <v>4</v>
      </c>
      <c r="X111" s="2">
        <f t="shared" si="152"/>
        <v>11.853849200000001</v>
      </c>
      <c r="Y111" s="4">
        <f t="shared" si="153"/>
        <v>1.2312E-2</v>
      </c>
      <c r="Z111" s="106">
        <f t="shared" si="154"/>
        <v>11.853849200000001</v>
      </c>
      <c r="AA111" s="114">
        <f t="shared" si="166"/>
        <v>0.05</v>
      </c>
      <c r="AB111" s="112">
        <f t="shared" si="155"/>
        <v>31</v>
      </c>
      <c r="AC111" s="178">
        <f t="shared" si="216"/>
        <v>31</v>
      </c>
      <c r="AD111" s="11">
        <f t="shared" si="167"/>
        <v>1.004074124</v>
      </c>
      <c r="AE111" s="106">
        <f t="shared" si="156"/>
        <v>3.9225188000000002</v>
      </c>
      <c r="AF111" s="106">
        <f t="shared" si="157"/>
        <v>4.0160923999999998</v>
      </c>
      <c r="AG111" s="106">
        <f t="shared" si="158"/>
        <v>15.776368000000002</v>
      </c>
      <c r="AH111" s="115" t="str">
        <f t="shared" si="168"/>
        <v>J=</v>
      </c>
      <c r="AI111" s="116">
        <f t="shared" si="169"/>
        <v>44252</v>
      </c>
      <c r="AJ111" s="10"/>
      <c r="AK111" s="160"/>
      <c r="AL111" s="161"/>
      <c r="AM111" s="162"/>
      <c r="AN111" s="155"/>
      <c r="AO111" s="162"/>
      <c r="AP111" s="162"/>
      <c r="AQ111" s="163"/>
      <c r="AR111" s="164"/>
      <c r="AS111" s="165"/>
      <c r="AT111" s="164"/>
      <c r="AU111" s="165"/>
      <c r="AV111" s="165"/>
      <c r="AW111" s="162"/>
      <c r="AX111" s="160"/>
      <c r="AY111" s="161"/>
      <c r="AZ111" s="161"/>
      <c r="BA111" s="1"/>
      <c r="BB111" s="155"/>
      <c r="BC111" s="158"/>
      <c r="BD111" s="151"/>
      <c r="BE111" s="125"/>
      <c r="BF111" s="197">
        <f t="shared" si="172"/>
        <v>47143</v>
      </c>
      <c r="BG111" s="198">
        <f t="shared" si="211"/>
        <v>47143</v>
      </c>
      <c r="BH111" s="199">
        <f>VLOOKUP(BF111,[1]Plan1!$GF$177:$GH$300,3)</f>
        <v>7275.81</v>
      </c>
    </row>
    <row r="112" spans="1:194" ht="15" customHeight="1" x14ac:dyDescent="0.25">
      <c r="A112" s="105">
        <f t="shared" si="159"/>
        <v>44253</v>
      </c>
      <c r="B112" s="106">
        <f t="shared" si="144"/>
        <v>974.30497256114734</v>
      </c>
      <c r="C112" s="2">
        <f t="shared" si="160"/>
        <v>950.93442304999996</v>
      </c>
      <c r="D112" s="2">
        <f t="shared" si="161"/>
        <v>119.62162840999986</v>
      </c>
      <c r="E112" s="106">
        <f t="shared" si="145"/>
        <v>831.31279464000011</v>
      </c>
      <c r="F112" s="21">
        <f t="shared" si="162"/>
        <v>5574.49</v>
      </c>
      <c r="G112" s="108">
        <f t="shared" si="163"/>
        <v>5622.43</v>
      </c>
      <c r="H112" s="109">
        <f t="shared" si="229"/>
        <v>44222</v>
      </c>
      <c r="I112" s="109">
        <f t="shared" si="214"/>
        <v>44253</v>
      </c>
      <c r="J112" s="110">
        <f t="shared" si="146"/>
        <v>8.5998898553949488E-3</v>
      </c>
      <c r="K112" s="117">
        <f t="shared" si="215"/>
        <v>44280</v>
      </c>
      <c r="L112" s="178">
        <f t="shared" si="164"/>
        <v>28</v>
      </c>
      <c r="M112" s="178">
        <f t="shared" si="131"/>
        <v>1</v>
      </c>
      <c r="N112" s="106">
        <f t="shared" si="147"/>
        <v>1.00030587</v>
      </c>
      <c r="O112" s="111">
        <f t="shared" si="231"/>
        <v>1.00249973</v>
      </c>
      <c r="P112" s="111">
        <f t="shared" si="165"/>
        <v>1.0276283323421231</v>
      </c>
      <c r="Q112" s="106">
        <f t="shared" si="230"/>
        <v>1.02794265</v>
      </c>
      <c r="R112" s="2">
        <v>1</v>
      </c>
      <c r="S112" s="106">
        <f t="shared" si="148"/>
        <v>950.93442304999996</v>
      </c>
      <c r="T112" s="106">
        <f t="shared" si="149"/>
        <v>0</v>
      </c>
      <c r="U112" s="106">
        <f t="shared" si="150"/>
        <v>23.229082461147364</v>
      </c>
      <c r="V112" s="106">
        <f t="shared" si="151"/>
        <v>974.16350551114738</v>
      </c>
      <c r="W112" s="19">
        <f t="shared" si="213"/>
        <v>0</v>
      </c>
      <c r="X112" s="2">
        <f t="shared" si="152"/>
        <v>0</v>
      </c>
      <c r="Y112" s="4">
        <f t="shared" si="153"/>
        <v>0</v>
      </c>
      <c r="Z112" s="106">
        <f t="shared" si="154"/>
        <v>0</v>
      </c>
      <c r="AA112" s="114">
        <f t="shared" si="166"/>
        <v>0.05</v>
      </c>
      <c r="AB112" s="112">
        <f t="shared" si="155"/>
        <v>1</v>
      </c>
      <c r="AC112" s="178">
        <f t="shared" si="216"/>
        <v>28</v>
      </c>
      <c r="AD112" s="11">
        <f t="shared" si="167"/>
        <v>1.000145219</v>
      </c>
      <c r="AE112" s="106">
        <f t="shared" si="156"/>
        <v>0.13809373999999999</v>
      </c>
      <c r="AF112" s="106">
        <f t="shared" si="157"/>
        <v>0.14146705000000001</v>
      </c>
      <c r="AG112" s="106">
        <f t="shared" si="158"/>
        <v>0</v>
      </c>
      <c r="AH112" s="115" t="str">
        <f t="shared" si="168"/>
        <v>J=</v>
      </c>
      <c r="AI112" s="116">
        <f t="shared" si="169"/>
        <v>44280</v>
      </c>
      <c r="AJ112" s="10"/>
      <c r="AK112" s="160"/>
      <c r="AL112" s="161"/>
      <c r="AM112" s="162"/>
      <c r="AN112" s="155"/>
      <c r="AO112" s="162"/>
      <c r="AP112" s="162"/>
      <c r="AQ112" s="163"/>
      <c r="AR112" s="164"/>
      <c r="AS112" s="165"/>
      <c r="AT112" s="164"/>
      <c r="AU112" s="165"/>
      <c r="AV112" s="165"/>
      <c r="AW112" s="162"/>
      <c r="AX112" s="160"/>
      <c r="AY112" s="161"/>
      <c r="AZ112" s="161"/>
      <c r="BA112" s="1"/>
      <c r="BB112" s="155"/>
      <c r="BC112" s="158"/>
      <c r="BD112" s="151"/>
      <c r="BE112" s="125"/>
      <c r="BF112" s="197">
        <f t="shared" si="172"/>
        <v>47174</v>
      </c>
      <c r="BG112" s="198">
        <f t="shared" si="211"/>
        <v>47174</v>
      </c>
      <c r="BH112" s="199">
        <f>VLOOKUP(BF112,[1]Plan1!$GF$177:$GH$300,3)</f>
        <v>7275.81</v>
      </c>
    </row>
    <row r="113" spans="1:180" ht="15" customHeight="1" x14ac:dyDescent="0.25">
      <c r="A113" s="105">
        <f t="shared" si="159"/>
        <v>44254</v>
      </c>
      <c r="B113" s="106">
        <f t="shared" si="144"/>
        <v>974.70791001691009</v>
      </c>
      <c r="C113" s="2">
        <f t="shared" si="160"/>
        <v>950.93442304999996</v>
      </c>
      <c r="D113" s="2">
        <f t="shared" si="161"/>
        <v>119.62162840999986</v>
      </c>
      <c r="E113" s="106">
        <f t="shared" si="145"/>
        <v>831.31279464000011</v>
      </c>
      <c r="F113" s="21">
        <f t="shared" si="162"/>
        <v>5574.49</v>
      </c>
      <c r="G113" s="108">
        <f t="shared" si="163"/>
        <v>5622.43</v>
      </c>
      <c r="H113" s="109">
        <f t="shared" si="229"/>
        <v>44222</v>
      </c>
      <c r="I113" s="109">
        <f t="shared" si="214"/>
        <v>44253</v>
      </c>
      <c r="J113" s="110">
        <f t="shared" si="146"/>
        <v>8.5998898553949488E-3</v>
      </c>
      <c r="K113" s="117">
        <f t="shared" si="215"/>
        <v>44280</v>
      </c>
      <c r="L113" s="178">
        <f t="shared" si="164"/>
        <v>28</v>
      </c>
      <c r="M113" s="178">
        <f t="shared" ref="M113:M176" si="232">L113-(K113-A113)</f>
        <v>2</v>
      </c>
      <c r="N113" s="106">
        <f t="shared" si="147"/>
        <v>1.00061183</v>
      </c>
      <c r="O113" s="111">
        <f t="shared" si="231"/>
        <v>1.00249973</v>
      </c>
      <c r="P113" s="111">
        <f t="shared" si="165"/>
        <v>1.0276283323421231</v>
      </c>
      <c r="Q113" s="106">
        <f t="shared" si="230"/>
        <v>1.0282570600000001</v>
      </c>
      <c r="R113" s="2">
        <v>1</v>
      </c>
      <c r="S113" s="106">
        <f t="shared" si="148"/>
        <v>950.93442304999996</v>
      </c>
      <c r="T113" s="106">
        <f t="shared" si="149"/>
        <v>0</v>
      </c>
      <c r="U113" s="106">
        <f t="shared" si="150"/>
        <v>23.49045551691021</v>
      </c>
      <c r="V113" s="106">
        <f t="shared" si="151"/>
        <v>974.42487856691014</v>
      </c>
      <c r="W113" s="19">
        <f t="shared" si="213"/>
        <v>0</v>
      </c>
      <c r="X113" s="2">
        <f t="shared" si="152"/>
        <v>0</v>
      </c>
      <c r="Y113" s="4">
        <f t="shared" si="153"/>
        <v>0</v>
      </c>
      <c r="Z113" s="106">
        <f t="shared" si="154"/>
        <v>0</v>
      </c>
      <c r="AA113" s="114">
        <f t="shared" si="166"/>
        <v>0.05</v>
      </c>
      <c r="AB113" s="112">
        <f t="shared" si="155"/>
        <v>2</v>
      </c>
      <c r="AC113" s="178">
        <f t="shared" si="216"/>
        <v>28</v>
      </c>
      <c r="AD113" s="11">
        <f t="shared" si="167"/>
        <v>1.00029046</v>
      </c>
      <c r="AE113" s="106">
        <f t="shared" si="156"/>
        <v>0.27620841000000002</v>
      </c>
      <c r="AF113" s="106">
        <f t="shared" si="157"/>
        <v>0.28303145000000002</v>
      </c>
      <c r="AG113" s="106">
        <f t="shared" si="158"/>
        <v>0</v>
      </c>
      <c r="AH113" s="115" t="str">
        <f t="shared" si="168"/>
        <v>J=</v>
      </c>
      <c r="AI113" s="116">
        <f t="shared" si="169"/>
        <v>44280</v>
      </c>
      <c r="AJ113" s="10"/>
      <c r="AK113" s="160"/>
      <c r="AL113" s="161"/>
      <c r="AM113" s="162"/>
      <c r="AN113" s="155"/>
      <c r="AO113" s="162"/>
      <c r="AP113" s="162"/>
      <c r="AQ113" s="163"/>
      <c r="AR113" s="164"/>
      <c r="AS113" s="165"/>
      <c r="AT113" s="164"/>
      <c r="AU113" s="165"/>
      <c r="AV113" s="165"/>
      <c r="AW113" s="162"/>
      <c r="AX113" s="160"/>
      <c r="AY113" s="161"/>
      <c r="AZ113" s="161"/>
      <c r="BA113" s="1"/>
      <c r="BB113" s="155"/>
      <c r="BC113" s="158"/>
      <c r="BD113" s="151"/>
      <c r="BE113" s="125"/>
      <c r="BF113" s="197">
        <f t="shared" si="172"/>
        <v>47202</v>
      </c>
      <c r="BG113" s="198">
        <f t="shared" si="211"/>
        <v>47202</v>
      </c>
      <c r="BH113" s="199">
        <f>VLOOKUP(BF113,[1]Plan1!$GF$177:$GH$300,3)</f>
        <v>7275.81</v>
      </c>
    </row>
    <row r="114" spans="1:180" ht="15" customHeight="1" x14ac:dyDescent="0.25">
      <c r="A114" s="105">
        <f t="shared" si="159"/>
        <v>44255</v>
      </c>
      <c r="B114" s="106">
        <f t="shared" si="144"/>
        <v>975.11103436708015</v>
      </c>
      <c r="C114" s="2">
        <f t="shared" si="160"/>
        <v>950.93442304999996</v>
      </c>
      <c r="D114" s="2">
        <f t="shared" si="161"/>
        <v>119.62162840999986</v>
      </c>
      <c r="E114" s="106">
        <f t="shared" si="145"/>
        <v>831.31279464000011</v>
      </c>
      <c r="F114" s="21">
        <f t="shared" si="162"/>
        <v>5574.49</v>
      </c>
      <c r="G114" s="108">
        <f t="shared" si="163"/>
        <v>5622.43</v>
      </c>
      <c r="H114" s="109">
        <f t="shared" si="229"/>
        <v>44222</v>
      </c>
      <c r="I114" s="109">
        <f t="shared" si="214"/>
        <v>44253</v>
      </c>
      <c r="J114" s="110">
        <f t="shared" si="146"/>
        <v>8.5998898553949488E-3</v>
      </c>
      <c r="K114" s="117">
        <f t="shared" si="215"/>
        <v>44280</v>
      </c>
      <c r="L114" s="178">
        <f t="shared" si="164"/>
        <v>28</v>
      </c>
      <c r="M114" s="178">
        <f t="shared" si="232"/>
        <v>3</v>
      </c>
      <c r="N114" s="106">
        <f t="shared" si="147"/>
        <v>1.00091789</v>
      </c>
      <c r="O114" s="111">
        <f t="shared" si="231"/>
        <v>1.00249973</v>
      </c>
      <c r="P114" s="111">
        <f t="shared" si="165"/>
        <v>1.0276283323421231</v>
      </c>
      <c r="Q114" s="106">
        <f t="shared" si="230"/>
        <v>1.0285715799999999</v>
      </c>
      <c r="R114" s="2">
        <v>1</v>
      </c>
      <c r="S114" s="106">
        <f t="shared" si="148"/>
        <v>950.93442304999996</v>
      </c>
      <c r="T114" s="106">
        <f t="shared" si="149"/>
        <v>0</v>
      </c>
      <c r="U114" s="106">
        <f t="shared" si="150"/>
        <v>23.751920017080277</v>
      </c>
      <c r="V114" s="106">
        <f t="shared" si="151"/>
        <v>974.6863430670802</v>
      </c>
      <c r="W114" s="19">
        <f t="shared" si="213"/>
        <v>0</v>
      </c>
      <c r="X114" s="2">
        <f t="shared" si="152"/>
        <v>0</v>
      </c>
      <c r="Y114" s="4">
        <f t="shared" si="153"/>
        <v>0</v>
      </c>
      <c r="Z114" s="106">
        <f t="shared" si="154"/>
        <v>0</v>
      </c>
      <c r="AA114" s="114">
        <f t="shared" si="166"/>
        <v>0.05</v>
      </c>
      <c r="AB114" s="112">
        <f t="shared" si="155"/>
        <v>3</v>
      </c>
      <c r="AC114" s="178">
        <f t="shared" si="216"/>
        <v>28</v>
      </c>
      <c r="AD114" s="11">
        <f t="shared" si="167"/>
        <v>1.0004357210000001</v>
      </c>
      <c r="AE114" s="106">
        <f t="shared" si="156"/>
        <v>0.41434209</v>
      </c>
      <c r="AF114" s="106">
        <f t="shared" si="157"/>
        <v>0.42469129999999999</v>
      </c>
      <c r="AG114" s="106">
        <f t="shared" si="158"/>
        <v>0</v>
      </c>
      <c r="AH114" s="115" t="str">
        <f t="shared" si="168"/>
        <v>J=</v>
      </c>
      <c r="AI114" s="116">
        <f t="shared" si="169"/>
        <v>44280</v>
      </c>
      <c r="AJ114" s="10"/>
      <c r="AK114" s="160"/>
      <c r="AL114" s="161"/>
      <c r="AM114" s="162"/>
      <c r="AN114" s="155"/>
      <c r="AO114" s="162"/>
      <c r="AP114" s="162"/>
      <c r="AQ114" s="163"/>
      <c r="AR114" s="164"/>
      <c r="AS114" s="165"/>
      <c r="AT114" s="164"/>
      <c r="AU114" s="165"/>
      <c r="AV114" s="165"/>
      <c r="AW114" s="162"/>
      <c r="AX114" s="160"/>
      <c r="AY114" s="161"/>
      <c r="AZ114" s="161"/>
      <c r="BA114" s="1"/>
      <c r="BB114" s="155"/>
      <c r="BC114" s="158"/>
      <c r="BD114" s="151"/>
      <c r="BE114" s="125"/>
      <c r="BF114" s="197">
        <f t="shared" si="172"/>
        <v>47233</v>
      </c>
      <c r="BG114" s="198">
        <f t="shared" si="211"/>
        <v>47233</v>
      </c>
      <c r="BH114" s="199">
        <f>VLOOKUP(BF114,[1]Plan1!$GF$177:$GH$300,3)</f>
        <v>7275.81</v>
      </c>
    </row>
    <row r="115" spans="1:180" ht="15" customHeight="1" x14ac:dyDescent="0.25">
      <c r="A115" s="105">
        <f t="shared" si="159"/>
        <v>44256</v>
      </c>
      <c r="B115" s="106">
        <f t="shared" si="144"/>
        <v>975.51433931853001</v>
      </c>
      <c r="C115" s="2">
        <f t="shared" si="160"/>
        <v>950.93442304999996</v>
      </c>
      <c r="D115" s="2">
        <f t="shared" si="161"/>
        <v>119.62162840999986</v>
      </c>
      <c r="E115" s="106">
        <f t="shared" si="145"/>
        <v>831.31279464000011</v>
      </c>
      <c r="F115" s="21">
        <f t="shared" si="162"/>
        <v>5574.49</v>
      </c>
      <c r="G115" s="108">
        <f t="shared" si="163"/>
        <v>5622.43</v>
      </c>
      <c r="H115" s="109">
        <f t="shared" si="229"/>
        <v>44222</v>
      </c>
      <c r="I115" s="109">
        <f t="shared" si="214"/>
        <v>44253</v>
      </c>
      <c r="J115" s="110">
        <f t="shared" si="146"/>
        <v>8.5998898553949488E-3</v>
      </c>
      <c r="K115" s="117">
        <f t="shared" si="215"/>
        <v>44280</v>
      </c>
      <c r="L115" s="178">
        <f t="shared" si="164"/>
        <v>28</v>
      </c>
      <c r="M115" s="178">
        <f t="shared" si="232"/>
        <v>4</v>
      </c>
      <c r="N115" s="106">
        <f t="shared" si="147"/>
        <v>1.00122405</v>
      </c>
      <c r="O115" s="111">
        <f t="shared" si="231"/>
        <v>1.00249973</v>
      </c>
      <c r="P115" s="111">
        <f t="shared" si="165"/>
        <v>1.0276283323421231</v>
      </c>
      <c r="Q115" s="106">
        <f t="shared" si="230"/>
        <v>1.0288862000000001</v>
      </c>
      <c r="R115" s="2">
        <v>1</v>
      </c>
      <c r="S115" s="106">
        <f t="shared" si="148"/>
        <v>950.93442304999996</v>
      </c>
      <c r="T115" s="106">
        <f t="shared" si="149"/>
        <v>0</v>
      </c>
      <c r="U115" s="106">
        <f t="shared" si="150"/>
        <v>24.013467648530042</v>
      </c>
      <c r="V115" s="106">
        <f t="shared" si="151"/>
        <v>974.94789069853005</v>
      </c>
      <c r="W115" s="19">
        <f t="shared" si="213"/>
        <v>0</v>
      </c>
      <c r="X115" s="2">
        <f t="shared" si="152"/>
        <v>0</v>
      </c>
      <c r="Y115" s="4">
        <f t="shared" si="153"/>
        <v>0</v>
      </c>
      <c r="Z115" s="106">
        <f t="shared" si="154"/>
        <v>0</v>
      </c>
      <c r="AA115" s="114">
        <f t="shared" si="166"/>
        <v>0.05</v>
      </c>
      <c r="AB115" s="112">
        <f t="shared" si="155"/>
        <v>4</v>
      </c>
      <c r="AC115" s="178">
        <f t="shared" si="216"/>
        <v>28</v>
      </c>
      <c r="AD115" s="11">
        <f t="shared" si="167"/>
        <v>1.0005810040000001</v>
      </c>
      <c r="AE115" s="106">
        <f t="shared" si="156"/>
        <v>0.55249669999999995</v>
      </c>
      <c r="AF115" s="106">
        <f t="shared" si="157"/>
        <v>0.56644861999999996</v>
      </c>
      <c r="AG115" s="106">
        <f t="shared" si="158"/>
        <v>0</v>
      </c>
      <c r="AH115" s="115" t="str">
        <f t="shared" si="168"/>
        <v>J=</v>
      </c>
      <c r="AI115" s="116">
        <f t="shared" si="169"/>
        <v>44280</v>
      </c>
      <c r="AJ115" s="10"/>
      <c r="AK115" s="160"/>
      <c r="AL115" s="161"/>
      <c r="AM115" s="162"/>
      <c r="AN115" s="155"/>
      <c r="AO115" s="162"/>
      <c r="AP115" s="162"/>
      <c r="AQ115" s="163"/>
      <c r="AR115" s="164"/>
      <c r="AS115" s="165"/>
      <c r="AT115" s="164"/>
      <c r="AU115" s="165"/>
      <c r="AV115" s="165"/>
      <c r="AW115" s="162"/>
      <c r="AX115" s="160"/>
      <c r="AY115" s="161"/>
      <c r="AZ115" s="161"/>
      <c r="BA115" s="1"/>
      <c r="BB115" s="155"/>
      <c r="BC115" s="158"/>
      <c r="BD115" s="151"/>
      <c r="BE115" s="125"/>
      <c r="BF115" s="197">
        <f t="shared" si="172"/>
        <v>47263</v>
      </c>
      <c r="BG115" s="198">
        <f t="shared" si="211"/>
        <v>47263</v>
      </c>
      <c r="BH115" s="199">
        <f>VLOOKUP(BF115,[1]Plan1!$GF$177:$GH$300,3)</f>
        <v>7275.81</v>
      </c>
    </row>
    <row r="116" spans="1:180" ht="15" customHeight="1" x14ac:dyDescent="0.25">
      <c r="A116" s="105">
        <f t="shared" si="159"/>
        <v>44257</v>
      </c>
      <c r="B116" s="106">
        <f t="shared" si="144"/>
        <v>975.91780729500317</v>
      </c>
      <c r="C116" s="2">
        <f t="shared" si="160"/>
        <v>950.93442304999996</v>
      </c>
      <c r="D116" s="2">
        <f t="shared" si="161"/>
        <v>119.62162840999986</v>
      </c>
      <c r="E116" s="106">
        <f t="shared" si="145"/>
        <v>831.31279464000011</v>
      </c>
      <c r="F116" s="21">
        <f t="shared" si="162"/>
        <v>5574.49</v>
      </c>
      <c r="G116" s="108">
        <f t="shared" si="163"/>
        <v>5622.43</v>
      </c>
      <c r="H116" s="109">
        <f t="shared" si="229"/>
        <v>44222</v>
      </c>
      <c r="I116" s="109">
        <f t="shared" si="214"/>
        <v>44253</v>
      </c>
      <c r="J116" s="110">
        <f t="shared" si="146"/>
        <v>8.5998898553949488E-3</v>
      </c>
      <c r="K116" s="117">
        <f t="shared" si="215"/>
        <v>44280</v>
      </c>
      <c r="L116" s="178">
        <f t="shared" si="164"/>
        <v>28</v>
      </c>
      <c r="M116" s="178">
        <f t="shared" si="232"/>
        <v>5</v>
      </c>
      <c r="N116" s="106">
        <f t="shared" si="147"/>
        <v>1.00153029</v>
      </c>
      <c r="O116" s="111">
        <f t="shared" si="231"/>
        <v>1.00249973</v>
      </c>
      <c r="P116" s="111">
        <f t="shared" si="165"/>
        <v>1.0276283323421231</v>
      </c>
      <c r="Q116" s="106">
        <f t="shared" si="230"/>
        <v>1.0292009</v>
      </c>
      <c r="R116" s="2">
        <v>1</v>
      </c>
      <c r="S116" s="106">
        <f t="shared" si="148"/>
        <v>950.93442304999996</v>
      </c>
      <c r="T116" s="106">
        <f t="shared" si="149"/>
        <v>0</v>
      </c>
      <c r="U116" s="106">
        <f t="shared" si="150"/>
        <v>24.275081785003156</v>
      </c>
      <c r="V116" s="106">
        <f t="shared" si="151"/>
        <v>975.20950483500314</v>
      </c>
      <c r="W116" s="19">
        <f t="shared" si="213"/>
        <v>0</v>
      </c>
      <c r="X116" s="2">
        <f t="shared" si="152"/>
        <v>0</v>
      </c>
      <c r="Y116" s="4">
        <f t="shared" si="153"/>
        <v>0</v>
      </c>
      <c r="Z116" s="106">
        <f t="shared" si="154"/>
        <v>0</v>
      </c>
      <c r="AA116" s="114">
        <f t="shared" si="166"/>
        <v>0.05</v>
      </c>
      <c r="AB116" s="112">
        <f t="shared" si="155"/>
        <v>5</v>
      </c>
      <c r="AC116" s="178">
        <f t="shared" si="216"/>
        <v>28</v>
      </c>
      <c r="AD116" s="11">
        <f t="shared" si="167"/>
        <v>1.000726308</v>
      </c>
      <c r="AE116" s="106">
        <f t="shared" si="156"/>
        <v>0.69067126999999995</v>
      </c>
      <c r="AF116" s="106">
        <f t="shared" si="157"/>
        <v>0.70830245999999997</v>
      </c>
      <c r="AG116" s="106">
        <f t="shared" si="158"/>
        <v>0</v>
      </c>
      <c r="AH116" s="115" t="str">
        <f t="shared" si="168"/>
        <v>J=</v>
      </c>
      <c r="AI116" s="116">
        <f t="shared" si="169"/>
        <v>44280</v>
      </c>
      <c r="AJ116" s="10"/>
      <c r="AK116" s="160"/>
      <c r="AL116" s="161"/>
      <c r="AM116" s="162"/>
      <c r="AN116" s="155"/>
      <c r="AO116" s="162"/>
      <c r="AP116" s="162"/>
      <c r="AQ116" s="163"/>
      <c r="AR116" s="164"/>
      <c r="AS116" s="165"/>
      <c r="AT116" s="164"/>
      <c r="AU116" s="165"/>
      <c r="AV116" s="165"/>
      <c r="AW116" s="162"/>
      <c r="AX116" s="160"/>
      <c r="AY116" s="161"/>
      <c r="AZ116" s="161"/>
      <c r="BA116" s="1"/>
      <c r="BB116" s="155"/>
      <c r="BC116" s="158"/>
      <c r="BD116" s="151"/>
      <c r="BE116" s="125"/>
      <c r="BF116" s="197">
        <f t="shared" si="172"/>
        <v>47294</v>
      </c>
      <c r="BG116" s="198">
        <f t="shared" si="211"/>
        <v>47294</v>
      </c>
      <c r="BH116" s="199">
        <f>VLOOKUP(BF116,[1]Plan1!$GF$177:$GH$300,3)</f>
        <v>7275.81</v>
      </c>
    </row>
    <row r="117" spans="1:180" ht="15" customHeight="1" x14ac:dyDescent="0.25">
      <c r="A117" s="105">
        <f t="shared" si="159"/>
        <v>44258</v>
      </c>
      <c r="B117" s="106">
        <f t="shared" si="144"/>
        <v>976.32145499275578</v>
      </c>
      <c r="C117" s="2">
        <f t="shared" si="160"/>
        <v>950.93442304999996</v>
      </c>
      <c r="D117" s="2">
        <f t="shared" si="161"/>
        <v>119.62162840999986</v>
      </c>
      <c r="E117" s="106">
        <f t="shared" si="145"/>
        <v>831.31279464000011</v>
      </c>
      <c r="F117" s="21">
        <f t="shared" si="162"/>
        <v>5574.49</v>
      </c>
      <c r="G117" s="108">
        <f t="shared" si="163"/>
        <v>5622.43</v>
      </c>
      <c r="H117" s="109">
        <f t="shared" si="229"/>
        <v>44222</v>
      </c>
      <c r="I117" s="109">
        <f t="shared" si="214"/>
        <v>44253</v>
      </c>
      <c r="J117" s="110">
        <f t="shared" si="146"/>
        <v>8.5998898553949488E-3</v>
      </c>
      <c r="K117" s="117">
        <f t="shared" si="215"/>
        <v>44280</v>
      </c>
      <c r="L117" s="178">
        <f t="shared" si="164"/>
        <v>28</v>
      </c>
      <c r="M117" s="178">
        <f t="shared" si="232"/>
        <v>6</v>
      </c>
      <c r="N117" s="106">
        <f t="shared" si="147"/>
        <v>1.0018366299999999</v>
      </c>
      <c r="O117" s="111">
        <f t="shared" si="231"/>
        <v>1.00249973</v>
      </c>
      <c r="P117" s="111">
        <f t="shared" si="165"/>
        <v>1.0276283323421231</v>
      </c>
      <c r="Q117" s="106">
        <f t="shared" si="230"/>
        <v>1.0295156999999999</v>
      </c>
      <c r="R117" s="2">
        <v>1</v>
      </c>
      <c r="S117" s="106">
        <f t="shared" si="148"/>
        <v>950.93442304999996</v>
      </c>
      <c r="T117" s="106">
        <f t="shared" si="149"/>
        <v>0</v>
      </c>
      <c r="U117" s="106">
        <f t="shared" si="150"/>
        <v>24.536779052755787</v>
      </c>
      <c r="V117" s="106">
        <f t="shared" si="151"/>
        <v>975.4712021027558</v>
      </c>
      <c r="W117" s="19">
        <f t="shared" si="213"/>
        <v>0</v>
      </c>
      <c r="X117" s="2">
        <f t="shared" si="152"/>
        <v>0</v>
      </c>
      <c r="Y117" s="4">
        <f t="shared" si="153"/>
        <v>0</v>
      </c>
      <c r="Z117" s="106">
        <f t="shared" si="154"/>
        <v>0</v>
      </c>
      <c r="AA117" s="114">
        <f t="shared" si="166"/>
        <v>0.05</v>
      </c>
      <c r="AB117" s="112">
        <f t="shared" si="155"/>
        <v>6</v>
      </c>
      <c r="AC117" s="178">
        <f t="shared" si="216"/>
        <v>28</v>
      </c>
      <c r="AD117" s="11">
        <f t="shared" si="167"/>
        <v>1.000871633</v>
      </c>
      <c r="AE117" s="106">
        <f t="shared" si="156"/>
        <v>0.82886581999999998</v>
      </c>
      <c r="AF117" s="106">
        <f t="shared" si="157"/>
        <v>0.85025289000000004</v>
      </c>
      <c r="AG117" s="106">
        <f t="shared" si="158"/>
        <v>0</v>
      </c>
      <c r="AH117" s="115" t="str">
        <f t="shared" si="168"/>
        <v>J=</v>
      </c>
      <c r="AI117" s="116">
        <f t="shared" si="169"/>
        <v>44280</v>
      </c>
      <c r="AJ117" s="10"/>
      <c r="AK117" s="160"/>
      <c r="AL117" s="161"/>
      <c r="AM117" s="162"/>
      <c r="AN117" s="155"/>
      <c r="AO117" s="162"/>
      <c r="AP117" s="162"/>
      <c r="AQ117" s="163"/>
      <c r="AR117" s="164"/>
      <c r="AS117" s="165"/>
      <c r="AT117" s="164"/>
      <c r="AU117" s="165"/>
      <c r="AV117" s="165"/>
      <c r="AW117" s="162"/>
      <c r="AX117" s="160"/>
      <c r="AY117" s="161"/>
      <c r="AZ117" s="161"/>
      <c r="BA117" s="1"/>
      <c r="BB117" s="155"/>
      <c r="BC117" s="158"/>
      <c r="BD117" s="151"/>
      <c r="BE117" s="125"/>
      <c r="BF117" s="197">
        <f t="shared" si="172"/>
        <v>47324</v>
      </c>
      <c r="BG117" s="198">
        <f t="shared" si="211"/>
        <v>47324</v>
      </c>
      <c r="BH117" s="199">
        <f>VLOOKUP(BF117,[1]Plan1!$GF$177:$GH$300,3)</f>
        <v>7275.81</v>
      </c>
    </row>
    <row r="118" spans="1:180" ht="15" customHeight="1" x14ac:dyDescent="0.25">
      <c r="A118" s="105">
        <f t="shared" si="159"/>
        <v>44259</v>
      </c>
      <c r="B118" s="106">
        <f t="shared" si="144"/>
        <v>976.72529077491595</v>
      </c>
      <c r="C118" s="2">
        <f t="shared" si="160"/>
        <v>950.93442304999996</v>
      </c>
      <c r="D118" s="2">
        <f t="shared" si="161"/>
        <v>119.62162840999986</v>
      </c>
      <c r="E118" s="106">
        <f t="shared" si="145"/>
        <v>831.31279464000011</v>
      </c>
      <c r="F118" s="21">
        <f t="shared" si="162"/>
        <v>5574.49</v>
      </c>
      <c r="G118" s="108">
        <f t="shared" si="163"/>
        <v>5622.43</v>
      </c>
      <c r="H118" s="109">
        <f t="shared" si="229"/>
        <v>44222</v>
      </c>
      <c r="I118" s="109">
        <f t="shared" si="214"/>
        <v>44253</v>
      </c>
      <c r="J118" s="110">
        <f t="shared" si="146"/>
        <v>8.5998898553949488E-3</v>
      </c>
      <c r="K118" s="117">
        <f t="shared" si="215"/>
        <v>44280</v>
      </c>
      <c r="L118" s="178">
        <f t="shared" si="164"/>
        <v>28</v>
      </c>
      <c r="M118" s="178">
        <f t="shared" si="232"/>
        <v>7</v>
      </c>
      <c r="N118" s="106">
        <f t="shared" si="147"/>
        <v>1.00214307</v>
      </c>
      <c r="O118" s="111">
        <f t="shared" si="231"/>
        <v>1.00249973</v>
      </c>
      <c r="P118" s="111">
        <f t="shared" si="165"/>
        <v>1.0276283323421231</v>
      </c>
      <c r="Q118" s="106">
        <f t="shared" si="230"/>
        <v>1.0298306100000001</v>
      </c>
      <c r="R118" s="2">
        <v>1</v>
      </c>
      <c r="S118" s="106">
        <f t="shared" si="148"/>
        <v>950.93442304999996</v>
      </c>
      <c r="T118" s="106">
        <f t="shared" si="149"/>
        <v>0</v>
      </c>
      <c r="U118" s="106">
        <f t="shared" si="150"/>
        <v>24.798567764916008</v>
      </c>
      <c r="V118" s="106">
        <f t="shared" si="151"/>
        <v>975.73299081491598</v>
      </c>
      <c r="W118" s="19">
        <f t="shared" si="213"/>
        <v>0</v>
      </c>
      <c r="X118" s="2">
        <f t="shared" si="152"/>
        <v>0</v>
      </c>
      <c r="Y118" s="4">
        <f t="shared" si="153"/>
        <v>0</v>
      </c>
      <c r="Z118" s="106">
        <f t="shared" si="154"/>
        <v>0</v>
      </c>
      <c r="AA118" s="114">
        <f t="shared" si="166"/>
        <v>0.05</v>
      </c>
      <c r="AB118" s="112">
        <f t="shared" si="155"/>
        <v>7</v>
      </c>
      <c r="AC118" s="178">
        <f t="shared" si="216"/>
        <v>28</v>
      </c>
      <c r="AD118" s="11">
        <f t="shared" si="167"/>
        <v>1.0010169790000001</v>
      </c>
      <c r="AE118" s="106">
        <f t="shared" si="156"/>
        <v>0.96708033000000004</v>
      </c>
      <c r="AF118" s="106">
        <f t="shared" si="157"/>
        <v>0.99229995999999998</v>
      </c>
      <c r="AG118" s="106">
        <f t="shared" si="158"/>
        <v>0</v>
      </c>
      <c r="AH118" s="115" t="str">
        <f t="shared" si="168"/>
        <v>J=</v>
      </c>
      <c r="AI118" s="116">
        <f t="shared" si="169"/>
        <v>44280</v>
      </c>
      <c r="AJ118" s="10"/>
      <c r="AK118" s="160"/>
      <c r="AL118" s="161"/>
      <c r="AM118" s="162"/>
      <c r="AN118" s="155"/>
      <c r="AO118" s="162"/>
      <c r="AP118" s="162"/>
      <c r="AQ118" s="163"/>
      <c r="AR118" s="164"/>
      <c r="AS118" s="165"/>
      <c r="AT118" s="164"/>
      <c r="AU118" s="165"/>
      <c r="AV118" s="165"/>
      <c r="AW118" s="162"/>
      <c r="AX118" s="160"/>
      <c r="AY118" s="161"/>
      <c r="AZ118" s="161"/>
      <c r="BA118" s="1"/>
      <c r="BB118" s="155"/>
      <c r="BC118" s="158"/>
      <c r="BD118" s="151"/>
      <c r="BE118" s="125"/>
      <c r="BF118" s="197">
        <f t="shared" si="172"/>
        <v>47355</v>
      </c>
      <c r="BG118" s="198">
        <f t="shared" si="211"/>
        <v>47355</v>
      </c>
      <c r="BH118" s="199">
        <f>VLOOKUP(BF118,[1]Plan1!$GF$177:$GH$300,3)</f>
        <v>7275.81</v>
      </c>
    </row>
    <row r="119" spans="1:180" ht="15" customHeight="1" x14ac:dyDescent="0.25">
      <c r="A119" s="105">
        <f t="shared" si="159"/>
        <v>44260</v>
      </c>
      <c r="B119" s="106">
        <f t="shared" si="144"/>
        <v>977.12929805522742</v>
      </c>
      <c r="C119" s="2">
        <f t="shared" si="160"/>
        <v>950.93442304999996</v>
      </c>
      <c r="D119" s="2">
        <f t="shared" si="161"/>
        <v>119.62162840999986</v>
      </c>
      <c r="E119" s="106">
        <f t="shared" si="145"/>
        <v>831.31279464000011</v>
      </c>
      <c r="F119" s="21">
        <f t="shared" si="162"/>
        <v>5574.49</v>
      </c>
      <c r="G119" s="108">
        <f t="shared" si="163"/>
        <v>5622.43</v>
      </c>
      <c r="H119" s="109">
        <f t="shared" si="229"/>
        <v>44222</v>
      </c>
      <c r="I119" s="109">
        <f t="shared" si="214"/>
        <v>44253</v>
      </c>
      <c r="J119" s="110">
        <f t="shared" si="146"/>
        <v>8.5998898553949488E-3</v>
      </c>
      <c r="K119" s="117">
        <f t="shared" si="215"/>
        <v>44280</v>
      </c>
      <c r="L119" s="178">
        <f t="shared" si="164"/>
        <v>28</v>
      </c>
      <c r="M119" s="178">
        <f t="shared" si="232"/>
        <v>8</v>
      </c>
      <c r="N119" s="106">
        <f t="shared" si="147"/>
        <v>1.0024496000000001</v>
      </c>
      <c r="O119" s="111">
        <f t="shared" si="231"/>
        <v>1.00249973</v>
      </c>
      <c r="P119" s="111">
        <f t="shared" si="165"/>
        <v>1.0276283323421231</v>
      </c>
      <c r="Q119" s="106">
        <f t="shared" si="230"/>
        <v>1.0301456099999999</v>
      </c>
      <c r="R119" s="2">
        <v>1</v>
      </c>
      <c r="S119" s="106">
        <f t="shared" si="148"/>
        <v>950.93442304999996</v>
      </c>
      <c r="T119" s="106">
        <f t="shared" si="149"/>
        <v>0</v>
      </c>
      <c r="U119" s="106">
        <f t="shared" si="150"/>
        <v>25.060431295227477</v>
      </c>
      <c r="V119" s="106">
        <f t="shared" si="151"/>
        <v>975.9948543452274</v>
      </c>
      <c r="W119" s="19">
        <f t="shared" si="213"/>
        <v>0</v>
      </c>
      <c r="X119" s="2">
        <f t="shared" si="152"/>
        <v>0</v>
      </c>
      <c r="Y119" s="4">
        <f t="shared" si="153"/>
        <v>0</v>
      </c>
      <c r="Z119" s="106">
        <f t="shared" si="154"/>
        <v>0</v>
      </c>
      <c r="AA119" s="114">
        <f t="shared" si="166"/>
        <v>0.05</v>
      </c>
      <c r="AB119" s="112">
        <f t="shared" si="155"/>
        <v>8</v>
      </c>
      <c r="AC119" s="178">
        <f t="shared" si="216"/>
        <v>28</v>
      </c>
      <c r="AD119" s="11">
        <f t="shared" si="167"/>
        <v>1.0011623460000001</v>
      </c>
      <c r="AE119" s="106">
        <f t="shared" si="156"/>
        <v>1.10531482</v>
      </c>
      <c r="AF119" s="106">
        <f t="shared" si="157"/>
        <v>1.13444371</v>
      </c>
      <c r="AG119" s="106">
        <f t="shared" si="158"/>
        <v>0</v>
      </c>
      <c r="AH119" s="115" t="str">
        <f t="shared" si="168"/>
        <v>J=</v>
      </c>
      <c r="AI119" s="116">
        <f t="shared" si="169"/>
        <v>44280</v>
      </c>
      <c r="AJ119" s="10"/>
      <c r="AK119" s="160"/>
      <c r="AL119" s="161"/>
      <c r="AM119" s="162"/>
      <c r="AN119" s="155"/>
      <c r="AO119" s="162"/>
      <c r="AP119" s="162"/>
      <c r="AQ119" s="163"/>
      <c r="AR119" s="164"/>
      <c r="AS119" s="165"/>
      <c r="AT119" s="164"/>
      <c r="AU119" s="165"/>
      <c r="AV119" s="165"/>
      <c r="AW119" s="162"/>
      <c r="AX119" s="160"/>
      <c r="AY119" s="161"/>
      <c r="AZ119" s="161"/>
      <c r="BA119" s="1"/>
      <c r="BB119" s="155"/>
      <c r="BC119" s="158"/>
      <c r="BD119" s="151"/>
      <c r="BE119" s="4"/>
      <c r="BF119" s="197">
        <f t="shared" si="172"/>
        <v>47386</v>
      </c>
      <c r="BG119" s="198">
        <f t="shared" si="211"/>
        <v>47386</v>
      </c>
      <c r="BH119" s="199">
        <f>VLOOKUP(BF119,[1]Plan1!$GF$177:$GH$300,3)</f>
        <v>7275.81</v>
      </c>
    </row>
    <row r="120" spans="1:180" ht="15" customHeight="1" x14ac:dyDescent="0.25">
      <c r="A120" s="105">
        <f t="shared" si="159"/>
        <v>44261</v>
      </c>
      <c r="B120" s="106">
        <f t="shared" si="144"/>
        <v>977.53347689369048</v>
      </c>
      <c r="C120" s="2">
        <f t="shared" si="160"/>
        <v>950.93442304999996</v>
      </c>
      <c r="D120" s="2">
        <f t="shared" si="161"/>
        <v>119.62162840999986</v>
      </c>
      <c r="E120" s="106">
        <f t="shared" si="145"/>
        <v>831.31279464000011</v>
      </c>
      <c r="F120" s="21">
        <f t="shared" si="162"/>
        <v>5574.49</v>
      </c>
      <c r="G120" s="108">
        <f t="shared" si="163"/>
        <v>5622.43</v>
      </c>
      <c r="H120" s="109">
        <f t="shared" si="229"/>
        <v>44222</v>
      </c>
      <c r="I120" s="109">
        <f t="shared" si="214"/>
        <v>44253</v>
      </c>
      <c r="J120" s="110">
        <f t="shared" si="146"/>
        <v>8.5998898553949488E-3</v>
      </c>
      <c r="K120" s="117">
        <f t="shared" si="215"/>
        <v>44280</v>
      </c>
      <c r="L120" s="178">
        <f t="shared" si="164"/>
        <v>28</v>
      </c>
      <c r="M120" s="178">
        <f t="shared" si="232"/>
        <v>9</v>
      </c>
      <c r="N120" s="106">
        <f t="shared" si="147"/>
        <v>1.00275622</v>
      </c>
      <c r="O120" s="111">
        <f t="shared" si="231"/>
        <v>1.00249973</v>
      </c>
      <c r="P120" s="111">
        <f t="shared" si="165"/>
        <v>1.0276283323421231</v>
      </c>
      <c r="Q120" s="106">
        <f t="shared" si="230"/>
        <v>1.0304606999999999</v>
      </c>
      <c r="R120" s="2">
        <v>1</v>
      </c>
      <c r="S120" s="106">
        <f t="shared" si="148"/>
        <v>950.93442304999996</v>
      </c>
      <c r="T120" s="106">
        <f t="shared" si="149"/>
        <v>0</v>
      </c>
      <c r="U120" s="106">
        <f t="shared" si="150"/>
        <v>25.322369643690564</v>
      </c>
      <c r="V120" s="106">
        <f t="shared" si="151"/>
        <v>976.2567926936905</v>
      </c>
      <c r="W120" s="19">
        <f t="shared" si="213"/>
        <v>0</v>
      </c>
      <c r="X120" s="2">
        <f t="shared" si="152"/>
        <v>0</v>
      </c>
      <c r="Y120" s="4">
        <f t="shared" si="153"/>
        <v>0</v>
      </c>
      <c r="Z120" s="106">
        <f t="shared" si="154"/>
        <v>0</v>
      </c>
      <c r="AA120" s="114">
        <f t="shared" si="166"/>
        <v>0.05</v>
      </c>
      <c r="AB120" s="112">
        <f t="shared" si="155"/>
        <v>9</v>
      </c>
      <c r="AC120" s="178">
        <f t="shared" si="216"/>
        <v>28</v>
      </c>
      <c r="AD120" s="11">
        <f t="shared" si="167"/>
        <v>1.0013077340000001</v>
      </c>
      <c r="AE120" s="106">
        <f t="shared" si="156"/>
        <v>1.2435692700000001</v>
      </c>
      <c r="AF120" s="106">
        <f t="shared" si="157"/>
        <v>1.2766842</v>
      </c>
      <c r="AG120" s="106">
        <f t="shared" si="158"/>
        <v>0</v>
      </c>
      <c r="AH120" s="115" t="str">
        <f t="shared" si="168"/>
        <v>J=</v>
      </c>
      <c r="AI120" s="116">
        <f t="shared" si="169"/>
        <v>44280</v>
      </c>
      <c r="AJ120" s="10"/>
      <c r="AK120" s="160"/>
      <c r="AL120" s="161"/>
      <c r="AM120" s="162"/>
      <c r="AN120" s="155"/>
      <c r="AO120" s="162"/>
      <c r="AP120" s="162"/>
      <c r="AQ120" s="163"/>
      <c r="AR120" s="164"/>
      <c r="AS120" s="165"/>
      <c r="AT120" s="164"/>
      <c r="AU120" s="165"/>
      <c r="AV120" s="165"/>
      <c r="AW120" s="162"/>
      <c r="AX120" s="160"/>
      <c r="AY120" s="161"/>
      <c r="AZ120" s="161"/>
      <c r="BA120" s="1"/>
      <c r="BB120" s="155"/>
      <c r="BC120" s="158"/>
      <c r="BD120" s="151"/>
      <c r="BE120" s="4"/>
      <c r="BF120" s="197">
        <f t="shared" si="172"/>
        <v>47416</v>
      </c>
      <c r="BG120" s="198">
        <f t="shared" si="211"/>
        <v>47416</v>
      </c>
      <c r="BH120" s="199">
        <f>VLOOKUP(BF120,[1]Plan1!$GF$177:$GH$300,3)</f>
        <v>7275.81</v>
      </c>
    </row>
    <row r="121" spans="1:180" ht="15" customHeight="1" x14ac:dyDescent="0.25">
      <c r="A121" s="105">
        <f t="shared" si="159"/>
        <v>44262</v>
      </c>
      <c r="B121" s="106">
        <f t="shared" si="144"/>
        <v>977.93782732030513</v>
      </c>
      <c r="C121" s="2">
        <f t="shared" si="160"/>
        <v>950.93442304999996</v>
      </c>
      <c r="D121" s="2">
        <f t="shared" si="161"/>
        <v>119.62162840999986</v>
      </c>
      <c r="E121" s="106">
        <f t="shared" si="145"/>
        <v>831.31279464000011</v>
      </c>
      <c r="F121" s="21">
        <f t="shared" si="162"/>
        <v>5574.49</v>
      </c>
      <c r="G121" s="108">
        <f t="shared" si="163"/>
        <v>5622.43</v>
      </c>
      <c r="H121" s="109">
        <f t="shared" si="229"/>
        <v>44222</v>
      </c>
      <c r="I121" s="109">
        <f t="shared" si="214"/>
        <v>44253</v>
      </c>
      <c r="J121" s="110">
        <f t="shared" si="146"/>
        <v>8.5998898553949488E-3</v>
      </c>
      <c r="K121" s="117">
        <f t="shared" si="215"/>
        <v>44280</v>
      </c>
      <c r="L121" s="178">
        <f t="shared" si="164"/>
        <v>28</v>
      </c>
      <c r="M121" s="178">
        <f t="shared" si="232"/>
        <v>10</v>
      </c>
      <c r="N121" s="106">
        <f t="shared" si="147"/>
        <v>1.00306293</v>
      </c>
      <c r="O121" s="111">
        <f t="shared" si="231"/>
        <v>1.00249973</v>
      </c>
      <c r="P121" s="111">
        <f t="shared" si="165"/>
        <v>1.0276283323421231</v>
      </c>
      <c r="Q121" s="106">
        <f t="shared" si="230"/>
        <v>1.03077588</v>
      </c>
      <c r="R121" s="2">
        <v>1</v>
      </c>
      <c r="S121" s="106">
        <f t="shared" si="148"/>
        <v>950.93442304999996</v>
      </c>
      <c r="T121" s="106">
        <f t="shared" si="149"/>
        <v>0</v>
      </c>
      <c r="U121" s="106">
        <f t="shared" si="150"/>
        <v>25.584382810305268</v>
      </c>
      <c r="V121" s="106">
        <f t="shared" si="151"/>
        <v>976.51880586030518</v>
      </c>
      <c r="W121" s="19">
        <f t="shared" si="213"/>
        <v>0</v>
      </c>
      <c r="X121" s="2">
        <f t="shared" si="152"/>
        <v>0</v>
      </c>
      <c r="Y121" s="4">
        <f t="shared" si="153"/>
        <v>0</v>
      </c>
      <c r="Z121" s="106">
        <f t="shared" si="154"/>
        <v>0</v>
      </c>
      <c r="AA121" s="114">
        <f t="shared" si="166"/>
        <v>0.05</v>
      </c>
      <c r="AB121" s="112">
        <f t="shared" si="155"/>
        <v>10</v>
      </c>
      <c r="AC121" s="178">
        <f t="shared" si="216"/>
        <v>28</v>
      </c>
      <c r="AD121" s="11">
        <f t="shared" si="167"/>
        <v>1.001453143</v>
      </c>
      <c r="AE121" s="106">
        <f t="shared" si="156"/>
        <v>1.3818436999999999</v>
      </c>
      <c r="AF121" s="106">
        <f t="shared" si="157"/>
        <v>1.41902146</v>
      </c>
      <c r="AG121" s="106">
        <f t="shared" si="158"/>
        <v>0</v>
      </c>
      <c r="AH121" s="115" t="str">
        <f t="shared" si="168"/>
        <v>J=</v>
      </c>
      <c r="AI121" s="116">
        <f t="shared" si="169"/>
        <v>44280</v>
      </c>
      <c r="AJ121" s="12"/>
      <c r="AK121" s="206"/>
      <c r="AL121" s="207"/>
      <c r="AM121" s="208"/>
      <c r="AN121" s="209"/>
      <c r="AO121" s="208"/>
      <c r="AP121" s="208"/>
      <c r="AQ121" s="210"/>
      <c r="AR121" s="211"/>
      <c r="AS121" s="165"/>
      <c r="AT121" s="164"/>
      <c r="AU121" s="165"/>
      <c r="AV121" s="165"/>
      <c r="AW121" s="208"/>
      <c r="AX121" s="206"/>
      <c r="AY121" s="207"/>
      <c r="AZ121" s="207"/>
      <c r="BA121" s="7"/>
      <c r="BB121" s="155"/>
      <c r="BC121" s="158"/>
      <c r="BD121" s="151"/>
      <c r="BE121" s="13"/>
      <c r="BF121" s="197">
        <f t="shared" si="172"/>
        <v>47447</v>
      </c>
      <c r="BG121" s="198">
        <f t="shared" si="211"/>
        <v>47447</v>
      </c>
      <c r="BH121" s="199">
        <f>VLOOKUP(BF121,[1]Plan1!$GF$177:$GH$300,3)</f>
        <v>7275.81</v>
      </c>
      <c r="BI121" s="16"/>
      <c r="BJ121" s="16"/>
      <c r="BK121" s="16"/>
      <c r="BL121" s="16"/>
      <c r="BM121" s="16"/>
      <c r="BN121" s="16"/>
      <c r="BO121" s="16"/>
      <c r="BP121" s="16"/>
      <c r="BQ121" s="16"/>
      <c r="BR121" s="16"/>
      <c r="BS121" s="16"/>
      <c r="BT121" s="16"/>
      <c r="BU121" s="16"/>
      <c r="BV121" s="16"/>
      <c r="BW121" s="16"/>
      <c r="BX121" s="16"/>
      <c r="BY121" s="16"/>
      <c r="BZ121" s="16"/>
      <c r="CA121" s="16"/>
      <c r="CB121" s="16"/>
      <c r="CC121" s="16"/>
      <c r="CD121" s="16"/>
      <c r="CE121" s="16"/>
      <c r="CF121" s="16"/>
      <c r="CG121" s="16"/>
      <c r="CH121" s="16"/>
      <c r="CI121" s="16"/>
      <c r="CJ121" s="16"/>
      <c r="CK121" s="16"/>
      <c r="CL121" s="16"/>
      <c r="CM121" s="16"/>
      <c r="CN121" s="16"/>
      <c r="CO121" s="16"/>
      <c r="CP121" s="16"/>
      <c r="CQ121" s="16"/>
      <c r="CR121" s="16"/>
      <c r="CS121" s="16"/>
      <c r="CT121" s="16"/>
      <c r="CU121" s="16"/>
      <c r="CV121" s="16"/>
      <c r="CW121" s="16"/>
      <c r="CX121" s="16"/>
      <c r="CY121" s="16"/>
      <c r="CZ121" s="16"/>
      <c r="DA121" s="16"/>
      <c r="DB121" s="16"/>
      <c r="DC121" s="16"/>
      <c r="DD121" s="16"/>
      <c r="DE121" s="16"/>
      <c r="DF121" s="16"/>
      <c r="DG121" s="16"/>
      <c r="DH121" s="16"/>
      <c r="DI121" s="16"/>
      <c r="DJ121" s="16"/>
      <c r="DK121" s="16"/>
      <c r="DL121" s="16"/>
      <c r="DM121" s="16"/>
      <c r="DN121" s="16"/>
      <c r="DO121" s="16"/>
      <c r="DP121" s="16"/>
      <c r="DQ121" s="16"/>
      <c r="DR121" s="16"/>
      <c r="DS121" s="16"/>
      <c r="DT121" s="16"/>
      <c r="DU121" s="16"/>
      <c r="DV121" s="16"/>
      <c r="DW121" s="16"/>
      <c r="DX121" s="16"/>
      <c r="DY121" s="16"/>
      <c r="DZ121" s="16"/>
      <c r="EA121" s="16"/>
      <c r="EB121" s="16"/>
      <c r="EC121" s="16"/>
      <c r="ED121" s="16"/>
      <c r="EE121" s="16"/>
      <c r="EF121" s="16"/>
      <c r="EG121" s="16"/>
      <c r="EH121" s="16"/>
      <c r="EI121" s="16"/>
      <c r="EJ121" s="16"/>
      <c r="EK121" s="16"/>
      <c r="EL121" s="16"/>
      <c r="EM121" s="16"/>
      <c r="EN121" s="16"/>
      <c r="EO121" s="16"/>
      <c r="EP121" s="16"/>
      <c r="EQ121" s="16"/>
      <c r="ER121" s="16"/>
      <c r="ES121" s="16"/>
      <c r="ET121" s="16"/>
      <c r="EU121" s="16"/>
      <c r="EV121" s="16"/>
      <c r="EW121" s="16"/>
      <c r="EX121" s="16"/>
      <c r="EY121" s="16"/>
      <c r="EZ121" s="16"/>
      <c r="FA121" s="16"/>
      <c r="FB121" s="16"/>
      <c r="FC121" s="16"/>
      <c r="FD121" s="16"/>
      <c r="FE121" s="16"/>
      <c r="FF121" s="16"/>
      <c r="FG121" s="16"/>
      <c r="FH121" s="16"/>
      <c r="FI121" s="16"/>
      <c r="FJ121" s="16"/>
      <c r="FK121" s="16"/>
      <c r="FL121" s="16"/>
      <c r="FM121" s="16"/>
      <c r="FN121" s="16"/>
      <c r="FO121" s="16"/>
      <c r="FP121" s="16"/>
      <c r="FQ121" s="16"/>
      <c r="FR121" s="16"/>
      <c r="FS121" s="16"/>
      <c r="FT121" s="16"/>
      <c r="FU121" s="16"/>
      <c r="FV121" s="16"/>
      <c r="FW121" s="16"/>
      <c r="FX121" s="16"/>
    </row>
    <row r="122" spans="1:180" ht="15" customHeight="1" x14ac:dyDescent="0.25">
      <c r="A122" s="105">
        <f t="shared" si="159"/>
        <v>44263</v>
      </c>
      <c r="B122" s="106">
        <f t="shared" si="144"/>
        <v>978.34236606132743</v>
      </c>
      <c r="C122" s="2">
        <f t="shared" si="160"/>
        <v>950.93442304999996</v>
      </c>
      <c r="D122" s="2">
        <f t="shared" si="161"/>
        <v>119.62162840999986</v>
      </c>
      <c r="E122" s="106">
        <f t="shared" si="145"/>
        <v>831.31279464000011</v>
      </c>
      <c r="F122" s="21">
        <f t="shared" si="162"/>
        <v>5574.49</v>
      </c>
      <c r="G122" s="108">
        <f t="shared" si="163"/>
        <v>5622.43</v>
      </c>
      <c r="H122" s="109">
        <f t="shared" si="229"/>
        <v>44222</v>
      </c>
      <c r="I122" s="109">
        <f t="shared" si="214"/>
        <v>44253</v>
      </c>
      <c r="J122" s="110">
        <f t="shared" si="146"/>
        <v>8.5998898553949488E-3</v>
      </c>
      <c r="K122" s="117">
        <f t="shared" si="215"/>
        <v>44280</v>
      </c>
      <c r="L122" s="178">
        <f t="shared" ref="L122:L156" si="233">IF(DAY(A121)=25,VLOOKUP(A121,$AP$321:$AY$700,7),L121)</f>
        <v>28</v>
      </c>
      <c r="M122" s="178">
        <f t="shared" si="232"/>
        <v>11</v>
      </c>
      <c r="N122" s="106">
        <f t="shared" si="147"/>
        <v>1.0033697399999999</v>
      </c>
      <c r="O122" s="111">
        <f t="shared" si="231"/>
        <v>1.00249973</v>
      </c>
      <c r="P122" s="111">
        <f t="shared" si="165"/>
        <v>1.0276283323421231</v>
      </c>
      <c r="Q122" s="106">
        <f t="shared" si="230"/>
        <v>1.0310911700000001</v>
      </c>
      <c r="R122" s="2">
        <v>1</v>
      </c>
      <c r="S122" s="106">
        <f t="shared" si="148"/>
        <v>950.93442304999996</v>
      </c>
      <c r="T122" s="106">
        <f t="shared" si="149"/>
        <v>0</v>
      </c>
      <c r="U122" s="106">
        <f t="shared" si="150"/>
        <v>25.846487421327378</v>
      </c>
      <c r="V122" s="106">
        <f t="shared" si="151"/>
        <v>976.78091047132739</v>
      </c>
      <c r="W122" s="19">
        <f t="shared" si="213"/>
        <v>0</v>
      </c>
      <c r="X122" s="2">
        <f t="shared" si="152"/>
        <v>0</v>
      </c>
      <c r="Y122" s="4">
        <f t="shared" si="153"/>
        <v>0</v>
      </c>
      <c r="Z122" s="106">
        <f t="shared" si="154"/>
        <v>0</v>
      </c>
      <c r="AA122" s="114">
        <f t="shared" si="166"/>
        <v>0.05</v>
      </c>
      <c r="AB122" s="112">
        <f t="shared" si="155"/>
        <v>11</v>
      </c>
      <c r="AC122" s="178">
        <f t="shared" si="216"/>
        <v>28</v>
      </c>
      <c r="AD122" s="11">
        <f t="shared" si="167"/>
        <v>1.0015985730000001</v>
      </c>
      <c r="AE122" s="106">
        <f t="shared" si="156"/>
        <v>1.5201380900000001</v>
      </c>
      <c r="AF122" s="106">
        <f t="shared" si="157"/>
        <v>1.56145559</v>
      </c>
      <c r="AG122" s="106">
        <f t="shared" si="158"/>
        <v>0</v>
      </c>
      <c r="AH122" s="115" t="str">
        <f t="shared" si="168"/>
        <v>J=</v>
      </c>
      <c r="AI122" s="116">
        <f t="shared" si="169"/>
        <v>44280</v>
      </c>
      <c r="AJ122" s="10"/>
      <c r="AK122" s="160"/>
      <c r="AL122" s="161"/>
      <c r="AM122" s="162"/>
      <c r="AN122" s="155"/>
      <c r="AO122" s="162"/>
      <c r="AP122" s="162"/>
      <c r="AQ122" s="163"/>
      <c r="AR122" s="164"/>
      <c r="AS122" s="165"/>
      <c r="AT122" s="164"/>
      <c r="AU122" s="165"/>
      <c r="AV122" s="165"/>
      <c r="AW122" s="162"/>
      <c r="AX122" s="160"/>
      <c r="AY122" s="161"/>
      <c r="AZ122" s="161"/>
      <c r="BA122" s="1"/>
      <c r="BB122" s="155"/>
      <c r="BC122" s="158"/>
      <c r="BD122" s="151"/>
      <c r="BE122" s="4"/>
      <c r="BF122" s="197">
        <f t="shared" si="172"/>
        <v>47477</v>
      </c>
      <c r="BG122" s="198">
        <f t="shared" si="211"/>
        <v>47477</v>
      </c>
      <c r="BH122" s="199">
        <f>VLOOKUP(BF122,[1]Plan1!$GF$177:$GH$300,3)</f>
        <v>7275.81</v>
      </c>
    </row>
    <row r="123" spans="1:180" ht="15" customHeight="1" x14ac:dyDescent="0.25">
      <c r="A123" s="105">
        <f t="shared" si="159"/>
        <v>44264</v>
      </c>
      <c r="B123" s="106">
        <f t="shared" si="144"/>
        <v>978.7470857936288</v>
      </c>
      <c r="C123" s="2">
        <f t="shared" si="160"/>
        <v>950.93442304999996</v>
      </c>
      <c r="D123" s="2">
        <f t="shared" si="161"/>
        <v>119.62162840999986</v>
      </c>
      <c r="E123" s="106">
        <f t="shared" si="145"/>
        <v>831.31279464000011</v>
      </c>
      <c r="F123" s="21">
        <f t="shared" si="162"/>
        <v>5574.49</v>
      </c>
      <c r="G123" s="108">
        <f t="shared" si="163"/>
        <v>5622.43</v>
      </c>
      <c r="H123" s="109">
        <f t="shared" si="229"/>
        <v>44222</v>
      </c>
      <c r="I123" s="109">
        <f t="shared" si="214"/>
        <v>44253</v>
      </c>
      <c r="J123" s="110">
        <f t="shared" si="146"/>
        <v>8.5998898553949488E-3</v>
      </c>
      <c r="K123" s="117">
        <f t="shared" si="215"/>
        <v>44280</v>
      </c>
      <c r="L123" s="178">
        <f t="shared" si="233"/>
        <v>28</v>
      </c>
      <c r="M123" s="178">
        <f t="shared" si="232"/>
        <v>12</v>
      </c>
      <c r="N123" s="106">
        <f t="shared" si="147"/>
        <v>1.0036766500000001</v>
      </c>
      <c r="O123" s="111">
        <f t="shared" si="231"/>
        <v>1.00249973</v>
      </c>
      <c r="P123" s="111">
        <f t="shared" si="165"/>
        <v>1.0276283323421231</v>
      </c>
      <c r="Q123" s="106">
        <f t="shared" si="230"/>
        <v>1.03140656</v>
      </c>
      <c r="R123" s="2">
        <v>1</v>
      </c>
      <c r="S123" s="106">
        <f t="shared" si="148"/>
        <v>950.93442304999996</v>
      </c>
      <c r="T123" s="106">
        <f t="shared" si="149"/>
        <v>0</v>
      </c>
      <c r="U123" s="106">
        <f t="shared" si="150"/>
        <v>26.108675163628817</v>
      </c>
      <c r="V123" s="106">
        <f t="shared" si="151"/>
        <v>977.04309821362881</v>
      </c>
      <c r="W123" s="19">
        <f t="shared" si="213"/>
        <v>0</v>
      </c>
      <c r="X123" s="2">
        <f t="shared" si="152"/>
        <v>0</v>
      </c>
      <c r="Y123" s="4">
        <f t="shared" si="153"/>
        <v>0</v>
      </c>
      <c r="Z123" s="106">
        <f t="shared" si="154"/>
        <v>0</v>
      </c>
      <c r="AA123" s="114">
        <f t="shared" si="166"/>
        <v>0.05</v>
      </c>
      <c r="AB123" s="112">
        <f t="shared" si="155"/>
        <v>12</v>
      </c>
      <c r="AC123" s="178">
        <f t="shared" si="216"/>
        <v>28</v>
      </c>
      <c r="AD123" s="11">
        <f t="shared" si="167"/>
        <v>1.001744025</v>
      </c>
      <c r="AE123" s="106">
        <f t="shared" si="156"/>
        <v>1.6584534</v>
      </c>
      <c r="AF123" s="106">
        <f t="shared" si="157"/>
        <v>1.7039875799999999</v>
      </c>
      <c r="AG123" s="106">
        <f t="shared" si="158"/>
        <v>0</v>
      </c>
      <c r="AH123" s="115" t="str">
        <f t="shared" si="168"/>
        <v>J=</v>
      </c>
      <c r="AI123" s="116">
        <f t="shared" si="169"/>
        <v>44280</v>
      </c>
      <c r="AJ123" s="10"/>
      <c r="AK123" s="160"/>
      <c r="AL123" s="161"/>
      <c r="AM123" s="162"/>
      <c r="AN123" s="155"/>
      <c r="AO123" s="162"/>
      <c r="AP123" s="162"/>
      <c r="AQ123" s="163"/>
      <c r="AR123" s="164"/>
      <c r="AS123" s="165"/>
      <c r="AT123" s="164"/>
      <c r="AU123" s="165"/>
      <c r="AV123" s="165"/>
      <c r="AW123" s="162"/>
      <c r="AX123" s="160"/>
      <c r="AY123" s="161"/>
      <c r="AZ123" s="161"/>
      <c r="BA123" s="1"/>
      <c r="BB123" s="155"/>
      <c r="BC123" s="158"/>
      <c r="BD123" s="151"/>
      <c r="BE123" s="1"/>
      <c r="BF123" s="197">
        <f t="shared" si="172"/>
        <v>47508</v>
      </c>
      <c r="BG123" s="198">
        <f t="shared" si="211"/>
        <v>47508</v>
      </c>
      <c r="BH123" s="199">
        <f>VLOOKUP(BF123,[1]Plan1!$GF$177:$GH$300,3)</f>
        <v>7275.81</v>
      </c>
    </row>
    <row r="124" spans="1:180" ht="15" customHeight="1" x14ac:dyDescent="0.25">
      <c r="A124" s="105">
        <f t="shared" si="159"/>
        <v>44265</v>
      </c>
      <c r="B124" s="106">
        <f t="shared" si="144"/>
        <v>979.15196896095392</v>
      </c>
      <c r="C124" s="2">
        <f t="shared" si="160"/>
        <v>950.93442304999996</v>
      </c>
      <c r="D124" s="2">
        <f t="shared" si="161"/>
        <v>119.62162840999986</v>
      </c>
      <c r="E124" s="106">
        <f t="shared" si="145"/>
        <v>831.31279464000011</v>
      </c>
      <c r="F124" s="21">
        <f t="shared" si="162"/>
        <v>5574.49</v>
      </c>
      <c r="G124" s="108">
        <f t="shared" si="163"/>
        <v>5622.43</v>
      </c>
      <c r="H124" s="109">
        <f t="shared" si="229"/>
        <v>44222</v>
      </c>
      <c r="I124" s="109">
        <f t="shared" si="214"/>
        <v>44253</v>
      </c>
      <c r="J124" s="110">
        <f t="shared" si="146"/>
        <v>8.5998898553949488E-3</v>
      </c>
      <c r="K124" s="117">
        <f t="shared" si="215"/>
        <v>44280</v>
      </c>
      <c r="L124" s="178">
        <f t="shared" si="233"/>
        <v>28</v>
      </c>
      <c r="M124" s="178">
        <f t="shared" si="232"/>
        <v>13</v>
      </c>
      <c r="N124" s="106">
        <f t="shared" si="147"/>
        <v>1.00398364</v>
      </c>
      <c r="O124" s="111">
        <f t="shared" si="231"/>
        <v>1.00249973</v>
      </c>
      <c r="P124" s="111">
        <f t="shared" si="165"/>
        <v>1.0276283323421231</v>
      </c>
      <c r="Q124" s="106">
        <f t="shared" si="230"/>
        <v>1.0317220300000001</v>
      </c>
      <c r="R124" s="2">
        <v>1</v>
      </c>
      <c r="S124" s="106">
        <f t="shared" si="148"/>
        <v>950.93442304999996</v>
      </c>
      <c r="T124" s="106">
        <f t="shared" si="149"/>
        <v>0</v>
      </c>
      <c r="U124" s="106">
        <f t="shared" si="150"/>
        <v>26.37092941095398</v>
      </c>
      <c r="V124" s="106">
        <f t="shared" si="151"/>
        <v>977.30535246095394</v>
      </c>
      <c r="W124" s="19">
        <f t="shared" si="213"/>
        <v>0</v>
      </c>
      <c r="X124" s="2">
        <f t="shared" si="152"/>
        <v>0</v>
      </c>
      <c r="Y124" s="4">
        <f t="shared" si="153"/>
        <v>0</v>
      </c>
      <c r="Z124" s="106">
        <f t="shared" si="154"/>
        <v>0</v>
      </c>
      <c r="AA124" s="114">
        <f t="shared" si="166"/>
        <v>0.05</v>
      </c>
      <c r="AB124" s="112">
        <f t="shared" si="155"/>
        <v>13</v>
      </c>
      <c r="AC124" s="178">
        <f t="shared" si="216"/>
        <v>28</v>
      </c>
      <c r="AD124" s="11">
        <f t="shared" si="167"/>
        <v>1.0018894979999999</v>
      </c>
      <c r="AE124" s="106">
        <f t="shared" si="156"/>
        <v>1.7967886900000001</v>
      </c>
      <c r="AF124" s="106">
        <f t="shared" si="157"/>
        <v>1.8466165000000001</v>
      </c>
      <c r="AG124" s="106">
        <f t="shared" si="158"/>
        <v>0</v>
      </c>
      <c r="AH124" s="115" t="str">
        <f t="shared" si="168"/>
        <v>J=</v>
      </c>
      <c r="AI124" s="116">
        <f t="shared" si="169"/>
        <v>44280</v>
      </c>
      <c r="AJ124" s="10"/>
      <c r="AK124" s="160"/>
      <c r="AL124" s="161"/>
      <c r="AM124" s="162"/>
      <c r="AN124" s="155"/>
      <c r="AO124" s="162"/>
      <c r="AP124" s="162"/>
      <c r="AQ124" s="163"/>
      <c r="AR124" s="164"/>
      <c r="AS124" s="165"/>
      <c r="AT124" s="164"/>
      <c r="AU124" s="165"/>
      <c r="AV124" s="165"/>
      <c r="AW124" s="162"/>
      <c r="AX124" s="160"/>
      <c r="AY124" s="161"/>
      <c r="AZ124" s="161"/>
      <c r="BA124" s="1"/>
      <c r="BB124" s="155"/>
      <c r="BC124" s="158"/>
      <c r="BD124" s="151"/>
      <c r="BE124" s="1"/>
      <c r="BF124" s="197">
        <f t="shared" si="172"/>
        <v>47539</v>
      </c>
      <c r="BG124" s="198">
        <f t="shared" si="211"/>
        <v>47539</v>
      </c>
      <c r="BH124" s="199">
        <f>VLOOKUP(BF124,[1]Plan1!$GF$177:$GH$300,3)</f>
        <v>7275.81</v>
      </c>
    </row>
    <row r="125" spans="1:180" ht="15" customHeight="1" x14ac:dyDescent="0.25">
      <c r="A125" s="105">
        <f t="shared" si="159"/>
        <v>44266</v>
      </c>
      <c r="B125" s="106">
        <f t="shared" si="144"/>
        <v>979.55703128955838</v>
      </c>
      <c r="C125" s="2">
        <f t="shared" si="160"/>
        <v>950.93442304999996</v>
      </c>
      <c r="D125" s="2">
        <f t="shared" si="161"/>
        <v>119.62162840999986</v>
      </c>
      <c r="E125" s="106">
        <f t="shared" si="145"/>
        <v>831.31279464000011</v>
      </c>
      <c r="F125" s="21">
        <f t="shared" si="162"/>
        <v>5574.49</v>
      </c>
      <c r="G125" s="108">
        <f t="shared" si="163"/>
        <v>5622.43</v>
      </c>
      <c r="H125" s="109">
        <f t="shared" si="229"/>
        <v>44222</v>
      </c>
      <c r="I125" s="109">
        <f t="shared" si="214"/>
        <v>44253</v>
      </c>
      <c r="J125" s="110">
        <f t="shared" si="146"/>
        <v>8.5998898553949488E-3</v>
      </c>
      <c r="K125" s="117">
        <f t="shared" si="215"/>
        <v>44280</v>
      </c>
      <c r="L125" s="178">
        <f t="shared" si="233"/>
        <v>28</v>
      </c>
      <c r="M125" s="178">
        <f t="shared" si="232"/>
        <v>14</v>
      </c>
      <c r="N125" s="106">
        <f t="shared" si="147"/>
        <v>1.0042907299999999</v>
      </c>
      <c r="O125" s="111">
        <f t="shared" si="231"/>
        <v>1.00249973</v>
      </c>
      <c r="P125" s="111">
        <f t="shared" si="165"/>
        <v>1.0276283323421231</v>
      </c>
      <c r="Q125" s="106">
        <f t="shared" si="230"/>
        <v>1.0320376</v>
      </c>
      <c r="R125" s="2">
        <v>1</v>
      </c>
      <c r="S125" s="106">
        <f t="shared" si="148"/>
        <v>950.93442304999996</v>
      </c>
      <c r="T125" s="106">
        <f t="shared" si="149"/>
        <v>0</v>
      </c>
      <c r="U125" s="106">
        <f t="shared" si="150"/>
        <v>26.633266789558466</v>
      </c>
      <c r="V125" s="106">
        <f t="shared" si="151"/>
        <v>977.5676898395584</v>
      </c>
      <c r="W125" s="19">
        <f t="shared" si="213"/>
        <v>0</v>
      </c>
      <c r="X125" s="2">
        <f t="shared" si="152"/>
        <v>0</v>
      </c>
      <c r="Y125" s="4">
        <f t="shared" si="153"/>
        <v>0</v>
      </c>
      <c r="Z125" s="106">
        <f t="shared" si="154"/>
        <v>0</v>
      </c>
      <c r="AA125" s="114">
        <f t="shared" si="166"/>
        <v>0.05</v>
      </c>
      <c r="AB125" s="112">
        <f t="shared" si="155"/>
        <v>14</v>
      </c>
      <c r="AC125" s="178">
        <f t="shared" si="216"/>
        <v>28</v>
      </c>
      <c r="AD125" s="11">
        <f t="shared" si="167"/>
        <v>1.0020349909999999</v>
      </c>
      <c r="AE125" s="106">
        <f t="shared" si="156"/>
        <v>1.9351429899999999</v>
      </c>
      <c r="AF125" s="106">
        <f t="shared" si="157"/>
        <v>1.98934145</v>
      </c>
      <c r="AG125" s="106">
        <f t="shared" si="158"/>
        <v>0</v>
      </c>
      <c r="AH125" s="115" t="str">
        <f t="shared" si="168"/>
        <v>J=</v>
      </c>
      <c r="AI125" s="116">
        <f t="shared" si="169"/>
        <v>44280</v>
      </c>
      <c r="AJ125" s="10"/>
      <c r="AK125" s="160"/>
      <c r="AL125" s="161"/>
      <c r="AM125" s="162"/>
      <c r="AN125" s="155"/>
      <c r="AO125" s="162"/>
      <c r="AP125" s="162"/>
      <c r="AQ125" s="163"/>
      <c r="AR125" s="164"/>
      <c r="AS125" s="165"/>
      <c r="AT125" s="164"/>
      <c r="AU125" s="165"/>
      <c r="AV125" s="165"/>
      <c r="AW125" s="162"/>
      <c r="AX125" s="160"/>
      <c r="AY125" s="161"/>
      <c r="AZ125" s="161"/>
      <c r="BA125" s="1"/>
      <c r="BB125" s="155"/>
      <c r="BC125" s="158"/>
      <c r="BD125" s="151"/>
      <c r="BE125" s="1"/>
      <c r="BF125" s="197">
        <f t="shared" si="172"/>
        <v>47567</v>
      </c>
      <c r="BG125" s="198">
        <f t="shared" si="211"/>
        <v>47567</v>
      </c>
      <c r="BH125" s="199">
        <f>VLOOKUP(BF125,[1]Plan1!$GF$177:$GH$300,3)</f>
        <v>7275.81</v>
      </c>
    </row>
    <row r="126" spans="1:180" ht="15" customHeight="1" x14ac:dyDescent="0.25">
      <c r="A126" s="105">
        <f t="shared" si="159"/>
        <v>44267</v>
      </c>
      <c r="B126" s="106">
        <f t="shared" si="144"/>
        <v>979.96228310257038</v>
      </c>
      <c r="C126" s="2">
        <f t="shared" si="160"/>
        <v>950.93442304999996</v>
      </c>
      <c r="D126" s="2">
        <f t="shared" si="161"/>
        <v>119.62162840999986</v>
      </c>
      <c r="E126" s="106">
        <f t="shared" si="145"/>
        <v>831.31279464000011</v>
      </c>
      <c r="F126" s="21">
        <f t="shared" si="162"/>
        <v>5574.49</v>
      </c>
      <c r="G126" s="108">
        <f t="shared" si="163"/>
        <v>5622.43</v>
      </c>
      <c r="H126" s="109">
        <f t="shared" si="229"/>
        <v>44222</v>
      </c>
      <c r="I126" s="109">
        <f t="shared" si="214"/>
        <v>44253</v>
      </c>
      <c r="J126" s="110">
        <f t="shared" si="146"/>
        <v>8.5998898553949488E-3</v>
      </c>
      <c r="K126" s="117">
        <f t="shared" si="215"/>
        <v>44280</v>
      </c>
      <c r="L126" s="178">
        <f t="shared" si="233"/>
        <v>28</v>
      </c>
      <c r="M126" s="178">
        <f t="shared" si="232"/>
        <v>15</v>
      </c>
      <c r="N126" s="106">
        <f t="shared" si="147"/>
        <v>1.0045979199999999</v>
      </c>
      <c r="O126" s="111">
        <f t="shared" si="231"/>
        <v>1.00249973</v>
      </c>
      <c r="P126" s="111">
        <f t="shared" si="165"/>
        <v>1.0276283323421231</v>
      </c>
      <c r="Q126" s="106">
        <f t="shared" si="230"/>
        <v>1.0323532799999999</v>
      </c>
      <c r="R126" s="2">
        <v>1</v>
      </c>
      <c r="S126" s="106">
        <f t="shared" si="148"/>
        <v>950.93442304999996</v>
      </c>
      <c r="T126" s="106">
        <f t="shared" si="149"/>
        <v>0</v>
      </c>
      <c r="U126" s="106">
        <f t="shared" si="150"/>
        <v>26.895695612570364</v>
      </c>
      <c r="V126" s="106">
        <f t="shared" si="151"/>
        <v>977.83011866257038</v>
      </c>
      <c r="W126" s="19">
        <f t="shared" si="213"/>
        <v>0</v>
      </c>
      <c r="X126" s="2">
        <f t="shared" si="152"/>
        <v>0</v>
      </c>
      <c r="Y126" s="4">
        <f t="shared" si="153"/>
        <v>0</v>
      </c>
      <c r="Z126" s="106">
        <f t="shared" si="154"/>
        <v>0</v>
      </c>
      <c r="AA126" s="114">
        <f t="shared" si="166"/>
        <v>0.05</v>
      </c>
      <c r="AB126" s="112">
        <f t="shared" si="155"/>
        <v>15</v>
      </c>
      <c r="AC126" s="178">
        <f t="shared" si="216"/>
        <v>28</v>
      </c>
      <c r="AD126" s="11">
        <f t="shared" si="167"/>
        <v>1.002180506</v>
      </c>
      <c r="AE126" s="106">
        <f t="shared" si="156"/>
        <v>2.07351821</v>
      </c>
      <c r="AF126" s="106">
        <f t="shared" si="157"/>
        <v>2.1321644399999999</v>
      </c>
      <c r="AG126" s="106">
        <f t="shared" si="158"/>
        <v>0</v>
      </c>
      <c r="AH126" s="115" t="str">
        <f t="shared" si="168"/>
        <v>J=</v>
      </c>
      <c r="AI126" s="116">
        <f t="shared" si="169"/>
        <v>44280</v>
      </c>
      <c r="AJ126" s="10"/>
      <c r="AK126" s="160"/>
      <c r="AL126" s="161"/>
      <c r="AM126" s="162"/>
      <c r="AN126" s="155"/>
      <c r="AO126" s="162"/>
      <c r="AP126" s="162"/>
      <c r="AQ126" s="163"/>
      <c r="AR126" s="164"/>
      <c r="AS126" s="165"/>
      <c r="AT126" s="164"/>
      <c r="AU126" s="165"/>
      <c r="AV126" s="165"/>
      <c r="AW126" s="162"/>
      <c r="AX126" s="160"/>
      <c r="AY126" s="161"/>
      <c r="AZ126" s="161"/>
      <c r="BA126" s="1"/>
      <c r="BB126" s="155"/>
      <c r="BC126" s="158"/>
      <c r="BD126" s="151"/>
      <c r="BE126" s="1"/>
      <c r="BF126" s="197">
        <f t="shared" si="172"/>
        <v>47598</v>
      </c>
      <c r="BG126" s="198">
        <f t="shared" si="211"/>
        <v>47598</v>
      </c>
      <c r="BH126" s="199">
        <f>VLOOKUP(BF126,[1]Plan1!$GF$177:$GH$300,3)</f>
        <v>7275.81</v>
      </c>
    </row>
    <row r="127" spans="1:180" ht="15" customHeight="1" x14ac:dyDescent="0.25">
      <c r="A127" s="105">
        <f t="shared" si="159"/>
        <v>44268</v>
      </c>
      <c r="B127" s="106">
        <f t="shared" si="144"/>
        <v>980.36770681373389</v>
      </c>
      <c r="C127" s="2">
        <f t="shared" si="160"/>
        <v>950.93442304999996</v>
      </c>
      <c r="D127" s="2">
        <f t="shared" si="161"/>
        <v>119.62162840999986</v>
      </c>
      <c r="E127" s="106">
        <f t="shared" si="145"/>
        <v>831.31279464000011</v>
      </c>
      <c r="F127" s="21">
        <f t="shared" si="162"/>
        <v>5574.49</v>
      </c>
      <c r="G127" s="108">
        <f t="shared" si="163"/>
        <v>5622.43</v>
      </c>
      <c r="H127" s="109">
        <f t="shared" si="229"/>
        <v>44222</v>
      </c>
      <c r="I127" s="109">
        <f t="shared" si="214"/>
        <v>44253</v>
      </c>
      <c r="J127" s="110">
        <f t="shared" si="146"/>
        <v>8.5998898553949488E-3</v>
      </c>
      <c r="K127" s="117">
        <f t="shared" si="215"/>
        <v>44280</v>
      </c>
      <c r="L127" s="178">
        <f t="shared" si="233"/>
        <v>28</v>
      </c>
      <c r="M127" s="178">
        <f t="shared" si="232"/>
        <v>16</v>
      </c>
      <c r="N127" s="106">
        <f t="shared" si="147"/>
        <v>1.0049052000000001</v>
      </c>
      <c r="O127" s="111">
        <f t="shared" si="231"/>
        <v>1.00249973</v>
      </c>
      <c r="P127" s="111">
        <f t="shared" si="165"/>
        <v>1.0276283323421231</v>
      </c>
      <c r="Q127" s="106">
        <f t="shared" si="230"/>
        <v>1.03266905</v>
      </c>
      <c r="R127" s="2">
        <v>1</v>
      </c>
      <c r="S127" s="106">
        <f t="shared" si="148"/>
        <v>950.93442304999996</v>
      </c>
      <c r="T127" s="106">
        <f t="shared" si="149"/>
        <v>0</v>
      </c>
      <c r="U127" s="106">
        <f t="shared" si="150"/>
        <v>27.158199253733876</v>
      </c>
      <c r="V127" s="106">
        <f t="shared" si="151"/>
        <v>978.09262230373383</v>
      </c>
      <c r="W127" s="19">
        <f t="shared" si="213"/>
        <v>0</v>
      </c>
      <c r="X127" s="2">
        <f t="shared" si="152"/>
        <v>0</v>
      </c>
      <c r="Y127" s="4">
        <f t="shared" si="153"/>
        <v>0</v>
      </c>
      <c r="Z127" s="106">
        <f t="shared" si="154"/>
        <v>0</v>
      </c>
      <c r="AA127" s="114">
        <f t="shared" si="166"/>
        <v>0.05</v>
      </c>
      <c r="AB127" s="112">
        <f t="shared" si="155"/>
        <v>16</v>
      </c>
      <c r="AC127" s="178">
        <f t="shared" si="216"/>
        <v>28</v>
      </c>
      <c r="AD127" s="11">
        <f t="shared" si="167"/>
        <v>1.002326042</v>
      </c>
      <c r="AE127" s="106">
        <f t="shared" si="156"/>
        <v>2.2119133999999998</v>
      </c>
      <c r="AF127" s="106">
        <f t="shared" si="157"/>
        <v>2.2750845100000001</v>
      </c>
      <c r="AG127" s="106">
        <f t="shared" si="158"/>
        <v>0</v>
      </c>
      <c r="AH127" s="115" t="str">
        <f t="shared" si="168"/>
        <v>J=</v>
      </c>
      <c r="AI127" s="116">
        <f t="shared" si="169"/>
        <v>44280</v>
      </c>
      <c r="AJ127" s="10"/>
      <c r="AK127" s="160"/>
      <c r="AL127" s="161"/>
      <c r="AM127" s="162"/>
      <c r="AN127" s="155"/>
      <c r="AO127" s="162"/>
      <c r="AP127" s="162"/>
      <c r="AQ127" s="163"/>
      <c r="AR127" s="164"/>
      <c r="AS127" s="165"/>
      <c r="AT127" s="164"/>
      <c r="AU127" s="165"/>
      <c r="AV127" s="165"/>
      <c r="AW127" s="162"/>
      <c r="AX127" s="160"/>
      <c r="AY127" s="161"/>
      <c r="AZ127" s="161"/>
      <c r="BA127" s="1"/>
      <c r="BB127" s="155"/>
      <c r="BC127" s="158"/>
      <c r="BD127" s="151"/>
      <c r="BE127" s="1"/>
      <c r="BF127" s="197">
        <f t="shared" si="172"/>
        <v>47628</v>
      </c>
      <c r="BG127" s="198">
        <f t="shared" si="211"/>
        <v>47628</v>
      </c>
      <c r="BH127" s="199">
        <f>VLOOKUP(BF127,[1]Plan1!$GF$177:$GH$300,3)</f>
        <v>7275.81</v>
      </c>
    </row>
    <row r="128" spans="1:180" ht="15" customHeight="1" x14ac:dyDescent="0.25">
      <c r="A128" s="105">
        <f t="shared" si="159"/>
        <v>44269</v>
      </c>
      <c r="B128" s="106">
        <f t="shared" si="144"/>
        <v>980.77330249304873</v>
      </c>
      <c r="C128" s="2">
        <f t="shared" si="160"/>
        <v>950.93442304999996</v>
      </c>
      <c r="D128" s="2">
        <f t="shared" si="161"/>
        <v>119.62162840999986</v>
      </c>
      <c r="E128" s="106">
        <f t="shared" si="145"/>
        <v>831.31279464000011</v>
      </c>
      <c r="F128" s="21">
        <f t="shared" si="162"/>
        <v>5574.49</v>
      </c>
      <c r="G128" s="108">
        <f t="shared" si="163"/>
        <v>5622.43</v>
      </c>
      <c r="H128" s="109">
        <f t="shared" si="229"/>
        <v>44222</v>
      </c>
      <c r="I128" s="109">
        <f t="shared" si="214"/>
        <v>44253</v>
      </c>
      <c r="J128" s="110">
        <f t="shared" si="146"/>
        <v>8.5998898553949488E-3</v>
      </c>
      <c r="K128" s="117">
        <f t="shared" si="215"/>
        <v>44280</v>
      </c>
      <c r="L128" s="178">
        <f t="shared" si="233"/>
        <v>28</v>
      </c>
      <c r="M128" s="178">
        <f t="shared" si="232"/>
        <v>17</v>
      </c>
      <c r="N128" s="106">
        <f t="shared" si="147"/>
        <v>1.0052125700000001</v>
      </c>
      <c r="O128" s="111">
        <f t="shared" si="231"/>
        <v>1.00249973</v>
      </c>
      <c r="P128" s="111">
        <f t="shared" si="165"/>
        <v>1.0276283323421231</v>
      </c>
      <c r="Q128" s="106">
        <f t="shared" si="230"/>
        <v>1.0329849099999999</v>
      </c>
      <c r="R128" s="2">
        <v>1</v>
      </c>
      <c r="S128" s="106">
        <f t="shared" si="148"/>
        <v>950.93442304999996</v>
      </c>
      <c r="T128" s="106">
        <f t="shared" si="149"/>
        <v>0</v>
      </c>
      <c r="U128" s="106">
        <f t="shared" si="150"/>
        <v>27.420777713048821</v>
      </c>
      <c r="V128" s="106">
        <f t="shared" si="151"/>
        <v>978.35520076304874</v>
      </c>
      <c r="W128" s="19">
        <f t="shared" si="213"/>
        <v>0</v>
      </c>
      <c r="X128" s="2">
        <f t="shared" si="152"/>
        <v>0</v>
      </c>
      <c r="Y128" s="4">
        <f t="shared" si="153"/>
        <v>0</v>
      </c>
      <c r="Z128" s="106">
        <f t="shared" si="154"/>
        <v>0</v>
      </c>
      <c r="AA128" s="114">
        <f t="shared" si="166"/>
        <v>0.05</v>
      </c>
      <c r="AB128" s="112">
        <f t="shared" si="155"/>
        <v>17</v>
      </c>
      <c r="AC128" s="178">
        <f t="shared" si="216"/>
        <v>28</v>
      </c>
      <c r="AD128" s="11">
        <f t="shared" si="167"/>
        <v>1.0024715989999999</v>
      </c>
      <c r="AE128" s="106">
        <f t="shared" si="156"/>
        <v>2.3503285599999999</v>
      </c>
      <c r="AF128" s="106">
        <f t="shared" si="157"/>
        <v>2.4181017300000001</v>
      </c>
      <c r="AG128" s="106">
        <f t="shared" si="158"/>
        <v>0</v>
      </c>
      <c r="AH128" s="115" t="str">
        <f t="shared" si="168"/>
        <v>J=</v>
      </c>
      <c r="AI128" s="116">
        <f t="shared" si="169"/>
        <v>44280</v>
      </c>
      <c r="AJ128" s="10"/>
      <c r="AK128" s="160"/>
      <c r="AL128" s="161"/>
      <c r="AM128" s="162"/>
      <c r="AN128" s="155"/>
      <c r="AO128" s="162"/>
      <c r="AP128" s="162"/>
      <c r="AQ128" s="163"/>
      <c r="AR128" s="164"/>
      <c r="AS128" s="165"/>
      <c r="AT128" s="164"/>
      <c r="AU128" s="165"/>
      <c r="AV128" s="165"/>
      <c r="AW128" s="162"/>
      <c r="AX128" s="160"/>
      <c r="AY128" s="161"/>
      <c r="AZ128" s="161"/>
      <c r="BA128" s="1"/>
      <c r="BB128" s="155"/>
      <c r="BC128" s="158"/>
      <c r="BD128" s="151"/>
      <c r="BE128" s="1"/>
      <c r="BF128" s="197">
        <f t="shared" si="172"/>
        <v>47659</v>
      </c>
      <c r="BG128" s="198">
        <f t="shared" si="211"/>
        <v>47659</v>
      </c>
      <c r="BH128" s="199">
        <f>VLOOKUP(BF128,[1]Plan1!$GF$177:$GH$300,3)</f>
        <v>7275.81</v>
      </c>
    </row>
    <row r="129" spans="1:60" ht="15" customHeight="1" x14ac:dyDescent="0.25">
      <c r="A129" s="105">
        <f t="shared" si="159"/>
        <v>44270</v>
      </c>
      <c r="B129" s="106">
        <f t="shared" si="144"/>
        <v>981.17908782677125</v>
      </c>
      <c r="C129" s="2">
        <f t="shared" si="160"/>
        <v>950.93442304999996</v>
      </c>
      <c r="D129" s="2">
        <f t="shared" si="161"/>
        <v>119.62162840999986</v>
      </c>
      <c r="E129" s="106">
        <f t="shared" si="145"/>
        <v>831.31279464000011</v>
      </c>
      <c r="F129" s="21">
        <f t="shared" si="162"/>
        <v>5574.49</v>
      </c>
      <c r="G129" s="108">
        <f t="shared" si="163"/>
        <v>5622.43</v>
      </c>
      <c r="H129" s="109">
        <f t="shared" si="229"/>
        <v>44222</v>
      </c>
      <c r="I129" s="109">
        <f t="shared" si="214"/>
        <v>44253</v>
      </c>
      <c r="J129" s="110">
        <f t="shared" si="146"/>
        <v>8.5998898553949488E-3</v>
      </c>
      <c r="K129" s="117">
        <f t="shared" si="215"/>
        <v>44280</v>
      </c>
      <c r="L129" s="178">
        <f t="shared" si="233"/>
        <v>28</v>
      </c>
      <c r="M129" s="178">
        <f t="shared" si="232"/>
        <v>18</v>
      </c>
      <c r="N129" s="106">
        <f t="shared" si="147"/>
        <v>1.0055200399999999</v>
      </c>
      <c r="O129" s="111">
        <f t="shared" si="231"/>
        <v>1.00249973</v>
      </c>
      <c r="P129" s="111">
        <f t="shared" si="165"/>
        <v>1.0276283323421231</v>
      </c>
      <c r="Q129" s="106">
        <f t="shared" si="230"/>
        <v>1.0333008800000001</v>
      </c>
      <c r="R129" s="2">
        <v>1</v>
      </c>
      <c r="S129" s="106">
        <f t="shared" si="148"/>
        <v>950.93442304999996</v>
      </c>
      <c r="T129" s="106">
        <f t="shared" si="149"/>
        <v>0</v>
      </c>
      <c r="U129" s="106">
        <f t="shared" si="150"/>
        <v>27.68344761677136</v>
      </c>
      <c r="V129" s="106">
        <f t="shared" si="151"/>
        <v>978.6178706667713</v>
      </c>
      <c r="W129" s="19">
        <f t="shared" si="213"/>
        <v>0</v>
      </c>
      <c r="X129" s="2">
        <f t="shared" si="152"/>
        <v>0</v>
      </c>
      <c r="Y129" s="4">
        <f t="shared" si="153"/>
        <v>0</v>
      </c>
      <c r="Z129" s="106">
        <f t="shared" si="154"/>
        <v>0</v>
      </c>
      <c r="AA129" s="114">
        <f t="shared" si="166"/>
        <v>0.05</v>
      </c>
      <c r="AB129" s="112">
        <f t="shared" si="155"/>
        <v>18</v>
      </c>
      <c r="AC129" s="178">
        <f t="shared" si="216"/>
        <v>28</v>
      </c>
      <c r="AD129" s="11">
        <f t="shared" si="167"/>
        <v>1.0026171779999999</v>
      </c>
      <c r="AE129" s="106">
        <f t="shared" si="156"/>
        <v>2.4887646499999998</v>
      </c>
      <c r="AF129" s="106">
        <f t="shared" si="157"/>
        <v>2.56121716</v>
      </c>
      <c r="AG129" s="106">
        <f t="shared" si="158"/>
        <v>0</v>
      </c>
      <c r="AH129" s="115" t="str">
        <f t="shared" si="168"/>
        <v>J=</v>
      </c>
      <c r="AI129" s="116">
        <f t="shared" si="169"/>
        <v>44280</v>
      </c>
      <c r="AJ129" s="10"/>
      <c r="AK129" s="160"/>
      <c r="AL129" s="161"/>
      <c r="AM129" s="162"/>
      <c r="AN129" s="155"/>
      <c r="AO129" s="162"/>
      <c r="AP129" s="162"/>
      <c r="AQ129" s="163"/>
      <c r="AR129" s="164"/>
      <c r="AS129" s="165"/>
      <c r="AT129" s="164"/>
      <c r="AU129" s="165"/>
      <c r="AV129" s="165"/>
      <c r="AW129" s="162"/>
      <c r="AX129" s="160"/>
      <c r="AY129" s="161"/>
      <c r="AZ129" s="161"/>
      <c r="BA129" s="1"/>
      <c r="BB129" s="155"/>
      <c r="BC129" s="158"/>
      <c r="BD129" s="151"/>
      <c r="BE129" s="1"/>
      <c r="BF129" s="197">
        <f t="shared" si="172"/>
        <v>47689</v>
      </c>
      <c r="BG129" s="198">
        <f t="shared" si="211"/>
        <v>47689</v>
      </c>
      <c r="BH129" s="199">
        <f>VLOOKUP(BF129,[1]Plan1!$GF$177:$GH$300,3)</f>
        <v>7275.81</v>
      </c>
    </row>
    <row r="130" spans="1:60" ht="15" customHeight="1" x14ac:dyDescent="0.25">
      <c r="A130" s="105">
        <f t="shared" si="159"/>
        <v>44271</v>
      </c>
      <c r="B130" s="106">
        <f t="shared" si="144"/>
        <v>981.58503589551719</v>
      </c>
      <c r="C130" s="2">
        <f t="shared" si="160"/>
        <v>950.93442304999996</v>
      </c>
      <c r="D130" s="2">
        <f t="shared" si="161"/>
        <v>119.62162840999986</v>
      </c>
      <c r="E130" s="106">
        <f t="shared" si="145"/>
        <v>831.31279464000011</v>
      </c>
      <c r="F130" s="21">
        <f t="shared" si="162"/>
        <v>5574.49</v>
      </c>
      <c r="G130" s="108">
        <f t="shared" si="163"/>
        <v>5622.43</v>
      </c>
      <c r="H130" s="109">
        <f t="shared" si="229"/>
        <v>44222</v>
      </c>
      <c r="I130" s="109">
        <f t="shared" si="214"/>
        <v>44253</v>
      </c>
      <c r="J130" s="110">
        <f t="shared" si="146"/>
        <v>8.5998898553949488E-3</v>
      </c>
      <c r="K130" s="117">
        <f t="shared" si="215"/>
        <v>44280</v>
      </c>
      <c r="L130" s="178">
        <f t="shared" si="233"/>
        <v>28</v>
      </c>
      <c r="M130" s="178">
        <f t="shared" si="232"/>
        <v>19</v>
      </c>
      <c r="N130" s="106">
        <f t="shared" si="147"/>
        <v>1.0058275999999999</v>
      </c>
      <c r="O130" s="111">
        <f t="shared" si="231"/>
        <v>1.00249973</v>
      </c>
      <c r="P130" s="111">
        <f t="shared" si="165"/>
        <v>1.0276283323421231</v>
      </c>
      <c r="Q130" s="106">
        <f t="shared" si="230"/>
        <v>1.03361693</v>
      </c>
      <c r="R130" s="2">
        <v>1</v>
      </c>
      <c r="S130" s="106">
        <f t="shared" si="148"/>
        <v>950.93442304999996</v>
      </c>
      <c r="T130" s="106">
        <f t="shared" si="149"/>
        <v>0</v>
      </c>
      <c r="U130" s="106">
        <f t="shared" si="150"/>
        <v>27.946184025517251</v>
      </c>
      <c r="V130" s="106">
        <f t="shared" si="151"/>
        <v>978.88060707551722</v>
      </c>
      <c r="W130" s="19">
        <f t="shared" si="213"/>
        <v>0</v>
      </c>
      <c r="X130" s="2">
        <f t="shared" si="152"/>
        <v>0</v>
      </c>
      <c r="Y130" s="4">
        <f t="shared" si="153"/>
        <v>0</v>
      </c>
      <c r="Z130" s="106">
        <f t="shared" si="154"/>
        <v>0</v>
      </c>
      <c r="AA130" s="114">
        <f t="shared" si="166"/>
        <v>0.05</v>
      </c>
      <c r="AB130" s="112">
        <f t="shared" si="155"/>
        <v>19</v>
      </c>
      <c r="AC130" s="178">
        <f t="shared" si="216"/>
        <v>28</v>
      </c>
      <c r="AD130" s="11">
        <f t="shared" si="167"/>
        <v>1.002762777</v>
      </c>
      <c r="AE130" s="106">
        <f t="shared" si="156"/>
        <v>2.6272197500000001</v>
      </c>
      <c r="AF130" s="106">
        <f t="shared" si="157"/>
        <v>2.70442882</v>
      </c>
      <c r="AG130" s="106">
        <f t="shared" si="158"/>
        <v>0</v>
      </c>
      <c r="AH130" s="115" t="str">
        <f t="shared" si="168"/>
        <v>J=</v>
      </c>
      <c r="AI130" s="116">
        <f t="shared" si="169"/>
        <v>44280</v>
      </c>
      <c r="AJ130" s="10"/>
      <c r="AK130" s="160"/>
      <c r="AL130" s="161"/>
      <c r="AM130" s="162"/>
      <c r="AN130" s="155"/>
      <c r="AO130" s="162"/>
      <c r="AP130" s="162"/>
      <c r="AQ130" s="163"/>
      <c r="AR130" s="164"/>
      <c r="AS130" s="165"/>
      <c r="AT130" s="164"/>
      <c r="AU130" s="165"/>
      <c r="AV130" s="165"/>
      <c r="AW130" s="162"/>
      <c r="AX130" s="160"/>
      <c r="AY130" s="161"/>
      <c r="AZ130" s="161"/>
      <c r="BA130" s="1"/>
      <c r="BB130" s="155"/>
      <c r="BC130" s="158"/>
      <c r="BD130" s="151"/>
      <c r="BE130" s="1"/>
      <c r="BF130" s="197">
        <f t="shared" si="172"/>
        <v>47720</v>
      </c>
      <c r="BG130" s="198">
        <f t="shared" si="211"/>
        <v>47720</v>
      </c>
      <c r="BH130" s="199">
        <f>VLOOKUP(BF130,[1]Plan1!$GF$177:$GH$300,3)</f>
        <v>7275.81</v>
      </c>
    </row>
    <row r="131" spans="1:60" ht="15" customHeight="1" x14ac:dyDescent="0.25">
      <c r="A131" s="105">
        <f t="shared" si="159"/>
        <v>44272</v>
      </c>
      <c r="B131" s="106">
        <f t="shared" si="144"/>
        <v>981.99116539554257</v>
      </c>
      <c r="C131" s="2">
        <f t="shared" si="160"/>
        <v>950.93442304999996</v>
      </c>
      <c r="D131" s="2">
        <f t="shared" si="161"/>
        <v>119.62162840999986</v>
      </c>
      <c r="E131" s="106">
        <f t="shared" si="145"/>
        <v>831.31279464000011</v>
      </c>
      <c r="F131" s="21">
        <f t="shared" si="162"/>
        <v>5574.49</v>
      </c>
      <c r="G131" s="108">
        <f t="shared" si="163"/>
        <v>5622.43</v>
      </c>
      <c r="H131" s="109">
        <f t="shared" si="229"/>
        <v>44222</v>
      </c>
      <c r="I131" s="109">
        <f t="shared" si="214"/>
        <v>44253</v>
      </c>
      <c r="J131" s="110">
        <f t="shared" si="146"/>
        <v>8.5998898553949488E-3</v>
      </c>
      <c r="K131" s="117">
        <f t="shared" si="215"/>
        <v>44280</v>
      </c>
      <c r="L131" s="178">
        <f t="shared" si="233"/>
        <v>28</v>
      </c>
      <c r="M131" s="178">
        <f t="shared" si="232"/>
        <v>20</v>
      </c>
      <c r="N131" s="106">
        <f t="shared" si="147"/>
        <v>1.00613525</v>
      </c>
      <c r="O131" s="111">
        <f t="shared" si="231"/>
        <v>1.00249973</v>
      </c>
      <c r="P131" s="111">
        <f t="shared" si="165"/>
        <v>1.0276283323421231</v>
      </c>
      <c r="Q131" s="106">
        <f t="shared" si="230"/>
        <v>1.0339330799999999</v>
      </c>
      <c r="R131" s="2">
        <v>1</v>
      </c>
      <c r="S131" s="106">
        <f t="shared" si="148"/>
        <v>950.93442304999996</v>
      </c>
      <c r="T131" s="106">
        <f t="shared" si="149"/>
        <v>0</v>
      </c>
      <c r="U131" s="106">
        <f t="shared" si="150"/>
        <v>28.209003565542652</v>
      </c>
      <c r="V131" s="106">
        <f t="shared" si="151"/>
        <v>979.14342661554258</v>
      </c>
      <c r="W131" s="19">
        <f t="shared" si="213"/>
        <v>0</v>
      </c>
      <c r="X131" s="2">
        <f t="shared" si="152"/>
        <v>0</v>
      </c>
      <c r="Y131" s="4">
        <f t="shared" si="153"/>
        <v>0</v>
      </c>
      <c r="Z131" s="106">
        <f t="shared" si="154"/>
        <v>0</v>
      </c>
      <c r="AA131" s="114">
        <f t="shared" si="166"/>
        <v>0.05</v>
      </c>
      <c r="AB131" s="112">
        <f t="shared" si="155"/>
        <v>20</v>
      </c>
      <c r="AC131" s="178">
        <f t="shared" si="216"/>
        <v>28</v>
      </c>
      <c r="AD131" s="11">
        <f t="shared" si="167"/>
        <v>1.002908398</v>
      </c>
      <c r="AE131" s="106">
        <f t="shared" si="156"/>
        <v>2.7656957700000002</v>
      </c>
      <c r="AF131" s="106">
        <f t="shared" si="157"/>
        <v>2.8477387799999998</v>
      </c>
      <c r="AG131" s="106">
        <f t="shared" si="158"/>
        <v>0</v>
      </c>
      <c r="AH131" s="115" t="str">
        <f t="shared" si="168"/>
        <v>J=</v>
      </c>
      <c r="AI131" s="116">
        <f t="shared" si="169"/>
        <v>44280</v>
      </c>
      <c r="AJ131" s="10"/>
      <c r="AK131" s="160"/>
      <c r="AL131" s="161"/>
      <c r="AM131" s="162"/>
      <c r="AN131" s="155"/>
      <c r="AO131" s="162"/>
      <c r="AP131" s="162"/>
      <c r="AQ131" s="163"/>
      <c r="AR131" s="164"/>
      <c r="AS131" s="165"/>
      <c r="AT131" s="164"/>
      <c r="AU131" s="165"/>
      <c r="AV131" s="165"/>
      <c r="AW131" s="162"/>
      <c r="AX131" s="160"/>
      <c r="AY131" s="161"/>
      <c r="AZ131" s="161"/>
      <c r="BA131" s="1"/>
      <c r="BB131" s="155"/>
      <c r="BC131" s="158"/>
      <c r="BD131" s="151"/>
      <c r="BE131" s="1"/>
      <c r="BF131" s="197">
        <f t="shared" si="172"/>
        <v>47751</v>
      </c>
      <c r="BG131" s="198">
        <f t="shared" si="211"/>
        <v>47751</v>
      </c>
      <c r="BH131" s="199">
        <f>VLOOKUP(BF131,[1]Plan1!$GF$177:$GH$300,3)</f>
        <v>7275.81</v>
      </c>
    </row>
    <row r="132" spans="1:60" ht="15" customHeight="1" x14ac:dyDescent="0.25">
      <c r="A132" s="105">
        <f t="shared" si="159"/>
        <v>44273</v>
      </c>
      <c r="B132" s="106">
        <f t="shared" si="144"/>
        <v>982.39748274997544</v>
      </c>
      <c r="C132" s="2">
        <f t="shared" si="160"/>
        <v>950.93442304999996</v>
      </c>
      <c r="D132" s="2">
        <f t="shared" si="161"/>
        <v>119.62162840999986</v>
      </c>
      <c r="E132" s="106">
        <f t="shared" si="145"/>
        <v>831.31279464000011</v>
      </c>
      <c r="F132" s="21">
        <f t="shared" si="162"/>
        <v>5574.49</v>
      </c>
      <c r="G132" s="108">
        <f t="shared" si="163"/>
        <v>5622.43</v>
      </c>
      <c r="H132" s="109">
        <f t="shared" si="229"/>
        <v>44222</v>
      </c>
      <c r="I132" s="109">
        <f t="shared" si="214"/>
        <v>44253</v>
      </c>
      <c r="J132" s="110">
        <f t="shared" si="146"/>
        <v>8.5998898553949488E-3</v>
      </c>
      <c r="K132" s="117">
        <f t="shared" si="215"/>
        <v>44280</v>
      </c>
      <c r="L132" s="178">
        <f t="shared" si="233"/>
        <v>28</v>
      </c>
      <c r="M132" s="178">
        <f t="shared" si="232"/>
        <v>21</v>
      </c>
      <c r="N132" s="106">
        <f t="shared" si="147"/>
        <v>1.006443</v>
      </c>
      <c r="O132" s="111">
        <f t="shared" si="231"/>
        <v>1.00249973</v>
      </c>
      <c r="P132" s="111">
        <f t="shared" si="165"/>
        <v>1.0276283323421231</v>
      </c>
      <c r="Q132" s="106">
        <f t="shared" si="230"/>
        <v>1.0342493399999999</v>
      </c>
      <c r="R132" s="2">
        <v>1</v>
      </c>
      <c r="S132" s="106">
        <f t="shared" si="148"/>
        <v>950.93442304999996</v>
      </c>
      <c r="T132" s="106">
        <f t="shared" si="149"/>
        <v>0</v>
      </c>
      <c r="U132" s="106">
        <f t="shared" si="150"/>
        <v>28.471914549975462</v>
      </c>
      <c r="V132" s="106">
        <f t="shared" si="151"/>
        <v>979.40633759997547</v>
      </c>
      <c r="W132" s="19">
        <f t="shared" si="213"/>
        <v>0</v>
      </c>
      <c r="X132" s="2">
        <f t="shared" si="152"/>
        <v>0</v>
      </c>
      <c r="Y132" s="4">
        <f t="shared" si="153"/>
        <v>0</v>
      </c>
      <c r="Z132" s="106">
        <f t="shared" si="154"/>
        <v>0</v>
      </c>
      <c r="AA132" s="114">
        <f t="shared" si="166"/>
        <v>0.05</v>
      </c>
      <c r="AB132" s="112">
        <f t="shared" si="155"/>
        <v>21</v>
      </c>
      <c r="AC132" s="178">
        <f t="shared" si="216"/>
        <v>28</v>
      </c>
      <c r="AD132" s="11">
        <f t="shared" si="167"/>
        <v>1.003054039</v>
      </c>
      <c r="AE132" s="106">
        <f t="shared" si="156"/>
        <v>2.9041908099999998</v>
      </c>
      <c r="AF132" s="106">
        <f t="shared" si="157"/>
        <v>2.9911451499999999</v>
      </c>
      <c r="AG132" s="106">
        <f t="shared" si="158"/>
        <v>0</v>
      </c>
      <c r="AH132" s="115" t="str">
        <f t="shared" si="168"/>
        <v>J=</v>
      </c>
      <c r="AI132" s="116">
        <f t="shared" si="169"/>
        <v>44280</v>
      </c>
      <c r="AJ132" s="10"/>
      <c r="AK132" s="160"/>
      <c r="AL132" s="161"/>
      <c r="AM132" s="162"/>
      <c r="AN132" s="155"/>
      <c r="AO132" s="162"/>
      <c r="AP132" s="162"/>
      <c r="AQ132" s="163"/>
      <c r="AR132" s="164"/>
      <c r="AS132" s="165"/>
      <c r="AT132" s="164"/>
      <c r="AU132" s="165"/>
      <c r="AV132" s="165"/>
      <c r="AW132" s="162"/>
      <c r="AX132" s="160"/>
      <c r="AY132" s="161"/>
      <c r="AZ132" s="161"/>
      <c r="BA132" s="1"/>
      <c r="BB132" s="155"/>
      <c r="BC132" s="158"/>
      <c r="BD132" s="151"/>
      <c r="BE132" s="1"/>
      <c r="BF132" s="197">
        <f t="shared" si="172"/>
        <v>47781</v>
      </c>
      <c r="BG132" s="198">
        <f t="shared" si="211"/>
        <v>47781</v>
      </c>
      <c r="BH132" s="199">
        <f>VLOOKUP(BF132,[1]Plan1!$GF$177:$GH$300,3)</f>
        <v>7275.81</v>
      </c>
    </row>
    <row r="133" spans="1:60" ht="15" customHeight="1" x14ac:dyDescent="0.25">
      <c r="A133" s="105">
        <f t="shared" si="159"/>
        <v>44274</v>
      </c>
      <c r="B133" s="106">
        <f t="shared" si="144"/>
        <v>982.80397329255982</v>
      </c>
      <c r="C133" s="2">
        <f t="shared" si="160"/>
        <v>950.93442304999996</v>
      </c>
      <c r="D133" s="2">
        <f t="shared" si="161"/>
        <v>119.62162840999986</v>
      </c>
      <c r="E133" s="106">
        <f t="shared" si="145"/>
        <v>831.31279464000011</v>
      </c>
      <c r="F133" s="21">
        <f t="shared" si="162"/>
        <v>5574.49</v>
      </c>
      <c r="G133" s="108">
        <f t="shared" si="163"/>
        <v>5622.43</v>
      </c>
      <c r="H133" s="109">
        <f t="shared" si="229"/>
        <v>44222</v>
      </c>
      <c r="I133" s="109">
        <f t="shared" si="214"/>
        <v>44253</v>
      </c>
      <c r="J133" s="110">
        <f t="shared" si="146"/>
        <v>8.5998898553949488E-3</v>
      </c>
      <c r="K133" s="117">
        <f t="shared" si="215"/>
        <v>44280</v>
      </c>
      <c r="L133" s="178">
        <f t="shared" si="233"/>
        <v>28</v>
      </c>
      <c r="M133" s="178">
        <f t="shared" si="232"/>
        <v>22</v>
      </c>
      <c r="N133" s="106">
        <f t="shared" si="147"/>
        <v>1.00675085</v>
      </c>
      <c r="O133" s="111">
        <f t="shared" si="231"/>
        <v>1.00249973</v>
      </c>
      <c r="P133" s="111">
        <f t="shared" si="165"/>
        <v>1.0276283323421231</v>
      </c>
      <c r="Q133" s="106">
        <f t="shared" si="230"/>
        <v>1.03456569</v>
      </c>
      <c r="R133" s="2">
        <v>1</v>
      </c>
      <c r="S133" s="106">
        <f t="shared" si="148"/>
        <v>950.93442304999996</v>
      </c>
      <c r="T133" s="106">
        <f t="shared" si="149"/>
        <v>0</v>
      </c>
      <c r="U133" s="106">
        <f t="shared" si="150"/>
        <v>28.73490035255989</v>
      </c>
      <c r="V133" s="106">
        <f t="shared" si="151"/>
        <v>979.66932340255983</v>
      </c>
      <c r="W133" s="19">
        <f t="shared" si="213"/>
        <v>0</v>
      </c>
      <c r="X133" s="2">
        <f t="shared" si="152"/>
        <v>0</v>
      </c>
      <c r="Y133" s="4">
        <f t="shared" si="153"/>
        <v>0</v>
      </c>
      <c r="Z133" s="106">
        <f t="shared" si="154"/>
        <v>0</v>
      </c>
      <c r="AA133" s="114">
        <f t="shared" si="166"/>
        <v>0.05</v>
      </c>
      <c r="AB133" s="112">
        <f t="shared" si="155"/>
        <v>22</v>
      </c>
      <c r="AC133" s="178">
        <f t="shared" si="216"/>
        <v>28</v>
      </c>
      <c r="AD133" s="11">
        <f t="shared" si="167"/>
        <v>1.0031997020000001</v>
      </c>
      <c r="AE133" s="106">
        <f t="shared" si="156"/>
        <v>3.0427067700000001</v>
      </c>
      <c r="AF133" s="106">
        <f t="shared" si="157"/>
        <v>3.1346498899999999</v>
      </c>
      <c r="AG133" s="106">
        <f t="shared" si="158"/>
        <v>0</v>
      </c>
      <c r="AH133" s="115" t="str">
        <f t="shared" si="168"/>
        <v>J=</v>
      </c>
      <c r="AI133" s="116">
        <f t="shared" si="169"/>
        <v>44280</v>
      </c>
      <c r="AJ133" s="24"/>
      <c r="AK133" s="206"/>
      <c r="AL133" s="207"/>
      <c r="AM133" s="208"/>
      <c r="AN133" s="209"/>
      <c r="AO133" s="208"/>
      <c r="AP133" s="208"/>
      <c r="AQ133" s="210"/>
      <c r="AR133" s="211"/>
      <c r="AS133" s="165"/>
      <c r="AT133" s="164"/>
      <c r="AU133" s="165"/>
      <c r="AV133" s="165"/>
      <c r="AW133" s="208"/>
      <c r="AX133" s="206"/>
      <c r="AY133" s="207"/>
      <c r="AZ133" s="207"/>
      <c r="BA133" s="1"/>
      <c r="BB133" s="155"/>
      <c r="BC133" s="158"/>
      <c r="BD133" s="151"/>
      <c r="BE133" s="1"/>
      <c r="BF133" s="197">
        <f t="shared" si="172"/>
        <v>47812</v>
      </c>
      <c r="BG133" s="198">
        <f t="shared" si="211"/>
        <v>47812</v>
      </c>
      <c r="BH133" s="199">
        <f>VLOOKUP(BF133,[1]Plan1!$GF$177:$GH$300,3)</f>
        <v>7275.81</v>
      </c>
    </row>
    <row r="134" spans="1:60" ht="15" customHeight="1" x14ac:dyDescent="0.25">
      <c r="A134" s="105">
        <f t="shared" si="159"/>
        <v>44275</v>
      </c>
      <c r="B134" s="106">
        <f t="shared" si="144"/>
        <v>983.21063609329576</v>
      </c>
      <c r="C134" s="2">
        <f t="shared" si="160"/>
        <v>950.93442304999996</v>
      </c>
      <c r="D134" s="2">
        <f t="shared" si="161"/>
        <v>119.62162840999986</v>
      </c>
      <c r="E134" s="106">
        <f t="shared" si="145"/>
        <v>831.31279464000011</v>
      </c>
      <c r="F134" s="21">
        <f t="shared" si="162"/>
        <v>5574.49</v>
      </c>
      <c r="G134" s="108">
        <f t="shared" si="163"/>
        <v>5622.43</v>
      </c>
      <c r="H134" s="109">
        <f t="shared" si="229"/>
        <v>44222</v>
      </c>
      <c r="I134" s="109">
        <f t="shared" si="214"/>
        <v>44253</v>
      </c>
      <c r="J134" s="110">
        <f t="shared" si="146"/>
        <v>8.5998898553949488E-3</v>
      </c>
      <c r="K134" s="117">
        <f t="shared" si="215"/>
        <v>44280</v>
      </c>
      <c r="L134" s="178">
        <f t="shared" si="233"/>
        <v>28</v>
      </c>
      <c r="M134" s="178">
        <f t="shared" si="232"/>
        <v>23</v>
      </c>
      <c r="N134" s="106">
        <f t="shared" si="147"/>
        <v>1.0070587799999999</v>
      </c>
      <c r="O134" s="111">
        <f t="shared" si="231"/>
        <v>1.00249973</v>
      </c>
      <c r="P134" s="111">
        <f t="shared" si="165"/>
        <v>1.0276283323421231</v>
      </c>
      <c r="Q134" s="106">
        <f t="shared" si="230"/>
        <v>1.03488213</v>
      </c>
      <c r="R134" s="2">
        <v>1</v>
      </c>
      <c r="S134" s="106">
        <f t="shared" si="148"/>
        <v>950.93442304999996</v>
      </c>
      <c r="T134" s="106">
        <f t="shared" si="149"/>
        <v>0</v>
      </c>
      <c r="U134" s="106">
        <f t="shared" si="150"/>
        <v>28.997960973295751</v>
      </c>
      <c r="V134" s="106">
        <f t="shared" si="151"/>
        <v>979.93238402329575</v>
      </c>
      <c r="W134" s="19">
        <f t="shared" si="213"/>
        <v>0</v>
      </c>
      <c r="X134" s="2">
        <f t="shared" si="152"/>
        <v>0</v>
      </c>
      <c r="Y134" s="4">
        <f t="shared" si="153"/>
        <v>0</v>
      </c>
      <c r="Z134" s="106">
        <f t="shared" si="154"/>
        <v>0</v>
      </c>
      <c r="AA134" s="114">
        <f t="shared" si="166"/>
        <v>0.05</v>
      </c>
      <c r="AB134" s="112">
        <f t="shared" si="155"/>
        <v>23</v>
      </c>
      <c r="AC134" s="178">
        <f t="shared" si="216"/>
        <v>28</v>
      </c>
      <c r="AD134" s="11">
        <f t="shared" si="167"/>
        <v>1.0033453859999999</v>
      </c>
      <c r="AE134" s="106">
        <f t="shared" si="156"/>
        <v>3.1812426999999999</v>
      </c>
      <c r="AF134" s="106">
        <f t="shared" si="157"/>
        <v>3.2782520700000002</v>
      </c>
      <c r="AG134" s="106">
        <f t="shared" si="158"/>
        <v>0</v>
      </c>
      <c r="AH134" s="115" t="str">
        <f t="shared" si="168"/>
        <v>J=</v>
      </c>
      <c r="AI134" s="116">
        <f t="shared" si="169"/>
        <v>44280</v>
      </c>
      <c r="AJ134" s="10"/>
      <c r="AK134" s="160"/>
      <c r="AL134" s="161"/>
      <c r="AM134" s="162"/>
      <c r="AN134" s="155"/>
      <c r="AO134" s="162"/>
      <c r="AP134" s="162"/>
      <c r="AQ134" s="163"/>
      <c r="AR134" s="164"/>
      <c r="AS134" s="165"/>
      <c r="AT134" s="164"/>
      <c r="AU134" s="165"/>
      <c r="AV134" s="165"/>
      <c r="AW134" s="162"/>
      <c r="AX134" s="160"/>
      <c r="AY134" s="161"/>
      <c r="AZ134" s="161"/>
      <c r="BA134" s="18"/>
      <c r="BB134" s="155"/>
      <c r="BC134" s="158"/>
      <c r="BD134" s="151"/>
      <c r="BE134" s="18"/>
      <c r="BF134" s="197">
        <f t="shared" si="172"/>
        <v>47842</v>
      </c>
      <c r="BG134" s="198">
        <f t="shared" si="211"/>
        <v>47842</v>
      </c>
      <c r="BH134" s="199">
        <f>VLOOKUP(BF134,[1]Plan1!$GF$177:$GH$300,3)</f>
        <v>7275.81</v>
      </c>
    </row>
    <row r="135" spans="1:60" ht="15" customHeight="1" x14ac:dyDescent="0.25">
      <c r="A135" s="105">
        <f t="shared" si="159"/>
        <v>44276</v>
      </c>
      <c r="B135" s="106">
        <f t="shared" si="144"/>
        <v>983.61748789843898</v>
      </c>
      <c r="C135" s="2">
        <f t="shared" si="160"/>
        <v>950.93442304999996</v>
      </c>
      <c r="D135" s="2">
        <f t="shared" si="161"/>
        <v>119.62162840999986</v>
      </c>
      <c r="E135" s="106">
        <f t="shared" si="145"/>
        <v>831.31279464000011</v>
      </c>
      <c r="F135" s="21">
        <f t="shared" si="162"/>
        <v>5574.49</v>
      </c>
      <c r="G135" s="108">
        <f t="shared" si="163"/>
        <v>5622.43</v>
      </c>
      <c r="H135" s="109">
        <f t="shared" si="229"/>
        <v>44222</v>
      </c>
      <c r="I135" s="109">
        <f t="shared" si="214"/>
        <v>44253</v>
      </c>
      <c r="J135" s="110">
        <f t="shared" si="146"/>
        <v>8.5998898553949488E-3</v>
      </c>
      <c r="K135" s="117">
        <f t="shared" si="215"/>
        <v>44280</v>
      </c>
      <c r="L135" s="178">
        <f t="shared" si="233"/>
        <v>28</v>
      </c>
      <c r="M135" s="178">
        <f t="shared" si="232"/>
        <v>24</v>
      </c>
      <c r="N135" s="106">
        <f t="shared" si="147"/>
        <v>1.0073668200000001</v>
      </c>
      <c r="O135" s="111">
        <f t="shared" si="231"/>
        <v>1.00249973</v>
      </c>
      <c r="P135" s="111">
        <f t="shared" si="165"/>
        <v>1.0276283323421231</v>
      </c>
      <c r="Q135" s="106">
        <f t="shared" si="230"/>
        <v>1.0351986799999999</v>
      </c>
      <c r="R135" s="2">
        <v>1</v>
      </c>
      <c r="S135" s="106">
        <f t="shared" si="148"/>
        <v>950.93442304999996</v>
      </c>
      <c r="T135" s="106">
        <f t="shared" si="149"/>
        <v>0</v>
      </c>
      <c r="U135" s="106">
        <f t="shared" si="150"/>
        <v>29.261113038439017</v>
      </c>
      <c r="V135" s="106">
        <f t="shared" si="151"/>
        <v>980.19553608843898</v>
      </c>
      <c r="W135" s="19">
        <f t="shared" si="213"/>
        <v>0</v>
      </c>
      <c r="X135" s="2">
        <f t="shared" si="152"/>
        <v>0</v>
      </c>
      <c r="Y135" s="4">
        <f t="shared" si="153"/>
        <v>0</v>
      </c>
      <c r="Z135" s="106">
        <f t="shared" si="154"/>
        <v>0</v>
      </c>
      <c r="AA135" s="114">
        <f t="shared" si="166"/>
        <v>0.05</v>
      </c>
      <c r="AB135" s="112">
        <f t="shared" si="155"/>
        <v>24</v>
      </c>
      <c r="AC135" s="178">
        <f t="shared" si="216"/>
        <v>28</v>
      </c>
      <c r="AD135" s="11">
        <f t="shared" si="167"/>
        <v>1.0034910909999999</v>
      </c>
      <c r="AE135" s="106">
        <f t="shared" si="156"/>
        <v>3.3197985999999999</v>
      </c>
      <c r="AF135" s="106">
        <f t="shared" si="157"/>
        <v>3.4219518099999999</v>
      </c>
      <c r="AG135" s="106">
        <f t="shared" si="158"/>
        <v>0</v>
      </c>
      <c r="AH135" s="115" t="str">
        <f t="shared" si="168"/>
        <v>J=</v>
      </c>
      <c r="AI135" s="116">
        <f t="shared" si="169"/>
        <v>44280</v>
      </c>
      <c r="AJ135" s="10"/>
      <c r="AK135" s="160"/>
      <c r="AL135" s="161"/>
      <c r="AM135" s="162"/>
      <c r="AN135" s="155"/>
      <c r="AO135" s="162"/>
      <c r="AP135" s="162"/>
      <c r="AQ135" s="163"/>
      <c r="AR135" s="164"/>
      <c r="AS135" s="165"/>
      <c r="AT135" s="164"/>
      <c r="AU135" s="165"/>
      <c r="AV135" s="165"/>
      <c r="AW135" s="162"/>
      <c r="AX135" s="160"/>
      <c r="AY135" s="161"/>
      <c r="AZ135" s="161"/>
      <c r="BA135" s="1"/>
      <c r="BB135" s="155"/>
      <c r="BC135" s="158"/>
      <c r="BD135" s="151"/>
      <c r="BE135" s="1"/>
      <c r="BF135" s="197">
        <f t="shared" si="172"/>
        <v>47873</v>
      </c>
      <c r="BG135" s="198">
        <f t="shared" si="211"/>
        <v>47873</v>
      </c>
      <c r="BH135" s="199">
        <f>VLOOKUP(BF135,[1]Plan1!$GF$177:$GH$300,3)</f>
        <v>7275.81</v>
      </c>
    </row>
    <row r="136" spans="1:60" ht="15" customHeight="1" x14ac:dyDescent="0.25">
      <c r="A136" s="105">
        <f t="shared" si="159"/>
        <v>44277</v>
      </c>
      <c r="B136" s="106">
        <f t="shared" si="144"/>
        <v>984.02450469860594</v>
      </c>
      <c r="C136" s="2">
        <f t="shared" si="160"/>
        <v>950.93442304999996</v>
      </c>
      <c r="D136" s="2">
        <f t="shared" si="161"/>
        <v>119.62162840999986</v>
      </c>
      <c r="E136" s="106">
        <f t="shared" si="145"/>
        <v>831.31279464000011</v>
      </c>
      <c r="F136" s="21">
        <f t="shared" si="162"/>
        <v>5574.49</v>
      </c>
      <c r="G136" s="108">
        <f t="shared" si="163"/>
        <v>5622.43</v>
      </c>
      <c r="H136" s="109">
        <f t="shared" si="229"/>
        <v>44222</v>
      </c>
      <c r="I136" s="109">
        <f t="shared" si="214"/>
        <v>44253</v>
      </c>
      <c r="J136" s="110">
        <f t="shared" si="146"/>
        <v>8.5998898553949488E-3</v>
      </c>
      <c r="K136" s="117">
        <f t="shared" si="215"/>
        <v>44280</v>
      </c>
      <c r="L136" s="178">
        <f t="shared" si="233"/>
        <v>28</v>
      </c>
      <c r="M136" s="178">
        <f t="shared" si="232"/>
        <v>25</v>
      </c>
      <c r="N136" s="106">
        <f t="shared" si="147"/>
        <v>1.00767494</v>
      </c>
      <c r="O136" s="111">
        <f t="shared" si="231"/>
        <v>1.00249973</v>
      </c>
      <c r="P136" s="111">
        <f t="shared" si="165"/>
        <v>1.0276283323421231</v>
      </c>
      <c r="Q136" s="106">
        <f t="shared" si="230"/>
        <v>1.0355153100000001</v>
      </c>
      <c r="R136" s="2">
        <v>1</v>
      </c>
      <c r="S136" s="106">
        <f t="shared" si="148"/>
        <v>950.93442304999996</v>
      </c>
      <c r="T136" s="106">
        <f t="shared" si="149"/>
        <v>0</v>
      </c>
      <c r="U136" s="106">
        <f t="shared" si="150"/>
        <v>29.524331608606008</v>
      </c>
      <c r="V136" s="106">
        <f t="shared" si="151"/>
        <v>980.45875465860593</v>
      </c>
      <c r="W136" s="19">
        <f t="shared" si="213"/>
        <v>0</v>
      </c>
      <c r="X136" s="2">
        <f t="shared" si="152"/>
        <v>0</v>
      </c>
      <c r="Y136" s="4">
        <f t="shared" si="153"/>
        <v>0</v>
      </c>
      <c r="Z136" s="106">
        <f t="shared" si="154"/>
        <v>0</v>
      </c>
      <c r="AA136" s="114">
        <f t="shared" si="166"/>
        <v>0.05</v>
      </c>
      <c r="AB136" s="112">
        <f t="shared" si="155"/>
        <v>25</v>
      </c>
      <c r="AC136" s="178">
        <f t="shared" si="216"/>
        <v>28</v>
      </c>
      <c r="AD136" s="11">
        <f t="shared" si="167"/>
        <v>1.0036368179999999</v>
      </c>
      <c r="AE136" s="106">
        <f t="shared" si="156"/>
        <v>3.4583754199999999</v>
      </c>
      <c r="AF136" s="106">
        <f t="shared" si="157"/>
        <v>3.5657500400000002</v>
      </c>
      <c r="AG136" s="106">
        <f t="shared" si="158"/>
        <v>0</v>
      </c>
      <c r="AH136" s="115" t="str">
        <f t="shared" si="168"/>
        <v>J=</v>
      </c>
      <c r="AI136" s="116">
        <f t="shared" si="169"/>
        <v>44280</v>
      </c>
      <c r="AJ136" s="10"/>
      <c r="AK136" s="160"/>
      <c r="AL136" s="161"/>
      <c r="AM136" s="162"/>
      <c r="AN136" s="155"/>
      <c r="AO136" s="162"/>
      <c r="AP136" s="162"/>
      <c r="AQ136" s="163"/>
      <c r="AR136" s="164"/>
      <c r="AS136" s="165"/>
      <c r="AT136" s="164"/>
      <c r="AU136" s="165"/>
      <c r="AV136" s="165"/>
      <c r="AW136" s="162"/>
      <c r="AX136" s="160"/>
      <c r="AY136" s="161"/>
      <c r="AZ136" s="161"/>
      <c r="BA136" s="1"/>
      <c r="BB136" s="155"/>
      <c r="BC136" s="158"/>
      <c r="BD136" s="151"/>
      <c r="BE136" s="1"/>
      <c r="BF136" s="197">
        <f t="shared" si="172"/>
        <v>47904</v>
      </c>
      <c r="BG136" s="198">
        <f t="shared" si="211"/>
        <v>47904</v>
      </c>
      <c r="BH136" s="199">
        <f>VLOOKUP(BF136,[1]Plan1!$GF$177:$GH$300,3)</f>
        <v>7275.81</v>
      </c>
    </row>
    <row r="137" spans="1:60" ht="15" customHeight="1" x14ac:dyDescent="0.25">
      <c r="A137" s="105">
        <f t="shared" si="159"/>
        <v>44278</v>
      </c>
      <c r="B137" s="106">
        <f t="shared" si="144"/>
        <v>984.43170962318015</v>
      </c>
      <c r="C137" s="2">
        <f t="shared" si="160"/>
        <v>950.93442304999996</v>
      </c>
      <c r="D137" s="2">
        <f t="shared" si="161"/>
        <v>119.62162840999986</v>
      </c>
      <c r="E137" s="106">
        <f t="shared" si="145"/>
        <v>831.31279464000011</v>
      </c>
      <c r="F137" s="21">
        <f t="shared" si="162"/>
        <v>5574.49</v>
      </c>
      <c r="G137" s="108">
        <f t="shared" si="163"/>
        <v>5622.43</v>
      </c>
      <c r="H137" s="109">
        <f t="shared" si="229"/>
        <v>44222</v>
      </c>
      <c r="I137" s="109">
        <f t="shared" si="214"/>
        <v>44253</v>
      </c>
      <c r="J137" s="110">
        <f t="shared" si="146"/>
        <v>8.5998898553949488E-3</v>
      </c>
      <c r="K137" s="117">
        <f t="shared" si="215"/>
        <v>44280</v>
      </c>
      <c r="L137" s="178">
        <f t="shared" si="233"/>
        <v>28</v>
      </c>
      <c r="M137" s="178">
        <f t="shared" si="232"/>
        <v>26</v>
      </c>
      <c r="N137" s="106">
        <f t="shared" si="147"/>
        <v>1.00798316</v>
      </c>
      <c r="O137" s="111">
        <f t="shared" si="231"/>
        <v>1.00249973</v>
      </c>
      <c r="P137" s="111">
        <f t="shared" si="165"/>
        <v>1.0276283323421231</v>
      </c>
      <c r="Q137" s="106">
        <f t="shared" si="230"/>
        <v>1.03583205</v>
      </c>
      <c r="R137" s="2">
        <v>1</v>
      </c>
      <c r="S137" s="106">
        <f t="shared" si="148"/>
        <v>950.93442304999996</v>
      </c>
      <c r="T137" s="106">
        <f t="shared" si="149"/>
        <v>0</v>
      </c>
      <c r="U137" s="106">
        <f t="shared" si="150"/>
        <v>29.787641623180221</v>
      </c>
      <c r="V137" s="106">
        <f t="shared" si="151"/>
        <v>980.72206467318017</v>
      </c>
      <c r="W137" s="19">
        <f t="shared" si="213"/>
        <v>0</v>
      </c>
      <c r="X137" s="2">
        <f t="shared" si="152"/>
        <v>0</v>
      </c>
      <c r="Y137" s="4">
        <f t="shared" si="153"/>
        <v>0</v>
      </c>
      <c r="Z137" s="106">
        <f t="shared" si="154"/>
        <v>0</v>
      </c>
      <c r="AA137" s="114">
        <f t="shared" si="166"/>
        <v>0.05</v>
      </c>
      <c r="AB137" s="112">
        <f t="shared" si="155"/>
        <v>26</v>
      </c>
      <c r="AC137" s="178">
        <f t="shared" si="216"/>
        <v>28</v>
      </c>
      <c r="AD137" s="11">
        <f t="shared" si="167"/>
        <v>1.0037825650000001</v>
      </c>
      <c r="AE137" s="106">
        <f t="shared" si="156"/>
        <v>3.5969712600000001</v>
      </c>
      <c r="AF137" s="106">
        <f t="shared" si="157"/>
        <v>3.7096449499999999</v>
      </c>
      <c r="AG137" s="106">
        <f t="shared" si="158"/>
        <v>0</v>
      </c>
      <c r="AH137" s="115" t="str">
        <f t="shared" si="168"/>
        <v>J=</v>
      </c>
      <c r="AI137" s="116">
        <f t="shared" si="169"/>
        <v>44280</v>
      </c>
      <c r="AJ137" s="10"/>
      <c r="AK137" s="160"/>
      <c r="AL137" s="161"/>
      <c r="AM137" s="162"/>
      <c r="AN137" s="155"/>
      <c r="AO137" s="162"/>
      <c r="AP137" s="162"/>
      <c r="AQ137" s="163"/>
      <c r="AR137" s="164"/>
      <c r="AS137" s="165"/>
      <c r="AT137" s="164"/>
      <c r="AU137" s="165"/>
      <c r="AV137" s="165"/>
      <c r="AW137" s="162"/>
      <c r="AX137" s="160"/>
      <c r="AY137" s="161"/>
      <c r="AZ137" s="161"/>
      <c r="BA137" s="1"/>
      <c r="BB137" s="155"/>
      <c r="BC137" s="158"/>
      <c r="BD137" s="151"/>
      <c r="BE137" s="1"/>
      <c r="BF137" s="197">
        <f t="shared" si="172"/>
        <v>47932</v>
      </c>
      <c r="BG137" s="198">
        <f t="shared" si="211"/>
        <v>47932</v>
      </c>
      <c r="BH137" s="199">
        <f>VLOOKUP(BF137,[1]Plan1!$GF$177:$GH$300,3)</f>
        <v>7275.81</v>
      </c>
    </row>
    <row r="138" spans="1:60" ht="15" customHeight="1" x14ac:dyDescent="0.25">
      <c r="A138" s="105">
        <f t="shared" si="159"/>
        <v>44279</v>
      </c>
      <c r="B138" s="106">
        <f t="shared" ref="B138:B201" si="234">(V138+AF138)</f>
        <v>984.83909633903386</v>
      </c>
      <c r="C138" s="2">
        <f t="shared" si="160"/>
        <v>950.93442304999996</v>
      </c>
      <c r="D138" s="2">
        <f t="shared" si="161"/>
        <v>119.62162840999986</v>
      </c>
      <c r="E138" s="106">
        <f t="shared" ref="E138:E201" si="235">(C138-D138)</f>
        <v>831.31279464000011</v>
      </c>
      <c r="F138" s="21">
        <f t="shared" si="162"/>
        <v>5574.49</v>
      </c>
      <c r="G138" s="108">
        <f t="shared" si="163"/>
        <v>5622.43</v>
      </c>
      <c r="H138" s="109">
        <f t="shared" si="229"/>
        <v>44222</v>
      </c>
      <c r="I138" s="109">
        <f t="shared" si="214"/>
        <v>44253</v>
      </c>
      <c r="J138" s="110">
        <f t="shared" ref="J138:J201" si="236">(G138/F138)-1</f>
        <v>8.5998898553949488E-3</v>
      </c>
      <c r="K138" s="117">
        <f t="shared" si="215"/>
        <v>44280</v>
      </c>
      <c r="L138" s="178">
        <f t="shared" si="233"/>
        <v>28</v>
      </c>
      <c r="M138" s="178">
        <f t="shared" si="232"/>
        <v>27</v>
      </c>
      <c r="N138" s="106">
        <f t="shared" ref="N138:N201" si="237">TRUNC((G138/F138)^TRUNC((M138/L138),9),8)</f>
        <v>1.00829148</v>
      </c>
      <c r="O138" s="111">
        <f t="shared" si="231"/>
        <v>1.00249973</v>
      </c>
      <c r="P138" s="111">
        <f t="shared" si="165"/>
        <v>1.0276283323421231</v>
      </c>
      <c r="Q138" s="106">
        <f t="shared" si="230"/>
        <v>1.03614889</v>
      </c>
      <c r="R138" s="2">
        <v>1</v>
      </c>
      <c r="S138" s="106">
        <f t="shared" ref="S138:S201" si="238">TRUNC(C138*R138,8)</f>
        <v>950.93442304999996</v>
      </c>
      <c r="T138" s="106">
        <f t="shared" ref="T138:T201" si="239">(D138*(R138-1))</f>
        <v>0</v>
      </c>
      <c r="U138" s="106">
        <f t="shared" ref="U138:U201" si="240">(E138*(Q138-1))</f>
        <v>30.051034769033944</v>
      </c>
      <c r="V138" s="106">
        <f t="shared" ref="V138:V201" si="241">(C138+T138+U138)</f>
        <v>980.98545781903385</v>
      </c>
      <c r="W138" s="19">
        <f t="shared" si="213"/>
        <v>0</v>
      </c>
      <c r="X138" s="2">
        <f t="shared" ref="X138:X201" si="242">IF(W138&gt;0,VLOOKUP(A138,AL$12:AP$312,5),0)</f>
        <v>0</v>
      </c>
      <c r="Y138" s="4">
        <f t="shared" ref="Y138:Y201" si="243">IF(W138&gt;0,VLOOKUP($A138,$AL$10:$AQ$312,6),0)</f>
        <v>0</v>
      </c>
      <c r="Z138" s="106">
        <f t="shared" ref="Z138:Z201" si="244">IF(Y138&gt;0,TRUNC(Y138*S138,8),0)</f>
        <v>0</v>
      </c>
      <c r="AA138" s="114">
        <f t="shared" si="166"/>
        <v>0.05</v>
      </c>
      <c r="AB138" s="112">
        <f t="shared" ref="AB138:AB201" si="245">M138</f>
        <v>27</v>
      </c>
      <c r="AC138" s="178">
        <f t="shared" si="216"/>
        <v>28</v>
      </c>
      <c r="AD138" s="11">
        <f t="shared" si="167"/>
        <v>1.003928334</v>
      </c>
      <c r="AE138" s="106">
        <f t="shared" ref="AE138:AE201" si="246">TRUNC((S138*(AD138-1)),8)</f>
        <v>3.7355880199999998</v>
      </c>
      <c r="AF138" s="106">
        <f t="shared" ref="AF138:AF201" si="247">TRUNC((V138*(AD138-1)),8)</f>
        <v>3.8536385200000001</v>
      </c>
      <c r="AG138" s="106">
        <f t="shared" ref="AG138:AG201" si="248">IF(Z138&gt;0,Z138+AE138,0)</f>
        <v>0</v>
      </c>
      <c r="AH138" s="115" t="str">
        <f t="shared" si="168"/>
        <v>J=</v>
      </c>
      <c r="AI138" s="116">
        <f t="shared" si="169"/>
        <v>44280</v>
      </c>
      <c r="AJ138" s="10"/>
      <c r="AK138" s="160"/>
      <c r="AL138" s="161"/>
      <c r="AM138" s="162"/>
      <c r="AN138" s="155"/>
      <c r="AO138" s="162"/>
      <c r="AP138" s="162"/>
      <c r="AQ138" s="163"/>
      <c r="AR138" s="164"/>
      <c r="AS138" s="165"/>
      <c r="AT138" s="164"/>
      <c r="AU138" s="165"/>
      <c r="AV138" s="165"/>
      <c r="AW138" s="162"/>
      <c r="AX138" s="160"/>
      <c r="AY138" s="161"/>
      <c r="AZ138" s="161"/>
      <c r="BA138" s="1"/>
      <c r="BB138" s="155"/>
      <c r="BC138" s="158"/>
      <c r="BD138" s="151"/>
      <c r="BE138" s="1"/>
      <c r="BF138" s="197">
        <f t="shared" si="172"/>
        <v>47963</v>
      </c>
      <c r="BG138" s="198">
        <f t="shared" si="211"/>
        <v>47963</v>
      </c>
      <c r="BH138" s="199">
        <f>VLOOKUP(BF138,[1]Plan1!$GF$177:$GH$300,3)</f>
        <v>7275.81</v>
      </c>
    </row>
    <row r="139" spans="1:60" ht="15" customHeight="1" x14ac:dyDescent="0.25">
      <c r="A139" s="105">
        <f t="shared" ref="A139:A202" si="249">(A138+1)</f>
        <v>44280</v>
      </c>
      <c r="B139" s="106">
        <f t="shared" si="234"/>
        <v>985.2466472299111</v>
      </c>
      <c r="C139" s="2">
        <f t="shared" ref="C139:C202" si="250">TRUNC(IF(W138&gt;0,VLOOKUP(A138,$AL$12:$AM$312,2),C138),8)</f>
        <v>950.93442304999996</v>
      </c>
      <c r="D139" s="2">
        <f t="shared" ref="D139:D202" si="251">VLOOKUP(A139,$AR$13:$AV$312,5)</f>
        <v>119.62162840999986</v>
      </c>
      <c r="E139" s="106">
        <f t="shared" si="235"/>
        <v>831.31279464000011</v>
      </c>
      <c r="F139" s="21">
        <f t="shared" ref="F139:F202" si="252">IF(G139=G138,F138,G138)</f>
        <v>5574.49</v>
      </c>
      <c r="G139" s="108">
        <f t="shared" ref="G139:G202" si="253">IF(AND(M139=1,M138&gt;1),VLOOKUP(A138,$BF$13:$BH$98,3),G138)</f>
        <v>5622.43</v>
      </c>
      <c r="H139" s="109">
        <f t="shared" si="229"/>
        <v>44222</v>
      </c>
      <c r="I139" s="109">
        <f t="shared" si="214"/>
        <v>44253</v>
      </c>
      <c r="J139" s="110">
        <f t="shared" si="236"/>
        <v>8.5998898553949488E-3</v>
      </c>
      <c r="K139" s="117">
        <f t="shared" si="215"/>
        <v>44280</v>
      </c>
      <c r="L139" s="178">
        <f t="shared" si="233"/>
        <v>28</v>
      </c>
      <c r="M139" s="178">
        <f t="shared" si="232"/>
        <v>28</v>
      </c>
      <c r="N139" s="106">
        <f t="shared" si="237"/>
        <v>1.00859988</v>
      </c>
      <c r="O139" s="111">
        <f t="shared" si="231"/>
        <v>1.00249973</v>
      </c>
      <c r="P139" s="111">
        <f t="shared" ref="P139:P202" si="254">IF(K139&gt;K138,P138*O139,P138)</f>
        <v>1.0276283323421231</v>
      </c>
      <c r="Q139" s="106">
        <f t="shared" si="230"/>
        <v>1.0364658099999999</v>
      </c>
      <c r="R139" s="2">
        <v>1</v>
      </c>
      <c r="S139" s="106">
        <f t="shared" si="238"/>
        <v>950.93442304999996</v>
      </c>
      <c r="T139" s="106">
        <f t="shared" si="239"/>
        <v>0</v>
      </c>
      <c r="U139" s="106">
        <f t="shared" si="240"/>
        <v>30.314494419911206</v>
      </c>
      <c r="V139" s="106">
        <f t="shared" si="241"/>
        <v>981.24891746991113</v>
      </c>
      <c r="W139" s="19">
        <f t="shared" si="213"/>
        <v>5</v>
      </c>
      <c r="X139" s="2">
        <f t="shared" si="242"/>
        <v>11.901895229999999</v>
      </c>
      <c r="Y139" s="4">
        <f t="shared" si="243"/>
        <v>1.2515999999999999E-2</v>
      </c>
      <c r="Z139" s="106">
        <f t="shared" si="244"/>
        <v>11.901895229999999</v>
      </c>
      <c r="AA139" s="114">
        <f t="shared" ref="AA139:AA202" si="255">(AA138)</f>
        <v>0.05</v>
      </c>
      <c r="AB139" s="112">
        <f t="shared" si="245"/>
        <v>28</v>
      </c>
      <c r="AC139" s="178">
        <f t="shared" si="216"/>
        <v>28</v>
      </c>
      <c r="AD139" s="11">
        <f t="shared" ref="AD139:AD202" si="256">ROUND((1+AA139)^(30/360)^(AB139/AC139),9)</f>
        <v>1.004074124</v>
      </c>
      <c r="AE139" s="106">
        <f t="shared" si="246"/>
        <v>3.8742247500000002</v>
      </c>
      <c r="AF139" s="106">
        <f t="shared" si="247"/>
        <v>3.9977297599999999</v>
      </c>
      <c r="AG139" s="106">
        <f t="shared" si="248"/>
        <v>15.776119979999999</v>
      </c>
      <c r="AH139" s="115" t="str">
        <f t="shared" ref="AH139:AH202" si="257">AH138</f>
        <v>J=</v>
      </c>
      <c r="AI139" s="116">
        <f t="shared" si="169"/>
        <v>44280</v>
      </c>
      <c r="AJ139" s="10"/>
      <c r="AK139" s="160"/>
      <c r="AL139" s="161"/>
      <c r="AM139" s="162"/>
      <c r="AN139" s="155"/>
      <c r="AO139" s="162"/>
      <c r="AP139" s="162"/>
      <c r="AQ139" s="163"/>
      <c r="AR139" s="164"/>
      <c r="AS139" s="165"/>
      <c r="AT139" s="164"/>
      <c r="AU139" s="165"/>
      <c r="AV139" s="165"/>
      <c r="AW139" s="162"/>
      <c r="AX139" s="160"/>
      <c r="AY139" s="161"/>
      <c r="AZ139" s="161"/>
      <c r="BA139" s="1"/>
      <c r="BB139" s="155"/>
      <c r="BC139" s="158"/>
      <c r="BD139" s="151"/>
      <c r="BE139" s="1"/>
      <c r="BF139" s="197">
        <f t="shared" si="172"/>
        <v>47993</v>
      </c>
      <c r="BG139" s="198">
        <f t="shared" si="211"/>
        <v>47993</v>
      </c>
      <c r="BH139" s="199">
        <f>VLOOKUP(BF139,[1]Plan1!$GF$177:$GH$300,3)</f>
        <v>7275.81</v>
      </c>
    </row>
    <row r="140" spans="1:60" ht="15" customHeight="1" x14ac:dyDescent="0.25">
      <c r="A140" s="105">
        <f t="shared" si="249"/>
        <v>44281</v>
      </c>
      <c r="B140" s="106">
        <f t="shared" si="234"/>
        <v>969.73153326549209</v>
      </c>
      <c r="C140" s="2">
        <f t="shared" si="250"/>
        <v>939.03252782000004</v>
      </c>
      <c r="D140" s="2">
        <f t="shared" si="251"/>
        <v>107.71973317999982</v>
      </c>
      <c r="E140" s="106">
        <f t="shared" si="235"/>
        <v>831.31279464000022</v>
      </c>
      <c r="F140" s="21">
        <f t="shared" si="252"/>
        <v>5622.43</v>
      </c>
      <c r="G140" s="108">
        <f t="shared" si="253"/>
        <v>5674.72</v>
      </c>
      <c r="H140" s="109">
        <f t="shared" si="229"/>
        <v>44253</v>
      </c>
      <c r="I140" s="109">
        <f t="shared" si="214"/>
        <v>44281</v>
      </c>
      <c r="J140" s="110">
        <f t="shared" si="236"/>
        <v>9.3002491805145304E-3</v>
      </c>
      <c r="K140" s="117">
        <f t="shared" si="215"/>
        <v>44311</v>
      </c>
      <c r="L140" s="178">
        <f t="shared" si="233"/>
        <v>31</v>
      </c>
      <c r="M140" s="178">
        <f t="shared" si="232"/>
        <v>1</v>
      </c>
      <c r="N140" s="106">
        <f t="shared" si="237"/>
        <v>1.0002986599999999</v>
      </c>
      <c r="O140" s="111">
        <f t="shared" si="231"/>
        <v>1.00859988</v>
      </c>
      <c r="P140" s="111">
        <f t="shared" si="254"/>
        <v>1.0364658126848656</v>
      </c>
      <c r="Q140" s="106">
        <f t="shared" si="230"/>
        <v>1.03677536</v>
      </c>
      <c r="R140" s="2">
        <v>1</v>
      </c>
      <c r="S140" s="106">
        <f t="shared" si="238"/>
        <v>939.03252782000004</v>
      </c>
      <c r="T140" s="106">
        <f t="shared" si="239"/>
        <v>0</v>
      </c>
      <c r="U140" s="106">
        <f t="shared" si="240"/>
        <v>30.571827295492106</v>
      </c>
      <c r="V140" s="106">
        <f t="shared" si="241"/>
        <v>969.60435511549213</v>
      </c>
      <c r="W140" s="19">
        <f t="shared" si="213"/>
        <v>0</v>
      </c>
      <c r="X140" s="2">
        <f t="shared" si="242"/>
        <v>0</v>
      </c>
      <c r="Y140" s="4">
        <f t="shared" si="243"/>
        <v>0</v>
      </c>
      <c r="Z140" s="106">
        <f t="shared" si="244"/>
        <v>0</v>
      </c>
      <c r="AA140" s="114">
        <f t="shared" si="255"/>
        <v>0.05</v>
      </c>
      <c r="AB140" s="112">
        <f t="shared" si="245"/>
        <v>1</v>
      </c>
      <c r="AC140" s="178">
        <f t="shared" si="216"/>
        <v>31</v>
      </c>
      <c r="AD140" s="11">
        <f t="shared" si="256"/>
        <v>1.000131165</v>
      </c>
      <c r="AE140" s="106">
        <f t="shared" si="246"/>
        <v>0.12316820000000001</v>
      </c>
      <c r="AF140" s="106">
        <f t="shared" si="247"/>
        <v>0.12717814999999999</v>
      </c>
      <c r="AG140" s="106">
        <f t="shared" si="248"/>
        <v>0</v>
      </c>
      <c r="AH140" s="115" t="str">
        <f t="shared" si="257"/>
        <v>J=</v>
      </c>
      <c r="AI140" s="116">
        <f t="shared" ref="AI140:AI203" si="258">IF(W139&gt;0,VLOOKUP(A139,$AL$10:$AZ$312,14),AI139)</f>
        <v>44311</v>
      </c>
      <c r="AJ140" s="10"/>
      <c r="AK140" s="160"/>
      <c r="AL140" s="161"/>
      <c r="AM140" s="162"/>
      <c r="AN140" s="155"/>
      <c r="AO140" s="162"/>
      <c r="AP140" s="162"/>
      <c r="AQ140" s="163"/>
      <c r="AR140" s="164"/>
      <c r="AS140" s="165"/>
      <c r="AT140" s="164"/>
      <c r="AU140" s="165"/>
      <c r="AV140" s="165"/>
      <c r="AW140" s="162"/>
      <c r="AX140" s="160"/>
      <c r="AY140" s="161"/>
      <c r="AZ140" s="161"/>
      <c r="BA140" s="1"/>
      <c r="BB140" s="155"/>
      <c r="BC140" s="158"/>
      <c r="BD140" s="151"/>
      <c r="BE140" s="1"/>
      <c r="BF140" s="197">
        <f t="shared" ref="BF140:BF203" si="259">AP448</f>
        <v>48024</v>
      </c>
      <c r="BG140" s="198">
        <f t="shared" si="211"/>
        <v>48024</v>
      </c>
      <c r="BH140" s="199">
        <f>VLOOKUP(BF140,[1]Plan1!$GF$177:$GH$300,3)</f>
        <v>7275.81</v>
      </c>
    </row>
    <row r="141" spans="1:60" ht="15" customHeight="1" x14ac:dyDescent="0.25">
      <c r="A141" s="105">
        <f t="shared" si="249"/>
        <v>44282</v>
      </c>
      <c r="B141" s="106">
        <f t="shared" si="234"/>
        <v>970.11621144235232</v>
      </c>
      <c r="C141" s="2">
        <f t="shared" si="250"/>
        <v>939.03252782000004</v>
      </c>
      <c r="D141" s="2">
        <f t="shared" si="251"/>
        <v>107.71973317999982</v>
      </c>
      <c r="E141" s="106">
        <f t="shared" si="235"/>
        <v>831.31279464000022</v>
      </c>
      <c r="F141" s="21">
        <f t="shared" si="252"/>
        <v>5622.43</v>
      </c>
      <c r="G141" s="108">
        <f t="shared" si="253"/>
        <v>5674.72</v>
      </c>
      <c r="H141" s="109">
        <f t="shared" si="229"/>
        <v>44253</v>
      </c>
      <c r="I141" s="109">
        <f t="shared" si="214"/>
        <v>44281</v>
      </c>
      <c r="J141" s="110">
        <f t="shared" si="236"/>
        <v>9.3002491805145304E-3</v>
      </c>
      <c r="K141" s="117">
        <f t="shared" si="215"/>
        <v>44311</v>
      </c>
      <c r="L141" s="178">
        <f t="shared" si="233"/>
        <v>31</v>
      </c>
      <c r="M141" s="178">
        <f t="shared" si="232"/>
        <v>2</v>
      </c>
      <c r="N141" s="106">
        <f t="shared" si="237"/>
        <v>1.0005974200000001</v>
      </c>
      <c r="O141" s="111">
        <f t="shared" si="231"/>
        <v>1.00859988</v>
      </c>
      <c r="P141" s="111">
        <f t="shared" si="254"/>
        <v>1.0364658126848656</v>
      </c>
      <c r="Q141" s="106">
        <f t="shared" si="230"/>
        <v>1.03708501</v>
      </c>
      <c r="R141" s="2">
        <v>1</v>
      </c>
      <c r="S141" s="106">
        <f t="shared" si="238"/>
        <v>939.03252782000004</v>
      </c>
      <c r="T141" s="106">
        <f t="shared" si="239"/>
        <v>0</v>
      </c>
      <c r="U141" s="106">
        <f t="shared" si="240"/>
        <v>30.829243302352332</v>
      </c>
      <c r="V141" s="106">
        <f t="shared" si="241"/>
        <v>969.86177112235237</v>
      </c>
      <c r="W141" s="19">
        <f t="shared" si="213"/>
        <v>0</v>
      </c>
      <c r="X141" s="2">
        <f t="shared" si="242"/>
        <v>0</v>
      </c>
      <c r="Y141" s="4">
        <f t="shared" si="243"/>
        <v>0</v>
      </c>
      <c r="Z141" s="106">
        <f t="shared" si="244"/>
        <v>0</v>
      </c>
      <c r="AA141" s="114">
        <f t="shared" si="255"/>
        <v>0.05</v>
      </c>
      <c r="AB141" s="112">
        <f t="shared" si="245"/>
        <v>2</v>
      </c>
      <c r="AC141" s="178">
        <f t="shared" si="216"/>
        <v>31</v>
      </c>
      <c r="AD141" s="11">
        <f t="shared" si="256"/>
        <v>1.0002623470000001</v>
      </c>
      <c r="AE141" s="106">
        <f t="shared" si="246"/>
        <v>0.24635235999999999</v>
      </c>
      <c r="AF141" s="106">
        <f t="shared" si="247"/>
        <v>0.25444032</v>
      </c>
      <c r="AG141" s="106">
        <f t="shared" si="248"/>
        <v>0</v>
      </c>
      <c r="AH141" s="115" t="str">
        <f t="shared" si="257"/>
        <v>J=</v>
      </c>
      <c r="AI141" s="116">
        <f t="shared" si="258"/>
        <v>44311</v>
      </c>
      <c r="AJ141" s="10"/>
      <c r="AK141" s="160"/>
      <c r="AL141" s="161"/>
      <c r="AM141" s="162"/>
      <c r="AN141" s="155"/>
      <c r="AO141" s="162"/>
      <c r="AP141" s="162"/>
      <c r="AQ141" s="163"/>
      <c r="AR141" s="164"/>
      <c r="AS141" s="165"/>
      <c r="AT141" s="164"/>
      <c r="AU141" s="165"/>
      <c r="AV141" s="165"/>
      <c r="AW141" s="162"/>
      <c r="AX141" s="160"/>
      <c r="AY141" s="161"/>
      <c r="AZ141" s="161"/>
      <c r="BA141" s="1"/>
      <c r="BB141" s="155"/>
      <c r="BC141" s="158"/>
      <c r="BD141" s="151"/>
      <c r="BE141" s="1"/>
      <c r="BF141" s="197">
        <f t="shared" si="259"/>
        <v>48054</v>
      </c>
      <c r="BG141" s="198">
        <f t="shared" si="211"/>
        <v>48054</v>
      </c>
      <c r="BH141" s="199">
        <f>VLOOKUP(BF141,[1]Plan1!$GF$177:$GH$300,3)</f>
        <v>7275.81</v>
      </c>
    </row>
    <row r="142" spans="1:60" ht="15" customHeight="1" x14ac:dyDescent="0.25">
      <c r="A142" s="105">
        <f t="shared" si="249"/>
        <v>44283</v>
      </c>
      <c r="B142" s="106">
        <f t="shared" si="234"/>
        <v>970.5010484973642</v>
      </c>
      <c r="C142" s="2">
        <f t="shared" si="250"/>
        <v>939.03252782000004</v>
      </c>
      <c r="D142" s="2">
        <f t="shared" si="251"/>
        <v>107.71973317999982</v>
      </c>
      <c r="E142" s="106">
        <f t="shared" si="235"/>
        <v>831.31279464000022</v>
      </c>
      <c r="F142" s="21">
        <f t="shared" si="252"/>
        <v>5622.43</v>
      </c>
      <c r="G142" s="108">
        <f t="shared" si="253"/>
        <v>5674.72</v>
      </c>
      <c r="H142" s="109">
        <f t="shared" si="229"/>
        <v>44253</v>
      </c>
      <c r="I142" s="109">
        <f t="shared" si="214"/>
        <v>44281</v>
      </c>
      <c r="J142" s="110">
        <f t="shared" si="236"/>
        <v>9.3002491805145304E-3</v>
      </c>
      <c r="K142" s="117">
        <f t="shared" si="215"/>
        <v>44311</v>
      </c>
      <c r="L142" s="178">
        <f t="shared" si="233"/>
        <v>31</v>
      </c>
      <c r="M142" s="178">
        <f t="shared" si="232"/>
        <v>3</v>
      </c>
      <c r="N142" s="106">
        <f t="shared" si="237"/>
        <v>1.00089626</v>
      </c>
      <c r="O142" s="111">
        <f t="shared" si="231"/>
        <v>1.00859988</v>
      </c>
      <c r="P142" s="111">
        <f t="shared" si="254"/>
        <v>1.0364658126848656</v>
      </c>
      <c r="Q142" s="106">
        <f t="shared" si="230"/>
        <v>1.03739475</v>
      </c>
      <c r="R142" s="2">
        <v>1</v>
      </c>
      <c r="S142" s="106">
        <f t="shared" si="238"/>
        <v>939.03252782000004</v>
      </c>
      <c r="T142" s="106">
        <f t="shared" si="239"/>
        <v>0</v>
      </c>
      <c r="U142" s="106">
        <f t="shared" si="240"/>
        <v>31.086734127364174</v>
      </c>
      <c r="V142" s="106">
        <f t="shared" si="241"/>
        <v>970.11926194736418</v>
      </c>
      <c r="W142" s="19">
        <f t="shared" si="213"/>
        <v>0</v>
      </c>
      <c r="X142" s="2">
        <f t="shared" si="242"/>
        <v>0</v>
      </c>
      <c r="Y142" s="4">
        <f t="shared" si="243"/>
        <v>0</v>
      </c>
      <c r="Z142" s="106">
        <f t="shared" si="244"/>
        <v>0</v>
      </c>
      <c r="AA142" s="114">
        <f t="shared" si="255"/>
        <v>0.05</v>
      </c>
      <c r="AB142" s="112">
        <f t="shared" si="245"/>
        <v>3</v>
      </c>
      <c r="AC142" s="178">
        <f t="shared" si="216"/>
        <v>31</v>
      </c>
      <c r="AD142" s="11">
        <f t="shared" si="256"/>
        <v>1.000393546</v>
      </c>
      <c r="AE142" s="106">
        <f t="shared" si="246"/>
        <v>0.36955249000000001</v>
      </c>
      <c r="AF142" s="106">
        <f t="shared" si="247"/>
        <v>0.38178655</v>
      </c>
      <c r="AG142" s="106">
        <f t="shared" si="248"/>
        <v>0</v>
      </c>
      <c r="AH142" s="115" t="str">
        <f t="shared" si="257"/>
        <v>J=</v>
      </c>
      <c r="AI142" s="116">
        <f t="shared" si="258"/>
        <v>44311</v>
      </c>
      <c r="AJ142" s="10"/>
      <c r="AK142" s="160"/>
      <c r="AL142" s="161"/>
      <c r="AM142" s="162"/>
      <c r="AN142" s="155"/>
      <c r="AO142" s="162"/>
      <c r="AP142" s="162"/>
      <c r="AQ142" s="163"/>
      <c r="AR142" s="164"/>
      <c r="AS142" s="165"/>
      <c r="AT142" s="164"/>
      <c r="AU142" s="165"/>
      <c r="AV142" s="165"/>
      <c r="AW142" s="162"/>
      <c r="AX142" s="160"/>
      <c r="AY142" s="161"/>
      <c r="AZ142" s="161"/>
      <c r="BA142" s="1"/>
      <c r="BB142" s="155"/>
      <c r="BC142" s="158"/>
      <c r="BD142" s="151"/>
      <c r="BE142" s="1"/>
      <c r="BF142" s="197">
        <f t="shared" si="259"/>
        <v>48085</v>
      </c>
      <c r="BG142" s="198">
        <f t="shared" ref="BG142:BG205" si="260">EDATE(BF142,0)</f>
        <v>48085</v>
      </c>
      <c r="BH142" s="199">
        <f>VLOOKUP(BF142,[1]Plan1!$GF$177:$GH$300,3)</f>
        <v>7275.81</v>
      </c>
    </row>
    <row r="143" spans="1:60" ht="15" customHeight="1" x14ac:dyDescent="0.25">
      <c r="A143" s="105">
        <f t="shared" si="249"/>
        <v>44284</v>
      </c>
      <c r="B143" s="106">
        <f t="shared" si="234"/>
        <v>970.88604544052748</v>
      </c>
      <c r="C143" s="2">
        <f t="shared" si="250"/>
        <v>939.03252782000004</v>
      </c>
      <c r="D143" s="2">
        <f t="shared" si="251"/>
        <v>107.71973317999982</v>
      </c>
      <c r="E143" s="106">
        <f t="shared" si="235"/>
        <v>831.31279464000022</v>
      </c>
      <c r="F143" s="21">
        <f t="shared" si="252"/>
        <v>5622.43</v>
      </c>
      <c r="G143" s="108">
        <f t="shared" si="253"/>
        <v>5674.72</v>
      </c>
      <c r="H143" s="109">
        <f t="shared" si="229"/>
        <v>44253</v>
      </c>
      <c r="I143" s="109">
        <f t="shared" si="214"/>
        <v>44281</v>
      </c>
      <c r="J143" s="110">
        <f t="shared" si="236"/>
        <v>9.3002491805145304E-3</v>
      </c>
      <c r="K143" s="117">
        <f t="shared" si="215"/>
        <v>44311</v>
      </c>
      <c r="L143" s="178">
        <f t="shared" si="233"/>
        <v>31</v>
      </c>
      <c r="M143" s="178">
        <f t="shared" si="232"/>
        <v>4</v>
      </c>
      <c r="N143" s="106">
        <f t="shared" si="237"/>
        <v>1.00119519</v>
      </c>
      <c r="O143" s="111">
        <f t="shared" si="231"/>
        <v>1.00859988</v>
      </c>
      <c r="P143" s="111">
        <f t="shared" si="254"/>
        <v>1.0364658126848656</v>
      </c>
      <c r="Q143" s="106">
        <f t="shared" si="230"/>
        <v>1.03770458</v>
      </c>
      <c r="R143" s="2">
        <v>1</v>
      </c>
      <c r="S143" s="106">
        <f t="shared" si="238"/>
        <v>939.03252782000004</v>
      </c>
      <c r="T143" s="106">
        <f t="shared" si="239"/>
        <v>0</v>
      </c>
      <c r="U143" s="106">
        <f t="shared" si="240"/>
        <v>31.344299770527449</v>
      </c>
      <c r="V143" s="106">
        <f t="shared" si="241"/>
        <v>970.37682759052745</v>
      </c>
      <c r="W143" s="19">
        <f t="shared" si="213"/>
        <v>0</v>
      </c>
      <c r="X143" s="2">
        <f t="shared" si="242"/>
        <v>0</v>
      </c>
      <c r="Y143" s="4">
        <f t="shared" si="243"/>
        <v>0</v>
      </c>
      <c r="Z143" s="106">
        <f t="shared" si="244"/>
        <v>0</v>
      </c>
      <c r="AA143" s="114">
        <f t="shared" si="255"/>
        <v>0.05</v>
      </c>
      <c r="AB143" s="112">
        <f t="shared" si="245"/>
        <v>4</v>
      </c>
      <c r="AC143" s="178">
        <f t="shared" si="216"/>
        <v>31</v>
      </c>
      <c r="AD143" s="11">
        <f t="shared" si="256"/>
        <v>1.000524763</v>
      </c>
      <c r="AE143" s="106">
        <f t="shared" si="246"/>
        <v>0.49276952000000002</v>
      </c>
      <c r="AF143" s="106">
        <f t="shared" si="247"/>
        <v>0.50921784999999997</v>
      </c>
      <c r="AG143" s="106">
        <f t="shared" si="248"/>
        <v>0</v>
      </c>
      <c r="AH143" s="115" t="str">
        <f t="shared" si="257"/>
        <v>J=</v>
      </c>
      <c r="AI143" s="116">
        <f t="shared" si="258"/>
        <v>44311</v>
      </c>
      <c r="AJ143" s="10"/>
      <c r="AK143" s="160"/>
      <c r="AL143" s="161"/>
      <c r="AM143" s="162"/>
      <c r="AN143" s="155"/>
      <c r="AO143" s="162"/>
      <c r="AP143" s="162"/>
      <c r="AQ143" s="163"/>
      <c r="AR143" s="164"/>
      <c r="AS143" s="165"/>
      <c r="AT143" s="164"/>
      <c r="AU143" s="165"/>
      <c r="AV143" s="165"/>
      <c r="AW143" s="162"/>
      <c r="AX143" s="160"/>
      <c r="AY143" s="161"/>
      <c r="AZ143" s="161"/>
      <c r="BA143" s="1"/>
      <c r="BB143" s="155"/>
      <c r="BC143" s="158"/>
      <c r="BD143" s="151"/>
      <c r="BE143" s="1"/>
      <c r="BF143" s="197">
        <f t="shared" si="259"/>
        <v>48116</v>
      </c>
      <c r="BG143" s="198">
        <f t="shared" si="260"/>
        <v>48116</v>
      </c>
      <c r="BH143" s="199">
        <f>VLOOKUP(BF143,[1]Plan1!$GF$177:$GH$300,3)</f>
        <v>7275.81</v>
      </c>
    </row>
    <row r="144" spans="1:60" ht="15" customHeight="1" x14ac:dyDescent="0.25">
      <c r="A144" s="105">
        <f t="shared" si="249"/>
        <v>44285</v>
      </c>
      <c r="B144" s="106">
        <f t="shared" si="234"/>
        <v>971.2712179880981</v>
      </c>
      <c r="C144" s="2">
        <f t="shared" si="250"/>
        <v>939.03252782000004</v>
      </c>
      <c r="D144" s="2">
        <f t="shared" si="251"/>
        <v>107.71973317999982</v>
      </c>
      <c r="E144" s="106">
        <f t="shared" si="235"/>
        <v>831.31279464000022</v>
      </c>
      <c r="F144" s="21">
        <f t="shared" si="252"/>
        <v>5622.43</v>
      </c>
      <c r="G144" s="108">
        <f t="shared" si="253"/>
        <v>5674.72</v>
      </c>
      <c r="H144" s="109">
        <f t="shared" si="229"/>
        <v>44253</v>
      </c>
      <c r="I144" s="109">
        <f t="shared" si="214"/>
        <v>44281</v>
      </c>
      <c r="J144" s="110">
        <f t="shared" si="236"/>
        <v>9.3002491805145304E-3</v>
      </c>
      <c r="K144" s="117">
        <f t="shared" si="215"/>
        <v>44311</v>
      </c>
      <c r="L144" s="178">
        <f t="shared" si="233"/>
        <v>31</v>
      </c>
      <c r="M144" s="178">
        <f t="shared" si="232"/>
        <v>5</v>
      </c>
      <c r="N144" s="106">
        <f t="shared" si="237"/>
        <v>1.0014942200000001</v>
      </c>
      <c r="O144" s="111">
        <f t="shared" si="231"/>
        <v>1.00859988</v>
      </c>
      <c r="P144" s="111">
        <f t="shared" si="254"/>
        <v>1.0364658126848656</v>
      </c>
      <c r="Q144" s="106">
        <f t="shared" si="230"/>
        <v>1.0380145199999999</v>
      </c>
      <c r="R144" s="2">
        <v>1</v>
      </c>
      <c r="S144" s="106">
        <f t="shared" si="238"/>
        <v>939.03252782000004</v>
      </c>
      <c r="T144" s="106">
        <f t="shared" si="239"/>
        <v>0</v>
      </c>
      <c r="U144" s="106">
        <f t="shared" si="240"/>
        <v>31.601956858098131</v>
      </c>
      <c r="V144" s="106">
        <f t="shared" si="241"/>
        <v>970.63448467809815</v>
      </c>
      <c r="W144" s="19">
        <f t="shared" si="213"/>
        <v>0</v>
      </c>
      <c r="X144" s="2">
        <f t="shared" si="242"/>
        <v>0</v>
      </c>
      <c r="Y144" s="4">
        <f t="shared" si="243"/>
        <v>0</v>
      </c>
      <c r="Z144" s="106">
        <f t="shared" si="244"/>
        <v>0</v>
      </c>
      <c r="AA144" s="114">
        <f t="shared" si="255"/>
        <v>0.05</v>
      </c>
      <c r="AB144" s="112">
        <f t="shared" si="245"/>
        <v>5</v>
      </c>
      <c r="AC144" s="178">
        <f t="shared" si="216"/>
        <v>31</v>
      </c>
      <c r="AD144" s="11">
        <f t="shared" si="256"/>
        <v>1.000655997</v>
      </c>
      <c r="AE144" s="106">
        <f t="shared" si="246"/>
        <v>0.61600252</v>
      </c>
      <c r="AF144" s="106">
        <f t="shared" si="247"/>
        <v>0.63673331</v>
      </c>
      <c r="AG144" s="106">
        <f t="shared" si="248"/>
        <v>0</v>
      </c>
      <c r="AH144" s="115" t="str">
        <f t="shared" si="257"/>
        <v>J=</v>
      </c>
      <c r="AI144" s="116">
        <f t="shared" si="258"/>
        <v>44311</v>
      </c>
      <c r="AJ144" s="10"/>
      <c r="AK144" s="160"/>
      <c r="AL144" s="161"/>
      <c r="AM144" s="162"/>
      <c r="AN144" s="155"/>
      <c r="AO144" s="162"/>
      <c r="AP144" s="162"/>
      <c r="AQ144" s="163"/>
      <c r="AR144" s="164"/>
      <c r="AS144" s="165"/>
      <c r="AT144" s="164"/>
      <c r="AU144" s="165"/>
      <c r="AV144" s="165"/>
      <c r="AW144" s="162"/>
      <c r="AX144" s="160"/>
      <c r="AY144" s="161"/>
      <c r="AZ144" s="161"/>
      <c r="BA144" s="1"/>
      <c r="BB144" s="155"/>
      <c r="BC144" s="158"/>
      <c r="BD144" s="151"/>
      <c r="BE144" s="1"/>
      <c r="BF144" s="197">
        <f t="shared" si="259"/>
        <v>48146</v>
      </c>
      <c r="BG144" s="198">
        <f t="shared" si="260"/>
        <v>48146</v>
      </c>
      <c r="BH144" s="199">
        <f>VLOOKUP(BF144,[1]Plan1!$GF$177:$GH$300,3)</f>
        <v>7275.81</v>
      </c>
    </row>
    <row r="145" spans="1:180" ht="15" customHeight="1" x14ac:dyDescent="0.25">
      <c r="A145" s="105">
        <f t="shared" si="249"/>
        <v>44286</v>
      </c>
      <c r="B145" s="106">
        <f t="shared" si="234"/>
        <v>971.65653289756449</v>
      </c>
      <c r="C145" s="2">
        <f t="shared" si="250"/>
        <v>939.03252782000004</v>
      </c>
      <c r="D145" s="2">
        <f t="shared" si="251"/>
        <v>107.71973317999982</v>
      </c>
      <c r="E145" s="106">
        <f t="shared" si="235"/>
        <v>831.31279464000022</v>
      </c>
      <c r="F145" s="21">
        <f t="shared" si="252"/>
        <v>5622.43</v>
      </c>
      <c r="G145" s="108">
        <f t="shared" si="253"/>
        <v>5674.72</v>
      </c>
      <c r="H145" s="109">
        <f t="shared" si="229"/>
        <v>44253</v>
      </c>
      <c r="I145" s="109">
        <f t="shared" si="214"/>
        <v>44281</v>
      </c>
      <c r="J145" s="110">
        <f t="shared" si="236"/>
        <v>9.3002491805145304E-3</v>
      </c>
      <c r="K145" s="117">
        <f t="shared" si="215"/>
        <v>44311</v>
      </c>
      <c r="L145" s="178">
        <f t="shared" si="233"/>
        <v>31</v>
      </c>
      <c r="M145" s="178">
        <f t="shared" si="232"/>
        <v>6</v>
      </c>
      <c r="N145" s="106">
        <f t="shared" si="237"/>
        <v>1.0017933299999999</v>
      </c>
      <c r="O145" s="111">
        <f t="shared" si="231"/>
        <v>1.00859988</v>
      </c>
      <c r="P145" s="111">
        <f t="shared" si="254"/>
        <v>1.0364658126848656</v>
      </c>
      <c r="Q145" s="106">
        <f t="shared" si="230"/>
        <v>1.0383245299999999</v>
      </c>
      <c r="R145" s="2">
        <v>1</v>
      </c>
      <c r="S145" s="106">
        <f t="shared" si="238"/>
        <v>939.03252782000004</v>
      </c>
      <c r="T145" s="106">
        <f t="shared" si="239"/>
        <v>0</v>
      </c>
      <c r="U145" s="106">
        <f t="shared" si="240"/>
        <v>31.859672137564456</v>
      </c>
      <c r="V145" s="106">
        <f t="shared" si="241"/>
        <v>970.89219995756446</v>
      </c>
      <c r="W145" s="19">
        <f t="shared" si="213"/>
        <v>0</v>
      </c>
      <c r="X145" s="2">
        <f t="shared" si="242"/>
        <v>0</v>
      </c>
      <c r="Y145" s="4">
        <f t="shared" si="243"/>
        <v>0</v>
      </c>
      <c r="Z145" s="106">
        <f t="shared" si="244"/>
        <v>0</v>
      </c>
      <c r="AA145" s="114">
        <f t="shared" si="255"/>
        <v>0.05</v>
      </c>
      <c r="AB145" s="112">
        <f t="shared" si="245"/>
        <v>6</v>
      </c>
      <c r="AC145" s="178">
        <f t="shared" si="216"/>
        <v>31</v>
      </c>
      <c r="AD145" s="11">
        <f t="shared" si="256"/>
        <v>1.000787248</v>
      </c>
      <c r="AE145" s="106">
        <f t="shared" si="246"/>
        <v>0.73925147000000002</v>
      </c>
      <c r="AF145" s="106">
        <f t="shared" si="247"/>
        <v>0.76433293999999996</v>
      </c>
      <c r="AG145" s="106">
        <f t="shared" si="248"/>
        <v>0</v>
      </c>
      <c r="AH145" s="115" t="str">
        <f t="shared" si="257"/>
        <v>J=</v>
      </c>
      <c r="AI145" s="116">
        <f t="shared" si="258"/>
        <v>44311</v>
      </c>
      <c r="AJ145" s="10"/>
      <c r="AK145" s="206"/>
      <c r="AL145" s="207"/>
      <c r="AM145" s="208"/>
      <c r="AN145" s="209"/>
      <c r="AO145" s="208"/>
      <c r="AP145" s="208"/>
      <c r="AQ145" s="210"/>
      <c r="AR145" s="211"/>
      <c r="AS145" s="165"/>
      <c r="AT145" s="164"/>
      <c r="AU145" s="165"/>
      <c r="AV145" s="165"/>
      <c r="AW145" s="208"/>
      <c r="AX145" s="206"/>
      <c r="AY145" s="207"/>
      <c r="AZ145" s="207"/>
      <c r="BA145" s="1"/>
      <c r="BB145" s="155"/>
      <c r="BC145" s="158"/>
      <c r="BD145" s="151"/>
      <c r="BE145" s="1"/>
      <c r="BF145" s="197">
        <f t="shared" si="259"/>
        <v>48177</v>
      </c>
      <c r="BG145" s="198">
        <f t="shared" si="260"/>
        <v>48177</v>
      </c>
      <c r="BH145" s="199">
        <f>VLOOKUP(BF145,[1]Plan1!$GF$177:$GH$300,3)</f>
        <v>7275.81</v>
      </c>
    </row>
    <row r="146" spans="1:180" ht="15" customHeight="1" x14ac:dyDescent="0.25">
      <c r="A146" s="105">
        <f t="shared" si="249"/>
        <v>44287</v>
      </c>
      <c r="B146" s="106">
        <f t="shared" si="234"/>
        <v>972.04201517831029</v>
      </c>
      <c r="C146" s="2">
        <f t="shared" si="250"/>
        <v>939.03252782000004</v>
      </c>
      <c r="D146" s="2">
        <f t="shared" si="251"/>
        <v>107.71973317999982</v>
      </c>
      <c r="E146" s="106">
        <f t="shared" si="235"/>
        <v>831.31279464000022</v>
      </c>
      <c r="F146" s="21">
        <f t="shared" si="252"/>
        <v>5622.43</v>
      </c>
      <c r="G146" s="108">
        <f t="shared" si="253"/>
        <v>5674.72</v>
      </c>
      <c r="H146" s="109">
        <f t="shared" si="229"/>
        <v>44253</v>
      </c>
      <c r="I146" s="109">
        <f t="shared" si="214"/>
        <v>44281</v>
      </c>
      <c r="J146" s="110">
        <f t="shared" si="236"/>
        <v>9.3002491805145304E-3</v>
      </c>
      <c r="K146" s="117">
        <f t="shared" si="215"/>
        <v>44311</v>
      </c>
      <c r="L146" s="178">
        <f t="shared" si="233"/>
        <v>31</v>
      </c>
      <c r="M146" s="178">
        <f t="shared" si="232"/>
        <v>7</v>
      </c>
      <c r="N146" s="106">
        <f t="shared" si="237"/>
        <v>1.0020925300000001</v>
      </c>
      <c r="O146" s="111">
        <f t="shared" si="231"/>
        <v>1.00859988</v>
      </c>
      <c r="P146" s="111">
        <f t="shared" si="254"/>
        <v>1.0364658126848656</v>
      </c>
      <c r="Q146" s="106">
        <f t="shared" si="230"/>
        <v>1.0386346399999999</v>
      </c>
      <c r="R146" s="2">
        <v>1</v>
      </c>
      <c r="S146" s="106">
        <f t="shared" si="238"/>
        <v>939.03252782000004</v>
      </c>
      <c r="T146" s="106">
        <f t="shared" si="239"/>
        <v>0</v>
      </c>
      <c r="U146" s="106">
        <f t="shared" si="240"/>
        <v>32.117470548310287</v>
      </c>
      <c r="V146" s="106">
        <f t="shared" si="241"/>
        <v>971.14999836831032</v>
      </c>
      <c r="W146" s="19">
        <f t="shared" si="213"/>
        <v>0</v>
      </c>
      <c r="X146" s="2">
        <f t="shared" si="242"/>
        <v>0</v>
      </c>
      <c r="Y146" s="4">
        <f t="shared" si="243"/>
        <v>0</v>
      </c>
      <c r="Z146" s="106">
        <f t="shared" si="244"/>
        <v>0</v>
      </c>
      <c r="AA146" s="114">
        <f t="shared" si="255"/>
        <v>0.05</v>
      </c>
      <c r="AB146" s="112">
        <f t="shared" si="245"/>
        <v>7</v>
      </c>
      <c r="AC146" s="178">
        <f t="shared" si="216"/>
        <v>31</v>
      </c>
      <c r="AD146" s="11">
        <f t="shared" si="256"/>
        <v>1.000918516</v>
      </c>
      <c r="AE146" s="106">
        <f t="shared" si="246"/>
        <v>0.86251639999999996</v>
      </c>
      <c r="AF146" s="106">
        <f t="shared" si="247"/>
        <v>0.89201680999999999</v>
      </c>
      <c r="AG146" s="106">
        <f t="shared" si="248"/>
        <v>0</v>
      </c>
      <c r="AH146" s="115" t="str">
        <f t="shared" si="257"/>
        <v>J=</v>
      </c>
      <c r="AI146" s="116">
        <f t="shared" si="258"/>
        <v>44311</v>
      </c>
      <c r="AJ146" s="10"/>
      <c r="AK146" s="160"/>
      <c r="AL146" s="161"/>
      <c r="AM146" s="162"/>
      <c r="AN146" s="155"/>
      <c r="AO146" s="162"/>
      <c r="AP146" s="162"/>
      <c r="AQ146" s="163"/>
      <c r="AR146" s="164"/>
      <c r="AS146" s="165"/>
      <c r="AT146" s="164"/>
      <c r="AU146" s="165"/>
      <c r="AV146" s="165"/>
      <c r="AW146" s="162"/>
      <c r="AX146" s="160"/>
      <c r="AY146" s="161"/>
      <c r="AZ146" s="161"/>
      <c r="BA146" s="1"/>
      <c r="BB146" s="155"/>
      <c r="BC146" s="158"/>
      <c r="BD146" s="151"/>
      <c r="BE146" s="1"/>
      <c r="BF146" s="197">
        <f t="shared" si="259"/>
        <v>48207</v>
      </c>
      <c r="BG146" s="198">
        <f t="shared" si="260"/>
        <v>48207</v>
      </c>
      <c r="BH146" s="199">
        <f>VLOOKUP(BF146,[1]Plan1!$GF$177:$GH$300,3)</f>
        <v>7275.81</v>
      </c>
    </row>
    <row r="147" spans="1:180" ht="15" customHeight="1" x14ac:dyDescent="0.25">
      <c r="A147" s="105">
        <f t="shared" si="249"/>
        <v>44288</v>
      </c>
      <c r="B147" s="106">
        <f t="shared" si="234"/>
        <v>972.42766487033566</v>
      </c>
      <c r="C147" s="2">
        <f t="shared" si="250"/>
        <v>939.03252782000004</v>
      </c>
      <c r="D147" s="2">
        <f t="shared" si="251"/>
        <v>107.71973317999982</v>
      </c>
      <c r="E147" s="106">
        <f t="shared" si="235"/>
        <v>831.31279464000022</v>
      </c>
      <c r="F147" s="21">
        <f t="shared" si="252"/>
        <v>5622.43</v>
      </c>
      <c r="G147" s="108">
        <f t="shared" si="253"/>
        <v>5674.72</v>
      </c>
      <c r="H147" s="109">
        <f t="shared" si="229"/>
        <v>44253</v>
      </c>
      <c r="I147" s="109">
        <f t="shared" si="214"/>
        <v>44281</v>
      </c>
      <c r="J147" s="110">
        <f t="shared" si="236"/>
        <v>9.3002491805145304E-3</v>
      </c>
      <c r="K147" s="117">
        <f t="shared" si="215"/>
        <v>44311</v>
      </c>
      <c r="L147" s="178">
        <f t="shared" si="233"/>
        <v>31</v>
      </c>
      <c r="M147" s="178">
        <f t="shared" si="232"/>
        <v>8</v>
      </c>
      <c r="N147" s="106">
        <f t="shared" si="237"/>
        <v>1.0023918199999999</v>
      </c>
      <c r="O147" s="111">
        <f t="shared" si="231"/>
        <v>1.00859988</v>
      </c>
      <c r="P147" s="111">
        <f t="shared" si="254"/>
        <v>1.0364658126848656</v>
      </c>
      <c r="Q147" s="106">
        <f t="shared" si="230"/>
        <v>1.03894485</v>
      </c>
      <c r="R147" s="2">
        <v>1</v>
      </c>
      <c r="S147" s="106">
        <f t="shared" si="238"/>
        <v>939.03252782000004</v>
      </c>
      <c r="T147" s="106">
        <f t="shared" si="239"/>
        <v>0</v>
      </c>
      <c r="U147" s="106">
        <f t="shared" si="240"/>
        <v>32.375352090335639</v>
      </c>
      <c r="V147" s="106">
        <f t="shared" si="241"/>
        <v>971.40787991033562</v>
      </c>
      <c r="W147" s="19">
        <f t="shared" si="213"/>
        <v>0</v>
      </c>
      <c r="X147" s="2">
        <f t="shared" si="242"/>
        <v>0</v>
      </c>
      <c r="Y147" s="4">
        <f t="shared" si="243"/>
        <v>0</v>
      </c>
      <c r="Z147" s="106">
        <f t="shared" si="244"/>
        <v>0</v>
      </c>
      <c r="AA147" s="114">
        <f t="shared" si="255"/>
        <v>0.05</v>
      </c>
      <c r="AB147" s="112">
        <f t="shared" si="245"/>
        <v>8</v>
      </c>
      <c r="AC147" s="178">
        <f t="shared" si="216"/>
        <v>31</v>
      </c>
      <c r="AD147" s="11">
        <f t="shared" si="256"/>
        <v>1.001049801</v>
      </c>
      <c r="AE147" s="106">
        <f t="shared" si="246"/>
        <v>0.98579728</v>
      </c>
      <c r="AF147" s="106">
        <f t="shared" si="247"/>
        <v>1.01978496</v>
      </c>
      <c r="AG147" s="106">
        <f t="shared" si="248"/>
        <v>0</v>
      </c>
      <c r="AH147" s="115" t="str">
        <f t="shared" si="257"/>
        <v>J=</v>
      </c>
      <c r="AI147" s="116">
        <f t="shared" si="258"/>
        <v>44311</v>
      </c>
      <c r="AJ147" s="10"/>
      <c r="AK147" s="160"/>
      <c r="AL147" s="161"/>
      <c r="AM147" s="162"/>
      <c r="AN147" s="155"/>
      <c r="AO147" s="162"/>
      <c r="AP147" s="162"/>
      <c r="AQ147" s="163"/>
      <c r="AR147" s="164"/>
      <c r="AS147" s="165"/>
      <c r="AT147" s="164"/>
      <c r="AU147" s="165"/>
      <c r="AV147" s="165"/>
      <c r="AW147" s="162"/>
      <c r="AX147" s="160"/>
      <c r="AY147" s="161"/>
      <c r="AZ147" s="161"/>
      <c r="BA147" s="1"/>
      <c r="BB147" s="155"/>
      <c r="BC147" s="158"/>
      <c r="BD147" s="151"/>
      <c r="BE147" s="1"/>
      <c r="BF147" s="197">
        <f t="shared" si="259"/>
        <v>48238</v>
      </c>
      <c r="BG147" s="198">
        <f t="shared" si="260"/>
        <v>48238</v>
      </c>
      <c r="BH147" s="199">
        <f>VLOOKUP(BF147,[1]Plan1!$GF$177:$GH$300,3)</f>
        <v>7275.81</v>
      </c>
    </row>
    <row r="148" spans="1:180" ht="15" customHeight="1" x14ac:dyDescent="0.25">
      <c r="A148" s="105">
        <f t="shared" si="249"/>
        <v>44289</v>
      </c>
      <c r="B148" s="106">
        <f t="shared" si="234"/>
        <v>972.81346634738452</v>
      </c>
      <c r="C148" s="2">
        <f t="shared" si="250"/>
        <v>939.03252782000004</v>
      </c>
      <c r="D148" s="2">
        <f t="shared" si="251"/>
        <v>107.71973317999982</v>
      </c>
      <c r="E148" s="106">
        <f t="shared" si="235"/>
        <v>831.31279464000022</v>
      </c>
      <c r="F148" s="21">
        <f t="shared" si="252"/>
        <v>5622.43</v>
      </c>
      <c r="G148" s="108">
        <f t="shared" si="253"/>
        <v>5674.72</v>
      </c>
      <c r="H148" s="109">
        <f t="shared" si="229"/>
        <v>44253</v>
      </c>
      <c r="I148" s="109">
        <f t="shared" si="214"/>
        <v>44281</v>
      </c>
      <c r="J148" s="110">
        <f t="shared" si="236"/>
        <v>9.3002491805145304E-3</v>
      </c>
      <c r="K148" s="117">
        <f t="shared" si="215"/>
        <v>44311</v>
      </c>
      <c r="L148" s="178">
        <f t="shared" si="233"/>
        <v>31</v>
      </c>
      <c r="M148" s="178">
        <f t="shared" si="232"/>
        <v>9</v>
      </c>
      <c r="N148" s="106">
        <f t="shared" si="237"/>
        <v>1.0026911999999999</v>
      </c>
      <c r="O148" s="111">
        <f t="shared" si="231"/>
        <v>1.00859988</v>
      </c>
      <c r="P148" s="111">
        <f t="shared" si="254"/>
        <v>1.0364658126848656</v>
      </c>
      <c r="Q148" s="106">
        <f t="shared" si="230"/>
        <v>1.0392551400000001</v>
      </c>
      <c r="R148" s="2">
        <v>1</v>
      </c>
      <c r="S148" s="106">
        <f t="shared" si="238"/>
        <v>939.03252782000004</v>
      </c>
      <c r="T148" s="106">
        <f t="shared" si="239"/>
        <v>0</v>
      </c>
      <c r="U148" s="106">
        <f t="shared" si="240"/>
        <v>32.633300137384524</v>
      </c>
      <c r="V148" s="106">
        <f t="shared" si="241"/>
        <v>971.66582795738452</v>
      </c>
      <c r="W148" s="19">
        <f t="shared" ref="W148:W211" si="261">IF(VLOOKUP(A148,AL$10:AX$312,13)=VLOOKUP(A147,AL$10:AX$312,13),0,VLOOKUP(A148,AL$10:AX$312,13))</f>
        <v>0</v>
      </c>
      <c r="X148" s="2">
        <f t="shared" si="242"/>
        <v>0</v>
      </c>
      <c r="Y148" s="4">
        <f t="shared" si="243"/>
        <v>0</v>
      </c>
      <c r="Z148" s="106">
        <f t="shared" si="244"/>
        <v>0</v>
      </c>
      <c r="AA148" s="114">
        <f t="shared" si="255"/>
        <v>0.05</v>
      </c>
      <c r="AB148" s="112">
        <f t="shared" si="245"/>
        <v>9</v>
      </c>
      <c r="AC148" s="178">
        <f t="shared" si="216"/>
        <v>31</v>
      </c>
      <c r="AD148" s="11">
        <f t="shared" si="256"/>
        <v>1.001181104</v>
      </c>
      <c r="AE148" s="106">
        <f t="shared" si="246"/>
        <v>1.10909507</v>
      </c>
      <c r="AF148" s="106">
        <f t="shared" si="247"/>
        <v>1.14763839</v>
      </c>
      <c r="AG148" s="106">
        <f t="shared" si="248"/>
        <v>0</v>
      </c>
      <c r="AH148" s="115" t="str">
        <f t="shared" si="257"/>
        <v>J=</v>
      </c>
      <c r="AI148" s="116">
        <f t="shared" si="258"/>
        <v>44311</v>
      </c>
      <c r="AJ148" s="10"/>
      <c r="AK148" s="160"/>
      <c r="AL148" s="161"/>
      <c r="AM148" s="162"/>
      <c r="AN148" s="155"/>
      <c r="AO148" s="162"/>
      <c r="AP148" s="162"/>
      <c r="AQ148" s="163"/>
      <c r="AR148" s="164"/>
      <c r="AS148" s="165"/>
      <c r="AT148" s="164"/>
      <c r="AU148" s="165"/>
      <c r="AV148" s="165"/>
      <c r="AW148" s="162"/>
      <c r="AX148" s="160"/>
      <c r="AY148" s="161"/>
      <c r="AZ148" s="161"/>
      <c r="BA148" s="1"/>
      <c r="BB148" s="155"/>
      <c r="BC148" s="158"/>
      <c r="BD148" s="151"/>
      <c r="BE148" s="1"/>
      <c r="BF148" s="197">
        <f t="shared" si="259"/>
        <v>48269</v>
      </c>
      <c r="BG148" s="198">
        <f t="shared" si="260"/>
        <v>48269</v>
      </c>
      <c r="BH148" s="199">
        <f>VLOOKUP(BF148,[1]Plan1!$GF$177:$GH$300,3)</f>
        <v>7275.81</v>
      </c>
    </row>
    <row r="149" spans="1:180" ht="15" customHeight="1" x14ac:dyDescent="0.25">
      <c r="A149" s="105">
        <f t="shared" si="249"/>
        <v>44290</v>
      </c>
      <c r="B149" s="106">
        <f t="shared" si="234"/>
        <v>973.19943532571278</v>
      </c>
      <c r="C149" s="2">
        <f t="shared" si="250"/>
        <v>939.03252782000004</v>
      </c>
      <c r="D149" s="2">
        <f t="shared" si="251"/>
        <v>107.71973317999982</v>
      </c>
      <c r="E149" s="106">
        <f t="shared" si="235"/>
        <v>831.31279464000022</v>
      </c>
      <c r="F149" s="21">
        <f t="shared" si="252"/>
        <v>5622.43</v>
      </c>
      <c r="G149" s="108">
        <f t="shared" si="253"/>
        <v>5674.72</v>
      </c>
      <c r="H149" s="109">
        <f t="shared" si="229"/>
        <v>44253</v>
      </c>
      <c r="I149" s="109">
        <f t="shared" ref="I149:I212" si="262">IF(W148&gt;0,A149,I148)</f>
        <v>44281</v>
      </c>
      <c r="J149" s="110">
        <f t="shared" si="236"/>
        <v>9.3002491805145304E-3</v>
      </c>
      <c r="K149" s="117">
        <f t="shared" ref="K149:K212" si="263">IF(DAY(A148)=K$9,VLOOKUP(A148,$AP$321:$AV$619,4),K148)</f>
        <v>44311</v>
      </c>
      <c r="L149" s="178">
        <f t="shared" si="233"/>
        <v>31</v>
      </c>
      <c r="M149" s="178">
        <f t="shared" si="232"/>
        <v>10</v>
      </c>
      <c r="N149" s="106">
        <f t="shared" si="237"/>
        <v>1.00299067</v>
      </c>
      <c r="O149" s="111">
        <f t="shared" si="231"/>
        <v>1.00859988</v>
      </c>
      <c r="P149" s="111">
        <f t="shared" si="254"/>
        <v>1.0364658126848656</v>
      </c>
      <c r="Q149" s="106">
        <f t="shared" si="230"/>
        <v>1.03956553</v>
      </c>
      <c r="R149" s="2">
        <v>1</v>
      </c>
      <c r="S149" s="106">
        <f t="shared" si="238"/>
        <v>939.03252782000004</v>
      </c>
      <c r="T149" s="106">
        <f t="shared" si="239"/>
        <v>0</v>
      </c>
      <c r="U149" s="106">
        <f t="shared" si="240"/>
        <v>32.891331315712733</v>
      </c>
      <c r="V149" s="106">
        <f t="shared" si="241"/>
        <v>971.92385913571275</v>
      </c>
      <c r="W149" s="19">
        <f t="shared" si="261"/>
        <v>0</v>
      </c>
      <c r="X149" s="2">
        <f t="shared" si="242"/>
        <v>0</v>
      </c>
      <c r="Y149" s="4">
        <f t="shared" si="243"/>
        <v>0</v>
      </c>
      <c r="Z149" s="106">
        <f t="shared" si="244"/>
        <v>0</v>
      </c>
      <c r="AA149" s="114">
        <f t="shared" si="255"/>
        <v>0.05</v>
      </c>
      <c r="AB149" s="112">
        <f t="shared" si="245"/>
        <v>10</v>
      </c>
      <c r="AC149" s="178">
        <f t="shared" ref="AC149:AC212" si="264">IF(DAY(A148)=25,VLOOKUP(A148,$AP$321:$AV$619,7),AC148)</f>
        <v>31</v>
      </c>
      <c r="AD149" s="11">
        <f t="shared" si="256"/>
        <v>1.001312424</v>
      </c>
      <c r="AE149" s="106">
        <f t="shared" si="246"/>
        <v>1.2324088200000001</v>
      </c>
      <c r="AF149" s="106">
        <f t="shared" si="247"/>
        <v>1.27557619</v>
      </c>
      <c r="AG149" s="106">
        <f t="shared" si="248"/>
        <v>0</v>
      </c>
      <c r="AH149" s="115" t="str">
        <f t="shared" si="257"/>
        <v>J=</v>
      </c>
      <c r="AI149" s="116">
        <f t="shared" si="258"/>
        <v>44311</v>
      </c>
      <c r="AJ149" s="10"/>
      <c r="AK149" s="160"/>
      <c r="AL149" s="161"/>
      <c r="AM149" s="162"/>
      <c r="AN149" s="155"/>
      <c r="AO149" s="162"/>
      <c r="AP149" s="162"/>
      <c r="AQ149" s="163"/>
      <c r="AR149" s="164"/>
      <c r="AS149" s="165"/>
      <c r="AT149" s="164"/>
      <c r="AU149" s="165"/>
      <c r="AV149" s="165"/>
      <c r="AW149" s="162"/>
      <c r="AX149" s="160"/>
      <c r="AY149" s="161"/>
      <c r="AZ149" s="161"/>
      <c r="BA149" s="1"/>
      <c r="BB149" s="155"/>
      <c r="BC149" s="158"/>
      <c r="BD149" s="151"/>
      <c r="BE149" s="1"/>
      <c r="BF149" s="197">
        <f t="shared" si="259"/>
        <v>48298</v>
      </c>
      <c r="BG149" s="198">
        <f t="shared" si="260"/>
        <v>48298</v>
      </c>
      <c r="BH149" s="199">
        <f>VLOOKUP(BF149,[1]Plan1!$GF$177:$GH$300,3)</f>
        <v>7275.81</v>
      </c>
    </row>
    <row r="150" spans="1:180" ht="15" customHeight="1" x14ac:dyDescent="0.25">
      <c r="A150" s="105">
        <f t="shared" si="249"/>
        <v>44291</v>
      </c>
      <c r="B150" s="106">
        <f t="shared" si="234"/>
        <v>973.5855718553205</v>
      </c>
      <c r="C150" s="2">
        <f t="shared" si="250"/>
        <v>939.03252782000004</v>
      </c>
      <c r="D150" s="2">
        <f t="shared" si="251"/>
        <v>107.71973317999982</v>
      </c>
      <c r="E150" s="106">
        <f t="shared" si="235"/>
        <v>831.31279464000022</v>
      </c>
      <c r="F150" s="21">
        <f t="shared" si="252"/>
        <v>5622.43</v>
      </c>
      <c r="G150" s="108">
        <f t="shared" si="253"/>
        <v>5674.72</v>
      </c>
      <c r="H150" s="109">
        <f t="shared" si="229"/>
        <v>44253</v>
      </c>
      <c r="I150" s="109">
        <f t="shared" si="262"/>
        <v>44281</v>
      </c>
      <c r="J150" s="110">
        <f t="shared" si="236"/>
        <v>9.3002491805145304E-3</v>
      </c>
      <c r="K150" s="117">
        <f t="shared" si="263"/>
        <v>44311</v>
      </c>
      <c r="L150" s="178">
        <f t="shared" si="233"/>
        <v>31</v>
      </c>
      <c r="M150" s="178">
        <f t="shared" si="232"/>
        <v>11</v>
      </c>
      <c r="N150" s="106">
        <f t="shared" si="237"/>
        <v>1.0032902299999999</v>
      </c>
      <c r="O150" s="111">
        <f t="shared" si="231"/>
        <v>1.00859988</v>
      </c>
      <c r="P150" s="111">
        <f t="shared" si="254"/>
        <v>1.0364658126848656</v>
      </c>
      <c r="Q150" s="106">
        <f t="shared" si="230"/>
        <v>1.0398760199999999</v>
      </c>
      <c r="R150" s="2">
        <v>1</v>
      </c>
      <c r="S150" s="106">
        <f t="shared" si="238"/>
        <v>939.03252782000004</v>
      </c>
      <c r="T150" s="106">
        <f t="shared" si="239"/>
        <v>0</v>
      </c>
      <c r="U150" s="106">
        <f t="shared" si="240"/>
        <v>33.14944562532046</v>
      </c>
      <c r="V150" s="106">
        <f t="shared" si="241"/>
        <v>972.18197344532052</v>
      </c>
      <c r="W150" s="19">
        <f t="shared" si="261"/>
        <v>0</v>
      </c>
      <c r="X150" s="2">
        <f t="shared" si="242"/>
        <v>0</v>
      </c>
      <c r="Y150" s="4">
        <f t="shared" si="243"/>
        <v>0</v>
      </c>
      <c r="Z150" s="106">
        <f t="shared" si="244"/>
        <v>0</v>
      </c>
      <c r="AA150" s="114">
        <f t="shared" si="255"/>
        <v>0.05</v>
      </c>
      <c r="AB150" s="112">
        <f t="shared" si="245"/>
        <v>11</v>
      </c>
      <c r="AC150" s="178">
        <f t="shared" si="264"/>
        <v>31</v>
      </c>
      <c r="AD150" s="11">
        <f t="shared" si="256"/>
        <v>1.001443761</v>
      </c>
      <c r="AE150" s="106">
        <f t="shared" si="246"/>
        <v>1.3557385399999999</v>
      </c>
      <c r="AF150" s="106">
        <f t="shared" si="247"/>
        <v>1.4035984100000001</v>
      </c>
      <c r="AG150" s="106">
        <f t="shared" si="248"/>
        <v>0</v>
      </c>
      <c r="AH150" s="115" t="str">
        <f t="shared" si="257"/>
        <v>J=</v>
      </c>
      <c r="AI150" s="116">
        <f t="shared" si="258"/>
        <v>44311</v>
      </c>
      <c r="AJ150" s="10"/>
      <c r="AK150" s="160"/>
      <c r="AL150" s="161"/>
      <c r="AM150" s="162"/>
      <c r="AN150" s="155"/>
      <c r="AO150" s="162"/>
      <c r="AP150" s="162"/>
      <c r="AQ150" s="163"/>
      <c r="AR150" s="164"/>
      <c r="AS150" s="165"/>
      <c r="AT150" s="164"/>
      <c r="AU150" s="165"/>
      <c r="AV150" s="165"/>
      <c r="AW150" s="162"/>
      <c r="AX150" s="160"/>
      <c r="AY150" s="161"/>
      <c r="AZ150" s="161"/>
      <c r="BA150" s="1"/>
      <c r="BB150" s="155"/>
      <c r="BC150" s="158"/>
      <c r="BD150" s="151"/>
      <c r="BE150" s="1"/>
      <c r="BF150" s="197">
        <f t="shared" si="259"/>
        <v>48329</v>
      </c>
      <c r="BG150" s="198">
        <f t="shared" si="260"/>
        <v>48329</v>
      </c>
      <c r="BH150" s="199">
        <f>VLOOKUP(BF150,[1]Plan1!$GF$177:$GH$300,3)</f>
        <v>7275.81</v>
      </c>
    </row>
    <row r="151" spans="1:180" ht="15" customHeight="1" x14ac:dyDescent="0.25">
      <c r="A151" s="105">
        <f t="shared" si="249"/>
        <v>44292</v>
      </c>
      <c r="B151" s="106">
        <f t="shared" si="234"/>
        <v>973.97186765307993</v>
      </c>
      <c r="C151" s="2">
        <f t="shared" si="250"/>
        <v>939.03252782000004</v>
      </c>
      <c r="D151" s="2">
        <f t="shared" si="251"/>
        <v>107.71973317999982</v>
      </c>
      <c r="E151" s="106">
        <f t="shared" si="235"/>
        <v>831.31279464000022</v>
      </c>
      <c r="F151" s="21">
        <f t="shared" si="252"/>
        <v>5622.43</v>
      </c>
      <c r="G151" s="108">
        <f t="shared" si="253"/>
        <v>5674.72</v>
      </c>
      <c r="H151" s="109">
        <f t="shared" si="229"/>
        <v>44253</v>
      </c>
      <c r="I151" s="109">
        <f t="shared" si="262"/>
        <v>44281</v>
      </c>
      <c r="J151" s="110">
        <f t="shared" si="236"/>
        <v>9.3002491805145304E-3</v>
      </c>
      <c r="K151" s="117">
        <f t="shared" si="263"/>
        <v>44311</v>
      </c>
      <c r="L151" s="178">
        <f t="shared" si="233"/>
        <v>31</v>
      </c>
      <c r="M151" s="178">
        <f t="shared" si="232"/>
        <v>12</v>
      </c>
      <c r="N151" s="106">
        <f t="shared" si="237"/>
        <v>1.00358988</v>
      </c>
      <c r="O151" s="111">
        <f t="shared" si="231"/>
        <v>1.00859988</v>
      </c>
      <c r="P151" s="111">
        <f t="shared" si="254"/>
        <v>1.0364658126848656</v>
      </c>
      <c r="Q151" s="106">
        <f t="shared" si="230"/>
        <v>1.0401866</v>
      </c>
      <c r="R151" s="2">
        <v>1</v>
      </c>
      <c r="S151" s="106">
        <f t="shared" si="238"/>
        <v>939.03252782000004</v>
      </c>
      <c r="T151" s="106">
        <f t="shared" si="239"/>
        <v>0</v>
      </c>
      <c r="U151" s="106">
        <f t="shared" si="240"/>
        <v>33.407634753079797</v>
      </c>
      <c r="V151" s="106">
        <f t="shared" si="241"/>
        <v>972.44016257307987</v>
      </c>
      <c r="W151" s="19">
        <f t="shared" si="261"/>
        <v>0</v>
      </c>
      <c r="X151" s="2">
        <f t="shared" si="242"/>
        <v>0</v>
      </c>
      <c r="Y151" s="4">
        <f t="shared" si="243"/>
        <v>0</v>
      </c>
      <c r="Z151" s="106">
        <f t="shared" si="244"/>
        <v>0</v>
      </c>
      <c r="AA151" s="114">
        <f t="shared" si="255"/>
        <v>0.05</v>
      </c>
      <c r="AB151" s="112">
        <f t="shared" si="245"/>
        <v>12</v>
      </c>
      <c r="AC151" s="178">
        <f t="shared" si="264"/>
        <v>31</v>
      </c>
      <c r="AD151" s="11">
        <f t="shared" si="256"/>
        <v>1.0015751150000001</v>
      </c>
      <c r="AE151" s="106">
        <f t="shared" si="246"/>
        <v>1.4790842200000001</v>
      </c>
      <c r="AF151" s="106">
        <f t="shared" si="247"/>
        <v>1.5317050800000001</v>
      </c>
      <c r="AG151" s="106">
        <f t="shared" si="248"/>
        <v>0</v>
      </c>
      <c r="AH151" s="115" t="str">
        <f t="shared" si="257"/>
        <v>J=</v>
      </c>
      <c r="AI151" s="116">
        <f t="shared" si="258"/>
        <v>44311</v>
      </c>
      <c r="AJ151" s="12"/>
      <c r="AK151" s="160"/>
      <c r="AL151" s="161"/>
      <c r="AM151" s="162"/>
      <c r="AN151" s="155"/>
      <c r="AO151" s="162"/>
      <c r="AP151" s="162"/>
      <c r="AQ151" s="163"/>
      <c r="AR151" s="164"/>
      <c r="AS151" s="165"/>
      <c r="AT151" s="164"/>
      <c r="AU151" s="165"/>
      <c r="AV151" s="165"/>
      <c r="AW151" s="162"/>
      <c r="AX151" s="160"/>
      <c r="AY151" s="161"/>
      <c r="AZ151" s="161"/>
      <c r="BA151" s="7"/>
      <c r="BB151" s="155"/>
      <c r="BC151" s="158"/>
      <c r="BD151" s="151"/>
      <c r="BE151" s="7"/>
      <c r="BF151" s="197">
        <f t="shared" si="259"/>
        <v>48359</v>
      </c>
      <c r="BG151" s="198">
        <f t="shared" si="260"/>
        <v>48359</v>
      </c>
      <c r="BH151" s="199">
        <f>VLOOKUP(BF151,[1]Plan1!$GF$177:$GH$300,3)</f>
        <v>7275.81</v>
      </c>
      <c r="BI151" s="16"/>
      <c r="BJ151" s="16"/>
      <c r="BK151" s="16"/>
      <c r="BL151" s="16"/>
      <c r="BM151" s="16"/>
      <c r="BN151" s="16"/>
      <c r="BO151" s="16"/>
      <c r="BP151" s="16"/>
      <c r="BQ151" s="16"/>
      <c r="BR151" s="16"/>
      <c r="BS151" s="16"/>
      <c r="BT151" s="16"/>
      <c r="BU151" s="16"/>
      <c r="BV151" s="16"/>
      <c r="BW151" s="16"/>
      <c r="BX151" s="16"/>
      <c r="BY151" s="16"/>
      <c r="BZ151" s="16"/>
      <c r="CA151" s="16"/>
      <c r="CB151" s="16"/>
      <c r="CC151" s="16"/>
      <c r="CD151" s="16"/>
      <c r="CE151" s="16"/>
      <c r="CF151" s="16"/>
      <c r="CG151" s="16"/>
      <c r="CH151" s="16"/>
      <c r="CI151" s="16"/>
      <c r="CJ151" s="16"/>
      <c r="CK151" s="16"/>
      <c r="CL151" s="16"/>
      <c r="CM151" s="16"/>
      <c r="CN151" s="16"/>
      <c r="CO151" s="16"/>
      <c r="CP151" s="16"/>
      <c r="CQ151" s="16"/>
      <c r="CR151" s="16"/>
      <c r="CS151" s="16"/>
      <c r="CT151" s="16"/>
      <c r="CU151" s="16"/>
      <c r="CV151" s="16"/>
      <c r="CW151" s="16"/>
      <c r="CX151" s="16"/>
      <c r="CY151" s="16"/>
      <c r="CZ151" s="16"/>
      <c r="DA151" s="16"/>
      <c r="DB151" s="16"/>
      <c r="DC151" s="16"/>
      <c r="DD151" s="16"/>
      <c r="DE151" s="16"/>
      <c r="DF151" s="16"/>
      <c r="DG151" s="16"/>
      <c r="DH151" s="16"/>
      <c r="DI151" s="16"/>
      <c r="DJ151" s="16"/>
      <c r="DK151" s="16"/>
      <c r="DL151" s="16"/>
      <c r="DM151" s="16"/>
      <c r="DN151" s="16"/>
      <c r="DO151" s="16"/>
      <c r="DP151" s="16"/>
      <c r="DQ151" s="16"/>
      <c r="DR151" s="16"/>
      <c r="DS151" s="16"/>
      <c r="DT151" s="16"/>
      <c r="DU151" s="16"/>
      <c r="DV151" s="16"/>
      <c r="DW151" s="16"/>
      <c r="DX151" s="16"/>
      <c r="DY151" s="16"/>
      <c r="DZ151" s="16"/>
      <c r="EA151" s="16"/>
      <c r="EB151" s="16"/>
      <c r="EC151" s="16"/>
      <c r="ED151" s="16"/>
      <c r="EE151" s="16"/>
      <c r="EF151" s="16"/>
      <c r="EG151" s="16"/>
      <c r="EH151" s="16"/>
      <c r="EI151" s="16"/>
      <c r="EJ151" s="16"/>
      <c r="EK151" s="16"/>
      <c r="EL151" s="16"/>
      <c r="EM151" s="16"/>
      <c r="EN151" s="16"/>
      <c r="EO151" s="16"/>
      <c r="EP151" s="16"/>
      <c r="EQ151" s="16"/>
      <c r="ER151" s="16"/>
      <c r="ES151" s="16"/>
      <c r="ET151" s="16"/>
      <c r="EU151" s="16"/>
      <c r="EV151" s="16"/>
      <c r="EW151" s="16"/>
      <c r="EX151" s="16"/>
      <c r="EY151" s="16"/>
      <c r="EZ151" s="16"/>
      <c r="FA151" s="16"/>
      <c r="FB151" s="16"/>
      <c r="FC151" s="16"/>
      <c r="FD151" s="16"/>
      <c r="FE151" s="16"/>
      <c r="FF151" s="16"/>
      <c r="FG151" s="16"/>
      <c r="FH151" s="16"/>
      <c r="FI151" s="16"/>
      <c r="FJ151" s="16"/>
      <c r="FK151" s="16"/>
      <c r="FL151" s="16"/>
      <c r="FM151" s="16"/>
      <c r="FN151" s="16"/>
      <c r="FO151" s="16"/>
      <c r="FP151" s="16"/>
      <c r="FQ151" s="16"/>
      <c r="FR151" s="16"/>
      <c r="FS151" s="16"/>
      <c r="FT151" s="16"/>
      <c r="FU151" s="16"/>
      <c r="FV151" s="16"/>
      <c r="FW151" s="16"/>
      <c r="FX151" s="16"/>
    </row>
    <row r="152" spans="1:180" ht="15" customHeight="1" x14ac:dyDescent="0.25">
      <c r="A152" s="105">
        <f t="shared" si="249"/>
        <v>44293</v>
      </c>
      <c r="B152" s="106">
        <f t="shared" si="234"/>
        <v>974.35832372899063</v>
      </c>
      <c r="C152" s="2">
        <f t="shared" si="250"/>
        <v>939.03252782000004</v>
      </c>
      <c r="D152" s="2">
        <f t="shared" si="251"/>
        <v>107.71973317999982</v>
      </c>
      <c r="E152" s="106">
        <f t="shared" si="235"/>
        <v>831.31279464000022</v>
      </c>
      <c r="F152" s="21">
        <f t="shared" si="252"/>
        <v>5622.43</v>
      </c>
      <c r="G152" s="108">
        <f t="shared" si="253"/>
        <v>5674.72</v>
      </c>
      <c r="H152" s="109">
        <f t="shared" si="229"/>
        <v>44253</v>
      </c>
      <c r="I152" s="109">
        <f t="shared" si="262"/>
        <v>44281</v>
      </c>
      <c r="J152" s="110">
        <f t="shared" si="236"/>
        <v>9.3002491805145304E-3</v>
      </c>
      <c r="K152" s="117">
        <f t="shared" si="263"/>
        <v>44311</v>
      </c>
      <c r="L152" s="178">
        <f t="shared" si="233"/>
        <v>31</v>
      </c>
      <c r="M152" s="178">
        <f t="shared" si="232"/>
        <v>13</v>
      </c>
      <c r="N152" s="106">
        <f t="shared" si="237"/>
        <v>1.00388962</v>
      </c>
      <c r="O152" s="111">
        <f t="shared" si="231"/>
        <v>1.00859988</v>
      </c>
      <c r="P152" s="111">
        <f t="shared" si="254"/>
        <v>1.0364658126848656</v>
      </c>
      <c r="Q152" s="106">
        <f t="shared" si="230"/>
        <v>1.0404972699999999</v>
      </c>
      <c r="R152" s="2">
        <v>1</v>
      </c>
      <c r="S152" s="106">
        <f t="shared" si="238"/>
        <v>939.03252782000004</v>
      </c>
      <c r="T152" s="106">
        <f t="shared" si="239"/>
        <v>0</v>
      </c>
      <c r="U152" s="106">
        <f t="shared" si="240"/>
        <v>33.665898698990574</v>
      </c>
      <c r="V152" s="106">
        <f t="shared" si="241"/>
        <v>972.69842651899057</v>
      </c>
      <c r="W152" s="19">
        <f t="shared" si="261"/>
        <v>0</v>
      </c>
      <c r="X152" s="2">
        <f t="shared" si="242"/>
        <v>0</v>
      </c>
      <c r="Y152" s="4">
        <f t="shared" si="243"/>
        <v>0</v>
      </c>
      <c r="Z152" s="106">
        <f t="shared" si="244"/>
        <v>0</v>
      </c>
      <c r="AA152" s="114">
        <f t="shared" si="255"/>
        <v>0.05</v>
      </c>
      <c r="AB152" s="112">
        <f t="shared" si="245"/>
        <v>13</v>
      </c>
      <c r="AC152" s="178">
        <f t="shared" si="264"/>
        <v>31</v>
      </c>
      <c r="AD152" s="11">
        <f t="shared" si="256"/>
        <v>1.0017064870000001</v>
      </c>
      <c r="AE152" s="106">
        <f t="shared" si="246"/>
        <v>1.6024468000000001</v>
      </c>
      <c r="AF152" s="106">
        <f t="shared" si="247"/>
        <v>1.65989721</v>
      </c>
      <c r="AG152" s="106">
        <f t="shared" si="248"/>
        <v>0</v>
      </c>
      <c r="AH152" s="115" t="str">
        <f t="shared" si="257"/>
        <v>J=</v>
      </c>
      <c r="AI152" s="116">
        <f t="shared" si="258"/>
        <v>44311</v>
      </c>
      <c r="AJ152" s="10"/>
      <c r="AK152" s="160"/>
      <c r="AL152" s="161"/>
      <c r="AM152" s="162"/>
      <c r="AN152" s="155"/>
      <c r="AO152" s="162"/>
      <c r="AP152" s="162"/>
      <c r="AQ152" s="163"/>
      <c r="AR152" s="164"/>
      <c r="AS152" s="165"/>
      <c r="AT152" s="164"/>
      <c r="AU152" s="165"/>
      <c r="AV152" s="165"/>
      <c r="AW152" s="162"/>
      <c r="AX152" s="160"/>
      <c r="AY152" s="161"/>
      <c r="AZ152" s="161"/>
      <c r="BA152" s="1"/>
      <c r="BB152" s="155"/>
      <c r="BC152" s="158"/>
      <c r="BD152" s="151"/>
      <c r="BE152" s="1"/>
      <c r="BF152" s="197">
        <f t="shared" si="259"/>
        <v>48390</v>
      </c>
      <c r="BG152" s="198">
        <f t="shared" si="260"/>
        <v>48390</v>
      </c>
      <c r="BH152" s="199">
        <f>VLOOKUP(BF152,[1]Plan1!$GF$177:$GH$300,3)</f>
        <v>7275.81</v>
      </c>
    </row>
    <row r="153" spans="1:180" ht="15" customHeight="1" x14ac:dyDescent="0.25">
      <c r="A153" s="105">
        <f t="shared" si="249"/>
        <v>44294</v>
      </c>
      <c r="B153" s="106">
        <f t="shared" si="234"/>
        <v>974.744939163053</v>
      </c>
      <c r="C153" s="2">
        <f t="shared" si="250"/>
        <v>939.03252782000004</v>
      </c>
      <c r="D153" s="2">
        <f t="shared" si="251"/>
        <v>107.71973317999982</v>
      </c>
      <c r="E153" s="106">
        <f t="shared" si="235"/>
        <v>831.31279464000022</v>
      </c>
      <c r="F153" s="21">
        <f t="shared" si="252"/>
        <v>5622.43</v>
      </c>
      <c r="G153" s="108">
        <f t="shared" si="253"/>
        <v>5674.72</v>
      </c>
      <c r="H153" s="109">
        <f t="shared" si="229"/>
        <v>44253</v>
      </c>
      <c r="I153" s="109">
        <f t="shared" si="262"/>
        <v>44281</v>
      </c>
      <c r="J153" s="110">
        <f t="shared" si="236"/>
        <v>9.3002491805145304E-3</v>
      </c>
      <c r="K153" s="117">
        <f t="shared" si="263"/>
        <v>44311</v>
      </c>
      <c r="L153" s="178">
        <f t="shared" si="233"/>
        <v>31</v>
      </c>
      <c r="M153" s="178">
        <f t="shared" si="232"/>
        <v>14</v>
      </c>
      <c r="N153" s="106">
        <f t="shared" si="237"/>
        <v>1.0041894499999999</v>
      </c>
      <c r="O153" s="111">
        <f t="shared" si="231"/>
        <v>1.00859988</v>
      </c>
      <c r="P153" s="111">
        <f t="shared" si="254"/>
        <v>1.0364658126848656</v>
      </c>
      <c r="Q153" s="106">
        <f t="shared" si="230"/>
        <v>1.04080803</v>
      </c>
      <c r="R153" s="2">
        <v>1</v>
      </c>
      <c r="S153" s="106">
        <f t="shared" si="238"/>
        <v>939.03252782000004</v>
      </c>
      <c r="T153" s="106">
        <f t="shared" si="239"/>
        <v>0</v>
      </c>
      <c r="U153" s="106">
        <f t="shared" si="240"/>
        <v>33.924237463052961</v>
      </c>
      <c r="V153" s="106">
        <f t="shared" si="241"/>
        <v>972.95676528305296</v>
      </c>
      <c r="W153" s="19">
        <f t="shared" si="261"/>
        <v>0</v>
      </c>
      <c r="X153" s="2">
        <f t="shared" si="242"/>
        <v>0</v>
      </c>
      <c r="Y153" s="4">
        <f t="shared" si="243"/>
        <v>0</v>
      </c>
      <c r="Z153" s="106">
        <f t="shared" si="244"/>
        <v>0</v>
      </c>
      <c r="AA153" s="114">
        <f t="shared" si="255"/>
        <v>0.05</v>
      </c>
      <c r="AB153" s="112">
        <f t="shared" si="245"/>
        <v>14</v>
      </c>
      <c r="AC153" s="178">
        <f t="shared" si="264"/>
        <v>31</v>
      </c>
      <c r="AD153" s="11">
        <f t="shared" si="256"/>
        <v>1.001837876</v>
      </c>
      <c r="AE153" s="106">
        <f t="shared" si="246"/>
        <v>1.7258253400000001</v>
      </c>
      <c r="AF153" s="106">
        <f t="shared" si="247"/>
        <v>1.78817388</v>
      </c>
      <c r="AG153" s="106">
        <f t="shared" si="248"/>
        <v>0</v>
      </c>
      <c r="AH153" s="115" t="str">
        <f t="shared" si="257"/>
        <v>J=</v>
      </c>
      <c r="AI153" s="116">
        <f t="shared" si="258"/>
        <v>44311</v>
      </c>
      <c r="AJ153" s="10"/>
      <c r="AK153" s="160"/>
      <c r="AL153" s="161"/>
      <c r="AM153" s="162"/>
      <c r="AN153" s="155"/>
      <c r="AO153" s="162"/>
      <c r="AP153" s="162"/>
      <c r="AQ153" s="163"/>
      <c r="AR153" s="164"/>
      <c r="AS153" s="165"/>
      <c r="AT153" s="164"/>
      <c r="AU153" s="165"/>
      <c r="AV153" s="165"/>
      <c r="AW153" s="162"/>
      <c r="AX153" s="160"/>
      <c r="AY153" s="161"/>
      <c r="AZ153" s="161"/>
      <c r="BA153" s="1"/>
      <c r="BB153" s="155"/>
      <c r="BC153" s="158"/>
      <c r="BD153" s="151"/>
      <c r="BE153" s="1"/>
      <c r="BF153" s="197">
        <f t="shared" si="259"/>
        <v>48420</v>
      </c>
      <c r="BG153" s="198">
        <f t="shared" si="260"/>
        <v>48420</v>
      </c>
      <c r="BH153" s="199">
        <f>VLOOKUP(BF153,[1]Plan1!$GF$177:$GH$300,3)</f>
        <v>7275.81</v>
      </c>
    </row>
    <row r="154" spans="1:180" ht="15" customHeight="1" x14ac:dyDescent="0.25">
      <c r="A154" s="105">
        <f t="shared" si="249"/>
        <v>44295</v>
      </c>
      <c r="B154" s="106">
        <f t="shared" si="234"/>
        <v>975.13172232839463</v>
      </c>
      <c r="C154" s="2">
        <f t="shared" si="250"/>
        <v>939.03252782000004</v>
      </c>
      <c r="D154" s="2">
        <f t="shared" si="251"/>
        <v>107.71973317999982</v>
      </c>
      <c r="E154" s="106">
        <f t="shared" si="235"/>
        <v>831.31279464000022</v>
      </c>
      <c r="F154" s="21">
        <f t="shared" si="252"/>
        <v>5622.43</v>
      </c>
      <c r="G154" s="108">
        <f t="shared" si="253"/>
        <v>5674.72</v>
      </c>
      <c r="H154" s="109">
        <f t="shared" si="229"/>
        <v>44253</v>
      </c>
      <c r="I154" s="109">
        <f t="shared" si="262"/>
        <v>44281</v>
      </c>
      <c r="J154" s="110">
        <f t="shared" si="236"/>
        <v>9.3002491805145304E-3</v>
      </c>
      <c r="K154" s="117">
        <f t="shared" si="263"/>
        <v>44311</v>
      </c>
      <c r="L154" s="178">
        <f t="shared" si="233"/>
        <v>31</v>
      </c>
      <c r="M154" s="178">
        <f t="shared" si="232"/>
        <v>15</v>
      </c>
      <c r="N154" s="106">
        <f t="shared" si="237"/>
        <v>1.0044893699999999</v>
      </c>
      <c r="O154" s="111">
        <f t="shared" si="231"/>
        <v>1.00859988</v>
      </c>
      <c r="P154" s="111">
        <f t="shared" si="254"/>
        <v>1.0364658126848656</v>
      </c>
      <c r="Q154" s="106">
        <f t="shared" si="230"/>
        <v>1.0411188899999999</v>
      </c>
      <c r="R154" s="2">
        <v>1</v>
      </c>
      <c r="S154" s="106">
        <f t="shared" si="238"/>
        <v>939.03252782000004</v>
      </c>
      <c r="T154" s="106">
        <f t="shared" si="239"/>
        <v>0</v>
      </c>
      <c r="U154" s="106">
        <f t="shared" si="240"/>
        <v>34.18265935839468</v>
      </c>
      <c r="V154" s="106">
        <f t="shared" si="241"/>
        <v>973.21518717839467</v>
      </c>
      <c r="W154" s="19">
        <f t="shared" si="261"/>
        <v>0</v>
      </c>
      <c r="X154" s="2">
        <f t="shared" si="242"/>
        <v>0</v>
      </c>
      <c r="Y154" s="4">
        <f t="shared" si="243"/>
        <v>0</v>
      </c>
      <c r="Z154" s="106">
        <f t="shared" si="244"/>
        <v>0</v>
      </c>
      <c r="AA154" s="114">
        <f t="shared" si="255"/>
        <v>0.05</v>
      </c>
      <c r="AB154" s="112">
        <f t="shared" si="245"/>
        <v>15</v>
      </c>
      <c r="AC154" s="178">
        <f t="shared" si="264"/>
        <v>31</v>
      </c>
      <c r="AD154" s="11">
        <f t="shared" si="256"/>
        <v>1.0019692819999999</v>
      </c>
      <c r="AE154" s="106">
        <f t="shared" si="246"/>
        <v>1.8492198500000001</v>
      </c>
      <c r="AF154" s="106">
        <f t="shared" si="247"/>
        <v>1.9165351500000001</v>
      </c>
      <c r="AG154" s="106">
        <f t="shared" si="248"/>
        <v>0</v>
      </c>
      <c r="AH154" s="115" t="str">
        <f t="shared" si="257"/>
        <v>J=</v>
      </c>
      <c r="AI154" s="116">
        <f t="shared" si="258"/>
        <v>44311</v>
      </c>
      <c r="AJ154" s="10"/>
      <c r="AK154" s="160"/>
      <c r="AL154" s="161"/>
      <c r="AM154" s="162"/>
      <c r="AN154" s="155"/>
      <c r="AO154" s="162"/>
      <c r="AP154" s="162"/>
      <c r="AQ154" s="163"/>
      <c r="AR154" s="164"/>
      <c r="AS154" s="165"/>
      <c r="AT154" s="164"/>
      <c r="AU154" s="165"/>
      <c r="AV154" s="165"/>
      <c r="AW154" s="162"/>
      <c r="AX154" s="160"/>
      <c r="AY154" s="161"/>
      <c r="AZ154" s="161"/>
      <c r="BA154" s="1"/>
      <c r="BB154" s="155"/>
      <c r="BC154" s="158"/>
      <c r="BD154" s="151"/>
      <c r="BE154" s="1"/>
      <c r="BF154" s="197">
        <f t="shared" si="259"/>
        <v>48451</v>
      </c>
      <c r="BG154" s="198">
        <f t="shared" si="260"/>
        <v>48451</v>
      </c>
      <c r="BH154" s="199">
        <f>VLOOKUP(BF154,[1]Plan1!$GF$177:$GH$300,3)</f>
        <v>7275.81</v>
      </c>
    </row>
    <row r="155" spans="1:180" ht="15" customHeight="1" x14ac:dyDescent="0.25">
      <c r="A155" s="105">
        <f t="shared" si="249"/>
        <v>44296</v>
      </c>
      <c r="B155" s="106">
        <f t="shared" si="234"/>
        <v>975.51865658876022</v>
      </c>
      <c r="C155" s="2">
        <f t="shared" si="250"/>
        <v>939.03252782000004</v>
      </c>
      <c r="D155" s="2">
        <f t="shared" si="251"/>
        <v>107.71973317999982</v>
      </c>
      <c r="E155" s="106">
        <f t="shared" si="235"/>
        <v>831.31279464000022</v>
      </c>
      <c r="F155" s="21">
        <f t="shared" si="252"/>
        <v>5622.43</v>
      </c>
      <c r="G155" s="108">
        <f t="shared" si="253"/>
        <v>5674.72</v>
      </c>
      <c r="H155" s="109">
        <f t="shared" si="229"/>
        <v>44253</v>
      </c>
      <c r="I155" s="109">
        <f t="shared" si="262"/>
        <v>44281</v>
      </c>
      <c r="J155" s="110">
        <f t="shared" si="236"/>
        <v>9.3002491805145304E-3</v>
      </c>
      <c r="K155" s="117">
        <f t="shared" si="263"/>
        <v>44311</v>
      </c>
      <c r="L155" s="178">
        <f t="shared" si="233"/>
        <v>31</v>
      </c>
      <c r="M155" s="178">
        <f t="shared" si="232"/>
        <v>16</v>
      </c>
      <c r="N155" s="106">
        <f t="shared" si="237"/>
        <v>1.0047893699999999</v>
      </c>
      <c r="O155" s="111">
        <f t="shared" si="231"/>
        <v>1.00859988</v>
      </c>
      <c r="P155" s="111">
        <f t="shared" si="254"/>
        <v>1.0364658126848656</v>
      </c>
      <c r="Q155" s="106">
        <f t="shared" si="230"/>
        <v>1.04142983</v>
      </c>
      <c r="R155" s="2">
        <v>1</v>
      </c>
      <c r="S155" s="106">
        <f t="shared" si="238"/>
        <v>939.03252782000004</v>
      </c>
      <c r="T155" s="106">
        <f t="shared" si="239"/>
        <v>0</v>
      </c>
      <c r="U155" s="106">
        <f t="shared" si="240"/>
        <v>34.441147758760124</v>
      </c>
      <c r="V155" s="106">
        <f t="shared" si="241"/>
        <v>973.47367557876021</v>
      </c>
      <c r="W155" s="19">
        <f t="shared" si="261"/>
        <v>0</v>
      </c>
      <c r="X155" s="2">
        <f t="shared" si="242"/>
        <v>0</v>
      </c>
      <c r="Y155" s="4">
        <f t="shared" si="243"/>
        <v>0</v>
      </c>
      <c r="Z155" s="106">
        <f t="shared" si="244"/>
        <v>0</v>
      </c>
      <c r="AA155" s="114">
        <f t="shared" si="255"/>
        <v>0.05</v>
      </c>
      <c r="AB155" s="112">
        <f t="shared" si="245"/>
        <v>16</v>
      </c>
      <c r="AC155" s="178">
        <f t="shared" si="264"/>
        <v>31</v>
      </c>
      <c r="AD155" s="11">
        <f t="shared" si="256"/>
        <v>1.0021007049999999</v>
      </c>
      <c r="AE155" s="106">
        <f t="shared" si="246"/>
        <v>1.9726303199999999</v>
      </c>
      <c r="AF155" s="106">
        <f t="shared" si="247"/>
        <v>2.0449810099999999</v>
      </c>
      <c r="AG155" s="106">
        <f t="shared" si="248"/>
        <v>0</v>
      </c>
      <c r="AH155" s="115" t="str">
        <f t="shared" si="257"/>
        <v>J=</v>
      </c>
      <c r="AI155" s="116">
        <f t="shared" si="258"/>
        <v>44311</v>
      </c>
      <c r="AJ155" s="10"/>
      <c r="AK155" s="160"/>
      <c r="AL155" s="161"/>
      <c r="AM155" s="162"/>
      <c r="AN155" s="155"/>
      <c r="AO155" s="162"/>
      <c r="AP155" s="162"/>
      <c r="AQ155" s="163"/>
      <c r="AR155" s="164"/>
      <c r="AS155" s="165"/>
      <c r="AT155" s="164"/>
      <c r="AU155" s="165"/>
      <c r="AV155" s="165"/>
      <c r="AW155" s="162"/>
      <c r="AX155" s="160"/>
      <c r="AY155" s="161"/>
      <c r="AZ155" s="161"/>
      <c r="BA155" s="1"/>
      <c r="BB155" s="155"/>
      <c r="BC155" s="158"/>
      <c r="BD155" s="151"/>
      <c r="BE155" s="1"/>
      <c r="BF155" s="197">
        <f t="shared" si="259"/>
        <v>48482</v>
      </c>
      <c r="BG155" s="198">
        <f t="shared" si="260"/>
        <v>48482</v>
      </c>
      <c r="BH155" s="199">
        <f>VLOOKUP(BF155,[1]Plan1!$GF$177:$GH$300,3)</f>
        <v>7275.81</v>
      </c>
    </row>
    <row r="156" spans="1:180" ht="15" customHeight="1" x14ac:dyDescent="0.25">
      <c r="A156" s="105">
        <f t="shared" si="249"/>
        <v>44297</v>
      </c>
      <c r="B156" s="106">
        <f t="shared" si="234"/>
        <v>975.905759650405</v>
      </c>
      <c r="C156" s="2">
        <f t="shared" si="250"/>
        <v>939.03252782000004</v>
      </c>
      <c r="D156" s="2">
        <f t="shared" si="251"/>
        <v>107.71973317999982</v>
      </c>
      <c r="E156" s="106">
        <f t="shared" si="235"/>
        <v>831.31279464000022</v>
      </c>
      <c r="F156" s="21">
        <f t="shared" si="252"/>
        <v>5622.43</v>
      </c>
      <c r="G156" s="108">
        <f t="shared" si="253"/>
        <v>5674.72</v>
      </c>
      <c r="H156" s="109">
        <f t="shared" si="229"/>
        <v>44253</v>
      </c>
      <c r="I156" s="109">
        <f t="shared" si="262"/>
        <v>44281</v>
      </c>
      <c r="J156" s="110">
        <f t="shared" si="236"/>
        <v>9.3002491805145304E-3</v>
      </c>
      <c r="K156" s="117">
        <f t="shared" si="263"/>
        <v>44311</v>
      </c>
      <c r="L156" s="178">
        <f t="shared" si="233"/>
        <v>31</v>
      </c>
      <c r="M156" s="178">
        <f t="shared" si="232"/>
        <v>17</v>
      </c>
      <c r="N156" s="106">
        <f t="shared" si="237"/>
        <v>1.0050894699999999</v>
      </c>
      <c r="O156" s="111">
        <f t="shared" si="231"/>
        <v>1.00859988</v>
      </c>
      <c r="P156" s="111">
        <f t="shared" si="254"/>
        <v>1.0364658126848656</v>
      </c>
      <c r="Q156" s="106">
        <f t="shared" si="230"/>
        <v>1.0417408699999999</v>
      </c>
      <c r="R156" s="2">
        <v>1</v>
      </c>
      <c r="S156" s="106">
        <f t="shared" si="238"/>
        <v>939.03252782000004</v>
      </c>
      <c r="T156" s="106">
        <f t="shared" si="239"/>
        <v>0</v>
      </c>
      <c r="U156" s="106">
        <f t="shared" si="240"/>
        <v>34.699719290404886</v>
      </c>
      <c r="V156" s="106">
        <f t="shared" si="241"/>
        <v>973.73224711040496</v>
      </c>
      <c r="W156" s="19">
        <f t="shared" si="261"/>
        <v>0</v>
      </c>
      <c r="X156" s="2">
        <f t="shared" si="242"/>
        <v>0</v>
      </c>
      <c r="Y156" s="4">
        <f t="shared" si="243"/>
        <v>0</v>
      </c>
      <c r="Z156" s="106">
        <f t="shared" si="244"/>
        <v>0</v>
      </c>
      <c r="AA156" s="114">
        <f t="shared" si="255"/>
        <v>0.05</v>
      </c>
      <c r="AB156" s="112">
        <f t="shared" si="245"/>
        <v>17</v>
      </c>
      <c r="AC156" s="178">
        <f t="shared" si="264"/>
        <v>31</v>
      </c>
      <c r="AD156" s="11">
        <f t="shared" si="256"/>
        <v>1.0022321460000001</v>
      </c>
      <c r="AE156" s="106">
        <f t="shared" si="246"/>
        <v>2.0960576999999998</v>
      </c>
      <c r="AF156" s="106">
        <f t="shared" si="247"/>
        <v>2.1735125399999999</v>
      </c>
      <c r="AG156" s="106">
        <f t="shared" si="248"/>
        <v>0</v>
      </c>
      <c r="AH156" s="115" t="str">
        <f t="shared" si="257"/>
        <v>J=</v>
      </c>
      <c r="AI156" s="116">
        <f t="shared" si="258"/>
        <v>44311</v>
      </c>
      <c r="AJ156" s="10"/>
      <c r="AK156" s="160"/>
      <c r="AL156" s="161"/>
      <c r="AM156" s="162"/>
      <c r="AN156" s="155"/>
      <c r="AO156" s="162"/>
      <c r="AP156" s="162"/>
      <c r="AQ156" s="163"/>
      <c r="AR156" s="164"/>
      <c r="AS156" s="165"/>
      <c r="AT156" s="164"/>
      <c r="AU156" s="165"/>
      <c r="AV156" s="165"/>
      <c r="AW156" s="162"/>
      <c r="AX156" s="160"/>
      <c r="AY156" s="161"/>
      <c r="AZ156" s="161"/>
      <c r="BA156" s="1"/>
      <c r="BB156" s="155"/>
      <c r="BC156" s="158"/>
      <c r="BD156" s="151"/>
      <c r="BE156" s="1"/>
      <c r="BF156" s="197">
        <f t="shared" si="259"/>
        <v>48512</v>
      </c>
      <c r="BG156" s="198">
        <f t="shared" si="260"/>
        <v>48512</v>
      </c>
      <c r="BH156" s="199">
        <f>VLOOKUP(BF156,[1]Plan1!$GF$177:$GH$300,3)</f>
        <v>7275.81</v>
      </c>
    </row>
    <row r="157" spans="1:180" ht="15" customHeight="1" x14ac:dyDescent="0.25">
      <c r="A157" s="105">
        <f t="shared" si="249"/>
        <v>44298</v>
      </c>
      <c r="B157" s="106">
        <f t="shared" si="234"/>
        <v>976.29302958332926</v>
      </c>
      <c r="C157" s="2">
        <f t="shared" si="250"/>
        <v>939.03252782000004</v>
      </c>
      <c r="D157" s="2">
        <f t="shared" si="251"/>
        <v>107.71973317999982</v>
      </c>
      <c r="E157" s="106">
        <f t="shared" si="235"/>
        <v>831.31279464000022</v>
      </c>
      <c r="F157" s="21">
        <f t="shared" si="252"/>
        <v>5622.43</v>
      </c>
      <c r="G157" s="108">
        <f t="shared" si="253"/>
        <v>5674.72</v>
      </c>
      <c r="H157" s="109">
        <f t="shared" si="229"/>
        <v>44253</v>
      </c>
      <c r="I157" s="109">
        <f t="shared" si="262"/>
        <v>44281</v>
      </c>
      <c r="J157" s="110">
        <f t="shared" si="236"/>
        <v>9.3002491805145304E-3</v>
      </c>
      <c r="K157" s="117">
        <f t="shared" si="263"/>
        <v>44311</v>
      </c>
      <c r="L157" s="178">
        <f t="shared" ref="L157:L220" si="265">IF(DAY(A156)=25,VLOOKUP(A156,$AP$321:$AY$700,7),L156)</f>
        <v>31</v>
      </c>
      <c r="M157" s="178">
        <f t="shared" si="232"/>
        <v>18</v>
      </c>
      <c r="N157" s="106">
        <f t="shared" si="237"/>
        <v>1.0053896600000001</v>
      </c>
      <c r="O157" s="111">
        <f t="shared" si="231"/>
        <v>1.00859988</v>
      </c>
      <c r="P157" s="111">
        <f t="shared" si="254"/>
        <v>1.0364658126848656</v>
      </c>
      <c r="Q157" s="106">
        <f t="shared" si="230"/>
        <v>1.0420520099999999</v>
      </c>
      <c r="R157" s="2">
        <v>1</v>
      </c>
      <c r="S157" s="106">
        <f t="shared" si="238"/>
        <v>939.03252782000004</v>
      </c>
      <c r="T157" s="106">
        <f t="shared" si="239"/>
        <v>0</v>
      </c>
      <c r="U157" s="106">
        <f t="shared" si="240"/>
        <v>34.958373953329165</v>
      </c>
      <c r="V157" s="106">
        <f t="shared" si="241"/>
        <v>973.99090177332926</v>
      </c>
      <c r="W157" s="19">
        <f t="shared" si="261"/>
        <v>0</v>
      </c>
      <c r="X157" s="2">
        <f t="shared" si="242"/>
        <v>0</v>
      </c>
      <c r="Y157" s="4">
        <f t="shared" si="243"/>
        <v>0</v>
      </c>
      <c r="Z157" s="106">
        <f t="shared" si="244"/>
        <v>0</v>
      </c>
      <c r="AA157" s="114">
        <f t="shared" si="255"/>
        <v>0.05</v>
      </c>
      <c r="AB157" s="112">
        <f t="shared" si="245"/>
        <v>18</v>
      </c>
      <c r="AC157" s="178">
        <f t="shared" si="264"/>
        <v>31</v>
      </c>
      <c r="AD157" s="11">
        <f t="shared" si="256"/>
        <v>1.002363603</v>
      </c>
      <c r="AE157" s="106">
        <f t="shared" si="246"/>
        <v>2.2195000899999999</v>
      </c>
      <c r="AF157" s="106">
        <f t="shared" si="247"/>
        <v>2.30212781</v>
      </c>
      <c r="AG157" s="106">
        <f t="shared" si="248"/>
        <v>0</v>
      </c>
      <c r="AH157" s="115" t="str">
        <f t="shared" si="257"/>
        <v>J=</v>
      </c>
      <c r="AI157" s="116">
        <f t="shared" si="258"/>
        <v>44311</v>
      </c>
      <c r="AJ157" s="10"/>
      <c r="AK157" s="206"/>
      <c r="AL157" s="207"/>
      <c r="AM157" s="208"/>
      <c r="AN157" s="209"/>
      <c r="AO157" s="208"/>
      <c r="AP157" s="208"/>
      <c r="AQ157" s="210"/>
      <c r="AR157" s="211"/>
      <c r="AS157" s="165"/>
      <c r="AT157" s="164"/>
      <c r="AU157" s="165"/>
      <c r="AV157" s="165"/>
      <c r="AW157" s="208"/>
      <c r="AX157" s="206"/>
      <c r="AY157" s="207"/>
      <c r="AZ157" s="207"/>
      <c r="BA157" s="1"/>
      <c r="BB157" s="155"/>
      <c r="BC157" s="158"/>
      <c r="BD157" s="151"/>
      <c r="BE157" s="1"/>
      <c r="BF157" s="197">
        <f t="shared" si="259"/>
        <v>48543</v>
      </c>
      <c r="BG157" s="198">
        <f t="shared" si="260"/>
        <v>48543</v>
      </c>
      <c r="BH157" s="199">
        <f>VLOOKUP(BF157,[1]Plan1!$GF$177:$GH$300,3)</f>
        <v>7275.81</v>
      </c>
    </row>
    <row r="158" spans="1:180" ht="15" customHeight="1" x14ac:dyDescent="0.25">
      <c r="A158" s="105">
        <f t="shared" si="249"/>
        <v>44299</v>
      </c>
      <c r="B158" s="106">
        <f t="shared" si="234"/>
        <v>976.68045174127724</v>
      </c>
      <c r="C158" s="2">
        <f t="shared" si="250"/>
        <v>939.03252782000004</v>
      </c>
      <c r="D158" s="2">
        <f t="shared" si="251"/>
        <v>107.71973317999982</v>
      </c>
      <c r="E158" s="106">
        <f t="shared" si="235"/>
        <v>831.31279464000022</v>
      </c>
      <c r="F158" s="21">
        <f t="shared" si="252"/>
        <v>5622.43</v>
      </c>
      <c r="G158" s="108">
        <f t="shared" si="253"/>
        <v>5674.72</v>
      </c>
      <c r="H158" s="109">
        <f t="shared" si="229"/>
        <v>44253</v>
      </c>
      <c r="I158" s="109">
        <f t="shared" si="262"/>
        <v>44281</v>
      </c>
      <c r="J158" s="110">
        <f t="shared" si="236"/>
        <v>9.3002491805145304E-3</v>
      </c>
      <c r="K158" s="117">
        <f t="shared" si="263"/>
        <v>44311</v>
      </c>
      <c r="L158" s="178">
        <f t="shared" si="265"/>
        <v>31</v>
      </c>
      <c r="M158" s="178">
        <f t="shared" si="232"/>
        <v>19</v>
      </c>
      <c r="N158" s="106">
        <f t="shared" si="237"/>
        <v>1.00568993</v>
      </c>
      <c r="O158" s="111">
        <f t="shared" si="231"/>
        <v>1.00859988</v>
      </c>
      <c r="P158" s="111">
        <f t="shared" si="254"/>
        <v>1.0364658126848656</v>
      </c>
      <c r="Q158" s="106">
        <f t="shared" si="230"/>
        <v>1.0423632300000001</v>
      </c>
      <c r="R158" s="2">
        <v>1</v>
      </c>
      <c r="S158" s="106">
        <f t="shared" si="238"/>
        <v>939.03252782000004</v>
      </c>
      <c r="T158" s="106">
        <f t="shared" si="239"/>
        <v>0</v>
      </c>
      <c r="U158" s="106">
        <f t="shared" si="240"/>
        <v>35.217095121277168</v>
      </c>
      <c r="V158" s="106">
        <f t="shared" si="241"/>
        <v>974.24962294127727</v>
      </c>
      <c r="W158" s="19">
        <f t="shared" si="261"/>
        <v>0</v>
      </c>
      <c r="X158" s="2">
        <f t="shared" si="242"/>
        <v>0</v>
      </c>
      <c r="Y158" s="4">
        <f t="shared" si="243"/>
        <v>0</v>
      </c>
      <c r="Z158" s="106">
        <f t="shared" si="244"/>
        <v>0</v>
      </c>
      <c r="AA158" s="114">
        <f t="shared" si="255"/>
        <v>0.05</v>
      </c>
      <c r="AB158" s="112">
        <f t="shared" si="245"/>
        <v>19</v>
      </c>
      <c r="AC158" s="178">
        <f t="shared" si="264"/>
        <v>31</v>
      </c>
      <c r="AD158" s="11">
        <f t="shared" si="256"/>
        <v>1.0024950779999999</v>
      </c>
      <c r="AE158" s="106">
        <f t="shared" si="246"/>
        <v>2.3429593999999998</v>
      </c>
      <c r="AF158" s="106">
        <f t="shared" si="247"/>
        <v>2.4308288</v>
      </c>
      <c r="AG158" s="106">
        <f t="shared" si="248"/>
        <v>0</v>
      </c>
      <c r="AH158" s="115" t="str">
        <f t="shared" si="257"/>
        <v>J=</v>
      </c>
      <c r="AI158" s="116">
        <f t="shared" si="258"/>
        <v>44311</v>
      </c>
      <c r="AJ158" s="10"/>
      <c r="AK158" s="160"/>
      <c r="AL158" s="161"/>
      <c r="AM158" s="162"/>
      <c r="AN158" s="155"/>
      <c r="AO158" s="162"/>
      <c r="AP158" s="162"/>
      <c r="AQ158" s="163"/>
      <c r="AR158" s="164"/>
      <c r="AS158" s="165"/>
      <c r="AT158" s="164"/>
      <c r="AU158" s="165"/>
      <c r="AV158" s="165"/>
      <c r="AW158" s="162"/>
      <c r="AX158" s="160"/>
      <c r="AY158" s="161"/>
      <c r="AZ158" s="161"/>
      <c r="BA158" s="1"/>
      <c r="BB158" s="155"/>
      <c r="BC158" s="158"/>
      <c r="BD158" s="151"/>
      <c r="BE158" s="1"/>
      <c r="BF158" s="197">
        <f t="shared" si="259"/>
        <v>48573</v>
      </c>
      <c r="BG158" s="198">
        <f t="shared" si="260"/>
        <v>48573</v>
      </c>
      <c r="BH158" s="199">
        <f>VLOOKUP(BF158,[1]Plan1!$GF$177:$GH$300,3)</f>
        <v>7275.81</v>
      </c>
    </row>
    <row r="159" spans="1:180" ht="15" customHeight="1" x14ac:dyDescent="0.25">
      <c r="A159" s="105">
        <f t="shared" si="249"/>
        <v>44300</v>
      </c>
      <c r="B159" s="106">
        <f t="shared" si="234"/>
        <v>977.06804281050449</v>
      </c>
      <c r="C159" s="2">
        <f t="shared" si="250"/>
        <v>939.03252782000004</v>
      </c>
      <c r="D159" s="2">
        <f t="shared" si="251"/>
        <v>107.71973317999982</v>
      </c>
      <c r="E159" s="106">
        <f t="shared" si="235"/>
        <v>831.31279464000022</v>
      </c>
      <c r="F159" s="21">
        <f t="shared" si="252"/>
        <v>5622.43</v>
      </c>
      <c r="G159" s="108">
        <f t="shared" si="253"/>
        <v>5674.72</v>
      </c>
      <c r="H159" s="109">
        <f t="shared" si="229"/>
        <v>44253</v>
      </c>
      <c r="I159" s="109">
        <f t="shared" si="262"/>
        <v>44281</v>
      </c>
      <c r="J159" s="110">
        <f t="shared" si="236"/>
        <v>9.3002491805145304E-3</v>
      </c>
      <c r="K159" s="117">
        <f t="shared" si="263"/>
        <v>44311</v>
      </c>
      <c r="L159" s="178">
        <f t="shared" si="265"/>
        <v>31</v>
      </c>
      <c r="M159" s="178">
        <f t="shared" si="232"/>
        <v>20</v>
      </c>
      <c r="N159" s="106">
        <f t="shared" si="237"/>
        <v>1.0059902999999999</v>
      </c>
      <c r="O159" s="111">
        <f t="shared" si="231"/>
        <v>1.00859988</v>
      </c>
      <c r="P159" s="111">
        <f t="shared" si="254"/>
        <v>1.0364658126848656</v>
      </c>
      <c r="Q159" s="106">
        <f t="shared" si="230"/>
        <v>1.0426745500000001</v>
      </c>
      <c r="R159" s="2">
        <v>1</v>
      </c>
      <c r="S159" s="106">
        <f t="shared" si="238"/>
        <v>939.03252782000004</v>
      </c>
      <c r="T159" s="106">
        <f t="shared" si="239"/>
        <v>0</v>
      </c>
      <c r="U159" s="106">
        <f t="shared" si="240"/>
        <v>35.475899420504497</v>
      </c>
      <c r="V159" s="106">
        <f t="shared" si="241"/>
        <v>974.50842724050449</v>
      </c>
      <c r="W159" s="19">
        <f t="shared" si="261"/>
        <v>0</v>
      </c>
      <c r="X159" s="2">
        <f t="shared" si="242"/>
        <v>0</v>
      </c>
      <c r="Y159" s="4">
        <f t="shared" si="243"/>
        <v>0</v>
      </c>
      <c r="Z159" s="106">
        <f t="shared" si="244"/>
        <v>0</v>
      </c>
      <c r="AA159" s="114">
        <f t="shared" si="255"/>
        <v>0.05</v>
      </c>
      <c r="AB159" s="112">
        <f t="shared" si="245"/>
        <v>20</v>
      </c>
      <c r="AC159" s="178">
        <f t="shared" si="264"/>
        <v>31</v>
      </c>
      <c r="AD159" s="11">
        <f t="shared" si="256"/>
        <v>1.002626571</v>
      </c>
      <c r="AE159" s="106">
        <f t="shared" si="246"/>
        <v>2.4664356000000001</v>
      </c>
      <c r="AF159" s="106">
        <f t="shared" si="247"/>
        <v>2.5596155700000001</v>
      </c>
      <c r="AG159" s="106">
        <f t="shared" si="248"/>
        <v>0</v>
      </c>
      <c r="AH159" s="115" t="str">
        <f t="shared" si="257"/>
        <v>J=</v>
      </c>
      <c r="AI159" s="116">
        <f t="shared" si="258"/>
        <v>44311</v>
      </c>
      <c r="AJ159" s="10"/>
      <c r="AK159" s="160"/>
      <c r="AL159" s="161"/>
      <c r="AM159" s="162"/>
      <c r="AN159" s="155"/>
      <c r="AO159" s="162"/>
      <c r="AP159" s="162"/>
      <c r="AQ159" s="163"/>
      <c r="AR159" s="164"/>
      <c r="AS159" s="165"/>
      <c r="AT159" s="164"/>
      <c r="AU159" s="165"/>
      <c r="AV159" s="165"/>
      <c r="AW159" s="162"/>
      <c r="AX159" s="160"/>
      <c r="AY159" s="161"/>
      <c r="AZ159" s="161"/>
      <c r="BA159" s="1"/>
      <c r="BB159" s="155"/>
      <c r="BC159" s="158"/>
      <c r="BD159" s="151"/>
      <c r="BE159" s="1"/>
      <c r="BF159" s="197">
        <f t="shared" si="259"/>
        <v>48604</v>
      </c>
      <c r="BG159" s="198">
        <f t="shared" si="260"/>
        <v>48604</v>
      </c>
      <c r="BH159" s="199">
        <f>VLOOKUP(BF159,[1]Plan1!$GF$177:$GH$300,3)</f>
        <v>7275.81</v>
      </c>
    </row>
    <row r="160" spans="1:180" ht="15" customHeight="1" x14ac:dyDescent="0.25">
      <c r="A160" s="105">
        <f t="shared" si="249"/>
        <v>44301</v>
      </c>
      <c r="B160" s="106">
        <f t="shared" si="234"/>
        <v>977.45578422475546</v>
      </c>
      <c r="C160" s="2">
        <f t="shared" si="250"/>
        <v>939.03252782000004</v>
      </c>
      <c r="D160" s="2">
        <f t="shared" si="251"/>
        <v>107.71973317999982</v>
      </c>
      <c r="E160" s="106">
        <f t="shared" si="235"/>
        <v>831.31279464000022</v>
      </c>
      <c r="F160" s="21">
        <f t="shared" si="252"/>
        <v>5622.43</v>
      </c>
      <c r="G160" s="108">
        <f t="shared" si="253"/>
        <v>5674.72</v>
      </c>
      <c r="H160" s="109">
        <f t="shared" si="229"/>
        <v>44253</v>
      </c>
      <c r="I160" s="109">
        <f t="shared" si="262"/>
        <v>44281</v>
      </c>
      <c r="J160" s="110">
        <f t="shared" si="236"/>
        <v>9.3002491805145304E-3</v>
      </c>
      <c r="K160" s="117">
        <f t="shared" si="263"/>
        <v>44311</v>
      </c>
      <c r="L160" s="178">
        <f t="shared" si="265"/>
        <v>31</v>
      </c>
      <c r="M160" s="178">
        <f t="shared" si="232"/>
        <v>21</v>
      </c>
      <c r="N160" s="106">
        <f t="shared" si="237"/>
        <v>1.00629075</v>
      </c>
      <c r="O160" s="111">
        <f t="shared" si="231"/>
        <v>1.00859988</v>
      </c>
      <c r="P160" s="111">
        <f t="shared" si="254"/>
        <v>1.0364658126848656</v>
      </c>
      <c r="Q160" s="106">
        <f t="shared" si="230"/>
        <v>1.0429859500000001</v>
      </c>
      <c r="R160" s="2">
        <v>1</v>
      </c>
      <c r="S160" s="106">
        <f t="shared" si="238"/>
        <v>939.03252782000004</v>
      </c>
      <c r="T160" s="106">
        <f t="shared" si="239"/>
        <v>0</v>
      </c>
      <c r="U160" s="106">
        <f t="shared" si="240"/>
        <v>35.734770224755358</v>
      </c>
      <c r="V160" s="106">
        <f t="shared" si="241"/>
        <v>974.76729804475542</v>
      </c>
      <c r="W160" s="19">
        <f t="shared" si="261"/>
        <v>0</v>
      </c>
      <c r="X160" s="2">
        <f t="shared" si="242"/>
        <v>0</v>
      </c>
      <c r="Y160" s="4">
        <f t="shared" si="243"/>
        <v>0</v>
      </c>
      <c r="Z160" s="106">
        <f t="shared" si="244"/>
        <v>0</v>
      </c>
      <c r="AA160" s="114">
        <f t="shared" si="255"/>
        <v>0.05</v>
      </c>
      <c r="AB160" s="112">
        <f t="shared" si="245"/>
        <v>21</v>
      </c>
      <c r="AC160" s="178">
        <f t="shared" si="264"/>
        <v>31</v>
      </c>
      <c r="AD160" s="11">
        <f t="shared" si="256"/>
        <v>1.00275808</v>
      </c>
      <c r="AE160" s="106">
        <f t="shared" si="246"/>
        <v>2.58992683</v>
      </c>
      <c r="AF160" s="106">
        <f t="shared" si="247"/>
        <v>2.6884861799999999</v>
      </c>
      <c r="AG160" s="106">
        <f t="shared" si="248"/>
        <v>0</v>
      </c>
      <c r="AH160" s="115" t="str">
        <f t="shared" si="257"/>
        <v>J=</v>
      </c>
      <c r="AI160" s="116">
        <f t="shared" si="258"/>
        <v>44311</v>
      </c>
      <c r="AJ160" s="10"/>
      <c r="AK160" s="160"/>
      <c r="AL160" s="161"/>
      <c r="AM160" s="162"/>
      <c r="AN160" s="155"/>
      <c r="AO160" s="162"/>
      <c r="AP160" s="162"/>
      <c r="AQ160" s="163"/>
      <c r="AR160" s="164"/>
      <c r="AS160" s="165"/>
      <c r="AT160" s="164"/>
      <c r="AU160" s="165"/>
      <c r="AV160" s="165"/>
      <c r="AW160" s="162"/>
      <c r="AX160" s="160"/>
      <c r="AY160" s="161"/>
      <c r="AZ160" s="161"/>
      <c r="BA160" s="1"/>
      <c r="BB160" s="155"/>
      <c r="BC160" s="158"/>
      <c r="BD160" s="151"/>
      <c r="BE160" s="1"/>
      <c r="BF160" s="197">
        <f t="shared" si="259"/>
        <v>48635</v>
      </c>
      <c r="BG160" s="198">
        <f t="shared" si="260"/>
        <v>48635</v>
      </c>
      <c r="BH160" s="199">
        <f>VLOOKUP(BF160,[1]Plan1!$GF$177:$GH$300,3)</f>
        <v>7275.81</v>
      </c>
    </row>
    <row r="161" spans="1:60" ht="15" customHeight="1" x14ac:dyDescent="0.25">
      <c r="A161" s="105">
        <f t="shared" si="249"/>
        <v>44302</v>
      </c>
      <c r="B161" s="106">
        <f t="shared" si="234"/>
        <v>977.84370299341367</v>
      </c>
      <c r="C161" s="2">
        <f t="shared" si="250"/>
        <v>939.03252782000004</v>
      </c>
      <c r="D161" s="2">
        <f t="shared" si="251"/>
        <v>107.71973317999982</v>
      </c>
      <c r="E161" s="106">
        <f t="shared" si="235"/>
        <v>831.31279464000022</v>
      </c>
      <c r="F161" s="21">
        <f t="shared" si="252"/>
        <v>5622.43</v>
      </c>
      <c r="G161" s="108">
        <f t="shared" si="253"/>
        <v>5674.72</v>
      </c>
      <c r="H161" s="109">
        <f t="shared" si="229"/>
        <v>44253</v>
      </c>
      <c r="I161" s="109">
        <f t="shared" si="262"/>
        <v>44281</v>
      </c>
      <c r="J161" s="110">
        <f t="shared" si="236"/>
        <v>9.3002491805145304E-3</v>
      </c>
      <c r="K161" s="117">
        <f t="shared" si="263"/>
        <v>44311</v>
      </c>
      <c r="L161" s="178">
        <f t="shared" si="265"/>
        <v>31</v>
      </c>
      <c r="M161" s="178">
        <f t="shared" si="232"/>
        <v>22</v>
      </c>
      <c r="N161" s="106">
        <f t="shared" si="237"/>
        <v>1.0065913</v>
      </c>
      <c r="O161" s="111">
        <f t="shared" si="231"/>
        <v>1.00859988</v>
      </c>
      <c r="P161" s="111">
        <f t="shared" si="254"/>
        <v>1.0364658126848656</v>
      </c>
      <c r="Q161" s="106">
        <f t="shared" si="230"/>
        <v>1.04329746</v>
      </c>
      <c r="R161" s="2">
        <v>1</v>
      </c>
      <c r="S161" s="106">
        <f t="shared" si="238"/>
        <v>939.03252782000004</v>
      </c>
      <c r="T161" s="106">
        <f t="shared" si="239"/>
        <v>0</v>
      </c>
      <c r="U161" s="106">
        <f t="shared" si="240"/>
        <v>35.99373247341363</v>
      </c>
      <c r="V161" s="106">
        <f t="shared" si="241"/>
        <v>975.02626029341366</v>
      </c>
      <c r="W161" s="19">
        <f t="shared" si="261"/>
        <v>0</v>
      </c>
      <c r="X161" s="2">
        <f t="shared" si="242"/>
        <v>0</v>
      </c>
      <c r="Y161" s="4">
        <f t="shared" si="243"/>
        <v>0</v>
      </c>
      <c r="Z161" s="106">
        <f t="shared" si="244"/>
        <v>0</v>
      </c>
      <c r="AA161" s="114">
        <f t="shared" si="255"/>
        <v>0.05</v>
      </c>
      <c r="AB161" s="112">
        <f t="shared" si="245"/>
        <v>22</v>
      </c>
      <c r="AC161" s="178">
        <f t="shared" si="264"/>
        <v>31</v>
      </c>
      <c r="AD161" s="11">
        <f t="shared" si="256"/>
        <v>1.002889607</v>
      </c>
      <c r="AE161" s="106">
        <f t="shared" si="246"/>
        <v>2.7134349599999998</v>
      </c>
      <c r="AF161" s="106">
        <f t="shared" si="247"/>
        <v>2.8174427</v>
      </c>
      <c r="AG161" s="106">
        <f t="shared" si="248"/>
        <v>0</v>
      </c>
      <c r="AH161" s="115" t="str">
        <f t="shared" si="257"/>
        <v>J=</v>
      </c>
      <c r="AI161" s="116">
        <f t="shared" si="258"/>
        <v>44311</v>
      </c>
      <c r="AJ161" s="10"/>
      <c r="AK161" s="160"/>
      <c r="AL161" s="161"/>
      <c r="AM161" s="162"/>
      <c r="AN161" s="155"/>
      <c r="AO161" s="162"/>
      <c r="AP161" s="162"/>
      <c r="AQ161" s="163"/>
      <c r="AR161" s="164"/>
      <c r="AS161" s="165"/>
      <c r="AT161" s="164"/>
      <c r="AU161" s="165"/>
      <c r="AV161" s="165"/>
      <c r="AW161" s="162"/>
      <c r="AX161" s="160"/>
      <c r="AY161" s="161"/>
      <c r="AZ161" s="161"/>
      <c r="BA161" s="1"/>
      <c r="BB161" s="155"/>
      <c r="BC161" s="158"/>
      <c r="BD161" s="151"/>
      <c r="BE161" s="1"/>
      <c r="BF161" s="197">
        <f t="shared" si="259"/>
        <v>48663</v>
      </c>
      <c r="BG161" s="198">
        <f t="shared" si="260"/>
        <v>48663</v>
      </c>
      <c r="BH161" s="199">
        <f>VLOOKUP(BF161,[1]Plan1!$GF$177:$GH$300,3)</f>
        <v>7275.81</v>
      </c>
    </row>
    <row r="162" spans="1:60" ht="15" customHeight="1" x14ac:dyDescent="0.25">
      <c r="A162" s="105">
        <f t="shared" si="249"/>
        <v>44303</v>
      </c>
      <c r="B162" s="106">
        <f t="shared" si="234"/>
        <v>978.23178151022353</v>
      </c>
      <c r="C162" s="2">
        <f t="shared" si="250"/>
        <v>939.03252782000004</v>
      </c>
      <c r="D162" s="2">
        <f t="shared" si="251"/>
        <v>107.71973317999982</v>
      </c>
      <c r="E162" s="106">
        <f t="shared" si="235"/>
        <v>831.31279464000022</v>
      </c>
      <c r="F162" s="21">
        <f t="shared" si="252"/>
        <v>5622.43</v>
      </c>
      <c r="G162" s="108">
        <f t="shared" si="253"/>
        <v>5674.72</v>
      </c>
      <c r="H162" s="109">
        <f t="shared" si="229"/>
        <v>44253</v>
      </c>
      <c r="I162" s="109">
        <f t="shared" si="262"/>
        <v>44281</v>
      </c>
      <c r="J162" s="110">
        <f t="shared" si="236"/>
        <v>9.3002491805145304E-3</v>
      </c>
      <c r="K162" s="117">
        <f t="shared" si="263"/>
        <v>44311</v>
      </c>
      <c r="L162" s="178">
        <f t="shared" si="265"/>
        <v>31</v>
      </c>
      <c r="M162" s="178">
        <f t="shared" si="232"/>
        <v>23</v>
      </c>
      <c r="N162" s="106">
        <f t="shared" si="237"/>
        <v>1.0068919300000001</v>
      </c>
      <c r="O162" s="111">
        <f t="shared" si="231"/>
        <v>1.00859988</v>
      </c>
      <c r="P162" s="111">
        <f t="shared" si="254"/>
        <v>1.0364658126848656</v>
      </c>
      <c r="Q162" s="106">
        <f t="shared" si="230"/>
        <v>1.0436090600000001</v>
      </c>
      <c r="R162" s="2">
        <v>1</v>
      </c>
      <c r="S162" s="106">
        <f t="shared" si="238"/>
        <v>939.03252782000004</v>
      </c>
      <c r="T162" s="106">
        <f t="shared" si="239"/>
        <v>0</v>
      </c>
      <c r="U162" s="106">
        <f t="shared" si="240"/>
        <v>36.252769540223518</v>
      </c>
      <c r="V162" s="106">
        <f t="shared" si="241"/>
        <v>975.28529736022358</v>
      </c>
      <c r="W162" s="19">
        <f t="shared" si="261"/>
        <v>0</v>
      </c>
      <c r="X162" s="2">
        <f t="shared" si="242"/>
        <v>0</v>
      </c>
      <c r="Y162" s="4">
        <f t="shared" si="243"/>
        <v>0</v>
      </c>
      <c r="Z162" s="106">
        <f t="shared" si="244"/>
        <v>0</v>
      </c>
      <c r="AA162" s="114">
        <f t="shared" si="255"/>
        <v>0.05</v>
      </c>
      <c r="AB162" s="112">
        <f t="shared" si="245"/>
        <v>23</v>
      </c>
      <c r="AC162" s="178">
        <f t="shared" si="264"/>
        <v>31</v>
      </c>
      <c r="AD162" s="11">
        <f t="shared" si="256"/>
        <v>1.003021151</v>
      </c>
      <c r="AE162" s="106">
        <f t="shared" si="246"/>
        <v>2.8369590599999999</v>
      </c>
      <c r="AF162" s="106">
        <f t="shared" si="247"/>
        <v>2.9464841499999999</v>
      </c>
      <c r="AG162" s="106">
        <f t="shared" si="248"/>
        <v>0</v>
      </c>
      <c r="AH162" s="115" t="str">
        <f t="shared" si="257"/>
        <v>J=</v>
      </c>
      <c r="AI162" s="116">
        <f t="shared" si="258"/>
        <v>44311</v>
      </c>
      <c r="AJ162" s="10"/>
      <c r="AK162" s="160"/>
      <c r="AL162" s="161"/>
      <c r="AM162" s="162"/>
      <c r="AN162" s="155"/>
      <c r="AO162" s="162"/>
      <c r="AP162" s="162"/>
      <c r="AQ162" s="163"/>
      <c r="AR162" s="164"/>
      <c r="AS162" s="165"/>
      <c r="AT162" s="164"/>
      <c r="AU162" s="165"/>
      <c r="AV162" s="165"/>
      <c r="AW162" s="162"/>
      <c r="AX162" s="160"/>
      <c r="AY162" s="161"/>
      <c r="AZ162" s="161"/>
      <c r="BA162" s="1"/>
      <c r="BB162" s="155"/>
      <c r="BC162" s="158"/>
      <c r="BD162" s="151"/>
      <c r="BE162" s="1"/>
      <c r="BF162" s="197">
        <f t="shared" si="259"/>
        <v>48694</v>
      </c>
      <c r="BG162" s="198">
        <f t="shared" si="260"/>
        <v>48694</v>
      </c>
      <c r="BH162" s="199">
        <f>VLOOKUP(BF162,[1]Plan1!$GF$177:$GH$300,3)</f>
        <v>7275.81</v>
      </c>
    </row>
    <row r="163" spans="1:60" ht="15" customHeight="1" x14ac:dyDescent="0.25">
      <c r="A163" s="105">
        <f t="shared" si="249"/>
        <v>44304</v>
      </c>
      <c r="B163" s="106">
        <f t="shared" si="234"/>
        <v>978.62001980518482</v>
      </c>
      <c r="C163" s="2">
        <f t="shared" si="250"/>
        <v>939.03252782000004</v>
      </c>
      <c r="D163" s="2">
        <f t="shared" si="251"/>
        <v>107.71973317999982</v>
      </c>
      <c r="E163" s="106">
        <f t="shared" si="235"/>
        <v>831.31279464000022</v>
      </c>
      <c r="F163" s="21">
        <f t="shared" si="252"/>
        <v>5622.43</v>
      </c>
      <c r="G163" s="108">
        <f t="shared" si="253"/>
        <v>5674.72</v>
      </c>
      <c r="H163" s="109">
        <f t="shared" si="229"/>
        <v>44253</v>
      </c>
      <c r="I163" s="109">
        <f t="shared" si="262"/>
        <v>44281</v>
      </c>
      <c r="J163" s="110">
        <f t="shared" si="236"/>
        <v>9.3002491805145304E-3</v>
      </c>
      <c r="K163" s="117">
        <f t="shared" si="263"/>
        <v>44311</v>
      </c>
      <c r="L163" s="178">
        <f t="shared" si="265"/>
        <v>31</v>
      </c>
      <c r="M163" s="178">
        <f t="shared" si="232"/>
        <v>24</v>
      </c>
      <c r="N163" s="106">
        <f t="shared" si="237"/>
        <v>1.0071926600000001</v>
      </c>
      <c r="O163" s="111">
        <f t="shared" si="231"/>
        <v>1.00859988</v>
      </c>
      <c r="P163" s="111">
        <f t="shared" si="254"/>
        <v>1.0364658126848656</v>
      </c>
      <c r="Q163" s="106">
        <f t="shared" si="230"/>
        <v>1.0439207500000001</v>
      </c>
      <c r="R163" s="2">
        <v>1</v>
      </c>
      <c r="S163" s="106">
        <f t="shared" si="238"/>
        <v>939.03252782000004</v>
      </c>
      <c r="T163" s="106">
        <f t="shared" si="239"/>
        <v>0</v>
      </c>
      <c r="U163" s="106">
        <f t="shared" si="240"/>
        <v>36.511881425184846</v>
      </c>
      <c r="V163" s="106">
        <f t="shared" si="241"/>
        <v>975.54440924518485</v>
      </c>
      <c r="W163" s="19">
        <f t="shared" si="261"/>
        <v>0</v>
      </c>
      <c r="X163" s="2">
        <f t="shared" si="242"/>
        <v>0</v>
      </c>
      <c r="Y163" s="4">
        <f t="shared" si="243"/>
        <v>0</v>
      </c>
      <c r="Z163" s="106">
        <f t="shared" si="244"/>
        <v>0</v>
      </c>
      <c r="AA163" s="114">
        <f t="shared" si="255"/>
        <v>0.05</v>
      </c>
      <c r="AB163" s="112">
        <f t="shared" si="245"/>
        <v>24</v>
      </c>
      <c r="AC163" s="178">
        <f t="shared" si="264"/>
        <v>31</v>
      </c>
      <c r="AD163" s="11">
        <f t="shared" si="256"/>
        <v>1.0031527119999999</v>
      </c>
      <c r="AE163" s="106">
        <f t="shared" si="246"/>
        <v>2.9604991100000002</v>
      </c>
      <c r="AF163" s="106">
        <f t="shared" si="247"/>
        <v>3.0756105599999999</v>
      </c>
      <c r="AG163" s="106">
        <f t="shared" si="248"/>
        <v>0</v>
      </c>
      <c r="AH163" s="115" t="str">
        <f t="shared" si="257"/>
        <v>J=</v>
      </c>
      <c r="AI163" s="116">
        <f t="shared" si="258"/>
        <v>44311</v>
      </c>
      <c r="AJ163" s="10"/>
      <c r="AK163" s="160"/>
      <c r="AL163" s="161"/>
      <c r="AM163" s="162"/>
      <c r="AN163" s="155"/>
      <c r="AO163" s="162"/>
      <c r="AP163" s="162"/>
      <c r="AQ163" s="163"/>
      <c r="AR163" s="164"/>
      <c r="AS163" s="165"/>
      <c r="AT163" s="164"/>
      <c r="AU163" s="165"/>
      <c r="AV163" s="165"/>
      <c r="AW163" s="162"/>
      <c r="AX163" s="160"/>
      <c r="AY163" s="161"/>
      <c r="AZ163" s="161"/>
      <c r="BA163" s="18"/>
      <c r="BB163" s="155"/>
      <c r="BC163" s="158"/>
      <c r="BD163" s="151"/>
      <c r="BE163" s="18"/>
      <c r="BF163" s="197">
        <f t="shared" si="259"/>
        <v>48724</v>
      </c>
      <c r="BG163" s="198">
        <f t="shared" si="260"/>
        <v>48724</v>
      </c>
      <c r="BH163" s="199">
        <f>VLOOKUP(BF163,[1]Plan1!$GF$177:$GH$300,3)</f>
        <v>7275.81</v>
      </c>
    </row>
    <row r="164" spans="1:60" ht="15" customHeight="1" x14ac:dyDescent="0.25">
      <c r="A164" s="105">
        <f t="shared" si="249"/>
        <v>44305</v>
      </c>
      <c r="B164" s="106">
        <f t="shared" si="234"/>
        <v>979.00841793829773</v>
      </c>
      <c r="C164" s="2">
        <f t="shared" si="250"/>
        <v>939.03252782000004</v>
      </c>
      <c r="D164" s="2">
        <f t="shared" si="251"/>
        <v>107.71973317999982</v>
      </c>
      <c r="E164" s="106">
        <f t="shared" si="235"/>
        <v>831.31279464000022</v>
      </c>
      <c r="F164" s="21">
        <f t="shared" si="252"/>
        <v>5622.43</v>
      </c>
      <c r="G164" s="108">
        <f t="shared" si="253"/>
        <v>5674.72</v>
      </c>
      <c r="H164" s="109">
        <f t="shared" si="229"/>
        <v>44253</v>
      </c>
      <c r="I164" s="109">
        <f t="shared" si="262"/>
        <v>44281</v>
      </c>
      <c r="J164" s="110">
        <f t="shared" si="236"/>
        <v>9.3002491805145304E-3</v>
      </c>
      <c r="K164" s="117">
        <f t="shared" si="263"/>
        <v>44311</v>
      </c>
      <c r="L164" s="178">
        <f t="shared" si="265"/>
        <v>31</v>
      </c>
      <c r="M164" s="178">
        <f t="shared" si="232"/>
        <v>25</v>
      </c>
      <c r="N164" s="106">
        <f t="shared" si="237"/>
        <v>1.00749347</v>
      </c>
      <c r="O164" s="111">
        <f t="shared" si="231"/>
        <v>1.00859988</v>
      </c>
      <c r="P164" s="111">
        <f t="shared" si="254"/>
        <v>1.0364658126848656</v>
      </c>
      <c r="Q164" s="106">
        <f t="shared" si="230"/>
        <v>1.0442325299999999</v>
      </c>
      <c r="R164" s="2">
        <v>1</v>
      </c>
      <c r="S164" s="106">
        <f t="shared" si="238"/>
        <v>939.03252782000004</v>
      </c>
      <c r="T164" s="106">
        <f t="shared" si="239"/>
        <v>0</v>
      </c>
      <c r="U164" s="106">
        <f t="shared" si="240"/>
        <v>36.7710681282976</v>
      </c>
      <c r="V164" s="106">
        <f t="shared" si="241"/>
        <v>975.8035959482977</v>
      </c>
      <c r="W164" s="19">
        <f t="shared" si="261"/>
        <v>0</v>
      </c>
      <c r="X164" s="2">
        <f t="shared" si="242"/>
        <v>0</v>
      </c>
      <c r="Y164" s="4">
        <f t="shared" si="243"/>
        <v>0</v>
      </c>
      <c r="Z164" s="106">
        <f t="shared" si="244"/>
        <v>0</v>
      </c>
      <c r="AA164" s="114">
        <f t="shared" si="255"/>
        <v>0.05</v>
      </c>
      <c r="AB164" s="112">
        <f t="shared" si="245"/>
        <v>25</v>
      </c>
      <c r="AC164" s="178">
        <f t="shared" si="264"/>
        <v>31</v>
      </c>
      <c r="AD164" s="11">
        <f t="shared" si="256"/>
        <v>1.0032842900000001</v>
      </c>
      <c r="AE164" s="106">
        <f t="shared" si="246"/>
        <v>3.0840551399999998</v>
      </c>
      <c r="AF164" s="106">
        <f t="shared" si="247"/>
        <v>3.2048219900000001</v>
      </c>
      <c r="AG164" s="106">
        <f t="shared" si="248"/>
        <v>0</v>
      </c>
      <c r="AH164" s="115" t="str">
        <f t="shared" si="257"/>
        <v>J=</v>
      </c>
      <c r="AI164" s="116">
        <f t="shared" si="258"/>
        <v>44311</v>
      </c>
      <c r="AJ164" s="10"/>
      <c r="AK164" s="160"/>
      <c r="AL164" s="161"/>
      <c r="AM164" s="162"/>
      <c r="AN164" s="155"/>
      <c r="AO164" s="162"/>
      <c r="AP164" s="162"/>
      <c r="AQ164" s="163"/>
      <c r="AR164" s="164"/>
      <c r="AS164" s="165"/>
      <c r="AT164" s="164"/>
      <c r="AU164" s="165"/>
      <c r="AV164" s="165"/>
      <c r="AW164" s="162"/>
      <c r="AX164" s="160"/>
      <c r="AY164" s="161"/>
      <c r="AZ164" s="161"/>
      <c r="BA164" s="1"/>
      <c r="BB164" s="155"/>
      <c r="BC164" s="158"/>
      <c r="BD164" s="151"/>
      <c r="BE164" s="1"/>
      <c r="BF164" s="197">
        <f t="shared" si="259"/>
        <v>48755</v>
      </c>
      <c r="BG164" s="198">
        <f t="shared" si="260"/>
        <v>48755</v>
      </c>
      <c r="BH164" s="199">
        <f>VLOOKUP(BF164,[1]Plan1!$GF$177:$GH$300,3)</f>
        <v>7275.81</v>
      </c>
    </row>
    <row r="165" spans="1:60" ht="15" customHeight="1" x14ac:dyDescent="0.25">
      <c r="A165" s="105">
        <f t="shared" si="249"/>
        <v>44306</v>
      </c>
      <c r="B165" s="106">
        <f t="shared" si="234"/>
        <v>979.39698525269011</v>
      </c>
      <c r="C165" s="2">
        <f t="shared" si="250"/>
        <v>939.03252782000004</v>
      </c>
      <c r="D165" s="2">
        <f t="shared" si="251"/>
        <v>107.71973317999982</v>
      </c>
      <c r="E165" s="106">
        <f t="shared" si="235"/>
        <v>831.31279464000022</v>
      </c>
      <c r="F165" s="21">
        <f t="shared" si="252"/>
        <v>5622.43</v>
      </c>
      <c r="G165" s="108">
        <f t="shared" si="253"/>
        <v>5674.72</v>
      </c>
      <c r="H165" s="109">
        <f t="shared" si="229"/>
        <v>44253</v>
      </c>
      <c r="I165" s="109">
        <f t="shared" si="262"/>
        <v>44281</v>
      </c>
      <c r="J165" s="110">
        <f t="shared" si="236"/>
        <v>9.3002491805145304E-3</v>
      </c>
      <c r="K165" s="117">
        <f t="shared" si="263"/>
        <v>44311</v>
      </c>
      <c r="L165" s="178">
        <f t="shared" si="265"/>
        <v>31</v>
      </c>
      <c r="M165" s="178">
        <f t="shared" si="232"/>
        <v>26</v>
      </c>
      <c r="N165" s="106">
        <f t="shared" si="237"/>
        <v>1.0077943700000001</v>
      </c>
      <c r="O165" s="111">
        <f t="shared" si="231"/>
        <v>1.00859988</v>
      </c>
      <c r="P165" s="111">
        <f t="shared" si="254"/>
        <v>1.0364658126848656</v>
      </c>
      <c r="Q165" s="106">
        <f t="shared" si="230"/>
        <v>1.0445444100000001</v>
      </c>
      <c r="R165" s="2">
        <v>1</v>
      </c>
      <c r="S165" s="106">
        <f t="shared" si="238"/>
        <v>939.03252782000004</v>
      </c>
      <c r="T165" s="106">
        <f t="shared" si="239"/>
        <v>0</v>
      </c>
      <c r="U165" s="106">
        <f t="shared" si="240"/>
        <v>37.030337962690048</v>
      </c>
      <c r="V165" s="106">
        <f t="shared" si="241"/>
        <v>976.0628657826901</v>
      </c>
      <c r="W165" s="19">
        <f t="shared" si="261"/>
        <v>0</v>
      </c>
      <c r="X165" s="2">
        <f t="shared" si="242"/>
        <v>0</v>
      </c>
      <c r="Y165" s="4">
        <f t="shared" si="243"/>
        <v>0</v>
      </c>
      <c r="Z165" s="106">
        <f t="shared" si="244"/>
        <v>0</v>
      </c>
      <c r="AA165" s="114">
        <f t="shared" si="255"/>
        <v>0.05</v>
      </c>
      <c r="AB165" s="112">
        <f t="shared" si="245"/>
        <v>26</v>
      </c>
      <c r="AC165" s="178">
        <f t="shared" si="264"/>
        <v>31</v>
      </c>
      <c r="AD165" s="11">
        <f t="shared" si="256"/>
        <v>1.003415886</v>
      </c>
      <c r="AE165" s="106">
        <f t="shared" si="246"/>
        <v>3.2076280599999998</v>
      </c>
      <c r="AF165" s="106">
        <f t="shared" si="247"/>
        <v>3.3341194700000001</v>
      </c>
      <c r="AG165" s="106">
        <f t="shared" si="248"/>
        <v>0</v>
      </c>
      <c r="AH165" s="115" t="str">
        <f t="shared" si="257"/>
        <v>J=</v>
      </c>
      <c r="AI165" s="116">
        <f t="shared" si="258"/>
        <v>44311</v>
      </c>
      <c r="AJ165" s="10"/>
      <c r="AK165" s="160"/>
      <c r="AL165" s="161"/>
      <c r="AM165" s="162"/>
      <c r="AN165" s="155"/>
      <c r="AO165" s="162"/>
      <c r="AP165" s="162"/>
      <c r="AQ165" s="163"/>
      <c r="AR165" s="164"/>
      <c r="AS165" s="165"/>
      <c r="AT165" s="164"/>
      <c r="AU165" s="165"/>
      <c r="AV165" s="165"/>
      <c r="AW165" s="162"/>
      <c r="AX165" s="160"/>
      <c r="AY165" s="161"/>
      <c r="AZ165" s="161"/>
      <c r="BA165" s="1"/>
      <c r="BB165" s="155"/>
      <c r="BC165" s="158"/>
      <c r="BD165" s="151"/>
      <c r="BE165" s="1"/>
      <c r="BF165" s="197">
        <f t="shared" si="259"/>
        <v>48785</v>
      </c>
      <c r="BG165" s="198">
        <f t="shared" si="260"/>
        <v>48785</v>
      </c>
      <c r="BH165" s="199">
        <f>VLOOKUP(BF165,[1]Plan1!$GF$177:$GH$300,3)</f>
        <v>7275.81</v>
      </c>
    </row>
    <row r="166" spans="1:60" ht="15" customHeight="1" x14ac:dyDescent="0.25">
      <c r="A166" s="105">
        <f t="shared" si="249"/>
        <v>44307</v>
      </c>
      <c r="B166" s="106">
        <f t="shared" si="234"/>
        <v>979.78571249523372</v>
      </c>
      <c r="C166" s="2">
        <f t="shared" si="250"/>
        <v>939.03252782000004</v>
      </c>
      <c r="D166" s="2">
        <f t="shared" si="251"/>
        <v>107.71973317999982</v>
      </c>
      <c r="E166" s="106">
        <f t="shared" si="235"/>
        <v>831.31279464000022</v>
      </c>
      <c r="F166" s="21">
        <f t="shared" si="252"/>
        <v>5622.43</v>
      </c>
      <c r="G166" s="108">
        <f t="shared" si="253"/>
        <v>5674.72</v>
      </c>
      <c r="H166" s="109">
        <f t="shared" si="229"/>
        <v>44253</v>
      </c>
      <c r="I166" s="109">
        <f t="shared" si="262"/>
        <v>44281</v>
      </c>
      <c r="J166" s="110">
        <f t="shared" si="236"/>
        <v>9.3002491805145304E-3</v>
      </c>
      <c r="K166" s="117">
        <f t="shared" si="263"/>
        <v>44311</v>
      </c>
      <c r="L166" s="178">
        <f t="shared" si="265"/>
        <v>31</v>
      </c>
      <c r="M166" s="178">
        <f t="shared" si="232"/>
        <v>27</v>
      </c>
      <c r="N166" s="106">
        <f t="shared" si="237"/>
        <v>1.0080953699999999</v>
      </c>
      <c r="O166" s="111">
        <f t="shared" si="231"/>
        <v>1.00859988</v>
      </c>
      <c r="P166" s="111">
        <f t="shared" si="254"/>
        <v>1.0364658126848656</v>
      </c>
      <c r="Q166" s="106">
        <f t="shared" si="230"/>
        <v>1.0448563799999999</v>
      </c>
      <c r="R166" s="2">
        <v>1</v>
      </c>
      <c r="S166" s="106">
        <f t="shared" si="238"/>
        <v>939.03252782000004</v>
      </c>
      <c r="T166" s="106">
        <f t="shared" si="239"/>
        <v>0</v>
      </c>
      <c r="U166" s="106">
        <f t="shared" si="240"/>
        <v>37.289682615233744</v>
      </c>
      <c r="V166" s="106">
        <f t="shared" si="241"/>
        <v>976.32221043523373</v>
      </c>
      <c r="W166" s="19">
        <f t="shared" si="261"/>
        <v>0</v>
      </c>
      <c r="X166" s="2">
        <f t="shared" si="242"/>
        <v>0</v>
      </c>
      <c r="Y166" s="4">
        <f t="shared" si="243"/>
        <v>0</v>
      </c>
      <c r="Z166" s="106">
        <f t="shared" si="244"/>
        <v>0</v>
      </c>
      <c r="AA166" s="114">
        <f t="shared" si="255"/>
        <v>0.05</v>
      </c>
      <c r="AB166" s="112">
        <f t="shared" si="245"/>
        <v>27</v>
      </c>
      <c r="AC166" s="178">
        <f t="shared" si="264"/>
        <v>31</v>
      </c>
      <c r="AD166" s="11">
        <f t="shared" si="256"/>
        <v>1.003547499</v>
      </c>
      <c r="AE166" s="106">
        <f t="shared" si="246"/>
        <v>3.33121695</v>
      </c>
      <c r="AF166" s="106">
        <f t="shared" si="247"/>
        <v>3.4635020600000002</v>
      </c>
      <c r="AG166" s="106">
        <f t="shared" si="248"/>
        <v>0</v>
      </c>
      <c r="AH166" s="115" t="str">
        <f t="shared" si="257"/>
        <v>J=</v>
      </c>
      <c r="AI166" s="116">
        <f t="shared" si="258"/>
        <v>44311</v>
      </c>
      <c r="AJ166" s="10"/>
      <c r="AK166" s="160"/>
      <c r="AL166" s="161"/>
      <c r="AM166" s="162"/>
      <c r="AN166" s="155"/>
      <c r="AO166" s="162"/>
      <c r="AP166" s="162"/>
      <c r="AQ166" s="163"/>
      <c r="AR166" s="164"/>
      <c r="AS166" s="165"/>
      <c r="AT166" s="164"/>
      <c r="AU166" s="165"/>
      <c r="AV166" s="165"/>
      <c r="AW166" s="162"/>
      <c r="AX166" s="160"/>
      <c r="AY166" s="161"/>
      <c r="AZ166" s="161"/>
      <c r="BA166" s="1"/>
      <c r="BB166" s="155"/>
      <c r="BC166" s="158"/>
      <c r="BD166" s="151"/>
      <c r="BE166" s="1"/>
      <c r="BF166" s="197">
        <f t="shared" si="259"/>
        <v>48816</v>
      </c>
      <c r="BG166" s="198">
        <f t="shared" si="260"/>
        <v>48816</v>
      </c>
      <c r="BH166" s="199">
        <f>VLOOKUP(BF166,[1]Plan1!$GF$177:$GH$300,3)</f>
        <v>7275.81</v>
      </c>
    </row>
    <row r="167" spans="1:60" ht="15" customHeight="1" x14ac:dyDescent="0.25">
      <c r="A167" s="105">
        <f t="shared" si="249"/>
        <v>44308</v>
      </c>
      <c r="B167" s="106">
        <f t="shared" si="234"/>
        <v>980.17459969592926</v>
      </c>
      <c r="C167" s="2">
        <f t="shared" si="250"/>
        <v>939.03252782000004</v>
      </c>
      <c r="D167" s="2">
        <f t="shared" si="251"/>
        <v>107.71973317999982</v>
      </c>
      <c r="E167" s="106">
        <f t="shared" si="235"/>
        <v>831.31279464000022</v>
      </c>
      <c r="F167" s="21">
        <f t="shared" si="252"/>
        <v>5622.43</v>
      </c>
      <c r="G167" s="108">
        <f t="shared" si="253"/>
        <v>5674.72</v>
      </c>
      <c r="H167" s="109">
        <f t="shared" si="229"/>
        <v>44253</v>
      </c>
      <c r="I167" s="109">
        <f t="shared" si="262"/>
        <v>44281</v>
      </c>
      <c r="J167" s="110">
        <f t="shared" si="236"/>
        <v>9.3002491805145304E-3</v>
      </c>
      <c r="K167" s="117">
        <f t="shared" si="263"/>
        <v>44311</v>
      </c>
      <c r="L167" s="178">
        <f t="shared" si="265"/>
        <v>31</v>
      </c>
      <c r="M167" s="178">
        <f t="shared" si="232"/>
        <v>28</v>
      </c>
      <c r="N167" s="106">
        <f t="shared" si="237"/>
        <v>1.00839645</v>
      </c>
      <c r="O167" s="111">
        <f t="shared" si="231"/>
        <v>1.00859988</v>
      </c>
      <c r="P167" s="111">
        <f t="shared" si="254"/>
        <v>1.0364658126848656</v>
      </c>
      <c r="Q167" s="106">
        <f t="shared" si="230"/>
        <v>1.0451684400000001</v>
      </c>
      <c r="R167" s="2">
        <v>1</v>
      </c>
      <c r="S167" s="106">
        <f t="shared" si="238"/>
        <v>939.03252782000004</v>
      </c>
      <c r="T167" s="106">
        <f t="shared" si="239"/>
        <v>0</v>
      </c>
      <c r="U167" s="106">
        <f t="shared" si="240"/>
        <v>37.549102085929242</v>
      </c>
      <c r="V167" s="106">
        <f t="shared" si="241"/>
        <v>976.58162990592928</v>
      </c>
      <c r="W167" s="19">
        <f t="shared" si="261"/>
        <v>0</v>
      </c>
      <c r="X167" s="2">
        <f t="shared" si="242"/>
        <v>0</v>
      </c>
      <c r="Y167" s="4">
        <f t="shared" si="243"/>
        <v>0</v>
      </c>
      <c r="Z167" s="106">
        <f t="shared" si="244"/>
        <v>0</v>
      </c>
      <c r="AA167" s="114">
        <f t="shared" si="255"/>
        <v>0.05</v>
      </c>
      <c r="AB167" s="112">
        <f t="shared" si="245"/>
        <v>28</v>
      </c>
      <c r="AC167" s="178">
        <f t="shared" si="264"/>
        <v>31</v>
      </c>
      <c r="AD167" s="11">
        <f t="shared" si="256"/>
        <v>1.003679129</v>
      </c>
      <c r="AE167" s="106">
        <f t="shared" si="246"/>
        <v>3.4548217999999999</v>
      </c>
      <c r="AF167" s="106">
        <f t="shared" si="247"/>
        <v>3.5929697900000002</v>
      </c>
      <c r="AG167" s="106">
        <f t="shared" si="248"/>
        <v>0</v>
      </c>
      <c r="AH167" s="115" t="str">
        <f t="shared" si="257"/>
        <v>J=</v>
      </c>
      <c r="AI167" s="116">
        <f t="shared" si="258"/>
        <v>44311</v>
      </c>
      <c r="AJ167" s="10"/>
      <c r="AK167" s="160"/>
      <c r="AL167" s="161"/>
      <c r="AM167" s="162"/>
      <c r="AN167" s="155"/>
      <c r="AO167" s="162"/>
      <c r="AP167" s="162"/>
      <c r="AQ167" s="163"/>
      <c r="AR167" s="164"/>
      <c r="AS167" s="165"/>
      <c r="AT167" s="164"/>
      <c r="AU167" s="165"/>
      <c r="AV167" s="165"/>
      <c r="AW167" s="162"/>
      <c r="AX167" s="160"/>
      <c r="AY167" s="161"/>
      <c r="AZ167" s="161"/>
      <c r="BA167" s="1"/>
      <c r="BB167" s="155"/>
      <c r="BC167" s="158"/>
      <c r="BD167" s="151"/>
      <c r="BE167" s="1"/>
      <c r="BF167" s="197">
        <f t="shared" si="259"/>
        <v>48847</v>
      </c>
      <c r="BG167" s="198">
        <f t="shared" si="260"/>
        <v>48847</v>
      </c>
      <c r="BH167" s="199">
        <f>VLOOKUP(BF167,[1]Plan1!$GF$177:$GH$300,3)</f>
        <v>7275.81</v>
      </c>
    </row>
    <row r="168" spans="1:60" ht="15" customHeight="1" x14ac:dyDescent="0.25">
      <c r="A168" s="105">
        <f t="shared" si="249"/>
        <v>44309</v>
      </c>
      <c r="B168" s="106">
        <f t="shared" si="234"/>
        <v>980.56365622790418</v>
      </c>
      <c r="C168" s="2">
        <f t="shared" si="250"/>
        <v>939.03252782000004</v>
      </c>
      <c r="D168" s="2">
        <f t="shared" si="251"/>
        <v>107.71973317999982</v>
      </c>
      <c r="E168" s="106">
        <f t="shared" si="235"/>
        <v>831.31279464000022</v>
      </c>
      <c r="F168" s="21">
        <f t="shared" si="252"/>
        <v>5622.43</v>
      </c>
      <c r="G168" s="108">
        <f t="shared" si="253"/>
        <v>5674.72</v>
      </c>
      <c r="H168" s="109">
        <f t="shared" ref="H168:H231" si="266">EDATE(I168,-1)</f>
        <v>44253</v>
      </c>
      <c r="I168" s="109">
        <f t="shared" si="262"/>
        <v>44281</v>
      </c>
      <c r="J168" s="110">
        <f t="shared" si="236"/>
        <v>9.3002491805145304E-3</v>
      </c>
      <c r="K168" s="117">
        <f t="shared" si="263"/>
        <v>44311</v>
      </c>
      <c r="L168" s="178">
        <f t="shared" si="265"/>
        <v>31</v>
      </c>
      <c r="M168" s="178">
        <f t="shared" si="232"/>
        <v>29</v>
      </c>
      <c r="N168" s="106">
        <f t="shared" si="237"/>
        <v>1.0086976299999999</v>
      </c>
      <c r="O168" s="111">
        <f t="shared" si="231"/>
        <v>1.00859988</v>
      </c>
      <c r="P168" s="111">
        <f t="shared" si="254"/>
        <v>1.0364658126848656</v>
      </c>
      <c r="Q168" s="106">
        <f t="shared" si="230"/>
        <v>1.0454806000000001</v>
      </c>
      <c r="R168" s="2">
        <v>1</v>
      </c>
      <c r="S168" s="106">
        <f t="shared" si="238"/>
        <v>939.03252782000004</v>
      </c>
      <c r="T168" s="106">
        <f t="shared" si="239"/>
        <v>0</v>
      </c>
      <c r="U168" s="106">
        <f t="shared" si="240"/>
        <v>37.808604687904072</v>
      </c>
      <c r="V168" s="106">
        <f t="shared" si="241"/>
        <v>976.84113250790415</v>
      </c>
      <c r="W168" s="19">
        <f t="shared" si="261"/>
        <v>0</v>
      </c>
      <c r="X168" s="2">
        <f t="shared" si="242"/>
        <v>0</v>
      </c>
      <c r="Y168" s="4">
        <f t="shared" si="243"/>
        <v>0</v>
      </c>
      <c r="Z168" s="106">
        <f t="shared" si="244"/>
        <v>0</v>
      </c>
      <c r="AA168" s="114">
        <f t="shared" si="255"/>
        <v>0.05</v>
      </c>
      <c r="AB168" s="112">
        <f t="shared" si="245"/>
        <v>29</v>
      </c>
      <c r="AC168" s="178">
        <f t="shared" si="264"/>
        <v>31</v>
      </c>
      <c r="AD168" s="11">
        <f t="shared" si="256"/>
        <v>1.003810777</v>
      </c>
      <c r="AE168" s="106">
        <f t="shared" si="246"/>
        <v>3.5784435499999998</v>
      </c>
      <c r="AF168" s="106">
        <f t="shared" si="247"/>
        <v>3.7225237199999999</v>
      </c>
      <c r="AG168" s="106">
        <f t="shared" si="248"/>
        <v>0</v>
      </c>
      <c r="AH168" s="115" t="str">
        <f t="shared" si="257"/>
        <v>J=</v>
      </c>
      <c r="AI168" s="116">
        <f t="shared" si="258"/>
        <v>44311</v>
      </c>
      <c r="AJ168" s="10"/>
      <c r="AK168" s="160"/>
      <c r="AL168" s="161"/>
      <c r="AM168" s="162"/>
      <c r="AN168" s="155"/>
      <c r="AO168" s="162"/>
      <c r="AP168" s="162"/>
      <c r="AQ168" s="163"/>
      <c r="AR168" s="164"/>
      <c r="AS168" s="165"/>
      <c r="AT168" s="164"/>
      <c r="AU168" s="165"/>
      <c r="AV168" s="165"/>
      <c r="AW168" s="162"/>
      <c r="AX168" s="160"/>
      <c r="AY168" s="161"/>
      <c r="AZ168" s="161"/>
      <c r="BA168" s="1"/>
      <c r="BB168" s="155"/>
      <c r="BC168" s="158"/>
      <c r="BD168" s="151"/>
      <c r="BE168" s="1"/>
      <c r="BF168" s="197">
        <f t="shared" si="259"/>
        <v>48877</v>
      </c>
      <c r="BG168" s="198">
        <f t="shared" si="260"/>
        <v>48877</v>
      </c>
      <c r="BH168" s="199">
        <f>VLOOKUP(BF168,[1]Plan1!$GF$177:$GH$300,3)</f>
        <v>7275.81</v>
      </c>
    </row>
    <row r="169" spans="1:60" ht="15" customHeight="1" x14ac:dyDescent="0.25">
      <c r="A169" s="105">
        <f t="shared" si="249"/>
        <v>44310</v>
      </c>
      <c r="B169" s="106">
        <f t="shared" si="234"/>
        <v>980.9528727980304</v>
      </c>
      <c r="C169" s="2">
        <f t="shared" si="250"/>
        <v>939.03252782000004</v>
      </c>
      <c r="D169" s="2">
        <f t="shared" si="251"/>
        <v>107.71973317999982</v>
      </c>
      <c r="E169" s="106">
        <f t="shared" si="235"/>
        <v>831.31279464000022</v>
      </c>
      <c r="F169" s="21">
        <f t="shared" si="252"/>
        <v>5622.43</v>
      </c>
      <c r="G169" s="108">
        <f t="shared" si="253"/>
        <v>5674.72</v>
      </c>
      <c r="H169" s="109">
        <f t="shared" si="266"/>
        <v>44253</v>
      </c>
      <c r="I169" s="109">
        <f t="shared" si="262"/>
        <v>44281</v>
      </c>
      <c r="J169" s="110">
        <f t="shared" si="236"/>
        <v>9.3002491805145304E-3</v>
      </c>
      <c r="K169" s="117">
        <f t="shared" si="263"/>
        <v>44311</v>
      </c>
      <c r="L169" s="178">
        <f t="shared" si="265"/>
        <v>31</v>
      </c>
      <c r="M169" s="178">
        <f t="shared" si="232"/>
        <v>30</v>
      </c>
      <c r="N169" s="106">
        <f t="shared" si="237"/>
        <v>1.00899889</v>
      </c>
      <c r="O169" s="111">
        <f t="shared" si="231"/>
        <v>1.00859988</v>
      </c>
      <c r="P169" s="111">
        <f t="shared" si="254"/>
        <v>1.0364658126848656</v>
      </c>
      <c r="Q169" s="106">
        <f t="shared" ref="Q169:Q232" si="267">TRUNC(TRUNC((N169*P169),15),8)</f>
        <v>1.04579285</v>
      </c>
      <c r="R169" s="2">
        <v>1</v>
      </c>
      <c r="S169" s="106">
        <f t="shared" si="238"/>
        <v>939.03252782000004</v>
      </c>
      <c r="T169" s="106">
        <f t="shared" si="239"/>
        <v>0</v>
      </c>
      <c r="U169" s="106">
        <f t="shared" si="240"/>
        <v>38.068182108030328</v>
      </c>
      <c r="V169" s="106">
        <f t="shared" si="241"/>
        <v>977.10070992803037</v>
      </c>
      <c r="W169" s="19">
        <f t="shared" si="261"/>
        <v>0</v>
      </c>
      <c r="X169" s="2">
        <f t="shared" si="242"/>
        <v>0</v>
      </c>
      <c r="Y169" s="4">
        <f t="shared" si="243"/>
        <v>0</v>
      </c>
      <c r="Z169" s="106">
        <f t="shared" si="244"/>
        <v>0</v>
      </c>
      <c r="AA169" s="114">
        <f t="shared" si="255"/>
        <v>0.05</v>
      </c>
      <c r="AB169" s="112">
        <f t="shared" si="245"/>
        <v>30</v>
      </c>
      <c r="AC169" s="178">
        <f t="shared" si="264"/>
        <v>31</v>
      </c>
      <c r="AD169" s="11">
        <f t="shared" si="256"/>
        <v>1.003942442</v>
      </c>
      <c r="AE169" s="106">
        <f t="shared" si="246"/>
        <v>3.7020812699999999</v>
      </c>
      <c r="AF169" s="106">
        <f t="shared" si="247"/>
        <v>3.8521628699999999</v>
      </c>
      <c r="AG169" s="106">
        <f t="shared" si="248"/>
        <v>0</v>
      </c>
      <c r="AH169" s="115" t="str">
        <f t="shared" si="257"/>
        <v>J=</v>
      </c>
      <c r="AI169" s="116">
        <f t="shared" si="258"/>
        <v>44311</v>
      </c>
      <c r="AJ169" s="10"/>
      <c r="AK169" s="206"/>
      <c r="AL169" s="207"/>
      <c r="AM169" s="208"/>
      <c r="AN169" s="209"/>
      <c r="AO169" s="208"/>
      <c r="AP169" s="208"/>
      <c r="AQ169" s="210"/>
      <c r="AR169" s="211"/>
      <c r="AS169" s="165"/>
      <c r="AT169" s="164"/>
      <c r="AU169" s="165"/>
      <c r="AV169" s="165"/>
      <c r="AW169" s="208"/>
      <c r="AX169" s="206"/>
      <c r="AY169" s="207"/>
      <c r="AZ169" s="207"/>
      <c r="BA169" s="1"/>
      <c r="BB169" s="155"/>
      <c r="BC169" s="158"/>
      <c r="BD169" s="151"/>
      <c r="BE169" s="1"/>
      <c r="BF169" s="197">
        <f t="shared" si="259"/>
        <v>48908</v>
      </c>
      <c r="BG169" s="198">
        <f t="shared" si="260"/>
        <v>48908</v>
      </c>
      <c r="BH169" s="199">
        <f>VLOOKUP(BF169,[1]Plan1!$GF$177:$GH$300,3)</f>
        <v>7275.81</v>
      </c>
    </row>
    <row r="170" spans="1:60" ht="15" customHeight="1" x14ac:dyDescent="0.25">
      <c r="A170" s="105">
        <f t="shared" si="249"/>
        <v>44311</v>
      </c>
      <c r="B170" s="106">
        <f t="shared" si="234"/>
        <v>981.34224946630832</v>
      </c>
      <c r="C170" s="2">
        <f t="shared" si="250"/>
        <v>939.03252782000004</v>
      </c>
      <c r="D170" s="2">
        <f t="shared" si="251"/>
        <v>107.71973317999982</v>
      </c>
      <c r="E170" s="106">
        <f t="shared" si="235"/>
        <v>831.31279464000022</v>
      </c>
      <c r="F170" s="21">
        <f t="shared" si="252"/>
        <v>5622.43</v>
      </c>
      <c r="G170" s="108">
        <f t="shared" si="253"/>
        <v>5674.72</v>
      </c>
      <c r="H170" s="109">
        <f t="shared" si="266"/>
        <v>44253</v>
      </c>
      <c r="I170" s="109">
        <f t="shared" si="262"/>
        <v>44281</v>
      </c>
      <c r="J170" s="110">
        <f t="shared" si="236"/>
        <v>9.3002491805145304E-3</v>
      </c>
      <c r="K170" s="117">
        <f t="shared" si="263"/>
        <v>44311</v>
      </c>
      <c r="L170" s="178">
        <f t="shared" si="265"/>
        <v>31</v>
      </c>
      <c r="M170" s="178">
        <f t="shared" si="232"/>
        <v>31</v>
      </c>
      <c r="N170" s="106">
        <f t="shared" si="237"/>
        <v>1.00930024</v>
      </c>
      <c r="O170" s="111">
        <f t="shared" ref="O170:O233" si="268">IF(K170&gt;K169,N169,O169)</f>
        <v>1.00859988</v>
      </c>
      <c r="P170" s="111">
        <f t="shared" si="254"/>
        <v>1.0364658126848656</v>
      </c>
      <c r="Q170" s="106">
        <f t="shared" si="267"/>
        <v>1.04610519</v>
      </c>
      <c r="R170" s="2">
        <v>1</v>
      </c>
      <c r="S170" s="106">
        <f t="shared" si="238"/>
        <v>939.03252782000004</v>
      </c>
      <c r="T170" s="106">
        <f t="shared" si="239"/>
        <v>0</v>
      </c>
      <c r="U170" s="106">
        <f t="shared" si="240"/>
        <v>38.327834346308208</v>
      </c>
      <c r="V170" s="106">
        <f t="shared" si="241"/>
        <v>977.36036216630828</v>
      </c>
      <c r="W170" s="19">
        <f t="shared" si="261"/>
        <v>6</v>
      </c>
      <c r="X170" s="2">
        <f t="shared" si="242"/>
        <v>11.95106698</v>
      </c>
      <c r="Y170" s="4">
        <f t="shared" si="243"/>
        <v>1.2727E-2</v>
      </c>
      <c r="Z170" s="106">
        <f t="shared" si="244"/>
        <v>11.95106698</v>
      </c>
      <c r="AA170" s="114">
        <f t="shared" si="255"/>
        <v>0.05</v>
      </c>
      <c r="AB170" s="112">
        <f t="shared" si="245"/>
        <v>31</v>
      </c>
      <c r="AC170" s="178">
        <f t="shared" si="264"/>
        <v>31</v>
      </c>
      <c r="AD170" s="11">
        <f t="shared" si="256"/>
        <v>1.004074124</v>
      </c>
      <c r="AE170" s="106">
        <f t="shared" si="246"/>
        <v>3.8257349500000002</v>
      </c>
      <c r="AF170" s="106">
        <f t="shared" si="247"/>
        <v>3.9818872999999999</v>
      </c>
      <c r="AG170" s="106">
        <f t="shared" si="248"/>
        <v>15.776801930000001</v>
      </c>
      <c r="AH170" s="115" t="str">
        <f t="shared" si="257"/>
        <v>J=</v>
      </c>
      <c r="AI170" s="116">
        <f t="shared" si="258"/>
        <v>44311</v>
      </c>
      <c r="AJ170" s="10"/>
      <c r="AK170" s="160"/>
      <c r="AL170" s="161"/>
      <c r="AM170" s="162"/>
      <c r="AN170" s="155"/>
      <c r="AO170" s="162"/>
      <c r="AP170" s="162"/>
      <c r="AQ170" s="163"/>
      <c r="AR170" s="164"/>
      <c r="AS170" s="165"/>
      <c r="AT170" s="164"/>
      <c r="AU170" s="165"/>
      <c r="AV170" s="165"/>
      <c r="AW170" s="162"/>
      <c r="AX170" s="160"/>
      <c r="AY170" s="161"/>
      <c r="AZ170" s="161"/>
      <c r="BA170" s="1"/>
      <c r="BB170" s="155"/>
      <c r="BC170" s="158"/>
      <c r="BD170" s="151"/>
      <c r="BE170" s="1"/>
      <c r="BF170" s="197">
        <f t="shared" si="259"/>
        <v>48938</v>
      </c>
      <c r="BG170" s="198">
        <f t="shared" si="260"/>
        <v>48938</v>
      </c>
      <c r="BH170" s="199">
        <f>VLOOKUP(BF170,[1]Plan1!$GF$177:$GH$300,3)</f>
        <v>7275.81</v>
      </c>
    </row>
    <row r="171" spans="1:60" ht="15" customHeight="1" x14ac:dyDescent="0.25">
      <c r="A171" s="105">
        <f t="shared" si="249"/>
        <v>44312</v>
      </c>
      <c r="B171" s="106">
        <f t="shared" si="234"/>
        <v>965.62986297997759</v>
      </c>
      <c r="C171" s="2">
        <f t="shared" si="250"/>
        <v>927.08146083999998</v>
      </c>
      <c r="D171" s="2">
        <f t="shared" si="251"/>
        <v>95.768666199999871</v>
      </c>
      <c r="E171" s="106">
        <f t="shared" si="235"/>
        <v>831.31279464000011</v>
      </c>
      <c r="F171" s="21">
        <f t="shared" si="252"/>
        <v>5674.72</v>
      </c>
      <c r="G171" s="108">
        <f t="shared" si="253"/>
        <v>5692.31</v>
      </c>
      <c r="H171" s="109">
        <f t="shared" si="266"/>
        <v>44281</v>
      </c>
      <c r="I171" s="109">
        <f t="shared" si="262"/>
        <v>44312</v>
      </c>
      <c r="J171" s="110">
        <f t="shared" si="236"/>
        <v>3.0997124087179806E-3</v>
      </c>
      <c r="K171" s="117">
        <f t="shared" si="263"/>
        <v>44341</v>
      </c>
      <c r="L171" s="178">
        <f t="shared" si="265"/>
        <v>30</v>
      </c>
      <c r="M171" s="178">
        <f t="shared" si="232"/>
        <v>1</v>
      </c>
      <c r="N171" s="106">
        <f t="shared" si="237"/>
        <v>1.0001031600000001</v>
      </c>
      <c r="O171" s="111">
        <f t="shared" si="268"/>
        <v>1.00930024</v>
      </c>
      <c r="P171" s="111">
        <f t="shared" si="254"/>
        <v>1.0461051934946299</v>
      </c>
      <c r="Q171" s="106">
        <f t="shared" si="267"/>
        <v>1.0462130999999999</v>
      </c>
      <c r="R171" s="2">
        <v>1</v>
      </c>
      <c r="S171" s="106">
        <f t="shared" si="238"/>
        <v>927.08146083999998</v>
      </c>
      <c r="T171" s="106">
        <f t="shared" si="239"/>
        <v>0</v>
      </c>
      <c r="U171" s="106">
        <f t="shared" si="240"/>
        <v>38.4175413099777</v>
      </c>
      <c r="V171" s="106">
        <f t="shared" si="241"/>
        <v>965.49900214997763</v>
      </c>
      <c r="W171" s="19">
        <f t="shared" si="261"/>
        <v>0</v>
      </c>
      <c r="X171" s="2">
        <f t="shared" si="242"/>
        <v>0</v>
      </c>
      <c r="Y171" s="4">
        <f t="shared" si="243"/>
        <v>0</v>
      </c>
      <c r="Z171" s="106">
        <f t="shared" si="244"/>
        <v>0</v>
      </c>
      <c r="AA171" s="114">
        <f t="shared" si="255"/>
        <v>0.05</v>
      </c>
      <c r="AB171" s="112">
        <f t="shared" si="245"/>
        <v>1</v>
      </c>
      <c r="AC171" s="178">
        <f t="shared" si="264"/>
        <v>30</v>
      </c>
      <c r="AD171" s="11">
        <f t="shared" si="256"/>
        <v>1.000135537</v>
      </c>
      <c r="AE171" s="106">
        <f t="shared" si="246"/>
        <v>0.12565382999999999</v>
      </c>
      <c r="AF171" s="106">
        <f t="shared" si="247"/>
        <v>0.13086083000000001</v>
      </c>
      <c r="AG171" s="106">
        <f t="shared" si="248"/>
        <v>0</v>
      </c>
      <c r="AH171" s="115" t="str">
        <f t="shared" si="257"/>
        <v>J=</v>
      </c>
      <c r="AI171" s="116">
        <f t="shared" si="258"/>
        <v>44341</v>
      </c>
      <c r="AJ171" s="10"/>
      <c r="AK171" s="160"/>
      <c r="AL171" s="161"/>
      <c r="AM171" s="162"/>
      <c r="AN171" s="155"/>
      <c r="AO171" s="162"/>
      <c r="AP171" s="162"/>
      <c r="AQ171" s="163"/>
      <c r="AR171" s="164"/>
      <c r="AS171" s="165"/>
      <c r="AT171" s="164"/>
      <c r="AU171" s="165"/>
      <c r="AV171" s="165"/>
      <c r="AW171" s="162"/>
      <c r="AX171" s="160"/>
      <c r="AY171" s="161"/>
      <c r="AZ171" s="161"/>
      <c r="BA171" s="1"/>
      <c r="BB171" s="155"/>
      <c r="BC171" s="158"/>
      <c r="BD171" s="151"/>
      <c r="BE171" s="1"/>
      <c r="BF171" s="197">
        <f t="shared" si="259"/>
        <v>48969</v>
      </c>
      <c r="BG171" s="198">
        <f t="shared" si="260"/>
        <v>48969</v>
      </c>
      <c r="BH171" s="199">
        <f>VLOOKUP(BF171,[1]Plan1!$GF$177:$GH$300,3)</f>
        <v>7275.81</v>
      </c>
    </row>
    <row r="172" spans="1:60" ht="15" customHeight="1" x14ac:dyDescent="0.25">
      <c r="A172" s="105">
        <f t="shared" si="249"/>
        <v>44313</v>
      </c>
      <c r="B172" s="106">
        <f t="shared" si="234"/>
        <v>965.85049839303122</v>
      </c>
      <c r="C172" s="2">
        <f t="shared" si="250"/>
        <v>927.08146083999998</v>
      </c>
      <c r="D172" s="2">
        <f t="shared" si="251"/>
        <v>95.768666199999871</v>
      </c>
      <c r="E172" s="106">
        <f t="shared" si="235"/>
        <v>831.31279464000011</v>
      </c>
      <c r="F172" s="21">
        <f t="shared" si="252"/>
        <v>5674.72</v>
      </c>
      <c r="G172" s="108">
        <f t="shared" si="253"/>
        <v>5692.31</v>
      </c>
      <c r="H172" s="109">
        <f t="shared" si="266"/>
        <v>44281</v>
      </c>
      <c r="I172" s="109">
        <f t="shared" si="262"/>
        <v>44312</v>
      </c>
      <c r="J172" s="110">
        <f t="shared" si="236"/>
        <v>3.0997124087179806E-3</v>
      </c>
      <c r="K172" s="117">
        <f t="shared" si="263"/>
        <v>44341</v>
      </c>
      <c r="L172" s="178">
        <f t="shared" si="265"/>
        <v>30</v>
      </c>
      <c r="M172" s="178">
        <f t="shared" si="232"/>
        <v>2</v>
      </c>
      <c r="N172" s="106">
        <f t="shared" si="237"/>
        <v>1.0002063400000001</v>
      </c>
      <c r="O172" s="111">
        <f t="shared" si="268"/>
        <v>1.00930024</v>
      </c>
      <c r="P172" s="111">
        <f t="shared" si="254"/>
        <v>1.0461051934946299</v>
      </c>
      <c r="Q172" s="106">
        <f t="shared" si="267"/>
        <v>1.04632104</v>
      </c>
      <c r="R172" s="2">
        <v>1</v>
      </c>
      <c r="S172" s="106">
        <f t="shared" si="238"/>
        <v>927.08146083999998</v>
      </c>
      <c r="T172" s="106">
        <f t="shared" si="239"/>
        <v>0</v>
      </c>
      <c r="U172" s="106">
        <f t="shared" si="240"/>
        <v>38.507273213031262</v>
      </c>
      <c r="V172" s="106">
        <f t="shared" si="241"/>
        <v>965.5887340530312</v>
      </c>
      <c r="W172" s="19">
        <f t="shared" si="261"/>
        <v>0</v>
      </c>
      <c r="X172" s="2">
        <f t="shared" si="242"/>
        <v>0</v>
      </c>
      <c r="Y172" s="4">
        <f t="shared" si="243"/>
        <v>0</v>
      </c>
      <c r="Z172" s="106">
        <f t="shared" si="244"/>
        <v>0</v>
      </c>
      <c r="AA172" s="114">
        <f t="shared" si="255"/>
        <v>0.05</v>
      </c>
      <c r="AB172" s="112">
        <f t="shared" si="245"/>
        <v>2</v>
      </c>
      <c r="AC172" s="178">
        <f t="shared" si="264"/>
        <v>30</v>
      </c>
      <c r="AD172" s="11">
        <f t="shared" si="256"/>
        <v>1.0002710930000001</v>
      </c>
      <c r="AE172" s="106">
        <f t="shared" si="246"/>
        <v>0.25132528999999998</v>
      </c>
      <c r="AF172" s="106">
        <f t="shared" si="247"/>
        <v>0.26176433999999998</v>
      </c>
      <c r="AG172" s="106">
        <f t="shared" si="248"/>
        <v>0</v>
      </c>
      <c r="AH172" s="115" t="str">
        <f t="shared" si="257"/>
        <v>J=</v>
      </c>
      <c r="AI172" s="116">
        <f t="shared" si="258"/>
        <v>44341</v>
      </c>
      <c r="AJ172" s="10"/>
      <c r="AK172" s="160"/>
      <c r="AL172" s="161"/>
      <c r="AM172" s="162"/>
      <c r="AN172" s="155"/>
      <c r="AO172" s="162"/>
      <c r="AP172" s="162"/>
      <c r="AQ172" s="163"/>
      <c r="AR172" s="164"/>
      <c r="AS172" s="165"/>
      <c r="AT172" s="164"/>
      <c r="AU172" s="165"/>
      <c r="AV172" s="165"/>
      <c r="AW172" s="162"/>
      <c r="AX172" s="160"/>
      <c r="AY172" s="161"/>
      <c r="AZ172" s="161"/>
      <c r="BA172" s="1"/>
      <c r="BB172" s="155"/>
      <c r="BC172" s="158"/>
      <c r="BD172" s="151"/>
      <c r="BE172" s="1"/>
      <c r="BF172" s="197">
        <f t="shared" si="259"/>
        <v>49000</v>
      </c>
      <c r="BG172" s="198">
        <f t="shared" si="260"/>
        <v>49000</v>
      </c>
      <c r="BH172" s="199">
        <f>VLOOKUP(BF172,[1]Plan1!$GF$177:$GH$300,3)</f>
        <v>7275.81</v>
      </c>
    </row>
    <row r="173" spans="1:60" ht="15" customHeight="1" x14ac:dyDescent="0.25">
      <c r="A173" s="105">
        <f t="shared" si="249"/>
        <v>44314</v>
      </c>
      <c r="B173" s="106">
        <f t="shared" si="234"/>
        <v>966.07118382921249</v>
      </c>
      <c r="C173" s="2">
        <f t="shared" si="250"/>
        <v>927.08146083999998</v>
      </c>
      <c r="D173" s="2">
        <f t="shared" si="251"/>
        <v>95.768666199999871</v>
      </c>
      <c r="E173" s="106">
        <f t="shared" si="235"/>
        <v>831.31279464000011</v>
      </c>
      <c r="F173" s="21">
        <f t="shared" si="252"/>
        <v>5674.72</v>
      </c>
      <c r="G173" s="108">
        <f t="shared" si="253"/>
        <v>5692.31</v>
      </c>
      <c r="H173" s="109">
        <f t="shared" si="266"/>
        <v>44281</v>
      </c>
      <c r="I173" s="109">
        <f t="shared" si="262"/>
        <v>44312</v>
      </c>
      <c r="J173" s="110">
        <f t="shared" si="236"/>
        <v>3.0997124087179806E-3</v>
      </c>
      <c r="K173" s="117">
        <f t="shared" si="263"/>
        <v>44341</v>
      </c>
      <c r="L173" s="178">
        <f t="shared" si="265"/>
        <v>30</v>
      </c>
      <c r="M173" s="178">
        <f t="shared" si="232"/>
        <v>3</v>
      </c>
      <c r="N173" s="106">
        <f t="shared" si="237"/>
        <v>1.00030953</v>
      </c>
      <c r="O173" s="111">
        <f t="shared" si="268"/>
        <v>1.00930024</v>
      </c>
      <c r="P173" s="111">
        <f t="shared" si="254"/>
        <v>1.0461051934946299</v>
      </c>
      <c r="Q173" s="106">
        <f t="shared" si="267"/>
        <v>1.0464289899999999</v>
      </c>
      <c r="R173" s="2">
        <v>1</v>
      </c>
      <c r="S173" s="106">
        <f t="shared" si="238"/>
        <v>927.08146083999998</v>
      </c>
      <c r="T173" s="106">
        <f t="shared" si="239"/>
        <v>0</v>
      </c>
      <c r="U173" s="106">
        <f t="shared" si="240"/>
        <v>38.597013429212531</v>
      </c>
      <c r="V173" s="106">
        <f t="shared" si="241"/>
        <v>965.67847426921253</v>
      </c>
      <c r="W173" s="19">
        <f t="shared" si="261"/>
        <v>0</v>
      </c>
      <c r="X173" s="2">
        <f t="shared" si="242"/>
        <v>0</v>
      </c>
      <c r="Y173" s="4">
        <f t="shared" si="243"/>
        <v>0</v>
      </c>
      <c r="Z173" s="106">
        <f t="shared" si="244"/>
        <v>0</v>
      </c>
      <c r="AA173" s="114">
        <f t="shared" si="255"/>
        <v>0.05</v>
      </c>
      <c r="AB173" s="112">
        <f t="shared" si="245"/>
        <v>3</v>
      </c>
      <c r="AC173" s="178">
        <f t="shared" si="264"/>
        <v>30</v>
      </c>
      <c r="AD173" s="11">
        <f t="shared" si="256"/>
        <v>1.000406667</v>
      </c>
      <c r="AE173" s="106">
        <f t="shared" si="246"/>
        <v>0.37701342999999998</v>
      </c>
      <c r="AF173" s="106">
        <f t="shared" si="247"/>
        <v>0.39270956000000001</v>
      </c>
      <c r="AG173" s="106">
        <f t="shared" si="248"/>
        <v>0</v>
      </c>
      <c r="AH173" s="115" t="str">
        <f t="shared" si="257"/>
        <v>J=</v>
      </c>
      <c r="AI173" s="116">
        <f t="shared" si="258"/>
        <v>44341</v>
      </c>
      <c r="AJ173" s="10"/>
      <c r="AK173" s="160"/>
      <c r="AL173" s="161"/>
      <c r="AM173" s="162"/>
      <c r="AN173" s="155"/>
      <c r="AO173" s="162"/>
      <c r="AP173" s="162"/>
      <c r="AQ173" s="163"/>
      <c r="AR173" s="164"/>
      <c r="AS173" s="165"/>
      <c r="AT173" s="164"/>
      <c r="AU173" s="165"/>
      <c r="AV173" s="165"/>
      <c r="AW173" s="162"/>
      <c r="AX173" s="160"/>
      <c r="AY173" s="161"/>
      <c r="AZ173" s="161"/>
      <c r="BA173" s="1"/>
      <c r="BB173" s="155"/>
      <c r="BC173" s="158"/>
      <c r="BD173" s="151"/>
      <c r="BE173" s="1"/>
      <c r="BF173" s="197">
        <f t="shared" si="259"/>
        <v>49028</v>
      </c>
      <c r="BG173" s="198">
        <f t="shared" si="260"/>
        <v>49028</v>
      </c>
      <c r="BH173" s="199">
        <f>VLOOKUP(BF173,[1]Plan1!$GF$177:$GH$300,3)</f>
        <v>7275.81</v>
      </c>
    </row>
    <row r="174" spans="1:60" ht="15" customHeight="1" x14ac:dyDescent="0.25">
      <c r="A174" s="105">
        <f t="shared" si="249"/>
        <v>44315</v>
      </c>
      <c r="B174" s="106">
        <f t="shared" si="234"/>
        <v>966.29192859164993</v>
      </c>
      <c r="C174" s="2">
        <f t="shared" si="250"/>
        <v>927.08146083999998</v>
      </c>
      <c r="D174" s="2">
        <f t="shared" si="251"/>
        <v>95.768666199999871</v>
      </c>
      <c r="E174" s="106">
        <f t="shared" si="235"/>
        <v>831.31279464000011</v>
      </c>
      <c r="F174" s="21">
        <f t="shared" si="252"/>
        <v>5674.72</v>
      </c>
      <c r="G174" s="108">
        <f t="shared" si="253"/>
        <v>5692.31</v>
      </c>
      <c r="H174" s="109">
        <f t="shared" si="266"/>
        <v>44281</v>
      </c>
      <c r="I174" s="109">
        <f t="shared" si="262"/>
        <v>44312</v>
      </c>
      <c r="J174" s="110">
        <f t="shared" si="236"/>
        <v>3.0997124087179806E-3</v>
      </c>
      <c r="K174" s="117">
        <f t="shared" si="263"/>
        <v>44341</v>
      </c>
      <c r="L174" s="178">
        <f t="shared" si="265"/>
        <v>30</v>
      </c>
      <c r="M174" s="178">
        <f t="shared" si="232"/>
        <v>4</v>
      </c>
      <c r="N174" s="106">
        <f t="shared" si="237"/>
        <v>1.00041274</v>
      </c>
      <c r="O174" s="111">
        <f t="shared" si="268"/>
        <v>1.00930024</v>
      </c>
      <c r="P174" s="111">
        <f t="shared" si="254"/>
        <v>1.0461051934946299</v>
      </c>
      <c r="Q174" s="106">
        <f t="shared" si="267"/>
        <v>1.0465369600000001</v>
      </c>
      <c r="R174" s="2">
        <v>1</v>
      </c>
      <c r="S174" s="106">
        <f t="shared" si="238"/>
        <v>927.08146083999998</v>
      </c>
      <c r="T174" s="106">
        <f t="shared" si="239"/>
        <v>0</v>
      </c>
      <c r="U174" s="106">
        <f t="shared" si="240"/>
        <v>38.686770271649962</v>
      </c>
      <c r="V174" s="106">
        <f t="shared" si="241"/>
        <v>965.76823111164992</v>
      </c>
      <c r="W174" s="19">
        <f t="shared" si="261"/>
        <v>0</v>
      </c>
      <c r="X174" s="2">
        <f t="shared" si="242"/>
        <v>0</v>
      </c>
      <c r="Y174" s="4">
        <f t="shared" si="243"/>
        <v>0</v>
      </c>
      <c r="Z174" s="106">
        <f t="shared" si="244"/>
        <v>0</v>
      </c>
      <c r="AA174" s="114">
        <f t="shared" si="255"/>
        <v>0.05</v>
      </c>
      <c r="AB174" s="112">
        <f t="shared" si="245"/>
        <v>4</v>
      </c>
      <c r="AC174" s="178">
        <f t="shared" si="264"/>
        <v>30</v>
      </c>
      <c r="AD174" s="11">
        <f t="shared" si="256"/>
        <v>1.00054226</v>
      </c>
      <c r="AE174" s="106">
        <f t="shared" si="246"/>
        <v>0.50271918999999998</v>
      </c>
      <c r="AF174" s="106">
        <f t="shared" si="247"/>
        <v>0.52369748000000005</v>
      </c>
      <c r="AG174" s="106">
        <f t="shared" si="248"/>
        <v>0</v>
      </c>
      <c r="AH174" s="115" t="str">
        <f t="shared" si="257"/>
        <v>J=</v>
      </c>
      <c r="AI174" s="116">
        <f t="shared" si="258"/>
        <v>44341</v>
      </c>
      <c r="AJ174" s="10"/>
      <c r="AK174" s="160"/>
      <c r="AL174" s="161"/>
      <c r="AM174" s="162"/>
      <c r="AN174" s="155"/>
      <c r="AO174" s="162"/>
      <c r="AP174" s="162"/>
      <c r="AQ174" s="163"/>
      <c r="AR174" s="164"/>
      <c r="AS174" s="165"/>
      <c r="AT174" s="164"/>
      <c r="AU174" s="165"/>
      <c r="AV174" s="165"/>
      <c r="AW174" s="162"/>
      <c r="AX174" s="160"/>
      <c r="AY174" s="161"/>
      <c r="AZ174" s="161"/>
      <c r="BA174" s="1"/>
      <c r="BB174" s="155"/>
      <c r="BC174" s="158"/>
      <c r="BD174" s="151"/>
      <c r="BE174" s="1"/>
      <c r="BF174" s="197">
        <f t="shared" si="259"/>
        <v>49059</v>
      </c>
      <c r="BG174" s="198">
        <f t="shared" si="260"/>
        <v>49059</v>
      </c>
      <c r="BH174" s="199">
        <f>VLOOKUP(BF174,[1]Plan1!$GF$177:$GH$300,3)</f>
        <v>7275.81</v>
      </c>
    </row>
    <row r="175" spans="1:60" ht="15" customHeight="1" x14ac:dyDescent="0.25">
      <c r="A175" s="105">
        <f t="shared" si="249"/>
        <v>44316</v>
      </c>
      <c r="B175" s="106">
        <f t="shared" si="234"/>
        <v>966.51271507408717</v>
      </c>
      <c r="C175" s="2">
        <f t="shared" si="250"/>
        <v>927.08146083999998</v>
      </c>
      <c r="D175" s="2">
        <f t="shared" si="251"/>
        <v>95.768666199999871</v>
      </c>
      <c r="E175" s="106">
        <f t="shared" si="235"/>
        <v>831.31279464000011</v>
      </c>
      <c r="F175" s="21">
        <f t="shared" si="252"/>
        <v>5674.72</v>
      </c>
      <c r="G175" s="108">
        <f t="shared" si="253"/>
        <v>5692.31</v>
      </c>
      <c r="H175" s="109">
        <f t="shared" si="266"/>
        <v>44281</v>
      </c>
      <c r="I175" s="109">
        <f t="shared" si="262"/>
        <v>44312</v>
      </c>
      <c r="J175" s="110">
        <f t="shared" si="236"/>
        <v>3.0997124087179806E-3</v>
      </c>
      <c r="K175" s="117">
        <f t="shared" si="263"/>
        <v>44341</v>
      </c>
      <c r="L175" s="178">
        <f t="shared" si="265"/>
        <v>30</v>
      </c>
      <c r="M175" s="178">
        <f t="shared" si="232"/>
        <v>5</v>
      </c>
      <c r="N175" s="106">
        <f t="shared" si="237"/>
        <v>1.00051595</v>
      </c>
      <c r="O175" s="111">
        <f t="shared" si="268"/>
        <v>1.00930024</v>
      </c>
      <c r="P175" s="111">
        <f t="shared" si="254"/>
        <v>1.0461051934946299</v>
      </c>
      <c r="Q175" s="106">
        <f t="shared" si="267"/>
        <v>1.04664493</v>
      </c>
      <c r="R175" s="2">
        <v>1</v>
      </c>
      <c r="S175" s="106">
        <f t="shared" si="238"/>
        <v>927.08146083999998</v>
      </c>
      <c r="T175" s="106">
        <f t="shared" si="239"/>
        <v>0</v>
      </c>
      <c r="U175" s="106">
        <f t="shared" si="240"/>
        <v>38.776527114087202</v>
      </c>
      <c r="V175" s="106">
        <f t="shared" si="241"/>
        <v>965.85798795408721</v>
      </c>
      <c r="W175" s="19">
        <f t="shared" si="261"/>
        <v>0</v>
      </c>
      <c r="X175" s="2">
        <f t="shared" si="242"/>
        <v>0</v>
      </c>
      <c r="Y175" s="4">
        <f t="shared" si="243"/>
        <v>0</v>
      </c>
      <c r="Z175" s="106">
        <f t="shared" si="244"/>
        <v>0</v>
      </c>
      <c r="AA175" s="114">
        <f t="shared" si="255"/>
        <v>0.05</v>
      </c>
      <c r="AB175" s="112">
        <f t="shared" si="245"/>
        <v>5</v>
      </c>
      <c r="AC175" s="178">
        <f t="shared" si="264"/>
        <v>30</v>
      </c>
      <c r="AD175" s="11">
        <f t="shared" si="256"/>
        <v>1.0006778709999999</v>
      </c>
      <c r="AE175" s="106">
        <f t="shared" si="246"/>
        <v>0.62844162999999997</v>
      </c>
      <c r="AF175" s="106">
        <f t="shared" si="247"/>
        <v>0.65472712</v>
      </c>
      <c r="AG175" s="106">
        <f t="shared" si="248"/>
        <v>0</v>
      </c>
      <c r="AH175" s="115" t="str">
        <f t="shared" si="257"/>
        <v>J=</v>
      </c>
      <c r="AI175" s="116">
        <f t="shared" si="258"/>
        <v>44341</v>
      </c>
      <c r="AJ175" s="10"/>
      <c r="AK175" s="160"/>
      <c r="AL175" s="161"/>
      <c r="AM175" s="162"/>
      <c r="AN175" s="155"/>
      <c r="AO175" s="162"/>
      <c r="AP175" s="162"/>
      <c r="AQ175" s="163"/>
      <c r="AR175" s="164"/>
      <c r="AS175" s="165"/>
      <c r="AT175" s="164"/>
      <c r="AU175" s="165"/>
      <c r="AV175" s="165"/>
      <c r="AW175" s="162"/>
      <c r="AX175" s="160"/>
      <c r="AY175" s="161"/>
      <c r="AZ175" s="161"/>
      <c r="BA175" s="1"/>
      <c r="BB175" s="155"/>
      <c r="BC175" s="158"/>
      <c r="BD175" s="151"/>
      <c r="BE175" s="1"/>
      <c r="BF175" s="197">
        <f t="shared" si="259"/>
        <v>49089</v>
      </c>
      <c r="BG175" s="198">
        <f t="shared" si="260"/>
        <v>49089</v>
      </c>
      <c r="BH175" s="199">
        <f>VLOOKUP(BF175,[1]Plan1!$GF$177:$GH$300,3)</f>
        <v>7275.81</v>
      </c>
    </row>
    <row r="176" spans="1:60" ht="15" customHeight="1" x14ac:dyDescent="0.25">
      <c r="A176" s="105">
        <f t="shared" si="249"/>
        <v>44317</v>
      </c>
      <c r="B176" s="106">
        <f t="shared" si="234"/>
        <v>966.7335515996524</v>
      </c>
      <c r="C176" s="2">
        <f t="shared" si="250"/>
        <v>927.08146083999998</v>
      </c>
      <c r="D176" s="2">
        <f t="shared" si="251"/>
        <v>95.768666199999871</v>
      </c>
      <c r="E176" s="106">
        <f t="shared" si="235"/>
        <v>831.31279464000011</v>
      </c>
      <c r="F176" s="21">
        <f t="shared" si="252"/>
        <v>5674.72</v>
      </c>
      <c r="G176" s="108">
        <f t="shared" si="253"/>
        <v>5692.31</v>
      </c>
      <c r="H176" s="109">
        <f t="shared" si="266"/>
        <v>44281</v>
      </c>
      <c r="I176" s="109">
        <f t="shared" si="262"/>
        <v>44312</v>
      </c>
      <c r="J176" s="110">
        <f t="shared" si="236"/>
        <v>3.0997124087179806E-3</v>
      </c>
      <c r="K176" s="117">
        <f t="shared" si="263"/>
        <v>44341</v>
      </c>
      <c r="L176" s="178">
        <f t="shared" si="265"/>
        <v>30</v>
      </c>
      <c r="M176" s="178">
        <f t="shared" si="232"/>
        <v>6</v>
      </c>
      <c r="N176" s="106">
        <f t="shared" si="237"/>
        <v>1.00061917</v>
      </c>
      <c r="O176" s="111">
        <f t="shared" si="268"/>
        <v>1.00930024</v>
      </c>
      <c r="P176" s="111">
        <f t="shared" si="254"/>
        <v>1.0461051934946299</v>
      </c>
      <c r="Q176" s="106">
        <f t="shared" si="267"/>
        <v>1.0467529099999999</v>
      </c>
      <c r="R176" s="2">
        <v>1</v>
      </c>
      <c r="S176" s="106">
        <f t="shared" si="238"/>
        <v>927.08146083999998</v>
      </c>
      <c r="T176" s="106">
        <f t="shared" si="239"/>
        <v>0</v>
      </c>
      <c r="U176" s="106">
        <f t="shared" si="240"/>
        <v>38.866292269652348</v>
      </c>
      <c r="V176" s="106">
        <f t="shared" si="241"/>
        <v>965.94775310965235</v>
      </c>
      <c r="W176" s="19">
        <f t="shared" si="261"/>
        <v>0</v>
      </c>
      <c r="X176" s="2">
        <f t="shared" si="242"/>
        <v>0</v>
      </c>
      <c r="Y176" s="4">
        <f t="shared" si="243"/>
        <v>0</v>
      </c>
      <c r="Z176" s="106">
        <f t="shared" si="244"/>
        <v>0</v>
      </c>
      <c r="AA176" s="114">
        <f t="shared" si="255"/>
        <v>0.05</v>
      </c>
      <c r="AB176" s="112">
        <f t="shared" si="245"/>
        <v>6</v>
      </c>
      <c r="AC176" s="178">
        <f t="shared" si="264"/>
        <v>30</v>
      </c>
      <c r="AD176" s="11">
        <f t="shared" si="256"/>
        <v>1.0008135</v>
      </c>
      <c r="AE176" s="106">
        <f t="shared" si="246"/>
        <v>0.75418076000000001</v>
      </c>
      <c r="AF176" s="106">
        <f t="shared" si="247"/>
        <v>0.78579849000000002</v>
      </c>
      <c r="AG176" s="106">
        <f t="shared" si="248"/>
        <v>0</v>
      </c>
      <c r="AH176" s="115" t="str">
        <f t="shared" si="257"/>
        <v>J=</v>
      </c>
      <c r="AI176" s="116">
        <f t="shared" si="258"/>
        <v>44341</v>
      </c>
      <c r="AJ176" s="10"/>
      <c r="AK176" s="160"/>
      <c r="AL176" s="161"/>
      <c r="AM176" s="162"/>
      <c r="AN176" s="155"/>
      <c r="AO176" s="162"/>
      <c r="AP176" s="162"/>
      <c r="AQ176" s="163"/>
      <c r="AR176" s="164"/>
      <c r="AS176" s="165"/>
      <c r="AT176" s="164"/>
      <c r="AU176" s="165"/>
      <c r="AV176" s="165"/>
      <c r="AW176" s="162"/>
      <c r="AX176" s="160"/>
      <c r="AY176" s="161"/>
      <c r="AZ176" s="161"/>
      <c r="BA176" s="1"/>
      <c r="BB176" s="155"/>
      <c r="BC176" s="158"/>
      <c r="BD176" s="151"/>
      <c r="BE176" s="1"/>
      <c r="BF176" s="197">
        <f t="shared" si="259"/>
        <v>49120</v>
      </c>
      <c r="BG176" s="198">
        <f t="shared" si="260"/>
        <v>49120</v>
      </c>
      <c r="BH176" s="199">
        <f>VLOOKUP(BF176,[1]Plan1!$GF$177:$GH$300,3)</f>
        <v>7275.81</v>
      </c>
    </row>
    <row r="177" spans="1:180" ht="15" customHeight="1" x14ac:dyDescent="0.25">
      <c r="A177" s="105">
        <f t="shared" si="249"/>
        <v>44318</v>
      </c>
      <c r="B177" s="106">
        <f t="shared" si="234"/>
        <v>966.95443083521764</v>
      </c>
      <c r="C177" s="2">
        <f t="shared" si="250"/>
        <v>927.08146083999998</v>
      </c>
      <c r="D177" s="2">
        <f t="shared" si="251"/>
        <v>95.768666199999871</v>
      </c>
      <c r="E177" s="106">
        <f t="shared" si="235"/>
        <v>831.31279464000011</v>
      </c>
      <c r="F177" s="21">
        <f t="shared" si="252"/>
        <v>5674.72</v>
      </c>
      <c r="G177" s="108">
        <f t="shared" si="253"/>
        <v>5692.31</v>
      </c>
      <c r="H177" s="109">
        <f t="shared" si="266"/>
        <v>44281</v>
      </c>
      <c r="I177" s="109">
        <f t="shared" si="262"/>
        <v>44312</v>
      </c>
      <c r="J177" s="110">
        <f t="shared" si="236"/>
        <v>3.0997124087179806E-3</v>
      </c>
      <c r="K177" s="117">
        <f t="shared" si="263"/>
        <v>44341</v>
      </c>
      <c r="L177" s="178">
        <f t="shared" si="265"/>
        <v>30</v>
      </c>
      <c r="M177" s="178">
        <f t="shared" ref="M177:M240" si="269">L177-(K177-A177)</f>
        <v>7</v>
      </c>
      <c r="N177" s="106">
        <f t="shared" si="237"/>
        <v>1.0007223999999999</v>
      </c>
      <c r="O177" s="111">
        <f t="shared" si="268"/>
        <v>1.00930024</v>
      </c>
      <c r="P177" s="111">
        <f t="shared" si="254"/>
        <v>1.0461051934946299</v>
      </c>
      <c r="Q177" s="106">
        <f t="shared" si="267"/>
        <v>1.04686089</v>
      </c>
      <c r="R177" s="2">
        <v>1</v>
      </c>
      <c r="S177" s="106">
        <f t="shared" si="238"/>
        <v>927.08146083999998</v>
      </c>
      <c r="T177" s="106">
        <f t="shared" si="239"/>
        <v>0</v>
      </c>
      <c r="U177" s="106">
        <f t="shared" si="240"/>
        <v>38.956057425217672</v>
      </c>
      <c r="V177" s="106">
        <f t="shared" si="241"/>
        <v>966.03751826521761</v>
      </c>
      <c r="W177" s="19">
        <f t="shared" si="261"/>
        <v>0</v>
      </c>
      <c r="X177" s="2">
        <f t="shared" si="242"/>
        <v>0</v>
      </c>
      <c r="Y177" s="4">
        <f t="shared" si="243"/>
        <v>0</v>
      </c>
      <c r="Z177" s="106">
        <f t="shared" si="244"/>
        <v>0</v>
      </c>
      <c r="AA177" s="114">
        <f t="shared" si="255"/>
        <v>0.05</v>
      </c>
      <c r="AB177" s="112">
        <f t="shared" si="245"/>
        <v>7</v>
      </c>
      <c r="AC177" s="178">
        <f t="shared" si="264"/>
        <v>30</v>
      </c>
      <c r="AD177" s="11">
        <f t="shared" si="256"/>
        <v>1.0009491479999999</v>
      </c>
      <c r="AE177" s="106">
        <f t="shared" si="246"/>
        <v>0.87993750999999998</v>
      </c>
      <c r="AF177" s="106">
        <f t="shared" si="247"/>
        <v>0.91691257000000004</v>
      </c>
      <c r="AG177" s="106">
        <f t="shared" si="248"/>
        <v>0</v>
      </c>
      <c r="AH177" s="115" t="str">
        <f t="shared" si="257"/>
        <v>J=</v>
      </c>
      <c r="AI177" s="116">
        <f t="shared" si="258"/>
        <v>44341</v>
      </c>
      <c r="AJ177" s="10"/>
      <c r="AK177" s="160"/>
      <c r="AL177" s="161"/>
      <c r="AM177" s="162"/>
      <c r="AN177" s="155"/>
      <c r="AO177" s="162"/>
      <c r="AP177" s="162"/>
      <c r="AQ177" s="163"/>
      <c r="AR177" s="164"/>
      <c r="AS177" s="165"/>
      <c r="AT177" s="164"/>
      <c r="AU177" s="165"/>
      <c r="AV177" s="165"/>
      <c r="AW177" s="162"/>
      <c r="AX177" s="160"/>
      <c r="AY177" s="161"/>
      <c r="AZ177" s="161"/>
      <c r="BA177" s="1"/>
      <c r="BB177" s="155"/>
      <c r="BC177" s="158"/>
      <c r="BD177" s="151"/>
      <c r="BE177" s="1"/>
      <c r="BF177" s="197">
        <f t="shared" si="259"/>
        <v>49150</v>
      </c>
      <c r="BG177" s="198">
        <f t="shared" si="260"/>
        <v>49150</v>
      </c>
      <c r="BH177" s="199">
        <f>VLOOKUP(BF177,[1]Plan1!$GF$177:$GH$300,3)</f>
        <v>7275.81</v>
      </c>
    </row>
    <row r="178" spans="1:180" ht="15" customHeight="1" x14ac:dyDescent="0.25">
      <c r="A178" s="105">
        <f t="shared" si="249"/>
        <v>44319</v>
      </c>
      <c r="B178" s="106">
        <f t="shared" si="234"/>
        <v>967.1753851032945</v>
      </c>
      <c r="C178" s="2">
        <f t="shared" si="250"/>
        <v>927.08146083999998</v>
      </c>
      <c r="D178" s="2">
        <f t="shared" si="251"/>
        <v>95.768666199999871</v>
      </c>
      <c r="E178" s="106">
        <f t="shared" si="235"/>
        <v>831.31279464000011</v>
      </c>
      <c r="F178" s="21">
        <f t="shared" si="252"/>
        <v>5674.72</v>
      </c>
      <c r="G178" s="108">
        <f t="shared" si="253"/>
        <v>5692.31</v>
      </c>
      <c r="H178" s="109">
        <f t="shared" si="266"/>
        <v>44281</v>
      </c>
      <c r="I178" s="109">
        <f t="shared" si="262"/>
        <v>44312</v>
      </c>
      <c r="J178" s="110">
        <f t="shared" si="236"/>
        <v>3.0997124087179806E-3</v>
      </c>
      <c r="K178" s="117">
        <f t="shared" si="263"/>
        <v>44341</v>
      </c>
      <c r="L178" s="178">
        <f t="shared" si="265"/>
        <v>30</v>
      </c>
      <c r="M178" s="178">
        <f t="shared" si="269"/>
        <v>8</v>
      </c>
      <c r="N178" s="106">
        <f t="shared" si="237"/>
        <v>1.0008256499999999</v>
      </c>
      <c r="O178" s="111">
        <f t="shared" si="268"/>
        <v>1.00930024</v>
      </c>
      <c r="P178" s="111">
        <f t="shared" si="254"/>
        <v>1.0461051934946299</v>
      </c>
      <c r="Q178" s="106">
        <f t="shared" si="267"/>
        <v>1.0469689099999999</v>
      </c>
      <c r="R178" s="2">
        <v>1</v>
      </c>
      <c r="S178" s="106">
        <f t="shared" si="238"/>
        <v>927.08146083999998</v>
      </c>
      <c r="T178" s="106">
        <f t="shared" si="239"/>
        <v>0</v>
      </c>
      <c r="U178" s="106">
        <f t="shared" si="240"/>
        <v>39.045855833294581</v>
      </c>
      <c r="V178" s="106">
        <f t="shared" si="241"/>
        <v>966.12731667329456</v>
      </c>
      <c r="W178" s="19">
        <f t="shared" si="261"/>
        <v>0</v>
      </c>
      <c r="X178" s="2">
        <f t="shared" si="242"/>
        <v>0</v>
      </c>
      <c r="Y178" s="4">
        <f t="shared" si="243"/>
        <v>0</v>
      </c>
      <c r="Z178" s="106">
        <f t="shared" si="244"/>
        <v>0</v>
      </c>
      <c r="AA178" s="114">
        <f t="shared" si="255"/>
        <v>0.05</v>
      </c>
      <c r="AB178" s="112">
        <f t="shared" si="245"/>
        <v>8</v>
      </c>
      <c r="AC178" s="178">
        <f t="shared" si="264"/>
        <v>30</v>
      </c>
      <c r="AD178" s="11">
        <f t="shared" si="256"/>
        <v>1.0010848139999999</v>
      </c>
      <c r="AE178" s="106">
        <f t="shared" si="246"/>
        <v>1.0057109399999999</v>
      </c>
      <c r="AF178" s="106">
        <f t="shared" si="247"/>
        <v>1.0480684300000001</v>
      </c>
      <c r="AG178" s="106">
        <f t="shared" si="248"/>
        <v>0</v>
      </c>
      <c r="AH178" s="115" t="str">
        <f t="shared" si="257"/>
        <v>J=</v>
      </c>
      <c r="AI178" s="116">
        <f t="shared" si="258"/>
        <v>44341</v>
      </c>
      <c r="AJ178" s="10"/>
      <c r="AK178" s="160"/>
      <c r="AL178" s="161"/>
      <c r="AM178" s="162"/>
      <c r="AN178" s="155"/>
      <c r="AO178" s="162"/>
      <c r="AP178" s="162"/>
      <c r="AQ178" s="163"/>
      <c r="AR178" s="164"/>
      <c r="AS178" s="165"/>
      <c r="AT178" s="164"/>
      <c r="AU178" s="165"/>
      <c r="AV178" s="165"/>
      <c r="AW178" s="162"/>
      <c r="AX178" s="160"/>
      <c r="AY178" s="161"/>
      <c r="AZ178" s="161"/>
      <c r="BA178" s="1"/>
      <c r="BB178" s="155"/>
      <c r="BC178" s="158"/>
      <c r="BD178" s="151"/>
      <c r="BE178" s="1"/>
      <c r="BF178" s="197">
        <f t="shared" si="259"/>
        <v>49181</v>
      </c>
      <c r="BG178" s="198">
        <f t="shared" si="260"/>
        <v>49181</v>
      </c>
      <c r="BH178" s="199">
        <f>VLOOKUP(BF178,[1]Plan1!$GF$177:$GH$300,3)</f>
        <v>7275.81</v>
      </c>
    </row>
    <row r="179" spans="1:180" ht="15" customHeight="1" x14ac:dyDescent="0.25">
      <c r="A179" s="105">
        <f t="shared" si="249"/>
        <v>44320</v>
      </c>
      <c r="B179" s="106">
        <f t="shared" si="234"/>
        <v>967.39637280824377</v>
      </c>
      <c r="C179" s="2">
        <f t="shared" si="250"/>
        <v>927.08146083999998</v>
      </c>
      <c r="D179" s="2">
        <f t="shared" si="251"/>
        <v>95.768666199999871</v>
      </c>
      <c r="E179" s="106">
        <f t="shared" si="235"/>
        <v>831.31279464000011</v>
      </c>
      <c r="F179" s="21">
        <f t="shared" si="252"/>
        <v>5674.72</v>
      </c>
      <c r="G179" s="108">
        <f t="shared" si="253"/>
        <v>5692.31</v>
      </c>
      <c r="H179" s="109">
        <f t="shared" si="266"/>
        <v>44281</v>
      </c>
      <c r="I179" s="109">
        <f t="shared" si="262"/>
        <v>44312</v>
      </c>
      <c r="J179" s="110">
        <f t="shared" si="236"/>
        <v>3.0997124087179806E-3</v>
      </c>
      <c r="K179" s="117">
        <f t="shared" si="263"/>
        <v>44341</v>
      </c>
      <c r="L179" s="178">
        <f t="shared" si="265"/>
        <v>30</v>
      </c>
      <c r="M179" s="178">
        <f t="shared" si="269"/>
        <v>9</v>
      </c>
      <c r="N179" s="106">
        <f t="shared" si="237"/>
        <v>1.0009288999999999</v>
      </c>
      <c r="O179" s="111">
        <f t="shared" si="268"/>
        <v>1.00930024</v>
      </c>
      <c r="P179" s="111">
        <f t="shared" si="254"/>
        <v>1.0461051934946299</v>
      </c>
      <c r="Q179" s="106">
        <f t="shared" si="267"/>
        <v>1.0470769200000001</v>
      </c>
      <c r="R179" s="2">
        <v>1</v>
      </c>
      <c r="S179" s="106">
        <f t="shared" si="238"/>
        <v>927.08146083999998</v>
      </c>
      <c r="T179" s="106">
        <f t="shared" si="239"/>
        <v>0</v>
      </c>
      <c r="U179" s="106">
        <f t="shared" si="240"/>
        <v>39.135645928243775</v>
      </c>
      <c r="V179" s="106">
        <f t="shared" si="241"/>
        <v>966.21710676824375</v>
      </c>
      <c r="W179" s="19">
        <f t="shared" si="261"/>
        <v>0</v>
      </c>
      <c r="X179" s="2">
        <f t="shared" si="242"/>
        <v>0</v>
      </c>
      <c r="Y179" s="4">
        <f t="shared" si="243"/>
        <v>0</v>
      </c>
      <c r="Z179" s="106">
        <f t="shared" si="244"/>
        <v>0</v>
      </c>
      <c r="AA179" s="114">
        <f t="shared" si="255"/>
        <v>0.05</v>
      </c>
      <c r="AB179" s="112">
        <f t="shared" si="245"/>
        <v>9</v>
      </c>
      <c r="AC179" s="178">
        <f t="shared" si="264"/>
        <v>30</v>
      </c>
      <c r="AD179" s="11">
        <f t="shared" si="256"/>
        <v>1.0012204979999999</v>
      </c>
      <c r="AE179" s="106">
        <f t="shared" si="246"/>
        <v>1.1315010599999999</v>
      </c>
      <c r="AF179" s="106">
        <f t="shared" si="247"/>
        <v>1.1792660399999999</v>
      </c>
      <c r="AG179" s="106">
        <f t="shared" si="248"/>
        <v>0</v>
      </c>
      <c r="AH179" s="115" t="str">
        <f t="shared" si="257"/>
        <v>J=</v>
      </c>
      <c r="AI179" s="116">
        <f t="shared" si="258"/>
        <v>44341</v>
      </c>
      <c r="AJ179" s="10"/>
      <c r="AK179" s="160"/>
      <c r="AL179" s="161"/>
      <c r="AM179" s="162"/>
      <c r="AN179" s="155"/>
      <c r="AO179" s="162"/>
      <c r="AP179" s="162"/>
      <c r="AQ179" s="163"/>
      <c r="AR179" s="164"/>
      <c r="AS179" s="165"/>
      <c r="AT179" s="164"/>
      <c r="AU179" s="165"/>
      <c r="AV179" s="165"/>
      <c r="AW179" s="162"/>
      <c r="AX179" s="160"/>
      <c r="AY179" s="161"/>
      <c r="AZ179" s="161"/>
      <c r="BA179" s="1"/>
      <c r="BB179" s="155"/>
      <c r="BC179" s="158"/>
      <c r="BD179" s="151"/>
      <c r="BE179" s="1"/>
      <c r="BF179" s="197">
        <f t="shared" si="259"/>
        <v>49212</v>
      </c>
      <c r="BG179" s="198">
        <f t="shared" si="260"/>
        <v>49212</v>
      </c>
      <c r="BH179" s="199">
        <f>VLOOKUP(BF179,[1]Plan1!$GF$177:$GH$300,3)</f>
        <v>7275.81</v>
      </c>
    </row>
    <row r="180" spans="1:180" ht="15" customHeight="1" x14ac:dyDescent="0.25">
      <c r="A180" s="105">
        <f t="shared" si="249"/>
        <v>44321</v>
      </c>
      <c r="B180" s="106">
        <f t="shared" si="234"/>
        <v>967.61741988944857</v>
      </c>
      <c r="C180" s="2">
        <f t="shared" si="250"/>
        <v>927.08146083999998</v>
      </c>
      <c r="D180" s="2">
        <f t="shared" si="251"/>
        <v>95.768666199999871</v>
      </c>
      <c r="E180" s="106">
        <f t="shared" si="235"/>
        <v>831.31279464000011</v>
      </c>
      <c r="F180" s="21">
        <f t="shared" si="252"/>
        <v>5674.72</v>
      </c>
      <c r="G180" s="108">
        <f t="shared" si="253"/>
        <v>5692.31</v>
      </c>
      <c r="H180" s="109">
        <f t="shared" si="266"/>
        <v>44281</v>
      </c>
      <c r="I180" s="109">
        <f t="shared" si="262"/>
        <v>44312</v>
      </c>
      <c r="J180" s="110">
        <f t="shared" si="236"/>
        <v>3.0997124087179806E-3</v>
      </c>
      <c r="K180" s="117">
        <f t="shared" si="263"/>
        <v>44341</v>
      </c>
      <c r="L180" s="178">
        <f t="shared" si="265"/>
        <v>30</v>
      </c>
      <c r="M180" s="178">
        <f t="shared" si="269"/>
        <v>10</v>
      </c>
      <c r="N180" s="106">
        <f t="shared" si="237"/>
        <v>1.00103217</v>
      </c>
      <c r="O180" s="111">
        <f t="shared" si="268"/>
        <v>1.00930024</v>
      </c>
      <c r="P180" s="111">
        <f t="shared" si="254"/>
        <v>1.0461051934946299</v>
      </c>
      <c r="Q180" s="106">
        <f t="shared" si="267"/>
        <v>1.0471849499999999</v>
      </c>
      <c r="R180" s="2">
        <v>1</v>
      </c>
      <c r="S180" s="106">
        <f t="shared" si="238"/>
        <v>927.08146083999998</v>
      </c>
      <c r="T180" s="106">
        <f t="shared" si="239"/>
        <v>0</v>
      </c>
      <c r="U180" s="106">
        <f t="shared" si="240"/>
        <v>39.225452649448584</v>
      </c>
      <c r="V180" s="106">
        <f t="shared" si="241"/>
        <v>966.30691348944856</v>
      </c>
      <c r="W180" s="19">
        <f t="shared" si="261"/>
        <v>0</v>
      </c>
      <c r="X180" s="2">
        <f t="shared" si="242"/>
        <v>0</v>
      </c>
      <c r="Y180" s="4">
        <f t="shared" si="243"/>
        <v>0</v>
      </c>
      <c r="Z180" s="106">
        <f t="shared" si="244"/>
        <v>0</v>
      </c>
      <c r="AA180" s="114">
        <f t="shared" si="255"/>
        <v>0.05</v>
      </c>
      <c r="AB180" s="112">
        <f t="shared" si="245"/>
        <v>10</v>
      </c>
      <c r="AC180" s="178">
        <f t="shared" si="264"/>
        <v>30</v>
      </c>
      <c r="AD180" s="11">
        <f t="shared" si="256"/>
        <v>1.0013562009999999</v>
      </c>
      <c r="AE180" s="106">
        <f t="shared" si="246"/>
        <v>1.2573087999999999</v>
      </c>
      <c r="AF180" s="106">
        <f t="shared" si="247"/>
        <v>1.3105064</v>
      </c>
      <c r="AG180" s="106">
        <f t="shared" si="248"/>
        <v>0</v>
      </c>
      <c r="AH180" s="115" t="str">
        <f t="shared" si="257"/>
        <v>J=</v>
      </c>
      <c r="AI180" s="116">
        <f t="shared" si="258"/>
        <v>44341</v>
      </c>
      <c r="AJ180" s="12"/>
      <c r="AK180" s="160"/>
      <c r="AL180" s="161"/>
      <c r="AM180" s="162"/>
      <c r="AN180" s="155"/>
      <c r="AO180" s="162"/>
      <c r="AP180" s="162"/>
      <c r="AQ180" s="163"/>
      <c r="AR180" s="164"/>
      <c r="AS180" s="165"/>
      <c r="AT180" s="164"/>
      <c r="AU180" s="165"/>
      <c r="AV180" s="165"/>
      <c r="AW180" s="162"/>
      <c r="AX180" s="160"/>
      <c r="AY180" s="161"/>
      <c r="AZ180" s="161"/>
      <c r="BA180" s="7"/>
      <c r="BB180" s="155"/>
      <c r="BC180" s="158"/>
      <c r="BD180" s="151"/>
      <c r="BE180" s="7"/>
      <c r="BF180" s="197">
        <f t="shared" si="259"/>
        <v>49242</v>
      </c>
      <c r="BG180" s="198">
        <f t="shared" si="260"/>
        <v>49242</v>
      </c>
      <c r="BH180" s="199">
        <f>VLOOKUP(BF180,[1]Plan1!$GF$177:$GH$300,3)</f>
        <v>7275.81</v>
      </c>
      <c r="BI180" s="16"/>
      <c r="BJ180" s="16"/>
      <c r="BK180" s="16"/>
      <c r="BL180" s="16"/>
      <c r="BM180" s="16"/>
      <c r="BN180" s="16"/>
      <c r="BO180" s="16"/>
      <c r="BP180" s="16"/>
      <c r="BQ180" s="16"/>
      <c r="BR180" s="16"/>
      <c r="BS180" s="16"/>
      <c r="BT180" s="16"/>
      <c r="BU180" s="16"/>
      <c r="BV180" s="16"/>
      <c r="BW180" s="16"/>
      <c r="BX180" s="16"/>
      <c r="BY180" s="16"/>
      <c r="BZ180" s="16"/>
      <c r="CA180" s="16"/>
      <c r="CB180" s="16"/>
      <c r="CC180" s="16"/>
      <c r="CD180" s="16"/>
      <c r="CE180" s="16"/>
      <c r="CF180" s="16"/>
      <c r="CG180" s="16"/>
      <c r="CH180" s="16"/>
      <c r="CI180" s="16"/>
      <c r="CJ180" s="16"/>
      <c r="CK180" s="16"/>
      <c r="CL180" s="16"/>
      <c r="CM180" s="16"/>
      <c r="CN180" s="16"/>
      <c r="CO180" s="16"/>
      <c r="CP180" s="16"/>
      <c r="CQ180" s="16"/>
      <c r="CR180" s="16"/>
      <c r="CS180" s="16"/>
      <c r="CT180" s="16"/>
      <c r="CU180" s="16"/>
      <c r="CV180" s="16"/>
      <c r="CW180" s="16"/>
      <c r="CX180" s="16"/>
      <c r="CY180" s="16"/>
      <c r="CZ180" s="16"/>
      <c r="DA180" s="16"/>
      <c r="DB180" s="16"/>
      <c r="DC180" s="16"/>
      <c r="DD180" s="16"/>
      <c r="DE180" s="16"/>
      <c r="DF180" s="16"/>
      <c r="DG180" s="16"/>
      <c r="DH180" s="16"/>
      <c r="DI180" s="16"/>
      <c r="DJ180" s="16"/>
      <c r="DK180" s="16"/>
      <c r="DL180" s="16"/>
      <c r="DM180" s="16"/>
      <c r="DN180" s="16"/>
      <c r="DO180" s="16"/>
      <c r="DP180" s="16"/>
      <c r="DQ180" s="16"/>
      <c r="DR180" s="16"/>
      <c r="DS180" s="16"/>
      <c r="DT180" s="16"/>
      <c r="DU180" s="16"/>
      <c r="DV180" s="16"/>
      <c r="DW180" s="16"/>
      <c r="DX180" s="16"/>
      <c r="DY180" s="16"/>
      <c r="DZ180" s="16"/>
      <c r="EA180" s="16"/>
      <c r="EB180" s="16"/>
      <c r="EC180" s="16"/>
      <c r="ED180" s="16"/>
      <c r="EE180" s="16"/>
      <c r="EF180" s="16"/>
      <c r="EG180" s="16"/>
      <c r="EH180" s="16"/>
      <c r="EI180" s="16"/>
      <c r="EJ180" s="16"/>
      <c r="EK180" s="16"/>
      <c r="EL180" s="16"/>
      <c r="EM180" s="16"/>
      <c r="EN180" s="16"/>
      <c r="EO180" s="16"/>
      <c r="EP180" s="16"/>
      <c r="EQ180" s="16"/>
      <c r="ER180" s="16"/>
      <c r="ES180" s="16"/>
      <c r="ET180" s="16"/>
      <c r="EU180" s="16"/>
      <c r="EV180" s="16"/>
      <c r="EW180" s="16"/>
      <c r="EX180" s="16"/>
      <c r="EY180" s="16"/>
      <c r="EZ180" s="16"/>
      <c r="FA180" s="16"/>
      <c r="FB180" s="16"/>
      <c r="FC180" s="16"/>
      <c r="FD180" s="16"/>
      <c r="FE180" s="16"/>
      <c r="FF180" s="16"/>
      <c r="FG180" s="16"/>
      <c r="FH180" s="16"/>
      <c r="FI180" s="16"/>
      <c r="FJ180" s="16"/>
      <c r="FK180" s="16"/>
      <c r="FL180" s="16"/>
      <c r="FM180" s="16"/>
      <c r="FN180" s="16"/>
      <c r="FO180" s="16"/>
      <c r="FP180" s="16"/>
      <c r="FQ180" s="16"/>
      <c r="FR180" s="16"/>
      <c r="FS180" s="16"/>
      <c r="FT180" s="16"/>
      <c r="FU180" s="16"/>
      <c r="FV180" s="16"/>
      <c r="FW180" s="16"/>
      <c r="FX180" s="16"/>
    </row>
    <row r="181" spans="1:180" ht="15" customHeight="1" x14ac:dyDescent="0.25">
      <c r="A181" s="105">
        <f t="shared" si="249"/>
        <v>44322</v>
      </c>
      <c r="B181" s="106">
        <f t="shared" si="234"/>
        <v>967.83850873065364</v>
      </c>
      <c r="C181" s="2">
        <f t="shared" si="250"/>
        <v>927.08146083999998</v>
      </c>
      <c r="D181" s="2">
        <f t="shared" si="251"/>
        <v>95.768666199999871</v>
      </c>
      <c r="E181" s="106">
        <f t="shared" si="235"/>
        <v>831.31279464000011</v>
      </c>
      <c r="F181" s="21">
        <f t="shared" si="252"/>
        <v>5674.72</v>
      </c>
      <c r="G181" s="108">
        <f t="shared" si="253"/>
        <v>5692.31</v>
      </c>
      <c r="H181" s="109">
        <f t="shared" si="266"/>
        <v>44281</v>
      </c>
      <c r="I181" s="109">
        <f t="shared" si="262"/>
        <v>44312</v>
      </c>
      <c r="J181" s="110">
        <f t="shared" si="236"/>
        <v>3.0997124087179806E-3</v>
      </c>
      <c r="K181" s="117">
        <f t="shared" si="263"/>
        <v>44341</v>
      </c>
      <c r="L181" s="178">
        <f t="shared" si="265"/>
        <v>30</v>
      </c>
      <c r="M181" s="178">
        <f t="shared" si="269"/>
        <v>11</v>
      </c>
      <c r="N181" s="106">
        <f t="shared" si="237"/>
        <v>1.0011354400000001</v>
      </c>
      <c r="O181" s="111">
        <f t="shared" si="268"/>
        <v>1.00930024</v>
      </c>
      <c r="P181" s="111">
        <f t="shared" si="254"/>
        <v>1.0461051934946299</v>
      </c>
      <c r="Q181" s="106">
        <f t="shared" si="267"/>
        <v>1.0472929799999999</v>
      </c>
      <c r="R181" s="2">
        <v>1</v>
      </c>
      <c r="S181" s="106">
        <f t="shared" si="238"/>
        <v>927.08146083999998</v>
      </c>
      <c r="T181" s="106">
        <f t="shared" si="239"/>
        <v>0</v>
      </c>
      <c r="U181" s="106">
        <f t="shared" si="240"/>
        <v>39.315259370653571</v>
      </c>
      <c r="V181" s="106">
        <f t="shared" si="241"/>
        <v>966.3967202106536</v>
      </c>
      <c r="W181" s="19">
        <f t="shared" si="261"/>
        <v>0</v>
      </c>
      <c r="X181" s="2">
        <f t="shared" si="242"/>
        <v>0</v>
      </c>
      <c r="Y181" s="4">
        <f t="shared" si="243"/>
        <v>0</v>
      </c>
      <c r="Z181" s="106">
        <f t="shared" si="244"/>
        <v>0</v>
      </c>
      <c r="AA181" s="114">
        <f t="shared" si="255"/>
        <v>0.05</v>
      </c>
      <c r="AB181" s="112">
        <f t="shared" si="245"/>
        <v>11</v>
      </c>
      <c r="AC181" s="178">
        <f t="shared" si="264"/>
        <v>30</v>
      </c>
      <c r="AD181" s="11">
        <f t="shared" si="256"/>
        <v>1.001491922</v>
      </c>
      <c r="AE181" s="106">
        <f t="shared" si="246"/>
        <v>1.3831332199999999</v>
      </c>
      <c r="AF181" s="106">
        <f t="shared" si="247"/>
        <v>1.44178852</v>
      </c>
      <c r="AG181" s="106">
        <f t="shared" si="248"/>
        <v>0</v>
      </c>
      <c r="AH181" s="115" t="str">
        <f t="shared" si="257"/>
        <v>J=</v>
      </c>
      <c r="AI181" s="116">
        <f t="shared" si="258"/>
        <v>44341</v>
      </c>
      <c r="AJ181" s="10"/>
      <c r="AK181" s="206"/>
      <c r="AL181" s="207"/>
      <c r="AM181" s="208"/>
      <c r="AN181" s="209"/>
      <c r="AO181" s="208"/>
      <c r="AP181" s="208"/>
      <c r="AQ181" s="210"/>
      <c r="AR181" s="211"/>
      <c r="AS181" s="165"/>
      <c r="AT181" s="164"/>
      <c r="AU181" s="165"/>
      <c r="AV181" s="165"/>
      <c r="AW181" s="208"/>
      <c r="AX181" s="206"/>
      <c r="AY181" s="207"/>
      <c r="AZ181" s="207"/>
      <c r="BA181" s="1"/>
      <c r="BB181" s="155"/>
      <c r="BC181" s="158"/>
      <c r="BD181" s="151"/>
      <c r="BE181" s="1"/>
      <c r="BF181" s="197">
        <f t="shared" si="259"/>
        <v>49273</v>
      </c>
      <c r="BG181" s="198">
        <f t="shared" si="260"/>
        <v>49273</v>
      </c>
      <c r="BH181" s="199">
        <f>VLOOKUP(BF181,[1]Plan1!$GF$177:$GH$300,3)</f>
        <v>7275.81</v>
      </c>
    </row>
    <row r="182" spans="1:180" ht="15" customHeight="1" x14ac:dyDescent="0.25">
      <c r="A182" s="105">
        <f t="shared" si="249"/>
        <v>44323</v>
      </c>
      <c r="B182" s="106">
        <f t="shared" si="234"/>
        <v>968.0596569781145</v>
      </c>
      <c r="C182" s="2">
        <f t="shared" si="250"/>
        <v>927.08146083999998</v>
      </c>
      <c r="D182" s="2">
        <f t="shared" si="251"/>
        <v>95.768666199999871</v>
      </c>
      <c r="E182" s="106">
        <f t="shared" si="235"/>
        <v>831.31279464000011</v>
      </c>
      <c r="F182" s="21">
        <f t="shared" si="252"/>
        <v>5674.72</v>
      </c>
      <c r="G182" s="108">
        <f t="shared" si="253"/>
        <v>5692.31</v>
      </c>
      <c r="H182" s="109">
        <f t="shared" si="266"/>
        <v>44281</v>
      </c>
      <c r="I182" s="109">
        <f t="shared" si="262"/>
        <v>44312</v>
      </c>
      <c r="J182" s="110">
        <f t="shared" si="236"/>
        <v>3.0997124087179806E-3</v>
      </c>
      <c r="K182" s="117">
        <f t="shared" si="263"/>
        <v>44341</v>
      </c>
      <c r="L182" s="178">
        <f t="shared" si="265"/>
        <v>30</v>
      </c>
      <c r="M182" s="178">
        <f t="shared" si="269"/>
        <v>12</v>
      </c>
      <c r="N182" s="106">
        <f t="shared" si="237"/>
        <v>1.0012387300000001</v>
      </c>
      <c r="O182" s="111">
        <f t="shared" si="268"/>
        <v>1.00930024</v>
      </c>
      <c r="P182" s="111">
        <f t="shared" si="254"/>
        <v>1.0461051934946299</v>
      </c>
      <c r="Q182" s="106">
        <f t="shared" si="267"/>
        <v>1.0474010300000001</v>
      </c>
      <c r="R182" s="2">
        <v>1</v>
      </c>
      <c r="S182" s="106">
        <f t="shared" si="238"/>
        <v>927.08146083999998</v>
      </c>
      <c r="T182" s="106">
        <f t="shared" si="239"/>
        <v>0</v>
      </c>
      <c r="U182" s="106">
        <f t="shared" si="240"/>
        <v>39.405082718114542</v>
      </c>
      <c r="V182" s="106">
        <f t="shared" si="241"/>
        <v>966.48654355811448</v>
      </c>
      <c r="W182" s="19">
        <f t="shared" si="261"/>
        <v>0</v>
      </c>
      <c r="X182" s="2">
        <f t="shared" si="242"/>
        <v>0</v>
      </c>
      <c r="Y182" s="4">
        <f t="shared" si="243"/>
        <v>0</v>
      </c>
      <c r="Z182" s="106">
        <f t="shared" si="244"/>
        <v>0</v>
      </c>
      <c r="AA182" s="114">
        <f t="shared" si="255"/>
        <v>0.05</v>
      </c>
      <c r="AB182" s="112">
        <f t="shared" si="245"/>
        <v>12</v>
      </c>
      <c r="AC182" s="178">
        <f t="shared" si="264"/>
        <v>30</v>
      </c>
      <c r="AD182" s="11">
        <f t="shared" si="256"/>
        <v>1.001627662</v>
      </c>
      <c r="AE182" s="106">
        <f t="shared" si="246"/>
        <v>1.5089752599999999</v>
      </c>
      <c r="AF182" s="106">
        <f t="shared" si="247"/>
        <v>1.5731134200000001</v>
      </c>
      <c r="AG182" s="106">
        <f t="shared" si="248"/>
        <v>0</v>
      </c>
      <c r="AH182" s="115" t="str">
        <f t="shared" si="257"/>
        <v>J=</v>
      </c>
      <c r="AI182" s="116">
        <f t="shared" si="258"/>
        <v>44341</v>
      </c>
      <c r="AJ182" s="10"/>
      <c r="AK182" s="160"/>
      <c r="AL182" s="161"/>
      <c r="AM182" s="162"/>
      <c r="AN182" s="155"/>
      <c r="AO182" s="162"/>
      <c r="AP182" s="162"/>
      <c r="AQ182" s="163"/>
      <c r="AR182" s="164"/>
      <c r="AS182" s="165"/>
      <c r="AT182" s="164"/>
      <c r="AU182" s="165"/>
      <c r="AV182" s="165"/>
      <c r="AW182" s="162"/>
      <c r="AX182" s="160"/>
      <c r="AY182" s="161"/>
      <c r="AZ182" s="161"/>
      <c r="BA182" s="1"/>
      <c r="BB182" s="155"/>
      <c r="BC182" s="158"/>
      <c r="BD182" s="151"/>
      <c r="BE182" s="1"/>
      <c r="BF182" s="197">
        <f t="shared" si="259"/>
        <v>49303</v>
      </c>
      <c r="BG182" s="198">
        <f t="shared" si="260"/>
        <v>49303</v>
      </c>
      <c r="BH182" s="199">
        <f>VLOOKUP(BF182,[1]Plan1!$GF$177:$GH$300,3)</f>
        <v>7275.81</v>
      </c>
    </row>
    <row r="183" spans="1:180" ht="15" customHeight="1" x14ac:dyDescent="0.25">
      <c r="A183" s="105">
        <f t="shared" si="249"/>
        <v>44324</v>
      </c>
      <c r="B183" s="106">
        <f t="shared" si="234"/>
        <v>968.28085532870318</v>
      </c>
      <c r="C183" s="2">
        <f t="shared" si="250"/>
        <v>927.08146083999998</v>
      </c>
      <c r="D183" s="2">
        <f t="shared" si="251"/>
        <v>95.768666199999871</v>
      </c>
      <c r="E183" s="106">
        <f t="shared" si="235"/>
        <v>831.31279464000011</v>
      </c>
      <c r="F183" s="21">
        <f t="shared" si="252"/>
        <v>5674.72</v>
      </c>
      <c r="G183" s="108">
        <f t="shared" si="253"/>
        <v>5692.31</v>
      </c>
      <c r="H183" s="109">
        <f t="shared" si="266"/>
        <v>44281</v>
      </c>
      <c r="I183" s="109">
        <f t="shared" si="262"/>
        <v>44312</v>
      </c>
      <c r="J183" s="110">
        <f t="shared" si="236"/>
        <v>3.0997124087179806E-3</v>
      </c>
      <c r="K183" s="117">
        <f t="shared" si="263"/>
        <v>44341</v>
      </c>
      <c r="L183" s="178">
        <f t="shared" si="265"/>
        <v>30</v>
      </c>
      <c r="M183" s="178">
        <f t="shared" si="269"/>
        <v>13</v>
      </c>
      <c r="N183" s="106">
        <f t="shared" si="237"/>
        <v>1.00134203</v>
      </c>
      <c r="O183" s="111">
        <f t="shared" si="268"/>
        <v>1.00930024</v>
      </c>
      <c r="P183" s="111">
        <f t="shared" si="254"/>
        <v>1.0461051934946299</v>
      </c>
      <c r="Q183" s="106">
        <f t="shared" si="267"/>
        <v>1.0475090899999999</v>
      </c>
      <c r="R183" s="2">
        <v>1</v>
      </c>
      <c r="S183" s="106">
        <f t="shared" si="238"/>
        <v>927.08146083999998</v>
      </c>
      <c r="T183" s="106">
        <f t="shared" si="239"/>
        <v>0</v>
      </c>
      <c r="U183" s="106">
        <f t="shared" si="240"/>
        <v>39.494914378703214</v>
      </c>
      <c r="V183" s="106">
        <f t="shared" si="241"/>
        <v>966.57637521870322</v>
      </c>
      <c r="W183" s="19">
        <f t="shared" si="261"/>
        <v>0</v>
      </c>
      <c r="X183" s="2">
        <f t="shared" si="242"/>
        <v>0</v>
      </c>
      <c r="Y183" s="4">
        <f t="shared" si="243"/>
        <v>0</v>
      </c>
      <c r="Z183" s="106">
        <f t="shared" si="244"/>
        <v>0</v>
      </c>
      <c r="AA183" s="114">
        <f t="shared" si="255"/>
        <v>0.05</v>
      </c>
      <c r="AB183" s="112">
        <f t="shared" si="245"/>
        <v>13</v>
      </c>
      <c r="AC183" s="178">
        <f t="shared" si="264"/>
        <v>30</v>
      </c>
      <c r="AD183" s="11">
        <f t="shared" si="256"/>
        <v>1.0017634200000001</v>
      </c>
      <c r="AE183" s="106">
        <f t="shared" si="246"/>
        <v>1.63483398</v>
      </c>
      <c r="AF183" s="106">
        <f t="shared" si="247"/>
        <v>1.70448011</v>
      </c>
      <c r="AG183" s="106">
        <f t="shared" si="248"/>
        <v>0</v>
      </c>
      <c r="AH183" s="115" t="str">
        <f t="shared" si="257"/>
        <v>J=</v>
      </c>
      <c r="AI183" s="116">
        <f t="shared" si="258"/>
        <v>44341</v>
      </c>
      <c r="AJ183" s="10"/>
      <c r="AK183" s="160"/>
      <c r="AL183" s="161"/>
      <c r="AM183" s="162"/>
      <c r="AN183" s="155"/>
      <c r="AO183" s="162"/>
      <c r="AP183" s="162"/>
      <c r="AQ183" s="163"/>
      <c r="AR183" s="164"/>
      <c r="AS183" s="165"/>
      <c r="AT183" s="164"/>
      <c r="AU183" s="165"/>
      <c r="AV183" s="165"/>
      <c r="AW183" s="162"/>
      <c r="AX183" s="160"/>
      <c r="AY183" s="161"/>
      <c r="AZ183" s="161"/>
      <c r="BA183" s="1"/>
      <c r="BB183" s="155"/>
      <c r="BC183" s="158"/>
      <c r="BD183" s="151"/>
      <c r="BE183" s="1"/>
      <c r="BF183" s="197">
        <f t="shared" si="259"/>
        <v>49334</v>
      </c>
      <c r="BG183" s="198">
        <f t="shared" si="260"/>
        <v>49334</v>
      </c>
      <c r="BH183" s="199">
        <f>VLOOKUP(BF183,[1]Plan1!$GF$177:$GH$300,3)</f>
        <v>7275.81</v>
      </c>
    </row>
    <row r="184" spans="1:180" ht="15" customHeight="1" x14ac:dyDescent="0.25">
      <c r="A184" s="105">
        <f t="shared" si="249"/>
        <v>44325</v>
      </c>
      <c r="B184" s="106">
        <f t="shared" si="234"/>
        <v>968.50210379241992</v>
      </c>
      <c r="C184" s="2">
        <f t="shared" si="250"/>
        <v>927.08146083999998</v>
      </c>
      <c r="D184" s="2">
        <f t="shared" si="251"/>
        <v>95.768666199999871</v>
      </c>
      <c r="E184" s="106">
        <f t="shared" si="235"/>
        <v>831.31279464000011</v>
      </c>
      <c r="F184" s="21">
        <f t="shared" si="252"/>
        <v>5674.72</v>
      </c>
      <c r="G184" s="108">
        <f t="shared" si="253"/>
        <v>5692.31</v>
      </c>
      <c r="H184" s="109">
        <f t="shared" si="266"/>
        <v>44281</v>
      </c>
      <c r="I184" s="109">
        <f t="shared" si="262"/>
        <v>44312</v>
      </c>
      <c r="J184" s="110">
        <f t="shared" si="236"/>
        <v>3.0997124087179806E-3</v>
      </c>
      <c r="K184" s="117">
        <f t="shared" si="263"/>
        <v>44341</v>
      </c>
      <c r="L184" s="178">
        <f t="shared" si="265"/>
        <v>30</v>
      </c>
      <c r="M184" s="178">
        <f t="shared" si="269"/>
        <v>14</v>
      </c>
      <c r="N184" s="106">
        <f t="shared" si="237"/>
        <v>1.0014453299999999</v>
      </c>
      <c r="O184" s="111">
        <f t="shared" si="268"/>
        <v>1.00930024</v>
      </c>
      <c r="P184" s="111">
        <f t="shared" si="254"/>
        <v>1.0461051934946299</v>
      </c>
      <c r="Q184" s="106">
        <f t="shared" si="267"/>
        <v>1.0476171599999999</v>
      </c>
      <c r="R184" s="2">
        <v>1</v>
      </c>
      <c r="S184" s="106">
        <f t="shared" si="238"/>
        <v>927.08146083999998</v>
      </c>
      <c r="T184" s="106">
        <f t="shared" si="239"/>
        <v>0</v>
      </c>
      <c r="U184" s="106">
        <f t="shared" si="240"/>
        <v>39.584754352419978</v>
      </c>
      <c r="V184" s="106">
        <f t="shared" si="241"/>
        <v>966.66621519241994</v>
      </c>
      <c r="W184" s="19">
        <f t="shared" si="261"/>
        <v>0</v>
      </c>
      <c r="X184" s="2">
        <f t="shared" si="242"/>
        <v>0</v>
      </c>
      <c r="Y184" s="4">
        <f t="shared" si="243"/>
        <v>0</v>
      </c>
      <c r="Z184" s="106">
        <f t="shared" si="244"/>
        <v>0</v>
      </c>
      <c r="AA184" s="114">
        <f t="shared" si="255"/>
        <v>0.05</v>
      </c>
      <c r="AB184" s="112">
        <f t="shared" si="245"/>
        <v>14</v>
      </c>
      <c r="AC184" s="178">
        <f t="shared" si="264"/>
        <v>30</v>
      </c>
      <c r="AD184" s="11">
        <f t="shared" si="256"/>
        <v>1.0018991960000001</v>
      </c>
      <c r="AE184" s="106">
        <f t="shared" si="246"/>
        <v>1.7607094000000001</v>
      </c>
      <c r="AF184" s="106">
        <f t="shared" si="247"/>
        <v>1.8358886000000001</v>
      </c>
      <c r="AG184" s="106">
        <f t="shared" si="248"/>
        <v>0</v>
      </c>
      <c r="AH184" s="115" t="str">
        <f t="shared" si="257"/>
        <v>J=</v>
      </c>
      <c r="AI184" s="116">
        <f t="shared" si="258"/>
        <v>44341</v>
      </c>
      <c r="AJ184" s="10"/>
      <c r="AK184" s="160"/>
      <c r="AL184" s="161"/>
      <c r="AM184" s="162"/>
      <c r="AN184" s="155"/>
      <c r="AO184" s="162"/>
      <c r="AP184" s="162"/>
      <c r="AQ184" s="163"/>
      <c r="AR184" s="164"/>
      <c r="AS184" s="165"/>
      <c r="AT184" s="164"/>
      <c r="AU184" s="165"/>
      <c r="AV184" s="165"/>
      <c r="AW184" s="162"/>
      <c r="AX184" s="160"/>
      <c r="AY184" s="161"/>
      <c r="AZ184" s="161"/>
      <c r="BA184" s="1"/>
      <c r="BB184" s="155"/>
      <c r="BC184" s="158"/>
      <c r="BD184" s="151"/>
      <c r="BE184" s="1"/>
      <c r="BF184" s="197">
        <f t="shared" si="259"/>
        <v>49365</v>
      </c>
      <c r="BG184" s="198">
        <f t="shared" si="260"/>
        <v>49365</v>
      </c>
      <c r="BH184" s="199">
        <f>VLOOKUP(BF184,[1]Plan1!$GF$177:$GH$300,3)</f>
        <v>7275.81</v>
      </c>
    </row>
    <row r="185" spans="1:180" ht="15" customHeight="1" x14ac:dyDescent="0.25">
      <c r="A185" s="105">
        <f t="shared" si="249"/>
        <v>44326</v>
      </c>
      <c r="B185" s="106">
        <f t="shared" si="234"/>
        <v>968.72340335926469</v>
      </c>
      <c r="C185" s="2">
        <f t="shared" si="250"/>
        <v>927.08146083999998</v>
      </c>
      <c r="D185" s="2">
        <f t="shared" si="251"/>
        <v>95.768666199999871</v>
      </c>
      <c r="E185" s="106">
        <f t="shared" si="235"/>
        <v>831.31279464000011</v>
      </c>
      <c r="F185" s="21">
        <f t="shared" si="252"/>
        <v>5674.72</v>
      </c>
      <c r="G185" s="108">
        <f t="shared" si="253"/>
        <v>5692.31</v>
      </c>
      <c r="H185" s="109">
        <f t="shared" si="266"/>
        <v>44281</v>
      </c>
      <c r="I185" s="109">
        <f t="shared" si="262"/>
        <v>44312</v>
      </c>
      <c r="J185" s="110">
        <f t="shared" si="236"/>
        <v>3.0997124087179806E-3</v>
      </c>
      <c r="K185" s="117">
        <f t="shared" si="263"/>
        <v>44341</v>
      </c>
      <c r="L185" s="178">
        <f t="shared" si="265"/>
        <v>30</v>
      </c>
      <c r="M185" s="178">
        <f t="shared" si="269"/>
        <v>15</v>
      </c>
      <c r="N185" s="106">
        <f t="shared" si="237"/>
        <v>1.0015486499999999</v>
      </c>
      <c r="O185" s="111">
        <f t="shared" si="268"/>
        <v>1.00930024</v>
      </c>
      <c r="P185" s="111">
        <f t="shared" si="254"/>
        <v>1.0461051934946299</v>
      </c>
      <c r="Q185" s="106">
        <f t="shared" si="267"/>
        <v>1.0477252399999999</v>
      </c>
      <c r="R185" s="2">
        <v>1</v>
      </c>
      <c r="S185" s="106">
        <f t="shared" si="238"/>
        <v>927.08146083999998</v>
      </c>
      <c r="T185" s="106">
        <f t="shared" si="239"/>
        <v>0</v>
      </c>
      <c r="U185" s="106">
        <f t="shared" si="240"/>
        <v>39.674602639264627</v>
      </c>
      <c r="V185" s="106">
        <f t="shared" si="241"/>
        <v>966.75606347926464</v>
      </c>
      <c r="W185" s="19">
        <f t="shared" si="261"/>
        <v>0</v>
      </c>
      <c r="X185" s="2">
        <f t="shared" si="242"/>
        <v>0</v>
      </c>
      <c r="Y185" s="4">
        <f t="shared" si="243"/>
        <v>0</v>
      </c>
      <c r="Z185" s="106">
        <f t="shared" si="244"/>
        <v>0</v>
      </c>
      <c r="AA185" s="114">
        <f t="shared" si="255"/>
        <v>0.05</v>
      </c>
      <c r="AB185" s="112">
        <f t="shared" si="245"/>
        <v>15</v>
      </c>
      <c r="AC185" s="178">
        <f t="shared" si="264"/>
        <v>30</v>
      </c>
      <c r="AD185" s="11">
        <f t="shared" si="256"/>
        <v>1.0020349909999999</v>
      </c>
      <c r="AE185" s="106">
        <f t="shared" si="246"/>
        <v>1.88660242</v>
      </c>
      <c r="AF185" s="106">
        <f t="shared" si="247"/>
        <v>1.9673398799999999</v>
      </c>
      <c r="AG185" s="106">
        <f t="shared" si="248"/>
        <v>0</v>
      </c>
      <c r="AH185" s="115" t="str">
        <f t="shared" si="257"/>
        <v>J=</v>
      </c>
      <c r="AI185" s="116">
        <f t="shared" si="258"/>
        <v>44341</v>
      </c>
      <c r="AJ185" s="10"/>
      <c r="AK185" s="160"/>
      <c r="AL185" s="161"/>
      <c r="AM185" s="162"/>
      <c r="AN185" s="155"/>
      <c r="AO185" s="162"/>
      <c r="AP185" s="162"/>
      <c r="AQ185" s="163"/>
      <c r="AR185" s="164"/>
      <c r="AS185" s="165"/>
      <c r="AT185" s="164"/>
      <c r="AU185" s="165"/>
      <c r="AV185" s="165"/>
      <c r="AW185" s="162"/>
      <c r="AX185" s="160"/>
      <c r="AY185" s="161"/>
      <c r="AZ185" s="161"/>
      <c r="BA185" s="1"/>
      <c r="BB185" s="155"/>
      <c r="BC185" s="158"/>
      <c r="BD185" s="151"/>
      <c r="BE185" s="1"/>
      <c r="BF185" s="197">
        <f t="shared" si="259"/>
        <v>49393</v>
      </c>
      <c r="BG185" s="198">
        <f t="shared" si="260"/>
        <v>49393</v>
      </c>
      <c r="BH185" s="199">
        <f>VLOOKUP(BF185,[1]Plan1!$GF$177:$GH$300,3)</f>
        <v>7275.81</v>
      </c>
    </row>
    <row r="186" spans="1:180" ht="15" customHeight="1" x14ac:dyDescent="0.25">
      <c r="A186" s="105">
        <f t="shared" si="249"/>
        <v>44327</v>
      </c>
      <c r="B186" s="106">
        <f t="shared" si="234"/>
        <v>968.94475402923729</v>
      </c>
      <c r="C186" s="2">
        <f t="shared" si="250"/>
        <v>927.08146083999998</v>
      </c>
      <c r="D186" s="2">
        <f t="shared" si="251"/>
        <v>95.768666199999871</v>
      </c>
      <c r="E186" s="106">
        <f t="shared" si="235"/>
        <v>831.31279464000011</v>
      </c>
      <c r="F186" s="21">
        <f t="shared" si="252"/>
        <v>5674.72</v>
      </c>
      <c r="G186" s="108">
        <f t="shared" si="253"/>
        <v>5692.31</v>
      </c>
      <c r="H186" s="109">
        <f t="shared" si="266"/>
        <v>44281</v>
      </c>
      <c r="I186" s="109">
        <f t="shared" si="262"/>
        <v>44312</v>
      </c>
      <c r="J186" s="110">
        <f t="shared" si="236"/>
        <v>3.0997124087179806E-3</v>
      </c>
      <c r="K186" s="117">
        <f t="shared" si="263"/>
        <v>44341</v>
      </c>
      <c r="L186" s="178">
        <f t="shared" si="265"/>
        <v>30</v>
      </c>
      <c r="M186" s="178">
        <f t="shared" si="269"/>
        <v>16</v>
      </c>
      <c r="N186" s="106">
        <f t="shared" si="237"/>
        <v>1.0016519800000001</v>
      </c>
      <c r="O186" s="111">
        <f t="shared" si="268"/>
        <v>1.00930024</v>
      </c>
      <c r="P186" s="111">
        <f t="shared" si="254"/>
        <v>1.0461051934946299</v>
      </c>
      <c r="Q186" s="106">
        <f t="shared" si="267"/>
        <v>1.04783333</v>
      </c>
      <c r="R186" s="2">
        <v>1</v>
      </c>
      <c r="S186" s="106">
        <f t="shared" si="238"/>
        <v>927.08146083999998</v>
      </c>
      <c r="T186" s="106">
        <f t="shared" si="239"/>
        <v>0</v>
      </c>
      <c r="U186" s="106">
        <f t="shared" si="240"/>
        <v>39.764459239237361</v>
      </c>
      <c r="V186" s="106">
        <f t="shared" si="241"/>
        <v>966.84592007923732</v>
      </c>
      <c r="W186" s="19">
        <f t="shared" si="261"/>
        <v>0</v>
      </c>
      <c r="X186" s="2">
        <f t="shared" si="242"/>
        <v>0</v>
      </c>
      <c r="Y186" s="4">
        <f t="shared" si="243"/>
        <v>0</v>
      </c>
      <c r="Z186" s="106">
        <f t="shared" si="244"/>
        <v>0</v>
      </c>
      <c r="AA186" s="114">
        <f t="shared" si="255"/>
        <v>0.05</v>
      </c>
      <c r="AB186" s="112">
        <f t="shared" si="245"/>
        <v>16</v>
      </c>
      <c r="AC186" s="178">
        <f t="shared" si="264"/>
        <v>30</v>
      </c>
      <c r="AD186" s="11">
        <f t="shared" si="256"/>
        <v>1.002170805</v>
      </c>
      <c r="AE186" s="106">
        <f t="shared" si="246"/>
        <v>2.0125130699999998</v>
      </c>
      <c r="AF186" s="106">
        <f t="shared" si="247"/>
        <v>2.0988339499999999</v>
      </c>
      <c r="AG186" s="106">
        <f t="shared" si="248"/>
        <v>0</v>
      </c>
      <c r="AH186" s="115" t="str">
        <f t="shared" si="257"/>
        <v>J=</v>
      </c>
      <c r="AI186" s="116">
        <f t="shared" si="258"/>
        <v>44341</v>
      </c>
      <c r="AJ186" s="10"/>
      <c r="AK186" s="160"/>
      <c r="AL186" s="161"/>
      <c r="AM186" s="162"/>
      <c r="AN186" s="155"/>
      <c r="AO186" s="162"/>
      <c r="AP186" s="162"/>
      <c r="AQ186" s="163"/>
      <c r="AR186" s="164"/>
      <c r="AS186" s="165"/>
      <c r="AT186" s="164"/>
      <c r="AU186" s="165"/>
      <c r="AV186" s="165"/>
      <c r="AW186" s="162"/>
      <c r="AX186" s="160"/>
      <c r="AY186" s="161"/>
      <c r="AZ186" s="161"/>
      <c r="BA186" s="1"/>
      <c r="BB186" s="155"/>
      <c r="BC186" s="158"/>
      <c r="BD186" s="151"/>
      <c r="BE186" s="1"/>
      <c r="BF186" s="197">
        <f t="shared" si="259"/>
        <v>49424</v>
      </c>
      <c r="BG186" s="198">
        <f t="shared" si="260"/>
        <v>49424</v>
      </c>
      <c r="BH186" s="199">
        <f>VLOOKUP(BF186,[1]Plan1!$GF$177:$GH$300,3)</f>
        <v>7275.81</v>
      </c>
    </row>
    <row r="187" spans="1:180" ht="15" customHeight="1" x14ac:dyDescent="0.25">
      <c r="A187" s="105">
        <f t="shared" si="249"/>
        <v>44328</v>
      </c>
      <c r="B187" s="106">
        <f t="shared" si="234"/>
        <v>969.16616221546587</v>
      </c>
      <c r="C187" s="2">
        <f t="shared" si="250"/>
        <v>927.08146083999998</v>
      </c>
      <c r="D187" s="2">
        <f t="shared" si="251"/>
        <v>95.768666199999871</v>
      </c>
      <c r="E187" s="106">
        <f t="shared" si="235"/>
        <v>831.31279464000011</v>
      </c>
      <c r="F187" s="21">
        <f t="shared" si="252"/>
        <v>5674.72</v>
      </c>
      <c r="G187" s="108">
        <f t="shared" si="253"/>
        <v>5692.31</v>
      </c>
      <c r="H187" s="109">
        <f t="shared" si="266"/>
        <v>44281</v>
      </c>
      <c r="I187" s="109">
        <f t="shared" si="262"/>
        <v>44312</v>
      </c>
      <c r="J187" s="110">
        <f t="shared" si="236"/>
        <v>3.0997124087179806E-3</v>
      </c>
      <c r="K187" s="117">
        <f t="shared" si="263"/>
        <v>44341</v>
      </c>
      <c r="L187" s="178">
        <f t="shared" si="265"/>
        <v>30</v>
      </c>
      <c r="M187" s="178">
        <f t="shared" si="269"/>
        <v>17</v>
      </c>
      <c r="N187" s="106">
        <f t="shared" si="237"/>
        <v>1.00175532</v>
      </c>
      <c r="O187" s="111">
        <f t="shared" si="268"/>
        <v>1.00930024</v>
      </c>
      <c r="P187" s="111">
        <f t="shared" si="254"/>
        <v>1.0461051934946299</v>
      </c>
      <c r="Q187" s="106">
        <f t="shared" si="267"/>
        <v>1.04794144</v>
      </c>
      <c r="R187" s="2">
        <v>1</v>
      </c>
      <c r="S187" s="106">
        <f t="shared" si="238"/>
        <v>927.08146083999998</v>
      </c>
      <c r="T187" s="106">
        <f t="shared" si="239"/>
        <v>0</v>
      </c>
      <c r="U187" s="106">
        <f t="shared" si="240"/>
        <v>39.854332465465887</v>
      </c>
      <c r="V187" s="106">
        <f t="shared" si="241"/>
        <v>966.93579330546584</v>
      </c>
      <c r="W187" s="19">
        <f t="shared" si="261"/>
        <v>0</v>
      </c>
      <c r="X187" s="2">
        <f t="shared" si="242"/>
        <v>0</v>
      </c>
      <c r="Y187" s="4">
        <f t="shared" si="243"/>
        <v>0</v>
      </c>
      <c r="Z187" s="106">
        <f t="shared" si="244"/>
        <v>0</v>
      </c>
      <c r="AA187" s="114">
        <f t="shared" si="255"/>
        <v>0.05</v>
      </c>
      <c r="AB187" s="112">
        <f t="shared" si="245"/>
        <v>17</v>
      </c>
      <c r="AC187" s="178">
        <f t="shared" si="264"/>
        <v>30</v>
      </c>
      <c r="AD187" s="11">
        <f t="shared" si="256"/>
        <v>1.0023066359999999</v>
      </c>
      <c r="AE187" s="106">
        <f t="shared" si="246"/>
        <v>2.1384394699999998</v>
      </c>
      <c r="AF187" s="106">
        <f t="shared" si="247"/>
        <v>2.2303689100000001</v>
      </c>
      <c r="AG187" s="106">
        <f t="shared" si="248"/>
        <v>0</v>
      </c>
      <c r="AH187" s="115" t="str">
        <f t="shared" si="257"/>
        <v>J=</v>
      </c>
      <c r="AI187" s="116">
        <f t="shared" si="258"/>
        <v>44341</v>
      </c>
      <c r="AJ187" s="10"/>
      <c r="AK187" s="160"/>
      <c r="AL187" s="161"/>
      <c r="AM187" s="162"/>
      <c r="AN187" s="155"/>
      <c r="AO187" s="162"/>
      <c r="AP187" s="162"/>
      <c r="AQ187" s="163"/>
      <c r="AR187" s="164"/>
      <c r="AS187" s="165"/>
      <c r="AT187" s="164"/>
      <c r="AU187" s="165"/>
      <c r="AV187" s="165"/>
      <c r="AW187" s="162"/>
      <c r="AX187" s="160"/>
      <c r="AY187" s="161"/>
      <c r="AZ187" s="161"/>
      <c r="BA187" s="1"/>
      <c r="BB187" s="155"/>
      <c r="BC187" s="158"/>
      <c r="BD187" s="151"/>
      <c r="BE187" s="1"/>
      <c r="BF187" s="197">
        <f t="shared" si="259"/>
        <v>49454</v>
      </c>
      <c r="BG187" s="198">
        <f t="shared" si="260"/>
        <v>49454</v>
      </c>
      <c r="BH187" s="199">
        <f>VLOOKUP(BF187,[1]Plan1!$GF$177:$GH$300,3)</f>
        <v>7275.81</v>
      </c>
    </row>
    <row r="188" spans="1:180" ht="15" customHeight="1" x14ac:dyDescent="0.25">
      <c r="A188" s="105">
        <f t="shared" si="249"/>
        <v>44329</v>
      </c>
      <c r="B188" s="106">
        <f t="shared" si="234"/>
        <v>969.38761318169441</v>
      </c>
      <c r="C188" s="2">
        <f t="shared" si="250"/>
        <v>927.08146083999998</v>
      </c>
      <c r="D188" s="2">
        <f t="shared" si="251"/>
        <v>95.768666199999871</v>
      </c>
      <c r="E188" s="106">
        <f t="shared" si="235"/>
        <v>831.31279464000011</v>
      </c>
      <c r="F188" s="21">
        <f t="shared" si="252"/>
        <v>5674.72</v>
      </c>
      <c r="G188" s="108">
        <f t="shared" si="253"/>
        <v>5692.31</v>
      </c>
      <c r="H188" s="109">
        <f t="shared" si="266"/>
        <v>44281</v>
      </c>
      <c r="I188" s="109">
        <f t="shared" si="262"/>
        <v>44312</v>
      </c>
      <c r="J188" s="110">
        <f t="shared" si="236"/>
        <v>3.0997124087179806E-3</v>
      </c>
      <c r="K188" s="117">
        <f t="shared" si="263"/>
        <v>44341</v>
      </c>
      <c r="L188" s="178">
        <f t="shared" si="265"/>
        <v>30</v>
      </c>
      <c r="M188" s="178">
        <f t="shared" si="269"/>
        <v>18</v>
      </c>
      <c r="N188" s="106">
        <f t="shared" si="237"/>
        <v>1.0018586700000001</v>
      </c>
      <c r="O188" s="111">
        <f t="shared" si="268"/>
        <v>1.00930024</v>
      </c>
      <c r="P188" s="111">
        <f t="shared" si="254"/>
        <v>1.0461051934946299</v>
      </c>
      <c r="Q188" s="106">
        <f t="shared" si="267"/>
        <v>1.04804955</v>
      </c>
      <c r="R188" s="2">
        <v>1</v>
      </c>
      <c r="S188" s="106">
        <f t="shared" si="238"/>
        <v>927.08146083999998</v>
      </c>
      <c r="T188" s="106">
        <f t="shared" si="239"/>
        <v>0</v>
      </c>
      <c r="U188" s="106">
        <f t="shared" si="240"/>
        <v>39.944205691694414</v>
      </c>
      <c r="V188" s="106">
        <f t="shared" si="241"/>
        <v>967.02566653169436</v>
      </c>
      <c r="W188" s="19">
        <f t="shared" si="261"/>
        <v>0</v>
      </c>
      <c r="X188" s="2">
        <f t="shared" si="242"/>
        <v>0</v>
      </c>
      <c r="Y188" s="4">
        <f t="shared" si="243"/>
        <v>0</v>
      </c>
      <c r="Z188" s="106">
        <f t="shared" si="244"/>
        <v>0</v>
      </c>
      <c r="AA188" s="114">
        <f t="shared" si="255"/>
        <v>0.05</v>
      </c>
      <c r="AB188" s="112">
        <f t="shared" si="245"/>
        <v>18</v>
      </c>
      <c r="AC188" s="178">
        <f t="shared" si="264"/>
        <v>30</v>
      </c>
      <c r="AD188" s="11">
        <f t="shared" si="256"/>
        <v>1.0024424860000001</v>
      </c>
      <c r="AE188" s="106">
        <f t="shared" si="246"/>
        <v>2.2643834799999998</v>
      </c>
      <c r="AF188" s="106">
        <f t="shared" si="247"/>
        <v>2.3619466500000001</v>
      </c>
      <c r="AG188" s="106">
        <f t="shared" si="248"/>
        <v>0</v>
      </c>
      <c r="AH188" s="115" t="str">
        <f t="shared" si="257"/>
        <v>J=</v>
      </c>
      <c r="AI188" s="116">
        <f t="shared" si="258"/>
        <v>44341</v>
      </c>
      <c r="AJ188" s="10"/>
      <c r="AK188" s="160"/>
      <c r="AL188" s="161"/>
      <c r="AM188" s="162"/>
      <c r="AN188" s="155"/>
      <c r="AO188" s="162"/>
      <c r="AP188" s="162"/>
      <c r="AQ188" s="163"/>
      <c r="AR188" s="164"/>
      <c r="AS188" s="165"/>
      <c r="AT188" s="164"/>
      <c r="AU188" s="165"/>
      <c r="AV188" s="165"/>
      <c r="AW188" s="162"/>
      <c r="AX188" s="160"/>
      <c r="AY188" s="161"/>
      <c r="AZ188" s="161"/>
      <c r="BA188" s="1"/>
      <c r="BB188" s="155"/>
      <c r="BC188" s="158"/>
      <c r="BD188" s="151"/>
      <c r="BE188" s="1"/>
      <c r="BF188" s="197">
        <f t="shared" si="259"/>
        <v>49485</v>
      </c>
      <c r="BG188" s="198">
        <f t="shared" si="260"/>
        <v>49485</v>
      </c>
      <c r="BH188" s="199">
        <f>VLOOKUP(BF188,[1]Plan1!$GF$177:$GH$300,3)</f>
        <v>7275.81</v>
      </c>
    </row>
    <row r="189" spans="1:180" ht="15" customHeight="1" x14ac:dyDescent="0.25">
      <c r="A189" s="105">
        <f t="shared" si="249"/>
        <v>44330</v>
      </c>
      <c r="B189" s="106">
        <f t="shared" si="234"/>
        <v>969.609123614179</v>
      </c>
      <c r="C189" s="2">
        <f t="shared" si="250"/>
        <v>927.08146083999998</v>
      </c>
      <c r="D189" s="2">
        <f t="shared" si="251"/>
        <v>95.768666199999871</v>
      </c>
      <c r="E189" s="106">
        <f t="shared" si="235"/>
        <v>831.31279464000011</v>
      </c>
      <c r="F189" s="21">
        <f t="shared" si="252"/>
        <v>5674.72</v>
      </c>
      <c r="G189" s="108">
        <f t="shared" si="253"/>
        <v>5692.31</v>
      </c>
      <c r="H189" s="109">
        <f t="shared" si="266"/>
        <v>44281</v>
      </c>
      <c r="I189" s="109">
        <f t="shared" si="262"/>
        <v>44312</v>
      </c>
      <c r="J189" s="110">
        <f t="shared" si="236"/>
        <v>3.0997124087179806E-3</v>
      </c>
      <c r="K189" s="117">
        <f t="shared" si="263"/>
        <v>44341</v>
      </c>
      <c r="L189" s="178">
        <f t="shared" si="265"/>
        <v>30</v>
      </c>
      <c r="M189" s="178">
        <f t="shared" si="269"/>
        <v>19</v>
      </c>
      <c r="N189" s="106">
        <f t="shared" si="237"/>
        <v>1.0019620300000001</v>
      </c>
      <c r="O189" s="111">
        <f t="shared" si="268"/>
        <v>1.00930024</v>
      </c>
      <c r="P189" s="111">
        <f t="shared" si="254"/>
        <v>1.0461051934946299</v>
      </c>
      <c r="Q189" s="106">
        <f t="shared" si="267"/>
        <v>1.0481576800000001</v>
      </c>
      <c r="R189" s="2">
        <v>1</v>
      </c>
      <c r="S189" s="106">
        <f t="shared" si="238"/>
        <v>927.08146083999998</v>
      </c>
      <c r="T189" s="106">
        <f t="shared" si="239"/>
        <v>0</v>
      </c>
      <c r="U189" s="106">
        <f t="shared" si="240"/>
        <v>40.034095544178918</v>
      </c>
      <c r="V189" s="106">
        <f t="shared" si="241"/>
        <v>967.11555638417894</v>
      </c>
      <c r="W189" s="19">
        <f t="shared" si="261"/>
        <v>0</v>
      </c>
      <c r="X189" s="2">
        <f t="shared" si="242"/>
        <v>0</v>
      </c>
      <c r="Y189" s="4">
        <f t="shared" si="243"/>
        <v>0</v>
      </c>
      <c r="Z189" s="106">
        <f t="shared" si="244"/>
        <v>0</v>
      </c>
      <c r="AA189" s="114">
        <f t="shared" si="255"/>
        <v>0.05</v>
      </c>
      <c r="AB189" s="112">
        <f t="shared" si="245"/>
        <v>19</v>
      </c>
      <c r="AC189" s="178">
        <f t="shared" si="264"/>
        <v>30</v>
      </c>
      <c r="AD189" s="11">
        <f t="shared" si="256"/>
        <v>1.002578355</v>
      </c>
      <c r="AE189" s="106">
        <f t="shared" si="246"/>
        <v>2.3903451100000002</v>
      </c>
      <c r="AF189" s="106">
        <f t="shared" si="247"/>
        <v>2.49356723</v>
      </c>
      <c r="AG189" s="106">
        <f t="shared" si="248"/>
        <v>0</v>
      </c>
      <c r="AH189" s="115" t="str">
        <f t="shared" si="257"/>
        <v>J=</v>
      </c>
      <c r="AI189" s="116">
        <f t="shared" si="258"/>
        <v>44341</v>
      </c>
      <c r="AJ189" s="10"/>
      <c r="AK189" s="160"/>
      <c r="AL189" s="161"/>
      <c r="AM189" s="162"/>
      <c r="AN189" s="155"/>
      <c r="AO189" s="162"/>
      <c r="AP189" s="162"/>
      <c r="AQ189" s="163"/>
      <c r="AR189" s="164"/>
      <c r="AS189" s="165"/>
      <c r="AT189" s="164"/>
      <c r="AU189" s="165"/>
      <c r="AV189" s="165"/>
      <c r="AW189" s="162"/>
      <c r="AX189" s="160"/>
      <c r="AY189" s="161"/>
      <c r="AZ189" s="161"/>
      <c r="BA189" s="1"/>
      <c r="BB189" s="155"/>
      <c r="BC189" s="158"/>
      <c r="BD189" s="151"/>
      <c r="BE189" s="1"/>
      <c r="BF189" s="197">
        <f t="shared" si="259"/>
        <v>49515</v>
      </c>
      <c r="BG189" s="198">
        <f t="shared" si="260"/>
        <v>49515</v>
      </c>
      <c r="BH189" s="199">
        <f>VLOOKUP(BF189,[1]Plan1!$GF$177:$GH$300,3)</f>
        <v>7275.81</v>
      </c>
    </row>
    <row r="190" spans="1:180" ht="15" customHeight="1" x14ac:dyDescent="0.25">
      <c r="A190" s="105">
        <f t="shared" si="249"/>
        <v>44331</v>
      </c>
      <c r="B190" s="106">
        <f t="shared" si="234"/>
        <v>969.83067587666324</v>
      </c>
      <c r="C190" s="2">
        <f t="shared" si="250"/>
        <v>927.08146083999998</v>
      </c>
      <c r="D190" s="2">
        <f t="shared" si="251"/>
        <v>95.768666199999871</v>
      </c>
      <c r="E190" s="106">
        <f t="shared" si="235"/>
        <v>831.31279464000011</v>
      </c>
      <c r="F190" s="21">
        <f t="shared" si="252"/>
        <v>5674.72</v>
      </c>
      <c r="G190" s="108">
        <f t="shared" si="253"/>
        <v>5692.31</v>
      </c>
      <c r="H190" s="109">
        <f t="shared" si="266"/>
        <v>44281</v>
      </c>
      <c r="I190" s="109">
        <f t="shared" si="262"/>
        <v>44312</v>
      </c>
      <c r="J190" s="110">
        <f t="shared" si="236"/>
        <v>3.0997124087179806E-3</v>
      </c>
      <c r="K190" s="117">
        <f t="shared" si="263"/>
        <v>44341</v>
      </c>
      <c r="L190" s="178">
        <f t="shared" si="265"/>
        <v>30</v>
      </c>
      <c r="M190" s="178">
        <f t="shared" si="269"/>
        <v>20</v>
      </c>
      <c r="N190" s="106">
        <f t="shared" si="237"/>
        <v>1.0020654</v>
      </c>
      <c r="O190" s="111">
        <f t="shared" si="268"/>
        <v>1.00930024</v>
      </c>
      <c r="P190" s="111">
        <f t="shared" si="254"/>
        <v>1.0461051934946299</v>
      </c>
      <c r="Q190" s="106">
        <f t="shared" si="267"/>
        <v>1.04826581</v>
      </c>
      <c r="R190" s="2">
        <v>1</v>
      </c>
      <c r="S190" s="106">
        <f t="shared" si="238"/>
        <v>927.08146083999998</v>
      </c>
      <c r="T190" s="106">
        <f t="shared" si="239"/>
        <v>0</v>
      </c>
      <c r="U190" s="106">
        <f t="shared" si="240"/>
        <v>40.123985396663237</v>
      </c>
      <c r="V190" s="106">
        <f t="shared" si="241"/>
        <v>967.20544623666319</v>
      </c>
      <c r="W190" s="19">
        <f t="shared" si="261"/>
        <v>0</v>
      </c>
      <c r="X190" s="2">
        <f t="shared" si="242"/>
        <v>0</v>
      </c>
      <c r="Y190" s="4">
        <f t="shared" si="243"/>
        <v>0</v>
      </c>
      <c r="Z190" s="106">
        <f t="shared" si="244"/>
        <v>0</v>
      </c>
      <c r="AA190" s="114">
        <f t="shared" si="255"/>
        <v>0.05</v>
      </c>
      <c r="AB190" s="112">
        <f t="shared" si="245"/>
        <v>20</v>
      </c>
      <c r="AC190" s="178">
        <f t="shared" si="264"/>
        <v>30</v>
      </c>
      <c r="AD190" s="11">
        <f t="shared" si="256"/>
        <v>1.0027142419999999</v>
      </c>
      <c r="AE190" s="106">
        <f t="shared" si="246"/>
        <v>2.5163234299999999</v>
      </c>
      <c r="AF190" s="106">
        <f t="shared" si="247"/>
        <v>2.6252296400000001</v>
      </c>
      <c r="AG190" s="106">
        <f t="shared" si="248"/>
        <v>0</v>
      </c>
      <c r="AH190" s="115" t="str">
        <f t="shared" si="257"/>
        <v>J=</v>
      </c>
      <c r="AI190" s="116">
        <f t="shared" si="258"/>
        <v>44341</v>
      </c>
      <c r="AJ190" s="10"/>
      <c r="AK190" s="160"/>
      <c r="AL190" s="161"/>
      <c r="AM190" s="162"/>
      <c r="AN190" s="155"/>
      <c r="AO190" s="162"/>
      <c r="AP190" s="162"/>
      <c r="AQ190" s="163"/>
      <c r="AR190" s="164"/>
      <c r="AS190" s="165"/>
      <c r="AT190" s="164"/>
      <c r="AU190" s="165"/>
      <c r="AV190" s="165"/>
      <c r="AW190" s="162"/>
      <c r="AX190" s="160"/>
      <c r="AY190" s="161"/>
      <c r="AZ190" s="161"/>
      <c r="BA190" s="1"/>
      <c r="BB190" s="155"/>
      <c r="BC190" s="158"/>
      <c r="BD190" s="151"/>
      <c r="BE190" s="1"/>
      <c r="BF190" s="197">
        <f t="shared" si="259"/>
        <v>49546</v>
      </c>
      <c r="BG190" s="198">
        <f t="shared" si="260"/>
        <v>49546</v>
      </c>
      <c r="BH190" s="199">
        <f>VLOOKUP(BF190,[1]Plan1!$GF$177:$GH$300,3)</f>
        <v>7275.81</v>
      </c>
    </row>
    <row r="191" spans="1:180" ht="15" customHeight="1" x14ac:dyDescent="0.25">
      <c r="A191" s="105">
        <f t="shared" si="249"/>
        <v>44332</v>
      </c>
      <c r="B191" s="106">
        <f t="shared" si="234"/>
        <v>970.05229499853158</v>
      </c>
      <c r="C191" s="2">
        <f t="shared" si="250"/>
        <v>927.08146083999998</v>
      </c>
      <c r="D191" s="2">
        <f t="shared" si="251"/>
        <v>95.768666199999871</v>
      </c>
      <c r="E191" s="106">
        <f t="shared" si="235"/>
        <v>831.31279464000011</v>
      </c>
      <c r="F191" s="21">
        <f t="shared" si="252"/>
        <v>5674.72</v>
      </c>
      <c r="G191" s="108">
        <f t="shared" si="253"/>
        <v>5692.31</v>
      </c>
      <c r="H191" s="109">
        <f t="shared" si="266"/>
        <v>44281</v>
      </c>
      <c r="I191" s="109">
        <f t="shared" si="262"/>
        <v>44312</v>
      </c>
      <c r="J191" s="110">
        <f t="shared" si="236"/>
        <v>3.0997124087179806E-3</v>
      </c>
      <c r="K191" s="117">
        <f t="shared" si="263"/>
        <v>44341</v>
      </c>
      <c r="L191" s="178">
        <f t="shared" si="265"/>
        <v>30</v>
      </c>
      <c r="M191" s="178">
        <f t="shared" si="269"/>
        <v>21</v>
      </c>
      <c r="N191" s="106">
        <f t="shared" si="237"/>
        <v>1.00216879</v>
      </c>
      <c r="O191" s="111">
        <f t="shared" si="268"/>
        <v>1.00930024</v>
      </c>
      <c r="P191" s="111">
        <f t="shared" si="254"/>
        <v>1.0461051934946299</v>
      </c>
      <c r="Q191" s="106">
        <f t="shared" si="267"/>
        <v>1.0483739700000001</v>
      </c>
      <c r="R191" s="2">
        <v>1</v>
      </c>
      <c r="S191" s="106">
        <f t="shared" si="238"/>
        <v>927.08146083999998</v>
      </c>
      <c r="T191" s="106">
        <f t="shared" si="239"/>
        <v>0</v>
      </c>
      <c r="U191" s="106">
        <f t="shared" si="240"/>
        <v>40.213900188531611</v>
      </c>
      <c r="V191" s="106">
        <f t="shared" si="241"/>
        <v>967.2953610285316</v>
      </c>
      <c r="W191" s="19">
        <f t="shared" si="261"/>
        <v>0</v>
      </c>
      <c r="X191" s="2">
        <f t="shared" si="242"/>
        <v>0</v>
      </c>
      <c r="Y191" s="4">
        <f t="shared" si="243"/>
        <v>0</v>
      </c>
      <c r="Z191" s="106">
        <f t="shared" si="244"/>
        <v>0</v>
      </c>
      <c r="AA191" s="114">
        <f t="shared" si="255"/>
        <v>0.05</v>
      </c>
      <c r="AB191" s="112">
        <f t="shared" si="245"/>
        <v>21</v>
      </c>
      <c r="AC191" s="178">
        <f t="shared" si="264"/>
        <v>30</v>
      </c>
      <c r="AD191" s="11">
        <f t="shared" si="256"/>
        <v>1.002850147</v>
      </c>
      <c r="AE191" s="106">
        <f t="shared" si="246"/>
        <v>2.6423184399999999</v>
      </c>
      <c r="AF191" s="106">
        <f t="shared" si="247"/>
        <v>2.75693397</v>
      </c>
      <c r="AG191" s="106">
        <f t="shared" si="248"/>
        <v>0</v>
      </c>
      <c r="AH191" s="115" t="str">
        <f t="shared" si="257"/>
        <v>J=</v>
      </c>
      <c r="AI191" s="116">
        <f t="shared" si="258"/>
        <v>44341</v>
      </c>
      <c r="AJ191" s="10"/>
      <c r="AK191" s="160"/>
      <c r="AL191" s="161"/>
      <c r="AM191" s="162"/>
      <c r="AN191" s="155"/>
      <c r="AO191" s="162"/>
      <c r="AP191" s="162"/>
      <c r="AQ191" s="163"/>
      <c r="AR191" s="164"/>
      <c r="AS191" s="165"/>
      <c r="AT191" s="164"/>
      <c r="AU191" s="165"/>
      <c r="AV191" s="165"/>
      <c r="AW191" s="162"/>
      <c r="AX191" s="160"/>
      <c r="AY191" s="161"/>
      <c r="AZ191" s="161"/>
      <c r="BA191" s="1"/>
      <c r="BB191" s="155"/>
      <c r="BC191" s="158"/>
      <c r="BD191" s="151"/>
      <c r="BE191" s="1"/>
      <c r="BF191" s="197">
        <f t="shared" si="259"/>
        <v>49577</v>
      </c>
      <c r="BG191" s="198">
        <f t="shared" si="260"/>
        <v>49577</v>
      </c>
      <c r="BH191" s="199">
        <f>VLOOKUP(BF191,[1]Plan1!$GF$177:$GH$300,3)</f>
        <v>7275.81</v>
      </c>
    </row>
    <row r="192" spans="1:180" ht="15" customHeight="1" x14ac:dyDescent="0.25">
      <c r="A192" s="105">
        <f t="shared" si="249"/>
        <v>44333</v>
      </c>
      <c r="B192" s="106">
        <f t="shared" si="234"/>
        <v>970.27395693039978</v>
      </c>
      <c r="C192" s="2">
        <f t="shared" si="250"/>
        <v>927.08146083999998</v>
      </c>
      <c r="D192" s="2">
        <f t="shared" si="251"/>
        <v>95.768666199999871</v>
      </c>
      <c r="E192" s="106">
        <f t="shared" si="235"/>
        <v>831.31279464000011</v>
      </c>
      <c r="F192" s="21">
        <f t="shared" si="252"/>
        <v>5674.72</v>
      </c>
      <c r="G192" s="108">
        <f t="shared" si="253"/>
        <v>5692.31</v>
      </c>
      <c r="H192" s="109">
        <f t="shared" si="266"/>
        <v>44281</v>
      </c>
      <c r="I192" s="109">
        <f t="shared" si="262"/>
        <v>44312</v>
      </c>
      <c r="J192" s="110">
        <f t="shared" si="236"/>
        <v>3.0997124087179806E-3</v>
      </c>
      <c r="K192" s="117">
        <f t="shared" si="263"/>
        <v>44341</v>
      </c>
      <c r="L192" s="178">
        <f t="shared" si="265"/>
        <v>30</v>
      </c>
      <c r="M192" s="178">
        <f t="shared" si="269"/>
        <v>22</v>
      </c>
      <c r="N192" s="106">
        <f t="shared" si="237"/>
        <v>1.0022721800000001</v>
      </c>
      <c r="O192" s="111">
        <f t="shared" si="268"/>
        <v>1.00930024</v>
      </c>
      <c r="P192" s="111">
        <f t="shared" si="254"/>
        <v>1.0461051934946299</v>
      </c>
      <c r="Q192" s="106">
        <f t="shared" si="267"/>
        <v>1.04848213</v>
      </c>
      <c r="R192" s="2">
        <v>1</v>
      </c>
      <c r="S192" s="106">
        <f t="shared" si="238"/>
        <v>927.08146083999998</v>
      </c>
      <c r="T192" s="106">
        <f t="shared" si="239"/>
        <v>0</v>
      </c>
      <c r="U192" s="106">
        <f t="shared" si="240"/>
        <v>40.3038149803998</v>
      </c>
      <c r="V192" s="106">
        <f t="shared" si="241"/>
        <v>967.38527582039978</v>
      </c>
      <c r="W192" s="19">
        <f t="shared" si="261"/>
        <v>0</v>
      </c>
      <c r="X192" s="2">
        <f t="shared" si="242"/>
        <v>0</v>
      </c>
      <c r="Y192" s="4">
        <f t="shared" si="243"/>
        <v>0</v>
      </c>
      <c r="Z192" s="106">
        <f t="shared" si="244"/>
        <v>0</v>
      </c>
      <c r="AA192" s="114">
        <f t="shared" si="255"/>
        <v>0.05</v>
      </c>
      <c r="AB192" s="112">
        <f t="shared" si="245"/>
        <v>22</v>
      </c>
      <c r="AC192" s="178">
        <f t="shared" si="264"/>
        <v>30</v>
      </c>
      <c r="AD192" s="11">
        <f t="shared" si="256"/>
        <v>1.002986071</v>
      </c>
      <c r="AE192" s="106">
        <f t="shared" si="246"/>
        <v>2.76833106</v>
      </c>
      <c r="AF192" s="106">
        <f t="shared" si="247"/>
        <v>2.8886811099999998</v>
      </c>
      <c r="AG192" s="106">
        <f t="shared" si="248"/>
        <v>0</v>
      </c>
      <c r="AH192" s="115" t="str">
        <f t="shared" si="257"/>
        <v>J=</v>
      </c>
      <c r="AI192" s="116">
        <f t="shared" si="258"/>
        <v>44341</v>
      </c>
      <c r="AJ192" s="10"/>
      <c r="AK192" s="160"/>
      <c r="AL192" s="161"/>
      <c r="AM192" s="162"/>
      <c r="AN192" s="155"/>
      <c r="AO192" s="162"/>
      <c r="AP192" s="162"/>
      <c r="AQ192" s="163"/>
      <c r="AR192" s="164"/>
      <c r="AS192" s="165"/>
      <c r="AT192" s="164"/>
      <c r="AU192" s="165"/>
      <c r="AV192" s="165"/>
      <c r="AW192" s="162"/>
      <c r="AX192" s="160"/>
      <c r="AY192" s="161"/>
      <c r="AZ192" s="161"/>
      <c r="BA192" s="1"/>
      <c r="BB192" s="155"/>
      <c r="BC192" s="158"/>
      <c r="BD192" s="151"/>
      <c r="BE192" s="1"/>
      <c r="BF192" s="197">
        <f t="shared" si="259"/>
        <v>49607</v>
      </c>
      <c r="BG192" s="198">
        <f t="shared" si="260"/>
        <v>49607</v>
      </c>
      <c r="BH192" s="199">
        <f>VLOOKUP(BF192,[1]Plan1!$GF$177:$GH$300,3)</f>
        <v>7275.81</v>
      </c>
    </row>
    <row r="193" spans="1:60" ht="15" customHeight="1" x14ac:dyDescent="0.25">
      <c r="A193" s="105">
        <f t="shared" si="249"/>
        <v>44334</v>
      </c>
      <c r="B193" s="106">
        <f t="shared" si="234"/>
        <v>970.4956690653961</v>
      </c>
      <c r="C193" s="2">
        <f t="shared" si="250"/>
        <v>927.08146083999998</v>
      </c>
      <c r="D193" s="2">
        <f t="shared" si="251"/>
        <v>95.768666199999871</v>
      </c>
      <c r="E193" s="106">
        <f t="shared" si="235"/>
        <v>831.31279464000011</v>
      </c>
      <c r="F193" s="21">
        <f t="shared" si="252"/>
        <v>5674.72</v>
      </c>
      <c r="G193" s="108">
        <f t="shared" si="253"/>
        <v>5692.31</v>
      </c>
      <c r="H193" s="109">
        <f t="shared" si="266"/>
        <v>44281</v>
      </c>
      <c r="I193" s="109">
        <f t="shared" si="262"/>
        <v>44312</v>
      </c>
      <c r="J193" s="110">
        <f t="shared" si="236"/>
        <v>3.0997124087179806E-3</v>
      </c>
      <c r="K193" s="117">
        <f t="shared" si="263"/>
        <v>44341</v>
      </c>
      <c r="L193" s="178">
        <f t="shared" si="265"/>
        <v>30</v>
      </c>
      <c r="M193" s="178">
        <f t="shared" si="269"/>
        <v>23</v>
      </c>
      <c r="N193" s="106">
        <f t="shared" si="237"/>
        <v>1.00237558</v>
      </c>
      <c r="O193" s="111">
        <f t="shared" si="268"/>
        <v>1.00930024</v>
      </c>
      <c r="P193" s="111">
        <f t="shared" si="254"/>
        <v>1.0461051934946299</v>
      </c>
      <c r="Q193" s="106">
        <f t="shared" si="267"/>
        <v>1.0485903000000001</v>
      </c>
      <c r="R193" s="2">
        <v>1</v>
      </c>
      <c r="S193" s="106">
        <f t="shared" si="238"/>
        <v>927.08146083999998</v>
      </c>
      <c r="T193" s="106">
        <f t="shared" si="239"/>
        <v>0</v>
      </c>
      <c r="U193" s="106">
        <f t="shared" si="240"/>
        <v>40.393738085396066</v>
      </c>
      <c r="V193" s="106">
        <f t="shared" si="241"/>
        <v>967.47519892539606</v>
      </c>
      <c r="W193" s="19">
        <f t="shared" si="261"/>
        <v>0</v>
      </c>
      <c r="X193" s="2">
        <f t="shared" si="242"/>
        <v>0</v>
      </c>
      <c r="Y193" s="4">
        <f t="shared" si="243"/>
        <v>0</v>
      </c>
      <c r="Z193" s="106">
        <f t="shared" si="244"/>
        <v>0</v>
      </c>
      <c r="AA193" s="114">
        <f t="shared" si="255"/>
        <v>0.05</v>
      </c>
      <c r="AB193" s="112">
        <f t="shared" si="245"/>
        <v>23</v>
      </c>
      <c r="AC193" s="178">
        <f t="shared" si="264"/>
        <v>30</v>
      </c>
      <c r="AD193" s="11">
        <f t="shared" si="256"/>
        <v>1.003122013</v>
      </c>
      <c r="AE193" s="106">
        <f t="shared" si="246"/>
        <v>2.8943603699999998</v>
      </c>
      <c r="AF193" s="106">
        <f t="shared" si="247"/>
        <v>3.02047014</v>
      </c>
      <c r="AG193" s="106">
        <f t="shared" si="248"/>
        <v>0</v>
      </c>
      <c r="AH193" s="115" t="str">
        <f t="shared" si="257"/>
        <v>J=</v>
      </c>
      <c r="AI193" s="116">
        <f t="shared" si="258"/>
        <v>44341</v>
      </c>
      <c r="AJ193" s="10"/>
      <c r="AK193" s="206"/>
      <c r="AL193" s="207"/>
      <c r="AM193" s="208"/>
      <c r="AN193" s="209"/>
      <c r="AO193" s="208"/>
      <c r="AP193" s="208"/>
      <c r="AQ193" s="210"/>
      <c r="AR193" s="211"/>
      <c r="AS193" s="165"/>
      <c r="AT193" s="164"/>
      <c r="AU193" s="165"/>
      <c r="AV193" s="165"/>
      <c r="AW193" s="208"/>
      <c r="AX193" s="206"/>
      <c r="AY193" s="207"/>
      <c r="AZ193" s="207"/>
      <c r="BA193" s="1"/>
      <c r="BB193" s="155"/>
      <c r="BC193" s="158"/>
      <c r="BD193" s="151"/>
      <c r="BE193" s="1"/>
      <c r="BF193" s="197">
        <f t="shared" si="259"/>
        <v>49638</v>
      </c>
      <c r="BG193" s="198">
        <f t="shared" si="260"/>
        <v>49638</v>
      </c>
      <c r="BH193" s="199">
        <f>VLOOKUP(BF193,[1]Plan1!$GF$177:$GH$300,3)</f>
        <v>7275.81</v>
      </c>
    </row>
    <row r="194" spans="1:60" ht="15" customHeight="1" x14ac:dyDescent="0.25">
      <c r="A194" s="105">
        <f t="shared" si="249"/>
        <v>44335</v>
      </c>
      <c r="B194" s="106">
        <f t="shared" si="234"/>
        <v>970.71743141352022</v>
      </c>
      <c r="C194" s="2">
        <f t="shared" si="250"/>
        <v>927.08146083999998</v>
      </c>
      <c r="D194" s="2">
        <f t="shared" si="251"/>
        <v>95.768666199999871</v>
      </c>
      <c r="E194" s="106">
        <f t="shared" si="235"/>
        <v>831.31279464000011</v>
      </c>
      <c r="F194" s="21">
        <f t="shared" si="252"/>
        <v>5674.72</v>
      </c>
      <c r="G194" s="108">
        <f t="shared" si="253"/>
        <v>5692.31</v>
      </c>
      <c r="H194" s="109">
        <f t="shared" si="266"/>
        <v>44281</v>
      </c>
      <c r="I194" s="109">
        <f t="shared" si="262"/>
        <v>44312</v>
      </c>
      <c r="J194" s="110">
        <f t="shared" si="236"/>
        <v>3.0997124087179806E-3</v>
      </c>
      <c r="K194" s="117">
        <f t="shared" si="263"/>
        <v>44341</v>
      </c>
      <c r="L194" s="178">
        <f t="shared" si="265"/>
        <v>30</v>
      </c>
      <c r="M194" s="178">
        <f t="shared" si="269"/>
        <v>24</v>
      </c>
      <c r="N194" s="106">
        <f t="shared" si="237"/>
        <v>1.0024789999999999</v>
      </c>
      <c r="O194" s="111">
        <f t="shared" si="268"/>
        <v>1.00930024</v>
      </c>
      <c r="P194" s="111">
        <f t="shared" si="254"/>
        <v>1.0461051934946299</v>
      </c>
      <c r="Q194" s="106">
        <f t="shared" si="267"/>
        <v>1.0486984800000001</v>
      </c>
      <c r="R194" s="2">
        <v>1</v>
      </c>
      <c r="S194" s="106">
        <f t="shared" si="238"/>
        <v>927.08146083999998</v>
      </c>
      <c r="T194" s="106">
        <f t="shared" si="239"/>
        <v>0</v>
      </c>
      <c r="U194" s="106">
        <f t="shared" si="240"/>
        <v>40.483669503520233</v>
      </c>
      <c r="V194" s="106">
        <f t="shared" si="241"/>
        <v>967.5651303435202</v>
      </c>
      <c r="W194" s="19">
        <f t="shared" si="261"/>
        <v>0</v>
      </c>
      <c r="X194" s="2">
        <f t="shared" si="242"/>
        <v>0</v>
      </c>
      <c r="Y194" s="4">
        <f t="shared" si="243"/>
        <v>0</v>
      </c>
      <c r="Z194" s="106">
        <f t="shared" si="244"/>
        <v>0</v>
      </c>
      <c r="AA194" s="114">
        <f t="shared" si="255"/>
        <v>0.05</v>
      </c>
      <c r="AB194" s="112">
        <f t="shared" si="245"/>
        <v>24</v>
      </c>
      <c r="AC194" s="178">
        <f t="shared" si="264"/>
        <v>30</v>
      </c>
      <c r="AD194" s="11">
        <f t="shared" si="256"/>
        <v>1.003257973</v>
      </c>
      <c r="AE194" s="106">
        <f t="shared" si="246"/>
        <v>3.02040636</v>
      </c>
      <c r="AF194" s="106">
        <f t="shared" si="247"/>
        <v>3.15230107</v>
      </c>
      <c r="AG194" s="106">
        <f t="shared" si="248"/>
        <v>0</v>
      </c>
      <c r="AH194" s="115" t="str">
        <f t="shared" si="257"/>
        <v>J=</v>
      </c>
      <c r="AI194" s="116">
        <f t="shared" si="258"/>
        <v>44341</v>
      </c>
      <c r="AJ194" s="10"/>
      <c r="AK194" s="160"/>
      <c r="AL194" s="161"/>
      <c r="AM194" s="162"/>
      <c r="AN194" s="155"/>
      <c r="AO194" s="162"/>
      <c r="AP194" s="162"/>
      <c r="AQ194" s="163"/>
      <c r="AR194" s="164"/>
      <c r="AS194" s="165"/>
      <c r="AT194" s="164"/>
      <c r="AU194" s="165"/>
      <c r="AV194" s="165"/>
      <c r="AW194" s="162"/>
      <c r="AX194" s="160"/>
      <c r="AY194" s="161"/>
      <c r="AZ194" s="161"/>
      <c r="BA194" s="18"/>
      <c r="BB194" s="155"/>
      <c r="BC194" s="158"/>
      <c r="BD194" s="152"/>
      <c r="BE194" s="18"/>
      <c r="BF194" s="197">
        <f t="shared" si="259"/>
        <v>49668</v>
      </c>
      <c r="BG194" s="198">
        <f t="shared" si="260"/>
        <v>49668</v>
      </c>
      <c r="BH194" s="199">
        <f>VLOOKUP(BF194,[1]Plan1!$GF$177:$GH$300,3)</f>
        <v>7275.81</v>
      </c>
    </row>
    <row r="195" spans="1:60" ht="15" customHeight="1" x14ac:dyDescent="0.25">
      <c r="A195" s="105">
        <f t="shared" si="249"/>
        <v>44336</v>
      </c>
      <c r="B195" s="106">
        <f t="shared" si="234"/>
        <v>970.93924493477232</v>
      </c>
      <c r="C195" s="2">
        <f t="shared" si="250"/>
        <v>927.08146083999998</v>
      </c>
      <c r="D195" s="2">
        <f t="shared" si="251"/>
        <v>95.768666199999871</v>
      </c>
      <c r="E195" s="106">
        <f t="shared" si="235"/>
        <v>831.31279464000011</v>
      </c>
      <c r="F195" s="21">
        <f t="shared" si="252"/>
        <v>5674.72</v>
      </c>
      <c r="G195" s="108">
        <f t="shared" si="253"/>
        <v>5692.31</v>
      </c>
      <c r="H195" s="109">
        <f t="shared" si="266"/>
        <v>44281</v>
      </c>
      <c r="I195" s="109">
        <f t="shared" si="262"/>
        <v>44312</v>
      </c>
      <c r="J195" s="110">
        <f t="shared" si="236"/>
        <v>3.0997124087179806E-3</v>
      </c>
      <c r="K195" s="117">
        <f t="shared" si="263"/>
        <v>44341</v>
      </c>
      <c r="L195" s="178">
        <f t="shared" si="265"/>
        <v>30</v>
      </c>
      <c r="M195" s="178">
        <f t="shared" si="269"/>
        <v>25</v>
      </c>
      <c r="N195" s="106">
        <f t="shared" si="237"/>
        <v>1.00258242</v>
      </c>
      <c r="O195" s="111">
        <f t="shared" si="268"/>
        <v>1.00930024</v>
      </c>
      <c r="P195" s="111">
        <f t="shared" si="254"/>
        <v>1.0461051934946299</v>
      </c>
      <c r="Q195" s="106">
        <f t="shared" si="267"/>
        <v>1.0488066700000001</v>
      </c>
      <c r="R195" s="2">
        <v>1</v>
      </c>
      <c r="S195" s="106">
        <f t="shared" si="238"/>
        <v>927.08146083999998</v>
      </c>
      <c r="T195" s="106">
        <f t="shared" si="239"/>
        <v>0</v>
      </c>
      <c r="U195" s="106">
        <f t="shared" si="240"/>
        <v>40.573609234772299</v>
      </c>
      <c r="V195" s="106">
        <f t="shared" si="241"/>
        <v>967.65507007477231</v>
      </c>
      <c r="W195" s="19">
        <f t="shared" si="261"/>
        <v>0</v>
      </c>
      <c r="X195" s="2">
        <f t="shared" si="242"/>
        <v>0</v>
      </c>
      <c r="Y195" s="4">
        <f t="shared" si="243"/>
        <v>0</v>
      </c>
      <c r="Z195" s="106">
        <f t="shared" si="244"/>
        <v>0</v>
      </c>
      <c r="AA195" s="114">
        <f t="shared" si="255"/>
        <v>0.05</v>
      </c>
      <c r="AB195" s="112">
        <f t="shared" si="245"/>
        <v>25</v>
      </c>
      <c r="AC195" s="178">
        <f t="shared" si="264"/>
        <v>30</v>
      </c>
      <c r="AD195" s="11">
        <f t="shared" si="256"/>
        <v>1.0033939519999999</v>
      </c>
      <c r="AE195" s="106">
        <f t="shared" si="246"/>
        <v>3.1464699700000001</v>
      </c>
      <c r="AF195" s="106">
        <f t="shared" si="247"/>
        <v>3.2841748599999998</v>
      </c>
      <c r="AG195" s="106">
        <f t="shared" si="248"/>
        <v>0</v>
      </c>
      <c r="AH195" s="115" t="str">
        <f t="shared" si="257"/>
        <v>J=</v>
      </c>
      <c r="AI195" s="116">
        <f t="shared" si="258"/>
        <v>44341</v>
      </c>
      <c r="AJ195" s="10"/>
      <c r="AK195" s="160"/>
      <c r="AL195" s="161"/>
      <c r="AM195" s="162"/>
      <c r="AN195" s="155"/>
      <c r="AO195" s="162"/>
      <c r="AP195" s="162"/>
      <c r="AQ195" s="163"/>
      <c r="AR195" s="164"/>
      <c r="AS195" s="165"/>
      <c r="AT195" s="164"/>
      <c r="AU195" s="165"/>
      <c r="AV195" s="165"/>
      <c r="AW195" s="162"/>
      <c r="AX195" s="160"/>
      <c r="AY195" s="161"/>
      <c r="AZ195" s="161"/>
      <c r="BA195" s="1"/>
      <c r="BB195" s="155"/>
      <c r="BC195" s="158"/>
      <c r="BD195" s="151"/>
      <c r="BE195" s="1"/>
      <c r="BF195" s="197">
        <f t="shared" si="259"/>
        <v>49699</v>
      </c>
      <c r="BG195" s="198">
        <f t="shared" si="260"/>
        <v>49699</v>
      </c>
      <c r="BH195" s="199">
        <f>VLOOKUP(BF195,[1]Plan1!$GF$177:$GH$300,3)</f>
        <v>7275.81</v>
      </c>
    </row>
    <row r="196" spans="1:60" ht="15" customHeight="1" x14ac:dyDescent="0.25">
      <c r="A196" s="105">
        <f t="shared" si="249"/>
        <v>44337</v>
      </c>
      <c r="B196" s="106">
        <f t="shared" si="234"/>
        <v>971.1611179822803</v>
      </c>
      <c r="C196" s="2">
        <f t="shared" si="250"/>
        <v>927.08146083999998</v>
      </c>
      <c r="D196" s="2">
        <f t="shared" si="251"/>
        <v>95.768666199999871</v>
      </c>
      <c r="E196" s="106">
        <f t="shared" si="235"/>
        <v>831.31279464000011</v>
      </c>
      <c r="F196" s="21">
        <f t="shared" si="252"/>
        <v>5674.72</v>
      </c>
      <c r="G196" s="108">
        <f t="shared" si="253"/>
        <v>5692.31</v>
      </c>
      <c r="H196" s="109">
        <f t="shared" si="266"/>
        <v>44281</v>
      </c>
      <c r="I196" s="109">
        <f t="shared" si="262"/>
        <v>44312</v>
      </c>
      <c r="J196" s="110">
        <f t="shared" si="236"/>
        <v>3.0997124087179806E-3</v>
      </c>
      <c r="K196" s="117">
        <f t="shared" si="263"/>
        <v>44341</v>
      </c>
      <c r="L196" s="178">
        <f t="shared" si="265"/>
        <v>30</v>
      </c>
      <c r="M196" s="178">
        <f t="shared" si="269"/>
        <v>26</v>
      </c>
      <c r="N196" s="106">
        <f t="shared" si="237"/>
        <v>1.0026858599999999</v>
      </c>
      <c r="O196" s="111">
        <f t="shared" si="268"/>
        <v>1.00930024</v>
      </c>
      <c r="P196" s="111">
        <f t="shared" si="254"/>
        <v>1.0461051934946299</v>
      </c>
      <c r="Q196" s="106">
        <f t="shared" si="267"/>
        <v>1.0489148800000001</v>
      </c>
      <c r="R196" s="2">
        <v>1</v>
      </c>
      <c r="S196" s="106">
        <f t="shared" si="238"/>
        <v>927.08146083999998</v>
      </c>
      <c r="T196" s="106">
        <f t="shared" si="239"/>
        <v>0</v>
      </c>
      <c r="U196" s="106">
        <f t="shared" si="240"/>
        <v>40.663565592280335</v>
      </c>
      <c r="V196" s="106">
        <f t="shared" si="241"/>
        <v>967.74502643228027</v>
      </c>
      <c r="W196" s="19">
        <f t="shared" si="261"/>
        <v>0</v>
      </c>
      <c r="X196" s="2">
        <f t="shared" si="242"/>
        <v>0</v>
      </c>
      <c r="Y196" s="4">
        <f t="shared" si="243"/>
        <v>0</v>
      </c>
      <c r="Z196" s="106">
        <f t="shared" si="244"/>
        <v>0</v>
      </c>
      <c r="AA196" s="114">
        <f t="shared" si="255"/>
        <v>0.05</v>
      </c>
      <c r="AB196" s="112">
        <f t="shared" si="245"/>
        <v>26</v>
      </c>
      <c r="AC196" s="178">
        <f t="shared" si="264"/>
        <v>30</v>
      </c>
      <c r="AD196" s="11">
        <f t="shared" si="256"/>
        <v>1.0035299499999999</v>
      </c>
      <c r="AE196" s="106">
        <f t="shared" si="246"/>
        <v>3.2725512000000001</v>
      </c>
      <c r="AF196" s="106">
        <f t="shared" si="247"/>
        <v>3.41609155</v>
      </c>
      <c r="AG196" s="106">
        <f t="shared" si="248"/>
        <v>0</v>
      </c>
      <c r="AH196" s="115" t="str">
        <f t="shared" si="257"/>
        <v>J=</v>
      </c>
      <c r="AI196" s="116">
        <f t="shared" si="258"/>
        <v>44341</v>
      </c>
      <c r="AJ196" s="10"/>
      <c r="AK196" s="160"/>
      <c r="AL196" s="161"/>
      <c r="AM196" s="162"/>
      <c r="AN196" s="155"/>
      <c r="AO196" s="162"/>
      <c r="AP196" s="162"/>
      <c r="AQ196" s="163"/>
      <c r="AR196" s="164"/>
      <c r="AS196" s="165"/>
      <c r="AT196" s="164"/>
      <c r="AU196" s="165"/>
      <c r="AV196" s="165"/>
      <c r="AW196" s="162"/>
      <c r="AX196" s="160"/>
      <c r="AY196" s="161"/>
      <c r="AZ196" s="161"/>
      <c r="BA196" s="1"/>
      <c r="BB196" s="155"/>
      <c r="BC196" s="158"/>
      <c r="BD196" s="151"/>
      <c r="BE196" s="1"/>
      <c r="BF196" s="197">
        <f t="shared" si="259"/>
        <v>49730</v>
      </c>
      <c r="BG196" s="198">
        <f t="shared" si="260"/>
        <v>49730</v>
      </c>
      <c r="BH196" s="199">
        <f>VLOOKUP(BF196,[1]Plan1!$GF$177:$GH$300,3)</f>
        <v>7275.81</v>
      </c>
    </row>
    <row r="197" spans="1:60" ht="15" customHeight="1" x14ac:dyDescent="0.25">
      <c r="A197" s="105">
        <f t="shared" si="249"/>
        <v>44338</v>
      </c>
      <c r="B197" s="106">
        <f t="shared" si="234"/>
        <v>971.3830329297881</v>
      </c>
      <c r="C197" s="2">
        <f t="shared" si="250"/>
        <v>927.08146083999998</v>
      </c>
      <c r="D197" s="2">
        <f t="shared" si="251"/>
        <v>95.768666199999871</v>
      </c>
      <c r="E197" s="106">
        <f t="shared" si="235"/>
        <v>831.31279464000011</v>
      </c>
      <c r="F197" s="21">
        <f t="shared" si="252"/>
        <v>5674.72</v>
      </c>
      <c r="G197" s="108">
        <f t="shared" si="253"/>
        <v>5692.31</v>
      </c>
      <c r="H197" s="109">
        <f t="shared" si="266"/>
        <v>44281</v>
      </c>
      <c r="I197" s="109">
        <f t="shared" si="262"/>
        <v>44312</v>
      </c>
      <c r="J197" s="110">
        <f t="shared" si="236"/>
        <v>3.0997124087179806E-3</v>
      </c>
      <c r="K197" s="117">
        <f t="shared" si="263"/>
        <v>44341</v>
      </c>
      <c r="L197" s="178">
        <f t="shared" si="265"/>
        <v>30</v>
      </c>
      <c r="M197" s="178">
        <f t="shared" si="269"/>
        <v>27</v>
      </c>
      <c r="N197" s="106">
        <f t="shared" si="237"/>
        <v>1.0027893000000001</v>
      </c>
      <c r="O197" s="111">
        <f t="shared" si="268"/>
        <v>1.00930024</v>
      </c>
      <c r="P197" s="111">
        <f t="shared" si="254"/>
        <v>1.0461051934946299</v>
      </c>
      <c r="Q197" s="106">
        <f t="shared" si="267"/>
        <v>1.0490230899999999</v>
      </c>
      <c r="R197" s="2">
        <v>1</v>
      </c>
      <c r="S197" s="106">
        <f t="shared" si="238"/>
        <v>927.08146083999998</v>
      </c>
      <c r="T197" s="106">
        <f t="shared" si="239"/>
        <v>0</v>
      </c>
      <c r="U197" s="106">
        <f t="shared" si="240"/>
        <v>40.753521949788187</v>
      </c>
      <c r="V197" s="106">
        <f t="shared" si="241"/>
        <v>967.83498278978811</v>
      </c>
      <c r="W197" s="19">
        <f t="shared" si="261"/>
        <v>0</v>
      </c>
      <c r="X197" s="2">
        <f t="shared" si="242"/>
        <v>0</v>
      </c>
      <c r="Y197" s="4">
        <f t="shared" si="243"/>
        <v>0</v>
      </c>
      <c r="Z197" s="106">
        <f t="shared" si="244"/>
        <v>0</v>
      </c>
      <c r="AA197" s="114">
        <f t="shared" si="255"/>
        <v>0.05</v>
      </c>
      <c r="AB197" s="112">
        <f t="shared" si="245"/>
        <v>27</v>
      </c>
      <c r="AC197" s="178">
        <f t="shared" si="264"/>
        <v>30</v>
      </c>
      <c r="AD197" s="11">
        <f t="shared" si="256"/>
        <v>1.003665966</v>
      </c>
      <c r="AE197" s="106">
        <f t="shared" si="246"/>
        <v>3.39864911</v>
      </c>
      <c r="AF197" s="106">
        <f t="shared" si="247"/>
        <v>3.54805014</v>
      </c>
      <c r="AG197" s="106">
        <f t="shared" si="248"/>
        <v>0</v>
      </c>
      <c r="AH197" s="115" t="str">
        <f t="shared" si="257"/>
        <v>J=</v>
      </c>
      <c r="AI197" s="116">
        <f t="shared" si="258"/>
        <v>44341</v>
      </c>
      <c r="AJ197" s="10"/>
      <c r="AK197" s="160"/>
      <c r="AL197" s="161"/>
      <c r="AM197" s="162"/>
      <c r="AN197" s="155"/>
      <c r="AO197" s="162"/>
      <c r="AP197" s="162"/>
      <c r="AQ197" s="163"/>
      <c r="AR197" s="164"/>
      <c r="AS197" s="165"/>
      <c r="AT197" s="164"/>
      <c r="AU197" s="165"/>
      <c r="AV197" s="165"/>
      <c r="AW197" s="162"/>
      <c r="AX197" s="160"/>
      <c r="AY197" s="161"/>
      <c r="AZ197" s="161"/>
      <c r="BA197" s="1"/>
      <c r="BB197" s="155"/>
      <c r="BC197" s="158"/>
      <c r="BD197" s="151"/>
      <c r="BE197" s="1"/>
      <c r="BF197" s="197">
        <f t="shared" si="259"/>
        <v>49759</v>
      </c>
      <c r="BG197" s="198">
        <f t="shared" si="260"/>
        <v>49759</v>
      </c>
      <c r="BH197" s="199">
        <f>VLOOKUP(BF197,[1]Plan1!$GF$177:$GH$300,3)</f>
        <v>7275.81</v>
      </c>
    </row>
    <row r="198" spans="1:60" ht="15" customHeight="1" x14ac:dyDescent="0.25">
      <c r="A198" s="105">
        <f t="shared" si="249"/>
        <v>44339</v>
      </c>
      <c r="B198" s="106">
        <f t="shared" si="234"/>
        <v>971.60500645355216</v>
      </c>
      <c r="C198" s="2">
        <f t="shared" si="250"/>
        <v>927.08146083999998</v>
      </c>
      <c r="D198" s="2">
        <f t="shared" si="251"/>
        <v>95.768666199999871</v>
      </c>
      <c r="E198" s="106">
        <f t="shared" si="235"/>
        <v>831.31279464000011</v>
      </c>
      <c r="F198" s="21">
        <f t="shared" si="252"/>
        <v>5674.72</v>
      </c>
      <c r="G198" s="108">
        <f t="shared" si="253"/>
        <v>5692.31</v>
      </c>
      <c r="H198" s="109">
        <f t="shared" si="266"/>
        <v>44281</v>
      </c>
      <c r="I198" s="109">
        <f t="shared" si="262"/>
        <v>44312</v>
      </c>
      <c r="J198" s="110">
        <f t="shared" si="236"/>
        <v>3.0997124087179806E-3</v>
      </c>
      <c r="K198" s="117">
        <f t="shared" si="263"/>
        <v>44341</v>
      </c>
      <c r="L198" s="178">
        <f t="shared" si="265"/>
        <v>30</v>
      </c>
      <c r="M198" s="178">
        <f t="shared" si="269"/>
        <v>28</v>
      </c>
      <c r="N198" s="106">
        <f t="shared" si="237"/>
        <v>1.0028927599999999</v>
      </c>
      <c r="O198" s="111">
        <f t="shared" si="268"/>
        <v>1.00930024</v>
      </c>
      <c r="P198" s="111">
        <f t="shared" si="254"/>
        <v>1.0461051934946299</v>
      </c>
      <c r="Q198" s="106">
        <f t="shared" si="267"/>
        <v>1.0491313200000001</v>
      </c>
      <c r="R198" s="2">
        <v>1</v>
      </c>
      <c r="S198" s="106">
        <f t="shared" si="238"/>
        <v>927.08146083999998</v>
      </c>
      <c r="T198" s="106">
        <f t="shared" si="239"/>
        <v>0</v>
      </c>
      <c r="U198" s="106">
        <f t="shared" si="240"/>
        <v>40.843494933552208</v>
      </c>
      <c r="V198" s="106">
        <f t="shared" si="241"/>
        <v>967.92495577355214</v>
      </c>
      <c r="W198" s="19">
        <f t="shared" si="261"/>
        <v>0</v>
      </c>
      <c r="X198" s="2">
        <f t="shared" si="242"/>
        <v>0</v>
      </c>
      <c r="Y198" s="4">
        <f t="shared" si="243"/>
        <v>0</v>
      </c>
      <c r="Z198" s="106">
        <f t="shared" si="244"/>
        <v>0</v>
      </c>
      <c r="AA198" s="114">
        <f t="shared" si="255"/>
        <v>0.05</v>
      </c>
      <c r="AB198" s="112">
        <f t="shared" si="245"/>
        <v>28</v>
      </c>
      <c r="AC198" s="178">
        <f t="shared" si="264"/>
        <v>30</v>
      </c>
      <c r="AD198" s="11">
        <f t="shared" si="256"/>
        <v>1.0038020000000001</v>
      </c>
      <c r="AE198" s="106">
        <f t="shared" si="246"/>
        <v>3.5247637100000002</v>
      </c>
      <c r="AF198" s="106">
        <f t="shared" si="247"/>
        <v>3.6800506799999999</v>
      </c>
      <c r="AG198" s="106">
        <f t="shared" si="248"/>
        <v>0</v>
      </c>
      <c r="AH198" s="115" t="str">
        <f t="shared" si="257"/>
        <v>J=</v>
      </c>
      <c r="AI198" s="116">
        <f t="shared" si="258"/>
        <v>44341</v>
      </c>
      <c r="AJ198" s="10"/>
      <c r="AK198" s="160"/>
      <c r="AL198" s="161"/>
      <c r="AM198" s="162"/>
      <c r="AN198" s="155"/>
      <c r="AO198" s="162"/>
      <c r="AP198" s="162"/>
      <c r="AQ198" s="163"/>
      <c r="AR198" s="164"/>
      <c r="AS198" s="165"/>
      <c r="AT198" s="164"/>
      <c r="AU198" s="165"/>
      <c r="AV198" s="165"/>
      <c r="AW198" s="162"/>
      <c r="AX198" s="160"/>
      <c r="AY198" s="161"/>
      <c r="AZ198" s="161"/>
      <c r="BA198" s="1"/>
      <c r="BB198" s="155"/>
      <c r="BC198" s="158"/>
      <c r="BD198" s="151"/>
      <c r="BE198" s="1"/>
      <c r="BF198" s="197">
        <f t="shared" si="259"/>
        <v>49790</v>
      </c>
      <c r="BG198" s="198">
        <f t="shared" si="260"/>
        <v>49790</v>
      </c>
      <c r="BH198" s="199">
        <f>VLOOKUP(BF198,[1]Plan1!$GF$177:$GH$300,3)</f>
        <v>7275.81</v>
      </c>
    </row>
    <row r="199" spans="1:60" ht="15" customHeight="1" x14ac:dyDescent="0.25">
      <c r="A199" s="105">
        <f t="shared" si="249"/>
        <v>44340</v>
      </c>
      <c r="B199" s="106">
        <f t="shared" si="234"/>
        <v>971.8270311904439</v>
      </c>
      <c r="C199" s="2">
        <f t="shared" si="250"/>
        <v>927.08146083999998</v>
      </c>
      <c r="D199" s="2">
        <f t="shared" si="251"/>
        <v>95.768666199999871</v>
      </c>
      <c r="E199" s="106">
        <f t="shared" si="235"/>
        <v>831.31279464000011</v>
      </c>
      <c r="F199" s="21">
        <f t="shared" si="252"/>
        <v>5674.72</v>
      </c>
      <c r="G199" s="108">
        <f t="shared" si="253"/>
        <v>5692.31</v>
      </c>
      <c r="H199" s="109">
        <f t="shared" si="266"/>
        <v>44281</v>
      </c>
      <c r="I199" s="109">
        <f t="shared" si="262"/>
        <v>44312</v>
      </c>
      <c r="J199" s="110">
        <f t="shared" si="236"/>
        <v>3.0997124087179806E-3</v>
      </c>
      <c r="K199" s="117">
        <f t="shared" si="263"/>
        <v>44341</v>
      </c>
      <c r="L199" s="178">
        <f t="shared" si="265"/>
        <v>30</v>
      </c>
      <c r="M199" s="178">
        <f t="shared" si="269"/>
        <v>29</v>
      </c>
      <c r="N199" s="106">
        <f t="shared" si="237"/>
        <v>1.0029962299999999</v>
      </c>
      <c r="O199" s="111">
        <f t="shared" si="268"/>
        <v>1.00930024</v>
      </c>
      <c r="P199" s="111">
        <f t="shared" si="254"/>
        <v>1.0461051934946299</v>
      </c>
      <c r="Q199" s="106">
        <f t="shared" si="267"/>
        <v>1.04923956</v>
      </c>
      <c r="R199" s="2">
        <v>1</v>
      </c>
      <c r="S199" s="106">
        <f t="shared" si="238"/>
        <v>927.08146083999998</v>
      </c>
      <c r="T199" s="106">
        <f t="shared" si="239"/>
        <v>0</v>
      </c>
      <c r="U199" s="106">
        <f t="shared" si="240"/>
        <v>40.933476230443929</v>
      </c>
      <c r="V199" s="106">
        <f t="shared" si="241"/>
        <v>968.01493707044392</v>
      </c>
      <c r="W199" s="19">
        <f t="shared" si="261"/>
        <v>0</v>
      </c>
      <c r="X199" s="2">
        <f t="shared" si="242"/>
        <v>0</v>
      </c>
      <c r="Y199" s="4">
        <f t="shared" si="243"/>
        <v>0</v>
      </c>
      <c r="Z199" s="106">
        <f t="shared" si="244"/>
        <v>0</v>
      </c>
      <c r="AA199" s="114">
        <f t="shared" si="255"/>
        <v>0.05</v>
      </c>
      <c r="AB199" s="112">
        <f t="shared" si="245"/>
        <v>29</v>
      </c>
      <c r="AC199" s="178">
        <f t="shared" si="264"/>
        <v>30</v>
      </c>
      <c r="AD199" s="11">
        <f t="shared" si="256"/>
        <v>1.0039380529999999</v>
      </c>
      <c r="AE199" s="106">
        <f t="shared" si="246"/>
        <v>3.65089592</v>
      </c>
      <c r="AF199" s="106">
        <f t="shared" si="247"/>
        <v>3.8120941199999998</v>
      </c>
      <c r="AG199" s="106">
        <f t="shared" si="248"/>
        <v>0</v>
      </c>
      <c r="AH199" s="115" t="str">
        <f t="shared" si="257"/>
        <v>J=</v>
      </c>
      <c r="AI199" s="116">
        <f t="shared" si="258"/>
        <v>44341</v>
      </c>
      <c r="AJ199" s="10"/>
      <c r="AK199" s="160"/>
      <c r="AL199" s="161"/>
      <c r="AM199" s="162"/>
      <c r="AN199" s="155"/>
      <c r="AO199" s="162"/>
      <c r="AP199" s="162"/>
      <c r="AQ199" s="163"/>
      <c r="AR199" s="164"/>
      <c r="AS199" s="165"/>
      <c r="AT199" s="164"/>
      <c r="AU199" s="165"/>
      <c r="AV199" s="165"/>
      <c r="AW199" s="162"/>
      <c r="AX199" s="160"/>
      <c r="AY199" s="161"/>
      <c r="AZ199" s="161"/>
      <c r="BA199" s="1"/>
      <c r="BB199" s="155"/>
      <c r="BC199" s="158"/>
      <c r="BD199" s="151"/>
      <c r="BE199" s="1"/>
      <c r="BF199" s="197">
        <f t="shared" si="259"/>
        <v>49820</v>
      </c>
      <c r="BG199" s="198">
        <f t="shared" si="260"/>
        <v>49820</v>
      </c>
      <c r="BH199" s="199">
        <f>VLOOKUP(BF199,[1]Plan1!$GF$177:$GH$300,3)</f>
        <v>7275.81</v>
      </c>
    </row>
    <row r="200" spans="1:60" ht="15" customHeight="1" x14ac:dyDescent="0.25">
      <c r="A200" s="105">
        <f t="shared" si="249"/>
        <v>44341</v>
      </c>
      <c r="B200" s="106">
        <f t="shared" si="234"/>
        <v>972.0491061904637</v>
      </c>
      <c r="C200" s="2">
        <f t="shared" si="250"/>
        <v>927.08146083999998</v>
      </c>
      <c r="D200" s="2">
        <f t="shared" si="251"/>
        <v>95.768666199999871</v>
      </c>
      <c r="E200" s="106">
        <f t="shared" si="235"/>
        <v>831.31279464000011</v>
      </c>
      <c r="F200" s="21">
        <f t="shared" si="252"/>
        <v>5674.72</v>
      </c>
      <c r="G200" s="108">
        <f t="shared" si="253"/>
        <v>5692.31</v>
      </c>
      <c r="H200" s="109">
        <f t="shared" si="266"/>
        <v>44281</v>
      </c>
      <c r="I200" s="109">
        <f t="shared" si="262"/>
        <v>44312</v>
      </c>
      <c r="J200" s="110">
        <f t="shared" si="236"/>
        <v>3.0997124087179806E-3</v>
      </c>
      <c r="K200" s="117">
        <f t="shared" si="263"/>
        <v>44341</v>
      </c>
      <c r="L200" s="178">
        <f t="shared" si="265"/>
        <v>30</v>
      </c>
      <c r="M200" s="178">
        <f t="shared" si="269"/>
        <v>30</v>
      </c>
      <c r="N200" s="106">
        <f t="shared" si="237"/>
        <v>1.0030997100000001</v>
      </c>
      <c r="O200" s="111">
        <f t="shared" si="268"/>
        <v>1.00930024</v>
      </c>
      <c r="P200" s="111">
        <f t="shared" si="254"/>
        <v>1.0461051934946299</v>
      </c>
      <c r="Q200" s="106">
        <f t="shared" si="267"/>
        <v>1.04934781</v>
      </c>
      <c r="R200" s="2">
        <v>1</v>
      </c>
      <c r="S200" s="106">
        <f t="shared" si="238"/>
        <v>927.08146083999998</v>
      </c>
      <c r="T200" s="106">
        <f t="shared" si="239"/>
        <v>0</v>
      </c>
      <c r="U200" s="106">
        <f t="shared" si="240"/>
        <v>41.023465840463736</v>
      </c>
      <c r="V200" s="106">
        <f t="shared" si="241"/>
        <v>968.10492668046368</v>
      </c>
      <c r="W200" s="19">
        <f t="shared" si="261"/>
        <v>7</v>
      </c>
      <c r="X200" s="2">
        <f t="shared" si="242"/>
        <v>11.999215339999999</v>
      </c>
      <c r="Y200" s="4">
        <f t="shared" si="243"/>
        <v>1.2943E-2</v>
      </c>
      <c r="Z200" s="106">
        <f t="shared" si="244"/>
        <v>11.999215339999999</v>
      </c>
      <c r="AA200" s="114">
        <f t="shared" si="255"/>
        <v>0.05</v>
      </c>
      <c r="AB200" s="112">
        <f t="shared" si="245"/>
        <v>30</v>
      </c>
      <c r="AC200" s="178">
        <f t="shared" si="264"/>
        <v>30</v>
      </c>
      <c r="AD200" s="11">
        <f t="shared" si="256"/>
        <v>1.004074124</v>
      </c>
      <c r="AE200" s="106">
        <f t="shared" si="246"/>
        <v>3.77704482</v>
      </c>
      <c r="AF200" s="106">
        <f t="shared" si="247"/>
        <v>3.9441795100000001</v>
      </c>
      <c r="AG200" s="106">
        <f t="shared" si="248"/>
        <v>15.77626016</v>
      </c>
      <c r="AH200" s="115" t="str">
        <f t="shared" si="257"/>
        <v>J=</v>
      </c>
      <c r="AI200" s="116">
        <f t="shared" si="258"/>
        <v>44341</v>
      </c>
      <c r="AJ200" s="10"/>
      <c r="AK200" s="160"/>
      <c r="AL200" s="161"/>
      <c r="AM200" s="162"/>
      <c r="AN200" s="155"/>
      <c r="AO200" s="162"/>
      <c r="AP200" s="162"/>
      <c r="AQ200" s="163"/>
      <c r="AR200" s="164"/>
      <c r="AS200" s="165"/>
      <c r="AT200" s="164"/>
      <c r="AU200" s="165"/>
      <c r="AV200" s="165"/>
      <c r="AW200" s="162"/>
      <c r="AX200" s="160"/>
      <c r="AY200" s="161"/>
      <c r="AZ200" s="161"/>
      <c r="BA200" s="1"/>
      <c r="BB200" s="155"/>
      <c r="BC200" s="158"/>
      <c r="BD200" s="151"/>
      <c r="BE200" s="1"/>
      <c r="BF200" s="197">
        <f t="shared" si="259"/>
        <v>49851</v>
      </c>
      <c r="BG200" s="198">
        <f t="shared" si="260"/>
        <v>49851</v>
      </c>
      <c r="BH200" s="199">
        <f>VLOOKUP(BF200,[1]Plan1!$GF$177:$GH$300,3)</f>
        <v>7275.81</v>
      </c>
    </row>
    <row r="201" spans="1:60" ht="15" customHeight="1" x14ac:dyDescent="0.25">
      <c r="A201" s="105">
        <f t="shared" si="249"/>
        <v>44342</v>
      </c>
      <c r="B201" s="106">
        <f t="shared" si="234"/>
        <v>956.46379234604376</v>
      </c>
      <c r="C201" s="2">
        <f t="shared" si="250"/>
        <v>915.0822455</v>
      </c>
      <c r="D201" s="2">
        <f t="shared" si="251"/>
        <v>83.769450859999893</v>
      </c>
      <c r="E201" s="106">
        <f t="shared" si="235"/>
        <v>831.31279464000011</v>
      </c>
      <c r="F201" s="21">
        <f t="shared" si="252"/>
        <v>5692.31</v>
      </c>
      <c r="G201" s="108">
        <f t="shared" si="253"/>
        <v>5739.56</v>
      </c>
      <c r="H201" s="109">
        <f t="shared" si="266"/>
        <v>44312</v>
      </c>
      <c r="I201" s="109">
        <f t="shared" si="262"/>
        <v>44342</v>
      </c>
      <c r="J201" s="110">
        <f t="shared" si="236"/>
        <v>8.3006723105383262E-3</v>
      </c>
      <c r="K201" s="117">
        <f t="shared" si="263"/>
        <v>44372</v>
      </c>
      <c r="L201" s="178">
        <f t="shared" si="265"/>
        <v>31</v>
      </c>
      <c r="M201" s="178">
        <f t="shared" si="269"/>
        <v>1</v>
      </c>
      <c r="N201" s="106">
        <f t="shared" si="237"/>
        <v>1.0002666899999999</v>
      </c>
      <c r="O201" s="111">
        <f t="shared" si="268"/>
        <v>1.0030997100000001</v>
      </c>
      <c r="P201" s="111">
        <f t="shared" si="254"/>
        <v>1.0493478162239573</v>
      </c>
      <c r="Q201" s="106">
        <f t="shared" si="267"/>
        <v>1.0496276600000001</v>
      </c>
      <c r="R201" s="2">
        <v>1</v>
      </c>
      <c r="S201" s="106">
        <f t="shared" si="238"/>
        <v>915.0822455</v>
      </c>
      <c r="T201" s="106">
        <f t="shared" si="239"/>
        <v>0</v>
      </c>
      <c r="U201" s="106">
        <f t="shared" si="240"/>
        <v>41.256108726043806</v>
      </c>
      <c r="V201" s="106">
        <f t="shared" si="241"/>
        <v>956.33835422604375</v>
      </c>
      <c r="W201" s="19">
        <f t="shared" si="261"/>
        <v>0</v>
      </c>
      <c r="X201" s="2">
        <f t="shared" si="242"/>
        <v>0</v>
      </c>
      <c r="Y201" s="4">
        <f t="shared" si="243"/>
        <v>0</v>
      </c>
      <c r="Z201" s="106">
        <f t="shared" si="244"/>
        <v>0</v>
      </c>
      <c r="AA201" s="114">
        <f t="shared" si="255"/>
        <v>0.05</v>
      </c>
      <c r="AB201" s="112">
        <f t="shared" si="245"/>
        <v>1</v>
      </c>
      <c r="AC201" s="178">
        <f t="shared" si="264"/>
        <v>31</v>
      </c>
      <c r="AD201" s="11">
        <f t="shared" si="256"/>
        <v>1.000131165</v>
      </c>
      <c r="AE201" s="106">
        <f t="shared" si="246"/>
        <v>0.12002676</v>
      </c>
      <c r="AF201" s="106">
        <f t="shared" si="247"/>
        <v>0.12543811999999999</v>
      </c>
      <c r="AG201" s="106">
        <f t="shared" si="248"/>
        <v>0</v>
      </c>
      <c r="AH201" s="115" t="str">
        <f t="shared" si="257"/>
        <v>J=</v>
      </c>
      <c r="AI201" s="116">
        <f t="shared" si="258"/>
        <v>44372</v>
      </c>
      <c r="AJ201" s="10"/>
      <c r="AK201" s="160"/>
      <c r="AL201" s="161"/>
      <c r="AM201" s="162"/>
      <c r="AN201" s="155"/>
      <c r="AO201" s="162"/>
      <c r="AP201" s="162"/>
      <c r="AQ201" s="163"/>
      <c r="AR201" s="164"/>
      <c r="AS201" s="165"/>
      <c r="AT201" s="164"/>
      <c r="AU201" s="165"/>
      <c r="AV201" s="165"/>
      <c r="AW201" s="162"/>
      <c r="AX201" s="160"/>
      <c r="AY201" s="161"/>
      <c r="AZ201" s="161"/>
      <c r="BA201" s="1"/>
      <c r="BB201" s="155"/>
      <c r="BC201" s="158"/>
      <c r="BD201" s="151"/>
      <c r="BE201" s="1"/>
      <c r="BF201" s="197">
        <f t="shared" si="259"/>
        <v>49881</v>
      </c>
      <c r="BG201" s="198">
        <f t="shared" si="260"/>
        <v>49881</v>
      </c>
      <c r="BH201" s="199">
        <f>VLOOKUP(BF201,[1]Plan1!$GF$177:$GH$300,3)</f>
        <v>7275.81</v>
      </c>
    </row>
    <row r="202" spans="1:60" ht="15" customHeight="1" x14ac:dyDescent="0.25">
      <c r="A202" s="105">
        <f t="shared" si="249"/>
        <v>44343</v>
      </c>
      <c r="B202" s="106">
        <f t="shared" ref="B202:B265" si="270">(V202+AF202)</f>
        <v>956.82201715664723</v>
      </c>
      <c r="C202" s="2">
        <f t="shared" si="250"/>
        <v>915.0822455</v>
      </c>
      <c r="D202" s="2">
        <f t="shared" si="251"/>
        <v>83.769450859999893</v>
      </c>
      <c r="E202" s="106">
        <f t="shared" ref="E202:E265" si="271">(C202-D202)</f>
        <v>831.31279464000011</v>
      </c>
      <c r="F202" s="21">
        <f t="shared" si="252"/>
        <v>5692.31</v>
      </c>
      <c r="G202" s="108">
        <f t="shared" si="253"/>
        <v>5739.56</v>
      </c>
      <c r="H202" s="109">
        <f t="shared" si="266"/>
        <v>44312</v>
      </c>
      <c r="I202" s="109">
        <f t="shared" si="262"/>
        <v>44342</v>
      </c>
      <c r="J202" s="110">
        <f t="shared" ref="J202:J265" si="272">(G202/F202)-1</f>
        <v>8.3006723105383262E-3</v>
      </c>
      <c r="K202" s="117">
        <f t="shared" si="263"/>
        <v>44372</v>
      </c>
      <c r="L202" s="178">
        <f t="shared" si="265"/>
        <v>31</v>
      </c>
      <c r="M202" s="178">
        <f t="shared" si="269"/>
        <v>2</v>
      </c>
      <c r="N202" s="106">
        <f t="shared" ref="N202:N265" si="273">TRUNC((G202/F202)^TRUNC((M202/L202),9),8)</f>
        <v>1.00053345</v>
      </c>
      <c r="O202" s="111">
        <f t="shared" si="268"/>
        <v>1.0030997100000001</v>
      </c>
      <c r="P202" s="111">
        <f t="shared" si="254"/>
        <v>1.0493478162239573</v>
      </c>
      <c r="Q202" s="106">
        <f t="shared" si="267"/>
        <v>1.0499075899999999</v>
      </c>
      <c r="R202" s="2">
        <v>1</v>
      </c>
      <c r="S202" s="106">
        <f t="shared" ref="S202:S265" si="274">TRUNC(C202*R202,8)</f>
        <v>915.0822455</v>
      </c>
      <c r="T202" s="106">
        <f t="shared" ref="T202:T265" si="275">(D202*(R202-1))</f>
        <v>0</v>
      </c>
      <c r="U202" s="106">
        <f t="shared" ref="U202:U265" si="276">(E202*(Q202-1))</f>
        <v>41.488818116647231</v>
      </c>
      <c r="V202" s="106">
        <f t="shared" ref="V202:V265" si="277">(C202+T202+U202)</f>
        <v>956.57106361664728</v>
      </c>
      <c r="W202" s="19">
        <f t="shared" si="261"/>
        <v>0</v>
      </c>
      <c r="X202" s="2">
        <f t="shared" ref="X202:X265" si="278">IF(W202&gt;0,VLOOKUP(A202,AL$12:AP$312,5),0)</f>
        <v>0</v>
      </c>
      <c r="Y202" s="4">
        <f t="shared" ref="Y202:Y265" si="279">IF(W202&gt;0,VLOOKUP($A202,$AL$10:$AQ$312,6),0)</f>
        <v>0</v>
      </c>
      <c r="Z202" s="106">
        <f t="shared" ref="Z202:Z265" si="280">IF(Y202&gt;0,TRUNC(Y202*S202,8),0)</f>
        <v>0</v>
      </c>
      <c r="AA202" s="114">
        <f t="shared" si="255"/>
        <v>0.05</v>
      </c>
      <c r="AB202" s="112">
        <f t="shared" ref="AB202:AB265" si="281">M202</f>
        <v>2</v>
      </c>
      <c r="AC202" s="178">
        <f t="shared" si="264"/>
        <v>31</v>
      </c>
      <c r="AD202" s="11">
        <f t="shared" si="256"/>
        <v>1.0002623470000001</v>
      </c>
      <c r="AE202" s="106">
        <f t="shared" ref="AE202:AE265" si="282">TRUNC((S202*(AD202-1)),8)</f>
        <v>0.24006907999999999</v>
      </c>
      <c r="AF202" s="106">
        <f t="shared" ref="AF202:AF265" si="283">TRUNC((V202*(AD202-1)),8)</f>
        <v>0.25095353999999997</v>
      </c>
      <c r="AG202" s="106">
        <f t="shared" ref="AG202:AG265" si="284">IF(Z202&gt;0,Z202+AE202,0)</f>
        <v>0</v>
      </c>
      <c r="AH202" s="115" t="str">
        <f t="shared" si="257"/>
        <v>J=</v>
      </c>
      <c r="AI202" s="116">
        <f t="shared" si="258"/>
        <v>44372</v>
      </c>
      <c r="AJ202" s="10"/>
      <c r="AK202" s="160"/>
      <c r="AL202" s="161"/>
      <c r="AM202" s="162"/>
      <c r="AN202" s="155"/>
      <c r="AO202" s="162"/>
      <c r="AP202" s="162"/>
      <c r="AQ202" s="163"/>
      <c r="AR202" s="164"/>
      <c r="AS202" s="165"/>
      <c r="AT202" s="164"/>
      <c r="AU202" s="165"/>
      <c r="AV202" s="165"/>
      <c r="AW202" s="162"/>
      <c r="AX202" s="160"/>
      <c r="AY202" s="161"/>
      <c r="AZ202" s="161"/>
      <c r="BA202" s="1"/>
      <c r="BB202" s="155"/>
      <c r="BC202" s="158"/>
      <c r="BD202" s="151"/>
      <c r="BE202" s="1"/>
      <c r="BF202" s="197">
        <f t="shared" si="259"/>
        <v>49912</v>
      </c>
      <c r="BG202" s="198">
        <f t="shared" si="260"/>
        <v>49912</v>
      </c>
      <c r="BH202" s="199">
        <f>VLOOKUP(BF202,[1]Plan1!$GF$177:$GH$300,3)</f>
        <v>7275.81</v>
      </c>
    </row>
    <row r="203" spans="1:60" ht="15" customHeight="1" x14ac:dyDescent="0.25">
      <c r="A203" s="105">
        <f t="shared" ref="A203:A266" si="285">(A202+1)</f>
        <v>44344</v>
      </c>
      <c r="B203" s="106">
        <f t="shared" si="270"/>
        <v>957.18037751914642</v>
      </c>
      <c r="C203" s="2">
        <f t="shared" ref="C203:C266" si="286">TRUNC(IF(W202&gt;0,VLOOKUP(A202,$AL$12:$AM$312,2),C202),8)</f>
        <v>915.0822455</v>
      </c>
      <c r="D203" s="2">
        <f t="shared" ref="D203:D266" si="287">VLOOKUP(A203,$AR$13:$AV$312,5)</f>
        <v>83.769450859999893</v>
      </c>
      <c r="E203" s="106">
        <f t="shared" si="271"/>
        <v>831.31279464000011</v>
      </c>
      <c r="F203" s="21">
        <f t="shared" ref="F203:F266" si="288">IF(G203=G202,F202,G202)</f>
        <v>5692.31</v>
      </c>
      <c r="G203" s="108">
        <f t="shared" ref="G203:G266" si="289">IF(AND(M203=1,M202&gt;1),VLOOKUP(A202,$BF$13:$BH$98,3),G202)</f>
        <v>5739.56</v>
      </c>
      <c r="H203" s="109">
        <f t="shared" si="266"/>
        <v>44312</v>
      </c>
      <c r="I203" s="109">
        <f t="shared" si="262"/>
        <v>44342</v>
      </c>
      <c r="J203" s="110">
        <f t="shared" si="272"/>
        <v>8.3006723105383262E-3</v>
      </c>
      <c r="K203" s="117">
        <f t="shared" si="263"/>
        <v>44372</v>
      </c>
      <c r="L203" s="178">
        <f t="shared" si="265"/>
        <v>31</v>
      </c>
      <c r="M203" s="178">
        <f t="shared" si="269"/>
        <v>3</v>
      </c>
      <c r="N203" s="106">
        <f t="shared" si="273"/>
        <v>1.0008002899999999</v>
      </c>
      <c r="O203" s="111">
        <f t="shared" si="268"/>
        <v>1.0030997100000001</v>
      </c>
      <c r="P203" s="111">
        <f t="shared" ref="P203:P266" si="290">IF(K203&gt;K202,P202*O203,P202)</f>
        <v>1.0493478162239573</v>
      </c>
      <c r="Q203" s="106">
        <f t="shared" si="267"/>
        <v>1.0501875899999999</v>
      </c>
      <c r="R203" s="2">
        <v>1</v>
      </c>
      <c r="S203" s="106">
        <f t="shared" si="274"/>
        <v>915.0822455</v>
      </c>
      <c r="T203" s="106">
        <f t="shared" si="275"/>
        <v>0</v>
      </c>
      <c r="U203" s="106">
        <f t="shared" si="276"/>
        <v>41.72158569914648</v>
      </c>
      <c r="V203" s="106">
        <f t="shared" si="277"/>
        <v>956.80383119914643</v>
      </c>
      <c r="W203" s="19">
        <f t="shared" si="261"/>
        <v>0</v>
      </c>
      <c r="X203" s="2">
        <f t="shared" si="278"/>
        <v>0</v>
      </c>
      <c r="Y203" s="4">
        <f t="shared" si="279"/>
        <v>0</v>
      </c>
      <c r="Z203" s="106">
        <f t="shared" si="280"/>
        <v>0</v>
      </c>
      <c r="AA203" s="114">
        <f t="shared" ref="AA203:AA266" si="291">(AA202)</f>
        <v>0.05</v>
      </c>
      <c r="AB203" s="112">
        <f t="shared" si="281"/>
        <v>3</v>
      </c>
      <c r="AC203" s="178">
        <f t="shared" si="264"/>
        <v>31</v>
      </c>
      <c r="AD203" s="11">
        <f t="shared" ref="AD203:AD266" si="292">ROUND((1+AA203)^(30/360)^(AB203/AC203),9)</f>
        <v>1.000393546</v>
      </c>
      <c r="AE203" s="106">
        <f t="shared" si="282"/>
        <v>0.36012695</v>
      </c>
      <c r="AF203" s="106">
        <f t="shared" si="283"/>
        <v>0.37654631999999999</v>
      </c>
      <c r="AG203" s="106">
        <f t="shared" si="284"/>
        <v>0</v>
      </c>
      <c r="AH203" s="115" t="str">
        <f t="shared" ref="AH203:AH266" si="293">AH202</f>
        <v>J=</v>
      </c>
      <c r="AI203" s="116">
        <f t="shared" si="258"/>
        <v>44372</v>
      </c>
      <c r="AJ203" s="10"/>
      <c r="AK203" s="160"/>
      <c r="AL203" s="161"/>
      <c r="AM203" s="162"/>
      <c r="AN203" s="155"/>
      <c r="AO203" s="162"/>
      <c r="AP203" s="162"/>
      <c r="AQ203" s="163"/>
      <c r="AR203" s="164"/>
      <c r="AS203" s="165"/>
      <c r="AT203" s="164"/>
      <c r="AU203" s="165"/>
      <c r="AV203" s="165"/>
      <c r="AW203" s="162"/>
      <c r="AX203" s="160"/>
      <c r="AY203" s="161"/>
      <c r="AZ203" s="161"/>
      <c r="BA203" s="1"/>
      <c r="BB203" s="155"/>
      <c r="BC203" s="158"/>
      <c r="BD203" s="151"/>
      <c r="BE203" s="1"/>
      <c r="BF203" s="197">
        <f t="shared" si="259"/>
        <v>49943</v>
      </c>
      <c r="BG203" s="198">
        <f t="shared" si="260"/>
        <v>49943</v>
      </c>
      <c r="BH203" s="199">
        <f>VLOOKUP(BF203,[1]Plan1!$GF$177:$GH$300,3)</f>
        <v>7275.81</v>
      </c>
    </row>
    <row r="204" spans="1:60" ht="15" customHeight="1" x14ac:dyDescent="0.25">
      <c r="A204" s="105">
        <f t="shared" si="285"/>
        <v>44345</v>
      </c>
      <c r="B204" s="106">
        <f t="shared" si="270"/>
        <v>957.53889102979713</v>
      </c>
      <c r="C204" s="2">
        <f t="shared" si="286"/>
        <v>915.0822455</v>
      </c>
      <c r="D204" s="2">
        <f t="shared" si="287"/>
        <v>83.769450859999893</v>
      </c>
      <c r="E204" s="106">
        <f t="shared" si="271"/>
        <v>831.31279464000011</v>
      </c>
      <c r="F204" s="21">
        <f t="shared" si="288"/>
        <v>5692.31</v>
      </c>
      <c r="G204" s="108">
        <f t="shared" si="289"/>
        <v>5739.56</v>
      </c>
      <c r="H204" s="109">
        <f t="shared" si="266"/>
        <v>44312</v>
      </c>
      <c r="I204" s="109">
        <f t="shared" si="262"/>
        <v>44342</v>
      </c>
      <c r="J204" s="110">
        <f t="shared" si="272"/>
        <v>8.3006723105383262E-3</v>
      </c>
      <c r="K204" s="117">
        <f t="shared" si="263"/>
        <v>44372</v>
      </c>
      <c r="L204" s="178">
        <f t="shared" si="265"/>
        <v>31</v>
      </c>
      <c r="M204" s="178">
        <f t="shared" si="269"/>
        <v>4</v>
      </c>
      <c r="N204" s="106">
        <f t="shared" si="273"/>
        <v>1.0010672</v>
      </c>
      <c r="O204" s="111">
        <f t="shared" si="268"/>
        <v>1.0030997100000001</v>
      </c>
      <c r="P204" s="111">
        <f t="shared" si="290"/>
        <v>1.0493478162239573</v>
      </c>
      <c r="Q204" s="106">
        <f t="shared" si="267"/>
        <v>1.0504676799999999</v>
      </c>
      <c r="R204" s="2">
        <v>1</v>
      </c>
      <c r="S204" s="106">
        <f t="shared" si="274"/>
        <v>915.0822455</v>
      </c>
      <c r="T204" s="106">
        <f t="shared" si="275"/>
        <v>0</v>
      </c>
      <c r="U204" s="106">
        <f t="shared" si="276"/>
        <v>41.954428099797163</v>
      </c>
      <c r="V204" s="106">
        <f t="shared" si="277"/>
        <v>957.03667359979715</v>
      </c>
      <c r="W204" s="19">
        <f t="shared" si="261"/>
        <v>0</v>
      </c>
      <c r="X204" s="2">
        <f t="shared" si="278"/>
        <v>0</v>
      </c>
      <c r="Y204" s="4">
        <f t="shared" si="279"/>
        <v>0</v>
      </c>
      <c r="Z204" s="106">
        <f t="shared" si="280"/>
        <v>0</v>
      </c>
      <c r="AA204" s="114">
        <f t="shared" si="291"/>
        <v>0.05</v>
      </c>
      <c r="AB204" s="112">
        <f t="shared" si="281"/>
        <v>4</v>
      </c>
      <c r="AC204" s="178">
        <f t="shared" si="264"/>
        <v>31</v>
      </c>
      <c r="AD204" s="11">
        <f t="shared" si="292"/>
        <v>1.000524763</v>
      </c>
      <c r="AE204" s="106">
        <f t="shared" si="282"/>
        <v>0.4802013</v>
      </c>
      <c r="AF204" s="106">
        <f t="shared" si="283"/>
        <v>0.50221742999999996</v>
      </c>
      <c r="AG204" s="106">
        <f t="shared" si="284"/>
        <v>0</v>
      </c>
      <c r="AH204" s="115" t="str">
        <f t="shared" si="293"/>
        <v>J=</v>
      </c>
      <c r="AI204" s="116">
        <f t="shared" ref="AI204:AI267" si="294">IF(W203&gt;0,VLOOKUP(A203,$AL$10:$AZ$312,14),AI203)</f>
        <v>44372</v>
      </c>
      <c r="AJ204" s="10"/>
      <c r="AK204" s="160"/>
      <c r="AL204" s="161"/>
      <c r="AM204" s="162"/>
      <c r="AN204" s="155"/>
      <c r="AO204" s="162"/>
      <c r="AP204" s="162"/>
      <c r="AQ204" s="163"/>
      <c r="AR204" s="164"/>
      <c r="AS204" s="165"/>
      <c r="AT204" s="164"/>
      <c r="AU204" s="165"/>
      <c r="AV204" s="165"/>
      <c r="AW204" s="162"/>
      <c r="AX204" s="160"/>
      <c r="AY204" s="161"/>
      <c r="AZ204" s="161"/>
      <c r="BA204" s="1"/>
      <c r="BB204" s="155"/>
      <c r="BC204" s="158"/>
      <c r="BD204" s="151"/>
      <c r="BE204" s="1"/>
      <c r="BF204" s="197">
        <f t="shared" ref="BF204:BF267" si="295">AP512</f>
        <v>49973</v>
      </c>
      <c r="BG204" s="198">
        <f t="shared" si="260"/>
        <v>49973</v>
      </c>
      <c r="BH204" s="199">
        <f>VLOOKUP(BF204,[1]Plan1!$GF$177:$GH$300,3)</f>
        <v>7275.81</v>
      </c>
    </row>
    <row r="205" spans="1:60" ht="15" customHeight="1" x14ac:dyDescent="0.25">
      <c r="A205" s="105">
        <f t="shared" si="285"/>
        <v>44346</v>
      </c>
      <c r="B205" s="106">
        <f t="shared" si="270"/>
        <v>957.89753183921562</v>
      </c>
      <c r="C205" s="2">
        <f t="shared" si="286"/>
        <v>915.0822455</v>
      </c>
      <c r="D205" s="2">
        <f t="shared" si="287"/>
        <v>83.769450859999893</v>
      </c>
      <c r="E205" s="106">
        <f t="shared" si="271"/>
        <v>831.31279464000011</v>
      </c>
      <c r="F205" s="21">
        <f t="shared" si="288"/>
        <v>5692.31</v>
      </c>
      <c r="G205" s="108">
        <f t="shared" si="289"/>
        <v>5739.56</v>
      </c>
      <c r="H205" s="109">
        <f t="shared" si="266"/>
        <v>44312</v>
      </c>
      <c r="I205" s="109">
        <f t="shared" si="262"/>
        <v>44342</v>
      </c>
      <c r="J205" s="110">
        <f t="shared" si="272"/>
        <v>8.3006723105383262E-3</v>
      </c>
      <c r="K205" s="117">
        <f t="shared" si="263"/>
        <v>44372</v>
      </c>
      <c r="L205" s="178">
        <f t="shared" si="265"/>
        <v>31</v>
      </c>
      <c r="M205" s="178">
        <f t="shared" si="269"/>
        <v>5</v>
      </c>
      <c r="N205" s="106">
        <f t="shared" si="273"/>
        <v>1.00133418</v>
      </c>
      <c r="O205" s="111">
        <f t="shared" si="268"/>
        <v>1.0030997100000001</v>
      </c>
      <c r="P205" s="111">
        <f t="shared" si="290"/>
        <v>1.0493478162239573</v>
      </c>
      <c r="Q205" s="106">
        <f t="shared" si="267"/>
        <v>1.0507478299999999</v>
      </c>
      <c r="R205" s="2">
        <v>1</v>
      </c>
      <c r="S205" s="106">
        <f t="shared" si="274"/>
        <v>915.0822455</v>
      </c>
      <c r="T205" s="106">
        <f t="shared" si="275"/>
        <v>0</v>
      </c>
      <c r="U205" s="106">
        <f t="shared" si="276"/>
        <v>42.187320379215585</v>
      </c>
      <c r="V205" s="106">
        <f t="shared" si="277"/>
        <v>957.26956587921563</v>
      </c>
      <c r="W205" s="19">
        <f t="shared" si="261"/>
        <v>0</v>
      </c>
      <c r="X205" s="2">
        <f t="shared" si="278"/>
        <v>0</v>
      </c>
      <c r="Y205" s="4">
        <f t="shared" si="279"/>
        <v>0</v>
      </c>
      <c r="Z205" s="106">
        <f t="shared" si="280"/>
        <v>0</v>
      </c>
      <c r="AA205" s="114">
        <f t="shared" si="291"/>
        <v>0.05</v>
      </c>
      <c r="AB205" s="112">
        <f t="shared" si="281"/>
        <v>5</v>
      </c>
      <c r="AC205" s="178">
        <f t="shared" si="264"/>
        <v>31</v>
      </c>
      <c r="AD205" s="11">
        <f t="shared" si="292"/>
        <v>1.000655997</v>
      </c>
      <c r="AE205" s="106">
        <f t="shared" si="282"/>
        <v>0.60029120000000002</v>
      </c>
      <c r="AF205" s="106">
        <f t="shared" si="283"/>
        <v>0.62796596000000005</v>
      </c>
      <c r="AG205" s="106">
        <f t="shared" si="284"/>
        <v>0</v>
      </c>
      <c r="AH205" s="115" t="str">
        <f t="shared" si="293"/>
        <v>J=</v>
      </c>
      <c r="AI205" s="116">
        <f t="shared" si="294"/>
        <v>44372</v>
      </c>
      <c r="AJ205" s="10"/>
      <c r="AK205" s="206"/>
      <c r="AL205" s="207"/>
      <c r="AM205" s="208"/>
      <c r="AN205" s="209"/>
      <c r="AO205" s="208"/>
      <c r="AP205" s="208"/>
      <c r="AQ205" s="210"/>
      <c r="AR205" s="211"/>
      <c r="AS205" s="165"/>
      <c r="AT205" s="164"/>
      <c r="AU205" s="165"/>
      <c r="AV205" s="165"/>
      <c r="AW205" s="208"/>
      <c r="AX205" s="206"/>
      <c r="AY205" s="207"/>
      <c r="AZ205" s="207"/>
      <c r="BA205" s="1"/>
      <c r="BB205" s="155"/>
      <c r="BC205" s="158"/>
      <c r="BD205" s="151"/>
      <c r="BE205" s="1"/>
      <c r="BF205" s="197">
        <f t="shared" si="295"/>
        <v>50004</v>
      </c>
      <c r="BG205" s="198">
        <f t="shared" si="260"/>
        <v>50004</v>
      </c>
      <c r="BH205" s="199">
        <f>VLOOKUP(BF205,[1]Plan1!$GF$177:$GH$300,3)</f>
        <v>7275.81</v>
      </c>
    </row>
    <row r="206" spans="1:60" ht="15" customHeight="1" x14ac:dyDescent="0.25">
      <c r="A206" s="105">
        <f t="shared" si="285"/>
        <v>44347</v>
      </c>
      <c r="B206" s="106">
        <f t="shared" si="270"/>
        <v>958.25631660365764</v>
      </c>
      <c r="C206" s="2">
        <f t="shared" si="286"/>
        <v>915.0822455</v>
      </c>
      <c r="D206" s="2">
        <f t="shared" si="287"/>
        <v>83.769450859999893</v>
      </c>
      <c r="E206" s="106">
        <f t="shared" si="271"/>
        <v>831.31279464000011</v>
      </c>
      <c r="F206" s="21">
        <f t="shared" si="288"/>
        <v>5692.31</v>
      </c>
      <c r="G206" s="108">
        <f t="shared" si="289"/>
        <v>5739.56</v>
      </c>
      <c r="H206" s="109">
        <f t="shared" si="266"/>
        <v>44312</v>
      </c>
      <c r="I206" s="109">
        <f t="shared" si="262"/>
        <v>44342</v>
      </c>
      <c r="J206" s="110">
        <f t="shared" si="272"/>
        <v>8.3006723105383262E-3</v>
      </c>
      <c r="K206" s="117">
        <f t="shared" si="263"/>
        <v>44372</v>
      </c>
      <c r="L206" s="178">
        <f t="shared" si="265"/>
        <v>31</v>
      </c>
      <c r="M206" s="178">
        <f t="shared" si="269"/>
        <v>6</v>
      </c>
      <c r="N206" s="106">
        <f t="shared" si="273"/>
        <v>1.0016012299999999</v>
      </c>
      <c r="O206" s="111">
        <f t="shared" si="268"/>
        <v>1.0030997100000001</v>
      </c>
      <c r="P206" s="111">
        <f t="shared" si="290"/>
        <v>1.0493478162239573</v>
      </c>
      <c r="Q206" s="106">
        <f t="shared" si="267"/>
        <v>1.0510280599999999</v>
      </c>
      <c r="R206" s="2">
        <v>1</v>
      </c>
      <c r="S206" s="106">
        <f t="shared" si="274"/>
        <v>915.0822455</v>
      </c>
      <c r="T206" s="106">
        <f t="shared" si="275"/>
        <v>0</v>
      </c>
      <c r="U206" s="106">
        <f t="shared" si="276"/>
        <v>42.420279163657547</v>
      </c>
      <c r="V206" s="106">
        <f t="shared" si="277"/>
        <v>957.5025246636576</v>
      </c>
      <c r="W206" s="19">
        <f t="shared" si="261"/>
        <v>0</v>
      </c>
      <c r="X206" s="2">
        <f t="shared" si="278"/>
        <v>0</v>
      </c>
      <c r="Y206" s="4">
        <f t="shared" si="279"/>
        <v>0</v>
      </c>
      <c r="Z206" s="106">
        <f t="shared" si="280"/>
        <v>0</v>
      </c>
      <c r="AA206" s="114">
        <f t="shared" si="291"/>
        <v>0.05</v>
      </c>
      <c r="AB206" s="112">
        <f t="shared" si="281"/>
        <v>6</v>
      </c>
      <c r="AC206" s="178">
        <f t="shared" si="264"/>
        <v>31</v>
      </c>
      <c r="AD206" s="11">
        <f t="shared" si="292"/>
        <v>1.000787248</v>
      </c>
      <c r="AE206" s="106">
        <f t="shared" si="282"/>
        <v>0.72039666000000002</v>
      </c>
      <c r="AF206" s="106">
        <f t="shared" si="283"/>
        <v>0.75379194000000005</v>
      </c>
      <c r="AG206" s="106">
        <f t="shared" si="284"/>
        <v>0</v>
      </c>
      <c r="AH206" s="115" t="str">
        <f t="shared" si="293"/>
        <v>J=</v>
      </c>
      <c r="AI206" s="116">
        <f t="shared" si="294"/>
        <v>44372</v>
      </c>
      <c r="AJ206" s="10"/>
      <c r="AK206" s="160"/>
      <c r="AL206" s="161"/>
      <c r="AM206" s="162"/>
      <c r="AN206" s="155"/>
      <c r="AO206" s="162"/>
      <c r="AP206" s="162"/>
      <c r="AQ206" s="163"/>
      <c r="AR206" s="164"/>
      <c r="AS206" s="165"/>
      <c r="AT206" s="164"/>
      <c r="AU206" s="165"/>
      <c r="AV206" s="165"/>
      <c r="AW206" s="162"/>
      <c r="AX206" s="160"/>
      <c r="AY206" s="161"/>
      <c r="AZ206" s="161"/>
      <c r="BA206" s="1"/>
      <c r="BB206" s="155"/>
      <c r="BC206" s="158"/>
      <c r="BD206" s="151"/>
      <c r="BE206" s="1"/>
      <c r="BF206" s="197">
        <f t="shared" si="295"/>
        <v>50034</v>
      </c>
      <c r="BG206" s="198">
        <f t="shared" ref="BG206:BG269" si="296">EDATE(BF206,0)</f>
        <v>50034</v>
      </c>
      <c r="BH206" s="199">
        <f>VLOOKUP(BF206,[1]Plan1!$GF$177:$GH$300,3)</f>
        <v>7275.81</v>
      </c>
    </row>
    <row r="207" spans="1:60" ht="15" customHeight="1" x14ac:dyDescent="0.25">
      <c r="A207" s="105">
        <f t="shared" si="285"/>
        <v>44348</v>
      </c>
      <c r="B207" s="106">
        <f t="shared" si="270"/>
        <v>958.61523704999513</v>
      </c>
      <c r="C207" s="2">
        <f t="shared" si="286"/>
        <v>915.0822455</v>
      </c>
      <c r="D207" s="2">
        <f t="shared" si="287"/>
        <v>83.769450859999893</v>
      </c>
      <c r="E207" s="106">
        <f t="shared" si="271"/>
        <v>831.31279464000011</v>
      </c>
      <c r="F207" s="21">
        <f t="shared" si="288"/>
        <v>5692.31</v>
      </c>
      <c r="G207" s="108">
        <f t="shared" si="289"/>
        <v>5739.56</v>
      </c>
      <c r="H207" s="109">
        <f t="shared" si="266"/>
        <v>44312</v>
      </c>
      <c r="I207" s="109">
        <f t="shared" si="262"/>
        <v>44342</v>
      </c>
      <c r="J207" s="110">
        <f t="shared" si="272"/>
        <v>8.3006723105383262E-3</v>
      </c>
      <c r="K207" s="117">
        <f t="shared" si="263"/>
        <v>44372</v>
      </c>
      <c r="L207" s="178">
        <f t="shared" si="265"/>
        <v>31</v>
      </c>
      <c r="M207" s="178">
        <f t="shared" si="269"/>
        <v>7</v>
      </c>
      <c r="N207" s="106">
        <f t="shared" si="273"/>
        <v>1.0018683500000001</v>
      </c>
      <c r="O207" s="111">
        <f t="shared" si="268"/>
        <v>1.0030997100000001</v>
      </c>
      <c r="P207" s="111">
        <f t="shared" si="290"/>
        <v>1.0493478162239573</v>
      </c>
      <c r="Q207" s="106">
        <f t="shared" si="267"/>
        <v>1.0513083599999999</v>
      </c>
      <c r="R207" s="2">
        <v>1</v>
      </c>
      <c r="S207" s="106">
        <f t="shared" si="274"/>
        <v>915.0822455</v>
      </c>
      <c r="T207" s="106">
        <f t="shared" si="275"/>
        <v>0</v>
      </c>
      <c r="U207" s="106">
        <f t="shared" si="276"/>
        <v>42.653296139995149</v>
      </c>
      <c r="V207" s="106">
        <f t="shared" si="277"/>
        <v>957.73554163999518</v>
      </c>
      <c r="W207" s="19">
        <f t="shared" si="261"/>
        <v>0</v>
      </c>
      <c r="X207" s="2">
        <f t="shared" si="278"/>
        <v>0</v>
      </c>
      <c r="Y207" s="4">
        <f t="shared" si="279"/>
        <v>0</v>
      </c>
      <c r="Z207" s="106">
        <f t="shared" si="280"/>
        <v>0</v>
      </c>
      <c r="AA207" s="114">
        <f t="shared" si="291"/>
        <v>0.05</v>
      </c>
      <c r="AB207" s="112">
        <f t="shared" si="281"/>
        <v>7</v>
      </c>
      <c r="AC207" s="178">
        <f t="shared" si="264"/>
        <v>31</v>
      </c>
      <c r="AD207" s="11">
        <f t="shared" si="292"/>
        <v>1.000918516</v>
      </c>
      <c r="AE207" s="106">
        <f t="shared" si="282"/>
        <v>0.84051768000000004</v>
      </c>
      <c r="AF207" s="106">
        <f t="shared" si="283"/>
        <v>0.87969540999999996</v>
      </c>
      <c r="AG207" s="106">
        <f t="shared" si="284"/>
        <v>0</v>
      </c>
      <c r="AH207" s="115" t="str">
        <f t="shared" si="293"/>
        <v>J=</v>
      </c>
      <c r="AI207" s="116">
        <f t="shared" si="294"/>
        <v>44372</v>
      </c>
      <c r="AJ207" s="10"/>
      <c r="AK207" s="160"/>
      <c r="AL207" s="161"/>
      <c r="AM207" s="162"/>
      <c r="AN207" s="155"/>
      <c r="AO207" s="162"/>
      <c r="AP207" s="162"/>
      <c r="AQ207" s="163"/>
      <c r="AR207" s="164"/>
      <c r="AS207" s="165"/>
      <c r="AT207" s="164"/>
      <c r="AU207" s="165"/>
      <c r="AV207" s="165"/>
      <c r="AW207" s="162"/>
      <c r="AX207" s="160"/>
      <c r="AY207" s="161"/>
      <c r="AZ207" s="161"/>
      <c r="BA207" s="1"/>
      <c r="BB207" s="155"/>
      <c r="BC207" s="158"/>
      <c r="BD207" s="151"/>
      <c r="BE207" s="1"/>
      <c r="BF207" s="197">
        <f t="shared" si="295"/>
        <v>50065</v>
      </c>
      <c r="BG207" s="198">
        <f t="shared" si="296"/>
        <v>50065</v>
      </c>
      <c r="BH207" s="199">
        <f>VLOOKUP(BF207,[1]Plan1!$GF$177:$GH$300,3)</f>
        <v>7275.81</v>
      </c>
    </row>
    <row r="208" spans="1:60" ht="15" customHeight="1" x14ac:dyDescent="0.25">
      <c r="A208" s="105">
        <f t="shared" si="285"/>
        <v>44349</v>
      </c>
      <c r="B208" s="106">
        <f t="shared" si="270"/>
        <v>958.97430154135623</v>
      </c>
      <c r="C208" s="2">
        <f t="shared" si="286"/>
        <v>915.0822455</v>
      </c>
      <c r="D208" s="2">
        <f t="shared" si="287"/>
        <v>83.769450859999893</v>
      </c>
      <c r="E208" s="106">
        <f t="shared" si="271"/>
        <v>831.31279464000011</v>
      </c>
      <c r="F208" s="21">
        <f t="shared" si="288"/>
        <v>5692.31</v>
      </c>
      <c r="G208" s="108">
        <f t="shared" si="289"/>
        <v>5739.56</v>
      </c>
      <c r="H208" s="109">
        <f t="shared" si="266"/>
        <v>44312</v>
      </c>
      <c r="I208" s="109">
        <f t="shared" si="262"/>
        <v>44342</v>
      </c>
      <c r="J208" s="110">
        <f t="shared" si="272"/>
        <v>8.3006723105383262E-3</v>
      </c>
      <c r="K208" s="117">
        <f t="shared" si="263"/>
        <v>44372</v>
      </c>
      <c r="L208" s="178">
        <f t="shared" si="265"/>
        <v>31</v>
      </c>
      <c r="M208" s="178">
        <f t="shared" si="269"/>
        <v>8</v>
      </c>
      <c r="N208" s="106">
        <f t="shared" si="273"/>
        <v>1.00213554</v>
      </c>
      <c r="O208" s="111">
        <f t="shared" si="268"/>
        <v>1.0030997100000001</v>
      </c>
      <c r="P208" s="111">
        <f t="shared" si="290"/>
        <v>1.0493478162239573</v>
      </c>
      <c r="Q208" s="106">
        <f t="shared" si="267"/>
        <v>1.0515887399999999</v>
      </c>
      <c r="R208" s="2">
        <v>1</v>
      </c>
      <c r="S208" s="106">
        <f t="shared" si="274"/>
        <v>915.0822455</v>
      </c>
      <c r="T208" s="106">
        <f t="shared" si="275"/>
        <v>0</v>
      </c>
      <c r="U208" s="106">
        <f t="shared" si="276"/>
        <v>42.886379621356284</v>
      </c>
      <c r="V208" s="106">
        <f t="shared" si="277"/>
        <v>957.96862512135624</v>
      </c>
      <c r="W208" s="19">
        <f t="shared" si="261"/>
        <v>0</v>
      </c>
      <c r="X208" s="2">
        <f t="shared" si="278"/>
        <v>0</v>
      </c>
      <c r="Y208" s="4">
        <f t="shared" si="279"/>
        <v>0</v>
      </c>
      <c r="Z208" s="106">
        <f t="shared" si="280"/>
        <v>0</v>
      </c>
      <c r="AA208" s="114">
        <f t="shared" si="291"/>
        <v>0.05</v>
      </c>
      <c r="AB208" s="112">
        <f t="shared" si="281"/>
        <v>8</v>
      </c>
      <c r="AC208" s="178">
        <f t="shared" si="264"/>
        <v>31</v>
      </c>
      <c r="AD208" s="11">
        <f t="shared" si="292"/>
        <v>1.001049801</v>
      </c>
      <c r="AE208" s="106">
        <f t="shared" si="282"/>
        <v>0.96065425000000004</v>
      </c>
      <c r="AF208" s="106">
        <f t="shared" si="283"/>
        <v>1.0056764199999999</v>
      </c>
      <c r="AG208" s="106">
        <f t="shared" si="284"/>
        <v>0</v>
      </c>
      <c r="AH208" s="115" t="str">
        <f t="shared" si="293"/>
        <v>J=</v>
      </c>
      <c r="AI208" s="116">
        <f t="shared" si="294"/>
        <v>44372</v>
      </c>
      <c r="AJ208" s="10"/>
      <c r="AK208" s="160"/>
      <c r="AL208" s="161"/>
      <c r="AM208" s="162"/>
      <c r="AN208" s="155"/>
      <c r="AO208" s="162"/>
      <c r="AP208" s="162"/>
      <c r="AQ208" s="163"/>
      <c r="AR208" s="164"/>
      <c r="AS208" s="165"/>
      <c r="AT208" s="164"/>
      <c r="AU208" s="165"/>
      <c r="AV208" s="165"/>
      <c r="AW208" s="162"/>
      <c r="AX208" s="160"/>
      <c r="AY208" s="161"/>
      <c r="AZ208" s="161"/>
      <c r="BA208" s="1"/>
      <c r="BB208" s="155"/>
      <c r="BC208" s="158"/>
      <c r="BD208" s="151"/>
      <c r="BE208" s="1"/>
      <c r="BF208" s="197">
        <f t="shared" si="295"/>
        <v>50096</v>
      </c>
      <c r="BG208" s="198">
        <f t="shared" si="296"/>
        <v>50096</v>
      </c>
      <c r="BH208" s="199">
        <f>VLOOKUP(BF208,[1]Plan1!$GF$177:$GH$300,3)</f>
        <v>7275.81</v>
      </c>
    </row>
    <row r="209" spans="1:180" ht="15" customHeight="1" x14ac:dyDescent="0.25">
      <c r="A209" s="105">
        <f t="shared" si="285"/>
        <v>44350</v>
      </c>
      <c r="B209" s="106">
        <f t="shared" si="270"/>
        <v>959.33349440148515</v>
      </c>
      <c r="C209" s="2">
        <f t="shared" si="286"/>
        <v>915.0822455</v>
      </c>
      <c r="D209" s="2">
        <f t="shared" si="287"/>
        <v>83.769450859999893</v>
      </c>
      <c r="E209" s="106">
        <f t="shared" si="271"/>
        <v>831.31279464000011</v>
      </c>
      <c r="F209" s="21">
        <f t="shared" si="288"/>
        <v>5692.31</v>
      </c>
      <c r="G209" s="108">
        <f t="shared" si="289"/>
        <v>5739.56</v>
      </c>
      <c r="H209" s="109">
        <f t="shared" si="266"/>
        <v>44312</v>
      </c>
      <c r="I209" s="109">
        <f t="shared" si="262"/>
        <v>44342</v>
      </c>
      <c r="J209" s="110">
        <f t="shared" si="272"/>
        <v>8.3006723105383262E-3</v>
      </c>
      <c r="K209" s="117">
        <f t="shared" si="263"/>
        <v>44372</v>
      </c>
      <c r="L209" s="178">
        <f t="shared" si="265"/>
        <v>31</v>
      </c>
      <c r="M209" s="178">
        <f t="shared" si="269"/>
        <v>9</v>
      </c>
      <c r="N209" s="106">
        <f t="shared" si="273"/>
        <v>1.0024028</v>
      </c>
      <c r="O209" s="111">
        <f t="shared" si="268"/>
        <v>1.0030997100000001</v>
      </c>
      <c r="P209" s="111">
        <f t="shared" si="290"/>
        <v>1.0493478162239573</v>
      </c>
      <c r="Q209" s="106">
        <f t="shared" si="267"/>
        <v>1.05186918</v>
      </c>
      <c r="R209" s="2">
        <v>1</v>
      </c>
      <c r="S209" s="106">
        <f t="shared" si="274"/>
        <v>915.0822455</v>
      </c>
      <c r="T209" s="106">
        <f t="shared" si="275"/>
        <v>0</v>
      </c>
      <c r="U209" s="106">
        <f t="shared" si="276"/>
        <v>43.119512981485165</v>
      </c>
      <c r="V209" s="106">
        <f t="shared" si="277"/>
        <v>958.20175848148517</v>
      </c>
      <c r="W209" s="19">
        <f t="shared" si="261"/>
        <v>0</v>
      </c>
      <c r="X209" s="2">
        <f t="shared" si="278"/>
        <v>0</v>
      </c>
      <c r="Y209" s="4">
        <f t="shared" si="279"/>
        <v>0</v>
      </c>
      <c r="Z209" s="106">
        <f t="shared" si="280"/>
        <v>0</v>
      </c>
      <c r="AA209" s="114">
        <f t="shared" si="291"/>
        <v>0.05</v>
      </c>
      <c r="AB209" s="112">
        <f t="shared" si="281"/>
        <v>9</v>
      </c>
      <c r="AC209" s="178">
        <f t="shared" si="264"/>
        <v>31</v>
      </c>
      <c r="AD209" s="11">
        <f t="shared" si="292"/>
        <v>1.001181104</v>
      </c>
      <c r="AE209" s="106">
        <f t="shared" si="282"/>
        <v>1.0808073</v>
      </c>
      <c r="AF209" s="106">
        <f t="shared" si="283"/>
        <v>1.1317359199999999</v>
      </c>
      <c r="AG209" s="106">
        <f t="shared" si="284"/>
        <v>0</v>
      </c>
      <c r="AH209" s="115" t="str">
        <f t="shared" si="293"/>
        <v>J=</v>
      </c>
      <c r="AI209" s="116">
        <f t="shared" si="294"/>
        <v>44372</v>
      </c>
      <c r="AJ209" s="10"/>
      <c r="AK209" s="160"/>
      <c r="AL209" s="161"/>
      <c r="AM209" s="162"/>
      <c r="AN209" s="155"/>
      <c r="AO209" s="162"/>
      <c r="AP209" s="162"/>
      <c r="AQ209" s="163"/>
      <c r="AR209" s="164"/>
      <c r="AS209" s="165"/>
      <c r="AT209" s="164"/>
      <c r="AU209" s="165"/>
      <c r="AV209" s="165"/>
      <c r="AW209" s="162"/>
      <c r="AX209" s="160"/>
      <c r="AY209" s="161"/>
      <c r="AZ209" s="161"/>
      <c r="BA209" s="1"/>
      <c r="BB209" s="155"/>
      <c r="BC209" s="158"/>
      <c r="BD209" s="151"/>
      <c r="BE209" s="1"/>
      <c r="BF209" s="197">
        <f t="shared" si="295"/>
        <v>50124</v>
      </c>
      <c r="BG209" s="198">
        <f t="shared" si="296"/>
        <v>50124</v>
      </c>
      <c r="BH209" s="199">
        <f>VLOOKUP(BF209,[1]Plan1!$GF$177:$GH$300,3)</f>
        <v>7275.81</v>
      </c>
    </row>
    <row r="210" spans="1:180" ht="15" customHeight="1" x14ac:dyDescent="0.25">
      <c r="A210" s="105">
        <f t="shared" si="285"/>
        <v>44351</v>
      </c>
      <c r="B210" s="106">
        <f t="shared" si="270"/>
        <v>959.69284803289349</v>
      </c>
      <c r="C210" s="2">
        <f t="shared" si="286"/>
        <v>915.0822455</v>
      </c>
      <c r="D210" s="2">
        <f t="shared" si="287"/>
        <v>83.769450859999893</v>
      </c>
      <c r="E210" s="106">
        <f t="shared" si="271"/>
        <v>831.31279464000011</v>
      </c>
      <c r="F210" s="21">
        <f t="shared" si="288"/>
        <v>5692.31</v>
      </c>
      <c r="G210" s="108">
        <f t="shared" si="289"/>
        <v>5739.56</v>
      </c>
      <c r="H210" s="109">
        <f t="shared" si="266"/>
        <v>44312</v>
      </c>
      <c r="I210" s="109">
        <f t="shared" si="262"/>
        <v>44342</v>
      </c>
      <c r="J210" s="110">
        <f t="shared" si="272"/>
        <v>8.3006723105383262E-3</v>
      </c>
      <c r="K210" s="117">
        <f t="shared" si="263"/>
        <v>44372</v>
      </c>
      <c r="L210" s="178">
        <f t="shared" si="265"/>
        <v>31</v>
      </c>
      <c r="M210" s="178">
        <f t="shared" si="269"/>
        <v>10</v>
      </c>
      <c r="N210" s="106">
        <f t="shared" si="273"/>
        <v>1.00267014</v>
      </c>
      <c r="O210" s="111">
        <f t="shared" si="268"/>
        <v>1.0030997100000001</v>
      </c>
      <c r="P210" s="111">
        <f t="shared" si="290"/>
        <v>1.0493478162239573</v>
      </c>
      <c r="Q210" s="106">
        <f t="shared" si="267"/>
        <v>1.0521497200000001</v>
      </c>
      <c r="R210" s="2">
        <v>1</v>
      </c>
      <c r="S210" s="106">
        <f t="shared" si="274"/>
        <v>915.0822455</v>
      </c>
      <c r="T210" s="106">
        <f t="shared" si="275"/>
        <v>0</v>
      </c>
      <c r="U210" s="106">
        <f t="shared" si="276"/>
        <v>43.352729472893564</v>
      </c>
      <c r="V210" s="106">
        <f t="shared" si="277"/>
        <v>958.43497497289354</v>
      </c>
      <c r="W210" s="19">
        <f t="shared" si="261"/>
        <v>0</v>
      </c>
      <c r="X210" s="2">
        <f t="shared" si="278"/>
        <v>0</v>
      </c>
      <c r="Y210" s="4">
        <f t="shared" si="279"/>
        <v>0</v>
      </c>
      <c r="Z210" s="106">
        <f t="shared" si="280"/>
        <v>0</v>
      </c>
      <c r="AA210" s="114">
        <f t="shared" si="291"/>
        <v>0.05</v>
      </c>
      <c r="AB210" s="112">
        <f t="shared" si="281"/>
        <v>10</v>
      </c>
      <c r="AC210" s="178">
        <f t="shared" si="264"/>
        <v>31</v>
      </c>
      <c r="AD210" s="11">
        <f t="shared" si="292"/>
        <v>1.001312424</v>
      </c>
      <c r="AE210" s="106">
        <f t="shared" si="282"/>
        <v>1.2009759</v>
      </c>
      <c r="AF210" s="106">
        <f t="shared" si="283"/>
        <v>1.2578730600000001</v>
      </c>
      <c r="AG210" s="106">
        <f t="shared" si="284"/>
        <v>0</v>
      </c>
      <c r="AH210" s="115" t="str">
        <f t="shared" si="293"/>
        <v>J=</v>
      </c>
      <c r="AI210" s="116">
        <f t="shared" si="294"/>
        <v>44372</v>
      </c>
      <c r="AJ210" s="10"/>
      <c r="AK210" s="160"/>
      <c r="AL210" s="161"/>
      <c r="AM210" s="162"/>
      <c r="AN210" s="155"/>
      <c r="AO210" s="162"/>
      <c r="AP210" s="162"/>
      <c r="AQ210" s="163"/>
      <c r="AR210" s="164"/>
      <c r="AS210" s="165"/>
      <c r="AT210" s="164"/>
      <c r="AU210" s="165"/>
      <c r="AV210" s="165"/>
      <c r="AW210" s="162"/>
      <c r="AX210" s="160"/>
      <c r="AY210" s="161"/>
      <c r="AZ210" s="161"/>
      <c r="BA210" s="1"/>
      <c r="BB210" s="155"/>
      <c r="BC210" s="158"/>
      <c r="BD210" s="151"/>
      <c r="BE210" s="1"/>
      <c r="BF210" s="197">
        <f t="shared" si="295"/>
        <v>50155</v>
      </c>
      <c r="BG210" s="198">
        <f t="shared" si="296"/>
        <v>50155</v>
      </c>
      <c r="BH210" s="199">
        <f>VLOOKUP(BF210,[1]Plan1!$GF$177:$GH$300,3)</f>
        <v>7275.81</v>
      </c>
    </row>
    <row r="211" spans="1:180" ht="15" customHeight="1" x14ac:dyDescent="0.25">
      <c r="A211" s="105">
        <f t="shared" si="285"/>
        <v>44352</v>
      </c>
      <c r="B211" s="106">
        <f t="shared" si="270"/>
        <v>960.05232082994155</v>
      </c>
      <c r="C211" s="2">
        <f t="shared" si="286"/>
        <v>915.0822455</v>
      </c>
      <c r="D211" s="2">
        <f t="shared" si="287"/>
        <v>83.769450859999893</v>
      </c>
      <c r="E211" s="106">
        <f t="shared" si="271"/>
        <v>831.31279464000011</v>
      </c>
      <c r="F211" s="21">
        <f t="shared" si="288"/>
        <v>5692.31</v>
      </c>
      <c r="G211" s="108">
        <f t="shared" si="289"/>
        <v>5739.56</v>
      </c>
      <c r="H211" s="109">
        <f t="shared" si="266"/>
        <v>44312</v>
      </c>
      <c r="I211" s="109">
        <f t="shared" si="262"/>
        <v>44342</v>
      </c>
      <c r="J211" s="110">
        <f t="shared" si="272"/>
        <v>8.3006723105383262E-3</v>
      </c>
      <c r="K211" s="117">
        <f t="shared" si="263"/>
        <v>44372</v>
      </c>
      <c r="L211" s="178">
        <f t="shared" si="265"/>
        <v>31</v>
      </c>
      <c r="M211" s="178">
        <f t="shared" si="269"/>
        <v>11</v>
      </c>
      <c r="N211" s="106">
        <f t="shared" si="273"/>
        <v>1.00293754</v>
      </c>
      <c r="O211" s="111">
        <f t="shared" si="268"/>
        <v>1.0030997100000001</v>
      </c>
      <c r="P211" s="111">
        <f t="shared" si="290"/>
        <v>1.0493478162239573</v>
      </c>
      <c r="Q211" s="106">
        <f t="shared" si="267"/>
        <v>1.0524303100000001</v>
      </c>
      <c r="R211" s="2">
        <v>1</v>
      </c>
      <c r="S211" s="106">
        <f t="shared" si="274"/>
        <v>915.0822455</v>
      </c>
      <c r="T211" s="106">
        <f t="shared" si="275"/>
        <v>0</v>
      </c>
      <c r="U211" s="106">
        <f t="shared" si="276"/>
        <v>43.585987529941619</v>
      </c>
      <c r="V211" s="106">
        <f t="shared" si="277"/>
        <v>958.66823302994158</v>
      </c>
      <c r="W211" s="19">
        <f t="shared" si="261"/>
        <v>0</v>
      </c>
      <c r="X211" s="2">
        <f t="shared" si="278"/>
        <v>0</v>
      </c>
      <c r="Y211" s="4">
        <f t="shared" si="279"/>
        <v>0</v>
      </c>
      <c r="Z211" s="106">
        <f t="shared" si="280"/>
        <v>0</v>
      </c>
      <c r="AA211" s="114">
        <f t="shared" si="291"/>
        <v>0.05</v>
      </c>
      <c r="AB211" s="112">
        <f t="shared" si="281"/>
        <v>11</v>
      </c>
      <c r="AC211" s="178">
        <f t="shared" si="264"/>
        <v>31</v>
      </c>
      <c r="AD211" s="11">
        <f t="shared" si="292"/>
        <v>1.001443761</v>
      </c>
      <c r="AE211" s="106">
        <f t="shared" si="282"/>
        <v>1.32116005</v>
      </c>
      <c r="AF211" s="106">
        <f t="shared" si="283"/>
        <v>1.3840878000000001</v>
      </c>
      <c r="AG211" s="106">
        <f t="shared" si="284"/>
        <v>0</v>
      </c>
      <c r="AH211" s="115" t="str">
        <f t="shared" si="293"/>
        <v>J=</v>
      </c>
      <c r="AI211" s="116">
        <f t="shared" si="294"/>
        <v>44372</v>
      </c>
      <c r="AJ211" s="10"/>
      <c r="AK211" s="160"/>
      <c r="AL211" s="161"/>
      <c r="AM211" s="162"/>
      <c r="AN211" s="155"/>
      <c r="AO211" s="162"/>
      <c r="AP211" s="162"/>
      <c r="AQ211" s="163"/>
      <c r="AR211" s="164"/>
      <c r="AS211" s="165"/>
      <c r="AT211" s="164"/>
      <c r="AU211" s="165"/>
      <c r="AV211" s="165"/>
      <c r="AW211" s="162"/>
      <c r="AX211" s="160"/>
      <c r="AY211" s="161"/>
      <c r="AZ211" s="161"/>
      <c r="BA211" s="1"/>
      <c r="BB211" s="155"/>
      <c r="BC211" s="158"/>
      <c r="BD211" s="151"/>
      <c r="BE211" s="1"/>
      <c r="BF211" s="197">
        <f t="shared" si="295"/>
        <v>50185</v>
      </c>
      <c r="BG211" s="198">
        <f t="shared" si="296"/>
        <v>50185</v>
      </c>
      <c r="BH211" s="199">
        <f>VLOOKUP(BF211,[1]Plan1!$GF$177:$GH$300,3)</f>
        <v>7275.81</v>
      </c>
    </row>
    <row r="212" spans="1:180" ht="15" customHeight="1" x14ac:dyDescent="0.25">
      <c r="A212" s="105">
        <f t="shared" si="285"/>
        <v>44353</v>
      </c>
      <c r="B212" s="106">
        <f t="shared" si="270"/>
        <v>960.41194613514108</v>
      </c>
      <c r="C212" s="2">
        <f t="shared" si="286"/>
        <v>915.0822455</v>
      </c>
      <c r="D212" s="2">
        <f t="shared" si="287"/>
        <v>83.769450859999893</v>
      </c>
      <c r="E212" s="106">
        <f t="shared" si="271"/>
        <v>831.31279464000011</v>
      </c>
      <c r="F212" s="21">
        <f t="shared" si="288"/>
        <v>5692.31</v>
      </c>
      <c r="G212" s="108">
        <f t="shared" si="289"/>
        <v>5739.56</v>
      </c>
      <c r="H212" s="109">
        <f t="shared" si="266"/>
        <v>44312</v>
      </c>
      <c r="I212" s="109">
        <f t="shared" si="262"/>
        <v>44342</v>
      </c>
      <c r="J212" s="110">
        <f t="shared" si="272"/>
        <v>8.3006723105383262E-3</v>
      </c>
      <c r="K212" s="117">
        <f t="shared" si="263"/>
        <v>44372</v>
      </c>
      <c r="L212" s="178">
        <f t="shared" si="265"/>
        <v>31</v>
      </c>
      <c r="M212" s="178">
        <f t="shared" si="269"/>
        <v>12</v>
      </c>
      <c r="N212" s="106">
        <f t="shared" si="273"/>
        <v>1.00320502</v>
      </c>
      <c r="O212" s="111">
        <f t="shared" si="268"/>
        <v>1.0030997100000001</v>
      </c>
      <c r="P212" s="111">
        <f t="shared" si="290"/>
        <v>1.0493478162239573</v>
      </c>
      <c r="Q212" s="106">
        <f t="shared" si="267"/>
        <v>1.05271099</v>
      </c>
      <c r="R212" s="2">
        <v>1</v>
      </c>
      <c r="S212" s="106">
        <f t="shared" si="274"/>
        <v>915.0822455</v>
      </c>
      <c r="T212" s="106">
        <f t="shared" si="275"/>
        <v>0</v>
      </c>
      <c r="U212" s="106">
        <f t="shared" si="276"/>
        <v>43.819320405141113</v>
      </c>
      <c r="V212" s="106">
        <f t="shared" si="277"/>
        <v>958.90156590514107</v>
      </c>
      <c r="W212" s="19">
        <f t="shared" ref="W212:W275" si="297">IF(VLOOKUP(A212,AL$10:AX$312,13)=VLOOKUP(A211,AL$10:AX$312,13),0,VLOOKUP(A212,AL$10:AX$312,13))</f>
        <v>0</v>
      </c>
      <c r="X212" s="2">
        <f t="shared" si="278"/>
        <v>0</v>
      </c>
      <c r="Y212" s="4">
        <f t="shared" si="279"/>
        <v>0</v>
      </c>
      <c r="Z212" s="106">
        <f t="shared" si="280"/>
        <v>0</v>
      </c>
      <c r="AA212" s="114">
        <f t="shared" si="291"/>
        <v>0.05</v>
      </c>
      <c r="AB212" s="112">
        <f t="shared" si="281"/>
        <v>12</v>
      </c>
      <c r="AC212" s="178">
        <f t="shared" si="264"/>
        <v>31</v>
      </c>
      <c r="AD212" s="11">
        <f t="shared" si="292"/>
        <v>1.0015751150000001</v>
      </c>
      <c r="AE212" s="106">
        <f t="shared" si="282"/>
        <v>1.44135977</v>
      </c>
      <c r="AF212" s="106">
        <f t="shared" si="283"/>
        <v>1.51038023</v>
      </c>
      <c r="AG212" s="106">
        <f t="shared" si="284"/>
        <v>0</v>
      </c>
      <c r="AH212" s="115" t="str">
        <f t="shared" si="293"/>
        <v>J=</v>
      </c>
      <c r="AI212" s="116">
        <f t="shared" si="294"/>
        <v>44372</v>
      </c>
      <c r="AJ212" s="12"/>
      <c r="AK212" s="160"/>
      <c r="AL212" s="161"/>
      <c r="AM212" s="162"/>
      <c r="AN212" s="155"/>
      <c r="AO212" s="162"/>
      <c r="AP212" s="162"/>
      <c r="AQ212" s="163"/>
      <c r="AR212" s="164"/>
      <c r="AS212" s="165"/>
      <c r="AT212" s="164"/>
      <c r="AU212" s="165"/>
      <c r="AV212" s="165"/>
      <c r="AW212" s="162"/>
      <c r="AX212" s="160"/>
      <c r="AY212" s="161"/>
      <c r="AZ212" s="161"/>
      <c r="BA212" s="7"/>
      <c r="BB212" s="155"/>
      <c r="BC212" s="158"/>
      <c r="BD212" s="153"/>
      <c r="BE212" s="7"/>
      <c r="BF212" s="197">
        <f t="shared" si="295"/>
        <v>50216</v>
      </c>
      <c r="BG212" s="198">
        <f t="shared" si="296"/>
        <v>50216</v>
      </c>
      <c r="BH212" s="199">
        <f>VLOOKUP(BF212,[1]Plan1!$GF$177:$GH$300,3)</f>
        <v>7275.81</v>
      </c>
      <c r="BI212" s="16"/>
      <c r="BJ212" s="16"/>
      <c r="BK212" s="16"/>
      <c r="BL212" s="16"/>
      <c r="BM212" s="16"/>
      <c r="BN212" s="16"/>
      <c r="BO212" s="16"/>
      <c r="BP212" s="16"/>
      <c r="BQ212" s="16"/>
      <c r="BR212" s="16"/>
      <c r="BS212" s="16"/>
      <c r="BT212" s="16"/>
      <c r="BU212" s="16"/>
      <c r="BV212" s="16"/>
      <c r="BW212" s="16"/>
      <c r="BX212" s="16"/>
      <c r="BY212" s="16"/>
      <c r="BZ212" s="16"/>
      <c r="CA212" s="16"/>
      <c r="CB212" s="16"/>
      <c r="CC212" s="16"/>
      <c r="CD212" s="16"/>
      <c r="CE212" s="16"/>
      <c r="CF212" s="16"/>
      <c r="CG212" s="16"/>
      <c r="CH212" s="16"/>
      <c r="CI212" s="16"/>
      <c r="CJ212" s="16"/>
      <c r="CK212" s="16"/>
      <c r="CL212" s="16"/>
      <c r="CM212" s="16"/>
      <c r="CN212" s="16"/>
      <c r="CO212" s="16"/>
      <c r="CP212" s="16"/>
      <c r="CQ212" s="16"/>
      <c r="CR212" s="16"/>
      <c r="CS212" s="16"/>
      <c r="CT212" s="16"/>
      <c r="CU212" s="16"/>
      <c r="CV212" s="16"/>
      <c r="CW212" s="16"/>
      <c r="CX212" s="16"/>
      <c r="CY212" s="16"/>
      <c r="CZ212" s="16"/>
      <c r="DA212" s="16"/>
      <c r="DB212" s="16"/>
      <c r="DC212" s="16"/>
      <c r="DD212" s="16"/>
      <c r="DE212" s="16"/>
      <c r="DF212" s="16"/>
      <c r="DG212" s="16"/>
      <c r="DH212" s="16"/>
      <c r="DI212" s="16"/>
      <c r="DJ212" s="16"/>
      <c r="DK212" s="16"/>
      <c r="DL212" s="16"/>
      <c r="DM212" s="16"/>
      <c r="DN212" s="16"/>
      <c r="DO212" s="16"/>
      <c r="DP212" s="16"/>
      <c r="DQ212" s="16"/>
      <c r="DR212" s="16"/>
      <c r="DS212" s="16"/>
      <c r="DT212" s="16"/>
      <c r="DU212" s="16"/>
      <c r="DV212" s="16"/>
      <c r="DW212" s="16"/>
      <c r="DX212" s="16"/>
      <c r="DY212" s="16"/>
      <c r="DZ212" s="16"/>
      <c r="EA212" s="16"/>
      <c r="EB212" s="16"/>
      <c r="EC212" s="16"/>
      <c r="ED212" s="16"/>
      <c r="EE212" s="16"/>
      <c r="EF212" s="16"/>
      <c r="EG212" s="16"/>
      <c r="EH212" s="16"/>
      <c r="EI212" s="16"/>
      <c r="EJ212" s="16"/>
      <c r="EK212" s="16"/>
      <c r="EL212" s="16"/>
      <c r="EM212" s="16"/>
      <c r="EN212" s="16"/>
      <c r="EO212" s="16"/>
      <c r="EP212" s="16"/>
      <c r="EQ212" s="16"/>
      <c r="ER212" s="16"/>
      <c r="ES212" s="16"/>
      <c r="ET212" s="16"/>
      <c r="EU212" s="16"/>
      <c r="EV212" s="16"/>
      <c r="EW212" s="16"/>
      <c r="EX212" s="16"/>
      <c r="EY212" s="16"/>
      <c r="EZ212" s="16"/>
      <c r="FA212" s="16"/>
      <c r="FB212" s="16"/>
      <c r="FC212" s="16"/>
      <c r="FD212" s="16"/>
      <c r="FE212" s="16"/>
      <c r="FF212" s="16"/>
      <c r="FG212" s="16"/>
      <c r="FH212" s="16"/>
      <c r="FI212" s="16"/>
      <c r="FJ212" s="16"/>
      <c r="FK212" s="16"/>
      <c r="FL212" s="16"/>
      <c r="FM212" s="16"/>
      <c r="FN212" s="16"/>
      <c r="FO212" s="16"/>
      <c r="FP212" s="16"/>
      <c r="FQ212" s="16"/>
      <c r="FR212" s="16"/>
      <c r="FS212" s="16"/>
      <c r="FT212" s="16"/>
      <c r="FU212" s="16"/>
      <c r="FV212" s="16"/>
      <c r="FW212" s="16"/>
      <c r="FX212" s="16"/>
    </row>
    <row r="213" spans="1:180" ht="15" customHeight="1" x14ac:dyDescent="0.25">
      <c r="A213" s="105">
        <f t="shared" si="285"/>
        <v>44354</v>
      </c>
      <c r="B213" s="106">
        <f t="shared" si="270"/>
        <v>960.77170830223633</v>
      </c>
      <c r="C213" s="2">
        <f t="shared" si="286"/>
        <v>915.0822455</v>
      </c>
      <c r="D213" s="2">
        <f t="shared" si="287"/>
        <v>83.769450859999893</v>
      </c>
      <c r="E213" s="106">
        <f t="shared" si="271"/>
        <v>831.31279464000011</v>
      </c>
      <c r="F213" s="21">
        <f t="shared" si="288"/>
        <v>5692.31</v>
      </c>
      <c r="G213" s="108">
        <f t="shared" si="289"/>
        <v>5739.56</v>
      </c>
      <c r="H213" s="109">
        <f t="shared" si="266"/>
        <v>44312</v>
      </c>
      <c r="I213" s="109">
        <f t="shared" ref="I213:I276" si="298">IF(W212&gt;0,A213,I212)</f>
        <v>44342</v>
      </c>
      <c r="J213" s="110">
        <f t="shared" si="272"/>
        <v>8.3006723105383262E-3</v>
      </c>
      <c r="K213" s="117">
        <f t="shared" ref="K213:K276" si="299">IF(DAY(A212)=K$9,VLOOKUP(A212,$AP$321:$AV$619,4),K212)</f>
        <v>44372</v>
      </c>
      <c r="L213" s="178">
        <f t="shared" si="265"/>
        <v>31</v>
      </c>
      <c r="M213" s="178">
        <f t="shared" si="269"/>
        <v>13</v>
      </c>
      <c r="N213" s="106">
        <f t="shared" si="273"/>
        <v>1.00347257</v>
      </c>
      <c r="O213" s="111">
        <f t="shared" si="268"/>
        <v>1.0030997100000001</v>
      </c>
      <c r="P213" s="111">
        <f t="shared" si="290"/>
        <v>1.0493478162239573</v>
      </c>
      <c r="Q213" s="106">
        <f t="shared" si="267"/>
        <v>1.05299174</v>
      </c>
      <c r="R213" s="2">
        <v>1</v>
      </c>
      <c r="S213" s="106">
        <f t="shared" si="274"/>
        <v>915.0822455</v>
      </c>
      <c r="T213" s="106">
        <f t="shared" si="275"/>
        <v>0</v>
      </c>
      <c r="U213" s="106">
        <f t="shared" si="276"/>
        <v>44.05271147223624</v>
      </c>
      <c r="V213" s="106">
        <f t="shared" si="277"/>
        <v>959.1349569722363</v>
      </c>
      <c r="W213" s="19">
        <f t="shared" si="297"/>
        <v>0</v>
      </c>
      <c r="X213" s="2">
        <f t="shared" si="278"/>
        <v>0</v>
      </c>
      <c r="Y213" s="4">
        <f t="shared" si="279"/>
        <v>0</v>
      </c>
      <c r="Z213" s="106">
        <f t="shared" si="280"/>
        <v>0</v>
      </c>
      <c r="AA213" s="114">
        <f t="shared" si="291"/>
        <v>0.05</v>
      </c>
      <c r="AB213" s="112">
        <f t="shared" si="281"/>
        <v>13</v>
      </c>
      <c r="AC213" s="178">
        <f t="shared" ref="AC213:AC276" si="300">IF(DAY(A212)=25,VLOOKUP(A212,$AP$321:$AV$619,7),AC212)</f>
        <v>31</v>
      </c>
      <c r="AD213" s="11">
        <f t="shared" si="292"/>
        <v>1.0017064870000001</v>
      </c>
      <c r="AE213" s="106">
        <f t="shared" si="282"/>
        <v>1.5615759499999999</v>
      </c>
      <c r="AF213" s="106">
        <f t="shared" si="283"/>
        <v>1.6367513300000001</v>
      </c>
      <c r="AG213" s="106">
        <f t="shared" si="284"/>
        <v>0</v>
      </c>
      <c r="AH213" s="115" t="str">
        <f t="shared" si="293"/>
        <v>J=</v>
      </c>
      <c r="AI213" s="116">
        <f t="shared" si="294"/>
        <v>44372</v>
      </c>
      <c r="AJ213" s="10"/>
      <c r="AK213" s="160"/>
      <c r="AL213" s="161"/>
      <c r="AM213" s="162"/>
      <c r="AN213" s="155"/>
      <c r="AO213" s="162"/>
      <c r="AP213" s="162"/>
      <c r="AQ213" s="163"/>
      <c r="AR213" s="164"/>
      <c r="AS213" s="165"/>
      <c r="AT213" s="164"/>
      <c r="AU213" s="165"/>
      <c r="AV213" s="165"/>
      <c r="AW213" s="162"/>
      <c r="AX213" s="160"/>
      <c r="AY213" s="161"/>
      <c r="AZ213" s="161"/>
      <c r="BA213" s="1"/>
      <c r="BB213" s="155"/>
      <c r="BC213" s="158"/>
      <c r="BD213" s="151"/>
      <c r="BE213" s="1"/>
      <c r="BF213" s="197">
        <f t="shared" si="295"/>
        <v>50246</v>
      </c>
      <c r="BG213" s="198">
        <f t="shared" si="296"/>
        <v>50246</v>
      </c>
      <c r="BH213" s="199">
        <f>VLOOKUP(BF213,[1]Plan1!$GF$177:$GH$300,3)</f>
        <v>7275.81</v>
      </c>
    </row>
    <row r="214" spans="1:180" ht="15" customHeight="1" x14ac:dyDescent="0.25">
      <c r="A214" s="105">
        <f t="shared" si="285"/>
        <v>44355</v>
      </c>
      <c r="B214" s="106">
        <f t="shared" si="270"/>
        <v>961.13161472435513</v>
      </c>
      <c r="C214" s="2">
        <f t="shared" si="286"/>
        <v>915.0822455</v>
      </c>
      <c r="D214" s="2">
        <f t="shared" si="287"/>
        <v>83.769450859999893</v>
      </c>
      <c r="E214" s="106">
        <f t="shared" si="271"/>
        <v>831.31279464000011</v>
      </c>
      <c r="F214" s="21">
        <f t="shared" si="288"/>
        <v>5692.31</v>
      </c>
      <c r="G214" s="108">
        <f t="shared" si="289"/>
        <v>5739.56</v>
      </c>
      <c r="H214" s="109">
        <f t="shared" si="266"/>
        <v>44312</v>
      </c>
      <c r="I214" s="109">
        <f t="shared" si="298"/>
        <v>44342</v>
      </c>
      <c r="J214" s="110">
        <f t="shared" si="272"/>
        <v>8.3006723105383262E-3</v>
      </c>
      <c r="K214" s="117">
        <f t="shared" si="299"/>
        <v>44372</v>
      </c>
      <c r="L214" s="178">
        <f t="shared" si="265"/>
        <v>31</v>
      </c>
      <c r="M214" s="178">
        <f t="shared" si="269"/>
        <v>14</v>
      </c>
      <c r="N214" s="106">
        <f t="shared" si="273"/>
        <v>1.00374019</v>
      </c>
      <c r="O214" s="111">
        <f t="shared" si="268"/>
        <v>1.0030997100000001</v>
      </c>
      <c r="P214" s="111">
        <f t="shared" si="290"/>
        <v>1.0493478162239573</v>
      </c>
      <c r="Q214" s="106">
        <f t="shared" si="267"/>
        <v>1.0532725700000001</v>
      </c>
      <c r="R214" s="2">
        <v>1</v>
      </c>
      <c r="S214" s="106">
        <f t="shared" si="274"/>
        <v>915.0822455</v>
      </c>
      <c r="T214" s="106">
        <f t="shared" si="275"/>
        <v>0</v>
      </c>
      <c r="U214" s="106">
        <f t="shared" si="276"/>
        <v>44.286169044355091</v>
      </c>
      <c r="V214" s="106">
        <f t="shared" si="277"/>
        <v>959.36841454435512</v>
      </c>
      <c r="W214" s="19">
        <f t="shared" si="297"/>
        <v>0</v>
      </c>
      <c r="X214" s="2">
        <f t="shared" si="278"/>
        <v>0</v>
      </c>
      <c r="Y214" s="4">
        <f t="shared" si="279"/>
        <v>0</v>
      </c>
      <c r="Z214" s="106">
        <f t="shared" si="280"/>
        <v>0</v>
      </c>
      <c r="AA214" s="114">
        <f t="shared" si="291"/>
        <v>0.05</v>
      </c>
      <c r="AB214" s="112">
        <f t="shared" si="281"/>
        <v>14</v>
      </c>
      <c r="AC214" s="178">
        <f t="shared" si="300"/>
        <v>31</v>
      </c>
      <c r="AD214" s="11">
        <f t="shared" si="292"/>
        <v>1.001837876</v>
      </c>
      <c r="AE214" s="106">
        <f t="shared" si="282"/>
        <v>1.6818076900000001</v>
      </c>
      <c r="AF214" s="106">
        <f t="shared" si="283"/>
        <v>1.7632001799999999</v>
      </c>
      <c r="AG214" s="106">
        <f t="shared" si="284"/>
        <v>0</v>
      </c>
      <c r="AH214" s="115" t="str">
        <f t="shared" si="293"/>
        <v>J=</v>
      </c>
      <c r="AI214" s="116">
        <f t="shared" si="294"/>
        <v>44372</v>
      </c>
      <c r="AJ214" s="10"/>
      <c r="AK214" s="160"/>
      <c r="AL214" s="161"/>
      <c r="AM214" s="162"/>
      <c r="AN214" s="155"/>
      <c r="AO214" s="162"/>
      <c r="AP214" s="162"/>
      <c r="AQ214" s="163"/>
      <c r="AR214" s="164"/>
      <c r="AS214" s="165"/>
      <c r="AT214" s="164"/>
      <c r="AU214" s="165"/>
      <c r="AV214" s="165"/>
      <c r="AW214" s="162"/>
      <c r="AX214" s="160"/>
      <c r="AY214" s="161"/>
      <c r="AZ214" s="161"/>
      <c r="BA214" s="1"/>
      <c r="BB214" s="155"/>
      <c r="BC214" s="158"/>
      <c r="BD214" s="151"/>
      <c r="BE214" s="1"/>
      <c r="BF214" s="197">
        <f t="shared" si="295"/>
        <v>50277</v>
      </c>
      <c r="BG214" s="198">
        <f t="shared" si="296"/>
        <v>50277</v>
      </c>
      <c r="BH214" s="199">
        <f>VLOOKUP(BF214,[1]Plan1!$GF$177:$GH$300,3)</f>
        <v>7275.81</v>
      </c>
    </row>
    <row r="215" spans="1:180" ht="15" customHeight="1" x14ac:dyDescent="0.25">
      <c r="A215" s="105">
        <f t="shared" si="285"/>
        <v>44356</v>
      </c>
      <c r="B215" s="106">
        <f t="shared" si="270"/>
        <v>961.4916571083694</v>
      </c>
      <c r="C215" s="2">
        <f t="shared" si="286"/>
        <v>915.0822455</v>
      </c>
      <c r="D215" s="2">
        <f t="shared" si="287"/>
        <v>83.769450859999893</v>
      </c>
      <c r="E215" s="106">
        <f t="shared" si="271"/>
        <v>831.31279464000011</v>
      </c>
      <c r="F215" s="21">
        <f t="shared" si="288"/>
        <v>5692.31</v>
      </c>
      <c r="G215" s="108">
        <f t="shared" si="289"/>
        <v>5739.56</v>
      </c>
      <c r="H215" s="109">
        <f t="shared" si="266"/>
        <v>44312</v>
      </c>
      <c r="I215" s="109">
        <f t="shared" si="298"/>
        <v>44342</v>
      </c>
      <c r="J215" s="110">
        <f t="shared" si="272"/>
        <v>8.3006723105383262E-3</v>
      </c>
      <c r="K215" s="117">
        <f t="shared" si="299"/>
        <v>44372</v>
      </c>
      <c r="L215" s="178">
        <f t="shared" si="265"/>
        <v>31</v>
      </c>
      <c r="M215" s="178">
        <f t="shared" si="269"/>
        <v>15</v>
      </c>
      <c r="N215" s="106">
        <f t="shared" si="273"/>
        <v>1.0040078800000001</v>
      </c>
      <c r="O215" s="111">
        <f t="shared" si="268"/>
        <v>1.0030997100000001</v>
      </c>
      <c r="P215" s="111">
        <f t="shared" si="290"/>
        <v>1.0493478162239573</v>
      </c>
      <c r="Q215" s="106">
        <f t="shared" si="267"/>
        <v>1.05355347</v>
      </c>
      <c r="R215" s="2">
        <v>1</v>
      </c>
      <c r="S215" s="106">
        <f t="shared" si="274"/>
        <v>915.0822455</v>
      </c>
      <c r="T215" s="106">
        <f t="shared" si="275"/>
        <v>0</v>
      </c>
      <c r="U215" s="106">
        <f t="shared" si="276"/>
        <v>44.519684808369398</v>
      </c>
      <c r="V215" s="106">
        <f t="shared" si="277"/>
        <v>959.60193030836945</v>
      </c>
      <c r="W215" s="19">
        <f t="shared" si="297"/>
        <v>0</v>
      </c>
      <c r="X215" s="2">
        <f t="shared" si="278"/>
        <v>0</v>
      </c>
      <c r="Y215" s="4">
        <f t="shared" si="279"/>
        <v>0</v>
      </c>
      <c r="Z215" s="106">
        <f t="shared" si="280"/>
        <v>0</v>
      </c>
      <c r="AA215" s="114">
        <f t="shared" si="291"/>
        <v>0.05</v>
      </c>
      <c r="AB215" s="112">
        <f t="shared" si="281"/>
        <v>15</v>
      </c>
      <c r="AC215" s="178">
        <f t="shared" si="300"/>
        <v>31</v>
      </c>
      <c r="AD215" s="11">
        <f t="shared" si="292"/>
        <v>1.0019692819999999</v>
      </c>
      <c r="AE215" s="106">
        <f t="shared" si="282"/>
        <v>1.80205499</v>
      </c>
      <c r="AF215" s="106">
        <f t="shared" si="283"/>
        <v>1.8897268</v>
      </c>
      <c r="AG215" s="106">
        <f t="shared" si="284"/>
        <v>0</v>
      </c>
      <c r="AH215" s="115" t="str">
        <f t="shared" si="293"/>
        <v>J=</v>
      </c>
      <c r="AI215" s="116">
        <f t="shared" si="294"/>
        <v>44372</v>
      </c>
      <c r="AJ215" s="10"/>
      <c r="AK215" s="160"/>
      <c r="AL215" s="161"/>
      <c r="AM215" s="162"/>
      <c r="AN215" s="155"/>
      <c r="AO215" s="162"/>
      <c r="AP215" s="162"/>
      <c r="AQ215" s="163"/>
      <c r="AR215" s="164"/>
      <c r="AS215" s="165"/>
      <c r="AT215" s="164"/>
      <c r="AU215" s="165"/>
      <c r="AV215" s="165"/>
      <c r="AW215" s="162"/>
      <c r="AX215" s="160"/>
      <c r="AY215" s="161"/>
      <c r="AZ215" s="161"/>
      <c r="BA215" s="1"/>
      <c r="BB215" s="155"/>
      <c r="BC215" s="158"/>
      <c r="BD215" s="151"/>
      <c r="BE215" s="1"/>
      <c r="BF215" s="197">
        <f t="shared" si="295"/>
        <v>50308</v>
      </c>
      <c r="BG215" s="198">
        <f t="shared" si="296"/>
        <v>50308</v>
      </c>
      <c r="BH215" s="199">
        <f>VLOOKUP(BF215,[1]Plan1!$GF$177:$GH$300,3)</f>
        <v>7275.81</v>
      </c>
    </row>
    <row r="216" spans="1:180" ht="15" customHeight="1" x14ac:dyDescent="0.25">
      <c r="A216" s="105">
        <f t="shared" si="285"/>
        <v>44357</v>
      </c>
      <c r="B216" s="106">
        <f t="shared" si="270"/>
        <v>961.85183550427939</v>
      </c>
      <c r="C216" s="2">
        <f t="shared" si="286"/>
        <v>915.0822455</v>
      </c>
      <c r="D216" s="2">
        <f t="shared" si="287"/>
        <v>83.769450859999893</v>
      </c>
      <c r="E216" s="106">
        <f t="shared" si="271"/>
        <v>831.31279464000011</v>
      </c>
      <c r="F216" s="21">
        <f t="shared" si="288"/>
        <v>5692.31</v>
      </c>
      <c r="G216" s="108">
        <f t="shared" si="289"/>
        <v>5739.56</v>
      </c>
      <c r="H216" s="109">
        <f t="shared" si="266"/>
        <v>44312</v>
      </c>
      <c r="I216" s="109">
        <f t="shared" si="298"/>
        <v>44342</v>
      </c>
      <c r="J216" s="110">
        <f t="shared" si="272"/>
        <v>8.3006723105383262E-3</v>
      </c>
      <c r="K216" s="117">
        <f t="shared" si="299"/>
        <v>44372</v>
      </c>
      <c r="L216" s="178">
        <f t="shared" si="265"/>
        <v>31</v>
      </c>
      <c r="M216" s="178">
        <f t="shared" si="269"/>
        <v>16</v>
      </c>
      <c r="N216" s="106">
        <f t="shared" si="273"/>
        <v>1.0042756399999999</v>
      </c>
      <c r="O216" s="111">
        <f t="shared" si="268"/>
        <v>1.0030997100000001</v>
      </c>
      <c r="P216" s="111">
        <f t="shared" si="290"/>
        <v>1.0493478162239573</v>
      </c>
      <c r="Q216" s="106">
        <f t="shared" si="267"/>
        <v>1.0538344399999999</v>
      </c>
      <c r="R216" s="2">
        <v>1</v>
      </c>
      <c r="S216" s="106">
        <f t="shared" si="274"/>
        <v>915.0822455</v>
      </c>
      <c r="T216" s="106">
        <f t="shared" si="275"/>
        <v>0</v>
      </c>
      <c r="U216" s="106">
        <f t="shared" si="276"/>
        <v>44.753258764279344</v>
      </c>
      <c r="V216" s="106">
        <f t="shared" si="277"/>
        <v>959.83550426427939</v>
      </c>
      <c r="W216" s="19">
        <f t="shared" si="297"/>
        <v>0</v>
      </c>
      <c r="X216" s="2">
        <f t="shared" si="278"/>
        <v>0</v>
      </c>
      <c r="Y216" s="4">
        <f t="shared" si="279"/>
        <v>0</v>
      </c>
      <c r="Z216" s="106">
        <f t="shared" si="280"/>
        <v>0</v>
      </c>
      <c r="AA216" s="114">
        <f t="shared" si="291"/>
        <v>0.05</v>
      </c>
      <c r="AB216" s="112">
        <f t="shared" si="281"/>
        <v>16</v>
      </c>
      <c r="AC216" s="178">
        <f t="shared" si="300"/>
        <v>31</v>
      </c>
      <c r="AD216" s="11">
        <f t="shared" si="292"/>
        <v>1.0021007049999999</v>
      </c>
      <c r="AE216" s="106">
        <f t="shared" si="282"/>
        <v>1.9223178400000001</v>
      </c>
      <c r="AF216" s="106">
        <f t="shared" si="283"/>
        <v>2.01633124</v>
      </c>
      <c r="AG216" s="106">
        <f t="shared" si="284"/>
        <v>0</v>
      </c>
      <c r="AH216" s="115" t="str">
        <f t="shared" si="293"/>
        <v>J=</v>
      </c>
      <c r="AI216" s="116">
        <f t="shared" si="294"/>
        <v>44372</v>
      </c>
      <c r="AJ216" s="10"/>
      <c r="AK216" s="160"/>
      <c r="AL216" s="161"/>
      <c r="AM216" s="162"/>
      <c r="AN216" s="155"/>
      <c r="AO216" s="162"/>
      <c r="AP216" s="162"/>
      <c r="AQ216" s="163"/>
      <c r="AR216" s="164"/>
      <c r="AS216" s="165"/>
      <c r="AT216" s="164"/>
      <c r="AU216" s="165"/>
      <c r="AV216" s="165"/>
      <c r="AW216" s="162"/>
      <c r="AX216" s="160"/>
      <c r="AY216" s="161"/>
      <c r="AZ216" s="161"/>
      <c r="BA216" s="1"/>
      <c r="BB216" s="155"/>
      <c r="BC216" s="158"/>
      <c r="BD216" s="151"/>
      <c r="BE216" s="1"/>
      <c r="BF216" s="197">
        <f t="shared" si="295"/>
        <v>50338</v>
      </c>
      <c r="BG216" s="198">
        <f t="shared" si="296"/>
        <v>50338</v>
      </c>
      <c r="BH216" s="199">
        <f>VLOOKUP(BF216,[1]Plan1!$GF$177:$GH$300,3)</f>
        <v>7275.81</v>
      </c>
    </row>
    <row r="217" spans="1:180" ht="15" customHeight="1" x14ac:dyDescent="0.25">
      <c r="A217" s="105">
        <f t="shared" si="285"/>
        <v>44358</v>
      </c>
      <c r="B217" s="106">
        <f t="shared" si="270"/>
        <v>962.21216754834086</v>
      </c>
      <c r="C217" s="2">
        <f t="shared" si="286"/>
        <v>915.0822455</v>
      </c>
      <c r="D217" s="2">
        <f t="shared" si="287"/>
        <v>83.769450859999893</v>
      </c>
      <c r="E217" s="106">
        <f t="shared" si="271"/>
        <v>831.31279464000011</v>
      </c>
      <c r="F217" s="21">
        <f t="shared" si="288"/>
        <v>5692.31</v>
      </c>
      <c r="G217" s="108">
        <f t="shared" si="289"/>
        <v>5739.56</v>
      </c>
      <c r="H217" s="109">
        <f t="shared" si="266"/>
        <v>44312</v>
      </c>
      <c r="I217" s="109">
        <f t="shared" si="298"/>
        <v>44342</v>
      </c>
      <c r="J217" s="110">
        <f t="shared" si="272"/>
        <v>8.3006723105383262E-3</v>
      </c>
      <c r="K217" s="117">
        <f t="shared" si="299"/>
        <v>44372</v>
      </c>
      <c r="L217" s="178">
        <f t="shared" si="265"/>
        <v>31</v>
      </c>
      <c r="M217" s="178">
        <f t="shared" si="269"/>
        <v>17</v>
      </c>
      <c r="N217" s="106">
        <f t="shared" si="273"/>
        <v>1.0045434799999999</v>
      </c>
      <c r="O217" s="111">
        <f t="shared" si="268"/>
        <v>1.0030997100000001</v>
      </c>
      <c r="P217" s="111">
        <f t="shared" si="290"/>
        <v>1.0493478162239573</v>
      </c>
      <c r="Q217" s="106">
        <f t="shared" si="267"/>
        <v>1.0541155</v>
      </c>
      <c r="R217" s="2">
        <v>1</v>
      </c>
      <c r="S217" s="106">
        <f t="shared" si="274"/>
        <v>915.0822455</v>
      </c>
      <c r="T217" s="106">
        <f t="shared" si="275"/>
        <v>0</v>
      </c>
      <c r="U217" s="106">
        <f t="shared" si="276"/>
        <v>44.986907538340908</v>
      </c>
      <c r="V217" s="106">
        <f t="shared" si="277"/>
        <v>960.06915303834091</v>
      </c>
      <c r="W217" s="19">
        <f t="shared" si="297"/>
        <v>0</v>
      </c>
      <c r="X217" s="2">
        <f t="shared" si="278"/>
        <v>0</v>
      </c>
      <c r="Y217" s="4">
        <f t="shared" si="279"/>
        <v>0</v>
      </c>
      <c r="Z217" s="106">
        <f t="shared" si="280"/>
        <v>0</v>
      </c>
      <c r="AA217" s="114">
        <f t="shared" si="291"/>
        <v>0.05</v>
      </c>
      <c r="AB217" s="112">
        <f t="shared" si="281"/>
        <v>17</v>
      </c>
      <c r="AC217" s="178">
        <f t="shared" si="300"/>
        <v>31</v>
      </c>
      <c r="AD217" s="11">
        <f t="shared" si="292"/>
        <v>1.0022321460000001</v>
      </c>
      <c r="AE217" s="106">
        <f t="shared" si="282"/>
        <v>2.0425971700000001</v>
      </c>
      <c r="AF217" s="106">
        <f t="shared" si="283"/>
        <v>2.14301451</v>
      </c>
      <c r="AG217" s="106">
        <f t="shared" si="284"/>
        <v>0</v>
      </c>
      <c r="AH217" s="115" t="str">
        <f t="shared" si="293"/>
        <v>J=</v>
      </c>
      <c r="AI217" s="116">
        <f t="shared" si="294"/>
        <v>44372</v>
      </c>
      <c r="AJ217" s="10"/>
      <c r="AK217" s="206"/>
      <c r="AL217" s="207"/>
      <c r="AM217" s="208"/>
      <c r="AN217" s="209"/>
      <c r="AO217" s="208"/>
      <c r="AP217" s="208"/>
      <c r="AQ217" s="210"/>
      <c r="AR217" s="211"/>
      <c r="AS217" s="165"/>
      <c r="AT217" s="164"/>
      <c r="AU217" s="165"/>
      <c r="AV217" s="165"/>
      <c r="AW217" s="208"/>
      <c r="AX217" s="206"/>
      <c r="AY217" s="207"/>
      <c r="AZ217" s="207"/>
      <c r="BA217" s="1"/>
      <c r="BB217" s="155"/>
      <c r="BC217" s="158"/>
      <c r="BD217" s="151"/>
      <c r="BE217" s="1"/>
      <c r="BF217" s="197">
        <f t="shared" si="295"/>
        <v>50369</v>
      </c>
      <c r="BG217" s="198">
        <f t="shared" si="296"/>
        <v>50369</v>
      </c>
      <c r="BH217" s="199">
        <f>VLOOKUP(BF217,[1]Plan1!$GF$177:$GH$300,3)</f>
        <v>7275.81</v>
      </c>
    </row>
    <row r="218" spans="1:180" ht="15" customHeight="1" x14ac:dyDescent="0.25">
      <c r="A218" s="105">
        <f t="shared" si="285"/>
        <v>44359</v>
      </c>
      <c r="B218" s="106">
        <f t="shared" si="270"/>
        <v>962.57262639117005</v>
      </c>
      <c r="C218" s="2">
        <f t="shared" si="286"/>
        <v>915.0822455</v>
      </c>
      <c r="D218" s="2">
        <f t="shared" si="287"/>
        <v>83.769450859999893</v>
      </c>
      <c r="E218" s="106">
        <f t="shared" si="271"/>
        <v>831.31279464000011</v>
      </c>
      <c r="F218" s="21">
        <f t="shared" si="288"/>
        <v>5692.31</v>
      </c>
      <c r="G218" s="108">
        <f t="shared" si="289"/>
        <v>5739.56</v>
      </c>
      <c r="H218" s="109">
        <f t="shared" si="266"/>
        <v>44312</v>
      </c>
      <c r="I218" s="109">
        <f t="shared" si="298"/>
        <v>44342</v>
      </c>
      <c r="J218" s="110">
        <f t="shared" si="272"/>
        <v>8.3006723105383262E-3</v>
      </c>
      <c r="K218" s="117">
        <f t="shared" si="299"/>
        <v>44372</v>
      </c>
      <c r="L218" s="178">
        <f t="shared" si="265"/>
        <v>31</v>
      </c>
      <c r="M218" s="178">
        <f t="shared" si="269"/>
        <v>18</v>
      </c>
      <c r="N218" s="106">
        <f t="shared" si="273"/>
        <v>1.00481138</v>
      </c>
      <c r="O218" s="111">
        <f t="shared" si="268"/>
        <v>1.0030997100000001</v>
      </c>
      <c r="P218" s="111">
        <f t="shared" si="290"/>
        <v>1.0493478162239573</v>
      </c>
      <c r="Q218" s="106">
        <f t="shared" si="267"/>
        <v>1.0543966199999999</v>
      </c>
      <c r="R218" s="2">
        <v>1</v>
      </c>
      <c r="S218" s="106">
        <f t="shared" si="274"/>
        <v>915.0822455</v>
      </c>
      <c r="T218" s="106">
        <f t="shared" si="275"/>
        <v>0</v>
      </c>
      <c r="U218" s="106">
        <f t="shared" si="276"/>
        <v>45.220606191170035</v>
      </c>
      <c r="V218" s="106">
        <f t="shared" si="277"/>
        <v>960.30285169117008</v>
      </c>
      <c r="W218" s="19">
        <f t="shared" si="297"/>
        <v>0</v>
      </c>
      <c r="X218" s="2">
        <f t="shared" si="278"/>
        <v>0</v>
      </c>
      <c r="Y218" s="4">
        <f t="shared" si="279"/>
        <v>0</v>
      </c>
      <c r="Z218" s="106">
        <f t="shared" si="280"/>
        <v>0</v>
      </c>
      <c r="AA218" s="114">
        <f t="shared" si="291"/>
        <v>0.05</v>
      </c>
      <c r="AB218" s="112">
        <f t="shared" si="281"/>
        <v>18</v>
      </c>
      <c r="AC218" s="178">
        <f t="shared" si="300"/>
        <v>31</v>
      </c>
      <c r="AD218" s="11">
        <f t="shared" si="292"/>
        <v>1.002363603</v>
      </c>
      <c r="AE218" s="106">
        <f t="shared" si="282"/>
        <v>2.1628911400000002</v>
      </c>
      <c r="AF218" s="106">
        <f t="shared" si="283"/>
        <v>2.2697747000000001</v>
      </c>
      <c r="AG218" s="106">
        <f t="shared" si="284"/>
        <v>0</v>
      </c>
      <c r="AH218" s="115" t="str">
        <f t="shared" si="293"/>
        <v>J=</v>
      </c>
      <c r="AI218" s="116">
        <f t="shared" si="294"/>
        <v>44372</v>
      </c>
      <c r="AJ218" s="10"/>
      <c r="AK218" s="160"/>
      <c r="AL218" s="161"/>
      <c r="AM218" s="162"/>
      <c r="AN218" s="155"/>
      <c r="AO218" s="162"/>
      <c r="AP218" s="162"/>
      <c r="AQ218" s="163"/>
      <c r="AR218" s="164"/>
      <c r="AS218" s="165"/>
      <c r="AT218" s="164"/>
      <c r="AU218" s="165"/>
      <c r="AV218" s="165"/>
      <c r="AW218" s="162"/>
      <c r="AX218" s="160"/>
      <c r="AY218" s="161"/>
      <c r="AZ218" s="161"/>
      <c r="BA218" s="1"/>
      <c r="BB218" s="155"/>
      <c r="BC218" s="158"/>
      <c r="BD218" s="151"/>
      <c r="BE218" s="1"/>
      <c r="BF218" s="197">
        <f t="shared" si="295"/>
        <v>50399</v>
      </c>
      <c r="BG218" s="198">
        <f t="shared" si="296"/>
        <v>50399</v>
      </c>
      <c r="BH218" s="199">
        <f>VLOOKUP(BF218,[1]Plan1!$GF$177:$GH$300,3)</f>
        <v>7275.81</v>
      </c>
    </row>
    <row r="219" spans="1:180" ht="15" customHeight="1" x14ac:dyDescent="0.25">
      <c r="A219" s="105">
        <f t="shared" si="285"/>
        <v>44360</v>
      </c>
      <c r="B219" s="106">
        <f t="shared" si="270"/>
        <v>962.93323896215077</v>
      </c>
      <c r="C219" s="2">
        <f t="shared" si="286"/>
        <v>915.0822455</v>
      </c>
      <c r="D219" s="2">
        <f t="shared" si="287"/>
        <v>83.769450859999893</v>
      </c>
      <c r="E219" s="106">
        <f t="shared" si="271"/>
        <v>831.31279464000011</v>
      </c>
      <c r="F219" s="21">
        <f t="shared" si="288"/>
        <v>5692.31</v>
      </c>
      <c r="G219" s="108">
        <f t="shared" si="289"/>
        <v>5739.56</v>
      </c>
      <c r="H219" s="109">
        <f t="shared" si="266"/>
        <v>44312</v>
      </c>
      <c r="I219" s="109">
        <f t="shared" si="298"/>
        <v>44342</v>
      </c>
      <c r="J219" s="110">
        <f t="shared" si="272"/>
        <v>8.3006723105383262E-3</v>
      </c>
      <c r="K219" s="117">
        <f t="shared" si="299"/>
        <v>44372</v>
      </c>
      <c r="L219" s="178">
        <f t="shared" si="265"/>
        <v>31</v>
      </c>
      <c r="M219" s="178">
        <f t="shared" si="269"/>
        <v>19</v>
      </c>
      <c r="N219" s="106">
        <f t="shared" si="273"/>
        <v>1.0050793600000001</v>
      </c>
      <c r="O219" s="111">
        <f t="shared" si="268"/>
        <v>1.0030997100000001</v>
      </c>
      <c r="P219" s="111">
        <f t="shared" si="290"/>
        <v>1.0493478162239573</v>
      </c>
      <c r="Q219" s="106">
        <f t="shared" si="267"/>
        <v>1.0546778299999999</v>
      </c>
      <c r="R219" s="2">
        <v>1</v>
      </c>
      <c r="S219" s="106">
        <f t="shared" si="274"/>
        <v>915.0822455</v>
      </c>
      <c r="T219" s="106">
        <f t="shared" si="275"/>
        <v>0</v>
      </c>
      <c r="U219" s="106">
        <f t="shared" si="276"/>
        <v>45.454379662150778</v>
      </c>
      <c r="V219" s="106">
        <f t="shared" si="277"/>
        <v>960.53662516215081</v>
      </c>
      <c r="W219" s="19">
        <f t="shared" si="297"/>
        <v>0</v>
      </c>
      <c r="X219" s="2">
        <f t="shared" si="278"/>
        <v>0</v>
      </c>
      <c r="Y219" s="4">
        <f t="shared" si="279"/>
        <v>0</v>
      </c>
      <c r="Z219" s="106">
        <f t="shared" si="280"/>
        <v>0</v>
      </c>
      <c r="AA219" s="114">
        <f t="shared" si="291"/>
        <v>0.05</v>
      </c>
      <c r="AB219" s="112">
        <f t="shared" si="281"/>
        <v>19</v>
      </c>
      <c r="AC219" s="178">
        <f t="shared" si="300"/>
        <v>31</v>
      </c>
      <c r="AD219" s="11">
        <f t="shared" si="292"/>
        <v>1.0024950779999999</v>
      </c>
      <c r="AE219" s="106">
        <f t="shared" si="282"/>
        <v>2.2832015700000001</v>
      </c>
      <c r="AF219" s="106">
        <f t="shared" si="283"/>
        <v>2.3966137999999999</v>
      </c>
      <c r="AG219" s="106">
        <f t="shared" si="284"/>
        <v>0</v>
      </c>
      <c r="AH219" s="115" t="str">
        <f t="shared" si="293"/>
        <v>J=</v>
      </c>
      <c r="AI219" s="116">
        <f t="shared" si="294"/>
        <v>44372</v>
      </c>
      <c r="AJ219" s="10"/>
      <c r="AK219" s="160"/>
      <c r="AL219" s="161"/>
      <c r="AM219" s="162"/>
      <c r="AN219" s="155"/>
      <c r="AO219" s="162"/>
      <c r="AP219" s="162"/>
      <c r="AQ219" s="163"/>
      <c r="AR219" s="164"/>
      <c r="AS219" s="165"/>
      <c r="AT219" s="164"/>
      <c r="AU219" s="165"/>
      <c r="AV219" s="165"/>
      <c r="AW219" s="162"/>
      <c r="AX219" s="160"/>
      <c r="AY219" s="161"/>
      <c r="AZ219" s="161"/>
      <c r="BA219" s="1"/>
      <c r="BB219" s="155"/>
      <c r="BC219" s="158"/>
      <c r="BD219" s="151"/>
      <c r="BE219" s="1"/>
      <c r="BF219" s="197">
        <f t="shared" si="295"/>
        <v>50430</v>
      </c>
      <c r="BG219" s="198">
        <f t="shared" si="296"/>
        <v>50430</v>
      </c>
      <c r="BH219" s="199">
        <f>VLOOKUP(BF219,[1]Plan1!$GF$177:$GH$300,3)</f>
        <v>7275.81</v>
      </c>
    </row>
    <row r="220" spans="1:180" ht="15" customHeight="1" x14ac:dyDescent="0.25">
      <c r="A220" s="105">
        <f t="shared" si="285"/>
        <v>44361</v>
      </c>
      <c r="B220" s="106">
        <f t="shared" si="270"/>
        <v>963.2939803018993</v>
      </c>
      <c r="C220" s="2">
        <f t="shared" si="286"/>
        <v>915.0822455</v>
      </c>
      <c r="D220" s="2">
        <f t="shared" si="287"/>
        <v>83.769450859999893</v>
      </c>
      <c r="E220" s="106">
        <f t="shared" si="271"/>
        <v>831.31279464000011</v>
      </c>
      <c r="F220" s="21">
        <f t="shared" si="288"/>
        <v>5692.31</v>
      </c>
      <c r="G220" s="108">
        <f t="shared" si="289"/>
        <v>5739.56</v>
      </c>
      <c r="H220" s="109">
        <f t="shared" si="266"/>
        <v>44312</v>
      </c>
      <c r="I220" s="109">
        <f t="shared" si="298"/>
        <v>44342</v>
      </c>
      <c r="J220" s="110">
        <f t="shared" si="272"/>
        <v>8.3006723105383262E-3</v>
      </c>
      <c r="K220" s="117">
        <f t="shared" si="299"/>
        <v>44372</v>
      </c>
      <c r="L220" s="178">
        <f t="shared" si="265"/>
        <v>31</v>
      </c>
      <c r="M220" s="178">
        <f t="shared" si="269"/>
        <v>20</v>
      </c>
      <c r="N220" s="106">
        <f t="shared" si="273"/>
        <v>1.0053474099999999</v>
      </c>
      <c r="O220" s="111">
        <f t="shared" si="268"/>
        <v>1.0030997100000001</v>
      </c>
      <c r="P220" s="111">
        <f t="shared" si="290"/>
        <v>1.0493478162239573</v>
      </c>
      <c r="Q220" s="106">
        <f t="shared" si="267"/>
        <v>1.0549591</v>
      </c>
      <c r="R220" s="2">
        <v>1</v>
      </c>
      <c r="S220" s="106">
        <f t="shared" si="274"/>
        <v>915.0822455</v>
      </c>
      <c r="T220" s="106">
        <f t="shared" si="275"/>
        <v>0</v>
      </c>
      <c r="U220" s="106">
        <f t="shared" si="276"/>
        <v>45.688203011899262</v>
      </c>
      <c r="V220" s="106">
        <f t="shared" si="277"/>
        <v>960.7704485118993</v>
      </c>
      <c r="W220" s="19">
        <f t="shared" si="297"/>
        <v>0</v>
      </c>
      <c r="X220" s="2">
        <f t="shared" si="278"/>
        <v>0</v>
      </c>
      <c r="Y220" s="4">
        <f t="shared" si="279"/>
        <v>0</v>
      </c>
      <c r="Z220" s="106">
        <f t="shared" si="280"/>
        <v>0</v>
      </c>
      <c r="AA220" s="114">
        <f t="shared" si="291"/>
        <v>0.05</v>
      </c>
      <c r="AB220" s="112">
        <f t="shared" si="281"/>
        <v>20</v>
      </c>
      <c r="AC220" s="178">
        <f t="shared" si="300"/>
        <v>31</v>
      </c>
      <c r="AD220" s="11">
        <f t="shared" si="292"/>
        <v>1.002626571</v>
      </c>
      <c r="AE220" s="106">
        <f t="shared" si="282"/>
        <v>2.4035284799999999</v>
      </c>
      <c r="AF220" s="106">
        <f t="shared" si="283"/>
        <v>2.5235317899999998</v>
      </c>
      <c r="AG220" s="106">
        <f t="shared" si="284"/>
        <v>0</v>
      </c>
      <c r="AH220" s="115" t="str">
        <f t="shared" si="293"/>
        <v>J=</v>
      </c>
      <c r="AI220" s="116">
        <f t="shared" si="294"/>
        <v>44372</v>
      </c>
      <c r="AJ220" s="10"/>
      <c r="AK220" s="160"/>
      <c r="AL220" s="161"/>
      <c r="AM220" s="162"/>
      <c r="AN220" s="155"/>
      <c r="AO220" s="162"/>
      <c r="AP220" s="162"/>
      <c r="AQ220" s="163"/>
      <c r="AR220" s="164"/>
      <c r="AS220" s="165"/>
      <c r="AT220" s="164"/>
      <c r="AU220" s="165"/>
      <c r="AV220" s="165"/>
      <c r="AW220" s="162"/>
      <c r="AX220" s="160"/>
      <c r="AY220" s="161"/>
      <c r="AZ220" s="161"/>
      <c r="BA220" s="1"/>
      <c r="BB220" s="155"/>
      <c r="BC220" s="158"/>
      <c r="BD220" s="151"/>
      <c r="BE220" s="1"/>
      <c r="BF220" s="197">
        <f t="shared" si="295"/>
        <v>50461</v>
      </c>
      <c r="BG220" s="198">
        <f t="shared" si="296"/>
        <v>50461</v>
      </c>
      <c r="BH220" s="199">
        <f>VLOOKUP(BF220,[1]Plan1!$GF$177:$GH$300,3)</f>
        <v>7275.81</v>
      </c>
    </row>
    <row r="221" spans="1:180" ht="15" customHeight="1" x14ac:dyDescent="0.25">
      <c r="A221" s="105">
        <f t="shared" si="285"/>
        <v>44362</v>
      </c>
      <c r="B221" s="106">
        <f t="shared" si="270"/>
        <v>963.65487353979915</v>
      </c>
      <c r="C221" s="2">
        <f t="shared" si="286"/>
        <v>915.0822455</v>
      </c>
      <c r="D221" s="2">
        <f t="shared" si="287"/>
        <v>83.769450859999893</v>
      </c>
      <c r="E221" s="106">
        <f t="shared" si="271"/>
        <v>831.31279464000011</v>
      </c>
      <c r="F221" s="21">
        <f t="shared" si="288"/>
        <v>5692.31</v>
      </c>
      <c r="G221" s="108">
        <f t="shared" si="289"/>
        <v>5739.56</v>
      </c>
      <c r="H221" s="109">
        <f t="shared" si="266"/>
        <v>44312</v>
      </c>
      <c r="I221" s="109">
        <f t="shared" si="298"/>
        <v>44342</v>
      </c>
      <c r="J221" s="110">
        <f t="shared" si="272"/>
        <v>8.3006723105383262E-3</v>
      </c>
      <c r="K221" s="117">
        <f t="shared" si="299"/>
        <v>44372</v>
      </c>
      <c r="L221" s="178">
        <f t="shared" ref="L221:L284" si="301">IF(DAY(A220)=25,VLOOKUP(A220,$AP$321:$AY$700,7),L220)</f>
        <v>31</v>
      </c>
      <c r="M221" s="178">
        <f t="shared" si="269"/>
        <v>21</v>
      </c>
      <c r="N221" s="106">
        <f t="shared" si="273"/>
        <v>1.00561553</v>
      </c>
      <c r="O221" s="111">
        <f t="shared" si="268"/>
        <v>1.0030997100000001</v>
      </c>
      <c r="P221" s="111">
        <f t="shared" si="290"/>
        <v>1.0493478162239573</v>
      </c>
      <c r="Q221" s="106">
        <f t="shared" si="267"/>
        <v>1.05524046</v>
      </c>
      <c r="R221" s="2">
        <v>1</v>
      </c>
      <c r="S221" s="106">
        <f t="shared" si="274"/>
        <v>915.0822455</v>
      </c>
      <c r="T221" s="106">
        <f t="shared" si="275"/>
        <v>0</v>
      </c>
      <c r="U221" s="106">
        <f t="shared" si="276"/>
        <v>45.922101179799178</v>
      </c>
      <c r="V221" s="106">
        <f t="shared" si="277"/>
        <v>961.00434667979914</v>
      </c>
      <c r="W221" s="19">
        <f t="shared" si="297"/>
        <v>0</v>
      </c>
      <c r="X221" s="2">
        <f t="shared" si="278"/>
        <v>0</v>
      </c>
      <c r="Y221" s="4">
        <f t="shared" si="279"/>
        <v>0</v>
      </c>
      <c r="Z221" s="106">
        <f t="shared" si="280"/>
        <v>0</v>
      </c>
      <c r="AA221" s="114">
        <f t="shared" si="291"/>
        <v>0.05</v>
      </c>
      <c r="AB221" s="112">
        <f t="shared" si="281"/>
        <v>21</v>
      </c>
      <c r="AC221" s="178">
        <f t="shared" si="300"/>
        <v>31</v>
      </c>
      <c r="AD221" s="11">
        <f t="shared" si="292"/>
        <v>1.00275808</v>
      </c>
      <c r="AE221" s="106">
        <f t="shared" si="282"/>
        <v>2.5238700299999999</v>
      </c>
      <c r="AF221" s="106">
        <f t="shared" si="283"/>
        <v>2.6505268599999998</v>
      </c>
      <c r="AG221" s="106">
        <f t="shared" si="284"/>
        <v>0</v>
      </c>
      <c r="AH221" s="115" t="str">
        <f t="shared" si="293"/>
        <v>J=</v>
      </c>
      <c r="AI221" s="116">
        <f t="shared" si="294"/>
        <v>44372</v>
      </c>
      <c r="AJ221" s="10"/>
      <c r="AK221" s="160"/>
      <c r="AL221" s="161"/>
      <c r="AM221" s="162"/>
      <c r="AN221" s="155"/>
      <c r="AO221" s="162"/>
      <c r="AP221" s="162"/>
      <c r="AQ221" s="163"/>
      <c r="AR221" s="164"/>
      <c r="AS221" s="165"/>
      <c r="AT221" s="164"/>
      <c r="AU221" s="165"/>
      <c r="AV221" s="165"/>
      <c r="AW221" s="162"/>
      <c r="AX221" s="160"/>
      <c r="AY221" s="161"/>
      <c r="AZ221" s="161"/>
      <c r="BA221" s="1"/>
      <c r="BB221" s="155"/>
      <c r="BC221" s="158"/>
      <c r="BD221" s="151"/>
      <c r="BE221" s="1"/>
      <c r="BF221" s="197">
        <f t="shared" si="295"/>
        <v>50489</v>
      </c>
      <c r="BG221" s="198">
        <f t="shared" si="296"/>
        <v>50489</v>
      </c>
      <c r="BH221" s="199">
        <f>VLOOKUP(BF221,[1]Plan1!$GF$177:$GH$300,3)</f>
        <v>7275.81</v>
      </c>
    </row>
    <row r="222" spans="1:180" ht="15" customHeight="1" x14ac:dyDescent="0.25">
      <c r="A222" s="105">
        <f t="shared" si="285"/>
        <v>44363</v>
      </c>
      <c r="B222" s="106">
        <f t="shared" si="270"/>
        <v>964.01589562646666</v>
      </c>
      <c r="C222" s="2">
        <f t="shared" si="286"/>
        <v>915.0822455</v>
      </c>
      <c r="D222" s="2">
        <f t="shared" si="287"/>
        <v>83.769450859999893</v>
      </c>
      <c r="E222" s="106">
        <f t="shared" si="271"/>
        <v>831.31279464000011</v>
      </c>
      <c r="F222" s="21">
        <f t="shared" si="288"/>
        <v>5692.31</v>
      </c>
      <c r="G222" s="108">
        <f t="shared" si="289"/>
        <v>5739.56</v>
      </c>
      <c r="H222" s="109">
        <f t="shared" si="266"/>
        <v>44312</v>
      </c>
      <c r="I222" s="109">
        <f t="shared" si="298"/>
        <v>44342</v>
      </c>
      <c r="J222" s="110">
        <f t="shared" si="272"/>
        <v>8.3006723105383262E-3</v>
      </c>
      <c r="K222" s="117">
        <f t="shared" si="299"/>
        <v>44372</v>
      </c>
      <c r="L222" s="178">
        <f t="shared" si="301"/>
        <v>31</v>
      </c>
      <c r="M222" s="178">
        <f t="shared" si="269"/>
        <v>22</v>
      </c>
      <c r="N222" s="106">
        <f t="shared" si="273"/>
        <v>1.0058837199999999</v>
      </c>
      <c r="O222" s="111">
        <f t="shared" si="268"/>
        <v>1.0030997100000001</v>
      </c>
      <c r="P222" s="111">
        <f t="shared" si="290"/>
        <v>1.0493478162239573</v>
      </c>
      <c r="Q222" s="106">
        <f t="shared" si="267"/>
        <v>1.0555218799999999</v>
      </c>
      <c r="R222" s="2">
        <v>1</v>
      </c>
      <c r="S222" s="106">
        <f t="shared" si="274"/>
        <v>915.0822455</v>
      </c>
      <c r="T222" s="106">
        <f t="shared" si="275"/>
        <v>0</v>
      </c>
      <c r="U222" s="106">
        <f t="shared" si="276"/>
        <v>46.156049226466656</v>
      </c>
      <c r="V222" s="106">
        <f t="shared" si="277"/>
        <v>961.23829472646662</v>
      </c>
      <c r="W222" s="19">
        <f t="shared" si="297"/>
        <v>0</v>
      </c>
      <c r="X222" s="2">
        <f t="shared" si="278"/>
        <v>0</v>
      </c>
      <c r="Y222" s="4">
        <f t="shared" si="279"/>
        <v>0</v>
      </c>
      <c r="Z222" s="106">
        <f t="shared" si="280"/>
        <v>0</v>
      </c>
      <c r="AA222" s="114">
        <f t="shared" si="291"/>
        <v>0.05</v>
      </c>
      <c r="AB222" s="112">
        <f t="shared" si="281"/>
        <v>22</v>
      </c>
      <c r="AC222" s="178">
        <f t="shared" si="300"/>
        <v>31</v>
      </c>
      <c r="AD222" s="11">
        <f t="shared" si="292"/>
        <v>1.002889607</v>
      </c>
      <c r="AE222" s="106">
        <f t="shared" si="282"/>
        <v>2.6442280600000001</v>
      </c>
      <c r="AF222" s="106">
        <f t="shared" si="283"/>
        <v>2.7776008999999999</v>
      </c>
      <c r="AG222" s="106">
        <f t="shared" si="284"/>
        <v>0</v>
      </c>
      <c r="AH222" s="115" t="str">
        <f t="shared" si="293"/>
        <v>J=</v>
      </c>
      <c r="AI222" s="116">
        <f t="shared" si="294"/>
        <v>44372</v>
      </c>
      <c r="AJ222" s="10"/>
      <c r="AK222" s="160"/>
      <c r="AL222" s="161"/>
      <c r="AM222" s="162"/>
      <c r="AN222" s="155"/>
      <c r="AO222" s="162"/>
      <c r="AP222" s="162"/>
      <c r="AQ222" s="163"/>
      <c r="AR222" s="164"/>
      <c r="AS222" s="165"/>
      <c r="AT222" s="164"/>
      <c r="AU222" s="165"/>
      <c r="AV222" s="165"/>
      <c r="AW222" s="162"/>
      <c r="AX222" s="160"/>
      <c r="AY222" s="161"/>
      <c r="AZ222" s="161"/>
      <c r="BA222" s="1"/>
      <c r="BB222" s="155"/>
      <c r="BC222" s="158"/>
      <c r="BD222" s="151"/>
      <c r="BE222" s="1"/>
      <c r="BF222" s="197">
        <f t="shared" si="295"/>
        <v>50520</v>
      </c>
      <c r="BG222" s="198">
        <f t="shared" si="296"/>
        <v>50520</v>
      </c>
      <c r="BH222" s="199">
        <f>VLOOKUP(BF222,[1]Plan1!$GF$177:$GH$300,3)</f>
        <v>7275.81</v>
      </c>
    </row>
    <row r="223" spans="1:180" ht="15" customHeight="1" x14ac:dyDescent="0.25">
      <c r="A223" s="105">
        <f t="shared" si="285"/>
        <v>44364</v>
      </c>
      <c r="B223" s="106">
        <f t="shared" si="270"/>
        <v>964.37707064128574</v>
      </c>
      <c r="C223" s="2">
        <f t="shared" si="286"/>
        <v>915.0822455</v>
      </c>
      <c r="D223" s="2">
        <f t="shared" si="287"/>
        <v>83.769450859999893</v>
      </c>
      <c r="E223" s="106">
        <f t="shared" si="271"/>
        <v>831.31279464000011</v>
      </c>
      <c r="F223" s="21">
        <f t="shared" si="288"/>
        <v>5692.31</v>
      </c>
      <c r="G223" s="108">
        <f t="shared" si="289"/>
        <v>5739.56</v>
      </c>
      <c r="H223" s="109">
        <f t="shared" si="266"/>
        <v>44312</v>
      </c>
      <c r="I223" s="109">
        <f t="shared" si="298"/>
        <v>44342</v>
      </c>
      <c r="J223" s="110">
        <f t="shared" si="272"/>
        <v>8.3006723105383262E-3</v>
      </c>
      <c r="K223" s="117">
        <f t="shared" si="299"/>
        <v>44372</v>
      </c>
      <c r="L223" s="178">
        <f t="shared" si="301"/>
        <v>31</v>
      </c>
      <c r="M223" s="178">
        <f t="shared" si="269"/>
        <v>23</v>
      </c>
      <c r="N223" s="106">
        <f t="shared" si="273"/>
        <v>1.00615199</v>
      </c>
      <c r="O223" s="111">
        <f t="shared" si="268"/>
        <v>1.0030997100000001</v>
      </c>
      <c r="P223" s="111">
        <f t="shared" si="290"/>
        <v>1.0493478162239573</v>
      </c>
      <c r="Q223" s="106">
        <f t="shared" si="267"/>
        <v>1.0558033899999999</v>
      </c>
      <c r="R223" s="2">
        <v>1</v>
      </c>
      <c r="S223" s="106">
        <f t="shared" si="274"/>
        <v>915.0822455</v>
      </c>
      <c r="T223" s="106">
        <f t="shared" si="275"/>
        <v>0</v>
      </c>
      <c r="U223" s="106">
        <f t="shared" si="276"/>
        <v>46.390072091285752</v>
      </c>
      <c r="V223" s="106">
        <f t="shared" si="277"/>
        <v>961.47231759128579</v>
      </c>
      <c r="W223" s="19">
        <f t="shared" si="297"/>
        <v>0</v>
      </c>
      <c r="X223" s="2">
        <f t="shared" si="278"/>
        <v>0</v>
      </c>
      <c r="Y223" s="4">
        <f t="shared" si="279"/>
        <v>0</v>
      </c>
      <c r="Z223" s="106">
        <f t="shared" si="280"/>
        <v>0</v>
      </c>
      <c r="AA223" s="114">
        <f t="shared" si="291"/>
        <v>0.05</v>
      </c>
      <c r="AB223" s="112">
        <f t="shared" si="281"/>
        <v>23</v>
      </c>
      <c r="AC223" s="178">
        <f t="shared" si="300"/>
        <v>31</v>
      </c>
      <c r="AD223" s="11">
        <f t="shared" si="292"/>
        <v>1.003021151</v>
      </c>
      <c r="AE223" s="106">
        <f t="shared" si="282"/>
        <v>2.76460164</v>
      </c>
      <c r="AF223" s="106">
        <f t="shared" si="283"/>
        <v>2.9047530500000001</v>
      </c>
      <c r="AG223" s="106">
        <f t="shared" si="284"/>
        <v>0</v>
      </c>
      <c r="AH223" s="115" t="str">
        <f t="shared" si="293"/>
        <v>J=</v>
      </c>
      <c r="AI223" s="116">
        <f t="shared" si="294"/>
        <v>44372</v>
      </c>
      <c r="AJ223" s="10"/>
      <c r="AK223" s="160"/>
      <c r="AL223" s="161"/>
      <c r="AM223" s="162"/>
      <c r="AN223" s="155"/>
      <c r="AO223" s="162"/>
      <c r="AP223" s="162"/>
      <c r="AQ223" s="163"/>
      <c r="AR223" s="164"/>
      <c r="AS223" s="165"/>
      <c r="AT223" s="164"/>
      <c r="AU223" s="165"/>
      <c r="AV223" s="165"/>
      <c r="AW223" s="162"/>
      <c r="AX223" s="160"/>
      <c r="AY223" s="161"/>
      <c r="AZ223" s="161"/>
      <c r="BA223" s="1"/>
      <c r="BB223" s="155"/>
      <c r="BC223" s="158"/>
      <c r="BD223" s="151"/>
      <c r="BE223" s="1"/>
      <c r="BF223" s="197">
        <f t="shared" si="295"/>
        <v>50550</v>
      </c>
      <c r="BG223" s="198">
        <f t="shared" si="296"/>
        <v>50550</v>
      </c>
      <c r="BH223" s="199">
        <f>VLOOKUP(BF223,[1]Plan1!$GF$177:$GH$300,3)</f>
        <v>7275.81</v>
      </c>
    </row>
    <row r="224" spans="1:180" ht="15" customHeight="1" x14ac:dyDescent="0.25">
      <c r="A224" s="105">
        <f t="shared" si="285"/>
        <v>44365</v>
      </c>
      <c r="B224" s="106">
        <f t="shared" si="270"/>
        <v>964.73837360487255</v>
      </c>
      <c r="C224" s="2">
        <f t="shared" si="286"/>
        <v>915.0822455</v>
      </c>
      <c r="D224" s="2">
        <f t="shared" si="287"/>
        <v>83.769450859999893</v>
      </c>
      <c r="E224" s="106">
        <f t="shared" si="271"/>
        <v>831.31279464000011</v>
      </c>
      <c r="F224" s="21">
        <f t="shared" si="288"/>
        <v>5692.31</v>
      </c>
      <c r="G224" s="108">
        <f t="shared" si="289"/>
        <v>5739.56</v>
      </c>
      <c r="H224" s="109">
        <f t="shared" si="266"/>
        <v>44312</v>
      </c>
      <c r="I224" s="109">
        <f t="shared" si="298"/>
        <v>44342</v>
      </c>
      <c r="J224" s="110">
        <f t="shared" si="272"/>
        <v>8.3006723105383262E-3</v>
      </c>
      <c r="K224" s="117">
        <f t="shared" si="299"/>
        <v>44372</v>
      </c>
      <c r="L224" s="178">
        <f t="shared" si="301"/>
        <v>31</v>
      </c>
      <c r="M224" s="178">
        <f t="shared" si="269"/>
        <v>24</v>
      </c>
      <c r="N224" s="106">
        <f t="shared" si="273"/>
        <v>1.0064203199999999</v>
      </c>
      <c r="O224" s="111">
        <f t="shared" si="268"/>
        <v>1.0030997100000001</v>
      </c>
      <c r="P224" s="111">
        <f t="shared" si="290"/>
        <v>1.0493478162239573</v>
      </c>
      <c r="Q224" s="106">
        <f t="shared" si="267"/>
        <v>1.05608496</v>
      </c>
      <c r="R224" s="2">
        <v>1</v>
      </c>
      <c r="S224" s="106">
        <f t="shared" si="274"/>
        <v>915.0822455</v>
      </c>
      <c r="T224" s="106">
        <f t="shared" si="275"/>
        <v>0</v>
      </c>
      <c r="U224" s="106">
        <f t="shared" si="276"/>
        <v>46.624144834872588</v>
      </c>
      <c r="V224" s="106">
        <f t="shared" si="277"/>
        <v>961.70639033487259</v>
      </c>
      <c r="W224" s="19">
        <f t="shared" si="297"/>
        <v>0</v>
      </c>
      <c r="X224" s="2">
        <f t="shared" si="278"/>
        <v>0</v>
      </c>
      <c r="Y224" s="4">
        <f t="shared" si="279"/>
        <v>0</v>
      </c>
      <c r="Z224" s="106">
        <f t="shared" si="280"/>
        <v>0</v>
      </c>
      <c r="AA224" s="114">
        <f t="shared" si="291"/>
        <v>0.05</v>
      </c>
      <c r="AB224" s="112">
        <f t="shared" si="281"/>
        <v>24</v>
      </c>
      <c r="AC224" s="178">
        <f t="shared" si="300"/>
        <v>31</v>
      </c>
      <c r="AD224" s="11">
        <f t="shared" si="292"/>
        <v>1.0031527119999999</v>
      </c>
      <c r="AE224" s="106">
        <f t="shared" si="282"/>
        <v>2.8849907699999999</v>
      </c>
      <c r="AF224" s="106">
        <f t="shared" si="283"/>
        <v>3.03198327</v>
      </c>
      <c r="AG224" s="106">
        <f t="shared" si="284"/>
        <v>0</v>
      </c>
      <c r="AH224" s="115" t="str">
        <f t="shared" si="293"/>
        <v>J=</v>
      </c>
      <c r="AI224" s="116">
        <f t="shared" si="294"/>
        <v>44372</v>
      </c>
      <c r="AJ224" s="10"/>
      <c r="AK224" s="160"/>
      <c r="AL224" s="161"/>
      <c r="AM224" s="162"/>
      <c r="AN224" s="155"/>
      <c r="AO224" s="162"/>
      <c r="AP224" s="162"/>
      <c r="AQ224" s="163"/>
      <c r="AR224" s="164"/>
      <c r="AS224" s="165"/>
      <c r="AT224" s="164"/>
      <c r="AU224" s="165"/>
      <c r="AV224" s="165"/>
      <c r="AW224" s="162"/>
      <c r="AX224" s="160"/>
      <c r="AY224" s="161"/>
      <c r="AZ224" s="161"/>
      <c r="BA224" s="1"/>
      <c r="BB224" s="155"/>
      <c r="BC224" s="158"/>
      <c r="BD224" s="151"/>
      <c r="BE224" s="1"/>
      <c r="BF224" s="197">
        <f t="shared" si="295"/>
        <v>50581</v>
      </c>
      <c r="BG224" s="198">
        <f t="shared" si="296"/>
        <v>50581</v>
      </c>
      <c r="BH224" s="199">
        <f>VLOOKUP(BF224,[1]Plan1!$GF$177:$GH$300,3)</f>
        <v>7275.81</v>
      </c>
    </row>
    <row r="225" spans="1:60" ht="15" customHeight="1" x14ac:dyDescent="0.25">
      <c r="A225" s="105">
        <f t="shared" si="285"/>
        <v>44366</v>
      </c>
      <c r="B225" s="106">
        <f t="shared" si="270"/>
        <v>965.09982957661089</v>
      </c>
      <c r="C225" s="2">
        <f t="shared" si="286"/>
        <v>915.0822455</v>
      </c>
      <c r="D225" s="2">
        <f t="shared" si="287"/>
        <v>83.769450859999893</v>
      </c>
      <c r="E225" s="106">
        <f t="shared" si="271"/>
        <v>831.31279464000011</v>
      </c>
      <c r="F225" s="21">
        <f t="shared" si="288"/>
        <v>5692.31</v>
      </c>
      <c r="G225" s="108">
        <f t="shared" si="289"/>
        <v>5739.56</v>
      </c>
      <c r="H225" s="109">
        <f t="shared" si="266"/>
        <v>44312</v>
      </c>
      <c r="I225" s="109">
        <f t="shared" si="298"/>
        <v>44342</v>
      </c>
      <c r="J225" s="110">
        <f t="shared" si="272"/>
        <v>8.3006723105383262E-3</v>
      </c>
      <c r="K225" s="117">
        <f t="shared" si="299"/>
        <v>44372</v>
      </c>
      <c r="L225" s="178">
        <f t="shared" si="301"/>
        <v>31</v>
      </c>
      <c r="M225" s="178">
        <f t="shared" si="269"/>
        <v>25</v>
      </c>
      <c r="N225" s="106">
        <f t="shared" si="273"/>
        <v>1.00668873</v>
      </c>
      <c r="O225" s="111">
        <f t="shared" si="268"/>
        <v>1.0030997100000001</v>
      </c>
      <c r="P225" s="111">
        <f t="shared" si="290"/>
        <v>1.0493478162239573</v>
      </c>
      <c r="Q225" s="106">
        <f t="shared" si="267"/>
        <v>1.0563666199999999</v>
      </c>
      <c r="R225" s="2">
        <v>1</v>
      </c>
      <c r="S225" s="106">
        <f t="shared" si="274"/>
        <v>915.0822455</v>
      </c>
      <c r="T225" s="106">
        <f t="shared" si="275"/>
        <v>0</v>
      </c>
      <c r="U225" s="106">
        <f t="shared" si="276"/>
        <v>46.858292396610857</v>
      </c>
      <c r="V225" s="106">
        <f t="shared" si="277"/>
        <v>961.94053789661086</v>
      </c>
      <c r="W225" s="19">
        <f t="shared" si="297"/>
        <v>0</v>
      </c>
      <c r="X225" s="2">
        <f t="shared" si="278"/>
        <v>0</v>
      </c>
      <c r="Y225" s="4">
        <f t="shared" si="279"/>
        <v>0</v>
      </c>
      <c r="Z225" s="106">
        <f t="shared" si="280"/>
        <v>0</v>
      </c>
      <c r="AA225" s="114">
        <f t="shared" si="291"/>
        <v>0.05</v>
      </c>
      <c r="AB225" s="112">
        <f t="shared" si="281"/>
        <v>25</v>
      </c>
      <c r="AC225" s="178">
        <f t="shared" si="300"/>
        <v>31</v>
      </c>
      <c r="AD225" s="11">
        <f t="shared" si="292"/>
        <v>1.0032842900000001</v>
      </c>
      <c r="AE225" s="106">
        <f t="shared" si="282"/>
        <v>3.0053954599999999</v>
      </c>
      <c r="AF225" s="106">
        <f t="shared" si="283"/>
        <v>3.1592916799999999</v>
      </c>
      <c r="AG225" s="106">
        <f t="shared" si="284"/>
        <v>0</v>
      </c>
      <c r="AH225" s="115" t="str">
        <f t="shared" si="293"/>
        <v>J=</v>
      </c>
      <c r="AI225" s="116">
        <f t="shared" si="294"/>
        <v>44372</v>
      </c>
      <c r="AJ225" s="10"/>
      <c r="AK225" s="160"/>
      <c r="AL225" s="161"/>
      <c r="AM225" s="162"/>
      <c r="AN225" s="155"/>
      <c r="AO225" s="162"/>
      <c r="AP225" s="162"/>
      <c r="AQ225" s="163"/>
      <c r="AR225" s="164"/>
      <c r="AS225" s="165"/>
      <c r="AT225" s="164"/>
      <c r="AU225" s="165"/>
      <c r="AV225" s="165"/>
      <c r="AW225" s="162"/>
      <c r="AX225" s="160"/>
      <c r="AY225" s="161"/>
      <c r="AZ225" s="161"/>
      <c r="BA225" s="1"/>
      <c r="BB225" s="155"/>
      <c r="BC225" s="158"/>
      <c r="BD225" s="151"/>
      <c r="BE225" s="1"/>
      <c r="BF225" s="197">
        <f t="shared" si="295"/>
        <v>50611</v>
      </c>
      <c r="BG225" s="198">
        <f t="shared" si="296"/>
        <v>50611</v>
      </c>
      <c r="BH225" s="199">
        <f>VLOOKUP(BF225,[1]Plan1!$GF$177:$GH$300,3)</f>
        <v>7275.81</v>
      </c>
    </row>
    <row r="226" spans="1:60" ht="15" customHeight="1" x14ac:dyDescent="0.25">
      <c r="A226" s="105">
        <f t="shared" si="285"/>
        <v>44367</v>
      </c>
      <c r="B226" s="106">
        <f t="shared" si="270"/>
        <v>965.46140619398898</v>
      </c>
      <c r="C226" s="2">
        <f t="shared" si="286"/>
        <v>915.0822455</v>
      </c>
      <c r="D226" s="2">
        <f t="shared" si="287"/>
        <v>83.769450859999893</v>
      </c>
      <c r="E226" s="106">
        <f t="shared" si="271"/>
        <v>831.31279464000011</v>
      </c>
      <c r="F226" s="21">
        <f t="shared" si="288"/>
        <v>5692.31</v>
      </c>
      <c r="G226" s="108">
        <f t="shared" si="289"/>
        <v>5739.56</v>
      </c>
      <c r="H226" s="109">
        <f t="shared" si="266"/>
        <v>44312</v>
      </c>
      <c r="I226" s="109">
        <f t="shared" si="298"/>
        <v>44342</v>
      </c>
      <c r="J226" s="110">
        <f t="shared" si="272"/>
        <v>8.3006723105383262E-3</v>
      </c>
      <c r="K226" s="117">
        <f t="shared" si="299"/>
        <v>44372</v>
      </c>
      <c r="L226" s="178">
        <f t="shared" si="301"/>
        <v>31</v>
      </c>
      <c r="M226" s="178">
        <f t="shared" si="269"/>
        <v>26</v>
      </c>
      <c r="N226" s="106">
        <f t="shared" si="273"/>
        <v>1.0069572</v>
      </c>
      <c r="O226" s="111">
        <f t="shared" si="268"/>
        <v>1.0030997100000001</v>
      </c>
      <c r="P226" s="111">
        <f t="shared" si="290"/>
        <v>1.0493478162239573</v>
      </c>
      <c r="Q226" s="106">
        <f t="shared" si="267"/>
        <v>1.05664833</v>
      </c>
      <c r="R226" s="2">
        <v>1</v>
      </c>
      <c r="S226" s="106">
        <f t="shared" si="274"/>
        <v>915.0822455</v>
      </c>
      <c r="T226" s="106">
        <f t="shared" si="275"/>
        <v>0</v>
      </c>
      <c r="U226" s="106">
        <f t="shared" si="276"/>
        <v>47.09248152398898</v>
      </c>
      <c r="V226" s="106">
        <f t="shared" si="277"/>
        <v>962.17472702398902</v>
      </c>
      <c r="W226" s="19">
        <f t="shared" si="297"/>
        <v>0</v>
      </c>
      <c r="X226" s="2">
        <f t="shared" si="278"/>
        <v>0</v>
      </c>
      <c r="Y226" s="4">
        <f t="shared" si="279"/>
        <v>0</v>
      </c>
      <c r="Z226" s="106">
        <f t="shared" si="280"/>
        <v>0</v>
      </c>
      <c r="AA226" s="114">
        <f t="shared" si="291"/>
        <v>0.05</v>
      </c>
      <c r="AB226" s="112">
        <f t="shared" si="281"/>
        <v>26</v>
      </c>
      <c r="AC226" s="178">
        <f t="shared" si="300"/>
        <v>31</v>
      </c>
      <c r="AD226" s="11">
        <f t="shared" si="292"/>
        <v>1.003415886</v>
      </c>
      <c r="AE226" s="106">
        <f t="shared" si="282"/>
        <v>3.1258166300000001</v>
      </c>
      <c r="AF226" s="106">
        <f t="shared" si="283"/>
        <v>3.2866791700000002</v>
      </c>
      <c r="AG226" s="106">
        <f t="shared" si="284"/>
        <v>0</v>
      </c>
      <c r="AH226" s="115" t="str">
        <f t="shared" si="293"/>
        <v>J=</v>
      </c>
      <c r="AI226" s="116">
        <f t="shared" si="294"/>
        <v>44372</v>
      </c>
      <c r="AJ226" s="10"/>
      <c r="AK226" s="160"/>
      <c r="AL226" s="161"/>
      <c r="AM226" s="162"/>
      <c r="AN226" s="155"/>
      <c r="AO226" s="162"/>
      <c r="AP226" s="162"/>
      <c r="AQ226" s="163"/>
      <c r="AR226" s="164"/>
      <c r="AS226" s="165"/>
      <c r="AT226" s="164"/>
      <c r="AU226" s="165"/>
      <c r="AV226" s="165"/>
      <c r="AW226" s="162"/>
      <c r="AX226" s="160"/>
      <c r="AY226" s="161"/>
      <c r="AZ226" s="161"/>
      <c r="BA226" s="1"/>
      <c r="BB226" s="155"/>
      <c r="BC226" s="158"/>
      <c r="BD226" s="151"/>
      <c r="BE226" s="1"/>
      <c r="BF226" s="197">
        <f t="shared" si="295"/>
        <v>50642</v>
      </c>
      <c r="BG226" s="198">
        <f t="shared" si="296"/>
        <v>50642</v>
      </c>
      <c r="BH226" s="199">
        <f>VLOOKUP(BF226,[1]Plan1!$GF$177:$GH$300,3)</f>
        <v>7275.81</v>
      </c>
    </row>
    <row r="227" spans="1:60" ht="15" customHeight="1" x14ac:dyDescent="0.25">
      <c r="A227" s="105">
        <f t="shared" si="285"/>
        <v>44368</v>
      </c>
      <c r="B227" s="106">
        <f t="shared" si="270"/>
        <v>965.82314424264644</v>
      </c>
      <c r="C227" s="2">
        <f t="shared" si="286"/>
        <v>915.0822455</v>
      </c>
      <c r="D227" s="2">
        <f t="shared" si="287"/>
        <v>83.769450859999893</v>
      </c>
      <c r="E227" s="106">
        <f t="shared" si="271"/>
        <v>831.31279464000011</v>
      </c>
      <c r="F227" s="21">
        <f t="shared" si="288"/>
        <v>5692.31</v>
      </c>
      <c r="G227" s="108">
        <f t="shared" si="289"/>
        <v>5739.56</v>
      </c>
      <c r="H227" s="109">
        <f t="shared" si="266"/>
        <v>44312</v>
      </c>
      <c r="I227" s="109">
        <f t="shared" si="298"/>
        <v>44342</v>
      </c>
      <c r="J227" s="110">
        <f t="shared" si="272"/>
        <v>8.3006723105383262E-3</v>
      </c>
      <c r="K227" s="117">
        <f t="shared" si="299"/>
        <v>44372</v>
      </c>
      <c r="L227" s="178">
        <f t="shared" si="301"/>
        <v>31</v>
      </c>
      <c r="M227" s="178">
        <f t="shared" si="269"/>
        <v>27</v>
      </c>
      <c r="N227" s="106">
        <f t="shared" si="273"/>
        <v>1.0072257499999999</v>
      </c>
      <c r="O227" s="111">
        <f t="shared" si="268"/>
        <v>1.0030997100000001</v>
      </c>
      <c r="P227" s="111">
        <f t="shared" si="290"/>
        <v>1.0493478162239573</v>
      </c>
      <c r="Q227" s="106">
        <f t="shared" si="267"/>
        <v>1.05693014</v>
      </c>
      <c r="R227" s="2">
        <v>1</v>
      </c>
      <c r="S227" s="106">
        <f t="shared" si="274"/>
        <v>915.0822455</v>
      </c>
      <c r="T227" s="106">
        <f t="shared" si="275"/>
        <v>0</v>
      </c>
      <c r="U227" s="106">
        <f t="shared" si="276"/>
        <v>47.326753782646428</v>
      </c>
      <c r="V227" s="106">
        <f t="shared" si="277"/>
        <v>962.40899928264639</v>
      </c>
      <c r="W227" s="19">
        <f t="shared" si="297"/>
        <v>0</v>
      </c>
      <c r="X227" s="2">
        <f t="shared" si="278"/>
        <v>0</v>
      </c>
      <c r="Y227" s="4">
        <f t="shared" si="279"/>
        <v>0</v>
      </c>
      <c r="Z227" s="106">
        <f t="shared" si="280"/>
        <v>0</v>
      </c>
      <c r="AA227" s="114">
        <f t="shared" si="291"/>
        <v>0.05</v>
      </c>
      <c r="AB227" s="112">
        <f t="shared" si="281"/>
        <v>27</v>
      </c>
      <c r="AC227" s="178">
        <f t="shared" si="300"/>
        <v>31</v>
      </c>
      <c r="AD227" s="11">
        <f t="shared" si="292"/>
        <v>1.003547499</v>
      </c>
      <c r="AE227" s="106">
        <f t="shared" si="282"/>
        <v>3.2462533499999999</v>
      </c>
      <c r="AF227" s="106">
        <f t="shared" si="283"/>
        <v>3.4141449599999998</v>
      </c>
      <c r="AG227" s="106">
        <f t="shared" si="284"/>
        <v>0</v>
      </c>
      <c r="AH227" s="115" t="str">
        <f t="shared" si="293"/>
        <v>J=</v>
      </c>
      <c r="AI227" s="116">
        <f t="shared" si="294"/>
        <v>44372</v>
      </c>
      <c r="AJ227" s="10"/>
      <c r="AK227" s="160"/>
      <c r="AL227" s="161"/>
      <c r="AM227" s="162"/>
      <c r="AN227" s="155"/>
      <c r="AO227" s="162"/>
      <c r="AP227" s="162"/>
      <c r="AQ227" s="163"/>
      <c r="AR227" s="164"/>
      <c r="AS227" s="165"/>
      <c r="AT227" s="164"/>
      <c r="AU227" s="165"/>
      <c r="AV227" s="165"/>
      <c r="AW227" s="162"/>
      <c r="AX227" s="160"/>
      <c r="AY227" s="161"/>
      <c r="AZ227" s="161"/>
      <c r="BA227" s="1"/>
      <c r="BB227" s="155"/>
      <c r="BC227" s="158"/>
      <c r="BD227" s="151"/>
      <c r="BE227" s="1"/>
      <c r="BF227" s="197">
        <f t="shared" si="295"/>
        <v>50673</v>
      </c>
      <c r="BG227" s="198">
        <f t="shared" si="296"/>
        <v>50673</v>
      </c>
      <c r="BH227" s="199">
        <f>VLOOKUP(BF227,[1]Plan1!$GF$177:$GH$300,3)</f>
        <v>7275.81</v>
      </c>
    </row>
    <row r="228" spans="1:60" ht="15" customHeight="1" x14ac:dyDescent="0.25">
      <c r="A228" s="105">
        <f t="shared" si="285"/>
        <v>44369</v>
      </c>
      <c r="B228" s="106">
        <f t="shared" si="270"/>
        <v>966.18501038007162</v>
      </c>
      <c r="C228" s="2">
        <f t="shared" si="286"/>
        <v>915.0822455</v>
      </c>
      <c r="D228" s="2">
        <f t="shared" si="287"/>
        <v>83.769450859999893</v>
      </c>
      <c r="E228" s="106">
        <f t="shared" si="271"/>
        <v>831.31279464000011</v>
      </c>
      <c r="F228" s="21">
        <f t="shared" si="288"/>
        <v>5692.31</v>
      </c>
      <c r="G228" s="108">
        <f t="shared" si="289"/>
        <v>5739.56</v>
      </c>
      <c r="H228" s="109">
        <f t="shared" si="266"/>
        <v>44312</v>
      </c>
      <c r="I228" s="109">
        <f t="shared" si="298"/>
        <v>44342</v>
      </c>
      <c r="J228" s="110">
        <f t="shared" si="272"/>
        <v>8.3006723105383262E-3</v>
      </c>
      <c r="K228" s="117">
        <f t="shared" si="299"/>
        <v>44372</v>
      </c>
      <c r="L228" s="178">
        <f t="shared" si="301"/>
        <v>31</v>
      </c>
      <c r="M228" s="178">
        <f t="shared" si="269"/>
        <v>28</v>
      </c>
      <c r="N228" s="106">
        <f t="shared" si="273"/>
        <v>1.0074943700000001</v>
      </c>
      <c r="O228" s="111">
        <f t="shared" si="268"/>
        <v>1.0030997100000001</v>
      </c>
      <c r="P228" s="111">
        <f t="shared" si="290"/>
        <v>1.0493478162239573</v>
      </c>
      <c r="Q228" s="106">
        <f t="shared" si="267"/>
        <v>1.05721201</v>
      </c>
      <c r="R228" s="2">
        <v>1</v>
      </c>
      <c r="S228" s="106">
        <f t="shared" si="274"/>
        <v>915.0822455</v>
      </c>
      <c r="T228" s="106">
        <f t="shared" si="275"/>
        <v>0</v>
      </c>
      <c r="U228" s="106">
        <f t="shared" si="276"/>
        <v>47.561075920071616</v>
      </c>
      <c r="V228" s="106">
        <f t="shared" si="277"/>
        <v>962.64332142007163</v>
      </c>
      <c r="W228" s="19">
        <f t="shared" si="297"/>
        <v>0</v>
      </c>
      <c r="X228" s="2">
        <f t="shared" si="278"/>
        <v>0</v>
      </c>
      <c r="Y228" s="4">
        <f t="shared" si="279"/>
        <v>0</v>
      </c>
      <c r="Z228" s="106">
        <f t="shared" si="280"/>
        <v>0</v>
      </c>
      <c r="AA228" s="114">
        <f t="shared" si="291"/>
        <v>0.05</v>
      </c>
      <c r="AB228" s="112">
        <f t="shared" si="281"/>
        <v>28</v>
      </c>
      <c r="AC228" s="178">
        <f t="shared" si="300"/>
        <v>31</v>
      </c>
      <c r="AD228" s="11">
        <f t="shared" si="292"/>
        <v>1.003679129</v>
      </c>
      <c r="AE228" s="106">
        <f t="shared" si="282"/>
        <v>3.3667056199999998</v>
      </c>
      <c r="AF228" s="106">
        <f t="shared" si="283"/>
        <v>3.5416889600000001</v>
      </c>
      <c r="AG228" s="106">
        <f t="shared" si="284"/>
        <v>0</v>
      </c>
      <c r="AH228" s="115" t="str">
        <f t="shared" si="293"/>
        <v>J=</v>
      </c>
      <c r="AI228" s="116">
        <f t="shared" si="294"/>
        <v>44372</v>
      </c>
      <c r="AJ228" s="10"/>
      <c r="AK228" s="160"/>
      <c r="AL228" s="161"/>
      <c r="AM228" s="162"/>
      <c r="AN228" s="155"/>
      <c r="AO228" s="162"/>
      <c r="AP228" s="162"/>
      <c r="AQ228" s="163"/>
      <c r="AR228" s="164"/>
      <c r="AS228" s="165"/>
      <c r="AT228" s="164"/>
      <c r="AU228" s="165"/>
      <c r="AV228" s="165"/>
      <c r="AW228" s="162"/>
      <c r="AX228" s="160"/>
      <c r="AY228" s="161"/>
      <c r="AZ228" s="161"/>
      <c r="BA228" s="1"/>
      <c r="BB228" s="155"/>
      <c r="BC228" s="158"/>
      <c r="BD228" s="151"/>
      <c r="BE228" s="1"/>
      <c r="BF228" s="197">
        <f t="shared" si="295"/>
        <v>50703</v>
      </c>
      <c r="BG228" s="198">
        <f t="shared" si="296"/>
        <v>50703</v>
      </c>
      <c r="BH228" s="199">
        <f>VLOOKUP(BF228,[1]Plan1!$GF$177:$GH$300,3)</f>
        <v>7275.81</v>
      </c>
    </row>
    <row r="229" spans="1:60" ht="15" customHeight="1" x14ac:dyDescent="0.25">
      <c r="A229" s="105">
        <f t="shared" si="285"/>
        <v>44370</v>
      </c>
      <c r="B229" s="106">
        <f t="shared" si="270"/>
        <v>966.54703063564818</v>
      </c>
      <c r="C229" s="2">
        <f t="shared" si="286"/>
        <v>915.0822455</v>
      </c>
      <c r="D229" s="2">
        <f t="shared" si="287"/>
        <v>83.769450859999893</v>
      </c>
      <c r="E229" s="106">
        <f t="shared" si="271"/>
        <v>831.31279464000011</v>
      </c>
      <c r="F229" s="21">
        <f t="shared" si="288"/>
        <v>5692.31</v>
      </c>
      <c r="G229" s="108">
        <f t="shared" si="289"/>
        <v>5739.56</v>
      </c>
      <c r="H229" s="109">
        <f t="shared" si="266"/>
        <v>44312</v>
      </c>
      <c r="I229" s="109">
        <f t="shared" si="298"/>
        <v>44342</v>
      </c>
      <c r="J229" s="110">
        <f t="shared" si="272"/>
        <v>8.3006723105383262E-3</v>
      </c>
      <c r="K229" s="117">
        <f t="shared" si="299"/>
        <v>44372</v>
      </c>
      <c r="L229" s="178">
        <f t="shared" si="301"/>
        <v>31</v>
      </c>
      <c r="M229" s="178">
        <f t="shared" si="269"/>
        <v>29</v>
      </c>
      <c r="N229" s="106">
        <f t="shared" si="273"/>
        <v>1.00776307</v>
      </c>
      <c r="O229" s="111">
        <f t="shared" si="268"/>
        <v>1.0030997100000001</v>
      </c>
      <c r="P229" s="111">
        <f t="shared" si="290"/>
        <v>1.0493478162239573</v>
      </c>
      <c r="Q229" s="106">
        <f t="shared" si="267"/>
        <v>1.0574939699999999</v>
      </c>
      <c r="R229" s="2">
        <v>1</v>
      </c>
      <c r="S229" s="106">
        <f t="shared" si="274"/>
        <v>915.0822455</v>
      </c>
      <c r="T229" s="106">
        <f t="shared" si="275"/>
        <v>0</v>
      </c>
      <c r="U229" s="106">
        <f t="shared" si="276"/>
        <v>47.795472875648237</v>
      </c>
      <c r="V229" s="106">
        <f t="shared" si="277"/>
        <v>962.87771837564821</v>
      </c>
      <c r="W229" s="19">
        <f t="shared" si="297"/>
        <v>0</v>
      </c>
      <c r="X229" s="2">
        <f t="shared" si="278"/>
        <v>0</v>
      </c>
      <c r="Y229" s="4">
        <f t="shared" si="279"/>
        <v>0</v>
      </c>
      <c r="Z229" s="106">
        <f t="shared" si="280"/>
        <v>0</v>
      </c>
      <c r="AA229" s="114">
        <f t="shared" si="291"/>
        <v>0.05</v>
      </c>
      <c r="AB229" s="112">
        <f t="shared" si="281"/>
        <v>29</v>
      </c>
      <c r="AC229" s="178">
        <f t="shared" si="300"/>
        <v>31</v>
      </c>
      <c r="AD229" s="11">
        <f t="shared" si="292"/>
        <v>1.003810777</v>
      </c>
      <c r="AE229" s="106">
        <f t="shared" si="282"/>
        <v>3.48717437</v>
      </c>
      <c r="AF229" s="106">
        <f t="shared" si="283"/>
        <v>3.6693122599999999</v>
      </c>
      <c r="AG229" s="106">
        <f t="shared" si="284"/>
        <v>0</v>
      </c>
      <c r="AH229" s="115" t="str">
        <f t="shared" si="293"/>
        <v>J=</v>
      </c>
      <c r="AI229" s="116">
        <f t="shared" si="294"/>
        <v>44372</v>
      </c>
      <c r="AJ229" s="10"/>
      <c r="AK229" s="206"/>
      <c r="AL229" s="207"/>
      <c r="AM229" s="208"/>
      <c r="AN229" s="209"/>
      <c r="AO229" s="208"/>
      <c r="AP229" s="208"/>
      <c r="AQ229" s="210"/>
      <c r="AR229" s="211"/>
      <c r="AS229" s="165"/>
      <c r="AT229" s="164"/>
      <c r="AU229" s="165"/>
      <c r="AV229" s="165"/>
      <c r="AW229" s="208"/>
      <c r="AX229" s="206"/>
      <c r="AY229" s="207"/>
      <c r="AZ229" s="207"/>
      <c r="BA229" s="1"/>
      <c r="BB229" s="155"/>
      <c r="BC229" s="158"/>
      <c r="BD229" s="151"/>
      <c r="BE229" s="1"/>
      <c r="BF229" s="197">
        <f t="shared" si="295"/>
        <v>50734</v>
      </c>
      <c r="BG229" s="198">
        <f t="shared" si="296"/>
        <v>50734</v>
      </c>
      <c r="BH229" s="199">
        <f>VLOOKUP(BF229,[1]Plan1!$GF$177:$GH$300,3)</f>
        <v>7275.81</v>
      </c>
    </row>
    <row r="230" spans="1:60" ht="15" customHeight="1" x14ac:dyDescent="0.25">
      <c r="A230" s="105">
        <f t="shared" si="285"/>
        <v>44371</v>
      </c>
      <c r="B230" s="106">
        <f t="shared" si="270"/>
        <v>966.90917905999277</v>
      </c>
      <c r="C230" s="2">
        <f t="shared" si="286"/>
        <v>915.0822455</v>
      </c>
      <c r="D230" s="2">
        <f t="shared" si="287"/>
        <v>83.769450859999893</v>
      </c>
      <c r="E230" s="106">
        <f t="shared" si="271"/>
        <v>831.31279464000011</v>
      </c>
      <c r="F230" s="21">
        <f t="shared" si="288"/>
        <v>5692.31</v>
      </c>
      <c r="G230" s="108">
        <f t="shared" si="289"/>
        <v>5739.56</v>
      </c>
      <c r="H230" s="109">
        <f t="shared" si="266"/>
        <v>44312</v>
      </c>
      <c r="I230" s="109">
        <f t="shared" si="298"/>
        <v>44342</v>
      </c>
      <c r="J230" s="110">
        <f t="shared" si="272"/>
        <v>8.3006723105383262E-3</v>
      </c>
      <c r="K230" s="117">
        <f t="shared" si="299"/>
        <v>44372</v>
      </c>
      <c r="L230" s="178">
        <f t="shared" si="301"/>
        <v>31</v>
      </c>
      <c r="M230" s="178">
        <f t="shared" si="269"/>
        <v>30</v>
      </c>
      <c r="N230" s="106">
        <f t="shared" si="273"/>
        <v>1.00803183</v>
      </c>
      <c r="O230" s="111">
        <f t="shared" si="268"/>
        <v>1.0030997100000001</v>
      </c>
      <c r="P230" s="111">
        <f t="shared" si="290"/>
        <v>1.0493478162239573</v>
      </c>
      <c r="Q230" s="106">
        <f t="shared" si="267"/>
        <v>1.0577759900000001</v>
      </c>
      <c r="R230" s="2">
        <v>1</v>
      </c>
      <c r="S230" s="106">
        <f t="shared" si="274"/>
        <v>915.0822455</v>
      </c>
      <c r="T230" s="106">
        <f t="shared" si="275"/>
        <v>0</v>
      </c>
      <c r="U230" s="106">
        <f t="shared" si="276"/>
        <v>48.029919709992789</v>
      </c>
      <c r="V230" s="106">
        <f t="shared" si="277"/>
        <v>963.11216520999278</v>
      </c>
      <c r="W230" s="19">
        <f t="shared" si="297"/>
        <v>0</v>
      </c>
      <c r="X230" s="2">
        <f t="shared" si="278"/>
        <v>0</v>
      </c>
      <c r="Y230" s="4">
        <f t="shared" si="279"/>
        <v>0</v>
      </c>
      <c r="Z230" s="106">
        <f t="shared" si="280"/>
        <v>0</v>
      </c>
      <c r="AA230" s="114">
        <f t="shared" si="291"/>
        <v>0.05</v>
      </c>
      <c r="AB230" s="112">
        <f t="shared" si="281"/>
        <v>30</v>
      </c>
      <c r="AC230" s="178">
        <f t="shared" si="300"/>
        <v>31</v>
      </c>
      <c r="AD230" s="11">
        <f t="shared" si="292"/>
        <v>1.003942442</v>
      </c>
      <c r="AE230" s="106">
        <f t="shared" si="282"/>
        <v>3.6076586700000002</v>
      </c>
      <c r="AF230" s="106">
        <f t="shared" si="283"/>
        <v>3.7970138499999999</v>
      </c>
      <c r="AG230" s="106">
        <f t="shared" si="284"/>
        <v>0</v>
      </c>
      <c r="AH230" s="115" t="str">
        <f t="shared" si="293"/>
        <v>J=</v>
      </c>
      <c r="AI230" s="116">
        <f t="shared" si="294"/>
        <v>44372</v>
      </c>
      <c r="AJ230" s="10"/>
      <c r="AK230" s="160"/>
      <c r="AL230" s="161"/>
      <c r="AM230" s="162"/>
      <c r="AN230" s="155"/>
      <c r="AO230" s="162"/>
      <c r="AP230" s="162"/>
      <c r="AQ230" s="163"/>
      <c r="AR230" s="164"/>
      <c r="AS230" s="165"/>
      <c r="AT230" s="164"/>
      <c r="AU230" s="165"/>
      <c r="AV230" s="165"/>
      <c r="AW230" s="162"/>
      <c r="AX230" s="160"/>
      <c r="AY230" s="161"/>
      <c r="AZ230" s="161"/>
      <c r="BA230" s="1"/>
      <c r="BB230" s="155"/>
      <c r="BC230" s="158"/>
      <c r="BD230" s="151"/>
      <c r="BE230" s="1"/>
      <c r="BF230" s="197">
        <f t="shared" si="295"/>
        <v>50764</v>
      </c>
      <c r="BG230" s="198">
        <f t="shared" si="296"/>
        <v>50764</v>
      </c>
      <c r="BH230" s="199">
        <f>VLOOKUP(BF230,[1]Plan1!$GF$177:$GH$300,3)</f>
        <v>7275.81</v>
      </c>
    </row>
    <row r="231" spans="1:60" ht="15" customHeight="1" x14ac:dyDescent="0.25">
      <c r="A231" s="105">
        <f t="shared" si="285"/>
        <v>44372</v>
      </c>
      <c r="B231" s="106">
        <f t="shared" si="270"/>
        <v>967.2714807124886</v>
      </c>
      <c r="C231" s="2">
        <f t="shared" si="286"/>
        <v>915.0822455</v>
      </c>
      <c r="D231" s="2">
        <f t="shared" si="287"/>
        <v>83.769450859999893</v>
      </c>
      <c r="E231" s="106">
        <f t="shared" si="271"/>
        <v>831.31279464000011</v>
      </c>
      <c r="F231" s="21">
        <f t="shared" si="288"/>
        <v>5692.31</v>
      </c>
      <c r="G231" s="108">
        <f t="shared" si="289"/>
        <v>5739.56</v>
      </c>
      <c r="H231" s="109">
        <f t="shared" si="266"/>
        <v>44312</v>
      </c>
      <c r="I231" s="109">
        <f t="shared" si="298"/>
        <v>44342</v>
      </c>
      <c r="J231" s="110">
        <f t="shared" si="272"/>
        <v>8.3006723105383262E-3</v>
      </c>
      <c r="K231" s="117">
        <f t="shared" si="299"/>
        <v>44372</v>
      </c>
      <c r="L231" s="178">
        <f t="shared" si="301"/>
        <v>31</v>
      </c>
      <c r="M231" s="178">
        <f t="shared" si="269"/>
        <v>31</v>
      </c>
      <c r="N231" s="106">
        <f t="shared" si="273"/>
        <v>1.0083006699999999</v>
      </c>
      <c r="O231" s="111">
        <f t="shared" si="268"/>
        <v>1.0030997100000001</v>
      </c>
      <c r="P231" s="111">
        <f t="shared" si="290"/>
        <v>1.0493478162239573</v>
      </c>
      <c r="Q231" s="106">
        <f t="shared" si="267"/>
        <v>1.0580581</v>
      </c>
      <c r="R231" s="2">
        <v>1</v>
      </c>
      <c r="S231" s="106">
        <f t="shared" si="274"/>
        <v>915.0822455</v>
      </c>
      <c r="T231" s="106">
        <f t="shared" si="275"/>
        <v>0</v>
      </c>
      <c r="U231" s="106">
        <f t="shared" si="276"/>
        <v>48.26444136248859</v>
      </c>
      <c r="V231" s="106">
        <f t="shared" si="277"/>
        <v>963.34668686248858</v>
      </c>
      <c r="W231" s="19">
        <f t="shared" si="297"/>
        <v>8</v>
      </c>
      <c r="X231" s="2">
        <f t="shared" si="278"/>
        <v>12.04797284</v>
      </c>
      <c r="Y231" s="4">
        <f t="shared" si="279"/>
        <v>1.3166000000000001E-2</v>
      </c>
      <c r="Z231" s="106">
        <f t="shared" si="280"/>
        <v>12.04797284</v>
      </c>
      <c r="AA231" s="114">
        <f t="shared" si="291"/>
        <v>0.05</v>
      </c>
      <c r="AB231" s="112">
        <f t="shared" si="281"/>
        <v>31</v>
      </c>
      <c r="AC231" s="178">
        <f t="shared" si="300"/>
        <v>31</v>
      </c>
      <c r="AD231" s="11">
        <f t="shared" si="292"/>
        <v>1.004074124</v>
      </c>
      <c r="AE231" s="106">
        <f t="shared" si="282"/>
        <v>3.72815853</v>
      </c>
      <c r="AF231" s="106">
        <f t="shared" si="283"/>
        <v>3.9247938499999999</v>
      </c>
      <c r="AG231" s="106">
        <f t="shared" si="284"/>
        <v>15.77613137</v>
      </c>
      <c r="AH231" s="115" t="str">
        <f t="shared" si="293"/>
        <v>J=</v>
      </c>
      <c r="AI231" s="116">
        <f t="shared" si="294"/>
        <v>44372</v>
      </c>
      <c r="AJ231" s="10"/>
      <c r="AK231" s="160"/>
      <c r="AL231" s="161"/>
      <c r="AM231" s="162"/>
      <c r="AN231" s="155"/>
      <c r="AO231" s="162"/>
      <c r="AP231" s="162"/>
      <c r="AQ231" s="163"/>
      <c r="AR231" s="164"/>
      <c r="AS231" s="165"/>
      <c r="AT231" s="164"/>
      <c r="AU231" s="165"/>
      <c r="AV231" s="165"/>
      <c r="AW231" s="162"/>
      <c r="AX231" s="160"/>
      <c r="AY231" s="161"/>
      <c r="AZ231" s="161"/>
      <c r="BA231" s="1"/>
      <c r="BB231" s="155"/>
      <c r="BC231" s="158"/>
      <c r="BD231" s="151"/>
      <c r="BE231" s="1"/>
      <c r="BF231" s="197">
        <f t="shared" si="295"/>
        <v>50795</v>
      </c>
      <c r="BG231" s="198">
        <f t="shared" si="296"/>
        <v>50795</v>
      </c>
      <c r="BH231" s="199">
        <f>VLOOKUP(BF231,[1]Plan1!$GF$177:$GH$300,3)</f>
        <v>7275.81</v>
      </c>
    </row>
    <row r="232" spans="1:60" ht="15" customHeight="1" x14ac:dyDescent="0.25">
      <c r="A232" s="105">
        <f t="shared" si="285"/>
        <v>44373</v>
      </c>
      <c r="B232" s="106">
        <f t="shared" si="270"/>
        <v>951.58266115992137</v>
      </c>
      <c r="C232" s="2">
        <f t="shared" si="286"/>
        <v>903.03427266000006</v>
      </c>
      <c r="D232" s="2">
        <f t="shared" si="287"/>
        <v>71.72147801999995</v>
      </c>
      <c r="E232" s="106">
        <f t="shared" si="271"/>
        <v>831.31279464000011</v>
      </c>
      <c r="F232" s="21">
        <f t="shared" si="288"/>
        <v>5739.56</v>
      </c>
      <c r="G232" s="108">
        <f t="shared" si="289"/>
        <v>5769.98</v>
      </c>
      <c r="H232" s="109">
        <f t="shared" ref="H232:H295" si="302">EDATE(I232,-1)</f>
        <v>44342</v>
      </c>
      <c r="I232" s="109">
        <f t="shared" si="298"/>
        <v>44373</v>
      </c>
      <c r="J232" s="110">
        <f t="shared" si="272"/>
        <v>5.3000578441551038E-3</v>
      </c>
      <c r="K232" s="117">
        <f t="shared" si="299"/>
        <v>44402</v>
      </c>
      <c r="L232" s="178">
        <f t="shared" si="301"/>
        <v>30</v>
      </c>
      <c r="M232" s="178">
        <f t="shared" si="269"/>
        <v>1</v>
      </c>
      <c r="N232" s="106">
        <f t="shared" si="273"/>
        <v>1.00017621</v>
      </c>
      <c r="O232" s="111">
        <f t="shared" si="268"/>
        <v>1.0083006699999999</v>
      </c>
      <c r="P232" s="111">
        <f t="shared" si="290"/>
        <v>1.058058106161653</v>
      </c>
      <c r="Q232" s="106">
        <f t="shared" si="267"/>
        <v>1.05824454</v>
      </c>
      <c r="R232" s="2">
        <v>1</v>
      </c>
      <c r="S232" s="106">
        <f t="shared" si="274"/>
        <v>903.03427266000006</v>
      </c>
      <c r="T232" s="106">
        <f t="shared" si="275"/>
        <v>0</v>
      </c>
      <c r="U232" s="106">
        <f t="shared" si="276"/>
        <v>48.41943131992128</v>
      </c>
      <c r="V232" s="106">
        <f t="shared" si="277"/>
        <v>951.45370397992133</v>
      </c>
      <c r="W232" s="19">
        <f t="shared" si="297"/>
        <v>0</v>
      </c>
      <c r="X232" s="2">
        <f t="shared" si="278"/>
        <v>0</v>
      </c>
      <c r="Y232" s="4">
        <f t="shared" si="279"/>
        <v>0</v>
      </c>
      <c r="Z232" s="106">
        <f t="shared" si="280"/>
        <v>0</v>
      </c>
      <c r="AA232" s="114">
        <f t="shared" si="291"/>
        <v>0.05</v>
      </c>
      <c r="AB232" s="112">
        <f t="shared" si="281"/>
        <v>1</v>
      </c>
      <c r="AC232" s="178">
        <f t="shared" si="300"/>
        <v>30</v>
      </c>
      <c r="AD232" s="11">
        <f t="shared" si="292"/>
        <v>1.000135537</v>
      </c>
      <c r="AE232" s="106">
        <f t="shared" si="282"/>
        <v>0.12239455</v>
      </c>
      <c r="AF232" s="106">
        <f t="shared" si="283"/>
        <v>0.12895718</v>
      </c>
      <c r="AG232" s="106">
        <f t="shared" si="284"/>
        <v>0</v>
      </c>
      <c r="AH232" s="115" t="str">
        <f t="shared" si="293"/>
        <v>J=</v>
      </c>
      <c r="AI232" s="116">
        <f t="shared" si="294"/>
        <v>44402</v>
      </c>
      <c r="AJ232" s="10"/>
      <c r="AK232" s="160"/>
      <c r="AL232" s="161"/>
      <c r="AM232" s="162"/>
      <c r="AN232" s="155"/>
      <c r="AO232" s="162"/>
      <c r="AP232" s="162"/>
      <c r="AQ232" s="163"/>
      <c r="AR232" s="164"/>
      <c r="AS232" s="165"/>
      <c r="AT232" s="164"/>
      <c r="AU232" s="165"/>
      <c r="AV232" s="165"/>
      <c r="AW232" s="162"/>
      <c r="AX232" s="160"/>
      <c r="AY232" s="161"/>
      <c r="AZ232" s="161"/>
      <c r="BA232" s="1"/>
      <c r="BB232" s="155"/>
      <c r="BC232" s="158"/>
      <c r="BD232" s="151"/>
      <c r="BE232" s="1"/>
      <c r="BF232" s="197">
        <f t="shared" si="295"/>
        <v>50826</v>
      </c>
      <c r="BG232" s="198">
        <f t="shared" si="296"/>
        <v>50826</v>
      </c>
      <c r="BH232" s="199">
        <f>VLOOKUP(BF232,[1]Plan1!$GF$177:$GH$300,3)</f>
        <v>7275.81</v>
      </c>
    </row>
    <row r="233" spans="1:60" ht="15" customHeight="1" x14ac:dyDescent="0.25">
      <c r="A233" s="105">
        <f t="shared" si="285"/>
        <v>44374</v>
      </c>
      <c r="B233" s="106">
        <f t="shared" si="270"/>
        <v>951.86670164986583</v>
      </c>
      <c r="C233" s="2">
        <f t="shared" si="286"/>
        <v>903.03427266000006</v>
      </c>
      <c r="D233" s="2">
        <f t="shared" si="287"/>
        <v>71.72147801999995</v>
      </c>
      <c r="E233" s="106">
        <f t="shared" si="271"/>
        <v>831.31279464000011</v>
      </c>
      <c r="F233" s="21">
        <f t="shared" si="288"/>
        <v>5739.56</v>
      </c>
      <c r="G233" s="108">
        <f t="shared" si="289"/>
        <v>5769.98</v>
      </c>
      <c r="H233" s="109">
        <f t="shared" si="302"/>
        <v>44342</v>
      </c>
      <c r="I233" s="109">
        <f t="shared" si="298"/>
        <v>44373</v>
      </c>
      <c r="J233" s="110">
        <f t="shared" si="272"/>
        <v>5.3000578441551038E-3</v>
      </c>
      <c r="K233" s="117">
        <f t="shared" si="299"/>
        <v>44402</v>
      </c>
      <c r="L233" s="178">
        <f t="shared" si="301"/>
        <v>30</v>
      </c>
      <c r="M233" s="178">
        <f t="shared" si="269"/>
        <v>2</v>
      </c>
      <c r="N233" s="106">
        <f t="shared" si="273"/>
        <v>1.00035246</v>
      </c>
      <c r="O233" s="111">
        <f t="shared" si="268"/>
        <v>1.0083006699999999</v>
      </c>
      <c r="P233" s="111">
        <f t="shared" si="290"/>
        <v>1.058058106161653</v>
      </c>
      <c r="Q233" s="106">
        <f t="shared" ref="Q233:Q296" si="303">TRUNC(TRUNC((N233*P233),15),8)</f>
        <v>1.05843102</v>
      </c>
      <c r="R233" s="2">
        <v>1</v>
      </c>
      <c r="S233" s="106">
        <f t="shared" si="274"/>
        <v>903.03427266000006</v>
      </c>
      <c r="T233" s="106">
        <f t="shared" si="275"/>
        <v>0</v>
      </c>
      <c r="U233" s="106">
        <f t="shared" si="276"/>
        <v>48.57445452986574</v>
      </c>
      <c r="V233" s="106">
        <f t="shared" si="277"/>
        <v>951.60872718986582</v>
      </c>
      <c r="W233" s="19">
        <f t="shared" si="297"/>
        <v>0</v>
      </c>
      <c r="X233" s="2">
        <f t="shared" si="278"/>
        <v>0</v>
      </c>
      <c r="Y233" s="4">
        <f t="shared" si="279"/>
        <v>0</v>
      </c>
      <c r="Z233" s="106">
        <f t="shared" si="280"/>
        <v>0</v>
      </c>
      <c r="AA233" s="114">
        <f t="shared" si="291"/>
        <v>0.05</v>
      </c>
      <c r="AB233" s="112">
        <f t="shared" si="281"/>
        <v>2</v>
      </c>
      <c r="AC233" s="178">
        <f t="shared" si="300"/>
        <v>30</v>
      </c>
      <c r="AD233" s="11">
        <f t="shared" si="292"/>
        <v>1.0002710930000001</v>
      </c>
      <c r="AE233" s="106">
        <f t="shared" si="282"/>
        <v>0.24480626999999999</v>
      </c>
      <c r="AF233" s="106">
        <f t="shared" si="283"/>
        <v>0.25797446000000002</v>
      </c>
      <c r="AG233" s="106">
        <f t="shared" si="284"/>
        <v>0</v>
      </c>
      <c r="AH233" s="115" t="str">
        <f t="shared" si="293"/>
        <v>J=</v>
      </c>
      <c r="AI233" s="116">
        <f t="shared" si="294"/>
        <v>44402</v>
      </c>
      <c r="AJ233" s="10"/>
      <c r="AK233" s="160"/>
      <c r="AL233" s="161"/>
      <c r="AM233" s="162"/>
      <c r="AN233" s="155"/>
      <c r="AO233" s="162"/>
      <c r="AP233" s="162"/>
      <c r="AQ233" s="163"/>
      <c r="AR233" s="164"/>
      <c r="AS233" s="165"/>
      <c r="AT233" s="164"/>
      <c r="AU233" s="165"/>
      <c r="AV233" s="165"/>
      <c r="AW233" s="162"/>
      <c r="AX233" s="160"/>
      <c r="AY233" s="161"/>
      <c r="AZ233" s="161"/>
      <c r="BA233" s="1"/>
      <c r="BB233" s="155"/>
      <c r="BC233" s="158"/>
      <c r="BD233" s="151"/>
      <c r="BE233" s="1"/>
      <c r="BF233" s="197">
        <f t="shared" si="295"/>
        <v>50854</v>
      </c>
      <c r="BG233" s="198">
        <f t="shared" si="296"/>
        <v>50854</v>
      </c>
      <c r="BH233" s="199">
        <f>VLOOKUP(BF233,[1]Plan1!$GF$177:$GH$300,3)</f>
        <v>7275.81</v>
      </c>
    </row>
    <row r="234" spans="1:60" ht="15" customHeight="1" x14ac:dyDescent="0.25">
      <c r="A234" s="105">
        <f t="shared" si="285"/>
        <v>44375</v>
      </c>
      <c r="B234" s="106">
        <f t="shared" si="270"/>
        <v>952.15083457232197</v>
      </c>
      <c r="C234" s="2">
        <f t="shared" si="286"/>
        <v>903.03427266000006</v>
      </c>
      <c r="D234" s="2">
        <f t="shared" si="287"/>
        <v>71.72147801999995</v>
      </c>
      <c r="E234" s="106">
        <f t="shared" si="271"/>
        <v>831.31279464000011</v>
      </c>
      <c r="F234" s="21">
        <f t="shared" si="288"/>
        <v>5739.56</v>
      </c>
      <c r="G234" s="108">
        <f t="shared" si="289"/>
        <v>5769.98</v>
      </c>
      <c r="H234" s="109">
        <f t="shared" si="302"/>
        <v>44342</v>
      </c>
      <c r="I234" s="109">
        <f t="shared" si="298"/>
        <v>44373</v>
      </c>
      <c r="J234" s="110">
        <f t="shared" si="272"/>
        <v>5.3000578441551038E-3</v>
      </c>
      <c r="K234" s="117">
        <f t="shared" si="299"/>
        <v>44402</v>
      </c>
      <c r="L234" s="178">
        <f t="shared" si="301"/>
        <v>30</v>
      </c>
      <c r="M234" s="178">
        <f t="shared" si="269"/>
        <v>3</v>
      </c>
      <c r="N234" s="106">
        <f t="shared" si="273"/>
        <v>1.00052874</v>
      </c>
      <c r="O234" s="111">
        <f t="shared" ref="O234:O297" si="304">IF(K234&gt;K233,N233,O233)</f>
        <v>1.0083006699999999</v>
      </c>
      <c r="P234" s="111">
        <f t="shared" si="290"/>
        <v>1.058058106161653</v>
      </c>
      <c r="Q234" s="106">
        <f t="shared" si="303"/>
        <v>1.05861754</v>
      </c>
      <c r="R234" s="2">
        <v>1</v>
      </c>
      <c r="S234" s="106">
        <f t="shared" si="274"/>
        <v>903.03427266000006</v>
      </c>
      <c r="T234" s="106">
        <f t="shared" si="275"/>
        <v>0</v>
      </c>
      <c r="U234" s="106">
        <f t="shared" si="276"/>
        <v>48.729510992321963</v>
      </c>
      <c r="V234" s="106">
        <f t="shared" si="277"/>
        <v>951.76378365232199</v>
      </c>
      <c r="W234" s="19">
        <f t="shared" si="297"/>
        <v>0</v>
      </c>
      <c r="X234" s="2">
        <f t="shared" si="278"/>
        <v>0</v>
      </c>
      <c r="Y234" s="4">
        <f t="shared" si="279"/>
        <v>0</v>
      </c>
      <c r="Z234" s="106">
        <f t="shared" si="280"/>
        <v>0</v>
      </c>
      <c r="AA234" s="114">
        <f t="shared" si="291"/>
        <v>0.05</v>
      </c>
      <c r="AB234" s="112">
        <f t="shared" si="281"/>
        <v>3</v>
      </c>
      <c r="AC234" s="178">
        <f t="shared" si="300"/>
        <v>30</v>
      </c>
      <c r="AD234" s="11">
        <f t="shared" si="292"/>
        <v>1.000406667</v>
      </c>
      <c r="AE234" s="106">
        <f t="shared" si="282"/>
        <v>0.36723422999999999</v>
      </c>
      <c r="AF234" s="106">
        <f t="shared" si="283"/>
        <v>0.38705092000000002</v>
      </c>
      <c r="AG234" s="106">
        <f t="shared" si="284"/>
        <v>0</v>
      </c>
      <c r="AH234" s="115" t="str">
        <f t="shared" si="293"/>
        <v>J=</v>
      </c>
      <c r="AI234" s="116">
        <f t="shared" si="294"/>
        <v>44402</v>
      </c>
      <c r="AJ234" s="10"/>
      <c r="AK234" s="160"/>
      <c r="AL234" s="161"/>
      <c r="AM234" s="162"/>
      <c r="AN234" s="155"/>
      <c r="AO234" s="162"/>
      <c r="AP234" s="162"/>
      <c r="AQ234" s="163"/>
      <c r="AR234" s="164"/>
      <c r="AS234" s="165"/>
      <c r="AT234" s="164"/>
      <c r="AU234" s="165"/>
      <c r="AV234" s="165"/>
      <c r="AW234" s="162"/>
      <c r="AX234" s="160"/>
      <c r="AY234" s="161"/>
      <c r="AZ234" s="161"/>
      <c r="BA234" s="1"/>
      <c r="BB234" s="155"/>
      <c r="BC234" s="158"/>
      <c r="BD234" s="151"/>
      <c r="BE234" s="1"/>
      <c r="BF234" s="197">
        <f t="shared" si="295"/>
        <v>50885</v>
      </c>
      <c r="BG234" s="198">
        <f t="shared" si="296"/>
        <v>50885</v>
      </c>
      <c r="BH234" s="199">
        <f>VLOOKUP(BF234,[1]Plan1!$GF$177:$GH$300,3)</f>
        <v>7275.81</v>
      </c>
    </row>
    <row r="235" spans="1:60" ht="15" customHeight="1" x14ac:dyDescent="0.25">
      <c r="A235" s="105">
        <f t="shared" si="285"/>
        <v>44376</v>
      </c>
      <c r="B235" s="106">
        <f t="shared" si="270"/>
        <v>952.43505257416211</v>
      </c>
      <c r="C235" s="2">
        <f t="shared" si="286"/>
        <v>903.03427266000006</v>
      </c>
      <c r="D235" s="2">
        <f t="shared" si="287"/>
        <v>71.72147801999995</v>
      </c>
      <c r="E235" s="106">
        <f t="shared" si="271"/>
        <v>831.31279464000011</v>
      </c>
      <c r="F235" s="21">
        <f t="shared" si="288"/>
        <v>5739.56</v>
      </c>
      <c r="G235" s="108">
        <f t="shared" si="289"/>
        <v>5769.98</v>
      </c>
      <c r="H235" s="109">
        <f t="shared" si="302"/>
        <v>44342</v>
      </c>
      <c r="I235" s="109">
        <f t="shared" si="298"/>
        <v>44373</v>
      </c>
      <c r="J235" s="110">
        <f t="shared" si="272"/>
        <v>5.3000578441551038E-3</v>
      </c>
      <c r="K235" s="117">
        <f t="shared" si="299"/>
        <v>44402</v>
      </c>
      <c r="L235" s="178">
        <f t="shared" si="301"/>
        <v>30</v>
      </c>
      <c r="M235" s="178">
        <f t="shared" si="269"/>
        <v>4</v>
      </c>
      <c r="N235" s="106">
        <f t="shared" si="273"/>
        <v>1.0007050500000001</v>
      </c>
      <c r="O235" s="111">
        <f t="shared" si="304"/>
        <v>1.0083006699999999</v>
      </c>
      <c r="P235" s="111">
        <f t="shared" si="290"/>
        <v>1.058058106161653</v>
      </c>
      <c r="Q235" s="106">
        <f t="shared" si="303"/>
        <v>1.05880409</v>
      </c>
      <c r="R235" s="2">
        <v>1</v>
      </c>
      <c r="S235" s="106">
        <f t="shared" si="274"/>
        <v>903.03427266000006</v>
      </c>
      <c r="T235" s="106">
        <f t="shared" si="275"/>
        <v>0</v>
      </c>
      <c r="U235" s="106">
        <f t="shared" si="276"/>
        <v>48.884592394162063</v>
      </c>
      <c r="V235" s="106">
        <f t="shared" si="277"/>
        <v>951.9188650541621</v>
      </c>
      <c r="W235" s="19">
        <f t="shared" si="297"/>
        <v>0</v>
      </c>
      <c r="X235" s="2">
        <f t="shared" si="278"/>
        <v>0</v>
      </c>
      <c r="Y235" s="4">
        <f t="shared" si="279"/>
        <v>0</v>
      </c>
      <c r="Z235" s="106">
        <f t="shared" si="280"/>
        <v>0</v>
      </c>
      <c r="AA235" s="114">
        <f t="shared" si="291"/>
        <v>0.05</v>
      </c>
      <c r="AB235" s="112">
        <f t="shared" si="281"/>
        <v>4</v>
      </c>
      <c r="AC235" s="178">
        <f t="shared" si="300"/>
        <v>30</v>
      </c>
      <c r="AD235" s="11">
        <f t="shared" si="292"/>
        <v>1.00054226</v>
      </c>
      <c r="AE235" s="106">
        <f t="shared" si="282"/>
        <v>0.48967936000000001</v>
      </c>
      <c r="AF235" s="106">
        <f t="shared" si="283"/>
        <v>0.51618752000000001</v>
      </c>
      <c r="AG235" s="106">
        <f t="shared" si="284"/>
        <v>0</v>
      </c>
      <c r="AH235" s="115" t="str">
        <f t="shared" si="293"/>
        <v>J=</v>
      </c>
      <c r="AI235" s="116">
        <f t="shared" si="294"/>
        <v>44402</v>
      </c>
      <c r="AJ235" s="10"/>
      <c r="AK235" s="160"/>
      <c r="AL235" s="161"/>
      <c r="AM235" s="162"/>
      <c r="AN235" s="155"/>
      <c r="AO235" s="162"/>
      <c r="AP235" s="162"/>
      <c r="AQ235" s="163"/>
      <c r="AR235" s="164"/>
      <c r="AS235" s="165"/>
      <c r="AT235" s="164"/>
      <c r="AU235" s="165"/>
      <c r="AV235" s="165"/>
      <c r="AW235" s="162"/>
      <c r="AX235" s="160"/>
      <c r="AY235" s="161"/>
      <c r="AZ235" s="161"/>
      <c r="BA235" s="1"/>
      <c r="BB235" s="155"/>
      <c r="BC235" s="158"/>
      <c r="BD235" s="151"/>
      <c r="BE235" s="1"/>
      <c r="BF235" s="197">
        <f t="shared" si="295"/>
        <v>50915</v>
      </c>
      <c r="BG235" s="198">
        <f t="shared" si="296"/>
        <v>50915</v>
      </c>
      <c r="BH235" s="199">
        <f>VLOOKUP(BF235,[1]Plan1!$GF$177:$GH$300,3)</f>
        <v>7275.81</v>
      </c>
    </row>
    <row r="236" spans="1:60" ht="15" customHeight="1" x14ac:dyDescent="0.25">
      <c r="A236" s="105">
        <f t="shared" si="285"/>
        <v>44377</v>
      </c>
      <c r="B236" s="106">
        <f t="shared" si="270"/>
        <v>952.71934640225811</v>
      </c>
      <c r="C236" s="2">
        <f t="shared" si="286"/>
        <v>903.03427266000006</v>
      </c>
      <c r="D236" s="2">
        <f t="shared" si="287"/>
        <v>71.72147801999995</v>
      </c>
      <c r="E236" s="106">
        <f t="shared" si="271"/>
        <v>831.31279464000011</v>
      </c>
      <c r="F236" s="21">
        <f t="shared" si="288"/>
        <v>5739.56</v>
      </c>
      <c r="G236" s="108">
        <f t="shared" si="289"/>
        <v>5769.98</v>
      </c>
      <c r="H236" s="109">
        <f t="shared" si="302"/>
        <v>44342</v>
      </c>
      <c r="I236" s="109">
        <f t="shared" si="298"/>
        <v>44373</v>
      </c>
      <c r="J236" s="110">
        <f t="shared" si="272"/>
        <v>5.3000578441551038E-3</v>
      </c>
      <c r="K236" s="117">
        <f t="shared" si="299"/>
        <v>44402</v>
      </c>
      <c r="L236" s="178">
        <f t="shared" si="301"/>
        <v>30</v>
      </c>
      <c r="M236" s="178">
        <f t="shared" si="269"/>
        <v>5</v>
      </c>
      <c r="N236" s="106">
        <f t="shared" si="273"/>
        <v>1.00088139</v>
      </c>
      <c r="O236" s="111">
        <f t="shared" si="304"/>
        <v>1.0083006699999999</v>
      </c>
      <c r="P236" s="111">
        <f t="shared" si="290"/>
        <v>1.058058106161653</v>
      </c>
      <c r="Q236" s="106">
        <f t="shared" si="303"/>
        <v>1.0589906600000001</v>
      </c>
      <c r="R236" s="2">
        <v>1</v>
      </c>
      <c r="S236" s="106">
        <f t="shared" si="274"/>
        <v>903.03427266000006</v>
      </c>
      <c r="T236" s="106">
        <f t="shared" si="275"/>
        <v>0</v>
      </c>
      <c r="U236" s="106">
        <f t="shared" si="276"/>
        <v>49.03969042225814</v>
      </c>
      <c r="V236" s="106">
        <f t="shared" si="277"/>
        <v>952.07396308225816</v>
      </c>
      <c r="W236" s="19">
        <f t="shared" si="297"/>
        <v>0</v>
      </c>
      <c r="X236" s="2">
        <f t="shared" si="278"/>
        <v>0</v>
      </c>
      <c r="Y236" s="4">
        <f t="shared" si="279"/>
        <v>0</v>
      </c>
      <c r="Z236" s="106">
        <f t="shared" si="280"/>
        <v>0</v>
      </c>
      <c r="AA236" s="114">
        <f t="shared" si="291"/>
        <v>0.05</v>
      </c>
      <c r="AB236" s="112">
        <f t="shared" si="281"/>
        <v>5</v>
      </c>
      <c r="AC236" s="178">
        <f t="shared" si="300"/>
        <v>30</v>
      </c>
      <c r="AD236" s="11">
        <f t="shared" si="292"/>
        <v>1.0006778709999999</v>
      </c>
      <c r="AE236" s="106">
        <f t="shared" si="282"/>
        <v>0.61214073999999996</v>
      </c>
      <c r="AF236" s="106">
        <f t="shared" si="283"/>
        <v>0.64538331999999998</v>
      </c>
      <c r="AG236" s="106">
        <f t="shared" si="284"/>
        <v>0</v>
      </c>
      <c r="AH236" s="115" t="str">
        <f t="shared" si="293"/>
        <v>J=</v>
      </c>
      <c r="AI236" s="116">
        <f t="shared" si="294"/>
        <v>44402</v>
      </c>
      <c r="AJ236" s="10"/>
      <c r="AK236" s="160"/>
      <c r="AL236" s="161"/>
      <c r="AM236" s="162"/>
      <c r="AN236" s="155"/>
      <c r="AO236" s="162"/>
      <c r="AP236" s="162"/>
      <c r="AQ236" s="163"/>
      <c r="AR236" s="164"/>
      <c r="AS236" s="165"/>
      <c r="AT236" s="164"/>
      <c r="AU236" s="165"/>
      <c r="AV236" s="165"/>
      <c r="AW236" s="162"/>
      <c r="AX236" s="160"/>
      <c r="AY236" s="161"/>
      <c r="AZ236" s="161"/>
      <c r="BA236" s="1"/>
      <c r="BB236" s="155"/>
      <c r="BC236" s="158"/>
      <c r="BD236" s="151"/>
      <c r="BE236" s="1"/>
      <c r="BF236" s="197">
        <f t="shared" si="295"/>
        <v>50946</v>
      </c>
      <c r="BG236" s="198">
        <f t="shared" si="296"/>
        <v>50946</v>
      </c>
      <c r="BH236" s="199">
        <f>VLOOKUP(BF236,[1]Plan1!$GF$177:$GH$300,3)</f>
        <v>7275.81</v>
      </c>
    </row>
    <row r="237" spans="1:60" ht="15" customHeight="1" x14ac:dyDescent="0.25">
      <c r="A237" s="105">
        <f t="shared" si="285"/>
        <v>44378</v>
      </c>
      <c r="B237" s="106">
        <f t="shared" si="270"/>
        <v>953.00374104599393</v>
      </c>
      <c r="C237" s="2">
        <f t="shared" si="286"/>
        <v>903.03427266000006</v>
      </c>
      <c r="D237" s="2">
        <f t="shared" si="287"/>
        <v>71.72147801999995</v>
      </c>
      <c r="E237" s="106">
        <f t="shared" si="271"/>
        <v>831.31279464000011</v>
      </c>
      <c r="F237" s="21">
        <f t="shared" si="288"/>
        <v>5739.56</v>
      </c>
      <c r="G237" s="108">
        <f t="shared" si="289"/>
        <v>5769.98</v>
      </c>
      <c r="H237" s="109">
        <f t="shared" si="302"/>
        <v>44342</v>
      </c>
      <c r="I237" s="109">
        <f t="shared" si="298"/>
        <v>44373</v>
      </c>
      <c r="J237" s="110">
        <f t="shared" si="272"/>
        <v>5.3000578441551038E-3</v>
      </c>
      <c r="K237" s="117">
        <f t="shared" si="299"/>
        <v>44402</v>
      </c>
      <c r="L237" s="178">
        <f t="shared" si="301"/>
        <v>30</v>
      </c>
      <c r="M237" s="178">
        <f t="shared" si="269"/>
        <v>6</v>
      </c>
      <c r="N237" s="106">
        <f t="shared" si="273"/>
        <v>1.0010577700000001</v>
      </c>
      <c r="O237" s="111">
        <f t="shared" si="304"/>
        <v>1.0083006699999999</v>
      </c>
      <c r="P237" s="111">
        <f t="shared" si="290"/>
        <v>1.058058106161653</v>
      </c>
      <c r="Q237" s="106">
        <f t="shared" si="303"/>
        <v>1.0591772800000001</v>
      </c>
      <c r="R237" s="2">
        <v>1</v>
      </c>
      <c r="S237" s="106">
        <f t="shared" si="274"/>
        <v>903.03427266000006</v>
      </c>
      <c r="T237" s="106">
        <f t="shared" si="275"/>
        <v>0</v>
      </c>
      <c r="U237" s="106">
        <f t="shared" si="276"/>
        <v>49.19483001599388</v>
      </c>
      <c r="V237" s="106">
        <f t="shared" si="277"/>
        <v>952.22910267599389</v>
      </c>
      <c r="W237" s="19">
        <f t="shared" si="297"/>
        <v>0</v>
      </c>
      <c r="X237" s="2">
        <f t="shared" si="278"/>
        <v>0</v>
      </c>
      <c r="Y237" s="4">
        <f t="shared" si="279"/>
        <v>0</v>
      </c>
      <c r="Z237" s="106">
        <f t="shared" si="280"/>
        <v>0</v>
      </c>
      <c r="AA237" s="114">
        <f t="shared" si="291"/>
        <v>0.05</v>
      </c>
      <c r="AB237" s="112">
        <f t="shared" si="281"/>
        <v>6</v>
      </c>
      <c r="AC237" s="178">
        <f t="shared" si="300"/>
        <v>30</v>
      </c>
      <c r="AD237" s="11">
        <f t="shared" si="292"/>
        <v>1.0008135</v>
      </c>
      <c r="AE237" s="106">
        <f t="shared" si="282"/>
        <v>0.73461838000000002</v>
      </c>
      <c r="AF237" s="106">
        <f t="shared" si="283"/>
        <v>0.77463837000000002</v>
      </c>
      <c r="AG237" s="106">
        <f t="shared" si="284"/>
        <v>0</v>
      </c>
      <c r="AH237" s="115" t="str">
        <f t="shared" si="293"/>
        <v>J=</v>
      </c>
      <c r="AI237" s="116">
        <f t="shared" si="294"/>
        <v>44402</v>
      </c>
      <c r="AJ237" s="10"/>
      <c r="AK237" s="160"/>
      <c r="AL237" s="161"/>
      <c r="AM237" s="162"/>
      <c r="AN237" s="155"/>
      <c r="AO237" s="162"/>
      <c r="AP237" s="162"/>
      <c r="AQ237" s="163"/>
      <c r="AR237" s="164"/>
      <c r="AS237" s="165"/>
      <c r="AT237" s="164"/>
      <c r="AU237" s="165"/>
      <c r="AV237" s="165"/>
      <c r="AW237" s="162"/>
      <c r="AX237" s="160"/>
      <c r="AY237" s="161"/>
      <c r="AZ237" s="161"/>
      <c r="BA237" s="1"/>
      <c r="BB237" s="155"/>
      <c r="BC237" s="158"/>
      <c r="BD237" s="151"/>
      <c r="BE237" s="1"/>
      <c r="BF237" s="197">
        <f t="shared" si="295"/>
        <v>50976</v>
      </c>
      <c r="BG237" s="198">
        <f t="shared" si="296"/>
        <v>50976</v>
      </c>
      <c r="BH237" s="199">
        <f>VLOOKUP(BF237,[1]Plan1!$GF$177:$GH$300,3)</f>
        <v>7275.81</v>
      </c>
    </row>
    <row r="238" spans="1:60" ht="15" customHeight="1" x14ac:dyDescent="0.25">
      <c r="A238" s="105">
        <f t="shared" si="285"/>
        <v>44379</v>
      </c>
      <c r="B238" s="106">
        <f t="shared" si="270"/>
        <v>953.28821250598548</v>
      </c>
      <c r="C238" s="2">
        <f t="shared" si="286"/>
        <v>903.03427266000006</v>
      </c>
      <c r="D238" s="2">
        <f t="shared" si="287"/>
        <v>71.72147801999995</v>
      </c>
      <c r="E238" s="106">
        <f t="shared" si="271"/>
        <v>831.31279464000011</v>
      </c>
      <c r="F238" s="21">
        <f t="shared" si="288"/>
        <v>5739.56</v>
      </c>
      <c r="G238" s="108">
        <f t="shared" si="289"/>
        <v>5769.98</v>
      </c>
      <c r="H238" s="109">
        <f t="shared" si="302"/>
        <v>44342</v>
      </c>
      <c r="I238" s="109">
        <f t="shared" si="298"/>
        <v>44373</v>
      </c>
      <c r="J238" s="110">
        <f t="shared" si="272"/>
        <v>5.3000578441551038E-3</v>
      </c>
      <c r="K238" s="117">
        <f t="shared" si="299"/>
        <v>44402</v>
      </c>
      <c r="L238" s="178">
        <f t="shared" si="301"/>
        <v>30</v>
      </c>
      <c r="M238" s="178">
        <f t="shared" si="269"/>
        <v>7</v>
      </c>
      <c r="N238" s="106">
        <f t="shared" si="273"/>
        <v>1.00123417</v>
      </c>
      <c r="O238" s="111">
        <f t="shared" si="304"/>
        <v>1.0083006699999999</v>
      </c>
      <c r="P238" s="111">
        <f t="shared" si="290"/>
        <v>1.058058106161653</v>
      </c>
      <c r="Q238" s="106">
        <f t="shared" si="303"/>
        <v>1.05936392</v>
      </c>
      <c r="R238" s="2">
        <v>1</v>
      </c>
      <c r="S238" s="106">
        <f t="shared" si="274"/>
        <v>903.03427266000006</v>
      </c>
      <c r="T238" s="106">
        <f t="shared" si="275"/>
        <v>0</v>
      </c>
      <c r="U238" s="106">
        <f t="shared" si="276"/>
        <v>49.349986235985405</v>
      </c>
      <c r="V238" s="106">
        <f t="shared" si="277"/>
        <v>952.38425889598545</v>
      </c>
      <c r="W238" s="19">
        <f t="shared" si="297"/>
        <v>0</v>
      </c>
      <c r="X238" s="2">
        <f t="shared" si="278"/>
        <v>0</v>
      </c>
      <c r="Y238" s="4">
        <f t="shared" si="279"/>
        <v>0</v>
      </c>
      <c r="Z238" s="106">
        <f t="shared" si="280"/>
        <v>0</v>
      </c>
      <c r="AA238" s="114">
        <f t="shared" si="291"/>
        <v>0.05</v>
      </c>
      <c r="AB238" s="112">
        <f t="shared" si="281"/>
        <v>7</v>
      </c>
      <c r="AC238" s="178">
        <f t="shared" si="300"/>
        <v>30</v>
      </c>
      <c r="AD238" s="11">
        <f t="shared" si="292"/>
        <v>1.0009491479999999</v>
      </c>
      <c r="AE238" s="106">
        <f t="shared" si="282"/>
        <v>0.85711316999999998</v>
      </c>
      <c r="AF238" s="106">
        <f t="shared" si="283"/>
        <v>0.90395360999999996</v>
      </c>
      <c r="AG238" s="106">
        <f t="shared" si="284"/>
        <v>0</v>
      </c>
      <c r="AH238" s="115" t="str">
        <f t="shared" si="293"/>
        <v>J=</v>
      </c>
      <c r="AI238" s="116">
        <f t="shared" si="294"/>
        <v>44402</v>
      </c>
      <c r="AJ238" s="10"/>
      <c r="AK238" s="160"/>
      <c r="AL238" s="161"/>
      <c r="AM238" s="162"/>
      <c r="AN238" s="155"/>
      <c r="AO238" s="162"/>
      <c r="AP238" s="162"/>
      <c r="AQ238" s="163"/>
      <c r="AR238" s="164"/>
      <c r="AS238" s="165"/>
      <c r="AT238" s="164"/>
      <c r="AU238" s="165"/>
      <c r="AV238" s="165"/>
      <c r="AW238" s="162"/>
      <c r="AX238" s="160"/>
      <c r="AY238" s="161"/>
      <c r="AZ238" s="161"/>
      <c r="BA238" s="1"/>
      <c r="BB238" s="155"/>
      <c r="BC238" s="158"/>
      <c r="BD238" s="151"/>
      <c r="BE238" s="1"/>
      <c r="BF238" s="197">
        <f t="shared" si="295"/>
        <v>51007</v>
      </c>
      <c r="BG238" s="198">
        <f t="shared" si="296"/>
        <v>51007</v>
      </c>
      <c r="BH238" s="199">
        <f>VLOOKUP(BF238,[1]Plan1!$GF$177:$GH$300,3)</f>
        <v>7275.81</v>
      </c>
    </row>
    <row r="239" spans="1:60" ht="15" customHeight="1" x14ac:dyDescent="0.25">
      <c r="A239" s="105">
        <f t="shared" si="285"/>
        <v>44380</v>
      </c>
      <c r="B239" s="106">
        <f t="shared" si="270"/>
        <v>953.57278481161677</v>
      </c>
      <c r="C239" s="2">
        <f t="shared" si="286"/>
        <v>903.03427266000006</v>
      </c>
      <c r="D239" s="2">
        <f t="shared" si="287"/>
        <v>71.72147801999995</v>
      </c>
      <c r="E239" s="106">
        <f t="shared" si="271"/>
        <v>831.31279464000011</v>
      </c>
      <c r="F239" s="21">
        <f t="shared" si="288"/>
        <v>5739.56</v>
      </c>
      <c r="G239" s="108">
        <f t="shared" si="289"/>
        <v>5769.98</v>
      </c>
      <c r="H239" s="109">
        <f t="shared" si="302"/>
        <v>44342</v>
      </c>
      <c r="I239" s="109">
        <f t="shared" si="298"/>
        <v>44373</v>
      </c>
      <c r="J239" s="110">
        <f t="shared" si="272"/>
        <v>5.3000578441551038E-3</v>
      </c>
      <c r="K239" s="117">
        <f t="shared" si="299"/>
        <v>44402</v>
      </c>
      <c r="L239" s="178">
        <f t="shared" si="301"/>
        <v>30</v>
      </c>
      <c r="M239" s="178">
        <f t="shared" si="269"/>
        <v>8</v>
      </c>
      <c r="N239" s="106">
        <f t="shared" si="273"/>
        <v>1.00141061</v>
      </c>
      <c r="O239" s="111">
        <f t="shared" si="304"/>
        <v>1.0083006699999999</v>
      </c>
      <c r="P239" s="111">
        <f t="shared" si="290"/>
        <v>1.058058106161653</v>
      </c>
      <c r="Q239" s="106">
        <f t="shared" si="303"/>
        <v>1.0595506100000001</v>
      </c>
      <c r="R239" s="2">
        <v>1</v>
      </c>
      <c r="S239" s="106">
        <f t="shared" si="274"/>
        <v>903.03427266000006</v>
      </c>
      <c r="T239" s="106">
        <f t="shared" si="275"/>
        <v>0</v>
      </c>
      <c r="U239" s="106">
        <f t="shared" si="276"/>
        <v>49.505184021616785</v>
      </c>
      <c r="V239" s="106">
        <f t="shared" si="277"/>
        <v>952.5394566816168</v>
      </c>
      <c r="W239" s="19">
        <f t="shared" si="297"/>
        <v>0</v>
      </c>
      <c r="X239" s="2">
        <f t="shared" si="278"/>
        <v>0</v>
      </c>
      <c r="Y239" s="4">
        <f t="shared" si="279"/>
        <v>0</v>
      </c>
      <c r="Z239" s="106">
        <f t="shared" si="280"/>
        <v>0</v>
      </c>
      <c r="AA239" s="114">
        <f t="shared" si="291"/>
        <v>0.05</v>
      </c>
      <c r="AB239" s="112">
        <f t="shared" si="281"/>
        <v>8</v>
      </c>
      <c r="AC239" s="178">
        <f t="shared" si="300"/>
        <v>30</v>
      </c>
      <c r="AD239" s="11">
        <f t="shared" si="292"/>
        <v>1.0010848139999999</v>
      </c>
      <c r="AE239" s="106">
        <f t="shared" si="282"/>
        <v>0.97962422000000005</v>
      </c>
      <c r="AF239" s="106">
        <f t="shared" si="283"/>
        <v>1.0333281299999999</v>
      </c>
      <c r="AG239" s="106">
        <f t="shared" si="284"/>
        <v>0</v>
      </c>
      <c r="AH239" s="115" t="str">
        <f t="shared" si="293"/>
        <v>J=</v>
      </c>
      <c r="AI239" s="116">
        <f t="shared" si="294"/>
        <v>44402</v>
      </c>
      <c r="AJ239" s="10"/>
      <c r="AK239" s="160"/>
      <c r="AL239" s="161"/>
      <c r="AM239" s="162"/>
      <c r="AN239" s="155"/>
      <c r="AO239" s="162"/>
      <c r="AP239" s="162"/>
      <c r="AQ239" s="163"/>
      <c r="AR239" s="164"/>
      <c r="AS239" s="165"/>
      <c r="AT239" s="164"/>
      <c r="AU239" s="165"/>
      <c r="AV239" s="165"/>
      <c r="AW239" s="162"/>
      <c r="AX239" s="160"/>
      <c r="AY239" s="161"/>
      <c r="AZ239" s="161"/>
      <c r="BA239" s="1"/>
      <c r="BB239" s="155"/>
      <c r="BC239" s="158"/>
      <c r="BD239" s="151"/>
      <c r="BE239" s="1"/>
      <c r="BF239" s="197">
        <f t="shared" si="295"/>
        <v>51038</v>
      </c>
      <c r="BG239" s="198">
        <f t="shared" si="296"/>
        <v>51038</v>
      </c>
      <c r="BH239" s="199">
        <f>VLOOKUP(BF239,[1]Plan1!$GF$177:$GH$300,3)</f>
        <v>7275.81</v>
      </c>
    </row>
    <row r="240" spans="1:60" ht="15" customHeight="1" x14ac:dyDescent="0.25">
      <c r="A240" s="105">
        <f t="shared" si="285"/>
        <v>44381</v>
      </c>
      <c r="B240" s="106">
        <f t="shared" si="270"/>
        <v>953.85742471037611</v>
      </c>
      <c r="C240" s="2">
        <f t="shared" si="286"/>
        <v>903.03427266000006</v>
      </c>
      <c r="D240" s="2">
        <f t="shared" si="287"/>
        <v>71.72147801999995</v>
      </c>
      <c r="E240" s="106">
        <f t="shared" si="271"/>
        <v>831.31279464000011</v>
      </c>
      <c r="F240" s="21">
        <f t="shared" si="288"/>
        <v>5739.56</v>
      </c>
      <c r="G240" s="108">
        <f t="shared" si="289"/>
        <v>5769.98</v>
      </c>
      <c r="H240" s="109">
        <f t="shared" si="302"/>
        <v>44342</v>
      </c>
      <c r="I240" s="109">
        <f t="shared" si="298"/>
        <v>44373</v>
      </c>
      <c r="J240" s="110">
        <f t="shared" si="272"/>
        <v>5.3000578441551038E-3</v>
      </c>
      <c r="K240" s="117">
        <f t="shared" si="299"/>
        <v>44402</v>
      </c>
      <c r="L240" s="178">
        <f t="shared" si="301"/>
        <v>30</v>
      </c>
      <c r="M240" s="178">
        <f t="shared" si="269"/>
        <v>9</v>
      </c>
      <c r="N240" s="106">
        <f t="shared" si="273"/>
        <v>1.00158707</v>
      </c>
      <c r="O240" s="111">
        <f t="shared" si="304"/>
        <v>1.0083006699999999</v>
      </c>
      <c r="P240" s="111">
        <f t="shared" si="290"/>
        <v>1.058058106161653</v>
      </c>
      <c r="Q240" s="106">
        <f t="shared" si="303"/>
        <v>1.05973731</v>
      </c>
      <c r="R240" s="2">
        <v>1</v>
      </c>
      <c r="S240" s="106">
        <f t="shared" si="274"/>
        <v>903.03427266000006</v>
      </c>
      <c r="T240" s="106">
        <f t="shared" si="275"/>
        <v>0</v>
      </c>
      <c r="U240" s="106">
        <f t="shared" si="276"/>
        <v>49.660390120376064</v>
      </c>
      <c r="V240" s="106">
        <f t="shared" si="277"/>
        <v>952.69466278037612</v>
      </c>
      <c r="W240" s="19">
        <f t="shared" si="297"/>
        <v>0</v>
      </c>
      <c r="X240" s="2">
        <f t="shared" si="278"/>
        <v>0</v>
      </c>
      <c r="Y240" s="4">
        <f t="shared" si="279"/>
        <v>0</v>
      </c>
      <c r="Z240" s="106">
        <f t="shared" si="280"/>
        <v>0</v>
      </c>
      <c r="AA240" s="114">
        <f t="shared" si="291"/>
        <v>0.05</v>
      </c>
      <c r="AB240" s="112">
        <f t="shared" si="281"/>
        <v>9</v>
      </c>
      <c r="AC240" s="178">
        <f t="shared" si="300"/>
        <v>30</v>
      </c>
      <c r="AD240" s="11">
        <f t="shared" si="292"/>
        <v>1.0012204979999999</v>
      </c>
      <c r="AE240" s="106">
        <f t="shared" si="282"/>
        <v>1.1021515200000001</v>
      </c>
      <c r="AF240" s="106">
        <f t="shared" si="283"/>
        <v>1.1627619300000001</v>
      </c>
      <c r="AG240" s="106">
        <f t="shared" si="284"/>
        <v>0</v>
      </c>
      <c r="AH240" s="115" t="str">
        <f t="shared" si="293"/>
        <v>J=</v>
      </c>
      <c r="AI240" s="116">
        <f t="shared" si="294"/>
        <v>44402</v>
      </c>
      <c r="AJ240" s="10"/>
      <c r="AK240" s="160"/>
      <c r="AL240" s="161"/>
      <c r="AM240" s="162"/>
      <c r="AN240" s="155"/>
      <c r="AO240" s="162"/>
      <c r="AP240" s="162"/>
      <c r="AQ240" s="163"/>
      <c r="AR240" s="164"/>
      <c r="AS240" s="165"/>
      <c r="AT240" s="164"/>
      <c r="AU240" s="165"/>
      <c r="AV240" s="165"/>
      <c r="AW240" s="162"/>
      <c r="AX240" s="160"/>
      <c r="AY240" s="161"/>
      <c r="AZ240" s="161"/>
      <c r="BA240" s="1"/>
      <c r="BB240" s="155"/>
      <c r="BC240" s="158"/>
      <c r="BD240" s="151"/>
      <c r="BE240" s="1"/>
      <c r="BF240" s="197">
        <f t="shared" si="295"/>
        <v>51068</v>
      </c>
      <c r="BG240" s="198">
        <f t="shared" si="296"/>
        <v>51068</v>
      </c>
      <c r="BH240" s="199">
        <f>VLOOKUP(BF240,[1]Plan1!$GF$177:$GH$300,3)</f>
        <v>7275.81</v>
      </c>
    </row>
    <row r="241" spans="1:180" ht="15" customHeight="1" x14ac:dyDescent="0.25">
      <c r="A241" s="105">
        <f t="shared" si="285"/>
        <v>44382</v>
      </c>
      <c r="B241" s="106">
        <f t="shared" si="270"/>
        <v>954.14216644477506</v>
      </c>
      <c r="C241" s="2">
        <f t="shared" si="286"/>
        <v>903.03427266000006</v>
      </c>
      <c r="D241" s="2">
        <f t="shared" si="287"/>
        <v>71.72147801999995</v>
      </c>
      <c r="E241" s="106">
        <f t="shared" si="271"/>
        <v>831.31279464000011</v>
      </c>
      <c r="F241" s="21">
        <f t="shared" si="288"/>
        <v>5739.56</v>
      </c>
      <c r="G241" s="108">
        <f t="shared" si="289"/>
        <v>5769.98</v>
      </c>
      <c r="H241" s="109">
        <f t="shared" si="302"/>
        <v>44342</v>
      </c>
      <c r="I241" s="109">
        <f t="shared" si="298"/>
        <v>44373</v>
      </c>
      <c r="J241" s="110">
        <f t="shared" si="272"/>
        <v>5.3000578441551038E-3</v>
      </c>
      <c r="K241" s="117">
        <f t="shared" si="299"/>
        <v>44402</v>
      </c>
      <c r="L241" s="178">
        <f t="shared" si="301"/>
        <v>30</v>
      </c>
      <c r="M241" s="178">
        <f t="shared" ref="M241:M304" si="305">L241-(K241-A241)</f>
        <v>10</v>
      </c>
      <c r="N241" s="106">
        <f t="shared" si="273"/>
        <v>1.00176357</v>
      </c>
      <c r="O241" s="111">
        <f t="shared" si="304"/>
        <v>1.0083006699999999</v>
      </c>
      <c r="P241" s="111">
        <f t="shared" si="290"/>
        <v>1.058058106161653</v>
      </c>
      <c r="Q241" s="106">
        <f t="shared" si="303"/>
        <v>1.0599240599999999</v>
      </c>
      <c r="R241" s="2">
        <v>1</v>
      </c>
      <c r="S241" s="106">
        <f t="shared" si="274"/>
        <v>903.03427266000006</v>
      </c>
      <c r="T241" s="106">
        <f t="shared" si="275"/>
        <v>0</v>
      </c>
      <c r="U241" s="106">
        <f t="shared" si="276"/>
        <v>49.815637784774999</v>
      </c>
      <c r="V241" s="106">
        <f t="shared" si="277"/>
        <v>952.84991044477511</v>
      </c>
      <c r="W241" s="19">
        <f t="shared" si="297"/>
        <v>0</v>
      </c>
      <c r="X241" s="2">
        <f t="shared" si="278"/>
        <v>0</v>
      </c>
      <c r="Y241" s="4">
        <f t="shared" si="279"/>
        <v>0</v>
      </c>
      <c r="Z241" s="106">
        <f t="shared" si="280"/>
        <v>0</v>
      </c>
      <c r="AA241" s="114">
        <f t="shared" si="291"/>
        <v>0.05</v>
      </c>
      <c r="AB241" s="112">
        <f t="shared" si="281"/>
        <v>10</v>
      </c>
      <c r="AC241" s="178">
        <f t="shared" si="300"/>
        <v>30</v>
      </c>
      <c r="AD241" s="11">
        <f t="shared" si="292"/>
        <v>1.0013562009999999</v>
      </c>
      <c r="AE241" s="106">
        <f t="shared" si="282"/>
        <v>1.2246959799999999</v>
      </c>
      <c r="AF241" s="106">
        <f t="shared" si="283"/>
        <v>1.2922560000000001</v>
      </c>
      <c r="AG241" s="106">
        <f t="shared" si="284"/>
        <v>0</v>
      </c>
      <c r="AH241" s="115" t="str">
        <f t="shared" si="293"/>
        <v>J=</v>
      </c>
      <c r="AI241" s="116">
        <f t="shared" si="294"/>
        <v>44402</v>
      </c>
      <c r="AJ241" s="10"/>
      <c r="AK241" s="206"/>
      <c r="AL241" s="207"/>
      <c r="AM241" s="208"/>
      <c r="AN241" s="209"/>
      <c r="AO241" s="208"/>
      <c r="AP241" s="208"/>
      <c r="AQ241" s="210"/>
      <c r="AR241" s="211"/>
      <c r="AS241" s="165"/>
      <c r="AT241" s="164"/>
      <c r="AU241" s="165"/>
      <c r="AV241" s="165"/>
      <c r="AW241" s="208"/>
      <c r="AX241" s="206"/>
      <c r="AY241" s="207"/>
      <c r="AZ241" s="207"/>
      <c r="BA241" s="1"/>
      <c r="BB241" s="155"/>
      <c r="BC241" s="158"/>
      <c r="BD241" s="151"/>
      <c r="BE241" s="1"/>
      <c r="BF241" s="197">
        <f t="shared" si="295"/>
        <v>51099</v>
      </c>
      <c r="BG241" s="198">
        <f t="shared" si="296"/>
        <v>51099</v>
      </c>
      <c r="BH241" s="199">
        <f>VLOOKUP(BF241,[1]Plan1!$GF$177:$GH$300,3)</f>
        <v>7275.81</v>
      </c>
    </row>
    <row r="242" spans="1:180" ht="15" customHeight="1" x14ac:dyDescent="0.25">
      <c r="A242" s="105">
        <f t="shared" si="285"/>
        <v>44383</v>
      </c>
      <c r="B242" s="106">
        <f t="shared" si="270"/>
        <v>954.42699243855805</v>
      </c>
      <c r="C242" s="2">
        <f t="shared" si="286"/>
        <v>903.03427266000006</v>
      </c>
      <c r="D242" s="2">
        <f t="shared" si="287"/>
        <v>71.72147801999995</v>
      </c>
      <c r="E242" s="106">
        <f t="shared" si="271"/>
        <v>831.31279464000011</v>
      </c>
      <c r="F242" s="21">
        <f t="shared" si="288"/>
        <v>5739.56</v>
      </c>
      <c r="G242" s="108">
        <f t="shared" si="289"/>
        <v>5769.98</v>
      </c>
      <c r="H242" s="109">
        <f t="shared" si="302"/>
        <v>44342</v>
      </c>
      <c r="I242" s="109">
        <f t="shared" si="298"/>
        <v>44373</v>
      </c>
      <c r="J242" s="110">
        <f t="shared" si="272"/>
        <v>5.3000578441551038E-3</v>
      </c>
      <c r="K242" s="117">
        <f t="shared" si="299"/>
        <v>44402</v>
      </c>
      <c r="L242" s="178">
        <f t="shared" si="301"/>
        <v>30</v>
      </c>
      <c r="M242" s="178">
        <f t="shared" si="305"/>
        <v>11</v>
      </c>
      <c r="N242" s="106">
        <f t="shared" si="273"/>
        <v>1.0019400999999999</v>
      </c>
      <c r="O242" s="111">
        <f t="shared" si="304"/>
        <v>1.0083006699999999</v>
      </c>
      <c r="P242" s="111">
        <f t="shared" si="290"/>
        <v>1.058058106161653</v>
      </c>
      <c r="Q242" s="106">
        <f t="shared" si="303"/>
        <v>1.0601108400000001</v>
      </c>
      <c r="R242" s="2">
        <v>1</v>
      </c>
      <c r="S242" s="106">
        <f t="shared" si="274"/>
        <v>903.03427266000006</v>
      </c>
      <c r="T242" s="106">
        <f t="shared" si="275"/>
        <v>0</v>
      </c>
      <c r="U242" s="106">
        <f t="shared" si="276"/>
        <v>49.970910388557996</v>
      </c>
      <c r="V242" s="106">
        <f t="shared" si="277"/>
        <v>953.00518304855802</v>
      </c>
      <c r="W242" s="19">
        <f t="shared" si="297"/>
        <v>0</v>
      </c>
      <c r="X242" s="2">
        <f t="shared" si="278"/>
        <v>0</v>
      </c>
      <c r="Y242" s="4">
        <f t="shared" si="279"/>
        <v>0</v>
      </c>
      <c r="Z242" s="106">
        <f t="shared" si="280"/>
        <v>0</v>
      </c>
      <c r="AA242" s="114">
        <f t="shared" si="291"/>
        <v>0.05</v>
      </c>
      <c r="AB242" s="112">
        <f t="shared" si="281"/>
        <v>11</v>
      </c>
      <c r="AC242" s="178">
        <f t="shared" si="300"/>
        <v>30</v>
      </c>
      <c r="AD242" s="11">
        <f t="shared" si="292"/>
        <v>1.001491922</v>
      </c>
      <c r="AE242" s="106">
        <f t="shared" si="282"/>
        <v>1.34725669</v>
      </c>
      <c r="AF242" s="106">
        <f t="shared" si="283"/>
        <v>1.42180939</v>
      </c>
      <c r="AG242" s="106">
        <f t="shared" si="284"/>
        <v>0</v>
      </c>
      <c r="AH242" s="115" t="str">
        <f t="shared" si="293"/>
        <v>J=</v>
      </c>
      <c r="AI242" s="116">
        <f t="shared" si="294"/>
        <v>44402</v>
      </c>
      <c r="AJ242" s="12"/>
      <c r="AK242" s="160"/>
      <c r="AL242" s="161"/>
      <c r="AM242" s="162"/>
      <c r="AN242" s="155"/>
      <c r="AO242" s="162"/>
      <c r="AP242" s="162"/>
      <c r="AQ242" s="163"/>
      <c r="AR242" s="164"/>
      <c r="AS242" s="165"/>
      <c r="AT242" s="164"/>
      <c r="AU242" s="165"/>
      <c r="AV242" s="165"/>
      <c r="AW242" s="162"/>
      <c r="AX242" s="160"/>
      <c r="AY242" s="161"/>
      <c r="AZ242" s="161"/>
      <c r="BA242" s="7"/>
      <c r="BB242" s="155"/>
      <c r="BC242" s="158"/>
      <c r="BD242" s="153"/>
      <c r="BE242" s="7"/>
      <c r="BF242" s="197">
        <f t="shared" si="295"/>
        <v>51129</v>
      </c>
      <c r="BG242" s="198">
        <f t="shared" si="296"/>
        <v>51129</v>
      </c>
      <c r="BH242" s="199">
        <f>VLOOKUP(BF242,[1]Plan1!$GF$177:$GH$300,3)</f>
        <v>7275.81</v>
      </c>
      <c r="BI242" s="16"/>
      <c r="BJ242" s="16"/>
      <c r="BK242" s="16"/>
      <c r="BL242" s="16"/>
      <c r="BM242" s="16"/>
      <c r="BN242" s="16"/>
      <c r="BO242" s="16"/>
      <c r="BP242" s="16"/>
      <c r="BQ242" s="16"/>
      <c r="BR242" s="16"/>
      <c r="BS242" s="16"/>
      <c r="BT242" s="16"/>
      <c r="BU242" s="16"/>
      <c r="BV242" s="16"/>
      <c r="BW242" s="16"/>
      <c r="BX242" s="16"/>
      <c r="BY242" s="16"/>
      <c r="BZ242" s="16"/>
      <c r="CA242" s="16"/>
      <c r="CB242" s="16"/>
      <c r="CC242" s="16"/>
      <c r="CD242" s="16"/>
      <c r="CE242" s="16"/>
      <c r="CF242" s="16"/>
      <c r="CG242" s="16"/>
      <c r="CH242" s="16"/>
      <c r="CI242" s="16"/>
      <c r="CJ242" s="16"/>
      <c r="CK242" s="16"/>
      <c r="CL242" s="16"/>
      <c r="CM242" s="16"/>
      <c r="CN242" s="16"/>
      <c r="CO242" s="16"/>
      <c r="CP242" s="16"/>
      <c r="CQ242" s="16"/>
      <c r="CR242" s="16"/>
      <c r="CS242" s="16"/>
      <c r="CT242" s="16"/>
      <c r="CU242" s="16"/>
      <c r="CV242" s="16"/>
      <c r="CW242" s="16"/>
      <c r="CX242" s="16"/>
      <c r="CY242" s="16"/>
      <c r="CZ242" s="16"/>
      <c r="DA242" s="16"/>
      <c r="DB242" s="16"/>
      <c r="DC242" s="16"/>
      <c r="DD242" s="16"/>
      <c r="DE242" s="16"/>
      <c r="DF242" s="16"/>
      <c r="DG242" s="16"/>
      <c r="DH242" s="16"/>
      <c r="DI242" s="16"/>
      <c r="DJ242" s="16"/>
      <c r="DK242" s="16"/>
      <c r="DL242" s="16"/>
      <c r="DM242" s="16"/>
      <c r="DN242" s="16"/>
      <c r="DO242" s="16"/>
      <c r="DP242" s="16"/>
      <c r="DQ242" s="16"/>
      <c r="DR242" s="16"/>
      <c r="DS242" s="16"/>
      <c r="DT242" s="16"/>
      <c r="DU242" s="16"/>
      <c r="DV242" s="16"/>
      <c r="DW242" s="16"/>
      <c r="DX242" s="16"/>
      <c r="DY242" s="16"/>
      <c r="DZ242" s="16"/>
      <c r="EA242" s="16"/>
      <c r="EB242" s="16"/>
      <c r="EC242" s="16"/>
      <c r="ED242" s="16"/>
      <c r="EE242" s="16"/>
      <c r="EF242" s="16"/>
      <c r="EG242" s="16"/>
      <c r="EH242" s="16"/>
      <c r="EI242" s="16"/>
      <c r="EJ242" s="16"/>
      <c r="EK242" s="16"/>
      <c r="EL242" s="16"/>
      <c r="EM242" s="16"/>
      <c r="EN242" s="16"/>
      <c r="EO242" s="16"/>
      <c r="EP242" s="16"/>
      <c r="EQ242" s="16"/>
      <c r="ER242" s="16"/>
      <c r="ES242" s="16"/>
      <c r="ET242" s="16"/>
      <c r="EU242" s="16"/>
      <c r="EV242" s="16"/>
      <c r="EW242" s="16"/>
      <c r="EX242" s="16"/>
      <c r="EY242" s="16"/>
      <c r="EZ242" s="16"/>
      <c r="FA242" s="16"/>
      <c r="FB242" s="16"/>
      <c r="FC242" s="16"/>
      <c r="FD242" s="16"/>
      <c r="FE242" s="16"/>
      <c r="FF242" s="16"/>
      <c r="FG242" s="16"/>
      <c r="FH242" s="16"/>
      <c r="FI242" s="16"/>
      <c r="FJ242" s="16"/>
      <c r="FK242" s="16"/>
      <c r="FL242" s="16"/>
      <c r="FM242" s="16"/>
      <c r="FN242" s="16"/>
      <c r="FO242" s="16"/>
      <c r="FP242" s="16"/>
      <c r="FQ242" s="16"/>
      <c r="FR242" s="16"/>
      <c r="FS242" s="16"/>
      <c r="FT242" s="16"/>
      <c r="FU242" s="16"/>
      <c r="FV242" s="16"/>
      <c r="FW242" s="16"/>
      <c r="FX242" s="16"/>
    </row>
    <row r="243" spans="1:180" ht="15" customHeight="1" x14ac:dyDescent="0.25">
      <c r="A243" s="105">
        <f t="shared" si="285"/>
        <v>44384</v>
      </c>
      <c r="B243" s="106">
        <f t="shared" si="270"/>
        <v>954.71190368172472</v>
      </c>
      <c r="C243" s="2">
        <f t="shared" si="286"/>
        <v>903.03427266000006</v>
      </c>
      <c r="D243" s="2">
        <f t="shared" si="287"/>
        <v>71.72147801999995</v>
      </c>
      <c r="E243" s="106">
        <f t="shared" si="271"/>
        <v>831.31279464000011</v>
      </c>
      <c r="F243" s="21">
        <f t="shared" si="288"/>
        <v>5739.56</v>
      </c>
      <c r="G243" s="108">
        <f t="shared" si="289"/>
        <v>5769.98</v>
      </c>
      <c r="H243" s="109">
        <f t="shared" si="302"/>
        <v>44342</v>
      </c>
      <c r="I243" s="109">
        <f t="shared" si="298"/>
        <v>44373</v>
      </c>
      <c r="J243" s="110">
        <f t="shared" si="272"/>
        <v>5.3000578441551038E-3</v>
      </c>
      <c r="K243" s="117">
        <f t="shared" si="299"/>
        <v>44402</v>
      </c>
      <c r="L243" s="178">
        <f t="shared" si="301"/>
        <v>30</v>
      </c>
      <c r="M243" s="178">
        <f t="shared" si="305"/>
        <v>12</v>
      </c>
      <c r="N243" s="106">
        <f t="shared" si="273"/>
        <v>1.00211666</v>
      </c>
      <c r="O243" s="111">
        <f t="shared" si="304"/>
        <v>1.0083006699999999</v>
      </c>
      <c r="P243" s="111">
        <f t="shared" si="290"/>
        <v>1.058058106161653</v>
      </c>
      <c r="Q243" s="106">
        <f t="shared" si="303"/>
        <v>1.0602976500000001</v>
      </c>
      <c r="R243" s="2">
        <v>1</v>
      </c>
      <c r="S243" s="106">
        <f t="shared" si="274"/>
        <v>903.03427266000006</v>
      </c>
      <c r="T243" s="106">
        <f t="shared" si="275"/>
        <v>0</v>
      </c>
      <c r="U243" s="106">
        <f t="shared" si="276"/>
        <v>50.126207931724679</v>
      </c>
      <c r="V243" s="106">
        <f t="shared" si="277"/>
        <v>953.16048059172476</v>
      </c>
      <c r="W243" s="19">
        <f t="shared" si="297"/>
        <v>0</v>
      </c>
      <c r="X243" s="2">
        <f t="shared" si="278"/>
        <v>0</v>
      </c>
      <c r="Y243" s="4">
        <f t="shared" si="279"/>
        <v>0</v>
      </c>
      <c r="Z243" s="106">
        <f t="shared" si="280"/>
        <v>0</v>
      </c>
      <c r="AA243" s="114">
        <f t="shared" si="291"/>
        <v>0.05</v>
      </c>
      <c r="AB243" s="112">
        <f t="shared" si="281"/>
        <v>12</v>
      </c>
      <c r="AC243" s="178">
        <f t="shared" si="300"/>
        <v>30</v>
      </c>
      <c r="AD243" s="11">
        <f t="shared" si="292"/>
        <v>1.001627662</v>
      </c>
      <c r="AE243" s="106">
        <f t="shared" si="282"/>
        <v>1.46983457</v>
      </c>
      <c r="AF243" s="106">
        <f t="shared" si="283"/>
        <v>1.5514230899999999</v>
      </c>
      <c r="AG243" s="106">
        <f t="shared" si="284"/>
        <v>0</v>
      </c>
      <c r="AH243" s="115" t="str">
        <f t="shared" si="293"/>
        <v>J=</v>
      </c>
      <c r="AI243" s="116">
        <f t="shared" si="294"/>
        <v>44402</v>
      </c>
      <c r="AJ243" s="10"/>
      <c r="AK243" s="160"/>
      <c r="AL243" s="161"/>
      <c r="AM243" s="162"/>
      <c r="AN243" s="155"/>
      <c r="AO243" s="162"/>
      <c r="AP243" s="162"/>
      <c r="AQ243" s="163"/>
      <c r="AR243" s="164"/>
      <c r="AS243" s="165"/>
      <c r="AT243" s="164"/>
      <c r="AU243" s="165"/>
      <c r="AV243" s="165"/>
      <c r="AW243" s="162"/>
      <c r="AX243" s="160"/>
      <c r="AY243" s="161"/>
      <c r="AZ243" s="161"/>
      <c r="BA243" s="1"/>
      <c r="BB243" s="155"/>
      <c r="BC243" s="158"/>
      <c r="BD243" s="151"/>
      <c r="BE243" s="1"/>
      <c r="BF243" s="197">
        <f t="shared" si="295"/>
        <v>51160</v>
      </c>
      <c r="BG243" s="198">
        <f t="shared" si="296"/>
        <v>51160</v>
      </c>
      <c r="BH243" s="199">
        <f>VLOOKUP(BF243,[1]Plan1!$GF$177:$GH$300,3)</f>
        <v>7275.81</v>
      </c>
    </row>
    <row r="244" spans="1:180" ht="15" customHeight="1" x14ac:dyDescent="0.25">
      <c r="A244" s="105">
        <f t="shared" si="285"/>
        <v>44385</v>
      </c>
      <c r="B244" s="106">
        <f t="shared" si="270"/>
        <v>954.99689922427513</v>
      </c>
      <c r="C244" s="2">
        <f t="shared" si="286"/>
        <v>903.03427266000006</v>
      </c>
      <c r="D244" s="2">
        <f t="shared" si="287"/>
        <v>71.72147801999995</v>
      </c>
      <c r="E244" s="106">
        <f t="shared" si="271"/>
        <v>831.31279464000011</v>
      </c>
      <c r="F244" s="21">
        <f t="shared" si="288"/>
        <v>5739.56</v>
      </c>
      <c r="G244" s="108">
        <f t="shared" si="289"/>
        <v>5769.98</v>
      </c>
      <c r="H244" s="109">
        <f t="shared" si="302"/>
        <v>44342</v>
      </c>
      <c r="I244" s="109">
        <f t="shared" si="298"/>
        <v>44373</v>
      </c>
      <c r="J244" s="110">
        <f t="shared" si="272"/>
        <v>5.3000578441551038E-3</v>
      </c>
      <c r="K244" s="117">
        <f t="shared" si="299"/>
        <v>44402</v>
      </c>
      <c r="L244" s="178">
        <f t="shared" si="301"/>
        <v>30</v>
      </c>
      <c r="M244" s="178">
        <f t="shared" si="305"/>
        <v>13</v>
      </c>
      <c r="N244" s="106">
        <f t="shared" si="273"/>
        <v>1.0022932499999999</v>
      </c>
      <c r="O244" s="111">
        <f t="shared" si="304"/>
        <v>1.0083006699999999</v>
      </c>
      <c r="P244" s="111">
        <f t="shared" si="290"/>
        <v>1.058058106161653</v>
      </c>
      <c r="Q244" s="106">
        <f t="shared" si="303"/>
        <v>1.0604844899999999</v>
      </c>
      <c r="R244" s="2">
        <v>1</v>
      </c>
      <c r="S244" s="106">
        <f t="shared" si="274"/>
        <v>903.03427266000006</v>
      </c>
      <c r="T244" s="106">
        <f t="shared" si="275"/>
        <v>0</v>
      </c>
      <c r="U244" s="106">
        <f t="shared" si="276"/>
        <v>50.281530414275046</v>
      </c>
      <c r="V244" s="106">
        <f t="shared" si="277"/>
        <v>953.3158030742751</v>
      </c>
      <c r="W244" s="19">
        <f t="shared" si="297"/>
        <v>0</v>
      </c>
      <c r="X244" s="2">
        <f t="shared" si="278"/>
        <v>0</v>
      </c>
      <c r="Y244" s="4">
        <f t="shared" si="279"/>
        <v>0</v>
      </c>
      <c r="Z244" s="106">
        <f t="shared" si="280"/>
        <v>0</v>
      </c>
      <c r="AA244" s="114">
        <f t="shared" si="291"/>
        <v>0.05</v>
      </c>
      <c r="AB244" s="112">
        <f t="shared" si="281"/>
        <v>13</v>
      </c>
      <c r="AC244" s="178">
        <f t="shared" si="300"/>
        <v>30</v>
      </c>
      <c r="AD244" s="11">
        <f t="shared" si="292"/>
        <v>1.0017634200000001</v>
      </c>
      <c r="AE244" s="106">
        <f t="shared" si="282"/>
        <v>1.59242869</v>
      </c>
      <c r="AF244" s="106">
        <f t="shared" si="283"/>
        <v>1.6810961499999999</v>
      </c>
      <c r="AG244" s="106">
        <f t="shared" si="284"/>
        <v>0</v>
      </c>
      <c r="AH244" s="115" t="str">
        <f t="shared" si="293"/>
        <v>J=</v>
      </c>
      <c r="AI244" s="116">
        <f t="shared" si="294"/>
        <v>44402</v>
      </c>
      <c r="AJ244" s="10"/>
      <c r="AK244" s="160"/>
      <c r="AL244" s="161"/>
      <c r="AM244" s="162"/>
      <c r="AN244" s="155"/>
      <c r="AO244" s="162"/>
      <c r="AP244" s="162"/>
      <c r="AQ244" s="163"/>
      <c r="AR244" s="164"/>
      <c r="AS244" s="165"/>
      <c r="AT244" s="164"/>
      <c r="AU244" s="165"/>
      <c r="AV244" s="165"/>
      <c r="AW244" s="162"/>
      <c r="AX244" s="160"/>
      <c r="AY244" s="161"/>
      <c r="AZ244" s="161"/>
      <c r="BA244" s="1"/>
      <c r="BB244" s="155"/>
      <c r="BC244" s="158"/>
      <c r="BD244" s="151"/>
      <c r="BE244" s="1"/>
      <c r="BF244" s="197">
        <f t="shared" si="295"/>
        <v>51191</v>
      </c>
      <c r="BG244" s="198">
        <f t="shared" si="296"/>
        <v>51191</v>
      </c>
      <c r="BH244" s="199">
        <f>VLOOKUP(BF244,[1]Plan1!$GF$177:$GH$300,3)</f>
        <v>7275.81</v>
      </c>
    </row>
    <row r="245" spans="1:180" ht="15" customHeight="1" x14ac:dyDescent="0.25">
      <c r="A245" s="105">
        <f t="shared" si="285"/>
        <v>44386</v>
      </c>
      <c r="B245" s="106">
        <f t="shared" si="270"/>
        <v>955.2819874193375</v>
      </c>
      <c r="C245" s="2">
        <f t="shared" si="286"/>
        <v>903.03427266000006</v>
      </c>
      <c r="D245" s="2">
        <f t="shared" si="287"/>
        <v>71.72147801999995</v>
      </c>
      <c r="E245" s="106">
        <f t="shared" si="271"/>
        <v>831.31279464000011</v>
      </c>
      <c r="F245" s="21">
        <f t="shared" si="288"/>
        <v>5739.56</v>
      </c>
      <c r="G245" s="108">
        <f t="shared" si="289"/>
        <v>5769.98</v>
      </c>
      <c r="H245" s="109">
        <f t="shared" si="302"/>
        <v>44342</v>
      </c>
      <c r="I245" s="109">
        <f t="shared" si="298"/>
        <v>44373</v>
      </c>
      <c r="J245" s="110">
        <f t="shared" si="272"/>
        <v>5.3000578441551038E-3</v>
      </c>
      <c r="K245" s="117">
        <f t="shared" si="299"/>
        <v>44402</v>
      </c>
      <c r="L245" s="178">
        <f t="shared" si="301"/>
        <v>30</v>
      </c>
      <c r="M245" s="178">
        <f t="shared" si="305"/>
        <v>14</v>
      </c>
      <c r="N245" s="106">
        <f t="shared" si="273"/>
        <v>1.0024698700000001</v>
      </c>
      <c r="O245" s="111">
        <f t="shared" si="304"/>
        <v>1.0083006699999999</v>
      </c>
      <c r="P245" s="111">
        <f t="shared" si="290"/>
        <v>1.058058106161653</v>
      </c>
      <c r="Q245" s="106">
        <f t="shared" si="303"/>
        <v>1.0606713699999999</v>
      </c>
      <c r="R245" s="2">
        <v>1</v>
      </c>
      <c r="S245" s="106">
        <f t="shared" si="274"/>
        <v>903.03427266000006</v>
      </c>
      <c r="T245" s="106">
        <f t="shared" si="275"/>
        <v>0</v>
      </c>
      <c r="U245" s="106">
        <f t="shared" si="276"/>
        <v>50.436886149337376</v>
      </c>
      <c r="V245" s="106">
        <f t="shared" si="277"/>
        <v>953.47115880933745</v>
      </c>
      <c r="W245" s="19">
        <f t="shared" si="297"/>
        <v>0</v>
      </c>
      <c r="X245" s="2">
        <f t="shared" si="278"/>
        <v>0</v>
      </c>
      <c r="Y245" s="4">
        <f t="shared" si="279"/>
        <v>0</v>
      </c>
      <c r="Z245" s="106">
        <f t="shared" si="280"/>
        <v>0</v>
      </c>
      <c r="AA245" s="114">
        <f t="shared" si="291"/>
        <v>0.05</v>
      </c>
      <c r="AB245" s="112">
        <f t="shared" si="281"/>
        <v>14</v>
      </c>
      <c r="AC245" s="178">
        <f t="shared" si="300"/>
        <v>30</v>
      </c>
      <c r="AD245" s="11">
        <f t="shared" si="292"/>
        <v>1.0018991960000001</v>
      </c>
      <c r="AE245" s="106">
        <f t="shared" si="282"/>
        <v>1.71503907</v>
      </c>
      <c r="AF245" s="106">
        <f t="shared" si="283"/>
        <v>1.8108286099999999</v>
      </c>
      <c r="AG245" s="106">
        <f t="shared" si="284"/>
        <v>0</v>
      </c>
      <c r="AH245" s="115" t="str">
        <f t="shared" si="293"/>
        <v>J=</v>
      </c>
      <c r="AI245" s="116">
        <f t="shared" si="294"/>
        <v>44402</v>
      </c>
      <c r="AJ245" s="10"/>
      <c r="AK245" s="160"/>
      <c r="AL245" s="161"/>
      <c r="AM245" s="162"/>
      <c r="AN245" s="155"/>
      <c r="AO245" s="162"/>
      <c r="AP245" s="162"/>
      <c r="AQ245" s="163"/>
      <c r="AR245" s="164"/>
      <c r="AS245" s="165"/>
      <c r="AT245" s="164"/>
      <c r="AU245" s="165"/>
      <c r="AV245" s="165"/>
      <c r="AW245" s="162"/>
      <c r="AX245" s="160"/>
      <c r="AY245" s="161"/>
      <c r="AZ245" s="161"/>
      <c r="BA245" s="1"/>
      <c r="BB245" s="155"/>
      <c r="BC245" s="158"/>
      <c r="BD245" s="151"/>
      <c r="BE245" s="1"/>
      <c r="BF245" s="197">
        <f t="shared" si="295"/>
        <v>51220</v>
      </c>
      <c r="BG245" s="198">
        <f t="shared" si="296"/>
        <v>51220</v>
      </c>
      <c r="BH245" s="199">
        <f>VLOOKUP(BF245,[1]Plan1!$GF$177:$GH$300,3)</f>
        <v>7275.81</v>
      </c>
    </row>
    <row r="246" spans="1:180" ht="15" customHeight="1" x14ac:dyDescent="0.25">
      <c r="A246" s="105">
        <f t="shared" si="285"/>
        <v>44387</v>
      </c>
      <c r="B246" s="106">
        <f t="shared" si="270"/>
        <v>955.56715257065582</v>
      </c>
      <c r="C246" s="2">
        <f t="shared" si="286"/>
        <v>903.03427266000006</v>
      </c>
      <c r="D246" s="2">
        <f t="shared" si="287"/>
        <v>71.72147801999995</v>
      </c>
      <c r="E246" s="106">
        <f t="shared" si="271"/>
        <v>831.31279464000011</v>
      </c>
      <c r="F246" s="21">
        <f t="shared" si="288"/>
        <v>5739.56</v>
      </c>
      <c r="G246" s="108">
        <f t="shared" si="289"/>
        <v>5769.98</v>
      </c>
      <c r="H246" s="109">
        <f t="shared" si="302"/>
        <v>44342</v>
      </c>
      <c r="I246" s="109">
        <f t="shared" si="298"/>
        <v>44373</v>
      </c>
      <c r="J246" s="110">
        <f t="shared" si="272"/>
        <v>5.3000578441551038E-3</v>
      </c>
      <c r="K246" s="117">
        <f t="shared" si="299"/>
        <v>44402</v>
      </c>
      <c r="L246" s="178">
        <f t="shared" si="301"/>
        <v>30</v>
      </c>
      <c r="M246" s="178">
        <f t="shared" si="305"/>
        <v>15</v>
      </c>
      <c r="N246" s="106">
        <f t="shared" si="273"/>
        <v>1.0026465200000001</v>
      </c>
      <c r="O246" s="111">
        <f t="shared" si="304"/>
        <v>1.0083006699999999</v>
      </c>
      <c r="P246" s="111">
        <f t="shared" si="290"/>
        <v>1.058058106161653</v>
      </c>
      <c r="Q246" s="106">
        <f t="shared" si="303"/>
        <v>1.06085827</v>
      </c>
      <c r="R246" s="2">
        <v>1</v>
      </c>
      <c r="S246" s="106">
        <f t="shared" si="274"/>
        <v>903.03427266000006</v>
      </c>
      <c r="T246" s="106">
        <f t="shared" si="275"/>
        <v>0</v>
      </c>
      <c r="U246" s="106">
        <f t="shared" si="276"/>
        <v>50.592258510655675</v>
      </c>
      <c r="V246" s="106">
        <f t="shared" si="277"/>
        <v>953.62653117065577</v>
      </c>
      <c r="W246" s="19">
        <f t="shared" si="297"/>
        <v>0</v>
      </c>
      <c r="X246" s="2">
        <f t="shared" si="278"/>
        <v>0</v>
      </c>
      <c r="Y246" s="4">
        <f t="shared" si="279"/>
        <v>0</v>
      </c>
      <c r="Z246" s="106">
        <f t="shared" si="280"/>
        <v>0</v>
      </c>
      <c r="AA246" s="114">
        <f t="shared" si="291"/>
        <v>0.05</v>
      </c>
      <c r="AB246" s="112">
        <f t="shared" si="281"/>
        <v>15</v>
      </c>
      <c r="AC246" s="178">
        <f t="shared" si="300"/>
        <v>30</v>
      </c>
      <c r="AD246" s="11">
        <f t="shared" si="292"/>
        <v>1.0020349909999999</v>
      </c>
      <c r="AE246" s="106">
        <f t="shared" si="282"/>
        <v>1.8376666100000001</v>
      </c>
      <c r="AF246" s="106">
        <f t="shared" si="283"/>
        <v>1.9406213999999999</v>
      </c>
      <c r="AG246" s="106">
        <f t="shared" si="284"/>
        <v>0</v>
      </c>
      <c r="AH246" s="115" t="str">
        <f t="shared" si="293"/>
        <v>J=</v>
      </c>
      <c r="AI246" s="116">
        <f t="shared" si="294"/>
        <v>44402</v>
      </c>
      <c r="AJ246" s="10"/>
      <c r="AK246" s="160"/>
      <c r="AL246" s="161"/>
      <c r="AM246" s="162"/>
      <c r="AN246" s="155"/>
      <c r="AO246" s="162"/>
      <c r="AP246" s="162"/>
      <c r="AQ246" s="163"/>
      <c r="AR246" s="164"/>
      <c r="AS246" s="165"/>
      <c r="AT246" s="164"/>
      <c r="AU246" s="165"/>
      <c r="AV246" s="165"/>
      <c r="AW246" s="162"/>
      <c r="AX246" s="160"/>
      <c r="AY246" s="161"/>
      <c r="AZ246" s="161"/>
      <c r="BA246" s="1"/>
      <c r="BB246" s="155"/>
      <c r="BC246" s="158"/>
      <c r="BD246" s="151"/>
      <c r="BE246" s="1"/>
      <c r="BF246" s="197">
        <f t="shared" si="295"/>
        <v>51251</v>
      </c>
      <c r="BG246" s="198">
        <f t="shared" si="296"/>
        <v>51251</v>
      </c>
      <c r="BH246" s="199">
        <f>VLOOKUP(BF246,[1]Plan1!$GF$177:$GH$300,3)</f>
        <v>7275.81</v>
      </c>
    </row>
    <row r="247" spans="1:180" ht="15" customHeight="1" x14ac:dyDescent="0.25">
      <c r="A247" s="105">
        <f t="shared" si="285"/>
        <v>44388</v>
      </c>
      <c r="B247" s="106">
        <f t="shared" si="270"/>
        <v>955.85241970761376</v>
      </c>
      <c r="C247" s="2">
        <f t="shared" si="286"/>
        <v>903.03427266000006</v>
      </c>
      <c r="D247" s="2">
        <f t="shared" si="287"/>
        <v>71.72147801999995</v>
      </c>
      <c r="E247" s="106">
        <f t="shared" si="271"/>
        <v>831.31279464000011</v>
      </c>
      <c r="F247" s="21">
        <f t="shared" si="288"/>
        <v>5739.56</v>
      </c>
      <c r="G247" s="108">
        <f t="shared" si="289"/>
        <v>5769.98</v>
      </c>
      <c r="H247" s="109">
        <f t="shared" si="302"/>
        <v>44342</v>
      </c>
      <c r="I247" s="109">
        <f t="shared" si="298"/>
        <v>44373</v>
      </c>
      <c r="J247" s="110">
        <f t="shared" si="272"/>
        <v>5.3000578441551038E-3</v>
      </c>
      <c r="K247" s="117">
        <f t="shared" si="299"/>
        <v>44402</v>
      </c>
      <c r="L247" s="178">
        <f t="shared" si="301"/>
        <v>30</v>
      </c>
      <c r="M247" s="178">
        <f t="shared" si="305"/>
        <v>16</v>
      </c>
      <c r="N247" s="106">
        <f t="shared" si="273"/>
        <v>1.0028232100000001</v>
      </c>
      <c r="O247" s="111">
        <f t="shared" si="304"/>
        <v>1.0083006699999999</v>
      </c>
      <c r="P247" s="111">
        <f t="shared" si="290"/>
        <v>1.058058106161653</v>
      </c>
      <c r="Q247" s="106">
        <f t="shared" si="303"/>
        <v>1.06104522</v>
      </c>
      <c r="R247" s="2">
        <v>1</v>
      </c>
      <c r="S247" s="106">
        <f t="shared" si="274"/>
        <v>903.03427266000006</v>
      </c>
      <c r="T247" s="106">
        <f t="shared" si="275"/>
        <v>0</v>
      </c>
      <c r="U247" s="106">
        <f t="shared" si="276"/>
        <v>50.747672437613637</v>
      </c>
      <c r="V247" s="106">
        <f t="shared" si="277"/>
        <v>953.78194509761374</v>
      </c>
      <c r="W247" s="19">
        <f t="shared" si="297"/>
        <v>0</v>
      </c>
      <c r="X247" s="2">
        <f t="shared" si="278"/>
        <v>0</v>
      </c>
      <c r="Y247" s="4">
        <f t="shared" si="279"/>
        <v>0</v>
      </c>
      <c r="Z247" s="106">
        <f t="shared" si="280"/>
        <v>0</v>
      </c>
      <c r="AA247" s="114">
        <f t="shared" si="291"/>
        <v>0.05</v>
      </c>
      <c r="AB247" s="112">
        <f t="shared" si="281"/>
        <v>16</v>
      </c>
      <c r="AC247" s="178">
        <f t="shared" si="300"/>
        <v>30</v>
      </c>
      <c r="AD247" s="11">
        <f t="shared" si="292"/>
        <v>1.002170805</v>
      </c>
      <c r="AE247" s="106">
        <f t="shared" si="282"/>
        <v>1.96031131</v>
      </c>
      <c r="AF247" s="106">
        <f t="shared" si="283"/>
        <v>2.0704746100000002</v>
      </c>
      <c r="AG247" s="106">
        <f t="shared" si="284"/>
        <v>0</v>
      </c>
      <c r="AH247" s="115" t="str">
        <f t="shared" si="293"/>
        <v>J=</v>
      </c>
      <c r="AI247" s="116">
        <f t="shared" si="294"/>
        <v>44402</v>
      </c>
      <c r="AJ247" s="10"/>
      <c r="AK247" s="160"/>
      <c r="AL247" s="161"/>
      <c r="AM247" s="162"/>
      <c r="AN247" s="155"/>
      <c r="AO247" s="162"/>
      <c r="AP247" s="162"/>
      <c r="AQ247" s="163"/>
      <c r="AR247" s="164"/>
      <c r="AS247" s="165"/>
      <c r="AT247" s="164"/>
      <c r="AU247" s="165"/>
      <c r="AV247" s="165"/>
      <c r="AW247" s="162"/>
      <c r="AX247" s="160"/>
      <c r="AY247" s="161"/>
      <c r="AZ247" s="161"/>
      <c r="BA247" s="1"/>
      <c r="BB247" s="155"/>
      <c r="BC247" s="158"/>
      <c r="BD247" s="151"/>
      <c r="BE247" s="1"/>
      <c r="BF247" s="197">
        <f t="shared" si="295"/>
        <v>51281</v>
      </c>
      <c r="BG247" s="198">
        <f t="shared" si="296"/>
        <v>51281</v>
      </c>
      <c r="BH247" s="199">
        <f>VLOOKUP(BF247,[1]Plan1!$GF$177:$GH$300,3)</f>
        <v>7275.81</v>
      </c>
    </row>
    <row r="248" spans="1:180" ht="15" customHeight="1" x14ac:dyDescent="0.25">
      <c r="A248" s="105">
        <f t="shared" si="285"/>
        <v>44389</v>
      </c>
      <c r="B248" s="106">
        <f t="shared" si="270"/>
        <v>956.13776194082743</v>
      </c>
      <c r="C248" s="2">
        <f t="shared" si="286"/>
        <v>903.03427266000006</v>
      </c>
      <c r="D248" s="2">
        <f t="shared" si="287"/>
        <v>71.72147801999995</v>
      </c>
      <c r="E248" s="106">
        <f t="shared" si="271"/>
        <v>831.31279464000011</v>
      </c>
      <c r="F248" s="21">
        <f t="shared" si="288"/>
        <v>5739.56</v>
      </c>
      <c r="G248" s="108">
        <f t="shared" si="289"/>
        <v>5769.98</v>
      </c>
      <c r="H248" s="109">
        <f t="shared" si="302"/>
        <v>44342</v>
      </c>
      <c r="I248" s="109">
        <f t="shared" si="298"/>
        <v>44373</v>
      </c>
      <c r="J248" s="110">
        <f t="shared" si="272"/>
        <v>5.3000578441551038E-3</v>
      </c>
      <c r="K248" s="117">
        <f t="shared" si="299"/>
        <v>44402</v>
      </c>
      <c r="L248" s="178">
        <f t="shared" si="301"/>
        <v>30</v>
      </c>
      <c r="M248" s="178">
        <f t="shared" si="305"/>
        <v>17</v>
      </c>
      <c r="N248" s="106">
        <f t="shared" si="273"/>
        <v>1.0029999199999999</v>
      </c>
      <c r="O248" s="111">
        <f t="shared" si="304"/>
        <v>1.0083006699999999</v>
      </c>
      <c r="P248" s="111">
        <f t="shared" si="290"/>
        <v>1.058058106161653</v>
      </c>
      <c r="Q248" s="106">
        <f t="shared" si="303"/>
        <v>1.0612321899999999</v>
      </c>
      <c r="R248" s="2">
        <v>1</v>
      </c>
      <c r="S248" s="106">
        <f t="shared" si="274"/>
        <v>903.03427266000006</v>
      </c>
      <c r="T248" s="106">
        <f t="shared" si="275"/>
        <v>0</v>
      </c>
      <c r="U248" s="106">
        <f t="shared" si="276"/>
        <v>50.903102990827392</v>
      </c>
      <c r="V248" s="106">
        <f t="shared" si="277"/>
        <v>953.93737565082745</v>
      </c>
      <c r="W248" s="19">
        <f t="shared" si="297"/>
        <v>0</v>
      </c>
      <c r="X248" s="2">
        <f t="shared" si="278"/>
        <v>0</v>
      </c>
      <c r="Y248" s="4">
        <f t="shared" si="279"/>
        <v>0</v>
      </c>
      <c r="Z248" s="106">
        <f t="shared" si="280"/>
        <v>0</v>
      </c>
      <c r="AA248" s="114">
        <f t="shared" si="291"/>
        <v>0.05</v>
      </c>
      <c r="AB248" s="112">
        <f t="shared" si="281"/>
        <v>17</v>
      </c>
      <c r="AC248" s="178">
        <f t="shared" si="300"/>
        <v>30</v>
      </c>
      <c r="AD248" s="11">
        <f t="shared" si="292"/>
        <v>1.0023066359999999</v>
      </c>
      <c r="AE248" s="106">
        <f t="shared" si="282"/>
        <v>2.0829713600000002</v>
      </c>
      <c r="AF248" s="106">
        <f t="shared" si="283"/>
        <v>2.20038629</v>
      </c>
      <c r="AG248" s="106">
        <f t="shared" si="284"/>
        <v>0</v>
      </c>
      <c r="AH248" s="115" t="str">
        <f t="shared" si="293"/>
        <v>J=</v>
      </c>
      <c r="AI248" s="116">
        <f t="shared" si="294"/>
        <v>44402</v>
      </c>
      <c r="AJ248" s="10"/>
      <c r="AK248" s="160"/>
      <c r="AL248" s="161"/>
      <c r="AM248" s="162"/>
      <c r="AN248" s="155"/>
      <c r="AO248" s="162"/>
      <c r="AP248" s="162"/>
      <c r="AQ248" s="163"/>
      <c r="AR248" s="164"/>
      <c r="AS248" s="165"/>
      <c r="AT248" s="164"/>
      <c r="AU248" s="165"/>
      <c r="AV248" s="165"/>
      <c r="AW248" s="162"/>
      <c r="AX248" s="160"/>
      <c r="AY248" s="161"/>
      <c r="AZ248" s="161"/>
      <c r="BA248" s="1"/>
      <c r="BB248" s="155"/>
      <c r="BC248" s="158"/>
      <c r="BD248" s="151"/>
      <c r="BE248" s="1"/>
      <c r="BF248" s="197">
        <f t="shared" si="295"/>
        <v>51312</v>
      </c>
      <c r="BG248" s="198">
        <f t="shared" si="296"/>
        <v>51312</v>
      </c>
      <c r="BH248" s="199">
        <f>VLOOKUP(BF248,[1]Plan1!$GF$177:$GH$300,3)</f>
        <v>7275.81</v>
      </c>
    </row>
    <row r="249" spans="1:180" ht="15" customHeight="1" x14ac:dyDescent="0.25">
      <c r="A249" s="105">
        <f t="shared" si="285"/>
        <v>44390</v>
      </c>
      <c r="B249" s="106">
        <f t="shared" si="270"/>
        <v>956.4231978565532</v>
      </c>
      <c r="C249" s="2">
        <f t="shared" si="286"/>
        <v>903.03427266000006</v>
      </c>
      <c r="D249" s="2">
        <f t="shared" si="287"/>
        <v>71.72147801999995</v>
      </c>
      <c r="E249" s="106">
        <f t="shared" si="271"/>
        <v>831.31279464000011</v>
      </c>
      <c r="F249" s="21">
        <f t="shared" si="288"/>
        <v>5739.56</v>
      </c>
      <c r="G249" s="108">
        <f t="shared" si="289"/>
        <v>5769.98</v>
      </c>
      <c r="H249" s="109">
        <f t="shared" si="302"/>
        <v>44342</v>
      </c>
      <c r="I249" s="109">
        <f t="shared" si="298"/>
        <v>44373</v>
      </c>
      <c r="J249" s="110">
        <f t="shared" si="272"/>
        <v>5.3000578441551038E-3</v>
      </c>
      <c r="K249" s="117">
        <f t="shared" si="299"/>
        <v>44402</v>
      </c>
      <c r="L249" s="178">
        <f t="shared" si="301"/>
        <v>30</v>
      </c>
      <c r="M249" s="178">
        <f t="shared" si="305"/>
        <v>18</v>
      </c>
      <c r="N249" s="106">
        <f t="shared" si="273"/>
        <v>1.00317667</v>
      </c>
      <c r="O249" s="111">
        <f t="shared" si="304"/>
        <v>1.0083006699999999</v>
      </c>
      <c r="P249" s="111">
        <f t="shared" si="290"/>
        <v>1.058058106161653</v>
      </c>
      <c r="Q249" s="106">
        <f t="shared" si="303"/>
        <v>1.0614192</v>
      </c>
      <c r="R249" s="2">
        <v>1</v>
      </c>
      <c r="S249" s="106">
        <f t="shared" si="274"/>
        <v>903.03427266000006</v>
      </c>
      <c r="T249" s="106">
        <f t="shared" si="275"/>
        <v>0</v>
      </c>
      <c r="U249" s="106">
        <f t="shared" si="276"/>
        <v>51.058566796553102</v>
      </c>
      <c r="V249" s="106">
        <f t="shared" si="277"/>
        <v>954.09283945655318</v>
      </c>
      <c r="W249" s="19">
        <f t="shared" si="297"/>
        <v>0</v>
      </c>
      <c r="X249" s="2">
        <f t="shared" si="278"/>
        <v>0</v>
      </c>
      <c r="Y249" s="4">
        <f t="shared" si="279"/>
        <v>0</v>
      </c>
      <c r="Z249" s="106">
        <f t="shared" si="280"/>
        <v>0</v>
      </c>
      <c r="AA249" s="114">
        <f t="shared" si="291"/>
        <v>0.05</v>
      </c>
      <c r="AB249" s="112">
        <f t="shared" si="281"/>
        <v>18</v>
      </c>
      <c r="AC249" s="178">
        <f t="shared" si="300"/>
        <v>30</v>
      </c>
      <c r="AD249" s="11">
        <f t="shared" si="292"/>
        <v>1.0024424860000001</v>
      </c>
      <c r="AE249" s="106">
        <f t="shared" si="282"/>
        <v>2.2056485600000002</v>
      </c>
      <c r="AF249" s="106">
        <f t="shared" si="283"/>
        <v>2.3303584000000002</v>
      </c>
      <c r="AG249" s="106">
        <f t="shared" si="284"/>
        <v>0</v>
      </c>
      <c r="AH249" s="115" t="str">
        <f t="shared" si="293"/>
        <v>J=</v>
      </c>
      <c r="AI249" s="116">
        <f t="shared" si="294"/>
        <v>44402</v>
      </c>
      <c r="AJ249" s="10"/>
      <c r="AK249" s="160"/>
      <c r="AL249" s="161"/>
      <c r="AM249" s="162"/>
      <c r="AN249" s="155"/>
      <c r="AO249" s="162"/>
      <c r="AP249" s="162"/>
      <c r="AQ249" s="163"/>
      <c r="AR249" s="164"/>
      <c r="AS249" s="165"/>
      <c r="AT249" s="164"/>
      <c r="AU249" s="165"/>
      <c r="AV249" s="165"/>
      <c r="AW249" s="162"/>
      <c r="AX249" s="160"/>
      <c r="AY249" s="161"/>
      <c r="AZ249" s="161"/>
      <c r="BA249" s="1"/>
      <c r="BB249" s="155"/>
      <c r="BC249" s="158"/>
      <c r="BD249" s="151"/>
      <c r="BE249" s="1"/>
      <c r="BF249" s="197">
        <f t="shared" si="295"/>
        <v>51342</v>
      </c>
      <c r="BG249" s="198">
        <f t="shared" si="296"/>
        <v>51342</v>
      </c>
      <c r="BH249" s="199">
        <f>VLOOKUP(BF249,[1]Plan1!$GF$177:$GH$300,3)</f>
        <v>7275.81</v>
      </c>
    </row>
    <row r="250" spans="1:180" ht="15" customHeight="1" x14ac:dyDescent="0.25">
      <c r="A250" s="105">
        <f t="shared" si="285"/>
        <v>44391</v>
      </c>
      <c r="B250" s="106">
        <f t="shared" si="270"/>
        <v>956.70871914166253</v>
      </c>
      <c r="C250" s="2">
        <f t="shared" si="286"/>
        <v>903.03427266000006</v>
      </c>
      <c r="D250" s="2">
        <f t="shared" si="287"/>
        <v>71.72147801999995</v>
      </c>
      <c r="E250" s="106">
        <f t="shared" si="271"/>
        <v>831.31279464000011</v>
      </c>
      <c r="F250" s="21">
        <f t="shared" si="288"/>
        <v>5739.56</v>
      </c>
      <c r="G250" s="108">
        <f t="shared" si="289"/>
        <v>5769.98</v>
      </c>
      <c r="H250" s="109">
        <f t="shared" si="302"/>
        <v>44342</v>
      </c>
      <c r="I250" s="109">
        <f t="shared" si="298"/>
        <v>44373</v>
      </c>
      <c r="J250" s="110">
        <f t="shared" si="272"/>
        <v>5.3000578441551038E-3</v>
      </c>
      <c r="K250" s="117">
        <f t="shared" si="299"/>
        <v>44402</v>
      </c>
      <c r="L250" s="178">
        <f t="shared" si="301"/>
        <v>30</v>
      </c>
      <c r="M250" s="178">
        <f t="shared" si="305"/>
        <v>19</v>
      </c>
      <c r="N250" s="106">
        <f t="shared" si="273"/>
        <v>1.0033534399999999</v>
      </c>
      <c r="O250" s="111">
        <f t="shared" si="304"/>
        <v>1.0083006699999999</v>
      </c>
      <c r="P250" s="111">
        <f t="shared" si="290"/>
        <v>1.058058106161653</v>
      </c>
      <c r="Q250" s="106">
        <f t="shared" si="303"/>
        <v>1.0616062399999999</v>
      </c>
      <c r="R250" s="2">
        <v>1</v>
      </c>
      <c r="S250" s="106">
        <f t="shared" si="274"/>
        <v>903.03427266000006</v>
      </c>
      <c r="T250" s="106">
        <f t="shared" si="275"/>
        <v>0</v>
      </c>
      <c r="U250" s="106">
        <f t="shared" si="276"/>
        <v>51.214055541662496</v>
      </c>
      <c r="V250" s="106">
        <f t="shared" si="277"/>
        <v>954.2483282016625</v>
      </c>
      <c r="W250" s="19">
        <f t="shared" si="297"/>
        <v>0</v>
      </c>
      <c r="X250" s="2">
        <f t="shared" si="278"/>
        <v>0</v>
      </c>
      <c r="Y250" s="4">
        <f t="shared" si="279"/>
        <v>0</v>
      </c>
      <c r="Z250" s="106">
        <f t="shared" si="280"/>
        <v>0</v>
      </c>
      <c r="AA250" s="114">
        <f t="shared" si="291"/>
        <v>0.05</v>
      </c>
      <c r="AB250" s="112">
        <f t="shared" si="281"/>
        <v>19</v>
      </c>
      <c r="AC250" s="178">
        <f t="shared" si="300"/>
        <v>30</v>
      </c>
      <c r="AD250" s="11">
        <f t="shared" si="292"/>
        <v>1.002578355</v>
      </c>
      <c r="AE250" s="106">
        <f t="shared" si="282"/>
        <v>2.3283429299999998</v>
      </c>
      <c r="AF250" s="106">
        <f t="shared" si="283"/>
        <v>2.4603909399999999</v>
      </c>
      <c r="AG250" s="106">
        <f t="shared" si="284"/>
        <v>0</v>
      </c>
      <c r="AH250" s="115" t="str">
        <f t="shared" si="293"/>
        <v>J=</v>
      </c>
      <c r="AI250" s="116">
        <f t="shared" si="294"/>
        <v>44402</v>
      </c>
      <c r="AJ250" s="10"/>
      <c r="AK250" s="160"/>
      <c r="AL250" s="161"/>
      <c r="AM250" s="162"/>
      <c r="AN250" s="155"/>
      <c r="AO250" s="162"/>
      <c r="AP250" s="162"/>
      <c r="AQ250" s="163"/>
      <c r="AR250" s="164"/>
      <c r="AS250" s="165"/>
      <c r="AT250" s="164"/>
      <c r="AU250" s="165"/>
      <c r="AV250" s="165"/>
      <c r="AW250" s="162"/>
      <c r="AX250" s="160"/>
      <c r="AY250" s="161"/>
      <c r="AZ250" s="161"/>
      <c r="BA250" s="1"/>
      <c r="BB250" s="155"/>
      <c r="BC250" s="158"/>
      <c r="BD250" s="151"/>
      <c r="BE250" s="1"/>
      <c r="BF250" s="197">
        <f t="shared" si="295"/>
        <v>51373</v>
      </c>
      <c r="BG250" s="198">
        <f t="shared" si="296"/>
        <v>51373</v>
      </c>
      <c r="BH250" s="199">
        <f>VLOOKUP(BF250,[1]Plan1!$GF$177:$GH$300,3)</f>
        <v>7275.81</v>
      </c>
    </row>
    <row r="251" spans="1:180" ht="15" customHeight="1" x14ac:dyDescent="0.25">
      <c r="A251" s="105">
        <f t="shared" si="285"/>
        <v>44392</v>
      </c>
      <c r="B251" s="106">
        <f t="shared" si="270"/>
        <v>956.99432487615604</v>
      </c>
      <c r="C251" s="2">
        <f t="shared" si="286"/>
        <v>903.03427266000006</v>
      </c>
      <c r="D251" s="2">
        <f t="shared" si="287"/>
        <v>71.72147801999995</v>
      </c>
      <c r="E251" s="106">
        <f t="shared" si="271"/>
        <v>831.31279464000011</v>
      </c>
      <c r="F251" s="21">
        <f t="shared" si="288"/>
        <v>5739.56</v>
      </c>
      <c r="G251" s="108">
        <f t="shared" si="289"/>
        <v>5769.98</v>
      </c>
      <c r="H251" s="109">
        <f t="shared" si="302"/>
        <v>44342</v>
      </c>
      <c r="I251" s="109">
        <f t="shared" si="298"/>
        <v>44373</v>
      </c>
      <c r="J251" s="110">
        <f t="shared" si="272"/>
        <v>5.3000578441551038E-3</v>
      </c>
      <c r="K251" s="117">
        <f t="shared" si="299"/>
        <v>44402</v>
      </c>
      <c r="L251" s="178">
        <f t="shared" si="301"/>
        <v>30</v>
      </c>
      <c r="M251" s="178">
        <f t="shared" si="305"/>
        <v>20</v>
      </c>
      <c r="N251" s="106">
        <f t="shared" si="273"/>
        <v>1.0035302500000001</v>
      </c>
      <c r="O251" s="111">
        <f t="shared" si="304"/>
        <v>1.0083006699999999</v>
      </c>
      <c r="P251" s="111">
        <f t="shared" si="290"/>
        <v>1.058058106161653</v>
      </c>
      <c r="Q251" s="106">
        <f t="shared" si="303"/>
        <v>1.0617933100000001</v>
      </c>
      <c r="R251" s="2">
        <v>1</v>
      </c>
      <c r="S251" s="106">
        <f t="shared" si="274"/>
        <v>903.03427266000006</v>
      </c>
      <c r="T251" s="106">
        <f t="shared" si="275"/>
        <v>0</v>
      </c>
      <c r="U251" s="106">
        <f t="shared" si="276"/>
        <v>51.369569226155946</v>
      </c>
      <c r="V251" s="106">
        <f t="shared" si="277"/>
        <v>954.40384188615599</v>
      </c>
      <c r="W251" s="19">
        <f t="shared" si="297"/>
        <v>0</v>
      </c>
      <c r="X251" s="2">
        <f t="shared" si="278"/>
        <v>0</v>
      </c>
      <c r="Y251" s="4">
        <f t="shared" si="279"/>
        <v>0</v>
      </c>
      <c r="Z251" s="106">
        <f t="shared" si="280"/>
        <v>0</v>
      </c>
      <c r="AA251" s="114">
        <f t="shared" si="291"/>
        <v>0.05</v>
      </c>
      <c r="AB251" s="112">
        <f t="shared" si="281"/>
        <v>20</v>
      </c>
      <c r="AC251" s="178">
        <f t="shared" si="300"/>
        <v>30</v>
      </c>
      <c r="AD251" s="11">
        <f t="shared" si="292"/>
        <v>1.0027142419999999</v>
      </c>
      <c r="AE251" s="106">
        <f t="shared" si="282"/>
        <v>2.4510535500000001</v>
      </c>
      <c r="AF251" s="106">
        <f t="shared" si="283"/>
        <v>2.5904829899999999</v>
      </c>
      <c r="AG251" s="106">
        <f t="shared" si="284"/>
        <v>0</v>
      </c>
      <c r="AH251" s="115" t="str">
        <f t="shared" si="293"/>
        <v>J=</v>
      </c>
      <c r="AI251" s="116">
        <f t="shared" si="294"/>
        <v>44402</v>
      </c>
      <c r="AJ251" s="10"/>
      <c r="AK251" s="160"/>
      <c r="AL251" s="161"/>
      <c r="AM251" s="162"/>
      <c r="AN251" s="155"/>
      <c r="AO251" s="162"/>
      <c r="AP251" s="162"/>
      <c r="AQ251" s="163"/>
      <c r="AR251" s="164"/>
      <c r="AS251" s="165"/>
      <c r="AT251" s="164"/>
      <c r="AU251" s="165"/>
      <c r="AV251" s="165"/>
      <c r="AW251" s="162"/>
      <c r="AX251" s="160"/>
      <c r="AY251" s="161"/>
      <c r="AZ251" s="161"/>
      <c r="BA251" s="1"/>
      <c r="BB251" s="155"/>
      <c r="BC251" s="158"/>
      <c r="BD251" s="151"/>
      <c r="BE251" s="1"/>
      <c r="BF251" s="197">
        <f t="shared" si="295"/>
        <v>51404</v>
      </c>
      <c r="BG251" s="198">
        <f t="shared" si="296"/>
        <v>51404</v>
      </c>
      <c r="BH251" s="199">
        <f>VLOOKUP(BF251,[1]Plan1!$GF$177:$GH$300,3)</f>
        <v>7275.81</v>
      </c>
    </row>
    <row r="252" spans="1:180" ht="15" customHeight="1" x14ac:dyDescent="0.25">
      <c r="A252" s="105">
        <f t="shared" si="285"/>
        <v>44393</v>
      </c>
      <c r="B252" s="106">
        <f t="shared" si="270"/>
        <v>957.28002339316106</v>
      </c>
      <c r="C252" s="2">
        <f t="shared" si="286"/>
        <v>903.03427266000006</v>
      </c>
      <c r="D252" s="2">
        <f t="shared" si="287"/>
        <v>71.72147801999995</v>
      </c>
      <c r="E252" s="106">
        <f t="shared" si="271"/>
        <v>831.31279464000011</v>
      </c>
      <c r="F252" s="21">
        <f t="shared" si="288"/>
        <v>5739.56</v>
      </c>
      <c r="G252" s="108">
        <f t="shared" si="289"/>
        <v>5769.98</v>
      </c>
      <c r="H252" s="109">
        <f t="shared" si="302"/>
        <v>44342</v>
      </c>
      <c r="I252" s="109">
        <f t="shared" si="298"/>
        <v>44373</v>
      </c>
      <c r="J252" s="110">
        <f t="shared" si="272"/>
        <v>5.3000578441551038E-3</v>
      </c>
      <c r="K252" s="117">
        <f t="shared" si="299"/>
        <v>44402</v>
      </c>
      <c r="L252" s="178">
        <f t="shared" si="301"/>
        <v>30</v>
      </c>
      <c r="M252" s="178">
        <f t="shared" si="305"/>
        <v>21</v>
      </c>
      <c r="N252" s="106">
        <f t="shared" si="273"/>
        <v>1.00370709</v>
      </c>
      <c r="O252" s="111">
        <f t="shared" si="304"/>
        <v>1.0083006699999999</v>
      </c>
      <c r="P252" s="111">
        <f t="shared" si="290"/>
        <v>1.058058106161653</v>
      </c>
      <c r="Q252" s="106">
        <f t="shared" si="303"/>
        <v>1.06198042</v>
      </c>
      <c r="R252" s="2">
        <v>1</v>
      </c>
      <c r="S252" s="106">
        <f t="shared" si="274"/>
        <v>903.03427266000006</v>
      </c>
      <c r="T252" s="106">
        <f t="shared" si="275"/>
        <v>0</v>
      </c>
      <c r="U252" s="106">
        <f t="shared" si="276"/>
        <v>51.525116163160988</v>
      </c>
      <c r="V252" s="106">
        <f t="shared" si="277"/>
        <v>954.55938882316104</v>
      </c>
      <c r="W252" s="19">
        <f t="shared" si="297"/>
        <v>0</v>
      </c>
      <c r="X252" s="2">
        <f t="shared" si="278"/>
        <v>0</v>
      </c>
      <c r="Y252" s="4">
        <f t="shared" si="279"/>
        <v>0</v>
      </c>
      <c r="Z252" s="106">
        <f t="shared" si="280"/>
        <v>0</v>
      </c>
      <c r="AA252" s="114">
        <f t="shared" si="291"/>
        <v>0.05</v>
      </c>
      <c r="AB252" s="112">
        <f t="shared" si="281"/>
        <v>21</v>
      </c>
      <c r="AC252" s="178">
        <f t="shared" si="300"/>
        <v>30</v>
      </c>
      <c r="AD252" s="11">
        <f t="shared" si="292"/>
        <v>1.002850147</v>
      </c>
      <c r="AE252" s="106">
        <f t="shared" si="282"/>
        <v>2.5737804199999998</v>
      </c>
      <c r="AF252" s="106">
        <f t="shared" si="283"/>
        <v>2.7206345700000001</v>
      </c>
      <c r="AG252" s="106">
        <f t="shared" si="284"/>
        <v>0</v>
      </c>
      <c r="AH252" s="115" t="str">
        <f t="shared" si="293"/>
        <v>J=</v>
      </c>
      <c r="AI252" s="116">
        <f t="shared" si="294"/>
        <v>44402</v>
      </c>
      <c r="AJ252" s="10"/>
      <c r="AK252" s="160"/>
      <c r="AL252" s="161"/>
      <c r="AM252" s="162"/>
      <c r="AN252" s="155"/>
      <c r="AO252" s="162"/>
      <c r="AP252" s="162"/>
      <c r="AQ252" s="163"/>
      <c r="AR252" s="164"/>
      <c r="AS252" s="165"/>
      <c r="AT252" s="164"/>
      <c r="AU252" s="165"/>
      <c r="AV252" s="165"/>
      <c r="AW252" s="162"/>
      <c r="AX252" s="160"/>
      <c r="AY252" s="161"/>
      <c r="AZ252" s="161"/>
      <c r="BA252" s="1"/>
      <c r="BB252" s="155"/>
      <c r="BC252" s="158"/>
      <c r="BD252" s="151"/>
      <c r="BE252" s="1"/>
      <c r="BF252" s="197">
        <f t="shared" si="295"/>
        <v>51434</v>
      </c>
      <c r="BG252" s="198">
        <f t="shared" si="296"/>
        <v>51434</v>
      </c>
      <c r="BH252" s="199">
        <f>VLOOKUP(BF252,[1]Plan1!$GF$177:$GH$300,3)</f>
        <v>7275.81</v>
      </c>
    </row>
    <row r="253" spans="1:180" ht="15" customHeight="1" x14ac:dyDescent="0.25">
      <c r="A253" s="105">
        <f t="shared" si="285"/>
        <v>44394</v>
      </c>
      <c r="B253" s="106">
        <f t="shared" si="270"/>
        <v>957.56580734954991</v>
      </c>
      <c r="C253" s="2">
        <f t="shared" si="286"/>
        <v>903.03427266000006</v>
      </c>
      <c r="D253" s="2">
        <f t="shared" si="287"/>
        <v>71.72147801999995</v>
      </c>
      <c r="E253" s="106">
        <f t="shared" si="271"/>
        <v>831.31279464000011</v>
      </c>
      <c r="F253" s="21">
        <f t="shared" si="288"/>
        <v>5739.56</v>
      </c>
      <c r="G253" s="108">
        <f t="shared" si="289"/>
        <v>5769.98</v>
      </c>
      <c r="H253" s="109">
        <f t="shared" si="302"/>
        <v>44342</v>
      </c>
      <c r="I253" s="109">
        <f t="shared" si="298"/>
        <v>44373</v>
      </c>
      <c r="J253" s="110">
        <f t="shared" si="272"/>
        <v>5.3000578441551038E-3</v>
      </c>
      <c r="K253" s="117">
        <f t="shared" si="299"/>
        <v>44402</v>
      </c>
      <c r="L253" s="178">
        <f t="shared" si="301"/>
        <v>30</v>
      </c>
      <c r="M253" s="178">
        <f t="shared" si="305"/>
        <v>22</v>
      </c>
      <c r="N253" s="106">
        <f t="shared" si="273"/>
        <v>1.00388396</v>
      </c>
      <c r="O253" s="111">
        <f t="shared" si="304"/>
        <v>1.0083006699999999</v>
      </c>
      <c r="P253" s="111">
        <f t="shared" si="290"/>
        <v>1.058058106161653</v>
      </c>
      <c r="Q253" s="106">
        <f t="shared" si="303"/>
        <v>1.06216756</v>
      </c>
      <c r="R253" s="2">
        <v>1</v>
      </c>
      <c r="S253" s="106">
        <f t="shared" si="274"/>
        <v>903.03427266000006</v>
      </c>
      <c r="T253" s="106">
        <f t="shared" si="275"/>
        <v>0</v>
      </c>
      <c r="U253" s="106">
        <f t="shared" si="276"/>
        <v>51.680688039549892</v>
      </c>
      <c r="V253" s="106">
        <f t="shared" si="277"/>
        <v>954.71496069954992</v>
      </c>
      <c r="W253" s="19">
        <f t="shared" si="297"/>
        <v>0</v>
      </c>
      <c r="X253" s="2">
        <f t="shared" si="278"/>
        <v>0</v>
      </c>
      <c r="Y253" s="4">
        <f t="shared" si="279"/>
        <v>0</v>
      </c>
      <c r="Z253" s="106">
        <f t="shared" si="280"/>
        <v>0</v>
      </c>
      <c r="AA253" s="114">
        <f t="shared" si="291"/>
        <v>0.05</v>
      </c>
      <c r="AB253" s="112">
        <f t="shared" si="281"/>
        <v>22</v>
      </c>
      <c r="AC253" s="178">
        <f t="shared" si="300"/>
        <v>30</v>
      </c>
      <c r="AD253" s="11">
        <f t="shared" si="292"/>
        <v>1.002986071</v>
      </c>
      <c r="AE253" s="106">
        <f t="shared" si="282"/>
        <v>2.6965244500000001</v>
      </c>
      <c r="AF253" s="106">
        <f t="shared" si="283"/>
        <v>2.8508466499999998</v>
      </c>
      <c r="AG253" s="106">
        <f t="shared" si="284"/>
        <v>0</v>
      </c>
      <c r="AH253" s="115" t="str">
        <f t="shared" si="293"/>
        <v>J=</v>
      </c>
      <c r="AI253" s="116">
        <f t="shared" si="294"/>
        <v>44402</v>
      </c>
      <c r="AJ253" s="10"/>
      <c r="AK253" s="206"/>
      <c r="AL253" s="207"/>
      <c r="AM253" s="208"/>
      <c r="AN253" s="209"/>
      <c r="AO253" s="208"/>
      <c r="AP253" s="208"/>
      <c r="AQ253" s="210"/>
      <c r="AR253" s="211"/>
      <c r="AS253" s="165"/>
      <c r="AT253" s="164"/>
      <c r="AU253" s="165"/>
      <c r="AV253" s="165"/>
      <c r="AW253" s="208"/>
      <c r="AX253" s="206"/>
      <c r="AY253" s="207"/>
      <c r="AZ253" s="207"/>
      <c r="BA253" s="1"/>
      <c r="BB253" s="155"/>
      <c r="BC253" s="158"/>
      <c r="BD253" s="151"/>
      <c r="BE253" s="1"/>
      <c r="BF253" s="197">
        <f t="shared" si="295"/>
        <v>51465</v>
      </c>
      <c r="BG253" s="198">
        <f t="shared" si="296"/>
        <v>51465</v>
      </c>
      <c r="BH253" s="199">
        <f>VLOOKUP(BF253,[1]Plan1!$GF$177:$GH$300,3)</f>
        <v>7275.81</v>
      </c>
    </row>
    <row r="254" spans="1:180" ht="15" customHeight="1" x14ac:dyDescent="0.25">
      <c r="A254" s="105">
        <f t="shared" si="285"/>
        <v>44395</v>
      </c>
      <c r="B254" s="106">
        <f t="shared" si="270"/>
        <v>957.85168413845065</v>
      </c>
      <c r="C254" s="2">
        <f t="shared" si="286"/>
        <v>903.03427266000006</v>
      </c>
      <c r="D254" s="2">
        <f t="shared" si="287"/>
        <v>71.72147801999995</v>
      </c>
      <c r="E254" s="106">
        <f t="shared" si="271"/>
        <v>831.31279464000011</v>
      </c>
      <c r="F254" s="21">
        <f t="shared" si="288"/>
        <v>5739.56</v>
      </c>
      <c r="G254" s="108">
        <f t="shared" si="289"/>
        <v>5769.98</v>
      </c>
      <c r="H254" s="109">
        <f t="shared" si="302"/>
        <v>44342</v>
      </c>
      <c r="I254" s="109">
        <f t="shared" si="298"/>
        <v>44373</v>
      </c>
      <c r="J254" s="110">
        <f t="shared" si="272"/>
        <v>5.3000578441551038E-3</v>
      </c>
      <c r="K254" s="117">
        <f t="shared" si="299"/>
        <v>44402</v>
      </c>
      <c r="L254" s="178">
        <f t="shared" si="301"/>
        <v>30</v>
      </c>
      <c r="M254" s="178">
        <f t="shared" si="305"/>
        <v>23</v>
      </c>
      <c r="N254" s="106">
        <f t="shared" si="273"/>
        <v>1.00406087</v>
      </c>
      <c r="O254" s="111">
        <f t="shared" si="304"/>
        <v>1.0083006699999999</v>
      </c>
      <c r="P254" s="111">
        <f t="shared" si="290"/>
        <v>1.058058106161653</v>
      </c>
      <c r="Q254" s="106">
        <f t="shared" si="303"/>
        <v>1.06235474</v>
      </c>
      <c r="R254" s="2">
        <v>1</v>
      </c>
      <c r="S254" s="106">
        <f t="shared" si="274"/>
        <v>903.03427266000006</v>
      </c>
      <c r="T254" s="106">
        <f t="shared" si="275"/>
        <v>0</v>
      </c>
      <c r="U254" s="106">
        <f t="shared" si="276"/>
        <v>51.836293168450574</v>
      </c>
      <c r="V254" s="106">
        <f t="shared" si="277"/>
        <v>954.87056582845059</v>
      </c>
      <c r="W254" s="19">
        <f t="shared" si="297"/>
        <v>0</v>
      </c>
      <c r="X254" s="2">
        <f t="shared" si="278"/>
        <v>0</v>
      </c>
      <c r="Y254" s="4">
        <f t="shared" si="279"/>
        <v>0</v>
      </c>
      <c r="Z254" s="106">
        <f t="shared" si="280"/>
        <v>0</v>
      </c>
      <c r="AA254" s="114">
        <f t="shared" si="291"/>
        <v>0.05</v>
      </c>
      <c r="AB254" s="112">
        <f t="shared" si="281"/>
        <v>23</v>
      </c>
      <c r="AC254" s="178">
        <f t="shared" si="300"/>
        <v>30</v>
      </c>
      <c r="AD254" s="11">
        <f t="shared" si="292"/>
        <v>1.003122013</v>
      </c>
      <c r="AE254" s="106">
        <f t="shared" si="282"/>
        <v>2.8192847300000001</v>
      </c>
      <c r="AF254" s="106">
        <f t="shared" si="283"/>
        <v>2.9811183099999998</v>
      </c>
      <c r="AG254" s="106">
        <f t="shared" si="284"/>
        <v>0</v>
      </c>
      <c r="AH254" s="115" t="str">
        <f t="shared" si="293"/>
        <v>J=</v>
      </c>
      <c r="AI254" s="116">
        <f t="shared" si="294"/>
        <v>44402</v>
      </c>
      <c r="AJ254" s="10"/>
      <c r="AK254" s="160"/>
      <c r="AL254" s="161"/>
      <c r="AM254" s="162"/>
      <c r="AN254" s="155"/>
      <c r="AO254" s="162"/>
      <c r="AP254" s="162"/>
      <c r="AQ254" s="163"/>
      <c r="AR254" s="164"/>
      <c r="AS254" s="165"/>
      <c r="AT254" s="164"/>
      <c r="AU254" s="165"/>
      <c r="AV254" s="165"/>
      <c r="AW254" s="162"/>
      <c r="AX254" s="160"/>
      <c r="AY254" s="161"/>
      <c r="AZ254" s="161"/>
      <c r="BA254" s="1"/>
      <c r="BB254" s="155"/>
      <c r="BC254" s="158"/>
      <c r="BD254" s="151"/>
      <c r="BE254" s="1"/>
      <c r="BF254" s="197">
        <f t="shared" si="295"/>
        <v>51495</v>
      </c>
      <c r="BG254" s="198">
        <f t="shared" si="296"/>
        <v>51495</v>
      </c>
      <c r="BH254" s="199">
        <f>VLOOKUP(BF254,[1]Plan1!$GF$177:$GH$300,3)</f>
        <v>7275.81</v>
      </c>
    </row>
    <row r="255" spans="1:180" ht="15" customHeight="1" x14ac:dyDescent="0.25">
      <c r="A255" s="105">
        <f t="shared" si="285"/>
        <v>44396</v>
      </c>
      <c r="B255" s="106">
        <f t="shared" si="270"/>
        <v>958.13763711360718</v>
      </c>
      <c r="C255" s="2">
        <f t="shared" si="286"/>
        <v>903.03427266000006</v>
      </c>
      <c r="D255" s="2">
        <f t="shared" si="287"/>
        <v>71.72147801999995</v>
      </c>
      <c r="E255" s="106">
        <f t="shared" si="271"/>
        <v>831.31279464000011</v>
      </c>
      <c r="F255" s="21">
        <f t="shared" si="288"/>
        <v>5739.56</v>
      </c>
      <c r="G255" s="108">
        <f t="shared" si="289"/>
        <v>5769.98</v>
      </c>
      <c r="H255" s="109">
        <f t="shared" si="302"/>
        <v>44342</v>
      </c>
      <c r="I255" s="109">
        <f t="shared" si="298"/>
        <v>44373</v>
      </c>
      <c r="J255" s="110">
        <f t="shared" si="272"/>
        <v>5.3000578441551038E-3</v>
      </c>
      <c r="K255" s="117">
        <f t="shared" si="299"/>
        <v>44402</v>
      </c>
      <c r="L255" s="178">
        <f t="shared" si="301"/>
        <v>30</v>
      </c>
      <c r="M255" s="178">
        <f t="shared" si="305"/>
        <v>24</v>
      </c>
      <c r="N255" s="106">
        <f t="shared" si="273"/>
        <v>1.0042378000000001</v>
      </c>
      <c r="O255" s="111">
        <f t="shared" si="304"/>
        <v>1.0083006699999999</v>
      </c>
      <c r="P255" s="111">
        <f t="shared" si="290"/>
        <v>1.058058106161653</v>
      </c>
      <c r="Q255" s="106">
        <f t="shared" si="303"/>
        <v>1.06254194</v>
      </c>
      <c r="R255" s="2">
        <v>1</v>
      </c>
      <c r="S255" s="106">
        <f t="shared" si="274"/>
        <v>903.03427266000006</v>
      </c>
      <c r="T255" s="106">
        <f t="shared" si="275"/>
        <v>0</v>
      </c>
      <c r="U255" s="106">
        <f t="shared" si="276"/>
        <v>51.991914923607226</v>
      </c>
      <c r="V255" s="106">
        <f t="shared" si="277"/>
        <v>955.02618758360722</v>
      </c>
      <c r="W255" s="19">
        <f t="shared" si="297"/>
        <v>0</v>
      </c>
      <c r="X255" s="2">
        <f t="shared" si="278"/>
        <v>0</v>
      </c>
      <c r="Y255" s="4">
        <f t="shared" si="279"/>
        <v>0</v>
      </c>
      <c r="Z255" s="106">
        <f t="shared" si="280"/>
        <v>0</v>
      </c>
      <c r="AA255" s="114">
        <f t="shared" si="291"/>
        <v>0.05</v>
      </c>
      <c r="AB255" s="112">
        <f t="shared" si="281"/>
        <v>24</v>
      </c>
      <c r="AC255" s="178">
        <f t="shared" si="300"/>
        <v>30</v>
      </c>
      <c r="AD255" s="11">
        <f t="shared" si="292"/>
        <v>1.003257973</v>
      </c>
      <c r="AE255" s="106">
        <f t="shared" si="282"/>
        <v>2.94206127</v>
      </c>
      <c r="AF255" s="106">
        <f t="shared" si="283"/>
        <v>3.1114495299999998</v>
      </c>
      <c r="AG255" s="106">
        <f t="shared" si="284"/>
        <v>0</v>
      </c>
      <c r="AH255" s="115" t="str">
        <f t="shared" si="293"/>
        <v>J=</v>
      </c>
      <c r="AI255" s="116">
        <f t="shared" si="294"/>
        <v>44402</v>
      </c>
      <c r="AJ255" s="10"/>
      <c r="AK255" s="160"/>
      <c r="AL255" s="161"/>
      <c r="AM255" s="162"/>
      <c r="AN255" s="155"/>
      <c r="AO255" s="162"/>
      <c r="AP255" s="162"/>
      <c r="AQ255" s="163"/>
      <c r="AR255" s="164"/>
      <c r="AS255" s="165"/>
      <c r="AT255" s="164"/>
      <c r="AU255" s="165"/>
      <c r="AV255" s="165"/>
      <c r="AW255" s="162"/>
      <c r="AX255" s="160"/>
      <c r="AY255" s="161"/>
      <c r="AZ255" s="161"/>
      <c r="BA255" s="1"/>
      <c r="BB255" s="155"/>
      <c r="BC255" s="158"/>
      <c r="BD255" s="151"/>
      <c r="BE255" s="1"/>
      <c r="BF255" s="197">
        <f t="shared" si="295"/>
        <v>51526</v>
      </c>
      <c r="BG255" s="198">
        <f t="shared" si="296"/>
        <v>51526</v>
      </c>
      <c r="BH255" s="199">
        <f>VLOOKUP(BF255,[1]Plan1!$GF$177:$GH$300,3)</f>
        <v>7275.81</v>
      </c>
    </row>
    <row r="256" spans="1:180" ht="15" customHeight="1" x14ac:dyDescent="0.25">
      <c r="A256" s="105">
        <f t="shared" si="285"/>
        <v>44397</v>
      </c>
      <c r="B256" s="106">
        <f t="shared" si="270"/>
        <v>958.42367556814759</v>
      </c>
      <c r="C256" s="2">
        <f t="shared" si="286"/>
        <v>903.03427266000006</v>
      </c>
      <c r="D256" s="2">
        <f t="shared" si="287"/>
        <v>71.72147801999995</v>
      </c>
      <c r="E256" s="106">
        <f t="shared" si="271"/>
        <v>831.31279464000011</v>
      </c>
      <c r="F256" s="21">
        <f t="shared" si="288"/>
        <v>5739.56</v>
      </c>
      <c r="G256" s="108">
        <f t="shared" si="289"/>
        <v>5769.98</v>
      </c>
      <c r="H256" s="109">
        <f t="shared" si="302"/>
        <v>44342</v>
      </c>
      <c r="I256" s="109">
        <f t="shared" si="298"/>
        <v>44373</v>
      </c>
      <c r="J256" s="110">
        <f t="shared" si="272"/>
        <v>5.3000578441551038E-3</v>
      </c>
      <c r="K256" s="117">
        <f t="shared" si="299"/>
        <v>44402</v>
      </c>
      <c r="L256" s="178">
        <f t="shared" si="301"/>
        <v>30</v>
      </c>
      <c r="M256" s="178">
        <f t="shared" si="305"/>
        <v>25</v>
      </c>
      <c r="N256" s="106">
        <f t="shared" si="273"/>
        <v>1.00441476</v>
      </c>
      <c r="O256" s="111">
        <f t="shared" si="304"/>
        <v>1.0083006699999999</v>
      </c>
      <c r="P256" s="111">
        <f t="shared" si="290"/>
        <v>1.058058106161653</v>
      </c>
      <c r="Q256" s="106">
        <f t="shared" si="303"/>
        <v>1.0627291699999999</v>
      </c>
      <c r="R256" s="2">
        <v>1</v>
      </c>
      <c r="S256" s="106">
        <f t="shared" si="274"/>
        <v>903.03427266000006</v>
      </c>
      <c r="T256" s="106">
        <f t="shared" si="275"/>
        <v>0</v>
      </c>
      <c r="U256" s="106">
        <f t="shared" si="276"/>
        <v>52.147561618147563</v>
      </c>
      <c r="V256" s="106">
        <f t="shared" si="277"/>
        <v>955.18183427814756</v>
      </c>
      <c r="W256" s="19">
        <f t="shared" si="297"/>
        <v>0</v>
      </c>
      <c r="X256" s="2">
        <f t="shared" si="278"/>
        <v>0</v>
      </c>
      <c r="Y256" s="4">
        <f t="shared" si="279"/>
        <v>0</v>
      </c>
      <c r="Z256" s="106">
        <f t="shared" si="280"/>
        <v>0</v>
      </c>
      <c r="AA256" s="114">
        <f t="shared" si="291"/>
        <v>0.05</v>
      </c>
      <c r="AB256" s="112">
        <f t="shared" si="281"/>
        <v>25</v>
      </c>
      <c r="AC256" s="178">
        <f t="shared" si="300"/>
        <v>30</v>
      </c>
      <c r="AD256" s="11">
        <f t="shared" si="292"/>
        <v>1.0033939519999999</v>
      </c>
      <c r="AE256" s="106">
        <f t="shared" si="282"/>
        <v>3.0648549699999998</v>
      </c>
      <c r="AF256" s="106">
        <f t="shared" si="283"/>
        <v>3.24184129</v>
      </c>
      <c r="AG256" s="106">
        <f t="shared" si="284"/>
        <v>0</v>
      </c>
      <c r="AH256" s="115" t="str">
        <f t="shared" si="293"/>
        <v>J=</v>
      </c>
      <c r="AI256" s="116">
        <f t="shared" si="294"/>
        <v>44402</v>
      </c>
      <c r="AJ256" s="10"/>
      <c r="AK256" s="160"/>
      <c r="AL256" s="161"/>
      <c r="AM256" s="162"/>
      <c r="AN256" s="155"/>
      <c r="AO256" s="162"/>
      <c r="AP256" s="162"/>
      <c r="AQ256" s="163"/>
      <c r="AR256" s="164"/>
      <c r="AS256" s="165"/>
      <c r="AT256" s="164"/>
      <c r="AU256" s="165"/>
      <c r="AV256" s="165"/>
      <c r="AW256" s="162"/>
      <c r="AX256" s="160"/>
      <c r="AY256" s="161"/>
      <c r="AZ256" s="161"/>
      <c r="BA256" s="1"/>
      <c r="BB256" s="155"/>
      <c r="BC256" s="158"/>
      <c r="BD256" s="151"/>
      <c r="BE256" s="1"/>
      <c r="BF256" s="197">
        <f t="shared" si="295"/>
        <v>51557</v>
      </c>
      <c r="BG256" s="198">
        <f t="shared" si="296"/>
        <v>51557</v>
      </c>
      <c r="BH256" s="199">
        <f>VLOOKUP(BF256,[1]Plan1!$GF$177:$GH$300,3)</f>
        <v>7275.81</v>
      </c>
    </row>
    <row r="257" spans="1:180" ht="15" customHeight="1" x14ac:dyDescent="0.25">
      <c r="A257" s="105">
        <f t="shared" si="285"/>
        <v>44398</v>
      </c>
      <c r="B257" s="106">
        <f t="shared" si="270"/>
        <v>958.70981621832777</v>
      </c>
      <c r="C257" s="2">
        <f t="shared" si="286"/>
        <v>903.03427266000006</v>
      </c>
      <c r="D257" s="2">
        <f t="shared" si="287"/>
        <v>71.72147801999995</v>
      </c>
      <c r="E257" s="106">
        <f t="shared" si="271"/>
        <v>831.31279464000011</v>
      </c>
      <c r="F257" s="21">
        <f t="shared" si="288"/>
        <v>5739.56</v>
      </c>
      <c r="G257" s="108">
        <f t="shared" si="289"/>
        <v>5769.98</v>
      </c>
      <c r="H257" s="109">
        <f t="shared" si="302"/>
        <v>44342</v>
      </c>
      <c r="I257" s="109">
        <f t="shared" si="298"/>
        <v>44373</v>
      </c>
      <c r="J257" s="110">
        <f t="shared" si="272"/>
        <v>5.3000578441551038E-3</v>
      </c>
      <c r="K257" s="117">
        <f t="shared" si="299"/>
        <v>44402</v>
      </c>
      <c r="L257" s="178">
        <f t="shared" si="301"/>
        <v>30</v>
      </c>
      <c r="M257" s="178">
        <f t="shared" si="305"/>
        <v>26</v>
      </c>
      <c r="N257" s="106">
        <f t="shared" si="273"/>
        <v>1.0045917600000001</v>
      </c>
      <c r="O257" s="111">
        <f t="shared" si="304"/>
        <v>1.0083006699999999</v>
      </c>
      <c r="P257" s="111">
        <f t="shared" si="290"/>
        <v>1.058058106161653</v>
      </c>
      <c r="Q257" s="106">
        <f t="shared" si="303"/>
        <v>1.0629164499999999</v>
      </c>
      <c r="R257" s="2">
        <v>1</v>
      </c>
      <c r="S257" s="106">
        <f t="shared" si="274"/>
        <v>903.03427266000006</v>
      </c>
      <c r="T257" s="106">
        <f t="shared" si="275"/>
        <v>0</v>
      </c>
      <c r="U257" s="106">
        <f t="shared" si="276"/>
        <v>52.303249878327755</v>
      </c>
      <c r="V257" s="106">
        <f t="shared" si="277"/>
        <v>955.33752253832779</v>
      </c>
      <c r="W257" s="19">
        <f t="shared" si="297"/>
        <v>0</v>
      </c>
      <c r="X257" s="2">
        <f t="shared" si="278"/>
        <v>0</v>
      </c>
      <c r="Y257" s="4">
        <f t="shared" si="279"/>
        <v>0</v>
      </c>
      <c r="Z257" s="106">
        <f t="shared" si="280"/>
        <v>0</v>
      </c>
      <c r="AA257" s="114">
        <f t="shared" si="291"/>
        <v>0.05</v>
      </c>
      <c r="AB257" s="112">
        <f t="shared" si="281"/>
        <v>26</v>
      </c>
      <c r="AC257" s="178">
        <f t="shared" si="300"/>
        <v>30</v>
      </c>
      <c r="AD257" s="11">
        <f t="shared" si="292"/>
        <v>1.0035299499999999</v>
      </c>
      <c r="AE257" s="106">
        <f t="shared" si="282"/>
        <v>3.1876658299999998</v>
      </c>
      <c r="AF257" s="106">
        <f t="shared" si="283"/>
        <v>3.3722936799999998</v>
      </c>
      <c r="AG257" s="106">
        <f t="shared" si="284"/>
        <v>0</v>
      </c>
      <c r="AH257" s="115" t="str">
        <f t="shared" si="293"/>
        <v>J=</v>
      </c>
      <c r="AI257" s="116">
        <f t="shared" si="294"/>
        <v>44402</v>
      </c>
      <c r="AJ257" s="10"/>
      <c r="AK257" s="160"/>
      <c r="AL257" s="161"/>
      <c r="AM257" s="162"/>
      <c r="AN257" s="155"/>
      <c r="AO257" s="162"/>
      <c r="AP257" s="162"/>
      <c r="AQ257" s="163"/>
      <c r="AR257" s="164"/>
      <c r="AS257" s="165"/>
      <c r="AT257" s="164"/>
      <c r="AU257" s="165"/>
      <c r="AV257" s="165"/>
      <c r="AW257" s="162"/>
      <c r="AX257" s="160"/>
      <c r="AY257" s="161"/>
      <c r="AZ257" s="161"/>
      <c r="BA257" s="1"/>
      <c r="BB257" s="155"/>
      <c r="BC257" s="158"/>
      <c r="BD257" s="151"/>
      <c r="BE257" s="1"/>
      <c r="BF257" s="197">
        <f t="shared" si="295"/>
        <v>51585</v>
      </c>
      <c r="BG257" s="198">
        <f t="shared" si="296"/>
        <v>51585</v>
      </c>
      <c r="BH257" s="199">
        <f>VLOOKUP(BF257,[1]Plan1!$GF$177:$GH$300,3)</f>
        <v>7275.81</v>
      </c>
    </row>
    <row r="258" spans="1:180" ht="15" customHeight="1" x14ac:dyDescent="0.25">
      <c r="A258" s="105">
        <f t="shared" si="285"/>
        <v>44399</v>
      </c>
      <c r="B258" s="106">
        <f t="shared" si="270"/>
        <v>958.9960414478918</v>
      </c>
      <c r="C258" s="2">
        <f t="shared" si="286"/>
        <v>903.03427266000006</v>
      </c>
      <c r="D258" s="2">
        <f t="shared" si="287"/>
        <v>71.72147801999995</v>
      </c>
      <c r="E258" s="106">
        <f t="shared" si="271"/>
        <v>831.31279464000011</v>
      </c>
      <c r="F258" s="21">
        <f t="shared" si="288"/>
        <v>5739.56</v>
      </c>
      <c r="G258" s="108">
        <f t="shared" si="289"/>
        <v>5769.98</v>
      </c>
      <c r="H258" s="109">
        <f t="shared" si="302"/>
        <v>44342</v>
      </c>
      <c r="I258" s="109">
        <f t="shared" si="298"/>
        <v>44373</v>
      </c>
      <c r="J258" s="110">
        <f t="shared" si="272"/>
        <v>5.3000578441551038E-3</v>
      </c>
      <c r="K258" s="117">
        <f t="shared" si="299"/>
        <v>44402</v>
      </c>
      <c r="L258" s="178">
        <f t="shared" si="301"/>
        <v>30</v>
      </c>
      <c r="M258" s="178">
        <f t="shared" si="305"/>
        <v>27</v>
      </c>
      <c r="N258" s="106">
        <f t="shared" si="273"/>
        <v>1.00476879</v>
      </c>
      <c r="O258" s="111">
        <f t="shared" si="304"/>
        <v>1.0083006699999999</v>
      </c>
      <c r="P258" s="111">
        <f t="shared" si="290"/>
        <v>1.058058106161653</v>
      </c>
      <c r="Q258" s="106">
        <f t="shared" si="303"/>
        <v>1.06310376</v>
      </c>
      <c r="R258" s="2">
        <v>1</v>
      </c>
      <c r="S258" s="106">
        <f t="shared" si="274"/>
        <v>903.03427266000006</v>
      </c>
      <c r="T258" s="106">
        <f t="shared" si="275"/>
        <v>0</v>
      </c>
      <c r="U258" s="106">
        <f t="shared" si="276"/>
        <v>52.458963077891816</v>
      </c>
      <c r="V258" s="106">
        <f t="shared" si="277"/>
        <v>955.49323573789184</v>
      </c>
      <c r="W258" s="19">
        <f t="shared" si="297"/>
        <v>0</v>
      </c>
      <c r="X258" s="2">
        <f t="shared" si="278"/>
        <v>0</v>
      </c>
      <c r="Y258" s="4">
        <f t="shared" si="279"/>
        <v>0</v>
      </c>
      <c r="Z258" s="106">
        <f t="shared" si="280"/>
        <v>0</v>
      </c>
      <c r="AA258" s="114">
        <f t="shared" si="291"/>
        <v>0.05</v>
      </c>
      <c r="AB258" s="112">
        <f t="shared" si="281"/>
        <v>27</v>
      </c>
      <c r="AC258" s="178">
        <f t="shared" si="300"/>
        <v>30</v>
      </c>
      <c r="AD258" s="11">
        <f t="shared" si="292"/>
        <v>1.003665966</v>
      </c>
      <c r="AE258" s="106">
        <f t="shared" si="282"/>
        <v>3.3104929400000001</v>
      </c>
      <c r="AF258" s="106">
        <f t="shared" si="283"/>
        <v>3.5028057100000001</v>
      </c>
      <c r="AG258" s="106">
        <f t="shared" si="284"/>
        <v>0</v>
      </c>
      <c r="AH258" s="115" t="str">
        <f t="shared" si="293"/>
        <v>J=</v>
      </c>
      <c r="AI258" s="116">
        <f t="shared" si="294"/>
        <v>44402</v>
      </c>
      <c r="AJ258" s="10"/>
      <c r="AK258" s="160"/>
      <c r="AL258" s="161"/>
      <c r="AM258" s="162"/>
      <c r="AN258" s="155"/>
      <c r="AO258" s="162"/>
      <c r="AP258" s="162"/>
      <c r="AQ258" s="163"/>
      <c r="AR258" s="164"/>
      <c r="AS258" s="165"/>
      <c r="AT258" s="164"/>
      <c r="AU258" s="165"/>
      <c r="AV258" s="165"/>
      <c r="AW258" s="162"/>
      <c r="AX258" s="160"/>
      <c r="AY258" s="161"/>
      <c r="AZ258" s="161"/>
      <c r="BA258" s="1"/>
      <c r="BB258" s="155"/>
      <c r="BC258" s="158"/>
      <c r="BD258" s="151"/>
      <c r="BE258" s="1"/>
      <c r="BF258" s="197">
        <f t="shared" si="295"/>
        <v>51616</v>
      </c>
      <c r="BG258" s="198">
        <f t="shared" si="296"/>
        <v>51616</v>
      </c>
      <c r="BH258" s="199">
        <f>VLOOKUP(BF258,[1]Plan1!$GF$177:$GH$300,3)</f>
        <v>7275.81</v>
      </c>
    </row>
    <row r="259" spans="1:180" ht="15" customHeight="1" x14ac:dyDescent="0.25">
      <c r="A259" s="105">
        <f t="shared" si="285"/>
        <v>44400</v>
      </c>
      <c r="B259" s="106">
        <f t="shared" si="270"/>
        <v>959.28234292371201</v>
      </c>
      <c r="C259" s="2">
        <f t="shared" si="286"/>
        <v>903.03427266000006</v>
      </c>
      <c r="D259" s="2">
        <f t="shared" si="287"/>
        <v>71.72147801999995</v>
      </c>
      <c r="E259" s="106">
        <f t="shared" si="271"/>
        <v>831.31279464000011</v>
      </c>
      <c r="F259" s="21">
        <f t="shared" si="288"/>
        <v>5739.56</v>
      </c>
      <c r="G259" s="108">
        <f t="shared" si="289"/>
        <v>5769.98</v>
      </c>
      <c r="H259" s="109">
        <f t="shared" si="302"/>
        <v>44342</v>
      </c>
      <c r="I259" s="109">
        <f t="shared" si="298"/>
        <v>44373</v>
      </c>
      <c r="J259" s="110">
        <f t="shared" si="272"/>
        <v>5.3000578441551038E-3</v>
      </c>
      <c r="K259" s="117">
        <f t="shared" si="299"/>
        <v>44402</v>
      </c>
      <c r="L259" s="178">
        <f t="shared" si="301"/>
        <v>30</v>
      </c>
      <c r="M259" s="178">
        <f t="shared" si="305"/>
        <v>28</v>
      </c>
      <c r="N259" s="106">
        <f t="shared" si="273"/>
        <v>1.00494584</v>
      </c>
      <c r="O259" s="111">
        <f t="shared" si="304"/>
        <v>1.0083006699999999</v>
      </c>
      <c r="P259" s="111">
        <f t="shared" si="290"/>
        <v>1.058058106161653</v>
      </c>
      <c r="Q259" s="106">
        <f t="shared" si="303"/>
        <v>1.0632910900000001</v>
      </c>
      <c r="R259" s="2">
        <v>1</v>
      </c>
      <c r="S259" s="106">
        <f t="shared" si="274"/>
        <v>903.03427266000006</v>
      </c>
      <c r="T259" s="106">
        <f t="shared" si="275"/>
        <v>0</v>
      </c>
      <c r="U259" s="106">
        <f t="shared" si="276"/>
        <v>52.614692903711855</v>
      </c>
      <c r="V259" s="106">
        <f t="shared" si="277"/>
        <v>955.64896556371195</v>
      </c>
      <c r="W259" s="19">
        <f t="shared" si="297"/>
        <v>0</v>
      </c>
      <c r="X259" s="2">
        <f t="shared" si="278"/>
        <v>0</v>
      </c>
      <c r="Y259" s="4">
        <f t="shared" si="279"/>
        <v>0</v>
      </c>
      <c r="Z259" s="106">
        <f t="shared" si="280"/>
        <v>0</v>
      </c>
      <c r="AA259" s="114">
        <f t="shared" si="291"/>
        <v>0.05</v>
      </c>
      <c r="AB259" s="112">
        <f t="shared" si="281"/>
        <v>28</v>
      </c>
      <c r="AC259" s="178">
        <f t="shared" si="300"/>
        <v>30</v>
      </c>
      <c r="AD259" s="11">
        <f t="shared" si="292"/>
        <v>1.0038020000000001</v>
      </c>
      <c r="AE259" s="106">
        <f t="shared" si="282"/>
        <v>3.4333363000000001</v>
      </c>
      <c r="AF259" s="106">
        <f t="shared" si="283"/>
        <v>3.6333773599999999</v>
      </c>
      <c r="AG259" s="106">
        <f t="shared" si="284"/>
        <v>0</v>
      </c>
      <c r="AH259" s="115" t="str">
        <f t="shared" si="293"/>
        <v>J=</v>
      </c>
      <c r="AI259" s="116">
        <f t="shared" si="294"/>
        <v>44402</v>
      </c>
      <c r="AJ259" s="10"/>
      <c r="AK259" s="160"/>
      <c r="AL259" s="161"/>
      <c r="AM259" s="162"/>
      <c r="AN259" s="155"/>
      <c r="AO259" s="162"/>
      <c r="AP259" s="162"/>
      <c r="AQ259" s="163"/>
      <c r="AR259" s="164"/>
      <c r="AS259" s="165"/>
      <c r="AT259" s="164"/>
      <c r="AU259" s="165"/>
      <c r="AV259" s="165"/>
      <c r="AW259" s="162"/>
      <c r="AX259" s="160"/>
      <c r="AY259" s="161"/>
      <c r="AZ259" s="161"/>
      <c r="BA259" s="1"/>
      <c r="BB259" s="155"/>
      <c r="BC259" s="158"/>
      <c r="BD259" s="151"/>
      <c r="BE259" s="1"/>
      <c r="BF259" s="197">
        <f t="shared" si="295"/>
        <v>51646</v>
      </c>
      <c r="BG259" s="198">
        <f t="shared" si="296"/>
        <v>51646</v>
      </c>
      <c r="BH259" s="199">
        <f>VLOOKUP(BF259,[1]Plan1!$GF$177:$GH$300,3)</f>
        <v>7275.81</v>
      </c>
    </row>
    <row r="260" spans="1:180" ht="15" customHeight="1" x14ac:dyDescent="0.25">
      <c r="A260" s="105">
        <f t="shared" si="285"/>
        <v>44401</v>
      </c>
      <c r="B260" s="106">
        <f t="shared" si="270"/>
        <v>959.56873831204348</v>
      </c>
      <c r="C260" s="2">
        <f t="shared" si="286"/>
        <v>903.03427266000006</v>
      </c>
      <c r="D260" s="2">
        <f t="shared" si="287"/>
        <v>71.72147801999995</v>
      </c>
      <c r="E260" s="106">
        <f t="shared" si="271"/>
        <v>831.31279464000011</v>
      </c>
      <c r="F260" s="21">
        <f t="shared" si="288"/>
        <v>5739.56</v>
      </c>
      <c r="G260" s="108">
        <f t="shared" si="289"/>
        <v>5769.98</v>
      </c>
      <c r="H260" s="109">
        <f t="shared" si="302"/>
        <v>44342</v>
      </c>
      <c r="I260" s="109">
        <f t="shared" si="298"/>
        <v>44373</v>
      </c>
      <c r="J260" s="110">
        <f t="shared" si="272"/>
        <v>5.3000578441551038E-3</v>
      </c>
      <c r="K260" s="117">
        <f t="shared" si="299"/>
        <v>44402</v>
      </c>
      <c r="L260" s="178">
        <f t="shared" si="301"/>
        <v>30</v>
      </c>
      <c r="M260" s="178">
        <f t="shared" si="305"/>
        <v>29</v>
      </c>
      <c r="N260" s="106">
        <f t="shared" si="273"/>
        <v>1.00512293</v>
      </c>
      <c r="O260" s="111">
        <f t="shared" si="304"/>
        <v>1.0083006699999999</v>
      </c>
      <c r="P260" s="111">
        <f t="shared" si="290"/>
        <v>1.058058106161653</v>
      </c>
      <c r="Q260" s="106">
        <f t="shared" si="303"/>
        <v>1.06347846</v>
      </c>
      <c r="R260" s="2">
        <v>1</v>
      </c>
      <c r="S260" s="106">
        <f t="shared" si="274"/>
        <v>903.03427266000006</v>
      </c>
      <c r="T260" s="106">
        <f t="shared" si="275"/>
        <v>0</v>
      </c>
      <c r="U260" s="106">
        <f t="shared" si="276"/>
        <v>52.770455982043472</v>
      </c>
      <c r="V260" s="106">
        <f t="shared" si="277"/>
        <v>955.80472864204353</v>
      </c>
      <c r="W260" s="19">
        <f t="shared" si="297"/>
        <v>0</v>
      </c>
      <c r="X260" s="2">
        <f t="shared" si="278"/>
        <v>0</v>
      </c>
      <c r="Y260" s="4">
        <f t="shared" si="279"/>
        <v>0</v>
      </c>
      <c r="Z260" s="106">
        <f t="shared" si="280"/>
        <v>0</v>
      </c>
      <c r="AA260" s="114">
        <f t="shared" si="291"/>
        <v>0.05</v>
      </c>
      <c r="AB260" s="112">
        <f t="shared" si="281"/>
        <v>29</v>
      </c>
      <c r="AC260" s="178">
        <f t="shared" si="300"/>
        <v>30</v>
      </c>
      <c r="AD260" s="11">
        <f t="shared" si="292"/>
        <v>1.0039380529999999</v>
      </c>
      <c r="AE260" s="106">
        <f t="shared" si="282"/>
        <v>3.5561968199999998</v>
      </c>
      <c r="AF260" s="106">
        <f t="shared" si="283"/>
        <v>3.7640096700000001</v>
      </c>
      <c r="AG260" s="106">
        <f t="shared" si="284"/>
        <v>0</v>
      </c>
      <c r="AH260" s="115" t="str">
        <f t="shared" si="293"/>
        <v>J=</v>
      </c>
      <c r="AI260" s="116">
        <f t="shared" si="294"/>
        <v>44402</v>
      </c>
      <c r="AJ260" s="10"/>
      <c r="AK260" s="160"/>
      <c r="AL260" s="161"/>
      <c r="AM260" s="162"/>
      <c r="AN260" s="155"/>
      <c r="AO260" s="162"/>
      <c r="AP260" s="162"/>
      <c r="AQ260" s="163"/>
      <c r="AR260" s="164"/>
      <c r="AS260" s="165"/>
      <c r="AT260" s="164"/>
      <c r="AU260" s="165"/>
      <c r="AV260" s="165"/>
      <c r="AW260" s="162"/>
      <c r="AX260" s="160"/>
      <c r="AY260" s="161"/>
      <c r="AZ260" s="161"/>
      <c r="BA260" s="1"/>
      <c r="BB260" s="155"/>
      <c r="BC260" s="158"/>
      <c r="BD260" s="151"/>
      <c r="BE260" s="1"/>
      <c r="BF260" s="197">
        <f t="shared" si="295"/>
        <v>51677</v>
      </c>
      <c r="BG260" s="198">
        <f t="shared" si="296"/>
        <v>51677</v>
      </c>
      <c r="BH260" s="199">
        <f>VLOOKUP(BF260,[1]Plan1!$GF$177:$GH$300,3)</f>
        <v>7275.81</v>
      </c>
    </row>
    <row r="261" spans="1:180" ht="15" customHeight="1" x14ac:dyDescent="0.25">
      <c r="A261" s="105">
        <f t="shared" si="285"/>
        <v>44402</v>
      </c>
      <c r="B261" s="106">
        <f t="shared" si="270"/>
        <v>959.85521833975906</v>
      </c>
      <c r="C261" s="2">
        <f t="shared" si="286"/>
        <v>903.03427266000006</v>
      </c>
      <c r="D261" s="2">
        <f t="shared" si="287"/>
        <v>71.72147801999995</v>
      </c>
      <c r="E261" s="106">
        <f t="shared" si="271"/>
        <v>831.31279464000011</v>
      </c>
      <c r="F261" s="21">
        <f t="shared" si="288"/>
        <v>5739.56</v>
      </c>
      <c r="G261" s="108">
        <f t="shared" si="289"/>
        <v>5769.98</v>
      </c>
      <c r="H261" s="109">
        <f t="shared" si="302"/>
        <v>44342</v>
      </c>
      <c r="I261" s="109">
        <f t="shared" si="298"/>
        <v>44373</v>
      </c>
      <c r="J261" s="110">
        <f t="shared" si="272"/>
        <v>5.3000578441551038E-3</v>
      </c>
      <c r="K261" s="117">
        <f t="shared" si="299"/>
        <v>44402</v>
      </c>
      <c r="L261" s="178">
        <f t="shared" si="301"/>
        <v>30</v>
      </c>
      <c r="M261" s="178">
        <f t="shared" si="305"/>
        <v>30</v>
      </c>
      <c r="N261" s="106">
        <f t="shared" si="273"/>
        <v>1.00530005</v>
      </c>
      <c r="O261" s="111">
        <f t="shared" si="304"/>
        <v>1.0083006699999999</v>
      </c>
      <c r="P261" s="111">
        <f t="shared" si="290"/>
        <v>1.058058106161653</v>
      </c>
      <c r="Q261" s="106">
        <f t="shared" si="303"/>
        <v>1.06366586</v>
      </c>
      <c r="R261" s="2">
        <v>1</v>
      </c>
      <c r="S261" s="106">
        <f t="shared" si="274"/>
        <v>903.03427266000006</v>
      </c>
      <c r="T261" s="106">
        <f t="shared" si="275"/>
        <v>0</v>
      </c>
      <c r="U261" s="106">
        <f t="shared" si="276"/>
        <v>52.926243999758967</v>
      </c>
      <c r="V261" s="106">
        <f t="shared" si="277"/>
        <v>955.96051665975904</v>
      </c>
      <c r="W261" s="19">
        <f t="shared" si="297"/>
        <v>9</v>
      </c>
      <c r="X261" s="2">
        <f t="shared" si="278"/>
        <v>12.09704711</v>
      </c>
      <c r="Y261" s="4">
        <f t="shared" si="279"/>
        <v>1.3396E-2</v>
      </c>
      <c r="Z261" s="106">
        <f t="shared" si="280"/>
        <v>12.09704711</v>
      </c>
      <c r="AA261" s="114">
        <f t="shared" si="291"/>
        <v>0.05</v>
      </c>
      <c r="AB261" s="112">
        <f t="shared" si="281"/>
        <v>30</v>
      </c>
      <c r="AC261" s="178">
        <f t="shared" si="300"/>
        <v>30</v>
      </c>
      <c r="AD261" s="11">
        <f t="shared" si="292"/>
        <v>1.004074124</v>
      </c>
      <c r="AE261" s="106">
        <f t="shared" si="282"/>
        <v>3.6790736000000002</v>
      </c>
      <c r="AF261" s="106">
        <f t="shared" si="283"/>
        <v>3.8947016799999998</v>
      </c>
      <c r="AG261" s="106">
        <f t="shared" si="284"/>
        <v>15.776120710000001</v>
      </c>
      <c r="AH261" s="115" t="str">
        <f t="shared" si="293"/>
        <v>J=</v>
      </c>
      <c r="AI261" s="116">
        <f t="shared" si="294"/>
        <v>44402</v>
      </c>
      <c r="AJ261" s="10"/>
      <c r="AK261" s="160"/>
      <c r="AL261" s="161"/>
      <c r="AM261" s="162"/>
      <c r="AN261" s="155"/>
      <c r="AO261" s="162"/>
      <c r="AP261" s="162"/>
      <c r="AQ261" s="163"/>
      <c r="AR261" s="164"/>
      <c r="AS261" s="165"/>
      <c r="AT261" s="164"/>
      <c r="AU261" s="165"/>
      <c r="AV261" s="165"/>
      <c r="AW261" s="162"/>
      <c r="AX261" s="160"/>
      <c r="AY261" s="161"/>
      <c r="AZ261" s="161"/>
      <c r="BA261" s="1"/>
      <c r="BB261" s="155"/>
      <c r="BC261" s="158"/>
      <c r="BD261" s="151"/>
      <c r="BE261" s="1"/>
      <c r="BF261" s="197">
        <f t="shared" si="295"/>
        <v>51707</v>
      </c>
      <c r="BG261" s="198">
        <f t="shared" si="296"/>
        <v>51707</v>
      </c>
      <c r="BH261" s="199">
        <f>VLOOKUP(BF261,[1]Plan1!$GF$177:$GH$300,3)</f>
        <v>7275.81</v>
      </c>
    </row>
    <row r="262" spans="1:180" ht="15" customHeight="1" x14ac:dyDescent="0.25">
      <c r="A262" s="105">
        <f t="shared" si="285"/>
        <v>44403</v>
      </c>
      <c r="B262" s="106">
        <f t="shared" si="270"/>
        <v>944.25986136260974</v>
      </c>
      <c r="C262" s="2">
        <f t="shared" si="286"/>
        <v>890.93722554999999</v>
      </c>
      <c r="D262" s="2">
        <f t="shared" si="287"/>
        <v>59.624430909999887</v>
      </c>
      <c r="E262" s="106">
        <f t="shared" si="271"/>
        <v>831.31279464000011</v>
      </c>
      <c r="F262" s="21">
        <f t="shared" si="288"/>
        <v>5769.98</v>
      </c>
      <c r="G262" s="108">
        <f t="shared" si="289"/>
        <v>5825.37</v>
      </c>
      <c r="H262" s="109">
        <f t="shared" si="302"/>
        <v>44373</v>
      </c>
      <c r="I262" s="109">
        <f t="shared" si="298"/>
        <v>44403</v>
      </c>
      <c r="J262" s="110">
        <f t="shared" si="272"/>
        <v>9.5996866540266623E-3</v>
      </c>
      <c r="K262" s="117">
        <f t="shared" si="299"/>
        <v>44433</v>
      </c>
      <c r="L262" s="178">
        <f t="shared" si="301"/>
        <v>31</v>
      </c>
      <c r="M262" s="178">
        <f t="shared" si="305"/>
        <v>1</v>
      </c>
      <c r="N262" s="106">
        <f t="shared" si="273"/>
        <v>1.0003082299999999</v>
      </c>
      <c r="O262" s="111">
        <f t="shared" si="304"/>
        <v>1.00530005</v>
      </c>
      <c r="P262" s="111">
        <f t="shared" si="290"/>
        <v>1.063665867027215</v>
      </c>
      <c r="Q262" s="106">
        <f t="shared" si="303"/>
        <v>1.06399372</v>
      </c>
      <c r="R262" s="2">
        <v>1</v>
      </c>
      <c r="S262" s="106">
        <f t="shared" si="274"/>
        <v>890.93722554999999</v>
      </c>
      <c r="T262" s="106">
        <f t="shared" si="275"/>
        <v>0</v>
      </c>
      <c r="U262" s="106">
        <f t="shared" si="276"/>
        <v>53.198798212609695</v>
      </c>
      <c r="V262" s="106">
        <f t="shared" si="277"/>
        <v>944.13602376260974</v>
      </c>
      <c r="W262" s="19">
        <f t="shared" si="297"/>
        <v>0</v>
      </c>
      <c r="X262" s="2">
        <f t="shared" si="278"/>
        <v>0</v>
      </c>
      <c r="Y262" s="4">
        <f t="shared" si="279"/>
        <v>0</v>
      </c>
      <c r="Z262" s="106">
        <f t="shared" si="280"/>
        <v>0</v>
      </c>
      <c r="AA262" s="114">
        <f t="shared" si="291"/>
        <v>0.05</v>
      </c>
      <c r="AB262" s="112">
        <f t="shared" si="281"/>
        <v>1</v>
      </c>
      <c r="AC262" s="178">
        <f t="shared" si="300"/>
        <v>31</v>
      </c>
      <c r="AD262" s="11">
        <f t="shared" si="292"/>
        <v>1.000131165</v>
      </c>
      <c r="AE262" s="106">
        <f t="shared" si="282"/>
        <v>0.11685978</v>
      </c>
      <c r="AF262" s="106">
        <f t="shared" si="283"/>
        <v>0.12383760000000001</v>
      </c>
      <c r="AG262" s="106">
        <f t="shared" si="284"/>
        <v>0</v>
      </c>
      <c r="AH262" s="115" t="str">
        <f t="shared" si="293"/>
        <v>J=</v>
      </c>
      <c r="AI262" s="116">
        <f t="shared" si="294"/>
        <v>44433</v>
      </c>
      <c r="AJ262" s="10"/>
      <c r="AK262" s="160"/>
      <c r="AL262" s="161"/>
      <c r="AM262" s="162"/>
      <c r="AN262" s="155"/>
      <c r="AO262" s="162"/>
      <c r="AP262" s="162"/>
      <c r="AQ262" s="163"/>
      <c r="AR262" s="164"/>
      <c r="AS262" s="165"/>
      <c r="AT262" s="164"/>
      <c r="AU262" s="165"/>
      <c r="AV262" s="165"/>
      <c r="AW262" s="162"/>
      <c r="AX262" s="160"/>
      <c r="AY262" s="161"/>
      <c r="AZ262" s="161"/>
      <c r="BA262" s="1"/>
      <c r="BB262" s="155"/>
      <c r="BC262" s="158"/>
      <c r="BD262" s="151"/>
      <c r="BE262" s="1"/>
      <c r="BF262" s="197">
        <f t="shared" si="295"/>
        <v>51738</v>
      </c>
      <c r="BG262" s="198">
        <f t="shared" si="296"/>
        <v>51738</v>
      </c>
      <c r="BH262" s="199">
        <f>VLOOKUP(BF262,[1]Plan1!$GF$177:$GH$300,3)</f>
        <v>7275.81</v>
      </c>
    </row>
    <row r="263" spans="1:180" ht="15" customHeight="1" x14ac:dyDescent="0.25">
      <c r="A263" s="105">
        <f t="shared" si="285"/>
        <v>44404</v>
      </c>
      <c r="B263" s="106">
        <f t="shared" si="270"/>
        <v>944.65643219986782</v>
      </c>
      <c r="C263" s="2">
        <f t="shared" si="286"/>
        <v>890.93722554999999</v>
      </c>
      <c r="D263" s="2">
        <f t="shared" si="287"/>
        <v>59.624430909999887</v>
      </c>
      <c r="E263" s="106">
        <f t="shared" si="271"/>
        <v>831.31279464000011</v>
      </c>
      <c r="F263" s="21">
        <f t="shared" si="288"/>
        <v>5769.98</v>
      </c>
      <c r="G263" s="108">
        <f t="shared" si="289"/>
        <v>5825.37</v>
      </c>
      <c r="H263" s="109">
        <f t="shared" si="302"/>
        <v>44373</v>
      </c>
      <c r="I263" s="109">
        <f t="shared" si="298"/>
        <v>44403</v>
      </c>
      <c r="J263" s="110">
        <f t="shared" si="272"/>
        <v>9.5996866540266623E-3</v>
      </c>
      <c r="K263" s="117">
        <f t="shared" si="299"/>
        <v>44433</v>
      </c>
      <c r="L263" s="178">
        <f t="shared" si="301"/>
        <v>31</v>
      </c>
      <c r="M263" s="178">
        <f t="shared" si="305"/>
        <v>2</v>
      </c>
      <c r="N263" s="106">
        <f t="shared" si="273"/>
        <v>1.00061657</v>
      </c>
      <c r="O263" s="111">
        <f t="shared" si="304"/>
        <v>1.00530005</v>
      </c>
      <c r="P263" s="111">
        <f t="shared" si="290"/>
        <v>1.063665867027215</v>
      </c>
      <c r="Q263" s="106">
        <f t="shared" si="303"/>
        <v>1.0643216900000001</v>
      </c>
      <c r="R263" s="2">
        <v>1</v>
      </c>
      <c r="S263" s="106">
        <f t="shared" si="274"/>
        <v>890.93722554999999</v>
      </c>
      <c r="T263" s="106">
        <f t="shared" si="275"/>
        <v>0</v>
      </c>
      <c r="U263" s="106">
        <f t="shared" si="276"/>
        <v>53.471443869867826</v>
      </c>
      <c r="V263" s="106">
        <f t="shared" si="277"/>
        <v>944.40866941986781</v>
      </c>
      <c r="W263" s="19">
        <f t="shared" si="297"/>
        <v>0</v>
      </c>
      <c r="X263" s="2">
        <f t="shared" si="278"/>
        <v>0</v>
      </c>
      <c r="Y263" s="4">
        <f t="shared" si="279"/>
        <v>0</v>
      </c>
      <c r="Z263" s="106">
        <f t="shared" si="280"/>
        <v>0</v>
      </c>
      <c r="AA263" s="114">
        <f t="shared" si="291"/>
        <v>0.05</v>
      </c>
      <c r="AB263" s="112">
        <f t="shared" si="281"/>
        <v>2</v>
      </c>
      <c r="AC263" s="178">
        <f t="shared" si="300"/>
        <v>31</v>
      </c>
      <c r="AD263" s="11">
        <f t="shared" si="292"/>
        <v>1.0002623470000001</v>
      </c>
      <c r="AE263" s="106">
        <f t="shared" si="282"/>
        <v>0.23373469999999999</v>
      </c>
      <c r="AF263" s="106">
        <f t="shared" si="283"/>
        <v>0.24776277999999999</v>
      </c>
      <c r="AG263" s="106">
        <f t="shared" si="284"/>
        <v>0</v>
      </c>
      <c r="AH263" s="115" t="str">
        <f t="shared" si="293"/>
        <v>J=</v>
      </c>
      <c r="AI263" s="116">
        <f t="shared" si="294"/>
        <v>44433</v>
      </c>
      <c r="AJ263" s="10"/>
      <c r="AK263" s="160"/>
      <c r="AL263" s="161"/>
      <c r="AM263" s="162"/>
      <c r="AN263" s="155"/>
      <c r="AO263" s="162"/>
      <c r="AP263" s="162"/>
      <c r="AQ263" s="163"/>
      <c r="AR263" s="164"/>
      <c r="AS263" s="165"/>
      <c r="AT263" s="164"/>
      <c r="AU263" s="165"/>
      <c r="AV263" s="165"/>
      <c r="AW263" s="162"/>
      <c r="AX263" s="160"/>
      <c r="AY263" s="161"/>
      <c r="AZ263" s="161"/>
      <c r="BA263" s="1"/>
      <c r="BB263" s="155"/>
      <c r="BC263" s="158"/>
      <c r="BD263" s="151"/>
      <c r="BE263" s="1"/>
      <c r="BF263" s="197">
        <f t="shared" si="295"/>
        <v>51769</v>
      </c>
      <c r="BG263" s="198">
        <f t="shared" si="296"/>
        <v>51769</v>
      </c>
      <c r="BH263" s="199">
        <f>VLOOKUP(BF263,[1]Plan1!$GF$177:$GH$300,3)</f>
        <v>7275.81</v>
      </c>
    </row>
    <row r="264" spans="1:180" ht="15" customHeight="1" x14ac:dyDescent="0.25">
      <c r="A264" s="105">
        <f t="shared" si="285"/>
        <v>44405</v>
      </c>
      <c r="B264" s="106">
        <f t="shared" si="270"/>
        <v>945.05315715214931</v>
      </c>
      <c r="C264" s="2">
        <f t="shared" si="286"/>
        <v>890.93722554999999</v>
      </c>
      <c r="D264" s="2">
        <f t="shared" si="287"/>
        <v>59.624430909999887</v>
      </c>
      <c r="E264" s="106">
        <f t="shared" si="271"/>
        <v>831.31279464000011</v>
      </c>
      <c r="F264" s="21">
        <f t="shared" si="288"/>
        <v>5769.98</v>
      </c>
      <c r="G264" s="108">
        <f t="shared" si="289"/>
        <v>5825.37</v>
      </c>
      <c r="H264" s="109">
        <f t="shared" si="302"/>
        <v>44373</v>
      </c>
      <c r="I264" s="109">
        <f t="shared" si="298"/>
        <v>44403</v>
      </c>
      <c r="J264" s="110">
        <f t="shared" si="272"/>
        <v>9.5996866540266623E-3</v>
      </c>
      <c r="K264" s="117">
        <f t="shared" si="299"/>
        <v>44433</v>
      </c>
      <c r="L264" s="178">
        <f t="shared" si="301"/>
        <v>31</v>
      </c>
      <c r="M264" s="178">
        <f t="shared" si="305"/>
        <v>3</v>
      </c>
      <c r="N264" s="106">
        <f t="shared" si="273"/>
        <v>1.0009249899999999</v>
      </c>
      <c r="O264" s="111">
        <f t="shared" si="304"/>
        <v>1.00530005</v>
      </c>
      <c r="P264" s="111">
        <f t="shared" si="290"/>
        <v>1.063665867027215</v>
      </c>
      <c r="Q264" s="106">
        <f t="shared" si="303"/>
        <v>1.0646497399999999</v>
      </c>
      <c r="R264" s="2">
        <v>1</v>
      </c>
      <c r="S264" s="106">
        <f t="shared" si="274"/>
        <v>890.93722554999999</v>
      </c>
      <c r="T264" s="106">
        <f t="shared" si="275"/>
        <v>0</v>
      </c>
      <c r="U264" s="106">
        <f t="shared" si="276"/>
        <v>53.74415603214932</v>
      </c>
      <c r="V264" s="106">
        <f t="shared" si="277"/>
        <v>944.68138158214936</v>
      </c>
      <c r="W264" s="19">
        <f t="shared" si="297"/>
        <v>0</v>
      </c>
      <c r="X264" s="2">
        <f t="shared" si="278"/>
        <v>0</v>
      </c>
      <c r="Y264" s="4">
        <f t="shared" si="279"/>
        <v>0</v>
      </c>
      <c r="Z264" s="106">
        <f t="shared" si="280"/>
        <v>0</v>
      </c>
      <c r="AA264" s="114">
        <f t="shared" si="291"/>
        <v>0.05</v>
      </c>
      <c r="AB264" s="112">
        <f t="shared" si="281"/>
        <v>3</v>
      </c>
      <c r="AC264" s="178">
        <f t="shared" si="300"/>
        <v>31</v>
      </c>
      <c r="AD264" s="11">
        <f t="shared" si="292"/>
        <v>1.000393546</v>
      </c>
      <c r="AE264" s="106">
        <f t="shared" si="282"/>
        <v>0.35062478000000002</v>
      </c>
      <c r="AF264" s="106">
        <f t="shared" si="283"/>
        <v>0.37177557</v>
      </c>
      <c r="AG264" s="106">
        <f t="shared" si="284"/>
        <v>0</v>
      </c>
      <c r="AH264" s="115" t="str">
        <f t="shared" si="293"/>
        <v>J=</v>
      </c>
      <c r="AI264" s="116">
        <f t="shared" si="294"/>
        <v>44433</v>
      </c>
      <c r="AJ264" s="10"/>
      <c r="AK264" s="160"/>
      <c r="AL264" s="161"/>
      <c r="AM264" s="162"/>
      <c r="AN264" s="155"/>
      <c r="AO264" s="162"/>
      <c r="AP264" s="162"/>
      <c r="AQ264" s="163"/>
      <c r="AR264" s="164"/>
      <c r="AS264" s="165"/>
      <c r="AT264" s="164"/>
      <c r="AU264" s="165"/>
      <c r="AV264" s="165"/>
      <c r="AW264" s="162"/>
      <c r="AX264" s="160"/>
      <c r="AY264" s="161"/>
      <c r="AZ264" s="161"/>
      <c r="BA264" s="1"/>
      <c r="BB264" s="155"/>
      <c r="BC264" s="158"/>
      <c r="BD264" s="151"/>
      <c r="BE264" s="1"/>
      <c r="BF264" s="197">
        <f t="shared" si="295"/>
        <v>51799</v>
      </c>
      <c r="BG264" s="198">
        <f t="shared" si="296"/>
        <v>51799</v>
      </c>
      <c r="BH264" s="199">
        <f>VLOOKUP(BF264,[1]Plan1!$GF$177:$GH$300,3)</f>
        <v>7275.81</v>
      </c>
    </row>
    <row r="265" spans="1:180" ht="15" customHeight="1" x14ac:dyDescent="0.25">
      <c r="A265" s="105">
        <f t="shared" si="285"/>
        <v>44406</v>
      </c>
      <c r="B265" s="106">
        <f t="shared" si="270"/>
        <v>945.45007881509434</v>
      </c>
      <c r="C265" s="2">
        <f t="shared" si="286"/>
        <v>890.93722554999999</v>
      </c>
      <c r="D265" s="2">
        <f t="shared" si="287"/>
        <v>59.624430909999887</v>
      </c>
      <c r="E265" s="106">
        <f t="shared" si="271"/>
        <v>831.31279464000011</v>
      </c>
      <c r="F265" s="21">
        <f t="shared" si="288"/>
        <v>5769.98</v>
      </c>
      <c r="G265" s="108">
        <f t="shared" si="289"/>
        <v>5825.37</v>
      </c>
      <c r="H265" s="109">
        <f t="shared" si="302"/>
        <v>44373</v>
      </c>
      <c r="I265" s="109">
        <f t="shared" si="298"/>
        <v>44403</v>
      </c>
      <c r="J265" s="110">
        <f t="shared" si="272"/>
        <v>9.5996866540266623E-3</v>
      </c>
      <c r="K265" s="117">
        <f t="shared" si="299"/>
        <v>44433</v>
      </c>
      <c r="L265" s="178">
        <f t="shared" si="301"/>
        <v>31</v>
      </c>
      <c r="M265" s="178">
        <f t="shared" si="305"/>
        <v>4</v>
      </c>
      <c r="N265" s="106">
        <f t="shared" si="273"/>
        <v>1.00123352</v>
      </c>
      <c r="O265" s="111">
        <f t="shared" si="304"/>
        <v>1.00530005</v>
      </c>
      <c r="P265" s="111">
        <f t="shared" si="290"/>
        <v>1.063665867027215</v>
      </c>
      <c r="Q265" s="106">
        <f t="shared" si="303"/>
        <v>1.06497792</v>
      </c>
      <c r="R265" s="2">
        <v>1</v>
      </c>
      <c r="S265" s="106">
        <f t="shared" si="274"/>
        <v>890.93722554999999</v>
      </c>
      <c r="T265" s="106">
        <f t="shared" si="275"/>
        <v>0</v>
      </c>
      <c r="U265" s="106">
        <f t="shared" si="276"/>
        <v>54.016976265094371</v>
      </c>
      <c r="V265" s="106">
        <f t="shared" si="277"/>
        <v>944.95420181509439</v>
      </c>
      <c r="W265" s="19">
        <f t="shared" si="297"/>
        <v>0</v>
      </c>
      <c r="X265" s="2">
        <f t="shared" si="278"/>
        <v>0</v>
      </c>
      <c r="Y265" s="4">
        <f t="shared" si="279"/>
        <v>0</v>
      </c>
      <c r="Z265" s="106">
        <f t="shared" si="280"/>
        <v>0</v>
      </c>
      <c r="AA265" s="114">
        <f t="shared" si="291"/>
        <v>0.05</v>
      </c>
      <c r="AB265" s="112">
        <f t="shared" si="281"/>
        <v>4</v>
      </c>
      <c r="AC265" s="178">
        <f t="shared" si="300"/>
        <v>31</v>
      </c>
      <c r="AD265" s="11">
        <f t="shared" si="292"/>
        <v>1.000524763</v>
      </c>
      <c r="AE265" s="106">
        <f t="shared" si="282"/>
        <v>0.46753088999999998</v>
      </c>
      <c r="AF265" s="106">
        <f t="shared" si="283"/>
        <v>0.49587700000000001</v>
      </c>
      <c r="AG265" s="106">
        <f t="shared" si="284"/>
        <v>0</v>
      </c>
      <c r="AH265" s="115" t="str">
        <f t="shared" si="293"/>
        <v>J=</v>
      </c>
      <c r="AI265" s="116">
        <f t="shared" si="294"/>
        <v>44433</v>
      </c>
      <c r="AJ265" s="10"/>
      <c r="AK265" s="206"/>
      <c r="AL265" s="207"/>
      <c r="AM265" s="208"/>
      <c r="AN265" s="209"/>
      <c r="AO265" s="208"/>
      <c r="AP265" s="208"/>
      <c r="AQ265" s="210"/>
      <c r="AR265" s="211"/>
      <c r="AS265" s="165"/>
      <c r="AT265" s="164"/>
      <c r="AU265" s="165"/>
      <c r="AV265" s="165"/>
      <c r="AW265" s="208"/>
      <c r="AX265" s="206"/>
      <c r="AY265" s="207"/>
      <c r="AZ265" s="207"/>
      <c r="BA265" s="1"/>
      <c r="BB265" s="155"/>
      <c r="BC265" s="158"/>
      <c r="BD265" s="151"/>
      <c r="BE265" s="1"/>
      <c r="BF265" s="197">
        <f t="shared" si="295"/>
        <v>51830</v>
      </c>
      <c r="BG265" s="198">
        <f t="shared" si="296"/>
        <v>51830</v>
      </c>
      <c r="BH265" s="199">
        <f>VLOOKUP(BF265,[1]Plan1!$GF$177:$GH$300,3)</f>
        <v>7275.81</v>
      </c>
    </row>
    <row r="266" spans="1:180" ht="15" customHeight="1" x14ac:dyDescent="0.25">
      <c r="A266" s="105">
        <f t="shared" si="285"/>
        <v>44407</v>
      </c>
      <c r="B266" s="106">
        <f t="shared" ref="B266:B329" si="306">(V266+AF266)</f>
        <v>945.84714635993487</v>
      </c>
      <c r="C266" s="2">
        <f t="shared" si="286"/>
        <v>890.93722554999999</v>
      </c>
      <c r="D266" s="2">
        <f t="shared" si="287"/>
        <v>59.624430909999887</v>
      </c>
      <c r="E266" s="106">
        <f t="shared" ref="E266:E329" si="307">(C266-D266)</f>
        <v>831.31279464000011</v>
      </c>
      <c r="F266" s="21">
        <f t="shared" si="288"/>
        <v>5769.98</v>
      </c>
      <c r="G266" s="108">
        <f t="shared" si="289"/>
        <v>5825.37</v>
      </c>
      <c r="H266" s="109">
        <f t="shared" si="302"/>
        <v>44373</v>
      </c>
      <c r="I266" s="109">
        <f t="shared" si="298"/>
        <v>44403</v>
      </c>
      <c r="J266" s="110">
        <f t="shared" ref="J266:J329" si="308">(G266/F266)-1</f>
        <v>9.5996866540266623E-3</v>
      </c>
      <c r="K266" s="117">
        <f t="shared" si="299"/>
        <v>44433</v>
      </c>
      <c r="L266" s="178">
        <f t="shared" si="301"/>
        <v>31</v>
      </c>
      <c r="M266" s="178">
        <f t="shared" si="305"/>
        <v>5</v>
      </c>
      <c r="N266" s="106">
        <f t="shared" ref="N266:N329" si="309">TRUNC((G266/F266)^TRUNC((M266/L266),9),8)</f>
        <v>1.00154213</v>
      </c>
      <c r="O266" s="111">
        <f t="shared" si="304"/>
        <v>1.00530005</v>
      </c>
      <c r="P266" s="111">
        <f t="shared" si="290"/>
        <v>1.063665867027215</v>
      </c>
      <c r="Q266" s="106">
        <f t="shared" si="303"/>
        <v>1.0653061699999999</v>
      </c>
      <c r="R266" s="2">
        <v>1</v>
      </c>
      <c r="S266" s="106">
        <f t="shared" ref="S266:S329" si="310">TRUNC(C266*R266,8)</f>
        <v>890.93722554999999</v>
      </c>
      <c r="T266" s="106">
        <f t="shared" ref="T266:T329" si="311">(D266*(R266-1))</f>
        <v>0</v>
      </c>
      <c r="U266" s="106">
        <f t="shared" ref="U266:U329" si="312">(E266*(Q266-1))</f>
        <v>54.289854689934884</v>
      </c>
      <c r="V266" s="106">
        <f t="shared" ref="V266:V329" si="313">(C266+T266+U266)</f>
        <v>945.22708023993482</v>
      </c>
      <c r="W266" s="19">
        <f t="shared" si="297"/>
        <v>0</v>
      </c>
      <c r="X266" s="2">
        <f t="shared" ref="X266:X329" si="314">IF(W266&gt;0,VLOOKUP(A266,AL$12:AP$312,5),0)</f>
        <v>0</v>
      </c>
      <c r="Y266" s="4">
        <f t="shared" ref="Y266:Y329" si="315">IF(W266&gt;0,VLOOKUP($A266,$AL$10:$AQ$312,6),0)</f>
        <v>0</v>
      </c>
      <c r="Z266" s="106">
        <f t="shared" ref="Z266:Z329" si="316">IF(Y266&gt;0,TRUNC(Y266*S266,8),0)</f>
        <v>0</v>
      </c>
      <c r="AA266" s="114">
        <f t="shared" si="291"/>
        <v>0.05</v>
      </c>
      <c r="AB266" s="112">
        <f t="shared" ref="AB266:AB329" si="317">M266</f>
        <v>5</v>
      </c>
      <c r="AC266" s="178">
        <f t="shared" si="300"/>
        <v>31</v>
      </c>
      <c r="AD266" s="11">
        <f t="shared" si="292"/>
        <v>1.000655997</v>
      </c>
      <c r="AE266" s="106">
        <f t="shared" ref="AE266:AE329" si="318">TRUNC((S266*(AD266-1)),8)</f>
        <v>0.58445214000000001</v>
      </c>
      <c r="AF266" s="106">
        <f t="shared" ref="AF266:AF329" si="319">TRUNC((V266*(AD266-1)),8)</f>
        <v>0.62006612000000005</v>
      </c>
      <c r="AG266" s="106">
        <f t="shared" ref="AG266:AG329" si="320">IF(Z266&gt;0,Z266+AE266,0)</f>
        <v>0</v>
      </c>
      <c r="AH266" s="115" t="str">
        <f t="shared" si="293"/>
        <v>J=</v>
      </c>
      <c r="AI266" s="116">
        <f t="shared" si="294"/>
        <v>44433</v>
      </c>
      <c r="AJ266" s="10"/>
      <c r="AK266" s="160"/>
      <c r="AL266" s="161"/>
      <c r="AM266" s="162"/>
      <c r="AN266" s="155"/>
      <c r="AO266" s="162"/>
      <c r="AP266" s="162"/>
      <c r="AQ266" s="163"/>
      <c r="AR266" s="164"/>
      <c r="AS266" s="165"/>
      <c r="AT266" s="164"/>
      <c r="AU266" s="165"/>
      <c r="AV266" s="165"/>
      <c r="AW266" s="162"/>
      <c r="AX266" s="160"/>
      <c r="AY266" s="161"/>
      <c r="AZ266" s="161"/>
      <c r="BA266" s="1"/>
      <c r="BB266" s="155"/>
      <c r="BC266" s="158"/>
      <c r="BD266" s="151"/>
      <c r="BE266" s="1"/>
      <c r="BF266" s="197">
        <f t="shared" si="295"/>
        <v>51860</v>
      </c>
      <c r="BG266" s="198">
        <f t="shared" si="296"/>
        <v>51860</v>
      </c>
      <c r="BH266" s="199">
        <f>VLOOKUP(BF266,[1]Plan1!$GF$177:$GH$300,3)</f>
        <v>7275.81</v>
      </c>
    </row>
    <row r="267" spans="1:180" ht="15" customHeight="1" x14ac:dyDescent="0.25">
      <c r="A267" s="105">
        <f t="shared" ref="A267:A330" si="321">(A266+1)</f>
        <v>44408</v>
      </c>
      <c r="B267" s="106">
        <f t="shared" si="306"/>
        <v>946.24440976543872</v>
      </c>
      <c r="C267" s="2">
        <f t="shared" ref="C267:C330" si="322">TRUNC(IF(W266&gt;0,VLOOKUP(A266,$AL$12:$AM$312,2),C266),8)</f>
        <v>890.93722554999999</v>
      </c>
      <c r="D267" s="2">
        <f t="shared" ref="D267:D330" si="323">VLOOKUP(A267,$AR$13:$AV$312,5)</f>
        <v>59.624430909999887</v>
      </c>
      <c r="E267" s="106">
        <f t="shared" si="307"/>
        <v>831.31279464000011</v>
      </c>
      <c r="F267" s="21">
        <f t="shared" ref="F267:F330" si="324">IF(G267=G266,F266,G266)</f>
        <v>5769.98</v>
      </c>
      <c r="G267" s="108">
        <f t="shared" ref="G267:G330" si="325">IF(AND(M267=1,M266&gt;1),VLOOKUP(A266,$BF$13:$BH$98,3),G266)</f>
        <v>5825.37</v>
      </c>
      <c r="H267" s="109">
        <f t="shared" si="302"/>
        <v>44373</v>
      </c>
      <c r="I267" s="109">
        <f t="shared" si="298"/>
        <v>44403</v>
      </c>
      <c r="J267" s="110">
        <f t="shared" si="308"/>
        <v>9.5996866540266623E-3</v>
      </c>
      <c r="K267" s="117">
        <f t="shared" si="299"/>
        <v>44433</v>
      </c>
      <c r="L267" s="178">
        <f t="shared" si="301"/>
        <v>31</v>
      </c>
      <c r="M267" s="178">
        <f t="shared" si="305"/>
        <v>6</v>
      </c>
      <c r="N267" s="106">
        <f t="shared" si="309"/>
        <v>1.0018508500000001</v>
      </c>
      <c r="O267" s="111">
        <f t="shared" si="304"/>
        <v>1.00530005</v>
      </c>
      <c r="P267" s="111">
        <f t="shared" ref="P267:P330" si="326">IF(K267&gt;K266,P266*O267,P266)</f>
        <v>1.063665867027215</v>
      </c>
      <c r="Q267" s="106">
        <f t="shared" si="303"/>
        <v>1.06563455</v>
      </c>
      <c r="R267" s="2">
        <v>1</v>
      </c>
      <c r="S267" s="106">
        <f t="shared" si="310"/>
        <v>890.93722554999999</v>
      </c>
      <c r="T267" s="106">
        <f t="shared" si="311"/>
        <v>0</v>
      </c>
      <c r="U267" s="106">
        <f t="shared" si="312"/>
        <v>54.562841185438785</v>
      </c>
      <c r="V267" s="106">
        <f t="shared" si="313"/>
        <v>945.50006673543874</v>
      </c>
      <c r="W267" s="19">
        <f t="shared" si="297"/>
        <v>0</v>
      </c>
      <c r="X267" s="2">
        <f t="shared" si="314"/>
        <v>0</v>
      </c>
      <c r="Y267" s="4">
        <f t="shared" si="315"/>
        <v>0</v>
      </c>
      <c r="Z267" s="106">
        <f t="shared" si="316"/>
        <v>0</v>
      </c>
      <c r="AA267" s="114">
        <f t="shared" ref="AA267:AA330" si="327">(AA266)</f>
        <v>0.05</v>
      </c>
      <c r="AB267" s="112">
        <f t="shared" si="317"/>
        <v>6</v>
      </c>
      <c r="AC267" s="178">
        <f t="shared" si="300"/>
        <v>31</v>
      </c>
      <c r="AD267" s="11">
        <f t="shared" ref="AD267:AD330" si="328">ROUND((1+AA267)^(30/360)^(AB267/AC267),9)</f>
        <v>1.000787248</v>
      </c>
      <c r="AE267" s="106">
        <f t="shared" si="318"/>
        <v>0.70138853999999995</v>
      </c>
      <c r="AF267" s="106">
        <f t="shared" si="319"/>
        <v>0.74434303000000002</v>
      </c>
      <c r="AG267" s="106">
        <f t="shared" si="320"/>
        <v>0</v>
      </c>
      <c r="AH267" s="115" t="str">
        <f t="shared" ref="AH267:AH330" si="329">AH266</f>
        <v>J=</v>
      </c>
      <c r="AI267" s="116">
        <f t="shared" si="294"/>
        <v>44433</v>
      </c>
      <c r="AJ267" s="10"/>
      <c r="AK267" s="160"/>
      <c r="AL267" s="161"/>
      <c r="AM267" s="162"/>
      <c r="AN267" s="155"/>
      <c r="AO267" s="162"/>
      <c r="AP267" s="162"/>
      <c r="AQ267" s="163"/>
      <c r="AR267" s="164"/>
      <c r="AS267" s="165"/>
      <c r="AT267" s="164"/>
      <c r="AU267" s="165"/>
      <c r="AV267" s="165"/>
      <c r="AW267" s="162"/>
      <c r="AX267" s="160"/>
      <c r="AY267" s="161"/>
      <c r="AZ267" s="161"/>
      <c r="BA267" s="1"/>
      <c r="BB267" s="155"/>
      <c r="BC267" s="158"/>
      <c r="BD267" s="151"/>
      <c r="BE267" s="1"/>
      <c r="BF267" s="197">
        <f t="shared" si="295"/>
        <v>51891</v>
      </c>
      <c r="BG267" s="198">
        <f t="shared" si="296"/>
        <v>51891</v>
      </c>
      <c r="BH267" s="199">
        <f>VLOOKUP(BF267,[1]Plan1!$GF$177:$GH$300,3)</f>
        <v>7275.81</v>
      </c>
    </row>
    <row r="268" spans="1:180" ht="15" customHeight="1" x14ac:dyDescent="0.25">
      <c r="A268" s="105">
        <f t="shared" si="321"/>
        <v>44409</v>
      </c>
      <c r="B268" s="106">
        <f t="shared" si="306"/>
        <v>946.64183579909434</v>
      </c>
      <c r="C268" s="2">
        <f t="shared" si="322"/>
        <v>890.93722554999999</v>
      </c>
      <c r="D268" s="2">
        <f t="shared" si="323"/>
        <v>59.624430909999887</v>
      </c>
      <c r="E268" s="106">
        <f t="shared" si="307"/>
        <v>831.31279464000011</v>
      </c>
      <c r="F268" s="21">
        <f t="shared" si="324"/>
        <v>5769.98</v>
      </c>
      <c r="G268" s="108">
        <f t="shared" si="325"/>
        <v>5825.37</v>
      </c>
      <c r="H268" s="109">
        <f t="shared" si="302"/>
        <v>44373</v>
      </c>
      <c r="I268" s="109">
        <f t="shared" si="298"/>
        <v>44403</v>
      </c>
      <c r="J268" s="110">
        <f t="shared" si="308"/>
        <v>9.5996866540266623E-3</v>
      </c>
      <c r="K268" s="117">
        <f t="shared" si="299"/>
        <v>44433</v>
      </c>
      <c r="L268" s="178">
        <f t="shared" si="301"/>
        <v>31</v>
      </c>
      <c r="M268" s="178">
        <f t="shared" si="305"/>
        <v>7</v>
      </c>
      <c r="N268" s="106">
        <f t="shared" si="309"/>
        <v>1.00215966</v>
      </c>
      <c r="O268" s="111">
        <f t="shared" si="304"/>
        <v>1.00530005</v>
      </c>
      <c r="P268" s="111">
        <f t="shared" si="326"/>
        <v>1.063665867027215</v>
      </c>
      <c r="Q268" s="106">
        <f t="shared" si="303"/>
        <v>1.0659630200000001</v>
      </c>
      <c r="R268" s="2">
        <v>1</v>
      </c>
      <c r="S268" s="106">
        <f t="shared" si="310"/>
        <v>890.93722554999999</v>
      </c>
      <c r="T268" s="106">
        <f t="shared" si="311"/>
        <v>0</v>
      </c>
      <c r="U268" s="106">
        <f t="shared" si="312"/>
        <v>54.835902499094296</v>
      </c>
      <c r="V268" s="106">
        <f t="shared" si="313"/>
        <v>945.77312804909434</v>
      </c>
      <c r="W268" s="19">
        <f t="shared" si="297"/>
        <v>0</v>
      </c>
      <c r="X268" s="2">
        <f t="shared" si="314"/>
        <v>0</v>
      </c>
      <c r="Y268" s="4">
        <f t="shared" si="315"/>
        <v>0</v>
      </c>
      <c r="Z268" s="106">
        <f t="shared" si="316"/>
        <v>0</v>
      </c>
      <c r="AA268" s="114">
        <f t="shared" si="327"/>
        <v>0.05</v>
      </c>
      <c r="AB268" s="112">
        <f t="shared" si="317"/>
        <v>7</v>
      </c>
      <c r="AC268" s="178">
        <f t="shared" si="300"/>
        <v>31</v>
      </c>
      <c r="AD268" s="11">
        <f t="shared" si="328"/>
        <v>1.000918516</v>
      </c>
      <c r="AE268" s="106">
        <f t="shared" si="318"/>
        <v>0.81834008999999996</v>
      </c>
      <c r="AF268" s="106">
        <f t="shared" si="319"/>
        <v>0.86870775</v>
      </c>
      <c r="AG268" s="106">
        <f t="shared" si="320"/>
        <v>0</v>
      </c>
      <c r="AH268" s="115" t="str">
        <f t="shared" si="329"/>
        <v>J=</v>
      </c>
      <c r="AI268" s="116">
        <f t="shared" ref="AI268:AI331" si="330">IF(W267&gt;0,VLOOKUP(A267,$AL$10:$AZ$312,14),AI267)</f>
        <v>44433</v>
      </c>
      <c r="AJ268" s="10"/>
      <c r="AK268" s="160"/>
      <c r="AL268" s="161"/>
      <c r="AM268" s="162"/>
      <c r="AN268" s="155"/>
      <c r="AO268" s="162"/>
      <c r="AP268" s="162"/>
      <c r="AQ268" s="163"/>
      <c r="AR268" s="164"/>
      <c r="AS268" s="165"/>
      <c r="AT268" s="164"/>
      <c r="AU268" s="165"/>
      <c r="AV268" s="165"/>
      <c r="AW268" s="162"/>
      <c r="AX268" s="160"/>
      <c r="AY268" s="161"/>
      <c r="AZ268" s="161"/>
      <c r="BA268" s="1"/>
      <c r="BB268" s="155"/>
      <c r="BC268" s="158"/>
      <c r="BD268" s="151"/>
      <c r="BE268" s="1"/>
      <c r="BF268" s="197">
        <f t="shared" ref="BF268:BF312" si="331">AP576</f>
        <v>51922</v>
      </c>
      <c r="BG268" s="198">
        <f t="shared" si="296"/>
        <v>51922</v>
      </c>
      <c r="BH268" s="199">
        <f>VLOOKUP(BF268,[1]Plan1!$GF$177:$GH$300,3)</f>
        <v>7275.81</v>
      </c>
    </row>
    <row r="269" spans="1:180" ht="15" customHeight="1" x14ac:dyDescent="0.25">
      <c r="A269" s="105">
        <f t="shared" si="321"/>
        <v>44410</v>
      </c>
      <c r="B269" s="106">
        <f t="shared" si="306"/>
        <v>947.03943281402917</v>
      </c>
      <c r="C269" s="2">
        <f t="shared" si="322"/>
        <v>890.93722554999999</v>
      </c>
      <c r="D269" s="2">
        <f t="shared" si="323"/>
        <v>59.624430909999887</v>
      </c>
      <c r="E269" s="106">
        <f t="shared" si="307"/>
        <v>831.31279464000011</v>
      </c>
      <c r="F269" s="21">
        <f t="shared" si="324"/>
        <v>5769.98</v>
      </c>
      <c r="G269" s="108">
        <f t="shared" si="325"/>
        <v>5825.37</v>
      </c>
      <c r="H269" s="109">
        <f t="shared" si="302"/>
        <v>44373</v>
      </c>
      <c r="I269" s="109">
        <f t="shared" si="298"/>
        <v>44403</v>
      </c>
      <c r="J269" s="110">
        <f t="shared" si="308"/>
        <v>9.5996866540266623E-3</v>
      </c>
      <c r="K269" s="117">
        <f t="shared" si="299"/>
        <v>44433</v>
      </c>
      <c r="L269" s="178">
        <f t="shared" si="301"/>
        <v>31</v>
      </c>
      <c r="M269" s="178">
        <f t="shared" si="305"/>
        <v>8</v>
      </c>
      <c r="N269" s="106">
        <f t="shared" si="309"/>
        <v>1.0024685600000001</v>
      </c>
      <c r="O269" s="111">
        <f t="shared" si="304"/>
        <v>1.00530005</v>
      </c>
      <c r="P269" s="111">
        <f t="shared" si="326"/>
        <v>1.063665867027215</v>
      </c>
      <c r="Q269" s="106">
        <f t="shared" si="303"/>
        <v>1.0662915900000001</v>
      </c>
      <c r="R269" s="2">
        <v>1</v>
      </c>
      <c r="S269" s="106">
        <f t="shared" si="310"/>
        <v>890.93722554999999</v>
      </c>
      <c r="T269" s="106">
        <f t="shared" si="311"/>
        <v>0</v>
      </c>
      <c r="U269" s="106">
        <f t="shared" si="312"/>
        <v>55.109046944029139</v>
      </c>
      <c r="V269" s="106">
        <f t="shared" si="313"/>
        <v>946.04627249402915</v>
      </c>
      <c r="W269" s="19">
        <f t="shared" si="297"/>
        <v>0</v>
      </c>
      <c r="X269" s="2">
        <f t="shared" si="314"/>
        <v>0</v>
      </c>
      <c r="Y269" s="4">
        <f t="shared" si="315"/>
        <v>0</v>
      </c>
      <c r="Z269" s="106">
        <f t="shared" si="316"/>
        <v>0</v>
      </c>
      <c r="AA269" s="114">
        <f t="shared" si="327"/>
        <v>0.05</v>
      </c>
      <c r="AB269" s="112">
        <f t="shared" si="317"/>
        <v>8</v>
      </c>
      <c r="AC269" s="178">
        <f t="shared" si="300"/>
        <v>31</v>
      </c>
      <c r="AD269" s="11">
        <f t="shared" si="328"/>
        <v>1.001049801</v>
      </c>
      <c r="AE269" s="106">
        <f t="shared" si="318"/>
        <v>0.93530679000000005</v>
      </c>
      <c r="AF269" s="106">
        <f t="shared" si="319"/>
        <v>0.99316031999999999</v>
      </c>
      <c r="AG269" s="106">
        <f t="shared" si="320"/>
        <v>0</v>
      </c>
      <c r="AH269" s="115" t="str">
        <f t="shared" si="329"/>
        <v>J=</v>
      </c>
      <c r="AI269" s="116">
        <f t="shared" si="330"/>
        <v>44433</v>
      </c>
      <c r="AJ269" s="10"/>
      <c r="AK269" s="160"/>
      <c r="AL269" s="161"/>
      <c r="AM269" s="162"/>
      <c r="AN269" s="155"/>
      <c r="AO269" s="162"/>
      <c r="AP269" s="162"/>
      <c r="AQ269" s="163"/>
      <c r="AR269" s="164"/>
      <c r="AS269" s="165"/>
      <c r="AT269" s="164"/>
      <c r="AU269" s="165"/>
      <c r="AV269" s="165"/>
      <c r="AW269" s="162"/>
      <c r="AX269" s="160"/>
      <c r="AY269" s="161"/>
      <c r="AZ269" s="161"/>
      <c r="BA269" s="1"/>
      <c r="BB269" s="155"/>
      <c r="BC269" s="158"/>
      <c r="BD269" s="151"/>
      <c r="BE269" s="1"/>
      <c r="BF269" s="197">
        <f t="shared" si="331"/>
        <v>51950</v>
      </c>
      <c r="BG269" s="198">
        <f t="shared" si="296"/>
        <v>51950</v>
      </c>
      <c r="BH269" s="199">
        <f>VLOOKUP(BF269,[1]Plan1!$GF$177:$GH$300,3)</f>
        <v>7275.81</v>
      </c>
    </row>
    <row r="270" spans="1:180" ht="15" customHeight="1" x14ac:dyDescent="0.25">
      <c r="A270" s="105">
        <f t="shared" si="321"/>
        <v>44411</v>
      </c>
      <c r="B270" s="106">
        <f t="shared" si="306"/>
        <v>947.43720181024355</v>
      </c>
      <c r="C270" s="2">
        <f t="shared" si="322"/>
        <v>890.93722554999999</v>
      </c>
      <c r="D270" s="2">
        <f t="shared" si="323"/>
        <v>59.624430909999887</v>
      </c>
      <c r="E270" s="106">
        <f t="shared" si="307"/>
        <v>831.31279464000011</v>
      </c>
      <c r="F270" s="21">
        <f t="shared" si="324"/>
        <v>5769.98</v>
      </c>
      <c r="G270" s="108">
        <f t="shared" si="325"/>
        <v>5825.37</v>
      </c>
      <c r="H270" s="109">
        <f t="shared" si="302"/>
        <v>44373</v>
      </c>
      <c r="I270" s="109">
        <f t="shared" si="298"/>
        <v>44403</v>
      </c>
      <c r="J270" s="110">
        <f t="shared" si="308"/>
        <v>9.5996866540266623E-3</v>
      </c>
      <c r="K270" s="117">
        <f t="shared" si="299"/>
        <v>44433</v>
      </c>
      <c r="L270" s="178">
        <f t="shared" si="301"/>
        <v>31</v>
      </c>
      <c r="M270" s="178">
        <f t="shared" si="305"/>
        <v>9</v>
      </c>
      <c r="N270" s="106">
        <f t="shared" si="309"/>
        <v>1.00277756</v>
      </c>
      <c r="O270" s="111">
        <f t="shared" si="304"/>
        <v>1.00530005</v>
      </c>
      <c r="P270" s="111">
        <f t="shared" si="326"/>
        <v>1.063665867027215</v>
      </c>
      <c r="Q270" s="106">
        <f t="shared" si="303"/>
        <v>1.0666202600000001</v>
      </c>
      <c r="R270" s="2">
        <v>1</v>
      </c>
      <c r="S270" s="106">
        <f t="shared" si="310"/>
        <v>890.93722554999999</v>
      </c>
      <c r="T270" s="106">
        <f t="shared" si="311"/>
        <v>0</v>
      </c>
      <c r="U270" s="106">
        <f t="shared" si="312"/>
        <v>55.382274520243492</v>
      </c>
      <c r="V270" s="106">
        <f t="shared" si="313"/>
        <v>946.31950007024352</v>
      </c>
      <c r="W270" s="19">
        <f t="shared" si="297"/>
        <v>0</v>
      </c>
      <c r="X270" s="2">
        <f t="shared" si="314"/>
        <v>0</v>
      </c>
      <c r="Y270" s="4">
        <f t="shared" si="315"/>
        <v>0</v>
      </c>
      <c r="Z270" s="106">
        <f t="shared" si="316"/>
        <v>0</v>
      </c>
      <c r="AA270" s="114">
        <f t="shared" si="327"/>
        <v>0.05</v>
      </c>
      <c r="AB270" s="112">
        <f t="shared" si="317"/>
        <v>9</v>
      </c>
      <c r="AC270" s="178">
        <f t="shared" si="300"/>
        <v>31</v>
      </c>
      <c r="AD270" s="11">
        <f t="shared" si="328"/>
        <v>1.001181104</v>
      </c>
      <c r="AE270" s="106">
        <f t="shared" si="318"/>
        <v>1.05228952</v>
      </c>
      <c r="AF270" s="106">
        <f t="shared" si="319"/>
        <v>1.11770174</v>
      </c>
      <c r="AG270" s="106">
        <f t="shared" si="320"/>
        <v>0</v>
      </c>
      <c r="AH270" s="115" t="str">
        <f t="shared" si="329"/>
        <v>J=</v>
      </c>
      <c r="AI270" s="116">
        <f t="shared" si="330"/>
        <v>44433</v>
      </c>
      <c r="AJ270" s="10"/>
      <c r="AK270" s="160"/>
      <c r="AL270" s="161"/>
      <c r="AM270" s="162"/>
      <c r="AN270" s="155"/>
      <c r="AO270" s="162"/>
      <c r="AP270" s="162"/>
      <c r="AQ270" s="163"/>
      <c r="AR270" s="164"/>
      <c r="AS270" s="165"/>
      <c r="AT270" s="164"/>
      <c r="AU270" s="165"/>
      <c r="AV270" s="165"/>
      <c r="AW270" s="162"/>
      <c r="AX270" s="160"/>
      <c r="AY270" s="161"/>
      <c r="AZ270" s="161"/>
      <c r="BA270" s="1"/>
      <c r="BB270" s="155"/>
      <c r="BC270" s="158"/>
      <c r="BD270" s="151"/>
      <c r="BE270" s="1"/>
      <c r="BF270" s="197">
        <f t="shared" si="331"/>
        <v>51981</v>
      </c>
      <c r="BG270" s="198">
        <f t="shared" ref="BG270:BG312" si="332">EDATE(BF270,0)</f>
        <v>51981</v>
      </c>
      <c r="BH270" s="199">
        <f>VLOOKUP(BF270,[1]Plan1!$GF$177:$GH$300,3)</f>
        <v>7275.81</v>
      </c>
    </row>
    <row r="271" spans="1:180" ht="15" customHeight="1" x14ac:dyDescent="0.25">
      <c r="A271" s="105">
        <f t="shared" si="321"/>
        <v>44412</v>
      </c>
      <c r="B271" s="106">
        <f t="shared" si="306"/>
        <v>947.83514189773723</v>
      </c>
      <c r="C271" s="2">
        <f t="shared" si="322"/>
        <v>890.93722554999999</v>
      </c>
      <c r="D271" s="2">
        <f t="shared" si="323"/>
        <v>59.624430909999887</v>
      </c>
      <c r="E271" s="106">
        <f t="shared" si="307"/>
        <v>831.31279464000011</v>
      </c>
      <c r="F271" s="21">
        <f t="shared" si="324"/>
        <v>5769.98</v>
      </c>
      <c r="G271" s="108">
        <f t="shared" si="325"/>
        <v>5825.37</v>
      </c>
      <c r="H271" s="109">
        <f t="shared" si="302"/>
        <v>44373</v>
      </c>
      <c r="I271" s="109">
        <f t="shared" si="298"/>
        <v>44403</v>
      </c>
      <c r="J271" s="110">
        <f t="shared" si="308"/>
        <v>9.5996866540266623E-3</v>
      </c>
      <c r="K271" s="117">
        <f t="shared" si="299"/>
        <v>44433</v>
      </c>
      <c r="L271" s="178">
        <f t="shared" si="301"/>
        <v>31</v>
      </c>
      <c r="M271" s="178">
        <f t="shared" si="305"/>
        <v>10</v>
      </c>
      <c r="N271" s="106">
        <f t="shared" si="309"/>
        <v>1.00308665</v>
      </c>
      <c r="O271" s="111">
        <f t="shared" si="304"/>
        <v>1.00530005</v>
      </c>
      <c r="P271" s="111">
        <f t="shared" si="326"/>
        <v>1.063665867027215</v>
      </c>
      <c r="Q271" s="106">
        <f t="shared" si="303"/>
        <v>1.06694903</v>
      </c>
      <c r="R271" s="2">
        <v>1</v>
      </c>
      <c r="S271" s="106">
        <f t="shared" si="310"/>
        <v>890.93722554999999</v>
      </c>
      <c r="T271" s="106">
        <f t="shared" si="311"/>
        <v>0</v>
      </c>
      <c r="U271" s="106">
        <f t="shared" si="312"/>
        <v>55.655585227737177</v>
      </c>
      <c r="V271" s="106">
        <f t="shared" si="313"/>
        <v>946.59281077773721</v>
      </c>
      <c r="W271" s="19">
        <f t="shared" si="297"/>
        <v>0</v>
      </c>
      <c r="X271" s="2">
        <f t="shared" si="314"/>
        <v>0</v>
      </c>
      <c r="Y271" s="4">
        <f t="shared" si="315"/>
        <v>0</v>
      </c>
      <c r="Z271" s="106">
        <f t="shared" si="316"/>
        <v>0</v>
      </c>
      <c r="AA271" s="114">
        <f t="shared" si="327"/>
        <v>0.05</v>
      </c>
      <c r="AB271" s="112">
        <f t="shared" si="317"/>
        <v>10</v>
      </c>
      <c r="AC271" s="178">
        <f t="shared" si="300"/>
        <v>31</v>
      </c>
      <c r="AD271" s="11">
        <f t="shared" si="328"/>
        <v>1.001312424</v>
      </c>
      <c r="AE271" s="106">
        <f t="shared" si="318"/>
        <v>1.16928739</v>
      </c>
      <c r="AF271" s="106">
        <f t="shared" si="319"/>
        <v>1.24233112</v>
      </c>
      <c r="AG271" s="106">
        <f t="shared" si="320"/>
        <v>0</v>
      </c>
      <c r="AH271" s="115" t="str">
        <f t="shared" si="329"/>
        <v>J=</v>
      </c>
      <c r="AI271" s="116">
        <f t="shared" si="330"/>
        <v>44433</v>
      </c>
      <c r="AJ271" s="10"/>
      <c r="AK271" s="160"/>
      <c r="AL271" s="161"/>
      <c r="AM271" s="162"/>
      <c r="AN271" s="155"/>
      <c r="AO271" s="162"/>
      <c r="AP271" s="162"/>
      <c r="AQ271" s="163"/>
      <c r="AR271" s="164"/>
      <c r="AS271" s="165"/>
      <c r="AT271" s="164"/>
      <c r="AU271" s="165"/>
      <c r="AV271" s="165"/>
      <c r="AW271" s="162"/>
      <c r="AX271" s="160"/>
      <c r="AY271" s="161"/>
      <c r="AZ271" s="161"/>
      <c r="BA271" s="1"/>
      <c r="BB271" s="155"/>
      <c r="BC271" s="158"/>
      <c r="BD271" s="151"/>
      <c r="BE271" s="1"/>
      <c r="BF271" s="197">
        <f t="shared" si="331"/>
        <v>52011</v>
      </c>
      <c r="BG271" s="198">
        <f t="shared" si="332"/>
        <v>52011</v>
      </c>
      <c r="BH271" s="199">
        <f>VLOOKUP(BF271,[1]Plan1!$GF$177:$GH$300,3)</f>
        <v>7275.81</v>
      </c>
    </row>
    <row r="272" spans="1:180" ht="15" customHeight="1" x14ac:dyDescent="0.25">
      <c r="A272" s="105">
        <f t="shared" si="321"/>
        <v>44413</v>
      </c>
      <c r="B272" s="106">
        <f t="shared" si="306"/>
        <v>948.23325310651035</v>
      </c>
      <c r="C272" s="2">
        <f t="shared" si="322"/>
        <v>890.93722554999999</v>
      </c>
      <c r="D272" s="2">
        <f t="shared" si="323"/>
        <v>59.624430909999887</v>
      </c>
      <c r="E272" s="106">
        <f t="shared" si="307"/>
        <v>831.31279464000011</v>
      </c>
      <c r="F272" s="21">
        <f t="shared" si="324"/>
        <v>5769.98</v>
      </c>
      <c r="G272" s="108">
        <f t="shared" si="325"/>
        <v>5825.37</v>
      </c>
      <c r="H272" s="109">
        <f t="shared" si="302"/>
        <v>44373</v>
      </c>
      <c r="I272" s="109">
        <f t="shared" si="298"/>
        <v>44403</v>
      </c>
      <c r="J272" s="110">
        <f t="shared" si="308"/>
        <v>9.5996866540266623E-3</v>
      </c>
      <c r="K272" s="117">
        <f t="shared" si="299"/>
        <v>44433</v>
      </c>
      <c r="L272" s="178">
        <f t="shared" si="301"/>
        <v>31</v>
      </c>
      <c r="M272" s="178">
        <f t="shared" si="305"/>
        <v>11</v>
      </c>
      <c r="N272" s="106">
        <f t="shared" si="309"/>
        <v>1.00339584</v>
      </c>
      <c r="O272" s="111">
        <f t="shared" si="304"/>
        <v>1.00530005</v>
      </c>
      <c r="P272" s="111">
        <f t="shared" si="326"/>
        <v>1.063665867027215</v>
      </c>
      <c r="Q272" s="106">
        <f t="shared" si="303"/>
        <v>1.0672778999999999</v>
      </c>
      <c r="R272" s="2">
        <v>1</v>
      </c>
      <c r="S272" s="106">
        <f t="shared" si="310"/>
        <v>890.93722554999999</v>
      </c>
      <c r="T272" s="106">
        <f t="shared" si="311"/>
        <v>0</v>
      </c>
      <c r="U272" s="106">
        <f t="shared" si="312"/>
        <v>55.928979066510372</v>
      </c>
      <c r="V272" s="106">
        <f t="shared" si="313"/>
        <v>946.86620461651034</v>
      </c>
      <c r="W272" s="19">
        <f t="shared" si="297"/>
        <v>0</v>
      </c>
      <c r="X272" s="2">
        <f t="shared" si="314"/>
        <v>0</v>
      </c>
      <c r="Y272" s="4">
        <f t="shared" si="315"/>
        <v>0</v>
      </c>
      <c r="Z272" s="106">
        <f t="shared" si="316"/>
        <v>0</v>
      </c>
      <c r="AA272" s="114">
        <f t="shared" si="327"/>
        <v>0.05</v>
      </c>
      <c r="AB272" s="112">
        <f t="shared" si="317"/>
        <v>11</v>
      </c>
      <c r="AC272" s="178">
        <f t="shared" si="300"/>
        <v>31</v>
      </c>
      <c r="AD272" s="11">
        <f t="shared" si="328"/>
        <v>1.001443761</v>
      </c>
      <c r="AE272" s="106">
        <f t="shared" si="318"/>
        <v>1.2863004099999999</v>
      </c>
      <c r="AF272" s="106">
        <f t="shared" si="319"/>
        <v>1.3670484899999999</v>
      </c>
      <c r="AG272" s="106">
        <f t="shared" si="320"/>
        <v>0</v>
      </c>
      <c r="AH272" s="115" t="str">
        <f t="shared" si="329"/>
        <v>J=</v>
      </c>
      <c r="AI272" s="116">
        <f t="shared" si="330"/>
        <v>44433</v>
      </c>
      <c r="AJ272" s="12"/>
      <c r="AK272" s="160"/>
      <c r="AL272" s="161"/>
      <c r="AM272" s="162"/>
      <c r="AN272" s="155"/>
      <c r="AO272" s="162"/>
      <c r="AP272" s="162"/>
      <c r="AQ272" s="163"/>
      <c r="AR272" s="164"/>
      <c r="AS272" s="165"/>
      <c r="AT272" s="164"/>
      <c r="AU272" s="165"/>
      <c r="AV272" s="165"/>
      <c r="AW272" s="162"/>
      <c r="AX272" s="160"/>
      <c r="AY272" s="161"/>
      <c r="AZ272" s="161"/>
      <c r="BA272" s="7"/>
      <c r="BB272" s="155"/>
      <c r="BC272" s="158"/>
      <c r="BD272" s="153"/>
      <c r="BE272" s="7"/>
      <c r="BF272" s="197">
        <f t="shared" si="331"/>
        <v>52042</v>
      </c>
      <c r="BG272" s="198">
        <f t="shared" si="332"/>
        <v>52042</v>
      </c>
      <c r="BH272" s="199">
        <f>VLOOKUP(BF272,[1]Plan1!$GF$177:$GH$300,3)</f>
        <v>7275.81</v>
      </c>
      <c r="BI272" s="16"/>
      <c r="BJ272" s="16"/>
      <c r="BK272" s="16"/>
      <c r="BL272" s="16"/>
      <c r="BM272" s="16"/>
      <c r="BN272" s="16"/>
      <c r="BO272" s="16"/>
      <c r="BP272" s="16"/>
      <c r="BQ272" s="16"/>
      <c r="BR272" s="16"/>
      <c r="BS272" s="16"/>
      <c r="BT272" s="16"/>
      <c r="BU272" s="16"/>
      <c r="BV272" s="16"/>
      <c r="BW272" s="16"/>
      <c r="BX272" s="16"/>
      <c r="BY272" s="16"/>
      <c r="BZ272" s="16"/>
      <c r="CA272" s="16"/>
      <c r="CB272" s="16"/>
      <c r="CC272" s="16"/>
      <c r="CD272" s="16"/>
      <c r="CE272" s="16"/>
      <c r="CF272" s="16"/>
      <c r="CG272" s="16"/>
      <c r="CH272" s="16"/>
      <c r="CI272" s="16"/>
      <c r="CJ272" s="16"/>
      <c r="CK272" s="16"/>
      <c r="CL272" s="16"/>
      <c r="CM272" s="16"/>
      <c r="CN272" s="16"/>
      <c r="CO272" s="16"/>
      <c r="CP272" s="16"/>
      <c r="CQ272" s="16"/>
      <c r="CR272" s="16"/>
      <c r="CS272" s="16"/>
      <c r="CT272" s="16"/>
      <c r="CU272" s="16"/>
      <c r="CV272" s="16"/>
      <c r="CW272" s="16"/>
      <c r="CX272" s="16"/>
      <c r="CY272" s="16"/>
      <c r="CZ272" s="16"/>
      <c r="DA272" s="16"/>
      <c r="DB272" s="16"/>
      <c r="DC272" s="16"/>
      <c r="DD272" s="16"/>
      <c r="DE272" s="16"/>
      <c r="DF272" s="16"/>
      <c r="DG272" s="16"/>
      <c r="DH272" s="16"/>
      <c r="DI272" s="16"/>
      <c r="DJ272" s="16"/>
      <c r="DK272" s="16"/>
      <c r="DL272" s="16"/>
      <c r="DM272" s="16"/>
      <c r="DN272" s="16"/>
      <c r="DO272" s="16"/>
      <c r="DP272" s="16"/>
      <c r="DQ272" s="16"/>
      <c r="DR272" s="16"/>
      <c r="DS272" s="16"/>
      <c r="DT272" s="16"/>
      <c r="DU272" s="16"/>
      <c r="DV272" s="16"/>
      <c r="DW272" s="16"/>
      <c r="DX272" s="16"/>
      <c r="DY272" s="16"/>
      <c r="DZ272" s="16"/>
      <c r="EA272" s="16"/>
      <c r="EB272" s="16"/>
      <c r="EC272" s="16"/>
      <c r="ED272" s="16"/>
      <c r="EE272" s="16"/>
      <c r="EF272" s="16"/>
      <c r="EG272" s="16"/>
      <c r="EH272" s="16"/>
      <c r="EI272" s="16"/>
      <c r="EJ272" s="16"/>
      <c r="EK272" s="16"/>
      <c r="EL272" s="16"/>
      <c r="EM272" s="16"/>
      <c r="EN272" s="16"/>
      <c r="EO272" s="16"/>
      <c r="EP272" s="16"/>
      <c r="EQ272" s="16"/>
      <c r="ER272" s="16"/>
      <c r="ES272" s="16"/>
      <c r="ET272" s="16"/>
      <c r="EU272" s="16"/>
      <c r="EV272" s="16"/>
      <c r="EW272" s="16"/>
      <c r="EX272" s="16"/>
      <c r="EY272" s="16"/>
      <c r="EZ272" s="16"/>
      <c r="FA272" s="16"/>
      <c r="FB272" s="16"/>
      <c r="FC272" s="16"/>
      <c r="FD272" s="16"/>
      <c r="FE272" s="16"/>
      <c r="FF272" s="16"/>
      <c r="FG272" s="16"/>
      <c r="FH272" s="16"/>
      <c r="FI272" s="16"/>
      <c r="FJ272" s="16"/>
      <c r="FK272" s="16"/>
      <c r="FL272" s="16"/>
      <c r="FM272" s="16"/>
      <c r="FN272" s="16"/>
      <c r="FO272" s="16"/>
      <c r="FP272" s="16"/>
      <c r="FQ272" s="16"/>
      <c r="FR272" s="16"/>
      <c r="FS272" s="16"/>
      <c r="FT272" s="16"/>
      <c r="FU272" s="16"/>
      <c r="FV272" s="16"/>
      <c r="FW272" s="16"/>
      <c r="FX272" s="16"/>
    </row>
    <row r="273" spans="1:60" ht="15" customHeight="1" x14ac:dyDescent="0.25">
      <c r="A273" s="105">
        <f t="shared" si="321"/>
        <v>44414</v>
      </c>
      <c r="B273" s="106">
        <f t="shared" si="306"/>
        <v>948.63154382969117</v>
      </c>
      <c r="C273" s="2">
        <f t="shared" si="322"/>
        <v>890.93722554999999</v>
      </c>
      <c r="D273" s="2">
        <f t="shared" si="323"/>
        <v>59.624430909999887</v>
      </c>
      <c r="E273" s="106">
        <f t="shared" si="307"/>
        <v>831.31279464000011</v>
      </c>
      <c r="F273" s="21">
        <f t="shared" si="324"/>
        <v>5769.98</v>
      </c>
      <c r="G273" s="108">
        <f t="shared" si="325"/>
        <v>5825.37</v>
      </c>
      <c r="H273" s="109">
        <f t="shared" si="302"/>
        <v>44373</v>
      </c>
      <c r="I273" s="109">
        <f t="shared" si="298"/>
        <v>44403</v>
      </c>
      <c r="J273" s="110">
        <f t="shared" si="308"/>
        <v>9.5996866540266623E-3</v>
      </c>
      <c r="K273" s="117">
        <f t="shared" si="299"/>
        <v>44433</v>
      </c>
      <c r="L273" s="178">
        <f t="shared" si="301"/>
        <v>31</v>
      </c>
      <c r="M273" s="178">
        <f t="shared" si="305"/>
        <v>12</v>
      </c>
      <c r="N273" s="106">
        <f t="shared" si="309"/>
        <v>1.0037051299999999</v>
      </c>
      <c r="O273" s="111">
        <f t="shared" si="304"/>
        <v>1.00530005</v>
      </c>
      <c r="P273" s="111">
        <f t="shared" si="326"/>
        <v>1.063665867027215</v>
      </c>
      <c r="Q273" s="106">
        <f t="shared" si="303"/>
        <v>1.06760688</v>
      </c>
      <c r="R273" s="2">
        <v>1</v>
      </c>
      <c r="S273" s="106">
        <f t="shared" si="310"/>
        <v>890.93722554999999</v>
      </c>
      <c r="T273" s="106">
        <f t="shared" si="311"/>
        <v>0</v>
      </c>
      <c r="U273" s="106">
        <f t="shared" si="312"/>
        <v>56.202464349691162</v>
      </c>
      <c r="V273" s="106">
        <f t="shared" si="313"/>
        <v>947.13968989969112</v>
      </c>
      <c r="W273" s="19">
        <f t="shared" si="297"/>
        <v>0</v>
      </c>
      <c r="X273" s="2">
        <f t="shared" si="314"/>
        <v>0</v>
      </c>
      <c r="Y273" s="4">
        <f t="shared" si="315"/>
        <v>0</v>
      </c>
      <c r="Z273" s="106">
        <f t="shared" si="316"/>
        <v>0</v>
      </c>
      <c r="AA273" s="114">
        <f t="shared" si="327"/>
        <v>0.05</v>
      </c>
      <c r="AB273" s="112">
        <f t="shared" si="317"/>
        <v>12</v>
      </c>
      <c r="AC273" s="178">
        <f t="shared" si="300"/>
        <v>31</v>
      </c>
      <c r="AD273" s="11">
        <f t="shared" si="328"/>
        <v>1.0015751150000001</v>
      </c>
      <c r="AE273" s="106">
        <f t="shared" si="318"/>
        <v>1.4033285799999999</v>
      </c>
      <c r="AF273" s="106">
        <f t="shared" si="319"/>
        <v>1.49185393</v>
      </c>
      <c r="AG273" s="106">
        <f t="shared" si="320"/>
        <v>0</v>
      </c>
      <c r="AH273" s="115" t="str">
        <f t="shared" si="329"/>
        <v>J=</v>
      </c>
      <c r="AI273" s="116">
        <f t="shared" si="330"/>
        <v>44433</v>
      </c>
      <c r="AJ273" s="10"/>
      <c r="AK273" s="160"/>
      <c r="AL273" s="161"/>
      <c r="AM273" s="162"/>
      <c r="AN273" s="155"/>
      <c r="AO273" s="162"/>
      <c r="AP273" s="162"/>
      <c r="AQ273" s="163"/>
      <c r="AR273" s="164"/>
      <c r="AS273" s="165"/>
      <c r="AT273" s="164"/>
      <c r="AU273" s="165"/>
      <c r="AV273" s="165"/>
      <c r="AW273" s="162"/>
      <c r="AX273" s="160"/>
      <c r="AY273" s="161"/>
      <c r="AZ273" s="161"/>
      <c r="BA273" s="1"/>
      <c r="BB273" s="155"/>
      <c r="BC273" s="158"/>
      <c r="BD273" s="151"/>
      <c r="BE273" s="1"/>
      <c r="BF273" s="197">
        <f t="shared" si="331"/>
        <v>52072</v>
      </c>
      <c r="BG273" s="198">
        <f t="shared" si="332"/>
        <v>52072</v>
      </c>
      <c r="BH273" s="199">
        <f>VLOOKUP(BF273,[1]Plan1!$GF$177:$GH$300,3)</f>
        <v>7275.81</v>
      </c>
    </row>
    <row r="274" spans="1:60" ht="15" customHeight="1" x14ac:dyDescent="0.25">
      <c r="A274" s="105">
        <f t="shared" si="321"/>
        <v>44415</v>
      </c>
      <c r="B274" s="106">
        <f t="shared" si="306"/>
        <v>949.03000671415123</v>
      </c>
      <c r="C274" s="2">
        <f t="shared" si="322"/>
        <v>890.93722554999999</v>
      </c>
      <c r="D274" s="2">
        <f t="shared" si="323"/>
        <v>59.624430909999887</v>
      </c>
      <c r="E274" s="106">
        <f t="shared" si="307"/>
        <v>831.31279464000011</v>
      </c>
      <c r="F274" s="21">
        <f t="shared" si="324"/>
        <v>5769.98</v>
      </c>
      <c r="G274" s="108">
        <f t="shared" si="325"/>
        <v>5825.37</v>
      </c>
      <c r="H274" s="109">
        <f t="shared" si="302"/>
        <v>44373</v>
      </c>
      <c r="I274" s="109">
        <f t="shared" si="298"/>
        <v>44403</v>
      </c>
      <c r="J274" s="110">
        <f t="shared" si="308"/>
        <v>9.5996866540266623E-3</v>
      </c>
      <c r="K274" s="117">
        <f t="shared" si="299"/>
        <v>44433</v>
      </c>
      <c r="L274" s="178">
        <f t="shared" si="301"/>
        <v>31</v>
      </c>
      <c r="M274" s="178">
        <f t="shared" si="305"/>
        <v>13</v>
      </c>
      <c r="N274" s="106">
        <f t="shared" si="309"/>
        <v>1.00401451</v>
      </c>
      <c r="O274" s="111">
        <f t="shared" si="304"/>
        <v>1.00530005</v>
      </c>
      <c r="P274" s="111">
        <f t="shared" si="326"/>
        <v>1.063665867027215</v>
      </c>
      <c r="Q274" s="106">
        <f t="shared" si="303"/>
        <v>1.06793596</v>
      </c>
      <c r="R274" s="2">
        <v>1</v>
      </c>
      <c r="S274" s="106">
        <f t="shared" si="310"/>
        <v>890.93722554999999</v>
      </c>
      <c r="T274" s="106">
        <f t="shared" si="311"/>
        <v>0</v>
      </c>
      <c r="U274" s="106">
        <f t="shared" si="312"/>
        <v>56.476032764151277</v>
      </c>
      <c r="V274" s="106">
        <f t="shared" si="313"/>
        <v>947.41325831415122</v>
      </c>
      <c r="W274" s="19">
        <f t="shared" si="297"/>
        <v>0</v>
      </c>
      <c r="X274" s="2">
        <f t="shared" si="314"/>
        <v>0</v>
      </c>
      <c r="Y274" s="4">
        <f t="shared" si="315"/>
        <v>0</v>
      </c>
      <c r="Z274" s="106">
        <f t="shared" si="316"/>
        <v>0</v>
      </c>
      <c r="AA274" s="114">
        <f t="shared" si="327"/>
        <v>0.05</v>
      </c>
      <c r="AB274" s="112">
        <f t="shared" si="317"/>
        <v>13</v>
      </c>
      <c r="AC274" s="178">
        <f t="shared" si="300"/>
        <v>31</v>
      </c>
      <c r="AD274" s="11">
        <f t="shared" si="328"/>
        <v>1.0017064870000001</v>
      </c>
      <c r="AE274" s="106">
        <f t="shared" si="318"/>
        <v>1.5203727899999999</v>
      </c>
      <c r="AF274" s="106">
        <f t="shared" si="319"/>
        <v>1.6167484000000001</v>
      </c>
      <c r="AG274" s="106">
        <f t="shared" si="320"/>
        <v>0</v>
      </c>
      <c r="AH274" s="115" t="str">
        <f t="shared" si="329"/>
        <v>J=</v>
      </c>
      <c r="AI274" s="116">
        <f t="shared" si="330"/>
        <v>44433</v>
      </c>
      <c r="AJ274" s="10"/>
      <c r="AK274" s="160"/>
      <c r="AL274" s="161"/>
      <c r="AM274" s="162"/>
      <c r="AN274" s="155"/>
      <c r="AO274" s="162"/>
      <c r="AP274" s="162"/>
      <c r="AQ274" s="163"/>
      <c r="AR274" s="164"/>
      <c r="AS274" s="165"/>
      <c r="AT274" s="164"/>
      <c r="AU274" s="165"/>
      <c r="AV274" s="165"/>
      <c r="AW274" s="162"/>
      <c r="AX274" s="160"/>
      <c r="AY274" s="161"/>
      <c r="AZ274" s="161"/>
      <c r="BA274" s="1"/>
      <c r="BB274" s="155"/>
      <c r="BC274" s="158"/>
      <c r="BD274" s="151"/>
      <c r="BE274" s="1"/>
      <c r="BF274" s="197">
        <f t="shared" si="331"/>
        <v>52103</v>
      </c>
      <c r="BG274" s="198">
        <f t="shared" si="332"/>
        <v>52103</v>
      </c>
      <c r="BH274" s="199">
        <f>VLOOKUP(BF274,[1]Plan1!$GF$177:$GH$300,3)</f>
        <v>7275.81</v>
      </c>
    </row>
    <row r="275" spans="1:60" ht="15" customHeight="1" x14ac:dyDescent="0.25">
      <c r="A275" s="105">
        <f t="shared" si="321"/>
        <v>44416</v>
      </c>
      <c r="B275" s="106">
        <f t="shared" si="306"/>
        <v>949.42863255676275</v>
      </c>
      <c r="C275" s="2">
        <f t="shared" si="322"/>
        <v>890.93722554999999</v>
      </c>
      <c r="D275" s="2">
        <f t="shared" si="323"/>
        <v>59.624430909999887</v>
      </c>
      <c r="E275" s="106">
        <f t="shared" si="307"/>
        <v>831.31279464000011</v>
      </c>
      <c r="F275" s="21">
        <f t="shared" si="324"/>
        <v>5769.98</v>
      </c>
      <c r="G275" s="108">
        <f t="shared" si="325"/>
        <v>5825.37</v>
      </c>
      <c r="H275" s="109">
        <f t="shared" si="302"/>
        <v>44373</v>
      </c>
      <c r="I275" s="109">
        <f t="shared" si="298"/>
        <v>44403</v>
      </c>
      <c r="J275" s="110">
        <f t="shared" si="308"/>
        <v>9.5996866540266623E-3</v>
      </c>
      <c r="K275" s="117">
        <f t="shared" si="299"/>
        <v>44433</v>
      </c>
      <c r="L275" s="178">
        <f t="shared" si="301"/>
        <v>31</v>
      </c>
      <c r="M275" s="178">
        <f t="shared" si="305"/>
        <v>14</v>
      </c>
      <c r="N275" s="106">
        <f t="shared" si="309"/>
        <v>1.0043239799999999</v>
      </c>
      <c r="O275" s="111">
        <f t="shared" si="304"/>
        <v>1.00530005</v>
      </c>
      <c r="P275" s="111">
        <f t="shared" si="326"/>
        <v>1.063665867027215</v>
      </c>
      <c r="Q275" s="106">
        <f t="shared" si="303"/>
        <v>1.0682651299999999</v>
      </c>
      <c r="R275" s="2">
        <v>1</v>
      </c>
      <c r="S275" s="106">
        <f t="shared" si="310"/>
        <v>890.93722554999999</v>
      </c>
      <c r="T275" s="106">
        <f t="shared" si="311"/>
        <v>0</v>
      </c>
      <c r="U275" s="106">
        <f t="shared" si="312"/>
        <v>56.749675996762825</v>
      </c>
      <c r="V275" s="106">
        <f t="shared" si="313"/>
        <v>947.68690154676278</v>
      </c>
      <c r="W275" s="19">
        <f t="shared" si="297"/>
        <v>0</v>
      </c>
      <c r="X275" s="2">
        <f t="shared" si="314"/>
        <v>0</v>
      </c>
      <c r="Y275" s="4">
        <f t="shared" si="315"/>
        <v>0</v>
      </c>
      <c r="Z275" s="106">
        <f t="shared" si="316"/>
        <v>0</v>
      </c>
      <c r="AA275" s="114">
        <f t="shared" si="327"/>
        <v>0.05</v>
      </c>
      <c r="AB275" s="112">
        <f t="shared" si="317"/>
        <v>14</v>
      </c>
      <c r="AC275" s="178">
        <f t="shared" si="300"/>
        <v>31</v>
      </c>
      <c r="AD275" s="11">
        <f t="shared" si="328"/>
        <v>1.001837876</v>
      </c>
      <c r="AE275" s="106">
        <f t="shared" si="318"/>
        <v>1.63743214</v>
      </c>
      <c r="AF275" s="106">
        <f t="shared" si="319"/>
        <v>1.7417310100000001</v>
      </c>
      <c r="AG275" s="106">
        <f t="shared" si="320"/>
        <v>0</v>
      </c>
      <c r="AH275" s="115" t="str">
        <f t="shared" si="329"/>
        <v>J=</v>
      </c>
      <c r="AI275" s="116">
        <f t="shared" si="330"/>
        <v>44433</v>
      </c>
      <c r="AJ275" s="10"/>
      <c r="AK275" s="160"/>
      <c r="AL275" s="161"/>
      <c r="AM275" s="162"/>
      <c r="AN275" s="155"/>
      <c r="AO275" s="162"/>
      <c r="AP275" s="162"/>
      <c r="AQ275" s="163"/>
      <c r="AR275" s="164"/>
      <c r="AS275" s="165"/>
      <c r="AT275" s="164"/>
      <c r="AU275" s="165"/>
      <c r="AV275" s="165"/>
      <c r="AW275" s="162"/>
      <c r="AX275" s="160"/>
      <c r="AY275" s="161"/>
      <c r="AZ275" s="161"/>
      <c r="BA275" s="1"/>
      <c r="BB275" s="155"/>
      <c r="BC275" s="158"/>
      <c r="BD275" s="151"/>
      <c r="BE275" s="1"/>
      <c r="BF275" s="197">
        <f t="shared" si="331"/>
        <v>52134</v>
      </c>
      <c r="BG275" s="198">
        <f t="shared" si="332"/>
        <v>52134</v>
      </c>
      <c r="BH275" s="199">
        <f>VLOOKUP(BF275,[1]Plan1!$GF$177:$GH$300,3)</f>
        <v>7275.81</v>
      </c>
    </row>
    <row r="276" spans="1:60" ht="15" customHeight="1" x14ac:dyDescent="0.25">
      <c r="A276" s="105">
        <f t="shared" si="321"/>
        <v>44417</v>
      </c>
      <c r="B276" s="106">
        <f t="shared" si="306"/>
        <v>949.82743803378196</v>
      </c>
      <c r="C276" s="2">
        <f t="shared" si="322"/>
        <v>890.93722554999999</v>
      </c>
      <c r="D276" s="2">
        <f t="shared" si="323"/>
        <v>59.624430909999887</v>
      </c>
      <c r="E276" s="106">
        <f t="shared" si="307"/>
        <v>831.31279464000011</v>
      </c>
      <c r="F276" s="21">
        <f t="shared" si="324"/>
        <v>5769.98</v>
      </c>
      <c r="G276" s="108">
        <f t="shared" si="325"/>
        <v>5825.37</v>
      </c>
      <c r="H276" s="109">
        <f t="shared" si="302"/>
        <v>44373</v>
      </c>
      <c r="I276" s="109">
        <f t="shared" si="298"/>
        <v>44403</v>
      </c>
      <c r="J276" s="110">
        <f t="shared" si="308"/>
        <v>9.5996866540266623E-3</v>
      </c>
      <c r="K276" s="117">
        <f t="shared" si="299"/>
        <v>44433</v>
      </c>
      <c r="L276" s="178">
        <f t="shared" si="301"/>
        <v>31</v>
      </c>
      <c r="M276" s="178">
        <f t="shared" si="305"/>
        <v>15</v>
      </c>
      <c r="N276" s="106">
        <f t="shared" si="309"/>
        <v>1.0046335500000001</v>
      </c>
      <c r="O276" s="111">
        <f t="shared" si="304"/>
        <v>1.00530005</v>
      </c>
      <c r="P276" s="111">
        <f t="shared" si="326"/>
        <v>1.063665867027215</v>
      </c>
      <c r="Q276" s="106">
        <f t="shared" si="303"/>
        <v>1.06859441</v>
      </c>
      <c r="R276" s="2">
        <v>1</v>
      </c>
      <c r="S276" s="106">
        <f t="shared" si="310"/>
        <v>890.93722554999999</v>
      </c>
      <c r="T276" s="106">
        <f t="shared" si="311"/>
        <v>0</v>
      </c>
      <c r="U276" s="106">
        <f t="shared" si="312"/>
        <v>57.023410673781967</v>
      </c>
      <c r="V276" s="106">
        <f t="shared" si="313"/>
        <v>947.96063622378199</v>
      </c>
      <c r="W276" s="19">
        <f t="shared" ref="W276:W339" si="333">IF(VLOOKUP(A276,AL$10:AX$312,13)=VLOOKUP(A275,AL$10:AX$312,13),0,VLOOKUP(A276,AL$10:AX$312,13))</f>
        <v>0</v>
      </c>
      <c r="X276" s="2">
        <f t="shared" si="314"/>
        <v>0</v>
      </c>
      <c r="Y276" s="4">
        <f t="shared" si="315"/>
        <v>0</v>
      </c>
      <c r="Z276" s="106">
        <f t="shared" si="316"/>
        <v>0</v>
      </c>
      <c r="AA276" s="114">
        <f t="shared" si="327"/>
        <v>0.05</v>
      </c>
      <c r="AB276" s="112">
        <f t="shared" si="317"/>
        <v>15</v>
      </c>
      <c r="AC276" s="178">
        <f t="shared" si="300"/>
        <v>31</v>
      </c>
      <c r="AD276" s="11">
        <f t="shared" si="328"/>
        <v>1.0019692819999999</v>
      </c>
      <c r="AE276" s="106">
        <f t="shared" si="318"/>
        <v>1.75450664</v>
      </c>
      <c r="AF276" s="106">
        <f t="shared" si="319"/>
        <v>1.8668018099999999</v>
      </c>
      <c r="AG276" s="106">
        <f t="shared" si="320"/>
        <v>0</v>
      </c>
      <c r="AH276" s="115" t="str">
        <f t="shared" si="329"/>
        <v>J=</v>
      </c>
      <c r="AI276" s="116">
        <f t="shared" si="330"/>
        <v>44433</v>
      </c>
      <c r="AJ276" s="10"/>
      <c r="AK276" s="160"/>
      <c r="AL276" s="161"/>
      <c r="AM276" s="162"/>
      <c r="AN276" s="155"/>
      <c r="AO276" s="162"/>
      <c r="AP276" s="162"/>
      <c r="AQ276" s="163"/>
      <c r="AR276" s="164"/>
      <c r="AS276" s="165"/>
      <c r="AT276" s="164"/>
      <c r="AU276" s="165"/>
      <c r="AV276" s="165"/>
      <c r="AW276" s="162"/>
      <c r="AX276" s="160"/>
      <c r="AY276" s="161"/>
      <c r="AZ276" s="161"/>
      <c r="BA276" s="1"/>
      <c r="BB276" s="155"/>
      <c r="BC276" s="158"/>
      <c r="BD276" s="151"/>
      <c r="BE276" s="1"/>
      <c r="BF276" s="197">
        <f t="shared" si="331"/>
        <v>52164</v>
      </c>
      <c r="BG276" s="198">
        <f t="shared" si="332"/>
        <v>52164</v>
      </c>
      <c r="BH276" s="199">
        <f>VLOOKUP(BF276,[1]Plan1!$GF$177:$GH$300,3)</f>
        <v>7275.81</v>
      </c>
    </row>
    <row r="277" spans="1:60" ht="15" customHeight="1" x14ac:dyDescent="0.25">
      <c r="A277" s="105">
        <f t="shared" si="321"/>
        <v>44418</v>
      </c>
      <c r="B277" s="106">
        <f t="shared" si="306"/>
        <v>950.22642321520846</v>
      </c>
      <c r="C277" s="2">
        <f t="shared" si="322"/>
        <v>890.93722554999999</v>
      </c>
      <c r="D277" s="2">
        <f t="shared" si="323"/>
        <v>59.624430909999887</v>
      </c>
      <c r="E277" s="106">
        <f t="shared" si="307"/>
        <v>831.31279464000011</v>
      </c>
      <c r="F277" s="21">
        <f t="shared" si="324"/>
        <v>5769.98</v>
      </c>
      <c r="G277" s="108">
        <f t="shared" si="325"/>
        <v>5825.37</v>
      </c>
      <c r="H277" s="109">
        <f t="shared" si="302"/>
        <v>44373</v>
      </c>
      <c r="I277" s="109">
        <f t="shared" ref="I277:I340" si="334">IF(W276&gt;0,A277,I276)</f>
        <v>44403</v>
      </c>
      <c r="J277" s="110">
        <f t="shared" si="308"/>
        <v>9.5996866540266623E-3</v>
      </c>
      <c r="K277" s="117">
        <f t="shared" ref="K277:K340" si="335">IF(DAY(A276)=K$9,VLOOKUP(A276,$AP$321:$AV$619,4),K276)</f>
        <v>44433</v>
      </c>
      <c r="L277" s="178">
        <f t="shared" si="301"/>
        <v>31</v>
      </c>
      <c r="M277" s="178">
        <f t="shared" si="305"/>
        <v>16</v>
      </c>
      <c r="N277" s="106">
        <f t="shared" si="309"/>
        <v>1.0049432199999999</v>
      </c>
      <c r="O277" s="111">
        <f t="shared" si="304"/>
        <v>1.00530005</v>
      </c>
      <c r="P277" s="111">
        <f t="shared" si="326"/>
        <v>1.063665867027215</v>
      </c>
      <c r="Q277" s="106">
        <f t="shared" si="303"/>
        <v>1.0689238000000001</v>
      </c>
      <c r="R277" s="2">
        <v>1</v>
      </c>
      <c r="S277" s="106">
        <f t="shared" si="310"/>
        <v>890.93722554999999</v>
      </c>
      <c r="T277" s="106">
        <f t="shared" si="311"/>
        <v>0</v>
      </c>
      <c r="U277" s="106">
        <f t="shared" si="312"/>
        <v>57.297236795208512</v>
      </c>
      <c r="V277" s="106">
        <f t="shared" si="313"/>
        <v>948.2344623452085</v>
      </c>
      <c r="W277" s="19">
        <f t="shared" si="333"/>
        <v>0</v>
      </c>
      <c r="X277" s="2">
        <f t="shared" si="314"/>
        <v>0</v>
      </c>
      <c r="Y277" s="4">
        <f t="shared" si="315"/>
        <v>0</v>
      </c>
      <c r="Z277" s="106">
        <f t="shared" si="316"/>
        <v>0</v>
      </c>
      <c r="AA277" s="114">
        <f t="shared" si="327"/>
        <v>0.05</v>
      </c>
      <c r="AB277" s="112">
        <f t="shared" si="317"/>
        <v>16</v>
      </c>
      <c r="AC277" s="178">
        <f t="shared" ref="AC277:AC340" si="336">IF(DAY(A276)=25,VLOOKUP(A276,$AP$321:$AV$619,7),AC276)</f>
        <v>31</v>
      </c>
      <c r="AD277" s="11">
        <f t="shared" si="328"/>
        <v>1.0021007049999999</v>
      </c>
      <c r="AE277" s="106">
        <f t="shared" si="318"/>
        <v>1.8715962799999999</v>
      </c>
      <c r="AF277" s="106">
        <f t="shared" si="319"/>
        <v>1.99196087</v>
      </c>
      <c r="AG277" s="106">
        <f t="shared" si="320"/>
        <v>0</v>
      </c>
      <c r="AH277" s="115" t="str">
        <f t="shared" si="329"/>
        <v>J=</v>
      </c>
      <c r="AI277" s="116">
        <f t="shared" si="330"/>
        <v>44433</v>
      </c>
      <c r="AJ277" s="10"/>
      <c r="AK277" s="206"/>
      <c r="AL277" s="207"/>
      <c r="AM277" s="208"/>
      <c r="AN277" s="209"/>
      <c r="AO277" s="208"/>
      <c r="AP277" s="208"/>
      <c r="AQ277" s="210"/>
      <c r="AR277" s="211"/>
      <c r="AS277" s="165"/>
      <c r="AT277" s="164"/>
      <c r="AU277" s="165"/>
      <c r="AV277" s="165"/>
      <c r="AW277" s="208"/>
      <c r="AX277" s="206"/>
      <c r="AY277" s="207"/>
      <c r="AZ277" s="207"/>
      <c r="BA277" s="1"/>
      <c r="BB277" s="155"/>
      <c r="BC277" s="158"/>
      <c r="BD277" s="151"/>
      <c r="BE277" s="1"/>
      <c r="BF277" s="197">
        <f t="shared" si="331"/>
        <v>52195</v>
      </c>
      <c r="BG277" s="198">
        <f t="shared" si="332"/>
        <v>52195</v>
      </c>
      <c r="BH277" s="199">
        <f>VLOOKUP(BF277,[1]Plan1!$GF$177:$GH$300,3)</f>
        <v>7275.81</v>
      </c>
    </row>
    <row r="278" spans="1:60" ht="15" customHeight="1" x14ac:dyDescent="0.25">
      <c r="A278" s="105">
        <f t="shared" si="321"/>
        <v>44419</v>
      </c>
      <c r="B278" s="106">
        <f t="shared" si="306"/>
        <v>950.62557242478647</v>
      </c>
      <c r="C278" s="2">
        <f t="shared" si="322"/>
        <v>890.93722554999999</v>
      </c>
      <c r="D278" s="2">
        <f t="shared" si="323"/>
        <v>59.624430909999887</v>
      </c>
      <c r="E278" s="106">
        <f t="shared" si="307"/>
        <v>831.31279464000011</v>
      </c>
      <c r="F278" s="21">
        <f t="shared" si="324"/>
        <v>5769.98</v>
      </c>
      <c r="G278" s="108">
        <f t="shared" si="325"/>
        <v>5825.37</v>
      </c>
      <c r="H278" s="109">
        <f t="shared" si="302"/>
        <v>44373</v>
      </c>
      <c r="I278" s="109">
        <f t="shared" si="334"/>
        <v>44403</v>
      </c>
      <c r="J278" s="110">
        <f t="shared" si="308"/>
        <v>9.5996866540266623E-3</v>
      </c>
      <c r="K278" s="117">
        <f t="shared" si="335"/>
        <v>44433</v>
      </c>
      <c r="L278" s="178">
        <f t="shared" si="301"/>
        <v>31</v>
      </c>
      <c r="M278" s="178">
        <f t="shared" si="305"/>
        <v>17</v>
      </c>
      <c r="N278" s="106">
        <f t="shared" si="309"/>
        <v>1.0052529800000001</v>
      </c>
      <c r="O278" s="111">
        <f t="shared" si="304"/>
        <v>1.00530005</v>
      </c>
      <c r="P278" s="111">
        <f t="shared" si="326"/>
        <v>1.063665867027215</v>
      </c>
      <c r="Q278" s="106">
        <f t="shared" si="303"/>
        <v>1.0692532800000001</v>
      </c>
      <c r="R278" s="2">
        <v>1</v>
      </c>
      <c r="S278" s="106">
        <f t="shared" si="310"/>
        <v>890.93722554999999</v>
      </c>
      <c r="T278" s="106">
        <f t="shared" si="311"/>
        <v>0</v>
      </c>
      <c r="U278" s="106">
        <f t="shared" si="312"/>
        <v>57.571137734786497</v>
      </c>
      <c r="V278" s="106">
        <f t="shared" si="313"/>
        <v>948.50836328478647</v>
      </c>
      <c r="W278" s="19">
        <f t="shared" si="333"/>
        <v>0</v>
      </c>
      <c r="X278" s="2">
        <f t="shared" si="314"/>
        <v>0</v>
      </c>
      <c r="Y278" s="4">
        <f t="shared" si="315"/>
        <v>0</v>
      </c>
      <c r="Z278" s="106">
        <f t="shared" si="316"/>
        <v>0</v>
      </c>
      <c r="AA278" s="114">
        <f t="shared" si="327"/>
        <v>0.05</v>
      </c>
      <c r="AB278" s="112">
        <f t="shared" si="317"/>
        <v>17</v>
      </c>
      <c r="AC278" s="178">
        <f t="shared" si="336"/>
        <v>31</v>
      </c>
      <c r="AD278" s="11">
        <f t="shared" si="328"/>
        <v>1.0022321460000001</v>
      </c>
      <c r="AE278" s="106">
        <f t="shared" si="318"/>
        <v>1.98870196</v>
      </c>
      <c r="AF278" s="106">
        <f t="shared" si="319"/>
        <v>2.1172091399999999</v>
      </c>
      <c r="AG278" s="106">
        <f t="shared" si="320"/>
        <v>0</v>
      </c>
      <c r="AH278" s="115" t="str">
        <f t="shared" si="329"/>
        <v>J=</v>
      </c>
      <c r="AI278" s="116">
        <f t="shared" si="330"/>
        <v>44433</v>
      </c>
      <c r="AJ278" s="10"/>
      <c r="AK278" s="160"/>
      <c r="AL278" s="161"/>
      <c r="AM278" s="162"/>
      <c r="AN278" s="155"/>
      <c r="AO278" s="162"/>
      <c r="AP278" s="162"/>
      <c r="AQ278" s="163"/>
      <c r="AR278" s="164"/>
      <c r="AS278" s="165"/>
      <c r="AT278" s="164"/>
      <c r="AU278" s="165"/>
      <c r="AV278" s="165"/>
      <c r="AW278" s="162"/>
      <c r="AX278" s="160"/>
      <c r="AY278" s="161"/>
      <c r="AZ278" s="161"/>
      <c r="BA278" s="1"/>
      <c r="BB278" s="155"/>
      <c r="BC278" s="158"/>
      <c r="BD278" s="151"/>
      <c r="BE278" s="1"/>
      <c r="BF278" s="197">
        <f t="shared" si="331"/>
        <v>52225</v>
      </c>
      <c r="BG278" s="198">
        <f t="shared" si="332"/>
        <v>52225</v>
      </c>
      <c r="BH278" s="199">
        <f>VLOOKUP(BF278,[1]Plan1!$GF$177:$GH$300,3)</f>
        <v>7275.81</v>
      </c>
    </row>
    <row r="279" spans="1:60" ht="15" customHeight="1" x14ac:dyDescent="0.25">
      <c r="A279" s="105">
        <f t="shared" si="321"/>
        <v>44420</v>
      </c>
      <c r="B279" s="106">
        <f t="shared" si="306"/>
        <v>951.02490048877189</v>
      </c>
      <c r="C279" s="2">
        <f t="shared" si="322"/>
        <v>890.93722554999999</v>
      </c>
      <c r="D279" s="2">
        <f t="shared" si="323"/>
        <v>59.624430909999887</v>
      </c>
      <c r="E279" s="106">
        <f t="shared" si="307"/>
        <v>831.31279464000011</v>
      </c>
      <c r="F279" s="21">
        <f t="shared" si="324"/>
        <v>5769.98</v>
      </c>
      <c r="G279" s="108">
        <f t="shared" si="325"/>
        <v>5825.37</v>
      </c>
      <c r="H279" s="109">
        <f t="shared" si="302"/>
        <v>44373</v>
      </c>
      <c r="I279" s="109">
        <f t="shared" si="334"/>
        <v>44403</v>
      </c>
      <c r="J279" s="110">
        <f t="shared" si="308"/>
        <v>9.5996866540266623E-3</v>
      </c>
      <c r="K279" s="117">
        <f t="shared" si="335"/>
        <v>44433</v>
      </c>
      <c r="L279" s="178">
        <f t="shared" si="301"/>
        <v>31</v>
      </c>
      <c r="M279" s="178">
        <f t="shared" si="305"/>
        <v>18</v>
      </c>
      <c r="N279" s="106">
        <f t="shared" si="309"/>
        <v>1.0055628400000001</v>
      </c>
      <c r="O279" s="111">
        <f t="shared" si="304"/>
        <v>1.00530005</v>
      </c>
      <c r="P279" s="111">
        <f t="shared" si="326"/>
        <v>1.063665867027215</v>
      </c>
      <c r="Q279" s="106">
        <f t="shared" si="303"/>
        <v>1.0695828700000001</v>
      </c>
      <c r="R279" s="2">
        <v>1</v>
      </c>
      <c r="S279" s="106">
        <f t="shared" si="310"/>
        <v>890.93722554999999</v>
      </c>
      <c r="T279" s="106">
        <f t="shared" si="311"/>
        <v>0</v>
      </c>
      <c r="U279" s="106">
        <f t="shared" si="312"/>
        <v>57.845130118771884</v>
      </c>
      <c r="V279" s="106">
        <f t="shared" si="313"/>
        <v>948.78235566877186</v>
      </c>
      <c r="W279" s="19">
        <f t="shared" si="333"/>
        <v>0</v>
      </c>
      <c r="X279" s="2">
        <f t="shared" si="314"/>
        <v>0</v>
      </c>
      <c r="Y279" s="4">
        <f t="shared" si="315"/>
        <v>0</v>
      </c>
      <c r="Z279" s="106">
        <f t="shared" si="316"/>
        <v>0</v>
      </c>
      <c r="AA279" s="114">
        <f t="shared" si="327"/>
        <v>0.05</v>
      </c>
      <c r="AB279" s="112">
        <f t="shared" si="317"/>
        <v>18</v>
      </c>
      <c r="AC279" s="178">
        <f t="shared" si="336"/>
        <v>31</v>
      </c>
      <c r="AD279" s="11">
        <f t="shared" si="328"/>
        <v>1.002363603</v>
      </c>
      <c r="AE279" s="106">
        <f t="shared" si="318"/>
        <v>2.1058218900000001</v>
      </c>
      <c r="AF279" s="106">
        <f t="shared" si="319"/>
        <v>2.24254482</v>
      </c>
      <c r="AG279" s="106">
        <f t="shared" si="320"/>
        <v>0</v>
      </c>
      <c r="AH279" s="115" t="str">
        <f t="shared" si="329"/>
        <v>J=</v>
      </c>
      <c r="AI279" s="116">
        <f t="shared" si="330"/>
        <v>44433</v>
      </c>
      <c r="AJ279" s="10"/>
      <c r="AK279" s="160"/>
      <c r="AL279" s="161"/>
      <c r="AM279" s="162"/>
      <c r="AN279" s="155"/>
      <c r="AO279" s="162"/>
      <c r="AP279" s="162"/>
      <c r="AQ279" s="163"/>
      <c r="AR279" s="164"/>
      <c r="AS279" s="165"/>
      <c r="AT279" s="164"/>
      <c r="AU279" s="165"/>
      <c r="AV279" s="165"/>
      <c r="AW279" s="162"/>
      <c r="AX279" s="160"/>
      <c r="AY279" s="161"/>
      <c r="AZ279" s="161"/>
      <c r="BA279" s="1"/>
      <c r="BB279" s="155"/>
      <c r="BC279" s="158"/>
      <c r="BD279" s="151"/>
      <c r="BE279" s="1"/>
      <c r="BF279" s="197">
        <f t="shared" si="331"/>
        <v>52256</v>
      </c>
      <c r="BG279" s="198">
        <f t="shared" si="332"/>
        <v>52256</v>
      </c>
      <c r="BH279" s="199">
        <f>VLOOKUP(BF279,[1]Plan1!$GF$177:$GH$300,3)</f>
        <v>7275.81</v>
      </c>
    </row>
    <row r="280" spans="1:60" ht="15" customHeight="1" x14ac:dyDescent="0.25">
      <c r="A280" s="105">
        <f t="shared" si="321"/>
        <v>44421</v>
      </c>
      <c r="B280" s="106">
        <f t="shared" si="306"/>
        <v>951.42439267090867</v>
      </c>
      <c r="C280" s="2">
        <f t="shared" si="322"/>
        <v>890.93722554999999</v>
      </c>
      <c r="D280" s="2">
        <f t="shared" si="323"/>
        <v>59.624430909999887</v>
      </c>
      <c r="E280" s="106">
        <f t="shared" si="307"/>
        <v>831.31279464000011</v>
      </c>
      <c r="F280" s="21">
        <f t="shared" si="324"/>
        <v>5769.98</v>
      </c>
      <c r="G280" s="108">
        <f t="shared" si="325"/>
        <v>5825.37</v>
      </c>
      <c r="H280" s="109">
        <f t="shared" si="302"/>
        <v>44373</v>
      </c>
      <c r="I280" s="109">
        <f t="shared" si="334"/>
        <v>44403</v>
      </c>
      <c r="J280" s="110">
        <f t="shared" si="308"/>
        <v>9.5996866540266623E-3</v>
      </c>
      <c r="K280" s="117">
        <f t="shared" si="335"/>
        <v>44433</v>
      </c>
      <c r="L280" s="178">
        <f t="shared" si="301"/>
        <v>31</v>
      </c>
      <c r="M280" s="178">
        <f t="shared" si="305"/>
        <v>19</v>
      </c>
      <c r="N280" s="106">
        <f t="shared" si="309"/>
        <v>1.00587279</v>
      </c>
      <c r="O280" s="111">
        <f t="shared" si="304"/>
        <v>1.00530005</v>
      </c>
      <c r="P280" s="111">
        <f t="shared" si="326"/>
        <v>1.063665867027215</v>
      </c>
      <c r="Q280" s="106">
        <f t="shared" si="303"/>
        <v>1.06991255</v>
      </c>
      <c r="R280" s="2">
        <v>1</v>
      </c>
      <c r="S280" s="106">
        <f t="shared" si="310"/>
        <v>890.93722554999999</v>
      </c>
      <c r="T280" s="106">
        <f t="shared" si="311"/>
        <v>0</v>
      </c>
      <c r="U280" s="106">
        <f t="shared" si="312"/>
        <v>58.119197320908711</v>
      </c>
      <c r="V280" s="106">
        <f t="shared" si="313"/>
        <v>949.0564228709087</v>
      </c>
      <c r="W280" s="19">
        <f t="shared" si="333"/>
        <v>0</v>
      </c>
      <c r="X280" s="2">
        <f t="shared" si="314"/>
        <v>0</v>
      </c>
      <c r="Y280" s="4">
        <f t="shared" si="315"/>
        <v>0</v>
      </c>
      <c r="Z280" s="106">
        <f t="shared" si="316"/>
        <v>0</v>
      </c>
      <c r="AA280" s="114">
        <f t="shared" si="327"/>
        <v>0.05</v>
      </c>
      <c r="AB280" s="112">
        <f t="shared" si="317"/>
        <v>19</v>
      </c>
      <c r="AC280" s="178">
        <f t="shared" si="336"/>
        <v>31</v>
      </c>
      <c r="AD280" s="11">
        <f t="shared" si="328"/>
        <v>1.0024950779999999</v>
      </c>
      <c r="AE280" s="106">
        <f t="shared" si="318"/>
        <v>2.2229578700000001</v>
      </c>
      <c r="AF280" s="106">
        <f t="shared" si="319"/>
        <v>2.3679698</v>
      </c>
      <c r="AG280" s="106">
        <f t="shared" si="320"/>
        <v>0</v>
      </c>
      <c r="AH280" s="115" t="str">
        <f t="shared" si="329"/>
        <v>J=</v>
      </c>
      <c r="AI280" s="116">
        <f t="shared" si="330"/>
        <v>44433</v>
      </c>
      <c r="AJ280" s="10"/>
      <c r="AK280" s="160"/>
      <c r="AL280" s="161"/>
      <c r="AM280" s="162"/>
      <c r="AN280" s="155"/>
      <c r="AO280" s="162"/>
      <c r="AP280" s="162"/>
      <c r="AQ280" s="163"/>
      <c r="AR280" s="164"/>
      <c r="AS280" s="165"/>
      <c r="AT280" s="164"/>
      <c r="AU280" s="165"/>
      <c r="AV280" s="165"/>
      <c r="AW280" s="162"/>
      <c r="AX280" s="160"/>
      <c r="AY280" s="161"/>
      <c r="AZ280" s="161"/>
      <c r="BA280" s="1"/>
      <c r="BB280" s="155"/>
      <c r="BC280" s="158"/>
      <c r="BD280" s="151"/>
      <c r="BE280" s="1"/>
      <c r="BF280" s="197">
        <f t="shared" si="331"/>
        <v>52287</v>
      </c>
      <c r="BG280" s="198">
        <f t="shared" si="332"/>
        <v>52287</v>
      </c>
      <c r="BH280" s="199">
        <f>VLOOKUP(BF280,[1]Plan1!$GF$177:$GH$300,3)</f>
        <v>7275.81</v>
      </c>
    </row>
    <row r="281" spans="1:60" ht="15" customHeight="1" x14ac:dyDescent="0.25">
      <c r="A281" s="105">
        <f t="shared" si="321"/>
        <v>44422</v>
      </c>
      <c r="B281" s="106">
        <f t="shared" si="306"/>
        <v>951.82406568745307</v>
      </c>
      <c r="C281" s="2">
        <f t="shared" si="322"/>
        <v>890.93722554999999</v>
      </c>
      <c r="D281" s="2">
        <f t="shared" si="323"/>
        <v>59.624430909999887</v>
      </c>
      <c r="E281" s="106">
        <f t="shared" si="307"/>
        <v>831.31279464000011</v>
      </c>
      <c r="F281" s="21">
        <f t="shared" si="324"/>
        <v>5769.98</v>
      </c>
      <c r="G281" s="108">
        <f t="shared" si="325"/>
        <v>5825.37</v>
      </c>
      <c r="H281" s="109">
        <f t="shared" si="302"/>
        <v>44373</v>
      </c>
      <c r="I281" s="109">
        <f t="shared" si="334"/>
        <v>44403</v>
      </c>
      <c r="J281" s="110">
        <f t="shared" si="308"/>
        <v>9.5996866540266623E-3</v>
      </c>
      <c r="K281" s="117">
        <f t="shared" si="335"/>
        <v>44433</v>
      </c>
      <c r="L281" s="178">
        <f t="shared" si="301"/>
        <v>31</v>
      </c>
      <c r="M281" s="178">
        <f t="shared" si="305"/>
        <v>20</v>
      </c>
      <c r="N281" s="106">
        <f t="shared" si="309"/>
        <v>1.0061828399999999</v>
      </c>
      <c r="O281" s="111">
        <f t="shared" si="304"/>
        <v>1.00530005</v>
      </c>
      <c r="P281" s="111">
        <f t="shared" si="326"/>
        <v>1.063665867027215</v>
      </c>
      <c r="Q281" s="106">
        <f t="shared" si="303"/>
        <v>1.0702423400000001</v>
      </c>
      <c r="R281" s="2">
        <v>1</v>
      </c>
      <c r="S281" s="106">
        <f t="shared" si="310"/>
        <v>890.93722554999999</v>
      </c>
      <c r="T281" s="106">
        <f t="shared" si="311"/>
        <v>0</v>
      </c>
      <c r="U281" s="106">
        <f t="shared" si="312"/>
        <v>58.393355967453125</v>
      </c>
      <c r="V281" s="106">
        <f t="shared" si="313"/>
        <v>949.33058151745308</v>
      </c>
      <c r="W281" s="19">
        <f t="shared" si="333"/>
        <v>0</v>
      </c>
      <c r="X281" s="2">
        <f t="shared" si="314"/>
        <v>0</v>
      </c>
      <c r="Y281" s="4">
        <f t="shared" si="315"/>
        <v>0</v>
      </c>
      <c r="Z281" s="106">
        <f t="shared" si="316"/>
        <v>0</v>
      </c>
      <c r="AA281" s="114">
        <f t="shared" si="327"/>
        <v>0.05</v>
      </c>
      <c r="AB281" s="112">
        <f t="shared" si="317"/>
        <v>20</v>
      </c>
      <c r="AC281" s="178">
        <f t="shared" si="336"/>
        <v>31</v>
      </c>
      <c r="AD281" s="11">
        <f t="shared" si="328"/>
        <v>1.002626571</v>
      </c>
      <c r="AE281" s="106">
        <f t="shared" si="318"/>
        <v>2.34010987</v>
      </c>
      <c r="AF281" s="106">
        <f t="shared" si="319"/>
        <v>2.4934841699999999</v>
      </c>
      <c r="AG281" s="106">
        <f t="shared" si="320"/>
        <v>0</v>
      </c>
      <c r="AH281" s="115" t="str">
        <f t="shared" si="329"/>
        <v>J=</v>
      </c>
      <c r="AI281" s="116">
        <f t="shared" si="330"/>
        <v>44433</v>
      </c>
      <c r="AJ281" s="10"/>
      <c r="AK281" s="160"/>
      <c r="AL281" s="161"/>
      <c r="AM281" s="162"/>
      <c r="AN281" s="155"/>
      <c r="AO281" s="162"/>
      <c r="AP281" s="162"/>
      <c r="AQ281" s="163"/>
      <c r="AR281" s="164"/>
      <c r="AS281" s="165"/>
      <c r="AT281" s="164"/>
      <c r="AU281" s="165"/>
      <c r="AV281" s="165"/>
      <c r="AW281" s="162"/>
      <c r="AX281" s="160"/>
      <c r="AY281" s="161"/>
      <c r="AZ281" s="161"/>
      <c r="BA281" s="1"/>
      <c r="BB281" s="155"/>
      <c r="BC281" s="158"/>
      <c r="BD281" s="151"/>
      <c r="BE281" s="1"/>
      <c r="BF281" s="197">
        <f t="shared" si="331"/>
        <v>52315</v>
      </c>
      <c r="BG281" s="198">
        <f t="shared" si="332"/>
        <v>52315</v>
      </c>
      <c r="BH281" s="199">
        <f>VLOOKUP(BF281,[1]Plan1!$GF$177:$GH$300,3)</f>
        <v>7275.81</v>
      </c>
    </row>
    <row r="282" spans="1:60" ht="15" customHeight="1" x14ac:dyDescent="0.25">
      <c r="A282" s="105">
        <f t="shared" si="321"/>
        <v>44423</v>
      </c>
      <c r="B282" s="106">
        <f t="shared" si="306"/>
        <v>952.22390102214888</v>
      </c>
      <c r="C282" s="2">
        <f t="shared" si="322"/>
        <v>890.93722554999999</v>
      </c>
      <c r="D282" s="2">
        <f t="shared" si="323"/>
        <v>59.624430909999887</v>
      </c>
      <c r="E282" s="106">
        <f t="shared" si="307"/>
        <v>831.31279464000011</v>
      </c>
      <c r="F282" s="21">
        <f t="shared" si="324"/>
        <v>5769.98</v>
      </c>
      <c r="G282" s="108">
        <f t="shared" si="325"/>
        <v>5825.37</v>
      </c>
      <c r="H282" s="109">
        <f t="shared" si="302"/>
        <v>44373</v>
      </c>
      <c r="I282" s="109">
        <f t="shared" si="334"/>
        <v>44403</v>
      </c>
      <c r="J282" s="110">
        <f t="shared" si="308"/>
        <v>9.5996866540266623E-3</v>
      </c>
      <c r="K282" s="117">
        <f t="shared" si="335"/>
        <v>44433</v>
      </c>
      <c r="L282" s="178">
        <f t="shared" si="301"/>
        <v>31</v>
      </c>
      <c r="M282" s="178">
        <f t="shared" si="305"/>
        <v>21</v>
      </c>
      <c r="N282" s="106">
        <f t="shared" si="309"/>
        <v>1.00649298</v>
      </c>
      <c r="O282" s="111">
        <f t="shared" si="304"/>
        <v>1.00530005</v>
      </c>
      <c r="P282" s="111">
        <f t="shared" si="326"/>
        <v>1.063665867027215</v>
      </c>
      <c r="Q282" s="106">
        <f t="shared" si="303"/>
        <v>1.0705722200000001</v>
      </c>
      <c r="R282" s="2">
        <v>1</v>
      </c>
      <c r="S282" s="106">
        <f t="shared" si="310"/>
        <v>890.93722554999999</v>
      </c>
      <c r="T282" s="106">
        <f t="shared" si="311"/>
        <v>0</v>
      </c>
      <c r="U282" s="106">
        <f t="shared" si="312"/>
        <v>58.667589432148972</v>
      </c>
      <c r="V282" s="106">
        <f t="shared" si="313"/>
        <v>949.60481498214892</v>
      </c>
      <c r="W282" s="19">
        <f t="shared" si="333"/>
        <v>0</v>
      </c>
      <c r="X282" s="2">
        <f t="shared" si="314"/>
        <v>0</v>
      </c>
      <c r="Y282" s="4">
        <f t="shared" si="315"/>
        <v>0</v>
      </c>
      <c r="Z282" s="106">
        <f t="shared" si="316"/>
        <v>0</v>
      </c>
      <c r="AA282" s="114">
        <f t="shared" si="327"/>
        <v>0.05</v>
      </c>
      <c r="AB282" s="112">
        <f t="shared" si="317"/>
        <v>21</v>
      </c>
      <c r="AC282" s="178">
        <f t="shared" si="336"/>
        <v>31</v>
      </c>
      <c r="AD282" s="11">
        <f t="shared" si="328"/>
        <v>1.00275808</v>
      </c>
      <c r="AE282" s="106">
        <f t="shared" si="318"/>
        <v>2.4572761399999998</v>
      </c>
      <c r="AF282" s="106">
        <f t="shared" si="319"/>
        <v>2.61908604</v>
      </c>
      <c r="AG282" s="106">
        <f t="shared" si="320"/>
        <v>0</v>
      </c>
      <c r="AH282" s="115" t="str">
        <f t="shared" si="329"/>
        <v>J=</v>
      </c>
      <c r="AI282" s="116">
        <f t="shared" si="330"/>
        <v>44433</v>
      </c>
      <c r="AJ282" s="10"/>
      <c r="AK282" s="160"/>
      <c r="AL282" s="161"/>
      <c r="AM282" s="162"/>
      <c r="AN282" s="155"/>
      <c r="AO282" s="162"/>
      <c r="AP282" s="162"/>
      <c r="AQ282" s="163"/>
      <c r="AR282" s="164"/>
      <c r="AS282" s="165"/>
      <c r="AT282" s="164"/>
      <c r="AU282" s="165"/>
      <c r="AV282" s="165"/>
      <c r="AW282" s="162"/>
      <c r="AX282" s="160"/>
      <c r="AY282" s="161"/>
      <c r="AZ282" s="161"/>
      <c r="BA282" s="1"/>
      <c r="BB282" s="155"/>
      <c r="BC282" s="158"/>
      <c r="BD282" s="151"/>
      <c r="BE282" s="1"/>
      <c r="BF282" s="197">
        <f t="shared" si="331"/>
        <v>52346</v>
      </c>
      <c r="BG282" s="198">
        <f t="shared" si="332"/>
        <v>52346</v>
      </c>
      <c r="BH282" s="199">
        <f>VLOOKUP(BF282,[1]Plan1!$GF$177:$GH$300,3)</f>
        <v>7275.81</v>
      </c>
    </row>
    <row r="283" spans="1:60" ht="15" customHeight="1" x14ac:dyDescent="0.25">
      <c r="A283" s="105">
        <f t="shared" si="321"/>
        <v>44424</v>
      </c>
      <c r="B283" s="106">
        <f t="shared" si="306"/>
        <v>952.62391730125216</v>
      </c>
      <c r="C283" s="2">
        <f t="shared" si="322"/>
        <v>890.93722554999999</v>
      </c>
      <c r="D283" s="2">
        <f t="shared" si="323"/>
        <v>59.624430909999887</v>
      </c>
      <c r="E283" s="106">
        <f t="shared" si="307"/>
        <v>831.31279464000011</v>
      </c>
      <c r="F283" s="21">
        <f t="shared" si="324"/>
        <v>5769.98</v>
      </c>
      <c r="G283" s="108">
        <f t="shared" si="325"/>
        <v>5825.37</v>
      </c>
      <c r="H283" s="109">
        <f t="shared" si="302"/>
        <v>44373</v>
      </c>
      <c r="I283" s="109">
        <f t="shared" si="334"/>
        <v>44403</v>
      </c>
      <c r="J283" s="110">
        <f t="shared" si="308"/>
        <v>9.5996866540266623E-3</v>
      </c>
      <c r="K283" s="117">
        <f t="shared" si="335"/>
        <v>44433</v>
      </c>
      <c r="L283" s="178">
        <f t="shared" si="301"/>
        <v>31</v>
      </c>
      <c r="M283" s="178">
        <f t="shared" si="305"/>
        <v>22</v>
      </c>
      <c r="N283" s="106">
        <f t="shared" si="309"/>
        <v>1.0068032200000001</v>
      </c>
      <c r="O283" s="111">
        <f t="shared" si="304"/>
        <v>1.00530005</v>
      </c>
      <c r="P283" s="111">
        <f t="shared" si="326"/>
        <v>1.063665867027215</v>
      </c>
      <c r="Q283" s="106">
        <f t="shared" si="303"/>
        <v>1.0709022100000001</v>
      </c>
      <c r="R283" s="2">
        <v>1</v>
      </c>
      <c r="S283" s="106">
        <f t="shared" si="310"/>
        <v>890.93722554999999</v>
      </c>
      <c r="T283" s="106">
        <f t="shared" si="311"/>
        <v>0</v>
      </c>
      <c r="U283" s="106">
        <f t="shared" si="312"/>
        <v>58.941914341252229</v>
      </c>
      <c r="V283" s="106">
        <f t="shared" si="313"/>
        <v>949.87913989125218</v>
      </c>
      <c r="W283" s="19">
        <f t="shared" si="333"/>
        <v>0</v>
      </c>
      <c r="X283" s="2">
        <f t="shared" si="314"/>
        <v>0</v>
      </c>
      <c r="Y283" s="4">
        <f t="shared" si="315"/>
        <v>0</v>
      </c>
      <c r="Z283" s="106">
        <f t="shared" si="316"/>
        <v>0</v>
      </c>
      <c r="AA283" s="114">
        <f t="shared" si="327"/>
        <v>0.05</v>
      </c>
      <c r="AB283" s="112">
        <f t="shared" si="317"/>
        <v>22</v>
      </c>
      <c r="AC283" s="178">
        <f t="shared" si="336"/>
        <v>31</v>
      </c>
      <c r="AD283" s="11">
        <f t="shared" si="328"/>
        <v>1.002889607</v>
      </c>
      <c r="AE283" s="106">
        <f t="shared" si="318"/>
        <v>2.5744584399999999</v>
      </c>
      <c r="AF283" s="106">
        <f t="shared" si="319"/>
        <v>2.7447774100000002</v>
      </c>
      <c r="AG283" s="106">
        <f t="shared" si="320"/>
        <v>0</v>
      </c>
      <c r="AH283" s="115" t="str">
        <f t="shared" si="329"/>
        <v>J=</v>
      </c>
      <c r="AI283" s="116">
        <f t="shared" si="330"/>
        <v>44433</v>
      </c>
      <c r="AJ283" s="10"/>
      <c r="AK283" s="160"/>
      <c r="AL283" s="161"/>
      <c r="AM283" s="162"/>
      <c r="AN283" s="155"/>
      <c r="AO283" s="162"/>
      <c r="AP283" s="162"/>
      <c r="AQ283" s="163"/>
      <c r="AR283" s="164"/>
      <c r="AS283" s="165"/>
      <c r="AT283" s="164"/>
      <c r="AU283" s="165"/>
      <c r="AV283" s="165"/>
      <c r="AW283" s="162"/>
      <c r="AX283" s="160"/>
      <c r="AY283" s="161"/>
      <c r="AZ283" s="161"/>
      <c r="BA283" s="1"/>
      <c r="BB283" s="155"/>
      <c r="BC283" s="158"/>
      <c r="BD283" s="151"/>
      <c r="BE283" s="1"/>
      <c r="BF283" s="197">
        <f t="shared" si="331"/>
        <v>52376</v>
      </c>
      <c r="BG283" s="198">
        <f t="shared" si="332"/>
        <v>52376</v>
      </c>
      <c r="BH283" s="199">
        <f>VLOOKUP(BF283,[1]Plan1!$GF$177:$GH$300,3)</f>
        <v>7275.81</v>
      </c>
    </row>
    <row r="284" spans="1:60" ht="15" customHeight="1" x14ac:dyDescent="0.25">
      <c r="A284" s="105">
        <f t="shared" si="321"/>
        <v>44425</v>
      </c>
      <c r="B284" s="106">
        <f t="shared" si="306"/>
        <v>953.02411360476287</v>
      </c>
      <c r="C284" s="2">
        <f t="shared" si="322"/>
        <v>890.93722554999999</v>
      </c>
      <c r="D284" s="2">
        <f t="shared" si="323"/>
        <v>59.624430909999887</v>
      </c>
      <c r="E284" s="106">
        <f t="shared" si="307"/>
        <v>831.31279464000011</v>
      </c>
      <c r="F284" s="21">
        <f t="shared" si="324"/>
        <v>5769.98</v>
      </c>
      <c r="G284" s="108">
        <f t="shared" si="325"/>
        <v>5825.37</v>
      </c>
      <c r="H284" s="109">
        <f t="shared" si="302"/>
        <v>44373</v>
      </c>
      <c r="I284" s="109">
        <f t="shared" si="334"/>
        <v>44403</v>
      </c>
      <c r="J284" s="110">
        <f t="shared" si="308"/>
        <v>9.5996866540266623E-3</v>
      </c>
      <c r="K284" s="117">
        <f t="shared" si="335"/>
        <v>44433</v>
      </c>
      <c r="L284" s="178">
        <f t="shared" si="301"/>
        <v>31</v>
      </c>
      <c r="M284" s="178">
        <f t="shared" si="305"/>
        <v>23</v>
      </c>
      <c r="N284" s="106">
        <f t="shared" si="309"/>
        <v>1.0071135600000001</v>
      </c>
      <c r="O284" s="111">
        <f t="shared" si="304"/>
        <v>1.00530005</v>
      </c>
      <c r="P284" s="111">
        <f t="shared" si="326"/>
        <v>1.063665867027215</v>
      </c>
      <c r="Q284" s="106">
        <f t="shared" si="303"/>
        <v>1.0712323100000001</v>
      </c>
      <c r="R284" s="2">
        <v>1</v>
      </c>
      <c r="S284" s="106">
        <f t="shared" si="310"/>
        <v>890.93722554999999</v>
      </c>
      <c r="T284" s="106">
        <f t="shared" si="311"/>
        <v>0</v>
      </c>
      <c r="U284" s="106">
        <f t="shared" si="312"/>
        <v>59.216330694762888</v>
      </c>
      <c r="V284" s="106">
        <f t="shared" si="313"/>
        <v>950.15355624476285</v>
      </c>
      <c r="W284" s="19">
        <f t="shared" si="333"/>
        <v>0</v>
      </c>
      <c r="X284" s="2">
        <f t="shared" si="314"/>
        <v>0</v>
      </c>
      <c r="Y284" s="4">
        <f t="shared" si="315"/>
        <v>0</v>
      </c>
      <c r="Z284" s="106">
        <f t="shared" si="316"/>
        <v>0</v>
      </c>
      <c r="AA284" s="114">
        <f t="shared" si="327"/>
        <v>0.05</v>
      </c>
      <c r="AB284" s="112">
        <f t="shared" si="317"/>
        <v>23</v>
      </c>
      <c r="AC284" s="178">
        <f t="shared" si="336"/>
        <v>31</v>
      </c>
      <c r="AD284" s="11">
        <f t="shared" si="328"/>
        <v>1.003021151</v>
      </c>
      <c r="AE284" s="106">
        <f t="shared" si="318"/>
        <v>2.6916558799999999</v>
      </c>
      <c r="AF284" s="106">
        <f t="shared" si="319"/>
        <v>2.8705573599999998</v>
      </c>
      <c r="AG284" s="106">
        <f t="shared" si="320"/>
        <v>0</v>
      </c>
      <c r="AH284" s="115" t="str">
        <f t="shared" si="329"/>
        <v>J=</v>
      </c>
      <c r="AI284" s="116">
        <f t="shared" si="330"/>
        <v>44433</v>
      </c>
      <c r="AJ284" s="10"/>
      <c r="AK284" s="160"/>
      <c r="AL284" s="161"/>
      <c r="AM284" s="162"/>
      <c r="AN284" s="155"/>
      <c r="AO284" s="162"/>
      <c r="AP284" s="162"/>
      <c r="AQ284" s="163"/>
      <c r="AR284" s="164"/>
      <c r="AS284" s="165"/>
      <c r="AT284" s="164"/>
      <c r="AU284" s="165"/>
      <c r="AV284" s="165"/>
      <c r="AW284" s="162"/>
      <c r="AX284" s="160"/>
      <c r="AY284" s="161"/>
      <c r="AZ284" s="161"/>
      <c r="BA284" s="1"/>
      <c r="BB284" s="155"/>
      <c r="BC284" s="158"/>
      <c r="BD284" s="151"/>
      <c r="BE284" s="1"/>
      <c r="BF284" s="197">
        <f t="shared" si="331"/>
        <v>52407</v>
      </c>
      <c r="BG284" s="198">
        <f t="shared" si="332"/>
        <v>52407</v>
      </c>
      <c r="BH284" s="199">
        <f>VLOOKUP(BF284,[1]Plan1!$GF$177:$GH$300,3)</f>
        <v>7275.81</v>
      </c>
    </row>
    <row r="285" spans="1:60" ht="15" customHeight="1" x14ac:dyDescent="0.25">
      <c r="A285" s="105">
        <f t="shared" si="321"/>
        <v>44426</v>
      </c>
      <c r="B285" s="106">
        <f t="shared" si="306"/>
        <v>953.42448165955284</v>
      </c>
      <c r="C285" s="2">
        <f t="shared" si="322"/>
        <v>890.93722554999999</v>
      </c>
      <c r="D285" s="2">
        <f t="shared" si="323"/>
        <v>59.624430909999887</v>
      </c>
      <c r="E285" s="106">
        <f t="shared" si="307"/>
        <v>831.31279464000011</v>
      </c>
      <c r="F285" s="21">
        <f t="shared" si="324"/>
        <v>5769.98</v>
      </c>
      <c r="G285" s="108">
        <f t="shared" si="325"/>
        <v>5825.37</v>
      </c>
      <c r="H285" s="109">
        <f t="shared" si="302"/>
        <v>44373</v>
      </c>
      <c r="I285" s="109">
        <f t="shared" si="334"/>
        <v>44403</v>
      </c>
      <c r="J285" s="110">
        <f t="shared" si="308"/>
        <v>9.5996866540266623E-3</v>
      </c>
      <c r="K285" s="117">
        <f t="shared" si="335"/>
        <v>44433</v>
      </c>
      <c r="L285" s="178">
        <f t="shared" ref="L285:L348" si="337">IF(DAY(A284)=25,VLOOKUP(A284,$AP$321:$AY$700,7),L284)</f>
        <v>31</v>
      </c>
      <c r="M285" s="178">
        <f t="shared" si="305"/>
        <v>24</v>
      </c>
      <c r="N285" s="106">
        <f t="shared" si="309"/>
        <v>1.0074239899999999</v>
      </c>
      <c r="O285" s="111">
        <f t="shared" si="304"/>
        <v>1.00530005</v>
      </c>
      <c r="P285" s="111">
        <f t="shared" si="326"/>
        <v>1.063665867027215</v>
      </c>
      <c r="Q285" s="106">
        <f t="shared" si="303"/>
        <v>1.0715625099999999</v>
      </c>
      <c r="R285" s="2">
        <v>1</v>
      </c>
      <c r="S285" s="106">
        <f t="shared" si="310"/>
        <v>890.93722554999999</v>
      </c>
      <c r="T285" s="106">
        <f t="shared" si="311"/>
        <v>0</v>
      </c>
      <c r="U285" s="106">
        <f t="shared" si="312"/>
        <v>59.49083017955288</v>
      </c>
      <c r="V285" s="106">
        <f t="shared" si="313"/>
        <v>950.42805572955285</v>
      </c>
      <c r="W285" s="19">
        <f t="shared" si="333"/>
        <v>0</v>
      </c>
      <c r="X285" s="2">
        <f t="shared" si="314"/>
        <v>0</v>
      </c>
      <c r="Y285" s="4">
        <f t="shared" si="315"/>
        <v>0</v>
      </c>
      <c r="Z285" s="106">
        <f t="shared" si="316"/>
        <v>0</v>
      </c>
      <c r="AA285" s="114">
        <f t="shared" si="327"/>
        <v>0.05</v>
      </c>
      <c r="AB285" s="112">
        <f t="shared" si="317"/>
        <v>24</v>
      </c>
      <c r="AC285" s="178">
        <f t="shared" si="336"/>
        <v>31</v>
      </c>
      <c r="AD285" s="11">
        <f t="shared" si="328"/>
        <v>1.0031527119999999</v>
      </c>
      <c r="AE285" s="106">
        <f t="shared" si="318"/>
        <v>2.8088684800000001</v>
      </c>
      <c r="AF285" s="106">
        <f t="shared" si="319"/>
        <v>2.99642593</v>
      </c>
      <c r="AG285" s="106">
        <f t="shared" si="320"/>
        <v>0</v>
      </c>
      <c r="AH285" s="115" t="str">
        <f t="shared" si="329"/>
        <v>J=</v>
      </c>
      <c r="AI285" s="116">
        <f t="shared" si="330"/>
        <v>44433</v>
      </c>
      <c r="AJ285" s="10"/>
      <c r="AK285" s="160"/>
      <c r="AL285" s="161"/>
      <c r="AM285" s="162"/>
      <c r="AN285" s="155"/>
      <c r="AO285" s="162"/>
      <c r="AP285" s="162"/>
      <c r="AQ285" s="163"/>
      <c r="AR285" s="164"/>
      <c r="AS285" s="165"/>
      <c r="AT285" s="164"/>
      <c r="AU285" s="165"/>
      <c r="AV285" s="165"/>
      <c r="AW285" s="162"/>
      <c r="AX285" s="160"/>
      <c r="AY285" s="161"/>
      <c r="AZ285" s="161"/>
      <c r="BA285" s="1"/>
      <c r="BB285" s="155"/>
      <c r="BC285" s="158"/>
      <c r="BD285" s="151"/>
      <c r="BE285" s="1"/>
      <c r="BF285" s="197">
        <f t="shared" si="331"/>
        <v>52437</v>
      </c>
      <c r="BG285" s="198">
        <f t="shared" si="332"/>
        <v>52437</v>
      </c>
      <c r="BH285" s="199">
        <f>VLOOKUP(BF285,[1]Plan1!$GF$177:$GH$300,3)</f>
        <v>7275.81</v>
      </c>
    </row>
    <row r="286" spans="1:60" ht="15" customHeight="1" x14ac:dyDescent="0.25">
      <c r="A286" s="105">
        <f t="shared" si="321"/>
        <v>44427</v>
      </c>
      <c r="B286" s="106">
        <f t="shared" si="306"/>
        <v>953.82501317249466</v>
      </c>
      <c r="C286" s="2">
        <f t="shared" si="322"/>
        <v>890.93722554999999</v>
      </c>
      <c r="D286" s="2">
        <f t="shared" si="323"/>
        <v>59.624430909999887</v>
      </c>
      <c r="E286" s="106">
        <f t="shared" si="307"/>
        <v>831.31279464000011</v>
      </c>
      <c r="F286" s="21">
        <f t="shared" si="324"/>
        <v>5769.98</v>
      </c>
      <c r="G286" s="108">
        <f t="shared" si="325"/>
        <v>5825.37</v>
      </c>
      <c r="H286" s="109">
        <f t="shared" si="302"/>
        <v>44373</v>
      </c>
      <c r="I286" s="109">
        <f t="shared" si="334"/>
        <v>44403</v>
      </c>
      <c r="J286" s="110">
        <f t="shared" si="308"/>
        <v>9.5996866540266623E-3</v>
      </c>
      <c r="K286" s="117">
        <f t="shared" si="335"/>
        <v>44433</v>
      </c>
      <c r="L286" s="178">
        <f t="shared" si="337"/>
        <v>31</v>
      </c>
      <c r="M286" s="178">
        <f t="shared" si="305"/>
        <v>25</v>
      </c>
      <c r="N286" s="106">
        <f t="shared" si="309"/>
        <v>1.0077345099999999</v>
      </c>
      <c r="O286" s="111">
        <f t="shared" si="304"/>
        <v>1.00530005</v>
      </c>
      <c r="P286" s="111">
        <f t="shared" si="326"/>
        <v>1.063665867027215</v>
      </c>
      <c r="Q286" s="106">
        <f t="shared" si="303"/>
        <v>1.0718928000000001</v>
      </c>
      <c r="R286" s="2">
        <v>1</v>
      </c>
      <c r="S286" s="106">
        <f t="shared" si="310"/>
        <v>890.93722554999999</v>
      </c>
      <c r="T286" s="106">
        <f t="shared" si="311"/>
        <v>0</v>
      </c>
      <c r="U286" s="106">
        <f t="shared" si="312"/>
        <v>59.765404482494674</v>
      </c>
      <c r="V286" s="106">
        <f t="shared" si="313"/>
        <v>950.70263003249465</v>
      </c>
      <c r="W286" s="19">
        <f t="shared" si="333"/>
        <v>0</v>
      </c>
      <c r="X286" s="2">
        <f t="shared" si="314"/>
        <v>0</v>
      </c>
      <c r="Y286" s="4">
        <f t="shared" si="315"/>
        <v>0</v>
      </c>
      <c r="Z286" s="106">
        <f t="shared" si="316"/>
        <v>0</v>
      </c>
      <c r="AA286" s="114">
        <f t="shared" si="327"/>
        <v>0.05</v>
      </c>
      <c r="AB286" s="112">
        <f t="shared" si="317"/>
        <v>25</v>
      </c>
      <c r="AC286" s="178">
        <f t="shared" si="336"/>
        <v>31</v>
      </c>
      <c r="AD286" s="11">
        <f t="shared" si="328"/>
        <v>1.0032842900000001</v>
      </c>
      <c r="AE286" s="106">
        <f t="shared" si="318"/>
        <v>2.9260962199999998</v>
      </c>
      <c r="AF286" s="106">
        <f t="shared" si="319"/>
        <v>3.1223831400000002</v>
      </c>
      <c r="AG286" s="106">
        <f t="shared" si="320"/>
        <v>0</v>
      </c>
      <c r="AH286" s="115" t="str">
        <f t="shared" si="329"/>
        <v>J=</v>
      </c>
      <c r="AI286" s="116">
        <f t="shared" si="330"/>
        <v>44433</v>
      </c>
      <c r="AJ286" s="10"/>
      <c r="AK286" s="160"/>
      <c r="AL286" s="161"/>
      <c r="AM286" s="162"/>
      <c r="AN286" s="155"/>
      <c r="AO286" s="162"/>
      <c r="AP286" s="162"/>
      <c r="AQ286" s="163"/>
      <c r="AR286" s="164"/>
      <c r="AS286" s="165"/>
      <c r="AT286" s="164"/>
      <c r="AU286" s="165"/>
      <c r="AV286" s="165"/>
      <c r="AW286" s="162"/>
      <c r="AX286" s="160"/>
      <c r="AY286" s="161"/>
      <c r="AZ286" s="161"/>
      <c r="BA286" s="1"/>
      <c r="BB286" s="155"/>
      <c r="BC286" s="158"/>
      <c r="BD286" s="151"/>
      <c r="BE286" s="1"/>
      <c r="BF286" s="197">
        <f t="shared" si="331"/>
        <v>52468</v>
      </c>
      <c r="BG286" s="198">
        <f t="shared" si="332"/>
        <v>52468</v>
      </c>
      <c r="BH286" s="199">
        <f>VLOOKUP(BF286,[1]Plan1!$GF$177:$GH$300,3)</f>
        <v>7275.81</v>
      </c>
    </row>
    <row r="287" spans="1:60" ht="15" customHeight="1" x14ac:dyDescent="0.25">
      <c r="A287" s="105">
        <f t="shared" si="321"/>
        <v>44428</v>
      </c>
      <c r="B287" s="106">
        <f t="shared" si="306"/>
        <v>954.22572580984365</v>
      </c>
      <c r="C287" s="2">
        <f t="shared" si="322"/>
        <v>890.93722554999999</v>
      </c>
      <c r="D287" s="2">
        <f t="shared" si="323"/>
        <v>59.624430909999887</v>
      </c>
      <c r="E287" s="106">
        <f t="shared" si="307"/>
        <v>831.31279464000011</v>
      </c>
      <c r="F287" s="21">
        <f t="shared" si="324"/>
        <v>5769.98</v>
      </c>
      <c r="G287" s="108">
        <f t="shared" si="325"/>
        <v>5825.37</v>
      </c>
      <c r="H287" s="109">
        <f t="shared" si="302"/>
        <v>44373</v>
      </c>
      <c r="I287" s="109">
        <f t="shared" si="334"/>
        <v>44403</v>
      </c>
      <c r="J287" s="110">
        <f t="shared" si="308"/>
        <v>9.5996866540266623E-3</v>
      </c>
      <c r="K287" s="117">
        <f t="shared" si="335"/>
        <v>44433</v>
      </c>
      <c r="L287" s="178">
        <f t="shared" si="337"/>
        <v>31</v>
      </c>
      <c r="M287" s="178">
        <f t="shared" si="305"/>
        <v>26</v>
      </c>
      <c r="N287" s="106">
        <f t="shared" si="309"/>
        <v>1.0080451399999999</v>
      </c>
      <c r="O287" s="111">
        <f t="shared" si="304"/>
        <v>1.00530005</v>
      </c>
      <c r="P287" s="111">
        <f t="shared" si="326"/>
        <v>1.063665867027215</v>
      </c>
      <c r="Q287" s="106">
        <f t="shared" si="303"/>
        <v>1.0722232</v>
      </c>
      <c r="R287" s="2">
        <v>1</v>
      </c>
      <c r="S287" s="106">
        <f t="shared" si="310"/>
        <v>890.93722554999999</v>
      </c>
      <c r="T287" s="106">
        <f t="shared" si="311"/>
        <v>0</v>
      </c>
      <c r="U287" s="106">
        <f t="shared" si="312"/>
        <v>60.040070229843693</v>
      </c>
      <c r="V287" s="106">
        <f t="shared" si="313"/>
        <v>950.97729577984364</v>
      </c>
      <c r="W287" s="19">
        <f t="shared" si="333"/>
        <v>0</v>
      </c>
      <c r="X287" s="2">
        <f t="shared" si="314"/>
        <v>0</v>
      </c>
      <c r="Y287" s="4">
        <f t="shared" si="315"/>
        <v>0</v>
      </c>
      <c r="Z287" s="106">
        <f t="shared" si="316"/>
        <v>0</v>
      </c>
      <c r="AA287" s="114">
        <f t="shared" si="327"/>
        <v>0.05</v>
      </c>
      <c r="AB287" s="112">
        <f t="shared" si="317"/>
        <v>26</v>
      </c>
      <c r="AC287" s="178">
        <f t="shared" si="336"/>
        <v>31</v>
      </c>
      <c r="AD287" s="11">
        <f t="shared" si="328"/>
        <v>1.003415886</v>
      </c>
      <c r="AE287" s="106">
        <f t="shared" si="318"/>
        <v>3.0433399900000002</v>
      </c>
      <c r="AF287" s="106">
        <f t="shared" si="319"/>
        <v>3.2484300300000002</v>
      </c>
      <c r="AG287" s="106">
        <f t="shared" si="320"/>
        <v>0</v>
      </c>
      <c r="AH287" s="115" t="str">
        <f t="shared" si="329"/>
        <v>J=</v>
      </c>
      <c r="AI287" s="116">
        <f t="shared" si="330"/>
        <v>44433</v>
      </c>
      <c r="AJ287" s="10"/>
      <c r="AK287" s="160"/>
      <c r="AL287" s="161"/>
      <c r="AM287" s="162"/>
      <c r="AN287" s="155"/>
      <c r="AO287" s="162"/>
      <c r="AP287" s="162"/>
      <c r="AQ287" s="163"/>
      <c r="AR287" s="164"/>
      <c r="AS287" s="165"/>
      <c r="AT287" s="164"/>
      <c r="AU287" s="165"/>
      <c r="AV287" s="165"/>
      <c r="AW287" s="162"/>
      <c r="AX287" s="160"/>
      <c r="AY287" s="161"/>
      <c r="AZ287" s="161"/>
      <c r="BA287" s="1"/>
      <c r="BB287" s="155"/>
      <c r="BC287" s="158"/>
      <c r="BD287" s="151"/>
      <c r="BE287" s="1"/>
      <c r="BF287" s="197">
        <f t="shared" si="331"/>
        <v>52499</v>
      </c>
      <c r="BG287" s="198">
        <f t="shared" si="332"/>
        <v>52499</v>
      </c>
      <c r="BH287" s="199">
        <f>VLOOKUP(BF287,[1]Plan1!$GF$177:$GH$300,3)</f>
        <v>7275.81</v>
      </c>
    </row>
    <row r="288" spans="1:60" ht="15" customHeight="1" x14ac:dyDescent="0.25">
      <c r="A288" s="105">
        <f t="shared" si="321"/>
        <v>44429</v>
      </c>
      <c r="B288" s="106">
        <f t="shared" si="306"/>
        <v>954.62660198534411</v>
      </c>
      <c r="C288" s="2">
        <f t="shared" si="322"/>
        <v>890.93722554999999</v>
      </c>
      <c r="D288" s="2">
        <f t="shared" si="323"/>
        <v>59.624430909999887</v>
      </c>
      <c r="E288" s="106">
        <f t="shared" si="307"/>
        <v>831.31279464000011</v>
      </c>
      <c r="F288" s="21">
        <f t="shared" si="324"/>
        <v>5769.98</v>
      </c>
      <c r="G288" s="108">
        <f t="shared" si="325"/>
        <v>5825.37</v>
      </c>
      <c r="H288" s="109">
        <f t="shared" si="302"/>
        <v>44373</v>
      </c>
      <c r="I288" s="109">
        <f t="shared" si="334"/>
        <v>44403</v>
      </c>
      <c r="J288" s="110">
        <f t="shared" si="308"/>
        <v>9.5996866540266623E-3</v>
      </c>
      <c r="K288" s="117">
        <f t="shared" si="335"/>
        <v>44433</v>
      </c>
      <c r="L288" s="178">
        <f t="shared" si="337"/>
        <v>31</v>
      </c>
      <c r="M288" s="178">
        <f t="shared" si="305"/>
        <v>27</v>
      </c>
      <c r="N288" s="106">
        <f t="shared" si="309"/>
        <v>1.0083558500000001</v>
      </c>
      <c r="O288" s="111">
        <f t="shared" si="304"/>
        <v>1.00530005</v>
      </c>
      <c r="P288" s="111">
        <f t="shared" si="326"/>
        <v>1.063665867027215</v>
      </c>
      <c r="Q288" s="106">
        <f t="shared" si="303"/>
        <v>1.0725536899999999</v>
      </c>
      <c r="R288" s="2">
        <v>1</v>
      </c>
      <c r="S288" s="106">
        <f t="shared" si="310"/>
        <v>890.93722554999999</v>
      </c>
      <c r="T288" s="106">
        <f t="shared" si="311"/>
        <v>0</v>
      </c>
      <c r="U288" s="106">
        <f t="shared" si="312"/>
        <v>60.314810795344144</v>
      </c>
      <c r="V288" s="106">
        <f t="shared" si="313"/>
        <v>951.2520363453441</v>
      </c>
      <c r="W288" s="19">
        <f t="shared" si="333"/>
        <v>0</v>
      </c>
      <c r="X288" s="2">
        <f t="shared" si="314"/>
        <v>0</v>
      </c>
      <c r="Y288" s="4">
        <f t="shared" si="315"/>
        <v>0</v>
      </c>
      <c r="Z288" s="106">
        <f t="shared" si="316"/>
        <v>0</v>
      </c>
      <c r="AA288" s="114">
        <f t="shared" si="327"/>
        <v>0.05</v>
      </c>
      <c r="AB288" s="112">
        <f t="shared" si="317"/>
        <v>27</v>
      </c>
      <c r="AC288" s="178">
        <f t="shared" si="336"/>
        <v>31</v>
      </c>
      <c r="AD288" s="11">
        <f t="shared" si="328"/>
        <v>1.003547499</v>
      </c>
      <c r="AE288" s="106">
        <f t="shared" si="318"/>
        <v>3.16059891</v>
      </c>
      <c r="AF288" s="106">
        <f t="shared" si="319"/>
        <v>3.3745656400000001</v>
      </c>
      <c r="AG288" s="106">
        <f t="shared" si="320"/>
        <v>0</v>
      </c>
      <c r="AH288" s="115" t="str">
        <f t="shared" si="329"/>
        <v>J=</v>
      </c>
      <c r="AI288" s="116">
        <f t="shared" si="330"/>
        <v>44433</v>
      </c>
      <c r="AJ288" s="10"/>
      <c r="AK288" s="160"/>
      <c r="AL288" s="161"/>
      <c r="AM288" s="162"/>
      <c r="AN288" s="155"/>
      <c r="AO288" s="162"/>
      <c r="AP288" s="162"/>
      <c r="AQ288" s="163"/>
      <c r="AR288" s="164"/>
      <c r="AS288" s="165"/>
      <c r="AT288" s="164"/>
      <c r="AU288" s="165"/>
      <c r="AV288" s="165"/>
      <c r="AW288" s="162"/>
      <c r="AX288" s="160"/>
      <c r="AY288" s="161"/>
      <c r="AZ288" s="161"/>
      <c r="BA288" s="1"/>
      <c r="BB288" s="155"/>
      <c r="BC288" s="158"/>
      <c r="BD288" s="151"/>
      <c r="BE288" s="1"/>
      <c r="BF288" s="197">
        <f t="shared" si="331"/>
        <v>52529</v>
      </c>
      <c r="BG288" s="198">
        <f t="shared" si="332"/>
        <v>52529</v>
      </c>
      <c r="BH288" s="199">
        <f>VLOOKUP(BF288,[1]Plan1!$GF$177:$GH$300,3)</f>
        <v>7275.81</v>
      </c>
    </row>
    <row r="289" spans="1:180" ht="15" customHeight="1" x14ac:dyDescent="0.25">
      <c r="A289" s="105">
        <f t="shared" si="321"/>
        <v>44430</v>
      </c>
      <c r="B289" s="106">
        <f t="shared" si="306"/>
        <v>955.02766678838009</v>
      </c>
      <c r="C289" s="2">
        <f t="shared" si="322"/>
        <v>890.93722554999999</v>
      </c>
      <c r="D289" s="2">
        <f t="shared" si="323"/>
        <v>59.624430909999887</v>
      </c>
      <c r="E289" s="106">
        <f t="shared" si="307"/>
        <v>831.31279464000011</v>
      </c>
      <c r="F289" s="21">
        <f t="shared" si="324"/>
        <v>5769.98</v>
      </c>
      <c r="G289" s="108">
        <f t="shared" si="325"/>
        <v>5825.37</v>
      </c>
      <c r="H289" s="109">
        <f t="shared" si="302"/>
        <v>44373</v>
      </c>
      <c r="I289" s="109">
        <f t="shared" si="334"/>
        <v>44403</v>
      </c>
      <c r="J289" s="110">
        <f t="shared" si="308"/>
        <v>9.5996866540266623E-3</v>
      </c>
      <c r="K289" s="117">
        <f t="shared" si="335"/>
        <v>44433</v>
      </c>
      <c r="L289" s="178">
        <f t="shared" si="337"/>
        <v>31</v>
      </c>
      <c r="M289" s="178">
        <f t="shared" si="305"/>
        <v>28</v>
      </c>
      <c r="N289" s="106">
        <f t="shared" si="309"/>
        <v>1.00866667</v>
      </c>
      <c r="O289" s="111">
        <f t="shared" si="304"/>
        <v>1.00530005</v>
      </c>
      <c r="P289" s="111">
        <f t="shared" si="326"/>
        <v>1.063665867027215</v>
      </c>
      <c r="Q289" s="106">
        <f t="shared" si="303"/>
        <v>1.0728842999999999</v>
      </c>
      <c r="R289" s="2">
        <v>1</v>
      </c>
      <c r="S289" s="106">
        <f t="shared" si="310"/>
        <v>890.93722554999999</v>
      </c>
      <c r="T289" s="106">
        <f t="shared" si="311"/>
        <v>0</v>
      </c>
      <c r="U289" s="106">
        <f t="shared" si="312"/>
        <v>60.589651118380075</v>
      </c>
      <c r="V289" s="106">
        <f t="shared" si="313"/>
        <v>951.52687666838005</v>
      </c>
      <c r="W289" s="19">
        <f t="shared" si="333"/>
        <v>0</v>
      </c>
      <c r="X289" s="2">
        <f t="shared" si="314"/>
        <v>0</v>
      </c>
      <c r="Y289" s="4">
        <f t="shared" si="315"/>
        <v>0</v>
      </c>
      <c r="Z289" s="106">
        <f t="shared" si="316"/>
        <v>0</v>
      </c>
      <c r="AA289" s="114">
        <f t="shared" si="327"/>
        <v>0.05</v>
      </c>
      <c r="AB289" s="112">
        <f t="shared" si="317"/>
        <v>28</v>
      </c>
      <c r="AC289" s="178">
        <f t="shared" si="336"/>
        <v>31</v>
      </c>
      <c r="AD289" s="11">
        <f t="shared" si="328"/>
        <v>1.003679129</v>
      </c>
      <c r="AE289" s="106">
        <f t="shared" si="318"/>
        <v>3.2778729800000002</v>
      </c>
      <c r="AF289" s="106">
        <f t="shared" si="319"/>
        <v>3.50079012</v>
      </c>
      <c r="AG289" s="106">
        <f t="shared" si="320"/>
        <v>0</v>
      </c>
      <c r="AH289" s="115" t="str">
        <f t="shared" si="329"/>
        <v>J=</v>
      </c>
      <c r="AI289" s="116">
        <f t="shared" si="330"/>
        <v>44433</v>
      </c>
      <c r="AJ289" s="10"/>
      <c r="AK289" s="206"/>
      <c r="AL289" s="207"/>
      <c r="AM289" s="208"/>
      <c r="AN289" s="209"/>
      <c r="AO289" s="208"/>
      <c r="AP289" s="208"/>
      <c r="AQ289" s="210"/>
      <c r="AR289" s="211"/>
      <c r="AS289" s="165"/>
      <c r="AT289" s="164"/>
      <c r="AU289" s="165"/>
      <c r="AV289" s="165"/>
      <c r="AW289" s="208"/>
      <c r="AX289" s="206"/>
      <c r="AY289" s="207"/>
      <c r="AZ289" s="207"/>
      <c r="BA289" s="1"/>
      <c r="BB289" s="155"/>
      <c r="BC289" s="158"/>
      <c r="BD289" s="151"/>
      <c r="BE289" s="1"/>
      <c r="BF289" s="197">
        <f t="shared" si="331"/>
        <v>52560</v>
      </c>
      <c r="BG289" s="198">
        <f t="shared" si="332"/>
        <v>52560</v>
      </c>
      <c r="BH289" s="199">
        <f>VLOOKUP(BF289,[1]Plan1!$GF$177:$GH$300,3)</f>
        <v>7275.81</v>
      </c>
    </row>
    <row r="290" spans="1:180" ht="15" customHeight="1" x14ac:dyDescent="0.25">
      <c r="A290" s="105">
        <f t="shared" si="321"/>
        <v>44431</v>
      </c>
      <c r="B290" s="106">
        <f t="shared" si="306"/>
        <v>955.42890452269557</v>
      </c>
      <c r="C290" s="2">
        <f t="shared" si="322"/>
        <v>890.93722554999999</v>
      </c>
      <c r="D290" s="2">
        <f t="shared" si="323"/>
        <v>59.624430909999887</v>
      </c>
      <c r="E290" s="106">
        <f t="shared" si="307"/>
        <v>831.31279464000011</v>
      </c>
      <c r="F290" s="21">
        <f t="shared" si="324"/>
        <v>5769.98</v>
      </c>
      <c r="G290" s="108">
        <f t="shared" si="325"/>
        <v>5825.37</v>
      </c>
      <c r="H290" s="109">
        <f t="shared" si="302"/>
        <v>44373</v>
      </c>
      <c r="I290" s="109">
        <f t="shared" si="334"/>
        <v>44403</v>
      </c>
      <c r="J290" s="110">
        <f t="shared" si="308"/>
        <v>9.5996866540266623E-3</v>
      </c>
      <c r="K290" s="117">
        <f t="shared" si="335"/>
        <v>44433</v>
      </c>
      <c r="L290" s="178">
        <f t="shared" si="337"/>
        <v>31</v>
      </c>
      <c r="M290" s="178">
        <f t="shared" si="305"/>
        <v>29</v>
      </c>
      <c r="N290" s="106">
        <f t="shared" si="309"/>
        <v>1.00897758</v>
      </c>
      <c r="O290" s="111">
        <f t="shared" si="304"/>
        <v>1.00530005</v>
      </c>
      <c r="P290" s="111">
        <f t="shared" si="326"/>
        <v>1.063665867027215</v>
      </c>
      <c r="Q290" s="106">
        <f t="shared" si="303"/>
        <v>1.07321501</v>
      </c>
      <c r="R290" s="2">
        <v>1</v>
      </c>
      <c r="S290" s="106">
        <f t="shared" si="310"/>
        <v>890.93722554999999</v>
      </c>
      <c r="T290" s="106">
        <f t="shared" si="311"/>
        <v>0</v>
      </c>
      <c r="U290" s="106">
        <f t="shared" si="312"/>
        <v>60.864574572695531</v>
      </c>
      <c r="V290" s="106">
        <f t="shared" si="313"/>
        <v>951.80180012269557</v>
      </c>
      <c r="W290" s="19">
        <f t="shared" si="333"/>
        <v>0</v>
      </c>
      <c r="X290" s="2">
        <f t="shared" si="314"/>
        <v>0</v>
      </c>
      <c r="Y290" s="4">
        <f t="shared" si="315"/>
        <v>0</v>
      </c>
      <c r="Z290" s="106">
        <f t="shared" si="316"/>
        <v>0</v>
      </c>
      <c r="AA290" s="114">
        <f t="shared" si="327"/>
        <v>0.05</v>
      </c>
      <c r="AB290" s="112">
        <f t="shared" si="317"/>
        <v>29</v>
      </c>
      <c r="AC290" s="178">
        <f t="shared" si="336"/>
        <v>31</v>
      </c>
      <c r="AD290" s="11">
        <f t="shared" si="328"/>
        <v>1.003810777</v>
      </c>
      <c r="AE290" s="106">
        <f t="shared" si="318"/>
        <v>3.3951630800000001</v>
      </c>
      <c r="AF290" s="106">
        <f t="shared" si="319"/>
        <v>3.6271043999999999</v>
      </c>
      <c r="AG290" s="106">
        <f t="shared" si="320"/>
        <v>0</v>
      </c>
      <c r="AH290" s="115" t="str">
        <f t="shared" si="329"/>
        <v>J=</v>
      </c>
      <c r="AI290" s="116">
        <f t="shared" si="330"/>
        <v>44433</v>
      </c>
      <c r="AJ290" s="10"/>
      <c r="AK290" s="160"/>
      <c r="AL290" s="161"/>
      <c r="AM290" s="162"/>
      <c r="AN290" s="155"/>
      <c r="AO290" s="162"/>
      <c r="AP290" s="162"/>
      <c r="AQ290" s="163"/>
      <c r="AR290" s="164"/>
      <c r="AS290" s="165"/>
      <c r="AT290" s="164"/>
      <c r="AU290" s="165"/>
      <c r="AV290" s="165"/>
      <c r="AW290" s="162"/>
      <c r="AX290" s="160"/>
      <c r="AY290" s="161"/>
      <c r="AZ290" s="161"/>
      <c r="BA290" s="1"/>
      <c r="BB290" s="155"/>
      <c r="BC290" s="158"/>
      <c r="BD290" s="151"/>
      <c r="BE290" s="1"/>
      <c r="BF290" s="197">
        <f t="shared" si="331"/>
        <v>52590</v>
      </c>
      <c r="BG290" s="198">
        <f t="shared" si="332"/>
        <v>52590</v>
      </c>
      <c r="BH290" s="199">
        <f>VLOOKUP(BF290,[1]Plan1!$GF$177:$GH$300,3)</f>
        <v>7275.81</v>
      </c>
    </row>
    <row r="291" spans="1:180" ht="15" customHeight="1" x14ac:dyDescent="0.25">
      <c r="A291" s="105">
        <f t="shared" si="321"/>
        <v>44432</v>
      </c>
      <c r="B291" s="106">
        <f t="shared" si="306"/>
        <v>955.83030594516242</v>
      </c>
      <c r="C291" s="2">
        <f t="shared" si="322"/>
        <v>890.93722554999999</v>
      </c>
      <c r="D291" s="2">
        <f t="shared" si="323"/>
        <v>59.624430909999887</v>
      </c>
      <c r="E291" s="106">
        <f t="shared" si="307"/>
        <v>831.31279464000011</v>
      </c>
      <c r="F291" s="21">
        <f t="shared" si="324"/>
        <v>5769.98</v>
      </c>
      <c r="G291" s="108">
        <f t="shared" si="325"/>
        <v>5825.37</v>
      </c>
      <c r="H291" s="109">
        <f t="shared" si="302"/>
        <v>44373</v>
      </c>
      <c r="I291" s="109">
        <f t="shared" si="334"/>
        <v>44403</v>
      </c>
      <c r="J291" s="110">
        <f t="shared" si="308"/>
        <v>9.5996866540266623E-3</v>
      </c>
      <c r="K291" s="117">
        <f t="shared" si="335"/>
        <v>44433</v>
      </c>
      <c r="L291" s="178">
        <f t="shared" si="337"/>
        <v>31</v>
      </c>
      <c r="M291" s="178">
        <f t="shared" si="305"/>
        <v>30</v>
      </c>
      <c r="N291" s="106">
        <f t="shared" si="309"/>
        <v>1.00928858</v>
      </c>
      <c r="O291" s="111">
        <f t="shared" si="304"/>
        <v>1.00530005</v>
      </c>
      <c r="P291" s="111">
        <f t="shared" si="326"/>
        <v>1.063665867027215</v>
      </c>
      <c r="Q291" s="106">
        <f t="shared" si="303"/>
        <v>1.0735458099999999</v>
      </c>
      <c r="R291" s="2">
        <v>1</v>
      </c>
      <c r="S291" s="106">
        <f t="shared" si="310"/>
        <v>890.93722554999999</v>
      </c>
      <c r="T291" s="106">
        <f t="shared" si="311"/>
        <v>0</v>
      </c>
      <c r="U291" s="106">
        <f t="shared" si="312"/>
        <v>61.139572845162412</v>
      </c>
      <c r="V291" s="106">
        <f t="shared" si="313"/>
        <v>952.07679839516243</v>
      </c>
      <c r="W291" s="19">
        <f t="shared" si="333"/>
        <v>0</v>
      </c>
      <c r="X291" s="2">
        <f t="shared" si="314"/>
        <v>0</v>
      </c>
      <c r="Y291" s="4">
        <f t="shared" si="315"/>
        <v>0</v>
      </c>
      <c r="Z291" s="106">
        <f t="shared" si="316"/>
        <v>0</v>
      </c>
      <c r="AA291" s="114">
        <f t="shared" si="327"/>
        <v>0.05</v>
      </c>
      <c r="AB291" s="112">
        <f t="shared" si="317"/>
        <v>30</v>
      </c>
      <c r="AC291" s="178">
        <f t="shared" si="336"/>
        <v>31</v>
      </c>
      <c r="AD291" s="11">
        <f t="shared" si="328"/>
        <v>1.003942442</v>
      </c>
      <c r="AE291" s="106">
        <f t="shared" si="318"/>
        <v>3.5124683299999999</v>
      </c>
      <c r="AF291" s="106">
        <f t="shared" si="319"/>
        <v>3.7535075500000001</v>
      </c>
      <c r="AG291" s="106">
        <f t="shared" si="320"/>
        <v>0</v>
      </c>
      <c r="AH291" s="115" t="str">
        <f t="shared" si="329"/>
        <v>J=</v>
      </c>
      <c r="AI291" s="116">
        <f t="shared" si="330"/>
        <v>44433</v>
      </c>
      <c r="AJ291" s="10"/>
      <c r="AK291" s="160"/>
      <c r="AL291" s="161"/>
      <c r="AM291" s="162"/>
      <c r="AN291" s="155"/>
      <c r="AO291" s="162"/>
      <c r="AP291" s="162"/>
      <c r="AQ291" s="163"/>
      <c r="AR291" s="164"/>
      <c r="AS291" s="165"/>
      <c r="AT291" s="164"/>
      <c r="AU291" s="165"/>
      <c r="AV291" s="165"/>
      <c r="AW291" s="162"/>
      <c r="AX291" s="160"/>
      <c r="AY291" s="161"/>
      <c r="AZ291" s="161"/>
      <c r="BA291" s="1"/>
      <c r="BB291" s="155"/>
      <c r="BC291" s="158"/>
      <c r="BD291" s="151"/>
      <c r="BE291" s="1"/>
      <c r="BF291" s="197">
        <f t="shared" si="331"/>
        <v>52621</v>
      </c>
      <c r="BG291" s="198">
        <f t="shared" si="332"/>
        <v>52621</v>
      </c>
      <c r="BH291" s="199">
        <f>VLOOKUP(BF291,[1]Plan1!$GF$177:$GH$300,3)</f>
        <v>7275.81</v>
      </c>
    </row>
    <row r="292" spans="1:180" ht="15" customHeight="1" x14ac:dyDescent="0.25">
      <c r="A292" s="105">
        <f t="shared" si="321"/>
        <v>44433</v>
      </c>
      <c r="B292" s="106">
        <f t="shared" si="306"/>
        <v>956.23187943890889</v>
      </c>
      <c r="C292" s="2">
        <f t="shared" si="322"/>
        <v>890.93722554999999</v>
      </c>
      <c r="D292" s="2">
        <f t="shared" si="323"/>
        <v>59.624430909999887</v>
      </c>
      <c r="E292" s="106">
        <f t="shared" si="307"/>
        <v>831.31279464000011</v>
      </c>
      <c r="F292" s="21">
        <f t="shared" si="324"/>
        <v>5769.98</v>
      </c>
      <c r="G292" s="108">
        <f t="shared" si="325"/>
        <v>5825.37</v>
      </c>
      <c r="H292" s="109">
        <f t="shared" si="302"/>
        <v>44373</v>
      </c>
      <c r="I292" s="109">
        <f t="shared" si="334"/>
        <v>44403</v>
      </c>
      <c r="J292" s="110">
        <f t="shared" si="308"/>
        <v>9.5996866540266623E-3</v>
      </c>
      <c r="K292" s="117">
        <f t="shared" si="335"/>
        <v>44433</v>
      </c>
      <c r="L292" s="178">
        <f t="shared" si="337"/>
        <v>31</v>
      </c>
      <c r="M292" s="178">
        <f t="shared" si="305"/>
        <v>31</v>
      </c>
      <c r="N292" s="106">
        <f t="shared" si="309"/>
        <v>1.00959968</v>
      </c>
      <c r="O292" s="111">
        <f t="shared" si="304"/>
        <v>1.00530005</v>
      </c>
      <c r="P292" s="111">
        <f t="shared" si="326"/>
        <v>1.063665867027215</v>
      </c>
      <c r="Q292" s="106">
        <f t="shared" si="303"/>
        <v>1.07387671</v>
      </c>
      <c r="R292" s="2">
        <v>1</v>
      </c>
      <c r="S292" s="106">
        <f t="shared" si="310"/>
        <v>890.93722554999999</v>
      </c>
      <c r="T292" s="106">
        <f t="shared" si="311"/>
        <v>0</v>
      </c>
      <c r="U292" s="106">
        <f t="shared" si="312"/>
        <v>61.414654248908803</v>
      </c>
      <c r="V292" s="106">
        <f t="shared" si="313"/>
        <v>952.35187979890884</v>
      </c>
      <c r="W292" s="19">
        <f t="shared" si="333"/>
        <v>10</v>
      </c>
      <c r="X292" s="2">
        <f t="shared" si="314"/>
        <v>12.14703813</v>
      </c>
      <c r="Y292" s="4">
        <f t="shared" si="315"/>
        <v>1.3634E-2</v>
      </c>
      <c r="Z292" s="106">
        <f t="shared" si="316"/>
        <v>12.14703813</v>
      </c>
      <c r="AA292" s="114">
        <f t="shared" si="327"/>
        <v>0.05</v>
      </c>
      <c r="AB292" s="112">
        <f t="shared" si="317"/>
        <v>31</v>
      </c>
      <c r="AC292" s="178">
        <f t="shared" si="336"/>
        <v>31</v>
      </c>
      <c r="AD292" s="11">
        <f t="shared" si="328"/>
        <v>1.004074124</v>
      </c>
      <c r="AE292" s="106">
        <f t="shared" si="318"/>
        <v>3.62978873</v>
      </c>
      <c r="AF292" s="106">
        <f t="shared" si="319"/>
        <v>3.8799996399999999</v>
      </c>
      <c r="AG292" s="106">
        <f t="shared" si="320"/>
        <v>15.77682686</v>
      </c>
      <c r="AH292" s="115" t="str">
        <f t="shared" si="329"/>
        <v>J=</v>
      </c>
      <c r="AI292" s="116">
        <f t="shared" si="330"/>
        <v>44433</v>
      </c>
      <c r="AJ292" s="10"/>
      <c r="AK292" s="160"/>
      <c r="AL292" s="161"/>
      <c r="AM292" s="162"/>
      <c r="AN292" s="155"/>
      <c r="AO292" s="162"/>
      <c r="AP292" s="162"/>
      <c r="AQ292" s="163"/>
      <c r="AR292" s="164"/>
      <c r="AS292" s="165"/>
      <c r="AT292" s="164"/>
      <c r="AU292" s="165"/>
      <c r="AV292" s="165"/>
      <c r="AW292" s="162"/>
      <c r="AX292" s="160"/>
      <c r="AY292" s="161"/>
      <c r="AZ292" s="161"/>
      <c r="BA292" s="1"/>
      <c r="BB292" s="155"/>
      <c r="BC292" s="158"/>
      <c r="BD292" s="151"/>
      <c r="BE292" s="1"/>
      <c r="BF292" s="197">
        <f t="shared" si="331"/>
        <v>52652</v>
      </c>
      <c r="BG292" s="198">
        <f t="shared" si="332"/>
        <v>52652</v>
      </c>
      <c r="BH292" s="199">
        <f>VLOOKUP(BF292,[1]Plan1!$GF$177:$GH$300,3)</f>
        <v>7275.81</v>
      </c>
    </row>
    <row r="293" spans="1:180" ht="15" customHeight="1" x14ac:dyDescent="0.25">
      <c r="A293" s="105">
        <f t="shared" si="321"/>
        <v>44434</v>
      </c>
      <c r="B293" s="106">
        <f t="shared" si="306"/>
        <v>940.5776816417083</v>
      </c>
      <c r="C293" s="2">
        <f t="shared" si="322"/>
        <v>878.79018742000005</v>
      </c>
      <c r="D293" s="2">
        <f t="shared" si="323"/>
        <v>47.477392779999946</v>
      </c>
      <c r="E293" s="106">
        <f t="shared" si="307"/>
        <v>831.31279464000011</v>
      </c>
      <c r="F293" s="21">
        <f t="shared" si="324"/>
        <v>5825.37</v>
      </c>
      <c r="G293" s="108">
        <f t="shared" si="325"/>
        <v>5876.05</v>
      </c>
      <c r="H293" s="109">
        <f t="shared" si="302"/>
        <v>44403</v>
      </c>
      <c r="I293" s="109">
        <f t="shared" si="334"/>
        <v>44434</v>
      </c>
      <c r="J293" s="110">
        <f t="shared" si="308"/>
        <v>8.699876574363552E-3</v>
      </c>
      <c r="K293" s="117">
        <f t="shared" si="335"/>
        <v>44464</v>
      </c>
      <c r="L293" s="178">
        <f t="shared" si="337"/>
        <v>31</v>
      </c>
      <c r="M293" s="178">
        <f t="shared" si="305"/>
        <v>1</v>
      </c>
      <c r="N293" s="106">
        <f t="shared" si="309"/>
        <v>1.00027946</v>
      </c>
      <c r="O293" s="111">
        <f t="shared" si="304"/>
        <v>1.00959968</v>
      </c>
      <c r="P293" s="111">
        <f t="shared" si="326"/>
        <v>1.0738767189775988</v>
      </c>
      <c r="Q293" s="106">
        <f t="shared" si="303"/>
        <v>1.0741768199999999</v>
      </c>
      <c r="R293" s="2">
        <v>1</v>
      </c>
      <c r="S293" s="106">
        <f t="shared" si="310"/>
        <v>878.79018742000005</v>
      </c>
      <c r="T293" s="106">
        <f t="shared" si="311"/>
        <v>0</v>
      </c>
      <c r="U293" s="106">
        <f t="shared" si="312"/>
        <v>61.664139531708187</v>
      </c>
      <c r="V293" s="106">
        <f t="shared" si="313"/>
        <v>940.45432695170825</v>
      </c>
      <c r="W293" s="19">
        <f t="shared" si="333"/>
        <v>0</v>
      </c>
      <c r="X293" s="2">
        <f t="shared" si="314"/>
        <v>0</v>
      </c>
      <c r="Y293" s="4">
        <f t="shared" si="315"/>
        <v>0</v>
      </c>
      <c r="Z293" s="106">
        <f t="shared" si="316"/>
        <v>0</v>
      </c>
      <c r="AA293" s="114">
        <f t="shared" si="327"/>
        <v>0.05</v>
      </c>
      <c r="AB293" s="112">
        <f t="shared" si="317"/>
        <v>1</v>
      </c>
      <c r="AC293" s="178">
        <f t="shared" si="336"/>
        <v>31</v>
      </c>
      <c r="AD293" s="11">
        <f t="shared" si="328"/>
        <v>1.000131165</v>
      </c>
      <c r="AE293" s="106">
        <f t="shared" si="318"/>
        <v>0.11526651</v>
      </c>
      <c r="AF293" s="106">
        <f t="shared" si="319"/>
        <v>0.12335469</v>
      </c>
      <c r="AG293" s="106">
        <f t="shared" si="320"/>
        <v>0</v>
      </c>
      <c r="AH293" s="115" t="str">
        <f t="shared" si="329"/>
        <v>J=</v>
      </c>
      <c r="AI293" s="116">
        <f t="shared" si="330"/>
        <v>44464</v>
      </c>
      <c r="AJ293" s="10"/>
      <c r="AK293" s="160"/>
      <c r="AL293" s="161"/>
      <c r="AM293" s="162"/>
      <c r="AN293" s="155"/>
      <c r="AO293" s="162"/>
      <c r="AP293" s="162"/>
      <c r="AQ293" s="163"/>
      <c r="AR293" s="164"/>
      <c r="AS293" s="165"/>
      <c r="AT293" s="164"/>
      <c r="AU293" s="165"/>
      <c r="AV293" s="165"/>
      <c r="AW293" s="162"/>
      <c r="AX293" s="160"/>
      <c r="AY293" s="161"/>
      <c r="AZ293" s="161"/>
      <c r="BA293" s="1"/>
      <c r="BB293" s="155"/>
      <c r="BC293" s="158"/>
      <c r="BD293" s="151"/>
      <c r="BE293" s="1"/>
      <c r="BF293" s="197">
        <f t="shared" si="331"/>
        <v>52681</v>
      </c>
      <c r="BG293" s="198">
        <f t="shared" si="332"/>
        <v>52681</v>
      </c>
      <c r="BH293" s="199">
        <f>VLOOKUP(BF293,[1]Plan1!$GF$177:$GH$300,3)</f>
        <v>7275.81</v>
      </c>
    </row>
    <row r="294" spans="1:180" ht="15" customHeight="1" x14ac:dyDescent="0.25">
      <c r="A294" s="105">
        <f t="shared" si="321"/>
        <v>44435</v>
      </c>
      <c r="B294" s="106">
        <f t="shared" si="306"/>
        <v>940.9506778926592</v>
      </c>
      <c r="C294" s="2">
        <f t="shared" si="322"/>
        <v>878.79018742000005</v>
      </c>
      <c r="D294" s="2">
        <f t="shared" si="323"/>
        <v>47.477392779999946</v>
      </c>
      <c r="E294" s="106">
        <f t="shared" si="307"/>
        <v>831.31279464000011</v>
      </c>
      <c r="F294" s="21">
        <f t="shared" si="324"/>
        <v>5825.37</v>
      </c>
      <c r="G294" s="108">
        <f t="shared" si="325"/>
        <v>5876.05</v>
      </c>
      <c r="H294" s="109">
        <f t="shared" si="302"/>
        <v>44403</v>
      </c>
      <c r="I294" s="109">
        <f t="shared" si="334"/>
        <v>44434</v>
      </c>
      <c r="J294" s="110">
        <f t="shared" si="308"/>
        <v>8.699876574363552E-3</v>
      </c>
      <c r="K294" s="117">
        <f t="shared" si="335"/>
        <v>44464</v>
      </c>
      <c r="L294" s="178">
        <f t="shared" si="337"/>
        <v>31</v>
      </c>
      <c r="M294" s="178">
        <f t="shared" si="305"/>
        <v>2</v>
      </c>
      <c r="N294" s="106">
        <f t="shared" si="309"/>
        <v>1.0005590099999999</v>
      </c>
      <c r="O294" s="111">
        <f t="shared" si="304"/>
        <v>1.00959968</v>
      </c>
      <c r="P294" s="111">
        <f t="shared" si="326"/>
        <v>1.0738767189775988</v>
      </c>
      <c r="Q294" s="106">
        <f t="shared" si="303"/>
        <v>1.07447702</v>
      </c>
      <c r="R294" s="2">
        <v>1</v>
      </c>
      <c r="S294" s="106">
        <f t="shared" si="310"/>
        <v>878.79018742000005</v>
      </c>
      <c r="T294" s="106">
        <f t="shared" si="311"/>
        <v>0</v>
      </c>
      <c r="U294" s="106">
        <f t="shared" si="312"/>
        <v>61.913699632659181</v>
      </c>
      <c r="V294" s="106">
        <f t="shared" si="313"/>
        <v>940.70388705265918</v>
      </c>
      <c r="W294" s="19">
        <f t="shared" si="333"/>
        <v>0</v>
      </c>
      <c r="X294" s="2">
        <f t="shared" si="314"/>
        <v>0</v>
      </c>
      <c r="Y294" s="4">
        <f t="shared" si="315"/>
        <v>0</v>
      </c>
      <c r="Z294" s="106">
        <f t="shared" si="316"/>
        <v>0</v>
      </c>
      <c r="AA294" s="114">
        <f t="shared" si="327"/>
        <v>0.05</v>
      </c>
      <c r="AB294" s="112">
        <f t="shared" si="317"/>
        <v>2</v>
      </c>
      <c r="AC294" s="178">
        <f t="shared" si="336"/>
        <v>31</v>
      </c>
      <c r="AD294" s="11">
        <f t="shared" si="328"/>
        <v>1.0002623470000001</v>
      </c>
      <c r="AE294" s="106">
        <f t="shared" si="318"/>
        <v>0.23054796</v>
      </c>
      <c r="AF294" s="106">
        <f t="shared" si="319"/>
        <v>0.24679084000000001</v>
      </c>
      <c r="AG294" s="106">
        <f t="shared" si="320"/>
        <v>0</v>
      </c>
      <c r="AH294" s="115" t="str">
        <f t="shared" si="329"/>
        <v>J=</v>
      </c>
      <c r="AI294" s="116">
        <f t="shared" si="330"/>
        <v>44464</v>
      </c>
      <c r="AJ294" s="10"/>
      <c r="AK294" s="160"/>
      <c r="AL294" s="161"/>
      <c r="AM294" s="162"/>
      <c r="AN294" s="155"/>
      <c r="AO294" s="162"/>
      <c r="AP294" s="162"/>
      <c r="AQ294" s="163"/>
      <c r="AR294" s="164"/>
      <c r="AS294" s="165"/>
      <c r="AT294" s="164"/>
      <c r="AU294" s="165"/>
      <c r="AV294" s="165"/>
      <c r="AW294" s="162"/>
      <c r="AX294" s="160"/>
      <c r="AY294" s="161"/>
      <c r="AZ294" s="161"/>
      <c r="BA294" s="1"/>
      <c r="BB294" s="155"/>
      <c r="BC294" s="158"/>
      <c r="BD294" s="151"/>
      <c r="BE294" s="1"/>
      <c r="BF294" s="197">
        <f t="shared" si="331"/>
        <v>52712</v>
      </c>
      <c r="BG294" s="198">
        <f t="shared" si="332"/>
        <v>52712</v>
      </c>
      <c r="BH294" s="199">
        <f>VLOOKUP(BF294,[1]Plan1!$GF$177:$GH$300,3)</f>
        <v>7275.81</v>
      </c>
    </row>
    <row r="295" spans="1:180" ht="15" customHeight="1" x14ac:dyDescent="0.25">
      <c r="A295" s="105">
        <f t="shared" si="321"/>
        <v>44436</v>
      </c>
      <c r="B295" s="106">
        <f t="shared" si="306"/>
        <v>941.32382214863367</v>
      </c>
      <c r="C295" s="2">
        <f t="shared" si="322"/>
        <v>878.79018742000005</v>
      </c>
      <c r="D295" s="2">
        <f t="shared" si="323"/>
        <v>47.477392779999946</v>
      </c>
      <c r="E295" s="106">
        <f t="shared" si="307"/>
        <v>831.31279464000011</v>
      </c>
      <c r="F295" s="21">
        <f t="shared" si="324"/>
        <v>5825.37</v>
      </c>
      <c r="G295" s="108">
        <f t="shared" si="325"/>
        <v>5876.05</v>
      </c>
      <c r="H295" s="109">
        <f t="shared" si="302"/>
        <v>44403</v>
      </c>
      <c r="I295" s="109">
        <f t="shared" si="334"/>
        <v>44434</v>
      </c>
      <c r="J295" s="110">
        <f t="shared" si="308"/>
        <v>8.699876574363552E-3</v>
      </c>
      <c r="K295" s="117">
        <f t="shared" si="335"/>
        <v>44464</v>
      </c>
      <c r="L295" s="178">
        <f t="shared" si="337"/>
        <v>31</v>
      </c>
      <c r="M295" s="178">
        <f t="shared" si="305"/>
        <v>3</v>
      </c>
      <c r="N295" s="106">
        <f t="shared" si="309"/>
        <v>1.0008386300000001</v>
      </c>
      <c r="O295" s="111">
        <f t="shared" si="304"/>
        <v>1.00959968</v>
      </c>
      <c r="P295" s="111">
        <f t="shared" si="326"/>
        <v>1.0738767189775988</v>
      </c>
      <c r="Q295" s="106">
        <f t="shared" si="303"/>
        <v>1.0747773</v>
      </c>
      <c r="R295" s="2">
        <v>1</v>
      </c>
      <c r="S295" s="106">
        <f t="shared" si="310"/>
        <v>878.79018742000005</v>
      </c>
      <c r="T295" s="106">
        <f t="shared" si="311"/>
        <v>0</v>
      </c>
      <c r="U295" s="106">
        <f t="shared" si="312"/>
        <v>62.163326238633715</v>
      </c>
      <c r="V295" s="106">
        <f t="shared" si="313"/>
        <v>940.95351365863371</v>
      </c>
      <c r="W295" s="19">
        <f t="shared" si="333"/>
        <v>0</v>
      </c>
      <c r="X295" s="2">
        <f t="shared" si="314"/>
        <v>0</v>
      </c>
      <c r="Y295" s="4">
        <f t="shared" si="315"/>
        <v>0</v>
      </c>
      <c r="Z295" s="106">
        <f t="shared" si="316"/>
        <v>0</v>
      </c>
      <c r="AA295" s="114">
        <f t="shared" si="327"/>
        <v>0.05</v>
      </c>
      <c r="AB295" s="112">
        <f t="shared" si="317"/>
        <v>3</v>
      </c>
      <c r="AC295" s="178">
        <f t="shared" si="336"/>
        <v>31</v>
      </c>
      <c r="AD295" s="11">
        <f t="shared" si="328"/>
        <v>1.000393546</v>
      </c>
      <c r="AE295" s="106">
        <f t="shared" si="318"/>
        <v>0.34584436000000002</v>
      </c>
      <c r="AF295" s="106">
        <f t="shared" si="319"/>
        <v>0.37030848999999999</v>
      </c>
      <c r="AG295" s="106">
        <f t="shared" si="320"/>
        <v>0</v>
      </c>
      <c r="AH295" s="115" t="str">
        <f t="shared" si="329"/>
        <v>J=</v>
      </c>
      <c r="AI295" s="116">
        <f t="shared" si="330"/>
        <v>44464</v>
      </c>
      <c r="AJ295" s="10"/>
      <c r="AK295" s="160"/>
      <c r="AL295" s="161"/>
      <c r="AM295" s="162"/>
      <c r="AN295" s="155"/>
      <c r="AO295" s="162"/>
      <c r="AP295" s="162"/>
      <c r="AQ295" s="163"/>
      <c r="AR295" s="164"/>
      <c r="AS295" s="165"/>
      <c r="AT295" s="164"/>
      <c r="AU295" s="165"/>
      <c r="AV295" s="165"/>
      <c r="AW295" s="162"/>
      <c r="AX295" s="160"/>
      <c r="AY295" s="161"/>
      <c r="AZ295" s="161"/>
      <c r="BA295" s="1"/>
      <c r="BB295" s="155"/>
      <c r="BC295" s="158"/>
      <c r="BD295" s="151"/>
      <c r="BE295" s="1"/>
      <c r="BF295" s="197">
        <f t="shared" si="331"/>
        <v>52742</v>
      </c>
      <c r="BG295" s="198">
        <f t="shared" si="332"/>
        <v>52742</v>
      </c>
      <c r="BH295" s="199">
        <f>VLOOKUP(BF295,[1]Plan1!$GF$177:$GH$300,3)</f>
        <v>7275.81</v>
      </c>
    </row>
    <row r="296" spans="1:180" ht="15" customHeight="1" x14ac:dyDescent="0.25">
      <c r="A296" s="105">
        <f t="shared" si="321"/>
        <v>44437</v>
      </c>
      <c r="B296" s="106">
        <f t="shared" si="306"/>
        <v>941.69711537963178</v>
      </c>
      <c r="C296" s="2">
        <f t="shared" si="322"/>
        <v>878.79018742000005</v>
      </c>
      <c r="D296" s="2">
        <f t="shared" si="323"/>
        <v>47.477392779999946</v>
      </c>
      <c r="E296" s="106">
        <f t="shared" si="307"/>
        <v>831.31279464000011</v>
      </c>
      <c r="F296" s="21">
        <f t="shared" si="324"/>
        <v>5825.37</v>
      </c>
      <c r="G296" s="108">
        <f t="shared" si="325"/>
        <v>5876.05</v>
      </c>
      <c r="H296" s="109">
        <f t="shared" ref="H296:H359" si="338">EDATE(I296,-1)</f>
        <v>44403</v>
      </c>
      <c r="I296" s="109">
        <f t="shared" si="334"/>
        <v>44434</v>
      </c>
      <c r="J296" s="110">
        <f t="shared" si="308"/>
        <v>8.699876574363552E-3</v>
      </c>
      <c r="K296" s="117">
        <f t="shared" si="335"/>
        <v>44464</v>
      </c>
      <c r="L296" s="178">
        <f t="shared" si="337"/>
        <v>31</v>
      </c>
      <c r="M296" s="178">
        <f t="shared" si="305"/>
        <v>4</v>
      </c>
      <c r="N296" s="106">
        <f t="shared" si="309"/>
        <v>1.0011183299999999</v>
      </c>
      <c r="O296" s="111">
        <f t="shared" si="304"/>
        <v>1.00959968</v>
      </c>
      <c r="P296" s="111">
        <f t="shared" si="326"/>
        <v>1.0738767189775988</v>
      </c>
      <c r="Q296" s="106">
        <f t="shared" si="303"/>
        <v>1.07507766</v>
      </c>
      <c r="R296" s="2">
        <v>1</v>
      </c>
      <c r="S296" s="106">
        <f t="shared" si="310"/>
        <v>878.79018742000005</v>
      </c>
      <c r="T296" s="106">
        <f t="shared" si="311"/>
        <v>0</v>
      </c>
      <c r="U296" s="106">
        <f t="shared" si="312"/>
        <v>62.413019349631789</v>
      </c>
      <c r="V296" s="106">
        <f t="shared" si="313"/>
        <v>941.20320676963183</v>
      </c>
      <c r="W296" s="19">
        <f t="shared" si="333"/>
        <v>0</v>
      </c>
      <c r="X296" s="2">
        <f t="shared" si="314"/>
        <v>0</v>
      </c>
      <c r="Y296" s="4">
        <f t="shared" si="315"/>
        <v>0</v>
      </c>
      <c r="Z296" s="106">
        <f t="shared" si="316"/>
        <v>0</v>
      </c>
      <c r="AA296" s="114">
        <f t="shared" si="327"/>
        <v>0.05</v>
      </c>
      <c r="AB296" s="112">
        <f t="shared" si="317"/>
        <v>4</v>
      </c>
      <c r="AC296" s="178">
        <f t="shared" si="336"/>
        <v>31</v>
      </c>
      <c r="AD296" s="11">
        <f t="shared" si="328"/>
        <v>1.000524763</v>
      </c>
      <c r="AE296" s="106">
        <f t="shared" si="318"/>
        <v>0.46115656999999999</v>
      </c>
      <c r="AF296" s="106">
        <f t="shared" si="319"/>
        <v>0.49390861000000003</v>
      </c>
      <c r="AG296" s="106">
        <f t="shared" si="320"/>
        <v>0</v>
      </c>
      <c r="AH296" s="115" t="str">
        <f t="shared" si="329"/>
        <v>J=</v>
      </c>
      <c r="AI296" s="116">
        <f t="shared" si="330"/>
        <v>44464</v>
      </c>
      <c r="AJ296" s="10"/>
      <c r="AK296" s="160"/>
      <c r="AL296" s="161"/>
      <c r="AM296" s="162"/>
      <c r="AN296" s="155"/>
      <c r="AO296" s="162"/>
      <c r="AP296" s="162"/>
      <c r="AQ296" s="163"/>
      <c r="AR296" s="164"/>
      <c r="AS296" s="165"/>
      <c r="AT296" s="164"/>
      <c r="AU296" s="165"/>
      <c r="AV296" s="165"/>
      <c r="AW296" s="162"/>
      <c r="AX296" s="160"/>
      <c r="AY296" s="161"/>
      <c r="AZ296" s="161"/>
      <c r="BA296" s="1"/>
      <c r="BB296" s="155"/>
      <c r="BC296" s="158"/>
      <c r="BD296" s="151"/>
      <c r="BE296" s="1"/>
      <c r="BF296" s="197">
        <f t="shared" si="331"/>
        <v>52773</v>
      </c>
      <c r="BG296" s="198">
        <f t="shared" si="332"/>
        <v>52773</v>
      </c>
      <c r="BH296" s="199">
        <f>VLOOKUP(BF296,[1]Plan1!$GF$177:$GH$300,3)</f>
        <v>7275.81</v>
      </c>
    </row>
    <row r="297" spans="1:180" ht="15" customHeight="1" x14ac:dyDescent="0.25">
      <c r="A297" s="105">
        <f t="shared" si="321"/>
        <v>44438</v>
      </c>
      <c r="B297" s="106">
        <f t="shared" si="306"/>
        <v>942.07056501878128</v>
      </c>
      <c r="C297" s="2">
        <f t="shared" si="322"/>
        <v>878.79018742000005</v>
      </c>
      <c r="D297" s="2">
        <f t="shared" si="323"/>
        <v>47.477392779999946</v>
      </c>
      <c r="E297" s="106">
        <f t="shared" si="307"/>
        <v>831.31279464000011</v>
      </c>
      <c r="F297" s="21">
        <f t="shared" si="324"/>
        <v>5825.37</v>
      </c>
      <c r="G297" s="108">
        <f t="shared" si="325"/>
        <v>5876.05</v>
      </c>
      <c r="H297" s="109">
        <f t="shared" si="338"/>
        <v>44403</v>
      </c>
      <c r="I297" s="109">
        <f t="shared" si="334"/>
        <v>44434</v>
      </c>
      <c r="J297" s="110">
        <f t="shared" si="308"/>
        <v>8.699876574363552E-3</v>
      </c>
      <c r="K297" s="117">
        <f t="shared" si="335"/>
        <v>44464</v>
      </c>
      <c r="L297" s="178">
        <f t="shared" si="337"/>
        <v>31</v>
      </c>
      <c r="M297" s="178">
        <f t="shared" si="305"/>
        <v>5</v>
      </c>
      <c r="N297" s="106">
        <f t="shared" si="309"/>
        <v>1.00139811</v>
      </c>
      <c r="O297" s="111">
        <f t="shared" si="304"/>
        <v>1.00959968</v>
      </c>
      <c r="P297" s="111">
        <f t="shared" si="326"/>
        <v>1.0738767189775988</v>
      </c>
      <c r="Q297" s="106">
        <f t="shared" ref="Q297:Q360" si="339">TRUNC(TRUNC((N297*P297),15),8)</f>
        <v>1.0753781099999999</v>
      </c>
      <c r="R297" s="2">
        <v>1</v>
      </c>
      <c r="S297" s="106">
        <f t="shared" si="310"/>
        <v>878.79018742000005</v>
      </c>
      <c r="T297" s="106">
        <f t="shared" si="311"/>
        <v>0</v>
      </c>
      <c r="U297" s="106">
        <f t="shared" si="312"/>
        <v>62.662787278781288</v>
      </c>
      <c r="V297" s="106">
        <f t="shared" si="313"/>
        <v>941.4529746987813</v>
      </c>
      <c r="W297" s="19">
        <f t="shared" si="333"/>
        <v>0</v>
      </c>
      <c r="X297" s="2">
        <f t="shared" si="314"/>
        <v>0</v>
      </c>
      <c r="Y297" s="4">
        <f t="shared" si="315"/>
        <v>0</v>
      </c>
      <c r="Z297" s="106">
        <f t="shared" si="316"/>
        <v>0</v>
      </c>
      <c r="AA297" s="114">
        <f t="shared" si="327"/>
        <v>0.05</v>
      </c>
      <c r="AB297" s="112">
        <f t="shared" si="317"/>
        <v>5</v>
      </c>
      <c r="AC297" s="178">
        <f t="shared" si="336"/>
        <v>31</v>
      </c>
      <c r="AD297" s="11">
        <f t="shared" si="328"/>
        <v>1.000655997</v>
      </c>
      <c r="AE297" s="106">
        <f t="shared" si="318"/>
        <v>0.57648372000000003</v>
      </c>
      <c r="AF297" s="106">
        <f t="shared" si="319"/>
        <v>0.61759032000000003</v>
      </c>
      <c r="AG297" s="106">
        <f t="shared" si="320"/>
        <v>0</v>
      </c>
      <c r="AH297" s="115" t="str">
        <f t="shared" si="329"/>
        <v>J=</v>
      </c>
      <c r="AI297" s="116">
        <f t="shared" si="330"/>
        <v>44464</v>
      </c>
      <c r="AJ297" s="10"/>
      <c r="AK297" s="160"/>
      <c r="AL297" s="161"/>
      <c r="AM297" s="162"/>
      <c r="AN297" s="155"/>
      <c r="AO297" s="162"/>
      <c r="AP297" s="162"/>
      <c r="AQ297" s="163"/>
      <c r="AR297" s="164"/>
      <c r="AS297" s="165"/>
      <c r="AT297" s="164"/>
      <c r="AU297" s="165"/>
      <c r="AV297" s="165"/>
      <c r="AW297" s="162"/>
      <c r="AX297" s="160"/>
      <c r="AY297" s="161"/>
      <c r="AZ297" s="161"/>
      <c r="BA297" s="1"/>
      <c r="BB297" s="155"/>
      <c r="BC297" s="158"/>
      <c r="BD297" s="151"/>
      <c r="BE297" s="1"/>
      <c r="BF297" s="197">
        <f t="shared" si="331"/>
        <v>52803</v>
      </c>
      <c r="BG297" s="198">
        <f t="shared" si="332"/>
        <v>52803</v>
      </c>
      <c r="BH297" s="199">
        <f>VLOOKUP(BF297,[1]Plan1!$GF$177:$GH$300,3)</f>
        <v>7275.81</v>
      </c>
    </row>
    <row r="298" spans="1:180" ht="15" customHeight="1" x14ac:dyDescent="0.25">
      <c r="A298" s="105">
        <f t="shared" si="321"/>
        <v>44439</v>
      </c>
      <c r="B298" s="106">
        <f t="shared" si="306"/>
        <v>942.44417109608241</v>
      </c>
      <c r="C298" s="2">
        <f t="shared" si="322"/>
        <v>878.79018742000005</v>
      </c>
      <c r="D298" s="2">
        <f t="shared" si="323"/>
        <v>47.477392779999946</v>
      </c>
      <c r="E298" s="106">
        <f t="shared" si="307"/>
        <v>831.31279464000011</v>
      </c>
      <c r="F298" s="21">
        <f t="shared" si="324"/>
        <v>5825.37</v>
      </c>
      <c r="G298" s="108">
        <f t="shared" si="325"/>
        <v>5876.05</v>
      </c>
      <c r="H298" s="109">
        <f t="shared" si="338"/>
        <v>44403</v>
      </c>
      <c r="I298" s="109">
        <f t="shared" si="334"/>
        <v>44434</v>
      </c>
      <c r="J298" s="110">
        <f t="shared" si="308"/>
        <v>8.699876574363552E-3</v>
      </c>
      <c r="K298" s="117">
        <f t="shared" si="335"/>
        <v>44464</v>
      </c>
      <c r="L298" s="178">
        <f t="shared" si="337"/>
        <v>31</v>
      </c>
      <c r="M298" s="178">
        <f t="shared" si="305"/>
        <v>6</v>
      </c>
      <c r="N298" s="106">
        <f t="shared" si="309"/>
        <v>1.00167797</v>
      </c>
      <c r="O298" s="111">
        <f t="shared" ref="O298:O361" si="340">IF(K298&gt;K297,N297,O297)</f>
        <v>1.00959968</v>
      </c>
      <c r="P298" s="111">
        <f t="shared" si="326"/>
        <v>1.0738767189775988</v>
      </c>
      <c r="Q298" s="106">
        <f t="shared" si="339"/>
        <v>1.07567865</v>
      </c>
      <c r="R298" s="2">
        <v>1</v>
      </c>
      <c r="S298" s="106">
        <f t="shared" si="310"/>
        <v>878.79018742000005</v>
      </c>
      <c r="T298" s="106">
        <f t="shared" si="311"/>
        <v>0</v>
      </c>
      <c r="U298" s="106">
        <f t="shared" si="312"/>
        <v>62.912630026082411</v>
      </c>
      <c r="V298" s="106">
        <f t="shared" si="313"/>
        <v>941.70281744608246</v>
      </c>
      <c r="W298" s="19">
        <f t="shared" si="333"/>
        <v>0</v>
      </c>
      <c r="X298" s="2">
        <f t="shared" si="314"/>
        <v>0</v>
      </c>
      <c r="Y298" s="4">
        <f t="shared" si="315"/>
        <v>0</v>
      </c>
      <c r="Z298" s="106">
        <f t="shared" si="316"/>
        <v>0</v>
      </c>
      <c r="AA298" s="114">
        <f t="shared" si="327"/>
        <v>0.05</v>
      </c>
      <c r="AB298" s="112">
        <f t="shared" si="317"/>
        <v>6</v>
      </c>
      <c r="AC298" s="178">
        <f t="shared" si="336"/>
        <v>31</v>
      </c>
      <c r="AD298" s="11">
        <f t="shared" si="328"/>
        <v>1.000787248</v>
      </c>
      <c r="AE298" s="106">
        <f t="shared" si="318"/>
        <v>0.69182580999999999</v>
      </c>
      <c r="AF298" s="106">
        <f t="shared" si="319"/>
        <v>0.74135364999999998</v>
      </c>
      <c r="AG298" s="106">
        <f t="shared" si="320"/>
        <v>0</v>
      </c>
      <c r="AH298" s="115" t="str">
        <f t="shared" si="329"/>
        <v>J=</v>
      </c>
      <c r="AI298" s="116">
        <f t="shared" si="330"/>
        <v>44464</v>
      </c>
      <c r="AJ298" s="10"/>
      <c r="AK298" s="160"/>
      <c r="AL298" s="161"/>
      <c r="AM298" s="162"/>
      <c r="AN298" s="155"/>
      <c r="AO298" s="162"/>
      <c r="AP298" s="162"/>
      <c r="AQ298" s="163"/>
      <c r="AR298" s="164"/>
      <c r="AS298" s="165"/>
      <c r="AT298" s="164"/>
      <c r="AU298" s="165"/>
      <c r="AV298" s="165"/>
      <c r="AW298" s="162"/>
      <c r="AX298" s="160"/>
      <c r="AY298" s="161"/>
      <c r="AZ298" s="161"/>
      <c r="BA298" s="1"/>
      <c r="BB298" s="155"/>
      <c r="BC298" s="158"/>
      <c r="BD298" s="151"/>
      <c r="BE298" s="1"/>
      <c r="BF298" s="197">
        <f t="shared" si="331"/>
        <v>52834</v>
      </c>
      <c r="BG298" s="198">
        <f t="shared" si="332"/>
        <v>52834</v>
      </c>
      <c r="BH298" s="199">
        <f>VLOOKUP(BF298,[1]Plan1!$GF$177:$GH$300,3)</f>
        <v>7275.81</v>
      </c>
    </row>
    <row r="299" spans="1:180" ht="15" customHeight="1" x14ac:dyDescent="0.25">
      <c r="A299" s="105">
        <f t="shared" si="321"/>
        <v>44440</v>
      </c>
      <c r="B299" s="106">
        <f t="shared" si="306"/>
        <v>942.81791702527926</v>
      </c>
      <c r="C299" s="2">
        <f t="shared" si="322"/>
        <v>878.79018742000005</v>
      </c>
      <c r="D299" s="2">
        <f t="shared" si="323"/>
        <v>47.477392779999946</v>
      </c>
      <c r="E299" s="106">
        <f t="shared" si="307"/>
        <v>831.31279464000011</v>
      </c>
      <c r="F299" s="21">
        <f t="shared" si="324"/>
        <v>5825.37</v>
      </c>
      <c r="G299" s="108">
        <f t="shared" si="325"/>
        <v>5876.05</v>
      </c>
      <c r="H299" s="109">
        <f t="shared" si="338"/>
        <v>44403</v>
      </c>
      <c r="I299" s="109">
        <f t="shared" si="334"/>
        <v>44434</v>
      </c>
      <c r="J299" s="110">
        <f t="shared" si="308"/>
        <v>8.699876574363552E-3</v>
      </c>
      <c r="K299" s="117">
        <f t="shared" si="335"/>
        <v>44464</v>
      </c>
      <c r="L299" s="178">
        <f t="shared" si="337"/>
        <v>31</v>
      </c>
      <c r="M299" s="178">
        <f t="shared" si="305"/>
        <v>7</v>
      </c>
      <c r="N299" s="106">
        <f t="shared" si="309"/>
        <v>1.0019579000000001</v>
      </c>
      <c r="O299" s="111">
        <f t="shared" si="340"/>
        <v>1.00959968</v>
      </c>
      <c r="P299" s="111">
        <f t="shared" si="326"/>
        <v>1.0738767189775988</v>
      </c>
      <c r="Q299" s="106">
        <f t="shared" si="339"/>
        <v>1.07597926</v>
      </c>
      <c r="R299" s="2">
        <v>1</v>
      </c>
      <c r="S299" s="106">
        <f t="shared" si="310"/>
        <v>878.79018742000005</v>
      </c>
      <c r="T299" s="106">
        <f t="shared" si="311"/>
        <v>0</v>
      </c>
      <c r="U299" s="106">
        <f t="shared" si="312"/>
        <v>63.162530965279167</v>
      </c>
      <c r="V299" s="106">
        <f t="shared" si="313"/>
        <v>941.95271838527924</v>
      </c>
      <c r="W299" s="19">
        <f t="shared" si="333"/>
        <v>0</v>
      </c>
      <c r="X299" s="2">
        <f t="shared" si="314"/>
        <v>0</v>
      </c>
      <c r="Y299" s="4">
        <f t="shared" si="315"/>
        <v>0</v>
      </c>
      <c r="Z299" s="106">
        <f t="shared" si="316"/>
        <v>0</v>
      </c>
      <c r="AA299" s="114">
        <f t="shared" si="327"/>
        <v>0.05</v>
      </c>
      <c r="AB299" s="112">
        <f t="shared" si="317"/>
        <v>7</v>
      </c>
      <c r="AC299" s="178">
        <f t="shared" si="336"/>
        <v>31</v>
      </c>
      <c r="AD299" s="11">
        <f t="shared" si="328"/>
        <v>1.000918516</v>
      </c>
      <c r="AE299" s="106">
        <f t="shared" si="318"/>
        <v>0.80718283999999996</v>
      </c>
      <c r="AF299" s="106">
        <f t="shared" si="319"/>
        <v>0.86519864000000002</v>
      </c>
      <c r="AG299" s="106">
        <f t="shared" si="320"/>
        <v>0</v>
      </c>
      <c r="AH299" s="115" t="str">
        <f t="shared" si="329"/>
        <v>J=</v>
      </c>
      <c r="AI299" s="116">
        <f t="shared" si="330"/>
        <v>44464</v>
      </c>
      <c r="AJ299" s="10"/>
      <c r="AK299" s="160"/>
      <c r="AL299" s="161"/>
      <c r="AM299" s="162"/>
      <c r="AN299" s="155"/>
      <c r="AO299" s="162"/>
      <c r="AP299" s="162"/>
      <c r="AQ299" s="163"/>
      <c r="AR299" s="164"/>
      <c r="AS299" s="165"/>
      <c r="AT299" s="164"/>
      <c r="AU299" s="165"/>
      <c r="AV299" s="165"/>
      <c r="AW299" s="162"/>
      <c r="AX299" s="160"/>
      <c r="AY299" s="161"/>
      <c r="AZ299" s="161"/>
      <c r="BA299" s="1"/>
      <c r="BB299" s="155"/>
      <c r="BC299" s="158"/>
      <c r="BD299" s="151"/>
      <c r="BE299" s="1"/>
      <c r="BF299" s="197">
        <f t="shared" si="331"/>
        <v>52865</v>
      </c>
      <c r="BG299" s="198">
        <f t="shared" si="332"/>
        <v>52865</v>
      </c>
      <c r="BH299" s="199">
        <f>VLOOKUP(BF299,[1]Plan1!$GF$177:$GH$300,3)</f>
        <v>7275.81</v>
      </c>
    </row>
    <row r="300" spans="1:180" ht="15" customHeight="1" x14ac:dyDescent="0.25">
      <c r="A300" s="105">
        <f t="shared" si="321"/>
        <v>44441</v>
      </c>
      <c r="B300" s="106">
        <f t="shared" si="306"/>
        <v>943.19181114949947</v>
      </c>
      <c r="C300" s="2">
        <f t="shared" si="322"/>
        <v>878.79018742000005</v>
      </c>
      <c r="D300" s="2">
        <f t="shared" si="323"/>
        <v>47.477392779999946</v>
      </c>
      <c r="E300" s="106">
        <f t="shared" si="307"/>
        <v>831.31279464000011</v>
      </c>
      <c r="F300" s="21">
        <f t="shared" si="324"/>
        <v>5825.37</v>
      </c>
      <c r="G300" s="108">
        <f t="shared" si="325"/>
        <v>5876.05</v>
      </c>
      <c r="H300" s="109">
        <f t="shared" si="338"/>
        <v>44403</v>
      </c>
      <c r="I300" s="109">
        <f t="shared" si="334"/>
        <v>44434</v>
      </c>
      <c r="J300" s="110">
        <f t="shared" si="308"/>
        <v>8.699876574363552E-3</v>
      </c>
      <c r="K300" s="117">
        <f t="shared" si="335"/>
        <v>44464</v>
      </c>
      <c r="L300" s="178">
        <f t="shared" si="337"/>
        <v>31</v>
      </c>
      <c r="M300" s="178">
        <f t="shared" si="305"/>
        <v>8</v>
      </c>
      <c r="N300" s="106">
        <f t="shared" si="309"/>
        <v>1.0022379100000001</v>
      </c>
      <c r="O300" s="111">
        <f t="shared" si="340"/>
        <v>1.00959968</v>
      </c>
      <c r="P300" s="111">
        <f t="shared" si="326"/>
        <v>1.0738767189775988</v>
      </c>
      <c r="Q300" s="106">
        <f t="shared" si="339"/>
        <v>1.07627995</v>
      </c>
      <c r="R300" s="2">
        <v>1</v>
      </c>
      <c r="S300" s="106">
        <f t="shared" si="310"/>
        <v>878.79018742000005</v>
      </c>
      <c r="T300" s="106">
        <f t="shared" si="311"/>
        <v>0</v>
      </c>
      <c r="U300" s="106">
        <f t="shared" si="312"/>
        <v>63.412498409499463</v>
      </c>
      <c r="V300" s="106">
        <f t="shared" si="313"/>
        <v>942.2026858294995</v>
      </c>
      <c r="W300" s="19">
        <f t="shared" si="333"/>
        <v>0</v>
      </c>
      <c r="X300" s="2">
        <f t="shared" si="314"/>
        <v>0</v>
      </c>
      <c r="Y300" s="4">
        <f t="shared" si="315"/>
        <v>0</v>
      </c>
      <c r="Z300" s="106">
        <f t="shared" si="316"/>
        <v>0</v>
      </c>
      <c r="AA300" s="114">
        <f t="shared" si="327"/>
        <v>0.05</v>
      </c>
      <c r="AB300" s="112">
        <f t="shared" si="317"/>
        <v>8</v>
      </c>
      <c r="AC300" s="178">
        <f t="shared" si="336"/>
        <v>31</v>
      </c>
      <c r="AD300" s="11">
        <f t="shared" si="328"/>
        <v>1.001049801</v>
      </c>
      <c r="AE300" s="106">
        <f t="shared" si="318"/>
        <v>0.92255480999999995</v>
      </c>
      <c r="AF300" s="106">
        <f t="shared" si="319"/>
        <v>0.98912531999999997</v>
      </c>
      <c r="AG300" s="106">
        <f t="shared" si="320"/>
        <v>0</v>
      </c>
      <c r="AH300" s="115" t="str">
        <f t="shared" si="329"/>
        <v>J=</v>
      </c>
      <c r="AI300" s="116">
        <f t="shared" si="330"/>
        <v>44464</v>
      </c>
      <c r="AJ300" s="10"/>
      <c r="AK300" s="160"/>
      <c r="AL300" s="161"/>
      <c r="AM300" s="162"/>
      <c r="AN300" s="155"/>
      <c r="AO300" s="162"/>
      <c r="AP300" s="162"/>
      <c r="AQ300" s="163"/>
      <c r="AR300" s="164"/>
      <c r="AS300" s="165"/>
      <c r="AT300" s="164"/>
      <c r="AU300" s="165"/>
      <c r="AV300" s="165"/>
      <c r="AW300" s="162"/>
      <c r="AX300" s="160"/>
      <c r="AY300" s="161"/>
      <c r="AZ300" s="161"/>
      <c r="BA300" s="1"/>
      <c r="BB300" s="155"/>
      <c r="BC300" s="158"/>
      <c r="BD300" s="151"/>
      <c r="BE300" s="1"/>
      <c r="BF300" s="197">
        <f t="shared" si="331"/>
        <v>52895</v>
      </c>
      <c r="BG300" s="198">
        <f t="shared" si="332"/>
        <v>52895</v>
      </c>
      <c r="BH300" s="199">
        <f>VLOOKUP(BF300,[1]Plan1!$GF$177:$GH$300,3)</f>
        <v>7275.81</v>
      </c>
    </row>
    <row r="301" spans="1:180" ht="15" customHeight="1" x14ac:dyDescent="0.25">
      <c r="A301" s="105">
        <f t="shared" si="321"/>
        <v>44442</v>
      </c>
      <c r="B301" s="106">
        <f t="shared" si="306"/>
        <v>943.56587941812722</v>
      </c>
      <c r="C301" s="2">
        <f t="shared" si="322"/>
        <v>878.79018742000005</v>
      </c>
      <c r="D301" s="2">
        <f t="shared" si="323"/>
        <v>47.477392779999946</v>
      </c>
      <c r="E301" s="106">
        <f t="shared" si="307"/>
        <v>831.31279464000011</v>
      </c>
      <c r="F301" s="21">
        <f t="shared" si="324"/>
        <v>5825.37</v>
      </c>
      <c r="G301" s="108">
        <f t="shared" si="325"/>
        <v>5876.05</v>
      </c>
      <c r="H301" s="109">
        <f t="shared" si="338"/>
        <v>44403</v>
      </c>
      <c r="I301" s="109">
        <f t="shared" si="334"/>
        <v>44434</v>
      </c>
      <c r="J301" s="110">
        <f t="shared" si="308"/>
        <v>8.699876574363552E-3</v>
      </c>
      <c r="K301" s="117">
        <f t="shared" si="335"/>
        <v>44464</v>
      </c>
      <c r="L301" s="178">
        <f t="shared" si="337"/>
        <v>31</v>
      </c>
      <c r="M301" s="178">
        <f t="shared" si="305"/>
        <v>9</v>
      </c>
      <c r="N301" s="106">
        <f t="shared" si="309"/>
        <v>1.00251801</v>
      </c>
      <c r="O301" s="111">
        <f t="shared" si="340"/>
        <v>1.00959968</v>
      </c>
      <c r="P301" s="111">
        <f t="shared" si="326"/>
        <v>1.0738767189775988</v>
      </c>
      <c r="Q301" s="106">
        <f t="shared" si="339"/>
        <v>1.07658075</v>
      </c>
      <c r="R301" s="2">
        <v>1</v>
      </c>
      <c r="S301" s="106">
        <f t="shared" si="310"/>
        <v>878.79018742000005</v>
      </c>
      <c r="T301" s="106">
        <f t="shared" si="311"/>
        <v>0</v>
      </c>
      <c r="U301" s="106">
        <f t="shared" si="312"/>
        <v>63.662557298127169</v>
      </c>
      <c r="V301" s="106">
        <f t="shared" si="313"/>
        <v>942.45274471812718</v>
      </c>
      <c r="W301" s="19">
        <f t="shared" si="333"/>
        <v>0</v>
      </c>
      <c r="X301" s="2">
        <f t="shared" si="314"/>
        <v>0</v>
      </c>
      <c r="Y301" s="4">
        <f t="shared" si="315"/>
        <v>0</v>
      </c>
      <c r="Z301" s="106">
        <f t="shared" si="316"/>
        <v>0</v>
      </c>
      <c r="AA301" s="114">
        <f t="shared" si="327"/>
        <v>0.05</v>
      </c>
      <c r="AB301" s="112">
        <f t="shared" si="317"/>
        <v>9</v>
      </c>
      <c r="AC301" s="178">
        <f t="shared" si="336"/>
        <v>31</v>
      </c>
      <c r="AD301" s="11">
        <f t="shared" si="328"/>
        <v>1.001181104</v>
      </c>
      <c r="AE301" s="106">
        <f t="shared" si="318"/>
        <v>1.0379426</v>
      </c>
      <c r="AF301" s="106">
        <f t="shared" si="319"/>
        <v>1.1131347</v>
      </c>
      <c r="AG301" s="106">
        <f t="shared" si="320"/>
        <v>0</v>
      </c>
      <c r="AH301" s="115" t="str">
        <f t="shared" si="329"/>
        <v>J=</v>
      </c>
      <c r="AI301" s="116">
        <f t="shared" si="330"/>
        <v>44464</v>
      </c>
      <c r="AJ301" s="10"/>
      <c r="AK301" s="206"/>
      <c r="AL301" s="207"/>
      <c r="AM301" s="208"/>
      <c r="AN301" s="209"/>
      <c r="AO301" s="208"/>
      <c r="AP301" s="208"/>
      <c r="AQ301" s="210"/>
      <c r="AR301" s="211"/>
      <c r="AS301" s="165"/>
      <c r="AT301" s="164"/>
      <c r="AU301" s="165"/>
      <c r="AV301" s="165"/>
      <c r="AW301" s="208"/>
      <c r="AX301" s="206"/>
      <c r="AY301" s="207"/>
      <c r="AZ301" s="207"/>
      <c r="BA301" s="1"/>
      <c r="BB301" s="155"/>
      <c r="BC301" s="158"/>
      <c r="BD301" s="151"/>
      <c r="BE301" s="1"/>
      <c r="BF301" s="197">
        <f t="shared" si="331"/>
        <v>52926</v>
      </c>
      <c r="BG301" s="198">
        <f t="shared" si="332"/>
        <v>52926</v>
      </c>
      <c r="BH301" s="199">
        <f>VLOOKUP(BF301,[1]Plan1!$GF$177:$GH$300,3)</f>
        <v>7275.81</v>
      </c>
    </row>
    <row r="302" spans="1:180" ht="15" customHeight="1" x14ac:dyDescent="0.25">
      <c r="A302" s="105">
        <f t="shared" si="321"/>
        <v>44443</v>
      </c>
      <c r="B302" s="106">
        <f t="shared" si="306"/>
        <v>943.94007932552256</v>
      </c>
      <c r="C302" s="2">
        <f t="shared" si="322"/>
        <v>878.79018742000005</v>
      </c>
      <c r="D302" s="2">
        <f t="shared" si="323"/>
        <v>47.477392779999946</v>
      </c>
      <c r="E302" s="106">
        <f t="shared" si="307"/>
        <v>831.31279464000011</v>
      </c>
      <c r="F302" s="21">
        <f t="shared" si="324"/>
        <v>5825.37</v>
      </c>
      <c r="G302" s="108">
        <f t="shared" si="325"/>
        <v>5876.05</v>
      </c>
      <c r="H302" s="109">
        <f t="shared" si="338"/>
        <v>44403</v>
      </c>
      <c r="I302" s="109">
        <f t="shared" si="334"/>
        <v>44434</v>
      </c>
      <c r="J302" s="110">
        <f t="shared" si="308"/>
        <v>8.699876574363552E-3</v>
      </c>
      <c r="K302" s="117">
        <f t="shared" si="335"/>
        <v>44464</v>
      </c>
      <c r="L302" s="178">
        <f t="shared" si="337"/>
        <v>31</v>
      </c>
      <c r="M302" s="178">
        <f t="shared" si="305"/>
        <v>10</v>
      </c>
      <c r="N302" s="106">
        <f t="shared" si="309"/>
        <v>1.0027981800000001</v>
      </c>
      <c r="O302" s="111">
        <f t="shared" si="340"/>
        <v>1.00959968</v>
      </c>
      <c r="P302" s="111">
        <f t="shared" si="326"/>
        <v>1.0738767189775988</v>
      </c>
      <c r="Q302" s="106">
        <f t="shared" si="339"/>
        <v>1.07688161</v>
      </c>
      <c r="R302" s="2">
        <v>1</v>
      </c>
      <c r="S302" s="106">
        <f t="shared" si="310"/>
        <v>878.79018742000005</v>
      </c>
      <c r="T302" s="106">
        <f t="shared" si="311"/>
        <v>0</v>
      </c>
      <c r="U302" s="106">
        <f t="shared" si="312"/>
        <v>63.912666065522615</v>
      </c>
      <c r="V302" s="106">
        <f t="shared" si="313"/>
        <v>942.70285348552261</v>
      </c>
      <c r="W302" s="19">
        <f t="shared" si="333"/>
        <v>0</v>
      </c>
      <c r="X302" s="2">
        <f t="shared" si="314"/>
        <v>0</v>
      </c>
      <c r="Y302" s="4">
        <f t="shared" si="315"/>
        <v>0</v>
      </c>
      <c r="Z302" s="106">
        <f t="shared" si="316"/>
        <v>0</v>
      </c>
      <c r="AA302" s="114">
        <f t="shared" si="327"/>
        <v>0.05</v>
      </c>
      <c r="AB302" s="112">
        <f t="shared" si="317"/>
        <v>10</v>
      </c>
      <c r="AC302" s="178">
        <f t="shared" si="336"/>
        <v>31</v>
      </c>
      <c r="AD302" s="11">
        <f t="shared" si="328"/>
        <v>1.001312424</v>
      </c>
      <c r="AE302" s="106">
        <f t="shared" si="318"/>
        <v>1.1533453300000001</v>
      </c>
      <c r="AF302" s="106">
        <f t="shared" si="319"/>
        <v>1.23722584</v>
      </c>
      <c r="AG302" s="106">
        <f t="shared" si="320"/>
        <v>0</v>
      </c>
      <c r="AH302" s="115" t="str">
        <f t="shared" si="329"/>
        <v>J=</v>
      </c>
      <c r="AI302" s="116">
        <f t="shared" si="330"/>
        <v>44464</v>
      </c>
      <c r="AJ302" s="10"/>
      <c r="AK302" s="160"/>
      <c r="AL302" s="161"/>
      <c r="AM302" s="162"/>
      <c r="AN302" s="155"/>
      <c r="AO302" s="162"/>
      <c r="AP302" s="162"/>
      <c r="AQ302" s="163"/>
      <c r="AR302" s="164"/>
      <c r="AS302" s="165"/>
      <c r="AT302" s="164"/>
      <c r="AU302" s="165"/>
      <c r="AV302" s="165"/>
      <c r="AW302" s="162"/>
      <c r="AX302" s="160"/>
      <c r="AY302" s="161"/>
      <c r="AZ302" s="161"/>
      <c r="BA302" s="1"/>
      <c r="BB302" s="155"/>
      <c r="BC302" s="158"/>
      <c r="BD302" s="151"/>
      <c r="BE302" s="1"/>
      <c r="BF302" s="197">
        <f t="shared" si="331"/>
        <v>52956</v>
      </c>
      <c r="BG302" s="198">
        <f t="shared" si="332"/>
        <v>52956</v>
      </c>
      <c r="BH302" s="199">
        <f>VLOOKUP(BF302,[1]Plan1!$GF$177:$GH$300,3)</f>
        <v>7275.81</v>
      </c>
    </row>
    <row r="303" spans="1:180" ht="15" customHeight="1" x14ac:dyDescent="0.25">
      <c r="A303" s="105">
        <f t="shared" si="321"/>
        <v>44444</v>
      </c>
      <c r="B303" s="106">
        <f t="shared" si="306"/>
        <v>944.31444421419747</v>
      </c>
      <c r="C303" s="2">
        <f t="shared" si="322"/>
        <v>878.79018742000005</v>
      </c>
      <c r="D303" s="2">
        <f t="shared" si="323"/>
        <v>47.477392779999946</v>
      </c>
      <c r="E303" s="106">
        <f t="shared" si="307"/>
        <v>831.31279464000011</v>
      </c>
      <c r="F303" s="21">
        <f t="shared" si="324"/>
        <v>5825.37</v>
      </c>
      <c r="G303" s="108">
        <f t="shared" si="325"/>
        <v>5876.05</v>
      </c>
      <c r="H303" s="109">
        <f t="shared" si="338"/>
        <v>44403</v>
      </c>
      <c r="I303" s="109">
        <f t="shared" si="334"/>
        <v>44434</v>
      </c>
      <c r="J303" s="110">
        <f t="shared" si="308"/>
        <v>8.699876574363552E-3</v>
      </c>
      <c r="K303" s="117">
        <f t="shared" si="335"/>
        <v>44464</v>
      </c>
      <c r="L303" s="178">
        <f t="shared" si="337"/>
        <v>31</v>
      </c>
      <c r="M303" s="178">
        <f t="shared" si="305"/>
        <v>11</v>
      </c>
      <c r="N303" s="106">
        <f t="shared" si="309"/>
        <v>1.00307843</v>
      </c>
      <c r="O303" s="111">
        <f t="shared" si="340"/>
        <v>1.00959968</v>
      </c>
      <c r="P303" s="111">
        <f t="shared" si="326"/>
        <v>1.0738767189775988</v>
      </c>
      <c r="Q303" s="106">
        <f t="shared" si="339"/>
        <v>1.07718257</v>
      </c>
      <c r="R303" s="2">
        <v>1</v>
      </c>
      <c r="S303" s="106">
        <f t="shared" si="310"/>
        <v>878.79018742000005</v>
      </c>
      <c r="T303" s="106">
        <f t="shared" si="311"/>
        <v>0</v>
      </c>
      <c r="U303" s="106">
        <f t="shared" si="312"/>
        <v>64.162857964197386</v>
      </c>
      <c r="V303" s="106">
        <f t="shared" si="313"/>
        <v>942.95304538419748</v>
      </c>
      <c r="W303" s="19">
        <f t="shared" si="333"/>
        <v>0</v>
      </c>
      <c r="X303" s="2">
        <f t="shared" si="314"/>
        <v>0</v>
      </c>
      <c r="Y303" s="4">
        <f t="shared" si="315"/>
        <v>0</v>
      </c>
      <c r="Z303" s="106">
        <f t="shared" si="316"/>
        <v>0</v>
      </c>
      <c r="AA303" s="114">
        <f t="shared" si="327"/>
        <v>0.05</v>
      </c>
      <c r="AB303" s="112">
        <f t="shared" si="317"/>
        <v>11</v>
      </c>
      <c r="AC303" s="178">
        <f t="shared" si="336"/>
        <v>31</v>
      </c>
      <c r="AD303" s="11">
        <f t="shared" si="328"/>
        <v>1.001443761</v>
      </c>
      <c r="AE303" s="106">
        <f t="shared" si="318"/>
        <v>1.2687629899999999</v>
      </c>
      <c r="AF303" s="106">
        <f t="shared" si="319"/>
        <v>1.3613988299999999</v>
      </c>
      <c r="AG303" s="106">
        <f t="shared" si="320"/>
        <v>0</v>
      </c>
      <c r="AH303" s="115" t="str">
        <f t="shared" si="329"/>
        <v>J=</v>
      </c>
      <c r="AI303" s="116">
        <f t="shared" si="330"/>
        <v>44464</v>
      </c>
      <c r="AJ303" s="12"/>
      <c r="AK303" s="160"/>
      <c r="AL303" s="161"/>
      <c r="AM303" s="162"/>
      <c r="AN303" s="155"/>
      <c r="AO303" s="162"/>
      <c r="AP303" s="162"/>
      <c r="AQ303" s="163"/>
      <c r="AR303" s="164"/>
      <c r="AS303" s="165"/>
      <c r="AT303" s="164"/>
      <c r="AU303" s="165"/>
      <c r="AV303" s="165"/>
      <c r="AW303" s="162"/>
      <c r="AX303" s="160"/>
      <c r="AY303" s="161"/>
      <c r="AZ303" s="161"/>
      <c r="BA303" s="7"/>
      <c r="BB303" s="155"/>
      <c r="BC303" s="158"/>
      <c r="BD303" s="151"/>
      <c r="BE303" s="7"/>
      <c r="BF303" s="197">
        <f t="shared" si="331"/>
        <v>52987</v>
      </c>
      <c r="BG303" s="198">
        <f t="shared" si="332"/>
        <v>52987</v>
      </c>
      <c r="BH303" s="199">
        <f>VLOOKUP(BF303,[1]Plan1!$GF$177:$GH$300,3)</f>
        <v>7275.81</v>
      </c>
      <c r="BI303" s="16"/>
      <c r="BJ303" s="16"/>
      <c r="BK303" s="16"/>
      <c r="BL303" s="16"/>
      <c r="BM303" s="16"/>
      <c r="BN303" s="16"/>
      <c r="BO303" s="16"/>
      <c r="BP303" s="16"/>
      <c r="BQ303" s="16"/>
      <c r="BR303" s="16"/>
      <c r="BS303" s="16"/>
      <c r="BT303" s="16"/>
      <c r="BU303" s="16"/>
      <c r="BV303" s="16"/>
      <c r="BW303" s="16"/>
      <c r="BX303" s="16"/>
      <c r="BY303" s="16"/>
      <c r="BZ303" s="16"/>
      <c r="CA303" s="16"/>
      <c r="CB303" s="16"/>
      <c r="CC303" s="16"/>
      <c r="CD303" s="16"/>
      <c r="CE303" s="16"/>
      <c r="CF303" s="16"/>
      <c r="CG303" s="16"/>
      <c r="CH303" s="16"/>
      <c r="CI303" s="16"/>
      <c r="CJ303" s="16"/>
      <c r="CK303" s="16"/>
      <c r="CL303" s="16"/>
      <c r="CM303" s="16"/>
      <c r="CN303" s="16"/>
      <c r="CO303" s="16"/>
      <c r="CP303" s="16"/>
      <c r="CQ303" s="16"/>
      <c r="CR303" s="16"/>
      <c r="CS303" s="16"/>
      <c r="CT303" s="16"/>
      <c r="CU303" s="16"/>
      <c r="CV303" s="16"/>
      <c r="CW303" s="16"/>
      <c r="CX303" s="16"/>
      <c r="CY303" s="16"/>
      <c r="CZ303" s="16"/>
      <c r="DA303" s="16"/>
      <c r="DB303" s="16"/>
      <c r="DC303" s="16"/>
      <c r="DD303" s="16"/>
      <c r="DE303" s="16"/>
      <c r="DF303" s="16"/>
      <c r="DG303" s="16"/>
      <c r="DH303" s="16"/>
      <c r="DI303" s="16"/>
      <c r="DJ303" s="16"/>
      <c r="DK303" s="16"/>
      <c r="DL303" s="16"/>
      <c r="DM303" s="16"/>
      <c r="DN303" s="16"/>
      <c r="DO303" s="16"/>
      <c r="DP303" s="16"/>
      <c r="DQ303" s="16"/>
      <c r="DR303" s="16"/>
      <c r="DS303" s="16"/>
      <c r="DT303" s="16"/>
      <c r="DU303" s="16"/>
      <c r="DV303" s="16"/>
      <c r="DW303" s="16"/>
      <c r="DX303" s="16"/>
      <c r="DY303" s="16"/>
      <c r="DZ303" s="16"/>
      <c r="EA303" s="16"/>
      <c r="EB303" s="16"/>
      <c r="EC303" s="16"/>
      <c r="ED303" s="16"/>
      <c r="EE303" s="16"/>
      <c r="EF303" s="16"/>
      <c r="EG303" s="16"/>
      <c r="EH303" s="16"/>
      <c r="EI303" s="16"/>
      <c r="EJ303" s="16"/>
      <c r="EK303" s="16"/>
      <c r="EL303" s="16"/>
      <c r="EM303" s="16"/>
      <c r="EN303" s="16"/>
      <c r="EO303" s="16"/>
      <c r="EP303" s="16"/>
      <c r="EQ303" s="16"/>
      <c r="ER303" s="16"/>
      <c r="ES303" s="16"/>
      <c r="ET303" s="16"/>
      <c r="EU303" s="16"/>
      <c r="EV303" s="16"/>
      <c r="EW303" s="16"/>
      <c r="EX303" s="16"/>
      <c r="EY303" s="16"/>
      <c r="EZ303" s="16"/>
      <c r="FA303" s="16"/>
      <c r="FB303" s="16"/>
      <c r="FC303" s="16"/>
      <c r="FD303" s="16"/>
      <c r="FE303" s="16"/>
      <c r="FF303" s="16"/>
      <c r="FG303" s="16"/>
      <c r="FH303" s="16"/>
      <c r="FI303" s="16"/>
      <c r="FJ303" s="16"/>
      <c r="FK303" s="16"/>
      <c r="FL303" s="16"/>
      <c r="FM303" s="16"/>
      <c r="FN303" s="16"/>
      <c r="FO303" s="16"/>
      <c r="FP303" s="16"/>
      <c r="FQ303" s="16"/>
      <c r="FR303" s="16"/>
      <c r="FS303" s="16"/>
      <c r="FT303" s="16"/>
      <c r="FU303" s="16"/>
      <c r="FV303" s="16"/>
      <c r="FW303" s="16"/>
      <c r="FX303" s="16"/>
    </row>
    <row r="304" spans="1:180" ht="15" customHeight="1" x14ac:dyDescent="0.25">
      <c r="A304" s="105">
        <f t="shared" si="321"/>
        <v>44445</v>
      </c>
      <c r="B304" s="106">
        <f t="shared" si="306"/>
        <v>944.6889491247681</v>
      </c>
      <c r="C304" s="2">
        <f t="shared" si="322"/>
        <v>878.79018742000005</v>
      </c>
      <c r="D304" s="2">
        <f t="shared" si="323"/>
        <v>47.477392779999946</v>
      </c>
      <c r="E304" s="106">
        <f t="shared" si="307"/>
        <v>831.31279464000011</v>
      </c>
      <c r="F304" s="21">
        <f t="shared" si="324"/>
        <v>5825.37</v>
      </c>
      <c r="G304" s="108">
        <f t="shared" si="325"/>
        <v>5876.05</v>
      </c>
      <c r="H304" s="109">
        <f t="shared" si="338"/>
        <v>44403</v>
      </c>
      <c r="I304" s="109">
        <f t="shared" si="334"/>
        <v>44434</v>
      </c>
      <c r="J304" s="110">
        <f t="shared" si="308"/>
        <v>8.699876574363552E-3</v>
      </c>
      <c r="K304" s="117">
        <f t="shared" si="335"/>
        <v>44464</v>
      </c>
      <c r="L304" s="178">
        <f t="shared" si="337"/>
        <v>31</v>
      </c>
      <c r="M304" s="178">
        <f t="shared" si="305"/>
        <v>12</v>
      </c>
      <c r="N304" s="106">
        <f t="shared" si="309"/>
        <v>1.0033587500000001</v>
      </c>
      <c r="O304" s="111">
        <f t="shared" si="340"/>
        <v>1.00959968</v>
      </c>
      <c r="P304" s="111">
        <f t="shared" si="326"/>
        <v>1.0738767189775988</v>
      </c>
      <c r="Q304" s="106">
        <f t="shared" si="339"/>
        <v>1.0774836000000001</v>
      </c>
      <c r="R304" s="2">
        <v>1</v>
      </c>
      <c r="S304" s="106">
        <f t="shared" si="310"/>
        <v>878.79018742000005</v>
      </c>
      <c r="T304" s="106">
        <f t="shared" si="311"/>
        <v>0</v>
      </c>
      <c r="U304" s="106">
        <f t="shared" si="312"/>
        <v>64.413108054767989</v>
      </c>
      <c r="V304" s="106">
        <f t="shared" si="313"/>
        <v>943.20329547476808</v>
      </c>
      <c r="W304" s="19">
        <f t="shared" si="333"/>
        <v>0</v>
      </c>
      <c r="X304" s="2">
        <f t="shared" si="314"/>
        <v>0</v>
      </c>
      <c r="Y304" s="4">
        <f t="shared" si="315"/>
        <v>0</v>
      </c>
      <c r="Z304" s="106">
        <f t="shared" si="316"/>
        <v>0</v>
      </c>
      <c r="AA304" s="114">
        <f t="shared" si="327"/>
        <v>0.05</v>
      </c>
      <c r="AB304" s="112">
        <f t="shared" si="317"/>
        <v>12</v>
      </c>
      <c r="AC304" s="178">
        <f t="shared" si="336"/>
        <v>31</v>
      </c>
      <c r="AD304" s="11">
        <f t="shared" si="328"/>
        <v>1.0015751150000001</v>
      </c>
      <c r="AE304" s="106">
        <f t="shared" si="318"/>
        <v>1.3841956</v>
      </c>
      <c r="AF304" s="106">
        <f t="shared" si="319"/>
        <v>1.4856536499999999</v>
      </c>
      <c r="AG304" s="106">
        <f t="shared" si="320"/>
        <v>0</v>
      </c>
      <c r="AH304" s="115" t="str">
        <f t="shared" si="329"/>
        <v>J=</v>
      </c>
      <c r="AI304" s="116">
        <f t="shared" si="330"/>
        <v>44464</v>
      </c>
      <c r="AJ304" s="10"/>
      <c r="AK304" s="160"/>
      <c r="AL304" s="161"/>
      <c r="AM304" s="162"/>
      <c r="AN304" s="155"/>
      <c r="AO304" s="162"/>
      <c r="AP304" s="162"/>
      <c r="AQ304" s="163"/>
      <c r="AR304" s="164"/>
      <c r="AS304" s="165"/>
      <c r="AT304" s="164"/>
      <c r="AU304" s="165"/>
      <c r="AV304" s="165"/>
      <c r="AW304" s="162"/>
      <c r="AX304" s="160"/>
      <c r="AY304" s="161"/>
      <c r="AZ304" s="161"/>
      <c r="BA304" s="1"/>
      <c r="BB304" s="155"/>
      <c r="BC304" s="158"/>
      <c r="BD304" s="151"/>
      <c r="BE304" s="1"/>
      <c r="BF304" s="197">
        <f t="shared" si="331"/>
        <v>53018</v>
      </c>
      <c r="BG304" s="198">
        <f t="shared" si="332"/>
        <v>53018</v>
      </c>
      <c r="BH304" s="199">
        <f>VLOOKUP(BF304,[1]Plan1!$GF$177:$GH$300,3)</f>
        <v>7275.81</v>
      </c>
    </row>
    <row r="305" spans="1:194" ht="15" customHeight="1" x14ac:dyDescent="0.25">
      <c r="A305" s="105">
        <f t="shared" si="321"/>
        <v>44446</v>
      </c>
      <c r="B305" s="106">
        <f t="shared" si="306"/>
        <v>945.06361171348988</v>
      </c>
      <c r="C305" s="2">
        <f t="shared" si="322"/>
        <v>878.79018742000005</v>
      </c>
      <c r="D305" s="2">
        <f t="shared" si="323"/>
        <v>47.477392779999946</v>
      </c>
      <c r="E305" s="106">
        <f t="shared" si="307"/>
        <v>831.31279464000011</v>
      </c>
      <c r="F305" s="21">
        <f t="shared" si="324"/>
        <v>5825.37</v>
      </c>
      <c r="G305" s="108">
        <f t="shared" si="325"/>
        <v>5876.05</v>
      </c>
      <c r="H305" s="109">
        <f t="shared" si="338"/>
        <v>44403</v>
      </c>
      <c r="I305" s="109">
        <f t="shared" si="334"/>
        <v>44434</v>
      </c>
      <c r="J305" s="110">
        <f t="shared" si="308"/>
        <v>8.699876574363552E-3</v>
      </c>
      <c r="K305" s="117">
        <f t="shared" si="335"/>
        <v>44464</v>
      </c>
      <c r="L305" s="178">
        <f t="shared" si="337"/>
        <v>31</v>
      </c>
      <c r="M305" s="178">
        <f t="shared" ref="M305:M368" si="341">L305-(K305-A305)</f>
        <v>13</v>
      </c>
      <c r="N305" s="106">
        <f t="shared" si="309"/>
        <v>1.0036391600000001</v>
      </c>
      <c r="O305" s="111">
        <f t="shared" si="340"/>
        <v>1.00959968</v>
      </c>
      <c r="P305" s="111">
        <f t="shared" si="326"/>
        <v>1.0738767189775988</v>
      </c>
      <c r="Q305" s="106">
        <f t="shared" si="339"/>
        <v>1.0777847199999999</v>
      </c>
      <c r="R305" s="2">
        <v>1</v>
      </c>
      <c r="S305" s="106">
        <f t="shared" si="310"/>
        <v>878.79018742000005</v>
      </c>
      <c r="T305" s="106">
        <f t="shared" si="311"/>
        <v>0</v>
      </c>
      <c r="U305" s="106">
        <f t="shared" si="312"/>
        <v>64.663432963489839</v>
      </c>
      <c r="V305" s="106">
        <f t="shared" si="313"/>
        <v>943.45362038348992</v>
      </c>
      <c r="W305" s="19">
        <f t="shared" si="333"/>
        <v>0</v>
      </c>
      <c r="X305" s="2">
        <f t="shared" si="314"/>
        <v>0</v>
      </c>
      <c r="Y305" s="4">
        <f t="shared" si="315"/>
        <v>0</v>
      </c>
      <c r="Z305" s="106">
        <f t="shared" si="316"/>
        <v>0</v>
      </c>
      <c r="AA305" s="114">
        <f t="shared" si="327"/>
        <v>0.05</v>
      </c>
      <c r="AB305" s="112">
        <f t="shared" si="317"/>
        <v>13</v>
      </c>
      <c r="AC305" s="178">
        <f t="shared" si="336"/>
        <v>31</v>
      </c>
      <c r="AD305" s="11">
        <f t="shared" si="328"/>
        <v>1.0017064870000001</v>
      </c>
      <c r="AE305" s="106">
        <f t="shared" si="318"/>
        <v>1.49964403</v>
      </c>
      <c r="AF305" s="106">
        <f t="shared" si="319"/>
        <v>1.6099913299999999</v>
      </c>
      <c r="AG305" s="106">
        <f t="shared" si="320"/>
        <v>0</v>
      </c>
      <c r="AH305" s="115" t="str">
        <f t="shared" si="329"/>
        <v>J=</v>
      </c>
      <c r="AI305" s="116">
        <f t="shared" si="330"/>
        <v>44464</v>
      </c>
      <c r="AJ305" s="10"/>
      <c r="AK305" s="160"/>
      <c r="AL305" s="161"/>
      <c r="AM305" s="162"/>
      <c r="AN305" s="155"/>
      <c r="AO305" s="162"/>
      <c r="AP305" s="162"/>
      <c r="AQ305" s="163"/>
      <c r="AR305" s="164"/>
      <c r="AS305" s="165"/>
      <c r="AT305" s="164"/>
      <c r="AU305" s="165"/>
      <c r="AV305" s="165"/>
      <c r="AW305" s="162"/>
      <c r="AX305" s="160"/>
      <c r="AY305" s="161"/>
      <c r="AZ305" s="161"/>
      <c r="BA305" s="1"/>
      <c r="BB305" s="155"/>
      <c r="BC305" s="158"/>
      <c r="BD305" s="151"/>
      <c r="BE305" s="1"/>
      <c r="BF305" s="197">
        <f t="shared" si="331"/>
        <v>53046</v>
      </c>
      <c r="BG305" s="198">
        <f t="shared" si="332"/>
        <v>53046</v>
      </c>
      <c r="BH305" s="199">
        <f>VLOOKUP(BF305,[1]Plan1!$GF$177:$GH$300,3)</f>
        <v>7275.81</v>
      </c>
    </row>
    <row r="306" spans="1:194" ht="15" customHeight="1" x14ac:dyDescent="0.25">
      <c r="A306" s="105">
        <f t="shared" si="321"/>
        <v>44447</v>
      </c>
      <c r="B306" s="106">
        <f t="shared" si="306"/>
        <v>945.43842274723545</v>
      </c>
      <c r="C306" s="2">
        <f t="shared" si="322"/>
        <v>878.79018742000005</v>
      </c>
      <c r="D306" s="2">
        <f t="shared" si="323"/>
        <v>47.477392779999946</v>
      </c>
      <c r="E306" s="106">
        <f t="shared" si="307"/>
        <v>831.31279464000011</v>
      </c>
      <c r="F306" s="21">
        <f t="shared" si="324"/>
        <v>5825.37</v>
      </c>
      <c r="G306" s="108">
        <f t="shared" si="325"/>
        <v>5876.05</v>
      </c>
      <c r="H306" s="109">
        <f t="shared" si="338"/>
        <v>44403</v>
      </c>
      <c r="I306" s="109">
        <f t="shared" si="334"/>
        <v>44434</v>
      </c>
      <c r="J306" s="110">
        <f t="shared" si="308"/>
        <v>8.699876574363552E-3</v>
      </c>
      <c r="K306" s="117">
        <f t="shared" si="335"/>
        <v>44464</v>
      </c>
      <c r="L306" s="178">
        <f t="shared" si="337"/>
        <v>31</v>
      </c>
      <c r="M306" s="178">
        <f t="shared" si="341"/>
        <v>14</v>
      </c>
      <c r="N306" s="106">
        <f t="shared" si="309"/>
        <v>1.0039196399999999</v>
      </c>
      <c r="O306" s="111">
        <f t="shared" si="340"/>
        <v>1.00959968</v>
      </c>
      <c r="P306" s="111">
        <f t="shared" si="326"/>
        <v>1.0738767189775988</v>
      </c>
      <c r="Q306" s="106">
        <f t="shared" si="339"/>
        <v>1.0780859199999999</v>
      </c>
      <c r="R306" s="2">
        <v>1</v>
      </c>
      <c r="S306" s="106">
        <f t="shared" si="310"/>
        <v>878.79018742000005</v>
      </c>
      <c r="T306" s="106">
        <f t="shared" si="311"/>
        <v>0</v>
      </c>
      <c r="U306" s="106">
        <f t="shared" si="312"/>
        <v>64.913824377235414</v>
      </c>
      <c r="V306" s="106">
        <f t="shared" si="313"/>
        <v>943.70401179723547</v>
      </c>
      <c r="W306" s="19">
        <f t="shared" si="333"/>
        <v>0</v>
      </c>
      <c r="X306" s="2">
        <f t="shared" si="314"/>
        <v>0</v>
      </c>
      <c r="Y306" s="4">
        <f t="shared" si="315"/>
        <v>0</v>
      </c>
      <c r="Z306" s="106">
        <f t="shared" si="316"/>
        <v>0</v>
      </c>
      <c r="AA306" s="114">
        <f t="shared" si="327"/>
        <v>0.05</v>
      </c>
      <c r="AB306" s="112">
        <f t="shared" si="317"/>
        <v>14</v>
      </c>
      <c r="AC306" s="178">
        <f t="shared" si="336"/>
        <v>31</v>
      </c>
      <c r="AD306" s="11">
        <f t="shared" si="328"/>
        <v>1.001837876</v>
      </c>
      <c r="AE306" s="106">
        <f t="shared" si="318"/>
        <v>1.6151073899999999</v>
      </c>
      <c r="AF306" s="106">
        <f t="shared" si="319"/>
        <v>1.73441095</v>
      </c>
      <c r="AG306" s="106">
        <f t="shared" si="320"/>
        <v>0</v>
      </c>
      <c r="AH306" s="115" t="str">
        <f t="shared" si="329"/>
        <v>J=</v>
      </c>
      <c r="AI306" s="116">
        <f t="shared" si="330"/>
        <v>44464</v>
      </c>
      <c r="AJ306" s="10"/>
      <c r="AK306" s="160"/>
      <c r="AL306" s="161"/>
      <c r="AM306" s="162"/>
      <c r="AN306" s="155"/>
      <c r="AO306" s="162"/>
      <c r="AP306" s="162"/>
      <c r="AQ306" s="163"/>
      <c r="AR306" s="164"/>
      <c r="AS306" s="165"/>
      <c r="AT306" s="164"/>
      <c r="AU306" s="165"/>
      <c r="AV306" s="165"/>
      <c r="AW306" s="162"/>
      <c r="AX306" s="160"/>
      <c r="AY306" s="161"/>
      <c r="AZ306" s="161"/>
      <c r="BA306" s="1"/>
      <c r="BB306" s="155"/>
      <c r="BC306" s="158"/>
      <c r="BD306" s="151"/>
      <c r="BE306" s="1"/>
      <c r="BF306" s="197">
        <f t="shared" si="331"/>
        <v>53077</v>
      </c>
      <c r="BG306" s="198">
        <f t="shared" si="332"/>
        <v>53077</v>
      </c>
      <c r="BH306" s="199">
        <f>VLOOKUP(BF306,[1]Plan1!$GF$177:$GH$300,3)</f>
        <v>7275.81</v>
      </c>
    </row>
    <row r="307" spans="1:194" ht="15" customHeight="1" x14ac:dyDescent="0.25">
      <c r="A307" s="105">
        <f t="shared" si="321"/>
        <v>44448</v>
      </c>
      <c r="B307" s="106">
        <f t="shared" si="306"/>
        <v>945.81339058913261</v>
      </c>
      <c r="C307" s="2">
        <f t="shared" si="322"/>
        <v>878.79018742000005</v>
      </c>
      <c r="D307" s="2">
        <f t="shared" si="323"/>
        <v>47.477392779999946</v>
      </c>
      <c r="E307" s="106">
        <f t="shared" si="307"/>
        <v>831.31279464000011</v>
      </c>
      <c r="F307" s="21">
        <f t="shared" si="324"/>
        <v>5825.37</v>
      </c>
      <c r="G307" s="108">
        <f t="shared" si="325"/>
        <v>5876.05</v>
      </c>
      <c r="H307" s="109">
        <f t="shared" si="338"/>
        <v>44403</v>
      </c>
      <c r="I307" s="109">
        <f t="shared" si="334"/>
        <v>44434</v>
      </c>
      <c r="J307" s="110">
        <f t="shared" si="308"/>
        <v>8.699876574363552E-3</v>
      </c>
      <c r="K307" s="117">
        <f t="shared" si="335"/>
        <v>44464</v>
      </c>
      <c r="L307" s="178">
        <f t="shared" si="337"/>
        <v>31</v>
      </c>
      <c r="M307" s="178">
        <f t="shared" si="341"/>
        <v>15</v>
      </c>
      <c r="N307" s="106">
        <f t="shared" si="309"/>
        <v>1.0042002000000001</v>
      </c>
      <c r="O307" s="111">
        <f t="shared" si="340"/>
        <v>1.00959968</v>
      </c>
      <c r="P307" s="111">
        <f t="shared" si="326"/>
        <v>1.0738767189775988</v>
      </c>
      <c r="Q307" s="106">
        <f t="shared" si="339"/>
        <v>1.07838721</v>
      </c>
      <c r="R307" s="2">
        <v>1</v>
      </c>
      <c r="S307" s="106">
        <f t="shared" si="310"/>
        <v>878.79018742000005</v>
      </c>
      <c r="T307" s="106">
        <f t="shared" si="311"/>
        <v>0</v>
      </c>
      <c r="U307" s="106">
        <f t="shared" si="312"/>
        <v>65.164290609132593</v>
      </c>
      <c r="V307" s="106">
        <f t="shared" si="313"/>
        <v>943.95447802913259</v>
      </c>
      <c r="W307" s="19">
        <f t="shared" si="333"/>
        <v>0</v>
      </c>
      <c r="X307" s="2">
        <f t="shared" si="314"/>
        <v>0</v>
      </c>
      <c r="Y307" s="4">
        <f t="shared" si="315"/>
        <v>0</v>
      </c>
      <c r="Z307" s="106">
        <f t="shared" si="316"/>
        <v>0</v>
      </c>
      <c r="AA307" s="114">
        <f t="shared" si="327"/>
        <v>0.05</v>
      </c>
      <c r="AB307" s="112">
        <f t="shared" si="317"/>
        <v>15</v>
      </c>
      <c r="AC307" s="178">
        <f t="shared" si="336"/>
        <v>31</v>
      </c>
      <c r="AD307" s="11">
        <f t="shared" si="328"/>
        <v>1.0019692819999999</v>
      </c>
      <c r="AE307" s="106">
        <f t="shared" si="318"/>
        <v>1.7305856900000001</v>
      </c>
      <c r="AF307" s="106">
        <f t="shared" si="319"/>
        <v>1.85891256</v>
      </c>
      <c r="AG307" s="106">
        <f t="shared" si="320"/>
        <v>0</v>
      </c>
      <c r="AH307" s="115" t="str">
        <f t="shared" si="329"/>
        <v>J=</v>
      </c>
      <c r="AI307" s="116">
        <f t="shared" si="330"/>
        <v>44464</v>
      </c>
      <c r="AJ307" s="10"/>
      <c r="AK307" s="160"/>
      <c r="AL307" s="161"/>
      <c r="AM307" s="162"/>
      <c r="AN307" s="155"/>
      <c r="AO307" s="162"/>
      <c r="AP307" s="162"/>
      <c r="AQ307" s="163"/>
      <c r="AR307" s="164"/>
      <c r="AS307" s="165"/>
      <c r="AT307" s="164"/>
      <c r="AU307" s="165"/>
      <c r="AV307" s="165"/>
      <c r="AW307" s="162"/>
      <c r="AX307" s="160"/>
      <c r="AY307" s="161"/>
      <c r="AZ307" s="161"/>
      <c r="BA307" s="1"/>
      <c r="BB307" s="155"/>
      <c r="BC307" s="158"/>
      <c r="BD307" s="151"/>
      <c r="BE307" s="1"/>
      <c r="BF307" s="197">
        <f t="shared" si="331"/>
        <v>53107</v>
      </c>
      <c r="BG307" s="198">
        <f t="shared" si="332"/>
        <v>53107</v>
      </c>
      <c r="BH307" s="199">
        <f>VLOOKUP(BF307,[1]Plan1!$GF$177:$GH$300,3)</f>
        <v>7275.81</v>
      </c>
    </row>
    <row r="308" spans="1:194" ht="15" customHeight="1" x14ac:dyDescent="0.25">
      <c r="A308" s="105">
        <f t="shared" si="321"/>
        <v>44449</v>
      </c>
      <c r="B308" s="106">
        <f t="shared" si="306"/>
        <v>946.18850694605317</v>
      </c>
      <c r="C308" s="2">
        <f t="shared" si="322"/>
        <v>878.79018742000005</v>
      </c>
      <c r="D308" s="2">
        <f t="shared" si="323"/>
        <v>47.477392779999946</v>
      </c>
      <c r="E308" s="106">
        <f t="shared" si="307"/>
        <v>831.31279464000011</v>
      </c>
      <c r="F308" s="21">
        <f t="shared" si="324"/>
        <v>5825.37</v>
      </c>
      <c r="G308" s="108">
        <f t="shared" si="325"/>
        <v>5876.05</v>
      </c>
      <c r="H308" s="109">
        <f t="shared" si="338"/>
        <v>44403</v>
      </c>
      <c r="I308" s="109">
        <f t="shared" si="334"/>
        <v>44434</v>
      </c>
      <c r="J308" s="110">
        <f t="shared" si="308"/>
        <v>8.699876574363552E-3</v>
      </c>
      <c r="K308" s="117">
        <f t="shared" si="335"/>
        <v>44464</v>
      </c>
      <c r="L308" s="178">
        <f t="shared" si="337"/>
        <v>31</v>
      </c>
      <c r="M308" s="178">
        <f t="shared" si="341"/>
        <v>16</v>
      </c>
      <c r="N308" s="106">
        <f t="shared" si="309"/>
        <v>1.00448084</v>
      </c>
      <c r="O308" s="111">
        <f t="shared" si="340"/>
        <v>1.00959968</v>
      </c>
      <c r="P308" s="111">
        <f t="shared" si="326"/>
        <v>1.0738767189775988</v>
      </c>
      <c r="Q308" s="106">
        <f t="shared" si="339"/>
        <v>1.0786885799999999</v>
      </c>
      <c r="R308" s="2">
        <v>1</v>
      </c>
      <c r="S308" s="106">
        <f t="shared" si="310"/>
        <v>878.79018742000005</v>
      </c>
      <c r="T308" s="106">
        <f t="shared" si="311"/>
        <v>0</v>
      </c>
      <c r="U308" s="106">
        <f t="shared" si="312"/>
        <v>65.41482334605314</v>
      </c>
      <c r="V308" s="106">
        <f t="shared" si="313"/>
        <v>944.20501076605319</v>
      </c>
      <c r="W308" s="19">
        <f t="shared" si="333"/>
        <v>0</v>
      </c>
      <c r="X308" s="2">
        <f t="shared" si="314"/>
        <v>0</v>
      </c>
      <c r="Y308" s="4">
        <f t="shared" si="315"/>
        <v>0</v>
      </c>
      <c r="Z308" s="106">
        <f t="shared" si="316"/>
        <v>0</v>
      </c>
      <c r="AA308" s="114">
        <f t="shared" si="327"/>
        <v>0.05</v>
      </c>
      <c r="AB308" s="112">
        <f t="shared" si="317"/>
        <v>16</v>
      </c>
      <c r="AC308" s="178">
        <f t="shared" si="336"/>
        <v>31</v>
      </c>
      <c r="AD308" s="11">
        <f t="shared" si="328"/>
        <v>1.0021007049999999</v>
      </c>
      <c r="AE308" s="106">
        <f t="shared" si="318"/>
        <v>1.8460789399999999</v>
      </c>
      <c r="AF308" s="106">
        <f t="shared" si="319"/>
        <v>1.9834961799999999</v>
      </c>
      <c r="AG308" s="106">
        <f t="shared" si="320"/>
        <v>0</v>
      </c>
      <c r="AH308" s="115" t="str">
        <f t="shared" si="329"/>
        <v>J=</v>
      </c>
      <c r="AI308" s="116">
        <f t="shared" si="330"/>
        <v>44464</v>
      </c>
      <c r="AJ308" s="10"/>
      <c r="AK308" s="160"/>
      <c r="AL308" s="161"/>
      <c r="AM308" s="162"/>
      <c r="AN308" s="155"/>
      <c r="AO308" s="162"/>
      <c r="AP308" s="162"/>
      <c r="AQ308" s="163"/>
      <c r="AR308" s="164"/>
      <c r="AS308" s="165"/>
      <c r="AT308" s="164"/>
      <c r="AU308" s="165"/>
      <c r="AV308" s="165"/>
      <c r="AW308" s="162"/>
      <c r="AX308" s="160"/>
      <c r="AY308" s="161"/>
      <c r="AZ308" s="161"/>
      <c r="BA308" s="1"/>
      <c r="BB308" s="155"/>
      <c r="BC308" s="158"/>
      <c r="BD308" s="151"/>
      <c r="BE308" s="1"/>
      <c r="BF308" s="197">
        <f t="shared" si="331"/>
        <v>53138</v>
      </c>
      <c r="BG308" s="198">
        <f t="shared" si="332"/>
        <v>53138</v>
      </c>
      <c r="BH308" s="199">
        <f>VLOOKUP(BF308,[1]Plan1!$GF$177:$GH$300,3)</f>
        <v>7275.81</v>
      </c>
    </row>
    <row r="309" spans="1:194" ht="15" customHeight="1" x14ac:dyDescent="0.25">
      <c r="A309" s="105">
        <f t="shared" si="321"/>
        <v>44450</v>
      </c>
      <c r="B309" s="106">
        <f t="shared" si="306"/>
        <v>946.56378115112545</v>
      </c>
      <c r="C309" s="2">
        <f t="shared" si="322"/>
        <v>878.79018742000005</v>
      </c>
      <c r="D309" s="2">
        <f t="shared" si="323"/>
        <v>47.477392779999946</v>
      </c>
      <c r="E309" s="106">
        <f t="shared" si="307"/>
        <v>831.31279464000011</v>
      </c>
      <c r="F309" s="21">
        <f t="shared" si="324"/>
        <v>5825.37</v>
      </c>
      <c r="G309" s="108">
        <f t="shared" si="325"/>
        <v>5876.05</v>
      </c>
      <c r="H309" s="109">
        <f t="shared" si="338"/>
        <v>44403</v>
      </c>
      <c r="I309" s="109">
        <f t="shared" si="334"/>
        <v>44434</v>
      </c>
      <c r="J309" s="110">
        <f t="shared" si="308"/>
        <v>8.699876574363552E-3</v>
      </c>
      <c r="K309" s="117">
        <f t="shared" si="335"/>
        <v>44464</v>
      </c>
      <c r="L309" s="178">
        <f t="shared" si="337"/>
        <v>31</v>
      </c>
      <c r="M309" s="178">
        <f t="shared" si="341"/>
        <v>17</v>
      </c>
      <c r="N309" s="106">
        <f t="shared" si="309"/>
        <v>1.0047615599999999</v>
      </c>
      <c r="O309" s="111">
        <f t="shared" si="340"/>
        <v>1.00959968</v>
      </c>
      <c r="P309" s="111">
        <f t="shared" si="326"/>
        <v>1.0738767189775988</v>
      </c>
      <c r="Q309" s="106">
        <f t="shared" si="339"/>
        <v>1.0789900400000001</v>
      </c>
      <c r="R309" s="2">
        <v>1</v>
      </c>
      <c r="S309" s="106">
        <f t="shared" si="310"/>
        <v>878.79018742000005</v>
      </c>
      <c r="T309" s="106">
        <f t="shared" si="311"/>
        <v>0</v>
      </c>
      <c r="U309" s="106">
        <f t="shared" si="312"/>
        <v>65.665430901125475</v>
      </c>
      <c r="V309" s="106">
        <f t="shared" si="313"/>
        <v>944.45561832112548</v>
      </c>
      <c r="W309" s="19">
        <f t="shared" si="333"/>
        <v>0</v>
      </c>
      <c r="X309" s="2">
        <f t="shared" si="314"/>
        <v>0</v>
      </c>
      <c r="Y309" s="4">
        <f t="shared" si="315"/>
        <v>0</v>
      </c>
      <c r="Z309" s="106">
        <f t="shared" si="316"/>
        <v>0</v>
      </c>
      <c r="AA309" s="114">
        <f t="shared" si="327"/>
        <v>0.05</v>
      </c>
      <c r="AB309" s="112">
        <f t="shared" si="317"/>
        <v>17</v>
      </c>
      <c r="AC309" s="178">
        <f t="shared" si="336"/>
        <v>31</v>
      </c>
      <c r="AD309" s="11">
        <f t="shared" si="328"/>
        <v>1.0022321460000001</v>
      </c>
      <c r="AE309" s="106">
        <f t="shared" si="318"/>
        <v>1.9615880000000001</v>
      </c>
      <c r="AF309" s="106">
        <f t="shared" si="319"/>
        <v>2.1081628299999999</v>
      </c>
      <c r="AG309" s="106">
        <f t="shared" si="320"/>
        <v>0</v>
      </c>
      <c r="AH309" s="115" t="str">
        <f t="shared" si="329"/>
        <v>J=</v>
      </c>
      <c r="AI309" s="116">
        <f t="shared" si="330"/>
        <v>44464</v>
      </c>
      <c r="AJ309" s="10"/>
      <c r="AK309" s="160"/>
      <c r="AL309" s="161"/>
      <c r="AM309" s="162"/>
      <c r="AN309" s="155"/>
      <c r="AO309" s="162"/>
      <c r="AP309" s="162"/>
      <c r="AQ309" s="163"/>
      <c r="AR309" s="164"/>
      <c r="AS309" s="165"/>
      <c r="AT309" s="164"/>
      <c r="AU309" s="165"/>
      <c r="AV309" s="165"/>
      <c r="AW309" s="162"/>
      <c r="AX309" s="160"/>
      <c r="AY309" s="161"/>
      <c r="AZ309" s="161"/>
      <c r="BA309" s="1"/>
      <c r="BB309" s="155"/>
      <c r="BC309" s="158"/>
      <c r="BD309" s="151"/>
      <c r="BE309" s="1"/>
      <c r="BF309" s="197">
        <f t="shared" si="331"/>
        <v>53168</v>
      </c>
      <c r="BG309" s="198">
        <f t="shared" si="332"/>
        <v>53168</v>
      </c>
      <c r="BH309" s="199">
        <f>VLOOKUP(BF309,[1]Plan1!$GF$177:$GH$300,3)</f>
        <v>7275.81</v>
      </c>
    </row>
    <row r="310" spans="1:194" ht="15" customHeight="1" x14ac:dyDescent="0.25">
      <c r="A310" s="105">
        <f t="shared" si="321"/>
        <v>44451</v>
      </c>
      <c r="B310" s="106">
        <f t="shared" si="306"/>
        <v>946.93921133434912</v>
      </c>
      <c r="C310" s="2">
        <f t="shared" si="322"/>
        <v>878.79018742000005</v>
      </c>
      <c r="D310" s="2">
        <f t="shared" si="323"/>
        <v>47.477392779999946</v>
      </c>
      <c r="E310" s="106">
        <f t="shared" si="307"/>
        <v>831.31279464000011</v>
      </c>
      <c r="F310" s="21">
        <f t="shared" si="324"/>
        <v>5825.37</v>
      </c>
      <c r="G310" s="108">
        <f t="shared" si="325"/>
        <v>5876.05</v>
      </c>
      <c r="H310" s="109">
        <f t="shared" si="338"/>
        <v>44403</v>
      </c>
      <c r="I310" s="109">
        <f t="shared" si="334"/>
        <v>44434</v>
      </c>
      <c r="J310" s="110">
        <f t="shared" si="308"/>
        <v>8.699876574363552E-3</v>
      </c>
      <c r="K310" s="117">
        <f t="shared" si="335"/>
        <v>44464</v>
      </c>
      <c r="L310" s="178">
        <f t="shared" si="337"/>
        <v>31</v>
      </c>
      <c r="M310" s="178">
        <f t="shared" si="341"/>
        <v>18</v>
      </c>
      <c r="N310" s="106">
        <f t="shared" si="309"/>
        <v>1.00504236</v>
      </c>
      <c r="O310" s="111">
        <f t="shared" si="340"/>
        <v>1.00959968</v>
      </c>
      <c r="P310" s="111">
        <f t="shared" si="326"/>
        <v>1.0738767189775988</v>
      </c>
      <c r="Q310" s="106">
        <f t="shared" si="339"/>
        <v>1.07929159</v>
      </c>
      <c r="R310" s="2">
        <v>1</v>
      </c>
      <c r="S310" s="106">
        <f t="shared" si="310"/>
        <v>878.79018742000005</v>
      </c>
      <c r="T310" s="106">
        <f t="shared" si="311"/>
        <v>0</v>
      </c>
      <c r="U310" s="106">
        <f t="shared" si="312"/>
        <v>65.916113274349058</v>
      </c>
      <c r="V310" s="106">
        <f t="shared" si="313"/>
        <v>944.70630069434912</v>
      </c>
      <c r="W310" s="19">
        <f t="shared" si="333"/>
        <v>0</v>
      </c>
      <c r="X310" s="2">
        <f t="shared" si="314"/>
        <v>0</v>
      </c>
      <c r="Y310" s="4">
        <f t="shared" si="315"/>
        <v>0</v>
      </c>
      <c r="Z310" s="106">
        <f t="shared" si="316"/>
        <v>0</v>
      </c>
      <c r="AA310" s="114">
        <f t="shared" si="327"/>
        <v>0.05</v>
      </c>
      <c r="AB310" s="112">
        <f t="shared" si="317"/>
        <v>18</v>
      </c>
      <c r="AC310" s="178">
        <f t="shared" si="336"/>
        <v>31</v>
      </c>
      <c r="AD310" s="11">
        <f t="shared" si="328"/>
        <v>1.002363603</v>
      </c>
      <c r="AE310" s="106">
        <f t="shared" si="318"/>
        <v>2.0771111200000001</v>
      </c>
      <c r="AF310" s="106">
        <f t="shared" si="319"/>
        <v>2.2329106400000001</v>
      </c>
      <c r="AG310" s="106">
        <f t="shared" si="320"/>
        <v>0</v>
      </c>
      <c r="AH310" s="115" t="str">
        <f t="shared" si="329"/>
        <v>J=</v>
      </c>
      <c r="AI310" s="116">
        <f t="shared" si="330"/>
        <v>44464</v>
      </c>
      <c r="AJ310" s="10"/>
      <c r="AK310" s="160"/>
      <c r="AL310" s="161"/>
      <c r="AM310" s="162"/>
      <c r="AN310" s="155"/>
      <c r="AO310" s="162"/>
      <c r="AP310" s="162"/>
      <c r="AQ310" s="163"/>
      <c r="AR310" s="164"/>
      <c r="AS310" s="165"/>
      <c r="AT310" s="164"/>
      <c r="AU310" s="165"/>
      <c r="AV310" s="165"/>
      <c r="AW310" s="162"/>
      <c r="AX310" s="160"/>
      <c r="AY310" s="161"/>
      <c r="AZ310" s="161"/>
      <c r="BA310" s="1"/>
      <c r="BB310" s="155"/>
      <c r="BC310" s="158"/>
      <c r="BD310" s="151"/>
      <c r="BE310" s="1"/>
      <c r="BF310" s="197">
        <f t="shared" si="331"/>
        <v>53199</v>
      </c>
      <c r="BG310" s="198">
        <f t="shared" si="332"/>
        <v>53199</v>
      </c>
      <c r="BH310" s="199">
        <f>VLOOKUP(BF310,[1]Plan1!$GF$177:$GH$300,3)</f>
        <v>7275.81</v>
      </c>
    </row>
    <row r="311" spans="1:194" ht="15" customHeight="1" x14ac:dyDescent="0.25">
      <c r="A311" s="105">
        <f t="shared" si="321"/>
        <v>44452</v>
      </c>
      <c r="B311" s="106">
        <f t="shared" si="306"/>
        <v>947.31478277946849</v>
      </c>
      <c r="C311" s="2">
        <f t="shared" si="322"/>
        <v>878.79018742000005</v>
      </c>
      <c r="D311" s="2">
        <f t="shared" si="323"/>
        <v>47.477392779999946</v>
      </c>
      <c r="E311" s="106">
        <f t="shared" si="307"/>
        <v>831.31279464000011</v>
      </c>
      <c r="F311" s="21">
        <f t="shared" si="324"/>
        <v>5825.37</v>
      </c>
      <c r="G311" s="108">
        <f t="shared" si="325"/>
        <v>5876.05</v>
      </c>
      <c r="H311" s="109">
        <f t="shared" si="338"/>
        <v>44403</v>
      </c>
      <c r="I311" s="109">
        <f t="shared" si="334"/>
        <v>44434</v>
      </c>
      <c r="J311" s="110">
        <f t="shared" si="308"/>
        <v>8.699876574363552E-3</v>
      </c>
      <c r="K311" s="117">
        <f t="shared" si="335"/>
        <v>44464</v>
      </c>
      <c r="L311" s="178">
        <f t="shared" si="337"/>
        <v>31</v>
      </c>
      <c r="M311" s="178">
        <f t="shared" si="341"/>
        <v>19</v>
      </c>
      <c r="N311" s="106">
        <f t="shared" si="309"/>
        <v>1.0053232299999999</v>
      </c>
      <c r="O311" s="111">
        <f t="shared" si="340"/>
        <v>1.00959968</v>
      </c>
      <c r="P311" s="111">
        <f t="shared" si="326"/>
        <v>1.0738767189775988</v>
      </c>
      <c r="Q311" s="106">
        <f t="shared" si="339"/>
        <v>1.0795932100000001</v>
      </c>
      <c r="R311" s="2">
        <v>1</v>
      </c>
      <c r="S311" s="106">
        <f t="shared" si="310"/>
        <v>878.79018742000005</v>
      </c>
      <c r="T311" s="106">
        <f t="shared" si="311"/>
        <v>0</v>
      </c>
      <c r="U311" s="106">
        <f t="shared" si="312"/>
        <v>66.166853839468473</v>
      </c>
      <c r="V311" s="106">
        <f t="shared" si="313"/>
        <v>944.9570412594685</v>
      </c>
      <c r="W311" s="19">
        <f t="shared" si="333"/>
        <v>0</v>
      </c>
      <c r="X311" s="2">
        <f t="shared" si="314"/>
        <v>0</v>
      </c>
      <c r="Y311" s="4">
        <f t="shared" si="315"/>
        <v>0</v>
      </c>
      <c r="Z311" s="106">
        <f t="shared" si="316"/>
        <v>0</v>
      </c>
      <c r="AA311" s="114">
        <f t="shared" si="327"/>
        <v>0.05</v>
      </c>
      <c r="AB311" s="112">
        <f t="shared" si="317"/>
        <v>19</v>
      </c>
      <c r="AC311" s="178">
        <f t="shared" si="336"/>
        <v>31</v>
      </c>
      <c r="AD311" s="11">
        <f t="shared" si="328"/>
        <v>1.0024950779999999</v>
      </c>
      <c r="AE311" s="106">
        <f t="shared" si="318"/>
        <v>2.1926500600000001</v>
      </c>
      <c r="AF311" s="106">
        <f t="shared" si="319"/>
        <v>2.3577415199999998</v>
      </c>
      <c r="AG311" s="106">
        <f t="shared" si="320"/>
        <v>0</v>
      </c>
      <c r="AH311" s="115" t="str">
        <f t="shared" si="329"/>
        <v>J=</v>
      </c>
      <c r="AI311" s="116">
        <f t="shared" si="330"/>
        <v>44464</v>
      </c>
      <c r="AJ311" s="10"/>
      <c r="AK311" s="160"/>
      <c r="AL311" s="161"/>
      <c r="AM311" s="162"/>
      <c r="AN311" s="155"/>
      <c r="AO311" s="162"/>
      <c r="AP311" s="162"/>
      <c r="AQ311" s="163"/>
      <c r="AR311" s="164"/>
      <c r="AS311" s="165"/>
      <c r="AT311" s="164"/>
      <c r="AU311" s="165"/>
      <c r="AV311" s="165"/>
      <c r="AW311" s="162"/>
      <c r="AX311" s="160"/>
      <c r="AY311" s="161"/>
      <c r="AZ311" s="161"/>
      <c r="BA311" s="1"/>
      <c r="BB311" s="155"/>
      <c r="BC311" s="158"/>
      <c r="BD311" s="151"/>
      <c r="BE311" s="1"/>
      <c r="BF311" s="197">
        <f t="shared" si="331"/>
        <v>53230</v>
      </c>
      <c r="BG311" s="198">
        <f t="shared" si="332"/>
        <v>53230</v>
      </c>
      <c r="BH311" s="199">
        <f>VLOOKUP(BF311,[1]Plan1!$GF$177:$GH$300,3)</f>
        <v>7275.81</v>
      </c>
    </row>
    <row r="312" spans="1:194" ht="15" customHeight="1" x14ac:dyDescent="0.25">
      <c r="A312" s="105">
        <f t="shared" si="321"/>
        <v>44453</v>
      </c>
      <c r="B312" s="106">
        <f t="shared" si="306"/>
        <v>947.69051218273933</v>
      </c>
      <c r="C312" s="2">
        <f t="shared" si="322"/>
        <v>878.79018742000005</v>
      </c>
      <c r="D312" s="2">
        <f t="shared" si="323"/>
        <v>47.477392779999946</v>
      </c>
      <c r="E312" s="106">
        <f t="shared" si="307"/>
        <v>831.31279464000011</v>
      </c>
      <c r="F312" s="21">
        <f t="shared" si="324"/>
        <v>5825.37</v>
      </c>
      <c r="G312" s="108">
        <f t="shared" si="325"/>
        <v>5876.05</v>
      </c>
      <c r="H312" s="109">
        <f t="shared" si="338"/>
        <v>44403</v>
      </c>
      <c r="I312" s="109">
        <f t="shared" si="334"/>
        <v>44434</v>
      </c>
      <c r="J312" s="110">
        <f t="shared" si="308"/>
        <v>8.699876574363552E-3</v>
      </c>
      <c r="K312" s="117">
        <f t="shared" si="335"/>
        <v>44464</v>
      </c>
      <c r="L312" s="178">
        <f t="shared" si="337"/>
        <v>31</v>
      </c>
      <c r="M312" s="178">
        <f t="shared" si="341"/>
        <v>20</v>
      </c>
      <c r="N312" s="106">
        <f t="shared" si="309"/>
        <v>1.0056041899999999</v>
      </c>
      <c r="O312" s="111">
        <f t="shared" si="340"/>
        <v>1.00959968</v>
      </c>
      <c r="P312" s="111">
        <f t="shared" si="326"/>
        <v>1.0738767189775988</v>
      </c>
      <c r="Q312" s="106">
        <f t="shared" si="339"/>
        <v>1.0798949200000001</v>
      </c>
      <c r="R312" s="2">
        <v>1</v>
      </c>
      <c r="S312" s="106">
        <f t="shared" si="310"/>
        <v>878.79018742000005</v>
      </c>
      <c r="T312" s="106">
        <f t="shared" si="311"/>
        <v>0</v>
      </c>
      <c r="U312" s="106">
        <f t="shared" si="312"/>
        <v>66.41766922273932</v>
      </c>
      <c r="V312" s="106">
        <f t="shared" si="313"/>
        <v>945.20785664273933</v>
      </c>
      <c r="W312" s="19">
        <f t="shared" si="333"/>
        <v>0</v>
      </c>
      <c r="X312" s="2">
        <f t="shared" si="314"/>
        <v>0</v>
      </c>
      <c r="Y312" s="4">
        <f t="shared" si="315"/>
        <v>0</v>
      </c>
      <c r="Z312" s="106">
        <f t="shared" si="316"/>
        <v>0</v>
      </c>
      <c r="AA312" s="114">
        <f t="shared" si="327"/>
        <v>0.05</v>
      </c>
      <c r="AB312" s="112">
        <f t="shared" si="317"/>
        <v>20</v>
      </c>
      <c r="AC312" s="178">
        <f t="shared" si="336"/>
        <v>31</v>
      </c>
      <c r="AD312" s="11">
        <f t="shared" si="328"/>
        <v>1.002626571</v>
      </c>
      <c r="AE312" s="106">
        <f t="shared" si="318"/>
        <v>2.3082048199999998</v>
      </c>
      <c r="AF312" s="106">
        <f t="shared" si="319"/>
        <v>2.4826555400000001</v>
      </c>
      <c r="AG312" s="106">
        <f t="shared" si="320"/>
        <v>0</v>
      </c>
      <c r="AH312" s="115" t="str">
        <f t="shared" si="329"/>
        <v>J=</v>
      </c>
      <c r="AI312" s="116">
        <f t="shared" si="330"/>
        <v>44464</v>
      </c>
      <c r="AJ312" s="10"/>
      <c r="AK312" s="160"/>
      <c r="AL312" s="161"/>
      <c r="AM312" s="162"/>
      <c r="AN312" s="155"/>
      <c r="AO312" s="162"/>
      <c r="AP312" s="162"/>
      <c r="AQ312" s="163"/>
      <c r="AR312" s="164"/>
      <c r="AS312" s="165"/>
      <c r="AT312" s="164"/>
      <c r="AU312" s="165"/>
      <c r="AV312" s="165"/>
      <c r="AW312" s="162"/>
      <c r="AX312" s="160"/>
      <c r="AY312" s="161"/>
      <c r="AZ312" s="161"/>
      <c r="BA312" s="1"/>
      <c r="BB312" s="155"/>
      <c r="BC312" s="158"/>
      <c r="BD312" s="151"/>
      <c r="BE312" s="1"/>
      <c r="BF312" s="197">
        <f t="shared" si="331"/>
        <v>53260</v>
      </c>
      <c r="BG312" s="198">
        <f t="shared" si="332"/>
        <v>53260</v>
      </c>
      <c r="BH312" s="199">
        <f>VLOOKUP(BF312,[1]Plan1!$GF$177:$GH$300,3)</f>
        <v>7275.81</v>
      </c>
    </row>
    <row r="313" spans="1:194" ht="15" customHeight="1" x14ac:dyDescent="0.25">
      <c r="A313" s="105">
        <f t="shared" si="321"/>
        <v>44454</v>
      </c>
      <c r="B313" s="106">
        <f t="shared" si="306"/>
        <v>948.06638936103377</v>
      </c>
      <c r="C313" s="2">
        <f t="shared" si="322"/>
        <v>878.79018742000005</v>
      </c>
      <c r="D313" s="2">
        <f t="shared" si="323"/>
        <v>47.477392779999946</v>
      </c>
      <c r="E313" s="106">
        <f t="shared" si="307"/>
        <v>831.31279464000011</v>
      </c>
      <c r="F313" s="21">
        <f t="shared" si="324"/>
        <v>5825.37</v>
      </c>
      <c r="G313" s="108">
        <f t="shared" si="325"/>
        <v>5876.05</v>
      </c>
      <c r="H313" s="109">
        <f t="shared" si="338"/>
        <v>44403</v>
      </c>
      <c r="I313" s="109">
        <f t="shared" si="334"/>
        <v>44434</v>
      </c>
      <c r="J313" s="110">
        <f t="shared" si="308"/>
        <v>8.699876574363552E-3</v>
      </c>
      <c r="K313" s="117">
        <f t="shared" si="335"/>
        <v>44464</v>
      </c>
      <c r="L313" s="178">
        <f t="shared" si="337"/>
        <v>31</v>
      </c>
      <c r="M313" s="178">
        <f t="shared" si="341"/>
        <v>21</v>
      </c>
      <c r="N313" s="106">
        <f t="shared" si="309"/>
        <v>1.0058852199999999</v>
      </c>
      <c r="O313" s="111">
        <f t="shared" si="340"/>
        <v>1.00959968</v>
      </c>
      <c r="P313" s="111">
        <f t="shared" si="326"/>
        <v>1.0738767189775988</v>
      </c>
      <c r="Q313" s="106">
        <f t="shared" si="339"/>
        <v>1.0801967100000001</v>
      </c>
      <c r="R313" s="2">
        <v>1</v>
      </c>
      <c r="S313" s="106">
        <f t="shared" si="310"/>
        <v>878.79018742000005</v>
      </c>
      <c r="T313" s="106">
        <f t="shared" si="311"/>
        <v>0</v>
      </c>
      <c r="U313" s="106">
        <f t="shared" si="312"/>
        <v>66.668551111033693</v>
      </c>
      <c r="V313" s="106">
        <f t="shared" si="313"/>
        <v>945.45873853103376</v>
      </c>
      <c r="W313" s="19">
        <f t="shared" si="333"/>
        <v>0</v>
      </c>
      <c r="X313" s="2">
        <f t="shared" si="314"/>
        <v>0</v>
      </c>
      <c r="Y313" s="4">
        <f t="shared" si="315"/>
        <v>0</v>
      </c>
      <c r="Z313" s="106">
        <f t="shared" si="316"/>
        <v>0</v>
      </c>
      <c r="AA313" s="114">
        <f t="shared" si="327"/>
        <v>0.05</v>
      </c>
      <c r="AB313" s="112">
        <f t="shared" si="317"/>
        <v>21</v>
      </c>
      <c r="AC313" s="178">
        <f t="shared" si="336"/>
        <v>31</v>
      </c>
      <c r="AD313" s="11">
        <f t="shared" si="328"/>
        <v>1.00275808</v>
      </c>
      <c r="AE313" s="106">
        <f t="shared" si="318"/>
        <v>2.4237736399999998</v>
      </c>
      <c r="AF313" s="106">
        <f t="shared" si="319"/>
        <v>2.6076508299999999</v>
      </c>
      <c r="AG313" s="106">
        <f t="shared" si="320"/>
        <v>0</v>
      </c>
      <c r="AH313" s="115" t="str">
        <f t="shared" si="329"/>
        <v>J=</v>
      </c>
      <c r="AI313" s="116">
        <f t="shared" si="330"/>
        <v>44464</v>
      </c>
      <c r="AJ313" s="10"/>
      <c r="BA313" s="1"/>
      <c r="BB313" s="1"/>
      <c r="BC313" s="1"/>
      <c r="BD313" s="1"/>
      <c r="BE313" s="1"/>
      <c r="BG313" s="1"/>
      <c r="BH313" s="1"/>
    </row>
    <row r="314" spans="1:194" ht="15" customHeight="1" x14ac:dyDescent="0.25">
      <c r="A314" s="105">
        <f t="shared" si="321"/>
        <v>44455</v>
      </c>
      <c r="B314" s="106">
        <f t="shared" si="306"/>
        <v>948.44242458747954</v>
      </c>
      <c r="C314" s="2">
        <f t="shared" si="322"/>
        <v>878.79018742000005</v>
      </c>
      <c r="D314" s="2">
        <f t="shared" si="323"/>
        <v>47.477392779999946</v>
      </c>
      <c r="E314" s="106">
        <f t="shared" si="307"/>
        <v>831.31279464000011</v>
      </c>
      <c r="F314" s="21">
        <f t="shared" si="324"/>
        <v>5825.37</v>
      </c>
      <c r="G314" s="108">
        <f t="shared" si="325"/>
        <v>5876.05</v>
      </c>
      <c r="H314" s="109">
        <f t="shared" si="338"/>
        <v>44403</v>
      </c>
      <c r="I314" s="109">
        <f t="shared" si="334"/>
        <v>44434</v>
      </c>
      <c r="J314" s="110">
        <f t="shared" si="308"/>
        <v>8.699876574363552E-3</v>
      </c>
      <c r="K314" s="117">
        <f t="shared" si="335"/>
        <v>44464</v>
      </c>
      <c r="L314" s="178">
        <f t="shared" si="337"/>
        <v>31</v>
      </c>
      <c r="M314" s="178">
        <f t="shared" si="341"/>
        <v>22</v>
      </c>
      <c r="N314" s="106">
        <f t="shared" si="309"/>
        <v>1.0061663300000001</v>
      </c>
      <c r="O314" s="111">
        <f t="shared" si="340"/>
        <v>1.00959968</v>
      </c>
      <c r="P314" s="111">
        <f t="shared" si="326"/>
        <v>1.0738767189775988</v>
      </c>
      <c r="Q314" s="106">
        <f t="shared" si="339"/>
        <v>1.0804985899999999</v>
      </c>
      <c r="R314" s="2">
        <v>1</v>
      </c>
      <c r="S314" s="106">
        <f t="shared" si="310"/>
        <v>878.79018742000005</v>
      </c>
      <c r="T314" s="106">
        <f t="shared" si="311"/>
        <v>0</v>
      </c>
      <c r="U314" s="106">
        <f t="shared" si="312"/>
        <v>66.919507817479499</v>
      </c>
      <c r="V314" s="106">
        <f t="shared" si="313"/>
        <v>945.70969523747954</v>
      </c>
      <c r="W314" s="19">
        <f t="shared" si="333"/>
        <v>0</v>
      </c>
      <c r="X314" s="2">
        <f t="shared" si="314"/>
        <v>0</v>
      </c>
      <c r="Y314" s="4">
        <f t="shared" si="315"/>
        <v>0</v>
      </c>
      <c r="Z314" s="106">
        <f t="shared" si="316"/>
        <v>0</v>
      </c>
      <c r="AA314" s="114">
        <f t="shared" si="327"/>
        <v>0.05</v>
      </c>
      <c r="AB314" s="112">
        <f t="shared" si="317"/>
        <v>22</v>
      </c>
      <c r="AC314" s="178">
        <f t="shared" si="336"/>
        <v>31</v>
      </c>
      <c r="AD314" s="11">
        <f t="shared" si="328"/>
        <v>1.002889607</v>
      </c>
      <c r="AE314" s="106">
        <f t="shared" si="318"/>
        <v>2.5393582700000001</v>
      </c>
      <c r="AF314" s="106">
        <f t="shared" si="319"/>
        <v>2.7327293500000001</v>
      </c>
      <c r="AG314" s="106">
        <f t="shared" si="320"/>
        <v>0</v>
      </c>
      <c r="AH314" s="115" t="str">
        <f t="shared" si="329"/>
        <v>J=</v>
      </c>
      <c r="AI314" s="116">
        <f t="shared" si="330"/>
        <v>44464</v>
      </c>
      <c r="AJ314" s="14"/>
      <c r="BA314" s="18"/>
      <c r="BB314" s="18"/>
      <c r="BC314" s="18"/>
      <c r="BD314" s="18"/>
      <c r="BE314" s="18"/>
      <c r="BG314" s="18"/>
      <c r="BH314" s="18"/>
      <c r="BI314" s="18"/>
      <c r="BJ314" s="18"/>
      <c r="BK314" s="18"/>
      <c r="BL314" s="18"/>
      <c r="BM314" s="18"/>
      <c r="BN314" s="18"/>
      <c r="BO314" s="18"/>
      <c r="BP314" s="18"/>
      <c r="BQ314" s="18"/>
      <c r="BR314" s="18"/>
      <c r="BS314" s="18"/>
      <c r="BT314" s="18"/>
      <c r="BU314" s="18"/>
      <c r="BV314" s="18"/>
      <c r="BW314" s="18"/>
      <c r="BX314" s="18"/>
      <c r="BY314" s="18"/>
      <c r="BZ314" s="18"/>
      <c r="CA314" s="18"/>
      <c r="CB314" s="18"/>
      <c r="CC314" s="18"/>
      <c r="CD314" s="18"/>
      <c r="CE314" s="18"/>
      <c r="CF314" s="18"/>
      <c r="CG314" s="18"/>
      <c r="CH314" s="18"/>
      <c r="CI314" s="18"/>
      <c r="CJ314" s="18"/>
      <c r="CK314" s="18"/>
      <c r="CL314" s="18"/>
      <c r="CM314" s="18"/>
      <c r="CN314" s="18"/>
      <c r="CO314" s="18"/>
      <c r="CP314" s="18"/>
      <c r="CQ314" s="18"/>
      <c r="CR314" s="18"/>
      <c r="CS314" s="18"/>
      <c r="CT314" s="18"/>
      <c r="CU314" s="18"/>
      <c r="CV314" s="18"/>
      <c r="CW314" s="18"/>
      <c r="CX314" s="18"/>
      <c r="CY314" s="18"/>
      <c r="CZ314" s="18"/>
      <c r="DA314" s="18"/>
      <c r="DB314" s="18"/>
      <c r="DC314" s="18"/>
      <c r="DD314" s="18"/>
      <c r="DE314" s="18"/>
      <c r="DF314" s="18"/>
      <c r="DG314" s="18"/>
      <c r="DH314" s="18"/>
      <c r="DI314" s="18"/>
      <c r="DJ314" s="18"/>
      <c r="DK314" s="18"/>
      <c r="DL314" s="18"/>
      <c r="DM314" s="18"/>
      <c r="DN314" s="18"/>
      <c r="DO314" s="18"/>
      <c r="DP314" s="18"/>
      <c r="DQ314" s="18"/>
      <c r="DR314" s="18"/>
      <c r="DS314" s="18"/>
      <c r="DT314" s="18"/>
      <c r="DU314" s="18"/>
      <c r="DV314" s="18"/>
      <c r="DW314" s="18"/>
      <c r="DX314" s="18"/>
      <c r="DY314" s="18"/>
      <c r="DZ314" s="18"/>
      <c r="EA314" s="18"/>
      <c r="EB314" s="18"/>
      <c r="EC314" s="18"/>
      <c r="ED314" s="18"/>
      <c r="EE314" s="18"/>
      <c r="EF314" s="18"/>
      <c r="EG314" s="18"/>
      <c r="EH314" s="18"/>
      <c r="EI314" s="18"/>
      <c r="EJ314" s="18"/>
      <c r="EK314" s="18"/>
      <c r="EL314" s="18"/>
      <c r="EM314" s="18"/>
      <c r="EN314" s="18"/>
      <c r="EO314" s="18"/>
      <c r="EP314" s="18"/>
      <c r="EQ314" s="18"/>
      <c r="ER314" s="18"/>
      <c r="ES314" s="18"/>
      <c r="ET314" s="18"/>
      <c r="EU314" s="18"/>
      <c r="EV314" s="18"/>
      <c r="EW314" s="18"/>
      <c r="EX314" s="18"/>
      <c r="EY314" s="18"/>
      <c r="EZ314" s="18"/>
      <c r="FA314" s="18"/>
      <c r="FB314" s="18"/>
      <c r="FC314" s="18"/>
      <c r="FD314" s="18"/>
      <c r="FE314" s="18"/>
      <c r="FF314" s="18"/>
      <c r="FG314" s="18"/>
      <c r="FH314" s="18"/>
      <c r="FI314" s="18"/>
      <c r="FJ314" s="18"/>
      <c r="FK314" s="18"/>
      <c r="FL314" s="18"/>
      <c r="FM314" s="18"/>
      <c r="FN314" s="18"/>
      <c r="FO314" s="18"/>
      <c r="FP314" s="18"/>
      <c r="FQ314" s="18"/>
      <c r="FR314" s="18"/>
      <c r="FS314" s="18"/>
      <c r="FT314" s="18"/>
      <c r="FU314" s="18"/>
      <c r="FV314" s="18"/>
      <c r="FW314" s="18"/>
      <c r="FX314" s="18"/>
      <c r="FY314" s="18"/>
      <c r="FZ314" s="18"/>
      <c r="GA314" s="18"/>
      <c r="GB314" s="18"/>
      <c r="GC314" s="18"/>
      <c r="GD314" s="18"/>
      <c r="GE314" s="18"/>
      <c r="GF314" s="18"/>
      <c r="GG314" s="18"/>
      <c r="GH314" s="18"/>
      <c r="GI314" s="18"/>
      <c r="GJ314" s="18"/>
      <c r="GK314" s="18"/>
      <c r="GL314" s="18"/>
    </row>
    <row r="315" spans="1:194" ht="15" customHeight="1" x14ac:dyDescent="0.25">
      <c r="A315" s="105">
        <f t="shared" si="321"/>
        <v>44456</v>
      </c>
      <c r="B315" s="106">
        <f t="shared" si="306"/>
        <v>948.81861695207704</v>
      </c>
      <c r="C315" s="2">
        <f t="shared" si="322"/>
        <v>878.79018742000005</v>
      </c>
      <c r="D315" s="2">
        <f t="shared" si="323"/>
        <v>47.477392779999946</v>
      </c>
      <c r="E315" s="106">
        <f t="shared" si="307"/>
        <v>831.31279464000011</v>
      </c>
      <c r="F315" s="21">
        <f t="shared" si="324"/>
        <v>5825.37</v>
      </c>
      <c r="G315" s="108">
        <f t="shared" si="325"/>
        <v>5876.05</v>
      </c>
      <c r="H315" s="109">
        <f t="shared" si="338"/>
        <v>44403</v>
      </c>
      <c r="I315" s="109">
        <f t="shared" si="334"/>
        <v>44434</v>
      </c>
      <c r="J315" s="110">
        <f t="shared" si="308"/>
        <v>8.699876574363552E-3</v>
      </c>
      <c r="K315" s="117">
        <f t="shared" si="335"/>
        <v>44464</v>
      </c>
      <c r="L315" s="178">
        <f t="shared" si="337"/>
        <v>31</v>
      </c>
      <c r="M315" s="178">
        <f t="shared" si="341"/>
        <v>23</v>
      </c>
      <c r="N315" s="106">
        <f t="shared" si="309"/>
        <v>1.00644752</v>
      </c>
      <c r="O315" s="111">
        <f t="shared" si="340"/>
        <v>1.00959968</v>
      </c>
      <c r="P315" s="111">
        <f t="shared" si="326"/>
        <v>1.0738767189775988</v>
      </c>
      <c r="Q315" s="106">
        <f t="shared" si="339"/>
        <v>1.0808005599999999</v>
      </c>
      <c r="R315" s="2">
        <v>1</v>
      </c>
      <c r="S315" s="106">
        <f t="shared" si="310"/>
        <v>878.79018742000005</v>
      </c>
      <c r="T315" s="106">
        <f t="shared" si="311"/>
        <v>0</v>
      </c>
      <c r="U315" s="106">
        <f t="shared" si="312"/>
        <v>67.170539342076935</v>
      </c>
      <c r="V315" s="106">
        <f t="shared" si="313"/>
        <v>945.960726762077</v>
      </c>
      <c r="W315" s="19">
        <f t="shared" si="333"/>
        <v>0</v>
      </c>
      <c r="X315" s="2">
        <f t="shared" si="314"/>
        <v>0</v>
      </c>
      <c r="Y315" s="4">
        <f t="shared" si="315"/>
        <v>0</v>
      </c>
      <c r="Z315" s="106">
        <f t="shared" si="316"/>
        <v>0</v>
      </c>
      <c r="AA315" s="114">
        <f t="shared" si="327"/>
        <v>0.05</v>
      </c>
      <c r="AB315" s="112">
        <f t="shared" si="317"/>
        <v>23</v>
      </c>
      <c r="AC315" s="178">
        <f t="shared" si="336"/>
        <v>31</v>
      </c>
      <c r="AD315" s="11">
        <f t="shared" si="328"/>
        <v>1.003021151</v>
      </c>
      <c r="AE315" s="106">
        <f t="shared" si="318"/>
        <v>2.6549578500000002</v>
      </c>
      <c r="AF315" s="106">
        <f t="shared" si="319"/>
        <v>2.85789019</v>
      </c>
      <c r="AG315" s="106">
        <f t="shared" si="320"/>
        <v>0</v>
      </c>
      <c r="AH315" s="115" t="str">
        <f t="shared" si="329"/>
        <v>J=</v>
      </c>
      <c r="AI315" s="116">
        <f t="shared" si="330"/>
        <v>44464</v>
      </c>
      <c r="AJ315" s="10"/>
      <c r="BA315" s="1"/>
      <c r="BB315" s="1"/>
      <c r="BC315" s="1"/>
      <c r="BD315" s="1"/>
      <c r="BE315" s="1"/>
      <c r="BG315" s="1"/>
      <c r="BH315" s="1"/>
    </row>
    <row r="316" spans="1:194" ht="15" customHeight="1" x14ac:dyDescent="0.25">
      <c r="A316" s="105">
        <f t="shared" si="321"/>
        <v>44457</v>
      </c>
      <c r="B316" s="106">
        <f t="shared" si="306"/>
        <v>949.19494981857008</v>
      </c>
      <c r="C316" s="2">
        <f t="shared" si="322"/>
        <v>878.79018742000005</v>
      </c>
      <c r="D316" s="2">
        <f t="shared" si="323"/>
        <v>47.477392779999946</v>
      </c>
      <c r="E316" s="106">
        <f t="shared" si="307"/>
        <v>831.31279464000011</v>
      </c>
      <c r="F316" s="21">
        <f t="shared" si="324"/>
        <v>5825.37</v>
      </c>
      <c r="G316" s="108">
        <f t="shared" si="325"/>
        <v>5876.05</v>
      </c>
      <c r="H316" s="109">
        <f t="shared" si="338"/>
        <v>44403</v>
      </c>
      <c r="I316" s="109">
        <f t="shared" si="334"/>
        <v>44434</v>
      </c>
      <c r="J316" s="110">
        <f t="shared" si="308"/>
        <v>8.699876574363552E-3</v>
      </c>
      <c r="K316" s="117">
        <f t="shared" si="335"/>
        <v>44464</v>
      </c>
      <c r="L316" s="178">
        <f t="shared" si="337"/>
        <v>31</v>
      </c>
      <c r="M316" s="178">
        <f t="shared" si="341"/>
        <v>24</v>
      </c>
      <c r="N316" s="106">
        <f t="shared" si="309"/>
        <v>1.0067287899999999</v>
      </c>
      <c r="O316" s="111">
        <f t="shared" si="340"/>
        <v>1.00959968</v>
      </c>
      <c r="P316" s="111">
        <f t="shared" si="326"/>
        <v>1.0738767189775988</v>
      </c>
      <c r="Q316" s="106">
        <f t="shared" si="339"/>
        <v>1.0811025999999999</v>
      </c>
      <c r="R316" s="2">
        <v>1</v>
      </c>
      <c r="S316" s="106">
        <f t="shared" si="310"/>
        <v>878.79018742000005</v>
      </c>
      <c r="T316" s="106">
        <f t="shared" si="311"/>
        <v>0</v>
      </c>
      <c r="U316" s="106">
        <f t="shared" si="312"/>
        <v>67.421629058570005</v>
      </c>
      <c r="V316" s="106">
        <f t="shared" si="313"/>
        <v>946.21181647857009</v>
      </c>
      <c r="W316" s="19">
        <f t="shared" si="333"/>
        <v>0</v>
      </c>
      <c r="X316" s="2">
        <f t="shared" si="314"/>
        <v>0</v>
      </c>
      <c r="Y316" s="4">
        <f t="shared" si="315"/>
        <v>0</v>
      </c>
      <c r="Z316" s="106">
        <f t="shared" si="316"/>
        <v>0</v>
      </c>
      <c r="AA316" s="114">
        <f t="shared" si="327"/>
        <v>0.05</v>
      </c>
      <c r="AB316" s="112">
        <f t="shared" si="317"/>
        <v>24</v>
      </c>
      <c r="AC316" s="178">
        <f t="shared" si="336"/>
        <v>31</v>
      </c>
      <c r="AD316" s="11">
        <f t="shared" si="328"/>
        <v>1.0031527119999999</v>
      </c>
      <c r="AE316" s="106">
        <f t="shared" si="318"/>
        <v>2.7705723600000001</v>
      </c>
      <c r="AF316" s="106">
        <f t="shared" si="319"/>
        <v>2.9831333400000002</v>
      </c>
      <c r="AG316" s="106">
        <f t="shared" si="320"/>
        <v>0</v>
      </c>
      <c r="AH316" s="115" t="str">
        <f t="shared" si="329"/>
        <v>J=</v>
      </c>
      <c r="AI316" s="116">
        <f t="shared" si="330"/>
        <v>44464</v>
      </c>
      <c r="AJ316" s="10"/>
      <c r="BA316" s="1"/>
      <c r="BB316" s="1"/>
      <c r="BC316" s="1"/>
      <c r="BD316" s="1"/>
      <c r="BE316" s="1"/>
      <c r="BG316" s="1"/>
      <c r="BH316" s="1"/>
    </row>
    <row r="317" spans="1:194" ht="15" customHeight="1" x14ac:dyDescent="0.25">
      <c r="A317" s="105">
        <f t="shared" si="321"/>
        <v>44458</v>
      </c>
      <c r="B317" s="106">
        <f t="shared" si="306"/>
        <v>949.57144825634259</v>
      </c>
      <c r="C317" s="2">
        <f t="shared" si="322"/>
        <v>878.79018742000005</v>
      </c>
      <c r="D317" s="2">
        <f t="shared" si="323"/>
        <v>47.477392779999946</v>
      </c>
      <c r="E317" s="106">
        <f t="shared" si="307"/>
        <v>831.31279464000011</v>
      </c>
      <c r="F317" s="21">
        <f t="shared" si="324"/>
        <v>5825.37</v>
      </c>
      <c r="G317" s="108">
        <f t="shared" si="325"/>
        <v>5876.05</v>
      </c>
      <c r="H317" s="109">
        <f t="shared" si="338"/>
        <v>44403</v>
      </c>
      <c r="I317" s="109">
        <f t="shared" si="334"/>
        <v>44434</v>
      </c>
      <c r="J317" s="110">
        <f t="shared" si="308"/>
        <v>8.699876574363552E-3</v>
      </c>
      <c r="K317" s="117">
        <f t="shared" si="335"/>
        <v>44464</v>
      </c>
      <c r="L317" s="178">
        <f t="shared" si="337"/>
        <v>31</v>
      </c>
      <c r="M317" s="178">
        <f t="shared" si="341"/>
        <v>25</v>
      </c>
      <c r="N317" s="106">
        <f t="shared" si="309"/>
        <v>1.00701014</v>
      </c>
      <c r="O317" s="111">
        <f t="shared" si="340"/>
        <v>1.00959968</v>
      </c>
      <c r="P317" s="111">
        <f t="shared" si="326"/>
        <v>1.0738767189775988</v>
      </c>
      <c r="Q317" s="106">
        <f t="shared" si="339"/>
        <v>1.08140474</v>
      </c>
      <c r="R317" s="2">
        <v>1</v>
      </c>
      <c r="S317" s="106">
        <f t="shared" si="310"/>
        <v>878.79018742000005</v>
      </c>
      <c r="T317" s="106">
        <f t="shared" si="311"/>
        <v>0</v>
      </c>
      <c r="U317" s="106">
        <f t="shared" si="312"/>
        <v>67.672801906342585</v>
      </c>
      <c r="V317" s="106">
        <f t="shared" si="313"/>
        <v>946.46298932634261</v>
      </c>
      <c r="W317" s="19">
        <f t="shared" si="333"/>
        <v>0</v>
      </c>
      <c r="X317" s="2">
        <f t="shared" si="314"/>
        <v>0</v>
      </c>
      <c r="Y317" s="4">
        <f t="shared" si="315"/>
        <v>0</v>
      </c>
      <c r="Z317" s="106">
        <f t="shared" si="316"/>
        <v>0</v>
      </c>
      <c r="AA317" s="114">
        <f t="shared" si="327"/>
        <v>0.05</v>
      </c>
      <c r="AB317" s="112">
        <f t="shared" si="317"/>
        <v>25</v>
      </c>
      <c r="AC317" s="178">
        <f t="shared" si="336"/>
        <v>31</v>
      </c>
      <c r="AD317" s="11">
        <f t="shared" si="328"/>
        <v>1.0032842900000001</v>
      </c>
      <c r="AE317" s="106">
        <f t="shared" si="318"/>
        <v>2.8862018200000001</v>
      </c>
      <c r="AF317" s="106">
        <f t="shared" si="319"/>
        <v>3.1084589299999998</v>
      </c>
      <c r="AG317" s="106">
        <f t="shared" si="320"/>
        <v>0</v>
      </c>
      <c r="AH317" s="115" t="str">
        <f t="shared" si="329"/>
        <v>J=</v>
      </c>
      <c r="AI317" s="116">
        <f t="shared" si="330"/>
        <v>44464</v>
      </c>
      <c r="AJ317" s="10"/>
      <c r="BA317" s="1"/>
      <c r="BB317" s="1"/>
      <c r="BC317" s="1"/>
      <c r="BD317" s="1"/>
      <c r="BE317" s="1"/>
      <c r="BG317" s="1"/>
      <c r="BH317" s="1"/>
    </row>
    <row r="318" spans="1:194" ht="15" customHeight="1" x14ac:dyDescent="0.25">
      <c r="A318" s="105">
        <f t="shared" si="321"/>
        <v>44459</v>
      </c>
      <c r="B318" s="106">
        <f t="shared" si="306"/>
        <v>949.94808821601089</v>
      </c>
      <c r="C318" s="2">
        <f t="shared" si="322"/>
        <v>878.79018742000005</v>
      </c>
      <c r="D318" s="2">
        <f t="shared" si="323"/>
        <v>47.477392779999946</v>
      </c>
      <c r="E318" s="106">
        <f t="shared" si="307"/>
        <v>831.31279464000011</v>
      </c>
      <c r="F318" s="21">
        <f t="shared" si="324"/>
        <v>5825.37</v>
      </c>
      <c r="G318" s="108">
        <f t="shared" si="325"/>
        <v>5876.05</v>
      </c>
      <c r="H318" s="109">
        <f t="shared" si="338"/>
        <v>44403</v>
      </c>
      <c r="I318" s="109">
        <f t="shared" si="334"/>
        <v>44434</v>
      </c>
      <c r="J318" s="110">
        <f t="shared" si="308"/>
        <v>8.699876574363552E-3</v>
      </c>
      <c r="K318" s="117">
        <f t="shared" si="335"/>
        <v>44464</v>
      </c>
      <c r="L318" s="178">
        <f t="shared" si="337"/>
        <v>31</v>
      </c>
      <c r="M318" s="178">
        <f t="shared" si="341"/>
        <v>26</v>
      </c>
      <c r="N318" s="106">
        <f t="shared" si="309"/>
        <v>1.0072915600000001</v>
      </c>
      <c r="O318" s="111">
        <f t="shared" si="340"/>
        <v>1.00959968</v>
      </c>
      <c r="P318" s="111">
        <f t="shared" si="326"/>
        <v>1.0738767189775988</v>
      </c>
      <c r="Q318" s="106">
        <f t="shared" si="339"/>
        <v>1.0817069500000001</v>
      </c>
      <c r="R318" s="2">
        <v>1</v>
      </c>
      <c r="S318" s="106">
        <f t="shared" si="310"/>
        <v>878.79018742000005</v>
      </c>
      <c r="T318" s="106">
        <f t="shared" si="311"/>
        <v>0</v>
      </c>
      <c r="U318" s="106">
        <f t="shared" si="312"/>
        <v>67.924032946010797</v>
      </c>
      <c r="V318" s="106">
        <f t="shared" si="313"/>
        <v>946.71422036601086</v>
      </c>
      <c r="W318" s="19">
        <f t="shared" si="333"/>
        <v>0</v>
      </c>
      <c r="X318" s="2">
        <f t="shared" si="314"/>
        <v>0</v>
      </c>
      <c r="Y318" s="4">
        <f t="shared" si="315"/>
        <v>0</v>
      </c>
      <c r="Z318" s="106">
        <f t="shared" si="316"/>
        <v>0</v>
      </c>
      <c r="AA318" s="114">
        <f t="shared" si="327"/>
        <v>0.05</v>
      </c>
      <c r="AB318" s="112">
        <f t="shared" si="317"/>
        <v>26</v>
      </c>
      <c r="AC318" s="178">
        <f t="shared" si="336"/>
        <v>31</v>
      </c>
      <c r="AD318" s="11">
        <f t="shared" si="328"/>
        <v>1.003415886</v>
      </c>
      <c r="AE318" s="106">
        <f t="shared" si="318"/>
        <v>3.0018470900000001</v>
      </c>
      <c r="AF318" s="106">
        <f t="shared" si="319"/>
        <v>3.2338678500000002</v>
      </c>
      <c r="AG318" s="106">
        <f t="shared" si="320"/>
        <v>0</v>
      </c>
      <c r="AH318" s="115" t="str">
        <f t="shared" si="329"/>
        <v>J=</v>
      </c>
      <c r="AI318" s="116">
        <f t="shared" si="330"/>
        <v>44464</v>
      </c>
      <c r="AJ318" s="10"/>
      <c r="AN318" s="25"/>
      <c r="AO318" s="26"/>
      <c r="AQ318" s="15">
        <v>1</v>
      </c>
      <c r="AR318" s="15">
        <v>2</v>
      </c>
      <c r="AS318" s="15">
        <v>3</v>
      </c>
      <c r="AT318" s="15">
        <v>4</v>
      </c>
      <c r="AU318" s="15">
        <v>5</v>
      </c>
      <c r="AV318" s="15">
        <v>6</v>
      </c>
      <c r="BA318" s="1"/>
      <c r="BB318" s="1"/>
      <c r="BC318" s="1"/>
      <c r="BD318" s="1"/>
      <c r="BE318" s="1"/>
      <c r="BG318" s="1"/>
      <c r="BH318" s="1"/>
    </row>
    <row r="319" spans="1:194" ht="15" customHeight="1" x14ac:dyDescent="0.25">
      <c r="A319" s="105">
        <f t="shared" si="321"/>
        <v>44460</v>
      </c>
      <c r="B319" s="106">
        <f t="shared" si="306"/>
        <v>950.32489381695848</v>
      </c>
      <c r="C319" s="2">
        <f t="shared" si="322"/>
        <v>878.79018742000005</v>
      </c>
      <c r="D319" s="2">
        <f t="shared" si="323"/>
        <v>47.477392779999946</v>
      </c>
      <c r="E319" s="106">
        <f t="shared" si="307"/>
        <v>831.31279464000011</v>
      </c>
      <c r="F319" s="21">
        <f t="shared" si="324"/>
        <v>5825.37</v>
      </c>
      <c r="G319" s="108">
        <f t="shared" si="325"/>
        <v>5876.05</v>
      </c>
      <c r="H319" s="109">
        <f t="shared" si="338"/>
        <v>44403</v>
      </c>
      <c r="I319" s="109">
        <f t="shared" si="334"/>
        <v>44434</v>
      </c>
      <c r="J319" s="110">
        <f t="shared" si="308"/>
        <v>8.699876574363552E-3</v>
      </c>
      <c r="K319" s="117">
        <f t="shared" si="335"/>
        <v>44464</v>
      </c>
      <c r="L319" s="178">
        <f t="shared" si="337"/>
        <v>31</v>
      </c>
      <c r="M319" s="178">
        <f t="shared" si="341"/>
        <v>27</v>
      </c>
      <c r="N319" s="106">
        <f t="shared" si="309"/>
        <v>1.0075730700000001</v>
      </c>
      <c r="O319" s="111">
        <f t="shared" si="340"/>
        <v>1.00959968</v>
      </c>
      <c r="P319" s="111">
        <f t="shared" si="326"/>
        <v>1.0738767189775988</v>
      </c>
      <c r="Q319" s="106">
        <f t="shared" si="339"/>
        <v>1.08200926</v>
      </c>
      <c r="R319" s="2">
        <v>1</v>
      </c>
      <c r="S319" s="106">
        <f t="shared" si="310"/>
        <v>878.79018742000005</v>
      </c>
      <c r="T319" s="106">
        <f t="shared" si="311"/>
        <v>0</v>
      </c>
      <c r="U319" s="106">
        <f t="shared" si="312"/>
        <v>68.175347116958349</v>
      </c>
      <c r="V319" s="106">
        <f t="shared" si="313"/>
        <v>946.96553453695844</v>
      </c>
      <c r="W319" s="19">
        <f t="shared" si="333"/>
        <v>0</v>
      </c>
      <c r="X319" s="2">
        <f t="shared" si="314"/>
        <v>0</v>
      </c>
      <c r="Y319" s="4">
        <f t="shared" si="315"/>
        <v>0</v>
      </c>
      <c r="Z319" s="106">
        <f t="shared" si="316"/>
        <v>0</v>
      </c>
      <c r="AA319" s="114">
        <f t="shared" si="327"/>
        <v>0.05</v>
      </c>
      <c r="AB319" s="112">
        <f t="shared" si="317"/>
        <v>27</v>
      </c>
      <c r="AC319" s="178">
        <f t="shared" si="336"/>
        <v>31</v>
      </c>
      <c r="AD319" s="11">
        <f t="shared" si="328"/>
        <v>1.003547499</v>
      </c>
      <c r="AE319" s="106">
        <f t="shared" si="318"/>
        <v>3.1175073100000001</v>
      </c>
      <c r="AF319" s="106">
        <f t="shared" si="319"/>
        <v>3.3593592800000001</v>
      </c>
      <c r="AG319" s="106">
        <f t="shared" si="320"/>
        <v>0</v>
      </c>
      <c r="AH319" s="115" t="str">
        <f t="shared" si="329"/>
        <v>J=</v>
      </c>
      <c r="AI319" s="116">
        <f t="shared" si="330"/>
        <v>44464</v>
      </c>
      <c r="AJ319" s="10"/>
      <c r="AL319" s="202" t="s">
        <v>81</v>
      </c>
      <c r="AM319" s="203"/>
      <c r="AN319" s="25"/>
      <c r="AO319" s="26"/>
      <c r="AP319" s="166" t="s">
        <v>82</v>
      </c>
      <c r="AQ319" s="153" t="s">
        <v>83</v>
      </c>
      <c r="AR319" s="166" t="s">
        <v>84</v>
      </c>
      <c r="AS319" s="173" t="s">
        <v>85</v>
      </c>
      <c r="AT319" s="166" t="s">
        <v>86</v>
      </c>
      <c r="AU319" s="174" t="s">
        <v>87</v>
      </c>
      <c r="AV319" s="173" t="s">
        <v>25</v>
      </c>
      <c r="BA319" s="1"/>
      <c r="BB319" s="1"/>
      <c r="BC319" s="1"/>
      <c r="BD319" s="1"/>
      <c r="BE319" s="1"/>
      <c r="BG319" s="1"/>
      <c r="BH319" s="1"/>
    </row>
    <row r="320" spans="1:194" ht="15" customHeight="1" x14ac:dyDescent="0.25">
      <c r="A320" s="105">
        <f t="shared" si="321"/>
        <v>44461</v>
      </c>
      <c r="B320" s="106">
        <f t="shared" si="306"/>
        <v>950.70184008980164</v>
      </c>
      <c r="C320" s="2">
        <f t="shared" si="322"/>
        <v>878.79018742000005</v>
      </c>
      <c r="D320" s="2">
        <f t="shared" si="323"/>
        <v>47.477392779999946</v>
      </c>
      <c r="E320" s="106">
        <f t="shared" si="307"/>
        <v>831.31279464000011</v>
      </c>
      <c r="F320" s="21">
        <f t="shared" si="324"/>
        <v>5825.37</v>
      </c>
      <c r="G320" s="108">
        <f t="shared" si="325"/>
        <v>5876.05</v>
      </c>
      <c r="H320" s="109">
        <f t="shared" si="338"/>
        <v>44403</v>
      </c>
      <c r="I320" s="109">
        <f t="shared" si="334"/>
        <v>44434</v>
      </c>
      <c r="J320" s="110">
        <f t="shared" si="308"/>
        <v>8.699876574363552E-3</v>
      </c>
      <c r="K320" s="117">
        <f t="shared" si="335"/>
        <v>44464</v>
      </c>
      <c r="L320" s="178">
        <f t="shared" si="337"/>
        <v>31</v>
      </c>
      <c r="M320" s="178">
        <f t="shared" si="341"/>
        <v>28</v>
      </c>
      <c r="N320" s="106">
        <f t="shared" si="309"/>
        <v>1.0078546500000001</v>
      </c>
      <c r="O320" s="111">
        <f t="shared" si="340"/>
        <v>1.00959968</v>
      </c>
      <c r="P320" s="111">
        <f t="shared" si="326"/>
        <v>1.0738767189775988</v>
      </c>
      <c r="Q320" s="106">
        <f t="shared" si="339"/>
        <v>1.0823116399999999</v>
      </c>
      <c r="R320" s="2">
        <v>1</v>
      </c>
      <c r="S320" s="106">
        <f t="shared" si="310"/>
        <v>878.79018742000005</v>
      </c>
      <c r="T320" s="106">
        <f t="shared" si="311"/>
        <v>0</v>
      </c>
      <c r="U320" s="106">
        <f t="shared" si="312"/>
        <v>68.426719479801548</v>
      </c>
      <c r="V320" s="106">
        <f t="shared" si="313"/>
        <v>947.21690689980164</v>
      </c>
      <c r="W320" s="19">
        <f t="shared" si="333"/>
        <v>0</v>
      </c>
      <c r="X320" s="2">
        <f t="shared" si="314"/>
        <v>0</v>
      </c>
      <c r="Y320" s="4">
        <f t="shared" si="315"/>
        <v>0</v>
      </c>
      <c r="Z320" s="106">
        <f t="shared" si="316"/>
        <v>0</v>
      </c>
      <c r="AA320" s="114">
        <f t="shared" si="327"/>
        <v>0.05</v>
      </c>
      <c r="AB320" s="112">
        <f t="shared" si="317"/>
        <v>28</v>
      </c>
      <c r="AC320" s="178">
        <f t="shared" si="336"/>
        <v>31</v>
      </c>
      <c r="AD320" s="11">
        <f t="shared" si="328"/>
        <v>1.003679129</v>
      </c>
      <c r="AE320" s="106">
        <f t="shared" si="318"/>
        <v>3.2331824600000001</v>
      </c>
      <c r="AF320" s="106">
        <f t="shared" si="319"/>
        <v>3.48493319</v>
      </c>
      <c r="AG320" s="106">
        <f t="shared" si="320"/>
        <v>0</v>
      </c>
      <c r="AH320" s="115" t="str">
        <f t="shared" si="329"/>
        <v>J=</v>
      </c>
      <c r="AI320" s="116">
        <f t="shared" si="330"/>
        <v>44464</v>
      </c>
      <c r="AJ320" s="10"/>
      <c r="AL320" s="204">
        <f>[2]Plan1!$A230</f>
        <v>43831</v>
      </c>
      <c r="AM320" s="205" t="str">
        <f>[2]Plan1!$C230</f>
        <v>Confraternização Universal</v>
      </c>
      <c r="AN320" s="25"/>
      <c r="AO320" s="26"/>
      <c r="AP320" s="175">
        <f>C3</f>
        <v>44151</v>
      </c>
      <c r="AQ320" s="176"/>
      <c r="AR320" s="176"/>
      <c r="AS320" s="176"/>
      <c r="AT320" s="177"/>
      <c r="AU320" s="156"/>
      <c r="AV320" s="176">
        <f>AP321-AP320</f>
        <v>9</v>
      </c>
      <c r="BA320" s="1"/>
      <c r="BB320" s="1"/>
      <c r="BC320" s="1"/>
      <c r="BD320" s="1"/>
      <c r="BE320" s="1"/>
      <c r="BG320" s="1"/>
      <c r="BH320" s="1"/>
    </row>
    <row r="321" spans="1:180" ht="15" customHeight="1" x14ac:dyDescent="0.25">
      <c r="A321" s="105">
        <f t="shared" si="321"/>
        <v>44462</v>
      </c>
      <c r="B321" s="106">
        <f t="shared" si="306"/>
        <v>957.09413221839986</v>
      </c>
      <c r="C321" s="2">
        <f t="shared" si="322"/>
        <v>878.79018742000005</v>
      </c>
      <c r="D321" s="2">
        <f t="shared" si="323"/>
        <v>47.477392779999946</v>
      </c>
      <c r="E321" s="106">
        <f t="shared" si="307"/>
        <v>831.31279464000011</v>
      </c>
      <c r="F321" s="21">
        <f t="shared" si="324"/>
        <v>5825.37</v>
      </c>
      <c r="G321" s="108">
        <f t="shared" si="325"/>
        <v>5876.05</v>
      </c>
      <c r="H321" s="109">
        <f t="shared" si="338"/>
        <v>44403</v>
      </c>
      <c r="I321" s="109">
        <f t="shared" si="334"/>
        <v>44434</v>
      </c>
      <c r="J321" s="110">
        <f t="shared" si="308"/>
        <v>8.699876574363552E-3</v>
      </c>
      <c r="K321" s="117">
        <f t="shared" si="335"/>
        <v>44464</v>
      </c>
      <c r="L321" s="178">
        <f t="shared" si="337"/>
        <v>31</v>
      </c>
      <c r="M321" s="178">
        <f t="shared" si="341"/>
        <v>29</v>
      </c>
      <c r="N321" s="106">
        <f t="shared" si="309"/>
        <v>1.00813631</v>
      </c>
      <c r="O321" s="111">
        <f t="shared" si="340"/>
        <v>1.00959968</v>
      </c>
      <c r="P321" s="111">
        <f t="shared" si="326"/>
        <v>1.0738767189775988</v>
      </c>
      <c r="Q321" s="172">
        <f>TRUNC($G$323/$F$10,8)</f>
        <v>1.08982241</v>
      </c>
      <c r="R321" s="2">
        <v>1</v>
      </c>
      <c r="S321" s="106">
        <f t="shared" si="310"/>
        <v>878.79018742000005</v>
      </c>
      <c r="T321" s="106">
        <f t="shared" si="311"/>
        <v>0</v>
      </c>
      <c r="U321" s="106">
        <f t="shared" si="312"/>
        <v>74.670518678399901</v>
      </c>
      <c r="V321" s="106">
        <f t="shared" si="313"/>
        <v>953.4607060983999</v>
      </c>
      <c r="W321" s="19">
        <f t="shared" si="333"/>
        <v>0</v>
      </c>
      <c r="X321" s="2">
        <f t="shared" si="314"/>
        <v>0</v>
      </c>
      <c r="Y321" s="4">
        <f t="shared" si="315"/>
        <v>0</v>
      </c>
      <c r="Z321" s="106">
        <f t="shared" si="316"/>
        <v>0</v>
      </c>
      <c r="AA321" s="114">
        <f t="shared" si="327"/>
        <v>0.05</v>
      </c>
      <c r="AB321" s="112">
        <f t="shared" si="317"/>
        <v>29</v>
      </c>
      <c r="AC321" s="178">
        <f t="shared" si="336"/>
        <v>31</v>
      </c>
      <c r="AD321" s="11">
        <f t="shared" si="328"/>
        <v>1.003810777</v>
      </c>
      <c r="AE321" s="106">
        <f t="shared" si="318"/>
        <v>3.3488734299999998</v>
      </c>
      <c r="AF321" s="106">
        <f t="shared" si="319"/>
        <v>3.6334261200000002</v>
      </c>
      <c r="AG321" s="106">
        <f t="shared" si="320"/>
        <v>0</v>
      </c>
      <c r="AH321" s="115" t="str">
        <f t="shared" si="329"/>
        <v>J=</v>
      </c>
      <c r="AI321" s="116">
        <f t="shared" si="330"/>
        <v>44464</v>
      </c>
      <c r="AJ321" s="10"/>
      <c r="AL321" s="204">
        <f>[2]Plan1!$A231</f>
        <v>43885</v>
      </c>
      <c r="AM321" s="205" t="str">
        <f>[2]Plan1!$C231</f>
        <v>Carnaval</v>
      </c>
      <c r="AN321" s="25"/>
      <c r="AO321" s="26"/>
      <c r="AP321" s="161">
        <v>44160</v>
      </c>
      <c r="AQ321" s="161">
        <f>WORKDAY(AP321,-1,AL$320:AL$700)</f>
        <v>44159</v>
      </c>
      <c r="AR321" s="161">
        <f>WORKDAY(AQ321,1,AL$320:AL$700)</f>
        <v>44160</v>
      </c>
      <c r="AS321" s="161">
        <f t="shared" ref="AS321:AS384" si="342">AP322</f>
        <v>44190</v>
      </c>
      <c r="AT321" s="161">
        <f>WORKDAY(AR321,0,AL$320:AL$700)</f>
        <v>44160</v>
      </c>
      <c r="AU321" s="161">
        <f t="shared" ref="AU321:AU384" si="343">AT322</f>
        <v>44193</v>
      </c>
      <c r="AV321" s="155">
        <f t="shared" ref="AV321:AV384" si="344">AS321-AP321</f>
        <v>30</v>
      </c>
      <c r="BA321" s="1"/>
      <c r="BB321" s="1"/>
      <c r="BC321" s="1"/>
      <c r="BD321" s="1"/>
      <c r="BE321" s="1"/>
      <c r="BG321" s="1"/>
      <c r="BH321" s="1"/>
    </row>
    <row r="322" spans="1:180" ht="15" customHeight="1" x14ac:dyDescent="0.25">
      <c r="A322" s="105">
        <f t="shared" si="321"/>
        <v>44463</v>
      </c>
      <c r="B322" s="106">
        <f t="shared" si="306"/>
        <v>957.21966962839986</v>
      </c>
      <c r="C322" s="2">
        <f t="shared" si="322"/>
        <v>878.79018742000005</v>
      </c>
      <c r="D322" s="2">
        <f t="shared" si="323"/>
        <v>47.477392779999946</v>
      </c>
      <c r="E322" s="106">
        <f t="shared" si="307"/>
        <v>831.31279464000011</v>
      </c>
      <c r="F322" s="21">
        <f t="shared" si="324"/>
        <v>5825.37</v>
      </c>
      <c r="G322" s="108">
        <f t="shared" si="325"/>
        <v>5876.05</v>
      </c>
      <c r="H322" s="109">
        <f t="shared" si="338"/>
        <v>44403</v>
      </c>
      <c r="I322" s="109">
        <f t="shared" si="334"/>
        <v>44434</v>
      </c>
      <c r="J322" s="110">
        <f t="shared" si="308"/>
        <v>8.699876574363552E-3</v>
      </c>
      <c r="K322" s="117">
        <f t="shared" si="335"/>
        <v>44464</v>
      </c>
      <c r="L322" s="178">
        <f t="shared" si="337"/>
        <v>31</v>
      </c>
      <c r="M322" s="178">
        <f t="shared" si="341"/>
        <v>30</v>
      </c>
      <c r="N322" s="106">
        <f t="shared" si="309"/>
        <v>1.00841805</v>
      </c>
      <c r="O322" s="111">
        <f t="shared" si="340"/>
        <v>1.00959968</v>
      </c>
      <c r="P322" s="111">
        <f t="shared" si="326"/>
        <v>1.0738767189775988</v>
      </c>
      <c r="Q322" s="172">
        <f>TRUNC($G$323/$F$10,8)</f>
        <v>1.08982241</v>
      </c>
      <c r="R322" s="2">
        <v>1</v>
      </c>
      <c r="S322" s="106">
        <f t="shared" si="310"/>
        <v>878.79018742000005</v>
      </c>
      <c r="T322" s="106">
        <f t="shared" si="311"/>
        <v>0</v>
      </c>
      <c r="U322" s="106">
        <f t="shared" si="312"/>
        <v>74.670518678399901</v>
      </c>
      <c r="V322" s="106">
        <f t="shared" si="313"/>
        <v>953.4607060983999</v>
      </c>
      <c r="W322" s="19">
        <f t="shared" si="333"/>
        <v>0</v>
      </c>
      <c r="X322" s="2">
        <f t="shared" si="314"/>
        <v>0</v>
      </c>
      <c r="Y322" s="4">
        <f t="shared" si="315"/>
        <v>0</v>
      </c>
      <c r="Z322" s="106">
        <f t="shared" si="316"/>
        <v>0</v>
      </c>
      <c r="AA322" s="114">
        <f t="shared" si="327"/>
        <v>0.05</v>
      </c>
      <c r="AB322" s="112">
        <f t="shared" si="317"/>
        <v>30</v>
      </c>
      <c r="AC322" s="178">
        <f t="shared" si="336"/>
        <v>31</v>
      </c>
      <c r="AD322" s="11">
        <f t="shared" si="328"/>
        <v>1.003942442</v>
      </c>
      <c r="AE322" s="106">
        <f t="shared" si="318"/>
        <v>3.4645793399999998</v>
      </c>
      <c r="AF322" s="106">
        <f t="shared" si="319"/>
        <v>3.7589635299999999</v>
      </c>
      <c r="AG322" s="106">
        <f t="shared" si="320"/>
        <v>0</v>
      </c>
      <c r="AH322" s="115" t="str">
        <f t="shared" si="329"/>
        <v>J=</v>
      </c>
      <c r="AI322" s="116">
        <f t="shared" si="330"/>
        <v>44464</v>
      </c>
      <c r="AJ322" s="10"/>
      <c r="AL322" s="204">
        <f>[2]Plan1!$A232</f>
        <v>43886</v>
      </c>
      <c r="AM322" s="205" t="str">
        <f>[2]Plan1!$C232</f>
        <v>Carnaval</v>
      </c>
      <c r="AN322" s="25"/>
      <c r="AO322" s="26"/>
      <c r="AP322" s="161">
        <f t="shared" ref="AP322:AP385" si="345">EDATE(AP321,1)</f>
        <v>44190</v>
      </c>
      <c r="AQ322" s="161">
        <f t="shared" ref="AQ322:AQ385" si="346">WORKDAY(AP322,-1,AL$320:AL$700)</f>
        <v>44189</v>
      </c>
      <c r="AR322" s="161">
        <f t="shared" ref="AR322:AR385" si="347">WORKDAY(AQ322,1,AL$320:AL$700)</f>
        <v>44193</v>
      </c>
      <c r="AS322" s="161">
        <f t="shared" si="342"/>
        <v>44221</v>
      </c>
      <c r="AT322" s="161">
        <f t="shared" ref="AT322:AT385" si="348">WORKDAY(AR322,0,AL$320:AL$700)</f>
        <v>44193</v>
      </c>
      <c r="AU322" s="161">
        <f t="shared" si="343"/>
        <v>44221</v>
      </c>
      <c r="AV322" s="155">
        <f t="shared" si="344"/>
        <v>31</v>
      </c>
      <c r="BA322" s="1"/>
      <c r="BB322" s="1"/>
      <c r="BC322" s="1"/>
      <c r="BD322" s="1"/>
      <c r="BE322" s="1"/>
      <c r="BG322" s="1"/>
      <c r="BH322" s="1"/>
    </row>
    <row r="323" spans="1:180" ht="15" customHeight="1" x14ac:dyDescent="0.25">
      <c r="A323" s="105">
        <f t="shared" si="321"/>
        <v>44464</v>
      </c>
      <c r="B323" s="106">
        <f t="shared" si="306"/>
        <v>957.34522323839985</v>
      </c>
      <c r="C323" s="2">
        <f t="shared" si="322"/>
        <v>878.79018742000005</v>
      </c>
      <c r="D323" s="2">
        <f t="shared" si="323"/>
        <v>47.477392779999946</v>
      </c>
      <c r="E323" s="106">
        <f t="shared" si="307"/>
        <v>831.31279464000011</v>
      </c>
      <c r="F323" s="21">
        <f t="shared" si="324"/>
        <v>5825.37</v>
      </c>
      <c r="G323" s="108">
        <f t="shared" si="325"/>
        <v>5876.05</v>
      </c>
      <c r="H323" s="109">
        <f t="shared" si="338"/>
        <v>44403</v>
      </c>
      <c r="I323" s="109">
        <f t="shared" si="334"/>
        <v>44434</v>
      </c>
      <c r="J323" s="110">
        <f t="shared" si="308"/>
        <v>8.699876574363552E-3</v>
      </c>
      <c r="K323" s="117">
        <f t="shared" si="335"/>
        <v>44464</v>
      </c>
      <c r="L323" s="178">
        <f t="shared" si="337"/>
        <v>31</v>
      </c>
      <c r="M323" s="178">
        <f t="shared" si="341"/>
        <v>31</v>
      </c>
      <c r="N323" s="106">
        <f t="shared" si="309"/>
        <v>1.0086998700000001</v>
      </c>
      <c r="O323" s="111">
        <f t="shared" si="340"/>
        <v>1.00959968</v>
      </c>
      <c r="P323" s="111">
        <f t="shared" si="326"/>
        <v>1.0738767189775988</v>
      </c>
      <c r="Q323" s="172">
        <f>TRUNC($G$323/$F$10,8)</f>
        <v>1.08982241</v>
      </c>
      <c r="R323" s="2">
        <v>1</v>
      </c>
      <c r="S323" s="106">
        <f t="shared" si="310"/>
        <v>878.79018742000005</v>
      </c>
      <c r="T323" s="106">
        <f t="shared" si="311"/>
        <v>0</v>
      </c>
      <c r="U323" s="106">
        <f t="shared" si="312"/>
        <v>74.670518678399901</v>
      </c>
      <c r="V323" s="106">
        <f t="shared" si="313"/>
        <v>953.4607060983999</v>
      </c>
      <c r="W323" s="19">
        <f t="shared" si="333"/>
        <v>11</v>
      </c>
      <c r="X323" s="2">
        <f t="shared" si="314"/>
        <v>12.195850220000001</v>
      </c>
      <c r="Y323" s="4">
        <f t="shared" si="315"/>
        <v>1.3878E-2</v>
      </c>
      <c r="Z323" s="106">
        <f t="shared" si="316"/>
        <v>12.195850220000001</v>
      </c>
      <c r="AA323" s="114">
        <f t="shared" si="327"/>
        <v>0.05</v>
      </c>
      <c r="AB323" s="112">
        <f t="shared" si="317"/>
        <v>31</v>
      </c>
      <c r="AC323" s="178">
        <f t="shared" si="336"/>
        <v>31</v>
      </c>
      <c r="AD323" s="11">
        <f t="shared" si="328"/>
        <v>1.004074124</v>
      </c>
      <c r="AE323" s="106">
        <f t="shared" si="318"/>
        <v>3.58030019</v>
      </c>
      <c r="AF323" s="106">
        <f t="shared" si="319"/>
        <v>3.8845171399999998</v>
      </c>
      <c r="AG323" s="106">
        <f t="shared" si="320"/>
        <v>15.77615041</v>
      </c>
      <c r="AH323" s="115" t="str">
        <f t="shared" si="329"/>
        <v>J=</v>
      </c>
      <c r="AI323" s="116">
        <f t="shared" si="330"/>
        <v>44464</v>
      </c>
      <c r="AJ323" s="10"/>
      <c r="AL323" s="204">
        <f>[2]Plan1!$A233</f>
        <v>43931</v>
      </c>
      <c r="AM323" s="205" t="str">
        <f>[2]Plan1!$C233</f>
        <v>Paixão de Cristo</v>
      </c>
      <c r="AN323" s="25"/>
      <c r="AO323" s="26"/>
      <c r="AP323" s="161">
        <f t="shared" si="345"/>
        <v>44221</v>
      </c>
      <c r="AQ323" s="161">
        <f t="shared" si="346"/>
        <v>44218</v>
      </c>
      <c r="AR323" s="161">
        <f t="shared" si="347"/>
        <v>44221</v>
      </c>
      <c r="AS323" s="161">
        <f t="shared" si="342"/>
        <v>44252</v>
      </c>
      <c r="AT323" s="161">
        <f t="shared" si="348"/>
        <v>44221</v>
      </c>
      <c r="AU323" s="161">
        <f t="shared" si="343"/>
        <v>44252</v>
      </c>
      <c r="AV323" s="155">
        <f t="shared" si="344"/>
        <v>31</v>
      </c>
      <c r="BA323" s="1"/>
      <c r="BB323" s="1"/>
      <c r="BC323" s="1"/>
      <c r="BD323" s="1"/>
      <c r="BE323" s="1"/>
      <c r="BG323" s="1"/>
      <c r="BH323" s="1"/>
    </row>
    <row r="324" spans="1:180" ht="15" customHeight="1" x14ac:dyDescent="0.25">
      <c r="A324" s="105">
        <f t="shared" si="321"/>
        <v>44465</v>
      </c>
      <c r="B324" s="106">
        <f t="shared" si="306"/>
        <v>936.24872696995214</v>
      </c>
      <c r="C324" s="2">
        <f t="shared" si="322"/>
        <v>866.59433720000004</v>
      </c>
      <c r="D324" s="2">
        <f t="shared" si="323"/>
        <v>35.281542559999934</v>
      </c>
      <c r="E324" s="106">
        <f t="shared" si="307"/>
        <v>831.31279464000011</v>
      </c>
      <c r="F324" s="21">
        <f t="shared" si="324"/>
        <v>5876.05</v>
      </c>
      <c r="G324" s="108">
        <f t="shared" si="325"/>
        <v>5944.21</v>
      </c>
      <c r="H324" s="109">
        <f t="shared" si="338"/>
        <v>44434</v>
      </c>
      <c r="I324" s="109">
        <f t="shared" si="334"/>
        <v>44465</v>
      </c>
      <c r="J324" s="110">
        <f t="shared" si="308"/>
        <v>1.159962900247602E-2</v>
      </c>
      <c r="K324" s="117">
        <f t="shared" si="335"/>
        <v>44494</v>
      </c>
      <c r="L324" s="178">
        <f t="shared" si="337"/>
        <v>30</v>
      </c>
      <c r="M324" s="178">
        <f t="shared" si="341"/>
        <v>1</v>
      </c>
      <c r="N324" s="106">
        <f t="shared" si="309"/>
        <v>1.0003845</v>
      </c>
      <c r="O324" s="111">
        <f t="shared" si="340"/>
        <v>1.0086998700000001</v>
      </c>
      <c r="P324" s="111">
        <f t="shared" si="326"/>
        <v>1.0832193068287306</v>
      </c>
      <c r="Q324" s="106">
        <f t="shared" si="339"/>
        <v>1.0836357999999999</v>
      </c>
      <c r="R324" s="2">
        <v>1</v>
      </c>
      <c r="S324" s="106">
        <f t="shared" si="310"/>
        <v>866.59433720000004</v>
      </c>
      <c r="T324" s="106">
        <f t="shared" si="311"/>
        <v>0</v>
      </c>
      <c r="U324" s="106">
        <f t="shared" si="312"/>
        <v>69.527510629952062</v>
      </c>
      <c r="V324" s="106">
        <f t="shared" si="313"/>
        <v>936.12184782995212</v>
      </c>
      <c r="W324" s="19">
        <f t="shared" si="333"/>
        <v>0</v>
      </c>
      <c r="X324" s="2">
        <f t="shared" si="314"/>
        <v>0</v>
      </c>
      <c r="Y324" s="4">
        <f t="shared" si="315"/>
        <v>0</v>
      </c>
      <c r="Z324" s="106">
        <f t="shared" si="316"/>
        <v>0</v>
      </c>
      <c r="AA324" s="114">
        <f t="shared" si="327"/>
        <v>0.05</v>
      </c>
      <c r="AB324" s="112">
        <f t="shared" si="317"/>
        <v>1</v>
      </c>
      <c r="AC324" s="178">
        <f t="shared" si="336"/>
        <v>30</v>
      </c>
      <c r="AD324" s="11">
        <f t="shared" si="328"/>
        <v>1.000135537</v>
      </c>
      <c r="AE324" s="106">
        <f t="shared" si="318"/>
        <v>0.11745559</v>
      </c>
      <c r="AF324" s="106">
        <f t="shared" si="319"/>
        <v>0.12687914</v>
      </c>
      <c r="AG324" s="106">
        <f t="shared" si="320"/>
        <v>0</v>
      </c>
      <c r="AH324" s="115" t="str">
        <f t="shared" si="329"/>
        <v>J=</v>
      </c>
      <c r="AI324" s="116">
        <f t="shared" si="330"/>
        <v>44494</v>
      </c>
      <c r="AJ324" s="10"/>
      <c r="AL324" s="204">
        <f>[2]Plan1!$A234</f>
        <v>43942</v>
      </c>
      <c r="AM324" s="205" t="str">
        <f>[2]Plan1!$C234</f>
        <v>Tiradentes</v>
      </c>
      <c r="AN324" s="25"/>
      <c r="AO324" s="26"/>
      <c r="AP324" s="161">
        <f t="shared" si="345"/>
        <v>44252</v>
      </c>
      <c r="AQ324" s="161">
        <f t="shared" si="346"/>
        <v>44251</v>
      </c>
      <c r="AR324" s="161">
        <f t="shared" si="347"/>
        <v>44252</v>
      </c>
      <c r="AS324" s="161">
        <f t="shared" si="342"/>
        <v>44280</v>
      </c>
      <c r="AT324" s="161">
        <f t="shared" si="348"/>
        <v>44252</v>
      </c>
      <c r="AU324" s="161">
        <f t="shared" si="343"/>
        <v>44280</v>
      </c>
      <c r="AV324" s="155">
        <f t="shared" si="344"/>
        <v>28</v>
      </c>
      <c r="BA324" s="1"/>
      <c r="BB324" s="1"/>
      <c r="BC324" s="1"/>
      <c r="BD324" s="1"/>
      <c r="BE324" s="1"/>
      <c r="BG324" s="1"/>
      <c r="BH324" s="1"/>
    </row>
    <row r="325" spans="1:180" ht="15" customHeight="1" x14ac:dyDescent="0.25">
      <c r="A325" s="105">
        <f t="shared" si="321"/>
        <v>44466</v>
      </c>
      <c r="B325" s="106">
        <f t="shared" si="306"/>
        <v>936.72209258896692</v>
      </c>
      <c r="C325" s="2">
        <f t="shared" si="322"/>
        <v>866.59433720000004</v>
      </c>
      <c r="D325" s="2">
        <f t="shared" si="323"/>
        <v>35.281542559999934</v>
      </c>
      <c r="E325" s="106">
        <f t="shared" si="307"/>
        <v>831.31279464000011</v>
      </c>
      <c r="F325" s="21">
        <f t="shared" si="324"/>
        <v>5876.05</v>
      </c>
      <c r="G325" s="108">
        <f t="shared" si="325"/>
        <v>5944.21</v>
      </c>
      <c r="H325" s="109">
        <f t="shared" si="338"/>
        <v>44434</v>
      </c>
      <c r="I325" s="109">
        <f t="shared" si="334"/>
        <v>44465</v>
      </c>
      <c r="J325" s="110">
        <f t="shared" si="308"/>
        <v>1.159962900247602E-2</v>
      </c>
      <c r="K325" s="117">
        <f t="shared" si="335"/>
        <v>44494</v>
      </c>
      <c r="L325" s="178">
        <f t="shared" si="337"/>
        <v>30</v>
      </c>
      <c r="M325" s="178">
        <f t="shared" si="341"/>
        <v>2</v>
      </c>
      <c r="N325" s="106">
        <f t="shared" si="309"/>
        <v>1.00076915</v>
      </c>
      <c r="O325" s="111">
        <f t="shared" si="340"/>
        <v>1.0086998700000001</v>
      </c>
      <c r="P325" s="111">
        <f t="shared" si="326"/>
        <v>1.0832193068287306</v>
      </c>
      <c r="Q325" s="106">
        <f t="shared" si="339"/>
        <v>1.0840524600000001</v>
      </c>
      <c r="R325" s="2">
        <v>1</v>
      </c>
      <c r="S325" s="106">
        <f t="shared" si="310"/>
        <v>866.59433720000004</v>
      </c>
      <c r="T325" s="106">
        <f t="shared" si="311"/>
        <v>0</v>
      </c>
      <c r="U325" s="106">
        <f t="shared" si="312"/>
        <v>69.873885418966907</v>
      </c>
      <c r="V325" s="106">
        <f t="shared" si="313"/>
        <v>936.46822261896693</v>
      </c>
      <c r="W325" s="19">
        <f t="shared" si="333"/>
        <v>0</v>
      </c>
      <c r="X325" s="2">
        <f t="shared" si="314"/>
        <v>0</v>
      </c>
      <c r="Y325" s="4">
        <f t="shared" si="315"/>
        <v>0</v>
      </c>
      <c r="Z325" s="106">
        <f t="shared" si="316"/>
        <v>0</v>
      </c>
      <c r="AA325" s="114">
        <f t="shared" si="327"/>
        <v>0.05</v>
      </c>
      <c r="AB325" s="112">
        <f t="shared" si="317"/>
        <v>2</v>
      </c>
      <c r="AC325" s="178">
        <f t="shared" si="336"/>
        <v>30</v>
      </c>
      <c r="AD325" s="11">
        <f t="shared" si="328"/>
        <v>1.0002710930000001</v>
      </c>
      <c r="AE325" s="106">
        <f t="shared" si="318"/>
        <v>0.23492764999999999</v>
      </c>
      <c r="AF325" s="106">
        <f t="shared" si="319"/>
        <v>0.25386997</v>
      </c>
      <c r="AG325" s="106">
        <f t="shared" si="320"/>
        <v>0</v>
      </c>
      <c r="AH325" s="115" t="str">
        <f t="shared" si="329"/>
        <v>J=</v>
      </c>
      <c r="AI325" s="116">
        <f t="shared" si="330"/>
        <v>44494</v>
      </c>
      <c r="AJ325" s="10"/>
      <c r="AL325" s="204">
        <f>[2]Plan1!$A235</f>
        <v>43952</v>
      </c>
      <c r="AM325" s="205" t="str">
        <f>[2]Plan1!$C235</f>
        <v>Dia do Trabalho</v>
      </c>
      <c r="AN325" s="25"/>
      <c r="AO325" s="26"/>
      <c r="AP325" s="161">
        <f t="shared" si="345"/>
        <v>44280</v>
      </c>
      <c r="AQ325" s="161">
        <f t="shared" si="346"/>
        <v>44279</v>
      </c>
      <c r="AR325" s="161">
        <f t="shared" si="347"/>
        <v>44280</v>
      </c>
      <c r="AS325" s="161">
        <f t="shared" si="342"/>
        <v>44311</v>
      </c>
      <c r="AT325" s="161">
        <f t="shared" si="348"/>
        <v>44280</v>
      </c>
      <c r="AU325" s="161">
        <f t="shared" si="343"/>
        <v>44312</v>
      </c>
      <c r="AV325" s="155">
        <f t="shared" si="344"/>
        <v>31</v>
      </c>
      <c r="BA325" s="1"/>
      <c r="BB325" s="1"/>
      <c r="BC325" s="1"/>
      <c r="BD325" s="1"/>
      <c r="BE325" s="1"/>
      <c r="BG325" s="1"/>
      <c r="BH325" s="1"/>
    </row>
    <row r="326" spans="1:180" ht="15" customHeight="1" x14ac:dyDescent="0.25">
      <c r="A326" s="105">
        <f t="shared" si="321"/>
        <v>44467</v>
      </c>
      <c r="B326" s="106">
        <f t="shared" si="306"/>
        <v>937.19570204802869</v>
      </c>
      <c r="C326" s="2">
        <f t="shared" si="322"/>
        <v>866.59433720000004</v>
      </c>
      <c r="D326" s="2">
        <f t="shared" si="323"/>
        <v>35.281542559999934</v>
      </c>
      <c r="E326" s="106">
        <f t="shared" si="307"/>
        <v>831.31279464000011</v>
      </c>
      <c r="F326" s="21">
        <f t="shared" si="324"/>
        <v>5876.05</v>
      </c>
      <c r="G326" s="108">
        <f t="shared" si="325"/>
        <v>5944.21</v>
      </c>
      <c r="H326" s="109">
        <f t="shared" si="338"/>
        <v>44434</v>
      </c>
      <c r="I326" s="109">
        <f t="shared" si="334"/>
        <v>44465</v>
      </c>
      <c r="J326" s="110">
        <f t="shared" si="308"/>
        <v>1.159962900247602E-2</v>
      </c>
      <c r="K326" s="117">
        <f t="shared" si="335"/>
        <v>44494</v>
      </c>
      <c r="L326" s="178">
        <f t="shared" si="337"/>
        <v>30</v>
      </c>
      <c r="M326" s="178">
        <f t="shared" si="341"/>
        <v>3</v>
      </c>
      <c r="N326" s="106">
        <f t="shared" si="309"/>
        <v>1.00115395</v>
      </c>
      <c r="O326" s="111">
        <f t="shared" si="340"/>
        <v>1.0086998700000001</v>
      </c>
      <c r="P326" s="111">
        <f t="shared" si="326"/>
        <v>1.0832193068287306</v>
      </c>
      <c r="Q326" s="106">
        <f t="shared" si="339"/>
        <v>1.08446928</v>
      </c>
      <c r="R326" s="2">
        <v>1</v>
      </c>
      <c r="S326" s="106">
        <f t="shared" si="310"/>
        <v>866.59433720000004</v>
      </c>
      <c r="T326" s="106">
        <f t="shared" si="311"/>
        <v>0</v>
      </c>
      <c r="U326" s="106">
        <f t="shared" si="312"/>
        <v>70.220393218028647</v>
      </c>
      <c r="V326" s="106">
        <f t="shared" si="313"/>
        <v>936.81473041802872</v>
      </c>
      <c r="W326" s="19">
        <f t="shared" si="333"/>
        <v>0</v>
      </c>
      <c r="X326" s="2">
        <f t="shared" si="314"/>
        <v>0</v>
      </c>
      <c r="Y326" s="4">
        <f t="shared" si="315"/>
        <v>0</v>
      </c>
      <c r="Z326" s="106">
        <f t="shared" si="316"/>
        <v>0</v>
      </c>
      <c r="AA326" s="114">
        <f t="shared" si="327"/>
        <v>0.05</v>
      </c>
      <c r="AB326" s="112">
        <f t="shared" si="317"/>
        <v>3</v>
      </c>
      <c r="AC326" s="178">
        <f t="shared" si="336"/>
        <v>30</v>
      </c>
      <c r="AD326" s="11">
        <f t="shared" si="328"/>
        <v>1.000406667</v>
      </c>
      <c r="AE326" s="106">
        <f t="shared" si="318"/>
        <v>0.35241530999999998</v>
      </c>
      <c r="AF326" s="106">
        <f t="shared" si="319"/>
        <v>0.38097163000000001</v>
      </c>
      <c r="AG326" s="106">
        <f t="shared" si="320"/>
        <v>0</v>
      </c>
      <c r="AH326" s="115" t="str">
        <f t="shared" si="329"/>
        <v>J=</v>
      </c>
      <c r="AI326" s="116">
        <f t="shared" si="330"/>
        <v>44494</v>
      </c>
      <c r="AJ326" s="10"/>
      <c r="AL326" s="204">
        <f>[2]Plan1!$A236</f>
        <v>43993</v>
      </c>
      <c r="AM326" s="205" t="str">
        <f>[2]Plan1!$C236</f>
        <v>Corpus Christi</v>
      </c>
      <c r="AN326" s="25"/>
      <c r="AO326" s="26"/>
      <c r="AP326" s="161">
        <f t="shared" si="345"/>
        <v>44311</v>
      </c>
      <c r="AQ326" s="161">
        <f t="shared" si="346"/>
        <v>44309</v>
      </c>
      <c r="AR326" s="161">
        <f t="shared" si="347"/>
        <v>44312</v>
      </c>
      <c r="AS326" s="161">
        <f t="shared" si="342"/>
        <v>44341</v>
      </c>
      <c r="AT326" s="161">
        <f t="shared" si="348"/>
        <v>44312</v>
      </c>
      <c r="AU326" s="161">
        <f t="shared" si="343"/>
        <v>44341</v>
      </c>
      <c r="AV326" s="155">
        <f t="shared" si="344"/>
        <v>30</v>
      </c>
      <c r="BA326" s="1"/>
      <c r="BB326" s="1"/>
      <c r="BC326" s="1"/>
      <c r="BD326" s="1"/>
      <c r="BE326" s="1"/>
      <c r="BG326" s="1"/>
      <c r="BH326" s="1"/>
    </row>
    <row r="327" spans="1:180" ht="15" customHeight="1" x14ac:dyDescent="0.25">
      <c r="A327" s="105">
        <f t="shared" si="321"/>
        <v>44468</v>
      </c>
      <c r="B327" s="106">
        <f t="shared" si="306"/>
        <v>937.6695563471377</v>
      </c>
      <c r="C327" s="2">
        <f t="shared" si="322"/>
        <v>866.59433720000004</v>
      </c>
      <c r="D327" s="2">
        <f t="shared" si="323"/>
        <v>35.281542559999934</v>
      </c>
      <c r="E327" s="106">
        <f t="shared" si="307"/>
        <v>831.31279464000011</v>
      </c>
      <c r="F327" s="21">
        <f t="shared" si="324"/>
        <v>5876.05</v>
      </c>
      <c r="G327" s="108">
        <f t="shared" si="325"/>
        <v>5944.21</v>
      </c>
      <c r="H327" s="109">
        <f t="shared" si="338"/>
        <v>44434</v>
      </c>
      <c r="I327" s="109">
        <f t="shared" si="334"/>
        <v>44465</v>
      </c>
      <c r="J327" s="110">
        <f t="shared" si="308"/>
        <v>1.159962900247602E-2</v>
      </c>
      <c r="K327" s="117">
        <f t="shared" si="335"/>
        <v>44494</v>
      </c>
      <c r="L327" s="178">
        <f t="shared" si="337"/>
        <v>30</v>
      </c>
      <c r="M327" s="178">
        <f t="shared" si="341"/>
        <v>4</v>
      </c>
      <c r="N327" s="106">
        <f t="shared" si="309"/>
        <v>1.00153889</v>
      </c>
      <c r="O327" s="111">
        <f t="shared" si="340"/>
        <v>1.0086998700000001</v>
      </c>
      <c r="P327" s="111">
        <f t="shared" si="326"/>
        <v>1.0832193068287306</v>
      </c>
      <c r="Q327" s="106">
        <f t="shared" si="339"/>
        <v>1.08488626</v>
      </c>
      <c r="R327" s="2">
        <v>1</v>
      </c>
      <c r="S327" s="106">
        <f t="shared" si="310"/>
        <v>866.59433720000004</v>
      </c>
      <c r="T327" s="106">
        <f t="shared" si="311"/>
        <v>0</v>
      </c>
      <c r="U327" s="106">
        <f t="shared" si="312"/>
        <v>70.567034027137652</v>
      </c>
      <c r="V327" s="106">
        <f t="shared" si="313"/>
        <v>937.16137122713769</v>
      </c>
      <c r="W327" s="19">
        <f t="shared" si="333"/>
        <v>0</v>
      </c>
      <c r="X327" s="2">
        <f t="shared" si="314"/>
        <v>0</v>
      </c>
      <c r="Y327" s="4">
        <f t="shared" si="315"/>
        <v>0</v>
      </c>
      <c r="Z327" s="106">
        <f t="shared" si="316"/>
        <v>0</v>
      </c>
      <c r="AA327" s="114">
        <f t="shared" si="327"/>
        <v>0.05</v>
      </c>
      <c r="AB327" s="112">
        <f t="shared" si="317"/>
        <v>4</v>
      </c>
      <c r="AC327" s="178">
        <f t="shared" si="336"/>
        <v>30</v>
      </c>
      <c r="AD327" s="11">
        <f t="shared" si="328"/>
        <v>1.00054226</v>
      </c>
      <c r="AE327" s="106">
        <f t="shared" si="318"/>
        <v>0.46991944000000002</v>
      </c>
      <c r="AF327" s="106">
        <f t="shared" si="319"/>
        <v>0.50818512000000005</v>
      </c>
      <c r="AG327" s="106">
        <f t="shared" si="320"/>
        <v>0</v>
      </c>
      <c r="AH327" s="115" t="str">
        <f t="shared" si="329"/>
        <v>J=</v>
      </c>
      <c r="AI327" s="116">
        <f t="shared" si="330"/>
        <v>44494</v>
      </c>
      <c r="AJ327" s="10"/>
      <c r="AL327" s="204">
        <f>[2]Plan1!$A237</f>
        <v>44081</v>
      </c>
      <c r="AM327" s="205" t="str">
        <f>[2]Plan1!$C237</f>
        <v>Independência do Brasil</v>
      </c>
      <c r="AN327" s="25"/>
      <c r="AO327" s="26"/>
      <c r="AP327" s="161">
        <f t="shared" si="345"/>
        <v>44341</v>
      </c>
      <c r="AQ327" s="161">
        <f t="shared" si="346"/>
        <v>44340</v>
      </c>
      <c r="AR327" s="161">
        <f t="shared" si="347"/>
        <v>44341</v>
      </c>
      <c r="AS327" s="161">
        <f t="shared" si="342"/>
        <v>44372</v>
      </c>
      <c r="AT327" s="161">
        <f t="shared" si="348"/>
        <v>44341</v>
      </c>
      <c r="AU327" s="161">
        <f t="shared" si="343"/>
        <v>44372</v>
      </c>
      <c r="AV327" s="155">
        <f t="shared" si="344"/>
        <v>31</v>
      </c>
      <c r="BA327" s="1"/>
      <c r="BB327" s="1"/>
      <c r="BC327" s="1"/>
      <c r="BD327" s="1"/>
      <c r="BE327" s="1"/>
      <c r="BG327" s="1"/>
      <c r="BH327" s="1"/>
    </row>
    <row r="328" spans="1:180" ht="15" customHeight="1" x14ac:dyDescent="0.25">
      <c r="A328" s="105">
        <f t="shared" si="321"/>
        <v>44469</v>
      </c>
      <c r="B328" s="106">
        <f t="shared" si="306"/>
        <v>938.14365462629371</v>
      </c>
      <c r="C328" s="2">
        <f t="shared" si="322"/>
        <v>866.59433720000004</v>
      </c>
      <c r="D328" s="2">
        <f t="shared" si="323"/>
        <v>35.281542559999934</v>
      </c>
      <c r="E328" s="106">
        <f t="shared" si="307"/>
        <v>831.31279464000011</v>
      </c>
      <c r="F328" s="21">
        <f t="shared" si="324"/>
        <v>5876.05</v>
      </c>
      <c r="G328" s="108">
        <f t="shared" si="325"/>
        <v>5944.21</v>
      </c>
      <c r="H328" s="109">
        <f t="shared" si="338"/>
        <v>44434</v>
      </c>
      <c r="I328" s="109">
        <f t="shared" si="334"/>
        <v>44465</v>
      </c>
      <c r="J328" s="110">
        <f t="shared" si="308"/>
        <v>1.159962900247602E-2</v>
      </c>
      <c r="K328" s="117">
        <f t="shared" si="335"/>
        <v>44494</v>
      </c>
      <c r="L328" s="178">
        <f t="shared" si="337"/>
        <v>30</v>
      </c>
      <c r="M328" s="178">
        <f t="shared" si="341"/>
        <v>5</v>
      </c>
      <c r="N328" s="106">
        <f t="shared" si="309"/>
        <v>1.0019239900000001</v>
      </c>
      <c r="O328" s="111">
        <f t="shared" si="340"/>
        <v>1.0086998700000001</v>
      </c>
      <c r="P328" s="111">
        <f t="shared" si="326"/>
        <v>1.0832193068287306</v>
      </c>
      <c r="Q328" s="106">
        <f t="shared" si="339"/>
        <v>1.0853033999999999</v>
      </c>
      <c r="R328" s="2">
        <v>1</v>
      </c>
      <c r="S328" s="106">
        <f t="shared" si="310"/>
        <v>866.59433720000004</v>
      </c>
      <c r="T328" s="106">
        <f t="shared" si="311"/>
        <v>0</v>
      </c>
      <c r="U328" s="106">
        <f t="shared" si="312"/>
        <v>70.913807846293722</v>
      </c>
      <c r="V328" s="106">
        <f t="shared" si="313"/>
        <v>937.50814504629375</v>
      </c>
      <c r="W328" s="19">
        <f t="shared" si="333"/>
        <v>0</v>
      </c>
      <c r="X328" s="2">
        <f t="shared" si="314"/>
        <v>0</v>
      </c>
      <c r="Y328" s="4">
        <f t="shared" si="315"/>
        <v>0</v>
      </c>
      <c r="Z328" s="106">
        <f t="shared" si="316"/>
        <v>0</v>
      </c>
      <c r="AA328" s="114">
        <f t="shared" si="327"/>
        <v>0.05</v>
      </c>
      <c r="AB328" s="112">
        <f t="shared" si="317"/>
        <v>5</v>
      </c>
      <c r="AC328" s="178">
        <f t="shared" si="336"/>
        <v>30</v>
      </c>
      <c r="AD328" s="11">
        <f t="shared" si="328"/>
        <v>1.0006778709999999</v>
      </c>
      <c r="AE328" s="106">
        <f t="shared" si="318"/>
        <v>0.58743915999999996</v>
      </c>
      <c r="AF328" s="106">
        <f t="shared" si="319"/>
        <v>0.63550958000000002</v>
      </c>
      <c r="AG328" s="106">
        <f t="shared" si="320"/>
        <v>0</v>
      </c>
      <c r="AH328" s="115" t="str">
        <f t="shared" si="329"/>
        <v>J=</v>
      </c>
      <c r="AI328" s="116">
        <f t="shared" si="330"/>
        <v>44494</v>
      </c>
      <c r="AJ328" s="10"/>
      <c r="AL328" s="204">
        <f>[2]Plan1!$A238</f>
        <v>44116</v>
      </c>
      <c r="AM328" s="205" t="str">
        <f>[2]Plan1!$C238</f>
        <v>Nossa Sr.a Aparecida - Padroeira do Brasil</v>
      </c>
      <c r="AN328" s="25"/>
      <c r="AO328" s="26"/>
      <c r="AP328" s="161">
        <f t="shared" si="345"/>
        <v>44372</v>
      </c>
      <c r="AQ328" s="161">
        <f t="shared" si="346"/>
        <v>44371</v>
      </c>
      <c r="AR328" s="161">
        <f t="shared" si="347"/>
        <v>44372</v>
      </c>
      <c r="AS328" s="161">
        <f t="shared" si="342"/>
        <v>44402</v>
      </c>
      <c r="AT328" s="161">
        <f t="shared" si="348"/>
        <v>44372</v>
      </c>
      <c r="AU328" s="161">
        <f t="shared" si="343"/>
        <v>44403</v>
      </c>
      <c r="AV328" s="155">
        <f t="shared" si="344"/>
        <v>30</v>
      </c>
      <c r="BA328" s="1"/>
      <c r="BB328" s="1"/>
      <c r="BC328" s="1"/>
      <c r="BD328" s="1"/>
      <c r="BE328" s="1"/>
      <c r="BG328" s="1"/>
      <c r="BH328" s="1"/>
    </row>
    <row r="329" spans="1:180" ht="15" customHeight="1" x14ac:dyDescent="0.25">
      <c r="A329" s="105">
        <f t="shared" si="321"/>
        <v>44470</v>
      </c>
      <c r="B329" s="106">
        <f t="shared" si="306"/>
        <v>938.61799695549712</v>
      </c>
      <c r="C329" s="2">
        <f t="shared" si="322"/>
        <v>866.59433720000004</v>
      </c>
      <c r="D329" s="2">
        <f t="shared" si="323"/>
        <v>35.281542559999934</v>
      </c>
      <c r="E329" s="106">
        <f t="shared" si="307"/>
        <v>831.31279464000011</v>
      </c>
      <c r="F329" s="21">
        <f t="shared" si="324"/>
        <v>5876.05</v>
      </c>
      <c r="G329" s="108">
        <f t="shared" si="325"/>
        <v>5944.21</v>
      </c>
      <c r="H329" s="109">
        <f t="shared" si="338"/>
        <v>44434</v>
      </c>
      <c r="I329" s="109">
        <f t="shared" si="334"/>
        <v>44465</v>
      </c>
      <c r="J329" s="110">
        <f t="shared" si="308"/>
        <v>1.159962900247602E-2</v>
      </c>
      <c r="K329" s="117">
        <f t="shared" si="335"/>
        <v>44494</v>
      </c>
      <c r="L329" s="178">
        <f t="shared" si="337"/>
        <v>30</v>
      </c>
      <c r="M329" s="178">
        <f t="shared" si="341"/>
        <v>6</v>
      </c>
      <c r="N329" s="106">
        <f t="shared" si="309"/>
        <v>1.0023092300000001</v>
      </c>
      <c r="O329" s="111">
        <f t="shared" si="340"/>
        <v>1.0086998700000001</v>
      </c>
      <c r="P329" s="111">
        <f t="shared" si="326"/>
        <v>1.0832193068287306</v>
      </c>
      <c r="Q329" s="106">
        <f t="shared" si="339"/>
        <v>1.0857207</v>
      </c>
      <c r="R329" s="2">
        <v>1</v>
      </c>
      <c r="S329" s="106">
        <f t="shared" si="310"/>
        <v>866.59433720000004</v>
      </c>
      <c r="T329" s="106">
        <f t="shared" si="311"/>
        <v>0</v>
      </c>
      <c r="U329" s="106">
        <f t="shared" si="312"/>
        <v>71.260714675497042</v>
      </c>
      <c r="V329" s="106">
        <f t="shared" si="313"/>
        <v>937.85505187549711</v>
      </c>
      <c r="W329" s="19">
        <f t="shared" si="333"/>
        <v>0</v>
      </c>
      <c r="X329" s="2">
        <f t="shared" si="314"/>
        <v>0</v>
      </c>
      <c r="Y329" s="4">
        <f t="shared" si="315"/>
        <v>0</v>
      </c>
      <c r="Z329" s="106">
        <f t="shared" si="316"/>
        <v>0</v>
      </c>
      <c r="AA329" s="114">
        <f t="shared" si="327"/>
        <v>0.05</v>
      </c>
      <c r="AB329" s="112">
        <f t="shared" si="317"/>
        <v>6</v>
      </c>
      <c r="AC329" s="178">
        <f t="shared" si="336"/>
        <v>30</v>
      </c>
      <c r="AD329" s="11">
        <f t="shared" si="328"/>
        <v>1.0008135</v>
      </c>
      <c r="AE329" s="106">
        <f t="shared" si="318"/>
        <v>0.70497449000000001</v>
      </c>
      <c r="AF329" s="106">
        <f t="shared" si="319"/>
        <v>0.76294508000000005</v>
      </c>
      <c r="AG329" s="106">
        <f t="shared" si="320"/>
        <v>0</v>
      </c>
      <c r="AH329" s="115" t="str">
        <f t="shared" si="329"/>
        <v>J=</v>
      </c>
      <c r="AI329" s="116">
        <f t="shared" si="330"/>
        <v>44494</v>
      </c>
      <c r="AJ329" s="10"/>
      <c r="AL329" s="204">
        <f>[2]Plan1!$A239</f>
        <v>44137</v>
      </c>
      <c r="AM329" s="205" t="str">
        <f>[2]Plan1!$C239</f>
        <v>Finados</v>
      </c>
      <c r="AN329" s="25"/>
      <c r="AO329" s="26"/>
      <c r="AP329" s="161">
        <f t="shared" si="345"/>
        <v>44402</v>
      </c>
      <c r="AQ329" s="161">
        <f t="shared" si="346"/>
        <v>44400</v>
      </c>
      <c r="AR329" s="161">
        <f t="shared" si="347"/>
        <v>44403</v>
      </c>
      <c r="AS329" s="161">
        <f t="shared" si="342"/>
        <v>44433</v>
      </c>
      <c r="AT329" s="161">
        <f t="shared" si="348"/>
        <v>44403</v>
      </c>
      <c r="AU329" s="161">
        <f t="shared" si="343"/>
        <v>44433</v>
      </c>
      <c r="AV329" s="155">
        <f t="shared" si="344"/>
        <v>31</v>
      </c>
      <c r="BA329" s="1"/>
      <c r="BB329" s="1"/>
      <c r="BC329" s="1"/>
      <c r="BD329" s="1"/>
      <c r="BE329" s="1"/>
      <c r="BG329" s="1"/>
      <c r="BH329" s="1"/>
    </row>
    <row r="330" spans="1:180" ht="15" customHeight="1" x14ac:dyDescent="0.25">
      <c r="A330" s="105">
        <f t="shared" si="321"/>
        <v>44471</v>
      </c>
      <c r="B330" s="106">
        <f t="shared" ref="B330:B393" si="349">(V330+AF330)</f>
        <v>939.09259266787546</v>
      </c>
      <c r="C330" s="2">
        <f t="shared" si="322"/>
        <v>866.59433720000004</v>
      </c>
      <c r="D330" s="2">
        <f t="shared" si="323"/>
        <v>35.281542559999934</v>
      </c>
      <c r="E330" s="106">
        <f t="shared" ref="E330:E393" si="350">(C330-D330)</f>
        <v>831.31279464000011</v>
      </c>
      <c r="F330" s="21">
        <f t="shared" si="324"/>
        <v>5876.05</v>
      </c>
      <c r="G330" s="108">
        <f t="shared" si="325"/>
        <v>5944.21</v>
      </c>
      <c r="H330" s="109">
        <f t="shared" si="338"/>
        <v>44434</v>
      </c>
      <c r="I330" s="109">
        <f t="shared" si="334"/>
        <v>44465</v>
      </c>
      <c r="J330" s="110">
        <f t="shared" ref="J330:J393" si="351">(G330/F330)-1</f>
        <v>1.159962900247602E-2</v>
      </c>
      <c r="K330" s="117">
        <f t="shared" si="335"/>
        <v>44494</v>
      </c>
      <c r="L330" s="178">
        <f t="shared" si="337"/>
        <v>30</v>
      </c>
      <c r="M330" s="178">
        <f t="shared" si="341"/>
        <v>7</v>
      </c>
      <c r="N330" s="106">
        <f t="shared" ref="N330:N393" si="352">TRUNC((G330/F330)^TRUNC((M330/L330),9),8)</f>
        <v>1.00269462</v>
      </c>
      <c r="O330" s="111">
        <f t="shared" si="340"/>
        <v>1.0086998700000001</v>
      </c>
      <c r="P330" s="111">
        <f t="shared" si="326"/>
        <v>1.0832193068287306</v>
      </c>
      <c r="Q330" s="106">
        <f t="shared" si="339"/>
        <v>1.0861381699999999</v>
      </c>
      <c r="R330" s="2">
        <v>1</v>
      </c>
      <c r="S330" s="106">
        <f t="shared" ref="S330:S393" si="353">TRUNC(C330*R330,8)</f>
        <v>866.59433720000004</v>
      </c>
      <c r="T330" s="106">
        <f t="shared" ref="T330:T393" si="354">(D330*(R330-1))</f>
        <v>0</v>
      </c>
      <c r="U330" s="106">
        <f t="shared" ref="U330:U393" si="355">(E330*(Q330-1))</f>
        <v>71.607762827875334</v>
      </c>
      <c r="V330" s="106">
        <f t="shared" ref="V330:V393" si="356">(C330+T330+U330)</f>
        <v>938.20210002787542</v>
      </c>
      <c r="W330" s="19">
        <f t="shared" si="333"/>
        <v>0</v>
      </c>
      <c r="X330" s="2">
        <f t="shared" ref="X330:X393" si="357">IF(W330&gt;0,VLOOKUP(A330,AL$12:AP$312,5),0)</f>
        <v>0</v>
      </c>
      <c r="Y330" s="4">
        <f t="shared" ref="Y330:Y393" si="358">IF(W330&gt;0,VLOOKUP($A330,$AL$10:$AQ$312,6),0)</f>
        <v>0</v>
      </c>
      <c r="Z330" s="106">
        <f t="shared" ref="Z330:Z393" si="359">IF(Y330&gt;0,TRUNC(Y330*S330,8),0)</f>
        <v>0</v>
      </c>
      <c r="AA330" s="114">
        <f t="shared" si="327"/>
        <v>0.05</v>
      </c>
      <c r="AB330" s="112">
        <f t="shared" ref="AB330:AB393" si="360">M330</f>
        <v>7</v>
      </c>
      <c r="AC330" s="178">
        <f t="shared" si="336"/>
        <v>30</v>
      </c>
      <c r="AD330" s="11">
        <f t="shared" si="328"/>
        <v>1.0009491479999999</v>
      </c>
      <c r="AE330" s="106">
        <f t="shared" ref="AE330:AE393" si="361">TRUNC((S330*(AD330-1)),8)</f>
        <v>0.82252628000000005</v>
      </c>
      <c r="AF330" s="106">
        <f t="shared" ref="AF330:AF393" si="362">TRUNC((V330*(AD330-1)),8)</f>
        <v>0.89049263999999995</v>
      </c>
      <c r="AG330" s="106">
        <f t="shared" ref="AG330:AG393" si="363">IF(Z330&gt;0,Z330+AE330,0)</f>
        <v>0</v>
      </c>
      <c r="AH330" s="115" t="str">
        <f t="shared" si="329"/>
        <v>J=</v>
      </c>
      <c r="AI330" s="116">
        <f t="shared" si="330"/>
        <v>44494</v>
      </c>
      <c r="AJ330" s="10"/>
      <c r="AL330" s="204">
        <f>[2]Plan1!$A240</f>
        <v>44150</v>
      </c>
      <c r="AM330" s="205" t="str">
        <f>[2]Plan1!$C240</f>
        <v>Proclamação da República</v>
      </c>
      <c r="AN330" s="25"/>
      <c r="AO330" s="26"/>
      <c r="AP330" s="161">
        <f t="shared" si="345"/>
        <v>44433</v>
      </c>
      <c r="AQ330" s="161">
        <f t="shared" si="346"/>
        <v>44432</v>
      </c>
      <c r="AR330" s="161">
        <f t="shared" si="347"/>
        <v>44433</v>
      </c>
      <c r="AS330" s="161">
        <f t="shared" si="342"/>
        <v>44464</v>
      </c>
      <c r="AT330" s="161">
        <f t="shared" si="348"/>
        <v>44433</v>
      </c>
      <c r="AU330" s="161">
        <f t="shared" si="343"/>
        <v>44466</v>
      </c>
      <c r="AV330" s="155">
        <f t="shared" si="344"/>
        <v>31</v>
      </c>
      <c r="BA330" s="1"/>
      <c r="BB330" s="1"/>
      <c r="BC330" s="1"/>
      <c r="BD330" s="1"/>
      <c r="BE330" s="1"/>
      <c r="BG330" s="1"/>
      <c r="BH330" s="1"/>
    </row>
    <row r="331" spans="1:180" ht="15" customHeight="1" x14ac:dyDescent="0.25">
      <c r="A331" s="105">
        <f t="shared" ref="A331:A394" si="364">(A330+1)</f>
        <v>44472</v>
      </c>
      <c r="B331" s="106">
        <f t="shared" si="349"/>
        <v>939.56742426717301</v>
      </c>
      <c r="C331" s="2">
        <f t="shared" ref="C331:C394" si="365">TRUNC(IF(W330&gt;0,VLOOKUP(A330,$AL$12:$AM$312,2),C330),8)</f>
        <v>866.59433720000004</v>
      </c>
      <c r="D331" s="2">
        <f t="shared" ref="D331:D394" si="366">VLOOKUP(A331,$AR$13:$AV$312,5)</f>
        <v>35.281542559999934</v>
      </c>
      <c r="E331" s="106">
        <f t="shared" si="350"/>
        <v>831.31279464000011</v>
      </c>
      <c r="F331" s="21">
        <f t="shared" ref="F331:F394" si="367">IF(G331=G330,F330,G330)</f>
        <v>5876.05</v>
      </c>
      <c r="G331" s="108">
        <f t="shared" ref="G331:G394" si="368">IF(AND(M331=1,M330&gt;1),VLOOKUP(A330,$BF$13:$BH$98,3),G330)</f>
        <v>5944.21</v>
      </c>
      <c r="H331" s="109">
        <f t="shared" si="338"/>
        <v>44434</v>
      </c>
      <c r="I331" s="109">
        <f t="shared" si="334"/>
        <v>44465</v>
      </c>
      <c r="J331" s="110">
        <f t="shared" si="351"/>
        <v>1.159962900247602E-2</v>
      </c>
      <c r="K331" s="117">
        <f t="shared" si="335"/>
        <v>44494</v>
      </c>
      <c r="L331" s="178">
        <f t="shared" si="337"/>
        <v>30</v>
      </c>
      <c r="M331" s="178">
        <f t="shared" si="341"/>
        <v>8</v>
      </c>
      <c r="N331" s="106">
        <f t="shared" si="352"/>
        <v>1.0030801600000001</v>
      </c>
      <c r="O331" s="111">
        <f t="shared" si="340"/>
        <v>1.0086998700000001</v>
      </c>
      <c r="P331" s="111">
        <f t="shared" ref="P331:P394" si="369">IF(K331&gt;K330,P330*O331,P330)</f>
        <v>1.0832193068287306</v>
      </c>
      <c r="Q331" s="106">
        <f t="shared" si="339"/>
        <v>1.08655579</v>
      </c>
      <c r="R331" s="2">
        <v>1</v>
      </c>
      <c r="S331" s="106">
        <f t="shared" si="353"/>
        <v>866.59433720000004</v>
      </c>
      <c r="T331" s="106">
        <f t="shared" si="354"/>
        <v>0</v>
      </c>
      <c r="U331" s="106">
        <f t="shared" si="355"/>
        <v>71.954935677172998</v>
      </c>
      <c r="V331" s="106">
        <f t="shared" si="356"/>
        <v>938.54927287717305</v>
      </c>
      <c r="W331" s="19">
        <f t="shared" si="333"/>
        <v>0</v>
      </c>
      <c r="X331" s="2">
        <f t="shared" si="357"/>
        <v>0</v>
      </c>
      <c r="Y331" s="4">
        <f t="shared" si="358"/>
        <v>0</v>
      </c>
      <c r="Z331" s="106">
        <f t="shared" si="359"/>
        <v>0</v>
      </c>
      <c r="AA331" s="114">
        <f t="shared" ref="AA331:AA394" si="370">(AA330)</f>
        <v>0.05</v>
      </c>
      <c r="AB331" s="112">
        <f t="shared" si="360"/>
        <v>8</v>
      </c>
      <c r="AC331" s="178">
        <f t="shared" si="336"/>
        <v>30</v>
      </c>
      <c r="AD331" s="11">
        <f t="shared" ref="AD331:AD394" si="371">ROUND((1+AA331)^(30/360)^(AB331/AC331),9)</f>
        <v>1.0010848139999999</v>
      </c>
      <c r="AE331" s="106">
        <f t="shared" si="361"/>
        <v>0.94009366000000005</v>
      </c>
      <c r="AF331" s="106">
        <f t="shared" si="362"/>
        <v>1.0181513900000001</v>
      </c>
      <c r="AG331" s="106">
        <f t="shared" si="363"/>
        <v>0</v>
      </c>
      <c r="AH331" s="115" t="str">
        <f t="shared" ref="AH331:AH394" si="372">AH330</f>
        <v>J=</v>
      </c>
      <c r="AI331" s="116">
        <f t="shared" si="330"/>
        <v>44494</v>
      </c>
      <c r="AJ331" s="10"/>
      <c r="AL331" s="204">
        <f>[2]Plan1!$A241</f>
        <v>44190</v>
      </c>
      <c r="AM331" s="205" t="str">
        <f>[2]Plan1!$C241</f>
        <v>Natal</v>
      </c>
      <c r="AN331" s="25"/>
      <c r="AO331" s="27"/>
      <c r="AP331" s="161">
        <f t="shared" si="345"/>
        <v>44464</v>
      </c>
      <c r="AQ331" s="161">
        <f t="shared" si="346"/>
        <v>44463</v>
      </c>
      <c r="AR331" s="161">
        <f t="shared" si="347"/>
        <v>44466</v>
      </c>
      <c r="AS331" s="161">
        <f t="shared" si="342"/>
        <v>44494</v>
      </c>
      <c r="AT331" s="161">
        <f t="shared" si="348"/>
        <v>44466</v>
      </c>
      <c r="AU331" s="161">
        <f t="shared" si="343"/>
        <v>44494</v>
      </c>
      <c r="AV331" s="155">
        <f t="shared" si="344"/>
        <v>30</v>
      </c>
      <c r="BA331" s="1"/>
      <c r="BB331" s="1"/>
      <c r="BC331" s="1"/>
      <c r="BD331" s="1"/>
      <c r="BE331" s="1"/>
      <c r="BG331" s="1"/>
      <c r="BH331" s="1"/>
    </row>
    <row r="332" spans="1:180" ht="15" customHeight="1" x14ac:dyDescent="0.25">
      <c r="A332" s="105">
        <f t="shared" si="364"/>
        <v>44473</v>
      </c>
      <c r="B332" s="106">
        <f t="shared" si="349"/>
        <v>940.04250844964565</v>
      </c>
      <c r="C332" s="2">
        <f t="shared" si="365"/>
        <v>866.59433720000004</v>
      </c>
      <c r="D332" s="2">
        <f t="shared" si="366"/>
        <v>35.281542559999934</v>
      </c>
      <c r="E332" s="106">
        <f t="shared" si="350"/>
        <v>831.31279464000011</v>
      </c>
      <c r="F332" s="21">
        <f t="shared" si="367"/>
        <v>5876.05</v>
      </c>
      <c r="G332" s="108">
        <f t="shared" si="368"/>
        <v>5944.21</v>
      </c>
      <c r="H332" s="109">
        <f t="shared" si="338"/>
        <v>44434</v>
      </c>
      <c r="I332" s="109">
        <f t="shared" si="334"/>
        <v>44465</v>
      </c>
      <c r="J332" s="110">
        <f t="shared" si="351"/>
        <v>1.159962900247602E-2</v>
      </c>
      <c r="K332" s="117">
        <f t="shared" si="335"/>
        <v>44494</v>
      </c>
      <c r="L332" s="178">
        <f t="shared" si="337"/>
        <v>30</v>
      </c>
      <c r="M332" s="178">
        <f t="shared" si="341"/>
        <v>9</v>
      </c>
      <c r="N332" s="106">
        <f t="shared" si="352"/>
        <v>1.00346585</v>
      </c>
      <c r="O332" s="111">
        <f t="shared" si="340"/>
        <v>1.0086998700000001</v>
      </c>
      <c r="P332" s="111">
        <f t="shared" si="369"/>
        <v>1.0832193068287306</v>
      </c>
      <c r="Q332" s="106">
        <f t="shared" si="339"/>
        <v>1.08697358</v>
      </c>
      <c r="R332" s="2">
        <v>1</v>
      </c>
      <c r="S332" s="106">
        <f t="shared" si="353"/>
        <v>866.59433720000004</v>
      </c>
      <c r="T332" s="106">
        <f t="shared" si="354"/>
        <v>0</v>
      </c>
      <c r="U332" s="106">
        <f t="shared" si="355"/>
        <v>72.302249849645619</v>
      </c>
      <c r="V332" s="106">
        <f t="shared" si="356"/>
        <v>938.89658704964563</v>
      </c>
      <c r="W332" s="19">
        <f t="shared" si="333"/>
        <v>0</v>
      </c>
      <c r="X332" s="2">
        <f t="shared" si="357"/>
        <v>0</v>
      </c>
      <c r="Y332" s="4">
        <f t="shared" si="358"/>
        <v>0</v>
      </c>
      <c r="Z332" s="106">
        <f t="shared" si="359"/>
        <v>0</v>
      </c>
      <c r="AA332" s="114">
        <f t="shared" si="370"/>
        <v>0.05</v>
      </c>
      <c r="AB332" s="112">
        <f t="shared" si="360"/>
        <v>9</v>
      </c>
      <c r="AC332" s="178">
        <f t="shared" si="336"/>
        <v>30</v>
      </c>
      <c r="AD332" s="11">
        <f t="shared" si="371"/>
        <v>1.0012204979999999</v>
      </c>
      <c r="AE332" s="106">
        <f t="shared" si="361"/>
        <v>1.0576766500000001</v>
      </c>
      <c r="AF332" s="106">
        <f t="shared" si="362"/>
        <v>1.1459214</v>
      </c>
      <c r="AG332" s="106">
        <f t="shared" si="363"/>
        <v>0</v>
      </c>
      <c r="AH332" s="115" t="str">
        <f t="shared" si="372"/>
        <v>J=</v>
      </c>
      <c r="AI332" s="116">
        <f t="shared" ref="AI332:AI395" si="373">IF(W331&gt;0,VLOOKUP(A331,$AL$10:$AZ$312,14),AI331)</f>
        <v>44494</v>
      </c>
      <c r="AJ332" s="10"/>
      <c r="AL332" s="204">
        <f>[2]Plan1!$A242</f>
        <v>44197</v>
      </c>
      <c r="AM332" s="205" t="str">
        <f>[2]Plan1!$C242</f>
        <v>Confraternização Universal</v>
      </c>
      <c r="AN332" s="25"/>
      <c r="AO332" s="26"/>
      <c r="AP332" s="161">
        <f t="shared" si="345"/>
        <v>44494</v>
      </c>
      <c r="AQ332" s="161">
        <f t="shared" si="346"/>
        <v>44491</v>
      </c>
      <c r="AR332" s="161">
        <f t="shared" si="347"/>
        <v>44494</v>
      </c>
      <c r="AS332" s="161">
        <f t="shared" si="342"/>
        <v>44525</v>
      </c>
      <c r="AT332" s="161">
        <f t="shared" si="348"/>
        <v>44494</v>
      </c>
      <c r="AU332" s="161">
        <f t="shared" si="343"/>
        <v>44525</v>
      </c>
      <c r="AV332" s="155">
        <f t="shared" si="344"/>
        <v>31</v>
      </c>
      <c r="BA332" s="1"/>
      <c r="BB332" s="1"/>
      <c r="BC332" s="1"/>
      <c r="BD332" s="1"/>
      <c r="BE332" s="1"/>
      <c r="BG332" s="1"/>
      <c r="BH332" s="1"/>
    </row>
    <row r="333" spans="1:180" ht="15" customHeight="1" x14ac:dyDescent="0.25">
      <c r="A333" s="105">
        <f t="shared" si="364"/>
        <v>44474</v>
      </c>
      <c r="B333" s="106">
        <f t="shared" si="349"/>
        <v>940.51782959903744</v>
      </c>
      <c r="C333" s="2">
        <f t="shared" si="365"/>
        <v>866.59433720000004</v>
      </c>
      <c r="D333" s="2">
        <f t="shared" si="366"/>
        <v>35.281542559999934</v>
      </c>
      <c r="E333" s="106">
        <f t="shared" si="350"/>
        <v>831.31279464000011</v>
      </c>
      <c r="F333" s="21">
        <f t="shared" si="367"/>
        <v>5876.05</v>
      </c>
      <c r="G333" s="108">
        <f t="shared" si="368"/>
        <v>5944.21</v>
      </c>
      <c r="H333" s="109">
        <f t="shared" si="338"/>
        <v>44434</v>
      </c>
      <c r="I333" s="109">
        <f t="shared" si="334"/>
        <v>44465</v>
      </c>
      <c r="J333" s="110">
        <f t="shared" si="351"/>
        <v>1.159962900247602E-2</v>
      </c>
      <c r="K333" s="117">
        <f t="shared" si="335"/>
        <v>44494</v>
      </c>
      <c r="L333" s="178">
        <f t="shared" si="337"/>
        <v>30</v>
      </c>
      <c r="M333" s="178">
        <f t="shared" si="341"/>
        <v>10</v>
      </c>
      <c r="N333" s="106">
        <f t="shared" si="352"/>
        <v>1.0038516799999999</v>
      </c>
      <c r="O333" s="111">
        <f t="shared" si="340"/>
        <v>1.0086998700000001</v>
      </c>
      <c r="P333" s="111">
        <f t="shared" si="369"/>
        <v>1.0832193068287306</v>
      </c>
      <c r="Q333" s="106">
        <f t="shared" si="339"/>
        <v>1.0873915199999999</v>
      </c>
      <c r="R333" s="2">
        <v>1</v>
      </c>
      <c r="S333" s="106">
        <f t="shared" si="353"/>
        <v>866.59433720000004</v>
      </c>
      <c r="T333" s="106">
        <f t="shared" si="354"/>
        <v>0</v>
      </c>
      <c r="U333" s="106">
        <f t="shared" si="355"/>
        <v>72.649688719037414</v>
      </c>
      <c r="V333" s="106">
        <f t="shared" si="356"/>
        <v>939.24402591903743</v>
      </c>
      <c r="W333" s="19">
        <f t="shared" si="333"/>
        <v>0</v>
      </c>
      <c r="X333" s="2">
        <f t="shared" si="357"/>
        <v>0</v>
      </c>
      <c r="Y333" s="4">
        <f t="shared" si="358"/>
        <v>0</v>
      </c>
      <c r="Z333" s="106">
        <f t="shared" si="359"/>
        <v>0</v>
      </c>
      <c r="AA333" s="114">
        <f t="shared" si="370"/>
        <v>0.05</v>
      </c>
      <c r="AB333" s="112">
        <f t="shared" si="360"/>
        <v>10</v>
      </c>
      <c r="AC333" s="178">
        <f t="shared" si="336"/>
        <v>30</v>
      </c>
      <c r="AD333" s="11">
        <f t="shared" si="371"/>
        <v>1.0013562009999999</v>
      </c>
      <c r="AE333" s="106">
        <f t="shared" si="361"/>
        <v>1.1752761</v>
      </c>
      <c r="AF333" s="106">
        <f t="shared" si="362"/>
        <v>1.2738036800000001</v>
      </c>
      <c r="AG333" s="106">
        <f t="shared" si="363"/>
        <v>0</v>
      </c>
      <c r="AH333" s="115" t="str">
        <f t="shared" si="372"/>
        <v>J=</v>
      </c>
      <c r="AI333" s="116">
        <f t="shared" si="373"/>
        <v>44494</v>
      </c>
      <c r="AJ333" s="12"/>
      <c r="AL333" s="204">
        <f>[2]Plan1!$A243</f>
        <v>44242</v>
      </c>
      <c r="AM333" s="205" t="str">
        <f>[2]Plan1!$C243</f>
        <v>Carnaval</v>
      </c>
      <c r="AN333" s="25"/>
      <c r="AO333" s="26"/>
      <c r="AP333" s="161">
        <f t="shared" si="345"/>
        <v>44525</v>
      </c>
      <c r="AQ333" s="161">
        <f t="shared" si="346"/>
        <v>44524</v>
      </c>
      <c r="AR333" s="161">
        <f t="shared" si="347"/>
        <v>44525</v>
      </c>
      <c r="AS333" s="161">
        <f t="shared" si="342"/>
        <v>44555</v>
      </c>
      <c r="AT333" s="161">
        <f t="shared" si="348"/>
        <v>44525</v>
      </c>
      <c r="AU333" s="161">
        <f t="shared" si="343"/>
        <v>44557</v>
      </c>
      <c r="AV333" s="155">
        <f t="shared" si="344"/>
        <v>30</v>
      </c>
      <c r="BA333" s="7"/>
      <c r="BB333" s="7"/>
      <c r="BC333" s="7"/>
      <c r="BD333" s="7"/>
      <c r="BE333" s="7"/>
      <c r="BG333" s="7"/>
      <c r="BH333" s="7"/>
      <c r="BI333" s="16"/>
      <c r="BJ333" s="16"/>
      <c r="BK333" s="16"/>
      <c r="BL333" s="16"/>
      <c r="BM333" s="16"/>
      <c r="BN333" s="16"/>
      <c r="BO333" s="16"/>
      <c r="BP333" s="16"/>
      <c r="BQ333" s="16"/>
      <c r="BR333" s="16"/>
      <c r="BS333" s="16"/>
      <c r="BT333" s="16"/>
      <c r="BU333" s="16"/>
      <c r="BV333" s="16"/>
      <c r="BW333" s="16"/>
      <c r="BX333" s="16"/>
      <c r="BY333" s="16"/>
      <c r="BZ333" s="16"/>
      <c r="CA333" s="16"/>
      <c r="CB333" s="16"/>
      <c r="CC333" s="16"/>
      <c r="CD333" s="16"/>
      <c r="CE333" s="16"/>
      <c r="CF333" s="16"/>
      <c r="CG333" s="16"/>
      <c r="CH333" s="16"/>
      <c r="CI333" s="16"/>
      <c r="CJ333" s="16"/>
      <c r="CK333" s="16"/>
      <c r="CL333" s="16"/>
      <c r="CM333" s="16"/>
      <c r="CN333" s="16"/>
      <c r="CO333" s="16"/>
      <c r="CP333" s="16"/>
      <c r="CQ333" s="16"/>
      <c r="CR333" s="16"/>
      <c r="CS333" s="16"/>
      <c r="CT333" s="16"/>
      <c r="CU333" s="16"/>
      <c r="CV333" s="16"/>
      <c r="CW333" s="16"/>
      <c r="CX333" s="16"/>
      <c r="CY333" s="16"/>
      <c r="CZ333" s="16"/>
      <c r="DA333" s="16"/>
      <c r="DB333" s="16"/>
      <c r="DC333" s="16"/>
      <c r="DD333" s="16"/>
      <c r="DE333" s="16"/>
      <c r="DF333" s="16"/>
      <c r="DG333" s="16"/>
      <c r="DH333" s="16"/>
      <c r="DI333" s="16"/>
      <c r="DJ333" s="16"/>
      <c r="DK333" s="16"/>
      <c r="DL333" s="16"/>
      <c r="DM333" s="16"/>
      <c r="DN333" s="16"/>
      <c r="DO333" s="16"/>
      <c r="DP333" s="16"/>
      <c r="DQ333" s="16"/>
      <c r="DR333" s="16"/>
      <c r="DS333" s="16"/>
      <c r="DT333" s="16"/>
      <c r="DU333" s="16"/>
      <c r="DV333" s="16"/>
      <c r="DW333" s="16"/>
      <c r="DX333" s="16"/>
      <c r="DY333" s="16"/>
      <c r="DZ333" s="16"/>
      <c r="EA333" s="16"/>
      <c r="EB333" s="16"/>
      <c r="EC333" s="16"/>
      <c r="ED333" s="16"/>
      <c r="EE333" s="16"/>
      <c r="EF333" s="16"/>
      <c r="EG333" s="16"/>
      <c r="EH333" s="16"/>
      <c r="EI333" s="16"/>
      <c r="EJ333" s="16"/>
      <c r="EK333" s="16"/>
      <c r="EL333" s="16"/>
      <c r="EM333" s="16"/>
      <c r="EN333" s="16"/>
      <c r="EO333" s="16"/>
      <c r="EP333" s="16"/>
      <c r="EQ333" s="16"/>
      <c r="ER333" s="16"/>
      <c r="ES333" s="16"/>
      <c r="ET333" s="16"/>
      <c r="EU333" s="16"/>
      <c r="EV333" s="16"/>
      <c r="EW333" s="16"/>
      <c r="EX333" s="16"/>
      <c r="EY333" s="16"/>
      <c r="EZ333" s="16"/>
      <c r="FA333" s="16"/>
      <c r="FB333" s="16"/>
      <c r="FC333" s="16"/>
      <c r="FD333" s="16"/>
      <c r="FE333" s="16"/>
      <c r="FF333" s="16"/>
      <c r="FG333" s="16"/>
      <c r="FH333" s="16"/>
      <c r="FI333" s="16"/>
      <c r="FJ333" s="16"/>
      <c r="FK333" s="16"/>
      <c r="FL333" s="16"/>
      <c r="FM333" s="16"/>
      <c r="FN333" s="16"/>
      <c r="FO333" s="16"/>
      <c r="FP333" s="16"/>
      <c r="FQ333" s="16"/>
      <c r="FR333" s="16"/>
      <c r="FS333" s="16"/>
      <c r="FT333" s="16"/>
      <c r="FU333" s="16"/>
      <c r="FV333" s="16"/>
      <c r="FW333" s="16"/>
      <c r="FX333" s="16"/>
    </row>
    <row r="334" spans="1:180" ht="15" customHeight="1" x14ac:dyDescent="0.25">
      <c r="A334" s="105">
        <f t="shared" si="364"/>
        <v>44475</v>
      </c>
      <c r="B334" s="106">
        <f t="shared" si="349"/>
        <v>940.99340349160434</v>
      </c>
      <c r="C334" s="2">
        <f t="shared" si="365"/>
        <v>866.59433720000004</v>
      </c>
      <c r="D334" s="2">
        <f t="shared" si="366"/>
        <v>35.281542559999934</v>
      </c>
      <c r="E334" s="106">
        <f t="shared" si="350"/>
        <v>831.31279464000011</v>
      </c>
      <c r="F334" s="21">
        <f t="shared" si="367"/>
        <v>5876.05</v>
      </c>
      <c r="G334" s="108">
        <f t="shared" si="368"/>
        <v>5944.21</v>
      </c>
      <c r="H334" s="109">
        <f t="shared" si="338"/>
        <v>44434</v>
      </c>
      <c r="I334" s="109">
        <f t="shared" si="334"/>
        <v>44465</v>
      </c>
      <c r="J334" s="110">
        <f t="shared" si="351"/>
        <v>1.159962900247602E-2</v>
      </c>
      <c r="K334" s="117">
        <f t="shared" si="335"/>
        <v>44494</v>
      </c>
      <c r="L334" s="178">
        <f t="shared" si="337"/>
        <v>30</v>
      </c>
      <c r="M334" s="178">
        <f t="shared" si="341"/>
        <v>11</v>
      </c>
      <c r="N334" s="106">
        <f t="shared" si="352"/>
        <v>1.00423767</v>
      </c>
      <c r="O334" s="111">
        <f t="shared" si="340"/>
        <v>1.0086998700000001</v>
      </c>
      <c r="P334" s="111">
        <f t="shared" si="369"/>
        <v>1.0832193068287306</v>
      </c>
      <c r="Q334" s="106">
        <f t="shared" si="339"/>
        <v>1.08780963</v>
      </c>
      <c r="R334" s="2">
        <v>1</v>
      </c>
      <c r="S334" s="106">
        <f t="shared" si="353"/>
        <v>866.59433720000004</v>
      </c>
      <c r="T334" s="106">
        <f t="shared" si="354"/>
        <v>0</v>
      </c>
      <c r="U334" s="106">
        <f t="shared" si="355"/>
        <v>72.997268911604365</v>
      </c>
      <c r="V334" s="106">
        <f t="shared" si="356"/>
        <v>939.59160611160439</v>
      </c>
      <c r="W334" s="19">
        <f t="shared" si="333"/>
        <v>0</v>
      </c>
      <c r="X334" s="2">
        <f t="shared" si="357"/>
        <v>0</v>
      </c>
      <c r="Y334" s="4">
        <f t="shared" si="358"/>
        <v>0</v>
      </c>
      <c r="Z334" s="106">
        <f t="shared" si="359"/>
        <v>0</v>
      </c>
      <c r="AA334" s="114">
        <f t="shared" si="370"/>
        <v>0.05</v>
      </c>
      <c r="AB334" s="112">
        <f t="shared" si="360"/>
        <v>11</v>
      </c>
      <c r="AC334" s="178">
        <f t="shared" si="336"/>
        <v>30</v>
      </c>
      <c r="AD334" s="11">
        <f t="shared" si="371"/>
        <v>1.001491922</v>
      </c>
      <c r="AE334" s="106">
        <f t="shared" si="361"/>
        <v>1.29289115</v>
      </c>
      <c r="AF334" s="106">
        <f t="shared" si="362"/>
        <v>1.4017973800000001</v>
      </c>
      <c r="AG334" s="106">
        <f t="shared" si="363"/>
        <v>0</v>
      </c>
      <c r="AH334" s="115" t="str">
        <f t="shared" si="372"/>
        <v>J=</v>
      </c>
      <c r="AI334" s="116">
        <f t="shared" si="373"/>
        <v>44494</v>
      </c>
      <c r="AJ334" s="10"/>
      <c r="AL334" s="204">
        <f>[2]Plan1!$A244</f>
        <v>44243</v>
      </c>
      <c r="AM334" s="205" t="str">
        <f>[2]Plan1!$C244</f>
        <v>Carnaval</v>
      </c>
      <c r="AN334" s="25"/>
      <c r="AO334" s="26"/>
      <c r="AP334" s="161">
        <f t="shared" si="345"/>
        <v>44555</v>
      </c>
      <c r="AQ334" s="161">
        <f t="shared" si="346"/>
        <v>44554</v>
      </c>
      <c r="AR334" s="161">
        <f t="shared" si="347"/>
        <v>44557</v>
      </c>
      <c r="AS334" s="161">
        <f t="shared" si="342"/>
        <v>44586</v>
      </c>
      <c r="AT334" s="161">
        <f t="shared" si="348"/>
        <v>44557</v>
      </c>
      <c r="AU334" s="161">
        <f t="shared" si="343"/>
        <v>44586</v>
      </c>
      <c r="AV334" s="155">
        <f t="shared" si="344"/>
        <v>31</v>
      </c>
      <c r="BA334" s="1"/>
      <c r="BB334" s="1"/>
      <c r="BC334" s="1"/>
      <c r="BD334" s="1"/>
      <c r="BE334" s="1"/>
      <c r="BG334" s="1"/>
      <c r="BH334" s="1"/>
    </row>
    <row r="335" spans="1:180" ht="15" customHeight="1" x14ac:dyDescent="0.25">
      <c r="A335" s="105">
        <f t="shared" si="364"/>
        <v>44476</v>
      </c>
      <c r="B335" s="106">
        <f t="shared" si="349"/>
        <v>941.46921449109061</v>
      </c>
      <c r="C335" s="2">
        <f t="shared" si="365"/>
        <v>866.59433720000004</v>
      </c>
      <c r="D335" s="2">
        <f t="shared" si="366"/>
        <v>35.281542559999934</v>
      </c>
      <c r="E335" s="106">
        <f t="shared" si="350"/>
        <v>831.31279464000011</v>
      </c>
      <c r="F335" s="21">
        <f t="shared" si="367"/>
        <v>5876.05</v>
      </c>
      <c r="G335" s="108">
        <f t="shared" si="368"/>
        <v>5944.21</v>
      </c>
      <c r="H335" s="109">
        <f t="shared" si="338"/>
        <v>44434</v>
      </c>
      <c r="I335" s="109">
        <f t="shared" si="334"/>
        <v>44465</v>
      </c>
      <c r="J335" s="110">
        <f t="shared" si="351"/>
        <v>1.159962900247602E-2</v>
      </c>
      <c r="K335" s="117">
        <f t="shared" si="335"/>
        <v>44494</v>
      </c>
      <c r="L335" s="178">
        <f t="shared" si="337"/>
        <v>30</v>
      </c>
      <c r="M335" s="178">
        <f t="shared" si="341"/>
        <v>12</v>
      </c>
      <c r="N335" s="106">
        <f t="shared" si="352"/>
        <v>1.0046238000000001</v>
      </c>
      <c r="O335" s="111">
        <f t="shared" si="340"/>
        <v>1.0086998700000001</v>
      </c>
      <c r="P335" s="111">
        <f t="shared" si="369"/>
        <v>1.0832193068287306</v>
      </c>
      <c r="Q335" s="106">
        <f t="shared" si="339"/>
        <v>1.08822789</v>
      </c>
      <c r="R335" s="2">
        <v>1</v>
      </c>
      <c r="S335" s="106">
        <f t="shared" si="353"/>
        <v>866.59433720000004</v>
      </c>
      <c r="T335" s="106">
        <f t="shared" si="354"/>
        <v>0</v>
      </c>
      <c r="U335" s="106">
        <f t="shared" si="355"/>
        <v>73.344973801090504</v>
      </c>
      <c r="V335" s="106">
        <f t="shared" si="356"/>
        <v>939.93931100109057</v>
      </c>
      <c r="W335" s="19">
        <f t="shared" si="333"/>
        <v>0</v>
      </c>
      <c r="X335" s="2">
        <f t="shared" si="357"/>
        <v>0</v>
      </c>
      <c r="Y335" s="4">
        <f t="shared" si="358"/>
        <v>0</v>
      </c>
      <c r="Z335" s="106">
        <f t="shared" si="359"/>
        <v>0</v>
      </c>
      <c r="AA335" s="114">
        <f t="shared" si="370"/>
        <v>0.05</v>
      </c>
      <c r="AB335" s="112">
        <f t="shared" si="360"/>
        <v>12</v>
      </c>
      <c r="AC335" s="178">
        <f t="shared" si="336"/>
        <v>30</v>
      </c>
      <c r="AD335" s="11">
        <f t="shared" si="371"/>
        <v>1.001627662</v>
      </c>
      <c r="AE335" s="106">
        <f t="shared" si="361"/>
        <v>1.41052267</v>
      </c>
      <c r="AF335" s="106">
        <f t="shared" si="362"/>
        <v>1.5299034899999999</v>
      </c>
      <c r="AG335" s="106">
        <f t="shared" si="363"/>
        <v>0</v>
      </c>
      <c r="AH335" s="115" t="str">
        <f t="shared" si="372"/>
        <v>J=</v>
      </c>
      <c r="AI335" s="116">
        <f t="shared" si="373"/>
        <v>44494</v>
      </c>
      <c r="AJ335" s="10"/>
      <c r="AL335" s="204">
        <f>[2]Plan1!$A245</f>
        <v>44288</v>
      </c>
      <c r="AM335" s="205" t="str">
        <f>[2]Plan1!$C245</f>
        <v>Paixão de Cristo</v>
      </c>
      <c r="AN335" s="25"/>
      <c r="AO335" s="26"/>
      <c r="AP335" s="161">
        <f t="shared" si="345"/>
        <v>44586</v>
      </c>
      <c r="AQ335" s="161">
        <f t="shared" si="346"/>
        <v>44585</v>
      </c>
      <c r="AR335" s="161">
        <f t="shared" si="347"/>
        <v>44586</v>
      </c>
      <c r="AS335" s="161">
        <f t="shared" si="342"/>
        <v>44617</v>
      </c>
      <c r="AT335" s="161">
        <f t="shared" si="348"/>
        <v>44586</v>
      </c>
      <c r="AU335" s="161">
        <f t="shared" si="343"/>
        <v>44617</v>
      </c>
      <c r="AV335" s="155">
        <f t="shared" si="344"/>
        <v>31</v>
      </c>
      <c r="BA335" s="1"/>
      <c r="BB335" s="1"/>
      <c r="BC335" s="1"/>
      <c r="BD335" s="1"/>
      <c r="BE335" s="1"/>
      <c r="BG335" s="1"/>
      <c r="BH335" s="1"/>
    </row>
    <row r="336" spans="1:180" ht="15" customHeight="1" x14ac:dyDescent="0.25">
      <c r="A336" s="105">
        <f t="shared" si="364"/>
        <v>44477</v>
      </c>
      <c r="B336" s="106">
        <f t="shared" si="349"/>
        <v>941.94527838375177</v>
      </c>
      <c r="C336" s="2">
        <f t="shared" si="365"/>
        <v>866.59433720000004</v>
      </c>
      <c r="D336" s="2">
        <f t="shared" si="366"/>
        <v>35.281542559999934</v>
      </c>
      <c r="E336" s="106">
        <f t="shared" si="350"/>
        <v>831.31279464000011</v>
      </c>
      <c r="F336" s="21">
        <f t="shared" si="367"/>
        <v>5876.05</v>
      </c>
      <c r="G336" s="108">
        <f t="shared" si="368"/>
        <v>5944.21</v>
      </c>
      <c r="H336" s="109">
        <f t="shared" si="338"/>
        <v>44434</v>
      </c>
      <c r="I336" s="109">
        <f t="shared" si="334"/>
        <v>44465</v>
      </c>
      <c r="J336" s="110">
        <f t="shared" si="351"/>
        <v>1.159962900247602E-2</v>
      </c>
      <c r="K336" s="117">
        <f t="shared" si="335"/>
        <v>44494</v>
      </c>
      <c r="L336" s="178">
        <f t="shared" si="337"/>
        <v>30</v>
      </c>
      <c r="M336" s="178">
        <f t="shared" si="341"/>
        <v>13</v>
      </c>
      <c r="N336" s="106">
        <f t="shared" si="352"/>
        <v>1.0050100799999999</v>
      </c>
      <c r="O336" s="111">
        <f t="shared" si="340"/>
        <v>1.0086998700000001</v>
      </c>
      <c r="P336" s="111">
        <f t="shared" si="369"/>
        <v>1.0832193068287306</v>
      </c>
      <c r="Q336" s="106">
        <f t="shared" si="339"/>
        <v>1.0886463200000001</v>
      </c>
      <c r="R336" s="2">
        <v>1</v>
      </c>
      <c r="S336" s="106">
        <f t="shared" si="353"/>
        <v>866.59433720000004</v>
      </c>
      <c r="T336" s="106">
        <f t="shared" si="354"/>
        <v>0</v>
      </c>
      <c r="U336" s="106">
        <f t="shared" si="355"/>
        <v>73.692820013751785</v>
      </c>
      <c r="V336" s="106">
        <f t="shared" si="356"/>
        <v>940.28715721375181</v>
      </c>
      <c r="W336" s="19">
        <f t="shared" si="333"/>
        <v>0</v>
      </c>
      <c r="X336" s="2">
        <f t="shared" si="357"/>
        <v>0</v>
      </c>
      <c r="Y336" s="4">
        <f t="shared" si="358"/>
        <v>0</v>
      </c>
      <c r="Z336" s="106">
        <f t="shared" si="359"/>
        <v>0</v>
      </c>
      <c r="AA336" s="114">
        <f t="shared" si="370"/>
        <v>0.05</v>
      </c>
      <c r="AB336" s="112">
        <f t="shared" si="360"/>
        <v>13</v>
      </c>
      <c r="AC336" s="178">
        <f t="shared" si="336"/>
        <v>30</v>
      </c>
      <c r="AD336" s="11">
        <f t="shared" si="371"/>
        <v>1.0017634200000001</v>
      </c>
      <c r="AE336" s="106">
        <f t="shared" si="361"/>
        <v>1.52816978</v>
      </c>
      <c r="AF336" s="106">
        <f t="shared" si="362"/>
        <v>1.65812117</v>
      </c>
      <c r="AG336" s="106">
        <f t="shared" si="363"/>
        <v>0</v>
      </c>
      <c r="AH336" s="115" t="str">
        <f t="shared" si="372"/>
        <v>J=</v>
      </c>
      <c r="AI336" s="116">
        <f t="shared" si="373"/>
        <v>44494</v>
      </c>
      <c r="AJ336" s="10"/>
      <c r="AL336" s="204">
        <f>[2]Plan1!$A246</f>
        <v>44307</v>
      </c>
      <c r="AM336" s="205" t="str">
        <f>[2]Plan1!$C246</f>
        <v>Tiradentes</v>
      </c>
      <c r="AN336" s="25"/>
      <c r="AO336" s="26"/>
      <c r="AP336" s="161">
        <f t="shared" si="345"/>
        <v>44617</v>
      </c>
      <c r="AQ336" s="161">
        <f t="shared" si="346"/>
        <v>44616</v>
      </c>
      <c r="AR336" s="161">
        <f t="shared" si="347"/>
        <v>44617</v>
      </c>
      <c r="AS336" s="161">
        <f t="shared" si="342"/>
        <v>44645</v>
      </c>
      <c r="AT336" s="161">
        <f t="shared" si="348"/>
        <v>44617</v>
      </c>
      <c r="AU336" s="161">
        <f t="shared" si="343"/>
        <v>44645</v>
      </c>
      <c r="AV336" s="155">
        <f t="shared" si="344"/>
        <v>28</v>
      </c>
      <c r="BA336" s="1"/>
      <c r="BB336" s="1"/>
      <c r="BC336" s="1"/>
      <c r="BD336" s="1"/>
      <c r="BE336" s="1"/>
      <c r="BG336" s="1"/>
      <c r="BH336" s="1"/>
    </row>
    <row r="337" spans="1:194" ht="15" customHeight="1" x14ac:dyDescent="0.25">
      <c r="A337" s="105">
        <f t="shared" si="364"/>
        <v>44478</v>
      </c>
      <c r="B337" s="106">
        <f t="shared" si="349"/>
        <v>942.42158691646011</v>
      </c>
      <c r="C337" s="2">
        <f t="shared" si="365"/>
        <v>866.59433720000004</v>
      </c>
      <c r="D337" s="2">
        <f t="shared" si="366"/>
        <v>35.281542559999934</v>
      </c>
      <c r="E337" s="106">
        <f t="shared" si="350"/>
        <v>831.31279464000011</v>
      </c>
      <c r="F337" s="21">
        <f t="shared" si="367"/>
        <v>5876.05</v>
      </c>
      <c r="G337" s="108">
        <f t="shared" si="368"/>
        <v>5944.21</v>
      </c>
      <c r="H337" s="109">
        <f t="shared" si="338"/>
        <v>44434</v>
      </c>
      <c r="I337" s="109">
        <f t="shared" si="334"/>
        <v>44465</v>
      </c>
      <c r="J337" s="110">
        <f t="shared" si="351"/>
        <v>1.159962900247602E-2</v>
      </c>
      <c r="K337" s="117">
        <f t="shared" si="335"/>
        <v>44494</v>
      </c>
      <c r="L337" s="178">
        <f t="shared" si="337"/>
        <v>30</v>
      </c>
      <c r="M337" s="178">
        <f t="shared" si="341"/>
        <v>14</v>
      </c>
      <c r="N337" s="106">
        <f t="shared" si="352"/>
        <v>1.00539651</v>
      </c>
      <c r="O337" s="111">
        <f t="shared" si="340"/>
        <v>1.0086998700000001</v>
      </c>
      <c r="P337" s="111">
        <f t="shared" si="369"/>
        <v>1.0832193068287306</v>
      </c>
      <c r="Q337" s="106">
        <f t="shared" si="339"/>
        <v>1.0890649100000001</v>
      </c>
      <c r="R337" s="2">
        <v>1</v>
      </c>
      <c r="S337" s="106">
        <f t="shared" si="353"/>
        <v>866.59433720000004</v>
      </c>
      <c r="T337" s="106">
        <f t="shared" si="354"/>
        <v>0</v>
      </c>
      <c r="U337" s="106">
        <f t="shared" si="355"/>
        <v>74.040799236460131</v>
      </c>
      <c r="V337" s="106">
        <f t="shared" si="356"/>
        <v>940.63513643646013</v>
      </c>
      <c r="W337" s="19">
        <f t="shared" si="333"/>
        <v>0</v>
      </c>
      <c r="X337" s="2">
        <f t="shared" si="357"/>
        <v>0</v>
      </c>
      <c r="Y337" s="4">
        <f t="shared" si="358"/>
        <v>0</v>
      </c>
      <c r="Z337" s="106">
        <f t="shared" si="359"/>
        <v>0</v>
      </c>
      <c r="AA337" s="114">
        <f t="shared" si="370"/>
        <v>0.05</v>
      </c>
      <c r="AB337" s="112">
        <f t="shared" si="360"/>
        <v>14</v>
      </c>
      <c r="AC337" s="178">
        <f t="shared" si="336"/>
        <v>30</v>
      </c>
      <c r="AD337" s="11">
        <f t="shared" si="371"/>
        <v>1.0018991960000001</v>
      </c>
      <c r="AE337" s="106">
        <f t="shared" si="361"/>
        <v>1.6458324900000001</v>
      </c>
      <c r="AF337" s="106">
        <f t="shared" si="362"/>
        <v>1.7864504800000001</v>
      </c>
      <c r="AG337" s="106">
        <f t="shared" si="363"/>
        <v>0</v>
      </c>
      <c r="AH337" s="115" t="str">
        <f t="shared" si="372"/>
        <v>J=</v>
      </c>
      <c r="AI337" s="116">
        <f t="shared" si="373"/>
        <v>44494</v>
      </c>
      <c r="AJ337" s="10"/>
      <c r="AL337" s="204">
        <f>[2]Plan1!$A247</f>
        <v>44317</v>
      </c>
      <c r="AM337" s="205" t="str">
        <f>[2]Plan1!$C247</f>
        <v>Dia do Trabalho</v>
      </c>
      <c r="AN337" s="25"/>
      <c r="AO337" s="26"/>
      <c r="AP337" s="161">
        <f t="shared" si="345"/>
        <v>44645</v>
      </c>
      <c r="AQ337" s="161">
        <f t="shared" si="346"/>
        <v>44644</v>
      </c>
      <c r="AR337" s="161">
        <f t="shared" si="347"/>
        <v>44645</v>
      </c>
      <c r="AS337" s="161">
        <f t="shared" si="342"/>
        <v>44676</v>
      </c>
      <c r="AT337" s="161">
        <f t="shared" si="348"/>
        <v>44645</v>
      </c>
      <c r="AU337" s="161">
        <f t="shared" si="343"/>
        <v>44676</v>
      </c>
      <c r="AV337" s="155">
        <f t="shared" si="344"/>
        <v>31</v>
      </c>
      <c r="BA337" s="1"/>
      <c r="BB337" s="1"/>
      <c r="BC337" s="1"/>
      <c r="BD337" s="1"/>
      <c r="BE337" s="1"/>
      <c r="BG337" s="1"/>
      <c r="BH337" s="1"/>
    </row>
    <row r="338" spans="1:194" ht="15" customHeight="1" x14ac:dyDescent="0.25">
      <c r="A338" s="105">
        <f t="shared" si="364"/>
        <v>44479</v>
      </c>
      <c r="B338" s="106">
        <f t="shared" si="349"/>
        <v>942.89814110921566</v>
      </c>
      <c r="C338" s="2">
        <f t="shared" si="365"/>
        <v>866.59433720000004</v>
      </c>
      <c r="D338" s="2">
        <f t="shared" si="366"/>
        <v>35.281542559999934</v>
      </c>
      <c r="E338" s="106">
        <f t="shared" si="350"/>
        <v>831.31279464000011</v>
      </c>
      <c r="F338" s="21">
        <f t="shared" si="367"/>
        <v>5876.05</v>
      </c>
      <c r="G338" s="108">
        <f t="shared" si="368"/>
        <v>5944.21</v>
      </c>
      <c r="H338" s="109">
        <f t="shared" si="338"/>
        <v>44434</v>
      </c>
      <c r="I338" s="109">
        <f t="shared" si="334"/>
        <v>44465</v>
      </c>
      <c r="J338" s="110">
        <f t="shared" si="351"/>
        <v>1.159962900247602E-2</v>
      </c>
      <c r="K338" s="117">
        <f t="shared" si="335"/>
        <v>44494</v>
      </c>
      <c r="L338" s="178">
        <f t="shared" si="337"/>
        <v>30</v>
      </c>
      <c r="M338" s="178">
        <f t="shared" si="341"/>
        <v>15</v>
      </c>
      <c r="N338" s="106">
        <f t="shared" si="352"/>
        <v>1.00578309</v>
      </c>
      <c r="O338" s="111">
        <f t="shared" si="340"/>
        <v>1.0086998700000001</v>
      </c>
      <c r="P338" s="111">
        <f t="shared" si="369"/>
        <v>1.0832193068287306</v>
      </c>
      <c r="Q338" s="106">
        <f t="shared" si="339"/>
        <v>1.08948366</v>
      </c>
      <c r="R338" s="2">
        <v>1</v>
      </c>
      <c r="S338" s="106">
        <f t="shared" si="353"/>
        <v>866.59433720000004</v>
      </c>
      <c r="T338" s="106">
        <f t="shared" si="354"/>
        <v>0</v>
      </c>
      <c r="U338" s="106">
        <f t="shared" si="355"/>
        <v>74.388911469215557</v>
      </c>
      <c r="V338" s="106">
        <f t="shared" si="356"/>
        <v>940.98324866921564</v>
      </c>
      <c r="W338" s="19">
        <f t="shared" si="333"/>
        <v>0</v>
      </c>
      <c r="X338" s="2">
        <f t="shared" si="357"/>
        <v>0</v>
      </c>
      <c r="Y338" s="4">
        <f t="shared" si="358"/>
        <v>0</v>
      </c>
      <c r="Z338" s="106">
        <f t="shared" si="359"/>
        <v>0</v>
      </c>
      <c r="AA338" s="114">
        <f t="shared" si="370"/>
        <v>0.05</v>
      </c>
      <c r="AB338" s="112">
        <f t="shared" si="360"/>
        <v>15</v>
      </c>
      <c r="AC338" s="178">
        <f t="shared" si="336"/>
        <v>30</v>
      </c>
      <c r="AD338" s="11">
        <f t="shared" si="371"/>
        <v>1.0020349909999999</v>
      </c>
      <c r="AE338" s="106">
        <f t="shared" si="361"/>
        <v>1.76351167</v>
      </c>
      <c r="AF338" s="106">
        <f t="shared" si="362"/>
        <v>1.91489244</v>
      </c>
      <c r="AG338" s="106">
        <f t="shared" si="363"/>
        <v>0</v>
      </c>
      <c r="AH338" s="115" t="str">
        <f t="shared" si="372"/>
        <v>J=</v>
      </c>
      <c r="AI338" s="116">
        <f t="shared" si="373"/>
        <v>44494</v>
      </c>
      <c r="AJ338" s="10"/>
      <c r="AL338" s="204">
        <f>[2]Plan1!$A248</f>
        <v>44350</v>
      </c>
      <c r="AM338" s="205" t="str">
        <f>[2]Plan1!$C248</f>
        <v>Corpus Christi</v>
      </c>
      <c r="AN338" s="25"/>
      <c r="AO338" s="26"/>
      <c r="AP338" s="161">
        <f t="shared" si="345"/>
        <v>44676</v>
      </c>
      <c r="AQ338" s="161">
        <f t="shared" si="346"/>
        <v>44673</v>
      </c>
      <c r="AR338" s="161">
        <f t="shared" si="347"/>
        <v>44676</v>
      </c>
      <c r="AS338" s="161">
        <f t="shared" si="342"/>
        <v>44706</v>
      </c>
      <c r="AT338" s="161">
        <f t="shared" si="348"/>
        <v>44676</v>
      </c>
      <c r="AU338" s="161">
        <f t="shared" si="343"/>
        <v>44706</v>
      </c>
      <c r="AV338" s="155">
        <f t="shared" si="344"/>
        <v>30</v>
      </c>
      <c r="BA338" s="1"/>
      <c r="BB338" s="1"/>
      <c r="BC338" s="1"/>
      <c r="BD338" s="1"/>
      <c r="BE338" s="1"/>
      <c r="BG338" s="1"/>
      <c r="BH338" s="1"/>
    </row>
    <row r="339" spans="1:194" ht="15" customHeight="1" x14ac:dyDescent="0.25">
      <c r="A339" s="105">
        <f t="shared" si="364"/>
        <v>44480</v>
      </c>
      <c r="B339" s="106">
        <f t="shared" si="349"/>
        <v>943.37493268889034</v>
      </c>
      <c r="C339" s="2">
        <f t="shared" si="365"/>
        <v>866.59433720000004</v>
      </c>
      <c r="D339" s="2">
        <f t="shared" si="366"/>
        <v>35.281542559999934</v>
      </c>
      <c r="E339" s="106">
        <f t="shared" si="350"/>
        <v>831.31279464000011</v>
      </c>
      <c r="F339" s="21">
        <f t="shared" si="367"/>
        <v>5876.05</v>
      </c>
      <c r="G339" s="108">
        <f t="shared" si="368"/>
        <v>5944.21</v>
      </c>
      <c r="H339" s="109">
        <f t="shared" si="338"/>
        <v>44434</v>
      </c>
      <c r="I339" s="109">
        <f t="shared" si="334"/>
        <v>44465</v>
      </c>
      <c r="J339" s="110">
        <f t="shared" si="351"/>
        <v>1.159962900247602E-2</v>
      </c>
      <c r="K339" s="117">
        <f t="shared" si="335"/>
        <v>44494</v>
      </c>
      <c r="L339" s="178">
        <f t="shared" si="337"/>
        <v>30</v>
      </c>
      <c r="M339" s="178">
        <f t="shared" si="341"/>
        <v>16</v>
      </c>
      <c r="N339" s="106">
        <f t="shared" si="352"/>
        <v>1.0061698100000001</v>
      </c>
      <c r="O339" s="111">
        <f t="shared" si="340"/>
        <v>1.0086998700000001</v>
      </c>
      <c r="P339" s="111">
        <f t="shared" si="369"/>
        <v>1.0832193068287306</v>
      </c>
      <c r="Q339" s="106">
        <f t="shared" si="339"/>
        <v>1.0899025600000001</v>
      </c>
      <c r="R339" s="2">
        <v>1</v>
      </c>
      <c r="S339" s="106">
        <f t="shared" si="353"/>
        <v>866.59433720000004</v>
      </c>
      <c r="T339" s="106">
        <f t="shared" si="354"/>
        <v>0</v>
      </c>
      <c r="U339" s="106">
        <f t="shared" si="355"/>
        <v>74.737148398890355</v>
      </c>
      <c r="V339" s="106">
        <f t="shared" si="356"/>
        <v>941.33148559889037</v>
      </c>
      <c r="W339" s="19">
        <f t="shared" si="333"/>
        <v>0</v>
      </c>
      <c r="X339" s="2">
        <f t="shared" si="357"/>
        <v>0</v>
      </c>
      <c r="Y339" s="4">
        <f t="shared" si="358"/>
        <v>0</v>
      </c>
      <c r="Z339" s="106">
        <f t="shared" si="359"/>
        <v>0</v>
      </c>
      <c r="AA339" s="114">
        <f t="shared" si="370"/>
        <v>0.05</v>
      </c>
      <c r="AB339" s="112">
        <f t="shared" si="360"/>
        <v>16</v>
      </c>
      <c r="AC339" s="178">
        <f t="shared" si="336"/>
        <v>30</v>
      </c>
      <c r="AD339" s="11">
        <f t="shared" si="371"/>
        <v>1.002170805</v>
      </c>
      <c r="AE339" s="106">
        <f t="shared" si="361"/>
        <v>1.8812073199999999</v>
      </c>
      <c r="AF339" s="106">
        <f t="shared" si="362"/>
        <v>2.0434470899999999</v>
      </c>
      <c r="AG339" s="106">
        <f t="shared" si="363"/>
        <v>0</v>
      </c>
      <c r="AH339" s="115" t="str">
        <f t="shared" si="372"/>
        <v>J=</v>
      </c>
      <c r="AI339" s="116">
        <f t="shared" si="373"/>
        <v>44494</v>
      </c>
      <c r="AJ339" s="10"/>
      <c r="AL339" s="204">
        <f>[2]Plan1!$A249</f>
        <v>44446</v>
      </c>
      <c r="AM339" s="205" t="str">
        <f>[2]Plan1!$C249</f>
        <v>Independência do Brasil</v>
      </c>
      <c r="AN339" s="25"/>
      <c r="AO339" s="26"/>
      <c r="AP339" s="161">
        <f t="shared" si="345"/>
        <v>44706</v>
      </c>
      <c r="AQ339" s="161">
        <f t="shared" si="346"/>
        <v>44705</v>
      </c>
      <c r="AR339" s="161">
        <f t="shared" si="347"/>
        <v>44706</v>
      </c>
      <c r="AS339" s="161">
        <f t="shared" si="342"/>
        <v>44737</v>
      </c>
      <c r="AT339" s="161">
        <f t="shared" si="348"/>
        <v>44706</v>
      </c>
      <c r="AU339" s="161">
        <f t="shared" si="343"/>
        <v>44739</v>
      </c>
      <c r="AV339" s="155">
        <f t="shared" si="344"/>
        <v>31</v>
      </c>
      <c r="BA339" s="1"/>
      <c r="BB339" s="1"/>
      <c r="BC339" s="1"/>
      <c r="BD339" s="1"/>
      <c r="BE339" s="1"/>
      <c r="BG339" s="1"/>
      <c r="BH339" s="1"/>
    </row>
    <row r="340" spans="1:194" ht="15" customHeight="1" x14ac:dyDescent="0.25">
      <c r="A340" s="105">
        <f t="shared" si="364"/>
        <v>44481</v>
      </c>
      <c r="B340" s="106">
        <f t="shared" si="349"/>
        <v>943.85198485486796</v>
      </c>
      <c r="C340" s="2">
        <f t="shared" si="365"/>
        <v>866.59433720000004</v>
      </c>
      <c r="D340" s="2">
        <f t="shared" si="366"/>
        <v>35.281542559999934</v>
      </c>
      <c r="E340" s="106">
        <f t="shared" si="350"/>
        <v>831.31279464000011</v>
      </c>
      <c r="F340" s="21">
        <f t="shared" si="367"/>
        <v>5876.05</v>
      </c>
      <c r="G340" s="108">
        <f t="shared" si="368"/>
        <v>5944.21</v>
      </c>
      <c r="H340" s="109">
        <f t="shared" si="338"/>
        <v>44434</v>
      </c>
      <c r="I340" s="109">
        <f t="shared" si="334"/>
        <v>44465</v>
      </c>
      <c r="J340" s="110">
        <f t="shared" si="351"/>
        <v>1.159962900247602E-2</v>
      </c>
      <c r="K340" s="117">
        <f t="shared" si="335"/>
        <v>44494</v>
      </c>
      <c r="L340" s="178">
        <f t="shared" si="337"/>
        <v>30</v>
      </c>
      <c r="M340" s="178">
        <f t="shared" si="341"/>
        <v>17</v>
      </c>
      <c r="N340" s="106">
        <f t="shared" si="352"/>
        <v>1.00655669</v>
      </c>
      <c r="O340" s="111">
        <f t="shared" si="340"/>
        <v>1.0086998700000001</v>
      </c>
      <c r="P340" s="111">
        <f t="shared" si="369"/>
        <v>1.0832193068287306</v>
      </c>
      <c r="Q340" s="106">
        <f t="shared" si="339"/>
        <v>1.09032164</v>
      </c>
      <c r="R340" s="2">
        <v>1</v>
      </c>
      <c r="S340" s="106">
        <f t="shared" si="353"/>
        <v>866.59433720000004</v>
      </c>
      <c r="T340" s="106">
        <f t="shared" si="354"/>
        <v>0</v>
      </c>
      <c r="U340" s="106">
        <f t="shared" si="355"/>
        <v>75.085534964868003</v>
      </c>
      <c r="V340" s="106">
        <f t="shared" si="356"/>
        <v>941.67987216486802</v>
      </c>
      <c r="W340" s="19">
        <f t="shared" ref="W340:W403" si="374">IF(VLOOKUP(A340,AL$10:AX$312,13)=VLOOKUP(A339,AL$10:AX$312,13),0,VLOOKUP(A340,AL$10:AX$312,13))</f>
        <v>0</v>
      </c>
      <c r="X340" s="2">
        <f t="shared" si="357"/>
        <v>0</v>
      </c>
      <c r="Y340" s="4">
        <f t="shared" si="358"/>
        <v>0</v>
      </c>
      <c r="Z340" s="106">
        <f t="shared" si="359"/>
        <v>0</v>
      </c>
      <c r="AA340" s="114">
        <f t="shared" si="370"/>
        <v>0.05</v>
      </c>
      <c r="AB340" s="112">
        <f t="shared" si="360"/>
        <v>17</v>
      </c>
      <c r="AC340" s="178">
        <f t="shared" si="336"/>
        <v>30</v>
      </c>
      <c r="AD340" s="11">
        <f t="shared" si="371"/>
        <v>1.0023066359999999</v>
      </c>
      <c r="AE340" s="106">
        <f t="shared" si="361"/>
        <v>1.9989176900000001</v>
      </c>
      <c r="AF340" s="106">
        <f t="shared" si="362"/>
        <v>2.1721126900000001</v>
      </c>
      <c r="AG340" s="106">
        <f t="shared" si="363"/>
        <v>0</v>
      </c>
      <c r="AH340" s="115" t="str">
        <f t="shared" si="372"/>
        <v>J=</v>
      </c>
      <c r="AI340" s="116">
        <f t="shared" si="373"/>
        <v>44494</v>
      </c>
      <c r="AJ340" s="10"/>
      <c r="AL340" s="204">
        <f>[2]Plan1!$A250</f>
        <v>44481</v>
      </c>
      <c r="AM340" s="205" t="str">
        <f>[2]Plan1!$C250</f>
        <v>Nossa Sr.a Aparecida - Padroeira do Brasil</v>
      </c>
      <c r="AN340" s="25"/>
      <c r="AO340" s="26"/>
      <c r="AP340" s="161">
        <f t="shared" si="345"/>
        <v>44737</v>
      </c>
      <c r="AQ340" s="161">
        <f t="shared" si="346"/>
        <v>44736</v>
      </c>
      <c r="AR340" s="161">
        <f t="shared" si="347"/>
        <v>44739</v>
      </c>
      <c r="AS340" s="161">
        <f t="shared" si="342"/>
        <v>44767</v>
      </c>
      <c r="AT340" s="161">
        <f t="shared" si="348"/>
        <v>44739</v>
      </c>
      <c r="AU340" s="161">
        <f t="shared" si="343"/>
        <v>44767</v>
      </c>
      <c r="AV340" s="155">
        <f t="shared" si="344"/>
        <v>30</v>
      </c>
      <c r="BA340" s="1"/>
      <c r="BB340" s="1"/>
      <c r="BC340" s="1"/>
      <c r="BD340" s="1"/>
      <c r="BE340" s="1"/>
      <c r="BG340" s="1"/>
      <c r="BH340" s="1"/>
    </row>
    <row r="341" spans="1:194" ht="15" customHeight="1" x14ac:dyDescent="0.25">
      <c r="A341" s="105">
        <f t="shared" si="364"/>
        <v>44482</v>
      </c>
      <c r="B341" s="106">
        <f t="shared" si="349"/>
        <v>944.32926622463697</v>
      </c>
      <c r="C341" s="2">
        <f t="shared" si="365"/>
        <v>866.59433720000004</v>
      </c>
      <c r="D341" s="2">
        <f t="shared" si="366"/>
        <v>35.281542559999934</v>
      </c>
      <c r="E341" s="106">
        <f t="shared" si="350"/>
        <v>831.31279464000011</v>
      </c>
      <c r="F341" s="21">
        <f t="shared" si="367"/>
        <v>5876.05</v>
      </c>
      <c r="G341" s="108">
        <f t="shared" si="368"/>
        <v>5944.21</v>
      </c>
      <c r="H341" s="109">
        <f t="shared" si="338"/>
        <v>44434</v>
      </c>
      <c r="I341" s="109">
        <f t="shared" ref="I341:I404" si="375">IF(W340&gt;0,A341,I340)</f>
        <v>44465</v>
      </c>
      <c r="J341" s="110">
        <f t="shared" si="351"/>
        <v>1.159962900247602E-2</v>
      </c>
      <c r="K341" s="117">
        <f t="shared" ref="K341:K404" si="376">IF(DAY(A340)=K$9,VLOOKUP(A340,$AP$321:$AV$619,4),K340)</f>
        <v>44494</v>
      </c>
      <c r="L341" s="178">
        <f t="shared" si="337"/>
        <v>30</v>
      </c>
      <c r="M341" s="178">
        <f t="shared" si="341"/>
        <v>18</v>
      </c>
      <c r="N341" s="106">
        <f t="shared" si="352"/>
        <v>1.00694371</v>
      </c>
      <c r="O341" s="111">
        <f t="shared" si="340"/>
        <v>1.0086998700000001</v>
      </c>
      <c r="P341" s="111">
        <f t="shared" si="369"/>
        <v>1.0832193068287306</v>
      </c>
      <c r="Q341" s="106">
        <f t="shared" si="339"/>
        <v>1.0907408599999999</v>
      </c>
      <c r="R341" s="2">
        <v>1</v>
      </c>
      <c r="S341" s="106">
        <f t="shared" si="353"/>
        <v>866.59433720000004</v>
      </c>
      <c r="T341" s="106">
        <f t="shared" si="354"/>
        <v>0</v>
      </c>
      <c r="U341" s="106">
        <f t="shared" si="355"/>
        <v>75.434037914636932</v>
      </c>
      <c r="V341" s="106">
        <f t="shared" si="356"/>
        <v>942.02837511463702</v>
      </c>
      <c r="W341" s="19">
        <f t="shared" si="374"/>
        <v>0</v>
      </c>
      <c r="X341" s="2">
        <f t="shared" si="357"/>
        <v>0</v>
      </c>
      <c r="Y341" s="4">
        <f t="shared" si="358"/>
        <v>0</v>
      </c>
      <c r="Z341" s="106">
        <f t="shared" si="359"/>
        <v>0</v>
      </c>
      <c r="AA341" s="114">
        <f t="shared" si="370"/>
        <v>0.05</v>
      </c>
      <c r="AB341" s="112">
        <f t="shared" si="360"/>
        <v>18</v>
      </c>
      <c r="AC341" s="178">
        <f t="shared" ref="AC341:AC404" si="377">IF(DAY(A340)=25,VLOOKUP(A340,$AP$321:$AV$619,7),AC340)</f>
        <v>30</v>
      </c>
      <c r="AD341" s="11">
        <f t="shared" si="371"/>
        <v>1.0024424860000001</v>
      </c>
      <c r="AE341" s="106">
        <f t="shared" si="361"/>
        <v>2.1166445299999999</v>
      </c>
      <c r="AF341" s="106">
        <f t="shared" si="362"/>
        <v>2.3008911099999998</v>
      </c>
      <c r="AG341" s="106">
        <f t="shared" si="363"/>
        <v>0</v>
      </c>
      <c r="AH341" s="115" t="str">
        <f t="shared" si="372"/>
        <v>J=</v>
      </c>
      <c r="AI341" s="116">
        <f t="shared" si="373"/>
        <v>44494</v>
      </c>
      <c r="AJ341" s="10"/>
      <c r="AL341" s="204">
        <f>[2]Plan1!$A251</f>
        <v>44502</v>
      </c>
      <c r="AM341" s="205" t="str">
        <f>[2]Plan1!$C251</f>
        <v>Finados</v>
      </c>
      <c r="AN341" s="25"/>
      <c r="AO341" s="26"/>
      <c r="AP341" s="161">
        <f t="shared" si="345"/>
        <v>44767</v>
      </c>
      <c r="AQ341" s="161">
        <f t="shared" si="346"/>
        <v>44764</v>
      </c>
      <c r="AR341" s="161">
        <f t="shared" si="347"/>
        <v>44767</v>
      </c>
      <c r="AS341" s="161">
        <f t="shared" si="342"/>
        <v>44798</v>
      </c>
      <c r="AT341" s="161">
        <f t="shared" si="348"/>
        <v>44767</v>
      </c>
      <c r="AU341" s="161">
        <f t="shared" si="343"/>
        <v>44798</v>
      </c>
      <c r="AV341" s="155">
        <f t="shared" si="344"/>
        <v>31</v>
      </c>
      <c r="BA341" s="1"/>
      <c r="BB341" s="1"/>
      <c r="BC341" s="1"/>
      <c r="BD341" s="1"/>
      <c r="BE341" s="1"/>
      <c r="BG341" s="1"/>
      <c r="BH341" s="1"/>
    </row>
    <row r="342" spans="1:194" ht="15" customHeight="1" x14ac:dyDescent="0.25">
      <c r="A342" s="105">
        <f t="shared" si="364"/>
        <v>44483</v>
      </c>
      <c r="B342" s="106">
        <f t="shared" si="349"/>
        <v>944.80681022070917</v>
      </c>
      <c r="C342" s="2">
        <f t="shared" si="365"/>
        <v>866.59433720000004</v>
      </c>
      <c r="D342" s="2">
        <f t="shared" si="366"/>
        <v>35.281542559999934</v>
      </c>
      <c r="E342" s="106">
        <f t="shared" si="350"/>
        <v>831.31279464000011</v>
      </c>
      <c r="F342" s="21">
        <f t="shared" si="367"/>
        <v>5876.05</v>
      </c>
      <c r="G342" s="108">
        <f t="shared" si="368"/>
        <v>5944.21</v>
      </c>
      <c r="H342" s="109">
        <f t="shared" si="338"/>
        <v>44434</v>
      </c>
      <c r="I342" s="109">
        <f t="shared" si="375"/>
        <v>44465</v>
      </c>
      <c r="J342" s="110">
        <f t="shared" si="351"/>
        <v>1.159962900247602E-2</v>
      </c>
      <c r="K342" s="117">
        <f t="shared" si="376"/>
        <v>44494</v>
      </c>
      <c r="L342" s="178">
        <f t="shared" si="337"/>
        <v>30</v>
      </c>
      <c r="M342" s="178">
        <f t="shared" si="341"/>
        <v>19</v>
      </c>
      <c r="N342" s="106">
        <f t="shared" si="352"/>
        <v>1.00733089</v>
      </c>
      <c r="O342" s="111">
        <f t="shared" si="340"/>
        <v>1.0086998700000001</v>
      </c>
      <c r="P342" s="111">
        <f t="shared" si="369"/>
        <v>1.0832193068287306</v>
      </c>
      <c r="Q342" s="106">
        <f t="shared" si="339"/>
        <v>1.0911602600000001</v>
      </c>
      <c r="R342" s="2">
        <v>1</v>
      </c>
      <c r="S342" s="106">
        <f t="shared" si="353"/>
        <v>866.59433720000004</v>
      </c>
      <c r="T342" s="106">
        <f t="shared" si="354"/>
        <v>0</v>
      </c>
      <c r="U342" s="106">
        <f t="shared" si="355"/>
        <v>75.782690500709109</v>
      </c>
      <c r="V342" s="106">
        <f t="shared" si="356"/>
        <v>942.37702770070916</v>
      </c>
      <c r="W342" s="19">
        <f t="shared" si="374"/>
        <v>0</v>
      </c>
      <c r="X342" s="2">
        <f t="shared" si="357"/>
        <v>0</v>
      </c>
      <c r="Y342" s="4">
        <f t="shared" si="358"/>
        <v>0</v>
      </c>
      <c r="Z342" s="106">
        <f t="shared" si="359"/>
        <v>0</v>
      </c>
      <c r="AA342" s="114">
        <f t="shared" si="370"/>
        <v>0.05</v>
      </c>
      <c r="AB342" s="112">
        <f t="shared" si="360"/>
        <v>19</v>
      </c>
      <c r="AC342" s="178">
        <f t="shared" si="377"/>
        <v>30</v>
      </c>
      <c r="AD342" s="11">
        <f t="shared" si="371"/>
        <v>1.002578355</v>
      </c>
      <c r="AE342" s="106">
        <f t="shared" si="361"/>
        <v>2.2343878400000001</v>
      </c>
      <c r="AF342" s="106">
        <f t="shared" si="362"/>
        <v>2.4297825199999998</v>
      </c>
      <c r="AG342" s="106">
        <f t="shared" si="363"/>
        <v>0</v>
      </c>
      <c r="AH342" s="115" t="str">
        <f t="shared" si="372"/>
        <v>J=</v>
      </c>
      <c r="AI342" s="116">
        <f t="shared" si="373"/>
        <v>44494</v>
      </c>
      <c r="AJ342" s="10"/>
      <c r="AL342" s="204">
        <f>[2]Plan1!$A252</f>
        <v>44515</v>
      </c>
      <c r="AM342" s="205" t="str">
        <f>[2]Plan1!$C252</f>
        <v>Proclamação da República</v>
      </c>
      <c r="AN342" s="28"/>
      <c r="AO342" s="29"/>
      <c r="AP342" s="161">
        <f t="shared" si="345"/>
        <v>44798</v>
      </c>
      <c r="AQ342" s="161">
        <f t="shared" si="346"/>
        <v>44797</v>
      </c>
      <c r="AR342" s="161">
        <f t="shared" si="347"/>
        <v>44798</v>
      </c>
      <c r="AS342" s="161">
        <f t="shared" si="342"/>
        <v>44829</v>
      </c>
      <c r="AT342" s="161">
        <f t="shared" si="348"/>
        <v>44798</v>
      </c>
      <c r="AU342" s="161">
        <f t="shared" si="343"/>
        <v>44830</v>
      </c>
      <c r="AV342" s="155">
        <f t="shared" si="344"/>
        <v>31</v>
      </c>
      <c r="BA342" s="1"/>
      <c r="BB342" s="1"/>
      <c r="BC342" s="1"/>
      <c r="BD342" s="1"/>
      <c r="BE342" s="1"/>
      <c r="BG342" s="1"/>
      <c r="BH342" s="1"/>
    </row>
    <row r="343" spans="1:194" ht="15" customHeight="1" x14ac:dyDescent="0.25">
      <c r="A343" s="105">
        <f t="shared" si="364"/>
        <v>44484</v>
      </c>
      <c r="B343" s="106">
        <f t="shared" si="349"/>
        <v>945.28459928682821</v>
      </c>
      <c r="C343" s="2">
        <f t="shared" si="365"/>
        <v>866.59433720000004</v>
      </c>
      <c r="D343" s="2">
        <f t="shared" si="366"/>
        <v>35.281542559999934</v>
      </c>
      <c r="E343" s="106">
        <f t="shared" si="350"/>
        <v>831.31279464000011</v>
      </c>
      <c r="F343" s="21">
        <f t="shared" si="367"/>
        <v>5876.05</v>
      </c>
      <c r="G343" s="108">
        <f t="shared" si="368"/>
        <v>5944.21</v>
      </c>
      <c r="H343" s="109">
        <f t="shared" si="338"/>
        <v>44434</v>
      </c>
      <c r="I343" s="109">
        <f t="shared" si="375"/>
        <v>44465</v>
      </c>
      <c r="J343" s="110">
        <f t="shared" si="351"/>
        <v>1.159962900247602E-2</v>
      </c>
      <c r="K343" s="117">
        <f t="shared" si="376"/>
        <v>44494</v>
      </c>
      <c r="L343" s="178">
        <f t="shared" si="337"/>
        <v>30</v>
      </c>
      <c r="M343" s="178">
        <f t="shared" si="341"/>
        <v>20</v>
      </c>
      <c r="N343" s="106">
        <f t="shared" si="352"/>
        <v>1.0077182099999999</v>
      </c>
      <c r="O343" s="111">
        <f t="shared" si="340"/>
        <v>1.0086998700000001</v>
      </c>
      <c r="P343" s="111">
        <f t="shared" si="369"/>
        <v>1.0832193068287306</v>
      </c>
      <c r="Q343" s="106">
        <f t="shared" si="339"/>
        <v>1.09157982</v>
      </c>
      <c r="R343" s="2">
        <v>1</v>
      </c>
      <c r="S343" s="106">
        <f t="shared" si="353"/>
        <v>866.59433720000004</v>
      </c>
      <c r="T343" s="106">
        <f t="shared" si="354"/>
        <v>0</v>
      </c>
      <c r="U343" s="106">
        <f t="shared" si="355"/>
        <v>76.131476096828152</v>
      </c>
      <c r="V343" s="106">
        <f t="shared" si="356"/>
        <v>942.72581329682816</v>
      </c>
      <c r="W343" s="19">
        <f t="shared" si="374"/>
        <v>0</v>
      </c>
      <c r="X343" s="2">
        <f t="shared" si="357"/>
        <v>0</v>
      </c>
      <c r="Y343" s="4">
        <f t="shared" si="358"/>
        <v>0</v>
      </c>
      <c r="Z343" s="106">
        <f t="shared" si="359"/>
        <v>0</v>
      </c>
      <c r="AA343" s="114">
        <f t="shared" si="370"/>
        <v>0.05</v>
      </c>
      <c r="AB343" s="112">
        <f t="shared" si="360"/>
        <v>20</v>
      </c>
      <c r="AC343" s="178">
        <f t="shared" si="377"/>
        <v>30</v>
      </c>
      <c r="AD343" s="11">
        <f t="shared" si="371"/>
        <v>1.0027142419999999</v>
      </c>
      <c r="AE343" s="106">
        <f t="shared" si="361"/>
        <v>2.3521467399999998</v>
      </c>
      <c r="AF343" s="106">
        <f t="shared" si="362"/>
        <v>2.5587859900000001</v>
      </c>
      <c r="AG343" s="106">
        <f t="shared" si="363"/>
        <v>0</v>
      </c>
      <c r="AH343" s="115" t="str">
        <f t="shared" si="372"/>
        <v>J=</v>
      </c>
      <c r="AI343" s="116">
        <f t="shared" si="373"/>
        <v>44494</v>
      </c>
      <c r="AJ343" s="10"/>
      <c r="AL343" s="204">
        <f>[2]Plan1!$A253</f>
        <v>44555</v>
      </c>
      <c r="AM343" s="205" t="str">
        <f>[2]Plan1!$C253</f>
        <v>Natal</v>
      </c>
      <c r="AN343" s="25"/>
      <c r="AO343" s="26"/>
      <c r="AP343" s="161">
        <f t="shared" si="345"/>
        <v>44829</v>
      </c>
      <c r="AQ343" s="161">
        <f t="shared" si="346"/>
        <v>44827</v>
      </c>
      <c r="AR343" s="161">
        <f t="shared" si="347"/>
        <v>44830</v>
      </c>
      <c r="AS343" s="161">
        <f t="shared" si="342"/>
        <v>44859</v>
      </c>
      <c r="AT343" s="161">
        <f t="shared" si="348"/>
        <v>44830</v>
      </c>
      <c r="AU343" s="161">
        <f t="shared" si="343"/>
        <v>44859</v>
      </c>
      <c r="AV343" s="155">
        <f t="shared" si="344"/>
        <v>30</v>
      </c>
      <c r="BA343" s="1"/>
      <c r="BB343" s="1"/>
      <c r="BC343" s="1"/>
      <c r="BD343" s="1"/>
      <c r="BE343" s="1"/>
      <c r="BG343" s="1"/>
      <c r="BH343" s="1"/>
    </row>
    <row r="344" spans="1:194" ht="15" customHeight="1" x14ac:dyDescent="0.25">
      <c r="A344" s="105">
        <f t="shared" si="364"/>
        <v>44485</v>
      </c>
      <c r="B344" s="106">
        <f t="shared" si="349"/>
        <v>945.76262517986663</v>
      </c>
      <c r="C344" s="2">
        <f t="shared" si="365"/>
        <v>866.59433720000004</v>
      </c>
      <c r="D344" s="2">
        <f t="shared" si="366"/>
        <v>35.281542559999934</v>
      </c>
      <c r="E344" s="106">
        <f t="shared" si="350"/>
        <v>831.31279464000011</v>
      </c>
      <c r="F344" s="21">
        <f t="shared" si="367"/>
        <v>5876.05</v>
      </c>
      <c r="G344" s="108">
        <f t="shared" si="368"/>
        <v>5944.21</v>
      </c>
      <c r="H344" s="109">
        <f t="shared" si="338"/>
        <v>44434</v>
      </c>
      <c r="I344" s="109">
        <f t="shared" si="375"/>
        <v>44465</v>
      </c>
      <c r="J344" s="110">
        <f t="shared" si="351"/>
        <v>1.159962900247602E-2</v>
      </c>
      <c r="K344" s="117">
        <f t="shared" si="376"/>
        <v>44494</v>
      </c>
      <c r="L344" s="178">
        <f t="shared" si="337"/>
        <v>30</v>
      </c>
      <c r="M344" s="178">
        <f t="shared" si="341"/>
        <v>21</v>
      </c>
      <c r="N344" s="106">
        <f t="shared" si="352"/>
        <v>1.0081056799999999</v>
      </c>
      <c r="O344" s="111">
        <f t="shared" si="340"/>
        <v>1.0086998700000001</v>
      </c>
      <c r="P344" s="111">
        <f t="shared" si="369"/>
        <v>1.0832193068287306</v>
      </c>
      <c r="Q344" s="106">
        <f t="shared" si="339"/>
        <v>1.0919995300000001</v>
      </c>
      <c r="R344" s="2">
        <v>1</v>
      </c>
      <c r="S344" s="106">
        <f t="shared" si="353"/>
        <v>866.59433720000004</v>
      </c>
      <c r="T344" s="106">
        <f t="shared" si="354"/>
        <v>0</v>
      </c>
      <c r="U344" s="106">
        <f t="shared" si="355"/>
        <v>76.480386389866567</v>
      </c>
      <c r="V344" s="106">
        <f t="shared" si="356"/>
        <v>943.07472358986661</v>
      </c>
      <c r="W344" s="19">
        <f t="shared" si="374"/>
        <v>0</v>
      </c>
      <c r="X344" s="2">
        <f t="shared" si="357"/>
        <v>0</v>
      </c>
      <c r="Y344" s="4">
        <f t="shared" si="358"/>
        <v>0</v>
      </c>
      <c r="Z344" s="106">
        <f t="shared" si="359"/>
        <v>0</v>
      </c>
      <c r="AA344" s="114">
        <f t="shared" si="370"/>
        <v>0.05</v>
      </c>
      <c r="AB344" s="112">
        <f t="shared" si="360"/>
        <v>21</v>
      </c>
      <c r="AC344" s="178">
        <f t="shared" si="377"/>
        <v>30</v>
      </c>
      <c r="AD344" s="11">
        <f t="shared" si="371"/>
        <v>1.002850147</v>
      </c>
      <c r="AE344" s="106">
        <f t="shared" si="361"/>
        <v>2.4699212500000001</v>
      </c>
      <c r="AF344" s="106">
        <f t="shared" si="362"/>
        <v>2.6879015900000001</v>
      </c>
      <c r="AG344" s="106">
        <f t="shared" si="363"/>
        <v>0</v>
      </c>
      <c r="AH344" s="115" t="str">
        <f t="shared" si="372"/>
        <v>J=</v>
      </c>
      <c r="AI344" s="116">
        <f t="shared" si="373"/>
        <v>44494</v>
      </c>
      <c r="AJ344" s="30"/>
      <c r="AL344" s="204">
        <f>[2]Plan1!$A254</f>
        <v>44562</v>
      </c>
      <c r="AM344" s="205" t="str">
        <f>[2]Plan1!$C254</f>
        <v>Confraternização Universal</v>
      </c>
      <c r="AN344" s="25"/>
      <c r="AO344" s="26"/>
      <c r="AP344" s="161">
        <f t="shared" si="345"/>
        <v>44859</v>
      </c>
      <c r="AQ344" s="161">
        <f t="shared" si="346"/>
        <v>44858</v>
      </c>
      <c r="AR344" s="161">
        <f t="shared" si="347"/>
        <v>44859</v>
      </c>
      <c r="AS344" s="161">
        <f t="shared" si="342"/>
        <v>44890</v>
      </c>
      <c r="AT344" s="161">
        <f t="shared" si="348"/>
        <v>44859</v>
      </c>
      <c r="AU344" s="161">
        <f t="shared" si="343"/>
        <v>44890</v>
      </c>
      <c r="AV344" s="155">
        <f t="shared" si="344"/>
        <v>31</v>
      </c>
      <c r="BA344" s="33"/>
      <c r="BB344" s="33"/>
      <c r="BC344" s="33"/>
      <c r="BD344" s="33"/>
      <c r="BE344" s="33"/>
      <c r="BG344" s="33"/>
      <c r="BH344" s="33"/>
      <c r="BI344" s="33"/>
      <c r="BJ344" s="33"/>
      <c r="BK344" s="33"/>
      <c r="BL344" s="33"/>
      <c r="BM344" s="33"/>
      <c r="BN344" s="33"/>
      <c r="BO344" s="33"/>
      <c r="BP344" s="33"/>
      <c r="BQ344" s="33"/>
      <c r="BR344" s="33"/>
      <c r="BS344" s="33"/>
      <c r="BT344" s="33"/>
      <c r="BU344" s="33"/>
      <c r="BV344" s="33"/>
      <c r="BW344" s="33"/>
      <c r="BX344" s="33"/>
      <c r="BY344" s="33"/>
      <c r="BZ344" s="33"/>
      <c r="CA344" s="33"/>
      <c r="CB344" s="33"/>
      <c r="CC344" s="33"/>
      <c r="CD344" s="33"/>
      <c r="CE344" s="33"/>
      <c r="CF344" s="33"/>
      <c r="CG344" s="33"/>
      <c r="CH344" s="33"/>
      <c r="CI344" s="33"/>
      <c r="CJ344" s="33"/>
      <c r="CK344" s="33"/>
      <c r="CL344" s="33"/>
      <c r="CM344" s="33"/>
      <c r="CN344" s="33"/>
      <c r="CO344" s="33"/>
      <c r="CP344" s="33"/>
      <c r="CQ344" s="33"/>
      <c r="CR344" s="33"/>
      <c r="CS344" s="33"/>
      <c r="CT344" s="33"/>
      <c r="CU344" s="33"/>
      <c r="CV344" s="33"/>
      <c r="CW344" s="33"/>
      <c r="CX344" s="33"/>
      <c r="CY344" s="33"/>
      <c r="CZ344" s="33"/>
      <c r="DA344" s="33"/>
      <c r="DB344" s="33"/>
      <c r="DC344" s="33"/>
      <c r="DD344" s="33"/>
      <c r="DE344" s="33"/>
      <c r="DF344" s="33"/>
      <c r="DG344" s="33"/>
      <c r="DH344" s="33"/>
      <c r="DI344" s="33"/>
      <c r="DJ344" s="33"/>
      <c r="DK344" s="33"/>
      <c r="DL344" s="33"/>
      <c r="DM344" s="33"/>
      <c r="DN344" s="33"/>
      <c r="DO344" s="33"/>
      <c r="DP344" s="33"/>
      <c r="DQ344" s="33"/>
      <c r="DR344" s="33"/>
      <c r="DS344" s="33"/>
      <c r="DT344" s="33"/>
      <c r="DU344" s="33"/>
      <c r="DV344" s="33"/>
      <c r="DW344" s="33"/>
      <c r="DX344" s="33"/>
      <c r="DY344" s="33"/>
      <c r="DZ344" s="33"/>
      <c r="EA344" s="33"/>
      <c r="EB344" s="33"/>
      <c r="EC344" s="33"/>
      <c r="ED344" s="33"/>
      <c r="EE344" s="33"/>
      <c r="EF344" s="33"/>
      <c r="EG344" s="33"/>
      <c r="EH344" s="33"/>
      <c r="EI344" s="33"/>
      <c r="EJ344" s="33"/>
      <c r="EK344" s="33"/>
      <c r="EL344" s="33"/>
      <c r="EM344" s="33"/>
      <c r="EN344" s="33"/>
      <c r="EO344" s="33"/>
      <c r="EP344" s="33"/>
      <c r="EQ344" s="33"/>
      <c r="ER344" s="33"/>
      <c r="ES344" s="33"/>
      <c r="ET344" s="33"/>
      <c r="EU344" s="33"/>
      <c r="EV344" s="33"/>
      <c r="EW344" s="33"/>
      <c r="EX344" s="33"/>
      <c r="EY344" s="33"/>
      <c r="EZ344" s="33"/>
      <c r="FA344" s="33"/>
      <c r="FB344" s="33"/>
      <c r="FC344" s="33"/>
      <c r="FD344" s="33"/>
      <c r="FE344" s="33"/>
      <c r="FF344" s="33"/>
      <c r="FG344" s="33"/>
      <c r="FH344" s="33"/>
      <c r="FI344" s="33"/>
      <c r="FJ344" s="33"/>
      <c r="FK344" s="33"/>
      <c r="FL344" s="33"/>
      <c r="FM344" s="33"/>
      <c r="FN344" s="33"/>
      <c r="FO344" s="33"/>
      <c r="FP344" s="33"/>
      <c r="FQ344" s="33"/>
      <c r="FR344" s="33"/>
      <c r="FS344" s="33"/>
      <c r="FT344" s="33"/>
      <c r="FU344" s="33"/>
      <c r="FV344" s="33"/>
      <c r="FW344" s="33"/>
      <c r="FX344" s="33"/>
      <c r="FY344" s="33"/>
      <c r="FZ344" s="33"/>
      <c r="GA344" s="33"/>
      <c r="GB344" s="33"/>
      <c r="GC344" s="33"/>
      <c r="GD344" s="33"/>
      <c r="GE344" s="33"/>
      <c r="GF344" s="33"/>
      <c r="GG344" s="33"/>
      <c r="GH344" s="33"/>
      <c r="GI344" s="33"/>
      <c r="GJ344" s="33"/>
      <c r="GK344" s="33"/>
      <c r="GL344" s="33"/>
    </row>
    <row r="345" spans="1:194" ht="15" customHeight="1" x14ac:dyDescent="0.25">
      <c r="A345" s="105">
        <f t="shared" si="364"/>
        <v>44486</v>
      </c>
      <c r="B345" s="106">
        <f t="shared" si="349"/>
        <v>946.24090557607997</v>
      </c>
      <c r="C345" s="2">
        <f t="shared" si="365"/>
        <v>866.59433720000004</v>
      </c>
      <c r="D345" s="2">
        <f t="shared" si="366"/>
        <v>35.281542559999934</v>
      </c>
      <c r="E345" s="106">
        <f t="shared" si="350"/>
        <v>831.31279464000011</v>
      </c>
      <c r="F345" s="21">
        <f t="shared" si="367"/>
        <v>5876.05</v>
      </c>
      <c r="G345" s="108">
        <f t="shared" si="368"/>
        <v>5944.21</v>
      </c>
      <c r="H345" s="109">
        <f t="shared" si="338"/>
        <v>44434</v>
      </c>
      <c r="I345" s="109">
        <f t="shared" si="375"/>
        <v>44465</v>
      </c>
      <c r="J345" s="110">
        <f t="shared" si="351"/>
        <v>1.159962900247602E-2</v>
      </c>
      <c r="K345" s="117">
        <f t="shared" si="376"/>
        <v>44494</v>
      </c>
      <c r="L345" s="178">
        <f t="shared" si="337"/>
        <v>30</v>
      </c>
      <c r="M345" s="178">
        <f t="shared" si="341"/>
        <v>22</v>
      </c>
      <c r="N345" s="106">
        <f t="shared" si="352"/>
        <v>1.0084933</v>
      </c>
      <c r="O345" s="111">
        <f t="shared" si="340"/>
        <v>1.0086998700000001</v>
      </c>
      <c r="P345" s="111">
        <f t="shared" si="369"/>
        <v>1.0832193068287306</v>
      </c>
      <c r="Q345" s="106">
        <f t="shared" si="339"/>
        <v>1.09241941</v>
      </c>
      <c r="R345" s="2">
        <v>1</v>
      </c>
      <c r="S345" s="106">
        <f t="shared" si="353"/>
        <v>866.59433720000004</v>
      </c>
      <c r="T345" s="106">
        <f t="shared" si="354"/>
        <v>0</v>
      </c>
      <c r="U345" s="106">
        <f t="shared" si="355"/>
        <v>76.829438006079954</v>
      </c>
      <c r="V345" s="106">
        <f t="shared" si="356"/>
        <v>943.42377520607999</v>
      </c>
      <c r="W345" s="19">
        <f t="shared" si="374"/>
        <v>0</v>
      </c>
      <c r="X345" s="2">
        <f t="shared" si="357"/>
        <v>0</v>
      </c>
      <c r="Y345" s="4">
        <f t="shared" si="358"/>
        <v>0</v>
      </c>
      <c r="Z345" s="106">
        <f t="shared" si="359"/>
        <v>0</v>
      </c>
      <c r="AA345" s="114">
        <f t="shared" si="370"/>
        <v>0.05</v>
      </c>
      <c r="AB345" s="112">
        <f t="shared" si="360"/>
        <v>22</v>
      </c>
      <c r="AC345" s="178">
        <f t="shared" si="377"/>
        <v>30</v>
      </c>
      <c r="AD345" s="11">
        <f t="shared" si="371"/>
        <v>1.002986071</v>
      </c>
      <c r="AE345" s="106">
        <f t="shared" si="361"/>
        <v>2.5877122099999998</v>
      </c>
      <c r="AF345" s="106">
        <f t="shared" si="362"/>
        <v>2.8171303700000001</v>
      </c>
      <c r="AG345" s="106">
        <f t="shared" si="363"/>
        <v>0</v>
      </c>
      <c r="AH345" s="115" t="str">
        <f t="shared" si="372"/>
        <v>J=</v>
      </c>
      <c r="AI345" s="116">
        <f t="shared" si="373"/>
        <v>44494</v>
      </c>
      <c r="AJ345" s="10"/>
      <c r="AL345" s="204">
        <f>[2]Plan1!$A255</f>
        <v>44620</v>
      </c>
      <c r="AM345" s="205" t="str">
        <f>[2]Plan1!$C255</f>
        <v>Carnaval</v>
      </c>
      <c r="AN345" s="25"/>
      <c r="AO345" s="26"/>
      <c r="AP345" s="161">
        <f t="shared" si="345"/>
        <v>44890</v>
      </c>
      <c r="AQ345" s="161">
        <f t="shared" si="346"/>
        <v>44889</v>
      </c>
      <c r="AR345" s="161">
        <f t="shared" si="347"/>
        <v>44890</v>
      </c>
      <c r="AS345" s="161">
        <f t="shared" si="342"/>
        <v>44920</v>
      </c>
      <c r="AT345" s="161">
        <f t="shared" si="348"/>
        <v>44890</v>
      </c>
      <c r="AU345" s="161">
        <f t="shared" si="343"/>
        <v>44921</v>
      </c>
      <c r="AV345" s="155">
        <f t="shared" si="344"/>
        <v>30</v>
      </c>
      <c r="BA345" s="1"/>
      <c r="BB345" s="1"/>
      <c r="BC345" s="1"/>
      <c r="BD345" s="1"/>
      <c r="BE345" s="1"/>
      <c r="BG345" s="1"/>
      <c r="BH345" s="1"/>
    </row>
    <row r="346" spans="1:194" ht="15" customHeight="1" x14ac:dyDescent="0.25">
      <c r="A346" s="105">
        <f t="shared" si="364"/>
        <v>44487</v>
      </c>
      <c r="B346" s="106">
        <f t="shared" si="349"/>
        <v>946.71943127234056</v>
      </c>
      <c r="C346" s="2">
        <f t="shared" si="365"/>
        <v>866.59433720000004</v>
      </c>
      <c r="D346" s="2">
        <f t="shared" si="366"/>
        <v>35.281542559999934</v>
      </c>
      <c r="E346" s="106">
        <f t="shared" si="350"/>
        <v>831.31279464000011</v>
      </c>
      <c r="F346" s="21">
        <f t="shared" si="367"/>
        <v>5876.05</v>
      </c>
      <c r="G346" s="108">
        <f t="shared" si="368"/>
        <v>5944.21</v>
      </c>
      <c r="H346" s="109">
        <f t="shared" si="338"/>
        <v>44434</v>
      </c>
      <c r="I346" s="109">
        <f t="shared" si="375"/>
        <v>44465</v>
      </c>
      <c r="J346" s="110">
        <f t="shared" si="351"/>
        <v>1.159962900247602E-2</v>
      </c>
      <c r="K346" s="117">
        <f t="shared" si="376"/>
        <v>44494</v>
      </c>
      <c r="L346" s="178">
        <f t="shared" si="337"/>
        <v>30</v>
      </c>
      <c r="M346" s="178">
        <f t="shared" si="341"/>
        <v>23</v>
      </c>
      <c r="N346" s="106">
        <f t="shared" si="352"/>
        <v>1.0088810699999999</v>
      </c>
      <c r="O346" s="111">
        <f t="shared" si="340"/>
        <v>1.0086998700000001</v>
      </c>
      <c r="P346" s="111">
        <f t="shared" si="369"/>
        <v>1.0832193068287306</v>
      </c>
      <c r="Q346" s="106">
        <f t="shared" si="339"/>
        <v>1.09283945</v>
      </c>
      <c r="R346" s="2">
        <v>1</v>
      </c>
      <c r="S346" s="106">
        <f t="shared" si="353"/>
        <v>866.59433720000004</v>
      </c>
      <c r="T346" s="106">
        <f t="shared" si="354"/>
        <v>0</v>
      </c>
      <c r="U346" s="106">
        <f t="shared" si="355"/>
        <v>77.178622632340591</v>
      </c>
      <c r="V346" s="106">
        <f t="shared" si="356"/>
        <v>943.77295983234058</v>
      </c>
      <c r="W346" s="19">
        <f t="shared" si="374"/>
        <v>0</v>
      </c>
      <c r="X346" s="2">
        <f t="shared" si="357"/>
        <v>0</v>
      </c>
      <c r="Y346" s="4">
        <f t="shared" si="358"/>
        <v>0</v>
      </c>
      <c r="Z346" s="106">
        <f t="shared" si="359"/>
        <v>0</v>
      </c>
      <c r="AA346" s="114">
        <f t="shared" si="370"/>
        <v>0.05</v>
      </c>
      <c r="AB346" s="112">
        <f t="shared" si="360"/>
        <v>23</v>
      </c>
      <c r="AC346" s="178">
        <f t="shared" si="377"/>
        <v>30</v>
      </c>
      <c r="AD346" s="11">
        <f t="shared" si="371"/>
        <v>1.003122013</v>
      </c>
      <c r="AE346" s="106">
        <f t="shared" si="361"/>
        <v>2.7055187799999998</v>
      </c>
      <c r="AF346" s="106">
        <f t="shared" si="362"/>
        <v>2.9464714399999998</v>
      </c>
      <c r="AG346" s="106">
        <f t="shared" si="363"/>
        <v>0</v>
      </c>
      <c r="AH346" s="115" t="str">
        <f t="shared" si="372"/>
        <v>J=</v>
      </c>
      <c r="AI346" s="116">
        <f t="shared" si="373"/>
        <v>44494</v>
      </c>
      <c r="AJ346" s="10"/>
      <c r="AL346" s="204">
        <f>[2]Plan1!$A256</f>
        <v>44621</v>
      </c>
      <c r="AM346" s="205" t="str">
        <f>[2]Plan1!$C256</f>
        <v>Carnaval</v>
      </c>
      <c r="AN346" s="25"/>
      <c r="AO346" s="26"/>
      <c r="AP346" s="161">
        <f t="shared" si="345"/>
        <v>44920</v>
      </c>
      <c r="AQ346" s="161">
        <f t="shared" si="346"/>
        <v>44918</v>
      </c>
      <c r="AR346" s="161">
        <f t="shared" si="347"/>
        <v>44921</v>
      </c>
      <c r="AS346" s="161">
        <f t="shared" si="342"/>
        <v>44951</v>
      </c>
      <c r="AT346" s="161">
        <f t="shared" si="348"/>
        <v>44921</v>
      </c>
      <c r="AU346" s="161">
        <f t="shared" si="343"/>
        <v>44951</v>
      </c>
      <c r="AV346" s="155">
        <f t="shared" si="344"/>
        <v>31</v>
      </c>
      <c r="BA346" s="1"/>
      <c r="BB346" s="1"/>
      <c r="BC346" s="1"/>
      <c r="BD346" s="1"/>
      <c r="BE346" s="1"/>
      <c r="BG346" s="1"/>
      <c r="BH346" s="1"/>
    </row>
    <row r="347" spans="1:194" ht="15" customHeight="1" x14ac:dyDescent="0.25">
      <c r="A347" s="105">
        <f t="shared" si="364"/>
        <v>44488</v>
      </c>
      <c r="B347" s="106">
        <f t="shared" si="349"/>
        <v>947.19819401552047</v>
      </c>
      <c r="C347" s="2">
        <f t="shared" si="365"/>
        <v>866.59433720000004</v>
      </c>
      <c r="D347" s="2">
        <f t="shared" si="366"/>
        <v>35.281542559999934</v>
      </c>
      <c r="E347" s="106">
        <f t="shared" si="350"/>
        <v>831.31279464000011</v>
      </c>
      <c r="F347" s="21">
        <f t="shared" si="367"/>
        <v>5876.05</v>
      </c>
      <c r="G347" s="108">
        <f t="shared" si="368"/>
        <v>5944.21</v>
      </c>
      <c r="H347" s="109">
        <f t="shared" si="338"/>
        <v>44434</v>
      </c>
      <c r="I347" s="109">
        <f t="shared" si="375"/>
        <v>44465</v>
      </c>
      <c r="J347" s="110">
        <f t="shared" si="351"/>
        <v>1.159962900247602E-2</v>
      </c>
      <c r="K347" s="117">
        <f t="shared" si="376"/>
        <v>44494</v>
      </c>
      <c r="L347" s="178">
        <f t="shared" si="337"/>
        <v>30</v>
      </c>
      <c r="M347" s="178">
        <f t="shared" si="341"/>
        <v>24</v>
      </c>
      <c r="N347" s="106">
        <f t="shared" si="352"/>
        <v>1.0092689800000001</v>
      </c>
      <c r="O347" s="111">
        <f t="shared" si="340"/>
        <v>1.0086998700000001</v>
      </c>
      <c r="P347" s="111">
        <f t="shared" si="369"/>
        <v>1.0832193068287306</v>
      </c>
      <c r="Q347" s="106">
        <f t="shared" si="339"/>
        <v>1.0932596400000001</v>
      </c>
      <c r="R347" s="2">
        <v>1</v>
      </c>
      <c r="S347" s="106">
        <f t="shared" si="353"/>
        <v>866.59433720000004</v>
      </c>
      <c r="T347" s="106">
        <f t="shared" si="354"/>
        <v>0</v>
      </c>
      <c r="U347" s="106">
        <f t="shared" si="355"/>
        <v>77.527931955520415</v>
      </c>
      <c r="V347" s="106">
        <f t="shared" si="356"/>
        <v>944.12226915552048</v>
      </c>
      <c r="W347" s="19">
        <f t="shared" si="374"/>
        <v>0</v>
      </c>
      <c r="X347" s="2">
        <f t="shared" si="357"/>
        <v>0</v>
      </c>
      <c r="Y347" s="4">
        <f t="shared" si="358"/>
        <v>0</v>
      </c>
      <c r="Z347" s="106">
        <f t="shared" si="359"/>
        <v>0</v>
      </c>
      <c r="AA347" s="114">
        <f t="shared" si="370"/>
        <v>0.05</v>
      </c>
      <c r="AB347" s="112">
        <f t="shared" si="360"/>
        <v>24</v>
      </c>
      <c r="AC347" s="178">
        <f t="shared" si="377"/>
        <v>30</v>
      </c>
      <c r="AD347" s="11">
        <f t="shared" si="371"/>
        <v>1.003257973</v>
      </c>
      <c r="AE347" s="106">
        <f t="shared" si="361"/>
        <v>2.82334095</v>
      </c>
      <c r="AF347" s="106">
        <f t="shared" si="362"/>
        <v>3.0759248600000002</v>
      </c>
      <c r="AG347" s="106">
        <f t="shared" si="363"/>
        <v>0</v>
      </c>
      <c r="AH347" s="115" t="str">
        <f t="shared" si="372"/>
        <v>J=</v>
      </c>
      <c r="AI347" s="116">
        <f t="shared" si="373"/>
        <v>44494</v>
      </c>
      <c r="AJ347" s="10"/>
      <c r="AL347" s="204">
        <f>[2]Plan1!$A257</f>
        <v>44666</v>
      </c>
      <c r="AM347" s="205" t="str">
        <f>[2]Plan1!$C257</f>
        <v>Paixão de Cristo</v>
      </c>
      <c r="AN347" s="25"/>
      <c r="AO347" s="26"/>
      <c r="AP347" s="161">
        <f t="shared" si="345"/>
        <v>44951</v>
      </c>
      <c r="AQ347" s="161">
        <f t="shared" si="346"/>
        <v>44950</v>
      </c>
      <c r="AR347" s="161">
        <f t="shared" si="347"/>
        <v>44951</v>
      </c>
      <c r="AS347" s="161">
        <f t="shared" si="342"/>
        <v>44982</v>
      </c>
      <c r="AT347" s="161">
        <f t="shared" si="348"/>
        <v>44951</v>
      </c>
      <c r="AU347" s="161">
        <f t="shared" si="343"/>
        <v>44984</v>
      </c>
      <c r="AV347" s="155">
        <f t="shared" si="344"/>
        <v>31</v>
      </c>
      <c r="BA347" s="1"/>
      <c r="BB347" s="1"/>
      <c r="BC347" s="1"/>
      <c r="BD347" s="1"/>
      <c r="BE347" s="1"/>
      <c r="BG347" s="1"/>
      <c r="BH347" s="1"/>
    </row>
    <row r="348" spans="1:194" ht="15" customHeight="1" x14ac:dyDescent="0.25">
      <c r="A348" s="105">
        <f t="shared" si="364"/>
        <v>44489</v>
      </c>
      <c r="B348" s="106">
        <f t="shared" si="349"/>
        <v>947.67721148187525</v>
      </c>
      <c r="C348" s="2">
        <f t="shared" si="365"/>
        <v>866.59433720000004</v>
      </c>
      <c r="D348" s="2">
        <f t="shared" si="366"/>
        <v>35.281542559999934</v>
      </c>
      <c r="E348" s="106">
        <f t="shared" si="350"/>
        <v>831.31279464000011</v>
      </c>
      <c r="F348" s="21">
        <f t="shared" si="367"/>
        <v>5876.05</v>
      </c>
      <c r="G348" s="108">
        <f t="shared" si="368"/>
        <v>5944.21</v>
      </c>
      <c r="H348" s="109">
        <f t="shared" si="338"/>
        <v>44434</v>
      </c>
      <c r="I348" s="109">
        <f t="shared" si="375"/>
        <v>44465</v>
      </c>
      <c r="J348" s="110">
        <f t="shared" si="351"/>
        <v>1.159962900247602E-2</v>
      </c>
      <c r="K348" s="117">
        <f t="shared" si="376"/>
        <v>44494</v>
      </c>
      <c r="L348" s="178">
        <f t="shared" si="337"/>
        <v>30</v>
      </c>
      <c r="M348" s="178">
        <f t="shared" si="341"/>
        <v>25</v>
      </c>
      <c r="N348" s="106">
        <f t="shared" si="352"/>
        <v>1.0096570499999999</v>
      </c>
      <c r="O348" s="111">
        <f t="shared" si="340"/>
        <v>1.0086998700000001</v>
      </c>
      <c r="P348" s="111">
        <f t="shared" si="369"/>
        <v>1.0832193068287306</v>
      </c>
      <c r="Q348" s="106">
        <f t="shared" si="339"/>
        <v>1.09368</v>
      </c>
      <c r="R348" s="2">
        <v>1</v>
      </c>
      <c r="S348" s="106">
        <f t="shared" si="353"/>
        <v>866.59433720000004</v>
      </c>
      <c r="T348" s="106">
        <f t="shared" si="354"/>
        <v>0</v>
      </c>
      <c r="U348" s="106">
        <f t="shared" si="355"/>
        <v>77.877382601875198</v>
      </c>
      <c r="V348" s="106">
        <f t="shared" si="356"/>
        <v>944.47171980187522</v>
      </c>
      <c r="W348" s="19">
        <f t="shared" si="374"/>
        <v>0</v>
      </c>
      <c r="X348" s="2">
        <f t="shared" si="357"/>
        <v>0</v>
      </c>
      <c r="Y348" s="4">
        <f t="shared" si="358"/>
        <v>0</v>
      </c>
      <c r="Z348" s="106">
        <f t="shared" si="359"/>
        <v>0</v>
      </c>
      <c r="AA348" s="114">
        <f t="shared" si="370"/>
        <v>0.05</v>
      </c>
      <c r="AB348" s="112">
        <f t="shared" si="360"/>
        <v>25</v>
      </c>
      <c r="AC348" s="178">
        <f t="shared" si="377"/>
        <v>30</v>
      </c>
      <c r="AD348" s="11">
        <f t="shared" si="371"/>
        <v>1.0033939519999999</v>
      </c>
      <c r="AE348" s="106">
        <f t="shared" si="361"/>
        <v>2.94117958</v>
      </c>
      <c r="AF348" s="106">
        <f t="shared" si="362"/>
        <v>3.2054916800000002</v>
      </c>
      <c r="AG348" s="106">
        <f t="shared" si="363"/>
        <v>0</v>
      </c>
      <c r="AH348" s="115" t="str">
        <f t="shared" si="372"/>
        <v>J=</v>
      </c>
      <c r="AI348" s="116">
        <f t="shared" si="373"/>
        <v>44494</v>
      </c>
      <c r="AJ348" s="10"/>
      <c r="AL348" s="204">
        <f>[2]Plan1!$A258</f>
        <v>44672</v>
      </c>
      <c r="AM348" s="205" t="str">
        <f>[2]Plan1!$C258</f>
        <v>Tiradentes</v>
      </c>
      <c r="AN348" s="25"/>
      <c r="AO348" s="26"/>
      <c r="AP348" s="161">
        <f t="shared" si="345"/>
        <v>44982</v>
      </c>
      <c r="AQ348" s="161">
        <f t="shared" si="346"/>
        <v>44981</v>
      </c>
      <c r="AR348" s="161">
        <f t="shared" si="347"/>
        <v>44984</v>
      </c>
      <c r="AS348" s="161">
        <f t="shared" si="342"/>
        <v>45010</v>
      </c>
      <c r="AT348" s="161">
        <f t="shared" si="348"/>
        <v>44984</v>
      </c>
      <c r="AU348" s="161">
        <f t="shared" si="343"/>
        <v>45012</v>
      </c>
      <c r="AV348" s="155">
        <f t="shared" si="344"/>
        <v>28</v>
      </c>
      <c r="BA348" s="1"/>
      <c r="BB348" s="1"/>
      <c r="BC348" s="1"/>
      <c r="BD348" s="1"/>
      <c r="BE348" s="1"/>
      <c r="BG348" s="1"/>
      <c r="BH348" s="1"/>
    </row>
    <row r="349" spans="1:194" ht="15" customHeight="1" x14ac:dyDescent="0.25">
      <c r="A349" s="105">
        <f t="shared" si="364"/>
        <v>44490</v>
      </c>
      <c r="B349" s="106">
        <f t="shared" si="349"/>
        <v>948.15648375140518</v>
      </c>
      <c r="C349" s="2">
        <f t="shared" si="365"/>
        <v>866.59433720000004</v>
      </c>
      <c r="D349" s="2">
        <f t="shared" si="366"/>
        <v>35.281542559999934</v>
      </c>
      <c r="E349" s="106">
        <f t="shared" si="350"/>
        <v>831.31279464000011</v>
      </c>
      <c r="F349" s="21">
        <f t="shared" si="367"/>
        <v>5876.05</v>
      </c>
      <c r="G349" s="108">
        <f t="shared" si="368"/>
        <v>5944.21</v>
      </c>
      <c r="H349" s="109">
        <f t="shared" si="338"/>
        <v>44434</v>
      </c>
      <c r="I349" s="109">
        <f t="shared" si="375"/>
        <v>44465</v>
      </c>
      <c r="J349" s="110">
        <f t="shared" si="351"/>
        <v>1.159962900247602E-2</v>
      </c>
      <c r="K349" s="117">
        <f t="shared" si="376"/>
        <v>44494</v>
      </c>
      <c r="L349" s="178">
        <f t="shared" ref="L349:L412" si="378">IF(DAY(A348)=25,VLOOKUP(A348,$AP$321:$AY$700,7),L348)</f>
        <v>30</v>
      </c>
      <c r="M349" s="178">
        <f t="shared" si="341"/>
        <v>26</v>
      </c>
      <c r="N349" s="106">
        <f t="shared" si="352"/>
        <v>1.01004527</v>
      </c>
      <c r="O349" s="111">
        <f t="shared" si="340"/>
        <v>1.0086998700000001</v>
      </c>
      <c r="P349" s="111">
        <f t="shared" si="369"/>
        <v>1.0832193068287306</v>
      </c>
      <c r="Q349" s="106">
        <f t="shared" si="339"/>
        <v>1.09410053</v>
      </c>
      <c r="R349" s="2">
        <v>1</v>
      </c>
      <c r="S349" s="106">
        <f t="shared" si="353"/>
        <v>866.59433720000004</v>
      </c>
      <c r="T349" s="106">
        <f t="shared" si="354"/>
        <v>0</v>
      </c>
      <c r="U349" s="106">
        <f t="shared" si="355"/>
        <v>78.226974571405137</v>
      </c>
      <c r="V349" s="106">
        <f t="shared" si="356"/>
        <v>944.82131177140514</v>
      </c>
      <c r="W349" s="19">
        <f t="shared" si="374"/>
        <v>0</v>
      </c>
      <c r="X349" s="2">
        <f t="shared" si="357"/>
        <v>0</v>
      </c>
      <c r="Y349" s="4">
        <f t="shared" si="358"/>
        <v>0</v>
      </c>
      <c r="Z349" s="106">
        <f t="shared" si="359"/>
        <v>0</v>
      </c>
      <c r="AA349" s="114">
        <f t="shared" si="370"/>
        <v>0.05</v>
      </c>
      <c r="AB349" s="112">
        <f t="shared" si="360"/>
        <v>26</v>
      </c>
      <c r="AC349" s="178">
        <f t="shared" si="377"/>
        <v>30</v>
      </c>
      <c r="AD349" s="11">
        <f t="shared" si="371"/>
        <v>1.0035299499999999</v>
      </c>
      <c r="AE349" s="106">
        <f t="shared" si="361"/>
        <v>3.0590346799999999</v>
      </c>
      <c r="AF349" s="106">
        <f t="shared" si="362"/>
        <v>3.3351719800000001</v>
      </c>
      <c r="AG349" s="106">
        <f t="shared" si="363"/>
        <v>0</v>
      </c>
      <c r="AH349" s="115" t="str">
        <f t="shared" si="372"/>
        <v>J=</v>
      </c>
      <c r="AI349" s="116">
        <f t="shared" si="373"/>
        <v>44494</v>
      </c>
      <c r="AJ349" s="10"/>
      <c r="AL349" s="204">
        <f>[2]Plan1!$A259</f>
        <v>44682</v>
      </c>
      <c r="AM349" s="205" t="str">
        <f>[2]Plan1!$C259</f>
        <v>Dia do Trabalho</v>
      </c>
      <c r="AN349" s="25"/>
      <c r="AO349" s="26"/>
      <c r="AP349" s="161">
        <f t="shared" si="345"/>
        <v>45010</v>
      </c>
      <c r="AQ349" s="161">
        <f t="shared" si="346"/>
        <v>45009</v>
      </c>
      <c r="AR349" s="161">
        <f t="shared" si="347"/>
        <v>45012</v>
      </c>
      <c r="AS349" s="161">
        <f t="shared" si="342"/>
        <v>45041</v>
      </c>
      <c r="AT349" s="161">
        <f t="shared" si="348"/>
        <v>45012</v>
      </c>
      <c r="AU349" s="161">
        <f t="shared" si="343"/>
        <v>45041</v>
      </c>
      <c r="AV349" s="155">
        <f t="shared" si="344"/>
        <v>31</v>
      </c>
      <c r="BA349" s="1"/>
      <c r="BB349" s="1"/>
      <c r="BC349" s="1"/>
      <c r="BD349" s="1"/>
      <c r="BE349" s="1"/>
      <c r="BG349" s="1"/>
      <c r="BH349" s="1"/>
    </row>
    <row r="350" spans="1:194" ht="15" customHeight="1" x14ac:dyDescent="0.25">
      <c r="A350" s="105">
        <f t="shared" si="364"/>
        <v>44491</v>
      </c>
      <c r="B350" s="106">
        <f t="shared" si="349"/>
        <v>948.63599328785426</v>
      </c>
      <c r="C350" s="2">
        <f t="shared" si="365"/>
        <v>866.59433720000004</v>
      </c>
      <c r="D350" s="2">
        <f t="shared" si="366"/>
        <v>35.281542559999934</v>
      </c>
      <c r="E350" s="106">
        <f t="shared" si="350"/>
        <v>831.31279464000011</v>
      </c>
      <c r="F350" s="21">
        <f t="shared" si="367"/>
        <v>5876.05</v>
      </c>
      <c r="G350" s="108">
        <f t="shared" si="368"/>
        <v>5944.21</v>
      </c>
      <c r="H350" s="109">
        <f t="shared" si="338"/>
        <v>44434</v>
      </c>
      <c r="I350" s="109">
        <f t="shared" si="375"/>
        <v>44465</v>
      </c>
      <c r="J350" s="110">
        <f t="shared" si="351"/>
        <v>1.159962900247602E-2</v>
      </c>
      <c r="K350" s="117">
        <f t="shared" si="376"/>
        <v>44494</v>
      </c>
      <c r="L350" s="178">
        <f t="shared" si="378"/>
        <v>30</v>
      </c>
      <c r="M350" s="178">
        <f t="shared" si="341"/>
        <v>27</v>
      </c>
      <c r="N350" s="106">
        <f t="shared" si="352"/>
        <v>1.0104336300000001</v>
      </c>
      <c r="O350" s="111">
        <f t="shared" si="340"/>
        <v>1.0086998700000001</v>
      </c>
      <c r="P350" s="111">
        <f t="shared" si="369"/>
        <v>1.0832193068287306</v>
      </c>
      <c r="Q350" s="106">
        <f t="shared" si="339"/>
        <v>1.0945212099999999</v>
      </c>
      <c r="R350" s="2">
        <v>1</v>
      </c>
      <c r="S350" s="106">
        <f t="shared" si="353"/>
        <v>866.59433720000004</v>
      </c>
      <c r="T350" s="106">
        <f t="shared" si="354"/>
        <v>0</v>
      </c>
      <c r="U350" s="106">
        <f t="shared" si="355"/>
        <v>78.576691237854249</v>
      </c>
      <c r="V350" s="106">
        <f t="shared" si="356"/>
        <v>945.17102843785426</v>
      </c>
      <c r="W350" s="19">
        <f t="shared" si="374"/>
        <v>0</v>
      </c>
      <c r="X350" s="2">
        <f t="shared" si="357"/>
        <v>0</v>
      </c>
      <c r="Y350" s="4">
        <f t="shared" si="358"/>
        <v>0</v>
      </c>
      <c r="Z350" s="106">
        <f t="shared" si="359"/>
        <v>0</v>
      </c>
      <c r="AA350" s="114">
        <f t="shared" si="370"/>
        <v>0.05</v>
      </c>
      <c r="AB350" s="112">
        <f t="shared" si="360"/>
        <v>27</v>
      </c>
      <c r="AC350" s="178">
        <f t="shared" si="377"/>
        <v>30</v>
      </c>
      <c r="AD350" s="11">
        <f t="shared" si="371"/>
        <v>1.003665966</v>
      </c>
      <c r="AE350" s="106">
        <f t="shared" si="361"/>
        <v>3.1769053700000001</v>
      </c>
      <c r="AF350" s="106">
        <f t="shared" si="362"/>
        <v>3.4649648499999999</v>
      </c>
      <c r="AG350" s="106">
        <f t="shared" si="363"/>
        <v>0</v>
      </c>
      <c r="AH350" s="115" t="str">
        <f t="shared" si="372"/>
        <v>J=</v>
      </c>
      <c r="AI350" s="116">
        <f t="shared" si="373"/>
        <v>44494</v>
      </c>
      <c r="AJ350" s="10"/>
      <c r="AL350" s="204">
        <f>[2]Plan1!$A260</f>
        <v>44728</v>
      </c>
      <c r="AM350" s="205" t="str">
        <f>[2]Plan1!$C260</f>
        <v>Corpus Christi</v>
      </c>
      <c r="AN350" s="25"/>
      <c r="AO350" s="26"/>
      <c r="AP350" s="161">
        <f t="shared" si="345"/>
        <v>45041</v>
      </c>
      <c r="AQ350" s="161">
        <f t="shared" si="346"/>
        <v>45040</v>
      </c>
      <c r="AR350" s="161">
        <f t="shared" si="347"/>
        <v>45041</v>
      </c>
      <c r="AS350" s="161">
        <f t="shared" si="342"/>
        <v>45071</v>
      </c>
      <c r="AT350" s="161">
        <f t="shared" si="348"/>
        <v>45041</v>
      </c>
      <c r="AU350" s="161">
        <f t="shared" si="343"/>
        <v>45071</v>
      </c>
      <c r="AV350" s="155">
        <f t="shared" si="344"/>
        <v>30</v>
      </c>
      <c r="BA350" s="1"/>
      <c r="BB350" s="1"/>
      <c r="BC350" s="1"/>
      <c r="BD350" s="1"/>
      <c r="BE350" s="1"/>
      <c r="BG350" s="1"/>
      <c r="BH350" s="1"/>
    </row>
    <row r="351" spans="1:194" ht="15" customHeight="1" x14ac:dyDescent="0.25">
      <c r="A351" s="105">
        <f t="shared" si="364"/>
        <v>44492</v>
      </c>
      <c r="B351" s="106">
        <f t="shared" si="349"/>
        <v>949.11575683747856</v>
      </c>
      <c r="C351" s="2">
        <f t="shared" si="365"/>
        <v>866.59433720000004</v>
      </c>
      <c r="D351" s="2">
        <f t="shared" si="366"/>
        <v>35.281542559999934</v>
      </c>
      <c r="E351" s="106">
        <f t="shared" si="350"/>
        <v>831.31279464000011</v>
      </c>
      <c r="F351" s="21">
        <f t="shared" si="367"/>
        <v>5876.05</v>
      </c>
      <c r="G351" s="108">
        <f t="shared" si="368"/>
        <v>5944.21</v>
      </c>
      <c r="H351" s="109">
        <f t="shared" si="338"/>
        <v>44434</v>
      </c>
      <c r="I351" s="109">
        <f t="shared" si="375"/>
        <v>44465</v>
      </c>
      <c r="J351" s="110">
        <f t="shared" si="351"/>
        <v>1.159962900247602E-2</v>
      </c>
      <c r="K351" s="117">
        <f t="shared" si="376"/>
        <v>44494</v>
      </c>
      <c r="L351" s="178">
        <f t="shared" si="378"/>
        <v>30</v>
      </c>
      <c r="M351" s="178">
        <f t="shared" si="341"/>
        <v>28</v>
      </c>
      <c r="N351" s="106">
        <f t="shared" si="352"/>
        <v>1.0108221500000001</v>
      </c>
      <c r="O351" s="111">
        <f t="shared" si="340"/>
        <v>1.0086998700000001</v>
      </c>
      <c r="P351" s="111">
        <f t="shared" si="369"/>
        <v>1.0832193068287306</v>
      </c>
      <c r="Q351" s="106">
        <f t="shared" si="339"/>
        <v>1.0949420599999999</v>
      </c>
      <c r="R351" s="2">
        <v>1</v>
      </c>
      <c r="S351" s="106">
        <f t="shared" si="353"/>
        <v>866.59433720000004</v>
      </c>
      <c r="T351" s="106">
        <f t="shared" si="354"/>
        <v>0</v>
      </c>
      <c r="U351" s="106">
        <f t="shared" si="355"/>
        <v>78.926549227478517</v>
      </c>
      <c r="V351" s="106">
        <f t="shared" si="356"/>
        <v>945.52088642747856</v>
      </c>
      <c r="W351" s="19">
        <f t="shared" si="374"/>
        <v>0</v>
      </c>
      <c r="X351" s="2">
        <f t="shared" si="357"/>
        <v>0</v>
      </c>
      <c r="Y351" s="4">
        <f t="shared" si="358"/>
        <v>0</v>
      </c>
      <c r="Z351" s="106">
        <f t="shared" si="359"/>
        <v>0</v>
      </c>
      <c r="AA351" s="114">
        <f t="shared" si="370"/>
        <v>0.05</v>
      </c>
      <c r="AB351" s="112">
        <f t="shared" si="360"/>
        <v>28</v>
      </c>
      <c r="AC351" s="178">
        <f t="shared" si="377"/>
        <v>30</v>
      </c>
      <c r="AD351" s="11">
        <f t="shared" si="371"/>
        <v>1.0038020000000001</v>
      </c>
      <c r="AE351" s="106">
        <f t="shared" si="361"/>
        <v>3.29479167</v>
      </c>
      <c r="AF351" s="106">
        <f t="shared" si="362"/>
        <v>3.59487041</v>
      </c>
      <c r="AG351" s="106">
        <f t="shared" si="363"/>
        <v>0</v>
      </c>
      <c r="AH351" s="115" t="str">
        <f t="shared" si="372"/>
        <v>J=</v>
      </c>
      <c r="AI351" s="116">
        <f t="shared" si="373"/>
        <v>44494</v>
      </c>
      <c r="AJ351" s="10"/>
      <c r="AL351" s="204">
        <f>[2]Plan1!$A261</f>
        <v>44811</v>
      </c>
      <c r="AM351" s="205" t="str">
        <f>[2]Plan1!$C261</f>
        <v>Independência do Brasil</v>
      </c>
      <c r="AN351" s="25"/>
      <c r="AO351" s="26"/>
      <c r="AP351" s="161">
        <f t="shared" si="345"/>
        <v>45071</v>
      </c>
      <c r="AQ351" s="161">
        <f t="shared" si="346"/>
        <v>45070</v>
      </c>
      <c r="AR351" s="161">
        <f t="shared" si="347"/>
        <v>45071</v>
      </c>
      <c r="AS351" s="161">
        <f t="shared" si="342"/>
        <v>45102</v>
      </c>
      <c r="AT351" s="161">
        <f t="shared" si="348"/>
        <v>45071</v>
      </c>
      <c r="AU351" s="161">
        <f t="shared" si="343"/>
        <v>45103</v>
      </c>
      <c r="AV351" s="155">
        <f t="shared" si="344"/>
        <v>31</v>
      </c>
      <c r="BA351" s="1"/>
      <c r="BB351" s="1"/>
      <c r="BC351" s="1"/>
      <c r="BD351" s="1"/>
      <c r="BE351" s="1"/>
      <c r="BG351" s="1"/>
      <c r="BH351" s="1"/>
    </row>
    <row r="352" spans="1:194" ht="15" customHeight="1" x14ac:dyDescent="0.25">
      <c r="A352" s="105">
        <f t="shared" si="364"/>
        <v>44493</v>
      </c>
      <c r="B352" s="106">
        <f t="shared" si="349"/>
        <v>949.59576706715006</v>
      </c>
      <c r="C352" s="2">
        <f t="shared" si="365"/>
        <v>866.59433720000004</v>
      </c>
      <c r="D352" s="2">
        <f t="shared" si="366"/>
        <v>35.281542559999934</v>
      </c>
      <c r="E352" s="106">
        <f t="shared" si="350"/>
        <v>831.31279464000011</v>
      </c>
      <c r="F352" s="21">
        <f t="shared" si="367"/>
        <v>5876.05</v>
      </c>
      <c r="G352" s="108">
        <f t="shared" si="368"/>
        <v>5944.21</v>
      </c>
      <c r="H352" s="109">
        <f t="shared" si="338"/>
        <v>44434</v>
      </c>
      <c r="I352" s="109">
        <f t="shared" si="375"/>
        <v>44465</v>
      </c>
      <c r="J352" s="110">
        <f t="shared" si="351"/>
        <v>1.159962900247602E-2</v>
      </c>
      <c r="K352" s="117">
        <f t="shared" si="376"/>
        <v>44494</v>
      </c>
      <c r="L352" s="178">
        <f t="shared" si="378"/>
        <v>30</v>
      </c>
      <c r="M352" s="178">
        <f t="shared" si="341"/>
        <v>29</v>
      </c>
      <c r="N352" s="106">
        <f t="shared" si="352"/>
        <v>1.0112108099999999</v>
      </c>
      <c r="O352" s="111">
        <f t="shared" si="340"/>
        <v>1.0086998700000001</v>
      </c>
      <c r="P352" s="111">
        <f t="shared" si="369"/>
        <v>1.0832193068287306</v>
      </c>
      <c r="Q352" s="106">
        <f t="shared" si="339"/>
        <v>1.0953630700000001</v>
      </c>
      <c r="R352" s="2">
        <v>1</v>
      </c>
      <c r="S352" s="106">
        <f t="shared" si="353"/>
        <v>866.59433720000004</v>
      </c>
      <c r="T352" s="106">
        <f t="shared" si="354"/>
        <v>0</v>
      </c>
      <c r="U352" s="106">
        <f t="shared" si="355"/>
        <v>79.276540227150036</v>
      </c>
      <c r="V352" s="106">
        <f t="shared" si="356"/>
        <v>945.87087742715005</v>
      </c>
      <c r="W352" s="19">
        <f t="shared" si="374"/>
        <v>0</v>
      </c>
      <c r="X352" s="2">
        <f t="shared" si="357"/>
        <v>0</v>
      </c>
      <c r="Y352" s="4">
        <f t="shared" si="358"/>
        <v>0</v>
      </c>
      <c r="Z352" s="106">
        <f t="shared" si="359"/>
        <v>0</v>
      </c>
      <c r="AA352" s="114">
        <f t="shared" si="370"/>
        <v>0.05</v>
      </c>
      <c r="AB352" s="112">
        <f t="shared" si="360"/>
        <v>29</v>
      </c>
      <c r="AC352" s="178">
        <f t="shared" si="377"/>
        <v>30</v>
      </c>
      <c r="AD352" s="11">
        <f t="shared" si="371"/>
        <v>1.0039380529999999</v>
      </c>
      <c r="AE352" s="106">
        <f t="shared" si="361"/>
        <v>3.4126944199999998</v>
      </c>
      <c r="AF352" s="106">
        <f t="shared" si="362"/>
        <v>3.7248896399999998</v>
      </c>
      <c r="AG352" s="106">
        <f t="shared" si="363"/>
        <v>0</v>
      </c>
      <c r="AH352" s="115" t="str">
        <f t="shared" si="372"/>
        <v>J=</v>
      </c>
      <c r="AI352" s="116">
        <f t="shared" si="373"/>
        <v>44494</v>
      </c>
      <c r="AJ352" s="10"/>
      <c r="AL352" s="204">
        <f>[2]Plan1!$A262</f>
        <v>44846</v>
      </c>
      <c r="AM352" s="205" t="str">
        <f>[2]Plan1!$C262</f>
        <v>Nossa Sr.a Aparecida - Padroeira do Brasil</v>
      </c>
      <c r="AN352" s="25"/>
      <c r="AO352" s="26"/>
      <c r="AP352" s="161">
        <f t="shared" si="345"/>
        <v>45102</v>
      </c>
      <c r="AQ352" s="161">
        <f t="shared" si="346"/>
        <v>45100</v>
      </c>
      <c r="AR352" s="161">
        <f t="shared" si="347"/>
        <v>45103</v>
      </c>
      <c r="AS352" s="161">
        <f t="shared" si="342"/>
        <v>45132</v>
      </c>
      <c r="AT352" s="161">
        <f t="shared" si="348"/>
        <v>45103</v>
      </c>
      <c r="AU352" s="161">
        <f t="shared" si="343"/>
        <v>45132</v>
      </c>
      <c r="AV352" s="155">
        <f t="shared" si="344"/>
        <v>30</v>
      </c>
      <c r="BA352" s="1"/>
      <c r="BB352" s="1"/>
      <c r="BC352" s="1"/>
      <c r="BD352" s="1"/>
      <c r="BE352" s="1"/>
      <c r="BG352" s="1"/>
      <c r="BH352" s="1"/>
    </row>
    <row r="353" spans="1:180" ht="15" customHeight="1" x14ac:dyDescent="0.25">
      <c r="A353" s="105">
        <f t="shared" si="364"/>
        <v>44494</v>
      </c>
      <c r="B353" s="106">
        <f t="shared" si="349"/>
        <v>950.07601477374067</v>
      </c>
      <c r="C353" s="2">
        <f t="shared" si="365"/>
        <v>866.59433720000004</v>
      </c>
      <c r="D353" s="2">
        <f t="shared" si="366"/>
        <v>35.281542559999934</v>
      </c>
      <c r="E353" s="106">
        <f t="shared" si="350"/>
        <v>831.31279464000011</v>
      </c>
      <c r="F353" s="21">
        <f t="shared" si="367"/>
        <v>5876.05</v>
      </c>
      <c r="G353" s="108">
        <f t="shared" si="368"/>
        <v>5944.21</v>
      </c>
      <c r="H353" s="109">
        <f t="shared" si="338"/>
        <v>44434</v>
      </c>
      <c r="I353" s="109">
        <f t="shared" si="375"/>
        <v>44465</v>
      </c>
      <c r="J353" s="110">
        <f t="shared" si="351"/>
        <v>1.159962900247602E-2</v>
      </c>
      <c r="K353" s="117">
        <f t="shared" si="376"/>
        <v>44494</v>
      </c>
      <c r="L353" s="178">
        <f t="shared" si="378"/>
        <v>30</v>
      </c>
      <c r="M353" s="178">
        <f t="shared" si="341"/>
        <v>30</v>
      </c>
      <c r="N353" s="106">
        <f t="shared" si="352"/>
        <v>1.0115996199999999</v>
      </c>
      <c r="O353" s="111">
        <f t="shared" si="340"/>
        <v>1.0086998700000001</v>
      </c>
      <c r="P353" s="111">
        <f t="shared" si="369"/>
        <v>1.0832193068287306</v>
      </c>
      <c r="Q353" s="106">
        <f t="shared" si="339"/>
        <v>1.09578423</v>
      </c>
      <c r="R353" s="2">
        <v>1</v>
      </c>
      <c r="S353" s="106">
        <f t="shared" si="353"/>
        <v>866.59433720000004</v>
      </c>
      <c r="T353" s="106">
        <f t="shared" si="354"/>
        <v>0</v>
      </c>
      <c r="U353" s="106">
        <f t="shared" si="355"/>
        <v>79.626655923740557</v>
      </c>
      <c r="V353" s="106">
        <f t="shared" si="356"/>
        <v>946.22099312374064</v>
      </c>
      <c r="W353" s="19">
        <f t="shared" si="374"/>
        <v>12</v>
      </c>
      <c r="X353" s="2">
        <f t="shared" si="357"/>
        <v>12.245844569999999</v>
      </c>
      <c r="Y353" s="4">
        <f t="shared" si="358"/>
        <v>1.4130999999999999E-2</v>
      </c>
      <c r="Z353" s="106">
        <f t="shared" si="359"/>
        <v>12.245844569999999</v>
      </c>
      <c r="AA353" s="114">
        <f t="shared" si="370"/>
        <v>0.05</v>
      </c>
      <c r="AB353" s="112">
        <f t="shared" si="360"/>
        <v>30</v>
      </c>
      <c r="AC353" s="178">
        <f t="shared" si="377"/>
        <v>30</v>
      </c>
      <c r="AD353" s="11">
        <f t="shared" si="371"/>
        <v>1.004074124</v>
      </c>
      <c r="AE353" s="106">
        <f t="shared" si="361"/>
        <v>3.5306127799999998</v>
      </c>
      <c r="AF353" s="106">
        <f t="shared" si="362"/>
        <v>3.8550216499999999</v>
      </c>
      <c r="AG353" s="106">
        <f t="shared" si="363"/>
        <v>15.776457349999999</v>
      </c>
      <c r="AH353" s="115" t="str">
        <f t="shared" si="372"/>
        <v>J=</v>
      </c>
      <c r="AI353" s="116">
        <f t="shared" si="373"/>
        <v>44494</v>
      </c>
      <c r="AJ353" s="10"/>
      <c r="AL353" s="204">
        <f>[2]Plan1!$A263</f>
        <v>44867</v>
      </c>
      <c r="AM353" s="205" t="str">
        <f>[2]Plan1!$C263</f>
        <v>Finados</v>
      </c>
      <c r="AN353" s="25"/>
      <c r="AO353" s="26"/>
      <c r="AP353" s="161">
        <f t="shared" si="345"/>
        <v>45132</v>
      </c>
      <c r="AQ353" s="161">
        <f t="shared" si="346"/>
        <v>45131</v>
      </c>
      <c r="AR353" s="161">
        <f t="shared" si="347"/>
        <v>45132</v>
      </c>
      <c r="AS353" s="161">
        <f t="shared" si="342"/>
        <v>45163</v>
      </c>
      <c r="AT353" s="161">
        <f t="shared" si="348"/>
        <v>45132</v>
      </c>
      <c r="AU353" s="161">
        <f t="shared" si="343"/>
        <v>45163</v>
      </c>
      <c r="AV353" s="155">
        <f t="shared" si="344"/>
        <v>31</v>
      </c>
      <c r="BA353" s="1"/>
      <c r="BB353" s="1"/>
      <c r="BC353" s="1"/>
      <c r="BD353" s="1"/>
      <c r="BE353" s="1"/>
      <c r="BG353" s="1"/>
      <c r="BH353" s="1"/>
    </row>
    <row r="354" spans="1:180" ht="15" customHeight="1" x14ac:dyDescent="0.25">
      <c r="A354" s="105">
        <f t="shared" si="364"/>
        <v>44495</v>
      </c>
      <c r="B354" s="106">
        <f t="shared" si="349"/>
        <v>934.46279723689054</v>
      </c>
      <c r="C354" s="2">
        <f t="shared" si="365"/>
        <v>854.34849263000001</v>
      </c>
      <c r="D354" s="2">
        <f t="shared" si="366"/>
        <v>23.035697989999903</v>
      </c>
      <c r="E354" s="106">
        <f t="shared" si="350"/>
        <v>831.31279464000011</v>
      </c>
      <c r="F354" s="21">
        <f t="shared" si="367"/>
        <v>5944.21</v>
      </c>
      <c r="G354" s="108">
        <f t="shared" si="368"/>
        <v>6018.51</v>
      </c>
      <c r="H354" s="109">
        <f t="shared" si="338"/>
        <v>44465</v>
      </c>
      <c r="I354" s="109">
        <f t="shared" si="375"/>
        <v>44495</v>
      </c>
      <c r="J354" s="110">
        <f t="shared" si="351"/>
        <v>1.2499558393798349E-2</v>
      </c>
      <c r="K354" s="117">
        <f t="shared" si="376"/>
        <v>44525</v>
      </c>
      <c r="L354" s="178">
        <f t="shared" si="378"/>
        <v>31</v>
      </c>
      <c r="M354" s="178">
        <f t="shared" si="341"/>
        <v>1</v>
      </c>
      <c r="N354" s="106">
        <f t="shared" si="352"/>
        <v>1.00040079</v>
      </c>
      <c r="O354" s="111">
        <f t="shared" si="340"/>
        <v>1.0115996199999999</v>
      </c>
      <c r="P354" s="111">
        <f t="shared" si="369"/>
        <v>1.0957842391646071</v>
      </c>
      <c r="Q354" s="106">
        <f t="shared" si="339"/>
        <v>1.0962234099999999</v>
      </c>
      <c r="R354" s="2">
        <v>1</v>
      </c>
      <c r="S354" s="106">
        <f t="shared" si="353"/>
        <v>854.34849263000001</v>
      </c>
      <c r="T354" s="106">
        <f t="shared" si="354"/>
        <v>0</v>
      </c>
      <c r="U354" s="106">
        <f t="shared" si="355"/>
        <v>79.991751876890447</v>
      </c>
      <c r="V354" s="106">
        <f t="shared" si="356"/>
        <v>934.34024450689049</v>
      </c>
      <c r="W354" s="19">
        <f t="shared" si="374"/>
        <v>0</v>
      </c>
      <c r="X354" s="2">
        <f t="shared" si="357"/>
        <v>0</v>
      </c>
      <c r="Y354" s="4">
        <f t="shared" si="358"/>
        <v>0</v>
      </c>
      <c r="Z354" s="106">
        <f t="shared" si="359"/>
        <v>0</v>
      </c>
      <c r="AA354" s="114">
        <f t="shared" si="370"/>
        <v>0.05</v>
      </c>
      <c r="AB354" s="112">
        <f t="shared" si="360"/>
        <v>1</v>
      </c>
      <c r="AC354" s="178">
        <f t="shared" si="377"/>
        <v>31</v>
      </c>
      <c r="AD354" s="11">
        <f t="shared" si="371"/>
        <v>1.000131165</v>
      </c>
      <c r="AE354" s="106">
        <f t="shared" si="361"/>
        <v>0.11206062</v>
      </c>
      <c r="AF354" s="106">
        <f t="shared" si="362"/>
        <v>0.12255273</v>
      </c>
      <c r="AG354" s="106">
        <f t="shared" si="363"/>
        <v>0</v>
      </c>
      <c r="AH354" s="115" t="str">
        <f t="shared" si="372"/>
        <v>J=</v>
      </c>
      <c r="AI354" s="116">
        <f t="shared" si="373"/>
        <v>44525</v>
      </c>
      <c r="AJ354" s="10"/>
      <c r="AL354" s="204">
        <f>[2]Plan1!$A264</f>
        <v>44880</v>
      </c>
      <c r="AM354" s="205" t="str">
        <f>[2]Plan1!$C264</f>
        <v>Proclamação da República</v>
      </c>
      <c r="AN354" s="25"/>
      <c r="AO354" s="26"/>
      <c r="AP354" s="161">
        <f t="shared" si="345"/>
        <v>45163</v>
      </c>
      <c r="AQ354" s="161">
        <f t="shared" si="346"/>
        <v>45162</v>
      </c>
      <c r="AR354" s="161">
        <f t="shared" si="347"/>
        <v>45163</v>
      </c>
      <c r="AS354" s="161">
        <f t="shared" si="342"/>
        <v>45194</v>
      </c>
      <c r="AT354" s="161">
        <f t="shared" si="348"/>
        <v>45163</v>
      </c>
      <c r="AU354" s="161">
        <f t="shared" si="343"/>
        <v>45194</v>
      </c>
      <c r="AV354" s="155">
        <f t="shared" si="344"/>
        <v>31</v>
      </c>
      <c r="BA354" s="1"/>
      <c r="BB354" s="1"/>
      <c r="BC354" s="1"/>
      <c r="BD354" s="1"/>
      <c r="BE354" s="1"/>
      <c r="BG354" s="1"/>
      <c r="BH354" s="1"/>
    </row>
    <row r="355" spans="1:180" ht="15" customHeight="1" x14ac:dyDescent="0.25">
      <c r="A355" s="105">
        <f t="shared" si="364"/>
        <v>44496</v>
      </c>
      <c r="B355" s="106">
        <f t="shared" si="349"/>
        <v>934.95070727634368</v>
      </c>
      <c r="C355" s="2">
        <f t="shared" si="365"/>
        <v>854.34849263000001</v>
      </c>
      <c r="D355" s="2">
        <f t="shared" si="366"/>
        <v>23.035697989999903</v>
      </c>
      <c r="E355" s="106">
        <f t="shared" si="350"/>
        <v>831.31279464000011</v>
      </c>
      <c r="F355" s="21">
        <f t="shared" si="367"/>
        <v>5944.21</v>
      </c>
      <c r="G355" s="108">
        <f t="shared" si="368"/>
        <v>6018.51</v>
      </c>
      <c r="H355" s="109">
        <f t="shared" si="338"/>
        <v>44465</v>
      </c>
      <c r="I355" s="109">
        <f t="shared" si="375"/>
        <v>44495</v>
      </c>
      <c r="J355" s="110">
        <f t="shared" si="351"/>
        <v>1.2499558393798349E-2</v>
      </c>
      <c r="K355" s="117">
        <f t="shared" si="376"/>
        <v>44525</v>
      </c>
      <c r="L355" s="178">
        <f t="shared" si="378"/>
        <v>31</v>
      </c>
      <c r="M355" s="178">
        <f t="shared" si="341"/>
        <v>2</v>
      </c>
      <c r="N355" s="106">
        <f t="shared" si="352"/>
        <v>1.00080174</v>
      </c>
      <c r="O355" s="111">
        <f t="shared" si="340"/>
        <v>1.0115996199999999</v>
      </c>
      <c r="P355" s="111">
        <f t="shared" si="369"/>
        <v>1.0957842391646071</v>
      </c>
      <c r="Q355" s="106">
        <f t="shared" si="339"/>
        <v>1.09666277</v>
      </c>
      <c r="R355" s="2">
        <v>1</v>
      </c>
      <c r="S355" s="106">
        <f t="shared" si="353"/>
        <v>854.34849263000001</v>
      </c>
      <c r="T355" s="106">
        <f t="shared" si="354"/>
        <v>0</v>
      </c>
      <c r="U355" s="106">
        <f t="shared" si="355"/>
        <v>80.356997466343572</v>
      </c>
      <c r="V355" s="106">
        <f t="shared" si="356"/>
        <v>934.70549009634362</v>
      </c>
      <c r="W355" s="19">
        <f t="shared" si="374"/>
        <v>0</v>
      </c>
      <c r="X355" s="2">
        <f t="shared" si="357"/>
        <v>0</v>
      </c>
      <c r="Y355" s="4">
        <f t="shared" si="358"/>
        <v>0</v>
      </c>
      <c r="Z355" s="106">
        <f t="shared" si="359"/>
        <v>0</v>
      </c>
      <c r="AA355" s="114">
        <f t="shared" si="370"/>
        <v>0.05</v>
      </c>
      <c r="AB355" s="112">
        <f t="shared" si="360"/>
        <v>2</v>
      </c>
      <c r="AC355" s="178">
        <f t="shared" si="377"/>
        <v>31</v>
      </c>
      <c r="AD355" s="11">
        <f t="shared" si="371"/>
        <v>1.0002623470000001</v>
      </c>
      <c r="AE355" s="106">
        <f t="shared" si="361"/>
        <v>0.22413575999999999</v>
      </c>
      <c r="AF355" s="106">
        <f t="shared" si="362"/>
        <v>0.24521718000000001</v>
      </c>
      <c r="AG355" s="106">
        <f t="shared" si="363"/>
        <v>0</v>
      </c>
      <c r="AH355" s="115" t="str">
        <f t="shared" si="372"/>
        <v>J=</v>
      </c>
      <c r="AI355" s="116">
        <f t="shared" si="373"/>
        <v>44525</v>
      </c>
      <c r="AJ355" s="10"/>
      <c r="AL355" s="204">
        <f>[2]Plan1!$A265</f>
        <v>44920</v>
      </c>
      <c r="AM355" s="205" t="str">
        <f>[2]Plan1!$C265</f>
        <v>Natal</v>
      </c>
      <c r="AN355" s="25"/>
      <c r="AO355" s="26"/>
      <c r="AP355" s="161">
        <f t="shared" si="345"/>
        <v>45194</v>
      </c>
      <c r="AQ355" s="161">
        <f t="shared" si="346"/>
        <v>45191</v>
      </c>
      <c r="AR355" s="161">
        <f t="shared" si="347"/>
        <v>45194</v>
      </c>
      <c r="AS355" s="161">
        <f t="shared" si="342"/>
        <v>45224</v>
      </c>
      <c r="AT355" s="161">
        <f t="shared" si="348"/>
        <v>45194</v>
      </c>
      <c r="AU355" s="161">
        <f t="shared" si="343"/>
        <v>45224</v>
      </c>
      <c r="AV355" s="155">
        <f t="shared" si="344"/>
        <v>30</v>
      </c>
      <c r="BA355" s="1"/>
      <c r="BB355" s="1"/>
      <c r="BC355" s="1"/>
      <c r="BD355" s="1"/>
      <c r="BE355" s="1"/>
      <c r="BG355" s="1"/>
      <c r="BH355" s="1"/>
    </row>
    <row r="356" spans="1:180" ht="15" customHeight="1" x14ac:dyDescent="0.25">
      <c r="A356" s="105">
        <f t="shared" si="364"/>
        <v>44497</v>
      </c>
      <c r="B356" s="106">
        <f t="shared" si="349"/>
        <v>935.43887040897175</v>
      </c>
      <c r="C356" s="2">
        <f t="shared" si="365"/>
        <v>854.34849263000001</v>
      </c>
      <c r="D356" s="2">
        <f t="shared" si="366"/>
        <v>23.035697989999903</v>
      </c>
      <c r="E356" s="106">
        <f t="shared" si="350"/>
        <v>831.31279464000011</v>
      </c>
      <c r="F356" s="21">
        <f t="shared" si="367"/>
        <v>5944.21</v>
      </c>
      <c r="G356" s="108">
        <f t="shared" si="368"/>
        <v>6018.51</v>
      </c>
      <c r="H356" s="109">
        <f t="shared" si="338"/>
        <v>44465</v>
      </c>
      <c r="I356" s="109">
        <f t="shared" si="375"/>
        <v>44495</v>
      </c>
      <c r="J356" s="110">
        <f t="shared" si="351"/>
        <v>1.2499558393798349E-2</v>
      </c>
      <c r="K356" s="117">
        <f t="shared" si="376"/>
        <v>44525</v>
      </c>
      <c r="L356" s="178">
        <f t="shared" si="378"/>
        <v>31</v>
      </c>
      <c r="M356" s="178">
        <f t="shared" si="341"/>
        <v>3</v>
      </c>
      <c r="N356" s="106">
        <f t="shared" si="352"/>
        <v>1.0012028500000001</v>
      </c>
      <c r="O356" s="111">
        <f t="shared" si="340"/>
        <v>1.0115996199999999</v>
      </c>
      <c r="P356" s="111">
        <f t="shared" si="369"/>
        <v>1.0957842391646071</v>
      </c>
      <c r="Q356" s="106">
        <f t="shared" si="339"/>
        <v>1.0971023</v>
      </c>
      <c r="R356" s="2">
        <v>1</v>
      </c>
      <c r="S356" s="106">
        <f t="shared" si="353"/>
        <v>854.34849263000001</v>
      </c>
      <c r="T356" s="106">
        <f t="shared" si="354"/>
        <v>0</v>
      </c>
      <c r="U356" s="106">
        <f t="shared" si="355"/>
        <v>80.722384378971668</v>
      </c>
      <c r="V356" s="106">
        <f t="shared" si="356"/>
        <v>935.07087700897171</v>
      </c>
      <c r="W356" s="19">
        <f t="shared" si="374"/>
        <v>0</v>
      </c>
      <c r="X356" s="2">
        <f t="shared" si="357"/>
        <v>0</v>
      </c>
      <c r="Y356" s="4">
        <f t="shared" si="358"/>
        <v>0</v>
      </c>
      <c r="Z356" s="106">
        <f t="shared" si="359"/>
        <v>0</v>
      </c>
      <c r="AA356" s="114">
        <f t="shared" si="370"/>
        <v>0.05</v>
      </c>
      <c r="AB356" s="112">
        <f t="shared" si="360"/>
        <v>3</v>
      </c>
      <c r="AC356" s="178">
        <f t="shared" si="377"/>
        <v>31</v>
      </c>
      <c r="AD356" s="11">
        <f t="shared" si="371"/>
        <v>1.000393546</v>
      </c>
      <c r="AE356" s="106">
        <f t="shared" si="361"/>
        <v>0.33622542999999999</v>
      </c>
      <c r="AF356" s="106">
        <f t="shared" si="362"/>
        <v>0.36799340000000003</v>
      </c>
      <c r="AG356" s="106">
        <f t="shared" si="363"/>
        <v>0</v>
      </c>
      <c r="AH356" s="115" t="str">
        <f t="shared" si="372"/>
        <v>J=</v>
      </c>
      <c r="AI356" s="116">
        <f t="shared" si="373"/>
        <v>44525</v>
      </c>
      <c r="AJ356" s="10"/>
      <c r="AL356" s="204">
        <f>[2]Plan1!$A266</f>
        <v>44927</v>
      </c>
      <c r="AM356" s="205" t="str">
        <f>[2]Plan1!$C266</f>
        <v>Confraternização Universal</v>
      </c>
      <c r="AN356" s="25"/>
      <c r="AO356" s="26"/>
      <c r="AP356" s="161">
        <f t="shared" si="345"/>
        <v>45224</v>
      </c>
      <c r="AQ356" s="161">
        <f t="shared" si="346"/>
        <v>45223</v>
      </c>
      <c r="AR356" s="161">
        <f t="shared" si="347"/>
        <v>45224</v>
      </c>
      <c r="AS356" s="161">
        <f t="shared" si="342"/>
        <v>45255</v>
      </c>
      <c r="AT356" s="161">
        <f t="shared" si="348"/>
        <v>45224</v>
      </c>
      <c r="AU356" s="161">
        <f t="shared" si="343"/>
        <v>45257</v>
      </c>
      <c r="AV356" s="155">
        <f t="shared" si="344"/>
        <v>31</v>
      </c>
      <c r="BA356" s="1"/>
      <c r="BB356" s="1"/>
      <c r="BC356" s="1"/>
      <c r="BD356" s="1"/>
      <c r="BE356" s="1"/>
      <c r="BG356" s="1"/>
      <c r="BH356" s="1"/>
    </row>
    <row r="357" spans="1:180" ht="15" customHeight="1" x14ac:dyDescent="0.25">
      <c r="A357" s="105">
        <f t="shared" si="364"/>
        <v>44498</v>
      </c>
      <c r="B357" s="106">
        <f t="shared" si="349"/>
        <v>935.92729596790286</v>
      </c>
      <c r="C357" s="2">
        <f t="shared" si="365"/>
        <v>854.34849263000001</v>
      </c>
      <c r="D357" s="2">
        <f t="shared" si="366"/>
        <v>23.035697989999903</v>
      </c>
      <c r="E357" s="106">
        <f t="shared" si="350"/>
        <v>831.31279464000011</v>
      </c>
      <c r="F357" s="21">
        <f t="shared" si="367"/>
        <v>5944.21</v>
      </c>
      <c r="G357" s="108">
        <f t="shared" si="368"/>
        <v>6018.51</v>
      </c>
      <c r="H357" s="109">
        <f t="shared" si="338"/>
        <v>44465</v>
      </c>
      <c r="I357" s="109">
        <f t="shared" si="375"/>
        <v>44495</v>
      </c>
      <c r="J357" s="110">
        <f t="shared" si="351"/>
        <v>1.2499558393798349E-2</v>
      </c>
      <c r="K357" s="117">
        <f t="shared" si="376"/>
        <v>44525</v>
      </c>
      <c r="L357" s="178">
        <f t="shared" si="378"/>
        <v>31</v>
      </c>
      <c r="M357" s="178">
        <f t="shared" si="341"/>
        <v>4</v>
      </c>
      <c r="N357" s="106">
        <f t="shared" si="352"/>
        <v>1.00160413</v>
      </c>
      <c r="O357" s="111">
        <f t="shared" si="340"/>
        <v>1.0115996199999999</v>
      </c>
      <c r="P357" s="111">
        <f t="shared" si="369"/>
        <v>1.0957842391646071</v>
      </c>
      <c r="Q357" s="106">
        <f t="shared" si="339"/>
        <v>1.09754201</v>
      </c>
      <c r="R357" s="2">
        <v>1</v>
      </c>
      <c r="S357" s="106">
        <f t="shared" si="353"/>
        <v>854.34849263000001</v>
      </c>
      <c r="T357" s="106">
        <f t="shared" si="354"/>
        <v>0</v>
      </c>
      <c r="U357" s="106">
        <f t="shared" si="355"/>
        <v>81.0879209279028</v>
      </c>
      <c r="V357" s="106">
        <f t="shared" si="356"/>
        <v>935.43641355790282</v>
      </c>
      <c r="W357" s="19">
        <f t="shared" si="374"/>
        <v>0</v>
      </c>
      <c r="X357" s="2">
        <f t="shared" si="357"/>
        <v>0</v>
      </c>
      <c r="Y357" s="4">
        <f t="shared" si="358"/>
        <v>0</v>
      </c>
      <c r="Z357" s="106">
        <f t="shared" si="359"/>
        <v>0</v>
      </c>
      <c r="AA357" s="114">
        <f t="shared" si="370"/>
        <v>0.05</v>
      </c>
      <c r="AB357" s="112">
        <f t="shared" si="360"/>
        <v>4</v>
      </c>
      <c r="AC357" s="178">
        <f t="shared" si="377"/>
        <v>31</v>
      </c>
      <c r="AD357" s="11">
        <f t="shared" si="371"/>
        <v>1.000524763</v>
      </c>
      <c r="AE357" s="106">
        <f t="shared" si="361"/>
        <v>0.44833046999999998</v>
      </c>
      <c r="AF357" s="106">
        <f t="shared" si="362"/>
        <v>0.49088240999999999</v>
      </c>
      <c r="AG357" s="106">
        <f t="shared" si="363"/>
        <v>0</v>
      </c>
      <c r="AH357" s="115" t="str">
        <f t="shared" si="372"/>
        <v>J=</v>
      </c>
      <c r="AI357" s="116">
        <f t="shared" si="373"/>
        <v>44525</v>
      </c>
      <c r="AJ357" s="10"/>
      <c r="AL357" s="204">
        <f>[2]Plan1!$A267</f>
        <v>44977</v>
      </c>
      <c r="AM357" s="205" t="str">
        <f>[2]Plan1!$C267</f>
        <v>Carnaval</v>
      </c>
      <c r="AN357" s="25"/>
      <c r="AO357" s="26"/>
      <c r="AP357" s="161">
        <f t="shared" si="345"/>
        <v>45255</v>
      </c>
      <c r="AQ357" s="161">
        <f t="shared" si="346"/>
        <v>45254</v>
      </c>
      <c r="AR357" s="161">
        <f t="shared" si="347"/>
        <v>45257</v>
      </c>
      <c r="AS357" s="161">
        <f t="shared" si="342"/>
        <v>45285</v>
      </c>
      <c r="AT357" s="161">
        <f t="shared" si="348"/>
        <v>45257</v>
      </c>
      <c r="AU357" s="161">
        <f t="shared" si="343"/>
        <v>45286</v>
      </c>
      <c r="AV357" s="155">
        <f t="shared" si="344"/>
        <v>30</v>
      </c>
      <c r="BA357" s="1"/>
      <c r="BB357" s="1"/>
      <c r="BC357" s="1"/>
      <c r="BD357" s="1"/>
      <c r="BE357" s="1"/>
      <c r="BG357" s="1"/>
      <c r="BH357" s="1"/>
    </row>
    <row r="358" spans="1:180" ht="15" customHeight="1" x14ac:dyDescent="0.25">
      <c r="A358" s="105">
        <f t="shared" si="364"/>
        <v>44499</v>
      </c>
      <c r="B358" s="106">
        <f t="shared" si="349"/>
        <v>936.4159914262649</v>
      </c>
      <c r="C358" s="2">
        <f t="shared" si="365"/>
        <v>854.34849263000001</v>
      </c>
      <c r="D358" s="2">
        <f t="shared" si="366"/>
        <v>23.035697989999903</v>
      </c>
      <c r="E358" s="106">
        <f t="shared" si="350"/>
        <v>831.31279464000011</v>
      </c>
      <c r="F358" s="21">
        <f t="shared" si="367"/>
        <v>5944.21</v>
      </c>
      <c r="G358" s="108">
        <f t="shared" si="368"/>
        <v>6018.51</v>
      </c>
      <c r="H358" s="109">
        <f t="shared" si="338"/>
        <v>44465</v>
      </c>
      <c r="I358" s="109">
        <f t="shared" si="375"/>
        <v>44495</v>
      </c>
      <c r="J358" s="110">
        <f t="shared" si="351"/>
        <v>1.2499558393798349E-2</v>
      </c>
      <c r="K358" s="117">
        <f t="shared" si="376"/>
        <v>44525</v>
      </c>
      <c r="L358" s="178">
        <f t="shared" si="378"/>
        <v>31</v>
      </c>
      <c r="M358" s="178">
        <f t="shared" si="341"/>
        <v>5</v>
      </c>
      <c r="N358" s="106">
        <f t="shared" si="352"/>
        <v>1.0020055699999999</v>
      </c>
      <c r="O358" s="111">
        <f t="shared" si="340"/>
        <v>1.0115996199999999</v>
      </c>
      <c r="P358" s="111">
        <f t="shared" si="369"/>
        <v>1.0957842391646071</v>
      </c>
      <c r="Q358" s="106">
        <f t="shared" si="339"/>
        <v>1.0979819099999999</v>
      </c>
      <c r="R358" s="2">
        <v>1</v>
      </c>
      <c r="S358" s="106">
        <f t="shared" si="353"/>
        <v>854.34849263000001</v>
      </c>
      <c r="T358" s="106">
        <f t="shared" si="354"/>
        <v>0</v>
      </c>
      <c r="U358" s="106">
        <f t="shared" si="355"/>
        <v>81.453615426264889</v>
      </c>
      <c r="V358" s="106">
        <f t="shared" si="356"/>
        <v>935.80210805626484</v>
      </c>
      <c r="W358" s="19">
        <f t="shared" si="374"/>
        <v>0</v>
      </c>
      <c r="X358" s="2">
        <f t="shared" si="357"/>
        <v>0</v>
      </c>
      <c r="Y358" s="4">
        <f t="shared" si="358"/>
        <v>0</v>
      </c>
      <c r="Z358" s="106">
        <f t="shared" si="359"/>
        <v>0</v>
      </c>
      <c r="AA358" s="114">
        <f t="shared" si="370"/>
        <v>0.05</v>
      </c>
      <c r="AB358" s="112">
        <f t="shared" si="360"/>
        <v>5</v>
      </c>
      <c r="AC358" s="178">
        <f t="shared" si="377"/>
        <v>31</v>
      </c>
      <c r="AD358" s="11">
        <f t="shared" si="371"/>
        <v>1.000655997</v>
      </c>
      <c r="AE358" s="106">
        <f t="shared" si="361"/>
        <v>0.56045003999999998</v>
      </c>
      <c r="AF358" s="106">
        <f t="shared" si="362"/>
        <v>0.61388337000000004</v>
      </c>
      <c r="AG358" s="106">
        <f t="shared" si="363"/>
        <v>0</v>
      </c>
      <c r="AH358" s="115" t="str">
        <f t="shared" si="372"/>
        <v>J=</v>
      </c>
      <c r="AI358" s="116">
        <f t="shared" si="373"/>
        <v>44525</v>
      </c>
      <c r="AJ358" s="10"/>
      <c r="AL358" s="204">
        <f>[2]Plan1!$A268</f>
        <v>44978</v>
      </c>
      <c r="AM358" s="205" t="str">
        <f>[2]Plan1!$C268</f>
        <v>Carnaval</v>
      </c>
      <c r="AN358" s="5"/>
      <c r="AO358" s="26"/>
      <c r="AP358" s="161">
        <f t="shared" si="345"/>
        <v>45285</v>
      </c>
      <c r="AQ358" s="161">
        <f t="shared" si="346"/>
        <v>45282</v>
      </c>
      <c r="AR358" s="161">
        <f t="shared" si="347"/>
        <v>45286</v>
      </c>
      <c r="AS358" s="161">
        <f t="shared" si="342"/>
        <v>45316</v>
      </c>
      <c r="AT358" s="161">
        <f t="shared" si="348"/>
        <v>45286</v>
      </c>
      <c r="AU358" s="161">
        <f t="shared" si="343"/>
        <v>45316</v>
      </c>
      <c r="AV358" s="155">
        <f t="shared" si="344"/>
        <v>31</v>
      </c>
      <c r="BA358" s="1"/>
      <c r="BB358" s="1"/>
      <c r="BC358" s="1"/>
      <c r="BD358" s="1"/>
      <c r="BE358" s="1"/>
      <c r="BG358" s="1"/>
      <c r="BH358" s="1"/>
    </row>
    <row r="359" spans="1:180" ht="15" customHeight="1" x14ac:dyDescent="0.25">
      <c r="A359" s="105">
        <f t="shared" si="364"/>
        <v>44500</v>
      </c>
      <c r="B359" s="106">
        <f t="shared" si="349"/>
        <v>936.90492357154631</v>
      </c>
      <c r="C359" s="2">
        <f t="shared" si="365"/>
        <v>854.34849263000001</v>
      </c>
      <c r="D359" s="2">
        <f t="shared" si="366"/>
        <v>23.035697989999903</v>
      </c>
      <c r="E359" s="106">
        <f t="shared" si="350"/>
        <v>831.31279464000011</v>
      </c>
      <c r="F359" s="21">
        <f t="shared" si="367"/>
        <v>5944.21</v>
      </c>
      <c r="G359" s="108">
        <f t="shared" si="368"/>
        <v>6018.51</v>
      </c>
      <c r="H359" s="109">
        <f t="shared" si="338"/>
        <v>44465</v>
      </c>
      <c r="I359" s="109">
        <f t="shared" si="375"/>
        <v>44495</v>
      </c>
      <c r="J359" s="110">
        <f t="shared" si="351"/>
        <v>1.2499558393798349E-2</v>
      </c>
      <c r="K359" s="117">
        <f t="shared" si="376"/>
        <v>44525</v>
      </c>
      <c r="L359" s="178">
        <f t="shared" si="378"/>
        <v>31</v>
      </c>
      <c r="M359" s="178">
        <f t="shared" si="341"/>
        <v>6</v>
      </c>
      <c r="N359" s="106">
        <f t="shared" si="352"/>
        <v>1.00240716</v>
      </c>
      <c r="O359" s="111">
        <f t="shared" si="340"/>
        <v>1.0115996199999999</v>
      </c>
      <c r="P359" s="111">
        <f t="shared" si="369"/>
        <v>1.0957842391646071</v>
      </c>
      <c r="Q359" s="106">
        <f t="shared" si="339"/>
        <v>1.09842196</v>
      </c>
      <c r="R359" s="2">
        <v>1</v>
      </c>
      <c r="S359" s="106">
        <f t="shared" si="353"/>
        <v>854.34849263000001</v>
      </c>
      <c r="T359" s="106">
        <f t="shared" si="354"/>
        <v>0</v>
      </c>
      <c r="U359" s="106">
        <f t="shared" si="355"/>
        <v>81.819434621546336</v>
      </c>
      <c r="V359" s="106">
        <f t="shared" si="356"/>
        <v>936.1679272515463</v>
      </c>
      <c r="W359" s="19">
        <f t="shared" si="374"/>
        <v>0</v>
      </c>
      <c r="X359" s="2">
        <f t="shared" si="357"/>
        <v>0</v>
      </c>
      <c r="Y359" s="4">
        <f t="shared" si="358"/>
        <v>0</v>
      </c>
      <c r="Z359" s="106">
        <f t="shared" si="359"/>
        <v>0</v>
      </c>
      <c r="AA359" s="114">
        <f t="shared" si="370"/>
        <v>0.05</v>
      </c>
      <c r="AB359" s="112">
        <f t="shared" si="360"/>
        <v>6</v>
      </c>
      <c r="AC359" s="178">
        <f t="shared" si="377"/>
        <v>31</v>
      </c>
      <c r="AD359" s="11">
        <f t="shared" si="371"/>
        <v>1.000787248</v>
      </c>
      <c r="AE359" s="106">
        <f t="shared" si="361"/>
        <v>0.67258414</v>
      </c>
      <c r="AF359" s="106">
        <f t="shared" si="362"/>
        <v>0.73699632000000004</v>
      </c>
      <c r="AG359" s="106">
        <f t="shared" si="363"/>
        <v>0</v>
      </c>
      <c r="AH359" s="115" t="str">
        <f t="shared" si="372"/>
        <v>J=</v>
      </c>
      <c r="AI359" s="116">
        <f t="shared" si="373"/>
        <v>44525</v>
      </c>
      <c r="AJ359" s="10"/>
      <c r="AL359" s="204">
        <f>[2]Plan1!$A269</f>
        <v>45023</v>
      </c>
      <c r="AM359" s="205" t="str">
        <f>[2]Plan1!$C269</f>
        <v>Paixão de Cristo</v>
      </c>
      <c r="AN359" s="5"/>
      <c r="AO359" s="26"/>
      <c r="AP359" s="161">
        <f t="shared" si="345"/>
        <v>45316</v>
      </c>
      <c r="AQ359" s="161">
        <f t="shared" si="346"/>
        <v>45315</v>
      </c>
      <c r="AR359" s="161">
        <f t="shared" si="347"/>
        <v>45316</v>
      </c>
      <c r="AS359" s="161">
        <f t="shared" si="342"/>
        <v>45347</v>
      </c>
      <c r="AT359" s="161">
        <f t="shared" si="348"/>
        <v>45316</v>
      </c>
      <c r="AU359" s="161">
        <f t="shared" si="343"/>
        <v>45348</v>
      </c>
      <c r="AV359" s="155">
        <f t="shared" si="344"/>
        <v>31</v>
      </c>
      <c r="BA359" s="1"/>
      <c r="BB359" s="1"/>
      <c r="BC359" s="1"/>
      <c r="BD359" s="1"/>
      <c r="BE359" s="1"/>
      <c r="BG359" s="1"/>
      <c r="BH359" s="1"/>
    </row>
    <row r="360" spans="1:180" ht="15" customHeight="1" x14ac:dyDescent="0.25">
      <c r="A360" s="105">
        <f t="shared" si="364"/>
        <v>44501</v>
      </c>
      <c r="B360" s="106">
        <f t="shared" si="349"/>
        <v>937.39412576625853</v>
      </c>
      <c r="C360" s="2">
        <f t="shared" si="365"/>
        <v>854.34849263000001</v>
      </c>
      <c r="D360" s="2">
        <f t="shared" si="366"/>
        <v>23.035697989999903</v>
      </c>
      <c r="E360" s="106">
        <f t="shared" si="350"/>
        <v>831.31279464000011</v>
      </c>
      <c r="F360" s="21">
        <f t="shared" si="367"/>
        <v>5944.21</v>
      </c>
      <c r="G360" s="108">
        <f t="shared" si="368"/>
        <v>6018.51</v>
      </c>
      <c r="H360" s="109">
        <f t="shared" ref="H360:H423" si="379">EDATE(I360,-1)</f>
        <v>44465</v>
      </c>
      <c r="I360" s="109">
        <f t="shared" si="375"/>
        <v>44495</v>
      </c>
      <c r="J360" s="110">
        <f t="shared" si="351"/>
        <v>1.2499558393798349E-2</v>
      </c>
      <c r="K360" s="117">
        <f t="shared" si="376"/>
        <v>44525</v>
      </c>
      <c r="L360" s="178">
        <f t="shared" si="378"/>
        <v>31</v>
      </c>
      <c r="M360" s="178">
        <f t="shared" si="341"/>
        <v>7</v>
      </c>
      <c r="N360" s="106">
        <f t="shared" si="352"/>
        <v>1.0028089200000001</v>
      </c>
      <c r="O360" s="111">
        <f t="shared" si="340"/>
        <v>1.0115996199999999</v>
      </c>
      <c r="P360" s="111">
        <f t="shared" si="369"/>
        <v>1.0957842391646071</v>
      </c>
      <c r="Q360" s="106">
        <f t="shared" si="339"/>
        <v>1.0988621999999999</v>
      </c>
      <c r="R360" s="2">
        <v>1</v>
      </c>
      <c r="S360" s="106">
        <f t="shared" si="353"/>
        <v>854.34849263000001</v>
      </c>
      <c r="T360" s="106">
        <f t="shared" si="354"/>
        <v>0</v>
      </c>
      <c r="U360" s="106">
        <f t="shared" si="355"/>
        <v>82.18541176625854</v>
      </c>
      <c r="V360" s="106">
        <f t="shared" si="356"/>
        <v>936.53390439625855</v>
      </c>
      <c r="W360" s="19">
        <f t="shared" si="374"/>
        <v>0</v>
      </c>
      <c r="X360" s="2">
        <f t="shared" si="357"/>
        <v>0</v>
      </c>
      <c r="Y360" s="4">
        <f t="shared" si="358"/>
        <v>0</v>
      </c>
      <c r="Z360" s="106">
        <f t="shared" si="359"/>
        <v>0</v>
      </c>
      <c r="AA360" s="114">
        <f t="shared" si="370"/>
        <v>0.05</v>
      </c>
      <c r="AB360" s="112">
        <f t="shared" si="360"/>
        <v>7</v>
      </c>
      <c r="AC360" s="178">
        <f t="shared" si="377"/>
        <v>31</v>
      </c>
      <c r="AD360" s="11">
        <f t="shared" si="371"/>
        <v>1.000918516</v>
      </c>
      <c r="AE360" s="106">
        <f t="shared" si="361"/>
        <v>0.78473276000000003</v>
      </c>
      <c r="AF360" s="106">
        <f t="shared" si="362"/>
        <v>0.86022136999999999</v>
      </c>
      <c r="AG360" s="106">
        <f t="shared" si="363"/>
        <v>0</v>
      </c>
      <c r="AH360" s="115" t="str">
        <f t="shared" si="372"/>
        <v>J=</v>
      </c>
      <c r="AI360" s="116">
        <f t="shared" si="373"/>
        <v>44525</v>
      </c>
      <c r="AJ360" s="10"/>
      <c r="AL360" s="204">
        <f>[2]Plan1!$A270</f>
        <v>45037</v>
      </c>
      <c r="AM360" s="205" t="str">
        <f>[2]Plan1!$C270</f>
        <v>Tiradentes</v>
      </c>
      <c r="AN360" s="5"/>
      <c r="AO360" s="26"/>
      <c r="AP360" s="161">
        <f t="shared" si="345"/>
        <v>45347</v>
      </c>
      <c r="AQ360" s="161">
        <f t="shared" si="346"/>
        <v>45345</v>
      </c>
      <c r="AR360" s="161">
        <f t="shared" si="347"/>
        <v>45348</v>
      </c>
      <c r="AS360" s="161">
        <f t="shared" si="342"/>
        <v>45376</v>
      </c>
      <c r="AT360" s="161">
        <f t="shared" si="348"/>
        <v>45348</v>
      </c>
      <c r="AU360" s="161">
        <f t="shared" si="343"/>
        <v>45376</v>
      </c>
      <c r="AV360" s="155">
        <f t="shared" si="344"/>
        <v>29</v>
      </c>
      <c r="BA360" s="1"/>
      <c r="BB360" s="1"/>
      <c r="BC360" s="1"/>
      <c r="BD360" s="1"/>
      <c r="BE360" s="1"/>
      <c r="BG360" s="1"/>
      <c r="BH360" s="1"/>
    </row>
    <row r="361" spans="1:180" ht="15" customHeight="1" x14ac:dyDescent="0.25">
      <c r="A361" s="105">
        <f t="shared" si="364"/>
        <v>44502</v>
      </c>
      <c r="B361" s="106">
        <f t="shared" si="349"/>
        <v>937.88358975727397</v>
      </c>
      <c r="C361" s="2">
        <f t="shared" si="365"/>
        <v>854.34849263000001</v>
      </c>
      <c r="D361" s="2">
        <f t="shared" si="366"/>
        <v>23.035697989999903</v>
      </c>
      <c r="E361" s="106">
        <f t="shared" si="350"/>
        <v>831.31279464000011</v>
      </c>
      <c r="F361" s="21">
        <f t="shared" si="367"/>
        <v>5944.21</v>
      </c>
      <c r="G361" s="108">
        <f t="shared" si="368"/>
        <v>6018.51</v>
      </c>
      <c r="H361" s="109">
        <f t="shared" si="379"/>
        <v>44465</v>
      </c>
      <c r="I361" s="109">
        <f t="shared" si="375"/>
        <v>44495</v>
      </c>
      <c r="J361" s="110">
        <f t="shared" si="351"/>
        <v>1.2499558393798349E-2</v>
      </c>
      <c r="K361" s="117">
        <f t="shared" si="376"/>
        <v>44525</v>
      </c>
      <c r="L361" s="178">
        <f t="shared" si="378"/>
        <v>31</v>
      </c>
      <c r="M361" s="178">
        <f t="shared" si="341"/>
        <v>8</v>
      </c>
      <c r="N361" s="106">
        <f t="shared" si="352"/>
        <v>1.0032108399999999</v>
      </c>
      <c r="O361" s="111">
        <f t="shared" si="340"/>
        <v>1.0115996199999999</v>
      </c>
      <c r="P361" s="111">
        <f t="shared" si="369"/>
        <v>1.0957842391646071</v>
      </c>
      <c r="Q361" s="106">
        <f t="shared" ref="Q361:Q424" si="380">TRUNC(TRUNC((N361*P361),15),8)</f>
        <v>1.09930262</v>
      </c>
      <c r="R361" s="2">
        <v>1</v>
      </c>
      <c r="S361" s="106">
        <f t="shared" si="353"/>
        <v>854.34849263000001</v>
      </c>
      <c r="T361" s="106">
        <f t="shared" si="354"/>
        <v>0</v>
      </c>
      <c r="U361" s="106">
        <f t="shared" si="355"/>
        <v>82.551538547273978</v>
      </c>
      <c r="V361" s="106">
        <f t="shared" si="356"/>
        <v>936.90003117727395</v>
      </c>
      <c r="W361" s="19">
        <f t="shared" si="374"/>
        <v>0</v>
      </c>
      <c r="X361" s="2">
        <f t="shared" si="357"/>
        <v>0</v>
      </c>
      <c r="Y361" s="4">
        <f t="shared" si="358"/>
        <v>0</v>
      </c>
      <c r="Z361" s="106">
        <f t="shared" si="359"/>
        <v>0</v>
      </c>
      <c r="AA361" s="114">
        <f t="shared" si="370"/>
        <v>0.05</v>
      </c>
      <c r="AB361" s="112">
        <f t="shared" si="360"/>
        <v>8</v>
      </c>
      <c r="AC361" s="178">
        <f t="shared" si="377"/>
        <v>31</v>
      </c>
      <c r="AD361" s="11">
        <f t="shared" si="371"/>
        <v>1.001049801</v>
      </c>
      <c r="AE361" s="106">
        <f t="shared" si="361"/>
        <v>0.89689589999999997</v>
      </c>
      <c r="AF361" s="106">
        <f t="shared" si="362"/>
        <v>0.98355857999999996</v>
      </c>
      <c r="AG361" s="106">
        <f t="shared" si="363"/>
        <v>0</v>
      </c>
      <c r="AH361" s="115" t="str">
        <f t="shared" si="372"/>
        <v>J=</v>
      </c>
      <c r="AI361" s="116">
        <f t="shared" si="373"/>
        <v>44525</v>
      </c>
      <c r="AJ361" s="10"/>
      <c r="AL361" s="204">
        <f>[2]Plan1!$A271</f>
        <v>45047</v>
      </c>
      <c r="AM361" s="205" t="str">
        <f>[2]Plan1!$C271</f>
        <v>Dia do Trabalho</v>
      </c>
      <c r="AN361" s="5"/>
      <c r="AO361" s="27"/>
      <c r="AP361" s="161">
        <f t="shared" si="345"/>
        <v>45376</v>
      </c>
      <c r="AQ361" s="161">
        <f t="shared" si="346"/>
        <v>45373</v>
      </c>
      <c r="AR361" s="161">
        <f t="shared" si="347"/>
        <v>45376</v>
      </c>
      <c r="AS361" s="161">
        <f t="shared" si="342"/>
        <v>45407</v>
      </c>
      <c r="AT361" s="161">
        <f t="shared" si="348"/>
        <v>45376</v>
      </c>
      <c r="AU361" s="161">
        <f t="shared" si="343"/>
        <v>45407</v>
      </c>
      <c r="AV361" s="155">
        <f t="shared" si="344"/>
        <v>31</v>
      </c>
      <c r="BA361" s="1"/>
      <c r="BB361" s="1"/>
      <c r="BC361" s="1"/>
      <c r="BD361" s="1"/>
      <c r="BE361" s="1"/>
      <c r="BG361" s="1"/>
      <c r="BH361" s="1"/>
    </row>
    <row r="362" spans="1:180" ht="15" customHeight="1" x14ac:dyDescent="0.25">
      <c r="A362" s="105">
        <f t="shared" si="364"/>
        <v>44503</v>
      </c>
      <c r="B362" s="106">
        <f t="shared" si="349"/>
        <v>938.37330825146444</v>
      </c>
      <c r="C362" s="2">
        <f t="shared" si="365"/>
        <v>854.34849263000001</v>
      </c>
      <c r="D362" s="2">
        <f t="shared" si="366"/>
        <v>23.035697989999903</v>
      </c>
      <c r="E362" s="106">
        <f t="shared" si="350"/>
        <v>831.31279464000011</v>
      </c>
      <c r="F362" s="21">
        <f t="shared" si="367"/>
        <v>5944.21</v>
      </c>
      <c r="G362" s="108">
        <f t="shared" si="368"/>
        <v>6018.51</v>
      </c>
      <c r="H362" s="109">
        <f t="shared" si="379"/>
        <v>44465</v>
      </c>
      <c r="I362" s="109">
        <f t="shared" si="375"/>
        <v>44495</v>
      </c>
      <c r="J362" s="110">
        <f t="shared" si="351"/>
        <v>1.2499558393798349E-2</v>
      </c>
      <c r="K362" s="117">
        <f t="shared" si="376"/>
        <v>44525</v>
      </c>
      <c r="L362" s="178">
        <f t="shared" si="378"/>
        <v>31</v>
      </c>
      <c r="M362" s="178">
        <f t="shared" si="341"/>
        <v>9</v>
      </c>
      <c r="N362" s="106">
        <f t="shared" si="352"/>
        <v>1.0036129199999999</v>
      </c>
      <c r="O362" s="111">
        <f t="shared" ref="O362:O425" si="381">IF(K362&gt;K361,N361,O361)</f>
        <v>1.0115996199999999</v>
      </c>
      <c r="P362" s="111">
        <f t="shared" si="369"/>
        <v>1.0957842391646071</v>
      </c>
      <c r="Q362" s="106">
        <f t="shared" si="380"/>
        <v>1.09974321</v>
      </c>
      <c r="R362" s="2">
        <v>1</v>
      </c>
      <c r="S362" s="106">
        <f t="shared" si="353"/>
        <v>854.34849263000001</v>
      </c>
      <c r="T362" s="106">
        <f t="shared" si="354"/>
        <v>0</v>
      </c>
      <c r="U362" s="106">
        <f t="shared" si="355"/>
        <v>82.917806651464375</v>
      </c>
      <c r="V362" s="106">
        <f t="shared" si="356"/>
        <v>937.2662992814644</v>
      </c>
      <c r="W362" s="19">
        <f t="shared" si="374"/>
        <v>0</v>
      </c>
      <c r="X362" s="2">
        <f t="shared" si="357"/>
        <v>0</v>
      </c>
      <c r="Y362" s="4">
        <f t="shared" si="358"/>
        <v>0</v>
      </c>
      <c r="Z362" s="106">
        <f t="shared" si="359"/>
        <v>0</v>
      </c>
      <c r="AA362" s="114">
        <f t="shared" si="370"/>
        <v>0.05</v>
      </c>
      <c r="AB362" s="112">
        <f t="shared" si="360"/>
        <v>9</v>
      </c>
      <c r="AC362" s="178">
        <f t="shared" si="377"/>
        <v>31</v>
      </c>
      <c r="AD362" s="11">
        <f t="shared" si="371"/>
        <v>1.001181104</v>
      </c>
      <c r="AE362" s="106">
        <f t="shared" si="361"/>
        <v>1.0090744199999999</v>
      </c>
      <c r="AF362" s="106">
        <f t="shared" si="362"/>
        <v>1.1070089700000001</v>
      </c>
      <c r="AG362" s="106">
        <f t="shared" si="363"/>
        <v>0</v>
      </c>
      <c r="AH362" s="115" t="str">
        <f t="shared" si="372"/>
        <v>J=</v>
      </c>
      <c r="AI362" s="116">
        <f t="shared" si="373"/>
        <v>44525</v>
      </c>
      <c r="AJ362" s="10"/>
      <c r="AL362" s="204">
        <f>[2]Plan1!$A272</f>
        <v>45085</v>
      </c>
      <c r="AM362" s="205" t="str">
        <f>[2]Plan1!$C272</f>
        <v>Corpus Christi</v>
      </c>
      <c r="AN362" s="5"/>
      <c r="AO362" s="26"/>
      <c r="AP362" s="161">
        <f t="shared" si="345"/>
        <v>45407</v>
      </c>
      <c r="AQ362" s="161">
        <f t="shared" si="346"/>
        <v>45406</v>
      </c>
      <c r="AR362" s="161">
        <f t="shared" si="347"/>
        <v>45407</v>
      </c>
      <c r="AS362" s="161">
        <f t="shared" si="342"/>
        <v>45437</v>
      </c>
      <c r="AT362" s="161">
        <f t="shared" si="348"/>
        <v>45407</v>
      </c>
      <c r="AU362" s="161">
        <f t="shared" si="343"/>
        <v>45439</v>
      </c>
      <c r="AV362" s="155">
        <f t="shared" si="344"/>
        <v>30</v>
      </c>
      <c r="BA362" s="1"/>
      <c r="BB362" s="1"/>
      <c r="BC362" s="1"/>
      <c r="BD362" s="1"/>
      <c r="BE362" s="1"/>
      <c r="BG362" s="1"/>
      <c r="BH362" s="1"/>
    </row>
    <row r="363" spans="1:180" ht="15" customHeight="1" x14ac:dyDescent="0.25">
      <c r="A363" s="105">
        <f t="shared" si="364"/>
        <v>44504</v>
      </c>
      <c r="B363" s="106">
        <f t="shared" si="349"/>
        <v>938.86328870195791</v>
      </c>
      <c r="C363" s="2">
        <f t="shared" si="365"/>
        <v>854.34849263000001</v>
      </c>
      <c r="D363" s="2">
        <f t="shared" si="366"/>
        <v>23.035697989999903</v>
      </c>
      <c r="E363" s="106">
        <f t="shared" si="350"/>
        <v>831.31279464000011</v>
      </c>
      <c r="F363" s="21">
        <f t="shared" si="367"/>
        <v>5944.21</v>
      </c>
      <c r="G363" s="108">
        <f t="shared" si="368"/>
        <v>6018.51</v>
      </c>
      <c r="H363" s="109">
        <f t="shared" si="379"/>
        <v>44465</v>
      </c>
      <c r="I363" s="109">
        <f t="shared" si="375"/>
        <v>44495</v>
      </c>
      <c r="J363" s="110">
        <f t="shared" si="351"/>
        <v>1.2499558393798349E-2</v>
      </c>
      <c r="K363" s="117">
        <f t="shared" si="376"/>
        <v>44525</v>
      </c>
      <c r="L363" s="178">
        <f t="shared" si="378"/>
        <v>31</v>
      </c>
      <c r="M363" s="178">
        <f t="shared" si="341"/>
        <v>10</v>
      </c>
      <c r="N363" s="106">
        <f t="shared" si="352"/>
        <v>1.00401516</v>
      </c>
      <c r="O363" s="111">
        <f t="shared" si="381"/>
        <v>1.0115996199999999</v>
      </c>
      <c r="P363" s="111">
        <f t="shared" si="369"/>
        <v>1.0957842391646071</v>
      </c>
      <c r="Q363" s="106">
        <f t="shared" si="380"/>
        <v>1.10018398</v>
      </c>
      <c r="R363" s="2">
        <v>1</v>
      </c>
      <c r="S363" s="106">
        <f t="shared" si="353"/>
        <v>854.34849263000001</v>
      </c>
      <c r="T363" s="106">
        <f t="shared" si="354"/>
        <v>0</v>
      </c>
      <c r="U363" s="106">
        <f t="shared" si="355"/>
        <v>83.284224391957835</v>
      </c>
      <c r="V363" s="106">
        <f t="shared" si="356"/>
        <v>937.63271702195789</v>
      </c>
      <c r="W363" s="19">
        <f t="shared" si="374"/>
        <v>0</v>
      </c>
      <c r="X363" s="2">
        <f t="shared" si="357"/>
        <v>0</v>
      </c>
      <c r="Y363" s="4">
        <f t="shared" si="358"/>
        <v>0</v>
      </c>
      <c r="Z363" s="106">
        <f t="shared" si="359"/>
        <v>0</v>
      </c>
      <c r="AA363" s="114">
        <f t="shared" si="370"/>
        <v>0.05</v>
      </c>
      <c r="AB363" s="112">
        <f t="shared" si="360"/>
        <v>10</v>
      </c>
      <c r="AC363" s="178">
        <f t="shared" si="377"/>
        <v>31</v>
      </c>
      <c r="AD363" s="11">
        <f t="shared" si="371"/>
        <v>1.001312424</v>
      </c>
      <c r="AE363" s="106">
        <f t="shared" si="361"/>
        <v>1.1212674600000001</v>
      </c>
      <c r="AF363" s="106">
        <f t="shared" si="362"/>
        <v>1.2305716799999999</v>
      </c>
      <c r="AG363" s="106">
        <f t="shared" si="363"/>
        <v>0</v>
      </c>
      <c r="AH363" s="115" t="str">
        <f t="shared" si="372"/>
        <v>J=</v>
      </c>
      <c r="AI363" s="116">
        <f t="shared" si="373"/>
        <v>44525</v>
      </c>
      <c r="AJ363" s="10"/>
      <c r="AL363" s="204">
        <f>[2]Plan1!$A273</f>
        <v>45176</v>
      </c>
      <c r="AM363" s="205" t="str">
        <f>[2]Plan1!$C273</f>
        <v>Independência do Brasil</v>
      </c>
      <c r="AN363" s="5"/>
      <c r="AO363" s="26"/>
      <c r="AP363" s="161">
        <f t="shared" si="345"/>
        <v>45437</v>
      </c>
      <c r="AQ363" s="161">
        <f t="shared" si="346"/>
        <v>45436</v>
      </c>
      <c r="AR363" s="161">
        <f t="shared" si="347"/>
        <v>45439</v>
      </c>
      <c r="AS363" s="161">
        <f t="shared" si="342"/>
        <v>45468</v>
      </c>
      <c r="AT363" s="161">
        <f t="shared" si="348"/>
        <v>45439</v>
      </c>
      <c r="AU363" s="161">
        <f t="shared" si="343"/>
        <v>45468</v>
      </c>
      <c r="AV363" s="155">
        <f t="shared" si="344"/>
        <v>31</v>
      </c>
      <c r="BA363" s="1"/>
      <c r="BB363" s="1"/>
      <c r="BC363" s="1"/>
      <c r="BD363" s="1"/>
      <c r="BE363" s="1"/>
      <c r="BG363" s="1"/>
      <c r="BH363" s="1"/>
    </row>
    <row r="364" spans="1:180" ht="15" customHeight="1" x14ac:dyDescent="0.25">
      <c r="A364" s="105">
        <f t="shared" si="364"/>
        <v>44505</v>
      </c>
      <c r="B364" s="106">
        <f t="shared" si="349"/>
        <v>939.35353117875434</v>
      </c>
      <c r="C364" s="2">
        <f t="shared" si="365"/>
        <v>854.34849263000001</v>
      </c>
      <c r="D364" s="2">
        <f t="shared" si="366"/>
        <v>23.035697989999903</v>
      </c>
      <c r="E364" s="106">
        <f t="shared" si="350"/>
        <v>831.31279464000011</v>
      </c>
      <c r="F364" s="21">
        <f t="shared" si="367"/>
        <v>5944.21</v>
      </c>
      <c r="G364" s="108">
        <f t="shared" si="368"/>
        <v>6018.51</v>
      </c>
      <c r="H364" s="109">
        <f t="shared" si="379"/>
        <v>44465</v>
      </c>
      <c r="I364" s="109">
        <f t="shared" si="375"/>
        <v>44495</v>
      </c>
      <c r="J364" s="110">
        <f t="shared" si="351"/>
        <v>1.2499558393798349E-2</v>
      </c>
      <c r="K364" s="117">
        <f t="shared" si="376"/>
        <v>44525</v>
      </c>
      <c r="L364" s="178">
        <f t="shared" si="378"/>
        <v>31</v>
      </c>
      <c r="M364" s="178">
        <f t="shared" si="341"/>
        <v>11</v>
      </c>
      <c r="N364" s="106">
        <f t="shared" si="352"/>
        <v>1.00441756</v>
      </c>
      <c r="O364" s="111">
        <f t="shared" si="381"/>
        <v>1.0115996199999999</v>
      </c>
      <c r="P364" s="111">
        <f t="shared" si="369"/>
        <v>1.0957842391646071</v>
      </c>
      <c r="Q364" s="106">
        <f t="shared" si="380"/>
        <v>1.1006249299999999</v>
      </c>
      <c r="R364" s="2">
        <v>1</v>
      </c>
      <c r="S364" s="106">
        <f t="shared" si="353"/>
        <v>854.34849263000001</v>
      </c>
      <c r="T364" s="106">
        <f t="shared" si="354"/>
        <v>0</v>
      </c>
      <c r="U364" s="106">
        <f t="shared" si="355"/>
        <v>83.650791768754345</v>
      </c>
      <c r="V364" s="106">
        <f t="shared" si="356"/>
        <v>937.9992843987543</v>
      </c>
      <c r="W364" s="19">
        <f t="shared" si="374"/>
        <v>0</v>
      </c>
      <c r="X364" s="2">
        <f t="shared" si="357"/>
        <v>0</v>
      </c>
      <c r="Y364" s="4">
        <f t="shared" si="358"/>
        <v>0</v>
      </c>
      <c r="Z364" s="106">
        <f t="shared" si="359"/>
        <v>0</v>
      </c>
      <c r="AA364" s="114">
        <f t="shared" si="370"/>
        <v>0.05</v>
      </c>
      <c r="AB364" s="112">
        <f t="shared" si="360"/>
        <v>11</v>
      </c>
      <c r="AC364" s="178">
        <f t="shared" si="377"/>
        <v>31</v>
      </c>
      <c r="AD364" s="11">
        <f t="shared" si="371"/>
        <v>1.001443761</v>
      </c>
      <c r="AE364" s="106">
        <f t="shared" si="361"/>
        <v>1.2334750299999999</v>
      </c>
      <c r="AF364" s="106">
        <f t="shared" si="362"/>
        <v>1.35424678</v>
      </c>
      <c r="AG364" s="106">
        <f t="shared" si="363"/>
        <v>0</v>
      </c>
      <c r="AH364" s="115" t="str">
        <f t="shared" si="372"/>
        <v>J=</v>
      </c>
      <c r="AI364" s="116">
        <f t="shared" si="373"/>
        <v>44525</v>
      </c>
      <c r="AJ364" s="10"/>
      <c r="AL364" s="204">
        <f>[2]Plan1!$A274</f>
        <v>45211</v>
      </c>
      <c r="AM364" s="205" t="str">
        <f>[2]Plan1!$C274</f>
        <v>Nossa Sr.a Aparecida - Padroeira do Brasil</v>
      </c>
      <c r="AN364" s="5"/>
      <c r="AO364" s="26"/>
      <c r="AP364" s="161">
        <f t="shared" si="345"/>
        <v>45468</v>
      </c>
      <c r="AQ364" s="161">
        <f t="shared" si="346"/>
        <v>45467</v>
      </c>
      <c r="AR364" s="161">
        <f t="shared" si="347"/>
        <v>45468</v>
      </c>
      <c r="AS364" s="161">
        <f t="shared" si="342"/>
        <v>45498</v>
      </c>
      <c r="AT364" s="161">
        <f t="shared" si="348"/>
        <v>45468</v>
      </c>
      <c r="AU364" s="161">
        <f t="shared" si="343"/>
        <v>45498</v>
      </c>
      <c r="AV364" s="155">
        <f t="shared" si="344"/>
        <v>30</v>
      </c>
      <c r="BA364" s="1"/>
      <c r="BB364" s="1"/>
      <c r="BC364" s="1"/>
      <c r="BD364" s="1"/>
      <c r="BE364" s="1"/>
      <c r="BG364" s="1"/>
      <c r="BH364" s="1"/>
    </row>
    <row r="365" spans="1:180" ht="15" customHeight="1" x14ac:dyDescent="0.25">
      <c r="A365" s="105">
        <f t="shared" si="364"/>
        <v>44506</v>
      </c>
      <c r="B365" s="106">
        <f t="shared" si="349"/>
        <v>939.84402744872602</v>
      </c>
      <c r="C365" s="2">
        <f t="shared" si="365"/>
        <v>854.34849263000001</v>
      </c>
      <c r="D365" s="2">
        <f t="shared" si="366"/>
        <v>23.035697989999903</v>
      </c>
      <c r="E365" s="106">
        <f t="shared" si="350"/>
        <v>831.31279464000011</v>
      </c>
      <c r="F365" s="21">
        <f t="shared" si="367"/>
        <v>5944.21</v>
      </c>
      <c r="G365" s="108">
        <f t="shared" si="368"/>
        <v>6018.51</v>
      </c>
      <c r="H365" s="109">
        <f t="shared" si="379"/>
        <v>44465</v>
      </c>
      <c r="I365" s="109">
        <f t="shared" si="375"/>
        <v>44495</v>
      </c>
      <c r="J365" s="110">
        <f t="shared" si="351"/>
        <v>1.2499558393798349E-2</v>
      </c>
      <c r="K365" s="117">
        <f t="shared" si="376"/>
        <v>44525</v>
      </c>
      <c r="L365" s="178">
        <f t="shared" si="378"/>
        <v>31</v>
      </c>
      <c r="M365" s="178">
        <f t="shared" si="341"/>
        <v>12</v>
      </c>
      <c r="N365" s="106">
        <f t="shared" si="352"/>
        <v>1.00482012</v>
      </c>
      <c r="O365" s="111">
        <f t="shared" si="381"/>
        <v>1.0115996199999999</v>
      </c>
      <c r="P365" s="111">
        <f t="shared" si="369"/>
        <v>1.0957842391646071</v>
      </c>
      <c r="Q365" s="106">
        <f t="shared" si="380"/>
        <v>1.10106605</v>
      </c>
      <c r="R365" s="2">
        <v>1</v>
      </c>
      <c r="S365" s="106">
        <f t="shared" si="353"/>
        <v>854.34849263000001</v>
      </c>
      <c r="T365" s="106">
        <f t="shared" si="354"/>
        <v>0</v>
      </c>
      <c r="U365" s="106">
        <f t="shared" si="355"/>
        <v>84.017500468725999</v>
      </c>
      <c r="V365" s="106">
        <f t="shared" si="356"/>
        <v>938.36599309872599</v>
      </c>
      <c r="W365" s="19">
        <f t="shared" si="374"/>
        <v>0</v>
      </c>
      <c r="X365" s="2">
        <f t="shared" si="357"/>
        <v>0</v>
      </c>
      <c r="Y365" s="4">
        <f t="shared" si="358"/>
        <v>0</v>
      </c>
      <c r="Z365" s="106">
        <f t="shared" si="359"/>
        <v>0</v>
      </c>
      <c r="AA365" s="114">
        <f t="shared" si="370"/>
        <v>0.05</v>
      </c>
      <c r="AB365" s="112">
        <f t="shared" si="360"/>
        <v>12</v>
      </c>
      <c r="AC365" s="178">
        <f t="shared" si="377"/>
        <v>31</v>
      </c>
      <c r="AD365" s="11">
        <f t="shared" si="371"/>
        <v>1.0015751150000001</v>
      </c>
      <c r="AE365" s="106">
        <f t="shared" si="361"/>
        <v>1.3456971200000001</v>
      </c>
      <c r="AF365" s="106">
        <f t="shared" si="362"/>
        <v>1.4780343499999999</v>
      </c>
      <c r="AG365" s="106">
        <f t="shared" si="363"/>
        <v>0</v>
      </c>
      <c r="AH365" s="115" t="str">
        <f t="shared" si="372"/>
        <v>J=</v>
      </c>
      <c r="AI365" s="116">
        <f t="shared" si="373"/>
        <v>44525</v>
      </c>
      <c r="AJ365" s="10"/>
      <c r="AL365" s="204">
        <f>[2]Plan1!$A275</f>
        <v>45232</v>
      </c>
      <c r="AM365" s="205" t="str">
        <f>[2]Plan1!$C275</f>
        <v>Finados</v>
      </c>
      <c r="AN365" s="5"/>
      <c r="AO365" s="26"/>
      <c r="AP365" s="161">
        <f t="shared" si="345"/>
        <v>45498</v>
      </c>
      <c r="AQ365" s="161">
        <f t="shared" si="346"/>
        <v>45497</v>
      </c>
      <c r="AR365" s="161">
        <f t="shared" si="347"/>
        <v>45498</v>
      </c>
      <c r="AS365" s="161">
        <f t="shared" si="342"/>
        <v>45529</v>
      </c>
      <c r="AT365" s="161">
        <f t="shared" si="348"/>
        <v>45498</v>
      </c>
      <c r="AU365" s="161">
        <f t="shared" si="343"/>
        <v>45530</v>
      </c>
      <c r="AV365" s="155">
        <f t="shared" si="344"/>
        <v>31</v>
      </c>
      <c r="BA365" s="1"/>
      <c r="BB365" s="1"/>
      <c r="BC365" s="1"/>
      <c r="BD365" s="1"/>
      <c r="BE365" s="1"/>
      <c r="BG365" s="1"/>
      <c r="BH365" s="1"/>
    </row>
    <row r="366" spans="1:180" ht="15" customHeight="1" x14ac:dyDescent="0.25">
      <c r="A366" s="105">
        <f t="shared" si="364"/>
        <v>44507</v>
      </c>
      <c r="B366" s="106">
        <f t="shared" si="349"/>
        <v>940.33478683500073</v>
      </c>
      <c r="C366" s="2">
        <f t="shared" si="365"/>
        <v>854.34849263000001</v>
      </c>
      <c r="D366" s="2">
        <f t="shared" si="366"/>
        <v>23.035697989999903</v>
      </c>
      <c r="E366" s="106">
        <f t="shared" si="350"/>
        <v>831.31279464000011</v>
      </c>
      <c r="F366" s="21">
        <f t="shared" si="367"/>
        <v>5944.21</v>
      </c>
      <c r="G366" s="108">
        <f t="shared" si="368"/>
        <v>6018.51</v>
      </c>
      <c r="H366" s="109">
        <f t="shared" si="379"/>
        <v>44465</v>
      </c>
      <c r="I366" s="109">
        <f t="shared" si="375"/>
        <v>44495</v>
      </c>
      <c r="J366" s="110">
        <f t="shared" si="351"/>
        <v>1.2499558393798349E-2</v>
      </c>
      <c r="K366" s="117">
        <f t="shared" si="376"/>
        <v>44525</v>
      </c>
      <c r="L366" s="178">
        <f t="shared" si="378"/>
        <v>31</v>
      </c>
      <c r="M366" s="178">
        <f t="shared" si="341"/>
        <v>13</v>
      </c>
      <c r="N366" s="106">
        <f t="shared" si="352"/>
        <v>1.00522285</v>
      </c>
      <c r="O366" s="111">
        <f t="shared" si="381"/>
        <v>1.0115996199999999</v>
      </c>
      <c r="P366" s="111">
        <f t="shared" si="369"/>
        <v>1.0957842391646071</v>
      </c>
      <c r="Q366" s="106">
        <f t="shared" si="380"/>
        <v>1.1015073500000001</v>
      </c>
      <c r="R366" s="2">
        <v>1</v>
      </c>
      <c r="S366" s="106">
        <f t="shared" si="353"/>
        <v>854.34849263000001</v>
      </c>
      <c r="T366" s="106">
        <f t="shared" si="354"/>
        <v>0</v>
      </c>
      <c r="U366" s="106">
        <f t="shared" si="355"/>
        <v>84.384358805000701</v>
      </c>
      <c r="V366" s="106">
        <f t="shared" si="356"/>
        <v>938.73285143500073</v>
      </c>
      <c r="W366" s="19">
        <f t="shared" si="374"/>
        <v>0</v>
      </c>
      <c r="X366" s="2">
        <f t="shared" si="357"/>
        <v>0</v>
      </c>
      <c r="Y366" s="4">
        <f t="shared" si="358"/>
        <v>0</v>
      </c>
      <c r="Z366" s="106">
        <f t="shared" si="359"/>
        <v>0</v>
      </c>
      <c r="AA366" s="114">
        <f t="shared" si="370"/>
        <v>0.05</v>
      </c>
      <c r="AB366" s="112">
        <f t="shared" si="360"/>
        <v>13</v>
      </c>
      <c r="AC366" s="178">
        <f t="shared" si="377"/>
        <v>31</v>
      </c>
      <c r="AD366" s="11">
        <f t="shared" si="371"/>
        <v>1.0017064870000001</v>
      </c>
      <c r="AE366" s="106">
        <f t="shared" si="361"/>
        <v>1.45793459</v>
      </c>
      <c r="AF366" s="106">
        <f t="shared" si="362"/>
        <v>1.6019353999999999</v>
      </c>
      <c r="AG366" s="106">
        <f t="shared" si="363"/>
        <v>0</v>
      </c>
      <c r="AH366" s="115" t="str">
        <f t="shared" si="372"/>
        <v>J=</v>
      </c>
      <c r="AI366" s="116">
        <f t="shared" si="373"/>
        <v>44525</v>
      </c>
      <c r="AJ366" s="12"/>
      <c r="AL366" s="204">
        <f>[2]Plan1!$A276</f>
        <v>45245</v>
      </c>
      <c r="AM366" s="205" t="str">
        <f>[2]Plan1!$C276</f>
        <v>Proclamação da República</v>
      </c>
      <c r="AN366" s="5"/>
      <c r="AO366" s="26"/>
      <c r="AP366" s="161">
        <f t="shared" si="345"/>
        <v>45529</v>
      </c>
      <c r="AQ366" s="161">
        <f t="shared" si="346"/>
        <v>45527</v>
      </c>
      <c r="AR366" s="161">
        <f t="shared" si="347"/>
        <v>45530</v>
      </c>
      <c r="AS366" s="161">
        <f t="shared" si="342"/>
        <v>45560</v>
      </c>
      <c r="AT366" s="161">
        <f t="shared" si="348"/>
        <v>45530</v>
      </c>
      <c r="AU366" s="161">
        <f t="shared" si="343"/>
        <v>45560</v>
      </c>
      <c r="AV366" s="155">
        <f t="shared" si="344"/>
        <v>31</v>
      </c>
      <c r="BA366" s="7"/>
      <c r="BB366" s="7"/>
      <c r="BC366" s="7"/>
      <c r="BD366" s="7"/>
      <c r="BE366" s="7"/>
      <c r="BG366" s="7"/>
      <c r="BH366" s="7"/>
      <c r="BI366" s="16"/>
      <c r="BJ366" s="16"/>
      <c r="BK366" s="16"/>
      <c r="BL366" s="16"/>
      <c r="BM366" s="16"/>
      <c r="BN366" s="16"/>
      <c r="BO366" s="16"/>
      <c r="BP366" s="16"/>
      <c r="BQ366" s="16"/>
      <c r="BR366" s="16"/>
      <c r="BS366" s="16"/>
      <c r="BT366" s="16"/>
      <c r="BU366" s="16"/>
      <c r="BV366" s="16"/>
      <c r="BW366" s="16"/>
      <c r="BX366" s="16"/>
      <c r="BY366" s="16"/>
      <c r="BZ366" s="16"/>
      <c r="CA366" s="16"/>
      <c r="CB366" s="16"/>
      <c r="CC366" s="16"/>
      <c r="CD366" s="16"/>
      <c r="CE366" s="16"/>
      <c r="CF366" s="16"/>
      <c r="CG366" s="16"/>
      <c r="CH366" s="16"/>
      <c r="CI366" s="16"/>
      <c r="CJ366" s="16"/>
      <c r="CK366" s="16"/>
      <c r="CL366" s="16"/>
      <c r="CM366" s="16"/>
      <c r="CN366" s="16"/>
      <c r="CO366" s="16"/>
      <c r="CP366" s="16"/>
      <c r="CQ366" s="16"/>
      <c r="CR366" s="16"/>
      <c r="CS366" s="16"/>
      <c r="CT366" s="16"/>
      <c r="CU366" s="16"/>
      <c r="CV366" s="16"/>
      <c r="CW366" s="16"/>
      <c r="CX366" s="16"/>
      <c r="CY366" s="16"/>
      <c r="CZ366" s="16"/>
      <c r="DA366" s="16"/>
      <c r="DB366" s="16"/>
      <c r="DC366" s="16"/>
      <c r="DD366" s="16"/>
      <c r="DE366" s="16"/>
      <c r="DF366" s="16"/>
      <c r="DG366" s="16"/>
      <c r="DH366" s="16"/>
      <c r="DI366" s="16"/>
      <c r="DJ366" s="16"/>
      <c r="DK366" s="16"/>
      <c r="DL366" s="16"/>
      <c r="DM366" s="16"/>
      <c r="DN366" s="16"/>
      <c r="DO366" s="16"/>
      <c r="DP366" s="16"/>
      <c r="DQ366" s="16"/>
      <c r="DR366" s="16"/>
      <c r="DS366" s="16"/>
      <c r="DT366" s="16"/>
      <c r="DU366" s="16"/>
      <c r="DV366" s="16"/>
      <c r="DW366" s="16"/>
      <c r="DX366" s="16"/>
      <c r="DY366" s="16"/>
      <c r="DZ366" s="16"/>
      <c r="EA366" s="16"/>
      <c r="EB366" s="16"/>
      <c r="EC366" s="16"/>
      <c r="ED366" s="16"/>
      <c r="EE366" s="16"/>
      <c r="EF366" s="16"/>
      <c r="EG366" s="16"/>
      <c r="EH366" s="16"/>
      <c r="EI366" s="16"/>
      <c r="EJ366" s="16"/>
      <c r="EK366" s="16"/>
      <c r="EL366" s="16"/>
      <c r="EM366" s="16"/>
      <c r="EN366" s="16"/>
      <c r="EO366" s="16"/>
      <c r="EP366" s="16"/>
      <c r="EQ366" s="16"/>
      <c r="ER366" s="16"/>
      <c r="ES366" s="16"/>
      <c r="ET366" s="16"/>
      <c r="EU366" s="16"/>
      <c r="EV366" s="16"/>
      <c r="EW366" s="16"/>
      <c r="EX366" s="16"/>
      <c r="EY366" s="16"/>
      <c r="EZ366" s="16"/>
      <c r="FA366" s="16"/>
      <c r="FB366" s="16"/>
      <c r="FC366" s="16"/>
      <c r="FD366" s="16"/>
      <c r="FE366" s="16"/>
      <c r="FF366" s="16"/>
      <c r="FG366" s="16"/>
      <c r="FH366" s="16"/>
      <c r="FI366" s="16"/>
      <c r="FJ366" s="16"/>
      <c r="FK366" s="16"/>
      <c r="FL366" s="16"/>
      <c r="FM366" s="16"/>
      <c r="FN366" s="16"/>
      <c r="FO366" s="16"/>
      <c r="FP366" s="16"/>
      <c r="FQ366" s="16"/>
      <c r="FR366" s="16"/>
      <c r="FS366" s="16"/>
      <c r="FT366" s="16"/>
      <c r="FU366" s="16"/>
      <c r="FV366" s="16"/>
      <c r="FW366" s="16"/>
      <c r="FX366" s="16"/>
    </row>
    <row r="367" spans="1:180" ht="15" customHeight="1" x14ac:dyDescent="0.25">
      <c r="A367" s="105">
        <f t="shared" si="364"/>
        <v>44508</v>
      </c>
      <c r="B367" s="106">
        <f t="shared" si="349"/>
        <v>940.82580016445036</v>
      </c>
      <c r="C367" s="2">
        <f t="shared" si="365"/>
        <v>854.34849263000001</v>
      </c>
      <c r="D367" s="2">
        <f t="shared" si="366"/>
        <v>23.035697989999903</v>
      </c>
      <c r="E367" s="106">
        <f t="shared" si="350"/>
        <v>831.31279464000011</v>
      </c>
      <c r="F367" s="21">
        <f t="shared" si="367"/>
        <v>5944.21</v>
      </c>
      <c r="G367" s="108">
        <f t="shared" si="368"/>
        <v>6018.51</v>
      </c>
      <c r="H367" s="109">
        <f t="shared" si="379"/>
        <v>44465</v>
      </c>
      <c r="I367" s="109">
        <f t="shared" si="375"/>
        <v>44495</v>
      </c>
      <c r="J367" s="110">
        <f t="shared" si="351"/>
        <v>1.2499558393798349E-2</v>
      </c>
      <c r="K367" s="117">
        <f t="shared" si="376"/>
        <v>44525</v>
      </c>
      <c r="L367" s="178">
        <f t="shared" si="378"/>
        <v>31</v>
      </c>
      <c r="M367" s="178">
        <f t="shared" si="341"/>
        <v>14</v>
      </c>
      <c r="N367" s="106">
        <f t="shared" si="352"/>
        <v>1.00562573</v>
      </c>
      <c r="O367" s="111">
        <f t="shared" si="381"/>
        <v>1.0115996199999999</v>
      </c>
      <c r="P367" s="111">
        <f t="shared" si="369"/>
        <v>1.0957842391646071</v>
      </c>
      <c r="Q367" s="106">
        <f t="shared" si="380"/>
        <v>1.1019488200000001</v>
      </c>
      <c r="R367" s="2">
        <v>1</v>
      </c>
      <c r="S367" s="106">
        <f t="shared" si="353"/>
        <v>854.34849263000001</v>
      </c>
      <c r="T367" s="106">
        <f t="shared" si="354"/>
        <v>0</v>
      </c>
      <c r="U367" s="106">
        <f t="shared" si="355"/>
        <v>84.751358464450377</v>
      </c>
      <c r="V367" s="106">
        <f t="shared" si="356"/>
        <v>939.0998510944504</v>
      </c>
      <c r="W367" s="19">
        <f t="shared" si="374"/>
        <v>0</v>
      </c>
      <c r="X367" s="2">
        <f t="shared" si="357"/>
        <v>0</v>
      </c>
      <c r="Y367" s="4">
        <f t="shared" si="358"/>
        <v>0</v>
      </c>
      <c r="Z367" s="106">
        <f t="shared" si="359"/>
        <v>0</v>
      </c>
      <c r="AA367" s="114">
        <f t="shared" si="370"/>
        <v>0.05</v>
      </c>
      <c r="AB367" s="112">
        <f t="shared" si="360"/>
        <v>14</v>
      </c>
      <c r="AC367" s="178">
        <f t="shared" si="377"/>
        <v>31</v>
      </c>
      <c r="AD367" s="11">
        <f t="shared" si="371"/>
        <v>1.001837876</v>
      </c>
      <c r="AE367" s="106">
        <f t="shared" si="361"/>
        <v>1.57018659</v>
      </c>
      <c r="AF367" s="106">
        <f t="shared" si="362"/>
        <v>1.72594907</v>
      </c>
      <c r="AG367" s="106">
        <f t="shared" si="363"/>
        <v>0</v>
      </c>
      <c r="AH367" s="115" t="str">
        <f t="shared" si="372"/>
        <v>J=</v>
      </c>
      <c r="AI367" s="116">
        <f t="shared" si="373"/>
        <v>44525</v>
      </c>
      <c r="AJ367" s="10"/>
      <c r="AL367" s="204">
        <f>[2]Plan1!$A277</f>
        <v>45285</v>
      </c>
      <c r="AM367" s="205" t="str">
        <f>[2]Plan1!$C277</f>
        <v>Natal</v>
      </c>
      <c r="AN367" s="5"/>
      <c r="AO367" s="26"/>
      <c r="AP367" s="161">
        <f t="shared" si="345"/>
        <v>45560</v>
      </c>
      <c r="AQ367" s="161">
        <f t="shared" si="346"/>
        <v>45559</v>
      </c>
      <c r="AR367" s="161">
        <f t="shared" si="347"/>
        <v>45560</v>
      </c>
      <c r="AS367" s="161">
        <f t="shared" si="342"/>
        <v>45590</v>
      </c>
      <c r="AT367" s="161">
        <f t="shared" si="348"/>
        <v>45560</v>
      </c>
      <c r="AU367" s="161">
        <f t="shared" si="343"/>
        <v>45590</v>
      </c>
      <c r="AV367" s="155">
        <f t="shared" si="344"/>
        <v>30</v>
      </c>
      <c r="BA367" s="1"/>
      <c r="BB367" s="1"/>
      <c r="BC367" s="1"/>
      <c r="BD367" s="1"/>
      <c r="BE367" s="1"/>
      <c r="BG367" s="1"/>
      <c r="BH367" s="1"/>
    </row>
    <row r="368" spans="1:180" ht="15" customHeight="1" x14ac:dyDescent="0.25">
      <c r="A368" s="105">
        <f t="shared" si="364"/>
        <v>44509</v>
      </c>
      <c r="B368" s="106">
        <f t="shared" si="349"/>
        <v>941.31708416333095</v>
      </c>
      <c r="C368" s="2">
        <f t="shared" si="365"/>
        <v>854.34849263000001</v>
      </c>
      <c r="D368" s="2">
        <f t="shared" si="366"/>
        <v>23.035697989999903</v>
      </c>
      <c r="E368" s="106">
        <f t="shared" si="350"/>
        <v>831.31279464000011</v>
      </c>
      <c r="F368" s="21">
        <f t="shared" si="367"/>
        <v>5944.21</v>
      </c>
      <c r="G368" s="108">
        <f t="shared" si="368"/>
        <v>6018.51</v>
      </c>
      <c r="H368" s="109">
        <f t="shared" si="379"/>
        <v>44465</v>
      </c>
      <c r="I368" s="109">
        <f t="shared" si="375"/>
        <v>44495</v>
      </c>
      <c r="J368" s="110">
        <f t="shared" si="351"/>
        <v>1.2499558393798349E-2</v>
      </c>
      <c r="K368" s="117">
        <f t="shared" si="376"/>
        <v>44525</v>
      </c>
      <c r="L368" s="178">
        <f t="shared" si="378"/>
        <v>31</v>
      </c>
      <c r="M368" s="178">
        <f t="shared" si="341"/>
        <v>15</v>
      </c>
      <c r="N368" s="106">
        <f t="shared" si="352"/>
        <v>1.0060287800000001</v>
      </c>
      <c r="O368" s="111">
        <f t="shared" si="381"/>
        <v>1.0115996199999999</v>
      </c>
      <c r="P368" s="111">
        <f t="shared" si="369"/>
        <v>1.0957842391646071</v>
      </c>
      <c r="Q368" s="106">
        <f t="shared" si="380"/>
        <v>1.10239048</v>
      </c>
      <c r="R368" s="2">
        <v>1</v>
      </c>
      <c r="S368" s="106">
        <f t="shared" si="353"/>
        <v>854.34849263000001</v>
      </c>
      <c r="T368" s="106">
        <f t="shared" si="354"/>
        <v>0</v>
      </c>
      <c r="U368" s="106">
        <f t="shared" si="355"/>
        <v>85.118516073330994</v>
      </c>
      <c r="V368" s="106">
        <f t="shared" si="356"/>
        <v>939.46700870333098</v>
      </c>
      <c r="W368" s="19">
        <f t="shared" si="374"/>
        <v>0</v>
      </c>
      <c r="X368" s="2">
        <f t="shared" si="357"/>
        <v>0</v>
      </c>
      <c r="Y368" s="4">
        <f t="shared" si="358"/>
        <v>0</v>
      </c>
      <c r="Z368" s="106">
        <f t="shared" si="359"/>
        <v>0</v>
      </c>
      <c r="AA368" s="114">
        <f t="shared" si="370"/>
        <v>0.05</v>
      </c>
      <c r="AB368" s="112">
        <f t="shared" si="360"/>
        <v>15</v>
      </c>
      <c r="AC368" s="178">
        <f t="shared" si="377"/>
        <v>31</v>
      </c>
      <c r="AD368" s="11">
        <f t="shared" si="371"/>
        <v>1.0019692819999999</v>
      </c>
      <c r="AE368" s="106">
        <f t="shared" si="361"/>
        <v>1.6824531</v>
      </c>
      <c r="AF368" s="106">
        <f t="shared" si="362"/>
        <v>1.85007546</v>
      </c>
      <c r="AG368" s="106">
        <f t="shared" si="363"/>
        <v>0</v>
      </c>
      <c r="AH368" s="115" t="str">
        <f t="shared" si="372"/>
        <v>J=</v>
      </c>
      <c r="AI368" s="116">
        <f t="shared" si="373"/>
        <v>44525</v>
      </c>
      <c r="AJ368" s="10"/>
      <c r="AL368" s="204">
        <f>[2]Plan1!$A278</f>
        <v>45292</v>
      </c>
      <c r="AM368" s="205" t="str">
        <f>[2]Plan1!$C278</f>
        <v>Confraternização Universal</v>
      </c>
      <c r="AN368" s="5"/>
      <c r="AO368" s="26"/>
      <c r="AP368" s="161">
        <f t="shared" si="345"/>
        <v>45590</v>
      </c>
      <c r="AQ368" s="161">
        <f t="shared" si="346"/>
        <v>45589</v>
      </c>
      <c r="AR368" s="161">
        <f t="shared" si="347"/>
        <v>45590</v>
      </c>
      <c r="AS368" s="161">
        <f t="shared" si="342"/>
        <v>45621</v>
      </c>
      <c r="AT368" s="161">
        <f t="shared" si="348"/>
        <v>45590</v>
      </c>
      <c r="AU368" s="161">
        <f t="shared" si="343"/>
        <v>45621</v>
      </c>
      <c r="AV368" s="155">
        <f t="shared" si="344"/>
        <v>31</v>
      </c>
      <c r="BA368" s="1"/>
      <c r="BB368" s="1"/>
      <c r="BC368" s="1"/>
      <c r="BD368" s="1"/>
      <c r="BE368" s="1"/>
      <c r="BG368" s="1"/>
      <c r="BH368" s="1"/>
    </row>
    <row r="369" spans="1:194" ht="15" customHeight="1" x14ac:dyDescent="0.25">
      <c r="A369" s="105">
        <f t="shared" si="364"/>
        <v>44510</v>
      </c>
      <c r="B369" s="106">
        <f t="shared" si="349"/>
        <v>941.80862225538669</v>
      </c>
      <c r="C369" s="2">
        <f t="shared" si="365"/>
        <v>854.34849263000001</v>
      </c>
      <c r="D369" s="2">
        <f t="shared" si="366"/>
        <v>23.035697989999903</v>
      </c>
      <c r="E369" s="106">
        <f t="shared" si="350"/>
        <v>831.31279464000011</v>
      </c>
      <c r="F369" s="21">
        <f t="shared" si="367"/>
        <v>5944.21</v>
      </c>
      <c r="G369" s="108">
        <f t="shared" si="368"/>
        <v>6018.51</v>
      </c>
      <c r="H369" s="109">
        <f t="shared" si="379"/>
        <v>44465</v>
      </c>
      <c r="I369" s="109">
        <f t="shared" si="375"/>
        <v>44495</v>
      </c>
      <c r="J369" s="110">
        <f t="shared" si="351"/>
        <v>1.2499558393798349E-2</v>
      </c>
      <c r="K369" s="117">
        <f t="shared" si="376"/>
        <v>44525</v>
      </c>
      <c r="L369" s="178">
        <f t="shared" si="378"/>
        <v>31</v>
      </c>
      <c r="M369" s="178">
        <f t="shared" ref="M369:M432" si="382">L369-(K369-A369)</f>
        <v>16</v>
      </c>
      <c r="N369" s="106">
        <f t="shared" si="352"/>
        <v>1.0064319900000001</v>
      </c>
      <c r="O369" s="111">
        <f t="shared" si="381"/>
        <v>1.0115996199999999</v>
      </c>
      <c r="P369" s="111">
        <f t="shared" si="369"/>
        <v>1.0957842391646071</v>
      </c>
      <c r="Q369" s="106">
        <f t="shared" si="380"/>
        <v>1.1028323099999999</v>
      </c>
      <c r="R369" s="2">
        <v>1</v>
      </c>
      <c r="S369" s="106">
        <f t="shared" si="353"/>
        <v>854.34849263000001</v>
      </c>
      <c r="T369" s="106">
        <f t="shared" si="354"/>
        <v>0</v>
      </c>
      <c r="U369" s="106">
        <f t="shared" si="355"/>
        <v>85.485815005386769</v>
      </c>
      <c r="V369" s="106">
        <f t="shared" si="356"/>
        <v>939.83430763538672</v>
      </c>
      <c r="W369" s="19">
        <f t="shared" si="374"/>
        <v>0</v>
      </c>
      <c r="X369" s="2">
        <f t="shared" si="357"/>
        <v>0</v>
      </c>
      <c r="Y369" s="4">
        <f t="shared" si="358"/>
        <v>0</v>
      </c>
      <c r="Z369" s="106">
        <f t="shared" si="359"/>
        <v>0</v>
      </c>
      <c r="AA369" s="114">
        <f t="shared" si="370"/>
        <v>0.05</v>
      </c>
      <c r="AB369" s="112">
        <f t="shared" si="360"/>
        <v>16</v>
      </c>
      <c r="AC369" s="178">
        <f t="shared" si="377"/>
        <v>31</v>
      </c>
      <c r="AD369" s="11">
        <f t="shared" si="371"/>
        <v>1.0021007049999999</v>
      </c>
      <c r="AE369" s="106">
        <f t="shared" si="361"/>
        <v>1.79473415</v>
      </c>
      <c r="AF369" s="106">
        <f t="shared" si="362"/>
        <v>1.9743146199999999</v>
      </c>
      <c r="AG369" s="106">
        <f t="shared" si="363"/>
        <v>0</v>
      </c>
      <c r="AH369" s="115" t="str">
        <f t="shared" si="372"/>
        <v>J=</v>
      </c>
      <c r="AI369" s="116">
        <f t="shared" si="373"/>
        <v>44525</v>
      </c>
      <c r="AJ369" s="10"/>
      <c r="AL369" s="204">
        <f>[2]Plan1!$A279</f>
        <v>45334</v>
      </c>
      <c r="AM369" s="205" t="str">
        <f>[2]Plan1!$C279</f>
        <v>Carnaval</v>
      </c>
      <c r="AN369" s="5"/>
      <c r="AO369" s="26"/>
      <c r="AP369" s="161">
        <f t="shared" si="345"/>
        <v>45621</v>
      </c>
      <c r="AQ369" s="161">
        <f t="shared" si="346"/>
        <v>45618</v>
      </c>
      <c r="AR369" s="161">
        <f t="shared" si="347"/>
        <v>45621</v>
      </c>
      <c r="AS369" s="161">
        <f t="shared" si="342"/>
        <v>45651</v>
      </c>
      <c r="AT369" s="161">
        <f t="shared" si="348"/>
        <v>45621</v>
      </c>
      <c r="AU369" s="161">
        <f t="shared" si="343"/>
        <v>45652</v>
      </c>
      <c r="AV369" s="155">
        <f t="shared" si="344"/>
        <v>30</v>
      </c>
      <c r="BA369" s="1"/>
      <c r="BB369" s="1"/>
      <c r="BC369" s="1"/>
      <c r="BD369" s="1"/>
      <c r="BE369" s="1"/>
      <c r="BG369" s="1"/>
      <c r="BH369" s="1"/>
    </row>
    <row r="370" spans="1:194" ht="15" customHeight="1" x14ac:dyDescent="0.25">
      <c r="A370" s="105">
        <f t="shared" si="364"/>
        <v>44511</v>
      </c>
      <c r="B370" s="106">
        <f t="shared" si="349"/>
        <v>942.30041546061773</v>
      </c>
      <c r="C370" s="2">
        <f t="shared" si="365"/>
        <v>854.34849263000001</v>
      </c>
      <c r="D370" s="2">
        <f t="shared" si="366"/>
        <v>23.035697989999903</v>
      </c>
      <c r="E370" s="106">
        <f t="shared" si="350"/>
        <v>831.31279464000011</v>
      </c>
      <c r="F370" s="21">
        <f t="shared" si="367"/>
        <v>5944.21</v>
      </c>
      <c r="G370" s="108">
        <f t="shared" si="368"/>
        <v>6018.51</v>
      </c>
      <c r="H370" s="109">
        <f t="shared" si="379"/>
        <v>44465</v>
      </c>
      <c r="I370" s="109">
        <f t="shared" si="375"/>
        <v>44495</v>
      </c>
      <c r="J370" s="110">
        <f t="shared" si="351"/>
        <v>1.2499558393798349E-2</v>
      </c>
      <c r="K370" s="117">
        <f t="shared" si="376"/>
        <v>44525</v>
      </c>
      <c r="L370" s="178">
        <f t="shared" si="378"/>
        <v>31</v>
      </c>
      <c r="M370" s="178">
        <f t="shared" si="382"/>
        <v>17</v>
      </c>
      <c r="N370" s="106">
        <f t="shared" si="352"/>
        <v>1.00683536</v>
      </c>
      <c r="O370" s="111">
        <f t="shared" si="381"/>
        <v>1.0115996199999999</v>
      </c>
      <c r="P370" s="111">
        <f t="shared" si="369"/>
        <v>1.0957842391646071</v>
      </c>
      <c r="Q370" s="106">
        <f t="shared" si="380"/>
        <v>1.10327431</v>
      </c>
      <c r="R370" s="2">
        <v>1</v>
      </c>
      <c r="S370" s="106">
        <f t="shared" si="353"/>
        <v>854.34849263000001</v>
      </c>
      <c r="T370" s="106">
        <f t="shared" si="354"/>
        <v>0</v>
      </c>
      <c r="U370" s="106">
        <f t="shared" si="355"/>
        <v>85.853255260617686</v>
      </c>
      <c r="V370" s="106">
        <f t="shared" si="356"/>
        <v>940.20174789061775</v>
      </c>
      <c r="W370" s="19">
        <f t="shared" si="374"/>
        <v>0</v>
      </c>
      <c r="X370" s="2">
        <f t="shared" si="357"/>
        <v>0</v>
      </c>
      <c r="Y370" s="4">
        <f t="shared" si="358"/>
        <v>0</v>
      </c>
      <c r="Z370" s="106">
        <f t="shared" si="359"/>
        <v>0</v>
      </c>
      <c r="AA370" s="114">
        <f t="shared" si="370"/>
        <v>0.05</v>
      </c>
      <c r="AB370" s="112">
        <f t="shared" si="360"/>
        <v>17</v>
      </c>
      <c r="AC370" s="178">
        <f t="shared" si="377"/>
        <v>31</v>
      </c>
      <c r="AD370" s="11">
        <f t="shared" si="371"/>
        <v>1.0022321460000001</v>
      </c>
      <c r="AE370" s="106">
        <f t="shared" si="361"/>
        <v>1.9070305700000001</v>
      </c>
      <c r="AF370" s="106">
        <f t="shared" si="362"/>
        <v>2.0986675699999999</v>
      </c>
      <c r="AG370" s="106">
        <f t="shared" si="363"/>
        <v>0</v>
      </c>
      <c r="AH370" s="115" t="str">
        <f t="shared" si="372"/>
        <v>J=</v>
      </c>
      <c r="AI370" s="116">
        <f t="shared" si="373"/>
        <v>44525</v>
      </c>
      <c r="AJ370" s="10"/>
      <c r="AL370" s="204">
        <f>[2]Plan1!$A280</f>
        <v>45335</v>
      </c>
      <c r="AM370" s="205" t="str">
        <f>[2]Plan1!$C280</f>
        <v>Carnaval</v>
      </c>
      <c r="AN370" s="5"/>
      <c r="AO370" s="26"/>
      <c r="AP370" s="161">
        <f t="shared" si="345"/>
        <v>45651</v>
      </c>
      <c r="AQ370" s="161">
        <f t="shared" si="346"/>
        <v>45650</v>
      </c>
      <c r="AR370" s="161">
        <f t="shared" si="347"/>
        <v>45652</v>
      </c>
      <c r="AS370" s="161">
        <f t="shared" si="342"/>
        <v>45682</v>
      </c>
      <c r="AT370" s="161">
        <f t="shared" si="348"/>
        <v>45652</v>
      </c>
      <c r="AU370" s="161">
        <f t="shared" si="343"/>
        <v>45684</v>
      </c>
      <c r="AV370" s="155">
        <f t="shared" si="344"/>
        <v>31</v>
      </c>
      <c r="BA370" s="1"/>
      <c r="BB370" s="1"/>
      <c r="BC370" s="1"/>
      <c r="BD370" s="1"/>
      <c r="BE370" s="1"/>
      <c r="BG370" s="1"/>
      <c r="BH370" s="1"/>
    </row>
    <row r="371" spans="1:194" ht="15" customHeight="1" x14ac:dyDescent="0.25">
      <c r="A371" s="105">
        <f t="shared" si="364"/>
        <v>44512</v>
      </c>
      <c r="B371" s="106">
        <f t="shared" si="349"/>
        <v>942.79247861527961</v>
      </c>
      <c r="C371" s="2">
        <f t="shared" si="365"/>
        <v>854.34849263000001</v>
      </c>
      <c r="D371" s="2">
        <f t="shared" si="366"/>
        <v>23.035697989999903</v>
      </c>
      <c r="E371" s="106">
        <f t="shared" si="350"/>
        <v>831.31279464000011</v>
      </c>
      <c r="F371" s="21">
        <f t="shared" si="367"/>
        <v>5944.21</v>
      </c>
      <c r="G371" s="108">
        <f t="shared" si="368"/>
        <v>6018.51</v>
      </c>
      <c r="H371" s="109">
        <f t="shared" si="379"/>
        <v>44465</v>
      </c>
      <c r="I371" s="109">
        <f t="shared" si="375"/>
        <v>44495</v>
      </c>
      <c r="J371" s="110">
        <f t="shared" si="351"/>
        <v>1.2499558393798349E-2</v>
      </c>
      <c r="K371" s="117">
        <f t="shared" si="376"/>
        <v>44525</v>
      </c>
      <c r="L371" s="178">
        <f t="shared" si="378"/>
        <v>31</v>
      </c>
      <c r="M371" s="178">
        <f t="shared" si="382"/>
        <v>18</v>
      </c>
      <c r="N371" s="106">
        <f t="shared" si="352"/>
        <v>1.00723889</v>
      </c>
      <c r="O371" s="111">
        <f t="shared" si="381"/>
        <v>1.0115996199999999</v>
      </c>
      <c r="P371" s="111">
        <f t="shared" si="369"/>
        <v>1.0957842391646071</v>
      </c>
      <c r="Q371" s="106">
        <f t="shared" si="380"/>
        <v>1.1037165</v>
      </c>
      <c r="R371" s="2">
        <v>1</v>
      </c>
      <c r="S371" s="106">
        <f t="shared" si="353"/>
        <v>854.34849263000001</v>
      </c>
      <c r="T371" s="106">
        <f t="shared" si="354"/>
        <v>0</v>
      </c>
      <c r="U371" s="106">
        <f t="shared" si="355"/>
        <v>86.220853465279561</v>
      </c>
      <c r="V371" s="106">
        <f t="shared" si="356"/>
        <v>940.56934609527957</v>
      </c>
      <c r="W371" s="19">
        <f t="shared" si="374"/>
        <v>0</v>
      </c>
      <c r="X371" s="2">
        <f t="shared" si="357"/>
        <v>0</v>
      </c>
      <c r="Y371" s="4">
        <f t="shared" si="358"/>
        <v>0</v>
      </c>
      <c r="Z371" s="106">
        <f t="shared" si="359"/>
        <v>0</v>
      </c>
      <c r="AA371" s="114">
        <f t="shared" si="370"/>
        <v>0.05</v>
      </c>
      <c r="AB371" s="112">
        <f t="shared" si="360"/>
        <v>18</v>
      </c>
      <c r="AC371" s="178">
        <f t="shared" si="377"/>
        <v>31</v>
      </c>
      <c r="AD371" s="11">
        <f t="shared" si="371"/>
        <v>1.002363603</v>
      </c>
      <c r="AE371" s="106">
        <f t="shared" si="361"/>
        <v>2.0193406600000001</v>
      </c>
      <c r="AF371" s="106">
        <f t="shared" si="362"/>
        <v>2.2231325200000001</v>
      </c>
      <c r="AG371" s="106">
        <f t="shared" si="363"/>
        <v>0</v>
      </c>
      <c r="AH371" s="115" t="str">
        <f t="shared" si="372"/>
        <v>J=</v>
      </c>
      <c r="AI371" s="116">
        <f t="shared" si="373"/>
        <v>44525</v>
      </c>
      <c r="AJ371" s="10"/>
      <c r="AL371" s="204">
        <f>[2]Plan1!$A281</f>
        <v>45380</v>
      </c>
      <c r="AM371" s="205" t="str">
        <f>[2]Plan1!$C281</f>
        <v>Paixão de Cristo</v>
      </c>
      <c r="AN371" s="5"/>
      <c r="AO371" s="3"/>
      <c r="AP371" s="161">
        <f t="shared" si="345"/>
        <v>45682</v>
      </c>
      <c r="AQ371" s="161">
        <f t="shared" si="346"/>
        <v>45681</v>
      </c>
      <c r="AR371" s="161">
        <f t="shared" si="347"/>
        <v>45684</v>
      </c>
      <c r="AS371" s="161">
        <f t="shared" si="342"/>
        <v>45713</v>
      </c>
      <c r="AT371" s="161">
        <f t="shared" si="348"/>
        <v>45684</v>
      </c>
      <c r="AU371" s="161">
        <f t="shared" si="343"/>
        <v>45713</v>
      </c>
      <c r="AV371" s="155">
        <f t="shared" si="344"/>
        <v>31</v>
      </c>
      <c r="BA371" s="1"/>
      <c r="BB371" s="1"/>
      <c r="BC371" s="1"/>
      <c r="BD371" s="1"/>
      <c r="BE371" s="1"/>
      <c r="BG371" s="1"/>
      <c r="BH371" s="1"/>
    </row>
    <row r="372" spans="1:194" ht="15" customHeight="1" x14ac:dyDescent="0.25">
      <c r="A372" s="105">
        <f t="shared" si="364"/>
        <v>44513</v>
      </c>
      <c r="B372" s="106">
        <f t="shared" si="349"/>
        <v>943.28479704311655</v>
      </c>
      <c r="C372" s="2">
        <f t="shared" si="365"/>
        <v>854.34849263000001</v>
      </c>
      <c r="D372" s="2">
        <f t="shared" si="366"/>
        <v>23.035697989999903</v>
      </c>
      <c r="E372" s="106">
        <f t="shared" si="350"/>
        <v>831.31279464000011</v>
      </c>
      <c r="F372" s="21">
        <f t="shared" si="367"/>
        <v>5944.21</v>
      </c>
      <c r="G372" s="108">
        <f t="shared" si="368"/>
        <v>6018.51</v>
      </c>
      <c r="H372" s="109">
        <f t="shared" si="379"/>
        <v>44465</v>
      </c>
      <c r="I372" s="109">
        <f t="shared" si="375"/>
        <v>44495</v>
      </c>
      <c r="J372" s="110">
        <f t="shared" si="351"/>
        <v>1.2499558393798349E-2</v>
      </c>
      <c r="K372" s="117">
        <f t="shared" si="376"/>
        <v>44525</v>
      </c>
      <c r="L372" s="178">
        <f t="shared" si="378"/>
        <v>31</v>
      </c>
      <c r="M372" s="178">
        <f t="shared" si="382"/>
        <v>19</v>
      </c>
      <c r="N372" s="106">
        <f t="shared" si="352"/>
        <v>1.0076425899999999</v>
      </c>
      <c r="O372" s="111">
        <f t="shared" si="381"/>
        <v>1.0115996199999999</v>
      </c>
      <c r="P372" s="111">
        <f t="shared" si="369"/>
        <v>1.0957842391646071</v>
      </c>
      <c r="Q372" s="106">
        <f t="shared" si="380"/>
        <v>1.1041588600000001</v>
      </c>
      <c r="R372" s="2">
        <v>1</v>
      </c>
      <c r="S372" s="106">
        <f t="shared" si="353"/>
        <v>854.34849263000001</v>
      </c>
      <c r="T372" s="106">
        <f t="shared" si="354"/>
        <v>0</v>
      </c>
      <c r="U372" s="106">
        <f t="shared" si="355"/>
        <v>86.588592993116578</v>
      </c>
      <c r="V372" s="106">
        <f t="shared" si="356"/>
        <v>940.93708562311656</v>
      </c>
      <c r="W372" s="19">
        <f t="shared" si="374"/>
        <v>0</v>
      </c>
      <c r="X372" s="2">
        <f t="shared" si="357"/>
        <v>0</v>
      </c>
      <c r="Y372" s="4">
        <f t="shared" si="358"/>
        <v>0</v>
      </c>
      <c r="Z372" s="106">
        <f t="shared" si="359"/>
        <v>0</v>
      </c>
      <c r="AA372" s="114">
        <f t="shared" si="370"/>
        <v>0.05</v>
      </c>
      <c r="AB372" s="112">
        <f t="shared" si="360"/>
        <v>19</v>
      </c>
      <c r="AC372" s="178">
        <f t="shared" si="377"/>
        <v>31</v>
      </c>
      <c r="AD372" s="11">
        <f t="shared" si="371"/>
        <v>1.0024950779999999</v>
      </c>
      <c r="AE372" s="106">
        <f t="shared" si="361"/>
        <v>2.1316661200000002</v>
      </c>
      <c r="AF372" s="106">
        <f t="shared" si="362"/>
        <v>2.34771142</v>
      </c>
      <c r="AG372" s="106">
        <f t="shared" si="363"/>
        <v>0</v>
      </c>
      <c r="AH372" s="115" t="str">
        <f t="shared" si="372"/>
        <v>J=</v>
      </c>
      <c r="AI372" s="116">
        <f t="shared" si="373"/>
        <v>44525</v>
      </c>
      <c r="AJ372" s="10"/>
      <c r="AL372" s="204">
        <f>[2]Plan1!$A282</f>
        <v>45403</v>
      </c>
      <c r="AM372" s="205" t="str">
        <f>[2]Plan1!$C282</f>
        <v>Tiradentes</v>
      </c>
      <c r="AN372" s="31"/>
      <c r="AO372" s="32"/>
      <c r="AP372" s="161">
        <f t="shared" si="345"/>
        <v>45713</v>
      </c>
      <c r="AQ372" s="161">
        <f t="shared" si="346"/>
        <v>45712</v>
      </c>
      <c r="AR372" s="161">
        <f t="shared" si="347"/>
        <v>45713</v>
      </c>
      <c r="AS372" s="161">
        <f t="shared" si="342"/>
        <v>45741</v>
      </c>
      <c r="AT372" s="161">
        <f t="shared" si="348"/>
        <v>45713</v>
      </c>
      <c r="AU372" s="161">
        <f t="shared" si="343"/>
        <v>45741</v>
      </c>
      <c r="AV372" s="155">
        <f t="shared" si="344"/>
        <v>28</v>
      </c>
      <c r="BA372" s="1"/>
      <c r="BB372" s="1"/>
      <c r="BC372" s="1"/>
      <c r="BD372" s="1"/>
      <c r="BE372" s="1"/>
      <c r="BG372" s="1"/>
      <c r="BH372" s="1"/>
    </row>
    <row r="373" spans="1:194" ht="15" customHeight="1" x14ac:dyDescent="0.25">
      <c r="A373" s="105">
        <f t="shared" si="364"/>
        <v>44514</v>
      </c>
      <c r="B373" s="106">
        <f t="shared" si="349"/>
        <v>943.77737912725649</v>
      </c>
      <c r="C373" s="2">
        <f t="shared" si="365"/>
        <v>854.34849263000001</v>
      </c>
      <c r="D373" s="2">
        <f t="shared" si="366"/>
        <v>23.035697989999903</v>
      </c>
      <c r="E373" s="106">
        <f t="shared" si="350"/>
        <v>831.31279464000011</v>
      </c>
      <c r="F373" s="21">
        <f t="shared" si="367"/>
        <v>5944.21</v>
      </c>
      <c r="G373" s="108">
        <f t="shared" si="368"/>
        <v>6018.51</v>
      </c>
      <c r="H373" s="109">
        <f t="shared" si="379"/>
        <v>44465</v>
      </c>
      <c r="I373" s="109">
        <f t="shared" si="375"/>
        <v>44495</v>
      </c>
      <c r="J373" s="110">
        <f t="shared" si="351"/>
        <v>1.2499558393798349E-2</v>
      </c>
      <c r="K373" s="117">
        <f t="shared" si="376"/>
        <v>44525</v>
      </c>
      <c r="L373" s="178">
        <f t="shared" si="378"/>
        <v>31</v>
      </c>
      <c r="M373" s="178">
        <f t="shared" si="382"/>
        <v>20</v>
      </c>
      <c r="N373" s="106">
        <f t="shared" si="352"/>
        <v>1.00804644</v>
      </c>
      <c r="O373" s="111">
        <f t="shared" si="381"/>
        <v>1.0115996199999999</v>
      </c>
      <c r="P373" s="111">
        <f t="shared" si="369"/>
        <v>1.0957842391646071</v>
      </c>
      <c r="Q373" s="106">
        <f t="shared" si="380"/>
        <v>1.1046014</v>
      </c>
      <c r="R373" s="2">
        <v>1</v>
      </c>
      <c r="S373" s="106">
        <f t="shared" si="353"/>
        <v>854.34849263000001</v>
      </c>
      <c r="T373" s="106">
        <f t="shared" si="354"/>
        <v>0</v>
      </c>
      <c r="U373" s="106">
        <f t="shared" si="355"/>
        <v>86.956482157256474</v>
      </c>
      <c r="V373" s="106">
        <f t="shared" si="356"/>
        <v>941.30497478725647</v>
      </c>
      <c r="W373" s="19">
        <f t="shared" si="374"/>
        <v>0</v>
      </c>
      <c r="X373" s="2">
        <f t="shared" si="357"/>
        <v>0</v>
      </c>
      <c r="Y373" s="4">
        <f t="shared" si="358"/>
        <v>0</v>
      </c>
      <c r="Z373" s="106">
        <f t="shared" si="359"/>
        <v>0</v>
      </c>
      <c r="AA373" s="114">
        <f t="shared" si="370"/>
        <v>0.05</v>
      </c>
      <c r="AB373" s="112">
        <f t="shared" si="360"/>
        <v>20</v>
      </c>
      <c r="AC373" s="178">
        <f t="shared" si="377"/>
        <v>31</v>
      </c>
      <c r="AD373" s="11">
        <f t="shared" si="371"/>
        <v>1.002626571</v>
      </c>
      <c r="AE373" s="106">
        <f t="shared" si="361"/>
        <v>2.24400697</v>
      </c>
      <c r="AF373" s="106">
        <f t="shared" si="362"/>
        <v>2.4724043400000002</v>
      </c>
      <c r="AG373" s="106">
        <f t="shared" si="363"/>
        <v>0</v>
      </c>
      <c r="AH373" s="115" t="str">
        <f t="shared" si="372"/>
        <v>J=</v>
      </c>
      <c r="AI373" s="116">
        <f t="shared" si="373"/>
        <v>44525</v>
      </c>
      <c r="AJ373" s="10"/>
      <c r="AL373" s="204">
        <f>[2]Plan1!$A283</f>
        <v>45413</v>
      </c>
      <c r="AM373" s="205" t="str">
        <f>[2]Plan1!$C283</f>
        <v>Dia do Trabalho</v>
      </c>
      <c r="AN373" s="5"/>
      <c r="AO373" s="3"/>
      <c r="AP373" s="161">
        <f t="shared" si="345"/>
        <v>45741</v>
      </c>
      <c r="AQ373" s="161">
        <f t="shared" si="346"/>
        <v>45740</v>
      </c>
      <c r="AR373" s="161">
        <f t="shared" si="347"/>
        <v>45741</v>
      </c>
      <c r="AS373" s="161">
        <f t="shared" si="342"/>
        <v>45772</v>
      </c>
      <c r="AT373" s="161">
        <f t="shared" si="348"/>
        <v>45741</v>
      </c>
      <c r="AU373" s="161">
        <f t="shared" si="343"/>
        <v>45772</v>
      </c>
      <c r="AV373" s="155">
        <f t="shared" si="344"/>
        <v>31</v>
      </c>
      <c r="BA373" s="1"/>
      <c r="BB373" s="1"/>
      <c r="BC373" s="1"/>
      <c r="BD373" s="1"/>
      <c r="BE373" s="1"/>
      <c r="BG373" s="1"/>
      <c r="BH373" s="1"/>
    </row>
    <row r="374" spans="1:194" ht="15" customHeight="1" x14ac:dyDescent="0.25">
      <c r="A374" s="105">
        <f t="shared" si="364"/>
        <v>44515</v>
      </c>
      <c r="B374" s="106">
        <f t="shared" si="349"/>
        <v>944.27022308769961</v>
      </c>
      <c r="C374" s="2">
        <f t="shared" si="365"/>
        <v>854.34849263000001</v>
      </c>
      <c r="D374" s="2">
        <f t="shared" si="366"/>
        <v>23.035697989999903</v>
      </c>
      <c r="E374" s="106">
        <f t="shared" si="350"/>
        <v>831.31279464000011</v>
      </c>
      <c r="F374" s="21">
        <f t="shared" si="367"/>
        <v>5944.21</v>
      </c>
      <c r="G374" s="108">
        <f t="shared" si="368"/>
        <v>6018.51</v>
      </c>
      <c r="H374" s="109">
        <f t="shared" si="379"/>
        <v>44465</v>
      </c>
      <c r="I374" s="109">
        <f t="shared" si="375"/>
        <v>44495</v>
      </c>
      <c r="J374" s="110">
        <f t="shared" si="351"/>
        <v>1.2499558393798349E-2</v>
      </c>
      <c r="K374" s="117">
        <f t="shared" si="376"/>
        <v>44525</v>
      </c>
      <c r="L374" s="178">
        <f t="shared" si="378"/>
        <v>31</v>
      </c>
      <c r="M374" s="178">
        <f t="shared" si="382"/>
        <v>21</v>
      </c>
      <c r="N374" s="106">
        <f t="shared" si="352"/>
        <v>1.0084504599999999</v>
      </c>
      <c r="O374" s="111">
        <f t="shared" si="381"/>
        <v>1.0115996199999999</v>
      </c>
      <c r="P374" s="111">
        <f t="shared" si="369"/>
        <v>1.0957842391646071</v>
      </c>
      <c r="Q374" s="106">
        <f t="shared" si="380"/>
        <v>1.1050441200000001</v>
      </c>
      <c r="R374" s="2">
        <v>1</v>
      </c>
      <c r="S374" s="106">
        <f t="shared" si="353"/>
        <v>854.34849263000001</v>
      </c>
      <c r="T374" s="106">
        <f t="shared" si="354"/>
        <v>0</v>
      </c>
      <c r="U374" s="106">
        <f t="shared" si="355"/>
        <v>87.32452095769959</v>
      </c>
      <c r="V374" s="106">
        <f t="shared" si="356"/>
        <v>941.67301358769964</v>
      </c>
      <c r="W374" s="19">
        <f t="shared" si="374"/>
        <v>0</v>
      </c>
      <c r="X374" s="2">
        <f t="shared" si="357"/>
        <v>0</v>
      </c>
      <c r="Y374" s="4">
        <f t="shared" si="358"/>
        <v>0</v>
      </c>
      <c r="Z374" s="106">
        <f t="shared" si="359"/>
        <v>0</v>
      </c>
      <c r="AA374" s="114">
        <f t="shared" si="370"/>
        <v>0.05</v>
      </c>
      <c r="AB374" s="112">
        <f t="shared" si="360"/>
        <v>21</v>
      </c>
      <c r="AC374" s="178">
        <f t="shared" si="377"/>
        <v>31</v>
      </c>
      <c r="AD374" s="11">
        <f t="shared" si="371"/>
        <v>1.00275808</v>
      </c>
      <c r="AE374" s="106">
        <f t="shared" si="361"/>
        <v>2.3563614899999998</v>
      </c>
      <c r="AF374" s="106">
        <f t="shared" si="362"/>
        <v>2.5972094999999999</v>
      </c>
      <c r="AG374" s="106">
        <f t="shared" si="363"/>
        <v>0</v>
      </c>
      <c r="AH374" s="115" t="str">
        <f t="shared" si="372"/>
        <v>J=</v>
      </c>
      <c r="AI374" s="116">
        <f t="shared" si="373"/>
        <v>44525</v>
      </c>
      <c r="AJ374" s="10"/>
      <c r="AL374" s="204">
        <f>[2]Plan1!$A284</f>
        <v>45442</v>
      </c>
      <c r="AM374" s="205" t="str">
        <f>[2]Plan1!$C284</f>
        <v>Corpus Christi</v>
      </c>
      <c r="AN374" s="5"/>
      <c r="AO374" s="3"/>
      <c r="AP374" s="161">
        <f t="shared" si="345"/>
        <v>45772</v>
      </c>
      <c r="AQ374" s="161">
        <f t="shared" si="346"/>
        <v>45771</v>
      </c>
      <c r="AR374" s="161">
        <f t="shared" si="347"/>
        <v>45772</v>
      </c>
      <c r="AS374" s="161">
        <f t="shared" si="342"/>
        <v>45802</v>
      </c>
      <c r="AT374" s="161">
        <f t="shared" si="348"/>
        <v>45772</v>
      </c>
      <c r="AU374" s="161">
        <f t="shared" si="343"/>
        <v>45803</v>
      </c>
      <c r="AV374" s="155">
        <f t="shared" si="344"/>
        <v>30</v>
      </c>
      <c r="AZ374" s="26"/>
      <c r="BA374" s="1"/>
      <c r="BB374" s="1"/>
      <c r="BC374" s="1"/>
      <c r="BD374" s="1"/>
      <c r="BE374" s="1"/>
      <c r="BG374" s="1"/>
      <c r="BH374" s="1"/>
    </row>
    <row r="375" spans="1:194" ht="15" customHeight="1" x14ac:dyDescent="0.25">
      <c r="A375" s="105">
        <f t="shared" si="364"/>
        <v>44516</v>
      </c>
      <c r="B375" s="106">
        <f t="shared" si="349"/>
        <v>944.76332253131761</v>
      </c>
      <c r="C375" s="2">
        <f t="shared" si="365"/>
        <v>854.34849263000001</v>
      </c>
      <c r="D375" s="2">
        <f t="shared" si="366"/>
        <v>23.035697989999903</v>
      </c>
      <c r="E375" s="106">
        <f t="shared" si="350"/>
        <v>831.31279464000011</v>
      </c>
      <c r="F375" s="21">
        <f t="shared" si="367"/>
        <v>5944.21</v>
      </c>
      <c r="G375" s="108">
        <f t="shared" si="368"/>
        <v>6018.51</v>
      </c>
      <c r="H375" s="109">
        <f t="shared" si="379"/>
        <v>44465</v>
      </c>
      <c r="I375" s="109">
        <f t="shared" si="375"/>
        <v>44495</v>
      </c>
      <c r="J375" s="110">
        <f t="shared" si="351"/>
        <v>1.2499558393798349E-2</v>
      </c>
      <c r="K375" s="117">
        <f t="shared" si="376"/>
        <v>44525</v>
      </c>
      <c r="L375" s="178">
        <f t="shared" si="378"/>
        <v>31</v>
      </c>
      <c r="M375" s="178">
        <f t="shared" si="382"/>
        <v>22</v>
      </c>
      <c r="N375" s="106">
        <f t="shared" si="352"/>
        <v>1.00885464</v>
      </c>
      <c r="O375" s="111">
        <f t="shared" si="381"/>
        <v>1.0115996199999999</v>
      </c>
      <c r="P375" s="111">
        <f t="shared" si="369"/>
        <v>1.0957842391646071</v>
      </c>
      <c r="Q375" s="106">
        <f t="shared" si="380"/>
        <v>1.10548701</v>
      </c>
      <c r="R375" s="2">
        <v>1</v>
      </c>
      <c r="S375" s="106">
        <f t="shared" si="353"/>
        <v>854.34849263000001</v>
      </c>
      <c r="T375" s="106">
        <f t="shared" si="354"/>
        <v>0</v>
      </c>
      <c r="U375" s="106">
        <f t="shared" si="355"/>
        <v>87.692701081317679</v>
      </c>
      <c r="V375" s="106">
        <f t="shared" si="356"/>
        <v>942.04119371131765</v>
      </c>
      <c r="W375" s="19">
        <f t="shared" si="374"/>
        <v>0</v>
      </c>
      <c r="X375" s="2">
        <f t="shared" si="357"/>
        <v>0</v>
      </c>
      <c r="Y375" s="4">
        <f t="shared" si="358"/>
        <v>0</v>
      </c>
      <c r="Z375" s="106">
        <f t="shared" si="359"/>
        <v>0</v>
      </c>
      <c r="AA375" s="114">
        <f t="shared" si="370"/>
        <v>0.05</v>
      </c>
      <c r="AB375" s="112">
        <f t="shared" si="360"/>
        <v>22</v>
      </c>
      <c r="AC375" s="178">
        <f t="shared" si="377"/>
        <v>31</v>
      </c>
      <c r="AD375" s="11">
        <f t="shared" si="371"/>
        <v>1.002889607</v>
      </c>
      <c r="AE375" s="106">
        <f t="shared" si="361"/>
        <v>2.4687313799999999</v>
      </c>
      <c r="AF375" s="106">
        <f t="shared" si="362"/>
        <v>2.72212882</v>
      </c>
      <c r="AG375" s="106">
        <f t="shared" si="363"/>
        <v>0</v>
      </c>
      <c r="AH375" s="115" t="str">
        <f t="shared" si="372"/>
        <v>J=</v>
      </c>
      <c r="AI375" s="116">
        <f t="shared" si="373"/>
        <v>44525</v>
      </c>
      <c r="AJ375" s="10"/>
      <c r="AL375" s="204">
        <f>[2]Plan1!$A285</f>
        <v>45542</v>
      </c>
      <c r="AM375" s="205" t="str">
        <f>[2]Plan1!$C285</f>
        <v>Independência do Brasil</v>
      </c>
      <c r="AN375" s="5"/>
      <c r="AO375" s="3"/>
      <c r="AP375" s="161">
        <f t="shared" si="345"/>
        <v>45802</v>
      </c>
      <c r="AQ375" s="161">
        <f t="shared" si="346"/>
        <v>45800</v>
      </c>
      <c r="AR375" s="161">
        <f t="shared" si="347"/>
        <v>45803</v>
      </c>
      <c r="AS375" s="161">
        <f t="shared" si="342"/>
        <v>45833</v>
      </c>
      <c r="AT375" s="161">
        <f t="shared" si="348"/>
        <v>45803</v>
      </c>
      <c r="AU375" s="161">
        <f t="shared" si="343"/>
        <v>45833</v>
      </c>
      <c r="AV375" s="155">
        <f t="shared" si="344"/>
        <v>31</v>
      </c>
      <c r="AZ375" s="26"/>
      <c r="BA375" s="18"/>
      <c r="BB375" s="18"/>
      <c r="BC375" s="18"/>
      <c r="BD375" s="18"/>
      <c r="BE375" s="18"/>
      <c r="BG375" s="18"/>
      <c r="BH375" s="18"/>
    </row>
    <row r="376" spans="1:194" ht="15" customHeight="1" x14ac:dyDescent="0.25">
      <c r="A376" s="105">
        <f t="shared" si="364"/>
        <v>44517</v>
      </c>
      <c r="B376" s="106">
        <f t="shared" si="349"/>
        <v>945.25668494123875</v>
      </c>
      <c r="C376" s="2">
        <f t="shared" si="365"/>
        <v>854.34849263000001</v>
      </c>
      <c r="D376" s="2">
        <f t="shared" si="366"/>
        <v>23.035697989999903</v>
      </c>
      <c r="E376" s="106">
        <f t="shared" si="350"/>
        <v>831.31279464000011</v>
      </c>
      <c r="F376" s="21">
        <f t="shared" si="367"/>
        <v>5944.21</v>
      </c>
      <c r="G376" s="108">
        <f t="shared" si="368"/>
        <v>6018.51</v>
      </c>
      <c r="H376" s="109">
        <f t="shared" si="379"/>
        <v>44465</v>
      </c>
      <c r="I376" s="109">
        <f t="shared" si="375"/>
        <v>44495</v>
      </c>
      <c r="J376" s="110">
        <f t="shared" si="351"/>
        <v>1.2499558393798349E-2</v>
      </c>
      <c r="K376" s="117">
        <f t="shared" si="376"/>
        <v>44525</v>
      </c>
      <c r="L376" s="178">
        <f t="shared" si="378"/>
        <v>31</v>
      </c>
      <c r="M376" s="178">
        <f t="shared" si="382"/>
        <v>23</v>
      </c>
      <c r="N376" s="106">
        <f t="shared" si="352"/>
        <v>1.00925898</v>
      </c>
      <c r="O376" s="111">
        <f t="shared" si="381"/>
        <v>1.0115996199999999</v>
      </c>
      <c r="P376" s="111">
        <f t="shared" si="369"/>
        <v>1.0957842391646071</v>
      </c>
      <c r="Q376" s="106">
        <f t="shared" si="380"/>
        <v>1.10593008</v>
      </c>
      <c r="R376" s="2">
        <v>1</v>
      </c>
      <c r="S376" s="106">
        <f t="shared" si="353"/>
        <v>854.34849263000001</v>
      </c>
      <c r="T376" s="106">
        <f t="shared" si="354"/>
        <v>0</v>
      </c>
      <c r="U376" s="106">
        <f t="shared" si="355"/>
        <v>88.061030841238818</v>
      </c>
      <c r="V376" s="106">
        <f t="shared" si="356"/>
        <v>942.4095234712388</v>
      </c>
      <c r="W376" s="19">
        <f t="shared" si="374"/>
        <v>0</v>
      </c>
      <c r="X376" s="2">
        <f t="shared" si="357"/>
        <v>0</v>
      </c>
      <c r="Y376" s="4">
        <f t="shared" si="358"/>
        <v>0</v>
      </c>
      <c r="Z376" s="106">
        <f t="shared" si="359"/>
        <v>0</v>
      </c>
      <c r="AA376" s="114">
        <f t="shared" si="370"/>
        <v>0.05</v>
      </c>
      <c r="AB376" s="112">
        <f t="shared" si="360"/>
        <v>23</v>
      </c>
      <c r="AC376" s="178">
        <f t="shared" si="377"/>
        <v>31</v>
      </c>
      <c r="AD376" s="11">
        <f t="shared" si="371"/>
        <v>1.003021151</v>
      </c>
      <c r="AE376" s="106">
        <f t="shared" si="361"/>
        <v>2.5811158000000001</v>
      </c>
      <c r="AF376" s="106">
        <f t="shared" si="362"/>
        <v>2.8471614700000001</v>
      </c>
      <c r="AG376" s="106">
        <f t="shared" si="363"/>
        <v>0</v>
      </c>
      <c r="AH376" s="115" t="str">
        <f t="shared" si="372"/>
        <v>J=</v>
      </c>
      <c r="AI376" s="116">
        <f t="shared" si="373"/>
        <v>44525</v>
      </c>
      <c r="AJ376" s="10"/>
      <c r="AL376" s="204">
        <f>[2]Plan1!$A286</f>
        <v>45577</v>
      </c>
      <c r="AM376" s="205" t="str">
        <f>[2]Plan1!$C286</f>
        <v>Nossa Sr.a Aparecida - Padroeira do Brasil</v>
      </c>
      <c r="AN376" s="5"/>
      <c r="AO376" s="3"/>
      <c r="AP376" s="161">
        <f t="shared" si="345"/>
        <v>45833</v>
      </c>
      <c r="AQ376" s="161">
        <f t="shared" si="346"/>
        <v>45832</v>
      </c>
      <c r="AR376" s="161">
        <f t="shared" si="347"/>
        <v>45833</v>
      </c>
      <c r="AS376" s="161">
        <f t="shared" si="342"/>
        <v>45863</v>
      </c>
      <c r="AT376" s="161">
        <f t="shared" si="348"/>
        <v>45833</v>
      </c>
      <c r="AU376" s="161">
        <f t="shared" si="343"/>
        <v>45863</v>
      </c>
      <c r="AV376" s="155">
        <f t="shared" si="344"/>
        <v>30</v>
      </c>
      <c r="AZ376" s="26"/>
      <c r="BA376" s="18"/>
      <c r="BB376" s="18"/>
      <c r="BC376" s="18"/>
      <c r="BD376" s="18"/>
      <c r="BE376" s="18"/>
      <c r="BG376" s="18"/>
      <c r="BH376" s="18"/>
    </row>
    <row r="377" spans="1:194" ht="15" customHeight="1" x14ac:dyDescent="0.25">
      <c r="A377" s="105">
        <f t="shared" si="364"/>
        <v>44518</v>
      </c>
      <c r="B377" s="106">
        <f t="shared" si="349"/>
        <v>945.75031038746295</v>
      </c>
      <c r="C377" s="2">
        <f t="shared" si="365"/>
        <v>854.34849263000001</v>
      </c>
      <c r="D377" s="2">
        <f t="shared" si="366"/>
        <v>23.035697989999903</v>
      </c>
      <c r="E377" s="106">
        <f t="shared" si="350"/>
        <v>831.31279464000011</v>
      </c>
      <c r="F377" s="21">
        <f t="shared" si="367"/>
        <v>5944.21</v>
      </c>
      <c r="G377" s="108">
        <f t="shared" si="368"/>
        <v>6018.51</v>
      </c>
      <c r="H377" s="109">
        <f t="shared" si="379"/>
        <v>44465</v>
      </c>
      <c r="I377" s="109">
        <f t="shared" si="375"/>
        <v>44495</v>
      </c>
      <c r="J377" s="110">
        <f t="shared" si="351"/>
        <v>1.2499558393798349E-2</v>
      </c>
      <c r="K377" s="117">
        <f t="shared" si="376"/>
        <v>44525</v>
      </c>
      <c r="L377" s="178">
        <f t="shared" si="378"/>
        <v>31</v>
      </c>
      <c r="M377" s="178">
        <f t="shared" si="382"/>
        <v>24</v>
      </c>
      <c r="N377" s="106">
        <f t="shared" si="352"/>
        <v>1.0096634900000001</v>
      </c>
      <c r="O377" s="111">
        <f t="shared" si="381"/>
        <v>1.0115996199999999</v>
      </c>
      <c r="P377" s="111">
        <f t="shared" si="369"/>
        <v>1.0957842391646071</v>
      </c>
      <c r="Q377" s="106">
        <f t="shared" si="380"/>
        <v>1.10637333</v>
      </c>
      <c r="R377" s="2">
        <v>1</v>
      </c>
      <c r="S377" s="106">
        <f t="shared" si="353"/>
        <v>854.34849263000001</v>
      </c>
      <c r="T377" s="106">
        <f t="shared" si="354"/>
        <v>0</v>
      </c>
      <c r="U377" s="106">
        <f t="shared" si="355"/>
        <v>88.429510237462992</v>
      </c>
      <c r="V377" s="106">
        <f t="shared" si="356"/>
        <v>942.77800286746299</v>
      </c>
      <c r="W377" s="19">
        <f t="shared" si="374"/>
        <v>0</v>
      </c>
      <c r="X377" s="2">
        <f t="shared" si="357"/>
        <v>0</v>
      </c>
      <c r="Y377" s="4">
        <f t="shared" si="358"/>
        <v>0</v>
      </c>
      <c r="Z377" s="106">
        <f t="shared" si="359"/>
        <v>0</v>
      </c>
      <c r="AA377" s="114">
        <f t="shared" si="370"/>
        <v>0.05</v>
      </c>
      <c r="AB377" s="112">
        <f t="shared" si="360"/>
        <v>24</v>
      </c>
      <c r="AC377" s="178">
        <f t="shared" si="377"/>
        <v>31</v>
      </c>
      <c r="AD377" s="11">
        <f t="shared" si="371"/>
        <v>1.0031527119999999</v>
      </c>
      <c r="AE377" s="106">
        <f t="shared" si="361"/>
        <v>2.6935147399999999</v>
      </c>
      <c r="AF377" s="106">
        <f t="shared" si="362"/>
        <v>2.9723075200000002</v>
      </c>
      <c r="AG377" s="106">
        <f t="shared" si="363"/>
        <v>0</v>
      </c>
      <c r="AH377" s="115" t="str">
        <f t="shared" si="372"/>
        <v>J=</v>
      </c>
      <c r="AI377" s="116">
        <f t="shared" si="373"/>
        <v>44525</v>
      </c>
      <c r="AJ377" s="14"/>
      <c r="AL377" s="204">
        <f>[2]Plan1!$A287</f>
        <v>45598</v>
      </c>
      <c r="AM377" s="205" t="str">
        <f>[2]Plan1!$C287</f>
        <v>Finados</v>
      </c>
      <c r="AN377" s="5"/>
      <c r="AO377" s="3"/>
      <c r="AP377" s="161">
        <f t="shared" si="345"/>
        <v>45863</v>
      </c>
      <c r="AQ377" s="161">
        <f t="shared" si="346"/>
        <v>45862</v>
      </c>
      <c r="AR377" s="161">
        <f t="shared" si="347"/>
        <v>45863</v>
      </c>
      <c r="AS377" s="161">
        <f t="shared" si="342"/>
        <v>45894</v>
      </c>
      <c r="AT377" s="161">
        <f t="shared" si="348"/>
        <v>45863</v>
      </c>
      <c r="AU377" s="161">
        <f t="shared" si="343"/>
        <v>45894</v>
      </c>
      <c r="AV377" s="155">
        <f t="shared" si="344"/>
        <v>31</v>
      </c>
      <c r="AZ377" s="29"/>
      <c r="BA377" s="18"/>
      <c r="BB377" s="18"/>
      <c r="BC377" s="18"/>
      <c r="BD377" s="18"/>
      <c r="BE377" s="18"/>
      <c r="BG377" s="18"/>
      <c r="BH377" s="18"/>
      <c r="BI377" s="18"/>
      <c r="BJ377" s="18"/>
      <c r="BK377" s="18"/>
      <c r="BL377" s="18"/>
      <c r="BM377" s="18"/>
      <c r="BN377" s="18"/>
      <c r="BO377" s="18"/>
      <c r="BP377" s="18"/>
      <c r="BQ377" s="18"/>
      <c r="BR377" s="18"/>
      <c r="BS377" s="18"/>
      <c r="BT377" s="18"/>
      <c r="BU377" s="18"/>
      <c r="BV377" s="18"/>
      <c r="BW377" s="18"/>
      <c r="BX377" s="18"/>
      <c r="BY377" s="18"/>
      <c r="BZ377" s="18"/>
      <c r="CA377" s="18"/>
      <c r="CB377" s="18"/>
      <c r="CC377" s="18"/>
      <c r="CD377" s="18"/>
      <c r="CE377" s="18"/>
      <c r="CF377" s="18"/>
      <c r="CG377" s="18"/>
      <c r="CH377" s="18"/>
      <c r="CI377" s="18"/>
      <c r="CJ377" s="18"/>
      <c r="CK377" s="18"/>
      <c r="CL377" s="18"/>
      <c r="CM377" s="18"/>
      <c r="CN377" s="18"/>
      <c r="CO377" s="18"/>
      <c r="CP377" s="18"/>
      <c r="CQ377" s="18"/>
      <c r="CR377" s="18"/>
      <c r="CS377" s="18"/>
      <c r="CT377" s="18"/>
      <c r="CU377" s="18"/>
      <c r="CV377" s="18"/>
      <c r="CW377" s="18"/>
      <c r="CX377" s="18"/>
      <c r="CY377" s="18"/>
      <c r="CZ377" s="18"/>
      <c r="DA377" s="18"/>
      <c r="DB377" s="18"/>
      <c r="DC377" s="18"/>
      <c r="DD377" s="18"/>
      <c r="DE377" s="18"/>
      <c r="DF377" s="18"/>
      <c r="DG377" s="18"/>
      <c r="DH377" s="18"/>
      <c r="DI377" s="18"/>
      <c r="DJ377" s="18"/>
      <c r="DK377" s="18"/>
      <c r="DL377" s="18"/>
      <c r="DM377" s="18"/>
      <c r="DN377" s="18"/>
      <c r="DO377" s="18"/>
      <c r="DP377" s="18"/>
      <c r="DQ377" s="18"/>
      <c r="DR377" s="18"/>
      <c r="DS377" s="18"/>
      <c r="DT377" s="18"/>
      <c r="DU377" s="18"/>
      <c r="DV377" s="18"/>
      <c r="DW377" s="18"/>
      <c r="DX377" s="18"/>
      <c r="DY377" s="18"/>
      <c r="DZ377" s="18"/>
      <c r="EA377" s="18"/>
      <c r="EB377" s="18"/>
      <c r="EC377" s="18"/>
      <c r="ED377" s="18"/>
      <c r="EE377" s="18"/>
      <c r="EF377" s="18"/>
      <c r="EG377" s="18"/>
      <c r="EH377" s="18"/>
      <c r="EI377" s="18"/>
      <c r="EJ377" s="18"/>
      <c r="EK377" s="18"/>
      <c r="EL377" s="18"/>
      <c r="EM377" s="18"/>
      <c r="EN377" s="18"/>
      <c r="EO377" s="18"/>
      <c r="EP377" s="18"/>
      <c r="EQ377" s="18"/>
      <c r="ER377" s="18"/>
      <c r="ES377" s="18"/>
      <c r="ET377" s="18"/>
      <c r="EU377" s="18"/>
      <c r="EV377" s="18"/>
      <c r="EW377" s="18"/>
      <c r="EX377" s="18"/>
      <c r="EY377" s="18"/>
      <c r="EZ377" s="18"/>
      <c r="FA377" s="18"/>
      <c r="FB377" s="18"/>
      <c r="FC377" s="18"/>
      <c r="FD377" s="18"/>
      <c r="FE377" s="18"/>
      <c r="FF377" s="18"/>
      <c r="FG377" s="18"/>
      <c r="FH377" s="18"/>
      <c r="FI377" s="18"/>
      <c r="FJ377" s="18"/>
      <c r="FK377" s="18"/>
      <c r="FL377" s="18"/>
      <c r="FM377" s="18"/>
      <c r="FN377" s="18"/>
      <c r="FO377" s="18"/>
      <c r="FP377" s="18"/>
      <c r="FQ377" s="18"/>
      <c r="FR377" s="18"/>
      <c r="FS377" s="18"/>
      <c r="FT377" s="18"/>
      <c r="FU377" s="18"/>
      <c r="FV377" s="18"/>
      <c r="FW377" s="18"/>
      <c r="FX377" s="18"/>
      <c r="FY377" s="18"/>
      <c r="FZ377" s="18"/>
      <c r="GA377" s="18"/>
      <c r="GB377" s="18"/>
      <c r="GC377" s="18"/>
      <c r="GD377" s="18"/>
      <c r="GE377" s="18"/>
      <c r="GF377" s="18"/>
      <c r="GG377" s="18"/>
      <c r="GH377" s="18"/>
      <c r="GI377" s="18"/>
      <c r="GJ377" s="18"/>
      <c r="GK377" s="18"/>
      <c r="GL377" s="18"/>
    </row>
    <row r="378" spans="1:194" ht="15" customHeight="1" x14ac:dyDescent="0.25">
      <c r="A378" s="105">
        <f t="shared" si="364"/>
        <v>44519</v>
      </c>
      <c r="B378" s="106">
        <f t="shared" si="349"/>
        <v>946.24419060686216</v>
      </c>
      <c r="C378" s="2">
        <f t="shared" si="365"/>
        <v>854.34849263000001</v>
      </c>
      <c r="D378" s="2">
        <f t="shared" si="366"/>
        <v>23.035697989999903</v>
      </c>
      <c r="E378" s="106">
        <f t="shared" si="350"/>
        <v>831.31279464000011</v>
      </c>
      <c r="F378" s="21">
        <f t="shared" si="367"/>
        <v>5944.21</v>
      </c>
      <c r="G378" s="108">
        <f t="shared" si="368"/>
        <v>6018.51</v>
      </c>
      <c r="H378" s="109">
        <f t="shared" si="379"/>
        <v>44465</v>
      </c>
      <c r="I378" s="109">
        <f t="shared" si="375"/>
        <v>44495</v>
      </c>
      <c r="J378" s="110">
        <f t="shared" si="351"/>
        <v>1.2499558393798349E-2</v>
      </c>
      <c r="K378" s="117">
        <f t="shared" si="376"/>
        <v>44525</v>
      </c>
      <c r="L378" s="178">
        <f t="shared" si="378"/>
        <v>31</v>
      </c>
      <c r="M378" s="178">
        <f t="shared" si="382"/>
        <v>25</v>
      </c>
      <c r="N378" s="106">
        <f t="shared" si="352"/>
        <v>1.0100681499999999</v>
      </c>
      <c r="O378" s="111">
        <f t="shared" si="381"/>
        <v>1.0115996199999999</v>
      </c>
      <c r="P378" s="111">
        <f t="shared" si="369"/>
        <v>1.0957842391646071</v>
      </c>
      <c r="Q378" s="106">
        <f t="shared" si="380"/>
        <v>1.1068167499999999</v>
      </c>
      <c r="R378" s="2">
        <v>1</v>
      </c>
      <c r="S378" s="106">
        <f t="shared" si="353"/>
        <v>854.34849263000001</v>
      </c>
      <c r="T378" s="106">
        <f t="shared" si="354"/>
        <v>0</v>
      </c>
      <c r="U378" s="106">
        <f t="shared" si="355"/>
        <v>88.798130956862153</v>
      </c>
      <c r="V378" s="106">
        <f t="shared" si="356"/>
        <v>943.14662358686212</v>
      </c>
      <c r="W378" s="19">
        <f t="shared" si="374"/>
        <v>0</v>
      </c>
      <c r="X378" s="2">
        <f t="shared" si="357"/>
        <v>0</v>
      </c>
      <c r="Y378" s="4">
        <f t="shared" si="358"/>
        <v>0</v>
      </c>
      <c r="Z378" s="106">
        <f t="shared" si="359"/>
        <v>0</v>
      </c>
      <c r="AA378" s="114">
        <f t="shared" si="370"/>
        <v>0.05</v>
      </c>
      <c r="AB378" s="112">
        <f t="shared" si="360"/>
        <v>25</v>
      </c>
      <c r="AC378" s="178">
        <f t="shared" si="377"/>
        <v>31</v>
      </c>
      <c r="AD378" s="11">
        <f t="shared" si="371"/>
        <v>1.0032842900000001</v>
      </c>
      <c r="AE378" s="106">
        <f t="shared" si="361"/>
        <v>2.8059282099999998</v>
      </c>
      <c r="AF378" s="106">
        <f t="shared" si="362"/>
        <v>3.0975670200000001</v>
      </c>
      <c r="AG378" s="106">
        <f t="shared" si="363"/>
        <v>0</v>
      </c>
      <c r="AH378" s="115" t="str">
        <f t="shared" si="372"/>
        <v>J=</v>
      </c>
      <c r="AI378" s="116">
        <f t="shared" si="373"/>
        <v>44525</v>
      </c>
      <c r="AJ378" s="10"/>
      <c r="AL378" s="204">
        <f>[2]Plan1!$A288</f>
        <v>45611</v>
      </c>
      <c r="AM378" s="205" t="str">
        <f>[2]Plan1!$C288</f>
        <v>Proclamação da República</v>
      </c>
      <c r="AN378" s="5"/>
      <c r="AO378" s="3"/>
      <c r="AP378" s="161">
        <f t="shared" si="345"/>
        <v>45894</v>
      </c>
      <c r="AQ378" s="161">
        <f t="shared" si="346"/>
        <v>45891</v>
      </c>
      <c r="AR378" s="161">
        <f t="shared" si="347"/>
        <v>45894</v>
      </c>
      <c r="AS378" s="161">
        <f t="shared" si="342"/>
        <v>45925</v>
      </c>
      <c r="AT378" s="161">
        <f t="shared" si="348"/>
        <v>45894</v>
      </c>
      <c r="AU378" s="161">
        <f t="shared" si="343"/>
        <v>45925</v>
      </c>
      <c r="AV378" s="155">
        <f t="shared" si="344"/>
        <v>31</v>
      </c>
      <c r="AZ378" s="26"/>
      <c r="BA378" s="1"/>
      <c r="BB378" s="1"/>
      <c r="BC378" s="1"/>
      <c r="BD378" s="1"/>
      <c r="BE378" s="1"/>
      <c r="BG378" s="1"/>
      <c r="BH378" s="1"/>
    </row>
    <row r="379" spans="1:194" ht="15" customHeight="1" x14ac:dyDescent="0.25">
      <c r="A379" s="105">
        <f t="shared" si="364"/>
        <v>44520</v>
      </c>
      <c r="B379" s="106">
        <f t="shared" si="349"/>
        <v>946.73834330569252</v>
      </c>
      <c r="C379" s="2">
        <f t="shared" si="365"/>
        <v>854.34849263000001</v>
      </c>
      <c r="D379" s="2">
        <f t="shared" si="366"/>
        <v>23.035697989999903</v>
      </c>
      <c r="E379" s="106">
        <f t="shared" si="350"/>
        <v>831.31279464000011</v>
      </c>
      <c r="F379" s="21">
        <f t="shared" si="367"/>
        <v>5944.21</v>
      </c>
      <c r="G379" s="108">
        <f t="shared" si="368"/>
        <v>6018.51</v>
      </c>
      <c r="H379" s="109">
        <f t="shared" si="379"/>
        <v>44465</v>
      </c>
      <c r="I379" s="109">
        <f t="shared" si="375"/>
        <v>44495</v>
      </c>
      <c r="J379" s="110">
        <f t="shared" si="351"/>
        <v>1.2499558393798349E-2</v>
      </c>
      <c r="K379" s="117">
        <f t="shared" si="376"/>
        <v>44525</v>
      </c>
      <c r="L379" s="178">
        <f t="shared" si="378"/>
        <v>31</v>
      </c>
      <c r="M379" s="178">
        <f t="shared" si="382"/>
        <v>26</v>
      </c>
      <c r="N379" s="106">
        <f t="shared" si="352"/>
        <v>1.0104729800000001</v>
      </c>
      <c r="O379" s="111">
        <f t="shared" si="381"/>
        <v>1.0115996199999999</v>
      </c>
      <c r="P379" s="111">
        <f t="shared" si="369"/>
        <v>1.0957842391646071</v>
      </c>
      <c r="Q379" s="106">
        <f t="shared" si="380"/>
        <v>1.1072603599999999</v>
      </c>
      <c r="R379" s="2">
        <v>1</v>
      </c>
      <c r="S379" s="106">
        <f t="shared" si="353"/>
        <v>854.34849263000001</v>
      </c>
      <c r="T379" s="106">
        <f t="shared" si="354"/>
        <v>0</v>
      </c>
      <c r="U379" s="106">
        <f t="shared" si="355"/>
        <v>89.16690962569244</v>
      </c>
      <c r="V379" s="106">
        <f t="shared" si="356"/>
        <v>943.51540225569249</v>
      </c>
      <c r="W379" s="19">
        <f t="shared" si="374"/>
        <v>0</v>
      </c>
      <c r="X379" s="2">
        <f t="shared" si="357"/>
        <v>0</v>
      </c>
      <c r="Y379" s="4">
        <f t="shared" si="358"/>
        <v>0</v>
      </c>
      <c r="Z379" s="106">
        <f t="shared" si="359"/>
        <v>0</v>
      </c>
      <c r="AA379" s="114">
        <f t="shared" si="370"/>
        <v>0.05</v>
      </c>
      <c r="AB379" s="112">
        <f t="shared" si="360"/>
        <v>26</v>
      </c>
      <c r="AC379" s="178">
        <f t="shared" si="377"/>
        <v>31</v>
      </c>
      <c r="AD379" s="11">
        <f t="shared" si="371"/>
        <v>1.003415886</v>
      </c>
      <c r="AE379" s="106">
        <f t="shared" si="361"/>
        <v>2.91835705</v>
      </c>
      <c r="AF379" s="106">
        <f t="shared" si="362"/>
        <v>3.2229410500000002</v>
      </c>
      <c r="AG379" s="106">
        <f t="shared" si="363"/>
        <v>0</v>
      </c>
      <c r="AH379" s="115" t="str">
        <f t="shared" si="372"/>
        <v>J=</v>
      </c>
      <c r="AI379" s="116">
        <f t="shared" si="373"/>
        <v>44525</v>
      </c>
      <c r="AJ379" s="10"/>
      <c r="AL379" s="204">
        <f>[2]Plan1!$A289</f>
        <v>45616</v>
      </c>
      <c r="AM379" s="205" t="str">
        <f>[2]Plan1!$C289</f>
        <v>Dia Nacional de Zumbi e da Consciência Negra</v>
      </c>
      <c r="AN379" s="5"/>
      <c r="AO379" s="3"/>
      <c r="AP379" s="161">
        <f t="shared" si="345"/>
        <v>45925</v>
      </c>
      <c r="AQ379" s="161">
        <f t="shared" si="346"/>
        <v>45924</v>
      </c>
      <c r="AR379" s="161">
        <f t="shared" si="347"/>
        <v>45925</v>
      </c>
      <c r="AS379" s="161">
        <f t="shared" si="342"/>
        <v>45955</v>
      </c>
      <c r="AT379" s="161">
        <f t="shared" si="348"/>
        <v>45925</v>
      </c>
      <c r="AU379" s="161">
        <f t="shared" si="343"/>
        <v>45957</v>
      </c>
      <c r="AV379" s="155">
        <f t="shared" si="344"/>
        <v>30</v>
      </c>
      <c r="AZ379" s="26"/>
      <c r="BA379" s="1"/>
      <c r="BB379" s="1"/>
      <c r="BC379" s="1"/>
      <c r="BD379" s="1"/>
      <c r="BE379" s="1"/>
      <c r="BG379" s="1"/>
      <c r="BH379" s="1"/>
    </row>
    <row r="380" spans="1:194" ht="15" customHeight="1" x14ac:dyDescent="0.25">
      <c r="A380" s="105">
        <f t="shared" si="364"/>
        <v>44521</v>
      </c>
      <c r="B380" s="106">
        <f t="shared" si="349"/>
        <v>947.23275092769791</v>
      </c>
      <c r="C380" s="2">
        <f t="shared" si="365"/>
        <v>854.34849263000001</v>
      </c>
      <c r="D380" s="2">
        <f t="shared" si="366"/>
        <v>23.035697989999903</v>
      </c>
      <c r="E380" s="106">
        <f t="shared" si="350"/>
        <v>831.31279464000011</v>
      </c>
      <c r="F380" s="21">
        <f t="shared" si="367"/>
        <v>5944.21</v>
      </c>
      <c r="G380" s="108">
        <f t="shared" si="368"/>
        <v>6018.51</v>
      </c>
      <c r="H380" s="109">
        <f t="shared" si="379"/>
        <v>44465</v>
      </c>
      <c r="I380" s="109">
        <f t="shared" si="375"/>
        <v>44495</v>
      </c>
      <c r="J380" s="110">
        <f t="shared" si="351"/>
        <v>1.2499558393798349E-2</v>
      </c>
      <c r="K380" s="117">
        <f t="shared" si="376"/>
        <v>44525</v>
      </c>
      <c r="L380" s="178">
        <f t="shared" si="378"/>
        <v>31</v>
      </c>
      <c r="M380" s="178">
        <f t="shared" si="382"/>
        <v>27</v>
      </c>
      <c r="N380" s="106">
        <f t="shared" si="352"/>
        <v>1.0108779699999999</v>
      </c>
      <c r="O380" s="111">
        <f t="shared" si="381"/>
        <v>1.0115996199999999</v>
      </c>
      <c r="P380" s="111">
        <f t="shared" si="369"/>
        <v>1.0957842391646071</v>
      </c>
      <c r="Q380" s="106">
        <f t="shared" si="380"/>
        <v>1.1077041400000001</v>
      </c>
      <c r="R380" s="2">
        <v>1</v>
      </c>
      <c r="S380" s="106">
        <f t="shared" si="353"/>
        <v>854.34849263000001</v>
      </c>
      <c r="T380" s="106">
        <f t="shared" si="354"/>
        <v>0</v>
      </c>
      <c r="U380" s="106">
        <f t="shared" si="355"/>
        <v>89.535829617697871</v>
      </c>
      <c r="V380" s="106">
        <f t="shared" si="356"/>
        <v>943.88432224769792</v>
      </c>
      <c r="W380" s="19">
        <f t="shared" si="374"/>
        <v>0</v>
      </c>
      <c r="X380" s="2">
        <f t="shared" si="357"/>
        <v>0</v>
      </c>
      <c r="Y380" s="4">
        <f t="shared" si="358"/>
        <v>0</v>
      </c>
      <c r="Z380" s="106">
        <f t="shared" si="359"/>
        <v>0</v>
      </c>
      <c r="AA380" s="114">
        <f t="shared" si="370"/>
        <v>0.05</v>
      </c>
      <c r="AB380" s="112">
        <f t="shared" si="360"/>
        <v>27</v>
      </c>
      <c r="AC380" s="178">
        <f t="shared" si="377"/>
        <v>31</v>
      </c>
      <c r="AD380" s="11">
        <f t="shared" si="371"/>
        <v>1.003547499</v>
      </c>
      <c r="AE380" s="106">
        <f t="shared" si="361"/>
        <v>3.0308004199999998</v>
      </c>
      <c r="AF380" s="106">
        <f t="shared" si="362"/>
        <v>3.34842868</v>
      </c>
      <c r="AG380" s="106">
        <f t="shared" si="363"/>
        <v>0</v>
      </c>
      <c r="AH380" s="115" t="str">
        <f t="shared" si="372"/>
        <v>J=</v>
      </c>
      <c r="AI380" s="116">
        <f t="shared" si="373"/>
        <v>44525</v>
      </c>
      <c r="AJ380" s="10"/>
      <c r="AL380" s="204">
        <f>[2]Plan1!$A290</f>
        <v>45651</v>
      </c>
      <c r="AM380" s="205" t="str">
        <f>[2]Plan1!$C290</f>
        <v>Natal</v>
      </c>
      <c r="AN380" s="5"/>
      <c r="AO380" s="3"/>
      <c r="AP380" s="161">
        <f t="shared" si="345"/>
        <v>45955</v>
      </c>
      <c r="AQ380" s="161">
        <f t="shared" si="346"/>
        <v>45954</v>
      </c>
      <c r="AR380" s="161">
        <f t="shared" si="347"/>
        <v>45957</v>
      </c>
      <c r="AS380" s="161">
        <f t="shared" si="342"/>
        <v>45986</v>
      </c>
      <c r="AT380" s="161">
        <f t="shared" si="348"/>
        <v>45957</v>
      </c>
      <c r="AU380" s="161">
        <f t="shared" si="343"/>
        <v>45986</v>
      </c>
      <c r="AV380" s="155">
        <f t="shared" si="344"/>
        <v>31</v>
      </c>
      <c r="AZ380" s="26"/>
      <c r="BA380" s="1"/>
      <c r="BB380" s="1"/>
      <c r="BC380" s="1"/>
      <c r="BD380" s="1"/>
      <c r="BE380" s="1"/>
      <c r="BG380" s="1"/>
      <c r="BH380" s="1"/>
    </row>
    <row r="381" spans="1:194" ht="15" customHeight="1" x14ac:dyDescent="0.25">
      <c r="A381" s="105">
        <f t="shared" si="364"/>
        <v>44522</v>
      </c>
      <c r="B381" s="106">
        <f t="shared" si="349"/>
        <v>947.72742190600616</v>
      </c>
      <c r="C381" s="2">
        <f t="shared" si="365"/>
        <v>854.34849263000001</v>
      </c>
      <c r="D381" s="2">
        <f t="shared" si="366"/>
        <v>23.035697989999903</v>
      </c>
      <c r="E381" s="106">
        <f t="shared" si="350"/>
        <v>831.31279464000011</v>
      </c>
      <c r="F381" s="21">
        <f t="shared" si="367"/>
        <v>5944.21</v>
      </c>
      <c r="G381" s="108">
        <f t="shared" si="368"/>
        <v>6018.51</v>
      </c>
      <c r="H381" s="109">
        <f t="shared" si="379"/>
        <v>44465</v>
      </c>
      <c r="I381" s="109">
        <f t="shared" si="375"/>
        <v>44495</v>
      </c>
      <c r="J381" s="110">
        <f t="shared" si="351"/>
        <v>1.2499558393798349E-2</v>
      </c>
      <c r="K381" s="117">
        <f t="shared" si="376"/>
        <v>44525</v>
      </c>
      <c r="L381" s="178">
        <f t="shared" si="378"/>
        <v>31</v>
      </c>
      <c r="M381" s="178">
        <f t="shared" si="382"/>
        <v>28</v>
      </c>
      <c r="N381" s="106">
        <f t="shared" si="352"/>
        <v>1.0112831200000001</v>
      </c>
      <c r="O381" s="111">
        <f t="shared" si="381"/>
        <v>1.0115996199999999</v>
      </c>
      <c r="P381" s="111">
        <f t="shared" si="369"/>
        <v>1.0957842391646071</v>
      </c>
      <c r="Q381" s="106">
        <f t="shared" si="380"/>
        <v>1.1081481</v>
      </c>
      <c r="R381" s="2">
        <v>1</v>
      </c>
      <c r="S381" s="106">
        <f t="shared" si="353"/>
        <v>854.34849263000001</v>
      </c>
      <c r="T381" s="106">
        <f t="shared" si="354"/>
        <v>0</v>
      </c>
      <c r="U381" s="106">
        <f t="shared" si="355"/>
        <v>89.904899246006167</v>
      </c>
      <c r="V381" s="106">
        <f t="shared" si="356"/>
        <v>944.25339187600616</v>
      </c>
      <c r="W381" s="19">
        <f t="shared" si="374"/>
        <v>0</v>
      </c>
      <c r="X381" s="2">
        <f t="shared" si="357"/>
        <v>0</v>
      </c>
      <c r="Y381" s="4">
        <f t="shared" si="358"/>
        <v>0</v>
      </c>
      <c r="Z381" s="106">
        <f t="shared" si="359"/>
        <v>0</v>
      </c>
      <c r="AA381" s="114">
        <f t="shared" si="370"/>
        <v>0.05</v>
      </c>
      <c r="AB381" s="112">
        <f t="shared" si="360"/>
        <v>28</v>
      </c>
      <c r="AC381" s="178">
        <f t="shared" si="377"/>
        <v>31</v>
      </c>
      <c r="AD381" s="11">
        <f t="shared" si="371"/>
        <v>1.003679129</v>
      </c>
      <c r="AE381" s="106">
        <f t="shared" si="361"/>
        <v>3.1432583100000002</v>
      </c>
      <c r="AF381" s="106">
        <f t="shared" si="362"/>
        <v>3.4740300300000002</v>
      </c>
      <c r="AG381" s="106">
        <f t="shared" si="363"/>
        <v>0</v>
      </c>
      <c r="AH381" s="115" t="str">
        <f t="shared" si="372"/>
        <v>J=</v>
      </c>
      <c r="AI381" s="116">
        <f t="shared" si="373"/>
        <v>44525</v>
      </c>
      <c r="AJ381" s="10"/>
      <c r="AL381" s="204">
        <f>[2]Plan1!$A291</f>
        <v>45658</v>
      </c>
      <c r="AM381" s="205" t="str">
        <f>[2]Plan1!$C291</f>
        <v>Confraternização Universal</v>
      </c>
      <c r="AN381" s="5"/>
      <c r="AO381" s="3"/>
      <c r="AP381" s="161">
        <f t="shared" si="345"/>
        <v>45986</v>
      </c>
      <c r="AQ381" s="161">
        <f t="shared" si="346"/>
        <v>45985</v>
      </c>
      <c r="AR381" s="161">
        <f t="shared" si="347"/>
        <v>45986</v>
      </c>
      <c r="AS381" s="161">
        <f t="shared" si="342"/>
        <v>46016</v>
      </c>
      <c r="AT381" s="161">
        <f t="shared" si="348"/>
        <v>45986</v>
      </c>
      <c r="AU381" s="161">
        <f t="shared" si="343"/>
        <v>46017</v>
      </c>
      <c r="AV381" s="155">
        <f t="shared" si="344"/>
        <v>30</v>
      </c>
      <c r="AZ381" s="26"/>
      <c r="BA381" s="1"/>
      <c r="BB381" s="1"/>
      <c r="BC381" s="1"/>
      <c r="BD381" s="1"/>
      <c r="BE381" s="1"/>
      <c r="BG381" s="1"/>
      <c r="BH381" s="1"/>
    </row>
    <row r="382" spans="1:194" ht="15" customHeight="1" x14ac:dyDescent="0.25">
      <c r="A382" s="105">
        <f t="shared" si="364"/>
        <v>44523</v>
      </c>
      <c r="B382" s="106">
        <f t="shared" si="349"/>
        <v>948.22235726061751</v>
      </c>
      <c r="C382" s="2">
        <f t="shared" si="365"/>
        <v>854.34849263000001</v>
      </c>
      <c r="D382" s="2">
        <f t="shared" si="366"/>
        <v>23.035697989999903</v>
      </c>
      <c r="E382" s="106">
        <f t="shared" si="350"/>
        <v>831.31279464000011</v>
      </c>
      <c r="F382" s="21">
        <f t="shared" si="367"/>
        <v>5944.21</v>
      </c>
      <c r="G382" s="108">
        <f t="shared" si="368"/>
        <v>6018.51</v>
      </c>
      <c r="H382" s="109">
        <f t="shared" si="379"/>
        <v>44465</v>
      </c>
      <c r="I382" s="109">
        <f t="shared" si="375"/>
        <v>44495</v>
      </c>
      <c r="J382" s="110">
        <f t="shared" si="351"/>
        <v>1.2499558393798349E-2</v>
      </c>
      <c r="K382" s="117">
        <f t="shared" si="376"/>
        <v>44525</v>
      </c>
      <c r="L382" s="178">
        <f t="shared" si="378"/>
        <v>31</v>
      </c>
      <c r="M382" s="178">
        <f t="shared" si="382"/>
        <v>29</v>
      </c>
      <c r="N382" s="106">
        <f t="shared" si="352"/>
        <v>1.0116884399999999</v>
      </c>
      <c r="O382" s="111">
        <f t="shared" si="381"/>
        <v>1.0115996199999999</v>
      </c>
      <c r="P382" s="111">
        <f t="shared" si="369"/>
        <v>1.0957842391646071</v>
      </c>
      <c r="Q382" s="106">
        <f t="shared" si="380"/>
        <v>1.1085922399999999</v>
      </c>
      <c r="R382" s="2">
        <v>1</v>
      </c>
      <c r="S382" s="106">
        <f t="shared" si="353"/>
        <v>854.34849263000001</v>
      </c>
      <c r="T382" s="106">
        <f t="shared" si="354"/>
        <v>0</v>
      </c>
      <c r="U382" s="106">
        <f t="shared" si="355"/>
        <v>90.274118510617512</v>
      </c>
      <c r="V382" s="106">
        <f t="shared" si="356"/>
        <v>944.62261114061755</v>
      </c>
      <c r="W382" s="19">
        <f t="shared" si="374"/>
        <v>0</v>
      </c>
      <c r="X382" s="2">
        <f t="shared" si="357"/>
        <v>0</v>
      </c>
      <c r="Y382" s="4">
        <f t="shared" si="358"/>
        <v>0</v>
      </c>
      <c r="Z382" s="106">
        <f t="shared" si="359"/>
        <v>0</v>
      </c>
      <c r="AA382" s="114">
        <f t="shared" si="370"/>
        <v>0.05</v>
      </c>
      <c r="AB382" s="112">
        <f t="shared" si="360"/>
        <v>29</v>
      </c>
      <c r="AC382" s="178">
        <f t="shared" si="377"/>
        <v>31</v>
      </c>
      <c r="AD382" s="11">
        <f t="shared" si="371"/>
        <v>1.003810777</v>
      </c>
      <c r="AE382" s="106">
        <f t="shared" si="361"/>
        <v>3.25573158</v>
      </c>
      <c r="AF382" s="106">
        <f t="shared" si="362"/>
        <v>3.5997461199999998</v>
      </c>
      <c r="AG382" s="106">
        <f t="shared" si="363"/>
        <v>0</v>
      </c>
      <c r="AH382" s="115" t="str">
        <f t="shared" si="372"/>
        <v>J=</v>
      </c>
      <c r="AI382" s="116">
        <f t="shared" si="373"/>
        <v>44525</v>
      </c>
      <c r="AJ382" s="10"/>
      <c r="AL382" s="204">
        <f>[2]Plan1!$A292</f>
        <v>45719</v>
      </c>
      <c r="AM382" s="205" t="str">
        <f>[2]Plan1!$C292</f>
        <v>Carnaval</v>
      </c>
      <c r="AN382" s="5"/>
      <c r="AO382" s="3"/>
      <c r="AP382" s="161">
        <f t="shared" si="345"/>
        <v>46016</v>
      </c>
      <c r="AQ382" s="161">
        <f t="shared" si="346"/>
        <v>46015</v>
      </c>
      <c r="AR382" s="161">
        <f t="shared" si="347"/>
        <v>46017</v>
      </c>
      <c r="AS382" s="161">
        <f t="shared" si="342"/>
        <v>46047</v>
      </c>
      <c r="AT382" s="161">
        <f t="shared" si="348"/>
        <v>46017</v>
      </c>
      <c r="AU382" s="161">
        <f t="shared" si="343"/>
        <v>46048</v>
      </c>
      <c r="AV382" s="155">
        <f t="shared" si="344"/>
        <v>31</v>
      </c>
      <c r="AZ382" s="26"/>
      <c r="BA382" s="1"/>
      <c r="BB382" s="1"/>
      <c r="BC382" s="1"/>
      <c r="BD382" s="1"/>
      <c r="BE382" s="1"/>
      <c r="BG382" s="1"/>
      <c r="BH382" s="1"/>
    </row>
    <row r="383" spans="1:194" ht="15" customHeight="1" x14ac:dyDescent="0.25">
      <c r="A383" s="105">
        <f t="shared" si="364"/>
        <v>44524</v>
      </c>
      <c r="B383" s="106">
        <f t="shared" si="349"/>
        <v>948.71754775840395</v>
      </c>
      <c r="C383" s="2">
        <f t="shared" si="365"/>
        <v>854.34849263000001</v>
      </c>
      <c r="D383" s="2">
        <f t="shared" si="366"/>
        <v>23.035697989999903</v>
      </c>
      <c r="E383" s="106">
        <f t="shared" si="350"/>
        <v>831.31279464000011</v>
      </c>
      <c r="F383" s="21">
        <f t="shared" si="367"/>
        <v>5944.21</v>
      </c>
      <c r="G383" s="108">
        <f t="shared" si="368"/>
        <v>6018.51</v>
      </c>
      <c r="H383" s="109">
        <f t="shared" si="379"/>
        <v>44465</v>
      </c>
      <c r="I383" s="109">
        <f t="shared" si="375"/>
        <v>44495</v>
      </c>
      <c r="J383" s="110">
        <f t="shared" si="351"/>
        <v>1.2499558393798349E-2</v>
      </c>
      <c r="K383" s="117">
        <f t="shared" si="376"/>
        <v>44525</v>
      </c>
      <c r="L383" s="178">
        <f t="shared" si="378"/>
        <v>31</v>
      </c>
      <c r="M383" s="178">
        <f t="shared" si="382"/>
        <v>30</v>
      </c>
      <c r="N383" s="106">
        <f t="shared" si="352"/>
        <v>1.0120939099999999</v>
      </c>
      <c r="O383" s="111">
        <f t="shared" si="381"/>
        <v>1.0115996199999999</v>
      </c>
      <c r="P383" s="111">
        <f t="shared" si="369"/>
        <v>1.0957842391646071</v>
      </c>
      <c r="Q383" s="106">
        <f t="shared" si="380"/>
        <v>1.1090365499999999</v>
      </c>
      <c r="R383" s="2">
        <v>1</v>
      </c>
      <c r="S383" s="106">
        <f t="shared" si="353"/>
        <v>854.34849263000001</v>
      </c>
      <c r="T383" s="106">
        <f t="shared" si="354"/>
        <v>0</v>
      </c>
      <c r="U383" s="106">
        <f t="shared" si="355"/>
        <v>90.643479098404015</v>
      </c>
      <c r="V383" s="106">
        <f t="shared" si="356"/>
        <v>944.991971728404</v>
      </c>
      <c r="W383" s="19">
        <f t="shared" si="374"/>
        <v>0</v>
      </c>
      <c r="X383" s="2">
        <f t="shared" si="357"/>
        <v>0</v>
      </c>
      <c r="Y383" s="4">
        <f t="shared" si="358"/>
        <v>0</v>
      </c>
      <c r="Z383" s="106">
        <f t="shared" si="359"/>
        <v>0</v>
      </c>
      <c r="AA383" s="114">
        <f t="shared" si="370"/>
        <v>0.05</v>
      </c>
      <c r="AB383" s="112">
        <f t="shared" si="360"/>
        <v>30</v>
      </c>
      <c r="AC383" s="178">
        <f t="shared" si="377"/>
        <v>31</v>
      </c>
      <c r="AD383" s="11">
        <f t="shared" si="371"/>
        <v>1.003942442</v>
      </c>
      <c r="AE383" s="106">
        <f t="shared" si="361"/>
        <v>3.3682193699999998</v>
      </c>
      <c r="AF383" s="106">
        <f t="shared" si="362"/>
        <v>3.72557603</v>
      </c>
      <c r="AG383" s="106">
        <f t="shared" si="363"/>
        <v>0</v>
      </c>
      <c r="AH383" s="115" t="str">
        <f t="shared" si="372"/>
        <v>J=</v>
      </c>
      <c r="AI383" s="116">
        <f t="shared" si="373"/>
        <v>44525</v>
      </c>
      <c r="AJ383" s="10"/>
      <c r="AL383" s="204">
        <f>[2]Plan1!$A293</f>
        <v>45720</v>
      </c>
      <c r="AM383" s="205" t="str">
        <f>[2]Plan1!$C293</f>
        <v>Carnaval</v>
      </c>
      <c r="AN383" s="5"/>
      <c r="AO383" s="3"/>
      <c r="AP383" s="161">
        <f t="shared" si="345"/>
        <v>46047</v>
      </c>
      <c r="AQ383" s="161">
        <f t="shared" si="346"/>
        <v>46045</v>
      </c>
      <c r="AR383" s="161">
        <f t="shared" si="347"/>
        <v>46048</v>
      </c>
      <c r="AS383" s="161">
        <f t="shared" si="342"/>
        <v>46078</v>
      </c>
      <c r="AT383" s="161">
        <f t="shared" si="348"/>
        <v>46048</v>
      </c>
      <c r="AU383" s="161">
        <f t="shared" si="343"/>
        <v>46078</v>
      </c>
      <c r="AV383" s="155">
        <f t="shared" si="344"/>
        <v>31</v>
      </c>
      <c r="AZ383" s="26"/>
      <c r="BA383" s="1"/>
      <c r="BB383" s="1"/>
      <c r="BC383" s="1"/>
      <c r="BD383" s="1"/>
      <c r="BE383" s="1"/>
      <c r="BG383" s="1"/>
      <c r="BH383" s="1"/>
    </row>
    <row r="384" spans="1:194" ht="15" customHeight="1" x14ac:dyDescent="0.25">
      <c r="A384" s="105">
        <f t="shared" si="364"/>
        <v>44525</v>
      </c>
      <c r="B384" s="106">
        <f t="shared" si="349"/>
        <v>949.21300185249356</v>
      </c>
      <c r="C384" s="2">
        <f t="shared" si="365"/>
        <v>854.34849263000001</v>
      </c>
      <c r="D384" s="2">
        <f t="shared" si="366"/>
        <v>23.035697989999903</v>
      </c>
      <c r="E384" s="106">
        <f t="shared" si="350"/>
        <v>831.31279464000011</v>
      </c>
      <c r="F384" s="21">
        <f t="shared" si="367"/>
        <v>5944.21</v>
      </c>
      <c r="G384" s="108">
        <f t="shared" si="368"/>
        <v>6018.51</v>
      </c>
      <c r="H384" s="109">
        <f t="shared" si="379"/>
        <v>44465</v>
      </c>
      <c r="I384" s="109">
        <f t="shared" si="375"/>
        <v>44495</v>
      </c>
      <c r="J384" s="110">
        <f t="shared" si="351"/>
        <v>1.2499558393798349E-2</v>
      </c>
      <c r="K384" s="117">
        <f t="shared" si="376"/>
        <v>44525</v>
      </c>
      <c r="L384" s="178">
        <f t="shared" si="378"/>
        <v>31</v>
      </c>
      <c r="M384" s="178">
        <f t="shared" si="382"/>
        <v>31</v>
      </c>
      <c r="N384" s="106">
        <f t="shared" si="352"/>
        <v>1.01249955</v>
      </c>
      <c r="O384" s="111">
        <f t="shared" si="381"/>
        <v>1.0115996199999999</v>
      </c>
      <c r="P384" s="111">
        <f t="shared" si="369"/>
        <v>1.0957842391646071</v>
      </c>
      <c r="Q384" s="106">
        <f t="shared" si="380"/>
        <v>1.1094810399999999</v>
      </c>
      <c r="R384" s="2">
        <v>1</v>
      </c>
      <c r="S384" s="106">
        <f t="shared" si="353"/>
        <v>854.34849263000001</v>
      </c>
      <c r="T384" s="106">
        <f t="shared" si="354"/>
        <v>0</v>
      </c>
      <c r="U384" s="106">
        <f t="shared" si="355"/>
        <v>91.012989322493567</v>
      </c>
      <c r="V384" s="106">
        <f t="shared" si="356"/>
        <v>945.36148195249359</v>
      </c>
      <c r="W384" s="19">
        <f t="shared" si="374"/>
        <v>13</v>
      </c>
      <c r="X384" s="2">
        <f t="shared" si="357"/>
        <v>10.69644312</v>
      </c>
      <c r="Y384" s="4">
        <f t="shared" si="358"/>
        <v>1.252E-2</v>
      </c>
      <c r="Z384" s="106">
        <f t="shared" si="359"/>
        <v>10.69644312</v>
      </c>
      <c r="AA384" s="114">
        <f t="shared" si="370"/>
        <v>0.05</v>
      </c>
      <c r="AB384" s="112">
        <f t="shared" si="360"/>
        <v>31</v>
      </c>
      <c r="AC384" s="178">
        <f t="shared" si="377"/>
        <v>31</v>
      </c>
      <c r="AD384" s="11">
        <f t="shared" si="371"/>
        <v>1.004074124</v>
      </c>
      <c r="AE384" s="106">
        <f t="shared" si="361"/>
        <v>3.4807216900000002</v>
      </c>
      <c r="AF384" s="106">
        <f t="shared" si="362"/>
        <v>3.8515199</v>
      </c>
      <c r="AG384" s="106">
        <f t="shared" si="363"/>
        <v>14.177164810000001</v>
      </c>
      <c r="AH384" s="115" t="str">
        <f t="shared" si="372"/>
        <v>J=</v>
      </c>
      <c r="AI384" s="116">
        <f t="shared" si="373"/>
        <v>44525</v>
      </c>
      <c r="AJ384" s="10"/>
      <c r="AL384" s="204">
        <f>[2]Plan1!$A294</f>
        <v>45765</v>
      </c>
      <c r="AM384" s="205" t="str">
        <f>[2]Plan1!$C294</f>
        <v>Paixão de Cristo</v>
      </c>
      <c r="AN384" s="5"/>
      <c r="AO384" s="3"/>
      <c r="AP384" s="161">
        <f t="shared" si="345"/>
        <v>46078</v>
      </c>
      <c r="AQ384" s="161">
        <f t="shared" si="346"/>
        <v>46077</v>
      </c>
      <c r="AR384" s="161">
        <f t="shared" si="347"/>
        <v>46078</v>
      </c>
      <c r="AS384" s="161">
        <f t="shared" si="342"/>
        <v>46106</v>
      </c>
      <c r="AT384" s="161">
        <f t="shared" si="348"/>
        <v>46078</v>
      </c>
      <c r="AU384" s="161">
        <f t="shared" si="343"/>
        <v>46106</v>
      </c>
      <c r="AV384" s="155">
        <f t="shared" si="344"/>
        <v>28</v>
      </c>
      <c r="AZ384" s="26"/>
      <c r="BA384" s="1"/>
      <c r="BB384" s="1"/>
      <c r="BC384" s="1"/>
      <c r="BD384" s="1"/>
      <c r="BE384" s="1"/>
      <c r="BG384" s="1"/>
      <c r="BH384" s="1"/>
    </row>
    <row r="385" spans="1:194" ht="15" customHeight="1" x14ac:dyDescent="0.25">
      <c r="A385" s="105">
        <f t="shared" si="364"/>
        <v>44526</v>
      </c>
      <c r="B385" s="106">
        <f t="shared" si="349"/>
        <v>935.08251989554685</v>
      </c>
      <c r="C385" s="2">
        <f t="shared" si="365"/>
        <v>843.65204950999998</v>
      </c>
      <c r="D385" s="2">
        <f t="shared" si="366"/>
        <v>12.339254869999877</v>
      </c>
      <c r="E385" s="106">
        <f t="shared" si="350"/>
        <v>831.31279464000011</v>
      </c>
      <c r="F385" s="21">
        <f t="shared" si="367"/>
        <v>6018.51</v>
      </c>
      <c r="G385" s="108">
        <f t="shared" si="368"/>
        <v>6075.69</v>
      </c>
      <c r="H385" s="109">
        <f t="shared" si="379"/>
        <v>44495</v>
      </c>
      <c r="I385" s="109">
        <f t="shared" si="375"/>
        <v>44526</v>
      </c>
      <c r="J385" s="110">
        <f t="shared" si="351"/>
        <v>9.5006903702077317E-3</v>
      </c>
      <c r="K385" s="117">
        <f t="shared" si="376"/>
        <v>44555</v>
      </c>
      <c r="L385" s="178">
        <f t="shared" si="378"/>
        <v>30</v>
      </c>
      <c r="M385" s="178">
        <f t="shared" si="382"/>
        <v>1</v>
      </c>
      <c r="N385" s="106">
        <f t="shared" si="352"/>
        <v>1.0003152399999999</v>
      </c>
      <c r="O385" s="111">
        <f t="shared" si="381"/>
        <v>1.01249955</v>
      </c>
      <c r="P385" s="111">
        <f t="shared" si="369"/>
        <v>1.109481049051257</v>
      </c>
      <c r="Q385" s="106">
        <f t="shared" si="380"/>
        <v>1.1098307999999999</v>
      </c>
      <c r="R385" s="2">
        <v>1</v>
      </c>
      <c r="S385" s="106">
        <f t="shared" si="353"/>
        <v>843.65204950999998</v>
      </c>
      <c r="T385" s="106">
        <f t="shared" si="354"/>
        <v>0</v>
      </c>
      <c r="U385" s="106">
        <f t="shared" si="355"/>
        <v>91.303749285546843</v>
      </c>
      <c r="V385" s="106">
        <f t="shared" si="356"/>
        <v>934.9557987955468</v>
      </c>
      <c r="W385" s="19">
        <f t="shared" si="374"/>
        <v>0</v>
      </c>
      <c r="X385" s="2">
        <f t="shared" si="357"/>
        <v>0</v>
      </c>
      <c r="Y385" s="4">
        <f t="shared" si="358"/>
        <v>0</v>
      </c>
      <c r="Z385" s="106">
        <f t="shared" si="359"/>
        <v>0</v>
      </c>
      <c r="AA385" s="114">
        <f t="shared" si="370"/>
        <v>0.05</v>
      </c>
      <c r="AB385" s="112">
        <f t="shared" si="360"/>
        <v>1</v>
      </c>
      <c r="AC385" s="178">
        <f t="shared" si="377"/>
        <v>30</v>
      </c>
      <c r="AD385" s="11">
        <f t="shared" si="371"/>
        <v>1.000135537</v>
      </c>
      <c r="AE385" s="106">
        <f t="shared" si="361"/>
        <v>0.11434606</v>
      </c>
      <c r="AF385" s="106">
        <f t="shared" si="362"/>
        <v>0.1267211</v>
      </c>
      <c r="AG385" s="106">
        <f t="shared" si="363"/>
        <v>0</v>
      </c>
      <c r="AH385" s="115" t="str">
        <f t="shared" si="372"/>
        <v>J=</v>
      </c>
      <c r="AI385" s="116">
        <f t="shared" si="373"/>
        <v>44555</v>
      </c>
      <c r="AJ385" s="10"/>
      <c r="AL385" s="204">
        <f>[2]Plan1!$A295</f>
        <v>45768</v>
      </c>
      <c r="AM385" s="205" t="str">
        <f>[2]Plan1!$C295</f>
        <v>Tiradentes</v>
      </c>
      <c r="AN385" s="5"/>
      <c r="AO385" s="3"/>
      <c r="AP385" s="161">
        <f t="shared" si="345"/>
        <v>46106</v>
      </c>
      <c r="AQ385" s="161">
        <f t="shared" si="346"/>
        <v>46105</v>
      </c>
      <c r="AR385" s="161">
        <f t="shared" si="347"/>
        <v>46106</v>
      </c>
      <c r="AS385" s="161">
        <f t="shared" ref="AS385:AS448" si="383">AP386</f>
        <v>46137</v>
      </c>
      <c r="AT385" s="161">
        <f t="shared" si="348"/>
        <v>46106</v>
      </c>
      <c r="AU385" s="161">
        <f t="shared" ref="AU385:AU448" si="384">AT386</f>
        <v>46139</v>
      </c>
      <c r="AV385" s="155">
        <f t="shared" ref="AV385:AV448" si="385">AS385-AP385</f>
        <v>31</v>
      </c>
      <c r="AZ385" s="26"/>
      <c r="BA385" s="1"/>
      <c r="BB385" s="1"/>
      <c r="BC385" s="1"/>
      <c r="BD385" s="1"/>
      <c r="BE385" s="1"/>
      <c r="BG385" s="1"/>
      <c r="BH385" s="1"/>
    </row>
    <row r="386" spans="1:194" ht="15" customHeight="1" x14ac:dyDescent="0.25">
      <c r="A386" s="105">
        <f t="shared" si="364"/>
        <v>44527</v>
      </c>
      <c r="B386" s="106">
        <f t="shared" si="349"/>
        <v>935.50018069987959</v>
      </c>
      <c r="C386" s="2">
        <f t="shared" si="365"/>
        <v>843.65204950999998</v>
      </c>
      <c r="D386" s="2">
        <f t="shared" si="366"/>
        <v>12.339254869999877</v>
      </c>
      <c r="E386" s="106">
        <f t="shared" si="350"/>
        <v>831.31279464000011</v>
      </c>
      <c r="F386" s="21">
        <f t="shared" si="367"/>
        <v>6018.51</v>
      </c>
      <c r="G386" s="108">
        <f t="shared" si="368"/>
        <v>6075.69</v>
      </c>
      <c r="H386" s="109">
        <f t="shared" si="379"/>
        <v>44495</v>
      </c>
      <c r="I386" s="109">
        <f t="shared" si="375"/>
        <v>44526</v>
      </c>
      <c r="J386" s="110">
        <f t="shared" si="351"/>
        <v>9.5006903702077317E-3</v>
      </c>
      <c r="K386" s="117">
        <f t="shared" si="376"/>
        <v>44555</v>
      </c>
      <c r="L386" s="178">
        <f t="shared" si="378"/>
        <v>30</v>
      </c>
      <c r="M386" s="178">
        <f t="shared" si="382"/>
        <v>2</v>
      </c>
      <c r="N386" s="106">
        <f t="shared" si="352"/>
        <v>1.0006305799999999</v>
      </c>
      <c r="O386" s="111">
        <f t="shared" si="381"/>
        <v>1.01249955</v>
      </c>
      <c r="P386" s="111">
        <f t="shared" si="369"/>
        <v>1.109481049051257</v>
      </c>
      <c r="Q386" s="106">
        <f t="shared" si="380"/>
        <v>1.1101806599999999</v>
      </c>
      <c r="R386" s="2">
        <v>1</v>
      </c>
      <c r="S386" s="106">
        <f t="shared" si="353"/>
        <v>843.65204950999998</v>
      </c>
      <c r="T386" s="106">
        <f t="shared" si="354"/>
        <v>0</v>
      </c>
      <c r="U386" s="106">
        <f t="shared" si="355"/>
        <v>91.594592379879614</v>
      </c>
      <c r="V386" s="106">
        <f t="shared" si="356"/>
        <v>935.24664188987958</v>
      </c>
      <c r="W386" s="19">
        <f t="shared" si="374"/>
        <v>0</v>
      </c>
      <c r="X386" s="2">
        <f t="shared" si="357"/>
        <v>0</v>
      </c>
      <c r="Y386" s="4">
        <f t="shared" si="358"/>
        <v>0</v>
      </c>
      <c r="Z386" s="106">
        <f t="shared" si="359"/>
        <v>0</v>
      </c>
      <c r="AA386" s="114">
        <f t="shared" si="370"/>
        <v>0.05</v>
      </c>
      <c r="AB386" s="112">
        <f t="shared" si="360"/>
        <v>2</v>
      </c>
      <c r="AC386" s="178">
        <f t="shared" si="377"/>
        <v>30</v>
      </c>
      <c r="AD386" s="11">
        <f t="shared" si="371"/>
        <v>1.0002710930000001</v>
      </c>
      <c r="AE386" s="106">
        <f t="shared" si="361"/>
        <v>0.22870815999999999</v>
      </c>
      <c r="AF386" s="106">
        <f t="shared" si="362"/>
        <v>0.25353881</v>
      </c>
      <c r="AG386" s="106">
        <f t="shared" si="363"/>
        <v>0</v>
      </c>
      <c r="AH386" s="115" t="str">
        <f t="shared" si="372"/>
        <v>J=</v>
      </c>
      <c r="AI386" s="116">
        <f t="shared" si="373"/>
        <v>44555</v>
      </c>
      <c r="AJ386" s="10"/>
      <c r="AL386" s="204">
        <f>[2]Plan1!$A296</f>
        <v>45778</v>
      </c>
      <c r="AM386" s="205" t="str">
        <f>[2]Plan1!$C296</f>
        <v>Dia do Trabalho</v>
      </c>
      <c r="AN386" s="5"/>
      <c r="AO386" s="3"/>
      <c r="AP386" s="161">
        <f t="shared" ref="AP386:AP449" si="386">EDATE(AP385,1)</f>
        <v>46137</v>
      </c>
      <c r="AQ386" s="161">
        <f t="shared" ref="AQ386:AQ449" si="387">WORKDAY(AP386,-1,AL$320:AL$700)</f>
        <v>46136</v>
      </c>
      <c r="AR386" s="161">
        <f t="shared" ref="AR386:AR449" si="388">WORKDAY(AQ386,1,AL$320:AL$700)</f>
        <v>46139</v>
      </c>
      <c r="AS386" s="161">
        <f t="shared" si="383"/>
        <v>46167</v>
      </c>
      <c r="AT386" s="161">
        <f t="shared" ref="AT386:AT449" si="389">WORKDAY(AR386,0,AL$320:AL$700)</f>
        <v>46139</v>
      </c>
      <c r="AU386" s="161">
        <f t="shared" si="384"/>
        <v>46167</v>
      </c>
      <c r="AV386" s="155">
        <f t="shared" si="385"/>
        <v>30</v>
      </c>
      <c r="AZ386" s="26"/>
      <c r="BA386" s="1"/>
      <c r="BB386" s="1"/>
      <c r="BC386" s="1"/>
      <c r="BD386" s="1"/>
      <c r="BE386" s="1"/>
      <c r="BG386" s="1"/>
      <c r="BH386" s="1"/>
    </row>
    <row r="387" spans="1:194" ht="15" customHeight="1" x14ac:dyDescent="0.25">
      <c r="A387" s="105">
        <f t="shared" si="364"/>
        <v>44528</v>
      </c>
      <c r="B387" s="106">
        <f t="shared" si="349"/>
        <v>935.91804531487571</v>
      </c>
      <c r="C387" s="2">
        <f t="shared" si="365"/>
        <v>843.65204950999998</v>
      </c>
      <c r="D387" s="2">
        <f t="shared" si="366"/>
        <v>12.339254869999877</v>
      </c>
      <c r="E387" s="106">
        <f t="shared" si="350"/>
        <v>831.31279464000011</v>
      </c>
      <c r="F387" s="21">
        <f t="shared" si="367"/>
        <v>6018.51</v>
      </c>
      <c r="G387" s="108">
        <f t="shared" si="368"/>
        <v>6075.69</v>
      </c>
      <c r="H387" s="109">
        <f t="shared" si="379"/>
        <v>44495</v>
      </c>
      <c r="I387" s="109">
        <f t="shared" si="375"/>
        <v>44526</v>
      </c>
      <c r="J387" s="110">
        <f t="shared" si="351"/>
        <v>9.5006903702077317E-3</v>
      </c>
      <c r="K387" s="117">
        <f t="shared" si="376"/>
        <v>44555</v>
      </c>
      <c r="L387" s="178">
        <f t="shared" si="378"/>
        <v>30</v>
      </c>
      <c r="M387" s="178">
        <f t="shared" si="382"/>
        <v>3</v>
      </c>
      <c r="N387" s="106">
        <f t="shared" si="352"/>
        <v>1.0009460299999999</v>
      </c>
      <c r="O387" s="111">
        <f t="shared" si="381"/>
        <v>1.01249955</v>
      </c>
      <c r="P387" s="111">
        <f t="shared" si="369"/>
        <v>1.109481049051257</v>
      </c>
      <c r="Q387" s="106">
        <f t="shared" si="380"/>
        <v>1.1105306500000001</v>
      </c>
      <c r="R387" s="2">
        <v>1</v>
      </c>
      <c r="S387" s="106">
        <f t="shared" si="353"/>
        <v>843.65204950999998</v>
      </c>
      <c r="T387" s="106">
        <f t="shared" si="354"/>
        <v>0</v>
      </c>
      <c r="U387" s="106">
        <f t="shared" si="355"/>
        <v>91.885543544875787</v>
      </c>
      <c r="V387" s="106">
        <f t="shared" si="356"/>
        <v>935.53759305487574</v>
      </c>
      <c r="W387" s="19">
        <f t="shared" si="374"/>
        <v>0</v>
      </c>
      <c r="X387" s="2">
        <f t="shared" si="357"/>
        <v>0</v>
      </c>
      <c r="Y387" s="4">
        <f t="shared" si="358"/>
        <v>0</v>
      </c>
      <c r="Z387" s="106">
        <f t="shared" si="359"/>
        <v>0</v>
      </c>
      <c r="AA387" s="114">
        <f t="shared" si="370"/>
        <v>0.05</v>
      </c>
      <c r="AB387" s="112">
        <f t="shared" si="360"/>
        <v>3</v>
      </c>
      <c r="AC387" s="178">
        <f t="shared" si="377"/>
        <v>30</v>
      </c>
      <c r="AD387" s="11">
        <f t="shared" si="371"/>
        <v>1.000406667</v>
      </c>
      <c r="AE387" s="106">
        <f t="shared" si="361"/>
        <v>0.34308544000000002</v>
      </c>
      <c r="AF387" s="106">
        <f t="shared" si="362"/>
        <v>0.38045225999999999</v>
      </c>
      <c r="AG387" s="106">
        <f t="shared" si="363"/>
        <v>0</v>
      </c>
      <c r="AH387" s="115" t="str">
        <f t="shared" si="372"/>
        <v>J=</v>
      </c>
      <c r="AI387" s="116">
        <f t="shared" si="373"/>
        <v>44555</v>
      </c>
      <c r="AJ387" s="10"/>
      <c r="AL387" s="204">
        <f>[2]Plan1!$A297</f>
        <v>45827</v>
      </c>
      <c r="AM387" s="205" t="str">
        <f>[2]Plan1!$C297</f>
        <v>Corpus Christi</v>
      </c>
      <c r="AN387" s="5"/>
      <c r="AO387" s="3"/>
      <c r="AP387" s="161">
        <f t="shared" si="386"/>
        <v>46167</v>
      </c>
      <c r="AQ387" s="161">
        <f t="shared" si="387"/>
        <v>46164</v>
      </c>
      <c r="AR387" s="161">
        <f t="shared" si="388"/>
        <v>46167</v>
      </c>
      <c r="AS387" s="161">
        <f t="shared" si="383"/>
        <v>46198</v>
      </c>
      <c r="AT387" s="161">
        <f t="shared" si="389"/>
        <v>46167</v>
      </c>
      <c r="AU387" s="161">
        <f t="shared" si="384"/>
        <v>46198</v>
      </c>
      <c r="AV387" s="155">
        <f t="shared" si="385"/>
        <v>31</v>
      </c>
      <c r="AZ387" s="26"/>
      <c r="BA387" s="1"/>
      <c r="BB387" s="1"/>
      <c r="BC387" s="1"/>
      <c r="BD387" s="1"/>
      <c r="BE387" s="1"/>
      <c r="BG387" s="1"/>
      <c r="BH387" s="1"/>
    </row>
    <row r="388" spans="1:194" ht="15" customHeight="1" x14ac:dyDescent="0.25">
      <c r="A388" s="105">
        <f t="shared" si="364"/>
        <v>44529</v>
      </c>
      <c r="B388" s="106">
        <f t="shared" si="349"/>
        <v>936.33608145802339</v>
      </c>
      <c r="C388" s="2">
        <f t="shared" si="365"/>
        <v>843.65204950999998</v>
      </c>
      <c r="D388" s="2">
        <f t="shared" si="366"/>
        <v>12.339254869999877</v>
      </c>
      <c r="E388" s="106">
        <f t="shared" si="350"/>
        <v>831.31279464000011</v>
      </c>
      <c r="F388" s="21">
        <f t="shared" si="367"/>
        <v>6018.51</v>
      </c>
      <c r="G388" s="108">
        <f t="shared" si="368"/>
        <v>6075.69</v>
      </c>
      <c r="H388" s="109">
        <f t="shared" si="379"/>
        <v>44495</v>
      </c>
      <c r="I388" s="109">
        <f t="shared" si="375"/>
        <v>44526</v>
      </c>
      <c r="J388" s="110">
        <f t="shared" si="351"/>
        <v>9.5006903702077317E-3</v>
      </c>
      <c r="K388" s="117">
        <f t="shared" si="376"/>
        <v>44555</v>
      </c>
      <c r="L388" s="178">
        <f t="shared" si="378"/>
        <v>30</v>
      </c>
      <c r="M388" s="178">
        <f t="shared" si="382"/>
        <v>4</v>
      </c>
      <c r="N388" s="106">
        <f t="shared" si="352"/>
        <v>1.00126157</v>
      </c>
      <c r="O388" s="111">
        <f t="shared" si="381"/>
        <v>1.01249955</v>
      </c>
      <c r="P388" s="111">
        <f t="shared" si="369"/>
        <v>1.109481049051257</v>
      </c>
      <c r="Q388" s="106">
        <f t="shared" si="380"/>
        <v>1.1108807300000001</v>
      </c>
      <c r="R388" s="2">
        <v>1</v>
      </c>
      <c r="S388" s="106">
        <f t="shared" si="353"/>
        <v>843.65204950999998</v>
      </c>
      <c r="T388" s="106">
        <f t="shared" si="354"/>
        <v>0</v>
      </c>
      <c r="U388" s="106">
        <f t="shared" si="355"/>
        <v>92.176569528023379</v>
      </c>
      <c r="V388" s="106">
        <f t="shared" si="356"/>
        <v>935.82861903802336</v>
      </c>
      <c r="W388" s="19">
        <f t="shared" si="374"/>
        <v>0</v>
      </c>
      <c r="X388" s="2">
        <f t="shared" si="357"/>
        <v>0</v>
      </c>
      <c r="Y388" s="4">
        <f t="shared" si="358"/>
        <v>0</v>
      </c>
      <c r="Z388" s="106">
        <f t="shared" si="359"/>
        <v>0</v>
      </c>
      <c r="AA388" s="114">
        <f t="shared" si="370"/>
        <v>0.05</v>
      </c>
      <c r="AB388" s="112">
        <f t="shared" si="360"/>
        <v>4</v>
      </c>
      <c r="AC388" s="178">
        <f t="shared" si="377"/>
        <v>30</v>
      </c>
      <c r="AD388" s="11">
        <f t="shared" si="371"/>
        <v>1.00054226</v>
      </c>
      <c r="AE388" s="106">
        <f t="shared" si="361"/>
        <v>0.45747875999999998</v>
      </c>
      <c r="AF388" s="106">
        <f t="shared" si="362"/>
        <v>0.50746241999999997</v>
      </c>
      <c r="AG388" s="106">
        <f t="shared" si="363"/>
        <v>0</v>
      </c>
      <c r="AH388" s="115" t="str">
        <f t="shared" si="372"/>
        <v>J=</v>
      </c>
      <c r="AI388" s="116">
        <f t="shared" si="373"/>
        <v>44555</v>
      </c>
      <c r="AJ388" s="10"/>
      <c r="AL388" s="204">
        <f>[2]Plan1!$A298</f>
        <v>45907</v>
      </c>
      <c r="AM388" s="205" t="str">
        <f>[2]Plan1!$C298</f>
        <v>Independência do Brasil</v>
      </c>
      <c r="AN388" s="5"/>
      <c r="AO388" s="3"/>
      <c r="AP388" s="161">
        <f t="shared" si="386"/>
        <v>46198</v>
      </c>
      <c r="AQ388" s="161">
        <f t="shared" si="387"/>
        <v>46197</v>
      </c>
      <c r="AR388" s="161">
        <f t="shared" si="388"/>
        <v>46198</v>
      </c>
      <c r="AS388" s="161">
        <f t="shared" si="383"/>
        <v>46228</v>
      </c>
      <c r="AT388" s="161">
        <f t="shared" si="389"/>
        <v>46198</v>
      </c>
      <c r="AU388" s="161">
        <f t="shared" si="384"/>
        <v>46230</v>
      </c>
      <c r="AV388" s="155">
        <f t="shared" si="385"/>
        <v>30</v>
      </c>
      <c r="AZ388" s="26"/>
      <c r="BA388" s="1"/>
      <c r="BB388" s="1"/>
      <c r="BC388" s="1"/>
      <c r="BD388" s="1"/>
      <c r="BE388" s="1"/>
      <c r="BG388" s="1"/>
      <c r="BH388" s="1"/>
    </row>
    <row r="389" spans="1:194" ht="15" customHeight="1" x14ac:dyDescent="0.25">
      <c r="A389" s="105">
        <f t="shared" si="364"/>
        <v>44530</v>
      </c>
      <c r="B389" s="106">
        <f t="shared" si="349"/>
        <v>936.75431319870631</v>
      </c>
      <c r="C389" s="2">
        <f t="shared" si="365"/>
        <v>843.65204950999998</v>
      </c>
      <c r="D389" s="2">
        <f t="shared" si="366"/>
        <v>12.339254869999877</v>
      </c>
      <c r="E389" s="106">
        <f t="shared" si="350"/>
        <v>831.31279464000011</v>
      </c>
      <c r="F389" s="21">
        <f t="shared" si="367"/>
        <v>6018.51</v>
      </c>
      <c r="G389" s="108">
        <f t="shared" si="368"/>
        <v>6075.69</v>
      </c>
      <c r="H389" s="109">
        <f t="shared" si="379"/>
        <v>44495</v>
      </c>
      <c r="I389" s="109">
        <f t="shared" si="375"/>
        <v>44526</v>
      </c>
      <c r="J389" s="110">
        <f t="shared" si="351"/>
        <v>9.5006903702077317E-3</v>
      </c>
      <c r="K389" s="117">
        <f t="shared" si="376"/>
        <v>44555</v>
      </c>
      <c r="L389" s="178">
        <f t="shared" si="378"/>
        <v>30</v>
      </c>
      <c r="M389" s="178">
        <f t="shared" si="382"/>
        <v>5</v>
      </c>
      <c r="N389" s="106">
        <f t="shared" si="352"/>
        <v>1.00157721</v>
      </c>
      <c r="O389" s="111">
        <f t="shared" si="381"/>
        <v>1.01249955</v>
      </c>
      <c r="P389" s="111">
        <f t="shared" si="369"/>
        <v>1.109481049051257</v>
      </c>
      <c r="Q389" s="106">
        <f t="shared" si="380"/>
        <v>1.1112309300000001</v>
      </c>
      <c r="R389" s="2">
        <v>1</v>
      </c>
      <c r="S389" s="106">
        <f t="shared" si="353"/>
        <v>843.65204950999998</v>
      </c>
      <c r="T389" s="106">
        <f t="shared" si="354"/>
        <v>0</v>
      </c>
      <c r="U389" s="106">
        <f t="shared" si="355"/>
        <v>92.467695268706279</v>
      </c>
      <c r="V389" s="106">
        <f t="shared" si="356"/>
        <v>936.11974477870626</v>
      </c>
      <c r="W389" s="19">
        <f t="shared" si="374"/>
        <v>0</v>
      </c>
      <c r="X389" s="2">
        <f t="shared" si="357"/>
        <v>0</v>
      </c>
      <c r="Y389" s="4">
        <f t="shared" si="358"/>
        <v>0</v>
      </c>
      <c r="Z389" s="106">
        <f t="shared" si="359"/>
        <v>0</v>
      </c>
      <c r="AA389" s="114">
        <f t="shared" si="370"/>
        <v>0.05</v>
      </c>
      <c r="AB389" s="112">
        <f t="shared" si="360"/>
        <v>5</v>
      </c>
      <c r="AC389" s="178">
        <f t="shared" si="377"/>
        <v>30</v>
      </c>
      <c r="AD389" s="11">
        <f t="shared" si="371"/>
        <v>1.0006778709999999</v>
      </c>
      <c r="AE389" s="106">
        <f t="shared" si="361"/>
        <v>0.57188724999999996</v>
      </c>
      <c r="AF389" s="106">
        <f t="shared" si="362"/>
        <v>0.63456842000000002</v>
      </c>
      <c r="AG389" s="106">
        <f t="shared" si="363"/>
        <v>0</v>
      </c>
      <c r="AH389" s="115" t="str">
        <f t="shared" si="372"/>
        <v>J=</v>
      </c>
      <c r="AI389" s="116">
        <f t="shared" si="373"/>
        <v>44555</v>
      </c>
      <c r="AJ389" s="10"/>
      <c r="AL389" s="204">
        <f>[2]Plan1!$A299</f>
        <v>45942</v>
      </c>
      <c r="AM389" s="205" t="str">
        <f>[2]Plan1!$C299</f>
        <v>Nossa Sr.a Aparecida - Padroeira do Brasil</v>
      </c>
      <c r="AN389" s="5"/>
      <c r="AO389" s="3"/>
      <c r="AP389" s="161">
        <f t="shared" si="386"/>
        <v>46228</v>
      </c>
      <c r="AQ389" s="161">
        <f t="shared" si="387"/>
        <v>46227</v>
      </c>
      <c r="AR389" s="161">
        <f t="shared" si="388"/>
        <v>46230</v>
      </c>
      <c r="AS389" s="161">
        <f t="shared" si="383"/>
        <v>46259</v>
      </c>
      <c r="AT389" s="161">
        <f t="shared" si="389"/>
        <v>46230</v>
      </c>
      <c r="AU389" s="161">
        <f t="shared" si="384"/>
        <v>46259</v>
      </c>
      <c r="AV389" s="155">
        <f t="shared" si="385"/>
        <v>31</v>
      </c>
      <c r="AZ389" s="26"/>
      <c r="BA389" s="1"/>
      <c r="BB389" s="1"/>
      <c r="BC389" s="1"/>
      <c r="BD389" s="1"/>
      <c r="BE389" s="1"/>
      <c r="BG389" s="1"/>
      <c r="BH389" s="1"/>
    </row>
    <row r="390" spans="1:194" ht="15" customHeight="1" x14ac:dyDescent="0.25">
      <c r="A390" s="105">
        <f t="shared" si="364"/>
        <v>44531</v>
      </c>
      <c r="B390" s="106">
        <f t="shared" si="349"/>
        <v>937.17273227379656</v>
      </c>
      <c r="C390" s="2">
        <f t="shared" si="365"/>
        <v>843.65204950999998</v>
      </c>
      <c r="D390" s="2">
        <f t="shared" si="366"/>
        <v>12.339254869999877</v>
      </c>
      <c r="E390" s="106">
        <f t="shared" si="350"/>
        <v>831.31279464000011</v>
      </c>
      <c r="F390" s="21">
        <f t="shared" si="367"/>
        <v>6018.51</v>
      </c>
      <c r="G390" s="108">
        <f t="shared" si="368"/>
        <v>6075.69</v>
      </c>
      <c r="H390" s="109">
        <f t="shared" si="379"/>
        <v>44495</v>
      </c>
      <c r="I390" s="109">
        <f t="shared" si="375"/>
        <v>44526</v>
      </c>
      <c r="J390" s="110">
        <f t="shared" si="351"/>
        <v>9.5006903702077317E-3</v>
      </c>
      <c r="K390" s="117">
        <f t="shared" si="376"/>
        <v>44555</v>
      </c>
      <c r="L390" s="178">
        <f t="shared" si="378"/>
        <v>30</v>
      </c>
      <c r="M390" s="178">
        <f t="shared" si="382"/>
        <v>6</v>
      </c>
      <c r="N390" s="106">
        <f t="shared" si="352"/>
        <v>1.00189295</v>
      </c>
      <c r="O390" s="111">
        <f t="shared" si="381"/>
        <v>1.01249955</v>
      </c>
      <c r="P390" s="111">
        <f t="shared" si="369"/>
        <v>1.109481049051257</v>
      </c>
      <c r="Q390" s="106">
        <f t="shared" si="380"/>
        <v>1.11158124</v>
      </c>
      <c r="R390" s="2">
        <v>1</v>
      </c>
      <c r="S390" s="106">
        <f t="shared" si="353"/>
        <v>843.65204950999998</v>
      </c>
      <c r="T390" s="106">
        <f t="shared" si="354"/>
        <v>0</v>
      </c>
      <c r="U390" s="106">
        <f t="shared" si="355"/>
        <v>92.758912453796583</v>
      </c>
      <c r="V390" s="106">
        <f t="shared" si="356"/>
        <v>936.41096196379658</v>
      </c>
      <c r="W390" s="19">
        <f t="shared" si="374"/>
        <v>0</v>
      </c>
      <c r="X390" s="2">
        <f t="shared" si="357"/>
        <v>0</v>
      </c>
      <c r="Y390" s="4">
        <f t="shared" si="358"/>
        <v>0</v>
      </c>
      <c r="Z390" s="106">
        <f t="shared" si="359"/>
        <v>0</v>
      </c>
      <c r="AA390" s="114">
        <f t="shared" si="370"/>
        <v>0.05</v>
      </c>
      <c r="AB390" s="112">
        <f t="shared" si="360"/>
        <v>6</v>
      </c>
      <c r="AC390" s="178">
        <f t="shared" si="377"/>
        <v>30</v>
      </c>
      <c r="AD390" s="11">
        <f t="shared" si="371"/>
        <v>1.0008135</v>
      </c>
      <c r="AE390" s="106">
        <f t="shared" si="361"/>
        <v>0.68631094000000004</v>
      </c>
      <c r="AF390" s="106">
        <f t="shared" si="362"/>
        <v>0.76177030999999995</v>
      </c>
      <c r="AG390" s="106">
        <f t="shared" si="363"/>
        <v>0</v>
      </c>
      <c r="AH390" s="115" t="str">
        <f t="shared" si="372"/>
        <v>J=</v>
      </c>
      <c r="AI390" s="116">
        <f t="shared" si="373"/>
        <v>44555</v>
      </c>
      <c r="AJ390" s="10"/>
      <c r="AL390" s="204">
        <f>[2]Plan1!$A300</f>
        <v>45963</v>
      </c>
      <c r="AM390" s="205" t="str">
        <f>[2]Plan1!$C300</f>
        <v>Finados</v>
      </c>
      <c r="AN390" s="5"/>
      <c r="AO390" s="3"/>
      <c r="AP390" s="161">
        <f t="shared" si="386"/>
        <v>46259</v>
      </c>
      <c r="AQ390" s="161">
        <f t="shared" si="387"/>
        <v>46258</v>
      </c>
      <c r="AR390" s="161">
        <f t="shared" si="388"/>
        <v>46259</v>
      </c>
      <c r="AS390" s="161">
        <f t="shared" si="383"/>
        <v>46290</v>
      </c>
      <c r="AT390" s="161">
        <f t="shared" si="389"/>
        <v>46259</v>
      </c>
      <c r="AU390" s="161">
        <f t="shared" si="384"/>
        <v>46290</v>
      </c>
      <c r="AV390" s="155">
        <f t="shared" si="385"/>
        <v>31</v>
      </c>
      <c r="AZ390" s="26"/>
      <c r="BA390" s="1"/>
      <c r="BB390" s="1"/>
      <c r="BC390" s="1"/>
      <c r="BD390" s="1"/>
      <c r="BE390" s="1"/>
      <c r="BG390" s="1"/>
      <c r="BH390" s="1"/>
    </row>
    <row r="391" spans="1:194" ht="15" customHeight="1" x14ac:dyDescent="0.25">
      <c r="A391" s="105">
        <f t="shared" si="364"/>
        <v>44532</v>
      </c>
      <c r="B391" s="106">
        <f t="shared" si="349"/>
        <v>937.59133135016646</v>
      </c>
      <c r="C391" s="2">
        <f t="shared" si="365"/>
        <v>843.65204950999998</v>
      </c>
      <c r="D391" s="2">
        <f t="shared" si="366"/>
        <v>12.339254869999877</v>
      </c>
      <c r="E391" s="106">
        <f t="shared" si="350"/>
        <v>831.31279464000011</v>
      </c>
      <c r="F391" s="21">
        <f t="shared" si="367"/>
        <v>6018.51</v>
      </c>
      <c r="G391" s="108">
        <f t="shared" si="368"/>
        <v>6075.69</v>
      </c>
      <c r="H391" s="109">
        <f t="shared" si="379"/>
        <v>44495</v>
      </c>
      <c r="I391" s="109">
        <f t="shared" si="375"/>
        <v>44526</v>
      </c>
      <c r="J391" s="110">
        <f t="shared" si="351"/>
        <v>9.5006903702077317E-3</v>
      </c>
      <c r="K391" s="117">
        <f t="shared" si="376"/>
        <v>44555</v>
      </c>
      <c r="L391" s="178">
        <f t="shared" si="378"/>
        <v>30</v>
      </c>
      <c r="M391" s="178">
        <f t="shared" si="382"/>
        <v>7</v>
      </c>
      <c r="N391" s="106">
        <f t="shared" si="352"/>
        <v>1.0022087900000001</v>
      </c>
      <c r="O391" s="111">
        <f t="shared" si="381"/>
        <v>1.01249955</v>
      </c>
      <c r="P391" s="111">
        <f t="shared" si="369"/>
        <v>1.109481049051257</v>
      </c>
      <c r="Q391" s="106">
        <f t="shared" si="380"/>
        <v>1.11193165</v>
      </c>
      <c r="R391" s="2">
        <v>1</v>
      </c>
      <c r="S391" s="106">
        <f t="shared" si="353"/>
        <v>843.65204950999998</v>
      </c>
      <c r="T391" s="106">
        <f t="shared" si="354"/>
        <v>0</v>
      </c>
      <c r="U391" s="106">
        <f t="shared" si="355"/>
        <v>93.050212770166411</v>
      </c>
      <c r="V391" s="106">
        <f t="shared" si="356"/>
        <v>936.70226228016645</v>
      </c>
      <c r="W391" s="19">
        <f t="shared" si="374"/>
        <v>0</v>
      </c>
      <c r="X391" s="2">
        <f t="shared" si="357"/>
        <v>0</v>
      </c>
      <c r="Y391" s="4">
        <f t="shared" si="358"/>
        <v>0</v>
      </c>
      <c r="Z391" s="106">
        <f t="shared" si="359"/>
        <v>0</v>
      </c>
      <c r="AA391" s="114">
        <f t="shared" si="370"/>
        <v>0.05</v>
      </c>
      <c r="AB391" s="112">
        <f t="shared" si="360"/>
        <v>7</v>
      </c>
      <c r="AC391" s="178">
        <f t="shared" si="377"/>
        <v>30</v>
      </c>
      <c r="AD391" s="11">
        <f t="shared" si="371"/>
        <v>1.0009491479999999</v>
      </c>
      <c r="AE391" s="106">
        <f t="shared" si="361"/>
        <v>0.80075065000000001</v>
      </c>
      <c r="AF391" s="106">
        <f t="shared" si="362"/>
        <v>0.88906907000000002</v>
      </c>
      <c r="AG391" s="106">
        <f t="shared" si="363"/>
        <v>0</v>
      </c>
      <c r="AH391" s="115" t="str">
        <f t="shared" si="372"/>
        <v>J=</v>
      </c>
      <c r="AI391" s="116">
        <f t="shared" si="373"/>
        <v>44555</v>
      </c>
      <c r="AJ391" s="10"/>
      <c r="AL391" s="204">
        <f>[2]Plan1!$A301</f>
        <v>45976</v>
      </c>
      <c r="AM391" s="205" t="str">
        <f>[2]Plan1!$C301</f>
        <v>Proclamação da República</v>
      </c>
      <c r="AN391" s="5"/>
      <c r="AO391" s="3"/>
      <c r="AP391" s="161">
        <f t="shared" si="386"/>
        <v>46290</v>
      </c>
      <c r="AQ391" s="161">
        <f t="shared" si="387"/>
        <v>46289</v>
      </c>
      <c r="AR391" s="161">
        <f t="shared" si="388"/>
        <v>46290</v>
      </c>
      <c r="AS391" s="161">
        <f t="shared" si="383"/>
        <v>46320</v>
      </c>
      <c r="AT391" s="161">
        <f t="shared" si="389"/>
        <v>46290</v>
      </c>
      <c r="AU391" s="161">
        <f t="shared" si="384"/>
        <v>46321</v>
      </c>
      <c r="AV391" s="155">
        <f t="shared" si="385"/>
        <v>30</v>
      </c>
      <c r="AZ391" s="26"/>
      <c r="BA391" s="1"/>
      <c r="BB391" s="1"/>
      <c r="BC391" s="1"/>
      <c r="BD391" s="1"/>
      <c r="BE391" s="1"/>
      <c r="BG391" s="1"/>
      <c r="BH391" s="1"/>
    </row>
    <row r="392" spans="1:194" ht="15" customHeight="1" x14ac:dyDescent="0.25">
      <c r="A392" s="105">
        <f t="shared" si="364"/>
        <v>44533</v>
      </c>
      <c r="B392" s="106">
        <f t="shared" si="349"/>
        <v>938.01012619407152</v>
      </c>
      <c r="C392" s="2">
        <f t="shared" si="365"/>
        <v>843.65204950999998</v>
      </c>
      <c r="D392" s="2">
        <f t="shared" si="366"/>
        <v>12.339254869999877</v>
      </c>
      <c r="E392" s="106">
        <f t="shared" si="350"/>
        <v>831.31279464000011</v>
      </c>
      <c r="F392" s="21">
        <f t="shared" si="367"/>
        <v>6018.51</v>
      </c>
      <c r="G392" s="108">
        <f t="shared" si="368"/>
        <v>6075.69</v>
      </c>
      <c r="H392" s="109">
        <f t="shared" si="379"/>
        <v>44495</v>
      </c>
      <c r="I392" s="109">
        <f t="shared" si="375"/>
        <v>44526</v>
      </c>
      <c r="J392" s="110">
        <f t="shared" si="351"/>
        <v>9.5006903702077317E-3</v>
      </c>
      <c r="K392" s="117">
        <f t="shared" si="376"/>
        <v>44555</v>
      </c>
      <c r="L392" s="178">
        <f t="shared" si="378"/>
        <v>30</v>
      </c>
      <c r="M392" s="178">
        <f t="shared" si="382"/>
        <v>8</v>
      </c>
      <c r="N392" s="106">
        <f t="shared" si="352"/>
        <v>1.00252473</v>
      </c>
      <c r="O392" s="111">
        <f t="shared" si="381"/>
        <v>1.01249955</v>
      </c>
      <c r="P392" s="111">
        <f t="shared" si="369"/>
        <v>1.109481049051257</v>
      </c>
      <c r="Q392" s="106">
        <f t="shared" si="380"/>
        <v>1.11228218</v>
      </c>
      <c r="R392" s="2">
        <v>1</v>
      </c>
      <c r="S392" s="106">
        <f t="shared" si="353"/>
        <v>843.65204950999998</v>
      </c>
      <c r="T392" s="106">
        <f t="shared" si="354"/>
        <v>0</v>
      </c>
      <c r="U392" s="106">
        <f t="shared" si="355"/>
        <v>93.341612844071534</v>
      </c>
      <c r="V392" s="106">
        <f t="shared" si="356"/>
        <v>936.99366235407149</v>
      </c>
      <c r="W392" s="19">
        <f t="shared" si="374"/>
        <v>0</v>
      </c>
      <c r="X392" s="2">
        <f t="shared" si="357"/>
        <v>0</v>
      </c>
      <c r="Y392" s="4">
        <f t="shared" si="358"/>
        <v>0</v>
      </c>
      <c r="Z392" s="106">
        <f t="shared" si="359"/>
        <v>0</v>
      </c>
      <c r="AA392" s="114">
        <f t="shared" si="370"/>
        <v>0.05</v>
      </c>
      <c r="AB392" s="112">
        <f t="shared" si="360"/>
        <v>8</v>
      </c>
      <c r="AC392" s="178">
        <f t="shared" si="377"/>
        <v>30</v>
      </c>
      <c r="AD392" s="11">
        <f t="shared" si="371"/>
        <v>1.0010848139999999</v>
      </c>
      <c r="AE392" s="106">
        <f t="shared" si="361"/>
        <v>0.91520555000000003</v>
      </c>
      <c r="AF392" s="106">
        <f t="shared" si="362"/>
        <v>1.0164638399999999</v>
      </c>
      <c r="AG392" s="106">
        <f t="shared" si="363"/>
        <v>0</v>
      </c>
      <c r="AH392" s="115" t="str">
        <f t="shared" si="372"/>
        <v>J=</v>
      </c>
      <c r="AI392" s="116">
        <f t="shared" si="373"/>
        <v>44555</v>
      </c>
      <c r="AJ392" s="10"/>
      <c r="AL392" s="204">
        <f>[2]Plan1!$A302</f>
        <v>45981</v>
      </c>
      <c r="AM392" s="205" t="str">
        <f>[2]Plan1!$C302</f>
        <v>Dia Nacional de Zumbi e da Consciência Negra</v>
      </c>
      <c r="AN392" s="5"/>
      <c r="AO392" s="3"/>
      <c r="AP392" s="161">
        <f t="shared" si="386"/>
        <v>46320</v>
      </c>
      <c r="AQ392" s="161">
        <f t="shared" si="387"/>
        <v>46318</v>
      </c>
      <c r="AR392" s="161">
        <f t="shared" si="388"/>
        <v>46321</v>
      </c>
      <c r="AS392" s="161">
        <f t="shared" si="383"/>
        <v>46351</v>
      </c>
      <c r="AT392" s="161">
        <f t="shared" si="389"/>
        <v>46321</v>
      </c>
      <c r="AU392" s="161">
        <f t="shared" si="384"/>
        <v>46351</v>
      </c>
      <c r="AV392" s="155">
        <f t="shared" si="385"/>
        <v>31</v>
      </c>
      <c r="AZ392" s="26"/>
      <c r="BA392" s="1"/>
      <c r="BB392" s="1"/>
      <c r="BC392" s="1"/>
      <c r="BD392" s="1"/>
      <c r="BE392" s="1"/>
      <c r="BG392" s="1"/>
      <c r="BH392" s="1"/>
    </row>
    <row r="393" spans="1:194" ht="15" customHeight="1" x14ac:dyDescent="0.25">
      <c r="A393" s="105">
        <f t="shared" si="364"/>
        <v>44534</v>
      </c>
      <c r="B393" s="106">
        <f t="shared" si="349"/>
        <v>938.42912516863998</v>
      </c>
      <c r="C393" s="2">
        <f t="shared" si="365"/>
        <v>843.65204950999998</v>
      </c>
      <c r="D393" s="2">
        <f t="shared" si="366"/>
        <v>12.339254869999877</v>
      </c>
      <c r="E393" s="106">
        <f t="shared" si="350"/>
        <v>831.31279464000011</v>
      </c>
      <c r="F393" s="21">
        <f t="shared" si="367"/>
        <v>6018.51</v>
      </c>
      <c r="G393" s="108">
        <f t="shared" si="368"/>
        <v>6075.69</v>
      </c>
      <c r="H393" s="109">
        <f t="shared" si="379"/>
        <v>44495</v>
      </c>
      <c r="I393" s="109">
        <f t="shared" si="375"/>
        <v>44526</v>
      </c>
      <c r="J393" s="110">
        <f t="shared" si="351"/>
        <v>9.5006903702077317E-3</v>
      </c>
      <c r="K393" s="117">
        <f t="shared" si="376"/>
        <v>44555</v>
      </c>
      <c r="L393" s="178">
        <f t="shared" si="378"/>
        <v>30</v>
      </c>
      <c r="M393" s="178">
        <f t="shared" si="382"/>
        <v>9</v>
      </c>
      <c r="N393" s="106">
        <f t="shared" si="352"/>
        <v>1.0028407800000001</v>
      </c>
      <c r="O393" s="111">
        <f t="shared" si="381"/>
        <v>1.01249955</v>
      </c>
      <c r="P393" s="111">
        <f t="shared" si="369"/>
        <v>1.109481049051257</v>
      </c>
      <c r="Q393" s="106">
        <f t="shared" si="380"/>
        <v>1.1126328400000001</v>
      </c>
      <c r="R393" s="2">
        <v>1</v>
      </c>
      <c r="S393" s="106">
        <f t="shared" si="353"/>
        <v>843.65204950999998</v>
      </c>
      <c r="T393" s="106">
        <f t="shared" si="354"/>
        <v>0</v>
      </c>
      <c r="U393" s="106">
        <f t="shared" si="355"/>
        <v>93.633120988640044</v>
      </c>
      <c r="V393" s="106">
        <f t="shared" si="356"/>
        <v>937.28517049864001</v>
      </c>
      <c r="W393" s="19">
        <f t="shared" si="374"/>
        <v>0</v>
      </c>
      <c r="X393" s="2">
        <f t="shared" si="357"/>
        <v>0</v>
      </c>
      <c r="Y393" s="4">
        <f t="shared" si="358"/>
        <v>0</v>
      </c>
      <c r="Z393" s="106">
        <f t="shared" si="359"/>
        <v>0</v>
      </c>
      <c r="AA393" s="114">
        <f t="shared" si="370"/>
        <v>0.05</v>
      </c>
      <c r="AB393" s="112">
        <f t="shared" si="360"/>
        <v>9</v>
      </c>
      <c r="AC393" s="178">
        <f t="shared" si="377"/>
        <v>30</v>
      </c>
      <c r="AD393" s="11">
        <f t="shared" si="371"/>
        <v>1.0012204979999999</v>
      </c>
      <c r="AE393" s="106">
        <f t="shared" si="361"/>
        <v>1.0296756300000001</v>
      </c>
      <c r="AF393" s="106">
        <f t="shared" si="362"/>
        <v>1.1439546700000001</v>
      </c>
      <c r="AG393" s="106">
        <f t="shared" si="363"/>
        <v>0</v>
      </c>
      <c r="AH393" s="115" t="str">
        <f t="shared" si="372"/>
        <v>J=</v>
      </c>
      <c r="AI393" s="116">
        <f t="shared" si="373"/>
        <v>44555</v>
      </c>
      <c r="AJ393" s="10"/>
      <c r="AL393" s="204">
        <f>[2]Plan1!$A303</f>
        <v>46016</v>
      </c>
      <c r="AM393" s="205" t="str">
        <f>[2]Plan1!$C303</f>
        <v>Natal</v>
      </c>
      <c r="AN393" s="5"/>
      <c r="AO393" s="3"/>
      <c r="AP393" s="161">
        <f t="shared" si="386"/>
        <v>46351</v>
      </c>
      <c r="AQ393" s="161">
        <f t="shared" si="387"/>
        <v>46350</v>
      </c>
      <c r="AR393" s="161">
        <f t="shared" si="388"/>
        <v>46351</v>
      </c>
      <c r="AS393" s="161">
        <f t="shared" si="383"/>
        <v>46381</v>
      </c>
      <c r="AT393" s="161">
        <f t="shared" si="389"/>
        <v>46351</v>
      </c>
      <c r="AU393" s="161">
        <f t="shared" si="384"/>
        <v>46384</v>
      </c>
      <c r="AV393" s="155">
        <f t="shared" si="385"/>
        <v>30</v>
      </c>
      <c r="AZ393" s="26"/>
      <c r="BA393" s="1"/>
      <c r="BB393" s="1"/>
      <c r="BC393" s="1"/>
      <c r="BD393" s="1"/>
      <c r="BE393" s="1"/>
      <c r="BG393" s="1"/>
      <c r="BH393" s="1"/>
    </row>
    <row r="394" spans="1:194" ht="15" customHeight="1" x14ac:dyDescent="0.25">
      <c r="A394" s="105">
        <f t="shared" si="364"/>
        <v>44535</v>
      </c>
      <c r="B394" s="106">
        <f t="shared" ref="B394:B457" si="390">(V394+AF394)</f>
        <v>938.84829599136003</v>
      </c>
      <c r="C394" s="2">
        <f t="shared" si="365"/>
        <v>843.65204950999998</v>
      </c>
      <c r="D394" s="2">
        <f t="shared" si="366"/>
        <v>12.339254869999877</v>
      </c>
      <c r="E394" s="106">
        <f t="shared" ref="E394:E457" si="391">(C394-D394)</f>
        <v>831.31279464000011</v>
      </c>
      <c r="F394" s="21">
        <f t="shared" si="367"/>
        <v>6018.51</v>
      </c>
      <c r="G394" s="108">
        <f t="shared" si="368"/>
        <v>6075.69</v>
      </c>
      <c r="H394" s="109">
        <f t="shared" si="379"/>
        <v>44495</v>
      </c>
      <c r="I394" s="109">
        <f t="shared" si="375"/>
        <v>44526</v>
      </c>
      <c r="J394" s="110">
        <f t="shared" ref="J394:J457" si="392">(G394/F394)-1</f>
        <v>9.5006903702077317E-3</v>
      </c>
      <c r="K394" s="117">
        <f t="shared" si="376"/>
        <v>44555</v>
      </c>
      <c r="L394" s="178">
        <f t="shared" si="378"/>
        <v>30</v>
      </c>
      <c r="M394" s="178">
        <f t="shared" si="382"/>
        <v>10</v>
      </c>
      <c r="N394" s="106">
        <f t="shared" ref="N394:N457" si="393">TRUNC((G394/F394)^TRUNC((M394/L394),9),8)</f>
        <v>1.0031569199999999</v>
      </c>
      <c r="O394" s="111">
        <f t="shared" si="381"/>
        <v>1.01249955</v>
      </c>
      <c r="P394" s="111">
        <f t="shared" si="369"/>
        <v>1.109481049051257</v>
      </c>
      <c r="Q394" s="106">
        <f t="shared" si="380"/>
        <v>1.11298359</v>
      </c>
      <c r="R394" s="2">
        <v>1</v>
      </c>
      <c r="S394" s="106">
        <f t="shared" ref="S394:S457" si="394">TRUNC(C394*R394,8)</f>
        <v>843.65204950999998</v>
      </c>
      <c r="T394" s="106">
        <f t="shared" ref="T394:T457" si="395">(D394*(R394-1))</f>
        <v>0</v>
      </c>
      <c r="U394" s="106">
        <f t="shared" ref="U394:U457" si="396">(E394*(Q394-1))</f>
        <v>93.924703951359987</v>
      </c>
      <c r="V394" s="106">
        <f t="shared" ref="V394:V457" si="397">(C394+T394+U394)</f>
        <v>937.57675346136</v>
      </c>
      <c r="W394" s="19">
        <f t="shared" si="374"/>
        <v>0</v>
      </c>
      <c r="X394" s="2">
        <f t="shared" ref="X394:X457" si="398">IF(W394&gt;0,VLOOKUP(A394,AL$12:AP$312,5),0)</f>
        <v>0</v>
      </c>
      <c r="Y394" s="4">
        <f t="shared" ref="Y394:Y457" si="399">IF(W394&gt;0,VLOOKUP($A394,$AL$10:$AQ$312,6),0)</f>
        <v>0</v>
      </c>
      <c r="Z394" s="106">
        <f t="shared" ref="Z394:Z457" si="400">IF(Y394&gt;0,TRUNC(Y394*S394,8),0)</f>
        <v>0</v>
      </c>
      <c r="AA394" s="114">
        <f t="shared" si="370"/>
        <v>0.05</v>
      </c>
      <c r="AB394" s="112">
        <f t="shared" ref="AB394:AB457" si="401">M394</f>
        <v>10</v>
      </c>
      <c r="AC394" s="178">
        <f t="shared" si="377"/>
        <v>30</v>
      </c>
      <c r="AD394" s="11">
        <f t="shared" si="371"/>
        <v>1.0013562009999999</v>
      </c>
      <c r="AE394" s="106">
        <f t="shared" ref="AE394:AE457" si="402">TRUNC((S394*(AD394-1)),8)</f>
        <v>1.1441617500000001</v>
      </c>
      <c r="AF394" s="106">
        <f t="shared" ref="AF394:AF457" si="403">TRUNC((V394*(AD394-1)),8)</f>
        <v>1.2715425300000001</v>
      </c>
      <c r="AG394" s="106">
        <f t="shared" ref="AG394:AG457" si="404">IF(Z394&gt;0,Z394+AE394,0)</f>
        <v>0</v>
      </c>
      <c r="AH394" s="115" t="str">
        <f t="shared" si="372"/>
        <v>J=</v>
      </c>
      <c r="AI394" s="116">
        <f t="shared" si="373"/>
        <v>44555</v>
      </c>
      <c r="AJ394" s="14"/>
      <c r="AL394" s="204">
        <f>[2]Plan1!$A304</f>
        <v>46023</v>
      </c>
      <c r="AM394" s="205" t="str">
        <f>[2]Plan1!$C304</f>
        <v>Confraternização Universal</v>
      </c>
      <c r="AN394" s="5"/>
      <c r="AO394" s="6"/>
      <c r="AP394" s="161">
        <f t="shared" si="386"/>
        <v>46381</v>
      </c>
      <c r="AQ394" s="161">
        <f t="shared" si="387"/>
        <v>46380</v>
      </c>
      <c r="AR394" s="161">
        <f t="shared" si="388"/>
        <v>46384</v>
      </c>
      <c r="AS394" s="161">
        <f t="shared" si="383"/>
        <v>46412</v>
      </c>
      <c r="AT394" s="161">
        <f t="shared" si="389"/>
        <v>46384</v>
      </c>
      <c r="AU394" s="161">
        <f t="shared" si="384"/>
        <v>46412</v>
      </c>
      <c r="AV394" s="155">
        <f t="shared" si="385"/>
        <v>31</v>
      </c>
      <c r="AZ394" s="26"/>
      <c r="BA394" s="18"/>
      <c r="BB394" s="18"/>
      <c r="BC394" s="18"/>
      <c r="BD394" s="18"/>
      <c r="BE394" s="18"/>
      <c r="BG394" s="18"/>
      <c r="BH394" s="18"/>
      <c r="BI394" s="18"/>
      <c r="BJ394" s="18"/>
      <c r="BK394" s="18"/>
      <c r="BL394" s="18"/>
      <c r="BM394" s="18"/>
      <c r="BN394" s="18"/>
      <c r="BO394" s="18"/>
      <c r="BP394" s="18"/>
      <c r="BQ394" s="18"/>
      <c r="BR394" s="18"/>
      <c r="BS394" s="18"/>
      <c r="BT394" s="18"/>
      <c r="BU394" s="18"/>
      <c r="BV394" s="18"/>
      <c r="BW394" s="18"/>
      <c r="BX394" s="18"/>
      <c r="BY394" s="18"/>
      <c r="BZ394" s="18"/>
      <c r="CA394" s="18"/>
      <c r="CB394" s="18"/>
      <c r="CC394" s="18"/>
      <c r="CD394" s="18"/>
      <c r="CE394" s="18"/>
      <c r="CF394" s="18"/>
      <c r="CG394" s="18"/>
      <c r="CH394" s="18"/>
      <c r="CI394" s="18"/>
      <c r="CJ394" s="18"/>
      <c r="CK394" s="18"/>
      <c r="CL394" s="18"/>
      <c r="CM394" s="18"/>
      <c r="CN394" s="18"/>
      <c r="CO394" s="18"/>
      <c r="CP394" s="18"/>
      <c r="CQ394" s="18"/>
      <c r="CR394" s="18"/>
      <c r="CS394" s="18"/>
      <c r="CT394" s="18"/>
      <c r="CU394" s="18"/>
      <c r="CV394" s="18"/>
      <c r="CW394" s="18"/>
      <c r="CX394" s="18"/>
      <c r="CY394" s="18"/>
      <c r="CZ394" s="18"/>
      <c r="DA394" s="18"/>
      <c r="DB394" s="18"/>
      <c r="DC394" s="18"/>
      <c r="DD394" s="18"/>
      <c r="DE394" s="18"/>
      <c r="DF394" s="18"/>
      <c r="DG394" s="18"/>
      <c r="DH394" s="18"/>
      <c r="DI394" s="18"/>
      <c r="DJ394" s="18"/>
      <c r="DK394" s="18"/>
      <c r="DL394" s="18"/>
      <c r="DM394" s="18"/>
      <c r="DN394" s="18"/>
      <c r="DO394" s="18"/>
      <c r="DP394" s="18"/>
      <c r="DQ394" s="18"/>
      <c r="DR394" s="18"/>
      <c r="DS394" s="18"/>
      <c r="DT394" s="18"/>
      <c r="DU394" s="18"/>
      <c r="DV394" s="18"/>
      <c r="DW394" s="18"/>
      <c r="DX394" s="18"/>
      <c r="DY394" s="18"/>
      <c r="DZ394" s="18"/>
      <c r="EA394" s="18"/>
      <c r="EB394" s="18"/>
      <c r="EC394" s="18"/>
      <c r="ED394" s="18"/>
      <c r="EE394" s="18"/>
      <c r="EF394" s="18"/>
      <c r="EG394" s="18"/>
      <c r="EH394" s="18"/>
      <c r="EI394" s="18"/>
      <c r="EJ394" s="18"/>
      <c r="EK394" s="18"/>
      <c r="EL394" s="18"/>
      <c r="EM394" s="18"/>
      <c r="EN394" s="18"/>
      <c r="EO394" s="18"/>
      <c r="EP394" s="18"/>
      <c r="EQ394" s="18"/>
      <c r="ER394" s="18"/>
      <c r="ES394" s="18"/>
      <c r="ET394" s="18"/>
      <c r="EU394" s="18"/>
      <c r="EV394" s="18"/>
      <c r="EW394" s="18"/>
      <c r="EX394" s="18"/>
      <c r="EY394" s="18"/>
      <c r="EZ394" s="18"/>
      <c r="FA394" s="18"/>
      <c r="FB394" s="18"/>
      <c r="FC394" s="18"/>
      <c r="FD394" s="18"/>
      <c r="FE394" s="18"/>
      <c r="FF394" s="18"/>
      <c r="FG394" s="18"/>
      <c r="FH394" s="18"/>
      <c r="FI394" s="18"/>
      <c r="FJ394" s="18"/>
      <c r="FK394" s="18"/>
      <c r="FL394" s="18"/>
      <c r="FM394" s="18"/>
      <c r="FN394" s="18"/>
      <c r="FO394" s="18"/>
      <c r="FP394" s="18"/>
      <c r="FQ394" s="18"/>
      <c r="FR394" s="18"/>
      <c r="FS394" s="18"/>
      <c r="FT394" s="18"/>
      <c r="FU394" s="18"/>
      <c r="FV394" s="18"/>
      <c r="FW394" s="18"/>
      <c r="FX394" s="18"/>
    </row>
    <row r="395" spans="1:194" ht="15" customHeight="1" x14ac:dyDescent="0.25">
      <c r="A395" s="105">
        <f t="shared" ref="A395:A458" si="405">(A394+1)</f>
        <v>44536</v>
      </c>
      <c r="B395" s="106">
        <f t="shared" si="390"/>
        <v>939.26764607535938</v>
      </c>
      <c r="C395" s="2">
        <f t="shared" ref="C395:C458" si="406">TRUNC(IF(W394&gt;0,VLOOKUP(A394,$AL$12:$AM$312,2),C394),8)</f>
        <v>843.65204950999998</v>
      </c>
      <c r="D395" s="2">
        <f t="shared" ref="D395:D458" si="407">VLOOKUP(A395,$AR$13:$AV$312,5)</f>
        <v>12.339254869999877</v>
      </c>
      <c r="E395" s="106">
        <f t="shared" si="391"/>
        <v>831.31279464000011</v>
      </c>
      <c r="F395" s="21">
        <f t="shared" ref="F395:F458" si="408">IF(G395=G394,F394,G394)</f>
        <v>6018.51</v>
      </c>
      <c r="G395" s="108">
        <f t="shared" ref="G395:G458" si="409">IF(AND(M395=1,M394&gt;1),VLOOKUP(A394,$BF$13:$BH$98,3),G394)</f>
        <v>6075.69</v>
      </c>
      <c r="H395" s="109">
        <f t="shared" si="379"/>
        <v>44495</v>
      </c>
      <c r="I395" s="109">
        <f t="shared" si="375"/>
        <v>44526</v>
      </c>
      <c r="J395" s="110">
        <f t="shared" si="392"/>
        <v>9.5006903702077317E-3</v>
      </c>
      <c r="K395" s="117">
        <f t="shared" si="376"/>
        <v>44555</v>
      </c>
      <c r="L395" s="178">
        <f t="shared" si="378"/>
        <v>30</v>
      </c>
      <c r="M395" s="178">
        <f t="shared" si="382"/>
        <v>11</v>
      </c>
      <c r="N395" s="106">
        <f t="shared" si="393"/>
        <v>1.00347315</v>
      </c>
      <c r="O395" s="111">
        <f t="shared" si="381"/>
        <v>1.01249955</v>
      </c>
      <c r="P395" s="111">
        <f t="shared" ref="P395:P458" si="410">IF(K395&gt;K394,P394*O395,P394)</f>
        <v>1.109481049051257</v>
      </c>
      <c r="Q395" s="106">
        <f t="shared" si="380"/>
        <v>1.11333444</v>
      </c>
      <c r="R395" s="2">
        <v>1</v>
      </c>
      <c r="S395" s="106">
        <f t="shared" si="394"/>
        <v>843.65204950999998</v>
      </c>
      <c r="T395" s="106">
        <f t="shared" si="395"/>
        <v>0</v>
      </c>
      <c r="U395" s="106">
        <f t="shared" si="396"/>
        <v>94.21637004535944</v>
      </c>
      <c r="V395" s="106">
        <f t="shared" si="397"/>
        <v>937.86841955535942</v>
      </c>
      <c r="W395" s="19">
        <f t="shared" si="374"/>
        <v>0</v>
      </c>
      <c r="X395" s="2">
        <f t="shared" si="398"/>
        <v>0</v>
      </c>
      <c r="Y395" s="4">
        <f t="shared" si="399"/>
        <v>0</v>
      </c>
      <c r="Z395" s="106">
        <f t="shared" si="400"/>
        <v>0</v>
      </c>
      <c r="AA395" s="114">
        <f t="shared" ref="AA395:AA458" si="411">(AA394)</f>
        <v>0.05</v>
      </c>
      <c r="AB395" s="112">
        <f t="shared" si="401"/>
        <v>11</v>
      </c>
      <c r="AC395" s="178">
        <f t="shared" si="377"/>
        <v>30</v>
      </c>
      <c r="AD395" s="11">
        <f t="shared" ref="AD395:AD458" si="412">ROUND((1+AA395)^(30/360)^(AB395/AC395),9)</f>
        <v>1.001491922</v>
      </c>
      <c r="AE395" s="106">
        <f t="shared" si="402"/>
        <v>1.25866305</v>
      </c>
      <c r="AF395" s="106">
        <f t="shared" si="403"/>
        <v>1.39922652</v>
      </c>
      <c r="AG395" s="106">
        <f t="shared" si="404"/>
        <v>0</v>
      </c>
      <c r="AH395" s="115" t="str">
        <f t="shared" ref="AH395:AH458" si="413">AH394</f>
        <v>J=</v>
      </c>
      <c r="AI395" s="116">
        <f t="shared" si="373"/>
        <v>44555</v>
      </c>
      <c r="AJ395" s="10"/>
      <c r="AL395" s="204">
        <f>[2]Plan1!$A305</f>
        <v>46069</v>
      </c>
      <c r="AM395" s="205" t="str">
        <f>[2]Plan1!$C305</f>
        <v>Carnaval</v>
      </c>
      <c r="AN395" s="5"/>
      <c r="AO395" s="3"/>
      <c r="AP395" s="161">
        <f t="shared" si="386"/>
        <v>46412</v>
      </c>
      <c r="AQ395" s="161">
        <f t="shared" si="387"/>
        <v>46409</v>
      </c>
      <c r="AR395" s="161">
        <f t="shared" si="388"/>
        <v>46412</v>
      </c>
      <c r="AS395" s="161">
        <f t="shared" si="383"/>
        <v>46443</v>
      </c>
      <c r="AT395" s="161">
        <f t="shared" si="389"/>
        <v>46412</v>
      </c>
      <c r="AU395" s="161">
        <f t="shared" si="384"/>
        <v>46443</v>
      </c>
      <c r="AV395" s="155">
        <f t="shared" si="385"/>
        <v>31</v>
      </c>
      <c r="AZ395" s="26"/>
      <c r="BA395" s="1"/>
      <c r="BB395" s="1"/>
      <c r="BC395" s="1"/>
      <c r="BD395" s="1"/>
      <c r="BE395" s="1"/>
      <c r="BG395" s="1"/>
      <c r="BH395" s="1"/>
    </row>
    <row r="396" spans="1:194" ht="15" customHeight="1" x14ac:dyDescent="0.25">
      <c r="A396" s="105">
        <f t="shared" si="405"/>
        <v>44537</v>
      </c>
      <c r="B396" s="106">
        <f t="shared" si="390"/>
        <v>939.68719308689424</v>
      </c>
      <c r="C396" s="2">
        <f t="shared" si="406"/>
        <v>843.65204950999998</v>
      </c>
      <c r="D396" s="2">
        <f t="shared" si="407"/>
        <v>12.339254869999877</v>
      </c>
      <c r="E396" s="106">
        <f t="shared" si="391"/>
        <v>831.31279464000011</v>
      </c>
      <c r="F396" s="21">
        <f t="shared" si="408"/>
        <v>6018.51</v>
      </c>
      <c r="G396" s="108">
        <f t="shared" si="409"/>
        <v>6075.69</v>
      </c>
      <c r="H396" s="109">
        <f t="shared" si="379"/>
        <v>44495</v>
      </c>
      <c r="I396" s="109">
        <f t="shared" si="375"/>
        <v>44526</v>
      </c>
      <c r="J396" s="110">
        <f t="shared" si="392"/>
        <v>9.5006903702077317E-3</v>
      </c>
      <c r="K396" s="117">
        <f t="shared" si="376"/>
        <v>44555</v>
      </c>
      <c r="L396" s="178">
        <f t="shared" si="378"/>
        <v>30</v>
      </c>
      <c r="M396" s="178">
        <f t="shared" si="382"/>
        <v>12</v>
      </c>
      <c r="N396" s="106">
        <f t="shared" si="393"/>
        <v>1.00378949</v>
      </c>
      <c r="O396" s="111">
        <f t="shared" si="381"/>
        <v>1.01249955</v>
      </c>
      <c r="P396" s="111">
        <f t="shared" si="410"/>
        <v>1.109481049051257</v>
      </c>
      <c r="Q396" s="106">
        <f t="shared" si="380"/>
        <v>1.11368541</v>
      </c>
      <c r="R396" s="2">
        <v>1</v>
      </c>
      <c r="S396" s="106">
        <f t="shared" si="394"/>
        <v>843.65204950999998</v>
      </c>
      <c r="T396" s="106">
        <f t="shared" si="395"/>
        <v>0</v>
      </c>
      <c r="U396" s="106">
        <f t="shared" si="396"/>
        <v>94.508135896894203</v>
      </c>
      <c r="V396" s="106">
        <f t="shared" si="397"/>
        <v>938.16018540689424</v>
      </c>
      <c r="W396" s="19">
        <f t="shared" si="374"/>
        <v>0</v>
      </c>
      <c r="X396" s="2">
        <f t="shared" si="398"/>
        <v>0</v>
      </c>
      <c r="Y396" s="4">
        <f t="shared" si="399"/>
        <v>0</v>
      </c>
      <c r="Z396" s="106">
        <f t="shared" si="400"/>
        <v>0</v>
      </c>
      <c r="AA396" s="114">
        <f t="shared" si="411"/>
        <v>0.05</v>
      </c>
      <c r="AB396" s="112">
        <f t="shared" si="401"/>
        <v>12</v>
      </c>
      <c r="AC396" s="178">
        <f t="shared" si="377"/>
        <v>30</v>
      </c>
      <c r="AD396" s="11">
        <f t="shared" si="412"/>
        <v>1.001627662</v>
      </c>
      <c r="AE396" s="106">
        <f t="shared" si="402"/>
        <v>1.37318038</v>
      </c>
      <c r="AF396" s="106">
        <f t="shared" si="403"/>
        <v>1.5270076800000001</v>
      </c>
      <c r="AG396" s="106">
        <f t="shared" si="404"/>
        <v>0</v>
      </c>
      <c r="AH396" s="115" t="str">
        <f t="shared" si="413"/>
        <v>J=</v>
      </c>
      <c r="AI396" s="116">
        <f t="shared" ref="AI396:AI459" si="414">IF(W395&gt;0,VLOOKUP(A395,$AL$10:$AZ$312,14),AI395)</f>
        <v>44555</v>
      </c>
      <c r="AJ396" s="10"/>
      <c r="AL396" s="204">
        <f>[2]Plan1!$A306</f>
        <v>46070</v>
      </c>
      <c r="AM396" s="205" t="str">
        <f>[2]Plan1!$C306</f>
        <v>Carnaval</v>
      </c>
      <c r="AN396" s="5"/>
      <c r="AO396" s="3"/>
      <c r="AP396" s="161">
        <f t="shared" si="386"/>
        <v>46443</v>
      </c>
      <c r="AQ396" s="161">
        <f t="shared" si="387"/>
        <v>46442</v>
      </c>
      <c r="AR396" s="161">
        <f t="shared" si="388"/>
        <v>46443</v>
      </c>
      <c r="AS396" s="161">
        <f t="shared" si="383"/>
        <v>46471</v>
      </c>
      <c r="AT396" s="161">
        <f t="shared" si="389"/>
        <v>46443</v>
      </c>
      <c r="AU396" s="161">
        <f t="shared" si="384"/>
        <v>46471</v>
      </c>
      <c r="AV396" s="155">
        <f t="shared" si="385"/>
        <v>28</v>
      </c>
      <c r="AZ396" s="26"/>
      <c r="BA396" s="1"/>
      <c r="BB396" s="1"/>
      <c r="BC396" s="1"/>
      <c r="BD396" s="1"/>
      <c r="BE396" s="1"/>
      <c r="BG396" s="1"/>
      <c r="BH396" s="1"/>
    </row>
    <row r="397" spans="1:194" ht="15" customHeight="1" x14ac:dyDescent="0.25">
      <c r="A397" s="105">
        <f t="shared" si="405"/>
        <v>44538</v>
      </c>
      <c r="B397" s="106">
        <f t="shared" si="390"/>
        <v>940.10693612596447</v>
      </c>
      <c r="C397" s="2">
        <f t="shared" si="406"/>
        <v>843.65204950999998</v>
      </c>
      <c r="D397" s="2">
        <f t="shared" si="407"/>
        <v>12.339254869999877</v>
      </c>
      <c r="E397" s="106">
        <f t="shared" si="391"/>
        <v>831.31279464000011</v>
      </c>
      <c r="F397" s="21">
        <f t="shared" si="408"/>
        <v>6018.51</v>
      </c>
      <c r="G397" s="108">
        <f t="shared" si="409"/>
        <v>6075.69</v>
      </c>
      <c r="H397" s="109">
        <f t="shared" si="379"/>
        <v>44495</v>
      </c>
      <c r="I397" s="109">
        <f t="shared" si="375"/>
        <v>44526</v>
      </c>
      <c r="J397" s="110">
        <f t="shared" si="392"/>
        <v>9.5006903702077317E-3</v>
      </c>
      <c r="K397" s="117">
        <f t="shared" si="376"/>
        <v>44555</v>
      </c>
      <c r="L397" s="178">
        <f t="shared" si="378"/>
        <v>30</v>
      </c>
      <c r="M397" s="178">
        <f t="shared" si="382"/>
        <v>13</v>
      </c>
      <c r="N397" s="106">
        <f t="shared" si="393"/>
        <v>1.0041059299999999</v>
      </c>
      <c r="O397" s="111">
        <f t="shared" si="381"/>
        <v>1.01249955</v>
      </c>
      <c r="P397" s="111">
        <f t="shared" si="410"/>
        <v>1.109481049051257</v>
      </c>
      <c r="Q397" s="106">
        <f t="shared" si="380"/>
        <v>1.1140365000000001</v>
      </c>
      <c r="R397" s="2">
        <v>1</v>
      </c>
      <c r="S397" s="106">
        <f t="shared" si="394"/>
        <v>843.65204950999998</v>
      </c>
      <c r="T397" s="106">
        <f t="shared" si="395"/>
        <v>0</v>
      </c>
      <c r="U397" s="106">
        <f t="shared" si="396"/>
        <v>94.800001505964445</v>
      </c>
      <c r="V397" s="106">
        <f t="shared" si="397"/>
        <v>938.45205101596446</v>
      </c>
      <c r="W397" s="19">
        <f t="shared" si="374"/>
        <v>0</v>
      </c>
      <c r="X397" s="2">
        <f t="shared" si="398"/>
        <v>0</v>
      </c>
      <c r="Y397" s="4">
        <f t="shared" si="399"/>
        <v>0</v>
      </c>
      <c r="Z397" s="106">
        <f t="shared" si="400"/>
        <v>0</v>
      </c>
      <c r="AA397" s="114">
        <f t="shared" si="411"/>
        <v>0.05</v>
      </c>
      <c r="AB397" s="112">
        <f t="shared" si="401"/>
        <v>13</v>
      </c>
      <c r="AC397" s="178">
        <f t="shared" si="377"/>
        <v>30</v>
      </c>
      <c r="AD397" s="11">
        <f t="shared" si="412"/>
        <v>1.0017634200000001</v>
      </c>
      <c r="AE397" s="106">
        <f t="shared" si="402"/>
        <v>1.4877128900000001</v>
      </c>
      <c r="AF397" s="106">
        <f t="shared" si="403"/>
        <v>1.6548851099999999</v>
      </c>
      <c r="AG397" s="106">
        <f t="shared" si="404"/>
        <v>0</v>
      </c>
      <c r="AH397" s="115" t="str">
        <f t="shared" si="413"/>
        <v>J=</v>
      </c>
      <c r="AI397" s="116">
        <f t="shared" si="414"/>
        <v>44555</v>
      </c>
      <c r="AJ397" s="10"/>
      <c r="AL397" s="204">
        <f>[2]Plan1!$A307</f>
        <v>46115</v>
      </c>
      <c r="AM397" s="205" t="str">
        <f>[2]Plan1!$C307</f>
        <v>Paixão de Cristo</v>
      </c>
      <c r="AN397" s="5"/>
      <c r="AO397" s="3"/>
      <c r="AP397" s="161">
        <f t="shared" si="386"/>
        <v>46471</v>
      </c>
      <c r="AQ397" s="161">
        <f t="shared" si="387"/>
        <v>46470</v>
      </c>
      <c r="AR397" s="161">
        <f t="shared" si="388"/>
        <v>46471</v>
      </c>
      <c r="AS397" s="161">
        <f t="shared" si="383"/>
        <v>46502</v>
      </c>
      <c r="AT397" s="161">
        <f t="shared" si="389"/>
        <v>46471</v>
      </c>
      <c r="AU397" s="161">
        <f t="shared" si="384"/>
        <v>46503</v>
      </c>
      <c r="AV397" s="155">
        <f t="shared" si="385"/>
        <v>31</v>
      </c>
      <c r="AZ397" s="26"/>
      <c r="BA397" s="1"/>
      <c r="BB397" s="1"/>
      <c r="BC397" s="1"/>
      <c r="BD397" s="1"/>
      <c r="BE397" s="1"/>
      <c r="BG397" s="1"/>
      <c r="BH397" s="1"/>
    </row>
    <row r="398" spans="1:194" ht="15" customHeight="1" x14ac:dyDescent="0.25">
      <c r="A398" s="105">
        <f t="shared" si="405"/>
        <v>44539</v>
      </c>
      <c r="B398" s="106">
        <f t="shared" si="390"/>
        <v>940.52685859631401</v>
      </c>
      <c r="C398" s="2">
        <f t="shared" si="406"/>
        <v>843.65204950999998</v>
      </c>
      <c r="D398" s="2">
        <f t="shared" si="407"/>
        <v>12.339254869999877</v>
      </c>
      <c r="E398" s="106">
        <f t="shared" si="391"/>
        <v>831.31279464000011</v>
      </c>
      <c r="F398" s="21">
        <f t="shared" si="408"/>
        <v>6018.51</v>
      </c>
      <c r="G398" s="108">
        <f t="shared" si="409"/>
        <v>6075.69</v>
      </c>
      <c r="H398" s="109">
        <f t="shared" si="379"/>
        <v>44495</v>
      </c>
      <c r="I398" s="109">
        <f t="shared" si="375"/>
        <v>44526</v>
      </c>
      <c r="J398" s="110">
        <f t="shared" si="392"/>
        <v>9.5006903702077317E-3</v>
      </c>
      <c r="K398" s="117">
        <f t="shared" si="376"/>
        <v>44555</v>
      </c>
      <c r="L398" s="178">
        <f t="shared" si="378"/>
        <v>30</v>
      </c>
      <c r="M398" s="178">
        <f t="shared" si="382"/>
        <v>14</v>
      </c>
      <c r="N398" s="106">
        <f t="shared" si="393"/>
        <v>1.00442247</v>
      </c>
      <c r="O398" s="111">
        <f t="shared" si="381"/>
        <v>1.01249955</v>
      </c>
      <c r="P398" s="111">
        <f t="shared" si="410"/>
        <v>1.109481049051257</v>
      </c>
      <c r="Q398" s="106">
        <f t="shared" si="380"/>
        <v>1.11438769</v>
      </c>
      <c r="R398" s="2">
        <v>1</v>
      </c>
      <c r="S398" s="106">
        <f t="shared" si="394"/>
        <v>843.65204950999998</v>
      </c>
      <c r="T398" s="106">
        <f t="shared" si="395"/>
        <v>0</v>
      </c>
      <c r="U398" s="106">
        <f t="shared" si="396"/>
        <v>95.091950246314028</v>
      </c>
      <c r="V398" s="106">
        <f t="shared" si="397"/>
        <v>938.743999756314</v>
      </c>
      <c r="W398" s="19">
        <f t="shared" si="374"/>
        <v>0</v>
      </c>
      <c r="X398" s="2">
        <f t="shared" si="398"/>
        <v>0</v>
      </c>
      <c r="Y398" s="4">
        <f t="shared" si="399"/>
        <v>0</v>
      </c>
      <c r="Z398" s="106">
        <f t="shared" si="400"/>
        <v>0</v>
      </c>
      <c r="AA398" s="114">
        <f t="shared" si="411"/>
        <v>0.05</v>
      </c>
      <c r="AB398" s="112">
        <f t="shared" si="401"/>
        <v>14</v>
      </c>
      <c r="AC398" s="178">
        <f t="shared" si="377"/>
        <v>30</v>
      </c>
      <c r="AD398" s="11">
        <f t="shared" si="412"/>
        <v>1.0018991960000001</v>
      </c>
      <c r="AE398" s="106">
        <f t="shared" si="402"/>
        <v>1.60226059</v>
      </c>
      <c r="AF398" s="106">
        <f t="shared" si="403"/>
        <v>1.7828588400000001</v>
      </c>
      <c r="AG398" s="106">
        <f t="shared" si="404"/>
        <v>0</v>
      </c>
      <c r="AH398" s="115" t="str">
        <f t="shared" si="413"/>
        <v>J=</v>
      </c>
      <c r="AI398" s="116">
        <f t="shared" si="414"/>
        <v>44555</v>
      </c>
      <c r="AJ398" s="10"/>
      <c r="AL398" s="204">
        <f>[2]Plan1!$A308</f>
        <v>46133</v>
      </c>
      <c r="AM398" s="205" t="str">
        <f>[2]Plan1!$C308</f>
        <v>Tiradentes</v>
      </c>
      <c r="AN398" s="5"/>
      <c r="AO398" s="3"/>
      <c r="AP398" s="161">
        <f t="shared" si="386"/>
        <v>46502</v>
      </c>
      <c r="AQ398" s="161">
        <f t="shared" si="387"/>
        <v>46500</v>
      </c>
      <c r="AR398" s="161">
        <f t="shared" si="388"/>
        <v>46503</v>
      </c>
      <c r="AS398" s="161">
        <f t="shared" si="383"/>
        <v>46532</v>
      </c>
      <c r="AT398" s="161">
        <f t="shared" si="389"/>
        <v>46503</v>
      </c>
      <c r="AU398" s="161">
        <f t="shared" si="384"/>
        <v>46532</v>
      </c>
      <c r="AV398" s="155">
        <f t="shared" si="385"/>
        <v>30</v>
      </c>
      <c r="AZ398" s="26"/>
      <c r="BA398" s="1"/>
      <c r="BB398" s="1"/>
      <c r="BC398" s="1"/>
      <c r="BD398" s="1"/>
      <c r="BE398" s="1"/>
      <c r="BG398" s="1"/>
      <c r="BH398" s="1"/>
    </row>
    <row r="399" spans="1:194" ht="15" customHeight="1" x14ac:dyDescent="0.25">
      <c r="A399" s="105">
        <f t="shared" si="405"/>
        <v>44540</v>
      </c>
      <c r="B399" s="106">
        <f t="shared" si="390"/>
        <v>940.94697815419897</v>
      </c>
      <c r="C399" s="2">
        <f t="shared" si="406"/>
        <v>843.65204950999998</v>
      </c>
      <c r="D399" s="2">
        <f t="shared" si="407"/>
        <v>12.339254869999877</v>
      </c>
      <c r="E399" s="106">
        <f t="shared" si="391"/>
        <v>831.31279464000011</v>
      </c>
      <c r="F399" s="21">
        <f t="shared" si="408"/>
        <v>6018.51</v>
      </c>
      <c r="G399" s="108">
        <f t="shared" si="409"/>
        <v>6075.69</v>
      </c>
      <c r="H399" s="109">
        <f t="shared" si="379"/>
        <v>44495</v>
      </c>
      <c r="I399" s="109">
        <f t="shared" si="375"/>
        <v>44526</v>
      </c>
      <c r="J399" s="110">
        <f t="shared" si="392"/>
        <v>9.5006903702077317E-3</v>
      </c>
      <c r="K399" s="117">
        <f t="shared" si="376"/>
        <v>44555</v>
      </c>
      <c r="L399" s="178">
        <f t="shared" si="378"/>
        <v>30</v>
      </c>
      <c r="M399" s="178">
        <f t="shared" si="382"/>
        <v>15</v>
      </c>
      <c r="N399" s="106">
        <f t="shared" si="393"/>
        <v>1.00473911</v>
      </c>
      <c r="O399" s="111">
        <f t="shared" si="381"/>
        <v>1.01249955</v>
      </c>
      <c r="P399" s="111">
        <f t="shared" si="410"/>
        <v>1.109481049051257</v>
      </c>
      <c r="Q399" s="106">
        <f t="shared" si="380"/>
        <v>1.1147389999999999</v>
      </c>
      <c r="R399" s="2">
        <v>1</v>
      </c>
      <c r="S399" s="106">
        <f t="shared" si="394"/>
        <v>843.65204950999998</v>
      </c>
      <c r="T399" s="106">
        <f t="shared" si="395"/>
        <v>0</v>
      </c>
      <c r="U399" s="106">
        <f t="shared" si="396"/>
        <v>95.383998744198905</v>
      </c>
      <c r="V399" s="106">
        <f t="shared" si="397"/>
        <v>939.03604825419893</v>
      </c>
      <c r="W399" s="19">
        <f t="shared" si="374"/>
        <v>0</v>
      </c>
      <c r="X399" s="2">
        <f t="shared" si="398"/>
        <v>0</v>
      </c>
      <c r="Y399" s="4">
        <f t="shared" si="399"/>
        <v>0</v>
      </c>
      <c r="Z399" s="106">
        <f t="shared" si="400"/>
        <v>0</v>
      </c>
      <c r="AA399" s="114">
        <f t="shared" si="411"/>
        <v>0.05</v>
      </c>
      <c r="AB399" s="112">
        <f t="shared" si="401"/>
        <v>15</v>
      </c>
      <c r="AC399" s="178">
        <f t="shared" si="377"/>
        <v>30</v>
      </c>
      <c r="AD399" s="11">
        <f t="shared" si="412"/>
        <v>1.0020349909999999</v>
      </c>
      <c r="AE399" s="106">
        <f t="shared" si="402"/>
        <v>1.71682432</v>
      </c>
      <c r="AF399" s="106">
        <f t="shared" si="403"/>
        <v>1.9109299</v>
      </c>
      <c r="AG399" s="106">
        <f t="shared" si="404"/>
        <v>0</v>
      </c>
      <c r="AH399" s="115" t="str">
        <f t="shared" si="413"/>
        <v>J=</v>
      </c>
      <c r="AI399" s="116">
        <f t="shared" si="414"/>
        <v>44555</v>
      </c>
      <c r="AJ399" s="10"/>
      <c r="AL399" s="204">
        <f>[2]Plan1!$A309</f>
        <v>46143</v>
      </c>
      <c r="AM399" s="205" t="str">
        <f>[2]Plan1!$C309</f>
        <v>Dia do Trabalho</v>
      </c>
      <c r="AN399" s="5"/>
      <c r="AO399" s="3"/>
      <c r="AP399" s="161">
        <f t="shared" si="386"/>
        <v>46532</v>
      </c>
      <c r="AQ399" s="161">
        <f t="shared" si="387"/>
        <v>46531</v>
      </c>
      <c r="AR399" s="161">
        <f t="shared" si="388"/>
        <v>46532</v>
      </c>
      <c r="AS399" s="161">
        <f t="shared" si="383"/>
        <v>46563</v>
      </c>
      <c r="AT399" s="161">
        <f t="shared" si="389"/>
        <v>46532</v>
      </c>
      <c r="AU399" s="161">
        <f t="shared" si="384"/>
        <v>46563</v>
      </c>
      <c r="AV399" s="155">
        <f t="shared" si="385"/>
        <v>31</v>
      </c>
      <c r="AZ399" s="26"/>
      <c r="BA399" s="1"/>
      <c r="BB399" s="1"/>
      <c r="BC399" s="1"/>
      <c r="BD399" s="1"/>
      <c r="BE399" s="1"/>
      <c r="BG399" s="1"/>
      <c r="BH399" s="1"/>
    </row>
    <row r="400" spans="1:194" ht="15" customHeight="1" x14ac:dyDescent="0.25">
      <c r="A400" s="105">
        <f t="shared" si="405"/>
        <v>44541</v>
      </c>
      <c r="B400" s="106">
        <f t="shared" si="390"/>
        <v>941.3672781833634</v>
      </c>
      <c r="C400" s="2">
        <f t="shared" si="406"/>
        <v>843.65204950999998</v>
      </c>
      <c r="D400" s="2">
        <f t="shared" si="407"/>
        <v>12.339254869999877</v>
      </c>
      <c r="E400" s="106">
        <f t="shared" si="391"/>
        <v>831.31279464000011</v>
      </c>
      <c r="F400" s="21">
        <f t="shared" si="408"/>
        <v>6018.51</v>
      </c>
      <c r="G400" s="108">
        <f t="shared" si="409"/>
        <v>6075.69</v>
      </c>
      <c r="H400" s="109">
        <f t="shared" si="379"/>
        <v>44495</v>
      </c>
      <c r="I400" s="109">
        <f t="shared" si="375"/>
        <v>44526</v>
      </c>
      <c r="J400" s="110">
        <f t="shared" si="392"/>
        <v>9.5006903702077317E-3</v>
      </c>
      <c r="K400" s="117">
        <f t="shared" si="376"/>
        <v>44555</v>
      </c>
      <c r="L400" s="178">
        <f t="shared" si="378"/>
        <v>30</v>
      </c>
      <c r="M400" s="178">
        <f t="shared" si="382"/>
        <v>16</v>
      </c>
      <c r="N400" s="106">
        <f t="shared" si="393"/>
        <v>1.00505585</v>
      </c>
      <c r="O400" s="111">
        <f t="shared" si="381"/>
        <v>1.01249955</v>
      </c>
      <c r="P400" s="111">
        <f t="shared" si="410"/>
        <v>1.109481049051257</v>
      </c>
      <c r="Q400" s="106">
        <f t="shared" si="380"/>
        <v>1.1150904100000001</v>
      </c>
      <c r="R400" s="2">
        <v>1</v>
      </c>
      <c r="S400" s="106">
        <f t="shared" si="394"/>
        <v>843.65204950999998</v>
      </c>
      <c r="T400" s="106">
        <f t="shared" si="395"/>
        <v>0</v>
      </c>
      <c r="U400" s="106">
        <f t="shared" si="396"/>
        <v>95.676130373363492</v>
      </c>
      <c r="V400" s="106">
        <f t="shared" si="397"/>
        <v>939.32817988336342</v>
      </c>
      <c r="W400" s="19">
        <f t="shared" si="374"/>
        <v>0</v>
      </c>
      <c r="X400" s="2">
        <f t="shared" si="398"/>
        <v>0</v>
      </c>
      <c r="Y400" s="4">
        <f t="shared" si="399"/>
        <v>0</v>
      </c>
      <c r="Z400" s="106">
        <f t="shared" si="400"/>
        <v>0</v>
      </c>
      <c r="AA400" s="114">
        <f t="shared" si="411"/>
        <v>0.05</v>
      </c>
      <c r="AB400" s="112">
        <f t="shared" si="401"/>
        <v>16</v>
      </c>
      <c r="AC400" s="178">
        <f t="shared" si="377"/>
        <v>30</v>
      </c>
      <c r="AD400" s="11">
        <f t="shared" si="412"/>
        <v>1.002170805</v>
      </c>
      <c r="AE400" s="106">
        <f t="shared" si="402"/>
        <v>1.83140408</v>
      </c>
      <c r="AF400" s="106">
        <f t="shared" si="403"/>
        <v>2.0390983</v>
      </c>
      <c r="AG400" s="106">
        <f t="shared" si="404"/>
        <v>0</v>
      </c>
      <c r="AH400" s="115" t="str">
        <f t="shared" si="413"/>
        <v>J=</v>
      </c>
      <c r="AI400" s="116">
        <f t="shared" si="414"/>
        <v>44555</v>
      </c>
      <c r="AJ400" s="22"/>
      <c r="AL400" s="204">
        <f>[2]Plan1!$A310</f>
        <v>46177</v>
      </c>
      <c r="AM400" s="205" t="str">
        <f>[2]Plan1!$C310</f>
        <v>Corpus Christi</v>
      </c>
      <c r="AN400" s="5"/>
      <c r="AO400" s="3"/>
      <c r="AP400" s="161">
        <f t="shared" si="386"/>
        <v>46563</v>
      </c>
      <c r="AQ400" s="161">
        <f t="shared" si="387"/>
        <v>46562</v>
      </c>
      <c r="AR400" s="161">
        <f t="shared" si="388"/>
        <v>46563</v>
      </c>
      <c r="AS400" s="161">
        <f t="shared" si="383"/>
        <v>46593</v>
      </c>
      <c r="AT400" s="161">
        <f t="shared" si="389"/>
        <v>46563</v>
      </c>
      <c r="AU400" s="161">
        <f t="shared" si="384"/>
        <v>46594</v>
      </c>
      <c r="AV400" s="155">
        <f t="shared" si="385"/>
        <v>30</v>
      </c>
      <c r="AZ400" s="26"/>
      <c r="BA400" s="23"/>
      <c r="BB400" s="23"/>
      <c r="BC400" s="23"/>
      <c r="BD400" s="23"/>
      <c r="BE400" s="23"/>
      <c r="BG400" s="23"/>
      <c r="BH400" s="23"/>
      <c r="BI400" s="23"/>
      <c r="BJ400" s="23"/>
      <c r="BK400" s="23"/>
      <c r="BL400" s="23"/>
      <c r="BM400" s="23"/>
      <c r="BN400" s="23"/>
      <c r="BO400" s="23"/>
      <c r="BP400" s="23"/>
      <c r="BQ400" s="23"/>
      <c r="BR400" s="23"/>
      <c r="BS400" s="23"/>
      <c r="BT400" s="23"/>
      <c r="BU400" s="23"/>
      <c r="BV400" s="23"/>
      <c r="BW400" s="23"/>
      <c r="BX400" s="23"/>
      <c r="BY400" s="23"/>
      <c r="BZ400" s="23"/>
      <c r="CA400" s="23"/>
      <c r="CB400" s="23"/>
      <c r="CC400" s="23"/>
      <c r="CD400" s="23"/>
      <c r="CE400" s="23"/>
      <c r="CF400" s="23"/>
      <c r="CG400" s="23"/>
      <c r="CH400" s="23"/>
      <c r="CI400" s="23"/>
      <c r="CJ400" s="23"/>
      <c r="CK400" s="23"/>
      <c r="CL400" s="23"/>
      <c r="CM400" s="23"/>
      <c r="CN400" s="23"/>
      <c r="CO400" s="23"/>
      <c r="CP400" s="23"/>
      <c r="CQ400" s="23"/>
      <c r="CR400" s="23"/>
      <c r="CS400" s="23"/>
      <c r="CT400" s="23"/>
      <c r="CU400" s="23"/>
      <c r="CV400" s="23"/>
      <c r="CW400" s="23"/>
      <c r="CX400" s="23"/>
      <c r="CY400" s="23"/>
      <c r="CZ400" s="23"/>
      <c r="DA400" s="23"/>
      <c r="DB400" s="23"/>
      <c r="DC400" s="23"/>
      <c r="DD400" s="23"/>
      <c r="DE400" s="23"/>
      <c r="DF400" s="23"/>
      <c r="DG400" s="23"/>
      <c r="DH400" s="23"/>
      <c r="DI400" s="23"/>
      <c r="DJ400" s="23"/>
      <c r="DK400" s="23"/>
      <c r="DL400" s="23"/>
      <c r="DM400" s="23"/>
      <c r="DN400" s="23"/>
      <c r="DO400" s="23"/>
      <c r="DP400" s="23"/>
      <c r="DQ400" s="23"/>
      <c r="DR400" s="23"/>
      <c r="DS400" s="23"/>
      <c r="DT400" s="23"/>
      <c r="DU400" s="23"/>
      <c r="DV400" s="23"/>
      <c r="DW400" s="23"/>
      <c r="DX400" s="23"/>
      <c r="DY400" s="23"/>
      <c r="DZ400" s="23"/>
      <c r="EA400" s="23"/>
      <c r="EB400" s="23"/>
      <c r="EC400" s="23"/>
      <c r="ED400" s="23"/>
      <c r="EE400" s="23"/>
      <c r="EF400" s="23"/>
      <c r="EG400" s="23"/>
      <c r="EH400" s="23"/>
      <c r="EI400" s="23"/>
      <c r="EJ400" s="23"/>
      <c r="EK400" s="23"/>
      <c r="EL400" s="23"/>
      <c r="EM400" s="23"/>
      <c r="EN400" s="23"/>
      <c r="EO400" s="23"/>
      <c r="EP400" s="23"/>
      <c r="EQ400" s="23"/>
      <c r="ER400" s="23"/>
      <c r="ES400" s="23"/>
      <c r="ET400" s="23"/>
      <c r="EU400" s="23"/>
      <c r="EV400" s="23"/>
      <c r="EW400" s="23"/>
      <c r="EX400" s="23"/>
      <c r="EY400" s="23"/>
      <c r="EZ400" s="23"/>
      <c r="FA400" s="23"/>
      <c r="FB400" s="23"/>
      <c r="FC400" s="23"/>
      <c r="FD400" s="23"/>
      <c r="FE400" s="23"/>
      <c r="FF400" s="23"/>
      <c r="FG400" s="23"/>
      <c r="FH400" s="23"/>
      <c r="FI400" s="23"/>
      <c r="FJ400" s="23"/>
      <c r="FK400" s="23"/>
      <c r="FL400" s="23"/>
      <c r="FM400" s="23"/>
      <c r="FN400" s="23"/>
      <c r="FO400" s="23"/>
      <c r="FP400" s="23"/>
      <c r="FQ400" s="23"/>
      <c r="FR400" s="23"/>
      <c r="FS400" s="23"/>
      <c r="FT400" s="23"/>
      <c r="FU400" s="23"/>
      <c r="FV400" s="23"/>
      <c r="FW400" s="23"/>
      <c r="FX400" s="23"/>
      <c r="FY400" s="23"/>
      <c r="FZ400" s="23"/>
      <c r="GA400" s="23"/>
      <c r="GB400" s="23"/>
      <c r="GC400" s="23"/>
      <c r="GD400" s="23"/>
      <c r="GE400" s="23"/>
      <c r="GF400" s="23"/>
      <c r="GG400" s="23"/>
      <c r="GH400" s="23"/>
      <c r="GI400" s="23"/>
      <c r="GJ400" s="23"/>
      <c r="GK400" s="23"/>
      <c r="GL400" s="23"/>
    </row>
    <row r="401" spans="1:194" ht="15" customHeight="1" x14ac:dyDescent="0.25">
      <c r="A401" s="105">
        <f t="shared" si="405"/>
        <v>44542</v>
      </c>
      <c r="B401" s="106">
        <f t="shared" si="390"/>
        <v>941.78777353006319</v>
      </c>
      <c r="C401" s="2">
        <f t="shared" si="406"/>
        <v>843.65204950999998</v>
      </c>
      <c r="D401" s="2">
        <f t="shared" si="407"/>
        <v>12.339254869999877</v>
      </c>
      <c r="E401" s="106">
        <f t="shared" si="391"/>
        <v>831.31279464000011</v>
      </c>
      <c r="F401" s="21">
        <f t="shared" si="408"/>
        <v>6018.51</v>
      </c>
      <c r="G401" s="108">
        <f t="shared" si="409"/>
        <v>6075.69</v>
      </c>
      <c r="H401" s="109">
        <f t="shared" si="379"/>
        <v>44495</v>
      </c>
      <c r="I401" s="109">
        <f t="shared" si="375"/>
        <v>44526</v>
      </c>
      <c r="J401" s="110">
        <f t="shared" si="392"/>
        <v>9.5006903702077317E-3</v>
      </c>
      <c r="K401" s="117">
        <f t="shared" si="376"/>
        <v>44555</v>
      </c>
      <c r="L401" s="178">
        <f t="shared" si="378"/>
        <v>30</v>
      </c>
      <c r="M401" s="178">
        <f t="shared" si="382"/>
        <v>17</v>
      </c>
      <c r="N401" s="106">
        <f t="shared" si="393"/>
        <v>1.00537269</v>
      </c>
      <c r="O401" s="111">
        <f t="shared" si="381"/>
        <v>1.01249955</v>
      </c>
      <c r="P401" s="111">
        <f t="shared" si="410"/>
        <v>1.109481049051257</v>
      </c>
      <c r="Q401" s="106">
        <f t="shared" si="380"/>
        <v>1.11544194</v>
      </c>
      <c r="R401" s="2">
        <v>1</v>
      </c>
      <c r="S401" s="106">
        <f t="shared" si="394"/>
        <v>843.65204950999998</v>
      </c>
      <c r="T401" s="106">
        <f t="shared" si="395"/>
        <v>0</v>
      </c>
      <c r="U401" s="106">
        <f t="shared" si="396"/>
        <v>95.968361760063189</v>
      </c>
      <c r="V401" s="106">
        <f t="shared" si="397"/>
        <v>939.62041127006319</v>
      </c>
      <c r="W401" s="19">
        <f t="shared" si="374"/>
        <v>0</v>
      </c>
      <c r="X401" s="2">
        <f t="shared" si="398"/>
        <v>0</v>
      </c>
      <c r="Y401" s="4">
        <f t="shared" si="399"/>
        <v>0</v>
      </c>
      <c r="Z401" s="106">
        <f t="shared" si="400"/>
        <v>0</v>
      </c>
      <c r="AA401" s="114">
        <f t="shared" si="411"/>
        <v>0.05</v>
      </c>
      <c r="AB401" s="112">
        <f t="shared" si="401"/>
        <v>17</v>
      </c>
      <c r="AC401" s="178">
        <f t="shared" si="377"/>
        <v>30</v>
      </c>
      <c r="AD401" s="11">
        <f t="shared" si="412"/>
        <v>1.0023066359999999</v>
      </c>
      <c r="AE401" s="106">
        <f t="shared" si="402"/>
        <v>1.9459981799999999</v>
      </c>
      <c r="AF401" s="106">
        <f t="shared" si="403"/>
        <v>2.16736226</v>
      </c>
      <c r="AG401" s="106">
        <f t="shared" si="404"/>
        <v>0</v>
      </c>
      <c r="AH401" s="115" t="str">
        <f t="shared" si="413"/>
        <v>J=</v>
      </c>
      <c r="AI401" s="116">
        <f t="shared" si="414"/>
        <v>44555</v>
      </c>
      <c r="AJ401" s="10"/>
      <c r="AL401" s="204">
        <f>[2]Plan1!$A311</f>
        <v>46272</v>
      </c>
      <c r="AM401" s="205" t="str">
        <f>[2]Plan1!$C311</f>
        <v>Independência do Brasil</v>
      </c>
      <c r="AN401" s="5"/>
      <c r="AO401" s="3"/>
      <c r="AP401" s="161">
        <f t="shared" si="386"/>
        <v>46593</v>
      </c>
      <c r="AQ401" s="161">
        <f t="shared" si="387"/>
        <v>46591</v>
      </c>
      <c r="AR401" s="161">
        <f t="shared" si="388"/>
        <v>46594</v>
      </c>
      <c r="AS401" s="161">
        <f t="shared" si="383"/>
        <v>46624</v>
      </c>
      <c r="AT401" s="161">
        <f t="shared" si="389"/>
        <v>46594</v>
      </c>
      <c r="AU401" s="161">
        <f t="shared" si="384"/>
        <v>46624</v>
      </c>
      <c r="AV401" s="155">
        <f t="shared" si="385"/>
        <v>31</v>
      </c>
      <c r="AZ401" s="26"/>
      <c r="BA401" s="1"/>
      <c r="BB401" s="1"/>
      <c r="BC401" s="1"/>
      <c r="BD401" s="1"/>
      <c r="BE401" s="1"/>
      <c r="BG401" s="1"/>
      <c r="BH401" s="1"/>
    </row>
    <row r="402" spans="1:194" ht="15" customHeight="1" x14ac:dyDescent="0.25">
      <c r="A402" s="105">
        <f t="shared" si="405"/>
        <v>44543</v>
      </c>
      <c r="B402" s="106">
        <f t="shared" si="390"/>
        <v>942.20845779117053</v>
      </c>
      <c r="C402" s="2">
        <f t="shared" si="406"/>
        <v>843.65204950999998</v>
      </c>
      <c r="D402" s="2">
        <f t="shared" si="407"/>
        <v>12.339254869999877</v>
      </c>
      <c r="E402" s="106">
        <f t="shared" si="391"/>
        <v>831.31279464000011</v>
      </c>
      <c r="F402" s="21">
        <f t="shared" si="408"/>
        <v>6018.51</v>
      </c>
      <c r="G402" s="108">
        <f t="shared" si="409"/>
        <v>6075.69</v>
      </c>
      <c r="H402" s="109">
        <f t="shared" si="379"/>
        <v>44495</v>
      </c>
      <c r="I402" s="109">
        <f t="shared" si="375"/>
        <v>44526</v>
      </c>
      <c r="J402" s="110">
        <f t="shared" si="392"/>
        <v>9.5006903702077317E-3</v>
      </c>
      <c r="K402" s="117">
        <f t="shared" si="376"/>
        <v>44555</v>
      </c>
      <c r="L402" s="178">
        <f t="shared" si="378"/>
        <v>30</v>
      </c>
      <c r="M402" s="178">
        <f t="shared" si="382"/>
        <v>18</v>
      </c>
      <c r="N402" s="106">
        <f t="shared" si="393"/>
        <v>1.00568963</v>
      </c>
      <c r="O402" s="111">
        <f t="shared" si="381"/>
        <v>1.01249955</v>
      </c>
      <c r="P402" s="111">
        <f t="shared" si="410"/>
        <v>1.109481049051257</v>
      </c>
      <c r="Q402" s="106">
        <f t="shared" si="380"/>
        <v>1.1157935800000001</v>
      </c>
      <c r="R402" s="2">
        <v>1</v>
      </c>
      <c r="S402" s="106">
        <f t="shared" si="394"/>
        <v>843.65204950999998</v>
      </c>
      <c r="T402" s="106">
        <f t="shared" si="395"/>
        <v>0</v>
      </c>
      <c r="U402" s="106">
        <f t="shared" si="396"/>
        <v>96.260684591170474</v>
      </c>
      <c r="V402" s="106">
        <f t="shared" si="397"/>
        <v>939.91273410117049</v>
      </c>
      <c r="W402" s="19">
        <f t="shared" si="374"/>
        <v>0</v>
      </c>
      <c r="X402" s="2">
        <f t="shared" si="398"/>
        <v>0</v>
      </c>
      <c r="Y402" s="4">
        <f t="shared" si="399"/>
        <v>0</v>
      </c>
      <c r="Z402" s="106">
        <f t="shared" si="400"/>
        <v>0</v>
      </c>
      <c r="AA402" s="114">
        <f t="shared" si="411"/>
        <v>0.05</v>
      </c>
      <c r="AB402" s="112">
        <f t="shared" si="401"/>
        <v>18</v>
      </c>
      <c r="AC402" s="178">
        <f t="shared" si="377"/>
        <v>30</v>
      </c>
      <c r="AD402" s="11">
        <f t="shared" si="412"/>
        <v>1.0024424860000001</v>
      </c>
      <c r="AE402" s="106">
        <f t="shared" si="402"/>
        <v>2.0606083100000001</v>
      </c>
      <c r="AF402" s="106">
        <f t="shared" si="403"/>
        <v>2.29572369</v>
      </c>
      <c r="AG402" s="106">
        <f t="shared" si="404"/>
        <v>0</v>
      </c>
      <c r="AH402" s="115" t="str">
        <f t="shared" si="413"/>
        <v>J=</v>
      </c>
      <c r="AI402" s="116">
        <f t="shared" si="414"/>
        <v>44555</v>
      </c>
      <c r="AJ402" s="10"/>
      <c r="AL402" s="204">
        <f>[2]Plan1!$A312</f>
        <v>46307</v>
      </c>
      <c r="AM402" s="205" t="str">
        <f>[2]Plan1!$C312</f>
        <v>Nossa Sr.a Aparecida - Padroeira do Brasil</v>
      </c>
      <c r="AN402" s="5"/>
      <c r="AO402" s="3"/>
      <c r="AP402" s="161">
        <f t="shared" si="386"/>
        <v>46624</v>
      </c>
      <c r="AQ402" s="161">
        <f t="shared" si="387"/>
        <v>46623</v>
      </c>
      <c r="AR402" s="161">
        <f t="shared" si="388"/>
        <v>46624</v>
      </c>
      <c r="AS402" s="161">
        <f t="shared" si="383"/>
        <v>46655</v>
      </c>
      <c r="AT402" s="161">
        <f t="shared" si="389"/>
        <v>46624</v>
      </c>
      <c r="AU402" s="161">
        <f t="shared" si="384"/>
        <v>46657</v>
      </c>
      <c r="AV402" s="155">
        <f t="shared" si="385"/>
        <v>31</v>
      </c>
      <c r="AZ402" s="26"/>
      <c r="BA402" s="1"/>
      <c r="BB402" s="1"/>
      <c r="BC402" s="1"/>
      <c r="BD402" s="1"/>
      <c r="BE402" s="1"/>
      <c r="BG402" s="1"/>
      <c r="BH402" s="1"/>
    </row>
    <row r="403" spans="1:194" ht="15" customHeight="1" x14ac:dyDescent="0.25">
      <c r="A403" s="105">
        <f t="shared" si="405"/>
        <v>44544</v>
      </c>
      <c r="B403" s="106">
        <f t="shared" si="390"/>
        <v>942.62932268355712</v>
      </c>
      <c r="C403" s="2">
        <f t="shared" si="406"/>
        <v>843.65204950999998</v>
      </c>
      <c r="D403" s="2">
        <f t="shared" si="407"/>
        <v>12.339254869999877</v>
      </c>
      <c r="E403" s="106">
        <f t="shared" si="391"/>
        <v>831.31279464000011</v>
      </c>
      <c r="F403" s="21">
        <f t="shared" si="408"/>
        <v>6018.51</v>
      </c>
      <c r="G403" s="108">
        <f t="shared" si="409"/>
        <v>6075.69</v>
      </c>
      <c r="H403" s="109">
        <f t="shared" si="379"/>
        <v>44495</v>
      </c>
      <c r="I403" s="109">
        <f t="shared" si="375"/>
        <v>44526</v>
      </c>
      <c r="J403" s="110">
        <f t="shared" si="392"/>
        <v>9.5006903702077317E-3</v>
      </c>
      <c r="K403" s="117">
        <f t="shared" si="376"/>
        <v>44555</v>
      </c>
      <c r="L403" s="178">
        <f t="shared" si="378"/>
        <v>30</v>
      </c>
      <c r="M403" s="178">
        <f t="shared" si="382"/>
        <v>19</v>
      </c>
      <c r="N403" s="106">
        <f t="shared" si="393"/>
        <v>1.0060066599999999</v>
      </c>
      <c r="O403" s="111">
        <f t="shared" si="381"/>
        <v>1.01249955</v>
      </c>
      <c r="P403" s="111">
        <f t="shared" si="410"/>
        <v>1.109481049051257</v>
      </c>
      <c r="Q403" s="106">
        <f t="shared" si="380"/>
        <v>1.11614532</v>
      </c>
      <c r="R403" s="2">
        <v>1</v>
      </c>
      <c r="S403" s="106">
        <f t="shared" si="394"/>
        <v>843.65204950999998</v>
      </c>
      <c r="T403" s="106">
        <f t="shared" si="395"/>
        <v>0</v>
      </c>
      <c r="U403" s="106">
        <f t="shared" si="396"/>
        <v>96.553090553557098</v>
      </c>
      <c r="V403" s="106">
        <f t="shared" si="397"/>
        <v>940.20514006355711</v>
      </c>
      <c r="W403" s="19">
        <f t="shared" si="374"/>
        <v>0</v>
      </c>
      <c r="X403" s="2">
        <f t="shared" si="398"/>
        <v>0</v>
      </c>
      <c r="Y403" s="4">
        <f t="shared" si="399"/>
        <v>0</v>
      </c>
      <c r="Z403" s="106">
        <f t="shared" si="400"/>
        <v>0</v>
      </c>
      <c r="AA403" s="114">
        <f t="shared" si="411"/>
        <v>0.05</v>
      </c>
      <c r="AB403" s="112">
        <f t="shared" si="401"/>
        <v>19</v>
      </c>
      <c r="AC403" s="178">
        <f t="shared" si="377"/>
        <v>30</v>
      </c>
      <c r="AD403" s="11">
        <f t="shared" si="412"/>
        <v>1.002578355</v>
      </c>
      <c r="AE403" s="106">
        <f t="shared" si="402"/>
        <v>2.1752344799999999</v>
      </c>
      <c r="AF403" s="106">
        <f t="shared" si="403"/>
        <v>2.4241826199999998</v>
      </c>
      <c r="AG403" s="106">
        <f t="shared" si="404"/>
        <v>0</v>
      </c>
      <c r="AH403" s="115" t="str">
        <f t="shared" si="413"/>
        <v>J=</v>
      </c>
      <c r="AI403" s="116">
        <f t="shared" si="414"/>
        <v>44555</v>
      </c>
      <c r="AJ403" s="10"/>
      <c r="AL403" s="204">
        <f>[2]Plan1!$A313</f>
        <v>46328</v>
      </c>
      <c r="AM403" s="205" t="str">
        <f>[2]Plan1!$C313</f>
        <v>Finados</v>
      </c>
      <c r="AN403" s="5"/>
      <c r="AO403" s="3"/>
      <c r="AP403" s="161">
        <f t="shared" si="386"/>
        <v>46655</v>
      </c>
      <c r="AQ403" s="161">
        <f t="shared" si="387"/>
        <v>46654</v>
      </c>
      <c r="AR403" s="161">
        <f t="shared" si="388"/>
        <v>46657</v>
      </c>
      <c r="AS403" s="161">
        <f t="shared" si="383"/>
        <v>46685</v>
      </c>
      <c r="AT403" s="161">
        <f t="shared" si="389"/>
        <v>46657</v>
      </c>
      <c r="AU403" s="161">
        <f t="shared" si="384"/>
        <v>46685</v>
      </c>
      <c r="AV403" s="155">
        <f t="shared" si="385"/>
        <v>30</v>
      </c>
      <c r="AZ403" s="26"/>
      <c r="BA403" s="1"/>
      <c r="BB403" s="1"/>
      <c r="BC403" s="1"/>
      <c r="BD403" s="1"/>
      <c r="BE403" s="1"/>
      <c r="BG403" s="1"/>
      <c r="BH403" s="1"/>
    </row>
    <row r="404" spans="1:194" ht="15" customHeight="1" x14ac:dyDescent="0.25">
      <c r="A404" s="105">
        <f t="shared" si="405"/>
        <v>44545</v>
      </c>
      <c r="B404" s="106">
        <f t="shared" si="390"/>
        <v>943.05038399347916</v>
      </c>
      <c r="C404" s="2">
        <f t="shared" si="406"/>
        <v>843.65204950999998</v>
      </c>
      <c r="D404" s="2">
        <f t="shared" si="407"/>
        <v>12.339254869999877</v>
      </c>
      <c r="E404" s="106">
        <f t="shared" si="391"/>
        <v>831.31279464000011</v>
      </c>
      <c r="F404" s="21">
        <f t="shared" si="408"/>
        <v>6018.51</v>
      </c>
      <c r="G404" s="108">
        <f t="shared" si="409"/>
        <v>6075.69</v>
      </c>
      <c r="H404" s="109">
        <f t="shared" si="379"/>
        <v>44495</v>
      </c>
      <c r="I404" s="109">
        <f t="shared" si="375"/>
        <v>44526</v>
      </c>
      <c r="J404" s="110">
        <f t="shared" si="392"/>
        <v>9.5006903702077317E-3</v>
      </c>
      <c r="K404" s="117">
        <f t="shared" si="376"/>
        <v>44555</v>
      </c>
      <c r="L404" s="178">
        <f t="shared" si="378"/>
        <v>30</v>
      </c>
      <c r="M404" s="178">
        <f t="shared" si="382"/>
        <v>20</v>
      </c>
      <c r="N404" s="106">
        <f t="shared" si="393"/>
        <v>1.0063238000000001</v>
      </c>
      <c r="O404" s="111">
        <f t="shared" si="381"/>
        <v>1.01249955</v>
      </c>
      <c r="P404" s="111">
        <f t="shared" si="410"/>
        <v>1.109481049051257</v>
      </c>
      <c r="Q404" s="106">
        <f t="shared" si="380"/>
        <v>1.1164971800000001</v>
      </c>
      <c r="R404" s="2">
        <v>1</v>
      </c>
      <c r="S404" s="106">
        <f t="shared" si="394"/>
        <v>843.65204950999998</v>
      </c>
      <c r="T404" s="106">
        <f t="shared" si="395"/>
        <v>0</v>
      </c>
      <c r="U404" s="106">
        <f t="shared" si="396"/>
        <v>96.845596273479202</v>
      </c>
      <c r="V404" s="106">
        <f t="shared" si="397"/>
        <v>940.49764578347913</v>
      </c>
      <c r="W404" s="19">
        <f t="shared" ref="W404:W467" si="415">IF(VLOOKUP(A404,AL$10:AX$312,13)=VLOOKUP(A403,AL$10:AX$312,13),0,VLOOKUP(A404,AL$10:AX$312,13))</f>
        <v>0</v>
      </c>
      <c r="X404" s="2">
        <f t="shared" si="398"/>
        <v>0</v>
      </c>
      <c r="Y404" s="4">
        <f t="shared" si="399"/>
        <v>0</v>
      </c>
      <c r="Z404" s="106">
        <f t="shared" si="400"/>
        <v>0</v>
      </c>
      <c r="AA404" s="114">
        <f t="shared" si="411"/>
        <v>0.05</v>
      </c>
      <c r="AB404" s="112">
        <f t="shared" si="401"/>
        <v>20</v>
      </c>
      <c r="AC404" s="178">
        <f t="shared" si="377"/>
        <v>30</v>
      </c>
      <c r="AD404" s="11">
        <f t="shared" si="412"/>
        <v>1.0027142419999999</v>
      </c>
      <c r="AE404" s="106">
        <f t="shared" si="402"/>
        <v>2.2898758199999998</v>
      </c>
      <c r="AF404" s="106">
        <f t="shared" si="403"/>
        <v>2.5527382099999998</v>
      </c>
      <c r="AG404" s="106">
        <f t="shared" si="404"/>
        <v>0</v>
      </c>
      <c r="AH404" s="115" t="str">
        <f t="shared" si="413"/>
        <v>J=</v>
      </c>
      <c r="AI404" s="116">
        <f t="shared" si="414"/>
        <v>44555</v>
      </c>
      <c r="AJ404" s="10"/>
      <c r="AL404" s="204">
        <f>[2]Plan1!$A314</f>
        <v>46341</v>
      </c>
      <c r="AM404" s="205" t="str">
        <f>[2]Plan1!$C314</f>
        <v>Proclamação da República</v>
      </c>
      <c r="AN404" s="5"/>
      <c r="AO404" s="3"/>
      <c r="AP404" s="161">
        <f t="shared" si="386"/>
        <v>46685</v>
      </c>
      <c r="AQ404" s="161">
        <f t="shared" si="387"/>
        <v>46682</v>
      </c>
      <c r="AR404" s="161">
        <f t="shared" si="388"/>
        <v>46685</v>
      </c>
      <c r="AS404" s="161">
        <f t="shared" si="383"/>
        <v>46716</v>
      </c>
      <c r="AT404" s="161">
        <f t="shared" si="389"/>
        <v>46685</v>
      </c>
      <c r="AU404" s="161">
        <f t="shared" si="384"/>
        <v>46716</v>
      </c>
      <c r="AV404" s="155">
        <f t="shared" si="385"/>
        <v>31</v>
      </c>
      <c r="AZ404" s="26"/>
      <c r="BA404" s="1"/>
      <c r="BB404" s="1"/>
      <c r="BC404" s="1"/>
      <c r="BD404" s="1"/>
      <c r="BE404" s="1"/>
      <c r="BG404" s="1"/>
      <c r="BH404" s="1"/>
    </row>
    <row r="405" spans="1:194" ht="15" customHeight="1" x14ac:dyDescent="0.25">
      <c r="A405" s="105">
        <f t="shared" si="405"/>
        <v>44546</v>
      </c>
      <c r="B405" s="106">
        <f t="shared" si="390"/>
        <v>943.47163342780857</v>
      </c>
      <c r="C405" s="2">
        <f t="shared" si="406"/>
        <v>843.65204950999998</v>
      </c>
      <c r="D405" s="2">
        <f t="shared" si="407"/>
        <v>12.339254869999877</v>
      </c>
      <c r="E405" s="106">
        <f t="shared" si="391"/>
        <v>831.31279464000011</v>
      </c>
      <c r="F405" s="21">
        <f t="shared" si="408"/>
        <v>6018.51</v>
      </c>
      <c r="G405" s="108">
        <f t="shared" si="409"/>
        <v>6075.69</v>
      </c>
      <c r="H405" s="109">
        <f t="shared" si="379"/>
        <v>44495</v>
      </c>
      <c r="I405" s="109">
        <f t="shared" ref="I405:I468" si="416">IF(W404&gt;0,A405,I404)</f>
        <v>44526</v>
      </c>
      <c r="J405" s="110">
        <f t="shared" si="392"/>
        <v>9.5006903702077317E-3</v>
      </c>
      <c r="K405" s="117">
        <f t="shared" ref="K405:K468" si="417">IF(DAY(A404)=K$9,VLOOKUP(A404,$AP$321:$AV$619,4),K404)</f>
        <v>44555</v>
      </c>
      <c r="L405" s="178">
        <f t="shared" si="378"/>
        <v>30</v>
      </c>
      <c r="M405" s="178">
        <f t="shared" si="382"/>
        <v>21</v>
      </c>
      <c r="N405" s="106">
        <f t="shared" si="393"/>
        <v>1.0066410400000001</v>
      </c>
      <c r="O405" s="111">
        <f t="shared" si="381"/>
        <v>1.01249955</v>
      </c>
      <c r="P405" s="111">
        <f t="shared" si="410"/>
        <v>1.109481049051257</v>
      </c>
      <c r="Q405" s="106">
        <f t="shared" si="380"/>
        <v>1.11684915</v>
      </c>
      <c r="R405" s="2">
        <v>1</v>
      </c>
      <c r="S405" s="106">
        <f t="shared" si="394"/>
        <v>843.65204950999998</v>
      </c>
      <c r="T405" s="106">
        <f t="shared" si="395"/>
        <v>0</v>
      </c>
      <c r="U405" s="106">
        <f t="shared" si="396"/>
        <v>97.138193437808539</v>
      </c>
      <c r="V405" s="106">
        <f t="shared" si="397"/>
        <v>940.79024294780857</v>
      </c>
      <c r="W405" s="19">
        <f t="shared" si="415"/>
        <v>0</v>
      </c>
      <c r="X405" s="2">
        <f t="shared" si="398"/>
        <v>0</v>
      </c>
      <c r="Y405" s="4">
        <f t="shared" si="399"/>
        <v>0</v>
      </c>
      <c r="Z405" s="106">
        <f t="shared" si="400"/>
        <v>0</v>
      </c>
      <c r="AA405" s="114">
        <f t="shared" si="411"/>
        <v>0.05</v>
      </c>
      <c r="AB405" s="112">
        <f t="shared" si="401"/>
        <v>21</v>
      </c>
      <c r="AC405" s="178">
        <f t="shared" ref="AC405:AC468" si="418">IF(DAY(A404)=25,VLOOKUP(A404,$AP$321:$AV$619,7),AC404)</f>
        <v>30</v>
      </c>
      <c r="AD405" s="11">
        <f t="shared" si="412"/>
        <v>1.002850147</v>
      </c>
      <c r="AE405" s="106">
        <f t="shared" si="402"/>
        <v>2.4045323500000002</v>
      </c>
      <c r="AF405" s="106">
        <f t="shared" si="403"/>
        <v>2.6813904800000001</v>
      </c>
      <c r="AG405" s="106">
        <f t="shared" si="404"/>
        <v>0</v>
      </c>
      <c r="AH405" s="115" t="str">
        <f t="shared" si="413"/>
        <v>J=</v>
      </c>
      <c r="AI405" s="116">
        <f t="shared" si="414"/>
        <v>44555</v>
      </c>
      <c r="AJ405" s="14"/>
      <c r="AL405" s="204">
        <f>[2]Plan1!$A315</f>
        <v>46346</v>
      </c>
      <c r="AM405" s="205" t="str">
        <f>[2]Plan1!$C315</f>
        <v>Dia Nacional de Zumbi e da Consciência Negra</v>
      </c>
      <c r="AN405" s="34"/>
      <c r="AO405" s="29"/>
      <c r="AP405" s="161">
        <f t="shared" si="386"/>
        <v>46716</v>
      </c>
      <c r="AQ405" s="161">
        <f t="shared" si="387"/>
        <v>46715</v>
      </c>
      <c r="AR405" s="161">
        <f t="shared" si="388"/>
        <v>46716</v>
      </c>
      <c r="AS405" s="161">
        <f t="shared" si="383"/>
        <v>46746</v>
      </c>
      <c r="AT405" s="161">
        <f t="shared" si="389"/>
        <v>46716</v>
      </c>
      <c r="AU405" s="161">
        <f t="shared" si="384"/>
        <v>46748</v>
      </c>
      <c r="AV405" s="155">
        <f t="shared" si="385"/>
        <v>30</v>
      </c>
      <c r="AZ405" s="29"/>
      <c r="BA405" s="18"/>
      <c r="BB405" s="18"/>
      <c r="BC405" s="18"/>
      <c r="BD405" s="18"/>
      <c r="BE405" s="18"/>
      <c r="BG405" s="18"/>
      <c r="BH405" s="18"/>
      <c r="BI405" s="18"/>
      <c r="BJ405" s="18"/>
      <c r="BK405" s="18"/>
      <c r="BL405" s="18"/>
      <c r="BM405" s="18"/>
      <c r="BN405" s="18"/>
      <c r="BO405" s="18"/>
      <c r="BP405" s="18"/>
      <c r="BQ405" s="18"/>
      <c r="BR405" s="18"/>
      <c r="BS405" s="18"/>
      <c r="BT405" s="18"/>
      <c r="BU405" s="18"/>
      <c r="BV405" s="18"/>
      <c r="BW405" s="18"/>
      <c r="BX405" s="18"/>
      <c r="BY405" s="18"/>
      <c r="BZ405" s="18"/>
      <c r="CA405" s="18"/>
      <c r="CB405" s="18"/>
      <c r="CC405" s="18"/>
      <c r="CD405" s="18"/>
      <c r="CE405" s="18"/>
      <c r="CF405" s="18"/>
      <c r="CG405" s="18"/>
      <c r="CH405" s="18"/>
      <c r="CI405" s="18"/>
      <c r="CJ405" s="18"/>
      <c r="CK405" s="18"/>
      <c r="CL405" s="18"/>
      <c r="CM405" s="18"/>
      <c r="CN405" s="18"/>
      <c r="CO405" s="18"/>
      <c r="CP405" s="18"/>
      <c r="CQ405" s="18"/>
      <c r="CR405" s="18"/>
      <c r="CS405" s="18"/>
      <c r="CT405" s="18"/>
      <c r="CU405" s="18"/>
      <c r="CV405" s="18"/>
      <c r="CW405" s="18"/>
      <c r="CX405" s="18"/>
      <c r="CY405" s="18"/>
      <c r="CZ405" s="18"/>
      <c r="DA405" s="18"/>
      <c r="DB405" s="18"/>
      <c r="DC405" s="18"/>
      <c r="DD405" s="18"/>
      <c r="DE405" s="18"/>
      <c r="DF405" s="18"/>
      <c r="DG405" s="18"/>
      <c r="DH405" s="18"/>
      <c r="DI405" s="18"/>
      <c r="DJ405" s="18"/>
      <c r="DK405" s="18"/>
      <c r="DL405" s="18"/>
      <c r="DM405" s="18"/>
      <c r="DN405" s="18"/>
      <c r="DO405" s="18"/>
      <c r="DP405" s="18"/>
      <c r="DQ405" s="18"/>
      <c r="DR405" s="18"/>
      <c r="DS405" s="18"/>
      <c r="DT405" s="18"/>
      <c r="DU405" s="18"/>
      <c r="DV405" s="18"/>
      <c r="DW405" s="18"/>
      <c r="DX405" s="18"/>
      <c r="DY405" s="18"/>
      <c r="DZ405" s="18"/>
      <c r="EA405" s="18"/>
      <c r="EB405" s="18"/>
      <c r="EC405" s="18"/>
      <c r="ED405" s="18"/>
      <c r="EE405" s="18"/>
      <c r="EF405" s="18"/>
      <c r="EG405" s="18"/>
      <c r="EH405" s="18"/>
      <c r="EI405" s="18"/>
      <c r="EJ405" s="18"/>
      <c r="EK405" s="18"/>
      <c r="EL405" s="18"/>
      <c r="EM405" s="18"/>
      <c r="EN405" s="18"/>
      <c r="EO405" s="18"/>
      <c r="EP405" s="18"/>
      <c r="EQ405" s="18"/>
      <c r="ER405" s="18"/>
      <c r="ES405" s="18"/>
      <c r="ET405" s="18"/>
      <c r="EU405" s="18"/>
      <c r="EV405" s="18"/>
      <c r="EW405" s="18"/>
      <c r="EX405" s="18"/>
      <c r="EY405" s="18"/>
      <c r="EZ405" s="18"/>
      <c r="FA405" s="18"/>
      <c r="FB405" s="18"/>
      <c r="FC405" s="18"/>
      <c r="FD405" s="18"/>
      <c r="FE405" s="18"/>
      <c r="FF405" s="18"/>
      <c r="FG405" s="18"/>
      <c r="FH405" s="18"/>
      <c r="FI405" s="18"/>
      <c r="FJ405" s="18"/>
      <c r="FK405" s="18"/>
      <c r="FL405" s="18"/>
      <c r="FM405" s="18"/>
      <c r="FN405" s="18"/>
      <c r="FO405" s="18"/>
      <c r="FP405" s="18"/>
      <c r="FQ405" s="18"/>
      <c r="FR405" s="18"/>
      <c r="FS405" s="18"/>
      <c r="FT405" s="18"/>
      <c r="FU405" s="18"/>
      <c r="FV405" s="18"/>
      <c r="FW405" s="18"/>
      <c r="FX405" s="18"/>
      <c r="FY405" s="18"/>
      <c r="FZ405" s="18"/>
      <c r="GA405" s="18"/>
      <c r="GB405" s="18"/>
      <c r="GC405" s="18"/>
      <c r="GD405" s="18"/>
      <c r="GE405" s="18"/>
      <c r="GF405" s="18"/>
      <c r="GG405" s="18"/>
      <c r="GH405" s="18"/>
      <c r="GI405" s="18"/>
      <c r="GJ405" s="18"/>
      <c r="GK405" s="18"/>
      <c r="GL405" s="18"/>
    </row>
    <row r="406" spans="1:194" ht="15" customHeight="1" x14ac:dyDescent="0.25">
      <c r="A406" s="105">
        <f t="shared" si="405"/>
        <v>44547</v>
      </c>
      <c r="B406" s="106">
        <f t="shared" si="390"/>
        <v>943.89307200654537</v>
      </c>
      <c r="C406" s="2">
        <f t="shared" si="406"/>
        <v>843.65204950999998</v>
      </c>
      <c r="D406" s="2">
        <f t="shared" si="407"/>
        <v>12.339254869999877</v>
      </c>
      <c r="E406" s="106">
        <f t="shared" si="391"/>
        <v>831.31279464000011</v>
      </c>
      <c r="F406" s="21">
        <f t="shared" si="408"/>
        <v>6018.51</v>
      </c>
      <c r="G406" s="108">
        <f t="shared" si="409"/>
        <v>6075.69</v>
      </c>
      <c r="H406" s="109">
        <f t="shared" si="379"/>
        <v>44495</v>
      </c>
      <c r="I406" s="109">
        <f t="shared" si="416"/>
        <v>44526</v>
      </c>
      <c r="J406" s="110">
        <f t="shared" si="392"/>
        <v>9.5006903702077317E-3</v>
      </c>
      <c r="K406" s="117">
        <f t="shared" si="417"/>
        <v>44555</v>
      </c>
      <c r="L406" s="178">
        <f t="shared" si="378"/>
        <v>30</v>
      </c>
      <c r="M406" s="178">
        <f t="shared" si="382"/>
        <v>22</v>
      </c>
      <c r="N406" s="106">
        <f t="shared" si="393"/>
        <v>1.0069583799999999</v>
      </c>
      <c r="O406" s="111">
        <f t="shared" si="381"/>
        <v>1.01249955</v>
      </c>
      <c r="P406" s="111">
        <f t="shared" si="410"/>
        <v>1.109481049051257</v>
      </c>
      <c r="Q406" s="106">
        <f t="shared" si="380"/>
        <v>1.11720123</v>
      </c>
      <c r="R406" s="2">
        <v>1</v>
      </c>
      <c r="S406" s="106">
        <f t="shared" si="394"/>
        <v>843.65204950999998</v>
      </c>
      <c r="T406" s="106">
        <f t="shared" si="395"/>
        <v>0</v>
      </c>
      <c r="U406" s="106">
        <f t="shared" si="396"/>
        <v>97.430882046545463</v>
      </c>
      <c r="V406" s="106">
        <f t="shared" si="397"/>
        <v>941.08293155654542</v>
      </c>
      <c r="W406" s="19">
        <f t="shared" si="415"/>
        <v>0</v>
      </c>
      <c r="X406" s="2">
        <f t="shared" si="398"/>
        <v>0</v>
      </c>
      <c r="Y406" s="4">
        <f t="shared" si="399"/>
        <v>0</v>
      </c>
      <c r="Z406" s="106">
        <f t="shared" si="400"/>
        <v>0</v>
      </c>
      <c r="AA406" s="114">
        <f t="shared" si="411"/>
        <v>0.05</v>
      </c>
      <c r="AB406" s="112">
        <f t="shared" si="401"/>
        <v>22</v>
      </c>
      <c r="AC406" s="178">
        <f t="shared" si="418"/>
        <v>30</v>
      </c>
      <c r="AD406" s="11">
        <f t="shared" si="412"/>
        <v>1.002986071</v>
      </c>
      <c r="AE406" s="106">
        <f t="shared" si="402"/>
        <v>2.51920491</v>
      </c>
      <c r="AF406" s="106">
        <f t="shared" si="403"/>
        <v>2.81014045</v>
      </c>
      <c r="AG406" s="106">
        <f t="shared" si="404"/>
        <v>0</v>
      </c>
      <c r="AH406" s="115" t="str">
        <f t="shared" si="413"/>
        <v>J=</v>
      </c>
      <c r="AI406" s="116">
        <f t="shared" si="414"/>
        <v>44555</v>
      </c>
      <c r="AJ406" s="10"/>
      <c r="AL406" s="204">
        <f>[2]Plan1!$A316</f>
        <v>46381</v>
      </c>
      <c r="AM406" s="205" t="str">
        <f>[2]Plan1!$C316</f>
        <v>Natal</v>
      </c>
      <c r="AN406" s="5"/>
      <c r="AO406" s="3"/>
      <c r="AP406" s="161">
        <f t="shared" si="386"/>
        <v>46746</v>
      </c>
      <c r="AQ406" s="161">
        <f t="shared" si="387"/>
        <v>46745</v>
      </c>
      <c r="AR406" s="161">
        <f t="shared" si="388"/>
        <v>46748</v>
      </c>
      <c r="AS406" s="161">
        <f t="shared" si="383"/>
        <v>46777</v>
      </c>
      <c r="AT406" s="161">
        <f t="shared" si="389"/>
        <v>46748</v>
      </c>
      <c r="AU406" s="161">
        <f t="shared" si="384"/>
        <v>46777</v>
      </c>
      <c r="AV406" s="155">
        <f t="shared" si="385"/>
        <v>31</v>
      </c>
      <c r="AZ406" s="26"/>
      <c r="BA406" s="1"/>
      <c r="BB406" s="1"/>
      <c r="BC406" s="1"/>
      <c r="BD406" s="1"/>
      <c r="BE406" s="1"/>
      <c r="BG406" s="1"/>
      <c r="BH406" s="1"/>
    </row>
    <row r="407" spans="1:194" ht="15" customHeight="1" x14ac:dyDescent="0.25">
      <c r="A407" s="105">
        <f t="shared" si="405"/>
        <v>44548</v>
      </c>
      <c r="B407" s="106">
        <f t="shared" si="390"/>
        <v>944.31470715281762</v>
      </c>
      <c r="C407" s="2">
        <f t="shared" si="406"/>
        <v>843.65204950999998</v>
      </c>
      <c r="D407" s="2">
        <f t="shared" si="407"/>
        <v>12.339254869999877</v>
      </c>
      <c r="E407" s="106">
        <f t="shared" si="391"/>
        <v>831.31279464000011</v>
      </c>
      <c r="F407" s="21">
        <f t="shared" si="408"/>
        <v>6018.51</v>
      </c>
      <c r="G407" s="108">
        <f t="shared" si="409"/>
        <v>6075.69</v>
      </c>
      <c r="H407" s="109">
        <f t="shared" si="379"/>
        <v>44495</v>
      </c>
      <c r="I407" s="109">
        <f t="shared" si="416"/>
        <v>44526</v>
      </c>
      <c r="J407" s="110">
        <f t="shared" si="392"/>
        <v>9.5006903702077317E-3</v>
      </c>
      <c r="K407" s="117">
        <f t="shared" si="417"/>
        <v>44555</v>
      </c>
      <c r="L407" s="178">
        <f t="shared" si="378"/>
        <v>30</v>
      </c>
      <c r="M407" s="178">
        <f t="shared" si="382"/>
        <v>23</v>
      </c>
      <c r="N407" s="106">
        <f t="shared" si="393"/>
        <v>1.00727582</v>
      </c>
      <c r="O407" s="111">
        <f t="shared" si="381"/>
        <v>1.01249955</v>
      </c>
      <c r="P407" s="111">
        <f t="shared" si="410"/>
        <v>1.109481049051257</v>
      </c>
      <c r="Q407" s="106">
        <f t="shared" si="380"/>
        <v>1.1175534300000001</v>
      </c>
      <c r="R407" s="2">
        <v>1</v>
      </c>
      <c r="S407" s="106">
        <f t="shared" si="394"/>
        <v>843.65204950999998</v>
      </c>
      <c r="T407" s="106">
        <f t="shared" si="395"/>
        <v>0</v>
      </c>
      <c r="U407" s="106">
        <f t="shared" si="396"/>
        <v>97.723670412817683</v>
      </c>
      <c r="V407" s="106">
        <f t="shared" si="397"/>
        <v>941.37571992281767</v>
      </c>
      <c r="W407" s="19">
        <f t="shared" si="415"/>
        <v>0</v>
      </c>
      <c r="X407" s="2">
        <f t="shared" si="398"/>
        <v>0</v>
      </c>
      <c r="Y407" s="4">
        <f t="shared" si="399"/>
        <v>0</v>
      </c>
      <c r="Z407" s="106">
        <f t="shared" si="400"/>
        <v>0</v>
      </c>
      <c r="AA407" s="114">
        <f t="shared" si="411"/>
        <v>0.05</v>
      </c>
      <c r="AB407" s="112">
        <f t="shared" si="401"/>
        <v>23</v>
      </c>
      <c r="AC407" s="178">
        <f t="shared" si="418"/>
        <v>30</v>
      </c>
      <c r="AD407" s="11">
        <f t="shared" si="412"/>
        <v>1.003122013</v>
      </c>
      <c r="AE407" s="106">
        <f t="shared" si="402"/>
        <v>2.6338926599999999</v>
      </c>
      <c r="AF407" s="106">
        <f t="shared" si="403"/>
        <v>2.93898723</v>
      </c>
      <c r="AG407" s="106">
        <f t="shared" si="404"/>
        <v>0</v>
      </c>
      <c r="AH407" s="115" t="str">
        <f t="shared" si="413"/>
        <v>J=</v>
      </c>
      <c r="AI407" s="116">
        <f t="shared" si="414"/>
        <v>44555</v>
      </c>
      <c r="AJ407" s="10"/>
      <c r="AL407" s="204">
        <f>[2]Plan1!$A317</f>
        <v>46388</v>
      </c>
      <c r="AM407" s="205" t="str">
        <f>[2]Plan1!$C317</f>
        <v>Confraternização Universal</v>
      </c>
      <c r="AN407" s="5"/>
      <c r="AO407" s="3"/>
      <c r="AP407" s="161">
        <f t="shared" si="386"/>
        <v>46777</v>
      </c>
      <c r="AQ407" s="161">
        <f t="shared" si="387"/>
        <v>46776</v>
      </c>
      <c r="AR407" s="161">
        <f t="shared" si="388"/>
        <v>46777</v>
      </c>
      <c r="AS407" s="161">
        <f t="shared" si="383"/>
        <v>46808</v>
      </c>
      <c r="AT407" s="161">
        <f t="shared" si="389"/>
        <v>46777</v>
      </c>
      <c r="AU407" s="161">
        <f t="shared" si="384"/>
        <v>46808</v>
      </c>
      <c r="AV407" s="155">
        <f t="shared" si="385"/>
        <v>31</v>
      </c>
      <c r="AZ407" s="26"/>
      <c r="BA407" s="1"/>
      <c r="BB407" s="1"/>
      <c r="BC407" s="1"/>
      <c r="BD407" s="1"/>
      <c r="BE407" s="1"/>
      <c r="BG407" s="1"/>
      <c r="BH407" s="1"/>
    </row>
    <row r="408" spans="1:194" ht="15" customHeight="1" x14ac:dyDescent="0.25">
      <c r="A408" s="105">
        <f t="shared" si="405"/>
        <v>44549</v>
      </c>
      <c r="B408" s="106">
        <f t="shared" si="390"/>
        <v>944.73651391724138</v>
      </c>
      <c r="C408" s="2">
        <f t="shared" si="406"/>
        <v>843.65204950999998</v>
      </c>
      <c r="D408" s="2">
        <f t="shared" si="407"/>
        <v>12.339254869999877</v>
      </c>
      <c r="E408" s="106">
        <f t="shared" si="391"/>
        <v>831.31279464000011</v>
      </c>
      <c r="F408" s="21">
        <f t="shared" si="408"/>
        <v>6018.51</v>
      </c>
      <c r="G408" s="108">
        <f t="shared" si="409"/>
        <v>6075.69</v>
      </c>
      <c r="H408" s="109">
        <f t="shared" si="379"/>
        <v>44495</v>
      </c>
      <c r="I408" s="109">
        <f t="shared" si="416"/>
        <v>44526</v>
      </c>
      <c r="J408" s="110">
        <f t="shared" si="392"/>
        <v>9.5006903702077317E-3</v>
      </c>
      <c r="K408" s="117">
        <f t="shared" si="417"/>
        <v>44555</v>
      </c>
      <c r="L408" s="178">
        <f t="shared" si="378"/>
        <v>30</v>
      </c>
      <c r="M408" s="178">
        <f t="shared" si="382"/>
        <v>24</v>
      </c>
      <c r="N408" s="106">
        <f t="shared" si="393"/>
        <v>1.0075933500000001</v>
      </c>
      <c r="O408" s="111">
        <f t="shared" si="381"/>
        <v>1.01249955</v>
      </c>
      <c r="P408" s="111">
        <f t="shared" si="410"/>
        <v>1.109481049051257</v>
      </c>
      <c r="Q408" s="106">
        <f t="shared" si="380"/>
        <v>1.11790572</v>
      </c>
      <c r="R408" s="2">
        <v>1</v>
      </c>
      <c r="S408" s="106">
        <f t="shared" si="394"/>
        <v>843.65204950999998</v>
      </c>
      <c r="T408" s="106">
        <f t="shared" si="395"/>
        <v>0</v>
      </c>
      <c r="U408" s="106">
        <f t="shared" si="396"/>
        <v>98.016533597241349</v>
      </c>
      <c r="V408" s="106">
        <f t="shared" si="397"/>
        <v>941.66858310724137</v>
      </c>
      <c r="W408" s="19">
        <f t="shared" si="415"/>
        <v>0</v>
      </c>
      <c r="X408" s="2">
        <f t="shared" si="398"/>
        <v>0</v>
      </c>
      <c r="Y408" s="4">
        <f t="shared" si="399"/>
        <v>0</v>
      </c>
      <c r="Z408" s="106">
        <f t="shared" si="400"/>
        <v>0</v>
      </c>
      <c r="AA408" s="114">
        <f t="shared" si="411"/>
        <v>0.05</v>
      </c>
      <c r="AB408" s="112">
        <f t="shared" si="401"/>
        <v>24</v>
      </c>
      <c r="AC408" s="178">
        <f t="shared" si="418"/>
        <v>30</v>
      </c>
      <c r="AD408" s="11">
        <f t="shared" si="412"/>
        <v>1.003257973</v>
      </c>
      <c r="AE408" s="106">
        <f t="shared" si="402"/>
        <v>2.7485955899999999</v>
      </c>
      <c r="AF408" s="106">
        <f t="shared" si="403"/>
        <v>3.06793081</v>
      </c>
      <c r="AG408" s="106">
        <f t="shared" si="404"/>
        <v>0</v>
      </c>
      <c r="AH408" s="115" t="str">
        <f t="shared" si="413"/>
        <v>J=</v>
      </c>
      <c r="AI408" s="116">
        <f t="shared" si="414"/>
        <v>44555</v>
      </c>
      <c r="AJ408" s="10"/>
      <c r="AL408" s="204">
        <f>[2]Plan1!$A318</f>
        <v>46426</v>
      </c>
      <c r="AM408" s="205" t="str">
        <f>[2]Plan1!$C318</f>
        <v>Carnaval</v>
      </c>
      <c r="AN408" s="5"/>
      <c r="AO408" s="3"/>
      <c r="AP408" s="161">
        <f t="shared" si="386"/>
        <v>46808</v>
      </c>
      <c r="AQ408" s="161">
        <f t="shared" si="387"/>
        <v>46807</v>
      </c>
      <c r="AR408" s="161">
        <f t="shared" si="388"/>
        <v>46808</v>
      </c>
      <c r="AS408" s="161">
        <f t="shared" si="383"/>
        <v>46837</v>
      </c>
      <c r="AT408" s="161">
        <f t="shared" si="389"/>
        <v>46808</v>
      </c>
      <c r="AU408" s="161">
        <f t="shared" si="384"/>
        <v>46839</v>
      </c>
      <c r="AV408" s="155">
        <f t="shared" si="385"/>
        <v>29</v>
      </c>
      <c r="AZ408" s="26"/>
      <c r="BA408" s="1"/>
      <c r="BB408" s="1"/>
      <c r="BC408" s="1"/>
      <c r="BD408" s="1"/>
      <c r="BE408" s="1"/>
      <c r="BG408" s="1"/>
      <c r="BH408" s="1"/>
    </row>
    <row r="409" spans="1:194" ht="15" customHeight="1" x14ac:dyDescent="0.25">
      <c r="A409" s="105">
        <f t="shared" si="405"/>
        <v>44550</v>
      </c>
      <c r="B409" s="106">
        <f t="shared" si="390"/>
        <v>945.15852666232831</v>
      </c>
      <c r="C409" s="2">
        <f t="shared" si="406"/>
        <v>843.65204950999998</v>
      </c>
      <c r="D409" s="2">
        <f t="shared" si="407"/>
        <v>12.339254869999877</v>
      </c>
      <c r="E409" s="106">
        <f t="shared" si="391"/>
        <v>831.31279464000011</v>
      </c>
      <c r="F409" s="21">
        <f t="shared" si="408"/>
        <v>6018.51</v>
      </c>
      <c r="G409" s="108">
        <f t="shared" si="409"/>
        <v>6075.69</v>
      </c>
      <c r="H409" s="109">
        <f t="shared" si="379"/>
        <v>44495</v>
      </c>
      <c r="I409" s="109">
        <f t="shared" si="416"/>
        <v>44526</v>
      </c>
      <c r="J409" s="110">
        <f t="shared" si="392"/>
        <v>9.5006903702077317E-3</v>
      </c>
      <c r="K409" s="117">
        <f t="shared" si="417"/>
        <v>44555</v>
      </c>
      <c r="L409" s="178">
        <f t="shared" si="378"/>
        <v>30</v>
      </c>
      <c r="M409" s="178">
        <f t="shared" si="382"/>
        <v>25</v>
      </c>
      <c r="N409" s="106">
        <f t="shared" si="393"/>
        <v>1.0079109900000001</v>
      </c>
      <c r="O409" s="111">
        <f t="shared" si="381"/>
        <v>1.01249955</v>
      </c>
      <c r="P409" s="111">
        <f t="shared" si="410"/>
        <v>1.109481049051257</v>
      </c>
      <c r="Q409" s="106">
        <f t="shared" si="380"/>
        <v>1.11825814</v>
      </c>
      <c r="R409" s="2">
        <v>1</v>
      </c>
      <c r="S409" s="106">
        <f t="shared" si="394"/>
        <v>843.65204950999998</v>
      </c>
      <c r="T409" s="106">
        <f t="shared" si="395"/>
        <v>0</v>
      </c>
      <c r="U409" s="106">
        <f t="shared" si="396"/>
        <v>98.309504852328388</v>
      </c>
      <c r="V409" s="106">
        <f t="shared" si="397"/>
        <v>941.96155436232834</v>
      </c>
      <c r="W409" s="19">
        <f t="shared" si="415"/>
        <v>0</v>
      </c>
      <c r="X409" s="2">
        <f t="shared" si="398"/>
        <v>0</v>
      </c>
      <c r="Y409" s="4">
        <f t="shared" si="399"/>
        <v>0</v>
      </c>
      <c r="Z409" s="106">
        <f t="shared" si="400"/>
        <v>0</v>
      </c>
      <c r="AA409" s="114">
        <f t="shared" si="411"/>
        <v>0.05</v>
      </c>
      <c r="AB409" s="112">
        <f t="shared" si="401"/>
        <v>25</v>
      </c>
      <c r="AC409" s="178">
        <f t="shared" si="418"/>
        <v>30</v>
      </c>
      <c r="AD409" s="11">
        <f t="shared" si="412"/>
        <v>1.0033939519999999</v>
      </c>
      <c r="AE409" s="106">
        <f t="shared" si="402"/>
        <v>2.8633145600000001</v>
      </c>
      <c r="AF409" s="106">
        <f t="shared" si="403"/>
        <v>3.1969723000000001</v>
      </c>
      <c r="AG409" s="106">
        <f t="shared" si="404"/>
        <v>0</v>
      </c>
      <c r="AH409" s="115" t="str">
        <f t="shared" si="413"/>
        <v>J=</v>
      </c>
      <c r="AI409" s="116">
        <f t="shared" si="414"/>
        <v>44555</v>
      </c>
      <c r="AJ409" s="10"/>
      <c r="AL409" s="204">
        <f>[2]Plan1!$A319</f>
        <v>46427</v>
      </c>
      <c r="AM409" s="205" t="str">
        <f>[2]Plan1!$C319</f>
        <v>Carnaval</v>
      </c>
      <c r="AN409" s="5"/>
      <c r="AO409" s="3"/>
      <c r="AP409" s="161">
        <f t="shared" si="386"/>
        <v>46837</v>
      </c>
      <c r="AQ409" s="161">
        <f t="shared" si="387"/>
        <v>46836</v>
      </c>
      <c r="AR409" s="161">
        <f t="shared" si="388"/>
        <v>46839</v>
      </c>
      <c r="AS409" s="161">
        <f t="shared" si="383"/>
        <v>46868</v>
      </c>
      <c r="AT409" s="161">
        <f t="shared" si="389"/>
        <v>46839</v>
      </c>
      <c r="AU409" s="161">
        <f t="shared" si="384"/>
        <v>46868</v>
      </c>
      <c r="AV409" s="155">
        <f t="shared" si="385"/>
        <v>31</v>
      </c>
      <c r="AZ409" s="26"/>
      <c r="BA409" s="1"/>
      <c r="BB409" s="1"/>
      <c r="BC409" s="1"/>
      <c r="BD409" s="1"/>
      <c r="BE409" s="1"/>
      <c r="BG409" s="1"/>
      <c r="BH409" s="1"/>
    </row>
    <row r="410" spans="1:194" ht="15" customHeight="1" x14ac:dyDescent="0.25">
      <c r="A410" s="105">
        <f t="shared" si="405"/>
        <v>44551</v>
      </c>
      <c r="B410" s="106">
        <f t="shared" si="390"/>
        <v>945.58072039869501</v>
      </c>
      <c r="C410" s="2">
        <f t="shared" si="406"/>
        <v>843.65204950999998</v>
      </c>
      <c r="D410" s="2">
        <f t="shared" si="407"/>
        <v>12.339254869999877</v>
      </c>
      <c r="E410" s="106">
        <f t="shared" si="391"/>
        <v>831.31279464000011</v>
      </c>
      <c r="F410" s="21">
        <f t="shared" si="408"/>
        <v>6018.51</v>
      </c>
      <c r="G410" s="108">
        <f t="shared" si="409"/>
        <v>6075.69</v>
      </c>
      <c r="H410" s="109">
        <f t="shared" si="379"/>
        <v>44495</v>
      </c>
      <c r="I410" s="109">
        <f t="shared" si="416"/>
        <v>44526</v>
      </c>
      <c r="J410" s="110">
        <f t="shared" si="392"/>
        <v>9.5006903702077317E-3</v>
      </c>
      <c r="K410" s="117">
        <f t="shared" si="417"/>
        <v>44555</v>
      </c>
      <c r="L410" s="178">
        <f t="shared" si="378"/>
        <v>30</v>
      </c>
      <c r="M410" s="178">
        <f t="shared" si="382"/>
        <v>26</v>
      </c>
      <c r="N410" s="106">
        <f t="shared" si="393"/>
        <v>1.0082287299999999</v>
      </c>
      <c r="O410" s="111">
        <f t="shared" si="381"/>
        <v>1.01249955</v>
      </c>
      <c r="P410" s="111">
        <f t="shared" si="410"/>
        <v>1.109481049051257</v>
      </c>
      <c r="Q410" s="106">
        <f t="shared" si="380"/>
        <v>1.1186106600000001</v>
      </c>
      <c r="R410" s="2">
        <v>1</v>
      </c>
      <c r="S410" s="106">
        <f t="shared" si="394"/>
        <v>843.65204950999998</v>
      </c>
      <c r="T410" s="106">
        <f t="shared" si="395"/>
        <v>0</v>
      </c>
      <c r="U410" s="106">
        <f t="shared" si="396"/>
        <v>98.602559238694951</v>
      </c>
      <c r="V410" s="106">
        <f t="shared" si="397"/>
        <v>942.25460874869498</v>
      </c>
      <c r="W410" s="19">
        <f t="shared" si="415"/>
        <v>0</v>
      </c>
      <c r="X410" s="2">
        <f t="shared" si="398"/>
        <v>0</v>
      </c>
      <c r="Y410" s="4">
        <f t="shared" si="399"/>
        <v>0</v>
      </c>
      <c r="Z410" s="106">
        <f t="shared" si="400"/>
        <v>0</v>
      </c>
      <c r="AA410" s="114">
        <f t="shared" si="411"/>
        <v>0.05</v>
      </c>
      <c r="AB410" s="112">
        <f t="shared" si="401"/>
        <v>26</v>
      </c>
      <c r="AC410" s="178">
        <f t="shared" si="418"/>
        <v>30</v>
      </c>
      <c r="AD410" s="11">
        <f t="shared" si="412"/>
        <v>1.0035299499999999</v>
      </c>
      <c r="AE410" s="106">
        <f t="shared" si="402"/>
        <v>2.9780495500000002</v>
      </c>
      <c r="AF410" s="106">
        <f t="shared" si="403"/>
        <v>3.3261116500000001</v>
      </c>
      <c r="AG410" s="106">
        <f t="shared" si="404"/>
        <v>0</v>
      </c>
      <c r="AH410" s="115" t="str">
        <f t="shared" si="413"/>
        <v>J=</v>
      </c>
      <c r="AI410" s="116">
        <f t="shared" si="414"/>
        <v>44555</v>
      </c>
      <c r="AJ410" s="10"/>
      <c r="AL410" s="204">
        <f>[2]Plan1!$A320</f>
        <v>46472</v>
      </c>
      <c r="AM410" s="205" t="str">
        <f>[2]Plan1!$C320</f>
        <v>Paixão de Cristo</v>
      </c>
      <c r="AN410" s="5"/>
      <c r="AO410" s="3"/>
      <c r="AP410" s="161">
        <f t="shared" si="386"/>
        <v>46868</v>
      </c>
      <c r="AQ410" s="161">
        <f t="shared" si="387"/>
        <v>46867</v>
      </c>
      <c r="AR410" s="161">
        <f t="shared" si="388"/>
        <v>46868</v>
      </c>
      <c r="AS410" s="161">
        <f t="shared" si="383"/>
        <v>46898</v>
      </c>
      <c r="AT410" s="161">
        <f t="shared" si="389"/>
        <v>46868</v>
      </c>
      <c r="AU410" s="161">
        <f t="shared" si="384"/>
        <v>46898</v>
      </c>
      <c r="AV410" s="155">
        <f t="shared" si="385"/>
        <v>30</v>
      </c>
      <c r="AZ410" s="26"/>
      <c r="BA410" s="1"/>
      <c r="BB410" s="1"/>
      <c r="BC410" s="1"/>
      <c r="BD410" s="1"/>
      <c r="BE410" s="1"/>
      <c r="BG410" s="1"/>
      <c r="BH410" s="1"/>
    </row>
    <row r="411" spans="1:194" ht="15" customHeight="1" x14ac:dyDescent="0.25">
      <c r="A411" s="105">
        <f t="shared" si="405"/>
        <v>44552</v>
      </c>
      <c r="B411" s="106">
        <f t="shared" ref="B411" si="419">(V411+AF411)</f>
        <v>946.00311094259678</v>
      </c>
      <c r="C411" s="2">
        <f t="shared" ref="C411" si="420">TRUNC(IF(W410&gt;0,VLOOKUP(A410,$AL$12:$AM$312,2),C410),8)</f>
        <v>843.65204950999998</v>
      </c>
      <c r="D411" s="2">
        <f t="shared" si="407"/>
        <v>12.339254869999877</v>
      </c>
      <c r="E411" s="106">
        <f t="shared" ref="E411" si="421">(C411-D411)</f>
        <v>831.31279464000011</v>
      </c>
      <c r="F411" s="21">
        <f t="shared" si="408"/>
        <v>6018.51</v>
      </c>
      <c r="G411" s="108">
        <f t="shared" si="409"/>
        <v>6075.69</v>
      </c>
      <c r="H411" s="109">
        <f t="shared" ref="H411" si="422">EDATE(I411,-1)</f>
        <v>44495</v>
      </c>
      <c r="I411" s="109">
        <f t="shared" si="416"/>
        <v>44526</v>
      </c>
      <c r="J411" s="110">
        <f t="shared" ref="J411" si="423">(G411/F411)-1</f>
        <v>9.5006903702077317E-3</v>
      </c>
      <c r="K411" s="117">
        <f t="shared" si="417"/>
        <v>44555</v>
      </c>
      <c r="L411" s="178">
        <f t="shared" ref="L411" si="424">IF(DAY(A410)=25,VLOOKUP(A410,$AP$321:$AY$700,7),L410)</f>
        <v>30</v>
      </c>
      <c r="M411" s="178">
        <f t="shared" ref="M411" si="425">L411-(K411-A411)</f>
        <v>27</v>
      </c>
      <c r="N411" s="106">
        <f t="shared" ref="N411" si="426">TRUNC((G411/F411)^TRUNC((M411/L411),9),8)</f>
        <v>1.00854657</v>
      </c>
      <c r="O411" s="111">
        <f t="shared" ref="O411" si="427">IF(K411&gt;K410,N410,O410)</f>
        <v>1.01249955</v>
      </c>
      <c r="P411" s="111">
        <f t="shared" ref="P411" si="428">IF(K411&gt;K410,P410*O411,P410)</f>
        <v>1.109481049051257</v>
      </c>
      <c r="Q411" s="106">
        <f t="shared" ref="Q411" si="429">TRUNC(TRUNC((N411*P411),15),8)</f>
        <v>1.1189633000000001</v>
      </c>
      <c r="R411" s="2">
        <v>1</v>
      </c>
      <c r="S411" s="106">
        <f t="shared" ref="S411" si="430">TRUNC(C411*R411,8)</f>
        <v>843.65204950999998</v>
      </c>
      <c r="T411" s="106">
        <f t="shared" ref="T411" si="431">(D411*(R411-1))</f>
        <v>0</v>
      </c>
      <c r="U411" s="106">
        <f t="shared" ref="U411" si="432">(E411*(Q411-1))</f>
        <v>98.89571338259681</v>
      </c>
      <c r="V411" s="106">
        <f t="shared" ref="V411" si="433">(C411+T411+U411)</f>
        <v>942.54776289259678</v>
      </c>
      <c r="W411" s="19">
        <f t="shared" ref="W411" si="434">IF(VLOOKUP(A411,AL$10:AX$312,13)=VLOOKUP(A410,AL$10:AX$312,13),0,VLOOKUP(A411,AL$10:AX$312,13))</f>
        <v>0</v>
      </c>
      <c r="X411" s="2">
        <f t="shared" ref="X411" si="435">IF(W411&gt;0,VLOOKUP(A411,AL$12:AP$312,5),0)</f>
        <v>0</v>
      </c>
      <c r="Y411" s="4">
        <f t="shared" ref="Y411" si="436">IF(W411&gt;0,VLOOKUP($A411,$AL$10:$AQ$312,6),0)</f>
        <v>0</v>
      </c>
      <c r="Z411" s="106">
        <f t="shared" ref="Z411" si="437">IF(Y411&gt;0,TRUNC(Y411*S411,8),0)</f>
        <v>0</v>
      </c>
      <c r="AA411" s="114">
        <f t="shared" si="411"/>
        <v>0.05</v>
      </c>
      <c r="AB411" s="112">
        <f t="shared" ref="AB411" si="438">M411</f>
        <v>27</v>
      </c>
      <c r="AC411" s="178">
        <f t="shared" si="418"/>
        <v>30</v>
      </c>
      <c r="AD411" s="11">
        <f t="shared" ref="AD411" si="439">ROUND((1+AA411)^(30/360)^(AB411/AC411),9)</f>
        <v>1.003665966</v>
      </c>
      <c r="AE411" s="106">
        <f t="shared" ref="AE411" si="440">TRUNC((S411*(AD411-1)),8)</f>
        <v>3.0927997199999999</v>
      </c>
      <c r="AF411" s="106">
        <f t="shared" ref="AF411" si="441">TRUNC((V411*(AD411-1)),8)</f>
        <v>3.45534805</v>
      </c>
      <c r="AG411" s="106">
        <f t="shared" ref="AG411" si="442">IF(Z411&gt;0,Z411+AE411,0)</f>
        <v>0</v>
      </c>
      <c r="AH411" s="115" t="str">
        <f t="shared" si="413"/>
        <v>J=</v>
      </c>
      <c r="AI411" s="116">
        <f t="shared" ref="AI411" si="443">IF(W410&gt;0,VLOOKUP(A410,$AL$10:$AZ$312,14),AI410)</f>
        <v>44555</v>
      </c>
      <c r="AJ411" s="10"/>
      <c r="AL411" s="204">
        <f>[2]Plan1!$A321</f>
        <v>46498</v>
      </c>
      <c r="AM411" s="205" t="str">
        <f>[2]Plan1!$C321</f>
        <v>Tiradentes</v>
      </c>
      <c r="AN411" s="5"/>
      <c r="AO411" s="3"/>
      <c r="AP411" s="161">
        <f t="shared" si="386"/>
        <v>46898</v>
      </c>
      <c r="AQ411" s="161">
        <f t="shared" si="387"/>
        <v>46897</v>
      </c>
      <c r="AR411" s="161">
        <f t="shared" si="388"/>
        <v>46898</v>
      </c>
      <c r="AS411" s="161">
        <f t="shared" si="383"/>
        <v>46929</v>
      </c>
      <c r="AT411" s="161">
        <f t="shared" si="389"/>
        <v>46898</v>
      </c>
      <c r="AU411" s="161">
        <f t="shared" si="384"/>
        <v>46930</v>
      </c>
      <c r="AV411" s="155">
        <f t="shared" si="385"/>
        <v>31</v>
      </c>
      <c r="AZ411" s="26"/>
      <c r="BA411" s="1"/>
      <c r="BB411" s="1"/>
      <c r="BC411" s="1"/>
      <c r="BD411" s="1"/>
      <c r="BE411" s="1"/>
      <c r="BG411" s="1"/>
      <c r="BH411" s="1"/>
    </row>
    <row r="412" spans="1:194" ht="15" customHeight="1" x14ac:dyDescent="0.25">
      <c r="A412" s="105">
        <f t="shared" si="405"/>
        <v>44553</v>
      </c>
      <c r="B412" s="106">
        <f t="shared" si="390"/>
        <v>946.42568999090588</v>
      </c>
      <c r="C412" s="2">
        <f t="shared" si="406"/>
        <v>843.65204950999998</v>
      </c>
      <c r="D412" s="2">
        <f t="shared" si="407"/>
        <v>12.339254869999877</v>
      </c>
      <c r="E412" s="106">
        <f t="shared" si="391"/>
        <v>831.31279464000011</v>
      </c>
      <c r="F412" s="21">
        <f t="shared" si="408"/>
        <v>6018.51</v>
      </c>
      <c r="G412" s="108">
        <f t="shared" si="409"/>
        <v>6075.69</v>
      </c>
      <c r="H412" s="109">
        <f t="shared" si="379"/>
        <v>44495</v>
      </c>
      <c r="I412" s="109">
        <f t="shared" si="416"/>
        <v>44526</v>
      </c>
      <c r="J412" s="110">
        <f t="shared" si="392"/>
        <v>9.5006903702077317E-3</v>
      </c>
      <c r="K412" s="117">
        <f t="shared" si="417"/>
        <v>44555</v>
      </c>
      <c r="L412" s="178">
        <f t="shared" si="378"/>
        <v>30</v>
      </c>
      <c r="M412" s="178">
        <f t="shared" si="382"/>
        <v>28</v>
      </c>
      <c r="N412" s="106">
        <f t="shared" si="393"/>
        <v>1.00886451</v>
      </c>
      <c r="O412" s="111">
        <f t="shared" si="381"/>
        <v>1.01249955</v>
      </c>
      <c r="P412" s="111">
        <f t="shared" si="410"/>
        <v>1.109481049051257</v>
      </c>
      <c r="Q412" s="106">
        <f t="shared" si="380"/>
        <v>1.1193160499999999</v>
      </c>
      <c r="R412" s="2">
        <v>1</v>
      </c>
      <c r="S412" s="106">
        <f t="shared" si="394"/>
        <v>843.65204950999998</v>
      </c>
      <c r="T412" s="106">
        <f t="shared" si="395"/>
        <v>0</v>
      </c>
      <c r="U412" s="106">
        <f t="shared" si="396"/>
        <v>99.188958970905901</v>
      </c>
      <c r="V412" s="106">
        <f t="shared" si="397"/>
        <v>942.84100848090588</v>
      </c>
      <c r="W412" s="19">
        <f t="shared" si="415"/>
        <v>0</v>
      </c>
      <c r="X412" s="2">
        <f t="shared" si="398"/>
        <v>0</v>
      </c>
      <c r="Y412" s="4">
        <f t="shared" si="399"/>
        <v>0</v>
      </c>
      <c r="Z412" s="106">
        <f t="shared" si="400"/>
        <v>0</v>
      </c>
      <c r="AA412" s="114">
        <f t="shared" si="411"/>
        <v>0.05</v>
      </c>
      <c r="AB412" s="112">
        <f t="shared" si="401"/>
        <v>28</v>
      </c>
      <c r="AC412" s="178">
        <f t="shared" si="418"/>
        <v>30</v>
      </c>
      <c r="AD412" s="11">
        <f t="shared" si="412"/>
        <v>1.0038020000000001</v>
      </c>
      <c r="AE412" s="106">
        <f t="shared" si="402"/>
        <v>3.2075650900000001</v>
      </c>
      <c r="AF412" s="106">
        <f t="shared" si="403"/>
        <v>3.5846815099999998</v>
      </c>
      <c r="AG412" s="106">
        <f t="shared" si="404"/>
        <v>0</v>
      </c>
      <c r="AH412" s="115" t="str">
        <f t="shared" si="413"/>
        <v>J=</v>
      </c>
      <c r="AI412" s="116">
        <f t="shared" si="414"/>
        <v>44555</v>
      </c>
      <c r="AJ412" s="10"/>
      <c r="AK412" s="5"/>
      <c r="AL412" s="204">
        <f>[2]Plan1!$A322</f>
        <v>46508</v>
      </c>
      <c r="AM412" s="205" t="str">
        <f>[2]Plan1!$C322</f>
        <v>Dia do Trabalho</v>
      </c>
      <c r="AN412" s="5"/>
      <c r="AO412" s="3"/>
      <c r="AP412" s="161">
        <f t="shared" si="386"/>
        <v>46929</v>
      </c>
      <c r="AQ412" s="161">
        <f t="shared" si="387"/>
        <v>46927</v>
      </c>
      <c r="AR412" s="161">
        <f t="shared" si="388"/>
        <v>46930</v>
      </c>
      <c r="AS412" s="161">
        <f t="shared" si="383"/>
        <v>46959</v>
      </c>
      <c r="AT412" s="161">
        <f t="shared" si="389"/>
        <v>46930</v>
      </c>
      <c r="AU412" s="161">
        <f t="shared" si="384"/>
        <v>46959</v>
      </c>
      <c r="AV412" s="155">
        <f t="shared" si="385"/>
        <v>30</v>
      </c>
      <c r="AZ412" s="26"/>
      <c r="BA412" s="1"/>
      <c r="BB412" s="1"/>
      <c r="BC412" s="1"/>
      <c r="BD412" s="1"/>
      <c r="BE412" s="1"/>
      <c r="BG412" s="1"/>
      <c r="BH412" s="1"/>
    </row>
    <row r="413" spans="1:194" ht="15" customHeight="1" x14ac:dyDescent="0.25">
      <c r="A413" s="105">
        <f t="shared" si="405"/>
        <v>44554</v>
      </c>
      <c r="B413" s="106">
        <f t="shared" si="390"/>
        <v>946.84845854362254</v>
      </c>
      <c r="C413" s="2">
        <f t="shared" si="406"/>
        <v>843.65204950999998</v>
      </c>
      <c r="D413" s="2">
        <f t="shared" si="407"/>
        <v>12.339254869999877</v>
      </c>
      <c r="E413" s="106">
        <f t="shared" si="391"/>
        <v>831.31279464000011</v>
      </c>
      <c r="F413" s="21">
        <f t="shared" si="408"/>
        <v>6018.51</v>
      </c>
      <c r="G413" s="108">
        <f t="shared" si="409"/>
        <v>6075.69</v>
      </c>
      <c r="H413" s="109">
        <f t="shared" si="379"/>
        <v>44495</v>
      </c>
      <c r="I413" s="109">
        <f t="shared" si="416"/>
        <v>44526</v>
      </c>
      <c r="J413" s="110">
        <f t="shared" si="392"/>
        <v>9.5006903702077317E-3</v>
      </c>
      <c r="K413" s="117">
        <f t="shared" si="417"/>
        <v>44555</v>
      </c>
      <c r="L413" s="178">
        <f t="shared" ref="L413:L476" si="444">IF(DAY(A412)=25,VLOOKUP(A412,$AP$321:$AY$700,7),L412)</f>
        <v>30</v>
      </c>
      <c r="M413" s="178">
        <f t="shared" si="382"/>
        <v>29</v>
      </c>
      <c r="N413" s="106">
        <f t="shared" si="393"/>
        <v>1.00918255</v>
      </c>
      <c r="O413" s="111">
        <f t="shared" si="381"/>
        <v>1.01249955</v>
      </c>
      <c r="P413" s="111">
        <f t="shared" si="410"/>
        <v>1.109481049051257</v>
      </c>
      <c r="Q413" s="106">
        <f t="shared" si="380"/>
        <v>1.1196689099999999</v>
      </c>
      <c r="R413" s="2">
        <v>1</v>
      </c>
      <c r="S413" s="106">
        <f t="shared" si="394"/>
        <v>843.65204950999998</v>
      </c>
      <c r="T413" s="106">
        <f t="shared" si="395"/>
        <v>0</v>
      </c>
      <c r="U413" s="106">
        <f t="shared" si="396"/>
        <v>99.482296003622579</v>
      </c>
      <c r="V413" s="106">
        <f t="shared" si="397"/>
        <v>943.13434551362252</v>
      </c>
      <c r="W413" s="19">
        <f t="shared" si="415"/>
        <v>0</v>
      </c>
      <c r="X413" s="2">
        <f t="shared" si="398"/>
        <v>0</v>
      </c>
      <c r="Y413" s="4">
        <f t="shared" si="399"/>
        <v>0</v>
      </c>
      <c r="Z413" s="106">
        <f t="shared" si="400"/>
        <v>0</v>
      </c>
      <c r="AA413" s="114">
        <f t="shared" si="411"/>
        <v>0.05</v>
      </c>
      <c r="AB413" s="112">
        <f t="shared" si="401"/>
        <v>29</v>
      </c>
      <c r="AC413" s="178">
        <f t="shared" si="418"/>
        <v>30</v>
      </c>
      <c r="AD413" s="11">
        <f t="shared" si="412"/>
        <v>1.0039380529999999</v>
      </c>
      <c r="AE413" s="106">
        <f t="shared" si="402"/>
        <v>3.3223464800000002</v>
      </c>
      <c r="AF413" s="106">
        <f t="shared" si="403"/>
        <v>3.71411303</v>
      </c>
      <c r="AG413" s="106">
        <f t="shared" si="404"/>
        <v>0</v>
      </c>
      <c r="AH413" s="115" t="str">
        <f t="shared" si="413"/>
        <v>J=</v>
      </c>
      <c r="AI413" s="116">
        <f t="shared" si="414"/>
        <v>44555</v>
      </c>
      <c r="AJ413" s="10"/>
      <c r="AK413" s="5"/>
      <c r="AL413" s="204">
        <f>[2]Plan1!$A323</f>
        <v>46534</v>
      </c>
      <c r="AM413" s="205" t="str">
        <f>[2]Plan1!$C323</f>
        <v>Corpus Christi</v>
      </c>
      <c r="AN413" s="5"/>
      <c r="AO413" s="3"/>
      <c r="AP413" s="161">
        <f t="shared" si="386"/>
        <v>46959</v>
      </c>
      <c r="AQ413" s="161">
        <f t="shared" si="387"/>
        <v>46958</v>
      </c>
      <c r="AR413" s="161">
        <f t="shared" si="388"/>
        <v>46959</v>
      </c>
      <c r="AS413" s="161">
        <f t="shared" si="383"/>
        <v>46990</v>
      </c>
      <c r="AT413" s="161">
        <f t="shared" si="389"/>
        <v>46959</v>
      </c>
      <c r="AU413" s="161">
        <f t="shared" si="384"/>
        <v>46990</v>
      </c>
      <c r="AV413" s="155">
        <f t="shared" si="385"/>
        <v>31</v>
      </c>
      <c r="AZ413" s="26"/>
      <c r="BA413" s="1"/>
      <c r="BB413" s="1"/>
      <c r="BC413" s="1"/>
      <c r="BD413" s="1"/>
      <c r="BE413" s="1"/>
      <c r="BG413" s="1"/>
      <c r="BH413" s="1"/>
    </row>
    <row r="414" spans="1:194" ht="15" customHeight="1" x14ac:dyDescent="0.25">
      <c r="A414" s="105">
        <f t="shared" si="405"/>
        <v>44555</v>
      </c>
      <c r="B414" s="106">
        <f t="shared" si="390"/>
        <v>947.27141572074663</v>
      </c>
      <c r="C414" s="2">
        <f t="shared" si="406"/>
        <v>843.65204950999998</v>
      </c>
      <c r="D414" s="2">
        <f t="shared" si="407"/>
        <v>12.339254869999877</v>
      </c>
      <c r="E414" s="106">
        <f t="shared" si="391"/>
        <v>831.31279464000011</v>
      </c>
      <c r="F414" s="21">
        <f t="shared" si="408"/>
        <v>6018.51</v>
      </c>
      <c r="G414" s="108">
        <f t="shared" si="409"/>
        <v>6075.69</v>
      </c>
      <c r="H414" s="109">
        <f t="shared" si="379"/>
        <v>44495</v>
      </c>
      <c r="I414" s="109">
        <f t="shared" si="416"/>
        <v>44526</v>
      </c>
      <c r="J414" s="110">
        <f t="shared" si="392"/>
        <v>9.5006903702077317E-3</v>
      </c>
      <c r="K414" s="117">
        <f t="shared" si="417"/>
        <v>44555</v>
      </c>
      <c r="L414" s="178">
        <f t="shared" si="444"/>
        <v>30</v>
      </c>
      <c r="M414" s="178">
        <f t="shared" si="382"/>
        <v>30</v>
      </c>
      <c r="N414" s="106">
        <f t="shared" si="393"/>
        <v>1.0095006900000001</v>
      </c>
      <c r="O414" s="111">
        <f t="shared" si="381"/>
        <v>1.01249955</v>
      </c>
      <c r="P414" s="111">
        <f t="shared" si="410"/>
        <v>1.109481049051257</v>
      </c>
      <c r="Q414" s="106">
        <f t="shared" si="380"/>
        <v>1.1200218799999999</v>
      </c>
      <c r="R414" s="2">
        <v>1</v>
      </c>
      <c r="S414" s="106">
        <f t="shared" si="394"/>
        <v>843.65204950999998</v>
      </c>
      <c r="T414" s="106">
        <f t="shared" si="395"/>
        <v>0</v>
      </c>
      <c r="U414" s="106">
        <f t="shared" si="396"/>
        <v>99.775724480746661</v>
      </c>
      <c r="V414" s="106">
        <f t="shared" si="397"/>
        <v>943.42777399074669</v>
      </c>
      <c r="W414" s="19">
        <f t="shared" si="415"/>
        <v>14</v>
      </c>
      <c r="X414" s="2">
        <f t="shared" si="398"/>
        <v>12.33925487</v>
      </c>
      <c r="Y414" s="4">
        <f t="shared" si="399"/>
        <v>1.4626E-2</v>
      </c>
      <c r="Z414" s="106">
        <f t="shared" si="400"/>
        <v>12.33925487</v>
      </c>
      <c r="AA414" s="114">
        <f t="shared" si="411"/>
        <v>0.05</v>
      </c>
      <c r="AB414" s="112">
        <f t="shared" si="401"/>
        <v>30</v>
      </c>
      <c r="AC414" s="178">
        <f t="shared" si="418"/>
        <v>30</v>
      </c>
      <c r="AD414" s="11">
        <f t="shared" si="412"/>
        <v>1.004074124</v>
      </c>
      <c r="AE414" s="106">
        <f t="shared" si="402"/>
        <v>3.4371430599999999</v>
      </c>
      <c r="AF414" s="106">
        <f t="shared" si="403"/>
        <v>3.8436417299999999</v>
      </c>
      <c r="AG414" s="106">
        <f t="shared" si="404"/>
        <v>15.77639793</v>
      </c>
      <c r="AH414" s="115" t="str">
        <f t="shared" si="413"/>
        <v>J=</v>
      </c>
      <c r="AI414" s="116">
        <f t="shared" si="414"/>
        <v>44555</v>
      </c>
      <c r="AJ414" s="10"/>
      <c r="AK414" s="5"/>
      <c r="AL414" s="204">
        <f>[2]Plan1!$A324</f>
        <v>46637</v>
      </c>
      <c r="AM414" s="205" t="str">
        <f>[2]Plan1!$C324</f>
        <v>Independência do Brasil</v>
      </c>
      <c r="AN414" s="5"/>
      <c r="AO414" s="3"/>
      <c r="AP414" s="161">
        <f t="shared" si="386"/>
        <v>46990</v>
      </c>
      <c r="AQ414" s="161">
        <f t="shared" si="387"/>
        <v>46989</v>
      </c>
      <c r="AR414" s="161">
        <f t="shared" si="388"/>
        <v>46990</v>
      </c>
      <c r="AS414" s="161">
        <f t="shared" si="383"/>
        <v>47021</v>
      </c>
      <c r="AT414" s="161">
        <f t="shared" si="389"/>
        <v>46990</v>
      </c>
      <c r="AU414" s="161">
        <f t="shared" si="384"/>
        <v>47021</v>
      </c>
      <c r="AV414" s="155">
        <f t="shared" si="385"/>
        <v>31</v>
      </c>
      <c r="AZ414" s="26"/>
      <c r="BA414" s="1"/>
      <c r="BB414" s="1"/>
      <c r="BC414" s="1"/>
      <c r="BD414" s="1"/>
      <c r="BE414" s="1"/>
      <c r="BG414" s="1"/>
      <c r="BH414" s="1"/>
    </row>
    <row r="415" spans="1:194" ht="15" customHeight="1" x14ac:dyDescent="0.25">
      <c r="A415" s="105">
        <f t="shared" si="405"/>
        <v>44556</v>
      </c>
      <c r="B415" s="106">
        <f t="shared" si="390"/>
        <v>931.42914300317807</v>
      </c>
      <c r="C415" s="2">
        <f t="shared" si="406"/>
        <v>831.31279463999999</v>
      </c>
      <c r="D415" s="2">
        <f t="shared" si="407"/>
        <v>0</v>
      </c>
      <c r="E415" s="106">
        <f t="shared" si="391"/>
        <v>831.31279463999999</v>
      </c>
      <c r="F415" s="21">
        <f t="shared" si="408"/>
        <v>6075.69</v>
      </c>
      <c r="G415" s="108">
        <f t="shared" si="409"/>
        <v>6120.04</v>
      </c>
      <c r="H415" s="109">
        <f t="shared" si="379"/>
        <v>44526</v>
      </c>
      <c r="I415" s="109">
        <f t="shared" si="416"/>
        <v>44556</v>
      </c>
      <c r="J415" s="110">
        <f t="shared" si="392"/>
        <v>7.2995824342585447E-3</v>
      </c>
      <c r="K415" s="117">
        <f t="shared" si="417"/>
        <v>44586</v>
      </c>
      <c r="L415" s="178">
        <f t="shared" si="444"/>
        <v>31</v>
      </c>
      <c r="M415" s="178">
        <f t="shared" si="382"/>
        <v>1</v>
      </c>
      <c r="N415" s="106">
        <f t="shared" si="393"/>
        <v>1.00023464</v>
      </c>
      <c r="O415" s="111">
        <f t="shared" si="381"/>
        <v>1.0095006900000001</v>
      </c>
      <c r="P415" s="111">
        <f t="shared" si="410"/>
        <v>1.1200218845591678</v>
      </c>
      <c r="Q415" s="106">
        <f t="shared" si="380"/>
        <v>1.1202846799999999</v>
      </c>
      <c r="R415" s="2">
        <v>1</v>
      </c>
      <c r="S415" s="106">
        <f t="shared" si="394"/>
        <v>831.31279463999999</v>
      </c>
      <c r="T415" s="106">
        <f t="shared" si="395"/>
        <v>0</v>
      </c>
      <c r="U415" s="106">
        <f t="shared" si="396"/>
        <v>99.994193483178051</v>
      </c>
      <c r="V415" s="106">
        <f t="shared" si="397"/>
        <v>931.30698812317803</v>
      </c>
      <c r="W415" s="19">
        <f t="shared" si="415"/>
        <v>0</v>
      </c>
      <c r="X415" s="2">
        <f t="shared" si="398"/>
        <v>0</v>
      </c>
      <c r="Y415" s="4">
        <f t="shared" si="399"/>
        <v>0</v>
      </c>
      <c r="Z415" s="106">
        <f t="shared" si="400"/>
        <v>0</v>
      </c>
      <c r="AA415" s="114">
        <f t="shared" si="411"/>
        <v>0.05</v>
      </c>
      <c r="AB415" s="112">
        <f t="shared" si="401"/>
        <v>1</v>
      </c>
      <c r="AC415" s="178">
        <f t="shared" si="418"/>
        <v>31</v>
      </c>
      <c r="AD415" s="11">
        <f t="shared" si="412"/>
        <v>1.000131165</v>
      </c>
      <c r="AE415" s="106">
        <f t="shared" si="402"/>
        <v>0.10903914000000001</v>
      </c>
      <c r="AF415" s="106">
        <f t="shared" si="403"/>
        <v>0.12215487999999999</v>
      </c>
      <c r="AG415" s="106">
        <f t="shared" si="404"/>
        <v>0</v>
      </c>
      <c r="AH415" s="115" t="str">
        <f t="shared" si="413"/>
        <v>J=</v>
      </c>
      <c r="AI415" s="116">
        <f t="shared" si="414"/>
        <v>44586</v>
      </c>
      <c r="AJ415" s="10"/>
      <c r="AK415" s="5"/>
      <c r="AL415" s="204">
        <f>[2]Plan1!$A325</f>
        <v>46672</v>
      </c>
      <c r="AM415" s="205" t="str">
        <f>[2]Plan1!$C325</f>
        <v>Nossa Sr.a Aparecida - Padroeira do Brasil</v>
      </c>
      <c r="AN415" s="5"/>
      <c r="AO415" s="3"/>
      <c r="AP415" s="161">
        <f t="shared" si="386"/>
        <v>47021</v>
      </c>
      <c r="AQ415" s="161">
        <f t="shared" si="387"/>
        <v>47018</v>
      </c>
      <c r="AR415" s="161">
        <f t="shared" si="388"/>
        <v>47021</v>
      </c>
      <c r="AS415" s="161">
        <f t="shared" si="383"/>
        <v>47051</v>
      </c>
      <c r="AT415" s="161">
        <f t="shared" si="389"/>
        <v>47021</v>
      </c>
      <c r="AU415" s="161">
        <f t="shared" si="384"/>
        <v>47051</v>
      </c>
      <c r="AV415" s="155">
        <f t="shared" si="385"/>
        <v>30</v>
      </c>
      <c r="AZ415" s="26"/>
      <c r="BA415" s="1"/>
      <c r="BB415" s="1"/>
      <c r="BC415" s="1"/>
      <c r="BD415" s="1"/>
      <c r="BE415" s="1"/>
      <c r="BG415" s="1"/>
      <c r="BH415" s="1"/>
    </row>
    <row r="416" spans="1:194" ht="15" customHeight="1" x14ac:dyDescent="0.25">
      <c r="A416" s="105">
        <f t="shared" si="405"/>
        <v>44557</v>
      </c>
      <c r="B416" s="106">
        <f t="shared" si="390"/>
        <v>931.76989823750512</v>
      </c>
      <c r="C416" s="2">
        <f t="shared" si="406"/>
        <v>831.31279463999999</v>
      </c>
      <c r="D416" s="2">
        <f t="shared" si="407"/>
        <v>0</v>
      </c>
      <c r="E416" s="106">
        <f t="shared" si="391"/>
        <v>831.31279463999999</v>
      </c>
      <c r="F416" s="21">
        <f t="shared" si="408"/>
        <v>6075.69</v>
      </c>
      <c r="G416" s="108">
        <f t="shared" si="409"/>
        <v>6120.04</v>
      </c>
      <c r="H416" s="109">
        <f t="shared" si="379"/>
        <v>44526</v>
      </c>
      <c r="I416" s="109">
        <f t="shared" si="416"/>
        <v>44556</v>
      </c>
      <c r="J416" s="110">
        <f t="shared" si="392"/>
        <v>7.2995824342585447E-3</v>
      </c>
      <c r="K416" s="117">
        <f t="shared" si="417"/>
        <v>44586</v>
      </c>
      <c r="L416" s="178">
        <f t="shared" si="444"/>
        <v>31</v>
      </c>
      <c r="M416" s="178">
        <f t="shared" si="382"/>
        <v>2</v>
      </c>
      <c r="N416" s="106">
        <f t="shared" si="393"/>
        <v>1.00046934</v>
      </c>
      <c r="O416" s="111">
        <f t="shared" si="381"/>
        <v>1.0095006900000001</v>
      </c>
      <c r="P416" s="111">
        <f t="shared" si="410"/>
        <v>1.1200218845591678</v>
      </c>
      <c r="Q416" s="106">
        <f t="shared" si="380"/>
        <v>1.1205475499999999</v>
      </c>
      <c r="R416" s="2">
        <v>1</v>
      </c>
      <c r="S416" s="106">
        <f t="shared" si="394"/>
        <v>831.31279463999999</v>
      </c>
      <c r="T416" s="106">
        <f t="shared" si="395"/>
        <v>0</v>
      </c>
      <c r="U416" s="106">
        <f t="shared" si="396"/>
        <v>100.21272067750509</v>
      </c>
      <c r="V416" s="106">
        <f t="shared" si="397"/>
        <v>931.5255153175051</v>
      </c>
      <c r="W416" s="19">
        <f t="shared" si="415"/>
        <v>0</v>
      </c>
      <c r="X416" s="2">
        <f t="shared" si="398"/>
        <v>0</v>
      </c>
      <c r="Y416" s="4">
        <f t="shared" si="399"/>
        <v>0</v>
      </c>
      <c r="Z416" s="106">
        <f t="shared" si="400"/>
        <v>0</v>
      </c>
      <c r="AA416" s="114">
        <f t="shared" si="411"/>
        <v>0.05</v>
      </c>
      <c r="AB416" s="112">
        <f t="shared" si="401"/>
        <v>2</v>
      </c>
      <c r="AC416" s="178">
        <f t="shared" si="418"/>
        <v>31</v>
      </c>
      <c r="AD416" s="11">
        <f t="shared" si="412"/>
        <v>1.0002623470000001</v>
      </c>
      <c r="AE416" s="106">
        <f t="shared" si="402"/>
        <v>0.21809240999999999</v>
      </c>
      <c r="AF416" s="106">
        <f t="shared" si="403"/>
        <v>0.24438292</v>
      </c>
      <c r="AG416" s="106">
        <f t="shared" si="404"/>
        <v>0</v>
      </c>
      <c r="AH416" s="115" t="str">
        <f t="shared" si="413"/>
        <v>J=</v>
      </c>
      <c r="AI416" s="116">
        <f t="shared" si="414"/>
        <v>44586</v>
      </c>
      <c r="AJ416" s="10"/>
      <c r="AK416" s="5"/>
      <c r="AL416" s="204">
        <f>[2]Plan1!$A326</f>
        <v>46693</v>
      </c>
      <c r="AM416" s="205" t="str">
        <f>[2]Plan1!$C326</f>
        <v>Finados</v>
      </c>
      <c r="AN416" s="5"/>
      <c r="AO416" s="3"/>
      <c r="AP416" s="161">
        <f t="shared" si="386"/>
        <v>47051</v>
      </c>
      <c r="AQ416" s="161">
        <f t="shared" si="387"/>
        <v>47050</v>
      </c>
      <c r="AR416" s="161">
        <f t="shared" si="388"/>
        <v>47051</v>
      </c>
      <c r="AS416" s="161">
        <f t="shared" si="383"/>
        <v>47082</v>
      </c>
      <c r="AT416" s="161">
        <f t="shared" si="389"/>
        <v>47051</v>
      </c>
      <c r="AU416" s="161">
        <f t="shared" si="384"/>
        <v>47084</v>
      </c>
      <c r="AV416" s="155">
        <f t="shared" si="385"/>
        <v>31</v>
      </c>
      <c r="AZ416" s="26"/>
      <c r="BA416" s="1"/>
      <c r="BB416" s="1"/>
      <c r="BC416" s="1"/>
      <c r="BD416" s="1"/>
      <c r="BE416" s="1"/>
      <c r="BG416" s="1"/>
      <c r="BH416" s="1"/>
    </row>
    <row r="417" spans="1:194" ht="15" customHeight="1" x14ac:dyDescent="0.25">
      <c r="A417" s="105">
        <f t="shared" si="405"/>
        <v>44558</v>
      </c>
      <c r="B417" s="106">
        <f t="shared" si="390"/>
        <v>932.11077655059989</v>
      </c>
      <c r="C417" s="2">
        <f t="shared" si="406"/>
        <v>831.31279463999999</v>
      </c>
      <c r="D417" s="2">
        <f t="shared" si="407"/>
        <v>0</v>
      </c>
      <c r="E417" s="106">
        <f t="shared" si="391"/>
        <v>831.31279463999999</v>
      </c>
      <c r="F417" s="21">
        <f t="shared" si="408"/>
        <v>6075.69</v>
      </c>
      <c r="G417" s="108">
        <f t="shared" si="409"/>
        <v>6120.04</v>
      </c>
      <c r="H417" s="109">
        <f t="shared" si="379"/>
        <v>44526</v>
      </c>
      <c r="I417" s="109">
        <f t="shared" si="416"/>
        <v>44556</v>
      </c>
      <c r="J417" s="110">
        <f t="shared" si="392"/>
        <v>7.2995824342585447E-3</v>
      </c>
      <c r="K417" s="117">
        <f t="shared" si="417"/>
        <v>44586</v>
      </c>
      <c r="L417" s="178">
        <f t="shared" si="444"/>
        <v>31</v>
      </c>
      <c r="M417" s="178">
        <f t="shared" si="382"/>
        <v>3</v>
      </c>
      <c r="N417" s="106">
        <f t="shared" si="393"/>
        <v>1.0007040899999999</v>
      </c>
      <c r="O417" s="111">
        <f t="shared" si="381"/>
        <v>1.0095006900000001</v>
      </c>
      <c r="P417" s="111">
        <f t="shared" si="410"/>
        <v>1.1200218845591678</v>
      </c>
      <c r="Q417" s="106">
        <f t="shared" si="380"/>
        <v>1.1208104800000001</v>
      </c>
      <c r="R417" s="2">
        <v>1</v>
      </c>
      <c r="S417" s="106">
        <f t="shared" si="394"/>
        <v>831.31279463999999</v>
      </c>
      <c r="T417" s="106">
        <f t="shared" si="395"/>
        <v>0</v>
      </c>
      <c r="U417" s="106">
        <f t="shared" si="396"/>
        <v>100.43129775059987</v>
      </c>
      <c r="V417" s="106">
        <f t="shared" si="397"/>
        <v>931.74409239059992</v>
      </c>
      <c r="W417" s="19">
        <f t="shared" si="415"/>
        <v>0</v>
      </c>
      <c r="X417" s="2">
        <f t="shared" si="398"/>
        <v>0</v>
      </c>
      <c r="Y417" s="4">
        <f t="shared" si="399"/>
        <v>0</v>
      </c>
      <c r="Z417" s="106">
        <f t="shared" si="400"/>
        <v>0</v>
      </c>
      <c r="AA417" s="114">
        <f t="shared" si="411"/>
        <v>0.05</v>
      </c>
      <c r="AB417" s="112">
        <f t="shared" si="401"/>
        <v>3</v>
      </c>
      <c r="AC417" s="178">
        <f t="shared" si="418"/>
        <v>31</v>
      </c>
      <c r="AD417" s="11">
        <f t="shared" si="412"/>
        <v>1.000393546</v>
      </c>
      <c r="AE417" s="106">
        <f t="shared" si="402"/>
        <v>0.32715981999999999</v>
      </c>
      <c r="AF417" s="106">
        <f t="shared" si="403"/>
        <v>0.36668415999999998</v>
      </c>
      <c r="AG417" s="106">
        <f t="shared" si="404"/>
        <v>0</v>
      </c>
      <c r="AH417" s="115" t="str">
        <f t="shared" si="413"/>
        <v>J=</v>
      </c>
      <c r="AI417" s="116">
        <f t="shared" si="414"/>
        <v>44586</v>
      </c>
      <c r="AJ417" s="10"/>
      <c r="AK417" s="5"/>
      <c r="AL417" s="204">
        <f>[2]Plan1!$A327</f>
        <v>46706</v>
      </c>
      <c r="AM417" s="205" t="str">
        <f>[2]Plan1!$C327</f>
        <v>Proclamação da República</v>
      </c>
      <c r="AN417" s="5"/>
      <c r="AO417" s="3"/>
      <c r="AP417" s="161">
        <f t="shared" si="386"/>
        <v>47082</v>
      </c>
      <c r="AQ417" s="161">
        <f t="shared" si="387"/>
        <v>47081</v>
      </c>
      <c r="AR417" s="161">
        <f t="shared" si="388"/>
        <v>47084</v>
      </c>
      <c r="AS417" s="161">
        <f t="shared" si="383"/>
        <v>47112</v>
      </c>
      <c r="AT417" s="161">
        <f t="shared" si="389"/>
        <v>47084</v>
      </c>
      <c r="AU417" s="161">
        <f t="shared" si="384"/>
        <v>47113</v>
      </c>
      <c r="AV417" s="155">
        <f t="shared" si="385"/>
        <v>30</v>
      </c>
      <c r="AZ417" s="26"/>
      <c r="BA417" s="1"/>
      <c r="BB417" s="1"/>
      <c r="BC417" s="1"/>
      <c r="BD417" s="1"/>
      <c r="BE417" s="1"/>
      <c r="BG417" s="1"/>
      <c r="BH417" s="1"/>
    </row>
    <row r="418" spans="1:194" ht="15" customHeight="1" x14ac:dyDescent="0.25">
      <c r="A418" s="105">
        <f t="shared" si="405"/>
        <v>44559</v>
      </c>
      <c r="B418" s="106">
        <f t="shared" si="390"/>
        <v>932.45177889246213</v>
      </c>
      <c r="C418" s="2">
        <f t="shared" si="406"/>
        <v>831.31279463999999</v>
      </c>
      <c r="D418" s="2">
        <f t="shared" si="407"/>
        <v>0</v>
      </c>
      <c r="E418" s="106">
        <f t="shared" si="391"/>
        <v>831.31279463999999</v>
      </c>
      <c r="F418" s="21">
        <f t="shared" si="408"/>
        <v>6075.69</v>
      </c>
      <c r="G418" s="108">
        <f t="shared" si="409"/>
        <v>6120.04</v>
      </c>
      <c r="H418" s="109">
        <f t="shared" si="379"/>
        <v>44526</v>
      </c>
      <c r="I418" s="109">
        <f t="shared" si="416"/>
        <v>44556</v>
      </c>
      <c r="J418" s="110">
        <f t="shared" si="392"/>
        <v>7.2995824342585447E-3</v>
      </c>
      <c r="K418" s="117">
        <f t="shared" si="417"/>
        <v>44586</v>
      </c>
      <c r="L418" s="178">
        <f t="shared" si="444"/>
        <v>31</v>
      </c>
      <c r="M418" s="178">
        <f t="shared" si="382"/>
        <v>4</v>
      </c>
      <c r="N418" s="106">
        <f t="shared" si="393"/>
        <v>1.0009389</v>
      </c>
      <c r="O418" s="111">
        <f t="shared" si="381"/>
        <v>1.0095006900000001</v>
      </c>
      <c r="P418" s="111">
        <f t="shared" si="410"/>
        <v>1.1200218845591678</v>
      </c>
      <c r="Q418" s="106">
        <f t="shared" si="380"/>
        <v>1.12107347</v>
      </c>
      <c r="R418" s="2">
        <v>1</v>
      </c>
      <c r="S418" s="106">
        <f t="shared" si="394"/>
        <v>831.31279463999999</v>
      </c>
      <c r="T418" s="106">
        <f t="shared" si="395"/>
        <v>0</v>
      </c>
      <c r="U418" s="106">
        <f t="shared" si="396"/>
        <v>100.64992470246222</v>
      </c>
      <c r="V418" s="106">
        <f t="shared" si="397"/>
        <v>931.96271934246215</v>
      </c>
      <c r="W418" s="19">
        <f t="shared" si="415"/>
        <v>0</v>
      </c>
      <c r="X418" s="2">
        <f t="shared" si="398"/>
        <v>0</v>
      </c>
      <c r="Y418" s="4">
        <f t="shared" si="399"/>
        <v>0</v>
      </c>
      <c r="Z418" s="106">
        <f t="shared" si="400"/>
        <v>0</v>
      </c>
      <c r="AA418" s="114">
        <f t="shared" si="411"/>
        <v>0.05</v>
      </c>
      <c r="AB418" s="112">
        <f t="shared" si="401"/>
        <v>4</v>
      </c>
      <c r="AC418" s="178">
        <f t="shared" si="418"/>
        <v>31</v>
      </c>
      <c r="AD418" s="11">
        <f t="shared" si="412"/>
        <v>1.000524763</v>
      </c>
      <c r="AE418" s="106">
        <f t="shared" si="402"/>
        <v>0.43624218999999997</v>
      </c>
      <c r="AF418" s="106">
        <f t="shared" si="403"/>
        <v>0.48905955000000001</v>
      </c>
      <c r="AG418" s="106">
        <f t="shared" si="404"/>
        <v>0</v>
      </c>
      <c r="AH418" s="115" t="str">
        <f t="shared" si="413"/>
        <v>J=</v>
      </c>
      <c r="AI418" s="116">
        <f t="shared" si="414"/>
        <v>44586</v>
      </c>
      <c r="AJ418" s="10"/>
      <c r="AK418" s="5"/>
      <c r="AL418" s="204">
        <f>[2]Plan1!$A328</f>
        <v>46711</v>
      </c>
      <c r="AM418" s="205" t="str">
        <f>[2]Plan1!$C328</f>
        <v>Dia Nacional de Zumbi e da Consciência Negra</v>
      </c>
      <c r="AN418" s="5"/>
      <c r="AO418" s="3"/>
      <c r="AP418" s="161">
        <f t="shared" si="386"/>
        <v>47112</v>
      </c>
      <c r="AQ418" s="161">
        <f t="shared" si="387"/>
        <v>47109</v>
      </c>
      <c r="AR418" s="161">
        <f t="shared" si="388"/>
        <v>47113</v>
      </c>
      <c r="AS418" s="161">
        <f t="shared" si="383"/>
        <v>47143</v>
      </c>
      <c r="AT418" s="161">
        <f t="shared" si="389"/>
        <v>47113</v>
      </c>
      <c r="AU418" s="161">
        <f t="shared" si="384"/>
        <v>47143</v>
      </c>
      <c r="AV418" s="155">
        <f t="shared" si="385"/>
        <v>31</v>
      </c>
      <c r="AZ418" s="26"/>
      <c r="BA418" s="1"/>
      <c r="BB418" s="1"/>
      <c r="BC418" s="1"/>
      <c r="BD418" s="1"/>
      <c r="BE418" s="1"/>
      <c r="BG418" s="1"/>
      <c r="BH418" s="1"/>
    </row>
    <row r="419" spans="1:194" ht="15" customHeight="1" x14ac:dyDescent="0.25">
      <c r="A419" s="105">
        <f t="shared" si="405"/>
        <v>44560</v>
      </c>
      <c r="B419" s="106">
        <f t="shared" si="390"/>
        <v>932.79290436309225</v>
      </c>
      <c r="C419" s="2">
        <f t="shared" si="406"/>
        <v>831.31279463999999</v>
      </c>
      <c r="D419" s="2">
        <f t="shared" si="407"/>
        <v>0</v>
      </c>
      <c r="E419" s="106">
        <f t="shared" si="391"/>
        <v>831.31279463999999</v>
      </c>
      <c r="F419" s="21">
        <f t="shared" si="408"/>
        <v>6075.69</v>
      </c>
      <c r="G419" s="108">
        <f t="shared" si="409"/>
        <v>6120.04</v>
      </c>
      <c r="H419" s="109">
        <f t="shared" si="379"/>
        <v>44526</v>
      </c>
      <c r="I419" s="109">
        <f t="shared" si="416"/>
        <v>44556</v>
      </c>
      <c r="J419" s="110">
        <f t="shared" si="392"/>
        <v>7.2995824342585447E-3</v>
      </c>
      <c r="K419" s="117">
        <f t="shared" si="417"/>
        <v>44586</v>
      </c>
      <c r="L419" s="178">
        <f t="shared" si="444"/>
        <v>31</v>
      </c>
      <c r="M419" s="178">
        <f t="shared" si="382"/>
        <v>5</v>
      </c>
      <c r="N419" s="106">
        <f t="shared" si="393"/>
        <v>1.0011737599999999</v>
      </c>
      <c r="O419" s="111">
        <f t="shared" si="381"/>
        <v>1.0095006900000001</v>
      </c>
      <c r="P419" s="111">
        <f t="shared" si="410"/>
        <v>1.1200218845591678</v>
      </c>
      <c r="Q419" s="106">
        <f t="shared" si="380"/>
        <v>1.1213365200000001</v>
      </c>
      <c r="R419" s="2">
        <v>1</v>
      </c>
      <c r="S419" s="106">
        <f t="shared" si="394"/>
        <v>831.31279463999999</v>
      </c>
      <c r="T419" s="106">
        <f t="shared" si="395"/>
        <v>0</v>
      </c>
      <c r="U419" s="106">
        <f t="shared" si="396"/>
        <v>100.8686015330923</v>
      </c>
      <c r="V419" s="106">
        <f t="shared" si="397"/>
        <v>932.18139617309225</v>
      </c>
      <c r="W419" s="19">
        <f t="shared" si="415"/>
        <v>0</v>
      </c>
      <c r="X419" s="2">
        <f t="shared" si="398"/>
        <v>0</v>
      </c>
      <c r="Y419" s="4">
        <f t="shared" si="399"/>
        <v>0</v>
      </c>
      <c r="Z419" s="106">
        <f t="shared" si="400"/>
        <v>0</v>
      </c>
      <c r="AA419" s="114">
        <f t="shared" si="411"/>
        <v>0.05</v>
      </c>
      <c r="AB419" s="112">
        <f t="shared" si="401"/>
        <v>5</v>
      </c>
      <c r="AC419" s="178">
        <f t="shared" si="418"/>
        <v>31</v>
      </c>
      <c r="AD419" s="11">
        <f t="shared" si="412"/>
        <v>1.000655997</v>
      </c>
      <c r="AE419" s="106">
        <f t="shared" si="402"/>
        <v>0.54533869000000001</v>
      </c>
      <c r="AF419" s="106">
        <f t="shared" si="403"/>
        <v>0.61150819000000001</v>
      </c>
      <c r="AG419" s="106">
        <f t="shared" si="404"/>
        <v>0</v>
      </c>
      <c r="AH419" s="115" t="str">
        <f t="shared" si="413"/>
        <v>J=</v>
      </c>
      <c r="AI419" s="116">
        <f t="shared" si="414"/>
        <v>44586</v>
      </c>
      <c r="AJ419" s="10"/>
      <c r="AK419" s="5"/>
      <c r="AL419" s="204">
        <f>[2]Plan1!$A329</f>
        <v>46746</v>
      </c>
      <c r="AM419" s="205" t="str">
        <f>[2]Plan1!$C329</f>
        <v>Natal</v>
      </c>
      <c r="AN419" s="5"/>
      <c r="AO419" s="3"/>
      <c r="AP419" s="161">
        <f t="shared" si="386"/>
        <v>47143</v>
      </c>
      <c r="AQ419" s="161">
        <f t="shared" si="387"/>
        <v>47142</v>
      </c>
      <c r="AR419" s="161">
        <f t="shared" si="388"/>
        <v>47143</v>
      </c>
      <c r="AS419" s="161">
        <f t="shared" si="383"/>
        <v>47174</v>
      </c>
      <c r="AT419" s="161">
        <f t="shared" si="389"/>
        <v>47143</v>
      </c>
      <c r="AU419" s="161">
        <f t="shared" si="384"/>
        <v>47175</v>
      </c>
      <c r="AV419" s="155">
        <f t="shared" si="385"/>
        <v>31</v>
      </c>
      <c r="AZ419" s="26"/>
      <c r="BA419" s="1"/>
      <c r="BB419" s="1"/>
      <c r="BC419" s="1"/>
      <c r="BD419" s="1"/>
      <c r="BE419" s="1"/>
      <c r="BG419" s="1"/>
      <c r="BH419" s="1"/>
    </row>
    <row r="420" spans="1:194" ht="15" customHeight="1" x14ac:dyDescent="0.25">
      <c r="A420" s="105">
        <f t="shared" si="405"/>
        <v>44561</v>
      </c>
      <c r="B420" s="106">
        <f t="shared" si="390"/>
        <v>933.13415301248995</v>
      </c>
      <c r="C420" s="2">
        <f t="shared" si="406"/>
        <v>831.31279463999999</v>
      </c>
      <c r="D420" s="2">
        <f t="shared" si="407"/>
        <v>0</v>
      </c>
      <c r="E420" s="106">
        <f t="shared" si="391"/>
        <v>831.31279463999999</v>
      </c>
      <c r="F420" s="21">
        <f t="shared" si="408"/>
        <v>6075.69</v>
      </c>
      <c r="G420" s="108">
        <f t="shared" si="409"/>
        <v>6120.04</v>
      </c>
      <c r="H420" s="109">
        <f t="shared" si="379"/>
        <v>44526</v>
      </c>
      <c r="I420" s="109">
        <f t="shared" si="416"/>
        <v>44556</v>
      </c>
      <c r="J420" s="110">
        <f t="shared" si="392"/>
        <v>7.2995824342585447E-3</v>
      </c>
      <c r="K420" s="117">
        <f t="shared" si="417"/>
        <v>44586</v>
      </c>
      <c r="L420" s="178">
        <f t="shared" si="444"/>
        <v>31</v>
      </c>
      <c r="M420" s="178">
        <f t="shared" si="382"/>
        <v>6</v>
      </c>
      <c r="N420" s="106">
        <f t="shared" si="393"/>
        <v>1.0014086799999999</v>
      </c>
      <c r="O420" s="111">
        <f t="shared" si="381"/>
        <v>1.0095006900000001</v>
      </c>
      <c r="P420" s="111">
        <f t="shared" si="410"/>
        <v>1.1200218845591678</v>
      </c>
      <c r="Q420" s="106">
        <f t="shared" si="380"/>
        <v>1.12159963</v>
      </c>
      <c r="R420" s="2">
        <v>1</v>
      </c>
      <c r="S420" s="106">
        <f t="shared" si="394"/>
        <v>831.31279463999999</v>
      </c>
      <c r="T420" s="106">
        <f t="shared" si="395"/>
        <v>0</v>
      </c>
      <c r="U420" s="106">
        <f t="shared" si="396"/>
        <v>101.08732824248995</v>
      </c>
      <c r="V420" s="106">
        <f t="shared" si="397"/>
        <v>932.40012288249</v>
      </c>
      <c r="W420" s="19">
        <f t="shared" si="415"/>
        <v>0</v>
      </c>
      <c r="X420" s="2">
        <f t="shared" si="398"/>
        <v>0</v>
      </c>
      <c r="Y420" s="4">
        <f t="shared" si="399"/>
        <v>0</v>
      </c>
      <c r="Z420" s="106">
        <f t="shared" si="400"/>
        <v>0</v>
      </c>
      <c r="AA420" s="114">
        <f t="shared" si="411"/>
        <v>0.05</v>
      </c>
      <c r="AB420" s="112">
        <f t="shared" si="401"/>
        <v>6</v>
      </c>
      <c r="AC420" s="178">
        <f t="shared" si="418"/>
        <v>31</v>
      </c>
      <c r="AD420" s="11">
        <f t="shared" si="412"/>
        <v>1.000787248</v>
      </c>
      <c r="AE420" s="106">
        <f t="shared" si="402"/>
        <v>0.65444933000000005</v>
      </c>
      <c r="AF420" s="106">
        <f t="shared" si="403"/>
        <v>0.73403012999999995</v>
      </c>
      <c r="AG420" s="106">
        <f t="shared" si="404"/>
        <v>0</v>
      </c>
      <c r="AH420" s="115" t="str">
        <f t="shared" si="413"/>
        <v>J=</v>
      </c>
      <c r="AI420" s="116">
        <f t="shared" si="414"/>
        <v>44586</v>
      </c>
      <c r="AJ420" s="10"/>
      <c r="AK420" s="5"/>
      <c r="AL420" s="204">
        <f>[2]Plan1!$A330</f>
        <v>46753</v>
      </c>
      <c r="AM420" s="205" t="str">
        <f>[2]Plan1!$C330</f>
        <v>Confraternização Universal</v>
      </c>
      <c r="AN420" s="5"/>
      <c r="AO420" s="3"/>
      <c r="AP420" s="161">
        <f t="shared" si="386"/>
        <v>47174</v>
      </c>
      <c r="AQ420" s="161">
        <f t="shared" si="387"/>
        <v>47172</v>
      </c>
      <c r="AR420" s="161">
        <f t="shared" si="388"/>
        <v>47175</v>
      </c>
      <c r="AS420" s="161">
        <f t="shared" si="383"/>
        <v>47202</v>
      </c>
      <c r="AT420" s="161">
        <f t="shared" si="389"/>
        <v>47175</v>
      </c>
      <c r="AU420" s="161">
        <f t="shared" si="384"/>
        <v>47203</v>
      </c>
      <c r="AV420" s="155">
        <f t="shared" si="385"/>
        <v>28</v>
      </c>
      <c r="AZ420" s="26"/>
      <c r="BA420" s="1"/>
      <c r="BB420" s="1"/>
      <c r="BC420" s="1"/>
      <c r="BD420" s="1"/>
      <c r="BE420" s="1"/>
      <c r="BG420" s="1"/>
      <c r="BH420" s="1"/>
    </row>
    <row r="421" spans="1:194" ht="15" customHeight="1" x14ac:dyDescent="0.25">
      <c r="A421" s="105">
        <f t="shared" si="405"/>
        <v>44562</v>
      </c>
      <c r="B421" s="106">
        <f t="shared" si="390"/>
        <v>933.47552485065535</v>
      </c>
      <c r="C421" s="2">
        <f t="shared" si="406"/>
        <v>831.31279463999999</v>
      </c>
      <c r="D421" s="2">
        <f t="shared" si="407"/>
        <v>0</v>
      </c>
      <c r="E421" s="106">
        <f t="shared" si="391"/>
        <v>831.31279463999999</v>
      </c>
      <c r="F421" s="21">
        <f t="shared" si="408"/>
        <v>6075.69</v>
      </c>
      <c r="G421" s="108">
        <f t="shared" si="409"/>
        <v>6120.04</v>
      </c>
      <c r="H421" s="109">
        <f t="shared" si="379"/>
        <v>44526</v>
      </c>
      <c r="I421" s="109">
        <f t="shared" si="416"/>
        <v>44556</v>
      </c>
      <c r="J421" s="110">
        <f t="shared" si="392"/>
        <v>7.2995824342585447E-3</v>
      </c>
      <c r="K421" s="117">
        <f t="shared" si="417"/>
        <v>44586</v>
      </c>
      <c r="L421" s="178">
        <f t="shared" si="444"/>
        <v>31</v>
      </c>
      <c r="M421" s="178">
        <f t="shared" si="382"/>
        <v>7</v>
      </c>
      <c r="N421" s="106">
        <f t="shared" si="393"/>
        <v>1.0016436500000001</v>
      </c>
      <c r="O421" s="111">
        <f t="shared" si="381"/>
        <v>1.0095006900000001</v>
      </c>
      <c r="P421" s="111">
        <f t="shared" si="410"/>
        <v>1.1200218845591678</v>
      </c>
      <c r="Q421" s="106">
        <f t="shared" si="380"/>
        <v>1.1218627999999999</v>
      </c>
      <c r="R421" s="2">
        <v>1</v>
      </c>
      <c r="S421" s="106">
        <f t="shared" si="394"/>
        <v>831.31279463999999</v>
      </c>
      <c r="T421" s="106">
        <f t="shared" si="395"/>
        <v>0</v>
      </c>
      <c r="U421" s="106">
        <f t="shared" si="396"/>
        <v>101.30610483065534</v>
      </c>
      <c r="V421" s="106">
        <f t="shared" si="397"/>
        <v>932.61889947065538</v>
      </c>
      <c r="W421" s="19">
        <f t="shared" si="415"/>
        <v>0</v>
      </c>
      <c r="X421" s="2">
        <f t="shared" si="398"/>
        <v>0</v>
      </c>
      <c r="Y421" s="4">
        <f t="shared" si="399"/>
        <v>0</v>
      </c>
      <c r="Z421" s="106">
        <f t="shared" si="400"/>
        <v>0</v>
      </c>
      <c r="AA421" s="114">
        <f t="shared" si="411"/>
        <v>0.05</v>
      </c>
      <c r="AB421" s="112">
        <f t="shared" si="401"/>
        <v>7</v>
      </c>
      <c r="AC421" s="178">
        <f t="shared" si="418"/>
        <v>31</v>
      </c>
      <c r="AD421" s="11">
        <f t="shared" si="412"/>
        <v>1.000918516</v>
      </c>
      <c r="AE421" s="106">
        <f t="shared" si="402"/>
        <v>0.76357410000000003</v>
      </c>
      <c r="AF421" s="106">
        <f t="shared" si="403"/>
        <v>0.85662537999999999</v>
      </c>
      <c r="AG421" s="106">
        <f t="shared" si="404"/>
        <v>0</v>
      </c>
      <c r="AH421" s="115" t="str">
        <f t="shared" si="413"/>
        <v>J=</v>
      </c>
      <c r="AI421" s="116">
        <f t="shared" si="414"/>
        <v>44586</v>
      </c>
      <c r="AJ421" s="10"/>
      <c r="AK421" s="5"/>
      <c r="AL421" s="204">
        <f>[2]Plan1!$A331</f>
        <v>46811</v>
      </c>
      <c r="AM421" s="205" t="str">
        <f>[2]Plan1!$C331</f>
        <v>Carnaval</v>
      </c>
      <c r="AN421" s="5"/>
      <c r="AO421" s="3"/>
      <c r="AP421" s="161">
        <f t="shared" si="386"/>
        <v>47202</v>
      </c>
      <c r="AQ421" s="161">
        <f t="shared" si="387"/>
        <v>47200</v>
      </c>
      <c r="AR421" s="161">
        <f t="shared" si="388"/>
        <v>47203</v>
      </c>
      <c r="AS421" s="161">
        <f t="shared" si="383"/>
        <v>47233</v>
      </c>
      <c r="AT421" s="161">
        <f t="shared" si="389"/>
        <v>47203</v>
      </c>
      <c r="AU421" s="161">
        <f t="shared" si="384"/>
        <v>47233</v>
      </c>
      <c r="AV421" s="155">
        <f t="shared" si="385"/>
        <v>31</v>
      </c>
      <c r="AZ421" s="26"/>
      <c r="BA421" s="1"/>
      <c r="BB421" s="1"/>
      <c r="BC421" s="1"/>
      <c r="BD421" s="1"/>
      <c r="BE421" s="1"/>
      <c r="BG421" s="1"/>
      <c r="BH421" s="1"/>
    </row>
    <row r="422" spans="1:194" ht="15" customHeight="1" x14ac:dyDescent="0.25">
      <c r="A422" s="105">
        <f t="shared" si="405"/>
        <v>44563</v>
      </c>
      <c r="B422" s="106">
        <f t="shared" si="390"/>
        <v>933.81702823071635</v>
      </c>
      <c r="C422" s="2">
        <f t="shared" si="406"/>
        <v>831.31279463999999</v>
      </c>
      <c r="D422" s="2">
        <f t="shared" si="407"/>
        <v>0</v>
      </c>
      <c r="E422" s="106">
        <f t="shared" si="391"/>
        <v>831.31279463999999</v>
      </c>
      <c r="F422" s="21">
        <f t="shared" si="408"/>
        <v>6075.69</v>
      </c>
      <c r="G422" s="108">
        <f t="shared" si="409"/>
        <v>6120.04</v>
      </c>
      <c r="H422" s="109">
        <f t="shared" si="379"/>
        <v>44526</v>
      </c>
      <c r="I422" s="109">
        <f t="shared" si="416"/>
        <v>44556</v>
      </c>
      <c r="J422" s="110">
        <f t="shared" si="392"/>
        <v>7.2995824342585447E-3</v>
      </c>
      <c r="K422" s="117">
        <f t="shared" si="417"/>
        <v>44586</v>
      </c>
      <c r="L422" s="178">
        <f t="shared" si="444"/>
        <v>31</v>
      </c>
      <c r="M422" s="178">
        <f t="shared" si="382"/>
        <v>8</v>
      </c>
      <c r="N422" s="106">
        <f t="shared" si="393"/>
        <v>1.0018786799999999</v>
      </c>
      <c r="O422" s="111">
        <f t="shared" si="381"/>
        <v>1.0095006900000001</v>
      </c>
      <c r="P422" s="111">
        <f t="shared" si="410"/>
        <v>1.1200218845591678</v>
      </c>
      <c r="Q422" s="106">
        <f t="shared" si="380"/>
        <v>1.1221260399999999</v>
      </c>
      <c r="R422" s="2">
        <v>1</v>
      </c>
      <c r="S422" s="106">
        <f t="shared" si="394"/>
        <v>831.31279463999999</v>
      </c>
      <c r="T422" s="106">
        <f t="shared" si="395"/>
        <v>0</v>
      </c>
      <c r="U422" s="106">
        <f t="shared" si="396"/>
        <v>101.52493961071637</v>
      </c>
      <c r="V422" s="106">
        <f t="shared" si="397"/>
        <v>932.83773425071638</v>
      </c>
      <c r="W422" s="19">
        <f t="shared" si="415"/>
        <v>0</v>
      </c>
      <c r="X422" s="2">
        <f t="shared" si="398"/>
        <v>0</v>
      </c>
      <c r="Y422" s="4">
        <f t="shared" si="399"/>
        <v>0</v>
      </c>
      <c r="Z422" s="106">
        <f t="shared" si="400"/>
        <v>0</v>
      </c>
      <c r="AA422" s="114">
        <f t="shared" si="411"/>
        <v>0.05</v>
      </c>
      <c r="AB422" s="112">
        <f t="shared" si="401"/>
        <v>8</v>
      </c>
      <c r="AC422" s="178">
        <f t="shared" si="418"/>
        <v>31</v>
      </c>
      <c r="AD422" s="11">
        <f t="shared" si="412"/>
        <v>1.001049801</v>
      </c>
      <c r="AE422" s="106">
        <f t="shared" si="402"/>
        <v>0.87271299999999996</v>
      </c>
      <c r="AF422" s="106">
        <f t="shared" si="403"/>
        <v>0.97929398000000001</v>
      </c>
      <c r="AG422" s="106">
        <f t="shared" si="404"/>
        <v>0</v>
      </c>
      <c r="AH422" s="115" t="str">
        <f t="shared" si="413"/>
        <v>J=</v>
      </c>
      <c r="AI422" s="116">
        <f t="shared" si="414"/>
        <v>44586</v>
      </c>
      <c r="AJ422" s="10"/>
      <c r="AK422" s="5"/>
      <c r="AL422" s="204">
        <f>[2]Plan1!$A332</f>
        <v>46812</v>
      </c>
      <c r="AM422" s="205" t="str">
        <f>[2]Plan1!$C332</f>
        <v>Carnaval</v>
      </c>
      <c r="AN422" s="5"/>
      <c r="AO422" s="29"/>
      <c r="AP422" s="161">
        <f t="shared" si="386"/>
        <v>47233</v>
      </c>
      <c r="AQ422" s="161">
        <f t="shared" si="387"/>
        <v>47232</v>
      </c>
      <c r="AR422" s="161">
        <f t="shared" si="388"/>
        <v>47233</v>
      </c>
      <c r="AS422" s="161">
        <f t="shared" si="383"/>
        <v>47263</v>
      </c>
      <c r="AT422" s="161">
        <f t="shared" si="389"/>
        <v>47233</v>
      </c>
      <c r="AU422" s="161">
        <f t="shared" si="384"/>
        <v>47263</v>
      </c>
      <c r="AV422" s="155">
        <f t="shared" si="385"/>
        <v>30</v>
      </c>
      <c r="AZ422" s="26"/>
      <c r="BA422" s="1"/>
      <c r="BB422" s="1"/>
      <c r="BC422" s="1"/>
      <c r="BD422" s="1"/>
      <c r="BE422" s="1"/>
      <c r="BG422" s="1"/>
      <c r="BH422" s="1"/>
    </row>
    <row r="423" spans="1:194" ht="15" customHeight="1" x14ac:dyDescent="0.25">
      <c r="A423" s="105">
        <f t="shared" si="405"/>
        <v>44564</v>
      </c>
      <c r="B423" s="106">
        <f t="shared" si="390"/>
        <v>934.15865580954517</v>
      </c>
      <c r="C423" s="2">
        <f t="shared" si="406"/>
        <v>831.31279463999999</v>
      </c>
      <c r="D423" s="2">
        <f t="shared" si="407"/>
        <v>0</v>
      </c>
      <c r="E423" s="106">
        <f t="shared" si="391"/>
        <v>831.31279463999999</v>
      </c>
      <c r="F423" s="21">
        <f t="shared" si="408"/>
        <v>6075.69</v>
      </c>
      <c r="G423" s="108">
        <f t="shared" si="409"/>
        <v>6120.04</v>
      </c>
      <c r="H423" s="109">
        <f t="shared" si="379"/>
        <v>44526</v>
      </c>
      <c r="I423" s="109">
        <f t="shared" si="416"/>
        <v>44556</v>
      </c>
      <c r="J423" s="110">
        <f t="shared" si="392"/>
        <v>7.2995824342585447E-3</v>
      </c>
      <c r="K423" s="117">
        <f t="shared" si="417"/>
        <v>44586</v>
      </c>
      <c r="L423" s="178">
        <f t="shared" si="444"/>
        <v>31</v>
      </c>
      <c r="M423" s="178">
        <f t="shared" si="382"/>
        <v>9</v>
      </c>
      <c r="N423" s="106">
        <f t="shared" si="393"/>
        <v>1.0021137600000001</v>
      </c>
      <c r="O423" s="111">
        <f t="shared" si="381"/>
        <v>1.0095006900000001</v>
      </c>
      <c r="P423" s="111">
        <f t="shared" si="410"/>
        <v>1.1200218845591678</v>
      </c>
      <c r="Q423" s="106">
        <f t="shared" si="380"/>
        <v>1.12238934</v>
      </c>
      <c r="R423" s="2">
        <v>1</v>
      </c>
      <c r="S423" s="106">
        <f t="shared" si="394"/>
        <v>831.31279463999999</v>
      </c>
      <c r="T423" s="106">
        <f t="shared" si="395"/>
        <v>0</v>
      </c>
      <c r="U423" s="106">
        <f t="shared" si="396"/>
        <v>101.74382426954514</v>
      </c>
      <c r="V423" s="106">
        <f t="shared" si="397"/>
        <v>933.05661890954514</v>
      </c>
      <c r="W423" s="19">
        <f t="shared" si="415"/>
        <v>0</v>
      </c>
      <c r="X423" s="2">
        <f t="shared" si="398"/>
        <v>0</v>
      </c>
      <c r="Y423" s="4">
        <f t="shared" si="399"/>
        <v>0</v>
      </c>
      <c r="Z423" s="106">
        <f t="shared" si="400"/>
        <v>0</v>
      </c>
      <c r="AA423" s="114">
        <f t="shared" si="411"/>
        <v>0.05</v>
      </c>
      <c r="AB423" s="112">
        <f t="shared" si="401"/>
        <v>9</v>
      </c>
      <c r="AC423" s="178">
        <f t="shared" si="418"/>
        <v>31</v>
      </c>
      <c r="AD423" s="11">
        <f t="shared" si="412"/>
        <v>1.001181104</v>
      </c>
      <c r="AE423" s="106">
        <f t="shared" si="402"/>
        <v>0.98186686000000001</v>
      </c>
      <c r="AF423" s="106">
        <f t="shared" si="403"/>
        <v>1.1020369000000001</v>
      </c>
      <c r="AG423" s="106">
        <f t="shared" si="404"/>
        <v>0</v>
      </c>
      <c r="AH423" s="115" t="str">
        <f t="shared" si="413"/>
        <v>J=</v>
      </c>
      <c r="AI423" s="116">
        <f t="shared" si="414"/>
        <v>44586</v>
      </c>
      <c r="AJ423" s="10"/>
      <c r="AK423" s="5"/>
      <c r="AL423" s="204">
        <f>[2]Plan1!$A333</f>
        <v>46857</v>
      </c>
      <c r="AM423" s="205" t="str">
        <f>[2]Plan1!$C333</f>
        <v>Paixão de Cristo</v>
      </c>
      <c r="AN423" s="5"/>
      <c r="AO423" s="3"/>
      <c r="AP423" s="161">
        <f t="shared" si="386"/>
        <v>47263</v>
      </c>
      <c r="AQ423" s="161">
        <f t="shared" si="387"/>
        <v>47262</v>
      </c>
      <c r="AR423" s="161">
        <f t="shared" si="388"/>
        <v>47263</v>
      </c>
      <c r="AS423" s="161">
        <f t="shared" si="383"/>
        <v>47294</v>
      </c>
      <c r="AT423" s="161">
        <f t="shared" si="389"/>
        <v>47263</v>
      </c>
      <c r="AU423" s="161">
        <f t="shared" si="384"/>
        <v>47294</v>
      </c>
      <c r="AV423" s="155">
        <f t="shared" si="385"/>
        <v>31</v>
      </c>
      <c r="AZ423" s="26"/>
      <c r="BA423" s="1"/>
      <c r="BB423" s="1"/>
      <c r="BC423" s="1"/>
      <c r="BD423" s="1"/>
      <c r="BE423" s="1"/>
      <c r="BG423" s="1"/>
      <c r="BH423" s="1"/>
    </row>
    <row r="424" spans="1:194" ht="15" customHeight="1" x14ac:dyDescent="0.25">
      <c r="A424" s="105">
        <f t="shared" si="405"/>
        <v>44565</v>
      </c>
      <c r="B424" s="106">
        <f t="shared" si="390"/>
        <v>934.50040667714143</v>
      </c>
      <c r="C424" s="2">
        <f t="shared" si="406"/>
        <v>831.31279463999999</v>
      </c>
      <c r="D424" s="2">
        <f t="shared" si="407"/>
        <v>0</v>
      </c>
      <c r="E424" s="106">
        <f t="shared" si="391"/>
        <v>831.31279463999999</v>
      </c>
      <c r="F424" s="21">
        <f t="shared" si="408"/>
        <v>6075.69</v>
      </c>
      <c r="G424" s="108">
        <f t="shared" si="409"/>
        <v>6120.04</v>
      </c>
      <c r="H424" s="109">
        <f t="shared" ref="H424:H487" si="445">EDATE(I424,-1)</f>
        <v>44526</v>
      </c>
      <c r="I424" s="109">
        <f t="shared" si="416"/>
        <v>44556</v>
      </c>
      <c r="J424" s="110">
        <f t="shared" si="392"/>
        <v>7.2995824342585447E-3</v>
      </c>
      <c r="K424" s="117">
        <f t="shared" si="417"/>
        <v>44586</v>
      </c>
      <c r="L424" s="178">
        <f t="shared" si="444"/>
        <v>31</v>
      </c>
      <c r="M424" s="178">
        <f t="shared" si="382"/>
        <v>10</v>
      </c>
      <c r="N424" s="106">
        <f t="shared" si="393"/>
        <v>1.0023489000000001</v>
      </c>
      <c r="O424" s="111">
        <f t="shared" si="381"/>
        <v>1.0095006900000001</v>
      </c>
      <c r="P424" s="111">
        <f t="shared" si="410"/>
        <v>1.1200218845591678</v>
      </c>
      <c r="Q424" s="106">
        <f t="shared" si="380"/>
        <v>1.1226526999999999</v>
      </c>
      <c r="R424" s="2">
        <v>1</v>
      </c>
      <c r="S424" s="106">
        <f t="shared" si="394"/>
        <v>831.31279463999999</v>
      </c>
      <c r="T424" s="106">
        <f t="shared" si="395"/>
        <v>0</v>
      </c>
      <c r="U424" s="106">
        <f t="shared" si="396"/>
        <v>101.96275880714148</v>
      </c>
      <c r="V424" s="106">
        <f t="shared" si="397"/>
        <v>933.27555344714142</v>
      </c>
      <c r="W424" s="19">
        <f t="shared" si="415"/>
        <v>0</v>
      </c>
      <c r="X424" s="2">
        <f t="shared" si="398"/>
        <v>0</v>
      </c>
      <c r="Y424" s="4">
        <f t="shared" si="399"/>
        <v>0</v>
      </c>
      <c r="Z424" s="106">
        <f t="shared" si="400"/>
        <v>0</v>
      </c>
      <c r="AA424" s="114">
        <f t="shared" si="411"/>
        <v>0.05</v>
      </c>
      <c r="AB424" s="112">
        <f t="shared" si="401"/>
        <v>10</v>
      </c>
      <c r="AC424" s="178">
        <f t="shared" si="418"/>
        <v>31</v>
      </c>
      <c r="AD424" s="11">
        <f t="shared" si="412"/>
        <v>1.001312424</v>
      </c>
      <c r="AE424" s="106">
        <f t="shared" si="402"/>
        <v>1.0910348599999999</v>
      </c>
      <c r="AF424" s="106">
        <f t="shared" si="403"/>
        <v>1.2248532299999999</v>
      </c>
      <c r="AG424" s="106">
        <f t="shared" si="404"/>
        <v>0</v>
      </c>
      <c r="AH424" s="115" t="str">
        <f t="shared" si="413"/>
        <v>J=</v>
      </c>
      <c r="AI424" s="116">
        <f t="shared" si="414"/>
        <v>44586</v>
      </c>
      <c r="AJ424" s="10"/>
      <c r="AK424" s="5"/>
      <c r="AL424" s="204">
        <f>[2]Plan1!$A334</f>
        <v>46864</v>
      </c>
      <c r="AM424" s="205" t="str">
        <f>[2]Plan1!$C334</f>
        <v>Tiradentes</v>
      </c>
      <c r="AN424" s="5"/>
      <c r="AO424" s="3"/>
      <c r="AP424" s="161">
        <f t="shared" si="386"/>
        <v>47294</v>
      </c>
      <c r="AQ424" s="161">
        <f t="shared" si="387"/>
        <v>47291</v>
      </c>
      <c r="AR424" s="161">
        <f t="shared" si="388"/>
        <v>47294</v>
      </c>
      <c r="AS424" s="161">
        <f t="shared" si="383"/>
        <v>47324</v>
      </c>
      <c r="AT424" s="161">
        <f t="shared" si="389"/>
        <v>47294</v>
      </c>
      <c r="AU424" s="161">
        <f t="shared" si="384"/>
        <v>47324</v>
      </c>
      <c r="AV424" s="155">
        <f t="shared" si="385"/>
        <v>30</v>
      </c>
      <c r="AZ424" s="26"/>
      <c r="BA424" s="1"/>
      <c r="BB424" s="1"/>
      <c r="BC424" s="1"/>
      <c r="BD424" s="1"/>
      <c r="BE424" s="1"/>
      <c r="BG424" s="1"/>
      <c r="BH424" s="1"/>
    </row>
    <row r="425" spans="1:194" ht="15" customHeight="1" x14ac:dyDescent="0.25">
      <c r="A425" s="105">
        <f t="shared" si="405"/>
        <v>44566</v>
      </c>
      <c r="B425" s="106">
        <f t="shared" si="390"/>
        <v>934.84228086350561</v>
      </c>
      <c r="C425" s="2">
        <f t="shared" si="406"/>
        <v>831.31279463999999</v>
      </c>
      <c r="D425" s="2">
        <f t="shared" si="407"/>
        <v>0</v>
      </c>
      <c r="E425" s="106">
        <f t="shared" si="391"/>
        <v>831.31279463999999</v>
      </c>
      <c r="F425" s="21">
        <f t="shared" si="408"/>
        <v>6075.69</v>
      </c>
      <c r="G425" s="108">
        <f t="shared" si="409"/>
        <v>6120.04</v>
      </c>
      <c r="H425" s="109">
        <f t="shared" si="445"/>
        <v>44526</v>
      </c>
      <c r="I425" s="109">
        <f t="shared" si="416"/>
        <v>44556</v>
      </c>
      <c r="J425" s="110">
        <f t="shared" si="392"/>
        <v>7.2995824342585447E-3</v>
      </c>
      <c r="K425" s="117">
        <f t="shared" si="417"/>
        <v>44586</v>
      </c>
      <c r="L425" s="178">
        <f t="shared" si="444"/>
        <v>31</v>
      </c>
      <c r="M425" s="178">
        <f t="shared" si="382"/>
        <v>11</v>
      </c>
      <c r="N425" s="106">
        <f t="shared" si="393"/>
        <v>1.00258409</v>
      </c>
      <c r="O425" s="111">
        <f t="shared" si="381"/>
        <v>1.0095006900000001</v>
      </c>
      <c r="P425" s="111">
        <f t="shared" si="410"/>
        <v>1.1200218845591678</v>
      </c>
      <c r="Q425" s="106">
        <f t="shared" ref="Q425:Q488" si="446">TRUNC(TRUNC((N425*P425),15),8)</f>
        <v>1.12291612</v>
      </c>
      <c r="R425" s="2">
        <v>1</v>
      </c>
      <c r="S425" s="106">
        <f t="shared" si="394"/>
        <v>831.31279463999999</v>
      </c>
      <c r="T425" s="106">
        <f t="shared" si="395"/>
        <v>0</v>
      </c>
      <c r="U425" s="106">
        <f t="shared" si="396"/>
        <v>102.18174322350556</v>
      </c>
      <c r="V425" s="106">
        <f t="shared" si="397"/>
        <v>933.49453786350557</v>
      </c>
      <c r="W425" s="19">
        <f t="shared" si="415"/>
        <v>0</v>
      </c>
      <c r="X425" s="2">
        <f t="shared" si="398"/>
        <v>0</v>
      </c>
      <c r="Y425" s="4">
        <f t="shared" si="399"/>
        <v>0</v>
      </c>
      <c r="Z425" s="106">
        <f t="shared" si="400"/>
        <v>0</v>
      </c>
      <c r="AA425" s="114">
        <f t="shared" si="411"/>
        <v>0.05</v>
      </c>
      <c r="AB425" s="112">
        <f t="shared" si="401"/>
        <v>11</v>
      </c>
      <c r="AC425" s="178">
        <f t="shared" si="418"/>
        <v>31</v>
      </c>
      <c r="AD425" s="11">
        <f t="shared" si="412"/>
        <v>1.001443761</v>
      </c>
      <c r="AE425" s="106">
        <f t="shared" si="402"/>
        <v>1.2002169899999999</v>
      </c>
      <c r="AF425" s="106">
        <f t="shared" si="403"/>
        <v>1.3477429999999999</v>
      </c>
      <c r="AG425" s="106">
        <f t="shared" si="404"/>
        <v>0</v>
      </c>
      <c r="AH425" s="115" t="str">
        <f t="shared" si="413"/>
        <v>J=</v>
      </c>
      <c r="AI425" s="116">
        <f t="shared" si="414"/>
        <v>44586</v>
      </c>
      <c r="AJ425" s="12"/>
      <c r="AK425" s="5"/>
      <c r="AL425" s="204">
        <f>[2]Plan1!$A335</f>
        <v>46874</v>
      </c>
      <c r="AM425" s="205" t="str">
        <f>[2]Plan1!$C335</f>
        <v>Dia do Trabalho</v>
      </c>
      <c r="AN425" s="5"/>
      <c r="AO425" s="3"/>
      <c r="AP425" s="161">
        <f t="shared" si="386"/>
        <v>47324</v>
      </c>
      <c r="AQ425" s="161">
        <f t="shared" si="387"/>
        <v>47323</v>
      </c>
      <c r="AR425" s="161">
        <f t="shared" si="388"/>
        <v>47324</v>
      </c>
      <c r="AS425" s="161">
        <f t="shared" si="383"/>
        <v>47355</v>
      </c>
      <c r="AT425" s="161">
        <f t="shared" si="389"/>
        <v>47324</v>
      </c>
      <c r="AU425" s="161">
        <f t="shared" si="384"/>
        <v>47357</v>
      </c>
      <c r="AV425" s="155">
        <f t="shared" si="385"/>
        <v>31</v>
      </c>
      <c r="AZ425" s="26"/>
      <c r="BA425" s="7"/>
      <c r="BB425" s="7"/>
      <c r="BC425" s="7"/>
      <c r="BD425" s="7"/>
      <c r="BE425" s="7"/>
      <c r="BG425" s="7"/>
      <c r="BH425" s="7"/>
      <c r="BI425" s="16"/>
      <c r="BJ425" s="16"/>
      <c r="BK425" s="16"/>
      <c r="BL425" s="16"/>
      <c r="BM425" s="16"/>
      <c r="BN425" s="16"/>
      <c r="BO425" s="16"/>
      <c r="BP425" s="16"/>
      <c r="BQ425" s="16"/>
      <c r="BR425" s="16"/>
      <c r="BS425" s="16"/>
      <c r="BT425" s="16"/>
      <c r="BU425" s="16"/>
      <c r="BV425" s="16"/>
      <c r="BW425" s="16"/>
      <c r="BX425" s="16"/>
      <c r="BY425" s="16"/>
      <c r="BZ425" s="16"/>
      <c r="CA425" s="16"/>
      <c r="CB425" s="16"/>
      <c r="CC425" s="16"/>
      <c r="CD425" s="16"/>
      <c r="CE425" s="16"/>
      <c r="CF425" s="16"/>
      <c r="CG425" s="16"/>
      <c r="CH425" s="16"/>
      <c r="CI425" s="16"/>
      <c r="CJ425" s="16"/>
      <c r="CK425" s="16"/>
      <c r="CL425" s="16"/>
      <c r="CM425" s="16"/>
      <c r="CN425" s="16"/>
      <c r="CO425" s="16"/>
      <c r="CP425" s="16"/>
      <c r="CQ425" s="16"/>
      <c r="CR425" s="16"/>
      <c r="CS425" s="16"/>
      <c r="CT425" s="16"/>
      <c r="CU425" s="16"/>
      <c r="CV425" s="16"/>
      <c r="CW425" s="16"/>
      <c r="CX425" s="16"/>
      <c r="CY425" s="16"/>
      <c r="CZ425" s="16"/>
      <c r="DA425" s="16"/>
      <c r="DB425" s="16"/>
      <c r="DC425" s="16"/>
      <c r="DD425" s="16"/>
      <c r="DE425" s="16"/>
      <c r="DF425" s="16"/>
      <c r="DG425" s="16"/>
      <c r="DH425" s="16"/>
      <c r="DI425" s="16"/>
      <c r="DJ425" s="16"/>
      <c r="DK425" s="16"/>
      <c r="DL425" s="16"/>
      <c r="DM425" s="16"/>
      <c r="DN425" s="16"/>
      <c r="DO425" s="16"/>
      <c r="DP425" s="16"/>
      <c r="DQ425" s="16"/>
      <c r="DR425" s="16"/>
      <c r="DS425" s="16"/>
      <c r="DT425" s="16"/>
      <c r="DU425" s="16"/>
      <c r="DV425" s="16"/>
      <c r="DW425" s="16"/>
      <c r="DX425" s="16"/>
      <c r="DY425" s="16"/>
      <c r="DZ425" s="16"/>
      <c r="EA425" s="16"/>
      <c r="EB425" s="16"/>
      <c r="EC425" s="16"/>
      <c r="ED425" s="16"/>
      <c r="EE425" s="16"/>
      <c r="EF425" s="16"/>
      <c r="EG425" s="16"/>
      <c r="EH425" s="16"/>
      <c r="EI425" s="16"/>
      <c r="EJ425" s="16"/>
      <c r="EK425" s="16"/>
      <c r="EL425" s="16"/>
      <c r="EM425" s="16"/>
      <c r="EN425" s="16"/>
      <c r="EO425" s="16"/>
      <c r="EP425" s="16"/>
      <c r="EQ425" s="16"/>
      <c r="ER425" s="16"/>
      <c r="ES425" s="16"/>
      <c r="ET425" s="16"/>
      <c r="EU425" s="16"/>
      <c r="EV425" s="16"/>
      <c r="EW425" s="16"/>
      <c r="EX425" s="16"/>
      <c r="EY425" s="16"/>
      <c r="EZ425" s="16"/>
      <c r="FA425" s="16"/>
      <c r="FB425" s="16"/>
      <c r="FC425" s="16"/>
      <c r="FD425" s="16"/>
      <c r="FE425" s="16"/>
      <c r="FF425" s="16"/>
      <c r="FG425" s="16"/>
      <c r="FH425" s="16"/>
      <c r="FI425" s="16"/>
      <c r="FJ425" s="16"/>
      <c r="FK425" s="16"/>
      <c r="FL425" s="16"/>
      <c r="FM425" s="16"/>
      <c r="FN425" s="16"/>
      <c r="FO425" s="16"/>
      <c r="FP425" s="16"/>
      <c r="FQ425" s="16"/>
      <c r="FR425" s="16"/>
      <c r="FS425" s="16"/>
      <c r="FT425" s="16"/>
      <c r="FU425" s="16"/>
      <c r="FV425" s="16"/>
      <c r="FW425" s="16"/>
      <c r="FX425" s="16"/>
    </row>
    <row r="426" spans="1:194" ht="15" customHeight="1" x14ac:dyDescent="0.25">
      <c r="A426" s="105">
        <f t="shared" si="405"/>
        <v>44567</v>
      </c>
      <c r="B426" s="106">
        <f t="shared" si="390"/>
        <v>935.1842784086374</v>
      </c>
      <c r="C426" s="2">
        <f t="shared" si="406"/>
        <v>831.31279463999999</v>
      </c>
      <c r="D426" s="2">
        <f t="shared" si="407"/>
        <v>0</v>
      </c>
      <c r="E426" s="106">
        <f t="shared" si="391"/>
        <v>831.31279463999999</v>
      </c>
      <c r="F426" s="21">
        <f t="shared" si="408"/>
        <v>6075.69</v>
      </c>
      <c r="G426" s="108">
        <f t="shared" si="409"/>
        <v>6120.04</v>
      </c>
      <c r="H426" s="109">
        <f t="shared" si="445"/>
        <v>44526</v>
      </c>
      <c r="I426" s="109">
        <f t="shared" si="416"/>
        <v>44556</v>
      </c>
      <c r="J426" s="110">
        <f t="shared" si="392"/>
        <v>7.2995824342585447E-3</v>
      </c>
      <c r="K426" s="117">
        <f t="shared" si="417"/>
        <v>44586</v>
      </c>
      <c r="L426" s="178">
        <f t="shared" si="444"/>
        <v>31</v>
      </c>
      <c r="M426" s="178">
        <f t="shared" si="382"/>
        <v>12</v>
      </c>
      <c r="N426" s="106">
        <f t="shared" si="393"/>
        <v>1.0028193400000001</v>
      </c>
      <c r="O426" s="111">
        <f t="shared" ref="O426:O489" si="447">IF(K426&gt;K425,N425,O425)</f>
        <v>1.0095006900000001</v>
      </c>
      <c r="P426" s="111">
        <f t="shared" si="410"/>
        <v>1.1200218845591678</v>
      </c>
      <c r="Q426" s="106">
        <f t="shared" si="446"/>
        <v>1.1231796000000001</v>
      </c>
      <c r="R426" s="2">
        <v>1</v>
      </c>
      <c r="S426" s="106">
        <f t="shared" si="394"/>
        <v>831.31279463999999</v>
      </c>
      <c r="T426" s="106">
        <f t="shared" si="395"/>
        <v>0</v>
      </c>
      <c r="U426" s="106">
        <f t="shared" si="396"/>
        <v>102.40077751863738</v>
      </c>
      <c r="V426" s="106">
        <f t="shared" si="397"/>
        <v>933.71357215863736</v>
      </c>
      <c r="W426" s="19">
        <f t="shared" si="415"/>
        <v>0</v>
      </c>
      <c r="X426" s="2">
        <f t="shared" si="398"/>
        <v>0</v>
      </c>
      <c r="Y426" s="4">
        <f t="shared" si="399"/>
        <v>0</v>
      </c>
      <c r="Z426" s="106">
        <f t="shared" si="400"/>
        <v>0</v>
      </c>
      <c r="AA426" s="114">
        <f t="shared" si="411"/>
        <v>0.05</v>
      </c>
      <c r="AB426" s="112">
        <f t="shared" si="401"/>
        <v>12</v>
      </c>
      <c r="AC426" s="178">
        <f t="shared" si="418"/>
        <v>31</v>
      </c>
      <c r="AD426" s="11">
        <f t="shared" si="412"/>
        <v>1.0015751150000001</v>
      </c>
      <c r="AE426" s="106">
        <f t="shared" si="402"/>
        <v>1.30941325</v>
      </c>
      <c r="AF426" s="106">
        <f t="shared" si="403"/>
        <v>1.4707062500000001</v>
      </c>
      <c r="AG426" s="106">
        <f t="shared" si="404"/>
        <v>0</v>
      </c>
      <c r="AH426" s="115" t="str">
        <f t="shared" si="413"/>
        <v>J=</v>
      </c>
      <c r="AI426" s="116">
        <f t="shared" si="414"/>
        <v>44586</v>
      </c>
      <c r="AJ426" s="10"/>
      <c r="AK426" s="5"/>
      <c r="AL426" s="204">
        <f>[2]Plan1!$A336</f>
        <v>46919</v>
      </c>
      <c r="AM426" s="205" t="str">
        <f>[2]Plan1!$C336</f>
        <v>Corpus Christi</v>
      </c>
      <c r="AN426" s="5"/>
      <c r="AO426" s="3"/>
      <c r="AP426" s="161">
        <f t="shared" si="386"/>
        <v>47355</v>
      </c>
      <c r="AQ426" s="161">
        <f t="shared" si="387"/>
        <v>47354</v>
      </c>
      <c r="AR426" s="161">
        <f t="shared" si="388"/>
        <v>47357</v>
      </c>
      <c r="AS426" s="161">
        <f t="shared" si="383"/>
        <v>47386</v>
      </c>
      <c r="AT426" s="161">
        <f t="shared" si="389"/>
        <v>47357</v>
      </c>
      <c r="AU426" s="161">
        <f t="shared" si="384"/>
        <v>47386</v>
      </c>
      <c r="AV426" s="155">
        <f t="shared" si="385"/>
        <v>31</v>
      </c>
      <c r="AZ426" s="26"/>
      <c r="BA426" s="1"/>
      <c r="BB426" s="1"/>
      <c r="BC426" s="1"/>
      <c r="BD426" s="1"/>
      <c r="BE426" s="1"/>
      <c r="BG426" s="1"/>
      <c r="BH426" s="1"/>
    </row>
    <row r="427" spans="1:194" ht="15" customHeight="1" x14ac:dyDescent="0.25">
      <c r="A427" s="105">
        <f t="shared" si="405"/>
        <v>44568</v>
      </c>
      <c r="B427" s="106">
        <f t="shared" si="390"/>
        <v>935.52640859566463</v>
      </c>
      <c r="C427" s="2">
        <f t="shared" si="406"/>
        <v>831.31279463999999</v>
      </c>
      <c r="D427" s="2">
        <f t="shared" si="407"/>
        <v>0</v>
      </c>
      <c r="E427" s="106">
        <f t="shared" si="391"/>
        <v>831.31279463999999</v>
      </c>
      <c r="F427" s="21">
        <f t="shared" si="408"/>
        <v>6075.69</v>
      </c>
      <c r="G427" s="108">
        <f t="shared" si="409"/>
        <v>6120.04</v>
      </c>
      <c r="H427" s="109">
        <f t="shared" si="445"/>
        <v>44526</v>
      </c>
      <c r="I427" s="109">
        <f t="shared" si="416"/>
        <v>44556</v>
      </c>
      <c r="J427" s="110">
        <f t="shared" si="392"/>
        <v>7.2995824342585447E-3</v>
      </c>
      <c r="K427" s="117">
        <f t="shared" si="417"/>
        <v>44586</v>
      </c>
      <c r="L427" s="178">
        <f t="shared" si="444"/>
        <v>31</v>
      </c>
      <c r="M427" s="178">
        <f t="shared" si="382"/>
        <v>13</v>
      </c>
      <c r="N427" s="106">
        <f t="shared" si="393"/>
        <v>1.0030546499999999</v>
      </c>
      <c r="O427" s="111">
        <f t="shared" si="447"/>
        <v>1.0095006900000001</v>
      </c>
      <c r="P427" s="111">
        <f t="shared" si="410"/>
        <v>1.1200218845591678</v>
      </c>
      <c r="Q427" s="106">
        <f t="shared" si="446"/>
        <v>1.1234431499999999</v>
      </c>
      <c r="R427" s="2">
        <v>1</v>
      </c>
      <c r="S427" s="106">
        <f t="shared" si="394"/>
        <v>831.31279463999999</v>
      </c>
      <c r="T427" s="106">
        <f t="shared" si="395"/>
        <v>0</v>
      </c>
      <c r="U427" s="106">
        <f t="shared" si="396"/>
        <v>102.61987000566467</v>
      </c>
      <c r="V427" s="106">
        <f t="shared" si="397"/>
        <v>933.93266464566466</v>
      </c>
      <c r="W427" s="19">
        <f t="shared" si="415"/>
        <v>0</v>
      </c>
      <c r="X427" s="2">
        <f t="shared" si="398"/>
        <v>0</v>
      </c>
      <c r="Y427" s="4">
        <f t="shared" si="399"/>
        <v>0</v>
      </c>
      <c r="Z427" s="106">
        <f t="shared" si="400"/>
        <v>0</v>
      </c>
      <c r="AA427" s="114">
        <f t="shared" si="411"/>
        <v>0.05</v>
      </c>
      <c r="AB427" s="112">
        <f t="shared" si="401"/>
        <v>13</v>
      </c>
      <c r="AC427" s="178">
        <f t="shared" si="418"/>
        <v>31</v>
      </c>
      <c r="AD427" s="11">
        <f t="shared" si="412"/>
        <v>1.0017064870000001</v>
      </c>
      <c r="AE427" s="106">
        <f t="shared" si="402"/>
        <v>1.4186244699999999</v>
      </c>
      <c r="AF427" s="106">
        <f t="shared" si="403"/>
        <v>1.5937439499999999</v>
      </c>
      <c r="AG427" s="106">
        <f t="shared" si="404"/>
        <v>0</v>
      </c>
      <c r="AH427" s="115" t="str">
        <f t="shared" si="413"/>
        <v>J=</v>
      </c>
      <c r="AI427" s="116">
        <f t="shared" si="414"/>
        <v>44586</v>
      </c>
      <c r="AJ427" s="10"/>
      <c r="AK427" s="5"/>
      <c r="AL427" s="204">
        <f>[2]Plan1!$A337</f>
        <v>47003</v>
      </c>
      <c r="AM427" s="205" t="str">
        <f>[2]Plan1!$C337</f>
        <v>Independência do Brasil</v>
      </c>
      <c r="AN427" s="5"/>
      <c r="AO427" s="3"/>
      <c r="AP427" s="161">
        <f t="shared" si="386"/>
        <v>47386</v>
      </c>
      <c r="AQ427" s="161">
        <f t="shared" si="387"/>
        <v>47385</v>
      </c>
      <c r="AR427" s="161">
        <f t="shared" si="388"/>
        <v>47386</v>
      </c>
      <c r="AS427" s="161">
        <f t="shared" si="383"/>
        <v>47416</v>
      </c>
      <c r="AT427" s="161">
        <f t="shared" si="389"/>
        <v>47386</v>
      </c>
      <c r="AU427" s="161">
        <f t="shared" si="384"/>
        <v>47416</v>
      </c>
      <c r="AV427" s="155">
        <f t="shared" si="385"/>
        <v>30</v>
      </c>
      <c r="AZ427" s="26"/>
      <c r="BA427" s="1"/>
      <c r="BB427" s="1"/>
      <c r="BC427" s="1"/>
      <c r="BD427" s="1"/>
      <c r="BE427" s="1"/>
      <c r="BG427" s="1"/>
      <c r="BH427" s="1"/>
    </row>
    <row r="428" spans="1:194" ht="15" customHeight="1" x14ac:dyDescent="0.25">
      <c r="A428" s="105">
        <f t="shared" si="405"/>
        <v>44569</v>
      </c>
      <c r="B428" s="106">
        <f t="shared" si="390"/>
        <v>935.86866219145975</v>
      </c>
      <c r="C428" s="2">
        <f t="shared" si="406"/>
        <v>831.31279463999999</v>
      </c>
      <c r="D428" s="2">
        <f t="shared" si="407"/>
        <v>0</v>
      </c>
      <c r="E428" s="106">
        <f t="shared" si="391"/>
        <v>831.31279463999999</v>
      </c>
      <c r="F428" s="21">
        <f t="shared" si="408"/>
        <v>6075.69</v>
      </c>
      <c r="G428" s="108">
        <f t="shared" si="409"/>
        <v>6120.04</v>
      </c>
      <c r="H428" s="109">
        <f t="shared" si="445"/>
        <v>44526</v>
      </c>
      <c r="I428" s="109">
        <f t="shared" si="416"/>
        <v>44556</v>
      </c>
      <c r="J428" s="110">
        <f t="shared" si="392"/>
        <v>7.2995824342585447E-3</v>
      </c>
      <c r="K428" s="117">
        <f t="shared" si="417"/>
        <v>44586</v>
      </c>
      <c r="L428" s="178">
        <f t="shared" si="444"/>
        <v>31</v>
      </c>
      <c r="M428" s="178">
        <f t="shared" si="382"/>
        <v>14</v>
      </c>
      <c r="N428" s="106">
        <f t="shared" si="393"/>
        <v>1.00329001</v>
      </c>
      <c r="O428" s="111">
        <f t="shared" si="447"/>
        <v>1.0095006900000001</v>
      </c>
      <c r="P428" s="111">
        <f t="shared" si="410"/>
        <v>1.1200218845591678</v>
      </c>
      <c r="Q428" s="106">
        <f t="shared" si="446"/>
        <v>1.1237067599999999</v>
      </c>
      <c r="R428" s="2">
        <v>1</v>
      </c>
      <c r="S428" s="106">
        <f t="shared" si="394"/>
        <v>831.31279463999999</v>
      </c>
      <c r="T428" s="106">
        <f t="shared" si="395"/>
        <v>0</v>
      </c>
      <c r="U428" s="106">
        <f t="shared" si="396"/>
        <v>102.8390123714597</v>
      </c>
      <c r="V428" s="106">
        <f t="shared" si="397"/>
        <v>934.15180701145971</v>
      </c>
      <c r="W428" s="19">
        <f t="shared" si="415"/>
        <v>0</v>
      </c>
      <c r="X428" s="2">
        <f t="shared" si="398"/>
        <v>0</v>
      </c>
      <c r="Y428" s="4">
        <f t="shared" si="399"/>
        <v>0</v>
      </c>
      <c r="Z428" s="106">
        <f t="shared" si="400"/>
        <v>0</v>
      </c>
      <c r="AA428" s="114">
        <f t="shared" si="411"/>
        <v>0.05</v>
      </c>
      <c r="AB428" s="112">
        <f t="shared" si="401"/>
        <v>14</v>
      </c>
      <c r="AC428" s="178">
        <f t="shared" si="418"/>
        <v>31</v>
      </c>
      <c r="AD428" s="11">
        <f t="shared" si="412"/>
        <v>1.001837876</v>
      </c>
      <c r="AE428" s="106">
        <f t="shared" si="402"/>
        <v>1.5278498300000001</v>
      </c>
      <c r="AF428" s="106">
        <f t="shared" si="403"/>
        <v>1.71685518</v>
      </c>
      <c r="AG428" s="106">
        <f t="shared" si="404"/>
        <v>0</v>
      </c>
      <c r="AH428" s="115" t="str">
        <f t="shared" si="413"/>
        <v>J=</v>
      </c>
      <c r="AI428" s="116">
        <f t="shared" si="414"/>
        <v>44586</v>
      </c>
      <c r="AJ428" s="10"/>
      <c r="AK428" s="5"/>
      <c r="AL428" s="204">
        <f>[2]Plan1!$A338</f>
        <v>47038</v>
      </c>
      <c r="AM428" s="205" t="str">
        <f>[2]Plan1!$C338</f>
        <v>Nossa Sr.a Aparecida - Padroeira do Brasil</v>
      </c>
      <c r="AN428" s="5"/>
      <c r="AO428" s="35"/>
      <c r="AP428" s="161">
        <f t="shared" si="386"/>
        <v>47416</v>
      </c>
      <c r="AQ428" s="161">
        <f t="shared" si="387"/>
        <v>47415</v>
      </c>
      <c r="AR428" s="161">
        <f t="shared" si="388"/>
        <v>47416</v>
      </c>
      <c r="AS428" s="161">
        <f t="shared" si="383"/>
        <v>47447</v>
      </c>
      <c r="AT428" s="161">
        <f t="shared" si="389"/>
        <v>47416</v>
      </c>
      <c r="AU428" s="161">
        <f t="shared" si="384"/>
        <v>47448</v>
      </c>
      <c r="AV428" s="155">
        <f t="shared" si="385"/>
        <v>31</v>
      </c>
      <c r="AZ428" s="26"/>
      <c r="BA428" s="1"/>
      <c r="BB428" s="1"/>
      <c r="BC428" s="1"/>
      <c r="BD428" s="1"/>
      <c r="BE428" s="1"/>
      <c r="BG428" s="1"/>
      <c r="BH428" s="1"/>
    </row>
    <row r="429" spans="1:194" ht="15" customHeight="1" x14ac:dyDescent="0.25">
      <c r="A429" s="105">
        <f t="shared" si="405"/>
        <v>44570</v>
      </c>
      <c r="B429" s="106">
        <f t="shared" si="390"/>
        <v>936.21103924602255</v>
      </c>
      <c r="C429" s="2">
        <f t="shared" si="406"/>
        <v>831.31279463999999</v>
      </c>
      <c r="D429" s="2">
        <f t="shared" si="407"/>
        <v>0</v>
      </c>
      <c r="E429" s="106">
        <f t="shared" si="391"/>
        <v>831.31279463999999</v>
      </c>
      <c r="F429" s="21">
        <f t="shared" si="408"/>
        <v>6075.69</v>
      </c>
      <c r="G429" s="108">
        <f t="shared" si="409"/>
        <v>6120.04</v>
      </c>
      <c r="H429" s="109">
        <f t="shared" si="445"/>
        <v>44526</v>
      </c>
      <c r="I429" s="109">
        <f t="shared" si="416"/>
        <v>44556</v>
      </c>
      <c r="J429" s="110">
        <f t="shared" si="392"/>
        <v>7.2995824342585447E-3</v>
      </c>
      <c r="K429" s="117">
        <f t="shared" si="417"/>
        <v>44586</v>
      </c>
      <c r="L429" s="178">
        <f t="shared" si="444"/>
        <v>31</v>
      </c>
      <c r="M429" s="178">
        <f t="shared" si="382"/>
        <v>15</v>
      </c>
      <c r="N429" s="106">
        <f t="shared" si="393"/>
        <v>1.0035254199999999</v>
      </c>
      <c r="O429" s="111">
        <f t="shared" si="447"/>
        <v>1.0095006900000001</v>
      </c>
      <c r="P429" s="111">
        <f t="shared" si="410"/>
        <v>1.1200218845591678</v>
      </c>
      <c r="Q429" s="106">
        <f t="shared" si="446"/>
        <v>1.12397043</v>
      </c>
      <c r="R429" s="2">
        <v>1</v>
      </c>
      <c r="S429" s="106">
        <f t="shared" si="394"/>
        <v>831.31279463999999</v>
      </c>
      <c r="T429" s="106">
        <f t="shared" si="395"/>
        <v>0</v>
      </c>
      <c r="U429" s="106">
        <f t="shared" si="396"/>
        <v>103.05820461602246</v>
      </c>
      <c r="V429" s="106">
        <f t="shared" si="397"/>
        <v>934.37099925602251</v>
      </c>
      <c r="W429" s="19">
        <f t="shared" si="415"/>
        <v>0</v>
      </c>
      <c r="X429" s="2">
        <f t="shared" si="398"/>
        <v>0</v>
      </c>
      <c r="Y429" s="4">
        <f t="shared" si="399"/>
        <v>0</v>
      </c>
      <c r="Z429" s="106">
        <f t="shared" si="400"/>
        <v>0</v>
      </c>
      <c r="AA429" s="114">
        <f t="shared" si="411"/>
        <v>0.05</v>
      </c>
      <c r="AB429" s="112">
        <f t="shared" si="401"/>
        <v>15</v>
      </c>
      <c r="AC429" s="178">
        <f t="shared" si="418"/>
        <v>31</v>
      </c>
      <c r="AD429" s="11">
        <f t="shared" si="412"/>
        <v>1.0019692819999999</v>
      </c>
      <c r="AE429" s="106">
        <f t="shared" si="402"/>
        <v>1.6370893200000001</v>
      </c>
      <c r="AF429" s="106">
        <f t="shared" si="403"/>
        <v>1.84003999</v>
      </c>
      <c r="AG429" s="106">
        <f t="shared" si="404"/>
        <v>0</v>
      </c>
      <c r="AH429" s="115" t="str">
        <f t="shared" si="413"/>
        <v>J=</v>
      </c>
      <c r="AI429" s="116">
        <f t="shared" si="414"/>
        <v>44586</v>
      </c>
      <c r="AJ429" s="14"/>
      <c r="AK429" s="5"/>
      <c r="AL429" s="204">
        <f>[2]Plan1!$A339</f>
        <v>47059</v>
      </c>
      <c r="AM429" s="205" t="str">
        <f>[2]Plan1!$C339</f>
        <v>Finados</v>
      </c>
      <c r="AN429" s="5"/>
      <c r="AO429" s="3"/>
      <c r="AP429" s="161">
        <f t="shared" si="386"/>
        <v>47447</v>
      </c>
      <c r="AQ429" s="161">
        <f t="shared" si="387"/>
        <v>47445</v>
      </c>
      <c r="AR429" s="161">
        <f t="shared" si="388"/>
        <v>47448</v>
      </c>
      <c r="AS429" s="161">
        <f t="shared" si="383"/>
        <v>47477</v>
      </c>
      <c r="AT429" s="161">
        <f t="shared" si="389"/>
        <v>47448</v>
      </c>
      <c r="AU429" s="161">
        <f t="shared" si="384"/>
        <v>47478</v>
      </c>
      <c r="AV429" s="155">
        <f t="shared" si="385"/>
        <v>30</v>
      </c>
      <c r="AZ429" s="26"/>
      <c r="BA429" s="18"/>
      <c r="BB429" s="18"/>
      <c r="BC429" s="18"/>
      <c r="BD429" s="18"/>
      <c r="BE429" s="18"/>
      <c r="BG429" s="18"/>
      <c r="BH429" s="18"/>
      <c r="BI429" s="18"/>
      <c r="BJ429" s="18"/>
      <c r="BK429" s="18"/>
      <c r="BL429" s="18"/>
      <c r="BM429" s="18"/>
      <c r="BN429" s="18"/>
      <c r="BO429" s="18"/>
      <c r="BP429" s="18"/>
      <c r="BQ429" s="18"/>
      <c r="BR429" s="18"/>
      <c r="BS429" s="18"/>
      <c r="BT429" s="18"/>
      <c r="BU429" s="18"/>
      <c r="BV429" s="18"/>
      <c r="BW429" s="18"/>
      <c r="BX429" s="18"/>
      <c r="BY429" s="18"/>
      <c r="BZ429" s="18"/>
      <c r="CA429" s="18"/>
      <c r="CB429" s="18"/>
      <c r="CC429" s="18"/>
      <c r="CD429" s="18"/>
      <c r="CE429" s="18"/>
      <c r="CF429" s="18"/>
      <c r="CG429" s="18"/>
      <c r="CH429" s="18"/>
      <c r="CI429" s="18"/>
      <c r="CJ429" s="18"/>
      <c r="CK429" s="18"/>
      <c r="CL429" s="18"/>
      <c r="CM429" s="18"/>
      <c r="CN429" s="18"/>
      <c r="CO429" s="18"/>
      <c r="CP429" s="18"/>
      <c r="CQ429" s="18"/>
      <c r="CR429" s="18"/>
      <c r="CS429" s="18"/>
      <c r="CT429" s="18"/>
      <c r="CU429" s="18"/>
      <c r="CV429" s="18"/>
      <c r="CW429" s="18"/>
      <c r="CX429" s="18"/>
      <c r="CY429" s="18"/>
      <c r="CZ429" s="18"/>
      <c r="DA429" s="18"/>
      <c r="DB429" s="18"/>
      <c r="DC429" s="18"/>
      <c r="DD429" s="18"/>
      <c r="DE429" s="18"/>
      <c r="DF429" s="18"/>
      <c r="DG429" s="18"/>
      <c r="DH429" s="18"/>
      <c r="DI429" s="18"/>
      <c r="DJ429" s="18"/>
      <c r="DK429" s="18"/>
      <c r="DL429" s="18"/>
      <c r="DM429" s="18"/>
      <c r="DN429" s="18"/>
      <c r="DO429" s="18"/>
      <c r="DP429" s="18"/>
      <c r="DQ429" s="18"/>
      <c r="DR429" s="18"/>
      <c r="DS429" s="18"/>
      <c r="DT429" s="18"/>
      <c r="DU429" s="18"/>
      <c r="DV429" s="18"/>
      <c r="DW429" s="18"/>
      <c r="DX429" s="18"/>
      <c r="DY429" s="18"/>
      <c r="DZ429" s="18"/>
      <c r="EA429" s="18"/>
      <c r="EB429" s="18"/>
      <c r="EC429" s="18"/>
      <c r="ED429" s="18"/>
      <c r="EE429" s="18"/>
      <c r="EF429" s="18"/>
      <c r="EG429" s="18"/>
      <c r="EH429" s="18"/>
      <c r="EI429" s="18"/>
      <c r="EJ429" s="18"/>
      <c r="EK429" s="18"/>
      <c r="EL429" s="18"/>
      <c r="EM429" s="18"/>
      <c r="EN429" s="18"/>
      <c r="EO429" s="18"/>
      <c r="EP429" s="18"/>
      <c r="EQ429" s="18"/>
      <c r="ER429" s="18"/>
      <c r="ES429" s="18"/>
      <c r="ET429" s="18"/>
      <c r="EU429" s="18"/>
      <c r="EV429" s="18"/>
      <c r="EW429" s="18"/>
      <c r="EX429" s="18"/>
      <c r="EY429" s="18"/>
      <c r="EZ429" s="18"/>
      <c r="FA429" s="18"/>
      <c r="FB429" s="18"/>
      <c r="FC429" s="18"/>
      <c r="FD429" s="18"/>
      <c r="FE429" s="18"/>
      <c r="FF429" s="18"/>
      <c r="FG429" s="18"/>
      <c r="FH429" s="18"/>
      <c r="FI429" s="18"/>
      <c r="FJ429" s="18"/>
      <c r="FK429" s="18"/>
      <c r="FL429" s="18"/>
      <c r="FM429" s="18"/>
      <c r="FN429" s="18"/>
      <c r="FO429" s="18"/>
      <c r="FP429" s="18"/>
      <c r="FQ429" s="18"/>
      <c r="FR429" s="18"/>
      <c r="FS429" s="18"/>
      <c r="FT429" s="18"/>
      <c r="FU429" s="18"/>
      <c r="FV429" s="18"/>
      <c r="FW429" s="18"/>
      <c r="FX429" s="18"/>
      <c r="FY429" s="18"/>
      <c r="FZ429" s="18"/>
      <c r="GA429" s="18"/>
      <c r="GB429" s="18"/>
      <c r="GC429" s="18"/>
      <c r="GD429" s="18"/>
      <c r="GE429" s="18"/>
      <c r="GF429" s="18"/>
      <c r="GG429" s="18"/>
      <c r="GH429" s="18"/>
      <c r="GI429" s="18"/>
      <c r="GJ429" s="18"/>
      <c r="GK429" s="18"/>
      <c r="GL429" s="18"/>
    </row>
    <row r="430" spans="1:194" ht="15" customHeight="1" x14ac:dyDescent="0.25">
      <c r="A430" s="105">
        <f t="shared" si="405"/>
        <v>44571</v>
      </c>
      <c r="B430" s="106">
        <f t="shared" si="390"/>
        <v>936.55353976935294</v>
      </c>
      <c r="C430" s="2">
        <f t="shared" si="406"/>
        <v>831.31279463999999</v>
      </c>
      <c r="D430" s="2">
        <f t="shared" si="407"/>
        <v>0</v>
      </c>
      <c r="E430" s="106">
        <f t="shared" si="391"/>
        <v>831.31279463999999</v>
      </c>
      <c r="F430" s="21">
        <f t="shared" si="408"/>
        <v>6075.69</v>
      </c>
      <c r="G430" s="108">
        <f t="shared" si="409"/>
        <v>6120.04</v>
      </c>
      <c r="H430" s="109">
        <f t="shared" si="445"/>
        <v>44526</v>
      </c>
      <c r="I430" s="109">
        <f t="shared" si="416"/>
        <v>44556</v>
      </c>
      <c r="J430" s="110">
        <f t="shared" si="392"/>
        <v>7.2995824342585447E-3</v>
      </c>
      <c r="K430" s="117">
        <f t="shared" si="417"/>
        <v>44586</v>
      </c>
      <c r="L430" s="178">
        <f t="shared" si="444"/>
        <v>31</v>
      </c>
      <c r="M430" s="178">
        <f t="shared" si="382"/>
        <v>16</v>
      </c>
      <c r="N430" s="106">
        <f t="shared" si="393"/>
        <v>1.0037608899999999</v>
      </c>
      <c r="O430" s="111">
        <f t="shared" si="447"/>
        <v>1.0095006900000001</v>
      </c>
      <c r="P430" s="111">
        <f t="shared" si="410"/>
        <v>1.1200218845591678</v>
      </c>
      <c r="Q430" s="106">
        <f t="shared" si="446"/>
        <v>1.1242341600000001</v>
      </c>
      <c r="R430" s="2">
        <v>1</v>
      </c>
      <c r="S430" s="106">
        <f t="shared" si="394"/>
        <v>831.31279463999999</v>
      </c>
      <c r="T430" s="106">
        <f t="shared" si="395"/>
        <v>0</v>
      </c>
      <c r="U430" s="106">
        <f t="shared" si="396"/>
        <v>103.27744673935298</v>
      </c>
      <c r="V430" s="106">
        <f t="shared" si="397"/>
        <v>934.59024137935296</v>
      </c>
      <c r="W430" s="19">
        <f t="shared" si="415"/>
        <v>0</v>
      </c>
      <c r="X430" s="2">
        <f t="shared" si="398"/>
        <v>0</v>
      </c>
      <c r="Y430" s="4">
        <f t="shared" si="399"/>
        <v>0</v>
      </c>
      <c r="Z430" s="106">
        <f t="shared" si="400"/>
        <v>0</v>
      </c>
      <c r="AA430" s="114">
        <f t="shared" si="411"/>
        <v>0.05</v>
      </c>
      <c r="AB430" s="112">
        <f t="shared" si="401"/>
        <v>16</v>
      </c>
      <c r="AC430" s="178">
        <f t="shared" si="418"/>
        <v>31</v>
      </c>
      <c r="AD430" s="11">
        <f t="shared" si="412"/>
        <v>1.0021007049999999</v>
      </c>
      <c r="AE430" s="106">
        <f t="shared" si="402"/>
        <v>1.7463429399999999</v>
      </c>
      <c r="AF430" s="106">
        <f t="shared" si="403"/>
        <v>1.9632983900000001</v>
      </c>
      <c r="AG430" s="106">
        <f t="shared" si="404"/>
        <v>0</v>
      </c>
      <c r="AH430" s="115" t="str">
        <f t="shared" si="413"/>
        <v>J=</v>
      </c>
      <c r="AI430" s="116">
        <f t="shared" si="414"/>
        <v>44586</v>
      </c>
      <c r="AJ430" s="10"/>
      <c r="AK430" s="5"/>
      <c r="AL430" s="204">
        <f>[2]Plan1!$A340</f>
        <v>47072</v>
      </c>
      <c r="AM430" s="205" t="str">
        <f>[2]Plan1!$C340</f>
        <v>Proclamação da República</v>
      </c>
      <c r="AN430" s="5"/>
      <c r="AO430" s="3"/>
      <c r="AP430" s="161">
        <f t="shared" si="386"/>
        <v>47477</v>
      </c>
      <c r="AQ430" s="161">
        <f t="shared" si="387"/>
        <v>47476</v>
      </c>
      <c r="AR430" s="161">
        <f t="shared" si="388"/>
        <v>47478</v>
      </c>
      <c r="AS430" s="161">
        <f t="shared" si="383"/>
        <v>47508</v>
      </c>
      <c r="AT430" s="161">
        <f t="shared" si="389"/>
        <v>47478</v>
      </c>
      <c r="AU430" s="161">
        <f t="shared" si="384"/>
        <v>47508</v>
      </c>
      <c r="AV430" s="155">
        <f t="shared" si="385"/>
        <v>31</v>
      </c>
      <c r="AZ430" s="26"/>
      <c r="BA430" s="1"/>
      <c r="BB430" s="1"/>
      <c r="BC430" s="1"/>
      <c r="BD430" s="1"/>
      <c r="BE430" s="1"/>
      <c r="BG430" s="1"/>
      <c r="BH430" s="1"/>
    </row>
    <row r="431" spans="1:194" ht="15" customHeight="1" x14ac:dyDescent="0.25">
      <c r="A431" s="105">
        <f t="shared" si="405"/>
        <v>44572</v>
      </c>
      <c r="B431" s="106">
        <f t="shared" si="390"/>
        <v>936.89617306457887</v>
      </c>
      <c r="C431" s="2">
        <f t="shared" si="406"/>
        <v>831.31279463999999</v>
      </c>
      <c r="D431" s="2">
        <f t="shared" si="407"/>
        <v>0</v>
      </c>
      <c r="E431" s="106">
        <f t="shared" si="391"/>
        <v>831.31279463999999</v>
      </c>
      <c r="F431" s="21">
        <f t="shared" si="408"/>
        <v>6075.69</v>
      </c>
      <c r="G431" s="108">
        <f t="shared" si="409"/>
        <v>6120.04</v>
      </c>
      <c r="H431" s="109">
        <f t="shared" si="445"/>
        <v>44526</v>
      </c>
      <c r="I431" s="109">
        <f t="shared" si="416"/>
        <v>44556</v>
      </c>
      <c r="J431" s="110">
        <f t="shared" si="392"/>
        <v>7.2995824342585447E-3</v>
      </c>
      <c r="K431" s="117">
        <f t="shared" si="417"/>
        <v>44586</v>
      </c>
      <c r="L431" s="178">
        <f t="shared" si="444"/>
        <v>31</v>
      </c>
      <c r="M431" s="178">
        <f t="shared" si="382"/>
        <v>17</v>
      </c>
      <c r="N431" s="106">
        <f t="shared" si="393"/>
        <v>1.00399642</v>
      </c>
      <c r="O431" s="111">
        <f t="shared" si="447"/>
        <v>1.0095006900000001</v>
      </c>
      <c r="P431" s="111">
        <f t="shared" si="410"/>
        <v>1.1200218845591678</v>
      </c>
      <c r="Q431" s="106">
        <f t="shared" si="446"/>
        <v>1.12449796</v>
      </c>
      <c r="R431" s="2">
        <v>1</v>
      </c>
      <c r="S431" s="106">
        <f t="shared" si="394"/>
        <v>831.31279463999999</v>
      </c>
      <c r="T431" s="106">
        <f t="shared" si="395"/>
        <v>0</v>
      </c>
      <c r="U431" s="106">
        <f t="shared" si="396"/>
        <v>103.49674705457895</v>
      </c>
      <c r="V431" s="106">
        <f t="shared" si="397"/>
        <v>934.80954169457891</v>
      </c>
      <c r="W431" s="19">
        <f t="shared" si="415"/>
        <v>0</v>
      </c>
      <c r="X431" s="2">
        <f t="shared" si="398"/>
        <v>0</v>
      </c>
      <c r="Y431" s="4">
        <f t="shared" si="399"/>
        <v>0</v>
      </c>
      <c r="Z431" s="106">
        <f t="shared" si="400"/>
        <v>0</v>
      </c>
      <c r="AA431" s="114">
        <f t="shared" si="411"/>
        <v>0.05</v>
      </c>
      <c r="AB431" s="112">
        <f t="shared" si="401"/>
        <v>17</v>
      </c>
      <c r="AC431" s="178">
        <f t="shared" si="418"/>
        <v>31</v>
      </c>
      <c r="AD431" s="11">
        <f t="shared" si="412"/>
        <v>1.0022321460000001</v>
      </c>
      <c r="AE431" s="106">
        <f t="shared" si="402"/>
        <v>1.8556115200000001</v>
      </c>
      <c r="AF431" s="106">
        <f t="shared" si="403"/>
        <v>2.0866313700000001</v>
      </c>
      <c r="AG431" s="106">
        <f t="shared" si="404"/>
        <v>0</v>
      </c>
      <c r="AH431" s="115" t="str">
        <f t="shared" si="413"/>
        <v>J=</v>
      </c>
      <c r="AI431" s="116">
        <f t="shared" si="414"/>
        <v>44586</v>
      </c>
      <c r="AJ431" s="10"/>
      <c r="AK431" s="5"/>
      <c r="AL431" s="204">
        <f>[2]Plan1!$A341</f>
        <v>47077</v>
      </c>
      <c r="AM431" s="205" t="str">
        <f>[2]Plan1!$C341</f>
        <v>Dia Nacional de Zumbi e da Consciência Negra</v>
      </c>
      <c r="AN431" s="5"/>
      <c r="AO431" s="3"/>
      <c r="AP431" s="161">
        <f t="shared" si="386"/>
        <v>47508</v>
      </c>
      <c r="AQ431" s="161">
        <f t="shared" si="387"/>
        <v>47507</v>
      </c>
      <c r="AR431" s="161">
        <f t="shared" si="388"/>
        <v>47508</v>
      </c>
      <c r="AS431" s="161">
        <f t="shared" si="383"/>
        <v>47539</v>
      </c>
      <c r="AT431" s="161">
        <f t="shared" si="389"/>
        <v>47508</v>
      </c>
      <c r="AU431" s="161">
        <f t="shared" si="384"/>
        <v>47539</v>
      </c>
      <c r="AV431" s="155">
        <f t="shared" si="385"/>
        <v>31</v>
      </c>
      <c r="AZ431" s="26"/>
      <c r="BA431" s="1"/>
      <c r="BB431" s="1"/>
      <c r="BC431" s="1"/>
      <c r="BD431" s="1"/>
      <c r="BE431" s="1"/>
      <c r="BG431" s="1"/>
      <c r="BH431" s="1"/>
    </row>
    <row r="432" spans="1:194" ht="15" customHeight="1" x14ac:dyDescent="0.25">
      <c r="A432" s="105">
        <f t="shared" si="405"/>
        <v>44573</v>
      </c>
      <c r="B432" s="106">
        <f t="shared" si="390"/>
        <v>937.23892064544475</v>
      </c>
      <c r="C432" s="2">
        <f t="shared" si="406"/>
        <v>831.31279463999999</v>
      </c>
      <c r="D432" s="2">
        <f t="shared" si="407"/>
        <v>0</v>
      </c>
      <c r="E432" s="106">
        <f t="shared" si="391"/>
        <v>831.31279463999999</v>
      </c>
      <c r="F432" s="21">
        <f t="shared" si="408"/>
        <v>6075.69</v>
      </c>
      <c r="G432" s="108">
        <f t="shared" si="409"/>
        <v>6120.04</v>
      </c>
      <c r="H432" s="109">
        <f t="shared" si="445"/>
        <v>44526</v>
      </c>
      <c r="I432" s="109">
        <f t="shared" si="416"/>
        <v>44556</v>
      </c>
      <c r="J432" s="110">
        <f t="shared" si="392"/>
        <v>7.2995824342585447E-3</v>
      </c>
      <c r="K432" s="117">
        <f t="shared" si="417"/>
        <v>44586</v>
      </c>
      <c r="L432" s="178">
        <f t="shared" si="444"/>
        <v>31</v>
      </c>
      <c r="M432" s="178">
        <f t="shared" si="382"/>
        <v>18</v>
      </c>
      <c r="N432" s="106">
        <f t="shared" si="393"/>
        <v>1.004232</v>
      </c>
      <c r="O432" s="111">
        <f t="shared" si="447"/>
        <v>1.0095006900000001</v>
      </c>
      <c r="P432" s="111">
        <f t="shared" si="410"/>
        <v>1.1200218845591678</v>
      </c>
      <c r="Q432" s="106">
        <f t="shared" si="446"/>
        <v>1.1247618100000001</v>
      </c>
      <c r="R432" s="2">
        <v>1</v>
      </c>
      <c r="S432" s="106">
        <f t="shared" si="394"/>
        <v>831.31279463999999</v>
      </c>
      <c r="T432" s="106">
        <f t="shared" si="395"/>
        <v>0</v>
      </c>
      <c r="U432" s="106">
        <f t="shared" si="396"/>
        <v>103.71608893544477</v>
      </c>
      <c r="V432" s="106">
        <f t="shared" si="397"/>
        <v>935.02888357544475</v>
      </c>
      <c r="W432" s="19">
        <f t="shared" si="415"/>
        <v>0</v>
      </c>
      <c r="X432" s="2">
        <f t="shared" si="398"/>
        <v>0</v>
      </c>
      <c r="Y432" s="4">
        <f t="shared" si="399"/>
        <v>0</v>
      </c>
      <c r="Z432" s="106">
        <f t="shared" si="400"/>
        <v>0</v>
      </c>
      <c r="AA432" s="114">
        <f t="shared" si="411"/>
        <v>0.05</v>
      </c>
      <c r="AB432" s="112">
        <f t="shared" si="401"/>
        <v>18</v>
      </c>
      <c r="AC432" s="178">
        <f t="shared" si="418"/>
        <v>31</v>
      </c>
      <c r="AD432" s="11">
        <f t="shared" si="412"/>
        <v>1.002363603</v>
      </c>
      <c r="AE432" s="106">
        <f t="shared" si="402"/>
        <v>1.96489341</v>
      </c>
      <c r="AF432" s="106">
        <f t="shared" si="403"/>
        <v>2.2100370699999998</v>
      </c>
      <c r="AG432" s="106">
        <f t="shared" si="404"/>
        <v>0</v>
      </c>
      <c r="AH432" s="115" t="str">
        <f t="shared" si="413"/>
        <v>J=</v>
      </c>
      <c r="AI432" s="116">
        <f t="shared" si="414"/>
        <v>44586</v>
      </c>
      <c r="AJ432" s="10"/>
      <c r="AK432" s="5"/>
      <c r="AL432" s="204">
        <f>[2]Plan1!$A342</f>
        <v>47112</v>
      </c>
      <c r="AM432" s="205" t="str">
        <f>[2]Plan1!$C342</f>
        <v>Natal</v>
      </c>
      <c r="AN432" s="5"/>
      <c r="AO432" s="3"/>
      <c r="AP432" s="161">
        <f t="shared" si="386"/>
        <v>47539</v>
      </c>
      <c r="AQ432" s="161">
        <f t="shared" si="387"/>
        <v>47536</v>
      </c>
      <c r="AR432" s="161">
        <f t="shared" si="388"/>
        <v>47539</v>
      </c>
      <c r="AS432" s="161">
        <f t="shared" si="383"/>
        <v>47567</v>
      </c>
      <c r="AT432" s="161">
        <f t="shared" si="389"/>
        <v>47539</v>
      </c>
      <c r="AU432" s="161">
        <f t="shared" si="384"/>
        <v>47567</v>
      </c>
      <c r="AV432" s="155">
        <f t="shared" si="385"/>
        <v>28</v>
      </c>
      <c r="AZ432" s="26"/>
      <c r="BA432" s="1"/>
      <c r="BB432" s="1"/>
      <c r="BC432" s="1"/>
      <c r="BD432" s="1"/>
      <c r="BE432" s="1"/>
      <c r="BG432" s="1"/>
      <c r="BH432" s="1"/>
    </row>
    <row r="433" spans="1:60" ht="15" customHeight="1" x14ac:dyDescent="0.25">
      <c r="A433" s="105">
        <f t="shared" si="405"/>
        <v>44574</v>
      </c>
      <c r="B433" s="106">
        <f t="shared" si="390"/>
        <v>937.58179272507812</v>
      </c>
      <c r="C433" s="2">
        <f t="shared" si="406"/>
        <v>831.31279463999999</v>
      </c>
      <c r="D433" s="2">
        <f t="shared" si="407"/>
        <v>0</v>
      </c>
      <c r="E433" s="106">
        <f t="shared" si="391"/>
        <v>831.31279463999999</v>
      </c>
      <c r="F433" s="21">
        <f t="shared" si="408"/>
        <v>6075.69</v>
      </c>
      <c r="G433" s="108">
        <f t="shared" si="409"/>
        <v>6120.04</v>
      </c>
      <c r="H433" s="109">
        <f t="shared" si="445"/>
        <v>44526</v>
      </c>
      <c r="I433" s="109">
        <f t="shared" si="416"/>
        <v>44556</v>
      </c>
      <c r="J433" s="110">
        <f t="shared" si="392"/>
        <v>7.2995824342585447E-3</v>
      </c>
      <c r="K433" s="117">
        <f t="shared" si="417"/>
        <v>44586</v>
      </c>
      <c r="L433" s="178">
        <f t="shared" si="444"/>
        <v>31</v>
      </c>
      <c r="M433" s="178">
        <f t="shared" ref="M433:M496" si="448">L433-(K433-A433)</f>
        <v>19</v>
      </c>
      <c r="N433" s="106">
        <f t="shared" si="393"/>
        <v>1.0044676299999999</v>
      </c>
      <c r="O433" s="111">
        <f t="shared" si="447"/>
        <v>1.0095006900000001</v>
      </c>
      <c r="P433" s="111">
        <f t="shared" si="410"/>
        <v>1.1200218845591678</v>
      </c>
      <c r="Q433" s="106">
        <f t="shared" si="446"/>
        <v>1.12502572</v>
      </c>
      <c r="R433" s="2">
        <v>1</v>
      </c>
      <c r="S433" s="106">
        <f t="shared" si="394"/>
        <v>831.31279463999999</v>
      </c>
      <c r="T433" s="106">
        <f t="shared" si="395"/>
        <v>0</v>
      </c>
      <c r="U433" s="106">
        <f t="shared" si="396"/>
        <v>103.93548069507814</v>
      </c>
      <c r="V433" s="106">
        <f t="shared" si="397"/>
        <v>935.24827533507812</v>
      </c>
      <c r="W433" s="19">
        <f t="shared" si="415"/>
        <v>0</v>
      </c>
      <c r="X433" s="2">
        <f t="shared" si="398"/>
        <v>0</v>
      </c>
      <c r="Y433" s="4">
        <f t="shared" si="399"/>
        <v>0</v>
      </c>
      <c r="Z433" s="106">
        <f t="shared" si="400"/>
        <v>0</v>
      </c>
      <c r="AA433" s="114">
        <f t="shared" si="411"/>
        <v>0.05</v>
      </c>
      <c r="AB433" s="112">
        <f t="shared" si="401"/>
        <v>19</v>
      </c>
      <c r="AC433" s="178">
        <f t="shared" si="418"/>
        <v>31</v>
      </c>
      <c r="AD433" s="11">
        <f t="shared" si="412"/>
        <v>1.0024950779999999</v>
      </c>
      <c r="AE433" s="106">
        <f t="shared" si="402"/>
        <v>2.07419026</v>
      </c>
      <c r="AF433" s="106">
        <f t="shared" si="403"/>
        <v>2.3335173899999999</v>
      </c>
      <c r="AG433" s="106">
        <f t="shared" si="404"/>
        <v>0</v>
      </c>
      <c r="AH433" s="115" t="str">
        <f t="shared" si="413"/>
        <v>J=</v>
      </c>
      <c r="AI433" s="116">
        <f t="shared" si="414"/>
        <v>44586</v>
      </c>
      <c r="AJ433" s="10"/>
      <c r="AK433" s="5"/>
      <c r="AL433" s="204">
        <f>[2]Plan1!$A343</f>
        <v>47119</v>
      </c>
      <c r="AM433" s="205" t="str">
        <f>[2]Plan1!$C343</f>
        <v>Confraternização Universal</v>
      </c>
      <c r="AN433" s="34"/>
      <c r="AO433" s="29"/>
      <c r="AP433" s="161">
        <f t="shared" si="386"/>
        <v>47567</v>
      </c>
      <c r="AQ433" s="161">
        <f t="shared" si="387"/>
        <v>47564</v>
      </c>
      <c r="AR433" s="161">
        <f t="shared" si="388"/>
        <v>47567</v>
      </c>
      <c r="AS433" s="161">
        <f t="shared" si="383"/>
        <v>47598</v>
      </c>
      <c r="AT433" s="161">
        <f t="shared" si="389"/>
        <v>47567</v>
      </c>
      <c r="AU433" s="161">
        <f t="shared" si="384"/>
        <v>47598</v>
      </c>
      <c r="AV433" s="155">
        <f t="shared" si="385"/>
        <v>31</v>
      </c>
      <c r="AZ433" s="26"/>
      <c r="BA433" s="1"/>
      <c r="BB433" s="1"/>
      <c r="BC433" s="1"/>
      <c r="BD433" s="1"/>
      <c r="BE433" s="1"/>
      <c r="BG433" s="1"/>
      <c r="BH433" s="1"/>
    </row>
    <row r="434" spans="1:60" ht="15" customHeight="1" x14ac:dyDescent="0.25">
      <c r="A434" s="105">
        <f t="shared" si="405"/>
        <v>44575</v>
      </c>
      <c r="B434" s="106">
        <f t="shared" si="390"/>
        <v>937.92479767660723</v>
      </c>
      <c r="C434" s="2">
        <f t="shared" si="406"/>
        <v>831.31279463999999</v>
      </c>
      <c r="D434" s="2">
        <f t="shared" si="407"/>
        <v>0</v>
      </c>
      <c r="E434" s="106">
        <f t="shared" si="391"/>
        <v>831.31279463999999</v>
      </c>
      <c r="F434" s="21">
        <f t="shared" si="408"/>
        <v>6075.69</v>
      </c>
      <c r="G434" s="108">
        <f t="shared" si="409"/>
        <v>6120.04</v>
      </c>
      <c r="H434" s="109">
        <f t="shared" si="445"/>
        <v>44526</v>
      </c>
      <c r="I434" s="109">
        <f t="shared" si="416"/>
        <v>44556</v>
      </c>
      <c r="J434" s="110">
        <f t="shared" si="392"/>
        <v>7.2995824342585447E-3</v>
      </c>
      <c r="K434" s="117">
        <f t="shared" si="417"/>
        <v>44586</v>
      </c>
      <c r="L434" s="178">
        <f t="shared" si="444"/>
        <v>31</v>
      </c>
      <c r="M434" s="178">
        <f t="shared" si="448"/>
        <v>20</v>
      </c>
      <c r="N434" s="106">
        <f t="shared" si="393"/>
        <v>1.00470332</v>
      </c>
      <c r="O434" s="111">
        <f t="shared" si="447"/>
        <v>1.0095006900000001</v>
      </c>
      <c r="P434" s="111">
        <f t="shared" si="410"/>
        <v>1.1200218845591678</v>
      </c>
      <c r="Q434" s="106">
        <f t="shared" si="446"/>
        <v>1.1252896999999999</v>
      </c>
      <c r="R434" s="2">
        <v>1</v>
      </c>
      <c r="S434" s="106">
        <f t="shared" si="394"/>
        <v>831.31279463999999</v>
      </c>
      <c r="T434" s="106">
        <f t="shared" si="395"/>
        <v>0</v>
      </c>
      <c r="U434" s="106">
        <f t="shared" si="396"/>
        <v>104.15493064660717</v>
      </c>
      <c r="V434" s="106">
        <f t="shared" si="397"/>
        <v>935.46772528660722</v>
      </c>
      <c r="W434" s="19">
        <f t="shared" si="415"/>
        <v>0</v>
      </c>
      <c r="X434" s="2">
        <f t="shared" si="398"/>
        <v>0</v>
      </c>
      <c r="Y434" s="4">
        <f t="shared" si="399"/>
        <v>0</v>
      </c>
      <c r="Z434" s="106">
        <f t="shared" si="400"/>
        <v>0</v>
      </c>
      <c r="AA434" s="114">
        <f t="shared" si="411"/>
        <v>0.05</v>
      </c>
      <c r="AB434" s="112">
        <f t="shared" si="401"/>
        <v>20</v>
      </c>
      <c r="AC434" s="178">
        <f t="shared" si="418"/>
        <v>31</v>
      </c>
      <c r="AD434" s="11">
        <f t="shared" si="412"/>
        <v>1.002626571</v>
      </c>
      <c r="AE434" s="106">
        <f t="shared" si="402"/>
        <v>2.1835020699999999</v>
      </c>
      <c r="AF434" s="106">
        <f t="shared" si="403"/>
        <v>2.45707239</v>
      </c>
      <c r="AG434" s="106">
        <f t="shared" si="404"/>
        <v>0</v>
      </c>
      <c r="AH434" s="115" t="str">
        <f t="shared" si="413"/>
        <v>J=</v>
      </c>
      <c r="AI434" s="116">
        <f t="shared" si="414"/>
        <v>44586</v>
      </c>
      <c r="AJ434" s="10"/>
      <c r="AK434" s="5"/>
      <c r="AL434" s="204">
        <f>[2]Plan1!$A344</f>
        <v>47161</v>
      </c>
      <c r="AM434" s="205" t="str">
        <f>[2]Plan1!$C344</f>
        <v>Carnaval</v>
      </c>
      <c r="AN434" s="5"/>
      <c r="AO434" s="3"/>
      <c r="AP434" s="161">
        <f t="shared" si="386"/>
        <v>47598</v>
      </c>
      <c r="AQ434" s="161">
        <f t="shared" si="387"/>
        <v>47597</v>
      </c>
      <c r="AR434" s="161">
        <f t="shared" si="388"/>
        <v>47598</v>
      </c>
      <c r="AS434" s="161">
        <f t="shared" si="383"/>
        <v>47628</v>
      </c>
      <c r="AT434" s="161">
        <f t="shared" si="389"/>
        <v>47598</v>
      </c>
      <c r="AU434" s="161">
        <f t="shared" si="384"/>
        <v>47630</v>
      </c>
      <c r="AV434" s="155">
        <f t="shared" si="385"/>
        <v>30</v>
      </c>
      <c r="AZ434" s="26"/>
      <c r="BA434" s="1"/>
      <c r="BB434" s="1"/>
      <c r="BC434" s="1"/>
      <c r="BD434" s="1"/>
      <c r="BE434" s="1"/>
      <c r="BG434" s="1"/>
      <c r="BH434" s="1"/>
    </row>
    <row r="435" spans="1:60" ht="15" customHeight="1" x14ac:dyDescent="0.25">
      <c r="A435" s="105">
        <f t="shared" si="405"/>
        <v>44576</v>
      </c>
      <c r="B435" s="106">
        <f t="shared" si="390"/>
        <v>938.26793367003188</v>
      </c>
      <c r="C435" s="2">
        <f t="shared" si="406"/>
        <v>831.31279463999999</v>
      </c>
      <c r="D435" s="2">
        <f t="shared" si="407"/>
        <v>0</v>
      </c>
      <c r="E435" s="106">
        <f t="shared" si="391"/>
        <v>831.31279463999999</v>
      </c>
      <c r="F435" s="21">
        <f t="shared" si="408"/>
        <v>6075.69</v>
      </c>
      <c r="G435" s="108">
        <f t="shared" si="409"/>
        <v>6120.04</v>
      </c>
      <c r="H435" s="109">
        <f t="shared" si="445"/>
        <v>44526</v>
      </c>
      <c r="I435" s="109">
        <f t="shared" si="416"/>
        <v>44556</v>
      </c>
      <c r="J435" s="110">
        <f t="shared" si="392"/>
        <v>7.2995824342585447E-3</v>
      </c>
      <c r="K435" s="117">
        <f t="shared" si="417"/>
        <v>44586</v>
      </c>
      <c r="L435" s="178">
        <f t="shared" si="444"/>
        <v>31</v>
      </c>
      <c r="M435" s="178">
        <f t="shared" si="448"/>
        <v>21</v>
      </c>
      <c r="N435" s="106">
        <f t="shared" si="393"/>
        <v>1.00493907</v>
      </c>
      <c r="O435" s="111">
        <f t="shared" si="447"/>
        <v>1.0095006900000001</v>
      </c>
      <c r="P435" s="111">
        <f t="shared" si="410"/>
        <v>1.1200218845591678</v>
      </c>
      <c r="Q435" s="106">
        <f t="shared" si="446"/>
        <v>1.1255537499999999</v>
      </c>
      <c r="R435" s="2">
        <v>1</v>
      </c>
      <c r="S435" s="106">
        <f t="shared" si="394"/>
        <v>831.31279463999999</v>
      </c>
      <c r="T435" s="106">
        <f t="shared" si="395"/>
        <v>0</v>
      </c>
      <c r="U435" s="106">
        <f t="shared" si="396"/>
        <v>104.37443879003182</v>
      </c>
      <c r="V435" s="106">
        <f t="shared" si="397"/>
        <v>935.68723343003182</v>
      </c>
      <c r="W435" s="19">
        <f t="shared" si="415"/>
        <v>0</v>
      </c>
      <c r="X435" s="2">
        <f t="shared" si="398"/>
        <v>0</v>
      </c>
      <c r="Y435" s="4">
        <f t="shared" si="399"/>
        <v>0</v>
      </c>
      <c r="Z435" s="106">
        <f t="shared" si="400"/>
        <v>0</v>
      </c>
      <c r="AA435" s="114">
        <f t="shared" si="411"/>
        <v>0.05</v>
      </c>
      <c r="AB435" s="112">
        <f t="shared" si="401"/>
        <v>21</v>
      </c>
      <c r="AC435" s="178">
        <f t="shared" si="418"/>
        <v>31</v>
      </c>
      <c r="AD435" s="11">
        <f t="shared" si="412"/>
        <v>1.00275808</v>
      </c>
      <c r="AE435" s="106">
        <f t="shared" si="402"/>
        <v>2.2928271900000001</v>
      </c>
      <c r="AF435" s="106">
        <f t="shared" si="403"/>
        <v>2.5807002400000001</v>
      </c>
      <c r="AG435" s="106">
        <f t="shared" si="404"/>
        <v>0</v>
      </c>
      <c r="AH435" s="115" t="str">
        <f t="shared" si="413"/>
        <v>J=</v>
      </c>
      <c r="AI435" s="116">
        <f t="shared" si="414"/>
        <v>44586</v>
      </c>
      <c r="AJ435" s="10"/>
      <c r="AK435" s="5"/>
      <c r="AL435" s="204">
        <f>[2]Plan1!$A345</f>
        <v>47162</v>
      </c>
      <c r="AM435" s="205" t="str">
        <f>[2]Plan1!$C345</f>
        <v>Carnaval</v>
      </c>
      <c r="AN435" s="5"/>
      <c r="AO435" s="3"/>
      <c r="AP435" s="161">
        <f t="shared" si="386"/>
        <v>47628</v>
      </c>
      <c r="AQ435" s="161">
        <f t="shared" si="387"/>
        <v>47627</v>
      </c>
      <c r="AR435" s="161">
        <f t="shared" si="388"/>
        <v>47630</v>
      </c>
      <c r="AS435" s="161">
        <f t="shared" si="383"/>
        <v>47659</v>
      </c>
      <c r="AT435" s="161">
        <f t="shared" si="389"/>
        <v>47630</v>
      </c>
      <c r="AU435" s="161">
        <f t="shared" si="384"/>
        <v>47659</v>
      </c>
      <c r="AV435" s="155">
        <f t="shared" si="385"/>
        <v>31</v>
      </c>
      <c r="AZ435" s="26"/>
      <c r="BA435" s="1"/>
      <c r="BB435" s="1"/>
      <c r="BC435" s="1"/>
      <c r="BD435" s="1"/>
      <c r="BE435" s="1"/>
      <c r="BG435" s="1"/>
      <c r="BH435" s="1"/>
    </row>
    <row r="436" spans="1:60" ht="15" customHeight="1" x14ac:dyDescent="0.25">
      <c r="A436" s="105">
        <f t="shared" si="405"/>
        <v>44577</v>
      </c>
      <c r="B436" s="106">
        <f t="shared" si="390"/>
        <v>938.61118592909634</v>
      </c>
      <c r="C436" s="2">
        <f t="shared" si="406"/>
        <v>831.31279463999999</v>
      </c>
      <c r="D436" s="2">
        <f t="shared" si="407"/>
        <v>0</v>
      </c>
      <c r="E436" s="106">
        <f t="shared" si="391"/>
        <v>831.31279463999999</v>
      </c>
      <c r="F436" s="21">
        <f t="shared" si="408"/>
        <v>6075.69</v>
      </c>
      <c r="G436" s="108">
        <f t="shared" si="409"/>
        <v>6120.04</v>
      </c>
      <c r="H436" s="109">
        <f t="shared" si="445"/>
        <v>44526</v>
      </c>
      <c r="I436" s="109">
        <f t="shared" si="416"/>
        <v>44556</v>
      </c>
      <c r="J436" s="110">
        <f t="shared" si="392"/>
        <v>7.2995824342585447E-3</v>
      </c>
      <c r="K436" s="117">
        <f t="shared" si="417"/>
        <v>44586</v>
      </c>
      <c r="L436" s="178">
        <f t="shared" si="444"/>
        <v>31</v>
      </c>
      <c r="M436" s="178">
        <f t="shared" si="448"/>
        <v>22</v>
      </c>
      <c r="N436" s="106">
        <f t="shared" si="393"/>
        <v>1.0051748700000001</v>
      </c>
      <c r="O436" s="111">
        <f t="shared" si="447"/>
        <v>1.0095006900000001</v>
      </c>
      <c r="P436" s="111">
        <f t="shared" si="410"/>
        <v>1.1200218845591678</v>
      </c>
      <c r="Q436" s="106">
        <f t="shared" si="446"/>
        <v>1.12581785</v>
      </c>
      <c r="R436" s="2">
        <v>1</v>
      </c>
      <c r="S436" s="106">
        <f t="shared" si="394"/>
        <v>831.31279463999999</v>
      </c>
      <c r="T436" s="106">
        <f t="shared" si="395"/>
        <v>0</v>
      </c>
      <c r="U436" s="106">
        <f t="shared" si="396"/>
        <v>104.59398849909633</v>
      </c>
      <c r="V436" s="106">
        <f t="shared" si="397"/>
        <v>935.90678313909632</v>
      </c>
      <c r="W436" s="19">
        <f t="shared" si="415"/>
        <v>0</v>
      </c>
      <c r="X436" s="2">
        <f t="shared" si="398"/>
        <v>0</v>
      </c>
      <c r="Y436" s="4">
        <f t="shared" si="399"/>
        <v>0</v>
      </c>
      <c r="Z436" s="106">
        <f t="shared" si="400"/>
        <v>0</v>
      </c>
      <c r="AA436" s="114">
        <f t="shared" si="411"/>
        <v>0.05</v>
      </c>
      <c r="AB436" s="112">
        <f t="shared" si="401"/>
        <v>22</v>
      </c>
      <c r="AC436" s="178">
        <f t="shared" si="418"/>
        <v>31</v>
      </c>
      <c r="AD436" s="11">
        <f t="shared" si="412"/>
        <v>1.002889607</v>
      </c>
      <c r="AE436" s="106">
        <f t="shared" si="402"/>
        <v>2.4021672700000001</v>
      </c>
      <c r="AF436" s="106">
        <f t="shared" si="403"/>
        <v>2.7044027900000001</v>
      </c>
      <c r="AG436" s="106">
        <f t="shared" si="404"/>
        <v>0</v>
      </c>
      <c r="AH436" s="115" t="str">
        <f t="shared" si="413"/>
        <v>J=</v>
      </c>
      <c r="AI436" s="116">
        <f t="shared" si="414"/>
        <v>44586</v>
      </c>
      <c r="AJ436" s="10"/>
      <c r="AK436" s="5"/>
      <c r="AL436" s="204">
        <f>[2]Plan1!$A346</f>
        <v>47207</v>
      </c>
      <c r="AM436" s="205" t="str">
        <f>[2]Plan1!$C346</f>
        <v>Paixão de Cristo</v>
      </c>
      <c r="AN436" s="5"/>
      <c r="AO436" s="3"/>
      <c r="AP436" s="161">
        <f t="shared" si="386"/>
        <v>47659</v>
      </c>
      <c r="AQ436" s="161">
        <f t="shared" si="387"/>
        <v>47658</v>
      </c>
      <c r="AR436" s="161">
        <f t="shared" si="388"/>
        <v>47659</v>
      </c>
      <c r="AS436" s="161">
        <f t="shared" si="383"/>
        <v>47689</v>
      </c>
      <c r="AT436" s="161">
        <f t="shared" si="389"/>
        <v>47659</v>
      </c>
      <c r="AU436" s="161">
        <f t="shared" si="384"/>
        <v>47689</v>
      </c>
      <c r="AV436" s="155">
        <f t="shared" si="385"/>
        <v>30</v>
      </c>
      <c r="AZ436" s="26"/>
      <c r="BA436" s="1"/>
      <c r="BB436" s="1"/>
      <c r="BC436" s="1"/>
      <c r="BD436" s="1"/>
      <c r="BE436" s="1"/>
      <c r="BG436" s="1"/>
      <c r="BH436" s="1"/>
    </row>
    <row r="437" spans="1:60" ht="15" customHeight="1" x14ac:dyDescent="0.25">
      <c r="A437" s="105">
        <f t="shared" si="405"/>
        <v>44578</v>
      </c>
      <c r="B437" s="106">
        <f t="shared" si="390"/>
        <v>938.95457022005633</v>
      </c>
      <c r="C437" s="2">
        <f t="shared" si="406"/>
        <v>831.31279463999999</v>
      </c>
      <c r="D437" s="2">
        <f t="shared" si="407"/>
        <v>0</v>
      </c>
      <c r="E437" s="106">
        <f t="shared" si="391"/>
        <v>831.31279463999999</v>
      </c>
      <c r="F437" s="21">
        <f t="shared" si="408"/>
        <v>6075.69</v>
      </c>
      <c r="G437" s="108">
        <f t="shared" si="409"/>
        <v>6120.04</v>
      </c>
      <c r="H437" s="109">
        <f t="shared" si="445"/>
        <v>44526</v>
      </c>
      <c r="I437" s="109">
        <f t="shared" si="416"/>
        <v>44556</v>
      </c>
      <c r="J437" s="110">
        <f t="shared" si="392"/>
        <v>7.2995824342585447E-3</v>
      </c>
      <c r="K437" s="117">
        <f t="shared" si="417"/>
        <v>44586</v>
      </c>
      <c r="L437" s="178">
        <f t="shared" si="444"/>
        <v>31</v>
      </c>
      <c r="M437" s="178">
        <f t="shared" si="448"/>
        <v>23</v>
      </c>
      <c r="N437" s="106">
        <f t="shared" si="393"/>
        <v>1.0054107299999999</v>
      </c>
      <c r="O437" s="111">
        <f t="shared" si="447"/>
        <v>1.0095006900000001</v>
      </c>
      <c r="P437" s="111">
        <f t="shared" si="410"/>
        <v>1.1200218845591678</v>
      </c>
      <c r="Q437" s="106">
        <f t="shared" si="446"/>
        <v>1.1260820199999999</v>
      </c>
      <c r="R437" s="2">
        <v>1</v>
      </c>
      <c r="S437" s="106">
        <f t="shared" si="394"/>
        <v>831.31279463999999</v>
      </c>
      <c r="T437" s="106">
        <f t="shared" si="395"/>
        <v>0</v>
      </c>
      <c r="U437" s="106">
        <f t="shared" si="396"/>
        <v>104.8135964000563</v>
      </c>
      <c r="V437" s="106">
        <f t="shared" si="397"/>
        <v>936.12639104005632</v>
      </c>
      <c r="W437" s="19">
        <f t="shared" si="415"/>
        <v>0</v>
      </c>
      <c r="X437" s="2">
        <f t="shared" si="398"/>
        <v>0</v>
      </c>
      <c r="Y437" s="4">
        <f t="shared" si="399"/>
        <v>0</v>
      </c>
      <c r="Z437" s="106">
        <f t="shared" si="400"/>
        <v>0</v>
      </c>
      <c r="AA437" s="114">
        <f t="shared" si="411"/>
        <v>0.05</v>
      </c>
      <c r="AB437" s="112">
        <f t="shared" si="401"/>
        <v>23</v>
      </c>
      <c r="AC437" s="178">
        <f t="shared" si="418"/>
        <v>31</v>
      </c>
      <c r="AD437" s="11">
        <f t="shared" si="412"/>
        <v>1.003021151</v>
      </c>
      <c r="AE437" s="106">
        <f t="shared" si="402"/>
        <v>2.5115214799999999</v>
      </c>
      <c r="AF437" s="106">
        <f t="shared" si="403"/>
        <v>2.8281791799999998</v>
      </c>
      <c r="AG437" s="106">
        <f t="shared" si="404"/>
        <v>0</v>
      </c>
      <c r="AH437" s="115" t="str">
        <f t="shared" si="413"/>
        <v>J=</v>
      </c>
      <c r="AI437" s="116">
        <f t="shared" si="414"/>
        <v>44586</v>
      </c>
      <c r="AJ437" s="10"/>
      <c r="AK437" s="5"/>
      <c r="AL437" s="204">
        <f>[2]Plan1!$A347</f>
        <v>47229</v>
      </c>
      <c r="AM437" s="205" t="str">
        <f>[2]Plan1!$C347</f>
        <v>Tiradentes</v>
      </c>
      <c r="AN437" s="5"/>
      <c r="AO437" s="3"/>
      <c r="AP437" s="161">
        <f t="shared" si="386"/>
        <v>47689</v>
      </c>
      <c r="AQ437" s="161">
        <f t="shared" si="387"/>
        <v>47688</v>
      </c>
      <c r="AR437" s="161">
        <f t="shared" si="388"/>
        <v>47689</v>
      </c>
      <c r="AS437" s="161">
        <f t="shared" si="383"/>
        <v>47720</v>
      </c>
      <c r="AT437" s="161">
        <f t="shared" si="389"/>
        <v>47689</v>
      </c>
      <c r="AU437" s="161">
        <f t="shared" si="384"/>
        <v>47721</v>
      </c>
      <c r="AV437" s="155">
        <f t="shared" si="385"/>
        <v>31</v>
      </c>
      <c r="AZ437" s="26"/>
      <c r="BA437" s="1"/>
      <c r="BB437" s="1"/>
      <c r="BC437" s="1"/>
      <c r="BD437" s="1"/>
      <c r="BE437" s="1"/>
      <c r="BG437" s="1"/>
      <c r="BH437" s="1"/>
    </row>
    <row r="438" spans="1:60" ht="15" customHeight="1" x14ac:dyDescent="0.25">
      <c r="A438" s="105">
        <f t="shared" si="405"/>
        <v>44579</v>
      </c>
      <c r="B438" s="106">
        <f t="shared" si="390"/>
        <v>939.2980698966561</v>
      </c>
      <c r="C438" s="2">
        <f t="shared" si="406"/>
        <v>831.31279463999999</v>
      </c>
      <c r="D438" s="2">
        <f t="shared" si="407"/>
        <v>0</v>
      </c>
      <c r="E438" s="106">
        <f t="shared" si="391"/>
        <v>831.31279463999999</v>
      </c>
      <c r="F438" s="21">
        <f t="shared" si="408"/>
        <v>6075.69</v>
      </c>
      <c r="G438" s="108">
        <f t="shared" si="409"/>
        <v>6120.04</v>
      </c>
      <c r="H438" s="109">
        <f t="shared" si="445"/>
        <v>44526</v>
      </c>
      <c r="I438" s="109">
        <f t="shared" si="416"/>
        <v>44556</v>
      </c>
      <c r="J438" s="110">
        <f t="shared" si="392"/>
        <v>7.2995824342585447E-3</v>
      </c>
      <c r="K438" s="117">
        <f t="shared" si="417"/>
        <v>44586</v>
      </c>
      <c r="L438" s="178">
        <f t="shared" si="444"/>
        <v>31</v>
      </c>
      <c r="M438" s="178">
        <f t="shared" si="448"/>
        <v>24</v>
      </c>
      <c r="N438" s="106">
        <f t="shared" si="393"/>
        <v>1.0056466399999999</v>
      </c>
      <c r="O438" s="111">
        <f t="shared" si="447"/>
        <v>1.0095006900000001</v>
      </c>
      <c r="P438" s="111">
        <f t="shared" si="410"/>
        <v>1.1200218845591678</v>
      </c>
      <c r="Q438" s="106">
        <f t="shared" si="446"/>
        <v>1.1263462399999999</v>
      </c>
      <c r="R438" s="2">
        <v>1</v>
      </c>
      <c r="S438" s="106">
        <f t="shared" si="394"/>
        <v>831.31279463999999</v>
      </c>
      <c r="T438" s="106">
        <f t="shared" si="395"/>
        <v>0</v>
      </c>
      <c r="U438" s="106">
        <f t="shared" si="396"/>
        <v>105.0332458666561</v>
      </c>
      <c r="V438" s="106">
        <f t="shared" si="397"/>
        <v>936.3460405066561</v>
      </c>
      <c r="W438" s="19">
        <f t="shared" si="415"/>
        <v>0</v>
      </c>
      <c r="X438" s="2">
        <f t="shared" si="398"/>
        <v>0</v>
      </c>
      <c r="Y438" s="4">
        <f t="shared" si="399"/>
        <v>0</v>
      </c>
      <c r="Z438" s="106">
        <f t="shared" si="400"/>
        <v>0</v>
      </c>
      <c r="AA438" s="114">
        <f t="shared" si="411"/>
        <v>0.05</v>
      </c>
      <c r="AB438" s="112">
        <f t="shared" si="401"/>
        <v>24</v>
      </c>
      <c r="AC438" s="178">
        <f t="shared" si="418"/>
        <v>31</v>
      </c>
      <c r="AD438" s="11">
        <f t="shared" si="412"/>
        <v>1.0031527119999999</v>
      </c>
      <c r="AE438" s="106">
        <f t="shared" si="402"/>
        <v>2.6208898199999999</v>
      </c>
      <c r="AF438" s="106">
        <f t="shared" si="403"/>
        <v>2.9520293899999999</v>
      </c>
      <c r="AG438" s="106">
        <f t="shared" si="404"/>
        <v>0</v>
      </c>
      <c r="AH438" s="115" t="str">
        <f t="shared" si="413"/>
        <v>J=</v>
      </c>
      <c r="AI438" s="116">
        <f t="shared" si="414"/>
        <v>44586</v>
      </c>
      <c r="AJ438" s="10"/>
      <c r="AK438" s="5"/>
      <c r="AL438" s="204">
        <f>[2]Plan1!$A348</f>
        <v>47239</v>
      </c>
      <c r="AM438" s="205" t="str">
        <f>[2]Plan1!$C348</f>
        <v>Dia do Trabalho</v>
      </c>
      <c r="AN438" s="5"/>
      <c r="AO438" s="3"/>
      <c r="AP438" s="161">
        <f t="shared" si="386"/>
        <v>47720</v>
      </c>
      <c r="AQ438" s="161">
        <f t="shared" si="387"/>
        <v>47718</v>
      </c>
      <c r="AR438" s="161">
        <f t="shared" si="388"/>
        <v>47721</v>
      </c>
      <c r="AS438" s="161">
        <f t="shared" si="383"/>
        <v>47751</v>
      </c>
      <c r="AT438" s="161">
        <f t="shared" si="389"/>
        <v>47721</v>
      </c>
      <c r="AU438" s="161">
        <f t="shared" si="384"/>
        <v>47751</v>
      </c>
      <c r="AV438" s="155">
        <f t="shared" si="385"/>
        <v>31</v>
      </c>
      <c r="AZ438" s="26"/>
      <c r="BA438" s="1"/>
      <c r="BB438" s="1"/>
      <c r="BC438" s="1"/>
      <c r="BD438" s="1"/>
      <c r="BE438" s="1"/>
      <c r="BG438" s="1"/>
      <c r="BH438" s="1"/>
    </row>
    <row r="439" spans="1:60" ht="15" customHeight="1" x14ac:dyDescent="0.25">
      <c r="A439" s="105">
        <f t="shared" si="405"/>
        <v>44580</v>
      </c>
      <c r="B439" s="106">
        <f t="shared" si="390"/>
        <v>939.64170168515147</v>
      </c>
      <c r="C439" s="2">
        <f t="shared" si="406"/>
        <v>831.31279463999999</v>
      </c>
      <c r="D439" s="2">
        <f t="shared" si="407"/>
        <v>0</v>
      </c>
      <c r="E439" s="106">
        <f t="shared" si="391"/>
        <v>831.31279463999999</v>
      </c>
      <c r="F439" s="21">
        <f t="shared" si="408"/>
        <v>6075.69</v>
      </c>
      <c r="G439" s="108">
        <f t="shared" si="409"/>
        <v>6120.04</v>
      </c>
      <c r="H439" s="109">
        <f t="shared" si="445"/>
        <v>44526</v>
      </c>
      <c r="I439" s="109">
        <f t="shared" si="416"/>
        <v>44556</v>
      </c>
      <c r="J439" s="110">
        <f t="shared" si="392"/>
        <v>7.2995824342585447E-3</v>
      </c>
      <c r="K439" s="117">
        <f t="shared" si="417"/>
        <v>44586</v>
      </c>
      <c r="L439" s="178">
        <f t="shared" si="444"/>
        <v>31</v>
      </c>
      <c r="M439" s="178">
        <f t="shared" si="448"/>
        <v>25</v>
      </c>
      <c r="N439" s="106">
        <f t="shared" si="393"/>
        <v>1.00588261</v>
      </c>
      <c r="O439" s="111">
        <f t="shared" si="447"/>
        <v>1.0095006900000001</v>
      </c>
      <c r="P439" s="111">
        <f t="shared" si="410"/>
        <v>1.1200218845591678</v>
      </c>
      <c r="Q439" s="106">
        <f t="shared" si="446"/>
        <v>1.12661053</v>
      </c>
      <c r="R439" s="2">
        <v>1</v>
      </c>
      <c r="S439" s="106">
        <f t="shared" si="394"/>
        <v>831.31279463999999</v>
      </c>
      <c r="T439" s="106">
        <f t="shared" si="395"/>
        <v>0</v>
      </c>
      <c r="U439" s="106">
        <f t="shared" si="396"/>
        <v>105.25295352515155</v>
      </c>
      <c r="V439" s="106">
        <f t="shared" si="397"/>
        <v>936.56574816515149</v>
      </c>
      <c r="W439" s="19">
        <f t="shared" si="415"/>
        <v>0</v>
      </c>
      <c r="X439" s="2">
        <f t="shared" si="398"/>
        <v>0</v>
      </c>
      <c r="Y439" s="4">
        <f t="shared" si="399"/>
        <v>0</v>
      </c>
      <c r="Z439" s="106">
        <f t="shared" si="400"/>
        <v>0</v>
      </c>
      <c r="AA439" s="114">
        <f t="shared" si="411"/>
        <v>0.05</v>
      </c>
      <c r="AB439" s="112">
        <f t="shared" si="401"/>
        <v>25</v>
      </c>
      <c r="AC439" s="178">
        <f t="shared" si="418"/>
        <v>31</v>
      </c>
      <c r="AD439" s="11">
        <f t="shared" si="412"/>
        <v>1.0032842900000001</v>
      </c>
      <c r="AE439" s="106">
        <f t="shared" si="402"/>
        <v>2.7302722899999998</v>
      </c>
      <c r="AF439" s="106">
        <f t="shared" si="403"/>
        <v>3.0759535200000001</v>
      </c>
      <c r="AG439" s="106">
        <f t="shared" si="404"/>
        <v>0</v>
      </c>
      <c r="AH439" s="115" t="str">
        <f t="shared" si="413"/>
        <v>J=</v>
      </c>
      <c r="AI439" s="116">
        <f t="shared" si="414"/>
        <v>44586</v>
      </c>
      <c r="AJ439" s="10"/>
      <c r="AK439" s="5"/>
      <c r="AL439" s="204">
        <f>[2]Plan1!$A349</f>
        <v>47269</v>
      </c>
      <c r="AM439" s="205" t="str">
        <f>[2]Plan1!$C349</f>
        <v>Corpus Christi</v>
      </c>
      <c r="AN439" s="5"/>
      <c r="AO439" s="3"/>
      <c r="AP439" s="161">
        <f t="shared" si="386"/>
        <v>47751</v>
      </c>
      <c r="AQ439" s="161">
        <f t="shared" si="387"/>
        <v>47750</v>
      </c>
      <c r="AR439" s="161">
        <f t="shared" si="388"/>
        <v>47751</v>
      </c>
      <c r="AS439" s="161">
        <f t="shared" si="383"/>
        <v>47781</v>
      </c>
      <c r="AT439" s="161">
        <f t="shared" si="389"/>
        <v>47751</v>
      </c>
      <c r="AU439" s="161">
        <f t="shared" si="384"/>
        <v>47781</v>
      </c>
      <c r="AV439" s="155">
        <f t="shared" si="385"/>
        <v>30</v>
      </c>
      <c r="AZ439" s="26"/>
      <c r="BA439" s="1"/>
      <c r="BB439" s="1"/>
      <c r="BC439" s="1"/>
      <c r="BD439" s="1"/>
      <c r="BE439" s="1"/>
      <c r="BG439" s="1"/>
      <c r="BH439" s="1"/>
    </row>
    <row r="440" spans="1:60" ht="15" customHeight="1" x14ac:dyDescent="0.25">
      <c r="A440" s="105">
        <f t="shared" si="405"/>
        <v>44581</v>
      </c>
      <c r="B440" s="106">
        <f t="shared" si="390"/>
        <v>939.98545819241451</v>
      </c>
      <c r="C440" s="2">
        <f t="shared" si="406"/>
        <v>831.31279463999999</v>
      </c>
      <c r="D440" s="2">
        <f t="shared" si="407"/>
        <v>0</v>
      </c>
      <c r="E440" s="106">
        <f t="shared" si="391"/>
        <v>831.31279463999999</v>
      </c>
      <c r="F440" s="21">
        <f t="shared" si="408"/>
        <v>6075.69</v>
      </c>
      <c r="G440" s="108">
        <f t="shared" si="409"/>
        <v>6120.04</v>
      </c>
      <c r="H440" s="109">
        <f t="shared" si="445"/>
        <v>44526</v>
      </c>
      <c r="I440" s="109">
        <f t="shared" si="416"/>
        <v>44556</v>
      </c>
      <c r="J440" s="110">
        <f t="shared" si="392"/>
        <v>7.2995824342585447E-3</v>
      </c>
      <c r="K440" s="117">
        <f t="shared" si="417"/>
        <v>44586</v>
      </c>
      <c r="L440" s="178">
        <f t="shared" si="444"/>
        <v>31</v>
      </c>
      <c r="M440" s="178">
        <f t="shared" si="448"/>
        <v>26</v>
      </c>
      <c r="N440" s="106">
        <f t="shared" si="393"/>
        <v>1.00611863</v>
      </c>
      <c r="O440" s="111">
        <f t="shared" si="447"/>
        <v>1.0095006900000001</v>
      </c>
      <c r="P440" s="111">
        <f t="shared" si="410"/>
        <v>1.1200218845591678</v>
      </c>
      <c r="Q440" s="106">
        <f t="shared" si="446"/>
        <v>1.1268748799999999</v>
      </c>
      <c r="R440" s="2">
        <v>1</v>
      </c>
      <c r="S440" s="106">
        <f t="shared" si="394"/>
        <v>831.31279463999999</v>
      </c>
      <c r="T440" s="106">
        <f t="shared" si="395"/>
        <v>0</v>
      </c>
      <c r="U440" s="106">
        <f t="shared" si="396"/>
        <v>105.47271106241458</v>
      </c>
      <c r="V440" s="106">
        <f t="shared" si="397"/>
        <v>936.78550570241453</v>
      </c>
      <c r="W440" s="19">
        <f t="shared" si="415"/>
        <v>0</v>
      </c>
      <c r="X440" s="2">
        <f t="shared" si="398"/>
        <v>0</v>
      </c>
      <c r="Y440" s="4">
        <f t="shared" si="399"/>
        <v>0</v>
      </c>
      <c r="Z440" s="106">
        <f t="shared" si="400"/>
        <v>0</v>
      </c>
      <c r="AA440" s="114">
        <f t="shared" si="411"/>
        <v>0.05</v>
      </c>
      <c r="AB440" s="112">
        <f t="shared" si="401"/>
        <v>26</v>
      </c>
      <c r="AC440" s="178">
        <f t="shared" si="418"/>
        <v>31</v>
      </c>
      <c r="AD440" s="11">
        <f t="shared" si="412"/>
        <v>1.003415886</v>
      </c>
      <c r="AE440" s="106">
        <f t="shared" si="402"/>
        <v>2.8396697299999998</v>
      </c>
      <c r="AF440" s="106">
        <f t="shared" si="403"/>
        <v>3.1999524899999998</v>
      </c>
      <c r="AG440" s="106">
        <f t="shared" si="404"/>
        <v>0</v>
      </c>
      <c r="AH440" s="115" t="str">
        <f t="shared" si="413"/>
        <v>J=</v>
      </c>
      <c r="AI440" s="116">
        <f t="shared" si="414"/>
        <v>44586</v>
      </c>
      <c r="AJ440" s="10"/>
      <c r="AK440" s="5"/>
      <c r="AL440" s="204">
        <f>[2]Plan1!$A350</f>
        <v>47368</v>
      </c>
      <c r="AM440" s="205" t="str">
        <f>[2]Plan1!$C350</f>
        <v>Independência do Brasil</v>
      </c>
      <c r="AN440" s="5"/>
      <c r="AO440" s="3"/>
      <c r="AP440" s="161">
        <f t="shared" si="386"/>
        <v>47781</v>
      </c>
      <c r="AQ440" s="161">
        <f t="shared" si="387"/>
        <v>47780</v>
      </c>
      <c r="AR440" s="161">
        <f t="shared" si="388"/>
        <v>47781</v>
      </c>
      <c r="AS440" s="161">
        <f t="shared" si="383"/>
        <v>47812</v>
      </c>
      <c r="AT440" s="161">
        <f t="shared" si="389"/>
        <v>47781</v>
      </c>
      <c r="AU440" s="161">
        <f t="shared" si="384"/>
        <v>47812</v>
      </c>
      <c r="AV440" s="155">
        <f t="shared" si="385"/>
        <v>31</v>
      </c>
      <c r="AZ440" s="26"/>
      <c r="BA440" s="1"/>
      <c r="BB440" s="1"/>
      <c r="BC440" s="1"/>
      <c r="BD440" s="1"/>
      <c r="BE440" s="1"/>
      <c r="BG440" s="1"/>
      <c r="BH440" s="1"/>
    </row>
    <row r="441" spans="1:60" ht="15" customHeight="1" x14ac:dyDescent="0.25">
      <c r="A441" s="105">
        <f t="shared" si="405"/>
        <v>44582</v>
      </c>
      <c r="B441" s="106">
        <f t="shared" si="390"/>
        <v>940.32933852844531</v>
      </c>
      <c r="C441" s="2">
        <f t="shared" si="406"/>
        <v>831.31279463999999</v>
      </c>
      <c r="D441" s="2">
        <f t="shared" si="407"/>
        <v>0</v>
      </c>
      <c r="E441" s="106">
        <f t="shared" si="391"/>
        <v>831.31279463999999</v>
      </c>
      <c r="F441" s="21">
        <f t="shared" si="408"/>
        <v>6075.69</v>
      </c>
      <c r="G441" s="108">
        <f t="shared" si="409"/>
        <v>6120.04</v>
      </c>
      <c r="H441" s="109">
        <f t="shared" si="445"/>
        <v>44526</v>
      </c>
      <c r="I441" s="109">
        <f t="shared" si="416"/>
        <v>44556</v>
      </c>
      <c r="J441" s="110">
        <f t="shared" si="392"/>
        <v>7.2995824342585447E-3</v>
      </c>
      <c r="K441" s="117">
        <f t="shared" si="417"/>
        <v>44586</v>
      </c>
      <c r="L441" s="178">
        <f t="shared" si="444"/>
        <v>31</v>
      </c>
      <c r="M441" s="178">
        <f t="shared" si="448"/>
        <v>27</v>
      </c>
      <c r="N441" s="106">
        <f t="shared" si="393"/>
        <v>1.0063547100000001</v>
      </c>
      <c r="O441" s="111">
        <f t="shared" si="447"/>
        <v>1.0095006900000001</v>
      </c>
      <c r="P441" s="111">
        <f t="shared" si="410"/>
        <v>1.1200218845591678</v>
      </c>
      <c r="Q441" s="106">
        <f t="shared" si="446"/>
        <v>1.1271392899999999</v>
      </c>
      <c r="R441" s="2">
        <v>1</v>
      </c>
      <c r="S441" s="106">
        <f t="shared" si="394"/>
        <v>831.31279463999999</v>
      </c>
      <c r="T441" s="106">
        <f t="shared" si="395"/>
        <v>0</v>
      </c>
      <c r="U441" s="106">
        <f t="shared" si="396"/>
        <v>105.69251847844532</v>
      </c>
      <c r="V441" s="106">
        <f t="shared" si="397"/>
        <v>937.00531311844532</v>
      </c>
      <c r="W441" s="19">
        <f t="shared" si="415"/>
        <v>0</v>
      </c>
      <c r="X441" s="2">
        <f t="shared" si="398"/>
        <v>0</v>
      </c>
      <c r="Y441" s="4">
        <f t="shared" si="399"/>
        <v>0</v>
      </c>
      <c r="Z441" s="106">
        <f t="shared" si="400"/>
        <v>0</v>
      </c>
      <c r="AA441" s="114">
        <f t="shared" si="411"/>
        <v>0.05</v>
      </c>
      <c r="AB441" s="112">
        <f t="shared" si="401"/>
        <v>27</v>
      </c>
      <c r="AC441" s="178">
        <f t="shared" si="418"/>
        <v>31</v>
      </c>
      <c r="AD441" s="11">
        <f t="shared" si="412"/>
        <v>1.003547499</v>
      </c>
      <c r="AE441" s="106">
        <f t="shared" si="402"/>
        <v>2.9490813</v>
      </c>
      <c r="AF441" s="106">
        <f t="shared" si="403"/>
        <v>3.32402541</v>
      </c>
      <c r="AG441" s="106">
        <f t="shared" si="404"/>
        <v>0</v>
      </c>
      <c r="AH441" s="115" t="str">
        <f t="shared" si="413"/>
        <v>J=</v>
      </c>
      <c r="AI441" s="116">
        <f t="shared" si="414"/>
        <v>44586</v>
      </c>
      <c r="AJ441" s="10"/>
      <c r="AK441" s="5"/>
      <c r="AL441" s="204">
        <f>[2]Plan1!$A351</f>
        <v>47403</v>
      </c>
      <c r="AM441" s="205" t="str">
        <f>[2]Plan1!$C351</f>
        <v>Nossa Sr.a Aparecida - Padroeira do Brasil</v>
      </c>
      <c r="AN441" s="5"/>
      <c r="AO441" s="3"/>
      <c r="AP441" s="161">
        <f t="shared" si="386"/>
        <v>47812</v>
      </c>
      <c r="AQ441" s="161">
        <f t="shared" si="387"/>
        <v>47809</v>
      </c>
      <c r="AR441" s="161">
        <f t="shared" si="388"/>
        <v>47812</v>
      </c>
      <c r="AS441" s="161">
        <f t="shared" si="383"/>
        <v>47842</v>
      </c>
      <c r="AT441" s="161">
        <f t="shared" si="389"/>
        <v>47812</v>
      </c>
      <c r="AU441" s="161">
        <f t="shared" si="384"/>
        <v>47843</v>
      </c>
      <c r="AV441" s="155">
        <f t="shared" si="385"/>
        <v>30</v>
      </c>
      <c r="AZ441" s="26"/>
      <c r="BA441" s="1"/>
      <c r="BB441" s="1"/>
      <c r="BC441" s="1"/>
      <c r="BD441" s="1"/>
      <c r="BE441" s="1"/>
      <c r="BG441" s="1"/>
      <c r="BH441" s="1"/>
    </row>
    <row r="442" spans="1:60" ht="15" customHeight="1" x14ac:dyDescent="0.25">
      <c r="A442" s="105">
        <f t="shared" si="405"/>
        <v>44583</v>
      </c>
      <c r="B442" s="106">
        <f t="shared" si="390"/>
        <v>940.67334271324387</v>
      </c>
      <c r="C442" s="2">
        <f t="shared" si="406"/>
        <v>831.31279463999999</v>
      </c>
      <c r="D442" s="2">
        <f t="shared" si="407"/>
        <v>0</v>
      </c>
      <c r="E442" s="106">
        <f t="shared" si="391"/>
        <v>831.31279463999999</v>
      </c>
      <c r="F442" s="21">
        <f t="shared" si="408"/>
        <v>6075.69</v>
      </c>
      <c r="G442" s="108">
        <f t="shared" si="409"/>
        <v>6120.04</v>
      </c>
      <c r="H442" s="109">
        <f t="shared" si="445"/>
        <v>44526</v>
      </c>
      <c r="I442" s="109">
        <f t="shared" si="416"/>
        <v>44556</v>
      </c>
      <c r="J442" s="110">
        <f t="shared" si="392"/>
        <v>7.2995824342585447E-3</v>
      </c>
      <c r="K442" s="117">
        <f t="shared" si="417"/>
        <v>44586</v>
      </c>
      <c r="L442" s="178">
        <f t="shared" si="444"/>
        <v>31</v>
      </c>
      <c r="M442" s="178">
        <f t="shared" si="448"/>
        <v>28</v>
      </c>
      <c r="N442" s="106">
        <f t="shared" si="393"/>
        <v>1.0065908400000001</v>
      </c>
      <c r="O442" s="111">
        <f t="shared" si="447"/>
        <v>1.0095006900000001</v>
      </c>
      <c r="P442" s="111">
        <f t="shared" si="410"/>
        <v>1.1200218845591678</v>
      </c>
      <c r="Q442" s="106">
        <f t="shared" si="446"/>
        <v>1.12740376</v>
      </c>
      <c r="R442" s="2">
        <v>1</v>
      </c>
      <c r="S442" s="106">
        <f t="shared" si="394"/>
        <v>831.31279463999999</v>
      </c>
      <c r="T442" s="106">
        <f t="shared" si="395"/>
        <v>0</v>
      </c>
      <c r="U442" s="106">
        <f t="shared" si="396"/>
        <v>105.91237577324382</v>
      </c>
      <c r="V442" s="106">
        <f t="shared" si="397"/>
        <v>937.22517041324386</v>
      </c>
      <c r="W442" s="19">
        <f t="shared" si="415"/>
        <v>0</v>
      </c>
      <c r="X442" s="2">
        <f t="shared" si="398"/>
        <v>0</v>
      </c>
      <c r="Y442" s="4">
        <f t="shared" si="399"/>
        <v>0</v>
      </c>
      <c r="Z442" s="106">
        <f t="shared" si="400"/>
        <v>0</v>
      </c>
      <c r="AA442" s="114">
        <f t="shared" si="411"/>
        <v>0.05</v>
      </c>
      <c r="AB442" s="112">
        <f t="shared" si="401"/>
        <v>28</v>
      </c>
      <c r="AC442" s="178">
        <f t="shared" si="418"/>
        <v>31</v>
      </c>
      <c r="AD442" s="11">
        <f t="shared" si="412"/>
        <v>1.003679129</v>
      </c>
      <c r="AE442" s="106">
        <f t="shared" si="402"/>
        <v>3.05850701</v>
      </c>
      <c r="AF442" s="106">
        <f t="shared" si="403"/>
        <v>3.4481723</v>
      </c>
      <c r="AG442" s="106">
        <f t="shared" si="404"/>
        <v>0</v>
      </c>
      <c r="AH442" s="115" t="str">
        <f t="shared" si="413"/>
        <v>J=</v>
      </c>
      <c r="AI442" s="116">
        <f t="shared" si="414"/>
        <v>44586</v>
      </c>
      <c r="AJ442" s="10"/>
      <c r="AK442" s="5"/>
      <c r="AL442" s="204">
        <f>[2]Plan1!$A352</f>
        <v>47424</v>
      </c>
      <c r="AM442" s="205" t="str">
        <f>[2]Plan1!$C352</f>
        <v>Finados</v>
      </c>
      <c r="AN442" s="5"/>
      <c r="AO442" s="3"/>
      <c r="AP442" s="161">
        <f t="shared" si="386"/>
        <v>47842</v>
      </c>
      <c r="AQ442" s="161">
        <f t="shared" si="387"/>
        <v>47841</v>
      </c>
      <c r="AR442" s="161">
        <f t="shared" si="388"/>
        <v>47843</v>
      </c>
      <c r="AS442" s="161">
        <f t="shared" si="383"/>
        <v>47873</v>
      </c>
      <c r="AT442" s="161">
        <f t="shared" si="389"/>
        <v>47843</v>
      </c>
      <c r="AU442" s="161">
        <f t="shared" si="384"/>
        <v>47875</v>
      </c>
      <c r="AV442" s="155">
        <f t="shared" si="385"/>
        <v>31</v>
      </c>
      <c r="AZ442" s="26"/>
      <c r="BA442" s="1"/>
      <c r="BB442" s="1"/>
      <c r="BC442" s="1"/>
      <c r="BD442" s="1"/>
      <c r="BE442" s="1"/>
      <c r="BG442" s="1"/>
      <c r="BH442" s="1"/>
    </row>
    <row r="443" spans="1:60" ht="15" customHeight="1" x14ac:dyDescent="0.25">
      <c r="A443" s="105">
        <f t="shared" si="405"/>
        <v>44584</v>
      </c>
      <c r="B443" s="106">
        <f t="shared" si="390"/>
        <v>941.01748006993807</v>
      </c>
      <c r="C443" s="2">
        <f t="shared" si="406"/>
        <v>831.31279463999999</v>
      </c>
      <c r="D443" s="2">
        <f t="shared" si="407"/>
        <v>0</v>
      </c>
      <c r="E443" s="106">
        <f t="shared" si="391"/>
        <v>831.31279463999999</v>
      </c>
      <c r="F443" s="21">
        <f t="shared" si="408"/>
        <v>6075.69</v>
      </c>
      <c r="G443" s="108">
        <f t="shared" si="409"/>
        <v>6120.04</v>
      </c>
      <c r="H443" s="109">
        <f t="shared" si="445"/>
        <v>44526</v>
      </c>
      <c r="I443" s="109">
        <f t="shared" si="416"/>
        <v>44556</v>
      </c>
      <c r="J443" s="110">
        <f t="shared" si="392"/>
        <v>7.2995824342585447E-3</v>
      </c>
      <c r="K443" s="117">
        <f t="shared" si="417"/>
        <v>44586</v>
      </c>
      <c r="L443" s="178">
        <f t="shared" si="444"/>
        <v>31</v>
      </c>
      <c r="M443" s="178">
        <f t="shared" si="448"/>
        <v>29</v>
      </c>
      <c r="N443" s="106">
        <f t="shared" si="393"/>
        <v>1.00682703</v>
      </c>
      <c r="O443" s="111">
        <f t="shared" si="447"/>
        <v>1.0095006900000001</v>
      </c>
      <c r="P443" s="111">
        <f t="shared" si="410"/>
        <v>1.1200218845591678</v>
      </c>
      <c r="Q443" s="106">
        <f t="shared" si="446"/>
        <v>1.1276683000000001</v>
      </c>
      <c r="R443" s="2">
        <v>1</v>
      </c>
      <c r="S443" s="106">
        <f t="shared" si="394"/>
        <v>831.31279463999999</v>
      </c>
      <c r="T443" s="106">
        <f t="shared" si="395"/>
        <v>0</v>
      </c>
      <c r="U443" s="106">
        <f t="shared" si="396"/>
        <v>106.13229125993797</v>
      </c>
      <c r="V443" s="106">
        <f t="shared" si="397"/>
        <v>937.44508589993802</v>
      </c>
      <c r="W443" s="19">
        <f t="shared" si="415"/>
        <v>0</v>
      </c>
      <c r="X443" s="2">
        <f t="shared" si="398"/>
        <v>0</v>
      </c>
      <c r="Y443" s="4">
        <f t="shared" si="399"/>
        <v>0</v>
      </c>
      <c r="Z443" s="106">
        <f t="shared" si="400"/>
        <v>0</v>
      </c>
      <c r="AA443" s="114">
        <f t="shared" si="411"/>
        <v>0.05</v>
      </c>
      <c r="AB443" s="112">
        <f t="shared" si="401"/>
        <v>29</v>
      </c>
      <c r="AC443" s="178">
        <f t="shared" si="418"/>
        <v>31</v>
      </c>
      <c r="AD443" s="11">
        <f t="shared" si="412"/>
        <v>1.003810777</v>
      </c>
      <c r="AE443" s="106">
        <f t="shared" si="402"/>
        <v>3.1679476700000002</v>
      </c>
      <c r="AF443" s="106">
        <f t="shared" si="403"/>
        <v>3.5723941699999999</v>
      </c>
      <c r="AG443" s="106">
        <f t="shared" si="404"/>
        <v>0</v>
      </c>
      <c r="AH443" s="115" t="str">
        <f t="shared" si="413"/>
        <v>J=</v>
      </c>
      <c r="AI443" s="116">
        <f t="shared" si="414"/>
        <v>44586</v>
      </c>
      <c r="AJ443" s="10"/>
      <c r="AK443" s="5"/>
      <c r="AL443" s="204">
        <f>[2]Plan1!$A353</f>
        <v>47437</v>
      </c>
      <c r="AM443" s="205" t="str">
        <f>[2]Plan1!$C353</f>
        <v>Proclamação da República</v>
      </c>
      <c r="AN443" s="5"/>
      <c r="AO443" s="3"/>
      <c r="AP443" s="161">
        <f t="shared" si="386"/>
        <v>47873</v>
      </c>
      <c r="AQ443" s="161">
        <f t="shared" si="387"/>
        <v>47872</v>
      </c>
      <c r="AR443" s="161">
        <f t="shared" si="388"/>
        <v>47875</v>
      </c>
      <c r="AS443" s="161">
        <f t="shared" si="383"/>
        <v>47904</v>
      </c>
      <c r="AT443" s="161">
        <f t="shared" si="389"/>
        <v>47875</v>
      </c>
      <c r="AU443" s="161">
        <f t="shared" si="384"/>
        <v>47905</v>
      </c>
      <c r="AV443" s="155">
        <f t="shared" si="385"/>
        <v>31</v>
      </c>
      <c r="AZ443" s="26"/>
      <c r="BA443" s="1"/>
      <c r="BB443" s="1"/>
      <c r="BC443" s="1"/>
      <c r="BD443" s="1"/>
      <c r="BE443" s="1"/>
      <c r="BG443" s="1"/>
      <c r="BH443" s="1"/>
    </row>
    <row r="444" spans="1:60" ht="15" customHeight="1" x14ac:dyDescent="0.25">
      <c r="A444" s="105">
        <f t="shared" si="405"/>
        <v>44585</v>
      </c>
      <c r="B444" s="106">
        <f t="shared" si="390"/>
        <v>941.36174968852754</v>
      </c>
      <c r="C444" s="2">
        <f t="shared" si="406"/>
        <v>831.31279463999999</v>
      </c>
      <c r="D444" s="2">
        <f t="shared" si="407"/>
        <v>0</v>
      </c>
      <c r="E444" s="106">
        <f t="shared" si="391"/>
        <v>831.31279463999999</v>
      </c>
      <c r="F444" s="21">
        <f t="shared" si="408"/>
        <v>6075.69</v>
      </c>
      <c r="G444" s="108">
        <f t="shared" si="409"/>
        <v>6120.04</v>
      </c>
      <c r="H444" s="109">
        <f t="shared" si="445"/>
        <v>44526</v>
      </c>
      <c r="I444" s="109">
        <f t="shared" si="416"/>
        <v>44556</v>
      </c>
      <c r="J444" s="110">
        <f t="shared" si="392"/>
        <v>7.2995824342585447E-3</v>
      </c>
      <c r="K444" s="117">
        <f t="shared" si="417"/>
        <v>44586</v>
      </c>
      <c r="L444" s="178">
        <f t="shared" si="444"/>
        <v>31</v>
      </c>
      <c r="M444" s="178">
        <f t="shared" si="448"/>
        <v>30</v>
      </c>
      <c r="N444" s="106">
        <f t="shared" si="393"/>
        <v>1.0070632799999999</v>
      </c>
      <c r="O444" s="111">
        <f t="shared" si="447"/>
        <v>1.0095006900000001</v>
      </c>
      <c r="P444" s="111">
        <f t="shared" si="410"/>
        <v>1.1200218845591678</v>
      </c>
      <c r="Q444" s="106">
        <f t="shared" si="446"/>
        <v>1.12793291</v>
      </c>
      <c r="R444" s="2">
        <v>1</v>
      </c>
      <c r="S444" s="106">
        <f t="shared" si="394"/>
        <v>831.31279463999999</v>
      </c>
      <c r="T444" s="106">
        <f t="shared" si="395"/>
        <v>0</v>
      </c>
      <c r="U444" s="106">
        <f t="shared" si="396"/>
        <v>106.35226493852757</v>
      </c>
      <c r="V444" s="106">
        <f t="shared" si="397"/>
        <v>937.66505957852758</v>
      </c>
      <c r="W444" s="19">
        <f t="shared" si="415"/>
        <v>0</v>
      </c>
      <c r="X444" s="2">
        <f t="shared" si="398"/>
        <v>0</v>
      </c>
      <c r="Y444" s="4">
        <f t="shared" si="399"/>
        <v>0</v>
      </c>
      <c r="Z444" s="106">
        <f t="shared" si="400"/>
        <v>0</v>
      </c>
      <c r="AA444" s="114">
        <f t="shared" si="411"/>
        <v>0.05</v>
      </c>
      <c r="AB444" s="112">
        <f t="shared" si="401"/>
        <v>30</v>
      </c>
      <c r="AC444" s="178">
        <f t="shared" si="418"/>
        <v>31</v>
      </c>
      <c r="AD444" s="11">
        <f t="shared" si="412"/>
        <v>1.003942442</v>
      </c>
      <c r="AE444" s="106">
        <f t="shared" si="402"/>
        <v>3.2774024700000002</v>
      </c>
      <c r="AF444" s="106">
        <f t="shared" si="403"/>
        <v>3.69669011</v>
      </c>
      <c r="AG444" s="106">
        <f t="shared" si="404"/>
        <v>0</v>
      </c>
      <c r="AH444" s="115" t="str">
        <f t="shared" si="413"/>
        <v>J=</v>
      </c>
      <c r="AI444" s="116">
        <f t="shared" si="414"/>
        <v>44586</v>
      </c>
      <c r="AJ444" s="10"/>
      <c r="AK444" s="5"/>
      <c r="AL444" s="204">
        <f>[2]Plan1!$A354</f>
        <v>47442</v>
      </c>
      <c r="AM444" s="205" t="str">
        <f>[2]Plan1!$C354</f>
        <v>Dia Nacional de Zumbi e da Consciência Negra</v>
      </c>
      <c r="AN444" s="5"/>
      <c r="AO444" s="3"/>
      <c r="AP444" s="161">
        <f t="shared" si="386"/>
        <v>47904</v>
      </c>
      <c r="AQ444" s="161">
        <f t="shared" si="387"/>
        <v>47900</v>
      </c>
      <c r="AR444" s="161">
        <f t="shared" si="388"/>
        <v>47905</v>
      </c>
      <c r="AS444" s="161">
        <f t="shared" si="383"/>
        <v>47932</v>
      </c>
      <c r="AT444" s="161">
        <f t="shared" si="389"/>
        <v>47905</v>
      </c>
      <c r="AU444" s="161">
        <f t="shared" si="384"/>
        <v>47932</v>
      </c>
      <c r="AV444" s="155">
        <f t="shared" si="385"/>
        <v>28</v>
      </c>
      <c r="AZ444" s="26"/>
      <c r="BA444" s="1"/>
      <c r="BB444" s="1"/>
      <c r="BC444" s="1"/>
      <c r="BD444" s="1"/>
      <c r="BE444" s="1"/>
      <c r="BG444" s="1"/>
      <c r="BH444" s="1"/>
    </row>
    <row r="445" spans="1:60" ht="15" customHeight="1" x14ac:dyDescent="0.25">
      <c r="A445" s="105">
        <f t="shared" si="405"/>
        <v>44586</v>
      </c>
      <c r="B445" s="106">
        <f t="shared" si="390"/>
        <v>941.70613491275697</v>
      </c>
      <c r="C445" s="2">
        <f t="shared" si="406"/>
        <v>831.31279463999999</v>
      </c>
      <c r="D445" s="2">
        <f t="shared" si="407"/>
        <v>0</v>
      </c>
      <c r="E445" s="106">
        <f t="shared" si="391"/>
        <v>831.31279463999999</v>
      </c>
      <c r="F445" s="21">
        <f t="shared" si="408"/>
        <v>6075.69</v>
      </c>
      <c r="G445" s="108">
        <f t="shared" si="409"/>
        <v>6120.04</v>
      </c>
      <c r="H445" s="109">
        <f t="shared" si="445"/>
        <v>44526</v>
      </c>
      <c r="I445" s="109">
        <f t="shared" si="416"/>
        <v>44556</v>
      </c>
      <c r="J445" s="110">
        <f t="shared" si="392"/>
        <v>7.2995824342585447E-3</v>
      </c>
      <c r="K445" s="117">
        <f t="shared" si="417"/>
        <v>44586</v>
      </c>
      <c r="L445" s="178">
        <f t="shared" si="444"/>
        <v>31</v>
      </c>
      <c r="M445" s="178">
        <f t="shared" si="448"/>
        <v>31</v>
      </c>
      <c r="N445" s="106">
        <f t="shared" si="393"/>
        <v>1.00729958</v>
      </c>
      <c r="O445" s="111">
        <f t="shared" si="447"/>
        <v>1.0095006900000001</v>
      </c>
      <c r="P445" s="111">
        <f t="shared" si="410"/>
        <v>1.1200218845591678</v>
      </c>
      <c r="Q445" s="106">
        <f t="shared" si="446"/>
        <v>1.12819757</v>
      </c>
      <c r="R445" s="106">
        <f t="shared" ref="R445:R458" si="449">IF(AND(W445&gt;0,MONTH(A445)=R$9),Q445,R444)</f>
        <v>1.12819757</v>
      </c>
      <c r="S445" s="106">
        <f t="shared" si="394"/>
        <v>937.88507482</v>
      </c>
      <c r="T445" s="106">
        <f t="shared" si="395"/>
        <v>0</v>
      </c>
      <c r="U445" s="106">
        <f t="shared" si="396"/>
        <v>106.57228018275701</v>
      </c>
      <c r="V445" s="106">
        <f t="shared" si="397"/>
        <v>937.88507482275702</v>
      </c>
      <c r="W445" s="19">
        <f t="shared" si="415"/>
        <v>15</v>
      </c>
      <c r="X445" s="2">
        <f t="shared" si="398"/>
        <v>12.38988589</v>
      </c>
      <c r="Y445" s="4">
        <f t="shared" si="399"/>
        <v>1.4904000000000001E-2</v>
      </c>
      <c r="Z445" s="106">
        <f t="shared" si="400"/>
        <v>13.97823915</v>
      </c>
      <c r="AA445" s="114">
        <f t="shared" si="411"/>
        <v>0.05</v>
      </c>
      <c r="AB445" s="112">
        <f t="shared" si="401"/>
        <v>31</v>
      </c>
      <c r="AC445" s="178">
        <f t="shared" si="418"/>
        <v>31</v>
      </c>
      <c r="AD445" s="11">
        <f t="shared" si="412"/>
        <v>1.004074124</v>
      </c>
      <c r="AE445" s="106">
        <f t="shared" si="402"/>
        <v>3.82106009</v>
      </c>
      <c r="AF445" s="106">
        <f t="shared" si="403"/>
        <v>3.82106009</v>
      </c>
      <c r="AG445" s="106">
        <f t="shared" si="404"/>
        <v>17.79929924</v>
      </c>
      <c r="AH445" s="115" t="str">
        <f t="shared" si="413"/>
        <v>J=</v>
      </c>
      <c r="AI445" s="116">
        <f t="shared" si="414"/>
        <v>44586</v>
      </c>
      <c r="AJ445" s="10"/>
      <c r="AK445" s="5"/>
      <c r="AL445" s="204">
        <f>[2]Plan1!$A355</f>
        <v>47477</v>
      </c>
      <c r="AM445" s="205" t="str">
        <f>[2]Plan1!$C355</f>
        <v>Natal</v>
      </c>
      <c r="AN445" s="5"/>
      <c r="AO445" s="3"/>
      <c r="AP445" s="161">
        <f t="shared" si="386"/>
        <v>47932</v>
      </c>
      <c r="AQ445" s="161">
        <f t="shared" si="387"/>
        <v>47931</v>
      </c>
      <c r="AR445" s="161">
        <f t="shared" si="388"/>
        <v>47932</v>
      </c>
      <c r="AS445" s="161">
        <f t="shared" si="383"/>
        <v>47963</v>
      </c>
      <c r="AT445" s="161">
        <f t="shared" si="389"/>
        <v>47932</v>
      </c>
      <c r="AU445" s="161">
        <f t="shared" si="384"/>
        <v>47963</v>
      </c>
      <c r="AV445" s="155">
        <f t="shared" si="385"/>
        <v>31</v>
      </c>
      <c r="AZ445" s="26"/>
      <c r="BA445" s="1"/>
      <c r="BB445" s="1"/>
      <c r="BC445" s="1"/>
      <c r="BD445" s="1"/>
      <c r="BE445" s="1"/>
      <c r="BG445" s="1"/>
      <c r="BH445" s="1"/>
    </row>
    <row r="446" spans="1:60" ht="15" customHeight="1" x14ac:dyDescent="0.25">
      <c r="A446" s="105">
        <f t="shared" si="405"/>
        <v>44587</v>
      </c>
      <c r="B446" s="106">
        <f t="shared" si="390"/>
        <v>924.16149365756087</v>
      </c>
      <c r="C446" s="2">
        <f t="shared" si="406"/>
        <v>818.92290875000003</v>
      </c>
      <c r="D446" s="2">
        <f t="shared" si="407"/>
        <v>138.05841980000025</v>
      </c>
      <c r="E446" s="106">
        <f t="shared" si="391"/>
        <v>680.86448894999978</v>
      </c>
      <c r="F446" s="21">
        <f t="shared" si="408"/>
        <v>6120.04</v>
      </c>
      <c r="G446" s="108">
        <f t="shared" si="409"/>
        <v>6153.09</v>
      </c>
      <c r="H446" s="109">
        <f t="shared" si="445"/>
        <v>44556</v>
      </c>
      <c r="I446" s="109">
        <f t="shared" si="416"/>
        <v>44587</v>
      </c>
      <c r="J446" s="110">
        <f t="shared" si="392"/>
        <v>5.4002915013626751E-3</v>
      </c>
      <c r="K446" s="117">
        <f t="shared" si="417"/>
        <v>44617</v>
      </c>
      <c r="L446" s="178">
        <f t="shared" si="444"/>
        <v>31</v>
      </c>
      <c r="M446" s="178">
        <f t="shared" si="448"/>
        <v>1</v>
      </c>
      <c r="N446" s="106">
        <f t="shared" si="393"/>
        <v>1.0001737399999999</v>
      </c>
      <c r="O446" s="111">
        <f t="shared" si="447"/>
        <v>1.00729958</v>
      </c>
      <c r="P446" s="111">
        <f t="shared" si="410"/>
        <v>1.1281975739072583</v>
      </c>
      <c r="Q446" s="106">
        <f t="shared" si="446"/>
        <v>1.12839358</v>
      </c>
      <c r="R446" s="106">
        <f t="shared" si="449"/>
        <v>1.12819757</v>
      </c>
      <c r="S446" s="106">
        <f t="shared" si="394"/>
        <v>923.90683565999996</v>
      </c>
      <c r="T446" s="106">
        <f t="shared" si="395"/>
        <v>17.698753936399918</v>
      </c>
      <c r="U446" s="106">
        <f t="shared" si="396"/>
        <v>87.418629231160921</v>
      </c>
      <c r="V446" s="106">
        <f t="shared" si="397"/>
        <v>924.04029191756092</v>
      </c>
      <c r="W446" s="19">
        <f t="shared" si="415"/>
        <v>0</v>
      </c>
      <c r="X446" s="2">
        <f t="shared" si="398"/>
        <v>0</v>
      </c>
      <c r="Y446" s="4">
        <f t="shared" si="399"/>
        <v>0</v>
      </c>
      <c r="Z446" s="106">
        <f t="shared" si="400"/>
        <v>0</v>
      </c>
      <c r="AA446" s="114">
        <f t="shared" si="411"/>
        <v>0.05</v>
      </c>
      <c r="AB446" s="112">
        <f t="shared" si="401"/>
        <v>1</v>
      </c>
      <c r="AC446" s="178">
        <f t="shared" si="418"/>
        <v>31</v>
      </c>
      <c r="AD446" s="11">
        <f t="shared" si="412"/>
        <v>1.000131165</v>
      </c>
      <c r="AE446" s="106">
        <f t="shared" si="402"/>
        <v>0.12118424</v>
      </c>
      <c r="AF446" s="106">
        <f t="shared" si="403"/>
        <v>0.12120174</v>
      </c>
      <c r="AG446" s="106">
        <f t="shared" si="404"/>
        <v>0</v>
      </c>
      <c r="AH446" s="115" t="str">
        <f t="shared" si="413"/>
        <v>J=</v>
      </c>
      <c r="AI446" s="116">
        <f t="shared" si="414"/>
        <v>44617</v>
      </c>
      <c r="AJ446" s="10"/>
      <c r="AK446" s="5"/>
      <c r="AL446" s="204">
        <f>[2]Plan1!$A356</f>
        <v>47484</v>
      </c>
      <c r="AM446" s="205" t="str">
        <f>[2]Plan1!$C356</f>
        <v>Confraternização Universal</v>
      </c>
      <c r="AN446" s="5"/>
      <c r="AO446" s="3"/>
      <c r="AP446" s="161">
        <f t="shared" si="386"/>
        <v>47963</v>
      </c>
      <c r="AQ446" s="161">
        <f t="shared" si="387"/>
        <v>47962</v>
      </c>
      <c r="AR446" s="161">
        <f t="shared" si="388"/>
        <v>47963</v>
      </c>
      <c r="AS446" s="161">
        <f t="shared" si="383"/>
        <v>47993</v>
      </c>
      <c r="AT446" s="161">
        <f t="shared" si="389"/>
        <v>47963</v>
      </c>
      <c r="AU446" s="161">
        <f t="shared" si="384"/>
        <v>47994</v>
      </c>
      <c r="AV446" s="155">
        <f t="shared" si="385"/>
        <v>30</v>
      </c>
      <c r="AZ446" s="26"/>
      <c r="BA446" s="1"/>
      <c r="BB446" s="1"/>
      <c r="BC446" s="1"/>
      <c r="BD446" s="1"/>
      <c r="BE446" s="1"/>
      <c r="BG446" s="1"/>
      <c r="BH446" s="1"/>
    </row>
    <row r="447" spans="1:60" ht="15" customHeight="1" x14ac:dyDescent="0.25">
      <c r="A447" s="105">
        <f t="shared" si="405"/>
        <v>44588</v>
      </c>
      <c r="B447" s="106">
        <f t="shared" si="390"/>
        <v>924.41623641926435</v>
      </c>
      <c r="C447" s="2">
        <f t="shared" si="406"/>
        <v>818.92290875000003</v>
      </c>
      <c r="D447" s="2">
        <f t="shared" si="407"/>
        <v>138.05841980000025</v>
      </c>
      <c r="E447" s="106">
        <f t="shared" si="391"/>
        <v>680.86448894999978</v>
      </c>
      <c r="F447" s="21">
        <f t="shared" si="408"/>
        <v>6120.04</v>
      </c>
      <c r="G447" s="108">
        <f t="shared" si="409"/>
        <v>6153.09</v>
      </c>
      <c r="H447" s="109">
        <f t="shared" si="445"/>
        <v>44556</v>
      </c>
      <c r="I447" s="109">
        <f t="shared" si="416"/>
        <v>44587</v>
      </c>
      <c r="J447" s="110">
        <f t="shared" si="392"/>
        <v>5.4002915013626751E-3</v>
      </c>
      <c r="K447" s="117">
        <f t="shared" si="417"/>
        <v>44617</v>
      </c>
      <c r="L447" s="178">
        <f t="shared" si="444"/>
        <v>31</v>
      </c>
      <c r="M447" s="178">
        <f t="shared" si="448"/>
        <v>2</v>
      </c>
      <c r="N447" s="106">
        <f t="shared" si="393"/>
        <v>1.00034752</v>
      </c>
      <c r="O447" s="111">
        <f t="shared" si="447"/>
        <v>1.00729958</v>
      </c>
      <c r="P447" s="111">
        <f t="shared" si="410"/>
        <v>1.1281975739072583</v>
      </c>
      <c r="Q447" s="106">
        <f t="shared" si="446"/>
        <v>1.1285896399999999</v>
      </c>
      <c r="R447" s="106">
        <f t="shared" si="449"/>
        <v>1.12819757</v>
      </c>
      <c r="S447" s="106">
        <f t="shared" si="394"/>
        <v>923.90683565999996</v>
      </c>
      <c r="T447" s="106">
        <f t="shared" si="395"/>
        <v>17.698753936399918</v>
      </c>
      <c r="U447" s="106">
        <f t="shared" si="396"/>
        <v>87.552119522864416</v>
      </c>
      <c r="V447" s="106">
        <f t="shared" si="397"/>
        <v>924.17378220926435</v>
      </c>
      <c r="W447" s="19">
        <f t="shared" si="415"/>
        <v>0</v>
      </c>
      <c r="X447" s="2">
        <f t="shared" si="398"/>
        <v>0</v>
      </c>
      <c r="Y447" s="4">
        <f t="shared" si="399"/>
        <v>0</v>
      </c>
      <c r="Z447" s="106">
        <f t="shared" si="400"/>
        <v>0</v>
      </c>
      <c r="AA447" s="114">
        <f t="shared" si="411"/>
        <v>0.05</v>
      </c>
      <c r="AB447" s="112">
        <f t="shared" si="401"/>
        <v>2</v>
      </c>
      <c r="AC447" s="178">
        <f t="shared" si="418"/>
        <v>31</v>
      </c>
      <c r="AD447" s="11">
        <f t="shared" si="412"/>
        <v>1.0002623470000001</v>
      </c>
      <c r="AE447" s="106">
        <f t="shared" si="402"/>
        <v>0.24238418</v>
      </c>
      <c r="AF447" s="106">
        <f t="shared" si="403"/>
        <v>0.24245421</v>
      </c>
      <c r="AG447" s="106">
        <f t="shared" si="404"/>
        <v>0</v>
      </c>
      <c r="AH447" s="115" t="str">
        <f t="shared" si="413"/>
        <v>J=</v>
      </c>
      <c r="AI447" s="116">
        <f t="shared" si="414"/>
        <v>44617</v>
      </c>
      <c r="AJ447" s="10"/>
      <c r="AK447" s="5"/>
      <c r="AL447" s="204">
        <f>[2]Plan1!$A357</f>
        <v>47546</v>
      </c>
      <c r="AM447" s="205" t="str">
        <f>[2]Plan1!$C357</f>
        <v>Carnaval</v>
      </c>
      <c r="AN447" s="5"/>
      <c r="AO447" s="3"/>
      <c r="AP447" s="161">
        <f t="shared" si="386"/>
        <v>47993</v>
      </c>
      <c r="AQ447" s="161">
        <f t="shared" si="387"/>
        <v>47991</v>
      </c>
      <c r="AR447" s="161">
        <f t="shared" si="388"/>
        <v>47994</v>
      </c>
      <c r="AS447" s="161">
        <f t="shared" si="383"/>
        <v>48024</v>
      </c>
      <c r="AT447" s="161">
        <f t="shared" si="389"/>
        <v>47994</v>
      </c>
      <c r="AU447" s="161">
        <f t="shared" si="384"/>
        <v>48024</v>
      </c>
      <c r="AV447" s="155">
        <f t="shared" si="385"/>
        <v>31</v>
      </c>
      <c r="AZ447" s="26"/>
      <c r="BA447" s="1"/>
      <c r="BB447" s="1"/>
      <c r="BC447" s="1"/>
      <c r="BD447" s="1"/>
      <c r="BE447" s="1"/>
      <c r="BG447" s="1"/>
      <c r="BH447" s="1"/>
    </row>
    <row r="448" spans="1:60" ht="15" customHeight="1" x14ac:dyDescent="0.25">
      <c r="A448" s="105">
        <f t="shared" si="405"/>
        <v>44589</v>
      </c>
      <c r="B448" s="106">
        <f t="shared" si="390"/>
        <v>924.67105035690258</v>
      </c>
      <c r="C448" s="2">
        <f t="shared" si="406"/>
        <v>818.92290875000003</v>
      </c>
      <c r="D448" s="2">
        <f t="shared" si="407"/>
        <v>138.05841980000025</v>
      </c>
      <c r="E448" s="106">
        <f t="shared" si="391"/>
        <v>680.86448894999978</v>
      </c>
      <c r="F448" s="21">
        <f t="shared" si="408"/>
        <v>6120.04</v>
      </c>
      <c r="G448" s="108">
        <f t="shared" si="409"/>
        <v>6153.09</v>
      </c>
      <c r="H448" s="109">
        <f t="shared" si="445"/>
        <v>44556</v>
      </c>
      <c r="I448" s="109">
        <f t="shared" si="416"/>
        <v>44587</v>
      </c>
      <c r="J448" s="110">
        <f t="shared" si="392"/>
        <v>5.4002915013626751E-3</v>
      </c>
      <c r="K448" s="117">
        <f t="shared" si="417"/>
        <v>44617</v>
      </c>
      <c r="L448" s="178">
        <f t="shared" si="444"/>
        <v>31</v>
      </c>
      <c r="M448" s="178">
        <f t="shared" si="448"/>
        <v>3</v>
      </c>
      <c r="N448" s="106">
        <f t="shared" si="393"/>
        <v>1.00052133</v>
      </c>
      <c r="O448" s="111">
        <f t="shared" si="447"/>
        <v>1.00729958</v>
      </c>
      <c r="P448" s="111">
        <f t="shared" si="410"/>
        <v>1.1281975739072583</v>
      </c>
      <c r="Q448" s="106">
        <f t="shared" si="446"/>
        <v>1.1287857299999999</v>
      </c>
      <c r="R448" s="106">
        <f t="shared" si="449"/>
        <v>1.12819757</v>
      </c>
      <c r="S448" s="106">
        <f t="shared" si="394"/>
        <v>923.90683565999996</v>
      </c>
      <c r="T448" s="106">
        <f t="shared" si="395"/>
        <v>17.698753936399918</v>
      </c>
      <c r="U448" s="106">
        <f t="shared" si="396"/>
        <v>87.685630240502604</v>
      </c>
      <c r="V448" s="106">
        <f t="shared" si="397"/>
        <v>924.30729292690262</v>
      </c>
      <c r="W448" s="19">
        <f t="shared" si="415"/>
        <v>0</v>
      </c>
      <c r="X448" s="2">
        <f t="shared" si="398"/>
        <v>0</v>
      </c>
      <c r="Y448" s="4">
        <f t="shared" si="399"/>
        <v>0</v>
      </c>
      <c r="Z448" s="106">
        <f t="shared" si="400"/>
        <v>0</v>
      </c>
      <c r="AA448" s="114">
        <f t="shared" si="411"/>
        <v>0.05</v>
      </c>
      <c r="AB448" s="112">
        <f t="shared" si="401"/>
        <v>3</v>
      </c>
      <c r="AC448" s="178">
        <f t="shared" si="418"/>
        <v>31</v>
      </c>
      <c r="AD448" s="11">
        <f t="shared" si="412"/>
        <v>1.000393546</v>
      </c>
      <c r="AE448" s="106">
        <f t="shared" si="402"/>
        <v>0.36359983000000001</v>
      </c>
      <c r="AF448" s="106">
        <f t="shared" si="403"/>
        <v>0.36375742999999999</v>
      </c>
      <c r="AG448" s="106">
        <f t="shared" si="404"/>
        <v>0</v>
      </c>
      <c r="AH448" s="115" t="str">
        <f t="shared" si="413"/>
        <v>J=</v>
      </c>
      <c r="AI448" s="116">
        <f t="shared" si="414"/>
        <v>44617</v>
      </c>
      <c r="AJ448" s="10"/>
      <c r="AK448" s="5"/>
      <c r="AL448" s="204">
        <f>[2]Plan1!$A358</f>
        <v>47547</v>
      </c>
      <c r="AM448" s="205" t="str">
        <f>[2]Plan1!$C358</f>
        <v>Carnaval</v>
      </c>
      <c r="AN448" s="5"/>
      <c r="AO448" s="3"/>
      <c r="AP448" s="161">
        <f t="shared" si="386"/>
        <v>48024</v>
      </c>
      <c r="AQ448" s="161">
        <f t="shared" si="387"/>
        <v>48023</v>
      </c>
      <c r="AR448" s="161">
        <f t="shared" si="388"/>
        <v>48024</v>
      </c>
      <c r="AS448" s="161">
        <f t="shared" si="383"/>
        <v>48054</v>
      </c>
      <c r="AT448" s="161">
        <f t="shared" si="389"/>
        <v>48024</v>
      </c>
      <c r="AU448" s="161">
        <f t="shared" si="384"/>
        <v>48054</v>
      </c>
      <c r="AV448" s="155">
        <f t="shared" si="385"/>
        <v>30</v>
      </c>
      <c r="AZ448" s="26"/>
      <c r="BA448" s="1"/>
      <c r="BB448" s="1"/>
      <c r="BC448" s="1"/>
      <c r="BD448" s="1"/>
      <c r="BE448" s="1"/>
      <c r="BG448" s="1"/>
      <c r="BH448" s="1"/>
    </row>
    <row r="449" spans="1:180" ht="15" customHeight="1" x14ac:dyDescent="0.25">
      <c r="A449" s="105">
        <f t="shared" si="405"/>
        <v>44590</v>
      </c>
      <c r="B449" s="106">
        <f t="shared" si="390"/>
        <v>924.92594321912031</v>
      </c>
      <c r="C449" s="2">
        <f t="shared" si="406"/>
        <v>818.92290875000003</v>
      </c>
      <c r="D449" s="2">
        <f t="shared" si="407"/>
        <v>138.05841980000025</v>
      </c>
      <c r="E449" s="106">
        <f t="shared" si="391"/>
        <v>680.86448894999978</v>
      </c>
      <c r="F449" s="21">
        <f t="shared" si="408"/>
        <v>6120.04</v>
      </c>
      <c r="G449" s="108">
        <f t="shared" si="409"/>
        <v>6153.09</v>
      </c>
      <c r="H449" s="109">
        <f t="shared" si="445"/>
        <v>44556</v>
      </c>
      <c r="I449" s="109">
        <f t="shared" si="416"/>
        <v>44587</v>
      </c>
      <c r="J449" s="110">
        <f t="shared" si="392"/>
        <v>5.4002915013626751E-3</v>
      </c>
      <c r="K449" s="117">
        <f t="shared" si="417"/>
        <v>44617</v>
      </c>
      <c r="L449" s="178">
        <f t="shared" si="444"/>
        <v>31</v>
      </c>
      <c r="M449" s="178">
        <f t="shared" si="448"/>
        <v>4</v>
      </c>
      <c r="N449" s="106">
        <f t="shared" si="393"/>
        <v>1.00069517</v>
      </c>
      <c r="O449" s="111">
        <f t="shared" si="447"/>
        <v>1.00729958</v>
      </c>
      <c r="P449" s="111">
        <f t="shared" si="410"/>
        <v>1.1281975739072583</v>
      </c>
      <c r="Q449" s="106">
        <f t="shared" si="446"/>
        <v>1.1289818599999999</v>
      </c>
      <c r="R449" s="106">
        <f t="shared" si="449"/>
        <v>1.12819757</v>
      </c>
      <c r="S449" s="106">
        <f t="shared" si="394"/>
        <v>923.90683565999996</v>
      </c>
      <c r="T449" s="106">
        <f t="shared" si="395"/>
        <v>17.698753936399918</v>
      </c>
      <c r="U449" s="106">
        <f t="shared" si="396"/>
        <v>87.81916819272034</v>
      </c>
      <c r="V449" s="106">
        <f t="shared" si="397"/>
        <v>924.44083087912031</v>
      </c>
      <c r="W449" s="19">
        <f t="shared" si="415"/>
        <v>0</v>
      </c>
      <c r="X449" s="2">
        <f t="shared" si="398"/>
        <v>0</v>
      </c>
      <c r="Y449" s="4">
        <f t="shared" si="399"/>
        <v>0</v>
      </c>
      <c r="Z449" s="106">
        <f t="shared" si="400"/>
        <v>0</v>
      </c>
      <c r="AA449" s="114">
        <f t="shared" si="411"/>
        <v>0.05</v>
      </c>
      <c r="AB449" s="112">
        <f t="shared" si="401"/>
        <v>4</v>
      </c>
      <c r="AC449" s="178">
        <f t="shared" si="418"/>
        <v>31</v>
      </c>
      <c r="AD449" s="11">
        <f t="shared" si="412"/>
        <v>1.000524763</v>
      </c>
      <c r="AE449" s="106">
        <f t="shared" si="402"/>
        <v>0.48483211999999998</v>
      </c>
      <c r="AF449" s="106">
        <f t="shared" si="403"/>
        <v>0.48511233999999998</v>
      </c>
      <c r="AG449" s="106">
        <f t="shared" si="404"/>
        <v>0</v>
      </c>
      <c r="AH449" s="115" t="str">
        <f t="shared" si="413"/>
        <v>J=</v>
      </c>
      <c r="AI449" s="116">
        <f t="shared" si="414"/>
        <v>44617</v>
      </c>
      <c r="AJ449" s="10"/>
      <c r="AK449" s="5"/>
      <c r="AL449" s="204">
        <f>[2]Plan1!$A359</f>
        <v>47592</v>
      </c>
      <c r="AM449" s="205" t="str">
        <f>[2]Plan1!$C359</f>
        <v>Paixão de Cristo</v>
      </c>
      <c r="AN449" s="5"/>
      <c r="AO449" s="3"/>
      <c r="AP449" s="161">
        <f t="shared" si="386"/>
        <v>48054</v>
      </c>
      <c r="AQ449" s="161">
        <f t="shared" si="387"/>
        <v>48053</v>
      </c>
      <c r="AR449" s="161">
        <f t="shared" si="388"/>
        <v>48054</v>
      </c>
      <c r="AS449" s="161">
        <f t="shared" ref="AS449:AS512" si="450">AP450</f>
        <v>48085</v>
      </c>
      <c r="AT449" s="161">
        <f t="shared" si="389"/>
        <v>48054</v>
      </c>
      <c r="AU449" s="161">
        <f t="shared" ref="AU449:AU500" si="451">AT450</f>
        <v>48085</v>
      </c>
      <c r="AV449" s="155">
        <f t="shared" ref="AV449:AV512" si="452">AS449-AP449</f>
        <v>31</v>
      </c>
      <c r="AZ449" s="26"/>
      <c r="BA449" s="1"/>
      <c r="BB449" s="1"/>
      <c r="BC449" s="1"/>
      <c r="BD449" s="1"/>
      <c r="BE449" s="1"/>
      <c r="BG449" s="1"/>
      <c r="BH449" s="1"/>
    </row>
    <row r="450" spans="1:180" ht="15" customHeight="1" x14ac:dyDescent="0.25">
      <c r="A450" s="105">
        <f t="shared" si="405"/>
        <v>44591</v>
      </c>
      <c r="B450" s="106">
        <f t="shared" si="390"/>
        <v>925.18090727727269</v>
      </c>
      <c r="C450" s="2">
        <f t="shared" si="406"/>
        <v>818.92290875000003</v>
      </c>
      <c r="D450" s="2">
        <f t="shared" si="407"/>
        <v>138.05841980000025</v>
      </c>
      <c r="E450" s="106">
        <f t="shared" si="391"/>
        <v>680.86448894999978</v>
      </c>
      <c r="F450" s="21">
        <f t="shared" si="408"/>
        <v>6120.04</v>
      </c>
      <c r="G450" s="108">
        <f t="shared" si="409"/>
        <v>6153.09</v>
      </c>
      <c r="H450" s="109">
        <f t="shared" si="445"/>
        <v>44556</v>
      </c>
      <c r="I450" s="109">
        <f t="shared" si="416"/>
        <v>44587</v>
      </c>
      <c r="J450" s="110">
        <f t="shared" si="392"/>
        <v>5.4002915013626751E-3</v>
      </c>
      <c r="K450" s="117">
        <f t="shared" si="417"/>
        <v>44617</v>
      </c>
      <c r="L450" s="178">
        <f t="shared" si="444"/>
        <v>31</v>
      </c>
      <c r="M450" s="178">
        <f t="shared" si="448"/>
        <v>5</v>
      </c>
      <c r="N450" s="106">
        <f t="shared" si="393"/>
        <v>1.00086904</v>
      </c>
      <c r="O450" s="111">
        <f t="shared" si="447"/>
        <v>1.00729958</v>
      </c>
      <c r="P450" s="111">
        <f t="shared" si="410"/>
        <v>1.1281975739072583</v>
      </c>
      <c r="Q450" s="106">
        <f t="shared" si="446"/>
        <v>1.1291780199999999</v>
      </c>
      <c r="R450" s="106">
        <f t="shared" si="449"/>
        <v>1.12819757</v>
      </c>
      <c r="S450" s="106">
        <f t="shared" si="394"/>
        <v>923.90683565999996</v>
      </c>
      <c r="T450" s="106">
        <f t="shared" si="395"/>
        <v>17.698753936399918</v>
      </c>
      <c r="U450" s="106">
        <f t="shared" si="396"/>
        <v>87.952726570872784</v>
      </c>
      <c r="V450" s="106">
        <f t="shared" si="397"/>
        <v>924.57438925727274</v>
      </c>
      <c r="W450" s="19">
        <f t="shared" si="415"/>
        <v>0</v>
      </c>
      <c r="X450" s="2">
        <f t="shared" si="398"/>
        <v>0</v>
      </c>
      <c r="Y450" s="4">
        <f t="shared" si="399"/>
        <v>0</v>
      </c>
      <c r="Z450" s="106">
        <f t="shared" si="400"/>
        <v>0</v>
      </c>
      <c r="AA450" s="114">
        <f t="shared" si="411"/>
        <v>0.05</v>
      </c>
      <c r="AB450" s="112">
        <f t="shared" si="401"/>
        <v>5</v>
      </c>
      <c r="AC450" s="178">
        <f t="shared" si="418"/>
        <v>31</v>
      </c>
      <c r="AD450" s="11">
        <f t="shared" si="412"/>
        <v>1.000655997</v>
      </c>
      <c r="AE450" s="106">
        <f t="shared" si="402"/>
        <v>0.60608010999999995</v>
      </c>
      <c r="AF450" s="106">
        <f t="shared" si="403"/>
        <v>0.60651801999999999</v>
      </c>
      <c r="AG450" s="106">
        <f t="shared" si="404"/>
        <v>0</v>
      </c>
      <c r="AH450" s="115" t="str">
        <f t="shared" si="413"/>
        <v>J=</v>
      </c>
      <c r="AI450" s="116">
        <f t="shared" si="414"/>
        <v>44617</v>
      </c>
      <c r="AJ450" s="10"/>
      <c r="AK450" s="5"/>
      <c r="AL450" s="204">
        <f>[2]Plan1!$A360</f>
        <v>47594</v>
      </c>
      <c r="AM450" s="205" t="str">
        <f>[2]Plan1!$C360</f>
        <v>Tiradentes</v>
      </c>
      <c r="AN450" s="5"/>
      <c r="AO450" s="3"/>
      <c r="AP450" s="161">
        <f t="shared" ref="AP450:AP513" si="453">EDATE(AP449,1)</f>
        <v>48085</v>
      </c>
      <c r="AQ450" s="161">
        <f t="shared" ref="AQ450:AQ513" si="454">WORKDAY(AP450,-1,AL$320:AL$700)</f>
        <v>48082</v>
      </c>
      <c r="AR450" s="161">
        <f t="shared" ref="AR450:AR513" si="455">WORKDAY(AQ450,1,AL$320:AL$700)</f>
        <v>48085</v>
      </c>
      <c r="AS450" s="161">
        <f t="shared" si="450"/>
        <v>48116</v>
      </c>
      <c r="AT450" s="161">
        <f t="shared" ref="AT450:AT513" si="456">WORKDAY(AR450,0,AL$320:AL$700)</f>
        <v>48085</v>
      </c>
      <c r="AU450" s="161">
        <f t="shared" si="451"/>
        <v>48116</v>
      </c>
      <c r="AV450" s="155">
        <f t="shared" si="452"/>
        <v>31</v>
      </c>
      <c r="AZ450" s="26"/>
      <c r="BA450" s="1"/>
      <c r="BB450" s="1"/>
      <c r="BC450" s="1"/>
      <c r="BD450" s="1"/>
      <c r="BE450" s="1"/>
      <c r="BG450" s="1"/>
      <c r="BH450" s="1"/>
    </row>
    <row r="451" spans="1:180" ht="15" customHeight="1" x14ac:dyDescent="0.25">
      <c r="A451" s="105">
        <f t="shared" si="405"/>
        <v>44592</v>
      </c>
      <c r="B451" s="106">
        <f t="shared" si="390"/>
        <v>925.43594255135986</v>
      </c>
      <c r="C451" s="2">
        <f t="shared" si="406"/>
        <v>818.92290875000003</v>
      </c>
      <c r="D451" s="2">
        <f t="shared" si="407"/>
        <v>138.05841980000025</v>
      </c>
      <c r="E451" s="106">
        <f t="shared" si="391"/>
        <v>680.86448894999978</v>
      </c>
      <c r="F451" s="21">
        <f t="shared" si="408"/>
        <v>6120.04</v>
      </c>
      <c r="G451" s="108">
        <f t="shared" si="409"/>
        <v>6153.09</v>
      </c>
      <c r="H451" s="109">
        <f t="shared" si="445"/>
        <v>44556</v>
      </c>
      <c r="I451" s="109">
        <f t="shared" si="416"/>
        <v>44587</v>
      </c>
      <c r="J451" s="110">
        <f t="shared" si="392"/>
        <v>5.4002915013626751E-3</v>
      </c>
      <c r="K451" s="117">
        <f t="shared" si="417"/>
        <v>44617</v>
      </c>
      <c r="L451" s="178">
        <f t="shared" si="444"/>
        <v>31</v>
      </c>
      <c r="M451" s="178">
        <f t="shared" si="448"/>
        <v>6</v>
      </c>
      <c r="N451" s="106">
        <f t="shared" si="393"/>
        <v>1.00104294</v>
      </c>
      <c r="O451" s="111">
        <f t="shared" si="447"/>
        <v>1.00729958</v>
      </c>
      <c r="P451" s="111">
        <f t="shared" si="410"/>
        <v>1.1281975739072583</v>
      </c>
      <c r="Q451" s="106">
        <f t="shared" si="446"/>
        <v>1.1293742099999999</v>
      </c>
      <c r="R451" s="106">
        <f t="shared" si="449"/>
        <v>1.12819757</v>
      </c>
      <c r="S451" s="106">
        <f t="shared" si="394"/>
        <v>923.90683565999996</v>
      </c>
      <c r="T451" s="106">
        <f t="shared" si="395"/>
        <v>17.698753936399918</v>
      </c>
      <c r="U451" s="106">
        <f t="shared" si="396"/>
        <v>88.086305374959906</v>
      </c>
      <c r="V451" s="106">
        <f t="shared" si="397"/>
        <v>924.70796806135991</v>
      </c>
      <c r="W451" s="19">
        <f t="shared" si="415"/>
        <v>0</v>
      </c>
      <c r="X451" s="2">
        <f t="shared" si="398"/>
        <v>0</v>
      </c>
      <c r="Y451" s="4">
        <f t="shared" si="399"/>
        <v>0</v>
      </c>
      <c r="Z451" s="106">
        <f t="shared" si="400"/>
        <v>0</v>
      </c>
      <c r="AA451" s="114">
        <f t="shared" si="411"/>
        <v>0.05</v>
      </c>
      <c r="AB451" s="112">
        <f t="shared" si="401"/>
        <v>6</v>
      </c>
      <c r="AC451" s="178">
        <f t="shared" si="418"/>
        <v>31</v>
      </c>
      <c r="AD451" s="11">
        <f t="shared" si="412"/>
        <v>1.000787248</v>
      </c>
      <c r="AE451" s="106">
        <f t="shared" si="402"/>
        <v>0.72734379999999998</v>
      </c>
      <c r="AF451" s="106">
        <f t="shared" si="403"/>
        <v>0.72797449000000003</v>
      </c>
      <c r="AG451" s="106">
        <f t="shared" si="404"/>
        <v>0</v>
      </c>
      <c r="AH451" s="115" t="str">
        <f t="shared" si="413"/>
        <v>J=</v>
      </c>
      <c r="AI451" s="116">
        <f t="shared" si="414"/>
        <v>44617</v>
      </c>
      <c r="AJ451" s="10"/>
      <c r="AK451" s="5"/>
      <c r="AL451" s="204">
        <f>[2]Plan1!$A361</f>
        <v>47604</v>
      </c>
      <c r="AM451" s="205" t="str">
        <f>[2]Plan1!$C361</f>
        <v>Dia do Trabalho</v>
      </c>
      <c r="AN451" s="5"/>
      <c r="AO451" s="3"/>
      <c r="AP451" s="161">
        <f t="shared" si="453"/>
        <v>48116</v>
      </c>
      <c r="AQ451" s="161">
        <f t="shared" si="454"/>
        <v>48115</v>
      </c>
      <c r="AR451" s="161">
        <f t="shared" si="455"/>
        <v>48116</v>
      </c>
      <c r="AS451" s="161">
        <f t="shared" si="450"/>
        <v>48146</v>
      </c>
      <c r="AT451" s="161">
        <f t="shared" si="456"/>
        <v>48116</v>
      </c>
      <c r="AU451" s="161">
        <f t="shared" si="451"/>
        <v>48148</v>
      </c>
      <c r="AV451" s="155">
        <f t="shared" si="452"/>
        <v>30</v>
      </c>
      <c r="AZ451" s="26"/>
      <c r="BA451" s="1"/>
      <c r="BB451" s="1"/>
      <c r="BC451" s="1"/>
      <c r="BD451" s="1"/>
      <c r="BE451" s="1"/>
      <c r="BG451" s="1"/>
      <c r="BH451" s="1"/>
    </row>
    <row r="452" spans="1:180" ht="15" customHeight="1" x14ac:dyDescent="0.25">
      <c r="A452" s="105">
        <f t="shared" si="405"/>
        <v>44593</v>
      </c>
      <c r="B452" s="106">
        <f t="shared" si="390"/>
        <v>925.69105588002662</v>
      </c>
      <c r="C452" s="2">
        <f t="shared" si="406"/>
        <v>818.92290875000003</v>
      </c>
      <c r="D452" s="2">
        <f t="shared" si="407"/>
        <v>138.05841980000025</v>
      </c>
      <c r="E452" s="106">
        <f t="shared" si="391"/>
        <v>680.86448894999978</v>
      </c>
      <c r="F452" s="21">
        <f t="shared" si="408"/>
        <v>6120.04</v>
      </c>
      <c r="G452" s="108">
        <f t="shared" si="409"/>
        <v>6153.09</v>
      </c>
      <c r="H452" s="109">
        <f t="shared" si="445"/>
        <v>44556</v>
      </c>
      <c r="I452" s="109">
        <f t="shared" si="416"/>
        <v>44587</v>
      </c>
      <c r="J452" s="110">
        <f t="shared" si="392"/>
        <v>5.4002915013626751E-3</v>
      </c>
      <c r="K452" s="117">
        <f t="shared" si="417"/>
        <v>44617</v>
      </c>
      <c r="L452" s="178">
        <f t="shared" si="444"/>
        <v>31</v>
      </c>
      <c r="M452" s="178">
        <f t="shared" si="448"/>
        <v>7</v>
      </c>
      <c r="N452" s="106">
        <f t="shared" si="393"/>
        <v>1.0012168699999999</v>
      </c>
      <c r="O452" s="111">
        <f t="shared" si="447"/>
        <v>1.00729958</v>
      </c>
      <c r="P452" s="111">
        <f t="shared" si="410"/>
        <v>1.1281975739072583</v>
      </c>
      <c r="Q452" s="106">
        <f t="shared" si="446"/>
        <v>1.12957044</v>
      </c>
      <c r="R452" s="106">
        <f t="shared" si="449"/>
        <v>1.12819757</v>
      </c>
      <c r="S452" s="106">
        <f t="shared" si="394"/>
        <v>923.90683565999996</v>
      </c>
      <c r="T452" s="106">
        <f t="shared" si="395"/>
        <v>17.698753936399918</v>
      </c>
      <c r="U452" s="106">
        <f t="shared" si="396"/>
        <v>88.219911413626576</v>
      </c>
      <c r="V452" s="106">
        <f t="shared" si="397"/>
        <v>924.84157410002661</v>
      </c>
      <c r="W452" s="19">
        <f t="shared" si="415"/>
        <v>0</v>
      </c>
      <c r="X452" s="2">
        <f t="shared" si="398"/>
        <v>0</v>
      </c>
      <c r="Y452" s="4">
        <f t="shared" si="399"/>
        <v>0</v>
      </c>
      <c r="Z452" s="106">
        <f t="shared" si="400"/>
        <v>0</v>
      </c>
      <c r="AA452" s="114">
        <f t="shared" si="411"/>
        <v>0.05</v>
      </c>
      <c r="AB452" s="112">
        <f t="shared" si="401"/>
        <v>7</v>
      </c>
      <c r="AC452" s="178">
        <f t="shared" si="418"/>
        <v>31</v>
      </c>
      <c r="AD452" s="11">
        <f t="shared" si="412"/>
        <v>1.000918516</v>
      </c>
      <c r="AE452" s="106">
        <f t="shared" si="402"/>
        <v>0.84862320999999996</v>
      </c>
      <c r="AF452" s="106">
        <f t="shared" si="403"/>
        <v>0.84948177999999996</v>
      </c>
      <c r="AG452" s="106">
        <f t="shared" si="404"/>
        <v>0</v>
      </c>
      <c r="AH452" s="115" t="str">
        <f t="shared" si="413"/>
        <v>J=</v>
      </c>
      <c r="AI452" s="116">
        <f t="shared" si="414"/>
        <v>44617</v>
      </c>
      <c r="AJ452" s="10"/>
      <c r="AK452" s="5"/>
      <c r="AL452" s="204">
        <f>[2]Plan1!$A362</f>
        <v>47654</v>
      </c>
      <c r="AM452" s="205" t="str">
        <f>[2]Plan1!$C362</f>
        <v>Corpus Christi</v>
      </c>
      <c r="AN452" s="5"/>
      <c r="AO452" s="3"/>
      <c r="AP452" s="161">
        <f t="shared" si="453"/>
        <v>48146</v>
      </c>
      <c r="AQ452" s="161">
        <f t="shared" si="454"/>
        <v>48145</v>
      </c>
      <c r="AR452" s="161">
        <f t="shared" si="455"/>
        <v>48148</v>
      </c>
      <c r="AS452" s="161">
        <f t="shared" si="450"/>
        <v>48177</v>
      </c>
      <c r="AT452" s="161">
        <f t="shared" si="456"/>
        <v>48148</v>
      </c>
      <c r="AU452" s="161">
        <f t="shared" si="451"/>
        <v>48177</v>
      </c>
      <c r="AV452" s="155">
        <f t="shared" si="452"/>
        <v>31</v>
      </c>
      <c r="AZ452" s="26"/>
      <c r="BA452" s="1"/>
      <c r="BB452" s="1"/>
      <c r="BC452" s="1"/>
      <c r="BD452" s="1"/>
      <c r="BE452" s="1"/>
      <c r="BG452" s="1"/>
      <c r="BH452" s="1"/>
    </row>
    <row r="453" spans="1:180" ht="15" customHeight="1" x14ac:dyDescent="0.25">
      <c r="A453" s="105">
        <f t="shared" si="405"/>
        <v>44594</v>
      </c>
      <c r="B453" s="106">
        <f t="shared" si="390"/>
        <v>925.94624726327277</v>
      </c>
      <c r="C453" s="2">
        <f t="shared" si="406"/>
        <v>818.92290875000003</v>
      </c>
      <c r="D453" s="2">
        <f t="shared" si="407"/>
        <v>138.05841980000025</v>
      </c>
      <c r="E453" s="106">
        <f t="shared" si="391"/>
        <v>680.86448894999978</v>
      </c>
      <c r="F453" s="21">
        <f t="shared" si="408"/>
        <v>6120.04</v>
      </c>
      <c r="G453" s="108">
        <f t="shared" si="409"/>
        <v>6153.09</v>
      </c>
      <c r="H453" s="109">
        <f t="shared" si="445"/>
        <v>44556</v>
      </c>
      <c r="I453" s="109">
        <f t="shared" si="416"/>
        <v>44587</v>
      </c>
      <c r="J453" s="110">
        <f t="shared" si="392"/>
        <v>5.4002915013626751E-3</v>
      </c>
      <c r="K453" s="117">
        <f t="shared" si="417"/>
        <v>44617</v>
      </c>
      <c r="L453" s="178">
        <f t="shared" si="444"/>
        <v>31</v>
      </c>
      <c r="M453" s="178">
        <f t="shared" si="448"/>
        <v>8</v>
      </c>
      <c r="N453" s="106">
        <f t="shared" si="393"/>
        <v>1.00139084</v>
      </c>
      <c r="O453" s="111">
        <f t="shared" si="447"/>
        <v>1.00729958</v>
      </c>
      <c r="P453" s="111">
        <f t="shared" si="410"/>
        <v>1.1281975739072583</v>
      </c>
      <c r="Q453" s="106">
        <f t="shared" si="446"/>
        <v>1.12976671</v>
      </c>
      <c r="R453" s="106">
        <f t="shared" si="449"/>
        <v>1.12819757</v>
      </c>
      <c r="S453" s="106">
        <f t="shared" si="394"/>
        <v>923.90683565999996</v>
      </c>
      <c r="T453" s="106">
        <f t="shared" si="395"/>
        <v>17.698753936399918</v>
      </c>
      <c r="U453" s="106">
        <f t="shared" si="396"/>
        <v>88.353544686872795</v>
      </c>
      <c r="V453" s="106">
        <f t="shared" si="397"/>
        <v>924.97520737327272</v>
      </c>
      <c r="W453" s="19">
        <f t="shared" si="415"/>
        <v>0</v>
      </c>
      <c r="X453" s="2">
        <f t="shared" si="398"/>
        <v>0</v>
      </c>
      <c r="Y453" s="4">
        <f t="shared" si="399"/>
        <v>0</v>
      </c>
      <c r="Z453" s="106">
        <f t="shared" si="400"/>
        <v>0</v>
      </c>
      <c r="AA453" s="114">
        <f t="shared" si="411"/>
        <v>0.05</v>
      </c>
      <c r="AB453" s="112">
        <f t="shared" si="401"/>
        <v>8</v>
      </c>
      <c r="AC453" s="178">
        <f t="shared" si="418"/>
        <v>31</v>
      </c>
      <c r="AD453" s="11">
        <f t="shared" si="412"/>
        <v>1.001049801</v>
      </c>
      <c r="AE453" s="106">
        <f t="shared" si="402"/>
        <v>0.96991830999999995</v>
      </c>
      <c r="AF453" s="106">
        <f t="shared" si="403"/>
        <v>0.97103989000000002</v>
      </c>
      <c r="AG453" s="106">
        <f t="shared" si="404"/>
        <v>0</v>
      </c>
      <c r="AH453" s="115" t="str">
        <f t="shared" si="413"/>
        <v>J=</v>
      </c>
      <c r="AI453" s="116">
        <f t="shared" si="414"/>
        <v>44617</v>
      </c>
      <c r="AJ453" s="10"/>
      <c r="AK453" s="5"/>
      <c r="AL453" s="204">
        <f>[2]Plan1!$A363</f>
        <v>47733</v>
      </c>
      <c r="AM453" s="205" t="str">
        <f>[2]Plan1!$C363</f>
        <v>Independência do Brasil</v>
      </c>
      <c r="AN453" s="5"/>
      <c r="AO453" s="6"/>
      <c r="AP453" s="161">
        <f t="shared" si="453"/>
        <v>48177</v>
      </c>
      <c r="AQ453" s="161">
        <f t="shared" si="454"/>
        <v>48176</v>
      </c>
      <c r="AR453" s="161">
        <f t="shared" si="455"/>
        <v>48177</v>
      </c>
      <c r="AS453" s="161">
        <f t="shared" si="450"/>
        <v>48207</v>
      </c>
      <c r="AT453" s="161">
        <f t="shared" si="456"/>
        <v>48177</v>
      </c>
      <c r="AU453" s="161">
        <f t="shared" si="451"/>
        <v>48208</v>
      </c>
      <c r="AV453" s="155">
        <f t="shared" si="452"/>
        <v>30</v>
      </c>
      <c r="AZ453" s="26"/>
      <c r="BA453" s="1"/>
      <c r="BB453" s="1"/>
      <c r="BC453" s="1"/>
      <c r="BD453" s="1"/>
      <c r="BE453" s="1"/>
      <c r="BG453" s="1"/>
      <c r="BH453" s="1"/>
    </row>
    <row r="454" spans="1:180" ht="15" customHeight="1" x14ac:dyDescent="0.25">
      <c r="A454" s="105">
        <f t="shared" si="405"/>
        <v>44595</v>
      </c>
      <c r="B454" s="106">
        <f t="shared" si="390"/>
        <v>926.20151084245367</v>
      </c>
      <c r="C454" s="2">
        <f t="shared" si="406"/>
        <v>818.92290875000003</v>
      </c>
      <c r="D454" s="2">
        <f t="shared" si="407"/>
        <v>138.05841980000025</v>
      </c>
      <c r="E454" s="106">
        <f t="shared" si="391"/>
        <v>680.86448894999978</v>
      </c>
      <c r="F454" s="21">
        <f t="shared" si="408"/>
        <v>6120.04</v>
      </c>
      <c r="G454" s="108">
        <f t="shared" si="409"/>
        <v>6153.09</v>
      </c>
      <c r="H454" s="109">
        <f t="shared" si="445"/>
        <v>44556</v>
      </c>
      <c r="I454" s="109">
        <f t="shared" si="416"/>
        <v>44587</v>
      </c>
      <c r="J454" s="110">
        <f t="shared" si="392"/>
        <v>5.4002915013626751E-3</v>
      </c>
      <c r="K454" s="117">
        <f t="shared" si="417"/>
        <v>44617</v>
      </c>
      <c r="L454" s="178">
        <f t="shared" si="444"/>
        <v>31</v>
      </c>
      <c r="M454" s="178">
        <f t="shared" si="448"/>
        <v>9</v>
      </c>
      <c r="N454" s="106">
        <f t="shared" si="393"/>
        <v>1.00156483</v>
      </c>
      <c r="O454" s="111">
        <f t="shared" si="447"/>
        <v>1.00729958</v>
      </c>
      <c r="P454" s="111">
        <f t="shared" si="410"/>
        <v>1.1281975739072583</v>
      </c>
      <c r="Q454" s="106">
        <f t="shared" si="446"/>
        <v>1.12996301</v>
      </c>
      <c r="R454" s="106">
        <f t="shared" si="449"/>
        <v>1.12819757</v>
      </c>
      <c r="S454" s="106">
        <f t="shared" si="394"/>
        <v>923.90683565999996</v>
      </c>
      <c r="T454" s="106">
        <f t="shared" si="395"/>
        <v>17.698753936399918</v>
      </c>
      <c r="U454" s="106">
        <f t="shared" si="396"/>
        <v>88.487198386053706</v>
      </c>
      <c r="V454" s="106">
        <f t="shared" si="397"/>
        <v>925.10886107245369</v>
      </c>
      <c r="W454" s="19">
        <f t="shared" si="415"/>
        <v>0</v>
      </c>
      <c r="X454" s="2">
        <f t="shared" si="398"/>
        <v>0</v>
      </c>
      <c r="Y454" s="4">
        <f t="shared" si="399"/>
        <v>0</v>
      </c>
      <c r="Z454" s="106">
        <f t="shared" si="400"/>
        <v>0</v>
      </c>
      <c r="AA454" s="114">
        <f t="shared" si="411"/>
        <v>0.05</v>
      </c>
      <c r="AB454" s="112">
        <f t="shared" si="401"/>
        <v>9</v>
      </c>
      <c r="AC454" s="178">
        <f t="shared" si="418"/>
        <v>31</v>
      </c>
      <c r="AD454" s="11">
        <f t="shared" si="412"/>
        <v>1.001181104</v>
      </c>
      <c r="AE454" s="106">
        <f t="shared" si="402"/>
        <v>1.0912300500000001</v>
      </c>
      <c r="AF454" s="106">
        <f t="shared" si="403"/>
        <v>1.09264977</v>
      </c>
      <c r="AG454" s="106">
        <f t="shared" si="404"/>
        <v>0</v>
      </c>
      <c r="AH454" s="115" t="str">
        <f t="shared" si="413"/>
        <v>J=</v>
      </c>
      <c r="AI454" s="116">
        <f t="shared" si="414"/>
        <v>44617</v>
      </c>
      <c r="AJ454" s="10"/>
      <c r="AK454" s="5"/>
      <c r="AL454" s="204">
        <f>[2]Plan1!$A364</f>
        <v>47768</v>
      </c>
      <c r="AM454" s="205" t="str">
        <f>[2]Plan1!$C364</f>
        <v>Nossa Sr.a Aparecida - Padroeira do Brasil</v>
      </c>
      <c r="AN454" s="5"/>
      <c r="AO454" s="3"/>
      <c r="AP454" s="161">
        <f t="shared" si="453"/>
        <v>48207</v>
      </c>
      <c r="AQ454" s="161">
        <f t="shared" si="454"/>
        <v>48206</v>
      </c>
      <c r="AR454" s="161">
        <f t="shared" si="455"/>
        <v>48208</v>
      </c>
      <c r="AS454" s="161">
        <f t="shared" si="450"/>
        <v>48238</v>
      </c>
      <c r="AT454" s="161">
        <f t="shared" si="456"/>
        <v>48208</v>
      </c>
      <c r="AU454" s="161">
        <f t="shared" si="451"/>
        <v>48239</v>
      </c>
      <c r="AV454" s="155">
        <f t="shared" si="452"/>
        <v>31</v>
      </c>
      <c r="AZ454" s="26"/>
      <c r="BA454" s="1"/>
      <c r="BB454" s="1"/>
      <c r="BC454" s="1"/>
      <c r="BD454" s="1"/>
      <c r="BE454" s="1"/>
      <c r="BG454" s="1"/>
      <c r="BH454" s="1"/>
    </row>
    <row r="455" spans="1:180" ht="15" customHeight="1" x14ac:dyDescent="0.25">
      <c r="A455" s="105">
        <f t="shared" si="405"/>
        <v>44596</v>
      </c>
      <c r="B455" s="106">
        <f t="shared" si="390"/>
        <v>926.45684569756929</v>
      </c>
      <c r="C455" s="2">
        <f t="shared" si="406"/>
        <v>818.92290875000003</v>
      </c>
      <c r="D455" s="2">
        <f t="shared" si="407"/>
        <v>138.05841980000025</v>
      </c>
      <c r="E455" s="106">
        <f t="shared" si="391"/>
        <v>680.86448894999978</v>
      </c>
      <c r="F455" s="21">
        <f t="shared" si="408"/>
        <v>6120.04</v>
      </c>
      <c r="G455" s="108">
        <f t="shared" si="409"/>
        <v>6153.09</v>
      </c>
      <c r="H455" s="109">
        <f t="shared" si="445"/>
        <v>44556</v>
      </c>
      <c r="I455" s="109">
        <f t="shared" si="416"/>
        <v>44587</v>
      </c>
      <c r="J455" s="110">
        <f t="shared" si="392"/>
        <v>5.4002915013626751E-3</v>
      </c>
      <c r="K455" s="117">
        <f t="shared" si="417"/>
        <v>44617</v>
      </c>
      <c r="L455" s="178">
        <f t="shared" si="444"/>
        <v>31</v>
      </c>
      <c r="M455" s="178">
        <f t="shared" si="448"/>
        <v>10</v>
      </c>
      <c r="N455" s="106">
        <f t="shared" si="393"/>
        <v>1.00173885</v>
      </c>
      <c r="O455" s="111">
        <f t="shared" si="447"/>
        <v>1.00729958</v>
      </c>
      <c r="P455" s="111">
        <f t="shared" si="410"/>
        <v>1.1281975739072583</v>
      </c>
      <c r="Q455" s="106">
        <f t="shared" si="446"/>
        <v>1.1301593400000001</v>
      </c>
      <c r="R455" s="106">
        <f t="shared" si="449"/>
        <v>1.12819757</v>
      </c>
      <c r="S455" s="106">
        <f t="shared" si="394"/>
        <v>923.90683565999996</v>
      </c>
      <c r="T455" s="106">
        <f t="shared" si="395"/>
        <v>17.698753936399918</v>
      </c>
      <c r="U455" s="106">
        <f t="shared" si="396"/>
        <v>88.62087251116931</v>
      </c>
      <c r="V455" s="106">
        <f t="shared" si="397"/>
        <v>925.24253519756928</v>
      </c>
      <c r="W455" s="19">
        <f t="shared" si="415"/>
        <v>0</v>
      </c>
      <c r="X455" s="2">
        <f t="shared" si="398"/>
        <v>0</v>
      </c>
      <c r="Y455" s="4">
        <f t="shared" si="399"/>
        <v>0</v>
      </c>
      <c r="Z455" s="106">
        <f t="shared" si="400"/>
        <v>0</v>
      </c>
      <c r="AA455" s="114">
        <f t="shared" si="411"/>
        <v>0.05</v>
      </c>
      <c r="AB455" s="112">
        <f t="shared" si="401"/>
        <v>10</v>
      </c>
      <c r="AC455" s="178">
        <f t="shared" si="418"/>
        <v>31</v>
      </c>
      <c r="AD455" s="11">
        <f t="shared" si="412"/>
        <v>1.001312424</v>
      </c>
      <c r="AE455" s="106">
        <f t="shared" si="402"/>
        <v>1.2125575</v>
      </c>
      <c r="AF455" s="106">
        <f t="shared" si="403"/>
        <v>1.2143105000000001</v>
      </c>
      <c r="AG455" s="106">
        <f t="shared" si="404"/>
        <v>0</v>
      </c>
      <c r="AH455" s="115" t="str">
        <f t="shared" si="413"/>
        <v>J=</v>
      </c>
      <c r="AI455" s="116">
        <f t="shared" si="414"/>
        <v>44617</v>
      </c>
      <c r="AJ455" s="10"/>
      <c r="AK455" s="5"/>
      <c r="AL455" s="204">
        <f>[2]Plan1!$A365</f>
        <v>47789</v>
      </c>
      <c r="AM455" s="205" t="str">
        <f>[2]Plan1!$C365</f>
        <v>Finados</v>
      </c>
      <c r="AN455" s="5"/>
      <c r="AO455" s="3"/>
      <c r="AP455" s="161">
        <f t="shared" si="453"/>
        <v>48238</v>
      </c>
      <c r="AQ455" s="161">
        <f t="shared" si="454"/>
        <v>48236</v>
      </c>
      <c r="AR455" s="161">
        <f t="shared" si="455"/>
        <v>48239</v>
      </c>
      <c r="AS455" s="161">
        <f t="shared" si="450"/>
        <v>48269</v>
      </c>
      <c r="AT455" s="161">
        <f t="shared" si="456"/>
        <v>48239</v>
      </c>
      <c r="AU455" s="161">
        <f t="shared" si="451"/>
        <v>48269</v>
      </c>
      <c r="AV455" s="155">
        <f t="shared" si="452"/>
        <v>31</v>
      </c>
      <c r="AZ455" s="26"/>
      <c r="BA455" s="1"/>
      <c r="BB455" s="1"/>
      <c r="BC455" s="1"/>
      <c r="BD455" s="1"/>
      <c r="BE455" s="1"/>
      <c r="BG455" s="1"/>
      <c r="BH455" s="1"/>
    </row>
    <row r="456" spans="1:180" ht="15" customHeight="1" x14ac:dyDescent="0.25">
      <c r="A456" s="105">
        <f t="shared" si="405"/>
        <v>44597</v>
      </c>
      <c r="B456" s="106">
        <f t="shared" si="390"/>
        <v>926.71225185861954</v>
      </c>
      <c r="C456" s="2">
        <f t="shared" si="406"/>
        <v>818.92290875000003</v>
      </c>
      <c r="D456" s="2">
        <f t="shared" si="407"/>
        <v>138.05841980000025</v>
      </c>
      <c r="E456" s="106">
        <f t="shared" si="391"/>
        <v>680.86448894999978</v>
      </c>
      <c r="F456" s="21">
        <f t="shared" si="408"/>
        <v>6120.04</v>
      </c>
      <c r="G456" s="108">
        <f t="shared" si="409"/>
        <v>6153.09</v>
      </c>
      <c r="H456" s="109">
        <f t="shared" si="445"/>
        <v>44556</v>
      </c>
      <c r="I456" s="109">
        <f t="shared" si="416"/>
        <v>44587</v>
      </c>
      <c r="J456" s="110">
        <f t="shared" si="392"/>
        <v>5.4002915013626751E-3</v>
      </c>
      <c r="K456" s="117">
        <f t="shared" si="417"/>
        <v>44617</v>
      </c>
      <c r="L456" s="178">
        <f t="shared" si="444"/>
        <v>31</v>
      </c>
      <c r="M456" s="178">
        <f t="shared" si="448"/>
        <v>11</v>
      </c>
      <c r="N456" s="106">
        <f t="shared" si="393"/>
        <v>1.0019129</v>
      </c>
      <c r="O456" s="111">
        <f t="shared" si="447"/>
        <v>1.00729958</v>
      </c>
      <c r="P456" s="111">
        <f t="shared" si="410"/>
        <v>1.1281975739072583</v>
      </c>
      <c r="Q456" s="106">
        <f t="shared" si="446"/>
        <v>1.1303557</v>
      </c>
      <c r="R456" s="106">
        <f t="shared" si="449"/>
        <v>1.12819757</v>
      </c>
      <c r="S456" s="106">
        <f t="shared" si="394"/>
        <v>923.90683565999996</v>
      </c>
      <c r="T456" s="106">
        <f t="shared" si="395"/>
        <v>17.698753936399918</v>
      </c>
      <c r="U456" s="106">
        <f t="shared" si="396"/>
        <v>88.754567062219465</v>
      </c>
      <c r="V456" s="106">
        <f t="shared" si="397"/>
        <v>925.37622974861949</v>
      </c>
      <c r="W456" s="19">
        <f t="shared" si="415"/>
        <v>0</v>
      </c>
      <c r="X456" s="2">
        <f t="shared" si="398"/>
        <v>0</v>
      </c>
      <c r="Y456" s="4">
        <f t="shared" si="399"/>
        <v>0</v>
      </c>
      <c r="Z456" s="106">
        <f t="shared" si="400"/>
        <v>0</v>
      </c>
      <c r="AA456" s="114">
        <f t="shared" si="411"/>
        <v>0.05</v>
      </c>
      <c r="AB456" s="112">
        <f t="shared" si="401"/>
        <v>11</v>
      </c>
      <c r="AC456" s="178">
        <f t="shared" si="418"/>
        <v>31</v>
      </c>
      <c r="AD456" s="11">
        <f t="shared" si="412"/>
        <v>1.001443761</v>
      </c>
      <c r="AE456" s="106">
        <f t="shared" si="402"/>
        <v>1.3339006499999999</v>
      </c>
      <c r="AF456" s="106">
        <f t="shared" si="403"/>
        <v>1.33602211</v>
      </c>
      <c r="AG456" s="106">
        <f t="shared" si="404"/>
        <v>0</v>
      </c>
      <c r="AH456" s="115" t="str">
        <f t="shared" si="413"/>
        <v>J=</v>
      </c>
      <c r="AI456" s="116">
        <f t="shared" si="414"/>
        <v>44617</v>
      </c>
      <c r="AJ456" s="10"/>
      <c r="AK456" s="5"/>
      <c r="AL456" s="204">
        <f>[2]Plan1!$A366</f>
        <v>47802</v>
      </c>
      <c r="AM456" s="205" t="str">
        <f>[2]Plan1!$C366</f>
        <v>Proclamação da República</v>
      </c>
      <c r="AN456" s="5"/>
      <c r="AO456" s="3"/>
      <c r="AP456" s="161">
        <f t="shared" si="453"/>
        <v>48269</v>
      </c>
      <c r="AQ456" s="161">
        <f t="shared" si="454"/>
        <v>48268</v>
      </c>
      <c r="AR456" s="161">
        <f t="shared" si="455"/>
        <v>48269</v>
      </c>
      <c r="AS456" s="161">
        <f t="shared" si="450"/>
        <v>48298</v>
      </c>
      <c r="AT456" s="161">
        <f t="shared" si="456"/>
        <v>48269</v>
      </c>
      <c r="AU456" s="161">
        <f t="shared" si="451"/>
        <v>48298</v>
      </c>
      <c r="AV456" s="155">
        <f t="shared" si="452"/>
        <v>29</v>
      </c>
      <c r="AZ456" s="26"/>
      <c r="BA456" s="1"/>
      <c r="BB456" s="1"/>
      <c r="BC456" s="1"/>
      <c r="BD456" s="1"/>
      <c r="BE456" s="1"/>
      <c r="BG456" s="1"/>
      <c r="BH456" s="1"/>
    </row>
    <row r="457" spans="1:180" ht="15" customHeight="1" x14ac:dyDescent="0.25">
      <c r="A457" s="105">
        <f t="shared" si="405"/>
        <v>44598</v>
      </c>
      <c r="B457" s="106">
        <f t="shared" si="390"/>
        <v>926.96772931560429</v>
      </c>
      <c r="C457" s="2">
        <f t="shared" si="406"/>
        <v>818.92290875000003</v>
      </c>
      <c r="D457" s="2">
        <f t="shared" si="407"/>
        <v>138.05841980000025</v>
      </c>
      <c r="E457" s="106">
        <f t="shared" si="391"/>
        <v>680.86448894999978</v>
      </c>
      <c r="F457" s="21">
        <f t="shared" si="408"/>
        <v>6120.04</v>
      </c>
      <c r="G457" s="108">
        <f t="shared" si="409"/>
        <v>6153.09</v>
      </c>
      <c r="H457" s="109">
        <f t="shared" si="445"/>
        <v>44556</v>
      </c>
      <c r="I457" s="109">
        <f t="shared" si="416"/>
        <v>44587</v>
      </c>
      <c r="J457" s="110">
        <f t="shared" si="392"/>
        <v>5.4002915013626751E-3</v>
      </c>
      <c r="K457" s="117">
        <f t="shared" si="417"/>
        <v>44617</v>
      </c>
      <c r="L457" s="178">
        <f t="shared" si="444"/>
        <v>31</v>
      </c>
      <c r="M457" s="178">
        <f t="shared" si="448"/>
        <v>12</v>
      </c>
      <c r="N457" s="106">
        <f t="shared" si="393"/>
        <v>1.0020869800000001</v>
      </c>
      <c r="O457" s="111">
        <f t="shared" si="447"/>
        <v>1.00729958</v>
      </c>
      <c r="P457" s="111">
        <f t="shared" si="410"/>
        <v>1.1281975739072583</v>
      </c>
      <c r="Q457" s="106">
        <f t="shared" si="446"/>
        <v>1.1305520899999999</v>
      </c>
      <c r="R457" s="106">
        <f t="shared" si="449"/>
        <v>1.12819757</v>
      </c>
      <c r="S457" s="106">
        <f t="shared" si="394"/>
        <v>923.90683565999996</v>
      </c>
      <c r="T457" s="106">
        <f t="shared" si="395"/>
        <v>17.698753936399918</v>
      </c>
      <c r="U457" s="106">
        <f t="shared" si="396"/>
        <v>88.888282039204313</v>
      </c>
      <c r="V457" s="106">
        <f t="shared" si="397"/>
        <v>925.50994472560433</v>
      </c>
      <c r="W457" s="19">
        <f t="shared" si="415"/>
        <v>0</v>
      </c>
      <c r="X457" s="2">
        <f t="shared" si="398"/>
        <v>0</v>
      </c>
      <c r="Y457" s="4">
        <f t="shared" si="399"/>
        <v>0</v>
      </c>
      <c r="Z457" s="106">
        <f t="shared" si="400"/>
        <v>0</v>
      </c>
      <c r="AA457" s="114">
        <f t="shared" si="411"/>
        <v>0.05</v>
      </c>
      <c r="AB457" s="112">
        <f t="shared" si="401"/>
        <v>12</v>
      </c>
      <c r="AC457" s="178">
        <f t="shared" si="418"/>
        <v>31</v>
      </c>
      <c r="AD457" s="11">
        <f t="shared" si="412"/>
        <v>1.0015751150000001</v>
      </c>
      <c r="AE457" s="106">
        <f t="shared" si="402"/>
        <v>1.4552595100000001</v>
      </c>
      <c r="AF457" s="106">
        <f t="shared" si="403"/>
        <v>1.4577845899999999</v>
      </c>
      <c r="AG457" s="106">
        <f t="shared" si="404"/>
        <v>0</v>
      </c>
      <c r="AH457" s="115" t="str">
        <f t="shared" si="413"/>
        <v>J=</v>
      </c>
      <c r="AI457" s="116">
        <f t="shared" si="414"/>
        <v>44617</v>
      </c>
      <c r="AJ457" s="12"/>
      <c r="AK457" s="5"/>
      <c r="AL457" s="204">
        <f>[2]Plan1!$A367</f>
        <v>47807</v>
      </c>
      <c r="AM457" s="205" t="str">
        <f>[2]Plan1!$C367</f>
        <v>Dia Nacional de Zumbi e da Consciência Negra</v>
      </c>
      <c r="AN457" s="5"/>
      <c r="AO457" s="29"/>
      <c r="AP457" s="161">
        <f t="shared" si="453"/>
        <v>48298</v>
      </c>
      <c r="AQ457" s="161">
        <f t="shared" si="454"/>
        <v>48297</v>
      </c>
      <c r="AR457" s="161">
        <f t="shared" si="455"/>
        <v>48298</v>
      </c>
      <c r="AS457" s="161">
        <f t="shared" si="450"/>
        <v>48329</v>
      </c>
      <c r="AT457" s="161">
        <f t="shared" si="456"/>
        <v>48298</v>
      </c>
      <c r="AU457" s="161">
        <f t="shared" si="451"/>
        <v>48330</v>
      </c>
      <c r="AV457" s="155">
        <f t="shared" si="452"/>
        <v>31</v>
      </c>
      <c r="AZ457" s="26"/>
      <c r="BA457" s="7"/>
      <c r="BB457" s="7"/>
      <c r="BC457" s="7"/>
      <c r="BD457" s="7"/>
      <c r="BE457" s="7"/>
      <c r="BG457" s="7"/>
      <c r="BH457" s="7"/>
      <c r="BI457" s="16"/>
      <c r="BJ457" s="16"/>
      <c r="BK457" s="16"/>
      <c r="BL457" s="16"/>
      <c r="BM457" s="16"/>
      <c r="BN457" s="16"/>
      <c r="BO457" s="16"/>
      <c r="BP457" s="16"/>
      <c r="BQ457" s="16"/>
      <c r="BR457" s="16"/>
      <c r="BS457" s="16"/>
      <c r="BT457" s="16"/>
      <c r="BU457" s="16"/>
      <c r="BV457" s="16"/>
      <c r="BW457" s="16"/>
      <c r="BX457" s="16"/>
      <c r="BY457" s="16"/>
      <c r="BZ457" s="16"/>
      <c r="CA457" s="16"/>
      <c r="CB457" s="16"/>
      <c r="CC457" s="16"/>
      <c r="CD457" s="16"/>
      <c r="CE457" s="16"/>
      <c r="CF457" s="16"/>
      <c r="CG457" s="16"/>
      <c r="CH457" s="16"/>
      <c r="CI457" s="16"/>
      <c r="CJ457" s="16"/>
      <c r="CK457" s="16"/>
      <c r="CL457" s="16"/>
      <c r="CM457" s="16"/>
      <c r="CN457" s="16"/>
      <c r="CO457" s="16"/>
      <c r="CP457" s="16"/>
      <c r="CQ457" s="16"/>
      <c r="CR457" s="16"/>
      <c r="CS457" s="16"/>
      <c r="CT457" s="16"/>
      <c r="CU457" s="16"/>
      <c r="CV457" s="16"/>
      <c r="CW457" s="16"/>
      <c r="CX457" s="16"/>
      <c r="CY457" s="16"/>
      <c r="CZ457" s="16"/>
      <c r="DA457" s="16"/>
      <c r="DB457" s="16"/>
      <c r="DC457" s="16"/>
      <c r="DD457" s="16"/>
      <c r="DE457" s="16"/>
      <c r="DF457" s="16"/>
      <c r="DG457" s="16"/>
      <c r="DH457" s="16"/>
      <c r="DI457" s="16"/>
      <c r="DJ457" s="16"/>
      <c r="DK457" s="16"/>
      <c r="DL457" s="16"/>
      <c r="DM457" s="16"/>
      <c r="DN457" s="16"/>
      <c r="DO457" s="16"/>
      <c r="DP457" s="16"/>
      <c r="DQ457" s="16"/>
      <c r="DR457" s="16"/>
      <c r="DS457" s="16"/>
      <c r="DT457" s="16"/>
      <c r="DU457" s="16"/>
      <c r="DV457" s="16"/>
      <c r="DW457" s="16"/>
      <c r="DX457" s="16"/>
      <c r="DY457" s="16"/>
      <c r="DZ457" s="16"/>
      <c r="EA457" s="16"/>
      <c r="EB457" s="16"/>
      <c r="EC457" s="16"/>
      <c r="ED457" s="16"/>
      <c r="EE457" s="16"/>
      <c r="EF457" s="16"/>
      <c r="EG457" s="16"/>
      <c r="EH457" s="16"/>
      <c r="EI457" s="16"/>
      <c r="EJ457" s="16"/>
      <c r="EK457" s="16"/>
      <c r="EL457" s="16"/>
      <c r="EM457" s="16"/>
      <c r="EN457" s="16"/>
      <c r="EO457" s="16"/>
      <c r="EP457" s="16"/>
      <c r="EQ457" s="16"/>
      <c r="ER457" s="16"/>
      <c r="ES457" s="16"/>
      <c r="ET457" s="16"/>
      <c r="EU457" s="16"/>
      <c r="EV457" s="16"/>
      <c r="EW457" s="16"/>
      <c r="EX457" s="16"/>
      <c r="EY457" s="16"/>
      <c r="EZ457" s="16"/>
      <c r="FA457" s="16"/>
      <c r="FB457" s="16"/>
      <c r="FC457" s="16"/>
      <c r="FD457" s="16"/>
      <c r="FE457" s="16"/>
      <c r="FF457" s="16"/>
      <c r="FG457" s="16"/>
      <c r="FH457" s="16"/>
      <c r="FI457" s="16"/>
      <c r="FJ457" s="16"/>
      <c r="FK457" s="16"/>
      <c r="FL457" s="16"/>
      <c r="FM457" s="16"/>
      <c r="FN457" s="16"/>
      <c r="FO457" s="16"/>
      <c r="FP457" s="16"/>
      <c r="FQ457" s="16"/>
      <c r="FR457" s="16"/>
      <c r="FS457" s="16"/>
      <c r="FT457" s="16"/>
      <c r="FU457" s="16"/>
      <c r="FV457" s="16"/>
      <c r="FW457" s="16"/>
      <c r="FX457" s="16"/>
    </row>
    <row r="458" spans="1:180" ht="15" customHeight="1" x14ac:dyDescent="0.25">
      <c r="A458" s="105">
        <f t="shared" si="405"/>
        <v>44599</v>
      </c>
      <c r="B458" s="106">
        <f t="shared" ref="B458:B521" si="457">(V458+AF458)</f>
        <v>927.2232926758137</v>
      </c>
      <c r="C458" s="2">
        <f t="shared" si="406"/>
        <v>818.92290875000003</v>
      </c>
      <c r="D458" s="2">
        <f t="shared" si="407"/>
        <v>138.05841980000025</v>
      </c>
      <c r="E458" s="106">
        <f t="shared" ref="E458:E521" si="458">(C458-D458)</f>
        <v>680.86448894999978</v>
      </c>
      <c r="F458" s="21">
        <f t="shared" si="408"/>
        <v>6120.04</v>
      </c>
      <c r="G458" s="108">
        <f t="shared" si="409"/>
        <v>6153.09</v>
      </c>
      <c r="H458" s="109">
        <f t="shared" si="445"/>
        <v>44556</v>
      </c>
      <c r="I458" s="109">
        <f t="shared" si="416"/>
        <v>44587</v>
      </c>
      <c r="J458" s="110">
        <f t="shared" ref="J458:J521" si="459">(G458/F458)-1</f>
        <v>5.4002915013626751E-3</v>
      </c>
      <c r="K458" s="117">
        <f t="shared" si="417"/>
        <v>44617</v>
      </c>
      <c r="L458" s="178">
        <f t="shared" si="444"/>
        <v>31</v>
      </c>
      <c r="M458" s="178">
        <f t="shared" si="448"/>
        <v>13</v>
      </c>
      <c r="N458" s="106">
        <f t="shared" ref="N458:N521" si="460">TRUNC((G458/F458)^TRUNC((M458/L458),9),8)</f>
        <v>1.00226109</v>
      </c>
      <c r="O458" s="111">
        <f t="shared" si="447"/>
        <v>1.00729958</v>
      </c>
      <c r="P458" s="111">
        <f t="shared" si="410"/>
        <v>1.1281975739072583</v>
      </c>
      <c r="Q458" s="106">
        <f t="shared" si="446"/>
        <v>1.13074853</v>
      </c>
      <c r="R458" s="106">
        <f t="shared" si="449"/>
        <v>1.12819757</v>
      </c>
      <c r="S458" s="106">
        <f t="shared" ref="S458:S521" si="461">TRUNC(C458*R458,8)</f>
        <v>923.90683565999996</v>
      </c>
      <c r="T458" s="106">
        <f t="shared" ref="T458:T521" si="462">(D458*(R458-1))</f>
        <v>17.698753936399918</v>
      </c>
      <c r="U458" s="106">
        <f t="shared" ref="U458:U521" si="463">(E458*(Q458-1))</f>
        <v>89.022031059413692</v>
      </c>
      <c r="V458" s="106">
        <f t="shared" ref="V458:V521" si="464">(C458+T458+U458)</f>
        <v>925.64369374581372</v>
      </c>
      <c r="W458" s="19">
        <f t="shared" si="415"/>
        <v>0</v>
      </c>
      <c r="X458" s="2">
        <f t="shared" ref="X458:X521" si="465">IF(W458&gt;0,VLOOKUP(A458,AL$12:AP$312,5),0)</f>
        <v>0</v>
      </c>
      <c r="Y458" s="4">
        <f t="shared" ref="Y458:Y521" si="466">IF(W458&gt;0,VLOOKUP($A458,$AL$10:$AQ$312,6),0)</f>
        <v>0</v>
      </c>
      <c r="Z458" s="106">
        <f t="shared" ref="Z458:Z521" si="467">IF(Y458&gt;0,TRUNC(Y458*S458,8),0)</f>
        <v>0</v>
      </c>
      <c r="AA458" s="114">
        <f t="shared" si="411"/>
        <v>0.05</v>
      </c>
      <c r="AB458" s="112">
        <f t="shared" ref="AB458:AB521" si="468">M458</f>
        <v>13</v>
      </c>
      <c r="AC458" s="178">
        <f t="shared" si="418"/>
        <v>31</v>
      </c>
      <c r="AD458" s="11">
        <f t="shared" si="412"/>
        <v>1.0017064870000001</v>
      </c>
      <c r="AE458" s="106">
        <f t="shared" ref="AE458:AE521" si="469">TRUNC((S458*(AD458-1)),8)</f>
        <v>1.576635</v>
      </c>
      <c r="AF458" s="106">
        <f t="shared" ref="AF458:AF521" si="470">TRUNC((V458*(AD458-1)),8)</f>
        <v>1.57959893</v>
      </c>
      <c r="AG458" s="106">
        <f t="shared" ref="AG458:AG521" si="471">IF(Z458&gt;0,Z458+AE458,0)</f>
        <v>0</v>
      </c>
      <c r="AH458" s="115" t="str">
        <f t="shared" si="413"/>
        <v>J=</v>
      </c>
      <c r="AI458" s="116">
        <f t="shared" si="414"/>
        <v>44617</v>
      </c>
      <c r="AJ458" s="10"/>
      <c r="AK458" s="5"/>
      <c r="AL458" s="204">
        <f>[2]Plan1!$A368</f>
        <v>47842</v>
      </c>
      <c r="AM458" s="205" t="str">
        <f>[2]Plan1!$C368</f>
        <v>Natal</v>
      </c>
      <c r="AN458" s="5"/>
      <c r="AO458" s="3"/>
      <c r="AP458" s="161">
        <f t="shared" si="453"/>
        <v>48329</v>
      </c>
      <c r="AQ458" s="161">
        <f t="shared" si="454"/>
        <v>48327</v>
      </c>
      <c r="AR458" s="161">
        <f t="shared" si="455"/>
        <v>48330</v>
      </c>
      <c r="AS458" s="161">
        <f t="shared" si="450"/>
        <v>48359</v>
      </c>
      <c r="AT458" s="161">
        <f t="shared" si="456"/>
        <v>48330</v>
      </c>
      <c r="AU458" s="161">
        <f t="shared" si="451"/>
        <v>48359</v>
      </c>
      <c r="AV458" s="155">
        <f t="shared" si="452"/>
        <v>30</v>
      </c>
      <c r="AZ458" s="26"/>
      <c r="BA458" s="1"/>
      <c r="BB458" s="1"/>
      <c r="BC458" s="1"/>
      <c r="BD458" s="1"/>
      <c r="BE458" s="1"/>
      <c r="BG458" s="1"/>
      <c r="BH458" s="1"/>
    </row>
    <row r="459" spans="1:180" ht="15" customHeight="1" x14ac:dyDescent="0.25">
      <c r="A459" s="105">
        <f t="shared" ref="A459:A522" si="472">(A458+1)</f>
        <v>44600</v>
      </c>
      <c r="B459" s="106">
        <f t="shared" si="457"/>
        <v>927.47892737195775</v>
      </c>
      <c r="C459" s="2">
        <f t="shared" ref="C459:C522" si="473">TRUNC(IF(W458&gt;0,VLOOKUP(A458,$AL$12:$AM$312,2),C458),8)</f>
        <v>818.92290875000003</v>
      </c>
      <c r="D459" s="2">
        <f t="shared" ref="D459:D522" si="474">VLOOKUP(A459,$AR$13:$AV$312,5)</f>
        <v>138.05841980000025</v>
      </c>
      <c r="E459" s="106">
        <f t="shared" si="458"/>
        <v>680.86448894999978</v>
      </c>
      <c r="F459" s="21">
        <f t="shared" ref="F459:F522" si="475">IF(G459=G458,F458,G458)</f>
        <v>6120.04</v>
      </c>
      <c r="G459" s="108">
        <f t="shared" ref="G459:G522" si="476">IF(AND(M459=1,M458&gt;1),VLOOKUP(A458,$BF$13:$BH$98,3),G458)</f>
        <v>6153.09</v>
      </c>
      <c r="H459" s="109">
        <f t="shared" si="445"/>
        <v>44556</v>
      </c>
      <c r="I459" s="109">
        <f t="shared" si="416"/>
        <v>44587</v>
      </c>
      <c r="J459" s="110">
        <f t="shared" si="459"/>
        <v>5.4002915013626751E-3</v>
      </c>
      <c r="K459" s="117">
        <f t="shared" si="417"/>
        <v>44617</v>
      </c>
      <c r="L459" s="178">
        <f t="shared" si="444"/>
        <v>31</v>
      </c>
      <c r="M459" s="178">
        <f t="shared" si="448"/>
        <v>14</v>
      </c>
      <c r="N459" s="106">
        <f t="shared" si="460"/>
        <v>1.0024352400000001</v>
      </c>
      <c r="O459" s="111">
        <f t="shared" si="447"/>
        <v>1.00729958</v>
      </c>
      <c r="P459" s="111">
        <f t="shared" ref="P459:P522" si="477">IF(K459&gt;K458,P458*O459,P458)</f>
        <v>1.1281975739072583</v>
      </c>
      <c r="Q459" s="106">
        <f t="shared" si="446"/>
        <v>1.1309450000000001</v>
      </c>
      <c r="R459" s="106">
        <f t="shared" ref="R459:R522" si="478">IF(AND(W459&gt;0,MONTH(A459)=R$9),Q459,R458)</f>
        <v>1.12819757</v>
      </c>
      <c r="S459" s="106">
        <f t="shared" si="461"/>
        <v>923.90683565999996</v>
      </c>
      <c r="T459" s="106">
        <f t="shared" si="462"/>
        <v>17.698753936399918</v>
      </c>
      <c r="U459" s="106">
        <f t="shared" si="463"/>
        <v>89.155800505557778</v>
      </c>
      <c r="V459" s="106">
        <f t="shared" si="464"/>
        <v>925.77746319195774</v>
      </c>
      <c r="W459" s="19">
        <f t="shared" si="415"/>
        <v>0</v>
      </c>
      <c r="X459" s="2">
        <f t="shared" si="465"/>
        <v>0</v>
      </c>
      <c r="Y459" s="4">
        <f t="shared" si="466"/>
        <v>0</v>
      </c>
      <c r="Z459" s="106">
        <f t="shared" si="467"/>
        <v>0</v>
      </c>
      <c r="AA459" s="114">
        <f t="shared" ref="AA459:AA522" si="479">(AA458)</f>
        <v>0.05</v>
      </c>
      <c r="AB459" s="112">
        <f t="shared" si="468"/>
        <v>14</v>
      </c>
      <c r="AC459" s="178">
        <f t="shared" si="418"/>
        <v>31</v>
      </c>
      <c r="AD459" s="11">
        <f t="shared" ref="AD459:AD522" si="480">ROUND((1+AA459)^(30/360)^(AB459/AC459),9)</f>
        <v>1.001837876</v>
      </c>
      <c r="AE459" s="106">
        <f t="shared" si="469"/>
        <v>1.69802619</v>
      </c>
      <c r="AF459" s="106">
        <f t="shared" si="470"/>
        <v>1.7014641800000001</v>
      </c>
      <c r="AG459" s="106">
        <f t="shared" si="471"/>
        <v>0</v>
      </c>
      <c r="AH459" s="115" t="str">
        <f t="shared" ref="AH459:AH522" si="481">AH458</f>
        <v>J=</v>
      </c>
      <c r="AI459" s="116">
        <f t="shared" si="414"/>
        <v>44617</v>
      </c>
      <c r="AJ459" s="10"/>
      <c r="AK459" s="5"/>
      <c r="AL459" s="204">
        <f>[2]Plan1!$A369</f>
        <v>47849</v>
      </c>
      <c r="AM459" s="205" t="str">
        <f>[2]Plan1!$C369</f>
        <v>Confraternização Universal</v>
      </c>
      <c r="AN459" s="5"/>
      <c r="AO459" s="3"/>
      <c r="AP459" s="161">
        <f t="shared" si="453"/>
        <v>48359</v>
      </c>
      <c r="AQ459" s="161">
        <f t="shared" si="454"/>
        <v>48358</v>
      </c>
      <c r="AR459" s="161">
        <f t="shared" si="455"/>
        <v>48359</v>
      </c>
      <c r="AS459" s="161">
        <f t="shared" si="450"/>
        <v>48390</v>
      </c>
      <c r="AT459" s="161">
        <f t="shared" si="456"/>
        <v>48359</v>
      </c>
      <c r="AU459" s="161">
        <f t="shared" si="451"/>
        <v>48390</v>
      </c>
      <c r="AV459" s="155">
        <f t="shared" si="452"/>
        <v>31</v>
      </c>
      <c r="AZ459" s="26"/>
      <c r="BA459" s="1"/>
      <c r="BB459" s="1"/>
      <c r="BC459" s="1"/>
      <c r="BD459" s="1"/>
      <c r="BE459" s="1"/>
      <c r="BG459" s="1"/>
      <c r="BH459" s="1"/>
    </row>
    <row r="460" spans="1:180" ht="15" customHeight="1" x14ac:dyDescent="0.25">
      <c r="A460" s="105">
        <f t="shared" si="472"/>
        <v>44601</v>
      </c>
      <c r="B460" s="106">
        <f t="shared" si="457"/>
        <v>927.73463342403636</v>
      </c>
      <c r="C460" s="2">
        <f t="shared" si="473"/>
        <v>818.92290875000003</v>
      </c>
      <c r="D460" s="2">
        <f t="shared" si="474"/>
        <v>138.05841980000025</v>
      </c>
      <c r="E460" s="106">
        <f t="shared" si="458"/>
        <v>680.86448894999978</v>
      </c>
      <c r="F460" s="21">
        <f t="shared" si="475"/>
        <v>6120.04</v>
      </c>
      <c r="G460" s="108">
        <f t="shared" si="476"/>
        <v>6153.09</v>
      </c>
      <c r="H460" s="109">
        <f t="shared" si="445"/>
        <v>44556</v>
      </c>
      <c r="I460" s="109">
        <f t="shared" si="416"/>
        <v>44587</v>
      </c>
      <c r="J460" s="110">
        <f t="shared" si="459"/>
        <v>5.4002915013626751E-3</v>
      </c>
      <c r="K460" s="117">
        <f t="shared" si="417"/>
        <v>44617</v>
      </c>
      <c r="L460" s="178">
        <f t="shared" si="444"/>
        <v>31</v>
      </c>
      <c r="M460" s="178">
        <f t="shared" si="448"/>
        <v>15</v>
      </c>
      <c r="N460" s="106">
        <f t="shared" si="460"/>
        <v>1.00260941</v>
      </c>
      <c r="O460" s="111">
        <f t="shared" si="447"/>
        <v>1.00729958</v>
      </c>
      <c r="P460" s="111">
        <f t="shared" si="477"/>
        <v>1.1281975739072583</v>
      </c>
      <c r="Q460" s="106">
        <f t="shared" si="446"/>
        <v>1.1311415</v>
      </c>
      <c r="R460" s="106">
        <f t="shared" si="478"/>
        <v>1.12819757</v>
      </c>
      <c r="S460" s="106">
        <f t="shared" si="461"/>
        <v>923.90683565999996</v>
      </c>
      <c r="T460" s="106">
        <f t="shared" si="462"/>
        <v>17.698753936399918</v>
      </c>
      <c r="U460" s="106">
        <f t="shared" si="463"/>
        <v>89.289590377636415</v>
      </c>
      <c r="V460" s="106">
        <f t="shared" si="464"/>
        <v>925.91125306403637</v>
      </c>
      <c r="W460" s="19">
        <f t="shared" si="415"/>
        <v>0</v>
      </c>
      <c r="X460" s="2">
        <f t="shared" si="465"/>
        <v>0</v>
      </c>
      <c r="Y460" s="4">
        <f t="shared" si="466"/>
        <v>0</v>
      </c>
      <c r="Z460" s="106">
        <f t="shared" si="467"/>
        <v>0</v>
      </c>
      <c r="AA460" s="114">
        <f t="shared" si="479"/>
        <v>0.05</v>
      </c>
      <c r="AB460" s="112">
        <f t="shared" si="468"/>
        <v>15</v>
      </c>
      <c r="AC460" s="178">
        <f t="shared" si="418"/>
        <v>31</v>
      </c>
      <c r="AD460" s="11">
        <f t="shared" si="480"/>
        <v>1.0019692819999999</v>
      </c>
      <c r="AE460" s="106">
        <f t="shared" si="469"/>
        <v>1.8194330999999999</v>
      </c>
      <c r="AF460" s="106">
        <f t="shared" si="470"/>
        <v>1.82338036</v>
      </c>
      <c r="AG460" s="106">
        <f t="shared" si="471"/>
        <v>0</v>
      </c>
      <c r="AH460" s="115" t="str">
        <f t="shared" si="481"/>
        <v>J=</v>
      </c>
      <c r="AI460" s="116">
        <f t="shared" ref="AI460:AI523" si="482">IF(W459&gt;0,VLOOKUP(A459,$AL$10:$AZ$312,14),AI459)</f>
        <v>44617</v>
      </c>
      <c r="AJ460" s="10"/>
      <c r="AK460" s="5"/>
      <c r="AL460" s="204">
        <f>[2]Plan1!$A370</f>
        <v>47903</v>
      </c>
      <c r="AM460" s="205" t="str">
        <f>[2]Plan1!$C370</f>
        <v>Carnaval</v>
      </c>
      <c r="AN460" s="5"/>
      <c r="AO460" s="3"/>
      <c r="AP460" s="161">
        <f t="shared" si="453"/>
        <v>48390</v>
      </c>
      <c r="AQ460" s="161">
        <f t="shared" si="454"/>
        <v>48389</v>
      </c>
      <c r="AR460" s="161">
        <f t="shared" si="455"/>
        <v>48390</v>
      </c>
      <c r="AS460" s="161">
        <f t="shared" si="450"/>
        <v>48420</v>
      </c>
      <c r="AT460" s="161">
        <f t="shared" si="456"/>
        <v>48390</v>
      </c>
      <c r="AU460" s="161">
        <f t="shared" si="451"/>
        <v>48421</v>
      </c>
      <c r="AV460" s="155">
        <f t="shared" si="452"/>
        <v>30</v>
      </c>
      <c r="AZ460" s="26"/>
      <c r="BA460" s="1"/>
      <c r="BB460" s="1"/>
      <c r="BC460" s="1"/>
      <c r="BD460" s="1"/>
      <c r="BE460" s="1"/>
      <c r="BG460" s="1"/>
      <c r="BH460" s="1"/>
    </row>
    <row r="461" spans="1:180" ht="15" customHeight="1" x14ac:dyDescent="0.25">
      <c r="A461" s="105">
        <f t="shared" si="472"/>
        <v>44602</v>
      </c>
      <c r="B461" s="106">
        <f t="shared" si="457"/>
        <v>927.99041085204976</v>
      </c>
      <c r="C461" s="2">
        <f t="shared" si="473"/>
        <v>818.92290875000003</v>
      </c>
      <c r="D461" s="2">
        <f t="shared" si="474"/>
        <v>138.05841980000025</v>
      </c>
      <c r="E461" s="106">
        <f t="shared" si="458"/>
        <v>680.86448894999978</v>
      </c>
      <c r="F461" s="21">
        <f t="shared" si="475"/>
        <v>6120.04</v>
      </c>
      <c r="G461" s="108">
        <f t="shared" si="476"/>
        <v>6153.09</v>
      </c>
      <c r="H461" s="109">
        <f t="shared" si="445"/>
        <v>44556</v>
      </c>
      <c r="I461" s="109">
        <f t="shared" si="416"/>
        <v>44587</v>
      </c>
      <c r="J461" s="110">
        <f t="shared" si="459"/>
        <v>5.4002915013626751E-3</v>
      </c>
      <c r="K461" s="117">
        <f t="shared" si="417"/>
        <v>44617</v>
      </c>
      <c r="L461" s="178">
        <f t="shared" si="444"/>
        <v>31</v>
      </c>
      <c r="M461" s="178">
        <f t="shared" si="448"/>
        <v>16</v>
      </c>
      <c r="N461" s="106">
        <f t="shared" si="460"/>
        <v>1.00278361</v>
      </c>
      <c r="O461" s="111">
        <f t="shared" si="447"/>
        <v>1.00729958</v>
      </c>
      <c r="P461" s="111">
        <f t="shared" si="477"/>
        <v>1.1281975739072583</v>
      </c>
      <c r="Q461" s="106">
        <f t="shared" si="446"/>
        <v>1.13133803</v>
      </c>
      <c r="R461" s="106">
        <f t="shared" si="478"/>
        <v>1.12819757</v>
      </c>
      <c r="S461" s="106">
        <f t="shared" si="461"/>
        <v>923.90683565999996</v>
      </c>
      <c r="T461" s="106">
        <f t="shared" si="462"/>
        <v>17.698753936399918</v>
      </c>
      <c r="U461" s="106">
        <f t="shared" si="463"/>
        <v>89.423400675649731</v>
      </c>
      <c r="V461" s="106">
        <f t="shared" si="464"/>
        <v>926.04506336204975</v>
      </c>
      <c r="W461" s="19">
        <f t="shared" si="415"/>
        <v>0</v>
      </c>
      <c r="X461" s="2">
        <f t="shared" si="465"/>
        <v>0</v>
      </c>
      <c r="Y461" s="4">
        <f t="shared" si="466"/>
        <v>0</v>
      </c>
      <c r="Z461" s="106">
        <f t="shared" si="467"/>
        <v>0</v>
      </c>
      <c r="AA461" s="114">
        <f t="shared" si="479"/>
        <v>0.05</v>
      </c>
      <c r="AB461" s="112">
        <f t="shared" si="468"/>
        <v>16</v>
      </c>
      <c r="AC461" s="178">
        <f t="shared" si="418"/>
        <v>31</v>
      </c>
      <c r="AD461" s="11">
        <f t="shared" si="480"/>
        <v>1.0021007049999999</v>
      </c>
      <c r="AE461" s="106">
        <f t="shared" si="469"/>
        <v>1.9408557</v>
      </c>
      <c r="AF461" s="106">
        <f t="shared" si="470"/>
        <v>1.9453474900000001</v>
      </c>
      <c r="AG461" s="106">
        <f t="shared" si="471"/>
        <v>0</v>
      </c>
      <c r="AH461" s="115" t="str">
        <f t="shared" si="481"/>
        <v>J=</v>
      </c>
      <c r="AI461" s="116">
        <f t="shared" si="482"/>
        <v>44617</v>
      </c>
      <c r="AJ461" s="10"/>
      <c r="AK461" s="5"/>
      <c r="AL461" s="204">
        <f>[2]Plan1!$A371</f>
        <v>47904</v>
      </c>
      <c r="AM461" s="205" t="str">
        <f>[2]Plan1!$C371</f>
        <v>Carnaval</v>
      </c>
      <c r="AN461" s="5"/>
      <c r="AO461" s="3"/>
      <c r="AP461" s="161">
        <f t="shared" si="453"/>
        <v>48420</v>
      </c>
      <c r="AQ461" s="161">
        <f t="shared" si="454"/>
        <v>48418</v>
      </c>
      <c r="AR461" s="161">
        <f t="shared" si="455"/>
        <v>48421</v>
      </c>
      <c r="AS461" s="161">
        <f t="shared" si="450"/>
        <v>48451</v>
      </c>
      <c r="AT461" s="161">
        <f t="shared" si="456"/>
        <v>48421</v>
      </c>
      <c r="AU461" s="161">
        <f t="shared" si="451"/>
        <v>48451</v>
      </c>
      <c r="AV461" s="155">
        <f t="shared" si="452"/>
        <v>31</v>
      </c>
      <c r="AZ461" s="26"/>
      <c r="BA461" s="1"/>
      <c r="BB461" s="1"/>
      <c r="BC461" s="1"/>
      <c r="BD461" s="1"/>
      <c r="BE461" s="1"/>
      <c r="BG461" s="1"/>
      <c r="BH461" s="1"/>
    </row>
    <row r="462" spans="1:180" ht="15" customHeight="1" x14ac:dyDescent="0.25">
      <c r="A462" s="105">
        <f t="shared" si="472"/>
        <v>44603</v>
      </c>
      <c r="B462" s="106">
        <f t="shared" si="457"/>
        <v>928.24626741464249</v>
      </c>
      <c r="C462" s="2">
        <f t="shared" si="473"/>
        <v>818.92290875000003</v>
      </c>
      <c r="D462" s="2">
        <f t="shared" si="474"/>
        <v>138.05841980000025</v>
      </c>
      <c r="E462" s="106">
        <f t="shared" si="458"/>
        <v>680.86448894999978</v>
      </c>
      <c r="F462" s="21">
        <f t="shared" si="475"/>
        <v>6120.04</v>
      </c>
      <c r="G462" s="108">
        <f t="shared" si="476"/>
        <v>6153.09</v>
      </c>
      <c r="H462" s="109">
        <f t="shared" si="445"/>
        <v>44556</v>
      </c>
      <c r="I462" s="109">
        <f t="shared" si="416"/>
        <v>44587</v>
      </c>
      <c r="J462" s="110">
        <f t="shared" si="459"/>
        <v>5.4002915013626751E-3</v>
      </c>
      <c r="K462" s="117">
        <f t="shared" si="417"/>
        <v>44617</v>
      </c>
      <c r="L462" s="178">
        <f t="shared" si="444"/>
        <v>31</v>
      </c>
      <c r="M462" s="178">
        <f t="shared" si="448"/>
        <v>17</v>
      </c>
      <c r="N462" s="106">
        <f t="shared" si="460"/>
        <v>1.0029578400000001</v>
      </c>
      <c r="O462" s="111">
        <f t="shared" si="447"/>
        <v>1.00729958</v>
      </c>
      <c r="P462" s="111">
        <f t="shared" si="477"/>
        <v>1.1281975739072583</v>
      </c>
      <c r="Q462" s="106">
        <f t="shared" si="446"/>
        <v>1.1315345999999999</v>
      </c>
      <c r="R462" s="106">
        <f t="shared" si="478"/>
        <v>1.12819757</v>
      </c>
      <c r="S462" s="106">
        <f t="shared" si="461"/>
        <v>923.90683565999996</v>
      </c>
      <c r="T462" s="106">
        <f t="shared" si="462"/>
        <v>17.698753936399918</v>
      </c>
      <c r="U462" s="106">
        <f t="shared" si="463"/>
        <v>89.557238208242609</v>
      </c>
      <c r="V462" s="106">
        <f t="shared" si="464"/>
        <v>926.17890089464254</v>
      </c>
      <c r="W462" s="19">
        <f t="shared" si="415"/>
        <v>0</v>
      </c>
      <c r="X462" s="2">
        <f t="shared" si="465"/>
        <v>0</v>
      </c>
      <c r="Y462" s="4">
        <f t="shared" si="466"/>
        <v>0</v>
      </c>
      <c r="Z462" s="106">
        <f t="shared" si="467"/>
        <v>0</v>
      </c>
      <c r="AA462" s="114">
        <f t="shared" si="479"/>
        <v>0.05</v>
      </c>
      <c r="AB462" s="112">
        <f t="shared" si="468"/>
        <v>17</v>
      </c>
      <c r="AC462" s="178">
        <f t="shared" si="418"/>
        <v>31</v>
      </c>
      <c r="AD462" s="11">
        <f t="shared" si="480"/>
        <v>1.0022321460000001</v>
      </c>
      <c r="AE462" s="106">
        <f t="shared" si="469"/>
        <v>2.0622949400000001</v>
      </c>
      <c r="AF462" s="106">
        <f t="shared" si="470"/>
        <v>2.0673665200000002</v>
      </c>
      <c r="AG462" s="106">
        <f t="shared" si="471"/>
        <v>0</v>
      </c>
      <c r="AH462" s="115" t="str">
        <f t="shared" si="481"/>
        <v>J=</v>
      </c>
      <c r="AI462" s="116">
        <f t="shared" si="482"/>
        <v>44617</v>
      </c>
      <c r="AJ462" s="10"/>
      <c r="AK462" s="5"/>
      <c r="AL462" s="204">
        <f>[2]Plan1!$A372</f>
        <v>47949</v>
      </c>
      <c r="AM462" s="205" t="str">
        <f>[2]Plan1!$C372</f>
        <v>Paixão de Cristo</v>
      </c>
      <c r="AN462" s="5"/>
      <c r="AO462" s="3"/>
      <c r="AP462" s="161">
        <f t="shared" si="453"/>
        <v>48451</v>
      </c>
      <c r="AQ462" s="161">
        <f t="shared" si="454"/>
        <v>48450</v>
      </c>
      <c r="AR462" s="161">
        <f t="shared" si="455"/>
        <v>48451</v>
      </c>
      <c r="AS462" s="161">
        <f t="shared" si="450"/>
        <v>48482</v>
      </c>
      <c r="AT462" s="161">
        <f t="shared" si="456"/>
        <v>48451</v>
      </c>
      <c r="AU462" s="161">
        <f t="shared" si="451"/>
        <v>48484</v>
      </c>
      <c r="AV462" s="155">
        <f t="shared" si="452"/>
        <v>31</v>
      </c>
      <c r="AZ462" s="26"/>
      <c r="BA462" s="1"/>
      <c r="BB462" s="1"/>
      <c r="BC462" s="1"/>
      <c r="BD462" s="1"/>
      <c r="BE462" s="1"/>
      <c r="BG462" s="1"/>
      <c r="BH462" s="1"/>
    </row>
    <row r="463" spans="1:180" ht="15" customHeight="1" x14ac:dyDescent="0.25">
      <c r="A463" s="105">
        <f t="shared" si="472"/>
        <v>44604</v>
      </c>
      <c r="B463" s="106">
        <f t="shared" si="457"/>
        <v>928.50220129181514</v>
      </c>
      <c r="C463" s="2">
        <f t="shared" si="473"/>
        <v>818.92290875000003</v>
      </c>
      <c r="D463" s="2">
        <f t="shared" si="474"/>
        <v>138.05841980000025</v>
      </c>
      <c r="E463" s="106">
        <f t="shared" si="458"/>
        <v>680.86448894999978</v>
      </c>
      <c r="F463" s="21">
        <f t="shared" si="475"/>
        <v>6120.04</v>
      </c>
      <c r="G463" s="108">
        <f t="shared" si="476"/>
        <v>6153.09</v>
      </c>
      <c r="H463" s="109">
        <f t="shared" si="445"/>
        <v>44556</v>
      </c>
      <c r="I463" s="109">
        <f t="shared" si="416"/>
        <v>44587</v>
      </c>
      <c r="J463" s="110">
        <f t="shared" si="459"/>
        <v>5.4002915013626751E-3</v>
      </c>
      <c r="K463" s="117">
        <f t="shared" si="417"/>
        <v>44617</v>
      </c>
      <c r="L463" s="178">
        <f t="shared" si="444"/>
        <v>31</v>
      </c>
      <c r="M463" s="178">
        <f t="shared" si="448"/>
        <v>18</v>
      </c>
      <c r="N463" s="106">
        <f t="shared" si="460"/>
        <v>1.0031321099999999</v>
      </c>
      <c r="O463" s="111">
        <f t="shared" si="447"/>
        <v>1.00729958</v>
      </c>
      <c r="P463" s="111">
        <f t="shared" si="477"/>
        <v>1.1281975739072583</v>
      </c>
      <c r="Q463" s="106">
        <f t="shared" si="446"/>
        <v>1.1317312100000001</v>
      </c>
      <c r="R463" s="106">
        <f t="shared" si="478"/>
        <v>1.12819757</v>
      </c>
      <c r="S463" s="106">
        <f t="shared" si="461"/>
        <v>923.90683565999996</v>
      </c>
      <c r="T463" s="106">
        <f t="shared" si="462"/>
        <v>17.698753936399918</v>
      </c>
      <c r="U463" s="106">
        <f t="shared" si="463"/>
        <v>89.691102975415163</v>
      </c>
      <c r="V463" s="106">
        <f t="shared" si="464"/>
        <v>926.31276566181509</v>
      </c>
      <c r="W463" s="19">
        <f t="shared" si="415"/>
        <v>0</v>
      </c>
      <c r="X463" s="2">
        <f t="shared" si="465"/>
        <v>0</v>
      </c>
      <c r="Y463" s="4">
        <f t="shared" si="466"/>
        <v>0</v>
      </c>
      <c r="Z463" s="106">
        <f t="shared" si="467"/>
        <v>0</v>
      </c>
      <c r="AA463" s="114">
        <f t="shared" si="479"/>
        <v>0.05</v>
      </c>
      <c r="AB463" s="112">
        <f t="shared" si="468"/>
        <v>18</v>
      </c>
      <c r="AC463" s="178">
        <f t="shared" si="418"/>
        <v>31</v>
      </c>
      <c r="AD463" s="11">
        <f t="shared" si="480"/>
        <v>1.002363603</v>
      </c>
      <c r="AE463" s="106">
        <f t="shared" si="469"/>
        <v>2.18374896</v>
      </c>
      <c r="AF463" s="106">
        <f t="shared" si="470"/>
        <v>2.1894356300000002</v>
      </c>
      <c r="AG463" s="106">
        <f t="shared" si="471"/>
        <v>0</v>
      </c>
      <c r="AH463" s="115" t="str">
        <f t="shared" si="481"/>
        <v>J=</v>
      </c>
      <c r="AI463" s="116">
        <f t="shared" si="482"/>
        <v>44617</v>
      </c>
      <c r="AJ463" s="10"/>
      <c r="AK463" s="5"/>
      <c r="AL463" s="204">
        <f>[2]Plan1!$A373</f>
        <v>47959</v>
      </c>
      <c r="AM463" s="205" t="str">
        <f>[2]Plan1!$C373</f>
        <v>Tiradentes</v>
      </c>
      <c r="AN463" s="5"/>
      <c r="AO463" s="3"/>
      <c r="AP463" s="161">
        <f t="shared" si="453"/>
        <v>48482</v>
      </c>
      <c r="AQ463" s="161">
        <f t="shared" si="454"/>
        <v>48481</v>
      </c>
      <c r="AR463" s="161">
        <f t="shared" si="455"/>
        <v>48484</v>
      </c>
      <c r="AS463" s="161">
        <f t="shared" si="450"/>
        <v>48512</v>
      </c>
      <c r="AT463" s="161">
        <f t="shared" si="456"/>
        <v>48484</v>
      </c>
      <c r="AU463" s="161">
        <f t="shared" si="451"/>
        <v>48512</v>
      </c>
      <c r="AV463" s="155">
        <f t="shared" si="452"/>
        <v>30</v>
      </c>
      <c r="AZ463" s="26"/>
      <c r="BA463" s="1"/>
      <c r="BB463" s="1"/>
      <c r="BC463" s="1"/>
      <c r="BD463" s="1"/>
      <c r="BE463" s="1"/>
      <c r="BG463" s="1"/>
      <c r="BH463" s="1"/>
    </row>
    <row r="464" spans="1:180" ht="15" customHeight="1" x14ac:dyDescent="0.25">
      <c r="A464" s="105">
        <f t="shared" si="472"/>
        <v>44605</v>
      </c>
      <c r="B464" s="106">
        <f t="shared" si="457"/>
        <v>928.75820067627728</v>
      </c>
      <c r="C464" s="2">
        <f t="shared" si="473"/>
        <v>818.92290875000003</v>
      </c>
      <c r="D464" s="2">
        <f t="shared" si="474"/>
        <v>138.05841980000025</v>
      </c>
      <c r="E464" s="106">
        <f t="shared" si="458"/>
        <v>680.86448894999978</v>
      </c>
      <c r="F464" s="21">
        <f t="shared" si="475"/>
        <v>6120.04</v>
      </c>
      <c r="G464" s="108">
        <f t="shared" si="476"/>
        <v>6153.09</v>
      </c>
      <c r="H464" s="109">
        <f t="shared" si="445"/>
        <v>44556</v>
      </c>
      <c r="I464" s="109">
        <f t="shared" si="416"/>
        <v>44587</v>
      </c>
      <c r="J464" s="110">
        <f t="shared" si="459"/>
        <v>5.4002915013626751E-3</v>
      </c>
      <c r="K464" s="117">
        <f t="shared" si="417"/>
        <v>44617</v>
      </c>
      <c r="L464" s="178">
        <f t="shared" si="444"/>
        <v>31</v>
      </c>
      <c r="M464" s="178">
        <f t="shared" si="448"/>
        <v>19</v>
      </c>
      <c r="N464" s="106">
        <f t="shared" si="460"/>
        <v>1.0033064</v>
      </c>
      <c r="O464" s="111">
        <f t="shared" si="447"/>
        <v>1.00729958</v>
      </c>
      <c r="P464" s="111">
        <f t="shared" si="477"/>
        <v>1.1281975739072583</v>
      </c>
      <c r="Q464" s="106">
        <f t="shared" si="446"/>
        <v>1.1319278399999999</v>
      </c>
      <c r="R464" s="106">
        <f t="shared" si="478"/>
        <v>1.12819757</v>
      </c>
      <c r="S464" s="106">
        <f t="shared" si="461"/>
        <v>923.90683565999996</v>
      </c>
      <c r="T464" s="106">
        <f t="shared" si="462"/>
        <v>17.698753936399918</v>
      </c>
      <c r="U464" s="106">
        <f t="shared" si="463"/>
        <v>89.82498135987727</v>
      </c>
      <c r="V464" s="106">
        <f t="shared" si="464"/>
        <v>926.44664404627724</v>
      </c>
      <c r="W464" s="19">
        <f t="shared" si="415"/>
        <v>0</v>
      </c>
      <c r="X464" s="2">
        <f t="shared" si="465"/>
        <v>0</v>
      </c>
      <c r="Y464" s="4">
        <f t="shared" si="466"/>
        <v>0</v>
      </c>
      <c r="Z464" s="106">
        <f t="shared" si="467"/>
        <v>0</v>
      </c>
      <c r="AA464" s="114">
        <f t="shared" si="479"/>
        <v>0.05</v>
      </c>
      <c r="AB464" s="112">
        <f t="shared" si="468"/>
        <v>19</v>
      </c>
      <c r="AC464" s="178">
        <f t="shared" si="418"/>
        <v>31</v>
      </c>
      <c r="AD464" s="11">
        <f t="shared" si="480"/>
        <v>1.0024950779999999</v>
      </c>
      <c r="AE464" s="106">
        <f t="shared" si="469"/>
        <v>2.30521961</v>
      </c>
      <c r="AF464" s="106">
        <f t="shared" si="470"/>
        <v>2.3115566300000001</v>
      </c>
      <c r="AG464" s="106">
        <f t="shared" si="471"/>
        <v>0</v>
      </c>
      <c r="AH464" s="115" t="str">
        <f t="shared" si="481"/>
        <v>J=</v>
      </c>
      <c r="AI464" s="116">
        <f t="shared" si="482"/>
        <v>44617</v>
      </c>
      <c r="AJ464" s="10"/>
      <c r="AK464" s="5"/>
      <c r="AL464" s="204">
        <f>[2]Plan1!$A374</f>
        <v>47969</v>
      </c>
      <c r="AM464" s="205" t="str">
        <f>[2]Plan1!$C374</f>
        <v>Dia do Trabalho</v>
      </c>
      <c r="AN464" s="5"/>
      <c r="AO464" s="3"/>
      <c r="AP464" s="161">
        <f t="shared" si="453"/>
        <v>48512</v>
      </c>
      <c r="AQ464" s="161">
        <f t="shared" si="454"/>
        <v>48509</v>
      </c>
      <c r="AR464" s="161">
        <f t="shared" si="455"/>
        <v>48512</v>
      </c>
      <c r="AS464" s="161">
        <f t="shared" si="450"/>
        <v>48543</v>
      </c>
      <c r="AT464" s="161">
        <f t="shared" si="456"/>
        <v>48512</v>
      </c>
      <c r="AU464" s="161">
        <f t="shared" si="451"/>
        <v>48543</v>
      </c>
      <c r="AV464" s="155">
        <f t="shared" si="452"/>
        <v>31</v>
      </c>
      <c r="AZ464" s="26"/>
      <c r="BA464" s="1"/>
      <c r="BB464" s="1"/>
      <c r="BC464" s="1"/>
      <c r="BD464" s="1"/>
      <c r="BE464" s="1"/>
      <c r="BG464" s="1"/>
      <c r="BH464" s="1"/>
    </row>
    <row r="465" spans="1:60" ht="15" customHeight="1" x14ac:dyDescent="0.25">
      <c r="A465" s="105">
        <f t="shared" si="472"/>
        <v>44606</v>
      </c>
      <c r="B465" s="106">
        <f t="shared" si="457"/>
        <v>929.01427926531903</v>
      </c>
      <c r="C465" s="2">
        <f t="shared" si="473"/>
        <v>818.92290875000003</v>
      </c>
      <c r="D465" s="2">
        <f t="shared" si="474"/>
        <v>138.05841980000025</v>
      </c>
      <c r="E465" s="106">
        <f t="shared" si="458"/>
        <v>680.86448894999978</v>
      </c>
      <c r="F465" s="21">
        <f t="shared" si="475"/>
        <v>6120.04</v>
      </c>
      <c r="G465" s="108">
        <f t="shared" si="476"/>
        <v>6153.09</v>
      </c>
      <c r="H465" s="109">
        <f t="shared" si="445"/>
        <v>44556</v>
      </c>
      <c r="I465" s="109">
        <f t="shared" si="416"/>
        <v>44587</v>
      </c>
      <c r="J465" s="110">
        <f t="shared" si="459"/>
        <v>5.4002915013626751E-3</v>
      </c>
      <c r="K465" s="117">
        <f t="shared" si="417"/>
        <v>44617</v>
      </c>
      <c r="L465" s="178">
        <f t="shared" si="444"/>
        <v>31</v>
      </c>
      <c r="M465" s="178">
        <f t="shared" si="448"/>
        <v>20</v>
      </c>
      <c r="N465" s="106">
        <f t="shared" si="460"/>
        <v>1.00348072</v>
      </c>
      <c r="O465" s="111">
        <f t="shared" si="447"/>
        <v>1.00729958</v>
      </c>
      <c r="P465" s="111">
        <f t="shared" si="477"/>
        <v>1.1281975739072583</v>
      </c>
      <c r="Q465" s="106">
        <f t="shared" si="446"/>
        <v>1.1321245099999999</v>
      </c>
      <c r="R465" s="106">
        <f t="shared" si="478"/>
        <v>1.12819757</v>
      </c>
      <c r="S465" s="106">
        <f t="shared" si="461"/>
        <v>923.90683565999996</v>
      </c>
      <c r="T465" s="106">
        <f t="shared" si="462"/>
        <v>17.698753936399918</v>
      </c>
      <c r="U465" s="106">
        <f t="shared" si="463"/>
        <v>89.958886978919082</v>
      </c>
      <c r="V465" s="106">
        <f t="shared" si="464"/>
        <v>926.58054966531904</v>
      </c>
      <c r="W465" s="19">
        <f t="shared" si="415"/>
        <v>0</v>
      </c>
      <c r="X465" s="2">
        <f t="shared" si="465"/>
        <v>0</v>
      </c>
      <c r="Y465" s="4">
        <f t="shared" si="466"/>
        <v>0</v>
      </c>
      <c r="Z465" s="106">
        <f t="shared" si="467"/>
        <v>0</v>
      </c>
      <c r="AA465" s="114">
        <f t="shared" si="479"/>
        <v>0.05</v>
      </c>
      <c r="AB465" s="112">
        <f t="shared" si="468"/>
        <v>20</v>
      </c>
      <c r="AC465" s="178">
        <f t="shared" si="418"/>
        <v>31</v>
      </c>
      <c r="AD465" s="11">
        <f t="shared" si="480"/>
        <v>1.002626571</v>
      </c>
      <c r="AE465" s="106">
        <f t="shared" si="469"/>
        <v>2.4267069000000001</v>
      </c>
      <c r="AF465" s="106">
        <f t="shared" si="470"/>
        <v>2.4337295999999999</v>
      </c>
      <c r="AG465" s="106">
        <f t="shared" si="471"/>
        <v>0</v>
      </c>
      <c r="AH465" s="115" t="str">
        <f t="shared" si="481"/>
        <v>J=</v>
      </c>
      <c r="AI465" s="116">
        <f t="shared" si="482"/>
        <v>44617</v>
      </c>
      <c r="AJ465" s="10"/>
      <c r="AK465" s="5"/>
      <c r="AL465" s="204">
        <f>[2]Plan1!$A375</f>
        <v>48011</v>
      </c>
      <c r="AM465" s="205" t="str">
        <f>[2]Plan1!$C375</f>
        <v>Corpus Christi</v>
      </c>
      <c r="AN465" s="5"/>
      <c r="AO465" s="3"/>
      <c r="AP465" s="161">
        <f t="shared" si="453"/>
        <v>48543</v>
      </c>
      <c r="AQ465" s="161">
        <f t="shared" si="454"/>
        <v>48542</v>
      </c>
      <c r="AR465" s="161">
        <f t="shared" si="455"/>
        <v>48543</v>
      </c>
      <c r="AS465" s="161">
        <f t="shared" si="450"/>
        <v>48573</v>
      </c>
      <c r="AT465" s="161">
        <f t="shared" si="456"/>
        <v>48543</v>
      </c>
      <c r="AU465" s="161">
        <f t="shared" si="451"/>
        <v>48575</v>
      </c>
      <c r="AV465" s="155">
        <f t="shared" si="452"/>
        <v>30</v>
      </c>
      <c r="AZ465" s="26"/>
      <c r="BA465" s="1"/>
      <c r="BB465" s="1"/>
      <c r="BC465" s="1"/>
      <c r="BD465" s="1"/>
      <c r="BE465" s="1"/>
      <c r="BG465" s="1"/>
      <c r="BH465" s="1"/>
    </row>
    <row r="466" spans="1:60" ht="15" customHeight="1" x14ac:dyDescent="0.25">
      <c r="A466" s="105">
        <f t="shared" si="472"/>
        <v>44607</v>
      </c>
      <c r="B466" s="106">
        <f t="shared" si="457"/>
        <v>929.27043518894038</v>
      </c>
      <c r="C466" s="2">
        <f t="shared" si="473"/>
        <v>818.92290875000003</v>
      </c>
      <c r="D466" s="2">
        <f t="shared" si="474"/>
        <v>138.05841980000025</v>
      </c>
      <c r="E466" s="106">
        <f t="shared" si="458"/>
        <v>680.86448894999978</v>
      </c>
      <c r="F466" s="21">
        <f t="shared" si="475"/>
        <v>6120.04</v>
      </c>
      <c r="G466" s="108">
        <f t="shared" si="476"/>
        <v>6153.09</v>
      </c>
      <c r="H466" s="109">
        <f t="shared" si="445"/>
        <v>44556</v>
      </c>
      <c r="I466" s="109">
        <f t="shared" si="416"/>
        <v>44587</v>
      </c>
      <c r="J466" s="110">
        <f t="shared" si="459"/>
        <v>5.4002915013626751E-3</v>
      </c>
      <c r="K466" s="117">
        <f t="shared" si="417"/>
        <v>44617</v>
      </c>
      <c r="L466" s="178">
        <f t="shared" si="444"/>
        <v>31</v>
      </c>
      <c r="M466" s="178">
        <f t="shared" si="448"/>
        <v>21</v>
      </c>
      <c r="N466" s="106">
        <f t="shared" si="460"/>
        <v>1.0036550799999999</v>
      </c>
      <c r="O466" s="111">
        <f t="shared" si="447"/>
        <v>1.00729958</v>
      </c>
      <c r="P466" s="111">
        <f t="shared" si="477"/>
        <v>1.1281975739072583</v>
      </c>
      <c r="Q466" s="106">
        <f t="shared" si="446"/>
        <v>1.1323212199999999</v>
      </c>
      <c r="R466" s="106">
        <f t="shared" si="478"/>
        <v>1.12819757</v>
      </c>
      <c r="S466" s="106">
        <f t="shared" si="461"/>
        <v>923.90683565999996</v>
      </c>
      <c r="T466" s="106">
        <f t="shared" si="462"/>
        <v>17.698753936399918</v>
      </c>
      <c r="U466" s="106">
        <f t="shared" si="463"/>
        <v>90.092819832540428</v>
      </c>
      <c r="V466" s="106">
        <f t="shared" si="464"/>
        <v>926.71448251894037</v>
      </c>
      <c r="W466" s="19">
        <f t="shared" si="415"/>
        <v>0</v>
      </c>
      <c r="X466" s="2">
        <f t="shared" si="465"/>
        <v>0</v>
      </c>
      <c r="Y466" s="4">
        <f t="shared" si="466"/>
        <v>0</v>
      </c>
      <c r="Z466" s="106">
        <f t="shared" si="467"/>
        <v>0</v>
      </c>
      <c r="AA466" s="114">
        <f t="shared" si="479"/>
        <v>0.05</v>
      </c>
      <c r="AB466" s="112">
        <f t="shared" si="468"/>
        <v>21</v>
      </c>
      <c r="AC466" s="178">
        <f t="shared" si="418"/>
        <v>31</v>
      </c>
      <c r="AD466" s="11">
        <f t="shared" si="480"/>
        <v>1.00275808</v>
      </c>
      <c r="AE466" s="106">
        <f t="shared" si="469"/>
        <v>2.5482089600000002</v>
      </c>
      <c r="AF466" s="106">
        <f t="shared" si="470"/>
        <v>2.5559526699999999</v>
      </c>
      <c r="AG466" s="106">
        <f t="shared" si="471"/>
        <v>0</v>
      </c>
      <c r="AH466" s="115" t="str">
        <f t="shared" si="481"/>
        <v>J=</v>
      </c>
      <c r="AI466" s="116">
        <f t="shared" si="482"/>
        <v>44617</v>
      </c>
      <c r="AJ466" s="10"/>
      <c r="AK466" s="5"/>
      <c r="AL466" s="204">
        <f>[2]Plan1!$A376</f>
        <v>48098</v>
      </c>
      <c r="AM466" s="205" t="str">
        <f>[2]Plan1!$C376</f>
        <v>Independência do Brasil</v>
      </c>
      <c r="AN466" s="5"/>
      <c r="AO466" s="3"/>
      <c r="AP466" s="161">
        <f t="shared" si="453"/>
        <v>48573</v>
      </c>
      <c r="AQ466" s="161">
        <f t="shared" si="454"/>
        <v>48572</v>
      </c>
      <c r="AR466" s="161">
        <f t="shared" si="455"/>
        <v>48575</v>
      </c>
      <c r="AS466" s="161">
        <f t="shared" si="450"/>
        <v>48604</v>
      </c>
      <c r="AT466" s="161">
        <f t="shared" si="456"/>
        <v>48575</v>
      </c>
      <c r="AU466" s="161">
        <f t="shared" si="451"/>
        <v>48604</v>
      </c>
      <c r="AV466" s="155">
        <f t="shared" si="452"/>
        <v>31</v>
      </c>
      <c r="AZ466" s="26"/>
      <c r="BA466" s="1"/>
      <c r="BB466" s="1"/>
      <c r="BC466" s="1"/>
      <c r="BD466" s="1"/>
      <c r="BE466" s="1"/>
      <c r="BG466" s="1"/>
      <c r="BH466" s="1"/>
    </row>
    <row r="467" spans="1:60" ht="15" customHeight="1" x14ac:dyDescent="0.25">
      <c r="A467" s="105">
        <f t="shared" si="472"/>
        <v>44608</v>
      </c>
      <c r="B467" s="106">
        <f t="shared" si="457"/>
        <v>929.52666351849643</v>
      </c>
      <c r="C467" s="2">
        <f t="shared" si="473"/>
        <v>818.92290875000003</v>
      </c>
      <c r="D467" s="2">
        <f t="shared" si="474"/>
        <v>138.05841980000025</v>
      </c>
      <c r="E467" s="106">
        <f t="shared" si="458"/>
        <v>680.86448894999978</v>
      </c>
      <c r="F467" s="21">
        <f t="shared" si="475"/>
        <v>6120.04</v>
      </c>
      <c r="G467" s="108">
        <f t="shared" si="476"/>
        <v>6153.09</v>
      </c>
      <c r="H467" s="109">
        <f t="shared" si="445"/>
        <v>44556</v>
      </c>
      <c r="I467" s="109">
        <f t="shared" si="416"/>
        <v>44587</v>
      </c>
      <c r="J467" s="110">
        <f t="shared" si="459"/>
        <v>5.4002915013626751E-3</v>
      </c>
      <c r="K467" s="117">
        <f t="shared" si="417"/>
        <v>44617</v>
      </c>
      <c r="L467" s="178">
        <f t="shared" si="444"/>
        <v>31</v>
      </c>
      <c r="M467" s="178">
        <f t="shared" si="448"/>
        <v>22</v>
      </c>
      <c r="N467" s="106">
        <f t="shared" si="460"/>
        <v>1.00382946</v>
      </c>
      <c r="O467" s="111">
        <f t="shared" si="447"/>
        <v>1.00729958</v>
      </c>
      <c r="P467" s="111">
        <f t="shared" si="477"/>
        <v>1.1281975739072583</v>
      </c>
      <c r="Q467" s="106">
        <f t="shared" si="446"/>
        <v>1.1325179599999999</v>
      </c>
      <c r="R467" s="106">
        <f t="shared" si="478"/>
        <v>1.12819757</v>
      </c>
      <c r="S467" s="106">
        <f t="shared" si="461"/>
        <v>923.90683565999996</v>
      </c>
      <c r="T467" s="106">
        <f t="shared" si="462"/>
        <v>17.698753936399918</v>
      </c>
      <c r="U467" s="106">
        <f t="shared" si="463"/>
        <v>90.226773112096467</v>
      </c>
      <c r="V467" s="106">
        <f t="shared" si="464"/>
        <v>926.84843579849644</v>
      </c>
      <c r="W467" s="19">
        <f t="shared" si="415"/>
        <v>0</v>
      </c>
      <c r="X467" s="2">
        <f t="shared" si="465"/>
        <v>0</v>
      </c>
      <c r="Y467" s="4">
        <f t="shared" si="466"/>
        <v>0</v>
      </c>
      <c r="Z467" s="106">
        <f t="shared" si="467"/>
        <v>0</v>
      </c>
      <c r="AA467" s="114">
        <f t="shared" si="479"/>
        <v>0.05</v>
      </c>
      <c r="AB467" s="112">
        <f t="shared" si="468"/>
        <v>22</v>
      </c>
      <c r="AC467" s="178">
        <f t="shared" si="418"/>
        <v>31</v>
      </c>
      <c r="AD467" s="11">
        <f t="shared" si="480"/>
        <v>1.002889607</v>
      </c>
      <c r="AE467" s="106">
        <f t="shared" si="469"/>
        <v>2.66972765</v>
      </c>
      <c r="AF467" s="106">
        <f t="shared" si="470"/>
        <v>2.6782277200000002</v>
      </c>
      <c r="AG467" s="106">
        <f t="shared" si="471"/>
        <v>0</v>
      </c>
      <c r="AH467" s="115" t="str">
        <f t="shared" si="481"/>
        <v>J=</v>
      </c>
      <c r="AI467" s="116">
        <f t="shared" si="482"/>
        <v>44617</v>
      </c>
      <c r="AJ467" s="10"/>
      <c r="AK467" s="5"/>
      <c r="AL467" s="204">
        <f>[2]Plan1!$A377</f>
        <v>48133</v>
      </c>
      <c r="AM467" s="205" t="str">
        <f>[2]Plan1!$C377</f>
        <v>Nossa Sr.a Aparecida - Padroeira do Brasil</v>
      </c>
      <c r="AN467" s="5"/>
      <c r="AO467" s="3"/>
      <c r="AP467" s="161">
        <f t="shared" si="453"/>
        <v>48604</v>
      </c>
      <c r="AQ467" s="161">
        <f t="shared" si="454"/>
        <v>48603</v>
      </c>
      <c r="AR467" s="161">
        <f t="shared" si="455"/>
        <v>48604</v>
      </c>
      <c r="AS467" s="161">
        <f t="shared" si="450"/>
        <v>48635</v>
      </c>
      <c r="AT467" s="161">
        <f t="shared" si="456"/>
        <v>48604</v>
      </c>
      <c r="AU467" s="161">
        <f t="shared" si="451"/>
        <v>48635</v>
      </c>
      <c r="AV467" s="155">
        <f t="shared" si="452"/>
        <v>31</v>
      </c>
      <c r="AZ467" s="26"/>
      <c r="BA467" s="1"/>
      <c r="BB467" s="1"/>
      <c r="BC467" s="1"/>
      <c r="BD467" s="1"/>
      <c r="BE467" s="1"/>
      <c r="BG467" s="1"/>
      <c r="BH467" s="1"/>
    </row>
    <row r="468" spans="1:60" ht="15" customHeight="1" x14ac:dyDescent="0.25">
      <c r="A468" s="105">
        <f t="shared" si="472"/>
        <v>44609</v>
      </c>
      <c r="B468" s="106">
        <f t="shared" si="457"/>
        <v>929.78297016263207</v>
      </c>
      <c r="C468" s="2">
        <f t="shared" si="473"/>
        <v>818.92290875000003</v>
      </c>
      <c r="D468" s="2">
        <f t="shared" si="474"/>
        <v>138.05841980000025</v>
      </c>
      <c r="E468" s="106">
        <f t="shared" si="458"/>
        <v>680.86448894999978</v>
      </c>
      <c r="F468" s="21">
        <f t="shared" si="475"/>
        <v>6120.04</v>
      </c>
      <c r="G468" s="108">
        <f t="shared" si="476"/>
        <v>6153.09</v>
      </c>
      <c r="H468" s="109">
        <f t="shared" si="445"/>
        <v>44556</v>
      </c>
      <c r="I468" s="109">
        <f t="shared" si="416"/>
        <v>44587</v>
      </c>
      <c r="J468" s="110">
        <f t="shared" si="459"/>
        <v>5.4002915013626751E-3</v>
      </c>
      <c r="K468" s="117">
        <f t="shared" si="417"/>
        <v>44617</v>
      </c>
      <c r="L468" s="178">
        <f t="shared" si="444"/>
        <v>31</v>
      </c>
      <c r="M468" s="178">
        <f t="shared" si="448"/>
        <v>23</v>
      </c>
      <c r="N468" s="106">
        <f t="shared" si="460"/>
        <v>1.00400388</v>
      </c>
      <c r="O468" s="111">
        <f t="shared" si="447"/>
        <v>1.00729958</v>
      </c>
      <c r="P468" s="111">
        <f t="shared" si="477"/>
        <v>1.1281975739072583</v>
      </c>
      <c r="Q468" s="106">
        <f t="shared" si="446"/>
        <v>1.1327147399999999</v>
      </c>
      <c r="R468" s="106">
        <f t="shared" si="478"/>
        <v>1.12819757</v>
      </c>
      <c r="S468" s="106">
        <f t="shared" si="461"/>
        <v>923.90683565999996</v>
      </c>
      <c r="T468" s="106">
        <f t="shared" si="462"/>
        <v>17.698753936399918</v>
      </c>
      <c r="U468" s="106">
        <f t="shared" si="463"/>
        <v>90.360753626232054</v>
      </c>
      <c r="V468" s="106">
        <f t="shared" si="464"/>
        <v>926.98241631263204</v>
      </c>
      <c r="W468" s="19">
        <f t="shared" ref="W468:W531" si="483">IF(VLOOKUP(A468,AL$10:AX$312,13)=VLOOKUP(A467,AL$10:AX$312,13),0,VLOOKUP(A468,AL$10:AX$312,13))</f>
        <v>0</v>
      </c>
      <c r="X468" s="2">
        <f t="shared" si="465"/>
        <v>0</v>
      </c>
      <c r="Y468" s="4">
        <f t="shared" si="466"/>
        <v>0</v>
      </c>
      <c r="Z468" s="106">
        <f t="shared" si="467"/>
        <v>0</v>
      </c>
      <c r="AA468" s="114">
        <f t="shared" si="479"/>
        <v>0.05</v>
      </c>
      <c r="AB468" s="112">
        <f t="shared" si="468"/>
        <v>23</v>
      </c>
      <c r="AC468" s="178">
        <f t="shared" si="418"/>
        <v>31</v>
      </c>
      <c r="AD468" s="11">
        <f t="shared" si="480"/>
        <v>1.003021151</v>
      </c>
      <c r="AE468" s="106">
        <f t="shared" si="469"/>
        <v>2.7912620600000002</v>
      </c>
      <c r="AF468" s="106">
        <f t="shared" si="470"/>
        <v>2.80055385</v>
      </c>
      <c r="AG468" s="106">
        <f t="shared" si="471"/>
        <v>0</v>
      </c>
      <c r="AH468" s="115" t="str">
        <f t="shared" si="481"/>
        <v>J=</v>
      </c>
      <c r="AI468" s="116">
        <f t="shared" si="482"/>
        <v>44617</v>
      </c>
      <c r="AJ468" s="10"/>
      <c r="AK468" s="5"/>
      <c r="AL468" s="204">
        <f>[2]Plan1!$A378</f>
        <v>48154</v>
      </c>
      <c r="AM468" s="205" t="str">
        <f>[2]Plan1!$C378</f>
        <v>Finados</v>
      </c>
      <c r="AN468" s="5"/>
      <c r="AO468" s="3"/>
      <c r="AP468" s="161">
        <f t="shared" si="453"/>
        <v>48635</v>
      </c>
      <c r="AQ468" s="161">
        <f t="shared" si="454"/>
        <v>48634</v>
      </c>
      <c r="AR468" s="161">
        <f t="shared" si="455"/>
        <v>48635</v>
      </c>
      <c r="AS468" s="161">
        <f t="shared" si="450"/>
        <v>48663</v>
      </c>
      <c r="AT468" s="161">
        <f t="shared" si="456"/>
        <v>48635</v>
      </c>
      <c r="AU468" s="161">
        <f t="shared" si="451"/>
        <v>48663</v>
      </c>
      <c r="AV468" s="155">
        <f t="shared" si="452"/>
        <v>28</v>
      </c>
      <c r="AZ468" s="26"/>
      <c r="BA468" s="1"/>
      <c r="BB468" s="1"/>
      <c r="BC468" s="1"/>
      <c r="BD468" s="1"/>
      <c r="BE468" s="1"/>
      <c r="BG468" s="1"/>
      <c r="BH468" s="1"/>
    </row>
    <row r="469" spans="1:60" ht="15" customHeight="1" x14ac:dyDescent="0.25">
      <c r="A469" s="105">
        <f t="shared" si="472"/>
        <v>44610</v>
      </c>
      <c r="B469" s="106">
        <f t="shared" si="457"/>
        <v>930.03934147405744</v>
      </c>
      <c r="C469" s="2">
        <f t="shared" si="473"/>
        <v>818.92290875000003</v>
      </c>
      <c r="D469" s="2">
        <f t="shared" si="474"/>
        <v>138.05841980000025</v>
      </c>
      <c r="E469" s="106">
        <f t="shared" si="458"/>
        <v>680.86448894999978</v>
      </c>
      <c r="F469" s="21">
        <f t="shared" si="475"/>
        <v>6120.04</v>
      </c>
      <c r="G469" s="108">
        <f t="shared" si="476"/>
        <v>6153.09</v>
      </c>
      <c r="H469" s="109">
        <f t="shared" si="445"/>
        <v>44556</v>
      </c>
      <c r="I469" s="109">
        <f t="shared" ref="I469:I532" si="484">IF(W468&gt;0,A469,I468)</f>
        <v>44587</v>
      </c>
      <c r="J469" s="110">
        <f t="shared" si="459"/>
        <v>5.4002915013626751E-3</v>
      </c>
      <c r="K469" s="117">
        <f t="shared" ref="K469:K532" si="485">IF(DAY(A468)=K$9,VLOOKUP(A468,$AP$321:$AV$619,4),K468)</f>
        <v>44617</v>
      </c>
      <c r="L469" s="178">
        <f t="shared" si="444"/>
        <v>31</v>
      </c>
      <c r="M469" s="178">
        <f t="shared" si="448"/>
        <v>24</v>
      </c>
      <c r="N469" s="106">
        <f t="shared" si="460"/>
        <v>1.0041783200000001</v>
      </c>
      <c r="O469" s="111">
        <f t="shared" si="447"/>
        <v>1.00729958</v>
      </c>
      <c r="P469" s="111">
        <f t="shared" si="477"/>
        <v>1.1281975739072583</v>
      </c>
      <c r="Q469" s="106">
        <f t="shared" si="446"/>
        <v>1.1329115400000001</v>
      </c>
      <c r="R469" s="106">
        <f t="shared" si="478"/>
        <v>1.12819757</v>
      </c>
      <c r="S469" s="106">
        <f t="shared" si="461"/>
        <v>923.90683565999996</v>
      </c>
      <c r="T469" s="106">
        <f t="shared" si="462"/>
        <v>17.698753936399918</v>
      </c>
      <c r="U469" s="106">
        <f t="shared" si="463"/>
        <v>90.494747757657493</v>
      </c>
      <c r="V469" s="106">
        <f t="shared" si="464"/>
        <v>927.11641044405746</v>
      </c>
      <c r="W469" s="19">
        <f t="shared" si="483"/>
        <v>0</v>
      </c>
      <c r="X469" s="2">
        <f t="shared" si="465"/>
        <v>0</v>
      </c>
      <c r="Y469" s="4">
        <f t="shared" si="466"/>
        <v>0</v>
      </c>
      <c r="Z469" s="106">
        <f t="shared" si="467"/>
        <v>0</v>
      </c>
      <c r="AA469" s="114">
        <f t="shared" si="479"/>
        <v>0.05</v>
      </c>
      <c r="AB469" s="112">
        <f t="shared" si="468"/>
        <v>24</v>
      </c>
      <c r="AC469" s="178">
        <f t="shared" ref="AC469:AC532" si="486">IF(DAY(A468)=25,VLOOKUP(A468,$AP$321:$AV$619,7),AC468)</f>
        <v>31</v>
      </c>
      <c r="AD469" s="11">
        <f t="shared" si="480"/>
        <v>1.0031527119999999</v>
      </c>
      <c r="AE469" s="106">
        <f t="shared" si="469"/>
        <v>2.9128121600000001</v>
      </c>
      <c r="AF469" s="106">
        <f t="shared" si="470"/>
        <v>2.92293103</v>
      </c>
      <c r="AG469" s="106">
        <f t="shared" si="471"/>
        <v>0</v>
      </c>
      <c r="AH469" s="115" t="str">
        <f t="shared" si="481"/>
        <v>J=</v>
      </c>
      <c r="AI469" s="116">
        <f t="shared" si="482"/>
        <v>44617</v>
      </c>
      <c r="AJ469" s="10"/>
      <c r="AK469" s="5"/>
      <c r="AL469" s="204">
        <f>[2]Plan1!$A379</f>
        <v>48167</v>
      </c>
      <c r="AM469" s="205" t="str">
        <f>[2]Plan1!$C379</f>
        <v>Proclamação da República</v>
      </c>
      <c r="AN469" s="5"/>
      <c r="AO469" s="3"/>
      <c r="AP469" s="161">
        <f t="shared" si="453"/>
        <v>48663</v>
      </c>
      <c r="AQ469" s="161">
        <f t="shared" si="454"/>
        <v>48662</v>
      </c>
      <c r="AR469" s="161">
        <f t="shared" si="455"/>
        <v>48663</v>
      </c>
      <c r="AS469" s="161">
        <f t="shared" si="450"/>
        <v>48694</v>
      </c>
      <c r="AT469" s="161">
        <f t="shared" si="456"/>
        <v>48663</v>
      </c>
      <c r="AU469" s="161">
        <f t="shared" si="451"/>
        <v>48694</v>
      </c>
      <c r="AV469" s="155">
        <f t="shared" si="452"/>
        <v>31</v>
      </c>
      <c r="AZ469" s="26"/>
      <c r="BA469" s="1"/>
      <c r="BB469" s="1"/>
      <c r="BC469" s="1"/>
      <c r="BD469" s="1"/>
      <c r="BE469" s="1"/>
      <c r="BG469" s="1"/>
      <c r="BH469" s="1"/>
    </row>
    <row r="470" spans="1:60" ht="15" customHeight="1" x14ac:dyDescent="0.25">
      <c r="A470" s="105">
        <f t="shared" si="472"/>
        <v>44611</v>
      </c>
      <c r="B470" s="106">
        <f t="shared" si="457"/>
        <v>930.29579795870734</v>
      </c>
      <c r="C470" s="2">
        <f t="shared" si="473"/>
        <v>818.92290875000003</v>
      </c>
      <c r="D470" s="2">
        <f t="shared" si="474"/>
        <v>138.05841980000025</v>
      </c>
      <c r="E470" s="106">
        <f t="shared" si="458"/>
        <v>680.86448894999978</v>
      </c>
      <c r="F470" s="21">
        <f t="shared" si="475"/>
        <v>6120.04</v>
      </c>
      <c r="G470" s="108">
        <f t="shared" si="476"/>
        <v>6153.09</v>
      </c>
      <c r="H470" s="109">
        <f t="shared" si="445"/>
        <v>44556</v>
      </c>
      <c r="I470" s="109">
        <f t="shared" si="484"/>
        <v>44587</v>
      </c>
      <c r="J470" s="110">
        <f t="shared" si="459"/>
        <v>5.4002915013626751E-3</v>
      </c>
      <c r="K470" s="117">
        <f t="shared" si="485"/>
        <v>44617</v>
      </c>
      <c r="L470" s="178">
        <f t="shared" si="444"/>
        <v>31</v>
      </c>
      <c r="M470" s="178">
        <f t="shared" si="448"/>
        <v>25</v>
      </c>
      <c r="N470" s="106">
        <f t="shared" si="460"/>
        <v>1.0043527999999999</v>
      </c>
      <c r="O470" s="111">
        <f t="shared" si="447"/>
        <v>1.00729958</v>
      </c>
      <c r="P470" s="111">
        <f t="shared" si="477"/>
        <v>1.1281975739072583</v>
      </c>
      <c r="Q470" s="106">
        <f t="shared" si="446"/>
        <v>1.1331083900000001</v>
      </c>
      <c r="R470" s="106">
        <f t="shared" si="478"/>
        <v>1.12819757</v>
      </c>
      <c r="S470" s="106">
        <f t="shared" si="461"/>
        <v>923.90683565999996</v>
      </c>
      <c r="T470" s="106">
        <f t="shared" si="462"/>
        <v>17.698753936399918</v>
      </c>
      <c r="U470" s="106">
        <f t="shared" si="463"/>
        <v>90.62877593230732</v>
      </c>
      <c r="V470" s="106">
        <f t="shared" si="464"/>
        <v>927.25043861870734</v>
      </c>
      <c r="W470" s="19">
        <f t="shared" si="483"/>
        <v>0</v>
      </c>
      <c r="X470" s="2">
        <f t="shared" si="465"/>
        <v>0</v>
      </c>
      <c r="Y470" s="4">
        <f t="shared" si="466"/>
        <v>0</v>
      </c>
      <c r="Z470" s="106">
        <f t="shared" si="467"/>
        <v>0</v>
      </c>
      <c r="AA470" s="114">
        <f t="shared" si="479"/>
        <v>0.05</v>
      </c>
      <c r="AB470" s="112">
        <f t="shared" si="468"/>
        <v>25</v>
      </c>
      <c r="AC470" s="178">
        <f t="shared" si="486"/>
        <v>31</v>
      </c>
      <c r="AD470" s="11">
        <f t="shared" si="480"/>
        <v>1.0032842900000001</v>
      </c>
      <c r="AE470" s="106">
        <f t="shared" si="469"/>
        <v>3.0343779799999999</v>
      </c>
      <c r="AF470" s="106">
        <f t="shared" si="470"/>
        <v>3.0453593400000001</v>
      </c>
      <c r="AG470" s="106">
        <f t="shared" si="471"/>
        <v>0</v>
      </c>
      <c r="AH470" s="115" t="str">
        <f t="shared" si="481"/>
        <v>J=</v>
      </c>
      <c r="AI470" s="116">
        <f t="shared" si="482"/>
        <v>44617</v>
      </c>
      <c r="AJ470" s="10"/>
      <c r="AK470" s="5"/>
      <c r="AL470" s="204">
        <f>[2]Plan1!$A380</f>
        <v>48172</v>
      </c>
      <c r="AM470" s="205" t="str">
        <f>[2]Plan1!$C380</f>
        <v>Dia Nacional de Zumbi e da Consciência Negra</v>
      </c>
      <c r="AN470" s="5"/>
      <c r="AO470" s="3"/>
      <c r="AP470" s="161">
        <f t="shared" si="453"/>
        <v>48694</v>
      </c>
      <c r="AQ470" s="161">
        <f t="shared" si="454"/>
        <v>48691</v>
      </c>
      <c r="AR470" s="161">
        <f t="shared" si="455"/>
        <v>48694</v>
      </c>
      <c r="AS470" s="161">
        <f t="shared" si="450"/>
        <v>48724</v>
      </c>
      <c r="AT470" s="161">
        <f t="shared" si="456"/>
        <v>48694</v>
      </c>
      <c r="AU470" s="161">
        <f t="shared" si="451"/>
        <v>48724</v>
      </c>
      <c r="AV470" s="155">
        <f t="shared" si="452"/>
        <v>30</v>
      </c>
      <c r="AZ470" s="26"/>
      <c r="BA470" s="1"/>
      <c r="BB470" s="1"/>
      <c r="BC470" s="1"/>
      <c r="BD470" s="1"/>
      <c r="BE470" s="1"/>
      <c r="BG470" s="1"/>
      <c r="BH470" s="1"/>
    </row>
    <row r="471" spans="1:60" ht="15" customHeight="1" x14ac:dyDescent="0.25">
      <c r="A471" s="105">
        <f t="shared" si="472"/>
        <v>44612</v>
      </c>
      <c r="B471" s="106">
        <f t="shared" si="457"/>
        <v>930.55232007064683</v>
      </c>
      <c r="C471" s="2">
        <f t="shared" si="473"/>
        <v>818.92290875000003</v>
      </c>
      <c r="D471" s="2">
        <f t="shared" si="474"/>
        <v>138.05841980000025</v>
      </c>
      <c r="E471" s="106">
        <f t="shared" si="458"/>
        <v>680.86448894999978</v>
      </c>
      <c r="F471" s="21">
        <f t="shared" si="475"/>
        <v>6120.04</v>
      </c>
      <c r="G471" s="108">
        <f t="shared" si="476"/>
        <v>6153.09</v>
      </c>
      <c r="H471" s="109">
        <f t="shared" si="445"/>
        <v>44556</v>
      </c>
      <c r="I471" s="109">
        <f t="shared" si="484"/>
        <v>44587</v>
      </c>
      <c r="J471" s="110">
        <f t="shared" si="459"/>
        <v>5.4002915013626751E-3</v>
      </c>
      <c r="K471" s="117">
        <f t="shared" si="485"/>
        <v>44617</v>
      </c>
      <c r="L471" s="178">
        <f t="shared" si="444"/>
        <v>31</v>
      </c>
      <c r="M471" s="178">
        <f t="shared" si="448"/>
        <v>26</v>
      </c>
      <c r="N471" s="106">
        <f t="shared" si="460"/>
        <v>1.0045272999999999</v>
      </c>
      <c r="O471" s="111">
        <f t="shared" si="447"/>
        <v>1.00729958</v>
      </c>
      <c r="P471" s="111">
        <f t="shared" si="477"/>
        <v>1.1281975739072583</v>
      </c>
      <c r="Q471" s="106">
        <f t="shared" si="446"/>
        <v>1.13330526</v>
      </c>
      <c r="R471" s="106">
        <f t="shared" si="478"/>
        <v>1.12819757</v>
      </c>
      <c r="S471" s="106">
        <f t="shared" si="461"/>
        <v>923.90683565999996</v>
      </c>
      <c r="T471" s="106">
        <f t="shared" si="462"/>
        <v>17.698753936399918</v>
      </c>
      <c r="U471" s="106">
        <f t="shared" si="463"/>
        <v>90.76281772424683</v>
      </c>
      <c r="V471" s="106">
        <f t="shared" si="464"/>
        <v>927.3844804106468</v>
      </c>
      <c r="W471" s="19">
        <f t="shared" si="483"/>
        <v>0</v>
      </c>
      <c r="X471" s="2">
        <f t="shared" si="465"/>
        <v>0</v>
      </c>
      <c r="Y471" s="4">
        <f t="shared" si="466"/>
        <v>0</v>
      </c>
      <c r="Z471" s="106">
        <f t="shared" si="467"/>
        <v>0</v>
      </c>
      <c r="AA471" s="114">
        <f t="shared" si="479"/>
        <v>0.05</v>
      </c>
      <c r="AB471" s="112">
        <f t="shared" si="468"/>
        <v>26</v>
      </c>
      <c r="AC471" s="178">
        <f t="shared" si="486"/>
        <v>31</v>
      </c>
      <c r="AD471" s="11">
        <f t="shared" si="480"/>
        <v>1.003415886</v>
      </c>
      <c r="AE471" s="106">
        <f t="shared" si="469"/>
        <v>3.15596042</v>
      </c>
      <c r="AF471" s="106">
        <f t="shared" si="470"/>
        <v>3.1678396599999998</v>
      </c>
      <c r="AG471" s="106">
        <f t="shared" si="471"/>
        <v>0</v>
      </c>
      <c r="AH471" s="115" t="str">
        <f t="shared" si="481"/>
        <v>J=</v>
      </c>
      <c r="AI471" s="116">
        <f t="shared" si="482"/>
        <v>44617</v>
      </c>
      <c r="AJ471" s="10"/>
      <c r="AK471" s="5"/>
      <c r="AL471" s="204">
        <f>[2]Plan1!$A381</f>
        <v>48207</v>
      </c>
      <c r="AM471" s="205" t="str">
        <f>[2]Plan1!$C381</f>
        <v>Natal</v>
      </c>
      <c r="AN471" s="5"/>
      <c r="AO471" s="3"/>
      <c r="AP471" s="161">
        <f t="shared" si="453"/>
        <v>48724</v>
      </c>
      <c r="AQ471" s="161">
        <f t="shared" si="454"/>
        <v>48723</v>
      </c>
      <c r="AR471" s="161">
        <f t="shared" si="455"/>
        <v>48724</v>
      </c>
      <c r="AS471" s="161">
        <f t="shared" si="450"/>
        <v>48755</v>
      </c>
      <c r="AT471" s="161">
        <f t="shared" si="456"/>
        <v>48724</v>
      </c>
      <c r="AU471" s="161">
        <f t="shared" si="451"/>
        <v>48757</v>
      </c>
      <c r="AV471" s="155">
        <f t="shared" si="452"/>
        <v>31</v>
      </c>
      <c r="AZ471" s="26"/>
      <c r="BA471" s="1"/>
      <c r="BB471" s="1"/>
      <c r="BC471" s="1"/>
      <c r="BD471" s="1"/>
      <c r="BE471" s="1"/>
      <c r="BG471" s="1"/>
      <c r="BH471" s="1"/>
    </row>
    <row r="472" spans="1:60" ht="15" customHeight="1" x14ac:dyDescent="0.25">
      <c r="A472" s="105">
        <f t="shared" si="472"/>
        <v>44613</v>
      </c>
      <c r="B472" s="106">
        <f t="shared" si="457"/>
        <v>930.80892055716606</v>
      </c>
      <c r="C472" s="2">
        <f t="shared" si="473"/>
        <v>818.92290875000003</v>
      </c>
      <c r="D472" s="2">
        <f t="shared" si="474"/>
        <v>138.05841980000025</v>
      </c>
      <c r="E472" s="106">
        <f t="shared" si="458"/>
        <v>680.86448894999978</v>
      </c>
      <c r="F472" s="21">
        <f t="shared" si="475"/>
        <v>6120.04</v>
      </c>
      <c r="G472" s="108">
        <f t="shared" si="476"/>
        <v>6153.09</v>
      </c>
      <c r="H472" s="109">
        <f t="shared" si="445"/>
        <v>44556</v>
      </c>
      <c r="I472" s="109">
        <f t="shared" si="484"/>
        <v>44587</v>
      </c>
      <c r="J472" s="110">
        <f t="shared" si="459"/>
        <v>5.4002915013626751E-3</v>
      </c>
      <c r="K472" s="117">
        <f t="shared" si="485"/>
        <v>44617</v>
      </c>
      <c r="L472" s="178">
        <f t="shared" si="444"/>
        <v>31</v>
      </c>
      <c r="M472" s="178">
        <f t="shared" si="448"/>
        <v>27</v>
      </c>
      <c r="N472" s="106">
        <f t="shared" si="460"/>
        <v>1.0047018400000001</v>
      </c>
      <c r="O472" s="111">
        <f t="shared" si="447"/>
        <v>1.00729958</v>
      </c>
      <c r="P472" s="111">
        <f t="shared" si="477"/>
        <v>1.1281975739072583</v>
      </c>
      <c r="Q472" s="106">
        <f t="shared" si="446"/>
        <v>1.1335021700000001</v>
      </c>
      <c r="R472" s="106">
        <f t="shared" si="478"/>
        <v>1.12819757</v>
      </c>
      <c r="S472" s="106">
        <f t="shared" si="461"/>
        <v>923.90683565999996</v>
      </c>
      <c r="T472" s="106">
        <f t="shared" si="462"/>
        <v>17.698753936399918</v>
      </c>
      <c r="U472" s="106">
        <f t="shared" si="463"/>
        <v>90.896886750766058</v>
      </c>
      <c r="V472" s="106">
        <f t="shared" si="464"/>
        <v>927.51854943716603</v>
      </c>
      <c r="W472" s="19">
        <f t="shared" si="483"/>
        <v>0</v>
      </c>
      <c r="X472" s="2">
        <f t="shared" si="465"/>
        <v>0</v>
      </c>
      <c r="Y472" s="4">
        <f t="shared" si="466"/>
        <v>0</v>
      </c>
      <c r="Z472" s="106">
        <f t="shared" si="467"/>
        <v>0</v>
      </c>
      <c r="AA472" s="114">
        <f t="shared" si="479"/>
        <v>0.05</v>
      </c>
      <c r="AB472" s="112">
        <f t="shared" si="468"/>
        <v>27</v>
      </c>
      <c r="AC472" s="178">
        <f t="shared" si="486"/>
        <v>31</v>
      </c>
      <c r="AD472" s="11">
        <f t="shared" si="480"/>
        <v>1.003547499</v>
      </c>
      <c r="AE472" s="106">
        <f t="shared" si="469"/>
        <v>3.2775585700000001</v>
      </c>
      <c r="AF472" s="106">
        <f t="shared" si="470"/>
        <v>3.2903711200000001</v>
      </c>
      <c r="AG472" s="106">
        <f t="shared" si="471"/>
        <v>0</v>
      </c>
      <c r="AH472" s="115" t="str">
        <f t="shared" si="481"/>
        <v>J=</v>
      </c>
      <c r="AI472" s="116">
        <f t="shared" si="482"/>
        <v>44617</v>
      </c>
      <c r="AJ472" s="10"/>
      <c r="AK472" s="5"/>
      <c r="AL472" s="204">
        <f>[2]Plan1!$A382</f>
        <v>48214</v>
      </c>
      <c r="AM472" s="205" t="str">
        <f>[2]Plan1!$C382</f>
        <v>Confraternização Universal</v>
      </c>
      <c r="AN472" s="5"/>
      <c r="AO472" s="3"/>
      <c r="AP472" s="161">
        <f t="shared" si="453"/>
        <v>48755</v>
      </c>
      <c r="AQ472" s="161">
        <f t="shared" si="454"/>
        <v>48754</v>
      </c>
      <c r="AR472" s="161">
        <f t="shared" si="455"/>
        <v>48757</v>
      </c>
      <c r="AS472" s="161">
        <f t="shared" si="450"/>
        <v>48785</v>
      </c>
      <c r="AT472" s="161">
        <f t="shared" si="456"/>
        <v>48757</v>
      </c>
      <c r="AU472" s="161">
        <f t="shared" si="451"/>
        <v>48785</v>
      </c>
      <c r="AV472" s="155">
        <f t="shared" si="452"/>
        <v>30</v>
      </c>
      <c r="AZ472" s="26"/>
      <c r="BA472" s="1"/>
      <c r="BB472" s="1"/>
      <c r="BC472" s="1"/>
      <c r="BD472" s="1"/>
      <c r="BE472" s="1"/>
      <c r="BG472" s="1"/>
      <c r="BH472" s="1"/>
    </row>
    <row r="473" spans="1:60" ht="15" customHeight="1" x14ac:dyDescent="0.25">
      <c r="A473" s="105">
        <f t="shared" si="472"/>
        <v>44614</v>
      </c>
      <c r="B473" s="106">
        <f t="shared" si="457"/>
        <v>931.06559944826472</v>
      </c>
      <c r="C473" s="2">
        <f t="shared" si="473"/>
        <v>818.92290875000003</v>
      </c>
      <c r="D473" s="2">
        <f t="shared" si="474"/>
        <v>138.05841980000025</v>
      </c>
      <c r="E473" s="106">
        <f t="shared" si="458"/>
        <v>680.86448894999978</v>
      </c>
      <c r="F473" s="21">
        <f t="shared" si="475"/>
        <v>6120.04</v>
      </c>
      <c r="G473" s="108">
        <f t="shared" si="476"/>
        <v>6153.09</v>
      </c>
      <c r="H473" s="109">
        <f t="shared" si="445"/>
        <v>44556</v>
      </c>
      <c r="I473" s="109">
        <f t="shared" si="484"/>
        <v>44587</v>
      </c>
      <c r="J473" s="110">
        <f t="shared" si="459"/>
        <v>5.4002915013626751E-3</v>
      </c>
      <c r="K473" s="117">
        <f t="shared" si="485"/>
        <v>44617</v>
      </c>
      <c r="L473" s="178">
        <f t="shared" si="444"/>
        <v>31</v>
      </c>
      <c r="M473" s="178">
        <f t="shared" si="448"/>
        <v>28</v>
      </c>
      <c r="N473" s="106">
        <f t="shared" si="460"/>
        <v>1.0048764100000001</v>
      </c>
      <c r="O473" s="111">
        <f t="shared" si="447"/>
        <v>1.00729958</v>
      </c>
      <c r="P473" s="111">
        <f t="shared" si="477"/>
        <v>1.1281975739072583</v>
      </c>
      <c r="Q473" s="106">
        <f t="shared" si="446"/>
        <v>1.1336991199999999</v>
      </c>
      <c r="R473" s="106">
        <f t="shared" si="478"/>
        <v>1.12819757</v>
      </c>
      <c r="S473" s="106">
        <f t="shared" si="461"/>
        <v>923.90683565999996</v>
      </c>
      <c r="T473" s="106">
        <f t="shared" si="462"/>
        <v>17.698753936399918</v>
      </c>
      <c r="U473" s="106">
        <f t="shared" si="463"/>
        <v>91.030983011864663</v>
      </c>
      <c r="V473" s="106">
        <f t="shared" si="464"/>
        <v>927.65264569826468</v>
      </c>
      <c r="W473" s="19">
        <f t="shared" si="483"/>
        <v>0</v>
      </c>
      <c r="X473" s="2">
        <f t="shared" si="465"/>
        <v>0</v>
      </c>
      <c r="Y473" s="4">
        <f t="shared" si="466"/>
        <v>0</v>
      </c>
      <c r="Z473" s="106">
        <f t="shared" si="467"/>
        <v>0</v>
      </c>
      <c r="AA473" s="114">
        <f t="shared" si="479"/>
        <v>0.05</v>
      </c>
      <c r="AB473" s="112">
        <f t="shared" si="468"/>
        <v>28</v>
      </c>
      <c r="AC473" s="178">
        <f t="shared" si="486"/>
        <v>31</v>
      </c>
      <c r="AD473" s="11">
        <f t="shared" si="480"/>
        <v>1.003679129</v>
      </c>
      <c r="AE473" s="106">
        <f t="shared" si="469"/>
        <v>3.3991724300000001</v>
      </c>
      <c r="AF473" s="106">
        <f t="shared" si="470"/>
        <v>3.4129537499999998</v>
      </c>
      <c r="AG473" s="106">
        <f t="shared" si="471"/>
        <v>0</v>
      </c>
      <c r="AH473" s="115" t="str">
        <f t="shared" si="481"/>
        <v>J=</v>
      </c>
      <c r="AI473" s="116">
        <f t="shared" si="482"/>
        <v>44617</v>
      </c>
      <c r="AJ473" s="10"/>
      <c r="AK473" s="5"/>
      <c r="AL473" s="204">
        <f>[2]Plan1!$A383</f>
        <v>48253</v>
      </c>
      <c r="AM473" s="205" t="str">
        <f>[2]Plan1!$C383</f>
        <v>Carnaval</v>
      </c>
      <c r="AN473" s="5"/>
      <c r="AO473" s="3"/>
      <c r="AP473" s="161">
        <f t="shared" si="453"/>
        <v>48785</v>
      </c>
      <c r="AQ473" s="161">
        <f t="shared" si="454"/>
        <v>48782</v>
      </c>
      <c r="AR473" s="161">
        <f t="shared" si="455"/>
        <v>48785</v>
      </c>
      <c r="AS473" s="161">
        <f t="shared" si="450"/>
        <v>48816</v>
      </c>
      <c r="AT473" s="161">
        <f t="shared" si="456"/>
        <v>48785</v>
      </c>
      <c r="AU473" s="161">
        <f t="shared" si="451"/>
        <v>48816</v>
      </c>
      <c r="AV473" s="155">
        <f t="shared" si="452"/>
        <v>31</v>
      </c>
      <c r="AZ473" s="26"/>
      <c r="BA473" s="1"/>
      <c r="BB473" s="1"/>
      <c r="BC473" s="1"/>
      <c r="BD473" s="1"/>
      <c r="BE473" s="1"/>
      <c r="BG473" s="1"/>
      <c r="BH473" s="1"/>
    </row>
    <row r="474" spans="1:60" ht="15" customHeight="1" x14ac:dyDescent="0.25">
      <c r="A474" s="105">
        <f t="shared" si="472"/>
        <v>44615</v>
      </c>
      <c r="B474" s="106">
        <f t="shared" si="457"/>
        <v>931.3223439966531</v>
      </c>
      <c r="C474" s="2">
        <f t="shared" si="473"/>
        <v>818.92290875000003</v>
      </c>
      <c r="D474" s="2">
        <f t="shared" si="474"/>
        <v>138.05841980000025</v>
      </c>
      <c r="E474" s="106">
        <f t="shared" si="458"/>
        <v>680.86448894999978</v>
      </c>
      <c r="F474" s="21">
        <f t="shared" si="475"/>
        <v>6120.04</v>
      </c>
      <c r="G474" s="108">
        <f t="shared" si="476"/>
        <v>6153.09</v>
      </c>
      <c r="H474" s="109">
        <f t="shared" si="445"/>
        <v>44556</v>
      </c>
      <c r="I474" s="109">
        <f t="shared" si="484"/>
        <v>44587</v>
      </c>
      <c r="J474" s="110">
        <f t="shared" si="459"/>
        <v>5.4002915013626751E-3</v>
      </c>
      <c r="K474" s="117">
        <f t="shared" si="485"/>
        <v>44617</v>
      </c>
      <c r="L474" s="178">
        <f t="shared" si="444"/>
        <v>31</v>
      </c>
      <c r="M474" s="178">
        <f t="shared" si="448"/>
        <v>29</v>
      </c>
      <c r="N474" s="106">
        <f t="shared" si="460"/>
        <v>1.0050509999999999</v>
      </c>
      <c r="O474" s="111">
        <f t="shared" si="447"/>
        <v>1.00729958</v>
      </c>
      <c r="P474" s="111">
        <f t="shared" si="477"/>
        <v>1.1281975739072583</v>
      </c>
      <c r="Q474" s="106">
        <f t="shared" si="446"/>
        <v>1.1338960899999999</v>
      </c>
      <c r="R474" s="106">
        <f t="shared" si="478"/>
        <v>1.12819757</v>
      </c>
      <c r="S474" s="106">
        <f t="shared" si="461"/>
        <v>923.90683565999996</v>
      </c>
      <c r="T474" s="106">
        <f t="shared" si="462"/>
        <v>17.698753936399918</v>
      </c>
      <c r="U474" s="106">
        <f t="shared" si="463"/>
        <v>91.165092890253121</v>
      </c>
      <c r="V474" s="106">
        <f t="shared" si="464"/>
        <v>927.78675557665315</v>
      </c>
      <c r="W474" s="19">
        <f t="shared" si="483"/>
        <v>0</v>
      </c>
      <c r="X474" s="2">
        <f t="shared" si="465"/>
        <v>0</v>
      </c>
      <c r="Y474" s="4">
        <f t="shared" si="466"/>
        <v>0</v>
      </c>
      <c r="Z474" s="106">
        <f t="shared" si="467"/>
        <v>0</v>
      </c>
      <c r="AA474" s="114">
        <f t="shared" si="479"/>
        <v>0.05</v>
      </c>
      <c r="AB474" s="112">
        <f t="shared" si="468"/>
        <v>29</v>
      </c>
      <c r="AC474" s="178">
        <f t="shared" si="486"/>
        <v>31</v>
      </c>
      <c r="AD474" s="11">
        <f t="shared" si="480"/>
        <v>1.003810777</v>
      </c>
      <c r="AE474" s="106">
        <f t="shared" si="469"/>
        <v>3.52080291</v>
      </c>
      <c r="AF474" s="106">
        <f t="shared" si="470"/>
        <v>3.5355884199999998</v>
      </c>
      <c r="AG474" s="106">
        <f t="shared" si="471"/>
        <v>0</v>
      </c>
      <c r="AH474" s="115" t="str">
        <f t="shared" si="481"/>
        <v>J=</v>
      </c>
      <c r="AI474" s="116">
        <f t="shared" si="482"/>
        <v>44617</v>
      </c>
      <c r="AJ474" s="10"/>
      <c r="AK474" s="5"/>
      <c r="AL474" s="204">
        <f>[2]Plan1!$A384</f>
        <v>48254</v>
      </c>
      <c r="AM474" s="205" t="str">
        <f>[2]Plan1!$C384</f>
        <v>Carnaval</v>
      </c>
      <c r="AN474" s="5"/>
      <c r="AO474" s="3"/>
      <c r="AP474" s="161">
        <f t="shared" si="453"/>
        <v>48816</v>
      </c>
      <c r="AQ474" s="161">
        <f t="shared" si="454"/>
        <v>48815</v>
      </c>
      <c r="AR474" s="161">
        <f t="shared" si="455"/>
        <v>48816</v>
      </c>
      <c r="AS474" s="161">
        <f t="shared" si="450"/>
        <v>48847</v>
      </c>
      <c r="AT474" s="161">
        <f t="shared" si="456"/>
        <v>48816</v>
      </c>
      <c r="AU474" s="161">
        <f t="shared" si="451"/>
        <v>48848</v>
      </c>
      <c r="AV474" s="155">
        <f t="shared" si="452"/>
        <v>31</v>
      </c>
      <c r="AZ474" s="26"/>
      <c r="BA474" s="1"/>
      <c r="BB474" s="1"/>
      <c r="BC474" s="1"/>
      <c r="BD474" s="1"/>
      <c r="BE474" s="1"/>
      <c r="BG474" s="1"/>
      <c r="BH474" s="1"/>
    </row>
    <row r="475" spans="1:60" ht="15" customHeight="1" x14ac:dyDescent="0.25">
      <c r="A475" s="105">
        <f t="shared" si="472"/>
        <v>44616</v>
      </c>
      <c r="B475" s="106">
        <f t="shared" si="457"/>
        <v>931.5791738182661</v>
      </c>
      <c r="C475" s="2">
        <f t="shared" si="473"/>
        <v>818.92290875000003</v>
      </c>
      <c r="D475" s="2">
        <f t="shared" si="474"/>
        <v>138.05841980000025</v>
      </c>
      <c r="E475" s="106">
        <f t="shared" si="458"/>
        <v>680.86448894999978</v>
      </c>
      <c r="F475" s="21">
        <f t="shared" si="475"/>
        <v>6120.04</v>
      </c>
      <c r="G475" s="108">
        <f t="shared" si="476"/>
        <v>6153.09</v>
      </c>
      <c r="H475" s="109">
        <f t="shared" si="445"/>
        <v>44556</v>
      </c>
      <c r="I475" s="109">
        <f t="shared" si="484"/>
        <v>44587</v>
      </c>
      <c r="J475" s="110">
        <f t="shared" si="459"/>
        <v>5.4002915013626751E-3</v>
      </c>
      <c r="K475" s="117">
        <f t="shared" si="485"/>
        <v>44617</v>
      </c>
      <c r="L475" s="178">
        <f t="shared" si="444"/>
        <v>31</v>
      </c>
      <c r="M475" s="178">
        <f t="shared" si="448"/>
        <v>30</v>
      </c>
      <c r="N475" s="106">
        <f t="shared" si="460"/>
        <v>1.00522563</v>
      </c>
      <c r="O475" s="111">
        <f t="shared" si="447"/>
        <v>1.00729958</v>
      </c>
      <c r="P475" s="111">
        <f t="shared" si="477"/>
        <v>1.1281975739072583</v>
      </c>
      <c r="Q475" s="106">
        <f t="shared" si="446"/>
        <v>1.13409311</v>
      </c>
      <c r="R475" s="106">
        <f t="shared" si="478"/>
        <v>1.12819757</v>
      </c>
      <c r="S475" s="106">
        <f t="shared" si="461"/>
        <v>923.90683565999996</v>
      </c>
      <c r="T475" s="106">
        <f t="shared" si="462"/>
        <v>17.698753936399918</v>
      </c>
      <c r="U475" s="106">
        <f t="shared" si="463"/>
        <v>91.299236811866109</v>
      </c>
      <c r="V475" s="106">
        <f t="shared" si="464"/>
        <v>927.92089949826607</v>
      </c>
      <c r="W475" s="19">
        <f t="shared" si="483"/>
        <v>0</v>
      </c>
      <c r="X475" s="2">
        <f t="shared" si="465"/>
        <v>0</v>
      </c>
      <c r="Y475" s="4">
        <f t="shared" si="466"/>
        <v>0</v>
      </c>
      <c r="Z475" s="106">
        <f t="shared" si="467"/>
        <v>0</v>
      </c>
      <c r="AA475" s="114">
        <f t="shared" si="479"/>
        <v>0.05</v>
      </c>
      <c r="AB475" s="112">
        <f t="shared" si="468"/>
        <v>30</v>
      </c>
      <c r="AC475" s="178">
        <f t="shared" si="486"/>
        <v>31</v>
      </c>
      <c r="AD475" s="11">
        <f t="shared" si="480"/>
        <v>1.003942442</v>
      </c>
      <c r="AE475" s="106">
        <f t="shared" si="469"/>
        <v>3.6424491099999998</v>
      </c>
      <c r="AF475" s="106">
        <f t="shared" si="470"/>
        <v>3.6582743199999999</v>
      </c>
      <c r="AG475" s="106">
        <f t="shared" si="471"/>
        <v>0</v>
      </c>
      <c r="AH475" s="115" t="str">
        <f t="shared" si="481"/>
        <v>J=</v>
      </c>
      <c r="AI475" s="116">
        <f t="shared" si="482"/>
        <v>44617</v>
      </c>
      <c r="AJ475" s="10"/>
      <c r="AK475" s="5"/>
      <c r="AL475" s="204">
        <f>[2]Plan1!$A385</f>
        <v>48299</v>
      </c>
      <c r="AM475" s="205" t="str">
        <f>[2]Plan1!$C385</f>
        <v>Paixão de Cristo</v>
      </c>
      <c r="AN475" s="5"/>
      <c r="AO475" s="3"/>
      <c r="AP475" s="161">
        <f t="shared" si="453"/>
        <v>48847</v>
      </c>
      <c r="AQ475" s="161">
        <f t="shared" si="454"/>
        <v>48845</v>
      </c>
      <c r="AR475" s="161">
        <f t="shared" si="455"/>
        <v>48848</v>
      </c>
      <c r="AS475" s="161">
        <f t="shared" si="450"/>
        <v>48877</v>
      </c>
      <c r="AT475" s="161">
        <f t="shared" si="456"/>
        <v>48848</v>
      </c>
      <c r="AU475" s="161">
        <f t="shared" si="451"/>
        <v>48877</v>
      </c>
      <c r="AV475" s="155">
        <f t="shared" si="452"/>
        <v>30</v>
      </c>
      <c r="AZ475" s="26"/>
      <c r="BA475" s="1"/>
      <c r="BB475" s="1"/>
      <c r="BC475" s="1"/>
      <c r="BD475" s="1"/>
      <c r="BE475" s="1"/>
      <c r="BG475" s="1"/>
      <c r="BH475" s="1"/>
    </row>
    <row r="476" spans="1:60" ht="15" customHeight="1" x14ac:dyDescent="0.25">
      <c r="A476" s="105">
        <f t="shared" si="472"/>
        <v>44617</v>
      </c>
      <c r="B476" s="106">
        <f t="shared" si="457"/>
        <v>931.83607524581362</v>
      </c>
      <c r="C476" s="2">
        <f t="shared" si="473"/>
        <v>818.92290875000003</v>
      </c>
      <c r="D476" s="2">
        <f t="shared" si="474"/>
        <v>138.05841980000025</v>
      </c>
      <c r="E476" s="106">
        <f t="shared" si="458"/>
        <v>680.86448894999978</v>
      </c>
      <c r="F476" s="21">
        <f t="shared" si="475"/>
        <v>6120.04</v>
      </c>
      <c r="G476" s="108">
        <f t="shared" si="476"/>
        <v>6153.09</v>
      </c>
      <c r="H476" s="109">
        <f t="shared" si="445"/>
        <v>44556</v>
      </c>
      <c r="I476" s="109">
        <f t="shared" si="484"/>
        <v>44587</v>
      </c>
      <c r="J476" s="110">
        <f t="shared" si="459"/>
        <v>5.4002915013626751E-3</v>
      </c>
      <c r="K476" s="117">
        <f t="shared" si="485"/>
        <v>44617</v>
      </c>
      <c r="L476" s="178">
        <f t="shared" si="444"/>
        <v>31</v>
      </c>
      <c r="M476" s="178">
        <f t="shared" si="448"/>
        <v>31</v>
      </c>
      <c r="N476" s="106">
        <f t="shared" si="460"/>
        <v>1.0054002900000001</v>
      </c>
      <c r="O476" s="111">
        <f t="shared" si="447"/>
        <v>1.00729958</v>
      </c>
      <c r="P476" s="111">
        <f t="shared" si="477"/>
        <v>1.1281975739072583</v>
      </c>
      <c r="Q476" s="106">
        <f t="shared" si="446"/>
        <v>1.1342901599999999</v>
      </c>
      <c r="R476" s="106">
        <f t="shared" si="478"/>
        <v>1.12819757</v>
      </c>
      <c r="S476" s="106">
        <f t="shared" si="461"/>
        <v>923.90683565999996</v>
      </c>
      <c r="T476" s="106">
        <f t="shared" si="462"/>
        <v>17.698753936399918</v>
      </c>
      <c r="U476" s="106">
        <f t="shared" si="463"/>
        <v>91.433401159413663</v>
      </c>
      <c r="V476" s="106">
        <f t="shared" si="464"/>
        <v>928.05506384581361</v>
      </c>
      <c r="W476" s="19">
        <f t="shared" si="483"/>
        <v>16</v>
      </c>
      <c r="X476" s="2">
        <f t="shared" si="465"/>
        <v>12.440257900000001</v>
      </c>
      <c r="Y476" s="4">
        <f t="shared" si="466"/>
        <v>1.5191E-2</v>
      </c>
      <c r="Z476" s="106">
        <f t="shared" si="467"/>
        <v>14.03506874</v>
      </c>
      <c r="AA476" s="114">
        <f t="shared" si="479"/>
        <v>0.05</v>
      </c>
      <c r="AB476" s="112">
        <f t="shared" si="468"/>
        <v>31</v>
      </c>
      <c r="AC476" s="178">
        <f t="shared" si="486"/>
        <v>31</v>
      </c>
      <c r="AD476" s="11">
        <f t="shared" si="480"/>
        <v>1.004074124</v>
      </c>
      <c r="AE476" s="106">
        <f t="shared" si="469"/>
        <v>3.7641110100000001</v>
      </c>
      <c r="AF476" s="106">
        <f t="shared" si="470"/>
        <v>3.7810114000000001</v>
      </c>
      <c r="AG476" s="106">
        <f t="shared" si="471"/>
        <v>17.79917975</v>
      </c>
      <c r="AH476" s="115" t="str">
        <f t="shared" si="481"/>
        <v>J=</v>
      </c>
      <c r="AI476" s="116">
        <f t="shared" si="482"/>
        <v>44617</v>
      </c>
      <c r="AJ476" s="10"/>
      <c r="AK476" s="5"/>
      <c r="AL476" s="204">
        <f>[2]Plan1!$A386</f>
        <v>48325</v>
      </c>
      <c r="AM476" s="205" t="str">
        <f>[2]Plan1!$C386</f>
        <v>Tiradentes</v>
      </c>
      <c r="AN476" s="5"/>
      <c r="AO476" s="3"/>
      <c r="AP476" s="161">
        <f t="shared" si="453"/>
        <v>48877</v>
      </c>
      <c r="AQ476" s="161">
        <f t="shared" si="454"/>
        <v>48876</v>
      </c>
      <c r="AR476" s="161">
        <f t="shared" si="455"/>
        <v>48877</v>
      </c>
      <c r="AS476" s="161">
        <f t="shared" si="450"/>
        <v>48908</v>
      </c>
      <c r="AT476" s="161">
        <f t="shared" si="456"/>
        <v>48877</v>
      </c>
      <c r="AU476" s="161">
        <f t="shared" si="451"/>
        <v>48908</v>
      </c>
      <c r="AV476" s="155">
        <f t="shared" si="452"/>
        <v>31</v>
      </c>
      <c r="AZ476" s="26"/>
      <c r="BA476" s="1"/>
      <c r="BB476" s="1"/>
      <c r="BC476" s="1"/>
      <c r="BD476" s="1"/>
      <c r="BE476" s="1"/>
      <c r="BG476" s="1"/>
      <c r="BH476" s="1"/>
    </row>
    <row r="477" spans="1:60" ht="15" customHeight="1" x14ac:dyDescent="0.25">
      <c r="A477" s="105">
        <f t="shared" si="472"/>
        <v>44618</v>
      </c>
      <c r="B477" s="106">
        <f t="shared" si="457"/>
        <v>914.43001646276082</v>
      </c>
      <c r="C477" s="2">
        <f t="shared" si="473"/>
        <v>806.48265085000003</v>
      </c>
      <c r="D477" s="2">
        <f t="shared" si="474"/>
        <v>125.61816190000013</v>
      </c>
      <c r="E477" s="106">
        <f t="shared" si="458"/>
        <v>680.8644889499999</v>
      </c>
      <c r="F477" s="21">
        <f t="shared" si="475"/>
        <v>6153.09</v>
      </c>
      <c r="G477" s="108">
        <f t="shared" si="476"/>
        <v>6215.24</v>
      </c>
      <c r="H477" s="109">
        <f t="shared" si="445"/>
        <v>44587</v>
      </c>
      <c r="I477" s="109">
        <f t="shared" si="484"/>
        <v>44618</v>
      </c>
      <c r="J477" s="110">
        <f t="shared" si="459"/>
        <v>1.0100616113204897E-2</v>
      </c>
      <c r="K477" s="117">
        <f t="shared" si="485"/>
        <v>44645</v>
      </c>
      <c r="L477" s="178">
        <f t="shared" ref="L477:L540" si="487">IF(DAY(A476)=25,VLOOKUP(A476,$AP$321:$AY$700,7),L476)</f>
        <v>28</v>
      </c>
      <c r="M477" s="178">
        <f t="shared" si="448"/>
        <v>1</v>
      </c>
      <c r="N477" s="106">
        <f t="shared" si="460"/>
        <v>1.0003589900000001</v>
      </c>
      <c r="O477" s="111">
        <f t="shared" si="447"/>
        <v>1.0054002900000001</v>
      </c>
      <c r="P477" s="111">
        <f t="shared" si="477"/>
        <v>1.1342901679836539</v>
      </c>
      <c r="Q477" s="106">
        <f t="shared" si="446"/>
        <v>1.1346973600000001</v>
      </c>
      <c r="R477" s="106">
        <f t="shared" si="478"/>
        <v>1.12819757</v>
      </c>
      <c r="S477" s="106">
        <f t="shared" si="461"/>
        <v>909.87176693000004</v>
      </c>
      <c r="T477" s="106">
        <f t="shared" si="462"/>
        <v>16.103943103446596</v>
      </c>
      <c r="U477" s="106">
        <f t="shared" si="463"/>
        <v>91.710649179314231</v>
      </c>
      <c r="V477" s="106">
        <f t="shared" si="464"/>
        <v>914.29724313276085</v>
      </c>
      <c r="W477" s="19">
        <f t="shared" si="483"/>
        <v>0</v>
      </c>
      <c r="X477" s="2">
        <f t="shared" si="465"/>
        <v>0</v>
      </c>
      <c r="Y477" s="4">
        <f t="shared" si="466"/>
        <v>0</v>
      </c>
      <c r="Z477" s="106">
        <f t="shared" si="467"/>
        <v>0</v>
      </c>
      <c r="AA477" s="114">
        <f t="shared" si="479"/>
        <v>0.05</v>
      </c>
      <c r="AB477" s="112">
        <f t="shared" si="468"/>
        <v>1</v>
      </c>
      <c r="AC477" s="178">
        <f t="shared" si="486"/>
        <v>28</v>
      </c>
      <c r="AD477" s="11">
        <f t="shared" si="480"/>
        <v>1.000145219</v>
      </c>
      <c r="AE477" s="106">
        <f t="shared" si="469"/>
        <v>0.13213066000000001</v>
      </c>
      <c r="AF477" s="106">
        <f t="shared" si="470"/>
        <v>0.13277332999999999</v>
      </c>
      <c r="AG477" s="106">
        <f t="shared" si="471"/>
        <v>0</v>
      </c>
      <c r="AH477" s="115" t="str">
        <f t="shared" si="481"/>
        <v>J=</v>
      </c>
      <c r="AI477" s="116">
        <f t="shared" si="482"/>
        <v>44645</v>
      </c>
      <c r="AJ477" s="10"/>
      <c r="AK477" s="5"/>
      <c r="AL477" s="204">
        <f>[2]Plan1!$A387</f>
        <v>48335</v>
      </c>
      <c r="AM477" s="205" t="str">
        <f>[2]Plan1!$C387</f>
        <v>Dia do Trabalho</v>
      </c>
      <c r="AN477" s="5"/>
      <c r="AO477" s="3"/>
      <c r="AP477" s="161">
        <f t="shared" si="453"/>
        <v>48908</v>
      </c>
      <c r="AQ477" s="161">
        <f t="shared" si="454"/>
        <v>48907</v>
      </c>
      <c r="AR477" s="161">
        <f t="shared" si="455"/>
        <v>48908</v>
      </c>
      <c r="AS477" s="161">
        <f t="shared" si="450"/>
        <v>48938</v>
      </c>
      <c r="AT477" s="161">
        <f t="shared" si="456"/>
        <v>48908</v>
      </c>
      <c r="AU477" s="161">
        <f t="shared" si="451"/>
        <v>48939</v>
      </c>
      <c r="AV477" s="155">
        <f t="shared" si="452"/>
        <v>30</v>
      </c>
      <c r="AZ477" s="26"/>
      <c r="BA477" s="1"/>
      <c r="BB477" s="1"/>
      <c r="BC477" s="1"/>
      <c r="BD477" s="1"/>
      <c r="BE477" s="1"/>
      <c r="BG477" s="1"/>
      <c r="BH477" s="1"/>
    </row>
    <row r="478" spans="1:60" ht="15" customHeight="1" x14ac:dyDescent="0.25">
      <c r="A478" s="105">
        <f t="shared" si="472"/>
        <v>44619</v>
      </c>
      <c r="B478" s="106">
        <f t="shared" si="457"/>
        <v>914.84024061233447</v>
      </c>
      <c r="C478" s="2">
        <f t="shared" si="473"/>
        <v>806.48265085000003</v>
      </c>
      <c r="D478" s="2">
        <f t="shared" si="474"/>
        <v>125.61816190000013</v>
      </c>
      <c r="E478" s="106">
        <f t="shared" si="458"/>
        <v>680.8644889499999</v>
      </c>
      <c r="F478" s="21">
        <f t="shared" si="475"/>
        <v>6153.09</v>
      </c>
      <c r="G478" s="108">
        <f t="shared" si="476"/>
        <v>6215.24</v>
      </c>
      <c r="H478" s="109">
        <f t="shared" si="445"/>
        <v>44587</v>
      </c>
      <c r="I478" s="109">
        <f t="shared" si="484"/>
        <v>44618</v>
      </c>
      <c r="J478" s="110">
        <f t="shared" si="459"/>
        <v>1.0100616113204897E-2</v>
      </c>
      <c r="K478" s="117">
        <f t="shared" si="485"/>
        <v>44645</v>
      </c>
      <c r="L478" s="178">
        <f t="shared" si="487"/>
        <v>28</v>
      </c>
      <c r="M478" s="178">
        <f t="shared" si="448"/>
        <v>2</v>
      </c>
      <c r="N478" s="106">
        <f t="shared" si="460"/>
        <v>1.00071811</v>
      </c>
      <c r="O478" s="111">
        <f t="shared" si="447"/>
        <v>1.0054002900000001</v>
      </c>
      <c r="P478" s="111">
        <f t="shared" si="477"/>
        <v>1.1342901679836539</v>
      </c>
      <c r="Q478" s="106">
        <f t="shared" si="446"/>
        <v>1.13510471</v>
      </c>
      <c r="R478" s="106">
        <f t="shared" si="478"/>
        <v>1.12819757</v>
      </c>
      <c r="S478" s="106">
        <f t="shared" si="461"/>
        <v>909.87176693000004</v>
      </c>
      <c r="T478" s="106">
        <f t="shared" si="462"/>
        <v>16.103943103446596</v>
      </c>
      <c r="U478" s="106">
        <f t="shared" si="463"/>
        <v>91.987999328887952</v>
      </c>
      <c r="V478" s="106">
        <f t="shared" si="464"/>
        <v>914.57459328233449</v>
      </c>
      <c r="W478" s="19">
        <f t="shared" si="483"/>
        <v>0</v>
      </c>
      <c r="X478" s="2">
        <f t="shared" si="465"/>
        <v>0</v>
      </c>
      <c r="Y478" s="4">
        <f t="shared" si="466"/>
        <v>0</v>
      </c>
      <c r="Z478" s="106">
        <f t="shared" si="467"/>
        <v>0</v>
      </c>
      <c r="AA478" s="114">
        <f t="shared" si="479"/>
        <v>0.05</v>
      </c>
      <c r="AB478" s="112">
        <f t="shared" si="468"/>
        <v>2</v>
      </c>
      <c r="AC478" s="178">
        <f t="shared" si="486"/>
        <v>28</v>
      </c>
      <c r="AD478" s="11">
        <f t="shared" si="480"/>
        <v>1.00029046</v>
      </c>
      <c r="AE478" s="106">
        <f t="shared" si="469"/>
        <v>0.26428135000000003</v>
      </c>
      <c r="AF478" s="106">
        <f t="shared" si="470"/>
        <v>0.26564733000000001</v>
      </c>
      <c r="AG478" s="106">
        <f t="shared" si="471"/>
        <v>0</v>
      </c>
      <c r="AH478" s="115" t="str">
        <f t="shared" si="481"/>
        <v>J=</v>
      </c>
      <c r="AI478" s="116">
        <f t="shared" si="482"/>
        <v>44645</v>
      </c>
      <c r="AJ478" s="10"/>
      <c r="AK478" s="5"/>
      <c r="AL478" s="204">
        <f>[2]Plan1!$A388</f>
        <v>48361</v>
      </c>
      <c r="AM478" s="205" t="str">
        <f>[2]Plan1!$C388</f>
        <v>Corpus Christi</v>
      </c>
      <c r="AN478" s="5"/>
      <c r="AO478" s="3"/>
      <c r="AP478" s="161">
        <f t="shared" si="453"/>
        <v>48938</v>
      </c>
      <c r="AQ478" s="161">
        <f t="shared" si="454"/>
        <v>48936</v>
      </c>
      <c r="AR478" s="161">
        <f t="shared" si="455"/>
        <v>48939</v>
      </c>
      <c r="AS478" s="161">
        <f t="shared" si="450"/>
        <v>48969</v>
      </c>
      <c r="AT478" s="161">
        <f t="shared" si="456"/>
        <v>48939</v>
      </c>
      <c r="AU478" s="161">
        <f t="shared" si="451"/>
        <v>48969</v>
      </c>
      <c r="AV478" s="155">
        <f t="shared" si="452"/>
        <v>31</v>
      </c>
      <c r="AZ478" s="26"/>
      <c r="BA478" s="1"/>
      <c r="BB478" s="1"/>
      <c r="BC478" s="1"/>
      <c r="BD478" s="1"/>
      <c r="BE478" s="1"/>
      <c r="BG478" s="1"/>
      <c r="BH478" s="1"/>
    </row>
    <row r="479" spans="1:60" ht="15" customHeight="1" x14ac:dyDescent="0.25">
      <c r="A479" s="105">
        <f t="shared" si="472"/>
        <v>44620</v>
      </c>
      <c r="B479" s="106">
        <f t="shared" si="457"/>
        <v>915.25065218429188</v>
      </c>
      <c r="C479" s="2">
        <f t="shared" si="473"/>
        <v>806.48265085000003</v>
      </c>
      <c r="D479" s="2">
        <f t="shared" si="474"/>
        <v>125.61816190000013</v>
      </c>
      <c r="E479" s="106">
        <f t="shared" si="458"/>
        <v>680.8644889499999</v>
      </c>
      <c r="F479" s="21">
        <f t="shared" si="475"/>
        <v>6153.09</v>
      </c>
      <c r="G479" s="108">
        <f t="shared" si="476"/>
        <v>6215.24</v>
      </c>
      <c r="H479" s="109">
        <f t="shared" si="445"/>
        <v>44587</v>
      </c>
      <c r="I479" s="109">
        <f t="shared" si="484"/>
        <v>44618</v>
      </c>
      <c r="J479" s="110">
        <f t="shared" si="459"/>
        <v>1.0100616113204897E-2</v>
      </c>
      <c r="K479" s="117">
        <f t="shared" si="485"/>
        <v>44645</v>
      </c>
      <c r="L479" s="178">
        <f t="shared" si="487"/>
        <v>28</v>
      </c>
      <c r="M479" s="178">
        <f t="shared" si="448"/>
        <v>3</v>
      </c>
      <c r="N479" s="106">
        <f t="shared" si="460"/>
        <v>1.0010773500000001</v>
      </c>
      <c r="O479" s="111">
        <f t="shared" si="447"/>
        <v>1.0054002900000001</v>
      </c>
      <c r="P479" s="111">
        <f t="shared" si="477"/>
        <v>1.1342901679836539</v>
      </c>
      <c r="Q479" s="106">
        <f t="shared" si="446"/>
        <v>1.13551219</v>
      </c>
      <c r="R479" s="106">
        <f t="shared" si="478"/>
        <v>1.12819757</v>
      </c>
      <c r="S479" s="106">
        <f t="shared" si="461"/>
        <v>909.87176693000004</v>
      </c>
      <c r="T479" s="106">
        <f t="shared" si="462"/>
        <v>16.103943103446596</v>
      </c>
      <c r="U479" s="106">
        <f t="shared" si="463"/>
        <v>92.265437990845314</v>
      </c>
      <c r="V479" s="106">
        <f t="shared" si="464"/>
        <v>914.85203194429187</v>
      </c>
      <c r="W479" s="19">
        <f t="shared" si="483"/>
        <v>0</v>
      </c>
      <c r="X479" s="2">
        <f t="shared" si="465"/>
        <v>0</v>
      </c>
      <c r="Y479" s="4">
        <f t="shared" si="466"/>
        <v>0</v>
      </c>
      <c r="Z479" s="106">
        <f t="shared" si="467"/>
        <v>0</v>
      </c>
      <c r="AA479" s="114">
        <f t="shared" si="479"/>
        <v>0.05</v>
      </c>
      <c r="AB479" s="112">
        <f t="shared" si="468"/>
        <v>3</v>
      </c>
      <c r="AC479" s="178">
        <f t="shared" si="486"/>
        <v>28</v>
      </c>
      <c r="AD479" s="11">
        <f t="shared" si="480"/>
        <v>1.0004357210000001</v>
      </c>
      <c r="AE479" s="106">
        <f t="shared" si="469"/>
        <v>0.39645023000000001</v>
      </c>
      <c r="AF479" s="106">
        <f t="shared" si="470"/>
        <v>0.39862024000000001</v>
      </c>
      <c r="AG479" s="106">
        <f t="shared" si="471"/>
        <v>0</v>
      </c>
      <c r="AH479" s="115" t="str">
        <f t="shared" si="481"/>
        <v>J=</v>
      </c>
      <c r="AI479" s="116">
        <f t="shared" si="482"/>
        <v>44645</v>
      </c>
      <c r="AJ479" s="10"/>
      <c r="AK479" s="5"/>
      <c r="AL479" s="204">
        <f>[2]Plan1!$A389</f>
        <v>48464</v>
      </c>
      <c r="AM479" s="205" t="str">
        <f>[2]Plan1!$C389</f>
        <v>Independência do Brasil</v>
      </c>
      <c r="AN479" s="5"/>
      <c r="AO479" s="3"/>
      <c r="AP479" s="161">
        <f t="shared" si="453"/>
        <v>48969</v>
      </c>
      <c r="AQ479" s="161">
        <f t="shared" si="454"/>
        <v>48968</v>
      </c>
      <c r="AR479" s="161">
        <f t="shared" si="455"/>
        <v>48969</v>
      </c>
      <c r="AS479" s="161">
        <f t="shared" si="450"/>
        <v>49000</v>
      </c>
      <c r="AT479" s="161">
        <f t="shared" si="456"/>
        <v>48969</v>
      </c>
      <c r="AU479" s="161">
        <f t="shared" si="451"/>
        <v>49002</v>
      </c>
      <c r="AV479" s="155">
        <f t="shared" si="452"/>
        <v>31</v>
      </c>
      <c r="AZ479" s="26"/>
      <c r="BA479" s="1"/>
      <c r="BB479" s="1"/>
      <c r="BC479" s="1"/>
      <c r="BD479" s="1"/>
      <c r="BE479" s="1"/>
      <c r="BG479" s="1"/>
      <c r="BH479" s="1"/>
    </row>
    <row r="480" spans="1:60" ht="15" customHeight="1" x14ac:dyDescent="0.25">
      <c r="A480" s="105">
        <f t="shared" si="472"/>
        <v>44621</v>
      </c>
      <c r="B480" s="106">
        <f t="shared" si="457"/>
        <v>915.66127348456735</v>
      </c>
      <c r="C480" s="2">
        <f t="shared" si="473"/>
        <v>806.48265085000003</v>
      </c>
      <c r="D480" s="2">
        <f t="shared" si="474"/>
        <v>125.61816190000013</v>
      </c>
      <c r="E480" s="106">
        <f t="shared" si="458"/>
        <v>680.8644889499999</v>
      </c>
      <c r="F480" s="21">
        <f t="shared" si="475"/>
        <v>6153.09</v>
      </c>
      <c r="G480" s="108">
        <f t="shared" si="476"/>
        <v>6215.24</v>
      </c>
      <c r="H480" s="109">
        <f t="shared" si="445"/>
        <v>44587</v>
      </c>
      <c r="I480" s="109">
        <f t="shared" si="484"/>
        <v>44618</v>
      </c>
      <c r="J480" s="110">
        <f t="shared" si="459"/>
        <v>1.0100616113204897E-2</v>
      </c>
      <c r="K480" s="117">
        <f t="shared" si="485"/>
        <v>44645</v>
      </c>
      <c r="L480" s="178">
        <f t="shared" si="487"/>
        <v>28</v>
      </c>
      <c r="M480" s="178">
        <f t="shared" si="448"/>
        <v>4</v>
      </c>
      <c r="N480" s="106">
        <f t="shared" si="460"/>
        <v>1.00143673</v>
      </c>
      <c r="O480" s="111">
        <f t="shared" si="447"/>
        <v>1.0054002900000001</v>
      </c>
      <c r="P480" s="111">
        <f t="shared" si="477"/>
        <v>1.1342901679836539</v>
      </c>
      <c r="Q480" s="106">
        <f t="shared" si="446"/>
        <v>1.13591983</v>
      </c>
      <c r="R480" s="106">
        <f t="shared" si="478"/>
        <v>1.12819757</v>
      </c>
      <c r="S480" s="106">
        <f t="shared" si="461"/>
        <v>909.87176693000004</v>
      </c>
      <c r="T480" s="106">
        <f t="shared" si="462"/>
        <v>16.103943103446596</v>
      </c>
      <c r="U480" s="106">
        <f t="shared" si="463"/>
        <v>92.542985591120839</v>
      </c>
      <c r="V480" s="106">
        <f t="shared" si="464"/>
        <v>915.12957954456738</v>
      </c>
      <c r="W480" s="19">
        <f t="shared" si="483"/>
        <v>0</v>
      </c>
      <c r="X480" s="2">
        <f t="shared" si="465"/>
        <v>0</v>
      </c>
      <c r="Y480" s="4">
        <f t="shared" si="466"/>
        <v>0</v>
      </c>
      <c r="Z480" s="106">
        <f t="shared" si="467"/>
        <v>0</v>
      </c>
      <c r="AA480" s="114">
        <f t="shared" si="479"/>
        <v>0.05</v>
      </c>
      <c r="AB480" s="112">
        <f t="shared" si="468"/>
        <v>4</v>
      </c>
      <c r="AC480" s="178">
        <f t="shared" si="486"/>
        <v>28</v>
      </c>
      <c r="AD480" s="11">
        <f t="shared" si="480"/>
        <v>1.0005810040000001</v>
      </c>
      <c r="AE480" s="106">
        <f t="shared" si="469"/>
        <v>0.52863912999999996</v>
      </c>
      <c r="AF480" s="106">
        <f t="shared" si="470"/>
        <v>0.53169394000000003</v>
      </c>
      <c r="AG480" s="106">
        <f t="shared" si="471"/>
        <v>0</v>
      </c>
      <c r="AH480" s="115" t="str">
        <f t="shared" si="481"/>
        <v>J=</v>
      </c>
      <c r="AI480" s="116">
        <f t="shared" si="482"/>
        <v>44645</v>
      </c>
      <c r="AJ480" s="10"/>
      <c r="AK480" s="5"/>
      <c r="AL480" s="204">
        <f>[2]Plan1!$A390</f>
        <v>48499</v>
      </c>
      <c r="AM480" s="205" t="str">
        <f>[2]Plan1!$C390</f>
        <v>Nossa Sr.a Aparecida - Padroeira do Brasil</v>
      </c>
      <c r="AN480" s="5"/>
      <c r="AO480" s="3"/>
      <c r="AP480" s="161">
        <f t="shared" si="453"/>
        <v>49000</v>
      </c>
      <c r="AQ480" s="161">
        <f t="shared" si="454"/>
        <v>48999</v>
      </c>
      <c r="AR480" s="161">
        <f t="shared" si="455"/>
        <v>49002</v>
      </c>
      <c r="AS480" s="161">
        <f t="shared" si="450"/>
        <v>49028</v>
      </c>
      <c r="AT480" s="161">
        <f t="shared" si="456"/>
        <v>49002</v>
      </c>
      <c r="AU480" s="161">
        <f t="shared" si="451"/>
        <v>49030</v>
      </c>
      <c r="AV480" s="155">
        <f t="shared" si="452"/>
        <v>28</v>
      </c>
      <c r="AZ480" s="26"/>
      <c r="BA480" s="1"/>
      <c r="BB480" s="1"/>
      <c r="BC480" s="1"/>
      <c r="BD480" s="1"/>
      <c r="BE480" s="1"/>
      <c r="BG480" s="1"/>
      <c r="BH480" s="1"/>
    </row>
    <row r="481" spans="1:180" ht="15" customHeight="1" x14ac:dyDescent="0.25">
      <c r="A481" s="105">
        <f t="shared" si="472"/>
        <v>44622</v>
      </c>
      <c r="B481" s="106">
        <f t="shared" si="457"/>
        <v>916.07209686451642</v>
      </c>
      <c r="C481" s="2">
        <f t="shared" si="473"/>
        <v>806.48265085000003</v>
      </c>
      <c r="D481" s="2">
        <f t="shared" si="474"/>
        <v>125.61816190000013</v>
      </c>
      <c r="E481" s="106">
        <f t="shared" si="458"/>
        <v>680.8644889499999</v>
      </c>
      <c r="F481" s="21">
        <f t="shared" si="475"/>
        <v>6153.09</v>
      </c>
      <c r="G481" s="108">
        <f t="shared" si="476"/>
        <v>6215.24</v>
      </c>
      <c r="H481" s="109">
        <f t="shared" si="445"/>
        <v>44587</v>
      </c>
      <c r="I481" s="109">
        <f t="shared" si="484"/>
        <v>44618</v>
      </c>
      <c r="J481" s="110">
        <f t="shared" si="459"/>
        <v>1.0100616113204897E-2</v>
      </c>
      <c r="K481" s="117">
        <f t="shared" si="485"/>
        <v>44645</v>
      </c>
      <c r="L481" s="178">
        <f t="shared" si="487"/>
        <v>28</v>
      </c>
      <c r="M481" s="178">
        <f t="shared" si="448"/>
        <v>5</v>
      </c>
      <c r="N481" s="106">
        <f t="shared" si="460"/>
        <v>1.00179624</v>
      </c>
      <c r="O481" s="111">
        <f t="shared" si="447"/>
        <v>1.0054002900000001</v>
      </c>
      <c r="P481" s="111">
        <f t="shared" si="477"/>
        <v>1.1342901679836539</v>
      </c>
      <c r="Q481" s="106">
        <f t="shared" si="446"/>
        <v>1.1363276200000001</v>
      </c>
      <c r="R481" s="106">
        <f t="shared" si="478"/>
        <v>1.12819757</v>
      </c>
      <c r="S481" s="106">
        <f t="shared" si="461"/>
        <v>909.87176693000004</v>
      </c>
      <c r="T481" s="106">
        <f t="shared" si="462"/>
        <v>16.103943103446596</v>
      </c>
      <c r="U481" s="106">
        <f t="shared" si="463"/>
        <v>92.820635321069844</v>
      </c>
      <c r="V481" s="106">
        <f t="shared" si="464"/>
        <v>915.40722927451645</v>
      </c>
      <c r="W481" s="19">
        <f t="shared" si="483"/>
        <v>0</v>
      </c>
      <c r="X481" s="2">
        <f t="shared" si="465"/>
        <v>0</v>
      </c>
      <c r="Y481" s="4">
        <f t="shared" si="466"/>
        <v>0</v>
      </c>
      <c r="Z481" s="106">
        <f t="shared" si="467"/>
        <v>0</v>
      </c>
      <c r="AA481" s="114">
        <f t="shared" si="479"/>
        <v>0.05</v>
      </c>
      <c r="AB481" s="112">
        <f t="shared" si="468"/>
        <v>5</v>
      </c>
      <c r="AC481" s="178">
        <f t="shared" si="486"/>
        <v>28</v>
      </c>
      <c r="AD481" s="11">
        <f t="shared" si="480"/>
        <v>1.000726308</v>
      </c>
      <c r="AE481" s="106">
        <f t="shared" si="469"/>
        <v>0.66084714</v>
      </c>
      <c r="AF481" s="106">
        <f t="shared" si="470"/>
        <v>0.66486758999999995</v>
      </c>
      <c r="AG481" s="106">
        <f t="shared" si="471"/>
        <v>0</v>
      </c>
      <c r="AH481" s="115" t="str">
        <f t="shared" si="481"/>
        <v>J=</v>
      </c>
      <c r="AI481" s="116">
        <f t="shared" si="482"/>
        <v>44645</v>
      </c>
      <c r="AJ481" s="10"/>
      <c r="AK481" s="5"/>
      <c r="AL481" s="204">
        <f>[2]Plan1!$A391</f>
        <v>48520</v>
      </c>
      <c r="AM481" s="205" t="str">
        <f>[2]Plan1!$C391</f>
        <v>Finados</v>
      </c>
      <c r="AN481" s="5"/>
      <c r="AO481" s="3"/>
      <c r="AP481" s="161">
        <f t="shared" si="453"/>
        <v>49028</v>
      </c>
      <c r="AQ481" s="161">
        <f t="shared" si="454"/>
        <v>49027</v>
      </c>
      <c r="AR481" s="161">
        <f t="shared" si="455"/>
        <v>49030</v>
      </c>
      <c r="AS481" s="161">
        <f t="shared" si="450"/>
        <v>49059</v>
      </c>
      <c r="AT481" s="161">
        <f t="shared" si="456"/>
        <v>49030</v>
      </c>
      <c r="AU481" s="161">
        <f t="shared" si="451"/>
        <v>49059</v>
      </c>
      <c r="AV481" s="155">
        <f t="shared" si="452"/>
        <v>31</v>
      </c>
      <c r="AZ481" s="26"/>
      <c r="BA481" s="1"/>
      <c r="BB481" s="1"/>
      <c r="BC481" s="1"/>
      <c r="BD481" s="1"/>
      <c r="BE481" s="1"/>
      <c r="BG481" s="1"/>
      <c r="BH481" s="1"/>
    </row>
    <row r="482" spans="1:180" ht="15" customHeight="1" x14ac:dyDescent="0.25">
      <c r="A482" s="105">
        <f t="shared" si="472"/>
        <v>44623</v>
      </c>
      <c r="B482" s="106">
        <f t="shared" si="457"/>
        <v>916.48312237413859</v>
      </c>
      <c r="C482" s="2">
        <f t="shared" si="473"/>
        <v>806.48265085000003</v>
      </c>
      <c r="D482" s="2">
        <f t="shared" si="474"/>
        <v>125.61816190000013</v>
      </c>
      <c r="E482" s="106">
        <f t="shared" si="458"/>
        <v>680.8644889499999</v>
      </c>
      <c r="F482" s="21">
        <f t="shared" si="475"/>
        <v>6153.09</v>
      </c>
      <c r="G482" s="108">
        <f t="shared" si="476"/>
        <v>6215.24</v>
      </c>
      <c r="H482" s="109">
        <f t="shared" si="445"/>
        <v>44587</v>
      </c>
      <c r="I482" s="109">
        <f t="shared" si="484"/>
        <v>44618</v>
      </c>
      <c r="J482" s="110">
        <f t="shared" si="459"/>
        <v>1.0100616113204897E-2</v>
      </c>
      <c r="K482" s="117">
        <f t="shared" si="485"/>
        <v>44645</v>
      </c>
      <c r="L482" s="178">
        <f t="shared" si="487"/>
        <v>28</v>
      </c>
      <c r="M482" s="178">
        <f t="shared" si="448"/>
        <v>6</v>
      </c>
      <c r="N482" s="106">
        <f t="shared" si="460"/>
        <v>1.0021558800000001</v>
      </c>
      <c r="O482" s="111">
        <f t="shared" si="447"/>
        <v>1.0054002900000001</v>
      </c>
      <c r="P482" s="111">
        <f t="shared" si="477"/>
        <v>1.1342901679836539</v>
      </c>
      <c r="Q482" s="106">
        <f t="shared" si="446"/>
        <v>1.13673556</v>
      </c>
      <c r="R482" s="106">
        <f t="shared" si="478"/>
        <v>1.12819757</v>
      </c>
      <c r="S482" s="106">
        <f t="shared" si="461"/>
        <v>909.87176693000004</v>
      </c>
      <c r="T482" s="106">
        <f t="shared" si="462"/>
        <v>16.103943103446596</v>
      </c>
      <c r="U482" s="106">
        <f t="shared" si="463"/>
        <v>93.098387180692029</v>
      </c>
      <c r="V482" s="106">
        <f t="shared" si="464"/>
        <v>915.68498113413864</v>
      </c>
      <c r="W482" s="19">
        <f t="shared" si="483"/>
        <v>0</v>
      </c>
      <c r="X482" s="2">
        <f t="shared" si="465"/>
        <v>0</v>
      </c>
      <c r="Y482" s="4">
        <f t="shared" si="466"/>
        <v>0</v>
      </c>
      <c r="Z482" s="106">
        <f t="shared" si="467"/>
        <v>0</v>
      </c>
      <c r="AA482" s="114">
        <f t="shared" si="479"/>
        <v>0.05</v>
      </c>
      <c r="AB482" s="112">
        <f t="shared" si="468"/>
        <v>6</v>
      </c>
      <c r="AC482" s="178">
        <f t="shared" si="486"/>
        <v>28</v>
      </c>
      <c r="AD482" s="11">
        <f t="shared" si="480"/>
        <v>1.000871633</v>
      </c>
      <c r="AE482" s="106">
        <f t="shared" si="469"/>
        <v>0.79307424999999998</v>
      </c>
      <c r="AF482" s="106">
        <f t="shared" si="470"/>
        <v>0.79814123999999997</v>
      </c>
      <c r="AG482" s="106">
        <f t="shared" si="471"/>
        <v>0</v>
      </c>
      <c r="AH482" s="115" t="str">
        <f t="shared" si="481"/>
        <v>J=</v>
      </c>
      <c r="AI482" s="116">
        <f t="shared" si="482"/>
        <v>44645</v>
      </c>
      <c r="AJ482" s="10"/>
      <c r="AK482" s="5"/>
      <c r="AL482" s="204">
        <f>[2]Plan1!$A392</f>
        <v>48533</v>
      </c>
      <c r="AM482" s="205" t="str">
        <f>[2]Plan1!$C392</f>
        <v>Proclamação da República</v>
      </c>
      <c r="AN482" s="5"/>
      <c r="AO482" s="3"/>
      <c r="AP482" s="161">
        <f t="shared" si="453"/>
        <v>49059</v>
      </c>
      <c r="AQ482" s="161">
        <f t="shared" si="454"/>
        <v>49058</v>
      </c>
      <c r="AR482" s="161">
        <f t="shared" si="455"/>
        <v>49059</v>
      </c>
      <c r="AS482" s="161">
        <f t="shared" si="450"/>
        <v>49089</v>
      </c>
      <c r="AT482" s="161">
        <f t="shared" si="456"/>
        <v>49059</v>
      </c>
      <c r="AU482" s="161">
        <f t="shared" si="451"/>
        <v>49089</v>
      </c>
      <c r="AV482" s="155">
        <f t="shared" si="452"/>
        <v>30</v>
      </c>
      <c r="AZ482" s="26"/>
      <c r="BA482" s="1"/>
      <c r="BB482" s="1"/>
      <c r="BC482" s="1"/>
      <c r="BD482" s="1"/>
      <c r="BE482" s="1"/>
      <c r="BG482" s="1"/>
      <c r="BH482" s="1"/>
    </row>
    <row r="483" spans="1:180" ht="15" customHeight="1" x14ac:dyDescent="0.25">
      <c r="A483" s="105">
        <f t="shared" si="472"/>
        <v>44624</v>
      </c>
      <c r="B483" s="106">
        <f t="shared" si="457"/>
        <v>916.8943364561444</v>
      </c>
      <c r="C483" s="2">
        <f t="shared" si="473"/>
        <v>806.48265085000003</v>
      </c>
      <c r="D483" s="2">
        <f t="shared" si="474"/>
        <v>125.61816190000013</v>
      </c>
      <c r="E483" s="106">
        <f t="shared" si="458"/>
        <v>680.8644889499999</v>
      </c>
      <c r="F483" s="21">
        <f t="shared" si="475"/>
        <v>6153.09</v>
      </c>
      <c r="G483" s="108">
        <f t="shared" si="476"/>
        <v>6215.24</v>
      </c>
      <c r="H483" s="109">
        <f t="shared" si="445"/>
        <v>44587</v>
      </c>
      <c r="I483" s="109">
        <f t="shared" si="484"/>
        <v>44618</v>
      </c>
      <c r="J483" s="110">
        <f t="shared" si="459"/>
        <v>1.0100616113204897E-2</v>
      </c>
      <c r="K483" s="117">
        <f t="shared" si="485"/>
        <v>44645</v>
      </c>
      <c r="L483" s="178">
        <f t="shared" si="487"/>
        <v>28</v>
      </c>
      <c r="M483" s="178">
        <f t="shared" si="448"/>
        <v>7</v>
      </c>
      <c r="N483" s="106">
        <f t="shared" si="460"/>
        <v>1.0025156399999999</v>
      </c>
      <c r="O483" s="111">
        <f t="shared" si="447"/>
        <v>1.0054002900000001</v>
      </c>
      <c r="P483" s="111">
        <f t="shared" si="477"/>
        <v>1.1342901679836539</v>
      </c>
      <c r="Q483" s="106">
        <f t="shared" si="446"/>
        <v>1.13714363</v>
      </c>
      <c r="R483" s="106">
        <f t="shared" si="478"/>
        <v>1.12819757</v>
      </c>
      <c r="S483" s="106">
        <f t="shared" si="461"/>
        <v>909.87176693000004</v>
      </c>
      <c r="T483" s="106">
        <f t="shared" si="462"/>
        <v>16.103943103446596</v>
      </c>
      <c r="U483" s="106">
        <f t="shared" si="463"/>
        <v>93.376227552697841</v>
      </c>
      <c r="V483" s="106">
        <f t="shared" si="464"/>
        <v>915.96282150614445</v>
      </c>
      <c r="W483" s="19">
        <f t="shared" si="483"/>
        <v>0</v>
      </c>
      <c r="X483" s="2">
        <f t="shared" si="465"/>
        <v>0</v>
      </c>
      <c r="Y483" s="4">
        <f t="shared" si="466"/>
        <v>0</v>
      </c>
      <c r="Z483" s="106">
        <f t="shared" si="467"/>
        <v>0</v>
      </c>
      <c r="AA483" s="114">
        <f t="shared" si="479"/>
        <v>0.05</v>
      </c>
      <c r="AB483" s="112">
        <f t="shared" si="468"/>
        <v>7</v>
      </c>
      <c r="AC483" s="178">
        <f t="shared" si="486"/>
        <v>28</v>
      </c>
      <c r="AD483" s="11">
        <f t="shared" si="480"/>
        <v>1.0010169790000001</v>
      </c>
      <c r="AE483" s="106">
        <f t="shared" si="469"/>
        <v>0.92532046999999995</v>
      </c>
      <c r="AF483" s="106">
        <f t="shared" si="470"/>
        <v>0.93151494999999995</v>
      </c>
      <c r="AG483" s="106">
        <f t="shared" si="471"/>
        <v>0</v>
      </c>
      <c r="AH483" s="115" t="str">
        <f t="shared" si="481"/>
        <v>J=</v>
      </c>
      <c r="AI483" s="116">
        <f t="shared" si="482"/>
        <v>44645</v>
      </c>
      <c r="AJ483" s="10"/>
      <c r="AK483" s="5"/>
      <c r="AL483" s="204">
        <f>[2]Plan1!$A393</f>
        <v>48538</v>
      </c>
      <c r="AM483" s="205" t="str">
        <f>[2]Plan1!$C393</f>
        <v>Dia Nacional de Zumbi e da Consciência Negra</v>
      </c>
      <c r="AN483" s="5"/>
      <c r="AO483" s="3"/>
      <c r="AP483" s="161">
        <f t="shared" si="453"/>
        <v>49089</v>
      </c>
      <c r="AQ483" s="161">
        <f t="shared" si="454"/>
        <v>49088</v>
      </c>
      <c r="AR483" s="161">
        <f t="shared" si="455"/>
        <v>49089</v>
      </c>
      <c r="AS483" s="161">
        <f t="shared" si="450"/>
        <v>49120</v>
      </c>
      <c r="AT483" s="161">
        <f t="shared" si="456"/>
        <v>49089</v>
      </c>
      <c r="AU483" s="161">
        <f t="shared" si="451"/>
        <v>49121</v>
      </c>
      <c r="AV483" s="155">
        <f t="shared" si="452"/>
        <v>31</v>
      </c>
      <c r="AZ483" s="26"/>
      <c r="BA483" s="1"/>
      <c r="BB483" s="1"/>
      <c r="BC483" s="1"/>
      <c r="BD483" s="1"/>
      <c r="BE483" s="1"/>
      <c r="BG483" s="1"/>
      <c r="BH483" s="1"/>
    </row>
    <row r="484" spans="1:180" ht="15" customHeight="1" x14ac:dyDescent="0.25">
      <c r="A484" s="105">
        <f t="shared" si="472"/>
        <v>44625</v>
      </c>
      <c r="B484" s="106">
        <f t="shared" si="457"/>
        <v>917.30575278782362</v>
      </c>
      <c r="C484" s="2">
        <f t="shared" si="473"/>
        <v>806.48265085000003</v>
      </c>
      <c r="D484" s="2">
        <f t="shared" si="474"/>
        <v>125.61816190000013</v>
      </c>
      <c r="E484" s="106">
        <f t="shared" si="458"/>
        <v>680.8644889499999</v>
      </c>
      <c r="F484" s="21">
        <f t="shared" si="475"/>
        <v>6153.09</v>
      </c>
      <c r="G484" s="108">
        <f t="shared" si="476"/>
        <v>6215.24</v>
      </c>
      <c r="H484" s="109">
        <f t="shared" si="445"/>
        <v>44587</v>
      </c>
      <c r="I484" s="109">
        <f t="shared" si="484"/>
        <v>44618</v>
      </c>
      <c r="J484" s="110">
        <f t="shared" si="459"/>
        <v>1.0100616113204897E-2</v>
      </c>
      <c r="K484" s="117">
        <f t="shared" si="485"/>
        <v>44645</v>
      </c>
      <c r="L484" s="178">
        <f t="shared" si="487"/>
        <v>28</v>
      </c>
      <c r="M484" s="178">
        <f t="shared" si="448"/>
        <v>8</v>
      </c>
      <c r="N484" s="106">
        <f t="shared" si="460"/>
        <v>1.0028755300000001</v>
      </c>
      <c r="O484" s="111">
        <f t="shared" si="447"/>
        <v>1.0054002900000001</v>
      </c>
      <c r="P484" s="111">
        <f t="shared" si="477"/>
        <v>1.1342901679836539</v>
      </c>
      <c r="Q484" s="106">
        <f t="shared" si="446"/>
        <v>1.1375518499999999</v>
      </c>
      <c r="R484" s="106">
        <f t="shared" si="478"/>
        <v>1.12819757</v>
      </c>
      <c r="S484" s="106">
        <f t="shared" si="461"/>
        <v>909.87176693000004</v>
      </c>
      <c r="T484" s="106">
        <f t="shared" si="462"/>
        <v>16.103943103446596</v>
      </c>
      <c r="U484" s="106">
        <f t="shared" si="463"/>
        <v>93.654170054376991</v>
      </c>
      <c r="V484" s="106">
        <f t="shared" si="464"/>
        <v>916.2407640078236</v>
      </c>
      <c r="W484" s="19">
        <f t="shared" si="483"/>
        <v>0</v>
      </c>
      <c r="X484" s="2">
        <f t="shared" si="465"/>
        <v>0</v>
      </c>
      <c r="Y484" s="4">
        <f t="shared" si="466"/>
        <v>0</v>
      </c>
      <c r="Z484" s="106">
        <f t="shared" si="467"/>
        <v>0</v>
      </c>
      <c r="AA484" s="114">
        <f t="shared" si="479"/>
        <v>0.05</v>
      </c>
      <c r="AB484" s="112">
        <f t="shared" si="468"/>
        <v>8</v>
      </c>
      <c r="AC484" s="178">
        <f t="shared" si="486"/>
        <v>28</v>
      </c>
      <c r="AD484" s="11">
        <f t="shared" si="480"/>
        <v>1.0011623460000001</v>
      </c>
      <c r="AE484" s="106">
        <f t="shared" si="469"/>
        <v>1.0575858</v>
      </c>
      <c r="AF484" s="106">
        <f t="shared" si="470"/>
        <v>1.06498878</v>
      </c>
      <c r="AG484" s="106">
        <f t="shared" si="471"/>
        <v>0</v>
      </c>
      <c r="AH484" s="115" t="str">
        <f t="shared" si="481"/>
        <v>J=</v>
      </c>
      <c r="AI484" s="116">
        <f t="shared" si="482"/>
        <v>44645</v>
      </c>
      <c r="AJ484" s="10"/>
      <c r="AK484" s="5"/>
      <c r="AL484" s="204">
        <f>[2]Plan1!$A394</f>
        <v>48573</v>
      </c>
      <c r="AM484" s="205" t="str">
        <f>[2]Plan1!$C394</f>
        <v>Natal</v>
      </c>
      <c r="AN484" s="5"/>
      <c r="AO484" s="3"/>
      <c r="AP484" s="161">
        <f t="shared" si="453"/>
        <v>49120</v>
      </c>
      <c r="AQ484" s="161">
        <f t="shared" si="454"/>
        <v>49118</v>
      </c>
      <c r="AR484" s="161">
        <f t="shared" si="455"/>
        <v>49121</v>
      </c>
      <c r="AS484" s="161">
        <f t="shared" si="450"/>
        <v>49150</v>
      </c>
      <c r="AT484" s="161">
        <f t="shared" si="456"/>
        <v>49121</v>
      </c>
      <c r="AU484" s="161">
        <f t="shared" si="451"/>
        <v>49150</v>
      </c>
      <c r="AV484" s="155">
        <f t="shared" si="452"/>
        <v>30</v>
      </c>
      <c r="AZ484" s="26"/>
      <c r="BA484" s="1"/>
      <c r="BB484" s="1"/>
      <c r="BC484" s="1"/>
      <c r="BD484" s="1"/>
      <c r="BE484" s="1"/>
      <c r="BG484" s="1"/>
      <c r="BH484" s="1"/>
    </row>
    <row r="485" spans="1:180" ht="15" customHeight="1" x14ac:dyDescent="0.25">
      <c r="A485" s="105">
        <f t="shared" si="472"/>
        <v>44626</v>
      </c>
      <c r="B485" s="106">
        <f t="shared" si="457"/>
        <v>917.717378257821</v>
      </c>
      <c r="C485" s="2">
        <f t="shared" si="473"/>
        <v>806.48265085000003</v>
      </c>
      <c r="D485" s="2">
        <f t="shared" si="474"/>
        <v>125.61816190000013</v>
      </c>
      <c r="E485" s="106">
        <f t="shared" si="458"/>
        <v>680.8644889499999</v>
      </c>
      <c r="F485" s="21">
        <f t="shared" si="475"/>
        <v>6153.09</v>
      </c>
      <c r="G485" s="108">
        <f t="shared" si="476"/>
        <v>6215.24</v>
      </c>
      <c r="H485" s="109">
        <f t="shared" si="445"/>
        <v>44587</v>
      </c>
      <c r="I485" s="109">
        <f t="shared" si="484"/>
        <v>44618</v>
      </c>
      <c r="J485" s="110">
        <f t="shared" si="459"/>
        <v>1.0100616113204897E-2</v>
      </c>
      <c r="K485" s="117">
        <f t="shared" si="485"/>
        <v>44645</v>
      </c>
      <c r="L485" s="178">
        <f t="shared" si="487"/>
        <v>28</v>
      </c>
      <c r="M485" s="178">
        <f t="shared" si="448"/>
        <v>9</v>
      </c>
      <c r="N485" s="106">
        <f t="shared" si="460"/>
        <v>1.00323556</v>
      </c>
      <c r="O485" s="111">
        <f t="shared" si="447"/>
        <v>1.0054002900000001</v>
      </c>
      <c r="P485" s="111">
        <f t="shared" si="477"/>
        <v>1.1342901679836539</v>
      </c>
      <c r="Q485" s="106">
        <f t="shared" si="446"/>
        <v>1.13796023</v>
      </c>
      <c r="R485" s="106">
        <f t="shared" si="478"/>
        <v>1.12819757</v>
      </c>
      <c r="S485" s="106">
        <f t="shared" si="461"/>
        <v>909.87176693000004</v>
      </c>
      <c r="T485" s="106">
        <f t="shared" si="462"/>
        <v>16.103943103446596</v>
      </c>
      <c r="U485" s="106">
        <f t="shared" si="463"/>
        <v>93.93222149437446</v>
      </c>
      <c r="V485" s="106">
        <f t="shared" si="464"/>
        <v>916.518815447821</v>
      </c>
      <c r="W485" s="19">
        <f t="shared" si="483"/>
        <v>0</v>
      </c>
      <c r="X485" s="2">
        <f t="shared" si="465"/>
        <v>0</v>
      </c>
      <c r="Y485" s="4">
        <f t="shared" si="466"/>
        <v>0</v>
      </c>
      <c r="Z485" s="106">
        <f t="shared" si="467"/>
        <v>0</v>
      </c>
      <c r="AA485" s="114">
        <f t="shared" si="479"/>
        <v>0.05</v>
      </c>
      <c r="AB485" s="112">
        <f t="shared" si="468"/>
        <v>9</v>
      </c>
      <c r="AC485" s="178">
        <f t="shared" si="486"/>
        <v>28</v>
      </c>
      <c r="AD485" s="11">
        <f t="shared" si="480"/>
        <v>1.0013077340000001</v>
      </c>
      <c r="AE485" s="106">
        <f t="shared" si="469"/>
        <v>1.1898702400000001</v>
      </c>
      <c r="AF485" s="106">
        <f t="shared" si="470"/>
        <v>1.1985628100000001</v>
      </c>
      <c r="AG485" s="106">
        <f t="shared" si="471"/>
        <v>0</v>
      </c>
      <c r="AH485" s="115" t="str">
        <f t="shared" si="481"/>
        <v>J=</v>
      </c>
      <c r="AI485" s="116">
        <f t="shared" si="482"/>
        <v>44645</v>
      </c>
      <c r="AJ485" s="10"/>
      <c r="AK485" s="5"/>
      <c r="AL485" s="204">
        <f>[2]Plan1!$A395</f>
        <v>48580</v>
      </c>
      <c r="AM485" s="205" t="str">
        <f>[2]Plan1!$C395</f>
        <v>Confraternização Universal</v>
      </c>
      <c r="AN485" s="5"/>
      <c r="AO485" s="6"/>
      <c r="AP485" s="161">
        <f t="shared" si="453"/>
        <v>49150</v>
      </c>
      <c r="AQ485" s="161">
        <f t="shared" si="454"/>
        <v>49149</v>
      </c>
      <c r="AR485" s="161">
        <f t="shared" si="455"/>
        <v>49150</v>
      </c>
      <c r="AS485" s="161">
        <f t="shared" si="450"/>
        <v>49181</v>
      </c>
      <c r="AT485" s="161">
        <f t="shared" si="456"/>
        <v>49150</v>
      </c>
      <c r="AU485" s="161">
        <f t="shared" si="451"/>
        <v>49181</v>
      </c>
      <c r="AV485" s="155">
        <f t="shared" si="452"/>
        <v>31</v>
      </c>
      <c r="AZ485" s="26"/>
      <c r="BA485" s="1"/>
      <c r="BB485" s="1"/>
      <c r="BC485" s="1"/>
      <c r="BD485" s="1"/>
      <c r="BE485" s="1"/>
      <c r="BG485" s="1"/>
      <c r="BH485" s="1"/>
    </row>
    <row r="486" spans="1:180" ht="15" customHeight="1" x14ac:dyDescent="0.25">
      <c r="A486" s="105">
        <f t="shared" si="472"/>
        <v>44627</v>
      </c>
      <c r="B486" s="106">
        <f t="shared" si="457"/>
        <v>918.12919247020204</v>
      </c>
      <c r="C486" s="2">
        <f t="shared" si="473"/>
        <v>806.48265085000003</v>
      </c>
      <c r="D486" s="2">
        <f t="shared" si="474"/>
        <v>125.61816190000013</v>
      </c>
      <c r="E486" s="106">
        <f t="shared" si="458"/>
        <v>680.8644889499999</v>
      </c>
      <c r="F486" s="21">
        <f t="shared" si="475"/>
        <v>6153.09</v>
      </c>
      <c r="G486" s="108">
        <f t="shared" si="476"/>
        <v>6215.24</v>
      </c>
      <c r="H486" s="109">
        <f t="shared" si="445"/>
        <v>44587</v>
      </c>
      <c r="I486" s="109">
        <f t="shared" si="484"/>
        <v>44618</v>
      </c>
      <c r="J486" s="110">
        <f t="shared" si="459"/>
        <v>1.0100616113204897E-2</v>
      </c>
      <c r="K486" s="117">
        <f t="shared" si="485"/>
        <v>44645</v>
      </c>
      <c r="L486" s="178">
        <f t="shared" si="487"/>
        <v>28</v>
      </c>
      <c r="M486" s="178">
        <f t="shared" si="448"/>
        <v>10</v>
      </c>
      <c r="N486" s="106">
        <f t="shared" si="460"/>
        <v>1.0035957099999999</v>
      </c>
      <c r="O486" s="111">
        <f t="shared" si="447"/>
        <v>1.0054002900000001</v>
      </c>
      <c r="P486" s="111">
        <f t="shared" si="477"/>
        <v>1.1342901679836539</v>
      </c>
      <c r="Q486" s="106">
        <f t="shared" si="446"/>
        <v>1.13836874</v>
      </c>
      <c r="R486" s="106">
        <f t="shared" si="478"/>
        <v>1.12819757</v>
      </c>
      <c r="S486" s="106">
        <f t="shared" si="461"/>
        <v>909.87176693000004</v>
      </c>
      <c r="T486" s="106">
        <f t="shared" si="462"/>
        <v>16.103943103446596</v>
      </c>
      <c r="U486" s="106">
        <f t="shared" si="463"/>
        <v>94.2103614467554</v>
      </c>
      <c r="V486" s="106">
        <f t="shared" si="464"/>
        <v>916.79695540020202</v>
      </c>
      <c r="W486" s="19">
        <f t="shared" si="483"/>
        <v>0</v>
      </c>
      <c r="X486" s="2">
        <f t="shared" si="465"/>
        <v>0</v>
      </c>
      <c r="Y486" s="4">
        <f t="shared" si="466"/>
        <v>0</v>
      </c>
      <c r="Z486" s="106">
        <f t="shared" si="467"/>
        <v>0</v>
      </c>
      <c r="AA486" s="114">
        <f t="shared" si="479"/>
        <v>0.05</v>
      </c>
      <c r="AB486" s="112">
        <f t="shared" si="468"/>
        <v>10</v>
      </c>
      <c r="AC486" s="178">
        <f t="shared" si="486"/>
        <v>28</v>
      </c>
      <c r="AD486" s="11">
        <f t="shared" si="480"/>
        <v>1.001453143</v>
      </c>
      <c r="AE486" s="106">
        <f t="shared" si="469"/>
        <v>1.32217378</v>
      </c>
      <c r="AF486" s="106">
        <f t="shared" si="470"/>
        <v>1.3322370699999999</v>
      </c>
      <c r="AG486" s="106">
        <f t="shared" si="471"/>
        <v>0</v>
      </c>
      <c r="AH486" s="115" t="str">
        <f t="shared" si="481"/>
        <v>J=</v>
      </c>
      <c r="AI486" s="116">
        <f t="shared" si="482"/>
        <v>44645</v>
      </c>
      <c r="AJ486" s="10"/>
      <c r="AK486" s="5"/>
      <c r="AL486" s="204">
        <f>[2]Plan1!$A396</f>
        <v>48638</v>
      </c>
      <c r="AM486" s="205" t="str">
        <f>[2]Plan1!$C396</f>
        <v>Carnaval</v>
      </c>
      <c r="AN486" s="5"/>
      <c r="AO486" s="3"/>
      <c r="AP486" s="161">
        <f t="shared" si="453"/>
        <v>49181</v>
      </c>
      <c r="AQ486" s="161">
        <f t="shared" si="454"/>
        <v>49180</v>
      </c>
      <c r="AR486" s="161">
        <f t="shared" si="455"/>
        <v>49181</v>
      </c>
      <c r="AS486" s="161">
        <f t="shared" si="450"/>
        <v>49212</v>
      </c>
      <c r="AT486" s="161">
        <f t="shared" si="456"/>
        <v>49181</v>
      </c>
      <c r="AU486" s="161">
        <f t="shared" si="451"/>
        <v>49212</v>
      </c>
      <c r="AV486" s="155">
        <f t="shared" si="452"/>
        <v>31</v>
      </c>
      <c r="AZ486" s="26"/>
      <c r="BA486" s="1"/>
      <c r="BB486" s="1"/>
      <c r="BC486" s="1"/>
      <c r="BD486" s="1"/>
      <c r="BE486" s="1"/>
      <c r="BG486" s="1"/>
      <c r="BH486" s="1"/>
    </row>
    <row r="487" spans="1:180" ht="15" customHeight="1" x14ac:dyDescent="0.25">
      <c r="A487" s="105">
        <f t="shared" si="472"/>
        <v>44628</v>
      </c>
      <c r="B487" s="106">
        <f t="shared" si="457"/>
        <v>918.5412091222563</v>
      </c>
      <c r="C487" s="2">
        <f t="shared" si="473"/>
        <v>806.48265085000003</v>
      </c>
      <c r="D487" s="2">
        <f t="shared" si="474"/>
        <v>125.61816190000013</v>
      </c>
      <c r="E487" s="106">
        <f t="shared" si="458"/>
        <v>680.8644889499999</v>
      </c>
      <c r="F487" s="21">
        <f t="shared" si="475"/>
        <v>6153.09</v>
      </c>
      <c r="G487" s="108">
        <f t="shared" si="476"/>
        <v>6215.24</v>
      </c>
      <c r="H487" s="109">
        <f t="shared" si="445"/>
        <v>44587</v>
      </c>
      <c r="I487" s="109">
        <f t="shared" si="484"/>
        <v>44618</v>
      </c>
      <c r="J487" s="110">
        <f t="shared" si="459"/>
        <v>1.0100616113204897E-2</v>
      </c>
      <c r="K487" s="117">
        <f t="shared" si="485"/>
        <v>44645</v>
      </c>
      <c r="L487" s="178">
        <f t="shared" si="487"/>
        <v>28</v>
      </c>
      <c r="M487" s="178">
        <f t="shared" si="448"/>
        <v>11</v>
      </c>
      <c r="N487" s="106">
        <f t="shared" si="460"/>
        <v>1.0039559899999999</v>
      </c>
      <c r="O487" s="111">
        <f t="shared" si="447"/>
        <v>1.0054002900000001</v>
      </c>
      <c r="P487" s="111">
        <f t="shared" si="477"/>
        <v>1.1342901679836539</v>
      </c>
      <c r="Q487" s="106">
        <f t="shared" si="446"/>
        <v>1.1387773999999999</v>
      </c>
      <c r="R487" s="106">
        <f t="shared" si="478"/>
        <v>1.12819757</v>
      </c>
      <c r="S487" s="106">
        <f t="shared" si="461"/>
        <v>909.87176693000004</v>
      </c>
      <c r="T487" s="106">
        <f t="shared" si="462"/>
        <v>16.103943103446596</v>
      </c>
      <c r="U487" s="106">
        <f t="shared" si="463"/>
        <v>94.488603528809676</v>
      </c>
      <c r="V487" s="106">
        <f t="shared" si="464"/>
        <v>917.07519748225627</v>
      </c>
      <c r="W487" s="19">
        <f t="shared" si="483"/>
        <v>0</v>
      </c>
      <c r="X487" s="2">
        <f t="shared" si="465"/>
        <v>0</v>
      </c>
      <c r="Y487" s="4">
        <f t="shared" si="466"/>
        <v>0</v>
      </c>
      <c r="Z487" s="106">
        <f t="shared" si="467"/>
        <v>0</v>
      </c>
      <c r="AA487" s="114">
        <f t="shared" si="479"/>
        <v>0.05</v>
      </c>
      <c r="AB487" s="112">
        <f t="shared" si="468"/>
        <v>11</v>
      </c>
      <c r="AC487" s="178">
        <f t="shared" si="486"/>
        <v>28</v>
      </c>
      <c r="AD487" s="11">
        <f t="shared" si="480"/>
        <v>1.0015985730000001</v>
      </c>
      <c r="AE487" s="106">
        <f t="shared" si="469"/>
        <v>1.45449644</v>
      </c>
      <c r="AF487" s="106">
        <f t="shared" si="470"/>
        <v>1.4660116400000001</v>
      </c>
      <c r="AG487" s="106">
        <f t="shared" si="471"/>
        <v>0</v>
      </c>
      <c r="AH487" s="115" t="str">
        <f t="shared" si="481"/>
        <v>J=</v>
      </c>
      <c r="AI487" s="116">
        <f t="shared" si="482"/>
        <v>44645</v>
      </c>
      <c r="AJ487" s="12"/>
      <c r="AK487" s="5"/>
      <c r="AL487" s="204">
        <f>[2]Plan1!$A397</f>
        <v>48639</v>
      </c>
      <c r="AM487" s="205" t="str">
        <f>[2]Plan1!$C397</f>
        <v>Carnaval</v>
      </c>
      <c r="AN487" s="5"/>
      <c r="AO487" s="3"/>
      <c r="AP487" s="161">
        <f t="shared" si="453"/>
        <v>49212</v>
      </c>
      <c r="AQ487" s="161">
        <f t="shared" si="454"/>
        <v>49209</v>
      </c>
      <c r="AR487" s="161">
        <f t="shared" si="455"/>
        <v>49212</v>
      </c>
      <c r="AS487" s="161">
        <f t="shared" si="450"/>
        <v>49242</v>
      </c>
      <c r="AT487" s="161">
        <f t="shared" si="456"/>
        <v>49212</v>
      </c>
      <c r="AU487" s="161">
        <f t="shared" si="451"/>
        <v>49242</v>
      </c>
      <c r="AV487" s="155">
        <f t="shared" si="452"/>
        <v>30</v>
      </c>
      <c r="AZ487" s="26"/>
      <c r="BA487" s="7"/>
      <c r="BB487" s="7"/>
      <c r="BC487" s="7"/>
      <c r="BD487" s="7"/>
      <c r="BE487" s="7"/>
      <c r="BG487" s="7"/>
      <c r="BH487" s="7"/>
      <c r="BI487" s="16"/>
      <c r="BJ487" s="16"/>
      <c r="BK487" s="16"/>
      <c r="BL487" s="16"/>
      <c r="BM487" s="16"/>
      <c r="BN487" s="16"/>
      <c r="BO487" s="16"/>
      <c r="BP487" s="16"/>
      <c r="BQ487" s="16"/>
      <c r="BR487" s="16"/>
      <c r="BS487" s="16"/>
      <c r="BT487" s="16"/>
      <c r="BU487" s="16"/>
      <c r="BV487" s="16"/>
      <c r="BW487" s="16"/>
      <c r="BX487" s="16"/>
      <c r="BY487" s="16"/>
      <c r="BZ487" s="16"/>
      <c r="CA487" s="16"/>
      <c r="CB487" s="16"/>
      <c r="CC487" s="16"/>
      <c r="CD487" s="16"/>
      <c r="CE487" s="16"/>
      <c r="CF487" s="16"/>
      <c r="CG487" s="16"/>
      <c r="CH487" s="16"/>
      <c r="CI487" s="16"/>
      <c r="CJ487" s="16"/>
      <c r="CK487" s="16"/>
      <c r="CL487" s="16"/>
      <c r="CM487" s="16"/>
      <c r="CN487" s="16"/>
      <c r="CO487" s="16"/>
      <c r="CP487" s="16"/>
      <c r="CQ487" s="16"/>
      <c r="CR487" s="16"/>
      <c r="CS487" s="16"/>
      <c r="CT487" s="16"/>
      <c r="CU487" s="16"/>
      <c r="CV487" s="16"/>
      <c r="CW487" s="16"/>
      <c r="CX487" s="16"/>
      <c r="CY487" s="16"/>
      <c r="CZ487" s="16"/>
      <c r="DA487" s="16"/>
      <c r="DB487" s="16"/>
      <c r="DC487" s="16"/>
      <c r="DD487" s="16"/>
      <c r="DE487" s="16"/>
      <c r="DF487" s="16"/>
      <c r="DG487" s="16"/>
      <c r="DH487" s="16"/>
      <c r="DI487" s="16"/>
      <c r="DJ487" s="16"/>
      <c r="DK487" s="16"/>
      <c r="DL487" s="16"/>
      <c r="DM487" s="16"/>
      <c r="DN487" s="16"/>
      <c r="DO487" s="16"/>
      <c r="DP487" s="16"/>
      <c r="DQ487" s="16"/>
      <c r="DR487" s="16"/>
      <c r="DS487" s="16"/>
      <c r="DT487" s="16"/>
      <c r="DU487" s="16"/>
      <c r="DV487" s="16"/>
      <c r="DW487" s="16"/>
      <c r="DX487" s="16"/>
      <c r="DY487" s="16"/>
      <c r="DZ487" s="16"/>
      <c r="EA487" s="16"/>
      <c r="EB487" s="16"/>
      <c r="EC487" s="16"/>
      <c r="ED487" s="16"/>
      <c r="EE487" s="16"/>
      <c r="EF487" s="16"/>
      <c r="EG487" s="16"/>
      <c r="EH487" s="16"/>
      <c r="EI487" s="16"/>
      <c r="EJ487" s="16"/>
      <c r="EK487" s="16"/>
      <c r="EL487" s="16"/>
      <c r="EM487" s="16"/>
      <c r="EN487" s="16"/>
      <c r="EO487" s="16"/>
      <c r="EP487" s="16"/>
      <c r="EQ487" s="16"/>
      <c r="ER487" s="16"/>
      <c r="ES487" s="16"/>
      <c r="ET487" s="16"/>
      <c r="EU487" s="16"/>
      <c r="EV487" s="16"/>
      <c r="EW487" s="16"/>
      <c r="EX487" s="16"/>
      <c r="EY487" s="16"/>
      <c r="EZ487" s="16"/>
      <c r="FA487" s="16"/>
      <c r="FB487" s="16"/>
      <c r="FC487" s="16"/>
      <c r="FD487" s="16"/>
      <c r="FE487" s="16"/>
      <c r="FF487" s="16"/>
      <c r="FG487" s="16"/>
      <c r="FH487" s="16"/>
      <c r="FI487" s="16"/>
      <c r="FJ487" s="16"/>
      <c r="FK487" s="16"/>
      <c r="FL487" s="16"/>
      <c r="FM487" s="16"/>
      <c r="FN487" s="16"/>
      <c r="FO487" s="16"/>
      <c r="FP487" s="16"/>
      <c r="FQ487" s="16"/>
      <c r="FR487" s="16"/>
      <c r="FS487" s="16"/>
      <c r="FT487" s="16"/>
      <c r="FU487" s="16"/>
      <c r="FV487" s="16"/>
      <c r="FW487" s="16"/>
      <c r="FX487" s="16"/>
    </row>
    <row r="488" spans="1:180" ht="15" customHeight="1" x14ac:dyDescent="0.25">
      <c r="A488" s="105">
        <f t="shared" si="472"/>
        <v>44629</v>
      </c>
      <c r="B488" s="106">
        <f t="shared" si="457"/>
        <v>918.953429203984</v>
      </c>
      <c r="C488" s="2">
        <f t="shared" si="473"/>
        <v>806.48265085000003</v>
      </c>
      <c r="D488" s="2">
        <f t="shared" si="474"/>
        <v>125.61816190000013</v>
      </c>
      <c r="E488" s="106">
        <f t="shared" si="458"/>
        <v>680.8644889499999</v>
      </c>
      <c r="F488" s="21">
        <f t="shared" si="475"/>
        <v>6153.09</v>
      </c>
      <c r="G488" s="108">
        <f t="shared" si="476"/>
        <v>6215.24</v>
      </c>
      <c r="H488" s="109">
        <f t="shared" ref="H488:H551" si="488">EDATE(I488,-1)</f>
        <v>44587</v>
      </c>
      <c r="I488" s="109">
        <f t="shared" si="484"/>
        <v>44618</v>
      </c>
      <c r="J488" s="110">
        <f t="shared" si="459"/>
        <v>1.0100616113204897E-2</v>
      </c>
      <c r="K488" s="117">
        <f t="shared" si="485"/>
        <v>44645</v>
      </c>
      <c r="L488" s="178">
        <f t="shared" si="487"/>
        <v>28</v>
      </c>
      <c r="M488" s="178">
        <f t="shared" si="448"/>
        <v>12</v>
      </c>
      <c r="N488" s="106">
        <f t="shared" si="460"/>
        <v>1.0043164</v>
      </c>
      <c r="O488" s="111">
        <f t="shared" si="447"/>
        <v>1.0054002900000001</v>
      </c>
      <c r="P488" s="111">
        <f t="shared" si="477"/>
        <v>1.1342901679836539</v>
      </c>
      <c r="Q488" s="106">
        <f t="shared" si="446"/>
        <v>1.1391862100000001</v>
      </c>
      <c r="R488" s="106">
        <f t="shared" si="478"/>
        <v>1.12819757</v>
      </c>
      <c r="S488" s="106">
        <f t="shared" si="461"/>
        <v>909.87176693000004</v>
      </c>
      <c r="T488" s="106">
        <f t="shared" si="462"/>
        <v>16.103943103446596</v>
      </c>
      <c r="U488" s="106">
        <f t="shared" si="463"/>
        <v>94.766947740537418</v>
      </c>
      <c r="V488" s="106">
        <f t="shared" si="464"/>
        <v>917.35354169398397</v>
      </c>
      <c r="W488" s="19">
        <f t="shared" si="483"/>
        <v>0</v>
      </c>
      <c r="X488" s="2">
        <f t="shared" si="465"/>
        <v>0</v>
      </c>
      <c r="Y488" s="4">
        <f t="shared" si="466"/>
        <v>0</v>
      </c>
      <c r="Z488" s="106">
        <f t="shared" si="467"/>
        <v>0</v>
      </c>
      <c r="AA488" s="114">
        <f t="shared" si="479"/>
        <v>0.05</v>
      </c>
      <c r="AB488" s="112">
        <f t="shared" si="468"/>
        <v>12</v>
      </c>
      <c r="AC488" s="178">
        <f t="shared" si="486"/>
        <v>28</v>
      </c>
      <c r="AD488" s="11">
        <f t="shared" si="480"/>
        <v>1.001744025</v>
      </c>
      <c r="AE488" s="106">
        <f t="shared" si="469"/>
        <v>1.5868390999999999</v>
      </c>
      <c r="AF488" s="106">
        <f t="shared" si="470"/>
        <v>1.5998875100000001</v>
      </c>
      <c r="AG488" s="106">
        <f t="shared" si="471"/>
        <v>0</v>
      </c>
      <c r="AH488" s="115" t="str">
        <f t="shared" si="481"/>
        <v>J=</v>
      </c>
      <c r="AI488" s="116">
        <f t="shared" si="482"/>
        <v>44645</v>
      </c>
      <c r="AJ488" s="10"/>
      <c r="AK488" s="5"/>
      <c r="AL488" s="204">
        <f>[2]Plan1!$A398</f>
        <v>48684</v>
      </c>
      <c r="AM488" s="205" t="str">
        <f>[2]Plan1!$C398</f>
        <v>Paixão de Cristo</v>
      </c>
      <c r="AN488" s="5"/>
      <c r="AO488" s="3"/>
      <c r="AP488" s="161">
        <f t="shared" si="453"/>
        <v>49242</v>
      </c>
      <c r="AQ488" s="161">
        <f t="shared" si="454"/>
        <v>49241</v>
      </c>
      <c r="AR488" s="161">
        <f t="shared" si="455"/>
        <v>49242</v>
      </c>
      <c r="AS488" s="161">
        <f t="shared" si="450"/>
        <v>49273</v>
      </c>
      <c r="AT488" s="161">
        <f t="shared" si="456"/>
        <v>49242</v>
      </c>
      <c r="AU488" s="161">
        <f t="shared" si="451"/>
        <v>49275</v>
      </c>
      <c r="AV488" s="155">
        <f t="shared" si="452"/>
        <v>31</v>
      </c>
      <c r="AZ488" s="26"/>
      <c r="BA488" s="1"/>
      <c r="BB488" s="1"/>
      <c r="BC488" s="1"/>
      <c r="BD488" s="1"/>
      <c r="BE488" s="1"/>
      <c r="BG488" s="1"/>
      <c r="BH488" s="1"/>
    </row>
    <row r="489" spans="1:180" ht="15" customHeight="1" x14ac:dyDescent="0.25">
      <c r="A489" s="105">
        <f t="shared" si="472"/>
        <v>44630</v>
      </c>
      <c r="B489" s="106">
        <f t="shared" si="457"/>
        <v>919.36585183538489</v>
      </c>
      <c r="C489" s="2">
        <f t="shared" si="473"/>
        <v>806.48265085000003</v>
      </c>
      <c r="D489" s="2">
        <f t="shared" si="474"/>
        <v>125.61816190000013</v>
      </c>
      <c r="E489" s="106">
        <f t="shared" si="458"/>
        <v>680.8644889499999</v>
      </c>
      <c r="F489" s="21">
        <f t="shared" si="475"/>
        <v>6153.09</v>
      </c>
      <c r="G489" s="108">
        <f t="shared" si="476"/>
        <v>6215.24</v>
      </c>
      <c r="H489" s="109">
        <f t="shared" si="488"/>
        <v>44587</v>
      </c>
      <c r="I489" s="109">
        <f t="shared" si="484"/>
        <v>44618</v>
      </c>
      <c r="J489" s="110">
        <f t="shared" si="459"/>
        <v>1.0100616113204897E-2</v>
      </c>
      <c r="K489" s="117">
        <f t="shared" si="485"/>
        <v>44645</v>
      </c>
      <c r="L489" s="178">
        <f t="shared" si="487"/>
        <v>28</v>
      </c>
      <c r="M489" s="178">
        <f t="shared" si="448"/>
        <v>13</v>
      </c>
      <c r="N489" s="106">
        <f t="shared" si="460"/>
        <v>1.00467694</v>
      </c>
      <c r="O489" s="111">
        <f t="shared" si="447"/>
        <v>1.0054002900000001</v>
      </c>
      <c r="P489" s="111">
        <f t="shared" si="477"/>
        <v>1.1342901679836539</v>
      </c>
      <c r="Q489" s="106">
        <f t="shared" ref="Q489:Q552" si="489">TRUNC(TRUNC((N489*P489),15),8)</f>
        <v>1.13959517</v>
      </c>
      <c r="R489" s="106">
        <f t="shared" si="478"/>
        <v>1.12819757</v>
      </c>
      <c r="S489" s="106">
        <f t="shared" si="461"/>
        <v>909.87176693000004</v>
      </c>
      <c r="T489" s="106">
        <f t="shared" si="462"/>
        <v>16.103943103446596</v>
      </c>
      <c r="U489" s="106">
        <f t="shared" si="463"/>
        <v>95.045394081938355</v>
      </c>
      <c r="V489" s="106">
        <f t="shared" si="464"/>
        <v>917.63198803538489</v>
      </c>
      <c r="W489" s="19">
        <f t="shared" si="483"/>
        <v>0</v>
      </c>
      <c r="X489" s="2">
        <f t="shared" si="465"/>
        <v>0</v>
      </c>
      <c r="Y489" s="4">
        <f t="shared" si="466"/>
        <v>0</v>
      </c>
      <c r="Z489" s="106">
        <f t="shared" si="467"/>
        <v>0</v>
      </c>
      <c r="AA489" s="114">
        <f t="shared" si="479"/>
        <v>0.05</v>
      </c>
      <c r="AB489" s="112">
        <f t="shared" si="468"/>
        <v>13</v>
      </c>
      <c r="AC489" s="178">
        <f t="shared" si="486"/>
        <v>28</v>
      </c>
      <c r="AD489" s="11">
        <f t="shared" si="480"/>
        <v>1.0018894979999999</v>
      </c>
      <c r="AE489" s="106">
        <f t="shared" si="469"/>
        <v>1.71920088</v>
      </c>
      <c r="AF489" s="106">
        <f t="shared" si="470"/>
        <v>1.7338638</v>
      </c>
      <c r="AG489" s="106">
        <f t="shared" si="471"/>
        <v>0</v>
      </c>
      <c r="AH489" s="115" t="str">
        <f t="shared" si="481"/>
        <v>J=</v>
      </c>
      <c r="AI489" s="116">
        <f t="shared" si="482"/>
        <v>44645</v>
      </c>
      <c r="AJ489" s="10"/>
      <c r="AK489" s="5"/>
      <c r="AL489" s="204">
        <f>[2]Plan1!$A399</f>
        <v>48690</v>
      </c>
      <c r="AM489" s="205" t="str">
        <f>[2]Plan1!$C399</f>
        <v>Tiradentes</v>
      </c>
      <c r="AN489" s="5"/>
      <c r="AO489" s="3"/>
      <c r="AP489" s="161">
        <f t="shared" si="453"/>
        <v>49273</v>
      </c>
      <c r="AQ489" s="161">
        <f t="shared" si="454"/>
        <v>49272</v>
      </c>
      <c r="AR489" s="161">
        <f t="shared" si="455"/>
        <v>49275</v>
      </c>
      <c r="AS489" s="161">
        <f t="shared" si="450"/>
        <v>49303</v>
      </c>
      <c r="AT489" s="161">
        <f t="shared" si="456"/>
        <v>49275</v>
      </c>
      <c r="AU489" s="161">
        <f t="shared" si="451"/>
        <v>49304</v>
      </c>
      <c r="AV489" s="155">
        <f t="shared" si="452"/>
        <v>30</v>
      </c>
      <c r="AZ489" s="26"/>
      <c r="BA489" s="1"/>
      <c r="BB489" s="1"/>
      <c r="BC489" s="1"/>
      <c r="BD489" s="1"/>
      <c r="BE489" s="1"/>
      <c r="BG489" s="1"/>
      <c r="BH489" s="1"/>
    </row>
    <row r="490" spans="1:180" ht="15" customHeight="1" x14ac:dyDescent="0.25">
      <c r="A490" s="105">
        <f t="shared" si="472"/>
        <v>44631</v>
      </c>
      <c r="B490" s="106">
        <f t="shared" si="457"/>
        <v>919.7784693578144</v>
      </c>
      <c r="C490" s="2">
        <f t="shared" si="473"/>
        <v>806.48265085000003</v>
      </c>
      <c r="D490" s="2">
        <f t="shared" si="474"/>
        <v>125.61816190000013</v>
      </c>
      <c r="E490" s="106">
        <f t="shared" si="458"/>
        <v>680.8644889499999</v>
      </c>
      <c r="F490" s="21">
        <f t="shared" si="475"/>
        <v>6153.09</v>
      </c>
      <c r="G490" s="108">
        <f t="shared" si="476"/>
        <v>6215.24</v>
      </c>
      <c r="H490" s="109">
        <f t="shared" si="488"/>
        <v>44587</v>
      </c>
      <c r="I490" s="109">
        <f t="shared" si="484"/>
        <v>44618</v>
      </c>
      <c r="J490" s="110">
        <f t="shared" si="459"/>
        <v>1.0100616113204897E-2</v>
      </c>
      <c r="K490" s="117">
        <f t="shared" si="485"/>
        <v>44645</v>
      </c>
      <c r="L490" s="178">
        <f t="shared" si="487"/>
        <v>28</v>
      </c>
      <c r="M490" s="178">
        <f t="shared" si="448"/>
        <v>14</v>
      </c>
      <c r="N490" s="106">
        <f t="shared" si="460"/>
        <v>1.00503761</v>
      </c>
      <c r="O490" s="111">
        <f t="shared" ref="O490:O553" si="490">IF(K490&gt;K489,N489,O489)</f>
        <v>1.0054002900000001</v>
      </c>
      <c r="P490" s="111">
        <f t="shared" si="477"/>
        <v>1.1342901679836539</v>
      </c>
      <c r="Q490" s="106">
        <f t="shared" si="489"/>
        <v>1.1400042699999999</v>
      </c>
      <c r="R490" s="106">
        <f t="shared" si="478"/>
        <v>1.12819757</v>
      </c>
      <c r="S490" s="106">
        <f t="shared" si="461"/>
        <v>909.87176693000004</v>
      </c>
      <c r="T490" s="106">
        <f t="shared" si="462"/>
        <v>16.103943103446596</v>
      </c>
      <c r="U490" s="106">
        <f t="shared" si="463"/>
        <v>95.323935744367759</v>
      </c>
      <c r="V490" s="106">
        <f t="shared" si="464"/>
        <v>917.91052969781435</v>
      </c>
      <c r="W490" s="19">
        <f t="shared" si="483"/>
        <v>0</v>
      </c>
      <c r="X490" s="2">
        <f t="shared" si="465"/>
        <v>0</v>
      </c>
      <c r="Y490" s="4">
        <f t="shared" si="466"/>
        <v>0</v>
      </c>
      <c r="Z490" s="106">
        <f t="shared" si="467"/>
        <v>0</v>
      </c>
      <c r="AA490" s="114">
        <f t="shared" si="479"/>
        <v>0.05</v>
      </c>
      <c r="AB490" s="112">
        <f t="shared" si="468"/>
        <v>14</v>
      </c>
      <c r="AC490" s="178">
        <f t="shared" si="486"/>
        <v>28</v>
      </c>
      <c r="AD490" s="11">
        <f t="shared" si="480"/>
        <v>1.0020349909999999</v>
      </c>
      <c r="AE490" s="106">
        <f t="shared" si="469"/>
        <v>1.8515808499999999</v>
      </c>
      <c r="AF490" s="106">
        <f t="shared" si="470"/>
        <v>1.86793966</v>
      </c>
      <c r="AG490" s="106">
        <f t="shared" si="471"/>
        <v>0</v>
      </c>
      <c r="AH490" s="115" t="str">
        <f t="shared" si="481"/>
        <v>J=</v>
      </c>
      <c r="AI490" s="116">
        <f t="shared" si="482"/>
        <v>44645</v>
      </c>
      <c r="AJ490" s="10"/>
      <c r="AK490" s="5"/>
      <c r="AL490" s="204">
        <f>[2]Plan1!$A400</f>
        <v>48700</v>
      </c>
      <c r="AM490" s="205" t="str">
        <f>[2]Plan1!$C400</f>
        <v>Dia do Trabalho</v>
      </c>
      <c r="AN490" s="5"/>
      <c r="AO490" s="3"/>
      <c r="AP490" s="161">
        <f t="shared" si="453"/>
        <v>49303</v>
      </c>
      <c r="AQ490" s="161">
        <f t="shared" si="454"/>
        <v>49300</v>
      </c>
      <c r="AR490" s="161">
        <f t="shared" si="455"/>
        <v>49304</v>
      </c>
      <c r="AS490" s="161">
        <f t="shared" si="450"/>
        <v>49334</v>
      </c>
      <c r="AT490" s="161">
        <f t="shared" si="456"/>
        <v>49304</v>
      </c>
      <c r="AU490" s="161">
        <f t="shared" si="451"/>
        <v>49334</v>
      </c>
      <c r="AV490" s="155">
        <f t="shared" si="452"/>
        <v>31</v>
      </c>
      <c r="AZ490" s="26"/>
      <c r="BA490" s="1"/>
      <c r="BB490" s="1"/>
      <c r="BC490" s="1"/>
      <c r="BD490" s="1"/>
      <c r="BE490" s="1"/>
      <c r="BG490" s="1"/>
      <c r="BH490" s="1"/>
    </row>
    <row r="491" spans="1:180" ht="15" customHeight="1" x14ac:dyDescent="0.25">
      <c r="A491" s="105">
        <f t="shared" si="472"/>
        <v>44632</v>
      </c>
      <c r="B491" s="106">
        <f t="shared" si="457"/>
        <v>920.19129730856207</v>
      </c>
      <c r="C491" s="2">
        <f t="shared" si="473"/>
        <v>806.48265085000003</v>
      </c>
      <c r="D491" s="2">
        <f t="shared" si="474"/>
        <v>125.61816190000013</v>
      </c>
      <c r="E491" s="106">
        <f t="shared" si="458"/>
        <v>680.8644889499999</v>
      </c>
      <c r="F491" s="21">
        <f t="shared" si="475"/>
        <v>6153.09</v>
      </c>
      <c r="G491" s="108">
        <f t="shared" si="476"/>
        <v>6215.24</v>
      </c>
      <c r="H491" s="109">
        <f t="shared" si="488"/>
        <v>44587</v>
      </c>
      <c r="I491" s="109">
        <f t="shared" si="484"/>
        <v>44618</v>
      </c>
      <c r="J491" s="110">
        <f t="shared" si="459"/>
        <v>1.0100616113204897E-2</v>
      </c>
      <c r="K491" s="117">
        <f t="shared" si="485"/>
        <v>44645</v>
      </c>
      <c r="L491" s="178">
        <f t="shared" si="487"/>
        <v>28</v>
      </c>
      <c r="M491" s="178">
        <f t="shared" si="448"/>
        <v>15</v>
      </c>
      <c r="N491" s="106">
        <f t="shared" si="460"/>
        <v>1.00539841</v>
      </c>
      <c r="O491" s="111">
        <f t="shared" si="490"/>
        <v>1.0054002900000001</v>
      </c>
      <c r="P491" s="111">
        <f t="shared" si="477"/>
        <v>1.1342901679836539</v>
      </c>
      <c r="Q491" s="106">
        <f t="shared" si="489"/>
        <v>1.14041353</v>
      </c>
      <c r="R491" s="106">
        <f t="shared" si="478"/>
        <v>1.12819757</v>
      </c>
      <c r="S491" s="106">
        <f t="shared" si="461"/>
        <v>909.87176693000004</v>
      </c>
      <c r="T491" s="106">
        <f t="shared" si="462"/>
        <v>16.103943103446596</v>
      </c>
      <c r="U491" s="106">
        <f t="shared" si="463"/>
        <v>95.602586345115483</v>
      </c>
      <c r="V491" s="106">
        <f t="shared" si="464"/>
        <v>918.18918029856206</v>
      </c>
      <c r="W491" s="19">
        <f t="shared" si="483"/>
        <v>0</v>
      </c>
      <c r="X491" s="2">
        <f t="shared" si="465"/>
        <v>0</v>
      </c>
      <c r="Y491" s="4">
        <f t="shared" si="466"/>
        <v>0</v>
      </c>
      <c r="Z491" s="106">
        <f t="shared" si="467"/>
        <v>0</v>
      </c>
      <c r="AA491" s="114">
        <f t="shared" si="479"/>
        <v>0.05</v>
      </c>
      <c r="AB491" s="112">
        <f t="shared" si="468"/>
        <v>15</v>
      </c>
      <c r="AC491" s="178">
        <f t="shared" si="486"/>
        <v>28</v>
      </c>
      <c r="AD491" s="11">
        <f t="shared" si="480"/>
        <v>1.002180506</v>
      </c>
      <c r="AE491" s="106">
        <f t="shared" si="469"/>
        <v>1.9839808400000001</v>
      </c>
      <c r="AF491" s="106">
        <f t="shared" si="470"/>
        <v>2.0021170100000001</v>
      </c>
      <c r="AG491" s="106">
        <f t="shared" si="471"/>
        <v>0</v>
      </c>
      <c r="AH491" s="115" t="str">
        <f t="shared" si="481"/>
        <v>J=</v>
      </c>
      <c r="AI491" s="116">
        <f t="shared" si="482"/>
        <v>44645</v>
      </c>
      <c r="AJ491" s="10"/>
      <c r="AK491" s="5"/>
      <c r="AL491" s="204">
        <f>[2]Plan1!$A401</f>
        <v>48746</v>
      </c>
      <c r="AM491" s="205" t="str">
        <f>[2]Plan1!$C401</f>
        <v>Corpus Christi</v>
      </c>
      <c r="AN491" s="5"/>
      <c r="AO491" s="3"/>
      <c r="AP491" s="161">
        <f t="shared" si="453"/>
        <v>49334</v>
      </c>
      <c r="AQ491" s="161">
        <f t="shared" si="454"/>
        <v>49333</v>
      </c>
      <c r="AR491" s="161">
        <f t="shared" si="455"/>
        <v>49334</v>
      </c>
      <c r="AS491" s="161">
        <f t="shared" si="450"/>
        <v>49365</v>
      </c>
      <c r="AT491" s="161">
        <f t="shared" si="456"/>
        <v>49334</v>
      </c>
      <c r="AU491" s="161">
        <f t="shared" si="451"/>
        <v>49366</v>
      </c>
      <c r="AV491" s="155">
        <f t="shared" si="452"/>
        <v>31</v>
      </c>
      <c r="AZ491" s="26"/>
      <c r="BA491" s="1"/>
      <c r="BB491" s="1"/>
      <c r="BC491" s="1"/>
      <c r="BD491" s="1"/>
      <c r="BE491" s="1"/>
      <c r="BG491" s="1"/>
      <c r="BH491" s="1"/>
    </row>
    <row r="492" spans="1:180" ht="15" customHeight="1" x14ac:dyDescent="0.25">
      <c r="A492" s="105">
        <f t="shared" si="472"/>
        <v>44633</v>
      </c>
      <c r="B492" s="106">
        <f t="shared" si="457"/>
        <v>920.60432119033806</v>
      </c>
      <c r="C492" s="2">
        <f t="shared" si="473"/>
        <v>806.48265085000003</v>
      </c>
      <c r="D492" s="2">
        <f t="shared" si="474"/>
        <v>125.61816190000013</v>
      </c>
      <c r="E492" s="106">
        <f t="shared" si="458"/>
        <v>680.8644889499999</v>
      </c>
      <c r="F492" s="21">
        <f t="shared" si="475"/>
        <v>6153.09</v>
      </c>
      <c r="G492" s="108">
        <f t="shared" si="476"/>
        <v>6215.24</v>
      </c>
      <c r="H492" s="109">
        <f t="shared" si="488"/>
        <v>44587</v>
      </c>
      <c r="I492" s="109">
        <f t="shared" si="484"/>
        <v>44618</v>
      </c>
      <c r="J492" s="110">
        <f t="shared" si="459"/>
        <v>1.0100616113204897E-2</v>
      </c>
      <c r="K492" s="117">
        <f t="shared" si="485"/>
        <v>44645</v>
      </c>
      <c r="L492" s="178">
        <f t="shared" si="487"/>
        <v>28</v>
      </c>
      <c r="M492" s="178">
        <f t="shared" si="448"/>
        <v>16</v>
      </c>
      <c r="N492" s="106">
        <f t="shared" si="460"/>
        <v>1.00575934</v>
      </c>
      <c r="O492" s="111">
        <f t="shared" si="490"/>
        <v>1.0054002900000001</v>
      </c>
      <c r="P492" s="111">
        <f t="shared" si="477"/>
        <v>1.1342901679836539</v>
      </c>
      <c r="Q492" s="106">
        <f t="shared" si="489"/>
        <v>1.1408229299999999</v>
      </c>
      <c r="R492" s="106">
        <f t="shared" si="478"/>
        <v>1.12819757</v>
      </c>
      <c r="S492" s="106">
        <f t="shared" si="461"/>
        <v>909.87176693000004</v>
      </c>
      <c r="T492" s="106">
        <f t="shared" si="462"/>
        <v>16.103943103446596</v>
      </c>
      <c r="U492" s="106">
        <f t="shared" si="463"/>
        <v>95.881332266891548</v>
      </c>
      <c r="V492" s="106">
        <f t="shared" si="464"/>
        <v>918.46792622033809</v>
      </c>
      <c r="W492" s="19">
        <f t="shared" si="483"/>
        <v>0</v>
      </c>
      <c r="X492" s="2">
        <f t="shared" si="465"/>
        <v>0</v>
      </c>
      <c r="Y492" s="4">
        <f t="shared" si="466"/>
        <v>0</v>
      </c>
      <c r="Z492" s="106">
        <f t="shared" si="467"/>
        <v>0</v>
      </c>
      <c r="AA492" s="114">
        <f t="shared" si="479"/>
        <v>0.05</v>
      </c>
      <c r="AB492" s="112">
        <f t="shared" si="468"/>
        <v>16</v>
      </c>
      <c r="AC492" s="178">
        <f t="shared" si="486"/>
        <v>28</v>
      </c>
      <c r="AD492" s="11">
        <f t="shared" si="480"/>
        <v>1.002326042</v>
      </c>
      <c r="AE492" s="106">
        <f t="shared" si="469"/>
        <v>2.11639994</v>
      </c>
      <c r="AF492" s="106">
        <f t="shared" si="470"/>
        <v>2.13639497</v>
      </c>
      <c r="AG492" s="106">
        <f t="shared" si="471"/>
        <v>0</v>
      </c>
      <c r="AH492" s="115" t="str">
        <f t="shared" si="481"/>
        <v>J=</v>
      </c>
      <c r="AI492" s="116">
        <f t="shared" si="482"/>
        <v>44645</v>
      </c>
      <c r="AJ492" s="10"/>
      <c r="AK492" s="5"/>
      <c r="AL492" s="204">
        <f>[2]Plan1!$A402</f>
        <v>48829</v>
      </c>
      <c r="AM492" s="205" t="str">
        <f>[2]Plan1!$C402</f>
        <v>Independência do Brasil</v>
      </c>
      <c r="AN492" s="5"/>
      <c r="AO492" s="3"/>
      <c r="AP492" s="161">
        <f t="shared" si="453"/>
        <v>49365</v>
      </c>
      <c r="AQ492" s="161">
        <f t="shared" si="454"/>
        <v>49363</v>
      </c>
      <c r="AR492" s="161">
        <f t="shared" si="455"/>
        <v>49366</v>
      </c>
      <c r="AS492" s="161">
        <f t="shared" si="450"/>
        <v>49393</v>
      </c>
      <c r="AT492" s="161">
        <f t="shared" si="456"/>
        <v>49366</v>
      </c>
      <c r="AU492" s="161">
        <f t="shared" si="451"/>
        <v>49394</v>
      </c>
      <c r="AV492" s="155">
        <f t="shared" si="452"/>
        <v>28</v>
      </c>
      <c r="AZ492" s="26"/>
      <c r="BA492" s="1"/>
      <c r="BB492" s="1"/>
      <c r="BC492" s="1"/>
      <c r="BD492" s="1"/>
      <c r="BE492" s="1"/>
      <c r="BG492" s="1"/>
      <c r="BH492" s="1"/>
    </row>
    <row r="493" spans="1:180" ht="15" customHeight="1" x14ac:dyDescent="0.25">
      <c r="A493" s="105">
        <f t="shared" si="472"/>
        <v>44634</v>
      </c>
      <c r="B493" s="106">
        <f t="shared" si="457"/>
        <v>921.01754105314285</v>
      </c>
      <c r="C493" s="2">
        <f t="shared" si="473"/>
        <v>806.48265085000003</v>
      </c>
      <c r="D493" s="2">
        <f t="shared" si="474"/>
        <v>125.61816190000013</v>
      </c>
      <c r="E493" s="106">
        <f t="shared" si="458"/>
        <v>680.8644889499999</v>
      </c>
      <c r="F493" s="21">
        <f t="shared" si="475"/>
        <v>6153.09</v>
      </c>
      <c r="G493" s="108">
        <f t="shared" si="476"/>
        <v>6215.24</v>
      </c>
      <c r="H493" s="109">
        <f t="shared" si="488"/>
        <v>44587</v>
      </c>
      <c r="I493" s="109">
        <f t="shared" si="484"/>
        <v>44618</v>
      </c>
      <c r="J493" s="110">
        <f t="shared" si="459"/>
        <v>1.0100616113204897E-2</v>
      </c>
      <c r="K493" s="117">
        <f t="shared" si="485"/>
        <v>44645</v>
      </c>
      <c r="L493" s="178">
        <f t="shared" si="487"/>
        <v>28</v>
      </c>
      <c r="M493" s="178">
        <f t="shared" si="448"/>
        <v>17</v>
      </c>
      <c r="N493" s="106">
        <f t="shared" si="460"/>
        <v>1.0061203999999999</v>
      </c>
      <c r="O493" s="111">
        <f t="shared" si="490"/>
        <v>1.0054002900000001</v>
      </c>
      <c r="P493" s="111">
        <f t="shared" si="477"/>
        <v>1.1342901679836539</v>
      </c>
      <c r="Q493" s="106">
        <f t="shared" si="489"/>
        <v>1.1412324700000001</v>
      </c>
      <c r="R493" s="106">
        <f t="shared" si="478"/>
        <v>1.12819757</v>
      </c>
      <c r="S493" s="106">
        <f t="shared" si="461"/>
        <v>909.87176693000004</v>
      </c>
      <c r="T493" s="106">
        <f t="shared" si="462"/>
        <v>16.103943103446596</v>
      </c>
      <c r="U493" s="106">
        <f t="shared" si="463"/>
        <v>96.160173509696236</v>
      </c>
      <c r="V493" s="106">
        <f t="shared" si="464"/>
        <v>918.74676746314287</v>
      </c>
      <c r="W493" s="19">
        <f t="shared" si="483"/>
        <v>0</v>
      </c>
      <c r="X493" s="2">
        <f t="shared" si="465"/>
        <v>0</v>
      </c>
      <c r="Y493" s="4">
        <f t="shared" si="466"/>
        <v>0</v>
      </c>
      <c r="Z493" s="106">
        <f t="shared" si="467"/>
        <v>0</v>
      </c>
      <c r="AA493" s="114">
        <f t="shared" si="479"/>
        <v>0.05</v>
      </c>
      <c r="AB493" s="112">
        <f t="shared" si="468"/>
        <v>17</v>
      </c>
      <c r="AC493" s="178">
        <f t="shared" si="486"/>
        <v>28</v>
      </c>
      <c r="AD493" s="11">
        <f t="shared" si="480"/>
        <v>1.0024715989999999</v>
      </c>
      <c r="AE493" s="106">
        <f t="shared" si="469"/>
        <v>2.2488381400000002</v>
      </c>
      <c r="AF493" s="106">
        <f t="shared" si="470"/>
        <v>2.2707735900000001</v>
      </c>
      <c r="AG493" s="106">
        <f t="shared" si="471"/>
        <v>0</v>
      </c>
      <c r="AH493" s="115" t="str">
        <f t="shared" si="481"/>
        <v>J=</v>
      </c>
      <c r="AI493" s="116">
        <f t="shared" si="482"/>
        <v>44645</v>
      </c>
      <c r="AJ493" s="10"/>
      <c r="AK493" s="5"/>
      <c r="AL493" s="204">
        <f>[2]Plan1!$A403</f>
        <v>48864</v>
      </c>
      <c r="AM493" s="205" t="str">
        <f>[2]Plan1!$C403</f>
        <v>Nossa Sr.a Aparecida - Padroeira do Brasil</v>
      </c>
      <c r="AN493" s="5"/>
      <c r="AO493" s="3"/>
      <c r="AP493" s="161">
        <f t="shared" si="453"/>
        <v>49393</v>
      </c>
      <c r="AQ493" s="161">
        <f t="shared" si="454"/>
        <v>49390</v>
      </c>
      <c r="AR493" s="161">
        <f t="shared" si="455"/>
        <v>49394</v>
      </c>
      <c r="AS493" s="161">
        <f t="shared" si="450"/>
        <v>49424</v>
      </c>
      <c r="AT493" s="161">
        <f t="shared" si="456"/>
        <v>49394</v>
      </c>
      <c r="AU493" s="161">
        <f t="shared" si="451"/>
        <v>49424</v>
      </c>
      <c r="AV493" s="155">
        <f t="shared" si="452"/>
        <v>31</v>
      </c>
      <c r="AZ493" s="26"/>
      <c r="BA493" s="1"/>
      <c r="BB493" s="1"/>
      <c r="BC493" s="1"/>
      <c r="BD493" s="1"/>
      <c r="BE493" s="1"/>
      <c r="BG493" s="1"/>
      <c r="BH493" s="1"/>
    </row>
    <row r="494" spans="1:180" ht="15" customHeight="1" x14ac:dyDescent="0.25">
      <c r="A494" s="105">
        <f t="shared" si="472"/>
        <v>44635</v>
      </c>
      <c r="B494" s="106">
        <f t="shared" si="457"/>
        <v>921.4309715242656</v>
      </c>
      <c r="C494" s="2">
        <f t="shared" si="473"/>
        <v>806.48265085000003</v>
      </c>
      <c r="D494" s="2">
        <f t="shared" si="474"/>
        <v>125.61816190000013</v>
      </c>
      <c r="E494" s="106">
        <f t="shared" si="458"/>
        <v>680.8644889499999</v>
      </c>
      <c r="F494" s="21">
        <f t="shared" si="475"/>
        <v>6153.09</v>
      </c>
      <c r="G494" s="108">
        <f t="shared" si="476"/>
        <v>6215.24</v>
      </c>
      <c r="H494" s="109">
        <f t="shared" si="488"/>
        <v>44587</v>
      </c>
      <c r="I494" s="109">
        <f t="shared" si="484"/>
        <v>44618</v>
      </c>
      <c r="J494" s="110">
        <f t="shared" si="459"/>
        <v>1.0100616113204897E-2</v>
      </c>
      <c r="K494" s="117">
        <f t="shared" si="485"/>
        <v>44645</v>
      </c>
      <c r="L494" s="178">
        <f t="shared" si="487"/>
        <v>28</v>
      </c>
      <c r="M494" s="178">
        <f t="shared" si="448"/>
        <v>18</v>
      </c>
      <c r="N494" s="106">
        <f t="shared" si="460"/>
        <v>1.0064815899999999</v>
      </c>
      <c r="O494" s="111">
        <f t="shared" si="490"/>
        <v>1.0054002900000001</v>
      </c>
      <c r="P494" s="111">
        <f t="shared" si="477"/>
        <v>1.1342901679836539</v>
      </c>
      <c r="Q494" s="106">
        <f t="shared" si="489"/>
        <v>1.1416421699999999</v>
      </c>
      <c r="R494" s="106">
        <f t="shared" si="478"/>
        <v>1.12819757</v>
      </c>
      <c r="S494" s="106">
        <f t="shared" si="461"/>
        <v>909.87176693000004</v>
      </c>
      <c r="T494" s="106">
        <f t="shared" si="462"/>
        <v>16.103943103446596</v>
      </c>
      <c r="U494" s="106">
        <f t="shared" si="463"/>
        <v>96.439123690818946</v>
      </c>
      <c r="V494" s="106">
        <f t="shared" si="464"/>
        <v>919.02571764426557</v>
      </c>
      <c r="W494" s="19">
        <f t="shared" si="483"/>
        <v>0</v>
      </c>
      <c r="X494" s="2">
        <f t="shared" si="465"/>
        <v>0</v>
      </c>
      <c r="Y494" s="4">
        <f t="shared" si="466"/>
        <v>0</v>
      </c>
      <c r="Z494" s="106">
        <f t="shared" si="467"/>
        <v>0</v>
      </c>
      <c r="AA494" s="114">
        <f t="shared" si="479"/>
        <v>0.05</v>
      </c>
      <c r="AB494" s="112">
        <f t="shared" si="468"/>
        <v>18</v>
      </c>
      <c r="AC494" s="178">
        <f t="shared" si="486"/>
        <v>28</v>
      </c>
      <c r="AD494" s="11">
        <f t="shared" si="480"/>
        <v>1.0026171779999999</v>
      </c>
      <c r="AE494" s="106">
        <f t="shared" si="469"/>
        <v>2.3812963699999998</v>
      </c>
      <c r="AF494" s="106">
        <f t="shared" si="470"/>
        <v>2.4052538800000001</v>
      </c>
      <c r="AG494" s="106">
        <f t="shared" si="471"/>
        <v>0</v>
      </c>
      <c r="AH494" s="115" t="str">
        <f t="shared" si="481"/>
        <v>J=</v>
      </c>
      <c r="AI494" s="116">
        <f t="shared" si="482"/>
        <v>44645</v>
      </c>
      <c r="AJ494" s="10"/>
      <c r="AK494" s="5"/>
      <c r="AL494" s="204">
        <f>[2]Plan1!$A404</f>
        <v>48885</v>
      </c>
      <c r="AM494" s="205" t="str">
        <f>[2]Plan1!$C404</f>
        <v>Finados</v>
      </c>
      <c r="AN494" s="5"/>
      <c r="AO494" s="3"/>
      <c r="AP494" s="161">
        <f t="shared" si="453"/>
        <v>49424</v>
      </c>
      <c r="AQ494" s="161">
        <f t="shared" si="454"/>
        <v>49423</v>
      </c>
      <c r="AR494" s="161">
        <f t="shared" si="455"/>
        <v>49424</v>
      </c>
      <c r="AS494" s="161">
        <f t="shared" si="450"/>
        <v>49454</v>
      </c>
      <c r="AT494" s="161">
        <f t="shared" si="456"/>
        <v>49424</v>
      </c>
      <c r="AU494" s="161">
        <f t="shared" si="451"/>
        <v>49454</v>
      </c>
      <c r="AV494" s="155">
        <f t="shared" si="452"/>
        <v>30</v>
      </c>
      <c r="AZ494" s="26"/>
      <c r="BA494" s="1"/>
      <c r="BB494" s="1"/>
      <c r="BC494" s="1"/>
      <c r="BD494" s="1"/>
      <c r="BE494" s="1"/>
      <c r="BG494" s="1"/>
      <c r="BH494" s="1"/>
    </row>
    <row r="495" spans="1:180" ht="15" customHeight="1" x14ac:dyDescent="0.25">
      <c r="A495" s="105">
        <f t="shared" si="472"/>
        <v>44636</v>
      </c>
      <c r="B495" s="106">
        <f t="shared" si="457"/>
        <v>921.84459719641688</v>
      </c>
      <c r="C495" s="2">
        <f t="shared" si="473"/>
        <v>806.48265085000003</v>
      </c>
      <c r="D495" s="2">
        <f t="shared" si="474"/>
        <v>125.61816190000013</v>
      </c>
      <c r="E495" s="106">
        <f t="shared" si="458"/>
        <v>680.8644889499999</v>
      </c>
      <c r="F495" s="21">
        <f t="shared" si="475"/>
        <v>6153.09</v>
      </c>
      <c r="G495" s="108">
        <f t="shared" si="476"/>
        <v>6215.24</v>
      </c>
      <c r="H495" s="109">
        <f t="shared" si="488"/>
        <v>44587</v>
      </c>
      <c r="I495" s="109">
        <f t="shared" si="484"/>
        <v>44618</v>
      </c>
      <c r="J495" s="110">
        <f t="shared" si="459"/>
        <v>1.0100616113204897E-2</v>
      </c>
      <c r="K495" s="117">
        <f t="shared" si="485"/>
        <v>44645</v>
      </c>
      <c r="L495" s="178">
        <f t="shared" si="487"/>
        <v>28</v>
      </c>
      <c r="M495" s="178">
        <f t="shared" si="448"/>
        <v>19</v>
      </c>
      <c r="N495" s="106">
        <f t="shared" si="460"/>
        <v>1.00684291</v>
      </c>
      <c r="O495" s="111">
        <f t="shared" si="490"/>
        <v>1.0054002900000001</v>
      </c>
      <c r="P495" s="111">
        <f t="shared" si="477"/>
        <v>1.1342901679836539</v>
      </c>
      <c r="Q495" s="106">
        <f t="shared" si="489"/>
        <v>1.14205201</v>
      </c>
      <c r="R495" s="106">
        <f t="shared" si="478"/>
        <v>1.12819757</v>
      </c>
      <c r="S495" s="106">
        <f t="shared" si="461"/>
        <v>909.87176693000004</v>
      </c>
      <c r="T495" s="106">
        <f t="shared" si="462"/>
        <v>16.103943103446596</v>
      </c>
      <c r="U495" s="106">
        <f t="shared" si="463"/>
        <v>96.718169192970279</v>
      </c>
      <c r="V495" s="106">
        <f t="shared" si="464"/>
        <v>919.30476314641692</v>
      </c>
      <c r="W495" s="19">
        <f t="shared" si="483"/>
        <v>0</v>
      </c>
      <c r="X495" s="2">
        <f t="shared" si="465"/>
        <v>0</v>
      </c>
      <c r="Y495" s="4">
        <f t="shared" si="466"/>
        <v>0</v>
      </c>
      <c r="Z495" s="106">
        <f t="shared" si="467"/>
        <v>0</v>
      </c>
      <c r="AA495" s="114">
        <f t="shared" si="479"/>
        <v>0.05</v>
      </c>
      <c r="AB495" s="112">
        <f t="shared" si="468"/>
        <v>19</v>
      </c>
      <c r="AC495" s="178">
        <f t="shared" si="486"/>
        <v>28</v>
      </c>
      <c r="AD495" s="11">
        <f t="shared" si="480"/>
        <v>1.002762777</v>
      </c>
      <c r="AE495" s="106">
        <f t="shared" si="469"/>
        <v>2.51377279</v>
      </c>
      <c r="AF495" s="106">
        <f t="shared" si="470"/>
        <v>2.5398340500000001</v>
      </c>
      <c r="AG495" s="106">
        <f t="shared" si="471"/>
        <v>0</v>
      </c>
      <c r="AH495" s="115" t="str">
        <f t="shared" si="481"/>
        <v>J=</v>
      </c>
      <c r="AI495" s="116">
        <f t="shared" si="482"/>
        <v>44645</v>
      </c>
      <c r="AJ495" s="10"/>
      <c r="AK495" s="5"/>
      <c r="AL495" s="204">
        <f>[2]Plan1!$A405</f>
        <v>48898</v>
      </c>
      <c r="AM495" s="205" t="str">
        <f>[2]Plan1!$C405</f>
        <v>Proclamação da República</v>
      </c>
      <c r="AN495" s="5"/>
      <c r="AO495" s="3"/>
      <c r="AP495" s="161">
        <f t="shared" si="453"/>
        <v>49454</v>
      </c>
      <c r="AQ495" s="161">
        <f t="shared" si="454"/>
        <v>49452</v>
      </c>
      <c r="AR495" s="161">
        <f t="shared" si="455"/>
        <v>49454</v>
      </c>
      <c r="AS495" s="161">
        <f t="shared" si="450"/>
        <v>49485</v>
      </c>
      <c r="AT495" s="161">
        <f t="shared" si="456"/>
        <v>49454</v>
      </c>
      <c r="AU495" s="161">
        <f t="shared" si="451"/>
        <v>49485</v>
      </c>
      <c r="AV495" s="155">
        <f t="shared" si="452"/>
        <v>31</v>
      </c>
      <c r="AZ495" s="26"/>
      <c r="BA495" s="1"/>
      <c r="BB495" s="1"/>
      <c r="BC495" s="1"/>
      <c r="BD495" s="1"/>
      <c r="BE495" s="1"/>
      <c r="BG495" s="1"/>
      <c r="BH495" s="1"/>
    </row>
    <row r="496" spans="1:180" ht="15" customHeight="1" x14ac:dyDescent="0.25">
      <c r="A496" s="105">
        <f t="shared" si="472"/>
        <v>44637</v>
      </c>
      <c r="B496" s="106">
        <f t="shared" si="457"/>
        <v>922.25842677824153</v>
      </c>
      <c r="C496" s="2">
        <f t="shared" si="473"/>
        <v>806.48265085000003</v>
      </c>
      <c r="D496" s="2">
        <f t="shared" si="474"/>
        <v>125.61816190000013</v>
      </c>
      <c r="E496" s="106">
        <f t="shared" si="458"/>
        <v>680.8644889499999</v>
      </c>
      <c r="F496" s="21">
        <f t="shared" si="475"/>
        <v>6153.09</v>
      </c>
      <c r="G496" s="108">
        <f t="shared" si="476"/>
        <v>6215.24</v>
      </c>
      <c r="H496" s="109">
        <f t="shared" si="488"/>
        <v>44587</v>
      </c>
      <c r="I496" s="109">
        <f t="shared" si="484"/>
        <v>44618</v>
      </c>
      <c r="J496" s="110">
        <f t="shared" si="459"/>
        <v>1.0100616113204897E-2</v>
      </c>
      <c r="K496" s="117">
        <f t="shared" si="485"/>
        <v>44645</v>
      </c>
      <c r="L496" s="178">
        <f t="shared" si="487"/>
        <v>28</v>
      </c>
      <c r="M496" s="178">
        <f t="shared" si="448"/>
        <v>20</v>
      </c>
      <c r="N496" s="106">
        <f t="shared" si="460"/>
        <v>1.00720436</v>
      </c>
      <c r="O496" s="111">
        <f t="shared" si="490"/>
        <v>1.0054002900000001</v>
      </c>
      <c r="P496" s="111">
        <f t="shared" si="477"/>
        <v>1.1342901679836539</v>
      </c>
      <c r="Q496" s="106">
        <f t="shared" si="489"/>
        <v>1.1424620000000001</v>
      </c>
      <c r="R496" s="106">
        <f t="shared" si="478"/>
        <v>1.12819757</v>
      </c>
      <c r="S496" s="106">
        <f t="shared" si="461"/>
        <v>909.87176693000004</v>
      </c>
      <c r="T496" s="106">
        <f t="shared" si="462"/>
        <v>16.103943103446596</v>
      </c>
      <c r="U496" s="106">
        <f t="shared" si="463"/>
        <v>96.99731682479495</v>
      </c>
      <c r="V496" s="106">
        <f t="shared" si="464"/>
        <v>919.58391077824149</v>
      </c>
      <c r="W496" s="19">
        <f t="shared" si="483"/>
        <v>0</v>
      </c>
      <c r="X496" s="2">
        <f t="shared" si="465"/>
        <v>0</v>
      </c>
      <c r="Y496" s="4">
        <f t="shared" si="466"/>
        <v>0</v>
      </c>
      <c r="Z496" s="106">
        <f t="shared" si="467"/>
        <v>0</v>
      </c>
      <c r="AA496" s="114">
        <f t="shared" si="479"/>
        <v>0.05</v>
      </c>
      <c r="AB496" s="112">
        <f t="shared" si="468"/>
        <v>20</v>
      </c>
      <c r="AC496" s="178">
        <f t="shared" si="486"/>
        <v>28</v>
      </c>
      <c r="AD496" s="11">
        <f t="shared" si="480"/>
        <v>1.002908398</v>
      </c>
      <c r="AE496" s="106">
        <f t="shared" si="469"/>
        <v>2.6462692200000002</v>
      </c>
      <c r="AF496" s="106">
        <f t="shared" si="470"/>
        <v>2.6745160000000001</v>
      </c>
      <c r="AG496" s="106">
        <f t="shared" si="471"/>
        <v>0</v>
      </c>
      <c r="AH496" s="115" t="str">
        <f t="shared" si="481"/>
        <v>J=</v>
      </c>
      <c r="AI496" s="116">
        <f t="shared" si="482"/>
        <v>44645</v>
      </c>
      <c r="AJ496" s="10"/>
      <c r="AK496" s="5"/>
      <c r="AL496" s="204">
        <f>[2]Plan1!$A406</f>
        <v>48903</v>
      </c>
      <c r="AM496" s="205" t="str">
        <f>[2]Plan1!$C406</f>
        <v>Dia Nacional de Zumbi e da Consciência Negra</v>
      </c>
      <c r="AN496" s="5"/>
      <c r="AO496" s="3"/>
      <c r="AP496" s="161">
        <f t="shared" si="453"/>
        <v>49485</v>
      </c>
      <c r="AQ496" s="161">
        <f t="shared" si="454"/>
        <v>49482</v>
      </c>
      <c r="AR496" s="161">
        <f t="shared" si="455"/>
        <v>49485</v>
      </c>
      <c r="AS496" s="161">
        <f t="shared" si="450"/>
        <v>49515</v>
      </c>
      <c r="AT496" s="161">
        <f t="shared" si="456"/>
        <v>49485</v>
      </c>
      <c r="AU496" s="161">
        <f t="shared" si="451"/>
        <v>49515</v>
      </c>
      <c r="AV496" s="155">
        <f t="shared" si="452"/>
        <v>30</v>
      </c>
      <c r="AZ496" s="26"/>
      <c r="BA496" s="1"/>
      <c r="BB496" s="1"/>
      <c r="BC496" s="1"/>
      <c r="BD496" s="1"/>
      <c r="BE496" s="1"/>
      <c r="BG496" s="1"/>
      <c r="BH496" s="1"/>
    </row>
    <row r="497" spans="1:60" ht="15" customHeight="1" x14ac:dyDescent="0.25">
      <c r="A497" s="105">
        <f t="shared" si="472"/>
        <v>44638</v>
      </c>
      <c r="B497" s="106">
        <f t="shared" si="457"/>
        <v>922.67244484244964</v>
      </c>
      <c r="C497" s="2">
        <f t="shared" si="473"/>
        <v>806.48265085000003</v>
      </c>
      <c r="D497" s="2">
        <f t="shared" si="474"/>
        <v>125.61816190000013</v>
      </c>
      <c r="E497" s="106">
        <f t="shared" si="458"/>
        <v>680.8644889499999</v>
      </c>
      <c r="F497" s="21">
        <f t="shared" si="475"/>
        <v>6153.09</v>
      </c>
      <c r="G497" s="108">
        <f t="shared" si="476"/>
        <v>6215.24</v>
      </c>
      <c r="H497" s="109">
        <f t="shared" si="488"/>
        <v>44587</v>
      </c>
      <c r="I497" s="109">
        <f t="shared" si="484"/>
        <v>44618</v>
      </c>
      <c r="J497" s="110">
        <f t="shared" si="459"/>
        <v>1.0100616113204897E-2</v>
      </c>
      <c r="K497" s="117">
        <f t="shared" si="485"/>
        <v>44645</v>
      </c>
      <c r="L497" s="178">
        <f t="shared" si="487"/>
        <v>28</v>
      </c>
      <c r="M497" s="178">
        <f t="shared" ref="M497:M560" si="491">L497-(K497-A497)</f>
        <v>21</v>
      </c>
      <c r="N497" s="106">
        <f t="shared" si="460"/>
        <v>1.0075659299999999</v>
      </c>
      <c r="O497" s="111">
        <f t="shared" si="490"/>
        <v>1.0054002900000001</v>
      </c>
      <c r="P497" s="111">
        <f t="shared" si="477"/>
        <v>1.1342901679836539</v>
      </c>
      <c r="Q497" s="106">
        <f t="shared" si="489"/>
        <v>1.14287212</v>
      </c>
      <c r="R497" s="106">
        <f t="shared" si="478"/>
        <v>1.12819757</v>
      </c>
      <c r="S497" s="106">
        <f t="shared" si="461"/>
        <v>909.87176693000004</v>
      </c>
      <c r="T497" s="106">
        <f t="shared" si="462"/>
        <v>16.103943103446596</v>
      </c>
      <c r="U497" s="106">
        <f t="shared" si="463"/>
        <v>97.276552969003092</v>
      </c>
      <c r="V497" s="106">
        <f t="shared" si="464"/>
        <v>919.86314692244969</v>
      </c>
      <c r="W497" s="19">
        <f t="shared" si="483"/>
        <v>0</v>
      </c>
      <c r="X497" s="2">
        <f t="shared" si="465"/>
        <v>0</v>
      </c>
      <c r="Y497" s="4">
        <f t="shared" si="466"/>
        <v>0</v>
      </c>
      <c r="Z497" s="106">
        <f t="shared" si="467"/>
        <v>0</v>
      </c>
      <c r="AA497" s="114">
        <f t="shared" si="479"/>
        <v>0.05</v>
      </c>
      <c r="AB497" s="112">
        <f t="shared" si="468"/>
        <v>21</v>
      </c>
      <c r="AC497" s="178">
        <f t="shared" si="486"/>
        <v>28</v>
      </c>
      <c r="AD497" s="11">
        <f t="shared" si="480"/>
        <v>1.003054039</v>
      </c>
      <c r="AE497" s="106">
        <f t="shared" si="469"/>
        <v>2.7787838599999999</v>
      </c>
      <c r="AF497" s="106">
        <f t="shared" si="470"/>
        <v>2.8092979200000001</v>
      </c>
      <c r="AG497" s="106">
        <f t="shared" si="471"/>
        <v>0</v>
      </c>
      <c r="AH497" s="115" t="str">
        <f t="shared" si="481"/>
        <v>J=</v>
      </c>
      <c r="AI497" s="116">
        <f t="shared" si="482"/>
        <v>44645</v>
      </c>
      <c r="AJ497" s="10"/>
      <c r="AK497" s="5"/>
      <c r="AL497" s="204">
        <f>[2]Plan1!$A407</f>
        <v>48938</v>
      </c>
      <c r="AM497" s="205" t="str">
        <f>[2]Plan1!$C407</f>
        <v>Natal</v>
      </c>
      <c r="AN497" s="5"/>
      <c r="AO497" s="3"/>
      <c r="AP497" s="161">
        <f t="shared" si="453"/>
        <v>49515</v>
      </c>
      <c r="AQ497" s="161">
        <f t="shared" si="454"/>
        <v>49514</v>
      </c>
      <c r="AR497" s="161">
        <f t="shared" si="455"/>
        <v>49515</v>
      </c>
      <c r="AS497" s="161">
        <f t="shared" si="450"/>
        <v>49546</v>
      </c>
      <c r="AT497" s="161">
        <f t="shared" si="456"/>
        <v>49515</v>
      </c>
      <c r="AU497" s="161">
        <f t="shared" si="451"/>
        <v>49548</v>
      </c>
      <c r="AV497" s="155">
        <f t="shared" si="452"/>
        <v>31</v>
      </c>
      <c r="AZ497" s="26"/>
      <c r="BA497" s="1"/>
      <c r="BB497" s="1"/>
      <c r="BC497" s="1"/>
      <c r="BD497" s="1"/>
      <c r="BE497" s="1"/>
      <c r="BG497" s="1"/>
      <c r="BH497" s="1"/>
    </row>
    <row r="498" spans="1:60" ht="15" customHeight="1" x14ac:dyDescent="0.25">
      <c r="A498" s="105">
        <f t="shared" si="472"/>
        <v>44639</v>
      </c>
      <c r="B498" s="106">
        <f t="shared" si="457"/>
        <v>923.08668060362106</v>
      </c>
      <c r="C498" s="2">
        <f t="shared" si="473"/>
        <v>806.48265085000003</v>
      </c>
      <c r="D498" s="2">
        <f t="shared" si="474"/>
        <v>125.61816190000013</v>
      </c>
      <c r="E498" s="106">
        <f t="shared" si="458"/>
        <v>680.8644889499999</v>
      </c>
      <c r="F498" s="21">
        <f t="shared" si="475"/>
        <v>6153.09</v>
      </c>
      <c r="G498" s="108">
        <f t="shared" si="476"/>
        <v>6215.24</v>
      </c>
      <c r="H498" s="109">
        <f t="shared" si="488"/>
        <v>44587</v>
      </c>
      <c r="I498" s="109">
        <f t="shared" si="484"/>
        <v>44618</v>
      </c>
      <c r="J498" s="110">
        <f t="shared" si="459"/>
        <v>1.0100616113204897E-2</v>
      </c>
      <c r="K498" s="117">
        <f t="shared" si="485"/>
        <v>44645</v>
      </c>
      <c r="L498" s="178">
        <f t="shared" si="487"/>
        <v>28</v>
      </c>
      <c r="M498" s="178">
        <f t="shared" si="491"/>
        <v>22</v>
      </c>
      <c r="N498" s="106">
        <f t="shared" si="460"/>
        <v>1.0079276399999999</v>
      </c>
      <c r="O498" s="111">
        <f t="shared" si="490"/>
        <v>1.0054002900000001</v>
      </c>
      <c r="P498" s="111">
        <f t="shared" si="477"/>
        <v>1.1342901679836539</v>
      </c>
      <c r="Q498" s="106">
        <f t="shared" si="489"/>
        <v>1.1432824100000001</v>
      </c>
      <c r="R498" s="106">
        <f t="shared" si="478"/>
        <v>1.12819757</v>
      </c>
      <c r="S498" s="106">
        <f t="shared" si="461"/>
        <v>909.87176693000004</v>
      </c>
      <c r="T498" s="106">
        <f t="shared" si="462"/>
        <v>16.103943103446596</v>
      </c>
      <c r="U498" s="106">
        <f t="shared" si="463"/>
        <v>97.555904860174408</v>
      </c>
      <c r="V498" s="106">
        <f t="shared" si="464"/>
        <v>920.14249881362105</v>
      </c>
      <c r="W498" s="19">
        <f t="shared" si="483"/>
        <v>0</v>
      </c>
      <c r="X498" s="2">
        <f t="shared" si="465"/>
        <v>0</v>
      </c>
      <c r="Y498" s="4">
        <f t="shared" si="466"/>
        <v>0</v>
      </c>
      <c r="Z498" s="106">
        <f t="shared" si="467"/>
        <v>0</v>
      </c>
      <c r="AA498" s="114">
        <f t="shared" si="479"/>
        <v>0.05</v>
      </c>
      <c r="AB498" s="112">
        <f t="shared" si="468"/>
        <v>22</v>
      </c>
      <c r="AC498" s="178">
        <f t="shared" si="486"/>
        <v>28</v>
      </c>
      <c r="AD498" s="11">
        <f t="shared" si="480"/>
        <v>1.0031997020000001</v>
      </c>
      <c r="AE498" s="106">
        <f t="shared" si="469"/>
        <v>2.9113185100000001</v>
      </c>
      <c r="AF498" s="106">
        <f t="shared" si="470"/>
        <v>2.94418179</v>
      </c>
      <c r="AG498" s="106">
        <f t="shared" si="471"/>
        <v>0</v>
      </c>
      <c r="AH498" s="115" t="str">
        <f t="shared" si="481"/>
        <v>J=</v>
      </c>
      <c r="AI498" s="116">
        <f t="shared" si="482"/>
        <v>44645</v>
      </c>
      <c r="AJ498" s="10"/>
      <c r="AK498" s="5"/>
      <c r="AL498" s="204">
        <f>[2]Plan1!$A408</f>
        <v>48945</v>
      </c>
      <c r="AM498" s="205" t="str">
        <f>[2]Plan1!$C408</f>
        <v>Confraternização Universal</v>
      </c>
      <c r="AN498" s="5"/>
      <c r="AO498" s="3"/>
      <c r="AP498" s="161">
        <f t="shared" si="453"/>
        <v>49546</v>
      </c>
      <c r="AQ498" s="161">
        <f t="shared" si="454"/>
        <v>49545</v>
      </c>
      <c r="AR498" s="161">
        <f t="shared" si="455"/>
        <v>49548</v>
      </c>
      <c r="AS498" s="161">
        <f t="shared" si="450"/>
        <v>49577</v>
      </c>
      <c r="AT498" s="161">
        <f t="shared" si="456"/>
        <v>49548</v>
      </c>
      <c r="AU498" s="161">
        <f t="shared" si="451"/>
        <v>49577</v>
      </c>
      <c r="AV498" s="155">
        <f t="shared" si="452"/>
        <v>31</v>
      </c>
      <c r="AZ498" s="26"/>
      <c r="BA498" s="1"/>
      <c r="BB498" s="1"/>
      <c r="BC498" s="1"/>
      <c r="BD498" s="1"/>
      <c r="BE498" s="1"/>
      <c r="BG498" s="1"/>
      <c r="BH498" s="1"/>
    </row>
    <row r="499" spans="1:60" ht="15" customHeight="1" x14ac:dyDescent="0.25">
      <c r="A499" s="105">
        <f t="shared" si="472"/>
        <v>44640</v>
      </c>
      <c r="B499" s="106">
        <f t="shared" si="457"/>
        <v>923.50111271582057</v>
      </c>
      <c r="C499" s="2">
        <f t="shared" si="473"/>
        <v>806.48265085000003</v>
      </c>
      <c r="D499" s="2">
        <f t="shared" si="474"/>
        <v>125.61816190000013</v>
      </c>
      <c r="E499" s="106">
        <f t="shared" si="458"/>
        <v>680.8644889499999</v>
      </c>
      <c r="F499" s="21">
        <f t="shared" si="475"/>
        <v>6153.09</v>
      </c>
      <c r="G499" s="108">
        <f t="shared" si="476"/>
        <v>6215.24</v>
      </c>
      <c r="H499" s="109">
        <f t="shared" si="488"/>
        <v>44587</v>
      </c>
      <c r="I499" s="109">
        <f t="shared" si="484"/>
        <v>44618</v>
      </c>
      <c r="J499" s="110">
        <f t="shared" si="459"/>
        <v>1.0100616113204897E-2</v>
      </c>
      <c r="K499" s="117">
        <f t="shared" si="485"/>
        <v>44645</v>
      </c>
      <c r="L499" s="178">
        <f t="shared" si="487"/>
        <v>28</v>
      </c>
      <c r="M499" s="178">
        <f t="shared" si="491"/>
        <v>23</v>
      </c>
      <c r="N499" s="106">
        <f t="shared" si="460"/>
        <v>1.00828948</v>
      </c>
      <c r="O499" s="111">
        <f t="shared" si="490"/>
        <v>1.0054002900000001</v>
      </c>
      <c r="P499" s="111">
        <f t="shared" si="477"/>
        <v>1.1342901679836539</v>
      </c>
      <c r="Q499" s="106">
        <f t="shared" si="489"/>
        <v>1.1436928399999999</v>
      </c>
      <c r="R499" s="106">
        <f t="shared" si="478"/>
        <v>1.12819757</v>
      </c>
      <c r="S499" s="106">
        <f t="shared" si="461"/>
        <v>909.87176693000004</v>
      </c>
      <c r="T499" s="106">
        <f t="shared" si="462"/>
        <v>16.103943103446596</v>
      </c>
      <c r="U499" s="106">
        <f t="shared" si="463"/>
        <v>97.83535207237405</v>
      </c>
      <c r="V499" s="106">
        <f t="shared" si="464"/>
        <v>920.4219460258206</v>
      </c>
      <c r="W499" s="19">
        <f t="shared" si="483"/>
        <v>0</v>
      </c>
      <c r="X499" s="2">
        <f t="shared" si="465"/>
        <v>0</v>
      </c>
      <c r="Y499" s="4">
        <f t="shared" si="466"/>
        <v>0</v>
      </c>
      <c r="Z499" s="106">
        <f t="shared" si="467"/>
        <v>0</v>
      </c>
      <c r="AA499" s="114">
        <f t="shared" si="479"/>
        <v>0.05</v>
      </c>
      <c r="AB499" s="112">
        <f t="shared" si="468"/>
        <v>23</v>
      </c>
      <c r="AC499" s="178">
        <f t="shared" si="486"/>
        <v>28</v>
      </c>
      <c r="AD499" s="11">
        <f t="shared" si="480"/>
        <v>1.0033453859999999</v>
      </c>
      <c r="AE499" s="106">
        <f t="shared" si="469"/>
        <v>3.04387227</v>
      </c>
      <c r="AF499" s="106">
        <f t="shared" si="470"/>
        <v>3.0791666900000001</v>
      </c>
      <c r="AG499" s="106">
        <f t="shared" si="471"/>
        <v>0</v>
      </c>
      <c r="AH499" s="115" t="str">
        <f t="shared" si="481"/>
        <v>J=</v>
      </c>
      <c r="AI499" s="116">
        <f t="shared" si="482"/>
        <v>44645</v>
      </c>
      <c r="AJ499" s="10"/>
      <c r="AK499" s="5"/>
      <c r="AL499" s="204">
        <f>[2]Plan1!$A409</f>
        <v>48995</v>
      </c>
      <c r="AM499" s="205" t="str">
        <f>[2]Plan1!$C409</f>
        <v>Carnaval</v>
      </c>
      <c r="AN499" s="5"/>
      <c r="AO499" s="3"/>
      <c r="AP499" s="161">
        <f t="shared" si="453"/>
        <v>49577</v>
      </c>
      <c r="AQ499" s="161">
        <f t="shared" si="454"/>
        <v>49576</v>
      </c>
      <c r="AR499" s="161">
        <f t="shared" si="455"/>
        <v>49577</v>
      </c>
      <c r="AS499" s="161">
        <f t="shared" si="450"/>
        <v>49607</v>
      </c>
      <c r="AT499" s="161">
        <f t="shared" si="456"/>
        <v>49577</v>
      </c>
      <c r="AU499" s="161">
        <f t="shared" si="451"/>
        <v>49607</v>
      </c>
      <c r="AV499" s="155">
        <f t="shared" si="452"/>
        <v>30</v>
      </c>
      <c r="AZ499" s="26"/>
      <c r="BA499" s="1"/>
      <c r="BB499" s="1"/>
      <c r="BC499" s="1"/>
      <c r="BD499" s="1"/>
      <c r="BE499" s="1"/>
      <c r="BG499" s="1"/>
      <c r="BH499" s="1"/>
    </row>
    <row r="500" spans="1:60" ht="15" customHeight="1" x14ac:dyDescent="0.25">
      <c r="A500" s="105">
        <f t="shared" si="472"/>
        <v>44641</v>
      </c>
      <c r="B500" s="106">
        <f t="shared" si="457"/>
        <v>923.91574123904888</v>
      </c>
      <c r="C500" s="2">
        <f t="shared" si="473"/>
        <v>806.48265085000003</v>
      </c>
      <c r="D500" s="2">
        <f t="shared" si="474"/>
        <v>125.61816190000013</v>
      </c>
      <c r="E500" s="106">
        <f t="shared" si="458"/>
        <v>680.8644889499999</v>
      </c>
      <c r="F500" s="21">
        <f t="shared" si="475"/>
        <v>6153.09</v>
      </c>
      <c r="G500" s="108">
        <f t="shared" si="476"/>
        <v>6215.24</v>
      </c>
      <c r="H500" s="109">
        <f t="shared" si="488"/>
        <v>44587</v>
      </c>
      <c r="I500" s="109">
        <f t="shared" si="484"/>
        <v>44618</v>
      </c>
      <c r="J500" s="110">
        <f t="shared" si="459"/>
        <v>1.0100616113204897E-2</v>
      </c>
      <c r="K500" s="117">
        <f t="shared" si="485"/>
        <v>44645</v>
      </c>
      <c r="L500" s="178">
        <f t="shared" si="487"/>
        <v>28</v>
      </c>
      <c r="M500" s="178">
        <f t="shared" si="491"/>
        <v>24</v>
      </c>
      <c r="N500" s="106">
        <f t="shared" si="460"/>
        <v>1.00865144</v>
      </c>
      <c r="O500" s="111">
        <f t="shared" si="490"/>
        <v>1.0054002900000001</v>
      </c>
      <c r="P500" s="111">
        <f t="shared" si="477"/>
        <v>1.1342901679836539</v>
      </c>
      <c r="Q500" s="106">
        <f t="shared" si="489"/>
        <v>1.14410341</v>
      </c>
      <c r="R500" s="106">
        <f t="shared" si="478"/>
        <v>1.12819757</v>
      </c>
      <c r="S500" s="106">
        <f t="shared" si="461"/>
        <v>909.87176693000004</v>
      </c>
      <c r="T500" s="106">
        <f t="shared" si="462"/>
        <v>16.103943103446596</v>
      </c>
      <c r="U500" s="106">
        <f t="shared" si="463"/>
        <v>98.114894605602331</v>
      </c>
      <c r="V500" s="106">
        <f t="shared" si="464"/>
        <v>920.70148855904893</v>
      </c>
      <c r="W500" s="19">
        <f t="shared" si="483"/>
        <v>0</v>
      </c>
      <c r="X500" s="2">
        <f t="shared" si="465"/>
        <v>0</v>
      </c>
      <c r="Y500" s="4">
        <f t="shared" si="466"/>
        <v>0</v>
      </c>
      <c r="Z500" s="106">
        <f t="shared" si="467"/>
        <v>0</v>
      </c>
      <c r="AA500" s="114">
        <f t="shared" si="479"/>
        <v>0.05</v>
      </c>
      <c r="AB500" s="112">
        <f t="shared" si="468"/>
        <v>24</v>
      </c>
      <c r="AC500" s="178">
        <f t="shared" si="486"/>
        <v>28</v>
      </c>
      <c r="AD500" s="11">
        <f t="shared" si="480"/>
        <v>1.0034910909999999</v>
      </c>
      <c r="AE500" s="106">
        <f t="shared" si="469"/>
        <v>3.1764451299999998</v>
      </c>
      <c r="AF500" s="106">
        <f t="shared" si="470"/>
        <v>3.21425268</v>
      </c>
      <c r="AG500" s="106">
        <f t="shared" si="471"/>
        <v>0</v>
      </c>
      <c r="AH500" s="115" t="str">
        <f t="shared" si="481"/>
        <v>J=</v>
      </c>
      <c r="AI500" s="116">
        <f t="shared" si="482"/>
        <v>44645</v>
      </c>
      <c r="AJ500" s="10"/>
      <c r="AK500" s="5"/>
      <c r="AL500" s="204">
        <f>[2]Plan1!$A410</f>
        <v>48996</v>
      </c>
      <c r="AM500" s="205" t="str">
        <f>[2]Plan1!$C410</f>
        <v>Carnaval</v>
      </c>
      <c r="AN500" s="5"/>
      <c r="AO500" s="3"/>
      <c r="AP500" s="161">
        <f t="shared" si="453"/>
        <v>49607</v>
      </c>
      <c r="AQ500" s="161">
        <f t="shared" si="454"/>
        <v>49606</v>
      </c>
      <c r="AR500" s="161">
        <f t="shared" si="455"/>
        <v>49607</v>
      </c>
      <c r="AS500" s="161">
        <f t="shared" si="450"/>
        <v>49638</v>
      </c>
      <c r="AT500" s="161">
        <f t="shared" si="456"/>
        <v>49607</v>
      </c>
      <c r="AU500" s="161">
        <f t="shared" si="451"/>
        <v>49639</v>
      </c>
      <c r="AV500" s="155">
        <f t="shared" si="452"/>
        <v>31</v>
      </c>
      <c r="AZ500" s="26"/>
      <c r="BA500" s="1"/>
      <c r="BB500" s="1"/>
      <c r="BC500" s="1"/>
      <c r="BD500" s="1"/>
      <c r="BE500" s="1"/>
      <c r="BG500" s="1"/>
      <c r="BH500" s="1"/>
    </row>
    <row r="501" spans="1:60" ht="15" customHeight="1" x14ac:dyDescent="0.25">
      <c r="A501" s="105">
        <f t="shared" si="472"/>
        <v>44642</v>
      </c>
      <c r="B501" s="106">
        <f t="shared" si="457"/>
        <v>924.33057398195035</v>
      </c>
      <c r="C501" s="2">
        <f t="shared" si="473"/>
        <v>806.48265085000003</v>
      </c>
      <c r="D501" s="2">
        <f t="shared" si="474"/>
        <v>125.61816190000013</v>
      </c>
      <c r="E501" s="106">
        <f t="shared" si="458"/>
        <v>680.8644889499999</v>
      </c>
      <c r="F501" s="21">
        <f t="shared" si="475"/>
        <v>6153.09</v>
      </c>
      <c r="G501" s="108">
        <f t="shared" si="476"/>
        <v>6215.24</v>
      </c>
      <c r="H501" s="109">
        <f t="shared" si="488"/>
        <v>44587</v>
      </c>
      <c r="I501" s="109">
        <f t="shared" si="484"/>
        <v>44618</v>
      </c>
      <c r="J501" s="110">
        <f t="shared" si="459"/>
        <v>1.0100616113204897E-2</v>
      </c>
      <c r="K501" s="117">
        <f t="shared" si="485"/>
        <v>44645</v>
      </c>
      <c r="L501" s="178">
        <f t="shared" si="487"/>
        <v>28</v>
      </c>
      <c r="M501" s="178">
        <f t="shared" si="491"/>
        <v>25</v>
      </c>
      <c r="N501" s="106">
        <f t="shared" si="460"/>
        <v>1.00901354</v>
      </c>
      <c r="O501" s="111">
        <f t="shared" si="490"/>
        <v>1.0054002900000001</v>
      </c>
      <c r="P501" s="111">
        <f t="shared" si="477"/>
        <v>1.1342901679836539</v>
      </c>
      <c r="Q501" s="106">
        <f t="shared" si="489"/>
        <v>1.1445141299999999</v>
      </c>
      <c r="R501" s="106">
        <f t="shared" si="478"/>
        <v>1.12819757</v>
      </c>
      <c r="S501" s="106">
        <f t="shared" si="461"/>
        <v>909.87176693000004</v>
      </c>
      <c r="T501" s="106">
        <f t="shared" si="462"/>
        <v>16.103943103446596</v>
      </c>
      <c r="U501" s="106">
        <f t="shared" si="463"/>
        <v>98.394539268503792</v>
      </c>
      <c r="V501" s="106">
        <f t="shared" si="464"/>
        <v>920.98113322195036</v>
      </c>
      <c r="W501" s="19">
        <f t="shared" si="483"/>
        <v>0</v>
      </c>
      <c r="X501" s="2">
        <f t="shared" si="465"/>
        <v>0</v>
      </c>
      <c r="Y501" s="4">
        <f t="shared" si="466"/>
        <v>0</v>
      </c>
      <c r="Z501" s="106">
        <f t="shared" si="467"/>
        <v>0</v>
      </c>
      <c r="AA501" s="114">
        <f t="shared" si="479"/>
        <v>0.05</v>
      </c>
      <c r="AB501" s="112">
        <f t="shared" si="468"/>
        <v>25</v>
      </c>
      <c r="AC501" s="178">
        <f t="shared" si="486"/>
        <v>28</v>
      </c>
      <c r="AD501" s="11">
        <f t="shared" si="480"/>
        <v>1.0036368179999999</v>
      </c>
      <c r="AE501" s="106">
        <f t="shared" si="469"/>
        <v>3.3090380100000001</v>
      </c>
      <c r="AF501" s="106">
        <f t="shared" si="470"/>
        <v>3.3494407599999998</v>
      </c>
      <c r="AG501" s="106">
        <f t="shared" si="471"/>
        <v>0</v>
      </c>
      <c r="AH501" s="115" t="str">
        <f t="shared" si="481"/>
        <v>J=</v>
      </c>
      <c r="AI501" s="116">
        <f t="shared" si="482"/>
        <v>44645</v>
      </c>
      <c r="AJ501" s="10"/>
      <c r="AK501" s="5"/>
      <c r="AL501" s="204">
        <f>[2]Plan1!$A411</f>
        <v>49041</v>
      </c>
      <c r="AM501" s="205" t="str">
        <f>[2]Plan1!$C411</f>
        <v>Paixão de Cristo</v>
      </c>
      <c r="AN501" s="5"/>
      <c r="AO501" s="3"/>
      <c r="AP501" s="161">
        <f t="shared" si="453"/>
        <v>49638</v>
      </c>
      <c r="AQ501" s="161">
        <f t="shared" si="454"/>
        <v>49636</v>
      </c>
      <c r="AR501" s="161">
        <f t="shared" si="455"/>
        <v>49639</v>
      </c>
      <c r="AS501" s="161">
        <f t="shared" si="450"/>
        <v>49668</v>
      </c>
      <c r="AT501" s="161">
        <f t="shared" si="456"/>
        <v>49639</v>
      </c>
      <c r="AU501" s="161">
        <f t="shared" ref="AU501:AU564" si="492">AT502</f>
        <v>49669</v>
      </c>
      <c r="AV501" s="155">
        <f t="shared" si="452"/>
        <v>30</v>
      </c>
      <c r="AZ501" s="26"/>
      <c r="BA501" s="1"/>
      <c r="BB501" s="1"/>
      <c r="BC501" s="1"/>
      <c r="BD501" s="1"/>
      <c r="BE501" s="1"/>
      <c r="BG501" s="1"/>
      <c r="BH501" s="1"/>
    </row>
    <row r="502" spans="1:60" ht="15" customHeight="1" x14ac:dyDescent="0.25">
      <c r="A502" s="105">
        <f t="shared" si="472"/>
        <v>44643</v>
      </c>
      <c r="B502" s="106">
        <f t="shared" si="457"/>
        <v>924.7456160031702</v>
      </c>
      <c r="C502" s="2">
        <f t="shared" si="473"/>
        <v>806.48265085000003</v>
      </c>
      <c r="D502" s="2">
        <f t="shared" si="474"/>
        <v>125.61816190000013</v>
      </c>
      <c r="E502" s="106">
        <f t="shared" si="458"/>
        <v>680.8644889499999</v>
      </c>
      <c r="F502" s="21">
        <f t="shared" si="475"/>
        <v>6153.09</v>
      </c>
      <c r="G502" s="108">
        <f t="shared" si="476"/>
        <v>6215.24</v>
      </c>
      <c r="H502" s="109">
        <f t="shared" si="488"/>
        <v>44587</v>
      </c>
      <c r="I502" s="109">
        <f t="shared" si="484"/>
        <v>44618</v>
      </c>
      <c r="J502" s="110">
        <f t="shared" si="459"/>
        <v>1.0100616113204897E-2</v>
      </c>
      <c r="K502" s="117">
        <f t="shared" si="485"/>
        <v>44645</v>
      </c>
      <c r="L502" s="178">
        <f t="shared" si="487"/>
        <v>28</v>
      </c>
      <c r="M502" s="178">
        <f t="shared" si="491"/>
        <v>26</v>
      </c>
      <c r="N502" s="106">
        <f t="shared" si="460"/>
        <v>1.0093757699999999</v>
      </c>
      <c r="O502" s="111">
        <f t="shared" si="490"/>
        <v>1.0054002900000001</v>
      </c>
      <c r="P502" s="111">
        <f t="shared" si="477"/>
        <v>1.1342901679836539</v>
      </c>
      <c r="Q502" s="106">
        <f t="shared" si="489"/>
        <v>1.1449250099999999</v>
      </c>
      <c r="R502" s="106">
        <f t="shared" si="478"/>
        <v>1.12819757</v>
      </c>
      <c r="S502" s="106">
        <f t="shared" si="461"/>
        <v>909.87176693000004</v>
      </c>
      <c r="T502" s="106">
        <f t="shared" si="462"/>
        <v>16.103943103446596</v>
      </c>
      <c r="U502" s="106">
        <f t="shared" si="463"/>
        <v>98.674292869723558</v>
      </c>
      <c r="V502" s="106">
        <f t="shared" si="464"/>
        <v>921.26088682317015</v>
      </c>
      <c r="W502" s="19">
        <f t="shared" si="483"/>
        <v>0</v>
      </c>
      <c r="X502" s="2">
        <f t="shared" si="465"/>
        <v>0</v>
      </c>
      <c r="Y502" s="4">
        <f t="shared" si="466"/>
        <v>0</v>
      </c>
      <c r="Z502" s="106">
        <f t="shared" si="467"/>
        <v>0</v>
      </c>
      <c r="AA502" s="114">
        <f t="shared" si="479"/>
        <v>0.05</v>
      </c>
      <c r="AB502" s="112">
        <f t="shared" si="468"/>
        <v>26</v>
      </c>
      <c r="AC502" s="178">
        <f t="shared" si="486"/>
        <v>28</v>
      </c>
      <c r="AD502" s="11">
        <f t="shared" si="480"/>
        <v>1.0037825650000001</v>
      </c>
      <c r="AE502" s="106">
        <f t="shared" si="469"/>
        <v>3.4416490999999998</v>
      </c>
      <c r="AF502" s="106">
        <f t="shared" si="470"/>
        <v>3.48472918</v>
      </c>
      <c r="AG502" s="106">
        <f t="shared" si="471"/>
        <v>0</v>
      </c>
      <c r="AH502" s="115" t="str">
        <f t="shared" si="481"/>
        <v>J=</v>
      </c>
      <c r="AI502" s="116">
        <f t="shared" si="482"/>
        <v>44645</v>
      </c>
      <c r="AJ502" s="10"/>
      <c r="AK502" s="5"/>
      <c r="AL502" s="204">
        <f>[2]Plan1!$A412</f>
        <v>49055</v>
      </c>
      <c r="AM502" s="205" t="str">
        <f>[2]Plan1!$C412</f>
        <v>Tiradentes</v>
      </c>
      <c r="AN502" s="5"/>
      <c r="AO502" s="3"/>
      <c r="AP502" s="161">
        <f t="shared" si="453"/>
        <v>49668</v>
      </c>
      <c r="AQ502" s="161">
        <f t="shared" si="454"/>
        <v>49667</v>
      </c>
      <c r="AR502" s="161">
        <f t="shared" si="455"/>
        <v>49669</v>
      </c>
      <c r="AS502" s="161">
        <f t="shared" si="450"/>
        <v>49699</v>
      </c>
      <c r="AT502" s="161">
        <f t="shared" si="456"/>
        <v>49669</v>
      </c>
      <c r="AU502" s="161">
        <f t="shared" si="492"/>
        <v>49699</v>
      </c>
      <c r="AV502" s="155">
        <f t="shared" si="452"/>
        <v>31</v>
      </c>
      <c r="AZ502" s="26"/>
      <c r="BA502" s="1"/>
      <c r="BB502" s="1"/>
      <c r="BC502" s="1"/>
      <c r="BD502" s="1"/>
      <c r="BE502" s="1"/>
      <c r="BG502" s="1"/>
      <c r="BH502" s="1"/>
    </row>
    <row r="503" spans="1:60" ht="15" customHeight="1" x14ac:dyDescent="0.25">
      <c r="A503" s="105">
        <f t="shared" si="472"/>
        <v>44644</v>
      </c>
      <c r="B503" s="106">
        <f t="shared" si="457"/>
        <v>925.16084870677355</v>
      </c>
      <c r="C503" s="2">
        <f t="shared" si="473"/>
        <v>806.48265085000003</v>
      </c>
      <c r="D503" s="2">
        <f t="shared" si="474"/>
        <v>125.61816190000013</v>
      </c>
      <c r="E503" s="106">
        <f t="shared" si="458"/>
        <v>680.8644889499999</v>
      </c>
      <c r="F503" s="21">
        <f t="shared" si="475"/>
        <v>6153.09</v>
      </c>
      <c r="G503" s="108">
        <f t="shared" si="476"/>
        <v>6215.24</v>
      </c>
      <c r="H503" s="109">
        <f t="shared" si="488"/>
        <v>44587</v>
      </c>
      <c r="I503" s="109">
        <f t="shared" si="484"/>
        <v>44618</v>
      </c>
      <c r="J503" s="110">
        <f t="shared" si="459"/>
        <v>1.0100616113204897E-2</v>
      </c>
      <c r="K503" s="117">
        <f t="shared" si="485"/>
        <v>44645</v>
      </c>
      <c r="L503" s="178">
        <f t="shared" si="487"/>
        <v>28</v>
      </c>
      <c r="M503" s="178">
        <f t="shared" si="491"/>
        <v>27</v>
      </c>
      <c r="N503" s="106">
        <f t="shared" si="460"/>
        <v>1.00973812</v>
      </c>
      <c r="O503" s="111">
        <f t="shared" si="490"/>
        <v>1.0054002900000001</v>
      </c>
      <c r="P503" s="111">
        <f t="shared" si="477"/>
        <v>1.1342901679836539</v>
      </c>
      <c r="Q503" s="106">
        <f t="shared" si="489"/>
        <v>1.14533602</v>
      </c>
      <c r="R503" s="106">
        <f t="shared" si="478"/>
        <v>1.12819757</v>
      </c>
      <c r="S503" s="106">
        <f t="shared" si="461"/>
        <v>909.87176693000004</v>
      </c>
      <c r="T503" s="106">
        <f t="shared" si="462"/>
        <v>16.103943103446596</v>
      </c>
      <c r="U503" s="106">
        <f t="shared" si="463"/>
        <v>98.954134983326966</v>
      </c>
      <c r="V503" s="106">
        <f t="shared" si="464"/>
        <v>921.54072893677358</v>
      </c>
      <c r="W503" s="19">
        <f t="shared" si="483"/>
        <v>0</v>
      </c>
      <c r="X503" s="2">
        <f t="shared" si="465"/>
        <v>0</v>
      </c>
      <c r="Y503" s="4">
        <f t="shared" si="466"/>
        <v>0</v>
      </c>
      <c r="Z503" s="106">
        <f t="shared" si="467"/>
        <v>0</v>
      </c>
      <c r="AA503" s="114">
        <f t="shared" si="479"/>
        <v>0.05</v>
      </c>
      <c r="AB503" s="112">
        <f t="shared" si="468"/>
        <v>27</v>
      </c>
      <c r="AC503" s="178">
        <f t="shared" si="486"/>
        <v>28</v>
      </c>
      <c r="AD503" s="11">
        <f t="shared" si="480"/>
        <v>1.003928334</v>
      </c>
      <c r="AE503" s="106">
        <f t="shared" si="469"/>
        <v>3.5742801900000001</v>
      </c>
      <c r="AF503" s="106">
        <f t="shared" si="470"/>
        <v>3.6201197700000001</v>
      </c>
      <c r="AG503" s="106">
        <f t="shared" si="471"/>
        <v>0</v>
      </c>
      <c r="AH503" s="115" t="str">
        <f t="shared" si="481"/>
        <v>J=</v>
      </c>
      <c r="AI503" s="116">
        <f t="shared" si="482"/>
        <v>44645</v>
      </c>
      <c r="AJ503" s="10"/>
      <c r="AK503" s="5"/>
      <c r="AL503" s="204">
        <f>[2]Plan1!$A413</f>
        <v>49065</v>
      </c>
      <c r="AM503" s="205" t="str">
        <f>[2]Plan1!$C413</f>
        <v>Dia do Trabalho</v>
      </c>
      <c r="AN503" s="5"/>
      <c r="AO503" s="3"/>
      <c r="AP503" s="161">
        <f t="shared" si="453"/>
        <v>49699</v>
      </c>
      <c r="AQ503" s="161">
        <f t="shared" si="454"/>
        <v>49698</v>
      </c>
      <c r="AR503" s="161">
        <f t="shared" si="455"/>
        <v>49699</v>
      </c>
      <c r="AS503" s="161">
        <f t="shared" si="450"/>
        <v>49730</v>
      </c>
      <c r="AT503" s="161">
        <f t="shared" si="456"/>
        <v>49699</v>
      </c>
      <c r="AU503" s="161">
        <f t="shared" si="492"/>
        <v>49732</v>
      </c>
      <c r="AV503" s="155">
        <f t="shared" si="452"/>
        <v>31</v>
      </c>
      <c r="AZ503" s="26"/>
      <c r="BA503" s="1"/>
      <c r="BB503" s="1"/>
      <c r="BC503" s="1"/>
      <c r="BD503" s="1"/>
      <c r="BE503" s="1"/>
      <c r="BG503" s="1"/>
      <c r="BH503" s="1"/>
    </row>
    <row r="504" spans="1:60" ht="15" customHeight="1" x14ac:dyDescent="0.25">
      <c r="A504" s="105">
        <f t="shared" si="472"/>
        <v>44645</v>
      </c>
      <c r="B504" s="106">
        <f t="shared" si="457"/>
        <v>925.57629173869509</v>
      </c>
      <c r="C504" s="2">
        <f t="shared" si="473"/>
        <v>806.48265085000003</v>
      </c>
      <c r="D504" s="2">
        <f t="shared" si="474"/>
        <v>125.61816190000013</v>
      </c>
      <c r="E504" s="106">
        <f t="shared" si="458"/>
        <v>680.8644889499999</v>
      </c>
      <c r="F504" s="21">
        <f t="shared" si="475"/>
        <v>6153.09</v>
      </c>
      <c r="G504" s="108">
        <f t="shared" si="476"/>
        <v>6215.24</v>
      </c>
      <c r="H504" s="109">
        <f t="shared" si="488"/>
        <v>44587</v>
      </c>
      <c r="I504" s="109">
        <f t="shared" si="484"/>
        <v>44618</v>
      </c>
      <c r="J504" s="110">
        <f t="shared" si="459"/>
        <v>1.0100616113204897E-2</v>
      </c>
      <c r="K504" s="117">
        <f t="shared" si="485"/>
        <v>44645</v>
      </c>
      <c r="L504" s="178">
        <f t="shared" si="487"/>
        <v>28</v>
      </c>
      <c r="M504" s="178">
        <f t="shared" si="491"/>
        <v>28</v>
      </c>
      <c r="N504" s="106">
        <f t="shared" si="460"/>
        <v>1.0101006100000001</v>
      </c>
      <c r="O504" s="111">
        <f t="shared" si="490"/>
        <v>1.0054002900000001</v>
      </c>
      <c r="P504" s="111">
        <f t="shared" si="477"/>
        <v>1.1342901679836539</v>
      </c>
      <c r="Q504" s="106">
        <f t="shared" si="489"/>
        <v>1.14574719</v>
      </c>
      <c r="R504" s="106">
        <f t="shared" si="478"/>
        <v>1.12819757</v>
      </c>
      <c r="S504" s="106">
        <f t="shared" si="461"/>
        <v>909.87176693000004</v>
      </c>
      <c r="T504" s="106">
        <f t="shared" si="462"/>
        <v>16.103943103446596</v>
      </c>
      <c r="U504" s="106">
        <f t="shared" si="463"/>
        <v>99.234086035248552</v>
      </c>
      <c r="V504" s="106">
        <f t="shared" si="464"/>
        <v>921.82067998869513</v>
      </c>
      <c r="W504" s="19">
        <f t="shared" si="483"/>
        <v>17</v>
      </c>
      <c r="X504" s="2">
        <f t="shared" si="465"/>
        <v>12.490803290000001</v>
      </c>
      <c r="Y504" s="4">
        <f t="shared" si="466"/>
        <v>1.5488E-2</v>
      </c>
      <c r="Z504" s="106">
        <f t="shared" si="467"/>
        <v>14.09209392</v>
      </c>
      <c r="AA504" s="114">
        <f t="shared" si="479"/>
        <v>0.05</v>
      </c>
      <c r="AB504" s="112">
        <f t="shared" si="468"/>
        <v>28</v>
      </c>
      <c r="AC504" s="178">
        <f t="shared" si="486"/>
        <v>28</v>
      </c>
      <c r="AD504" s="11">
        <f t="shared" si="480"/>
        <v>1.004074124</v>
      </c>
      <c r="AE504" s="106">
        <f t="shared" si="469"/>
        <v>3.7069304000000001</v>
      </c>
      <c r="AF504" s="106">
        <f t="shared" si="470"/>
        <v>3.7556117499999999</v>
      </c>
      <c r="AG504" s="106">
        <f t="shared" si="471"/>
        <v>17.799024320000001</v>
      </c>
      <c r="AH504" s="115" t="str">
        <f t="shared" si="481"/>
        <v>J=</v>
      </c>
      <c r="AI504" s="116">
        <f t="shared" si="482"/>
        <v>44645</v>
      </c>
      <c r="AJ504" s="10"/>
      <c r="AK504" s="5"/>
      <c r="AL504" s="204">
        <f>[2]Plan1!$A414</f>
        <v>49103</v>
      </c>
      <c r="AM504" s="205" t="str">
        <f>[2]Plan1!$C414</f>
        <v>Corpus Christi</v>
      </c>
      <c r="AN504" s="5"/>
      <c r="AO504" s="3"/>
      <c r="AP504" s="161">
        <f t="shared" si="453"/>
        <v>49730</v>
      </c>
      <c r="AQ504" s="161">
        <f t="shared" si="454"/>
        <v>49727</v>
      </c>
      <c r="AR504" s="161">
        <f t="shared" si="455"/>
        <v>49732</v>
      </c>
      <c r="AS504" s="161">
        <f t="shared" si="450"/>
        <v>49759</v>
      </c>
      <c r="AT504" s="161">
        <f t="shared" si="456"/>
        <v>49732</v>
      </c>
      <c r="AU504" s="161">
        <f t="shared" si="492"/>
        <v>49759</v>
      </c>
      <c r="AV504" s="155">
        <f t="shared" si="452"/>
        <v>29</v>
      </c>
      <c r="AZ504" s="26"/>
      <c r="BA504" s="1"/>
      <c r="BB504" s="1"/>
      <c r="BC504" s="1"/>
      <c r="BD504" s="1"/>
      <c r="BE504" s="1"/>
      <c r="BG504" s="1"/>
      <c r="BH504" s="1"/>
    </row>
    <row r="505" spans="1:60" ht="15" customHeight="1" x14ac:dyDescent="0.25">
      <c r="A505" s="105">
        <f t="shared" si="472"/>
        <v>44646</v>
      </c>
      <c r="B505" s="106">
        <f t="shared" si="457"/>
        <v>908.25220974109914</v>
      </c>
      <c r="C505" s="2">
        <f t="shared" si="473"/>
        <v>793.99184756</v>
      </c>
      <c r="D505" s="2">
        <f t="shared" si="474"/>
        <v>113.12735861000021</v>
      </c>
      <c r="E505" s="106">
        <f t="shared" si="458"/>
        <v>680.86448894999978</v>
      </c>
      <c r="F505" s="21">
        <f t="shared" si="475"/>
        <v>6215.24</v>
      </c>
      <c r="G505" s="108">
        <f t="shared" si="476"/>
        <v>6315.93</v>
      </c>
      <c r="H505" s="109">
        <f t="shared" si="488"/>
        <v>44618</v>
      </c>
      <c r="I505" s="109">
        <f t="shared" si="484"/>
        <v>44646</v>
      </c>
      <c r="J505" s="110">
        <f t="shared" si="459"/>
        <v>1.6200500704719456E-2</v>
      </c>
      <c r="K505" s="117">
        <f t="shared" si="485"/>
        <v>44676</v>
      </c>
      <c r="L505" s="178">
        <f t="shared" si="487"/>
        <v>31</v>
      </c>
      <c r="M505" s="178">
        <f t="shared" si="491"/>
        <v>1</v>
      </c>
      <c r="N505" s="106">
        <f t="shared" si="460"/>
        <v>1.0005185400000001</v>
      </c>
      <c r="O505" s="111">
        <f t="shared" si="490"/>
        <v>1.0101006100000001</v>
      </c>
      <c r="P505" s="111">
        <f t="shared" si="477"/>
        <v>1.1457471905972914</v>
      </c>
      <c r="Q505" s="106">
        <f t="shared" si="489"/>
        <v>1.1463413</v>
      </c>
      <c r="R505" s="106">
        <f t="shared" si="478"/>
        <v>1.12819757</v>
      </c>
      <c r="S505" s="106">
        <f t="shared" si="461"/>
        <v>895.77967301000001</v>
      </c>
      <c r="T505" s="106">
        <f t="shared" si="462"/>
        <v>14.502652474320604</v>
      </c>
      <c r="U505" s="106">
        <f t="shared" si="463"/>
        <v>99.638594436778604</v>
      </c>
      <c r="V505" s="106">
        <f t="shared" si="464"/>
        <v>908.13309447109918</v>
      </c>
      <c r="W505" s="19">
        <f t="shared" si="483"/>
        <v>0</v>
      </c>
      <c r="X505" s="2">
        <f t="shared" si="465"/>
        <v>0</v>
      </c>
      <c r="Y505" s="4">
        <f t="shared" si="466"/>
        <v>0</v>
      </c>
      <c r="Z505" s="106">
        <f t="shared" si="467"/>
        <v>0</v>
      </c>
      <c r="AA505" s="114">
        <f t="shared" si="479"/>
        <v>0.05</v>
      </c>
      <c r="AB505" s="112">
        <f t="shared" si="468"/>
        <v>1</v>
      </c>
      <c r="AC505" s="178">
        <f t="shared" si="486"/>
        <v>31</v>
      </c>
      <c r="AD505" s="11">
        <f t="shared" si="480"/>
        <v>1.000131165</v>
      </c>
      <c r="AE505" s="106">
        <f t="shared" si="469"/>
        <v>0.11749494000000001</v>
      </c>
      <c r="AF505" s="106">
        <f t="shared" si="470"/>
        <v>0.11911527</v>
      </c>
      <c r="AG505" s="106">
        <f t="shared" si="471"/>
        <v>0</v>
      </c>
      <c r="AH505" s="115" t="str">
        <f t="shared" si="481"/>
        <v>J=</v>
      </c>
      <c r="AI505" s="116">
        <f t="shared" si="482"/>
        <v>44676</v>
      </c>
      <c r="AJ505" s="10"/>
      <c r="AK505" s="5"/>
      <c r="AL505" s="204">
        <f>[2]Plan1!$A415</f>
        <v>49194</v>
      </c>
      <c r="AM505" s="205" t="str">
        <f>[2]Plan1!$C415</f>
        <v>Independência do Brasil</v>
      </c>
      <c r="AN505" s="5"/>
      <c r="AO505" s="3"/>
      <c r="AP505" s="161">
        <f t="shared" si="453"/>
        <v>49759</v>
      </c>
      <c r="AQ505" s="161">
        <f t="shared" si="454"/>
        <v>49758</v>
      </c>
      <c r="AR505" s="161">
        <f t="shared" si="455"/>
        <v>49759</v>
      </c>
      <c r="AS505" s="161">
        <f t="shared" si="450"/>
        <v>49790</v>
      </c>
      <c r="AT505" s="161">
        <f t="shared" si="456"/>
        <v>49759</v>
      </c>
      <c r="AU505" s="161">
        <f t="shared" si="492"/>
        <v>49790</v>
      </c>
      <c r="AV505" s="155">
        <f t="shared" si="452"/>
        <v>31</v>
      </c>
      <c r="AZ505" s="26"/>
      <c r="BA505" s="1"/>
      <c r="BB505" s="1"/>
      <c r="BC505" s="1"/>
      <c r="BD505" s="1"/>
      <c r="BE505" s="1"/>
      <c r="BG505" s="1"/>
      <c r="BH505" s="1"/>
    </row>
    <row r="506" spans="1:60" ht="15" customHeight="1" x14ac:dyDescent="0.25">
      <c r="A506" s="105">
        <f t="shared" si="472"/>
        <v>44647</v>
      </c>
      <c r="B506" s="106">
        <f t="shared" si="457"/>
        <v>908.77617291926572</v>
      </c>
      <c r="C506" s="2">
        <f t="shared" si="473"/>
        <v>793.99184756</v>
      </c>
      <c r="D506" s="2">
        <f t="shared" si="474"/>
        <v>113.12735861000021</v>
      </c>
      <c r="E506" s="106">
        <f t="shared" si="458"/>
        <v>680.86448894999978</v>
      </c>
      <c r="F506" s="21">
        <f t="shared" si="475"/>
        <v>6215.24</v>
      </c>
      <c r="G506" s="108">
        <f t="shared" si="476"/>
        <v>6315.93</v>
      </c>
      <c r="H506" s="109">
        <f t="shared" si="488"/>
        <v>44618</v>
      </c>
      <c r="I506" s="109">
        <f t="shared" si="484"/>
        <v>44646</v>
      </c>
      <c r="J506" s="110">
        <f t="shared" si="459"/>
        <v>1.6200500704719456E-2</v>
      </c>
      <c r="K506" s="117">
        <f t="shared" si="485"/>
        <v>44676</v>
      </c>
      <c r="L506" s="178">
        <f t="shared" si="487"/>
        <v>31</v>
      </c>
      <c r="M506" s="178">
        <f t="shared" si="491"/>
        <v>2</v>
      </c>
      <c r="N506" s="106">
        <f t="shared" si="460"/>
        <v>1.00103735</v>
      </c>
      <c r="O506" s="111">
        <f t="shared" si="490"/>
        <v>1.0101006100000001</v>
      </c>
      <c r="P506" s="111">
        <f t="shared" si="477"/>
        <v>1.1457471905972914</v>
      </c>
      <c r="Q506" s="106">
        <f t="shared" si="489"/>
        <v>1.14693573</v>
      </c>
      <c r="R506" s="106">
        <f t="shared" si="478"/>
        <v>1.12819757</v>
      </c>
      <c r="S506" s="106">
        <f t="shared" si="461"/>
        <v>895.77967301000001</v>
      </c>
      <c r="T506" s="106">
        <f t="shared" si="462"/>
        <v>14.502652474320604</v>
      </c>
      <c r="U506" s="106">
        <f t="shared" si="463"/>
        <v>100.04332071494518</v>
      </c>
      <c r="V506" s="106">
        <f t="shared" si="464"/>
        <v>908.53782074926573</v>
      </c>
      <c r="W506" s="19">
        <f t="shared" si="483"/>
        <v>0</v>
      </c>
      <c r="X506" s="2">
        <f t="shared" si="465"/>
        <v>0</v>
      </c>
      <c r="Y506" s="4">
        <f t="shared" si="466"/>
        <v>0</v>
      </c>
      <c r="Z506" s="106">
        <f t="shared" si="467"/>
        <v>0</v>
      </c>
      <c r="AA506" s="114">
        <f t="shared" si="479"/>
        <v>0.05</v>
      </c>
      <c r="AB506" s="112">
        <f t="shared" si="468"/>
        <v>2</v>
      </c>
      <c r="AC506" s="178">
        <f t="shared" si="486"/>
        <v>31</v>
      </c>
      <c r="AD506" s="11">
        <f t="shared" si="480"/>
        <v>1.0002623470000001</v>
      </c>
      <c r="AE506" s="106">
        <f t="shared" si="469"/>
        <v>0.23500509999999999</v>
      </c>
      <c r="AF506" s="106">
        <f t="shared" si="470"/>
        <v>0.23835217</v>
      </c>
      <c r="AG506" s="106">
        <f t="shared" si="471"/>
        <v>0</v>
      </c>
      <c r="AH506" s="115" t="str">
        <f t="shared" si="481"/>
        <v>J=</v>
      </c>
      <c r="AI506" s="116">
        <f t="shared" si="482"/>
        <v>44676</v>
      </c>
      <c r="AJ506" s="10"/>
      <c r="AK506" s="5"/>
      <c r="AL506" s="204">
        <f>[2]Plan1!$A416</f>
        <v>49229</v>
      </c>
      <c r="AM506" s="205" t="str">
        <f>[2]Plan1!$C416</f>
        <v>Nossa Sr.a Aparecida - Padroeira do Brasil</v>
      </c>
      <c r="AN506" s="5"/>
      <c r="AO506" s="3"/>
      <c r="AP506" s="161">
        <f t="shared" si="453"/>
        <v>49790</v>
      </c>
      <c r="AQ506" s="161">
        <f t="shared" si="454"/>
        <v>49789</v>
      </c>
      <c r="AR506" s="161">
        <f t="shared" si="455"/>
        <v>49790</v>
      </c>
      <c r="AS506" s="161">
        <f t="shared" si="450"/>
        <v>49820</v>
      </c>
      <c r="AT506" s="161">
        <f t="shared" si="456"/>
        <v>49790</v>
      </c>
      <c r="AU506" s="161">
        <f t="shared" si="492"/>
        <v>49821</v>
      </c>
      <c r="AV506" s="155">
        <f t="shared" si="452"/>
        <v>30</v>
      </c>
      <c r="AZ506" s="26"/>
      <c r="BA506" s="1"/>
      <c r="BB506" s="1"/>
      <c r="BC506" s="1"/>
      <c r="BD506" s="1"/>
      <c r="BE506" s="1"/>
      <c r="BG506" s="1"/>
      <c r="BH506" s="1"/>
    </row>
    <row r="507" spans="1:60" ht="15" customHeight="1" x14ac:dyDescent="0.25">
      <c r="A507" s="105">
        <f t="shared" si="472"/>
        <v>44648</v>
      </c>
      <c r="B507" s="106">
        <f t="shared" si="457"/>
        <v>909.300462066779</v>
      </c>
      <c r="C507" s="2">
        <f t="shared" si="473"/>
        <v>793.99184756</v>
      </c>
      <c r="D507" s="2">
        <f t="shared" si="474"/>
        <v>113.12735861000021</v>
      </c>
      <c r="E507" s="106">
        <f t="shared" si="458"/>
        <v>680.86448894999978</v>
      </c>
      <c r="F507" s="21">
        <f t="shared" si="475"/>
        <v>6215.24</v>
      </c>
      <c r="G507" s="108">
        <f t="shared" si="476"/>
        <v>6315.93</v>
      </c>
      <c r="H507" s="109">
        <f t="shared" si="488"/>
        <v>44618</v>
      </c>
      <c r="I507" s="109">
        <f t="shared" si="484"/>
        <v>44646</v>
      </c>
      <c r="J507" s="110">
        <f t="shared" si="459"/>
        <v>1.6200500704719456E-2</v>
      </c>
      <c r="K507" s="117">
        <f t="shared" si="485"/>
        <v>44676</v>
      </c>
      <c r="L507" s="178">
        <f t="shared" si="487"/>
        <v>31</v>
      </c>
      <c r="M507" s="178">
        <f t="shared" si="491"/>
        <v>3</v>
      </c>
      <c r="N507" s="106">
        <f t="shared" si="460"/>
        <v>1.0015564299999999</v>
      </c>
      <c r="O507" s="111">
        <f t="shared" si="490"/>
        <v>1.0101006100000001</v>
      </c>
      <c r="P507" s="111">
        <f t="shared" si="477"/>
        <v>1.1457471905972914</v>
      </c>
      <c r="Q507" s="106">
        <f t="shared" si="489"/>
        <v>1.14753046</v>
      </c>
      <c r="R507" s="106">
        <f t="shared" si="478"/>
        <v>1.12819757</v>
      </c>
      <c r="S507" s="106">
        <f t="shared" si="461"/>
        <v>895.77967301000001</v>
      </c>
      <c r="T507" s="106">
        <f t="shared" si="462"/>
        <v>14.502652474320604</v>
      </c>
      <c r="U507" s="106">
        <f t="shared" si="463"/>
        <v>100.44825125245841</v>
      </c>
      <c r="V507" s="106">
        <f t="shared" si="464"/>
        <v>908.94275128677896</v>
      </c>
      <c r="W507" s="19">
        <f t="shared" si="483"/>
        <v>0</v>
      </c>
      <c r="X507" s="2">
        <f t="shared" si="465"/>
        <v>0</v>
      </c>
      <c r="Y507" s="4">
        <f t="shared" si="466"/>
        <v>0</v>
      </c>
      <c r="Z507" s="106">
        <f t="shared" si="467"/>
        <v>0</v>
      </c>
      <c r="AA507" s="114">
        <f t="shared" si="479"/>
        <v>0.05</v>
      </c>
      <c r="AB507" s="112">
        <f t="shared" si="468"/>
        <v>3</v>
      </c>
      <c r="AC507" s="178">
        <f t="shared" si="486"/>
        <v>31</v>
      </c>
      <c r="AD507" s="11">
        <f t="shared" si="480"/>
        <v>1.000393546</v>
      </c>
      <c r="AE507" s="106">
        <f t="shared" si="469"/>
        <v>0.35253050000000002</v>
      </c>
      <c r="AF507" s="106">
        <f t="shared" si="470"/>
        <v>0.35771078000000001</v>
      </c>
      <c r="AG507" s="106">
        <f t="shared" si="471"/>
        <v>0</v>
      </c>
      <c r="AH507" s="115" t="str">
        <f t="shared" si="481"/>
        <v>J=</v>
      </c>
      <c r="AI507" s="116">
        <f t="shared" si="482"/>
        <v>44676</v>
      </c>
      <c r="AJ507" s="10"/>
      <c r="AK507" s="5"/>
      <c r="AL507" s="204">
        <f>[2]Plan1!$A417</f>
        <v>49250</v>
      </c>
      <c r="AM507" s="205" t="str">
        <f>[2]Plan1!$C417</f>
        <v>Finados</v>
      </c>
      <c r="AN507" s="5"/>
      <c r="AO507" s="3"/>
      <c r="AP507" s="161">
        <f t="shared" si="453"/>
        <v>49820</v>
      </c>
      <c r="AQ507" s="161">
        <f t="shared" si="454"/>
        <v>49818</v>
      </c>
      <c r="AR507" s="161">
        <f t="shared" si="455"/>
        <v>49821</v>
      </c>
      <c r="AS507" s="161">
        <f t="shared" si="450"/>
        <v>49851</v>
      </c>
      <c r="AT507" s="161">
        <f t="shared" si="456"/>
        <v>49821</v>
      </c>
      <c r="AU507" s="161">
        <f t="shared" si="492"/>
        <v>49851</v>
      </c>
      <c r="AV507" s="155">
        <f t="shared" si="452"/>
        <v>31</v>
      </c>
      <c r="AZ507" s="26"/>
      <c r="BA507" s="1"/>
      <c r="BB507" s="1"/>
      <c r="BC507" s="1"/>
      <c r="BD507" s="1"/>
      <c r="BE507" s="1"/>
      <c r="BG507" s="1"/>
      <c r="BH507" s="1"/>
    </row>
    <row r="508" spans="1:60" ht="15" customHeight="1" x14ac:dyDescent="0.25">
      <c r="A508" s="105">
        <f t="shared" si="472"/>
        <v>44649</v>
      </c>
      <c r="B508" s="106">
        <f t="shared" si="457"/>
        <v>909.82508501228381</v>
      </c>
      <c r="C508" s="2">
        <f t="shared" si="473"/>
        <v>793.99184756</v>
      </c>
      <c r="D508" s="2">
        <f t="shared" si="474"/>
        <v>113.12735861000021</v>
      </c>
      <c r="E508" s="106">
        <f t="shared" si="458"/>
        <v>680.86448894999978</v>
      </c>
      <c r="F508" s="21">
        <f t="shared" si="475"/>
        <v>6215.24</v>
      </c>
      <c r="G508" s="108">
        <f t="shared" si="476"/>
        <v>6315.93</v>
      </c>
      <c r="H508" s="109">
        <f t="shared" si="488"/>
        <v>44618</v>
      </c>
      <c r="I508" s="109">
        <f t="shared" si="484"/>
        <v>44646</v>
      </c>
      <c r="J508" s="110">
        <f t="shared" si="459"/>
        <v>1.6200500704719456E-2</v>
      </c>
      <c r="K508" s="117">
        <f t="shared" si="485"/>
        <v>44676</v>
      </c>
      <c r="L508" s="178">
        <f t="shared" si="487"/>
        <v>31</v>
      </c>
      <c r="M508" s="178">
        <f t="shared" si="491"/>
        <v>4</v>
      </c>
      <c r="N508" s="106">
        <f t="shared" si="460"/>
        <v>1.00207578</v>
      </c>
      <c r="O508" s="111">
        <f t="shared" si="490"/>
        <v>1.0101006100000001</v>
      </c>
      <c r="P508" s="111">
        <f t="shared" si="477"/>
        <v>1.1457471905972914</v>
      </c>
      <c r="Q508" s="106">
        <f t="shared" si="489"/>
        <v>1.1481254999999999</v>
      </c>
      <c r="R508" s="106">
        <f t="shared" si="478"/>
        <v>1.12819757</v>
      </c>
      <c r="S508" s="106">
        <f t="shared" si="461"/>
        <v>895.77967301000001</v>
      </c>
      <c r="T508" s="106">
        <f t="shared" si="462"/>
        <v>14.502652474320604</v>
      </c>
      <c r="U508" s="106">
        <f t="shared" si="463"/>
        <v>100.85339285796313</v>
      </c>
      <c r="V508" s="106">
        <f t="shared" si="464"/>
        <v>909.34789289228377</v>
      </c>
      <c r="W508" s="19">
        <f t="shared" si="483"/>
        <v>0</v>
      </c>
      <c r="X508" s="2">
        <f t="shared" si="465"/>
        <v>0</v>
      </c>
      <c r="Y508" s="4">
        <f t="shared" si="466"/>
        <v>0</v>
      </c>
      <c r="Z508" s="106">
        <f t="shared" si="467"/>
        <v>0</v>
      </c>
      <c r="AA508" s="114">
        <f t="shared" si="479"/>
        <v>0.05</v>
      </c>
      <c r="AB508" s="112">
        <f t="shared" si="468"/>
        <v>4</v>
      </c>
      <c r="AC508" s="178">
        <f t="shared" si="486"/>
        <v>31</v>
      </c>
      <c r="AD508" s="11">
        <f t="shared" si="480"/>
        <v>1.000524763</v>
      </c>
      <c r="AE508" s="106">
        <f t="shared" si="469"/>
        <v>0.47007201999999998</v>
      </c>
      <c r="AF508" s="106">
        <f t="shared" si="470"/>
        <v>0.47719212</v>
      </c>
      <c r="AG508" s="106">
        <f t="shared" si="471"/>
        <v>0</v>
      </c>
      <c r="AH508" s="115" t="str">
        <f t="shared" si="481"/>
        <v>J=</v>
      </c>
      <c r="AI508" s="116">
        <f t="shared" si="482"/>
        <v>44676</v>
      </c>
      <c r="AJ508" s="10"/>
      <c r="AK508" s="5"/>
      <c r="AL508" s="204">
        <f>[2]Plan1!$A418</f>
        <v>49263</v>
      </c>
      <c r="AM508" s="205" t="str">
        <f>[2]Plan1!$C418</f>
        <v>Proclamação da República</v>
      </c>
      <c r="AN508" s="5"/>
      <c r="AO508" s="3"/>
      <c r="AP508" s="161">
        <f t="shared" si="453"/>
        <v>49851</v>
      </c>
      <c r="AQ508" s="161">
        <f t="shared" si="454"/>
        <v>49850</v>
      </c>
      <c r="AR508" s="161">
        <f t="shared" si="455"/>
        <v>49851</v>
      </c>
      <c r="AS508" s="161">
        <f t="shared" si="450"/>
        <v>49881</v>
      </c>
      <c r="AT508" s="161">
        <f t="shared" si="456"/>
        <v>49851</v>
      </c>
      <c r="AU508" s="161">
        <f t="shared" si="492"/>
        <v>49881</v>
      </c>
      <c r="AV508" s="155">
        <f t="shared" si="452"/>
        <v>30</v>
      </c>
      <c r="AZ508" s="26"/>
      <c r="BA508" s="1"/>
      <c r="BB508" s="1"/>
      <c r="BC508" s="1"/>
      <c r="BD508" s="1"/>
      <c r="BE508" s="1"/>
      <c r="BG508" s="1"/>
      <c r="BH508" s="1"/>
    </row>
    <row r="509" spans="1:60" ht="15" customHeight="1" x14ac:dyDescent="0.25">
      <c r="A509" s="105">
        <f t="shared" si="472"/>
        <v>44650</v>
      </c>
      <c r="B509" s="106">
        <f t="shared" si="457"/>
        <v>910.35004777442509</v>
      </c>
      <c r="C509" s="2">
        <f t="shared" si="473"/>
        <v>793.99184756</v>
      </c>
      <c r="D509" s="2">
        <f t="shared" si="474"/>
        <v>113.12735861000021</v>
      </c>
      <c r="E509" s="106">
        <f t="shared" si="458"/>
        <v>680.86448894999978</v>
      </c>
      <c r="F509" s="21">
        <f t="shared" si="475"/>
        <v>6215.24</v>
      </c>
      <c r="G509" s="108">
        <f t="shared" si="476"/>
        <v>6315.93</v>
      </c>
      <c r="H509" s="109">
        <f t="shared" si="488"/>
        <v>44618</v>
      </c>
      <c r="I509" s="109">
        <f t="shared" si="484"/>
        <v>44646</v>
      </c>
      <c r="J509" s="110">
        <f t="shared" si="459"/>
        <v>1.6200500704719456E-2</v>
      </c>
      <c r="K509" s="117">
        <f t="shared" si="485"/>
        <v>44676</v>
      </c>
      <c r="L509" s="178">
        <f t="shared" si="487"/>
        <v>31</v>
      </c>
      <c r="M509" s="178">
        <f t="shared" si="491"/>
        <v>5</v>
      </c>
      <c r="N509" s="106">
        <f t="shared" si="460"/>
        <v>1.0025953999999999</v>
      </c>
      <c r="O509" s="111">
        <f t="shared" si="490"/>
        <v>1.0101006100000001</v>
      </c>
      <c r="P509" s="111">
        <f t="shared" si="477"/>
        <v>1.1457471905972914</v>
      </c>
      <c r="Q509" s="106">
        <f t="shared" si="489"/>
        <v>1.1487208600000001</v>
      </c>
      <c r="R509" s="106">
        <f t="shared" si="478"/>
        <v>1.12819757</v>
      </c>
      <c r="S509" s="106">
        <f t="shared" si="461"/>
        <v>895.77967301000001</v>
      </c>
      <c r="T509" s="106">
        <f t="shared" si="462"/>
        <v>14.502652474320604</v>
      </c>
      <c r="U509" s="106">
        <f t="shared" si="463"/>
        <v>101.25875234010451</v>
      </c>
      <c r="V509" s="106">
        <f t="shared" si="464"/>
        <v>909.75325237442507</v>
      </c>
      <c r="W509" s="19">
        <f t="shared" si="483"/>
        <v>0</v>
      </c>
      <c r="X509" s="2">
        <f t="shared" si="465"/>
        <v>0</v>
      </c>
      <c r="Y509" s="4">
        <f t="shared" si="466"/>
        <v>0</v>
      </c>
      <c r="Z509" s="106">
        <f t="shared" si="467"/>
        <v>0</v>
      </c>
      <c r="AA509" s="114">
        <f t="shared" si="479"/>
        <v>0.05</v>
      </c>
      <c r="AB509" s="112">
        <f t="shared" si="468"/>
        <v>5</v>
      </c>
      <c r="AC509" s="178">
        <f t="shared" si="486"/>
        <v>31</v>
      </c>
      <c r="AD509" s="11">
        <f t="shared" si="480"/>
        <v>1.000655997</v>
      </c>
      <c r="AE509" s="106">
        <f t="shared" si="469"/>
        <v>0.58762877000000002</v>
      </c>
      <c r="AF509" s="106">
        <f t="shared" si="470"/>
        <v>0.59679539999999998</v>
      </c>
      <c r="AG509" s="106">
        <f t="shared" si="471"/>
        <v>0</v>
      </c>
      <c r="AH509" s="115" t="str">
        <f t="shared" si="481"/>
        <v>J=</v>
      </c>
      <c r="AI509" s="116">
        <f t="shared" si="482"/>
        <v>44676</v>
      </c>
      <c r="AJ509" s="10"/>
      <c r="AK509" s="5"/>
      <c r="AL509" s="204">
        <f>[2]Plan1!$A419</f>
        <v>49268</v>
      </c>
      <c r="AM509" s="205" t="str">
        <f>[2]Plan1!$C419</f>
        <v>Dia Nacional de Zumbi e da Consciência Negra</v>
      </c>
      <c r="AN509" s="5"/>
      <c r="AO509" s="3"/>
      <c r="AP509" s="161">
        <f t="shared" si="453"/>
        <v>49881</v>
      </c>
      <c r="AQ509" s="161">
        <f t="shared" si="454"/>
        <v>49880</v>
      </c>
      <c r="AR509" s="161">
        <f t="shared" si="455"/>
        <v>49881</v>
      </c>
      <c r="AS509" s="161">
        <f t="shared" si="450"/>
        <v>49912</v>
      </c>
      <c r="AT509" s="161">
        <f t="shared" si="456"/>
        <v>49881</v>
      </c>
      <c r="AU509" s="161">
        <f t="shared" si="492"/>
        <v>49912</v>
      </c>
      <c r="AV509" s="155">
        <f t="shared" si="452"/>
        <v>31</v>
      </c>
      <c r="AZ509" s="26"/>
      <c r="BA509" s="1"/>
      <c r="BB509" s="1"/>
      <c r="BC509" s="1"/>
      <c r="BD509" s="1"/>
      <c r="BE509" s="1"/>
      <c r="BG509" s="1"/>
      <c r="BH509" s="1"/>
    </row>
    <row r="510" spans="1:60" ht="15" customHeight="1" x14ac:dyDescent="0.25">
      <c r="A510" s="105">
        <f t="shared" si="472"/>
        <v>44651</v>
      </c>
      <c r="B510" s="106">
        <f t="shared" si="457"/>
        <v>910.87533681591299</v>
      </c>
      <c r="C510" s="2">
        <f t="shared" si="473"/>
        <v>793.99184756</v>
      </c>
      <c r="D510" s="2">
        <f t="shared" si="474"/>
        <v>113.12735861000021</v>
      </c>
      <c r="E510" s="106">
        <f t="shared" si="458"/>
        <v>680.86448894999978</v>
      </c>
      <c r="F510" s="21">
        <f t="shared" si="475"/>
        <v>6215.24</v>
      </c>
      <c r="G510" s="108">
        <f t="shared" si="476"/>
        <v>6315.93</v>
      </c>
      <c r="H510" s="109">
        <f t="shared" si="488"/>
        <v>44618</v>
      </c>
      <c r="I510" s="109">
        <f t="shared" si="484"/>
        <v>44646</v>
      </c>
      <c r="J510" s="110">
        <f t="shared" si="459"/>
        <v>1.6200500704719456E-2</v>
      </c>
      <c r="K510" s="117">
        <f t="shared" si="485"/>
        <v>44676</v>
      </c>
      <c r="L510" s="178">
        <f t="shared" si="487"/>
        <v>31</v>
      </c>
      <c r="M510" s="178">
        <f t="shared" si="491"/>
        <v>6</v>
      </c>
      <c r="N510" s="106">
        <f t="shared" si="460"/>
        <v>1.00311529</v>
      </c>
      <c r="O510" s="111">
        <f t="shared" si="490"/>
        <v>1.0101006100000001</v>
      </c>
      <c r="P510" s="111">
        <f t="shared" si="477"/>
        <v>1.1457471905972914</v>
      </c>
      <c r="Q510" s="106">
        <f t="shared" si="489"/>
        <v>1.14931652</v>
      </c>
      <c r="R510" s="106">
        <f t="shared" si="478"/>
        <v>1.12819757</v>
      </c>
      <c r="S510" s="106">
        <f t="shared" si="461"/>
        <v>895.77967301000001</v>
      </c>
      <c r="T510" s="106">
        <f t="shared" si="462"/>
        <v>14.502652474320604</v>
      </c>
      <c r="U510" s="106">
        <f t="shared" si="463"/>
        <v>101.66431608159239</v>
      </c>
      <c r="V510" s="106">
        <f t="shared" si="464"/>
        <v>910.15881611591294</v>
      </c>
      <c r="W510" s="19">
        <f t="shared" si="483"/>
        <v>0</v>
      </c>
      <c r="X510" s="2">
        <f t="shared" si="465"/>
        <v>0</v>
      </c>
      <c r="Y510" s="4">
        <f t="shared" si="466"/>
        <v>0</v>
      </c>
      <c r="Z510" s="106">
        <f t="shared" si="467"/>
        <v>0</v>
      </c>
      <c r="AA510" s="114">
        <f t="shared" si="479"/>
        <v>0.05</v>
      </c>
      <c r="AB510" s="112">
        <f t="shared" si="468"/>
        <v>6</v>
      </c>
      <c r="AC510" s="178">
        <f t="shared" si="486"/>
        <v>31</v>
      </c>
      <c r="AD510" s="11">
        <f t="shared" si="480"/>
        <v>1.000787248</v>
      </c>
      <c r="AE510" s="106">
        <f t="shared" si="469"/>
        <v>0.70520075000000004</v>
      </c>
      <c r="AF510" s="106">
        <f t="shared" si="470"/>
        <v>0.71652070000000001</v>
      </c>
      <c r="AG510" s="106">
        <f t="shared" si="471"/>
        <v>0</v>
      </c>
      <c r="AH510" s="115" t="str">
        <f t="shared" si="481"/>
        <v>J=</v>
      </c>
      <c r="AI510" s="116">
        <f t="shared" si="482"/>
        <v>44676</v>
      </c>
      <c r="AJ510" s="10"/>
      <c r="AK510" s="5"/>
      <c r="AL510" s="204">
        <f>[2]Plan1!$A420</f>
        <v>49303</v>
      </c>
      <c r="AM510" s="205" t="str">
        <f>[2]Plan1!$C420</f>
        <v>Natal</v>
      </c>
      <c r="AN510" s="5"/>
      <c r="AO510" s="3"/>
      <c r="AP510" s="161">
        <f t="shared" si="453"/>
        <v>49912</v>
      </c>
      <c r="AQ510" s="161">
        <f t="shared" si="454"/>
        <v>49909</v>
      </c>
      <c r="AR510" s="161">
        <f t="shared" si="455"/>
        <v>49912</v>
      </c>
      <c r="AS510" s="161">
        <f t="shared" si="450"/>
        <v>49943</v>
      </c>
      <c r="AT510" s="161">
        <f t="shared" si="456"/>
        <v>49912</v>
      </c>
      <c r="AU510" s="161">
        <f t="shared" si="492"/>
        <v>49943</v>
      </c>
      <c r="AV510" s="155">
        <f t="shared" si="452"/>
        <v>31</v>
      </c>
      <c r="AZ510" s="26"/>
      <c r="BA510" s="1"/>
      <c r="BB510" s="1"/>
      <c r="BC510" s="1"/>
      <c r="BD510" s="1"/>
      <c r="BE510" s="1"/>
      <c r="BG510" s="1"/>
      <c r="BH510" s="1"/>
    </row>
    <row r="511" spans="1:60" ht="15" customHeight="1" x14ac:dyDescent="0.25">
      <c r="A511" s="105">
        <f t="shared" si="472"/>
        <v>44652</v>
      </c>
      <c r="B511" s="106">
        <f t="shared" si="457"/>
        <v>911.4009590653925</v>
      </c>
      <c r="C511" s="2">
        <f t="shared" si="473"/>
        <v>793.99184756</v>
      </c>
      <c r="D511" s="2">
        <f t="shared" si="474"/>
        <v>113.12735861000021</v>
      </c>
      <c r="E511" s="106">
        <f t="shared" si="458"/>
        <v>680.86448894999978</v>
      </c>
      <c r="F511" s="21">
        <f t="shared" si="475"/>
        <v>6215.24</v>
      </c>
      <c r="G511" s="108">
        <f t="shared" si="476"/>
        <v>6315.93</v>
      </c>
      <c r="H511" s="109">
        <f t="shared" si="488"/>
        <v>44618</v>
      </c>
      <c r="I511" s="109">
        <f t="shared" si="484"/>
        <v>44646</v>
      </c>
      <c r="J511" s="110">
        <f t="shared" si="459"/>
        <v>1.6200500704719456E-2</v>
      </c>
      <c r="K511" s="117">
        <f t="shared" si="485"/>
        <v>44676</v>
      </c>
      <c r="L511" s="178">
        <f t="shared" si="487"/>
        <v>31</v>
      </c>
      <c r="M511" s="178">
        <f t="shared" si="491"/>
        <v>7</v>
      </c>
      <c r="N511" s="106">
        <f t="shared" si="460"/>
        <v>1.00363545</v>
      </c>
      <c r="O511" s="111">
        <f t="shared" si="490"/>
        <v>1.0101006100000001</v>
      </c>
      <c r="P511" s="111">
        <f t="shared" si="477"/>
        <v>1.1457471905972914</v>
      </c>
      <c r="Q511" s="106">
        <f t="shared" si="489"/>
        <v>1.14991249</v>
      </c>
      <c r="R511" s="106">
        <f t="shared" si="478"/>
        <v>1.12819757</v>
      </c>
      <c r="S511" s="106">
        <f t="shared" si="461"/>
        <v>895.77967301000001</v>
      </c>
      <c r="T511" s="106">
        <f t="shared" si="462"/>
        <v>14.502652474320604</v>
      </c>
      <c r="U511" s="106">
        <f t="shared" si="463"/>
        <v>102.07009089107193</v>
      </c>
      <c r="V511" s="106">
        <f t="shared" si="464"/>
        <v>910.56459092539251</v>
      </c>
      <c r="W511" s="19">
        <f t="shared" si="483"/>
        <v>0</v>
      </c>
      <c r="X511" s="2">
        <f t="shared" si="465"/>
        <v>0</v>
      </c>
      <c r="Y511" s="4">
        <f t="shared" si="466"/>
        <v>0</v>
      </c>
      <c r="Z511" s="106">
        <f t="shared" si="467"/>
        <v>0</v>
      </c>
      <c r="AA511" s="114">
        <f t="shared" si="479"/>
        <v>0.05</v>
      </c>
      <c r="AB511" s="112">
        <f t="shared" si="468"/>
        <v>7</v>
      </c>
      <c r="AC511" s="178">
        <f t="shared" si="486"/>
        <v>31</v>
      </c>
      <c r="AD511" s="11">
        <f t="shared" si="480"/>
        <v>1.000918516</v>
      </c>
      <c r="AE511" s="106">
        <f t="shared" si="469"/>
        <v>0.82278795999999998</v>
      </c>
      <c r="AF511" s="106">
        <f t="shared" si="470"/>
        <v>0.83636814000000004</v>
      </c>
      <c r="AG511" s="106">
        <f t="shared" si="471"/>
        <v>0</v>
      </c>
      <c r="AH511" s="115" t="str">
        <f t="shared" si="481"/>
        <v>J=</v>
      </c>
      <c r="AI511" s="116">
        <f t="shared" si="482"/>
        <v>44676</v>
      </c>
      <c r="AJ511" s="10"/>
      <c r="AK511" s="5"/>
      <c r="AL511" s="204">
        <f>[2]Plan1!$A421</f>
        <v>49310</v>
      </c>
      <c r="AM511" s="205" t="str">
        <f>[2]Plan1!$C421</f>
        <v>Confraternização Universal</v>
      </c>
      <c r="AN511" s="5"/>
      <c r="AO511" s="3"/>
      <c r="AP511" s="161">
        <f t="shared" si="453"/>
        <v>49943</v>
      </c>
      <c r="AQ511" s="161">
        <f t="shared" si="454"/>
        <v>49942</v>
      </c>
      <c r="AR511" s="161">
        <f t="shared" si="455"/>
        <v>49943</v>
      </c>
      <c r="AS511" s="161">
        <f t="shared" si="450"/>
        <v>49973</v>
      </c>
      <c r="AT511" s="161">
        <f t="shared" si="456"/>
        <v>49943</v>
      </c>
      <c r="AU511" s="161">
        <f t="shared" si="492"/>
        <v>49975</v>
      </c>
      <c r="AV511" s="155">
        <f t="shared" si="452"/>
        <v>30</v>
      </c>
      <c r="AZ511" s="26"/>
      <c r="BA511" s="1"/>
      <c r="BB511" s="1"/>
      <c r="BC511" s="1"/>
      <c r="BD511" s="1"/>
      <c r="BE511" s="1"/>
      <c r="BG511" s="1"/>
      <c r="BH511" s="1"/>
    </row>
    <row r="512" spans="1:60" ht="15" customHeight="1" x14ac:dyDescent="0.25">
      <c r="A512" s="105">
        <f t="shared" si="472"/>
        <v>44653</v>
      </c>
      <c r="B512" s="106">
        <f t="shared" si="457"/>
        <v>911.92691462286371</v>
      </c>
      <c r="C512" s="2">
        <f t="shared" si="473"/>
        <v>793.99184756</v>
      </c>
      <c r="D512" s="2">
        <f t="shared" si="474"/>
        <v>113.12735861000021</v>
      </c>
      <c r="E512" s="106">
        <f t="shared" si="458"/>
        <v>680.86448894999978</v>
      </c>
      <c r="F512" s="21">
        <f t="shared" si="475"/>
        <v>6215.24</v>
      </c>
      <c r="G512" s="108">
        <f t="shared" si="476"/>
        <v>6315.93</v>
      </c>
      <c r="H512" s="109">
        <f t="shared" si="488"/>
        <v>44618</v>
      </c>
      <c r="I512" s="109">
        <f t="shared" si="484"/>
        <v>44646</v>
      </c>
      <c r="J512" s="110">
        <f t="shared" si="459"/>
        <v>1.6200500704719456E-2</v>
      </c>
      <c r="K512" s="117">
        <f t="shared" si="485"/>
        <v>44676</v>
      </c>
      <c r="L512" s="178">
        <f t="shared" si="487"/>
        <v>31</v>
      </c>
      <c r="M512" s="178">
        <f t="shared" si="491"/>
        <v>8</v>
      </c>
      <c r="N512" s="106">
        <f t="shared" si="460"/>
        <v>1.0041558799999999</v>
      </c>
      <c r="O512" s="111">
        <f t="shared" si="490"/>
        <v>1.0101006100000001</v>
      </c>
      <c r="P512" s="111">
        <f t="shared" si="477"/>
        <v>1.1457471905972914</v>
      </c>
      <c r="Q512" s="106">
        <f t="shared" si="489"/>
        <v>1.1505087700000001</v>
      </c>
      <c r="R512" s="106">
        <f t="shared" si="478"/>
        <v>1.12819757</v>
      </c>
      <c r="S512" s="106">
        <f t="shared" si="461"/>
        <v>895.77967301000001</v>
      </c>
      <c r="T512" s="106">
        <f t="shared" si="462"/>
        <v>14.502652474320604</v>
      </c>
      <c r="U512" s="106">
        <f t="shared" si="463"/>
        <v>102.47607676854311</v>
      </c>
      <c r="V512" s="106">
        <f t="shared" si="464"/>
        <v>910.97057680286366</v>
      </c>
      <c r="W512" s="19">
        <f t="shared" si="483"/>
        <v>0</v>
      </c>
      <c r="X512" s="2">
        <f t="shared" si="465"/>
        <v>0</v>
      </c>
      <c r="Y512" s="4">
        <f t="shared" si="466"/>
        <v>0</v>
      </c>
      <c r="Z512" s="106">
        <f t="shared" si="467"/>
        <v>0</v>
      </c>
      <c r="AA512" s="114">
        <f t="shared" si="479"/>
        <v>0.05</v>
      </c>
      <c r="AB512" s="112">
        <f t="shared" si="468"/>
        <v>8</v>
      </c>
      <c r="AC512" s="178">
        <f t="shared" si="486"/>
        <v>31</v>
      </c>
      <c r="AD512" s="11">
        <f t="shared" si="480"/>
        <v>1.001049801</v>
      </c>
      <c r="AE512" s="106">
        <f t="shared" si="469"/>
        <v>0.94039039000000002</v>
      </c>
      <c r="AF512" s="106">
        <f t="shared" si="470"/>
        <v>0.95633782000000001</v>
      </c>
      <c r="AG512" s="106">
        <f t="shared" si="471"/>
        <v>0</v>
      </c>
      <c r="AH512" s="115" t="str">
        <f t="shared" si="481"/>
        <v>J=</v>
      </c>
      <c r="AI512" s="116">
        <f t="shared" si="482"/>
        <v>44676</v>
      </c>
      <c r="AJ512" s="10"/>
      <c r="AK512" s="5"/>
      <c r="AL512" s="204">
        <f>[2]Plan1!$A422</f>
        <v>49345</v>
      </c>
      <c r="AM512" s="205" t="str">
        <f>[2]Plan1!$C422</f>
        <v>Carnaval</v>
      </c>
      <c r="AN512" s="5"/>
      <c r="AO512" s="3"/>
      <c r="AP512" s="161">
        <f t="shared" si="453"/>
        <v>49973</v>
      </c>
      <c r="AQ512" s="161">
        <f t="shared" si="454"/>
        <v>49972</v>
      </c>
      <c r="AR512" s="161">
        <f t="shared" si="455"/>
        <v>49975</v>
      </c>
      <c r="AS512" s="161">
        <f t="shared" si="450"/>
        <v>50004</v>
      </c>
      <c r="AT512" s="161">
        <f t="shared" si="456"/>
        <v>49975</v>
      </c>
      <c r="AU512" s="161">
        <f t="shared" si="492"/>
        <v>50004</v>
      </c>
      <c r="AV512" s="155">
        <f t="shared" si="452"/>
        <v>31</v>
      </c>
      <c r="AZ512" s="26"/>
      <c r="BA512" s="1"/>
      <c r="BB512" s="1"/>
      <c r="BC512" s="1"/>
      <c r="BD512" s="1"/>
      <c r="BE512" s="1"/>
      <c r="BG512" s="1"/>
      <c r="BH512" s="1"/>
    </row>
    <row r="513" spans="1:180" ht="15" customHeight="1" x14ac:dyDescent="0.25">
      <c r="A513" s="105">
        <f t="shared" si="472"/>
        <v>44654</v>
      </c>
      <c r="B513" s="106">
        <f t="shared" si="457"/>
        <v>912.45320449832639</v>
      </c>
      <c r="C513" s="2">
        <f t="shared" si="473"/>
        <v>793.99184756</v>
      </c>
      <c r="D513" s="2">
        <f t="shared" si="474"/>
        <v>113.12735861000021</v>
      </c>
      <c r="E513" s="106">
        <f t="shared" si="458"/>
        <v>680.86448894999978</v>
      </c>
      <c r="F513" s="21">
        <f t="shared" si="475"/>
        <v>6215.24</v>
      </c>
      <c r="G513" s="108">
        <f t="shared" si="476"/>
        <v>6315.93</v>
      </c>
      <c r="H513" s="109">
        <f t="shared" si="488"/>
        <v>44618</v>
      </c>
      <c r="I513" s="109">
        <f t="shared" si="484"/>
        <v>44646</v>
      </c>
      <c r="J513" s="110">
        <f t="shared" si="459"/>
        <v>1.6200500704719456E-2</v>
      </c>
      <c r="K513" s="117">
        <f t="shared" si="485"/>
        <v>44676</v>
      </c>
      <c r="L513" s="178">
        <f t="shared" si="487"/>
        <v>31</v>
      </c>
      <c r="M513" s="178">
        <f t="shared" si="491"/>
        <v>9</v>
      </c>
      <c r="N513" s="106">
        <f t="shared" si="460"/>
        <v>1.0046765799999999</v>
      </c>
      <c r="O513" s="111">
        <f t="shared" si="490"/>
        <v>1.0101006100000001</v>
      </c>
      <c r="P513" s="111">
        <f t="shared" si="477"/>
        <v>1.1457471905972914</v>
      </c>
      <c r="Q513" s="106">
        <f t="shared" si="489"/>
        <v>1.1511053600000001</v>
      </c>
      <c r="R513" s="106">
        <f t="shared" si="478"/>
        <v>1.12819757</v>
      </c>
      <c r="S513" s="106">
        <f t="shared" si="461"/>
        <v>895.77967301000001</v>
      </c>
      <c r="T513" s="106">
        <f t="shared" si="462"/>
        <v>14.502652474320604</v>
      </c>
      <c r="U513" s="106">
        <f t="shared" si="463"/>
        <v>102.88227371400579</v>
      </c>
      <c r="V513" s="106">
        <f t="shared" si="464"/>
        <v>911.3767737483264</v>
      </c>
      <c r="W513" s="19">
        <f t="shared" si="483"/>
        <v>0</v>
      </c>
      <c r="X513" s="2">
        <f t="shared" si="465"/>
        <v>0</v>
      </c>
      <c r="Y513" s="4">
        <f t="shared" si="466"/>
        <v>0</v>
      </c>
      <c r="Z513" s="106">
        <f t="shared" si="467"/>
        <v>0</v>
      </c>
      <c r="AA513" s="114">
        <f t="shared" si="479"/>
        <v>0.05</v>
      </c>
      <c r="AB513" s="112">
        <f t="shared" si="468"/>
        <v>9</v>
      </c>
      <c r="AC513" s="178">
        <f t="shared" si="486"/>
        <v>31</v>
      </c>
      <c r="AD513" s="11">
        <f t="shared" si="480"/>
        <v>1.001181104</v>
      </c>
      <c r="AE513" s="106">
        <f t="shared" si="469"/>
        <v>1.0580089500000001</v>
      </c>
      <c r="AF513" s="106">
        <f t="shared" si="470"/>
        <v>1.0764307500000001</v>
      </c>
      <c r="AG513" s="106">
        <f t="shared" si="471"/>
        <v>0</v>
      </c>
      <c r="AH513" s="115" t="str">
        <f t="shared" si="481"/>
        <v>J=</v>
      </c>
      <c r="AI513" s="116">
        <f t="shared" si="482"/>
        <v>44676</v>
      </c>
      <c r="AJ513" s="10"/>
      <c r="AK513" s="5"/>
      <c r="AL513" s="204">
        <f>[2]Plan1!$A423</f>
        <v>49346</v>
      </c>
      <c r="AM513" s="205" t="str">
        <f>[2]Plan1!$C423</f>
        <v>Carnaval</v>
      </c>
      <c r="AN513" s="5"/>
      <c r="AO513" s="3"/>
      <c r="AP513" s="161">
        <f t="shared" si="453"/>
        <v>50004</v>
      </c>
      <c r="AQ513" s="161">
        <f t="shared" si="454"/>
        <v>50003</v>
      </c>
      <c r="AR513" s="161">
        <f t="shared" si="455"/>
        <v>50004</v>
      </c>
      <c r="AS513" s="161">
        <f t="shared" ref="AS513:AS576" si="493">AP514</f>
        <v>50034</v>
      </c>
      <c r="AT513" s="161">
        <f t="shared" si="456"/>
        <v>50004</v>
      </c>
      <c r="AU513" s="161">
        <f t="shared" si="492"/>
        <v>50035</v>
      </c>
      <c r="AV513" s="155">
        <f t="shared" ref="AV513:AV576" si="494">AS513-AP513</f>
        <v>30</v>
      </c>
      <c r="AZ513" s="26"/>
      <c r="BA513" s="1"/>
      <c r="BB513" s="1"/>
      <c r="BC513" s="1"/>
      <c r="BD513" s="1"/>
      <c r="BE513" s="1"/>
      <c r="BG513" s="1"/>
      <c r="BH513" s="1"/>
    </row>
    <row r="514" spans="1:180" ht="15" customHeight="1" x14ac:dyDescent="0.25">
      <c r="A514" s="105">
        <f t="shared" si="472"/>
        <v>44655</v>
      </c>
      <c r="B514" s="106">
        <f t="shared" si="457"/>
        <v>912.97982107313567</v>
      </c>
      <c r="C514" s="2">
        <f t="shared" si="473"/>
        <v>793.99184756</v>
      </c>
      <c r="D514" s="2">
        <f t="shared" si="474"/>
        <v>113.12735861000021</v>
      </c>
      <c r="E514" s="106">
        <f t="shared" si="458"/>
        <v>680.86448894999978</v>
      </c>
      <c r="F514" s="21">
        <f t="shared" si="475"/>
        <v>6215.24</v>
      </c>
      <c r="G514" s="108">
        <f t="shared" si="476"/>
        <v>6315.93</v>
      </c>
      <c r="H514" s="109">
        <f t="shared" si="488"/>
        <v>44618</v>
      </c>
      <c r="I514" s="109">
        <f t="shared" si="484"/>
        <v>44646</v>
      </c>
      <c r="J514" s="110">
        <f t="shared" si="459"/>
        <v>1.6200500704719456E-2</v>
      </c>
      <c r="K514" s="117">
        <f t="shared" si="485"/>
        <v>44676</v>
      </c>
      <c r="L514" s="178">
        <f t="shared" si="487"/>
        <v>31</v>
      </c>
      <c r="M514" s="178">
        <f t="shared" si="491"/>
        <v>10</v>
      </c>
      <c r="N514" s="106">
        <f t="shared" si="460"/>
        <v>1.0051975399999999</v>
      </c>
      <c r="O514" s="111">
        <f t="shared" si="490"/>
        <v>1.0101006100000001</v>
      </c>
      <c r="P514" s="111">
        <f t="shared" si="477"/>
        <v>1.1457471905972914</v>
      </c>
      <c r="Q514" s="106">
        <f t="shared" si="489"/>
        <v>1.15170225</v>
      </c>
      <c r="R514" s="106">
        <f t="shared" si="478"/>
        <v>1.12819757</v>
      </c>
      <c r="S514" s="106">
        <f t="shared" si="461"/>
        <v>895.77967301000001</v>
      </c>
      <c r="T514" s="106">
        <f t="shared" si="462"/>
        <v>14.502652474320604</v>
      </c>
      <c r="U514" s="106">
        <f t="shared" si="463"/>
        <v>103.28867491881513</v>
      </c>
      <c r="V514" s="106">
        <f t="shared" si="464"/>
        <v>911.7831749531357</v>
      </c>
      <c r="W514" s="19">
        <f t="shared" si="483"/>
        <v>0</v>
      </c>
      <c r="X514" s="2">
        <f t="shared" si="465"/>
        <v>0</v>
      </c>
      <c r="Y514" s="4">
        <f t="shared" si="466"/>
        <v>0</v>
      </c>
      <c r="Z514" s="106">
        <f t="shared" si="467"/>
        <v>0</v>
      </c>
      <c r="AA514" s="114">
        <f t="shared" si="479"/>
        <v>0.05</v>
      </c>
      <c r="AB514" s="112">
        <f t="shared" si="468"/>
        <v>10</v>
      </c>
      <c r="AC514" s="178">
        <f t="shared" si="486"/>
        <v>31</v>
      </c>
      <c r="AD514" s="11">
        <f t="shared" si="480"/>
        <v>1.001312424</v>
      </c>
      <c r="AE514" s="106">
        <f t="shared" si="469"/>
        <v>1.17564274</v>
      </c>
      <c r="AF514" s="106">
        <f t="shared" si="470"/>
        <v>1.19664612</v>
      </c>
      <c r="AG514" s="106">
        <f t="shared" si="471"/>
        <v>0</v>
      </c>
      <c r="AH514" s="115" t="str">
        <f t="shared" si="481"/>
        <v>J=</v>
      </c>
      <c r="AI514" s="116">
        <f t="shared" si="482"/>
        <v>44676</v>
      </c>
      <c r="AJ514" s="10"/>
      <c r="AK514" s="5"/>
      <c r="AL514" s="204">
        <f>[2]Plan1!$A424</f>
        <v>49391</v>
      </c>
      <c r="AM514" s="205" t="str">
        <f>[2]Plan1!$C424</f>
        <v>Paixão de Cristo</v>
      </c>
      <c r="AN514" s="5"/>
      <c r="AO514" s="3"/>
      <c r="AP514" s="161">
        <f t="shared" ref="AP514:AP577" si="495">EDATE(AP513,1)</f>
        <v>50034</v>
      </c>
      <c r="AQ514" s="161">
        <f t="shared" ref="AQ514:AQ577" si="496">WORKDAY(AP514,-1,AL$320:AL$700)</f>
        <v>50033</v>
      </c>
      <c r="AR514" s="161">
        <f t="shared" ref="AR514:AR577" si="497">WORKDAY(AQ514,1,AL$320:AL$700)</f>
        <v>50035</v>
      </c>
      <c r="AS514" s="161">
        <f t="shared" si="493"/>
        <v>50065</v>
      </c>
      <c r="AT514" s="161">
        <f t="shared" ref="AT514:AT577" si="498">WORKDAY(AR514,0,AL$320:AL$700)</f>
        <v>50035</v>
      </c>
      <c r="AU514" s="161">
        <f t="shared" si="492"/>
        <v>50066</v>
      </c>
      <c r="AV514" s="155">
        <f t="shared" si="494"/>
        <v>31</v>
      </c>
      <c r="AZ514" s="26"/>
      <c r="BA514" s="1"/>
      <c r="BB514" s="1"/>
      <c r="BC514" s="1"/>
      <c r="BD514" s="1"/>
      <c r="BE514" s="1"/>
      <c r="BG514" s="1"/>
      <c r="BH514" s="1"/>
    </row>
    <row r="515" spans="1:180" ht="15" customHeight="1" x14ac:dyDescent="0.25">
      <c r="A515" s="105">
        <f t="shared" si="472"/>
        <v>44656</v>
      </c>
      <c r="B515" s="106">
        <f t="shared" si="457"/>
        <v>913.50677807458158</v>
      </c>
      <c r="C515" s="2">
        <f t="shared" si="473"/>
        <v>793.99184756</v>
      </c>
      <c r="D515" s="2">
        <f t="shared" si="474"/>
        <v>113.12735861000021</v>
      </c>
      <c r="E515" s="106">
        <f t="shared" si="458"/>
        <v>680.86448894999978</v>
      </c>
      <c r="F515" s="21">
        <f t="shared" si="475"/>
        <v>6215.24</v>
      </c>
      <c r="G515" s="108">
        <f t="shared" si="476"/>
        <v>6315.93</v>
      </c>
      <c r="H515" s="109">
        <f t="shared" si="488"/>
        <v>44618</v>
      </c>
      <c r="I515" s="109">
        <f t="shared" si="484"/>
        <v>44646</v>
      </c>
      <c r="J515" s="110">
        <f t="shared" si="459"/>
        <v>1.6200500704719456E-2</v>
      </c>
      <c r="K515" s="117">
        <f t="shared" si="485"/>
        <v>44676</v>
      </c>
      <c r="L515" s="178">
        <f t="shared" si="487"/>
        <v>31</v>
      </c>
      <c r="M515" s="178">
        <f t="shared" si="491"/>
        <v>11</v>
      </c>
      <c r="N515" s="106">
        <f t="shared" si="460"/>
        <v>1.00571878</v>
      </c>
      <c r="O515" s="111">
        <f t="shared" si="490"/>
        <v>1.0101006100000001</v>
      </c>
      <c r="P515" s="111">
        <f t="shared" si="477"/>
        <v>1.1457471905972914</v>
      </c>
      <c r="Q515" s="106">
        <f t="shared" si="489"/>
        <v>1.1522994600000001</v>
      </c>
      <c r="R515" s="106">
        <f t="shared" si="478"/>
        <v>1.12819757</v>
      </c>
      <c r="S515" s="106">
        <f t="shared" si="461"/>
        <v>895.77967301000001</v>
      </c>
      <c r="T515" s="106">
        <f t="shared" si="462"/>
        <v>14.502652474320604</v>
      </c>
      <c r="U515" s="106">
        <f t="shared" si="463"/>
        <v>103.69529400026097</v>
      </c>
      <c r="V515" s="106">
        <f t="shared" si="464"/>
        <v>912.18979403458161</v>
      </c>
      <c r="W515" s="19">
        <f t="shared" si="483"/>
        <v>0</v>
      </c>
      <c r="X515" s="2">
        <f t="shared" si="465"/>
        <v>0</v>
      </c>
      <c r="Y515" s="4">
        <f t="shared" si="466"/>
        <v>0</v>
      </c>
      <c r="Z515" s="106">
        <f t="shared" si="467"/>
        <v>0</v>
      </c>
      <c r="AA515" s="114">
        <f t="shared" si="479"/>
        <v>0.05</v>
      </c>
      <c r="AB515" s="112">
        <f t="shared" si="468"/>
        <v>11</v>
      </c>
      <c r="AC515" s="178">
        <f t="shared" si="486"/>
        <v>31</v>
      </c>
      <c r="AD515" s="11">
        <f t="shared" si="480"/>
        <v>1.001443761</v>
      </c>
      <c r="AE515" s="106">
        <f t="shared" si="469"/>
        <v>1.2932917500000001</v>
      </c>
      <c r="AF515" s="106">
        <f t="shared" si="470"/>
        <v>1.3169840399999999</v>
      </c>
      <c r="AG515" s="106">
        <f t="shared" si="471"/>
        <v>0</v>
      </c>
      <c r="AH515" s="115" t="str">
        <f t="shared" si="481"/>
        <v>J=</v>
      </c>
      <c r="AI515" s="116">
        <f t="shared" si="482"/>
        <v>44676</v>
      </c>
      <c r="AJ515" s="10"/>
      <c r="AK515" s="5"/>
      <c r="AL515" s="204">
        <f>[2]Plan1!$A425</f>
        <v>49420</v>
      </c>
      <c r="AM515" s="205" t="str">
        <f>[2]Plan1!$C425</f>
        <v>Tiradentes</v>
      </c>
      <c r="AN515" s="5"/>
      <c r="AO515" s="6"/>
      <c r="AP515" s="161">
        <f t="shared" si="495"/>
        <v>50065</v>
      </c>
      <c r="AQ515" s="161">
        <f t="shared" si="496"/>
        <v>50063</v>
      </c>
      <c r="AR515" s="161">
        <f t="shared" si="497"/>
        <v>50066</v>
      </c>
      <c r="AS515" s="161">
        <f t="shared" si="493"/>
        <v>50096</v>
      </c>
      <c r="AT515" s="161">
        <f t="shared" si="498"/>
        <v>50066</v>
      </c>
      <c r="AU515" s="161">
        <f t="shared" si="492"/>
        <v>50096</v>
      </c>
      <c r="AV515" s="155">
        <f t="shared" si="494"/>
        <v>31</v>
      </c>
      <c r="AZ515" s="26"/>
      <c r="BA515" s="1"/>
      <c r="BB515" s="1"/>
      <c r="BC515" s="1"/>
      <c r="BD515" s="1"/>
      <c r="BE515" s="1"/>
      <c r="BG515" s="1"/>
      <c r="BH515" s="1"/>
    </row>
    <row r="516" spans="1:180" ht="15" customHeight="1" x14ac:dyDescent="0.25">
      <c r="A516" s="105">
        <f t="shared" si="472"/>
        <v>44657</v>
      </c>
      <c r="B516" s="106">
        <f t="shared" si="457"/>
        <v>914.03406881401884</v>
      </c>
      <c r="C516" s="2">
        <f t="shared" si="473"/>
        <v>793.99184756</v>
      </c>
      <c r="D516" s="2">
        <f t="shared" si="474"/>
        <v>113.12735861000021</v>
      </c>
      <c r="E516" s="106">
        <f t="shared" si="458"/>
        <v>680.86448894999978</v>
      </c>
      <c r="F516" s="21">
        <f t="shared" si="475"/>
        <v>6215.24</v>
      </c>
      <c r="G516" s="108">
        <f t="shared" si="476"/>
        <v>6315.93</v>
      </c>
      <c r="H516" s="109">
        <f t="shared" si="488"/>
        <v>44618</v>
      </c>
      <c r="I516" s="109">
        <f t="shared" si="484"/>
        <v>44646</v>
      </c>
      <c r="J516" s="110">
        <f t="shared" si="459"/>
        <v>1.6200500704719456E-2</v>
      </c>
      <c r="K516" s="117">
        <f t="shared" si="485"/>
        <v>44676</v>
      </c>
      <c r="L516" s="178">
        <f t="shared" si="487"/>
        <v>31</v>
      </c>
      <c r="M516" s="178">
        <f t="shared" si="491"/>
        <v>12</v>
      </c>
      <c r="N516" s="106">
        <f t="shared" si="460"/>
        <v>1.00624029</v>
      </c>
      <c r="O516" s="111">
        <f t="shared" si="490"/>
        <v>1.0101006100000001</v>
      </c>
      <c r="P516" s="111">
        <f t="shared" si="477"/>
        <v>1.1457471905972914</v>
      </c>
      <c r="Q516" s="106">
        <f t="shared" si="489"/>
        <v>1.15289698</v>
      </c>
      <c r="R516" s="106">
        <f t="shared" si="478"/>
        <v>1.12819757</v>
      </c>
      <c r="S516" s="106">
        <f t="shared" si="461"/>
        <v>895.77967301000001</v>
      </c>
      <c r="T516" s="106">
        <f t="shared" si="462"/>
        <v>14.502652474320604</v>
      </c>
      <c r="U516" s="106">
        <f t="shared" si="463"/>
        <v>104.10212414969831</v>
      </c>
      <c r="V516" s="106">
        <f t="shared" si="464"/>
        <v>912.59662418401888</v>
      </c>
      <c r="W516" s="19">
        <f t="shared" si="483"/>
        <v>0</v>
      </c>
      <c r="X516" s="2">
        <f t="shared" si="465"/>
        <v>0</v>
      </c>
      <c r="Y516" s="4">
        <f t="shared" si="466"/>
        <v>0</v>
      </c>
      <c r="Z516" s="106">
        <f t="shared" si="467"/>
        <v>0</v>
      </c>
      <c r="AA516" s="114">
        <f t="shared" si="479"/>
        <v>0.05</v>
      </c>
      <c r="AB516" s="112">
        <f t="shared" si="468"/>
        <v>12</v>
      </c>
      <c r="AC516" s="178">
        <f t="shared" si="486"/>
        <v>31</v>
      </c>
      <c r="AD516" s="11">
        <f t="shared" si="480"/>
        <v>1.0015751150000001</v>
      </c>
      <c r="AE516" s="106">
        <f t="shared" si="469"/>
        <v>1.4109559899999999</v>
      </c>
      <c r="AF516" s="106">
        <f t="shared" si="470"/>
        <v>1.4374446299999999</v>
      </c>
      <c r="AG516" s="106">
        <f t="shared" si="471"/>
        <v>0</v>
      </c>
      <c r="AH516" s="115" t="str">
        <f t="shared" si="481"/>
        <v>J=</v>
      </c>
      <c r="AI516" s="116">
        <f t="shared" si="482"/>
        <v>44676</v>
      </c>
      <c r="AJ516" s="10"/>
      <c r="AK516" s="5"/>
      <c r="AL516" s="204">
        <f>[2]Plan1!$A426</f>
        <v>49430</v>
      </c>
      <c r="AM516" s="205" t="str">
        <f>[2]Plan1!$C426</f>
        <v>Dia do Trabalho</v>
      </c>
      <c r="AN516" s="5"/>
      <c r="AO516" s="3"/>
      <c r="AP516" s="161">
        <f t="shared" si="495"/>
        <v>50096</v>
      </c>
      <c r="AQ516" s="161">
        <f t="shared" si="496"/>
        <v>50095</v>
      </c>
      <c r="AR516" s="161">
        <f t="shared" si="497"/>
        <v>50096</v>
      </c>
      <c r="AS516" s="161">
        <f t="shared" si="493"/>
        <v>50124</v>
      </c>
      <c r="AT516" s="161">
        <f t="shared" si="498"/>
        <v>50096</v>
      </c>
      <c r="AU516" s="161">
        <f t="shared" si="492"/>
        <v>50124</v>
      </c>
      <c r="AV516" s="155">
        <f t="shared" si="494"/>
        <v>28</v>
      </c>
      <c r="AZ516" s="26"/>
      <c r="BA516" s="1"/>
      <c r="BB516" s="1"/>
      <c r="BC516" s="1"/>
      <c r="BD516" s="1"/>
      <c r="BE516" s="1"/>
      <c r="BG516" s="1"/>
      <c r="BH516" s="1"/>
    </row>
    <row r="517" spans="1:180" ht="15" customHeight="1" x14ac:dyDescent="0.25">
      <c r="A517" s="105">
        <f t="shared" si="472"/>
        <v>44658</v>
      </c>
      <c r="B517" s="106">
        <f t="shared" si="457"/>
        <v>914.56169428144801</v>
      </c>
      <c r="C517" s="2">
        <f t="shared" si="473"/>
        <v>793.99184756</v>
      </c>
      <c r="D517" s="2">
        <f t="shared" si="474"/>
        <v>113.12735861000021</v>
      </c>
      <c r="E517" s="106">
        <f t="shared" si="458"/>
        <v>680.86448894999978</v>
      </c>
      <c r="F517" s="21">
        <f t="shared" si="475"/>
        <v>6215.24</v>
      </c>
      <c r="G517" s="108">
        <f t="shared" si="476"/>
        <v>6315.93</v>
      </c>
      <c r="H517" s="109">
        <f t="shared" si="488"/>
        <v>44618</v>
      </c>
      <c r="I517" s="109">
        <f t="shared" si="484"/>
        <v>44646</v>
      </c>
      <c r="J517" s="110">
        <f t="shared" si="459"/>
        <v>1.6200500704719456E-2</v>
      </c>
      <c r="K517" s="117">
        <f t="shared" si="485"/>
        <v>44676</v>
      </c>
      <c r="L517" s="178">
        <f t="shared" si="487"/>
        <v>31</v>
      </c>
      <c r="M517" s="178">
        <f t="shared" si="491"/>
        <v>13</v>
      </c>
      <c r="N517" s="106">
        <f t="shared" si="460"/>
        <v>1.00676207</v>
      </c>
      <c r="O517" s="111">
        <f t="shared" si="490"/>
        <v>1.0101006100000001</v>
      </c>
      <c r="P517" s="111">
        <f t="shared" si="477"/>
        <v>1.1457471905972914</v>
      </c>
      <c r="Q517" s="106">
        <f t="shared" si="489"/>
        <v>1.15349481</v>
      </c>
      <c r="R517" s="106">
        <f t="shared" si="478"/>
        <v>1.12819757</v>
      </c>
      <c r="S517" s="106">
        <f t="shared" si="461"/>
        <v>895.77967301000001</v>
      </c>
      <c r="T517" s="106">
        <f t="shared" si="462"/>
        <v>14.502652474320604</v>
      </c>
      <c r="U517" s="106">
        <f t="shared" si="463"/>
        <v>104.50916536712731</v>
      </c>
      <c r="V517" s="106">
        <f t="shared" si="464"/>
        <v>913.00366540144796</v>
      </c>
      <c r="W517" s="19">
        <f t="shared" si="483"/>
        <v>0</v>
      </c>
      <c r="X517" s="2">
        <f t="shared" si="465"/>
        <v>0</v>
      </c>
      <c r="Y517" s="4">
        <f t="shared" si="466"/>
        <v>0</v>
      </c>
      <c r="Z517" s="106">
        <f t="shared" si="467"/>
        <v>0</v>
      </c>
      <c r="AA517" s="114">
        <f t="shared" si="479"/>
        <v>0.05</v>
      </c>
      <c r="AB517" s="112">
        <f t="shared" si="468"/>
        <v>13</v>
      </c>
      <c r="AC517" s="178">
        <f t="shared" si="486"/>
        <v>31</v>
      </c>
      <c r="AD517" s="11">
        <f t="shared" si="480"/>
        <v>1.0017064870000001</v>
      </c>
      <c r="AE517" s="106">
        <f t="shared" si="469"/>
        <v>1.5286363599999999</v>
      </c>
      <c r="AF517" s="106">
        <f t="shared" si="470"/>
        <v>1.5580288799999999</v>
      </c>
      <c r="AG517" s="106">
        <f t="shared" si="471"/>
        <v>0</v>
      </c>
      <c r="AH517" s="115" t="str">
        <f t="shared" si="481"/>
        <v>J=</v>
      </c>
      <c r="AI517" s="116">
        <f t="shared" si="482"/>
        <v>44676</v>
      </c>
      <c r="AJ517" s="12"/>
      <c r="AK517" s="5"/>
      <c r="AL517" s="204">
        <f>[2]Plan1!$A427</f>
        <v>49453</v>
      </c>
      <c r="AM517" s="205" t="str">
        <f>[2]Plan1!$C427</f>
        <v>Corpus Christi</v>
      </c>
      <c r="AN517" s="5"/>
      <c r="AO517" s="3"/>
      <c r="AP517" s="161">
        <f t="shared" si="495"/>
        <v>50124</v>
      </c>
      <c r="AQ517" s="161">
        <f t="shared" si="496"/>
        <v>50123</v>
      </c>
      <c r="AR517" s="161">
        <f t="shared" si="497"/>
        <v>50124</v>
      </c>
      <c r="AS517" s="161">
        <f t="shared" si="493"/>
        <v>50155</v>
      </c>
      <c r="AT517" s="161">
        <f t="shared" si="498"/>
        <v>50124</v>
      </c>
      <c r="AU517" s="161">
        <f t="shared" si="492"/>
        <v>50157</v>
      </c>
      <c r="AV517" s="155">
        <f t="shared" si="494"/>
        <v>31</v>
      </c>
      <c r="AZ517" s="26"/>
      <c r="BA517" s="7"/>
      <c r="BB517" s="7"/>
      <c r="BC517" s="7"/>
      <c r="BD517" s="7"/>
      <c r="BE517" s="7"/>
      <c r="BG517" s="7"/>
      <c r="BH517" s="7"/>
      <c r="BI517" s="16"/>
      <c r="BJ517" s="16"/>
      <c r="BK517" s="16"/>
      <c r="BL517" s="16"/>
      <c r="BM517" s="16"/>
      <c r="BN517" s="16"/>
      <c r="BO517" s="16"/>
      <c r="BP517" s="16"/>
      <c r="BQ517" s="16"/>
      <c r="BR517" s="16"/>
      <c r="BS517" s="16"/>
      <c r="BT517" s="16"/>
      <c r="BU517" s="16"/>
      <c r="BV517" s="16"/>
      <c r="BW517" s="16"/>
      <c r="BX517" s="16"/>
      <c r="BY517" s="16"/>
      <c r="BZ517" s="16"/>
      <c r="CA517" s="16"/>
      <c r="CB517" s="16"/>
      <c r="CC517" s="16"/>
      <c r="CD517" s="16"/>
      <c r="CE517" s="16"/>
      <c r="CF517" s="16"/>
      <c r="CG517" s="16"/>
      <c r="CH517" s="16"/>
      <c r="CI517" s="16"/>
      <c r="CJ517" s="16"/>
      <c r="CK517" s="16"/>
      <c r="CL517" s="16"/>
      <c r="CM517" s="16"/>
      <c r="CN517" s="16"/>
      <c r="CO517" s="16"/>
      <c r="CP517" s="16"/>
      <c r="CQ517" s="16"/>
      <c r="CR517" s="16"/>
      <c r="CS517" s="16"/>
      <c r="CT517" s="16"/>
      <c r="CU517" s="16"/>
      <c r="CV517" s="16"/>
      <c r="CW517" s="16"/>
      <c r="CX517" s="16"/>
      <c r="CY517" s="16"/>
      <c r="CZ517" s="16"/>
      <c r="DA517" s="16"/>
      <c r="DB517" s="16"/>
      <c r="DC517" s="16"/>
      <c r="DD517" s="16"/>
      <c r="DE517" s="16"/>
      <c r="DF517" s="16"/>
      <c r="DG517" s="16"/>
      <c r="DH517" s="16"/>
      <c r="DI517" s="16"/>
      <c r="DJ517" s="16"/>
      <c r="DK517" s="16"/>
      <c r="DL517" s="16"/>
      <c r="DM517" s="16"/>
      <c r="DN517" s="16"/>
      <c r="DO517" s="16"/>
      <c r="DP517" s="16"/>
      <c r="DQ517" s="16"/>
      <c r="DR517" s="16"/>
      <c r="DS517" s="16"/>
      <c r="DT517" s="16"/>
      <c r="DU517" s="16"/>
      <c r="DV517" s="16"/>
      <c r="DW517" s="16"/>
      <c r="DX517" s="16"/>
      <c r="DY517" s="16"/>
      <c r="DZ517" s="16"/>
      <c r="EA517" s="16"/>
      <c r="EB517" s="16"/>
      <c r="EC517" s="16"/>
      <c r="ED517" s="16"/>
      <c r="EE517" s="16"/>
      <c r="EF517" s="16"/>
      <c r="EG517" s="16"/>
      <c r="EH517" s="16"/>
      <c r="EI517" s="16"/>
      <c r="EJ517" s="16"/>
      <c r="EK517" s="16"/>
      <c r="EL517" s="16"/>
      <c r="EM517" s="16"/>
      <c r="EN517" s="16"/>
      <c r="EO517" s="16"/>
      <c r="EP517" s="16"/>
      <c r="EQ517" s="16"/>
      <c r="ER517" s="16"/>
      <c r="ES517" s="16"/>
      <c r="ET517" s="16"/>
      <c r="EU517" s="16"/>
      <c r="EV517" s="16"/>
      <c r="EW517" s="16"/>
      <c r="EX517" s="16"/>
      <c r="EY517" s="16"/>
      <c r="EZ517" s="16"/>
      <c r="FA517" s="16"/>
      <c r="FB517" s="16"/>
      <c r="FC517" s="16"/>
      <c r="FD517" s="16"/>
      <c r="FE517" s="16"/>
      <c r="FF517" s="16"/>
      <c r="FG517" s="16"/>
      <c r="FH517" s="16"/>
      <c r="FI517" s="16"/>
      <c r="FJ517" s="16"/>
      <c r="FK517" s="16"/>
      <c r="FL517" s="16"/>
      <c r="FM517" s="16"/>
      <c r="FN517" s="16"/>
      <c r="FO517" s="16"/>
      <c r="FP517" s="16"/>
      <c r="FQ517" s="16"/>
      <c r="FR517" s="16"/>
      <c r="FS517" s="16"/>
      <c r="FT517" s="16"/>
      <c r="FU517" s="16"/>
      <c r="FV517" s="16"/>
      <c r="FW517" s="16"/>
      <c r="FX517" s="16"/>
    </row>
    <row r="518" spans="1:180" ht="15" customHeight="1" x14ac:dyDescent="0.25">
      <c r="A518" s="105">
        <f t="shared" si="472"/>
        <v>44659</v>
      </c>
      <c r="B518" s="106">
        <f t="shared" si="457"/>
        <v>915.08965368686836</v>
      </c>
      <c r="C518" s="2">
        <f t="shared" si="473"/>
        <v>793.99184756</v>
      </c>
      <c r="D518" s="2">
        <f t="shared" si="474"/>
        <v>113.12735861000021</v>
      </c>
      <c r="E518" s="106">
        <f t="shared" si="458"/>
        <v>680.86448894999978</v>
      </c>
      <c r="F518" s="21">
        <f t="shared" si="475"/>
        <v>6215.24</v>
      </c>
      <c r="G518" s="108">
        <f t="shared" si="476"/>
        <v>6315.93</v>
      </c>
      <c r="H518" s="109">
        <f t="shared" si="488"/>
        <v>44618</v>
      </c>
      <c r="I518" s="109">
        <f t="shared" si="484"/>
        <v>44646</v>
      </c>
      <c r="J518" s="110">
        <f t="shared" si="459"/>
        <v>1.6200500704719456E-2</v>
      </c>
      <c r="K518" s="117">
        <f t="shared" si="485"/>
        <v>44676</v>
      </c>
      <c r="L518" s="178">
        <f t="shared" si="487"/>
        <v>31</v>
      </c>
      <c r="M518" s="178">
        <f t="shared" si="491"/>
        <v>14</v>
      </c>
      <c r="N518" s="106">
        <f t="shared" si="460"/>
        <v>1.00728412</v>
      </c>
      <c r="O518" s="111">
        <f t="shared" si="490"/>
        <v>1.0101006100000001</v>
      </c>
      <c r="P518" s="111">
        <f t="shared" si="477"/>
        <v>1.1457471905972914</v>
      </c>
      <c r="Q518" s="106">
        <f t="shared" si="489"/>
        <v>1.1540929499999999</v>
      </c>
      <c r="R518" s="106">
        <f t="shared" si="478"/>
        <v>1.12819757</v>
      </c>
      <c r="S518" s="106">
        <f t="shared" si="461"/>
        <v>895.77967301000001</v>
      </c>
      <c r="T518" s="106">
        <f t="shared" si="462"/>
        <v>14.502652474320604</v>
      </c>
      <c r="U518" s="106">
        <f t="shared" si="463"/>
        <v>104.91641765254779</v>
      </c>
      <c r="V518" s="106">
        <f t="shared" si="464"/>
        <v>913.4109176868684</v>
      </c>
      <c r="W518" s="19">
        <f t="shared" si="483"/>
        <v>0</v>
      </c>
      <c r="X518" s="2">
        <f t="shared" si="465"/>
        <v>0</v>
      </c>
      <c r="Y518" s="4">
        <f t="shared" si="466"/>
        <v>0</v>
      </c>
      <c r="Z518" s="106">
        <f t="shared" si="467"/>
        <v>0</v>
      </c>
      <c r="AA518" s="114">
        <f t="shared" si="479"/>
        <v>0.05</v>
      </c>
      <c r="AB518" s="112">
        <f t="shared" si="468"/>
        <v>14</v>
      </c>
      <c r="AC518" s="178">
        <f t="shared" si="486"/>
        <v>31</v>
      </c>
      <c r="AD518" s="11">
        <f t="shared" si="480"/>
        <v>1.001837876</v>
      </c>
      <c r="AE518" s="106">
        <f t="shared" si="469"/>
        <v>1.6463319599999999</v>
      </c>
      <c r="AF518" s="106">
        <f t="shared" si="470"/>
        <v>1.678736</v>
      </c>
      <c r="AG518" s="106">
        <f t="shared" si="471"/>
        <v>0</v>
      </c>
      <c r="AH518" s="115" t="str">
        <f t="shared" si="481"/>
        <v>J=</v>
      </c>
      <c r="AI518" s="116">
        <f t="shared" si="482"/>
        <v>44676</v>
      </c>
      <c r="AJ518" s="10"/>
      <c r="AK518" s="5"/>
      <c r="AL518" s="204">
        <f>[2]Plan1!$A428</f>
        <v>49559</v>
      </c>
      <c r="AM518" s="205" t="str">
        <f>[2]Plan1!$C428</f>
        <v>Independência do Brasil</v>
      </c>
      <c r="AN518" s="5"/>
      <c r="AO518" s="3"/>
      <c r="AP518" s="161">
        <f t="shared" si="495"/>
        <v>50155</v>
      </c>
      <c r="AQ518" s="161">
        <f t="shared" si="496"/>
        <v>50154</v>
      </c>
      <c r="AR518" s="161">
        <f t="shared" si="497"/>
        <v>50157</v>
      </c>
      <c r="AS518" s="161">
        <f t="shared" si="493"/>
        <v>50185</v>
      </c>
      <c r="AT518" s="161">
        <f t="shared" si="498"/>
        <v>50157</v>
      </c>
      <c r="AU518" s="161">
        <f t="shared" si="492"/>
        <v>50185</v>
      </c>
      <c r="AV518" s="155">
        <f t="shared" si="494"/>
        <v>30</v>
      </c>
      <c r="AZ518" s="26"/>
      <c r="BA518" s="1"/>
      <c r="BB518" s="1"/>
      <c r="BC518" s="1"/>
      <c r="BD518" s="1"/>
      <c r="BE518" s="1"/>
      <c r="BG518" s="1"/>
      <c r="BH518" s="1"/>
    </row>
    <row r="519" spans="1:180" ht="15" customHeight="1" x14ac:dyDescent="0.25">
      <c r="A519" s="105">
        <f t="shared" si="472"/>
        <v>44660</v>
      </c>
      <c r="B519" s="106">
        <f t="shared" si="457"/>
        <v>915.61794030163571</v>
      </c>
      <c r="C519" s="2">
        <f t="shared" si="473"/>
        <v>793.99184756</v>
      </c>
      <c r="D519" s="2">
        <f t="shared" si="474"/>
        <v>113.12735861000021</v>
      </c>
      <c r="E519" s="106">
        <f t="shared" si="458"/>
        <v>680.86448894999978</v>
      </c>
      <c r="F519" s="21">
        <f t="shared" si="475"/>
        <v>6215.24</v>
      </c>
      <c r="G519" s="108">
        <f t="shared" si="476"/>
        <v>6315.93</v>
      </c>
      <c r="H519" s="109">
        <f t="shared" si="488"/>
        <v>44618</v>
      </c>
      <c r="I519" s="109">
        <f t="shared" si="484"/>
        <v>44646</v>
      </c>
      <c r="J519" s="110">
        <f t="shared" si="459"/>
        <v>1.6200500704719456E-2</v>
      </c>
      <c r="K519" s="117">
        <f t="shared" si="485"/>
        <v>44676</v>
      </c>
      <c r="L519" s="178">
        <f t="shared" si="487"/>
        <v>31</v>
      </c>
      <c r="M519" s="178">
        <f t="shared" si="491"/>
        <v>15</v>
      </c>
      <c r="N519" s="106">
        <f t="shared" si="460"/>
        <v>1.00780644</v>
      </c>
      <c r="O519" s="111">
        <f t="shared" si="490"/>
        <v>1.0101006100000001</v>
      </c>
      <c r="P519" s="111">
        <f t="shared" si="477"/>
        <v>1.1457471905972914</v>
      </c>
      <c r="Q519" s="106">
        <f t="shared" si="489"/>
        <v>1.15469139</v>
      </c>
      <c r="R519" s="106">
        <f t="shared" si="478"/>
        <v>1.12819757</v>
      </c>
      <c r="S519" s="106">
        <f t="shared" si="461"/>
        <v>895.77967301000001</v>
      </c>
      <c r="T519" s="106">
        <f t="shared" si="462"/>
        <v>14.502652474320604</v>
      </c>
      <c r="U519" s="106">
        <f t="shared" si="463"/>
        <v>105.32387419731509</v>
      </c>
      <c r="V519" s="106">
        <f t="shared" si="464"/>
        <v>913.81837423163574</v>
      </c>
      <c r="W519" s="19">
        <f t="shared" si="483"/>
        <v>0</v>
      </c>
      <c r="X519" s="2">
        <f t="shared" si="465"/>
        <v>0</v>
      </c>
      <c r="Y519" s="4">
        <f t="shared" si="466"/>
        <v>0</v>
      </c>
      <c r="Z519" s="106">
        <f t="shared" si="467"/>
        <v>0</v>
      </c>
      <c r="AA519" s="114">
        <f t="shared" si="479"/>
        <v>0.05</v>
      </c>
      <c r="AB519" s="112">
        <f t="shared" si="468"/>
        <v>15</v>
      </c>
      <c r="AC519" s="178">
        <f t="shared" si="486"/>
        <v>31</v>
      </c>
      <c r="AD519" s="11">
        <f t="shared" si="480"/>
        <v>1.0019692819999999</v>
      </c>
      <c r="AE519" s="106">
        <f t="shared" si="469"/>
        <v>1.76404278</v>
      </c>
      <c r="AF519" s="106">
        <f t="shared" si="470"/>
        <v>1.79956607</v>
      </c>
      <c r="AG519" s="106">
        <f t="shared" si="471"/>
        <v>0</v>
      </c>
      <c r="AH519" s="115" t="str">
        <f t="shared" si="481"/>
        <v>J=</v>
      </c>
      <c r="AI519" s="116">
        <f t="shared" si="482"/>
        <v>44676</v>
      </c>
      <c r="AJ519" s="10"/>
      <c r="AK519" s="5"/>
      <c r="AL519" s="204">
        <f>[2]Plan1!$A429</f>
        <v>49594</v>
      </c>
      <c r="AM519" s="205" t="str">
        <f>[2]Plan1!$C429</f>
        <v>Nossa Sr.a Aparecida - Padroeira do Brasil</v>
      </c>
      <c r="AN519" s="5"/>
      <c r="AO519" s="3"/>
      <c r="AP519" s="161">
        <f t="shared" si="495"/>
        <v>50185</v>
      </c>
      <c r="AQ519" s="161">
        <f t="shared" si="496"/>
        <v>50182</v>
      </c>
      <c r="AR519" s="161">
        <f t="shared" si="497"/>
        <v>50185</v>
      </c>
      <c r="AS519" s="161">
        <f t="shared" si="493"/>
        <v>50216</v>
      </c>
      <c r="AT519" s="161">
        <f t="shared" si="498"/>
        <v>50185</v>
      </c>
      <c r="AU519" s="161">
        <f t="shared" si="492"/>
        <v>50216</v>
      </c>
      <c r="AV519" s="155">
        <f t="shared" si="494"/>
        <v>31</v>
      </c>
      <c r="AZ519" s="26"/>
      <c r="BA519" s="1"/>
      <c r="BB519" s="1"/>
      <c r="BC519" s="1"/>
      <c r="BD519" s="1"/>
      <c r="BE519" s="1"/>
      <c r="BG519" s="1"/>
      <c r="BH519" s="1"/>
    </row>
    <row r="520" spans="1:180" ht="15" customHeight="1" x14ac:dyDescent="0.25">
      <c r="A520" s="105">
        <f t="shared" si="472"/>
        <v>44661</v>
      </c>
      <c r="B520" s="106">
        <f t="shared" si="457"/>
        <v>916.14656788303932</v>
      </c>
      <c r="C520" s="2">
        <f t="shared" si="473"/>
        <v>793.99184756</v>
      </c>
      <c r="D520" s="2">
        <f t="shared" si="474"/>
        <v>113.12735861000021</v>
      </c>
      <c r="E520" s="106">
        <f t="shared" si="458"/>
        <v>680.86448894999978</v>
      </c>
      <c r="F520" s="21">
        <f t="shared" si="475"/>
        <v>6215.24</v>
      </c>
      <c r="G520" s="108">
        <f t="shared" si="476"/>
        <v>6315.93</v>
      </c>
      <c r="H520" s="109">
        <f t="shared" si="488"/>
        <v>44618</v>
      </c>
      <c r="I520" s="109">
        <f t="shared" si="484"/>
        <v>44646</v>
      </c>
      <c r="J520" s="110">
        <f t="shared" si="459"/>
        <v>1.6200500704719456E-2</v>
      </c>
      <c r="K520" s="117">
        <f t="shared" si="485"/>
        <v>44676</v>
      </c>
      <c r="L520" s="178">
        <f t="shared" si="487"/>
        <v>31</v>
      </c>
      <c r="M520" s="178">
        <f t="shared" si="491"/>
        <v>16</v>
      </c>
      <c r="N520" s="106">
        <f t="shared" si="460"/>
        <v>1.0083290300000001</v>
      </c>
      <c r="O520" s="111">
        <f t="shared" si="490"/>
        <v>1.0101006100000001</v>
      </c>
      <c r="P520" s="111">
        <f t="shared" si="477"/>
        <v>1.1457471905972914</v>
      </c>
      <c r="Q520" s="106">
        <f t="shared" si="489"/>
        <v>1.1552901499999999</v>
      </c>
      <c r="R520" s="106">
        <f t="shared" si="478"/>
        <v>1.12819757</v>
      </c>
      <c r="S520" s="106">
        <f t="shared" si="461"/>
        <v>895.77967301000001</v>
      </c>
      <c r="T520" s="106">
        <f t="shared" si="462"/>
        <v>14.502652474320604</v>
      </c>
      <c r="U520" s="106">
        <f t="shared" si="463"/>
        <v>105.73154861871875</v>
      </c>
      <c r="V520" s="106">
        <f t="shared" si="464"/>
        <v>914.22604865303936</v>
      </c>
      <c r="W520" s="19">
        <f t="shared" si="483"/>
        <v>0</v>
      </c>
      <c r="X520" s="2">
        <f t="shared" si="465"/>
        <v>0</v>
      </c>
      <c r="Y520" s="4">
        <f t="shared" si="466"/>
        <v>0</v>
      </c>
      <c r="Z520" s="106">
        <f t="shared" si="467"/>
        <v>0</v>
      </c>
      <c r="AA520" s="114">
        <f t="shared" si="479"/>
        <v>0.05</v>
      </c>
      <c r="AB520" s="112">
        <f t="shared" si="468"/>
        <v>16</v>
      </c>
      <c r="AC520" s="178">
        <f t="shared" si="486"/>
        <v>31</v>
      </c>
      <c r="AD520" s="11">
        <f t="shared" si="480"/>
        <v>1.0021007049999999</v>
      </c>
      <c r="AE520" s="106">
        <f t="shared" si="469"/>
        <v>1.8817688299999999</v>
      </c>
      <c r="AF520" s="106">
        <f t="shared" si="470"/>
        <v>1.92051923</v>
      </c>
      <c r="AG520" s="106">
        <f t="shared" si="471"/>
        <v>0</v>
      </c>
      <c r="AH520" s="115" t="str">
        <f t="shared" si="481"/>
        <v>J=</v>
      </c>
      <c r="AI520" s="116">
        <f t="shared" si="482"/>
        <v>44676</v>
      </c>
      <c r="AJ520" s="10"/>
      <c r="AK520" s="5"/>
      <c r="AL520" s="204">
        <f>[2]Plan1!$A430</f>
        <v>49615</v>
      </c>
      <c r="AM520" s="205" t="str">
        <f>[2]Plan1!$C430</f>
        <v>Finados</v>
      </c>
      <c r="AN520" s="5"/>
      <c r="AO520" s="3"/>
      <c r="AP520" s="161">
        <f t="shared" si="495"/>
        <v>50216</v>
      </c>
      <c r="AQ520" s="161">
        <f t="shared" si="496"/>
        <v>50215</v>
      </c>
      <c r="AR520" s="161">
        <f t="shared" si="497"/>
        <v>50216</v>
      </c>
      <c r="AS520" s="161">
        <f t="shared" si="493"/>
        <v>50246</v>
      </c>
      <c r="AT520" s="161">
        <f t="shared" si="498"/>
        <v>50216</v>
      </c>
      <c r="AU520" s="161">
        <f t="shared" si="492"/>
        <v>50248</v>
      </c>
      <c r="AV520" s="155">
        <f t="shared" si="494"/>
        <v>30</v>
      </c>
      <c r="AZ520" s="26"/>
      <c r="BA520" s="1"/>
      <c r="BB520" s="1"/>
      <c r="BC520" s="1"/>
      <c r="BD520" s="1"/>
      <c r="BE520" s="1"/>
      <c r="BG520" s="1"/>
      <c r="BH520" s="1"/>
    </row>
    <row r="521" spans="1:180" ht="15" customHeight="1" x14ac:dyDescent="0.25">
      <c r="A521" s="105">
        <f t="shared" si="472"/>
        <v>44662</v>
      </c>
      <c r="B521" s="106">
        <f t="shared" si="457"/>
        <v>916.67552379378981</v>
      </c>
      <c r="C521" s="2">
        <f t="shared" si="473"/>
        <v>793.99184756</v>
      </c>
      <c r="D521" s="2">
        <f t="shared" si="474"/>
        <v>113.12735861000021</v>
      </c>
      <c r="E521" s="106">
        <f t="shared" si="458"/>
        <v>680.86448894999978</v>
      </c>
      <c r="F521" s="21">
        <f t="shared" si="475"/>
        <v>6215.24</v>
      </c>
      <c r="G521" s="108">
        <f t="shared" si="476"/>
        <v>6315.93</v>
      </c>
      <c r="H521" s="109">
        <f t="shared" si="488"/>
        <v>44618</v>
      </c>
      <c r="I521" s="109">
        <f t="shared" si="484"/>
        <v>44646</v>
      </c>
      <c r="J521" s="110">
        <f t="shared" si="459"/>
        <v>1.6200500704719456E-2</v>
      </c>
      <c r="K521" s="117">
        <f t="shared" si="485"/>
        <v>44676</v>
      </c>
      <c r="L521" s="178">
        <f t="shared" si="487"/>
        <v>31</v>
      </c>
      <c r="M521" s="178">
        <f t="shared" si="491"/>
        <v>17</v>
      </c>
      <c r="N521" s="106">
        <f t="shared" si="460"/>
        <v>1.0088518900000001</v>
      </c>
      <c r="O521" s="111">
        <f t="shared" si="490"/>
        <v>1.0101006100000001</v>
      </c>
      <c r="P521" s="111">
        <f t="shared" si="477"/>
        <v>1.1457471905972914</v>
      </c>
      <c r="Q521" s="106">
        <f t="shared" si="489"/>
        <v>1.15588921</v>
      </c>
      <c r="R521" s="106">
        <f t="shared" si="478"/>
        <v>1.12819757</v>
      </c>
      <c r="S521" s="106">
        <f t="shared" si="461"/>
        <v>895.77967301000001</v>
      </c>
      <c r="T521" s="106">
        <f t="shared" si="462"/>
        <v>14.502652474320604</v>
      </c>
      <c r="U521" s="106">
        <f t="shared" si="463"/>
        <v>106.13942729946919</v>
      </c>
      <c r="V521" s="106">
        <f t="shared" si="464"/>
        <v>914.63392733378976</v>
      </c>
      <c r="W521" s="19">
        <f t="shared" si="483"/>
        <v>0</v>
      </c>
      <c r="X521" s="2">
        <f t="shared" si="465"/>
        <v>0</v>
      </c>
      <c r="Y521" s="4">
        <f t="shared" si="466"/>
        <v>0</v>
      </c>
      <c r="Z521" s="106">
        <f t="shared" si="467"/>
        <v>0</v>
      </c>
      <c r="AA521" s="114">
        <f t="shared" si="479"/>
        <v>0.05</v>
      </c>
      <c r="AB521" s="112">
        <f t="shared" si="468"/>
        <v>17</v>
      </c>
      <c r="AC521" s="178">
        <f t="shared" si="486"/>
        <v>31</v>
      </c>
      <c r="AD521" s="11">
        <f t="shared" si="480"/>
        <v>1.0022321460000001</v>
      </c>
      <c r="AE521" s="106">
        <f t="shared" si="469"/>
        <v>1.99951101</v>
      </c>
      <c r="AF521" s="106">
        <f t="shared" si="470"/>
        <v>2.0415964600000001</v>
      </c>
      <c r="AG521" s="106">
        <f t="shared" si="471"/>
        <v>0</v>
      </c>
      <c r="AH521" s="115" t="str">
        <f t="shared" si="481"/>
        <v>J=</v>
      </c>
      <c r="AI521" s="116">
        <f t="shared" si="482"/>
        <v>44676</v>
      </c>
      <c r="AJ521" s="10"/>
      <c r="AK521" s="5"/>
      <c r="AL521" s="204">
        <f>[2]Plan1!$A431</f>
        <v>49628</v>
      </c>
      <c r="AM521" s="205" t="str">
        <f>[2]Plan1!$C431</f>
        <v>Proclamação da República</v>
      </c>
      <c r="AN521" s="5"/>
      <c r="AO521" s="3"/>
      <c r="AP521" s="161">
        <f t="shared" si="495"/>
        <v>50246</v>
      </c>
      <c r="AQ521" s="161">
        <f t="shared" si="496"/>
        <v>50245</v>
      </c>
      <c r="AR521" s="161">
        <f t="shared" si="497"/>
        <v>50248</v>
      </c>
      <c r="AS521" s="161">
        <f t="shared" si="493"/>
        <v>50277</v>
      </c>
      <c r="AT521" s="161">
        <f t="shared" si="498"/>
        <v>50248</v>
      </c>
      <c r="AU521" s="161">
        <f t="shared" si="492"/>
        <v>50277</v>
      </c>
      <c r="AV521" s="155">
        <f t="shared" si="494"/>
        <v>31</v>
      </c>
      <c r="AZ521" s="26"/>
      <c r="BA521" s="1"/>
      <c r="BB521" s="1"/>
      <c r="BC521" s="1"/>
      <c r="BD521" s="1"/>
      <c r="BE521" s="1"/>
      <c r="BG521" s="1"/>
      <c r="BH521" s="1"/>
    </row>
    <row r="522" spans="1:180" ht="15" customHeight="1" x14ac:dyDescent="0.25">
      <c r="A522" s="105">
        <f t="shared" si="472"/>
        <v>44663</v>
      </c>
      <c r="B522" s="106">
        <f t="shared" ref="B522:B585" si="499">(V522+AF522)</f>
        <v>917.20482677982159</v>
      </c>
      <c r="C522" s="2">
        <f t="shared" si="473"/>
        <v>793.99184756</v>
      </c>
      <c r="D522" s="2">
        <f t="shared" si="474"/>
        <v>113.12735861000021</v>
      </c>
      <c r="E522" s="106">
        <f t="shared" ref="E522:E585" si="500">(C522-D522)</f>
        <v>680.86448894999978</v>
      </c>
      <c r="F522" s="21">
        <f t="shared" si="475"/>
        <v>6215.24</v>
      </c>
      <c r="G522" s="108">
        <f t="shared" si="476"/>
        <v>6315.93</v>
      </c>
      <c r="H522" s="109">
        <f t="shared" si="488"/>
        <v>44618</v>
      </c>
      <c r="I522" s="109">
        <f t="shared" si="484"/>
        <v>44646</v>
      </c>
      <c r="J522" s="110">
        <f t="shared" ref="J522:J585" si="501">(G522/F522)-1</f>
        <v>1.6200500704719456E-2</v>
      </c>
      <c r="K522" s="117">
        <f t="shared" si="485"/>
        <v>44676</v>
      </c>
      <c r="L522" s="178">
        <f t="shared" si="487"/>
        <v>31</v>
      </c>
      <c r="M522" s="178">
        <f t="shared" si="491"/>
        <v>18</v>
      </c>
      <c r="N522" s="106">
        <f t="shared" ref="N522:N585" si="502">TRUNC((G522/F522)^TRUNC((M522/L522),9),8)</f>
        <v>1.00937503</v>
      </c>
      <c r="O522" s="111">
        <f t="shared" si="490"/>
        <v>1.0101006100000001</v>
      </c>
      <c r="P522" s="111">
        <f t="shared" si="477"/>
        <v>1.1457471905972914</v>
      </c>
      <c r="Q522" s="106">
        <f t="shared" si="489"/>
        <v>1.1564886000000001</v>
      </c>
      <c r="R522" s="106">
        <f t="shared" si="478"/>
        <v>1.12819757</v>
      </c>
      <c r="S522" s="106">
        <f t="shared" ref="S522:S585" si="503">TRUNC(C522*R522,8)</f>
        <v>895.77967301000001</v>
      </c>
      <c r="T522" s="106">
        <f t="shared" ref="T522:T585" si="504">(D522*(R522-1))</f>
        <v>14.502652474320604</v>
      </c>
      <c r="U522" s="106">
        <f t="shared" ref="U522:U585" si="505">(E522*(Q522-1))</f>
        <v>106.547530665501</v>
      </c>
      <c r="V522" s="106">
        <f t="shared" ref="V522:V585" si="506">(C522+T522+U522)</f>
        <v>915.04203069982157</v>
      </c>
      <c r="W522" s="19">
        <f t="shared" si="483"/>
        <v>0</v>
      </c>
      <c r="X522" s="2">
        <f t="shared" ref="X522:X585" si="507">IF(W522&gt;0,VLOOKUP(A522,AL$12:AP$312,5),0)</f>
        <v>0</v>
      </c>
      <c r="Y522" s="4">
        <f t="shared" ref="Y522:Y585" si="508">IF(W522&gt;0,VLOOKUP($A522,$AL$10:$AQ$312,6),0)</f>
        <v>0</v>
      </c>
      <c r="Z522" s="106">
        <f t="shared" ref="Z522:Z585" si="509">IF(Y522&gt;0,TRUNC(Y522*S522,8),0)</f>
        <v>0</v>
      </c>
      <c r="AA522" s="114">
        <f t="shared" si="479"/>
        <v>0.05</v>
      </c>
      <c r="AB522" s="112">
        <f t="shared" ref="AB522:AB585" si="510">M522</f>
        <v>18</v>
      </c>
      <c r="AC522" s="178">
        <f t="shared" si="486"/>
        <v>31</v>
      </c>
      <c r="AD522" s="11">
        <f t="shared" si="480"/>
        <v>1.002363603</v>
      </c>
      <c r="AE522" s="106">
        <f t="shared" ref="AE522:AE585" si="511">TRUNC((S522*(AD522-1)),8)</f>
        <v>2.11726752</v>
      </c>
      <c r="AF522" s="106">
        <f t="shared" ref="AF522:AF585" si="512">TRUNC((V522*(AD522-1)),8)</f>
        <v>2.1627960800000001</v>
      </c>
      <c r="AG522" s="106">
        <f t="shared" ref="AG522:AG585" si="513">IF(Z522&gt;0,Z522+AE522,0)</f>
        <v>0</v>
      </c>
      <c r="AH522" s="115" t="str">
        <f t="shared" si="481"/>
        <v>J=</v>
      </c>
      <c r="AI522" s="116">
        <f t="shared" si="482"/>
        <v>44676</v>
      </c>
      <c r="AJ522" s="10"/>
      <c r="AK522" s="5"/>
      <c r="AL522" s="204">
        <f>[2]Plan1!$A432</f>
        <v>49633</v>
      </c>
      <c r="AM522" s="205" t="str">
        <f>[2]Plan1!$C432</f>
        <v>Dia Nacional de Zumbi e da Consciência Negra</v>
      </c>
      <c r="AN522" s="5"/>
      <c r="AO522" s="3"/>
      <c r="AP522" s="161">
        <f t="shared" si="495"/>
        <v>50277</v>
      </c>
      <c r="AQ522" s="161">
        <f t="shared" si="496"/>
        <v>50276</v>
      </c>
      <c r="AR522" s="161">
        <f t="shared" si="497"/>
        <v>50277</v>
      </c>
      <c r="AS522" s="161">
        <f t="shared" si="493"/>
        <v>50308</v>
      </c>
      <c r="AT522" s="161">
        <f t="shared" si="498"/>
        <v>50277</v>
      </c>
      <c r="AU522" s="161">
        <f t="shared" si="492"/>
        <v>50308</v>
      </c>
      <c r="AV522" s="155">
        <f t="shared" si="494"/>
        <v>31</v>
      </c>
      <c r="AZ522" s="26"/>
      <c r="BA522" s="1"/>
      <c r="BB522" s="1"/>
      <c r="BC522" s="1"/>
      <c r="BD522" s="1"/>
      <c r="BE522" s="1"/>
      <c r="BG522" s="1"/>
      <c r="BH522" s="1"/>
    </row>
    <row r="523" spans="1:180" ht="15" customHeight="1" x14ac:dyDescent="0.25">
      <c r="A523" s="105">
        <f t="shared" ref="A523:A586" si="514">(A522+1)</f>
        <v>44664</v>
      </c>
      <c r="B523" s="106">
        <f t="shared" si="499"/>
        <v>917.73445149655504</v>
      </c>
      <c r="C523" s="2">
        <f t="shared" ref="C523:C586" si="515">TRUNC(IF(W522&gt;0,VLOOKUP(A522,$AL$12:$AM$312,2),C522),8)</f>
        <v>793.99184756</v>
      </c>
      <c r="D523" s="2">
        <f t="shared" ref="D523:D586" si="516">VLOOKUP(A523,$AR$13:$AV$312,5)</f>
        <v>113.12735861000021</v>
      </c>
      <c r="E523" s="106">
        <f t="shared" si="500"/>
        <v>680.86448894999978</v>
      </c>
      <c r="F523" s="21">
        <f t="shared" ref="F523:F586" si="517">IF(G523=G522,F522,G522)</f>
        <v>6215.24</v>
      </c>
      <c r="G523" s="108">
        <f t="shared" ref="G523:G586" si="518">IF(AND(M523=1,M522&gt;1),VLOOKUP(A522,$BF$13:$BH$98,3),G522)</f>
        <v>6315.93</v>
      </c>
      <c r="H523" s="109">
        <f t="shared" si="488"/>
        <v>44618</v>
      </c>
      <c r="I523" s="109">
        <f t="shared" si="484"/>
        <v>44646</v>
      </c>
      <c r="J523" s="110">
        <f t="shared" si="501"/>
        <v>1.6200500704719456E-2</v>
      </c>
      <c r="K523" s="117">
        <f t="shared" si="485"/>
        <v>44676</v>
      </c>
      <c r="L523" s="178">
        <f t="shared" si="487"/>
        <v>31</v>
      </c>
      <c r="M523" s="178">
        <f t="shared" si="491"/>
        <v>19</v>
      </c>
      <c r="N523" s="106">
        <f t="shared" si="502"/>
        <v>1.00989843</v>
      </c>
      <c r="O523" s="111">
        <f t="shared" si="490"/>
        <v>1.0101006100000001</v>
      </c>
      <c r="P523" s="111">
        <f t="shared" ref="P523:P586" si="519">IF(K523&gt;K522,P522*O523,P522)</f>
        <v>1.1457471905972914</v>
      </c>
      <c r="Q523" s="106">
        <f t="shared" si="489"/>
        <v>1.15708828</v>
      </c>
      <c r="R523" s="106">
        <f t="shared" ref="R523:R586" si="520">IF(AND(W523&gt;0,MONTH(A523)=R$9),Q523,R522)</f>
        <v>1.12819757</v>
      </c>
      <c r="S523" s="106">
        <f t="shared" si="503"/>
        <v>895.77967301000001</v>
      </c>
      <c r="T523" s="106">
        <f t="shared" si="504"/>
        <v>14.502652474320604</v>
      </c>
      <c r="U523" s="106">
        <f t="shared" si="505"/>
        <v>106.95583148223444</v>
      </c>
      <c r="V523" s="106">
        <f t="shared" si="506"/>
        <v>915.45033151655502</v>
      </c>
      <c r="W523" s="19">
        <f t="shared" si="483"/>
        <v>0</v>
      </c>
      <c r="X523" s="2">
        <f t="shared" si="507"/>
        <v>0</v>
      </c>
      <c r="Y523" s="4">
        <f t="shared" si="508"/>
        <v>0</v>
      </c>
      <c r="Z523" s="106">
        <f t="shared" si="509"/>
        <v>0</v>
      </c>
      <c r="AA523" s="114">
        <f t="shared" ref="AA523:AA586" si="521">(AA522)</f>
        <v>0.05</v>
      </c>
      <c r="AB523" s="112">
        <f t="shared" si="510"/>
        <v>19</v>
      </c>
      <c r="AC523" s="178">
        <f t="shared" si="486"/>
        <v>31</v>
      </c>
      <c r="AD523" s="11">
        <f t="shared" ref="AD523:AD586" si="522">ROUND((1+AA523)^(30/360)^(AB523/AC523),9)</f>
        <v>1.0024950779999999</v>
      </c>
      <c r="AE523" s="106">
        <f t="shared" si="511"/>
        <v>2.2350401500000001</v>
      </c>
      <c r="AF523" s="106">
        <f t="shared" si="512"/>
        <v>2.2841199799999998</v>
      </c>
      <c r="AG523" s="106">
        <f t="shared" si="513"/>
        <v>0</v>
      </c>
      <c r="AH523" s="115" t="str">
        <f t="shared" ref="AH523:AH586" si="523">AH522</f>
        <v>J=</v>
      </c>
      <c r="AI523" s="116">
        <f t="shared" si="482"/>
        <v>44676</v>
      </c>
      <c r="AJ523" s="10"/>
      <c r="AK523" s="5"/>
      <c r="AL523" s="204">
        <f>[2]Plan1!$A433</f>
        <v>49668</v>
      </c>
      <c r="AM523" s="205" t="str">
        <f>[2]Plan1!$C433</f>
        <v>Natal</v>
      </c>
      <c r="AN523" s="5"/>
      <c r="AO523" s="3"/>
      <c r="AP523" s="161">
        <f t="shared" si="495"/>
        <v>50308</v>
      </c>
      <c r="AQ523" s="161">
        <f t="shared" si="496"/>
        <v>50307</v>
      </c>
      <c r="AR523" s="161">
        <f t="shared" si="497"/>
        <v>50308</v>
      </c>
      <c r="AS523" s="161">
        <f t="shared" si="493"/>
        <v>50338</v>
      </c>
      <c r="AT523" s="161">
        <f t="shared" si="498"/>
        <v>50308</v>
      </c>
      <c r="AU523" s="161">
        <f t="shared" si="492"/>
        <v>50339</v>
      </c>
      <c r="AV523" s="155">
        <f t="shared" si="494"/>
        <v>30</v>
      </c>
      <c r="AZ523" s="26"/>
      <c r="BA523" s="1"/>
      <c r="BB523" s="1"/>
      <c r="BC523" s="1"/>
      <c r="BD523" s="1"/>
      <c r="BE523" s="1"/>
      <c r="BG523" s="1"/>
      <c r="BH523" s="1"/>
    </row>
    <row r="524" spans="1:180" ht="15" customHeight="1" x14ac:dyDescent="0.25">
      <c r="A524" s="105">
        <f t="shared" si="514"/>
        <v>44665</v>
      </c>
      <c r="B524" s="106">
        <f t="shared" si="499"/>
        <v>918.26442532857004</v>
      </c>
      <c r="C524" s="2">
        <f t="shared" si="515"/>
        <v>793.99184756</v>
      </c>
      <c r="D524" s="2">
        <f t="shared" si="516"/>
        <v>113.12735861000021</v>
      </c>
      <c r="E524" s="106">
        <f t="shared" si="500"/>
        <v>680.86448894999978</v>
      </c>
      <c r="F524" s="21">
        <f t="shared" si="517"/>
        <v>6215.24</v>
      </c>
      <c r="G524" s="108">
        <f t="shared" si="518"/>
        <v>6315.93</v>
      </c>
      <c r="H524" s="109">
        <f t="shared" si="488"/>
        <v>44618</v>
      </c>
      <c r="I524" s="109">
        <f t="shared" si="484"/>
        <v>44646</v>
      </c>
      <c r="J524" s="110">
        <f t="shared" si="501"/>
        <v>1.6200500704719456E-2</v>
      </c>
      <c r="K524" s="117">
        <f t="shared" si="485"/>
        <v>44676</v>
      </c>
      <c r="L524" s="178">
        <f t="shared" si="487"/>
        <v>31</v>
      </c>
      <c r="M524" s="178">
        <f t="shared" si="491"/>
        <v>20</v>
      </c>
      <c r="N524" s="106">
        <f t="shared" si="502"/>
        <v>1.0104221099999999</v>
      </c>
      <c r="O524" s="111">
        <f t="shared" si="490"/>
        <v>1.0101006100000001</v>
      </c>
      <c r="P524" s="111">
        <f t="shared" si="519"/>
        <v>1.1457471905972914</v>
      </c>
      <c r="Q524" s="106">
        <f t="shared" si="489"/>
        <v>1.1576882900000001</v>
      </c>
      <c r="R524" s="106">
        <f t="shared" si="520"/>
        <v>1.12819757</v>
      </c>
      <c r="S524" s="106">
        <f t="shared" si="503"/>
        <v>895.77967301000001</v>
      </c>
      <c r="T524" s="106">
        <f t="shared" si="504"/>
        <v>14.502652474320604</v>
      </c>
      <c r="U524" s="106">
        <f t="shared" si="505"/>
        <v>107.36435698424941</v>
      </c>
      <c r="V524" s="106">
        <f t="shared" si="506"/>
        <v>915.85885701857001</v>
      </c>
      <c r="W524" s="19">
        <f t="shared" si="483"/>
        <v>0</v>
      </c>
      <c r="X524" s="2">
        <f t="shared" si="507"/>
        <v>0</v>
      </c>
      <c r="Y524" s="4">
        <f t="shared" si="508"/>
        <v>0</v>
      </c>
      <c r="Z524" s="106">
        <f t="shared" si="509"/>
        <v>0</v>
      </c>
      <c r="AA524" s="114">
        <f t="shared" si="521"/>
        <v>0.05</v>
      </c>
      <c r="AB524" s="112">
        <f t="shared" si="510"/>
        <v>20</v>
      </c>
      <c r="AC524" s="178">
        <f t="shared" si="486"/>
        <v>31</v>
      </c>
      <c r="AD524" s="11">
        <f t="shared" si="522"/>
        <v>1.002626571</v>
      </c>
      <c r="AE524" s="106">
        <f t="shared" si="511"/>
        <v>2.3528289099999999</v>
      </c>
      <c r="AF524" s="106">
        <f t="shared" si="512"/>
        <v>2.40556831</v>
      </c>
      <c r="AG524" s="106">
        <f t="shared" si="513"/>
        <v>0</v>
      </c>
      <c r="AH524" s="115" t="str">
        <f t="shared" si="523"/>
        <v>J=</v>
      </c>
      <c r="AI524" s="116">
        <f t="shared" ref="AI524:AI587" si="524">IF(W523&gt;0,VLOOKUP(A523,$AL$10:$AZ$312,14),AI523)</f>
        <v>44676</v>
      </c>
      <c r="AJ524" s="10"/>
      <c r="AK524" s="5"/>
      <c r="AL524" s="204">
        <f>[2]Plan1!$A434</f>
        <v>49675</v>
      </c>
      <c r="AM524" s="205" t="str">
        <f>[2]Plan1!$C434</f>
        <v>Confraternização Universal</v>
      </c>
      <c r="AN524" s="5"/>
      <c r="AO524" s="3"/>
      <c r="AP524" s="161">
        <f t="shared" si="495"/>
        <v>50338</v>
      </c>
      <c r="AQ524" s="161">
        <f t="shared" si="496"/>
        <v>50336</v>
      </c>
      <c r="AR524" s="161">
        <f t="shared" si="497"/>
        <v>50339</v>
      </c>
      <c r="AS524" s="161">
        <f t="shared" si="493"/>
        <v>50369</v>
      </c>
      <c r="AT524" s="161">
        <f t="shared" si="498"/>
        <v>50339</v>
      </c>
      <c r="AU524" s="161">
        <f t="shared" si="492"/>
        <v>50369</v>
      </c>
      <c r="AV524" s="155">
        <f t="shared" si="494"/>
        <v>31</v>
      </c>
      <c r="AZ524" s="26"/>
      <c r="BA524" s="1"/>
      <c r="BB524" s="1"/>
      <c r="BC524" s="1"/>
      <c r="BD524" s="1"/>
      <c r="BE524" s="1"/>
      <c r="BG524" s="1"/>
      <c r="BH524" s="1"/>
    </row>
    <row r="525" spans="1:180" ht="15" customHeight="1" x14ac:dyDescent="0.25">
      <c r="A525" s="105">
        <f t="shared" si="514"/>
        <v>44666</v>
      </c>
      <c r="B525" s="106">
        <f t="shared" si="499"/>
        <v>918.79471925128666</v>
      </c>
      <c r="C525" s="2">
        <f t="shared" si="515"/>
        <v>793.99184756</v>
      </c>
      <c r="D525" s="2">
        <f t="shared" si="516"/>
        <v>113.12735861000021</v>
      </c>
      <c r="E525" s="106">
        <f t="shared" si="500"/>
        <v>680.86448894999978</v>
      </c>
      <c r="F525" s="21">
        <f t="shared" si="517"/>
        <v>6215.24</v>
      </c>
      <c r="G525" s="108">
        <f t="shared" si="518"/>
        <v>6315.93</v>
      </c>
      <c r="H525" s="109">
        <f t="shared" si="488"/>
        <v>44618</v>
      </c>
      <c r="I525" s="109">
        <f t="shared" si="484"/>
        <v>44646</v>
      </c>
      <c r="J525" s="110">
        <f t="shared" si="501"/>
        <v>1.6200500704719456E-2</v>
      </c>
      <c r="K525" s="117">
        <f t="shared" si="485"/>
        <v>44676</v>
      </c>
      <c r="L525" s="178">
        <f t="shared" si="487"/>
        <v>31</v>
      </c>
      <c r="M525" s="178">
        <f t="shared" si="491"/>
        <v>21</v>
      </c>
      <c r="N525" s="106">
        <f t="shared" si="502"/>
        <v>1.01094605</v>
      </c>
      <c r="O525" s="111">
        <f t="shared" si="490"/>
        <v>1.0101006100000001</v>
      </c>
      <c r="P525" s="111">
        <f t="shared" si="519"/>
        <v>1.1457471905972914</v>
      </c>
      <c r="Q525" s="106">
        <f t="shared" si="489"/>
        <v>1.15828859</v>
      </c>
      <c r="R525" s="106">
        <f t="shared" si="520"/>
        <v>1.12819757</v>
      </c>
      <c r="S525" s="106">
        <f t="shared" si="503"/>
        <v>895.77967301000001</v>
      </c>
      <c r="T525" s="106">
        <f t="shared" si="504"/>
        <v>14.502652474320604</v>
      </c>
      <c r="U525" s="106">
        <f t="shared" si="505"/>
        <v>107.77307993696601</v>
      </c>
      <c r="V525" s="106">
        <f t="shared" si="506"/>
        <v>916.26757997128664</v>
      </c>
      <c r="W525" s="19">
        <f t="shared" si="483"/>
        <v>0</v>
      </c>
      <c r="X525" s="2">
        <f t="shared" si="507"/>
        <v>0</v>
      </c>
      <c r="Y525" s="4">
        <f t="shared" si="508"/>
        <v>0</v>
      </c>
      <c r="Z525" s="106">
        <f t="shared" si="509"/>
        <v>0</v>
      </c>
      <c r="AA525" s="114">
        <f t="shared" si="521"/>
        <v>0.05</v>
      </c>
      <c r="AB525" s="112">
        <f t="shared" si="510"/>
        <v>21</v>
      </c>
      <c r="AC525" s="178">
        <f t="shared" si="486"/>
        <v>31</v>
      </c>
      <c r="AD525" s="11">
        <f t="shared" si="522"/>
        <v>1.00275808</v>
      </c>
      <c r="AE525" s="106">
        <f t="shared" si="511"/>
        <v>2.4706320000000002</v>
      </c>
      <c r="AF525" s="106">
        <f t="shared" si="512"/>
        <v>2.5271392800000001</v>
      </c>
      <c r="AG525" s="106">
        <f t="shared" si="513"/>
        <v>0</v>
      </c>
      <c r="AH525" s="115" t="str">
        <f t="shared" si="523"/>
        <v>J=</v>
      </c>
      <c r="AI525" s="116">
        <f t="shared" si="524"/>
        <v>44676</v>
      </c>
      <c r="AJ525" s="10"/>
      <c r="AK525" s="5"/>
      <c r="AL525" s="204">
        <f>[2]Plan1!$A435</f>
        <v>49730</v>
      </c>
      <c r="AM525" s="205" t="str">
        <f>[2]Plan1!$C435</f>
        <v>Carnaval</v>
      </c>
      <c r="AN525" s="5"/>
      <c r="AO525" s="3"/>
      <c r="AP525" s="161">
        <f t="shared" si="495"/>
        <v>50369</v>
      </c>
      <c r="AQ525" s="161">
        <f t="shared" si="496"/>
        <v>50368</v>
      </c>
      <c r="AR525" s="161">
        <f t="shared" si="497"/>
        <v>50369</v>
      </c>
      <c r="AS525" s="161">
        <f t="shared" si="493"/>
        <v>50399</v>
      </c>
      <c r="AT525" s="161">
        <f t="shared" si="498"/>
        <v>50369</v>
      </c>
      <c r="AU525" s="161">
        <f t="shared" si="492"/>
        <v>50402</v>
      </c>
      <c r="AV525" s="155">
        <f t="shared" si="494"/>
        <v>30</v>
      </c>
      <c r="AZ525" s="26"/>
      <c r="BA525" s="1"/>
      <c r="BB525" s="1"/>
      <c r="BC525" s="1"/>
      <c r="BD525" s="1"/>
      <c r="BE525" s="1"/>
      <c r="BG525" s="1"/>
      <c r="BH525" s="1"/>
    </row>
    <row r="526" spans="1:180" ht="15" customHeight="1" x14ac:dyDescent="0.25">
      <c r="A526" s="105">
        <f t="shared" si="514"/>
        <v>44667</v>
      </c>
      <c r="B526" s="106">
        <f t="shared" si="499"/>
        <v>919.32536251928468</v>
      </c>
      <c r="C526" s="2">
        <f t="shared" si="515"/>
        <v>793.99184756</v>
      </c>
      <c r="D526" s="2">
        <f t="shared" si="516"/>
        <v>113.12735861000021</v>
      </c>
      <c r="E526" s="106">
        <f t="shared" si="500"/>
        <v>680.86448894999978</v>
      </c>
      <c r="F526" s="21">
        <f t="shared" si="517"/>
        <v>6215.24</v>
      </c>
      <c r="G526" s="108">
        <f t="shared" si="518"/>
        <v>6315.93</v>
      </c>
      <c r="H526" s="109">
        <f t="shared" si="488"/>
        <v>44618</v>
      </c>
      <c r="I526" s="109">
        <f t="shared" si="484"/>
        <v>44646</v>
      </c>
      <c r="J526" s="110">
        <f t="shared" si="501"/>
        <v>1.6200500704719456E-2</v>
      </c>
      <c r="K526" s="117">
        <f t="shared" si="485"/>
        <v>44676</v>
      </c>
      <c r="L526" s="178">
        <f t="shared" si="487"/>
        <v>31</v>
      </c>
      <c r="M526" s="178">
        <f t="shared" si="491"/>
        <v>22</v>
      </c>
      <c r="N526" s="106">
        <f t="shared" si="502"/>
        <v>1.01147027</v>
      </c>
      <c r="O526" s="111">
        <f t="shared" si="490"/>
        <v>1.0101006100000001</v>
      </c>
      <c r="P526" s="111">
        <f t="shared" si="519"/>
        <v>1.1457471905972914</v>
      </c>
      <c r="Q526" s="106">
        <f t="shared" si="489"/>
        <v>1.1588892200000001</v>
      </c>
      <c r="R526" s="106">
        <f t="shared" si="520"/>
        <v>1.12819757</v>
      </c>
      <c r="S526" s="106">
        <f t="shared" si="503"/>
        <v>895.77967301000001</v>
      </c>
      <c r="T526" s="106">
        <f t="shared" si="504"/>
        <v>14.502652474320604</v>
      </c>
      <c r="U526" s="106">
        <f t="shared" si="505"/>
        <v>108.18202757496412</v>
      </c>
      <c r="V526" s="106">
        <f t="shared" si="506"/>
        <v>916.67652760928468</v>
      </c>
      <c r="W526" s="19">
        <f t="shared" si="483"/>
        <v>0</v>
      </c>
      <c r="X526" s="2">
        <f t="shared" si="507"/>
        <v>0</v>
      </c>
      <c r="Y526" s="4">
        <f t="shared" si="508"/>
        <v>0</v>
      </c>
      <c r="Z526" s="106">
        <f t="shared" si="509"/>
        <v>0</v>
      </c>
      <c r="AA526" s="114">
        <f t="shared" si="521"/>
        <v>0.05</v>
      </c>
      <c r="AB526" s="112">
        <f t="shared" si="510"/>
        <v>22</v>
      </c>
      <c r="AC526" s="178">
        <f t="shared" si="486"/>
        <v>31</v>
      </c>
      <c r="AD526" s="11">
        <f t="shared" si="522"/>
        <v>1.002889607</v>
      </c>
      <c r="AE526" s="106">
        <f t="shared" si="511"/>
        <v>2.5884512100000001</v>
      </c>
      <c r="AF526" s="106">
        <f t="shared" si="512"/>
        <v>2.6488349100000002</v>
      </c>
      <c r="AG526" s="106">
        <f t="shared" si="513"/>
        <v>0</v>
      </c>
      <c r="AH526" s="115" t="str">
        <f t="shared" si="523"/>
        <v>J=</v>
      </c>
      <c r="AI526" s="116">
        <f t="shared" si="524"/>
        <v>44676</v>
      </c>
      <c r="AJ526" s="10"/>
      <c r="AK526" s="5"/>
      <c r="AL526" s="204">
        <f>[2]Plan1!$A436</f>
        <v>49731</v>
      </c>
      <c r="AM526" s="205" t="str">
        <f>[2]Plan1!$C436</f>
        <v>Carnaval</v>
      </c>
      <c r="AN526" s="5"/>
      <c r="AO526" s="3"/>
      <c r="AP526" s="161">
        <f t="shared" si="495"/>
        <v>50399</v>
      </c>
      <c r="AQ526" s="161">
        <f t="shared" si="496"/>
        <v>50398</v>
      </c>
      <c r="AR526" s="161">
        <f t="shared" si="497"/>
        <v>50402</v>
      </c>
      <c r="AS526" s="161">
        <f t="shared" si="493"/>
        <v>50430</v>
      </c>
      <c r="AT526" s="161">
        <f t="shared" si="498"/>
        <v>50402</v>
      </c>
      <c r="AU526" s="161">
        <f t="shared" si="492"/>
        <v>50430</v>
      </c>
      <c r="AV526" s="155">
        <f t="shared" si="494"/>
        <v>31</v>
      </c>
      <c r="AZ526" s="26"/>
      <c r="BA526" s="1"/>
      <c r="BB526" s="1"/>
      <c r="BC526" s="1"/>
      <c r="BD526" s="1"/>
      <c r="BE526" s="1"/>
      <c r="BG526" s="1"/>
      <c r="BH526" s="1"/>
    </row>
    <row r="527" spans="1:180" ht="15" customHeight="1" x14ac:dyDescent="0.25">
      <c r="A527" s="105">
        <f t="shared" si="514"/>
        <v>44668</v>
      </c>
      <c r="B527" s="106">
        <f t="shared" si="499"/>
        <v>919.85633381662956</v>
      </c>
      <c r="C527" s="2">
        <f t="shared" si="515"/>
        <v>793.99184756</v>
      </c>
      <c r="D527" s="2">
        <f t="shared" si="516"/>
        <v>113.12735861000021</v>
      </c>
      <c r="E527" s="106">
        <f t="shared" si="500"/>
        <v>680.86448894999978</v>
      </c>
      <c r="F527" s="21">
        <f t="shared" si="517"/>
        <v>6215.24</v>
      </c>
      <c r="G527" s="108">
        <f t="shared" si="518"/>
        <v>6315.93</v>
      </c>
      <c r="H527" s="109">
        <f t="shared" si="488"/>
        <v>44618</v>
      </c>
      <c r="I527" s="109">
        <f t="shared" si="484"/>
        <v>44646</v>
      </c>
      <c r="J527" s="110">
        <f t="shared" si="501"/>
        <v>1.6200500704719456E-2</v>
      </c>
      <c r="K527" s="117">
        <f t="shared" si="485"/>
        <v>44676</v>
      </c>
      <c r="L527" s="178">
        <f t="shared" si="487"/>
        <v>31</v>
      </c>
      <c r="M527" s="178">
        <f t="shared" si="491"/>
        <v>23</v>
      </c>
      <c r="N527" s="106">
        <f t="shared" si="502"/>
        <v>1.0119947600000001</v>
      </c>
      <c r="O527" s="111">
        <f t="shared" si="490"/>
        <v>1.0101006100000001</v>
      </c>
      <c r="P527" s="111">
        <f t="shared" si="519"/>
        <v>1.1457471905972914</v>
      </c>
      <c r="Q527" s="106">
        <f t="shared" si="489"/>
        <v>1.1594901500000001</v>
      </c>
      <c r="R527" s="106">
        <f t="shared" si="520"/>
        <v>1.12819757</v>
      </c>
      <c r="S527" s="106">
        <f t="shared" si="503"/>
        <v>895.77967301000001</v>
      </c>
      <c r="T527" s="106">
        <f t="shared" si="504"/>
        <v>14.502652474320604</v>
      </c>
      <c r="U527" s="106">
        <f t="shared" si="505"/>
        <v>108.59117947230888</v>
      </c>
      <c r="V527" s="106">
        <f t="shared" si="506"/>
        <v>917.0856795066295</v>
      </c>
      <c r="W527" s="19">
        <f t="shared" si="483"/>
        <v>0</v>
      </c>
      <c r="X527" s="2">
        <f t="shared" si="507"/>
        <v>0</v>
      </c>
      <c r="Y527" s="4">
        <f t="shared" si="508"/>
        <v>0</v>
      </c>
      <c r="Z527" s="106">
        <f t="shared" si="509"/>
        <v>0</v>
      </c>
      <c r="AA527" s="114">
        <f t="shared" si="521"/>
        <v>0.05</v>
      </c>
      <c r="AB527" s="112">
        <f t="shared" si="510"/>
        <v>23</v>
      </c>
      <c r="AC527" s="178">
        <f t="shared" si="486"/>
        <v>31</v>
      </c>
      <c r="AD527" s="11">
        <f t="shared" si="522"/>
        <v>1.003021151</v>
      </c>
      <c r="AE527" s="106">
        <f t="shared" si="511"/>
        <v>2.7062856499999999</v>
      </c>
      <c r="AF527" s="106">
        <f t="shared" si="512"/>
        <v>2.7706543099999998</v>
      </c>
      <c r="AG527" s="106">
        <f t="shared" si="513"/>
        <v>0</v>
      </c>
      <c r="AH527" s="115" t="str">
        <f t="shared" si="523"/>
        <v>J=</v>
      </c>
      <c r="AI527" s="116">
        <f t="shared" si="524"/>
        <v>44676</v>
      </c>
      <c r="AJ527" s="10"/>
      <c r="AK527" s="5"/>
      <c r="AL527" s="204">
        <f>[2]Plan1!$A437</f>
        <v>49776</v>
      </c>
      <c r="AM527" s="205" t="str">
        <f>[2]Plan1!$C437</f>
        <v>Paixão de Cristo</v>
      </c>
      <c r="AN527" s="5"/>
      <c r="AO527" s="3"/>
      <c r="AP527" s="161">
        <f t="shared" si="495"/>
        <v>50430</v>
      </c>
      <c r="AQ527" s="161">
        <f t="shared" si="496"/>
        <v>50427</v>
      </c>
      <c r="AR527" s="161">
        <f t="shared" si="497"/>
        <v>50430</v>
      </c>
      <c r="AS527" s="161">
        <f t="shared" si="493"/>
        <v>50461</v>
      </c>
      <c r="AT527" s="161">
        <f t="shared" si="498"/>
        <v>50430</v>
      </c>
      <c r="AU527" s="161">
        <f t="shared" si="492"/>
        <v>50461</v>
      </c>
      <c r="AV527" s="155">
        <f t="shared" si="494"/>
        <v>31</v>
      </c>
      <c r="AZ527" s="26"/>
      <c r="BA527" s="1"/>
      <c r="BB527" s="1"/>
      <c r="BC527" s="1"/>
      <c r="BD527" s="1"/>
      <c r="BE527" s="1"/>
      <c r="BG527" s="1"/>
      <c r="BH527" s="1"/>
    </row>
    <row r="528" spans="1:180" ht="15" customHeight="1" x14ac:dyDescent="0.25">
      <c r="A528" s="105">
        <f t="shared" si="514"/>
        <v>44669</v>
      </c>
      <c r="B528" s="106">
        <f t="shared" si="499"/>
        <v>920.38764693061057</v>
      </c>
      <c r="C528" s="2">
        <f t="shared" si="515"/>
        <v>793.99184756</v>
      </c>
      <c r="D528" s="2">
        <f t="shared" si="516"/>
        <v>113.12735861000021</v>
      </c>
      <c r="E528" s="106">
        <f t="shared" si="500"/>
        <v>680.86448894999978</v>
      </c>
      <c r="F528" s="21">
        <f t="shared" si="517"/>
        <v>6215.24</v>
      </c>
      <c r="G528" s="108">
        <f t="shared" si="518"/>
        <v>6315.93</v>
      </c>
      <c r="H528" s="109">
        <f t="shared" si="488"/>
        <v>44618</v>
      </c>
      <c r="I528" s="109">
        <f t="shared" si="484"/>
        <v>44646</v>
      </c>
      <c r="J528" s="110">
        <f t="shared" si="501"/>
        <v>1.6200500704719456E-2</v>
      </c>
      <c r="K528" s="117">
        <f t="shared" si="485"/>
        <v>44676</v>
      </c>
      <c r="L528" s="178">
        <f t="shared" si="487"/>
        <v>31</v>
      </c>
      <c r="M528" s="178">
        <f t="shared" si="491"/>
        <v>24</v>
      </c>
      <c r="N528" s="106">
        <f t="shared" si="502"/>
        <v>1.0125195300000001</v>
      </c>
      <c r="O528" s="111">
        <f t="shared" si="490"/>
        <v>1.0101006100000001</v>
      </c>
      <c r="P528" s="111">
        <f t="shared" si="519"/>
        <v>1.1457471905972914</v>
      </c>
      <c r="Q528" s="106">
        <f t="shared" si="489"/>
        <v>1.1600914</v>
      </c>
      <c r="R528" s="106">
        <f t="shared" si="520"/>
        <v>1.12819757</v>
      </c>
      <c r="S528" s="106">
        <f t="shared" si="503"/>
        <v>895.77967301000001</v>
      </c>
      <c r="T528" s="106">
        <f t="shared" si="504"/>
        <v>14.502652474320604</v>
      </c>
      <c r="U528" s="106">
        <f t="shared" si="505"/>
        <v>109.00054924628999</v>
      </c>
      <c r="V528" s="106">
        <f t="shared" si="506"/>
        <v>917.4950492806106</v>
      </c>
      <c r="W528" s="19">
        <f t="shared" si="483"/>
        <v>0</v>
      </c>
      <c r="X528" s="2">
        <f t="shared" si="507"/>
        <v>0</v>
      </c>
      <c r="Y528" s="4">
        <f t="shared" si="508"/>
        <v>0</v>
      </c>
      <c r="Z528" s="106">
        <f t="shared" si="509"/>
        <v>0</v>
      </c>
      <c r="AA528" s="114">
        <f t="shared" si="521"/>
        <v>0.05</v>
      </c>
      <c r="AB528" s="112">
        <f t="shared" si="510"/>
        <v>24</v>
      </c>
      <c r="AC528" s="178">
        <f t="shared" si="486"/>
        <v>31</v>
      </c>
      <c r="AD528" s="11">
        <f t="shared" si="522"/>
        <v>1.0031527119999999</v>
      </c>
      <c r="AE528" s="106">
        <f t="shared" si="511"/>
        <v>2.8241353199999999</v>
      </c>
      <c r="AF528" s="106">
        <f t="shared" si="512"/>
        <v>2.8925976499999999</v>
      </c>
      <c r="AG528" s="106">
        <f t="shared" si="513"/>
        <v>0</v>
      </c>
      <c r="AH528" s="115" t="str">
        <f t="shared" si="523"/>
        <v>J=</v>
      </c>
      <c r="AI528" s="116">
        <f t="shared" si="524"/>
        <v>44676</v>
      </c>
      <c r="AJ528" s="10"/>
      <c r="AK528" s="5"/>
      <c r="AL528" s="204">
        <f>[2]Plan1!$A438</f>
        <v>49786</v>
      </c>
      <c r="AM528" s="205" t="str">
        <f>[2]Plan1!$C438</f>
        <v>Tiradentes</v>
      </c>
      <c r="AN528" s="5"/>
      <c r="AO528" s="3"/>
      <c r="AP528" s="161">
        <f t="shared" si="495"/>
        <v>50461</v>
      </c>
      <c r="AQ528" s="161">
        <f t="shared" si="496"/>
        <v>50460</v>
      </c>
      <c r="AR528" s="161">
        <f t="shared" si="497"/>
        <v>50461</v>
      </c>
      <c r="AS528" s="161">
        <f t="shared" si="493"/>
        <v>50489</v>
      </c>
      <c r="AT528" s="161">
        <f t="shared" si="498"/>
        <v>50461</v>
      </c>
      <c r="AU528" s="161">
        <f t="shared" si="492"/>
        <v>50489</v>
      </c>
      <c r="AV528" s="155">
        <f t="shared" si="494"/>
        <v>28</v>
      </c>
      <c r="AZ528" s="26"/>
      <c r="BA528" s="1"/>
      <c r="BB528" s="1"/>
      <c r="BC528" s="1"/>
      <c r="BD528" s="1"/>
      <c r="BE528" s="1"/>
      <c r="BG528" s="1"/>
      <c r="BH528" s="1"/>
    </row>
    <row r="529" spans="1:60" ht="15" customHeight="1" x14ac:dyDescent="0.25">
      <c r="A529" s="105">
        <f t="shared" si="514"/>
        <v>44670</v>
      </c>
      <c r="B529" s="106">
        <f t="shared" si="499"/>
        <v>920.9192882839385</v>
      </c>
      <c r="C529" s="2">
        <f t="shared" si="515"/>
        <v>793.99184756</v>
      </c>
      <c r="D529" s="2">
        <f t="shared" si="516"/>
        <v>113.12735861000021</v>
      </c>
      <c r="E529" s="106">
        <f t="shared" si="500"/>
        <v>680.86448894999978</v>
      </c>
      <c r="F529" s="21">
        <f t="shared" si="517"/>
        <v>6215.24</v>
      </c>
      <c r="G529" s="108">
        <f t="shared" si="518"/>
        <v>6315.93</v>
      </c>
      <c r="H529" s="109">
        <f t="shared" si="488"/>
        <v>44618</v>
      </c>
      <c r="I529" s="109">
        <f t="shared" si="484"/>
        <v>44646</v>
      </c>
      <c r="J529" s="110">
        <f t="shared" si="501"/>
        <v>1.6200500704719456E-2</v>
      </c>
      <c r="K529" s="117">
        <f t="shared" si="485"/>
        <v>44676</v>
      </c>
      <c r="L529" s="178">
        <f t="shared" si="487"/>
        <v>31</v>
      </c>
      <c r="M529" s="178">
        <f t="shared" si="491"/>
        <v>25</v>
      </c>
      <c r="N529" s="106">
        <f t="shared" si="502"/>
        <v>1.01304456</v>
      </c>
      <c r="O529" s="111">
        <f t="shared" si="490"/>
        <v>1.0101006100000001</v>
      </c>
      <c r="P529" s="111">
        <f t="shared" si="519"/>
        <v>1.1457471905972914</v>
      </c>
      <c r="Q529" s="106">
        <f t="shared" si="489"/>
        <v>1.1606929500000001</v>
      </c>
      <c r="R529" s="106">
        <f t="shared" si="520"/>
        <v>1.12819757</v>
      </c>
      <c r="S529" s="106">
        <f t="shared" si="503"/>
        <v>895.77967301000001</v>
      </c>
      <c r="T529" s="106">
        <f t="shared" si="504"/>
        <v>14.502652474320604</v>
      </c>
      <c r="U529" s="106">
        <f t="shared" si="505"/>
        <v>109.41012327961791</v>
      </c>
      <c r="V529" s="106">
        <f t="shared" si="506"/>
        <v>917.90462331393849</v>
      </c>
      <c r="W529" s="19">
        <f t="shared" si="483"/>
        <v>0</v>
      </c>
      <c r="X529" s="2">
        <f t="shared" si="507"/>
        <v>0</v>
      </c>
      <c r="Y529" s="4">
        <f t="shared" si="508"/>
        <v>0</v>
      </c>
      <c r="Z529" s="106">
        <f t="shared" si="509"/>
        <v>0</v>
      </c>
      <c r="AA529" s="114">
        <f t="shared" si="521"/>
        <v>0.05</v>
      </c>
      <c r="AB529" s="112">
        <f t="shared" si="510"/>
        <v>25</v>
      </c>
      <c r="AC529" s="178">
        <f t="shared" si="486"/>
        <v>31</v>
      </c>
      <c r="AD529" s="11">
        <f t="shared" si="522"/>
        <v>1.0032842900000001</v>
      </c>
      <c r="AE529" s="106">
        <f t="shared" si="511"/>
        <v>2.9420002200000002</v>
      </c>
      <c r="AF529" s="106">
        <f t="shared" si="512"/>
        <v>3.0146649700000001</v>
      </c>
      <c r="AG529" s="106">
        <f t="shared" si="513"/>
        <v>0</v>
      </c>
      <c r="AH529" s="115" t="str">
        <f t="shared" si="523"/>
        <v>J=</v>
      </c>
      <c r="AI529" s="116">
        <f t="shared" si="524"/>
        <v>44676</v>
      </c>
      <c r="AJ529" s="10"/>
      <c r="AK529" s="5"/>
      <c r="AL529" s="204">
        <f>[2]Plan1!$A439</f>
        <v>49796</v>
      </c>
      <c r="AM529" s="205" t="str">
        <f>[2]Plan1!$C439</f>
        <v>Dia do Trabalho</v>
      </c>
      <c r="AN529" s="5"/>
      <c r="AO529" s="3"/>
      <c r="AP529" s="161">
        <f t="shared" si="495"/>
        <v>50489</v>
      </c>
      <c r="AQ529" s="161">
        <f t="shared" si="496"/>
        <v>50488</v>
      </c>
      <c r="AR529" s="161">
        <f t="shared" si="497"/>
        <v>50489</v>
      </c>
      <c r="AS529" s="161">
        <f t="shared" si="493"/>
        <v>50520</v>
      </c>
      <c r="AT529" s="161">
        <f t="shared" si="498"/>
        <v>50489</v>
      </c>
      <c r="AU529" s="161">
        <f t="shared" si="492"/>
        <v>50521</v>
      </c>
      <c r="AV529" s="155">
        <f t="shared" si="494"/>
        <v>31</v>
      </c>
      <c r="AZ529" s="26"/>
      <c r="BA529" s="1"/>
      <c r="BB529" s="1"/>
      <c r="BC529" s="1"/>
      <c r="BD529" s="1"/>
      <c r="BE529" s="1"/>
      <c r="BG529" s="1"/>
      <c r="BH529" s="1"/>
    </row>
    <row r="530" spans="1:60" ht="15" customHeight="1" x14ac:dyDescent="0.25">
      <c r="A530" s="105">
        <f t="shared" si="514"/>
        <v>44671</v>
      </c>
      <c r="B530" s="106">
        <f t="shared" si="499"/>
        <v>921.45127940254758</v>
      </c>
      <c r="C530" s="2">
        <f t="shared" si="515"/>
        <v>793.99184756</v>
      </c>
      <c r="D530" s="2">
        <f t="shared" si="516"/>
        <v>113.12735861000021</v>
      </c>
      <c r="E530" s="106">
        <f t="shared" si="500"/>
        <v>680.86448894999978</v>
      </c>
      <c r="F530" s="21">
        <f t="shared" si="517"/>
        <v>6215.24</v>
      </c>
      <c r="G530" s="108">
        <f t="shared" si="518"/>
        <v>6315.93</v>
      </c>
      <c r="H530" s="109">
        <f t="shared" si="488"/>
        <v>44618</v>
      </c>
      <c r="I530" s="109">
        <f t="shared" si="484"/>
        <v>44646</v>
      </c>
      <c r="J530" s="110">
        <f t="shared" si="501"/>
        <v>1.6200500704719456E-2</v>
      </c>
      <c r="K530" s="117">
        <f t="shared" si="485"/>
        <v>44676</v>
      </c>
      <c r="L530" s="178">
        <f t="shared" si="487"/>
        <v>31</v>
      </c>
      <c r="M530" s="178">
        <f t="shared" si="491"/>
        <v>26</v>
      </c>
      <c r="N530" s="106">
        <f t="shared" si="502"/>
        <v>1.01356987</v>
      </c>
      <c r="O530" s="111">
        <f t="shared" si="490"/>
        <v>1.0101006100000001</v>
      </c>
      <c r="P530" s="111">
        <f t="shared" si="519"/>
        <v>1.1457471905972914</v>
      </c>
      <c r="Q530" s="106">
        <f t="shared" si="489"/>
        <v>1.1612948299999999</v>
      </c>
      <c r="R530" s="106">
        <f t="shared" si="520"/>
        <v>1.12819757</v>
      </c>
      <c r="S530" s="106">
        <f t="shared" si="503"/>
        <v>895.77967301000001</v>
      </c>
      <c r="T530" s="106">
        <f t="shared" si="504"/>
        <v>14.502652474320604</v>
      </c>
      <c r="U530" s="106">
        <f t="shared" si="505"/>
        <v>109.81992199822702</v>
      </c>
      <c r="V530" s="106">
        <f t="shared" si="506"/>
        <v>918.31442203254755</v>
      </c>
      <c r="W530" s="19">
        <f t="shared" si="483"/>
        <v>0</v>
      </c>
      <c r="X530" s="2">
        <f t="shared" si="507"/>
        <v>0</v>
      </c>
      <c r="Y530" s="4">
        <f t="shared" si="508"/>
        <v>0</v>
      </c>
      <c r="Z530" s="106">
        <f t="shared" si="509"/>
        <v>0</v>
      </c>
      <c r="AA530" s="114">
        <f t="shared" si="521"/>
        <v>0.05</v>
      </c>
      <c r="AB530" s="112">
        <f t="shared" si="510"/>
        <v>26</v>
      </c>
      <c r="AC530" s="178">
        <f t="shared" si="486"/>
        <v>31</v>
      </c>
      <c r="AD530" s="11">
        <f t="shared" si="522"/>
        <v>1.003415886</v>
      </c>
      <c r="AE530" s="106">
        <f t="shared" si="511"/>
        <v>3.0598812400000002</v>
      </c>
      <c r="AF530" s="106">
        <f t="shared" si="512"/>
        <v>3.13685737</v>
      </c>
      <c r="AG530" s="106">
        <f t="shared" si="513"/>
        <v>0</v>
      </c>
      <c r="AH530" s="115" t="str">
        <f t="shared" si="523"/>
        <v>J=</v>
      </c>
      <c r="AI530" s="116">
        <f t="shared" si="524"/>
        <v>44676</v>
      </c>
      <c r="AJ530" s="10"/>
      <c r="AK530" s="5"/>
      <c r="AL530" s="204">
        <f>[2]Plan1!$A440</f>
        <v>49838</v>
      </c>
      <c r="AM530" s="205" t="str">
        <f>[2]Plan1!$C440</f>
        <v>Corpus Christi</v>
      </c>
      <c r="AN530" s="5"/>
      <c r="AO530" s="3"/>
      <c r="AP530" s="161">
        <f t="shared" si="495"/>
        <v>50520</v>
      </c>
      <c r="AQ530" s="161">
        <f t="shared" si="496"/>
        <v>50517</v>
      </c>
      <c r="AR530" s="161">
        <f t="shared" si="497"/>
        <v>50521</v>
      </c>
      <c r="AS530" s="161">
        <f t="shared" si="493"/>
        <v>50550</v>
      </c>
      <c r="AT530" s="161">
        <f t="shared" si="498"/>
        <v>50521</v>
      </c>
      <c r="AU530" s="161">
        <f t="shared" si="492"/>
        <v>50550</v>
      </c>
      <c r="AV530" s="155">
        <f t="shared" si="494"/>
        <v>30</v>
      </c>
      <c r="AZ530" s="26"/>
      <c r="BA530" s="1"/>
      <c r="BB530" s="1"/>
      <c r="BC530" s="1"/>
      <c r="BD530" s="1"/>
      <c r="BE530" s="1"/>
      <c r="BG530" s="1"/>
      <c r="BH530" s="1"/>
    </row>
    <row r="531" spans="1:60" ht="15" customHeight="1" x14ac:dyDescent="0.25">
      <c r="A531" s="105">
        <f t="shared" si="514"/>
        <v>44672</v>
      </c>
      <c r="B531" s="106">
        <f t="shared" si="499"/>
        <v>921.98359898050353</v>
      </c>
      <c r="C531" s="2">
        <f t="shared" si="515"/>
        <v>793.99184756</v>
      </c>
      <c r="D531" s="2">
        <f t="shared" si="516"/>
        <v>113.12735861000021</v>
      </c>
      <c r="E531" s="106">
        <f t="shared" si="500"/>
        <v>680.86448894999978</v>
      </c>
      <c r="F531" s="21">
        <f t="shared" si="517"/>
        <v>6215.24</v>
      </c>
      <c r="G531" s="108">
        <f t="shared" si="518"/>
        <v>6315.93</v>
      </c>
      <c r="H531" s="109">
        <f t="shared" si="488"/>
        <v>44618</v>
      </c>
      <c r="I531" s="109">
        <f t="shared" si="484"/>
        <v>44646</v>
      </c>
      <c r="J531" s="110">
        <f t="shared" si="501"/>
        <v>1.6200500704719456E-2</v>
      </c>
      <c r="K531" s="117">
        <f t="shared" si="485"/>
        <v>44676</v>
      </c>
      <c r="L531" s="178">
        <f t="shared" si="487"/>
        <v>31</v>
      </c>
      <c r="M531" s="178">
        <f t="shared" si="491"/>
        <v>27</v>
      </c>
      <c r="N531" s="106">
        <f t="shared" si="502"/>
        <v>1.0140954499999999</v>
      </c>
      <c r="O531" s="111">
        <f t="shared" si="490"/>
        <v>1.0101006100000001</v>
      </c>
      <c r="P531" s="111">
        <f t="shared" si="519"/>
        <v>1.1457471905972914</v>
      </c>
      <c r="Q531" s="106">
        <f t="shared" si="489"/>
        <v>1.1618970099999999</v>
      </c>
      <c r="R531" s="106">
        <f t="shared" si="520"/>
        <v>1.12819757</v>
      </c>
      <c r="S531" s="106">
        <f t="shared" si="503"/>
        <v>895.77967301000001</v>
      </c>
      <c r="T531" s="106">
        <f t="shared" si="504"/>
        <v>14.502652474320604</v>
      </c>
      <c r="U531" s="106">
        <f t="shared" si="505"/>
        <v>110.22992497618293</v>
      </c>
      <c r="V531" s="106">
        <f t="shared" si="506"/>
        <v>918.72442501050352</v>
      </c>
      <c r="W531" s="19">
        <f t="shared" si="483"/>
        <v>0</v>
      </c>
      <c r="X531" s="2">
        <f t="shared" si="507"/>
        <v>0</v>
      </c>
      <c r="Y531" s="4">
        <f t="shared" si="508"/>
        <v>0</v>
      </c>
      <c r="Z531" s="106">
        <f t="shared" si="509"/>
        <v>0</v>
      </c>
      <c r="AA531" s="114">
        <f t="shared" si="521"/>
        <v>0.05</v>
      </c>
      <c r="AB531" s="112">
        <f t="shared" si="510"/>
        <v>27</v>
      </c>
      <c r="AC531" s="178">
        <f t="shared" si="486"/>
        <v>31</v>
      </c>
      <c r="AD531" s="11">
        <f t="shared" si="522"/>
        <v>1.003547499</v>
      </c>
      <c r="AE531" s="106">
        <f t="shared" si="511"/>
        <v>3.17777749</v>
      </c>
      <c r="AF531" s="106">
        <f t="shared" si="512"/>
        <v>3.25917397</v>
      </c>
      <c r="AG531" s="106">
        <f t="shared" si="513"/>
        <v>0</v>
      </c>
      <c r="AH531" s="115" t="str">
        <f t="shared" si="523"/>
        <v>J=</v>
      </c>
      <c r="AI531" s="116">
        <f t="shared" si="524"/>
        <v>44676</v>
      </c>
      <c r="AJ531" s="10"/>
      <c r="AK531" s="5"/>
      <c r="AL531" s="204">
        <f>[2]Plan1!$A441</f>
        <v>49925</v>
      </c>
      <c r="AM531" s="205" t="str">
        <f>[2]Plan1!$C441</f>
        <v>Independência do Brasil</v>
      </c>
      <c r="AN531" s="5"/>
      <c r="AO531" s="3"/>
      <c r="AP531" s="161">
        <f t="shared" si="495"/>
        <v>50550</v>
      </c>
      <c r="AQ531" s="161">
        <f t="shared" si="496"/>
        <v>50549</v>
      </c>
      <c r="AR531" s="161">
        <f t="shared" si="497"/>
        <v>50550</v>
      </c>
      <c r="AS531" s="161">
        <f t="shared" si="493"/>
        <v>50581</v>
      </c>
      <c r="AT531" s="161">
        <f t="shared" si="498"/>
        <v>50550</v>
      </c>
      <c r="AU531" s="161">
        <f t="shared" si="492"/>
        <v>50581</v>
      </c>
      <c r="AV531" s="155">
        <f t="shared" si="494"/>
        <v>31</v>
      </c>
      <c r="AZ531" s="26"/>
      <c r="BA531" s="1"/>
      <c r="BB531" s="1"/>
      <c r="BC531" s="1"/>
      <c r="BD531" s="1"/>
      <c r="BE531" s="1"/>
      <c r="BG531" s="1"/>
      <c r="BH531" s="1"/>
    </row>
    <row r="532" spans="1:60" ht="15" customHeight="1" x14ac:dyDescent="0.25">
      <c r="A532" s="105">
        <f t="shared" si="514"/>
        <v>44673</v>
      </c>
      <c r="B532" s="106">
        <f t="shared" si="499"/>
        <v>922.51625395645112</v>
      </c>
      <c r="C532" s="2">
        <f t="shared" si="515"/>
        <v>793.99184756</v>
      </c>
      <c r="D532" s="2">
        <f t="shared" si="516"/>
        <v>113.12735861000021</v>
      </c>
      <c r="E532" s="106">
        <f t="shared" si="500"/>
        <v>680.86448894999978</v>
      </c>
      <c r="F532" s="21">
        <f t="shared" si="517"/>
        <v>6215.24</v>
      </c>
      <c r="G532" s="108">
        <f t="shared" si="518"/>
        <v>6315.93</v>
      </c>
      <c r="H532" s="109">
        <f t="shared" si="488"/>
        <v>44618</v>
      </c>
      <c r="I532" s="109">
        <f t="shared" si="484"/>
        <v>44646</v>
      </c>
      <c r="J532" s="110">
        <f t="shared" si="501"/>
        <v>1.6200500704719456E-2</v>
      </c>
      <c r="K532" s="117">
        <f t="shared" si="485"/>
        <v>44676</v>
      </c>
      <c r="L532" s="178">
        <f t="shared" si="487"/>
        <v>31</v>
      </c>
      <c r="M532" s="178">
        <f t="shared" si="491"/>
        <v>28</v>
      </c>
      <c r="N532" s="106">
        <f t="shared" si="502"/>
        <v>1.0146212999999999</v>
      </c>
      <c r="O532" s="111">
        <f t="shared" si="490"/>
        <v>1.0101006100000001</v>
      </c>
      <c r="P532" s="111">
        <f t="shared" si="519"/>
        <v>1.1457471905972914</v>
      </c>
      <c r="Q532" s="106">
        <f t="shared" si="489"/>
        <v>1.1624995</v>
      </c>
      <c r="R532" s="106">
        <f t="shared" si="520"/>
        <v>1.12819757</v>
      </c>
      <c r="S532" s="106">
        <f t="shared" si="503"/>
        <v>895.77967301000001</v>
      </c>
      <c r="T532" s="106">
        <f t="shared" si="504"/>
        <v>14.502652474320604</v>
      </c>
      <c r="U532" s="106">
        <f t="shared" si="505"/>
        <v>110.6401390221305</v>
      </c>
      <c r="V532" s="106">
        <f t="shared" si="506"/>
        <v>919.13463905645108</v>
      </c>
      <c r="W532" s="19">
        <f t="shared" ref="W532:W595" si="525">IF(VLOOKUP(A532,AL$10:AX$312,13)=VLOOKUP(A531,AL$10:AX$312,13),0,VLOOKUP(A532,AL$10:AX$312,13))</f>
        <v>0</v>
      </c>
      <c r="X532" s="2">
        <f t="shared" si="507"/>
        <v>0</v>
      </c>
      <c r="Y532" s="4">
        <f t="shared" si="508"/>
        <v>0</v>
      </c>
      <c r="Z532" s="106">
        <f t="shared" si="509"/>
        <v>0</v>
      </c>
      <c r="AA532" s="114">
        <f t="shared" si="521"/>
        <v>0.05</v>
      </c>
      <c r="AB532" s="112">
        <f t="shared" si="510"/>
        <v>28</v>
      </c>
      <c r="AC532" s="178">
        <f t="shared" si="486"/>
        <v>31</v>
      </c>
      <c r="AD532" s="11">
        <f t="shared" si="522"/>
        <v>1.003679129</v>
      </c>
      <c r="AE532" s="106">
        <f t="shared" si="511"/>
        <v>3.2956889700000001</v>
      </c>
      <c r="AF532" s="106">
        <f t="shared" si="512"/>
        <v>3.3816149000000002</v>
      </c>
      <c r="AG532" s="106">
        <f t="shared" si="513"/>
        <v>0</v>
      </c>
      <c r="AH532" s="115" t="str">
        <f t="shared" si="523"/>
        <v>J=</v>
      </c>
      <c r="AI532" s="116">
        <f t="shared" si="524"/>
        <v>44676</v>
      </c>
      <c r="AJ532" s="10"/>
      <c r="AK532" s="5"/>
      <c r="AL532" s="204">
        <f>[2]Plan1!$A442</f>
        <v>49960</v>
      </c>
      <c r="AM532" s="205" t="str">
        <f>[2]Plan1!$C442</f>
        <v>Nossa Sr.a Aparecida - Padroeira do Brasil</v>
      </c>
      <c r="AN532" s="5"/>
      <c r="AO532" s="3"/>
      <c r="AP532" s="161">
        <f t="shared" si="495"/>
        <v>50581</v>
      </c>
      <c r="AQ532" s="161">
        <f t="shared" si="496"/>
        <v>50579</v>
      </c>
      <c r="AR532" s="161">
        <f t="shared" si="497"/>
        <v>50581</v>
      </c>
      <c r="AS532" s="161">
        <f t="shared" si="493"/>
        <v>50611</v>
      </c>
      <c r="AT532" s="161">
        <f t="shared" si="498"/>
        <v>50581</v>
      </c>
      <c r="AU532" s="161">
        <f t="shared" si="492"/>
        <v>50612</v>
      </c>
      <c r="AV532" s="155">
        <f t="shared" si="494"/>
        <v>30</v>
      </c>
      <c r="AZ532" s="26"/>
      <c r="BA532" s="1"/>
      <c r="BB532" s="1"/>
      <c r="BC532" s="1"/>
      <c r="BD532" s="1"/>
      <c r="BE532" s="1"/>
      <c r="BG532" s="1"/>
      <c r="BH532" s="1"/>
    </row>
    <row r="533" spans="1:60" ht="15" customHeight="1" x14ac:dyDescent="0.25">
      <c r="A533" s="105">
        <f t="shared" si="514"/>
        <v>44674</v>
      </c>
      <c r="B533" s="106">
        <f t="shared" si="499"/>
        <v>923.04925217903497</v>
      </c>
      <c r="C533" s="2">
        <f t="shared" si="515"/>
        <v>793.99184756</v>
      </c>
      <c r="D533" s="2">
        <f t="shared" si="516"/>
        <v>113.12735861000021</v>
      </c>
      <c r="E533" s="106">
        <f t="shared" si="500"/>
        <v>680.86448894999978</v>
      </c>
      <c r="F533" s="21">
        <f t="shared" si="517"/>
        <v>6215.24</v>
      </c>
      <c r="G533" s="108">
        <f t="shared" si="518"/>
        <v>6315.93</v>
      </c>
      <c r="H533" s="109">
        <f t="shared" si="488"/>
        <v>44618</v>
      </c>
      <c r="I533" s="109">
        <f t="shared" ref="I533:I596" si="526">IF(W532&gt;0,A533,I532)</f>
        <v>44646</v>
      </c>
      <c r="J533" s="110">
        <f t="shared" si="501"/>
        <v>1.6200500704719456E-2</v>
      </c>
      <c r="K533" s="117">
        <f t="shared" ref="K533:K596" si="527">IF(DAY(A532)=K$9,VLOOKUP(A532,$AP$321:$AV$619,4),K532)</f>
        <v>44676</v>
      </c>
      <c r="L533" s="178">
        <f t="shared" si="487"/>
        <v>31</v>
      </c>
      <c r="M533" s="178">
        <f t="shared" si="491"/>
        <v>29</v>
      </c>
      <c r="N533" s="106">
        <f t="shared" si="502"/>
        <v>1.0151474300000001</v>
      </c>
      <c r="O533" s="111">
        <f t="shared" si="490"/>
        <v>1.0101006100000001</v>
      </c>
      <c r="P533" s="111">
        <f t="shared" si="519"/>
        <v>1.1457471905972914</v>
      </c>
      <c r="Q533" s="106">
        <f t="shared" si="489"/>
        <v>1.16310231</v>
      </c>
      <c r="R533" s="106">
        <f t="shared" si="520"/>
        <v>1.12819757</v>
      </c>
      <c r="S533" s="106">
        <f t="shared" si="503"/>
        <v>895.77967301000001</v>
      </c>
      <c r="T533" s="106">
        <f t="shared" si="504"/>
        <v>14.502652474320604</v>
      </c>
      <c r="U533" s="106">
        <f t="shared" si="505"/>
        <v>111.05057094471442</v>
      </c>
      <c r="V533" s="106">
        <f t="shared" si="506"/>
        <v>919.54507097903502</v>
      </c>
      <c r="W533" s="19">
        <f t="shared" si="525"/>
        <v>0</v>
      </c>
      <c r="X533" s="2">
        <f t="shared" si="507"/>
        <v>0</v>
      </c>
      <c r="Y533" s="4">
        <f t="shared" si="508"/>
        <v>0</v>
      </c>
      <c r="Z533" s="106">
        <f t="shared" si="509"/>
        <v>0</v>
      </c>
      <c r="AA533" s="114">
        <f t="shared" si="521"/>
        <v>0.05</v>
      </c>
      <c r="AB533" s="112">
        <f t="shared" si="510"/>
        <v>29</v>
      </c>
      <c r="AC533" s="178">
        <f t="shared" ref="AC533:AC596" si="528">IF(DAY(A532)=25,VLOOKUP(A532,$AP$321:$AV$619,7),AC532)</f>
        <v>31</v>
      </c>
      <c r="AD533" s="11">
        <f t="shared" si="522"/>
        <v>1.003810777</v>
      </c>
      <c r="AE533" s="106">
        <f t="shared" si="511"/>
        <v>3.4136165699999999</v>
      </c>
      <c r="AF533" s="106">
        <f t="shared" si="512"/>
        <v>3.5041812000000001</v>
      </c>
      <c r="AG533" s="106">
        <f t="shared" si="513"/>
        <v>0</v>
      </c>
      <c r="AH533" s="115" t="str">
        <f t="shared" si="523"/>
        <v>J=</v>
      </c>
      <c r="AI533" s="116">
        <f t="shared" si="524"/>
        <v>44676</v>
      </c>
      <c r="AJ533" s="10"/>
      <c r="AK533" s="5"/>
      <c r="AL533" s="204">
        <f>[2]Plan1!$A443</f>
        <v>49981</v>
      </c>
      <c r="AM533" s="205" t="str">
        <f>[2]Plan1!$C443</f>
        <v>Finados</v>
      </c>
      <c r="AN533" s="5"/>
      <c r="AO533" s="3"/>
      <c r="AP533" s="161">
        <f t="shared" si="495"/>
        <v>50611</v>
      </c>
      <c r="AQ533" s="161">
        <f t="shared" si="496"/>
        <v>50609</v>
      </c>
      <c r="AR533" s="161">
        <f t="shared" si="497"/>
        <v>50612</v>
      </c>
      <c r="AS533" s="161">
        <f t="shared" si="493"/>
        <v>50642</v>
      </c>
      <c r="AT533" s="161">
        <f t="shared" si="498"/>
        <v>50612</v>
      </c>
      <c r="AU533" s="161">
        <f t="shared" si="492"/>
        <v>50642</v>
      </c>
      <c r="AV533" s="155">
        <f t="shared" si="494"/>
        <v>31</v>
      </c>
      <c r="AZ533" s="26"/>
      <c r="BA533" s="1"/>
      <c r="BB533" s="1"/>
      <c r="BC533" s="1"/>
      <c r="BD533" s="1"/>
      <c r="BE533" s="1"/>
      <c r="BG533" s="1"/>
      <c r="BH533" s="1"/>
    </row>
    <row r="534" spans="1:60" ht="15" customHeight="1" x14ac:dyDescent="0.25">
      <c r="A534" s="105">
        <f t="shared" si="514"/>
        <v>44675</v>
      </c>
      <c r="B534" s="106">
        <f t="shared" si="499"/>
        <v>923.5825791709658</v>
      </c>
      <c r="C534" s="2">
        <f t="shared" si="515"/>
        <v>793.99184756</v>
      </c>
      <c r="D534" s="2">
        <f t="shared" si="516"/>
        <v>113.12735861000021</v>
      </c>
      <c r="E534" s="106">
        <f t="shared" si="500"/>
        <v>680.86448894999978</v>
      </c>
      <c r="F534" s="21">
        <f t="shared" si="517"/>
        <v>6215.24</v>
      </c>
      <c r="G534" s="108">
        <f t="shared" si="518"/>
        <v>6315.93</v>
      </c>
      <c r="H534" s="109">
        <f t="shared" si="488"/>
        <v>44618</v>
      </c>
      <c r="I534" s="109">
        <f t="shared" si="526"/>
        <v>44646</v>
      </c>
      <c r="J534" s="110">
        <f t="shared" si="501"/>
        <v>1.6200500704719456E-2</v>
      </c>
      <c r="K534" s="117">
        <f t="shared" si="527"/>
        <v>44676</v>
      </c>
      <c r="L534" s="178">
        <f t="shared" si="487"/>
        <v>31</v>
      </c>
      <c r="M534" s="178">
        <f t="shared" si="491"/>
        <v>30</v>
      </c>
      <c r="N534" s="106">
        <f t="shared" si="502"/>
        <v>1.0156738199999999</v>
      </c>
      <c r="O534" s="111">
        <f t="shared" si="490"/>
        <v>1.0101006100000001</v>
      </c>
      <c r="P534" s="111">
        <f t="shared" si="519"/>
        <v>1.1457471905972914</v>
      </c>
      <c r="Q534" s="106">
        <f t="shared" si="489"/>
        <v>1.1637054200000001</v>
      </c>
      <c r="R534" s="106">
        <f t="shared" si="520"/>
        <v>1.12819757</v>
      </c>
      <c r="S534" s="106">
        <f t="shared" si="503"/>
        <v>895.77967301000001</v>
      </c>
      <c r="T534" s="106">
        <f t="shared" si="504"/>
        <v>14.502652474320604</v>
      </c>
      <c r="U534" s="106">
        <f t="shared" si="505"/>
        <v>111.46120712664515</v>
      </c>
      <c r="V534" s="106">
        <f t="shared" si="506"/>
        <v>919.95570716096574</v>
      </c>
      <c r="W534" s="19">
        <f t="shared" si="525"/>
        <v>0</v>
      </c>
      <c r="X534" s="2">
        <f t="shared" si="507"/>
        <v>0</v>
      </c>
      <c r="Y534" s="4">
        <f t="shared" si="508"/>
        <v>0</v>
      </c>
      <c r="Z534" s="106">
        <f t="shared" si="509"/>
        <v>0</v>
      </c>
      <c r="AA534" s="114">
        <f t="shared" si="521"/>
        <v>0.05</v>
      </c>
      <c r="AB534" s="112">
        <f t="shared" si="510"/>
        <v>30</v>
      </c>
      <c r="AC534" s="178">
        <f t="shared" si="528"/>
        <v>31</v>
      </c>
      <c r="AD534" s="11">
        <f t="shared" si="522"/>
        <v>1.003942442</v>
      </c>
      <c r="AE534" s="106">
        <f t="shared" si="511"/>
        <v>3.5315593999999999</v>
      </c>
      <c r="AF534" s="106">
        <f t="shared" si="512"/>
        <v>3.62687201</v>
      </c>
      <c r="AG534" s="106">
        <f t="shared" si="513"/>
        <v>0</v>
      </c>
      <c r="AH534" s="115" t="str">
        <f t="shared" si="523"/>
        <v>J=</v>
      </c>
      <c r="AI534" s="116">
        <f t="shared" si="524"/>
        <v>44676</v>
      </c>
      <c r="AJ534" s="10"/>
      <c r="AK534" s="5"/>
      <c r="AL534" s="204">
        <f>[2]Plan1!$A444</f>
        <v>49994</v>
      </c>
      <c r="AM534" s="205" t="str">
        <f>[2]Plan1!$C444</f>
        <v>Proclamação da República</v>
      </c>
      <c r="AN534" s="5"/>
      <c r="AO534" s="3"/>
      <c r="AP534" s="161">
        <f t="shared" si="495"/>
        <v>50642</v>
      </c>
      <c r="AQ534" s="161">
        <f t="shared" si="496"/>
        <v>50641</v>
      </c>
      <c r="AR534" s="161">
        <f t="shared" si="497"/>
        <v>50642</v>
      </c>
      <c r="AS534" s="161">
        <f t="shared" si="493"/>
        <v>50673</v>
      </c>
      <c r="AT534" s="161">
        <f t="shared" si="498"/>
        <v>50642</v>
      </c>
      <c r="AU534" s="161">
        <f t="shared" si="492"/>
        <v>50675</v>
      </c>
      <c r="AV534" s="155">
        <f t="shared" si="494"/>
        <v>31</v>
      </c>
      <c r="AZ534" s="26"/>
      <c r="BA534" s="1"/>
      <c r="BB534" s="1"/>
      <c r="BC534" s="1"/>
      <c r="BD534" s="1"/>
      <c r="BE534" s="1"/>
      <c r="BG534" s="1"/>
      <c r="BH534" s="1"/>
    </row>
    <row r="535" spans="1:60" ht="15" customHeight="1" x14ac:dyDescent="0.25">
      <c r="A535" s="105">
        <f t="shared" si="514"/>
        <v>44676</v>
      </c>
      <c r="B535" s="106">
        <f t="shared" si="499"/>
        <v>924.11625554817761</v>
      </c>
      <c r="C535" s="2">
        <f t="shared" si="515"/>
        <v>793.99184756</v>
      </c>
      <c r="D535" s="2">
        <f t="shared" si="516"/>
        <v>113.12735861000021</v>
      </c>
      <c r="E535" s="106">
        <f t="shared" si="500"/>
        <v>680.86448894999978</v>
      </c>
      <c r="F535" s="21">
        <f t="shared" si="517"/>
        <v>6215.24</v>
      </c>
      <c r="G535" s="108">
        <f t="shared" si="518"/>
        <v>6315.93</v>
      </c>
      <c r="H535" s="109">
        <f t="shared" si="488"/>
        <v>44618</v>
      </c>
      <c r="I535" s="109">
        <f t="shared" si="526"/>
        <v>44646</v>
      </c>
      <c r="J535" s="110">
        <f t="shared" si="501"/>
        <v>1.6200500704719456E-2</v>
      </c>
      <c r="K535" s="117">
        <f t="shared" si="527"/>
        <v>44676</v>
      </c>
      <c r="L535" s="178">
        <f t="shared" si="487"/>
        <v>31</v>
      </c>
      <c r="M535" s="178">
        <f t="shared" si="491"/>
        <v>31</v>
      </c>
      <c r="N535" s="106">
        <f t="shared" si="502"/>
        <v>1.0162005000000001</v>
      </c>
      <c r="O535" s="111">
        <f t="shared" si="490"/>
        <v>1.0101006100000001</v>
      </c>
      <c r="P535" s="111">
        <f t="shared" si="519"/>
        <v>1.1457471905972914</v>
      </c>
      <c r="Q535" s="106">
        <f t="shared" si="489"/>
        <v>1.16430886</v>
      </c>
      <c r="R535" s="106">
        <f t="shared" si="520"/>
        <v>1.12819757</v>
      </c>
      <c r="S535" s="106">
        <f t="shared" si="503"/>
        <v>895.77967301000001</v>
      </c>
      <c r="T535" s="106">
        <f t="shared" si="504"/>
        <v>14.502652474320604</v>
      </c>
      <c r="U535" s="106">
        <f t="shared" si="505"/>
        <v>111.87206799385706</v>
      </c>
      <c r="V535" s="106">
        <f t="shared" si="506"/>
        <v>920.36656802817765</v>
      </c>
      <c r="W535" s="19">
        <f t="shared" si="525"/>
        <v>18</v>
      </c>
      <c r="X535" s="2">
        <f t="shared" si="507"/>
        <v>12.541895220000001</v>
      </c>
      <c r="Y535" s="4">
        <f t="shared" si="508"/>
        <v>1.5796000000000001E-2</v>
      </c>
      <c r="Z535" s="106">
        <f t="shared" si="509"/>
        <v>14.14973571</v>
      </c>
      <c r="AA535" s="114">
        <f t="shared" si="521"/>
        <v>0.05</v>
      </c>
      <c r="AB535" s="112">
        <f t="shared" si="510"/>
        <v>31</v>
      </c>
      <c r="AC535" s="178">
        <f t="shared" si="528"/>
        <v>31</v>
      </c>
      <c r="AD535" s="11">
        <f t="shared" si="522"/>
        <v>1.004074124</v>
      </c>
      <c r="AE535" s="106">
        <f t="shared" si="511"/>
        <v>3.6495174600000002</v>
      </c>
      <c r="AF535" s="106">
        <f t="shared" si="512"/>
        <v>3.7496875200000002</v>
      </c>
      <c r="AG535" s="106">
        <f t="shared" si="513"/>
        <v>17.79925317</v>
      </c>
      <c r="AH535" s="115" t="str">
        <f t="shared" si="523"/>
        <v>J=</v>
      </c>
      <c r="AI535" s="116">
        <f t="shared" si="524"/>
        <v>44676</v>
      </c>
      <c r="AJ535" s="10"/>
      <c r="AK535" s="5"/>
      <c r="AL535" s="204">
        <f>[2]Plan1!$A445</f>
        <v>49999</v>
      </c>
      <c r="AM535" s="205" t="str">
        <f>[2]Plan1!$C445</f>
        <v>Dia Nacional de Zumbi e da Consciência Negra</v>
      </c>
      <c r="AN535" s="5"/>
      <c r="AO535" s="3"/>
      <c r="AP535" s="161">
        <f t="shared" si="495"/>
        <v>50673</v>
      </c>
      <c r="AQ535" s="161">
        <f t="shared" si="496"/>
        <v>50672</v>
      </c>
      <c r="AR535" s="161">
        <f t="shared" si="497"/>
        <v>50675</v>
      </c>
      <c r="AS535" s="161">
        <f t="shared" si="493"/>
        <v>50703</v>
      </c>
      <c r="AT535" s="161">
        <f t="shared" si="498"/>
        <v>50675</v>
      </c>
      <c r="AU535" s="161">
        <f t="shared" si="492"/>
        <v>50703</v>
      </c>
      <c r="AV535" s="155">
        <f t="shared" si="494"/>
        <v>30</v>
      </c>
      <c r="AZ535" s="26"/>
      <c r="BA535" s="1"/>
      <c r="BB535" s="1"/>
      <c r="BC535" s="1"/>
      <c r="BD535" s="1"/>
      <c r="BE535" s="1"/>
      <c r="BG535" s="1"/>
      <c r="BH535" s="1"/>
    </row>
    <row r="536" spans="1:60" ht="15" customHeight="1" x14ac:dyDescent="0.25">
      <c r="A536" s="105">
        <f t="shared" si="514"/>
        <v>44677</v>
      </c>
      <c r="B536" s="106">
        <f t="shared" si="499"/>
        <v>906.61837383310626</v>
      </c>
      <c r="C536" s="2">
        <f t="shared" si="515"/>
        <v>781.44995233999998</v>
      </c>
      <c r="D536" s="2">
        <f t="shared" si="516"/>
        <v>100.5854633900002</v>
      </c>
      <c r="E536" s="106">
        <f t="shared" si="500"/>
        <v>680.86448894999978</v>
      </c>
      <c r="F536" s="21">
        <f t="shared" si="517"/>
        <v>6315.93</v>
      </c>
      <c r="G536" s="108">
        <f t="shared" si="518"/>
        <v>6382.88</v>
      </c>
      <c r="H536" s="109">
        <f t="shared" si="488"/>
        <v>44646</v>
      </c>
      <c r="I536" s="109">
        <f t="shared" si="526"/>
        <v>44677</v>
      </c>
      <c r="J536" s="110">
        <f t="shared" si="501"/>
        <v>1.0600180812643467E-2</v>
      </c>
      <c r="K536" s="117">
        <f t="shared" si="527"/>
        <v>44706</v>
      </c>
      <c r="L536" s="178">
        <f t="shared" si="487"/>
        <v>30</v>
      </c>
      <c r="M536" s="178">
        <f t="shared" si="491"/>
        <v>1</v>
      </c>
      <c r="N536" s="106">
        <f t="shared" si="502"/>
        <v>1.00035154</v>
      </c>
      <c r="O536" s="111">
        <f t="shared" si="490"/>
        <v>1.0162005000000001</v>
      </c>
      <c r="P536" s="111">
        <f t="shared" si="519"/>
        <v>1.1643088679585629</v>
      </c>
      <c r="Q536" s="106">
        <f t="shared" si="489"/>
        <v>1.1647181600000001</v>
      </c>
      <c r="R536" s="106">
        <f t="shared" si="520"/>
        <v>1.12819757</v>
      </c>
      <c r="S536" s="106">
        <f t="shared" si="503"/>
        <v>881.62993730000005</v>
      </c>
      <c r="T536" s="106">
        <f t="shared" si="504"/>
        <v>12.894811983921986</v>
      </c>
      <c r="U536" s="106">
        <f t="shared" si="505"/>
        <v>112.15074582918433</v>
      </c>
      <c r="V536" s="106">
        <f t="shared" si="506"/>
        <v>906.49551015310624</v>
      </c>
      <c r="W536" s="19">
        <f t="shared" si="525"/>
        <v>0</v>
      </c>
      <c r="X536" s="2">
        <f t="shared" si="507"/>
        <v>0</v>
      </c>
      <c r="Y536" s="4">
        <f t="shared" si="508"/>
        <v>0</v>
      </c>
      <c r="Z536" s="106">
        <f t="shared" si="509"/>
        <v>0</v>
      </c>
      <c r="AA536" s="114">
        <f t="shared" si="521"/>
        <v>0.05</v>
      </c>
      <c r="AB536" s="112">
        <f t="shared" si="510"/>
        <v>1</v>
      </c>
      <c r="AC536" s="178">
        <f t="shared" si="528"/>
        <v>30</v>
      </c>
      <c r="AD536" s="11">
        <f t="shared" si="522"/>
        <v>1.000135537</v>
      </c>
      <c r="AE536" s="106">
        <f t="shared" si="511"/>
        <v>0.11949347</v>
      </c>
      <c r="AF536" s="106">
        <f t="shared" si="512"/>
        <v>0.12286368</v>
      </c>
      <c r="AG536" s="106">
        <f t="shared" si="513"/>
        <v>0</v>
      </c>
      <c r="AH536" s="115" t="str">
        <f t="shared" si="523"/>
        <v>J=</v>
      </c>
      <c r="AI536" s="116">
        <f t="shared" si="524"/>
        <v>44706</v>
      </c>
      <c r="AJ536" s="10"/>
      <c r="AK536" s="5"/>
      <c r="AL536" s="204">
        <f>[2]Plan1!$A446</f>
        <v>50034</v>
      </c>
      <c r="AM536" s="205" t="str">
        <f>[2]Plan1!$C446</f>
        <v>Natal</v>
      </c>
      <c r="AN536" s="5"/>
      <c r="AO536" s="3"/>
      <c r="AP536" s="161">
        <f t="shared" si="495"/>
        <v>50703</v>
      </c>
      <c r="AQ536" s="161">
        <f t="shared" si="496"/>
        <v>50700</v>
      </c>
      <c r="AR536" s="161">
        <f t="shared" si="497"/>
        <v>50703</v>
      </c>
      <c r="AS536" s="161">
        <f t="shared" si="493"/>
        <v>50734</v>
      </c>
      <c r="AT536" s="161">
        <f t="shared" si="498"/>
        <v>50703</v>
      </c>
      <c r="AU536" s="161">
        <f t="shared" si="492"/>
        <v>50734</v>
      </c>
      <c r="AV536" s="155">
        <f t="shared" si="494"/>
        <v>31</v>
      </c>
      <c r="AZ536" s="26"/>
      <c r="BA536" s="1"/>
      <c r="BB536" s="1"/>
      <c r="BC536" s="1"/>
      <c r="BD536" s="1"/>
      <c r="BE536" s="1"/>
      <c r="BG536" s="1"/>
      <c r="BH536" s="1"/>
    </row>
    <row r="537" spans="1:60" ht="15" customHeight="1" x14ac:dyDescent="0.25">
      <c r="A537" s="105">
        <f t="shared" si="514"/>
        <v>44678</v>
      </c>
      <c r="B537" s="106">
        <f t="shared" si="499"/>
        <v>907.0201034694619</v>
      </c>
      <c r="C537" s="2">
        <f t="shared" si="515"/>
        <v>781.44995233999998</v>
      </c>
      <c r="D537" s="2">
        <f t="shared" si="516"/>
        <v>100.5854633900002</v>
      </c>
      <c r="E537" s="106">
        <f t="shared" si="500"/>
        <v>680.86448894999978</v>
      </c>
      <c r="F537" s="21">
        <f t="shared" si="517"/>
        <v>6315.93</v>
      </c>
      <c r="G537" s="108">
        <f t="shared" si="518"/>
        <v>6382.88</v>
      </c>
      <c r="H537" s="109">
        <f t="shared" si="488"/>
        <v>44646</v>
      </c>
      <c r="I537" s="109">
        <f t="shared" si="526"/>
        <v>44677</v>
      </c>
      <c r="J537" s="110">
        <f t="shared" si="501"/>
        <v>1.0600180812643467E-2</v>
      </c>
      <c r="K537" s="117">
        <f t="shared" si="527"/>
        <v>44706</v>
      </c>
      <c r="L537" s="178">
        <f t="shared" si="487"/>
        <v>30</v>
      </c>
      <c r="M537" s="178">
        <f t="shared" si="491"/>
        <v>2</v>
      </c>
      <c r="N537" s="106">
        <f t="shared" si="502"/>
        <v>1.0007032</v>
      </c>
      <c r="O537" s="111">
        <f t="shared" si="490"/>
        <v>1.0162005000000001</v>
      </c>
      <c r="P537" s="111">
        <f t="shared" si="519"/>
        <v>1.1643088679585629</v>
      </c>
      <c r="Q537" s="106">
        <f t="shared" si="489"/>
        <v>1.1651275999999999</v>
      </c>
      <c r="R537" s="106">
        <f t="shared" si="520"/>
        <v>1.12819757</v>
      </c>
      <c r="S537" s="106">
        <f t="shared" si="503"/>
        <v>881.62993730000005</v>
      </c>
      <c r="T537" s="106">
        <f t="shared" si="504"/>
        <v>12.894811983921986</v>
      </c>
      <c r="U537" s="106">
        <f t="shared" si="505"/>
        <v>112.42951898553994</v>
      </c>
      <c r="V537" s="106">
        <f t="shared" si="506"/>
        <v>906.77428330946191</v>
      </c>
      <c r="W537" s="19">
        <f t="shared" si="525"/>
        <v>0</v>
      </c>
      <c r="X537" s="2">
        <f t="shared" si="507"/>
        <v>0</v>
      </c>
      <c r="Y537" s="4">
        <f t="shared" si="508"/>
        <v>0</v>
      </c>
      <c r="Z537" s="106">
        <f t="shared" si="509"/>
        <v>0</v>
      </c>
      <c r="AA537" s="114">
        <f t="shared" si="521"/>
        <v>0.05</v>
      </c>
      <c r="AB537" s="112">
        <f t="shared" si="510"/>
        <v>2</v>
      </c>
      <c r="AC537" s="178">
        <f t="shared" si="528"/>
        <v>30</v>
      </c>
      <c r="AD537" s="11">
        <f t="shared" si="522"/>
        <v>1.0002710930000001</v>
      </c>
      <c r="AE537" s="106">
        <f t="shared" si="511"/>
        <v>0.23900370000000001</v>
      </c>
      <c r="AF537" s="106">
        <f t="shared" si="512"/>
        <v>0.24582016000000001</v>
      </c>
      <c r="AG537" s="106">
        <f t="shared" si="513"/>
        <v>0</v>
      </c>
      <c r="AH537" s="115" t="str">
        <f t="shared" si="523"/>
        <v>J=</v>
      </c>
      <c r="AI537" s="116">
        <f t="shared" si="524"/>
        <v>44706</v>
      </c>
      <c r="AJ537" s="10"/>
      <c r="AK537" s="5"/>
      <c r="AL537" s="204">
        <f>[2]Plan1!$A447</f>
        <v>50041</v>
      </c>
      <c r="AM537" s="205" t="str">
        <f>[2]Plan1!$C447</f>
        <v>Confraternização Universal</v>
      </c>
      <c r="AN537" s="5"/>
      <c r="AO537" s="3"/>
      <c r="AP537" s="161">
        <f t="shared" si="495"/>
        <v>50734</v>
      </c>
      <c r="AQ537" s="161">
        <f t="shared" si="496"/>
        <v>50733</v>
      </c>
      <c r="AR537" s="161">
        <f t="shared" si="497"/>
        <v>50734</v>
      </c>
      <c r="AS537" s="161">
        <f t="shared" si="493"/>
        <v>50764</v>
      </c>
      <c r="AT537" s="161">
        <f t="shared" si="498"/>
        <v>50734</v>
      </c>
      <c r="AU537" s="161">
        <f t="shared" si="492"/>
        <v>50766</v>
      </c>
      <c r="AV537" s="155">
        <f t="shared" si="494"/>
        <v>30</v>
      </c>
      <c r="AZ537" s="26"/>
      <c r="BA537" s="1"/>
      <c r="BB537" s="1"/>
      <c r="BC537" s="1"/>
      <c r="BD537" s="1"/>
      <c r="BE537" s="1"/>
      <c r="BG537" s="1"/>
      <c r="BH537" s="1"/>
    </row>
    <row r="538" spans="1:60" ht="15" customHeight="1" x14ac:dyDescent="0.25">
      <c r="A538" s="105">
        <f t="shared" si="514"/>
        <v>44679</v>
      </c>
      <c r="B538" s="106">
        <f t="shared" si="499"/>
        <v>907.42203398413585</v>
      </c>
      <c r="C538" s="2">
        <f t="shared" si="515"/>
        <v>781.44995233999998</v>
      </c>
      <c r="D538" s="2">
        <f t="shared" si="516"/>
        <v>100.5854633900002</v>
      </c>
      <c r="E538" s="106">
        <f t="shared" si="500"/>
        <v>680.86448894999978</v>
      </c>
      <c r="F538" s="21">
        <f t="shared" si="517"/>
        <v>6315.93</v>
      </c>
      <c r="G538" s="108">
        <f t="shared" si="518"/>
        <v>6382.88</v>
      </c>
      <c r="H538" s="109">
        <f t="shared" si="488"/>
        <v>44646</v>
      </c>
      <c r="I538" s="109">
        <f t="shared" si="526"/>
        <v>44677</v>
      </c>
      <c r="J538" s="110">
        <f t="shared" si="501"/>
        <v>1.0600180812643467E-2</v>
      </c>
      <c r="K538" s="117">
        <f t="shared" si="527"/>
        <v>44706</v>
      </c>
      <c r="L538" s="178">
        <f t="shared" si="487"/>
        <v>30</v>
      </c>
      <c r="M538" s="178">
        <f t="shared" si="491"/>
        <v>3</v>
      </c>
      <c r="N538" s="106">
        <f t="shared" si="502"/>
        <v>1.0010549900000001</v>
      </c>
      <c r="O538" s="111">
        <f t="shared" si="490"/>
        <v>1.0162005000000001</v>
      </c>
      <c r="P538" s="111">
        <f t="shared" si="519"/>
        <v>1.1643088679585629</v>
      </c>
      <c r="Q538" s="106">
        <f t="shared" si="489"/>
        <v>1.1655371999999999</v>
      </c>
      <c r="R538" s="106">
        <f t="shared" si="520"/>
        <v>1.12819757</v>
      </c>
      <c r="S538" s="106">
        <f t="shared" si="503"/>
        <v>881.62993730000005</v>
      </c>
      <c r="T538" s="106">
        <f t="shared" si="504"/>
        <v>12.894811983921986</v>
      </c>
      <c r="U538" s="106">
        <f t="shared" si="505"/>
        <v>112.70840108021386</v>
      </c>
      <c r="V538" s="106">
        <f t="shared" si="506"/>
        <v>907.05316540413583</v>
      </c>
      <c r="W538" s="19">
        <f t="shared" si="525"/>
        <v>0</v>
      </c>
      <c r="X538" s="2">
        <f t="shared" si="507"/>
        <v>0</v>
      </c>
      <c r="Y538" s="4">
        <f t="shared" si="508"/>
        <v>0</v>
      </c>
      <c r="Z538" s="106">
        <f t="shared" si="509"/>
        <v>0</v>
      </c>
      <c r="AA538" s="114">
        <f t="shared" si="521"/>
        <v>0.05</v>
      </c>
      <c r="AB538" s="112">
        <f t="shared" si="510"/>
        <v>3</v>
      </c>
      <c r="AC538" s="178">
        <f t="shared" si="528"/>
        <v>30</v>
      </c>
      <c r="AD538" s="11">
        <f t="shared" si="522"/>
        <v>1.000406667</v>
      </c>
      <c r="AE538" s="106">
        <f t="shared" si="511"/>
        <v>0.35852980000000001</v>
      </c>
      <c r="AF538" s="106">
        <f t="shared" si="512"/>
        <v>0.36886858</v>
      </c>
      <c r="AG538" s="106">
        <f t="shared" si="513"/>
        <v>0</v>
      </c>
      <c r="AH538" s="115" t="str">
        <f t="shared" si="523"/>
        <v>J=</v>
      </c>
      <c r="AI538" s="116">
        <f t="shared" si="524"/>
        <v>44706</v>
      </c>
      <c r="AJ538" s="10"/>
      <c r="AK538" s="5"/>
      <c r="AL538" s="204">
        <f>[2]Plan1!$A448</f>
        <v>50087</v>
      </c>
      <c r="AM538" s="205" t="str">
        <f>[2]Plan1!$C448</f>
        <v>Carnaval</v>
      </c>
      <c r="AN538" s="5"/>
      <c r="AO538" s="3"/>
      <c r="AP538" s="161">
        <f t="shared" si="495"/>
        <v>50764</v>
      </c>
      <c r="AQ538" s="161">
        <f t="shared" si="496"/>
        <v>50763</v>
      </c>
      <c r="AR538" s="161">
        <f t="shared" si="497"/>
        <v>50766</v>
      </c>
      <c r="AS538" s="161">
        <f t="shared" si="493"/>
        <v>50795</v>
      </c>
      <c r="AT538" s="161">
        <f t="shared" si="498"/>
        <v>50766</v>
      </c>
      <c r="AU538" s="161">
        <f t="shared" si="492"/>
        <v>50795</v>
      </c>
      <c r="AV538" s="155">
        <f t="shared" si="494"/>
        <v>31</v>
      </c>
      <c r="AZ538" s="26"/>
      <c r="BA538" s="1"/>
      <c r="BB538" s="1"/>
      <c r="BC538" s="1"/>
      <c r="BD538" s="1"/>
      <c r="BE538" s="1"/>
      <c r="BG538" s="1"/>
      <c r="BH538" s="1"/>
    </row>
    <row r="539" spans="1:60" ht="15" customHeight="1" x14ac:dyDescent="0.25">
      <c r="A539" s="105">
        <f t="shared" si="514"/>
        <v>44680</v>
      </c>
      <c r="B539" s="106">
        <f t="shared" si="499"/>
        <v>907.82414593119336</v>
      </c>
      <c r="C539" s="2">
        <f t="shared" si="515"/>
        <v>781.44995233999998</v>
      </c>
      <c r="D539" s="2">
        <f t="shared" si="516"/>
        <v>100.5854633900002</v>
      </c>
      <c r="E539" s="106">
        <f t="shared" si="500"/>
        <v>680.86448894999978</v>
      </c>
      <c r="F539" s="21">
        <f t="shared" si="517"/>
        <v>6315.93</v>
      </c>
      <c r="G539" s="108">
        <f t="shared" si="518"/>
        <v>6382.88</v>
      </c>
      <c r="H539" s="109">
        <f t="shared" si="488"/>
        <v>44646</v>
      </c>
      <c r="I539" s="109">
        <f t="shared" si="526"/>
        <v>44677</v>
      </c>
      <c r="J539" s="110">
        <f t="shared" si="501"/>
        <v>1.0600180812643467E-2</v>
      </c>
      <c r="K539" s="117">
        <f t="shared" si="527"/>
        <v>44706</v>
      </c>
      <c r="L539" s="178">
        <f t="shared" si="487"/>
        <v>30</v>
      </c>
      <c r="M539" s="178">
        <f t="shared" si="491"/>
        <v>4</v>
      </c>
      <c r="N539" s="106">
        <f t="shared" si="502"/>
        <v>1.0014069000000001</v>
      </c>
      <c r="O539" s="111">
        <f t="shared" si="490"/>
        <v>1.0162005000000001</v>
      </c>
      <c r="P539" s="111">
        <f t="shared" si="519"/>
        <v>1.1643088679585629</v>
      </c>
      <c r="Q539" s="106">
        <f t="shared" si="489"/>
        <v>1.16594693</v>
      </c>
      <c r="R539" s="106">
        <f t="shared" si="520"/>
        <v>1.12819757</v>
      </c>
      <c r="S539" s="106">
        <f t="shared" si="503"/>
        <v>881.62993730000005</v>
      </c>
      <c r="T539" s="106">
        <f t="shared" si="504"/>
        <v>12.894811983921986</v>
      </c>
      <c r="U539" s="106">
        <f t="shared" si="505"/>
        <v>112.98737168727142</v>
      </c>
      <c r="V539" s="106">
        <f t="shared" si="506"/>
        <v>907.33213601119337</v>
      </c>
      <c r="W539" s="19">
        <f t="shared" si="525"/>
        <v>0</v>
      </c>
      <c r="X539" s="2">
        <f t="shared" si="507"/>
        <v>0</v>
      </c>
      <c r="Y539" s="4">
        <f t="shared" si="508"/>
        <v>0</v>
      </c>
      <c r="Z539" s="106">
        <f t="shared" si="509"/>
        <v>0</v>
      </c>
      <c r="AA539" s="114">
        <f t="shared" si="521"/>
        <v>0.05</v>
      </c>
      <c r="AB539" s="112">
        <f t="shared" si="510"/>
        <v>4</v>
      </c>
      <c r="AC539" s="178">
        <f t="shared" si="528"/>
        <v>30</v>
      </c>
      <c r="AD539" s="11">
        <f t="shared" si="522"/>
        <v>1.00054226</v>
      </c>
      <c r="AE539" s="106">
        <f t="shared" si="511"/>
        <v>0.47807263999999999</v>
      </c>
      <c r="AF539" s="106">
        <f t="shared" si="512"/>
        <v>0.49200991999999999</v>
      </c>
      <c r="AG539" s="106">
        <f t="shared" si="513"/>
        <v>0</v>
      </c>
      <c r="AH539" s="115" t="str">
        <f t="shared" si="523"/>
        <v>J=</v>
      </c>
      <c r="AI539" s="116">
        <f t="shared" si="524"/>
        <v>44706</v>
      </c>
      <c r="AJ539" s="10"/>
      <c r="AK539" s="5"/>
      <c r="AL539" s="204">
        <f>[2]Plan1!$A449</f>
        <v>50088</v>
      </c>
      <c r="AM539" s="205" t="str">
        <f>[2]Plan1!$C449</f>
        <v>Carnaval</v>
      </c>
      <c r="AN539" s="5"/>
      <c r="AO539" s="3"/>
      <c r="AP539" s="161">
        <f t="shared" si="495"/>
        <v>50795</v>
      </c>
      <c r="AQ539" s="161">
        <f t="shared" si="496"/>
        <v>50794</v>
      </c>
      <c r="AR539" s="161">
        <f t="shared" si="497"/>
        <v>50795</v>
      </c>
      <c r="AS539" s="161">
        <f t="shared" si="493"/>
        <v>50826</v>
      </c>
      <c r="AT539" s="161">
        <f t="shared" si="498"/>
        <v>50795</v>
      </c>
      <c r="AU539" s="161">
        <f t="shared" si="492"/>
        <v>50826</v>
      </c>
      <c r="AV539" s="155">
        <f t="shared" si="494"/>
        <v>31</v>
      </c>
      <c r="AZ539" s="26"/>
      <c r="BA539" s="1"/>
      <c r="BB539" s="1"/>
      <c r="BC539" s="1"/>
      <c r="BD539" s="1"/>
      <c r="BE539" s="1"/>
      <c r="BG539" s="1"/>
      <c r="BH539" s="1"/>
    </row>
    <row r="540" spans="1:60" ht="15" customHeight="1" x14ac:dyDescent="0.25">
      <c r="A540" s="105">
        <f t="shared" si="514"/>
        <v>44681</v>
      </c>
      <c r="B540" s="106">
        <f t="shared" si="499"/>
        <v>908.22645205792412</v>
      </c>
      <c r="C540" s="2">
        <f t="shared" si="515"/>
        <v>781.44995233999998</v>
      </c>
      <c r="D540" s="2">
        <f t="shared" si="516"/>
        <v>100.5854633900002</v>
      </c>
      <c r="E540" s="106">
        <f t="shared" si="500"/>
        <v>680.86448894999978</v>
      </c>
      <c r="F540" s="21">
        <f t="shared" si="517"/>
        <v>6315.93</v>
      </c>
      <c r="G540" s="108">
        <f t="shared" si="518"/>
        <v>6382.88</v>
      </c>
      <c r="H540" s="109">
        <f t="shared" si="488"/>
        <v>44646</v>
      </c>
      <c r="I540" s="109">
        <f t="shared" si="526"/>
        <v>44677</v>
      </c>
      <c r="J540" s="110">
        <f t="shared" si="501"/>
        <v>1.0600180812643467E-2</v>
      </c>
      <c r="K540" s="117">
        <f t="shared" si="527"/>
        <v>44706</v>
      </c>
      <c r="L540" s="178">
        <f t="shared" si="487"/>
        <v>30</v>
      </c>
      <c r="M540" s="178">
        <f t="shared" si="491"/>
        <v>5</v>
      </c>
      <c r="N540" s="106">
        <f t="shared" si="502"/>
        <v>1.00175894</v>
      </c>
      <c r="O540" s="111">
        <f t="shared" si="490"/>
        <v>1.0162005000000001</v>
      </c>
      <c r="P540" s="111">
        <f t="shared" si="519"/>
        <v>1.1643088679585629</v>
      </c>
      <c r="Q540" s="106">
        <f t="shared" si="489"/>
        <v>1.1663568099999999</v>
      </c>
      <c r="R540" s="106">
        <f t="shared" si="520"/>
        <v>1.12819757</v>
      </c>
      <c r="S540" s="106">
        <f t="shared" si="503"/>
        <v>881.62993730000005</v>
      </c>
      <c r="T540" s="106">
        <f t="shared" si="504"/>
        <v>12.894811983921986</v>
      </c>
      <c r="U540" s="106">
        <f t="shared" si="505"/>
        <v>113.26644442400215</v>
      </c>
      <c r="V540" s="106">
        <f t="shared" si="506"/>
        <v>907.61120874792414</v>
      </c>
      <c r="W540" s="19">
        <f t="shared" si="525"/>
        <v>0</v>
      </c>
      <c r="X540" s="2">
        <f t="shared" si="507"/>
        <v>0</v>
      </c>
      <c r="Y540" s="4">
        <f t="shared" si="508"/>
        <v>0</v>
      </c>
      <c r="Z540" s="106">
        <f t="shared" si="509"/>
        <v>0</v>
      </c>
      <c r="AA540" s="114">
        <f t="shared" si="521"/>
        <v>0.05</v>
      </c>
      <c r="AB540" s="112">
        <f t="shared" si="510"/>
        <v>5</v>
      </c>
      <c r="AC540" s="178">
        <f t="shared" si="528"/>
        <v>30</v>
      </c>
      <c r="AD540" s="11">
        <f t="shared" si="522"/>
        <v>1.0006778709999999</v>
      </c>
      <c r="AE540" s="106">
        <f t="shared" si="511"/>
        <v>0.59763135999999994</v>
      </c>
      <c r="AF540" s="106">
        <f t="shared" si="512"/>
        <v>0.61524330999999999</v>
      </c>
      <c r="AG540" s="106">
        <f t="shared" si="513"/>
        <v>0</v>
      </c>
      <c r="AH540" s="115" t="str">
        <f t="shared" si="523"/>
        <v>J=</v>
      </c>
      <c r="AI540" s="116">
        <f t="shared" si="524"/>
        <v>44706</v>
      </c>
      <c r="AJ540" s="10"/>
      <c r="AK540" s="5"/>
      <c r="AL540" s="204">
        <f>[2]Plan1!$A450</f>
        <v>50133</v>
      </c>
      <c r="AM540" s="205" t="str">
        <f>[2]Plan1!$C450</f>
        <v>Paixão de Cristo</v>
      </c>
      <c r="AN540" s="5"/>
      <c r="AO540" s="3"/>
      <c r="AP540" s="161">
        <f t="shared" si="495"/>
        <v>50826</v>
      </c>
      <c r="AQ540" s="161">
        <f t="shared" si="496"/>
        <v>50825</v>
      </c>
      <c r="AR540" s="161">
        <f t="shared" si="497"/>
        <v>50826</v>
      </c>
      <c r="AS540" s="161">
        <f t="shared" si="493"/>
        <v>50854</v>
      </c>
      <c r="AT540" s="161">
        <f t="shared" si="498"/>
        <v>50826</v>
      </c>
      <c r="AU540" s="161">
        <f t="shared" si="492"/>
        <v>50854</v>
      </c>
      <c r="AV540" s="155">
        <f t="shared" si="494"/>
        <v>28</v>
      </c>
      <c r="AZ540" s="26"/>
      <c r="BA540" s="1"/>
      <c r="BB540" s="1"/>
      <c r="BC540" s="1"/>
      <c r="BD540" s="1"/>
      <c r="BE540" s="1"/>
      <c r="BG540" s="1"/>
      <c r="BH540" s="1"/>
    </row>
    <row r="541" spans="1:60" ht="15" customHeight="1" x14ac:dyDescent="0.25">
      <c r="A541" s="105">
        <f t="shared" si="514"/>
        <v>44682</v>
      </c>
      <c r="B541" s="106">
        <f t="shared" si="499"/>
        <v>908.62895243432831</v>
      </c>
      <c r="C541" s="2">
        <f t="shared" si="515"/>
        <v>781.44995233999998</v>
      </c>
      <c r="D541" s="2">
        <f t="shared" si="516"/>
        <v>100.5854633900002</v>
      </c>
      <c r="E541" s="106">
        <f t="shared" si="500"/>
        <v>680.86448894999978</v>
      </c>
      <c r="F541" s="21">
        <f t="shared" si="517"/>
        <v>6315.93</v>
      </c>
      <c r="G541" s="108">
        <f t="shared" si="518"/>
        <v>6382.88</v>
      </c>
      <c r="H541" s="109">
        <f t="shared" si="488"/>
        <v>44646</v>
      </c>
      <c r="I541" s="109">
        <f t="shared" si="526"/>
        <v>44677</v>
      </c>
      <c r="J541" s="110">
        <f t="shared" si="501"/>
        <v>1.0600180812643467E-2</v>
      </c>
      <c r="K541" s="117">
        <f t="shared" si="527"/>
        <v>44706</v>
      </c>
      <c r="L541" s="178">
        <f t="shared" ref="L541:L604" si="529">IF(DAY(A540)=25,VLOOKUP(A540,$AP$321:$AY$700,7),L540)</f>
        <v>30</v>
      </c>
      <c r="M541" s="178">
        <f t="shared" si="491"/>
        <v>6</v>
      </c>
      <c r="N541" s="106">
        <f t="shared" si="502"/>
        <v>1.0021111</v>
      </c>
      <c r="O541" s="111">
        <f t="shared" si="490"/>
        <v>1.0162005000000001</v>
      </c>
      <c r="P541" s="111">
        <f t="shared" si="519"/>
        <v>1.1643088679585629</v>
      </c>
      <c r="Q541" s="106">
        <f t="shared" si="489"/>
        <v>1.16676684</v>
      </c>
      <c r="R541" s="106">
        <f t="shared" si="520"/>
        <v>1.12819757</v>
      </c>
      <c r="S541" s="106">
        <f t="shared" si="503"/>
        <v>881.62993730000005</v>
      </c>
      <c r="T541" s="106">
        <f t="shared" si="504"/>
        <v>12.894811983921986</v>
      </c>
      <c r="U541" s="106">
        <f t="shared" si="505"/>
        <v>113.54561929040636</v>
      </c>
      <c r="V541" s="106">
        <f t="shared" si="506"/>
        <v>907.89038361432836</v>
      </c>
      <c r="W541" s="19">
        <f t="shared" si="525"/>
        <v>0</v>
      </c>
      <c r="X541" s="2">
        <f t="shared" si="507"/>
        <v>0</v>
      </c>
      <c r="Y541" s="4">
        <f t="shared" si="508"/>
        <v>0</v>
      </c>
      <c r="Z541" s="106">
        <f t="shared" si="509"/>
        <v>0</v>
      </c>
      <c r="AA541" s="114">
        <f t="shared" si="521"/>
        <v>0.05</v>
      </c>
      <c r="AB541" s="112">
        <f t="shared" si="510"/>
        <v>6</v>
      </c>
      <c r="AC541" s="178">
        <f t="shared" si="528"/>
        <v>30</v>
      </c>
      <c r="AD541" s="11">
        <f t="shared" si="522"/>
        <v>1.0008135</v>
      </c>
      <c r="AE541" s="106">
        <f t="shared" si="511"/>
        <v>0.71720594999999998</v>
      </c>
      <c r="AF541" s="106">
        <f t="shared" si="512"/>
        <v>0.73856882000000001</v>
      </c>
      <c r="AG541" s="106">
        <f t="shared" si="513"/>
        <v>0</v>
      </c>
      <c r="AH541" s="115" t="str">
        <f t="shared" si="523"/>
        <v>J=</v>
      </c>
      <c r="AI541" s="116">
        <f t="shared" si="524"/>
        <v>44706</v>
      </c>
      <c r="AJ541" s="10"/>
      <c r="AK541" s="5"/>
      <c r="AL541" s="204">
        <f>[2]Plan1!$A451</f>
        <v>50151</v>
      </c>
      <c r="AM541" s="205" t="str">
        <f>[2]Plan1!$C451</f>
        <v>Tiradentes</v>
      </c>
      <c r="AN541" s="5"/>
      <c r="AO541" s="3"/>
      <c r="AP541" s="161">
        <f t="shared" si="495"/>
        <v>50854</v>
      </c>
      <c r="AQ541" s="161">
        <f t="shared" si="496"/>
        <v>50853</v>
      </c>
      <c r="AR541" s="161">
        <f t="shared" si="497"/>
        <v>50854</v>
      </c>
      <c r="AS541" s="161">
        <f t="shared" si="493"/>
        <v>50885</v>
      </c>
      <c r="AT541" s="161">
        <f t="shared" si="498"/>
        <v>50854</v>
      </c>
      <c r="AU541" s="161">
        <f t="shared" si="492"/>
        <v>50885</v>
      </c>
      <c r="AV541" s="155">
        <f t="shared" si="494"/>
        <v>31</v>
      </c>
      <c r="AZ541" s="26"/>
      <c r="BA541" s="1"/>
      <c r="BB541" s="1"/>
      <c r="BC541" s="1"/>
      <c r="BD541" s="1"/>
      <c r="BE541" s="1"/>
      <c r="BG541" s="1"/>
      <c r="BH541" s="1"/>
    </row>
    <row r="542" spans="1:60" ht="15" customHeight="1" x14ac:dyDescent="0.25">
      <c r="A542" s="105">
        <f t="shared" si="514"/>
        <v>44683</v>
      </c>
      <c r="B542" s="106">
        <f t="shared" si="499"/>
        <v>909.03163439311595</v>
      </c>
      <c r="C542" s="2">
        <f t="shared" si="515"/>
        <v>781.44995233999998</v>
      </c>
      <c r="D542" s="2">
        <f t="shared" si="516"/>
        <v>100.5854633900002</v>
      </c>
      <c r="E542" s="106">
        <f t="shared" si="500"/>
        <v>680.86448894999978</v>
      </c>
      <c r="F542" s="21">
        <f t="shared" si="517"/>
        <v>6315.93</v>
      </c>
      <c r="G542" s="108">
        <f t="shared" si="518"/>
        <v>6382.88</v>
      </c>
      <c r="H542" s="109">
        <f t="shared" si="488"/>
        <v>44646</v>
      </c>
      <c r="I542" s="109">
        <f t="shared" si="526"/>
        <v>44677</v>
      </c>
      <c r="J542" s="110">
        <f t="shared" si="501"/>
        <v>1.0600180812643467E-2</v>
      </c>
      <c r="K542" s="117">
        <f t="shared" si="527"/>
        <v>44706</v>
      </c>
      <c r="L542" s="178">
        <f t="shared" si="529"/>
        <v>30</v>
      </c>
      <c r="M542" s="178">
        <f t="shared" si="491"/>
        <v>7</v>
      </c>
      <c r="N542" s="106">
        <f t="shared" si="502"/>
        <v>1.00246338</v>
      </c>
      <c r="O542" s="111">
        <f t="shared" si="490"/>
        <v>1.0162005000000001</v>
      </c>
      <c r="P542" s="111">
        <f t="shared" si="519"/>
        <v>1.1643088679585629</v>
      </c>
      <c r="Q542" s="106">
        <f t="shared" si="489"/>
        <v>1.1671769999999999</v>
      </c>
      <c r="R542" s="106">
        <f t="shared" si="520"/>
        <v>1.12819757</v>
      </c>
      <c r="S542" s="106">
        <f t="shared" si="503"/>
        <v>881.62993730000005</v>
      </c>
      <c r="T542" s="106">
        <f t="shared" si="504"/>
        <v>12.894811983921986</v>
      </c>
      <c r="U542" s="106">
        <f t="shared" si="505"/>
        <v>113.82488266919405</v>
      </c>
      <c r="V542" s="106">
        <f t="shared" si="506"/>
        <v>908.16964699311598</v>
      </c>
      <c r="W542" s="19">
        <f t="shared" si="525"/>
        <v>0</v>
      </c>
      <c r="X542" s="2">
        <f t="shared" si="507"/>
        <v>0</v>
      </c>
      <c r="Y542" s="4">
        <f t="shared" si="508"/>
        <v>0</v>
      </c>
      <c r="Z542" s="106">
        <f t="shared" si="509"/>
        <v>0</v>
      </c>
      <c r="AA542" s="114">
        <f t="shared" si="521"/>
        <v>0.05</v>
      </c>
      <c r="AB542" s="112">
        <f t="shared" si="510"/>
        <v>7</v>
      </c>
      <c r="AC542" s="178">
        <f t="shared" si="528"/>
        <v>30</v>
      </c>
      <c r="AD542" s="11">
        <f t="shared" si="522"/>
        <v>1.0009491479999999</v>
      </c>
      <c r="AE542" s="106">
        <f t="shared" si="511"/>
        <v>0.83679729000000003</v>
      </c>
      <c r="AF542" s="106">
        <f t="shared" si="512"/>
        <v>0.86198739999999996</v>
      </c>
      <c r="AG542" s="106">
        <f t="shared" si="513"/>
        <v>0</v>
      </c>
      <c r="AH542" s="115" t="str">
        <f t="shared" si="523"/>
        <v>J=</v>
      </c>
      <c r="AI542" s="116">
        <f t="shared" si="524"/>
        <v>44706</v>
      </c>
      <c r="AJ542" s="10"/>
      <c r="AK542" s="5"/>
      <c r="AL542" s="204">
        <f>[2]Plan1!$A452</f>
        <v>50161</v>
      </c>
      <c r="AM542" s="205" t="str">
        <f>[2]Plan1!$C452</f>
        <v>Dia do Trabalho</v>
      </c>
      <c r="AN542" s="5"/>
      <c r="AO542" s="3"/>
      <c r="AP542" s="161">
        <f t="shared" si="495"/>
        <v>50885</v>
      </c>
      <c r="AQ542" s="161">
        <f t="shared" si="496"/>
        <v>50882</v>
      </c>
      <c r="AR542" s="161">
        <f t="shared" si="497"/>
        <v>50885</v>
      </c>
      <c r="AS542" s="161">
        <f t="shared" si="493"/>
        <v>50915</v>
      </c>
      <c r="AT542" s="161">
        <f t="shared" si="498"/>
        <v>50885</v>
      </c>
      <c r="AU542" s="161">
        <f t="shared" si="492"/>
        <v>50915</v>
      </c>
      <c r="AV542" s="155">
        <f t="shared" si="494"/>
        <v>30</v>
      </c>
      <c r="AZ542" s="26"/>
      <c r="BA542" s="1"/>
      <c r="BB542" s="1"/>
      <c r="BC542" s="1"/>
      <c r="BD542" s="1"/>
      <c r="BE542" s="1"/>
      <c r="BG542" s="1"/>
      <c r="BH542" s="1"/>
    </row>
    <row r="543" spans="1:60" ht="15" customHeight="1" x14ac:dyDescent="0.25">
      <c r="A543" s="105">
        <f t="shared" si="514"/>
        <v>44684</v>
      </c>
      <c r="B543" s="106">
        <f t="shared" si="499"/>
        <v>909.43451070157721</v>
      </c>
      <c r="C543" s="2">
        <f t="shared" si="515"/>
        <v>781.44995233999998</v>
      </c>
      <c r="D543" s="2">
        <f t="shared" si="516"/>
        <v>100.5854633900002</v>
      </c>
      <c r="E543" s="106">
        <f t="shared" si="500"/>
        <v>680.86448894999978</v>
      </c>
      <c r="F543" s="21">
        <f t="shared" si="517"/>
        <v>6315.93</v>
      </c>
      <c r="G543" s="108">
        <f t="shared" si="518"/>
        <v>6382.88</v>
      </c>
      <c r="H543" s="109">
        <f t="shared" si="488"/>
        <v>44646</v>
      </c>
      <c r="I543" s="109">
        <f t="shared" si="526"/>
        <v>44677</v>
      </c>
      <c r="J543" s="110">
        <f t="shared" si="501"/>
        <v>1.0600180812643467E-2</v>
      </c>
      <c r="K543" s="117">
        <f t="shared" si="527"/>
        <v>44706</v>
      </c>
      <c r="L543" s="178">
        <f t="shared" si="529"/>
        <v>30</v>
      </c>
      <c r="M543" s="178">
        <f t="shared" si="491"/>
        <v>8</v>
      </c>
      <c r="N543" s="106">
        <f t="shared" si="502"/>
        <v>1.0028157900000001</v>
      </c>
      <c r="O543" s="111">
        <f t="shared" si="490"/>
        <v>1.0162005000000001</v>
      </c>
      <c r="P543" s="111">
        <f t="shared" si="519"/>
        <v>1.1643088679585629</v>
      </c>
      <c r="Q543" s="106">
        <f t="shared" si="489"/>
        <v>1.16758731</v>
      </c>
      <c r="R543" s="106">
        <f t="shared" si="520"/>
        <v>1.12819757</v>
      </c>
      <c r="S543" s="106">
        <f t="shared" si="503"/>
        <v>881.62993730000005</v>
      </c>
      <c r="T543" s="106">
        <f t="shared" si="504"/>
        <v>12.894811983921986</v>
      </c>
      <c r="U543" s="106">
        <f t="shared" si="505"/>
        <v>114.10424817765522</v>
      </c>
      <c r="V543" s="106">
        <f t="shared" si="506"/>
        <v>908.44901250157716</v>
      </c>
      <c r="W543" s="19">
        <f t="shared" si="525"/>
        <v>0</v>
      </c>
      <c r="X543" s="2">
        <f t="shared" si="507"/>
        <v>0</v>
      </c>
      <c r="Y543" s="4">
        <f t="shared" si="508"/>
        <v>0</v>
      </c>
      <c r="Z543" s="106">
        <f t="shared" si="509"/>
        <v>0</v>
      </c>
      <c r="AA543" s="114">
        <f t="shared" si="521"/>
        <v>0.05</v>
      </c>
      <c r="AB543" s="112">
        <f t="shared" si="510"/>
        <v>8</v>
      </c>
      <c r="AC543" s="178">
        <f t="shared" si="528"/>
        <v>30</v>
      </c>
      <c r="AD543" s="11">
        <f t="shared" si="522"/>
        <v>1.0010848139999999</v>
      </c>
      <c r="AE543" s="106">
        <f t="shared" si="511"/>
        <v>0.95640449000000005</v>
      </c>
      <c r="AF543" s="106">
        <f t="shared" si="512"/>
        <v>0.98549819999999999</v>
      </c>
      <c r="AG543" s="106">
        <f t="shared" si="513"/>
        <v>0</v>
      </c>
      <c r="AH543" s="115" t="str">
        <f t="shared" si="523"/>
        <v>J=</v>
      </c>
      <c r="AI543" s="116">
        <f t="shared" si="524"/>
        <v>44706</v>
      </c>
      <c r="AJ543" s="10"/>
      <c r="AK543" s="5"/>
      <c r="AL543" s="204">
        <f>[2]Plan1!$A453</f>
        <v>50195</v>
      </c>
      <c r="AM543" s="205" t="str">
        <f>[2]Plan1!$C453</f>
        <v>Corpus Christi</v>
      </c>
      <c r="AN543" s="5"/>
      <c r="AO543" s="3"/>
      <c r="AP543" s="161">
        <f t="shared" si="495"/>
        <v>50915</v>
      </c>
      <c r="AQ543" s="161">
        <f t="shared" si="496"/>
        <v>50914</v>
      </c>
      <c r="AR543" s="161">
        <f t="shared" si="497"/>
        <v>50915</v>
      </c>
      <c r="AS543" s="161">
        <f t="shared" si="493"/>
        <v>50946</v>
      </c>
      <c r="AT543" s="161">
        <f t="shared" si="498"/>
        <v>50915</v>
      </c>
      <c r="AU543" s="161">
        <f t="shared" si="492"/>
        <v>50948</v>
      </c>
      <c r="AV543" s="155">
        <f t="shared" si="494"/>
        <v>31</v>
      </c>
      <c r="AZ543" s="26"/>
      <c r="BA543" s="1"/>
      <c r="BB543" s="1"/>
      <c r="BC543" s="1"/>
      <c r="BD543" s="1"/>
      <c r="BE543" s="1"/>
      <c r="BG543" s="1"/>
      <c r="BH543" s="1"/>
    </row>
    <row r="544" spans="1:60" ht="15" customHeight="1" x14ac:dyDescent="0.25">
      <c r="A544" s="105">
        <f t="shared" si="514"/>
        <v>44685</v>
      </c>
      <c r="B544" s="106">
        <f t="shared" si="499"/>
        <v>909.83758142971146</v>
      </c>
      <c r="C544" s="2">
        <f t="shared" si="515"/>
        <v>781.44995233999998</v>
      </c>
      <c r="D544" s="2">
        <f t="shared" si="516"/>
        <v>100.5854633900002</v>
      </c>
      <c r="E544" s="106">
        <f t="shared" si="500"/>
        <v>680.86448894999978</v>
      </c>
      <c r="F544" s="21">
        <f t="shared" si="517"/>
        <v>6315.93</v>
      </c>
      <c r="G544" s="108">
        <f t="shared" si="518"/>
        <v>6382.88</v>
      </c>
      <c r="H544" s="109">
        <f t="shared" si="488"/>
        <v>44646</v>
      </c>
      <c r="I544" s="109">
        <f t="shared" si="526"/>
        <v>44677</v>
      </c>
      <c r="J544" s="110">
        <f t="shared" si="501"/>
        <v>1.0600180812643467E-2</v>
      </c>
      <c r="K544" s="117">
        <f t="shared" si="527"/>
        <v>44706</v>
      </c>
      <c r="L544" s="178">
        <f t="shared" si="529"/>
        <v>30</v>
      </c>
      <c r="M544" s="178">
        <f t="shared" si="491"/>
        <v>9</v>
      </c>
      <c r="N544" s="106">
        <f t="shared" si="502"/>
        <v>1.0031683199999999</v>
      </c>
      <c r="O544" s="111">
        <f t="shared" si="490"/>
        <v>1.0162005000000001</v>
      </c>
      <c r="P544" s="111">
        <f t="shared" si="519"/>
        <v>1.1643088679585629</v>
      </c>
      <c r="Q544" s="106">
        <f t="shared" si="489"/>
        <v>1.1679977699999999</v>
      </c>
      <c r="R544" s="106">
        <f t="shared" si="520"/>
        <v>1.12819757</v>
      </c>
      <c r="S544" s="106">
        <f t="shared" si="503"/>
        <v>881.62993730000005</v>
      </c>
      <c r="T544" s="106">
        <f t="shared" si="504"/>
        <v>12.894811983921986</v>
      </c>
      <c r="U544" s="106">
        <f t="shared" si="505"/>
        <v>114.38371581578956</v>
      </c>
      <c r="V544" s="106">
        <f t="shared" si="506"/>
        <v>908.72848013971145</v>
      </c>
      <c r="W544" s="19">
        <f t="shared" si="525"/>
        <v>0</v>
      </c>
      <c r="X544" s="2">
        <f t="shared" si="507"/>
        <v>0</v>
      </c>
      <c r="Y544" s="4">
        <f t="shared" si="508"/>
        <v>0</v>
      </c>
      <c r="Z544" s="106">
        <f t="shared" si="509"/>
        <v>0</v>
      </c>
      <c r="AA544" s="114">
        <f t="shared" si="521"/>
        <v>0.05</v>
      </c>
      <c r="AB544" s="112">
        <f t="shared" si="510"/>
        <v>9</v>
      </c>
      <c r="AC544" s="178">
        <f t="shared" si="528"/>
        <v>30</v>
      </c>
      <c r="AD544" s="11">
        <f t="shared" si="522"/>
        <v>1.0012204979999999</v>
      </c>
      <c r="AE544" s="106">
        <f t="shared" si="511"/>
        <v>1.0760275699999999</v>
      </c>
      <c r="AF544" s="106">
        <f t="shared" si="512"/>
        <v>1.1091012899999999</v>
      </c>
      <c r="AG544" s="106">
        <f t="shared" si="513"/>
        <v>0</v>
      </c>
      <c r="AH544" s="115" t="str">
        <f t="shared" si="523"/>
        <v>J=</v>
      </c>
      <c r="AI544" s="116">
        <f t="shared" si="524"/>
        <v>44706</v>
      </c>
      <c r="AJ544" s="10"/>
      <c r="AK544" s="5"/>
      <c r="AL544" s="204">
        <f>[2]Plan1!$A454</f>
        <v>50290</v>
      </c>
      <c r="AM544" s="205" t="str">
        <f>[2]Plan1!$C454</f>
        <v>Independência do Brasil</v>
      </c>
      <c r="AN544" s="5"/>
      <c r="AO544" s="3"/>
      <c r="AP544" s="161">
        <f t="shared" si="495"/>
        <v>50946</v>
      </c>
      <c r="AQ544" s="161">
        <f t="shared" si="496"/>
        <v>50945</v>
      </c>
      <c r="AR544" s="161">
        <f t="shared" si="497"/>
        <v>50948</v>
      </c>
      <c r="AS544" s="161">
        <f t="shared" si="493"/>
        <v>50976</v>
      </c>
      <c r="AT544" s="161">
        <f t="shared" si="498"/>
        <v>50948</v>
      </c>
      <c r="AU544" s="161">
        <f t="shared" si="492"/>
        <v>50976</v>
      </c>
      <c r="AV544" s="155">
        <f t="shared" si="494"/>
        <v>30</v>
      </c>
      <c r="AZ544" s="26"/>
      <c r="BA544" s="1"/>
      <c r="BB544" s="1"/>
      <c r="BC544" s="1"/>
      <c r="BD544" s="1"/>
      <c r="BE544" s="1"/>
      <c r="BG544" s="1"/>
      <c r="BH544" s="1"/>
    </row>
    <row r="545" spans="1:180" ht="15" customHeight="1" x14ac:dyDescent="0.25">
      <c r="A545" s="105">
        <f t="shared" si="514"/>
        <v>44686</v>
      </c>
      <c r="B545" s="106">
        <f t="shared" si="499"/>
        <v>910.24084070887454</v>
      </c>
      <c r="C545" s="2">
        <f t="shared" si="515"/>
        <v>781.44995233999998</v>
      </c>
      <c r="D545" s="2">
        <f t="shared" si="516"/>
        <v>100.5854633900002</v>
      </c>
      <c r="E545" s="106">
        <f t="shared" si="500"/>
        <v>680.86448894999978</v>
      </c>
      <c r="F545" s="21">
        <f t="shared" si="517"/>
        <v>6315.93</v>
      </c>
      <c r="G545" s="108">
        <f t="shared" si="518"/>
        <v>6382.88</v>
      </c>
      <c r="H545" s="109">
        <f t="shared" si="488"/>
        <v>44646</v>
      </c>
      <c r="I545" s="109">
        <f t="shared" si="526"/>
        <v>44677</v>
      </c>
      <c r="J545" s="110">
        <f t="shared" si="501"/>
        <v>1.0600180812643467E-2</v>
      </c>
      <c r="K545" s="117">
        <f t="shared" si="527"/>
        <v>44706</v>
      </c>
      <c r="L545" s="178">
        <f t="shared" si="529"/>
        <v>30</v>
      </c>
      <c r="M545" s="178">
        <f t="shared" si="491"/>
        <v>10</v>
      </c>
      <c r="N545" s="106">
        <f t="shared" si="502"/>
        <v>1.00352098</v>
      </c>
      <c r="O545" s="111">
        <f t="shared" si="490"/>
        <v>1.0162005000000001</v>
      </c>
      <c r="P545" s="111">
        <f t="shared" si="519"/>
        <v>1.1643088679585629</v>
      </c>
      <c r="Q545" s="106">
        <f t="shared" si="489"/>
        <v>1.1684083700000001</v>
      </c>
      <c r="R545" s="106">
        <f t="shared" si="520"/>
        <v>1.12819757</v>
      </c>
      <c r="S545" s="106">
        <f t="shared" si="503"/>
        <v>881.62993730000005</v>
      </c>
      <c r="T545" s="106">
        <f t="shared" si="504"/>
        <v>12.894811983921986</v>
      </c>
      <c r="U545" s="106">
        <f t="shared" si="505"/>
        <v>114.66327877495253</v>
      </c>
      <c r="V545" s="106">
        <f t="shared" si="506"/>
        <v>909.00804309887451</v>
      </c>
      <c r="W545" s="19">
        <f t="shared" si="525"/>
        <v>0</v>
      </c>
      <c r="X545" s="2">
        <f t="shared" si="507"/>
        <v>0</v>
      </c>
      <c r="Y545" s="4">
        <f t="shared" si="508"/>
        <v>0</v>
      </c>
      <c r="Z545" s="106">
        <f t="shared" si="509"/>
        <v>0</v>
      </c>
      <c r="AA545" s="114">
        <f t="shared" si="521"/>
        <v>0.05</v>
      </c>
      <c r="AB545" s="112">
        <f t="shared" si="510"/>
        <v>10</v>
      </c>
      <c r="AC545" s="178">
        <f t="shared" si="528"/>
        <v>30</v>
      </c>
      <c r="AD545" s="11">
        <f t="shared" si="522"/>
        <v>1.0013562009999999</v>
      </c>
      <c r="AE545" s="106">
        <f t="shared" si="511"/>
        <v>1.1956674</v>
      </c>
      <c r="AF545" s="106">
        <f t="shared" si="512"/>
        <v>1.23279761</v>
      </c>
      <c r="AG545" s="106">
        <f t="shared" si="513"/>
        <v>0</v>
      </c>
      <c r="AH545" s="115" t="str">
        <f t="shared" si="523"/>
        <v>J=</v>
      </c>
      <c r="AI545" s="116">
        <f t="shared" si="524"/>
        <v>44706</v>
      </c>
      <c r="AJ545" s="12"/>
      <c r="AK545" s="5"/>
      <c r="AL545" s="204">
        <f>[2]Plan1!$A455</f>
        <v>50325</v>
      </c>
      <c r="AM545" s="205" t="str">
        <f>[2]Plan1!$C455</f>
        <v>Nossa Sr.a Aparecida - Padroeira do Brasil</v>
      </c>
      <c r="AN545" s="5"/>
      <c r="AO545" s="6"/>
      <c r="AP545" s="161">
        <f t="shared" si="495"/>
        <v>50976</v>
      </c>
      <c r="AQ545" s="161">
        <f t="shared" si="496"/>
        <v>50973</v>
      </c>
      <c r="AR545" s="161">
        <f t="shared" si="497"/>
        <v>50976</v>
      </c>
      <c r="AS545" s="161">
        <f t="shared" si="493"/>
        <v>51007</v>
      </c>
      <c r="AT545" s="161">
        <f t="shared" si="498"/>
        <v>50976</v>
      </c>
      <c r="AU545" s="161">
        <f t="shared" si="492"/>
        <v>51007</v>
      </c>
      <c r="AV545" s="155">
        <f t="shared" si="494"/>
        <v>31</v>
      </c>
      <c r="AZ545" s="26"/>
      <c r="BA545" s="7"/>
      <c r="BB545" s="7"/>
      <c r="BC545" s="7"/>
      <c r="BD545" s="7"/>
      <c r="BE545" s="7"/>
      <c r="BG545" s="7"/>
      <c r="BH545" s="7"/>
      <c r="BI545" s="16"/>
      <c r="BJ545" s="16"/>
      <c r="BK545" s="16"/>
      <c r="BL545" s="16"/>
      <c r="BM545" s="16"/>
      <c r="BN545" s="16"/>
      <c r="BO545" s="16"/>
      <c r="BP545" s="16"/>
      <c r="BQ545" s="16"/>
      <c r="BR545" s="16"/>
      <c r="BS545" s="16"/>
      <c r="BT545" s="16"/>
      <c r="BU545" s="16"/>
      <c r="BV545" s="16"/>
      <c r="BW545" s="16"/>
      <c r="BX545" s="16"/>
      <c r="BY545" s="16"/>
      <c r="BZ545" s="16"/>
      <c r="CA545" s="16"/>
      <c r="CB545" s="16"/>
      <c r="CC545" s="16"/>
      <c r="CD545" s="16"/>
      <c r="CE545" s="16"/>
      <c r="CF545" s="16"/>
      <c r="CG545" s="16"/>
      <c r="CH545" s="16"/>
      <c r="CI545" s="16"/>
      <c r="CJ545" s="16"/>
      <c r="CK545" s="16"/>
      <c r="CL545" s="16"/>
      <c r="CM545" s="16"/>
      <c r="CN545" s="16"/>
      <c r="CO545" s="16"/>
      <c r="CP545" s="16"/>
      <c r="CQ545" s="16"/>
      <c r="CR545" s="16"/>
      <c r="CS545" s="16"/>
      <c r="CT545" s="16"/>
      <c r="CU545" s="16"/>
      <c r="CV545" s="16"/>
      <c r="CW545" s="16"/>
      <c r="CX545" s="16"/>
      <c r="CY545" s="16"/>
      <c r="CZ545" s="16"/>
      <c r="DA545" s="16"/>
      <c r="DB545" s="16"/>
      <c r="DC545" s="16"/>
      <c r="DD545" s="16"/>
      <c r="DE545" s="16"/>
      <c r="DF545" s="16"/>
      <c r="DG545" s="16"/>
      <c r="DH545" s="16"/>
      <c r="DI545" s="16"/>
      <c r="DJ545" s="16"/>
      <c r="DK545" s="16"/>
      <c r="DL545" s="16"/>
      <c r="DM545" s="16"/>
      <c r="DN545" s="16"/>
      <c r="DO545" s="16"/>
      <c r="DP545" s="16"/>
      <c r="DQ545" s="16"/>
      <c r="DR545" s="16"/>
      <c r="DS545" s="16"/>
      <c r="DT545" s="16"/>
      <c r="DU545" s="16"/>
      <c r="DV545" s="16"/>
      <c r="DW545" s="16"/>
      <c r="DX545" s="16"/>
      <c r="DY545" s="16"/>
      <c r="DZ545" s="16"/>
      <c r="EA545" s="16"/>
      <c r="EB545" s="16"/>
      <c r="EC545" s="16"/>
      <c r="ED545" s="16"/>
      <c r="EE545" s="16"/>
      <c r="EF545" s="16"/>
      <c r="EG545" s="16"/>
      <c r="EH545" s="16"/>
      <c r="EI545" s="16"/>
      <c r="EJ545" s="16"/>
      <c r="EK545" s="16"/>
      <c r="EL545" s="16"/>
      <c r="EM545" s="16"/>
      <c r="EN545" s="16"/>
      <c r="EO545" s="16"/>
      <c r="EP545" s="16"/>
      <c r="EQ545" s="16"/>
      <c r="ER545" s="16"/>
      <c r="ES545" s="16"/>
      <c r="ET545" s="16"/>
      <c r="EU545" s="16"/>
      <c r="EV545" s="16"/>
      <c r="EW545" s="16"/>
      <c r="EX545" s="16"/>
      <c r="EY545" s="16"/>
      <c r="EZ545" s="16"/>
      <c r="FA545" s="16"/>
      <c r="FB545" s="16"/>
      <c r="FC545" s="16"/>
      <c r="FD545" s="16"/>
      <c r="FE545" s="16"/>
      <c r="FF545" s="16"/>
      <c r="FG545" s="16"/>
      <c r="FH545" s="16"/>
      <c r="FI545" s="16"/>
      <c r="FJ545" s="16"/>
      <c r="FK545" s="16"/>
      <c r="FL545" s="16"/>
      <c r="FM545" s="16"/>
      <c r="FN545" s="16"/>
      <c r="FO545" s="16"/>
      <c r="FP545" s="16"/>
      <c r="FQ545" s="16"/>
      <c r="FR545" s="16"/>
      <c r="FS545" s="16"/>
      <c r="FT545" s="16"/>
      <c r="FU545" s="16"/>
      <c r="FV545" s="16"/>
      <c r="FW545" s="16"/>
      <c r="FX545" s="16"/>
    </row>
    <row r="546" spans="1:180" ht="15" customHeight="1" x14ac:dyDescent="0.25">
      <c r="A546" s="105">
        <f t="shared" si="514"/>
        <v>44687</v>
      </c>
      <c r="B546" s="106">
        <f t="shared" si="499"/>
        <v>910.6442945177107</v>
      </c>
      <c r="C546" s="2">
        <f t="shared" si="515"/>
        <v>781.44995233999998</v>
      </c>
      <c r="D546" s="2">
        <f t="shared" si="516"/>
        <v>100.5854633900002</v>
      </c>
      <c r="E546" s="106">
        <f t="shared" si="500"/>
        <v>680.86448894999978</v>
      </c>
      <c r="F546" s="21">
        <f t="shared" si="517"/>
        <v>6315.93</v>
      </c>
      <c r="G546" s="108">
        <f t="shared" si="518"/>
        <v>6382.88</v>
      </c>
      <c r="H546" s="109">
        <f t="shared" si="488"/>
        <v>44646</v>
      </c>
      <c r="I546" s="109">
        <f t="shared" si="526"/>
        <v>44677</v>
      </c>
      <c r="J546" s="110">
        <f t="shared" si="501"/>
        <v>1.0600180812643467E-2</v>
      </c>
      <c r="K546" s="117">
        <f t="shared" si="527"/>
        <v>44706</v>
      </c>
      <c r="L546" s="178">
        <f t="shared" si="529"/>
        <v>30</v>
      </c>
      <c r="M546" s="178">
        <f t="shared" si="491"/>
        <v>11</v>
      </c>
      <c r="N546" s="106">
        <f t="shared" si="502"/>
        <v>1.0038737600000001</v>
      </c>
      <c r="O546" s="111">
        <f t="shared" si="490"/>
        <v>1.0162005000000001</v>
      </c>
      <c r="P546" s="111">
        <f t="shared" si="519"/>
        <v>1.1643088679585629</v>
      </c>
      <c r="Q546" s="106">
        <f t="shared" si="489"/>
        <v>1.16881912</v>
      </c>
      <c r="R546" s="106">
        <f t="shared" si="520"/>
        <v>1.12819757</v>
      </c>
      <c r="S546" s="106">
        <f t="shared" si="503"/>
        <v>881.62993730000005</v>
      </c>
      <c r="T546" s="106">
        <f t="shared" si="504"/>
        <v>12.894811983921986</v>
      </c>
      <c r="U546" s="106">
        <f t="shared" si="505"/>
        <v>114.94294386378868</v>
      </c>
      <c r="V546" s="106">
        <f t="shared" si="506"/>
        <v>909.28770818771068</v>
      </c>
      <c r="W546" s="19">
        <f t="shared" si="525"/>
        <v>0</v>
      </c>
      <c r="X546" s="2">
        <f t="shared" si="507"/>
        <v>0</v>
      </c>
      <c r="Y546" s="4">
        <f t="shared" si="508"/>
        <v>0</v>
      </c>
      <c r="Z546" s="106">
        <f t="shared" si="509"/>
        <v>0</v>
      </c>
      <c r="AA546" s="114">
        <f t="shared" si="521"/>
        <v>0.05</v>
      </c>
      <c r="AB546" s="112">
        <f t="shared" si="510"/>
        <v>11</v>
      </c>
      <c r="AC546" s="178">
        <f t="shared" si="528"/>
        <v>30</v>
      </c>
      <c r="AD546" s="11">
        <f t="shared" si="522"/>
        <v>1.001491922</v>
      </c>
      <c r="AE546" s="106">
        <f t="shared" si="511"/>
        <v>1.3153230899999999</v>
      </c>
      <c r="AF546" s="106">
        <f t="shared" si="512"/>
        <v>1.3565863300000001</v>
      </c>
      <c r="AG546" s="106">
        <f t="shared" si="513"/>
        <v>0</v>
      </c>
      <c r="AH546" s="115" t="str">
        <f t="shared" si="523"/>
        <v>J=</v>
      </c>
      <c r="AI546" s="116">
        <f t="shared" si="524"/>
        <v>44706</v>
      </c>
      <c r="AJ546" s="10"/>
      <c r="AK546" s="5"/>
      <c r="AL546" s="204">
        <f>[2]Plan1!$A456</f>
        <v>50346</v>
      </c>
      <c r="AM546" s="205" t="str">
        <f>[2]Plan1!$C456</f>
        <v>Finados</v>
      </c>
      <c r="AN546" s="5"/>
      <c r="AO546" s="3"/>
      <c r="AP546" s="161">
        <f t="shared" si="495"/>
        <v>51007</v>
      </c>
      <c r="AQ546" s="161">
        <f t="shared" si="496"/>
        <v>51006</v>
      </c>
      <c r="AR546" s="161">
        <f t="shared" si="497"/>
        <v>51007</v>
      </c>
      <c r="AS546" s="161">
        <f t="shared" si="493"/>
        <v>51038</v>
      </c>
      <c r="AT546" s="161">
        <f t="shared" si="498"/>
        <v>51007</v>
      </c>
      <c r="AU546" s="161">
        <f t="shared" si="492"/>
        <v>51039</v>
      </c>
      <c r="AV546" s="155">
        <f t="shared" si="494"/>
        <v>31</v>
      </c>
      <c r="AZ546" s="26"/>
      <c r="BA546" s="1"/>
      <c r="BB546" s="1"/>
      <c r="BC546" s="1"/>
      <c r="BD546" s="1"/>
      <c r="BE546" s="1"/>
      <c r="BG546" s="1"/>
      <c r="BH546" s="1"/>
    </row>
    <row r="547" spans="1:180" ht="15" customHeight="1" x14ac:dyDescent="0.25">
      <c r="A547" s="105">
        <f t="shared" si="514"/>
        <v>44688</v>
      </c>
      <c r="B547" s="106">
        <f t="shared" si="499"/>
        <v>911.04793017893041</v>
      </c>
      <c r="C547" s="2">
        <f t="shared" si="515"/>
        <v>781.44995233999998</v>
      </c>
      <c r="D547" s="2">
        <f t="shared" si="516"/>
        <v>100.5854633900002</v>
      </c>
      <c r="E547" s="106">
        <f t="shared" si="500"/>
        <v>680.86448894999978</v>
      </c>
      <c r="F547" s="21">
        <f t="shared" si="517"/>
        <v>6315.93</v>
      </c>
      <c r="G547" s="108">
        <f t="shared" si="518"/>
        <v>6382.88</v>
      </c>
      <c r="H547" s="109">
        <f t="shared" si="488"/>
        <v>44646</v>
      </c>
      <c r="I547" s="109">
        <f t="shared" si="526"/>
        <v>44677</v>
      </c>
      <c r="J547" s="110">
        <f t="shared" si="501"/>
        <v>1.0600180812643467E-2</v>
      </c>
      <c r="K547" s="117">
        <f t="shared" si="527"/>
        <v>44706</v>
      </c>
      <c r="L547" s="178">
        <f t="shared" si="529"/>
        <v>30</v>
      </c>
      <c r="M547" s="178">
        <f t="shared" si="491"/>
        <v>12</v>
      </c>
      <c r="N547" s="106">
        <f t="shared" si="502"/>
        <v>1.00422666</v>
      </c>
      <c r="O547" s="111">
        <f t="shared" si="490"/>
        <v>1.0162005000000001</v>
      </c>
      <c r="P547" s="111">
        <f t="shared" si="519"/>
        <v>1.1643088679585629</v>
      </c>
      <c r="Q547" s="106">
        <f t="shared" si="489"/>
        <v>1.16923</v>
      </c>
      <c r="R547" s="106">
        <f t="shared" si="520"/>
        <v>1.12819757</v>
      </c>
      <c r="S547" s="106">
        <f t="shared" si="503"/>
        <v>881.62993730000005</v>
      </c>
      <c r="T547" s="106">
        <f t="shared" si="504"/>
        <v>12.894811983921986</v>
      </c>
      <c r="U547" s="106">
        <f t="shared" si="505"/>
        <v>115.22269746500845</v>
      </c>
      <c r="V547" s="106">
        <f t="shared" si="506"/>
        <v>909.56746178893036</v>
      </c>
      <c r="W547" s="19">
        <f t="shared" si="525"/>
        <v>0</v>
      </c>
      <c r="X547" s="2">
        <f t="shared" si="507"/>
        <v>0</v>
      </c>
      <c r="Y547" s="4">
        <f t="shared" si="508"/>
        <v>0</v>
      </c>
      <c r="Z547" s="106">
        <f t="shared" si="509"/>
        <v>0</v>
      </c>
      <c r="AA547" s="114">
        <f t="shared" si="521"/>
        <v>0.05</v>
      </c>
      <c r="AB547" s="112">
        <f t="shared" si="510"/>
        <v>12</v>
      </c>
      <c r="AC547" s="178">
        <f t="shared" si="528"/>
        <v>30</v>
      </c>
      <c r="AD547" s="11">
        <f t="shared" si="522"/>
        <v>1.001627662</v>
      </c>
      <c r="AE547" s="106">
        <f t="shared" si="511"/>
        <v>1.4349955400000001</v>
      </c>
      <c r="AF547" s="106">
        <f t="shared" si="512"/>
        <v>1.48046839</v>
      </c>
      <c r="AG547" s="106">
        <f t="shared" si="513"/>
        <v>0</v>
      </c>
      <c r="AH547" s="115" t="str">
        <f t="shared" si="523"/>
        <v>J=</v>
      </c>
      <c r="AI547" s="116">
        <f t="shared" si="524"/>
        <v>44706</v>
      </c>
      <c r="AJ547" s="10"/>
      <c r="AK547" s="5"/>
      <c r="AL547" s="204">
        <f>[2]Plan1!$A457</f>
        <v>50359</v>
      </c>
      <c r="AM547" s="205" t="str">
        <f>[2]Plan1!$C457</f>
        <v>Proclamação da República</v>
      </c>
      <c r="AN547" s="5"/>
      <c r="AO547" s="3"/>
      <c r="AP547" s="161">
        <f t="shared" si="495"/>
        <v>51038</v>
      </c>
      <c r="AQ547" s="161">
        <f t="shared" si="496"/>
        <v>51036</v>
      </c>
      <c r="AR547" s="161">
        <f t="shared" si="497"/>
        <v>51039</v>
      </c>
      <c r="AS547" s="161">
        <f t="shared" si="493"/>
        <v>51068</v>
      </c>
      <c r="AT547" s="161">
        <f t="shared" si="498"/>
        <v>51039</v>
      </c>
      <c r="AU547" s="161">
        <f t="shared" si="492"/>
        <v>51068</v>
      </c>
      <c r="AV547" s="155">
        <f t="shared" si="494"/>
        <v>30</v>
      </c>
      <c r="AZ547" s="26"/>
      <c r="BA547" s="1"/>
      <c r="BB547" s="1"/>
      <c r="BC547" s="1"/>
      <c r="BD547" s="1"/>
      <c r="BE547" s="1"/>
      <c r="BG547" s="1"/>
      <c r="BH547" s="1"/>
    </row>
    <row r="548" spans="1:180" ht="15" customHeight="1" x14ac:dyDescent="0.25">
      <c r="A548" s="105">
        <f t="shared" si="514"/>
        <v>44689</v>
      </c>
      <c r="B548" s="106">
        <f t="shared" si="499"/>
        <v>911.45176728846843</v>
      </c>
      <c r="C548" s="2">
        <f t="shared" si="515"/>
        <v>781.44995233999998</v>
      </c>
      <c r="D548" s="2">
        <f t="shared" si="516"/>
        <v>100.5854633900002</v>
      </c>
      <c r="E548" s="106">
        <f t="shared" si="500"/>
        <v>680.86448894999978</v>
      </c>
      <c r="F548" s="21">
        <f t="shared" si="517"/>
        <v>6315.93</v>
      </c>
      <c r="G548" s="108">
        <f t="shared" si="518"/>
        <v>6382.88</v>
      </c>
      <c r="H548" s="109">
        <f t="shared" si="488"/>
        <v>44646</v>
      </c>
      <c r="I548" s="109">
        <f t="shared" si="526"/>
        <v>44677</v>
      </c>
      <c r="J548" s="110">
        <f t="shared" si="501"/>
        <v>1.0600180812643467E-2</v>
      </c>
      <c r="K548" s="117">
        <f t="shared" si="527"/>
        <v>44706</v>
      </c>
      <c r="L548" s="178">
        <f t="shared" si="529"/>
        <v>30</v>
      </c>
      <c r="M548" s="178">
        <f t="shared" si="491"/>
        <v>13</v>
      </c>
      <c r="N548" s="106">
        <f t="shared" si="502"/>
        <v>1.0045796899999999</v>
      </c>
      <c r="O548" s="111">
        <f t="shared" si="490"/>
        <v>1.0162005000000001</v>
      </c>
      <c r="P548" s="111">
        <f t="shared" si="519"/>
        <v>1.1643088679585629</v>
      </c>
      <c r="Q548" s="106">
        <f t="shared" si="489"/>
        <v>1.1696410399999999</v>
      </c>
      <c r="R548" s="106">
        <f t="shared" si="520"/>
        <v>1.12819757</v>
      </c>
      <c r="S548" s="106">
        <f t="shared" si="503"/>
        <v>881.62993730000005</v>
      </c>
      <c r="T548" s="106">
        <f t="shared" si="504"/>
        <v>12.894811983921986</v>
      </c>
      <c r="U548" s="106">
        <f t="shared" si="505"/>
        <v>115.50256000454641</v>
      </c>
      <c r="V548" s="106">
        <f t="shared" si="506"/>
        <v>909.8473243284684</v>
      </c>
      <c r="W548" s="19">
        <f t="shared" si="525"/>
        <v>0</v>
      </c>
      <c r="X548" s="2">
        <f t="shared" si="507"/>
        <v>0</v>
      </c>
      <c r="Y548" s="4">
        <f t="shared" si="508"/>
        <v>0</v>
      </c>
      <c r="Z548" s="106">
        <f t="shared" si="509"/>
        <v>0</v>
      </c>
      <c r="AA548" s="114">
        <f t="shared" si="521"/>
        <v>0.05</v>
      </c>
      <c r="AB548" s="112">
        <f t="shared" si="510"/>
        <v>13</v>
      </c>
      <c r="AC548" s="178">
        <f t="shared" si="528"/>
        <v>30</v>
      </c>
      <c r="AD548" s="11">
        <f t="shared" si="522"/>
        <v>1.0017634200000001</v>
      </c>
      <c r="AE548" s="106">
        <f t="shared" si="511"/>
        <v>1.5546838599999999</v>
      </c>
      <c r="AF548" s="106">
        <f t="shared" si="512"/>
        <v>1.6044429600000001</v>
      </c>
      <c r="AG548" s="106">
        <f t="shared" si="513"/>
        <v>0</v>
      </c>
      <c r="AH548" s="115" t="str">
        <f t="shared" si="523"/>
        <v>J=</v>
      </c>
      <c r="AI548" s="116">
        <f t="shared" si="524"/>
        <v>44706</v>
      </c>
      <c r="AJ548" s="10"/>
      <c r="AK548" s="5"/>
      <c r="AL548" s="204">
        <f>[2]Plan1!$A458</f>
        <v>50364</v>
      </c>
      <c r="AM548" s="205" t="str">
        <f>[2]Plan1!$C458</f>
        <v>Dia Nacional de Zumbi e da Consciência Negra</v>
      </c>
      <c r="AN548" s="5"/>
      <c r="AO548" s="3"/>
      <c r="AP548" s="161">
        <f t="shared" si="495"/>
        <v>51068</v>
      </c>
      <c r="AQ548" s="161">
        <f t="shared" si="496"/>
        <v>51067</v>
      </c>
      <c r="AR548" s="161">
        <f t="shared" si="497"/>
        <v>51068</v>
      </c>
      <c r="AS548" s="161">
        <f t="shared" si="493"/>
        <v>51099</v>
      </c>
      <c r="AT548" s="161">
        <f t="shared" si="498"/>
        <v>51068</v>
      </c>
      <c r="AU548" s="161">
        <f t="shared" si="492"/>
        <v>51099</v>
      </c>
      <c r="AV548" s="155">
        <f t="shared" si="494"/>
        <v>31</v>
      </c>
      <c r="AZ548" s="26"/>
      <c r="BA548" s="1"/>
      <c r="BB548" s="1"/>
      <c r="BC548" s="1"/>
      <c r="BD548" s="1"/>
      <c r="BE548" s="1"/>
      <c r="BG548" s="1"/>
      <c r="BH548" s="1"/>
    </row>
    <row r="549" spans="1:180" ht="15" customHeight="1" x14ac:dyDescent="0.25">
      <c r="A549" s="105">
        <f t="shared" si="514"/>
        <v>44690</v>
      </c>
      <c r="B549" s="106">
        <f t="shared" si="499"/>
        <v>911.85578546038994</v>
      </c>
      <c r="C549" s="2">
        <f t="shared" si="515"/>
        <v>781.44995233999998</v>
      </c>
      <c r="D549" s="2">
        <f t="shared" si="516"/>
        <v>100.5854633900002</v>
      </c>
      <c r="E549" s="106">
        <f t="shared" si="500"/>
        <v>680.86448894999978</v>
      </c>
      <c r="F549" s="21">
        <f t="shared" si="517"/>
        <v>6315.93</v>
      </c>
      <c r="G549" s="108">
        <f t="shared" si="518"/>
        <v>6382.88</v>
      </c>
      <c r="H549" s="109">
        <f t="shared" si="488"/>
        <v>44646</v>
      </c>
      <c r="I549" s="109">
        <f t="shared" si="526"/>
        <v>44677</v>
      </c>
      <c r="J549" s="110">
        <f t="shared" si="501"/>
        <v>1.0600180812643467E-2</v>
      </c>
      <c r="K549" s="117">
        <f t="shared" si="527"/>
        <v>44706</v>
      </c>
      <c r="L549" s="178">
        <f t="shared" si="529"/>
        <v>30</v>
      </c>
      <c r="M549" s="178">
        <f t="shared" si="491"/>
        <v>14</v>
      </c>
      <c r="N549" s="106">
        <f t="shared" si="502"/>
        <v>1.0049328399999999</v>
      </c>
      <c r="O549" s="111">
        <f t="shared" si="490"/>
        <v>1.0162005000000001</v>
      </c>
      <c r="P549" s="111">
        <f t="shared" si="519"/>
        <v>1.1643088679585629</v>
      </c>
      <c r="Q549" s="106">
        <f t="shared" si="489"/>
        <v>1.1700522099999999</v>
      </c>
      <c r="R549" s="106">
        <f t="shared" si="520"/>
        <v>1.12819757</v>
      </c>
      <c r="S549" s="106">
        <f t="shared" si="503"/>
        <v>881.62993730000005</v>
      </c>
      <c r="T549" s="106">
        <f t="shared" si="504"/>
        <v>12.894811983921986</v>
      </c>
      <c r="U549" s="106">
        <f t="shared" si="505"/>
        <v>115.782511056468</v>
      </c>
      <c r="V549" s="106">
        <f t="shared" si="506"/>
        <v>910.12727538038996</v>
      </c>
      <c r="W549" s="19">
        <f t="shared" si="525"/>
        <v>0</v>
      </c>
      <c r="X549" s="2">
        <f t="shared" si="507"/>
        <v>0</v>
      </c>
      <c r="Y549" s="4">
        <f t="shared" si="508"/>
        <v>0</v>
      </c>
      <c r="Z549" s="106">
        <f t="shared" si="509"/>
        <v>0</v>
      </c>
      <c r="AA549" s="114">
        <f t="shared" si="521"/>
        <v>0.05</v>
      </c>
      <c r="AB549" s="112">
        <f t="shared" si="510"/>
        <v>14</v>
      </c>
      <c r="AC549" s="178">
        <f t="shared" si="528"/>
        <v>30</v>
      </c>
      <c r="AD549" s="11">
        <f t="shared" si="522"/>
        <v>1.0018991960000001</v>
      </c>
      <c r="AE549" s="106">
        <f t="shared" si="511"/>
        <v>1.6743880499999999</v>
      </c>
      <c r="AF549" s="106">
        <f t="shared" si="512"/>
        <v>1.7285100799999999</v>
      </c>
      <c r="AG549" s="106">
        <f t="shared" si="513"/>
        <v>0</v>
      </c>
      <c r="AH549" s="115" t="str">
        <f t="shared" si="523"/>
        <v>J=</v>
      </c>
      <c r="AI549" s="116">
        <f t="shared" si="524"/>
        <v>44706</v>
      </c>
      <c r="AJ549" s="10"/>
      <c r="AK549" s="5"/>
      <c r="AL549" s="204">
        <f>[2]Plan1!$A459</f>
        <v>50399</v>
      </c>
      <c r="AM549" s="205" t="str">
        <f>[2]Plan1!$C459</f>
        <v>Natal</v>
      </c>
      <c r="AN549" s="5"/>
      <c r="AO549" s="3"/>
      <c r="AP549" s="161">
        <f t="shared" si="495"/>
        <v>51099</v>
      </c>
      <c r="AQ549" s="161">
        <f t="shared" si="496"/>
        <v>51098</v>
      </c>
      <c r="AR549" s="161">
        <f t="shared" si="497"/>
        <v>51099</v>
      </c>
      <c r="AS549" s="161">
        <f t="shared" si="493"/>
        <v>51129</v>
      </c>
      <c r="AT549" s="161">
        <f t="shared" si="498"/>
        <v>51099</v>
      </c>
      <c r="AU549" s="161">
        <f t="shared" si="492"/>
        <v>51130</v>
      </c>
      <c r="AV549" s="155">
        <f t="shared" si="494"/>
        <v>30</v>
      </c>
      <c r="AZ549" s="26"/>
      <c r="BA549" s="1"/>
      <c r="BB549" s="1"/>
      <c r="BC549" s="1"/>
      <c r="BD549" s="1"/>
      <c r="BE549" s="1"/>
      <c r="BG549" s="1"/>
      <c r="BH549" s="1"/>
    </row>
    <row r="550" spans="1:180" ht="15" customHeight="1" x14ac:dyDescent="0.25">
      <c r="A550" s="105">
        <f t="shared" si="514"/>
        <v>44691</v>
      </c>
      <c r="B550" s="106">
        <f t="shared" si="499"/>
        <v>912.25999927198484</v>
      </c>
      <c r="C550" s="2">
        <f t="shared" si="515"/>
        <v>781.44995233999998</v>
      </c>
      <c r="D550" s="2">
        <f t="shared" si="516"/>
        <v>100.5854633900002</v>
      </c>
      <c r="E550" s="106">
        <f t="shared" si="500"/>
        <v>680.86448894999978</v>
      </c>
      <c r="F550" s="21">
        <f t="shared" si="517"/>
        <v>6315.93</v>
      </c>
      <c r="G550" s="108">
        <f t="shared" si="518"/>
        <v>6382.88</v>
      </c>
      <c r="H550" s="109">
        <f t="shared" si="488"/>
        <v>44646</v>
      </c>
      <c r="I550" s="109">
        <f t="shared" si="526"/>
        <v>44677</v>
      </c>
      <c r="J550" s="110">
        <f t="shared" si="501"/>
        <v>1.0600180812643467E-2</v>
      </c>
      <c r="K550" s="117">
        <f t="shared" si="527"/>
        <v>44706</v>
      </c>
      <c r="L550" s="178">
        <f t="shared" si="529"/>
        <v>30</v>
      </c>
      <c r="M550" s="178">
        <f t="shared" si="491"/>
        <v>15</v>
      </c>
      <c r="N550" s="106">
        <f t="shared" si="502"/>
        <v>1.0052861099999999</v>
      </c>
      <c r="O550" s="111">
        <f t="shared" si="490"/>
        <v>1.0162005000000001</v>
      </c>
      <c r="P550" s="111">
        <f t="shared" si="519"/>
        <v>1.1643088679585629</v>
      </c>
      <c r="Q550" s="106">
        <f t="shared" si="489"/>
        <v>1.1704635299999999</v>
      </c>
      <c r="R550" s="106">
        <f t="shared" si="520"/>
        <v>1.12819757</v>
      </c>
      <c r="S550" s="106">
        <f t="shared" si="503"/>
        <v>881.62993730000005</v>
      </c>
      <c r="T550" s="106">
        <f t="shared" si="504"/>
        <v>12.894811983921986</v>
      </c>
      <c r="U550" s="106">
        <f t="shared" si="505"/>
        <v>116.0625642380629</v>
      </c>
      <c r="V550" s="106">
        <f t="shared" si="506"/>
        <v>910.40732856198485</v>
      </c>
      <c r="W550" s="19">
        <f t="shared" si="525"/>
        <v>0</v>
      </c>
      <c r="X550" s="2">
        <f t="shared" si="507"/>
        <v>0</v>
      </c>
      <c r="Y550" s="4">
        <f t="shared" si="508"/>
        <v>0</v>
      </c>
      <c r="Z550" s="106">
        <f t="shared" si="509"/>
        <v>0</v>
      </c>
      <c r="AA550" s="114">
        <f t="shared" si="521"/>
        <v>0.05</v>
      </c>
      <c r="AB550" s="112">
        <f t="shared" si="510"/>
        <v>15</v>
      </c>
      <c r="AC550" s="178">
        <f t="shared" si="528"/>
        <v>30</v>
      </c>
      <c r="AD550" s="11">
        <f t="shared" si="522"/>
        <v>1.0020349909999999</v>
      </c>
      <c r="AE550" s="106">
        <f t="shared" si="511"/>
        <v>1.7941089800000001</v>
      </c>
      <c r="AF550" s="106">
        <f t="shared" si="512"/>
        <v>1.8526707099999999</v>
      </c>
      <c r="AG550" s="106">
        <f t="shared" si="513"/>
        <v>0</v>
      </c>
      <c r="AH550" s="115" t="str">
        <f t="shared" si="523"/>
        <v>J=</v>
      </c>
      <c r="AI550" s="116">
        <f t="shared" si="524"/>
        <v>44706</v>
      </c>
      <c r="AJ550" s="10"/>
      <c r="AK550" s="1"/>
      <c r="AL550" s="204">
        <f>[2]Plan1!$A460</f>
        <v>50406</v>
      </c>
      <c r="AM550" s="205" t="str">
        <f>[2]Plan1!$C460</f>
        <v>Confraternização Universal</v>
      </c>
      <c r="AN550" s="5"/>
      <c r="AO550" s="3"/>
      <c r="AP550" s="161">
        <f t="shared" si="495"/>
        <v>51129</v>
      </c>
      <c r="AQ550" s="161">
        <f t="shared" si="496"/>
        <v>51127</v>
      </c>
      <c r="AR550" s="161">
        <f t="shared" si="497"/>
        <v>51130</v>
      </c>
      <c r="AS550" s="161">
        <f t="shared" si="493"/>
        <v>51160</v>
      </c>
      <c r="AT550" s="161">
        <f t="shared" si="498"/>
        <v>51130</v>
      </c>
      <c r="AU550" s="161">
        <f t="shared" si="492"/>
        <v>51160</v>
      </c>
      <c r="AV550" s="155">
        <f t="shared" si="494"/>
        <v>31</v>
      </c>
      <c r="AZ550" s="26"/>
      <c r="BA550" s="1"/>
      <c r="BB550" s="1"/>
      <c r="BC550" s="1"/>
      <c r="BD550" s="1"/>
      <c r="BE550" s="1"/>
      <c r="BG550" s="1"/>
      <c r="BH550" s="1"/>
    </row>
    <row r="551" spans="1:180" ht="15" customHeight="1" x14ac:dyDescent="0.25">
      <c r="A551" s="105">
        <f t="shared" si="514"/>
        <v>44692</v>
      </c>
      <c r="B551" s="106">
        <f t="shared" si="499"/>
        <v>912.66440198460816</v>
      </c>
      <c r="C551" s="2">
        <f t="shared" si="515"/>
        <v>781.44995233999998</v>
      </c>
      <c r="D551" s="2">
        <f t="shared" si="516"/>
        <v>100.5854633900002</v>
      </c>
      <c r="E551" s="106">
        <f t="shared" si="500"/>
        <v>680.86448894999978</v>
      </c>
      <c r="F551" s="21">
        <f t="shared" si="517"/>
        <v>6315.93</v>
      </c>
      <c r="G551" s="108">
        <f t="shared" si="518"/>
        <v>6382.88</v>
      </c>
      <c r="H551" s="109">
        <f t="shared" si="488"/>
        <v>44646</v>
      </c>
      <c r="I551" s="109">
        <f t="shared" si="526"/>
        <v>44677</v>
      </c>
      <c r="J551" s="110">
        <f t="shared" si="501"/>
        <v>1.0600180812643467E-2</v>
      </c>
      <c r="K551" s="117">
        <f t="shared" si="527"/>
        <v>44706</v>
      </c>
      <c r="L551" s="178">
        <f t="shared" si="529"/>
        <v>30</v>
      </c>
      <c r="M551" s="178">
        <f t="shared" si="491"/>
        <v>16</v>
      </c>
      <c r="N551" s="106">
        <f t="shared" si="502"/>
        <v>1.00563951</v>
      </c>
      <c r="O551" s="111">
        <f t="shared" si="490"/>
        <v>1.0162005000000001</v>
      </c>
      <c r="P551" s="111">
        <f t="shared" si="519"/>
        <v>1.1643088679585629</v>
      </c>
      <c r="Q551" s="106">
        <f t="shared" si="489"/>
        <v>1.1708749899999999</v>
      </c>
      <c r="R551" s="106">
        <f t="shared" si="520"/>
        <v>1.12819757</v>
      </c>
      <c r="S551" s="106">
        <f t="shared" si="503"/>
        <v>881.62993730000005</v>
      </c>
      <c r="T551" s="106">
        <f t="shared" si="504"/>
        <v>12.894811983921986</v>
      </c>
      <c r="U551" s="106">
        <f t="shared" si="505"/>
        <v>116.3427127406863</v>
      </c>
      <c r="V551" s="106">
        <f t="shared" si="506"/>
        <v>910.68747706460817</v>
      </c>
      <c r="W551" s="19">
        <f t="shared" si="525"/>
        <v>0</v>
      </c>
      <c r="X551" s="2">
        <f t="shared" si="507"/>
        <v>0</v>
      </c>
      <c r="Y551" s="4">
        <f t="shared" si="508"/>
        <v>0</v>
      </c>
      <c r="Z551" s="106">
        <f t="shared" si="509"/>
        <v>0</v>
      </c>
      <c r="AA551" s="114">
        <f t="shared" si="521"/>
        <v>0.05</v>
      </c>
      <c r="AB551" s="112">
        <f t="shared" si="510"/>
        <v>16</v>
      </c>
      <c r="AC551" s="178">
        <f t="shared" si="528"/>
        <v>30</v>
      </c>
      <c r="AD551" s="11">
        <f t="shared" si="522"/>
        <v>1.002170805</v>
      </c>
      <c r="AE551" s="106">
        <f t="shared" si="511"/>
        <v>1.9138466700000001</v>
      </c>
      <c r="AF551" s="106">
        <f t="shared" si="512"/>
        <v>1.9769249200000001</v>
      </c>
      <c r="AG551" s="106">
        <f t="shared" si="513"/>
        <v>0</v>
      </c>
      <c r="AH551" s="115" t="str">
        <f t="shared" si="523"/>
        <v>J=</v>
      </c>
      <c r="AI551" s="116">
        <f t="shared" si="524"/>
        <v>44706</v>
      </c>
      <c r="AJ551" s="10"/>
      <c r="AK551" s="1"/>
      <c r="AL551" s="204">
        <f>[2]Plan1!$A461</f>
        <v>50472</v>
      </c>
      <c r="AM551" s="205" t="str">
        <f>[2]Plan1!$C461</f>
        <v>Carnaval</v>
      </c>
      <c r="AN551" s="5"/>
      <c r="AO551" s="3"/>
      <c r="AP551" s="161">
        <f t="shared" si="495"/>
        <v>51160</v>
      </c>
      <c r="AQ551" s="161">
        <f t="shared" si="496"/>
        <v>51159</v>
      </c>
      <c r="AR551" s="161">
        <f t="shared" si="497"/>
        <v>51160</v>
      </c>
      <c r="AS551" s="161">
        <f t="shared" si="493"/>
        <v>51191</v>
      </c>
      <c r="AT551" s="161">
        <f t="shared" si="498"/>
        <v>51160</v>
      </c>
      <c r="AU551" s="161">
        <f t="shared" si="492"/>
        <v>51193</v>
      </c>
      <c r="AV551" s="155">
        <f t="shared" si="494"/>
        <v>31</v>
      </c>
      <c r="AZ551" s="26"/>
      <c r="BA551" s="1"/>
      <c r="BB551" s="1"/>
      <c r="BC551" s="1"/>
      <c r="BD551" s="1"/>
      <c r="BE551" s="1"/>
      <c r="BG551" s="1"/>
      <c r="BH551" s="1"/>
    </row>
    <row r="552" spans="1:180" ht="15" customHeight="1" x14ac:dyDescent="0.25">
      <c r="A552" s="105">
        <f t="shared" si="514"/>
        <v>44693</v>
      </c>
      <c r="B552" s="106">
        <f t="shared" si="499"/>
        <v>913.06900547554972</v>
      </c>
      <c r="C552" s="2">
        <f t="shared" si="515"/>
        <v>781.44995233999998</v>
      </c>
      <c r="D552" s="2">
        <f t="shared" si="516"/>
        <v>100.5854633900002</v>
      </c>
      <c r="E552" s="106">
        <f t="shared" si="500"/>
        <v>680.86448894999978</v>
      </c>
      <c r="F552" s="21">
        <f t="shared" si="517"/>
        <v>6315.93</v>
      </c>
      <c r="G552" s="108">
        <f t="shared" si="518"/>
        <v>6382.88</v>
      </c>
      <c r="H552" s="109">
        <f t="shared" ref="H552:H615" si="530">EDATE(I552,-1)</f>
        <v>44646</v>
      </c>
      <c r="I552" s="109">
        <f t="shared" si="526"/>
        <v>44677</v>
      </c>
      <c r="J552" s="110">
        <f t="shared" si="501"/>
        <v>1.0600180812643467E-2</v>
      </c>
      <c r="K552" s="117">
        <f t="shared" si="527"/>
        <v>44706</v>
      </c>
      <c r="L552" s="178">
        <f t="shared" si="529"/>
        <v>30</v>
      </c>
      <c r="M552" s="178">
        <f t="shared" si="491"/>
        <v>17</v>
      </c>
      <c r="N552" s="106">
        <f t="shared" si="502"/>
        <v>1.0059930399999999</v>
      </c>
      <c r="O552" s="111">
        <f t="shared" si="490"/>
        <v>1.0162005000000001</v>
      </c>
      <c r="P552" s="111">
        <f t="shared" si="519"/>
        <v>1.1643088679585629</v>
      </c>
      <c r="Q552" s="106">
        <f t="shared" si="489"/>
        <v>1.1712866099999999</v>
      </c>
      <c r="R552" s="106">
        <f t="shared" si="520"/>
        <v>1.12819757</v>
      </c>
      <c r="S552" s="106">
        <f t="shared" si="503"/>
        <v>881.62993730000005</v>
      </c>
      <c r="T552" s="106">
        <f t="shared" si="504"/>
        <v>12.894811983921986</v>
      </c>
      <c r="U552" s="106">
        <f t="shared" si="505"/>
        <v>116.62297018162785</v>
      </c>
      <c r="V552" s="106">
        <f t="shared" si="506"/>
        <v>910.96773450554974</v>
      </c>
      <c r="W552" s="19">
        <f t="shared" si="525"/>
        <v>0</v>
      </c>
      <c r="X552" s="2">
        <f t="shared" si="507"/>
        <v>0</v>
      </c>
      <c r="Y552" s="4">
        <f t="shared" si="508"/>
        <v>0</v>
      </c>
      <c r="Z552" s="106">
        <f t="shared" si="509"/>
        <v>0</v>
      </c>
      <c r="AA552" s="114">
        <f t="shared" si="521"/>
        <v>0.05</v>
      </c>
      <c r="AB552" s="112">
        <f t="shared" si="510"/>
        <v>17</v>
      </c>
      <c r="AC552" s="178">
        <f t="shared" si="528"/>
        <v>30</v>
      </c>
      <c r="AD552" s="11">
        <f t="shared" si="522"/>
        <v>1.0023066359999999</v>
      </c>
      <c r="AE552" s="106">
        <f t="shared" si="511"/>
        <v>2.0335993499999998</v>
      </c>
      <c r="AF552" s="106">
        <f t="shared" si="512"/>
        <v>2.1012709699999998</v>
      </c>
      <c r="AG552" s="106">
        <f t="shared" si="513"/>
        <v>0</v>
      </c>
      <c r="AH552" s="115" t="str">
        <f t="shared" si="523"/>
        <v>J=</v>
      </c>
      <c r="AI552" s="116">
        <f t="shared" si="524"/>
        <v>44706</v>
      </c>
      <c r="AJ552" s="10"/>
      <c r="AK552" s="1"/>
      <c r="AL552" s="204">
        <f>[2]Plan1!$A462</f>
        <v>50473</v>
      </c>
      <c r="AM552" s="205" t="str">
        <f>[2]Plan1!$C462</f>
        <v>Carnaval</v>
      </c>
      <c r="AN552" s="5"/>
      <c r="AO552" s="3"/>
      <c r="AP552" s="161">
        <f t="shared" si="495"/>
        <v>51191</v>
      </c>
      <c r="AQ552" s="161">
        <f t="shared" si="496"/>
        <v>51190</v>
      </c>
      <c r="AR552" s="161">
        <f t="shared" si="497"/>
        <v>51193</v>
      </c>
      <c r="AS552" s="161">
        <f t="shared" si="493"/>
        <v>51220</v>
      </c>
      <c r="AT552" s="161">
        <f t="shared" si="498"/>
        <v>51193</v>
      </c>
      <c r="AU552" s="161">
        <f t="shared" si="492"/>
        <v>51221</v>
      </c>
      <c r="AV552" s="155">
        <f t="shared" si="494"/>
        <v>29</v>
      </c>
      <c r="AZ552" s="26"/>
      <c r="BA552" s="1"/>
      <c r="BB552" s="1"/>
      <c r="BC552" s="1"/>
      <c r="BD552" s="1"/>
      <c r="BE552" s="1"/>
      <c r="BG552" s="1"/>
      <c r="BH552" s="1"/>
    </row>
    <row r="553" spans="1:180" ht="15" customHeight="1" x14ac:dyDescent="0.25">
      <c r="A553" s="105">
        <f t="shared" si="514"/>
        <v>44694</v>
      </c>
      <c r="B553" s="106">
        <f t="shared" si="499"/>
        <v>913.47379795751999</v>
      </c>
      <c r="C553" s="2">
        <f t="shared" si="515"/>
        <v>781.44995233999998</v>
      </c>
      <c r="D553" s="2">
        <f t="shared" si="516"/>
        <v>100.5854633900002</v>
      </c>
      <c r="E553" s="106">
        <f t="shared" si="500"/>
        <v>680.86448894999978</v>
      </c>
      <c r="F553" s="21">
        <f t="shared" si="517"/>
        <v>6315.93</v>
      </c>
      <c r="G553" s="108">
        <f t="shared" si="518"/>
        <v>6382.88</v>
      </c>
      <c r="H553" s="109">
        <f t="shared" si="530"/>
        <v>44646</v>
      </c>
      <c r="I553" s="109">
        <f t="shared" si="526"/>
        <v>44677</v>
      </c>
      <c r="J553" s="110">
        <f t="shared" si="501"/>
        <v>1.0600180812643467E-2</v>
      </c>
      <c r="K553" s="117">
        <f t="shared" si="527"/>
        <v>44706</v>
      </c>
      <c r="L553" s="178">
        <f t="shared" si="529"/>
        <v>30</v>
      </c>
      <c r="M553" s="178">
        <f t="shared" si="491"/>
        <v>18</v>
      </c>
      <c r="N553" s="106">
        <f t="shared" si="502"/>
        <v>1.00634669</v>
      </c>
      <c r="O553" s="111">
        <f t="shared" si="490"/>
        <v>1.0162005000000001</v>
      </c>
      <c r="P553" s="111">
        <f t="shared" si="519"/>
        <v>1.1643088679585629</v>
      </c>
      <c r="Q553" s="106">
        <f t="shared" ref="Q553:Q616" si="531">TRUNC(TRUNC((N553*P553),15),8)</f>
        <v>1.1716983700000001</v>
      </c>
      <c r="R553" s="106">
        <f t="shared" si="520"/>
        <v>1.12819757</v>
      </c>
      <c r="S553" s="106">
        <f t="shared" si="503"/>
        <v>881.62993730000005</v>
      </c>
      <c r="T553" s="106">
        <f t="shared" si="504"/>
        <v>12.894811983921986</v>
      </c>
      <c r="U553" s="106">
        <f t="shared" si="505"/>
        <v>116.90332294359804</v>
      </c>
      <c r="V553" s="106">
        <f t="shared" si="506"/>
        <v>911.24808726751996</v>
      </c>
      <c r="W553" s="19">
        <f t="shared" si="525"/>
        <v>0</v>
      </c>
      <c r="X553" s="2">
        <f t="shared" si="507"/>
        <v>0</v>
      </c>
      <c r="Y553" s="4">
        <f t="shared" si="508"/>
        <v>0</v>
      </c>
      <c r="Z553" s="106">
        <f t="shared" si="509"/>
        <v>0</v>
      </c>
      <c r="AA553" s="114">
        <f t="shared" si="521"/>
        <v>0.05</v>
      </c>
      <c r="AB553" s="112">
        <f t="shared" si="510"/>
        <v>18</v>
      </c>
      <c r="AC553" s="178">
        <f t="shared" si="528"/>
        <v>30</v>
      </c>
      <c r="AD553" s="11">
        <f t="shared" si="522"/>
        <v>1.0024424860000001</v>
      </c>
      <c r="AE553" s="106">
        <f t="shared" si="511"/>
        <v>2.1533687700000002</v>
      </c>
      <c r="AF553" s="106">
        <f t="shared" si="512"/>
        <v>2.2257106900000001</v>
      </c>
      <c r="AG553" s="106">
        <f t="shared" si="513"/>
        <v>0</v>
      </c>
      <c r="AH553" s="115" t="str">
        <f t="shared" si="523"/>
        <v>J=</v>
      </c>
      <c r="AI553" s="116">
        <f t="shared" si="524"/>
        <v>44706</v>
      </c>
      <c r="AJ553" s="10"/>
      <c r="AK553" s="1"/>
      <c r="AL553" s="204">
        <f>[2]Plan1!$A463</f>
        <v>50516</v>
      </c>
      <c r="AM553" s="205" t="str">
        <f>[2]Plan1!$C463</f>
        <v>Tiradentes</v>
      </c>
      <c r="AN553" s="5"/>
      <c r="AO553" s="3"/>
      <c r="AP553" s="161">
        <f t="shared" si="495"/>
        <v>51220</v>
      </c>
      <c r="AQ553" s="161">
        <f t="shared" si="496"/>
        <v>51218</v>
      </c>
      <c r="AR553" s="161">
        <f t="shared" si="497"/>
        <v>51221</v>
      </c>
      <c r="AS553" s="161">
        <f t="shared" si="493"/>
        <v>51251</v>
      </c>
      <c r="AT553" s="161">
        <f t="shared" si="498"/>
        <v>51221</v>
      </c>
      <c r="AU553" s="161">
        <f t="shared" si="492"/>
        <v>51251</v>
      </c>
      <c r="AV553" s="155">
        <f t="shared" si="494"/>
        <v>31</v>
      </c>
      <c r="AZ553" s="26"/>
      <c r="BA553" s="1"/>
      <c r="BB553" s="1"/>
      <c r="BC553" s="1"/>
      <c r="BD553" s="1"/>
      <c r="BE553" s="1"/>
      <c r="BG553" s="1"/>
      <c r="BH553" s="1"/>
    </row>
    <row r="554" spans="1:180" ht="15" customHeight="1" x14ac:dyDescent="0.25">
      <c r="A554" s="105">
        <f t="shared" si="514"/>
        <v>44695</v>
      </c>
      <c r="B554" s="106">
        <f t="shared" si="499"/>
        <v>913.87877950051836</v>
      </c>
      <c r="C554" s="2">
        <f t="shared" si="515"/>
        <v>781.44995233999998</v>
      </c>
      <c r="D554" s="2">
        <f t="shared" si="516"/>
        <v>100.5854633900002</v>
      </c>
      <c r="E554" s="106">
        <f t="shared" si="500"/>
        <v>680.86448894999978</v>
      </c>
      <c r="F554" s="21">
        <f t="shared" si="517"/>
        <v>6315.93</v>
      </c>
      <c r="G554" s="108">
        <f t="shared" si="518"/>
        <v>6382.88</v>
      </c>
      <c r="H554" s="109">
        <f t="shared" si="530"/>
        <v>44646</v>
      </c>
      <c r="I554" s="109">
        <f t="shared" si="526"/>
        <v>44677</v>
      </c>
      <c r="J554" s="110">
        <f t="shared" si="501"/>
        <v>1.0600180812643467E-2</v>
      </c>
      <c r="K554" s="117">
        <f t="shared" si="527"/>
        <v>44706</v>
      </c>
      <c r="L554" s="178">
        <f t="shared" si="529"/>
        <v>30</v>
      </c>
      <c r="M554" s="178">
        <f t="shared" si="491"/>
        <v>19</v>
      </c>
      <c r="N554" s="106">
        <f t="shared" si="502"/>
        <v>1.00670046</v>
      </c>
      <c r="O554" s="111">
        <f t="shared" ref="O554:O617" si="532">IF(K554&gt;K553,N553,O553)</f>
        <v>1.0162005000000001</v>
      </c>
      <c r="P554" s="111">
        <f t="shared" si="519"/>
        <v>1.1643088679585629</v>
      </c>
      <c r="Q554" s="106">
        <f t="shared" si="531"/>
        <v>1.1721102699999999</v>
      </c>
      <c r="R554" s="106">
        <f t="shared" si="520"/>
        <v>1.12819757</v>
      </c>
      <c r="S554" s="106">
        <f t="shared" si="503"/>
        <v>881.62993730000005</v>
      </c>
      <c r="T554" s="106">
        <f t="shared" si="504"/>
        <v>12.894811983921986</v>
      </c>
      <c r="U554" s="106">
        <f t="shared" si="505"/>
        <v>117.1837710265964</v>
      </c>
      <c r="V554" s="106">
        <f t="shared" si="506"/>
        <v>911.52853535051838</v>
      </c>
      <c r="W554" s="19">
        <f t="shared" si="525"/>
        <v>0</v>
      </c>
      <c r="X554" s="2">
        <f t="shared" si="507"/>
        <v>0</v>
      </c>
      <c r="Y554" s="4">
        <f t="shared" si="508"/>
        <v>0</v>
      </c>
      <c r="Z554" s="106">
        <f t="shared" si="509"/>
        <v>0</v>
      </c>
      <c r="AA554" s="114">
        <f t="shared" si="521"/>
        <v>0.05</v>
      </c>
      <c r="AB554" s="112">
        <f t="shared" si="510"/>
        <v>19</v>
      </c>
      <c r="AC554" s="178">
        <f t="shared" si="528"/>
        <v>30</v>
      </c>
      <c r="AD554" s="11">
        <f t="shared" si="522"/>
        <v>1.002578355</v>
      </c>
      <c r="AE554" s="106">
        <f t="shared" si="511"/>
        <v>2.2731549499999999</v>
      </c>
      <c r="AF554" s="106">
        <f t="shared" si="512"/>
        <v>2.35024415</v>
      </c>
      <c r="AG554" s="106">
        <f t="shared" si="513"/>
        <v>0</v>
      </c>
      <c r="AH554" s="115" t="str">
        <f t="shared" si="523"/>
        <v>J=</v>
      </c>
      <c r="AI554" s="116">
        <f t="shared" si="524"/>
        <v>44706</v>
      </c>
      <c r="AJ554" s="10"/>
      <c r="AK554" s="1"/>
      <c r="AL554" s="204">
        <f>[2]Plan1!$A464</f>
        <v>50518</v>
      </c>
      <c r="AM554" s="205" t="str">
        <f>[2]Plan1!$C464</f>
        <v>Paixão de Cristo</v>
      </c>
      <c r="AN554" s="5"/>
      <c r="AO554" s="3"/>
      <c r="AP554" s="161">
        <f t="shared" si="495"/>
        <v>51251</v>
      </c>
      <c r="AQ554" s="161">
        <f t="shared" si="496"/>
        <v>51250</v>
      </c>
      <c r="AR554" s="161">
        <f t="shared" si="497"/>
        <v>51251</v>
      </c>
      <c r="AS554" s="161">
        <f t="shared" si="493"/>
        <v>51281</v>
      </c>
      <c r="AT554" s="161">
        <f t="shared" si="498"/>
        <v>51251</v>
      </c>
      <c r="AU554" s="161">
        <f t="shared" si="492"/>
        <v>51281</v>
      </c>
      <c r="AV554" s="155">
        <f t="shared" si="494"/>
        <v>30</v>
      </c>
      <c r="AZ554" s="26"/>
      <c r="BA554" s="1"/>
      <c r="BB554" s="1"/>
      <c r="BC554" s="1"/>
      <c r="BD554" s="1"/>
      <c r="BE554" s="1"/>
      <c r="BG554" s="1"/>
      <c r="BH554" s="1"/>
    </row>
    <row r="555" spans="1:180" ht="15" customHeight="1" x14ac:dyDescent="0.25">
      <c r="A555" s="105">
        <f t="shared" si="514"/>
        <v>44696</v>
      </c>
      <c r="B555" s="106">
        <f t="shared" si="499"/>
        <v>914.2839560731901</v>
      </c>
      <c r="C555" s="2">
        <f t="shared" si="515"/>
        <v>781.44995233999998</v>
      </c>
      <c r="D555" s="2">
        <f t="shared" si="516"/>
        <v>100.5854633900002</v>
      </c>
      <c r="E555" s="106">
        <f t="shared" si="500"/>
        <v>680.86448894999978</v>
      </c>
      <c r="F555" s="21">
        <f t="shared" si="517"/>
        <v>6315.93</v>
      </c>
      <c r="G555" s="108">
        <f t="shared" si="518"/>
        <v>6382.88</v>
      </c>
      <c r="H555" s="109">
        <f t="shared" si="530"/>
        <v>44646</v>
      </c>
      <c r="I555" s="109">
        <f t="shared" si="526"/>
        <v>44677</v>
      </c>
      <c r="J555" s="110">
        <f t="shared" si="501"/>
        <v>1.0600180812643467E-2</v>
      </c>
      <c r="K555" s="117">
        <f t="shared" si="527"/>
        <v>44706</v>
      </c>
      <c r="L555" s="178">
        <f t="shared" si="529"/>
        <v>30</v>
      </c>
      <c r="M555" s="178">
        <f t="shared" si="491"/>
        <v>20</v>
      </c>
      <c r="N555" s="106">
        <f t="shared" si="502"/>
        <v>1.0070543599999999</v>
      </c>
      <c r="O555" s="111">
        <f t="shared" si="532"/>
        <v>1.0162005000000001</v>
      </c>
      <c r="P555" s="111">
        <f t="shared" si="519"/>
        <v>1.1643088679585629</v>
      </c>
      <c r="Q555" s="106">
        <f t="shared" si="531"/>
        <v>1.1725223199999999</v>
      </c>
      <c r="R555" s="106">
        <f t="shared" si="520"/>
        <v>1.12819757</v>
      </c>
      <c r="S555" s="106">
        <f t="shared" si="503"/>
        <v>881.62993730000005</v>
      </c>
      <c r="T555" s="106">
        <f t="shared" si="504"/>
        <v>12.894811983921986</v>
      </c>
      <c r="U555" s="106">
        <f t="shared" si="505"/>
        <v>117.46432123926826</v>
      </c>
      <c r="V555" s="106">
        <f t="shared" si="506"/>
        <v>911.80908556319014</v>
      </c>
      <c r="W555" s="19">
        <f t="shared" si="525"/>
        <v>0</v>
      </c>
      <c r="X555" s="2">
        <f t="shared" si="507"/>
        <v>0</v>
      </c>
      <c r="Y555" s="4">
        <f t="shared" si="508"/>
        <v>0</v>
      </c>
      <c r="Z555" s="106">
        <f t="shared" si="509"/>
        <v>0</v>
      </c>
      <c r="AA555" s="114">
        <f t="shared" si="521"/>
        <v>0.05</v>
      </c>
      <c r="AB555" s="112">
        <f t="shared" si="510"/>
        <v>20</v>
      </c>
      <c r="AC555" s="178">
        <f t="shared" si="528"/>
        <v>30</v>
      </c>
      <c r="AD555" s="11">
        <f t="shared" si="522"/>
        <v>1.0027142419999999</v>
      </c>
      <c r="AE555" s="106">
        <f t="shared" si="511"/>
        <v>2.392957</v>
      </c>
      <c r="AF555" s="106">
        <f t="shared" si="512"/>
        <v>2.4748705100000001</v>
      </c>
      <c r="AG555" s="106">
        <f t="shared" si="513"/>
        <v>0</v>
      </c>
      <c r="AH555" s="115" t="str">
        <f t="shared" si="523"/>
        <v>J=</v>
      </c>
      <c r="AI555" s="116">
        <f t="shared" si="524"/>
        <v>44706</v>
      </c>
      <c r="AJ555" s="10"/>
      <c r="AK555" s="1"/>
      <c r="AL555" s="204">
        <f>[2]Plan1!$A465</f>
        <v>50526</v>
      </c>
      <c r="AM555" s="205" t="str">
        <f>[2]Plan1!$C465</f>
        <v>Dia do Trabalho</v>
      </c>
      <c r="AN555" s="5"/>
      <c r="AO555" s="3"/>
      <c r="AP555" s="161">
        <f t="shared" si="495"/>
        <v>51281</v>
      </c>
      <c r="AQ555" s="161">
        <f t="shared" si="496"/>
        <v>51280</v>
      </c>
      <c r="AR555" s="161">
        <f t="shared" si="497"/>
        <v>51281</v>
      </c>
      <c r="AS555" s="161">
        <f t="shared" si="493"/>
        <v>51312</v>
      </c>
      <c r="AT555" s="161">
        <f t="shared" si="498"/>
        <v>51281</v>
      </c>
      <c r="AU555" s="161">
        <f t="shared" si="492"/>
        <v>51312</v>
      </c>
      <c r="AV555" s="155">
        <f t="shared" si="494"/>
        <v>31</v>
      </c>
      <c r="AZ555" s="26"/>
      <c r="BA555" s="1"/>
      <c r="BB555" s="1"/>
      <c r="BC555" s="1"/>
      <c r="BD555" s="1"/>
      <c r="BE555" s="1"/>
      <c r="BG555" s="1"/>
      <c r="BH555" s="1"/>
    </row>
    <row r="556" spans="1:180" ht="15" customHeight="1" x14ac:dyDescent="0.25">
      <c r="A556" s="105">
        <f t="shared" si="514"/>
        <v>44697</v>
      </c>
      <c r="B556" s="106">
        <f t="shared" si="499"/>
        <v>914.68932090689054</v>
      </c>
      <c r="C556" s="2">
        <f t="shared" si="515"/>
        <v>781.44995233999998</v>
      </c>
      <c r="D556" s="2">
        <f t="shared" si="516"/>
        <v>100.5854633900002</v>
      </c>
      <c r="E556" s="106">
        <f t="shared" si="500"/>
        <v>680.86448894999978</v>
      </c>
      <c r="F556" s="21">
        <f t="shared" si="517"/>
        <v>6315.93</v>
      </c>
      <c r="G556" s="108">
        <f t="shared" si="518"/>
        <v>6382.88</v>
      </c>
      <c r="H556" s="109">
        <f t="shared" si="530"/>
        <v>44646</v>
      </c>
      <c r="I556" s="109">
        <f t="shared" si="526"/>
        <v>44677</v>
      </c>
      <c r="J556" s="110">
        <f t="shared" si="501"/>
        <v>1.0600180812643467E-2</v>
      </c>
      <c r="K556" s="117">
        <f t="shared" si="527"/>
        <v>44706</v>
      </c>
      <c r="L556" s="178">
        <f t="shared" si="529"/>
        <v>30</v>
      </c>
      <c r="M556" s="178">
        <f t="shared" si="491"/>
        <v>21</v>
      </c>
      <c r="N556" s="106">
        <f t="shared" si="502"/>
        <v>1.00740838</v>
      </c>
      <c r="O556" s="111">
        <f t="shared" si="532"/>
        <v>1.0162005000000001</v>
      </c>
      <c r="P556" s="111">
        <f t="shared" si="519"/>
        <v>1.1643088679585629</v>
      </c>
      <c r="Q556" s="106">
        <f t="shared" si="531"/>
        <v>1.1729345099999999</v>
      </c>
      <c r="R556" s="106">
        <f t="shared" si="520"/>
        <v>1.12819757</v>
      </c>
      <c r="S556" s="106">
        <f t="shared" si="503"/>
        <v>881.62993730000005</v>
      </c>
      <c r="T556" s="106">
        <f t="shared" si="504"/>
        <v>12.894811983921986</v>
      </c>
      <c r="U556" s="106">
        <f t="shared" si="505"/>
        <v>117.74496677296858</v>
      </c>
      <c r="V556" s="106">
        <f t="shared" si="506"/>
        <v>912.08973109689055</v>
      </c>
      <c r="W556" s="19">
        <f t="shared" si="525"/>
        <v>0</v>
      </c>
      <c r="X556" s="2">
        <f t="shared" si="507"/>
        <v>0</v>
      </c>
      <c r="Y556" s="4">
        <f t="shared" si="508"/>
        <v>0</v>
      </c>
      <c r="Z556" s="106">
        <f t="shared" si="509"/>
        <v>0</v>
      </c>
      <c r="AA556" s="114">
        <f t="shared" si="521"/>
        <v>0.05</v>
      </c>
      <c r="AB556" s="112">
        <f t="shared" si="510"/>
        <v>21</v>
      </c>
      <c r="AC556" s="178">
        <f t="shared" si="528"/>
        <v>30</v>
      </c>
      <c r="AD556" s="11">
        <f t="shared" si="522"/>
        <v>1.002850147</v>
      </c>
      <c r="AE556" s="106">
        <f t="shared" si="511"/>
        <v>2.51277492</v>
      </c>
      <c r="AF556" s="106">
        <f t="shared" si="512"/>
        <v>2.5995898099999999</v>
      </c>
      <c r="AG556" s="106">
        <f t="shared" si="513"/>
        <v>0</v>
      </c>
      <c r="AH556" s="115" t="str">
        <f t="shared" si="523"/>
        <v>J=</v>
      </c>
      <c r="AI556" s="116">
        <f t="shared" si="524"/>
        <v>44706</v>
      </c>
      <c r="AJ556" s="10"/>
      <c r="AK556" s="1"/>
      <c r="AL556" s="204">
        <f>[2]Plan1!$A466</f>
        <v>50580</v>
      </c>
      <c r="AM556" s="205" t="str">
        <f>[2]Plan1!$C466</f>
        <v>Corpus Christi</v>
      </c>
      <c r="AN556" s="5"/>
      <c r="AO556" s="3"/>
      <c r="AP556" s="161">
        <f t="shared" si="495"/>
        <v>51312</v>
      </c>
      <c r="AQ556" s="161">
        <f t="shared" si="496"/>
        <v>51309</v>
      </c>
      <c r="AR556" s="161">
        <f t="shared" si="497"/>
        <v>51312</v>
      </c>
      <c r="AS556" s="161">
        <f t="shared" si="493"/>
        <v>51342</v>
      </c>
      <c r="AT556" s="161">
        <f t="shared" si="498"/>
        <v>51312</v>
      </c>
      <c r="AU556" s="161">
        <f t="shared" si="492"/>
        <v>51342</v>
      </c>
      <c r="AV556" s="155">
        <f t="shared" si="494"/>
        <v>30</v>
      </c>
      <c r="AZ556" s="26"/>
      <c r="BA556" s="1"/>
      <c r="BB556" s="1"/>
      <c r="BC556" s="1"/>
      <c r="BD556" s="1"/>
      <c r="BE556" s="1"/>
      <c r="BG556" s="1"/>
      <c r="BH556" s="1"/>
    </row>
    <row r="557" spans="1:180" ht="15" customHeight="1" x14ac:dyDescent="0.25">
      <c r="A557" s="105">
        <f t="shared" si="514"/>
        <v>44698</v>
      </c>
      <c r="B557" s="106">
        <f t="shared" si="499"/>
        <v>915.0948681229745</v>
      </c>
      <c r="C557" s="2">
        <f t="shared" si="515"/>
        <v>781.44995233999998</v>
      </c>
      <c r="D557" s="2">
        <f t="shared" si="516"/>
        <v>100.5854633900002</v>
      </c>
      <c r="E557" s="106">
        <f t="shared" si="500"/>
        <v>680.86448894999978</v>
      </c>
      <c r="F557" s="21">
        <f t="shared" si="517"/>
        <v>6315.93</v>
      </c>
      <c r="G557" s="108">
        <f t="shared" si="518"/>
        <v>6382.88</v>
      </c>
      <c r="H557" s="109">
        <f t="shared" si="530"/>
        <v>44646</v>
      </c>
      <c r="I557" s="109">
        <f t="shared" si="526"/>
        <v>44677</v>
      </c>
      <c r="J557" s="110">
        <f t="shared" si="501"/>
        <v>1.0600180812643467E-2</v>
      </c>
      <c r="K557" s="117">
        <f t="shared" si="527"/>
        <v>44706</v>
      </c>
      <c r="L557" s="178">
        <f t="shared" si="529"/>
        <v>30</v>
      </c>
      <c r="M557" s="178">
        <f t="shared" si="491"/>
        <v>22</v>
      </c>
      <c r="N557" s="106">
        <f t="shared" si="502"/>
        <v>1.00776252</v>
      </c>
      <c r="O557" s="111">
        <f t="shared" si="532"/>
        <v>1.0162005000000001</v>
      </c>
      <c r="P557" s="111">
        <f t="shared" si="519"/>
        <v>1.1643088679585629</v>
      </c>
      <c r="Q557" s="106">
        <f t="shared" si="531"/>
        <v>1.1733468300000001</v>
      </c>
      <c r="R557" s="106">
        <f t="shared" si="520"/>
        <v>1.12819757</v>
      </c>
      <c r="S557" s="106">
        <f t="shared" si="503"/>
        <v>881.62993730000005</v>
      </c>
      <c r="T557" s="106">
        <f t="shared" si="504"/>
        <v>12.894811983921986</v>
      </c>
      <c r="U557" s="106">
        <f t="shared" si="505"/>
        <v>118.02570081905253</v>
      </c>
      <c r="V557" s="106">
        <f t="shared" si="506"/>
        <v>912.37046514297447</v>
      </c>
      <c r="W557" s="19">
        <f t="shared" si="525"/>
        <v>0</v>
      </c>
      <c r="X557" s="2">
        <f t="shared" si="507"/>
        <v>0</v>
      </c>
      <c r="Y557" s="4">
        <f t="shared" si="508"/>
        <v>0</v>
      </c>
      <c r="Z557" s="106">
        <f t="shared" si="509"/>
        <v>0</v>
      </c>
      <c r="AA557" s="114">
        <f t="shared" si="521"/>
        <v>0.05</v>
      </c>
      <c r="AB557" s="112">
        <f t="shared" si="510"/>
        <v>22</v>
      </c>
      <c r="AC557" s="178">
        <f t="shared" si="528"/>
        <v>30</v>
      </c>
      <c r="AD557" s="11">
        <f t="shared" si="522"/>
        <v>1.002986071</v>
      </c>
      <c r="AE557" s="106">
        <f t="shared" si="511"/>
        <v>2.63260958</v>
      </c>
      <c r="AF557" s="106">
        <f t="shared" si="512"/>
        <v>2.7244029799999998</v>
      </c>
      <c r="AG557" s="106">
        <f t="shared" si="513"/>
        <v>0</v>
      </c>
      <c r="AH557" s="115" t="str">
        <f t="shared" si="523"/>
        <v>J=</v>
      </c>
      <c r="AI557" s="116">
        <f t="shared" si="524"/>
        <v>44706</v>
      </c>
      <c r="AJ557" s="10"/>
      <c r="AK557" s="1"/>
      <c r="AL557" s="204">
        <f>[2]Plan1!$A467</f>
        <v>50655</v>
      </c>
      <c r="AM557" s="205" t="str">
        <f>[2]Plan1!$C467</f>
        <v>Independência do Brasil</v>
      </c>
      <c r="AN557" s="5"/>
      <c r="AO557" s="3"/>
      <c r="AP557" s="161">
        <f t="shared" si="495"/>
        <v>51342</v>
      </c>
      <c r="AQ557" s="161">
        <f t="shared" si="496"/>
        <v>51341</v>
      </c>
      <c r="AR557" s="161">
        <f t="shared" si="497"/>
        <v>51342</v>
      </c>
      <c r="AS557" s="161">
        <f t="shared" si="493"/>
        <v>51373</v>
      </c>
      <c r="AT557" s="161">
        <f t="shared" si="498"/>
        <v>51342</v>
      </c>
      <c r="AU557" s="161">
        <f t="shared" si="492"/>
        <v>51375</v>
      </c>
      <c r="AV557" s="155">
        <f t="shared" si="494"/>
        <v>31</v>
      </c>
      <c r="AZ557" s="26"/>
      <c r="BA557" s="1"/>
      <c r="BB557" s="1"/>
      <c r="BC557" s="1"/>
      <c r="BD557" s="1"/>
      <c r="BE557" s="1"/>
      <c r="BG557" s="1"/>
      <c r="BH557" s="1"/>
    </row>
    <row r="558" spans="1:180" ht="15" customHeight="1" x14ac:dyDescent="0.25">
      <c r="A558" s="105">
        <f t="shared" si="514"/>
        <v>44699</v>
      </c>
      <c r="B558" s="106">
        <f t="shared" si="499"/>
        <v>915.50061736737644</v>
      </c>
      <c r="C558" s="2">
        <f t="shared" si="515"/>
        <v>781.44995233999998</v>
      </c>
      <c r="D558" s="2">
        <f t="shared" si="516"/>
        <v>100.5854633900002</v>
      </c>
      <c r="E558" s="106">
        <f t="shared" si="500"/>
        <v>680.86448894999978</v>
      </c>
      <c r="F558" s="21">
        <f t="shared" si="517"/>
        <v>6315.93</v>
      </c>
      <c r="G558" s="108">
        <f t="shared" si="518"/>
        <v>6382.88</v>
      </c>
      <c r="H558" s="109">
        <f t="shared" si="530"/>
        <v>44646</v>
      </c>
      <c r="I558" s="109">
        <f t="shared" si="526"/>
        <v>44677</v>
      </c>
      <c r="J558" s="110">
        <f t="shared" si="501"/>
        <v>1.0600180812643467E-2</v>
      </c>
      <c r="K558" s="117">
        <f t="shared" si="527"/>
        <v>44706</v>
      </c>
      <c r="L558" s="178">
        <f t="shared" si="529"/>
        <v>30</v>
      </c>
      <c r="M558" s="178">
        <f t="shared" si="491"/>
        <v>23</v>
      </c>
      <c r="N558" s="106">
        <f t="shared" si="502"/>
        <v>1.0081167900000001</v>
      </c>
      <c r="O558" s="111">
        <f t="shared" si="532"/>
        <v>1.0162005000000001</v>
      </c>
      <c r="P558" s="111">
        <f t="shared" si="519"/>
        <v>1.1643088679585629</v>
      </c>
      <c r="Q558" s="106">
        <f t="shared" si="531"/>
        <v>1.1737593099999999</v>
      </c>
      <c r="R558" s="106">
        <f t="shared" si="520"/>
        <v>1.12819757</v>
      </c>
      <c r="S558" s="106">
        <f t="shared" si="503"/>
        <v>881.62993730000005</v>
      </c>
      <c r="T558" s="106">
        <f t="shared" si="504"/>
        <v>12.894811983921986</v>
      </c>
      <c r="U558" s="106">
        <f t="shared" si="505"/>
        <v>118.30654380345452</v>
      </c>
      <c r="V558" s="106">
        <f t="shared" si="506"/>
        <v>912.65130812737641</v>
      </c>
      <c r="W558" s="19">
        <f t="shared" si="525"/>
        <v>0</v>
      </c>
      <c r="X558" s="2">
        <f t="shared" si="507"/>
        <v>0</v>
      </c>
      <c r="Y558" s="4">
        <f t="shared" si="508"/>
        <v>0</v>
      </c>
      <c r="Z558" s="106">
        <f t="shared" si="509"/>
        <v>0</v>
      </c>
      <c r="AA558" s="114">
        <f t="shared" si="521"/>
        <v>0.05</v>
      </c>
      <c r="AB558" s="112">
        <f t="shared" si="510"/>
        <v>23</v>
      </c>
      <c r="AC558" s="178">
        <f t="shared" si="528"/>
        <v>30</v>
      </c>
      <c r="AD558" s="11">
        <f t="shared" si="522"/>
        <v>1.003122013</v>
      </c>
      <c r="AE558" s="106">
        <f t="shared" si="511"/>
        <v>2.7524601199999998</v>
      </c>
      <c r="AF558" s="106">
        <f t="shared" si="512"/>
        <v>2.8493092400000002</v>
      </c>
      <c r="AG558" s="106">
        <f t="shared" si="513"/>
        <v>0</v>
      </c>
      <c r="AH558" s="115" t="str">
        <f t="shared" si="523"/>
        <v>J=</v>
      </c>
      <c r="AI558" s="116">
        <f t="shared" si="524"/>
        <v>44706</v>
      </c>
      <c r="AJ558" s="10"/>
      <c r="AK558" s="1"/>
      <c r="AL558" s="204">
        <f>[2]Plan1!$A468</f>
        <v>50690</v>
      </c>
      <c r="AM558" s="205" t="str">
        <f>[2]Plan1!$C468</f>
        <v>Nossa Sr.a Aparecida - Padroeira do Brasil</v>
      </c>
      <c r="AN558" s="5"/>
      <c r="AO558" s="3"/>
      <c r="AP558" s="161">
        <f t="shared" si="495"/>
        <v>51373</v>
      </c>
      <c r="AQ558" s="161">
        <f t="shared" si="496"/>
        <v>51372</v>
      </c>
      <c r="AR558" s="161">
        <f t="shared" si="497"/>
        <v>51375</v>
      </c>
      <c r="AS558" s="161">
        <f t="shared" si="493"/>
        <v>51404</v>
      </c>
      <c r="AT558" s="161">
        <f t="shared" si="498"/>
        <v>51375</v>
      </c>
      <c r="AU558" s="161">
        <f t="shared" si="492"/>
        <v>51404</v>
      </c>
      <c r="AV558" s="155">
        <f t="shared" si="494"/>
        <v>31</v>
      </c>
      <c r="AZ558" s="26"/>
      <c r="BA558" s="1"/>
      <c r="BB558" s="1"/>
      <c r="BC558" s="1"/>
      <c r="BD558" s="1"/>
      <c r="BE558" s="1"/>
      <c r="BG558" s="1"/>
      <c r="BH558" s="1"/>
    </row>
    <row r="559" spans="1:180" ht="15" customHeight="1" x14ac:dyDescent="0.25">
      <c r="A559" s="105">
        <f t="shared" si="514"/>
        <v>44700</v>
      </c>
      <c r="B559" s="106">
        <f t="shared" si="499"/>
        <v>915.90656187145191</v>
      </c>
      <c r="C559" s="2">
        <f t="shared" si="515"/>
        <v>781.44995233999998</v>
      </c>
      <c r="D559" s="2">
        <f t="shared" si="516"/>
        <v>100.5854633900002</v>
      </c>
      <c r="E559" s="106">
        <f t="shared" si="500"/>
        <v>680.86448894999978</v>
      </c>
      <c r="F559" s="21">
        <f t="shared" si="517"/>
        <v>6315.93</v>
      </c>
      <c r="G559" s="108">
        <f t="shared" si="518"/>
        <v>6382.88</v>
      </c>
      <c r="H559" s="109">
        <f t="shared" si="530"/>
        <v>44646</v>
      </c>
      <c r="I559" s="109">
        <f t="shared" si="526"/>
        <v>44677</v>
      </c>
      <c r="J559" s="110">
        <f t="shared" si="501"/>
        <v>1.0600180812643467E-2</v>
      </c>
      <c r="K559" s="117">
        <f t="shared" si="527"/>
        <v>44706</v>
      </c>
      <c r="L559" s="178">
        <f t="shared" si="529"/>
        <v>30</v>
      </c>
      <c r="M559" s="178">
        <f t="shared" si="491"/>
        <v>24</v>
      </c>
      <c r="N559" s="106">
        <f t="shared" si="502"/>
        <v>1.0084711900000001</v>
      </c>
      <c r="O559" s="111">
        <f t="shared" si="532"/>
        <v>1.0162005000000001</v>
      </c>
      <c r="P559" s="111">
        <f t="shared" si="519"/>
        <v>1.1643088679585629</v>
      </c>
      <c r="Q559" s="106">
        <f t="shared" si="531"/>
        <v>1.1741719399999999</v>
      </c>
      <c r="R559" s="106">
        <f t="shared" si="520"/>
        <v>1.12819757</v>
      </c>
      <c r="S559" s="106">
        <f t="shared" si="503"/>
        <v>881.62993730000005</v>
      </c>
      <c r="T559" s="106">
        <f t="shared" si="504"/>
        <v>12.894811983921986</v>
      </c>
      <c r="U559" s="106">
        <f t="shared" si="505"/>
        <v>118.58748891752997</v>
      </c>
      <c r="V559" s="106">
        <f t="shared" si="506"/>
        <v>912.93225324145192</v>
      </c>
      <c r="W559" s="19">
        <f t="shared" si="525"/>
        <v>0</v>
      </c>
      <c r="X559" s="2">
        <f t="shared" si="507"/>
        <v>0</v>
      </c>
      <c r="Y559" s="4">
        <f t="shared" si="508"/>
        <v>0</v>
      </c>
      <c r="Z559" s="106">
        <f t="shared" si="509"/>
        <v>0</v>
      </c>
      <c r="AA559" s="114">
        <f t="shared" si="521"/>
        <v>0.05</v>
      </c>
      <c r="AB559" s="112">
        <f t="shared" si="510"/>
        <v>24</v>
      </c>
      <c r="AC559" s="178">
        <f t="shared" si="528"/>
        <v>30</v>
      </c>
      <c r="AD559" s="11">
        <f t="shared" si="522"/>
        <v>1.003257973</v>
      </c>
      <c r="AE559" s="106">
        <f t="shared" si="511"/>
        <v>2.87232653</v>
      </c>
      <c r="AF559" s="106">
        <f t="shared" si="512"/>
        <v>2.9743086299999999</v>
      </c>
      <c r="AG559" s="106">
        <f t="shared" si="513"/>
        <v>0</v>
      </c>
      <c r="AH559" s="115" t="str">
        <f t="shared" si="523"/>
        <v>J=</v>
      </c>
      <c r="AI559" s="116">
        <f t="shared" si="524"/>
        <v>44706</v>
      </c>
      <c r="AJ559" s="10"/>
      <c r="AK559" s="1"/>
      <c r="AL559" s="204">
        <f>[2]Plan1!$A469</f>
        <v>50711</v>
      </c>
      <c r="AM559" s="205" t="str">
        <f>[2]Plan1!$C469</f>
        <v>Finados</v>
      </c>
      <c r="AN559" s="5"/>
      <c r="AO559" s="3"/>
      <c r="AP559" s="161">
        <f t="shared" si="495"/>
        <v>51404</v>
      </c>
      <c r="AQ559" s="161">
        <f t="shared" si="496"/>
        <v>51403</v>
      </c>
      <c r="AR559" s="161">
        <f t="shared" si="497"/>
        <v>51404</v>
      </c>
      <c r="AS559" s="161">
        <f t="shared" si="493"/>
        <v>51434</v>
      </c>
      <c r="AT559" s="161">
        <f t="shared" si="498"/>
        <v>51404</v>
      </c>
      <c r="AU559" s="161">
        <f t="shared" si="492"/>
        <v>51434</v>
      </c>
      <c r="AV559" s="155">
        <f t="shared" si="494"/>
        <v>30</v>
      </c>
      <c r="AZ559" s="26"/>
      <c r="BA559" s="1"/>
      <c r="BB559" s="1"/>
      <c r="BC559" s="1"/>
      <c r="BD559" s="1"/>
      <c r="BE559" s="1"/>
      <c r="BG559" s="1"/>
      <c r="BH559" s="1"/>
    </row>
    <row r="560" spans="1:180" ht="15" customHeight="1" x14ac:dyDescent="0.25">
      <c r="A560" s="105">
        <f t="shared" si="514"/>
        <v>44701</v>
      </c>
      <c r="B560" s="106">
        <f t="shared" si="499"/>
        <v>916.31270258520067</v>
      </c>
      <c r="C560" s="2">
        <f t="shared" si="515"/>
        <v>781.44995233999998</v>
      </c>
      <c r="D560" s="2">
        <f t="shared" si="516"/>
        <v>100.5854633900002</v>
      </c>
      <c r="E560" s="106">
        <f t="shared" si="500"/>
        <v>680.86448894999978</v>
      </c>
      <c r="F560" s="21">
        <f t="shared" si="517"/>
        <v>6315.93</v>
      </c>
      <c r="G560" s="108">
        <f t="shared" si="518"/>
        <v>6382.88</v>
      </c>
      <c r="H560" s="109">
        <f t="shared" si="530"/>
        <v>44646</v>
      </c>
      <c r="I560" s="109">
        <f t="shared" si="526"/>
        <v>44677</v>
      </c>
      <c r="J560" s="110">
        <f t="shared" si="501"/>
        <v>1.0600180812643467E-2</v>
      </c>
      <c r="K560" s="117">
        <f t="shared" si="527"/>
        <v>44706</v>
      </c>
      <c r="L560" s="178">
        <f t="shared" si="529"/>
        <v>30</v>
      </c>
      <c r="M560" s="178">
        <f t="shared" si="491"/>
        <v>25</v>
      </c>
      <c r="N560" s="106">
        <f t="shared" si="502"/>
        <v>1.00882571</v>
      </c>
      <c r="O560" s="111">
        <f t="shared" si="532"/>
        <v>1.0162005000000001</v>
      </c>
      <c r="P560" s="111">
        <f t="shared" si="519"/>
        <v>1.1643088679585629</v>
      </c>
      <c r="Q560" s="106">
        <f t="shared" si="531"/>
        <v>1.1745847199999999</v>
      </c>
      <c r="R560" s="106">
        <f t="shared" si="520"/>
        <v>1.12819757</v>
      </c>
      <c r="S560" s="106">
        <f t="shared" si="503"/>
        <v>881.62993730000005</v>
      </c>
      <c r="T560" s="106">
        <f t="shared" si="504"/>
        <v>12.894811983921986</v>
      </c>
      <c r="U560" s="106">
        <f t="shared" si="505"/>
        <v>118.86853616127875</v>
      </c>
      <c r="V560" s="106">
        <f t="shared" si="506"/>
        <v>913.21330048520065</v>
      </c>
      <c r="W560" s="19">
        <f t="shared" si="525"/>
        <v>0</v>
      </c>
      <c r="X560" s="2">
        <f t="shared" si="507"/>
        <v>0</v>
      </c>
      <c r="Y560" s="4">
        <f t="shared" si="508"/>
        <v>0</v>
      </c>
      <c r="Z560" s="106">
        <f t="shared" si="509"/>
        <v>0</v>
      </c>
      <c r="AA560" s="114">
        <f t="shared" si="521"/>
        <v>0.05</v>
      </c>
      <c r="AB560" s="112">
        <f t="shared" si="510"/>
        <v>25</v>
      </c>
      <c r="AC560" s="178">
        <f t="shared" si="528"/>
        <v>30</v>
      </c>
      <c r="AD560" s="11">
        <f t="shared" si="522"/>
        <v>1.0033939519999999</v>
      </c>
      <c r="AE560" s="106">
        <f t="shared" si="511"/>
        <v>2.9922096800000002</v>
      </c>
      <c r="AF560" s="106">
        <f t="shared" si="512"/>
        <v>3.0994020999999998</v>
      </c>
      <c r="AG560" s="106">
        <f t="shared" si="513"/>
        <v>0</v>
      </c>
      <c r="AH560" s="115" t="str">
        <f t="shared" si="523"/>
        <v>J=</v>
      </c>
      <c r="AI560" s="116">
        <f t="shared" si="524"/>
        <v>44706</v>
      </c>
      <c r="AJ560" s="10"/>
      <c r="AK560" s="1"/>
      <c r="AL560" s="204">
        <f>[2]Plan1!$A470</f>
        <v>50724</v>
      </c>
      <c r="AM560" s="205" t="str">
        <f>[2]Plan1!$C470</f>
        <v>Proclamação da República</v>
      </c>
      <c r="AN560" s="5"/>
      <c r="AO560" s="29"/>
      <c r="AP560" s="161">
        <f t="shared" si="495"/>
        <v>51434</v>
      </c>
      <c r="AQ560" s="161">
        <f t="shared" si="496"/>
        <v>51433</v>
      </c>
      <c r="AR560" s="161">
        <f t="shared" si="497"/>
        <v>51434</v>
      </c>
      <c r="AS560" s="161">
        <f t="shared" si="493"/>
        <v>51465</v>
      </c>
      <c r="AT560" s="161">
        <f t="shared" si="498"/>
        <v>51434</v>
      </c>
      <c r="AU560" s="161">
        <f t="shared" si="492"/>
        <v>51466</v>
      </c>
      <c r="AV560" s="155">
        <f t="shared" si="494"/>
        <v>31</v>
      </c>
      <c r="AZ560" s="26"/>
      <c r="BA560" s="1"/>
      <c r="BB560" s="1"/>
      <c r="BC560" s="1"/>
      <c r="BD560" s="1"/>
      <c r="BE560" s="1"/>
      <c r="BG560" s="1"/>
      <c r="BH560" s="1"/>
    </row>
    <row r="561" spans="1:180" ht="15" customHeight="1" x14ac:dyDescent="0.25">
      <c r="A561" s="105">
        <f t="shared" si="514"/>
        <v>44702</v>
      </c>
      <c r="B561" s="106">
        <f t="shared" si="499"/>
        <v>916.71902592133313</v>
      </c>
      <c r="C561" s="2">
        <f t="shared" si="515"/>
        <v>781.44995233999998</v>
      </c>
      <c r="D561" s="2">
        <f t="shared" si="516"/>
        <v>100.5854633900002</v>
      </c>
      <c r="E561" s="106">
        <f t="shared" si="500"/>
        <v>680.86448894999978</v>
      </c>
      <c r="F561" s="21">
        <f t="shared" si="517"/>
        <v>6315.93</v>
      </c>
      <c r="G561" s="108">
        <f t="shared" si="518"/>
        <v>6382.88</v>
      </c>
      <c r="H561" s="109">
        <f t="shared" si="530"/>
        <v>44646</v>
      </c>
      <c r="I561" s="109">
        <f t="shared" si="526"/>
        <v>44677</v>
      </c>
      <c r="J561" s="110">
        <f t="shared" si="501"/>
        <v>1.0600180812643467E-2</v>
      </c>
      <c r="K561" s="117">
        <f t="shared" si="527"/>
        <v>44706</v>
      </c>
      <c r="L561" s="178">
        <f t="shared" si="529"/>
        <v>30</v>
      </c>
      <c r="M561" s="178">
        <f t="shared" ref="M561:M624" si="533">L561-(K561-A561)</f>
        <v>26</v>
      </c>
      <c r="N561" s="106">
        <f t="shared" si="502"/>
        <v>1.0091803500000001</v>
      </c>
      <c r="O561" s="111">
        <f t="shared" si="532"/>
        <v>1.0162005000000001</v>
      </c>
      <c r="P561" s="111">
        <f t="shared" si="519"/>
        <v>1.1643088679585629</v>
      </c>
      <c r="Q561" s="106">
        <f t="shared" si="531"/>
        <v>1.17499763</v>
      </c>
      <c r="R561" s="106">
        <f t="shared" si="520"/>
        <v>1.12819757</v>
      </c>
      <c r="S561" s="106">
        <f t="shared" si="503"/>
        <v>881.62993730000005</v>
      </c>
      <c r="T561" s="106">
        <f t="shared" si="504"/>
        <v>12.894811983921986</v>
      </c>
      <c r="U561" s="106">
        <f t="shared" si="505"/>
        <v>119.14967191741115</v>
      </c>
      <c r="V561" s="106">
        <f t="shared" si="506"/>
        <v>913.49443624133312</v>
      </c>
      <c r="W561" s="19">
        <f t="shared" si="525"/>
        <v>0</v>
      </c>
      <c r="X561" s="2">
        <f t="shared" si="507"/>
        <v>0</v>
      </c>
      <c r="Y561" s="4">
        <f t="shared" si="508"/>
        <v>0</v>
      </c>
      <c r="Z561" s="106">
        <f t="shared" si="509"/>
        <v>0</v>
      </c>
      <c r="AA561" s="114">
        <f t="shared" si="521"/>
        <v>0.05</v>
      </c>
      <c r="AB561" s="112">
        <f t="shared" si="510"/>
        <v>26</v>
      </c>
      <c r="AC561" s="178">
        <f t="shared" si="528"/>
        <v>30</v>
      </c>
      <c r="AD561" s="11">
        <f t="shared" si="522"/>
        <v>1.0035299499999999</v>
      </c>
      <c r="AE561" s="106">
        <f t="shared" si="511"/>
        <v>3.1121095900000002</v>
      </c>
      <c r="AF561" s="106">
        <f t="shared" si="512"/>
        <v>3.2245896799999998</v>
      </c>
      <c r="AG561" s="106">
        <f t="shared" si="513"/>
        <v>0</v>
      </c>
      <c r="AH561" s="115" t="str">
        <f t="shared" si="523"/>
        <v>J=</v>
      </c>
      <c r="AI561" s="116">
        <f t="shared" si="524"/>
        <v>44706</v>
      </c>
      <c r="AJ561" s="10"/>
      <c r="AK561" s="1"/>
      <c r="AL561" s="204">
        <f>[2]Plan1!$A471</f>
        <v>50729</v>
      </c>
      <c r="AM561" s="205" t="str">
        <f>[2]Plan1!$C471</f>
        <v>Dia Nacional de Zumbi e da Consciência Negra</v>
      </c>
      <c r="AN561" s="5"/>
      <c r="AO561" s="3"/>
      <c r="AP561" s="161">
        <f t="shared" si="495"/>
        <v>51465</v>
      </c>
      <c r="AQ561" s="161">
        <f t="shared" si="496"/>
        <v>51463</v>
      </c>
      <c r="AR561" s="161">
        <f t="shared" si="497"/>
        <v>51466</v>
      </c>
      <c r="AS561" s="161">
        <f t="shared" si="493"/>
        <v>51495</v>
      </c>
      <c r="AT561" s="161">
        <f t="shared" si="498"/>
        <v>51466</v>
      </c>
      <c r="AU561" s="161">
        <f t="shared" si="492"/>
        <v>51496</v>
      </c>
      <c r="AV561" s="155">
        <f t="shared" si="494"/>
        <v>30</v>
      </c>
      <c r="AZ561" s="26"/>
      <c r="BA561" s="1"/>
      <c r="BB561" s="1"/>
      <c r="BC561" s="1"/>
      <c r="BD561" s="1"/>
      <c r="BE561" s="1"/>
      <c r="BG561" s="1"/>
      <c r="BH561" s="1"/>
    </row>
    <row r="562" spans="1:180" ht="15" customHeight="1" x14ac:dyDescent="0.25">
      <c r="A562" s="105">
        <f t="shared" si="514"/>
        <v>44703</v>
      </c>
      <c r="B562" s="106">
        <f t="shared" si="499"/>
        <v>917.12554467713881</v>
      </c>
      <c r="C562" s="2">
        <f t="shared" si="515"/>
        <v>781.44995233999998</v>
      </c>
      <c r="D562" s="2">
        <f t="shared" si="516"/>
        <v>100.5854633900002</v>
      </c>
      <c r="E562" s="106">
        <f t="shared" si="500"/>
        <v>680.86448894999978</v>
      </c>
      <c r="F562" s="21">
        <f t="shared" si="517"/>
        <v>6315.93</v>
      </c>
      <c r="G562" s="108">
        <f t="shared" si="518"/>
        <v>6382.88</v>
      </c>
      <c r="H562" s="109">
        <f t="shared" si="530"/>
        <v>44646</v>
      </c>
      <c r="I562" s="109">
        <f t="shared" si="526"/>
        <v>44677</v>
      </c>
      <c r="J562" s="110">
        <f t="shared" si="501"/>
        <v>1.0600180812643467E-2</v>
      </c>
      <c r="K562" s="117">
        <f t="shared" si="527"/>
        <v>44706</v>
      </c>
      <c r="L562" s="178">
        <f t="shared" si="529"/>
        <v>30</v>
      </c>
      <c r="M562" s="178">
        <f t="shared" si="533"/>
        <v>27</v>
      </c>
      <c r="N562" s="106">
        <f t="shared" si="502"/>
        <v>1.00953512</v>
      </c>
      <c r="O562" s="111">
        <f t="shared" si="532"/>
        <v>1.0162005000000001</v>
      </c>
      <c r="P562" s="111">
        <f t="shared" si="519"/>
        <v>1.1643088679585629</v>
      </c>
      <c r="Q562" s="106">
        <f t="shared" si="531"/>
        <v>1.1754106900000001</v>
      </c>
      <c r="R562" s="106">
        <f t="shared" si="520"/>
        <v>1.12819757</v>
      </c>
      <c r="S562" s="106">
        <f t="shared" si="503"/>
        <v>881.62993730000005</v>
      </c>
      <c r="T562" s="106">
        <f t="shared" si="504"/>
        <v>12.894811983921986</v>
      </c>
      <c r="U562" s="106">
        <f t="shared" si="505"/>
        <v>119.43090980321691</v>
      </c>
      <c r="V562" s="106">
        <f t="shared" si="506"/>
        <v>913.77567412713881</v>
      </c>
      <c r="W562" s="19">
        <f t="shared" si="525"/>
        <v>0</v>
      </c>
      <c r="X562" s="2">
        <f t="shared" si="507"/>
        <v>0</v>
      </c>
      <c r="Y562" s="4">
        <f t="shared" si="508"/>
        <v>0</v>
      </c>
      <c r="Z562" s="106">
        <f t="shared" si="509"/>
        <v>0</v>
      </c>
      <c r="AA562" s="114">
        <f t="shared" si="521"/>
        <v>0.05</v>
      </c>
      <c r="AB562" s="112">
        <f t="shared" si="510"/>
        <v>27</v>
      </c>
      <c r="AC562" s="178">
        <f t="shared" si="528"/>
        <v>30</v>
      </c>
      <c r="AD562" s="11">
        <f t="shared" si="522"/>
        <v>1.003665966</v>
      </c>
      <c r="AE562" s="106">
        <f t="shared" si="511"/>
        <v>3.2320253700000001</v>
      </c>
      <c r="AF562" s="106">
        <f t="shared" si="512"/>
        <v>3.3498705499999999</v>
      </c>
      <c r="AG562" s="106">
        <f t="shared" si="513"/>
        <v>0</v>
      </c>
      <c r="AH562" s="115" t="str">
        <f t="shared" si="523"/>
        <v>J=</v>
      </c>
      <c r="AI562" s="116">
        <f t="shared" si="524"/>
        <v>44706</v>
      </c>
      <c r="AJ562" s="10"/>
      <c r="AK562" s="1"/>
      <c r="AL562" s="204">
        <f>[2]Plan1!$A472</f>
        <v>50764</v>
      </c>
      <c r="AM562" s="205" t="str">
        <f>[2]Plan1!$C472</f>
        <v>Natal</v>
      </c>
      <c r="AN562" s="5"/>
      <c r="AO562" s="3"/>
      <c r="AP562" s="161">
        <f t="shared" si="495"/>
        <v>51495</v>
      </c>
      <c r="AQ562" s="161">
        <f t="shared" si="496"/>
        <v>51494</v>
      </c>
      <c r="AR562" s="161">
        <f t="shared" si="497"/>
        <v>51496</v>
      </c>
      <c r="AS562" s="161">
        <f t="shared" si="493"/>
        <v>51526</v>
      </c>
      <c r="AT562" s="161">
        <f t="shared" si="498"/>
        <v>51496</v>
      </c>
      <c r="AU562" s="161">
        <f t="shared" si="492"/>
        <v>51526</v>
      </c>
      <c r="AV562" s="155">
        <f t="shared" si="494"/>
        <v>31</v>
      </c>
      <c r="AZ562" s="26"/>
      <c r="BA562" s="1"/>
      <c r="BB562" s="1"/>
      <c r="BC562" s="1"/>
      <c r="BD562" s="1"/>
      <c r="BE562" s="1"/>
      <c r="BG562" s="1"/>
      <c r="BH562" s="1"/>
    </row>
    <row r="563" spans="1:180" ht="15" customHeight="1" x14ac:dyDescent="0.25">
      <c r="A563" s="105">
        <f t="shared" si="514"/>
        <v>44704</v>
      </c>
      <c r="B563" s="106">
        <f t="shared" si="499"/>
        <v>917.53225207397293</v>
      </c>
      <c r="C563" s="2">
        <f t="shared" si="515"/>
        <v>781.44995233999998</v>
      </c>
      <c r="D563" s="2">
        <f t="shared" si="516"/>
        <v>100.5854633900002</v>
      </c>
      <c r="E563" s="106">
        <f t="shared" si="500"/>
        <v>680.86448894999978</v>
      </c>
      <c r="F563" s="21">
        <f t="shared" si="517"/>
        <v>6315.93</v>
      </c>
      <c r="G563" s="108">
        <f t="shared" si="518"/>
        <v>6382.88</v>
      </c>
      <c r="H563" s="109">
        <f t="shared" si="530"/>
        <v>44646</v>
      </c>
      <c r="I563" s="109">
        <f t="shared" si="526"/>
        <v>44677</v>
      </c>
      <c r="J563" s="110">
        <f t="shared" si="501"/>
        <v>1.0600180812643467E-2</v>
      </c>
      <c r="K563" s="117">
        <f t="shared" si="527"/>
        <v>44706</v>
      </c>
      <c r="L563" s="178">
        <f t="shared" si="529"/>
        <v>30</v>
      </c>
      <c r="M563" s="178">
        <f t="shared" si="533"/>
        <v>28</v>
      </c>
      <c r="N563" s="106">
        <f t="shared" si="502"/>
        <v>1.0098900099999999</v>
      </c>
      <c r="O563" s="111">
        <f t="shared" si="532"/>
        <v>1.0162005000000001</v>
      </c>
      <c r="P563" s="111">
        <f t="shared" si="519"/>
        <v>1.1643088679585629</v>
      </c>
      <c r="Q563" s="106">
        <f t="shared" si="531"/>
        <v>1.17582389</v>
      </c>
      <c r="R563" s="106">
        <f t="shared" si="520"/>
        <v>1.12819757</v>
      </c>
      <c r="S563" s="106">
        <f t="shared" si="503"/>
        <v>881.62993730000005</v>
      </c>
      <c r="T563" s="106">
        <f t="shared" si="504"/>
        <v>12.894811983921986</v>
      </c>
      <c r="U563" s="106">
        <f t="shared" si="505"/>
        <v>119.71224301005097</v>
      </c>
      <c r="V563" s="106">
        <f t="shared" si="506"/>
        <v>914.05700733397293</v>
      </c>
      <c r="W563" s="19">
        <f t="shared" si="525"/>
        <v>0</v>
      </c>
      <c r="X563" s="2">
        <f t="shared" si="507"/>
        <v>0</v>
      </c>
      <c r="Y563" s="4">
        <f t="shared" si="508"/>
        <v>0</v>
      </c>
      <c r="Z563" s="106">
        <f t="shared" si="509"/>
        <v>0</v>
      </c>
      <c r="AA563" s="114">
        <f t="shared" si="521"/>
        <v>0.05</v>
      </c>
      <c r="AB563" s="112">
        <f t="shared" si="510"/>
        <v>28</v>
      </c>
      <c r="AC563" s="178">
        <f t="shared" si="528"/>
        <v>30</v>
      </c>
      <c r="AD563" s="11">
        <f t="shared" si="522"/>
        <v>1.0038020000000001</v>
      </c>
      <c r="AE563" s="106">
        <f t="shared" si="511"/>
        <v>3.35195702</v>
      </c>
      <c r="AF563" s="106">
        <f t="shared" si="512"/>
        <v>3.4752447399999999</v>
      </c>
      <c r="AG563" s="106">
        <f t="shared" si="513"/>
        <v>0</v>
      </c>
      <c r="AH563" s="115" t="str">
        <f t="shared" si="523"/>
        <v>J=</v>
      </c>
      <c r="AI563" s="116">
        <f t="shared" si="524"/>
        <v>44706</v>
      </c>
      <c r="AJ563" s="10"/>
      <c r="AK563" s="1"/>
      <c r="AL563" s="204">
        <f>[2]Plan1!$A473</f>
        <v>50771</v>
      </c>
      <c r="AM563" s="205" t="str">
        <f>[2]Plan1!$C473</f>
        <v>Confraternização Universal</v>
      </c>
      <c r="AN563" s="5"/>
      <c r="AO563" s="3"/>
      <c r="AP563" s="161">
        <f t="shared" si="495"/>
        <v>51526</v>
      </c>
      <c r="AQ563" s="161">
        <f t="shared" si="496"/>
        <v>51525</v>
      </c>
      <c r="AR563" s="161">
        <f t="shared" si="497"/>
        <v>51526</v>
      </c>
      <c r="AS563" s="161">
        <f t="shared" si="493"/>
        <v>51557</v>
      </c>
      <c r="AT563" s="161">
        <f t="shared" si="498"/>
        <v>51526</v>
      </c>
      <c r="AU563" s="161">
        <f t="shared" si="492"/>
        <v>51557</v>
      </c>
      <c r="AV563" s="155">
        <f t="shared" si="494"/>
        <v>31</v>
      </c>
      <c r="AZ563" s="26"/>
      <c r="BA563" s="1"/>
      <c r="BB563" s="1"/>
      <c r="BC563" s="1"/>
      <c r="BD563" s="1"/>
      <c r="BE563" s="1"/>
      <c r="BG563" s="1"/>
      <c r="BH563" s="1"/>
    </row>
    <row r="564" spans="1:180" ht="15" customHeight="1" x14ac:dyDescent="0.25">
      <c r="A564" s="105">
        <f t="shared" si="514"/>
        <v>44705</v>
      </c>
      <c r="B564" s="106">
        <f t="shared" si="499"/>
        <v>917.93915591048039</v>
      </c>
      <c r="C564" s="2">
        <f t="shared" si="515"/>
        <v>781.44995233999998</v>
      </c>
      <c r="D564" s="2">
        <f t="shared" si="516"/>
        <v>100.5854633900002</v>
      </c>
      <c r="E564" s="106">
        <f t="shared" si="500"/>
        <v>680.86448894999978</v>
      </c>
      <c r="F564" s="21">
        <f t="shared" si="517"/>
        <v>6315.93</v>
      </c>
      <c r="G564" s="108">
        <f t="shared" si="518"/>
        <v>6382.88</v>
      </c>
      <c r="H564" s="109">
        <f t="shared" si="530"/>
        <v>44646</v>
      </c>
      <c r="I564" s="109">
        <f t="shared" si="526"/>
        <v>44677</v>
      </c>
      <c r="J564" s="110">
        <f t="shared" si="501"/>
        <v>1.0600180812643467E-2</v>
      </c>
      <c r="K564" s="117">
        <f t="shared" si="527"/>
        <v>44706</v>
      </c>
      <c r="L564" s="178">
        <f t="shared" si="529"/>
        <v>30</v>
      </c>
      <c r="M564" s="178">
        <f t="shared" si="533"/>
        <v>29</v>
      </c>
      <c r="N564" s="106">
        <f t="shared" si="502"/>
        <v>1.0102450300000001</v>
      </c>
      <c r="O564" s="111">
        <f t="shared" si="532"/>
        <v>1.0162005000000001</v>
      </c>
      <c r="P564" s="111">
        <f t="shared" si="519"/>
        <v>1.1643088679585629</v>
      </c>
      <c r="Q564" s="106">
        <f t="shared" si="531"/>
        <v>1.1762372400000001</v>
      </c>
      <c r="R564" s="106">
        <f t="shared" si="520"/>
        <v>1.12819757</v>
      </c>
      <c r="S564" s="106">
        <f t="shared" si="503"/>
        <v>881.62993730000005</v>
      </c>
      <c r="T564" s="106">
        <f t="shared" si="504"/>
        <v>12.894811983921986</v>
      </c>
      <c r="U564" s="106">
        <f t="shared" si="505"/>
        <v>119.99367834655851</v>
      </c>
      <c r="V564" s="106">
        <f t="shared" si="506"/>
        <v>914.33844267048039</v>
      </c>
      <c r="W564" s="19">
        <f t="shared" si="525"/>
        <v>0</v>
      </c>
      <c r="X564" s="2">
        <f t="shared" si="507"/>
        <v>0</v>
      </c>
      <c r="Y564" s="4">
        <f t="shared" si="508"/>
        <v>0</v>
      </c>
      <c r="Z564" s="106">
        <f t="shared" si="509"/>
        <v>0</v>
      </c>
      <c r="AA564" s="114">
        <f t="shared" si="521"/>
        <v>0.05</v>
      </c>
      <c r="AB564" s="112">
        <f t="shared" si="510"/>
        <v>29</v>
      </c>
      <c r="AC564" s="178">
        <f t="shared" si="528"/>
        <v>30</v>
      </c>
      <c r="AD564" s="11">
        <f t="shared" si="522"/>
        <v>1.0039380529999999</v>
      </c>
      <c r="AE564" s="106">
        <f t="shared" si="511"/>
        <v>3.4719054100000002</v>
      </c>
      <c r="AF564" s="106">
        <f t="shared" si="512"/>
        <v>3.6007132400000001</v>
      </c>
      <c r="AG564" s="106">
        <f t="shared" si="513"/>
        <v>0</v>
      </c>
      <c r="AH564" s="115" t="str">
        <f t="shared" si="523"/>
        <v>J=</v>
      </c>
      <c r="AI564" s="116">
        <f t="shared" si="524"/>
        <v>44706</v>
      </c>
      <c r="AJ564" s="10"/>
      <c r="AK564" s="1"/>
      <c r="AL564" s="204">
        <f>[2]Plan1!$A474</f>
        <v>50822</v>
      </c>
      <c r="AM564" s="205" t="str">
        <f>[2]Plan1!$C474</f>
        <v>Carnaval</v>
      </c>
      <c r="AN564" s="5"/>
      <c r="AO564" s="3"/>
      <c r="AP564" s="161">
        <f t="shared" si="495"/>
        <v>51557</v>
      </c>
      <c r="AQ564" s="161">
        <f t="shared" si="496"/>
        <v>51554</v>
      </c>
      <c r="AR564" s="161">
        <f t="shared" si="497"/>
        <v>51557</v>
      </c>
      <c r="AS564" s="161">
        <f t="shared" si="493"/>
        <v>51585</v>
      </c>
      <c r="AT564" s="161">
        <f t="shared" si="498"/>
        <v>51557</v>
      </c>
      <c r="AU564" s="161">
        <f t="shared" si="492"/>
        <v>51585</v>
      </c>
      <c r="AV564" s="155">
        <f t="shared" si="494"/>
        <v>28</v>
      </c>
      <c r="AZ564" s="26"/>
      <c r="BA564" s="1"/>
      <c r="BB564" s="1"/>
      <c r="BC564" s="1"/>
      <c r="BD564" s="1"/>
      <c r="BE564" s="1"/>
      <c r="BG564" s="1"/>
      <c r="BH564" s="1"/>
    </row>
    <row r="565" spans="1:180" ht="15" customHeight="1" x14ac:dyDescent="0.25">
      <c r="A565" s="105">
        <f t="shared" si="514"/>
        <v>44706</v>
      </c>
      <c r="B565" s="106">
        <f t="shared" si="499"/>
        <v>918.34626217530626</v>
      </c>
      <c r="C565" s="2">
        <f t="shared" si="515"/>
        <v>781.44995233999998</v>
      </c>
      <c r="D565" s="2">
        <f t="shared" si="516"/>
        <v>100.5854633900002</v>
      </c>
      <c r="E565" s="106">
        <f t="shared" si="500"/>
        <v>680.86448894999978</v>
      </c>
      <c r="F565" s="21">
        <f t="shared" si="517"/>
        <v>6315.93</v>
      </c>
      <c r="G565" s="108">
        <f t="shared" si="518"/>
        <v>6382.88</v>
      </c>
      <c r="H565" s="109">
        <f t="shared" si="530"/>
        <v>44646</v>
      </c>
      <c r="I565" s="109">
        <f t="shared" si="526"/>
        <v>44677</v>
      </c>
      <c r="J565" s="110">
        <f t="shared" si="501"/>
        <v>1.0600180812643467E-2</v>
      </c>
      <c r="K565" s="117">
        <f t="shared" si="527"/>
        <v>44706</v>
      </c>
      <c r="L565" s="178">
        <f t="shared" si="529"/>
        <v>30</v>
      </c>
      <c r="M565" s="178">
        <f t="shared" si="533"/>
        <v>30</v>
      </c>
      <c r="N565" s="106">
        <f t="shared" si="502"/>
        <v>1.01060018</v>
      </c>
      <c r="O565" s="111">
        <f t="shared" si="532"/>
        <v>1.0162005000000001</v>
      </c>
      <c r="P565" s="111">
        <f t="shared" si="519"/>
        <v>1.1643088679585629</v>
      </c>
      <c r="Q565" s="106">
        <f t="shared" si="531"/>
        <v>1.1766507500000001</v>
      </c>
      <c r="R565" s="106">
        <f t="shared" si="520"/>
        <v>1.12819757</v>
      </c>
      <c r="S565" s="106">
        <f t="shared" si="503"/>
        <v>881.62993730000005</v>
      </c>
      <c r="T565" s="106">
        <f t="shared" si="504"/>
        <v>12.894811983921986</v>
      </c>
      <c r="U565" s="106">
        <f t="shared" si="505"/>
        <v>120.27522262138423</v>
      </c>
      <c r="V565" s="106">
        <f t="shared" si="506"/>
        <v>914.61998694530621</v>
      </c>
      <c r="W565" s="19">
        <f t="shared" si="525"/>
        <v>19</v>
      </c>
      <c r="X565" s="2">
        <f t="shared" si="507"/>
        <v>12.59306598</v>
      </c>
      <c r="Y565" s="4">
        <f t="shared" si="508"/>
        <v>1.6115000000000001E-2</v>
      </c>
      <c r="Z565" s="106">
        <f t="shared" si="509"/>
        <v>14.20746643</v>
      </c>
      <c r="AA565" s="114">
        <f t="shared" si="521"/>
        <v>0.05</v>
      </c>
      <c r="AB565" s="112">
        <f t="shared" si="510"/>
        <v>30</v>
      </c>
      <c r="AC565" s="178">
        <f t="shared" si="528"/>
        <v>30</v>
      </c>
      <c r="AD565" s="11">
        <f t="shared" si="522"/>
        <v>1.004074124</v>
      </c>
      <c r="AE565" s="106">
        <f t="shared" si="511"/>
        <v>3.5918696799999998</v>
      </c>
      <c r="AF565" s="106">
        <f t="shared" si="512"/>
        <v>3.7262752300000002</v>
      </c>
      <c r="AG565" s="106">
        <f t="shared" si="513"/>
        <v>17.799336109999999</v>
      </c>
      <c r="AH565" s="115" t="str">
        <f t="shared" si="523"/>
        <v>J=</v>
      </c>
      <c r="AI565" s="116">
        <f t="shared" si="524"/>
        <v>44706</v>
      </c>
      <c r="AJ565" s="10"/>
      <c r="AK565" s="1"/>
      <c r="AL565" s="204">
        <f>[2]Plan1!$A475</f>
        <v>50823</v>
      </c>
      <c r="AM565" s="205" t="str">
        <f>[2]Plan1!$C475</f>
        <v>Carnaval</v>
      </c>
      <c r="AN565" s="5"/>
      <c r="AO565" s="3"/>
      <c r="AP565" s="161">
        <f t="shared" si="495"/>
        <v>51585</v>
      </c>
      <c r="AQ565" s="161">
        <f t="shared" si="496"/>
        <v>51582</v>
      </c>
      <c r="AR565" s="161">
        <f t="shared" si="497"/>
        <v>51585</v>
      </c>
      <c r="AS565" s="161">
        <f t="shared" si="493"/>
        <v>51616</v>
      </c>
      <c r="AT565" s="161">
        <f t="shared" si="498"/>
        <v>51585</v>
      </c>
      <c r="AU565" s="161">
        <f t="shared" ref="AU565:AU596" si="534">AT566</f>
        <v>51616</v>
      </c>
      <c r="AV565" s="155">
        <f t="shared" si="494"/>
        <v>31</v>
      </c>
      <c r="AZ565" s="26"/>
      <c r="BA565" s="1"/>
      <c r="BB565" s="1"/>
      <c r="BC565" s="1"/>
      <c r="BD565" s="1"/>
      <c r="BE565" s="1"/>
      <c r="BG565" s="1"/>
      <c r="BH565" s="1"/>
    </row>
    <row r="566" spans="1:180" ht="15" customHeight="1" x14ac:dyDescent="0.25">
      <c r="A566" s="105">
        <f t="shared" si="514"/>
        <v>44707</v>
      </c>
      <c r="B566" s="106">
        <f t="shared" si="499"/>
        <v>900.65182607820861</v>
      </c>
      <c r="C566" s="2">
        <f t="shared" si="515"/>
        <v>768.85688635999998</v>
      </c>
      <c r="D566" s="2">
        <f t="shared" si="516"/>
        <v>87.992397410000194</v>
      </c>
      <c r="E566" s="106">
        <f t="shared" si="500"/>
        <v>680.86448894999978</v>
      </c>
      <c r="F566" s="21">
        <f t="shared" si="517"/>
        <v>6382.88</v>
      </c>
      <c r="G566" s="108">
        <f t="shared" si="518"/>
        <v>6412.88</v>
      </c>
      <c r="H566" s="109">
        <f t="shared" si="530"/>
        <v>44677</v>
      </c>
      <c r="I566" s="109">
        <f t="shared" si="526"/>
        <v>44707</v>
      </c>
      <c r="J566" s="110">
        <f t="shared" si="501"/>
        <v>4.7000726944577131E-3</v>
      </c>
      <c r="K566" s="117">
        <f t="shared" si="527"/>
        <v>44737</v>
      </c>
      <c r="L566" s="178">
        <f t="shared" si="529"/>
        <v>31</v>
      </c>
      <c r="M566" s="178">
        <f t="shared" si="533"/>
        <v>1</v>
      </c>
      <c r="N566" s="106">
        <f t="shared" si="502"/>
        <v>1.0001512699999999</v>
      </c>
      <c r="O566" s="111">
        <f t="shared" si="532"/>
        <v>1.01060018</v>
      </c>
      <c r="P566" s="111">
        <f t="shared" si="519"/>
        <v>1.1766507515345199</v>
      </c>
      <c r="Q566" s="106">
        <f t="shared" si="531"/>
        <v>1.1768287399999999</v>
      </c>
      <c r="R566" s="106">
        <f t="shared" si="520"/>
        <v>1.12819757</v>
      </c>
      <c r="S566" s="106">
        <f t="shared" si="503"/>
        <v>867.42247085999998</v>
      </c>
      <c r="T566" s="106">
        <f t="shared" si="504"/>
        <v>11.280411526436318</v>
      </c>
      <c r="U566" s="106">
        <f t="shared" si="505"/>
        <v>120.39640969177233</v>
      </c>
      <c r="V566" s="106">
        <f t="shared" si="506"/>
        <v>900.53370757820858</v>
      </c>
      <c r="W566" s="19">
        <f t="shared" si="525"/>
        <v>0</v>
      </c>
      <c r="X566" s="2">
        <f t="shared" si="507"/>
        <v>0</v>
      </c>
      <c r="Y566" s="4">
        <f t="shared" si="508"/>
        <v>0</v>
      </c>
      <c r="Z566" s="106">
        <f t="shared" si="509"/>
        <v>0</v>
      </c>
      <c r="AA566" s="114">
        <f t="shared" si="521"/>
        <v>0.05</v>
      </c>
      <c r="AB566" s="112">
        <f t="shared" si="510"/>
        <v>1</v>
      </c>
      <c r="AC566" s="178">
        <f t="shared" si="528"/>
        <v>31</v>
      </c>
      <c r="AD566" s="11">
        <f t="shared" si="522"/>
        <v>1.000131165</v>
      </c>
      <c r="AE566" s="106">
        <f t="shared" si="511"/>
        <v>0.11377545999999999</v>
      </c>
      <c r="AF566" s="106">
        <f t="shared" si="512"/>
        <v>0.1181185</v>
      </c>
      <c r="AG566" s="106">
        <f t="shared" si="513"/>
        <v>0</v>
      </c>
      <c r="AH566" s="115" t="str">
        <f t="shared" si="523"/>
        <v>J=</v>
      </c>
      <c r="AI566" s="116">
        <f t="shared" si="524"/>
        <v>44737</v>
      </c>
      <c r="AJ566" s="10"/>
      <c r="AK566" s="1"/>
      <c r="AL566" s="204">
        <f>[2]Plan1!$A476</f>
        <v>50868</v>
      </c>
      <c r="AM566" s="205" t="str">
        <f>[2]Plan1!$C476</f>
        <v>Paixão de Cristo</v>
      </c>
      <c r="AN566" s="5"/>
      <c r="AO566" s="3"/>
      <c r="AP566" s="161">
        <f t="shared" si="495"/>
        <v>51616</v>
      </c>
      <c r="AQ566" s="161">
        <f t="shared" si="496"/>
        <v>51615</v>
      </c>
      <c r="AR566" s="161">
        <f t="shared" si="497"/>
        <v>51616</v>
      </c>
      <c r="AS566" s="161">
        <f t="shared" si="493"/>
        <v>51646</v>
      </c>
      <c r="AT566" s="161">
        <f t="shared" si="498"/>
        <v>51616</v>
      </c>
      <c r="AU566" s="161">
        <f t="shared" si="534"/>
        <v>51648</v>
      </c>
      <c r="AV566" s="155">
        <f t="shared" si="494"/>
        <v>30</v>
      </c>
      <c r="AZ566" s="26"/>
      <c r="BA566" s="1"/>
      <c r="BB566" s="1"/>
      <c r="BC566" s="1"/>
      <c r="BD566" s="1"/>
      <c r="BE566" s="1"/>
      <c r="BG566" s="1"/>
      <c r="BH566" s="1"/>
    </row>
    <row r="567" spans="1:180" ht="15" customHeight="1" x14ac:dyDescent="0.25">
      <c r="A567" s="105">
        <f t="shared" si="514"/>
        <v>44708</v>
      </c>
      <c r="B567" s="106">
        <f t="shared" si="499"/>
        <v>900.8911923758867</v>
      </c>
      <c r="C567" s="2">
        <f t="shared" si="515"/>
        <v>768.85688635999998</v>
      </c>
      <c r="D567" s="2">
        <f t="shared" si="516"/>
        <v>87.992397410000194</v>
      </c>
      <c r="E567" s="106">
        <f t="shared" si="500"/>
        <v>680.86448894999978</v>
      </c>
      <c r="F567" s="21">
        <f t="shared" si="517"/>
        <v>6382.88</v>
      </c>
      <c r="G567" s="108">
        <f t="shared" si="518"/>
        <v>6412.88</v>
      </c>
      <c r="H567" s="109">
        <f t="shared" si="530"/>
        <v>44677</v>
      </c>
      <c r="I567" s="109">
        <f t="shared" si="526"/>
        <v>44707</v>
      </c>
      <c r="J567" s="110">
        <f t="shared" si="501"/>
        <v>4.7000726944577131E-3</v>
      </c>
      <c r="K567" s="117">
        <f t="shared" si="527"/>
        <v>44737</v>
      </c>
      <c r="L567" s="178">
        <f t="shared" si="529"/>
        <v>31</v>
      </c>
      <c r="M567" s="178">
        <f t="shared" si="533"/>
        <v>2</v>
      </c>
      <c r="N567" s="106">
        <f t="shared" si="502"/>
        <v>1.00030256</v>
      </c>
      <c r="O567" s="111">
        <f t="shared" si="532"/>
        <v>1.01060018</v>
      </c>
      <c r="P567" s="111">
        <f t="shared" si="519"/>
        <v>1.1766507515345199</v>
      </c>
      <c r="Q567" s="106">
        <f t="shared" si="531"/>
        <v>1.1770067500000001</v>
      </c>
      <c r="R567" s="106">
        <f t="shared" si="520"/>
        <v>1.12819757</v>
      </c>
      <c r="S567" s="106">
        <f t="shared" si="503"/>
        <v>867.42247085999998</v>
      </c>
      <c r="T567" s="106">
        <f t="shared" si="504"/>
        <v>11.280411526436318</v>
      </c>
      <c r="U567" s="106">
        <f t="shared" si="505"/>
        <v>120.51761037945045</v>
      </c>
      <c r="V567" s="106">
        <f t="shared" si="506"/>
        <v>900.65490826588666</v>
      </c>
      <c r="W567" s="19">
        <f t="shared" si="525"/>
        <v>0</v>
      </c>
      <c r="X567" s="2">
        <f t="shared" si="507"/>
        <v>0</v>
      </c>
      <c r="Y567" s="4">
        <f t="shared" si="508"/>
        <v>0</v>
      </c>
      <c r="Z567" s="106">
        <f t="shared" si="509"/>
        <v>0</v>
      </c>
      <c r="AA567" s="114">
        <f t="shared" si="521"/>
        <v>0.05</v>
      </c>
      <c r="AB567" s="112">
        <f t="shared" si="510"/>
        <v>2</v>
      </c>
      <c r="AC567" s="178">
        <f t="shared" si="528"/>
        <v>31</v>
      </c>
      <c r="AD567" s="11">
        <f t="shared" si="522"/>
        <v>1.0002623470000001</v>
      </c>
      <c r="AE567" s="106">
        <f t="shared" si="511"/>
        <v>0.22756567999999999</v>
      </c>
      <c r="AF567" s="106">
        <f t="shared" si="512"/>
        <v>0.23628410999999999</v>
      </c>
      <c r="AG567" s="106">
        <f t="shared" si="513"/>
        <v>0</v>
      </c>
      <c r="AH567" s="115" t="str">
        <f t="shared" si="523"/>
        <v>J=</v>
      </c>
      <c r="AI567" s="116">
        <f t="shared" si="524"/>
        <v>44737</v>
      </c>
      <c r="AJ567" s="10"/>
      <c r="AK567" s="1"/>
      <c r="AL567" s="204">
        <f>[2]Plan1!$A477</f>
        <v>50881</v>
      </c>
      <c r="AM567" s="205" t="str">
        <f>[2]Plan1!$C477</f>
        <v>Tiradentes</v>
      </c>
      <c r="AN567" s="5"/>
      <c r="AO567" s="3"/>
      <c r="AP567" s="161">
        <f t="shared" si="495"/>
        <v>51646</v>
      </c>
      <c r="AQ567" s="161">
        <f t="shared" si="496"/>
        <v>51645</v>
      </c>
      <c r="AR567" s="161">
        <f t="shared" si="497"/>
        <v>51648</v>
      </c>
      <c r="AS567" s="161">
        <f t="shared" si="493"/>
        <v>51677</v>
      </c>
      <c r="AT567" s="161">
        <f t="shared" si="498"/>
        <v>51648</v>
      </c>
      <c r="AU567" s="161">
        <f t="shared" si="534"/>
        <v>51677</v>
      </c>
      <c r="AV567" s="155">
        <f t="shared" si="494"/>
        <v>31</v>
      </c>
      <c r="AZ567" s="26"/>
      <c r="BA567" s="1"/>
      <c r="BB567" s="1"/>
      <c r="BC567" s="1"/>
      <c r="BD567" s="1"/>
      <c r="BE567" s="1"/>
      <c r="BG567" s="1"/>
      <c r="BH567" s="1"/>
    </row>
    <row r="568" spans="1:180" ht="15" customHeight="1" x14ac:dyDescent="0.25">
      <c r="A568" s="105">
        <f t="shared" si="514"/>
        <v>44709</v>
      </c>
      <c r="B568" s="106">
        <f t="shared" si="499"/>
        <v>901.13063302814419</v>
      </c>
      <c r="C568" s="2">
        <f t="shared" si="515"/>
        <v>768.85688635999998</v>
      </c>
      <c r="D568" s="2">
        <f t="shared" si="516"/>
        <v>87.992397410000194</v>
      </c>
      <c r="E568" s="106">
        <f t="shared" si="500"/>
        <v>680.86448894999978</v>
      </c>
      <c r="F568" s="21">
        <f t="shared" si="517"/>
        <v>6382.88</v>
      </c>
      <c r="G568" s="108">
        <f t="shared" si="518"/>
        <v>6412.88</v>
      </c>
      <c r="H568" s="109">
        <f t="shared" si="530"/>
        <v>44677</v>
      </c>
      <c r="I568" s="109">
        <f t="shared" si="526"/>
        <v>44707</v>
      </c>
      <c r="J568" s="110">
        <f t="shared" si="501"/>
        <v>4.7000726944577131E-3</v>
      </c>
      <c r="K568" s="117">
        <f t="shared" si="527"/>
        <v>44737</v>
      </c>
      <c r="L568" s="178">
        <f t="shared" si="529"/>
        <v>31</v>
      </c>
      <c r="M568" s="178">
        <f t="shared" si="533"/>
        <v>3</v>
      </c>
      <c r="N568" s="106">
        <f t="shared" si="502"/>
        <v>1.00045388</v>
      </c>
      <c r="O568" s="111">
        <f t="shared" si="532"/>
        <v>1.01060018</v>
      </c>
      <c r="P568" s="111">
        <f t="shared" si="519"/>
        <v>1.1766507515345199</v>
      </c>
      <c r="Q568" s="106">
        <f t="shared" si="531"/>
        <v>1.1771848</v>
      </c>
      <c r="R568" s="106">
        <f t="shared" si="520"/>
        <v>1.12819757</v>
      </c>
      <c r="S568" s="106">
        <f t="shared" si="503"/>
        <v>867.42247085999998</v>
      </c>
      <c r="T568" s="106">
        <f t="shared" si="504"/>
        <v>11.280411526436318</v>
      </c>
      <c r="U568" s="106">
        <f t="shared" si="505"/>
        <v>120.63883830170795</v>
      </c>
      <c r="V568" s="106">
        <f t="shared" si="506"/>
        <v>900.77613618814416</v>
      </c>
      <c r="W568" s="19">
        <f t="shared" si="525"/>
        <v>0</v>
      </c>
      <c r="X568" s="2">
        <f t="shared" si="507"/>
        <v>0</v>
      </c>
      <c r="Y568" s="4">
        <f t="shared" si="508"/>
        <v>0</v>
      </c>
      <c r="Z568" s="106">
        <f t="shared" si="509"/>
        <v>0</v>
      </c>
      <c r="AA568" s="114">
        <f t="shared" si="521"/>
        <v>0.05</v>
      </c>
      <c r="AB568" s="112">
        <f t="shared" si="510"/>
        <v>3</v>
      </c>
      <c r="AC568" s="178">
        <f t="shared" si="528"/>
        <v>31</v>
      </c>
      <c r="AD568" s="11">
        <f t="shared" si="522"/>
        <v>1.000393546</v>
      </c>
      <c r="AE568" s="106">
        <f t="shared" si="511"/>
        <v>0.34137064</v>
      </c>
      <c r="AF568" s="106">
        <f t="shared" si="512"/>
        <v>0.35449683999999998</v>
      </c>
      <c r="AG568" s="106">
        <f t="shared" si="513"/>
        <v>0</v>
      </c>
      <c r="AH568" s="115" t="str">
        <f t="shared" si="523"/>
        <v>J=</v>
      </c>
      <c r="AI568" s="116">
        <f t="shared" si="524"/>
        <v>44737</v>
      </c>
      <c r="AJ568" s="10"/>
      <c r="AK568" s="1"/>
      <c r="AL568" s="204">
        <f>[2]Plan1!$A478</f>
        <v>50891</v>
      </c>
      <c r="AM568" s="205" t="str">
        <f>[2]Plan1!$C478</f>
        <v>Dia do Trabalho</v>
      </c>
      <c r="AN568" s="5"/>
      <c r="AO568" s="3"/>
      <c r="AP568" s="161">
        <f t="shared" si="495"/>
        <v>51677</v>
      </c>
      <c r="AQ568" s="161">
        <f t="shared" si="496"/>
        <v>51676</v>
      </c>
      <c r="AR568" s="161">
        <f t="shared" si="497"/>
        <v>51677</v>
      </c>
      <c r="AS568" s="161">
        <f t="shared" si="493"/>
        <v>51707</v>
      </c>
      <c r="AT568" s="161">
        <f t="shared" si="498"/>
        <v>51677</v>
      </c>
      <c r="AU568" s="161">
        <f t="shared" si="534"/>
        <v>51707</v>
      </c>
      <c r="AV568" s="155">
        <f t="shared" si="494"/>
        <v>30</v>
      </c>
      <c r="AZ568" s="26"/>
      <c r="BA568" s="1"/>
      <c r="BB568" s="1"/>
      <c r="BC568" s="1"/>
      <c r="BD568" s="1"/>
      <c r="BE568" s="1"/>
      <c r="BG568" s="1"/>
      <c r="BH568" s="1"/>
    </row>
    <row r="569" spans="1:180" ht="15" customHeight="1" x14ac:dyDescent="0.25">
      <c r="A569" s="105">
        <f t="shared" si="514"/>
        <v>44710</v>
      </c>
      <c r="B569" s="106">
        <f t="shared" si="499"/>
        <v>901.37014214633643</v>
      </c>
      <c r="C569" s="2">
        <f t="shared" si="515"/>
        <v>768.85688635999998</v>
      </c>
      <c r="D569" s="2">
        <f t="shared" si="516"/>
        <v>87.992397410000194</v>
      </c>
      <c r="E569" s="106">
        <f t="shared" si="500"/>
        <v>680.86448894999978</v>
      </c>
      <c r="F569" s="21">
        <f t="shared" si="517"/>
        <v>6382.88</v>
      </c>
      <c r="G569" s="108">
        <f t="shared" si="518"/>
        <v>6412.88</v>
      </c>
      <c r="H569" s="109">
        <f t="shared" si="530"/>
        <v>44677</v>
      </c>
      <c r="I569" s="109">
        <f t="shared" si="526"/>
        <v>44707</v>
      </c>
      <c r="J569" s="110">
        <f t="shared" si="501"/>
        <v>4.7000726944577131E-3</v>
      </c>
      <c r="K569" s="117">
        <f t="shared" si="527"/>
        <v>44737</v>
      </c>
      <c r="L569" s="178">
        <f t="shared" si="529"/>
        <v>31</v>
      </c>
      <c r="M569" s="178">
        <f t="shared" si="533"/>
        <v>4</v>
      </c>
      <c r="N569" s="106">
        <f t="shared" si="502"/>
        <v>1.00060522</v>
      </c>
      <c r="O569" s="111">
        <f t="shared" si="532"/>
        <v>1.01060018</v>
      </c>
      <c r="P569" s="111">
        <f t="shared" si="519"/>
        <v>1.1766507515345199</v>
      </c>
      <c r="Q569" s="106">
        <f t="shared" si="531"/>
        <v>1.17736288</v>
      </c>
      <c r="R569" s="106">
        <f t="shared" si="520"/>
        <v>1.12819757</v>
      </c>
      <c r="S569" s="106">
        <f t="shared" si="503"/>
        <v>867.42247085999998</v>
      </c>
      <c r="T569" s="106">
        <f t="shared" si="504"/>
        <v>11.280411526436318</v>
      </c>
      <c r="U569" s="106">
        <f t="shared" si="505"/>
        <v>120.76008664990013</v>
      </c>
      <c r="V569" s="106">
        <f t="shared" si="506"/>
        <v>900.8973845363364</v>
      </c>
      <c r="W569" s="19">
        <f t="shared" si="525"/>
        <v>0</v>
      </c>
      <c r="X569" s="2">
        <f t="shared" si="507"/>
        <v>0</v>
      </c>
      <c r="Y569" s="4">
        <f t="shared" si="508"/>
        <v>0</v>
      </c>
      <c r="Z569" s="106">
        <f t="shared" si="509"/>
        <v>0</v>
      </c>
      <c r="AA569" s="114">
        <f t="shared" si="521"/>
        <v>0.05</v>
      </c>
      <c r="AB569" s="112">
        <f t="shared" si="510"/>
        <v>4</v>
      </c>
      <c r="AC569" s="178">
        <f t="shared" si="528"/>
        <v>31</v>
      </c>
      <c r="AD569" s="11">
        <f t="shared" si="522"/>
        <v>1.000524763</v>
      </c>
      <c r="AE569" s="106">
        <f t="shared" si="511"/>
        <v>0.45519121000000001</v>
      </c>
      <c r="AF569" s="106">
        <f t="shared" si="512"/>
        <v>0.47275760999999999</v>
      </c>
      <c r="AG569" s="106">
        <f t="shared" si="513"/>
        <v>0</v>
      </c>
      <c r="AH569" s="115" t="str">
        <f t="shared" si="523"/>
        <v>J=</v>
      </c>
      <c r="AI569" s="116">
        <f t="shared" si="524"/>
        <v>44737</v>
      </c>
      <c r="AJ569" s="10"/>
      <c r="AK569" s="1"/>
      <c r="AL569" s="204">
        <f>[2]Plan1!$A479</f>
        <v>50930</v>
      </c>
      <c r="AM569" s="205" t="str">
        <f>[2]Plan1!$C479</f>
        <v>Corpus Christi</v>
      </c>
      <c r="AN569" s="5"/>
      <c r="AO569" s="3"/>
      <c r="AP569" s="161">
        <f t="shared" si="495"/>
        <v>51707</v>
      </c>
      <c r="AQ569" s="161">
        <f t="shared" si="496"/>
        <v>51706</v>
      </c>
      <c r="AR569" s="161">
        <f t="shared" si="497"/>
        <v>51707</v>
      </c>
      <c r="AS569" s="161">
        <f t="shared" si="493"/>
        <v>51738</v>
      </c>
      <c r="AT569" s="161">
        <f t="shared" si="498"/>
        <v>51707</v>
      </c>
      <c r="AU569" s="161">
        <f t="shared" si="534"/>
        <v>51739</v>
      </c>
      <c r="AV569" s="155">
        <f t="shared" si="494"/>
        <v>31</v>
      </c>
      <c r="AZ569" s="26"/>
      <c r="BA569" s="1"/>
      <c r="BB569" s="1"/>
      <c r="BC569" s="1"/>
      <c r="BD569" s="1"/>
      <c r="BE569" s="1"/>
      <c r="BG569" s="1"/>
      <c r="BH569" s="1"/>
    </row>
    <row r="570" spans="1:180" ht="15" customHeight="1" x14ac:dyDescent="0.25">
      <c r="A570" s="105">
        <f t="shared" si="514"/>
        <v>44711</v>
      </c>
      <c r="B570" s="106">
        <f t="shared" si="499"/>
        <v>901.6097120218185</v>
      </c>
      <c r="C570" s="2">
        <f t="shared" si="515"/>
        <v>768.85688635999998</v>
      </c>
      <c r="D570" s="2">
        <f t="shared" si="516"/>
        <v>87.992397410000194</v>
      </c>
      <c r="E570" s="106">
        <f t="shared" si="500"/>
        <v>680.86448894999978</v>
      </c>
      <c r="F570" s="21">
        <f t="shared" si="517"/>
        <v>6382.88</v>
      </c>
      <c r="G570" s="108">
        <f t="shared" si="518"/>
        <v>6412.88</v>
      </c>
      <c r="H570" s="109">
        <f t="shared" si="530"/>
        <v>44677</v>
      </c>
      <c r="I570" s="109">
        <f t="shared" si="526"/>
        <v>44707</v>
      </c>
      <c r="J570" s="110">
        <f t="shared" si="501"/>
        <v>4.7000726944577131E-3</v>
      </c>
      <c r="K570" s="117">
        <f t="shared" si="527"/>
        <v>44737</v>
      </c>
      <c r="L570" s="178">
        <f t="shared" si="529"/>
        <v>31</v>
      </c>
      <c r="M570" s="178">
        <f t="shared" si="533"/>
        <v>5</v>
      </c>
      <c r="N570" s="106">
        <f t="shared" si="502"/>
        <v>1.00075658</v>
      </c>
      <c r="O570" s="111">
        <f t="shared" si="532"/>
        <v>1.01060018</v>
      </c>
      <c r="P570" s="111">
        <f t="shared" si="519"/>
        <v>1.1766507515345199</v>
      </c>
      <c r="Q570" s="106">
        <f t="shared" si="531"/>
        <v>1.1775409800000001</v>
      </c>
      <c r="R570" s="106">
        <f t="shared" si="520"/>
        <v>1.12819757</v>
      </c>
      <c r="S570" s="106">
        <f t="shared" si="503"/>
        <v>867.42247085999998</v>
      </c>
      <c r="T570" s="106">
        <f t="shared" si="504"/>
        <v>11.280411526436318</v>
      </c>
      <c r="U570" s="106">
        <f t="shared" si="505"/>
        <v>120.88134861538218</v>
      </c>
      <c r="V570" s="106">
        <f t="shared" si="506"/>
        <v>901.01864650181847</v>
      </c>
      <c r="W570" s="19">
        <f t="shared" si="525"/>
        <v>0</v>
      </c>
      <c r="X570" s="2">
        <f t="shared" si="507"/>
        <v>0</v>
      </c>
      <c r="Y570" s="4">
        <f t="shared" si="508"/>
        <v>0</v>
      </c>
      <c r="Z570" s="106">
        <f t="shared" si="509"/>
        <v>0</v>
      </c>
      <c r="AA570" s="114">
        <f t="shared" si="521"/>
        <v>0.05</v>
      </c>
      <c r="AB570" s="112">
        <f t="shared" si="510"/>
        <v>5</v>
      </c>
      <c r="AC570" s="178">
        <f t="shared" si="528"/>
        <v>31</v>
      </c>
      <c r="AD570" s="11">
        <f t="shared" si="522"/>
        <v>1.000655997</v>
      </c>
      <c r="AE570" s="106">
        <f t="shared" si="511"/>
        <v>0.56902653000000003</v>
      </c>
      <c r="AF570" s="106">
        <f t="shared" si="512"/>
        <v>0.59106552000000001</v>
      </c>
      <c r="AG570" s="106">
        <f t="shared" si="513"/>
        <v>0</v>
      </c>
      <c r="AH570" s="115" t="str">
        <f t="shared" si="523"/>
        <v>J=</v>
      </c>
      <c r="AI570" s="116">
        <f t="shared" si="524"/>
        <v>44737</v>
      </c>
      <c r="AJ570" s="10"/>
      <c r="AK570" s="1"/>
      <c r="AL570" s="204">
        <f>[2]Plan1!$A480</f>
        <v>51020</v>
      </c>
      <c r="AM570" s="205" t="str">
        <f>[2]Plan1!$C480</f>
        <v>Independência do Brasil</v>
      </c>
      <c r="AN570" s="5"/>
      <c r="AO570" s="3"/>
      <c r="AP570" s="161">
        <f t="shared" si="495"/>
        <v>51738</v>
      </c>
      <c r="AQ570" s="161">
        <f t="shared" si="496"/>
        <v>51736</v>
      </c>
      <c r="AR570" s="161">
        <f t="shared" si="497"/>
        <v>51739</v>
      </c>
      <c r="AS570" s="161">
        <f t="shared" si="493"/>
        <v>51769</v>
      </c>
      <c r="AT570" s="161">
        <f t="shared" si="498"/>
        <v>51739</v>
      </c>
      <c r="AU570" s="161">
        <f t="shared" si="534"/>
        <v>51769</v>
      </c>
      <c r="AV570" s="155">
        <f t="shared" si="494"/>
        <v>31</v>
      </c>
      <c r="AZ570" s="26"/>
      <c r="BA570" s="1"/>
      <c r="BB570" s="1"/>
      <c r="BC570" s="1"/>
      <c r="BD570" s="1"/>
      <c r="BE570" s="1"/>
      <c r="BG570" s="1"/>
      <c r="BH570" s="1"/>
    </row>
    <row r="571" spans="1:180" ht="15" customHeight="1" x14ac:dyDescent="0.25">
      <c r="A571" s="105">
        <f t="shared" si="514"/>
        <v>44712</v>
      </c>
      <c r="B571" s="106">
        <f t="shared" si="499"/>
        <v>901.84934949323508</v>
      </c>
      <c r="C571" s="2">
        <f t="shared" si="515"/>
        <v>768.85688635999998</v>
      </c>
      <c r="D571" s="2">
        <f t="shared" si="516"/>
        <v>87.992397410000194</v>
      </c>
      <c r="E571" s="106">
        <f t="shared" si="500"/>
        <v>680.86448894999978</v>
      </c>
      <c r="F571" s="21">
        <f t="shared" si="517"/>
        <v>6382.88</v>
      </c>
      <c r="G571" s="108">
        <f t="shared" si="518"/>
        <v>6412.88</v>
      </c>
      <c r="H571" s="109">
        <f t="shared" si="530"/>
        <v>44677</v>
      </c>
      <c r="I571" s="109">
        <f t="shared" si="526"/>
        <v>44707</v>
      </c>
      <c r="J571" s="110">
        <f t="shared" si="501"/>
        <v>4.7000726944577131E-3</v>
      </c>
      <c r="K571" s="117">
        <f t="shared" si="527"/>
        <v>44737</v>
      </c>
      <c r="L571" s="178">
        <f t="shared" si="529"/>
        <v>31</v>
      </c>
      <c r="M571" s="178">
        <f t="shared" si="533"/>
        <v>6</v>
      </c>
      <c r="N571" s="106">
        <f t="shared" si="502"/>
        <v>1.0009079700000001</v>
      </c>
      <c r="O571" s="111">
        <f t="shared" si="532"/>
        <v>1.01060018</v>
      </c>
      <c r="P571" s="111">
        <f t="shared" si="519"/>
        <v>1.1766507515345199</v>
      </c>
      <c r="Q571" s="106">
        <f t="shared" si="531"/>
        <v>1.17771911</v>
      </c>
      <c r="R571" s="106">
        <f t="shared" si="520"/>
        <v>1.12819757</v>
      </c>
      <c r="S571" s="106">
        <f t="shared" si="503"/>
        <v>867.42247085999998</v>
      </c>
      <c r="T571" s="106">
        <f t="shared" si="504"/>
        <v>11.280411526436318</v>
      </c>
      <c r="U571" s="106">
        <f t="shared" si="505"/>
        <v>121.00263100679877</v>
      </c>
      <c r="V571" s="106">
        <f t="shared" si="506"/>
        <v>901.13992889323504</v>
      </c>
      <c r="W571" s="19">
        <f t="shared" si="525"/>
        <v>0</v>
      </c>
      <c r="X571" s="2">
        <f t="shared" si="507"/>
        <v>0</v>
      </c>
      <c r="Y571" s="4">
        <f t="shared" si="508"/>
        <v>0</v>
      </c>
      <c r="Z571" s="106">
        <f t="shared" si="509"/>
        <v>0</v>
      </c>
      <c r="AA571" s="114">
        <f t="shared" si="521"/>
        <v>0.05</v>
      </c>
      <c r="AB571" s="112">
        <f t="shared" si="510"/>
        <v>6</v>
      </c>
      <c r="AC571" s="178">
        <f t="shared" si="528"/>
        <v>31</v>
      </c>
      <c r="AD571" s="11">
        <f t="shared" si="522"/>
        <v>1.000787248</v>
      </c>
      <c r="AE571" s="106">
        <f t="shared" si="511"/>
        <v>0.68287659999999994</v>
      </c>
      <c r="AF571" s="106">
        <f t="shared" si="512"/>
        <v>0.70942059999999996</v>
      </c>
      <c r="AG571" s="106">
        <f t="shared" si="513"/>
        <v>0</v>
      </c>
      <c r="AH571" s="115" t="str">
        <f t="shared" si="523"/>
        <v>J=</v>
      </c>
      <c r="AI571" s="116">
        <f t="shared" si="524"/>
        <v>44737</v>
      </c>
      <c r="AJ571" s="10"/>
      <c r="AK571" s="1"/>
      <c r="AL571" s="204">
        <f>[2]Plan1!$A481</f>
        <v>51055</v>
      </c>
      <c r="AM571" s="205" t="str">
        <f>[2]Plan1!$C481</f>
        <v>Nossa Sr.a Aparecida - Padroeira do Brasil</v>
      </c>
      <c r="AN571" s="5"/>
      <c r="AO571" s="3"/>
      <c r="AP571" s="161">
        <f t="shared" si="495"/>
        <v>51769</v>
      </c>
      <c r="AQ571" s="161">
        <f t="shared" si="496"/>
        <v>51768</v>
      </c>
      <c r="AR571" s="161">
        <f t="shared" si="497"/>
        <v>51769</v>
      </c>
      <c r="AS571" s="161">
        <f t="shared" si="493"/>
        <v>51799</v>
      </c>
      <c r="AT571" s="161">
        <f t="shared" si="498"/>
        <v>51769</v>
      </c>
      <c r="AU571" s="161">
        <f t="shared" si="534"/>
        <v>51799</v>
      </c>
      <c r="AV571" s="155">
        <f t="shared" si="494"/>
        <v>30</v>
      </c>
      <c r="AZ571" s="26"/>
      <c r="BA571" s="1"/>
      <c r="BB571" s="1"/>
      <c r="BC571" s="1"/>
      <c r="BD571" s="1"/>
      <c r="BE571" s="1"/>
      <c r="BG571" s="1"/>
      <c r="BH571" s="1"/>
    </row>
    <row r="572" spans="1:180" ht="15" customHeight="1" x14ac:dyDescent="0.25">
      <c r="A572" s="105">
        <f t="shared" si="514"/>
        <v>44713</v>
      </c>
      <c r="B572" s="106">
        <f t="shared" si="499"/>
        <v>902.08905457058643</v>
      </c>
      <c r="C572" s="2">
        <f t="shared" si="515"/>
        <v>768.85688635999998</v>
      </c>
      <c r="D572" s="2">
        <f t="shared" si="516"/>
        <v>87.992397410000194</v>
      </c>
      <c r="E572" s="106">
        <f t="shared" si="500"/>
        <v>680.86448894999978</v>
      </c>
      <c r="F572" s="21">
        <f t="shared" si="517"/>
        <v>6382.88</v>
      </c>
      <c r="G572" s="108">
        <f t="shared" si="518"/>
        <v>6412.88</v>
      </c>
      <c r="H572" s="109">
        <f t="shared" si="530"/>
        <v>44677</v>
      </c>
      <c r="I572" s="109">
        <f t="shared" si="526"/>
        <v>44707</v>
      </c>
      <c r="J572" s="110">
        <f t="shared" si="501"/>
        <v>4.7000726944577131E-3</v>
      </c>
      <c r="K572" s="117">
        <f t="shared" si="527"/>
        <v>44737</v>
      </c>
      <c r="L572" s="178">
        <f t="shared" si="529"/>
        <v>31</v>
      </c>
      <c r="M572" s="178">
        <f t="shared" si="533"/>
        <v>7</v>
      </c>
      <c r="N572" s="106">
        <f t="shared" si="502"/>
        <v>1.0010593800000001</v>
      </c>
      <c r="O572" s="111">
        <f t="shared" si="532"/>
        <v>1.01060018</v>
      </c>
      <c r="P572" s="111">
        <f t="shared" si="519"/>
        <v>1.1766507515345199</v>
      </c>
      <c r="Q572" s="106">
        <f t="shared" si="531"/>
        <v>1.1778972700000001</v>
      </c>
      <c r="R572" s="106">
        <f t="shared" si="520"/>
        <v>1.12819757</v>
      </c>
      <c r="S572" s="106">
        <f t="shared" si="503"/>
        <v>867.42247085999998</v>
      </c>
      <c r="T572" s="106">
        <f t="shared" si="504"/>
        <v>11.280411526436318</v>
      </c>
      <c r="U572" s="106">
        <f t="shared" si="505"/>
        <v>121.1239338241502</v>
      </c>
      <c r="V572" s="106">
        <f t="shared" si="506"/>
        <v>901.26123171058646</v>
      </c>
      <c r="W572" s="19">
        <f t="shared" si="525"/>
        <v>0</v>
      </c>
      <c r="X572" s="2">
        <f t="shared" si="507"/>
        <v>0</v>
      </c>
      <c r="Y572" s="4">
        <f t="shared" si="508"/>
        <v>0</v>
      </c>
      <c r="Z572" s="106">
        <f t="shared" si="509"/>
        <v>0</v>
      </c>
      <c r="AA572" s="114">
        <f t="shared" si="521"/>
        <v>0.05</v>
      </c>
      <c r="AB572" s="112">
        <f t="shared" si="510"/>
        <v>7</v>
      </c>
      <c r="AC572" s="178">
        <f t="shared" si="528"/>
        <v>31</v>
      </c>
      <c r="AD572" s="11">
        <f t="shared" si="522"/>
        <v>1.000918516</v>
      </c>
      <c r="AE572" s="106">
        <f t="shared" si="511"/>
        <v>0.79674140999999998</v>
      </c>
      <c r="AF572" s="106">
        <f t="shared" si="512"/>
        <v>0.82782286000000005</v>
      </c>
      <c r="AG572" s="106">
        <f t="shared" si="513"/>
        <v>0</v>
      </c>
      <c r="AH572" s="115" t="str">
        <f t="shared" si="523"/>
        <v>J=</v>
      </c>
      <c r="AI572" s="116">
        <f t="shared" si="524"/>
        <v>44737</v>
      </c>
      <c r="AJ572" s="10"/>
      <c r="AK572" s="1"/>
      <c r="AL572" s="204">
        <f>[2]Plan1!$A482</f>
        <v>51076</v>
      </c>
      <c r="AM572" s="205" t="str">
        <f>[2]Plan1!$C482</f>
        <v>Finados</v>
      </c>
      <c r="AN572" s="5"/>
      <c r="AO572" s="3"/>
      <c r="AP572" s="161">
        <f t="shared" si="495"/>
        <v>51799</v>
      </c>
      <c r="AQ572" s="161">
        <f t="shared" si="496"/>
        <v>51798</v>
      </c>
      <c r="AR572" s="161">
        <f t="shared" si="497"/>
        <v>51799</v>
      </c>
      <c r="AS572" s="161">
        <f t="shared" si="493"/>
        <v>51830</v>
      </c>
      <c r="AT572" s="161">
        <f t="shared" si="498"/>
        <v>51799</v>
      </c>
      <c r="AU572" s="161">
        <f t="shared" si="534"/>
        <v>51830</v>
      </c>
      <c r="AV572" s="155">
        <f t="shared" si="494"/>
        <v>31</v>
      </c>
      <c r="AZ572" s="26"/>
      <c r="BA572" s="1"/>
      <c r="BB572" s="1"/>
      <c r="BC572" s="1"/>
      <c r="BD572" s="1"/>
      <c r="BE572" s="1"/>
      <c r="BG572" s="1"/>
      <c r="BH572" s="1"/>
    </row>
    <row r="573" spans="1:180" ht="15" customHeight="1" x14ac:dyDescent="0.25">
      <c r="A573" s="105">
        <f t="shared" si="514"/>
        <v>44714</v>
      </c>
      <c r="B573" s="106">
        <f t="shared" si="499"/>
        <v>902.32882044522751</v>
      </c>
      <c r="C573" s="2">
        <f t="shared" si="515"/>
        <v>768.85688635999998</v>
      </c>
      <c r="D573" s="2">
        <f t="shared" si="516"/>
        <v>87.992397410000194</v>
      </c>
      <c r="E573" s="106">
        <f t="shared" si="500"/>
        <v>680.86448894999978</v>
      </c>
      <c r="F573" s="21">
        <f t="shared" si="517"/>
        <v>6382.88</v>
      </c>
      <c r="G573" s="108">
        <f t="shared" si="518"/>
        <v>6412.88</v>
      </c>
      <c r="H573" s="109">
        <f t="shared" si="530"/>
        <v>44677</v>
      </c>
      <c r="I573" s="109">
        <f t="shared" si="526"/>
        <v>44707</v>
      </c>
      <c r="J573" s="110">
        <f t="shared" si="501"/>
        <v>4.7000726944577131E-3</v>
      </c>
      <c r="K573" s="117">
        <f t="shared" si="527"/>
        <v>44737</v>
      </c>
      <c r="L573" s="178">
        <f t="shared" si="529"/>
        <v>31</v>
      </c>
      <c r="M573" s="178">
        <f t="shared" si="533"/>
        <v>8</v>
      </c>
      <c r="N573" s="106">
        <f t="shared" si="502"/>
        <v>1.0012108099999999</v>
      </c>
      <c r="O573" s="111">
        <f t="shared" si="532"/>
        <v>1.01060018</v>
      </c>
      <c r="P573" s="111">
        <f t="shared" si="519"/>
        <v>1.1766507515345199</v>
      </c>
      <c r="Q573" s="106">
        <f t="shared" si="531"/>
        <v>1.1780754499999999</v>
      </c>
      <c r="R573" s="106">
        <f t="shared" si="520"/>
        <v>1.12819757</v>
      </c>
      <c r="S573" s="106">
        <f t="shared" si="503"/>
        <v>867.42247085999998</v>
      </c>
      <c r="T573" s="106">
        <f t="shared" si="504"/>
        <v>11.280411526436318</v>
      </c>
      <c r="U573" s="106">
        <f t="shared" si="505"/>
        <v>121.24525025879117</v>
      </c>
      <c r="V573" s="106">
        <f t="shared" si="506"/>
        <v>901.38254814522747</v>
      </c>
      <c r="W573" s="19">
        <f t="shared" si="525"/>
        <v>0</v>
      </c>
      <c r="X573" s="2">
        <f t="shared" si="507"/>
        <v>0</v>
      </c>
      <c r="Y573" s="4">
        <f t="shared" si="508"/>
        <v>0</v>
      </c>
      <c r="Z573" s="106">
        <f t="shared" si="509"/>
        <v>0</v>
      </c>
      <c r="AA573" s="114">
        <f t="shared" si="521"/>
        <v>0.05</v>
      </c>
      <c r="AB573" s="112">
        <f t="shared" si="510"/>
        <v>8</v>
      </c>
      <c r="AC573" s="178">
        <f t="shared" si="528"/>
        <v>31</v>
      </c>
      <c r="AD573" s="11">
        <f t="shared" si="522"/>
        <v>1.001049801</v>
      </c>
      <c r="AE573" s="106">
        <f t="shared" si="511"/>
        <v>0.91062096999999997</v>
      </c>
      <c r="AF573" s="106">
        <f t="shared" si="512"/>
        <v>0.94627229999999996</v>
      </c>
      <c r="AG573" s="106">
        <f t="shared" si="513"/>
        <v>0</v>
      </c>
      <c r="AH573" s="115" t="str">
        <f t="shared" si="523"/>
        <v>J=</v>
      </c>
      <c r="AI573" s="116">
        <f t="shared" si="524"/>
        <v>44737</v>
      </c>
      <c r="AJ573" s="10"/>
      <c r="AK573" s="1"/>
      <c r="AL573" s="204">
        <f>[2]Plan1!$A483</f>
        <v>51089</v>
      </c>
      <c r="AM573" s="205" t="str">
        <f>[2]Plan1!$C483</f>
        <v>Proclamação da República</v>
      </c>
      <c r="AN573" s="5"/>
      <c r="AO573" s="6"/>
      <c r="AP573" s="161">
        <f t="shared" si="495"/>
        <v>51830</v>
      </c>
      <c r="AQ573" s="161">
        <f t="shared" si="496"/>
        <v>51827</v>
      </c>
      <c r="AR573" s="161">
        <f t="shared" si="497"/>
        <v>51830</v>
      </c>
      <c r="AS573" s="161">
        <f t="shared" si="493"/>
        <v>51860</v>
      </c>
      <c r="AT573" s="161">
        <f t="shared" si="498"/>
        <v>51830</v>
      </c>
      <c r="AU573" s="161">
        <f t="shared" si="534"/>
        <v>51861</v>
      </c>
      <c r="AV573" s="155">
        <f t="shared" si="494"/>
        <v>30</v>
      </c>
      <c r="AZ573" s="26"/>
      <c r="BA573" s="1"/>
      <c r="BB573" s="1"/>
      <c r="BC573" s="1"/>
      <c r="BD573" s="1"/>
      <c r="BE573" s="1"/>
      <c r="BG573" s="1"/>
      <c r="BH573" s="1"/>
    </row>
    <row r="574" spans="1:180" ht="15" customHeight="1" x14ac:dyDescent="0.25">
      <c r="A574" s="105">
        <f t="shared" si="514"/>
        <v>44715</v>
      </c>
      <c r="B574" s="106">
        <f t="shared" si="499"/>
        <v>902.56864802715847</v>
      </c>
      <c r="C574" s="2">
        <f t="shared" si="515"/>
        <v>768.85688635999998</v>
      </c>
      <c r="D574" s="2">
        <f t="shared" si="516"/>
        <v>87.992397410000194</v>
      </c>
      <c r="E574" s="106">
        <f t="shared" si="500"/>
        <v>680.86448894999978</v>
      </c>
      <c r="F574" s="21">
        <f t="shared" si="517"/>
        <v>6382.88</v>
      </c>
      <c r="G574" s="108">
        <f t="shared" si="518"/>
        <v>6412.88</v>
      </c>
      <c r="H574" s="109">
        <f t="shared" si="530"/>
        <v>44677</v>
      </c>
      <c r="I574" s="109">
        <f t="shared" si="526"/>
        <v>44707</v>
      </c>
      <c r="J574" s="110">
        <f t="shared" si="501"/>
        <v>4.7000726944577131E-3</v>
      </c>
      <c r="K574" s="117">
        <f t="shared" si="527"/>
        <v>44737</v>
      </c>
      <c r="L574" s="178">
        <f t="shared" si="529"/>
        <v>31</v>
      </c>
      <c r="M574" s="178">
        <f t="shared" si="533"/>
        <v>9</v>
      </c>
      <c r="N574" s="106">
        <f t="shared" si="502"/>
        <v>1.0013622600000001</v>
      </c>
      <c r="O574" s="111">
        <f t="shared" si="532"/>
        <v>1.01060018</v>
      </c>
      <c r="P574" s="111">
        <f t="shared" si="519"/>
        <v>1.1766507515345199</v>
      </c>
      <c r="Q574" s="106">
        <f t="shared" si="531"/>
        <v>1.17825365</v>
      </c>
      <c r="R574" s="106">
        <f t="shared" si="520"/>
        <v>1.12819757</v>
      </c>
      <c r="S574" s="106">
        <f t="shared" si="503"/>
        <v>867.42247085999998</v>
      </c>
      <c r="T574" s="106">
        <f t="shared" si="504"/>
        <v>11.280411526436318</v>
      </c>
      <c r="U574" s="106">
        <f t="shared" si="505"/>
        <v>121.36658031072216</v>
      </c>
      <c r="V574" s="106">
        <f t="shared" si="506"/>
        <v>901.50387819715843</v>
      </c>
      <c r="W574" s="19">
        <f t="shared" si="525"/>
        <v>0</v>
      </c>
      <c r="X574" s="2">
        <f t="shared" si="507"/>
        <v>0</v>
      </c>
      <c r="Y574" s="4">
        <f t="shared" si="508"/>
        <v>0</v>
      </c>
      <c r="Z574" s="106">
        <f t="shared" si="509"/>
        <v>0</v>
      </c>
      <c r="AA574" s="114">
        <f t="shared" si="521"/>
        <v>0.05</v>
      </c>
      <c r="AB574" s="112">
        <f t="shared" si="510"/>
        <v>9</v>
      </c>
      <c r="AC574" s="178">
        <f t="shared" si="528"/>
        <v>31</v>
      </c>
      <c r="AD574" s="11">
        <f t="shared" si="522"/>
        <v>1.001181104</v>
      </c>
      <c r="AE574" s="106">
        <f t="shared" si="511"/>
        <v>1.02451615</v>
      </c>
      <c r="AF574" s="106">
        <f t="shared" si="512"/>
        <v>1.0647698299999999</v>
      </c>
      <c r="AG574" s="106">
        <f t="shared" si="513"/>
        <v>0</v>
      </c>
      <c r="AH574" s="115" t="str">
        <f t="shared" si="523"/>
        <v>J=</v>
      </c>
      <c r="AI574" s="116">
        <f t="shared" si="524"/>
        <v>44737</v>
      </c>
      <c r="AJ574" s="10"/>
      <c r="AK574" s="1"/>
      <c r="AL574" s="204">
        <f>[2]Plan1!$A484</f>
        <v>51094</v>
      </c>
      <c r="AM574" s="205" t="str">
        <f>[2]Plan1!$C484</f>
        <v>Dia Nacional de Zumbi e da Consciência Negra</v>
      </c>
      <c r="AN574" s="5"/>
      <c r="AO574" s="3"/>
      <c r="AP574" s="161">
        <f t="shared" si="495"/>
        <v>51860</v>
      </c>
      <c r="AQ574" s="161">
        <f t="shared" si="496"/>
        <v>51859</v>
      </c>
      <c r="AR574" s="161">
        <f t="shared" si="497"/>
        <v>51861</v>
      </c>
      <c r="AS574" s="161">
        <f t="shared" si="493"/>
        <v>51891</v>
      </c>
      <c r="AT574" s="161">
        <f t="shared" si="498"/>
        <v>51861</v>
      </c>
      <c r="AU574" s="161">
        <f t="shared" si="534"/>
        <v>51893</v>
      </c>
      <c r="AV574" s="155">
        <f t="shared" si="494"/>
        <v>31</v>
      </c>
      <c r="AZ574" s="26"/>
      <c r="BA574" s="1"/>
      <c r="BB574" s="1"/>
      <c r="BC574" s="1"/>
      <c r="BD574" s="1"/>
      <c r="BE574" s="1"/>
      <c r="BG574" s="1"/>
      <c r="BH574" s="1"/>
    </row>
    <row r="575" spans="1:180" ht="15" customHeight="1" x14ac:dyDescent="0.25">
      <c r="A575" s="105">
        <f t="shared" si="514"/>
        <v>44716</v>
      </c>
      <c r="B575" s="106">
        <f t="shared" si="499"/>
        <v>902.80855007366881</v>
      </c>
      <c r="C575" s="2">
        <f t="shared" si="515"/>
        <v>768.85688635999998</v>
      </c>
      <c r="D575" s="2">
        <f t="shared" si="516"/>
        <v>87.992397410000194</v>
      </c>
      <c r="E575" s="106">
        <f t="shared" si="500"/>
        <v>680.86448894999978</v>
      </c>
      <c r="F575" s="21">
        <f t="shared" si="517"/>
        <v>6382.88</v>
      </c>
      <c r="G575" s="108">
        <f t="shared" si="518"/>
        <v>6412.88</v>
      </c>
      <c r="H575" s="109">
        <f t="shared" si="530"/>
        <v>44677</v>
      </c>
      <c r="I575" s="109">
        <f t="shared" si="526"/>
        <v>44707</v>
      </c>
      <c r="J575" s="110">
        <f t="shared" si="501"/>
        <v>4.7000726944577131E-3</v>
      </c>
      <c r="K575" s="117">
        <f t="shared" si="527"/>
        <v>44737</v>
      </c>
      <c r="L575" s="178">
        <f t="shared" si="529"/>
        <v>31</v>
      </c>
      <c r="M575" s="178">
        <f t="shared" si="533"/>
        <v>10</v>
      </c>
      <c r="N575" s="106">
        <f t="shared" si="502"/>
        <v>1.00151374</v>
      </c>
      <c r="O575" s="111">
        <f t="shared" si="532"/>
        <v>1.01060018</v>
      </c>
      <c r="P575" s="111">
        <f t="shared" si="519"/>
        <v>1.1766507515345199</v>
      </c>
      <c r="Q575" s="106">
        <f t="shared" si="531"/>
        <v>1.1784318899999999</v>
      </c>
      <c r="R575" s="106">
        <f t="shared" si="520"/>
        <v>1.12819757</v>
      </c>
      <c r="S575" s="106">
        <f t="shared" si="503"/>
        <v>867.42247085999998</v>
      </c>
      <c r="T575" s="106">
        <f t="shared" si="504"/>
        <v>11.280411526436318</v>
      </c>
      <c r="U575" s="106">
        <f t="shared" si="505"/>
        <v>121.48793759723253</v>
      </c>
      <c r="V575" s="106">
        <f t="shared" si="506"/>
        <v>901.6252354836688</v>
      </c>
      <c r="W575" s="19">
        <f t="shared" si="525"/>
        <v>0</v>
      </c>
      <c r="X575" s="2">
        <f t="shared" si="507"/>
        <v>0</v>
      </c>
      <c r="Y575" s="4">
        <f t="shared" si="508"/>
        <v>0</v>
      </c>
      <c r="Z575" s="106">
        <f t="shared" si="509"/>
        <v>0</v>
      </c>
      <c r="AA575" s="114">
        <f t="shared" si="521"/>
        <v>0.05</v>
      </c>
      <c r="AB575" s="112">
        <f t="shared" si="510"/>
        <v>10</v>
      </c>
      <c r="AC575" s="178">
        <f t="shared" si="528"/>
        <v>31</v>
      </c>
      <c r="AD575" s="11">
        <f t="shared" si="522"/>
        <v>1.001312424</v>
      </c>
      <c r="AE575" s="106">
        <f t="shared" si="511"/>
        <v>1.13842606</v>
      </c>
      <c r="AF575" s="106">
        <f t="shared" si="512"/>
        <v>1.1833145899999999</v>
      </c>
      <c r="AG575" s="106">
        <f t="shared" si="513"/>
        <v>0</v>
      </c>
      <c r="AH575" s="115" t="str">
        <f t="shared" si="523"/>
        <v>J=</v>
      </c>
      <c r="AI575" s="116">
        <f t="shared" si="524"/>
        <v>44737</v>
      </c>
      <c r="AJ575" s="10"/>
      <c r="AK575" s="1"/>
      <c r="AL575" s="204">
        <f>[2]Plan1!$A485</f>
        <v>51129</v>
      </c>
      <c r="AM575" s="205" t="str">
        <f>[2]Plan1!$C485</f>
        <v>Natal</v>
      </c>
      <c r="AN575" s="5"/>
      <c r="AO575" s="3"/>
      <c r="AP575" s="161">
        <f t="shared" si="495"/>
        <v>51891</v>
      </c>
      <c r="AQ575" s="161">
        <f t="shared" si="496"/>
        <v>51890</v>
      </c>
      <c r="AR575" s="161">
        <f t="shared" si="497"/>
        <v>51893</v>
      </c>
      <c r="AS575" s="161">
        <f t="shared" si="493"/>
        <v>51922</v>
      </c>
      <c r="AT575" s="161">
        <f t="shared" si="498"/>
        <v>51893</v>
      </c>
      <c r="AU575" s="161">
        <f t="shared" si="534"/>
        <v>51922</v>
      </c>
      <c r="AV575" s="155">
        <f t="shared" si="494"/>
        <v>31</v>
      </c>
      <c r="AZ575" s="26"/>
      <c r="BA575" s="1"/>
      <c r="BB575" s="1"/>
      <c r="BC575" s="1"/>
      <c r="BD575" s="1"/>
      <c r="BE575" s="1"/>
      <c r="BG575" s="1"/>
      <c r="BH575" s="1"/>
    </row>
    <row r="576" spans="1:180" ht="15" customHeight="1" x14ac:dyDescent="0.25">
      <c r="A576" s="105">
        <f t="shared" si="514"/>
        <v>44717</v>
      </c>
      <c r="B576" s="106">
        <f t="shared" si="499"/>
        <v>903.04851296746904</v>
      </c>
      <c r="C576" s="2">
        <f t="shared" si="515"/>
        <v>768.85688635999998</v>
      </c>
      <c r="D576" s="2">
        <f t="shared" si="516"/>
        <v>87.992397410000194</v>
      </c>
      <c r="E576" s="106">
        <f t="shared" si="500"/>
        <v>680.86448894999978</v>
      </c>
      <c r="F576" s="21">
        <f t="shared" si="517"/>
        <v>6382.88</v>
      </c>
      <c r="G576" s="108">
        <f t="shared" si="518"/>
        <v>6412.88</v>
      </c>
      <c r="H576" s="109">
        <f t="shared" si="530"/>
        <v>44677</v>
      </c>
      <c r="I576" s="109">
        <f t="shared" si="526"/>
        <v>44707</v>
      </c>
      <c r="J576" s="110">
        <f t="shared" si="501"/>
        <v>4.7000726944577131E-3</v>
      </c>
      <c r="K576" s="117">
        <f t="shared" si="527"/>
        <v>44737</v>
      </c>
      <c r="L576" s="178">
        <f t="shared" si="529"/>
        <v>31</v>
      </c>
      <c r="M576" s="178">
        <f t="shared" si="533"/>
        <v>11</v>
      </c>
      <c r="N576" s="106">
        <f t="shared" si="502"/>
        <v>1.0016652399999999</v>
      </c>
      <c r="O576" s="111">
        <f t="shared" si="532"/>
        <v>1.01060018</v>
      </c>
      <c r="P576" s="111">
        <f t="shared" si="519"/>
        <v>1.1766507515345199</v>
      </c>
      <c r="Q576" s="106">
        <f t="shared" si="531"/>
        <v>1.1786101499999999</v>
      </c>
      <c r="R576" s="106">
        <f t="shared" si="520"/>
        <v>1.12819757</v>
      </c>
      <c r="S576" s="106">
        <f t="shared" si="503"/>
        <v>867.42247085999998</v>
      </c>
      <c r="T576" s="106">
        <f t="shared" si="504"/>
        <v>11.280411526436318</v>
      </c>
      <c r="U576" s="106">
        <f t="shared" si="505"/>
        <v>121.60930850103274</v>
      </c>
      <c r="V576" s="106">
        <f t="shared" si="506"/>
        <v>901.746606387469</v>
      </c>
      <c r="W576" s="19">
        <f t="shared" si="525"/>
        <v>0</v>
      </c>
      <c r="X576" s="2">
        <f t="shared" si="507"/>
        <v>0</v>
      </c>
      <c r="Y576" s="4">
        <f t="shared" si="508"/>
        <v>0</v>
      </c>
      <c r="Z576" s="106">
        <f t="shared" si="509"/>
        <v>0</v>
      </c>
      <c r="AA576" s="114">
        <f t="shared" si="521"/>
        <v>0.05</v>
      </c>
      <c r="AB576" s="112">
        <f t="shared" si="510"/>
        <v>11</v>
      </c>
      <c r="AC576" s="178">
        <f t="shared" si="528"/>
        <v>31</v>
      </c>
      <c r="AD576" s="11">
        <f t="shared" si="522"/>
        <v>1.001443761</v>
      </c>
      <c r="AE576" s="106">
        <f t="shared" si="511"/>
        <v>1.2523507300000001</v>
      </c>
      <c r="AF576" s="106">
        <f t="shared" si="512"/>
        <v>1.30190658</v>
      </c>
      <c r="AG576" s="106">
        <f t="shared" si="513"/>
        <v>0</v>
      </c>
      <c r="AH576" s="115" t="str">
        <f t="shared" si="523"/>
        <v>J=</v>
      </c>
      <c r="AI576" s="116">
        <f t="shared" si="524"/>
        <v>44737</v>
      </c>
      <c r="AJ576" s="12"/>
      <c r="AK576" s="7"/>
      <c r="AL576" s="204">
        <f>[2]Plan1!$A486</f>
        <v>51136</v>
      </c>
      <c r="AM576" s="205" t="str">
        <f>[2]Plan1!$C486</f>
        <v>Confraternização Universal</v>
      </c>
      <c r="AN576" s="5"/>
      <c r="AO576" s="3"/>
      <c r="AP576" s="161">
        <f t="shared" si="495"/>
        <v>51922</v>
      </c>
      <c r="AQ576" s="161">
        <f t="shared" si="496"/>
        <v>51921</v>
      </c>
      <c r="AR576" s="161">
        <f t="shared" si="497"/>
        <v>51922</v>
      </c>
      <c r="AS576" s="161">
        <f t="shared" si="493"/>
        <v>51950</v>
      </c>
      <c r="AT576" s="161">
        <f t="shared" si="498"/>
        <v>51922</v>
      </c>
      <c r="AU576" s="161">
        <f t="shared" si="534"/>
        <v>51950</v>
      </c>
      <c r="AV576" s="155">
        <f t="shared" si="494"/>
        <v>28</v>
      </c>
      <c r="AZ576" s="26"/>
      <c r="BA576" s="7"/>
      <c r="BB576" s="7"/>
      <c r="BC576" s="7"/>
      <c r="BD576" s="7"/>
      <c r="BE576" s="7"/>
      <c r="BG576" s="7"/>
      <c r="BH576" s="7"/>
      <c r="BI576" s="16"/>
      <c r="BJ576" s="16"/>
      <c r="BK576" s="16"/>
      <c r="BL576" s="16"/>
      <c r="BM576" s="16"/>
      <c r="BN576" s="16"/>
      <c r="BO576" s="16"/>
      <c r="BP576" s="16"/>
      <c r="BQ576" s="16"/>
      <c r="BR576" s="16"/>
      <c r="BS576" s="16"/>
      <c r="BT576" s="16"/>
      <c r="BU576" s="16"/>
      <c r="BV576" s="16"/>
      <c r="BW576" s="16"/>
      <c r="BX576" s="16"/>
      <c r="BY576" s="16"/>
      <c r="BZ576" s="16"/>
      <c r="CA576" s="16"/>
      <c r="CB576" s="16"/>
      <c r="CC576" s="16"/>
      <c r="CD576" s="16"/>
      <c r="CE576" s="16"/>
      <c r="CF576" s="16"/>
      <c r="CG576" s="16"/>
      <c r="CH576" s="16"/>
      <c r="CI576" s="16"/>
      <c r="CJ576" s="16"/>
      <c r="CK576" s="16"/>
      <c r="CL576" s="16"/>
      <c r="CM576" s="16"/>
      <c r="CN576" s="16"/>
      <c r="CO576" s="16"/>
      <c r="CP576" s="16"/>
      <c r="CQ576" s="16"/>
      <c r="CR576" s="16"/>
      <c r="CS576" s="16"/>
      <c r="CT576" s="16"/>
      <c r="CU576" s="16"/>
      <c r="CV576" s="16"/>
      <c r="CW576" s="16"/>
      <c r="CX576" s="16"/>
      <c r="CY576" s="16"/>
      <c r="CZ576" s="16"/>
      <c r="DA576" s="16"/>
      <c r="DB576" s="16"/>
      <c r="DC576" s="16"/>
      <c r="DD576" s="16"/>
      <c r="DE576" s="16"/>
      <c r="DF576" s="16"/>
      <c r="DG576" s="16"/>
      <c r="DH576" s="16"/>
      <c r="DI576" s="16"/>
      <c r="DJ576" s="16"/>
      <c r="DK576" s="16"/>
      <c r="DL576" s="16"/>
      <c r="DM576" s="16"/>
      <c r="DN576" s="16"/>
      <c r="DO576" s="16"/>
      <c r="DP576" s="16"/>
      <c r="DQ576" s="16"/>
      <c r="DR576" s="16"/>
      <c r="DS576" s="16"/>
      <c r="DT576" s="16"/>
      <c r="DU576" s="16"/>
      <c r="DV576" s="16"/>
      <c r="DW576" s="16"/>
      <c r="DX576" s="16"/>
      <c r="DY576" s="16"/>
      <c r="DZ576" s="16"/>
      <c r="EA576" s="16"/>
      <c r="EB576" s="16"/>
      <c r="EC576" s="16"/>
      <c r="ED576" s="16"/>
      <c r="EE576" s="16"/>
      <c r="EF576" s="16"/>
      <c r="EG576" s="16"/>
      <c r="EH576" s="16"/>
      <c r="EI576" s="16"/>
      <c r="EJ576" s="16"/>
      <c r="EK576" s="16"/>
      <c r="EL576" s="16"/>
      <c r="EM576" s="16"/>
      <c r="EN576" s="16"/>
      <c r="EO576" s="16"/>
      <c r="EP576" s="16"/>
      <c r="EQ576" s="16"/>
      <c r="ER576" s="16"/>
      <c r="ES576" s="16"/>
      <c r="ET576" s="16"/>
      <c r="EU576" s="16"/>
      <c r="EV576" s="16"/>
      <c r="EW576" s="16"/>
      <c r="EX576" s="16"/>
      <c r="EY576" s="16"/>
      <c r="EZ576" s="16"/>
      <c r="FA576" s="16"/>
      <c r="FB576" s="16"/>
      <c r="FC576" s="16"/>
      <c r="FD576" s="16"/>
      <c r="FE576" s="16"/>
      <c r="FF576" s="16"/>
      <c r="FG576" s="16"/>
      <c r="FH576" s="16"/>
      <c r="FI576" s="16"/>
      <c r="FJ576" s="16"/>
      <c r="FK576" s="16"/>
      <c r="FL576" s="16"/>
      <c r="FM576" s="16"/>
      <c r="FN576" s="16"/>
      <c r="FO576" s="16"/>
      <c r="FP576" s="16"/>
      <c r="FQ576" s="16"/>
      <c r="FR576" s="16"/>
      <c r="FS576" s="16"/>
      <c r="FT576" s="16"/>
      <c r="FU576" s="16"/>
      <c r="FV576" s="16"/>
      <c r="FW576" s="16"/>
      <c r="FX576" s="16"/>
    </row>
    <row r="577" spans="1:60" ht="15" customHeight="1" x14ac:dyDescent="0.25">
      <c r="A577" s="105">
        <f t="shared" si="514"/>
        <v>44718</v>
      </c>
      <c r="B577" s="106">
        <f t="shared" si="499"/>
        <v>903.28854352720396</v>
      </c>
      <c r="C577" s="2">
        <f t="shared" si="515"/>
        <v>768.85688635999998</v>
      </c>
      <c r="D577" s="2">
        <f t="shared" si="516"/>
        <v>87.992397410000194</v>
      </c>
      <c r="E577" s="106">
        <f t="shared" si="500"/>
        <v>680.86448894999978</v>
      </c>
      <c r="F577" s="21">
        <f t="shared" si="517"/>
        <v>6382.88</v>
      </c>
      <c r="G577" s="108">
        <f t="shared" si="518"/>
        <v>6412.88</v>
      </c>
      <c r="H577" s="109">
        <f t="shared" si="530"/>
        <v>44677</v>
      </c>
      <c r="I577" s="109">
        <f t="shared" si="526"/>
        <v>44707</v>
      </c>
      <c r="J577" s="110">
        <f t="shared" si="501"/>
        <v>4.7000726944577131E-3</v>
      </c>
      <c r="K577" s="117">
        <f t="shared" si="527"/>
        <v>44737</v>
      </c>
      <c r="L577" s="178">
        <f t="shared" si="529"/>
        <v>31</v>
      </c>
      <c r="M577" s="178">
        <f t="shared" si="533"/>
        <v>12</v>
      </c>
      <c r="N577" s="106">
        <f t="shared" si="502"/>
        <v>1.0018167600000001</v>
      </c>
      <c r="O577" s="111">
        <f t="shared" si="532"/>
        <v>1.01060018</v>
      </c>
      <c r="P577" s="111">
        <f t="shared" si="519"/>
        <v>1.1766507515345199</v>
      </c>
      <c r="Q577" s="106">
        <f t="shared" si="531"/>
        <v>1.1787884399999999</v>
      </c>
      <c r="R577" s="106">
        <f t="shared" si="520"/>
        <v>1.12819757</v>
      </c>
      <c r="S577" s="106">
        <f t="shared" si="503"/>
        <v>867.42247085999998</v>
      </c>
      <c r="T577" s="106">
        <f t="shared" si="504"/>
        <v>11.280411526436318</v>
      </c>
      <c r="U577" s="106">
        <f t="shared" si="505"/>
        <v>121.73069983076766</v>
      </c>
      <c r="V577" s="106">
        <f t="shared" si="506"/>
        <v>901.86799771720393</v>
      </c>
      <c r="W577" s="19">
        <f t="shared" si="525"/>
        <v>0</v>
      </c>
      <c r="X577" s="2">
        <f t="shared" si="507"/>
        <v>0</v>
      </c>
      <c r="Y577" s="4">
        <f t="shared" si="508"/>
        <v>0</v>
      </c>
      <c r="Z577" s="106">
        <f t="shared" si="509"/>
        <v>0</v>
      </c>
      <c r="AA577" s="114">
        <f t="shared" si="521"/>
        <v>0.05</v>
      </c>
      <c r="AB577" s="112">
        <f t="shared" si="510"/>
        <v>12</v>
      </c>
      <c r="AC577" s="178">
        <f t="shared" si="528"/>
        <v>31</v>
      </c>
      <c r="AD577" s="11">
        <f t="shared" si="522"/>
        <v>1.0015751150000001</v>
      </c>
      <c r="AE577" s="106">
        <f t="shared" si="511"/>
        <v>1.36629014</v>
      </c>
      <c r="AF577" s="106">
        <f t="shared" si="512"/>
        <v>1.4205458099999999</v>
      </c>
      <c r="AG577" s="106">
        <f t="shared" si="513"/>
        <v>0</v>
      </c>
      <c r="AH577" s="115" t="str">
        <f t="shared" si="523"/>
        <v>J=</v>
      </c>
      <c r="AI577" s="116">
        <f t="shared" si="524"/>
        <v>44737</v>
      </c>
      <c r="AJ577" s="10"/>
      <c r="AK577" s="1"/>
      <c r="AL577" s="204">
        <f>[2]Plan1!$A487</f>
        <v>51179</v>
      </c>
      <c r="AM577" s="205" t="str">
        <f>[2]Plan1!$C487</f>
        <v>Carnaval</v>
      </c>
      <c r="AN577" s="5"/>
      <c r="AO577" s="3"/>
      <c r="AP577" s="161">
        <f t="shared" si="495"/>
        <v>51950</v>
      </c>
      <c r="AQ577" s="161">
        <f t="shared" si="496"/>
        <v>51949</v>
      </c>
      <c r="AR577" s="161">
        <f t="shared" si="497"/>
        <v>51950</v>
      </c>
      <c r="AS577" s="161">
        <f t="shared" ref="AS577:AS619" si="535">AP578</f>
        <v>51981</v>
      </c>
      <c r="AT577" s="161">
        <f t="shared" si="498"/>
        <v>51950</v>
      </c>
      <c r="AU577" s="161">
        <f t="shared" si="534"/>
        <v>51981</v>
      </c>
      <c r="AV577" s="155">
        <f t="shared" ref="AV577:AV619" si="536">AS577-AP577</f>
        <v>31</v>
      </c>
      <c r="AZ577" s="26"/>
      <c r="BA577" s="1"/>
      <c r="BB577" s="1"/>
      <c r="BC577" s="1"/>
      <c r="BD577" s="1"/>
      <c r="BE577" s="1"/>
      <c r="BG577" s="1"/>
      <c r="BH577" s="1"/>
    </row>
    <row r="578" spans="1:60" ht="15" customHeight="1" x14ac:dyDescent="0.25">
      <c r="A578" s="105">
        <f t="shared" si="514"/>
        <v>44719</v>
      </c>
      <c r="B578" s="106">
        <f t="shared" si="499"/>
        <v>903.5286426728735</v>
      </c>
      <c r="C578" s="2">
        <f t="shared" si="515"/>
        <v>768.85688635999998</v>
      </c>
      <c r="D578" s="2">
        <f t="shared" si="516"/>
        <v>87.992397410000194</v>
      </c>
      <c r="E578" s="106">
        <f t="shared" si="500"/>
        <v>680.86448894999978</v>
      </c>
      <c r="F578" s="21">
        <f t="shared" si="517"/>
        <v>6382.88</v>
      </c>
      <c r="G578" s="108">
        <f t="shared" si="518"/>
        <v>6412.88</v>
      </c>
      <c r="H578" s="109">
        <f t="shared" si="530"/>
        <v>44677</v>
      </c>
      <c r="I578" s="109">
        <f t="shared" si="526"/>
        <v>44707</v>
      </c>
      <c r="J578" s="110">
        <f t="shared" si="501"/>
        <v>4.7000726944577131E-3</v>
      </c>
      <c r="K578" s="117">
        <f t="shared" si="527"/>
        <v>44737</v>
      </c>
      <c r="L578" s="178">
        <f t="shared" si="529"/>
        <v>31</v>
      </c>
      <c r="M578" s="178">
        <f t="shared" si="533"/>
        <v>13</v>
      </c>
      <c r="N578" s="106">
        <f t="shared" si="502"/>
        <v>1.0019683100000001</v>
      </c>
      <c r="O578" s="111">
        <f t="shared" si="532"/>
        <v>1.01060018</v>
      </c>
      <c r="P578" s="111">
        <f t="shared" si="519"/>
        <v>1.1766507515345199</v>
      </c>
      <c r="Q578" s="106">
        <f t="shared" si="531"/>
        <v>1.17896676</v>
      </c>
      <c r="R578" s="106">
        <f t="shared" si="520"/>
        <v>1.12819757</v>
      </c>
      <c r="S578" s="106">
        <f t="shared" si="503"/>
        <v>867.42247085999998</v>
      </c>
      <c r="T578" s="106">
        <f t="shared" si="504"/>
        <v>11.280411526436318</v>
      </c>
      <c r="U578" s="106">
        <f t="shared" si="505"/>
        <v>121.85211158643726</v>
      </c>
      <c r="V578" s="106">
        <f t="shared" si="506"/>
        <v>901.98940947287349</v>
      </c>
      <c r="W578" s="19">
        <f t="shared" si="525"/>
        <v>0</v>
      </c>
      <c r="X578" s="2">
        <f t="shared" si="507"/>
        <v>0</v>
      </c>
      <c r="Y578" s="4">
        <f t="shared" si="508"/>
        <v>0</v>
      </c>
      <c r="Z578" s="106">
        <f t="shared" si="509"/>
        <v>0</v>
      </c>
      <c r="AA578" s="114">
        <f t="shared" si="521"/>
        <v>0.05</v>
      </c>
      <c r="AB578" s="112">
        <f t="shared" si="510"/>
        <v>13</v>
      </c>
      <c r="AC578" s="178">
        <f t="shared" si="528"/>
        <v>31</v>
      </c>
      <c r="AD578" s="11">
        <f t="shared" si="522"/>
        <v>1.0017064870000001</v>
      </c>
      <c r="AE578" s="106">
        <f t="shared" si="511"/>
        <v>1.4802451700000001</v>
      </c>
      <c r="AF578" s="106">
        <f t="shared" si="512"/>
        <v>1.5392332</v>
      </c>
      <c r="AG578" s="106">
        <f t="shared" si="513"/>
        <v>0</v>
      </c>
      <c r="AH578" s="115" t="str">
        <f t="shared" si="523"/>
        <v>J=</v>
      </c>
      <c r="AI578" s="116">
        <f t="shared" si="524"/>
        <v>44737</v>
      </c>
      <c r="AJ578" s="10"/>
      <c r="AK578" s="1"/>
      <c r="AL578" s="204">
        <f>[2]Plan1!$A488</f>
        <v>51180</v>
      </c>
      <c r="AM578" s="205" t="str">
        <f>[2]Plan1!$C488</f>
        <v>Carnaval</v>
      </c>
      <c r="AN578" s="1"/>
      <c r="AO578" s="3"/>
      <c r="AP578" s="161">
        <f t="shared" ref="AP578:AP620" si="537">EDATE(AP577,1)</f>
        <v>51981</v>
      </c>
      <c r="AQ578" s="161">
        <f t="shared" ref="AQ578:AQ620" si="538">WORKDAY(AP578,-1,AL$320:AL$700)</f>
        <v>51980</v>
      </c>
      <c r="AR578" s="161">
        <f t="shared" ref="AR578:AR620" si="539">WORKDAY(AQ578,1,AL$320:AL$700)</f>
        <v>51981</v>
      </c>
      <c r="AS578" s="161">
        <f t="shared" si="535"/>
        <v>52011</v>
      </c>
      <c r="AT578" s="161">
        <f t="shared" ref="AT578:AT619" si="540">WORKDAY(AR578,0,AL$320:AL$700)</f>
        <v>51981</v>
      </c>
      <c r="AU578" s="161">
        <f t="shared" si="534"/>
        <v>52012</v>
      </c>
      <c r="AV578" s="155">
        <f t="shared" si="536"/>
        <v>30</v>
      </c>
      <c r="AZ578" s="26"/>
      <c r="BA578" s="1"/>
      <c r="BB578" s="1"/>
      <c r="BC578" s="1"/>
      <c r="BD578" s="1"/>
      <c r="BE578" s="1"/>
      <c r="BG578" s="1"/>
      <c r="BH578" s="1"/>
    </row>
    <row r="579" spans="1:60" ht="15" customHeight="1" x14ac:dyDescent="0.25">
      <c r="A579" s="105">
        <f t="shared" si="514"/>
        <v>44720</v>
      </c>
      <c r="B579" s="106">
        <f t="shared" si="499"/>
        <v>903.76880269583285</v>
      </c>
      <c r="C579" s="2">
        <f t="shared" si="515"/>
        <v>768.85688635999998</v>
      </c>
      <c r="D579" s="2">
        <f t="shared" si="516"/>
        <v>87.992397410000194</v>
      </c>
      <c r="E579" s="106">
        <f t="shared" si="500"/>
        <v>680.86448894999978</v>
      </c>
      <c r="F579" s="21">
        <f t="shared" si="517"/>
        <v>6382.88</v>
      </c>
      <c r="G579" s="108">
        <f t="shared" si="518"/>
        <v>6412.88</v>
      </c>
      <c r="H579" s="109">
        <f t="shared" si="530"/>
        <v>44677</v>
      </c>
      <c r="I579" s="109">
        <f t="shared" si="526"/>
        <v>44707</v>
      </c>
      <c r="J579" s="110">
        <f t="shared" si="501"/>
        <v>4.7000726944577131E-3</v>
      </c>
      <c r="K579" s="117">
        <f t="shared" si="527"/>
        <v>44737</v>
      </c>
      <c r="L579" s="178">
        <f t="shared" si="529"/>
        <v>31</v>
      </c>
      <c r="M579" s="178">
        <f t="shared" si="533"/>
        <v>14</v>
      </c>
      <c r="N579" s="106">
        <f t="shared" si="502"/>
        <v>1.00211988</v>
      </c>
      <c r="O579" s="111">
        <f t="shared" si="532"/>
        <v>1.01060018</v>
      </c>
      <c r="P579" s="111">
        <f t="shared" si="519"/>
        <v>1.1766507515345199</v>
      </c>
      <c r="Q579" s="106">
        <f t="shared" si="531"/>
        <v>1.1791450999999999</v>
      </c>
      <c r="R579" s="106">
        <f t="shared" si="520"/>
        <v>1.12819757</v>
      </c>
      <c r="S579" s="106">
        <f t="shared" si="503"/>
        <v>867.42247085999998</v>
      </c>
      <c r="T579" s="106">
        <f t="shared" si="504"/>
        <v>11.280411526436318</v>
      </c>
      <c r="U579" s="106">
        <f t="shared" si="505"/>
        <v>121.97353695939657</v>
      </c>
      <c r="V579" s="106">
        <f t="shared" si="506"/>
        <v>902.11083484583287</v>
      </c>
      <c r="W579" s="19">
        <f t="shared" si="525"/>
        <v>0</v>
      </c>
      <c r="X579" s="2">
        <f t="shared" si="507"/>
        <v>0</v>
      </c>
      <c r="Y579" s="4">
        <f t="shared" si="508"/>
        <v>0</v>
      </c>
      <c r="Z579" s="106">
        <f t="shared" si="509"/>
        <v>0</v>
      </c>
      <c r="AA579" s="114">
        <f t="shared" si="521"/>
        <v>0.05</v>
      </c>
      <c r="AB579" s="112">
        <f t="shared" si="510"/>
        <v>14</v>
      </c>
      <c r="AC579" s="178">
        <f t="shared" si="528"/>
        <v>31</v>
      </c>
      <c r="AD579" s="11">
        <f t="shared" si="522"/>
        <v>1.001837876</v>
      </c>
      <c r="AE579" s="106">
        <f t="shared" si="511"/>
        <v>1.5942149400000001</v>
      </c>
      <c r="AF579" s="106">
        <f t="shared" si="512"/>
        <v>1.6579678499999999</v>
      </c>
      <c r="AG579" s="106">
        <f t="shared" si="513"/>
        <v>0</v>
      </c>
      <c r="AH579" s="115" t="str">
        <f t="shared" si="523"/>
        <v>J=</v>
      </c>
      <c r="AI579" s="116">
        <f t="shared" si="524"/>
        <v>44737</v>
      </c>
      <c r="AJ579" s="10"/>
      <c r="AK579" s="1"/>
      <c r="AL579" s="204">
        <f>[2]Plan1!$A489</f>
        <v>51225</v>
      </c>
      <c r="AM579" s="205" t="str">
        <f>[2]Plan1!$C489</f>
        <v>Paixão de Cristo</v>
      </c>
      <c r="AN579" s="1"/>
      <c r="AO579" s="3"/>
      <c r="AP579" s="161">
        <f t="shared" si="537"/>
        <v>52011</v>
      </c>
      <c r="AQ579" s="161">
        <f t="shared" si="538"/>
        <v>52009</v>
      </c>
      <c r="AR579" s="161">
        <f t="shared" si="539"/>
        <v>52012</v>
      </c>
      <c r="AS579" s="161">
        <f t="shared" si="535"/>
        <v>52042</v>
      </c>
      <c r="AT579" s="161">
        <f t="shared" si="540"/>
        <v>52012</v>
      </c>
      <c r="AU579" s="161">
        <f t="shared" si="534"/>
        <v>52042</v>
      </c>
      <c r="AV579" s="155">
        <f t="shared" si="536"/>
        <v>31</v>
      </c>
      <c r="AZ579" s="26"/>
      <c r="BA579" s="1"/>
      <c r="BB579" s="1"/>
      <c r="BC579" s="1"/>
      <c r="BD579" s="1"/>
      <c r="BE579" s="1"/>
      <c r="BG579" s="1"/>
      <c r="BH579" s="1"/>
    </row>
    <row r="580" spans="1:60" ht="15" customHeight="1" x14ac:dyDescent="0.25">
      <c r="A580" s="105">
        <f t="shared" si="514"/>
        <v>44721</v>
      </c>
      <c r="B580" s="106">
        <f t="shared" si="499"/>
        <v>904.00903043472692</v>
      </c>
      <c r="C580" s="2">
        <f t="shared" si="515"/>
        <v>768.85688635999998</v>
      </c>
      <c r="D580" s="2">
        <f t="shared" si="516"/>
        <v>87.992397410000194</v>
      </c>
      <c r="E580" s="106">
        <f t="shared" si="500"/>
        <v>680.86448894999978</v>
      </c>
      <c r="F580" s="21">
        <f t="shared" si="517"/>
        <v>6382.88</v>
      </c>
      <c r="G580" s="108">
        <f t="shared" si="518"/>
        <v>6412.88</v>
      </c>
      <c r="H580" s="109">
        <f t="shared" si="530"/>
        <v>44677</v>
      </c>
      <c r="I580" s="109">
        <f t="shared" si="526"/>
        <v>44707</v>
      </c>
      <c r="J580" s="110">
        <f t="shared" si="501"/>
        <v>4.7000726944577131E-3</v>
      </c>
      <c r="K580" s="117">
        <f t="shared" si="527"/>
        <v>44737</v>
      </c>
      <c r="L580" s="178">
        <f t="shared" si="529"/>
        <v>31</v>
      </c>
      <c r="M580" s="178">
        <f t="shared" si="533"/>
        <v>15</v>
      </c>
      <c r="N580" s="106">
        <f t="shared" si="502"/>
        <v>1.0022714699999999</v>
      </c>
      <c r="O580" s="111">
        <f t="shared" si="532"/>
        <v>1.01060018</v>
      </c>
      <c r="P580" s="111">
        <f t="shared" si="519"/>
        <v>1.1766507515345199</v>
      </c>
      <c r="Q580" s="106">
        <f t="shared" si="531"/>
        <v>1.1793234699999999</v>
      </c>
      <c r="R580" s="106">
        <f t="shared" si="520"/>
        <v>1.12819757</v>
      </c>
      <c r="S580" s="106">
        <f t="shared" si="503"/>
        <v>867.42247085999998</v>
      </c>
      <c r="T580" s="106">
        <f t="shared" si="504"/>
        <v>11.280411526436318</v>
      </c>
      <c r="U580" s="106">
        <f t="shared" si="505"/>
        <v>122.09498275829057</v>
      </c>
      <c r="V580" s="106">
        <f t="shared" si="506"/>
        <v>902.23228064472687</v>
      </c>
      <c r="W580" s="19">
        <f t="shared" si="525"/>
        <v>0</v>
      </c>
      <c r="X580" s="2">
        <f t="shared" si="507"/>
        <v>0</v>
      </c>
      <c r="Y580" s="4">
        <f t="shared" si="508"/>
        <v>0</v>
      </c>
      <c r="Z580" s="106">
        <f t="shared" si="509"/>
        <v>0</v>
      </c>
      <c r="AA580" s="114">
        <f t="shared" si="521"/>
        <v>0.05</v>
      </c>
      <c r="AB580" s="112">
        <f t="shared" si="510"/>
        <v>15</v>
      </c>
      <c r="AC580" s="178">
        <f t="shared" si="528"/>
        <v>31</v>
      </c>
      <c r="AD580" s="11">
        <f t="shared" si="522"/>
        <v>1.0019692819999999</v>
      </c>
      <c r="AE580" s="106">
        <f t="shared" si="511"/>
        <v>1.70819945</v>
      </c>
      <c r="AF580" s="106">
        <f t="shared" si="512"/>
        <v>1.77674979</v>
      </c>
      <c r="AG580" s="106">
        <f t="shared" si="513"/>
        <v>0</v>
      </c>
      <c r="AH580" s="115" t="str">
        <f t="shared" si="523"/>
        <v>J=</v>
      </c>
      <c r="AI580" s="116">
        <f t="shared" si="524"/>
        <v>44737</v>
      </c>
      <c r="AJ580" s="10"/>
      <c r="AK580" s="1"/>
      <c r="AL580" s="204">
        <f>[2]Plan1!$A490</f>
        <v>51247</v>
      </c>
      <c r="AM580" s="205" t="str">
        <f>[2]Plan1!$C490</f>
        <v>Tiradentes</v>
      </c>
      <c r="AN580" s="1"/>
      <c r="AO580" s="3"/>
      <c r="AP580" s="161">
        <f t="shared" si="537"/>
        <v>52042</v>
      </c>
      <c r="AQ580" s="161">
        <f t="shared" si="538"/>
        <v>52041</v>
      </c>
      <c r="AR580" s="161">
        <f t="shared" si="539"/>
        <v>52042</v>
      </c>
      <c r="AS580" s="161">
        <f t="shared" si="535"/>
        <v>52072</v>
      </c>
      <c r="AT580" s="161">
        <f t="shared" si="540"/>
        <v>52042</v>
      </c>
      <c r="AU580" s="161">
        <f t="shared" si="534"/>
        <v>52072</v>
      </c>
      <c r="AV580" s="155">
        <f t="shared" si="536"/>
        <v>30</v>
      </c>
      <c r="AZ580" s="26"/>
      <c r="BA580" s="1"/>
      <c r="BB580" s="1"/>
      <c r="BC580" s="1"/>
      <c r="BD580" s="1"/>
      <c r="BE580" s="1"/>
      <c r="BG580" s="1"/>
      <c r="BH580" s="1"/>
    </row>
    <row r="581" spans="1:60" ht="15" customHeight="1" x14ac:dyDescent="0.25">
      <c r="A581" s="105">
        <f t="shared" si="514"/>
        <v>44722</v>
      </c>
      <c r="B581" s="106">
        <f t="shared" si="499"/>
        <v>904.24933271820044</v>
      </c>
      <c r="C581" s="2">
        <f t="shared" si="515"/>
        <v>768.85688635999998</v>
      </c>
      <c r="D581" s="2">
        <f t="shared" si="516"/>
        <v>87.992397410000194</v>
      </c>
      <c r="E581" s="106">
        <f t="shared" si="500"/>
        <v>680.86448894999978</v>
      </c>
      <c r="F581" s="21">
        <f t="shared" si="517"/>
        <v>6382.88</v>
      </c>
      <c r="G581" s="108">
        <f t="shared" si="518"/>
        <v>6412.88</v>
      </c>
      <c r="H581" s="109">
        <f t="shared" si="530"/>
        <v>44677</v>
      </c>
      <c r="I581" s="109">
        <f t="shared" si="526"/>
        <v>44707</v>
      </c>
      <c r="J581" s="110">
        <f t="shared" si="501"/>
        <v>4.7000726944577131E-3</v>
      </c>
      <c r="K581" s="117">
        <f t="shared" si="527"/>
        <v>44737</v>
      </c>
      <c r="L581" s="178">
        <f t="shared" si="529"/>
        <v>31</v>
      </c>
      <c r="M581" s="178">
        <f t="shared" si="533"/>
        <v>16</v>
      </c>
      <c r="N581" s="106">
        <f t="shared" si="502"/>
        <v>1.00242309</v>
      </c>
      <c r="O581" s="111">
        <f t="shared" si="532"/>
        <v>1.01060018</v>
      </c>
      <c r="P581" s="111">
        <f t="shared" si="519"/>
        <v>1.1766507515345199</v>
      </c>
      <c r="Q581" s="106">
        <f t="shared" si="531"/>
        <v>1.1795018799999999</v>
      </c>
      <c r="R581" s="106">
        <f t="shared" si="520"/>
        <v>1.12819757</v>
      </c>
      <c r="S581" s="106">
        <f t="shared" si="503"/>
        <v>867.42247085999998</v>
      </c>
      <c r="T581" s="106">
        <f t="shared" si="504"/>
        <v>11.280411526436318</v>
      </c>
      <c r="U581" s="106">
        <f t="shared" si="505"/>
        <v>122.21645579176412</v>
      </c>
      <c r="V581" s="106">
        <f t="shared" si="506"/>
        <v>902.35375367820041</v>
      </c>
      <c r="W581" s="19">
        <f t="shared" si="525"/>
        <v>0</v>
      </c>
      <c r="X581" s="2">
        <f t="shared" si="507"/>
        <v>0</v>
      </c>
      <c r="Y581" s="4">
        <f t="shared" si="508"/>
        <v>0</v>
      </c>
      <c r="Z581" s="106">
        <f t="shared" si="509"/>
        <v>0</v>
      </c>
      <c r="AA581" s="114">
        <f t="shared" si="521"/>
        <v>0.05</v>
      </c>
      <c r="AB581" s="112">
        <f t="shared" si="510"/>
        <v>16</v>
      </c>
      <c r="AC581" s="178">
        <f t="shared" si="528"/>
        <v>31</v>
      </c>
      <c r="AD581" s="11">
        <f t="shared" si="522"/>
        <v>1.0021007049999999</v>
      </c>
      <c r="AE581" s="106">
        <f t="shared" si="511"/>
        <v>1.82219872</v>
      </c>
      <c r="AF581" s="106">
        <f t="shared" si="512"/>
        <v>1.8955790400000001</v>
      </c>
      <c r="AG581" s="106">
        <f t="shared" si="513"/>
        <v>0</v>
      </c>
      <c r="AH581" s="115" t="str">
        <f t="shared" si="523"/>
        <v>J=</v>
      </c>
      <c r="AI581" s="116">
        <f t="shared" si="524"/>
        <v>44737</v>
      </c>
      <c r="AJ581" s="10"/>
      <c r="AK581" s="1"/>
      <c r="AL581" s="204">
        <f>[2]Plan1!$A491</f>
        <v>51257</v>
      </c>
      <c r="AM581" s="205" t="str">
        <f>[2]Plan1!$C491</f>
        <v>Dia do Trabalho</v>
      </c>
      <c r="AN581" s="1"/>
      <c r="AO581" s="3"/>
      <c r="AP581" s="161">
        <f t="shared" si="537"/>
        <v>52072</v>
      </c>
      <c r="AQ581" s="161">
        <f t="shared" si="538"/>
        <v>52071</v>
      </c>
      <c r="AR581" s="161">
        <f t="shared" si="539"/>
        <v>52072</v>
      </c>
      <c r="AS581" s="161">
        <f t="shared" si="535"/>
        <v>52103</v>
      </c>
      <c r="AT581" s="161">
        <f t="shared" si="540"/>
        <v>52072</v>
      </c>
      <c r="AU581" s="161">
        <f t="shared" si="534"/>
        <v>52103</v>
      </c>
      <c r="AV581" s="155">
        <f t="shared" si="536"/>
        <v>31</v>
      </c>
      <c r="AZ581" s="26"/>
      <c r="BA581" s="1"/>
      <c r="BB581" s="1"/>
      <c r="BC581" s="1"/>
      <c r="BD581" s="1"/>
      <c r="BE581" s="1"/>
      <c r="BG581" s="1"/>
      <c r="BH581" s="1"/>
    </row>
    <row r="582" spans="1:60" ht="15" customHeight="1" x14ac:dyDescent="0.25">
      <c r="A582" s="105">
        <f t="shared" si="514"/>
        <v>44723</v>
      </c>
      <c r="B582" s="106">
        <f t="shared" si="499"/>
        <v>904.48968317167407</v>
      </c>
      <c r="C582" s="2">
        <f t="shared" si="515"/>
        <v>768.85688635999998</v>
      </c>
      <c r="D582" s="2">
        <f t="shared" si="516"/>
        <v>87.992397410000194</v>
      </c>
      <c r="E582" s="106">
        <f t="shared" si="500"/>
        <v>680.86448894999978</v>
      </c>
      <c r="F582" s="21">
        <f t="shared" si="517"/>
        <v>6382.88</v>
      </c>
      <c r="G582" s="108">
        <f t="shared" si="518"/>
        <v>6412.88</v>
      </c>
      <c r="H582" s="109">
        <f t="shared" si="530"/>
        <v>44677</v>
      </c>
      <c r="I582" s="109">
        <f t="shared" si="526"/>
        <v>44707</v>
      </c>
      <c r="J582" s="110">
        <f t="shared" si="501"/>
        <v>4.7000726944577131E-3</v>
      </c>
      <c r="K582" s="117">
        <f t="shared" si="527"/>
        <v>44737</v>
      </c>
      <c r="L582" s="178">
        <f t="shared" si="529"/>
        <v>31</v>
      </c>
      <c r="M582" s="178">
        <f t="shared" si="533"/>
        <v>17</v>
      </c>
      <c r="N582" s="106">
        <f t="shared" si="502"/>
        <v>1.0025747199999999</v>
      </c>
      <c r="O582" s="111">
        <f t="shared" si="532"/>
        <v>1.01060018</v>
      </c>
      <c r="P582" s="111">
        <f t="shared" si="519"/>
        <v>1.1766507515345199</v>
      </c>
      <c r="Q582" s="106">
        <f t="shared" si="531"/>
        <v>1.1796802900000001</v>
      </c>
      <c r="R582" s="106">
        <f t="shared" si="520"/>
        <v>1.12819757</v>
      </c>
      <c r="S582" s="106">
        <f t="shared" si="503"/>
        <v>867.42247085999998</v>
      </c>
      <c r="T582" s="106">
        <f t="shared" si="504"/>
        <v>11.280411526436318</v>
      </c>
      <c r="U582" s="106">
        <f t="shared" si="505"/>
        <v>122.33792882523781</v>
      </c>
      <c r="V582" s="106">
        <f t="shared" si="506"/>
        <v>902.47522671167405</v>
      </c>
      <c r="W582" s="19">
        <f t="shared" si="525"/>
        <v>0</v>
      </c>
      <c r="X582" s="2">
        <f t="shared" si="507"/>
        <v>0</v>
      </c>
      <c r="Y582" s="4">
        <f t="shared" si="508"/>
        <v>0</v>
      </c>
      <c r="Z582" s="106">
        <f t="shared" si="509"/>
        <v>0</v>
      </c>
      <c r="AA582" s="114">
        <f t="shared" si="521"/>
        <v>0.05</v>
      </c>
      <c r="AB582" s="112">
        <f t="shared" si="510"/>
        <v>17</v>
      </c>
      <c r="AC582" s="178">
        <f t="shared" si="528"/>
        <v>31</v>
      </c>
      <c r="AD582" s="11">
        <f t="shared" si="522"/>
        <v>1.0022321460000001</v>
      </c>
      <c r="AE582" s="106">
        <f t="shared" si="511"/>
        <v>1.9362135899999999</v>
      </c>
      <c r="AF582" s="106">
        <f t="shared" si="512"/>
        <v>2.0144564599999999</v>
      </c>
      <c r="AG582" s="106">
        <f t="shared" si="513"/>
        <v>0</v>
      </c>
      <c r="AH582" s="115" t="str">
        <f t="shared" si="523"/>
        <v>J=</v>
      </c>
      <c r="AI582" s="116">
        <f t="shared" si="524"/>
        <v>44737</v>
      </c>
      <c r="AJ582" s="10"/>
      <c r="AK582" s="1"/>
      <c r="AL582" s="204">
        <f>[2]Plan1!$A492</f>
        <v>51287</v>
      </c>
      <c r="AM582" s="205" t="str">
        <f>[2]Plan1!$C492</f>
        <v>Corpus Christi</v>
      </c>
      <c r="AN582" s="1"/>
      <c r="AO582" s="3"/>
      <c r="AP582" s="161">
        <f t="shared" si="537"/>
        <v>52103</v>
      </c>
      <c r="AQ582" s="161">
        <f t="shared" si="538"/>
        <v>52100</v>
      </c>
      <c r="AR582" s="161">
        <f t="shared" si="539"/>
        <v>52103</v>
      </c>
      <c r="AS582" s="161">
        <f t="shared" si="535"/>
        <v>52134</v>
      </c>
      <c r="AT582" s="161">
        <f t="shared" si="540"/>
        <v>52103</v>
      </c>
      <c r="AU582" s="161">
        <f t="shared" si="534"/>
        <v>52134</v>
      </c>
      <c r="AV582" s="155">
        <f t="shared" si="536"/>
        <v>31</v>
      </c>
      <c r="AZ582" s="26"/>
      <c r="BA582" s="1"/>
      <c r="BB582" s="1"/>
      <c r="BC582" s="1"/>
      <c r="BD582" s="1"/>
      <c r="BE582" s="1"/>
      <c r="BG582" s="1"/>
      <c r="BH582" s="1"/>
    </row>
    <row r="583" spans="1:60" ht="15" customHeight="1" x14ac:dyDescent="0.25">
      <c r="A583" s="105">
        <f t="shared" si="514"/>
        <v>44724</v>
      </c>
      <c r="B583" s="106">
        <f t="shared" si="499"/>
        <v>904.73012095701688</v>
      </c>
      <c r="C583" s="2">
        <f t="shared" si="515"/>
        <v>768.85688635999998</v>
      </c>
      <c r="D583" s="2">
        <f t="shared" si="516"/>
        <v>87.992397410000194</v>
      </c>
      <c r="E583" s="106">
        <f t="shared" si="500"/>
        <v>680.86448894999978</v>
      </c>
      <c r="F583" s="21">
        <f t="shared" si="517"/>
        <v>6382.88</v>
      </c>
      <c r="G583" s="108">
        <f t="shared" si="518"/>
        <v>6412.88</v>
      </c>
      <c r="H583" s="109">
        <f t="shared" si="530"/>
        <v>44677</v>
      </c>
      <c r="I583" s="109">
        <f t="shared" si="526"/>
        <v>44707</v>
      </c>
      <c r="J583" s="110">
        <f t="shared" si="501"/>
        <v>4.7000726944577131E-3</v>
      </c>
      <c r="K583" s="117">
        <f t="shared" si="527"/>
        <v>44737</v>
      </c>
      <c r="L583" s="178">
        <f t="shared" si="529"/>
        <v>31</v>
      </c>
      <c r="M583" s="178">
        <f t="shared" si="533"/>
        <v>18</v>
      </c>
      <c r="N583" s="106">
        <f t="shared" si="502"/>
        <v>1.0027263900000001</v>
      </c>
      <c r="O583" s="111">
        <f t="shared" si="532"/>
        <v>1.01060018</v>
      </c>
      <c r="P583" s="111">
        <f t="shared" si="519"/>
        <v>1.1766507515345199</v>
      </c>
      <c r="Q583" s="106">
        <f t="shared" si="531"/>
        <v>1.1798587599999999</v>
      </c>
      <c r="R583" s="106">
        <f t="shared" si="520"/>
        <v>1.12819757</v>
      </c>
      <c r="S583" s="106">
        <f t="shared" si="503"/>
        <v>867.42247085999998</v>
      </c>
      <c r="T583" s="106">
        <f t="shared" si="504"/>
        <v>11.280411526436318</v>
      </c>
      <c r="U583" s="106">
        <f t="shared" si="505"/>
        <v>122.45944271058059</v>
      </c>
      <c r="V583" s="106">
        <f t="shared" si="506"/>
        <v>902.59674059701683</v>
      </c>
      <c r="W583" s="19">
        <f t="shared" si="525"/>
        <v>0</v>
      </c>
      <c r="X583" s="2">
        <f t="shared" si="507"/>
        <v>0</v>
      </c>
      <c r="Y583" s="4">
        <f t="shared" si="508"/>
        <v>0</v>
      </c>
      <c r="Z583" s="106">
        <f t="shared" si="509"/>
        <v>0</v>
      </c>
      <c r="AA583" s="114">
        <f t="shared" si="521"/>
        <v>0.05</v>
      </c>
      <c r="AB583" s="112">
        <f t="shared" si="510"/>
        <v>18</v>
      </c>
      <c r="AC583" s="178">
        <f t="shared" si="528"/>
        <v>31</v>
      </c>
      <c r="AD583" s="11">
        <f t="shared" si="522"/>
        <v>1.002363603</v>
      </c>
      <c r="AE583" s="106">
        <f t="shared" si="511"/>
        <v>2.05024235</v>
      </c>
      <c r="AF583" s="106">
        <f t="shared" si="512"/>
        <v>2.1333803599999999</v>
      </c>
      <c r="AG583" s="106">
        <f t="shared" si="513"/>
        <v>0</v>
      </c>
      <c r="AH583" s="115" t="str">
        <f t="shared" si="523"/>
        <v>J=</v>
      </c>
      <c r="AI583" s="116">
        <f t="shared" si="524"/>
        <v>44737</v>
      </c>
      <c r="AJ583" s="10"/>
      <c r="AK583" s="1"/>
      <c r="AL583" s="204">
        <f>[2]Plan1!$A493</f>
        <v>51386</v>
      </c>
      <c r="AM583" s="205" t="str">
        <f>[2]Plan1!$C493</f>
        <v>Independência do Brasil</v>
      </c>
      <c r="AN583" s="1"/>
      <c r="AO583" s="3"/>
      <c r="AP583" s="161">
        <f t="shared" si="537"/>
        <v>52134</v>
      </c>
      <c r="AQ583" s="161">
        <f t="shared" si="538"/>
        <v>52133</v>
      </c>
      <c r="AR583" s="161">
        <f t="shared" si="539"/>
        <v>52134</v>
      </c>
      <c r="AS583" s="161">
        <f t="shared" si="535"/>
        <v>52164</v>
      </c>
      <c r="AT583" s="161">
        <f t="shared" si="540"/>
        <v>52134</v>
      </c>
      <c r="AU583" s="161">
        <f t="shared" si="534"/>
        <v>52166</v>
      </c>
      <c r="AV583" s="155">
        <f t="shared" si="536"/>
        <v>30</v>
      </c>
      <c r="AZ583" s="26"/>
      <c r="BA583" s="1"/>
      <c r="BB583" s="1"/>
      <c r="BC583" s="1"/>
      <c r="BD583" s="1"/>
      <c r="BE583" s="1"/>
      <c r="BG583" s="1"/>
      <c r="BH583" s="1"/>
    </row>
    <row r="584" spans="1:60" ht="15" customHeight="1" x14ac:dyDescent="0.25">
      <c r="A584" s="105">
        <f t="shared" si="514"/>
        <v>44725</v>
      </c>
      <c r="B584" s="106">
        <f t="shared" si="499"/>
        <v>904.97060693235983</v>
      </c>
      <c r="C584" s="2">
        <f t="shared" si="515"/>
        <v>768.85688635999998</v>
      </c>
      <c r="D584" s="2">
        <f t="shared" si="516"/>
        <v>87.992397410000194</v>
      </c>
      <c r="E584" s="106">
        <f t="shared" si="500"/>
        <v>680.86448894999978</v>
      </c>
      <c r="F584" s="21">
        <f t="shared" si="517"/>
        <v>6382.88</v>
      </c>
      <c r="G584" s="108">
        <f t="shared" si="518"/>
        <v>6412.88</v>
      </c>
      <c r="H584" s="109">
        <f t="shared" si="530"/>
        <v>44677</v>
      </c>
      <c r="I584" s="109">
        <f t="shared" si="526"/>
        <v>44707</v>
      </c>
      <c r="J584" s="110">
        <f t="shared" si="501"/>
        <v>4.7000726944577131E-3</v>
      </c>
      <c r="K584" s="117">
        <f t="shared" si="527"/>
        <v>44737</v>
      </c>
      <c r="L584" s="178">
        <f t="shared" si="529"/>
        <v>31</v>
      </c>
      <c r="M584" s="178">
        <f t="shared" si="533"/>
        <v>19</v>
      </c>
      <c r="N584" s="106">
        <f t="shared" si="502"/>
        <v>1.00287807</v>
      </c>
      <c r="O584" s="111">
        <f t="shared" si="532"/>
        <v>1.01060018</v>
      </c>
      <c r="P584" s="111">
        <f t="shared" si="519"/>
        <v>1.1766507515345199</v>
      </c>
      <c r="Q584" s="106">
        <f t="shared" si="531"/>
        <v>1.1800372299999999</v>
      </c>
      <c r="R584" s="106">
        <f t="shared" si="520"/>
        <v>1.12819757</v>
      </c>
      <c r="S584" s="106">
        <f t="shared" si="503"/>
        <v>867.42247085999998</v>
      </c>
      <c r="T584" s="106">
        <f t="shared" si="504"/>
        <v>11.280411526436318</v>
      </c>
      <c r="U584" s="106">
        <f t="shared" si="505"/>
        <v>122.58095659592352</v>
      </c>
      <c r="V584" s="106">
        <f t="shared" si="506"/>
        <v>902.71825448235984</v>
      </c>
      <c r="W584" s="19">
        <f t="shared" si="525"/>
        <v>0</v>
      </c>
      <c r="X584" s="2">
        <f t="shared" si="507"/>
        <v>0</v>
      </c>
      <c r="Y584" s="4">
        <f t="shared" si="508"/>
        <v>0</v>
      </c>
      <c r="Z584" s="106">
        <f t="shared" si="509"/>
        <v>0</v>
      </c>
      <c r="AA584" s="114">
        <f t="shared" si="521"/>
        <v>0.05</v>
      </c>
      <c r="AB584" s="112">
        <f t="shared" si="510"/>
        <v>19</v>
      </c>
      <c r="AC584" s="178">
        <f t="shared" si="528"/>
        <v>31</v>
      </c>
      <c r="AD584" s="11">
        <f t="shared" si="522"/>
        <v>1.0024950779999999</v>
      </c>
      <c r="AE584" s="106">
        <f t="shared" si="511"/>
        <v>2.1642867200000002</v>
      </c>
      <c r="AF584" s="106">
        <f t="shared" si="512"/>
        <v>2.2523524500000001</v>
      </c>
      <c r="AG584" s="106">
        <f t="shared" si="513"/>
        <v>0</v>
      </c>
      <c r="AH584" s="115" t="str">
        <f t="shared" si="523"/>
        <v>J=</v>
      </c>
      <c r="AI584" s="116">
        <f t="shared" si="524"/>
        <v>44737</v>
      </c>
      <c r="AJ584" s="10"/>
      <c r="AK584" s="1"/>
      <c r="AL584" s="204">
        <f>[2]Plan1!$A494</f>
        <v>51421</v>
      </c>
      <c r="AM584" s="205" t="str">
        <f>[2]Plan1!$C494</f>
        <v>Nossa Sr.a Aparecida - Padroeira do Brasil</v>
      </c>
      <c r="AN584" s="1"/>
      <c r="AO584" s="3"/>
      <c r="AP584" s="161">
        <f t="shared" si="537"/>
        <v>52164</v>
      </c>
      <c r="AQ584" s="161">
        <f t="shared" si="538"/>
        <v>52163</v>
      </c>
      <c r="AR584" s="161">
        <f t="shared" si="539"/>
        <v>52166</v>
      </c>
      <c r="AS584" s="161">
        <f t="shared" si="535"/>
        <v>52195</v>
      </c>
      <c r="AT584" s="161">
        <f t="shared" si="540"/>
        <v>52166</v>
      </c>
      <c r="AU584" s="161">
        <f t="shared" si="534"/>
        <v>52195</v>
      </c>
      <c r="AV584" s="155">
        <f t="shared" si="536"/>
        <v>31</v>
      </c>
      <c r="AZ584" s="26"/>
      <c r="BA584" s="1"/>
      <c r="BB584" s="1"/>
      <c r="BC584" s="1"/>
      <c r="BD584" s="1"/>
      <c r="BE584" s="1"/>
      <c r="BG584" s="1"/>
      <c r="BH584" s="1"/>
    </row>
    <row r="585" spans="1:60" ht="15" customHeight="1" x14ac:dyDescent="0.25">
      <c r="A585" s="105">
        <f t="shared" si="514"/>
        <v>44726</v>
      </c>
      <c r="B585" s="106">
        <f t="shared" si="499"/>
        <v>905.2111684222823</v>
      </c>
      <c r="C585" s="2">
        <f t="shared" si="515"/>
        <v>768.85688635999998</v>
      </c>
      <c r="D585" s="2">
        <f t="shared" si="516"/>
        <v>87.992397410000194</v>
      </c>
      <c r="E585" s="106">
        <f t="shared" si="500"/>
        <v>680.86448894999978</v>
      </c>
      <c r="F585" s="21">
        <f t="shared" si="517"/>
        <v>6382.88</v>
      </c>
      <c r="G585" s="108">
        <f t="shared" si="518"/>
        <v>6412.88</v>
      </c>
      <c r="H585" s="109">
        <f t="shared" si="530"/>
        <v>44677</v>
      </c>
      <c r="I585" s="109">
        <f t="shared" si="526"/>
        <v>44707</v>
      </c>
      <c r="J585" s="110">
        <f t="shared" si="501"/>
        <v>4.7000726944577131E-3</v>
      </c>
      <c r="K585" s="117">
        <f t="shared" si="527"/>
        <v>44737</v>
      </c>
      <c r="L585" s="178">
        <f t="shared" si="529"/>
        <v>31</v>
      </c>
      <c r="M585" s="178">
        <f t="shared" si="533"/>
        <v>20</v>
      </c>
      <c r="N585" s="106">
        <f t="shared" si="502"/>
        <v>1.0030297800000001</v>
      </c>
      <c r="O585" s="111">
        <f t="shared" si="532"/>
        <v>1.01060018</v>
      </c>
      <c r="P585" s="111">
        <f t="shared" si="519"/>
        <v>1.1766507515345199</v>
      </c>
      <c r="Q585" s="106">
        <f t="shared" si="531"/>
        <v>1.18021574</v>
      </c>
      <c r="R585" s="106">
        <f t="shared" si="520"/>
        <v>1.12819757</v>
      </c>
      <c r="S585" s="106">
        <f t="shared" si="503"/>
        <v>867.42247085999998</v>
      </c>
      <c r="T585" s="106">
        <f t="shared" si="504"/>
        <v>11.280411526436318</v>
      </c>
      <c r="U585" s="106">
        <f t="shared" si="505"/>
        <v>122.70249771584601</v>
      </c>
      <c r="V585" s="106">
        <f t="shared" si="506"/>
        <v>902.83979560228227</v>
      </c>
      <c r="W585" s="19">
        <f t="shared" si="525"/>
        <v>0</v>
      </c>
      <c r="X585" s="2">
        <f t="shared" si="507"/>
        <v>0</v>
      </c>
      <c r="Y585" s="4">
        <f t="shared" si="508"/>
        <v>0</v>
      </c>
      <c r="Z585" s="106">
        <f t="shared" si="509"/>
        <v>0</v>
      </c>
      <c r="AA585" s="114">
        <f t="shared" si="521"/>
        <v>0.05</v>
      </c>
      <c r="AB585" s="112">
        <f t="shared" si="510"/>
        <v>20</v>
      </c>
      <c r="AC585" s="178">
        <f t="shared" si="528"/>
        <v>31</v>
      </c>
      <c r="AD585" s="11">
        <f t="shared" si="522"/>
        <v>1.002626571</v>
      </c>
      <c r="AE585" s="106">
        <f t="shared" si="511"/>
        <v>2.2783467000000002</v>
      </c>
      <c r="AF585" s="106">
        <f t="shared" si="512"/>
        <v>2.3713728199999999</v>
      </c>
      <c r="AG585" s="106">
        <f t="shared" si="513"/>
        <v>0</v>
      </c>
      <c r="AH585" s="115" t="str">
        <f t="shared" si="523"/>
        <v>J=</v>
      </c>
      <c r="AI585" s="116">
        <f t="shared" si="524"/>
        <v>44737</v>
      </c>
      <c r="AJ585" s="10"/>
      <c r="AK585" s="1"/>
      <c r="AL585" s="204">
        <f>[2]Plan1!$A495</f>
        <v>51442</v>
      </c>
      <c r="AM585" s="205" t="str">
        <f>[2]Plan1!$C495</f>
        <v>Finados</v>
      </c>
      <c r="AN585" s="1"/>
      <c r="AO585" s="3"/>
      <c r="AP585" s="161">
        <f t="shared" si="537"/>
        <v>52195</v>
      </c>
      <c r="AQ585" s="161">
        <f t="shared" si="538"/>
        <v>52194</v>
      </c>
      <c r="AR585" s="161">
        <f t="shared" si="539"/>
        <v>52195</v>
      </c>
      <c r="AS585" s="161">
        <f t="shared" si="535"/>
        <v>52225</v>
      </c>
      <c r="AT585" s="161">
        <f t="shared" si="540"/>
        <v>52195</v>
      </c>
      <c r="AU585" s="161">
        <f t="shared" si="534"/>
        <v>52226</v>
      </c>
      <c r="AV585" s="155">
        <f t="shared" si="536"/>
        <v>30</v>
      </c>
      <c r="AZ585" s="26"/>
      <c r="BA585" s="1"/>
      <c r="BB585" s="1"/>
      <c r="BC585" s="1"/>
      <c r="BD585" s="1"/>
      <c r="BE585" s="1"/>
      <c r="BG585" s="1"/>
      <c r="BH585" s="1"/>
    </row>
    <row r="586" spans="1:60" ht="15" customHeight="1" x14ac:dyDescent="0.25">
      <c r="A586" s="105">
        <f t="shared" si="514"/>
        <v>44727</v>
      </c>
      <c r="B586" s="106">
        <f t="shared" ref="B586:B649" si="541">(V586+AF586)</f>
        <v>905.45178997949461</v>
      </c>
      <c r="C586" s="2">
        <f t="shared" si="515"/>
        <v>768.85688635999998</v>
      </c>
      <c r="D586" s="2">
        <f t="shared" si="516"/>
        <v>87.992397410000194</v>
      </c>
      <c r="E586" s="106">
        <f t="shared" ref="E586:E649" si="542">(C586-D586)</f>
        <v>680.86448894999978</v>
      </c>
      <c r="F586" s="21">
        <f t="shared" si="517"/>
        <v>6382.88</v>
      </c>
      <c r="G586" s="108">
        <f t="shared" si="518"/>
        <v>6412.88</v>
      </c>
      <c r="H586" s="109">
        <f t="shared" si="530"/>
        <v>44677</v>
      </c>
      <c r="I586" s="109">
        <f t="shared" si="526"/>
        <v>44707</v>
      </c>
      <c r="J586" s="110">
        <f t="shared" ref="J586:J649" si="543">(G586/F586)-1</f>
        <v>4.7000726944577131E-3</v>
      </c>
      <c r="K586" s="117">
        <f t="shared" si="527"/>
        <v>44737</v>
      </c>
      <c r="L586" s="178">
        <f t="shared" si="529"/>
        <v>31</v>
      </c>
      <c r="M586" s="178">
        <f t="shared" si="533"/>
        <v>21</v>
      </c>
      <c r="N586" s="106">
        <f t="shared" ref="N586:N649" si="544">TRUNC((G586/F586)^TRUNC((M586/L586),9),8)</f>
        <v>1.0031815100000001</v>
      </c>
      <c r="O586" s="111">
        <f t="shared" si="532"/>
        <v>1.01060018</v>
      </c>
      <c r="P586" s="111">
        <f t="shared" si="519"/>
        <v>1.1766507515345199</v>
      </c>
      <c r="Q586" s="106">
        <f t="shared" si="531"/>
        <v>1.1803942700000001</v>
      </c>
      <c r="R586" s="106">
        <f t="shared" si="520"/>
        <v>1.12819757</v>
      </c>
      <c r="S586" s="106">
        <f t="shared" ref="S586:S649" si="545">TRUNC(C586*R586,8)</f>
        <v>867.42247085999998</v>
      </c>
      <c r="T586" s="106">
        <f t="shared" ref="T586:T649" si="546">(D586*(R586-1))</f>
        <v>11.280411526436318</v>
      </c>
      <c r="U586" s="106">
        <f t="shared" ref="U586:U649" si="547">(E586*(Q586-1))</f>
        <v>122.82405245305833</v>
      </c>
      <c r="V586" s="106">
        <f t="shared" ref="V586:V649" si="548">(C586+T586+U586)</f>
        <v>902.96135033949463</v>
      </c>
      <c r="W586" s="19">
        <f t="shared" si="525"/>
        <v>0</v>
      </c>
      <c r="X586" s="2">
        <f t="shared" ref="X586:X649" si="549">IF(W586&gt;0,VLOOKUP(A586,AL$12:AP$312,5),0)</f>
        <v>0</v>
      </c>
      <c r="Y586" s="4">
        <f t="shared" ref="Y586:Y649" si="550">IF(W586&gt;0,VLOOKUP($A586,$AL$10:$AQ$312,6),0)</f>
        <v>0</v>
      </c>
      <c r="Z586" s="106">
        <f t="shared" ref="Z586:Z649" si="551">IF(Y586&gt;0,TRUNC(Y586*S586,8),0)</f>
        <v>0</v>
      </c>
      <c r="AA586" s="114">
        <f t="shared" si="521"/>
        <v>0.05</v>
      </c>
      <c r="AB586" s="112">
        <f t="shared" ref="AB586:AB649" si="552">M586</f>
        <v>21</v>
      </c>
      <c r="AC586" s="178">
        <f t="shared" si="528"/>
        <v>31</v>
      </c>
      <c r="AD586" s="11">
        <f t="shared" si="522"/>
        <v>1.00275808</v>
      </c>
      <c r="AE586" s="106">
        <f t="shared" ref="AE586:AE649" si="553">TRUNC((S586*(AD586-1)),8)</f>
        <v>2.3924205600000001</v>
      </c>
      <c r="AF586" s="106">
        <f t="shared" ref="AF586:AF649" si="554">TRUNC((V586*(AD586-1)),8)</f>
        <v>2.49043964</v>
      </c>
      <c r="AG586" s="106">
        <f t="shared" ref="AG586:AG649" si="555">IF(Z586&gt;0,Z586+AE586,0)</f>
        <v>0</v>
      </c>
      <c r="AH586" s="115" t="str">
        <f t="shared" si="523"/>
        <v>J=</v>
      </c>
      <c r="AI586" s="116">
        <f t="shared" si="524"/>
        <v>44737</v>
      </c>
      <c r="AJ586" s="10"/>
      <c r="AK586" s="1"/>
      <c r="AL586" s="204">
        <f>[2]Plan1!$A496</f>
        <v>51455</v>
      </c>
      <c r="AM586" s="205" t="str">
        <f>[2]Plan1!$C496</f>
        <v>Proclamação da República</v>
      </c>
      <c r="AN586" s="1"/>
      <c r="AO586" s="3"/>
      <c r="AP586" s="161">
        <f t="shared" si="537"/>
        <v>52225</v>
      </c>
      <c r="AQ586" s="161">
        <f t="shared" si="538"/>
        <v>52224</v>
      </c>
      <c r="AR586" s="161">
        <f t="shared" si="539"/>
        <v>52226</v>
      </c>
      <c r="AS586" s="161">
        <f t="shared" si="535"/>
        <v>52256</v>
      </c>
      <c r="AT586" s="161">
        <f t="shared" si="540"/>
        <v>52226</v>
      </c>
      <c r="AU586" s="161">
        <f t="shared" si="534"/>
        <v>52257</v>
      </c>
      <c r="AV586" s="155">
        <f t="shared" si="536"/>
        <v>31</v>
      </c>
      <c r="AZ586" s="26"/>
      <c r="BA586" s="1"/>
      <c r="BB586" s="1"/>
      <c r="BC586" s="1"/>
      <c r="BD586" s="1"/>
      <c r="BE586" s="1"/>
      <c r="BG586" s="1"/>
      <c r="BH586" s="1"/>
    </row>
    <row r="587" spans="1:60" ht="15" customHeight="1" x14ac:dyDescent="0.25">
      <c r="A587" s="105">
        <f t="shared" ref="A587:A650" si="556">(A586+1)</f>
        <v>44728</v>
      </c>
      <c r="B587" s="106">
        <f t="shared" si="541"/>
        <v>905.69248024264152</v>
      </c>
      <c r="C587" s="2">
        <f t="shared" ref="C587:C650" si="557">TRUNC(IF(W586&gt;0,VLOOKUP(A586,$AL$12:$AM$312,2),C586),8)</f>
        <v>768.85688635999998</v>
      </c>
      <c r="D587" s="2">
        <f t="shared" ref="D587:D650" si="558">VLOOKUP(A587,$AR$13:$AV$312,5)</f>
        <v>87.992397410000194</v>
      </c>
      <c r="E587" s="106">
        <f t="shared" si="542"/>
        <v>680.86448894999978</v>
      </c>
      <c r="F587" s="21">
        <f t="shared" ref="F587:F650" si="559">IF(G587=G586,F586,G586)</f>
        <v>6382.88</v>
      </c>
      <c r="G587" s="108">
        <f t="shared" ref="G587:G650" si="560">IF(AND(M587=1,M586&gt;1),VLOOKUP(A586,$BF$13:$BH$98,3),G586)</f>
        <v>6412.88</v>
      </c>
      <c r="H587" s="109">
        <f t="shared" si="530"/>
        <v>44677</v>
      </c>
      <c r="I587" s="109">
        <f t="shared" si="526"/>
        <v>44707</v>
      </c>
      <c r="J587" s="110">
        <f t="shared" si="543"/>
        <v>4.7000726944577131E-3</v>
      </c>
      <c r="K587" s="117">
        <f t="shared" si="527"/>
        <v>44737</v>
      </c>
      <c r="L587" s="178">
        <f t="shared" si="529"/>
        <v>31</v>
      </c>
      <c r="M587" s="178">
        <f t="shared" si="533"/>
        <v>22</v>
      </c>
      <c r="N587" s="106">
        <f t="shared" si="544"/>
        <v>1.00333326</v>
      </c>
      <c r="O587" s="111">
        <f t="shared" si="532"/>
        <v>1.01060018</v>
      </c>
      <c r="P587" s="111">
        <f t="shared" ref="P587:P650" si="561">IF(K587&gt;K586,P586*O587,P586)</f>
        <v>1.1766507515345199</v>
      </c>
      <c r="Q587" s="106">
        <f t="shared" si="531"/>
        <v>1.18057283</v>
      </c>
      <c r="R587" s="106">
        <f t="shared" ref="R587:R650" si="562">IF(AND(W587&gt;0,MONTH(A587)=R$9),Q587,R586)</f>
        <v>1.12819757</v>
      </c>
      <c r="S587" s="106">
        <f t="shared" si="545"/>
        <v>867.42247085999998</v>
      </c>
      <c r="T587" s="106">
        <f t="shared" si="546"/>
        <v>11.280411526436318</v>
      </c>
      <c r="U587" s="106">
        <f t="shared" si="547"/>
        <v>122.9456276162052</v>
      </c>
      <c r="V587" s="106">
        <f t="shared" si="548"/>
        <v>903.0829255026415</v>
      </c>
      <c r="W587" s="19">
        <f t="shared" si="525"/>
        <v>0</v>
      </c>
      <c r="X587" s="2">
        <f t="shared" si="549"/>
        <v>0</v>
      </c>
      <c r="Y587" s="4">
        <f t="shared" si="550"/>
        <v>0</v>
      </c>
      <c r="Z587" s="106">
        <f t="shared" si="551"/>
        <v>0</v>
      </c>
      <c r="AA587" s="114">
        <f t="shared" ref="AA587:AA650" si="563">(AA586)</f>
        <v>0.05</v>
      </c>
      <c r="AB587" s="112">
        <f t="shared" si="552"/>
        <v>22</v>
      </c>
      <c r="AC587" s="178">
        <f t="shared" si="528"/>
        <v>31</v>
      </c>
      <c r="AD587" s="11">
        <f t="shared" ref="AD587:AD650" si="564">ROUND((1+AA587)^(30/360)^(AB587/AC587),9)</f>
        <v>1.002889607</v>
      </c>
      <c r="AE587" s="106">
        <f t="shared" si="553"/>
        <v>2.5065100400000002</v>
      </c>
      <c r="AF587" s="106">
        <f t="shared" si="554"/>
        <v>2.6095547400000001</v>
      </c>
      <c r="AG587" s="106">
        <f t="shared" si="555"/>
        <v>0</v>
      </c>
      <c r="AH587" s="115" t="str">
        <f t="shared" ref="AH587:AH650" si="565">AH586</f>
        <v>J=</v>
      </c>
      <c r="AI587" s="116">
        <f t="shared" si="524"/>
        <v>44737</v>
      </c>
      <c r="AJ587" s="10"/>
      <c r="AK587" s="1"/>
      <c r="AL587" s="204">
        <f>[2]Plan1!$A497</f>
        <v>51460</v>
      </c>
      <c r="AM587" s="205" t="str">
        <f>[2]Plan1!$C497</f>
        <v>Dia Nacional de Zumbi e da Consciência Negra</v>
      </c>
      <c r="AN587" s="1"/>
      <c r="AO587" s="3"/>
      <c r="AP587" s="161">
        <f t="shared" si="537"/>
        <v>52256</v>
      </c>
      <c r="AQ587" s="161">
        <f t="shared" si="538"/>
        <v>52254</v>
      </c>
      <c r="AR587" s="161">
        <f t="shared" si="539"/>
        <v>52257</v>
      </c>
      <c r="AS587" s="161">
        <f t="shared" si="535"/>
        <v>52287</v>
      </c>
      <c r="AT587" s="161">
        <f t="shared" si="540"/>
        <v>52257</v>
      </c>
      <c r="AU587" s="161">
        <f t="shared" si="534"/>
        <v>52287</v>
      </c>
      <c r="AV587" s="155">
        <f t="shared" si="536"/>
        <v>31</v>
      </c>
      <c r="AZ587" s="26"/>
      <c r="BA587" s="1"/>
      <c r="BB587" s="1"/>
      <c r="BC587" s="1"/>
      <c r="BD587" s="1"/>
      <c r="BE587" s="1"/>
      <c r="BG587" s="1"/>
      <c r="BH587" s="1"/>
    </row>
    <row r="588" spans="1:60" ht="15" customHeight="1" x14ac:dyDescent="0.25">
      <c r="A588" s="105">
        <f t="shared" si="556"/>
        <v>44729</v>
      </c>
      <c r="B588" s="106">
        <f t="shared" si="541"/>
        <v>905.93323833172303</v>
      </c>
      <c r="C588" s="2">
        <f t="shared" si="557"/>
        <v>768.85688635999998</v>
      </c>
      <c r="D588" s="2">
        <f t="shared" si="558"/>
        <v>87.992397410000194</v>
      </c>
      <c r="E588" s="106">
        <f t="shared" si="542"/>
        <v>680.86448894999978</v>
      </c>
      <c r="F588" s="21">
        <f t="shared" si="559"/>
        <v>6382.88</v>
      </c>
      <c r="G588" s="108">
        <f t="shared" si="560"/>
        <v>6412.88</v>
      </c>
      <c r="H588" s="109">
        <f t="shared" si="530"/>
        <v>44677</v>
      </c>
      <c r="I588" s="109">
        <f t="shared" si="526"/>
        <v>44707</v>
      </c>
      <c r="J588" s="110">
        <f t="shared" si="543"/>
        <v>4.7000726944577131E-3</v>
      </c>
      <c r="K588" s="117">
        <f t="shared" si="527"/>
        <v>44737</v>
      </c>
      <c r="L588" s="178">
        <f t="shared" si="529"/>
        <v>31</v>
      </c>
      <c r="M588" s="178">
        <f t="shared" si="533"/>
        <v>23</v>
      </c>
      <c r="N588" s="106">
        <f t="shared" si="544"/>
        <v>1.0034850399999999</v>
      </c>
      <c r="O588" s="111">
        <f t="shared" si="532"/>
        <v>1.01060018</v>
      </c>
      <c r="P588" s="111">
        <f t="shared" si="561"/>
        <v>1.1766507515345199</v>
      </c>
      <c r="Q588" s="106">
        <f t="shared" si="531"/>
        <v>1.18075142</v>
      </c>
      <c r="R588" s="106">
        <f t="shared" si="562"/>
        <v>1.12819757</v>
      </c>
      <c r="S588" s="106">
        <f t="shared" si="545"/>
        <v>867.42247085999998</v>
      </c>
      <c r="T588" s="106">
        <f t="shared" si="546"/>
        <v>11.280411526436318</v>
      </c>
      <c r="U588" s="106">
        <f t="shared" si="547"/>
        <v>123.06722320528677</v>
      </c>
      <c r="V588" s="106">
        <f t="shared" si="548"/>
        <v>903.204521091723</v>
      </c>
      <c r="W588" s="19">
        <f t="shared" si="525"/>
        <v>0</v>
      </c>
      <c r="X588" s="2">
        <f t="shared" si="549"/>
        <v>0</v>
      </c>
      <c r="Y588" s="4">
        <f t="shared" si="550"/>
        <v>0</v>
      </c>
      <c r="Z588" s="106">
        <f t="shared" si="551"/>
        <v>0</v>
      </c>
      <c r="AA588" s="114">
        <f t="shared" si="563"/>
        <v>0.05</v>
      </c>
      <c r="AB588" s="112">
        <f t="shared" si="552"/>
        <v>23</v>
      </c>
      <c r="AC588" s="178">
        <f t="shared" si="528"/>
        <v>31</v>
      </c>
      <c r="AD588" s="11">
        <f t="shared" si="564"/>
        <v>1.003021151</v>
      </c>
      <c r="AE588" s="106">
        <f t="shared" si="553"/>
        <v>2.62061426</v>
      </c>
      <c r="AF588" s="106">
        <f t="shared" si="554"/>
        <v>2.7287172399999999</v>
      </c>
      <c r="AG588" s="106">
        <f t="shared" si="555"/>
        <v>0</v>
      </c>
      <c r="AH588" s="115" t="str">
        <f t="shared" si="565"/>
        <v>J=</v>
      </c>
      <c r="AI588" s="116">
        <f t="shared" ref="AI588:AI651" si="566">IF(W587&gt;0,VLOOKUP(A587,$AL$10:$AZ$312,14),AI587)</f>
        <v>44737</v>
      </c>
      <c r="AJ588" s="10"/>
      <c r="AK588" s="1"/>
      <c r="AL588" s="204">
        <f>[2]Plan1!$A498</f>
        <v>51495</v>
      </c>
      <c r="AM588" s="205" t="str">
        <f>[2]Plan1!$C498</f>
        <v>Natal</v>
      </c>
      <c r="AN588" s="1"/>
      <c r="AO588" s="3"/>
      <c r="AP588" s="161">
        <f t="shared" si="537"/>
        <v>52287</v>
      </c>
      <c r="AQ588" s="161">
        <f t="shared" si="538"/>
        <v>52286</v>
      </c>
      <c r="AR588" s="161">
        <f t="shared" si="539"/>
        <v>52287</v>
      </c>
      <c r="AS588" s="161">
        <f t="shared" si="535"/>
        <v>52315</v>
      </c>
      <c r="AT588" s="161">
        <f t="shared" si="540"/>
        <v>52287</v>
      </c>
      <c r="AU588" s="161">
        <f t="shared" si="534"/>
        <v>52315</v>
      </c>
      <c r="AV588" s="155">
        <f t="shared" si="536"/>
        <v>28</v>
      </c>
      <c r="AZ588" s="26"/>
      <c r="BA588" s="1"/>
      <c r="BB588" s="1"/>
      <c r="BC588" s="1"/>
      <c r="BD588" s="1"/>
      <c r="BE588" s="1"/>
      <c r="BG588" s="1"/>
      <c r="BH588" s="1"/>
    </row>
    <row r="589" spans="1:60" ht="15" customHeight="1" x14ac:dyDescent="0.25">
      <c r="A589" s="105">
        <f t="shared" si="556"/>
        <v>44730</v>
      </c>
      <c r="B589" s="106">
        <f t="shared" si="541"/>
        <v>906.17405742809444</v>
      </c>
      <c r="C589" s="2">
        <f t="shared" si="557"/>
        <v>768.85688635999998</v>
      </c>
      <c r="D589" s="2">
        <f t="shared" si="558"/>
        <v>87.992397410000194</v>
      </c>
      <c r="E589" s="106">
        <f t="shared" si="542"/>
        <v>680.86448894999978</v>
      </c>
      <c r="F589" s="21">
        <f t="shared" si="559"/>
        <v>6382.88</v>
      </c>
      <c r="G589" s="108">
        <f t="shared" si="560"/>
        <v>6412.88</v>
      </c>
      <c r="H589" s="109">
        <f t="shared" si="530"/>
        <v>44677</v>
      </c>
      <c r="I589" s="109">
        <f t="shared" si="526"/>
        <v>44707</v>
      </c>
      <c r="J589" s="110">
        <f t="shared" si="543"/>
        <v>4.7000726944577131E-3</v>
      </c>
      <c r="K589" s="117">
        <f t="shared" si="527"/>
        <v>44737</v>
      </c>
      <c r="L589" s="178">
        <f t="shared" si="529"/>
        <v>31</v>
      </c>
      <c r="M589" s="178">
        <f t="shared" si="533"/>
        <v>24</v>
      </c>
      <c r="N589" s="106">
        <f t="shared" si="544"/>
        <v>1.00363683</v>
      </c>
      <c r="O589" s="111">
        <f t="shared" si="532"/>
        <v>1.01060018</v>
      </c>
      <c r="P589" s="111">
        <f t="shared" si="561"/>
        <v>1.1766507515345199</v>
      </c>
      <c r="Q589" s="106">
        <f t="shared" si="531"/>
        <v>1.1809300300000001</v>
      </c>
      <c r="R589" s="106">
        <f t="shared" si="562"/>
        <v>1.12819757</v>
      </c>
      <c r="S589" s="106">
        <f t="shared" si="545"/>
        <v>867.42247085999998</v>
      </c>
      <c r="T589" s="106">
        <f t="shared" si="546"/>
        <v>11.280411526436318</v>
      </c>
      <c r="U589" s="106">
        <f t="shared" si="547"/>
        <v>123.18883241165818</v>
      </c>
      <c r="V589" s="106">
        <f t="shared" si="548"/>
        <v>903.32613029809443</v>
      </c>
      <c r="W589" s="19">
        <f t="shared" si="525"/>
        <v>0</v>
      </c>
      <c r="X589" s="2">
        <f t="shared" si="549"/>
        <v>0</v>
      </c>
      <c r="Y589" s="4">
        <f t="shared" si="550"/>
        <v>0</v>
      </c>
      <c r="Z589" s="106">
        <f t="shared" si="551"/>
        <v>0</v>
      </c>
      <c r="AA589" s="114">
        <f t="shared" si="563"/>
        <v>0.05</v>
      </c>
      <c r="AB589" s="112">
        <f t="shared" si="552"/>
        <v>24</v>
      </c>
      <c r="AC589" s="178">
        <f t="shared" si="528"/>
        <v>31</v>
      </c>
      <c r="AD589" s="11">
        <f t="shared" si="564"/>
        <v>1.0031527119999999</v>
      </c>
      <c r="AE589" s="106">
        <f t="shared" si="553"/>
        <v>2.7347332299999998</v>
      </c>
      <c r="AF589" s="106">
        <f t="shared" si="554"/>
        <v>2.84792713</v>
      </c>
      <c r="AG589" s="106">
        <f t="shared" si="555"/>
        <v>0</v>
      </c>
      <c r="AH589" s="115" t="str">
        <f t="shared" si="565"/>
        <v>J=</v>
      </c>
      <c r="AI589" s="116">
        <f t="shared" si="566"/>
        <v>44737</v>
      </c>
      <c r="AJ589" s="10"/>
      <c r="AK589" s="1"/>
      <c r="AL589" s="204">
        <f>[2]Plan1!$A499</f>
        <v>51502</v>
      </c>
      <c r="AM589" s="205" t="str">
        <f>[2]Plan1!$C499</f>
        <v>Confraternização Universal</v>
      </c>
      <c r="AN589" s="1"/>
      <c r="AO589" s="3"/>
      <c r="AP589" s="161">
        <f t="shared" si="537"/>
        <v>52315</v>
      </c>
      <c r="AQ589" s="161">
        <f t="shared" si="538"/>
        <v>52314</v>
      </c>
      <c r="AR589" s="161">
        <f t="shared" si="539"/>
        <v>52315</v>
      </c>
      <c r="AS589" s="161">
        <f t="shared" si="535"/>
        <v>52346</v>
      </c>
      <c r="AT589" s="161">
        <f t="shared" si="540"/>
        <v>52315</v>
      </c>
      <c r="AU589" s="161">
        <f t="shared" si="534"/>
        <v>52348</v>
      </c>
      <c r="AV589" s="155">
        <f t="shared" si="536"/>
        <v>31</v>
      </c>
      <c r="AZ589" s="26"/>
      <c r="BA589" s="1"/>
      <c r="BB589" s="1"/>
      <c r="BC589" s="1"/>
      <c r="BD589" s="1"/>
      <c r="BE589" s="1"/>
      <c r="BG589" s="1"/>
      <c r="BH589" s="1"/>
    </row>
    <row r="590" spans="1:60" ht="15" customHeight="1" x14ac:dyDescent="0.25">
      <c r="A590" s="105">
        <f t="shared" si="556"/>
        <v>44731</v>
      </c>
      <c r="B590" s="106">
        <f t="shared" si="541"/>
        <v>906.41495119904528</v>
      </c>
      <c r="C590" s="2">
        <f t="shared" si="557"/>
        <v>768.85688635999998</v>
      </c>
      <c r="D590" s="2">
        <f t="shared" si="558"/>
        <v>87.992397410000194</v>
      </c>
      <c r="E590" s="106">
        <f t="shared" si="542"/>
        <v>680.86448894999978</v>
      </c>
      <c r="F590" s="21">
        <f t="shared" si="559"/>
        <v>6382.88</v>
      </c>
      <c r="G590" s="108">
        <f t="shared" si="560"/>
        <v>6412.88</v>
      </c>
      <c r="H590" s="109">
        <f t="shared" si="530"/>
        <v>44677</v>
      </c>
      <c r="I590" s="109">
        <f t="shared" si="526"/>
        <v>44707</v>
      </c>
      <c r="J590" s="110">
        <f t="shared" si="543"/>
        <v>4.7000726944577131E-3</v>
      </c>
      <c r="K590" s="117">
        <f t="shared" si="527"/>
        <v>44737</v>
      </c>
      <c r="L590" s="178">
        <f t="shared" si="529"/>
        <v>31</v>
      </c>
      <c r="M590" s="178">
        <f t="shared" si="533"/>
        <v>25</v>
      </c>
      <c r="N590" s="106">
        <f t="shared" si="544"/>
        <v>1.0037886600000001</v>
      </c>
      <c r="O590" s="111">
        <f t="shared" si="532"/>
        <v>1.01060018</v>
      </c>
      <c r="P590" s="111">
        <f t="shared" si="561"/>
        <v>1.1766507515345199</v>
      </c>
      <c r="Q590" s="106">
        <f t="shared" si="531"/>
        <v>1.1811086799999999</v>
      </c>
      <c r="R590" s="106">
        <f t="shared" si="562"/>
        <v>1.12819757</v>
      </c>
      <c r="S590" s="106">
        <f t="shared" si="545"/>
        <v>867.42247085999998</v>
      </c>
      <c r="T590" s="106">
        <f t="shared" si="546"/>
        <v>11.280411526436318</v>
      </c>
      <c r="U590" s="106">
        <f t="shared" si="547"/>
        <v>123.31046885260899</v>
      </c>
      <c r="V590" s="106">
        <f t="shared" si="548"/>
        <v>903.44776673904528</v>
      </c>
      <c r="W590" s="19">
        <f t="shared" si="525"/>
        <v>0</v>
      </c>
      <c r="X590" s="2">
        <f t="shared" si="549"/>
        <v>0</v>
      </c>
      <c r="Y590" s="4">
        <f t="shared" si="550"/>
        <v>0</v>
      </c>
      <c r="Z590" s="106">
        <f t="shared" si="551"/>
        <v>0</v>
      </c>
      <c r="AA590" s="114">
        <f t="shared" si="563"/>
        <v>0.05</v>
      </c>
      <c r="AB590" s="112">
        <f t="shared" si="552"/>
        <v>25</v>
      </c>
      <c r="AC590" s="178">
        <f t="shared" si="528"/>
        <v>31</v>
      </c>
      <c r="AD590" s="11">
        <f t="shared" si="564"/>
        <v>1.0032842900000001</v>
      </c>
      <c r="AE590" s="106">
        <f t="shared" si="553"/>
        <v>2.8488669400000002</v>
      </c>
      <c r="AF590" s="106">
        <f t="shared" si="554"/>
        <v>2.9671844599999999</v>
      </c>
      <c r="AG590" s="106">
        <f t="shared" si="555"/>
        <v>0</v>
      </c>
      <c r="AH590" s="115" t="str">
        <f t="shared" si="565"/>
        <v>J=</v>
      </c>
      <c r="AI590" s="116">
        <f t="shared" si="566"/>
        <v>44737</v>
      </c>
      <c r="AJ590" s="10"/>
      <c r="AK590" s="1"/>
      <c r="AL590" s="204">
        <f>[2]Plan1!$A500</f>
        <v>51564</v>
      </c>
      <c r="AM590" s="205" t="str">
        <f>[2]Plan1!$C500</f>
        <v>Carnaval</v>
      </c>
      <c r="AN590" s="1"/>
      <c r="AO590" s="3"/>
      <c r="AP590" s="161">
        <f t="shared" si="537"/>
        <v>52346</v>
      </c>
      <c r="AQ590" s="161">
        <f t="shared" si="538"/>
        <v>52345</v>
      </c>
      <c r="AR590" s="161">
        <f t="shared" si="539"/>
        <v>52348</v>
      </c>
      <c r="AS590" s="161">
        <f t="shared" si="535"/>
        <v>52376</v>
      </c>
      <c r="AT590" s="161">
        <f t="shared" si="540"/>
        <v>52348</v>
      </c>
      <c r="AU590" s="161">
        <f t="shared" si="534"/>
        <v>52376</v>
      </c>
      <c r="AV590" s="155">
        <f t="shared" si="536"/>
        <v>30</v>
      </c>
      <c r="AZ590" s="26"/>
      <c r="BA590" s="1"/>
      <c r="BB590" s="1"/>
      <c r="BC590" s="1"/>
      <c r="BD590" s="1"/>
      <c r="BE590" s="1"/>
      <c r="BG590" s="1"/>
      <c r="BH590" s="1"/>
    </row>
    <row r="591" spans="1:60" ht="15" customHeight="1" x14ac:dyDescent="0.25">
      <c r="A591" s="105">
        <f t="shared" si="556"/>
        <v>44732</v>
      </c>
      <c r="B591" s="106">
        <f t="shared" si="541"/>
        <v>906.65590007864103</v>
      </c>
      <c r="C591" s="2">
        <f t="shared" si="557"/>
        <v>768.85688635999998</v>
      </c>
      <c r="D591" s="2">
        <f t="shared" si="558"/>
        <v>87.992397410000194</v>
      </c>
      <c r="E591" s="106">
        <f t="shared" si="542"/>
        <v>680.86448894999978</v>
      </c>
      <c r="F591" s="21">
        <f t="shared" si="559"/>
        <v>6382.88</v>
      </c>
      <c r="G591" s="108">
        <f t="shared" si="560"/>
        <v>6412.88</v>
      </c>
      <c r="H591" s="109">
        <f t="shared" si="530"/>
        <v>44677</v>
      </c>
      <c r="I591" s="109">
        <f t="shared" si="526"/>
        <v>44707</v>
      </c>
      <c r="J591" s="110">
        <f t="shared" si="543"/>
        <v>4.7000726944577131E-3</v>
      </c>
      <c r="K591" s="117">
        <f t="shared" si="527"/>
        <v>44737</v>
      </c>
      <c r="L591" s="178">
        <f t="shared" si="529"/>
        <v>31</v>
      </c>
      <c r="M591" s="178">
        <f t="shared" si="533"/>
        <v>26</v>
      </c>
      <c r="N591" s="106">
        <f t="shared" si="544"/>
        <v>1.0039404999999999</v>
      </c>
      <c r="O591" s="111">
        <f t="shared" si="532"/>
        <v>1.01060018</v>
      </c>
      <c r="P591" s="111">
        <f t="shared" si="561"/>
        <v>1.1766507515345199</v>
      </c>
      <c r="Q591" s="106">
        <f t="shared" si="531"/>
        <v>1.1812873399999999</v>
      </c>
      <c r="R591" s="106">
        <f t="shared" si="562"/>
        <v>1.12819757</v>
      </c>
      <c r="S591" s="106">
        <f t="shared" si="545"/>
        <v>867.42247085999998</v>
      </c>
      <c r="T591" s="106">
        <f t="shared" si="546"/>
        <v>11.280411526436318</v>
      </c>
      <c r="U591" s="106">
        <f t="shared" si="547"/>
        <v>123.4321121022048</v>
      </c>
      <c r="V591" s="106">
        <f t="shared" si="548"/>
        <v>903.56940998864104</v>
      </c>
      <c r="W591" s="19">
        <f t="shared" si="525"/>
        <v>0</v>
      </c>
      <c r="X591" s="2">
        <f t="shared" si="549"/>
        <v>0</v>
      </c>
      <c r="Y591" s="4">
        <f t="shared" si="550"/>
        <v>0</v>
      </c>
      <c r="Z591" s="106">
        <f t="shared" si="551"/>
        <v>0</v>
      </c>
      <c r="AA591" s="114">
        <f t="shared" si="563"/>
        <v>0.05</v>
      </c>
      <c r="AB591" s="112">
        <f t="shared" si="552"/>
        <v>26</v>
      </c>
      <c r="AC591" s="178">
        <f t="shared" si="528"/>
        <v>31</v>
      </c>
      <c r="AD591" s="11">
        <f t="shared" si="564"/>
        <v>1.003415886</v>
      </c>
      <c r="AE591" s="106">
        <f t="shared" si="553"/>
        <v>2.9630162699999998</v>
      </c>
      <c r="AF591" s="106">
        <f t="shared" si="554"/>
        <v>3.0864900899999999</v>
      </c>
      <c r="AG591" s="106">
        <f t="shared" si="555"/>
        <v>0</v>
      </c>
      <c r="AH591" s="115" t="str">
        <f t="shared" si="565"/>
        <v>J=</v>
      </c>
      <c r="AI591" s="116">
        <f t="shared" si="566"/>
        <v>44737</v>
      </c>
      <c r="AJ591" s="10"/>
      <c r="AK591" s="1"/>
      <c r="AL591" s="204">
        <f>[2]Plan1!$A501</f>
        <v>51565</v>
      </c>
      <c r="AM591" s="205" t="str">
        <f>[2]Plan1!$C501</f>
        <v>Carnaval</v>
      </c>
      <c r="AN591" s="1"/>
      <c r="AO591" s="3"/>
      <c r="AP591" s="161">
        <f t="shared" si="537"/>
        <v>52376</v>
      </c>
      <c r="AQ591" s="161">
        <f t="shared" si="538"/>
        <v>52373</v>
      </c>
      <c r="AR591" s="161">
        <f t="shared" si="539"/>
        <v>52376</v>
      </c>
      <c r="AS591" s="161">
        <f t="shared" si="535"/>
        <v>52407</v>
      </c>
      <c r="AT591" s="161">
        <f t="shared" si="540"/>
        <v>52376</v>
      </c>
      <c r="AU591" s="161">
        <f t="shared" si="534"/>
        <v>52407</v>
      </c>
      <c r="AV591" s="155">
        <f t="shared" si="536"/>
        <v>31</v>
      </c>
      <c r="AZ591" s="26"/>
      <c r="BA591" s="1"/>
      <c r="BB591" s="1"/>
      <c r="BC591" s="1"/>
      <c r="BD591" s="1"/>
      <c r="BE591" s="1"/>
      <c r="BG591" s="1"/>
      <c r="BH591" s="1"/>
    </row>
    <row r="592" spans="1:60" ht="15" customHeight="1" x14ac:dyDescent="0.25">
      <c r="A592" s="105">
        <f t="shared" si="556"/>
        <v>44733</v>
      </c>
      <c r="B592" s="106">
        <f t="shared" si="541"/>
        <v>906.89692367281657</v>
      </c>
      <c r="C592" s="2">
        <f t="shared" si="557"/>
        <v>768.85688635999998</v>
      </c>
      <c r="D592" s="2">
        <f t="shared" si="558"/>
        <v>87.992397410000194</v>
      </c>
      <c r="E592" s="106">
        <f t="shared" si="542"/>
        <v>680.86448894999978</v>
      </c>
      <c r="F592" s="21">
        <f t="shared" si="559"/>
        <v>6382.88</v>
      </c>
      <c r="G592" s="108">
        <f t="shared" si="560"/>
        <v>6412.88</v>
      </c>
      <c r="H592" s="109">
        <f t="shared" si="530"/>
        <v>44677</v>
      </c>
      <c r="I592" s="109">
        <f t="shared" si="526"/>
        <v>44707</v>
      </c>
      <c r="J592" s="110">
        <f t="shared" si="543"/>
        <v>4.7000726944577131E-3</v>
      </c>
      <c r="K592" s="117">
        <f t="shared" si="527"/>
        <v>44737</v>
      </c>
      <c r="L592" s="178">
        <f t="shared" si="529"/>
        <v>31</v>
      </c>
      <c r="M592" s="178">
        <f t="shared" si="533"/>
        <v>27</v>
      </c>
      <c r="N592" s="106">
        <f t="shared" si="544"/>
        <v>1.00409237</v>
      </c>
      <c r="O592" s="111">
        <f t="shared" si="532"/>
        <v>1.01060018</v>
      </c>
      <c r="P592" s="111">
        <f t="shared" si="561"/>
        <v>1.1766507515345199</v>
      </c>
      <c r="Q592" s="106">
        <f t="shared" si="531"/>
        <v>1.1814660400000001</v>
      </c>
      <c r="R592" s="106">
        <f t="shared" si="562"/>
        <v>1.12819757</v>
      </c>
      <c r="S592" s="106">
        <f t="shared" si="545"/>
        <v>867.42247085999998</v>
      </c>
      <c r="T592" s="106">
        <f t="shared" si="546"/>
        <v>11.280411526436318</v>
      </c>
      <c r="U592" s="106">
        <f t="shared" si="547"/>
        <v>123.55378258638029</v>
      </c>
      <c r="V592" s="106">
        <f t="shared" si="548"/>
        <v>903.69108047281657</v>
      </c>
      <c r="W592" s="19">
        <f t="shared" si="525"/>
        <v>0</v>
      </c>
      <c r="X592" s="2">
        <f t="shared" si="549"/>
        <v>0</v>
      </c>
      <c r="Y592" s="4">
        <f t="shared" si="550"/>
        <v>0</v>
      </c>
      <c r="Z592" s="106">
        <f t="shared" si="551"/>
        <v>0</v>
      </c>
      <c r="AA592" s="114">
        <f t="shared" si="563"/>
        <v>0.05</v>
      </c>
      <c r="AB592" s="112">
        <f t="shared" si="552"/>
        <v>27</v>
      </c>
      <c r="AC592" s="178">
        <f t="shared" si="528"/>
        <v>31</v>
      </c>
      <c r="AD592" s="11">
        <f t="shared" si="564"/>
        <v>1.003547499</v>
      </c>
      <c r="AE592" s="106">
        <f t="shared" si="553"/>
        <v>3.07718034</v>
      </c>
      <c r="AF592" s="106">
        <f t="shared" si="554"/>
        <v>3.2058431999999999</v>
      </c>
      <c r="AG592" s="106">
        <f t="shared" si="555"/>
        <v>0</v>
      </c>
      <c r="AH592" s="115" t="str">
        <f t="shared" si="565"/>
        <v>J=</v>
      </c>
      <c r="AI592" s="116">
        <f t="shared" si="566"/>
        <v>44737</v>
      </c>
      <c r="AJ592" s="10"/>
      <c r="AK592" s="1"/>
      <c r="AL592" s="204">
        <f>[2]Plan1!$A502</f>
        <v>51610</v>
      </c>
      <c r="AM592" s="205" t="str">
        <f>[2]Plan1!$C502</f>
        <v>Paixão de Cristo</v>
      </c>
      <c r="AN592" s="1"/>
      <c r="AO592" s="3"/>
      <c r="AP592" s="161">
        <f t="shared" si="537"/>
        <v>52407</v>
      </c>
      <c r="AQ592" s="161">
        <f t="shared" si="538"/>
        <v>52406</v>
      </c>
      <c r="AR592" s="161">
        <f t="shared" si="539"/>
        <v>52407</v>
      </c>
      <c r="AS592" s="161">
        <f t="shared" si="535"/>
        <v>52437</v>
      </c>
      <c r="AT592" s="161">
        <f t="shared" si="540"/>
        <v>52407</v>
      </c>
      <c r="AU592" s="161">
        <f t="shared" si="534"/>
        <v>52439</v>
      </c>
      <c r="AV592" s="155">
        <f t="shared" si="536"/>
        <v>30</v>
      </c>
      <c r="AZ592" s="26"/>
      <c r="BA592" s="1"/>
      <c r="BB592" s="1"/>
      <c r="BC592" s="1"/>
      <c r="BD592" s="1"/>
      <c r="BE592" s="1"/>
      <c r="BG592" s="1"/>
      <c r="BH592" s="1"/>
    </row>
    <row r="593" spans="1:180" ht="15" customHeight="1" x14ac:dyDescent="0.25">
      <c r="A593" s="105">
        <f t="shared" si="556"/>
        <v>44734</v>
      </c>
      <c r="B593" s="106">
        <f t="shared" si="541"/>
        <v>907.1380083242816</v>
      </c>
      <c r="C593" s="2">
        <f t="shared" si="557"/>
        <v>768.85688635999998</v>
      </c>
      <c r="D593" s="2">
        <f t="shared" si="558"/>
        <v>87.992397410000194</v>
      </c>
      <c r="E593" s="106">
        <f t="shared" si="542"/>
        <v>680.86448894999978</v>
      </c>
      <c r="F593" s="21">
        <f t="shared" si="559"/>
        <v>6382.88</v>
      </c>
      <c r="G593" s="108">
        <f t="shared" si="560"/>
        <v>6412.88</v>
      </c>
      <c r="H593" s="109">
        <f t="shared" si="530"/>
        <v>44677</v>
      </c>
      <c r="I593" s="109">
        <f t="shared" si="526"/>
        <v>44707</v>
      </c>
      <c r="J593" s="110">
        <f t="shared" si="543"/>
        <v>4.7000726944577131E-3</v>
      </c>
      <c r="K593" s="117">
        <f t="shared" si="527"/>
        <v>44737</v>
      </c>
      <c r="L593" s="178">
        <f t="shared" si="529"/>
        <v>31</v>
      </c>
      <c r="M593" s="178">
        <f t="shared" si="533"/>
        <v>28</v>
      </c>
      <c r="N593" s="106">
        <f t="shared" si="544"/>
        <v>1.0042442600000001</v>
      </c>
      <c r="O593" s="111">
        <f t="shared" si="532"/>
        <v>1.01060018</v>
      </c>
      <c r="P593" s="111">
        <f t="shared" si="561"/>
        <v>1.1766507515345199</v>
      </c>
      <c r="Q593" s="106">
        <f t="shared" si="531"/>
        <v>1.18164476</v>
      </c>
      <c r="R593" s="106">
        <f t="shared" si="562"/>
        <v>1.12819757</v>
      </c>
      <c r="S593" s="106">
        <f t="shared" si="545"/>
        <v>867.42247085999998</v>
      </c>
      <c r="T593" s="106">
        <f t="shared" si="546"/>
        <v>11.280411526436318</v>
      </c>
      <c r="U593" s="106">
        <f t="shared" si="547"/>
        <v>123.67546668784533</v>
      </c>
      <c r="V593" s="106">
        <f t="shared" si="548"/>
        <v>903.81276457428157</v>
      </c>
      <c r="W593" s="19">
        <f t="shared" si="525"/>
        <v>0</v>
      </c>
      <c r="X593" s="2">
        <f t="shared" si="549"/>
        <v>0</v>
      </c>
      <c r="Y593" s="4">
        <f t="shared" si="550"/>
        <v>0</v>
      </c>
      <c r="Z593" s="106">
        <f t="shared" si="551"/>
        <v>0</v>
      </c>
      <c r="AA593" s="114">
        <f t="shared" si="563"/>
        <v>0.05</v>
      </c>
      <c r="AB593" s="112">
        <f t="shared" si="552"/>
        <v>28</v>
      </c>
      <c r="AC593" s="178">
        <f t="shared" si="528"/>
        <v>31</v>
      </c>
      <c r="AD593" s="11">
        <f t="shared" si="564"/>
        <v>1.003679129</v>
      </c>
      <c r="AE593" s="106">
        <f t="shared" si="553"/>
        <v>3.1913591600000002</v>
      </c>
      <c r="AF593" s="106">
        <f t="shared" si="554"/>
        <v>3.3252437499999998</v>
      </c>
      <c r="AG593" s="106">
        <f t="shared" si="555"/>
        <v>0</v>
      </c>
      <c r="AH593" s="115" t="str">
        <f t="shared" si="565"/>
        <v>J=</v>
      </c>
      <c r="AI593" s="116">
        <f t="shared" si="566"/>
        <v>44737</v>
      </c>
      <c r="AJ593" s="10"/>
      <c r="AK593" s="1"/>
      <c r="AL593" s="204">
        <f>[2]Plan1!$A503</f>
        <v>51612</v>
      </c>
      <c r="AM593" s="205" t="str">
        <f>[2]Plan1!$C503</f>
        <v>Tiradentes</v>
      </c>
      <c r="AN593" s="1"/>
      <c r="AO593" s="3"/>
      <c r="AP593" s="161">
        <f t="shared" si="537"/>
        <v>52437</v>
      </c>
      <c r="AQ593" s="161">
        <f t="shared" si="538"/>
        <v>52436</v>
      </c>
      <c r="AR593" s="161">
        <f t="shared" si="539"/>
        <v>52439</v>
      </c>
      <c r="AS593" s="161">
        <f t="shared" si="535"/>
        <v>52468</v>
      </c>
      <c r="AT593" s="161">
        <f t="shared" si="540"/>
        <v>52439</v>
      </c>
      <c r="AU593" s="161">
        <f t="shared" si="534"/>
        <v>52468</v>
      </c>
      <c r="AV593" s="155">
        <f t="shared" si="536"/>
        <v>31</v>
      </c>
      <c r="AZ593" s="26"/>
      <c r="BA593" s="1"/>
      <c r="BB593" s="1"/>
      <c r="BC593" s="1"/>
      <c r="BD593" s="1"/>
      <c r="BE593" s="1"/>
      <c r="BG593" s="1"/>
      <c r="BH593" s="1"/>
    </row>
    <row r="594" spans="1:180" ht="15" customHeight="1" x14ac:dyDescent="0.25">
      <c r="A594" s="105">
        <f t="shared" si="556"/>
        <v>44735</v>
      </c>
      <c r="B594" s="106">
        <f t="shared" si="541"/>
        <v>907.3791549430365</v>
      </c>
      <c r="C594" s="2">
        <f t="shared" si="557"/>
        <v>768.85688635999998</v>
      </c>
      <c r="D594" s="2">
        <f t="shared" si="558"/>
        <v>87.992397410000194</v>
      </c>
      <c r="E594" s="106">
        <f t="shared" si="542"/>
        <v>680.86448894999978</v>
      </c>
      <c r="F594" s="21">
        <f t="shared" si="559"/>
        <v>6382.88</v>
      </c>
      <c r="G594" s="108">
        <f t="shared" si="560"/>
        <v>6412.88</v>
      </c>
      <c r="H594" s="109">
        <f t="shared" si="530"/>
        <v>44677</v>
      </c>
      <c r="I594" s="109">
        <f t="shared" si="526"/>
        <v>44707</v>
      </c>
      <c r="J594" s="110">
        <f t="shared" si="543"/>
        <v>4.7000726944577131E-3</v>
      </c>
      <c r="K594" s="117">
        <f t="shared" si="527"/>
        <v>44737</v>
      </c>
      <c r="L594" s="178">
        <f t="shared" si="529"/>
        <v>31</v>
      </c>
      <c r="M594" s="178">
        <f t="shared" si="533"/>
        <v>29</v>
      </c>
      <c r="N594" s="106">
        <f t="shared" si="544"/>
        <v>1.0043961699999999</v>
      </c>
      <c r="O594" s="111">
        <f t="shared" si="532"/>
        <v>1.01060018</v>
      </c>
      <c r="P594" s="111">
        <f t="shared" si="561"/>
        <v>1.1766507515345199</v>
      </c>
      <c r="Q594" s="106">
        <f t="shared" si="531"/>
        <v>1.1818234999999999</v>
      </c>
      <c r="R594" s="106">
        <f t="shared" si="562"/>
        <v>1.12819757</v>
      </c>
      <c r="S594" s="106">
        <f t="shared" si="545"/>
        <v>867.42247085999998</v>
      </c>
      <c r="T594" s="106">
        <f t="shared" si="546"/>
        <v>11.280411526436318</v>
      </c>
      <c r="U594" s="106">
        <f t="shared" si="547"/>
        <v>123.79716440660023</v>
      </c>
      <c r="V594" s="106">
        <f t="shared" si="548"/>
        <v>903.93446229303652</v>
      </c>
      <c r="W594" s="19">
        <f t="shared" si="525"/>
        <v>0</v>
      </c>
      <c r="X594" s="2">
        <f t="shared" si="549"/>
        <v>0</v>
      </c>
      <c r="Y594" s="4">
        <f t="shared" si="550"/>
        <v>0</v>
      </c>
      <c r="Z594" s="106">
        <f t="shared" si="551"/>
        <v>0</v>
      </c>
      <c r="AA594" s="114">
        <f t="shared" si="563"/>
        <v>0.05</v>
      </c>
      <c r="AB594" s="112">
        <f t="shared" si="552"/>
        <v>29</v>
      </c>
      <c r="AC594" s="178">
        <f t="shared" si="528"/>
        <v>31</v>
      </c>
      <c r="AD594" s="11">
        <f t="shared" si="564"/>
        <v>1.003810777</v>
      </c>
      <c r="AE594" s="106">
        <f t="shared" si="553"/>
        <v>3.3055536000000001</v>
      </c>
      <c r="AF594" s="106">
        <f t="shared" si="554"/>
        <v>3.4446926499999999</v>
      </c>
      <c r="AG594" s="106">
        <f t="shared" si="555"/>
        <v>0</v>
      </c>
      <c r="AH594" s="115" t="str">
        <f t="shared" si="565"/>
        <v>J=</v>
      </c>
      <c r="AI594" s="116">
        <f t="shared" si="566"/>
        <v>44737</v>
      </c>
      <c r="AJ594" s="10"/>
      <c r="AK594" s="1"/>
      <c r="AL594" s="204">
        <f>[2]Plan1!$A504</f>
        <v>51622</v>
      </c>
      <c r="AM594" s="205" t="str">
        <f>[2]Plan1!$C504</f>
        <v>Dia do Trabalho</v>
      </c>
      <c r="AN594" s="1"/>
      <c r="AO594" s="3"/>
      <c r="AP594" s="161">
        <f t="shared" si="537"/>
        <v>52468</v>
      </c>
      <c r="AQ594" s="161">
        <f t="shared" si="538"/>
        <v>52467</v>
      </c>
      <c r="AR594" s="161">
        <f t="shared" si="539"/>
        <v>52468</v>
      </c>
      <c r="AS594" s="161">
        <f t="shared" si="535"/>
        <v>52499</v>
      </c>
      <c r="AT594" s="161">
        <f t="shared" si="540"/>
        <v>52468</v>
      </c>
      <c r="AU594" s="161">
        <f t="shared" si="534"/>
        <v>52499</v>
      </c>
      <c r="AV594" s="155">
        <f t="shared" si="536"/>
        <v>31</v>
      </c>
      <c r="AZ594" s="26"/>
      <c r="BA594" s="1"/>
      <c r="BB594" s="1"/>
      <c r="BC594" s="1"/>
      <c r="BD594" s="1"/>
      <c r="BE594" s="1"/>
      <c r="BG594" s="1"/>
      <c r="BH594" s="1"/>
    </row>
    <row r="595" spans="1:180" ht="15" customHeight="1" x14ac:dyDescent="0.25">
      <c r="A595" s="105">
        <f t="shared" si="556"/>
        <v>44736</v>
      </c>
      <c r="B595" s="106">
        <f t="shared" si="541"/>
        <v>907.62037632637112</v>
      </c>
      <c r="C595" s="2">
        <f t="shared" si="557"/>
        <v>768.85688635999998</v>
      </c>
      <c r="D595" s="2">
        <f t="shared" si="558"/>
        <v>87.992397410000194</v>
      </c>
      <c r="E595" s="106">
        <f t="shared" si="542"/>
        <v>680.86448894999978</v>
      </c>
      <c r="F595" s="21">
        <f t="shared" si="559"/>
        <v>6382.88</v>
      </c>
      <c r="G595" s="108">
        <f t="shared" si="560"/>
        <v>6412.88</v>
      </c>
      <c r="H595" s="109">
        <f t="shared" si="530"/>
        <v>44677</v>
      </c>
      <c r="I595" s="109">
        <f t="shared" si="526"/>
        <v>44707</v>
      </c>
      <c r="J595" s="110">
        <f t="shared" si="543"/>
        <v>4.7000726944577131E-3</v>
      </c>
      <c r="K595" s="117">
        <f t="shared" si="527"/>
        <v>44737</v>
      </c>
      <c r="L595" s="178">
        <f t="shared" si="529"/>
        <v>31</v>
      </c>
      <c r="M595" s="178">
        <f t="shared" si="533"/>
        <v>30</v>
      </c>
      <c r="N595" s="106">
        <f t="shared" si="544"/>
        <v>1.00454811</v>
      </c>
      <c r="O595" s="111">
        <f t="shared" si="532"/>
        <v>1.01060018</v>
      </c>
      <c r="P595" s="111">
        <f t="shared" si="561"/>
        <v>1.1766507515345199</v>
      </c>
      <c r="Q595" s="106">
        <f t="shared" si="531"/>
        <v>1.1820022800000001</v>
      </c>
      <c r="R595" s="106">
        <f t="shared" si="562"/>
        <v>1.12819757</v>
      </c>
      <c r="S595" s="106">
        <f t="shared" si="545"/>
        <v>867.42247085999998</v>
      </c>
      <c r="T595" s="106">
        <f t="shared" si="546"/>
        <v>11.280411526436318</v>
      </c>
      <c r="U595" s="106">
        <f t="shared" si="547"/>
        <v>123.91888935993481</v>
      </c>
      <c r="V595" s="106">
        <f t="shared" si="548"/>
        <v>904.05618724637111</v>
      </c>
      <c r="W595" s="19">
        <f t="shared" si="525"/>
        <v>0</v>
      </c>
      <c r="X595" s="2">
        <f t="shared" si="549"/>
        <v>0</v>
      </c>
      <c r="Y595" s="4">
        <f t="shared" si="550"/>
        <v>0</v>
      </c>
      <c r="Z595" s="106">
        <f t="shared" si="551"/>
        <v>0</v>
      </c>
      <c r="AA595" s="114">
        <f t="shared" si="563"/>
        <v>0.05</v>
      </c>
      <c r="AB595" s="112">
        <f t="shared" si="552"/>
        <v>30</v>
      </c>
      <c r="AC595" s="178">
        <f t="shared" si="528"/>
        <v>31</v>
      </c>
      <c r="AD595" s="11">
        <f t="shared" si="564"/>
        <v>1.003942442</v>
      </c>
      <c r="AE595" s="106">
        <f t="shared" si="553"/>
        <v>3.4197627800000001</v>
      </c>
      <c r="AF595" s="106">
        <f t="shared" si="554"/>
        <v>3.5641890799999998</v>
      </c>
      <c r="AG595" s="106">
        <f t="shared" si="555"/>
        <v>0</v>
      </c>
      <c r="AH595" s="115" t="str">
        <f t="shared" si="565"/>
        <v>J=</v>
      </c>
      <c r="AI595" s="116">
        <f t="shared" si="566"/>
        <v>44737</v>
      </c>
      <c r="AJ595" s="10"/>
      <c r="AK595" s="1"/>
      <c r="AL595" s="204">
        <f>[2]Plan1!$A505</f>
        <v>51672</v>
      </c>
      <c r="AM595" s="205" t="str">
        <f>[2]Plan1!$C505</f>
        <v>Corpus Christi</v>
      </c>
      <c r="AN595" s="1"/>
      <c r="AO595" s="3"/>
      <c r="AP595" s="161">
        <f t="shared" si="537"/>
        <v>52499</v>
      </c>
      <c r="AQ595" s="161">
        <f t="shared" si="538"/>
        <v>52498</v>
      </c>
      <c r="AR595" s="161">
        <f t="shared" si="539"/>
        <v>52499</v>
      </c>
      <c r="AS595" s="161">
        <f t="shared" si="535"/>
        <v>52529</v>
      </c>
      <c r="AT595" s="161">
        <f t="shared" si="540"/>
        <v>52499</v>
      </c>
      <c r="AU595" s="161">
        <f t="shared" si="534"/>
        <v>52530</v>
      </c>
      <c r="AV595" s="155">
        <f t="shared" si="536"/>
        <v>30</v>
      </c>
      <c r="AZ595" s="26"/>
      <c r="BA595" s="1"/>
      <c r="BB595" s="1"/>
      <c r="BC595" s="1"/>
      <c r="BD595" s="1"/>
      <c r="BE595" s="1"/>
      <c r="BG595" s="1"/>
      <c r="BH595" s="1"/>
    </row>
    <row r="596" spans="1:180" ht="15" customHeight="1" x14ac:dyDescent="0.25">
      <c r="A596" s="105">
        <f t="shared" si="556"/>
        <v>44737</v>
      </c>
      <c r="B596" s="106">
        <f t="shared" si="541"/>
        <v>907.86166563564018</v>
      </c>
      <c r="C596" s="2">
        <f t="shared" si="557"/>
        <v>768.85688635999998</v>
      </c>
      <c r="D596" s="2">
        <f t="shared" si="558"/>
        <v>87.992397410000194</v>
      </c>
      <c r="E596" s="106">
        <f t="shared" si="542"/>
        <v>680.86448894999978</v>
      </c>
      <c r="F596" s="21">
        <f t="shared" si="559"/>
        <v>6382.88</v>
      </c>
      <c r="G596" s="108">
        <f t="shared" si="560"/>
        <v>6412.88</v>
      </c>
      <c r="H596" s="109">
        <f t="shared" si="530"/>
        <v>44677</v>
      </c>
      <c r="I596" s="109">
        <f t="shared" si="526"/>
        <v>44707</v>
      </c>
      <c r="J596" s="110">
        <f t="shared" si="543"/>
        <v>4.7000726944577131E-3</v>
      </c>
      <c r="K596" s="117">
        <f t="shared" si="527"/>
        <v>44737</v>
      </c>
      <c r="L596" s="178">
        <f t="shared" si="529"/>
        <v>31</v>
      </c>
      <c r="M596" s="178">
        <f t="shared" si="533"/>
        <v>31</v>
      </c>
      <c r="N596" s="106">
        <f t="shared" si="544"/>
        <v>1.0047000699999999</v>
      </c>
      <c r="O596" s="111">
        <f t="shared" si="532"/>
        <v>1.01060018</v>
      </c>
      <c r="P596" s="111">
        <f t="shared" si="561"/>
        <v>1.1766507515345199</v>
      </c>
      <c r="Q596" s="106">
        <f t="shared" si="531"/>
        <v>1.18218109</v>
      </c>
      <c r="R596" s="106">
        <f t="shared" si="562"/>
        <v>1.12819757</v>
      </c>
      <c r="S596" s="106">
        <f t="shared" si="545"/>
        <v>867.42247085999998</v>
      </c>
      <c r="T596" s="106">
        <f t="shared" si="546"/>
        <v>11.280411526436318</v>
      </c>
      <c r="U596" s="106">
        <f t="shared" si="547"/>
        <v>124.04063473920395</v>
      </c>
      <c r="V596" s="106">
        <f t="shared" si="548"/>
        <v>904.17793262564021</v>
      </c>
      <c r="W596" s="19">
        <f t="shared" ref="W596:W659" si="567">IF(VLOOKUP(A596,AL$10:AX$312,13)=VLOOKUP(A595,AL$10:AX$312,13),0,VLOOKUP(A596,AL$10:AX$312,13))</f>
        <v>20</v>
      </c>
      <c r="X596" s="2">
        <f t="shared" si="549"/>
        <v>12.643851489999999</v>
      </c>
      <c r="Y596" s="4">
        <f t="shared" si="550"/>
        <v>1.6445000000000001E-2</v>
      </c>
      <c r="Z596" s="106">
        <f t="shared" si="551"/>
        <v>14.26476253</v>
      </c>
      <c r="AA596" s="114">
        <f t="shared" si="563"/>
        <v>0.05</v>
      </c>
      <c r="AB596" s="112">
        <f t="shared" si="552"/>
        <v>31</v>
      </c>
      <c r="AC596" s="178">
        <f t="shared" si="528"/>
        <v>31</v>
      </c>
      <c r="AD596" s="11">
        <f t="shared" si="564"/>
        <v>1.004074124</v>
      </c>
      <c r="AE596" s="106">
        <f t="shared" si="553"/>
        <v>3.5339866999999998</v>
      </c>
      <c r="AF596" s="106">
        <f t="shared" si="554"/>
        <v>3.6837330100000001</v>
      </c>
      <c r="AG596" s="106">
        <f t="shared" si="555"/>
        <v>17.798749229999999</v>
      </c>
      <c r="AH596" s="115" t="str">
        <f t="shared" si="565"/>
        <v>J=</v>
      </c>
      <c r="AI596" s="116">
        <f t="shared" si="566"/>
        <v>44737</v>
      </c>
      <c r="AJ596" s="10"/>
      <c r="AK596" s="1"/>
      <c r="AL596" s="204">
        <f>[2]Plan1!$A506</f>
        <v>51751</v>
      </c>
      <c r="AM596" s="205" t="str">
        <f>[2]Plan1!$C506</f>
        <v>Independência do Brasil</v>
      </c>
      <c r="AN596" s="1"/>
      <c r="AO596" s="3"/>
      <c r="AP596" s="161">
        <f t="shared" si="537"/>
        <v>52529</v>
      </c>
      <c r="AQ596" s="161">
        <f t="shared" si="538"/>
        <v>52527</v>
      </c>
      <c r="AR596" s="161">
        <f t="shared" si="539"/>
        <v>52530</v>
      </c>
      <c r="AS596" s="161">
        <f t="shared" si="535"/>
        <v>52560</v>
      </c>
      <c r="AT596" s="161">
        <f t="shared" si="540"/>
        <v>52530</v>
      </c>
      <c r="AU596" s="161">
        <f t="shared" si="534"/>
        <v>52560</v>
      </c>
      <c r="AV596" s="155">
        <f t="shared" si="536"/>
        <v>31</v>
      </c>
      <c r="AZ596" s="26"/>
      <c r="BA596" s="1"/>
      <c r="BB596" s="1"/>
      <c r="BC596" s="1"/>
      <c r="BD596" s="1"/>
      <c r="BE596" s="1"/>
      <c r="BG596" s="1"/>
      <c r="BH596" s="1"/>
    </row>
    <row r="597" spans="1:180" ht="15" customHeight="1" x14ac:dyDescent="0.25">
      <c r="A597" s="105">
        <f t="shared" si="556"/>
        <v>44738</v>
      </c>
      <c r="B597" s="106">
        <f t="shared" si="541"/>
        <v>890.21300726402796</v>
      </c>
      <c r="C597" s="2">
        <f t="shared" si="557"/>
        <v>756.21303487</v>
      </c>
      <c r="D597" s="2">
        <f t="shared" si="558"/>
        <v>75.348545920000106</v>
      </c>
      <c r="E597" s="106">
        <f t="shared" si="542"/>
        <v>680.8644889499999</v>
      </c>
      <c r="F597" s="21">
        <f t="shared" si="559"/>
        <v>6412.88</v>
      </c>
      <c r="G597" s="108">
        <f t="shared" si="560"/>
        <v>6455.85</v>
      </c>
      <c r="H597" s="109">
        <f t="shared" si="530"/>
        <v>44707</v>
      </c>
      <c r="I597" s="109">
        <f t="shared" ref="I597:I660" si="568">IF(W596&gt;0,A597,I596)</f>
        <v>44738</v>
      </c>
      <c r="J597" s="110">
        <f t="shared" si="543"/>
        <v>6.7005775876050055E-3</v>
      </c>
      <c r="K597" s="117">
        <f t="shared" ref="K597:K660" si="569">IF(DAY(A596)=K$9,VLOOKUP(A596,$AP$321:$AV$619,4),K596)</f>
        <v>44767</v>
      </c>
      <c r="L597" s="178">
        <f t="shared" si="529"/>
        <v>30</v>
      </c>
      <c r="M597" s="178">
        <f t="shared" si="533"/>
        <v>1</v>
      </c>
      <c r="N597" s="106">
        <f t="shared" si="544"/>
        <v>1.0002226299999999</v>
      </c>
      <c r="O597" s="111">
        <f t="shared" si="532"/>
        <v>1.0047000699999999</v>
      </c>
      <c r="P597" s="111">
        <f t="shared" si="561"/>
        <v>1.1821810924322846</v>
      </c>
      <c r="Q597" s="106">
        <f t="shared" si="531"/>
        <v>1.1824442799999999</v>
      </c>
      <c r="R597" s="106">
        <f t="shared" si="562"/>
        <v>1.12819757</v>
      </c>
      <c r="S597" s="106">
        <f t="shared" si="545"/>
        <v>853.15770834</v>
      </c>
      <c r="T597" s="106">
        <f t="shared" si="546"/>
        <v>9.6595004899774271</v>
      </c>
      <c r="U597" s="106">
        <f t="shared" si="547"/>
        <v>124.21983146405061</v>
      </c>
      <c r="V597" s="106">
        <f t="shared" si="548"/>
        <v>890.09236682402798</v>
      </c>
      <c r="W597" s="19">
        <f t="shared" si="567"/>
        <v>0</v>
      </c>
      <c r="X597" s="2">
        <f t="shared" si="549"/>
        <v>0</v>
      </c>
      <c r="Y597" s="4">
        <f t="shared" si="550"/>
        <v>0</v>
      </c>
      <c r="Z597" s="106">
        <f t="shared" si="551"/>
        <v>0</v>
      </c>
      <c r="AA597" s="114">
        <f t="shared" si="563"/>
        <v>0.05</v>
      </c>
      <c r="AB597" s="112">
        <f t="shared" si="552"/>
        <v>1</v>
      </c>
      <c r="AC597" s="178">
        <f t="shared" ref="AC597:AC660" si="570">IF(DAY(A596)=25,VLOOKUP(A596,$AP$321:$AV$619,7),AC596)</f>
        <v>30</v>
      </c>
      <c r="AD597" s="11">
        <f t="shared" si="564"/>
        <v>1.000135537</v>
      </c>
      <c r="AE597" s="106">
        <f t="shared" si="553"/>
        <v>0.11563443</v>
      </c>
      <c r="AF597" s="106">
        <f t="shared" si="554"/>
        <v>0.12064044</v>
      </c>
      <c r="AG597" s="106">
        <f t="shared" si="555"/>
        <v>0</v>
      </c>
      <c r="AH597" s="115" t="str">
        <f t="shared" si="565"/>
        <v>J=</v>
      </c>
      <c r="AI597" s="116">
        <f t="shared" si="566"/>
        <v>44767</v>
      </c>
      <c r="AJ597" s="10"/>
      <c r="AK597" s="1"/>
      <c r="AL597" s="204">
        <f>[2]Plan1!$A507</f>
        <v>51786</v>
      </c>
      <c r="AM597" s="205" t="str">
        <f>[2]Plan1!$C507</f>
        <v>Nossa Sr.a Aparecida - Padroeira do Brasil</v>
      </c>
      <c r="AN597" s="1"/>
      <c r="AO597" s="3"/>
      <c r="AP597" s="161">
        <f t="shared" si="537"/>
        <v>52560</v>
      </c>
      <c r="AQ597" s="161">
        <f t="shared" si="538"/>
        <v>52559</v>
      </c>
      <c r="AR597" s="161">
        <f t="shared" si="539"/>
        <v>52560</v>
      </c>
      <c r="AS597" s="161">
        <f t="shared" si="535"/>
        <v>52590</v>
      </c>
      <c r="AT597" s="161">
        <f t="shared" si="540"/>
        <v>52560</v>
      </c>
      <c r="AU597" s="161">
        <f t="shared" ref="AU597:AU618" si="571">AT598</f>
        <v>52593</v>
      </c>
      <c r="AV597" s="155">
        <f t="shared" si="536"/>
        <v>30</v>
      </c>
      <c r="AZ597" s="26"/>
      <c r="BA597" s="1"/>
      <c r="BB597" s="1"/>
      <c r="BC597" s="1"/>
      <c r="BD597" s="1"/>
      <c r="BE597" s="1"/>
      <c r="BG597" s="1"/>
      <c r="BH597" s="1"/>
    </row>
    <row r="598" spans="1:180" ht="15" customHeight="1" x14ac:dyDescent="0.25">
      <c r="A598" s="105">
        <f t="shared" si="556"/>
        <v>44739</v>
      </c>
      <c r="B598" s="106">
        <f t="shared" si="541"/>
        <v>890.51294398209916</v>
      </c>
      <c r="C598" s="2">
        <f t="shared" si="557"/>
        <v>756.21303487</v>
      </c>
      <c r="D598" s="2">
        <f t="shared" si="558"/>
        <v>75.348545920000106</v>
      </c>
      <c r="E598" s="106">
        <f t="shared" si="542"/>
        <v>680.8644889499999</v>
      </c>
      <c r="F598" s="21">
        <f t="shared" si="559"/>
        <v>6412.88</v>
      </c>
      <c r="G598" s="108">
        <f t="shared" si="560"/>
        <v>6455.85</v>
      </c>
      <c r="H598" s="109">
        <f t="shared" si="530"/>
        <v>44707</v>
      </c>
      <c r="I598" s="109">
        <f t="shared" si="568"/>
        <v>44738</v>
      </c>
      <c r="J598" s="110">
        <f t="shared" si="543"/>
        <v>6.7005775876050055E-3</v>
      </c>
      <c r="K598" s="117">
        <f t="shared" si="569"/>
        <v>44767</v>
      </c>
      <c r="L598" s="178">
        <f t="shared" si="529"/>
        <v>30</v>
      </c>
      <c r="M598" s="178">
        <f t="shared" si="533"/>
        <v>2</v>
      </c>
      <c r="N598" s="106">
        <f t="shared" si="544"/>
        <v>1.0004453099999999</v>
      </c>
      <c r="O598" s="111">
        <f t="shared" si="532"/>
        <v>1.0047000699999999</v>
      </c>
      <c r="P598" s="111">
        <f t="shared" si="561"/>
        <v>1.1821810924322846</v>
      </c>
      <c r="Q598" s="106">
        <f t="shared" si="531"/>
        <v>1.1827075199999999</v>
      </c>
      <c r="R598" s="106">
        <f t="shared" si="562"/>
        <v>1.12819757</v>
      </c>
      <c r="S598" s="106">
        <f t="shared" si="545"/>
        <v>853.15770834</v>
      </c>
      <c r="T598" s="106">
        <f t="shared" si="546"/>
        <v>9.6595004899774271</v>
      </c>
      <c r="U598" s="106">
        <f t="shared" si="547"/>
        <v>124.39906223212182</v>
      </c>
      <c r="V598" s="106">
        <f t="shared" si="548"/>
        <v>890.27159759209917</v>
      </c>
      <c r="W598" s="19">
        <f t="shared" si="567"/>
        <v>0</v>
      </c>
      <c r="X598" s="2">
        <f t="shared" si="549"/>
        <v>0</v>
      </c>
      <c r="Y598" s="4">
        <f t="shared" si="550"/>
        <v>0</v>
      </c>
      <c r="Z598" s="106">
        <f t="shared" si="551"/>
        <v>0</v>
      </c>
      <c r="AA598" s="114">
        <f t="shared" si="563"/>
        <v>0.05</v>
      </c>
      <c r="AB598" s="112">
        <f t="shared" si="552"/>
        <v>2</v>
      </c>
      <c r="AC598" s="178">
        <f t="shared" si="570"/>
        <v>30</v>
      </c>
      <c r="AD598" s="11">
        <f t="shared" si="564"/>
        <v>1.0002710930000001</v>
      </c>
      <c r="AE598" s="106">
        <f t="shared" si="553"/>
        <v>0.23128508</v>
      </c>
      <c r="AF598" s="106">
        <f t="shared" si="554"/>
        <v>0.24134638999999999</v>
      </c>
      <c r="AG598" s="106">
        <f t="shared" si="555"/>
        <v>0</v>
      </c>
      <c r="AH598" s="115" t="str">
        <f t="shared" si="565"/>
        <v>J=</v>
      </c>
      <c r="AI598" s="116">
        <f t="shared" si="566"/>
        <v>44767</v>
      </c>
      <c r="AJ598" s="10"/>
      <c r="AK598" s="1"/>
      <c r="AL598" s="204">
        <f>[2]Plan1!$A508</f>
        <v>51807</v>
      </c>
      <c r="AM598" s="205" t="str">
        <f>[2]Plan1!$C508</f>
        <v>Finados</v>
      </c>
      <c r="AN598" s="1"/>
      <c r="AO598" s="3"/>
      <c r="AP598" s="161">
        <f t="shared" si="537"/>
        <v>52590</v>
      </c>
      <c r="AQ598" s="161">
        <f t="shared" si="538"/>
        <v>52589</v>
      </c>
      <c r="AR598" s="161">
        <f t="shared" si="539"/>
        <v>52593</v>
      </c>
      <c r="AS598" s="161">
        <f t="shared" si="535"/>
        <v>52621</v>
      </c>
      <c r="AT598" s="161">
        <f t="shared" si="540"/>
        <v>52593</v>
      </c>
      <c r="AU598" s="161">
        <f t="shared" si="571"/>
        <v>52621</v>
      </c>
      <c r="AV598" s="155">
        <f t="shared" si="536"/>
        <v>31</v>
      </c>
      <c r="AZ598" s="26"/>
      <c r="BA598" s="1"/>
      <c r="BB598" s="1"/>
      <c r="BC598" s="1"/>
      <c r="BD598" s="1"/>
      <c r="BE598" s="1"/>
      <c r="BG598" s="1"/>
      <c r="BH598" s="1"/>
    </row>
    <row r="599" spans="1:180" ht="15" customHeight="1" x14ac:dyDescent="0.25">
      <c r="A599" s="105">
        <f t="shared" si="556"/>
        <v>44740</v>
      </c>
      <c r="B599" s="106">
        <f t="shared" si="541"/>
        <v>890.81299300068463</v>
      </c>
      <c r="C599" s="2">
        <f t="shared" si="557"/>
        <v>756.21303487</v>
      </c>
      <c r="D599" s="2">
        <f t="shared" si="558"/>
        <v>75.348545920000106</v>
      </c>
      <c r="E599" s="106">
        <f t="shared" si="542"/>
        <v>680.8644889499999</v>
      </c>
      <c r="F599" s="21">
        <f t="shared" si="559"/>
        <v>6412.88</v>
      </c>
      <c r="G599" s="108">
        <f t="shared" si="560"/>
        <v>6455.85</v>
      </c>
      <c r="H599" s="109">
        <f t="shared" si="530"/>
        <v>44707</v>
      </c>
      <c r="I599" s="109">
        <f t="shared" si="568"/>
        <v>44738</v>
      </c>
      <c r="J599" s="110">
        <f t="shared" si="543"/>
        <v>6.7005775876050055E-3</v>
      </c>
      <c r="K599" s="117">
        <f t="shared" si="569"/>
        <v>44767</v>
      </c>
      <c r="L599" s="178">
        <f t="shared" si="529"/>
        <v>30</v>
      </c>
      <c r="M599" s="178">
        <f t="shared" si="533"/>
        <v>3</v>
      </c>
      <c r="N599" s="106">
        <f t="shared" si="544"/>
        <v>1.0006680400000001</v>
      </c>
      <c r="O599" s="111">
        <f t="shared" si="532"/>
        <v>1.0047000699999999</v>
      </c>
      <c r="P599" s="111">
        <f t="shared" si="561"/>
        <v>1.1821810924322846</v>
      </c>
      <c r="Q599" s="106">
        <f t="shared" si="531"/>
        <v>1.1829708299999999</v>
      </c>
      <c r="R599" s="106">
        <f t="shared" si="562"/>
        <v>1.12819757</v>
      </c>
      <c r="S599" s="106">
        <f t="shared" si="545"/>
        <v>853.15770834</v>
      </c>
      <c r="T599" s="106">
        <f t="shared" si="546"/>
        <v>9.6595004899774271</v>
      </c>
      <c r="U599" s="106">
        <f t="shared" si="547"/>
        <v>124.57834066070725</v>
      </c>
      <c r="V599" s="106">
        <f t="shared" si="548"/>
        <v>890.45087602068463</v>
      </c>
      <c r="W599" s="19">
        <f t="shared" si="567"/>
        <v>0</v>
      </c>
      <c r="X599" s="2">
        <f t="shared" si="549"/>
        <v>0</v>
      </c>
      <c r="Y599" s="4">
        <f t="shared" si="550"/>
        <v>0</v>
      </c>
      <c r="Z599" s="106">
        <f t="shared" si="551"/>
        <v>0</v>
      </c>
      <c r="AA599" s="114">
        <f t="shared" si="563"/>
        <v>0.05</v>
      </c>
      <c r="AB599" s="112">
        <f t="shared" si="552"/>
        <v>3</v>
      </c>
      <c r="AC599" s="178">
        <f t="shared" si="570"/>
        <v>30</v>
      </c>
      <c r="AD599" s="11">
        <f t="shared" si="564"/>
        <v>1.000406667</v>
      </c>
      <c r="AE599" s="106">
        <f t="shared" si="553"/>
        <v>0.34695108000000002</v>
      </c>
      <c r="AF599" s="106">
        <f t="shared" si="554"/>
        <v>0.36211697999999998</v>
      </c>
      <c r="AG599" s="106">
        <f t="shared" si="555"/>
        <v>0</v>
      </c>
      <c r="AH599" s="115" t="str">
        <f t="shared" si="565"/>
        <v>J=</v>
      </c>
      <c r="AI599" s="116">
        <f t="shared" si="566"/>
        <v>44767</v>
      </c>
      <c r="AJ599" s="10"/>
      <c r="AK599" s="1"/>
      <c r="AL599" s="204">
        <f>[2]Plan1!$A509</f>
        <v>51820</v>
      </c>
      <c r="AM599" s="205" t="str">
        <f>[2]Plan1!$C509</f>
        <v>Proclamação da República</v>
      </c>
      <c r="AN599" s="1"/>
      <c r="AO599" s="3"/>
      <c r="AP599" s="161">
        <f t="shared" si="537"/>
        <v>52621</v>
      </c>
      <c r="AQ599" s="161">
        <f t="shared" si="538"/>
        <v>52618</v>
      </c>
      <c r="AR599" s="161">
        <f t="shared" si="539"/>
        <v>52621</v>
      </c>
      <c r="AS599" s="161">
        <f t="shared" si="535"/>
        <v>52652</v>
      </c>
      <c r="AT599" s="161">
        <f t="shared" si="540"/>
        <v>52621</v>
      </c>
      <c r="AU599" s="161">
        <f t="shared" si="571"/>
        <v>52652</v>
      </c>
      <c r="AV599" s="155">
        <f t="shared" si="536"/>
        <v>31</v>
      </c>
      <c r="AZ599" s="26"/>
      <c r="BA599" s="1"/>
      <c r="BB599" s="1"/>
      <c r="BC599" s="1"/>
      <c r="BD599" s="1"/>
      <c r="BE599" s="1"/>
      <c r="BG599" s="1"/>
      <c r="BH599" s="1"/>
    </row>
    <row r="600" spans="1:180" ht="15" customHeight="1" x14ac:dyDescent="0.25">
      <c r="A600" s="105">
        <f t="shared" si="556"/>
        <v>44741</v>
      </c>
      <c r="B600" s="106">
        <f t="shared" si="541"/>
        <v>891.1131484211395</v>
      </c>
      <c r="C600" s="2">
        <f t="shared" si="557"/>
        <v>756.21303487</v>
      </c>
      <c r="D600" s="2">
        <f t="shared" si="558"/>
        <v>75.348545920000106</v>
      </c>
      <c r="E600" s="106">
        <f t="shared" si="542"/>
        <v>680.8644889499999</v>
      </c>
      <c r="F600" s="21">
        <f t="shared" si="559"/>
        <v>6412.88</v>
      </c>
      <c r="G600" s="108">
        <f t="shared" si="560"/>
        <v>6455.85</v>
      </c>
      <c r="H600" s="109">
        <f t="shared" si="530"/>
        <v>44707</v>
      </c>
      <c r="I600" s="109">
        <f t="shared" si="568"/>
        <v>44738</v>
      </c>
      <c r="J600" s="110">
        <f t="shared" si="543"/>
        <v>6.7005775876050055E-3</v>
      </c>
      <c r="K600" s="117">
        <f t="shared" si="569"/>
        <v>44767</v>
      </c>
      <c r="L600" s="178">
        <f t="shared" si="529"/>
        <v>30</v>
      </c>
      <c r="M600" s="178">
        <f t="shared" si="533"/>
        <v>4</v>
      </c>
      <c r="N600" s="106">
        <f t="shared" si="544"/>
        <v>1.00089082</v>
      </c>
      <c r="O600" s="111">
        <f t="shared" si="532"/>
        <v>1.0047000699999999</v>
      </c>
      <c r="P600" s="111">
        <f t="shared" si="561"/>
        <v>1.1821810924322846</v>
      </c>
      <c r="Q600" s="106">
        <f t="shared" si="531"/>
        <v>1.1832342</v>
      </c>
      <c r="R600" s="106">
        <f t="shared" si="562"/>
        <v>1.12819757</v>
      </c>
      <c r="S600" s="106">
        <f t="shared" si="545"/>
        <v>853.15770834</v>
      </c>
      <c r="T600" s="106">
        <f t="shared" si="546"/>
        <v>9.6595004899774271</v>
      </c>
      <c r="U600" s="106">
        <f t="shared" si="547"/>
        <v>124.75765994116207</v>
      </c>
      <c r="V600" s="106">
        <f t="shared" si="548"/>
        <v>890.63019530113945</v>
      </c>
      <c r="W600" s="19">
        <f t="shared" si="567"/>
        <v>0</v>
      </c>
      <c r="X600" s="2">
        <f t="shared" si="549"/>
        <v>0</v>
      </c>
      <c r="Y600" s="4">
        <f t="shared" si="550"/>
        <v>0</v>
      </c>
      <c r="Z600" s="106">
        <f t="shared" si="551"/>
        <v>0</v>
      </c>
      <c r="AA600" s="114">
        <f t="shared" si="563"/>
        <v>0.05</v>
      </c>
      <c r="AB600" s="112">
        <f t="shared" si="552"/>
        <v>4</v>
      </c>
      <c r="AC600" s="178">
        <f t="shared" si="570"/>
        <v>30</v>
      </c>
      <c r="AD600" s="11">
        <f t="shared" si="564"/>
        <v>1.00054226</v>
      </c>
      <c r="AE600" s="106">
        <f t="shared" si="553"/>
        <v>0.46263328999999997</v>
      </c>
      <c r="AF600" s="106">
        <f t="shared" si="554"/>
        <v>0.48295312000000001</v>
      </c>
      <c r="AG600" s="106">
        <f t="shared" si="555"/>
        <v>0</v>
      </c>
      <c r="AH600" s="115" t="str">
        <f t="shared" si="565"/>
        <v>J=</v>
      </c>
      <c r="AI600" s="116">
        <f t="shared" si="566"/>
        <v>44767</v>
      </c>
      <c r="AJ600" s="10"/>
      <c r="AK600" s="1"/>
      <c r="AL600" s="204">
        <f>[2]Plan1!$A510</f>
        <v>51825</v>
      </c>
      <c r="AM600" s="205" t="str">
        <f>[2]Plan1!$C510</f>
        <v>Dia Nacional de Zumbi e da Consciência Negra</v>
      </c>
      <c r="AN600" s="1"/>
      <c r="AO600" s="3"/>
      <c r="AP600" s="161">
        <f t="shared" si="537"/>
        <v>52652</v>
      </c>
      <c r="AQ600" s="161">
        <f t="shared" si="538"/>
        <v>52651</v>
      </c>
      <c r="AR600" s="161">
        <f t="shared" si="539"/>
        <v>52652</v>
      </c>
      <c r="AS600" s="161">
        <f t="shared" si="535"/>
        <v>52681</v>
      </c>
      <c r="AT600" s="161">
        <f t="shared" si="540"/>
        <v>52652</v>
      </c>
      <c r="AU600" s="161">
        <f t="shared" si="571"/>
        <v>52681</v>
      </c>
      <c r="AV600" s="155">
        <f t="shared" si="536"/>
        <v>29</v>
      </c>
      <c r="AZ600" s="26"/>
      <c r="BA600" s="1"/>
      <c r="BB600" s="1"/>
      <c r="BC600" s="1"/>
      <c r="BD600" s="1"/>
      <c r="BE600" s="1"/>
      <c r="BG600" s="1"/>
      <c r="BH600" s="1"/>
    </row>
    <row r="601" spans="1:180" ht="15" customHeight="1" x14ac:dyDescent="0.25">
      <c r="A601" s="105">
        <f t="shared" si="556"/>
        <v>44742</v>
      </c>
      <c r="B601" s="106">
        <f t="shared" si="541"/>
        <v>891.41340257481875</v>
      </c>
      <c r="C601" s="2">
        <f t="shared" si="557"/>
        <v>756.21303487</v>
      </c>
      <c r="D601" s="2">
        <f t="shared" si="558"/>
        <v>75.348545920000106</v>
      </c>
      <c r="E601" s="106">
        <f t="shared" si="542"/>
        <v>680.8644889499999</v>
      </c>
      <c r="F601" s="21">
        <f t="shared" si="559"/>
        <v>6412.88</v>
      </c>
      <c r="G601" s="108">
        <f t="shared" si="560"/>
        <v>6455.85</v>
      </c>
      <c r="H601" s="109">
        <f t="shared" si="530"/>
        <v>44707</v>
      </c>
      <c r="I601" s="109">
        <f t="shared" si="568"/>
        <v>44738</v>
      </c>
      <c r="J601" s="110">
        <f t="shared" si="543"/>
        <v>6.7005775876050055E-3</v>
      </c>
      <c r="K601" s="117">
        <f t="shared" si="569"/>
        <v>44767</v>
      </c>
      <c r="L601" s="178">
        <f t="shared" si="529"/>
        <v>30</v>
      </c>
      <c r="M601" s="178">
        <f t="shared" si="533"/>
        <v>5</v>
      </c>
      <c r="N601" s="106">
        <f t="shared" si="544"/>
        <v>1.00111365</v>
      </c>
      <c r="O601" s="111">
        <f t="shared" si="532"/>
        <v>1.0047000699999999</v>
      </c>
      <c r="P601" s="111">
        <f t="shared" si="561"/>
        <v>1.1821810924322846</v>
      </c>
      <c r="Q601" s="106">
        <f t="shared" si="531"/>
        <v>1.18349762</v>
      </c>
      <c r="R601" s="106">
        <f t="shared" si="562"/>
        <v>1.12819757</v>
      </c>
      <c r="S601" s="106">
        <f t="shared" si="545"/>
        <v>853.15770834</v>
      </c>
      <c r="T601" s="106">
        <f t="shared" si="546"/>
        <v>9.6595004899774271</v>
      </c>
      <c r="U601" s="106">
        <f t="shared" si="547"/>
        <v>124.9370132648413</v>
      </c>
      <c r="V601" s="106">
        <f t="shared" si="548"/>
        <v>890.80954862481872</v>
      </c>
      <c r="W601" s="19">
        <f t="shared" si="567"/>
        <v>0</v>
      </c>
      <c r="X601" s="2">
        <f t="shared" si="549"/>
        <v>0</v>
      </c>
      <c r="Y601" s="4">
        <f t="shared" si="550"/>
        <v>0</v>
      </c>
      <c r="Z601" s="106">
        <f t="shared" si="551"/>
        <v>0</v>
      </c>
      <c r="AA601" s="114">
        <f t="shared" si="563"/>
        <v>0.05</v>
      </c>
      <c r="AB601" s="112">
        <f t="shared" si="552"/>
        <v>5</v>
      </c>
      <c r="AC601" s="178">
        <f t="shared" si="570"/>
        <v>30</v>
      </c>
      <c r="AD601" s="11">
        <f t="shared" si="564"/>
        <v>1.0006778709999999</v>
      </c>
      <c r="AE601" s="106">
        <f t="shared" si="553"/>
        <v>0.57833086</v>
      </c>
      <c r="AF601" s="106">
        <f t="shared" si="554"/>
        <v>0.60385394999999997</v>
      </c>
      <c r="AG601" s="106">
        <f t="shared" si="555"/>
        <v>0</v>
      </c>
      <c r="AH601" s="115" t="str">
        <f t="shared" si="565"/>
        <v>J=</v>
      </c>
      <c r="AI601" s="116">
        <f t="shared" si="566"/>
        <v>44767</v>
      </c>
      <c r="AJ601" s="10"/>
      <c r="AK601" s="1"/>
      <c r="AL601" s="204">
        <f>[2]Plan1!$A511</f>
        <v>51860</v>
      </c>
      <c r="AM601" s="205" t="str">
        <f>[2]Plan1!$C511</f>
        <v>Natal</v>
      </c>
      <c r="AN601" s="1"/>
      <c r="AO601" s="3"/>
      <c r="AP601" s="161">
        <f t="shared" si="537"/>
        <v>52681</v>
      </c>
      <c r="AQ601" s="161">
        <f t="shared" si="538"/>
        <v>52680</v>
      </c>
      <c r="AR601" s="161">
        <f t="shared" si="539"/>
        <v>52681</v>
      </c>
      <c r="AS601" s="161">
        <f t="shared" si="535"/>
        <v>52712</v>
      </c>
      <c r="AT601" s="161">
        <f t="shared" si="540"/>
        <v>52681</v>
      </c>
      <c r="AU601" s="161">
        <f t="shared" si="571"/>
        <v>52712</v>
      </c>
      <c r="AV601" s="155">
        <f t="shared" si="536"/>
        <v>31</v>
      </c>
      <c r="AZ601" s="26"/>
      <c r="BA601" s="1"/>
      <c r="BB601" s="1"/>
      <c r="BC601" s="1"/>
      <c r="BD601" s="1"/>
      <c r="BE601" s="1"/>
      <c r="BG601" s="1"/>
      <c r="BH601" s="1"/>
    </row>
    <row r="602" spans="1:180" ht="15" customHeight="1" x14ac:dyDescent="0.25">
      <c r="A602" s="105">
        <f t="shared" si="556"/>
        <v>44743</v>
      </c>
      <c r="B602" s="106">
        <f t="shared" si="541"/>
        <v>891.71376911901211</v>
      </c>
      <c r="C602" s="2">
        <f t="shared" si="557"/>
        <v>756.21303487</v>
      </c>
      <c r="D602" s="2">
        <f t="shared" si="558"/>
        <v>75.348545920000106</v>
      </c>
      <c r="E602" s="106">
        <f t="shared" si="542"/>
        <v>680.8644889499999</v>
      </c>
      <c r="F602" s="21">
        <f t="shared" si="559"/>
        <v>6412.88</v>
      </c>
      <c r="G602" s="108">
        <f t="shared" si="560"/>
        <v>6455.85</v>
      </c>
      <c r="H602" s="109">
        <f t="shared" si="530"/>
        <v>44707</v>
      </c>
      <c r="I602" s="109">
        <f t="shared" si="568"/>
        <v>44738</v>
      </c>
      <c r="J602" s="110">
        <f t="shared" si="543"/>
        <v>6.7005775876050055E-3</v>
      </c>
      <c r="K602" s="117">
        <f t="shared" si="569"/>
        <v>44767</v>
      </c>
      <c r="L602" s="178">
        <f t="shared" si="529"/>
        <v>30</v>
      </c>
      <c r="M602" s="178">
        <f t="shared" si="533"/>
        <v>6</v>
      </c>
      <c r="N602" s="106">
        <f t="shared" si="544"/>
        <v>1.0013365299999999</v>
      </c>
      <c r="O602" s="111">
        <f t="shared" si="532"/>
        <v>1.0047000699999999</v>
      </c>
      <c r="P602" s="111">
        <f t="shared" si="561"/>
        <v>1.1821810924322846</v>
      </c>
      <c r="Q602" s="106">
        <f t="shared" si="531"/>
        <v>1.1837611100000001</v>
      </c>
      <c r="R602" s="106">
        <f t="shared" si="562"/>
        <v>1.12819757</v>
      </c>
      <c r="S602" s="106">
        <f t="shared" si="545"/>
        <v>853.15770834</v>
      </c>
      <c r="T602" s="106">
        <f t="shared" si="546"/>
        <v>9.6595004899774271</v>
      </c>
      <c r="U602" s="106">
        <f t="shared" si="547"/>
        <v>125.11641424903476</v>
      </c>
      <c r="V602" s="106">
        <f t="shared" si="548"/>
        <v>890.98894960901214</v>
      </c>
      <c r="W602" s="19">
        <f t="shared" si="567"/>
        <v>0</v>
      </c>
      <c r="X602" s="2">
        <f t="shared" si="549"/>
        <v>0</v>
      </c>
      <c r="Y602" s="4">
        <f t="shared" si="550"/>
        <v>0</v>
      </c>
      <c r="Z602" s="106">
        <f t="shared" si="551"/>
        <v>0</v>
      </c>
      <c r="AA602" s="114">
        <f t="shared" si="563"/>
        <v>0.05</v>
      </c>
      <c r="AB602" s="112">
        <f t="shared" si="552"/>
        <v>6</v>
      </c>
      <c r="AC602" s="178">
        <f t="shared" si="570"/>
        <v>30</v>
      </c>
      <c r="AD602" s="11">
        <f t="shared" si="564"/>
        <v>1.0008135</v>
      </c>
      <c r="AE602" s="106">
        <f t="shared" si="553"/>
        <v>0.69404379000000005</v>
      </c>
      <c r="AF602" s="106">
        <f t="shared" si="554"/>
        <v>0.72481951</v>
      </c>
      <c r="AG602" s="106">
        <f t="shared" si="555"/>
        <v>0</v>
      </c>
      <c r="AH602" s="115" t="str">
        <f t="shared" si="565"/>
        <v>J=</v>
      </c>
      <c r="AI602" s="116">
        <f t="shared" si="566"/>
        <v>44767</v>
      </c>
      <c r="AJ602" s="10"/>
      <c r="AK602" s="1"/>
      <c r="AL602" s="204">
        <f>[2]Plan1!$A512</f>
        <v>51867</v>
      </c>
      <c r="AM602" s="205" t="str">
        <f>[2]Plan1!$C512</f>
        <v>Confraternização Universal</v>
      </c>
      <c r="AN602" s="1"/>
      <c r="AO602" s="3"/>
      <c r="AP602" s="161">
        <f t="shared" si="537"/>
        <v>52712</v>
      </c>
      <c r="AQ602" s="161">
        <f t="shared" si="538"/>
        <v>52709</v>
      </c>
      <c r="AR602" s="161">
        <f t="shared" si="539"/>
        <v>52712</v>
      </c>
      <c r="AS602" s="161">
        <f t="shared" si="535"/>
        <v>52742</v>
      </c>
      <c r="AT602" s="161">
        <f t="shared" si="540"/>
        <v>52712</v>
      </c>
      <c r="AU602" s="161">
        <f t="shared" si="571"/>
        <v>52742</v>
      </c>
      <c r="AV602" s="155">
        <f t="shared" si="536"/>
        <v>30</v>
      </c>
      <c r="AZ602" s="26"/>
      <c r="BA602" s="1"/>
      <c r="BB602" s="1"/>
      <c r="BC602" s="1"/>
      <c r="BD602" s="1"/>
      <c r="BE602" s="1"/>
      <c r="BG602" s="1"/>
      <c r="BH602" s="1"/>
    </row>
    <row r="603" spans="1:180" ht="15" customHeight="1" x14ac:dyDescent="0.25">
      <c r="A603" s="105">
        <f t="shared" si="556"/>
        <v>44744</v>
      </c>
      <c r="B603" s="106">
        <f t="shared" si="541"/>
        <v>892.01423531643002</v>
      </c>
      <c r="C603" s="2">
        <f t="shared" si="557"/>
        <v>756.21303487</v>
      </c>
      <c r="D603" s="2">
        <f t="shared" si="558"/>
        <v>75.348545920000106</v>
      </c>
      <c r="E603" s="106">
        <f t="shared" si="542"/>
        <v>680.8644889499999</v>
      </c>
      <c r="F603" s="21">
        <f t="shared" si="559"/>
        <v>6412.88</v>
      </c>
      <c r="G603" s="108">
        <f t="shared" si="560"/>
        <v>6455.85</v>
      </c>
      <c r="H603" s="109">
        <f t="shared" si="530"/>
        <v>44707</v>
      </c>
      <c r="I603" s="109">
        <f t="shared" si="568"/>
        <v>44738</v>
      </c>
      <c r="J603" s="110">
        <f t="shared" si="543"/>
        <v>6.7005775876050055E-3</v>
      </c>
      <c r="K603" s="117">
        <f t="shared" si="569"/>
        <v>44767</v>
      </c>
      <c r="L603" s="178">
        <f t="shared" si="529"/>
        <v>30</v>
      </c>
      <c r="M603" s="178">
        <f t="shared" si="533"/>
        <v>7</v>
      </c>
      <c r="N603" s="106">
        <f t="shared" si="544"/>
        <v>1.00155946</v>
      </c>
      <c r="O603" s="111">
        <f t="shared" si="532"/>
        <v>1.0047000699999999</v>
      </c>
      <c r="P603" s="111">
        <f t="shared" si="561"/>
        <v>1.1821810924322846</v>
      </c>
      <c r="Q603" s="106">
        <f t="shared" si="531"/>
        <v>1.18402465</v>
      </c>
      <c r="R603" s="106">
        <f t="shared" si="562"/>
        <v>1.12819757</v>
      </c>
      <c r="S603" s="106">
        <f t="shared" si="545"/>
        <v>853.15770834</v>
      </c>
      <c r="T603" s="106">
        <f t="shared" si="546"/>
        <v>9.6595004899774271</v>
      </c>
      <c r="U603" s="106">
        <f t="shared" si="547"/>
        <v>125.2958492764526</v>
      </c>
      <c r="V603" s="106">
        <f t="shared" si="548"/>
        <v>891.16838463643001</v>
      </c>
      <c r="W603" s="19">
        <f t="shared" si="567"/>
        <v>0</v>
      </c>
      <c r="X603" s="2">
        <f t="shared" si="549"/>
        <v>0</v>
      </c>
      <c r="Y603" s="4">
        <f t="shared" si="550"/>
        <v>0</v>
      </c>
      <c r="Z603" s="106">
        <f t="shared" si="551"/>
        <v>0</v>
      </c>
      <c r="AA603" s="114">
        <f t="shared" si="563"/>
        <v>0.05</v>
      </c>
      <c r="AB603" s="112">
        <f t="shared" si="552"/>
        <v>7</v>
      </c>
      <c r="AC603" s="178">
        <f t="shared" si="570"/>
        <v>30</v>
      </c>
      <c r="AD603" s="11">
        <f t="shared" si="564"/>
        <v>1.0009491479999999</v>
      </c>
      <c r="AE603" s="106">
        <f t="shared" si="553"/>
        <v>0.80977292999999995</v>
      </c>
      <c r="AF603" s="106">
        <f t="shared" si="554"/>
        <v>0.84585067999999997</v>
      </c>
      <c r="AG603" s="106">
        <f t="shared" si="555"/>
        <v>0</v>
      </c>
      <c r="AH603" s="115" t="str">
        <f t="shared" si="565"/>
        <v>J=</v>
      </c>
      <c r="AI603" s="116">
        <f t="shared" si="566"/>
        <v>44767</v>
      </c>
      <c r="AJ603" s="10"/>
      <c r="AK603" s="1"/>
      <c r="AL603" s="204">
        <f>[2]Plan1!$A513</f>
        <v>51914</v>
      </c>
      <c r="AM603" s="205" t="str">
        <f>[2]Plan1!$C513</f>
        <v>Carnaval</v>
      </c>
      <c r="AN603" s="1"/>
      <c r="AO603" s="3"/>
      <c r="AP603" s="161">
        <f t="shared" si="537"/>
        <v>52742</v>
      </c>
      <c r="AQ603" s="161">
        <f t="shared" si="538"/>
        <v>52741</v>
      </c>
      <c r="AR603" s="161">
        <f t="shared" si="539"/>
        <v>52742</v>
      </c>
      <c r="AS603" s="161">
        <f t="shared" si="535"/>
        <v>52773</v>
      </c>
      <c r="AT603" s="161">
        <f t="shared" si="540"/>
        <v>52742</v>
      </c>
      <c r="AU603" s="161">
        <f t="shared" si="571"/>
        <v>52775</v>
      </c>
      <c r="AV603" s="155">
        <f t="shared" si="536"/>
        <v>31</v>
      </c>
      <c r="AZ603" s="26"/>
      <c r="BA603" s="1"/>
      <c r="BB603" s="1"/>
      <c r="BC603" s="1"/>
      <c r="BD603" s="1"/>
      <c r="BE603" s="1"/>
      <c r="BG603" s="1"/>
      <c r="BH603" s="1"/>
    </row>
    <row r="604" spans="1:180" ht="15" customHeight="1" x14ac:dyDescent="0.25">
      <c r="A604" s="105">
        <f t="shared" si="556"/>
        <v>44745</v>
      </c>
      <c r="B604" s="106">
        <f t="shared" si="541"/>
        <v>892.31480714571728</v>
      </c>
      <c r="C604" s="2">
        <f t="shared" si="557"/>
        <v>756.21303487</v>
      </c>
      <c r="D604" s="2">
        <f t="shared" si="558"/>
        <v>75.348545920000106</v>
      </c>
      <c r="E604" s="106">
        <f t="shared" si="542"/>
        <v>680.8644889499999</v>
      </c>
      <c r="F604" s="21">
        <f t="shared" si="559"/>
        <v>6412.88</v>
      </c>
      <c r="G604" s="108">
        <f t="shared" si="560"/>
        <v>6455.85</v>
      </c>
      <c r="H604" s="109">
        <f t="shared" si="530"/>
        <v>44707</v>
      </c>
      <c r="I604" s="109">
        <f t="shared" si="568"/>
        <v>44738</v>
      </c>
      <c r="J604" s="110">
        <f t="shared" si="543"/>
        <v>6.7005775876050055E-3</v>
      </c>
      <c r="K604" s="117">
        <f t="shared" si="569"/>
        <v>44767</v>
      </c>
      <c r="L604" s="178">
        <f t="shared" si="529"/>
        <v>30</v>
      </c>
      <c r="M604" s="178">
        <f t="shared" si="533"/>
        <v>8</v>
      </c>
      <c r="N604" s="106">
        <f t="shared" si="544"/>
        <v>1.0017824399999999</v>
      </c>
      <c r="O604" s="111">
        <f t="shared" si="532"/>
        <v>1.0047000699999999</v>
      </c>
      <c r="P604" s="111">
        <f t="shared" si="561"/>
        <v>1.1821810924322846</v>
      </c>
      <c r="Q604" s="106">
        <f t="shared" si="531"/>
        <v>1.18428825</v>
      </c>
      <c r="R604" s="106">
        <f t="shared" si="562"/>
        <v>1.12819757</v>
      </c>
      <c r="S604" s="106">
        <f t="shared" si="545"/>
        <v>853.15770834</v>
      </c>
      <c r="T604" s="106">
        <f t="shared" si="546"/>
        <v>9.6595004899774271</v>
      </c>
      <c r="U604" s="106">
        <f t="shared" si="547"/>
        <v>125.47532515573985</v>
      </c>
      <c r="V604" s="106">
        <f t="shared" si="548"/>
        <v>891.34786051571723</v>
      </c>
      <c r="W604" s="19">
        <f t="shared" si="567"/>
        <v>0</v>
      </c>
      <c r="X604" s="2">
        <f t="shared" si="549"/>
        <v>0</v>
      </c>
      <c r="Y604" s="4">
        <f t="shared" si="550"/>
        <v>0</v>
      </c>
      <c r="Z604" s="106">
        <f t="shared" si="551"/>
        <v>0</v>
      </c>
      <c r="AA604" s="114">
        <f t="shared" si="563"/>
        <v>0.05</v>
      </c>
      <c r="AB604" s="112">
        <f t="shared" si="552"/>
        <v>8</v>
      </c>
      <c r="AC604" s="178">
        <f t="shared" si="570"/>
        <v>30</v>
      </c>
      <c r="AD604" s="11">
        <f t="shared" si="564"/>
        <v>1.0010848139999999</v>
      </c>
      <c r="AE604" s="106">
        <f t="shared" si="553"/>
        <v>0.92551742000000004</v>
      </c>
      <c r="AF604" s="106">
        <f t="shared" si="554"/>
        <v>0.96694663000000003</v>
      </c>
      <c r="AG604" s="106">
        <f t="shared" si="555"/>
        <v>0</v>
      </c>
      <c r="AH604" s="115" t="str">
        <f t="shared" si="565"/>
        <v>J=</v>
      </c>
      <c r="AI604" s="116">
        <f t="shared" si="566"/>
        <v>44767</v>
      </c>
      <c r="AJ604" s="10"/>
      <c r="AK604" s="1"/>
      <c r="AL604" s="204">
        <f>[2]Plan1!$A514</f>
        <v>51915</v>
      </c>
      <c r="AM604" s="205" t="str">
        <f>[2]Plan1!$C514</f>
        <v>Carnaval</v>
      </c>
      <c r="AN604" s="7"/>
      <c r="AO604" s="6"/>
      <c r="AP604" s="161">
        <f t="shared" si="537"/>
        <v>52773</v>
      </c>
      <c r="AQ604" s="161">
        <f t="shared" si="538"/>
        <v>52772</v>
      </c>
      <c r="AR604" s="161">
        <f t="shared" si="539"/>
        <v>52775</v>
      </c>
      <c r="AS604" s="161">
        <f t="shared" si="535"/>
        <v>52803</v>
      </c>
      <c r="AT604" s="161">
        <f t="shared" si="540"/>
        <v>52775</v>
      </c>
      <c r="AU604" s="161">
        <f t="shared" si="571"/>
        <v>52803</v>
      </c>
      <c r="AV604" s="155">
        <f t="shared" si="536"/>
        <v>30</v>
      </c>
      <c r="AZ604" s="26"/>
      <c r="BA604" s="1"/>
      <c r="BB604" s="1"/>
      <c r="BC604" s="1"/>
      <c r="BD604" s="1"/>
      <c r="BE604" s="1"/>
      <c r="BG604" s="1"/>
      <c r="BH604" s="1"/>
    </row>
    <row r="605" spans="1:180" ht="15" customHeight="1" x14ac:dyDescent="0.25">
      <c r="A605" s="105">
        <f t="shared" si="556"/>
        <v>44746</v>
      </c>
      <c r="B605" s="106">
        <f t="shared" si="541"/>
        <v>892.61549143551872</v>
      </c>
      <c r="C605" s="2">
        <f t="shared" si="557"/>
        <v>756.21303487</v>
      </c>
      <c r="D605" s="2">
        <f t="shared" si="558"/>
        <v>75.348545920000106</v>
      </c>
      <c r="E605" s="106">
        <f t="shared" si="542"/>
        <v>680.8644889499999</v>
      </c>
      <c r="F605" s="21">
        <f t="shared" si="559"/>
        <v>6412.88</v>
      </c>
      <c r="G605" s="108">
        <f t="shared" si="560"/>
        <v>6455.85</v>
      </c>
      <c r="H605" s="109">
        <f t="shared" si="530"/>
        <v>44707</v>
      </c>
      <c r="I605" s="109">
        <f t="shared" si="568"/>
        <v>44738</v>
      </c>
      <c r="J605" s="110">
        <f t="shared" si="543"/>
        <v>6.7005775876050055E-3</v>
      </c>
      <c r="K605" s="117">
        <f t="shared" si="569"/>
        <v>44767</v>
      </c>
      <c r="L605" s="178">
        <f t="shared" ref="L605:L668" si="572">IF(DAY(A604)=25,VLOOKUP(A604,$AP$321:$AY$700,7),L604)</f>
        <v>30</v>
      </c>
      <c r="M605" s="178">
        <f t="shared" si="533"/>
        <v>9</v>
      </c>
      <c r="N605" s="106">
        <f t="shared" si="544"/>
        <v>1.0020054700000001</v>
      </c>
      <c r="O605" s="111">
        <f t="shared" si="532"/>
        <v>1.0047000699999999</v>
      </c>
      <c r="P605" s="111">
        <f t="shared" si="561"/>
        <v>1.1821810924322846</v>
      </c>
      <c r="Q605" s="106">
        <f t="shared" si="531"/>
        <v>1.1845519200000001</v>
      </c>
      <c r="R605" s="106">
        <f t="shared" si="562"/>
        <v>1.12819757</v>
      </c>
      <c r="S605" s="106">
        <f t="shared" si="545"/>
        <v>853.15770834</v>
      </c>
      <c r="T605" s="106">
        <f t="shared" si="546"/>
        <v>9.6595004899774271</v>
      </c>
      <c r="U605" s="106">
        <f t="shared" si="547"/>
        <v>125.65484869554133</v>
      </c>
      <c r="V605" s="106">
        <f t="shared" si="548"/>
        <v>891.52738405551872</v>
      </c>
      <c r="W605" s="19">
        <f t="shared" si="567"/>
        <v>0</v>
      </c>
      <c r="X605" s="2">
        <f t="shared" si="549"/>
        <v>0</v>
      </c>
      <c r="Y605" s="4">
        <f t="shared" si="550"/>
        <v>0</v>
      </c>
      <c r="Z605" s="106">
        <f t="shared" si="551"/>
        <v>0</v>
      </c>
      <c r="AA605" s="114">
        <f t="shared" si="563"/>
        <v>0.05</v>
      </c>
      <c r="AB605" s="112">
        <f t="shared" si="552"/>
        <v>9</v>
      </c>
      <c r="AC605" s="178">
        <f t="shared" si="570"/>
        <v>30</v>
      </c>
      <c r="AD605" s="11">
        <f t="shared" si="564"/>
        <v>1.0012204979999999</v>
      </c>
      <c r="AE605" s="106">
        <f t="shared" si="553"/>
        <v>1.0412772699999999</v>
      </c>
      <c r="AF605" s="106">
        <f t="shared" si="554"/>
        <v>1.0881073800000001</v>
      </c>
      <c r="AG605" s="106">
        <f t="shared" si="555"/>
        <v>0</v>
      </c>
      <c r="AH605" s="115" t="str">
        <f t="shared" si="565"/>
        <v>J=</v>
      </c>
      <c r="AI605" s="116">
        <f t="shared" si="566"/>
        <v>44767</v>
      </c>
      <c r="AJ605" s="10"/>
      <c r="AK605" s="1"/>
      <c r="AL605" s="204">
        <f>[2]Plan1!$A515</f>
        <v>51960</v>
      </c>
      <c r="AM605" s="205" t="str">
        <f>[2]Plan1!$C515</f>
        <v>Paixão de Cristo</v>
      </c>
      <c r="AN605" s="1"/>
      <c r="AO605" s="3"/>
      <c r="AP605" s="161">
        <f t="shared" si="537"/>
        <v>52803</v>
      </c>
      <c r="AQ605" s="161">
        <f t="shared" si="538"/>
        <v>52800</v>
      </c>
      <c r="AR605" s="161">
        <f t="shared" si="539"/>
        <v>52803</v>
      </c>
      <c r="AS605" s="161">
        <f t="shared" si="535"/>
        <v>52834</v>
      </c>
      <c r="AT605" s="161">
        <f t="shared" si="540"/>
        <v>52803</v>
      </c>
      <c r="AU605" s="161">
        <f t="shared" si="571"/>
        <v>52834</v>
      </c>
      <c r="AV605" s="155">
        <f t="shared" si="536"/>
        <v>31</v>
      </c>
      <c r="AZ605" s="26"/>
      <c r="BA605" s="1"/>
      <c r="BB605" s="1"/>
      <c r="BC605" s="1"/>
      <c r="BD605" s="1"/>
      <c r="BE605" s="1"/>
      <c r="BG605" s="1"/>
      <c r="BH605" s="1"/>
    </row>
    <row r="606" spans="1:180" ht="15" customHeight="1" x14ac:dyDescent="0.25">
      <c r="A606" s="105">
        <f t="shared" si="556"/>
        <v>44747</v>
      </c>
      <c r="B606" s="106">
        <f t="shared" si="541"/>
        <v>892.91627547854455</v>
      </c>
      <c r="C606" s="2">
        <f t="shared" si="557"/>
        <v>756.21303487</v>
      </c>
      <c r="D606" s="2">
        <f t="shared" si="558"/>
        <v>75.348545920000106</v>
      </c>
      <c r="E606" s="106">
        <f t="shared" si="542"/>
        <v>680.8644889499999</v>
      </c>
      <c r="F606" s="21">
        <f t="shared" si="559"/>
        <v>6412.88</v>
      </c>
      <c r="G606" s="108">
        <f t="shared" si="560"/>
        <v>6455.85</v>
      </c>
      <c r="H606" s="109">
        <f t="shared" si="530"/>
        <v>44707</v>
      </c>
      <c r="I606" s="109">
        <f t="shared" si="568"/>
        <v>44738</v>
      </c>
      <c r="J606" s="110">
        <f t="shared" si="543"/>
        <v>6.7005775876050055E-3</v>
      </c>
      <c r="K606" s="117">
        <f t="shared" si="569"/>
        <v>44767</v>
      </c>
      <c r="L606" s="178">
        <f t="shared" si="572"/>
        <v>30</v>
      </c>
      <c r="M606" s="178">
        <f t="shared" si="533"/>
        <v>10</v>
      </c>
      <c r="N606" s="106">
        <f t="shared" si="544"/>
        <v>1.0022285500000001</v>
      </c>
      <c r="O606" s="111">
        <f t="shared" si="532"/>
        <v>1.0047000699999999</v>
      </c>
      <c r="P606" s="111">
        <f t="shared" si="561"/>
        <v>1.1821810924322846</v>
      </c>
      <c r="Q606" s="106">
        <f t="shared" si="531"/>
        <v>1.1848156400000001</v>
      </c>
      <c r="R606" s="106">
        <f t="shared" si="562"/>
        <v>1.12819757</v>
      </c>
      <c r="S606" s="106">
        <f t="shared" si="545"/>
        <v>853.15770834</v>
      </c>
      <c r="T606" s="106">
        <f t="shared" si="546"/>
        <v>9.6595004899774271</v>
      </c>
      <c r="U606" s="106">
        <f t="shared" si="547"/>
        <v>125.8344062785672</v>
      </c>
      <c r="V606" s="106">
        <f t="shared" si="548"/>
        <v>891.70694163854455</v>
      </c>
      <c r="W606" s="19">
        <f t="shared" si="567"/>
        <v>0</v>
      </c>
      <c r="X606" s="2">
        <f t="shared" si="549"/>
        <v>0</v>
      </c>
      <c r="Y606" s="4">
        <f t="shared" si="550"/>
        <v>0</v>
      </c>
      <c r="Z606" s="106">
        <f t="shared" si="551"/>
        <v>0</v>
      </c>
      <c r="AA606" s="114">
        <f t="shared" si="563"/>
        <v>0.05</v>
      </c>
      <c r="AB606" s="112">
        <f t="shared" si="552"/>
        <v>10</v>
      </c>
      <c r="AC606" s="178">
        <f t="shared" si="570"/>
        <v>30</v>
      </c>
      <c r="AD606" s="11">
        <f t="shared" si="564"/>
        <v>1.0013562009999999</v>
      </c>
      <c r="AE606" s="106">
        <f t="shared" si="553"/>
        <v>1.1570533300000001</v>
      </c>
      <c r="AF606" s="106">
        <f t="shared" si="554"/>
        <v>1.20933384</v>
      </c>
      <c r="AG606" s="106">
        <f t="shared" si="555"/>
        <v>0</v>
      </c>
      <c r="AH606" s="115" t="str">
        <f t="shared" si="565"/>
        <v>J=</v>
      </c>
      <c r="AI606" s="116">
        <f t="shared" si="566"/>
        <v>44767</v>
      </c>
      <c r="AJ606" s="10"/>
      <c r="AK606" s="1"/>
      <c r="AL606" s="204">
        <f>[2]Plan1!$A516</f>
        <v>51977</v>
      </c>
      <c r="AM606" s="205" t="str">
        <f>[2]Plan1!$C516</f>
        <v>Tiradentes</v>
      </c>
      <c r="AN606" s="1"/>
      <c r="AO606" s="3"/>
      <c r="AP606" s="161">
        <f t="shared" si="537"/>
        <v>52834</v>
      </c>
      <c r="AQ606" s="161">
        <f t="shared" si="538"/>
        <v>52833</v>
      </c>
      <c r="AR606" s="161">
        <f t="shared" si="539"/>
        <v>52834</v>
      </c>
      <c r="AS606" s="161">
        <f t="shared" si="535"/>
        <v>52865</v>
      </c>
      <c r="AT606" s="161">
        <f t="shared" si="540"/>
        <v>52834</v>
      </c>
      <c r="AU606" s="161">
        <f t="shared" si="571"/>
        <v>52866</v>
      </c>
      <c r="AV606" s="155">
        <f t="shared" si="536"/>
        <v>31</v>
      </c>
      <c r="AZ606" s="26"/>
      <c r="BA606" s="1"/>
      <c r="BB606" s="1"/>
      <c r="BC606" s="1"/>
      <c r="BD606" s="1"/>
      <c r="BE606" s="1"/>
      <c r="BG606" s="1"/>
      <c r="BH606" s="1"/>
    </row>
    <row r="607" spans="1:180" ht="15" customHeight="1" x14ac:dyDescent="0.25">
      <c r="A607" s="105">
        <f t="shared" si="556"/>
        <v>44748</v>
      </c>
      <c r="B607" s="106">
        <f t="shared" si="541"/>
        <v>893.21716522343979</v>
      </c>
      <c r="C607" s="2">
        <f t="shared" si="557"/>
        <v>756.21303487</v>
      </c>
      <c r="D607" s="2">
        <f t="shared" si="558"/>
        <v>75.348545920000106</v>
      </c>
      <c r="E607" s="106">
        <f t="shared" si="542"/>
        <v>680.8644889499999</v>
      </c>
      <c r="F607" s="21">
        <f t="shared" si="559"/>
        <v>6412.88</v>
      </c>
      <c r="G607" s="108">
        <f t="shared" si="560"/>
        <v>6455.85</v>
      </c>
      <c r="H607" s="109">
        <f t="shared" si="530"/>
        <v>44707</v>
      </c>
      <c r="I607" s="109">
        <f t="shared" si="568"/>
        <v>44738</v>
      </c>
      <c r="J607" s="110">
        <f t="shared" si="543"/>
        <v>6.7005775876050055E-3</v>
      </c>
      <c r="K607" s="117">
        <f t="shared" si="569"/>
        <v>44767</v>
      </c>
      <c r="L607" s="178">
        <f t="shared" si="572"/>
        <v>30</v>
      </c>
      <c r="M607" s="178">
        <f t="shared" si="533"/>
        <v>11</v>
      </c>
      <c r="N607" s="106">
        <f t="shared" si="544"/>
        <v>1.0024516800000001</v>
      </c>
      <c r="O607" s="111">
        <f t="shared" si="532"/>
        <v>1.0047000699999999</v>
      </c>
      <c r="P607" s="111">
        <f t="shared" si="561"/>
        <v>1.1821810924322846</v>
      </c>
      <c r="Q607" s="106">
        <f t="shared" si="531"/>
        <v>1.1850794200000001</v>
      </c>
      <c r="R607" s="106">
        <f t="shared" si="562"/>
        <v>1.12819757</v>
      </c>
      <c r="S607" s="106">
        <f t="shared" si="545"/>
        <v>853.15770834</v>
      </c>
      <c r="T607" s="106">
        <f t="shared" si="546"/>
        <v>9.6595004899774271</v>
      </c>
      <c r="U607" s="106">
        <f t="shared" si="547"/>
        <v>126.01400471346246</v>
      </c>
      <c r="V607" s="106">
        <f t="shared" si="548"/>
        <v>891.88654007343985</v>
      </c>
      <c r="W607" s="19">
        <f t="shared" si="567"/>
        <v>0</v>
      </c>
      <c r="X607" s="2">
        <f t="shared" si="549"/>
        <v>0</v>
      </c>
      <c r="Y607" s="4">
        <f t="shared" si="550"/>
        <v>0</v>
      </c>
      <c r="Z607" s="106">
        <f t="shared" si="551"/>
        <v>0</v>
      </c>
      <c r="AA607" s="114">
        <f t="shared" si="563"/>
        <v>0.05</v>
      </c>
      <c r="AB607" s="112">
        <f t="shared" si="552"/>
        <v>11</v>
      </c>
      <c r="AC607" s="178">
        <f t="shared" si="570"/>
        <v>30</v>
      </c>
      <c r="AD607" s="11">
        <f t="shared" si="564"/>
        <v>1.001491922</v>
      </c>
      <c r="AE607" s="106">
        <f t="shared" si="553"/>
        <v>1.27284475</v>
      </c>
      <c r="AF607" s="106">
        <f t="shared" si="554"/>
        <v>1.3306251499999999</v>
      </c>
      <c r="AG607" s="106">
        <f t="shared" si="555"/>
        <v>0</v>
      </c>
      <c r="AH607" s="115" t="str">
        <f t="shared" si="565"/>
        <v>J=</v>
      </c>
      <c r="AI607" s="116">
        <f t="shared" si="566"/>
        <v>44767</v>
      </c>
      <c r="AJ607" s="12"/>
      <c r="AK607" s="7"/>
      <c r="AL607" s="204">
        <f>[2]Plan1!$A517</f>
        <v>51987</v>
      </c>
      <c r="AM607" s="205" t="str">
        <f>[2]Plan1!$C517</f>
        <v>Dia do Trabalho</v>
      </c>
      <c r="AN607" s="1"/>
      <c r="AO607" s="3"/>
      <c r="AP607" s="161">
        <f t="shared" si="537"/>
        <v>52865</v>
      </c>
      <c r="AQ607" s="161">
        <f t="shared" si="538"/>
        <v>52863</v>
      </c>
      <c r="AR607" s="161">
        <f t="shared" si="539"/>
        <v>52866</v>
      </c>
      <c r="AS607" s="161">
        <f t="shared" si="535"/>
        <v>52895</v>
      </c>
      <c r="AT607" s="161">
        <f t="shared" si="540"/>
        <v>52866</v>
      </c>
      <c r="AU607" s="161">
        <f t="shared" si="571"/>
        <v>52895</v>
      </c>
      <c r="AV607" s="155">
        <f t="shared" si="536"/>
        <v>30</v>
      </c>
      <c r="AZ607" s="26"/>
      <c r="BA607" s="7"/>
      <c r="BB607" s="7"/>
      <c r="BC607" s="7"/>
      <c r="BD607" s="7"/>
      <c r="BE607" s="7"/>
      <c r="BG607" s="7"/>
      <c r="BH607" s="7"/>
      <c r="BI607" s="16"/>
      <c r="BJ607" s="16"/>
      <c r="BK607" s="16"/>
      <c r="BL607" s="16"/>
      <c r="BM607" s="16"/>
      <c r="BN607" s="16"/>
      <c r="BO607" s="16"/>
      <c r="BP607" s="16"/>
      <c r="BQ607" s="16"/>
      <c r="BR607" s="16"/>
      <c r="BS607" s="16"/>
      <c r="BT607" s="16"/>
      <c r="BU607" s="16"/>
      <c r="BV607" s="16"/>
      <c r="BW607" s="16"/>
      <c r="BX607" s="16"/>
      <c r="BY607" s="16"/>
      <c r="BZ607" s="16"/>
      <c r="CA607" s="16"/>
      <c r="CB607" s="16"/>
      <c r="CC607" s="16"/>
      <c r="CD607" s="16"/>
      <c r="CE607" s="16"/>
      <c r="CF607" s="16"/>
      <c r="CG607" s="16"/>
      <c r="CH607" s="16"/>
      <c r="CI607" s="16"/>
      <c r="CJ607" s="16"/>
      <c r="CK607" s="16"/>
      <c r="CL607" s="16"/>
      <c r="CM607" s="16"/>
      <c r="CN607" s="16"/>
      <c r="CO607" s="16"/>
      <c r="CP607" s="16"/>
      <c r="CQ607" s="16"/>
      <c r="CR607" s="16"/>
      <c r="CS607" s="16"/>
      <c r="CT607" s="16"/>
      <c r="CU607" s="16"/>
      <c r="CV607" s="16"/>
      <c r="CW607" s="16"/>
      <c r="CX607" s="16"/>
      <c r="CY607" s="16"/>
      <c r="CZ607" s="16"/>
      <c r="DA607" s="16"/>
      <c r="DB607" s="16"/>
      <c r="DC607" s="16"/>
      <c r="DD607" s="16"/>
      <c r="DE607" s="16"/>
      <c r="DF607" s="16"/>
      <c r="DG607" s="16"/>
      <c r="DH607" s="16"/>
      <c r="DI607" s="16"/>
      <c r="DJ607" s="16"/>
      <c r="DK607" s="16"/>
      <c r="DL607" s="16"/>
      <c r="DM607" s="16"/>
      <c r="DN607" s="16"/>
      <c r="DO607" s="16"/>
      <c r="DP607" s="16"/>
      <c r="DQ607" s="16"/>
      <c r="DR607" s="16"/>
      <c r="DS607" s="16"/>
      <c r="DT607" s="16"/>
      <c r="DU607" s="16"/>
      <c r="DV607" s="16"/>
      <c r="DW607" s="16"/>
      <c r="DX607" s="16"/>
      <c r="DY607" s="16"/>
      <c r="DZ607" s="16"/>
      <c r="EA607" s="16"/>
      <c r="EB607" s="16"/>
      <c r="EC607" s="16"/>
      <c r="ED607" s="16"/>
      <c r="EE607" s="16"/>
      <c r="EF607" s="16"/>
      <c r="EG607" s="16"/>
      <c r="EH607" s="16"/>
      <c r="EI607" s="16"/>
      <c r="EJ607" s="16"/>
      <c r="EK607" s="16"/>
      <c r="EL607" s="16"/>
      <c r="EM607" s="16"/>
      <c r="EN607" s="16"/>
      <c r="EO607" s="16"/>
      <c r="EP607" s="16"/>
      <c r="EQ607" s="16"/>
      <c r="ER607" s="16"/>
      <c r="ES607" s="16"/>
      <c r="ET607" s="16"/>
      <c r="EU607" s="16"/>
      <c r="EV607" s="16"/>
      <c r="EW607" s="16"/>
      <c r="EX607" s="16"/>
      <c r="EY607" s="16"/>
      <c r="EZ607" s="16"/>
      <c r="FA607" s="16"/>
      <c r="FB607" s="16"/>
      <c r="FC607" s="16"/>
      <c r="FD607" s="16"/>
      <c r="FE607" s="16"/>
      <c r="FF607" s="16"/>
      <c r="FG607" s="16"/>
      <c r="FH607" s="16"/>
      <c r="FI607" s="16"/>
      <c r="FJ607" s="16"/>
      <c r="FK607" s="16"/>
      <c r="FL607" s="16"/>
      <c r="FM607" s="16"/>
      <c r="FN607" s="16"/>
      <c r="FO607" s="16"/>
      <c r="FP607" s="16"/>
      <c r="FQ607" s="16"/>
      <c r="FR607" s="16"/>
      <c r="FS607" s="16"/>
      <c r="FT607" s="16"/>
      <c r="FU607" s="16"/>
      <c r="FV607" s="16"/>
      <c r="FW607" s="16"/>
      <c r="FX607" s="16"/>
    </row>
    <row r="608" spans="1:180" ht="15" customHeight="1" x14ac:dyDescent="0.25">
      <c r="A608" s="105">
        <f t="shared" si="556"/>
        <v>44749</v>
      </c>
      <c r="B608" s="106">
        <f t="shared" si="541"/>
        <v>893.51816158020438</v>
      </c>
      <c r="C608" s="2">
        <f t="shared" si="557"/>
        <v>756.21303487</v>
      </c>
      <c r="D608" s="2">
        <f t="shared" si="558"/>
        <v>75.348545920000106</v>
      </c>
      <c r="E608" s="106">
        <f t="shared" si="542"/>
        <v>680.8644889499999</v>
      </c>
      <c r="F608" s="21">
        <f t="shared" si="559"/>
        <v>6412.88</v>
      </c>
      <c r="G608" s="108">
        <f t="shared" si="560"/>
        <v>6455.85</v>
      </c>
      <c r="H608" s="109">
        <f t="shared" si="530"/>
        <v>44707</v>
      </c>
      <c r="I608" s="109">
        <f t="shared" si="568"/>
        <v>44738</v>
      </c>
      <c r="J608" s="110">
        <f t="shared" si="543"/>
        <v>6.7005775876050055E-3</v>
      </c>
      <c r="K608" s="117">
        <f t="shared" si="569"/>
        <v>44767</v>
      </c>
      <c r="L608" s="178">
        <f t="shared" si="572"/>
        <v>30</v>
      </c>
      <c r="M608" s="178">
        <f t="shared" si="533"/>
        <v>12</v>
      </c>
      <c r="N608" s="106">
        <f t="shared" si="544"/>
        <v>1.0026748599999999</v>
      </c>
      <c r="O608" s="111">
        <f t="shared" si="532"/>
        <v>1.0047000699999999</v>
      </c>
      <c r="P608" s="111">
        <f t="shared" si="561"/>
        <v>1.1821810924322846</v>
      </c>
      <c r="Q608" s="106">
        <f t="shared" si="531"/>
        <v>1.18534326</v>
      </c>
      <c r="R608" s="106">
        <f t="shared" si="562"/>
        <v>1.12819757</v>
      </c>
      <c r="S608" s="106">
        <f t="shared" si="545"/>
        <v>853.15770834</v>
      </c>
      <c r="T608" s="106">
        <f t="shared" si="546"/>
        <v>9.6595004899774271</v>
      </c>
      <c r="U608" s="106">
        <f t="shared" si="547"/>
        <v>126.19364400022697</v>
      </c>
      <c r="V608" s="106">
        <f t="shared" si="548"/>
        <v>892.06617936020439</v>
      </c>
      <c r="W608" s="19">
        <f t="shared" si="567"/>
        <v>0</v>
      </c>
      <c r="X608" s="2">
        <f t="shared" si="549"/>
        <v>0</v>
      </c>
      <c r="Y608" s="4">
        <f t="shared" si="550"/>
        <v>0</v>
      </c>
      <c r="Z608" s="106">
        <f t="shared" si="551"/>
        <v>0</v>
      </c>
      <c r="AA608" s="114">
        <f t="shared" si="563"/>
        <v>0.05</v>
      </c>
      <c r="AB608" s="112">
        <f t="shared" si="552"/>
        <v>12</v>
      </c>
      <c r="AC608" s="178">
        <f t="shared" si="570"/>
        <v>30</v>
      </c>
      <c r="AD608" s="11">
        <f t="shared" si="564"/>
        <v>1.001627662</v>
      </c>
      <c r="AE608" s="106">
        <f t="shared" si="553"/>
        <v>1.3886523799999999</v>
      </c>
      <c r="AF608" s="106">
        <f t="shared" si="554"/>
        <v>1.4519822200000001</v>
      </c>
      <c r="AG608" s="106">
        <f t="shared" si="555"/>
        <v>0</v>
      </c>
      <c r="AH608" s="115" t="str">
        <f t="shared" si="565"/>
        <v>J=</v>
      </c>
      <c r="AI608" s="116">
        <f t="shared" si="566"/>
        <v>44767</v>
      </c>
      <c r="AJ608" s="10"/>
      <c r="AK608" s="1"/>
      <c r="AL608" s="204">
        <f>[2]Plan1!$A518</f>
        <v>52022</v>
      </c>
      <c r="AM608" s="205" t="str">
        <f>[2]Plan1!$C518</f>
        <v>Corpus Christi</v>
      </c>
      <c r="AN608" s="1"/>
      <c r="AO608" s="3"/>
      <c r="AP608" s="161">
        <f t="shared" si="537"/>
        <v>52895</v>
      </c>
      <c r="AQ608" s="161">
        <f t="shared" si="538"/>
        <v>52894</v>
      </c>
      <c r="AR608" s="161">
        <f t="shared" si="539"/>
        <v>52895</v>
      </c>
      <c r="AS608" s="161">
        <f t="shared" si="535"/>
        <v>52926</v>
      </c>
      <c r="AT608" s="161">
        <f t="shared" si="540"/>
        <v>52895</v>
      </c>
      <c r="AU608" s="161">
        <f t="shared" si="571"/>
        <v>52926</v>
      </c>
      <c r="AV608" s="155">
        <f t="shared" si="536"/>
        <v>31</v>
      </c>
      <c r="AZ608" s="26"/>
      <c r="BA608" s="1"/>
      <c r="BB608" s="1"/>
      <c r="BC608" s="1"/>
      <c r="BD608" s="1"/>
      <c r="BE608" s="1"/>
      <c r="BG608" s="1"/>
      <c r="BH608" s="1"/>
    </row>
    <row r="609" spans="1:60" ht="15" customHeight="1" x14ac:dyDescent="0.25">
      <c r="A609" s="105">
        <f t="shared" si="556"/>
        <v>44750</v>
      </c>
      <c r="B609" s="106">
        <f t="shared" si="541"/>
        <v>893.81925687019339</v>
      </c>
      <c r="C609" s="2">
        <f t="shared" si="557"/>
        <v>756.21303487</v>
      </c>
      <c r="D609" s="2">
        <f t="shared" si="558"/>
        <v>75.348545920000106</v>
      </c>
      <c r="E609" s="106">
        <f t="shared" si="542"/>
        <v>680.8644889499999</v>
      </c>
      <c r="F609" s="21">
        <f t="shared" si="559"/>
        <v>6412.88</v>
      </c>
      <c r="G609" s="108">
        <f t="shared" si="560"/>
        <v>6455.85</v>
      </c>
      <c r="H609" s="109">
        <f t="shared" si="530"/>
        <v>44707</v>
      </c>
      <c r="I609" s="109">
        <f t="shared" si="568"/>
        <v>44738</v>
      </c>
      <c r="J609" s="110">
        <f t="shared" si="543"/>
        <v>6.7005775876050055E-3</v>
      </c>
      <c r="K609" s="117">
        <f t="shared" si="569"/>
        <v>44767</v>
      </c>
      <c r="L609" s="178">
        <f t="shared" si="572"/>
        <v>30</v>
      </c>
      <c r="M609" s="178">
        <f t="shared" si="533"/>
        <v>13</v>
      </c>
      <c r="N609" s="106">
        <f t="shared" si="544"/>
        <v>1.00289809</v>
      </c>
      <c r="O609" s="111">
        <f t="shared" si="532"/>
        <v>1.0047000699999999</v>
      </c>
      <c r="P609" s="111">
        <f t="shared" si="561"/>
        <v>1.1821810924322846</v>
      </c>
      <c r="Q609" s="106">
        <f t="shared" si="531"/>
        <v>1.1856071500000001</v>
      </c>
      <c r="R609" s="106">
        <f t="shared" si="562"/>
        <v>1.12819757</v>
      </c>
      <c r="S609" s="106">
        <f t="shared" si="545"/>
        <v>853.15770834</v>
      </c>
      <c r="T609" s="106">
        <f t="shared" si="546"/>
        <v>9.6595004899774271</v>
      </c>
      <c r="U609" s="106">
        <f t="shared" si="547"/>
        <v>126.37331733021601</v>
      </c>
      <c r="V609" s="106">
        <f t="shared" si="548"/>
        <v>892.24585269019337</v>
      </c>
      <c r="W609" s="19">
        <f t="shared" si="567"/>
        <v>0</v>
      </c>
      <c r="X609" s="2">
        <f t="shared" si="549"/>
        <v>0</v>
      </c>
      <c r="Y609" s="4">
        <f t="shared" si="550"/>
        <v>0</v>
      </c>
      <c r="Z609" s="106">
        <f t="shared" si="551"/>
        <v>0</v>
      </c>
      <c r="AA609" s="114">
        <f t="shared" si="563"/>
        <v>0.05</v>
      </c>
      <c r="AB609" s="112">
        <f t="shared" si="552"/>
        <v>13</v>
      </c>
      <c r="AC609" s="178">
        <f t="shared" si="570"/>
        <v>30</v>
      </c>
      <c r="AD609" s="11">
        <f t="shared" si="564"/>
        <v>1.0017634200000001</v>
      </c>
      <c r="AE609" s="106">
        <f t="shared" si="553"/>
        <v>1.50447536</v>
      </c>
      <c r="AF609" s="106">
        <f t="shared" si="554"/>
        <v>1.57340418</v>
      </c>
      <c r="AG609" s="106">
        <f t="shared" si="555"/>
        <v>0</v>
      </c>
      <c r="AH609" s="115" t="str">
        <f t="shared" si="565"/>
        <v>J=</v>
      </c>
      <c r="AI609" s="116">
        <f t="shared" si="566"/>
        <v>44767</v>
      </c>
      <c r="AJ609" s="10"/>
      <c r="AK609" s="1"/>
      <c r="AL609" s="204">
        <f>[2]Plan1!$A519</f>
        <v>52116</v>
      </c>
      <c r="AM609" s="205" t="str">
        <f>[2]Plan1!$C519</f>
        <v>Independência do Brasil</v>
      </c>
      <c r="AN609" s="1"/>
      <c r="AO609" s="3"/>
      <c r="AP609" s="161">
        <f t="shared" si="537"/>
        <v>52926</v>
      </c>
      <c r="AQ609" s="161">
        <f t="shared" si="538"/>
        <v>52925</v>
      </c>
      <c r="AR609" s="161">
        <f t="shared" si="539"/>
        <v>52926</v>
      </c>
      <c r="AS609" s="161">
        <f t="shared" si="535"/>
        <v>52956</v>
      </c>
      <c r="AT609" s="161">
        <f t="shared" si="540"/>
        <v>52926</v>
      </c>
      <c r="AU609" s="161">
        <f t="shared" si="571"/>
        <v>52957</v>
      </c>
      <c r="AV609" s="155">
        <f t="shared" si="536"/>
        <v>30</v>
      </c>
      <c r="AZ609" s="26"/>
      <c r="BA609" s="1"/>
      <c r="BB609" s="1"/>
      <c r="BC609" s="1"/>
      <c r="BD609" s="1"/>
      <c r="BE609" s="1"/>
      <c r="BG609" s="1"/>
      <c r="BH609" s="1"/>
    </row>
    <row r="610" spans="1:60" ht="15" customHeight="1" x14ac:dyDescent="0.25">
      <c r="A610" s="105">
        <f t="shared" si="556"/>
        <v>44751</v>
      </c>
      <c r="B610" s="106">
        <f t="shared" si="541"/>
        <v>894.12045793205175</v>
      </c>
      <c r="C610" s="2">
        <f t="shared" si="557"/>
        <v>756.21303487</v>
      </c>
      <c r="D610" s="2">
        <f t="shared" si="558"/>
        <v>75.348545920000106</v>
      </c>
      <c r="E610" s="106">
        <f t="shared" si="542"/>
        <v>680.8644889499999</v>
      </c>
      <c r="F610" s="21">
        <f t="shared" si="559"/>
        <v>6412.88</v>
      </c>
      <c r="G610" s="108">
        <f t="shared" si="560"/>
        <v>6455.85</v>
      </c>
      <c r="H610" s="109">
        <f t="shared" si="530"/>
        <v>44707</v>
      </c>
      <c r="I610" s="109">
        <f t="shared" si="568"/>
        <v>44738</v>
      </c>
      <c r="J610" s="110">
        <f t="shared" si="543"/>
        <v>6.7005775876050055E-3</v>
      </c>
      <c r="K610" s="117">
        <f t="shared" si="569"/>
        <v>44767</v>
      </c>
      <c r="L610" s="178">
        <f t="shared" si="572"/>
        <v>30</v>
      </c>
      <c r="M610" s="178">
        <f t="shared" si="533"/>
        <v>14</v>
      </c>
      <c r="N610" s="106">
        <f t="shared" si="544"/>
        <v>1.00312136</v>
      </c>
      <c r="O610" s="111">
        <f t="shared" si="532"/>
        <v>1.0047000699999999</v>
      </c>
      <c r="P610" s="111">
        <f t="shared" si="561"/>
        <v>1.1821810924322846</v>
      </c>
      <c r="Q610" s="106">
        <f t="shared" si="531"/>
        <v>1.1858711</v>
      </c>
      <c r="R610" s="106">
        <f t="shared" si="562"/>
        <v>1.12819757</v>
      </c>
      <c r="S610" s="106">
        <f t="shared" si="545"/>
        <v>853.15770834</v>
      </c>
      <c r="T610" s="106">
        <f t="shared" si="546"/>
        <v>9.6595004899774271</v>
      </c>
      <c r="U610" s="106">
        <f t="shared" si="547"/>
        <v>126.5530315120743</v>
      </c>
      <c r="V610" s="106">
        <f t="shared" si="548"/>
        <v>892.42556687205172</v>
      </c>
      <c r="W610" s="19">
        <f t="shared" si="567"/>
        <v>0</v>
      </c>
      <c r="X610" s="2">
        <f t="shared" si="549"/>
        <v>0</v>
      </c>
      <c r="Y610" s="4">
        <f t="shared" si="550"/>
        <v>0</v>
      </c>
      <c r="Z610" s="106">
        <f t="shared" si="551"/>
        <v>0</v>
      </c>
      <c r="AA610" s="114">
        <f t="shared" si="563"/>
        <v>0.05</v>
      </c>
      <c r="AB610" s="112">
        <f t="shared" si="552"/>
        <v>14</v>
      </c>
      <c r="AC610" s="178">
        <f t="shared" si="570"/>
        <v>30</v>
      </c>
      <c r="AD610" s="11">
        <f t="shared" si="564"/>
        <v>1.0018991960000001</v>
      </c>
      <c r="AE610" s="106">
        <f t="shared" si="553"/>
        <v>1.6203137000000001</v>
      </c>
      <c r="AF610" s="106">
        <f t="shared" si="554"/>
        <v>1.69489106</v>
      </c>
      <c r="AG610" s="106">
        <f t="shared" si="555"/>
        <v>0</v>
      </c>
      <c r="AH610" s="115" t="str">
        <f t="shared" si="565"/>
        <v>J=</v>
      </c>
      <c r="AI610" s="116">
        <f t="shared" si="566"/>
        <v>44767</v>
      </c>
      <c r="AJ610" s="10"/>
      <c r="AK610" s="1"/>
      <c r="AL610" s="204">
        <f>[2]Plan1!$A520</f>
        <v>52151</v>
      </c>
      <c r="AM610" s="205" t="str">
        <f>[2]Plan1!$C520</f>
        <v>Nossa Sr.a Aparecida - Padroeira do Brasil</v>
      </c>
      <c r="AN610" s="1"/>
      <c r="AO610" s="3"/>
      <c r="AP610" s="161">
        <f t="shared" si="537"/>
        <v>52956</v>
      </c>
      <c r="AQ610" s="161">
        <f t="shared" si="538"/>
        <v>52954</v>
      </c>
      <c r="AR610" s="161">
        <f t="shared" si="539"/>
        <v>52957</v>
      </c>
      <c r="AS610" s="161">
        <f t="shared" si="535"/>
        <v>52987</v>
      </c>
      <c r="AT610" s="161">
        <f t="shared" si="540"/>
        <v>52957</v>
      </c>
      <c r="AU610" s="161">
        <f t="shared" si="571"/>
        <v>52987</v>
      </c>
      <c r="AV610" s="155">
        <f t="shared" si="536"/>
        <v>31</v>
      </c>
      <c r="AZ610" s="26"/>
      <c r="BA610" s="1"/>
      <c r="BB610" s="1"/>
      <c r="BC610" s="1"/>
      <c r="BD610" s="1"/>
      <c r="BE610" s="1"/>
      <c r="BG610" s="1"/>
      <c r="BH610" s="1"/>
    </row>
    <row r="611" spans="1:60" ht="15" customHeight="1" x14ac:dyDescent="0.25">
      <c r="A611" s="105">
        <f t="shared" si="556"/>
        <v>44752</v>
      </c>
      <c r="B611" s="106">
        <f t="shared" si="541"/>
        <v>894.42177252442434</v>
      </c>
      <c r="C611" s="2">
        <f t="shared" si="557"/>
        <v>756.21303487</v>
      </c>
      <c r="D611" s="2">
        <f t="shared" si="558"/>
        <v>75.348545920000106</v>
      </c>
      <c r="E611" s="106">
        <f t="shared" si="542"/>
        <v>680.8644889499999</v>
      </c>
      <c r="F611" s="21">
        <f t="shared" si="559"/>
        <v>6412.88</v>
      </c>
      <c r="G611" s="108">
        <f t="shared" si="560"/>
        <v>6455.85</v>
      </c>
      <c r="H611" s="109">
        <f t="shared" si="530"/>
        <v>44707</v>
      </c>
      <c r="I611" s="109">
        <f t="shared" si="568"/>
        <v>44738</v>
      </c>
      <c r="J611" s="110">
        <f t="shared" si="543"/>
        <v>6.7005775876050055E-3</v>
      </c>
      <c r="K611" s="117">
        <f t="shared" si="569"/>
        <v>44767</v>
      </c>
      <c r="L611" s="178">
        <f t="shared" si="572"/>
        <v>30</v>
      </c>
      <c r="M611" s="178">
        <f t="shared" si="533"/>
        <v>15</v>
      </c>
      <c r="N611" s="106">
        <f t="shared" si="544"/>
        <v>1.00334469</v>
      </c>
      <c r="O611" s="111">
        <f t="shared" si="532"/>
        <v>1.0047000699999999</v>
      </c>
      <c r="P611" s="111">
        <f t="shared" si="561"/>
        <v>1.1821810924322846</v>
      </c>
      <c r="Q611" s="106">
        <f t="shared" si="531"/>
        <v>1.1861351200000001</v>
      </c>
      <c r="R611" s="106">
        <f t="shared" si="562"/>
        <v>1.12819757</v>
      </c>
      <c r="S611" s="106">
        <f t="shared" si="545"/>
        <v>853.15770834</v>
      </c>
      <c r="T611" s="106">
        <f t="shared" si="546"/>
        <v>9.6595004899774271</v>
      </c>
      <c r="U611" s="106">
        <f t="shared" si="547"/>
        <v>126.73279335444697</v>
      </c>
      <c r="V611" s="106">
        <f t="shared" si="548"/>
        <v>892.60532871442433</v>
      </c>
      <c r="W611" s="19">
        <f t="shared" si="567"/>
        <v>0</v>
      </c>
      <c r="X611" s="2">
        <f t="shared" si="549"/>
        <v>0</v>
      </c>
      <c r="Y611" s="4">
        <f t="shared" si="550"/>
        <v>0</v>
      </c>
      <c r="Z611" s="106">
        <f t="shared" si="551"/>
        <v>0</v>
      </c>
      <c r="AA611" s="114">
        <f t="shared" si="563"/>
        <v>0.05</v>
      </c>
      <c r="AB611" s="112">
        <f t="shared" si="552"/>
        <v>15</v>
      </c>
      <c r="AC611" s="178">
        <f t="shared" si="570"/>
        <v>30</v>
      </c>
      <c r="AD611" s="11">
        <f t="shared" si="564"/>
        <v>1.0020349909999999</v>
      </c>
      <c r="AE611" s="106">
        <f t="shared" si="553"/>
        <v>1.73616825</v>
      </c>
      <c r="AF611" s="106">
        <f t="shared" si="554"/>
        <v>1.81644381</v>
      </c>
      <c r="AG611" s="106">
        <f t="shared" si="555"/>
        <v>0</v>
      </c>
      <c r="AH611" s="115" t="str">
        <f t="shared" si="565"/>
        <v>J=</v>
      </c>
      <c r="AI611" s="116">
        <f t="shared" si="566"/>
        <v>44767</v>
      </c>
      <c r="AJ611" s="10"/>
      <c r="AK611" s="1"/>
      <c r="AL611" s="204">
        <f>[2]Plan1!$A521</f>
        <v>52172</v>
      </c>
      <c r="AM611" s="205" t="str">
        <f>[2]Plan1!$C521</f>
        <v>Finados</v>
      </c>
      <c r="AN611" s="1"/>
      <c r="AO611" s="3"/>
      <c r="AP611" s="161">
        <f t="shared" si="537"/>
        <v>52987</v>
      </c>
      <c r="AQ611" s="161">
        <f t="shared" si="538"/>
        <v>52986</v>
      </c>
      <c r="AR611" s="161">
        <f t="shared" si="539"/>
        <v>52987</v>
      </c>
      <c r="AS611" s="161">
        <f t="shared" si="535"/>
        <v>53018</v>
      </c>
      <c r="AT611" s="161">
        <f t="shared" si="540"/>
        <v>52987</v>
      </c>
      <c r="AU611" s="161">
        <f t="shared" si="571"/>
        <v>53020</v>
      </c>
      <c r="AV611" s="155">
        <f t="shared" si="536"/>
        <v>31</v>
      </c>
      <c r="AZ611" s="26"/>
      <c r="BA611" s="1"/>
      <c r="BB611" s="1"/>
      <c r="BC611" s="1"/>
      <c r="BD611" s="1"/>
      <c r="BE611" s="1"/>
      <c r="BG611" s="1"/>
      <c r="BH611" s="1"/>
    </row>
    <row r="612" spans="1:60" ht="15" customHeight="1" x14ac:dyDescent="0.25">
      <c r="A612" s="105">
        <f t="shared" si="556"/>
        <v>44753</v>
      </c>
      <c r="B612" s="106">
        <f t="shared" si="541"/>
        <v>894.72318701002132</v>
      </c>
      <c r="C612" s="2">
        <f t="shared" si="557"/>
        <v>756.21303487</v>
      </c>
      <c r="D612" s="2">
        <f t="shared" si="558"/>
        <v>75.348545920000106</v>
      </c>
      <c r="E612" s="106">
        <f t="shared" si="542"/>
        <v>680.8644889499999</v>
      </c>
      <c r="F612" s="21">
        <f t="shared" si="559"/>
        <v>6412.88</v>
      </c>
      <c r="G612" s="108">
        <f t="shared" si="560"/>
        <v>6455.85</v>
      </c>
      <c r="H612" s="109">
        <f t="shared" si="530"/>
        <v>44707</v>
      </c>
      <c r="I612" s="109">
        <f t="shared" si="568"/>
        <v>44738</v>
      </c>
      <c r="J612" s="110">
        <f t="shared" si="543"/>
        <v>6.7005775876050055E-3</v>
      </c>
      <c r="K612" s="117">
        <f t="shared" si="569"/>
        <v>44767</v>
      </c>
      <c r="L612" s="178">
        <f t="shared" si="572"/>
        <v>30</v>
      </c>
      <c r="M612" s="178">
        <f t="shared" si="533"/>
        <v>16</v>
      </c>
      <c r="N612" s="106">
        <f t="shared" si="544"/>
        <v>1.00356807</v>
      </c>
      <c r="O612" s="111">
        <f t="shared" si="532"/>
        <v>1.0047000699999999</v>
      </c>
      <c r="P612" s="111">
        <f t="shared" si="561"/>
        <v>1.1821810924322846</v>
      </c>
      <c r="Q612" s="106">
        <f t="shared" si="531"/>
        <v>1.1863991899999999</v>
      </c>
      <c r="R612" s="106">
        <f t="shared" si="562"/>
        <v>1.12819757</v>
      </c>
      <c r="S612" s="106">
        <f t="shared" si="545"/>
        <v>853.15770834</v>
      </c>
      <c r="T612" s="106">
        <f t="shared" si="546"/>
        <v>9.6595004899774271</v>
      </c>
      <c r="U612" s="106">
        <f t="shared" si="547"/>
        <v>126.91258924004389</v>
      </c>
      <c r="V612" s="106">
        <f t="shared" si="548"/>
        <v>892.78512460002128</v>
      </c>
      <c r="W612" s="19">
        <f t="shared" si="567"/>
        <v>0</v>
      </c>
      <c r="X612" s="2">
        <f t="shared" si="549"/>
        <v>0</v>
      </c>
      <c r="Y612" s="4">
        <f t="shared" si="550"/>
        <v>0</v>
      </c>
      <c r="Z612" s="106">
        <f t="shared" si="551"/>
        <v>0</v>
      </c>
      <c r="AA612" s="114">
        <f t="shared" si="563"/>
        <v>0.05</v>
      </c>
      <c r="AB612" s="112">
        <f t="shared" si="552"/>
        <v>16</v>
      </c>
      <c r="AC612" s="178">
        <f t="shared" si="570"/>
        <v>30</v>
      </c>
      <c r="AD612" s="11">
        <f t="shared" si="564"/>
        <v>1.002170805</v>
      </c>
      <c r="AE612" s="106">
        <f t="shared" si="553"/>
        <v>1.8520390099999999</v>
      </c>
      <c r="AF612" s="106">
        <f t="shared" si="554"/>
        <v>1.9380624099999999</v>
      </c>
      <c r="AG612" s="106">
        <f t="shared" si="555"/>
        <v>0</v>
      </c>
      <c r="AH612" s="115" t="str">
        <f t="shared" si="565"/>
        <v>J=</v>
      </c>
      <c r="AI612" s="116">
        <f t="shared" si="566"/>
        <v>44767</v>
      </c>
      <c r="AJ612" s="10"/>
      <c r="AK612" s="1"/>
      <c r="AL612" s="204">
        <f>[2]Plan1!$A522</f>
        <v>52185</v>
      </c>
      <c r="AM612" s="205" t="str">
        <f>[2]Plan1!$C522</f>
        <v>Proclamação da República</v>
      </c>
      <c r="AN612" s="1"/>
      <c r="AO612" s="3"/>
      <c r="AP612" s="161">
        <f t="shared" si="537"/>
        <v>53018</v>
      </c>
      <c r="AQ612" s="161">
        <f t="shared" si="538"/>
        <v>53017</v>
      </c>
      <c r="AR612" s="161">
        <f t="shared" si="539"/>
        <v>53020</v>
      </c>
      <c r="AS612" s="161">
        <f t="shared" si="535"/>
        <v>53046</v>
      </c>
      <c r="AT612" s="161">
        <f t="shared" si="540"/>
        <v>53020</v>
      </c>
      <c r="AU612" s="161">
        <f t="shared" si="571"/>
        <v>53048</v>
      </c>
      <c r="AV612" s="155">
        <f t="shared" si="536"/>
        <v>28</v>
      </c>
      <c r="AZ612" s="26"/>
      <c r="BA612" s="1"/>
      <c r="BB612" s="1"/>
      <c r="BC612" s="1"/>
      <c r="BD612" s="1"/>
      <c r="BE612" s="1"/>
      <c r="BG612" s="1"/>
      <c r="BH612" s="1"/>
    </row>
    <row r="613" spans="1:60" ht="15" customHeight="1" x14ac:dyDescent="0.25">
      <c r="A613" s="105">
        <f t="shared" si="556"/>
        <v>44754</v>
      </c>
      <c r="B613" s="106">
        <f t="shared" si="541"/>
        <v>895.0247064574877</v>
      </c>
      <c r="C613" s="2">
        <f t="shared" si="557"/>
        <v>756.21303487</v>
      </c>
      <c r="D613" s="2">
        <f t="shared" si="558"/>
        <v>75.348545920000106</v>
      </c>
      <c r="E613" s="106">
        <f t="shared" si="542"/>
        <v>680.8644889499999</v>
      </c>
      <c r="F613" s="21">
        <f t="shared" si="559"/>
        <v>6412.88</v>
      </c>
      <c r="G613" s="108">
        <f t="shared" si="560"/>
        <v>6455.85</v>
      </c>
      <c r="H613" s="109">
        <f t="shared" si="530"/>
        <v>44707</v>
      </c>
      <c r="I613" s="109">
        <f t="shared" si="568"/>
        <v>44738</v>
      </c>
      <c r="J613" s="110">
        <f t="shared" si="543"/>
        <v>6.7005775876050055E-3</v>
      </c>
      <c r="K613" s="117">
        <f t="shared" si="569"/>
        <v>44767</v>
      </c>
      <c r="L613" s="178">
        <f t="shared" si="572"/>
        <v>30</v>
      </c>
      <c r="M613" s="178">
        <f t="shared" si="533"/>
        <v>17</v>
      </c>
      <c r="N613" s="106">
        <f t="shared" si="544"/>
        <v>1.00379149</v>
      </c>
      <c r="O613" s="111">
        <f t="shared" si="532"/>
        <v>1.0047000699999999</v>
      </c>
      <c r="P613" s="111">
        <f t="shared" si="561"/>
        <v>1.1821810924322846</v>
      </c>
      <c r="Q613" s="106">
        <f t="shared" si="531"/>
        <v>1.1866633200000001</v>
      </c>
      <c r="R613" s="106">
        <f t="shared" si="562"/>
        <v>1.12819757</v>
      </c>
      <c r="S613" s="106">
        <f t="shared" si="545"/>
        <v>853.15770834</v>
      </c>
      <c r="T613" s="106">
        <f t="shared" si="546"/>
        <v>9.6595004899774271</v>
      </c>
      <c r="U613" s="106">
        <f t="shared" si="547"/>
        <v>127.09242597751035</v>
      </c>
      <c r="V613" s="106">
        <f t="shared" si="548"/>
        <v>892.96496133748769</v>
      </c>
      <c r="W613" s="19">
        <f t="shared" si="567"/>
        <v>0</v>
      </c>
      <c r="X613" s="2">
        <f t="shared" si="549"/>
        <v>0</v>
      </c>
      <c r="Y613" s="4">
        <f t="shared" si="550"/>
        <v>0</v>
      </c>
      <c r="Z613" s="106">
        <f t="shared" si="551"/>
        <v>0</v>
      </c>
      <c r="AA613" s="114">
        <f t="shared" si="563"/>
        <v>0.05</v>
      </c>
      <c r="AB613" s="112">
        <f t="shared" si="552"/>
        <v>17</v>
      </c>
      <c r="AC613" s="178">
        <f t="shared" si="570"/>
        <v>30</v>
      </c>
      <c r="AD613" s="11">
        <f t="shared" si="564"/>
        <v>1.0023066359999999</v>
      </c>
      <c r="AE613" s="106">
        <f t="shared" si="553"/>
        <v>1.9679242800000001</v>
      </c>
      <c r="AF613" s="106">
        <f t="shared" si="554"/>
        <v>2.0597451200000001</v>
      </c>
      <c r="AG613" s="106">
        <f t="shared" si="555"/>
        <v>0</v>
      </c>
      <c r="AH613" s="115" t="str">
        <f t="shared" si="565"/>
        <v>J=</v>
      </c>
      <c r="AI613" s="116">
        <f t="shared" si="566"/>
        <v>44767</v>
      </c>
      <c r="AJ613" s="10"/>
      <c r="AK613" s="1"/>
      <c r="AL613" s="204">
        <f>[2]Plan1!$A523</f>
        <v>52190</v>
      </c>
      <c r="AM613" s="205" t="str">
        <f>[2]Plan1!$C523</f>
        <v>Dia Nacional de Zumbi e da Consciência Negra</v>
      </c>
      <c r="AN613" s="1"/>
      <c r="AO613" s="3"/>
      <c r="AP613" s="161">
        <f t="shared" si="537"/>
        <v>53046</v>
      </c>
      <c r="AQ613" s="161">
        <f t="shared" si="538"/>
        <v>53045</v>
      </c>
      <c r="AR613" s="161">
        <f t="shared" si="539"/>
        <v>53048</v>
      </c>
      <c r="AS613" s="161">
        <f t="shared" si="535"/>
        <v>53077</v>
      </c>
      <c r="AT613" s="161">
        <f t="shared" si="540"/>
        <v>53048</v>
      </c>
      <c r="AU613" s="161">
        <f t="shared" si="571"/>
        <v>53077</v>
      </c>
      <c r="AV613" s="155">
        <f t="shared" si="536"/>
        <v>31</v>
      </c>
      <c r="AZ613" s="26"/>
      <c r="BA613" s="1"/>
      <c r="BB613" s="1"/>
      <c r="BC613" s="1"/>
      <c r="BD613" s="1"/>
      <c r="BE613" s="1"/>
      <c r="BG613" s="1"/>
      <c r="BH613" s="1"/>
    </row>
    <row r="614" spans="1:60" ht="15" customHeight="1" x14ac:dyDescent="0.25">
      <c r="A614" s="105">
        <f t="shared" si="556"/>
        <v>44755</v>
      </c>
      <c r="B614" s="106">
        <f t="shared" si="541"/>
        <v>895.32633268682343</v>
      </c>
      <c r="C614" s="2">
        <f t="shared" si="557"/>
        <v>756.21303487</v>
      </c>
      <c r="D614" s="2">
        <f t="shared" si="558"/>
        <v>75.348545920000106</v>
      </c>
      <c r="E614" s="106">
        <f t="shared" si="542"/>
        <v>680.8644889499999</v>
      </c>
      <c r="F614" s="21">
        <f t="shared" si="559"/>
        <v>6412.88</v>
      </c>
      <c r="G614" s="108">
        <f t="shared" si="560"/>
        <v>6455.85</v>
      </c>
      <c r="H614" s="109">
        <f t="shared" si="530"/>
        <v>44707</v>
      </c>
      <c r="I614" s="109">
        <f t="shared" si="568"/>
        <v>44738</v>
      </c>
      <c r="J614" s="110">
        <f t="shared" si="543"/>
        <v>6.7005775876050055E-3</v>
      </c>
      <c r="K614" s="117">
        <f t="shared" si="569"/>
        <v>44767</v>
      </c>
      <c r="L614" s="178">
        <f t="shared" si="572"/>
        <v>30</v>
      </c>
      <c r="M614" s="178">
        <f t="shared" si="533"/>
        <v>18</v>
      </c>
      <c r="N614" s="106">
        <f t="shared" si="544"/>
        <v>1.0040149700000001</v>
      </c>
      <c r="O614" s="111">
        <f t="shared" si="532"/>
        <v>1.0047000699999999</v>
      </c>
      <c r="P614" s="111">
        <f t="shared" si="561"/>
        <v>1.1821810924322846</v>
      </c>
      <c r="Q614" s="106">
        <f t="shared" si="531"/>
        <v>1.1869275100000001</v>
      </c>
      <c r="R614" s="106">
        <f t="shared" si="562"/>
        <v>1.12819757</v>
      </c>
      <c r="S614" s="106">
        <f t="shared" si="545"/>
        <v>853.15770834</v>
      </c>
      <c r="T614" s="106">
        <f t="shared" si="546"/>
        <v>9.6595004899774271</v>
      </c>
      <c r="U614" s="106">
        <f t="shared" si="547"/>
        <v>127.27230356684605</v>
      </c>
      <c r="V614" s="106">
        <f t="shared" si="548"/>
        <v>893.14483892682347</v>
      </c>
      <c r="W614" s="19">
        <f t="shared" si="567"/>
        <v>0</v>
      </c>
      <c r="X614" s="2">
        <f t="shared" si="549"/>
        <v>0</v>
      </c>
      <c r="Y614" s="4">
        <f t="shared" si="550"/>
        <v>0</v>
      </c>
      <c r="Z614" s="106">
        <f t="shared" si="551"/>
        <v>0</v>
      </c>
      <c r="AA614" s="114">
        <f t="shared" si="563"/>
        <v>0.05</v>
      </c>
      <c r="AB614" s="112">
        <f t="shared" si="552"/>
        <v>18</v>
      </c>
      <c r="AC614" s="178">
        <f t="shared" si="570"/>
        <v>30</v>
      </c>
      <c r="AD614" s="11">
        <f t="shared" si="564"/>
        <v>1.0024424860000001</v>
      </c>
      <c r="AE614" s="106">
        <f t="shared" si="553"/>
        <v>2.0838257499999999</v>
      </c>
      <c r="AF614" s="106">
        <f t="shared" si="554"/>
        <v>2.1814937599999999</v>
      </c>
      <c r="AG614" s="106">
        <f t="shared" si="555"/>
        <v>0</v>
      </c>
      <c r="AH614" s="115" t="str">
        <f t="shared" si="565"/>
        <v>J=</v>
      </c>
      <c r="AI614" s="116">
        <f t="shared" si="566"/>
        <v>44767</v>
      </c>
      <c r="AJ614" s="10"/>
      <c r="AK614" s="1"/>
      <c r="AL614" s="204">
        <f>[2]Plan1!$A524</f>
        <v>52225</v>
      </c>
      <c r="AM614" s="205" t="str">
        <f>[2]Plan1!$C524</f>
        <v>Natal</v>
      </c>
      <c r="AN614" s="1"/>
      <c r="AO614" s="3"/>
      <c r="AP614" s="161">
        <f t="shared" si="537"/>
        <v>53077</v>
      </c>
      <c r="AQ614" s="161">
        <f t="shared" si="538"/>
        <v>53076</v>
      </c>
      <c r="AR614" s="161">
        <f t="shared" si="539"/>
        <v>53077</v>
      </c>
      <c r="AS614" s="161">
        <f t="shared" si="535"/>
        <v>53107</v>
      </c>
      <c r="AT614" s="161">
        <f t="shared" si="540"/>
        <v>53077</v>
      </c>
      <c r="AU614" s="161">
        <f t="shared" si="571"/>
        <v>53107</v>
      </c>
      <c r="AV614" s="155">
        <f t="shared" si="536"/>
        <v>30</v>
      </c>
      <c r="AZ614" s="26"/>
      <c r="BA614" s="1"/>
      <c r="BB614" s="1"/>
      <c r="BC614" s="1"/>
      <c r="BD614" s="1"/>
      <c r="BE614" s="1"/>
      <c r="BG614" s="1"/>
      <c r="BH614" s="1"/>
    </row>
    <row r="615" spans="1:60" ht="15" customHeight="1" x14ac:dyDescent="0.25">
      <c r="A615" s="105">
        <f t="shared" si="556"/>
        <v>44756</v>
      </c>
      <c r="B615" s="106">
        <f t="shared" si="541"/>
        <v>895.62806571802832</v>
      </c>
      <c r="C615" s="2">
        <f t="shared" si="557"/>
        <v>756.21303487</v>
      </c>
      <c r="D615" s="2">
        <f t="shared" si="558"/>
        <v>75.348545920000106</v>
      </c>
      <c r="E615" s="106">
        <f t="shared" si="542"/>
        <v>680.8644889499999</v>
      </c>
      <c r="F615" s="21">
        <f t="shared" si="559"/>
        <v>6412.88</v>
      </c>
      <c r="G615" s="108">
        <f t="shared" si="560"/>
        <v>6455.85</v>
      </c>
      <c r="H615" s="109">
        <f t="shared" si="530"/>
        <v>44707</v>
      </c>
      <c r="I615" s="109">
        <f t="shared" si="568"/>
        <v>44738</v>
      </c>
      <c r="J615" s="110">
        <f t="shared" si="543"/>
        <v>6.7005775876050055E-3</v>
      </c>
      <c r="K615" s="117">
        <f t="shared" si="569"/>
        <v>44767</v>
      </c>
      <c r="L615" s="178">
        <f t="shared" si="572"/>
        <v>30</v>
      </c>
      <c r="M615" s="178">
        <f t="shared" si="533"/>
        <v>19</v>
      </c>
      <c r="N615" s="106">
        <f t="shared" si="544"/>
        <v>1.0042385</v>
      </c>
      <c r="O615" s="111">
        <f t="shared" si="532"/>
        <v>1.0047000699999999</v>
      </c>
      <c r="P615" s="111">
        <f t="shared" si="561"/>
        <v>1.1821810924322846</v>
      </c>
      <c r="Q615" s="106">
        <f t="shared" si="531"/>
        <v>1.1871917599999999</v>
      </c>
      <c r="R615" s="106">
        <f t="shared" si="562"/>
        <v>1.12819757</v>
      </c>
      <c r="S615" s="106">
        <f t="shared" si="545"/>
        <v>853.15770834</v>
      </c>
      <c r="T615" s="106">
        <f t="shared" si="546"/>
        <v>9.6595004899774271</v>
      </c>
      <c r="U615" s="106">
        <f t="shared" si="547"/>
        <v>127.45222200805098</v>
      </c>
      <c r="V615" s="106">
        <f t="shared" si="548"/>
        <v>893.32475736802837</v>
      </c>
      <c r="W615" s="19">
        <f t="shared" si="567"/>
        <v>0</v>
      </c>
      <c r="X615" s="2">
        <f t="shared" si="549"/>
        <v>0</v>
      </c>
      <c r="Y615" s="4">
        <f t="shared" si="550"/>
        <v>0</v>
      </c>
      <c r="Z615" s="106">
        <f t="shared" si="551"/>
        <v>0</v>
      </c>
      <c r="AA615" s="114">
        <f t="shared" si="563"/>
        <v>0.05</v>
      </c>
      <c r="AB615" s="112">
        <f t="shared" si="552"/>
        <v>19</v>
      </c>
      <c r="AC615" s="178">
        <f t="shared" si="570"/>
        <v>30</v>
      </c>
      <c r="AD615" s="11">
        <f t="shared" si="564"/>
        <v>1.002578355</v>
      </c>
      <c r="AE615" s="106">
        <f t="shared" si="553"/>
        <v>2.1997434400000002</v>
      </c>
      <c r="AF615" s="106">
        <f t="shared" si="554"/>
        <v>2.30330835</v>
      </c>
      <c r="AG615" s="106">
        <f t="shared" si="555"/>
        <v>0</v>
      </c>
      <c r="AH615" s="115" t="str">
        <f t="shared" si="565"/>
        <v>J=</v>
      </c>
      <c r="AI615" s="116">
        <f t="shared" si="566"/>
        <v>44767</v>
      </c>
      <c r="AJ615" s="10"/>
      <c r="AK615" s="1"/>
      <c r="AL615" s="204">
        <f>[2]Plan1!$A525</f>
        <v>52232</v>
      </c>
      <c r="AM615" s="205" t="str">
        <f>[2]Plan1!$C525</f>
        <v>Confraternização Universal</v>
      </c>
      <c r="AN615" s="1"/>
      <c r="AO615" s="3"/>
      <c r="AP615" s="161">
        <f t="shared" si="537"/>
        <v>53107</v>
      </c>
      <c r="AQ615" s="161">
        <f t="shared" si="538"/>
        <v>53106</v>
      </c>
      <c r="AR615" s="161">
        <f t="shared" si="539"/>
        <v>53107</v>
      </c>
      <c r="AS615" s="161">
        <f t="shared" si="535"/>
        <v>53138</v>
      </c>
      <c r="AT615" s="161">
        <f t="shared" si="540"/>
        <v>53107</v>
      </c>
      <c r="AU615" s="161">
        <f t="shared" si="571"/>
        <v>53139</v>
      </c>
      <c r="AV615" s="155">
        <f t="shared" si="536"/>
        <v>31</v>
      </c>
      <c r="AZ615" s="26"/>
      <c r="BA615" s="1"/>
      <c r="BB615" s="1"/>
      <c r="BC615" s="1"/>
      <c r="BD615" s="1"/>
      <c r="BE615" s="1"/>
      <c r="BG615" s="1"/>
      <c r="BH615" s="1"/>
    </row>
    <row r="616" spans="1:60" ht="15" customHeight="1" x14ac:dyDescent="0.25">
      <c r="A616" s="105">
        <f t="shared" si="556"/>
        <v>44757</v>
      </c>
      <c r="B616" s="106">
        <f t="shared" si="541"/>
        <v>895.92989786245789</v>
      </c>
      <c r="C616" s="2">
        <f t="shared" si="557"/>
        <v>756.21303487</v>
      </c>
      <c r="D616" s="2">
        <f t="shared" si="558"/>
        <v>75.348545920000106</v>
      </c>
      <c r="E616" s="106">
        <f t="shared" si="542"/>
        <v>680.8644889499999</v>
      </c>
      <c r="F616" s="21">
        <f t="shared" si="559"/>
        <v>6412.88</v>
      </c>
      <c r="G616" s="108">
        <f t="shared" si="560"/>
        <v>6455.85</v>
      </c>
      <c r="H616" s="109">
        <f t="shared" ref="H616:H679" si="573">EDATE(I616,-1)</f>
        <v>44707</v>
      </c>
      <c r="I616" s="109">
        <f t="shared" si="568"/>
        <v>44738</v>
      </c>
      <c r="J616" s="110">
        <f t="shared" si="543"/>
        <v>6.7005775876050055E-3</v>
      </c>
      <c r="K616" s="117">
        <f t="shared" si="569"/>
        <v>44767</v>
      </c>
      <c r="L616" s="178">
        <f t="shared" si="572"/>
        <v>30</v>
      </c>
      <c r="M616" s="178">
        <f t="shared" si="533"/>
        <v>20</v>
      </c>
      <c r="N616" s="106">
        <f t="shared" si="544"/>
        <v>1.00446207</v>
      </c>
      <c r="O616" s="111">
        <f t="shared" si="532"/>
        <v>1.0047000699999999</v>
      </c>
      <c r="P616" s="111">
        <f t="shared" si="561"/>
        <v>1.1821810924322846</v>
      </c>
      <c r="Q616" s="106">
        <f t="shared" si="531"/>
        <v>1.1874560599999999</v>
      </c>
      <c r="R616" s="106">
        <f t="shared" si="562"/>
        <v>1.12819757</v>
      </c>
      <c r="S616" s="106">
        <f t="shared" si="545"/>
        <v>853.15770834</v>
      </c>
      <c r="T616" s="106">
        <f t="shared" si="546"/>
        <v>9.6595004899774271</v>
      </c>
      <c r="U616" s="106">
        <f t="shared" si="547"/>
        <v>127.63217449248046</v>
      </c>
      <c r="V616" s="106">
        <f t="shared" si="548"/>
        <v>893.50470985245784</v>
      </c>
      <c r="W616" s="19">
        <f t="shared" si="567"/>
        <v>0</v>
      </c>
      <c r="X616" s="2">
        <f t="shared" si="549"/>
        <v>0</v>
      </c>
      <c r="Y616" s="4">
        <f t="shared" si="550"/>
        <v>0</v>
      </c>
      <c r="Z616" s="106">
        <f t="shared" si="551"/>
        <v>0</v>
      </c>
      <c r="AA616" s="114">
        <f t="shared" si="563"/>
        <v>0.05</v>
      </c>
      <c r="AB616" s="112">
        <f t="shared" si="552"/>
        <v>20</v>
      </c>
      <c r="AC616" s="178">
        <f t="shared" si="570"/>
        <v>30</v>
      </c>
      <c r="AD616" s="11">
        <f t="shared" si="564"/>
        <v>1.0027142419999999</v>
      </c>
      <c r="AE616" s="106">
        <f t="shared" si="553"/>
        <v>2.31567648</v>
      </c>
      <c r="AF616" s="106">
        <f t="shared" si="554"/>
        <v>2.4251880099999998</v>
      </c>
      <c r="AG616" s="106">
        <f t="shared" si="555"/>
        <v>0</v>
      </c>
      <c r="AH616" s="115" t="str">
        <f t="shared" si="565"/>
        <v>J=</v>
      </c>
      <c r="AI616" s="116">
        <f t="shared" si="566"/>
        <v>44767</v>
      </c>
      <c r="AJ616" s="10"/>
      <c r="AK616" s="1"/>
      <c r="AL616" s="204">
        <f>[2]Plan1!$A526</f>
        <v>52271</v>
      </c>
      <c r="AM616" s="205" t="str">
        <f>[2]Plan1!$C526</f>
        <v>Carnaval</v>
      </c>
      <c r="AN616" s="1"/>
      <c r="AO616" s="3"/>
      <c r="AP616" s="161">
        <f t="shared" si="537"/>
        <v>53138</v>
      </c>
      <c r="AQ616" s="161">
        <f t="shared" si="538"/>
        <v>53136</v>
      </c>
      <c r="AR616" s="161">
        <f t="shared" si="539"/>
        <v>53139</v>
      </c>
      <c r="AS616" s="161">
        <f t="shared" si="535"/>
        <v>53168</v>
      </c>
      <c r="AT616" s="161">
        <f t="shared" si="540"/>
        <v>53139</v>
      </c>
      <c r="AU616" s="161">
        <f t="shared" si="571"/>
        <v>53168</v>
      </c>
      <c r="AV616" s="155">
        <f t="shared" si="536"/>
        <v>30</v>
      </c>
      <c r="AZ616" s="26"/>
      <c r="BA616" s="1"/>
      <c r="BB616" s="1"/>
      <c r="BC616" s="1"/>
      <c r="BD616" s="1"/>
      <c r="BE616" s="1"/>
      <c r="BG616" s="1"/>
      <c r="BH616" s="1"/>
    </row>
    <row r="617" spans="1:60" ht="15" customHeight="1" x14ac:dyDescent="0.25">
      <c r="A617" s="105">
        <f t="shared" si="556"/>
        <v>44758</v>
      </c>
      <c r="B617" s="106">
        <f t="shared" si="541"/>
        <v>896.23184278740155</v>
      </c>
      <c r="C617" s="2">
        <f t="shared" si="557"/>
        <v>756.21303487</v>
      </c>
      <c r="D617" s="2">
        <f t="shared" si="558"/>
        <v>75.348545920000106</v>
      </c>
      <c r="E617" s="106">
        <f t="shared" si="542"/>
        <v>680.8644889499999</v>
      </c>
      <c r="F617" s="21">
        <f t="shared" si="559"/>
        <v>6412.88</v>
      </c>
      <c r="G617" s="108">
        <f t="shared" si="560"/>
        <v>6455.85</v>
      </c>
      <c r="H617" s="109">
        <f t="shared" si="573"/>
        <v>44707</v>
      </c>
      <c r="I617" s="109">
        <f t="shared" si="568"/>
        <v>44738</v>
      </c>
      <c r="J617" s="110">
        <f t="shared" si="543"/>
        <v>6.7005775876050055E-3</v>
      </c>
      <c r="K617" s="117">
        <f t="shared" si="569"/>
        <v>44767</v>
      </c>
      <c r="L617" s="178">
        <f t="shared" si="572"/>
        <v>30</v>
      </c>
      <c r="M617" s="178">
        <f t="shared" si="533"/>
        <v>21</v>
      </c>
      <c r="N617" s="106">
        <f t="shared" si="544"/>
        <v>1.0046857</v>
      </c>
      <c r="O617" s="111">
        <f t="shared" si="532"/>
        <v>1.0047000699999999</v>
      </c>
      <c r="P617" s="111">
        <f t="shared" si="561"/>
        <v>1.1821810924322846</v>
      </c>
      <c r="Q617" s="106">
        <f t="shared" ref="Q617:Q680" si="574">TRUNC(TRUNC((N617*P617),15),8)</f>
        <v>1.1877204299999999</v>
      </c>
      <c r="R617" s="106">
        <f t="shared" si="562"/>
        <v>1.12819757</v>
      </c>
      <c r="S617" s="106">
        <f t="shared" si="545"/>
        <v>853.15770834</v>
      </c>
      <c r="T617" s="106">
        <f t="shared" si="546"/>
        <v>9.6595004899774271</v>
      </c>
      <c r="U617" s="106">
        <f t="shared" si="547"/>
        <v>127.81217463742419</v>
      </c>
      <c r="V617" s="106">
        <f t="shared" si="548"/>
        <v>893.68470999740157</v>
      </c>
      <c r="W617" s="19">
        <f t="shared" si="567"/>
        <v>0</v>
      </c>
      <c r="X617" s="2">
        <f t="shared" si="549"/>
        <v>0</v>
      </c>
      <c r="Y617" s="4">
        <f t="shared" si="550"/>
        <v>0</v>
      </c>
      <c r="Z617" s="106">
        <f t="shared" si="551"/>
        <v>0</v>
      </c>
      <c r="AA617" s="114">
        <f t="shared" si="563"/>
        <v>0.05</v>
      </c>
      <c r="AB617" s="112">
        <f t="shared" si="552"/>
        <v>21</v>
      </c>
      <c r="AC617" s="178">
        <f t="shared" si="570"/>
        <v>30</v>
      </c>
      <c r="AD617" s="11">
        <f t="shared" si="564"/>
        <v>1.002850147</v>
      </c>
      <c r="AE617" s="106">
        <f t="shared" si="553"/>
        <v>2.4316248800000002</v>
      </c>
      <c r="AF617" s="106">
        <f t="shared" si="554"/>
        <v>2.54713279</v>
      </c>
      <c r="AG617" s="106">
        <f t="shared" si="555"/>
        <v>0</v>
      </c>
      <c r="AH617" s="115" t="str">
        <f t="shared" si="565"/>
        <v>J=</v>
      </c>
      <c r="AI617" s="116">
        <f t="shared" si="566"/>
        <v>44767</v>
      </c>
      <c r="AJ617" s="10"/>
      <c r="AK617" s="1"/>
      <c r="AL617" s="204">
        <f>[2]Plan1!$A527</f>
        <v>52272</v>
      </c>
      <c r="AM617" s="205" t="str">
        <f>[2]Plan1!$C527</f>
        <v>Carnaval</v>
      </c>
      <c r="AN617" s="1"/>
      <c r="AO617" s="3"/>
      <c r="AP617" s="161">
        <f t="shared" si="537"/>
        <v>53168</v>
      </c>
      <c r="AQ617" s="161">
        <f t="shared" si="538"/>
        <v>53167</v>
      </c>
      <c r="AR617" s="161">
        <f t="shared" si="539"/>
        <v>53168</v>
      </c>
      <c r="AS617" s="161">
        <f t="shared" si="535"/>
        <v>53199</v>
      </c>
      <c r="AT617" s="161">
        <f t="shared" si="540"/>
        <v>53168</v>
      </c>
      <c r="AU617" s="161">
        <f t="shared" si="571"/>
        <v>53199</v>
      </c>
      <c r="AV617" s="155">
        <f t="shared" si="536"/>
        <v>31</v>
      </c>
      <c r="AZ617" s="26"/>
      <c r="BA617" s="1"/>
      <c r="BB617" s="1"/>
      <c r="BC617" s="1"/>
      <c r="BD617" s="1"/>
      <c r="BE617" s="1"/>
      <c r="BG617" s="1"/>
      <c r="BH617" s="1"/>
    </row>
    <row r="618" spans="1:60" ht="15" customHeight="1" x14ac:dyDescent="0.25">
      <c r="A618" s="105">
        <f t="shared" si="556"/>
        <v>44759</v>
      </c>
      <c r="B618" s="106">
        <f t="shared" si="541"/>
        <v>896.53388777556984</v>
      </c>
      <c r="C618" s="2">
        <f t="shared" si="557"/>
        <v>756.21303487</v>
      </c>
      <c r="D618" s="2">
        <f t="shared" si="558"/>
        <v>75.348545920000106</v>
      </c>
      <c r="E618" s="106">
        <f t="shared" si="542"/>
        <v>680.8644889499999</v>
      </c>
      <c r="F618" s="21">
        <f t="shared" si="559"/>
        <v>6412.88</v>
      </c>
      <c r="G618" s="108">
        <f t="shared" si="560"/>
        <v>6455.85</v>
      </c>
      <c r="H618" s="109">
        <f t="shared" si="573"/>
        <v>44707</v>
      </c>
      <c r="I618" s="109">
        <f t="shared" si="568"/>
        <v>44738</v>
      </c>
      <c r="J618" s="110">
        <f t="shared" si="543"/>
        <v>6.7005775876050055E-3</v>
      </c>
      <c r="K618" s="117">
        <f t="shared" si="569"/>
        <v>44767</v>
      </c>
      <c r="L618" s="178">
        <f t="shared" si="572"/>
        <v>30</v>
      </c>
      <c r="M618" s="178">
        <f t="shared" si="533"/>
        <v>22</v>
      </c>
      <c r="N618" s="106">
        <f t="shared" si="544"/>
        <v>1.00490937</v>
      </c>
      <c r="O618" s="111">
        <f t="shared" ref="O618:O681" si="575">IF(K618&gt;K617,N617,O617)</f>
        <v>1.0047000699999999</v>
      </c>
      <c r="P618" s="111">
        <f t="shared" si="561"/>
        <v>1.1821810924322846</v>
      </c>
      <c r="Q618" s="106">
        <f t="shared" si="574"/>
        <v>1.1879848500000001</v>
      </c>
      <c r="R618" s="106">
        <f t="shared" si="562"/>
        <v>1.12819757</v>
      </c>
      <c r="S618" s="106">
        <f t="shared" si="545"/>
        <v>853.15770834</v>
      </c>
      <c r="T618" s="106">
        <f t="shared" si="546"/>
        <v>9.6595004899774271</v>
      </c>
      <c r="U618" s="106">
        <f t="shared" si="547"/>
        <v>127.99220882559246</v>
      </c>
      <c r="V618" s="106">
        <f t="shared" si="548"/>
        <v>893.86474418556986</v>
      </c>
      <c r="W618" s="19">
        <f t="shared" si="567"/>
        <v>0</v>
      </c>
      <c r="X618" s="2">
        <f t="shared" si="549"/>
        <v>0</v>
      </c>
      <c r="Y618" s="4">
        <f t="shared" si="550"/>
        <v>0</v>
      </c>
      <c r="Z618" s="106">
        <f t="shared" si="551"/>
        <v>0</v>
      </c>
      <c r="AA618" s="114">
        <f t="shared" si="563"/>
        <v>0.05</v>
      </c>
      <c r="AB618" s="112">
        <f t="shared" si="552"/>
        <v>22</v>
      </c>
      <c r="AC618" s="178">
        <f t="shared" si="570"/>
        <v>30</v>
      </c>
      <c r="AD618" s="11">
        <f t="shared" si="564"/>
        <v>1.002986071</v>
      </c>
      <c r="AE618" s="106">
        <f t="shared" si="553"/>
        <v>2.54758949</v>
      </c>
      <c r="AF618" s="106">
        <f t="shared" si="554"/>
        <v>2.66914359</v>
      </c>
      <c r="AG618" s="106">
        <f t="shared" si="555"/>
        <v>0</v>
      </c>
      <c r="AH618" s="115" t="str">
        <f t="shared" si="565"/>
        <v>J=</v>
      </c>
      <c r="AI618" s="116">
        <f t="shared" si="566"/>
        <v>44767</v>
      </c>
      <c r="AJ618" s="10"/>
      <c r="AK618" s="1"/>
      <c r="AL618" s="204">
        <f>[2]Plan1!$A528</f>
        <v>52317</v>
      </c>
      <c r="AM618" s="205" t="str">
        <f>[2]Plan1!$C528</f>
        <v>Paixão de Cristo</v>
      </c>
      <c r="AN618" s="1"/>
      <c r="AO618" s="3"/>
      <c r="AP618" s="161">
        <f t="shared" si="537"/>
        <v>53199</v>
      </c>
      <c r="AQ618" s="161">
        <f t="shared" si="538"/>
        <v>53198</v>
      </c>
      <c r="AR618" s="161">
        <f t="shared" si="539"/>
        <v>53199</v>
      </c>
      <c r="AS618" s="161">
        <f t="shared" si="535"/>
        <v>53230</v>
      </c>
      <c r="AT618" s="161">
        <f t="shared" si="540"/>
        <v>53199</v>
      </c>
      <c r="AU618" s="161">
        <f t="shared" si="571"/>
        <v>53230</v>
      </c>
      <c r="AV618" s="155">
        <f t="shared" si="536"/>
        <v>31</v>
      </c>
      <c r="AZ618" s="26"/>
      <c r="BA618" s="1"/>
      <c r="BB618" s="1"/>
      <c r="BC618" s="1"/>
      <c r="BD618" s="1"/>
      <c r="BE618" s="1"/>
      <c r="BG618" s="1"/>
      <c r="BH618" s="1"/>
    </row>
    <row r="619" spans="1:60" ht="15" customHeight="1" x14ac:dyDescent="0.25">
      <c r="A619" s="105">
        <f t="shared" si="556"/>
        <v>44760</v>
      </c>
      <c r="B619" s="106">
        <f t="shared" si="541"/>
        <v>896.83604559425214</v>
      </c>
      <c r="C619" s="2">
        <f t="shared" si="557"/>
        <v>756.21303487</v>
      </c>
      <c r="D619" s="2">
        <f t="shared" si="558"/>
        <v>75.348545920000106</v>
      </c>
      <c r="E619" s="106">
        <f t="shared" si="542"/>
        <v>680.8644889499999</v>
      </c>
      <c r="F619" s="21">
        <f t="shared" si="559"/>
        <v>6412.88</v>
      </c>
      <c r="G619" s="108">
        <f t="shared" si="560"/>
        <v>6455.85</v>
      </c>
      <c r="H619" s="109">
        <f t="shared" si="573"/>
        <v>44707</v>
      </c>
      <c r="I619" s="109">
        <f t="shared" si="568"/>
        <v>44738</v>
      </c>
      <c r="J619" s="110">
        <f t="shared" si="543"/>
        <v>6.7005775876050055E-3</v>
      </c>
      <c r="K619" s="117">
        <f t="shared" si="569"/>
        <v>44767</v>
      </c>
      <c r="L619" s="178">
        <f t="shared" si="572"/>
        <v>30</v>
      </c>
      <c r="M619" s="178">
        <f t="shared" si="533"/>
        <v>23</v>
      </c>
      <c r="N619" s="106">
        <f t="shared" si="544"/>
        <v>1.0051330999999999</v>
      </c>
      <c r="O619" s="111">
        <f t="shared" si="575"/>
        <v>1.0047000699999999</v>
      </c>
      <c r="P619" s="111">
        <f t="shared" si="561"/>
        <v>1.1821810924322846</v>
      </c>
      <c r="Q619" s="106">
        <f t="shared" si="574"/>
        <v>1.18824934</v>
      </c>
      <c r="R619" s="106">
        <f t="shared" si="562"/>
        <v>1.12819757</v>
      </c>
      <c r="S619" s="106">
        <f t="shared" si="545"/>
        <v>853.15770834</v>
      </c>
      <c r="T619" s="106">
        <f t="shared" si="546"/>
        <v>9.6595004899774271</v>
      </c>
      <c r="U619" s="106">
        <f t="shared" si="547"/>
        <v>128.17229067427479</v>
      </c>
      <c r="V619" s="106">
        <f t="shared" si="548"/>
        <v>894.0448260342522</v>
      </c>
      <c r="W619" s="19">
        <f t="shared" si="567"/>
        <v>0</v>
      </c>
      <c r="X619" s="2">
        <f t="shared" si="549"/>
        <v>0</v>
      </c>
      <c r="Y619" s="4">
        <f t="shared" si="550"/>
        <v>0</v>
      </c>
      <c r="Z619" s="106">
        <f t="shared" si="551"/>
        <v>0</v>
      </c>
      <c r="AA619" s="114">
        <f t="shared" si="563"/>
        <v>0.05</v>
      </c>
      <c r="AB619" s="112">
        <f t="shared" si="552"/>
        <v>23</v>
      </c>
      <c r="AC619" s="178">
        <f t="shared" si="570"/>
        <v>30</v>
      </c>
      <c r="AD619" s="11">
        <f t="shared" si="564"/>
        <v>1.003122013</v>
      </c>
      <c r="AE619" s="106">
        <f t="shared" si="553"/>
        <v>2.6635694499999998</v>
      </c>
      <c r="AF619" s="106">
        <f t="shared" si="554"/>
        <v>2.79121956</v>
      </c>
      <c r="AG619" s="106">
        <f t="shared" si="555"/>
        <v>0</v>
      </c>
      <c r="AH619" s="115" t="str">
        <f t="shared" si="565"/>
        <v>J=</v>
      </c>
      <c r="AI619" s="116">
        <f t="shared" si="566"/>
        <v>44767</v>
      </c>
      <c r="AJ619" s="10"/>
      <c r="AK619" s="1"/>
      <c r="AL619" s="204">
        <f>[2]Plan1!$A529</f>
        <v>52342</v>
      </c>
      <c r="AM619" s="205" t="str">
        <f>[2]Plan1!$C529</f>
        <v>Tiradentes</v>
      </c>
      <c r="AN619" s="1"/>
      <c r="AO619" s="3"/>
      <c r="AP619" s="161">
        <f t="shared" si="537"/>
        <v>53230</v>
      </c>
      <c r="AQ619" s="161">
        <f t="shared" si="538"/>
        <v>53227</v>
      </c>
      <c r="AR619" s="161">
        <f t="shared" si="539"/>
        <v>53230</v>
      </c>
      <c r="AS619" s="161">
        <f t="shared" si="535"/>
        <v>53260</v>
      </c>
      <c r="AT619" s="161">
        <f t="shared" si="540"/>
        <v>53230</v>
      </c>
      <c r="AU619" s="161">
        <f>AW620</f>
        <v>53261</v>
      </c>
      <c r="AV619" s="155">
        <f t="shared" si="536"/>
        <v>30</v>
      </c>
      <c r="AZ619" s="26"/>
      <c r="BA619" s="1"/>
      <c r="BB619" s="1"/>
      <c r="BC619" s="1"/>
      <c r="BD619" s="1"/>
      <c r="BE619" s="1"/>
      <c r="BG619" s="1"/>
      <c r="BH619" s="1"/>
    </row>
    <row r="620" spans="1:60" ht="15" customHeight="1" x14ac:dyDescent="0.25">
      <c r="A620" s="105">
        <f t="shared" si="556"/>
        <v>44761</v>
      </c>
      <c r="B620" s="106">
        <f t="shared" si="541"/>
        <v>897.13830263615898</v>
      </c>
      <c r="C620" s="2">
        <f t="shared" si="557"/>
        <v>756.21303487</v>
      </c>
      <c r="D620" s="2">
        <f t="shared" si="558"/>
        <v>75.348545920000106</v>
      </c>
      <c r="E620" s="106">
        <f t="shared" si="542"/>
        <v>680.8644889499999</v>
      </c>
      <c r="F620" s="21">
        <f t="shared" si="559"/>
        <v>6412.88</v>
      </c>
      <c r="G620" s="108">
        <f t="shared" si="560"/>
        <v>6455.85</v>
      </c>
      <c r="H620" s="109">
        <f t="shared" si="573"/>
        <v>44707</v>
      </c>
      <c r="I620" s="109">
        <f t="shared" si="568"/>
        <v>44738</v>
      </c>
      <c r="J620" s="110">
        <f t="shared" si="543"/>
        <v>6.7005775876050055E-3</v>
      </c>
      <c r="K620" s="117">
        <f t="shared" si="569"/>
        <v>44767</v>
      </c>
      <c r="L620" s="178">
        <f t="shared" si="572"/>
        <v>30</v>
      </c>
      <c r="M620" s="178">
        <f t="shared" si="533"/>
        <v>24</v>
      </c>
      <c r="N620" s="106">
        <f t="shared" si="544"/>
        <v>1.00535687</v>
      </c>
      <c r="O620" s="111">
        <f t="shared" si="575"/>
        <v>1.0047000699999999</v>
      </c>
      <c r="P620" s="111">
        <f t="shared" si="561"/>
        <v>1.1821810924322846</v>
      </c>
      <c r="Q620" s="106">
        <f t="shared" si="574"/>
        <v>1.1885138799999999</v>
      </c>
      <c r="R620" s="106">
        <f t="shared" si="562"/>
        <v>1.12819757</v>
      </c>
      <c r="S620" s="106">
        <f t="shared" si="545"/>
        <v>853.15770834</v>
      </c>
      <c r="T620" s="106">
        <f t="shared" si="546"/>
        <v>9.6595004899774271</v>
      </c>
      <c r="U620" s="106">
        <f t="shared" si="547"/>
        <v>128.35240656618154</v>
      </c>
      <c r="V620" s="106">
        <f t="shared" si="548"/>
        <v>894.22494192615898</v>
      </c>
      <c r="W620" s="19">
        <f t="shared" si="567"/>
        <v>0</v>
      </c>
      <c r="X620" s="2">
        <f t="shared" si="549"/>
        <v>0</v>
      </c>
      <c r="Y620" s="4">
        <f t="shared" si="550"/>
        <v>0</v>
      </c>
      <c r="Z620" s="106">
        <f t="shared" si="551"/>
        <v>0</v>
      </c>
      <c r="AA620" s="114">
        <f t="shared" si="563"/>
        <v>0.05</v>
      </c>
      <c r="AB620" s="112">
        <f t="shared" si="552"/>
        <v>24</v>
      </c>
      <c r="AC620" s="178">
        <f t="shared" si="570"/>
        <v>30</v>
      </c>
      <c r="AD620" s="11">
        <f t="shared" si="564"/>
        <v>1.003257973</v>
      </c>
      <c r="AE620" s="106">
        <f t="shared" si="553"/>
        <v>2.7795647699999999</v>
      </c>
      <c r="AF620" s="106">
        <f t="shared" si="554"/>
        <v>2.9133607100000001</v>
      </c>
      <c r="AG620" s="106">
        <f t="shared" si="555"/>
        <v>0</v>
      </c>
      <c r="AH620" s="115" t="str">
        <f t="shared" si="565"/>
        <v>J=</v>
      </c>
      <c r="AI620" s="116">
        <f t="shared" si="566"/>
        <v>44767</v>
      </c>
      <c r="AJ620" s="10"/>
      <c r="AK620" s="1"/>
      <c r="AL620" s="204">
        <f>[2]Plan1!$A530</f>
        <v>52352</v>
      </c>
      <c r="AM620" s="205" t="str">
        <f>[2]Plan1!$C530</f>
        <v>Dia do Trabalho</v>
      </c>
      <c r="AN620" s="1"/>
      <c r="AO620" s="3"/>
      <c r="AP620" s="161">
        <f t="shared" si="537"/>
        <v>53260</v>
      </c>
      <c r="AQ620" s="161">
        <f t="shared" si="538"/>
        <v>53259</v>
      </c>
      <c r="AR620" s="161">
        <f t="shared" si="539"/>
        <v>53260</v>
      </c>
      <c r="AS620" s="161"/>
      <c r="AT620" s="161"/>
      <c r="AU620" s="161"/>
      <c r="AV620" s="161"/>
      <c r="AW620" s="161">
        <f t="shared" ref="AW620" si="576">WORKDAY(AR620,1,AL$320:AL$700)</f>
        <v>53261</v>
      </c>
      <c r="AX620" s="161"/>
      <c r="AY620" s="155"/>
      <c r="AZ620" s="26"/>
      <c r="BA620" s="1"/>
      <c r="BB620" s="1"/>
      <c r="BC620" s="1"/>
      <c r="BD620" s="1"/>
      <c r="BE620" s="1"/>
      <c r="BG620" s="1"/>
      <c r="BH620" s="1"/>
    </row>
    <row r="621" spans="1:60" ht="15" customHeight="1" x14ac:dyDescent="0.25">
      <c r="A621" s="105">
        <f t="shared" si="556"/>
        <v>44762</v>
      </c>
      <c r="B621" s="106">
        <f t="shared" si="541"/>
        <v>897.44067346858003</v>
      </c>
      <c r="C621" s="2">
        <f t="shared" si="557"/>
        <v>756.21303487</v>
      </c>
      <c r="D621" s="2">
        <f t="shared" si="558"/>
        <v>75.348545920000106</v>
      </c>
      <c r="E621" s="106">
        <f t="shared" si="542"/>
        <v>680.8644889499999</v>
      </c>
      <c r="F621" s="21">
        <f t="shared" si="559"/>
        <v>6412.88</v>
      </c>
      <c r="G621" s="108">
        <f t="shared" si="560"/>
        <v>6455.85</v>
      </c>
      <c r="H621" s="109">
        <f t="shared" si="573"/>
        <v>44707</v>
      </c>
      <c r="I621" s="109">
        <f t="shared" si="568"/>
        <v>44738</v>
      </c>
      <c r="J621" s="110">
        <f t="shared" si="543"/>
        <v>6.7005775876050055E-3</v>
      </c>
      <c r="K621" s="117">
        <f t="shared" si="569"/>
        <v>44767</v>
      </c>
      <c r="L621" s="178">
        <f t="shared" si="572"/>
        <v>30</v>
      </c>
      <c r="M621" s="178">
        <f t="shared" si="533"/>
        <v>25</v>
      </c>
      <c r="N621" s="106">
        <f t="shared" si="544"/>
        <v>1.0055807000000001</v>
      </c>
      <c r="O621" s="111">
        <f t="shared" si="575"/>
        <v>1.0047000699999999</v>
      </c>
      <c r="P621" s="111">
        <f t="shared" si="561"/>
        <v>1.1821810924322846</v>
      </c>
      <c r="Q621" s="106">
        <f t="shared" si="574"/>
        <v>1.18877849</v>
      </c>
      <c r="R621" s="106">
        <f t="shared" si="562"/>
        <v>1.12819757</v>
      </c>
      <c r="S621" s="106">
        <f t="shared" si="545"/>
        <v>853.15770834</v>
      </c>
      <c r="T621" s="106">
        <f t="shared" si="546"/>
        <v>9.6595004899774271</v>
      </c>
      <c r="U621" s="106">
        <f t="shared" si="547"/>
        <v>128.53257011860268</v>
      </c>
      <c r="V621" s="106">
        <f t="shared" si="548"/>
        <v>894.40510547858003</v>
      </c>
      <c r="W621" s="19">
        <f t="shared" si="567"/>
        <v>0</v>
      </c>
      <c r="X621" s="2">
        <f t="shared" si="549"/>
        <v>0</v>
      </c>
      <c r="Y621" s="4">
        <f t="shared" si="550"/>
        <v>0</v>
      </c>
      <c r="Z621" s="106">
        <f t="shared" si="551"/>
        <v>0</v>
      </c>
      <c r="AA621" s="114">
        <f t="shared" si="563"/>
        <v>0.05</v>
      </c>
      <c r="AB621" s="112">
        <f t="shared" si="552"/>
        <v>25</v>
      </c>
      <c r="AC621" s="178">
        <f t="shared" si="570"/>
        <v>30</v>
      </c>
      <c r="AD621" s="11">
        <f t="shared" si="564"/>
        <v>1.0033939519999999</v>
      </c>
      <c r="AE621" s="106">
        <f t="shared" si="553"/>
        <v>2.89557631</v>
      </c>
      <c r="AF621" s="106">
        <f t="shared" si="554"/>
        <v>3.0355679900000001</v>
      </c>
      <c r="AG621" s="106">
        <f t="shared" si="555"/>
        <v>0</v>
      </c>
      <c r="AH621" s="115" t="str">
        <f t="shared" si="565"/>
        <v>J=</v>
      </c>
      <c r="AI621" s="116">
        <f t="shared" si="566"/>
        <v>44767</v>
      </c>
      <c r="AJ621" s="10"/>
      <c r="AK621" s="1"/>
      <c r="AL621" s="204">
        <f>[2]Plan1!$A531</f>
        <v>52379</v>
      </c>
      <c r="AM621" s="205" t="str">
        <f>[2]Plan1!$C531</f>
        <v>Corpus Christi</v>
      </c>
      <c r="AN621" s="1"/>
      <c r="AO621" s="3"/>
      <c r="AP621" s="26"/>
      <c r="AQ621" s="26"/>
      <c r="AR621" s="26"/>
      <c r="AS621" s="26"/>
      <c r="AT621" s="26"/>
      <c r="AU621" s="26"/>
      <c r="AV621" s="26"/>
      <c r="AW621" s="26"/>
      <c r="AX621" s="26"/>
      <c r="AY621" s="26"/>
      <c r="AZ621" s="26"/>
      <c r="BA621" s="1"/>
      <c r="BB621" s="1"/>
      <c r="BC621" s="1"/>
      <c r="BD621" s="1"/>
      <c r="BE621" s="1"/>
      <c r="BG621" s="1"/>
      <c r="BH621" s="1"/>
    </row>
    <row r="622" spans="1:60" ht="15" customHeight="1" x14ac:dyDescent="0.25">
      <c r="A622" s="105">
        <f t="shared" si="556"/>
        <v>44763</v>
      </c>
      <c r="B622" s="106">
        <f t="shared" si="541"/>
        <v>897.74313762558074</v>
      </c>
      <c r="C622" s="2">
        <f t="shared" si="557"/>
        <v>756.21303487</v>
      </c>
      <c r="D622" s="2">
        <f t="shared" si="558"/>
        <v>75.348545920000106</v>
      </c>
      <c r="E622" s="106">
        <f t="shared" si="542"/>
        <v>680.8644889499999</v>
      </c>
      <c r="F622" s="21">
        <f t="shared" si="559"/>
        <v>6412.88</v>
      </c>
      <c r="G622" s="108">
        <f t="shared" si="560"/>
        <v>6455.85</v>
      </c>
      <c r="H622" s="109">
        <f t="shared" si="573"/>
        <v>44707</v>
      </c>
      <c r="I622" s="109">
        <f t="shared" si="568"/>
        <v>44738</v>
      </c>
      <c r="J622" s="110">
        <f t="shared" si="543"/>
        <v>6.7005775876050055E-3</v>
      </c>
      <c r="K622" s="117">
        <f t="shared" si="569"/>
        <v>44767</v>
      </c>
      <c r="L622" s="178">
        <f t="shared" si="572"/>
        <v>30</v>
      </c>
      <c r="M622" s="178">
        <f t="shared" si="533"/>
        <v>26</v>
      </c>
      <c r="N622" s="106">
        <f t="shared" si="544"/>
        <v>1.00580457</v>
      </c>
      <c r="O622" s="111">
        <f t="shared" si="575"/>
        <v>1.0047000699999999</v>
      </c>
      <c r="P622" s="111">
        <f t="shared" si="561"/>
        <v>1.1821810924322846</v>
      </c>
      <c r="Q622" s="106">
        <f t="shared" si="574"/>
        <v>1.1890431400000001</v>
      </c>
      <c r="R622" s="106">
        <f t="shared" si="562"/>
        <v>1.12819757</v>
      </c>
      <c r="S622" s="106">
        <f t="shared" si="545"/>
        <v>853.15770834</v>
      </c>
      <c r="T622" s="106">
        <f t="shared" si="546"/>
        <v>9.6595004899774271</v>
      </c>
      <c r="U622" s="106">
        <f t="shared" si="547"/>
        <v>128.71276090560335</v>
      </c>
      <c r="V622" s="106">
        <f t="shared" si="548"/>
        <v>894.58529626558072</v>
      </c>
      <c r="W622" s="19">
        <f t="shared" si="567"/>
        <v>0</v>
      </c>
      <c r="X622" s="2">
        <f t="shared" si="549"/>
        <v>0</v>
      </c>
      <c r="Y622" s="4">
        <f t="shared" si="550"/>
        <v>0</v>
      </c>
      <c r="Z622" s="106">
        <f t="shared" si="551"/>
        <v>0</v>
      </c>
      <c r="AA622" s="114">
        <f t="shared" si="563"/>
        <v>0.05</v>
      </c>
      <c r="AB622" s="112">
        <f t="shared" si="552"/>
        <v>26</v>
      </c>
      <c r="AC622" s="178">
        <f t="shared" si="570"/>
        <v>30</v>
      </c>
      <c r="AD622" s="11">
        <f t="shared" si="564"/>
        <v>1.0035299499999999</v>
      </c>
      <c r="AE622" s="106">
        <f t="shared" si="553"/>
        <v>3.0116040499999999</v>
      </c>
      <c r="AF622" s="106">
        <f t="shared" si="554"/>
        <v>3.1578413599999999</v>
      </c>
      <c r="AG622" s="106">
        <f t="shared" si="555"/>
        <v>0</v>
      </c>
      <c r="AH622" s="115" t="str">
        <f t="shared" si="565"/>
        <v>J=</v>
      </c>
      <c r="AI622" s="116">
        <f t="shared" si="566"/>
        <v>44767</v>
      </c>
      <c r="AJ622" s="10"/>
      <c r="AK622" s="1"/>
      <c r="AL622" s="204">
        <f>[2]Plan1!$A532</f>
        <v>52481</v>
      </c>
      <c r="AM622" s="205" t="str">
        <f>[2]Plan1!$C532</f>
        <v>Independência do Brasil</v>
      </c>
      <c r="AN622" s="1"/>
      <c r="AO622" s="3"/>
      <c r="AP622" s="26"/>
      <c r="AQ622" s="26"/>
      <c r="AR622" s="26"/>
      <c r="AS622" s="26"/>
      <c r="AT622" s="26"/>
      <c r="AU622" s="26"/>
      <c r="AV622" s="26"/>
      <c r="AW622" s="26"/>
      <c r="AX622" s="26"/>
      <c r="AY622" s="26"/>
      <c r="AZ622" s="26"/>
      <c r="BA622" s="1"/>
      <c r="BB622" s="1"/>
      <c r="BC622" s="1"/>
      <c r="BD622" s="1"/>
      <c r="BE622" s="1"/>
      <c r="BG622" s="1"/>
      <c r="BH622" s="1"/>
    </row>
    <row r="623" spans="1:60" ht="15" customHeight="1" x14ac:dyDescent="0.25">
      <c r="A623" s="105">
        <f t="shared" si="556"/>
        <v>44764</v>
      </c>
      <c r="B623" s="106">
        <f t="shared" si="541"/>
        <v>898.04572157174039</v>
      </c>
      <c r="C623" s="2">
        <f t="shared" si="557"/>
        <v>756.21303487</v>
      </c>
      <c r="D623" s="2">
        <f t="shared" si="558"/>
        <v>75.348545920000106</v>
      </c>
      <c r="E623" s="106">
        <f t="shared" si="542"/>
        <v>680.8644889499999</v>
      </c>
      <c r="F623" s="21">
        <f t="shared" si="559"/>
        <v>6412.88</v>
      </c>
      <c r="G623" s="108">
        <f t="shared" si="560"/>
        <v>6455.85</v>
      </c>
      <c r="H623" s="109">
        <f t="shared" si="573"/>
        <v>44707</v>
      </c>
      <c r="I623" s="109">
        <f t="shared" si="568"/>
        <v>44738</v>
      </c>
      <c r="J623" s="110">
        <f t="shared" si="543"/>
        <v>6.7005775876050055E-3</v>
      </c>
      <c r="K623" s="117">
        <f t="shared" si="569"/>
        <v>44767</v>
      </c>
      <c r="L623" s="178">
        <f t="shared" si="572"/>
        <v>30</v>
      </c>
      <c r="M623" s="178">
        <f t="shared" si="533"/>
        <v>27</v>
      </c>
      <c r="N623" s="106">
        <f t="shared" si="544"/>
        <v>1.0060285</v>
      </c>
      <c r="O623" s="111">
        <f t="shared" si="575"/>
        <v>1.0047000699999999</v>
      </c>
      <c r="P623" s="111">
        <f t="shared" si="561"/>
        <v>1.1821810924322846</v>
      </c>
      <c r="Q623" s="106">
        <f t="shared" si="574"/>
        <v>1.1893078699999999</v>
      </c>
      <c r="R623" s="106">
        <f t="shared" si="562"/>
        <v>1.12819757</v>
      </c>
      <c r="S623" s="106">
        <f t="shared" si="545"/>
        <v>853.15770834</v>
      </c>
      <c r="T623" s="106">
        <f t="shared" si="546"/>
        <v>9.6595004899774271</v>
      </c>
      <c r="U623" s="106">
        <f t="shared" si="547"/>
        <v>128.89300616176297</v>
      </c>
      <c r="V623" s="106">
        <f t="shared" si="548"/>
        <v>894.76554152174037</v>
      </c>
      <c r="W623" s="19">
        <f t="shared" si="567"/>
        <v>0</v>
      </c>
      <c r="X623" s="2">
        <f t="shared" si="549"/>
        <v>0</v>
      </c>
      <c r="Y623" s="4">
        <f t="shared" si="550"/>
        <v>0</v>
      </c>
      <c r="Z623" s="106">
        <f t="shared" si="551"/>
        <v>0</v>
      </c>
      <c r="AA623" s="114">
        <f t="shared" si="563"/>
        <v>0.05</v>
      </c>
      <c r="AB623" s="112">
        <f t="shared" si="552"/>
        <v>27</v>
      </c>
      <c r="AC623" s="178">
        <f t="shared" si="570"/>
        <v>30</v>
      </c>
      <c r="AD623" s="11">
        <f t="shared" si="564"/>
        <v>1.003665966</v>
      </c>
      <c r="AE623" s="106">
        <f t="shared" si="553"/>
        <v>3.12764715</v>
      </c>
      <c r="AF623" s="106">
        <f t="shared" si="554"/>
        <v>3.2801800499999998</v>
      </c>
      <c r="AG623" s="106">
        <f t="shared" si="555"/>
        <v>0</v>
      </c>
      <c r="AH623" s="115" t="str">
        <f t="shared" si="565"/>
        <v>J=</v>
      </c>
      <c r="AI623" s="116">
        <f t="shared" si="566"/>
        <v>44767</v>
      </c>
      <c r="AJ623" s="10"/>
      <c r="AK623" s="1"/>
      <c r="AL623" s="204">
        <f>[2]Plan1!$A533</f>
        <v>52516</v>
      </c>
      <c r="AM623" s="205" t="str">
        <f>[2]Plan1!$C533</f>
        <v>Nossa Sr.a Aparecida - Padroeira do Brasil</v>
      </c>
      <c r="AN623" s="1"/>
      <c r="AO623" s="3"/>
      <c r="AP623" s="26"/>
      <c r="AQ623" s="26"/>
      <c r="AR623" s="26"/>
      <c r="AS623" s="26"/>
      <c r="AT623" s="26"/>
      <c r="AU623" s="26"/>
      <c r="AV623" s="26"/>
      <c r="AW623" s="26"/>
      <c r="AX623" s="26"/>
      <c r="AY623" s="26"/>
      <c r="AZ623" s="26"/>
      <c r="BA623" s="1"/>
      <c r="BB623" s="1"/>
      <c r="BC623" s="1"/>
      <c r="BD623" s="1"/>
      <c r="BE623" s="1"/>
      <c r="BG623" s="1"/>
      <c r="BH623" s="1"/>
    </row>
    <row r="624" spans="1:60" ht="15" customHeight="1" x14ac:dyDescent="0.25">
      <c r="A624" s="105">
        <f t="shared" si="556"/>
        <v>44765</v>
      </c>
      <c r="B624" s="106">
        <f t="shared" si="541"/>
        <v>898.3483979924797</v>
      </c>
      <c r="C624" s="2">
        <f t="shared" si="557"/>
        <v>756.21303487</v>
      </c>
      <c r="D624" s="2">
        <f t="shared" si="558"/>
        <v>75.348545920000106</v>
      </c>
      <c r="E624" s="106">
        <f t="shared" si="542"/>
        <v>680.8644889499999</v>
      </c>
      <c r="F624" s="21">
        <f t="shared" si="559"/>
        <v>6412.88</v>
      </c>
      <c r="G624" s="108">
        <f t="shared" si="560"/>
        <v>6455.85</v>
      </c>
      <c r="H624" s="109">
        <f t="shared" si="573"/>
        <v>44707</v>
      </c>
      <c r="I624" s="109">
        <f t="shared" si="568"/>
        <v>44738</v>
      </c>
      <c r="J624" s="110">
        <f t="shared" si="543"/>
        <v>6.7005775876050055E-3</v>
      </c>
      <c r="K624" s="117">
        <f t="shared" si="569"/>
        <v>44767</v>
      </c>
      <c r="L624" s="178">
        <f t="shared" si="572"/>
        <v>30</v>
      </c>
      <c r="M624" s="178">
        <f t="shared" si="533"/>
        <v>28</v>
      </c>
      <c r="N624" s="106">
        <f t="shared" si="544"/>
        <v>1.00625247</v>
      </c>
      <c r="O624" s="111">
        <f t="shared" si="575"/>
        <v>1.0047000699999999</v>
      </c>
      <c r="P624" s="111">
        <f t="shared" si="561"/>
        <v>1.1821810924322846</v>
      </c>
      <c r="Q624" s="106">
        <f t="shared" si="574"/>
        <v>1.18957264</v>
      </c>
      <c r="R624" s="106">
        <f t="shared" si="562"/>
        <v>1.12819757</v>
      </c>
      <c r="S624" s="106">
        <f t="shared" si="545"/>
        <v>853.15770834</v>
      </c>
      <c r="T624" s="106">
        <f t="shared" si="546"/>
        <v>9.6595004899774271</v>
      </c>
      <c r="U624" s="106">
        <f t="shared" si="547"/>
        <v>129.07327865250227</v>
      </c>
      <c r="V624" s="106">
        <f t="shared" si="548"/>
        <v>894.94581401247967</v>
      </c>
      <c r="W624" s="19">
        <f t="shared" si="567"/>
        <v>0</v>
      </c>
      <c r="X624" s="2">
        <f t="shared" si="549"/>
        <v>0</v>
      </c>
      <c r="Y624" s="4">
        <f t="shared" si="550"/>
        <v>0</v>
      </c>
      <c r="Z624" s="106">
        <f t="shared" si="551"/>
        <v>0</v>
      </c>
      <c r="AA624" s="114">
        <f t="shared" si="563"/>
        <v>0.05</v>
      </c>
      <c r="AB624" s="112">
        <f t="shared" si="552"/>
        <v>28</v>
      </c>
      <c r="AC624" s="178">
        <f t="shared" si="570"/>
        <v>30</v>
      </c>
      <c r="AD624" s="11">
        <f t="shared" si="564"/>
        <v>1.0038020000000001</v>
      </c>
      <c r="AE624" s="106">
        <f t="shared" si="553"/>
        <v>3.2437056000000002</v>
      </c>
      <c r="AF624" s="106">
        <f t="shared" si="554"/>
        <v>3.4025839800000002</v>
      </c>
      <c r="AG624" s="106">
        <f t="shared" si="555"/>
        <v>0</v>
      </c>
      <c r="AH624" s="115" t="str">
        <f t="shared" si="565"/>
        <v>J=</v>
      </c>
      <c r="AI624" s="116">
        <f t="shared" si="566"/>
        <v>44767</v>
      </c>
      <c r="AJ624" s="10"/>
      <c r="AK624" s="1"/>
      <c r="AL624" s="204">
        <f>[2]Plan1!$A534</f>
        <v>52537</v>
      </c>
      <c r="AM624" s="205" t="str">
        <f>[2]Plan1!$C534</f>
        <v>Finados</v>
      </c>
      <c r="AN624" s="1"/>
      <c r="AO624" s="3"/>
      <c r="AP624" s="26"/>
      <c r="AQ624" s="26"/>
      <c r="AR624" s="26"/>
      <c r="AS624" s="26"/>
      <c r="AT624" s="26"/>
      <c r="AU624" s="26"/>
      <c r="AV624" s="26"/>
      <c r="AW624" s="26"/>
      <c r="AX624" s="26"/>
      <c r="AY624" s="26"/>
      <c r="AZ624" s="26"/>
      <c r="BA624" s="1"/>
      <c r="BB624" s="1"/>
      <c r="BC624" s="1"/>
      <c r="BD624" s="1"/>
      <c r="BE624" s="1"/>
      <c r="BG624" s="1"/>
      <c r="BH624" s="1"/>
    </row>
    <row r="625" spans="1:180" ht="15" customHeight="1" x14ac:dyDescent="0.25">
      <c r="A625" s="105">
        <f t="shared" si="556"/>
        <v>44766</v>
      </c>
      <c r="B625" s="106">
        <f t="shared" si="541"/>
        <v>898.6511883137332</v>
      </c>
      <c r="C625" s="2">
        <f t="shared" si="557"/>
        <v>756.21303487</v>
      </c>
      <c r="D625" s="2">
        <f t="shared" si="558"/>
        <v>75.348545920000106</v>
      </c>
      <c r="E625" s="106">
        <f t="shared" si="542"/>
        <v>680.8644889499999</v>
      </c>
      <c r="F625" s="21">
        <f t="shared" si="559"/>
        <v>6412.88</v>
      </c>
      <c r="G625" s="108">
        <f t="shared" si="560"/>
        <v>6455.85</v>
      </c>
      <c r="H625" s="109">
        <f t="shared" si="573"/>
        <v>44707</v>
      </c>
      <c r="I625" s="109">
        <f t="shared" si="568"/>
        <v>44738</v>
      </c>
      <c r="J625" s="110">
        <f t="shared" si="543"/>
        <v>6.7005775876050055E-3</v>
      </c>
      <c r="K625" s="117">
        <f t="shared" si="569"/>
        <v>44767</v>
      </c>
      <c r="L625" s="178">
        <f t="shared" si="572"/>
        <v>30</v>
      </c>
      <c r="M625" s="178">
        <f t="shared" ref="M625:M688" si="577">L625-(K625-A625)</f>
        <v>29</v>
      </c>
      <c r="N625" s="106">
        <f t="shared" si="544"/>
        <v>1.0064765</v>
      </c>
      <c r="O625" s="111">
        <f t="shared" si="575"/>
        <v>1.0047000699999999</v>
      </c>
      <c r="P625" s="111">
        <f t="shared" si="561"/>
        <v>1.1821810924322846</v>
      </c>
      <c r="Q625" s="106">
        <f t="shared" si="574"/>
        <v>1.18983748</v>
      </c>
      <c r="R625" s="106">
        <f t="shared" si="562"/>
        <v>1.12819757</v>
      </c>
      <c r="S625" s="106">
        <f t="shared" si="545"/>
        <v>853.15770834</v>
      </c>
      <c r="T625" s="106">
        <f t="shared" si="546"/>
        <v>9.6595004899774271</v>
      </c>
      <c r="U625" s="106">
        <f t="shared" si="547"/>
        <v>129.25359880375584</v>
      </c>
      <c r="V625" s="106">
        <f t="shared" si="548"/>
        <v>895.12613416373324</v>
      </c>
      <c r="W625" s="19">
        <f t="shared" si="567"/>
        <v>0</v>
      </c>
      <c r="X625" s="2">
        <f t="shared" si="549"/>
        <v>0</v>
      </c>
      <c r="Y625" s="4">
        <f t="shared" si="550"/>
        <v>0</v>
      </c>
      <c r="Z625" s="106">
        <f t="shared" si="551"/>
        <v>0</v>
      </c>
      <c r="AA625" s="114">
        <f t="shared" si="563"/>
        <v>0.05</v>
      </c>
      <c r="AB625" s="112">
        <f t="shared" si="552"/>
        <v>29</v>
      </c>
      <c r="AC625" s="178">
        <f t="shared" si="570"/>
        <v>30</v>
      </c>
      <c r="AD625" s="11">
        <f t="shared" si="564"/>
        <v>1.0039380529999999</v>
      </c>
      <c r="AE625" s="106">
        <f t="shared" si="553"/>
        <v>3.3597802699999999</v>
      </c>
      <c r="AF625" s="106">
        <f t="shared" si="554"/>
        <v>3.5250541499999999</v>
      </c>
      <c r="AG625" s="106">
        <f t="shared" si="555"/>
        <v>0</v>
      </c>
      <c r="AH625" s="115" t="str">
        <f t="shared" si="565"/>
        <v>J=</v>
      </c>
      <c r="AI625" s="116">
        <f t="shared" si="566"/>
        <v>44767</v>
      </c>
      <c r="AJ625" s="10"/>
      <c r="AK625" s="1"/>
      <c r="AL625" s="204">
        <f>[2]Plan1!$A535</f>
        <v>52550</v>
      </c>
      <c r="AM625" s="205" t="str">
        <f>[2]Plan1!$C535</f>
        <v>Proclamação da República</v>
      </c>
      <c r="AN625" s="1"/>
      <c r="AO625" s="3"/>
      <c r="AP625" s="26"/>
      <c r="AQ625" s="26"/>
      <c r="AR625" s="26"/>
      <c r="AS625" s="26"/>
      <c r="AT625" s="26"/>
      <c r="AU625" s="26"/>
      <c r="AV625" s="26"/>
      <c r="AW625" s="26"/>
      <c r="AX625" s="26"/>
      <c r="AY625" s="26"/>
      <c r="AZ625" s="26"/>
      <c r="BA625" s="1"/>
      <c r="BB625" s="1"/>
      <c r="BC625" s="1"/>
      <c r="BD625" s="1"/>
      <c r="BE625" s="1"/>
      <c r="BG625" s="1"/>
      <c r="BH625" s="1"/>
    </row>
    <row r="626" spans="1:180" ht="15" customHeight="1" x14ac:dyDescent="0.25">
      <c r="A626" s="105">
        <f t="shared" si="556"/>
        <v>44767</v>
      </c>
      <c r="B626" s="106">
        <f t="shared" si="541"/>
        <v>898.95407800821113</v>
      </c>
      <c r="C626" s="2">
        <f t="shared" si="557"/>
        <v>756.21303487</v>
      </c>
      <c r="D626" s="2">
        <f t="shared" si="558"/>
        <v>75.348545920000106</v>
      </c>
      <c r="E626" s="106">
        <f t="shared" si="542"/>
        <v>680.8644889499999</v>
      </c>
      <c r="F626" s="21">
        <f t="shared" si="559"/>
        <v>6412.88</v>
      </c>
      <c r="G626" s="108">
        <f t="shared" si="560"/>
        <v>6455.85</v>
      </c>
      <c r="H626" s="109">
        <f t="shared" si="573"/>
        <v>44707</v>
      </c>
      <c r="I626" s="109">
        <f t="shared" si="568"/>
        <v>44738</v>
      </c>
      <c r="J626" s="110">
        <f t="shared" si="543"/>
        <v>6.7005775876050055E-3</v>
      </c>
      <c r="K626" s="117">
        <f t="shared" si="569"/>
        <v>44767</v>
      </c>
      <c r="L626" s="178">
        <f t="shared" si="572"/>
        <v>30</v>
      </c>
      <c r="M626" s="178">
        <f t="shared" si="577"/>
        <v>30</v>
      </c>
      <c r="N626" s="106">
        <f t="shared" si="544"/>
        <v>1.00670057</v>
      </c>
      <c r="O626" s="111">
        <f t="shared" si="575"/>
        <v>1.0047000699999999</v>
      </c>
      <c r="P626" s="111">
        <f t="shared" si="561"/>
        <v>1.1821810924322846</v>
      </c>
      <c r="Q626" s="106">
        <f t="shared" si="574"/>
        <v>1.19010237</v>
      </c>
      <c r="R626" s="106">
        <f t="shared" si="562"/>
        <v>1.12819757</v>
      </c>
      <c r="S626" s="106">
        <f t="shared" si="545"/>
        <v>853.15770834</v>
      </c>
      <c r="T626" s="106">
        <f t="shared" si="546"/>
        <v>9.6595004899774271</v>
      </c>
      <c r="U626" s="106">
        <f t="shared" si="547"/>
        <v>129.43395299823376</v>
      </c>
      <c r="V626" s="106">
        <f t="shared" si="548"/>
        <v>895.30648835821114</v>
      </c>
      <c r="W626" s="19">
        <f t="shared" si="567"/>
        <v>21</v>
      </c>
      <c r="X626" s="2">
        <f t="shared" si="549"/>
        <v>12.695304419999999</v>
      </c>
      <c r="Y626" s="4">
        <f t="shared" si="550"/>
        <v>1.6788000000000001E-2</v>
      </c>
      <c r="Z626" s="106">
        <f t="shared" si="551"/>
        <v>14.3228116</v>
      </c>
      <c r="AA626" s="114">
        <f t="shared" si="563"/>
        <v>0.05</v>
      </c>
      <c r="AB626" s="112">
        <f t="shared" si="552"/>
        <v>30</v>
      </c>
      <c r="AC626" s="178">
        <f t="shared" si="570"/>
        <v>30</v>
      </c>
      <c r="AD626" s="11">
        <f t="shared" si="564"/>
        <v>1.004074124</v>
      </c>
      <c r="AE626" s="106">
        <f t="shared" si="553"/>
        <v>3.47587029</v>
      </c>
      <c r="AF626" s="106">
        <f t="shared" si="554"/>
        <v>3.64758965</v>
      </c>
      <c r="AG626" s="106">
        <f t="shared" si="555"/>
        <v>17.798681890000001</v>
      </c>
      <c r="AH626" s="115" t="str">
        <f t="shared" si="565"/>
        <v>J=</v>
      </c>
      <c r="AI626" s="116">
        <f t="shared" si="566"/>
        <v>44767</v>
      </c>
      <c r="AJ626" s="10"/>
      <c r="AK626" s="1"/>
      <c r="AL626" s="204">
        <f>[2]Plan1!$A536</f>
        <v>52555</v>
      </c>
      <c r="AM626" s="205" t="str">
        <f>[2]Plan1!$C536</f>
        <v>Dia Nacional de Zumbi e da Consciência Negra</v>
      </c>
      <c r="AN626" s="1"/>
      <c r="AO626" s="3"/>
      <c r="AP626" s="26"/>
      <c r="AQ626" s="26"/>
      <c r="AR626" s="26"/>
      <c r="AS626" s="26"/>
      <c r="AT626" s="26"/>
      <c r="AU626" s="26"/>
      <c r="AV626" s="26"/>
      <c r="AW626" s="26"/>
      <c r="AX626" s="26"/>
      <c r="AY626" s="26"/>
      <c r="AZ626" s="26"/>
      <c r="BA626" s="1"/>
      <c r="BB626" s="1"/>
      <c r="BC626" s="1"/>
      <c r="BD626" s="1"/>
      <c r="BE626" s="1"/>
      <c r="BG626" s="1"/>
      <c r="BH626" s="1"/>
    </row>
    <row r="627" spans="1:180" ht="15" customHeight="1" x14ac:dyDescent="0.25">
      <c r="A627" s="105">
        <f t="shared" si="556"/>
        <v>44768</v>
      </c>
      <c r="B627" s="106">
        <f t="shared" si="541"/>
        <v>880.9208687555664</v>
      </c>
      <c r="C627" s="2">
        <f t="shared" si="557"/>
        <v>743.51773045000004</v>
      </c>
      <c r="D627" s="2">
        <f t="shared" si="558"/>
        <v>62.653241500000149</v>
      </c>
      <c r="E627" s="106">
        <f t="shared" si="542"/>
        <v>680.8644889499999</v>
      </c>
      <c r="F627" s="21">
        <f t="shared" si="559"/>
        <v>6455.85</v>
      </c>
      <c r="G627" s="108">
        <f t="shared" si="560"/>
        <v>6411.95</v>
      </c>
      <c r="H627" s="109">
        <f t="shared" si="573"/>
        <v>44738</v>
      </c>
      <c r="I627" s="109">
        <f t="shared" si="568"/>
        <v>44768</v>
      </c>
      <c r="J627" s="110">
        <f t="shared" si="543"/>
        <v>-6.8000340776196433E-3</v>
      </c>
      <c r="K627" s="117">
        <f t="shared" si="569"/>
        <v>44798</v>
      </c>
      <c r="L627" s="178">
        <f t="shared" si="572"/>
        <v>31</v>
      </c>
      <c r="M627" s="178">
        <f t="shared" si="577"/>
        <v>1</v>
      </c>
      <c r="N627" s="106">
        <f t="shared" si="544"/>
        <v>0.99977990999999999</v>
      </c>
      <c r="O627" s="111">
        <f t="shared" si="575"/>
        <v>1.00670057</v>
      </c>
      <c r="P627" s="111">
        <f t="shared" si="561"/>
        <v>1.1901023795948036</v>
      </c>
      <c r="Q627" s="106">
        <f t="shared" si="574"/>
        <v>1.18984044</v>
      </c>
      <c r="R627" s="106">
        <f t="shared" si="562"/>
        <v>1.12819757</v>
      </c>
      <c r="S627" s="106">
        <f t="shared" si="545"/>
        <v>838.83489673999998</v>
      </c>
      <c r="T627" s="106">
        <f t="shared" si="546"/>
        <v>8.0319933129231735</v>
      </c>
      <c r="U627" s="106">
        <f t="shared" si="547"/>
        <v>129.25561416264313</v>
      </c>
      <c r="V627" s="106">
        <f t="shared" si="548"/>
        <v>880.80533792556639</v>
      </c>
      <c r="W627" s="19">
        <f t="shared" si="567"/>
        <v>0</v>
      </c>
      <c r="X627" s="2">
        <f t="shared" si="549"/>
        <v>0</v>
      </c>
      <c r="Y627" s="4">
        <f t="shared" si="550"/>
        <v>0</v>
      </c>
      <c r="Z627" s="106">
        <f t="shared" si="551"/>
        <v>0</v>
      </c>
      <c r="AA627" s="114">
        <f t="shared" si="563"/>
        <v>0.05</v>
      </c>
      <c r="AB627" s="112">
        <f t="shared" si="552"/>
        <v>1</v>
      </c>
      <c r="AC627" s="178">
        <f t="shared" si="570"/>
        <v>31</v>
      </c>
      <c r="AD627" s="11">
        <f t="shared" si="564"/>
        <v>1.000131165</v>
      </c>
      <c r="AE627" s="106">
        <f t="shared" si="553"/>
        <v>0.11002576999999999</v>
      </c>
      <c r="AF627" s="106">
        <f t="shared" si="554"/>
        <v>0.11553083</v>
      </c>
      <c r="AG627" s="106">
        <f t="shared" si="555"/>
        <v>0</v>
      </c>
      <c r="AH627" s="115" t="str">
        <f t="shared" si="565"/>
        <v>J=</v>
      </c>
      <c r="AI627" s="116">
        <f t="shared" si="566"/>
        <v>44798</v>
      </c>
      <c r="AJ627" s="10"/>
      <c r="AK627" s="1"/>
      <c r="AL627" s="204">
        <f>[2]Plan1!$A537</f>
        <v>52590</v>
      </c>
      <c r="AM627" s="205" t="str">
        <f>[2]Plan1!$C537</f>
        <v>Natal</v>
      </c>
      <c r="AN627" s="1"/>
      <c r="AO627" s="3"/>
      <c r="AP627" s="26"/>
      <c r="AQ627" s="26"/>
      <c r="AR627" s="26"/>
      <c r="AS627" s="26"/>
      <c r="AT627" s="26"/>
      <c r="AU627" s="26"/>
      <c r="AV627" s="26"/>
      <c r="AW627" s="26"/>
      <c r="AX627" s="26"/>
      <c r="AY627" s="26"/>
      <c r="AZ627" s="26"/>
      <c r="BA627" s="1"/>
      <c r="BB627" s="1"/>
      <c r="BC627" s="1"/>
      <c r="BD627" s="1"/>
      <c r="BE627" s="1"/>
      <c r="BG627" s="1"/>
      <c r="BH627" s="1"/>
    </row>
    <row r="628" spans="1:180" ht="15" customHeight="1" x14ac:dyDescent="0.25">
      <c r="A628" s="105">
        <f t="shared" si="556"/>
        <v>44769</v>
      </c>
      <c r="B628" s="106">
        <f t="shared" si="541"/>
        <v>880.8580834191348</v>
      </c>
      <c r="C628" s="2">
        <f t="shared" si="557"/>
        <v>743.51773045000004</v>
      </c>
      <c r="D628" s="2">
        <f t="shared" si="558"/>
        <v>62.653241500000149</v>
      </c>
      <c r="E628" s="106">
        <f t="shared" si="542"/>
        <v>680.8644889499999</v>
      </c>
      <c r="F628" s="21">
        <f t="shared" si="559"/>
        <v>6455.85</v>
      </c>
      <c r="G628" s="108">
        <f t="shared" si="560"/>
        <v>6411.95</v>
      </c>
      <c r="H628" s="109">
        <f t="shared" si="573"/>
        <v>44738</v>
      </c>
      <c r="I628" s="109">
        <f t="shared" si="568"/>
        <v>44768</v>
      </c>
      <c r="J628" s="110">
        <f t="shared" si="543"/>
        <v>-6.8000340776196433E-3</v>
      </c>
      <c r="K628" s="117">
        <f t="shared" si="569"/>
        <v>44798</v>
      </c>
      <c r="L628" s="178">
        <f t="shared" si="572"/>
        <v>31</v>
      </c>
      <c r="M628" s="178">
        <f t="shared" si="577"/>
        <v>2</v>
      </c>
      <c r="N628" s="106">
        <f t="shared" si="544"/>
        <v>0.99955987999999996</v>
      </c>
      <c r="O628" s="111">
        <f t="shared" si="575"/>
        <v>1.00670057</v>
      </c>
      <c r="P628" s="111">
        <f t="shared" si="561"/>
        <v>1.1901023795948036</v>
      </c>
      <c r="Q628" s="106">
        <f t="shared" si="574"/>
        <v>1.18957859</v>
      </c>
      <c r="R628" s="106">
        <f t="shared" si="562"/>
        <v>1.12819757</v>
      </c>
      <c r="S628" s="106">
        <f t="shared" si="545"/>
        <v>838.83489673999998</v>
      </c>
      <c r="T628" s="106">
        <f t="shared" si="546"/>
        <v>8.0319933129231735</v>
      </c>
      <c r="U628" s="106">
        <f t="shared" si="547"/>
        <v>129.07732979621156</v>
      </c>
      <c r="V628" s="106">
        <f t="shared" si="548"/>
        <v>880.62705355913477</v>
      </c>
      <c r="W628" s="19">
        <f t="shared" si="567"/>
        <v>0</v>
      </c>
      <c r="X628" s="2">
        <f t="shared" si="549"/>
        <v>0</v>
      </c>
      <c r="Y628" s="4">
        <f t="shared" si="550"/>
        <v>0</v>
      </c>
      <c r="Z628" s="106">
        <f t="shared" si="551"/>
        <v>0</v>
      </c>
      <c r="AA628" s="114">
        <f t="shared" si="563"/>
        <v>0.05</v>
      </c>
      <c r="AB628" s="112">
        <f t="shared" si="552"/>
        <v>2</v>
      </c>
      <c r="AC628" s="178">
        <f t="shared" si="570"/>
        <v>31</v>
      </c>
      <c r="AD628" s="11">
        <f t="shared" si="564"/>
        <v>1.0002623470000001</v>
      </c>
      <c r="AE628" s="106">
        <f t="shared" si="553"/>
        <v>0.22006581</v>
      </c>
      <c r="AF628" s="106">
        <f t="shared" si="554"/>
        <v>0.23102986</v>
      </c>
      <c r="AG628" s="106">
        <f t="shared" si="555"/>
        <v>0</v>
      </c>
      <c r="AH628" s="115" t="str">
        <f t="shared" si="565"/>
        <v>J=</v>
      </c>
      <c r="AI628" s="116">
        <f t="shared" si="566"/>
        <v>44798</v>
      </c>
      <c r="AJ628" s="10"/>
      <c r="AK628" s="1"/>
      <c r="AL628" s="204">
        <f>[2]Plan1!$A538</f>
        <v>52597</v>
      </c>
      <c r="AM628" s="205" t="str">
        <f>[2]Plan1!$C538</f>
        <v>Confraternização Universal</v>
      </c>
      <c r="AN628" s="1"/>
      <c r="AO628" s="3"/>
      <c r="AP628" s="26"/>
      <c r="AQ628" s="26"/>
      <c r="AR628" s="26"/>
      <c r="AS628" s="26"/>
      <c r="AT628" s="26"/>
      <c r="AU628" s="26"/>
      <c r="AV628" s="26"/>
      <c r="AW628" s="26"/>
      <c r="AX628" s="26"/>
      <c r="AY628" s="26"/>
      <c r="AZ628" s="26"/>
      <c r="BA628" s="1"/>
      <c r="BB628" s="1"/>
      <c r="BC628" s="1"/>
      <c r="BD628" s="1"/>
      <c r="BE628" s="1"/>
      <c r="BG628" s="1"/>
      <c r="BH628" s="1"/>
    </row>
    <row r="629" spans="1:180" ht="15" customHeight="1" x14ac:dyDescent="0.25">
      <c r="A629" s="105">
        <f t="shared" si="556"/>
        <v>44770</v>
      </c>
      <c r="B629" s="106">
        <f t="shared" si="541"/>
        <v>880.79530033592755</v>
      </c>
      <c r="C629" s="2">
        <f t="shared" si="557"/>
        <v>743.51773045000004</v>
      </c>
      <c r="D629" s="2">
        <f t="shared" si="558"/>
        <v>62.653241500000149</v>
      </c>
      <c r="E629" s="106">
        <f t="shared" si="542"/>
        <v>680.8644889499999</v>
      </c>
      <c r="F629" s="21">
        <f t="shared" si="559"/>
        <v>6455.85</v>
      </c>
      <c r="G629" s="108">
        <f t="shared" si="560"/>
        <v>6411.95</v>
      </c>
      <c r="H629" s="109">
        <f t="shared" si="573"/>
        <v>44738</v>
      </c>
      <c r="I629" s="109">
        <f t="shared" si="568"/>
        <v>44768</v>
      </c>
      <c r="J629" s="110">
        <f t="shared" si="543"/>
        <v>-6.8000340776196433E-3</v>
      </c>
      <c r="K629" s="117">
        <f t="shared" si="569"/>
        <v>44798</v>
      </c>
      <c r="L629" s="178">
        <f t="shared" si="572"/>
        <v>31</v>
      </c>
      <c r="M629" s="178">
        <f t="shared" si="577"/>
        <v>3</v>
      </c>
      <c r="N629" s="106">
        <f t="shared" si="544"/>
        <v>0.99933989999999995</v>
      </c>
      <c r="O629" s="111">
        <f t="shared" si="575"/>
        <v>1.00670057</v>
      </c>
      <c r="P629" s="111">
        <f t="shared" si="561"/>
        <v>1.1901023795948036</v>
      </c>
      <c r="Q629" s="106">
        <f t="shared" si="574"/>
        <v>1.1893167899999999</v>
      </c>
      <c r="R629" s="106">
        <f t="shared" si="562"/>
        <v>1.12819757</v>
      </c>
      <c r="S629" s="106">
        <f t="shared" si="545"/>
        <v>838.83489673999998</v>
      </c>
      <c r="T629" s="106">
        <f t="shared" si="546"/>
        <v>8.0319933129231735</v>
      </c>
      <c r="U629" s="106">
        <f t="shared" si="547"/>
        <v>128.89907947300438</v>
      </c>
      <c r="V629" s="106">
        <f t="shared" si="548"/>
        <v>880.44880323592758</v>
      </c>
      <c r="W629" s="19">
        <f t="shared" si="567"/>
        <v>0</v>
      </c>
      <c r="X629" s="2">
        <f t="shared" si="549"/>
        <v>0</v>
      </c>
      <c r="Y629" s="4">
        <f t="shared" si="550"/>
        <v>0</v>
      </c>
      <c r="Z629" s="106">
        <f t="shared" si="551"/>
        <v>0</v>
      </c>
      <c r="AA629" s="114">
        <f t="shared" si="563"/>
        <v>0.05</v>
      </c>
      <c r="AB629" s="112">
        <f t="shared" si="552"/>
        <v>3</v>
      </c>
      <c r="AC629" s="178">
        <f t="shared" si="570"/>
        <v>31</v>
      </c>
      <c r="AD629" s="11">
        <f t="shared" si="564"/>
        <v>1.000393546</v>
      </c>
      <c r="AE629" s="106">
        <f t="shared" si="553"/>
        <v>0.33012011000000002</v>
      </c>
      <c r="AF629" s="106">
        <f t="shared" si="554"/>
        <v>0.3464971</v>
      </c>
      <c r="AG629" s="106">
        <f t="shared" si="555"/>
        <v>0</v>
      </c>
      <c r="AH629" s="115" t="str">
        <f t="shared" si="565"/>
        <v>J=</v>
      </c>
      <c r="AI629" s="116">
        <f t="shared" si="566"/>
        <v>44798</v>
      </c>
      <c r="AJ629" s="10"/>
      <c r="AK629" s="1"/>
      <c r="AL629" s="204">
        <f>[2]Plan1!$A539</f>
        <v>52656</v>
      </c>
      <c r="AM629" s="205" t="str">
        <f>[2]Plan1!$C539</f>
        <v>Carnaval</v>
      </c>
      <c r="AN629" s="1"/>
      <c r="AO629" s="3"/>
      <c r="AP629" s="26"/>
      <c r="AQ629" s="26"/>
      <c r="AR629" s="26"/>
      <c r="AS629" s="26"/>
      <c r="AT629" s="26"/>
      <c r="AU629" s="26"/>
      <c r="AV629" s="26"/>
      <c r="AW629" s="26"/>
      <c r="AX629" s="26"/>
      <c r="AY629" s="26"/>
      <c r="AZ629" s="26"/>
      <c r="BA629" s="1"/>
      <c r="BB629" s="1"/>
      <c r="BC629" s="1"/>
      <c r="BD629" s="1"/>
      <c r="BE629" s="1"/>
      <c r="BG629" s="1"/>
      <c r="BH629" s="1"/>
    </row>
    <row r="630" spans="1:180" ht="15" customHeight="1" x14ac:dyDescent="0.25">
      <c r="A630" s="105">
        <f t="shared" si="556"/>
        <v>44771</v>
      </c>
      <c r="B630" s="106">
        <f t="shared" si="541"/>
        <v>880.73252038594501</v>
      </c>
      <c r="C630" s="2">
        <f t="shared" si="557"/>
        <v>743.51773045000004</v>
      </c>
      <c r="D630" s="2">
        <f t="shared" si="558"/>
        <v>62.653241500000149</v>
      </c>
      <c r="E630" s="106">
        <f t="shared" si="542"/>
        <v>680.8644889499999</v>
      </c>
      <c r="F630" s="21">
        <f t="shared" si="559"/>
        <v>6455.85</v>
      </c>
      <c r="G630" s="108">
        <f t="shared" si="560"/>
        <v>6411.95</v>
      </c>
      <c r="H630" s="109">
        <f t="shared" si="573"/>
        <v>44738</v>
      </c>
      <c r="I630" s="109">
        <f t="shared" si="568"/>
        <v>44768</v>
      </c>
      <c r="J630" s="110">
        <f t="shared" si="543"/>
        <v>-6.8000340776196433E-3</v>
      </c>
      <c r="K630" s="117">
        <f t="shared" si="569"/>
        <v>44798</v>
      </c>
      <c r="L630" s="178">
        <f t="shared" si="572"/>
        <v>31</v>
      </c>
      <c r="M630" s="178">
        <f t="shared" si="577"/>
        <v>4</v>
      </c>
      <c r="N630" s="106">
        <f t="shared" si="544"/>
        <v>0.99911996000000003</v>
      </c>
      <c r="O630" s="111">
        <f t="shared" si="575"/>
        <v>1.00670057</v>
      </c>
      <c r="P630" s="111">
        <f t="shared" si="561"/>
        <v>1.1901023795948036</v>
      </c>
      <c r="Q630" s="106">
        <f t="shared" si="574"/>
        <v>1.18905504</v>
      </c>
      <c r="R630" s="106">
        <f t="shared" si="562"/>
        <v>1.12819757</v>
      </c>
      <c r="S630" s="106">
        <f t="shared" si="545"/>
        <v>838.83489673999998</v>
      </c>
      <c r="T630" s="106">
        <f t="shared" si="546"/>
        <v>8.0319933129231735</v>
      </c>
      <c r="U630" s="106">
        <f t="shared" si="547"/>
        <v>128.72086319302176</v>
      </c>
      <c r="V630" s="106">
        <f t="shared" si="548"/>
        <v>880.27058695594496</v>
      </c>
      <c r="W630" s="19">
        <f t="shared" si="567"/>
        <v>0</v>
      </c>
      <c r="X630" s="2">
        <f t="shared" si="549"/>
        <v>0</v>
      </c>
      <c r="Y630" s="4">
        <f t="shared" si="550"/>
        <v>0</v>
      </c>
      <c r="Z630" s="106">
        <f t="shared" si="551"/>
        <v>0</v>
      </c>
      <c r="AA630" s="114">
        <f t="shared" si="563"/>
        <v>0.05</v>
      </c>
      <c r="AB630" s="112">
        <f t="shared" si="552"/>
        <v>4</v>
      </c>
      <c r="AC630" s="178">
        <f t="shared" si="570"/>
        <v>31</v>
      </c>
      <c r="AD630" s="11">
        <f t="shared" si="564"/>
        <v>1.000524763</v>
      </c>
      <c r="AE630" s="106">
        <f t="shared" si="553"/>
        <v>0.44018951000000001</v>
      </c>
      <c r="AF630" s="106">
        <f t="shared" si="554"/>
        <v>0.46193342999999998</v>
      </c>
      <c r="AG630" s="106">
        <f t="shared" si="555"/>
        <v>0</v>
      </c>
      <c r="AH630" s="115" t="str">
        <f t="shared" si="565"/>
        <v>J=</v>
      </c>
      <c r="AI630" s="116">
        <f t="shared" si="566"/>
        <v>44798</v>
      </c>
      <c r="AJ630" s="10"/>
      <c r="AK630" s="1"/>
      <c r="AL630" s="204">
        <f>[2]Plan1!$A540</f>
        <v>52657</v>
      </c>
      <c r="AM630" s="205" t="str">
        <f>[2]Plan1!$C540</f>
        <v>Carnaval</v>
      </c>
      <c r="AN630" s="1"/>
      <c r="AO630" s="3"/>
      <c r="AP630" s="26"/>
      <c r="AQ630" s="26"/>
      <c r="AR630" s="26"/>
      <c r="AS630" s="26"/>
      <c r="AT630" s="26"/>
      <c r="AU630" s="26"/>
      <c r="AV630" s="26"/>
      <c r="AW630" s="26"/>
      <c r="AX630" s="26"/>
      <c r="AY630" s="26"/>
      <c r="AZ630" s="26"/>
      <c r="BA630" s="1"/>
      <c r="BB630" s="1"/>
      <c r="BC630" s="1"/>
      <c r="BD630" s="1"/>
      <c r="BE630" s="1"/>
      <c r="BG630" s="1"/>
      <c r="BH630" s="1"/>
    </row>
    <row r="631" spans="1:180" ht="15" customHeight="1" x14ac:dyDescent="0.25">
      <c r="A631" s="105">
        <f t="shared" si="556"/>
        <v>44772</v>
      </c>
      <c r="B631" s="106">
        <f t="shared" si="541"/>
        <v>880.66974950783174</v>
      </c>
      <c r="C631" s="2">
        <f t="shared" si="557"/>
        <v>743.51773045000004</v>
      </c>
      <c r="D631" s="2">
        <f t="shared" si="558"/>
        <v>62.653241500000149</v>
      </c>
      <c r="E631" s="106">
        <f t="shared" si="542"/>
        <v>680.8644889499999</v>
      </c>
      <c r="F631" s="21">
        <f t="shared" si="559"/>
        <v>6455.85</v>
      </c>
      <c r="G631" s="108">
        <f t="shared" si="560"/>
        <v>6411.95</v>
      </c>
      <c r="H631" s="109">
        <f t="shared" si="573"/>
        <v>44738</v>
      </c>
      <c r="I631" s="109">
        <f t="shared" si="568"/>
        <v>44768</v>
      </c>
      <c r="J631" s="110">
        <f t="shared" si="543"/>
        <v>-6.8000340776196433E-3</v>
      </c>
      <c r="K631" s="117">
        <f t="shared" si="569"/>
        <v>44798</v>
      </c>
      <c r="L631" s="178">
        <f t="shared" si="572"/>
        <v>31</v>
      </c>
      <c r="M631" s="178">
        <f t="shared" si="577"/>
        <v>5</v>
      </c>
      <c r="N631" s="106">
        <f t="shared" si="544"/>
        <v>0.99890007000000003</v>
      </c>
      <c r="O631" s="111">
        <f t="shared" si="575"/>
        <v>1.00670057</v>
      </c>
      <c r="P631" s="111">
        <f t="shared" si="561"/>
        <v>1.1901023795948036</v>
      </c>
      <c r="Q631" s="106">
        <f t="shared" si="574"/>
        <v>1.1887933500000001</v>
      </c>
      <c r="R631" s="106">
        <f t="shared" si="562"/>
        <v>1.12819757</v>
      </c>
      <c r="S631" s="106">
        <f t="shared" si="545"/>
        <v>838.83489673999998</v>
      </c>
      <c r="T631" s="106">
        <f t="shared" si="546"/>
        <v>8.0319933129231735</v>
      </c>
      <c r="U631" s="106">
        <f t="shared" si="547"/>
        <v>128.54268776490852</v>
      </c>
      <c r="V631" s="106">
        <f t="shared" si="548"/>
        <v>880.0924115278317</v>
      </c>
      <c r="W631" s="19">
        <f t="shared" si="567"/>
        <v>0</v>
      </c>
      <c r="X631" s="2">
        <f t="shared" si="549"/>
        <v>0</v>
      </c>
      <c r="Y631" s="4">
        <f t="shared" si="550"/>
        <v>0</v>
      </c>
      <c r="Z631" s="106">
        <f t="shared" si="551"/>
        <v>0</v>
      </c>
      <c r="AA631" s="114">
        <f t="shared" si="563"/>
        <v>0.05</v>
      </c>
      <c r="AB631" s="112">
        <f t="shared" si="552"/>
        <v>5</v>
      </c>
      <c r="AC631" s="178">
        <f t="shared" si="570"/>
        <v>31</v>
      </c>
      <c r="AD631" s="11">
        <f t="shared" si="564"/>
        <v>1.000655997</v>
      </c>
      <c r="AE631" s="106">
        <f t="shared" si="553"/>
        <v>0.55027316999999998</v>
      </c>
      <c r="AF631" s="106">
        <f t="shared" si="554"/>
        <v>0.57733798000000003</v>
      </c>
      <c r="AG631" s="106">
        <f t="shared" si="555"/>
        <v>0</v>
      </c>
      <c r="AH631" s="115" t="str">
        <f t="shared" si="565"/>
        <v>J=</v>
      </c>
      <c r="AI631" s="116">
        <f t="shared" si="566"/>
        <v>44798</v>
      </c>
      <c r="AJ631" s="10"/>
      <c r="AK631" s="1"/>
      <c r="AL631" s="204">
        <f>[2]Plan1!$A541</f>
        <v>52702</v>
      </c>
      <c r="AM631" s="205" t="str">
        <f>[2]Plan1!$C541</f>
        <v>Paixão de Cristo</v>
      </c>
      <c r="AN631" s="1"/>
      <c r="AO631" s="3"/>
      <c r="AP631" s="26"/>
      <c r="AQ631" s="26"/>
      <c r="AR631" s="26"/>
      <c r="AS631" s="26"/>
      <c r="AT631" s="26"/>
      <c r="AU631" s="26"/>
      <c r="AV631" s="26"/>
      <c r="AW631" s="26"/>
      <c r="AX631" s="26"/>
      <c r="AY631" s="26"/>
      <c r="AZ631" s="26"/>
      <c r="BA631" s="1"/>
      <c r="BB631" s="1"/>
      <c r="BC631" s="1"/>
      <c r="BD631" s="1"/>
      <c r="BE631" s="1"/>
      <c r="BG631" s="1"/>
      <c r="BH631" s="1"/>
    </row>
    <row r="632" spans="1:180" ht="15" customHeight="1" x14ac:dyDescent="0.25">
      <c r="A632" s="105">
        <f t="shared" si="556"/>
        <v>44773</v>
      </c>
      <c r="B632" s="106">
        <f t="shared" si="541"/>
        <v>880.60699452023255</v>
      </c>
      <c r="C632" s="2">
        <f t="shared" si="557"/>
        <v>743.51773045000004</v>
      </c>
      <c r="D632" s="2">
        <f t="shared" si="558"/>
        <v>62.653241500000149</v>
      </c>
      <c r="E632" s="106">
        <f t="shared" si="542"/>
        <v>680.8644889499999</v>
      </c>
      <c r="F632" s="21">
        <f t="shared" si="559"/>
        <v>6455.85</v>
      </c>
      <c r="G632" s="108">
        <f t="shared" si="560"/>
        <v>6411.95</v>
      </c>
      <c r="H632" s="109">
        <f t="shared" si="573"/>
        <v>44738</v>
      </c>
      <c r="I632" s="109">
        <f t="shared" si="568"/>
        <v>44768</v>
      </c>
      <c r="J632" s="110">
        <f t="shared" si="543"/>
        <v>-6.8000340776196433E-3</v>
      </c>
      <c r="K632" s="117">
        <f t="shared" si="569"/>
        <v>44798</v>
      </c>
      <c r="L632" s="178">
        <f t="shared" si="572"/>
        <v>31</v>
      </c>
      <c r="M632" s="178">
        <f t="shared" si="577"/>
        <v>6</v>
      </c>
      <c r="N632" s="106">
        <f t="shared" si="544"/>
        <v>0.99868024</v>
      </c>
      <c r="O632" s="111">
        <f t="shared" si="575"/>
        <v>1.00670057</v>
      </c>
      <c r="P632" s="111">
        <f t="shared" si="561"/>
        <v>1.1901023795948036</v>
      </c>
      <c r="Q632" s="106">
        <f t="shared" si="574"/>
        <v>1.18853173</v>
      </c>
      <c r="R632" s="106">
        <f t="shared" si="562"/>
        <v>1.12819757</v>
      </c>
      <c r="S632" s="106">
        <f t="shared" si="545"/>
        <v>838.83489673999998</v>
      </c>
      <c r="T632" s="106">
        <f t="shared" si="546"/>
        <v>8.0319933129231735</v>
      </c>
      <c r="U632" s="106">
        <f t="shared" si="547"/>
        <v>128.36455999730936</v>
      </c>
      <c r="V632" s="106">
        <f t="shared" si="548"/>
        <v>879.91428376023259</v>
      </c>
      <c r="W632" s="19">
        <f t="shared" si="567"/>
        <v>0</v>
      </c>
      <c r="X632" s="2">
        <f t="shared" si="549"/>
        <v>0</v>
      </c>
      <c r="Y632" s="4">
        <f t="shared" si="550"/>
        <v>0</v>
      </c>
      <c r="Z632" s="106">
        <f t="shared" si="551"/>
        <v>0</v>
      </c>
      <c r="AA632" s="114">
        <f t="shared" si="563"/>
        <v>0.05</v>
      </c>
      <c r="AB632" s="112">
        <f t="shared" si="552"/>
        <v>6</v>
      </c>
      <c r="AC632" s="178">
        <f t="shared" si="570"/>
        <v>31</v>
      </c>
      <c r="AD632" s="11">
        <f t="shared" si="564"/>
        <v>1.000787248</v>
      </c>
      <c r="AE632" s="106">
        <f t="shared" si="553"/>
        <v>0.66037109000000005</v>
      </c>
      <c r="AF632" s="106">
        <f t="shared" si="554"/>
        <v>0.69271075999999998</v>
      </c>
      <c r="AG632" s="106">
        <f t="shared" si="555"/>
        <v>0</v>
      </c>
      <c r="AH632" s="115" t="str">
        <f t="shared" si="565"/>
        <v>J=</v>
      </c>
      <c r="AI632" s="116">
        <f t="shared" si="566"/>
        <v>44798</v>
      </c>
      <c r="AJ632" s="10"/>
      <c r="AK632" s="1"/>
      <c r="AL632" s="204">
        <f>[2]Plan1!$A542</f>
        <v>52708</v>
      </c>
      <c r="AM632" s="205" t="str">
        <f>[2]Plan1!$C542</f>
        <v>Tiradentes</v>
      </c>
      <c r="AN632" s="1"/>
      <c r="AO632" s="3"/>
      <c r="AP632" s="26"/>
      <c r="AQ632" s="26"/>
      <c r="AR632" s="26"/>
      <c r="AS632" s="26"/>
      <c r="AT632" s="26"/>
      <c r="AU632" s="26"/>
      <c r="AV632" s="26"/>
      <c r="AW632" s="26"/>
      <c r="AX632" s="26"/>
      <c r="AY632" s="26"/>
      <c r="AZ632" s="26"/>
      <c r="BA632" s="1"/>
      <c r="BB632" s="1"/>
      <c r="BC632" s="1"/>
      <c r="BD632" s="1"/>
      <c r="BE632" s="1"/>
      <c r="BG632" s="1"/>
      <c r="BH632" s="1"/>
    </row>
    <row r="633" spans="1:180" ht="15" customHeight="1" x14ac:dyDescent="0.25">
      <c r="A633" s="105">
        <f t="shared" si="556"/>
        <v>44774</v>
      </c>
      <c r="B633" s="106">
        <f t="shared" si="541"/>
        <v>880.54423498721303</v>
      </c>
      <c r="C633" s="2">
        <f t="shared" si="557"/>
        <v>743.51773045000004</v>
      </c>
      <c r="D633" s="2">
        <f t="shared" si="558"/>
        <v>62.653241500000149</v>
      </c>
      <c r="E633" s="106">
        <f t="shared" si="542"/>
        <v>680.8644889499999</v>
      </c>
      <c r="F633" s="21">
        <f t="shared" si="559"/>
        <v>6455.85</v>
      </c>
      <c r="G633" s="108">
        <f t="shared" si="560"/>
        <v>6411.95</v>
      </c>
      <c r="H633" s="109">
        <f t="shared" si="573"/>
        <v>44738</v>
      </c>
      <c r="I633" s="109">
        <f t="shared" si="568"/>
        <v>44768</v>
      </c>
      <c r="J633" s="110">
        <f t="shared" si="543"/>
        <v>-6.8000340776196433E-3</v>
      </c>
      <c r="K633" s="117">
        <f t="shared" si="569"/>
        <v>44798</v>
      </c>
      <c r="L633" s="178">
        <f t="shared" si="572"/>
        <v>31</v>
      </c>
      <c r="M633" s="178">
        <f t="shared" si="577"/>
        <v>7</v>
      </c>
      <c r="N633" s="106">
        <f t="shared" si="544"/>
        <v>0.99846045000000005</v>
      </c>
      <c r="O633" s="111">
        <f t="shared" si="575"/>
        <v>1.00670057</v>
      </c>
      <c r="P633" s="111">
        <f t="shared" si="561"/>
        <v>1.1901023795948036</v>
      </c>
      <c r="Q633" s="106">
        <f t="shared" si="574"/>
        <v>1.1882701499999999</v>
      </c>
      <c r="R633" s="106">
        <f t="shared" si="562"/>
        <v>1.12819757</v>
      </c>
      <c r="S633" s="106">
        <f t="shared" si="545"/>
        <v>838.83489673999998</v>
      </c>
      <c r="T633" s="106">
        <f t="shared" si="546"/>
        <v>8.0319933129231735</v>
      </c>
      <c r="U633" s="106">
        <f t="shared" si="547"/>
        <v>128.18645946428975</v>
      </c>
      <c r="V633" s="106">
        <f t="shared" si="548"/>
        <v>879.73618322721302</v>
      </c>
      <c r="W633" s="19">
        <f t="shared" si="567"/>
        <v>0</v>
      </c>
      <c r="X633" s="2">
        <f t="shared" si="549"/>
        <v>0</v>
      </c>
      <c r="Y633" s="4">
        <f t="shared" si="550"/>
        <v>0</v>
      </c>
      <c r="Z633" s="106">
        <f t="shared" si="551"/>
        <v>0</v>
      </c>
      <c r="AA633" s="114">
        <f t="shared" si="563"/>
        <v>0.05</v>
      </c>
      <c r="AB633" s="112">
        <f t="shared" si="552"/>
        <v>7</v>
      </c>
      <c r="AC633" s="178">
        <f t="shared" si="570"/>
        <v>31</v>
      </c>
      <c r="AD633" s="11">
        <f t="shared" si="564"/>
        <v>1.000918516</v>
      </c>
      <c r="AE633" s="106">
        <f t="shared" si="553"/>
        <v>0.77048327000000005</v>
      </c>
      <c r="AF633" s="106">
        <f t="shared" si="554"/>
        <v>0.80805176000000001</v>
      </c>
      <c r="AG633" s="106">
        <f t="shared" si="555"/>
        <v>0</v>
      </c>
      <c r="AH633" s="115" t="str">
        <f t="shared" si="565"/>
        <v>J=</v>
      </c>
      <c r="AI633" s="116">
        <f t="shared" si="566"/>
        <v>44798</v>
      </c>
      <c r="AJ633" s="10"/>
      <c r="AK633" s="1"/>
      <c r="AL633" s="204">
        <f>[2]Plan1!$A543</f>
        <v>52718</v>
      </c>
      <c r="AM633" s="205" t="str">
        <f>[2]Plan1!$C543</f>
        <v>Dia do Trabalho</v>
      </c>
      <c r="AN633" s="1"/>
      <c r="AO633" s="3"/>
      <c r="AP633" s="26"/>
      <c r="AQ633" s="26"/>
      <c r="AR633" s="26"/>
      <c r="AS633" s="26"/>
      <c r="AT633" s="26"/>
      <c r="AU633" s="26"/>
      <c r="AV633" s="26"/>
      <c r="AW633" s="26"/>
      <c r="AX633" s="26"/>
      <c r="AY633" s="26"/>
      <c r="AZ633" s="26"/>
      <c r="BA633" s="1"/>
      <c r="BB633" s="1"/>
      <c r="BC633" s="1"/>
      <c r="BD633" s="1"/>
      <c r="BE633" s="1"/>
      <c r="BG633" s="1"/>
      <c r="BH633" s="1"/>
    </row>
    <row r="634" spans="1:180" ht="15" customHeight="1" x14ac:dyDescent="0.25">
      <c r="A634" s="105">
        <f t="shared" si="556"/>
        <v>44775</v>
      </c>
      <c r="B634" s="106">
        <f t="shared" si="541"/>
        <v>880.48148453606279</v>
      </c>
      <c r="C634" s="2">
        <f t="shared" si="557"/>
        <v>743.51773045000004</v>
      </c>
      <c r="D634" s="2">
        <f t="shared" si="558"/>
        <v>62.653241500000149</v>
      </c>
      <c r="E634" s="106">
        <f t="shared" si="542"/>
        <v>680.8644889499999</v>
      </c>
      <c r="F634" s="21">
        <f t="shared" si="559"/>
        <v>6455.85</v>
      </c>
      <c r="G634" s="108">
        <f t="shared" si="560"/>
        <v>6411.95</v>
      </c>
      <c r="H634" s="109">
        <f t="shared" si="573"/>
        <v>44738</v>
      </c>
      <c r="I634" s="109">
        <f t="shared" si="568"/>
        <v>44768</v>
      </c>
      <c r="J634" s="110">
        <f t="shared" si="543"/>
        <v>-6.8000340776196433E-3</v>
      </c>
      <c r="K634" s="117">
        <f t="shared" si="569"/>
        <v>44798</v>
      </c>
      <c r="L634" s="178">
        <f t="shared" si="572"/>
        <v>31</v>
      </c>
      <c r="M634" s="178">
        <f t="shared" si="577"/>
        <v>8</v>
      </c>
      <c r="N634" s="106">
        <f t="shared" si="544"/>
        <v>0.99824069999999998</v>
      </c>
      <c r="O634" s="111">
        <f t="shared" si="575"/>
        <v>1.00670057</v>
      </c>
      <c r="P634" s="111">
        <f t="shared" si="561"/>
        <v>1.1901023795948036</v>
      </c>
      <c r="Q634" s="106">
        <f t="shared" si="574"/>
        <v>1.1880086299999999</v>
      </c>
      <c r="R634" s="106">
        <f t="shared" si="562"/>
        <v>1.12819757</v>
      </c>
      <c r="S634" s="106">
        <f t="shared" si="545"/>
        <v>838.83489673999998</v>
      </c>
      <c r="T634" s="106">
        <f t="shared" si="546"/>
        <v>8.0319933129231735</v>
      </c>
      <c r="U634" s="106">
        <f t="shared" si="547"/>
        <v>128.00839978313954</v>
      </c>
      <c r="V634" s="106">
        <f t="shared" si="548"/>
        <v>879.5581235460628</v>
      </c>
      <c r="W634" s="19">
        <f t="shared" si="567"/>
        <v>0</v>
      </c>
      <c r="X634" s="2">
        <f t="shared" si="549"/>
        <v>0</v>
      </c>
      <c r="Y634" s="4">
        <f t="shared" si="550"/>
        <v>0</v>
      </c>
      <c r="Z634" s="106">
        <f t="shared" si="551"/>
        <v>0</v>
      </c>
      <c r="AA634" s="114">
        <f t="shared" si="563"/>
        <v>0.05</v>
      </c>
      <c r="AB634" s="112">
        <f t="shared" si="552"/>
        <v>8</v>
      </c>
      <c r="AC634" s="178">
        <f t="shared" si="570"/>
        <v>31</v>
      </c>
      <c r="AD634" s="11">
        <f t="shared" si="564"/>
        <v>1.001049801</v>
      </c>
      <c r="AE634" s="106">
        <f t="shared" si="553"/>
        <v>0.88060970999999999</v>
      </c>
      <c r="AF634" s="106">
        <f t="shared" si="554"/>
        <v>0.92336099000000005</v>
      </c>
      <c r="AG634" s="106">
        <f t="shared" si="555"/>
        <v>0</v>
      </c>
      <c r="AH634" s="115" t="str">
        <f t="shared" si="565"/>
        <v>J=</v>
      </c>
      <c r="AI634" s="116">
        <f t="shared" si="566"/>
        <v>44798</v>
      </c>
      <c r="AJ634" s="10"/>
      <c r="AK634" s="1"/>
      <c r="AL634" s="204">
        <f>[2]Plan1!$A544</f>
        <v>52764</v>
      </c>
      <c r="AM634" s="205" t="str">
        <f>[2]Plan1!$C544</f>
        <v>Corpus Christi</v>
      </c>
      <c r="AN634" s="1"/>
      <c r="AO634" s="3"/>
      <c r="AP634" s="26"/>
      <c r="AQ634" s="26"/>
      <c r="AR634" s="26"/>
      <c r="AS634" s="26"/>
      <c r="AT634" s="26"/>
      <c r="AU634" s="26"/>
      <c r="AV634" s="26"/>
      <c r="AW634" s="26"/>
      <c r="AX634" s="26"/>
      <c r="AY634" s="26"/>
      <c r="AZ634" s="26"/>
      <c r="BA634" s="1"/>
      <c r="BB634" s="1"/>
      <c r="BC634" s="1"/>
      <c r="BD634" s="1"/>
      <c r="BE634" s="1"/>
      <c r="BG634" s="1"/>
      <c r="BH634" s="1"/>
    </row>
    <row r="635" spans="1:180" ht="15" customHeight="1" x14ac:dyDescent="0.25">
      <c r="A635" s="105">
        <f t="shared" si="556"/>
        <v>44776</v>
      </c>
      <c r="B635" s="106">
        <f t="shared" si="541"/>
        <v>880.41874406678198</v>
      </c>
      <c r="C635" s="2">
        <f t="shared" si="557"/>
        <v>743.51773045000004</v>
      </c>
      <c r="D635" s="2">
        <f t="shared" si="558"/>
        <v>62.653241500000149</v>
      </c>
      <c r="E635" s="106">
        <f t="shared" si="542"/>
        <v>680.8644889499999</v>
      </c>
      <c r="F635" s="21">
        <f t="shared" si="559"/>
        <v>6455.85</v>
      </c>
      <c r="G635" s="108">
        <f t="shared" si="560"/>
        <v>6411.95</v>
      </c>
      <c r="H635" s="109">
        <f t="shared" si="573"/>
        <v>44738</v>
      </c>
      <c r="I635" s="109">
        <f t="shared" si="568"/>
        <v>44768</v>
      </c>
      <c r="J635" s="110">
        <f t="shared" si="543"/>
        <v>-6.8000340776196433E-3</v>
      </c>
      <c r="K635" s="117">
        <f t="shared" si="569"/>
        <v>44798</v>
      </c>
      <c r="L635" s="178">
        <f t="shared" si="572"/>
        <v>31</v>
      </c>
      <c r="M635" s="178">
        <f t="shared" si="577"/>
        <v>9</v>
      </c>
      <c r="N635" s="106">
        <f t="shared" si="544"/>
        <v>0.99802100999999999</v>
      </c>
      <c r="O635" s="111">
        <f t="shared" si="575"/>
        <v>1.00670057</v>
      </c>
      <c r="P635" s="111">
        <f t="shared" si="561"/>
        <v>1.1901023795948036</v>
      </c>
      <c r="Q635" s="106">
        <f t="shared" si="574"/>
        <v>1.18774717</v>
      </c>
      <c r="R635" s="106">
        <f t="shared" si="562"/>
        <v>1.12819757</v>
      </c>
      <c r="S635" s="106">
        <f t="shared" si="545"/>
        <v>838.83489673999998</v>
      </c>
      <c r="T635" s="106">
        <f t="shared" si="546"/>
        <v>8.0319933129231735</v>
      </c>
      <c r="U635" s="106">
        <f t="shared" si="547"/>
        <v>127.83038095385872</v>
      </c>
      <c r="V635" s="106">
        <f t="shared" si="548"/>
        <v>879.38010471678194</v>
      </c>
      <c r="W635" s="19">
        <f t="shared" si="567"/>
        <v>0</v>
      </c>
      <c r="X635" s="2">
        <f t="shared" si="549"/>
        <v>0</v>
      </c>
      <c r="Y635" s="4">
        <f t="shared" si="550"/>
        <v>0</v>
      </c>
      <c r="Z635" s="106">
        <f t="shared" si="551"/>
        <v>0</v>
      </c>
      <c r="AA635" s="114">
        <f t="shared" si="563"/>
        <v>0.05</v>
      </c>
      <c r="AB635" s="112">
        <f t="shared" si="552"/>
        <v>9</v>
      </c>
      <c r="AC635" s="178">
        <f t="shared" si="570"/>
        <v>31</v>
      </c>
      <c r="AD635" s="11">
        <f t="shared" si="564"/>
        <v>1.001181104</v>
      </c>
      <c r="AE635" s="106">
        <f t="shared" si="553"/>
        <v>0.99075124999999997</v>
      </c>
      <c r="AF635" s="106">
        <f t="shared" si="554"/>
        <v>1.03863935</v>
      </c>
      <c r="AG635" s="106">
        <f t="shared" si="555"/>
        <v>0</v>
      </c>
      <c r="AH635" s="115" t="str">
        <f t="shared" si="565"/>
        <v>J=</v>
      </c>
      <c r="AI635" s="116">
        <f t="shared" si="566"/>
        <v>44798</v>
      </c>
      <c r="AJ635" s="10"/>
      <c r="AK635" s="1"/>
      <c r="AL635" s="204">
        <f>[2]Plan1!$A545</f>
        <v>52847</v>
      </c>
      <c r="AM635" s="205" t="str">
        <f>[2]Plan1!$C545</f>
        <v>Independência do Brasil</v>
      </c>
      <c r="AN635" s="1"/>
      <c r="AO635" s="3"/>
      <c r="AP635" s="26"/>
      <c r="AQ635" s="26"/>
      <c r="AR635" s="26"/>
      <c r="AS635" s="26"/>
      <c r="AT635" s="26"/>
      <c r="AU635" s="26"/>
      <c r="AV635" s="26"/>
      <c r="AW635" s="26"/>
      <c r="AX635" s="26"/>
      <c r="AY635" s="26"/>
      <c r="AZ635" s="26"/>
      <c r="BA635" s="1"/>
      <c r="BB635" s="1"/>
      <c r="BC635" s="1"/>
      <c r="BD635" s="1"/>
      <c r="BE635" s="1"/>
      <c r="BG635" s="1"/>
      <c r="BH635" s="1"/>
    </row>
    <row r="636" spans="1:180" ht="15" customHeight="1" x14ac:dyDescent="0.25">
      <c r="A636" s="105">
        <f t="shared" si="556"/>
        <v>44777</v>
      </c>
      <c r="B636" s="106">
        <f t="shared" si="541"/>
        <v>880.35601270937059</v>
      </c>
      <c r="C636" s="2">
        <f t="shared" si="557"/>
        <v>743.51773045000004</v>
      </c>
      <c r="D636" s="2">
        <f t="shared" si="558"/>
        <v>62.653241500000149</v>
      </c>
      <c r="E636" s="106">
        <f t="shared" si="542"/>
        <v>680.8644889499999</v>
      </c>
      <c r="F636" s="21">
        <f t="shared" si="559"/>
        <v>6455.85</v>
      </c>
      <c r="G636" s="108">
        <f t="shared" si="560"/>
        <v>6411.95</v>
      </c>
      <c r="H636" s="109">
        <f t="shared" si="573"/>
        <v>44738</v>
      </c>
      <c r="I636" s="109">
        <f t="shared" si="568"/>
        <v>44768</v>
      </c>
      <c r="J636" s="110">
        <f t="shared" si="543"/>
        <v>-6.8000340776196433E-3</v>
      </c>
      <c r="K636" s="117">
        <f t="shared" si="569"/>
        <v>44798</v>
      </c>
      <c r="L636" s="178">
        <f t="shared" si="572"/>
        <v>31</v>
      </c>
      <c r="M636" s="178">
        <f t="shared" si="577"/>
        <v>10</v>
      </c>
      <c r="N636" s="106">
        <f t="shared" si="544"/>
        <v>0.99780135999999997</v>
      </c>
      <c r="O636" s="111">
        <f t="shared" si="575"/>
        <v>1.00670057</v>
      </c>
      <c r="P636" s="111">
        <f t="shared" si="561"/>
        <v>1.1901023795948036</v>
      </c>
      <c r="Q636" s="106">
        <f t="shared" si="574"/>
        <v>1.1874857700000001</v>
      </c>
      <c r="R636" s="106">
        <f t="shared" si="562"/>
        <v>1.12819757</v>
      </c>
      <c r="S636" s="106">
        <f t="shared" si="545"/>
        <v>838.83489673999998</v>
      </c>
      <c r="T636" s="106">
        <f t="shared" si="546"/>
        <v>8.0319933129231735</v>
      </c>
      <c r="U636" s="106">
        <f t="shared" si="547"/>
        <v>127.65240297644729</v>
      </c>
      <c r="V636" s="106">
        <f t="shared" si="548"/>
        <v>879.20212673937056</v>
      </c>
      <c r="W636" s="19">
        <f t="shared" si="567"/>
        <v>0</v>
      </c>
      <c r="X636" s="2">
        <f t="shared" si="549"/>
        <v>0</v>
      </c>
      <c r="Y636" s="4">
        <f t="shared" si="550"/>
        <v>0</v>
      </c>
      <c r="Z636" s="106">
        <f t="shared" si="551"/>
        <v>0</v>
      </c>
      <c r="AA636" s="114">
        <f t="shared" si="563"/>
        <v>0.05</v>
      </c>
      <c r="AB636" s="112">
        <f t="shared" si="552"/>
        <v>10</v>
      </c>
      <c r="AC636" s="178">
        <f t="shared" si="570"/>
        <v>31</v>
      </c>
      <c r="AD636" s="11">
        <f t="shared" si="564"/>
        <v>1.001312424</v>
      </c>
      <c r="AE636" s="106">
        <f t="shared" si="553"/>
        <v>1.10090705</v>
      </c>
      <c r="AF636" s="106">
        <f t="shared" si="554"/>
        <v>1.1538859699999999</v>
      </c>
      <c r="AG636" s="106">
        <f t="shared" si="555"/>
        <v>0</v>
      </c>
      <c r="AH636" s="115" t="str">
        <f t="shared" si="565"/>
        <v>J=</v>
      </c>
      <c r="AI636" s="116">
        <f t="shared" si="566"/>
        <v>44798</v>
      </c>
      <c r="AJ636" s="10"/>
      <c r="AK636" s="1"/>
      <c r="AL636" s="204">
        <f>[2]Plan1!$A546</f>
        <v>52882</v>
      </c>
      <c r="AM636" s="205" t="str">
        <f>[2]Plan1!$C546</f>
        <v>Nossa Sr.a Aparecida - Padroeira do Brasil</v>
      </c>
      <c r="AN636" s="1"/>
      <c r="AO636" s="3"/>
      <c r="AP636" s="26"/>
      <c r="AQ636" s="26"/>
      <c r="AR636" s="26"/>
      <c r="AS636" s="26"/>
      <c r="AT636" s="26"/>
      <c r="AU636" s="26"/>
      <c r="AV636" s="26"/>
      <c r="AW636" s="26"/>
      <c r="AX636" s="26"/>
      <c r="AY636" s="26"/>
      <c r="AZ636" s="26"/>
      <c r="BA636" s="1"/>
      <c r="BB636" s="1"/>
      <c r="BC636" s="1"/>
      <c r="BD636" s="1"/>
      <c r="BE636" s="1"/>
      <c r="BG636" s="1"/>
      <c r="BH636" s="1"/>
    </row>
    <row r="637" spans="1:180" ht="15" customHeight="1" x14ac:dyDescent="0.25">
      <c r="A637" s="105">
        <f t="shared" si="556"/>
        <v>44778</v>
      </c>
      <c r="B637" s="106">
        <f t="shared" si="541"/>
        <v>880.29329045382826</v>
      </c>
      <c r="C637" s="2">
        <f t="shared" si="557"/>
        <v>743.51773045000004</v>
      </c>
      <c r="D637" s="2">
        <f t="shared" si="558"/>
        <v>62.653241500000149</v>
      </c>
      <c r="E637" s="106">
        <f t="shared" si="542"/>
        <v>680.8644889499999</v>
      </c>
      <c r="F637" s="21">
        <f t="shared" si="559"/>
        <v>6455.85</v>
      </c>
      <c r="G637" s="108">
        <f t="shared" si="560"/>
        <v>6411.95</v>
      </c>
      <c r="H637" s="109">
        <f t="shared" si="573"/>
        <v>44738</v>
      </c>
      <c r="I637" s="109">
        <f t="shared" si="568"/>
        <v>44768</v>
      </c>
      <c r="J637" s="110">
        <f t="shared" si="543"/>
        <v>-6.8000340776196433E-3</v>
      </c>
      <c r="K637" s="117">
        <f t="shared" si="569"/>
        <v>44798</v>
      </c>
      <c r="L637" s="178">
        <f t="shared" si="572"/>
        <v>31</v>
      </c>
      <c r="M637" s="178">
        <f t="shared" si="577"/>
        <v>11</v>
      </c>
      <c r="N637" s="106">
        <f t="shared" si="544"/>
        <v>0.99758177000000003</v>
      </c>
      <c r="O637" s="111">
        <f t="shared" si="575"/>
        <v>1.00670057</v>
      </c>
      <c r="P637" s="111">
        <f t="shared" si="561"/>
        <v>1.1901023795948036</v>
      </c>
      <c r="Q637" s="106">
        <f t="shared" si="574"/>
        <v>1.1872244300000001</v>
      </c>
      <c r="R637" s="106">
        <f t="shared" si="562"/>
        <v>1.12819757</v>
      </c>
      <c r="S637" s="106">
        <f t="shared" si="545"/>
        <v>838.83489673999998</v>
      </c>
      <c r="T637" s="106">
        <f t="shared" si="546"/>
        <v>8.0319933129231735</v>
      </c>
      <c r="U637" s="106">
        <f t="shared" si="547"/>
        <v>127.4744658509051</v>
      </c>
      <c r="V637" s="106">
        <f t="shared" si="548"/>
        <v>879.0241896138283</v>
      </c>
      <c r="W637" s="19">
        <f t="shared" si="567"/>
        <v>0</v>
      </c>
      <c r="X637" s="2">
        <f t="shared" si="549"/>
        <v>0</v>
      </c>
      <c r="Y637" s="4">
        <f t="shared" si="550"/>
        <v>0</v>
      </c>
      <c r="Z637" s="106">
        <f t="shared" si="551"/>
        <v>0</v>
      </c>
      <c r="AA637" s="114">
        <f t="shared" si="563"/>
        <v>0.05</v>
      </c>
      <c r="AB637" s="112">
        <f t="shared" si="552"/>
        <v>11</v>
      </c>
      <c r="AC637" s="178">
        <f t="shared" si="570"/>
        <v>31</v>
      </c>
      <c r="AD637" s="11">
        <f t="shared" si="564"/>
        <v>1.001443761</v>
      </c>
      <c r="AE637" s="106">
        <f t="shared" si="553"/>
        <v>1.2110771</v>
      </c>
      <c r="AF637" s="106">
        <f t="shared" si="554"/>
        <v>1.2691008399999999</v>
      </c>
      <c r="AG637" s="106">
        <f t="shared" si="555"/>
        <v>0</v>
      </c>
      <c r="AH637" s="115" t="str">
        <f t="shared" si="565"/>
        <v>J=</v>
      </c>
      <c r="AI637" s="116">
        <f t="shared" si="566"/>
        <v>44798</v>
      </c>
      <c r="AJ637" s="10"/>
      <c r="AK637" s="1"/>
      <c r="AL637" s="204">
        <f>[2]Plan1!$A547</f>
        <v>52903</v>
      </c>
      <c r="AM637" s="205" t="str">
        <f>[2]Plan1!$C547</f>
        <v>Finados</v>
      </c>
      <c r="AN637" s="1"/>
      <c r="AO637" s="3"/>
      <c r="AP637" s="26"/>
      <c r="AQ637" s="26"/>
      <c r="AR637" s="26"/>
      <c r="AS637" s="26"/>
      <c r="AT637" s="26"/>
      <c r="AU637" s="26"/>
      <c r="AV637" s="26"/>
      <c r="AW637" s="26"/>
      <c r="AX637" s="26"/>
      <c r="AY637" s="26"/>
      <c r="AZ637" s="26"/>
      <c r="BA637" s="1"/>
      <c r="BB637" s="1"/>
      <c r="BC637" s="1"/>
      <c r="BD637" s="1"/>
      <c r="BE637" s="1"/>
      <c r="BG637" s="1"/>
      <c r="BH637" s="1"/>
    </row>
    <row r="638" spans="1:180" ht="15" customHeight="1" x14ac:dyDescent="0.25">
      <c r="A638" s="105">
        <f t="shared" si="556"/>
        <v>44779</v>
      </c>
      <c r="B638" s="106">
        <f t="shared" si="541"/>
        <v>880.23057731015535</v>
      </c>
      <c r="C638" s="2">
        <f t="shared" si="557"/>
        <v>743.51773045000004</v>
      </c>
      <c r="D638" s="2">
        <f t="shared" si="558"/>
        <v>62.653241500000149</v>
      </c>
      <c r="E638" s="106">
        <f t="shared" si="542"/>
        <v>680.8644889499999</v>
      </c>
      <c r="F638" s="21">
        <f t="shared" si="559"/>
        <v>6455.85</v>
      </c>
      <c r="G638" s="108">
        <f t="shared" si="560"/>
        <v>6411.95</v>
      </c>
      <c r="H638" s="109">
        <f t="shared" si="573"/>
        <v>44738</v>
      </c>
      <c r="I638" s="109">
        <f t="shared" si="568"/>
        <v>44768</v>
      </c>
      <c r="J638" s="110">
        <f t="shared" si="543"/>
        <v>-6.8000340776196433E-3</v>
      </c>
      <c r="K638" s="117">
        <f t="shared" si="569"/>
        <v>44798</v>
      </c>
      <c r="L638" s="178">
        <f t="shared" si="572"/>
        <v>31</v>
      </c>
      <c r="M638" s="178">
        <f t="shared" si="577"/>
        <v>12</v>
      </c>
      <c r="N638" s="106">
        <f t="shared" si="544"/>
        <v>0.99736221999999997</v>
      </c>
      <c r="O638" s="111">
        <f t="shared" si="575"/>
        <v>1.00670057</v>
      </c>
      <c r="P638" s="111">
        <f t="shared" si="561"/>
        <v>1.1901023795948036</v>
      </c>
      <c r="Q638" s="106">
        <f t="shared" si="574"/>
        <v>1.18696315</v>
      </c>
      <c r="R638" s="106">
        <f t="shared" si="562"/>
        <v>1.12819757</v>
      </c>
      <c r="S638" s="106">
        <f t="shared" si="545"/>
        <v>838.83489673999998</v>
      </c>
      <c r="T638" s="106">
        <f t="shared" si="546"/>
        <v>8.0319933129231735</v>
      </c>
      <c r="U638" s="106">
        <f t="shared" si="547"/>
        <v>127.29656957723215</v>
      </c>
      <c r="V638" s="106">
        <f t="shared" si="548"/>
        <v>878.8462933401554</v>
      </c>
      <c r="W638" s="19">
        <f t="shared" si="567"/>
        <v>0</v>
      </c>
      <c r="X638" s="2">
        <f t="shared" si="549"/>
        <v>0</v>
      </c>
      <c r="Y638" s="4">
        <f t="shared" si="550"/>
        <v>0</v>
      </c>
      <c r="Z638" s="106">
        <f t="shared" si="551"/>
        <v>0</v>
      </c>
      <c r="AA638" s="114">
        <f t="shared" si="563"/>
        <v>0.05</v>
      </c>
      <c r="AB638" s="112">
        <f t="shared" si="552"/>
        <v>12</v>
      </c>
      <c r="AC638" s="178">
        <f t="shared" si="570"/>
        <v>31</v>
      </c>
      <c r="AD638" s="11">
        <f t="shared" si="564"/>
        <v>1.0015751150000001</v>
      </c>
      <c r="AE638" s="106">
        <f t="shared" si="553"/>
        <v>1.3212614199999999</v>
      </c>
      <c r="AF638" s="106">
        <f t="shared" si="554"/>
        <v>1.38428397</v>
      </c>
      <c r="AG638" s="106">
        <f t="shared" si="555"/>
        <v>0</v>
      </c>
      <c r="AH638" s="115" t="str">
        <f t="shared" si="565"/>
        <v>J=</v>
      </c>
      <c r="AI638" s="116">
        <f t="shared" si="566"/>
        <v>44798</v>
      </c>
      <c r="AJ638" s="10"/>
      <c r="AK638" s="1"/>
      <c r="AL638" s="204">
        <f>[2]Plan1!$A548</f>
        <v>52916</v>
      </c>
      <c r="AM638" s="205" t="str">
        <f>[2]Plan1!$C548</f>
        <v>Proclamação da República</v>
      </c>
      <c r="AN638" s="1"/>
      <c r="AO638" s="3"/>
      <c r="AP638" s="26"/>
      <c r="AQ638" s="26"/>
      <c r="AR638" s="26"/>
      <c r="AS638" s="26"/>
      <c r="AT638" s="26"/>
      <c r="AU638" s="26"/>
      <c r="AV638" s="26"/>
      <c r="AW638" s="26"/>
      <c r="AX638" s="26"/>
      <c r="AY638" s="26"/>
      <c r="AZ638" s="26"/>
      <c r="BA638" s="1"/>
      <c r="BB638" s="1"/>
      <c r="BC638" s="1"/>
      <c r="BD638" s="1"/>
      <c r="BE638" s="1"/>
      <c r="BG638" s="1"/>
      <c r="BH638" s="1"/>
    </row>
    <row r="639" spans="1:180" ht="15" customHeight="1" x14ac:dyDescent="0.25">
      <c r="A639" s="105">
        <f t="shared" si="556"/>
        <v>44780</v>
      </c>
      <c r="B639" s="106">
        <f t="shared" si="541"/>
        <v>880.16786735970697</v>
      </c>
      <c r="C639" s="2">
        <f t="shared" si="557"/>
        <v>743.51773045000004</v>
      </c>
      <c r="D639" s="2">
        <f t="shared" si="558"/>
        <v>62.653241500000149</v>
      </c>
      <c r="E639" s="106">
        <f t="shared" si="542"/>
        <v>680.8644889499999</v>
      </c>
      <c r="F639" s="21">
        <f t="shared" si="559"/>
        <v>6455.85</v>
      </c>
      <c r="G639" s="108">
        <f t="shared" si="560"/>
        <v>6411.95</v>
      </c>
      <c r="H639" s="109">
        <f t="shared" si="573"/>
        <v>44738</v>
      </c>
      <c r="I639" s="109">
        <f t="shared" si="568"/>
        <v>44768</v>
      </c>
      <c r="J639" s="110">
        <f t="shared" si="543"/>
        <v>-6.8000340776196433E-3</v>
      </c>
      <c r="K639" s="117">
        <f t="shared" si="569"/>
        <v>44798</v>
      </c>
      <c r="L639" s="178">
        <f t="shared" si="572"/>
        <v>31</v>
      </c>
      <c r="M639" s="178">
        <f t="shared" si="577"/>
        <v>13</v>
      </c>
      <c r="N639" s="106">
        <f t="shared" si="544"/>
        <v>0.99714272000000004</v>
      </c>
      <c r="O639" s="111">
        <f t="shared" si="575"/>
        <v>1.00670057</v>
      </c>
      <c r="P639" s="111">
        <f t="shared" si="561"/>
        <v>1.1901023795948036</v>
      </c>
      <c r="Q639" s="106">
        <f t="shared" si="574"/>
        <v>1.18670192</v>
      </c>
      <c r="R639" s="106">
        <f t="shared" si="562"/>
        <v>1.12819757</v>
      </c>
      <c r="S639" s="106">
        <f t="shared" si="545"/>
        <v>838.83489673999998</v>
      </c>
      <c r="T639" s="106">
        <f t="shared" si="546"/>
        <v>8.0319933129231735</v>
      </c>
      <c r="U639" s="106">
        <f t="shared" si="547"/>
        <v>127.11870734678374</v>
      </c>
      <c r="V639" s="106">
        <f t="shared" si="548"/>
        <v>878.66843110970694</v>
      </c>
      <c r="W639" s="19">
        <f t="shared" si="567"/>
        <v>0</v>
      </c>
      <c r="X639" s="2">
        <f t="shared" si="549"/>
        <v>0</v>
      </c>
      <c r="Y639" s="4">
        <f t="shared" si="550"/>
        <v>0</v>
      </c>
      <c r="Z639" s="106">
        <f t="shared" si="551"/>
        <v>0</v>
      </c>
      <c r="AA639" s="114">
        <f t="shared" si="563"/>
        <v>0.05</v>
      </c>
      <c r="AB639" s="112">
        <f t="shared" si="552"/>
        <v>13</v>
      </c>
      <c r="AC639" s="178">
        <f t="shared" si="570"/>
        <v>31</v>
      </c>
      <c r="AD639" s="11">
        <f t="shared" si="564"/>
        <v>1.0017064870000001</v>
      </c>
      <c r="AE639" s="106">
        <f t="shared" si="553"/>
        <v>1.43146084</v>
      </c>
      <c r="AF639" s="106">
        <f t="shared" si="554"/>
        <v>1.49943625</v>
      </c>
      <c r="AG639" s="106">
        <f t="shared" si="555"/>
        <v>0</v>
      </c>
      <c r="AH639" s="115" t="str">
        <f t="shared" si="565"/>
        <v>J=</v>
      </c>
      <c r="AI639" s="116">
        <f t="shared" si="566"/>
        <v>44798</v>
      </c>
      <c r="AJ639" s="12"/>
      <c r="AK639" s="7"/>
      <c r="AL639" s="204">
        <f>[2]Plan1!$A549</f>
        <v>52921</v>
      </c>
      <c r="AM639" s="205" t="str">
        <f>[2]Plan1!$C549</f>
        <v>Dia Nacional de Zumbi e da Consciência Negra</v>
      </c>
      <c r="AN639" s="7"/>
      <c r="AO639" s="6"/>
      <c r="AP639" s="26"/>
      <c r="AQ639" s="26"/>
      <c r="AR639" s="26"/>
      <c r="AS639" s="26"/>
      <c r="AT639" s="26"/>
      <c r="AU639" s="26"/>
      <c r="AV639" s="26"/>
      <c r="AW639" s="26"/>
      <c r="AX639" s="26"/>
      <c r="AY639" s="26"/>
      <c r="AZ639" s="26"/>
      <c r="BA639" s="7"/>
      <c r="BB639" s="7"/>
      <c r="BC639" s="7"/>
      <c r="BD639" s="7"/>
      <c r="BE639" s="7"/>
      <c r="BG639" s="7"/>
      <c r="BH639" s="7"/>
      <c r="BI639" s="16"/>
      <c r="BJ639" s="16"/>
      <c r="BK639" s="16"/>
      <c r="BL639" s="16"/>
      <c r="BM639" s="16"/>
      <c r="BN639" s="16"/>
      <c r="BO639" s="16"/>
      <c r="BP639" s="16"/>
      <c r="BQ639" s="16"/>
      <c r="BR639" s="16"/>
      <c r="BS639" s="16"/>
      <c r="BT639" s="16"/>
      <c r="BU639" s="16"/>
      <c r="BV639" s="16"/>
      <c r="BW639" s="16"/>
      <c r="BX639" s="16"/>
      <c r="BY639" s="16"/>
      <c r="BZ639" s="16"/>
      <c r="CA639" s="16"/>
      <c r="CB639" s="16"/>
      <c r="CC639" s="16"/>
      <c r="CD639" s="16"/>
      <c r="CE639" s="16"/>
      <c r="CF639" s="16"/>
      <c r="CG639" s="16"/>
      <c r="CH639" s="16"/>
      <c r="CI639" s="16"/>
      <c r="CJ639" s="16"/>
      <c r="CK639" s="16"/>
      <c r="CL639" s="16"/>
      <c r="CM639" s="16"/>
      <c r="CN639" s="16"/>
      <c r="CO639" s="16"/>
      <c r="CP639" s="16"/>
      <c r="CQ639" s="16"/>
      <c r="CR639" s="16"/>
      <c r="CS639" s="16"/>
      <c r="CT639" s="16"/>
      <c r="CU639" s="16"/>
      <c r="CV639" s="16"/>
      <c r="CW639" s="16"/>
      <c r="CX639" s="16"/>
      <c r="CY639" s="16"/>
      <c r="CZ639" s="16"/>
      <c r="DA639" s="16"/>
      <c r="DB639" s="16"/>
      <c r="DC639" s="16"/>
      <c r="DD639" s="16"/>
      <c r="DE639" s="16"/>
      <c r="DF639" s="16"/>
      <c r="DG639" s="16"/>
      <c r="DH639" s="16"/>
      <c r="DI639" s="16"/>
      <c r="DJ639" s="16"/>
      <c r="DK639" s="16"/>
      <c r="DL639" s="16"/>
      <c r="DM639" s="16"/>
      <c r="DN639" s="16"/>
      <c r="DO639" s="16"/>
      <c r="DP639" s="16"/>
      <c r="DQ639" s="16"/>
      <c r="DR639" s="16"/>
      <c r="DS639" s="16"/>
      <c r="DT639" s="16"/>
      <c r="DU639" s="16"/>
      <c r="DV639" s="16"/>
      <c r="DW639" s="16"/>
      <c r="DX639" s="16"/>
      <c r="DY639" s="16"/>
      <c r="DZ639" s="16"/>
      <c r="EA639" s="16"/>
      <c r="EB639" s="16"/>
      <c r="EC639" s="16"/>
      <c r="ED639" s="16"/>
      <c r="EE639" s="16"/>
      <c r="EF639" s="16"/>
      <c r="EG639" s="16"/>
      <c r="EH639" s="16"/>
      <c r="EI639" s="16"/>
      <c r="EJ639" s="16"/>
      <c r="EK639" s="16"/>
      <c r="EL639" s="16"/>
      <c r="EM639" s="16"/>
      <c r="EN639" s="16"/>
      <c r="EO639" s="16"/>
      <c r="EP639" s="16"/>
      <c r="EQ639" s="16"/>
      <c r="ER639" s="16"/>
      <c r="ES639" s="16"/>
      <c r="ET639" s="16"/>
      <c r="EU639" s="16"/>
      <c r="EV639" s="16"/>
      <c r="EW639" s="16"/>
      <c r="EX639" s="16"/>
      <c r="EY639" s="16"/>
      <c r="EZ639" s="16"/>
      <c r="FA639" s="16"/>
      <c r="FB639" s="16"/>
      <c r="FC639" s="16"/>
      <c r="FD639" s="16"/>
      <c r="FE639" s="16"/>
      <c r="FF639" s="16"/>
      <c r="FG639" s="16"/>
      <c r="FH639" s="16"/>
      <c r="FI639" s="16"/>
      <c r="FJ639" s="16"/>
      <c r="FK639" s="16"/>
      <c r="FL639" s="16"/>
      <c r="FM639" s="16"/>
      <c r="FN639" s="16"/>
      <c r="FO639" s="16"/>
      <c r="FP639" s="16"/>
      <c r="FQ639" s="16"/>
      <c r="FR639" s="16"/>
      <c r="FS639" s="16"/>
      <c r="FT639" s="16"/>
      <c r="FU639" s="16"/>
      <c r="FV639" s="16"/>
      <c r="FW639" s="16"/>
      <c r="FX639" s="16"/>
    </row>
    <row r="640" spans="1:180" ht="15" customHeight="1" x14ac:dyDescent="0.25">
      <c r="A640" s="105">
        <f t="shared" si="556"/>
        <v>44781</v>
      </c>
      <c r="B640" s="106">
        <f t="shared" si="541"/>
        <v>880.10516653112791</v>
      </c>
      <c r="C640" s="2">
        <f t="shared" si="557"/>
        <v>743.51773045000004</v>
      </c>
      <c r="D640" s="2">
        <f t="shared" si="558"/>
        <v>62.653241500000149</v>
      </c>
      <c r="E640" s="106">
        <f t="shared" si="542"/>
        <v>680.8644889499999</v>
      </c>
      <c r="F640" s="21">
        <f t="shared" si="559"/>
        <v>6455.85</v>
      </c>
      <c r="G640" s="108">
        <f t="shared" si="560"/>
        <v>6411.95</v>
      </c>
      <c r="H640" s="109">
        <f t="shared" si="573"/>
        <v>44738</v>
      </c>
      <c r="I640" s="109">
        <f t="shared" si="568"/>
        <v>44768</v>
      </c>
      <c r="J640" s="110">
        <f t="shared" si="543"/>
        <v>-6.8000340776196433E-3</v>
      </c>
      <c r="K640" s="117">
        <f t="shared" si="569"/>
        <v>44798</v>
      </c>
      <c r="L640" s="178">
        <f t="shared" si="572"/>
        <v>31</v>
      </c>
      <c r="M640" s="178">
        <f t="shared" si="577"/>
        <v>14</v>
      </c>
      <c r="N640" s="106">
        <f t="shared" si="544"/>
        <v>0.99692327000000003</v>
      </c>
      <c r="O640" s="111">
        <f t="shared" si="575"/>
        <v>1.00670057</v>
      </c>
      <c r="P640" s="111">
        <f t="shared" si="561"/>
        <v>1.1901023795948036</v>
      </c>
      <c r="Q640" s="106">
        <f t="shared" si="574"/>
        <v>1.18644075</v>
      </c>
      <c r="R640" s="106">
        <f t="shared" si="562"/>
        <v>1.12819757</v>
      </c>
      <c r="S640" s="106">
        <f t="shared" si="545"/>
        <v>838.83489673999998</v>
      </c>
      <c r="T640" s="106">
        <f t="shared" si="546"/>
        <v>8.0319933129231735</v>
      </c>
      <c r="U640" s="106">
        <f t="shared" si="547"/>
        <v>126.94088596820473</v>
      </c>
      <c r="V640" s="106">
        <f t="shared" si="548"/>
        <v>878.49060973112796</v>
      </c>
      <c r="W640" s="19">
        <f t="shared" si="567"/>
        <v>0</v>
      </c>
      <c r="X640" s="2">
        <f t="shared" si="549"/>
        <v>0</v>
      </c>
      <c r="Y640" s="4">
        <f t="shared" si="550"/>
        <v>0</v>
      </c>
      <c r="Z640" s="106">
        <f t="shared" si="551"/>
        <v>0</v>
      </c>
      <c r="AA640" s="114">
        <f t="shared" si="563"/>
        <v>0.05</v>
      </c>
      <c r="AB640" s="112">
        <f t="shared" si="552"/>
        <v>14</v>
      </c>
      <c r="AC640" s="178">
        <f t="shared" si="570"/>
        <v>31</v>
      </c>
      <c r="AD640" s="11">
        <f t="shared" si="564"/>
        <v>1.001837876</v>
      </c>
      <c r="AE640" s="106">
        <f t="shared" si="553"/>
        <v>1.5416745199999999</v>
      </c>
      <c r="AF640" s="106">
        <f t="shared" si="554"/>
        <v>1.6145567999999999</v>
      </c>
      <c r="AG640" s="106">
        <f t="shared" si="555"/>
        <v>0</v>
      </c>
      <c r="AH640" s="115" t="str">
        <f t="shared" si="565"/>
        <v>J=</v>
      </c>
      <c r="AI640" s="116">
        <f t="shared" si="566"/>
        <v>44798</v>
      </c>
      <c r="AJ640" s="10"/>
      <c r="AK640" s="1"/>
      <c r="AL640" s="204">
        <f>[2]Plan1!$A550</f>
        <v>52956</v>
      </c>
      <c r="AM640" s="205" t="str">
        <f>[2]Plan1!$C550</f>
        <v>Natal</v>
      </c>
      <c r="AN640" s="1"/>
      <c r="AO640" s="3"/>
      <c r="AP640" s="26"/>
      <c r="AQ640" s="26"/>
      <c r="AR640" s="26"/>
      <c r="AS640" s="26"/>
      <c r="AT640" s="26"/>
      <c r="AU640" s="26"/>
      <c r="AV640" s="26"/>
      <c r="AW640" s="26"/>
      <c r="AX640" s="26"/>
      <c r="AY640" s="26"/>
      <c r="AZ640" s="26"/>
      <c r="BA640" s="1"/>
      <c r="BB640" s="1"/>
      <c r="BC640" s="1"/>
      <c r="BD640" s="1"/>
      <c r="BE640" s="1"/>
      <c r="BG640" s="1"/>
      <c r="BH640" s="1"/>
    </row>
    <row r="641" spans="1:60" ht="15" customHeight="1" x14ac:dyDescent="0.25">
      <c r="A641" s="105">
        <f t="shared" si="556"/>
        <v>44782</v>
      </c>
      <c r="B641" s="106">
        <f t="shared" si="541"/>
        <v>880.04246802577336</v>
      </c>
      <c r="C641" s="2">
        <f t="shared" si="557"/>
        <v>743.51773045000004</v>
      </c>
      <c r="D641" s="2">
        <f t="shared" si="558"/>
        <v>62.653241500000149</v>
      </c>
      <c r="E641" s="106">
        <f t="shared" si="542"/>
        <v>680.8644889499999</v>
      </c>
      <c r="F641" s="21">
        <f t="shared" si="559"/>
        <v>6455.85</v>
      </c>
      <c r="G641" s="108">
        <f t="shared" si="560"/>
        <v>6411.95</v>
      </c>
      <c r="H641" s="109">
        <f t="shared" si="573"/>
        <v>44738</v>
      </c>
      <c r="I641" s="109">
        <f t="shared" si="568"/>
        <v>44768</v>
      </c>
      <c r="J641" s="110">
        <f t="shared" si="543"/>
        <v>-6.8000340776196433E-3</v>
      </c>
      <c r="K641" s="117">
        <f t="shared" si="569"/>
        <v>44798</v>
      </c>
      <c r="L641" s="178">
        <f t="shared" si="572"/>
        <v>31</v>
      </c>
      <c r="M641" s="178">
        <f t="shared" si="577"/>
        <v>15</v>
      </c>
      <c r="N641" s="106">
        <f t="shared" si="544"/>
        <v>0.99670386</v>
      </c>
      <c r="O641" s="111">
        <f t="shared" si="575"/>
        <v>1.00670057</v>
      </c>
      <c r="P641" s="111">
        <f t="shared" si="561"/>
        <v>1.1901023795948036</v>
      </c>
      <c r="Q641" s="106">
        <f t="shared" si="574"/>
        <v>1.18617963</v>
      </c>
      <c r="R641" s="106">
        <f t="shared" si="562"/>
        <v>1.12819757</v>
      </c>
      <c r="S641" s="106">
        <f t="shared" si="545"/>
        <v>838.83489673999998</v>
      </c>
      <c r="T641" s="106">
        <f t="shared" si="546"/>
        <v>8.0319933129231735</v>
      </c>
      <c r="U641" s="106">
        <f t="shared" si="547"/>
        <v>126.7630986328501</v>
      </c>
      <c r="V641" s="106">
        <f t="shared" si="548"/>
        <v>878.31282239577331</v>
      </c>
      <c r="W641" s="19">
        <f t="shared" si="567"/>
        <v>0</v>
      </c>
      <c r="X641" s="2">
        <f t="shared" si="549"/>
        <v>0</v>
      </c>
      <c r="Y641" s="4">
        <f t="shared" si="550"/>
        <v>0</v>
      </c>
      <c r="Z641" s="106">
        <f t="shared" si="551"/>
        <v>0</v>
      </c>
      <c r="AA641" s="114">
        <f t="shared" si="563"/>
        <v>0.05</v>
      </c>
      <c r="AB641" s="112">
        <f t="shared" si="552"/>
        <v>15</v>
      </c>
      <c r="AC641" s="178">
        <f t="shared" si="570"/>
        <v>31</v>
      </c>
      <c r="AD641" s="11">
        <f t="shared" si="564"/>
        <v>1.0019692819999999</v>
      </c>
      <c r="AE641" s="106">
        <f t="shared" si="553"/>
        <v>1.6519024600000001</v>
      </c>
      <c r="AF641" s="106">
        <f t="shared" si="554"/>
        <v>1.72964563</v>
      </c>
      <c r="AG641" s="106">
        <f t="shared" si="555"/>
        <v>0</v>
      </c>
      <c r="AH641" s="115" t="str">
        <f t="shared" si="565"/>
        <v>J=</v>
      </c>
      <c r="AI641" s="116">
        <f t="shared" si="566"/>
        <v>44798</v>
      </c>
      <c r="AJ641" s="10"/>
      <c r="AK641" s="1"/>
      <c r="AL641" s="204">
        <f>[2]Plan1!$A551</f>
        <v>52963</v>
      </c>
      <c r="AM641" s="205" t="str">
        <f>[2]Plan1!$C551</f>
        <v>Confraternização Universal</v>
      </c>
      <c r="AN641" s="1"/>
      <c r="AO641" s="3"/>
      <c r="AP641" s="26"/>
      <c r="AQ641" s="26"/>
      <c r="AR641" s="26"/>
      <c r="AS641" s="26"/>
      <c r="AT641" s="26"/>
      <c r="AU641" s="26"/>
      <c r="AV641" s="26"/>
      <c r="AW641" s="26"/>
      <c r="AX641" s="26"/>
      <c r="AY641" s="26"/>
      <c r="AZ641" s="26"/>
      <c r="BA641" s="1"/>
      <c r="BB641" s="1"/>
      <c r="BC641" s="1"/>
      <c r="BD641" s="1"/>
      <c r="BE641" s="1"/>
      <c r="BG641" s="1"/>
      <c r="BH641" s="1"/>
    </row>
    <row r="642" spans="1:60" ht="15" customHeight="1" x14ac:dyDescent="0.25">
      <c r="A642" s="105">
        <f t="shared" si="556"/>
        <v>44783</v>
      </c>
      <c r="B642" s="106">
        <f t="shared" si="541"/>
        <v>879.97978547093294</v>
      </c>
      <c r="C642" s="2">
        <f t="shared" si="557"/>
        <v>743.51773045000004</v>
      </c>
      <c r="D642" s="2">
        <f t="shared" si="558"/>
        <v>62.653241500000149</v>
      </c>
      <c r="E642" s="106">
        <f t="shared" si="542"/>
        <v>680.8644889499999</v>
      </c>
      <c r="F642" s="21">
        <f t="shared" si="559"/>
        <v>6455.85</v>
      </c>
      <c r="G642" s="108">
        <f t="shared" si="560"/>
        <v>6411.95</v>
      </c>
      <c r="H642" s="109">
        <f t="shared" si="573"/>
        <v>44738</v>
      </c>
      <c r="I642" s="109">
        <f t="shared" si="568"/>
        <v>44768</v>
      </c>
      <c r="J642" s="110">
        <f t="shared" si="543"/>
        <v>-6.8000340776196433E-3</v>
      </c>
      <c r="K642" s="117">
        <f t="shared" si="569"/>
        <v>44798</v>
      </c>
      <c r="L642" s="178">
        <f t="shared" si="572"/>
        <v>31</v>
      </c>
      <c r="M642" s="178">
        <f t="shared" si="577"/>
        <v>16</v>
      </c>
      <c r="N642" s="106">
        <f t="shared" si="544"/>
        <v>0.99648451000000005</v>
      </c>
      <c r="O642" s="111">
        <f t="shared" si="575"/>
        <v>1.00670057</v>
      </c>
      <c r="P642" s="111">
        <f t="shared" si="561"/>
        <v>1.1901023795948036</v>
      </c>
      <c r="Q642" s="106">
        <f t="shared" si="574"/>
        <v>1.1859185800000001</v>
      </c>
      <c r="R642" s="106">
        <f t="shared" si="562"/>
        <v>1.12819757</v>
      </c>
      <c r="S642" s="106">
        <f t="shared" si="545"/>
        <v>838.83489673999998</v>
      </c>
      <c r="T642" s="106">
        <f t="shared" si="546"/>
        <v>8.0319933129231735</v>
      </c>
      <c r="U642" s="106">
        <f t="shared" si="547"/>
        <v>126.58535895800971</v>
      </c>
      <c r="V642" s="106">
        <f t="shared" si="548"/>
        <v>878.13508272093293</v>
      </c>
      <c r="W642" s="19">
        <f t="shared" si="567"/>
        <v>0</v>
      </c>
      <c r="X642" s="2">
        <f t="shared" si="549"/>
        <v>0</v>
      </c>
      <c r="Y642" s="4">
        <f t="shared" si="550"/>
        <v>0</v>
      </c>
      <c r="Z642" s="106">
        <f t="shared" si="551"/>
        <v>0</v>
      </c>
      <c r="AA642" s="114">
        <f t="shared" si="563"/>
        <v>0.05</v>
      </c>
      <c r="AB642" s="112">
        <f t="shared" si="552"/>
        <v>16</v>
      </c>
      <c r="AC642" s="178">
        <f t="shared" si="570"/>
        <v>31</v>
      </c>
      <c r="AD642" s="11">
        <f t="shared" si="564"/>
        <v>1.0021007049999999</v>
      </c>
      <c r="AE642" s="106">
        <f t="shared" si="553"/>
        <v>1.7621446599999999</v>
      </c>
      <c r="AF642" s="106">
        <f t="shared" si="554"/>
        <v>1.8447027499999999</v>
      </c>
      <c r="AG642" s="106">
        <f t="shared" si="555"/>
        <v>0</v>
      </c>
      <c r="AH642" s="115" t="str">
        <f t="shared" si="565"/>
        <v>J=</v>
      </c>
      <c r="AI642" s="116">
        <f t="shared" si="566"/>
        <v>44798</v>
      </c>
      <c r="AJ642" s="10"/>
      <c r="AK642" s="1"/>
      <c r="AL642" s="204">
        <f>[2]Plan1!$A552</f>
        <v>53013</v>
      </c>
      <c r="AM642" s="205" t="str">
        <f>[2]Plan1!$C552</f>
        <v>Carnaval</v>
      </c>
      <c r="AN642" s="1"/>
      <c r="AO642" s="3"/>
      <c r="AP642" s="26"/>
      <c r="AQ642" s="26"/>
      <c r="AR642" s="26"/>
      <c r="AS642" s="26"/>
      <c r="AT642" s="26"/>
      <c r="AU642" s="26"/>
      <c r="AV642" s="26"/>
      <c r="AW642" s="26"/>
      <c r="AX642" s="26"/>
      <c r="AY642" s="26"/>
      <c r="AZ642" s="26"/>
      <c r="BA642" s="1"/>
      <c r="BB642" s="1"/>
      <c r="BC642" s="1"/>
      <c r="BD642" s="1"/>
      <c r="BE642" s="1"/>
      <c r="BG642" s="1"/>
      <c r="BH642" s="1"/>
    </row>
    <row r="643" spans="1:60" ht="15" customHeight="1" x14ac:dyDescent="0.25">
      <c r="A643" s="105">
        <f t="shared" si="556"/>
        <v>44784</v>
      </c>
      <c r="B643" s="106">
        <f t="shared" si="541"/>
        <v>879.91710612931695</v>
      </c>
      <c r="C643" s="2">
        <f t="shared" si="557"/>
        <v>743.51773045000004</v>
      </c>
      <c r="D643" s="2">
        <f t="shared" si="558"/>
        <v>62.653241500000149</v>
      </c>
      <c r="E643" s="106">
        <f t="shared" si="542"/>
        <v>680.8644889499999</v>
      </c>
      <c r="F643" s="21">
        <f t="shared" si="559"/>
        <v>6455.85</v>
      </c>
      <c r="G643" s="108">
        <f t="shared" si="560"/>
        <v>6411.95</v>
      </c>
      <c r="H643" s="109">
        <f t="shared" si="573"/>
        <v>44738</v>
      </c>
      <c r="I643" s="109">
        <f t="shared" si="568"/>
        <v>44768</v>
      </c>
      <c r="J643" s="110">
        <f t="shared" si="543"/>
        <v>-6.8000340776196433E-3</v>
      </c>
      <c r="K643" s="117">
        <f t="shared" si="569"/>
        <v>44798</v>
      </c>
      <c r="L643" s="178">
        <f t="shared" si="572"/>
        <v>31</v>
      </c>
      <c r="M643" s="178">
        <f t="shared" si="577"/>
        <v>17</v>
      </c>
      <c r="N643" s="106">
        <f t="shared" si="544"/>
        <v>0.99626519999999996</v>
      </c>
      <c r="O643" s="111">
        <f t="shared" si="575"/>
        <v>1.00670057</v>
      </c>
      <c r="P643" s="111">
        <f t="shared" si="561"/>
        <v>1.1901023795948036</v>
      </c>
      <c r="Q643" s="106">
        <f t="shared" si="574"/>
        <v>1.18565758</v>
      </c>
      <c r="R643" s="106">
        <f t="shared" si="562"/>
        <v>1.12819757</v>
      </c>
      <c r="S643" s="106">
        <f t="shared" si="545"/>
        <v>838.83489673999998</v>
      </c>
      <c r="T643" s="106">
        <f t="shared" si="546"/>
        <v>8.0319933129231735</v>
      </c>
      <c r="U643" s="106">
        <f t="shared" si="547"/>
        <v>126.40765332639371</v>
      </c>
      <c r="V643" s="106">
        <f t="shared" si="548"/>
        <v>877.95737708931699</v>
      </c>
      <c r="W643" s="19">
        <f t="shared" si="567"/>
        <v>0</v>
      </c>
      <c r="X643" s="2">
        <f t="shared" si="549"/>
        <v>0</v>
      </c>
      <c r="Y643" s="4">
        <f t="shared" si="550"/>
        <v>0</v>
      </c>
      <c r="Z643" s="106">
        <f t="shared" si="551"/>
        <v>0</v>
      </c>
      <c r="AA643" s="114">
        <f t="shared" si="563"/>
        <v>0.05</v>
      </c>
      <c r="AB643" s="112">
        <f t="shared" si="552"/>
        <v>17</v>
      </c>
      <c r="AC643" s="178">
        <f t="shared" si="570"/>
        <v>31</v>
      </c>
      <c r="AD643" s="11">
        <f t="shared" si="564"/>
        <v>1.0022321460000001</v>
      </c>
      <c r="AE643" s="106">
        <f t="shared" si="553"/>
        <v>1.87240195</v>
      </c>
      <c r="AF643" s="106">
        <f t="shared" si="554"/>
        <v>1.95972904</v>
      </c>
      <c r="AG643" s="106">
        <f t="shared" si="555"/>
        <v>0</v>
      </c>
      <c r="AH643" s="115" t="str">
        <f t="shared" si="565"/>
        <v>J=</v>
      </c>
      <c r="AI643" s="116">
        <f t="shared" si="566"/>
        <v>44798</v>
      </c>
      <c r="AJ643" s="10"/>
      <c r="AK643" s="1"/>
      <c r="AL643" s="10"/>
      <c r="AM643" s="1"/>
      <c r="AN643" s="1"/>
      <c r="AO643" s="3"/>
      <c r="AP643" s="26"/>
      <c r="AQ643" s="26"/>
      <c r="AR643" s="26"/>
      <c r="AS643" s="26"/>
      <c r="AT643" s="26"/>
      <c r="AU643" s="26"/>
      <c r="AV643" s="26"/>
      <c r="AW643" s="26"/>
      <c r="AX643" s="26"/>
      <c r="AY643" s="26"/>
      <c r="AZ643" s="26"/>
      <c r="BA643" s="1"/>
      <c r="BB643" s="1"/>
      <c r="BC643" s="1"/>
      <c r="BD643" s="1"/>
      <c r="BE643" s="1"/>
      <c r="BG643" s="1"/>
      <c r="BH643" s="1"/>
    </row>
    <row r="644" spans="1:60" ht="15" customHeight="1" x14ac:dyDescent="0.25">
      <c r="A644" s="105">
        <f t="shared" si="556"/>
        <v>44785</v>
      </c>
      <c r="B644" s="106">
        <f t="shared" si="541"/>
        <v>879.85443506957029</v>
      </c>
      <c r="C644" s="2">
        <f t="shared" si="557"/>
        <v>743.51773045000004</v>
      </c>
      <c r="D644" s="2">
        <f t="shared" si="558"/>
        <v>62.653241500000149</v>
      </c>
      <c r="E644" s="106">
        <f t="shared" si="542"/>
        <v>680.8644889499999</v>
      </c>
      <c r="F644" s="21">
        <f t="shared" si="559"/>
        <v>6455.85</v>
      </c>
      <c r="G644" s="108">
        <f t="shared" si="560"/>
        <v>6411.95</v>
      </c>
      <c r="H644" s="109">
        <f t="shared" si="573"/>
        <v>44738</v>
      </c>
      <c r="I644" s="109">
        <f t="shared" si="568"/>
        <v>44768</v>
      </c>
      <c r="J644" s="110">
        <f t="shared" si="543"/>
        <v>-6.8000340776196433E-3</v>
      </c>
      <c r="K644" s="117">
        <f t="shared" si="569"/>
        <v>44798</v>
      </c>
      <c r="L644" s="178">
        <f t="shared" si="572"/>
        <v>31</v>
      </c>
      <c r="M644" s="178">
        <f t="shared" si="577"/>
        <v>18</v>
      </c>
      <c r="N644" s="106">
        <f t="shared" si="544"/>
        <v>0.99604594000000002</v>
      </c>
      <c r="O644" s="111">
        <f t="shared" si="575"/>
        <v>1.00670057</v>
      </c>
      <c r="P644" s="111">
        <f t="shared" si="561"/>
        <v>1.1901023795948036</v>
      </c>
      <c r="Q644" s="106">
        <f t="shared" si="574"/>
        <v>1.18539664</v>
      </c>
      <c r="R644" s="106">
        <f t="shared" si="562"/>
        <v>1.12819757</v>
      </c>
      <c r="S644" s="106">
        <f t="shared" si="545"/>
        <v>838.83489673999998</v>
      </c>
      <c r="T644" s="106">
        <f t="shared" si="546"/>
        <v>8.0319933129231735</v>
      </c>
      <c r="U644" s="106">
        <f t="shared" si="547"/>
        <v>126.22998854664711</v>
      </c>
      <c r="V644" s="106">
        <f t="shared" si="548"/>
        <v>877.7797123095703</v>
      </c>
      <c r="W644" s="19">
        <f t="shared" si="567"/>
        <v>0</v>
      </c>
      <c r="X644" s="2">
        <f t="shared" si="549"/>
        <v>0</v>
      </c>
      <c r="Y644" s="4">
        <f t="shared" si="550"/>
        <v>0</v>
      </c>
      <c r="Z644" s="106">
        <f t="shared" si="551"/>
        <v>0</v>
      </c>
      <c r="AA644" s="114">
        <f t="shared" si="563"/>
        <v>0.05</v>
      </c>
      <c r="AB644" s="112">
        <f t="shared" si="552"/>
        <v>18</v>
      </c>
      <c r="AC644" s="178">
        <f t="shared" si="570"/>
        <v>31</v>
      </c>
      <c r="AD644" s="11">
        <f t="shared" si="564"/>
        <v>1.002363603</v>
      </c>
      <c r="AE644" s="106">
        <f t="shared" si="553"/>
        <v>1.9826726699999999</v>
      </c>
      <c r="AF644" s="106">
        <f t="shared" si="554"/>
        <v>2.0747227600000002</v>
      </c>
      <c r="AG644" s="106">
        <f t="shared" si="555"/>
        <v>0</v>
      </c>
      <c r="AH644" s="115" t="str">
        <f t="shared" si="565"/>
        <v>J=</v>
      </c>
      <c r="AI644" s="116">
        <f t="shared" si="566"/>
        <v>44798</v>
      </c>
      <c r="AJ644" s="10"/>
      <c r="AK644" s="1"/>
      <c r="AL644" s="10"/>
      <c r="AM644" s="1"/>
      <c r="AN644" s="1"/>
      <c r="AO644" s="3"/>
      <c r="AP644" s="26"/>
      <c r="AQ644" s="26"/>
      <c r="AR644" s="26"/>
      <c r="AS644" s="26"/>
      <c r="AT644" s="26"/>
      <c r="AU644" s="26"/>
      <c r="AV644" s="26"/>
      <c r="AW644" s="26"/>
      <c r="AX644" s="26"/>
      <c r="AY644" s="26"/>
      <c r="AZ644" s="26"/>
      <c r="BA644" s="1"/>
      <c r="BB644" s="1"/>
      <c r="BC644" s="1"/>
      <c r="BD644" s="1"/>
      <c r="BE644" s="1"/>
      <c r="BG644" s="1"/>
      <c r="BH644" s="1"/>
    </row>
    <row r="645" spans="1:60" ht="15" customHeight="1" x14ac:dyDescent="0.25">
      <c r="A645" s="105">
        <f t="shared" si="556"/>
        <v>44786</v>
      </c>
      <c r="B645" s="106">
        <f t="shared" si="541"/>
        <v>879.7917740416932</v>
      </c>
      <c r="C645" s="2">
        <f t="shared" si="557"/>
        <v>743.51773045000004</v>
      </c>
      <c r="D645" s="2">
        <f t="shared" si="558"/>
        <v>62.653241500000149</v>
      </c>
      <c r="E645" s="106">
        <f t="shared" si="542"/>
        <v>680.8644889499999</v>
      </c>
      <c r="F645" s="21">
        <f t="shared" si="559"/>
        <v>6455.85</v>
      </c>
      <c r="G645" s="108">
        <f t="shared" si="560"/>
        <v>6411.95</v>
      </c>
      <c r="H645" s="109">
        <f t="shared" si="573"/>
        <v>44738</v>
      </c>
      <c r="I645" s="109">
        <f t="shared" si="568"/>
        <v>44768</v>
      </c>
      <c r="J645" s="110">
        <f t="shared" si="543"/>
        <v>-6.8000340776196433E-3</v>
      </c>
      <c r="K645" s="117">
        <f t="shared" si="569"/>
        <v>44798</v>
      </c>
      <c r="L645" s="178">
        <f t="shared" si="572"/>
        <v>31</v>
      </c>
      <c r="M645" s="178">
        <f t="shared" si="577"/>
        <v>19</v>
      </c>
      <c r="N645" s="106">
        <f t="shared" si="544"/>
        <v>0.99582672999999999</v>
      </c>
      <c r="O645" s="111">
        <f t="shared" si="575"/>
        <v>1.00670057</v>
      </c>
      <c r="P645" s="111">
        <f t="shared" si="561"/>
        <v>1.1901023795948036</v>
      </c>
      <c r="Q645" s="106">
        <f t="shared" si="574"/>
        <v>1.1851357600000001</v>
      </c>
      <c r="R645" s="106">
        <f t="shared" si="562"/>
        <v>1.12819757</v>
      </c>
      <c r="S645" s="106">
        <f t="shared" si="545"/>
        <v>838.83489673999998</v>
      </c>
      <c r="T645" s="106">
        <f t="shared" si="546"/>
        <v>8.0319933129231735</v>
      </c>
      <c r="U645" s="106">
        <f t="shared" si="547"/>
        <v>126.0523646187699</v>
      </c>
      <c r="V645" s="106">
        <f t="shared" si="548"/>
        <v>877.60208838169319</v>
      </c>
      <c r="W645" s="19">
        <f t="shared" si="567"/>
        <v>0</v>
      </c>
      <c r="X645" s="2">
        <f t="shared" si="549"/>
        <v>0</v>
      </c>
      <c r="Y645" s="4">
        <f t="shared" si="550"/>
        <v>0</v>
      </c>
      <c r="Z645" s="106">
        <f t="shared" si="551"/>
        <v>0</v>
      </c>
      <c r="AA645" s="114">
        <f t="shared" si="563"/>
        <v>0.05</v>
      </c>
      <c r="AB645" s="112">
        <f t="shared" si="552"/>
        <v>19</v>
      </c>
      <c r="AC645" s="178">
        <f t="shared" si="570"/>
        <v>31</v>
      </c>
      <c r="AD645" s="11">
        <f t="shared" si="564"/>
        <v>1.0024950779999999</v>
      </c>
      <c r="AE645" s="106">
        <f t="shared" si="553"/>
        <v>2.09295849</v>
      </c>
      <c r="AF645" s="106">
        <f t="shared" si="554"/>
        <v>2.1896856599999999</v>
      </c>
      <c r="AG645" s="106">
        <f t="shared" si="555"/>
        <v>0</v>
      </c>
      <c r="AH645" s="115" t="str">
        <f t="shared" si="565"/>
        <v>J=</v>
      </c>
      <c r="AI645" s="116">
        <f t="shared" si="566"/>
        <v>44798</v>
      </c>
      <c r="AJ645" s="10"/>
      <c r="AK645" s="1"/>
      <c r="AL645" s="10"/>
      <c r="AM645" s="1"/>
      <c r="AN645" s="1"/>
      <c r="AO645" s="3"/>
      <c r="AP645" s="26"/>
      <c r="AQ645" s="26"/>
      <c r="AR645" s="26"/>
      <c r="AS645" s="26"/>
      <c r="AT645" s="26"/>
      <c r="AU645" s="26"/>
      <c r="AV645" s="26"/>
      <c r="AW645" s="26"/>
      <c r="AX645" s="26"/>
      <c r="AY645" s="26"/>
      <c r="AZ645" s="26"/>
      <c r="BA645" s="1"/>
      <c r="BB645" s="1"/>
      <c r="BC645" s="1"/>
      <c r="BD645" s="1"/>
      <c r="BE645" s="1"/>
      <c r="BG645" s="1"/>
      <c r="BH645" s="1"/>
    </row>
    <row r="646" spans="1:60" ht="15" customHeight="1" x14ac:dyDescent="0.25">
      <c r="A646" s="105">
        <f t="shared" si="556"/>
        <v>44787</v>
      </c>
      <c r="B646" s="106">
        <f t="shared" si="541"/>
        <v>879.72911623704033</v>
      </c>
      <c r="C646" s="2">
        <f t="shared" si="557"/>
        <v>743.51773045000004</v>
      </c>
      <c r="D646" s="2">
        <f t="shared" si="558"/>
        <v>62.653241500000149</v>
      </c>
      <c r="E646" s="106">
        <f t="shared" si="542"/>
        <v>680.8644889499999</v>
      </c>
      <c r="F646" s="21">
        <f t="shared" si="559"/>
        <v>6455.85</v>
      </c>
      <c r="G646" s="108">
        <f t="shared" si="560"/>
        <v>6411.95</v>
      </c>
      <c r="H646" s="109">
        <f t="shared" si="573"/>
        <v>44738</v>
      </c>
      <c r="I646" s="109">
        <f t="shared" si="568"/>
        <v>44768</v>
      </c>
      <c r="J646" s="110">
        <f t="shared" si="543"/>
        <v>-6.8000340776196433E-3</v>
      </c>
      <c r="K646" s="117">
        <f t="shared" si="569"/>
        <v>44798</v>
      </c>
      <c r="L646" s="178">
        <f t="shared" si="572"/>
        <v>31</v>
      </c>
      <c r="M646" s="178">
        <f t="shared" si="577"/>
        <v>20</v>
      </c>
      <c r="N646" s="106">
        <f t="shared" si="544"/>
        <v>0.99560757</v>
      </c>
      <c r="O646" s="111">
        <f t="shared" si="575"/>
        <v>1.00670057</v>
      </c>
      <c r="P646" s="111">
        <f t="shared" si="561"/>
        <v>1.1901023795948036</v>
      </c>
      <c r="Q646" s="106">
        <f t="shared" si="574"/>
        <v>1.1848749300000001</v>
      </c>
      <c r="R646" s="106">
        <f t="shared" si="562"/>
        <v>1.12819757</v>
      </c>
      <c r="S646" s="106">
        <f t="shared" si="545"/>
        <v>838.83489673999998</v>
      </c>
      <c r="T646" s="106">
        <f t="shared" si="546"/>
        <v>8.0319933129231735</v>
      </c>
      <c r="U646" s="106">
        <f t="shared" si="547"/>
        <v>125.87477473411707</v>
      </c>
      <c r="V646" s="106">
        <f t="shared" si="548"/>
        <v>877.4244984970403</v>
      </c>
      <c r="W646" s="19">
        <f t="shared" si="567"/>
        <v>0</v>
      </c>
      <c r="X646" s="2">
        <f t="shared" si="549"/>
        <v>0</v>
      </c>
      <c r="Y646" s="4">
        <f t="shared" si="550"/>
        <v>0</v>
      </c>
      <c r="Z646" s="106">
        <f t="shared" si="551"/>
        <v>0</v>
      </c>
      <c r="AA646" s="114">
        <f t="shared" si="563"/>
        <v>0.05</v>
      </c>
      <c r="AB646" s="112">
        <f t="shared" si="552"/>
        <v>20</v>
      </c>
      <c r="AC646" s="178">
        <f t="shared" si="570"/>
        <v>31</v>
      </c>
      <c r="AD646" s="11">
        <f t="shared" si="564"/>
        <v>1.002626571</v>
      </c>
      <c r="AE646" s="106">
        <f t="shared" si="553"/>
        <v>2.2032594099999998</v>
      </c>
      <c r="AF646" s="106">
        <f t="shared" si="554"/>
        <v>2.3046177399999999</v>
      </c>
      <c r="AG646" s="106">
        <f t="shared" si="555"/>
        <v>0</v>
      </c>
      <c r="AH646" s="115" t="str">
        <f t="shared" si="565"/>
        <v>J=</v>
      </c>
      <c r="AI646" s="116">
        <f t="shared" si="566"/>
        <v>44798</v>
      </c>
      <c r="AJ646" s="10"/>
      <c r="AK646" s="1"/>
      <c r="AL646" s="10"/>
      <c r="AM646" s="1"/>
      <c r="AN646" s="1"/>
      <c r="AO646" s="3"/>
      <c r="AP646" s="26"/>
      <c r="AQ646" s="26"/>
      <c r="AR646" s="26"/>
      <c r="AS646" s="26"/>
      <c r="AT646" s="26"/>
      <c r="AU646" s="26"/>
      <c r="AV646" s="26"/>
      <c r="AW646" s="26"/>
      <c r="AX646" s="26"/>
      <c r="AY646" s="26"/>
      <c r="AZ646" s="26"/>
      <c r="BA646" s="1"/>
      <c r="BB646" s="1"/>
      <c r="BC646" s="1"/>
      <c r="BD646" s="1"/>
      <c r="BE646" s="1"/>
      <c r="BG646" s="1"/>
      <c r="BH646" s="1"/>
    </row>
    <row r="647" spans="1:60" ht="15" customHeight="1" x14ac:dyDescent="0.25">
      <c r="A647" s="105">
        <f t="shared" si="556"/>
        <v>44788</v>
      </c>
      <c r="B647" s="106">
        <f t="shared" si="541"/>
        <v>879.66646672425679</v>
      </c>
      <c r="C647" s="2">
        <f t="shared" si="557"/>
        <v>743.51773045000004</v>
      </c>
      <c r="D647" s="2">
        <f t="shared" si="558"/>
        <v>62.653241500000149</v>
      </c>
      <c r="E647" s="106">
        <f t="shared" si="542"/>
        <v>680.8644889499999</v>
      </c>
      <c r="F647" s="21">
        <f t="shared" si="559"/>
        <v>6455.85</v>
      </c>
      <c r="G647" s="108">
        <f t="shared" si="560"/>
        <v>6411.95</v>
      </c>
      <c r="H647" s="109">
        <f t="shared" si="573"/>
        <v>44738</v>
      </c>
      <c r="I647" s="109">
        <f t="shared" si="568"/>
        <v>44768</v>
      </c>
      <c r="J647" s="110">
        <f t="shared" si="543"/>
        <v>-6.8000340776196433E-3</v>
      </c>
      <c r="K647" s="117">
        <f t="shared" si="569"/>
        <v>44798</v>
      </c>
      <c r="L647" s="178">
        <f t="shared" si="572"/>
        <v>31</v>
      </c>
      <c r="M647" s="178">
        <f t="shared" si="577"/>
        <v>21</v>
      </c>
      <c r="N647" s="106">
        <f t="shared" si="544"/>
        <v>0.99538844999999998</v>
      </c>
      <c r="O647" s="111">
        <f t="shared" si="575"/>
        <v>1.00670057</v>
      </c>
      <c r="P647" s="111">
        <f t="shared" si="561"/>
        <v>1.1901023795948036</v>
      </c>
      <c r="Q647" s="106">
        <f t="shared" si="574"/>
        <v>1.18461416</v>
      </c>
      <c r="R647" s="106">
        <f t="shared" si="562"/>
        <v>1.12819757</v>
      </c>
      <c r="S647" s="106">
        <f t="shared" si="545"/>
        <v>838.83489673999998</v>
      </c>
      <c r="T647" s="106">
        <f t="shared" si="546"/>
        <v>8.0319933129231735</v>
      </c>
      <c r="U647" s="106">
        <f t="shared" si="547"/>
        <v>125.69722570133349</v>
      </c>
      <c r="V647" s="106">
        <f t="shared" si="548"/>
        <v>877.24694946425677</v>
      </c>
      <c r="W647" s="19">
        <f t="shared" si="567"/>
        <v>0</v>
      </c>
      <c r="X647" s="2">
        <f t="shared" si="549"/>
        <v>0</v>
      </c>
      <c r="Y647" s="4">
        <f t="shared" si="550"/>
        <v>0</v>
      </c>
      <c r="Z647" s="106">
        <f t="shared" si="551"/>
        <v>0</v>
      </c>
      <c r="AA647" s="114">
        <f t="shared" si="563"/>
        <v>0.05</v>
      </c>
      <c r="AB647" s="112">
        <f t="shared" si="552"/>
        <v>21</v>
      </c>
      <c r="AC647" s="178">
        <f t="shared" si="570"/>
        <v>31</v>
      </c>
      <c r="AD647" s="11">
        <f t="shared" si="564"/>
        <v>1.00275808</v>
      </c>
      <c r="AE647" s="106">
        <f t="shared" si="553"/>
        <v>2.3135737500000002</v>
      </c>
      <c r="AF647" s="106">
        <f t="shared" si="554"/>
        <v>2.4195172600000001</v>
      </c>
      <c r="AG647" s="106">
        <f t="shared" si="555"/>
        <v>0</v>
      </c>
      <c r="AH647" s="115" t="str">
        <f t="shared" si="565"/>
        <v>J=</v>
      </c>
      <c r="AI647" s="116">
        <f t="shared" si="566"/>
        <v>44798</v>
      </c>
      <c r="AJ647" s="10"/>
      <c r="AK647" s="1"/>
      <c r="AL647" s="10"/>
      <c r="AM647" s="1"/>
      <c r="AN647" s="1"/>
      <c r="AO647" s="3"/>
      <c r="AP647" s="26"/>
      <c r="AQ647" s="26"/>
      <c r="AR647" s="26"/>
      <c r="AS647" s="26"/>
      <c r="AT647" s="26"/>
      <c r="AU647" s="26"/>
      <c r="AV647" s="26"/>
      <c r="AW647" s="26"/>
      <c r="AX647" s="26"/>
      <c r="AY647" s="26"/>
      <c r="AZ647" s="26"/>
      <c r="BA647" s="1"/>
      <c r="BB647" s="1"/>
      <c r="BC647" s="1"/>
      <c r="BD647" s="1"/>
      <c r="BE647" s="1"/>
      <c r="BG647" s="1"/>
      <c r="BH647" s="1"/>
    </row>
    <row r="648" spans="1:60" ht="15" customHeight="1" x14ac:dyDescent="0.25">
      <c r="A648" s="105">
        <f t="shared" si="556"/>
        <v>44789</v>
      </c>
      <c r="B648" s="106">
        <f t="shared" si="541"/>
        <v>879.60382727334252</v>
      </c>
      <c r="C648" s="2">
        <f t="shared" si="557"/>
        <v>743.51773045000004</v>
      </c>
      <c r="D648" s="2">
        <f t="shared" si="558"/>
        <v>62.653241500000149</v>
      </c>
      <c r="E648" s="106">
        <f t="shared" si="542"/>
        <v>680.8644889499999</v>
      </c>
      <c r="F648" s="21">
        <f t="shared" si="559"/>
        <v>6455.85</v>
      </c>
      <c r="G648" s="108">
        <f t="shared" si="560"/>
        <v>6411.95</v>
      </c>
      <c r="H648" s="109">
        <f t="shared" si="573"/>
        <v>44738</v>
      </c>
      <c r="I648" s="109">
        <f t="shared" si="568"/>
        <v>44768</v>
      </c>
      <c r="J648" s="110">
        <f t="shared" si="543"/>
        <v>-6.8000340776196433E-3</v>
      </c>
      <c r="K648" s="117">
        <f t="shared" si="569"/>
        <v>44798</v>
      </c>
      <c r="L648" s="178">
        <f t="shared" si="572"/>
        <v>31</v>
      </c>
      <c r="M648" s="178">
        <f t="shared" si="577"/>
        <v>22</v>
      </c>
      <c r="N648" s="106">
        <f t="shared" si="544"/>
        <v>0.99516939000000004</v>
      </c>
      <c r="O648" s="111">
        <f t="shared" si="575"/>
        <v>1.00670057</v>
      </c>
      <c r="P648" s="111">
        <f t="shared" si="561"/>
        <v>1.1901023795948036</v>
      </c>
      <c r="Q648" s="106">
        <f t="shared" si="574"/>
        <v>1.1843534499999999</v>
      </c>
      <c r="R648" s="106">
        <f t="shared" si="562"/>
        <v>1.12819757</v>
      </c>
      <c r="S648" s="106">
        <f t="shared" si="545"/>
        <v>838.83489673999998</v>
      </c>
      <c r="T648" s="106">
        <f t="shared" si="546"/>
        <v>8.0319933129231735</v>
      </c>
      <c r="U648" s="106">
        <f t="shared" si="547"/>
        <v>125.51971752041931</v>
      </c>
      <c r="V648" s="106">
        <f t="shared" si="548"/>
        <v>877.06944128334248</v>
      </c>
      <c r="W648" s="19">
        <f t="shared" si="567"/>
        <v>0</v>
      </c>
      <c r="X648" s="2">
        <f t="shared" si="549"/>
        <v>0</v>
      </c>
      <c r="Y648" s="4">
        <f t="shared" si="550"/>
        <v>0</v>
      </c>
      <c r="Z648" s="106">
        <f t="shared" si="551"/>
        <v>0</v>
      </c>
      <c r="AA648" s="114">
        <f t="shared" si="563"/>
        <v>0.05</v>
      </c>
      <c r="AB648" s="112">
        <f t="shared" si="552"/>
        <v>22</v>
      </c>
      <c r="AC648" s="178">
        <f t="shared" si="570"/>
        <v>31</v>
      </c>
      <c r="AD648" s="11">
        <f t="shared" si="564"/>
        <v>1.002889607</v>
      </c>
      <c r="AE648" s="106">
        <f t="shared" si="553"/>
        <v>2.4239031799999999</v>
      </c>
      <c r="AF648" s="106">
        <f t="shared" si="554"/>
        <v>2.5343859900000001</v>
      </c>
      <c r="AG648" s="106">
        <f t="shared" si="555"/>
        <v>0</v>
      </c>
      <c r="AH648" s="115" t="str">
        <f t="shared" si="565"/>
        <v>J=</v>
      </c>
      <c r="AI648" s="116">
        <f t="shared" si="566"/>
        <v>44798</v>
      </c>
      <c r="AJ648" s="10"/>
      <c r="AK648" s="1"/>
      <c r="AL648" s="10"/>
      <c r="AM648" s="1"/>
      <c r="AN648" s="1"/>
      <c r="AO648" s="3"/>
      <c r="AP648" s="26"/>
      <c r="AQ648" s="26"/>
      <c r="AR648" s="26"/>
      <c r="AS648" s="26"/>
      <c r="AT648" s="26"/>
      <c r="AU648" s="26"/>
      <c r="AV648" s="26"/>
      <c r="AW648" s="26"/>
      <c r="AX648" s="26"/>
      <c r="AY648" s="26"/>
      <c r="AZ648" s="26"/>
      <c r="BA648" s="1"/>
      <c r="BB648" s="1"/>
      <c r="BC648" s="1"/>
      <c r="BD648" s="1"/>
      <c r="BE648" s="1"/>
      <c r="BG648" s="1"/>
      <c r="BH648" s="1"/>
    </row>
    <row r="649" spans="1:60" ht="15" customHeight="1" x14ac:dyDescent="0.25">
      <c r="A649" s="105">
        <f t="shared" si="556"/>
        <v>44790</v>
      </c>
      <c r="B649" s="106">
        <f t="shared" si="541"/>
        <v>879.54119701429784</v>
      </c>
      <c r="C649" s="2">
        <f t="shared" si="557"/>
        <v>743.51773045000004</v>
      </c>
      <c r="D649" s="2">
        <f t="shared" si="558"/>
        <v>62.653241500000149</v>
      </c>
      <c r="E649" s="106">
        <f t="shared" si="542"/>
        <v>680.8644889499999</v>
      </c>
      <c r="F649" s="21">
        <f t="shared" si="559"/>
        <v>6455.85</v>
      </c>
      <c r="G649" s="108">
        <f t="shared" si="560"/>
        <v>6411.95</v>
      </c>
      <c r="H649" s="109">
        <f t="shared" si="573"/>
        <v>44738</v>
      </c>
      <c r="I649" s="109">
        <f t="shared" si="568"/>
        <v>44768</v>
      </c>
      <c r="J649" s="110">
        <f t="shared" si="543"/>
        <v>-6.8000340776196433E-3</v>
      </c>
      <c r="K649" s="117">
        <f t="shared" si="569"/>
        <v>44798</v>
      </c>
      <c r="L649" s="178">
        <f t="shared" si="572"/>
        <v>31</v>
      </c>
      <c r="M649" s="178">
        <f t="shared" si="577"/>
        <v>23</v>
      </c>
      <c r="N649" s="106">
        <f t="shared" si="544"/>
        <v>0.99495036999999997</v>
      </c>
      <c r="O649" s="111">
        <f t="shared" si="575"/>
        <v>1.00670057</v>
      </c>
      <c r="P649" s="111">
        <f t="shared" si="561"/>
        <v>1.1901023795948036</v>
      </c>
      <c r="Q649" s="106">
        <f t="shared" si="574"/>
        <v>1.1840927999999999</v>
      </c>
      <c r="R649" s="106">
        <f t="shared" si="562"/>
        <v>1.12819757</v>
      </c>
      <c r="S649" s="106">
        <f t="shared" si="545"/>
        <v>838.83489673999998</v>
      </c>
      <c r="T649" s="106">
        <f t="shared" si="546"/>
        <v>8.0319933129231735</v>
      </c>
      <c r="U649" s="106">
        <f t="shared" si="547"/>
        <v>125.3422501913745</v>
      </c>
      <c r="V649" s="106">
        <f t="shared" si="548"/>
        <v>876.89197395429778</v>
      </c>
      <c r="W649" s="19">
        <f t="shared" si="567"/>
        <v>0</v>
      </c>
      <c r="X649" s="2">
        <f t="shared" si="549"/>
        <v>0</v>
      </c>
      <c r="Y649" s="4">
        <f t="shared" si="550"/>
        <v>0</v>
      </c>
      <c r="Z649" s="106">
        <f t="shared" si="551"/>
        <v>0</v>
      </c>
      <c r="AA649" s="114">
        <f t="shared" si="563"/>
        <v>0.05</v>
      </c>
      <c r="AB649" s="112">
        <f t="shared" si="552"/>
        <v>23</v>
      </c>
      <c r="AC649" s="178">
        <f t="shared" si="570"/>
        <v>31</v>
      </c>
      <c r="AD649" s="11">
        <f t="shared" si="564"/>
        <v>1.003021151</v>
      </c>
      <c r="AE649" s="106">
        <f t="shared" si="553"/>
        <v>2.53424688</v>
      </c>
      <c r="AF649" s="106">
        <f t="shared" si="554"/>
        <v>2.6492230600000002</v>
      </c>
      <c r="AG649" s="106">
        <f t="shared" si="555"/>
        <v>0</v>
      </c>
      <c r="AH649" s="115" t="str">
        <f t="shared" si="565"/>
        <v>J=</v>
      </c>
      <c r="AI649" s="116">
        <f t="shared" si="566"/>
        <v>44798</v>
      </c>
      <c r="AJ649" s="10"/>
      <c r="AK649" s="1"/>
      <c r="AL649" s="10"/>
      <c r="AM649" s="1"/>
      <c r="AN649" s="1"/>
      <c r="AO649" s="3"/>
      <c r="AP649" s="26"/>
      <c r="AQ649" s="26"/>
      <c r="AR649" s="26"/>
      <c r="AS649" s="26"/>
      <c r="AT649" s="26"/>
      <c r="AU649" s="26"/>
      <c r="AV649" s="26"/>
      <c r="AW649" s="26"/>
      <c r="AX649" s="26"/>
      <c r="AY649" s="26"/>
      <c r="AZ649" s="26"/>
      <c r="BA649" s="1"/>
      <c r="BB649" s="1"/>
      <c r="BC649" s="1"/>
      <c r="BD649" s="1"/>
      <c r="BE649" s="1"/>
      <c r="BG649" s="1"/>
      <c r="BH649" s="1"/>
    </row>
    <row r="650" spans="1:60" ht="15" customHeight="1" x14ac:dyDescent="0.25">
      <c r="A650" s="105">
        <f t="shared" si="556"/>
        <v>44791</v>
      </c>
      <c r="B650" s="106">
        <f t="shared" ref="B650:B713" si="578">(V650+AF650)</f>
        <v>879.47856911847725</v>
      </c>
      <c r="C650" s="2">
        <f t="shared" si="557"/>
        <v>743.51773045000004</v>
      </c>
      <c r="D650" s="2">
        <f t="shared" si="558"/>
        <v>62.653241500000149</v>
      </c>
      <c r="E650" s="106">
        <f t="shared" ref="E650:E713" si="579">(C650-D650)</f>
        <v>680.8644889499999</v>
      </c>
      <c r="F650" s="21">
        <f t="shared" si="559"/>
        <v>6455.85</v>
      </c>
      <c r="G650" s="108">
        <f t="shared" si="560"/>
        <v>6411.95</v>
      </c>
      <c r="H650" s="109">
        <f t="shared" si="573"/>
        <v>44738</v>
      </c>
      <c r="I650" s="109">
        <f t="shared" si="568"/>
        <v>44768</v>
      </c>
      <c r="J650" s="110">
        <f t="shared" ref="J650:J713" si="580">(G650/F650)-1</f>
        <v>-6.8000340776196433E-3</v>
      </c>
      <c r="K650" s="117">
        <f t="shared" si="569"/>
        <v>44798</v>
      </c>
      <c r="L650" s="178">
        <f t="shared" si="572"/>
        <v>31</v>
      </c>
      <c r="M650" s="178">
        <f t="shared" si="577"/>
        <v>24</v>
      </c>
      <c r="N650" s="106">
        <f t="shared" ref="N650:N713" si="581">TRUNC((G650/F650)^TRUNC((M650/L650),9),8)</f>
        <v>0.99473140000000004</v>
      </c>
      <c r="O650" s="111">
        <f t="shared" si="575"/>
        <v>1.00670057</v>
      </c>
      <c r="P650" s="111">
        <f t="shared" si="561"/>
        <v>1.1901023795948036</v>
      </c>
      <c r="Q650" s="106">
        <f t="shared" si="574"/>
        <v>1.1838321999999999</v>
      </c>
      <c r="R650" s="106">
        <f t="shared" si="562"/>
        <v>1.12819757</v>
      </c>
      <c r="S650" s="106">
        <f t="shared" ref="S650:S713" si="582">TRUNC(C650*R650,8)</f>
        <v>838.83489673999998</v>
      </c>
      <c r="T650" s="106">
        <f t="shared" ref="T650:T713" si="583">(D650*(R650-1))</f>
        <v>8.0319933129231735</v>
      </c>
      <c r="U650" s="106">
        <f t="shared" ref="U650:U713" si="584">(E650*(Q650-1))</f>
        <v>125.16481690555409</v>
      </c>
      <c r="V650" s="106">
        <f t="shared" ref="V650:V713" si="585">(C650+T650+U650)</f>
        <v>876.7145406684773</v>
      </c>
      <c r="W650" s="19">
        <f t="shared" si="567"/>
        <v>0</v>
      </c>
      <c r="X650" s="2">
        <f t="shared" ref="X650:X713" si="586">IF(W650&gt;0,VLOOKUP(A650,AL$12:AP$312,5),0)</f>
        <v>0</v>
      </c>
      <c r="Y650" s="4">
        <f t="shared" ref="Y650:Y713" si="587">IF(W650&gt;0,VLOOKUP($A650,$AL$10:$AQ$312,6),0)</f>
        <v>0</v>
      </c>
      <c r="Z650" s="106">
        <f t="shared" ref="Z650:Z713" si="588">IF(Y650&gt;0,TRUNC(Y650*S650,8),0)</f>
        <v>0</v>
      </c>
      <c r="AA650" s="114">
        <f t="shared" si="563"/>
        <v>0.05</v>
      </c>
      <c r="AB650" s="112">
        <f t="shared" ref="AB650:AB713" si="589">M650</f>
        <v>24</v>
      </c>
      <c r="AC650" s="178">
        <f t="shared" si="570"/>
        <v>31</v>
      </c>
      <c r="AD650" s="11">
        <f t="shared" si="564"/>
        <v>1.0031527119999999</v>
      </c>
      <c r="AE650" s="106">
        <f t="shared" ref="AE650:AE713" si="590">TRUNC((S650*(AD650-1)),8)</f>
        <v>2.64460484</v>
      </c>
      <c r="AF650" s="106">
        <f t="shared" ref="AF650:AF713" si="591">TRUNC((V650*(AD650-1)),8)</f>
        <v>2.7640284500000001</v>
      </c>
      <c r="AG650" s="106">
        <f t="shared" ref="AG650:AG713" si="592">IF(Z650&gt;0,Z650+AE650,0)</f>
        <v>0</v>
      </c>
      <c r="AH650" s="115" t="str">
        <f t="shared" si="565"/>
        <v>J=</v>
      </c>
      <c r="AI650" s="116">
        <f t="shared" si="566"/>
        <v>44798</v>
      </c>
      <c r="AJ650" s="10"/>
      <c r="AK650" s="1"/>
      <c r="AL650" s="10"/>
      <c r="AM650" s="1"/>
      <c r="AN650" s="1"/>
      <c r="AO650" s="3"/>
      <c r="AP650" s="26"/>
      <c r="AQ650" s="26"/>
      <c r="AR650" s="26"/>
      <c r="AS650" s="26"/>
      <c r="AT650" s="26"/>
      <c r="AU650" s="26"/>
      <c r="AV650" s="26"/>
      <c r="AW650" s="26"/>
      <c r="AX650" s="26"/>
      <c r="AY650" s="26"/>
      <c r="AZ650" s="26"/>
      <c r="BA650" s="1"/>
      <c r="BB650" s="1"/>
      <c r="BC650" s="1"/>
      <c r="BD650" s="1"/>
      <c r="BE650" s="1"/>
      <c r="BG650" s="1"/>
      <c r="BH650" s="1"/>
    </row>
    <row r="651" spans="1:60" ht="15" customHeight="1" x14ac:dyDescent="0.25">
      <c r="A651" s="105">
        <f t="shared" ref="A651:A714" si="593">(A650+1)</f>
        <v>44792</v>
      </c>
      <c r="B651" s="106">
        <f t="shared" si="578"/>
        <v>879.41595042452627</v>
      </c>
      <c r="C651" s="2">
        <f t="shared" ref="C651:C714" si="594">TRUNC(IF(W650&gt;0,VLOOKUP(A650,$AL$12:$AM$312,2),C650),8)</f>
        <v>743.51773045000004</v>
      </c>
      <c r="D651" s="2">
        <f t="shared" ref="D651:D714" si="595">VLOOKUP(A651,$AR$13:$AV$312,5)</f>
        <v>62.653241500000149</v>
      </c>
      <c r="E651" s="106">
        <f t="shared" si="579"/>
        <v>680.8644889499999</v>
      </c>
      <c r="F651" s="21">
        <f t="shared" ref="F651:F714" si="596">IF(G651=G650,F650,G650)</f>
        <v>6455.85</v>
      </c>
      <c r="G651" s="108">
        <f t="shared" ref="G651:G714" si="597">IF(AND(M651=1,M650&gt;1),VLOOKUP(A650,$BF$13:$BH$98,3),G650)</f>
        <v>6411.95</v>
      </c>
      <c r="H651" s="109">
        <f t="shared" si="573"/>
        <v>44738</v>
      </c>
      <c r="I651" s="109">
        <f t="shared" si="568"/>
        <v>44768</v>
      </c>
      <c r="J651" s="110">
        <f t="shared" si="580"/>
        <v>-6.8000340776196433E-3</v>
      </c>
      <c r="K651" s="117">
        <f t="shared" si="569"/>
        <v>44798</v>
      </c>
      <c r="L651" s="178">
        <f t="shared" si="572"/>
        <v>31</v>
      </c>
      <c r="M651" s="178">
        <f t="shared" si="577"/>
        <v>25</v>
      </c>
      <c r="N651" s="106">
        <f t="shared" si="581"/>
        <v>0.99451248000000003</v>
      </c>
      <c r="O651" s="111">
        <f t="shared" si="575"/>
        <v>1.00670057</v>
      </c>
      <c r="P651" s="111">
        <f t="shared" ref="P651:P714" si="598">IF(K651&gt;K650,P650*O651,P650)</f>
        <v>1.1901023795948036</v>
      </c>
      <c r="Q651" s="106">
        <f t="shared" si="574"/>
        <v>1.1835716599999999</v>
      </c>
      <c r="R651" s="106">
        <f t="shared" ref="R651:R714" si="599">IF(AND(W651&gt;0,MONTH(A651)=R$9),Q651,R650)</f>
        <v>1.12819757</v>
      </c>
      <c r="S651" s="106">
        <f t="shared" si="582"/>
        <v>838.83489673999998</v>
      </c>
      <c r="T651" s="106">
        <f t="shared" si="583"/>
        <v>8.0319933129231735</v>
      </c>
      <c r="U651" s="106">
        <f t="shared" si="584"/>
        <v>124.98742447160308</v>
      </c>
      <c r="V651" s="106">
        <f t="shared" si="585"/>
        <v>876.53714823452628</v>
      </c>
      <c r="W651" s="19">
        <f t="shared" si="567"/>
        <v>0</v>
      </c>
      <c r="X651" s="2">
        <f t="shared" si="586"/>
        <v>0</v>
      </c>
      <c r="Y651" s="4">
        <f t="shared" si="587"/>
        <v>0</v>
      </c>
      <c r="Z651" s="106">
        <f t="shared" si="588"/>
        <v>0</v>
      </c>
      <c r="AA651" s="114">
        <f t="shared" ref="AA651:AA714" si="600">(AA650)</f>
        <v>0.05</v>
      </c>
      <c r="AB651" s="112">
        <f t="shared" si="589"/>
        <v>25</v>
      </c>
      <c r="AC651" s="178">
        <f t="shared" si="570"/>
        <v>31</v>
      </c>
      <c r="AD651" s="11">
        <f t="shared" ref="AD651:AD714" si="601">ROUND((1+AA651)^(30/360)^(AB651/AC651),9)</f>
        <v>1.0032842900000001</v>
      </c>
      <c r="AE651" s="106">
        <f t="shared" si="590"/>
        <v>2.7549770599999999</v>
      </c>
      <c r="AF651" s="106">
        <f t="shared" si="591"/>
        <v>2.87880219</v>
      </c>
      <c r="AG651" s="106">
        <f t="shared" si="592"/>
        <v>0</v>
      </c>
      <c r="AH651" s="115" t="str">
        <f t="shared" ref="AH651:AH714" si="602">AH650</f>
        <v>J=</v>
      </c>
      <c r="AI651" s="116">
        <f t="shared" si="566"/>
        <v>44798</v>
      </c>
      <c r="AJ651" s="10"/>
      <c r="AK651" s="1"/>
      <c r="AL651" s="10"/>
      <c r="AM651" s="1"/>
      <c r="AN651" s="1"/>
      <c r="AO651" s="3"/>
      <c r="AP651" s="26"/>
      <c r="AQ651" s="26"/>
      <c r="AR651" s="26"/>
      <c r="AS651" s="26"/>
      <c r="AT651" s="26"/>
      <c r="AU651" s="26"/>
      <c r="AV651" s="26"/>
      <c r="AW651" s="26"/>
      <c r="AX651" s="26"/>
      <c r="AY651" s="26"/>
      <c r="AZ651" s="26"/>
      <c r="BA651" s="1"/>
      <c r="BB651" s="1"/>
      <c r="BC651" s="1"/>
      <c r="BD651" s="1"/>
      <c r="BE651" s="1"/>
      <c r="BG651" s="1"/>
      <c r="BH651" s="1"/>
    </row>
    <row r="652" spans="1:60" ht="15" customHeight="1" x14ac:dyDescent="0.25">
      <c r="A652" s="105">
        <f t="shared" si="593"/>
        <v>44793</v>
      </c>
      <c r="B652" s="106">
        <f t="shared" si="578"/>
        <v>879.35333497379986</v>
      </c>
      <c r="C652" s="2">
        <f t="shared" si="594"/>
        <v>743.51773045000004</v>
      </c>
      <c r="D652" s="2">
        <f t="shared" si="595"/>
        <v>62.653241500000149</v>
      </c>
      <c r="E652" s="106">
        <f t="shared" si="579"/>
        <v>680.8644889499999</v>
      </c>
      <c r="F652" s="21">
        <f t="shared" si="596"/>
        <v>6455.85</v>
      </c>
      <c r="G652" s="108">
        <f t="shared" si="597"/>
        <v>6411.95</v>
      </c>
      <c r="H652" s="109">
        <f t="shared" si="573"/>
        <v>44738</v>
      </c>
      <c r="I652" s="109">
        <f t="shared" si="568"/>
        <v>44768</v>
      </c>
      <c r="J652" s="110">
        <f t="shared" si="580"/>
        <v>-6.8000340776196433E-3</v>
      </c>
      <c r="K652" s="117">
        <f t="shared" si="569"/>
        <v>44798</v>
      </c>
      <c r="L652" s="178">
        <f t="shared" si="572"/>
        <v>31</v>
      </c>
      <c r="M652" s="178">
        <f t="shared" si="577"/>
        <v>26</v>
      </c>
      <c r="N652" s="106">
        <f t="shared" si="581"/>
        <v>0.9942936</v>
      </c>
      <c r="O652" s="111">
        <f t="shared" si="575"/>
        <v>1.00670057</v>
      </c>
      <c r="P652" s="111">
        <f t="shared" si="598"/>
        <v>1.1901023795948036</v>
      </c>
      <c r="Q652" s="106">
        <f t="shared" si="574"/>
        <v>1.1833111700000001</v>
      </c>
      <c r="R652" s="106">
        <f t="shared" si="599"/>
        <v>1.12819757</v>
      </c>
      <c r="S652" s="106">
        <f t="shared" si="582"/>
        <v>838.83489673999998</v>
      </c>
      <c r="T652" s="106">
        <f t="shared" si="583"/>
        <v>8.0319933129231735</v>
      </c>
      <c r="U652" s="106">
        <f t="shared" si="584"/>
        <v>124.81006608087661</v>
      </c>
      <c r="V652" s="106">
        <f t="shared" si="585"/>
        <v>876.35978984379983</v>
      </c>
      <c r="W652" s="19">
        <f t="shared" si="567"/>
        <v>0</v>
      </c>
      <c r="X652" s="2">
        <f t="shared" si="586"/>
        <v>0</v>
      </c>
      <c r="Y652" s="4">
        <f t="shared" si="587"/>
        <v>0</v>
      </c>
      <c r="Z652" s="106">
        <f t="shared" si="588"/>
        <v>0</v>
      </c>
      <c r="AA652" s="114">
        <f t="shared" si="600"/>
        <v>0.05</v>
      </c>
      <c r="AB652" s="112">
        <f t="shared" si="589"/>
        <v>26</v>
      </c>
      <c r="AC652" s="178">
        <f t="shared" si="570"/>
        <v>31</v>
      </c>
      <c r="AD652" s="11">
        <f t="shared" si="601"/>
        <v>1.003415886</v>
      </c>
      <c r="AE652" s="106">
        <f t="shared" si="590"/>
        <v>2.8653643799999999</v>
      </c>
      <c r="AF652" s="106">
        <f t="shared" si="591"/>
        <v>2.9935451300000002</v>
      </c>
      <c r="AG652" s="106">
        <f t="shared" si="592"/>
        <v>0</v>
      </c>
      <c r="AH652" s="115" t="str">
        <f t="shared" si="602"/>
        <v>J=</v>
      </c>
      <c r="AI652" s="116">
        <f t="shared" ref="AI652:AI715" si="603">IF(W651&gt;0,VLOOKUP(A651,$AL$10:$AZ$312,14),AI651)</f>
        <v>44798</v>
      </c>
      <c r="AJ652" s="10"/>
      <c r="AK652" s="1"/>
      <c r="AL652" s="10"/>
      <c r="AM652" s="1"/>
      <c r="AN652" s="1"/>
      <c r="AO652" s="3"/>
      <c r="AP652" s="26"/>
      <c r="AQ652" s="26"/>
      <c r="AR652" s="26"/>
      <c r="AS652" s="26"/>
      <c r="AT652" s="26"/>
      <c r="AU652" s="26"/>
      <c r="AV652" s="26"/>
      <c r="AW652" s="26"/>
      <c r="AX652" s="26"/>
      <c r="AY652" s="26"/>
      <c r="AZ652" s="26"/>
      <c r="BA652" s="1"/>
      <c r="BB652" s="1"/>
      <c r="BC652" s="1"/>
      <c r="BD652" s="1"/>
      <c r="BE652" s="1"/>
      <c r="BG652" s="1"/>
      <c r="BH652" s="1"/>
    </row>
    <row r="653" spans="1:60" ht="15" customHeight="1" x14ac:dyDescent="0.25">
      <c r="A653" s="105">
        <f t="shared" si="593"/>
        <v>44794</v>
      </c>
      <c r="B653" s="106">
        <f t="shared" si="578"/>
        <v>879.29074241223236</v>
      </c>
      <c r="C653" s="2">
        <f t="shared" si="594"/>
        <v>743.51773045000004</v>
      </c>
      <c r="D653" s="2">
        <f t="shared" si="595"/>
        <v>62.653241500000149</v>
      </c>
      <c r="E653" s="106">
        <f t="shared" si="579"/>
        <v>680.8644889499999</v>
      </c>
      <c r="F653" s="21">
        <f t="shared" si="596"/>
        <v>6455.85</v>
      </c>
      <c r="G653" s="108">
        <f t="shared" si="597"/>
        <v>6411.95</v>
      </c>
      <c r="H653" s="109">
        <f t="shared" si="573"/>
        <v>44738</v>
      </c>
      <c r="I653" s="109">
        <f t="shared" si="568"/>
        <v>44768</v>
      </c>
      <c r="J653" s="110">
        <f t="shared" si="580"/>
        <v>-6.8000340776196433E-3</v>
      </c>
      <c r="K653" s="117">
        <f t="shared" si="569"/>
        <v>44798</v>
      </c>
      <c r="L653" s="178">
        <f t="shared" si="572"/>
        <v>31</v>
      </c>
      <c r="M653" s="178">
        <f t="shared" si="577"/>
        <v>27</v>
      </c>
      <c r="N653" s="106">
        <f t="shared" si="581"/>
        <v>0.99407478000000005</v>
      </c>
      <c r="O653" s="111">
        <f t="shared" si="575"/>
        <v>1.00670057</v>
      </c>
      <c r="P653" s="111">
        <f t="shared" si="598"/>
        <v>1.1901023795948036</v>
      </c>
      <c r="Q653" s="106">
        <f t="shared" si="574"/>
        <v>1.18305076</v>
      </c>
      <c r="R653" s="106">
        <f t="shared" si="599"/>
        <v>1.12819757</v>
      </c>
      <c r="S653" s="106">
        <f t="shared" si="582"/>
        <v>838.83489673999998</v>
      </c>
      <c r="T653" s="106">
        <f t="shared" si="583"/>
        <v>8.0319933129231735</v>
      </c>
      <c r="U653" s="106">
        <f t="shared" si="584"/>
        <v>124.63276215930907</v>
      </c>
      <c r="V653" s="106">
        <f t="shared" si="585"/>
        <v>876.18248592223233</v>
      </c>
      <c r="W653" s="19">
        <f t="shared" si="567"/>
        <v>0</v>
      </c>
      <c r="X653" s="2">
        <f t="shared" si="586"/>
        <v>0</v>
      </c>
      <c r="Y653" s="4">
        <f t="shared" si="587"/>
        <v>0</v>
      </c>
      <c r="Z653" s="106">
        <f t="shared" si="588"/>
        <v>0</v>
      </c>
      <c r="AA653" s="114">
        <f t="shared" si="600"/>
        <v>0.05</v>
      </c>
      <c r="AB653" s="112">
        <f t="shared" si="589"/>
        <v>27</v>
      </c>
      <c r="AC653" s="178">
        <f t="shared" si="570"/>
        <v>31</v>
      </c>
      <c r="AD653" s="11">
        <f t="shared" si="601"/>
        <v>1.003547499</v>
      </c>
      <c r="AE653" s="106">
        <f t="shared" si="590"/>
        <v>2.97576595</v>
      </c>
      <c r="AF653" s="106">
        <f t="shared" si="591"/>
        <v>3.10825649</v>
      </c>
      <c r="AG653" s="106">
        <f t="shared" si="592"/>
        <v>0</v>
      </c>
      <c r="AH653" s="115" t="str">
        <f t="shared" si="602"/>
        <v>J=</v>
      </c>
      <c r="AI653" s="116">
        <f t="shared" si="603"/>
        <v>44798</v>
      </c>
      <c r="AJ653" s="10"/>
      <c r="AK653" s="1"/>
      <c r="AL653" s="10"/>
      <c r="AM653" s="1"/>
      <c r="AN653" s="1"/>
      <c r="AO653" s="3"/>
      <c r="AP653" s="26"/>
      <c r="AQ653" s="26"/>
      <c r="AR653" s="26"/>
      <c r="AS653" s="26"/>
      <c r="AT653" s="26"/>
      <c r="AU653" s="26"/>
      <c r="AV653" s="26"/>
      <c r="AW653" s="26"/>
      <c r="AX653" s="26"/>
      <c r="AY653" s="26"/>
      <c r="AZ653" s="26"/>
      <c r="BA653" s="1"/>
      <c r="BB653" s="1"/>
      <c r="BC653" s="1"/>
      <c r="BD653" s="1"/>
      <c r="BE653" s="1"/>
      <c r="BG653" s="1"/>
      <c r="BH653" s="1"/>
    </row>
    <row r="654" spans="1:60" ht="15" customHeight="1" x14ac:dyDescent="0.25">
      <c r="A654" s="105">
        <f t="shared" si="593"/>
        <v>44795</v>
      </c>
      <c r="B654" s="106">
        <f t="shared" si="578"/>
        <v>879.2281453952445</v>
      </c>
      <c r="C654" s="2">
        <f t="shared" si="594"/>
        <v>743.51773045000004</v>
      </c>
      <c r="D654" s="2">
        <f t="shared" si="595"/>
        <v>62.653241500000149</v>
      </c>
      <c r="E654" s="106">
        <f t="shared" si="579"/>
        <v>680.8644889499999</v>
      </c>
      <c r="F654" s="21">
        <f t="shared" si="596"/>
        <v>6455.85</v>
      </c>
      <c r="G654" s="108">
        <f t="shared" si="597"/>
        <v>6411.95</v>
      </c>
      <c r="H654" s="109">
        <f t="shared" si="573"/>
        <v>44738</v>
      </c>
      <c r="I654" s="109">
        <f t="shared" si="568"/>
        <v>44768</v>
      </c>
      <c r="J654" s="110">
        <f t="shared" si="580"/>
        <v>-6.8000340776196433E-3</v>
      </c>
      <c r="K654" s="117">
        <f t="shared" si="569"/>
        <v>44798</v>
      </c>
      <c r="L654" s="178">
        <f t="shared" si="572"/>
        <v>31</v>
      </c>
      <c r="M654" s="178">
        <f t="shared" si="577"/>
        <v>28</v>
      </c>
      <c r="N654" s="106">
        <f t="shared" si="581"/>
        <v>0.99385599999999996</v>
      </c>
      <c r="O654" s="111">
        <f t="shared" si="575"/>
        <v>1.00670057</v>
      </c>
      <c r="P654" s="111">
        <f t="shared" si="598"/>
        <v>1.1901023795948036</v>
      </c>
      <c r="Q654" s="106">
        <f t="shared" si="574"/>
        <v>1.1827903900000001</v>
      </c>
      <c r="R654" s="106">
        <f t="shared" si="599"/>
        <v>1.12819757</v>
      </c>
      <c r="S654" s="106">
        <f t="shared" si="582"/>
        <v>838.83489673999998</v>
      </c>
      <c r="T654" s="106">
        <f t="shared" si="583"/>
        <v>8.0319933129231735</v>
      </c>
      <c r="U654" s="106">
        <f t="shared" si="584"/>
        <v>124.45548547232123</v>
      </c>
      <c r="V654" s="106">
        <f t="shared" si="585"/>
        <v>876.00520923524448</v>
      </c>
      <c r="W654" s="19">
        <f t="shared" si="567"/>
        <v>0</v>
      </c>
      <c r="X654" s="2">
        <f t="shared" si="586"/>
        <v>0</v>
      </c>
      <c r="Y654" s="4">
        <f t="shared" si="587"/>
        <v>0</v>
      </c>
      <c r="Z654" s="106">
        <f t="shared" si="588"/>
        <v>0</v>
      </c>
      <c r="AA654" s="114">
        <f t="shared" si="600"/>
        <v>0.05</v>
      </c>
      <c r="AB654" s="112">
        <f t="shared" si="589"/>
        <v>28</v>
      </c>
      <c r="AC654" s="178">
        <f t="shared" si="570"/>
        <v>31</v>
      </c>
      <c r="AD654" s="11">
        <f t="shared" si="601"/>
        <v>1.003679129</v>
      </c>
      <c r="AE654" s="106">
        <f t="shared" si="590"/>
        <v>3.0861817899999999</v>
      </c>
      <c r="AF654" s="106">
        <f t="shared" si="591"/>
        <v>3.2229361600000002</v>
      </c>
      <c r="AG654" s="106">
        <f t="shared" si="592"/>
        <v>0</v>
      </c>
      <c r="AH654" s="115" t="str">
        <f t="shared" si="602"/>
        <v>J=</v>
      </c>
      <c r="AI654" s="116">
        <f t="shared" si="603"/>
        <v>44798</v>
      </c>
      <c r="AJ654" s="10"/>
      <c r="AK654" s="1"/>
      <c r="AL654" s="10"/>
      <c r="AM654" s="1"/>
      <c r="AN654" s="1"/>
      <c r="AO654" s="3"/>
      <c r="AP654" s="26"/>
      <c r="AQ654" s="26"/>
      <c r="AR654" s="26"/>
      <c r="AS654" s="26"/>
      <c r="AT654" s="26"/>
      <c r="AU654" s="26"/>
      <c r="AV654" s="26"/>
      <c r="AW654" s="26"/>
      <c r="AX654" s="26"/>
      <c r="AY654" s="26"/>
      <c r="AZ654" s="26"/>
      <c r="BA654" s="1"/>
      <c r="BB654" s="1"/>
      <c r="BC654" s="1"/>
      <c r="BD654" s="1"/>
      <c r="BE654" s="1"/>
      <c r="BG654" s="1"/>
      <c r="BH654" s="1"/>
    </row>
    <row r="655" spans="1:60" ht="15" customHeight="1" x14ac:dyDescent="0.25">
      <c r="A655" s="105">
        <f t="shared" si="593"/>
        <v>44796</v>
      </c>
      <c r="B655" s="106">
        <f t="shared" si="578"/>
        <v>879.16555166148112</v>
      </c>
      <c r="C655" s="2">
        <f t="shared" si="594"/>
        <v>743.51773045000004</v>
      </c>
      <c r="D655" s="2">
        <f t="shared" si="595"/>
        <v>62.653241500000149</v>
      </c>
      <c r="E655" s="106">
        <f t="shared" si="579"/>
        <v>680.8644889499999</v>
      </c>
      <c r="F655" s="21">
        <f t="shared" si="596"/>
        <v>6455.85</v>
      </c>
      <c r="G655" s="108">
        <f t="shared" si="597"/>
        <v>6411.95</v>
      </c>
      <c r="H655" s="109">
        <f t="shared" si="573"/>
        <v>44738</v>
      </c>
      <c r="I655" s="109">
        <f t="shared" si="568"/>
        <v>44768</v>
      </c>
      <c r="J655" s="110">
        <f t="shared" si="580"/>
        <v>-6.8000340776196433E-3</v>
      </c>
      <c r="K655" s="117">
        <f t="shared" si="569"/>
        <v>44798</v>
      </c>
      <c r="L655" s="178">
        <f t="shared" si="572"/>
        <v>31</v>
      </c>
      <c r="M655" s="178">
        <f t="shared" si="577"/>
        <v>29</v>
      </c>
      <c r="N655" s="106">
        <f t="shared" si="581"/>
        <v>0.99363727000000002</v>
      </c>
      <c r="O655" s="111">
        <f t="shared" si="575"/>
        <v>1.00670057</v>
      </c>
      <c r="P655" s="111">
        <f t="shared" si="598"/>
        <v>1.1901023795948036</v>
      </c>
      <c r="Q655" s="106">
        <f t="shared" si="574"/>
        <v>1.1825300700000001</v>
      </c>
      <c r="R655" s="106">
        <f t="shared" si="599"/>
        <v>1.12819757</v>
      </c>
      <c r="S655" s="106">
        <f t="shared" si="582"/>
        <v>838.83489673999998</v>
      </c>
      <c r="T655" s="106">
        <f t="shared" si="583"/>
        <v>8.0319933129231735</v>
      </c>
      <c r="U655" s="106">
        <f t="shared" si="584"/>
        <v>124.27824282855778</v>
      </c>
      <c r="V655" s="106">
        <f t="shared" si="585"/>
        <v>875.82796659148107</v>
      </c>
      <c r="W655" s="19">
        <f t="shared" si="567"/>
        <v>0</v>
      </c>
      <c r="X655" s="2">
        <f t="shared" si="586"/>
        <v>0</v>
      </c>
      <c r="Y655" s="4">
        <f t="shared" si="587"/>
        <v>0</v>
      </c>
      <c r="Z655" s="106">
        <f t="shared" si="588"/>
        <v>0</v>
      </c>
      <c r="AA655" s="114">
        <f t="shared" si="600"/>
        <v>0.05</v>
      </c>
      <c r="AB655" s="112">
        <f t="shared" si="589"/>
        <v>29</v>
      </c>
      <c r="AC655" s="178">
        <f t="shared" si="570"/>
        <v>31</v>
      </c>
      <c r="AD655" s="11">
        <f t="shared" si="601"/>
        <v>1.003810777</v>
      </c>
      <c r="AE655" s="106">
        <f t="shared" si="590"/>
        <v>3.19661273</v>
      </c>
      <c r="AF655" s="106">
        <f t="shared" si="591"/>
        <v>3.3375850699999998</v>
      </c>
      <c r="AG655" s="106">
        <f t="shared" si="592"/>
        <v>0</v>
      </c>
      <c r="AH655" s="115" t="str">
        <f t="shared" si="602"/>
        <v>J=</v>
      </c>
      <c r="AI655" s="116">
        <f t="shared" si="603"/>
        <v>44798</v>
      </c>
      <c r="AJ655" s="10"/>
      <c r="AK655" s="1"/>
      <c r="AL655" s="10"/>
      <c r="AM655" s="1"/>
      <c r="AN655" s="1"/>
      <c r="AO655" s="3"/>
      <c r="AP655" s="26"/>
      <c r="AQ655" s="26"/>
      <c r="AR655" s="26"/>
      <c r="AS655" s="26"/>
      <c r="AT655" s="26"/>
      <c r="AU655" s="26"/>
      <c r="AV655" s="26"/>
      <c r="AW655" s="26"/>
      <c r="AX655" s="26"/>
      <c r="AY655" s="26"/>
      <c r="AZ655" s="26"/>
      <c r="BA655" s="1"/>
      <c r="BB655" s="1"/>
      <c r="BC655" s="1"/>
      <c r="BD655" s="1"/>
      <c r="BE655" s="1"/>
      <c r="BG655" s="1"/>
      <c r="BH655" s="1"/>
    </row>
    <row r="656" spans="1:60" ht="15" customHeight="1" x14ac:dyDescent="0.25">
      <c r="A656" s="105">
        <f t="shared" si="593"/>
        <v>44797</v>
      </c>
      <c r="B656" s="106">
        <f t="shared" si="578"/>
        <v>879.10297397823172</v>
      </c>
      <c r="C656" s="2">
        <f t="shared" si="594"/>
        <v>743.51773045000004</v>
      </c>
      <c r="D656" s="2">
        <f t="shared" si="595"/>
        <v>62.653241500000149</v>
      </c>
      <c r="E656" s="106">
        <f t="shared" si="579"/>
        <v>680.8644889499999</v>
      </c>
      <c r="F656" s="21">
        <f t="shared" si="596"/>
        <v>6455.85</v>
      </c>
      <c r="G656" s="108">
        <f t="shared" si="597"/>
        <v>6411.95</v>
      </c>
      <c r="H656" s="109">
        <f t="shared" si="573"/>
        <v>44738</v>
      </c>
      <c r="I656" s="109">
        <f t="shared" si="568"/>
        <v>44768</v>
      </c>
      <c r="J656" s="110">
        <f t="shared" si="580"/>
        <v>-6.8000340776196433E-3</v>
      </c>
      <c r="K656" s="117">
        <f t="shared" si="569"/>
        <v>44798</v>
      </c>
      <c r="L656" s="178">
        <f t="shared" si="572"/>
        <v>31</v>
      </c>
      <c r="M656" s="178">
        <f t="shared" si="577"/>
        <v>30</v>
      </c>
      <c r="N656" s="106">
        <f t="shared" si="581"/>
        <v>0.99341858999999999</v>
      </c>
      <c r="O656" s="111">
        <f t="shared" si="575"/>
        <v>1.00670057</v>
      </c>
      <c r="P656" s="111">
        <f t="shared" si="598"/>
        <v>1.1901023795948036</v>
      </c>
      <c r="Q656" s="106">
        <f t="shared" si="574"/>
        <v>1.1822698199999999</v>
      </c>
      <c r="R656" s="106">
        <f t="shared" si="599"/>
        <v>1.12819757</v>
      </c>
      <c r="S656" s="106">
        <f t="shared" si="582"/>
        <v>838.83489673999998</v>
      </c>
      <c r="T656" s="106">
        <f t="shared" si="583"/>
        <v>8.0319933129231735</v>
      </c>
      <c r="U656" s="106">
        <f t="shared" si="584"/>
        <v>124.10104784530841</v>
      </c>
      <c r="V656" s="106">
        <f t="shared" si="585"/>
        <v>875.65077160823171</v>
      </c>
      <c r="W656" s="19">
        <f t="shared" si="567"/>
        <v>0</v>
      </c>
      <c r="X656" s="2">
        <f t="shared" si="586"/>
        <v>0</v>
      </c>
      <c r="Y656" s="4">
        <f t="shared" si="587"/>
        <v>0</v>
      </c>
      <c r="Z656" s="106">
        <f t="shared" si="588"/>
        <v>0</v>
      </c>
      <c r="AA656" s="114">
        <f t="shared" si="600"/>
        <v>0.05</v>
      </c>
      <c r="AB656" s="112">
        <f t="shared" si="589"/>
        <v>30</v>
      </c>
      <c r="AC656" s="178">
        <f t="shared" si="570"/>
        <v>31</v>
      </c>
      <c r="AD656" s="11">
        <f t="shared" si="601"/>
        <v>1.003942442</v>
      </c>
      <c r="AE656" s="106">
        <f t="shared" si="590"/>
        <v>3.3070579200000001</v>
      </c>
      <c r="AF656" s="106">
        <f t="shared" si="591"/>
        <v>3.4522023700000002</v>
      </c>
      <c r="AG656" s="106">
        <f t="shared" si="592"/>
        <v>0</v>
      </c>
      <c r="AH656" s="115" t="str">
        <f t="shared" si="602"/>
        <v>J=</v>
      </c>
      <c r="AI656" s="116">
        <f t="shared" si="603"/>
        <v>44798</v>
      </c>
      <c r="AJ656" s="10"/>
      <c r="AK656" s="1"/>
      <c r="AL656" s="10"/>
      <c r="AM656" s="1"/>
      <c r="AN656" s="1"/>
      <c r="AO656" s="3"/>
      <c r="AP656" s="26"/>
      <c r="AQ656" s="26"/>
      <c r="AR656" s="26"/>
      <c r="AS656" s="26"/>
      <c r="AT656" s="26"/>
      <c r="AU656" s="26"/>
      <c r="AV656" s="26"/>
      <c r="AW656" s="26"/>
      <c r="AX656" s="26"/>
      <c r="AY656" s="26"/>
      <c r="AZ656" s="26"/>
      <c r="BA656" s="1"/>
      <c r="BB656" s="1"/>
      <c r="BC656" s="1"/>
      <c r="BD656" s="1"/>
      <c r="BE656" s="1"/>
      <c r="BG656" s="1"/>
      <c r="BH656" s="1"/>
    </row>
    <row r="657" spans="1:180" ht="15" customHeight="1" x14ac:dyDescent="0.25">
      <c r="A657" s="105">
        <f t="shared" si="593"/>
        <v>44798</v>
      </c>
      <c r="B657" s="106">
        <f t="shared" si="578"/>
        <v>879.04040554685184</v>
      </c>
      <c r="C657" s="2">
        <f t="shared" si="594"/>
        <v>743.51773045000004</v>
      </c>
      <c r="D657" s="2">
        <f t="shared" si="595"/>
        <v>62.653241500000149</v>
      </c>
      <c r="E657" s="106">
        <f t="shared" si="579"/>
        <v>680.8644889499999</v>
      </c>
      <c r="F657" s="21">
        <f t="shared" si="596"/>
        <v>6455.85</v>
      </c>
      <c r="G657" s="108">
        <f t="shared" si="597"/>
        <v>6411.95</v>
      </c>
      <c r="H657" s="109">
        <f t="shared" si="573"/>
        <v>44738</v>
      </c>
      <c r="I657" s="109">
        <f t="shared" si="568"/>
        <v>44768</v>
      </c>
      <c r="J657" s="110">
        <f t="shared" si="580"/>
        <v>-6.8000340776196433E-3</v>
      </c>
      <c r="K657" s="117">
        <f t="shared" si="569"/>
        <v>44798</v>
      </c>
      <c r="L657" s="178">
        <f t="shared" si="572"/>
        <v>31</v>
      </c>
      <c r="M657" s="178">
        <f t="shared" si="577"/>
        <v>31</v>
      </c>
      <c r="N657" s="106">
        <f t="shared" si="581"/>
        <v>0.99319995999999999</v>
      </c>
      <c r="O657" s="111">
        <f t="shared" si="575"/>
        <v>1.00670057</v>
      </c>
      <c r="P657" s="111">
        <f t="shared" si="598"/>
        <v>1.1901023795948036</v>
      </c>
      <c r="Q657" s="106">
        <f t="shared" si="574"/>
        <v>1.18200963</v>
      </c>
      <c r="R657" s="106">
        <f t="shared" si="599"/>
        <v>1.12819757</v>
      </c>
      <c r="S657" s="106">
        <f t="shared" si="582"/>
        <v>838.83489673999998</v>
      </c>
      <c r="T657" s="106">
        <f t="shared" si="583"/>
        <v>8.0319933129231735</v>
      </c>
      <c r="U657" s="106">
        <f t="shared" si="584"/>
        <v>123.92389371392859</v>
      </c>
      <c r="V657" s="106">
        <f t="shared" si="585"/>
        <v>875.47361747685181</v>
      </c>
      <c r="W657" s="19">
        <f t="shared" si="567"/>
        <v>22</v>
      </c>
      <c r="X657" s="2">
        <f t="shared" si="586"/>
        <v>12.74761148</v>
      </c>
      <c r="Y657" s="4">
        <f t="shared" si="587"/>
        <v>1.7145000000000001E-2</v>
      </c>
      <c r="Z657" s="106">
        <f t="shared" si="588"/>
        <v>14.3818243</v>
      </c>
      <c r="AA657" s="114">
        <f t="shared" si="600"/>
        <v>0.05</v>
      </c>
      <c r="AB657" s="112">
        <f t="shared" si="589"/>
        <v>31</v>
      </c>
      <c r="AC657" s="178">
        <f t="shared" si="570"/>
        <v>31</v>
      </c>
      <c r="AD657" s="11">
        <f t="shared" si="601"/>
        <v>1.004074124</v>
      </c>
      <c r="AE657" s="106">
        <f t="shared" si="590"/>
        <v>3.41751738</v>
      </c>
      <c r="AF657" s="106">
        <f t="shared" si="591"/>
        <v>3.5667880699999999</v>
      </c>
      <c r="AG657" s="106">
        <f t="shared" si="592"/>
        <v>17.799341680000001</v>
      </c>
      <c r="AH657" s="115" t="str">
        <f t="shared" si="602"/>
        <v>J=</v>
      </c>
      <c r="AI657" s="116">
        <f t="shared" si="603"/>
        <v>44798</v>
      </c>
      <c r="AJ657" s="10"/>
      <c r="AK657" s="1"/>
      <c r="AL657" s="10"/>
      <c r="AM657" s="1"/>
      <c r="AN657" s="1"/>
      <c r="AO657" s="3"/>
      <c r="AP657" s="26"/>
      <c r="AQ657" s="26"/>
      <c r="AR657" s="26"/>
      <c r="AS657" s="26"/>
      <c r="AT657" s="26"/>
      <c r="AU657" s="26"/>
      <c r="AV657" s="26"/>
      <c r="AW657" s="26"/>
      <c r="AX657" s="26"/>
      <c r="AY657" s="26"/>
      <c r="AZ657" s="26"/>
      <c r="BA657" s="1"/>
      <c r="BB657" s="1"/>
      <c r="BC657" s="1"/>
      <c r="BD657" s="1"/>
      <c r="BE657" s="1"/>
      <c r="BG657" s="1"/>
      <c r="BH657" s="1"/>
    </row>
    <row r="658" spans="1:180" ht="15" customHeight="1" x14ac:dyDescent="0.25">
      <c r="A658" s="105">
        <f t="shared" si="593"/>
        <v>44799</v>
      </c>
      <c r="B658" s="106">
        <f t="shared" si="578"/>
        <v>861.11111394322597</v>
      </c>
      <c r="C658" s="2">
        <f t="shared" si="594"/>
        <v>730.77011897</v>
      </c>
      <c r="D658" s="2">
        <f t="shared" si="595"/>
        <v>49.905630020000103</v>
      </c>
      <c r="E658" s="106">
        <f t="shared" si="579"/>
        <v>680.8644889499999</v>
      </c>
      <c r="F658" s="21">
        <f t="shared" si="596"/>
        <v>6411.95</v>
      </c>
      <c r="G658" s="108">
        <f t="shared" si="597"/>
        <v>6388.87</v>
      </c>
      <c r="H658" s="109">
        <f t="shared" si="573"/>
        <v>44768</v>
      </c>
      <c r="I658" s="109">
        <f t="shared" si="568"/>
        <v>44799</v>
      </c>
      <c r="J658" s="110">
        <f t="shared" si="580"/>
        <v>-3.599529004437052E-3</v>
      </c>
      <c r="K658" s="117">
        <f t="shared" si="569"/>
        <v>44829</v>
      </c>
      <c r="L658" s="178">
        <f t="shared" si="572"/>
        <v>31</v>
      </c>
      <c r="M658" s="178">
        <f t="shared" si="577"/>
        <v>1</v>
      </c>
      <c r="N658" s="106">
        <f t="shared" si="581"/>
        <v>0.99988368000000005</v>
      </c>
      <c r="O658" s="111">
        <f t="shared" si="575"/>
        <v>0.99319995999999999</v>
      </c>
      <c r="P658" s="111">
        <f t="shared" si="598"/>
        <v>1.1820096358094638</v>
      </c>
      <c r="Q658" s="106">
        <f t="shared" si="574"/>
        <v>1.1818721400000001</v>
      </c>
      <c r="R658" s="106">
        <f t="shared" si="599"/>
        <v>1.12819757</v>
      </c>
      <c r="S658" s="106">
        <f t="shared" si="582"/>
        <v>824.45307245000004</v>
      </c>
      <c r="T658" s="106">
        <f t="shared" si="583"/>
        <v>6.3977804978830637</v>
      </c>
      <c r="U658" s="106">
        <f t="shared" si="584"/>
        <v>123.83028165534289</v>
      </c>
      <c r="V658" s="106">
        <f t="shared" si="585"/>
        <v>860.998181123226</v>
      </c>
      <c r="W658" s="19">
        <f t="shared" si="567"/>
        <v>0</v>
      </c>
      <c r="X658" s="2">
        <f t="shared" si="586"/>
        <v>0</v>
      </c>
      <c r="Y658" s="4">
        <f t="shared" si="587"/>
        <v>0</v>
      </c>
      <c r="Z658" s="106">
        <f t="shared" si="588"/>
        <v>0</v>
      </c>
      <c r="AA658" s="114">
        <f t="shared" si="600"/>
        <v>0.05</v>
      </c>
      <c r="AB658" s="112">
        <f t="shared" si="589"/>
        <v>1</v>
      </c>
      <c r="AC658" s="178">
        <f t="shared" si="570"/>
        <v>31</v>
      </c>
      <c r="AD658" s="11">
        <f t="shared" si="601"/>
        <v>1.000131165</v>
      </c>
      <c r="AE658" s="106">
        <f t="shared" si="590"/>
        <v>0.10813937999999999</v>
      </c>
      <c r="AF658" s="106">
        <f t="shared" si="591"/>
        <v>0.11293282</v>
      </c>
      <c r="AG658" s="106">
        <f t="shared" si="592"/>
        <v>0</v>
      </c>
      <c r="AH658" s="115" t="str">
        <f t="shared" si="602"/>
        <v>J=</v>
      </c>
      <c r="AI658" s="116">
        <f t="shared" si="603"/>
        <v>44829</v>
      </c>
      <c r="AJ658" s="10"/>
      <c r="AK658" s="1"/>
      <c r="AL658" s="10"/>
      <c r="AM658" s="1"/>
      <c r="AN658" s="1"/>
      <c r="AO658" s="3"/>
      <c r="AP658" s="26"/>
      <c r="AQ658" s="26"/>
      <c r="AR658" s="26"/>
      <c r="AS658" s="26"/>
      <c r="AT658" s="26"/>
      <c r="AU658" s="26"/>
      <c r="AV658" s="26"/>
      <c r="AW658" s="26"/>
      <c r="AX658" s="26"/>
      <c r="AY658" s="26"/>
      <c r="AZ658" s="26"/>
      <c r="BA658" s="1"/>
      <c r="BB658" s="1"/>
      <c r="BC658" s="1"/>
      <c r="BD658" s="1"/>
      <c r="BE658" s="1"/>
      <c r="BG658" s="1"/>
      <c r="BH658" s="1"/>
    </row>
    <row r="659" spans="1:180" ht="15" customHeight="1" x14ac:dyDescent="0.25">
      <c r="A659" s="105">
        <f t="shared" si="593"/>
        <v>44800</v>
      </c>
      <c r="B659" s="106">
        <f t="shared" si="578"/>
        <v>861.13043841192996</v>
      </c>
      <c r="C659" s="2">
        <f t="shared" si="594"/>
        <v>730.77011897</v>
      </c>
      <c r="D659" s="2">
        <f t="shared" si="595"/>
        <v>49.905630020000103</v>
      </c>
      <c r="E659" s="106">
        <f t="shared" si="579"/>
        <v>680.8644889499999</v>
      </c>
      <c r="F659" s="21">
        <f t="shared" si="596"/>
        <v>6411.95</v>
      </c>
      <c r="G659" s="108">
        <f t="shared" si="597"/>
        <v>6388.87</v>
      </c>
      <c r="H659" s="109">
        <f t="shared" si="573"/>
        <v>44768</v>
      </c>
      <c r="I659" s="109">
        <f t="shared" si="568"/>
        <v>44799</v>
      </c>
      <c r="J659" s="110">
        <f t="shared" si="580"/>
        <v>-3.599529004437052E-3</v>
      </c>
      <c r="K659" s="117">
        <f t="shared" si="569"/>
        <v>44829</v>
      </c>
      <c r="L659" s="178">
        <f t="shared" si="572"/>
        <v>31</v>
      </c>
      <c r="M659" s="178">
        <f t="shared" si="577"/>
        <v>2</v>
      </c>
      <c r="N659" s="106">
        <f t="shared" si="581"/>
        <v>0.99976737999999998</v>
      </c>
      <c r="O659" s="111">
        <f t="shared" si="575"/>
        <v>0.99319995999999999</v>
      </c>
      <c r="P659" s="111">
        <f t="shared" si="598"/>
        <v>1.1820096358094638</v>
      </c>
      <c r="Q659" s="106">
        <f t="shared" si="574"/>
        <v>1.18173467</v>
      </c>
      <c r="R659" s="106">
        <f t="shared" si="599"/>
        <v>1.12819757</v>
      </c>
      <c r="S659" s="106">
        <f t="shared" si="582"/>
        <v>824.45307245000004</v>
      </c>
      <c r="T659" s="106">
        <f t="shared" si="583"/>
        <v>6.3977804978830637</v>
      </c>
      <c r="U659" s="106">
        <f t="shared" si="584"/>
        <v>123.73668321404686</v>
      </c>
      <c r="V659" s="106">
        <f t="shared" si="585"/>
        <v>860.90458268192992</v>
      </c>
      <c r="W659" s="19">
        <f t="shared" si="567"/>
        <v>0</v>
      </c>
      <c r="X659" s="2">
        <f t="shared" si="586"/>
        <v>0</v>
      </c>
      <c r="Y659" s="4">
        <f t="shared" si="587"/>
        <v>0</v>
      </c>
      <c r="Z659" s="106">
        <f t="shared" si="588"/>
        <v>0</v>
      </c>
      <c r="AA659" s="114">
        <f t="shared" si="600"/>
        <v>0.05</v>
      </c>
      <c r="AB659" s="112">
        <f t="shared" si="589"/>
        <v>2</v>
      </c>
      <c r="AC659" s="178">
        <f t="shared" si="570"/>
        <v>31</v>
      </c>
      <c r="AD659" s="11">
        <f t="shared" si="601"/>
        <v>1.0002623470000001</v>
      </c>
      <c r="AE659" s="106">
        <f t="shared" si="590"/>
        <v>0.21629279000000001</v>
      </c>
      <c r="AF659" s="106">
        <f t="shared" si="591"/>
        <v>0.22585573</v>
      </c>
      <c r="AG659" s="106">
        <f t="shared" si="592"/>
        <v>0</v>
      </c>
      <c r="AH659" s="115" t="str">
        <f t="shared" si="602"/>
        <v>J=</v>
      </c>
      <c r="AI659" s="116">
        <f t="shared" si="603"/>
        <v>44829</v>
      </c>
      <c r="AJ659" s="10"/>
      <c r="AK659" s="1"/>
      <c r="AL659" s="10"/>
      <c r="AM659" s="1"/>
      <c r="AN659" s="1"/>
      <c r="AO659" s="3"/>
      <c r="AP659" s="26"/>
      <c r="AQ659" s="26"/>
      <c r="AR659" s="26"/>
      <c r="AS659" s="26"/>
      <c r="AT659" s="26"/>
      <c r="AU659" s="26"/>
      <c r="AV659" s="26"/>
      <c r="AW659" s="26"/>
      <c r="AX659" s="26"/>
      <c r="AY659" s="26"/>
      <c r="AZ659" s="26"/>
      <c r="BA659" s="1"/>
      <c r="BB659" s="1"/>
      <c r="BC659" s="1"/>
      <c r="BD659" s="1"/>
      <c r="BE659" s="1"/>
      <c r="BG659" s="1"/>
      <c r="BH659" s="1"/>
    </row>
    <row r="660" spans="1:180" ht="15" customHeight="1" x14ac:dyDescent="0.25">
      <c r="A660" s="105">
        <f t="shared" si="593"/>
        <v>44801</v>
      </c>
      <c r="B660" s="106">
        <f t="shared" si="578"/>
        <v>861.14976657792374</v>
      </c>
      <c r="C660" s="2">
        <f t="shared" si="594"/>
        <v>730.77011897</v>
      </c>
      <c r="D660" s="2">
        <f t="shared" si="595"/>
        <v>49.905630020000103</v>
      </c>
      <c r="E660" s="106">
        <f t="shared" si="579"/>
        <v>680.8644889499999</v>
      </c>
      <c r="F660" s="21">
        <f t="shared" si="596"/>
        <v>6411.95</v>
      </c>
      <c r="G660" s="108">
        <f t="shared" si="597"/>
        <v>6388.87</v>
      </c>
      <c r="H660" s="109">
        <f t="shared" si="573"/>
        <v>44768</v>
      </c>
      <c r="I660" s="109">
        <f t="shared" si="568"/>
        <v>44799</v>
      </c>
      <c r="J660" s="110">
        <f t="shared" si="580"/>
        <v>-3.599529004437052E-3</v>
      </c>
      <c r="K660" s="117">
        <f t="shared" si="569"/>
        <v>44829</v>
      </c>
      <c r="L660" s="178">
        <f t="shared" si="572"/>
        <v>31</v>
      </c>
      <c r="M660" s="178">
        <f t="shared" si="577"/>
        <v>3</v>
      </c>
      <c r="N660" s="106">
        <f t="shared" si="581"/>
        <v>0.99965108999999996</v>
      </c>
      <c r="O660" s="111">
        <f t="shared" si="575"/>
        <v>0.99319995999999999</v>
      </c>
      <c r="P660" s="111">
        <f t="shared" si="598"/>
        <v>1.1820096358094638</v>
      </c>
      <c r="Q660" s="106">
        <f t="shared" si="574"/>
        <v>1.18159722</v>
      </c>
      <c r="R660" s="106">
        <f t="shared" si="599"/>
        <v>1.12819757</v>
      </c>
      <c r="S660" s="106">
        <f t="shared" si="582"/>
        <v>824.45307245000004</v>
      </c>
      <c r="T660" s="106">
        <f t="shared" si="583"/>
        <v>6.3977804978830637</v>
      </c>
      <c r="U660" s="106">
        <f t="shared" si="584"/>
        <v>123.64309839004071</v>
      </c>
      <c r="V660" s="106">
        <f t="shared" si="585"/>
        <v>860.81099785792378</v>
      </c>
      <c r="W660" s="19">
        <f t="shared" ref="W660:W723" si="604">IF(VLOOKUP(A660,AL$10:AX$312,13)=VLOOKUP(A659,AL$10:AX$312,13),0,VLOOKUP(A660,AL$10:AX$312,13))</f>
        <v>0</v>
      </c>
      <c r="X660" s="2">
        <f t="shared" si="586"/>
        <v>0</v>
      </c>
      <c r="Y660" s="4">
        <f t="shared" si="587"/>
        <v>0</v>
      </c>
      <c r="Z660" s="106">
        <f t="shared" si="588"/>
        <v>0</v>
      </c>
      <c r="AA660" s="114">
        <f t="shared" si="600"/>
        <v>0.05</v>
      </c>
      <c r="AB660" s="112">
        <f t="shared" si="589"/>
        <v>3</v>
      </c>
      <c r="AC660" s="178">
        <f t="shared" si="570"/>
        <v>31</v>
      </c>
      <c r="AD660" s="11">
        <f t="shared" si="601"/>
        <v>1.000393546</v>
      </c>
      <c r="AE660" s="106">
        <f t="shared" si="590"/>
        <v>0.32446019999999998</v>
      </c>
      <c r="AF660" s="106">
        <f t="shared" si="591"/>
        <v>0.33876872000000002</v>
      </c>
      <c r="AG660" s="106">
        <f t="shared" si="592"/>
        <v>0</v>
      </c>
      <c r="AH660" s="115" t="str">
        <f t="shared" si="602"/>
        <v>J=</v>
      </c>
      <c r="AI660" s="116">
        <f t="shared" si="603"/>
        <v>44829</v>
      </c>
      <c r="AJ660" s="10"/>
      <c r="AK660" s="1"/>
      <c r="AL660" s="10"/>
      <c r="AM660" s="1"/>
      <c r="AN660" s="1"/>
      <c r="AO660" s="3"/>
      <c r="AP660" s="26"/>
      <c r="AQ660" s="26"/>
      <c r="AR660" s="26"/>
      <c r="AS660" s="26"/>
      <c r="AT660" s="26"/>
      <c r="AU660" s="26"/>
      <c r="AV660" s="26"/>
      <c r="AW660" s="26"/>
      <c r="AX660" s="26"/>
      <c r="AY660" s="26"/>
      <c r="AZ660" s="26"/>
      <c r="BA660" s="1"/>
      <c r="BB660" s="1"/>
      <c r="BC660" s="1"/>
      <c r="BD660" s="1"/>
      <c r="BE660" s="1"/>
      <c r="BG660" s="1"/>
      <c r="BH660" s="1"/>
    </row>
    <row r="661" spans="1:180" ht="15" customHeight="1" x14ac:dyDescent="0.25">
      <c r="A661" s="105">
        <f t="shared" si="593"/>
        <v>44802</v>
      </c>
      <c r="B661" s="106">
        <f t="shared" si="578"/>
        <v>861.16908568391761</v>
      </c>
      <c r="C661" s="2">
        <f t="shared" si="594"/>
        <v>730.77011897</v>
      </c>
      <c r="D661" s="2">
        <f t="shared" si="595"/>
        <v>49.905630020000103</v>
      </c>
      <c r="E661" s="106">
        <f t="shared" si="579"/>
        <v>680.8644889499999</v>
      </c>
      <c r="F661" s="21">
        <f t="shared" si="596"/>
        <v>6411.95</v>
      </c>
      <c r="G661" s="108">
        <f t="shared" si="597"/>
        <v>6388.87</v>
      </c>
      <c r="H661" s="109">
        <f t="shared" si="573"/>
        <v>44768</v>
      </c>
      <c r="I661" s="109">
        <f t="shared" ref="I661:I724" si="605">IF(W660&gt;0,A661,I660)</f>
        <v>44799</v>
      </c>
      <c r="J661" s="110">
        <f t="shared" si="580"/>
        <v>-3.599529004437052E-3</v>
      </c>
      <c r="K661" s="117">
        <f t="shared" ref="K661:K724" si="606">IF(DAY(A660)=K$9,VLOOKUP(A660,$AP$321:$AV$619,4),K660)</f>
        <v>44829</v>
      </c>
      <c r="L661" s="178">
        <f t="shared" si="572"/>
        <v>31</v>
      </c>
      <c r="M661" s="178">
        <f t="shared" si="577"/>
        <v>4</v>
      </c>
      <c r="N661" s="106">
        <f t="shared" si="581"/>
        <v>0.99953481</v>
      </c>
      <c r="O661" s="111">
        <f t="shared" si="575"/>
        <v>0.99319995999999999</v>
      </c>
      <c r="P661" s="111">
        <f t="shared" si="598"/>
        <v>1.1820096358094638</v>
      </c>
      <c r="Q661" s="106">
        <f t="shared" si="574"/>
        <v>1.18145977</v>
      </c>
      <c r="R661" s="106">
        <f t="shared" si="599"/>
        <v>1.12819757</v>
      </c>
      <c r="S661" s="106">
        <f t="shared" si="582"/>
        <v>824.45307245000004</v>
      </c>
      <c r="T661" s="106">
        <f t="shared" si="583"/>
        <v>6.3977804978830637</v>
      </c>
      <c r="U661" s="106">
        <f t="shared" si="584"/>
        <v>123.54951356603453</v>
      </c>
      <c r="V661" s="106">
        <f t="shared" si="585"/>
        <v>860.71741303391764</v>
      </c>
      <c r="W661" s="19">
        <f t="shared" si="604"/>
        <v>0</v>
      </c>
      <c r="X661" s="2">
        <f t="shared" si="586"/>
        <v>0</v>
      </c>
      <c r="Y661" s="4">
        <f t="shared" si="587"/>
        <v>0</v>
      </c>
      <c r="Z661" s="106">
        <f t="shared" si="588"/>
        <v>0</v>
      </c>
      <c r="AA661" s="114">
        <f t="shared" si="600"/>
        <v>0.05</v>
      </c>
      <c r="AB661" s="112">
        <f t="shared" si="589"/>
        <v>4</v>
      </c>
      <c r="AC661" s="178">
        <f t="shared" ref="AC661:AC724" si="607">IF(DAY(A660)=25,VLOOKUP(A660,$AP$321:$AV$619,7),AC660)</f>
        <v>31</v>
      </c>
      <c r="AD661" s="11">
        <f t="shared" si="601"/>
        <v>1.000524763</v>
      </c>
      <c r="AE661" s="106">
        <f t="shared" si="590"/>
        <v>0.43264246000000001</v>
      </c>
      <c r="AF661" s="106">
        <f t="shared" si="591"/>
        <v>0.45167265000000001</v>
      </c>
      <c r="AG661" s="106">
        <f t="shared" si="592"/>
        <v>0</v>
      </c>
      <c r="AH661" s="115" t="str">
        <f t="shared" si="602"/>
        <v>J=</v>
      </c>
      <c r="AI661" s="116">
        <f t="shared" si="603"/>
        <v>44829</v>
      </c>
      <c r="AJ661" s="10"/>
      <c r="AK661" s="1"/>
      <c r="AL661" s="10"/>
      <c r="AM661" s="1"/>
      <c r="AN661" s="1"/>
      <c r="AO661" s="3"/>
      <c r="AP661" s="26"/>
      <c r="AQ661" s="26"/>
      <c r="AR661" s="26"/>
      <c r="AS661" s="26"/>
      <c r="AT661" s="26"/>
      <c r="AU661" s="26"/>
      <c r="AV661" s="26"/>
      <c r="AW661" s="26"/>
      <c r="AX661" s="26"/>
      <c r="AY661" s="26"/>
      <c r="AZ661" s="26"/>
      <c r="BA661" s="1"/>
      <c r="BB661" s="1"/>
      <c r="BC661" s="1"/>
      <c r="BD661" s="1"/>
      <c r="BE661" s="1"/>
      <c r="BG661" s="1"/>
      <c r="BH661" s="1"/>
    </row>
    <row r="662" spans="1:180" ht="15" customHeight="1" x14ac:dyDescent="0.25">
      <c r="A662" s="105">
        <f t="shared" si="593"/>
        <v>44803</v>
      </c>
      <c r="B662" s="106">
        <f t="shared" si="578"/>
        <v>861.18841529584608</v>
      </c>
      <c r="C662" s="2">
        <f t="shared" si="594"/>
        <v>730.77011897</v>
      </c>
      <c r="D662" s="2">
        <f t="shared" si="595"/>
        <v>49.905630020000103</v>
      </c>
      <c r="E662" s="106">
        <f t="shared" si="579"/>
        <v>680.8644889499999</v>
      </c>
      <c r="F662" s="21">
        <f t="shared" si="596"/>
        <v>6411.95</v>
      </c>
      <c r="G662" s="108">
        <f t="shared" si="597"/>
        <v>6388.87</v>
      </c>
      <c r="H662" s="109">
        <f t="shared" si="573"/>
        <v>44768</v>
      </c>
      <c r="I662" s="109">
        <f t="shared" si="605"/>
        <v>44799</v>
      </c>
      <c r="J662" s="110">
        <f t="shared" si="580"/>
        <v>-3.599529004437052E-3</v>
      </c>
      <c r="K662" s="117">
        <f t="shared" si="606"/>
        <v>44829</v>
      </c>
      <c r="L662" s="178">
        <f t="shared" si="572"/>
        <v>31</v>
      </c>
      <c r="M662" s="178">
        <f t="shared" si="577"/>
        <v>5</v>
      </c>
      <c r="N662" s="106">
        <f t="shared" si="581"/>
        <v>0.99941855000000002</v>
      </c>
      <c r="O662" s="111">
        <f t="shared" si="575"/>
        <v>0.99319995999999999</v>
      </c>
      <c r="P662" s="111">
        <f t="shared" si="598"/>
        <v>1.1820096358094638</v>
      </c>
      <c r="Q662" s="106">
        <f t="shared" si="574"/>
        <v>1.1813223500000001</v>
      </c>
      <c r="R662" s="106">
        <f t="shared" si="599"/>
        <v>1.12819757</v>
      </c>
      <c r="S662" s="106">
        <f t="shared" si="582"/>
        <v>824.45307245000004</v>
      </c>
      <c r="T662" s="106">
        <f t="shared" si="583"/>
        <v>6.3977804978830637</v>
      </c>
      <c r="U662" s="106">
        <f t="shared" si="584"/>
        <v>123.45594916796307</v>
      </c>
      <c r="V662" s="106">
        <f t="shared" si="585"/>
        <v>860.62384863584612</v>
      </c>
      <c r="W662" s="19">
        <f t="shared" si="604"/>
        <v>0</v>
      </c>
      <c r="X662" s="2">
        <f t="shared" si="586"/>
        <v>0</v>
      </c>
      <c r="Y662" s="4">
        <f t="shared" si="587"/>
        <v>0</v>
      </c>
      <c r="Z662" s="106">
        <f t="shared" si="588"/>
        <v>0</v>
      </c>
      <c r="AA662" s="114">
        <f t="shared" si="600"/>
        <v>0.05</v>
      </c>
      <c r="AB662" s="112">
        <f t="shared" si="589"/>
        <v>5</v>
      </c>
      <c r="AC662" s="178">
        <f t="shared" si="607"/>
        <v>31</v>
      </c>
      <c r="AD662" s="11">
        <f t="shared" si="601"/>
        <v>1.000655997</v>
      </c>
      <c r="AE662" s="106">
        <f t="shared" si="590"/>
        <v>0.54083873999999998</v>
      </c>
      <c r="AF662" s="106">
        <f t="shared" si="591"/>
        <v>0.56456666</v>
      </c>
      <c r="AG662" s="106">
        <f t="shared" si="592"/>
        <v>0</v>
      </c>
      <c r="AH662" s="115" t="str">
        <f t="shared" si="602"/>
        <v>J=</v>
      </c>
      <c r="AI662" s="116">
        <f t="shared" si="603"/>
        <v>44829</v>
      </c>
      <c r="AJ662" s="10"/>
      <c r="AK662" s="1"/>
      <c r="AL662" s="10"/>
      <c r="AM662" s="1"/>
      <c r="AN662" s="1"/>
      <c r="AO662" s="3"/>
      <c r="AP662" s="26"/>
      <c r="AQ662" s="26"/>
      <c r="AR662" s="26"/>
      <c r="AS662" s="26"/>
      <c r="AT662" s="26"/>
      <c r="AU662" s="26"/>
      <c r="AV662" s="26"/>
      <c r="AW662" s="26"/>
      <c r="AX662" s="26"/>
      <c r="AY662" s="26"/>
      <c r="AZ662" s="26"/>
      <c r="BA662" s="1"/>
      <c r="BB662" s="1"/>
      <c r="BC662" s="1"/>
      <c r="BD662" s="1"/>
      <c r="BE662" s="1"/>
      <c r="BG662" s="1"/>
      <c r="BH662" s="1"/>
    </row>
    <row r="663" spans="1:180" ht="15" customHeight="1" x14ac:dyDescent="0.25">
      <c r="A663" s="105">
        <f t="shared" si="593"/>
        <v>44804</v>
      </c>
      <c r="B663" s="106">
        <f t="shared" si="578"/>
        <v>861.20774179641955</v>
      </c>
      <c r="C663" s="2">
        <f t="shared" si="594"/>
        <v>730.77011897</v>
      </c>
      <c r="D663" s="2">
        <f t="shared" si="595"/>
        <v>49.905630020000103</v>
      </c>
      <c r="E663" s="106">
        <f t="shared" si="579"/>
        <v>680.8644889499999</v>
      </c>
      <c r="F663" s="21">
        <f t="shared" si="596"/>
        <v>6411.95</v>
      </c>
      <c r="G663" s="108">
        <f t="shared" si="597"/>
        <v>6388.87</v>
      </c>
      <c r="H663" s="109">
        <f t="shared" si="573"/>
        <v>44768</v>
      </c>
      <c r="I663" s="109">
        <f t="shared" si="605"/>
        <v>44799</v>
      </c>
      <c r="J663" s="110">
        <f t="shared" si="580"/>
        <v>-3.599529004437052E-3</v>
      </c>
      <c r="K663" s="117">
        <f t="shared" si="606"/>
        <v>44829</v>
      </c>
      <c r="L663" s="178">
        <f t="shared" si="572"/>
        <v>31</v>
      </c>
      <c r="M663" s="178">
        <f t="shared" si="577"/>
        <v>6</v>
      </c>
      <c r="N663" s="106">
        <f t="shared" si="581"/>
        <v>0.99930229999999998</v>
      </c>
      <c r="O663" s="111">
        <f t="shared" si="575"/>
        <v>0.99319995999999999</v>
      </c>
      <c r="P663" s="111">
        <f t="shared" si="598"/>
        <v>1.1820096358094638</v>
      </c>
      <c r="Q663" s="106">
        <f t="shared" si="574"/>
        <v>1.1811849400000001</v>
      </c>
      <c r="R663" s="106">
        <f t="shared" si="599"/>
        <v>1.12819757</v>
      </c>
      <c r="S663" s="106">
        <f t="shared" si="582"/>
        <v>824.45307245000004</v>
      </c>
      <c r="T663" s="106">
        <f t="shared" si="583"/>
        <v>6.3977804978830637</v>
      </c>
      <c r="U663" s="106">
        <f t="shared" si="584"/>
        <v>123.36239157853645</v>
      </c>
      <c r="V663" s="106">
        <f t="shared" si="585"/>
        <v>860.53029104641951</v>
      </c>
      <c r="W663" s="19">
        <f t="shared" si="604"/>
        <v>0</v>
      </c>
      <c r="X663" s="2">
        <f t="shared" si="586"/>
        <v>0</v>
      </c>
      <c r="Y663" s="4">
        <f t="shared" si="587"/>
        <v>0</v>
      </c>
      <c r="Z663" s="106">
        <f t="shared" si="588"/>
        <v>0</v>
      </c>
      <c r="AA663" s="114">
        <f t="shared" si="600"/>
        <v>0.05</v>
      </c>
      <c r="AB663" s="112">
        <f t="shared" si="589"/>
        <v>6</v>
      </c>
      <c r="AC663" s="178">
        <f t="shared" si="607"/>
        <v>31</v>
      </c>
      <c r="AD663" s="11">
        <f t="shared" si="601"/>
        <v>1.000787248</v>
      </c>
      <c r="AE663" s="106">
        <f t="shared" si="590"/>
        <v>0.64904903000000003</v>
      </c>
      <c r="AF663" s="106">
        <f t="shared" si="591"/>
        <v>0.67745074999999999</v>
      </c>
      <c r="AG663" s="106">
        <f t="shared" si="592"/>
        <v>0</v>
      </c>
      <c r="AH663" s="115" t="str">
        <f t="shared" si="602"/>
        <v>J=</v>
      </c>
      <c r="AI663" s="116">
        <f t="shared" si="603"/>
        <v>44829</v>
      </c>
      <c r="AJ663" s="10"/>
      <c r="AK663" s="1"/>
      <c r="AL663" s="10"/>
      <c r="AM663" s="1"/>
      <c r="AN663" s="1"/>
      <c r="AO663" s="3"/>
      <c r="AP663" s="26"/>
      <c r="AQ663" s="26"/>
      <c r="AR663" s="26"/>
      <c r="AS663" s="26"/>
      <c r="AT663" s="26"/>
      <c r="AU663" s="26"/>
      <c r="AV663" s="26"/>
      <c r="AW663" s="26"/>
      <c r="AX663" s="26"/>
      <c r="AY663" s="26"/>
      <c r="AZ663" s="26"/>
      <c r="BA663" s="1"/>
      <c r="BB663" s="1"/>
      <c r="BC663" s="1"/>
      <c r="BD663" s="1"/>
      <c r="BE663" s="1"/>
      <c r="BG663" s="1"/>
      <c r="BH663" s="1"/>
    </row>
    <row r="664" spans="1:180" ht="15" customHeight="1" x14ac:dyDescent="0.25">
      <c r="A664" s="105">
        <f t="shared" si="593"/>
        <v>44805</v>
      </c>
      <c r="B664" s="106">
        <f t="shared" si="578"/>
        <v>861.22707198428259</v>
      </c>
      <c r="C664" s="2">
        <f t="shared" si="594"/>
        <v>730.77011897</v>
      </c>
      <c r="D664" s="2">
        <f t="shared" si="595"/>
        <v>49.905630020000103</v>
      </c>
      <c r="E664" s="106">
        <f t="shared" si="579"/>
        <v>680.8644889499999</v>
      </c>
      <c r="F664" s="21">
        <f t="shared" si="596"/>
        <v>6411.95</v>
      </c>
      <c r="G664" s="108">
        <f t="shared" si="597"/>
        <v>6388.87</v>
      </c>
      <c r="H664" s="109">
        <f t="shared" si="573"/>
        <v>44768</v>
      </c>
      <c r="I664" s="109">
        <f t="shared" si="605"/>
        <v>44799</v>
      </c>
      <c r="J664" s="110">
        <f t="shared" si="580"/>
        <v>-3.599529004437052E-3</v>
      </c>
      <c r="K664" s="117">
        <f t="shared" si="606"/>
        <v>44829</v>
      </c>
      <c r="L664" s="178">
        <f t="shared" si="572"/>
        <v>31</v>
      </c>
      <c r="M664" s="178">
        <f t="shared" si="577"/>
        <v>7</v>
      </c>
      <c r="N664" s="106">
        <f t="shared" si="581"/>
        <v>0.99918605999999999</v>
      </c>
      <c r="O664" s="111">
        <f t="shared" si="575"/>
        <v>0.99319995999999999</v>
      </c>
      <c r="P664" s="111">
        <f t="shared" si="598"/>
        <v>1.1820096358094638</v>
      </c>
      <c r="Q664" s="106">
        <f t="shared" si="574"/>
        <v>1.1810475499999999</v>
      </c>
      <c r="R664" s="106">
        <f t="shared" si="599"/>
        <v>1.12819757</v>
      </c>
      <c r="S664" s="106">
        <f t="shared" si="582"/>
        <v>824.45307245000004</v>
      </c>
      <c r="T664" s="106">
        <f t="shared" si="583"/>
        <v>6.3977804978830637</v>
      </c>
      <c r="U664" s="106">
        <f t="shared" si="584"/>
        <v>123.26884760639952</v>
      </c>
      <c r="V664" s="106">
        <f t="shared" si="585"/>
        <v>860.43674707428261</v>
      </c>
      <c r="W664" s="19">
        <f t="shared" si="604"/>
        <v>0</v>
      </c>
      <c r="X664" s="2">
        <f t="shared" si="586"/>
        <v>0</v>
      </c>
      <c r="Y664" s="4">
        <f t="shared" si="587"/>
        <v>0</v>
      </c>
      <c r="Z664" s="106">
        <f t="shared" si="588"/>
        <v>0</v>
      </c>
      <c r="AA664" s="114">
        <f t="shared" si="600"/>
        <v>0.05</v>
      </c>
      <c r="AB664" s="112">
        <f t="shared" si="589"/>
        <v>7</v>
      </c>
      <c r="AC664" s="178">
        <f t="shared" si="607"/>
        <v>31</v>
      </c>
      <c r="AD664" s="11">
        <f t="shared" si="601"/>
        <v>1.000918516</v>
      </c>
      <c r="AE664" s="106">
        <f t="shared" si="590"/>
        <v>0.75727332999999997</v>
      </c>
      <c r="AF664" s="106">
        <f t="shared" si="591"/>
        <v>0.79032491000000005</v>
      </c>
      <c r="AG664" s="106">
        <f t="shared" si="592"/>
        <v>0</v>
      </c>
      <c r="AH664" s="115" t="str">
        <f t="shared" si="602"/>
        <v>J=</v>
      </c>
      <c r="AI664" s="116">
        <f t="shared" si="603"/>
        <v>44829</v>
      </c>
      <c r="AJ664" s="10"/>
      <c r="AK664" s="1"/>
      <c r="AL664" s="10"/>
      <c r="AM664" s="1"/>
      <c r="AN664" s="1"/>
      <c r="AO664" s="3"/>
      <c r="AP664" s="26"/>
      <c r="AQ664" s="26"/>
      <c r="AR664" s="26"/>
      <c r="AS664" s="26"/>
      <c r="AT664" s="26"/>
      <c r="AU664" s="26"/>
      <c r="AV664" s="26"/>
      <c r="AW664" s="26"/>
      <c r="AX664" s="26"/>
      <c r="AY664" s="26"/>
      <c r="AZ664" s="26"/>
      <c r="BA664" s="1"/>
      <c r="BB664" s="1"/>
      <c r="BC664" s="1"/>
      <c r="BD664" s="1"/>
      <c r="BE664" s="1"/>
      <c r="BG664" s="1"/>
      <c r="BH664" s="1"/>
    </row>
    <row r="665" spans="1:180" ht="15" customHeight="1" x14ac:dyDescent="0.25">
      <c r="A665" s="105">
        <f t="shared" si="593"/>
        <v>44806</v>
      </c>
      <c r="B665" s="106">
        <f t="shared" si="578"/>
        <v>861.24639907079074</v>
      </c>
      <c r="C665" s="2">
        <f t="shared" si="594"/>
        <v>730.77011897</v>
      </c>
      <c r="D665" s="2">
        <f t="shared" si="595"/>
        <v>49.905630020000103</v>
      </c>
      <c r="E665" s="106">
        <f t="shared" si="579"/>
        <v>680.8644889499999</v>
      </c>
      <c r="F665" s="21">
        <f t="shared" si="596"/>
        <v>6411.95</v>
      </c>
      <c r="G665" s="108">
        <f t="shared" si="597"/>
        <v>6388.87</v>
      </c>
      <c r="H665" s="109">
        <f t="shared" si="573"/>
        <v>44768</v>
      </c>
      <c r="I665" s="109">
        <f t="shared" si="605"/>
        <v>44799</v>
      </c>
      <c r="J665" s="110">
        <f t="shared" si="580"/>
        <v>-3.599529004437052E-3</v>
      </c>
      <c r="K665" s="117">
        <f t="shared" si="606"/>
        <v>44829</v>
      </c>
      <c r="L665" s="178">
        <f t="shared" si="572"/>
        <v>31</v>
      </c>
      <c r="M665" s="178">
        <f t="shared" si="577"/>
        <v>8</v>
      </c>
      <c r="N665" s="106">
        <f t="shared" si="581"/>
        <v>0.99906983999999999</v>
      </c>
      <c r="O665" s="111">
        <f t="shared" si="575"/>
        <v>0.99319995999999999</v>
      </c>
      <c r="P665" s="111">
        <f t="shared" si="598"/>
        <v>1.1820096358094638</v>
      </c>
      <c r="Q665" s="106">
        <f t="shared" si="574"/>
        <v>1.18091017</v>
      </c>
      <c r="R665" s="106">
        <f t="shared" si="599"/>
        <v>1.12819757</v>
      </c>
      <c r="S665" s="106">
        <f t="shared" si="582"/>
        <v>824.45307245000004</v>
      </c>
      <c r="T665" s="106">
        <f t="shared" si="583"/>
        <v>6.3977804978830637</v>
      </c>
      <c r="U665" s="106">
        <f t="shared" si="584"/>
        <v>123.17531044290759</v>
      </c>
      <c r="V665" s="106">
        <f t="shared" si="585"/>
        <v>860.34320991079073</v>
      </c>
      <c r="W665" s="19">
        <f t="shared" si="604"/>
        <v>0</v>
      </c>
      <c r="X665" s="2">
        <f t="shared" si="586"/>
        <v>0</v>
      </c>
      <c r="Y665" s="4">
        <f t="shared" si="587"/>
        <v>0</v>
      </c>
      <c r="Z665" s="106">
        <f t="shared" si="588"/>
        <v>0</v>
      </c>
      <c r="AA665" s="114">
        <f t="shared" si="600"/>
        <v>0.05</v>
      </c>
      <c r="AB665" s="112">
        <f t="shared" si="589"/>
        <v>8</v>
      </c>
      <c r="AC665" s="178">
        <f t="shared" si="607"/>
        <v>31</v>
      </c>
      <c r="AD665" s="11">
        <f t="shared" si="601"/>
        <v>1.001049801</v>
      </c>
      <c r="AE665" s="106">
        <f t="shared" si="590"/>
        <v>0.86551164999999997</v>
      </c>
      <c r="AF665" s="106">
        <f t="shared" si="591"/>
        <v>0.90318916000000005</v>
      </c>
      <c r="AG665" s="106">
        <f t="shared" si="592"/>
        <v>0</v>
      </c>
      <c r="AH665" s="115" t="str">
        <f t="shared" si="602"/>
        <v>J=</v>
      </c>
      <c r="AI665" s="116">
        <f t="shared" si="603"/>
        <v>44829</v>
      </c>
      <c r="AJ665" s="10"/>
      <c r="AK665" s="1"/>
      <c r="AL665" s="10"/>
      <c r="AM665" s="1"/>
      <c r="AN665" s="1"/>
      <c r="AO665" s="3"/>
      <c r="AP665" s="26"/>
      <c r="AQ665" s="26"/>
      <c r="AR665" s="26"/>
      <c r="AS665" s="26"/>
      <c r="AT665" s="26"/>
      <c r="AU665" s="26"/>
      <c r="AV665" s="26"/>
      <c r="AW665" s="26"/>
      <c r="AX665" s="26"/>
      <c r="AY665" s="26"/>
      <c r="AZ665" s="26"/>
      <c r="BA665" s="1"/>
      <c r="BB665" s="1"/>
      <c r="BC665" s="1"/>
      <c r="BD665" s="1"/>
      <c r="BE665" s="1"/>
      <c r="BG665" s="1"/>
      <c r="BH665" s="1"/>
    </row>
    <row r="666" spans="1:180" ht="15" customHeight="1" x14ac:dyDescent="0.25">
      <c r="A666" s="105">
        <f t="shared" si="593"/>
        <v>44807</v>
      </c>
      <c r="B666" s="106">
        <f t="shared" si="578"/>
        <v>861.26573070458846</v>
      </c>
      <c r="C666" s="2">
        <f t="shared" si="594"/>
        <v>730.77011897</v>
      </c>
      <c r="D666" s="2">
        <f t="shared" si="595"/>
        <v>49.905630020000103</v>
      </c>
      <c r="E666" s="106">
        <f t="shared" si="579"/>
        <v>680.8644889499999</v>
      </c>
      <c r="F666" s="21">
        <f t="shared" si="596"/>
        <v>6411.95</v>
      </c>
      <c r="G666" s="108">
        <f t="shared" si="597"/>
        <v>6388.87</v>
      </c>
      <c r="H666" s="109">
        <f t="shared" si="573"/>
        <v>44768</v>
      </c>
      <c r="I666" s="109">
        <f t="shared" si="605"/>
        <v>44799</v>
      </c>
      <c r="J666" s="110">
        <f t="shared" si="580"/>
        <v>-3.599529004437052E-3</v>
      </c>
      <c r="K666" s="117">
        <f t="shared" si="606"/>
        <v>44829</v>
      </c>
      <c r="L666" s="178">
        <f t="shared" si="572"/>
        <v>31</v>
      </c>
      <c r="M666" s="178">
        <f t="shared" si="577"/>
        <v>9</v>
      </c>
      <c r="N666" s="106">
        <f t="shared" si="581"/>
        <v>0.99895363000000004</v>
      </c>
      <c r="O666" s="111">
        <f t="shared" si="575"/>
        <v>0.99319995999999999</v>
      </c>
      <c r="P666" s="111">
        <f t="shared" si="598"/>
        <v>1.1820096358094638</v>
      </c>
      <c r="Q666" s="106">
        <f t="shared" si="574"/>
        <v>1.1807728099999999</v>
      </c>
      <c r="R666" s="106">
        <f t="shared" si="599"/>
        <v>1.12819757</v>
      </c>
      <c r="S666" s="106">
        <f t="shared" si="582"/>
        <v>824.45307245000004</v>
      </c>
      <c r="T666" s="106">
        <f t="shared" si="583"/>
        <v>6.3977804978830637</v>
      </c>
      <c r="U666" s="106">
        <f t="shared" si="584"/>
        <v>123.08178689670535</v>
      </c>
      <c r="V666" s="106">
        <f t="shared" si="585"/>
        <v>860.24968636458846</v>
      </c>
      <c r="W666" s="19">
        <f t="shared" si="604"/>
        <v>0</v>
      </c>
      <c r="X666" s="2">
        <f t="shared" si="586"/>
        <v>0</v>
      </c>
      <c r="Y666" s="4">
        <f t="shared" si="587"/>
        <v>0</v>
      </c>
      <c r="Z666" s="106">
        <f t="shared" si="588"/>
        <v>0</v>
      </c>
      <c r="AA666" s="114">
        <f t="shared" si="600"/>
        <v>0.05</v>
      </c>
      <c r="AB666" s="112">
        <f t="shared" si="589"/>
        <v>9</v>
      </c>
      <c r="AC666" s="178">
        <f t="shared" si="607"/>
        <v>31</v>
      </c>
      <c r="AD666" s="11">
        <f t="shared" si="601"/>
        <v>1.001181104</v>
      </c>
      <c r="AE666" s="106">
        <f t="shared" si="590"/>
        <v>0.97376481999999998</v>
      </c>
      <c r="AF666" s="106">
        <f t="shared" si="591"/>
        <v>1.0160443400000001</v>
      </c>
      <c r="AG666" s="106">
        <f t="shared" si="592"/>
        <v>0</v>
      </c>
      <c r="AH666" s="115" t="str">
        <f t="shared" si="602"/>
        <v>J=</v>
      </c>
      <c r="AI666" s="116">
        <f t="shared" si="603"/>
        <v>44829</v>
      </c>
      <c r="AJ666" s="10"/>
      <c r="AK666" s="1"/>
      <c r="AL666" s="10"/>
      <c r="AM666" s="1"/>
      <c r="AN666" s="1"/>
      <c r="AO666" s="3"/>
      <c r="AP666" s="26"/>
      <c r="AQ666" s="26"/>
      <c r="AR666" s="26"/>
      <c r="AS666" s="26"/>
      <c r="AT666" s="26"/>
      <c r="AU666" s="26"/>
      <c r="AV666" s="26"/>
      <c r="AW666" s="26"/>
      <c r="AX666" s="26"/>
      <c r="AY666" s="26"/>
      <c r="AZ666" s="26"/>
      <c r="BA666" s="1"/>
      <c r="BB666" s="1"/>
      <c r="BC666" s="1"/>
      <c r="BD666" s="1"/>
      <c r="BE666" s="1"/>
      <c r="BG666" s="1"/>
      <c r="BH666" s="1"/>
    </row>
    <row r="667" spans="1:180" ht="15" customHeight="1" x14ac:dyDescent="0.25">
      <c r="A667" s="105">
        <f t="shared" si="593"/>
        <v>44808</v>
      </c>
      <c r="B667" s="106">
        <f t="shared" si="578"/>
        <v>861.2850660356761</v>
      </c>
      <c r="C667" s="2">
        <f t="shared" si="594"/>
        <v>730.77011897</v>
      </c>
      <c r="D667" s="2">
        <f t="shared" si="595"/>
        <v>49.905630020000103</v>
      </c>
      <c r="E667" s="106">
        <f t="shared" si="579"/>
        <v>680.8644889499999</v>
      </c>
      <c r="F667" s="21">
        <f t="shared" si="596"/>
        <v>6411.95</v>
      </c>
      <c r="G667" s="108">
        <f t="shared" si="597"/>
        <v>6388.87</v>
      </c>
      <c r="H667" s="109">
        <f t="shared" si="573"/>
        <v>44768</v>
      </c>
      <c r="I667" s="109">
        <f t="shared" si="605"/>
        <v>44799</v>
      </c>
      <c r="J667" s="110">
        <f t="shared" si="580"/>
        <v>-3.599529004437052E-3</v>
      </c>
      <c r="K667" s="117">
        <f t="shared" si="606"/>
        <v>44829</v>
      </c>
      <c r="L667" s="178">
        <f t="shared" si="572"/>
        <v>31</v>
      </c>
      <c r="M667" s="178">
        <f t="shared" si="577"/>
        <v>10</v>
      </c>
      <c r="N667" s="106">
        <f t="shared" si="581"/>
        <v>0.99883743999999997</v>
      </c>
      <c r="O667" s="111">
        <f t="shared" si="575"/>
        <v>0.99319995999999999</v>
      </c>
      <c r="P667" s="111">
        <f t="shared" si="598"/>
        <v>1.1820096358094638</v>
      </c>
      <c r="Q667" s="106">
        <f t="shared" si="574"/>
        <v>1.1806354699999999</v>
      </c>
      <c r="R667" s="106">
        <f t="shared" si="599"/>
        <v>1.12819757</v>
      </c>
      <c r="S667" s="106">
        <f t="shared" si="582"/>
        <v>824.45307245000004</v>
      </c>
      <c r="T667" s="106">
        <f t="shared" si="583"/>
        <v>6.3977804978830637</v>
      </c>
      <c r="U667" s="106">
        <f t="shared" si="584"/>
        <v>122.98827696779297</v>
      </c>
      <c r="V667" s="106">
        <f t="shared" si="585"/>
        <v>860.15617643567612</v>
      </c>
      <c r="W667" s="19">
        <f t="shared" si="604"/>
        <v>0</v>
      </c>
      <c r="X667" s="2">
        <f t="shared" si="586"/>
        <v>0</v>
      </c>
      <c r="Y667" s="4">
        <f t="shared" si="587"/>
        <v>0</v>
      </c>
      <c r="Z667" s="106">
        <f t="shared" si="588"/>
        <v>0</v>
      </c>
      <c r="AA667" s="114">
        <f t="shared" si="600"/>
        <v>0.05</v>
      </c>
      <c r="AB667" s="112">
        <f t="shared" si="589"/>
        <v>10</v>
      </c>
      <c r="AC667" s="178">
        <f t="shared" si="607"/>
        <v>31</v>
      </c>
      <c r="AD667" s="11">
        <f t="shared" si="601"/>
        <v>1.001312424</v>
      </c>
      <c r="AE667" s="106">
        <f t="shared" si="590"/>
        <v>1.0820319899999999</v>
      </c>
      <c r="AF667" s="106">
        <f t="shared" si="591"/>
        <v>1.1288895999999999</v>
      </c>
      <c r="AG667" s="106">
        <f t="shared" si="592"/>
        <v>0</v>
      </c>
      <c r="AH667" s="115" t="str">
        <f t="shared" si="602"/>
        <v>J=</v>
      </c>
      <c r="AI667" s="116">
        <f t="shared" si="603"/>
        <v>44829</v>
      </c>
      <c r="AJ667" s="12"/>
      <c r="AK667" s="7"/>
      <c r="AL667" s="12"/>
      <c r="AM667" s="7"/>
      <c r="AN667" s="7"/>
      <c r="AO667" s="6"/>
      <c r="AP667" s="26"/>
      <c r="AQ667" s="26"/>
      <c r="AR667" s="26"/>
      <c r="AS667" s="26"/>
      <c r="AT667" s="26"/>
      <c r="AU667" s="26"/>
      <c r="AV667" s="26"/>
      <c r="AW667" s="26"/>
      <c r="AX667" s="26"/>
      <c r="AY667" s="26"/>
      <c r="AZ667" s="26"/>
      <c r="BA667" s="7"/>
      <c r="BB667" s="7"/>
      <c r="BC667" s="7"/>
      <c r="BD667" s="7"/>
      <c r="BE667" s="7"/>
      <c r="BG667" s="7"/>
      <c r="BH667" s="7"/>
      <c r="BI667" s="16"/>
      <c r="BJ667" s="16"/>
      <c r="BK667" s="16"/>
      <c r="BL667" s="16"/>
      <c r="BM667" s="16"/>
      <c r="BN667" s="16"/>
      <c r="BO667" s="16"/>
      <c r="BP667" s="16"/>
      <c r="BQ667" s="16"/>
      <c r="BR667" s="16"/>
      <c r="BS667" s="16"/>
      <c r="BT667" s="16"/>
      <c r="BU667" s="16"/>
      <c r="BV667" s="16"/>
      <c r="BW667" s="16"/>
      <c r="BX667" s="16"/>
      <c r="BY667" s="16"/>
      <c r="BZ667" s="16"/>
      <c r="CA667" s="16"/>
      <c r="CB667" s="16"/>
      <c r="CC667" s="16"/>
      <c r="CD667" s="16"/>
      <c r="CE667" s="16"/>
      <c r="CF667" s="16"/>
      <c r="CG667" s="16"/>
      <c r="CH667" s="16"/>
      <c r="CI667" s="16"/>
      <c r="CJ667" s="16"/>
      <c r="CK667" s="16"/>
      <c r="CL667" s="16"/>
      <c r="CM667" s="16"/>
      <c r="CN667" s="16"/>
      <c r="CO667" s="16"/>
      <c r="CP667" s="16"/>
      <c r="CQ667" s="16"/>
      <c r="CR667" s="16"/>
      <c r="CS667" s="16"/>
      <c r="CT667" s="16"/>
      <c r="CU667" s="16"/>
      <c r="CV667" s="16"/>
      <c r="CW667" s="16"/>
      <c r="CX667" s="16"/>
      <c r="CY667" s="16"/>
      <c r="CZ667" s="16"/>
      <c r="DA667" s="16"/>
      <c r="DB667" s="16"/>
      <c r="DC667" s="16"/>
      <c r="DD667" s="16"/>
      <c r="DE667" s="16"/>
      <c r="DF667" s="16"/>
      <c r="DG667" s="16"/>
      <c r="DH667" s="16"/>
      <c r="DI667" s="16"/>
      <c r="DJ667" s="16"/>
      <c r="DK667" s="16"/>
      <c r="DL667" s="16"/>
      <c r="DM667" s="16"/>
      <c r="DN667" s="16"/>
      <c r="DO667" s="16"/>
      <c r="DP667" s="16"/>
      <c r="DQ667" s="16"/>
      <c r="DR667" s="16"/>
      <c r="DS667" s="16"/>
      <c r="DT667" s="16"/>
      <c r="DU667" s="16"/>
      <c r="DV667" s="16"/>
      <c r="DW667" s="16"/>
      <c r="DX667" s="16"/>
      <c r="DY667" s="16"/>
      <c r="DZ667" s="16"/>
      <c r="EA667" s="16"/>
      <c r="EB667" s="16"/>
      <c r="EC667" s="16"/>
      <c r="ED667" s="16"/>
      <c r="EE667" s="16"/>
      <c r="EF667" s="16"/>
      <c r="EG667" s="16"/>
      <c r="EH667" s="16"/>
      <c r="EI667" s="16"/>
      <c r="EJ667" s="16"/>
      <c r="EK667" s="16"/>
      <c r="EL667" s="16"/>
      <c r="EM667" s="16"/>
      <c r="EN667" s="16"/>
      <c r="EO667" s="16"/>
      <c r="EP667" s="16"/>
      <c r="EQ667" s="16"/>
      <c r="ER667" s="16"/>
      <c r="ES667" s="16"/>
      <c r="ET667" s="16"/>
      <c r="EU667" s="16"/>
      <c r="EV667" s="16"/>
      <c r="EW667" s="16"/>
      <c r="EX667" s="16"/>
      <c r="EY667" s="16"/>
      <c r="EZ667" s="16"/>
      <c r="FA667" s="16"/>
      <c r="FB667" s="16"/>
      <c r="FC667" s="16"/>
      <c r="FD667" s="16"/>
      <c r="FE667" s="16"/>
      <c r="FF667" s="16"/>
      <c r="FG667" s="16"/>
      <c r="FH667" s="16"/>
      <c r="FI667" s="16"/>
      <c r="FJ667" s="16"/>
      <c r="FK667" s="16"/>
      <c r="FL667" s="16"/>
      <c r="FM667" s="16"/>
      <c r="FN667" s="16"/>
      <c r="FO667" s="16"/>
      <c r="FP667" s="16"/>
      <c r="FQ667" s="16"/>
      <c r="FR667" s="16"/>
      <c r="FS667" s="16"/>
      <c r="FT667" s="16"/>
      <c r="FU667" s="16"/>
      <c r="FV667" s="16"/>
      <c r="FW667" s="16"/>
      <c r="FX667" s="16"/>
    </row>
    <row r="668" spans="1:180" ht="15" customHeight="1" x14ac:dyDescent="0.25">
      <c r="A668" s="105">
        <f t="shared" si="593"/>
        <v>44809</v>
      </c>
      <c r="B668" s="106">
        <f t="shared" si="578"/>
        <v>861.30440507405353</v>
      </c>
      <c r="C668" s="2">
        <f t="shared" si="594"/>
        <v>730.77011897</v>
      </c>
      <c r="D668" s="2">
        <f t="shared" si="595"/>
        <v>49.905630020000103</v>
      </c>
      <c r="E668" s="106">
        <f t="shared" si="579"/>
        <v>680.8644889499999</v>
      </c>
      <c r="F668" s="21">
        <f t="shared" si="596"/>
        <v>6411.95</v>
      </c>
      <c r="G668" s="108">
        <f t="shared" si="597"/>
        <v>6388.87</v>
      </c>
      <c r="H668" s="109">
        <f t="shared" si="573"/>
        <v>44768</v>
      </c>
      <c r="I668" s="109">
        <f t="shared" si="605"/>
        <v>44799</v>
      </c>
      <c r="J668" s="110">
        <f t="shared" si="580"/>
        <v>-3.599529004437052E-3</v>
      </c>
      <c r="K668" s="117">
        <f t="shared" si="606"/>
        <v>44829</v>
      </c>
      <c r="L668" s="178">
        <f t="shared" si="572"/>
        <v>31</v>
      </c>
      <c r="M668" s="178">
        <f t="shared" si="577"/>
        <v>11</v>
      </c>
      <c r="N668" s="106">
        <f t="shared" si="581"/>
        <v>0.99872126000000006</v>
      </c>
      <c r="O668" s="111">
        <f t="shared" si="575"/>
        <v>0.99319995999999999</v>
      </c>
      <c r="P668" s="111">
        <f t="shared" si="598"/>
        <v>1.1820096358094638</v>
      </c>
      <c r="Q668" s="106">
        <f t="shared" si="574"/>
        <v>1.18049815</v>
      </c>
      <c r="R668" s="106">
        <f t="shared" si="599"/>
        <v>1.12819757</v>
      </c>
      <c r="S668" s="106">
        <f t="shared" si="582"/>
        <v>824.45307245000004</v>
      </c>
      <c r="T668" s="106">
        <f t="shared" si="583"/>
        <v>6.3977804978830637</v>
      </c>
      <c r="U668" s="106">
        <f t="shared" si="584"/>
        <v>122.89478065617044</v>
      </c>
      <c r="V668" s="106">
        <f t="shared" si="585"/>
        <v>860.06268012405349</v>
      </c>
      <c r="W668" s="19">
        <f t="shared" si="604"/>
        <v>0</v>
      </c>
      <c r="X668" s="2">
        <f t="shared" si="586"/>
        <v>0</v>
      </c>
      <c r="Y668" s="4">
        <f t="shared" si="587"/>
        <v>0</v>
      </c>
      <c r="Z668" s="106">
        <f t="shared" si="588"/>
        <v>0</v>
      </c>
      <c r="AA668" s="114">
        <f t="shared" si="600"/>
        <v>0.05</v>
      </c>
      <c r="AB668" s="112">
        <f t="shared" si="589"/>
        <v>11</v>
      </c>
      <c r="AC668" s="178">
        <f t="shared" si="607"/>
        <v>31</v>
      </c>
      <c r="AD668" s="11">
        <f t="shared" si="601"/>
        <v>1.001443761</v>
      </c>
      <c r="AE668" s="106">
        <f t="shared" si="590"/>
        <v>1.1903131899999999</v>
      </c>
      <c r="AF668" s="106">
        <f t="shared" si="591"/>
        <v>1.24172495</v>
      </c>
      <c r="AG668" s="106">
        <f t="shared" si="592"/>
        <v>0</v>
      </c>
      <c r="AH668" s="115" t="str">
        <f t="shared" si="602"/>
        <v>J=</v>
      </c>
      <c r="AI668" s="116">
        <f t="shared" si="603"/>
        <v>44829</v>
      </c>
      <c r="AJ668" s="10"/>
      <c r="AK668" s="1"/>
      <c r="AL668" s="10"/>
      <c r="AM668" s="1"/>
      <c r="AN668" s="1"/>
      <c r="AO668" s="3"/>
      <c r="AP668" s="26"/>
      <c r="AQ668" s="26"/>
      <c r="AR668" s="26"/>
      <c r="AS668" s="26"/>
      <c r="AT668" s="26"/>
      <c r="AU668" s="26"/>
      <c r="AV668" s="26"/>
      <c r="AW668" s="26"/>
      <c r="AX668" s="26"/>
      <c r="AY668" s="26"/>
      <c r="AZ668" s="26"/>
      <c r="BA668" s="1"/>
      <c r="BB668" s="1"/>
      <c r="BC668" s="1"/>
      <c r="BD668" s="1"/>
      <c r="BE668" s="1"/>
      <c r="BG668" s="1"/>
      <c r="BH668" s="1"/>
    </row>
    <row r="669" spans="1:180" ht="15" customHeight="1" x14ac:dyDescent="0.25">
      <c r="A669" s="105">
        <f t="shared" si="593"/>
        <v>44810</v>
      </c>
      <c r="B669" s="106">
        <f t="shared" si="578"/>
        <v>861.32373417243082</v>
      </c>
      <c r="C669" s="2">
        <f t="shared" si="594"/>
        <v>730.77011897</v>
      </c>
      <c r="D669" s="2">
        <f t="shared" si="595"/>
        <v>49.905630020000103</v>
      </c>
      <c r="E669" s="106">
        <f t="shared" si="579"/>
        <v>680.8644889499999</v>
      </c>
      <c r="F669" s="21">
        <f t="shared" si="596"/>
        <v>6411.95</v>
      </c>
      <c r="G669" s="108">
        <f t="shared" si="597"/>
        <v>6388.87</v>
      </c>
      <c r="H669" s="109">
        <f t="shared" si="573"/>
        <v>44768</v>
      </c>
      <c r="I669" s="109">
        <f t="shared" si="605"/>
        <v>44799</v>
      </c>
      <c r="J669" s="110">
        <f t="shared" si="580"/>
        <v>-3.599529004437052E-3</v>
      </c>
      <c r="K669" s="117">
        <f t="shared" si="606"/>
        <v>44829</v>
      </c>
      <c r="L669" s="178">
        <f t="shared" ref="L669:L732" si="608">IF(DAY(A668)=25,VLOOKUP(A668,$AP$321:$AY$700,7),L668)</f>
        <v>31</v>
      </c>
      <c r="M669" s="178">
        <f t="shared" si="577"/>
        <v>12</v>
      </c>
      <c r="N669" s="106">
        <f t="shared" si="581"/>
        <v>0.99860508999999997</v>
      </c>
      <c r="O669" s="111">
        <f t="shared" si="575"/>
        <v>0.99319995999999999</v>
      </c>
      <c r="P669" s="111">
        <f t="shared" si="598"/>
        <v>1.1820096358094638</v>
      </c>
      <c r="Q669" s="106">
        <f t="shared" si="574"/>
        <v>1.1803608299999999</v>
      </c>
      <c r="R669" s="106">
        <f t="shared" si="599"/>
        <v>1.12819757</v>
      </c>
      <c r="S669" s="106">
        <f t="shared" si="582"/>
        <v>824.45307245000004</v>
      </c>
      <c r="T669" s="106">
        <f t="shared" si="583"/>
        <v>6.3977804978830637</v>
      </c>
      <c r="U669" s="106">
        <f t="shared" si="584"/>
        <v>122.80128434454775</v>
      </c>
      <c r="V669" s="106">
        <f t="shared" si="585"/>
        <v>859.96918381243086</v>
      </c>
      <c r="W669" s="19">
        <f t="shared" si="604"/>
        <v>0</v>
      </c>
      <c r="X669" s="2">
        <f t="shared" si="586"/>
        <v>0</v>
      </c>
      <c r="Y669" s="4">
        <f t="shared" si="587"/>
        <v>0</v>
      </c>
      <c r="Z669" s="106">
        <f t="shared" si="588"/>
        <v>0</v>
      </c>
      <c r="AA669" s="114">
        <f t="shared" si="600"/>
        <v>0.05</v>
      </c>
      <c r="AB669" s="112">
        <f t="shared" si="589"/>
        <v>12</v>
      </c>
      <c r="AC669" s="178">
        <f t="shared" si="607"/>
        <v>31</v>
      </c>
      <c r="AD669" s="11">
        <f t="shared" si="601"/>
        <v>1.0015751150000001</v>
      </c>
      <c r="AE669" s="106">
        <f t="shared" si="590"/>
        <v>1.2986084</v>
      </c>
      <c r="AF669" s="106">
        <f t="shared" si="591"/>
        <v>1.35455036</v>
      </c>
      <c r="AG669" s="106">
        <f t="shared" si="592"/>
        <v>0</v>
      </c>
      <c r="AH669" s="115" t="str">
        <f t="shared" si="602"/>
        <v>J=</v>
      </c>
      <c r="AI669" s="116">
        <f t="shared" si="603"/>
        <v>44829</v>
      </c>
      <c r="AJ669" s="10"/>
      <c r="AK669" s="1"/>
      <c r="AL669" s="10"/>
      <c r="AM669" s="1"/>
      <c r="AN669" s="1"/>
      <c r="AO669" s="3"/>
      <c r="AP669" s="26"/>
      <c r="AQ669" s="26"/>
      <c r="AR669" s="26"/>
      <c r="AS669" s="26"/>
      <c r="AT669" s="26"/>
      <c r="AU669" s="26"/>
      <c r="AV669" s="26"/>
      <c r="AW669" s="26"/>
      <c r="AX669" s="26"/>
      <c r="AY669" s="26"/>
      <c r="AZ669" s="26"/>
      <c r="BA669" s="1"/>
      <c r="BB669" s="1"/>
      <c r="BC669" s="1"/>
      <c r="BD669" s="1"/>
      <c r="BE669" s="1"/>
      <c r="BG669" s="1"/>
      <c r="BH669" s="1"/>
    </row>
    <row r="670" spans="1:180" ht="15" customHeight="1" x14ac:dyDescent="0.25">
      <c r="A670" s="105">
        <f t="shared" si="593"/>
        <v>44811</v>
      </c>
      <c r="B670" s="106">
        <f t="shared" si="578"/>
        <v>861.34306781809801</v>
      </c>
      <c r="C670" s="2">
        <f t="shared" si="594"/>
        <v>730.77011897</v>
      </c>
      <c r="D670" s="2">
        <f t="shared" si="595"/>
        <v>49.905630020000103</v>
      </c>
      <c r="E670" s="106">
        <f t="shared" si="579"/>
        <v>680.8644889499999</v>
      </c>
      <c r="F670" s="21">
        <f t="shared" si="596"/>
        <v>6411.95</v>
      </c>
      <c r="G670" s="108">
        <f t="shared" si="597"/>
        <v>6388.87</v>
      </c>
      <c r="H670" s="109">
        <f t="shared" si="573"/>
        <v>44768</v>
      </c>
      <c r="I670" s="109">
        <f t="shared" si="605"/>
        <v>44799</v>
      </c>
      <c r="J670" s="110">
        <f t="shared" si="580"/>
        <v>-3.599529004437052E-3</v>
      </c>
      <c r="K670" s="117">
        <f t="shared" si="606"/>
        <v>44829</v>
      </c>
      <c r="L670" s="178">
        <f t="shared" si="608"/>
        <v>31</v>
      </c>
      <c r="M670" s="178">
        <f t="shared" si="577"/>
        <v>13</v>
      </c>
      <c r="N670" s="106">
        <f t="shared" si="581"/>
        <v>0.99848893000000005</v>
      </c>
      <c r="O670" s="111">
        <f t="shared" si="575"/>
        <v>0.99319995999999999</v>
      </c>
      <c r="P670" s="111">
        <f t="shared" si="598"/>
        <v>1.1820096358094638</v>
      </c>
      <c r="Q670" s="106">
        <f t="shared" si="574"/>
        <v>1.1802235299999999</v>
      </c>
      <c r="R670" s="106">
        <f t="shared" si="599"/>
        <v>1.12819757</v>
      </c>
      <c r="S670" s="106">
        <f t="shared" si="582"/>
        <v>824.45307245000004</v>
      </c>
      <c r="T670" s="106">
        <f t="shared" si="583"/>
        <v>6.3977804978830637</v>
      </c>
      <c r="U670" s="106">
        <f t="shared" si="584"/>
        <v>122.70780165021492</v>
      </c>
      <c r="V670" s="106">
        <f t="shared" si="585"/>
        <v>859.87570111809805</v>
      </c>
      <c r="W670" s="19">
        <f t="shared" si="604"/>
        <v>0</v>
      </c>
      <c r="X670" s="2">
        <f t="shared" si="586"/>
        <v>0</v>
      </c>
      <c r="Y670" s="4">
        <f t="shared" si="587"/>
        <v>0</v>
      </c>
      <c r="Z670" s="106">
        <f t="shared" si="588"/>
        <v>0</v>
      </c>
      <c r="AA670" s="114">
        <f t="shared" si="600"/>
        <v>0.05</v>
      </c>
      <c r="AB670" s="112">
        <f t="shared" si="589"/>
        <v>13</v>
      </c>
      <c r="AC670" s="178">
        <f t="shared" si="607"/>
        <v>31</v>
      </c>
      <c r="AD670" s="11">
        <f t="shared" si="601"/>
        <v>1.0017064870000001</v>
      </c>
      <c r="AE670" s="106">
        <f t="shared" si="590"/>
        <v>1.40691845</v>
      </c>
      <c r="AF670" s="106">
        <f t="shared" si="591"/>
        <v>1.4673666999999999</v>
      </c>
      <c r="AG670" s="106">
        <f t="shared" si="592"/>
        <v>0</v>
      </c>
      <c r="AH670" s="115" t="str">
        <f t="shared" si="602"/>
        <v>J=</v>
      </c>
      <c r="AI670" s="116">
        <f t="shared" si="603"/>
        <v>44829</v>
      </c>
      <c r="AJ670" s="10"/>
      <c r="AK670" s="1"/>
      <c r="AL670" s="10"/>
      <c r="AM670" s="1"/>
      <c r="AN670" s="1"/>
      <c r="AO670" s="3"/>
      <c r="AP670" s="26"/>
      <c r="AQ670" s="26"/>
      <c r="AR670" s="26"/>
      <c r="AS670" s="26"/>
      <c r="AT670" s="26"/>
      <c r="AU670" s="26"/>
      <c r="AV670" s="26"/>
      <c r="AW670" s="26"/>
      <c r="AX670" s="26"/>
      <c r="AY670" s="26"/>
      <c r="AZ670" s="26"/>
      <c r="BA670" s="1"/>
      <c r="BB670" s="1"/>
      <c r="BC670" s="1"/>
      <c r="BD670" s="1"/>
      <c r="BE670" s="1"/>
      <c r="BG670" s="1"/>
      <c r="BH670" s="1"/>
    </row>
    <row r="671" spans="1:180" ht="15" customHeight="1" x14ac:dyDescent="0.25">
      <c r="A671" s="105">
        <f t="shared" si="593"/>
        <v>44812</v>
      </c>
      <c r="B671" s="106">
        <f t="shared" si="578"/>
        <v>861.36240516105511</v>
      </c>
      <c r="C671" s="2">
        <f t="shared" si="594"/>
        <v>730.77011897</v>
      </c>
      <c r="D671" s="2">
        <f t="shared" si="595"/>
        <v>49.905630020000103</v>
      </c>
      <c r="E671" s="106">
        <f t="shared" si="579"/>
        <v>680.8644889499999</v>
      </c>
      <c r="F671" s="21">
        <f t="shared" si="596"/>
        <v>6411.95</v>
      </c>
      <c r="G671" s="108">
        <f t="shared" si="597"/>
        <v>6388.87</v>
      </c>
      <c r="H671" s="109">
        <f t="shared" si="573"/>
        <v>44768</v>
      </c>
      <c r="I671" s="109">
        <f t="shared" si="605"/>
        <v>44799</v>
      </c>
      <c r="J671" s="110">
        <f t="shared" si="580"/>
        <v>-3.599529004437052E-3</v>
      </c>
      <c r="K671" s="117">
        <f t="shared" si="606"/>
        <v>44829</v>
      </c>
      <c r="L671" s="178">
        <f t="shared" si="608"/>
        <v>31</v>
      </c>
      <c r="M671" s="178">
        <f t="shared" si="577"/>
        <v>14</v>
      </c>
      <c r="N671" s="106">
        <f t="shared" si="581"/>
        <v>0.99837279000000001</v>
      </c>
      <c r="O671" s="111">
        <f t="shared" si="575"/>
        <v>0.99319995999999999</v>
      </c>
      <c r="P671" s="111">
        <f t="shared" si="598"/>
        <v>1.1820096358094638</v>
      </c>
      <c r="Q671" s="106">
        <f t="shared" si="574"/>
        <v>1.18008625</v>
      </c>
      <c r="R671" s="106">
        <f t="shared" si="599"/>
        <v>1.12819757</v>
      </c>
      <c r="S671" s="106">
        <f t="shared" si="582"/>
        <v>824.45307245000004</v>
      </c>
      <c r="T671" s="106">
        <f t="shared" si="583"/>
        <v>6.3977804978830637</v>
      </c>
      <c r="U671" s="106">
        <f t="shared" si="584"/>
        <v>122.61433257317192</v>
      </c>
      <c r="V671" s="106">
        <f t="shared" si="585"/>
        <v>859.78223204105507</v>
      </c>
      <c r="W671" s="19">
        <f t="shared" si="604"/>
        <v>0</v>
      </c>
      <c r="X671" s="2">
        <f t="shared" si="586"/>
        <v>0</v>
      </c>
      <c r="Y671" s="4">
        <f t="shared" si="587"/>
        <v>0</v>
      </c>
      <c r="Z671" s="106">
        <f t="shared" si="588"/>
        <v>0</v>
      </c>
      <c r="AA671" s="114">
        <f t="shared" si="600"/>
        <v>0.05</v>
      </c>
      <c r="AB671" s="112">
        <f t="shared" si="589"/>
        <v>14</v>
      </c>
      <c r="AC671" s="178">
        <f t="shared" si="607"/>
        <v>31</v>
      </c>
      <c r="AD671" s="11">
        <f t="shared" si="601"/>
        <v>1.001837876</v>
      </c>
      <c r="AE671" s="106">
        <f t="shared" si="590"/>
        <v>1.51524251</v>
      </c>
      <c r="AF671" s="106">
        <f t="shared" si="591"/>
        <v>1.58017312</v>
      </c>
      <c r="AG671" s="106">
        <f t="shared" si="592"/>
        <v>0</v>
      </c>
      <c r="AH671" s="115" t="str">
        <f t="shared" si="602"/>
        <v>J=</v>
      </c>
      <c r="AI671" s="116">
        <f t="shared" si="603"/>
        <v>44829</v>
      </c>
      <c r="AJ671" s="10"/>
      <c r="AK671" s="1"/>
      <c r="AL671" s="10"/>
      <c r="AM671" s="1"/>
      <c r="AN671" s="1"/>
      <c r="AO671" s="3"/>
      <c r="AP671" s="26"/>
      <c r="AQ671" s="26"/>
      <c r="AR671" s="26"/>
      <c r="AS671" s="26"/>
      <c r="AT671" s="26"/>
      <c r="AU671" s="26"/>
      <c r="AV671" s="26"/>
      <c r="AW671" s="26"/>
      <c r="AX671" s="26"/>
      <c r="AY671" s="26"/>
      <c r="AZ671" s="26"/>
      <c r="BA671" s="1"/>
      <c r="BB671" s="1"/>
      <c r="BC671" s="1"/>
      <c r="BD671" s="1"/>
      <c r="BE671" s="1"/>
      <c r="BG671" s="1"/>
      <c r="BH671" s="1"/>
    </row>
    <row r="672" spans="1:180" ht="15" customHeight="1" x14ac:dyDescent="0.25">
      <c r="A672" s="105">
        <f t="shared" si="593"/>
        <v>44813</v>
      </c>
      <c r="B672" s="106">
        <f t="shared" si="578"/>
        <v>861.38175302994659</v>
      </c>
      <c r="C672" s="2">
        <f t="shared" si="594"/>
        <v>730.77011897</v>
      </c>
      <c r="D672" s="2">
        <f t="shared" si="595"/>
        <v>49.905630020000103</v>
      </c>
      <c r="E672" s="106">
        <f t="shared" si="579"/>
        <v>680.8644889499999</v>
      </c>
      <c r="F672" s="21">
        <f t="shared" si="596"/>
        <v>6411.95</v>
      </c>
      <c r="G672" s="108">
        <f t="shared" si="597"/>
        <v>6388.87</v>
      </c>
      <c r="H672" s="109">
        <f t="shared" si="573"/>
        <v>44768</v>
      </c>
      <c r="I672" s="109">
        <f t="shared" si="605"/>
        <v>44799</v>
      </c>
      <c r="J672" s="110">
        <f t="shared" si="580"/>
        <v>-3.599529004437052E-3</v>
      </c>
      <c r="K672" s="117">
        <f t="shared" si="606"/>
        <v>44829</v>
      </c>
      <c r="L672" s="178">
        <f t="shared" si="608"/>
        <v>31</v>
      </c>
      <c r="M672" s="178">
        <f t="shared" si="577"/>
        <v>15</v>
      </c>
      <c r="N672" s="106">
        <f t="shared" si="581"/>
        <v>0.99825666999999996</v>
      </c>
      <c r="O672" s="111">
        <f t="shared" si="575"/>
        <v>0.99319995999999999</v>
      </c>
      <c r="P672" s="111">
        <f t="shared" si="598"/>
        <v>1.1820096358094638</v>
      </c>
      <c r="Q672" s="106">
        <f t="shared" si="574"/>
        <v>1.1799489999999999</v>
      </c>
      <c r="R672" s="106">
        <f t="shared" si="599"/>
        <v>1.12819757</v>
      </c>
      <c r="S672" s="106">
        <f t="shared" si="582"/>
        <v>824.45307245000004</v>
      </c>
      <c r="T672" s="106">
        <f t="shared" si="583"/>
        <v>6.3977804978830637</v>
      </c>
      <c r="U672" s="106">
        <f t="shared" si="584"/>
        <v>122.52088392206348</v>
      </c>
      <c r="V672" s="106">
        <f t="shared" si="585"/>
        <v>859.68878338994659</v>
      </c>
      <c r="W672" s="19">
        <f t="shared" si="604"/>
        <v>0</v>
      </c>
      <c r="X672" s="2">
        <f t="shared" si="586"/>
        <v>0</v>
      </c>
      <c r="Y672" s="4">
        <f t="shared" si="587"/>
        <v>0</v>
      </c>
      <c r="Z672" s="106">
        <f t="shared" si="588"/>
        <v>0</v>
      </c>
      <c r="AA672" s="114">
        <f t="shared" si="600"/>
        <v>0.05</v>
      </c>
      <c r="AB672" s="112">
        <f t="shared" si="589"/>
        <v>15</v>
      </c>
      <c r="AC672" s="178">
        <f t="shared" si="607"/>
        <v>31</v>
      </c>
      <c r="AD672" s="11">
        <f t="shared" si="601"/>
        <v>1.0019692819999999</v>
      </c>
      <c r="AE672" s="106">
        <f t="shared" si="590"/>
        <v>1.62358059</v>
      </c>
      <c r="AF672" s="106">
        <f t="shared" si="591"/>
        <v>1.6929696400000001</v>
      </c>
      <c r="AG672" s="106">
        <f t="shared" si="592"/>
        <v>0</v>
      </c>
      <c r="AH672" s="115" t="str">
        <f t="shared" si="602"/>
        <v>J=</v>
      </c>
      <c r="AI672" s="116">
        <f t="shared" si="603"/>
        <v>44829</v>
      </c>
      <c r="AJ672" s="10"/>
      <c r="AK672" s="1"/>
      <c r="AL672" s="10"/>
      <c r="AM672" s="1"/>
      <c r="AN672" s="1"/>
      <c r="AO672" s="3"/>
      <c r="AP672" s="26"/>
      <c r="AQ672" s="26"/>
      <c r="AR672" s="26"/>
      <c r="AS672" s="26"/>
      <c r="AT672" s="26"/>
      <c r="AU672" s="26"/>
      <c r="AV672" s="26"/>
      <c r="AW672" s="26"/>
      <c r="AX672" s="26"/>
      <c r="AY672" s="26"/>
      <c r="AZ672" s="26"/>
      <c r="BA672" s="1"/>
      <c r="BB672" s="1"/>
      <c r="BC672" s="1"/>
      <c r="BD672" s="1"/>
      <c r="BE672" s="1"/>
      <c r="BG672" s="1"/>
      <c r="BH672" s="1"/>
    </row>
    <row r="673" spans="1:60" ht="15" customHeight="1" x14ac:dyDescent="0.25">
      <c r="A673" s="105">
        <f t="shared" si="593"/>
        <v>44814</v>
      </c>
      <c r="B673" s="106">
        <f t="shared" si="578"/>
        <v>861.40108413019345</v>
      </c>
      <c r="C673" s="2">
        <f t="shared" si="594"/>
        <v>730.77011897</v>
      </c>
      <c r="D673" s="2">
        <f t="shared" si="595"/>
        <v>49.905630020000103</v>
      </c>
      <c r="E673" s="106">
        <f t="shared" si="579"/>
        <v>680.8644889499999</v>
      </c>
      <c r="F673" s="21">
        <f t="shared" si="596"/>
        <v>6411.95</v>
      </c>
      <c r="G673" s="108">
        <f t="shared" si="597"/>
        <v>6388.87</v>
      </c>
      <c r="H673" s="109">
        <f t="shared" si="573"/>
        <v>44768</v>
      </c>
      <c r="I673" s="109">
        <f t="shared" si="605"/>
        <v>44799</v>
      </c>
      <c r="J673" s="110">
        <f t="shared" si="580"/>
        <v>-3.599529004437052E-3</v>
      </c>
      <c r="K673" s="117">
        <f t="shared" si="606"/>
        <v>44829</v>
      </c>
      <c r="L673" s="178">
        <f t="shared" si="608"/>
        <v>31</v>
      </c>
      <c r="M673" s="178">
        <f t="shared" si="577"/>
        <v>16</v>
      </c>
      <c r="N673" s="106">
        <f t="shared" si="581"/>
        <v>0.99814055000000002</v>
      </c>
      <c r="O673" s="111">
        <f t="shared" si="575"/>
        <v>0.99319995999999999</v>
      </c>
      <c r="P673" s="111">
        <f t="shared" si="598"/>
        <v>1.1820096358094638</v>
      </c>
      <c r="Q673" s="106">
        <f t="shared" si="574"/>
        <v>1.1798117400000001</v>
      </c>
      <c r="R673" s="106">
        <f t="shared" si="599"/>
        <v>1.12819757</v>
      </c>
      <c r="S673" s="106">
        <f t="shared" si="582"/>
        <v>824.45307245000004</v>
      </c>
      <c r="T673" s="106">
        <f t="shared" si="583"/>
        <v>6.3977804978830637</v>
      </c>
      <c r="U673" s="106">
        <f t="shared" si="584"/>
        <v>122.42742846231033</v>
      </c>
      <c r="V673" s="106">
        <f t="shared" si="585"/>
        <v>859.59532793019343</v>
      </c>
      <c r="W673" s="19">
        <f t="shared" si="604"/>
        <v>0</v>
      </c>
      <c r="X673" s="2">
        <f t="shared" si="586"/>
        <v>0</v>
      </c>
      <c r="Y673" s="4">
        <f t="shared" si="587"/>
        <v>0</v>
      </c>
      <c r="Z673" s="106">
        <f t="shared" si="588"/>
        <v>0</v>
      </c>
      <c r="AA673" s="114">
        <f t="shared" si="600"/>
        <v>0.05</v>
      </c>
      <c r="AB673" s="112">
        <f t="shared" si="589"/>
        <v>16</v>
      </c>
      <c r="AC673" s="178">
        <f t="shared" si="607"/>
        <v>31</v>
      </c>
      <c r="AD673" s="11">
        <f t="shared" si="601"/>
        <v>1.0021007049999999</v>
      </c>
      <c r="AE673" s="106">
        <f t="shared" si="590"/>
        <v>1.7319326900000001</v>
      </c>
      <c r="AF673" s="106">
        <f t="shared" si="591"/>
        <v>1.8057562</v>
      </c>
      <c r="AG673" s="106">
        <f t="shared" si="592"/>
        <v>0</v>
      </c>
      <c r="AH673" s="115" t="str">
        <f t="shared" si="602"/>
        <v>J=</v>
      </c>
      <c r="AI673" s="116">
        <f t="shared" si="603"/>
        <v>44829</v>
      </c>
      <c r="AJ673" s="10"/>
      <c r="AK673" s="1"/>
      <c r="AL673" s="10"/>
      <c r="AM673" s="1"/>
      <c r="AN673" s="1"/>
      <c r="AO673" s="3"/>
      <c r="AP673" s="26"/>
      <c r="AQ673" s="26"/>
      <c r="AR673" s="26"/>
      <c r="AS673" s="26"/>
      <c r="AT673" s="26"/>
      <c r="AU673" s="26"/>
      <c r="AV673" s="26"/>
      <c r="AW673" s="26"/>
      <c r="AX673" s="26"/>
      <c r="AY673" s="26"/>
      <c r="AZ673" s="26"/>
      <c r="BA673" s="1"/>
      <c r="BB673" s="1"/>
      <c r="BC673" s="1"/>
      <c r="BD673" s="1"/>
      <c r="BE673" s="1"/>
      <c r="BG673" s="1"/>
      <c r="BH673" s="1"/>
    </row>
    <row r="674" spans="1:60" ht="15" customHeight="1" x14ac:dyDescent="0.25">
      <c r="A674" s="105">
        <f t="shared" si="593"/>
        <v>44815</v>
      </c>
      <c r="B674" s="106">
        <f t="shared" si="578"/>
        <v>861.42042660637469</v>
      </c>
      <c r="C674" s="2">
        <f t="shared" si="594"/>
        <v>730.77011897</v>
      </c>
      <c r="D674" s="2">
        <f t="shared" si="595"/>
        <v>49.905630020000103</v>
      </c>
      <c r="E674" s="106">
        <f t="shared" si="579"/>
        <v>680.8644889499999</v>
      </c>
      <c r="F674" s="21">
        <f t="shared" si="596"/>
        <v>6411.95</v>
      </c>
      <c r="G674" s="108">
        <f t="shared" si="597"/>
        <v>6388.87</v>
      </c>
      <c r="H674" s="109">
        <f t="shared" si="573"/>
        <v>44768</v>
      </c>
      <c r="I674" s="109">
        <f t="shared" si="605"/>
        <v>44799</v>
      </c>
      <c r="J674" s="110">
        <f t="shared" si="580"/>
        <v>-3.599529004437052E-3</v>
      </c>
      <c r="K674" s="117">
        <f t="shared" si="606"/>
        <v>44829</v>
      </c>
      <c r="L674" s="178">
        <f t="shared" si="608"/>
        <v>31</v>
      </c>
      <c r="M674" s="178">
        <f t="shared" si="577"/>
        <v>17</v>
      </c>
      <c r="N674" s="106">
        <f t="shared" si="581"/>
        <v>0.99802444999999995</v>
      </c>
      <c r="O674" s="111">
        <f t="shared" si="575"/>
        <v>0.99319995999999999</v>
      </c>
      <c r="P674" s="111">
        <f t="shared" si="598"/>
        <v>1.1820096358094638</v>
      </c>
      <c r="Q674" s="106">
        <f t="shared" si="574"/>
        <v>1.1796745099999999</v>
      </c>
      <c r="R674" s="106">
        <f t="shared" si="599"/>
        <v>1.12819757</v>
      </c>
      <c r="S674" s="106">
        <f t="shared" si="582"/>
        <v>824.45307245000004</v>
      </c>
      <c r="T674" s="106">
        <f t="shared" si="583"/>
        <v>6.3977804978830637</v>
      </c>
      <c r="U674" s="106">
        <f t="shared" si="584"/>
        <v>122.33399342849158</v>
      </c>
      <c r="V674" s="106">
        <f t="shared" si="585"/>
        <v>859.50189289637467</v>
      </c>
      <c r="W674" s="19">
        <f t="shared" si="604"/>
        <v>0</v>
      </c>
      <c r="X674" s="2">
        <f t="shared" si="586"/>
        <v>0</v>
      </c>
      <c r="Y674" s="4">
        <f t="shared" si="587"/>
        <v>0</v>
      </c>
      <c r="Z674" s="106">
        <f t="shared" si="588"/>
        <v>0</v>
      </c>
      <c r="AA674" s="114">
        <f t="shared" si="600"/>
        <v>0.05</v>
      </c>
      <c r="AB674" s="112">
        <f t="shared" si="589"/>
        <v>17</v>
      </c>
      <c r="AC674" s="178">
        <f t="shared" si="607"/>
        <v>31</v>
      </c>
      <c r="AD674" s="11">
        <f t="shared" si="601"/>
        <v>1.0022321460000001</v>
      </c>
      <c r="AE674" s="106">
        <f t="shared" si="590"/>
        <v>1.8402996199999999</v>
      </c>
      <c r="AF674" s="106">
        <f t="shared" si="591"/>
        <v>1.9185337099999999</v>
      </c>
      <c r="AG674" s="106">
        <f t="shared" si="592"/>
        <v>0</v>
      </c>
      <c r="AH674" s="115" t="str">
        <f t="shared" si="602"/>
        <v>J=</v>
      </c>
      <c r="AI674" s="116">
        <f t="shared" si="603"/>
        <v>44829</v>
      </c>
      <c r="AJ674" s="10"/>
      <c r="AK674" s="1"/>
      <c r="AL674" s="10"/>
      <c r="AM674" s="1"/>
      <c r="AN674" s="1"/>
      <c r="AO674" s="3"/>
      <c r="AP674" s="26"/>
      <c r="AQ674" s="26"/>
      <c r="AR674" s="26"/>
      <c r="AS674" s="26"/>
      <c r="AT674" s="26"/>
      <c r="AU674" s="26"/>
      <c r="AV674" s="26"/>
      <c r="AW674" s="26"/>
      <c r="AX674" s="26"/>
      <c r="AY674" s="26"/>
      <c r="AZ674" s="26"/>
      <c r="BA674" s="1"/>
      <c r="BB674" s="1"/>
      <c r="BC674" s="1"/>
      <c r="BD674" s="1"/>
      <c r="BE674" s="1"/>
      <c r="BG674" s="1"/>
      <c r="BH674" s="1"/>
    </row>
    <row r="675" spans="1:60" ht="15" customHeight="1" x14ac:dyDescent="0.25">
      <c r="A675" s="105">
        <f t="shared" si="593"/>
        <v>44816</v>
      </c>
      <c r="B675" s="106">
        <f t="shared" si="578"/>
        <v>861.43977191984595</v>
      </c>
      <c r="C675" s="2">
        <f t="shared" si="594"/>
        <v>730.77011897</v>
      </c>
      <c r="D675" s="2">
        <f t="shared" si="595"/>
        <v>49.905630020000103</v>
      </c>
      <c r="E675" s="106">
        <f t="shared" si="579"/>
        <v>680.8644889499999</v>
      </c>
      <c r="F675" s="21">
        <f t="shared" si="596"/>
        <v>6411.95</v>
      </c>
      <c r="G675" s="108">
        <f t="shared" si="597"/>
        <v>6388.87</v>
      </c>
      <c r="H675" s="109">
        <f t="shared" si="573"/>
        <v>44768</v>
      </c>
      <c r="I675" s="109">
        <f t="shared" si="605"/>
        <v>44799</v>
      </c>
      <c r="J675" s="110">
        <f t="shared" si="580"/>
        <v>-3.599529004437052E-3</v>
      </c>
      <c r="K675" s="117">
        <f t="shared" si="606"/>
        <v>44829</v>
      </c>
      <c r="L675" s="178">
        <f t="shared" si="608"/>
        <v>31</v>
      </c>
      <c r="M675" s="178">
        <f t="shared" si="577"/>
        <v>18</v>
      </c>
      <c r="N675" s="106">
        <f t="shared" si="581"/>
        <v>0.99790836999999999</v>
      </c>
      <c r="O675" s="111">
        <f t="shared" si="575"/>
        <v>0.99319995999999999</v>
      </c>
      <c r="P675" s="111">
        <f t="shared" si="598"/>
        <v>1.1820096358094638</v>
      </c>
      <c r="Q675" s="106">
        <f t="shared" si="574"/>
        <v>1.1795373</v>
      </c>
      <c r="R675" s="106">
        <f t="shared" si="599"/>
        <v>1.12819757</v>
      </c>
      <c r="S675" s="106">
        <f t="shared" si="582"/>
        <v>824.45307245000004</v>
      </c>
      <c r="T675" s="106">
        <f t="shared" si="583"/>
        <v>6.3977804978830637</v>
      </c>
      <c r="U675" s="106">
        <f t="shared" si="584"/>
        <v>122.24057201196283</v>
      </c>
      <c r="V675" s="106">
        <f t="shared" si="585"/>
        <v>859.40847147984596</v>
      </c>
      <c r="W675" s="19">
        <f t="shared" si="604"/>
        <v>0</v>
      </c>
      <c r="X675" s="2">
        <f t="shared" si="586"/>
        <v>0</v>
      </c>
      <c r="Y675" s="4">
        <f t="shared" si="587"/>
        <v>0</v>
      </c>
      <c r="Z675" s="106">
        <f t="shared" si="588"/>
        <v>0</v>
      </c>
      <c r="AA675" s="114">
        <f t="shared" si="600"/>
        <v>0.05</v>
      </c>
      <c r="AB675" s="112">
        <f t="shared" si="589"/>
        <v>18</v>
      </c>
      <c r="AC675" s="178">
        <f t="shared" si="607"/>
        <v>31</v>
      </c>
      <c r="AD675" s="11">
        <f t="shared" si="601"/>
        <v>1.002363603</v>
      </c>
      <c r="AE675" s="106">
        <f t="shared" si="590"/>
        <v>1.9486797499999999</v>
      </c>
      <c r="AF675" s="106">
        <f t="shared" si="591"/>
        <v>2.0313004399999999</v>
      </c>
      <c r="AG675" s="106">
        <f t="shared" si="592"/>
        <v>0</v>
      </c>
      <c r="AH675" s="115" t="str">
        <f t="shared" si="602"/>
        <v>J=</v>
      </c>
      <c r="AI675" s="116">
        <f t="shared" si="603"/>
        <v>44829</v>
      </c>
      <c r="AJ675" s="10"/>
      <c r="AK675" s="1"/>
      <c r="AL675" s="10"/>
      <c r="AM675" s="1"/>
      <c r="AN675" s="1"/>
      <c r="AO675" s="3"/>
      <c r="AP675" s="26"/>
      <c r="AQ675" s="26"/>
      <c r="AR675" s="26"/>
      <c r="AS675" s="26"/>
      <c r="AT675" s="26"/>
      <c r="AU675" s="26"/>
      <c r="AV675" s="26"/>
      <c r="AW675" s="26"/>
      <c r="AX675" s="26"/>
      <c r="AY675" s="26"/>
      <c r="AZ675" s="26"/>
      <c r="BA675" s="1"/>
      <c r="BB675" s="1"/>
      <c r="BC675" s="1"/>
      <c r="BD675" s="1"/>
      <c r="BE675" s="1"/>
      <c r="BG675" s="1"/>
      <c r="BH675" s="1"/>
    </row>
    <row r="676" spans="1:60" ht="15" customHeight="1" x14ac:dyDescent="0.25">
      <c r="A676" s="105">
        <f t="shared" si="593"/>
        <v>44817</v>
      </c>
      <c r="B676" s="106">
        <f t="shared" si="578"/>
        <v>861.45911496196209</v>
      </c>
      <c r="C676" s="2">
        <f t="shared" si="594"/>
        <v>730.77011897</v>
      </c>
      <c r="D676" s="2">
        <f t="shared" si="595"/>
        <v>49.905630020000103</v>
      </c>
      <c r="E676" s="106">
        <f t="shared" si="579"/>
        <v>680.8644889499999</v>
      </c>
      <c r="F676" s="21">
        <f t="shared" si="596"/>
        <v>6411.95</v>
      </c>
      <c r="G676" s="108">
        <f t="shared" si="597"/>
        <v>6388.87</v>
      </c>
      <c r="H676" s="109">
        <f t="shared" si="573"/>
        <v>44768</v>
      </c>
      <c r="I676" s="109">
        <f t="shared" si="605"/>
        <v>44799</v>
      </c>
      <c r="J676" s="110">
        <f t="shared" si="580"/>
        <v>-3.599529004437052E-3</v>
      </c>
      <c r="K676" s="117">
        <f t="shared" si="606"/>
        <v>44829</v>
      </c>
      <c r="L676" s="178">
        <f t="shared" si="608"/>
        <v>31</v>
      </c>
      <c r="M676" s="178">
        <f t="shared" si="577"/>
        <v>19</v>
      </c>
      <c r="N676" s="106">
        <f t="shared" si="581"/>
        <v>0.99779229000000003</v>
      </c>
      <c r="O676" s="111">
        <f t="shared" si="575"/>
        <v>0.99319995999999999</v>
      </c>
      <c r="P676" s="111">
        <f t="shared" si="598"/>
        <v>1.1820096358094638</v>
      </c>
      <c r="Q676" s="106">
        <f t="shared" si="574"/>
        <v>1.1794001000000001</v>
      </c>
      <c r="R676" s="106">
        <f t="shared" si="599"/>
        <v>1.12819757</v>
      </c>
      <c r="S676" s="106">
        <f t="shared" si="582"/>
        <v>824.45307245000004</v>
      </c>
      <c r="T676" s="106">
        <f t="shared" si="583"/>
        <v>6.3977804978830637</v>
      </c>
      <c r="U676" s="106">
        <f t="shared" si="584"/>
        <v>122.14715740407892</v>
      </c>
      <c r="V676" s="106">
        <f t="shared" si="585"/>
        <v>859.31505687196204</v>
      </c>
      <c r="W676" s="19">
        <f t="shared" si="604"/>
        <v>0</v>
      </c>
      <c r="X676" s="2">
        <f t="shared" si="586"/>
        <v>0</v>
      </c>
      <c r="Y676" s="4">
        <f t="shared" si="587"/>
        <v>0</v>
      </c>
      <c r="Z676" s="106">
        <f t="shared" si="588"/>
        <v>0</v>
      </c>
      <c r="AA676" s="114">
        <f t="shared" si="600"/>
        <v>0.05</v>
      </c>
      <c r="AB676" s="112">
        <f t="shared" si="589"/>
        <v>19</v>
      </c>
      <c r="AC676" s="178">
        <f t="shared" si="607"/>
        <v>31</v>
      </c>
      <c r="AD676" s="11">
        <f t="shared" si="601"/>
        <v>1.0024950779999999</v>
      </c>
      <c r="AE676" s="106">
        <f t="shared" si="590"/>
        <v>2.0570747200000001</v>
      </c>
      <c r="AF676" s="106">
        <f t="shared" si="591"/>
        <v>2.1440580900000001</v>
      </c>
      <c r="AG676" s="106">
        <f t="shared" si="592"/>
        <v>0</v>
      </c>
      <c r="AH676" s="115" t="str">
        <f t="shared" si="602"/>
        <v>J=</v>
      </c>
      <c r="AI676" s="116">
        <f t="shared" si="603"/>
        <v>44829</v>
      </c>
      <c r="AJ676" s="10"/>
      <c r="AK676" s="1"/>
      <c r="AL676" s="10"/>
      <c r="AM676" s="1"/>
      <c r="AN676" s="1"/>
      <c r="AO676" s="3"/>
      <c r="AP676" s="26"/>
      <c r="AQ676" s="26"/>
      <c r="AR676" s="26"/>
      <c r="AS676" s="26"/>
      <c r="AT676" s="26"/>
      <c r="AU676" s="26"/>
      <c r="AV676" s="26"/>
      <c r="AW676" s="26"/>
      <c r="AX676" s="26"/>
      <c r="AY676" s="26"/>
      <c r="AZ676" s="26"/>
      <c r="BA676" s="1"/>
      <c r="BB676" s="1"/>
      <c r="BC676" s="1"/>
      <c r="BD676" s="1"/>
      <c r="BE676" s="1"/>
      <c r="BG676" s="1"/>
      <c r="BH676" s="1"/>
    </row>
    <row r="677" spans="1:60" ht="15" customHeight="1" x14ac:dyDescent="0.25">
      <c r="A677" s="105">
        <f t="shared" si="593"/>
        <v>44818</v>
      </c>
      <c r="B677" s="106">
        <f t="shared" si="578"/>
        <v>861.47845573272298</v>
      </c>
      <c r="C677" s="2">
        <f t="shared" si="594"/>
        <v>730.77011897</v>
      </c>
      <c r="D677" s="2">
        <f t="shared" si="595"/>
        <v>49.905630020000103</v>
      </c>
      <c r="E677" s="106">
        <f t="shared" si="579"/>
        <v>680.8644889499999</v>
      </c>
      <c r="F677" s="21">
        <f t="shared" si="596"/>
        <v>6411.95</v>
      </c>
      <c r="G677" s="108">
        <f t="shared" si="597"/>
        <v>6388.87</v>
      </c>
      <c r="H677" s="109">
        <f t="shared" si="573"/>
        <v>44768</v>
      </c>
      <c r="I677" s="109">
        <f t="shared" si="605"/>
        <v>44799</v>
      </c>
      <c r="J677" s="110">
        <f t="shared" si="580"/>
        <v>-3.599529004437052E-3</v>
      </c>
      <c r="K677" s="117">
        <f t="shared" si="606"/>
        <v>44829</v>
      </c>
      <c r="L677" s="178">
        <f t="shared" si="608"/>
        <v>31</v>
      </c>
      <c r="M677" s="178">
        <f t="shared" si="577"/>
        <v>20</v>
      </c>
      <c r="N677" s="106">
        <f t="shared" si="581"/>
        <v>0.99767623000000005</v>
      </c>
      <c r="O677" s="111">
        <f t="shared" si="575"/>
        <v>0.99319995999999999</v>
      </c>
      <c r="P677" s="111">
        <f t="shared" si="598"/>
        <v>1.1820096358094638</v>
      </c>
      <c r="Q677" s="106">
        <f t="shared" si="574"/>
        <v>1.1792629100000001</v>
      </c>
      <c r="R677" s="106">
        <f t="shared" si="599"/>
        <v>1.12819757</v>
      </c>
      <c r="S677" s="106">
        <f t="shared" si="582"/>
        <v>824.45307245000004</v>
      </c>
      <c r="T677" s="106">
        <f t="shared" si="583"/>
        <v>6.3977804978830637</v>
      </c>
      <c r="U677" s="106">
        <f t="shared" si="584"/>
        <v>122.05374960483987</v>
      </c>
      <c r="V677" s="106">
        <f t="shared" si="585"/>
        <v>859.22164907272293</v>
      </c>
      <c r="W677" s="19">
        <f t="shared" si="604"/>
        <v>0</v>
      </c>
      <c r="X677" s="2">
        <f t="shared" si="586"/>
        <v>0</v>
      </c>
      <c r="Y677" s="4">
        <f t="shared" si="587"/>
        <v>0</v>
      </c>
      <c r="Z677" s="106">
        <f t="shared" si="588"/>
        <v>0</v>
      </c>
      <c r="AA677" s="114">
        <f t="shared" si="600"/>
        <v>0.05</v>
      </c>
      <c r="AB677" s="112">
        <f t="shared" si="589"/>
        <v>20</v>
      </c>
      <c r="AC677" s="178">
        <f t="shared" si="607"/>
        <v>31</v>
      </c>
      <c r="AD677" s="11">
        <f t="shared" si="601"/>
        <v>1.002626571</v>
      </c>
      <c r="AE677" s="106">
        <f t="shared" si="590"/>
        <v>2.1654845300000001</v>
      </c>
      <c r="AF677" s="106">
        <f t="shared" si="591"/>
        <v>2.2568066600000001</v>
      </c>
      <c r="AG677" s="106">
        <f t="shared" si="592"/>
        <v>0</v>
      </c>
      <c r="AH677" s="115" t="str">
        <f t="shared" si="602"/>
        <v>J=</v>
      </c>
      <c r="AI677" s="116">
        <f t="shared" si="603"/>
        <v>44829</v>
      </c>
      <c r="AJ677" s="10"/>
      <c r="AK677" s="1"/>
      <c r="AL677" s="10"/>
      <c r="AM677" s="1"/>
      <c r="AN677" s="1"/>
      <c r="AO677" s="3"/>
      <c r="AP677" s="26"/>
      <c r="AQ677" s="26"/>
      <c r="AR677" s="26"/>
      <c r="AS677" s="26"/>
      <c r="AT677" s="26"/>
      <c r="AU677" s="26"/>
      <c r="AV677" s="26"/>
      <c r="AW677" s="26"/>
      <c r="AX677" s="26"/>
      <c r="AY677" s="26"/>
      <c r="AZ677" s="26"/>
      <c r="BA677" s="1"/>
      <c r="BB677" s="1"/>
      <c r="BC677" s="1"/>
      <c r="BD677" s="1"/>
      <c r="BE677" s="1"/>
      <c r="BG677" s="1"/>
      <c r="BH677" s="1"/>
    </row>
    <row r="678" spans="1:60" ht="15" customHeight="1" x14ac:dyDescent="0.25">
      <c r="A678" s="105">
        <f t="shared" si="593"/>
        <v>44819</v>
      </c>
      <c r="B678" s="106">
        <f t="shared" si="578"/>
        <v>861.4978061694186</v>
      </c>
      <c r="C678" s="2">
        <f t="shared" si="594"/>
        <v>730.77011897</v>
      </c>
      <c r="D678" s="2">
        <f t="shared" si="595"/>
        <v>49.905630020000103</v>
      </c>
      <c r="E678" s="106">
        <f t="shared" si="579"/>
        <v>680.8644889499999</v>
      </c>
      <c r="F678" s="21">
        <f t="shared" si="596"/>
        <v>6411.95</v>
      </c>
      <c r="G678" s="108">
        <f t="shared" si="597"/>
        <v>6388.87</v>
      </c>
      <c r="H678" s="109">
        <f t="shared" si="573"/>
        <v>44768</v>
      </c>
      <c r="I678" s="109">
        <f t="shared" si="605"/>
        <v>44799</v>
      </c>
      <c r="J678" s="110">
        <f t="shared" si="580"/>
        <v>-3.599529004437052E-3</v>
      </c>
      <c r="K678" s="117">
        <f t="shared" si="606"/>
        <v>44829</v>
      </c>
      <c r="L678" s="178">
        <f t="shared" si="608"/>
        <v>31</v>
      </c>
      <c r="M678" s="178">
        <f t="shared" si="577"/>
        <v>21</v>
      </c>
      <c r="N678" s="106">
        <f t="shared" si="581"/>
        <v>0.99756018999999996</v>
      </c>
      <c r="O678" s="111">
        <f t="shared" si="575"/>
        <v>0.99319995999999999</v>
      </c>
      <c r="P678" s="111">
        <f t="shared" si="598"/>
        <v>1.1820096358094638</v>
      </c>
      <c r="Q678" s="106">
        <f t="shared" si="574"/>
        <v>1.1791257500000001</v>
      </c>
      <c r="R678" s="106">
        <f t="shared" si="599"/>
        <v>1.12819757</v>
      </c>
      <c r="S678" s="106">
        <f t="shared" si="582"/>
        <v>824.45307245000004</v>
      </c>
      <c r="T678" s="106">
        <f t="shared" si="583"/>
        <v>6.3977804978830637</v>
      </c>
      <c r="U678" s="106">
        <f t="shared" si="584"/>
        <v>121.9603622315355</v>
      </c>
      <c r="V678" s="106">
        <f t="shared" si="585"/>
        <v>859.12826169941854</v>
      </c>
      <c r="W678" s="19">
        <f t="shared" si="604"/>
        <v>0</v>
      </c>
      <c r="X678" s="2">
        <f t="shared" si="586"/>
        <v>0</v>
      </c>
      <c r="Y678" s="4">
        <f t="shared" si="587"/>
        <v>0</v>
      </c>
      <c r="Z678" s="106">
        <f t="shared" si="588"/>
        <v>0</v>
      </c>
      <c r="AA678" s="114">
        <f t="shared" si="600"/>
        <v>0.05</v>
      </c>
      <c r="AB678" s="112">
        <f t="shared" si="589"/>
        <v>21</v>
      </c>
      <c r="AC678" s="178">
        <f t="shared" si="607"/>
        <v>31</v>
      </c>
      <c r="AD678" s="11">
        <f t="shared" si="601"/>
        <v>1.00275808</v>
      </c>
      <c r="AE678" s="106">
        <f t="shared" si="590"/>
        <v>2.2739075299999998</v>
      </c>
      <c r="AF678" s="106">
        <f t="shared" si="591"/>
        <v>2.3695444700000001</v>
      </c>
      <c r="AG678" s="106">
        <f t="shared" si="592"/>
        <v>0</v>
      </c>
      <c r="AH678" s="115" t="str">
        <f t="shared" si="602"/>
        <v>J=</v>
      </c>
      <c r="AI678" s="116">
        <f t="shared" si="603"/>
        <v>44829</v>
      </c>
      <c r="AJ678" s="10"/>
      <c r="AK678" s="1"/>
      <c r="AL678" s="10"/>
      <c r="AM678" s="1"/>
      <c r="AN678" s="1"/>
      <c r="AO678" s="3"/>
      <c r="AP678" s="26"/>
      <c r="AQ678" s="26"/>
      <c r="AR678" s="26"/>
      <c r="AS678" s="26"/>
      <c r="AT678" s="26"/>
      <c r="AU678" s="26"/>
      <c r="AV678" s="26"/>
      <c r="AW678" s="26"/>
      <c r="AX678" s="26"/>
      <c r="AY678" s="26"/>
      <c r="AZ678" s="26"/>
      <c r="BA678" s="1"/>
      <c r="BB678" s="1"/>
      <c r="BC678" s="1"/>
      <c r="BD678" s="1"/>
      <c r="BE678" s="1"/>
      <c r="BG678" s="1"/>
      <c r="BH678" s="1"/>
    </row>
    <row r="679" spans="1:60" ht="15" customHeight="1" x14ac:dyDescent="0.25">
      <c r="A679" s="105">
        <f t="shared" si="593"/>
        <v>44820</v>
      </c>
      <c r="B679" s="106">
        <f t="shared" si="578"/>
        <v>861.51714750611404</v>
      </c>
      <c r="C679" s="2">
        <f t="shared" si="594"/>
        <v>730.77011897</v>
      </c>
      <c r="D679" s="2">
        <f t="shared" si="595"/>
        <v>49.905630020000103</v>
      </c>
      <c r="E679" s="106">
        <f t="shared" si="579"/>
        <v>680.8644889499999</v>
      </c>
      <c r="F679" s="21">
        <f t="shared" si="596"/>
        <v>6411.95</v>
      </c>
      <c r="G679" s="108">
        <f t="shared" si="597"/>
        <v>6388.87</v>
      </c>
      <c r="H679" s="109">
        <f t="shared" si="573"/>
        <v>44768</v>
      </c>
      <c r="I679" s="109">
        <f t="shared" si="605"/>
        <v>44799</v>
      </c>
      <c r="J679" s="110">
        <f t="shared" si="580"/>
        <v>-3.599529004437052E-3</v>
      </c>
      <c r="K679" s="117">
        <f t="shared" si="606"/>
        <v>44829</v>
      </c>
      <c r="L679" s="178">
        <f t="shared" si="608"/>
        <v>31</v>
      </c>
      <c r="M679" s="178">
        <f t="shared" si="577"/>
        <v>22</v>
      </c>
      <c r="N679" s="106">
        <f t="shared" si="581"/>
        <v>0.99744414999999997</v>
      </c>
      <c r="O679" s="111">
        <f t="shared" si="575"/>
        <v>0.99319995999999999</v>
      </c>
      <c r="P679" s="111">
        <f t="shared" si="598"/>
        <v>1.1820096358094638</v>
      </c>
      <c r="Q679" s="106">
        <f t="shared" si="574"/>
        <v>1.1789885899999999</v>
      </c>
      <c r="R679" s="106">
        <f t="shared" si="599"/>
        <v>1.12819757</v>
      </c>
      <c r="S679" s="106">
        <f t="shared" si="582"/>
        <v>824.45307245000004</v>
      </c>
      <c r="T679" s="106">
        <f t="shared" si="583"/>
        <v>6.3977804978830637</v>
      </c>
      <c r="U679" s="106">
        <f t="shared" si="584"/>
        <v>121.86697485823099</v>
      </c>
      <c r="V679" s="106">
        <f t="shared" si="585"/>
        <v>859.03487432611405</v>
      </c>
      <c r="W679" s="19">
        <f t="shared" si="604"/>
        <v>0</v>
      </c>
      <c r="X679" s="2">
        <f t="shared" si="586"/>
        <v>0</v>
      </c>
      <c r="Y679" s="4">
        <f t="shared" si="587"/>
        <v>0</v>
      </c>
      <c r="Z679" s="106">
        <f t="shared" si="588"/>
        <v>0</v>
      </c>
      <c r="AA679" s="114">
        <f t="shared" si="600"/>
        <v>0.05</v>
      </c>
      <c r="AB679" s="112">
        <f t="shared" si="589"/>
        <v>22</v>
      </c>
      <c r="AC679" s="178">
        <f t="shared" si="607"/>
        <v>31</v>
      </c>
      <c r="AD679" s="11">
        <f t="shared" si="601"/>
        <v>1.002889607</v>
      </c>
      <c r="AE679" s="106">
        <f t="shared" si="590"/>
        <v>2.38234536</v>
      </c>
      <c r="AF679" s="106">
        <f t="shared" si="591"/>
        <v>2.48227318</v>
      </c>
      <c r="AG679" s="106">
        <f t="shared" si="592"/>
        <v>0</v>
      </c>
      <c r="AH679" s="115" t="str">
        <f t="shared" si="602"/>
        <v>J=</v>
      </c>
      <c r="AI679" s="116">
        <f t="shared" si="603"/>
        <v>44829</v>
      </c>
      <c r="AJ679" s="10"/>
      <c r="AK679" s="1"/>
      <c r="AL679" s="10"/>
      <c r="AM679" s="1"/>
      <c r="AN679" s="1"/>
      <c r="AO679" s="3"/>
      <c r="AP679" s="26"/>
      <c r="AQ679" s="26"/>
      <c r="AR679" s="26"/>
      <c r="AS679" s="26"/>
      <c r="AT679" s="26"/>
      <c r="AU679" s="26"/>
      <c r="AV679" s="26"/>
      <c r="AW679" s="26"/>
      <c r="AX679" s="26"/>
      <c r="AY679" s="26"/>
      <c r="AZ679" s="26"/>
      <c r="BA679" s="1"/>
      <c r="BB679" s="1"/>
      <c r="BC679" s="1"/>
      <c r="BD679" s="1"/>
      <c r="BE679" s="1"/>
      <c r="BG679" s="1"/>
      <c r="BH679" s="1"/>
    </row>
    <row r="680" spans="1:60" ht="15" customHeight="1" x14ac:dyDescent="0.25">
      <c r="A680" s="105">
        <f t="shared" si="593"/>
        <v>44821</v>
      </c>
      <c r="B680" s="106">
        <f t="shared" si="578"/>
        <v>861.53649254009963</v>
      </c>
      <c r="C680" s="2">
        <f t="shared" si="594"/>
        <v>730.77011897</v>
      </c>
      <c r="D680" s="2">
        <f t="shared" si="595"/>
        <v>49.905630020000103</v>
      </c>
      <c r="E680" s="106">
        <f t="shared" si="579"/>
        <v>680.8644889499999</v>
      </c>
      <c r="F680" s="21">
        <f t="shared" si="596"/>
        <v>6411.95</v>
      </c>
      <c r="G680" s="108">
        <f t="shared" si="597"/>
        <v>6388.87</v>
      </c>
      <c r="H680" s="109">
        <f t="shared" ref="H680:H743" si="609">EDATE(I680,-1)</f>
        <v>44768</v>
      </c>
      <c r="I680" s="109">
        <f t="shared" si="605"/>
        <v>44799</v>
      </c>
      <c r="J680" s="110">
        <f t="shared" si="580"/>
        <v>-3.599529004437052E-3</v>
      </c>
      <c r="K680" s="117">
        <f t="shared" si="606"/>
        <v>44829</v>
      </c>
      <c r="L680" s="178">
        <f t="shared" si="608"/>
        <v>31</v>
      </c>
      <c r="M680" s="178">
        <f t="shared" si="577"/>
        <v>23</v>
      </c>
      <c r="N680" s="106">
        <f t="shared" si="581"/>
        <v>0.99732812999999998</v>
      </c>
      <c r="O680" s="111">
        <f t="shared" si="575"/>
        <v>0.99319995999999999</v>
      </c>
      <c r="P680" s="111">
        <f t="shared" si="598"/>
        <v>1.1820096358094638</v>
      </c>
      <c r="Q680" s="106">
        <f t="shared" si="574"/>
        <v>1.17885145</v>
      </c>
      <c r="R680" s="106">
        <f t="shared" si="599"/>
        <v>1.12819757</v>
      </c>
      <c r="S680" s="106">
        <f t="shared" si="582"/>
        <v>824.45307245000004</v>
      </c>
      <c r="T680" s="106">
        <f t="shared" si="583"/>
        <v>6.3977804978830637</v>
      </c>
      <c r="U680" s="106">
        <f t="shared" si="584"/>
        <v>121.77360110221647</v>
      </c>
      <c r="V680" s="106">
        <f t="shared" si="585"/>
        <v>858.94150057009961</v>
      </c>
      <c r="W680" s="19">
        <f t="shared" si="604"/>
        <v>0</v>
      </c>
      <c r="X680" s="2">
        <f t="shared" si="586"/>
        <v>0</v>
      </c>
      <c r="Y680" s="4">
        <f t="shared" si="587"/>
        <v>0</v>
      </c>
      <c r="Z680" s="106">
        <f t="shared" si="588"/>
        <v>0</v>
      </c>
      <c r="AA680" s="114">
        <f t="shared" si="600"/>
        <v>0.05</v>
      </c>
      <c r="AB680" s="112">
        <f t="shared" si="589"/>
        <v>23</v>
      </c>
      <c r="AC680" s="178">
        <f t="shared" si="607"/>
        <v>31</v>
      </c>
      <c r="AD680" s="11">
        <f t="shared" si="601"/>
        <v>1.003021151</v>
      </c>
      <c r="AE680" s="106">
        <f t="shared" si="590"/>
        <v>2.4907972200000001</v>
      </c>
      <c r="AF680" s="106">
        <f t="shared" si="591"/>
        <v>2.5949919700000001</v>
      </c>
      <c r="AG680" s="106">
        <f t="shared" si="592"/>
        <v>0</v>
      </c>
      <c r="AH680" s="115" t="str">
        <f t="shared" si="602"/>
        <v>J=</v>
      </c>
      <c r="AI680" s="116">
        <f t="shared" si="603"/>
        <v>44829</v>
      </c>
      <c r="AJ680" s="10"/>
      <c r="AK680" s="1"/>
      <c r="AL680" s="10"/>
      <c r="AM680" s="1"/>
      <c r="AN680" s="1"/>
      <c r="AO680" s="3"/>
      <c r="AP680" s="26"/>
      <c r="AQ680" s="26"/>
      <c r="AR680" s="26"/>
      <c r="AS680" s="26"/>
      <c r="AT680" s="26"/>
      <c r="AU680" s="26"/>
      <c r="AV680" s="26"/>
      <c r="AW680" s="26"/>
      <c r="AX680" s="26"/>
      <c r="AY680" s="26"/>
      <c r="AZ680" s="26"/>
      <c r="BA680" s="1"/>
      <c r="BB680" s="1"/>
      <c r="BC680" s="1"/>
      <c r="BD680" s="1"/>
      <c r="BE680" s="1"/>
      <c r="BG680" s="1"/>
      <c r="BH680" s="1"/>
    </row>
    <row r="681" spans="1:60" ht="15" customHeight="1" x14ac:dyDescent="0.25">
      <c r="A681" s="105">
        <f t="shared" si="593"/>
        <v>44822</v>
      </c>
      <c r="B681" s="106">
        <f t="shared" si="578"/>
        <v>861.55584809001971</v>
      </c>
      <c r="C681" s="2">
        <f t="shared" si="594"/>
        <v>730.77011897</v>
      </c>
      <c r="D681" s="2">
        <f t="shared" si="595"/>
        <v>49.905630020000103</v>
      </c>
      <c r="E681" s="106">
        <f t="shared" si="579"/>
        <v>680.8644889499999</v>
      </c>
      <c r="F681" s="21">
        <f t="shared" si="596"/>
        <v>6411.95</v>
      </c>
      <c r="G681" s="108">
        <f t="shared" si="597"/>
        <v>6388.87</v>
      </c>
      <c r="H681" s="109">
        <f t="shared" si="609"/>
        <v>44768</v>
      </c>
      <c r="I681" s="109">
        <f t="shared" si="605"/>
        <v>44799</v>
      </c>
      <c r="J681" s="110">
        <f t="shared" si="580"/>
        <v>-3.599529004437052E-3</v>
      </c>
      <c r="K681" s="117">
        <f t="shared" si="606"/>
        <v>44829</v>
      </c>
      <c r="L681" s="178">
        <f t="shared" si="608"/>
        <v>31</v>
      </c>
      <c r="M681" s="178">
        <f t="shared" si="577"/>
        <v>24</v>
      </c>
      <c r="N681" s="106">
        <f t="shared" si="581"/>
        <v>0.99721212999999997</v>
      </c>
      <c r="O681" s="111">
        <f t="shared" si="575"/>
        <v>0.99319995999999999</v>
      </c>
      <c r="P681" s="111">
        <f t="shared" si="598"/>
        <v>1.1820096358094638</v>
      </c>
      <c r="Q681" s="106">
        <f t="shared" ref="Q681:Q744" si="610">TRUNC(TRUNC((N681*P681),15),8)</f>
        <v>1.17871434</v>
      </c>
      <c r="R681" s="106">
        <f t="shared" si="599"/>
        <v>1.12819757</v>
      </c>
      <c r="S681" s="106">
        <f t="shared" si="582"/>
        <v>824.45307245000004</v>
      </c>
      <c r="T681" s="106">
        <f t="shared" si="583"/>
        <v>6.3977804978830637</v>
      </c>
      <c r="U681" s="106">
        <f t="shared" si="584"/>
        <v>121.68024777213651</v>
      </c>
      <c r="V681" s="106">
        <f t="shared" si="585"/>
        <v>858.84814724001967</v>
      </c>
      <c r="W681" s="19">
        <f t="shared" si="604"/>
        <v>0</v>
      </c>
      <c r="X681" s="2">
        <f t="shared" si="586"/>
        <v>0</v>
      </c>
      <c r="Y681" s="4">
        <f t="shared" si="587"/>
        <v>0</v>
      </c>
      <c r="Z681" s="106">
        <f t="shared" si="588"/>
        <v>0</v>
      </c>
      <c r="AA681" s="114">
        <f t="shared" si="600"/>
        <v>0.05</v>
      </c>
      <c r="AB681" s="112">
        <f t="shared" si="589"/>
        <v>24</v>
      </c>
      <c r="AC681" s="178">
        <f t="shared" si="607"/>
        <v>31</v>
      </c>
      <c r="AD681" s="11">
        <f t="shared" si="601"/>
        <v>1.0031527119999999</v>
      </c>
      <c r="AE681" s="106">
        <f t="shared" si="590"/>
        <v>2.59926309</v>
      </c>
      <c r="AF681" s="106">
        <f t="shared" si="591"/>
        <v>2.7077008500000002</v>
      </c>
      <c r="AG681" s="106">
        <f t="shared" si="592"/>
        <v>0</v>
      </c>
      <c r="AH681" s="115" t="str">
        <f t="shared" si="602"/>
        <v>J=</v>
      </c>
      <c r="AI681" s="116">
        <f t="shared" si="603"/>
        <v>44829</v>
      </c>
      <c r="AJ681" s="10"/>
      <c r="AK681" s="1"/>
      <c r="AL681" s="10"/>
      <c r="AM681" s="1"/>
      <c r="AN681" s="1"/>
      <c r="AO681" s="3"/>
      <c r="AP681" s="26"/>
      <c r="AQ681" s="26"/>
      <c r="AR681" s="26"/>
      <c r="AS681" s="26"/>
      <c r="AT681" s="26"/>
      <c r="AU681" s="26"/>
      <c r="AV681" s="26"/>
      <c r="AW681" s="26"/>
      <c r="AX681" s="26"/>
      <c r="AY681" s="26"/>
      <c r="AZ681" s="26"/>
      <c r="BA681" s="1"/>
      <c r="BB681" s="1"/>
      <c r="BC681" s="1"/>
      <c r="BD681" s="1"/>
      <c r="BE681" s="1"/>
      <c r="BG681" s="1"/>
      <c r="BH681" s="1"/>
    </row>
    <row r="682" spans="1:60" ht="15" customHeight="1" x14ac:dyDescent="0.25">
      <c r="A682" s="105">
        <f t="shared" si="593"/>
        <v>44823</v>
      </c>
      <c r="B682" s="106">
        <f t="shared" si="578"/>
        <v>861.57520051858467</v>
      </c>
      <c r="C682" s="2">
        <f t="shared" si="594"/>
        <v>730.77011897</v>
      </c>
      <c r="D682" s="2">
        <f t="shared" si="595"/>
        <v>49.905630020000103</v>
      </c>
      <c r="E682" s="106">
        <f t="shared" si="579"/>
        <v>680.8644889499999</v>
      </c>
      <c r="F682" s="21">
        <f t="shared" si="596"/>
        <v>6411.95</v>
      </c>
      <c r="G682" s="108">
        <f t="shared" si="597"/>
        <v>6388.87</v>
      </c>
      <c r="H682" s="109">
        <f t="shared" si="609"/>
        <v>44768</v>
      </c>
      <c r="I682" s="109">
        <f t="shared" si="605"/>
        <v>44799</v>
      </c>
      <c r="J682" s="110">
        <f t="shared" si="580"/>
        <v>-3.599529004437052E-3</v>
      </c>
      <c r="K682" s="117">
        <f t="shared" si="606"/>
        <v>44829</v>
      </c>
      <c r="L682" s="178">
        <f t="shared" si="608"/>
        <v>31</v>
      </c>
      <c r="M682" s="178">
        <f t="shared" si="577"/>
        <v>25</v>
      </c>
      <c r="N682" s="106">
        <f t="shared" si="581"/>
        <v>0.99709614000000002</v>
      </c>
      <c r="O682" s="111">
        <f t="shared" ref="O682:O745" si="611">IF(K682&gt;K681,N681,O681)</f>
        <v>0.99319995999999999</v>
      </c>
      <c r="P682" s="111">
        <f t="shared" si="598"/>
        <v>1.1820096358094638</v>
      </c>
      <c r="Q682" s="106">
        <f t="shared" si="610"/>
        <v>1.1785772400000001</v>
      </c>
      <c r="R682" s="106">
        <f t="shared" si="599"/>
        <v>1.12819757</v>
      </c>
      <c r="S682" s="106">
        <f t="shared" si="582"/>
        <v>824.45307245000004</v>
      </c>
      <c r="T682" s="106">
        <f t="shared" si="583"/>
        <v>6.3977804978830637</v>
      </c>
      <c r="U682" s="106">
        <f t="shared" si="584"/>
        <v>121.58690125070153</v>
      </c>
      <c r="V682" s="106">
        <f t="shared" si="585"/>
        <v>858.75480071858465</v>
      </c>
      <c r="W682" s="19">
        <f t="shared" si="604"/>
        <v>0</v>
      </c>
      <c r="X682" s="2">
        <f t="shared" si="586"/>
        <v>0</v>
      </c>
      <c r="Y682" s="4">
        <f t="shared" si="587"/>
        <v>0</v>
      </c>
      <c r="Z682" s="106">
        <f t="shared" si="588"/>
        <v>0</v>
      </c>
      <c r="AA682" s="114">
        <f t="shared" si="600"/>
        <v>0.05</v>
      </c>
      <c r="AB682" s="112">
        <f t="shared" si="589"/>
        <v>25</v>
      </c>
      <c r="AC682" s="178">
        <f t="shared" si="607"/>
        <v>31</v>
      </c>
      <c r="AD682" s="11">
        <f t="shared" si="601"/>
        <v>1.0032842900000001</v>
      </c>
      <c r="AE682" s="106">
        <f t="shared" si="590"/>
        <v>2.7077429799999999</v>
      </c>
      <c r="AF682" s="106">
        <f t="shared" si="591"/>
        <v>2.8203998000000001</v>
      </c>
      <c r="AG682" s="106">
        <f t="shared" si="592"/>
        <v>0</v>
      </c>
      <c r="AH682" s="115" t="str">
        <f t="shared" si="602"/>
        <v>J=</v>
      </c>
      <c r="AI682" s="116">
        <f t="shared" si="603"/>
        <v>44829</v>
      </c>
      <c r="AJ682" s="10"/>
      <c r="AK682" s="1"/>
      <c r="AL682" s="10"/>
      <c r="AM682" s="1"/>
      <c r="AN682" s="1"/>
      <c r="AO682" s="3"/>
      <c r="AP682" s="26"/>
      <c r="AQ682" s="26"/>
      <c r="AR682" s="26"/>
      <c r="AS682" s="26"/>
      <c r="AT682" s="26"/>
      <c r="AU682" s="26"/>
      <c r="AV682" s="26"/>
      <c r="AW682" s="26"/>
      <c r="AX682" s="26"/>
      <c r="AY682" s="26"/>
      <c r="AZ682" s="26"/>
      <c r="BA682" s="1"/>
      <c r="BB682" s="1"/>
      <c r="BC682" s="1"/>
      <c r="BD682" s="1"/>
      <c r="BE682" s="1"/>
      <c r="BG682" s="1"/>
      <c r="BH682" s="1"/>
    </row>
    <row r="683" spans="1:60" ht="15" customHeight="1" x14ac:dyDescent="0.25">
      <c r="A683" s="105">
        <f t="shared" si="593"/>
        <v>44824</v>
      </c>
      <c r="B683" s="106">
        <f t="shared" si="578"/>
        <v>861.59455066579426</v>
      </c>
      <c r="C683" s="2">
        <f t="shared" si="594"/>
        <v>730.77011897</v>
      </c>
      <c r="D683" s="2">
        <f t="shared" si="595"/>
        <v>49.905630020000103</v>
      </c>
      <c r="E683" s="106">
        <f t="shared" si="579"/>
        <v>680.8644889499999</v>
      </c>
      <c r="F683" s="21">
        <f t="shared" si="596"/>
        <v>6411.95</v>
      </c>
      <c r="G683" s="108">
        <f t="shared" si="597"/>
        <v>6388.87</v>
      </c>
      <c r="H683" s="109">
        <f t="shared" si="609"/>
        <v>44768</v>
      </c>
      <c r="I683" s="109">
        <f t="shared" si="605"/>
        <v>44799</v>
      </c>
      <c r="J683" s="110">
        <f t="shared" si="580"/>
        <v>-3.599529004437052E-3</v>
      </c>
      <c r="K683" s="117">
        <f t="shared" si="606"/>
        <v>44829</v>
      </c>
      <c r="L683" s="178">
        <f t="shared" si="608"/>
        <v>31</v>
      </c>
      <c r="M683" s="178">
        <f t="shared" si="577"/>
        <v>26</v>
      </c>
      <c r="N683" s="106">
        <f t="shared" si="581"/>
        <v>0.99698016</v>
      </c>
      <c r="O683" s="111">
        <f t="shared" si="611"/>
        <v>0.99319995999999999</v>
      </c>
      <c r="P683" s="111">
        <f t="shared" si="598"/>
        <v>1.1820096358094638</v>
      </c>
      <c r="Q683" s="106">
        <f t="shared" si="610"/>
        <v>1.1784401499999999</v>
      </c>
      <c r="R683" s="106">
        <f t="shared" si="599"/>
        <v>1.12819757</v>
      </c>
      <c r="S683" s="106">
        <f t="shared" si="582"/>
        <v>824.45307245000004</v>
      </c>
      <c r="T683" s="106">
        <f t="shared" si="583"/>
        <v>6.3977804978830637</v>
      </c>
      <c r="U683" s="106">
        <f t="shared" si="584"/>
        <v>121.49356153791126</v>
      </c>
      <c r="V683" s="106">
        <f t="shared" si="585"/>
        <v>858.66146100579431</v>
      </c>
      <c r="W683" s="19">
        <f t="shared" si="604"/>
        <v>0</v>
      </c>
      <c r="X683" s="2">
        <f t="shared" si="586"/>
        <v>0</v>
      </c>
      <c r="Y683" s="4">
        <f t="shared" si="587"/>
        <v>0</v>
      </c>
      <c r="Z683" s="106">
        <f t="shared" si="588"/>
        <v>0</v>
      </c>
      <c r="AA683" s="114">
        <f t="shared" si="600"/>
        <v>0.05</v>
      </c>
      <c r="AB683" s="112">
        <f t="shared" si="589"/>
        <v>26</v>
      </c>
      <c r="AC683" s="178">
        <f t="shared" si="607"/>
        <v>31</v>
      </c>
      <c r="AD683" s="11">
        <f t="shared" si="601"/>
        <v>1.003415886</v>
      </c>
      <c r="AE683" s="106">
        <f t="shared" si="590"/>
        <v>2.8162376999999998</v>
      </c>
      <c r="AF683" s="106">
        <f t="shared" si="591"/>
        <v>2.9330896599999998</v>
      </c>
      <c r="AG683" s="106">
        <f t="shared" si="592"/>
        <v>0</v>
      </c>
      <c r="AH683" s="115" t="str">
        <f t="shared" si="602"/>
        <v>J=</v>
      </c>
      <c r="AI683" s="116">
        <f t="shared" si="603"/>
        <v>44829</v>
      </c>
      <c r="AJ683" s="10"/>
      <c r="AK683" s="1"/>
      <c r="AL683" s="10"/>
      <c r="AM683" s="1"/>
      <c r="AN683" s="1"/>
      <c r="AO683" s="3"/>
      <c r="AP683" s="26"/>
      <c r="AQ683" s="26"/>
      <c r="AR683" s="26"/>
      <c r="AS683" s="26"/>
      <c r="AT683" s="26"/>
      <c r="AU683" s="26"/>
      <c r="AV683" s="26"/>
      <c r="AW683" s="26"/>
      <c r="AX683" s="26"/>
      <c r="AY683" s="26"/>
      <c r="AZ683" s="26"/>
      <c r="BA683" s="1"/>
      <c r="BB683" s="1"/>
      <c r="BC683" s="1"/>
      <c r="BD683" s="1"/>
      <c r="BE683" s="1"/>
      <c r="BG683" s="1"/>
      <c r="BH683" s="1"/>
    </row>
    <row r="684" spans="1:60" ht="15" customHeight="1" x14ac:dyDescent="0.25">
      <c r="A684" s="105">
        <f t="shared" si="593"/>
        <v>44825</v>
      </c>
      <c r="B684" s="106">
        <f t="shared" si="578"/>
        <v>861.61389767164906</v>
      </c>
      <c r="C684" s="2">
        <f t="shared" si="594"/>
        <v>730.77011897</v>
      </c>
      <c r="D684" s="2">
        <f t="shared" si="595"/>
        <v>49.905630020000103</v>
      </c>
      <c r="E684" s="106">
        <f t="shared" si="579"/>
        <v>680.8644889499999</v>
      </c>
      <c r="F684" s="21">
        <f t="shared" si="596"/>
        <v>6411.95</v>
      </c>
      <c r="G684" s="108">
        <f t="shared" si="597"/>
        <v>6388.87</v>
      </c>
      <c r="H684" s="109">
        <f t="shared" si="609"/>
        <v>44768</v>
      </c>
      <c r="I684" s="109">
        <f t="shared" si="605"/>
        <v>44799</v>
      </c>
      <c r="J684" s="110">
        <f t="shared" si="580"/>
        <v>-3.599529004437052E-3</v>
      </c>
      <c r="K684" s="117">
        <f t="shared" si="606"/>
        <v>44829</v>
      </c>
      <c r="L684" s="178">
        <f t="shared" si="608"/>
        <v>31</v>
      </c>
      <c r="M684" s="178">
        <f t="shared" si="577"/>
        <v>27</v>
      </c>
      <c r="N684" s="106">
        <f t="shared" si="581"/>
        <v>0.99686419000000004</v>
      </c>
      <c r="O684" s="111">
        <f t="shared" si="611"/>
        <v>0.99319995999999999</v>
      </c>
      <c r="P684" s="111">
        <f t="shared" si="598"/>
        <v>1.1820096358094638</v>
      </c>
      <c r="Q684" s="106">
        <f t="shared" si="610"/>
        <v>1.1783030699999999</v>
      </c>
      <c r="R684" s="106">
        <f t="shared" si="599"/>
        <v>1.12819757</v>
      </c>
      <c r="S684" s="106">
        <f t="shared" si="582"/>
        <v>824.45307245000004</v>
      </c>
      <c r="T684" s="106">
        <f t="shared" si="583"/>
        <v>6.3977804978830637</v>
      </c>
      <c r="U684" s="106">
        <f t="shared" si="584"/>
        <v>121.40022863376599</v>
      </c>
      <c r="V684" s="106">
        <f t="shared" si="585"/>
        <v>858.56812810164911</v>
      </c>
      <c r="W684" s="19">
        <f t="shared" si="604"/>
        <v>0</v>
      </c>
      <c r="X684" s="2">
        <f t="shared" si="586"/>
        <v>0</v>
      </c>
      <c r="Y684" s="4">
        <f t="shared" si="587"/>
        <v>0</v>
      </c>
      <c r="Z684" s="106">
        <f t="shared" si="588"/>
        <v>0</v>
      </c>
      <c r="AA684" s="114">
        <f t="shared" si="600"/>
        <v>0.05</v>
      </c>
      <c r="AB684" s="112">
        <f t="shared" si="589"/>
        <v>27</v>
      </c>
      <c r="AC684" s="178">
        <f t="shared" si="607"/>
        <v>31</v>
      </c>
      <c r="AD684" s="11">
        <f t="shared" si="601"/>
        <v>1.003547499</v>
      </c>
      <c r="AE684" s="106">
        <f t="shared" si="590"/>
        <v>2.9247464500000002</v>
      </c>
      <c r="AF684" s="106">
        <f t="shared" si="591"/>
        <v>3.04576957</v>
      </c>
      <c r="AG684" s="106">
        <f t="shared" si="592"/>
        <v>0</v>
      </c>
      <c r="AH684" s="115" t="str">
        <f t="shared" si="602"/>
        <v>J=</v>
      </c>
      <c r="AI684" s="116">
        <f t="shared" si="603"/>
        <v>44829</v>
      </c>
      <c r="AJ684" s="10"/>
      <c r="AK684" s="1"/>
      <c r="AL684" s="10"/>
      <c r="AM684" s="1"/>
      <c r="AN684" s="1"/>
      <c r="AO684" s="3"/>
      <c r="AP684" s="26"/>
      <c r="AQ684" s="26"/>
      <c r="AR684" s="26"/>
      <c r="AS684" s="26"/>
      <c r="AT684" s="26"/>
      <c r="AU684" s="26"/>
      <c r="AV684" s="26"/>
      <c r="AW684" s="26"/>
      <c r="AX684" s="26"/>
      <c r="AY684" s="26"/>
      <c r="AZ684" s="26"/>
      <c r="BA684" s="1"/>
      <c r="BB684" s="1"/>
      <c r="BC684" s="1"/>
      <c r="BD684" s="1"/>
      <c r="BE684" s="1"/>
      <c r="BG684" s="1"/>
      <c r="BH684" s="1"/>
    </row>
    <row r="685" spans="1:60" ht="15" customHeight="1" x14ac:dyDescent="0.25">
      <c r="A685" s="105">
        <f t="shared" si="593"/>
        <v>44826</v>
      </c>
      <c r="B685" s="106">
        <f t="shared" si="578"/>
        <v>861.63325520343858</v>
      </c>
      <c r="C685" s="2">
        <f t="shared" si="594"/>
        <v>730.77011897</v>
      </c>
      <c r="D685" s="2">
        <f t="shared" si="595"/>
        <v>49.905630020000103</v>
      </c>
      <c r="E685" s="106">
        <f t="shared" si="579"/>
        <v>680.8644889499999</v>
      </c>
      <c r="F685" s="21">
        <f t="shared" si="596"/>
        <v>6411.95</v>
      </c>
      <c r="G685" s="108">
        <f t="shared" si="597"/>
        <v>6388.87</v>
      </c>
      <c r="H685" s="109">
        <f t="shared" si="609"/>
        <v>44768</v>
      </c>
      <c r="I685" s="109">
        <f t="shared" si="605"/>
        <v>44799</v>
      </c>
      <c r="J685" s="110">
        <f t="shared" si="580"/>
        <v>-3.599529004437052E-3</v>
      </c>
      <c r="K685" s="117">
        <f t="shared" si="606"/>
        <v>44829</v>
      </c>
      <c r="L685" s="178">
        <f t="shared" si="608"/>
        <v>31</v>
      </c>
      <c r="M685" s="178">
        <f t="shared" si="577"/>
        <v>28</v>
      </c>
      <c r="N685" s="106">
        <f t="shared" si="581"/>
        <v>0.99674823999999995</v>
      </c>
      <c r="O685" s="111">
        <f t="shared" si="611"/>
        <v>0.99319995999999999</v>
      </c>
      <c r="P685" s="111">
        <f t="shared" si="598"/>
        <v>1.1820096358094638</v>
      </c>
      <c r="Q685" s="106">
        <f t="shared" si="610"/>
        <v>1.1781660199999999</v>
      </c>
      <c r="R685" s="106">
        <f t="shared" si="599"/>
        <v>1.12819757</v>
      </c>
      <c r="S685" s="106">
        <f t="shared" si="582"/>
        <v>824.45307245000004</v>
      </c>
      <c r="T685" s="106">
        <f t="shared" si="583"/>
        <v>6.3977804978830637</v>
      </c>
      <c r="U685" s="106">
        <f t="shared" si="584"/>
        <v>121.30691615555541</v>
      </c>
      <c r="V685" s="106">
        <f t="shared" si="585"/>
        <v>858.47481562343853</v>
      </c>
      <c r="W685" s="19">
        <f t="shared" si="604"/>
        <v>0</v>
      </c>
      <c r="X685" s="2">
        <f t="shared" si="586"/>
        <v>0</v>
      </c>
      <c r="Y685" s="4">
        <f t="shared" si="587"/>
        <v>0</v>
      </c>
      <c r="Z685" s="106">
        <f t="shared" si="588"/>
        <v>0</v>
      </c>
      <c r="AA685" s="114">
        <f t="shared" si="600"/>
        <v>0.05</v>
      </c>
      <c r="AB685" s="112">
        <f t="shared" si="589"/>
        <v>28</v>
      </c>
      <c r="AC685" s="178">
        <f t="shared" si="607"/>
        <v>31</v>
      </c>
      <c r="AD685" s="11">
        <f t="shared" si="601"/>
        <v>1.003679129</v>
      </c>
      <c r="AE685" s="106">
        <f t="shared" si="590"/>
        <v>3.0332691999999999</v>
      </c>
      <c r="AF685" s="106">
        <f t="shared" si="591"/>
        <v>3.15843958</v>
      </c>
      <c r="AG685" s="106">
        <f t="shared" si="592"/>
        <v>0</v>
      </c>
      <c r="AH685" s="115" t="str">
        <f t="shared" si="602"/>
        <v>J=</v>
      </c>
      <c r="AI685" s="116">
        <f t="shared" si="603"/>
        <v>44829</v>
      </c>
      <c r="AJ685" s="10"/>
      <c r="AK685" s="1"/>
      <c r="AL685" s="10"/>
      <c r="AM685" s="1"/>
      <c r="AN685" s="1"/>
      <c r="AO685" s="3"/>
      <c r="AP685" s="26"/>
      <c r="AQ685" s="26"/>
      <c r="AR685" s="26"/>
      <c r="AS685" s="26"/>
      <c r="AT685" s="26"/>
      <c r="AU685" s="26"/>
      <c r="AV685" s="26"/>
      <c r="AW685" s="26"/>
      <c r="AX685" s="26"/>
      <c r="AY685" s="26"/>
      <c r="AZ685" s="26"/>
      <c r="BA685" s="1"/>
      <c r="BB685" s="1"/>
      <c r="BC685" s="1"/>
      <c r="BD685" s="1"/>
      <c r="BE685" s="1"/>
      <c r="BG685" s="1"/>
      <c r="BH685" s="1"/>
    </row>
    <row r="686" spans="1:60" ht="15" customHeight="1" x14ac:dyDescent="0.25">
      <c r="A686" s="105">
        <f t="shared" si="593"/>
        <v>44827</v>
      </c>
      <c r="B686" s="106">
        <f t="shared" si="578"/>
        <v>861.65261046387275</v>
      </c>
      <c r="C686" s="2">
        <f t="shared" si="594"/>
        <v>730.77011897</v>
      </c>
      <c r="D686" s="2">
        <f t="shared" si="595"/>
        <v>49.905630020000103</v>
      </c>
      <c r="E686" s="106">
        <f t="shared" si="579"/>
        <v>680.8644889499999</v>
      </c>
      <c r="F686" s="21">
        <f t="shared" si="596"/>
        <v>6411.95</v>
      </c>
      <c r="G686" s="108">
        <f t="shared" si="597"/>
        <v>6388.87</v>
      </c>
      <c r="H686" s="109">
        <f t="shared" si="609"/>
        <v>44768</v>
      </c>
      <c r="I686" s="109">
        <f t="shared" si="605"/>
        <v>44799</v>
      </c>
      <c r="J686" s="110">
        <f t="shared" si="580"/>
        <v>-3.599529004437052E-3</v>
      </c>
      <c r="K686" s="117">
        <f t="shared" si="606"/>
        <v>44829</v>
      </c>
      <c r="L686" s="178">
        <f t="shared" si="608"/>
        <v>31</v>
      </c>
      <c r="M686" s="178">
        <f t="shared" si="577"/>
        <v>29</v>
      </c>
      <c r="N686" s="106">
        <f t="shared" si="581"/>
        <v>0.99663230000000003</v>
      </c>
      <c r="O686" s="111">
        <f t="shared" si="611"/>
        <v>0.99319995999999999</v>
      </c>
      <c r="P686" s="111">
        <f t="shared" si="598"/>
        <v>1.1820096358094638</v>
      </c>
      <c r="Q686" s="106">
        <f t="shared" si="610"/>
        <v>1.1780289799999999</v>
      </c>
      <c r="R686" s="106">
        <f t="shared" si="599"/>
        <v>1.12819757</v>
      </c>
      <c r="S686" s="106">
        <f t="shared" si="582"/>
        <v>824.45307245000004</v>
      </c>
      <c r="T686" s="106">
        <f t="shared" si="583"/>
        <v>6.3977804978830637</v>
      </c>
      <c r="U686" s="106">
        <f t="shared" si="584"/>
        <v>121.21361048598968</v>
      </c>
      <c r="V686" s="106">
        <f t="shared" si="585"/>
        <v>858.38150995387275</v>
      </c>
      <c r="W686" s="19">
        <f t="shared" si="604"/>
        <v>0</v>
      </c>
      <c r="X686" s="2">
        <f t="shared" si="586"/>
        <v>0</v>
      </c>
      <c r="Y686" s="4">
        <f t="shared" si="587"/>
        <v>0</v>
      </c>
      <c r="Z686" s="106">
        <f t="shared" si="588"/>
        <v>0</v>
      </c>
      <c r="AA686" s="114">
        <f t="shared" si="600"/>
        <v>0.05</v>
      </c>
      <c r="AB686" s="112">
        <f t="shared" si="589"/>
        <v>29</v>
      </c>
      <c r="AC686" s="178">
        <f t="shared" si="607"/>
        <v>31</v>
      </c>
      <c r="AD686" s="11">
        <f t="shared" si="601"/>
        <v>1.003810777</v>
      </c>
      <c r="AE686" s="106">
        <f t="shared" si="590"/>
        <v>3.1418067999999999</v>
      </c>
      <c r="AF686" s="106">
        <f t="shared" si="591"/>
        <v>3.2711005100000001</v>
      </c>
      <c r="AG686" s="106">
        <f t="shared" si="592"/>
        <v>0</v>
      </c>
      <c r="AH686" s="115" t="str">
        <f t="shared" si="602"/>
        <v>J=</v>
      </c>
      <c r="AI686" s="116">
        <f t="shared" si="603"/>
        <v>44829</v>
      </c>
      <c r="AJ686" s="10"/>
      <c r="AK686" s="1"/>
      <c r="AL686" s="10"/>
      <c r="AM686" s="1"/>
      <c r="AN686" s="1"/>
      <c r="AO686" s="3"/>
      <c r="AP686" s="26"/>
      <c r="AQ686" s="26"/>
      <c r="AR686" s="26"/>
      <c r="AS686" s="26"/>
      <c r="AT686" s="26"/>
      <c r="AU686" s="26"/>
      <c r="AV686" s="26"/>
      <c r="AW686" s="26"/>
      <c r="AX686" s="26"/>
      <c r="AY686" s="26"/>
      <c r="AZ686" s="26"/>
      <c r="BA686" s="1"/>
      <c r="BB686" s="1"/>
      <c r="BC686" s="1"/>
      <c r="BD686" s="1"/>
      <c r="BE686" s="1"/>
      <c r="BG686" s="1"/>
      <c r="BH686" s="1"/>
    </row>
    <row r="687" spans="1:60" ht="15" customHeight="1" x14ac:dyDescent="0.25">
      <c r="A687" s="105">
        <f t="shared" si="593"/>
        <v>44828</v>
      </c>
      <c r="B687" s="106">
        <f t="shared" si="578"/>
        <v>861.67196941159693</v>
      </c>
      <c r="C687" s="2">
        <f t="shared" si="594"/>
        <v>730.77011897</v>
      </c>
      <c r="D687" s="2">
        <f t="shared" si="595"/>
        <v>49.905630020000103</v>
      </c>
      <c r="E687" s="106">
        <f t="shared" si="579"/>
        <v>680.8644889499999</v>
      </c>
      <c r="F687" s="21">
        <f t="shared" si="596"/>
        <v>6411.95</v>
      </c>
      <c r="G687" s="108">
        <f t="shared" si="597"/>
        <v>6388.87</v>
      </c>
      <c r="H687" s="109">
        <f t="shared" si="609"/>
        <v>44768</v>
      </c>
      <c r="I687" s="109">
        <f t="shared" si="605"/>
        <v>44799</v>
      </c>
      <c r="J687" s="110">
        <f t="shared" si="580"/>
        <v>-3.599529004437052E-3</v>
      </c>
      <c r="K687" s="117">
        <f t="shared" si="606"/>
        <v>44829</v>
      </c>
      <c r="L687" s="178">
        <f t="shared" si="608"/>
        <v>31</v>
      </c>
      <c r="M687" s="178">
        <f t="shared" si="577"/>
        <v>30</v>
      </c>
      <c r="N687" s="106">
        <f t="shared" si="581"/>
        <v>0.99651637999999998</v>
      </c>
      <c r="O687" s="111">
        <f t="shared" si="611"/>
        <v>0.99319995999999999</v>
      </c>
      <c r="P687" s="111">
        <f t="shared" si="598"/>
        <v>1.1820096358094638</v>
      </c>
      <c r="Q687" s="106">
        <f t="shared" si="610"/>
        <v>1.17789196</v>
      </c>
      <c r="R687" s="106">
        <f t="shared" si="599"/>
        <v>1.12819757</v>
      </c>
      <c r="S687" s="106">
        <f t="shared" si="582"/>
        <v>824.45307245000004</v>
      </c>
      <c r="T687" s="106">
        <f t="shared" si="583"/>
        <v>6.3977804978830637</v>
      </c>
      <c r="U687" s="106">
        <f t="shared" si="584"/>
        <v>121.12031843371379</v>
      </c>
      <c r="V687" s="106">
        <f t="shared" si="585"/>
        <v>858.28821790159691</v>
      </c>
      <c r="W687" s="19">
        <f t="shared" si="604"/>
        <v>0</v>
      </c>
      <c r="X687" s="2">
        <f t="shared" si="586"/>
        <v>0</v>
      </c>
      <c r="Y687" s="4">
        <f t="shared" si="587"/>
        <v>0</v>
      </c>
      <c r="Z687" s="106">
        <f t="shared" si="588"/>
        <v>0</v>
      </c>
      <c r="AA687" s="114">
        <f t="shared" si="600"/>
        <v>0.05</v>
      </c>
      <c r="AB687" s="112">
        <f t="shared" si="589"/>
        <v>30</v>
      </c>
      <c r="AC687" s="178">
        <f t="shared" si="607"/>
        <v>31</v>
      </c>
      <c r="AD687" s="11">
        <f t="shared" si="601"/>
        <v>1.003942442</v>
      </c>
      <c r="AE687" s="106">
        <f t="shared" si="590"/>
        <v>3.25035841</v>
      </c>
      <c r="AF687" s="106">
        <f t="shared" si="591"/>
        <v>3.3837515100000002</v>
      </c>
      <c r="AG687" s="106">
        <f t="shared" si="592"/>
        <v>0</v>
      </c>
      <c r="AH687" s="115" t="str">
        <f t="shared" si="602"/>
        <v>J=</v>
      </c>
      <c r="AI687" s="116">
        <f t="shared" si="603"/>
        <v>44829</v>
      </c>
      <c r="AJ687" s="10"/>
      <c r="AK687" s="1"/>
      <c r="AL687" s="10"/>
      <c r="AM687" s="1"/>
      <c r="AN687" s="1"/>
      <c r="AO687" s="3"/>
      <c r="AP687" s="26"/>
      <c r="AQ687" s="26"/>
      <c r="AR687" s="26"/>
      <c r="AS687" s="26"/>
      <c r="AT687" s="26"/>
      <c r="AU687" s="26"/>
      <c r="AV687" s="26"/>
      <c r="AW687" s="26"/>
      <c r="AX687" s="26"/>
      <c r="AY687" s="26"/>
      <c r="AZ687" s="26"/>
      <c r="BA687" s="1"/>
      <c r="BB687" s="1"/>
      <c r="BC687" s="1"/>
      <c r="BD687" s="1"/>
      <c r="BE687" s="1"/>
      <c r="BG687" s="1"/>
      <c r="BH687" s="1"/>
    </row>
    <row r="688" spans="1:60" ht="15" customHeight="1" x14ac:dyDescent="0.25">
      <c r="A688" s="105">
        <f t="shared" si="593"/>
        <v>44829</v>
      </c>
      <c r="B688" s="106">
        <f t="shared" si="578"/>
        <v>861.69132522796588</v>
      </c>
      <c r="C688" s="2">
        <f t="shared" si="594"/>
        <v>730.77011897</v>
      </c>
      <c r="D688" s="2">
        <f t="shared" si="595"/>
        <v>49.905630020000103</v>
      </c>
      <c r="E688" s="106">
        <f t="shared" si="579"/>
        <v>680.8644889499999</v>
      </c>
      <c r="F688" s="21">
        <f t="shared" si="596"/>
        <v>6411.95</v>
      </c>
      <c r="G688" s="108">
        <f t="shared" si="597"/>
        <v>6388.87</v>
      </c>
      <c r="H688" s="109">
        <f t="shared" si="609"/>
        <v>44768</v>
      </c>
      <c r="I688" s="109">
        <f t="shared" si="605"/>
        <v>44799</v>
      </c>
      <c r="J688" s="110">
        <f t="shared" si="580"/>
        <v>-3.599529004437052E-3</v>
      </c>
      <c r="K688" s="117">
        <f t="shared" si="606"/>
        <v>44829</v>
      </c>
      <c r="L688" s="178">
        <f t="shared" si="608"/>
        <v>31</v>
      </c>
      <c r="M688" s="178">
        <f t="shared" si="577"/>
        <v>31</v>
      </c>
      <c r="N688" s="106">
        <f t="shared" si="581"/>
        <v>0.99640046999999998</v>
      </c>
      <c r="O688" s="111">
        <f t="shared" si="611"/>
        <v>0.99319995999999999</v>
      </c>
      <c r="P688" s="111">
        <f t="shared" si="598"/>
        <v>1.1820096358094638</v>
      </c>
      <c r="Q688" s="106">
        <f t="shared" si="610"/>
        <v>1.17775495</v>
      </c>
      <c r="R688" s="106">
        <f t="shared" si="599"/>
        <v>1.12819757</v>
      </c>
      <c r="S688" s="106">
        <f t="shared" si="582"/>
        <v>824.45307245000004</v>
      </c>
      <c r="T688" s="106">
        <f t="shared" si="583"/>
        <v>6.3977804978830637</v>
      </c>
      <c r="U688" s="106">
        <f t="shared" si="584"/>
        <v>121.02703319008276</v>
      </c>
      <c r="V688" s="106">
        <f t="shared" si="585"/>
        <v>858.19493265796586</v>
      </c>
      <c r="W688" s="19">
        <f t="shared" si="604"/>
        <v>23</v>
      </c>
      <c r="X688" s="2">
        <f t="shared" si="586"/>
        <v>12.799438629999999</v>
      </c>
      <c r="Y688" s="4">
        <f t="shared" si="587"/>
        <v>1.7514999999999999E-2</v>
      </c>
      <c r="Z688" s="106">
        <f t="shared" si="588"/>
        <v>14.440295559999999</v>
      </c>
      <c r="AA688" s="114">
        <f t="shared" si="600"/>
        <v>0.05</v>
      </c>
      <c r="AB688" s="112">
        <f t="shared" si="589"/>
        <v>31</v>
      </c>
      <c r="AC688" s="178">
        <f t="shared" si="607"/>
        <v>31</v>
      </c>
      <c r="AD688" s="11">
        <f t="shared" si="601"/>
        <v>1.004074124</v>
      </c>
      <c r="AE688" s="106">
        <f t="shared" si="590"/>
        <v>3.3589240400000002</v>
      </c>
      <c r="AF688" s="106">
        <f t="shared" si="591"/>
        <v>3.4963925699999998</v>
      </c>
      <c r="AG688" s="106">
        <f t="shared" si="592"/>
        <v>17.799219600000001</v>
      </c>
      <c r="AH688" s="115" t="str">
        <f t="shared" si="602"/>
        <v>J=</v>
      </c>
      <c r="AI688" s="116">
        <f t="shared" si="603"/>
        <v>44829</v>
      </c>
      <c r="AJ688" s="10"/>
      <c r="AK688" s="1"/>
      <c r="AL688" s="10"/>
      <c r="AM688" s="1"/>
      <c r="AN688" s="1"/>
      <c r="AO688" s="3"/>
      <c r="AP688" s="26"/>
      <c r="AQ688" s="26"/>
      <c r="AR688" s="26"/>
      <c r="AS688" s="26"/>
      <c r="AT688" s="26"/>
      <c r="AU688" s="26"/>
      <c r="AV688" s="26"/>
      <c r="AW688" s="26"/>
      <c r="AX688" s="26"/>
      <c r="AY688" s="26"/>
      <c r="AZ688" s="26"/>
      <c r="BA688" s="1"/>
      <c r="BB688" s="1"/>
      <c r="BC688" s="1"/>
      <c r="BD688" s="1"/>
      <c r="BE688" s="1"/>
      <c r="BG688" s="1"/>
      <c r="BH688" s="1"/>
    </row>
    <row r="689" spans="1:180" ht="15" customHeight="1" x14ac:dyDescent="0.25">
      <c r="A689" s="105">
        <f t="shared" si="593"/>
        <v>44830</v>
      </c>
      <c r="B689" s="106">
        <f t="shared" si="578"/>
        <v>843.79134756056067</v>
      </c>
      <c r="C689" s="2">
        <f t="shared" si="594"/>
        <v>717.97068033999994</v>
      </c>
      <c r="D689" s="2">
        <f t="shared" si="595"/>
        <v>37.106191390000163</v>
      </c>
      <c r="E689" s="106">
        <f t="shared" si="579"/>
        <v>680.86448894999978</v>
      </c>
      <c r="F689" s="21">
        <f t="shared" si="596"/>
        <v>6388.87</v>
      </c>
      <c r="G689" s="108">
        <f t="shared" si="597"/>
        <v>6370.34</v>
      </c>
      <c r="H689" s="109">
        <f t="shared" si="609"/>
        <v>44799</v>
      </c>
      <c r="I689" s="109">
        <f t="shared" si="605"/>
        <v>44830</v>
      </c>
      <c r="J689" s="110">
        <f t="shared" si="580"/>
        <v>-2.9003564010536831E-3</v>
      </c>
      <c r="K689" s="117">
        <f t="shared" si="606"/>
        <v>44859</v>
      </c>
      <c r="L689" s="178">
        <f t="shared" si="608"/>
        <v>30</v>
      </c>
      <c r="M689" s="178">
        <f t="shared" ref="M689:M752" si="612">L689-(K689-A689)</f>
        <v>1</v>
      </c>
      <c r="N689" s="106">
        <f t="shared" si="581"/>
        <v>0.99990318</v>
      </c>
      <c r="O689" s="111">
        <f t="shared" si="611"/>
        <v>0.99640046999999998</v>
      </c>
      <c r="P689" s="111">
        <f t="shared" si="598"/>
        <v>1.1777549566650787</v>
      </c>
      <c r="Q689" s="106">
        <f t="shared" si="610"/>
        <v>1.17764092</v>
      </c>
      <c r="R689" s="106">
        <f t="shared" si="599"/>
        <v>1.12819757</v>
      </c>
      <c r="S689" s="106">
        <f t="shared" si="582"/>
        <v>810.01277689000005</v>
      </c>
      <c r="T689" s="106">
        <f t="shared" si="583"/>
        <v>4.7569235681529429</v>
      </c>
      <c r="U689" s="106">
        <f t="shared" si="584"/>
        <v>120.94939421240778</v>
      </c>
      <c r="V689" s="106">
        <f t="shared" si="585"/>
        <v>843.67699812056071</v>
      </c>
      <c r="W689" s="19">
        <f t="shared" si="604"/>
        <v>0</v>
      </c>
      <c r="X689" s="2">
        <f t="shared" si="586"/>
        <v>0</v>
      </c>
      <c r="Y689" s="4">
        <f t="shared" si="587"/>
        <v>0</v>
      </c>
      <c r="Z689" s="106">
        <f t="shared" si="588"/>
        <v>0</v>
      </c>
      <c r="AA689" s="114">
        <f t="shared" si="600"/>
        <v>0.05</v>
      </c>
      <c r="AB689" s="112">
        <f t="shared" si="589"/>
        <v>1</v>
      </c>
      <c r="AC689" s="178">
        <f t="shared" si="607"/>
        <v>30</v>
      </c>
      <c r="AD689" s="11">
        <f t="shared" si="601"/>
        <v>1.000135537</v>
      </c>
      <c r="AE689" s="106">
        <f t="shared" si="590"/>
        <v>0.1097867</v>
      </c>
      <c r="AF689" s="106">
        <f t="shared" si="591"/>
        <v>0.11434944</v>
      </c>
      <c r="AG689" s="106">
        <f t="shared" si="592"/>
        <v>0</v>
      </c>
      <c r="AH689" s="115" t="str">
        <f t="shared" si="602"/>
        <v>J=</v>
      </c>
      <c r="AI689" s="116">
        <f t="shared" si="603"/>
        <v>44859</v>
      </c>
      <c r="AJ689" s="10"/>
      <c r="AK689" s="1"/>
      <c r="AL689" s="10"/>
      <c r="AM689" s="1"/>
      <c r="AN689" s="1"/>
      <c r="AO689" s="3"/>
      <c r="AP689" s="26"/>
      <c r="AQ689" s="26"/>
      <c r="AR689" s="26"/>
      <c r="AS689" s="26"/>
      <c r="AT689" s="26"/>
      <c r="AU689" s="26"/>
      <c r="AV689" s="26"/>
      <c r="AW689" s="26"/>
      <c r="AX689" s="26"/>
      <c r="AY689" s="26"/>
      <c r="AZ689" s="26"/>
      <c r="BA689" s="1"/>
      <c r="BB689" s="1"/>
      <c r="BC689" s="1"/>
      <c r="BD689" s="1"/>
      <c r="BE689" s="1"/>
      <c r="BG689" s="1"/>
      <c r="BH689" s="1"/>
    </row>
    <row r="690" spans="1:180" ht="15" customHeight="1" x14ac:dyDescent="0.25">
      <c r="A690" s="105">
        <f t="shared" si="593"/>
        <v>44831</v>
      </c>
      <c r="B690" s="106">
        <f t="shared" si="578"/>
        <v>843.82806664017562</v>
      </c>
      <c r="C690" s="2">
        <f t="shared" si="594"/>
        <v>717.97068033999994</v>
      </c>
      <c r="D690" s="2">
        <f t="shared" si="595"/>
        <v>37.106191390000163</v>
      </c>
      <c r="E690" s="106">
        <f t="shared" si="579"/>
        <v>680.86448894999978</v>
      </c>
      <c r="F690" s="21">
        <f t="shared" si="596"/>
        <v>6388.87</v>
      </c>
      <c r="G690" s="108">
        <f t="shared" si="597"/>
        <v>6370.34</v>
      </c>
      <c r="H690" s="109">
        <f t="shared" si="609"/>
        <v>44799</v>
      </c>
      <c r="I690" s="109">
        <f t="shared" si="605"/>
        <v>44830</v>
      </c>
      <c r="J690" s="110">
        <f t="shared" si="580"/>
        <v>-2.9003564010536831E-3</v>
      </c>
      <c r="K690" s="117">
        <f t="shared" si="606"/>
        <v>44859</v>
      </c>
      <c r="L690" s="178">
        <f t="shared" si="608"/>
        <v>30</v>
      </c>
      <c r="M690" s="178">
        <f t="shared" si="612"/>
        <v>2</v>
      </c>
      <c r="N690" s="106">
        <f t="shared" si="581"/>
        <v>0.99980637999999999</v>
      </c>
      <c r="O690" s="111">
        <f t="shared" si="611"/>
        <v>0.99640046999999998</v>
      </c>
      <c r="P690" s="111">
        <f t="shared" si="598"/>
        <v>1.1777549566650787</v>
      </c>
      <c r="Q690" s="106">
        <f t="shared" si="610"/>
        <v>1.1775269100000001</v>
      </c>
      <c r="R690" s="106">
        <f t="shared" si="599"/>
        <v>1.12819757</v>
      </c>
      <c r="S690" s="106">
        <f t="shared" si="582"/>
        <v>810.01277689000005</v>
      </c>
      <c r="T690" s="106">
        <f t="shared" si="583"/>
        <v>4.7569235681529429</v>
      </c>
      <c r="U690" s="106">
        <f t="shared" si="584"/>
        <v>120.87176885202267</v>
      </c>
      <c r="V690" s="106">
        <f t="shared" si="585"/>
        <v>843.59937276017558</v>
      </c>
      <c r="W690" s="19">
        <f t="shared" si="604"/>
        <v>0</v>
      </c>
      <c r="X690" s="2">
        <f t="shared" si="586"/>
        <v>0</v>
      </c>
      <c r="Y690" s="4">
        <f t="shared" si="587"/>
        <v>0</v>
      </c>
      <c r="Z690" s="106">
        <f t="shared" si="588"/>
        <v>0</v>
      </c>
      <c r="AA690" s="114">
        <f t="shared" si="600"/>
        <v>0.05</v>
      </c>
      <c r="AB690" s="112">
        <f t="shared" si="589"/>
        <v>2</v>
      </c>
      <c r="AC690" s="178">
        <f t="shared" si="607"/>
        <v>30</v>
      </c>
      <c r="AD690" s="11">
        <f t="shared" si="601"/>
        <v>1.0002710930000001</v>
      </c>
      <c r="AE690" s="106">
        <f t="shared" si="590"/>
        <v>0.21958879000000001</v>
      </c>
      <c r="AF690" s="106">
        <f t="shared" si="591"/>
        <v>0.22869387999999999</v>
      </c>
      <c r="AG690" s="106">
        <f t="shared" si="592"/>
        <v>0</v>
      </c>
      <c r="AH690" s="115" t="str">
        <f t="shared" si="602"/>
        <v>J=</v>
      </c>
      <c r="AI690" s="116">
        <f t="shared" si="603"/>
        <v>44859</v>
      </c>
      <c r="AJ690" s="10"/>
      <c r="AK690" s="1"/>
      <c r="AL690" s="10"/>
      <c r="AM690" s="1"/>
      <c r="AN690" s="1"/>
      <c r="AO690" s="3"/>
      <c r="AP690" s="26"/>
      <c r="AQ690" s="26"/>
      <c r="AR690" s="26"/>
      <c r="AS690" s="26"/>
      <c r="AT690" s="26"/>
      <c r="AU690" s="26"/>
      <c r="AV690" s="26"/>
      <c r="AW690" s="26"/>
      <c r="AX690" s="26"/>
      <c r="AY690" s="26"/>
      <c r="AZ690" s="26"/>
      <c r="BA690" s="1"/>
      <c r="BB690" s="1"/>
      <c r="BC690" s="1"/>
      <c r="BD690" s="1"/>
      <c r="BE690" s="1"/>
      <c r="BG690" s="1"/>
      <c r="BH690" s="1"/>
    </row>
    <row r="691" spans="1:180" ht="15" customHeight="1" x14ac:dyDescent="0.25">
      <c r="A691" s="105">
        <f t="shared" si="593"/>
        <v>44832</v>
      </c>
      <c r="B691" s="106">
        <f t="shared" si="578"/>
        <v>843.86478666843516</v>
      </c>
      <c r="C691" s="2">
        <f t="shared" si="594"/>
        <v>717.97068033999994</v>
      </c>
      <c r="D691" s="2">
        <f t="shared" si="595"/>
        <v>37.106191390000163</v>
      </c>
      <c r="E691" s="106">
        <f t="shared" si="579"/>
        <v>680.86448894999978</v>
      </c>
      <c r="F691" s="21">
        <f t="shared" si="596"/>
        <v>6388.87</v>
      </c>
      <c r="G691" s="108">
        <f t="shared" si="597"/>
        <v>6370.34</v>
      </c>
      <c r="H691" s="109">
        <f t="shared" si="609"/>
        <v>44799</v>
      </c>
      <c r="I691" s="109">
        <f t="shared" si="605"/>
        <v>44830</v>
      </c>
      <c r="J691" s="110">
        <f t="shared" si="580"/>
        <v>-2.9003564010536831E-3</v>
      </c>
      <c r="K691" s="117">
        <f t="shared" si="606"/>
        <v>44859</v>
      </c>
      <c r="L691" s="178">
        <f t="shared" si="608"/>
        <v>30</v>
      </c>
      <c r="M691" s="178">
        <f t="shared" si="612"/>
        <v>3</v>
      </c>
      <c r="N691" s="106">
        <f t="shared" si="581"/>
        <v>0.99970957999999999</v>
      </c>
      <c r="O691" s="111">
        <f t="shared" si="611"/>
        <v>0.99640046999999998</v>
      </c>
      <c r="P691" s="111">
        <f t="shared" si="598"/>
        <v>1.1777549566650787</v>
      </c>
      <c r="Q691" s="106">
        <f t="shared" si="610"/>
        <v>1.1774129099999999</v>
      </c>
      <c r="R691" s="106">
        <f t="shared" si="599"/>
        <v>1.12819757</v>
      </c>
      <c r="S691" s="106">
        <f t="shared" si="582"/>
        <v>810.01277689000005</v>
      </c>
      <c r="T691" s="106">
        <f t="shared" si="583"/>
        <v>4.7569235681529429</v>
      </c>
      <c r="U691" s="106">
        <f t="shared" si="584"/>
        <v>120.79415030028225</v>
      </c>
      <c r="V691" s="106">
        <f t="shared" si="585"/>
        <v>843.52175420843514</v>
      </c>
      <c r="W691" s="19">
        <f t="shared" si="604"/>
        <v>0</v>
      </c>
      <c r="X691" s="2">
        <f t="shared" si="586"/>
        <v>0</v>
      </c>
      <c r="Y691" s="4">
        <f t="shared" si="587"/>
        <v>0</v>
      </c>
      <c r="Z691" s="106">
        <f t="shared" si="588"/>
        <v>0</v>
      </c>
      <c r="AA691" s="114">
        <f t="shared" si="600"/>
        <v>0.05</v>
      </c>
      <c r="AB691" s="112">
        <f t="shared" si="589"/>
        <v>3</v>
      </c>
      <c r="AC691" s="178">
        <f t="shared" si="607"/>
        <v>30</v>
      </c>
      <c r="AD691" s="11">
        <f t="shared" si="601"/>
        <v>1.000406667</v>
      </c>
      <c r="AE691" s="106">
        <f t="shared" si="590"/>
        <v>0.32940545999999998</v>
      </c>
      <c r="AF691" s="106">
        <f t="shared" si="591"/>
        <v>0.34303245999999998</v>
      </c>
      <c r="AG691" s="106">
        <f t="shared" si="592"/>
        <v>0</v>
      </c>
      <c r="AH691" s="115" t="str">
        <f t="shared" si="602"/>
        <v>J=</v>
      </c>
      <c r="AI691" s="116">
        <f t="shared" si="603"/>
        <v>44859</v>
      </c>
      <c r="AJ691" s="10"/>
      <c r="AK691" s="1"/>
      <c r="AL691" s="10"/>
      <c r="AM691" s="1"/>
      <c r="AN691" s="1"/>
      <c r="AO691" s="3"/>
      <c r="AP691" s="26"/>
      <c r="AQ691" s="26"/>
      <c r="AR691" s="26"/>
      <c r="AS691" s="26"/>
      <c r="AT691" s="26"/>
      <c r="AU691" s="26"/>
      <c r="AV691" s="26"/>
      <c r="AW691" s="26"/>
      <c r="AX691" s="26"/>
      <c r="AY691" s="26"/>
      <c r="AZ691" s="26"/>
      <c r="BA691" s="1"/>
      <c r="BB691" s="1"/>
      <c r="BC691" s="1"/>
      <c r="BD691" s="1"/>
      <c r="BE691" s="1"/>
      <c r="BG691" s="1"/>
      <c r="BH691" s="1"/>
    </row>
    <row r="692" spans="1:180" ht="15" customHeight="1" x14ac:dyDescent="0.25">
      <c r="A692" s="105">
        <f t="shared" si="593"/>
        <v>44833</v>
      </c>
      <c r="B692" s="106">
        <f t="shared" si="578"/>
        <v>843.90150166669491</v>
      </c>
      <c r="C692" s="2">
        <f t="shared" si="594"/>
        <v>717.97068033999994</v>
      </c>
      <c r="D692" s="2">
        <f t="shared" si="595"/>
        <v>37.106191390000163</v>
      </c>
      <c r="E692" s="106">
        <f t="shared" si="579"/>
        <v>680.86448894999978</v>
      </c>
      <c r="F692" s="21">
        <f t="shared" si="596"/>
        <v>6388.87</v>
      </c>
      <c r="G692" s="108">
        <f t="shared" si="597"/>
        <v>6370.34</v>
      </c>
      <c r="H692" s="109">
        <f t="shared" si="609"/>
        <v>44799</v>
      </c>
      <c r="I692" s="109">
        <f t="shared" si="605"/>
        <v>44830</v>
      </c>
      <c r="J692" s="110">
        <f t="shared" si="580"/>
        <v>-2.9003564010536831E-3</v>
      </c>
      <c r="K692" s="117">
        <f t="shared" si="606"/>
        <v>44859</v>
      </c>
      <c r="L692" s="178">
        <f t="shared" si="608"/>
        <v>30</v>
      </c>
      <c r="M692" s="178">
        <f t="shared" si="612"/>
        <v>4</v>
      </c>
      <c r="N692" s="106">
        <f t="shared" si="581"/>
        <v>0.99961279000000003</v>
      </c>
      <c r="O692" s="111">
        <f t="shared" si="611"/>
        <v>0.99640046999999998</v>
      </c>
      <c r="P692" s="111">
        <f t="shared" si="598"/>
        <v>1.1777549566650787</v>
      </c>
      <c r="Q692" s="106">
        <f t="shared" si="610"/>
        <v>1.17729891</v>
      </c>
      <c r="R692" s="106">
        <f t="shared" si="599"/>
        <v>1.12819757</v>
      </c>
      <c r="S692" s="106">
        <f t="shared" si="582"/>
        <v>810.01277689000005</v>
      </c>
      <c r="T692" s="106">
        <f t="shared" si="583"/>
        <v>4.7569235681529429</v>
      </c>
      <c r="U692" s="106">
        <f t="shared" si="584"/>
        <v>120.716531748542</v>
      </c>
      <c r="V692" s="106">
        <f t="shared" si="585"/>
        <v>843.44413565669493</v>
      </c>
      <c r="W692" s="19">
        <f t="shared" si="604"/>
        <v>0</v>
      </c>
      <c r="X692" s="2">
        <f t="shared" si="586"/>
        <v>0</v>
      </c>
      <c r="Y692" s="4">
        <f t="shared" si="587"/>
        <v>0</v>
      </c>
      <c r="Z692" s="106">
        <f t="shared" si="588"/>
        <v>0</v>
      </c>
      <c r="AA692" s="114">
        <f t="shared" si="600"/>
        <v>0.05</v>
      </c>
      <c r="AB692" s="112">
        <f t="shared" si="589"/>
        <v>4</v>
      </c>
      <c r="AC692" s="178">
        <f t="shared" si="607"/>
        <v>30</v>
      </c>
      <c r="AD692" s="11">
        <f t="shared" si="601"/>
        <v>1.00054226</v>
      </c>
      <c r="AE692" s="106">
        <f t="shared" si="590"/>
        <v>0.43923751999999999</v>
      </c>
      <c r="AF692" s="106">
        <f t="shared" si="591"/>
        <v>0.45736600999999999</v>
      </c>
      <c r="AG692" s="106">
        <f t="shared" si="592"/>
        <v>0</v>
      </c>
      <c r="AH692" s="115" t="str">
        <f t="shared" si="602"/>
        <v>J=</v>
      </c>
      <c r="AI692" s="116">
        <f t="shared" si="603"/>
        <v>44859</v>
      </c>
      <c r="AJ692" s="10"/>
      <c r="AK692" s="1"/>
      <c r="AL692" s="10"/>
      <c r="AM692" s="1"/>
      <c r="AN692" s="1"/>
      <c r="AO692" s="3"/>
      <c r="AP692" s="26"/>
      <c r="AQ692" s="26"/>
      <c r="AR692" s="26"/>
      <c r="AS692" s="26"/>
      <c r="AT692" s="26"/>
      <c r="AU692" s="26"/>
      <c r="AV692" s="26"/>
      <c r="AW692" s="26"/>
      <c r="AX692" s="26"/>
      <c r="AY692" s="26"/>
      <c r="AZ692" s="26"/>
      <c r="BA692" s="1"/>
      <c r="BB692" s="1"/>
      <c r="BC692" s="1"/>
      <c r="BD692" s="1"/>
      <c r="BE692" s="1"/>
      <c r="BG692" s="1"/>
      <c r="BH692" s="1"/>
    </row>
    <row r="693" spans="1:180" ht="15" customHeight="1" x14ac:dyDescent="0.25">
      <c r="A693" s="105">
        <f t="shared" si="593"/>
        <v>44834</v>
      </c>
      <c r="B693" s="106">
        <f t="shared" si="578"/>
        <v>843.93823124088931</v>
      </c>
      <c r="C693" s="2">
        <f t="shared" si="594"/>
        <v>717.97068033999994</v>
      </c>
      <c r="D693" s="2">
        <f t="shared" si="595"/>
        <v>37.106191390000163</v>
      </c>
      <c r="E693" s="106">
        <f t="shared" si="579"/>
        <v>680.86448894999978</v>
      </c>
      <c r="F693" s="21">
        <f t="shared" si="596"/>
        <v>6388.87</v>
      </c>
      <c r="G693" s="108">
        <f t="shared" si="597"/>
        <v>6370.34</v>
      </c>
      <c r="H693" s="109">
        <f t="shared" si="609"/>
        <v>44799</v>
      </c>
      <c r="I693" s="109">
        <f t="shared" si="605"/>
        <v>44830</v>
      </c>
      <c r="J693" s="110">
        <f t="shared" si="580"/>
        <v>-2.9003564010536831E-3</v>
      </c>
      <c r="K693" s="117">
        <f t="shared" si="606"/>
        <v>44859</v>
      </c>
      <c r="L693" s="178">
        <f t="shared" si="608"/>
        <v>30</v>
      </c>
      <c r="M693" s="178">
        <f t="shared" si="612"/>
        <v>5</v>
      </c>
      <c r="N693" s="106">
        <f t="shared" si="581"/>
        <v>0.99951601999999995</v>
      </c>
      <c r="O693" s="111">
        <f t="shared" si="611"/>
        <v>0.99640046999999998</v>
      </c>
      <c r="P693" s="111">
        <f t="shared" si="598"/>
        <v>1.1777549566650787</v>
      </c>
      <c r="Q693" s="106">
        <f t="shared" si="610"/>
        <v>1.1771849400000001</v>
      </c>
      <c r="R693" s="106">
        <f t="shared" si="599"/>
        <v>1.12819757</v>
      </c>
      <c r="S693" s="106">
        <f t="shared" si="582"/>
        <v>810.01277689000005</v>
      </c>
      <c r="T693" s="106">
        <f t="shared" si="583"/>
        <v>4.7569235681529429</v>
      </c>
      <c r="U693" s="106">
        <f t="shared" si="584"/>
        <v>120.63893362273642</v>
      </c>
      <c r="V693" s="106">
        <f t="shared" si="585"/>
        <v>843.36653753088933</v>
      </c>
      <c r="W693" s="19">
        <f t="shared" si="604"/>
        <v>0</v>
      </c>
      <c r="X693" s="2">
        <f t="shared" si="586"/>
        <v>0</v>
      </c>
      <c r="Y693" s="4">
        <f t="shared" si="587"/>
        <v>0</v>
      </c>
      <c r="Z693" s="106">
        <f t="shared" si="588"/>
        <v>0</v>
      </c>
      <c r="AA693" s="114">
        <f t="shared" si="600"/>
        <v>0.05</v>
      </c>
      <c r="AB693" s="112">
        <f t="shared" si="589"/>
        <v>5</v>
      </c>
      <c r="AC693" s="178">
        <f t="shared" si="607"/>
        <v>30</v>
      </c>
      <c r="AD693" s="11">
        <f t="shared" si="601"/>
        <v>1.0006778709999999</v>
      </c>
      <c r="AE693" s="106">
        <f t="shared" si="590"/>
        <v>0.54908416999999998</v>
      </c>
      <c r="AF693" s="106">
        <f t="shared" si="591"/>
        <v>0.57169371000000002</v>
      </c>
      <c r="AG693" s="106">
        <f t="shared" si="592"/>
        <v>0</v>
      </c>
      <c r="AH693" s="115" t="str">
        <f t="shared" si="602"/>
        <v>J=</v>
      </c>
      <c r="AI693" s="116">
        <f t="shared" si="603"/>
        <v>44859</v>
      </c>
      <c r="AJ693" s="10"/>
      <c r="AK693" s="1"/>
      <c r="AL693" s="10"/>
      <c r="AM693" s="1"/>
      <c r="AN693" s="1"/>
      <c r="AO693" s="3"/>
      <c r="AP693" s="26"/>
      <c r="AQ693" s="26"/>
      <c r="AR693" s="26"/>
      <c r="AS693" s="26"/>
      <c r="AT693" s="26"/>
      <c r="AU693" s="26"/>
      <c r="AV693" s="26"/>
      <c r="AW693" s="26"/>
      <c r="AX693" s="26"/>
      <c r="AY693" s="26"/>
      <c r="AZ693" s="26"/>
      <c r="BA693" s="1"/>
      <c r="BB693" s="1"/>
      <c r="BC693" s="1"/>
      <c r="BD693" s="1"/>
      <c r="BE693" s="1"/>
      <c r="BG693" s="1"/>
      <c r="BH693" s="1"/>
    </row>
    <row r="694" spans="1:180" ht="15" customHeight="1" x14ac:dyDescent="0.25">
      <c r="A694" s="105">
        <f t="shared" si="593"/>
        <v>44835</v>
      </c>
      <c r="B694" s="106">
        <f t="shared" si="578"/>
        <v>843.9749549550836</v>
      </c>
      <c r="C694" s="2">
        <f t="shared" si="594"/>
        <v>717.97068033999994</v>
      </c>
      <c r="D694" s="2">
        <f t="shared" si="595"/>
        <v>37.106191390000163</v>
      </c>
      <c r="E694" s="106">
        <f t="shared" si="579"/>
        <v>680.86448894999978</v>
      </c>
      <c r="F694" s="21">
        <f t="shared" si="596"/>
        <v>6388.87</v>
      </c>
      <c r="G694" s="108">
        <f t="shared" si="597"/>
        <v>6370.34</v>
      </c>
      <c r="H694" s="109">
        <f t="shared" si="609"/>
        <v>44799</v>
      </c>
      <c r="I694" s="109">
        <f t="shared" si="605"/>
        <v>44830</v>
      </c>
      <c r="J694" s="110">
        <f t="shared" si="580"/>
        <v>-2.9003564010536831E-3</v>
      </c>
      <c r="K694" s="117">
        <f t="shared" si="606"/>
        <v>44859</v>
      </c>
      <c r="L694" s="178">
        <f t="shared" si="608"/>
        <v>30</v>
      </c>
      <c r="M694" s="178">
        <f t="shared" si="612"/>
        <v>6</v>
      </c>
      <c r="N694" s="106">
        <f t="shared" si="581"/>
        <v>0.99941924999999998</v>
      </c>
      <c r="O694" s="111">
        <f t="shared" si="611"/>
        <v>0.99640046999999998</v>
      </c>
      <c r="P694" s="111">
        <f t="shared" si="598"/>
        <v>1.1777549566650787</v>
      </c>
      <c r="Q694" s="106">
        <f t="shared" si="610"/>
        <v>1.1770709699999999</v>
      </c>
      <c r="R694" s="106">
        <f t="shared" si="599"/>
        <v>1.12819757</v>
      </c>
      <c r="S694" s="106">
        <f t="shared" si="582"/>
        <v>810.01277689000005</v>
      </c>
      <c r="T694" s="106">
        <f t="shared" si="583"/>
        <v>4.7569235681529429</v>
      </c>
      <c r="U694" s="106">
        <f t="shared" si="584"/>
        <v>120.5613354969307</v>
      </c>
      <c r="V694" s="106">
        <f t="shared" si="585"/>
        <v>843.28893940508362</v>
      </c>
      <c r="W694" s="19">
        <f t="shared" si="604"/>
        <v>0</v>
      </c>
      <c r="X694" s="2">
        <f t="shared" si="586"/>
        <v>0</v>
      </c>
      <c r="Y694" s="4">
        <f t="shared" si="587"/>
        <v>0</v>
      </c>
      <c r="Z694" s="106">
        <f t="shared" si="588"/>
        <v>0</v>
      </c>
      <c r="AA694" s="114">
        <f t="shared" si="600"/>
        <v>0.05</v>
      </c>
      <c r="AB694" s="112">
        <f t="shared" si="589"/>
        <v>6</v>
      </c>
      <c r="AC694" s="178">
        <f t="shared" si="607"/>
        <v>30</v>
      </c>
      <c r="AD694" s="11">
        <f t="shared" si="601"/>
        <v>1.0008135</v>
      </c>
      <c r="AE694" s="106">
        <f t="shared" si="590"/>
        <v>0.65894538999999996</v>
      </c>
      <c r="AF694" s="106">
        <f t="shared" si="591"/>
        <v>0.68601555000000003</v>
      </c>
      <c r="AG694" s="106">
        <f t="shared" si="592"/>
        <v>0</v>
      </c>
      <c r="AH694" s="115" t="str">
        <f t="shared" si="602"/>
        <v>J=</v>
      </c>
      <c r="AI694" s="116">
        <f t="shared" si="603"/>
        <v>44859</v>
      </c>
      <c r="AJ694" s="10"/>
      <c r="AK694" s="1"/>
      <c r="AL694" s="10"/>
      <c r="AM694" s="1"/>
      <c r="AN694" s="1"/>
      <c r="AO694" s="3"/>
      <c r="AP694" s="26"/>
      <c r="AQ694" s="26"/>
      <c r="AR694" s="26"/>
      <c r="AS694" s="26"/>
      <c r="AT694" s="26"/>
      <c r="AU694" s="26"/>
      <c r="AV694" s="26"/>
      <c r="AW694" s="26"/>
      <c r="AX694" s="26"/>
      <c r="AY694" s="26"/>
      <c r="AZ694" s="26"/>
      <c r="BA694" s="1"/>
      <c r="BB694" s="1"/>
      <c r="BC694" s="1"/>
      <c r="BD694" s="1"/>
      <c r="BE694" s="1"/>
      <c r="BG694" s="1"/>
      <c r="BH694" s="1"/>
    </row>
    <row r="695" spans="1:180" ht="15" customHeight="1" x14ac:dyDescent="0.25">
      <c r="A695" s="105">
        <f t="shared" si="593"/>
        <v>44836</v>
      </c>
      <c r="B695" s="106">
        <f t="shared" si="578"/>
        <v>844.01168044792291</v>
      </c>
      <c r="C695" s="2">
        <f t="shared" si="594"/>
        <v>717.97068033999994</v>
      </c>
      <c r="D695" s="2">
        <f t="shared" si="595"/>
        <v>37.106191390000163</v>
      </c>
      <c r="E695" s="106">
        <f t="shared" si="579"/>
        <v>680.86448894999978</v>
      </c>
      <c r="F695" s="21">
        <f t="shared" si="596"/>
        <v>6388.87</v>
      </c>
      <c r="G695" s="108">
        <f t="shared" si="597"/>
        <v>6370.34</v>
      </c>
      <c r="H695" s="109">
        <f t="shared" si="609"/>
        <v>44799</v>
      </c>
      <c r="I695" s="109">
        <f t="shared" si="605"/>
        <v>44830</v>
      </c>
      <c r="J695" s="110">
        <f t="shared" si="580"/>
        <v>-2.9003564010536831E-3</v>
      </c>
      <c r="K695" s="117">
        <f t="shared" si="606"/>
        <v>44859</v>
      </c>
      <c r="L695" s="178">
        <f t="shared" si="608"/>
        <v>30</v>
      </c>
      <c r="M695" s="178">
        <f t="shared" si="612"/>
        <v>7</v>
      </c>
      <c r="N695" s="106">
        <f t="shared" si="581"/>
        <v>0.99932248999999995</v>
      </c>
      <c r="O695" s="111">
        <f t="shared" si="611"/>
        <v>0.99640046999999998</v>
      </c>
      <c r="P695" s="111">
        <f t="shared" si="598"/>
        <v>1.1777549566650787</v>
      </c>
      <c r="Q695" s="106">
        <f t="shared" si="610"/>
        <v>1.17695701</v>
      </c>
      <c r="R695" s="106">
        <f t="shared" si="599"/>
        <v>1.12819757</v>
      </c>
      <c r="S695" s="106">
        <f t="shared" si="582"/>
        <v>810.01277689000005</v>
      </c>
      <c r="T695" s="106">
        <f t="shared" si="583"/>
        <v>4.7569235681529429</v>
      </c>
      <c r="U695" s="106">
        <f t="shared" si="584"/>
        <v>120.48374417976999</v>
      </c>
      <c r="V695" s="106">
        <f t="shared" si="585"/>
        <v>843.21134808792294</v>
      </c>
      <c r="W695" s="19">
        <f t="shared" si="604"/>
        <v>0</v>
      </c>
      <c r="X695" s="2">
        <f t="shared" si="586"/>
        <v>0</v>
      </c>
      <c r="Y695" s="4">
        <f t="shared" si="587"/>
        <v>0</v>
      </c>
      <c r="Z695" s="106">
        <f t="shared" si="588"/>
        <v>0</v>
      </c>
      <c r="AA695" s="114">
        <f t="shared" si="600"/>
        <v>0.05</v>
      </c>
      <c r="AB695" s="112">
        <f t="shared" si="589"/>
        <v>7</v>
      </c>
      <c r="AC695" s="178">
        <f t="shared" si="607"/>
        <v>30</v>
      </c>
      <c r="AD695" s="11">
        <f t="shared" si="601"/>
        <v>1.0009491479999999</v>
      </c>
      <c r="AE695" s="106">
        <f t="shared" si="590"/>
        <v>0.76882200000000001</v>
      </c>
      <c r="AF695" s="106">
        <f t="shared" si="591"/>
        <v>0.80033235999999996</v>
      </c>
      <c r="AG695" s="106">
        <f t="shared" si="592"/>
        <v>0</v>
      </c>
      <c r="AH695" s="115" t="str">
        <f t="shared" si="602"/>
        <v>J=</v>
      </c>
      <c r="AI695" s="116">
        <f t="shared" si="603"/>
        <v>44859</v>
      </c>
      <c r="AJ695" s="10"/>
      <c r="AK695" s="1"/>
      <c r="AL695" s="10"/>
      <c r="AM695" s="1"/>
      <c r="AN695" s="1"/>
      <c r="AO695" s="3"/>
      <c r="AP695" s="26"/>
      <c r="AQ695" s="26"/>
      <c r="AR695" s="26"/>
      <c r="AS695" s="26"/>
      <c r="AT695" s="26"/>
      <c r="AU695" s="26"/>
      <c r="AV695" s="26"/>
      <c r="AW695" s="26"/>
      <c r="AX695" s="26"/>
      <c r="AY695" s="26"/>
      <c r="AZ695" s="26"/>
      <c r="BA695" s="1"/>
      <c r="BB695" s="1"/>
      <c r="BC695" s="1"/>
      <c r="BD695" s="1"/>
      <c r="BE695" s="1"/>
      <c r="BG695" s="1"/>
      <c r="BH695" s="1"/>
    </row>
    <row r="696" spans="1:180" ht="15" customHeight="1" x14ac:dyDescent="0.25">
      <c r="A696" s="105">
        <f t="shared" si="593"/>
        <v>44837</v>
      </c>
      <c r="B696" s="106">
        <f t="shared" si="578"/>
        <v>844.04840688940703</v>
      </c>
      <c r="C696" s="2">
        <f t="shared" si="594"/>
        <v>717.97068033999994</v>
      </c>
      <c r="D696" s="2">
        <f t="shared" si="595"/>
        <v>37.106191390000163</v>
      </c>
      <c r="E696" s="106">
        <f t="shared" si="579"/>
        <v>680.86448894999978</v>
      </c>
      <c r="F696" s="21">
        <f t="shared" si="596"/>
        <v>6388.87</v>
      </c>
      <c r="G696" s="108">
        <f t="shared" si="597"/>
        <v>6370.34</v>
      </c>
      <c r="H696" s="109">
        <f t="shared" si="609"/>
        <v>44799</v>
      </c>
      <c r="I696" s="109">
        <f t="shared" si="605"/>
        <v>44830</v>
      </c>
      <c r="J696" s="110">
        <f t="shared" si="580"/>
        <v>-2.9003564010536831E-3</v>
      </c>
      <c r="K696" s="117">
        <f t="shared" si="606"/>
        <v>44859</v>
      </c>
      <c r="L696" s="178">
        <f t="shared" si="608"/>
        <v>30</v>
      </c>
      <c r="M696" s="178">
        <f t="shared" si="612"/>
        <v>8</v>
      </c>
      <c r="N696" s="106">
        <f t="shared" si="581"/>
        <v>0.99922573999999997</v>
      </c>
      <c r="O696" s="111">
        <f t="shared" si="611"/>
        <v>0.99640046999999998</v>
      </c>
      <c r="P696" s="111">
        <f t="shared" si="598"/>
        <v>1.1777549566650787</v>
      </c>
      <c r="Q696" s="106">
        <f t="shared" si="610"/>
        <v>1.1768430599999999</v>
      </c>
      <c r="R696" s="106">
        <f t="shared" si="599"/>
        <v>1.12819757</v>
      </c>
      <c r="S696" s="106">
        <f t="shared" si="582"/>
        <v>810.01277689000005</v>
      </c>
      <c r="T696" s="106">
        <f t="shared" si="583"/>
        <v>4.7569235681529429</v>
      </c>
      <c r="U696" s="106">
        <f t="shared" si="584"/>
        <v>120.4061596712541</v>
      </c>
      <c r="V696" s="106">
        <f t="shared" si="585"/>
        <v>843.13376357940706</v>
      </c>
      <c r="W696" s="19">
        <f t="shared" si="604"/>
        <v>0</v>
      </c>
      <c r="X696" s="2">
        <f t="shared" si="586"/>
        <v>0</v>
      </c>
      <c r="Y696" s="4">
        <f t="shared" si="587"/>
        <v>0</v>
      </c>
      <c r="Z696" s="106">
        <f t="shared" si="588"/>
        <v>0</v>
      </c>
      <c r="AA696" s="114">
        <f t="shared" si="600"/>
        <v>0.05</v>
      </c>
      <c r="AB696" s="112">
        <f t="shared" si="589"/>
        <v>8</v>
      </c>
      <c r="AC696" s="178">
        <f t="shared" si="607"/>
        <v>30</v>
      </c>
      <c r="AD696" s="11">
        <f t="shared" si="601"/>
        <v>1.0010848139999999</v>
      </c>
      <c r="AE696" s="106">
        <f t="shared" si="590"/>
        <v>0.87871319999999997</v>
      </c>
      <c r="AF696" s="106">
        <f t="shared" si="591"/>
        <v>0.91464330999999999</v>
      </c>
      <c r="AG696" s="106">
        <f t="shared" si="592"/>
        <v>0</v>
      </c>
      <c r="AH696" s="115" t="str">
        <f t="shared" si="602"/>
        <v>J=</v>
      </c>
      <c r="AI696" s="116">
        <f t="shared" si="603"/>
        <v>44859</v>
      </c>
      <c r="AJ696" s="10"/>
      <c r="AK696" s="1"/>
      <c r="AL696" s="10"/>
      <c r="AM696" s="1"/>
      <c r="AN696" s="1"/>
      <c r="AO696" s="3"/>
      <c r="AP696" s="26"/>
      <c r="AQ696" s="26"/>
      <c r="AR696" s="26"/>
      <c r="AS696" s="26"/>
      <c r="AT696" s="26"/>
      <c r="AU696" s="26"/>
      <c r="AV696" s="26"/>
      <c r="AW696" s="26"/>
      <c r="AX696" s="26"/>
      <c r="AY696" s="26"/>
      <c r="AZ696" s="26"/>
      <c r="BA696" s="1"/>
      <c r="BB696" s="1"/>
      <c r="BC696" s="1"/>
      <c r="BD696" s="1"/>
      <c r="BE696" s="1"/>
      <c r="BG696" s="1"/>
      <c r="BH696" s="1"/>
    </row>
    <row r="697" spans="1:180" ht="15" customHeight="1" x14ac:dyDescent="0.25">
      <c r="A697" s="105">
        <f t="shared" si="593"/>
        <v>44838</v>
      </c>
      <c r="B697" s="106">
        <f t="shared" si="578"/>
        <v>844.08514107818098</v>
      </c>
      <c r="C697" s="2">
        <f t="shared" si="594"/>
        <v>717.97068033999994</v>
      </c>
      <c r="D697" s="2">
        <f t="shared" si="595"/>
        <v>37.106191390000163</v>
      </c>
      <c r="E697" s="106">
        <f t="shared" si="579"/>
        <v>680.86448894999978</v>
      </c>
      <c r="F697" s="21">
        <f t="shared" si="596"/>
        <v>6388.87</v>
      </c>
      <c r="G697" s="108">
        <f t="shared" si="597"/>
        <v>6370.34</v>
      </c>
      <c r="H697" s="109">
        <f t="shared" si="609"/>
        <v>44799</v>
      </c>
      <c r="I697" s="109">
        <f t="shared" si="605"/>
        <v>44830</v>
      </c>
      <c r="J697" s="110">
        <f t="shared" si="580"/>
        <v>-2.9003564010536831E-3</v>
      </c>
      <c r="K697" s="117">
        <f t="shared" si="606"/>
        <v>44859</v>
      </c>
      <c r="L697" s="178">
        <f t="shared" si="608"/>
        <v>30</v>
      </c>
      <c r="M697" s="178">
        <f t="shared" si="612"/>
        <v>9</v>
      </c>
      <c r="N697" s="106">
        <f t="shared" si="581"/>
        <v>0.99912900000000004</v>
      </c>
      <c r="O697" s="111">
        <f t="shared" si="611"/>
        <v>0.99640046999999998</v>
      </c>
      <c r="P697" s="111">
        <f t="shared" si="598"/>
        <v>1.1777549566650787</v>
      </c>
      <c r="Q697" s="106">
        <f t="shared" si="610"/>
        <v>1.17672913</v>
      </c>
      <c r="R697" s="106">
        <f t="shared" si="599"/>
        <v>1.12819757</v>
      </c>
      <c r="S697" s="106">
        <f t="shared" si="582"/>
        <v>810.01277689000005</v>
      </c>
      <c r="T697" s="106">
        <f t="shared" si="583"/>
        <v>4.7569235681529429</v>
      </c>
      <c r="U697" s="106">
        <f t="shared" si="584"/>
        <v>120.32858878002808</v>
      </c>
      <c r="V697" s="106">
        <f t="shared" si="585"/>
        <v>843.056192688181</v>
      </c>
      <c r="W697" s="19">
        <f t="shared" si="604"/>
        <v>0</v>
      </c>
      <c r="X697" s="2">
        <f t="shared" si="586"/>
        <v>0</v>
      </c>
      <c r="Y697" s="4">
        <f t="shared" si="587"/>
        <v>0</v>
      </c>
      <c r="Z697" s="106">
        <f t="shared" si="588"/>
        <v>0</v>
      </c>
      <c r="AA697" s="114">
        <f t="shared" si="600"/>
        <v>0.05</v>
      </c>
      <c r="AB697" s="112">
        <f t="shared" si="589"/>
        <v>9</v>
      </c>
      <c r="AC697" s="178">
        <f t="shared" si="607"/>
        <v>30</v>
      </c>
      <c r="AD697" s="11">
        <f t="shared" si="601"/>
        <v>1.0012204979999999</v>
      </c>
      <c r="AE697" s="106">
        <f t="shared" si="590"/>
        <v>0.98861896999999999</v>
      </c>
      <c r="AF697" s="106">
        <f t="shared" si="591"/>
        <v>1.02894839</v>
      </c>
      <c r="AG697" s="106">
        <f t="shared" si="592"/>
        <v>0</v>
      </c>
      <c r="AH697" s="115" t="str">
        <f t="shared" si="602"/>
        <v>J=</v>
      </c>
      <c r="AI697" s="116">
        <f t="shared" si="603"/>
        <v>44859</v>
      </c>
      <c r="AJ697" s="10"/>
      <c r="AK697" s="1"/>
      <c r="AL697" s="10"/>
      <c r="AM697" s="1"/>
      <c r="AN697" s="1"/>
      <c r="AO697" s="3"/>
      <c r="AP697" s="26"/>
      <c r="AQ697" s="26"/>
      <c r="AR697" s="26"/>
      <c r="AS697" s="26"/>
      <c r="AT697" s="26"/>
      <c r="AU697" s="26"/>
      <c r="AV697" s="26"/>
      <c r="AW697" s="26"/>
      <c r="AX697" s="26"/>
      <c r="AY697" s="26"/>
      <c r="AZ697" s="26"/>
      <c r="BA697" s="1"/>
      <c r="BB697" s="1"/>
      <c r="BC697" s="1"/>
      <c r="BD697" s="1"/>
      <c r="BE697" s="1"/>
      <c r="BG697" s="1"/>
      <c r="BH697" s="1"/>
    </row>
    <row r="698" spans="1:180" ht="15" customHeight="1" x14ac:dyDescent="0.25">
      <c r="A698" s="105">
        <f t="shared" si="593"/>
        <v>44839</v>
      </c>
      <c r="B698" s="106">
        <f t="shared" si="578"/>
        <v>844.12187023695492</v>
      </c>
      <c r="C698" s="2">
        <f t="shared" si="594"/>
        <v>717.97068033999994</v>
      </c>
      <c r="D698" s="2">
        <f t="shared" si="595"/>
        <v>37.106191390000163</v>
      </c>
      <c r="E698" s="106">
        <f t="shared" si="579"/>
        <v>680.86448894999978</v>
      </c>
      <c r="F698" s="21">
        <f t="shared" si="596"/>
        <v>6388.87</v>
      </c>
      <c r="G698" s="108">
        <f t="shared" si="597"/>
        <v>6370.34</v>
      </c>
      <c r="H698" s="109">
        <f t="shared" si="609"/>
        <v>44799</v>
      </c>
      <c r="I698" s="109">
        <f t="shared" si="605"/>
        <v>44830</v>
      </c>
      <c r="J698" s="110">
        <f t="shared" si="580"/>
        <v>-2.9003564010536831E-3</v>
      </c>
      <c r="K698" s="117">
        <f t="shared" si="606"/>
        <v>44859</v>
      </c>
      <c r="L698" s="178">
        <f t="shared" si="608"/>
        <v>30</v>
      </c>
      <c r="M698" s="178">
        <f t="shared" si="612"/>
        <v>10</v>
      </c>
      <c r="N698" s="106">
        <f t="shared" si="581"/>
        <v>0.99903227000000006</v>
      </c>
      <c r="O698" s="111">
        <f t="shared" si="611"/>
        <v>0.99640046999999998</v>
      </c>
      <c r="P698" s="111">
        <f t="shared" si="598"/>
        <v>1.1777549566650787</v>
      </c>
      <c r="Q698" s="106">
        <f t="shared" si="610"/>
        <v>1.1766152000000001</v>
      </c>
      <c r="R698" s="106">
        <f t="shared" si="599"/>
        <v>1.12819757</v>
      </c>
      <c r="S698" s="106">
        <f t="shared" si="582"/>
        <v>810.01277689000005</v>
      </c>
      <c r="T698" s="106">
        <f t="shared" si="583"/>
        <v>4.7569235681529429</v>
      </c>
      <c r="U698" s="106">
        <f t="shared" si="584"/>
        <v>120.25101788880205</v>
      </c>
      <c r="V698" s="106">
        <f t="shared" si="585"/>
        <v>842.97862179695494</v>
      </c>
      <c r="W698" s="19">
        <f t="shared" si="604"/>
        <v>0</v>
      </c>
      <c r="X698" s="2">
        <f t="shared" si="586"/>
        <v>0</v>
      </c>
      <c r="Y698" s="4">
        <f t="shared" si="587"/>
        <v>0</v>
      </c>
      <c r="Z698" s="106">
        <f t="shared" si="588"/>
        <v>0</v>
      </c>
      <c r="AA698" s="114">
        <f t="shared" si="600"/>
        <v>0.05</v>
      </c>
      <c r="AB698" s="112">
        <f t="shared" si="589"/>
        <v>10</v>
      </c>
      <c r="AC698" s="178">
        <f t="shared" si="607"/>
        <v>30</v>
      </c>
      <c r="AD698" s="11">
        <f t="shared" si="601"/>
        <v>1.0013562009999999</v>
      </c>
      <c r="AE698" s="106">
        <f t="shared" si="590"/>
        <v>1.0985401299999999</v>
      </c>
      <c r="AF698" s="106">
        <f t="shared" si="591"/>
        <v>1.14324844</v>
      </c>
      <c r="AG698" s="106">
        <f t="shared" si="592"/>
        <v>0</v>
      </c>
      <c r="AH698" s="115" t="str">
        <f t="shared" si="602"/>
        <v>J=</v>
      </c>
      <c r="AI698" s="116">
        <f t="shared" si="603"/>
        <v>44859</v>
      </c>
      <c r="AJ698" s="12"/>
      <c r="AK698" s="7"/>
      <c r="AL698" s="12"/>
      <c r="AM698" s="7"/>
      <c r="AN698" s="7"/>
      <c r="AO698" s="6"/>
      <c r="AP698" s="26"/>
      <c r="AQ698" s="26"/>
      <c r="AR698" s="26"/>
      <c r="AS698" s="26"/>
      <c r="AT698" s="26"/>
      <c r="AU698" s="26"/>
      <c r="AV698" s="26"/>
      <c r="AW698" s="26"/>
      <c r="AX698" s="26"/>
      <c r="AY698" s="26"/>
      <c r="AZ698" s="26"/>
      <c r="BA698" s="7"/>
      <c r="BB698" s="7"/>
      <c r="BC698" s="7"/>
      <c r="BD698" s="7"/>
      <c r="BE698" s="7"/>
      <c r="BG698" s="7"/>
      <c r="BH698" s="7"/>
      <c r="BI698" s="16"/>
      <c r="BJ698" s="16"/>
      <c r="BK698" s="16"/>
      <c r="BL698" s="16"/>
      <c r="BM698" s="16"/>
      <c r="BN698" s="16"/>
      <c r="BO698" s="16"/>
      <c r="BP698" s="16"/>
      <c r="BQ698" s="16"/>
      <c r="BR698" s="16"/>
      <c r="BS698" s="16"/>
      <c r="BT698" s="16"/>
      <c r="BU698" s="16"/>
      <c r="BV698" s="16"/>
      <c r="BW698" s="16"/>
      <c r="BX698" s="16"/>
      <c r="BY698" s="16"/>
      <c r="BZ698" s="16"/>
      <c r="CA698" s="16"/>
      <c r="CB698" s="16"/>
      <c r="CC698" s="16"/>
      <c r="CD698" s="16"/>
      <c r="CE698" s="16"/>
      <c r="CF698" s="16"/>
      <c r="CG698" s="16"/>
      <c r="CH698" s="16"/>
      <c r="CI698" s="16"/>
      <c r="CJ698" s="16"/>
      <c r="CK698" s="16"/>
      <c r="CL698" s="16"/>
      <c r="CM698" s="16"/>
      <c r="CN698" s="16"/>
      <c r="CO698" s="16"/>
      <c r="CP698" s="16"/>
      <c r="CQ698" s="16"/>
      <c r="CR698" s="16"/>
      <c r="CS698" s="16"/>
      <c r="CT698" s="16"/>
      <c r="CU698" s="16"/>
      <c r="CV698" s="16"/>
      <c r="CW698" s="16"/>
      <c r="CX698" s="16"/>
      <c r="CY698" s="16"/>
      <c r="CZ698" s="16"/>
      <c r="DA698" s="16"/>
      <c r="DB698" s="16"/>
      <c r="DC698" s="16"/>
      <c r="DD698" s="16"/>
      <c r="DE698" s="16"/>
      <c r="DF698" s="16"/>
      <c r="DG698" s="16"/>
      <c r="DH698" s="16"/>
      <c r="DI698" s="16"/>
      <c r="DJ698" s="16"/>
      <c r="DK698" s="16"/>
      <c r="DL698" s="16"/>
      <c r="DM698" s="16"/>
      <c r="DN698" s="16"/>
      <c r="DO698" s="16"/>
      <c r="DP698" s="16"/>
      <c r="DQ698" s="16"/>
      <c r="DR698" s="16"/>
      <c r="DS698" s="16"/>
      <c r="DT698" s="16"/>
      <c r="DU698" s="16"/>
      <c r="DV698" s="16"/>
      <c r="DW698" s="16"/>
      <c r="DX698" s="16"/>
      <c r="DY698" s="16"/>
      <c r="DZ698" s="16"/>
      <c r="EA698" s="16"/>
      <c r="EB698" s="16"/>
      <c r="EC698" s="16"/>
      <c r="ED698" s="16"/>
      <c r="EE698" s="16"/>
      <c r="EF698" s="16"/>
      <c r="EG698" s="16"/>
      <c r="EH698" s="16"/>
      <c r="EI698" s="16"/>
      <c r="EJ698" s="16"/>
      <c r="EK698" s="16"/>
      <c r="EL698" s="16"/>
      <c r="EM698" s="16"/>
      <c r="EN698" s="16"/>
      <c r="EO698" s="16"/>
      <c r="EP698" s="16"/>
      <c r="EQ698" s="16"/>
      <c r="ER698" s="16"/>
      <c r="ES698" s="16"/>
      <c r="ET698" s="16"/>
      <c r="EU698" s="16"/>
      <c r="EV698" s="16"/>
      <c r="EW698" s="16"/>
      <c r="EX698" s="16"/>
      <c r="EY698" s="16"/>
      <c r="EZ698" s="16"/>
      <c r="FA698" s="16"/>
      <c r="FB698" s="16"/>
      <c r="FC698" s="16"/>
      <c r="FD698" s="16"/>
      <c r="FE698" s="16"/>
      <c r="FF698" s="16"/>
      <c r="FG698" s="16"/>
      <c r="FH698" s="16"/>
      <c r="FI698" s="16"/>
      <c r="FJ698" s="16"/>
      <c r="FK698" s="16"/>
      <c r="FL698" s="16"/>
      <c r="FM698" s="16"/>
      <c r="FN698" s="16"/>
      <c r="FO698" s="16"/>
      <c r="FP698" s="16"/>
      <c r="FQ698" s="16"/>
      <c r="FR698" s="16"/>
      <c r="FS698" s="16"/>
      <c r="FT698" s="16"/>
      <c r="FU698" s="16"/>
      <c r="FV698" s="16"/>
      <c r="FW698" s="16"/>
      <c r="FX698" s="16"/>
    </row>
    <row r="699" spans="1:180" ht="15" customHeight="1" x14ac:dyDescent="0.25">
      <c r="A699" s="105">
        <f t="shared" si="593"/>
        <v>44840</v>
      </c>
      <c r="B699" s="106">
        <f t="shared" si="578"/>
        <v>844.15860716301859</v>
      </c>
      <c r="C699" s="2">
        <f t="shared" si="594"/>
        <v>717.97068033999994</v>
      </c>
      <c r="D699" s="2">
        <f t="shared" si="595"/>
        <v>37.106191390000163</v>
      </c>
      <c r="E699" s="106">
        <f t="shared" si="579"/>
        <v>680.86448894999978</v>
      </c>
      <c r="F699" s="21">
        <f t="shared" si="596"/>
        <v>6388.87</v>
      </c>
      <c r="G699" s="108">
        <f t="shared" si="597"/>
        <v>6370.34</v>
      </c>
      <c r="H699" s="109">
        <f t="shared" si="609"/>
        <v>44799</v>
      </c>
      <c r="I699" s="109">
        <f t="shared" si="605"/>
        <v>44830</v>
      </c>
      <c r="J699" s="110">
        <f t="shared" si="580"/>
        <v>-2.9003564010536831E-3</v>
      </c>
      <c r="K699" s="117">
        <f t="shared" si="606"/>
        <v>44859</v>
      </c>
      <c r="L699" s="178">
        <f t="shared" si="608"/>
        <v>30</v>
      </c>
      <c r="M699" s="178">
        <f t="shared" si="612"/>
        <v>11</v>
      </c>
      <c r="N699" s="106">
        <f t="shared" si="581"/>
        <v>0.99893555000000001</v>
      </c>
      <c r="O699" s="111">
        <f t="shared" si="611"/>
        <v>0.99640046999999998</v>
      </c>
      <c r="P699" s="111">
        <f t="shared" si="598"/>
        <v>1.1777549566650787</v>
      </c>
      <c r="Q699" s="106">
        <f t="shared" si="610"/>
        <v>1.17650129</v>
      </c>
      <c r="R699" s="106">
        <f t="shared" si="599"/>
        <v>1.12819757</v>
      </c>
      <c r="S699" s="106">
        <f t="shared" si="582"/>
        <v>810.01277689000005</v>
      </c>
      <c r="T699" s="106">
        <f t="shared" si="583"/>
        <v>4.7569235681529429</v>
      </c>
      <c r="U699" s="106">
        <f t="shared" si="584"/>
        <v>120.17346061486573</v>
      </c>
      <c r="V699" s="106">
        <f t="shared" si="585"/>
        <v>842.90106452301859</v>
      </c>
      <c r="W699" s="19">
        <f t="shared" si="604"/>
        <v>0</v>
      </c>
      <c r="X699" s="2">
        <f t="shared" si="586"/>
        <v>0</v>
      </c>
      <c r="Y699" s="4">
        <f t="shared" si="587"/>
        <v>0</v>
      </c>
      <c r="Z699" s="106">
        <f t="shared" si="588"/>
        <v>0</v>
      </c>
      <c r="AA699" s="114">
        <f t="shared" si="600"/>
        <v>0.05</v>
      </c>
      <c r="AB699" s="112">
        <f t="shared" si="589"/>
        <v>11</v>
      </c>
      <c r="AC699" s="178">
        <f t="shared" si="607"/>
        <v>30</v>
      </c>
      <c r="AD699" s="11">
        <f t="shared" si="601"/>
        <v>1.001491922</v>
      </c>
      <c r="AE699" s="106">
        <f t="shared" si="590"/>
        <v>1.2084758799999999</v>
      </c>
      <c r="AF699" s="106">
        <f t="shared" si="591"/>
        <v>1.25754264</v>
      </c>
      <c r="AG699" s="106">
        <f t="shared" si="592"/>
        <v>0</v>
      </c>
      <c r="AH699" s="115" t="str">
        <f t="shared" si="602"/>
        <v>J=</v>
      </c>
      <c r="AI699" s="116">
        <f t="shared" si="603"/>
        <v>44859</v>
      </c>
      <c r="AJ699" s="10"/>
      <c r="AK699" s="1"/>
      <c r="AL699" s="10"/>
      <c r="AM699" s="1"/>
      <c r="AN699" s="1"/>
      <c r="AO699" s="3"/>
      <c r="AP699" s="26"/>
      <c r="AQ699" s="26"/>
      <c r="AR699" s="26"/>
      <c r="AS699" s="26"/>
      <c r="AT699" s="26"/>
      <c r="AU699" s="26"/>
      <c r="AV699" s="26"/>
      <c r="AW699" s="26"/>
      <c r="AX699" s="26"/>
      <c r="AY699" s="26"/>
      <c r="AZ699" s="26"/>
      <c r="BA699" s="1"/>
      <c r="BB699" s="1"/>
      <c r="BC699" s="1"/>
      <c r="BD699" s="1"/>
      <c r="BE699" s="1"/>
      <c r="BG699" s="1"/>
      <c r="BH699" s="1"/>
    </row>
    <row r="700" spans="1:180" ht="15" customHeight="1" x14ac:dyDescent="0.25">
      <c r="A700" s="105">
        <f t="shared" si="593"/>
        <v>44841</v>
      </c>
      <c r="B700" s="106">
        <f t="shared" si="578"/>
        <v>844.19534585772715</v>
      </c>
      <c r="C700" s="2">
        <f t="shared" si="594"/>
        <v>717.97068033999994</v>
      </c>
      <c r="D700" s="2">
        <f t="shared" si="595"/>
        <v>37.106191390000163</v>
      </c>
      <c r="E700" s="106">
        <f t="shared" si="579"/>
        <v>680.86448894999978</v>
      </c>
      <c r="F700" s="21">
        <f t="shared" si="596"/>
        <v>6388.87</v>
      </c>
      <c r="G700" s="108">
        <f t="shared" si="597"/>
        <v>6370.34</v>
      </c>
      <c r="H700" s="109">
        <f t="shared" si="609"/>
        <v>44799</v>
      </c>
      <c r="I700" s="109">
        <f t="shared" si="605"/>
        <v>44830</v>
      </c>
      <c r="J700" s="110">
        <f t="shared" si="580"/>
        <v>-2.9003564010536831E-3</v>
      </c>
      <c r="K700" s="117">
        <f t="shared" si="606"/>
        <v>44859</v>
      </c>
      <c r="L700" s="178">
        <f t="shared" si="608"/>
        <v>30</v>
      </c>
      <c r="M700" s="178">
        <f t="shared" si="612"/>
        <v>12</v>
      </c>
      <c r="N700" s="106">
        <f t="shared" si="581"/>
        <v>0.99883884000000001</v>
      </c>
      <c r="O700" s="111">
        <f t="shared" si="611"/>
        <v>0.99640046999999998</v>
      </c>
      <c r="P700" s="111">
        <f t="shared" si="598"/>
        <v>1.1777549566650787</v>
      </c>
      <c r="Q700" s="106">
        <f t="shared" si="610"/>
        <v>1.1763873899999999</v>
      </c>
      <c r="R700" s="106">
        <f t="shared" si="599"/>
        <v>1.12819757</v>
      </c>
      <c r="S700" s="106">
        <f t="shared" si="582"/>
        <v>810.01277689000005</v>
      </c>
      <c r="T700" s="106">
        <f t="shared" si="583"/>
        <v>4.7569235681529429</v>
      </c>
      <c r="U700" s="106">
        <f t="shared" si="584"/>
        <v>120.09591014957425</v>
      </c>
      <c r="V700" s="106">
        <f t="shared" si="585"/>
        <v>842.82351405772715</v>
      </c>
      <c r="W700" s="19">
        <f t="shared" si="604"/>
        <v>0</v>
      </c>
      <c r="X700" s="2">
        <f t="shared" si="586"/>
        <v>0</v>
      </c>
      <c r="Y700" s="4">
        <f t="shared" si="587"/>
        <v>0</v>
      </c>
      <c r="Z700" s="106">
        <f t="shared" si="588"/>
        <v>0</v>
      </c>
      <c r="AA700" s="114">
        <f t="shared" si="600"/>
        <v>0.05</v>
      </c>
      <c r="AB700" s="112">
        <f t="shared" si="589"/>
        <v>12</v>
      </c>
      <c r="AC700" s="178">
        <f t="shared" si="607"/>
        <v>30</v>
      </c>
      <c r="AD700" s="11">
        <f t="shared" si="601"/>
        <v>1.001627662</v>
      </c>
      <c r="AE700" s="106">
        <f t="shared" si="590"/>
        <v>1.31842701</v>
      </c>
      <c r="AF700" s="106">
        <f t="shared" si="591"/>
        <v>1.3718318</v>
      </c>
      <c r="AG700" s="106">
        <f t="shared" si="592"/>
        <v>0</v>
      </c>
      <c r="AH700" s="115" t="str">
        <f t="shared" si="602"/>
        <v>J=</v>
      </c>
      <c r="AI700" s="116">
        <f t="shared" si="603"/>
        <v>44859</v>
      </c>
      <c r="AJ700" s="10"/>
      <c r="AK700" s="1"/>
      <c r="AL700" s="10"/>
      <c r="AM700" s="1"/>
      <c r="AN700" s="1"/>
      <c r="AO700" s="3"/>
      <c r="AP700" s="26"/>
      <c r="AQ700" s="26"/>
      <c r="AR700" s="26"/>
      <c r="AS700" s="26"/>
      <c r="AT700" s="26"/>
      <c r="AU700" s="26"/>
      <c r="AV700" s="26"/>
      <c r="AW700" s="26"/>
      <c r="AX700" s="26"/>
      <c r="AY700" s="26"/>
      <c r="AZ700" s="26"/>
      <c r="BA700" s="1"/>
      <c r="BB700" s="1"/>
      <c r="BC700" s="1"/>
      <c r="BD700" s="1"/>
      <c r="BE700" s="1"/>
      <c r="BG700" s="1"/>
      <c r="BH700" s="1"/>
    </row>
    <row r="701" spans="1:180" ht="15" customHeight="1" x14ac:dyDescent="0.25">
      <c r="A701" s="105">
        <f t="shared" si="593"/>
        <v>44842</v>
      </c>
      <c r="B701" s="106">
        <f t="shared" si="578"/>
        <v>844.23208549108062</v>
      </c>
      <c r="C701" s="2">
        <f t="shared" si="594"/>
        <v>717.97068033999994</v>
      </c>
      <c r="D701" s="2">
        <f t="shared" si="595"/>
        <v>37.106191390000163</v>
      </c>
      <c r="E701" s="106">
        <f t="shared" si="579"/>
        <v>680.86448894999978</v>
      </c>
      <c r="F701" s="21">
        <f t="shared" si="596"/>
        <v>6388.87</v>
      </c>
      <c r="G701" s="108">
        <f t="shared" si="597"/>
        <v>6370.34</v>
      </c>
      <c r="H701" s="109">
        <f t="shared" si="609"/>
        <v>44799</v>
      </c>
      <c r="I701" s="109">
        <f t="shared" si="605"/>
        <v>44830</v>
      </c>
      <c r="J701" s="110">
        <f t="shared" si="580"/>
        <v>-2.9003564010536831E-3</v>
      </c>
      <c r="K701" s="117">
        <f t="shared" si="606"/>
        <v>44859</v>
      </c>
      <c r="L701" s="178">
        <f t="shared" si="608"/>
        <v>30</v>
      </c>
      <c r="M701" s="178">
        <f t="shared" si="612"/>
        <v>13</v>
      </c>
      <c r="N701" s="106">
        <f t="shared" si="581"/>
        <v>0.99874213999999994</v>
      </c>
      <c r="O701" s="111">
        <f t="shared" si="611"/>
        <v>0.99640046999999998</v>
      </c>
      <c r="P701" s="111">
        <f t="shared" si="598"/>
        <v>1.1777549566650787</v>
      </c>
      <c r="Q701" s="106">
        <f t="shared" si="610"/>
        <v>1.1762735</v>
      </c>
      <c r="R701" s="106">
        <f t="shared" si="599"/>
        <v>1.12819757</v>
      </c>
      <c r="S701" s="106">
        <f t="shared" si="582"/>
        <v>810.01277689000005</v>
      </c>
      <c r="T701" s="106">
        <f t="shared" si="583"/>
        <v>4.7569235681529429</v>
      </c>
      <c r="U701" s="106">
        <f t="shared" si="584"/>
        <v>120.01836649292777</v>
      </c>
      <c r="V701" s="106">
        <f t="shared" si="585"/>
        <v>842.74597040108063</v>
      </c>
      <c r="W701" s="19">
        <f t="shared" si="604"/>
        <v>0</v>
      </c>
      <c r="X701" s="2">
        <f t="shared" si="586"/>
        <v>0</v>
      </c>
      <c r="Y701" s="4">
        <f t="shared" si="587"/>
        <v>0</v>
      </c>
      <c r="Z701" s="106">
        <f t="shared" si="588"/>
        <v>0</v>
      </c>
      <c r="AA701" s="114">
        <f t="shared" si="600"/>
        <v>0.05</v>
      </c>
      <c r="AB701" s="112">
        <f t="shared" si="589"/>
        <v>13</v>
      </c>
      <c r="AC701" s="178">
        <f t="shared" si="607"/>
        <v>30</v>
      </c>
      <c r="AD701" s="11">
        <f t="shared" si="601"/>
        <v>1.0017634200000001</v>
      </c>
      <c r="AE701" s="106">
        <f t="shared" si="590"/>
        <v>1.4283927300000001</v>
      </c>
      <c r="AF701" s="106">
        <f t="shared" si="591"/>
        <v>1.48611509</v>
      </c>
      <c r="AG701" s="106">
        <f t="shared" si="592"/>
        <v>0</v>
      </c>
      <c r="AH701" s="115" t="str">
        <f t="shared" si="602"/>
        <v>J=</v>
      </c>
      <c r="AI701" s="116">
        <f t="shared" si="603"/>
        <v>44859</v>
      </c>
      <c r="AJ701" s="10"/>
      <c r="AK701" s="1"/>
      <c r="AL701" s="10"/>
      <c r="AM701" s="1"/>
      <c r="AN701" s="1"/>
      <c r="AO701" s="3"/>
      <c r="AP701" s="26"/>
      <c r="AQ701" s="26"/>
      <c r="AR701" s="26"/>
      <c r="AS701" s="26"/>
      <c r="AT701" s="26"/>
      <c r="AU701" s="26"/>
      <c r="AV701" s="26"/>
      <c r="AW701" s="26"/>
      <c r="AX701" s="26"/>
      <c r="AY701" s="26"/>
      <c r="AZ701" s="26"/>
      <c r="BA701" s="1"/>
      <c r="BB701" s="1"/>
      <c r="BC701" s="1"/>
      <c r="BD701" s="1"/>
      <c r="BE701" s="1"/>
      <c r="BG701" s="1"/>
      <c r="BH701" s="1"/>
    </row>
    <row r="702" spans="1:180" ht="15" customHeight="1" x14ac:dyDescent="0.25">
      <c r="A702" s="105">
        <f t="shared" si="593"/>
        <v>44843</v>
      </c>
      <c r="B702" s="106">
        <f t="shared" si="578"/>
        <v>844.26882606307902</v>
      </c>
      <c r="C702" s="2">
        <f t="shared" si="594"/>
        <v>717.97068033999994</v>
      </c>
      <c r="D702" s="2">
        <f t="shared" si="595"/>
        <v>37.106191390000163</v>
      </c>
      <c r="E702" s="106">
        <f t="shared" si="579"/>
        <v>680.86448894999978</v>
      </c>
      <c r="F702" s="21">
        <f t="shared" si="596"/>
        <v>6388.87</v>
      </c>
      <c r="G702" s="108">
        <f t="shared" si="597"/>
        <v>6370.34</v>
      </c>
      <c r="H702" s="109">
        <f t="shared" si="609"/>
        <v>44799</v>
      </c>
      <c r="I702" s="109">
        <f t="shared" si="605"/>
        <v>44830</v>
      </c>
      <c r="J702" s="110">
        <f t="shared" si="580"/>
        <v>-2.9003564010536831E-3</v>
      </c>
      <c r="K702" s="117">
        <f t="shared" si="606"/>
        <v>44859</v>
      </c>
      <c r="L702" s="178">
        <f t="shared" si="608"/>
        <v>30</v>
      </c>
      <c r="M702" s="178">
        <f t="shared" si="612"/>
        <v>14</v>
      </c>
      <c r="N702" s="106">
        <f t="shared" si="581"/>
        <v>0.99864545000000005</v>
      </c>
      <c r="O702" s="111">
        <f t="shared" si="611"/>
        <v>0.99640046999999998</v>
      </c>
      <c r="P702" s="111">
        <f t="shared" si="598"/>
        <v>1.1777549566650787</v>
      </c>
      <c r="Q702" s="106">
        <f t="shared" si="610"/>
        <v>1.17615962</v>
      </c>
      <c r="R702" s="106">
        <f t="shared" si="599"/>
        <v>1.12819757</v>
      </c>
      <c r="S702" s="106">
        <f t="shared" si="582"/>
        <v>810.01277689000005</v>
      </c>
      <c r="T702" s="106">
        <f t="shared" si="583"/>
        <v>4.7569235681529429</v>
      </c>
      <c r="U702" s="106">
        <f t="shared" si="584"/>
        <v>119.94082964492614</v>
      </c>
      <c r="V702" s="106">
        <f t="shared" si="585"/>
        <v>842.66843355307901</v>
      </c>
      <c r="W702" s="19">
        <f t="shared" si="604"/>
        <v>0</v>
      </c>
      <c r="X702" s="2">
        <f t="shared" si="586"/>
        <v>0</v>
      </c>
      <c r="Y702" s="4">
        <f t="shared" si="587"/>
        <v>0</v>
      </c>
      <c r="Z702" s="106">
        <f t="shared" si="588"/>
        <v>0</v>
      </c>
      <c r="AA702" s="114">
        <f t="shared" si="600"/>
        <v>0.05</v>
      </c>
      <c r="AB702" s="112">
        <f t="shared" si="589"/>
        <v>14</v>
      </c>
      <c r="AC702" s="178">
        <f t="shared" si="607"/>
        <v>30</v>
      </c>
      <c r="AD702" s="11">
        <f t="shared" si="601"/>
        <v>1.0018991960000001</v>
      </c>
      <c r="AE702" s="106">
        <f t="shared" si="590"/>
        <v>1.5383730200000001</v>
      </c>
      <c r="AF702" s="106">
        <f t="shared" si="591"/>
        <v>1.60039251</v>
      </c>
      <c r="AG702" s="106">
        <f t="shared" si="592"/>
        <v>0</v>
      </c>
      <c r="AH702" s="115" t="str">
        <f t="shared" si="602"/>
        <v>J=</v>
      </c>
      <c r="AI702" s="116">
        <f t="shared" si="603"/>
        <v>44859</v>
      </c>
      <c r="AJ702" s="10"/>
      <c r="AK702" s="1"/>
      <c r="AL702" s="10"/>
      <c r="AM702" s="1"/>
      <c r="AN702" s="1"/>
      <c r="AO702" s="3"/>
      <c r="AP702" s="26"/>
      <c r="AQ702" s="26"/>
      <c r="AR702" s="26"/>
      <c r="AS702" s="26"/>
      <c r="AT702" s="26"/>
      <c r="AU702" s="26"/>
      <c r="AV702" s="26"/>
      <c r="AW702" s="26"/>
      <c r="AX702" s="26"/>
      <c r="AY702" s="26"/>
      <c r="AZ702" s="26"/>
      <c r="BA702" s="1"/>
      <c r="BB702" s="1"/>
      <c r="BC702" s="1"/>
      <c r="BD702" s="1"/>
      <c r="BE702" s="1"/>
      <c r="BG702" s="1"/>
      <c r="BH702" s="1"/>
    </row>
    <row r="703" spans="1:180" ht="15" customHeight="1" x14ac:dyDescent="0.25">
      <c r="A703" s="105">
        <f t="shared" si="593"/>
        <v>44844</v>
      </c>
      <c r="B703" s="106">
        <f t="shared" si="578"/>
        <v>844.3055684137222</v>
      </c>
      <c r="C703" s="2">
        <f t="shared" si="594"/>
        <v>717.97068033999994</v>
      </c>
      <c r="D703" s="2">
        <f t="shared" si="595"/>
        <v>37.106191390000163</v>
      </c>
      <c r="E703" s="106">
        <f t="shared" si="579"/>
        <v>680.86448894999978</v>
      </c>
      <c r="F703" s="21">
        <f t="shared" si="596"/>
        <v>6388.87</v>
      </c>
      <c r="G703" s="108">
        <f t="shared" si="597"/>
        <v>6370.34</v>
      </c>
      <c r="H703" s="109">
        <f t="shared" si="609"/>
        <v>44799</v>
      </c>
      <c r="I703" s="109">
        <f t="shared" si="605"/>
        <v>44830</v>
      </c>
      <c r="J703" s="110">
        <f t="shared" si="580"/>
        <v>-2.9003564010536831E-3</v>
      </c>
      <c r="K703" s="117">
        <f t="shared" si="606"/>
        <v>44859</v>
      </c>
      <c r="L703" s="178">
        <f t="shared" si="608"/>
        <v>30</v>
      </c>
      <c r="M703" s="178">
        <f t="shared" si="612"/>
        <v>15</v>
      </c>
      <c r="N703" s="106">
        <f t="shared" si="581"/>
        <v>0.99854876000000004</v>
      </c>
      <c r="O703" s="111">
        <f t="shared" si="611"/>
        <v>0.99640046999999998</v>
      </c>
      <c r="P703" s="111">
        <f t="shared" si="598"/>
        <v>1.1777549566650787</v>
      </c>
      <c r="Q703" s="106">
        <f t="shared" si="610"/>
        <v>1.1760457499999999</v>
      </c>
      <c r="R703" s="106">
        <f t="shared" si="599"/>
        <v>1.12819757</v>
      </c>
      <c r="S703" s="106">
        <f t="shared" si="582"/>
        <v>810.01277689000005</v>
      </c>
      <c r="T703" s="106">
        <f t="shared" si="583"/>
        <v>4.7569235681529429</v>
      </c>
      <c r="U703" s="106">
        <f t="shared" si="584"/>
        <v>119.86329960556935</v>
      </c>
      <c r="V703" s="106">
        <f t="shared" si="585"/>
        <v>842.5909035137222</v>
      </c>
      <c r="W703" s="19">
        <f t="shared" si="604"/>
        <v>0</v>
      </c>
      <c r="X703" s="2">
        <f t="shared" si="586"/>
        <v>0</v>
      </c>
      <c r="Y703" s="4">
        <f t="shared" si="587"/>
        <v>0</v>
      </c>
      <c r="Z703" s="106">
        <f t="shared" si="588"/>
        <v>0</v>
      </c>
      <c r="AA703" s="114">
        <f t="shared" si="600"/>
        <v>0.05</v>
      </c>
      <c r="AB703" s="112">
        <f t="shared" si="589"/>
        <v>15</v>
      </c>
      <c r="AC703" s="178">
        <f t="shared" si="607"/>
        <v>30</v>
      </c>
      <c r="AD703" s="11">
        <f t="shared" si="601"/>
        <v>1.0020349909999999</v>
      </c>
      <c r="AE703" s="106">
        <f t="shared" si="590"/>
        <v>1.64836871</v>
      </c>
      <c r="AF703" s="106">
        <f t="shared" si="591"/>
        <v>1.7146649</v>
      </c>
      <c r="AG703" s="106">
        <f t="shared" si="592"/>
        <v>0</v>
      </c>
      <c r="AH703" s="115" t="str">
        <f t="shared" si="602"/>
        <v>J=</v>
      </c>
      <c r="AI703" s="116">
        <f t="shared" si="603"/>
        <v>44859</v>
      </c>
      <c r="AJ703" s="10"/>
      <c r="AK703" s="1"/>
      <c r="AL703" s="10"/>
      <c r="AM703" s="1"/>
      <c r="AN703" s="1"/>
      <c r="AO703" s="3"/>
      <c r="AP703" s="3"/>
      <c r="AQ703" s="4"/>
      <c r="AR703" s="4"/>
      <c r="AS703" s="4"/>
      <c r="AT703" s="4"/>
      <c r="AU703" s="4"/>
      <c r="AV703" s="4"/>
      <c r="AW703" s="1"/>
      <c r="AX703" s="1"/>
      <c r="AY703" s="1"/>
      <c r="AZ703" s="1"/>
      <c r="BA703" s="1"/>
      <c r="BB703" s="1"/>
      <c r="BC703" s="1"/>
      <c r="BD703" s="1"/>
      <c r="BE703" s="1"/>
      <c r="BG703" s="1"/>
      <c r="BH703" s="1"/>
    </row>
    <row r="704" spans="1:180" ht="15" customHeight="1" x14ac:dyDescent="0.25">
      <c r="A704" s="105">
        <f t="shared" si="593"/>
        <v>44845</v>
      </c>
      <c r="B704" s="106">
        <f t="shared" si="578"/>
        <v>844.3423125330105</v>
      </c>
      <c r="C704" s="2">
        <f t="shared" si="594"/>
        <v>717.97068033999994</v>
      </c>
      <c r="D704" s="2">
        <f t="shared" si="595"/>
        <v>37.106191390000163</v>
      </c>
      <c r="E704" s="106">
        <f t="shared" si="579"/>
        <v>680.86448894999978</v>
      </c>
      <c r="F704" s="21">
        <f t="shared" si="596"/>
        <v>6388.87</v>
      </c>
      <c r="G704" s="108">
        <f t="shared" si="597"/>
        <v>6370.34</v>
      </c>
      <c r="H704" s="109">
        <f t="shared" si="609"/>
        <v>44799</v>
      </c>
      <c r="I704" s="109">
        <f t="shared" si="605"/>
        <v>44830</v>
      </c>
      <c r="J704" s="110">
        <f t="shared" si="580"/>
        <v>-2.9003564010536831E-3</v>
      </c>
      <c r="K704" s="117">
        <f t="shared" si="606"/>
        <v>44859</v>
      </c>
      <c r="L704" s="178">
        <f t="shared" si="608"/>
        <v>30</v>
      </c>
      <c r="M704" s="178">
        <f t="shared" si="612"/>
        <v>16</v>
      </c>
      <c r="N704" s="106">
        <f t="shared" si="581"/>
        <v>0.99845209000000001</v>
      </c>
      <c r="O704" s="111">
        <f t="shared" si="611"/>
        <v>0.99640046999999998</v>
      </c>
      <c r="P704" s="111">
        <f t="shared" si="598"/>
        <v>1.1777549566650787</v>
      </c>
      <c r="Q704" s="106">
        <f t="shared" si="610"/>
        <v>1.17593189</v>
      </c>
      <c r="R704" s="106">
        <f t="shared" si="599"/>
        <v>1.12819757</v>
      </c>
      <c r="S704" s="106">
        <f t="shared" si="582"/>
        <v>810.01277689000005</v>
      </c>
      <c r="T704" s="106">
        <f t="shared" si="583"/>
        <v>4.7569235681529429</v>
      </c>
      <c r="U704" s="106">
        <f t="shared" si="584"/>
        <v>119.78577637485756</v>
      </c>
      <c r="V704" s="106">
        <f t="shared" si="585"/>
        <v>842.51338028301052</v>
      </c>
      <c r="W704" s="19">
        <f t="shared" si="604"/>
        <v>0</v>
      </c>
      <c r="X704" s="2">
        <f t="shared" si="586"/>
        <v>0</v>
      </c>
      <c r="Y704" s="4">
        <f t="shared" si="587"/>
        <v>0</v>
      </c>
      <c r="Z704" s="106">
        <f t="shared" si="588"/>
        <v>0</v>
      </c>
      <c r="AA704" s="114">
        <f t="shared" si="600"/>
        <v>0.05</v>
      </c>
      <c r="AB704" s="112">
        <f t="shared" si="589"/>
        <v>16</v>
      </c>
      <c r="AC704" s="178">
        <f t="shared" si="607"/>
        <v>30</v>
      </c>
      <c r="AD704" s="11">
        <f t="shared" si="601"/>
        <v>1.002170805</v>
      </c>
      <c r="AE704" s="106">
        <f t="shared" si="590"/>
        <v>1.7583797800000001</v>
      </c>
      <c r="AF704" s="106">
        <f t="shared" si="591"/>
        <v>1.82893225</v>
      </c>
      <c r="AG704" s="106">
        <f t="shared" si="592"/>
        <v>0</v>
      </c>
      <c r="AH704" s="115" t="str">
        <f t="shared" si="602"/>
        <v>J=</v>
      </c>
      <c r="AI704" s="116">
        <f t="shared" si="603"/>
        <v>44859</v>
      </c>
      <c r="AJ704" s="10"/>
      <c r="AK704" s="1"/>
      <c r="AL704" s="10"/>
      <c r="AM704" s="1"/>
      <c r="AN704" s="1"/>
      <c r="AO704" s="3"/>
      <c r="AP704" s="3"/>
      <c r="AQ704" s="4"/>
      <c r="AR704" s="4"/>
      <c r="AS704" s="4"/>
      <c r="AT704" s="4"/>
      <c r="AU704" s="4"/>
      <c r="AV704" s="4"/>
      <c r="AW704" s="1"/>
      <c r="AX704" s="1"/>
      <c r="AY704" s="1"/>
      <c r="AZ704" s="1"/>
      <c r="BA704" s="1"/>
      <c r="BB704" s="1"/>
      <c r="BC704" s="1"/>
      <c r="BD704" s="1"/>
      <c r="BE704" s="1"/>
      <c r="BG704" s="1"/>
      <c r="BH704" s="1"/>
    </row>
    <row r="705" spans="1:194" ht="15" customHeight="1" x14ac:dyDescent="0.25">
      <c r="A705" s="105">
        <f t="shared" si="593"/>
        <v>44846</v>
      </c>
      <c r="B705" s="106">
        <f t="shared" si="578"/>
        <v>844.37906356958831</v>
      </c>
      <c r="C705" s="2">
        <f t="shared" si="594"/>
        <v>717.97068033999994</v>
      </c>
      <c r="D705" s="2">
        <f t="shared" si="595"/>
        <v>37.106191390000163</v>
      </c>
      <c r="E705" s="106">
        <f t="shared" si="579"/>
        <v>680.86448894999978</v>
      </c>
      <c r="F705" s="21">
        <f t="shared" si="596"/>
        <v>6388.87</v>
      </c>
      <c r="G705" s="108">
        <f t="shared" si="597"/>
        <v>6370.34</v>
      </c>
      <c r="H705" s="109">
        <f t="shared" si="609"/>
        <v>44799</v>
      </c>
      <c r="I705" s="109">
        <f t="shared" si="605"/>
        <v>44830</v>
      </c>
      <c r="J705" s="110">
        <f t="shared" si="580"/>
        <v>-2.9003564010536831E-3</v>
      </c>
      <c r="K705" s="117">
        <f t="shared" si="606"/>
        <v>44859</v>
      </c>
      <c r="L705" s="178">
        <f t="shared" si="608"/>
        <v>30</v>
      </c>
      <c r="M705" s="178">
        <f t="shared" si="612"/>
        <v>17</v>
      </c>
      <c r="N705" s="106">
        <f t="shared" si="581"/>
        <v>0.99835543000000004</v>
      </c>
      <c r="O705" s="111">
        <f t="shared" si="611"/>
        <v>0.99640046999999998</v>
      </c>
      <c r="P705" s="111">
        <f t="shared" si="598"/>
        <v>1.1777549566650787</v>
      </c>
      <c r="Q705" s="106">
        <f t="shared" si="610"/>
        <v>1.1758180499999999</v>
      </c>
      <c r="R705" s="106">
        <f t="shared" si="599"/>
        <v>1.12819757</v>
      </c>
      <c r="S705" s="106">
        <f t="shared" si="582"/>
        <v>810.01277689000005</v>
      </c>
      <c r="T705" s="106">
        <f t="shared" si="583"/>
        <v>4.7569235681529429</v>
      </c>
      <c r="U705" s="106">
        <f t="shared" si="584"/>
        <v>119.70826676143547</v>
      </c>
      <c r="V705" s="106">
        <f t="shared" si="585"/>
        <v>842.43587066958833</v>
      </c>
      <c r="W705" s="19">
        <f t="shared" si="604"/>
        <v>0</v>
      </c>
      <c r="X705" s="2">
        <f t="shared" si="586"/>
        <v>0</v>
      </c>
      <c r="Y705" s="4">
        <f t="shared" si="587"/>
        <v>0</v>
      </c>
      <c r="Z705" s="106">
        <f t="shared" si="588"/>
        <v>0</v>
      </c>
      <c r="AA705" s="114">
        <f t="shared" si="600"/>
        <v>0.05</v>
      </c>
      <c r="AB705" s="112">
        <f t="shared" si="589"/>
        <v>17</v>
      </c>
      <c r="AC705" s="178">
        <f t="shared" si="607"/>
        <v>30</v>
      </c>
      <c r="AD705" s="11">
        <f t="shared" si="601"/>
        <v>1.0023066359999999</v>
      </c>
      <c r="AE705" s="106">
        <f t="shared" si="590"/>
        <v>1.8684046299999999</v>
      </c>
      <c r="AF705" s="106">
        <f t="shared" si="591"/>
        <v>1.9431928999999999</v>
      </c>
      <c r="AG705" s="106">
        <f t="shared" si="592"/>
        <v>0</v>
      </c>
      <c r="AH705" s="115" t="str">
        <f t="shared" si="602"/>
        <v>J=</v>
      </c>
      <c r="AI705" s="116">
        <f t="shared" si="603"/>
        <v>44859</v>
      </c>
      <c r="AJ705" s="10"/>
      <c r="AK705" s="1"/>
      <c r="AL705" s="10"/>
      <c r="AM705" s="1"/>
      <c r="AN705" s="1"/>
      <c r="AO705" s="3"/>
      <c r="AP705" s="3"/>
      <c r="AQ705" s="4"/>
      <c r="AR705" s="4"/>
      <c r="AS705" s="4"/>
      <c r="AT705" s="4"/>
      <c r="AU705" s="4"/>
      <c r="AV705" s="4"/>
      <c r="AW705" s="1"/>
      <c r="AX705" s="1"/>
      <c r="AY705" s="1"/>
      <c r="AZ705" s="1"/>
      <c r="BA705" s="1"/>
      <c r="BB705" s="1"/>
      <c r="BC705" s="1"/>
      <c r="BD705" s="1"/>
      <c r="BE705" s="1"/>
      <c r="BG705" s="1"/>
      <c r="BH705" s="1"/>
    </row>
    <row r="706" spans="1:194" ht="15" customHeight="1" x14ac:dyDescent="0.25">
      <c r="A706" s="105">
        <f t="shared" si="593"/>
        <v>44847</v>
      </c>
      <c r="B706" s="106">
        <f t="shared" si="578"/>
        <v>844.41580955616621</v>
      </c>
      <c r="C706" s="2">
        <f t="shared" si="594"/>
        <v>717.97068033999994</v>
      </c>
      <c r="D706" s="2">
        <f t="shared" si="595"/>
        <v>37.106191390000163</v>
      </c>
      <c r="E706" s="106">
        <f t="shared" si="579"/>
        <v>680.86448894999978</v>
      </c>
      <c r="F706" s="21">
        <f t="shared" si="596"/>
        <v>6388.87</v>
      </c>
      <c r="G706" s="108">
        <f t="shared" si="597"/>
        <v>6370.34</v>
      </c>
      <c r="H706" s="109">
        <f t="shared" si="609"/>
        <v>44799</v>
      </c>
      <c r="I706" s="109">
        <f t="shared" si="605"/>
        <v>44830</v>
      </c>
      <c r="J706" s="110">
        <f t="shared" si="580"/>
        <v>-2.9003564010536831E-3</v>
      </c>
      <c r="K706" s="117">
        <f t="shared" si="606"/>
        <v>44859</v>
      </c>
      <c r="L706" s="178">
        <f t="shared" si="608"/>
        <v>30</v>
      </c>
      <c r="M706" s="178">
        <f t="shared" si="612"/>
        <v>18</v>
      </c>
      <c r="N706" s="106">
        <f t="shared" si="581"/>
        <v>0.99825876999999996</v>
      </c>
      <c r="O706" s="111">
        <f t="shared" si="611"/>
        <v>0.99640046999999998</v>
      </c>
      <c r="P706" s="111">
        <f t="shared" si="598"/>
        <v>1.1777549566650787</v>
      </c>
      <c r="Q706" s="106">
        <f t="shared" si="610"/>
        <v>1.1757042099999999</v>
      </c>
      <c r="R706" s="106">
        <f t="shared" si="599"/>
        <v>1.12819757</v>
      </c>
      <c r="S706" s="106">
        <f t="shared" si="582"/>
        <v>810.01277689000005</v>
      </c>
      <c r="T706" s="106">
        <f t="shared" si="583"/>
        <v>4.7569235681529429</v>
      </c>
      <c r="U706" s="106">
        <f t="shared" si="584"/>
        <v>119.63075714801339</v>
      </c>
      <c r="V706" s="106">
        <f t="shared" si="585"/>
        <v>842.35836105616625</v>
      </c>
      <c r="W706" s="19">
        <f t="shared" si="604"/>
        <v>0</v>
      </c>
      <c r="X706" s="2">
        <f t="shared" si="586"/>
        <v>0</v>
      </c>
      <c r="Y706" s="4">
        <f t="shared" si="587"/>
        <v>0</v>
      </c>
      <c r="Z706" s="106">
        <f t="shared" si="588"/>
        <v>0</v>
      </c>
      <c r="AA706" s="114">
        <f t="shared" si="600"/>
        <v>0.05</v>
      </c>
      <c r="AB706" s="112">
        <f t="shared" si="589"/>
        <v>18</v>
      </c>
      <c r="AC706" s="178">
        <f t="shared" si="607"/>
        <v>30</v>
      </c>
      <c r="AD706" s="11">
        <f t="shared" si="601"/>
        <v>1.0024424860000001</v>
      </c>
      <c r="AE706" s="106">
        <f t="shared" si="590"/>
        <v>1.97844486</v>
      </c>
      <c r="AF706" s="106">
        <f t="shared" si="591"/>
        <v>2.0574485</v>
      </c>
      <c r="AG706" s="106">
        <f t="shared" si="592"/>
        <v>0</v>
      </c>
      <c r="AH706" s="115" t="str">
        <f t="shared" si="602"/>
        <v>J=</v>
      </c>
      <c r="AI706" s="116">
        <f t="shared" si="603"/>
        <v>44859</v>
      </c>
      <c r="AJ706" s="10"/>
      <c r="AK706" s="1"/>
      <c r="AL706" s="10"/>
      <c r="AM706" s="1"/>
      <c r="AN706" s="1"/>
      <c r="AO706" s="3"/>
      <c r="AP706" s="3"/>
      <c r="AQ706" s="4"/>
      <c r="AR706" s="4"/>
      <c r="AS706" s="4"/>
      <c r="AT706" s="4"/>
      <c r="AU706" s="4"/>
      <c r="AV706" s="4"/>
      <c r="AW706" s="1"/>
      <c r="AX706" s="1"/>
      <c r="AY706" s="1"/>
      <c r="AZ706" s="1"/>
      <c r="BA706" s="1"/>
      <c r="BB706" s="1"/>
      <c r="BC706" s="1"/>
      <c r="BD706" s="1"/>
      <c r="BE706" s="1"/>
      <c r="BG706" s="1"/>
      <c r="BH706" s="1"/>
    </row>
    <row r="707" spans="1:194" ht="15" customHeight="1" x14ac:dyDescent="0.25">
      <c r="A707" s="105">
        <f t="shared" si="593"/>
        <v>44848</v>
      </c>
      <c r="B707" s="106">
        <f t="shared" si="578"/>
        <v>844.45255731138923</v>
      </c>
      <c r="C707" s="2">
        <f t="shared" si="594"/>
        <v>717.97068033999994</v>
      </c>
      <c r="D707" s="2">
        <f t="shared" si="595"/>
        <v>37.106191390000163</v>
      </c>
      <c r="E707" s="106">
        <f t="shared" si="579"/>
        <v>680.86448894999978</v>
      </c>
      <c r="F707" s="21">
        <f t="shared" si="596"/>
        <v>6388.87</v>
      </c>
      <c r="G707" s="108">
        <f t="shared" si="597"/>
        <v>6370.34</v>
      </c>
      <c r="H707" s="109">
        <f t="shared" si="609"/>
        <v>44799</v>
      </c>
      <c r="I707" s="109">
        <f t="shared" si="605"/>
        <v>44830</v>
      </c>
      <c r="J707" s="110">
        <f t="shared" si="580"/>
        <v>-2.9003564010536831E-3</v>
      </c>
      <c r="K707" s="117">
        <f t="shared" si="606"/>
        <v>44859</v>
      </c>
      <c r="L707" s="178">
        <f t="shared" si="608"/>
        <v>30</v>
      </c>
      <c r="M707" s="178">
        <f t="shared" si="612"/>
        <v>19</v>
      </c>
      <c r="N707" s="106">
        <f t="shared" si="581"/>
        <v>0.99816212000000004</v>
      </c>
      <c r="O707" s="111">
        <f t="shared" si="611"/>
        <v>0.99640046999999998</v>
      </c>
      <c r="P707" s="111">
        <f t="shared" si="598"/>
        <v>1.1777549566650787</v>
      </c>
      <c r="Q707" s="106">
        <f t="shared" si="610"/>
        <v>1.17559038</v>
      </c>
      <c r="R707" s="106">
        <f t="shared" si="599"/>
        <v>1.12819757</v>
      </c>
      <c r="S707" s="106">
        <f t="shared" si="582"/>
        <v>810.01277689000005</v>
      </c>
      <c r="T707" s="106">
        <f t="shared" si="583"/>
        <v>4.7569235681529429</v>
      </c>
      <c r="U707" s="106">
        <f t="shared" si="584"/>
        <v>119.55325434323629</v>
      </c>
      <c r="V707" s="106">
        <f t="shared" si="585"/>
        <v>842.28085825138919</v>
      </c>
      <c r="W707" s="19">
        <f t="shared" si="604"/>
        <v>0</v>
      </c>
      <c r="X707" s="2">
        <f t="shared" si="586"/>
        <v>0</v>
      </c>
      <c r="Y707" s="4">
        <f t="shared" si="587"/>
        <v>0</v>
      </c>
      <c r="Z707" s="106">
        <f t="shared" si="588"/>
        <v>0</v>
      </c>
      <c r="AA707" s="114">
        <f t="shared" si="600"/>
        <v>0.05</v>
      </c>
      <c r="AB707" s="112">
        <f t="shared" si="589"/>
        <v>19</v>
      </c>
      <c r="AC707" s="178">
        <f t="shared" si="607"/>
        <v>30</v>
      </c>
      <c r="AD707" s="11">
        <f t="shared" si="601"/>
        <v>1.002578355</v>
      </c>
      <c r="AE707" s="106">
        <f t="shared" si="590"/>
        <v>2.0885004899999999</v>
      </c>
      <c r="AF707" s="106">
        <f t="shared" si="591"/>
        <v>2.1716990599999999</v>
      </c>
      <c r="AG707" s="106">
        <f t="shared" si="592"/>
        <v>0</v>
      </c>
      <c r="AH707" s="115" t="str">
        <f t="shared" si="602"/>
        <v>J=</v>
      </c>
      <c r="AI707" s="116">
        <f t="shared" si="603"/>
        <v>44859</v>
      </c>
      <c r="AJ707" s="10"/>
      <c r="AK707" s="1"/>
      <c r="AL707" s="10"/>
      <c r="AM707" s="1"/>
      <c r="AN707" s="1"/>
      <c r="AO707" s="3"/>
      <c r="AP707" s="3"/>
      <c r="AQ707" s="4"/>
      <c r="AR707" s="4"/>
      <c r="AS707" s="4"/>
      <c r="AT707" s="4"/>
      <c r="AU707" s="4"/>
      <c r="AV707" s="4"/>
      <c r="AW707" s="1"/>
      <c r="AX707" s="1"/>
      <c r="AY707" s="1"/>
      <c r="AZ707" s="1"/>
      <c r="BA707" s="1"/>
      <c r="BB707" s="1"/>
      <c r="BC707" s="1"/>
      <c r="BD707" s="1"/>
      <c r="BE707" s="1"/>
      <c r="BG707" s="1"/>
      <c r="BH707" s="1"/>
    </row>
    <row r="708" spans="1:194" ht="15" customHeight="1" x14ac:dyDescent="0.25">
      <c r="A708" s="105">
        <f t="shared" si="593"/>
        <v>44849</v>
      </c>
      <c r="B708" s="106">
        <f t="shared" si="578"/>
        <v>844.48931281390185</v>
      </c>
      <c r="C708" s="2">
        <f t="shared" si="594"/>
        <v>717.97068033999994</v>
      </c>
      <c r="D708" s="2">
        <f t="shared" si="595"/>
        <v>37.106191390000163</v>
      </c>
      <c r="E708" s="106">
        <f t="shared" si="579"/>
        <v>680.86448894999978</v>
      </c>
      <c r="F708" s="21">
        <f t="shared" si="596"/>
        <v>6388.87</v>
      </c>
      <c r="G708" s="108">
        <f t="shared" si="597"/>
        <v>6370.34</v>
      </c>
      <c r="H708" s="109">
        <f t="shared" si="609"/>
        <v>44799</v>
      </c>
      <c r="I708" s="109">
        <f t="shared" si="605"/>
        <v>44830</v>
      </c>
      <c r="J708" s="110">
        <f t="shared" si="580"/>
        <v>-2.9003564010536831E-3</v>
      </c>
      <c r="K708" s="117">
        <f t="shared" si="606"/>
        <v>44859</v>
      </c>
      <c r="L708" s="178">
        <f t="shared" si="608"/>
        <v>30</v>
      </c>
      <c r="M708" s="178">
        <f t="shared" si="612"/>
        <v>20</v>
      </c>
      <c r="N708" s="106">
        <f t="shared" si="581"/>
        <v>0.99806549</v>
      </c>
      <c r="O708" s="111">
        <f t="shared" si="611"/>
        <v>0.99640046999999998</v>
      </c>
      <c r="P708" s="111">
        <f t="shared" si="598"/>
        <v>1.1777549566650787</v>
      </c>
      <c r="Q708" s="106">
        <f t="shared" si="610"/>
        <v>1.1754765700000001</v>
      </c>
      <c r="R708" s="106">
        <f t="shared" si="599"/>
        <v>1.12819757</v>
      </c>
      <c r="S708" s="106">
        <f t="shared" si="582"/>
        <v>810.01277689000005</v>
      </c>
      <c r="T708" s="106">
        <f t="shared" si="583"/>
        <v>4.7569235681529429</v>
      </c>
      <c r="U708" s="106">
        <f t="shared" si="584"/>
        <v>119.4757651557489</v>
      </c>
      <c r="V708" s="106">
        <f t="shared" si="585"/>
        <v>842.20336906390185</v>
      </c>
      <c r="W708" s="19">
        <f t="shared" si="604"/>
        <v>0</v>
      </c>
      <c r="X708" s="2">
        <f t="shared" si="586"/>
        <v>0</v>
      </c>
      <c r="Y708" s="4">
        <f t="shared" si="587"/>
        <v>0</v>
      </c>
      <c r="Z708" s="106">
        <f t="shared" si="588"/>
        <v>0</v>
      </c>
      <c r="AA708" s="114">
        <f t="shared" si="600"/>
        <v>0.05</v>
      </c>
      <c r="AB708" s="112">
        <f t="shared" si="589"/>
        <v>20</v>
      </c>
      <c r="AC708" s="178">
        <f t="shared" si="607"/>
        <v>30</v>
      </c>
      <c r="AD708" s="11">
        <f t="shared" si="601"/>
        <v>1.0027142419999999</v>
      </c>
      <c r="AE708" s="106">
        <f t="shared" si="590"/>
        <v>2.1985706899999999</v>
      </c>
      <c r="AF708" s="106">
        <f t="shared" si="591"/>
        <v>2.2859437499999999</v>
      </c>
      <c r="AG708" s="106">
        <f t="shared" si="592"/>
        <v>0</v>
      </c>
      <c r="AH708" s="115" t="str">
        <f t="shared" si="602"/>
        <v>J=</v>
      </c>
      <c r="AI708" s="116">
        <f t="shared" si="603"/>
        <v>44859</v>
      </c>
      <c r="AJ708" s="10"/>
      <c r="AK708" s="18"/>
      <c r="AL708" s="14"/>
      <c r="AM708" s="18"/>
      <c r="AN708" s="18"/>
      <c r="AO708" s="29"/>
      <c r="AP708" s="29"/>
      <c r="AQ708" s="36"/>
      <c r="AR708" s="36"/>
      <c r="AS708" s="36"/>
      <c r="AT708" s="36"/>
      <c r="AU708" s="36"/>
      <c r="AV708" s="36"/>
      <c r="AW708" s="18"/>
      <c r="AX708" s="18"/>
      <c r="AY708" s="18"/>
      <c r="AZ708" s="18"/>
      <c r="BA708" s="1"/>
      <c r="BB708" s="1"/>
      <c r="BC708" s="1"/>
      <c r="BD708" s="1"/>
      <c r="BE708" s="1"/>
      <c r="BG708" s="1"/>
      <c r="BH708" s="1"/>
    </row>
    <row r="709" spans="1:194" ht="15" customHeight="1" x14ac:dyDescent="0.25">
      <c r="A709" s="105">
        <f t="shared" si="593"/>
        <v>44850</v>
      </c>
      <c r="B709" s="106">
        <f t="shared" si="578"/>
        <v>844.52606924505926</v>
      </c>
      <c r="C709" s="2">
        <f t="shared" si="594"/>
        <v>717.97068033999994</v>
      </c>
      <c r="D709" s="2">
        <f t="shared" si="595"/>
        <v>37.106191390000163</v>
      </c>
      <c r="E709" s="106">
        <f t="shared" si="579"/>
        <v>680.86448894999978</v>
      </c>
      <c r="F709" s="21">
        <f t="shared" si="596"/>
        <v>6388.87</v>
      </c>
      <c r="G709" s="108">
        <f t="shared" si="597"/>
        <v>6370.34</v>
      </c>
      <c r="H709" s="109">
        <f t="shared" si="609"/>
        <v>44799</v>
      </c>
      <c r="I709" s="109">
        <f t="shared" si="605"/>
        <v>44830</v>
      </c>
      <c r="J709" s="110">
        <f t="shared" si="580"/>
        <v>-2.9003564010536831E-3</v>
      </c>
      <c r="K709" s="117">
        <f t="shared" si="606"/>
        <v>44859</v>
      </c>
      <c r="L709" s="178">
        <f t="shared" si="608"/>
        <v>30</v>
      </c>
      <c r="M709" s="178">
        <f t="shared" si="612"/>
        <v>21</v>
      </c>
      <c r="N709" s="106">
        <f t="shared" si="581"/>
        <v>0.99796885999999996</v>
      </c>
      <c r="O709" s="111">
        <f t="shared" si="611"/>
        <v>0.99640046999999998</v>
      </c>
      <c r="P709" s="111">
        <f t="shared" si="598"/>
        <v>1.1777549566650787</v>
      </c>
      <c r="Q709" s="106">
        <f t="shared" si="610"/>
        <v>1.17536277</v>
      </c>
      <c r="R709" s="106">
        <f t="shared" si="599"/>
        <v>1.12819757</v>
      </c>
      <c r="S709" s="106">
        <f t="shared" si="582"/>
        <v>810.01277689000005</v>
      </c>
      <c r="T709" s="106">
        <f t="shared" si="583"/>
        <v>4.7569235681529429</v>
      </c>
      <c r="U709" s="106">
        <f t="shared" si="584"/>
        <v>119.39828277690636</v>
      </c>
      <c r="V709" s="106">
        <f t="shared" si="585"/>
        <v>842.1258866850593</v>
      </c>
      <c r="W709" s="19">
        <f t="shared" si="604"/>
        <v>0</v>
      </c>
      <c r="X709" s="2">
        <f t="shared" si="586"/>
        <v>0</v>
      </c>
      <c r="Y709" s="4">
        <f t="shared" si="587"/>
        <v>0</v>
      </c>
      <c r="Z709" s="106">
        <f t="shared" si="588"/>
        <v>0</v>
      </c>
      <c r="AA709" s="114">
        <f t="shared" si="600"/>
        <v>0.05</v>
      </c>
      <c r="AB709" s="112">
        <f t="shared" si="589"/>
        <v>21</v>
      </c>
      <c r="AC709" s="178">
        <f t="shared" si="607"/>
        <v>30</v>
      </c>
      <c r="AD709" s="11">
        <f t="shared" si="601"/>
        <v>1.002850147</v>
      </c>
      <c r="AE709" s="106">
        <f t="shared" si="590"/>
        <v>2.3086554800000001</v>
      </c>
      <c r="AF709" s="106">
        <f t="shared" si="591"/>
        <v>2.4001825600000002</v>
      </c>
      <c r="AG709" s="106">
        <f t="shared" si="592"/>
        <v>0</v>
      </c>
      <c r="AH709" s="115" t="str">
        <f t="shared" si="602"/>
        <v>J=</v>
      </c>
      <c r="AI709" s="116">
        <f t="shared" si="603"/>
        <v>44859</v>
      </c>
      <c r="AJ709" s="30"/>
      <c r="AK709" s="33"/>
      <c r="AL709" s="30"/>
      <c r="AM709" s="33"/>
      <c r="AN709" s="33"/>
      <c r="AO709" s="32"/>
      <c r="AP709" s="32"/>
      <c r="AQ709" s="37"/>
      <c r="AR709" s="37"/>
      <c r="AS709" s="37"/>
      <c r="AT709" s="37"/>
      <c r="AU709" s="37"/>
      <c r="AV709" s="37"/>
      <c r="AW709" s="33"/>
      <c r="AX709" s="33"/>
      <c r="AY709" s="33"/>
      <c r="AZ709" s="33"/>
      <c r="BA709" s="33"/>
      <c r="BB709" s="33"/>
      <c r="BC709" s="33"/>
      <c r="BD709" s="33"/>
      <c r="BE709" s="33"/>
      <c r="BG709" s="33"/>
      <c r="BH709" s="33"/>
      <c r="BI709" s="33"/>
      <c r="BJ709" s="33"/>
      <c r="BK709" s="33"/>
      <c r="BL709" s="33"/>
      <c r="BM709" s="33"/>
      <c r="BN709" s="33"/>
      <c r="BO709" s="33"/>
      <c r="BP709" s="33"/>
      <c r="BQ709" s="33"/>
      <c r="BR709" s="33"/>
      <c r="BS709" s="33"/>
      <c r="BT709" s="33"/>
      <c r="BU709" s="33"/>
      <c r="BV709" s="33"/>
      <c r="BW709" s="33"/>
      <c r="BX709" s="33"/>
      <c r="BY709" s="33"/>
      <c r="BZ709" s="33"/>
      <c r="CA709" s="33"/>
      <c r="CB709" s="33"/>
      <c r="CC709" s="33"/>
      <c r="CD709" s="33"/>
      <c r="CE709" s="33"/>
      <c r="CF709" s="33"/>
      <c r="CG709" s="33"/>
      <c r="CH709" s="33"/>
      <c r="CI709" s="33"/>
      <c r="CJ709" s="33"/>
      <c r="CK709" s="33"/>
      <c r="CL709" s="33"/>
      <c r="CM709" s="33"/>
      <c r="CN709" s="33"/>
      <c r="CO709" s="33"/>
      <c r="CP709" s="33"/>
      <c r="CQ709" s="33"/>
      <c r="CR709" s="33"/>
      <c r="CS709" s="33"/>
      <c r="CT709" s="33"/>
      <c r="CU709" s="33"/>
      <c r="CV709" s="33"/>
      <c r="CW709" s="33"/>
      <c r="CX709" s="33"/>
      <c r="CY709" s="33"/>
      <c r="CZ709" s="33"/>
      <c r="DA709" s="33"/>
      <c r="DB709" s="33"/>
      <c r="DC709" s="33"/>
      <c r="DD709" s="33"/>
      <c r="DE709" s="33"/>
      <c r="DF709" s="33"/>
      <c r="DG709" s="33"/>
      <c r="DH709" s="33"/>
      <c r="DI709" s="33"/>
      <c r="DJ709" s="33"/>
      <c r="DK709" s="33"/>
      <c r="DL709" s="33"/>
      <c r="DM709" s="33"/>
      <c r="DN709" s="33"/>
      <c r="DO709" s="33"/>
      <c r="DP709" s="33"/>
      <c r="DQ709" s="33"/>
      <c r="DR709" s="33"/>
      <c r="DS709" s="33"/>
      <c r="DT709" s="33"/>
      <c r="DU709" s="33"/>
      <c r="DV709" s="33"/>
      <c r="DW709" s="33"/>
      <c r="DX709" s="33"/>
      <c r="DY709" s="33"/>
      <c r="DZ709" s="33"/>
      <c r="EA709" s="33"/>
      <c r="EB709" s="33"/>
      <c r="EC709" s="33"/>
      <c r="ED709" s="33"/>
      <c r="EE709" s="33"/>
      <c r="EF709" s="33"/>
      <c r="EG709" s="33"/>
      <c r="EH709" s="33"/>
      <c r="EI709" s="33"/>
      <c r="EJ709" s="33"/>
      <c r="EK709" s="33"/>
      <c r="EL709" s="33"/>
      <c r="EM709" s="33"/>
      <c r="EN709" s="33"/>
      <c r="EO709" s="33"/>
      <c r="EP709" s="33"/>
      <c r="EQ709" s="33"/>
      <c r="ER709" s="33"/>
      <c r="ES709" s="33"/>
      <c r="ET709" s="33"/>
      <c r="EU709" s="33"/>
      <c r="EV709" s="33"/>
      <c r="EW709" s="33"/>
      <c r="EX709" s="33"/>
      <c r="EY709" s="33"/>
      <c r="EZ709" s="33"/>
      <c r="FA709" s="33"/>
      <c r="FB709" s="33"/>
      <c r="FC709" s="33"/>
      <c r="FD709" s="33"/>
      <c r="FE709" s="33"/>
      <c r="FF709" s="33"/>
      <c r="FG709" s="33"/>
      <c r="FH709" s="33"/>
      <c r="FI709" s="33"/>
      <c r="FJ709" s="33"/>
      <c r="FK709" s="33"/>
      <c r="FL709" s="33"/>
      <c r="FM709" s="33"/>
      <c r="FN709" s="33"/>
      <c r="FO709" s="33"/>
      <c r="FP709" s="33"/>
      <c r="FQ709" s="33"/>
      <c r="FR709" s="33"/>
      <c r="FS709" s="33"/>
      <c r="FT709" s="33"/>
      <c r="FU709" s="33"/>
      <c r="FV709" s="33"/>
      <c r="FW709" s="33"/>
      <c r="FX709" s="33"/>
      <c r="FY709" s="33"/>
      <c r="FZ709" s="33"/>
      <c r="GA709" s="33"/>
      <c r="GB709" s="33"/>
      <c r="GC709" s="33"/>
      <c r="GD709" s="33"/>
      <c r="GE709" s="33"/>
      <c r="GF709" s="33"/>
      <c r="GG709" s="33"/>
      <c r="GH709" s="33"/>
      <c r="GI709" s="33"/>
      <c r="GJ709" s="33"/>
      <c r="GK709" s="33"/>
      <c r="GL709" s="33"/>
    </row>
    <row r="710" spans="1:194" ht="15" customHeight="1" x14ac:dyDescent="0.25">
      <c r="A710" s="105">
        <f t="shared" si="593"/>
        <v>44851</v>
      </c>
      <c r="B710" s="106">
        <f t="shared" si="578"/>
        <v>844.56282062621676</v>
      </c>
      <c r="C710" s="2">
        <f t="shared" si="594"/>
        <v>717.97068033999994</v>
      </c>
      <c r="D710" s="2">
        <f t="shared" si="595"/>
        <v>37.106191390000163</v>
      </c>
      <c r="E710" s="106">
        <f t="shared" si="579"/>
        <v>680.86448894999978</v>
      </c>
      <c r="F710" s="21">
        <f t="shared" si="596"/>
        <v>6388.87</v>
      </c>
      <c r="G710" s="108">
        <f t="shared" si="597"/>
        <v>6370.34</v>
      </c>
      <c r="H710" s="109">
        <f t="shared" si="609"/>
        <v>44799</v>
      </c>
      <c r="I710" s="109">
        <f t="shared" si="605"/>
        <v>44830</v>
      </c>
      <c r="J710" s="110">
        <f t="shared" si="580"/>
        <v>-2.9003564010536831E-3</v>
      </c>
      <c r="K710" s="117">
        <f t="shared" si="606"/>
        <v>44859</v>
      </c>
      <c r="L710" s="178">
        <f t="shared" si="608"/>
        <v>30</v>
      </c>
      <c r="M710" s="178">
        <f t="shared" si="612"/>
        <v>22</v>
      </c>
      <c r="N710" s="106">
        <f t="shared" si="581"/>
        <v>0.99787223999999997</v>
      </c>
      <c r="O710" s="111">
        <f t="shared" si="611"/>
        <v>0.99640046999999998</v>
      </c>
      <c r="P710" s="111">
        <f t="shared" si="598"/>
        <v>1.1777549566650787</v>
      </c>
      <c r="Q710" s="106">
        <f t="shared" si="610"/>
        <v>1.1752489699999999</v>
      </c>
      <c r="R710" s="106">
        <f t="shared" si="599"/>
        <v>1.12819757</v>
      </c>
      <c r="S710" s="106">
        <f t="shared" si="582"/>
        <v>810.01277689000005</v>
      </c>
      <c r="T710" s="106">
        <f t="shared" si="583"/>
        <v>4.7569235681529429</v>
      </c>
      <c r="U710" s="106">
        <f t="shared" si="584"/>
        <v>119.32080039806381</v>
      </c>
      <c r="V710" s="106">
        <f t="shared" si="585"/>
        <v>842.04840430621675</v>
      </c>
      <c r="W710" s="19">
        <f t="shared" si="604"/>
        <v>0</v>
      </c>
      <c r="X710" s="2">
        <f t="shared" si="586"/>
        <v>0</v>
      </c>
      <c r="Y710" s="4">
        <f t="shared" si="587"/>
        <v>0</v>
      </c>
      <c r="Z710" s="106">
        <f t="shared" si="588"/>
        <v>0</v>
      </c>
      <c r="AA710" s="114">
        <f t="shared" si="600"/>
        <v>0.05</v>
      </c>
      <c r="AB710" s="112">
        <f t="shared" si="589"/>
        <v>22</v>
      </c>
      <c r="AC710" s="178">
        <f t="shared" si="607"/>
        <v>30</v>
      </c>
      <c r="AD710" s="11">
        <f t="shared" si="601"/>
        <v>1.002986071</v>
      </c>
      <c r="AE710" s="106">
        <f t="shared" si="590"/>
        <v>2.41875566</v>
      </c>
      <c r="AF710" s="106">
        <f t="shared" si="591"/>
        <v>2.51441632</v>
      </c>
      <c r="AG710" s="106">
        <f t="shared" si="592"/>
        <v>0</v>
      </c>
      <c r="AH710" s="115" t="str">
        <f t="shared" si="602"/>
        <v>J=</v>
      </c>
      <c r="AI710" s="116">
        <f t="shared" si="603"/>
        <v>44859</v>
      </c>
      <c r="AJ710" s="10"/>
      <c r="AK710" s="18"/>
      <c r="AL710" s="14"/>
      <c r="AM710" s="18"/>
      <c r="AN710" s="18"/>
      <c r="AO710" s="29"/>
      <c r="AP710" s="29"/>
      <c r="AQ710" s="36"/>
      <c r="AR710" s="36"/>
      <c r="AS710" s="36"/>
      <c r="AT710" s="36"/>
      <c r="AU710" s="36"/>
      <c r="AV710" s="36"/>
      <c r="AW710" s="18"/>
      <c r="AX710" s="18"/>
      <c r="AY710" s="18"/>
      <c r="AZ710" s="18"/>
      <c r="BA710" s="1"/>
      <c r="BB710" s="1"/>
      <c r="BC710" s="1"/>
      <c r="BD710" s="1"/>
      <c r="BE710" s="1"/>
      <c r="BG710" s="1"/>
      <c r="BH710" s="1"/>
    </row>
    <row r="711" spans="1:194" ht="15" customHeight="1" x14ac:dyDescent="0.25">
      <c r="A711" s="105">
        <f t="shared" si="593"/>
        <v>44852</v>
      </c>
      <c r="B711" s="106">
        <f t="shared" si="578"/>
        <v>844.59958657330878</v>
      </c>
      <c r="C711" s="2">
        <f t="shared" si="594"/>
        <v>717.97068033999994</v>
      </c>
      <c r="D711" s="2">
        <f t="shared" si="595"/>
        <v>37.106191390000163</v>
      </c>
      <c r="E711" s="106">
        <f t="shared" si="579"/>
        <v>680.86448894999978</v>
      </c>
      <c r="F711" s="21">
        <f t="shared" si="596"/>
        <v>6388.87</v>
      </c>
      <c r="G711" s="108">
        <f t="shared" si="597"/>
        <v>6370.34</v>
      </c>
      <c r="H711" s="109">
        <f t="shared" si="609"/>
        <v>44799</v>
      </c>
      <c r="I711" s="109">
        <f t="shared" si="605"/>
        <v>44830</v>
      </c>
      <c r="J711" s="110">
        <f t="shared" si="580"/>
        <v>-2.9003564010536831E-3</v>
      </c>
      <c r="K711" s="117">
        <f t="shared" si="606"/>
        <v>44859</v>
      </c>
      <c r="L711" s="178">
        <f t="shared" si="608"/>
        <v>30</v>
      </c>
      <c r="M711" s="178">
        <f t="shared" si="612"/>
        <v>23</v>
      </c>
      <c r="N711" s="106">
        <f t="shared" si="581"/>
        <v>0.99777563999999996</v>
      </c>
      <c r="O711" s="111">
        <f t="shared" si="611"/>
        <v>0.99640046999999998</v>
      </c>
      <c r="P711" s="111">
        <f t="shared" si="598"/>
        <v>1.1777549566650787</v>
      </c>
      <c r="Q711" s="106">
        <f t="shared" si="610"/>
        <v>1.1751351999999999</v>
      </c>
      <c r="R711" s="106">
        <f t="shared" si="599"/>
        <v>1.12819757</v>
      </c>
      <c r="S711" s="106">
        <f t="shared" si="582"/>
        <v>810.01277689000005</v>
      </c>
      <c r="T711" s="106">
        <f t="shared" si="583"/>
        <v>4.7569235681529429</v>
      </c>
      <c r="U711" s="106">
        <f t="shared" si="584"/>
        <v>119.24333844515596</v>
      </c>
      <c r="V711" s="106">
        <f t="shared" si="585"/>
        <v>841.97094235330883</v>
      </c>
      <c r="W711" s="19">
        <f t="shared" si="604"/>
        <v>0</v>
      </c>
      <c r="X711" s="2">
        <f t="shared" si="586"/>
        <v>0</v>
      </c>
      <c r="Y711" s="4">
        <f t="shared" si="587"/>
        <v>0</v>
      </c>
      <c r="Z711" s="106">
        <f t="shared" si="588"/>
        <v>0</v>
      </c>
      <c r="AA711" s="114">
        <f t="shared" si="600"/>
        <v>0.05</v>
      </c>
      <c r="AB711" s="112">
        <f t="shared" si="589"/>
        <v>23</v>
      </c>
      <c r="AC711" s="178">
        <f t="shared" si="607"/>
        <v>30</v>
      </c>
      <c r="AD711" s="11">
        <f t="shared" si="601"/>
        <v>1.003122013</v>
      </c>
      <c r="AE711" s="106">
        <f t="shared" si="590"/>
        <v>2.5288704100000001</v>
      </c>
      <c r="AF711" s="106">
        <f t="shared" si="591"/>
        <v>2.62864422</v>
      </c>
      <c r="AG711" s="106">
        <f t="shared" si="592"/>
        <v>0</v>
      </c>
      <c r="AH711" s="115" t="str">
        <f t="shared" si="602"/>
        <v>J=</v>
      </c>
      <c r="AI711" s="116">
        <f t="shared" si="603"/>
        <v>44859</v>
      </c>
      <c r="AJ711" s="10"/>
      <c r="AK711" s="18"/>
      <c r="AL711" s="14"/>
      <c r="AM711" s="18"/>
      <c r="AN711" s="18"/>
      <c r="AO711" s="29"/>
      <c r="AP711" s="29"/>
      <c r="AQ711" s="36"/>
      <c r="AR711" s="36"/>
      <c r="AS711" s="36"/>
      <c r="AT711" s="36"/>
      <c r="AU711" s="36"/>
      <c r="AV711" s="36"/>
      <c r="AW711" s="18"/>
      <c r="AX711" s="18"/>
      <c r="AY711" s="18"/>
      <c r="AZ711" s="18"/>
      <c r="BA711" s="1"/>
      <c r="BB711" s="1"/>
      <c r="BC711" s="1"/>
      <c r="BD711" s="1"/>
      <c r="BE711" s="1"/>
      <c r="BG711" s="1"/>
      <c r="BH711" s="1"/>
    </row>
    <row r="712" spans="1:194" ht="15" customHeight="1" x14ac:dyDescent="0.25">
      <c r="A712" s="105">
        <f t="shared" si="593"/>
        <v>44853</v>
      </c>
      <c r="B712" s="106">
        <f t="shared" si="578"/>
        <v>844.63634662040101</v>
      </c>
      <c r="C712" s="2">
        <f t="shared" si="594"/>
        <v>717.97068033999994</v>
      </c>
      <c r="D712" s="2">
        <f t="shared" si="595"/>
        <v>37.106191390000163</v>
      </c>
      <c r="E712" s="106">
        <f t="shared" si="579"/>
        <v>680.86448894999978</v>
      </c>
      <c r="F712" s="21">
        <f t="shared" si="596"/>
        <v>6388.87</v>
      </c>
      <c r="G712" s="108">
        <f t="shared" si="597"/>
        <v>6370.34</v>
      </c>
      <c r="H712" s="109">
        <f t="shared" si="609"/>
        <v>44799</v>
      </c>
      <c r="I712" s="109">
        <f t="shared" si="605"/>
        <v>44830</v>
      </c>
      <c r="J712" s="110">
        <f t="shared" si="580"/>
        <v>-2.9003564010536831E-3</v>
      </c>
      <c r="K712" s="117">
        <f t="shared" si="606"/>
        <v>44859</v>
      </c>
      <c r="L712" s="178">
        <f t="shared" si="608"/>
        <v>30</v>
      </c>
      <c r="M712" s="178">
        <f t="shared" si="612"/>
        <v>24</v>
      </c>
      <c r="N712" s="106">
        <f t="shared" si="581"/>
        <v>0.99767903999999996</v>
      </c>
      <c r="O712" s="111">
        <f t="shared" si="611"/>
        <v>0.99640046999999998</v>
      </c>
      <c r="P712" s="111">
        <f t="shared" si="598"/>
        <v>1.1777549566650787</v>
      </c>
      <c r="Q712" s="106">
        <f t="shared" si="610"/>
        <v>1.1750214299999999</v>
      </c>
      <c r="R712" s="106">
        <f t="shared" si="599"/>
        <v>1.12819757</v>
      </c>
      <c r="S712" s="106">
        <f t="shared" si="582"/>
        <v>810.01277689000005</v>
      </c>
      <c r="T712" s="106">
        <f t="shared" si="583"/>
        <v>4.7569235681529429</v>
      </c>
      <c r="U712" s="106">
        <f t="shared" si="584"/>
        <v>119.1658764922481</v>
      </c>
      <c r="V712" s="106">
        <f t="shared" si="585"/>
        <v>841.89348040040102</v>
      </c>
      <c r="W712" s="19">
        <f t="shared" si="604"/>
        <v>0</v>
      </c>
      <c r="X712" s="2">
        <f t="shared" si="586"/>
        <v>0</v>
      </c>
      <c r="Y712" s="4">
        <f t="shared" si="587"/>
        <v>0</v>
      </c>
      <c r="Z712" s="106">
        <f t="shared" si="588"/>
        <v>0</v>
      </c>
      <c r="AA712" s="114">
        <f t="shared" si="600"/>
        <v>0.05</v>
      </c>
      <c r="AB712" s="112">
        <f t="shared" si="589"/>
        <v>24</v>
      </c>
      <c r="AC712" s="178">
        <f t="shared" si="607"/>
        <v>30</v>
      </c>
      <c r="AD712" s="11">
        <f t="shared" si="601"/>
        <v>1.003257973</v>
      </c>
      <c r="AE712" s="106">
        <f t="shared" si="590"/>
        <v>2.63899975</v>
      </c>
      <c r="AF712" s="106">
        <f t="shared" si="591"/>
        <v>2.7428662199999998</v>
      </c>
      <c r="AG712" s="106">
        <f t="shared" si="592"/>
        <v>0</v>
      </c>
      <c r="AH712" s="115" t="str">
        <f t="shared" si="602"/>
        <v>J=</v>
      </c>
      <c r="AI712" s="116">
        <f t="shared" si="603"/>
        <v>44859</v>
      </c>
      <c r="AJ712" s="10"/>
      <c r="AK712" s="1"/>
      <c r="AL712" s="10"/>
      <c r="AM712" s="1"/>
      <c r="AN712" s="1"/>
      <c r="AO712" s="3"/>
      <c r="AP712" s="3"/>
      <c r="AQ712" s="4"/>
      <c r="AR712" s="4"/>
      <c r="AS712" s="4"/>
      <c r="AT712" s="4"/>
      <c r="AU712" s="4"/>
      <c r="AV712" s="4"/>
      <c r="AW712" s="1"/>
      <c r="AX712" s="1"/>
      <c r="AY712" s="1"/>
      <c r="AZ712" s="1"/>
      <c r="BA712" s="1"/>
      <c r="BB712" s="1"/>
      <c r="BC712" s="1"/>
      <c r="BD712" s="1"/>
      <c r="BE712" s="1"/>
      <c r="BG712" s="1"/>
      <c r="BH712" s="1"/>
    </row>
    <row r="713" spans="1:194" ht="15" customHeight="1" x14ac:dyDescent="0.25">
      <c r="A713" s="105">
        <f t="shared" si="593"/>
        <v>44854</v>
      </c>
      <c r="B713" s="106">
        <f t="shared" si="578"/>
        <v>844.67310843613814</v>
      </c>
      <c r="C713" s="2">
        <f t="shared" si="594"/>
        <v>717.97068033999994</v>
      </c>
      <c r="D713" s="2">
        <f t="shared" si="595"/>
        <v>37.106191390000163</v>
      </c>
      <c r="E713" s="106">
        <f t="shared" si="579"/>
        <v>680.86448894999978</v>
      </c>
      <c r="F713" s="21">
        <f t="shared" si="596"/>
        <v>6388.87</v>
      </c>
      <c r="G713" s="108">
        <f t="shared" si="597"/>
        <v>6370.34</v>
      </c>
      <c r="H713" s="109">
        <f t="shared" si="609"/>
        <v>44799</v>
      </c>
      <c r="I713" s="109">
        <f t="shared" si="605"/>
        <v>44830</v>
      </c>
      <c r="J713" s="110">
        <f t="shared" si="580"/>
        <v>-2.9003564010536831E-3</v>
      </c>
      <c r="K713" s="117">
        <f t="shared" si="606"/>
        <v>44859</v>
      </c>
      <c r="L713" s="178">
        <f t="shared" si="608"/>
        <v>30</v>
      </c>
      <c r="M713" s="178">
        <f t="shared" si="612"/>
        <v>25</v>
      </c>
      <c r="N713" s="106">
        <f t="shared" si="581"/>
        <v>0.99758245000000001</v>
      </c>
      <c r="O713" s="111">
        <f t="shared" si="611"/>
        <v>0.99640046999999998</v>
      </c>
      <c r="P713" s="111">
        <f t="shared" si="598"/>
        <v>1.1777549566650787</v>
      </c>
      <c r="Q713" s="106">
        <f t="shared" si="610"/>
        <v>1.1749076700000001</v>
      </c>
      <c r="R713" s="106">
        <f t="shared" si="599"/>
        <v>1.12819757</v>
      </c>
      <c r="S713" s="106">
        <f t="shared" si="582"/>
        <v>810.01277689000005</v>
      </c>
      <c r="T713" s="106">
        <f t="shared" si="583"/>
        <v>4.7569235681529429</v>
      </c>
      <c r="U713" s="106">
        <f t="shared" si="584"/>
        <v>119.08842134798526</v>
      </c>
      <c r="V713" s="106">
        <f t="shared" si="585"/>
        <v>841.81602525613812</v>
      </c>
      <c r="W713" s="19">
        <f t="shared" si="604"/>
        <v>0</v>
      </c>
      <c r="X713" s="2">
        <f t="shared" si="586"/>
        <v>0</v>
      </c>
      <c r="Y713" s="4">
        <f t="shared" si="587"/>
        <v>0</v>
      </c>
      <c r="Z713" s="106">
        <f t="shared" si="588"/>
        <v>0</v>
      </c>
      <c r="AA713" s="114">
        <f t="shared" si="600"/>
        <v>0.05</v>
      </c>
      <c r="AB713" s="112">
        <f t="shared" si="589"/>
        <v>25</v>
      </c>
      <c r="AC713" s="178">
        <f t="shared" si="607"/>
        <v>30</v>
      </c>
      <c r="AD713" s="11">
        <f t="shared" si="601"/>
        <v>1.0033939519999999</v>
      </c>
      <c r="AE713" s="106">
        <f t="shared" si="590"/>
        <v>2.74914448</v>
      </c>
      <c r="AF713" s="106">
        <f t="shared" si="591"/>
        <v>2.8570831800000001</v>
      </c>
      <c r="AG713" s="106">
        <f t="shared" si="592"/>
        <v>0</v>
      </c>
      <c r="AH713" s="115" t="str">
        <f t="shared" si="602"/>
        <v>J=</v>
      </c>
      <c r="AI713" s="116">
        <f t="shared" si="603"/>
        <v>44859</v>
      </c>
      <c r="AJ713" s="10"/>
      <c r="AK713" s="1"/>
      <c r="AL713" s="10"/>
      <c r="AM713" s="1"/>
      <c r="AN713" s="1"/>
      <c r="AO713" s="3"/>
      <c r="AP713" s="3"/>
      <c r="AQ713" s="4"/>
      <c r="AR713" s="4"/>
      <c r="AS713" s="4"/>
      <c r="AT713" s="4"/>
      <c r="AU713" s="4"/>
      <c r="AV713" s="4"/>
      <c r="AW713" s="1"/>
      <c r="AX713" s="1"/>
      <c r="AY713" s="1"/>
      <c r="AZ713" s="1"/>
      <c r="BA713" s="1"/>
      <c r="BB713" s="1"/>
      <c r="BC713" s="1"/>
      <c r="BD713" s="1"/>
      <c r="BE713" s="1"/>
      <c r="BG713" s="1"/>
      <c r="BH713" s="1"/>
    </row>
    <row r="714" spans="1:194" ht="15" customHeight="1" x14ac:dyDescent="0.25">
      <c r="A714" s="105">
        <f t="shared" si="593"/>
        <v>44855</v>
      </c>
      <c r="B714" s="106">
        <f t="shared" ref="B714:B777" si="613">(V714+AF714)</f>
        <v>844.70987200052002</v>
      </c>
      <c r="C714" s="2">
        <f t="shared" si="594"/>
        <v>717.97068033999994</v>
      </c>
      <c r="D714" s="2">
        <f t="shared" si="595"/>
        <v>37.106191390000163</v>
      </c>
      <c r="E714" s="106">
        <f t="shared" ref="E714:E777" si="614">(C714-D714)</f>
        <v>680.86448894999978</v>
      </c>
      <c r="F714" s="21">
        <f t="shared" si="596"/>
        <v>6388.87</v>
      </c>
      <c r="G714" s="108">
        <f t="shared" si="597"/>
        <v>6370.34</v>
      </c>
      <c r="H714" s="109">
        <f t="shared" si="609"/>
        <v>44799</v>
      </c>
      <c r="I714" s="109">
        <f t="shared" si="605"/>
        <v>44830</v>
      </c>
      <c r="J714" s="110">
        <f t="shared" ref="J714:J777" si="615">(G714/F714)-1</f>
        <v>-2.9003564010536831E-3</v>
      </c>
      <c r="K714" s="117">
        <f t="shared" si="606"/>
        <v>44859</v>
      </c>
      <c r="L714" s="178">
        <f t="shared" si="608"/>
        <v>30</v>
      </c>
      <c r="M714" s="178">
        <f t="shared" si="612"/>
        <v>26</v>
      </c>
      <c r="N714" s="106">
        <f t="shared" ref="N714:N777" si="616">TRUNC((G714/F714)^TRUNC((M714/L714),9),8)</f>
        <v>0.99748587</v>
      </c>
      <c r="O714" s="111">
        <f t="shared" si="611"/>
        <v>0.99640046999999998</v>
      </c>
      <c r="P714" s="111">
        <f t="shared" si="598"/>
        <v>1.1777549566650787</v>
      </c>
      <c r="Q714" s="106">
        <f t="shared" si="610"/>
        <v>1.1747939199999999</v>
      </c>
      <c r="R714" s="106">
        <f t="shared" si="599"/>
        <v>1.12819757</v>
      </c>
      <c r="S714" s="106">
        <f t="shared" ref="S714:S777" si="617">TRUNC(C714*R714,8)</f>
        <v>810.01277689000005</v>
      </c>
      <c r="T714" s="106">
        <f t="shared" ref="T714:T777" si="618">(D714*(R714-1))</f>
        <v>4.7569235681529429</v>
      </c>
      <c r="U714" s="106">
        <f t="shared" ref="U714:U777" si="619">(E714*(Q714-1))</f>
        <v>119.0109730123671</v>
      </c>
      <c r="V714" s="106">
        <f t="shared" ref="V714:V777" si="620">(C714+T714+U714)</f>
        <v>841.73857692052002</v>
      </c>
      <c r="W714" s="19">
        <f t="shared" si="604"/>
        <v>0</v>
      </c>
      <c r="X714" s="2">
        <f t="shared" ref="X714:X777" si="621">IF(W714&gt;0,VLOOKUP(A714,AL$12:AP$312,5),0)</f>
        <v>0</v>
      </c>
      <c r="Y714" s="4">
        <f t="shared" ref="Y714:Y777" si="622">IF(W714&gt;0,VLOOKUP($A714,$AL$10:$AQ$312,6),0)</f>
        <v>0</v>
      </c>
      <c r="Z714" s="106">
        <f t="shared" ref="Z714:Z777" si="623">IF(Y714&gt;0,TRUNC(Y714*S714,8),0)</f>
        <v>0</v>
      </c>
      <c r="AA714" s="114">
        <f t="shared" si="600"/>
        <v>0.05</v>
      </c>
      <c r="AB714" s="112">
        <f t="shared" ref="AB714:AB777" si="624">M714</f>
        <v>26</v>
      </c>
      <c r="AC714" s="178">
        <f t="shared" si="607"/>
        <v>30</v>
      </c>
      <c r="AD714" s="11">
        <f t="shared" si="601"/>
        <v>1.0035299499999999</v>
      </c>
      <c r="AE714" s="106">
        <f t="shared" ref="AE714:AE777" si="625">TRUNC((S714*(AD714-1)),8)</f>
        <v>2.8593046000000002</v>
      </c>
      <c r="AF714" s="106">
        <f t="shared" ref="AF714:AF777" si="626">TRUNC((V714*(AD714-1)),8)</f>
        <v>2.97129508</v>
      </c>
      <c r="AG714" s="106">
        <f t="shared" ref="AG714:AG777" si="627">IF(Z714&gt;0,Z714+AE714,0)</f>
        <v>0</v>
      </c>
      <c r="AH714" s="115" t="str">
        <f t="shared" si="602"/>
        <v>J=</v>
      </c>
      <c r="AI714" s="116">
        <f t="shared" si="603"/>
        <v>44859</v>
      </c>
      <c r="AJ714" s="10"/>
      <c r="AK714" s="1"/>
      <c r="AL714" s="10"/>
      <c r="AM714" s="1"/>
      <c r="AN714" s="1"/>
      <c r="AO714" s="3"/>
      <c r="AP714" s="3"/>
      <c r="AQ714" s="4"/>
      <c r="AR714" s="4"/>
      <c r="AS714" s="4"/>
      <c r="AT714" s="4"/>
      <c r="AU714" s="4"/>
      <c r="AV714" s="4"/>
      <c r="AW714" s="1"/>
      <c r="AX714" s="1"/>
      <c r="AY714" s="1"/>
      <c r="AZ714" s="1"/>
      <c r="BA714" s="1"/>
      <c r="BB714" s="1"/>
      <c r="BC714" s="1"/>
      <c r="BD714" s="1"/>
      <c r="BE714" s="1"/>
      <c r="BG714" s="1"/>
      <c r="BH714" s="1"/>
    </row>
    <row r="715" spans="1:194" ht="15" customHeight="1" x14ac:dyDescent="0.25">
      <c r="A715" s="105">
        <f t="shared" ref="A715:A778" si="628">(A714+1)</f>
        <v>44856</v>
      </c>
      <c r="B715" s="106">
        <f t="shared" si="613"/>
        <v>844.74664333219175</v>
      </c>
      <c r="C715" s="2">
        <f t="shared" ref="C715:C778" si="629">TRUNC(IF(W714&gt;0,VLOOKUP(A714,$AL$12:$AM$312,2),C714),8)</f>
        <v>717.97068033999994</v>
      </c>
      <c r="D715" s="2">
        <f t="shared" ref="D715:D778" si="630">VLOOKUP(A715,$AR$13:$AV$312,5)</f>
        <v>37.106191390000163</v>
      </c>
      <c r="E715" s="106">
        <f t="shared" si="614"/>
        <v>680.86448894999978</v>
      </c>
      <c r="F715" s="21">
        <f t="shared" ref="F715:F778" si="631">IF(G715=G714,F714,G714)</f>
        <v>6388.87</v>
      </c>
      <c r="G715" s="108">
        <f t="shared" ref="G715:G778" si="632">IF(AND(M715=1,M714&gt;1),VLOOKUP(A714,$BF$13:$BH$98,3),G714)</f>
        <v>6370.34</v>
      </c>
      <c r="H715" s="109">
        <f t="shared" si="609"/>
        <v>44799</v>
      </c>
      <c r="I715" s="109">
        <f t="shared" si="605"/>
        <v>44830</v>
      </c>
      <c r="J715" s="110">
        <f t="shared" si="615"/>
        <v>-2.9003564010536831E-3</v>
      </c>
      <c r="K715" s="117">
        <f t="shared" si="606"/>
        <v>44859</v>
      </c>
      <c r="L715" s="178">
        <f t="shared" si="608"/>
        <v>30</v>
      </c>
      <c r="M715" s="178">
        <f t="shared" si="612"/>
        <v>27</v>
      </c>
      <c r="N715" s="106">
        <f t="shared" si="616"/>
        <v>0.99738930000000003</v>
      </c>
      <c r="O715" s="111">
        <f t="shared" si="611"/>
        <v>0.99640046999999998</v>
      </c>
      <c r="P715" s="111">
        <f t="shared" ref="P715:P778" si="633">IF(K715&gt;K714,P714*O715,P714)</f>
        <v>1.1777549566650787</v>
      </c>
      <c r="Q715" s="106">
        <f t="shared" si="610"/>
        <v>1.1746801899999999</v>
      </c>
      <c r="R715" s="106">
        <f t="shared" ref="R715:R778" si="634">IF(AND(W715&gt;0,MONTH(A715)=R$9),Q715,R714)</f>
        <v>1.12819757</v>
      </c>
      <c r="S715" s="106">
        <f t="shared" si="617"/>
        <v>810.01277689000005</v>
      </c>
      <c r="T715" s="106">
        <f t="shared" si="618"/>
        <v>4.7569235681529429</v>
      </c>
      <c r="U715" s="106">
        <f t="shared" si="619"/>
        <v>118.9335382940388</v>
      </c>
      <c r="V715" s="106">
        <f t="shared" si="620"/>
        <v>841.66114220219174</v>
      </c>
      <c r="W715" s="19">
        <f t="shared" si="604"/>
        <v>0</v>
      </c>
      <c r="X715" s="2">
        <f t="shared" si="621"/>
        <v>0</v>
      </c>
      <c r="Y715" s="4">
        <f t="shared" si="622"/>
        <v>0</v>
      </c>
      <c r="Z715" s="106">
        <f t="shared" si="623"/>
        <v>0</v>
      </c>
      <c r="AA715" s="114">
        <f t="shared" ref="AA715:AA778" si="635">(AA714)</f>
        <v>0.05</v>
      </c>
      <c r="AB715" s="112">
        <f t="shared" si="624"/>
        <v>27</v>
      </c>
      <c r="AC715" s="178">
        <f t="shared" si="607"/>
        <v>30</v>
      </c>
      <c r="AD715" s="11">
        <f t="shared" ref="AD715:AD778" si="636">ROUND((1+AA715)^(30/360)^(AB715/AC715),9)</f>
        <v>1.003665966</v>
      </c>
      <c r="AE715" s="106">
        <f t="shared" si="625"/>
        <v>2.9694792900000002</v>
      </c>
      <c r="AF715" s="106">
        <f t="shared" si="626"/>
        <v>3.0855011299999999</v>
      </c>
      <c r="AG715" s="106">
        <f t="shared" si="627"/>
        <v>0</v>
      </c>
      <c r="AH715" s="115" t="str">
        <f t="shared" ref="AH715:AH778" si="637">AH714</f>
        <v>J=</v>
      </c>
      <c r="AI715" s="116">
        <f t="shared" si="603"/>
        <v>44859</v>
      </c>
      <c r="AJ715" s="10"/>
      <c r="AK715" s="1"/>
      <c r="AL715" s="10"/>
      <c r="AM715" s="1"/>
      <c r="AN715" s="1"/>
      <c r="AO715" s="3"/>
      <c r="AP715" s="3"/>
      <c r="AQ715" s="4"/>
      <c r="AR715" s="4"/>
      <c r="AS715" s="4"/>
      <c r="AT715" s="4"/>
      <c r="AU715" s="4"/>
      <c r="AV715" s="4"/>
      <c r="AW715" s="1"/>
      <c r="AX715" s="1"/>
      <c r="AY715" s="1"/>
      <c r="AZ715" s="1"/>
      <c r="BA715" s="1"/>
      <c r="BB715" s="1"/>
      <c r="BC715" s="1"/>
      <c r="BD715" s="1"/>
      <c r="BE715" s="1"/>
      <c r="BG715" s="1"/>
      <c r="BH715" s="1"/>
    </row>
    <row r="716" spans="1:194" ht="15" customHeight="1" x14ac:dyDescent="0.25">
      <c r="A716" s="105">
        <f t="shared" si="628"/>
        <v>44857</v>
      </c>
      <c r="B716" s="106">
        <f t="shared" si="613"/>
        <v>844.7834018952185</v>
      </c>
      <c r="C716" s="2">
        <f t="shared" si="629"/>
        <v>717.97068033999994</v>
      </c>
      <c r="D716" s="2">
        <f t="shared" si="630"/>
        <v>37.106191390000163</v>
      </c>
      <c r="E716" s="106">
        <f t="shared" si="614"/>
        <v>680.86448894999978</v>
      </c>
      <c r="F716" s="21">
        <f t="shared" si="631"/>
        <v>6388.87</v>
      </c>
      <c r="G716" s="108">
        <f t="shared" si="632"/>
        <v>6370.34</v>
      </c>
      <c r="H716" s="109">
        <f t="shared" si="609"/>
        <v>44799</v>
      </c>
      <c r="I716" s="109">
        <f t="shared" si="605"/>
        <v>44830</v>
      </c>
      <c r="J716" s="110">
        <f t="shared" si="615"/>
        <v>-2.9003564010536831E-3</v>
      </c>
      <c r="K716" s="117">
        <f t="shared" si="606"/>
        <v>44859</v>
      </c>
      <c r="L716" s="178">
        <f t="shared" si="608"/>
        <v>30</v>
      </c>
      <c r="M716" s="178">
        <f t="shared" si="612"/>
        <v>28</v>
      </c>
      <c r="N716" s="106">
        <f t="shared" si="616"/>
        <v>0.99729272999999996</v>
      </c>
      <c r="O716" s="111">
        <f t="shared" si="611"/>
        <v>0.99640046999999998</v>
      </c>
      <c r="P716" s="111">
        <f t="shared" si="633"/>
        <v>1.1777549566650787</v>
      </c>
      <c r="Q716" s="106">
        <f t="shared" si="610"/>
        <v>1.1745664499999999</v>
      </c>
      <c r="R716" s="106">
        <f t="shared" si="634"/>
        <v>1.12819757</v>
      </c>
      <c r="S716" s="106">
        <f t="shared" si="617"/>
        <v>810.01277689000005</v>
      </c>
      <c r="T716" s="106">
        <f t="shared" si="618"/>
        <v>4.7569235681529429</v>
      </c>
      <c r="U716" s="106">
        <f t="shared" si="619"/>
        <v>118.85609676706564</v>
      </c>
      <c r="V716" s="106">
        <f t="shared" si="620"/>
        <v>841.58370067521855</v>
      </c>
      <c r="W716" s="19">
        <f t="shared" si="604"/>
        <v>0</v>
      </c>
      <c r="X716" s="2">
        <f t="shared" si="621"/>
        <v>0</v>
      </c>
      <c r="Y716" s="4">
        <f t="shared" si="622"/>
        <v>0</v>
      </c>
      <c r="Z716" s="106">
        <f t="shared" si="623"/>
        <v>0</v>
      </c>
      <c r="AA716" s="114">
        <f t="shared" si="635"/>
        <v>0.05</v>
      </c>
      <c r="AB716" s="112">
        <f t="shared" si="624"/>
        <v>28</v>
      </c>
      <c r="AC716" s="178">
        <f t="shared" si="607"/>
        <v>30</v>
      </c>
      <c r="AD716" s="11">
        <f t="shared" si="636"/>
        <v>1.0038020000000001</v>
      </c>
      <c r="AE716" s="106">
        <f t="shared" si="625"/>
        <v>3.0796685699999999</v>
      </c>
      <c r="AF716" s="106">
        <f t="shared" si="626"/>
        <v>3.1997012200000001</v>
      </c>
      <c r="AG716" s="106">
        <f t="shared" si="627"/>
        <v>0</v>
      </c>
      <c r="AH716" s="115" t="str">
        <f t="shared" si="637"/>
        <v>J=</v>
      </c>
      <c r="AI716" s="116">
        <f t="shared" ref="AI716:AI779" si="638">IF(W715&gt;0,VLOOKUP(A715,$AL$10:$AZ$312,14),AI715)</f>
        <v>44859</v>
      </c>
      <c r="AJ716" s="10"/>
      <c r="AK716" s="1"/>
      <c r="AL716" s="10"/>
      <c r="AM716" s="1"/>
      <c r="AN716" s="1"/>
      <c r="AO716" s="3"/>
      <c r="AP716" s="3"/>
      <c r="AQ716" s="4"/>
      <c r="AR716" s="4"/>
      <c r="AS716" s="4"/>
      <c r="AT716" s="4"/>
      <c r="AU716" s="4"/>
      <c r="AV716" s="4"/>
      <c r="AW716" s="1"/>
      <c r="AX716" s="1"/>
      <c r="AY716" s="1"/>
      <c r="AZ716" s="1"/>
      <c r="BA716" s="1"/>
      <c r="BB716" s="1"/>
      <c r="BC716" s="1"/>
      <c r="BD716" s="1"/>
      <c r="BE716" s="1"/>
      <c r="BG716" s="1"/>
      <c r="BH716" s="1"/>
    </row>
    <row r="717" spans="1:194" ht="15" customHeight="1" x14ac:dyDescent="0.25">
      <c r="A717" s="105">
        <f t="shared" si="628"/>
        <v>44858</v>
      </c>
      <c r="B717" s="106">
        <f t="shared" si="613"/>
        <v>844.82017589418012</v>
      </c>
      <c r="C717" s="2">
        <f t="shared" si="629"/>
        <v>717.97068033999994</v>
      </c>
      <c r="D717" s="2">
        <f t="shared" si="630"/>
        <v>37.106191390000163</v>
      </c>
      <c r="E717" s="106">
        <f t="shared" si="614"/>
        <v>680.86448894999978</v>
      </c>
      <c r="F717" s="21">
        <f t="shared" si="631"/>
        <v>6388.87</v>
      </c>
      <c r="G717" s="108">
        <f t="shared" si="632"/>
        <v>6370.34</v>
      </c>
      <c r="H717" s="109">
        <f t="shared" si="609"/>
        <v>44799</v>
      </c>
      <c r="I717" s="109">
        <f t="shared" si="605"/>
        <v>44830</v>
      </c>
      <c r="J717" s="110">
        <f t="shared" si="615"/>
        <v>-2.9003564010536831E-3</v>
      </c>
      <c r="K717" s="117">
        <f t="shared" si="606"/>
        <v>44859</v>
      </c>
      <c r="L717" s="178">
        <f t="shared" si="608"/>
        <v>30</v>
      </c>
      <c r="M717" s="178">
        <f t="shared" si="612"/>
        <v>29</v>
      </c>
      <c r="N717" s="106">
        <f t="shared" si="616"/>
        <v>0.99719617999999999</v>
      </c>
      <c r="O717" s="111">
        <f t="shared" si="611"/>
        <v>0.99640046999999998</v>
      </c>
      <c r="P717" s="111">
        <f t="shared" si="633"/>
        <v>1.1777549566650787</v>
      </c>
      <c r="Q717" s="106">
        <f t="shared" si="610"/>
        <v>1.17445274</v>
      </c>
      <c r="R717" s="106">
        <f t="shared" si="634"/>
        <v>1.12819757</v>
      </c>
      <c r="S717" s="106">
        <f t="shared" si="617"/>
        <v>810.01277689000005</v>
      </c>
      <c r="T717" s="106">
        <f t="shared" si="618"/>
        <v>4.7569235681529429</v>
      </c>
      <c r="U717" s="106">
        <f t="shared" si="619"/>
        <v>118.77867566602718</v>
      </c>
      <c r="V717" s="106">
        <f t="shared" si="620"/>
        <v>841.5062795741801</v>
      </c>
      <c r="W717" s="19">
        <f t="shared" si="604"/>
        <v>0</v>
      </c>
      <c r="X717" s="2">
        <f t="shared" si="621"/>
        <v>0</v>
      </c>
      <c r="Y717" s="4">
        <f t="shared" si="622"/>
        <v>0</v>
      </c>
      <c r="Z717" s="106">
        <f t="shared" si="623"/>
        <v>0</v>
      </c>
      <c r="AA717" s="114">
        <f t="shared" si="635"/>
        <v>0.05</v>
      </c>
      <c r="AB717" s="112">
        <f t="shared" si="624"/>
        <v>29</v>
      </c>
      <c r="AC717" s="178">
        <f t="shared" si="607"/>
        <v>30</v>
      </c>
      <c r="AD717" s="11">
        <f t="shared" si="636"/>
        <v>1.0039380529999999</v>
      </c>
      <c r="AE717" s="106">
        <f t="shared" si="625"/>
        <v>3.1898732399999998</v>
      </c>
      <c r="AF717" s="106">
        <f t="shared" si="626"/>
        <v>3.31389632</v>
      </c>
      <c r="AG717" s="106">
        <f t="shared" si="627"/>
        <v>0</v>
      </c>
      <c r="AH717" s="115" t="str">
        <f t="shared" si="637"/>
        <v>J=</v>
      </c>
      <c r="AI717" s="116">
        <f t="shared" si="638"/>
        <v>44859</v>
      </c>
      <c r="AJ717" s="10"/>
      <c r="AK717" s="1"/>
      <c r="AL717" s="10"/>
      <c r="AM717" s="1"/>
      <c r="AN717" s="1"/>
      <c r="AO717" s="3"/>
      <c r="AP717" s="3"/>
      <c r="AQ717" s="4"/>
      <c r="AR717" s="4"/>
      <c r="AS717" s="4"/>
      <c r="AT717" s="4"/>
      <c r="AU717" s="4"/>
      <c r="AV717" s="4"/>
      <c r="AW717" s="1"/>
      <c r="AX717" s="1"/>
      <c r="AY717" s="1"/>
      <c r="AZ717" s="1"/>
      <c r="BA717" s="1"/>
      <c r="BB717" s="1"/>
      <c r="BC717" s="1"/>
      <c r="BD717" s="1"/>
      <c r="BE717" s="1"/>
      <c r="BG717" s="1"/>
      <c r="BH717" s="1"/>
    </row>
    <row r="718" spans="1:194" ht="15" customHeight="1" x14ac:dyDescent="0.25">
      <c r="A718" s="105">
        <f t="shared" si="628"/>
        <v>44859</v>
      </c>
      <c r="B718" s="106">
        <f t="shared" si="613"/>
        <v>844.85695081178642</v>
      </c>
      <c r="C718" s="2">
        <f t="shared" si="629"/>
        <v>717.97068033999994</v>
      </c>
      <c r="D718" s="2">
        <f t="shared" si="630"/>
        <v>37.106191390000163</v>
      </c>
      <c r="E718" s="106">
        <f t="shared" si="614"/>
        <v>680.86448894999978</v>
      </c>
      <c r="F718" s="21">
        <f t="shared" si="631"/>
        <v>6388.87</v>
      </c>
      <c r="G718" s="108">
        <f t="shared" si="632"/>
        <v>6370.34</v>
      </c>
      <c r="H718" s="109">
        <f t="shared" si="609"/>
        <v>44799</v>
      </c>
      <c r="I718" s="109">
        <f t="shared" si="605"/>
        <v>44830</v>
      </c>
      <c r="J718" s="110">
        <f t="shared" si="615"/>
        <v>-2.9003564010536831E-3</v>
      </c>
      <c r="K718" s="117">
        <f t="shared" si="606"/>
        <v>44859</v>
      </c>
      <c r="L718" s="178">
        <f t="shared" si="608"/>
        <v>30</v>
      </c>
      <c r="M718" s="178">
        <f t="shared" si="612"/>
        <v>30</v>
      </c>
      <c r="N718" s="106">
        <f t="shared" si="616"/>
        <v>0.99709963999999995</v>
      </c>
      <c r="O718" s="111">
        <f t="shared" si="611"/>
        <v>0.99640046999999998</v>
      </c>
      <c r="P718" s="111">
        <f t="shared" si="633"/>
        <v>1.1777549566650787</v>
      </c>
      <c r="Q718" s="106">
        <f t="shared" si="610"/>
        <v>1.17433904</v>
      </c>
      <c r="R718" s="106">
        <f t="shared" si="634"/>
        <v>1.12819757</v>
      </c>
      <c r="S718" s="106">
        <f t="shared" si="617"/>
        <v>810.01277689000005</v>
      </c>
      <c r="T718" s="106">
        <f t="shared" si="618"/>
        <v>4.7569235681529429</v>
      </c>
      <c r="U718" s="106">
        <f t="shared" si="619"/>
        <v>118.70126137363357</v>
      </c>
      <c r="V718" s="106">
        <f t="shared" si="620"/>
        <v>841.42886528178644</v>
      </c>
      <c r="W718" s="19">
        <f t="shared" si="604"/>
        <v>24</v>
      </c>
      <c r="X718" s="2">
        <f t="shared" si="621"/>
        <v>12.85167517</v>
      </c>
      <c r="Y718" s="4">
        <f t="shared" si="622"/>
        <v>1.7899999999999999E-2</v>
      </c>
      <c r="Z718" s="106">
        <f t="shared" si="623"/>
        <v>14.4992287</v>
      </c>
      <c r="AA718" s="114">
        <f t="shared" si="635"/>
        <v>0.05</v>
      </c>
      <c r="AB718" s="112">
        <f t="shared" si="624"/>
        <v>30</v>
      </c>
      <c r="AC718" s="178">
        <f t="shared" si="607"/>
        <v>30</v>
      </c>
      <c r="AD718" s="11">
        <f t="shared" si="636"/>
        <v>1.004074124</v>
      </c>
      <c r="AE718" s="106">
        <f t="shared" si="625"/>
        <v>3.3000924899999999</v>
      </c>
      <c r="AF718" s="106">
        <f t="shared" si="626"/>
        <v>3.4280855300000002</v>
      </c>
      <c r="AG718" s="106">
        <f t="shared" si="627"/>
        <v>17.799321190000001</v>
      </c>
      <c r="AH718" s="115" t="str">
        <f t="shared" si="637"/>
        <v>J=</v>
      </c>
      <c r="AI718" s="116">
        <f t="shared" si="638"/>
        <v>44859</v>
      </c>
      <c r="AJ718" s="10"/>
      <c r="AK718" s="1"/>
      <c r="AL718" s="10"/>
      <c r="AM718" s="1"/>
      <c r="AN718" s="1"/>
      <c r="AO718" s="3"/>
      <c r="AP718" s="3"/>
      <c r="AQ718" s="4"/>
      <c r="AR718" s="4"/>
      <c r="AS718" s="4"/>
      <c r="AT718" s="4"/>
      <c r="AU718" s="4"/>
      <c r="AV718" s="4"/>
      <c r="AW718" s="1"/>
      <c r="AX718" s="1"/>
      <c r="AY718" s="1"/>
      <c r="AZ718" s="1"/>
      <c r="BA718" s="1"/>
      <c r="BB718" s="1"/>
      <c r="BC718" s="1"/>
      <c r="BD718" s="1"/>
      <c r="BE718" s="1"/>
      <c r="BG718" s="1"/>
      <c r="BH718" s="1"/>
    </row>
    <row r="719" spans="1:194" ht="15" customHeight="1" x14ac:dyDescent="0.25">
      <c r="A719" s="105">
        <f t="shared" si="628"/>
        <v>44860</v>
      </c>
      <c r="B719" s="106">
        <f t="shared" si="613"/>
        <v>827.18987860050527</v>
      </c>
      <c r="C719" s="2">
        <f t="shared" si="629"/>
        <v>705.11900517000004</v>
      </c>
      <c r="D719" s="2">
        <f t="shared" si="630"/>
        <v>24.254516220000141</v>
      </c>
      <c r="E719" s="106">
        <f t="shared" si="614"/>
        <v>680.8644889499999</v>
      </c>
      <c r="F719" s="21">
        <f t="shared" si="631"/>
        <v>6370.34</v>
      </c>
      <c r="G719" s="108">
        <f t="shared" si="632"/>
        <v>6407.93</v>
      </c>
      <c r="H719" s="109">
        <f t="shared" si="609"/>
        <v>44830</v>
      </c>
      <c r="I719" s="109">
        <f t="shared" si="605"/>
        <v>44860</v>
      </c>
      <c r="J719" s="110">
        <f t="shared" si="615"/>
        <v>5.9007839455980093E-3</v>
      </c>
      <c r="K719" s="117">
        <f t="shared" si="606"/>
        <v>44890</v>
      </c>
      <c r="L719" s="178">
        <f t="shared" si="608"/>
        <v>31</v>
      </c>
      <c r="M719" s="178">
        <f t="shared" si="612"/>
        <v>1</v>
      </c>
      <c r="N719" s="106">
        <f t="shared" si="616"/>
        <v>1.0001898</v>
      </c>
      <c r="O719" s="111">
        <f t="shared" si="611"/>
        <v>0.99709963999999995</v>
      </c>
      <c r="P719" s="111">
        <f t="shared" si="633"/>
        <v>1.1743390432989655</v>
      </c>
      <c r="Q719" s="106">
        <f t="shared" si="610"/>
        <v>1.1745619300000001</v>
      </c>
      <c r="R719" s="106">
        <f t="shared" si="634"/>
        <v>1.12819757</v>
      </c>
      <c r="S719" s="106">
        <f t="shared" si="617"/>
        <v>795.51354819000005</v>
      </c>
      <c r="T719" s="106">
        <f t="shared" si="618"/>
        <v>3.109370040929603</v>
      </c>
      <c r="U719" s="106">
        <f t="shared" si="619"/>
        <v>118.85301925957572</v>
      </c>
      <c r="V719" s="106">
        <f t="shared" si="620"/>
        <v>827.0813944705053</v>
      </c>
      <c r="W719" s="19">
        <f t="shared" si="604"/>
        <v>0</v>
      </c>
      <c r="X719" s="2">
        <f t="shared" si="621"/>
        <v>0</v>
      </c>
      <c r="Y719" s="4">
        <f t="shared" si="622"/>
        <v>0</v>
      </c>
      <c r="Z719" s="106">
        <f t="shared" si="623"/>
        <v>0</v>
      </c>
      <c r="AA719" s="114">
        <f t="shared" si="635"/>
        <v>0.05</v>
      </c>
      <c r="AB719" s="112">
        <f t="shared" si="624"/>
        <v>1</v>
      </c>
      <c r="AC719" s="178">
        <f t="shared" si="607"/>
        <v>31</v>
      </c>
      <c r="AD719" s="11">
        <f t="shared" si="636"/>
        <v>1.000131165</v>
      </c>
      <c r="AE719" s="106">
        <f t="shared" si="625"/>
        <v>0.10434353</v>
      </c>
      <c r="AF719" s="106">
        <f t="shared" si="626"/>
        <v>0.10848413</v>
      </c>
      <c r="AG719" s="106">
        <f t="shared" si="627"/>
        <v>0</v>
      </c>
      <c r="AH719" s="115" t="str">
        <f t="shared" si="637"/>
        <v>J=</v>
      </c>
      <c r="AI719" s="116">
        <f t="shared" si="638"/>
        <v>44890</v>
      </c>
      <c r="AJ719" s="10"/>
      <c r="AK719" s="1"/>
      <c r="AL719" s="10"/>
      <c r="AM719" s="1"/>
      <c r="AN719" s="1"/>
      <c r="AO719" s="3"/>
      <c r="AP719" s="3"/>
      <c r="AQ719" s="4"/>
      <c r="AR719" s="4"/>
      <c r="AS719" s="4"/>
      <c r="AT719" s="4"/>
      <c r="AU719" s="4"/>
      <c r="AV719" s="4"/>
      <c r="AW719" s="1"/>
      <c r="AX719" s="1"/>
      <c r="AY719" s="1"/>
      <c r="AZ719" s="1"/>
      <c r="BA719" s="1"/>
      <c r="BB719" s="1"/>
      <c r="BC719" s="1"/>
      <c r="BD719" s="1"/>
      <c r="BE719" s="1"/>
      <c r="BG719" s="1"/>
      <c r="BH719" s="1"/>
    </row>
    <row r="720" spans="1:194" ht="15" customHeight="1" x14ac:dyDescent="0.25">
      <c r="A720" s="105">
        <f t="shared" si="628"/>
        <v>44861</v>
      </c>
      <c r="B720" s="106">
        <f t="shared" si="613"/>
        <v>827.45020173102682</v>
      </c>
      <c r="C720" s="2">
        <f t="shared" si="629"/>
        <v>705.11900517000004</v>
      </c>
      <c r="D720" s="2">
        <f t="shared" si="630"/>
        <v>24.254516220000141</v>
      </c>
      <c r="E720" s="106">
        <f t="shared" si="614"/>
        <v>680.8644889499999</v>
      </c>
      <c r="F720" s="21">
        <f t="shared" si="631"/>
        <v>6370.34</v>
      </c>
      <c r="G720" s="108">
        <f t="shared" si="632"/>
        <v>6407.93</v>
      </c>
      <c r="H720" s="109">
        <f t="shared" si="609"/>
        <v>44830</v>
      </c>
      <c r="I720" s="109">
        <f t="shared" si="605"/>
        <v>44860</v>
      </c>
      <c r="J720" s="110">
        <f t="shared" si="615"/>
        <v>5.9007839455980093E-3</v>
      </c>
      <c r="K720" s="117">
        <f t="shared" si="606"/>
        <v>44890</v>
      </c>
      <c r="L720" s="178">
        <f t="shared" si="608"/>
        <v>31</v>
      </c>
      <c r="M720" s="178">
        <f t="shared" si="612"/>
        <v>2</v>
      </c>
      <c r="N720" s="106">
        <f t="shared" si="616"/>
        <v>1.00037964</v>
      </c>
      <c r="O720" s="111">
        <f t="shared" si="611"/>
        <v>0.99709963999999995</v>
      </c>
      <c r="P720" s="111">
        <f t="shared" si="633"/>
        <v>1.1743390432989655</v>
      </c>
      <c r="Q720" s="106">
        <f t="shared" si="610"/>
        <v>1.1747848599999999</v>
      </c>
      <c r="R720" s="106">
        <f t="shared" si="634"/>
        <v>1.12819757</v>
      </c>
      <c r="S720" s="106">
        <f t="shared" si="617"/>
        <v>795.51354819000005</v>
      </c>
      <c r="T720" s="106">
        <f t="shared" si="618"/>
        <v>3.109370040929603</v>
      </c>
      <c r="U720" s="106">
        <f t="shared" si="619"/>
        <v>119.00480438009723</v>
      </c>
      <c r="V720" s="106">
        <f t="shared" si="620"/>
        <v>827.23317959102678</v>
      </c>
      <c r="W720" s="19">
        <f t="shared" si="604"/>
        <v>0</v>
      </c>
      <c r="X720" s="2">
        <f t="shared" si="621"/>
        <v>0</v>
      </c>
      <c r="Y720" s="4">
        <f t="shared" si="622"/>
        <v>0</v>
      </c>
      <c r="Z720" s="106">
        <f t="shared" si="623"/>
        <v>0</v>
      </c>
      <c r="AA720" s="114">
        <f t="shared" si="635"/>
        <v>0.05</v>
      </c>
      <c r="AB720" s="112">
        <f t="shared" si="624"/>
        <v>2</v>
      </c>
      <c r="AC720" s="178">
        <f t="shared" si="607"/>
        <v>31</v>
      </c>
      <c r="AD720" s="11">
        <f t="shared" si="636"/>
        <v>1.0002623470000001</v>
      </c>
      <c r="AE720" s="106">
        <f t="shared" si="625"/>
        <v>0.20870058999999999</v>
      </c>
      <c r="AF720" s="106">
        <f t="shared" si="626"/>
        <v>0.21702214</v>
      </c>
      <c r="AG720" s="106">
        <f t="shared" si="627"/>
        <v>0</v>
      </c>
      <c r="AH720" s="115" t="str">
        <f t="shared" si="637"/>
        <v>J=</v>
      </c>
      <c r="AI720" s="116">
        <f t="shared" si="638"/>
        <v>44890</v>
      </c>
      <c r="AJ720" s="10"/>
      <c r="AK720" s="1"/>
      <c r="AL720" s="10"/>
      <c r="AM720" s="1"/>
      <c r="AN720" s="1"/>
      <c r="AO720" s="3"/>
      <c r="AP720" s="3"/>
      <c r="AQ720" s="4"/>
      <c r="AR720" s="4"/>
      <c r="AS720" s="4"/>
      <c r="AT720" s="4"/>
      <c r="AU720" s="4"/>
      <c r="AV720" s="4"/>
      <c r="AW720" s="1"/>
      <c r="AX720" s="1"/>
      <c r="AY720" s="1"/>
      <c r="AZ720" s="1"/>
      <c r="BA720" s="1"/>
      <c r="BB720" s="1"/>
      <c r="BC720" s="1"/>
      <c r="BD720" s="1"/>
      <c r="BE720" s="1"/>
      <c r="BG720" s="1"/>
      <c r="BH720" s="1"/>
    </row>
    <row r="721" spans="1:180" ht="15" customHeight="1" x14ac:dyDescent="0.25">
      <c r="A721" s="105">
        <f t="shared" si="628"/>
        <v>44862</v>
      </c>
      <c r="B721" s="106">
        <f t="shared" si="613"/>
        <v>827.71061961341786</v>
      </c>
      <c r="C721" s="2">
        <f t="shared" si="629"/>
        <v>705.11900517000004</v>
      </c>
      <c r="D721" s="2">
        <f t="shared" si="630"/>
        <v>24.254516220000141</v>
      </c>
      <c r="E721" s="106">
        <f t="shared" si="614"/>
        <v>680.8644889499999</v>
      </c>
      <c r="F721" s="21">
        <f t="shared" si="631"/>
        <v>6370.34</v>
      </c>
      <c r="G721" s="108">
        <f t="shared" si="632"/>
        <v>6407.93</v>
      </c>
      <c r="H721" s="109">
        <f t="shared" si="609"/>
        <v>44830</v>
      </c>
      <c r="I721" s="109">
        <f t="shared" si="605"/>
        <v>44860</v>
      </c>
      <c r="J721" s="110">
        <f t="shared" si="615"/>
        <v>5.9007839455980093E-3</v>
      </c>
      <c r="K721" s="117">
        <f t="shared" si="606"/>
        <v>44890</v>
      </c>
      <c r="L721" s="178">
        <f t="shared" si="608"/>
        <v>31</v>
      </c>
      <c r="M721" s="178">
        <f t="shared" si="612"/>
        <v>3</v>
      </c>
      <c r="N721" s="106">
        <f t="shared" si="616"/>
        <v>1.00056952</v>
      </c>
      <c r="O721" s="111">
        <f t="shared" si="611"/>
        <v>0.99709963999999995</v>
      </c>
      <c r="P721" s="111">
        <f t="shared" si="633"/>
        <v>1.1743390432989655</v>
      </c>
      <c r="Q721" s="106">
        <f t="shared" si="610"/>
        <v>1.1750078500000001</v>
      </c>
      <c r="R721" s="106">
        <f t="shared" si="634"/>
        <v>1.12819757</v>
      </c>
      <c r="S721" s="106">
        <f t="shared" si="617"/>
        <v>795.51354819000005</v>
      </c>
      <c r="T721" s="106">
        <f t="shared" si="618"/>
        <v>3.109370040929603</v>
      </c>
      <c r="U721" s="106">
        <f t="shared" si="619"/>
        <v>119.15663035248829</v>
      </c>
      <c r="V721" s="106">
        <f t="shared" si="620"/>
        <v>827.38500556341785</v>
      </c>
      <c r="W721" s="19">
        <f t="shared" si="604"/>
        <v>0</v>
      </c>
      <c r="X721" s="2">
        <f t="shared" si="621"/>
        <v>0</v>
      </c>
      <c r="Y721" s="4">
        <f t="shared" si="622"/>
        <v>0</v>
      </c>
      <c r="Z721" s="106">
        <f t="shared" si="623"/>
        <v>0</v>
      </c>
      <c r="AA721" s="114">
        <f t="shared" si="635"/>
        <v>0.05</v>
      </c>
      <c r="AB721" s="112">
        <f t="shared" si="624"/>
        <v>3</v>
      </c>
      <c r="AC721" s="178">
        <f t="shared" si="607"/>
        <v>31</v>
      </c>
      <c r="AD721" s="11">
        <f t="shared" si="636"/>
        <v>1.000393546</v>
      </c>
      <c r="AE721" s="106">
        <f t="shared" si="625"/>
        <v>0.31307117000000001</v>
      </c>
      <c r="AF721" s="106">
        <f t="shared" si="626"/>
        <v>0.32561404999999999</v>
      </c>
      <c r="AG721" s="106">
        <f t="shared" si="627"/>
        <v>0</v>
      </c>
      <c r="AH721" s="115" t="str">
        <f t="shared" si="637"/>
        <v>J=</v>
      </c>
      <c r="AI721" s="116">
        <f t="shared" si="638"/>
        <v>44890</v>
      </c>
      <c r="AJ721" s="10"/>
      <c r="AK721" s="1"/>
      <c r="AL721" s="10"/>
      <c r="AM721" s="1"/>
      <c r="AN721" s="1"/>
      <c r="AO721" s="3"/>
      <c r="AP721" s="3"/>
      <c r="AQ721" s="4"/>
      <c r="AR721" s="4"/>
      <c r="AS721" s="4"/>
      <c r="AT721" s="4"/>
      <c r="AU721" s="4"/>
      <c r="AV721" s="4"/>
      <c r="AW721" s="1"/>
      <c r="AX721" s="1"/>
      <c r="AY721" s="1"/>
      <c r="AZ721" s="1"/>
      <c r="BA721" s="1"/>
      <c r="BB721" s="1"/>
      <c r="BC721" s="1"/>
      <c r="BD721" s="1"/>
      <c r="BE721" s="1"/>
      <c r="BG721" s="1"/>
      <c r="BH721" s="1"/>
    </row>
    <row r="722" spans="1:180" ht="15" customHeight="1" x14ac:dyDescent="0.25">
      <c r="A722" s="105">
        <f t="shared" si="628"/>
        <v>44863</v>
      </c>
      <c r="B722" s="106">
        <f t="shared" si="613"/>
        <v>827.97111949038833</v>
      </c>
      <c r="C722" s="2">
        <f t="shared" si="629"/>
        <v>705.11900517000004</v>
      </c>
      <c r="D722" s="2">
        <f t="shared" si="630"/>
        <v>24.254516220000141</v>
      </c>
      <c r="E722" s="106">
        <f t="shared" si="614"/>
        <v>680.8644889499999</v>
      </c>
      <c r="F722" s="21">
        <f t="shared" si="631"/>
        <v>6370.34</v>
      </c>
      <c r="G722" s="108">
        <f t="shared" si="632"/>
        <v>6407.93</v>
      </c>
      <c r="H722" s="109">
        <f t="shared" si="609"/>
        <v>44830</v>
      </c>
      <c r="I722" s="109">
        <f t="shared" si="605"/>
        <v>44860</v>
      </c>
      <c r="J722" s="110">
        <f t="shared" si="615"/>
        <v>5.9007839455980093E-3</v>
      </c>
      <c r="K722" s="117">
        <f t="shared" si="606"/>
        <v>44890</v>
      </c>
      <c r="L722" s="178">
        <f t="shared" si="608"/>
        <v>31</v>
      </c>
      <c r="M722" s="178">
        <f t="shared" si="612"/>
        <v>4</v>
      </c>
      <c r="N722" s="106">
        <f t="shared" si="616"/>
        <v>1.0007594399999999</v>
      </c>
      <c r="O722" s="111">
        <f t="shared" si="611"/>
        <v>0.99709963999999995</v>
      </c>
      <c r="P722" s="111">
        <f t="shared" si="633"/>
        <v>1.1743390432989655</v>
      </c>
      <c r="Q722" s="106">
        <f t="shared" si="610"/>
        <v>1.17523088</v>
      </c>
      <c r="R722" s="106">
        <f t="shared" si="634"/>
        <v>1.12819757</v>
      </c>
      <c r="S722" s="106">
        <f t="shared" si="617"/>
        <v>795.51354819000005</v>
      </c>
      <c r="T722" s="106">
        <f t="shared" si="618"/>
        <v>3.109370040929603</v>
      </c>
      <c r="U722" s="106">
        <f t="shared" si="619"/>
        <v>119.30848355945874</v>
      </c>
      <c r="V722" s="106">
        <f t="shared" si="620"/>
        <v>827.53685877038833</v>
      </c>
      <c r="W722" s="19">
        <f t="shared" si="604"/>
        <v>0</v>
      </c>
      <c r="X722" s="2">
        <f t="shared" si="621"/>
        <v>0</v>
      </c>
      <c r="Y722" s="4">
        <f t="shared" si="622"/>
        <v>0</v>
      </c>
      <c r="Z722" s="106">
        <f t="shared" si="623"/>
        <v>0</v>
      </c>
      <c r="AA722" s="114">
        <f t="shared" si="635"/>
        <v>0.05</v>
      </c>
      <c r="AB722" s="112">
        <f t="shared" si="624"/>
        <v>4</v>
      </c>
      <c r="AC722" s="178">
        <f t="shared" si="607"/>
        <v>31</v>
      </c>
      <c r="AD722" s="11">
        <f t="shared" si="636"/>
        <v>1.000524763</v>
      </c>
      <c r="AE722" s="106">
        <f t="shared" si="625"/>
        <v>0.41745607000000001</v>
      </c>
      <c r="AF722" s="106">
        <f t="shared" si="626"/>
        <v>0.43426071999999999</v>
      </c>
      <c r="AG722" s="106">
        <f t="shared" si="627"/>
        <v>0</v>
      </c>
      <c r="AH722" s="115" t="str">
        <f t="shared" si="637"/>
        <v>J=</v>
      </c>
      <c r="AI722" s="116">
        <f t="shared" si="638"/>
        <v>44890</v>
      </c>
      <c r="AJ722" s="10"/>
      <c r="AK722" s="1"/>
      <c r="AL722" s="10"/>
      <c r="AM722" s="1"/>
      <c r="AN722" s="1"/>
      <c r="AO722" s="3"/>
      <c r="AP722" s="3"/>
      <c r="AQ722" s="4"/>
      <c r="AR722" s="4"/>
      <c r="AS722" s="4"/>
      <c r="AT722" s="4"/>
      <c r="AU722" s="4"/>
      <c r="AV722" s="4"/>
      <c r="AW722" s="1"/>
      <c r="AX722" s="1"/>
      <c r="AY722" s="1"/>
      <c r="AZ722" s="1"/>
      <c r="BA722" s="1"/>
      <c r="BB722" s="1"/>
      <c r="BC722" s="1"/>
      <c r="BD722" s="1"/>
      <c r="BE722" s="1"/>
      <c r="BG722" s="1"/>
      <c r="BH722" s="1"/>
    </row>
    <row r="723" spans="1:180" ht="15" customHeight="1" x14ac:dyDescent="0.25">
      <c r="A723" s="105">
        <f t="shared" si="628"/>
        <v>44864</v>
      </c>
      <c r="B723" s="106">
        <f t="shared" si="613"/>
        <v>828.23169372329346</v>
      </c>
      <c r="C723" s="2">
        <f t="shared" si="629"/>
        <v>705.11900517000004</v>
      </c>
      <c r="D723" s="2">
        <f t="shared" si="630"/>
        <v>24.254516220000141</v>
      </c>
      <c r="E723" s="106">
        <f t="shared" si="614"/>
        <v>680.8644889499999</v>
      </c>
      <c r="F723" s="21">
        <f t="shared" si="631"/>
        <v>6370.34</v>
      </c>
      <c r="G723" s="108">
        <f t="shared" si="632"/>
        <v>6407.93</v>
      </c>
      <c r="H723" s="109">
        <f t="shared" si="609"/>
        <v>44830</v>
      </c>
      <c r="I723" s="109">
        <f t="shared" si="605"/>
        <v>44860</v>
      </c>
      <c r="J723" s="110">
        <f t="shared" si="615"/>
        <v>5.9007839455980093E-3</v>
      </c>
      <c r="K723" s="117">
        <f t="shared" si="606"/>
        <v>44890</v>
      </c>
      <c r="L723" s="178">
        <f t="shared" si="608"/>
        <v>31</v>
      </c>
      <c r="M723" s="178">
        <f t="shared" si="612"/>
        <v>5</v>
      </c>
      <c r="N723" s="106">
        <f t="shared" si="616"/>
        <v>1.0009493899999999</v>
      </c>
      <c r="O723" s="111">
        <f t="shared" si="611"/>
        <v>0.99709963999999995</v>
      </c>
      <c r="P723" s="111">
        <f t="shared" si="633"/>
        <v>1.1743390432989655</v>
      </c>
      <c r="Q723" s="106">
        <f t="shared" si="610"/>
        <v>1.1754539399999999</v>
      </c>
      <c r="R723" s="106">
        <f t="shared" si="634"/>
        <v>1.12819757</v>
      </c>
      <c r="S723" s="106">
        <f t="shared" si="617"/>
        <v>795.51354819000005</v>
      </c>
      <c r="T723" s="106">
        <f t="shared" si="618"/>
        <v>3.109370040929603</v>
      </c>
      <c r="U723" s="106">
        <f t="shared" si="619"/>
        <v>119.46035719236389</v>
      </c>
      <c r="V723" s="106">
        <f t="shared" si="620"/>
        <v>827.68873240329344</v>
      </c>
      <c r="W723" s="19">
        <f t="shared" si="604"/>
        <v>0</v>
      </c>
      <c r="X723" s="2">
        <f t="shared" si="621"/>
        <v>0</v>
      </c>
      <c r="Y723" s="4">
        <f t="shared" si="622"/>
        <v>0</v>
      </c>
      <c r="Z723" s="106">
        <f t="shared" si="623"/>
        <v>0</v>
      </c>
      <c r="AA723" s="114">
        <f t="shared" si="635"/>
        <v>0.05</v>
      </c>
      <c r="AB723" s="112">
        <f t="shared" si="624"/>
        <v>5</v>
      </c>
      <c r="AC723" s="178">
        <f t="shared" si="607"/>
        <v>31</v>
      </c>
      <c r="AD723" s="11">
        <f t="shared" si="636"/>
        <v>1.000655997</v>
      </c>
      <c r="AE723" s="106">
        <f t="shared" si="625"/>
        <v>0.5218545</v>
      </c>
      <c r="AF723" s="106">
        <f t="shared" si="626"/>
        <v>0.54296131999999997</v>
      </c>
      <c r="AG723" s="106">
        <f t="shared" si="627"/>
        <v>0</v>
      </c>
      <c r="AH723" s="115" t="str">
        <f t="shared" si="637"/>
        <v>J=</v>
      </c>
      <c r="AI723" s="116">
        <f t="shared" si="638"/>
        <v>44890</v>
      </c>
      <c r="AJ723" s="10"/>
      <c r="AK723" s="1"/>
      <c r="AL723" s="10"/>
      <c r="AM723" s="1"/>
      <c r="AN723" s="1"/>
      <c r="AO723" s="3"/>
      <c r="AP723" s="3"/>
      <c r="AQ723" s="4"/>
      <c r="AR723" s="4"/>
      <c r="AS723" s="4"/>
      <c r="AT723" s="4"/>
      <c r="AU723" s="4"/>
      <c r="AV723" s="4"/>
      <c r="AW723" s="1"/>
      <c r="AX723" s="1"/>
      <c r="AY723" s="1"/>
      <c r="AZ723" s="1"/>
      <c r="BA723" s="1"/>
      <c r="BB723" s="1"/>
      <c r="BC723" s="1"/>
      <c r="BD723" s="1"/>
      <c r="BE723" s="1"/>
      <c r="BG723" s="1"/>
      <c r="BH723" s="1"/>
    </row>
    <row r="724" spans="1:180" ht="15" customHeight="1" x14ac:dyDescent="0.25">
      <c r="A724" s="105">
        <f t="shared" si="628"/>
        <v>44865</v>
      </c>
      <c r="B724" s="106">
        <f t="shared" si="613"/>
        <v>828.4923491507783</v>
      </c>
      <c r="C724" s="2">
        <f t="shared" si="629"/>
        <v>705.11900517000004</v>
      </c>
      <c r="D724" s="2">
        <f t="shared" si="630"/>
        <v>24.254516220000141</v>
      </c>
      <c r="E724" s="106">
        <f t="shared" si="614"/>
        <v>680.8644889499999</v>
      </c>
      <c r="F724" s="21">
        <f t="shared" si="631"/>
        <v>6370.34</v>
      </c>
      <c r="G724" s="108">
        <f t="shared" si="632"/>
        <v>6407.93</v>
      </c>
      <c r="H724" s="109">
        <f t="shared" si="609"/>
        <v>44830</v>
      </c>
      <c r="I724" s="109">
        <f t="shared" si="605"/>
        <v>44860</v>
      </c>
      <c r="J724" s="110">
        <f t="shared" si="615"/>
        <v>5.9007839455980093E-3</v>
      </c>
      <c r="K724" s="117">
        <f t="shared" si="606"/>
        <v>44890</v>
      </c>
      <c r="L724" s="178">
        <f t="shared" si="608"/>
        <v>31</v>
      </c>
      <c r="M724" s="178">
        <f t="shared" si="612"/>
        <v>6</v>
      </c>
      <c r="N724" s="106">
        <f t="shared" si="616"/>
        <v>1.00113937</v>
      </c>
      <c r="O724" s="111">
        <f t="shared" si="611"/>
        <v>0.99709963999999995</v>
      </c>
      <c r="P724" s="111">
        <f t="shared" si="633"/>
        <v>1.1743390432989655</v>
      </c>
      <c r="Q724" s="106">
        <f t="shared" si="610"/>
        <v>1.1756770400000001</v>
      </c>
      <c r="R724" s="106">
        <f t="shared" si="634"/>
        <v>1.12819757</v>
      </c>
      <c r="S724" s="106">
        <f t="shared" si="617"/>
        <v>795.51354819000005</v>
      </c>
      <c r="T724" s="106">
        <f t="shared" si="618"/>
        <v>3.109370040929603</v>
      </c>
      <c r="U724" s="106">
        <f t="shared" si="619"/>
        <v>119.61225805984873</v>
      </c>
      <c r="V724" s="106">
        <f t="shared" si="620"/>
        <v>827.84063327077831</v>
      </c>
      <c r="W724" s="19">
        <f t="shared" ref="W724:W787" si="639">IF(VLOOKUP(A724,AL$10:AX$312,13)=VLOOKUP(A723,AL$10:AX$312,13),0,VLOOKUP(A724,AL$10:AX$312,13))</f>
        <v>0</v>
      </c>
      <c r="X724" s="2">
        <f t="shared" si="621"/>
        <v>0</v>
      </c>
      <c r="Y724" s="4">
        <f t="shared" si="622"/>
        <v>0</v>
      </c>
      <c r="Z724" s="106">
        <f t="shared" si="623"/>
        <v>0</v>
      </c>
      <c r="AA724" s="114">
        <f t="shared" si="635"/>
        <v>0.05</v>
      </c>
      <c r="AB724" s="112">
        <f t="shared" si="624"/>
        <v>6</v>
      </c>
      <c r="AC724" s="178">
        <f t="shared" si="607"/>
        <v>31</v>
      </c>
      <c r="AD724" s="11">
        <f t="shared" si="636"/>
        <v>1.000787248</v>
      </c>
      <c r="AE724" s="106">
        <f t="shared" si="625"/>
        <v>0.62626643999999998</v>
      </c>
      <c r="AF724" s="106">
        <f t="shared" si="626"/>
        <v>0.65171588000000003</v>
      </c>
      <c r="AG724" s="106">
        <f t="shared" si="627"/>
        <v>0</v>
      </c>
      <c r="AH724" s="115" t="str">
        <f t="shared" si="637"/>
        <v>J=</v>
      </c>
      <c r="AI724" s="116">
        <f t="shared" si="638"/>
        <v>44890</v>
      </c>
      <c r="AJ724" s="10"/>
      <c r="AK724" s="1"/>
      <c r="AL724" s="10"/>
      <c r="AM724" s="1"/>
      <c r="AN724" s="1"/>
      <c r="AO724" s="3"/>
      <c r="AP724" s="3"/>
      <c r="AQ724" s="4"/>
      <c r="AR724" s="4"/>
      <c r="AS724" s="4"/>
      <c r="AT724" s="4"/>
      <c r="AU724" s="4"/>
      <c r="AV724" s="4"/>
      <c r="AW724" s="1"/>
      <c r="AX724" s="1"/>
      <c r="AY724" s="1"/>
      <c r="AZ724" s="1"/>
      <c r="BA724" s="1"/>
      <c r="BB724" s="1"/>
      <c r="BC724" s="1"/>
      <c r="BD724" s="1"/>
      <c r="BE724" s="1"/>
      <c r="BG724" s="1"/>
      <c r="BH724" s="1"/>
    </row>
    <row r="725" spans="1:180" ht="15" customHeight="1" x14ac:dyDescent="0.25">
      <c r="A725" s="105">
        <f t="shared" si="628"/>
        <v>44866</v>
      </c>
      <c r="B725" s="106">
        <f t="shared" si="613"/>
        <v>828.75309941013245</v>
      </c>
      <c r="C725" s="2">
        <f t="shared" si="629"/>
        <v>705.11900517000004</v>
      </c>
      <c r="D725" s="2">
        <f t="shared" si="630"/>
        <v>24.254516220000141</v>
      </c>
      <c r="E725" s="106">
        <f t="shared" si="614"/>
        <v>680.8644889499999</v>
      </c>
      <c r="F725" s="21">
        <f t="shared" si="631"/>
        <v>6370.34</v>
      </c>
      <c r="G725" s="108">
        <f t="shared" si="632"/>
        <v>6407.93</v>
      </c>
      <c r="H725" s="109">
        <f t="shared" si="609"/>
        <v>44830</v>
      </c>
      <c r="I725" s="109">
        <f t="shared" ref="I725:I788" si="640">IF(W724&gt;0,A725,I724)</f>
        <v>44860</v>
      </c>
      <c r="J725" s="110">
        <f t="shared" si="615"/>
        <v>5.9007839455980093E-3</v>
      </c>
      <c r="K725" s="117">
        <f t="shared" ref="K725:K788" si="641">IF(DAY(A724)=K$9,VLOOKUP(A724,$AP$321:$AV$619,4),K724)</f>
        <v>44890</v>
      </c>
      <c r="L725" s="178">
        <f t="shared" si="608"/>
        <v>31</v>
      </c>
      <c r="M725" s="178">
        <f t="shared" si="612"/>
        <v>7</v>
      </c>
      <c r="N725" s="106">
        <f t="shared" si="616"/>
        <v>1.0013293999999999</v>
      </c>
      <c r="O725" s="111">
        <f t="shared" si="611"/>
        <v>0.99709963999999995</v>
      </c>
      <c r="P725" s="111">
        <f t="shared" si="633"/>
        <v>1.1743390432989655</v>
      </c>
      <c r="Q725" s="106">
        <f t="shared" si="610"/>
        <v>1.1759002000000001</v>
      </c>
      <c r="R725" s="106">
        <f t="shared" si="634"/>
        <v>1.12819757</v>
      </c>
      <c r="S725" s="106">
        <f t="shared" si="617"/>
        <v>795.51354819000005</v>
      </c>
      <c r="T725" s="106">
        <f t="shared" si="618"/>
        <v>3.109370040929603</v>
      </c>
      <c r="U725" s="106">
        <f t="shared" si="619"/>
        <v>119.76419977920281</v>
      </c>
      <c r="V725" s="106">
        <f t="shared" si="620"/>
        <v>827.99257499013243</v>
      </c>
      <c r="W725" s="19">
        <f t="shared" si="639"/>
        <v>0</v>
      </c>
      <c r="X725" s="2">
        <f t="shared" si="621"/>
        <v>0</v>
      </c>
      <c r="Y725" s="4">
        <f t="shared" si="622"/>
        <v>0</v>
      </c>
      <c r="Z725" s="106">
        <f t="shared" si="623"/>
        <v>0</v>
      </c>
      <c r="AA725" s="114">
        <f t="shared" si="635"/>
        <v>0.05</v>
      </c>
      <c r="AB725" s="112">
        <f t="shared" si="624"/>
        <v>7</v>
      </c>
      <c r="AC725" s="178">
        <f t="shared" ref="AC725:AC788" si="642">IF(DAY(A724)=25,VLOOKUP(A724,$AP$321:$AV$619,7),AC724)</f>
        <v>31</v>
      </c>
      <c r="AD725" s="11">
        <f t="shared" si="636"/>
        <v>1.000918516</v>
      </c>
      <c r="AE725" s="106">
        <f t="shared" si="625"/>
        <v>0.73069192000000005</v>
      </c>
      <c r="AF725" s="106">
        <f t="shared" si="626"/>
        <v>0.76052441999999998</v>
      </c>
      <c r="AG725" s="106">
        <f t="shared" si="627"/>
        <v>0</v>
      </c>
      <c r="AH725" s="115" t="str">
        <f t="shared" si="637"/>
        <v>J=</v>
      </c>
      <c r="AI725" s="116">
        <f t="shared" si="638"/>
        <v>44890</v>
      </c>
      <c r="AJ725" s="10"/>
      <c r="AK725" s="1"/>
      <c r="AL725" s="10"/>
      <c r="AM725" s="1"/>
      <c r="AN725" s="1"/>
      <c r="AO725" s="3"/>
      <c r="AP725" s="3"/>
      <c r="AQ725" s="4"/>
      <c r="AR725" s="4"/>
      <c r="AS725" s="4"/>
      <c r="AT725" s="4"/>
      <c r="AU725" s="4"/>
      <c r="AV725" s="4"/>
      <c r="AW725" s="1"/>
      <c r="AX725" s="1"/>
      <c r="AY725" s="1"/>
      <c r="AZ725" s="1"/>
      <c r="BA725" s="1"/>
      <c r="BB725" s="1"/>
      <c r="BC725" s="1"/>
      <c r="BD725" s="1"/>
      <c r="BE725" s="1"/>
      <c r="BG725" s="1"/>
      <c r="BH725" s="1"/>
    </row>
    <row r="726" spans="1:180" ht="15" customHeight="1" x14ac:dyDescent="0.25">
      <c r="A726" s="105">
        <f t="shared" si="628"/>
        <v>44867</v>
      </c>
      <c r="B726" s="106">
        <f t="shared" si="613"/>
        <v>829.01393091406612</v>
      </c>
      <c r="C726" s="2">
        <f t="shared" si="629"/>
        <v>705.11900517000004</v>
      </c>
      <c r="D726" s="2">
        <f t="shared" si="630"/>
        <v>24.254516220000141</v>
      </c>
      <c r="E726" s="106">
        <f t="shared" si="614"/>
        <v>680.8644889499999</v>
      </c>
      <c r="F726" s="21">
        <f t="shared" si="631"/>
        <v>6370.34</v>
      </c>
      <c r="G726" s="108">
        <f t="shared" si="632"/>
        <v>6407.93</v>
      </c>
      <c r="H726" s="109">
        <f t="shared" si="609"/>
        <v>44830</v>
      </c>
      <c r="I726" s="109">
        <f t="shared" si="640"/>
        <v>44860</v>
      </c>
      <c r="J726" s="110">
        <f t="shared" si="615"/>
        <v>5.9007839455980093E-3</v>
      </c>
      <c r="K726" s="117">
        <f t="shared" si="641"/>
        <v>44890</v>
      </c>
      <c r="L726" s="178">
        <f t="shared" si="608"/>
        <v>31</v>
      </c>
      <c r="M726" s="178">
        <f t="shared" si="612"/>
        <v>8</v>
      </c>
      <c r="N726" s="106">
        <f t="shared" si="616"/>
        <v>1.0015194599999999</v>
      </c>
      <c r="O726" s="111">
        <f t="shared" si="611"/>
        <v>0.99709963999999995</v>
      </c>
      <c r="P726" s="111">
        <f t="shared" si="633"/>
        <v>1.1743390432989655</v>
      </c>
      <c r="Q726" s="106">
        <f t="shared" si="610"/>
        <v>1.1761234</v>
      </c>
      <c r="R726" s="106">
        <f t="shared" si="634"/>
        <v>1.12819757</v>
      </c>
      <c r="S726" s="106">
        <f t="shared" si="617"/>
        <v>795.51354819000005</v>
      </c>
      <c r="T726" s="106">
        <f t="shared" si="618"/>
        <v>3.109370040929603</v>
      </c>
      <c r="U726" s="106">
        <f t="shared" si="619"/>
        <v>119.91616873313644</v>
      </c>
      <c r="V726" s="106">
        <f t="shared" si="620"/>
        <v>828.14454394406607</v>
      </c>
      <c r="W726" s="19">
        <f t="shared" si="639"/>
        <v>0</v>
      </c>
      <c r="X726" s="2">
        <f t="shared" si="621"/>
        <v>0</v>
      </c>
      <c r="Y726" s="4">
        <f t="shared" si="622"/>
        <v>0</v>
      </c>
      <c r="Z726" s="106">
        <f t="shared" si="623"/>
        <v>0</v>
      </c>
      <c r="AA726" s="114">
        <f t="shared" si="635"/>
        <v>0.05</v>
      </c>
      <c r="AB726" s="112">
        <f t="shared" si="624"/>
        <v>8</v>
      </c>
      <c r="AC726" s="178">
        <f t="shared" si="642"/>
        <v>31</v>
      </c>
      <c r="AD726" s="11">
        <f t="shared" si="636"/>
        <v>1.001049801</v>
      </c>
      <c r="AE726" s="106">
        <f t="shared" si="625"/>
        <v>0.83513090999999995</v>
      </c>
      <c r="AF726" s="106">
        <f t="shared" si="626"/>
        <v>0.86938696999999998</v>
      </c>
      <c r="AG726" s="106">
        <f t="shared" si="627"/>
        <v>0</v>
      </c>
      <c r="AH726" s="115" t="str">
        <f t="shared" si="637"/>
        <v>J=</v>
      </c>
      <c r="AI726" s="116">
        <f t="shared" si="638"/>
        <v>44890</v>
      </c>
      <c r="AJ726" s="10"/>
      <c r="AK726" s="1"/>
      <c r="AL726" s="10"/>
      <c r="AM726" s="1"/>
      <c r="AN726" s="1"/>
      <c r="AO726" s="3"/>
      <c r="AP726" s="3"/>
      <c r="AQ726" s="4"/>
      <c r="AR726" s="4"/>
      <c r="AS726" s="4"/>
      <c r="AT726" s="4"/>
      <c r="AU726" s="4"/>
      <c r="AV726" s="4"/>
      <c r="AW726" s="1"/>
      <c r="AX726" s="1"/>
      <c r="AY726" s="1"/>
      <c r="AZ726" s="1"/>
      <c r="BA726" s="1"/>
      <c r="BB726" s="1"/>
      <c r="BC726" s="1"/>
      <c r="BD726" s="1"/>
      <c r="BE726" s="1"/>
      <c r="BG726" s="1"/>
      <c r="BH726" s="1"/>
    </row>
    <row r="727" spans="1:180" ht="15" customHeight="1" x14ac:dyDescent="0.25">
      <c r="A727" s="105">
        <f t="shared" si="628"/>
        <v>44868</v>
      </c>
      <c r="B727" s="106">
        <f t="shared" si="613"/>
        <v>829.27483766393436</v>
      </c>
      <c r="C727" s="2">
        <f t="shared" si="629"/>
        <v>705.11900517000004</v>
      </c>
      <c r="D727" s="2">
        <f t="shared" si="630"/>
        <v>24.254516220000141</v>
      </c>
      <c r="E727" s="106">
        <f t="shared" si="614"/>
        <v>680.8644889499999</v>
      </c>
      <c r="F727" s="21">
        <f t="shared" si="631"/>
        <v>6370.34</v>
      </c>
      <c r="G727" s="108">
        <f t="shared" si="632"/>
        <v>6407.93</v>
      </c>
      <c r="H727" s="109">
        <f t="shared" si="609"/>
        <v>44830</v>
      </c>
      <c r="I727" s="109">
        <f t="shared" si="640"/>
        <v>44860</v>
      </c>
      <c r="J727" s="110">
        <f t="shared" si="615"/>
        <v>5.9007839455980093E-3</v>
      </c>
      <c r="K727" s="117">
        <f t="shared" si="641"/>
        <v>44890</v>
      </c>
      <c r="L727" s="178">
        <f t="shared" si="608"/>
        <v>31</v>
      </c>
      <c r="M727" s="178">
        <f t="shared" si="612"/>
        <v>9</v>
      </c>
      <c r="N727" s="106">
        <f t="shared" si="616"/>
        <v>1.0017095499999999</v>
      </c>
      <c r="O727" s="111">
        <f t="shared" si="611"/>
        <v>0.99709963999999995</v>
      </c>
      <c r="P727" s="111">
        <f t="shared" si="633"/>
        <v>1.1743390432989655</v>
      </c>
      <c r="Q727" s="106">
        <f t="shared" si="610"/>
        <v>1.1763466300000001</v>
      </c>
      <c r="R727" s="106">
        <f t="shared" si="634"/>
        <v>1.12819757</v>
      </c>
      <c r="S727" s="106">
        <f t="shared" si="617"/>
        <v>795.51354819000005</v>
      </c>
      <c r="T727" s="106">
        <f t="shared" si="618"/>
        <v>3.109370040929603</v>
      </c>
      <c r="U727" s="106">
        <f t="shared" si="619"/>
        <v>120.06815811300476</v>
      </c>
      <c r="V727" s="106">
        <f t="shared" si="620"/>
        <v>828.29653332393434</v>
      </c>
      <c r="W727" s="19">
        <f t="shared" si="639"/>
        <v>0</v>
      </c>
      <c r="X727" s="2">
        <f t="shared" si="621"/>
        <v>0</v>
      </c>
      <c r="Y727" s="4">
        <f t="shared" si="622"/>
        <v>0</v>
      </c>
      <c r="Z727" s="106">
        <f t="shared" si="623"/>
        <v>0</v>
      </c>
      <c r="AA727" s="114">
        <f t="shared" si="635"/>
        <v>0.05</v>
      </c>
      <c r="AB727" s="112">
        <f t="shared" si="624"/>
        <v>9</v>
      </c>
      <c r="AC727" s="178">
        <f t="shared" si="642"/>
        <v>31</v>
      </c>
      <c r="AD727" s="11">
        <f t="shared" si="636"/>
        <v>1.001181104</v>
      </c>
      <c r="AE727" s="106">
        <f t="shared" si="625"/>
        <v>0.93958423000000002</v>
      </c>
      <c r="AF727" s="106">
        <f t="shared" si="626"/>
        <v>0.97830433999999999</v>
      </c>
      <c r="AG727" s="106">
        <f t="shared" si="627"/>
        <v>0</v>
      </c>
      <c r="AH727" s="115" t="str">
        <f t="shared" si="637"/>
        <v>J=</v>
      </c>
      <c r="AI727" s="116">
        <f t="shared" si="638"/>
        <v>44890</v>
      </c>
      <c r="AJ727" s="10"/>
      <c r="AK727" s="1"/>
      <c r="AL727" s="10"/>
      <c r="AM727" s="1"/>
      <c r="AN727" s="1"/>
      <c r="AO727" s="3"/>
      <c r="AP727" s="3"/>
      <c r="AQ727" s="4"/>
      <c r="AR727" s="4"/>
      <c r="AS727" s="4"/>
      <c r="AT727" s="4"/>
      <c r="AU727" s="4"/>
      <c r="AV727" s="4"/>
      <c r="AW727" s="1"/>
      <c r="AX727" s="1"/>
      <c r="AY727" s="1"/>
      <c r="AZ727" s="1"/>
      <c r="BA727" s="1"/>
      <c r="BB727" s="1"/>
      <c r="BC727" s="1"/>
      <c r="BD727" s="1"/>
      <c r="BE727" s="1"/>
      <c r="BG727" s="1"/>
      <c r="BH727" s="1"/>
    </row>
    <row r="728" spans="1:180" ht="15" customHeight="1" x14ac:dyDescent="0.25">
      <c r="A728" s="105">
        <f t="shared" si="628"/>
        <v>44869</v>
      </c>
      <c r="B728" s="106">
        <f t="shared" si="613"/>
        <v>829.53583250702707</v>
      </c>
      <c r="C728" s="2">
        <f t="shared" si="629"/>
        <v>705.11900517000004</v>
      </c>
      <c r="D728" s="2">
        <f t="shared" si="630"/>
        <v>24.254516220000141</v>
      </c>
      <c r="E728" s="106">
        <f t="shared" si="614"/>
        <v>680.8644889499999</v>
      </c>
      <c r="F728" s="21">
        <f t="shared" si="631"/>
        <v>6370.34</v>
      </c>
      <c r="G728" s="108">
        <f t="shared" si="632"/>
        <v>6407.93</v>
      </c>
      <c r="H728" s="109">
        <f t="shared" si="609"/>
        <v>44830</v>
      </c>
      <c r="I728" s="109">
        <f t="shared" si="640"/>
        <v>44860</v>
      </c>
      <c r="J728" s="110">
        <f t="shared" si="615"/>
        <v>5.9007839455980093E-3</v>
      </c>
      <c r="K728" s="117">
        <f t="shared" si="641"/>
        <v>44890</v>
      </c>
      <c r="L728" s="178">
        <f t="shared" si="608"/>
        <v>31</v>
      </c>
      <c r="M728" s="178">
        <f t="shared" si="612"/>
        <v>10</v>
      </c>
      <c r="N728" s="106">
        <f t="shared" si="616"/>
        <v>1.00189968</v>
      </c>
      <c r="O728" s="111">
        <f t="shared" si="611"/>
        <v>0.99709963999999995</v>
      </c>
      <c r="P728" s="111">
        <f t="shared" si="633"/>
        <v>1.1743390432989655</v>
      </c>
      <c r="Q728" s="106">
        <f t="shared" si="610"/>
        <v>1.17656991</v>
      </c>
      <c r="R728" s="106">
        <f t="shared" si="634"/>
        <v>1.12819757</v>
      </c>
      <c r="S728" s="106">
        <f t="shared" si="617"/>
        <v>795.51354819000005</v>
      </c>
      <c r="T728" s="106">
        <f t="shared" si="618"/>
        <v>3.109370040929603</v>
      </c>
      <c r="U728" s="106">
        <f t="shared" si="619"/>
        <v>120.22018153609747</v>
      </c>
      <c r="V728" s="106">
        <f t="shared" si="620"/>
        <v>828.44855674702706</v>
      </c>
      <c r="W728" s="19">
        <f t="shared" si="639"/>
        <v>0</v>
      </c>
      <c r="X728" s="2">
        <f t="shared" si="621"/>
        <v>0</v>
      </c>
      <c r="Y728" s="4">
        <f t="shared" si="622"/>
        <v>0</v>
      </c>
      <c r="Z728" s="106">
        <f t="shared" si="623"/>
        <v>0</v>
      </c>
      <c r="AA728" s="114">
        <f t="shared" si="635"/>
        <v>0.05</v>
      </c>
      <c r="AB728" s="112">
        <f t="shared" si="624"/>
        <v>10</v>
      </c>
      <c r="AC728" s="178">
        <f t="shared" si="642"/>
        <v>31</v>
      </c>
      <c r="AD728" s="11">
        <f t="shared" si="636"/>
        <v>1.001312424</v>
      </c>
      <c r="AE728" s="106">
        <f t="shared" si="625"/>
        <v>1.0440510700000001</v>
      </c>
      <c r="AF728" s="106">
        <f t="shared" si="626"/>
        <v>1.08727576</v>
      </c>
      <c r="AG728" s="106">
        <f t="shared" si="627"/>
        <v>0</v>
      </c>
      <c r="AH728" s="115" t="str">
        <f t="shared" si="637"/>
        <v>J=</v>
      </c>
      <c r="AI728" s="116">
        <f t="shared" si="638"/>
        <v>44890</v>
      </c>
      <c r="AJ728" s="10"/>
      <c r="AK728" s="1"/>
      <c r="AL728" s="10"/>
      <c r="AM728" s="1"/>
      <c r="AN728" s="1"/>
      <c r="AO728" s="3"/>
      <c r="AP728" s="3"/>
      <c r="AQ728" s="4"/>
      <c r="AR728" s="4"/>
      <c r="AS728" s="4"/>
      <c r="AT728" s="4"/>
      <c r="AU728" s="4"/>
      <c r="AV728" s="4"/>
      <c r="AW728" s="1"/>
      <c r="AX728" s="1"/>
      <c r="AY728" s="1"/>
      <c r="AZ728" s="1"/>
      <c r="BA728" s="1"/>
      <c r="BB728" s="1"/>
      <c r="BC728" s="1"/>
      <c r="BD728" s="1"/>
      <c r="BE728" s="1"/>
      <c r="BG728" s="1"/>
      <c r="BH728" s="1"/>
    </row>
    <row r="729" spans="1:180" ht="15" customHeight="1" x14ac:dyDescent="0.25">
      <c r="A729" s="105">
        <f t="shared" si="628"/>
        <v>44870</v>
      </c>
      <c r="B729" s="106">
        <f t="shared" si="613"/>
        <v>829.79690864469933</v>
      </c>
      <c r="C729" s="2">
        <f t="shared" si="629"/>
        <v>705.11900517000004</v>
      </c>
      <c r="D729" s="2">
        <f t="shared" si="630"/>
        <v>24.254516220000141</v>
      </c>
      <c r="E729" s="106">
        <f t="shared" si="614"/>
        <v>680.8644889499999</v>
      </c>
      <c r="F729" s="21">
        <f t="shared" si="631"/>
        <v>6370.34</v>
      </c>
      <c r="G729" s="108">
        <f t="shared" si="632"/>
        <v>6407.93</v>
      </c>
      <c r="H729" s="109">
        <f t="shared" si="609"/>
        <v>44830</v>
      </c>
      <c r="I729" s="109">
        <f t="shared" si="640"/>
        <v>44860</v>
      </c>
      <c r="J729" s="110">
        <f t="shared" si="615"/>
        <v>5.9007839455980093E-3</v>
      </c>
      <c r="K729" s="117">
        <f t="shared" si="641"/>
        <v>44890</v>
      </c>
      <c r="L729" s="178">
        <f t="shared" si="608"/>
        <v>31</v>
      </c>
      <c r="M729" s="178">
        <f t="shared" si="612"/>
        <v>11</v>
      </c>
      <c r="N729" s="106">
        <f t="shared" si="616"/>
        <v>1.0020898499999999</v>
      </c>
      <c r="O729" s="111">
        <f t="shared" si="611"/>
        <v>0.99709963999999995</v>
      </c>
      <c r="P729" s="111">
        <f t="shared" si="633"/>
        <v>1.1743390432989655</v>
      </c>
      <c r="Q729" s="106">
        <f t="shared" si="610"/>
        <v>1.1767932299999999</v>
      </c>
      <c r="R729" s="106">
        <f t="shared" si="634"/>
        <v>1.12819757</v>
      </c>
      <c r="S729" s="106">
        <f t="shared" si="617"/>
        <v>795.51354819000005</v>
      </c>
      <c r="T729" s="106">
        <f t="shared" si="618"/>
        <v>3.109370040929603</v>
      </c>
      <c r="U729" s="106">
        <f t="shared" si="619"/>
        <v>120.37223219376973</v>
      </c>
      <c r="V729" s="106">
        <f t="shared" si="620"/>
        <v>828.6006074046993</v>
      </c>
      <c r="W729" s="19">
        <f t="shared" si="639"/>
        <v>0</v>
      </c>
      <c r="X729" s="2">
        <f t="shared" si="621"/>
        <v>0</v>
      </c>
      <c r="Y729" s="4">
        <f t="shared" si="622"/>
        <v>0</v>
      </c>
      <c r="Z729" s="106">
        <f t="shared" si="623"/>
        <v>0</v>
      </c>
      <c r="AA729" s="114">
        <f t="shared" si="635"/>
        <v>0.05</v>
      </c>
      <c r="AB729" s="112">
        <f t="shared" si="624"/>
        <v>11</v>
      </c>
      <c r="AC729" s="178">
        <f t="shared" si="642"/>
        <v>31</v>
      </c>
      <c r="AD729" s="11">
        <f t="shared" si="636"/>
        <v>1.001443761</v>
      </c>
      <c r="AE729" s="106">
        <f t="shared" si="625"/>
        <v>1.14853143</v>
      </c>
      <c r="AF729" s="106">
        <f t="shared" si="626"/>
        <v>1.1963012399999999</v>
      </c>
      <c r="AG729" s="106">
        <f t="shared" si="627"/>
        <v>0</v>
      </c>
      <c r="AH729" s="115" t="str">
        <f t="shared" si="637"/>
        <v>J=</v>
      </c>
      <c r="AI729" s="116">
        <f t="shared" si="638"/>
        <v>44890</v>
      </c>
      <c r="AJ729" s="10"/>
      <c r="AK729" s="1"/>
      <c r="AL729" s="10"/>
      <c r="AM729" s="1"/>
      <c r="AN729" s="1"/>
      <c r="AO729" s="3"/>
      <c r="AP729" s="3"/>
      <c r="AQ729" s="4"/>
      <c r="AR729" s="4"/>
      <c r="AS729" s="4"/>
      <c r="AT729" s="4"/>
      <c r="AU729" s="4"/>
      <c r="AV729" s="4"/>
      <c r="AW729" s="1"/>
      <c r="AX729" s="1"/>
      <c r="AY729" s="1"/>
      <c r="AZ729" s="1"/>
      <c r="BA729" s="1"/>
      <c r="BB729" s="1"/>
      <c r="BC729" s="1"/>
      <c r="BD729" s="1"/>
      <c r="BE729" s="1"/>
      <c r="BG729" s="1"/>
      <c r="BH729" s="1"/>
    </row>
    <row r="730" spans="1:180" ht="15" customHeight="1" x14ac:dyDescent="0.25">
      <c r="A730" s="105">
        <f t="shared" si="628"/>
        <v>44871</v>
      </c>
      <c r="B730" s="106">
        <f t="shared" si="613"/>
        <v>830.05806607695126</v>
      </c>
      <c r="C730" s="2">
        <f t="shared" si="629"/>
        <v>705.11900517000004</v>
      </c>
      <c r="D730" s="2">
        <f t="shared" si="630"/>
        <v>24.254516220000141</v>
      </c>
      <c r="E730" s="106">
        <f t="shared" si="614"/>
        <v>680.8644889499999</v>
      </c>
      <c r="F730" s="21">
        <f t="shared" si="631"/>
        <v>6370.34</v>
      </c>
      <c r="G730" s="108">
        <f t="shared" si="632"/>
        <v>6407.93</v>
      </c>
      <c r="H730" s="109">
        <f t="shared" si="609"/>
        <v>44830</v>
      </c>
      <c r="I730" s="109">
        <f t="shared" si="640"/>
        <v>44860</v>
      </c>
      <c r="J730" s="110">
        <f t="shared" si="615"/>
        <v>5.9007839455980093E-3</v>
      </c>
      <c r="K730" s="117">
        <f t="shared" si="641"/>
        <v>44890</v>
      </c>
      <c r="L730" s="178">
        <f t="shared" si="608"/>
        <v>31</v>
      </c>
      <c r="M730" s="178">
        <f t="shared" si="612"/>
        <v>12</v>
      </c>
      <c r="N730" s="106">
        <f t="shared" si="616"/>
        <v>1.00228005</v>
      </c>
      <c r="O730" s="111">
        <f t="shared" si="611"/>
        <v>0.99709963999999995</v>
      </c>
      <c r="P730" s="111">
        <f t="shared" si="633"/>
        <v>1.1743390432989655</v>
      </c>
      <c r="Q730" s="106">
        <f t="shared" si="610"/>
        <v>1.17701659</v>
      </c>
      <c r="R730" s="106">
        <f t="shared" si="634"/>
        <v>1.12819757</v>
      </c>
      <c r="S730" s="106">
        <f t="shared" si="617"/>
        <v>795.51354819000005</v>
      </c>
      <c r="T730" s="106">
        <f t="shared" si="618"/>
        <v>3.109370040929603</v>
      </c>
      <c r="U730" s="106">
        <f t="shared" si="619"/>
        <v>120.52431008602169</v>
      </c>
      <c r="V730" s="106">
        <f t="shared" si="620"/>
        <v>828.75268529695131</v>
      </c>
      <c r="W730" s="19">
        <f t="shared" si="639"/>
        <v>0</v>
      </c>
      <c r="X730" s="2">
        <f t="shared" si="621"/>
        <v>0</v>
      </c>
      <c r="Y730" s="4">
        <f t="shared" si="622"/>
        <v>0</v>
      </c>
      <c r="Z730" s="106">
        <f t="shared" si="623"/>
        <v>0</v>
      </c>
      <c r="AA730" s="114">
        <f t="shared" si="635"/>
        <v>0.05</v>
      </c>
      <c r="AB730" s="112">
        <f t="shared" si="624"/>
        <v>12</v>
      </c>
      <c r="AC730" s="178">
        <f t="shared" si="642"/>
        <v>31</v>
      </c>
      <c r="AD730" s="11">
        <f t="shared" si="636"/>
        <v>1.0015751150000001</v>
      </c>
      <c r="AE730" s="106">
        <f t="shared" si="625"/>
        <v>1.2530253200000001</v>
      </c>
      <c r="AF730" s="106">
        <f t="shared" si="626"/>
        <v>1.3053807799999999</v>
      </c>
      <c r="AG730" s="106">
        <f t="shared" si="627"/>
        <v>0</v>
      </c>
      <c r="AH730" s="115" t="str">
        <f t="shared" si="637"/>
        <v>J=</v>
      </c>
      <c r="AI730" s="116">
        <f t="shared" si="638"/>
        <v>44890</v>
      </c>
      <c r="AJ730" s="12"/>
      <c r="AK730" s="7"/>
      <c r="AL730" s="12"/>
      <c r="AM730" s="7"/>
      <c r="AN730" s="7"/>
      <c r="AO730" s="6"/>
      <c r="AP730" s="6"/>
      <c r="AQ730" s="13"/>
      <c r="AR730" s="13"/>
      <c r="AS730" s="13"/>
      <c r="AT730" s="13"/>
      <c r="AU730" s="13"/>
      <c r="AV730" s="13"/>
      <c r="AW730" s="7"/>
      <c r="AX730" s="7"/>
      <c r="AY730" s="7"/>
      <c r="AZ730" s="7"/>
      <c r="BA730" s="7"/>
      <c r="BB730" s="7"/>
      <c r="BC730" s="7"/>
      <c r="BD730" s="7"/>
      <c r="BE730" s="7"/>
      <c r="BG730" s="7"/>
      <c r="BH730" s="7"/>
      <c r="BI730" s="16"/>
      <c r="BJ730" s="16"/>
      <c r="BK730" s="16"/>
      <c r="BL730" s="16"/>
      <c r="BM730" s="16"/>
      <c r="BN730" s="16"/>
      <c r="BO730" s="16"/>
      <c r="BP730" s="16"/>
      <c r="BQ730" s="16"/>
      <c r="BR730" s="16"/>
      <c r="BS730" s="16"/>
      <c r="BT730" s="16"/>
      <c r="BU730" s="16"/>
      <c r="BV730" s="16"/>
      <c r="BW730" s="16"/>
      <c r="BX730" s="16"/>
      <c r="BY730" s="16"/>
      <c r="BZ730" s="16"/>
      <c r="CA730" s="16"/>
      <c r="CB730" s="16"/>
      <c r="CC730" s="16"/>
      <c r="CD730" s="16"/>
      <c r="CE730" s="16"/>
      <c r="CF730" s="16"/>
      <c r="CG730" s="16"/>
      <c r="CH730" s="16"/>
      <c r="CI730" s="16"/>
      <c r="CJ730" s="16"/>
      <c r="CK730" s="16"/>
      <c r="CL730" s="16"/>
      <c r="CM730" s="16"/>
      <c r="CN730" s="16"/>
      <c r="CO730" s="16"/>
      <c r="CP730" s="16"/>
      <c r="CQ730" s="16"/>
      <c r="CR730" s="16"/>
      <c r="CS730" s="16"/>
      <c r="CT730" s="16"/>
      <c r="CU730" s="16"/>
      <c r="CV730" s="16"/>
      <c r="CW730" s="16"/>
      <c r="CX730" s="16"/>
      <c r="CY730" s="16"/>
      <c r="CZ730" s="16"/>
      <c r="DA730" s="16"/>
      <c r="DB730" s="16"/>
      <c r="DC730" s="16"/>
      <c r="DD730" s="16"/>
      <c r="DE730" s="16"/>
      <c r="DF730" s="16"/>
      <c r="DG730" s="16"/>
      <c r="DH730" s="16"/>
      <c r="DI730" s="16"/>
      <c r="DJ730" s="16"/>
      <c r="DK730" s="16"/>
      <c r="DL730" s="16"/>
      <c r="DM730" s="16"/>
      <c r="DN730" s="16"/>
      <c r="DO730" s="16"/>
      <c r="DP730" s="16"/>
      <c r="DQ730" s="16"/>
      <c r="DR730" s="16"/>
      <c r="DS730" s="16"/>
      <c r="DT730" s="16"/>
      <c r="DU730" s="16"/>
      <c r="DV730" s="16"/>
      <c r="DW730" s="16"/>
      <c r="DX730" s="16"/>
      <c r="DY730" s="16"/>
      <c r="DZ730" s="16"/>
      <c r="EA730" s="16"/>
      <c r="EB730" s="16"/>
      <c r="EC730" s="16"/>
      <c r="ED730" s="16"/>
      <c r="EE730" s="16"/>
      <c r="EF730" s="16"/>
      <c r="EG730" s="16"/>
      <c r="EH730" s="16"/>
      <c r="EI730" s="16"/>
      <c r="EJ730" s="16"/>
      <c r="EK730" s="16"/>
      <c r="EL730" s="16"/>
      <c r="EM730" s="16"/>
      <c r="EN730" s="16"/>
      <c r="EO730" s="16"/>
      <c r="EP730" s="16"/>
      <c r="EQ730" s="16"/>
      <c r="ER730" s="16"/>
      <c r="ES730" s="16"/>
      <c r="ET730" s="16"/>
      <c r="EU730" s="16"/>
      <c r="EV730" s="16"/>
      <c r="EW730" s="16"/>
      <c r="EX730" s="16"/>
      <c r="EY730" s="16"/>
      <c r="EZ730" s="16"/>
      <c r="FA730" s="16"/>
      <c r="FB730" s="16"/>
      <c r="FC730" s="16"/>
      <c r="FD730" s="16"/>
      <c r="FE730" s="16"/>
      <c r="FF730" s="16"/>
      <c r="FG730" s="16"/>
      <c r="FH730" s="16"/>
      <c r="FI730" s="16"/>
      <c r="FJ730" s="16"/>
      <c r="FK730" s="16"/>
      <c r="FL730" s="16"/>
      <c r="FM730" s="16"/>
      <c r="FN730" s="16"/>
      <c r="FO730" s="16"/>
      <c r="FP730" s="16"/>
      <c r="FQ730" s="16"/>
      <c r="FR730" s="16"/>
      <c r="FS730" s="16"/>
      <c r="FT730" s="16"/>
      <c r="FU730" s="16"/>
      <c r="FV730" s="16"/>
      <c r="FW730" s="16"/>
      <c r="FX730" s="16"/>
    </row>
    <row r="731" spans="1:180" ht="15" customHeight="1" x14ac:dyDescent="0.25">
      <c r="A731" s="105">
        <f t="shared" si="628"/>
        <v>44872</v>
      </c>
      <c r="B731" s="106">
        <f t="shared" si="613"/>
        <v>830.31931249242768</v>
      </c>
      <c r="C731" s="2">
        <f t="shared" si="629"/>
        <v>705.11900517000004</v>
      </c>
      <c r="D731" s="2">
        <f t="shared" si="630"/>
        <v>24.254516220000141</v>
      </c>
      <c r="E731" s="106">
        <f t="shared" si="614"/>
        <v>680.8644889499999</v>
      </c>
      <c r="F731" s="21">
        <f t="shared" si="631"/>
        <v>6370.34</v>
      </c>
      <c r="G731" s="108">
        <f t="shared" si="632"/>
        <v>6407.93</v>
      </c>
      <c r="H731" s="109">
        <f t="shared" si="609"/>
        <v>44830</v>
      </c>
      <c r="I731" s="109">
        <f t="shared" si="640"/>
        <v>44860</v>
      </c>
      <c r="J731" s="110">
        <f t="shared" si="615"/>
        <v>5.9007839455980093E-3</v>
      </c>
      <c r="K731" s="117">
        <f t="shared" si="641"/>
        <v>44890</v>
      </c>
      <c r="L731" s="178">
        <f t="shared" si="608"/>
        <v>31</v>
      </c>
      <c r="M731" s="178">
        <f t="shared" si="612"/>
        <v>13</v>
      </c>
      <c r="N731" s="106">
        <f t="shared" si="616"/>
        <v>1.00247029</v>
      </c>
      <c r="O731" s="111">
        <f t="shared" si="611"/>
        <v>0.99709963999999995</v>
      </c>
      <c r="P731" s="111">
        <f t="shared" si="633"/>
        <v>1.1743390432989655</v>
      </c>
      <c r="Q731" s="106">
        <f t="shared" si="610"/>
        <v>1.1772400000000001</v>
      </c>
      <c r="R731" s="106">
        <f t="shared" si="634"/>
        <v>1.12819757</v>
      </c>
      <c r="S731" s="106">
        <f t="shared" si="617"/>
        <v>795.51354819000005</v>
      </c>
      <c r="T731" s="106">
        <f t="shared" si="618"/>
        <v>3.109370040929603</v>
      </c>
      <c r="U731" s="106">
        <f t="shared" si="619"/>
        <v>120.67642202149803</v>
      </c>
      <c r="V731" s="106">
        <f t="shared" si="620"/>
        <v>828.90479723242765</v>
      </c>
      <c r="W731" s="19">
        <f t="shared" si="639"/>
        <v>0</v>
      </c>
      <c r="X731" s="2">
        <f t="shared" si="621"/>
        <v>0</v>
      </c>
      <c r="Y731" s="4">
        <f t="shared" si="622"/>
        <v>0</v>
      </c>
      <c r="Z731" s="106">
        <f t="shared" si="623"/>
        <v>0</v>
      </c>
      <c r="AA731" s="114">
        <f t="shared" si="635"/>
        <v>0.05</v>
      </c>
      <c r="AB731" s="112">
        <f t="shared" si="624"/>
        <v>13</v>
      </c>
      <c r="AC731" s="178">
        <f t="shared" si="642"/>
        <v>31</v>
      </c>
      <c r="AD731" s="11">
        <f t="shared" si="636"/>
        <v>1.0017064870000001</v>
      </c>
      <c r="AE731" s="106">
        <f t="shared" si="625"/>
        <v>1.35753352</v>
      </c>
      <c r="AF731" s="106">
        <f t="shared" si="626"/>
        <v>1.4145152599999999</v>
      </c>
      <c r="AG731" s="106">
        <f t="shared" si="627"/>
        <v>0</v>
      </c>
      <c r="AH731" s="115" t="str">
        <f t="shared" si="637"/>
        <v>J=</v>
      </c>
      <c r="AI731" s="116">
        <f t="shared" si="638"/>
        <v>44890</v>
      </c>
      <c r="AJ731" s="10"/>
      <c r="AK731" s="1"/>
      <c r="AL731" s="10"/>
      <c r="AM731" s="1"/>
      <c r="AN731" s="1"/>
      <c r="AO731" s="3"/>
      <c r="AP731" s="3"/>
      <c r="AQ731" s="4"/>
      <c r="AR731" s="4"/>
      <c r="AS731" s="4"/>
      <c r="AT731" s="4"/>
      <c r="AU731" s="4"/>
      <c r="AV731" s="4"/>
      <c r="AW731" s="1"/>
      <c r="AX731" s="1"/>
      <c r="AY731" s="1"/>
      <c r="AZ731" s="1"/>
      <c r="BA731" s="1"/>
      <c r="BB731" s="1"/>
      <c r="BC731" s="1"/>
      <c r="BD731" s="1"/>
      <c r="BE731" s="1"/>
      <c r="BG731" s="1"/>
      <c r="BH731" s="1"/>
    </row>
    <row r="732" spans="1:180" ht="15" customHeight="1" x14ac:dyDescent="0.25">
      <c r="A732" s="105">
        <f t="shared" si="628"/>
        <v>44873</v>
      </c>
      <c r="B732" s="106">
        <f t="shared" si="613"/>
        <v>830.58064024248358</v>
      </c>
      <c r="C732" s="2">
        <f t="shared" si="629"/>
        <v>705.11900517000004</v>
      </c>
      <c r="D732" s="2">
        <f t="shared" si="630"/>
        <v>24.254516220000141</v>
      </c>
      <c r="E732" s="106">
        <f t="shared" si="614"/>
        <v>680.8644889499999</v>
      </c>
      <c r="F732" s="21">
        <f t="shared" si="631"/>
        <v>6370.34</v>
      </c>
      <c r="G732" s="108">
        <f t="shared" si="632"/>
        <v>6407.93</v>
      </c>
      <c r="H732" s="109">
        <f t="shared" si="609"/>
        <v>44830</v>
      </c>
      <c r="I732" s="109">
        <f t="shared" si="640"/>
        <v>44860</v>
      </c>
      <c r="J732" s="110">
        <f t="shared" si="615"/>
        <v>5.9007839455980093E-3</v>
      </c>
      <c r="K732" s="117">
        <f t="shared" si="641"/>
        <v>44890</v>
      </c>
      <c r="L732" s="178">
        <f t="shared" si="608"/>
        <v>31</v>
      </c>
      <c r="M732" s="178">
        <f t="shared" si="612"/>
        <v>14</v>
      </c>
      <c r="N732" s="106">
        <f t="shared" si="616"/>
        <v>1.00266057</v>
      </c>
      <c r="O732" s="111">
        <f t="shared" si="611"/>
        <v>0.99709963999999995</v>
      </c>
      <c r="P732" s="111">
        <f t="shared" si="633"/>
        <v>1.1743390432989655</v>
      </c>
      <c r="Q732" s="106">
        <f t="shared" si="610"/>
        <v>1.1774634500000001</v>
      </c>
      <c r="R732" s="106">
        <f t="shared" si="634"/>
        <v>1.12819757</v>
      </c>
      <c r="S732" s="106">
        <f t="shared" si="617"/>
        <v>795.51354819000005</v>
      </c>
      <c r="T732" s="106">
        <f t="shared" si="618"/>
        <v>3.109370040929603</v>
      </c>
      <c r="U732" s="106">
        <f t="shared" si="619"/>
        <v>120.82856119155392</v>
      </c>
      <c r="V732" s="106">
        <f t="shared" si="620"/>
        <v>829.05693640248353</v>
      </c>
      <c r="W732" s="19">
        <f t="shared" si="639"/>
        <v>0</v>
      </c>
      <c r="X732" s="2">
        <f t="shared" si="621"/>
        <v>0</v>
      </c>
      <c r="Y732" s="4">
        <f t="shared" si="622"/>
        <v>0</v>
      </c>
      <c r="Z732" s="106">
        <f t="shared" si="623"/>
        <v>0</v>
      </c>
      <c r="AA732" s="114">
        <f t="shared" si="635"/>
        <v>0.05</v>
      </c>
      <c r="AB732" s="112">
        <f t="shared" si="624"/>
        <v>14</v>
      </c>
      <c r="AC732" s="178">
        <f t="shared" si="642"/>
        <v>31</v>
      </c>
      <c r="AD732" s="11">
        <f t="shared" si="636"/>
        <v>1.001837876</v>
      </c>
      <c r="AE732" s="106">
        <f t="shared" si="625"/>
        <v>1.4620552499999999</v>
      </c>
      <c r="AF732" s="106">
        <f t="shared" si="626"/>
        <v>1.52370384</v>
      </c>
      <c r="AG732" s="106">
        <f t="shared" si="627"/>
        <v>0</v>
      </c>
      <c r="AH732" s="115" t="str">
        <f t="shared" si="637"/>
        <v>J=</v>
      </c>
      <c r="AI732" s="116">
        <f t="shared" si="638"/>
        <v>44890</v>
      </c>
      <c r="AJ732" s="10"/>
      <c r="AK732" s="1"/>
      <c r="AL732" s="10"/>
      <c r="AM732" s="1"/>
      <c r="AN732" s="1"/>
      <c r="AO732" s="3"/>
      <c r="AP732" s="3"/>
      <c r="AQ732" s="4"/>
      <c r="AR732" s="4"/>
      <c r="AS732" s="4"/>
      <c r="AT732" s="4"/>
      <c r="AU732" s="4"/>
      <c r="AV732" s="4"/>
      <c r="AW732" s="1"/>
      <c r="AX732" s="1"/>
      <c r="AY732" s="1"/>
      <c r="AZ732" s="1"/>
      <c r="BA732" s="1"/>
      <c r="BB732" s="1"/>
      <c r="BC732" s="1"/>
      <c r="BD732" s="1"/>
      <c r="BE732" s="1"/>
      <c r="BG732" s="1"/>
      <c r="BH732" s="1"/>
    </row>
    <row r="733" spans="1:180" ht="15" customHeight="1" x14ac:dyDescent="0.25">
      <c r="A733" s="105">
        <f t="shared" si="628"/>
        <v>44874</v>
      </c>
      <c r="B733" s="106">
        <f t="shared" si="613"/>
        <v>830.84204936711899</v>
      </c>
      <c r="C733" s="2">
        <f t="shared" si="629"/>
        <v>705.11900517000004</v>
      </c>
      <c r="D733" s="2">
        <f t="shared" si="630"/>
        <v>24.254516220000141</v>
      </c>
      <c r="E733" s="106">
        <f t="shared" si="614"/>
        <v>680.8644889499999</v>
      </c>
      <c r="F733" s="21">
        <f t="shared" si="631"/>
        <v>6370.34</v>
      </c>
      <c r="G733" s="108">
        <f t="shared" si="632"/>
        <v>6407.93</v>
      </c>
      <c r="H733" s="109">
        <f t="shared" si="609"/>
        <v>44830</v>
      </c>
      <c r="I733" s="109">
        <f t="shared" si="640"/>
        <v>44860</v>
      </c>
      <c r="J733" s="110">
        <f t="shared" si="615"/>
        <v>5.9007839455980093E-3</v>
      </c>
      <c r="K733" s="117">
        <f t="shared" si="641"/>
        <v>44890</v>
      </c>
      <c r="L733" s="178">
        <f t="shared" ref="L733:L796" si="643">IF(DAY(A732)=25,VLOOKUP(A732,$AP$321:$AY$700,7),L732)</f>
        <v>31</v>
      </c>
      <c r="M733" s="178">
        <f t="shared" si="612"/>
        <v>15</v>
      </c>
      <c r="N733" s="106">
        <f t="shared" si="616"/>
        <v>1.00285088</v>
      </c>
      <c r="O733" s="111">
        <f t="shared" si="611"/>
        <v>0.99709963999999995</v>
      </c>
      <c r="P733" s="111">
        <f t="shared" si="633"/>
        <v>1.1743390432989655</v>
      </c>
      <c r="Q733" s="106">
        <f t="shared" si="610"/>
        <v>1.1776869400000001</v>
      </c>
      <c r="R733" s="106">
        <f t="shared" si="634"/>
        <v>1.12819757</v>
      </c>
      <c r="S733" s="106">
        <f t="shared" si="617"/>
        <v>795.51354819000005</v>
      </c>
      <c r="T733" s="106">
        <f t="shared" si="618"/>
        <v>3.109370040929603</v>
      </c>
      <c r="U733" s="106">
        <f t="shared" si="619"/>
        <v>120.98072759618934</v>
      </c>
      <c r="V733" s="106">
        <f t="shared" si="620"/>
        <v>829.20910280711894</v>
      </c>
      <c r="W733" s="19">
        <f t="shared" si="639"/>
        <v>0</v>
      </c>
      <c r="X733" s="2">
        <f t="shared" si="621"/>
        <v>0</v>
      </c>
      <c r="Y733" s="4">
        <f t="shared" si="622"/>
        <v>0</v>
      </c>
      <c r="Z733" s="106">
        <f t="shared" si="623"/>
        <v>0</v>
      </c>
      <c r="AA733" s="114">
        <f t="shared" si="635"/>
        <v>0.05</v>
      </c>
      <c r="AB733" s="112">
        <f t="shared" si="624"/>
        <v>15</v>
      </c>
      <c r="AC733" s="178">
        <f t="shared" si="642"/>
        <v>31</v>
      </c>
      <c r="AD733" s="11">
        <f t="shared" si="636"/>
        <v>1.0019692819999999</v>
      </c>
      <c r="AE733" s="106">
        <f t="shared" si="625"/>
        <v>1.5665905099999999</v>
      </c>
      <c r="AF733" s="106">
        <f t="shared" si="626"/>
        <v>1.6329465599999999</v>
      </c>
      <c r="AG733" s="106">
        <f t="shared" si="627"/>
        <v>0</v>
      </c>
      <c r="AH733" s="115" t="str">
        <f t="shared" si="637"/>
        <v>J=</v>
      </c>
      <c r="AI733" s="116">
        <f t="shared" si="638"/>
        <v>44890</v>
      </c>
      <c r="AJ733" s="10"/>
      <c r="AK733" s="1"/>
      <c r="AL733" s="10"/>
      <c r="AM733" s="1"/>
      <c r="AN733" s="1"/>
      <c r="AO733" s="3"/>
      <c r="AP733" s="3"/>
      <c r="AQ733" s="4"/>
      <c r="AR733" s="4"/>
      <c r="AS733" s="4"/>
      <c r="AT733" s="4"/>
      <c r="AU733" s="4"/>
      <c r="AV733" s="4"/>
      <c r="AW733" s="1"/>
      <c r="AX733" s="1"/>
      <c r="AY733" s="1"/>
      <c r="AZ733" s="1"/>
      <c r="BA733" s="1"/>
      <c r="BB733" s="1"/>
      <c r="BC733" s="1"/>
      <c r="BD733" s="1"/>
      <c r="BE733" s="1"/>
      <c r="BG733" s="1"/>
      <c r="BH733" s="1"/>
    </row>
    <row r="734" spans="1:180" ht="15" customHeight="1" x14ac:dyDescent="0.25">
      <c r="A734" s="105">
        <f t="shared" si="628"/>
        <v>44875</v>
      </c>
      <c r="B734" s="106">
        <f t="shared" si="613"/>
        <v>831.1035398663339</v>
      </c>
      <c r="C734" s="2">
        <f t="shared" si="629"/>
        <v>705.11900517000004</v>
      </c>
      <c r="D734" s="2">
        <f t="shared" si="630"/>
        <v>24.254516220000141</v>
      </c>
      <c r="E734" s="106">
        <f t="shared" si="614"/>
        <v>680.8644889499999</v>
      </c>
      <c r="F734" s="21">
        <f t="shared" si="631"/>
        <v>6370.34</v>
      </c>
      <c r="G734" s="108">
        <f t="shared" si="632"/>
        <v>6407.93</v>
      </c>
      <c r="H734" s="109">
        <f t="shared" si="609"/>
        <v>44830</v>
      </c>
      <c r="I734" s="109">
        <f t="shared" si="640"/>
        <v>44860</v>
      </c>
      <c r="J734" s="110">
        <f t="shared" si="615"/>
        <v>5.9007839455980093E-3</v>
      </c>
      <c r="K734" s="117">
        <f t="shared" si="641"/>
        <v>44890</v>
      </c>
      <c r="L734" s="178">
        <f t="shared" si="643"/>
        <v>31</v>
      </c>
      <c r="M734" s="178">
        <f t="shared" si="612"/>
        <v>16</v>
      </c>
      <c r="N734" s="106">
        <f t="shared" si="616"/>
        <v>1.00304123</v>
      </c>
      <c r="O734" s="111">
        <f t="shared" si="611"/>
        <v>0.99709963999999995</v>
      </c>
      <c r="P734" s="111">
        <f t="shared" si="633"/>
        <v>1.1743390432989655</v>
      </c>
      <c r="Q734" s="106">
        <f t="shared" si="610"/>
        <v>1.17791047</v>
      </c>
      <c r="R734" s="106">
        <f t="shared" si="634"/>
        <v>1.12819757</v>
      </c>
      <c r="S734" s="106">
        <f t="shared" si="617"/>
        <v>795.51354819000005</v>
      </c>
      <c r="T734" s="106">
        <f t="shared" si="618"/>
        <v>3.109370040929603</v>
      </c>
      <c r="U734" s="106">
        <f t="shared" si="619"/>
        <v>121.13292123540431</v>
      </c>
      <c r="V734" s="106">
        <f t="shared" si="620"/>
        <v>829.36129644633388</v>
      </c>
      <c r="W734" s="19">
        <f t="shared" si="639"/>
        <v>0</v>
      </c>
      <c r="X734" s="2">
        <f t="shared" si="621"/>
        <v>0</v>
      </c>
      <c r="Y734" s="4">
        <f t="shared" si="622"/>
        <v>0</v>
      </c>
      <c r="Z734" s="106">
        <f t="shared" si="623"/>
        <v>0</v>
      </c>
      <c r="AA734" s="114">
        <f t="shared" si="635"/>
        <v>0.05</v>
      </c>
      <c r="AB734" s="112">
        <f t="shared" si="624"/>
        <v>16</v>
      </c>
      <c r="AC734" s="178">
        <f t="shared" si="642"/>
        <v>31</v>
      </c>
      <c r="AD734" s="11">
        <f t="shared" si="636"/>
        <v>1.0021007049999999</v>
      </c>
      <c r="AE734" s="106">
        <f t="shared" si="625"/>
        <v>1.67113928</v>
      </c>
      <c r="AF734" s="106">
        <f t="shared" si="626"/>
        <v>1.7422434200000001</v>
      </c>
      <c r="AG734" s="106">
        <f t="shared" si="627"/>
        <v>0</v>
      </c>
      <c r="AH734" s="115" t="str">
        <f t="shared" si="637"/>
        <v>J=</v>
      </c>
      <c r="AI734" s="116">
        <f t="shared" si="638"/>
        <v>44890</v>
      </c>
      <c r="AJ734" s="10"/>
      <c r="AK734" s="1"/>
      <c r="AL734" s="10"/>
      <c r="AM734" s="1"/>
      <c r="AN734" s="1"/>
      <c r="AO734" s="3"/>
      <c r="AP734" s="3"/>
      <c r="AQ734" s="4"/>
      <c r="AR734" s="4"/>
      <c r="AS734" s="4"/>
      <c r="AT734" s="4"/>
      <c r="AU734" s="4"/>
      <c r="AV734" s="4"/>
      <c r="AW734" s="1"/>
      <c r="AX734" s="1"/>
      <c r="AY734" s="1"/>
      <c r="AZ734" s="1"/>
      <c r="BA734" s="1"/>
      <c r="BB734" s="1"/>
      <c r="BC734" s="1"/>
      <c r="BD734" s="1"/>
      <c r="BE734" s="1"/>
      <c r="BG734" s="1"/>
      <c r="BH734" s="1"/>
    </row>
    <row r="735" spans="1:180" ht="15" customHeight="1" x14ac:dyDescent="0.25">
      <c r="A735" s="105">
        <f t="shared" si="628"/>
        <v>44876</v>
      </c>
      <c r="B735" s="106">
        <f t="shared" si="613"/>
        <v>831.36511259012832</v>
      </c>
      <c r="C735" s="2">
        <f t="shared" si="629"/>
        <v>705.11900517000004</v>
      </c>
      <c r="D735" s="2">
        <f t="shared" si="630"/>
        <v>24.254516220000141</v>
      </c>
      <c r="E735" s="106">
        <f t="shared" si="614"/>
        <v>680.8644889499999</v>
      </c>
      <c r="F735" s="21">
        <f t="shared" si="631"/>
        <v>6370.34</v>
      </c>
      <c r="G735" s="108">
        <f t="shared" si="632"/>
        <v>6407.93</v>
      </c>
      <c r="H735" s="109">
        <f t="shared" si="609"/>
        <v>44830</v>
      </c>
      <c r="I735" s="109">
        <f t="shared" si="640"/>
        <v>44860</v>
      </c>
      <c r="J735" s="110">
        <f t="shared" si="615"/>
        <v>5.9007839455980093E-3</v>
      </c>
      <c r="K735" s="117">
        <f t="shared" si="641"/>
        <v>44890</v>
      </c>
      <c r="L735" s="178">
        <f t="shared" si="643"/>
        <v>31</v>
      </c>
      <c r="M735" s="178">
        <f t="shared" si="612"/>
        <v>17</v>
      </c>
      <c r="N735" s="106">
        <f t="shared" si="616"/>
        <v>1.0032316100000001</v>
      </c>
      <c r="O735" s="111">
        <f t="shared" si="611"/>
        <v>0.99709963999999995</v>
      </c>
      <c r="P735" s="111">
        <f t="shared" si="633"/>
        <v>1.1743390432989655</v>
      </c>
      <c r="Q735" s="106">
        <f t="shared" si="610"/>
        <v>1.17813404</v>
      </c>
      <c r="R735" s="106">
        <f t="shared" si="634"/>
        <v>1.12819757</v>
      </c>
      <c r="S735" s="106">
        <f t="shared" si="617"/>
        <v>795.51354819000005</v>
      </c>
      <c r="T735" s="106">
        <f t="shared" si="618"/>
        <v>3.109370040929603</v>
      </c>
      <c r="U735" s="106">
        <f t="shared" si="619"/>
        <v>121.28514210919883</v>
      </c>
      <c r="V735" s="106">
        <f t="shared" si="620"/>
        <v>829.51351732012836</v>
      </c>
      <c r="W735" s="19">
        <f t="shared" si="639"/>
        <v>0</v>
      </c>
      <c r="X735" s="2">
        <f t="shared" si="621"/>
        <v>0</v>
      </c>
      <c r="Y735" s="4">
        <f t="shared" si="622"/>
        <v>0</v>
      </c>
      <c r="Z735" s="106">
        <f t="shared" si="623"/>
        <v>0</v>
      </c>
      <c r="AA735" s="114">
        <f t="shared" si="635"/>
        <v>0.05</v>
      </c>
      <c r="AB735" s="112">
        <f t="shared" si="624"/>
        <v>17</v>
      </c>
      <c r="AC735" s="178">
        <f t="shared" si="642"/>
        <v>31</v>
      </c>
      <c r="AD735" s="11">
        <f t="shared" si="636"/>
        <v>1.0022321460000001</v>
      </c>
      <c r="AE735" s="106">
        <f t="shared" si="625"/>
        <v>1.77570238</v>
      </c>
      <c r="AF735" s="106">
        <f t="shared" si="626"/>
        <v>1.85159527</v>
      </c>
      <c r="AG735" s="106">
        <f t="shared" si="627"/>
        <v>0</v>
      </c>
      <c r="AH735" s="115" t="str">
        <f t="shared" si="637"/>
        <v>J=</v>
      </c>
      <c r="AI735" s="116">
        <f t="shared" si="638"/>
        <v>44890</v>
      </c>
      <c r="AJ735" s="10"/>
      <c r="AK735" s="1"/>
      <c r="AL735" s="10"/>
      <c r="AM735" s="1"/>
      <c r="AN735" s="1"/>
      <c r="AO735" s="3"/>
      <c r="AP735" s="3"/>
      <c r="AQ735" s="4"/>
      <c r="AR735" s="4"/>
      <c r="AS735" s="4"/>
      <c r="AT735" s="4"/>
      <c r="AU735" s="4"/>
      <c r="AV735" s="4"/>
      <c r="AW735" s="1"/>
      <c r="AX735" s="1"/>
      <c r="AY735" s="1"/>
      <c r="AZ735" s="1"/>
      <c r="BA735" s="1"/>
      <c r="BB735" s="1"/>
      <c r="BC735" s="1"/>
      <c r="BD735" s="1"/>
      <c r="BE735" s="1"/>
      <c r="BG735" s="1"/>
      <c r="BH735" s="1"/>
    </row>
    <row r="736" spans="1:180" ht="15" customHeight="1" x14ac:dyDescent="0.25">
      <c r="A736" s="105">
        <f t="shared" si="628"/>
        <v>44877</v>
      </c>
      <c r="B736" s="106">
        <f t="shared" si="613"/>
        <v>831.62677273714746</v>
      </c>
      <c r="C736" s="2">
        <f t="shared" si="629"/>
        <v>705.11900517000004</v>
      </c>
      <c r="D736" s="2">
        <f t="shared" si="630"/>
        <v>24.254516220000141</v>
      </c>
      <c r="E736" s="106">
        <f t="shared" si="614"/>
        <v>680.8644889499999</v>
      </c>
      <c r="F736" s="21">
        <f t="shared" si="631"/>
        <v>6370.34</v>
      </c>
      <c r="G736" s="108">
        <f t="shared" si="632"/>
        <v>6407.93</v>
      </c>
      <c r="H736" s="109">
        <f t="shared" si="609"/>
        <v>44830</v>
      </c>
      <c r="I736" s="109">
        <f t="shared" si="640"/>
        <v>44860</v>
      </c>
      <c r="J736" s="110">
        <f t="shared" si="615"/>
        <v>5.9007839455980093E-3</v>
      </c>
      <c r="K736" s="117">
        <f t="shared" si="641"/>
        <v>44890</v>
      </c>
      <c r="L736" s="178">
        <f t="shared" si="643"/>
        <v>31</v>
      </c>
      <c r="M736" s="178">
        <f t="shared" si="612"/>
        <v>18</v>
      </c>
      <c r="N736" s="106">
        <f t="shared" si="616"/>
        <v>1.0034220300000001</v>
      </c>
      <c r="O736" s="111">
        <f t="shared" si="611"/>
        <v>0.99709963999999995</v>
      </c>
      <c r="P736" s="111">
        <f t="shared" si="633"/>
        <v>1.1743390432989655</v>
      </c>
      <c r="Q736" s="106">
        <f t="shared" si="610"/>
        <v>1.1783576600000001</v>
      </c>
      <c r="R736" s="106">
        <f t="shared" si="634"/>
        <v>1.12819757</v>
      </c>
      <c r="S736" s="106">
        <f t="shared" si="617"/>
        <v>795.51354819000005</v>
      </c>
      <c r="T736" s="106">
        <f t="shared" si="618"/>
        <v>3.109370040929603</v>
      </c>
      <c r="U736" s="106">
        <f t="shared" si="619"/>
        <v>121.43739702621789</v>
      </c>
      <c r="V736" s="106">
        <f t="shared" si="620"/>
        <v>829.66577223714751</v>
      </c>
      <c r="W736" s="19">
        <f t="shared" si="639"/>
        <v>0</v>
      </c>
      <c r="X736" s="2">
        <f t="shared" si="621"/>
        <v>0</v>
      </c>
      <c r="Y736" s="4">
        <f t="shared" si="622"/>
        <v>0</v>
      </c>
      <c r="Z736" s="106">
        <f t="shared" si="623"/>
        <v>0</v>
      </c>
      <c r="AA736" s="114">
        <f t="shared" si="635"/>
        <v>0.05</v>
      </c>
      <c r="AB736" s="112">
        <f t="shared" si="624"/>
        <v>18</v>
      </c>
      <c r="AC736" s="178">
        <f t="shared" si="642"/>
        <v>31</v>
      </c>
      <c r="AD736" s="11">
        <f t="shared" si="636"/>
        <v>1.002363603</v>
      </c>
      <c r="AE736" s="106">
        <f t="shared" si="625"/>
        <v>1.8802782</v>
      </c>
      <c r="AF736" s="106">
        <f t="shared" si="626"/>
        <v>1.9610004999999999</v>
      </c>
      <c r="AG736" s="106">
        <f t="shared" si="627"/>
        <v>0</v>
      </c>
      <c r="AH736" s="115" t="str">
        <f t="shared" si="637"/>
        <v>J=</v>
      </c>
      <c r="AI736" s="116">
        <f t="shared" si="638"/>
        <v>44890</v>
      </c>
      <c r="AJ736" s="10"/>
      <c r="AK736" s="1"/>
      <c r="AL736" s="10"/>
      <c r="AM736" s="1"/>
      <c r="AN736" s="1"/>
      <c r="AO736" s="3"/>
      <c r="AP736" s="3"/>
      <c r="AQ736" s="4"/>
      <c r="AR736" s="4"/>
      <c r="AS736" s="4"/>
      <c r="AT736" s="4"/>
      <c r="AU736" s="4"/>
      <c r="AV736" s="4"/>
      <c r="AW736" s="1"/>
      <c r="AX736" s="1"/>
      <c r="AY736" s="1"/>
      <c r="AZ736" s="1"/>
      <c r="BA736" s="1"/>
      <c r="BB736" s="1"/>
      <c r="BC736" s="1"/>
      <c r="BD736" s="1"/>
      <c r="BE736" s="1"/>
      <c r="BG736" s="1"/>
      <c r="BH736" s="1"/>
    </row>
    <row r="737" spans="1:194" ht="15" customHeight="1" x14ac:dyDescent="0.25">
      <c r="A737" s="105">
        <f t="shared" si="628"/>
        <v>44878</v>
      </c>
      <c r="B737" s="106">
        <f t="shared" si="613"/>
        <v>831.88852197739095</v>
      </c>
      <c r="C737" s="2">
        <f t="shared" si="629"/>
        <v>705.11900517000004</v>
      </c>
      <c r="D737" s="2">
        <f t="shared" si="630"/>
        <v>24.254516220000141</v>
      </c>
      <c r="E737" s="106">
        <f t="shared" si="614"/>
        <v>680.8644889499999</v>
      </c>
      <c r="F737" s="21">
        <f t="shared" si="631"/>
        <v>6370.34</v>
      </c>
      <c r="G737" s="108">
        <f t="shared" si="632"/>
        <v>6407.93</v>
      </c>
      <c r="H737" s="109">
        <f t="shared" si="609"/>
        <v>44830</v>
      </c>
      <c r="I737" s="109">
        <f t="shared" si="640"/>
        <v>44860</v>
      </c>
      <c r="J737" s="110">
        <f t="shared" si="615"/>
        <v>5.9007839455980093E-3</v>
      </c>
      <c r="K737" s="117">
        <f t="shared" si="641"/>
        <v>44890</v>
      </c>
      <c r="L737" s="178">
        <f t="shared" si="643"/>
        <v>31</v>
      </c>
      <c r="M737" s="178">
        <f t="shared" si="612"/>
        <v>19</v>
      </c>
      <c r="N737" s="106">
        <f t="shared" si="616"/>
        <v>1.0036124900000001</v>
      </c>
      <c r="O737" s="111">
        <f t="shared" si="611"/>
        <v>0.99709963999999995</v>
      </c>
      <c r="P737" s="111">
        <f t="shared" si="633"/>
        <v>1.1743390432989655</v>
      </c>
      <c r="Q737" s="106">
        <f t="shared" si="610"/>
        <v>1.1785813300000001</v>
      </c>
      <c r="R737" s="106">
        <f t="shared" si="634"/>
        <v>1.12819757</v>
      </c>
      <c r="S737" s="106">
        <f t="shared" si="617"/>
        <v>795.51354819000005</v>
      </c>
      <c r="T737" s="106">
        <f t="shared" si="618"/>
        <v>3.109370040929603</v>
      </c>
      <c r="U737" s="106">
        <f t="shared" si="619"/>
        <v>121.58968598646135</v>
      </c>
      <c r="V737" s="106">
        <f t="shared" si="620"/>
        <v>829.81806119739099</v>
      </c>
      <c r="W737" s="19">
        <f t="shared" si="639"/>
        <v>0</v>
      </c>
      <c r="X737" s="2">
        <f t="shared" si="621"/>
        <v>0</v>
      </c>
      <c r="Y737" s="4">
        <f t="shared" si="622"/>
        <v>0</v>
      </c>
      <c r="Z737" s="106">
        <f t="shared" si="623"/>
        <v>0</v>
      </c>
      <c r="AA737" s="114">
        <f t="shared" si="635"/>
        <v>0.05</v>
      </c>
      <c r="AB737" s="112">
        <f t="shared" si="624"/>
        <v>19</v>
      </c>
      <c r="AC737" s="178">
        <f t="shared" si="642"/>
        <v>31</v>
      </c>
      <c r="AD737" s="11">
        <f t="shared" si="636"/>
        <v>1.0024950779999999</v>
      </c>
      <c r="AE737" s="106">
        <f t="shared" si="625"/>
        <v>1.9848683499999999</v>
      </c>
      <c r="AF737" s="106">
        <f t="shared" si="626"/>
        <v>2.0704607799999999</v>
      </c>
      <c r="AG737" s="106">
        <f t="shared" si="627"/>
        <v>0</v>
      </c>
      <c r="AH737" s="115" t="str">
        <f t="shared" si="637"/>
        <v>J=</v>
      </c>
      <c r="AI737" s="116">
        <f t="shared" si="638"/>
        <v>44890</v>
      </c>
      <c r="AJ737" s="10"/>
      <c r="AK737" s="1"/>
      <c r="AL737" s="10"/>
      <c r="AM737" s="1"/>
      <c r="AN737" s="1"/>
      <c r="AO737" s="3"/>
      <c r="AP737" s="3"/>
      <c r="AQ737" s="4"/>
      <c r="AR737" s="4"/>
      <c r="AS737" s="4"/>
      <c r="AT737" s="4"/>
      <c r="AU737" s="4"/>
      <c r="AV737" s="4"/>
      <c r="AW737" s="1"/>
      <c r="AX737" s="1"/>
      <c r="AY737" s="1"/>
      <c r="AZ737" s="1"/>
      <c r="BA737" s="1"/>
      <c r="BB737" s="1"/>
      <c r="BC737" s="1"/>
      <c r="BD737" s="1"/>
      <c r="BE737" s="1"/>
      <c r="BG737" s="1"/>
      <c r="BH737" s="1"/>
    </row>
    <row r="738" spans="1:194" ht="15" customHeight="1" x14ac:dyDescent="0.25">
      <c r="A738" s="105">
        <f t="shared" si="628"/>
        <v>44879</v>
      </c>
      <c r="B738" s="106">
        <f t="shared" si="613"/>
        <v>832.15034668356896</v>
      </c>
      <c r="C738" s="2">
        <f t="shared" si="629"/>
        <v>705.11900517000004</v>
      </c>
      <c r="D738" s="2">
        <f t="shared" si="630"/>
        <v>24.254516220000141</v>
      </c>
      <c r="E738" s="106">
        <f t="shared" si="614"/>
        <v>680.8644889499999</v>
      </c>
      <c r="F738" s="21">
        <f t="shared" si="631"/>
        <v>6370.34</v>
      </c>
      <c r="G738" s="108">
        <f t="shared" si="632"/>
        <v>6407.93</v>
      </c>
      <c r="H738" s="109">
        <f t="shared" si="609"/>
        <v>44830</v>
      </c>
      <c r="I738" s="109">
        <f t="shared" si="640"/>
        <v>44860</v>
      </c>
      <c r="J738" s="110">
        <f t="shared" si="615"/>
        <v>5.9007839455980093E-3</v>
      </c>
      <c r="K738" s="117">
        <f t="shared" si="641"/>
        <v>44890</v>
      </c>
      <c r="L738" s="178">
        <f t="shared" si="643"/>
        <v>31</v>
      </c>
      <c r="M738" s="178">
        <f t="shared" si="612"/>
        <v>20</v>
      </c>
      <c r="N738" s="106">
        <f t="shared" si="616"/>
        <v>1.0038029799999999</v>
      </c>
      <c r="O738" s="111">
        <f t="shared" si="611"/>
        <v>0.99709963999999995</v>
      </c>
      <c r="P738" s="111">
        <f t="shared" si="633"/>
        <v>1.1743390432989655</v>
      </c>
      <c r="Q738" s="106">
        <f t="shared" si="610"/>
        <v>1.1788050299999999</v>
      </c>
      <c r="R738" s="106">
        <f t="shared" si="634"/>
        <v>1.12819757</v>
      </c>
      <c r="S738" s="106">
        <f t="shared" si="617"/>
        <v>795.51354819000005</v>
      </c>
      <c r="T738" s="106">
        <f t="shared" si="618"/>
        <v>3.109370040929603</v>
      </c>
      <c r="U738" s="106">
        <f t="shared" si="619"/>
        <v>121.74199537263935</v>
      </c>
      <c r="V738" s="106">
        <f t="shared" si="620"/>
        <v>829.97037058356898</v>
      </c>
      <c r="W738" s="19">
        <f t="shared" si="639"/>
        <v>0</v>
      </c>
      <c r="X738" s="2">
        <f t="shared" si="621"/>
        <v>0</v>
      </c>
      <c r="Y738" s="4">
        <f t="shared" si="622"/>
        <v>0</v>
      </c>
      <c r="Z738" s="106">
        <f t="shared" si="623"/>
        <v>0</v>
      </c>
      <c r="AA738" s="114">
        <f t="shared" si="635"/>
        <v>0.05</v>
      </c>
      <c r="AB738" s="112">
        <f t="shared" si="624"/>
        <v>20</v>
      </c>
      <c r="AC738" s="178">
        <f t="shared" si="642"/>
        <v>31</v>
      </c>
      <c r="AD738" s="11">
        <f t="shared" si="636"/>
        <v>1.002626571</v>
      </c>
      <c r="AE738" s="106">
        <f t="shared" si="625"/>
        <v>2.0894728100000002</v>
      </c>
      <c r="AF738" s="106">
        <f t="shared" si="626"/>
        <v>2.1799761000000002</v>
      </c>
      <c r="AG738" s="106">
        <f t="shared" si="627"/>
        <v>0</v>
      </c>
      <c r="AH738" s="115" t="str">
        <f t="shared" si="637"/>
        <v>J=</v>
      </c>
      <c r="AI738" s="116">
        <f t="shared" si="638"/>
        <v>44890</v>
      </c>
      <c r="AJ738" s="10"/>
      <c r="AK738" s="1"/>
      <c r="AL738" s="10"/>
      <c r="AM738" s="1"/>
      <c r="AN738" s="1"/>
      <c r="AO738" s="3"/>
      <c r="AP738" s="3"/>
      <c r="AQ738" s="4"/>
      <c r="AR738" s="4"/>
      <c r="AS738" s="4"/>
      <c r="AT738" s="4"/>
      <c r="AU738" s="4"/>
      <c r="AV738" s="4"/>
      <c r="AW738" s="1"/>
      <c r="AX738" s="1"/>
      <c r="AY738" s="1"/>
      <c r="AZ738" s="1"/>
      <c r="BA738" s="1"/>
      <c r="BB738" s="1"/>
      <c r="BC738" s="1"/>
      <c r="BD738" s="1"/>
      <c r="BE738" s="1"/>
      <c r="BG738" s="1"/>
      <c r="BH738" s="1"/>
    </row>
    <row r="739" spans="1:194" ht="15" customHeight="1" x14ac:dyDescent="0.25">
      <c r="A739" s="105">
        <f t="shared" si="628"/>
        <v>44880</v>
      </c>
      <c r="B739" s="106">
        <f t="shared" si="613"/>
        <v>832.41225203432657</v>
      </c>
      <c r="C739" s="2">
        <f t="shared" si="629"/>
        <v>705.11900517000004</v>
      </c>
      <c r="D739" s="2">
        <f t="shared" si="630"/>
        <v>24.254516220000141</v>
      </c>
      <c r="E739" s="106">
        <f t="shared" si="614"/>
        <v>680.8644889499999</v>
      </c>
      <c r="F739" s="21">
        <f t="shared" si="631"/>
        <v>6370.34</v>
      </c>
      <c r="G739" s="108">
        <f t="shared" si="632"/>
        <v>6407.93</v>
      </c>
      <c r="H739" s="109">
        <f t="shared" si="609"/>
        <v>44830</v>
      </c>
      <c r="I739" s="109">
        <f t="shared" si="640"/>
        <v>44860</v>
      </c>
      <c r="J739" s="110">
        <f t="shared" si="615"/>
        <v>5.9007839455980093E-3</v>
      </c>
      <c r="K739" s="117">
        <f t="shared" si="641"/>
        <v>44890</v>
      </c>
      <c r="L739" s="178">
        <f t="shared" si="643"/>
        <v>31</v>
      </c>
      <c r="M739" s="178">
        <f t="shared" si="612"/>
        <v>21</v>
      </c>
      <c r="N739" s="106">
        <f t="shared" si="616"/>
        <v>1.0039935099999999</v>
      </c>
      <c r="O739" s="111">
        <f t="shared" si="611"/>
        <v>0.99709963999999995</v>
      </c>
      <c r="P739" s="111">
        <f t="shared" si="633"/>
        <v>1.1743390432989655</v>
      </c>
      <c r="Q739" s="106">
        <f t="shared" si="610"/>
        <v>1.1790287699999999</v>
      </c>
      <c r="R739" s="106">
        <f t="shared" si="634"/>
        <v>1.12819757</v>
      </c>
      <c r="S739" s="106">
        <f t="shared" si="617"/>
        <v>795.51354819000005</v>
      </c>
      <c r="T739" s="106">
        <f t="shared" si="618"/>
        <v>3.109370040929603</v>
      </c>
      <c r="U739" s="106">
        <f t="shared" si="619"/>
        <v>121.89433199339703</v>
      </c>
      <c r="V739" s="106">
        <f t="shared" si="620"/>
        <v>830.12270720432662</v>
      </c>
      <c r="W739" s="19">
        <f t="shared" si="639"/>
        <v>0</v>
      </c>
      <c r="X739" s="2">
        <f t="shared" si="621"/>
        <v>0</v>
      </c>
      <c r="Y739" s="4">
        <f t="shared" si="622"/>
        <v>0</v>
      </c>
      <c r="Z739" s="106">
        <f t="shared" si="623"/>
        <v>0</v>
      </c>
      <c r="AA739" s="114">
        <f t="shared" si="635"/>
        <v>0.05</v>
      </c>
      <c r="AB739" s="112">
        <f t="shared" si="624"/>
        <v>21</v>
      </c>
      <c r="AC739" s="178">
        <f t="shared" si="642"/>
        <v>31</v>
      </c>
      <c r="AD739" s="11">
        <f t="shared" si="636"/>
        <v>1.00275808</v>
      </c>
      <c r="AE739" s="106">
        <f t="shared" si="625"/>
        <v>2.1940900000000001</v>
      </c>
      <c r="AF739" s="106">
        <f t="shared" si="626"/>
        <v>2.2895448300000001</v>
      </c>
      <c r="AG739" s="106">
        <f t="shared" si="627"/>
        <v>0</v>
      </c>
      <c r="AH739" s="115" t="str">
        <f t="shared" si="637"/>
        <v>J=</v>
      </c>
      <c r="AI739" s="116">
        <f t="shared" si="638"/>
        <v>44890</v>
      </c>
      <c r="AJ739" s="10"/>
      <c r="AK739" s="1"/>
      <c r="AL739" s="10"/>
      <c r="AM739" s="1"/>
      <c r="AN739" s="1"/>
      <c r="AO739" s="3"/>
      <c r="AP739" s="3"/>
      <c r="AQ739" s="4"/>
      <c r="AR739" s="4"/>
      <c r="AS739" s="4"/>
      <c r="AT739" s="4"/>
      <c r="AU739" s="4"/>
      <c r="AV739" s="4"/>
      <c r="AW739" s="1"/>
      <c r="AX739" s="1"/>
      <c r="AY739" s="1"/>
      <c r="AZ739" s="1"/>
      <c r="BA739" s="1"/>
      <c r="BB739" s="1"/>
      <c r="BC739" s="1"/>
      <c r="BD739" s="1"/>
      <c r="BE739" s="1"/>
      <c r="BG739" s="1"/>
      <c r="BH739" s="1"/>
    </row>
    <row r="740" spans="1:194" ht="15" customHeight="1" x14ac:dyDescent="0.25">
      <c r="A740" s="105">
        <f t="shared" si="628"/>
        <v>44881</v>
      </c>
      <c r="B740" s="106">
        <f t="shared" si="613"/>
        <v>832.67424653830869</v>
      </c>
      <c r="C740" s="2">
        <f t="shared" si="629"/>
        <v>705.11900517000004</v>
      </c>
      <c r="D740" s="2">
        <f t="shared" si="630"/>
        <v>24.254516220000141</v>
      </c>
      <c r="E740" s="106">
        <f t="shared" si="614"/>
        <v>680.8644889499999</v>
      </c>
      <c r="F740" s="21">
        <f t="shared" si="631"/>
        <v>6370.34</v>
      </c>
      <c r="G740" s="108">
        <f t="shared" si="632"/>
        <v>6407.93</v>
      </c>
      <c r="H740" s="109">
        <f t="shared" si="609"/>
        <v>44830</v>
      </c>
      <c r="I740" s="109">
        <f t="shared" si="640"/>
        <v>44860</v>
      </c>
      <c r="J740" s="110">
        <f t="shared" si="615"/>
        <v>5.9007839455980093E-3</v>
      </c>
      <c r="K740" s="117">
        <f t="shared" si="641"/>
        <v>44890</v>
      </c>
      <c r="L740" s="178">
        <f t="shared" si="643"/>
        <v>31</v>
      </c>
      <c r="M740" s="178">
        <f t="shared" si="612"/>
        <v>22</v>
      </c>
      <c r="N740" s="106">
        <f t="shared" si="616"/>
        <v>1.00418407</v>
      </c>
      <c r="O740" s="111">
        <f t="shared" si="611"/>
        <v>0.99709963999999995</v>
      </c>
      <c r="P740" s="111">
        <f t="shared" si="633"/>
        <v>1.1743390432989655</v>
      </c>
      <c r="Q740" s="106">
        <f t="shared" si="610"/>
        <v>1.1792525599999999</v>
      </c>
      <c r="R740" s="106">
        <f t="shared" si="634"/>
        <v>1.12819757</v>
      </c>
      <c r="S740" s="106">
        <f t="shared" si="617"/>
        <v>795.51354819000005</v>
      </c>
      <c r="T740" s="106">
        <f t="shared" si="618"/>
        <v>3.109370040929603</v>
      </c>
      <c r="U740" s="106">
        <f t="shared" si="619"/>
        <v>122.04670265737911</v>
      </c>
      <c r="V740" s="106">
        <f t="shared" si="620"/>
        <v>830.2750778683087</v>
      </c>
      <c r="W740" s="19">
        <f t="shared" si="639"/>
        <v>0</v>
      </c>
      <c r="X740" s="2">
        <f t="shared" si="621"/>
        <v>0</v>
      </c>
      <c r="Y740" s="4">
        <f t="shared" si="622"/>
        <v>0</v>
      </c>
      <c r="Z740" s="106">
        <f t="shared" si="623"/>
        <v>0</v>
      </c>
      <c r="AA740" s="114">
        <f t="shared" si="635"/>
        <v>0.05</v>
      </c>
      <c r="AB740" s="112">
        <f t="shared" si="624"/>
        <v>22</v>
      </c>
      <c r="AC740" s="178">
        <f t="shared" si="642"/>
        <v>31</v>
      </c>
      <c r="AD740" s="11">
        <f t="shared" si="636"/>
        <v>1.002889607</v>
      </c>
      <c r="AE740" s="106">
        <f t="shared" si="625"/>
        <v>2.29872151</v>
      </c>
      <c r="AF740" s="106">
        <f t="shared" si="626"/>
        <v>2.3991686699999999</v>
      </c>
      <c r="AG740" s="106">
        <f t="shared" si="627"/>
        <v>0</v>
      </c>
      <c r="AH740" s="115" t="str">
        <f t="shared" si="637"/>
        <v>J=</v>
      </c>
      <c r="AI740" s="116">
        <f t="shared" si="638"/>
        <v>44890</v>
      </c>
      <c r="AJ740" s="10"/>
      <c r="AK740" s="1"/>
      <c r="AL740" s="10"/>
      <c r="AM740" s="1"/>
      <c r="AN740" s="1"/>
      <c r="AO740" s="3"/>
      <c r="AP740" s="3"/>
      <c r="AQ740" s="4"/>
      <c r="AR740" s="4"/>
      <c r="AS740" s="4"/>
      <c r="AT740" s="4"/>
      <c r="AU740" s="4"/>
      <c r="AV740" s="4"/>
      <c r="AW740" s="1"/>
      <c r="AX740" s="1"/>
      <c r="AY740" s="1"/>
      <c r="AZ740" s="1"/>
      <c r="BA740" s="18"/>
      <c r="BB740" s="18"/>
      <c r="BC740" s="18"/>
      <c r="BD740" s="18"/>
      <c r="BE740" s="18"/>
      <c r="BG740" s="18"/>
      <c r="BH740" s="18"/>
    </row>
    <row r="741" spans="1:194" ht="15" customHeight="1" x14ac:dyDescent="0.25">
      <c r="A741" s="105">
        <f t="shared" si="628"/>
        <v>44882</v>
      </c>
      <c r="B741" s="106">
        <f t="shared" si="613"/>
        <v>832.93631572822562</v>
      </c>
      <c r="C741" s="2">
        <f t="shared" si="629"/>
        <v>705.11900517000004</v>
      </c>
      <c r="D741" s="2">
        <f t="shared" si="630"/>
        <v>24.254516220000141</v>
      </c>
      <c r="E741" s="106">
        <f t="shared" si="614"/>
        <v>680.8644889499999</v>
      </c>
      <c r="F741" s="21">
        <f t="shared" si="631"/>
        <v>6370.34</v>
      </c>
      <c r="G741" s="108">
        <f t="shared" si="632"/>
        <v>6407.93</v>
      </c>
      <c r="H741" s="109">
        <f t="shared" si="609"/>
        <v>44830</v>
      </c>
      <c r="I741" s="109">
        <f t="shared" si="640"/>
        <v>44860</v>
      </c>
      <c r="J741" s="110">
        <f t="shared" si="615"/>
        <v>5.9007839455980093E-3</v>
      </c>
      <c r="K741" s="117">
        <f t="shared" si="641"/>
        <v>44890</v>
      </c>
      <c r="L741" s="178">
        <f t="shared" si="643"/>
        <v>31</v>
      </c>
      <c r="M741" s="178">
        <f t="shared" si="612"/>
        <v>23</v>
      </c>
      <c r="N741" s="106">
        <f t="shared" si="616"/>
        <v>1.00437467</v>
      </c>
      <c r="O741" s="111">
        <f t="shared" si="611"/>
        <v>0.99709963999999995</v>
      </c>
      <c r="P741" s="111">
        <f t="shared" si="633"/>
        <v>1.1743390432989655</v>
      </c>
      <c r="Q741" s="106">
        <f t="shared" si="610"/>
        <v>1.1794763800000001</v>
      </c>
      <c r="R741" s="106">
        <f t="shared" si="634"/>
        <v>1.12819757</v>
      </c>
      <c r="S741" s="106">
        <f t="shared" si="617"/>
        <v>795.51354819000005</v>
      </c>
      <c r="T741" s="106">
        <f t="shared" si="618"/>
        <v>3.109370040929603</v>
      </c>
      <c r="U741" s="106">
        <f t="shared" si="619"/>
        <v>122.19909374729605</v>
      </c>
      <c r="V741" s="106">
        <f t="shared" si="620"/>
        <v>830.42746895822563</v>
      </c>
      <c r="W741" s="19">
        <f t="shared" si="639"/>
        <v>0</v>
      </c>
      <c r="X741" s="2">
        <f t="shared" si="621"/>
        <v>0</v>
      </c>
      <c r="Y741" s="4">
        <f t="shared" si="622"/>
        <v>0</v>
      </c>
      <c r="Z741" s="106">
        <f t="shared" si="623"/>
        <v>0</v>
      </c>
      <c r="AA741" s="114">
        <f t="shared" si="635"/>
        <v>0.05</v>
      </c>
      <c r="AB741" s="112">
        <f t="shared" si="624"/>
        <v>23</v>
      </c>
      <c r="AC741" s="178">
        <f t="shared" si="642"/>
        <v>31</v>
      </c>
      <c r="AD741" s="11">
        <f t="shared" si="636"/>
        <v>1.003021151</v>
      </c>
      <c r="AE741" s="106">
        <f t="shared" si="625"/>
        <v>2.4033665499999999</v>
      </c>
      <c r="AF741" s="106">
        <f t="shared" si="626"/>
        <v>2.5088467699999999</v>
      </c>
      <c r="AG741" s="106">
        <f t="shared" si="627"/>
        <v>0</v>
      </c>
      <c r="AH741" s="115" t="str">
        <f t="shared" si="637"/>
        <v>J=</v>
      </c>
      <c r="AI741" s="116">
        <f t="shared" si="638"/>
        <v>44890</v>
      </c>
      <c r="AJ741" s="14"/>
      <c r="AK741" s="18"/>
      <c r="AL741" s="14"/>
      <c r="AM741" s="18"/>
      <c r="AN741" s="18"/>
      <c r="AO741" s="29"/>
      <c r="AP741" s="29"/>
      <c r="AQ741" s="36"/>
      <c r="AR741" s="36"/>
      <c r="AS741" s="36"/>
      <c r="AT741" s="36"/>
      <c r="AU741" s="36"/>
      <c r="AV741" s="36"/>
      <c r="AW741" s="18"/>
      <c r="AX741" s="18"/>
      <c r="AY741" s="18"/>
      <c r="AZ741" s="18"/>
      <c r="BA741" s="18"/>
      <c r="BB741" s="18"/>
      <c r="BC741" s="18"/>
      <c r="BD741" s="18"/>
      <c r="BE741" s="18"/>
      <c r="BG741" s="18"/>
      <c r="BH741" s="18"/>
      <c r="BI741" s="18"/>
      <c r="BJ741" s="18"/>
      <c r="BK741" s="18"/>
      <c r="BL741" s="18"/>
      <c r="BM741" s="18"/>
      <c r="BN741" s="18"/>
      <c r="BO741" s="18"/>
      <c r="BP741" s="18"/>
      <c r="BQ741" s="18"/>
      <c r="BR741" s="18"/>
      <c r="BS741" s="18"/>
      <c r="BT741" s="18"/>
      <c r="BU741" s="18"/>
      <c r="BV741" s="18"/>
      <c r="BW741" s="18"/>
      <c r="BX741" s="18"/>
      <c r="BY741" s="18"/>
      <c r="BZ741" s="18"/>
      <c r="CA741" s="18"/>
      <c r="CB741" s="18"/>
      <c r="CC741" s="18"/>
      <c r="CD741" s="18"/>
      <c r="CE741" s="18"/>
      <c r="CF741" s="18"/>
      <c r="CG741" s="18"/>
      <c r="CH741" s="18"/>
      <c r="CI741" s="18"/>
      <c r="CJ741" s="18"/>
      <c r="CK741" s="18"/>
      <c r="CL741" s="18"/>
      <c r="CM741" s="18"/>
      <c r="CN741" s="18"/>
      <c r="CO741" s="18"/>
      <c r="CP741" s="18"/>
      <c r="CQ741" s="18"/>
      <c r="CR741" s="18"/>
      <c r="CS741" s="18"/>
      <c r="CT741" s="18"/>
      <c r="CU741" s="18"/>
      <c r="CV741" s="18"/>
      <c r="CW741" s="18"/>
      <c r="CX741" s="18"/>
      <c r="CY741" s="18"/>
      <c r="CZ741" s="18"/>
      <c r="DA741" s="18"/>
      <c r="DB741" s="18"/>
      <c r="DC741" s="18"/>
      <c r="DD741" s="18"/>
      <c r="DE741" s="18"/>
      <c r="DF741" s="18"/>
      <c r="DG741" s="18"/>
      <c r="DH741" s="18"/>
      <c r="DI741" s="18"/>
      <c r="DJ741" s="18"/>
      <c r="DK741" s="18"/>
      <c r="DL741" s="18"/>
      <c r="DM741" s="18"/>
      <c r="DN741" s="18"/>
      <c r="DO741" s="18"/>
      <c r="DP741" s="18"/>
      <c r="DQ741" s="18"/>
      <c r="DR741" s="18"/>
      <c r="DS741" s="18"/>
      <c r="DT741" s="18"/>
      <c r="DU741" s="18"/>
      <c r="DV741" s="18"/>
      <c r="DW741" s="18"/>
      <c r="DX741" s="18"/>
      <c r="DY741" s="18"/>
      <c r="DZ741" s="18"/>
      <c r="EA741" s="18"/>
      <c r="EB741" s="18"/>
      <c r="EC741" s="18"/>
      <c r="ED741" s="18"/>
      <c r="EE741" s="18"/>
      <c r="EF741" s="18"/>
      <c r="EG741" s="18"/>
      <c r="EH741" s="18"/>
      <c r="EI741" s="18"/>
      <c r="EJ741" s="18"/>
      <c r="EK741" s="18"/>
      <c r="EL741" s="18"/>
      <c r="EM741" s="18"/>
      <c r="EN741" s="18"/>
      <c r="EO741" s="18"/>
      <c r="EP741" s="18"/>
      <c r="EQ741" s="18"/>
      <c r="ER741" s="18"/>
      <c r="ES741" s="18"/>
      <c r="ET741" s="18"/>
      <c r="EU741" s="18"/>
      <c r="EV741" s="18"/>
      <c r="EW741" s="18"/>
      <c r="EX741" s="18"/>
      <c r="EY741" s="18"/>
      <c r="EZ741" s="18"/>
      <c r="FA741" s="18"/>
      <c r="FB741" s="18"/>
      <c r="FC741" s="18"/>
      <c r="FD741" s="18"/>
      <c r="FE741" s="18"/>
      <c r="FF741" s="18"/>
      <c r="FG741" s="18"/>
      <c r="FH741" s="18"/>
      <c r="FI741" s="18"/>
      <c r="FJ741" s="18"/>
      <c r="FK741" s="18"/>
      <c r="FL741" s="18"/>
      <c r="FM741" s="18"/>
      <c r="FN741" s="18"/>
      <c r="FO741" s="18"/>
      <c r="FP741" s="18"/>
      <c r="FQ741" s="18"/>
      <c r="FR741" s="18"/>
      <c r="FS741" s="18"/>
      <c r="FT741" s="18"/>
      <c r="FU741" s="18"/>
      <c r="FV741" s="18"/>
      <c r="FW741" s="18"/>
      <c r="FX741" s="18"/>
      <c r="FY741" s="18"/>
      <c r="FZ741" s="18"/>
      <c r="GA741" s="18"/>
      <c r="GB741" s="18"/>
      <c r="GC741" s="18"/>
      <c r="GD741" s="18"/>
      <c r="GE741" s="18"/>
      <c r="GF741" s="18"/>
      <c r="GG741" s="18"/>
      <c r="GH741" s="18"/>
      <c r="GI741" s="18"/>
      <c r="GJ741" s="18"/>
      <c r="GK741" s="18"/>
      <c r="GL741" s="18"/>
    </row>
    <row r="742" spans="1:194" ht="15" customHeight="1" x14ac:dyDescent="0.25">
      <c r="A742" s="105">
        <f t="shared" si="628"/>
        <v>44883</v>
      </c>
      <c r="B742" s="106">
        <f t="shared" si="613"/>
        <v>833.19848012001171</v>
      </c>
      <c r="C742" s="2">
        <f t="shared" si="629"/>
        <v>705.11900517000004</v>
      </c>
      <c r="D742" s="2">
        <f t="shared" si="630"/>
        <v>24.254516220000141</v>
      </c>
      <c r="E742" s="106">
        <f t="shared" si="614"/>
        <v>680.8644889499999</v>
      </c>
      <c r="F742" s="21">
        <f t="shared" si="631"/>
        <v>6370.34</v>
      </c>
      <c r="G742" s="108">
        <f t="shared" si="632"/>
        <v>6407.93</v>
      </c>
      <c r="H742" s="109">
        <f t="shared" si="609"/>
        <v>44830</v>
      </c>
      <c r="I742" s="109">
        <f t="shared" si="640"/>
        <v>44860</v>
      </c>
      <c r="J742" s="110">
        <f t="shared" si="615"/>
        <v>5.9007839455980093E-3</v>
      </c>
      <c r="K742" s="117">
        <f t="shared" si="641"/>
        <v>44890</v>
      </c>
      <c r="L742" s="178">
        <f t="shared" si="643"/>
        <v>31</v>
      </c>
      <c r="M742" s="178">
        <f t="shared" si="612"/>
        <v>24</v>
      </c>
      <c r="N742" s="106">
        <f t="shared" si="616"/>
        <v>1.00456531</v>
      </c>
      <c r="O742" s="111">
        <f t="shared" si="611"/>
        <v>0.99709963999999995</v>
      </c>
      <c r="P742" s="111">
        <f t="shared" si="633"/>
        <v>1.1743390432989655</v>
      </c>
      <c r="Q742" s="106">
        <f t="shared" si="610"/>
        <v>1.1797002599999999</v>
      </c>
      <c r="R742" s="106">
        <f t="shared" si="634"/>
        <v>1.12819757</v>
      </c>
      <c r="S742" s="106">
        <f t="shared" si="617"/>
        <v>795.51354819000005</v>
      </c>
      <c r="T742" s="106">
        <f t="shared" si="618"/>
        <v>3.109370040929603</v>
      </c>
      <c r="U742" s="106">
        <f t="shared" si="619"/>
        <v>122.35152568908207</v>
      </c>
      <c r="V742" s="106">
        <f t="shared" si="620"/>
        <v>830.57990090001169</v>
      </c>
      <c r="W742" s="19">
        <f t="shared" si="639"/>
        <v>0</v>
      </c>
      <c r="X742" s="2">
        <f t="shared" si="621"/>
        <v>0</v>
      </c>
      <c r="Y742" s="4">
        <f t="shared" si="622"/>
        <v>0</v>
      </c>
      <c r="Z742" s="106">
        <f t="shared" si="623"/>
        <v>0</v>
      </c>
      <c r="AA742" s="114">
        <f t="shared" si="635"/>
        <v>0.05</v>
      </c>
      <c r="AB742" s="112">
        <f t="shared" si="624"/>
        <v>24</v>
      </c>
      <c r="AC742" s="178">
        <f t="shared" si="642"/>
        <v>31</v>
      </c>
      <c r="AD742" s="11">
        <f t="shared" si="636"/>
        <v>1.0031527119999999</v>
      </c>
      <c r="AE742" s="106">
        <f t="shared" si="625"/>
        <v>2.5080250999999998</v>
      </c>
      <c r="AF742" s="106">
        <f t="shared" si="626"/>
        <v>2.61857922</v>
      </c>
      <c r="AG742" s="106">
        <f t="shared" si="627"/>
        <v>0</v>
      </c>
      <c r="AH742" s="115" t="str">
        <f t="shared" si="637"/>
        <v>J=</v>
      </c>
      <c r="AI742" s="116">
        <f t="shared" si="638"/>
        <v>44890</v>
      </c>
      <c r="AJ742" s="10"/>
      <c r="AK742" s="1"/>
      <c r="AL742" s="10"/>
      <c r="AM742" s="1"/>
      <c r="AN742" s="1"/>
      <c r="AO742" s="3"/>
      <c r="AP742" s="3"/>
      <c r="AQ742" s="4"/>
      <c r="AR742" s="4"/>
      <c r="AS742" s="4"/>
      <c r="AT742" s="4"/>
      <c r="AU742" s="4"/>
      <c r="AV742" s="4"/>
      <c r="AW742" s="1"/>
      <c r="AX742" s="1"/>
      <c r="AY742" s="1"/>
      <c r="AZ742" s="1"/>
      <c r="BA742" s="1"/>
      <c r="BB742" s="1"/>
      <c r="BC742" s="1"/>
      <c r="BD742" s="1"/>
      <c r="BE742" s="1"/>
      <c r="BG742" s="1"/>
      <c r="BH742" s="1"/>
    </row>
    <row r="743" spans="1:194" ht="15" customHeight="1" x14ac:dyDescent="0.25">
      <c r="A743" s="105">
        <f t="shared" si="628"/>
        <v>44884</v>
      </c>
      <c r="B743" s="106">
        <f t="shared" si="613"/>
        <v>833.46071922773251</v>
      </c>
      <c r="C743" s="2">
        <f t="shared" si="629"/>
        <v>705.11900517000004</v>
      </c>
      <c r="D743" s="2">
        <f t="shared" si="630"/>
        <v>24.254516220000141</v>
      </c>
      <c r="E743" s="106">
        <f t="shared" si="614"/>
        <v>680.8644889499999</v>
      </c>
      <c r="F743" s="21">
        <f t="shared" si="631"/>
        <v>6370.34</v>
      </c>
      <c r="G743" s="108">
        <f t="shared" si="632"/>
        <v>6407.93</v>
      </c>
      <c r="H743" s="109">
        <f t="shared" si="609"/>
        <v>44830</v>
      </c>
      <c r="I743" s="109">
        <f t="shared" si="640"/>
        <v>44860</v>
      </c>
      <c r="J743" s="110">
        <f t="shared" si="615"/>
        <v>5.9007839455980093E-3</v>
      </c>
      <c r="K743" s="117">
        <f t="shared" si="641"/>
        <v>44890</v>
      </c>
      <c r="L743" s="178">
        <f t="shared" si="643"/>
        <v>31</v>
      </c>
      <c r="M743" s="178">
        <f t="shared" si="612"/>
        <v>25</v>
      </c>
      <c r="N743" s="106">
        <f t="shared" si="616"/>
        <v>1.0047559800000001</v>
      </c>
      <c r="O743" s="111">
        <f t="shared" si="611"/>
        <v>0.99709963999999995</v>
      </c>
      <c r="P743" s="111">
        <f t="shared" si="633"/>
        <v>1.1743390432989655</v>
      </c>
      <c r="Q743" s="106">
        <f t="shared" si="610"/>
        <v>1.17992417</v>
      </c>
      <c r="R743" s="106">
        <f t="shared" si="634"/>
        <v>1.12819757</v>
      </c>
      <c r="S743" s="106">
        <f t="shared" si="617"/>
        <v>795.51354819000005</v>
      </c>
      <c r="T743" s="106">
        <f t="shared" si="618"/>
        <v>3.109370040929603</v>
      </c>
      <c r="U743" s="106">
        <f t="shared" si="619"/>
        <v>122.50397805680294</v>
      </c>
      <c r="V743" s="106">
        <f t="shared" si="620"/>
        <v>830.73235326773249</v>
      </c>
      <c r="W743" s="19">
        <f t="shared" si="639"/>
        <v>0</v>
      </c>
      <c r="X743" s="2">
        <f t="shared" si="621"/>
        <v>0</v>
      </c>
      <c r="Y743" s="4">
        <f t="shared" si="622"/>
        <v>0</v>
      </c>
      <c r="Z743" s="106">
        <f t="shared" si="623"/>
        <v>0</v>
      </c>
      <c r="AA743" s="114">
        <f t="shared" si="635"/>
        <v>0.05</v>
      </c>
      <c r="AB743" s="112">
        <f t="shared" si="624"/>
        <v>25</v>
      </c>
      <c r="AC743" s="178">
        <f t="shared" si="642"/>
        <v>31</v>
      </c>
      <c r="AD743" s="11">
        <f t="shared" si="636"/>
        <v>1.0032842900000001</v>
      </c>
      <c r="AE743" s="106">
        <f t="shared" si="625"/>
        <v>2.61269719</v>
      </c>
      <c r="AF743" s="106">
        <f t="shared" si="626"/>
        <v>2.7283659600000001</v>
      </c>
      <c r="AG743" s="106">
        <f t="shared" si="627"/>
        <v>0</v>
      </c>
      <c r="AH743" s="115" t="str">
        <f t="shared" si="637"/>
        <v>J=</v>
      </c>
      <c r="AI743" s="116">
        <f t="shared" si="638"/>
        <v>44890</v>
      </c>
      <c r="AJ743" s="10"/>
      <c r="AK743" s="1"/>
      <c r="AL743" s="10"/>
      <c r="AM743" s="1"/>
      <c r="AN743" s="1"/>
      <c r="AO743" s="3"/>
      <c r="AP743" s="3"/>
      <c r="AQ743" s="4"/>
      <c r="AR743" s="4"/>
      <c r="AS743" s="4"/>
      <c r="AT743" s="4"/>
      <c r="AU743" s="4"/>
      <c r="AV743" s="4"/>
      <c r="AW743" s="1"/>
      <c r="AX743" s="1"/>
      <c r="AY743" s="1"/>
      <c r="AZ743" s="1"/>
      <c r="BA743" s="1"/>
      <c r="BB743" s="1"/>
      <c r="BC743" s="1"/>
      <c r="BD743" s="1"/>
      <c r="BE743" s="1"/>
      <c r="BG743" s="1"/>
      <c r="BH743" s="1"/>
    </row>
    <row r="744" spans="1:194" ht="15" customHeight="1" x14ac:dyDescent="0.25">
      <c r="A744" s="105">
        <f t="shared" si="628"/>
        <v>44885</v>
      </c>
      <c r="B744" s="106">
        <f t="shared" si="613"/>
        <v>833.72304756867777</v>
      </c>
      <c r="C744" s="2">
        <f t="shared" si="629"/>
        <v>705.11900517000004</v>
      </c>
      <c r="D744" s="2">
        <f t="shared" si="630"/>
        <v>24.254516220000141</v>
      </c>
      <c r="E744" s="106">
        <f t="shared" si="614"/>
        <v>680.8644889499999</v>
      </c>
      <c r="F744" s="21">
        <f t="shared" si="631"/>
        <v>6370.34</v>
      </c>
      <c r="G744" s="108">
        <f t="shared" si="632"/>
        <v>6407.93</v>
      </c>
      <c r="H744" s="109">
        <f t="shared" ref="H744:H807" si="644">EDATE(I744,-1)</f>
        <v>44830</v>
      </c>
      <c r="I744" s="109">
        <f t="shared" si="640"/>
        <v>44860</v>
      </c>
      <c r="J744" s="110">
        <f t="shared" si="615"/>
        <v>5.9007839455980093E-3</v>
      </c>
      <c r="K744" s="117">
        <f t="shared" si="641"/>
        <v>44890</v>
      </c>
      <c r="L744" s="178">
        <f t="shared" si="643"/>
        <v>31</v>
      </c>
      <c r="M744" s="178">
        <f t="shared" si="612"/>
        <v>26</v>
      </c>
      <c r="N744" s="106">
        <f t="shared" si="616"/>
        <v>1.0049466899999999</v>
      </c>
      <c r="O744" s="111">
        <f t="shared" si="611"/>
        <v>0.99709963999999995</v>
      </c>
      <c r="P744" s="111">
        <f t="shared" si="633"/>
        <v>1.1743390432989655</v>
      </c>
      <c r="Q744" s="106">
        <f t="shared" si="610"/>
        <v>1.1801481300000001</v>
      </c>
      <c r="R744" s="106">
        <f t="shared" si="634"/>
        <v>1.12819757</v>
      </c>
      <c r="S744" s="106">
        <f t="shared" si="617"/>
        <v>795.51354819000005</v>
      </c>
      <c r="T744" s="106">
        <f t="shared" si="618"/>
        <v>3.109370040929603</v>
      </c>
      <c r="U744" s="106">
        <f t="shared" si="619"/>
        <v>122.65646446774819</v>
      </c>
      <c r="V744" s="106">
        <f t="shared" si="620"/>
        <v>830.88483967867774</v>
      </c>
      <c r="W744" s="19">
        <f t="shared" si="639"/>
        <v>0</v>
      </c>
      <c r="X744" s="2">
        <f t="shared" si="621"/>
        <v>0</v>
      </c>
      <c r="Y744" s="4">
        <f t="shared" si="622"/>
        <v>0</v>
      </c>
      <c r="Z744" s="106">
        <f t="shared" si="623"/>
        <v>0</v>
      </c>
      <c r="AA744" s="114">
        <f t="shared" si="635"/>
        <v>0.05</v>
      </c>
      <c r="AB744" s="112">
        <f t="shared" si="624"/>
        <v>26</v>
      </c>
      <c r="AC744" s="178">
        <f t="shared" si="642"/>
        <v>31</v>
      </c>
      <c r="AD744" s="11">
        <f t="shared" si="636"/>
        <v>1.003415886</v>
      </c>
      <c r="AE744" s="106">
        <f t="shared" si="625"/>
        <v>2.7173835899999998</v>
      </c>
      <c r="AF744" s="106">
        <f t="shared" si="626"/>
        <v>2.8382078900000001</v>
      </c>
      <c r="AG744" s="106">
        <f t="shared" si="627"/>
        <v>0</v>
      </c>
      <c r="AH744" s="115" t="str">
        <f t="shared" si="637"/>
        <v>J=</v>
      </c>
      <c r="AI744" s="116">
        <f t="shared" si="638"/>
        <v>44890</v>
      </c>
      <c r="AJ744" s="10"/>
      <c r="AK744" s="1"/>
      <c r="AL744" s="10"/>
      <c r="AM744" s="1"/>
      <c r="AN744" s="1"/>
      <c r="AO744" s="3"/>
      <c r="AP744" s="3"/>
      <c r="AQ744" s="4"/>
      <c r="AR744" s="4"/>
      <c r="AS744" s="4"/>
      <c r="AT744" s="4"/>
      <c r="AU744" s="4"/>
      <c r="AV744" s="4"/>
      <c r="AW744" s="1"/>
      <c r="AX744" s="1"/>
      <c r="AY744" s="1"/>
      <c r="AZ744" s="1"/>
      <c r="BA744" s="1"/>
      <c r="BB744" s="1"/>
      <c r="BC744" s="1"/>
      <c r="BD744" s="1"/>
      <c r="BE744" s="1"/>
      <c r="BG744" s="1"/>
      <c r="BH744" s="1"/>
    </row>
    <row r="745" spans="1:194" ht="15" customHeight="1" x14ac:dyDescent="0.25">
      <c r="A745" s="105">
        <f t="shared" si="628"/>
        <v>44886</v>
      </c>
      <c r="B745" s="106">
        <f t="shared" si="613"/>
        <v>833.98545749420259</v>
      </c>
      <c r="C745" s="2">
        <f t="shared" si="629"/>
        <v>705.11900517000004</v>
      </c>
      <c r="D745" s="2">
        <f t="shared" si="630"/>
        <v>24.254516220000141</v>
      </c>
      <c r="E745" s="106">
        <f t="shared" si="614"/>
        <v>680.8644889499999</v>
      </c>
      <c r="F745" s="21">
        <f t="shared" si="631"/>
        <v>6370.34</v>
      </c>
      <c r="G745" s="108">
        <f t="shared" si="632"/>
        <v>6407.93</v>
      </c>
      <c r="H745" s="109">
        <f t="shared" si="644"/>
        <v>44830</v>
      </c>
      <c r="I745" s="109">
        <f t="shared" si="640"/>
        <v>44860</v>
      </c>
      <c r="J745" s="110">
        <f t="shared" si="615"/>
        <v>5.9007839455980093E-3</v>
      </c>
      <c r="K745" s="117">
        <f t="shared" si="641"/>
        <v>44890</v>
      </c>
      <c r="L745" s="178">
        <f t="shared" si="643"/>
        <v>31</v>
      </c>
      <c r="M745" s="178">
        <f t="shared" si="612"/>
        <v>27</v>
      </c>
      <c r="N745" s="106">
        <f t="shared" si="616"/>
        <v>1.0051374399999999</v>
      </c>
      <c r="O745" s="111">
        <f t="shared" si="611"/>
        <v>0.99709963999999995</v>
      </c>
      <c r="P745" s="111">
        <f t="shared" si="633"/>
        <v>1.1743390432989655</v>
      </c>
      <c r="Q745" s="106">
        <f t="shared" ref="Q745:Q808" si="645">TRUNC(TRUNC((N745*P745),15),8)</f>
        <v>1.1803721300000001</v>
      </c>
      <c r="R745" s="106">
        <f t="shared" si="634"/>
        <v>1.12819757</v>
      </c>
      <c r="S745" s="106">
        <f t="shared" si="617"/>
        <v>795.51354819000005</v>
      </c>
      <c r="T745" s="106">
        <f t="shared" si="618"/>
        <v>3.109370040929603</v>
      </c>
      <c r="U745" s="106">
        <f t="shared" si="619"/>
        <v>122.808978113273</v>
      </c>
      <c r="V745" s="106">
        <f t="shared" si="620"/>
        <v>831.03735332420263</v>
      </c>
      <c r="W745" s="19">
        <f t="shared" si="639"/>
        <v>0</v>
      </c>
      <c r="X745" s="2">
        <f t="shared" si="621"/>
        <v>0</v>
      </c>
      <c r="Y745" s="4">
        <f t="shared" si="622"/>
        <v>0</v>
      </c>
      <c r="Z745" s="106">
        <f t="shared" si="623"/>
        <v>0</v>
      </c>
      <c r="AA745" s="114">
        <f t="shared" si="635"/>
        <v>0.05</v>
      </c>
      <c r="AB745" s="112">
        <f t="shared" si="624"/>
        <v>27</v>
      </c>
      <c r="AC745" s="178">
        <f t="shared" si="642"/>
        <v>31</v>
      </c>
      <c r="AD745" s="11">
        <f t="shared" si="636"/>
        <v>1.003547499</v>
      </c>
      <c r="AE745" s="106">
        <f t="shared" si="625"/>
        <v>2.8220835100000001</v>
      </c>
      <c r="AF745" s="106">
        <f t="shared" si="626"/>
        <v>2.9481041700000001</v>
      </c>
      <c r="AG745" s="106">
        <f t="shared" si="627"/>
        <v>0</v>
      </c>
      <c r="AH745" s="115" t="str">
        <f t="shared" si="637"/>
        <v>J=</v>
      </c>
      <c r="AI745" s="116">
        <f t="shared" si="638"/>
        <v>44890</v>
      </c>
      <c r="AJ745" s="10"/>
      <c r="AK745" s="1"/>
      <c r="AL745" s="10"/>
      <c r="AM745" s="1"/>
      <c r="AN745" s="1"/>
      <c r="AO745" s="3"/>
      <c r="AP745" s="3"/>
      <c r="AQ745" s="4"/>
      <c r="AR745" s="4"/>
      <c r="AS745" s="4"/>
      <c r="AT745" s="4"/>
      <c r="AU745" s="4"/>
      <c r="AV745" s="4"/>
      <c r="AW745" s="1"/>
      <c r="AX745" s="1"/>
      <c r="AY745" s="1"/>
      <c r="AZ745" s="1"/>
      <c r="BA745" s="1"/>
      <c r="BB745" s="1"/>
      <c r="BC745" s="1"/>
      <c r="BD745" s="1"/>
      <c r="BE745" s="1"/>
      <c r="BG745" s="1"/>
      <c r="BH745" s="1"/>
    </row>
    <row r="746" spans="1:194" ht="15" customHeight="1" x14ac:dyDescent="0.25">
      <c r="A746" s="105">
        <f t="shared" si="628"/>
        <v>44887</v>
      </c>
      <c r="B746" s="106">
        <f t="shared" si="613"/>
        <v>834.24795587295171</v>
      </c>
      <c r="C746" s="2">
        <f t="shared" si="629"/>
        <v>705.11900517000004</v>
      </c>
      <c r="D746" s="2">
        <f t="shared" si="630"/>
        <v>24.254516220000141</v>
      </c>
      <c r="E746" s="106">
        <f t="shared" si="614"/>
        <v>680.8644889499999</v>
      </c>
      <c r="F746" s="21">
        <f t="shared" si="631"/>
        <v>6370.34</v>
      </c>
      <c r="G746" s="108">
        <f t="shared" si="632"/>
        <v>6407.93</v>
      </c>
      <c r="H746" s="109">
        <f t="shared" si="644"/>
        <v>44830</v>
      </c>
      <c r="I746" s="109">
        <f t="shared" si="640"/>
        <v>44860</v>
      </c>
      <c r="J746" s="110">
        <f t="shared" si="615"/>
        <v>5.9007839455980093E-3</v>
      </c>
      <c r="K746" s="117">
        <f t="shared" si="641"/>
        <v>44890</v>
      </c>
      <c r="L746" s="178">
        <f t="shared" si="643"/>
        <v>31</v>
      </c>
      <c r="M746" s="178">
        <f t="shared" si="612"/>
        <v>28</v>
      </c>
      <c r="N746" s="106">
        <f t="shared" si="616"/>
        <v>1.00532822</v>
      </c>
      <c r="O746" s="111">
        <f t="shared" ref="O746:O809" si="646">IF(K746&gt;K745,N745,O745)</f>
        <v>0.99709963999999995</v>
      </c>
      <c r="P746" s="111">
        <f t="shared" si="633"/>
        <v>1.1743390432989655</v>
      </c>
      <c r="Q746" s="106">
        <f t="shared" si="645"/>
        <v>1.18059618</v>
      </c>
      <c r="R746" s="106">
        <f t="shared" si="634"/>
        <v>1.12819757</v>
      </c>
      <c r="S746" s="106">
        <f t="shared" si="617"/>
        <v>795.51354819000005</v>
      </c>
      <c r="T746" s="106">
        <f t="shared" si="618"/>
        <v>3.109370040929603</v>
      </c>
      <c r="U746" s="106">
        <f t="shared" si="619"/>
        <v>122.96152580202219</v>
      </c>
      <c r="V746" s="106">
        <f t="shared" si="620"/>
        <v>831.18990101295174</v>
      </c>
      <c r="W746" s="19">
        <f t="shared" si="639"/>
        <v>0</v>
      </c>
      <c r="X746" s="2">
        <f t="shared" si="621"/>
        <v>0</v>
      </c>
      <c r="Y746" s="4">
        <f t="shared" si="622"/>
        <v>0</v>
      </c>
      <c r="Z746" s="106">
        <f t="shared" si="623"/>
        <v>0</v>
      </c>
      <c r="AA746" s="114">
        <f t="shared" si="635"/>
        <v>0.05</v>
      </c>
      <c r="AB746" s="112">
        <f t="shared" si="624"/>
        <v>28</v>
      </c>
      <c r="AC746" s="178">
        <f t="shared" si="642"/>
        <v>31</v>
      </c>
      <c r="AD746" s="11">
        <f t="shared" si="636"/>
        <v>1.003679129</v>
      </c>
      <c r="AE746" s="106">
        <f t="shared" si="625"/>
        <v>2.9267969599999999</v>
      </c>
      <c r="AF746" s="106">
        <f t="shared" si="626"/>
        <v>3.0580548599999999</v>
      </c>
      <c r="AG746" s="106">
        <f t="shared" si="627"/>
        <v>0</v>
      </c>
      <c r="AH746" s="115" t="str">
        <f t="shared" si="637"/>
        <v>J=</v>
      </c>
      <c r="AI746" s="116">
        <f t="shared" si="638"/>
        <v>44890</v>
      </c>
      <c r="AJ746" s="10"/>
      <c r="AK746" s="1"/>
      <c r="AL746" s="10"/>
      <c r="AM746" s="1"/>
      <c r="AN746" s="1"/>
      <c r="AO746" s="3"/>
      <c r="AP746" s="3"/>
      <c r="AQ746" s="4"/>
      <c r="AR746" s="4"/>
      <c r="AS746" s="4"/>
      <c r="AT746" s="4"/>
      <c r="AU746" s="4"/>
      <c r="AV746" s="4"/>
      <c r="AW746" s="1"/>
      <c r="AX746" s="1"/>
      <c r="AY746" s="1"/>
      <c r="AZ746" s="1"/>
      <c r="BA746" s="1"/>
      <c r="BB746" s="1"/>
      <c r="BC746" s="1"/>
      <c r="BD746" s="1"/>
      <c r="BE746" s="1"/>
      <c r="BG746" s="1"/>
      <c r="BH746" s="1"/>
    </row>
    <row r="747" spans="1:194" ht="15" customHeight="1" x14ac:dyDescent="0.25">
      <c r="A747" s="105">
        <f t="shared" si="628"/>
        <v>44888</v>
      </c>
      <c r="B747" s="106">
        <f t="shared" si="613"/>
        <v>834.51052304899076</v>
      </c>
      <c r="C747" s="2">
        <f t="shared" si="629"/>
        <v>705.11900517000004</v>
      </c>
      <c r="D747" s="2">
        <f t="shared" si="630"/>
        <v>24.254516220000141</v>
      </c>
      <c r="E747" s="106">
        <f t="shared" si="614"/>
        <v>680.8644889499999</v>
      </c>
      <c r="F747" s="21">
        <f t="shared" si="631"/>
        <v>6370.34</v>
      </c>
      <c r="G747" s="108">
        <f t="shared" si="632"/>
        <v>6407.93</v>
      </c>
      <c r="H747" s="109">
        <f t="shared" si="644"/>
        <v>44830</v>
      </c>
      <c r="I747" s="109">
        <f t="shared" si="640"/>
        <v>44860</v>
      </c>
      <c r="J747" s="110">
        <f t="shared" si="615"/>
        <v>5.9007839455980093E-3</v>
      </c>
      <c r="K747" s="117">
        <f t="shared" si="641"/>
        <v>44890</v>
      </c>
      <c r="L747" s="178">
        <f t="shared" si="643"/>
        <v>31</v>
      </c>
      <c r="M747" s="178">
        <f t="shared" si="612"/>
        <v>29</v>
      </c>
      <c r="N747" s="106">
        <f t="shared" si="616"/>
        <v>1.0055190300000001</v>
      </c>
      <c r="O747" s="111">
        <f t="shared" si="646"/>
        <v>0.99709963999999995</v>
      </c>
      <c r="P747" s="111">
        <f t="shared" si="633"/>
        <v>1.1743390432989655</v>
      </c>
      <c r="Q747" s="106">
        <f t="shared" si="645"/>
        <v>1.18082025</v>
      </c>
      <c r="R747" s="106">
        <f t="shared" si="634"/>
        <v>1.12819757</v>
      </c>
      <c r="S747" s="106">
        <f t="shared" si="617"/>
        <v>795.51354819000005</v>
      </c>
      <c r="T747" s="106">
        <f t="shared" si="618"/>
        <v>3.109370040929603</v>
      </c>
      <c r="U747" s="106">
        <f t="shared" si="619"/>
        <v>123.11408710806123</v>
      </c>
      <c r="V747" s="106">
        <f t="shared" si="620"/>
        <v>831.34246231899078</v>
      </c>
      <c r="W747" s="19">
        <f t="shared" si="639"/>
        <v>0</v>
      </c>
      <c r="X747" s="2">
        <f t="shared" si="621"/>
        <v>0</v>
      </c>
      <c r="Y747" s="4">
        <f t="shared" si="622"/>
        <v>0</v>
      </c>
      <c r="Z747" s="106">
        <f t="shared" si="623"/>
        <v>0</v>
      </c>
      <c r="AA747" s="114">
        <f t="shared" si="635"/>
        <v>0.05</v>
      </c>
      <c r="AB747" s="112">
        <f t="shared" si="624"/>
        <v>29</v>
      </c>
      <c r="AC747" s="178">
        <f t="shared" si="642"/>
        <v>31</v>
      </c>
      <c r="AD747" s="11">
        <f t="shared" si="636"/>
        <v>1.003810777</v>
      </c>
      <c r="AE747" s="106">
        <f t="shared" si="625"/>
        <v>3.0315247300000001</v>
      </c>
      <c r="AF747" s="106">
        <f t="shared" si="626"/>
        <v>3.1680607300000001</v>
      </c>
      <c r="AG747" s="106">
        <f t="shared" si="627"/>
        <v>0</v>
      </c>
      <c r="AH747" s="115" t="str">
        <f t="shared" si="637"/>
        <v>J=</v>
      </c>
      <c r="AI747" s="116">
        <f t="shared" si="638"/>
        <v>44890</v>
      </c>
      <c r="AJ747" s="10"/>
      <c r="AK747" s="1"/>
      <c r="AL747" s="10"/>
      <c r="AM747" s="1"/>
      <c r="AN747" s="1"/>
      <c r="AO747" s="3"/>
      <c r="AP747" s="3"/>
      <c r="AQ747" s="4"/>
      <c r="AR747" s="4"/>
      <c r="AS747" s="4"/>
      <c r="AT747" s="4"/>
      <c r="AU747" s="4"/>
      <c r="AV747" s="4"/>
      <c r="AW747" s="1"/>
      <c r="AX747" s="1"/>
      <c r="AY747" s="1"/>
      <c r="AZ747" s="1"/>
      <c r="BA747" s="1"/>
      <c r="BB747" s="1"/>
      <c r="BC747" s="1"/>
      <c r="BD747" s="1"/>
      <c r="BE747" s="1"/>
      <c r="BG747" s="1"/>
      <c r="BH747" s="1"/>
    </row>
    <row r="748" spans="1:194" ht="15" customHeight="1" x14ac:dyDescent="0.25">
      <c r="A748" s="105">
        <f t="shared" si="628"/>
        <v>44889</v>
      </c>
      <c r="B748" s="106">
        <f t="shared" si="613"/>
        <v>834.77319237554411</v>
      </c>
      <c r="C748" s="2">
        <f t="shared" si="629"/>
        <v>705.11900517000004</v>
      </c>
      <c r="D748" s="2">
        <f t="shared" si="630"/>
        <v>24.254516220000141</v>
      </c>
      <c r="E748" s="106">
        <f t="shared" si="614"/>
        <v>680.8644889499999</v>
      </c>
      <c r="F748" s="21">
        <f t="shared" si="631"/>
        <v>6370.34</v>
      </c>
      <c r="G748" s="108">
        <f t="shared" si="632"/>
        <v>6407.93</v>
      </c>
      <c r="H748" s="109">
        <f t="shared" si="644"/>
        <v>44830</v>
      </c>
      <c r="I748" s="109">
        <f t="shared" si="640"/>
        <v>44860</v>
      </c>
      <c r="J748" s="110">
        <f t="shared" si="615"/>
        <v>5.9007839455980093E-3</v>
      </c>
      <c r="K748" s="117">
        <f t="shared" si="641"/>
        <v>44890</v>
      </c>
      <c r="L748" s="178">
        <f t="shared" si="643"/>
        <v>31</v>
      </c>
      <c r="M748" s="178">
        <f t="shared" si="612"/>
        <v>30</v>
      </c>
      <c r="N748" s="106">
        <f t="shared" si="616"/>
        <v>1.0057098900000001</v>
      </c>
      <c r="O748" s="111">
        <f t="shared" si="646"/>
        <v>0.99709963999999995</v>
      </c>
      <c r="P748" s="111">
        <f t="shared" si="633"/>
        <v>1.1743390432989655</v>
      </c>
      <c r="Q748" s="106">
        <f t="shared" si="645"/>
        <v>1.1810443900000001</v>
      </c>
      <c r="R748" s="106">
        <f t="shared" si="634"/>
        <v>1.12819757</v>
      </c>
      <c r="S748" s="106">
        <f t="shared" si="617"/>
        <v>795.51354819000005</v>
      </c>
      <c r="T748" s="106">
        <f t="shared" si="618"/>
        <v>3.109370040929603</v>
      </c>
      <c r="U748" s="106">
        <f t="shared" si="619"/>
        <v>123.26669607461452</v>
      </c>
      <c r="V748" s="106">
        <f t="shared" si="620"/>
        <v>831.4950712855441</v>
      </c>
      <c r="W748" s="19">
        <f t="shared" si="639"/>
        <v>0</v>
      </c>
      <c r="X748" s="2">
        <f t="shared" si="621"/>
        <v>0</v>
      </c>
      <c r="Y748" s="4">
        <f t="shared" si="622"/>
        <v>0</v>
      </c>
      <c r="Z748" s="106">
        <f t="shared" si="623"/>
        <v>0</v>
      </c>
      <c r="AA748" s="114">
        <f t="shared" si="635"/>
        <v>0.05</v>
      </c>
      <c r="AB748" s="112">
        <f t="shared" si="624"/>
        <v>30</v>
      </c>
      <c r="AC748" s="178">
        <f t="shared" si="642"/>
        <v>31</v>
      </c>
      <c r="AD748" s="11">
        <f t="shared" si="636"/>
        <v>1.003942442</v>
      </c>
      <c r="AE748" s="106">
        <f t="shared" si="625"/>
        <v>3.1362660199999999</v>
      </c>
      <c r="AF748" s="106">
        <f t="shared" si="626"/>
        <v>3.27812109</v>
      </c>
      <c r="AG748" s="106">
        <f t="shared" si="627"/>
        <v>0</v>
      </c>
      <c r="AH748" s="115" t="str">
        <f t="shared" si="637"/>
        <v>J=</v>
      </c>
      <c r="AI748" s="116">
        <f t="shared" si="638"/>
        <v>44890</v>
      </c>
      <c r="AJ748" s="10"/>
      <c r="AK748" s="1"/>
      <c r="AL748" s="10"/>
      <c r="AM748" s="1"/>
      <c r="AN748" s="1"/>
      <c r="AO748" s="3"/>
      <c r="AP748" s="3"/>
      <c r="AQ748" s="4"/>
      <c r="AR748" s="4"/>
      <c r="AS748" s="4"/>
      <c r="AT748" s="4"/>
      <c r="AU748" s="4"/>
      <c r="AV748" s="4"/>
      <c r="AW748" s="1"/>
      <c r="AX748" s="1"/>
      <c r="AY748" s="1"/>
      <c r="AZ748" s="1"/>
      <c r="BA748" s="1"/>
      <c r="BB748" s="1"/>
      <c r="BC748" s="1"/>
      <c r="BD748" s="1"/>
      <c r="BE748" s="1"/>
      <c r="BG748" s="1"/>
      <c r="BH748" s="1"/>
    </row>
    <row r="749" spans="1:194" ht="15" customHeight="1" x14ac:dyDescent="0.25">
      <c r="A749" s="105">
        <f t="shared" si="628"/>
        <v>44890</v>
      </c>
      <c r="B749" s="106">
        <f t="shared" si="613"/>
        <v>835.03592968938699</v>
      </c>
      <c r="C749" s="2">
        <f t="shared" si="629"/>
        <v>705.11900517000004</v>
      </c>
      <c r="D749" s="2">
        <f t="shared" si="630"/>
        <v>24.254516220000141</v>
      </c>
      <c r="E749" s="106">
        <f t="shared" si="614"/>
        <v>680.8644889499999</v>
      </c>
      <c r="F749" s="21">
        <f t="shared" si="631"/>
        <v>6370.34</v>
      </c>
      <c r="G749" s="108">
        <f t="shared" si="632"/>
        <v>6407.93</v>
      </c>
      <c r="H749" s="109">
        <f t="shared" si="644"/>
        <v>44830</v>
      </c>
      <c r="I749" s="109">
        <f t="shared" si="640"/>
        <v>44860</v>
      </c>
      <c r="J749" s="110">
        <f t="shared" si="615"/>
        <v>5.9007839455980093E-3</v>
      </c>
      <c r="K749" s="117">
        <f t="shared" si="641"/>
        <v>44890</v>
      </c>
      <c r="L749" s="178">
        <f t="shared" si="643"/>
        <v>31</v>
      </c>
      <c r="M749" s="178">
        <f t="shared" si="612"/>
        <v>31</v>
      </c>
      <c r="N749" s="106">
        <f t="shared" si="616"/>
        <v>1.0059007799999999</v>
      </c>
      <c r="O749" s="111">
        <f t="shared" si="646"/>
        <v>0.99709963999999995</v>
      </c>
      <c r="P749" s="111">
        <f t="shared" si="633"/>
        <v>1.1743390432989655</v>
      </c>
      <c r="Q749" s="106">
        <f t="shared" si="645"/>
        <v>1.18126855</v>
      </c>
      <c r="R749" s="106">
        <f t="shared" si="634"/>
        <v>1.12819757</v>
      </c>
      <c r="S749" s="106">
        <f t="shared" si="617"/>
        <v>795.51354819000005</v>
      </c>
      <c r="T749" s="106">
        <f t="shared" si="618"/>
        <v>3.109370040929603</v>
      </c>
      <c r="U749" s="106">
        <f t="shared" si="619"/>
        <v>123.41931865845748</v>
      </c>
      <c r="V749" s="106">
        <f t="shared" si="620"/>
        <v>831.64769386938701</v>
      </c>
      <c r="W749" s="19">
        <f t="shared" si="639"/>
        <v>25</v>
      </c>
      <c r="X749" s="2">
        <f t="shared" si="621"/>
        <v>11.30446789</v>
      </c>
      <c r="Y749" s="4">
        <f t="shared" si="622"/>
        <v>1.6032000000000001E-2</v>
      </c>
      <c r="Z749" s="106">
        <f t="shared" si="623"/>
        <v>12.7536732</v>
      </c>
      <c r="AA749" s="114">
        <f t="shared" si="635"/>
        <v>0.05</v>
      </c>
      <c r="AB749" s="112">
        <f t="shared" si="624"/>
        <v>31</v>
      </c>
      <c r="AC749" s="178">
        <f t="shared" si="642"/>
        <v>31</v>
      </c>
      <c r="AD749" s="11">
        <f t="shared" si="636"/>
        <v>1.004074124</v>
      </c>
      <c r="AE749" s="106">
        <f t="shared" si="625"/>
        <v>3.2410208300000001</v>
      </c>
      <c r="AF749" s="106">
        <f t="shared" si="626"/>
        <v>3.3882358199999998</v>
      </c>
      <c r="AG749" s="106">
        <f t="shared" si="627"/>
        <v>15.99469403</v>
      </c>
      <c r="AH749" s="115" t="str">
        <f t="shared" si="637"/>
        <v>J=</v>
      </c>
      <c r="AI749" s="116">
        <f t="shared" si="638"/>
        <v>44890</v>
      </c>
      <c r="AJ749" s="10"/>
      <c r="AK749" s="1"/>
      <c r="AL749" s="10"/>
      <c r="AM749" s="1"/>
      <c r="AN749" s="1"/>
      <c r="AO749" s="3"/>
      <c r="AP749" s="3"/>
      <c r="AQ749" s="4"/>
      <c r="AR749" s="4"/>
      <c r="AS749" s="4"/>
      <c r="AT749" s="4"/>
      <c r="AU749" s="4"/>
      <c r="AV749" s="4"/>
      <c r="AW749" s="1"/>
      <c r="AX749" s="1"/>
      <c r="AY749" s="1"/>
      <c r="AZ749" s="1"/>
      <c r="BA749" s="1"/>
      <c r="BB749" s="1"/>
      <c r="BC749" s="1"/>
      <c r="BD749" s="1"/>
      <c r="BE749" s="1"/>
      <c r="BG749" s="1"/>
      <c r="BH749" s="1"/>
    </row>
    <row r="750" spans="1:194" ht="15" customHeight="1" x14ac:dyDescent="0.25">
      <c r="A750" s="105">
        <f t="shared" si="628"/>
        <v>44891</v>
      </c>
      <c r="B750" s="106">
        <f t="shared" si="613"/>
        <v>819.11472004356085</v>
      </c>
      <c r="C750" s="2">
        <f t="shared" si="629"/>
        <v>693.81453727999997</v>
      </c>
      <c r="D750" s="2">
        <f t="shared" si="630"/>
        <v>12.950048330000072</v>
      </c>
      <c r="E750" s="106">
        <f t="shared" si="614"/>
        <v>680.8644889499999</v>
      </c>
      <c r="F750" s="21">
        <f t="shared" si="631"/>
        <v>6407.93</v>
      </c>
      <c r="G750" s="108">
        <f t="shared" si="632"/>
        <v>6434.2</v>
      </c>
      <c r="H750" s="109">
        <f t="shared" si="644"/>
        <v>44860</v>
      </c>
      <c r="I750" s="109">
        <f t="shared" si="640"/>
        <v>44891</v>
      </c>
      <c r="J750" s="110">
        <f t="shared" si="615"/>
        <v>4.0996078296735572E-3</v>
      </c>
      <c r="K750" s="117">
        <f t="shared" si="641"/>
        <v>44920</v>
      </c>
      <c r="L750" s="178">
        <f t="shared" si="643"/>
        <v>30</v>
      </c>
      <c r="M750" s="178">
        <f t="shared" si="612"/>
        <v>1</v>
      </c>
      <c r="N750" s="106">
        <f t="shared" si="616"/>
        <v>1.00013638</v>
      </c>
      <c r="O750" s="111">
        <f t="shared" si="646"/>
        <v>1.0059007799999999</v>
      </c>
      <c r="P750" s="111">
        <f t="shared" si="633"/>
        <v>1.1812685596388832</v>
      </c>
      <c r="Q750" s="106">
        <f t="shared" si="645"/>
        <v>1.18142966</v>
      </c>
      <c r="R750" s="106">
        <f t="shared" si="634"/>
        <v>1.12819757</v>
      </c>
      <c r="S750" s="106">
        <f t="shared" si="617"/>
        <v>782.75987497999995</v>
      </c>
      <c r="T750" s="106">
        <f t="shared" si="618"/>
        <v>1.6601647272885671</v>
      </c>
      <c r="U750" s="106">
        <f t="shared" si="619"/>
        <v>123.52901273627226</v>
      </c>
      <c r="V750" s="106">
        <f t="shared" si="620"/>
        <v>819.00371474356086</v>
      </c>
      <c r="W750" s="19">
        <f t="shared" si="639"/>
        <v>0</v>
      </c>
      <c r="X750" s="2">
        <f t="shared" si="621"/>
        <v>0</v>
      </c>
      <c r="Y750" s="4">
        <f t="shared" si="622"/>
        <v>0</v>
      </c>
      <c r="Z750" s="106">
        <f t="shared" si="623"/>
        <v>0</v>
      </c>
      <c r="AA750" s="114">
        <f t="shared" si="635"/>
        <v>0.05</v>
      </c>
      <c r="AB750" s="112">
        <f t="shared" si="624"/>
        <v>1</v>
      </c>
      <c r="AC750" s="178">
        <f t="shared" si="642"/>
        <v>30</v>
      </c>
      <c r="AD750" s="11">
        <f t="shared" si="636"/>
        <v>1.000135537</v>
      </c>
      <c r="AE750" s="106">
        <f t="shared" si="625"/>
        <v>0.10609291999999999</v>
      </c>
      <c r="AF750" s="106">
        <f t="shared" si="626"/>
        <v>0.1110053</v>
      </c>
      <c r="AG750" s="106">
        <f t="shared" si="627"/>
        <v>0</v>
      </c>
      <c r="AH750" s="115" t="str">
        <f t="shared" si="637"/>
        <v>J=</v>
      </c>
      <c r="AI750" s="116">
        <f t="shared" si="638"/>
        <v>44920</v>
      </c>
      <c r="AJ750" s="10"/>
      <c r="AK750" s="1"/>
      <c r="AL750" s="10"/>
      <c r="AM750" s="1"/>
      <c r="AN750" s="1"/>
      <c r="AO750" s="3"/>
      <c r="AP750" s="3"/>
      <c r="AQ750" s="4"/>
      <c r="AR750" s="4"/>
      <c r="AS750" s="4"/>
      <c r="AT750" s="4"/>
      <c r="AU750" s="4"/>
      <c r="AV750" s="4"/>
      <c r="AW750" s="1"/>
      <c r="AX750" s="1"/>
      <c r="AY750" s="1"/>
      <c r="AZ750" s="1"/>
      <c r="BA750" s="1"/>
      <c r="BB750" s="1"/>
      <c r="BC750" s="1"/>
      <c r="BD750" s="1"/>
      <c r="BE750" s="1"/>
      <c r="BG750" s="1"/>
      <c r="BH750" s="1"/>
    </row>
    <row r="751" spans="1:194" ht="15" customHeight="1" x14ac:dyDescent="0.25">
      <c r="A751" s="105">
        <f t="shared" si="628"/>
        <v>44892</v>
      </c>
      <c r="B751" s="106">
        <f t="shared" si="613"/>
        <v>819.33547154002042</v>
      </c>
      <c r="C751" s="2">
        <f t="shared" si="629"/>
        <v>693.81453727999997</v>
      </c>
      <c r="D751" s="2">
        <f t="shared" si="630"/>
        <v>12.950048330000072</v>
      </c>
      <c r="E751" s="106">
        <f t="shared" si="614"/>
        <v>680.8644889499999</v>
      </c>
      <c r="F751" s="21">
        <f t="shared" si="631"/>
        <v>6407.93</v>
      </c>
      <c r="G751" s="108">
        <f t="shared" si="632"/>
        <v>6434.2</v>
      </c>
      <c r="H751" s="109">
        <f t="shared" si="644"/>
        <v>44860</v>
      </c>
      <c r="I751" s="109">
        <f t="shared" si="640"/>
        <v>44891</v>
      </c>
      <c r="J751" s="110">
        <f t="shared" si="615"/>
        <v>4.0996078296735572E-3</v>
      </c>
      <c r="K751" s="117">
        <f t="shared" si="641"/>
        <v>44920</v>
      </c>
      <c r="L751" s="178">
        <f t="shared" si="643"/>
        <v>30</v>
      </c>
      <c r="M751" s="178">
        <f t="shared" si="612"/>
        <v>2</v>
      </c>
      <c r="N751" s="106">
        <f t="shared" si="616"/>
        <v>1.00027278</v>
      </c>
      <c r="O751" s="111">
        <f t="shared" si="646"/>
        <v>1.0059007799999999</v>
      </c>
      <c r="P751" s="111">
        <f t="shared" si="633"/>
        <v>1.1812685596388832</v>
      </c>
      <c r="Q751" s="106">
        <f t="shared" si="645"/>
        <v>1.1815907800000001</v>
      </c>
      <c r="R751" s="106">
        <f t="shared" si="634"/>
        <v>1.12819757</v>
      </c>
      <c r="S751" s="106">
        <f t="shared" si="617"/>
        <v>782.75987497999995</v>
      </c>
      <c r="T751" s="106">
        <f t="shared" si="618"/>
        <v>1.6601647272885671</v>
      </c>
      <c r="U751" s="106">
        <f t="shared" si="619"/>
        <v>123.6387136227319</v>
      </c>
      <c r="V751" s="106">
        <f t="shared" si="620"/>
        <v>819.11341563002043</v>
      </c>
      <c r="W751" s="19">
        <f t="shared" si="639"/>
        <v>0</v>
      </c>
      <c r="X751" s="2">
        <f t="shared" si="621"/>
        <v>0</v>
      </c>
      <c r="Y751" s="4">
        <f t="shared" si="622"/>
        <v>0</v>
      </c>
      <c r="Z751" s="106">
        <f t="shared" si="623"/>
        <v>0</v>
      </c>
      <c r="AA751" s="114">
        <f t="shared" si="635"/>
        <v>0.05</v>
      </c>
      <c r="AB751" s="112">
        <f t="shared" si="624"/>
        <v>2</v>
      </c>
      <c r="AC751" s="178">
        <f t="shared" si="642"/>
        <v>30</v>
      </c>
      <c r="AD751" s="11">
        <f t="shared" si="636"/>
        <v>1.0002710930000001</v>
      </c>
      <c r="AE751" s="106">
        <f t="shared" si="625"/>
        <v>0.21220072000000001</v>
      </c>
      <c r="AF751" s="106">
        <f t="shared" si="626"/>
        <v>0.22205591</v>
      </c>
      <c r="AG751" s="106">
        <f t="shared" si="627"/>
        <v>0</v>
      </c>
      <c r="AH751" s="115" t="str">
        <f t="shared" si="637"/>
        <v>J=</v>
      </c>
      <c r="AI751" s="116">
        <f t="shared" si="638"/>
        <v>44920</v>
      </c>
      <c r="AJ751" s="10"/>
      <c r="AK751" s="1"/>
      <c r="AL751" s="10"/>
      <c r="AM751" s="1"/>
      <c r="AN751" s="1"/>
      <c r="AO751" s="3"/>
      <c r="AP751" s="3"/>
      <c r="AQ751" s="4"/>
      <c r="AR751" s="4"/>
      <c r="AS751" s="4"/>
      <c r="AT751" s="4"/>
      <c r="AU751" s="4"/>
      <c r="AV751" s="4"/>
      <c r="AW751" s="1"/>
      <c r="AX751" s="1"/>
      <c r="AY751" s="1"/>
      <c r="AZ751" s="1"/>
      <c r="BA751" s="1"/>
      <c r="BB751" s="1"/>
      <c r="BC751" s="1"/>
      <c r="BD751" s="1"/>
      <c r="BE751" s="1"/>
      <c r="BG751" s="1"/>
      <c r="BH751" s="1"/>
    </row>
    <row r="752" spans="1:194" ht="15" customHeight="1" x14ac:dyDescent="0.25">
      <c r="A752" s="105">
        <f t="shared" si="628"/>
        <v>44893</v>
      </c>
      <c r="B752" s="106">
        <f t="shared" si="613"/>
        <v>819.55628795241466</v>
      </c>
      <c r="C752" s="2">
        <f t="shared" si="629"/>
        <v>693.81453727999997</v>
      </c>
      <c r="D752" s="2">
        <f t="shared" si="630"/>
        <v>12.950048330000072</v>
      </c>
      <c r="E752" s="106">
        <f t="shared" si="614"/>
        <v>680.8644889499999</v>
      </c>
      <c r="F752" s="21">
        <f t="shared" si="631"/>
        <v>6407.93</v>
      </c>
      <c r="G752" s="108">
        <f t="shared" si="632"/>
        <v>6434.2</v>
      </c>
      <c r="H752" s="109">
        <f t="shared" si="644"/>
        <v>44860</v>
      </c>
      <c r="I752" s="109">
        <f t="shared" si="640"/>
        <v>44891</v>
      </c>
      <c r="J752" s="110">
        <f t="shared" si="615"/>
        <v>4.0996078296735572E-3</v>
      </c>
      <c r="K752" s="117">
        <f t="shared" si="641"/>
        <v>44920</v>
      </c>
      <c r="L752" s="178">
        <f t="shared" si="643"/>
        <v>30</v>
      </c>
      <c r="M752" s="178">
        <f t="shared" si="612"/>
        <v>3</v>
      </c>
      <c r="N752" s="106">
        <f t="shared" si="616"/>
        <v>1.0004092</v>
      </c>
      <c r="O752" s="111">
        <f t="shared" si="646"/>
        <v>1.0059007799999999</v>
      </c>
      <c r="P752" s="111">
        <f t="shared" si="633"/>
        <v>1.1812685596388832</v>
      </c>
      <c r="Q752" s="106">
        <f t="shared" si="645"/>
        <v>1.1817519299999999</v>
      </c>
      <c r="R752" s="106">
        <f t="shared" si="634"/>
        <v>1.12819757</v>
      </c>
      <c r="S752" s="106">
        <f t="shared" si="617"/>
        <v>782.75987497999995</v>
      </c>
      <c r="T752" s="106">
        <f t="shared" si="618"/>
        <v>1.6601647272885671</v>
      </c>
      <c r="U752" s="106">
        <f t="shared" si="619"/>
        <v>123.74843493512608</v>
      </c>
      <c r="V752" s="106">
        <f t="shared" si="620"/>
        <v>819.22313694241461</v>
      </c>
      <c r="W752" s="19">
        <f t="shared" si="639"/>
        <v>0</v>
      </c>
      <c r="X752" s="2">
        <f t="shared" si="621"/>
        <v>0</v>
      </c>
      <c r="Y752" s="4">
        <f t="shared" si="622"/>
        <v>0</v>
      </c>
      <c r="Z752" s="106">
        <f t="shared" si="623"/>
        <v>0</v>
      </c>
      <c r="AA752" s="114">
        <f t="shared" si="635"/>
        <v>0.05</v>
      </c>
      <c r="AB752" s="112">
        <f t="shared" si="624"/>
        <v>3</v>
      </c>
      <c r="AC752" s="178">
        <f t="shared" si="642"/>
        <v>30</v>
      </c>
      <c r="AD752" s="11">
        <f t="shared" si="636"/>
        <v>1.000406667</v>
      </c>
      <c r="AE752" s="106">
        <f t="shared" si="625"/>
        <v>0.31832261000000001</v>
      </c>
      <c r="AF752" s="106">
        <f t="shared" si="626"/>
        <v>0.33315101000000003</v>
      </c>
      <c r="AG752" s="106">
        <f t="shared" si="627"/>
        <v>0</v>
      </c>
      <c r="AH752" s="115" t="str">
        <f t="shared" si="637"/>
        <v>J=</v>
      </c>
      <c r="AI752" s="116">
        <f t="shared" si="638"/>
        <v>44920</v>
      </c>
      <c r="AJ752" s="10"/>
      <c r="AK752" s="1"/>
      <c r="AL752" s="10"/>
      <c r="AM752" s="1"/>
      <c r="AN752" s="1"/>
      <c r="AO752" s="3"/>
      <c r="AP752" s="3"/>
      <c r="AQ752" s="4"/>
      <c r="AR752" s="4"/>
      <c r="AS752" s="4"/>
      <c r="AT752" s="4"/>
      <c r="AU752" s="4"/>
      <c r="AV752" s="4"/>
      <c r="AW752" s="1"/>
      <c r="AX752" s="1"/>
      <c r="AY752" s="1"/>
      <c r="AZ752" s="1"/>
      <c r="BA752" s="1"/>
      <c r="BB752" s="1"/>
      <c r="BC752" s="1"/>
      <c r="BD752" s="1"/>
      <c r="BE752" s="1"/>
      <c r="BG752" s="1"/>
      <c r="BH752" s="1"/>
    </row>
    <row r="753" spans="1:194" ht="15" customHeight="1" x14ac:dyDescent="0.25">
      <c r="A753" s="105">
        <f t="shared" si="628"/>
        <v>44894</v>
      </c>
      <c r="B753" s="106">
        <f t="shared" si="613"/>
        <v>819.77716331209888</v>
      </c>
      <c r="C753" s="2">
        <f t="shared" si="629"/>
        <v>693.81453727999997</v>
      </c>
      <c r="D753" s="2">
        <f t="shared" si="630"/>
        <v>12.950048330000072</v>
      </c>
      <c r="E753" s="106">
        <f t="shared" si="614"/>
        <v>680.8644889499999</v>
      </c>
      <c r="F753" s="21">
        <f t="shared" si="631"/>
        <v>6407.93</v>
      </c>
      <c r="G753" s="108">
        <f t="shared" si="632"/>
        <v>6434.2</v>
      </c>
      <c r="H753" s="109">
        <f t="shared" si="644"/>
        <v>44860</v>
      </c>
      <c r="I753" s="109">
        <f t="shared" si="640"/>
        <v>44891</v>
      </c>
      <c r="J753" s="110">
        <f t="shared" si="615"/>
        <v>4.0996078296735572E-3</v>
      </c>
      <c r="K753" s="117">
        <f t="shared" si="641"/>
        <v>44920</v>
      </c>
      <c r="L753" s="178">
        <f t="shared" si="643"/>
        <v>30</v>
      </c>
      <c r="M753" s="178">
        <f t="shared" ref="M753:M816" si="647">L753-(K753-A753)</f>
        <v>4</v>
      </c>
      <c r="N753" s="106">
        <f t="shared" si="616"/>
        <v>1.0005456399999999</v>
      </c>
      <c r="O753" s="111">
        <f t="shared" si="646"/>
        <v>1.0059007799999999</v>
      </c>
      <c r="P753" s="111">
        <f t="shared" si="633"/>
        <v>1.1812685596388832</v>
      </c>
      <c r="Q753" s="106">
        <f t="shared" si="645"/>
        <v>1.1819131</v>
      </c>
      <c r="R753" s="106">
        <f t="shared" si="634"/>
        <v>1.12819757</v>
      </c>
      <c r="S753" s="106">
        <f t="shared" si="617"/>
        <v>782.75987497999995</v>
      </c>
      <c r="T753" s="106">
        <f t="shared" si="618"/>
        <v>1.6601647272885671</v>
      </c>
      <c r="U753" s="106">
        <f t="shared" si="619"/>
        <v>123.85816986481026</v>
      </c>
      <c r="V753" s="106">
        <f t="shared" si="620"/>
        <v>819.33287187209885</v>
      </c>
      <c r="W753" s="19">
        <f t="shared" si="639"/>
        <v>0</v>
      </c>
      <c r="X753" s="2">
        <f t="shared" si="621"/>
        <v>0</v>
      </c>
      <c r="Y753" s="4">
        <f t="shared" si="622"/>
        <v>0</v>
      </c>
      <c r="Z753" s="106">
        <f t="shared" si="623"/>
        <v>0</v>
      </c>
      <c r="AA753" s="114">
        <f t="shared" si="635"/>
        <v>0.05</v>
      </c>
      <c r="AB753" s="112">
        <f t="shared" si="624"/>
        <v>4</v>
      </c>
      <c r="AC753" s="178">
        <f t="shared" si="642"/>
        <v>30</v>
      </c>
      <c r="AD753" s="11">
        <f t="shared" si="636"/>
        <v>1.00054226</v>
      </c>
      <c r="AE753" s="106">
        <f t="shared" si="625"/>
        <v>0.42445936000000001</v>
      </c>
      <c r="AF753" s="106">
        <f t="shared" si="626"/>
        <v>0.44429143999999998</v>
      </c>
      <c r="AG753" s="106">
        <f t="shared" si="627"/>
        <v>0</v>
      </c>
      <c r="AH753" s="115" t="str">
        <f t="shared" si="637"/>
        <v>J=</v>
      </c>
      <c r="AI753" s="116">
        <f t="shared" si="638"/>
        <v>44920</v>
      </c>
      <c r="AJ753" s="10"/>
      <c r="AK753" s="1"/>
      <c r="AL753" s="10"/>
      <c r="AM753" s="1"/>
      <c r="AN753" s="1"/>
      <c r="AO753" s="3"/>
      <c r="AP753" s="3"/>
      <c r="AQ753" s="4"/>
      <c r="AR753" s="4"/>
      <c r="AS753" s="4"/>
      <c r="AT753" s="4"/>
      <c r="AU753" s="4"/>
      <c r="AV753" s="4"/>
      <c r="AW753" s="1"/>
      <c r="AX753" s="1"/>
      <c r="AY753" s="1"/>
      <c r="AZ753" s="1"/>
      <c r="BA753" s="1"/>
      <c r="BB753" s="1"/>
      <c r="BC753" s="1"/>
      <c r="BD753" s="1"/>
      <c r="BE753" s="1"/>
      <c r="BG753" s="1"/>
      <c r="BH753" s="1"/>
    </row>
    <row r="754" spans="1:194" ht="15" customHeight="1" x14ac:dyDescent="0.25">
      <c r="A754" s="105">
        <f t="shared" si="628"/>
        <v>44895</v>
      </c>
      <c r="B754" s="106">
        <f t="shared" si="613"/>
        <v>819.99810361771756</v>
      </c>
      <c r="C754" s="2">
        <f t="shared" si="629"/>
        <v>693.81453727999997</v>
      </c>
      <c r="D754" s="2">
        <f t="shared" si="630"/>
        <v>12.950048330000072</v>
      </c>
      <c r="E754" s="106">
        <f t="shared" si="614"/>
        <v>680.8644889499999</v>
      </c>
      <c r="F754" s="21">
        <f t="shared" si="631"/>
        <v>6407.93</v>
      </c>
      <c r="G754" s="108">
        <f t="shared" si="632"/>
        <v>6434.2</v>
      </c>
      <c r="H754" s="109">
        <f t="shared" si="644"/>
        <v>44860</v>
      </c>
      <c r="I754" s="109">
        <f t="shared" si="640"/>
        <v>44891</v>
      </c>
      <c r="J754" s="110">
        <f t="shared" si="615"/>
        <v>4.0996078296735572E-3</v>
      </c>
      <c r="K754" s="117">
        <f t="shared" si="641"/>
        <v>44920</v>
      </c>
      <c r="L754" s="178">
        <f t="shared" si="643"/>
        <v>30</v>
      </c>
      <c r="M754" s="178">
        <f t="shared" si="647"/>
        <v>5</v>
      </c>
      <c r="N754" s="106">
        <f t="shared" si="616"/>
        <v>1.0006820999999999</v>
      </c>
      <c r="O754" s="111">
        <f t="shared" si="646"/>
        <v>1.0059007799999999</v>
      </c>
      <c r="P754" s="111">
        <f t="shared" si="633"/>
        <v>1.1812685596388832</v>
      </c>
      <c r="Q754" s="106">
        <f t="shared" si="645"/>
        <v>1.1820743</v>
      </c>
      <c r="R754" s="106">
        <f t="shared" si="634"/>
        <v>1.12819757</v>
      </c>
      <c r="S754" s="106">
        <f t="shared" si="617"/>
        <v>782.75987497999995</v>
      </c>
      <c r="T754" s="106">
        <f t="shared" si="618"/>
        <v>1.6601647272885671</v>
      </c>
      <c r="U754" s="106">
        <f t="shared" si="619"/>
        <v>123.96792522042898</v>
      </c>
      <c r="V754" s="106">
        <f t="shared" si="620"/>
        <v>819.44262722771759</v>
      </c>
      <c r="W754" s="19">
        <f t="shared" si="639"/>
        <v>0</v>
      </c>
      <c r="X754" s="2">
        <f t="shared" si="621"/>
        <v>0</v>
      </c>
      <c r="Y754" s="4">
        <f t="shared" si="622"/>
        <v>0</v>
      </c>
      <c r="Z754" s="106">
        <f t="shared" si="623"/>
        <v>0</v>
      </c>
      <c r="AA754" s="114">
        <f t="shared" si="635"/>
        <v>0.05</v>
      </c>
      <c r="AB754" s="112">
        <f t="shared" si="624"/>
        <v>5</v>
      </c>
      <c r="AC754" s="178">
        <f t="shared" si="642"/>
        <v>30</v>
      </c>
      <c r="AD754" s="11">
        <f t="shared" si="636"/>
        <v>1.0006778709999999</v>
      </c>
      <c r="AE754" s="106">
        <f t="shared" si="625"/>
        <v>0.53061020999999997</v>
      </c>
      <c r="AF754" s="106">
        <f t="shared" si="626"/>
        <v>0.55547639000000004</v>
      </c>
      <c r="AG754" s="106">
        <f t="shared" si="627"/>
        <v>0</v>
      </c>
      <c r="AH754" s="115" t="str">
        <f t="shared" si="637"/>
        <v>J=</v>
      </c>
      <c r="AI754" s="116">
        <f t="shared" si="638"/>
        <v>44920</v>
      </c>
      <c r="AJ754" s="10"/>
      <c r="AK754" s="1"/>
      <c r="AL754" s="10"/>
      <c r="AM754" s="1"/>
      <c r="AN754" s="1"/>
      <c r="AO754" s="3"/>
      <c r="AP754" s="3"/>
      <c r="AQ754" s="4"/>
      <c r="AR754" s="4"/>
      <c r="AS754" s="4"/>
      <c r="AT754" s="4"/>
      <c r="AU754" s="4"/>
      <c r="AV754" s="4"/>
      <c r="AW754" s="1"/>
      <c r="AX754" s="1"/>
      <c r="AY754" s="1"/>
      <c r="AZ754" s="1"/>
      <c r="BA754" s="1"/>
      <c r="BB754" s="1"/>
      <c r="BC754" s="1"/>
      <c r="BD754" s="1"/>
      <c r="BE754" s="1"/>
      <c r="BG754" s="1"/>
      <c r="BH754" s="1"/>
    </row>
    <row r="755" spans="1:194" ht="15" customHeight="1" x14ac:dyDescent="0.25">
      <c r="A755" s="105">
        <f t="shared" si="628"/>
        <v>44896</v>
      </c>
      <c r="B755" s="106">
        <f t="shared" si="613"/>
        <v>820.21910207062615</v>
      </c>
      <c r="C755" s="2">
        <f t="shared" si="629"/>
        <v>693.81453727999997</v>
      </c>
      <c r="D755" s="2">
        <f t="shared" si="630"/>
        <v>12.950048330000072</v>
      </c>
      <c r="E755" s="106">
        <f t="shared" si="614"/>
        <v>680.8644889499999</v>
      </c>
      <c r="F755" s="21">
        <f t="shared" si="631"/>
        <v>6407.93</v>
      </c>
      <c r="G755" s="108">
        <f t="shared" si="632"/>
        <v>6434.2</v>
      </c>
      <c r="H755" s="109">
        <f t="shared" si="644"/>
        <v>44860</v>
      </c>
      <c r="I755" s="109">
        <f t="shared" si="640"/>
        <v>44891</v>
      </c>
      <c r="J755" s="110">
        <f t="shared" si="615"/>
        <v>4.0996078296735572E-3</v>
      </c>
      <c r="K755" s="117">
        <f t="shared" si="641"/>
        <v>44920</v>
      </c>
      <c r="L755" s="178">
        <f t="shared" si="643"/>
        <v>30</v>
      </c>
      <c r="M755" s="178">
        <f t="shared" si="647"/>
        <v>6</v>
      </c>
      <c r="N755" s="106">
        <f t="shared" si="616"/>
        <v>1.00081858</v>
      </c>
      <c r="O755" s="111">
        <f t="shared" si="646"/>
        <v>1.0059007799999999</v>
      </c>
      <c r="P755" s="111">
        <f t="shared" si="633"/>
        <v>1.1812685596388832</v>
      </c>
      <c r="Q755" s="106">
        <f t="shared" si="645"/>
        <v>1.1822355200000001</v>
      </c>
      <c r="R755" s="106">
        <f t="shared" si="634"/>
        <v>1.12819757</v>
      </c>
      <c r="S755" s="106">
        <f t="shared" si="617"/>
        <v>782.75987497999995</v>
      </c>
      <c r="T755" s="106">
        <f t="shared" si="618"/>
        <v>1.6601647272885671</v>
      </c>
      <c r="U755" s="106">
        <f t="shared" si="619"/>
        <v>124.07769419333755</v>
      </c>
      <c r="V755" s="106">
        <f t="shared" si="620"/>
        <v>819.55239620062616</v>
      </c>
      <c r="W755" s="19">
        <f t="shared" si="639"/>
        <v>0</v>
      </c>
      <c r="X755" s="2">
        <f t="shared" si="621"/>
        <v>0</v>
      </c>
      <c r="Y755" s="4">
        <f t="shared" si="622"/>
        <v>0</v>
      </c>
      <c r="Z755" s="106">
        <f t="shared" si="623"/>
        <v>0</v>
      </c>
      <c r="AA755" s="114">
        <f t="shared" si="635"/>
        <v>0.05</v>
      </c>
      <c r="AB755" s="112">
        <f t="shared" si="624"/>
        <v>6</v>
      </c>
      <c r="AC755" s="178">
        <f t="shared" si="642"/>
        <v>30</v>
      </c>
      <c r="AD755" s="11">
        <f t="shared" si="636"/>
        <v>1.0008135</v>
      </c>
      <c r="AE755" s="106">
        <f t="shared" si="625"/>
        <v>0.63677514999999996</v>
      </c>
      <c r="AF755" s="106">
        <f t="shared" si="626"/>
        <v>0.66670587000000003</v>
      </c>
      <c r="AG755" s="106">
        <f t="shared" si="627"/>
        <v>0</v>
      </c>
      <c r="AH755" s="115" t="str">
        <f t="shared" si="637"/>
        <v>J=</v>
      </c>
      <c r="AI755" s="116">
        <f t="shared" si="638"/>
        <v>44920</v>
      </c>
      <c r="AJ755" s="10"/>
      <c r="AK755" s="1"/>
      <c r="AL755" s="10"/>
      <c r="AM755" s="1"/>
      <c r="AN755" s="1"/>
      <c r="AO755" s="3"/>
      <c r="AP755" s="3"/>
      <c r="AQ755" s="4"/>
      <c r="AR755" s="4"/>
      <c r="AS755" s="4"/>
      <c r="AT755" s="4"/>
      <c r="AU755" s="4"/>
      <c r="AV755" s="4"/>
      <c r="AW755" s="1"/>
      <c r="AX755" s="1"/>
      <c r="AY755" s="1"/>
      <c r="AZ755" s="1"/>
      <c r="BA755" s="1"/>
      <c r="BB755" s="1"/>
      <c r="BC755" s="1"/>
      <c r="BD755" s="1"/>
      <c r="BE755" s="1"/>
      <c r="BG755" s="1"/>
      <c r="BH755" s="1"/>
    </row>
    <row r="756" spans="1:194" ht="15" customHeight="1" x14ac:dyDescent="0.25">
      <c r="A756" s="105">
        <f t="shared" si="628"/>
        <v>44897</v>
      </c>
      <c r="B756" s="106">
        <f t="shared" si="613"/>
        <v>820.44015269217948</v>
      </c>
      <c r="C756" s="2">
        <f t="shared" si="629"/>
        <v>693.81453727999997</v>
      </c>
      <c r="D756" s="2">
        <f t="shared" si="630"/>
        <v>12.950048330000072</v>
      </c>
      <c r="E756" s="106">
        <f t="shared" si="614"/>
        <v>680.8644889499999</v>
      </c>
      <c r="F756" s="21">
        <f t="shared" si="631"/>
        <v>6407.93</v>
      </c>
      <c r="G756" s="108">
        <f t="shared" si="632"/>
        <v>6434.2</v>
      </c>
      <c r="H756" s="109">
        <f t="shared" si="644"/>
        <v>44860</v>
      </c>
      <c r="I756" s="109">
        <f t="shared" si="640"/>
        <v>44891</v>
      </c>
      <c r="J756" s="110">
        <f t="shared" si="615"/>
        <v>4.0996078296735572E-3</v>
      </c>
      <c r="K756" s="117">
        <f t="shared" si="641"/>
        <v>44920</v>
      </c>
      <c r="L756" s="178">
        <f t="shared" si="643"/>
        <v>30</v>
      </c>
      <c r="M756" s="178">
        <f t="shared" si="647"/>
        <v>7</v>
      </c>
      <c r="N756" s="106">
        <f t="shared" si="616"/>
        <v>1.0009550700000001</v>
      </c>
      <c r="O756" s="111">
        <f t="shared" si="646"/>
        <v>1.0059007799999999</v>
      </c>
      <c r="P756" s="111">
        <f t="shared" si="633"/>
        <v>1.1812685596388832</v>
      </c>
      <c r="Q756" s="106">
        <f t="shared" si="645"/>
        <v>1.1823967500000001</v>
      </c>
      <c r="R756" s="106">
        <f t="shared" si="634"/>
        <v>1.12819757</v>
      </c>
      <c r="S756" s="106">
        <f t="shared" si="617"/>
        <v>782.75987497999995</v>
      </c>
      <c r="T756" s="106">
        <f t="shared" si="618"/>
        <v>1.6601647272885671</v>
      </c>
      <c r="U756" s="106">
        <f t="shared" si="619"/>
        <v>124.18746997489097</v>
      </c>
      <c r="V756" s="106">
        <f t="shared" si="620"/>
        <v>819.66217198217953</v>
      </c>
      <c r="W756" s="19">
        <f t="shared" si="639"/>
        <v>0</v>
      </c>
      <c r="X756" s="2">
        <f t="shared" si="621"/>
        <v>0</v>
      </c>
      <c r="Y756" s="4">
        <f t="shared" si="622"/>
        <v>0</v>
      </c>
      <c r="Z756" s="106">
        <f t="shared" si="623"/>
        <v>0</v>
      </c>
      <c r="AA756" s="114">
        <f t="shared" si="635"/>
        <v>0.05</v>
      </c>
      <c r="AB756" s="112">
        <f t="shared" si="624"/>
        <v>7</v>
      </c>
      <c r="AC756" s="178">
        <f t="shared" si="642"/>
        <v>30</v>
      </c>
      <c r="AD756" s="11">
        <f t="shared" si="636"/>
        <v>1.0009491479999999</v>
      </c>
      <c r="AE756" s="106">
        <f t="shared" si="625"/>
        <v>0.74295496000000005</v>
      </c>
      <c r="AF756" s="106">
        <f t="shared" si="626"/>
        <v>0.77798071000000002</v>
      </c>
      <c r="AG756" s="106">
        <f t="shared" si="627"/>
        <v>0</v>
      </c>
      <c r="AH756" s="115" t="str">
        <f t="shared" si="637"/>
        <v>J=</v>
      </c>
      <c r="AI756" s="116">
        <f t="shared" si="638"/>
        <v>44920</v>
      </c>
      <c r="AJ756" s="10"/>
      <c r="AK756" s="1"/>
      <c r="AL756" s="10"/>
      <c r="AM756" s="1"/>
      <c r="AN756" s="1"/>
      <c r="AO756" s="3"/>
      <c r="AP756" s="3"/>
      <c r="AQ756" s="4"/>
      <c r="AR756" s="4"/>
      <c r="AS756" s="4"/>
      <c r="AT756" s="4"/>
      <c r="AU756" s="4"/>
      <c r="AV756" s="4"/>
      <c r="AW756" s="1"/>
      <c r="AX756" s="1"/>
      <c r="AY756" s="1"/>
      <c r="AZ756" s="1"/>
      <c r="BA756" s="1"/>
      <c r="BB756" s="1"/>
      <c r="BC756" s="1"/>
      <c r="BD756" s="1"/>
      <c r="BE756" s="1"/>
      <c r="BG756" s="1"/>
      <c r="BH756" s="1"/>
    </row>
    <row r="757" spans="1:194" ht="15" customHeight="1" x14ac:dyDescent="0.25">
      <c r="A757" s="105">
        <f t="shared" si="628"/>
        <v>44898</v>
      </c>
      <c r="B757" s="106">
        <f t="shared" si="613"/>
        <v>820.66126148102262</v>
      </c>
      <c r="C757" s="2">
        <f t="shared" si="629"/>
        <v>693.81453727999997</v>
      </c>
      <c r="D757" s="2">
        <f t="shared" si="630"/>
        <v>12.950048330000072</v>
      </c>
      <c r="E757" s="106">
        <f t="shared" si="614"/>
        <v>680.8644889499999</v>
      </c>
      <c r="F757" s="21">
        <f t="shared" si="631"/>
        <v>6407.93</v>
      </c>
      <c r="G757" s="108">
        <f t="shared" si="632"/>
        <v>6434.2</v>
      </c>
      <c r="H757" s="109">
        <f t="shared" si="644"/>
        <v>44860</v>
      </c>
      <c r="I757" s="109">
        <f t="shared" si="640"/>
        <v>44891</v>
      </c>
      <c r="J757" s="110">
        <f t="shared" si="615"/>
        <v>4.0996078296735572E-3</v>
      </c>
      <c r="K757" s="117">
        <f t="shared" si="641"/>
        <v>44920</v>
      </c>
      <c r="L757" s="178">
        <f t="shared" si="643"/>
        <v>30</v>
      </c>
      <c r="M757" s="178">
        <f t="shared" si="647"/>
        <v>8</v>
      </c>
      <c r="N757" s="106">
        <f t="shared" si="616"/>
        <v>1.00109158</v>
      </c>
      <c r="O757" s="111">
        <f t="shared" si="646"/>
        <v>1.0059007799999999</v>
      </c>
      <c r="P757" s="111">
        <f t="shared" si="633"/>
        <v>1.1812685596388832</v>
      </c>
      <c r="Q757" s="106">
        <f t="shared" si="645"/>
        <v>1.182558</v>
      </c>
      <c r="R757" s="106">
        <f t="shared" si="634"/>
        <v>1.12819757</v>
      </c>
      <c r="S757" s="106">
        <f t="shared" si="617"/>
        <v>782.75987497999995</v>
      </c>
      <c r="T757" s="106">
        <f t="shared" si="618"/>
        <v>1.6601647272885671</v>
      </c>
      <c r="U757" s="106">
        <f t="shared" si="619"/>
        <v>124.29725937373408</v>
      </c>
      <c r="V757" s="106">
        <f t="shared" si="620"/>
        <v>819.77196138102261</v>
      </c>
      <c r="W757" s="19">
        <f t="shared" si="639"/>
        <v>0</v>
      </c>
      <c r="X757" s="2">
        <f t="shared" si="621"/>
        <v>0</v>
      </c>
      <c r="Y757" s="4">
        <f t="shared" si="622"/>
        <v>0</v>
      </c>
      <c r="Z757" s="106">
        <f t="shared" si="623"/>
        <v>0</v>
      </c>
      <c r="AA757" s="114">
        <f t="shared" si="635"/>
        <v>0.05</v>
      </c>
      <c r="AB757" s="112">
        <f t="shared" si="624"/>
        <v>8</v>
      </c>
      <c r="AC757" s="178">
        <f t="shared" si="642"/>
        <v>30</v>
      </c>
      <c r="AD757" s="11">
        <f t="shared" si="636"/>
        <v>1.0010848139999999</v>
      </c>
      <c r="AE757" s="106">
        <f t="shared" si="625"/>
        <v>0.84914886999999994</v>
      </c>
      <c r="AF757" s="106">
        <f t="shared" si="626"/>
        <v>0.88930010000000004</v>
      </c>
      <c r="AG757" s="106">
        <f t="shared" si="627"/>
        <v>0</v>
      </c>
      <c r="AH757" s="115" t="str">
        <f t="shared" si="637"/>
        <v>J=</v>
      </c>
      <c r="AI757" s="116">
        <f t="shared" si="638"/>
        <v>44920</v>
      </c>
      <c r="AJ757" s="10"/>
      <c r="AK757" s="1"/>
      <c r="AL757" s="10"/>
      <c r="AM757" s="1"/>
      <c r="AN757" s="1"/>
      <c r="AO757" s="3"/>
      <c r="AP757" s="3"/>
      <c r="AQ757" s="4"/>
      <c r="AR757" s="4"/>
      <c r="AS757" s="4"/>
      <c r="AT757" s="4"/>
      <c r="AU757" s="4"/>
      <c r="AV757" s="4"/>
      <c r="AW757" s="1"/>
      <c r="AX757" s="1"/>
      <c r="AY757" s="1"/>
      <c r="AZ757" s="1"/>
      <c r="BA757" s="1"/>
      <c r="BB757" s="1"/>
      <c r="BC757" s="1"/>
      <c r="BD757" s="1"/>
      <c r="BE757" s="1"/>
      <c r="BG757" s="1"/>
      <c r="BH757" s="1"/>
    </row>
    <row r="758" spans="1:194" ht="15" customHeight="1" x14ac:dyDescent="0.25">
      <c r="A758" s="105">
        <f t="shared" si="628"/>
        <v>44899</v>
      </c>
      <c r="B758" s="106">
        <f t="shared" si="613"/>
        <v>820.88244208444542</v>
      </c>
      <c r="C758" s="2">
        <f t="shared" si="629"/>
        <v>693.81453727999997</v>
      </c>
      <c r="D758" s="2">
        <f t="shared" si="630"/>
        <v>12.950048330000072</v>
      </c>
      <c r="E758" s="106">
        <f t="shared" si="614"/>
        <v>680.8644889499999</v>
      </c>
      <c r="F758" s="21">
        <f t="shared" si="631"/>
        <v>6407.93</v>
      </c>
      <c r="G758" s="108">
        <f t="shared" si="632"/>
        <v>6434.2</v>
      </c>
      <c r="H758" s="109">
        <f t="shared" si="644"/>
        <v>44860</v>
      </c>
      <c r="I758" s="109">
        <f t="shared" si="640"/>
        <v>44891</v>
      </c>
      <c r="J758" s="110">
        <f t="shared" si="615"/>
        <v>4.0996078296735572E-3</v>
      </c>
      <c r="K758" s="117">
        <f t="shared" si="641"/>
        <v>44920</v>
      </c>
      <c r="L758" s="178">
        <f t="shared" si="643"/>
        <v>30</v>
      </c>
      <c r="M758" s="178">
        <f t="shared" si="647"/>
        <v>9</v>
      </c>
      <c r="N758" s="106">
        <f t="shared" si="616"/>
        <v>1.0012281199999999</v>
      </c>
      <c r="O758" s="111">
        <f t="shared" si="646"/>
        <v>1.0059007799999999</v>
      </c>
      <c r="P758" s="111">
        <f t="shared" si="633"/>
        <v>1.1812685596388832</v>
      </c>
      <c r="Q758" s="106">
        <f t="shared" si="645"/>
        <v>1.1827192900000001</v>
      </c>
      <c r="R758" s="106">
        <f t="shared" si="634"/>
        <v>1.12819757</v>
      </c>
      <c r="S758" s="106">
        <f t="shared" si="617"/>
        <v>782.75987497999995</v>
      </c>
      <c r="T758" s="106">
        <f t="shared" si="618"/>
        <v>1.6601647272885671</v>
      </c>
      <c r="U758" s="106">
        <f t="shared" si="619"/>
        <v>124.40707600715689</v>
      </c>
      <c r="V758" s="106">
        <f t="shared" si="620"/>
        <v>819.88177801444544</v>
      </c>
      <c r="W758" s="19">
        <f t="shared" si="639"/>
        <v>0</v>
      </c>
      <c r="X758" s="2">
        <f t="shared" si="621"/>
        <v>0</v>
      </c>
      <c r="Y758" s="4">
        <f t="shared" si="622"/>
        <v>0</v>
      </c>
      <c r="Z758" s="106">
        <f t="shared" si="623"/>
        <v>0</v>
      </c>
      <c r="AA758" s="114">
        <f t="shared" si="635"/>
        <v>0.05</v>
      </c>
      <c r="AB758" s="112">
        <f t="shared" si="624"/>
        <v>9</v>
      </c>
      <c r="AC758" s="178">
        <f t="shared" si="642"/>
        <v>30</v>
      </c>
      <c r="AD758" s="11">
        <f t="shared" si="636"/>
        <v>1.0012204979999999</v>
      </c>
      <c r="AE758" s="106">
        <f t="shared" si="625"/>
        <v>0.95535685999999997</v>
      </c>
      <c r="AF758" s="106">
        <f t="shared" si="626"/>
        <v>1.00066407</v>
      </c>
      <c r="AG758" s="106">
        <f t="shared" si="627"/>
        <v>0</v>
      </c>
      <c r="AH758" s="115" t="str">
        <f t="shared" si="637"/>
        <v>J=</v>
      </c>
      <c r="AI758" s="116">
        <f t="shared" si="638"/>
        <v>44920</v>
      </c>
      <c r="AJ758" s="10"/>
      <c r="AK758" s="1"/>
      <c r="AL758" s="10"/>
      <c r="AM758" s="1"/>
      <c r="AN758" s="1"/>
      <c r="AO758" s="3"/>
      <c r="AP758" s="3"/>
      <c r="AQ758" s="4"/>
      <c r="AR758" s="4"/>
      <c r="AS758" s="4"/>
      <c r="AT758" s="4"/>
      <c r="AU758" s="4"/>
      <c r="AV758" s="4"/>
      <c r="AW758" s="1"/>
      <c r="AX758" s="1"/>
      <c r="AY758" s="1"/>
      <c r="AZ758" s="1"/>
      <c r="BA758" s="1"/>
      <c r="BB758" s="1"/>
      <c r="BC758" s="1"/>
      <c r="BD758" s="1"/>
      <c r="BE758" s="1"/>
      <c r="BG758" s="1"/>
      <c r="BH758" s="1"/>
    </row>
    <row r="759" spans="1:194" ht="15" customHeight="1" x14ac:dyDescent="0.25">
      <c r="A759" s="105">
        <f t="shared" si="628"/>
        <v>44900</v>
      </c>
      <c r="B759" s="106">
        <f t="shared" si="613"/>
        <v>821.103681695158</v>
      </c>
      <c r="C759" s="2">
        <f t="shared" si="629"/>
        <v>693.81453727999997</v>
      </c>
      <c r="D759" s="2">
        <f t="shared" si="630"/>
        <v>12.950048330000072</v>
      </c>
      <c r="E759" s="106">
        <f t="shared" si="614"/>
        <v>680.8644889499999</v>
      </c>
      <c r="F759" s="21">
        <f t="shared" si="631"/>
        <v>6407.93</v>
      </c>
      <c r="G759" s="108">
        <f t="shared" si="632"/>
        <v>6434.2</v>
      </c>
      <c r="H759" s="109">
        <f t="shared" si="644"/>
        <v>44860</v>
      </c>
      <c r="I759" s="109">
        <f t="shared" si="640"/>
        <v>44891</v>
      </c>
      <c r="J759" s="110">
        <f t="shared" si="615"/>
        <v>4.0996078296735572E-3</v>
      </c>
      <c r="K759" s="117">
        <f t="shared" si="641"/>
        <v>44920</v>
      </c>
      <c r="L759" s="178">
        <f t="shared" si="643"/>
        <v>30</v>
      </c>
      <c r="M759" s="178">
        <f t="shared" si="647"/>
        <v>10</v>
      </c>
      <c r="N759" s="106">
        <f t="shared" si="616"/>
        <v>1.0013646700000001</v>
      </c>
      <c r="O759" s="111">
        <f t="shared" si="646"/>
        <v>1.0059007799999999</v>
      </c>
      <c r="P759" s="111">
        <f t="shared" si="633"/>
        <v>1.1812685596388832</v>
      </c>
      <c r="Q759" s="106">
        <f t="shared" si="645"/>
        <v>1.1828806000000001</v>
      </c>
      <c r="R759" s="106">
        <f t="shared" si="634"/>
        <v>1.12819757</v>
      </c>
      <c r="S759" s="106">
        <f t="shared" si="617"/>
        <v>782.75987497999995</v>
      </c>
      <c r="T759" s="106">
        <f t="shared" si="618"/>
        <v>1.6601647272885671</v>
      </c>
      <c r="U759" s="106">
        <f t="shared" si="619"/>
        <v>124.51690625786939</v>
      </c>
      <c r="V759" s="106">
        <f t="shared" si="620"/>
        <v>819.99160826515799</v>
      </c>
      <c r="W759" s="19">
        <f t="shared" si="639"/>
        <v>0</v>
      </c>
      <c r="X759" s="2">
        <f t="shared" si="621"/>
        <v>0</v>
      </c>
      <c r="Y759" s="4">
        <f t="shared" si="622"/>
        <v>0</v>
      </c>
      <c r="Z759" s="106">
        <f t="shared" si="623"/>
        <v>0</v>
      </c>
      <c r="AA759" s="114">
        <f t="shared" si="635"/>
        <v>0.05</v>
      </c>
      <c r="AB759" s="112">
        <f t="shared" si="624"/>
        <v>10</v>
      </c>
      <c r="AC759" s="178">
        <f t="shared" si="642"/>
        <v>30</v>
      </c>
      <c r="AD759" s="11">
        <f t="shared" si="636"/>
        <v>1.0013562009999999</v>
      </c>
      <c r="AE759" s="106">
        <f t="shared" si="625"/>
        <v>1.0615797199999999</v>
      </c>
      <c r="AF759" s="106">
        <f t="shared" si="626"/>
        <v>1.1120734299999999</v>
      </c>
      <c r="AG759" s="106">
        <f t="shared" si="627"/>
        <v>0</v>
      </c>
      <c r="AH759" s="115" t="str">
        <f t="shared" si="637"/>
        <v>J=</v>
      </c>
      <c r="AI759" s="116">
        <f t="shared" si="638"/>
        <v>44920</v>
      </c>
      <c r="AJ759" s="14"/>
      <c r="AK759" s="18"/>
      <c r="AL759" s="14"/>
      <c r="AM759" s="18"/>
      <c r="AN759" s="18"/>
      <c r="AO759" s="29"/>
      <c r="AP759" s="29"/>
      <c r="AQ759" s="36"/>
      <c r="AR759" s="36"/>
      <c r="AS759" s="36"/>
      <c r="AT759" s="36"/>
      <c r="AU759" s="36"/>
      <c r="AV759" s="36"/>
      <c r="AW759" s="18"/>
      <c r="AX759" s="18"/>
      <c r="AY759" s="18"/>
      <c r="AZ759" s="18"/>
      <c r="BA759" s="18"/>
      <c r="BB759" s="18"/>
      <c r="BC759" s="18"/>
      <c r="BD759" s="18"/>
      <c r="BE759" s="18"/>
      <c r="BG759" s="18"/>
      <c r="BH759" s="18"/>
      <c r="BI759" s="18"/>
      <c r="BJ759" s="18"/>
      <c r="BK759" s="18"/>
      <c r="BL759" s="18"/>
      <c r="BM759" s="18"/>
      <c r="BN759" s="18"/>
      <c r="BO759" s="18"/>
      <c r="BP759" s="18"/>
      <c r="BQ759" s="18"/>
      <c r="BR759" s="18"/>
      <c r="BS759" s="18"/>
      <c r="BT759" s="18"/>
      <c r="BU759" s="18"/>
      <c r="BV759" s="18"/>
      <c r="BW759" s="18"/>
      <c r="BX759" s="18"/>
      <c r="BY759" s="18"/>
      <c r="BZ759" s="18"/>
      <c r="CA759" s="18"/>
      <c r="CB759" s="18"/>
      <c r="CC759" s="18"/>
      <c r="CD759" s="18"/>
      <c r="CE759" s="18"/>
      <c r="CF759" s="18"/>
      <c r="CG759" s="18"/>
      <c r="CH759" s="18"/>
      <c r="CI759" s="18"/>
      <c r="CJ759" s="18"/>
      <c r="CK759" s="18"/>
      <c r="CL759" s="18"/>
      <c r="CM759" s="18"/>
      <c r="CN759" s="18"/>
      <c r="CO759" s="18"/>
      <c r="CP759" s="18"/>
      <c r="CQ759" s="18"/>
      <c r="CR759" s="18"/>
      <c r="CS759" s="18"/>
      <c r="CT759" s="18"/>
      <c r="CU759" s="18"/>
      <c r="CV759" s="18"/>
      <c r="CW759" s="18"/>
      <c r="CX759" s="18"/>
      <c r="CY759" s="18"/>
      <c r="CZ759" s="18"/>
      <c r="DA759" s="18"/>
      <c r="DB759" s="18"/>
      <c r="DC759" s="18"/>
      <c r="DD759" s="18"/>
      <c r="DE759" s="18"/>
      <c r="DF759" s="18"/>
      <c r="DG759" s="18"/>
      <c r="DH759" s="18"/>
      <c r="DI759" s="18"/>
      <c r="DJ759" s="18"/>
      <c r="DK759" s="18"/>
      <c r="DL759" s="18"/>
      <c r="DM759" s="18"/>
      <c r="DN759" s="18"/>
      <c r="DO759" s="18"/>
      <c r="DP759" s="18"/>
      <c r="DQ759" s="18"/>
      <c r="DR759" s="18"/>
      <c r="DS759" s="18"/>
      <c r="DT759" s="18"/>
      <c r="DU759" s="18"/>
      <c r="DV759" s="18"/>
      <c r="DW759" s="18"/>
      <c r="DX759" s="18"/>
      <c r="DY759" s="18"/>
      <c r="DZ759" s="18"/>
      <c r="EA759" s="18"/>
      <c r="EB759" s="18"/>
      <c r="EC759" s="18"/>
      <c r="ED759" s="18"/>
      <c r="EE759" s="18"/>
      <c r="EF759" s="18"/>
      <c r="EG759" s="18"/>
      <c r="EH759" s="18"/>
      <c r="EI759" s="18"/>
      <c r="EJ759" s="18"/>
      <c r="EK759" s="18"/>
      <c r="EL759" s="18"/>
      <c r="EM759" s="18"/>
      <c r="EN759" s="18"/>
      <c r="EO759" s="18"/>
      <c r="EP759" s="18"/>
      <c r="EQ759" s="18"/>
      <c r="ER759" s="18"/>
      <c r="ES759" s="18"/>
      <c r="ET759" s="18"/>
      <c r="EU759" s="18"/>
      <c r="EV759" s="18"/>
      <c r="EW759" s="18"/>
      <c r="EX759" s="18"/>
      <c r="EY759" s="18"/>
      <c r="EZ759" s="18"/>
      <c r="FA759" s="18"/>
      <c r="FB759" s="18"/>
      <c r="FC759" s="18"/>
      <c r="FD759" s="18"/>
      <c r="FE759" s="18"/>
      <c r="FF759" s="18"/>
      <c r="FG759" s="18"/>
      <c r="FH759" s="18"/>
      <c r="FI759" s="18"/>
      <c r="FJ759" s="18"/>
      <c r="FK759" s="18"/>
      <c r="FL759" s="18"/>
      <c r="FM759" s="18"/>
      <c r="FN759" s="18"/>
      <c r="FO759" s="18"/>
      <c r="FP759" s="18"/>
      <c r="FQ759" s="18"/>
      <c r="FR759" s="18"/>
      <c r="FS759" s="18"/>
      <c r="FT759" s="18"/>
      <c r="FU759" s="18"/>
      <c r="FV759" s="18"/>
      <c r="FW759" s="18"/>
      <c r="FX759" s="18"/>
    </row>
    <row r="760" spans="1:194" ht="15" customHeight="1" x14ac:dyDescent="0.25">
      <c r="A760" s="105">
        <f t="shared" si="628"/>
        <v>44901</v>
      </c>
      <c r="B760" s="106">
        <f t="shared" si="613"/>
        <v>821.32497270451529</v>
      </c>
      <c r="C760" s="2">
        <f t="shared" si="629"/>
        <v>693.81453727999997</v>
      </c>
      <c r="D760" s="2">
        <f t="shared" si="630"/>
        <v>12.950048330000072</v>
      </c>
      <c r="E760" s="106">
        <f t="shared" si="614"/>
        <v>680.8644889499999</v>
      </c>
      <c r="F760" s="21">
        <f t="shared" si="631"/>
        <v>6407.93</v>
      </c>
      <c r="G760" s="108">
        <f t="shared" si="632"/>
        <v>6434.2</v>
      </c>
      <c r="H760" s="109">
        <f t="shared" si="644"/>
        <v>44860</v>
      </c>
      <c r="I760" s="109">
        <f t="shared" si="640"/>
        <v>44891</v>
      </c>
      <c r="J760" s="110">
        <f t="shared" si="615"/>
        <v>4.0996078296735572E-3</v>
      </c>
      <c r="K760" s="117">
        <f t="shared" si="641"/>
        <v>44920</v>
      </c>
      <c r="L760" s="178">
        <f t="shared" si="643"/>
        <v>30</v>
      </c>
      <c r="M760" s="178">
        <f t="shared" si="647"/>
        <v>11</v>
      </c>
      <c r="N760" s="106">
        <f t="shared" si="616"/>
        <v>1.0015012400000001</v>
      </c>
      <c r="O760" s="111">
        <f t="shared" si="646"/>
        <v>1.0059007799999999</v>
      </c>
      <c r="P760" s="111">
        <f t="shared" si="633"/>
        <v>1.1812685596388832</v>
      </c>
      <c r="Q760" s="106">
        <f t="shared" si="645"/>
        <v>1.18304192</v>
      </c>
      <c r="R760" s="106">
        <f t="shared" si="634"/>
        <v>1.12819757</v>
      </c>
      <c r="S760" s="106">
        <f t="shared" si="617"/>
        <v>782.75987497999995</v>
      </c>
      <c r="T760" s="106">
        <f t="shared" si="618"/>
        <v>1.6601647272885671</v>
      </c>
      <c r="U760" s="106">
        <f t="shared" si="619"/>
        <v>124.62674331722674</v>
      </c>
      <c r="V760" s="106">
        <f t="shared" si="620"/>
        <v>820.10144532451534</v>
      </c>
      <c r="W760" s="19">
        <f t="shared" si="639"/>
        <v>0</v>
      </c>
      <c r="X760" s="2">
        <f t="shared" si="621"/>
        <v>0</v>
      </c>
      <c r="Y760" s="4">
        <f t="shared" si="622"/>
        <v>0</v>
      </c>
      <c r="Z760" s="106">
        <f t="shared" si="623"/>
        <v>0</v>
      </c>
      <c r="AA760" s="114">
        <f t="shared" si="635"/>
        <v>0.05</v>
      </c>
      <c r="AB760" s="112">
        <f t="shared" si="624"/>
        <v>11</v>
      </c>
      <c r="AC760" s="178">
        <f t="shared" si="642"/>
        <v>30</v>
      </c>
      <c r="AD760" s="11">
        <f t="shared" si="636"/>
        <v>1.001491922</v>
      </c>
      <c r="AE760" s="106">
        <f t="shared" si="625"/>
        <v>1.1678166699999999</v>
      </c>
      <c r="AF760" s="106">
        <f t="shared" si="626"/>
        <v>1.2235273799999999</v>
      </c>
      <c r="AG760" s="106">
        <f t="shared" si="627"/>
        <v>0</v>
      </c>
      <c r="AH760" s="115" t="str">
        <f t="shared" si="637"/>
        <v>J=</v>
      </c>
      <c r="AI760" s="116">
        <f t="shared" si="638"/>
        <v>44920</v>
      </c>
      <c r="AJ760" s="10"/>
      <c r="AK760" s="1"/>
      <c r="AL760" s="10"/>
      <c r="AM760" s="1"/>
      <c r="AN760" s="1"/>
      <c r="AO760" s="3"/>
      <c r="AP760" s="3"/>
      <c r="AQ760" s="4"/>
      <c r="AR760" s="4"/>
      <c r="AS760" s="4"/>
      <c r="AT760" s="4"/>
      <c r="AU760" s="4"/>
      <c r="AV760" s="4"/>
      <c r="AW760" s="1"/>
      <c r="AX760" s="1"/>
      <c r="AY760" s="1"/>
      <c r="AZ760" s="1"/>
      <c r="BA760" s="1"/>
      <c r="BB760" s="1"/>
      <c r="BC760" s="1"/>
      <c r="BD760" s="1"/>
      <c r="BE760" s="1"/>
      <c r="BG760" s="1"/>
      <c r="BH760" s="1"/>
    </row>
    <row r="761" spans="1:194" ht="15" customHeight="1" x14ac:dyDescent="0.25">
      <c r="A761" s="105">
        <f t="shared" si="628"/>
        <v>44902</v>
      </c>
      <c r="B761" s="106">
        <f t="shared" si="613"/>
        <v>821.54632956980731</v>
      </c>
      <c r="C761" s="2">
        <f t="shared" si="629"/>
        <v>693.81453727999997</v>
      </c>
      <c r="D761" s="2">
        <f t="shared" si="630"/>
        <v>12.950048330000072</v>
      </c>
      <c r="E761" s="106">
        <f t="shared" si="614"/>
        <v>680.8644889499999</v>
      </c>
      <c r="F761" s="21">
        <f t="shared" si="631"/>
        <v>6407.93</v>
      </c>
      <c r="G761" s="108">
        <f t="shared" si="632"/>
        <v>6434.2</v>
      </c>
      <c r="H761" s="109">
        <f t="shared" si="644"/>
        <v>44860</v>
      </c>
      <c r="I761" s="109">
        <f t="shared" si="640"/>
        <v>44891</v>
      </c>
      <c r="J761" s="110">
        <f t="shared" si="615"/>
        <v>4.0996078296735572E-3</v>
      </c>
      <c r="K761" s="117">
        <f t="shared" si="641"/>
        <v>44920</v>
      </c>
      <c r="L761" s="178">
        <f t="shared" si="643"/>
        <v>30</v>
      </c>
      <c r="M761" s="178">
        <f t="shared" si="647"/>
        <v>12</v>
      </c>
      <c r="N761" s="106">
        <f t="shared" si="616"/>
        <v>1.00163783</v>
      </c>
      <c r="O761" s="111">
        <f t="shared" si="646"/>
        <v>1.0059007799999999</v>
      </c>
      <c r="P761" s="111">
        <f t="shared" si="633"/>
        <v>1.1812685596388832</v>
      </c>
      <c r="Q761" s="106">
        <f t="shared" si="645"/>
        <v>1.1832032699999999</v>
      </c>
      <c r="R761" s="106">
        <f t="shared" si="634"/>
        <v>1.12819757</v>
      </c>
      <c r="S761" s="106">
        <f t="shared" si="617"/>
        <v>782.75987497999995</v>
      </c>
      <c r="T761" s="106">
        <f t="shared" si="618"/>
        <v>1.6601647272885671</v>
      </c>
      <c r="U761" s="106">
        <f t="shared" si="619"/>
        <v>124.73660080251879</v>
      </c>
      <c r="V761" s="106">
        <f t="shared" si="620"/>
        <v>820.21130280980731</v>
      </c>
      <c r="W761" s="19">
        <f t="shared" si="639"/>
        <v>0</v>
      </c>
      <c r="X761" s="2">
        <f t="shared" si="621"/>
        <v>0</v>
      </c>
      <c r="Y761" s="4">
        <f t="shared" si="622"/>
        <v>0</v>
      </c>
      <c r="Z761" s="106">
        <f t="shared" si="623"/>
        <v>0</v>
      </c>
      <c r="AA761" s="114">
        <f t="shared" si="635"/>
        <v>0.05</v>
      </c>
      <c r="AB761" s="112">
        <f t="shared" si="624"/>
        <v>12</v>
      </c>
      <c r="AC761" s="178">
        <f t="shared" si="642"/>
        <v>30</v>
      </c>
      <c r="AD761" s="11">
        <f t="shared" si="636"/>
        <v>1.001627662</v>
      </c>
      <c r="AE761" s="106">
        <f t="shared" si="625"/>
        <v>1.2740685</v>
      </c>
      <c r="AF761" s="106">
        <f t="shared" si="626"/>
        <v>1.3350267600000001</v>
      </c>
      <c r="AG761" s="106">
        <f t="shared" si="627"/>
        <v>0</v>
      </c>
      <c r="AH761" s="115" t="str">
        <f t="shared" si="637"/>
        <v>J=</v>
      </c>
      <c r="AI761" s="116">
        <f t="shared" si="638"/>
        <v>44920</v>
      </c>
      <c r="AJ761" s="10"/>
      <c r="AK761" s="1"/>
      <c r="AL761" s="10"/>
      <c r="AM761" s="1"/>
      <c r="AN761" s="1"/>
      <c r="AO761" s="3"/>
      <c r="AP761" s="3"/>
      <c r="AQ761" s="4"/>
      <c r="AR761" s="4"/>
      <c r="AS761" s="4"/>
      <c r="AT761" s="4"/>
      <c r="AU761" s="4"/>
      <c r="AV761" s="4"/>
      <c r="AW761" s="1"/>
      <c r="AX761" s="1"/>
      <c r="AY761" s="1"/>
      <c r="AZ761" s="1"/>
      <c r="BA761" s="1"/>
      <c r="BB761" s="1"/>
      <c r="BC761" s="1"/>
      <c r="BD761" s="1"/>
      <c r="BE761" s="1"/>
      <c r="BG761" s="1"/>
      <c r="BH761" s="1"/>
    </row>
    <row r="762" spans="1:194" ht="15" customHeight="1" x14ac:dyDescent="0.25">
      <c r="A762" s="105">
        <f t="shared" si="628"/>
        <v>44903</v>
      </c>
      <c r="B762" s="106">
        <f t="shared" si="613"/>
        <v>821.76773785374439</v>
      </c>
      <c r="C762" s="2">
        <f t="shared" si="629"/>
        <v>693.81453727999997</v>
      </c>
      <c r="D762" s="2">
        <f t="shared" si="630"/>
        <v>12.950048330000072</v>
      </c>
      <c r="E762" s="106">
        <f t="shared" si="614"/>
        <v>680.8644889499999</v>
      </c>
      <c r="F762" s="21">
        <f t="shared" si="631"/>
        <v>6407.93</v>
      </c>
      <c r="G762" s="108">
        <f t="shared" si="632"/>
        <v>6434.2</v>
      </c>
      <c r="H762" s="109">
        <f t="shared" si="644"/>
        <v>44860</v>
      </c>
      <c r="I762" s="109">
        <f t="shared" si="640"/>
        <v>44891</v>
      </c>
      <c r="J762" s="110">
        <f t="shared" si="615"/>
        <v>4.0996078296735572E-3</v>
      </c>
      <c r="K762" s="117">
        <f t="shared" si="641"/>
        <v>44920</v>
      </c>
      <c r="L762" s="178">
        <f t="shared" si="643"/>
        <v>30</v>
      </c>
      <c r="M762" s="178">
        <f t="shared" si="647"/>
        <v>13</v>
      </c>
      <c r="N762" s="106">
        <f t="shared" si="616"/>
        <v>1.00177443</v>
      </c>
      <c r="O762" s="111">
        <f t="shared" si="646"/>
        <v>1.0059007799999999</v>
      </c>
      <c r="P762" s="111">
        <f t="shared" si="633"/>
        <v>1.1812685596388832</v>
      </c>
      <c r="Q762" s="106">
        <f t="shared" si="645"/>
        <v>1.18336463</v>
      </c>
      <c r="R762" s="106">
        <f t="shared" si="634"/>
        <v>1.12819757</v>
      </c>
      <c r="S762" s="106">
        <f t="shared" si="617"/>
        <v>782.75987497999995</v>
      </c>
      <c r="T762" s="106">
        <f t="shared" si="618"/>
        <v>1.6601647272885671</v>
      </c>
      <c r="U762" s="106">
        <f t="shared" si="619"/>
        <v>124.84646509645584</v>
      </c>
      <c r="V762" s="106">
        <f t="shared" si="620"/>
        <v>820.32116710374441</v>
      </c>
      <c r="W762" s="19">
        <f t="shared" si="639"/>
        <v>0</v>
      </c>
      <c r="X762" s="2">
        <f t="shared" si="621"/>
        <v>0</v>
      </c>
      <c r="Y762" s="4">
        <f t="shared" si="622"/>
        <v>0</v>
      </c>
      <c r="Z762" s="106">
        <f t="shared" si="623"/>
        <v>0</v>
      </c>
      <c r="AA762" s="114">
        <f t="shared" si="635"/>
        <v>0.05</v>
      </c>
      <c r="AB762" s="112">
        <f t="shared" si="624"/>
        <v>13</v>
      </c>
      <c r="AC762" s="178">
        <f t="shared" si="642"/>
        <v>30</v>
      </c>
      <c r="AD762" s="11">
        <f t="shared" si="636"/>
        <v>1.0017634200000001</v>
      </c>
      <c r="AE762" s="106">
        <f t="shared" si="625"/>
        <v>1.3803344099999999</v>
      </c>
      <c r="AF762" s="106">
        <f t="shared" si="626"/>
        <v>1.44657075</v>
      </c>
      <c r="AG762" s="106">
        <f t="shared" si="627"/>
        <v>0</v>
      </c>
      <c r="AH762" s="115" t="str">
        <f t="shared" si="637"/>
        <v>J=</v>
      </c>
      <c r="AI762" s="116">
        <f t="shared" si="638"/>
        <v>44920</v>
      </c>
      <c r="AJ762" s="10"/>
      <c r="AK762" s="1"/>
      <c r="AL762" s="10"/>
      <c r="AM762" s="1"/>
      <c r="AN762" s="1"/>
      <c r="AO762" s="3"/>
      <c r="AP762" s="3"/>
      <c r="AQ762" s="4"/>
      <c r="AR762" s="4"/>
      <c r="AS762" s="4"/>
      <c r="AT762" s="4"/>
      <c r="AU762" s="4"/>
      <c r="AV762" s="4"/>
      <c r="AW762" s="1"/>
      <c r="AX762" s="1"/>
      <c r="AY762" s="1"/>
      <c r="AZ762" s="1"/>
      <c r="BA762" s="1"/>
      <c r="BB762" s="1"/>
      <c r="BC762" s="1"/>
      <c r="BD762" s="1"/>
      <c r="BE762" s="1"/>
      <c r="BG762" s="1"/>
      <c r="BH762" s="1"/>
    </row>
    <row r="763" spans="1:194" ht="15" customHeight="1" x14ac:dyDescent="0.25">
      <c r="A763" s="105">
        <f t="shared" si="628"/>
        <v>44904</v>
      </c>
      <c r="B763" s="106">
        <f t="shared" si="613"/>
        <v>821.98921801226084</v>
      </c>
      <c r="C763" s="2">
        <f t="shared" si="629"/>
        <v>693.81453727999997</v>
      </c>
      <c r="D763" s="2">
        <f t="shared" si="630"/>
        <v>12.950048330000072</v>
      </c>
      <c r="E763" s="106">
        <f t="shared" si="614"/>
        <v>680.8644889499999</v>
      </c>
      <c r="F763" s="21">
        <f t="shared" si="631"/>
        <v>6407.93</v>
      </c>
      <c r="G763" s="108">
        <f t="shared" si="632"/>
        <v>6434.2</v>
      </c>
      <c r="H763" s="109">
        <f t="shared" si="644"/>
        <v>44860</v>
      </c>
      <c r="I763" s="109">
        <f t="shared" si="640"/>
        <v>44891</v>
      </c>
      <c r="J763" s="110">
        <f t="shared" si="615"/>
        <v>4.0996078296735572E-3</v>
      </c>
      <c r="K763" s="117">
        <f t="shared" si="641"/>
        <v>44920</v>
      </c>
      <c r="L763" s="178">
        <f t="shared" si="643"/>
        <v>30</v>
      </c>
      <c r="M763" s="178">
        <f t="shared" si="647"/>
        <v>14</v>
      </c>
      <c r="N763" s="106">
        <f t="shared" si="616"/>
        <v>1.0019110600000001</v>
      </c>
      <c r="O763" s="111">
        <f t="shared" si="646"/>
        <v>1.0059007799999999</v>
      </c>
      <c r="P763" s="111">
        <f t="shared" si="633"/>
        <v>1.1812685596388832</v>
      </c>
      <c r="Q763" s="106">
        <f t="shared" si="645"/>
        <v>1.1835260299999999</v>
      </c>
      <c r="R763" s="106">
        <f t="shared" si="634"/>
        <v>1.12819757</v>
      </c>
      <c r="S763" s="106">
        <f t="shared" si="617"/>
        <v>782.75987497999995</v>
      </c>
      <c r="T763" s="106">
        <f t="shared" si="618"/>
        <v>1.6601647272885671</v>
      </c>
      <c r="U763" s="106">
        <f t="shared" si="619"/>
        <v>124.95635662497227</v>
      </c>
      <c r="V763" s="106">
        <f t="shared" si="620"/>
        <v>820.43105863226083</v>
      </c>
      <c r="W763" s="19">
        <f t="shared" si="639"/>
        <v>0</v>
      </c>
      <c r="X763" s="2">
        <f t="shared" si="621"/>
        <v>0</v>
      </c>
      <c r="Y763" s="4">
        <f t="shared" si="622"/>
        <v>0</v>
      </c>
      <c r="Z763" s="106">
        <f t="shared" si="623"/>
        <v>0</v>
      </c>
      <c r="AA763" s="114">
        <f t="shared" si="635"/>
        <v>0.05</v>
      </c>
      <c r="AB763" s="112">
        <f t="shared" si="624"/>
        <v>14</v>
      </c>
      <c r="AC763" s="178">
        <f t="shared" si="642"/>
        <v>30</v>
      </c>
      <c r="AD763" s="11">
        <f t="shared" si="636"/>
        <v>1.0018991960000001</v>
      </c>
      <c r="AE763" s="106">
        <f t="shared" si="625"/>
        <v>1.48661442</v>
      </c>
      <c r="AF763" s="106">
        <f t="shared" si="626"/>
        <v>1.55815938</v>
      </c>
      <c r="AG763" s="106">
        <f t="shared" si="627"/>
        <v>0</v>
      </c>
      <c r="AH763" s="115" t="str">
        <f t="shared" si="637"/>
        <v>J=</v>
      </c>
      <c r="AI763" s="116">
        <f t="shared" si="638"/>
        <v>44920</v>
      </c>
      <c r="AJ763" s="10"/>
      <c r="AK763" s="1"/>
      <c r="AL763" s="10"/>
      <c r="AM763" s="1"/>
      <c r="AN763" s="1"/>
      <c r="AO763" s="3"/>
      <c r="AP763" s="3"/>
      <c r="AQ763" s="4"/>
      <c r="AR763" s="4"/>
      <c r="AS763" s="4"/>
      <c r="AT763" s="4"/>
      <c r="AU763" s="4"/>
      <c r="AV763" s="4"/>
      <c r="AW763" s="1"/>
      <c r="AX763" s="1"/>
      <c r="AY763" s="1"/>
      <c r="AZ763" s="1"/>
      <c r="BA763" s="1"/>
      <c r="BB763" s="1"/>
      <c r="BC763" s="1"/>
      <c r="BD763" s="1"/>
      <c r="BE763" s="1"/>
      <c r="BG763" s="1"/>
      <c r="BH763" s="1"/>
    </row>
    <row r="764" spans="1:194" ht="15" customHeight="1" x14ac:dyDescent="0.25">
      <c r="A764" s="105">
        <f t="shared" si="628"/>
        <v>44905</v>
      </c>
      <c r="B764" s="106">
        <f t="shared" si="613"/>
        <v>822.21075042942232</v>
      </c>
      <c r="C764" s="2">
        <f t="shared" si="629"/>
        <v>693.81453727999997</v>
      </c>
      <c r="D764" s="2">
        <f t="shared" si="630"/>
        <v>12.950048330000072</v>
      </c>
      <c r="E764" s="106">
        <f t="shared" si="614"/>
        <v>680.8644889499999</v>
      </c>
      <c r="F764" s="21">
        <f t="shared" si="631"/>
        <v>6407.93</v>
      </c>
      <c r="G764" s="108">
        <f t="shared" si="632"/>
        <v>6434.2</v>
      </c>
      <c r="H764" s="109">
        <f t="shared" si="644"/>
        <v>44860</v>
      </c>
      <c r="I764" s="109">
        <f t="shared" si="640"/>
        <v>44891</v>
      </c>
      <c r="J764" s="110">
        <f t="shared" si="615"/>
        <v>4.0996078296735572E-3</v>
      </c>
      <c r="K764" s="117">
        <f t="shared" si="641"/>
        <v>44920</v>
      </c>
      <c r="L764" s="178">
        <f t="shared" si="643"/>
        <v>30</v>
      </c>
      <c r="M764" s="178">
        <f t="shared" si="647"/>
        <v>15</v>
      </c>
      <c r="N764" s="106">
        <f t="shared" si="616"/>
        <v>1.0020477000000001</v>
      </c>
      <c r="O764" s="111">
        <f t="shared" si="646"/>
        <v>1.0059007799999999</v>
      </c>
      <c r="P764" s="111">
        <f t="shared" si="633"/>
        <v>1.1812685596388832</v>
      </c>
      <c r="Q764" s="106">
        <f t="shared" si="645"/>
        <v>1.1836874399999999</v>
      </c>
      <c r="R764" s="106">
        <f t="shared" si="634"/>
        <v>1.12819757</v>
      </c>
      <c r="S764" s="106">
        <f t="shared" si="617"/>
        <v>782.75987497999995</v>
      </c>
      <c r="T764" s="106">
        <f t="shared" si="618"/>
        <v>1.6601647272885671</v>
      </c>
      <c r="U764" s="106">
        <f t="shared" si="619"/>
        <v>125.06625496213371</v>
      </c>
      <c r="V764" s="106">
        <f t="shared" si="620"/>
        <v>820.54095696942227</v>
      </c>
      <c r="W764" s="19">
        <f t="shared" si="639"/>
        <v>0</v>
      </c>
      <c r="X764" s="2">
        <f t="shared" si="621"/>
        <v>0</v>
      </c>
      <c r="Y764" s="4">
        <f t="shared" si="622"/>
        <v>0</v>
      </c>
      <c r="Z764" s="106">
        <f t="shared" si="623"/>
        <v>0</v>
      </c>
      <c r="AA764" s="114">
        <f t="shared" si="635"/>
        <v>0.05</v>
      </c>
      <c r="AB764" s="112">
        <f t="shared" si="624"/>
        <v>15</v>
      </c>
      <c r="AC764" s="178">
        <f t="shared" si="642"/>
        <v>30</v>
      </c>
      <c r="AD764" s="11">
        <f t="shared" si="636"/>
        <v>1.0020349909999999</v>
      </c>
      <c r="AE764" s="106">
        <f t="shared" si="625"/>
        <v>1.5929093000000001</v>
      </c>
      <c r="AF764" s="106">
        <f t="shared" si="626"/>
        <v>1.66979346</v>
      </c>
      <c r="AG764" s="106">
        <f t="shared" si="627"/>
        <v>0</v>
      </c>
      <c r="AH764" s="115" t="str">
        <f t="shared" si="637"/>
        <v>J=</v>
      </c>
      <c r="AI764" s="116">
        <f t="shared" si="638"/>
        <v>44920</v>
      </c>
      <c r="AJ764" s="22"/>
      <c r="AK764" s="23"/>
      <c r="AL764" s="22"/>
      <c r="AM764" s="23"/>
      <c r="AN764" s="23"/>
      <c r="AO764" s="35"/>
      <c r="AP764" s="35"/>
      <c r="AQ764" s="38"/>
      <c r="AR764" s="38"/>
      <c r="AS764" s="38"/>
      <c r="AT764" s="38"/>
      <c r="AU764" s="38"/>
      <c r="AV764" s="38"/>
      <c r="AW764" s="23"/>
      <c r="AX764" s="23"/>
      <c r="AY764" s="23"/>
      <c r="AZ764" s="23"/>
      <c r="BA764" s="23"/>
      <c r="BB764" s="23"/>
      <c r="BC764" s="23"/>
      <c r="BD764" s="23"/>
      <c r="BE764" s="23"/>
      <c r="BG764" s="23"/>
      <c r="BH764" s="23"/>
      <c r="BI764" s="23"/>
      <c r="BJ764" s="23"/>
      <c r="BK764" s="23"/>
      <c r="BL764" s="23"/>
      <c r="BM764" s="23"/>
      <c r="BN764" s="23"/>
      <c r="BO764" s="23"/>
      <c r="BP764" s="23"/>
      <c r="BQ764" s="23"/>
      <c r="BR764" s="23"/>
      <c r="BS764" s="23"/>
      <c r="BT764" s="23"/>
      <c r="BU764" s="23"/>
      <c r="BV764" s="23"/>
      <c r="BW764" s="23"/>
      <c r="BX764" s="23"/>
      <c r="BY764" s="23"/>
      <c r="BZ764" s="23"/>
      <c r="CA764" s="23"/>
      <c r="CB764" s="23"/>
      <c r="CC764" s="23"/>
      <c r="CD764" s="23"/>
      <c r="CE764" s="23"/>
      <c r="CF764" s="23"/>
      <c r="CG764" s="23"/>
      <c r="CH764" s="23"/>
      <c r="CI764" s="23"/>
      <c r="CJ764" s="23"/>
      <c r="CK764" s="23"/>
      <c r="CL764" s="23"/>
      <c r="CM764" s="23"/>
      <c r="CN764" s="23"/>
      <c r="CO764" s="23"/>
      <c r="CP764" s="23"/>
      <c r="CQ764" s="23"/>
      <c r="CR764" s="23"/>
      <c r="CS764" s="23"/>
      <c r="CT764" s="23"/>
      <c r="CU764" s="23"/>
      <c r="CV764" s="23"/>
      <c r="CW764" s="23"/>
      <c r="CX764" s="23"/>
      <c r="CY764" s="23"/>
      <c r="CZ764" s="23"/>
      <c r="DA764" s="23"/>
      <c r="DB764" s="23"/>
      <c r="DC764" s="23"/>
      <c r="DD764" s="23"/>
      <c r="DE764" s="23"/>
      <c r="DF764" s="23"/>
      <c r="DG764" s="23"/>
      <c r="DH764" s="23"/>
      <c r="DI764" s="23"/>
      <c r="DJ764" s="23"/>
      <c r="DK764" s="23"/>
      <c r="DL764" s="23"/>
      <c r="DM764" s="23"/>
      <c r="DN764" s="23"/>
      <c r="DO764" s="23"/>
      <c r="DP764" s="23"/>
      <c r="DQ764" s="23"/>
      <c r="DR764" s="23"/>
      <c r="DS764" s="23"/>
      <c r="DT764" s="23"/>
      <c r="DU764" s="23"/>
      <c r="DV764" s="23"/>
      <c r="DW764" s="23"/>
      <c r="DX764" s="23"/>
      <c r="DY764" s="23"/>
      <c r="DZ764" s="23"/>
      <c r="EA764" s="23"/>
      <c r="EB764" s="23"/>
      <c r="EC764" s="23"/>
      <c r="ED764" s="23"/>
      <c r="EE764" s="23"/>
      <c r="EF764" s="23"/>
      <c r="EG764" s="23"/>
      <c r="EH764" s="23"/>
      <c r="EI764" s="23"/>
      <c r="EJ764" s="23"/>
      <c r="EK764" s="23"/>
      <c r="EL764" s="23"/>
      <c r="EM764" s="23"/>
      <c r="EN764" s="23"/>
      <c r="EO764" s="23"/>
      <c r="EP764" s="23"/>
      <c r="EQ764" s="23"/>
      <c r="ER764" s="23"/>
      <c r="ES764" s="23"/>
      <c r="ET764" s="23"/>
      <c r="EU764" s="23"/>
      <c r="EV764" s="23"/>
      <c r="EW764" s="23"/>
      <c r="EX764" s="23"/>
      <c r="EY764" s="23"/>
      <c r="EZ764" s="23"/>
      <c r="FA764" s="23"/>
      <c r="FB764" s="23"/>
      <c r="FC764" s="23"/>
      <c r="FD764" s="23"/>
      <c r="FE764" s="23"/>
      <c r="FF764" s="23"/>
      <c r="FG764" s="23"/>
      <c r="FH764" s="23"/>
      <c r="FI764" s="23"/>
      <c r="FJ764" s="23"/>
      <c r="FK764" s="23"/>
      <c r="FL764" s="23"/>
      <c r="FM764" s="23"/>
      <c r="FN764" s="23"/>
      <c r="FO764" s="23"/>
      <c r="FP764" s="23"/>
      <c r="FQ764" s="23"/>
      <c r="FR764" s="23"/>
      <c r="FS764" s="23"/>
      <c r="FT764" s="23"/>
      <c r="FU764" s="23"/>
      <c r="FV764" s="23"/>
      <c r="FW764" s="23"/>
      <c r="FX764" s="23"/>
      <c r="FY764" s="23"/>
      <c r="FZ764" s="23"/>
      <c r="GA764" s="23"/>
      <c r="GB764" s="23"/>
      <c r="GC764" s="23"/>
      <c r="GD764" s="23"/>
      <c r="GE764" s="23"/>
      <c r="GF764" s="23"/>
      <c r="GG764" s="23"/>
      <c r="GH764" s="23"/>
      <c r="GI764" s="23"/>
      <c r="GJ764" s="23"/>
      <c r="GK764" s="23"/>
      <c r="GL764" s="23"/>
    </row>
    <row r="765" spans="1:194" ht="15" customHeight="1" x14ac:dyDescent="0.25">
      <c r="A765" s="105">
        <f t="shared" si="628"/>
        <v>44906</v>
      </c>
      <c r="B765" s="106">
        <f t="shared" si="613"/>
        <v>822.43234875251846</v>
      </c>
      <c r="C765" s="2">
        <f t="shared" si="629"/>
        <v>693.81453727999997</v>
      </c>
      <c r="D765" s="2">
        <f t="shared" si="630"/>
        <v>12.950048330000072</v>
      </c>
      <c r="E765" s="106">
        <f t="shared" si="614"/>
        <v>680.8644889499999</v>
      </c>
      <c r="F765" s="21">
        <f t="shared" si="631"/>
        <v>6407.93</v>
      </c>
      <c r="G765" s="108">
        <f t="shared" si="632"/>
        <v>6434.2</v>
      </c>
      <c r="H765" s="109">
        <f t="shared" si="644"/>
        <v>44860</v>
      </c>
      <c r="I765" s="109">
        <f t="shared" si="640"/>
        <v>44891</v>
      </c>
      <c r="J765" s="110">
        <f t="shared" si="615"/>
        <v>4.0996078296735572E-3</v>
      </c>
      <c r="K765" s="117">
        <f t="shared" si="641"/>
        <v>44920</v>
      </c>
      <c r="L765" s="178">
        <f t="shared" si="643"/>
        <v>30</v>
      </c>
      <c r="M765" s="178">
        <f t="shared" si="647"/>
        <v>16</v>
      </c>
      <c r="N765" s="106">
        <f t="shared" si="616"/>
        <v>1.0021843699999999</v>
      </c>
      <c r="O765" s="111">
        <f t="shared" si="646"/>
        <v>1.0059007799999999</v>
      </c>
      <c r="P765" s="111">
        <f t="shared" si="633"/>
        <v>1.1812685596388832</v>
      </c>
      <c r="Q765" s="106">
        <f t="shared" si="645"/>
        <v>1.18384888</v>
      </c>
      <c r="R765" s="106">
        <f t="shared" si="634"/>
        <v>1.12819757</v>
      </c>
      <c r="S765" s="106">
        <f t="shared" si="617"/>
        <v>782.75987497999995</v>
      </c>
      <c r="T765" s="106">
        <f t="shared" si="618"/>
        <v>1.6601647272885671</v>
      </c>
      <c r="U765" s="106">
        <f t="shared" si="619"/>
        <v>125.17617372522984</v>
      </c>
      <c r="V765" s="106">
        <f t="shared" si="620"/>
        <v>820.65087573251844</v>
      </c>
      <c r="W765" s="19">
        <f t="shared" si="639"/>
        <v>0</v>
      </c>
      <c r="X765" s="2">
        <f t="shared" si="621"/>
        <v>0</v>
      </c>
      <c r="Y765" s="4">
        <f t="shared" si="622"/>
        <v>0</v>
      </c>
      <c r="Z765" s="106">
        <f t="shared" si="623"/>
        <v>0</v>
      </c>
      <c r="AA765" s="114">
        <f t="shared" si="635"/>
        <v>0.05</v>
      </c>
      <c r="AB765" s="112">
        <f t="shared" si="624"/>
        <v>16</v>
      </c>
      <c r="AC765" s="178">
        <f t="shared" si="642"/>
        <v>30</v>
      </c>
      <c r="AD765" s="11">
        <f t="shared" si="636"/>
        <v>1.002170805</v>
      </c>
      <c r="AE765" s="106">
        <f t="shared" si="625"/>
        <v>1.69921905</v>
      </c>
      <c r="AF765" s="106">
        <f t="shared" si="626"/>
        <v>1.78147302</v>
      </c>
      <c r="AG765" s="106">
        <f t="shared" si="627"/>
        <v>0</v>
      </c>
      <c r="AH765" s="115" t="str">
        <f t="shared" si="637"/>
        <v>J=</v>
      </c>
      <c r="AI765" s="116">
        <f t="shared" si="638"/>
        <v>44920</v>
      </c>
      <c r="AJ765" s="10"/>
      <c r="AK765" s="1"/>
      <c r="AL765" s="10"/>
      <c r="AM765" s="1"/>
      <c r="AN765" s="1"/>
      <c r="AO765" s="3"/>
      <c r="AP765" s="3"/>
      <c r="AQ765" s="4"/>
      <c r="AR765" s="4"/>
      <c r="AS765" s="4"/>
      <c r="AT765" s="4"/>
      <c r="AU765" s="4"/>
      <c r="AV765" s="4"/>
      <c r="AW765" s="1"/>
      <c r="AX765" s="1"/>
      <c r="AY765" s="1"/>
      <c r="AZ765" s="1"/>
      <c r="BA765" s="1"/>
      <c r="BB765" s="1"/>
      <c r="BC765" s="1"/>
      <c r="BD765" s="1"/>
      <c r="BE765" s="1"/>
      <c r="BG765" s="1"/>
      <c r="BH765" s="1"/>
    </row>
    <row r="766" spans="1:194" ht="15" customHeight="1" x14ac:dyDescent="0.25">
      <c r="A766" s="105">
        <f t="shared" si="628"/>
        <v>44907</v>
      </c>
      <c r="B766" s="106">
        <f t="shared" si="613"/>
        <v>822.6540045329042</v>
      </c>
      <c r="C766" s="2">
        <f t="shared" si="629"/>
        <v>693.81453727999997</v>
      </c>
      <c r="D766" s="2">
        <f t="shared" si="630"/>
        <v>12.950048330000072</v>
      </c>
      <c r="E766" s="106">
        <f t="shared" si="614"/>
        <v>680.8644889499999</v>
      </c>
      <c r="F766" s="21">
        <f t="shared" si="631"/>
        <v>6407.93</v>
      </c>
      <c r="G766" s="108">
        <f t="shared" si="632"/>
        <v>6434.2</v>
      </c>
      <c r="H766" s="109">
        <f t="shared" si="644"/>
        <v>44860</v>
      </c>
      <c r="I766" s="109">
        <f t="shared" si="640"/>
        <v>44891</v>
      </c>
      <c r="J766" s="110">
        <f t="shared" si="615"/>
        <v>4.0996078296735572E-3</v>
      </c>
      <c r="K766" s="117">
        <f t="shared" si="641"/>
        <v>44920</v>
      </c>
      <c r="L766" s="178">
        <f t="shared" si="643"/>
        <v>30</v>
      </c>
      <c r="M766" s="178">
        <f t="shared" si="647"/>
        <v>17</v>
      </c>
      <c r="N766" s="106">
        <f t="shared" si="616"/>
        <v>1.0023210499999999</v>
      </c>
      <c r="O766" s="111">
        <f t="shared" si="646"/>
        <v>1.0059007799999999</v>
      </c>
      <c r="P766" s="111">
        <f t="shared" si="633"/>
        <v>1.1812685596388832</v>
      </c>
      <c r="Q766" s="106">
        <f t="shared" si="645"/>
        <v>1.1840103399999999</v>
      </c>
      <c r="R766" s="106">
        <f t="shared" si="634"/>
        <v>1.12819757</v>
      </c>
      <c r="S766" s="106">
        <f t="shared" si="617"/>
        <v>782.75987497999995</v>
      </c>
      <c r="T766" s="106">
        <f t="shared" si="618"/>
        <v>1.6601647272885671</v>
      </c>
      <c r="U766" s="106">
        <f t="shared" si="619"/>
        <v>125.28610610561569</v>
      </c>
      <c r="V766" s="106">
        <f t="shared" si="620"/>
        <v>820.76080811290421</v>
      </c>
      <c r="W766" s="19">
        <f t="shared" si="639"/>
        <v>0</v>
      </c>
      <c r="X766" s="2">
        <f t="shared" si="621"/>
        <v>0</v>
      </c>
      <c r="Y766" s="4">
        <f t="shared" si="622"/>
        <v>0</v>
      </c>
      <c r="Z766" s="106">
        <f t="shared" si="623"/>
        <v>0</v>
      </c>
      <c r="AA766" s="114">
        <f t="shared" si="635"/>
        <v>0.05</v>
      </c>
      <c r="AB766" s="112">
        <f t="shared" si="624"/>
        <v>17</v>
      </c>
      <c r="AC766" s="178">
        <f t="shared" si="642"/>
        <v>30</v>
      </c>
      <c r="AD766" s="11">
        <f t="shared" si="636"/>
        <v>1.0023066359999999</v>
      </c>
      <c r="AE766" s="106">
        <f t="shared" si="625"/>
        <v>1.8055421</v>
      </c>
      <c r="AF766" s="106">
        <f t="shared" si="626"/>
        <v>1.89319642</v>
      </c>
      <c r="AG766" s="106">
        <f t="shared" si="627"/>
        <v>0</v>
      </c>
      <c r="AH766" s="115" t="str">
        <f t="shared" si="637"/>
        <v>J=</v>
      </c>
      <c r="AI766" s="116">
        <f t="shared" si="638"/>
        <v>44920</v>
      </c>
      <c r="AJ766" s="10"/>
      <c r="AK766" s="1"/>
      <c r="AL766" s="10"/>
      <c r="AM766" s="1"/>
      <c r="AN766" s="1"/>
      <c r="AO766" s="3"/>
      <c r="AP766" s="3"/>
      <c r="AQ766" s="4"/>
      <c r="AR766" s="4"/>
      <c r="AS766" s="4"/>
      <c r="AT766" s="4"/>
      <c r="AU766" s="4"/>
      <c r="AV766" s="4"/>
      <c r="AW766" s="1"/>
      <c r="AX766" s="1"/>
      <c r="AY766" s="1"/>
      <c r="AZ766" s="1"/>
      <c r="BA766" s="1"/>
      <c r="BB766" s="1"/>
      <c r="BC766" s="1"/>
      <c r="BD766" s="1"/>
      <c r="BE766" s="1"/>
      <c r="BG766" s="1"/>
      <c r="BH766" s="1"/>
    </row>
    <row r="767" spans="1:194" ht="15" customHeight="1" x14ac:dyDescent="0.25">
      <c r="A767" s="105">
        <f t="shared" si="628"/>
        <v>44908</v>
      </c>
      <c r="B767" s="106">
        <f t="shared" si="613"/>
        <v>822.87571943057992</v>
      </c>
      <c r="C767" s="2">
        <f t="shared" si="629"/>
        <v>693.81453727999997</v>
      </c>
      <c r="D767" s="2">
        <f t="shared" si="630"/>
        <v>12.950048330000072</v>
      </c>
      <c r="E767" s="106">
        <f t="shared" si="614"/>
        <v>680.8644889499999</v>
      </c>
      <c r="F767" s="21">
        <f t="shared" si="631"/>
        <v>6407.93</v>
      </c>
      <c r="G767" s="108">
        <f t="shared" si="632"/>
        <v>6434.2</v>
      </c>
      <c r="H767" s="109">
        <f t="shared" si="644"/>
        <v>44860</v>
      </c>
      <c r="I767" s="109">
        <f t="shared" si="640"/>
        <v>44891</v>
      </c>
      <c r="J767" s="110">
        <f t="shared" si="615"/>
        <v>4.0996078296735572E-3</v>
      </c>
      <c r="K767" s="117">
        <f t="shared" si="641"/>
        <v>44920</v>
      </c>
      <c r="L767" s="178">
        <f t="shared" si="643"/>
        <v>30</v>
      </c>
      <c r="M767" s="178">
        <f t="shared" si="647"/>
        <v>18</v>
      </c>
      <c r="N767" s="106">
        <f t="shared" si="616"/>
        <v>1.00245775</v>
      </c>
      <c r="O767" s="111">
        <f t="shared" si="646"/>
        <v>1.0059007799999999</v>
      </c>
      <c r="P767" s="111">
        <f t="shared" si="633"/>
        <v>1.1812685596388832</v>
      </c>
      <c r="Q767" s="106">
        <f t="shared" si="645"/>
        <v>1.18417182</v>
      </c>
      <c r="R767" s="106">
        <f t="shared" si="634"/>
        <v>1.12819757</v>
      </c>
      <c r="S767" s="106">
        <f t="shared" si="617"/>
        <v>782.75987497999995</v>
      </c>
      <c r="T767" s="106">
        <f t="shared" si="618"/>
        <v>1.6601647272885671</v>
      </c>
      <c r="U767" s="106">
        <f t="shared" si="619"/>
        <v>125.39605210329135</v>
      </c>
      <c r="V767" s="106">
        <f t="shared" si="620"/>
        <v>820.87075411057992</v>
      </c>
      <c r="W767" s="19">
        <f t="shared" si="639"/>
        <v>0</v>
      </c>
      <c r="X767" s="2">
        <f t="shared" si="621"/>
        <v>0</v>
      </c>
      <c r="Y767" s="4">
        <f t="shared" si="622"/>
        <v>0</v>
      </c>
      <c r="Z767" s="106">
        <f t="shared" si="623"/>
        <v>0</v>
      </c>
      <c r="AA767" s="114">
        <f t="shared" si="635"/>
        <v>0.05</v>
      </c>
      <c r="AB767" s="112">
        <f t="shared" si="624"/>
        <v>18</v>
      </c>
      <c r="AC767" s="178">
        <f t="shared" si="642"/>
        <v>30</v>
      </c>
      <c r="AD767" s="11">
        <f t="shared" si="636"/>
        <v>1.0024424860000001</v>
      </c>
      <c r="AE767" s="106">
        <f t="shared" si="625"/>
        <v>1.9118800300000001</v>
      </c>
      <c r="AF767" s="106">
        <f t="shared" si="626"/>
        <v>2.0049653200000002</v>
      </c>
      <c r="AG767" s="106">
        <f t="shared" si="627"/>
        <v>0</v>
      </c>
      <c r="AH767" s="115" t="str">
        <f t="shared" si="637"/>
        <v>J=</v>
      </c>
      <c r="AI767" s="116">
        <f t="shared" si="638"/>
        <v>44920</v>
      </c>
      <c r="AJ767" s="10"/>
      <c r="AK767" s="1"/>
      <c r="AL767" s="10"/>
      <c r="AM767" s="1"/>
      <c r="AN767" s="1"/>
      <c r="AO767" s="3"/>
      <c r="AP767" s="3"/>
      <c r="AQ767" s="4"/>
      <c r="AR767" s="4"/>
      <c r="AS767" s="4"/>
      <c r="AT767" s="4"/>
      <c r="AU767" s="4"/>
      <c r="AV767" s="4"/>
      <c r="AW767" s="1"/>
      <c r="AX767" s="1"/>
      <c r="AY767" s="1"/>
      <c r="AZ767" s="1"/>
      <c r="BA767" s="1"/>
      <c r="BB767" s="1"/>
      <c r="BC767" s="1"/>
      <c r="BD767" s="1"/>
      <c r="BE767" s="1"/>
      <c r="BG767" s="1"/>
      <c r="BH767" s="1"/>
    </row>
    <row r="768" spans="1:194" ht="15" customHeight="1" x14ac:dyDescent="0.25">
      <c r="A768" s="105">
        <f t="shared" si="628"/>
        <v>44909</v>
      </c>
      <c r="B768" s="106">
        <f t="shared" si="613"/>
        <v>823.09749344554518</v>
      </c>
      <c r="C768" s="2">
        <f t="shared" si="629"/>
        <v>693.81453727999997</v>
      </c>
      <c r="D768" s="2">
        <f t="shared" si="630"/>
        <v>12.950048330000072</v>
      </c>
      <c r="E768" s="106">
        <f t="shared" si="614"/>
        <v>680.8644889499999</v>
      </c>
      <c r="F768" s="21">
        <f t="shared" si="631"/>
        <v>6407.93</v>
      </c>
      <c r="G768" s="108">
        <f t="shared" si="632"/>
        <v>6434.2</v>
      </c>
      <c r="H768" s="109">
        <f t="shared" si="644"/>
        <v>44860</v>
      </c>
      <c r="I768" s="109">
        <f t="shared" si="640"/>
        <v>44891</v>
      </c>
      <c r="J768" s="110">
        <f t="shared" si="615"/>
        <v>4.0996078296735572E-3</v>
      </c>
      <c r="K768" s="117">
        <f t="shared" si="641"/>
        <v>44920</v>
      </c>
      <c r="L768" s="178">
        <f t="shared" si="643"/>
        <v>30</v>
      </c>
      <c r="M768" s="178">
        <f t="shared" si="647"/>
        <v>19</v>
      </c>
      <c r="N768" s="106">
        <f t="shared" si="616"/>
        <v>1.00259447</v>
      </c>
      <c r="O768" s="111">
        <f t="shared" si="646"/>
        <v>1.0059007799999999</v>
      </c>
      <c r="P768" s="111">
        <f t="shared" si="633"/>
        <v>1.1812685596388832</v>
      </c>
      <c r="Q768" s="106">
        <f t="shared" si="645"/>
        <v>1.1843333199999999</v>
      </c>
      <c r="R768" s="106">
        <f t="shared" si="634"/>
        <v>1.12819757</v>
      </c>
      <c r="S768" s="106">
        <f t="shared" si="617"/>
        <v>782.75987497999995</v>
      </c>
      <c r="T768" s="106">
        <f t="shared" si="618"/>
        <v>1.6601647272885671</v>
      </c>
      <c r="U768" s="106">
        <f t="shared" si="619"/>
        <v>125.50601171825673</v>
      </c>
      <c r="V768" s="106">
        <f t="shared" si="620"/>
        <v>820.98071372554523</v>
      </c>
      <c r="W768" s="19">
        <f t="shared" si="639"/>
        <v>0</v>
      </c>
      <c r="X768" s="2">
        <f t="shared" si="621"/>
        <v>0</v>
      </c>
      <c r="Y768" s="4">
        <f t="shared" si="622"/>
        <v>0</v>
      </c>
      <c r="Z768" s="106">
        <f t="shared" si="623"/>
        <v>0</v>
      </c>
      <c r="AA768" s="114">
        <f t="shared" si="635"/>
        <v>0.05</v>
      </c>
      <c r="AB768" s="112">
        <f t="shared" si="624"/>
        <v>19</v>
      </c>
      <c r="AC768" s="178">
        <f t="shared" si="642"/>
        <v>30</v>
      </c>
      <c r="AD768" s="11">
        <f t="shared" si="636"/>
        <v>1.002578355</v>
      </c>
      <c r="AE768" s="106">
        <f t="shared" si="625"/>
        <v>2.0182328300000001</v>
      </c>
      <c r="AF768" s="106">
        <f t="shared" si="626"/>
        <v>2.1167797199999998</v>
      </c>
      <c r="AG768" s="106">
        <f t="shared" si="627"/>
        <v>0</v>
      </c>
      <c r="AH768" s="115" t="str">
        <f t="shared" si="637"/>
        <v>J=</v>
      </c>
      <c r="AI768" s="116">
        <f t="shared" si="638"/>
        <v>44920</v>
      </c>
      <c r="AJ768" s="10"/>
      <c r="AK768" s="1"/>
      <c r="AL768" s="10"/>
      <c r="AM768" s="1"/>
      <c r="AN768" s="1"/>
      <c r="AO768" s="3"/>
      <c r="AP768" s="3"/>
      <c r="AQ768" s="4"/>
      <c r="AR768" s="4"/>
      <c r="AS768" s="4"/>
      <c r="AT768" s="4"/>
      <c r="AU768" s="4"/>
      <c r="AV768" s="4"/>
      <c r="AW768" s="1"/>
      <c r="AX768" s="1"/>
      <c r="AY768" s="1"/>
      <c r="AZ768" s="1"/>
      <c r="BA768" s="1"/>
      <c r="BB768" s="1"/>
      <c r="BC768" s="1"/>
      <c r="BD768" s="1"/>
      <c r="BE768" s="1"/>
      <c r="BG768" s="1"/>
      <c r="BH768" s="1"/>
    </row>
    <row r="769" spans="1:60" ht="15" customHeight="1" x14ac:dyDescent="0.25">
      <c r="A769" s="105">
        <f t="shared" si="628"/>
        <v>44910</v>
      </c>
      <c r="B769" s="106">
        <f t="shared" si="613"/>
        <v>823.31932577780049</v>
      </c>
      <c r="C769" s="2">
        <f t="shared" si="629"/>
        <v>693.81453727999997</v>
      </c>
      <c r="D769" s="2">
        <f t="shared" si="630"/>
        <v>12.950048330000072</v>
      </c>
      <c r="E769" s="106">
        <f t="shared" si="614"/>
        <v>680.8644889499999</v>
      </c>
      <c r="F769" s="21">
        <f t="shared" si="631"/>
        <v>6407.93</v>
      </c>
      <c r="G769" s="108">
        <f t="shared" si="632"/>
        <v>6434.2</v>
      </c>
      <c r="H769" s="109">
        <f t="shared" si="644"/>
        <v>44860</v>
      </c>
      <c r="I769" s="109">
        <f t="shared" si="640"/>
        <v>44891</v>
      </c>
      <c r="J769" s="110">
        <f t="shared" si="615"/>
        <v>4.0996078296735572E-3</v>
      </c>
      <c r="K769" s="117">
        <f t="shared" si="641"/>
        <v>44920</v>
      </c>
      <c r="L769" s="178">
        <f t="shared" si="643"/>
        <v>30</v>
      </c>
      <c r="M769" s="178">
        <f t="shared" si="647"/>
        <v>20</v>
      </c>
      <c r="N769" s="106">
        <f t="shared" si="616"/>
        <v>1.0027311999999999</v>
      </c>
      <c r="O769" s="111">
        <f t="shared" si="646"/>
        <v>1.0059007799999999</v>
      </c>
      <c r="P769" s="111">
        <f t="shared" si="633"/>
        <v>1.1812685596388832</v>
      </c>
      <c r="Q769" s="106">
        <f t="shared" si="645"/>
        <v>1.1844948399999999</v>
      </c>
      <c r="R769" s="106">
        <f t="shared" si="634"/>
        <v>1.12819757</v>
      </c>
      <c r="S769" s="106">
        <f t="shared" si="617"/>
        <v>782.75987497999995</v>
      </c>
      <c r="T769" s="106">
        <f t="shared" si="618"/>
        <v>1.6601647272885671</v>
      </c>
      <c r="U769" s="106">
        <f t="shared" si="619"/>
        <v>125.61598495051196</v>
      </c>
      <c r="V769" s="106">
        <f t="shared" si="620"/>
        <v>821.09068695780047</v>
      </c>
      <c r="W769" s="19">
        <f t="shared" si="639"/>
        <v>0</v>
      </c>
      <c r="X769" s="2">
        <f t="shared" si="621"/>
        <v>0</v>
      </c>
      <c r="Y769" s="4">
        <f t="shared" si="622"/>
        <v>0</v>
      </c>
      <c r="Z769" s="106">
        <f t="shared" si="623"/>
        <v>0</v>
      </c>
      <c r="AA769" s="114">
        <f t="shared" si="635"/>
        <v>0.05</v>
      </c>
      <c r="AB769" s="112">
        <f t="shared" si="624"/>
        <v>20</v>
      </c>
      <c r="AC769" s="178">
        <f t="shared" si="642"/>
        <v>30</v>
      </c>
      <c r="AD769" s="11">
        <f t="shared" si="636"/>
        <v>1.0027142419999999</v>
      </c>
      <c r="AE769" s="106">
        <f t="shared" si="625"/>
        <v>2.12459972</v>
      </c>
      <c r="AF769" s="106">
        <f t="shared" si="626"/>
        <v>2.22863882</v>
      </c>
      <c r="AG769" s="106">
        <f t="shared" si="627"/>
        <v>0</v>
      </c>
      <c r="AH769" s="115" t="str">
        <f t="shared" si="637"/>
        <v>J=</v>
      </c>
      <c r="AI769" s="116">
        <f t="shared" si="638"/>
        <v>44920</v>
      </c>
      <c r="AJ769" s="10"/>
      <c r="AK769" s="1"/>
      <c r="AL769" s="10"/>
      <c r="AM769" s="1"/>
      <c r="AN769" s="1"/>
      <c r="AO769" s="3"/>
      <c r="AP769" s="3"/>
      <c r="AQ769" s="4"/>
      <c r="AR769" s="4"/>
      <c r="AS769" s="4"/>
      <c r="AT769" s="4"/>
      <c r="AU769" s="4"/>
      <c r="AV769" s="4"/>
      <c r="AW769" s="1"/>
      <c r="AX769" s="1"/>
      <c r="AY769" s="1"/>
      <c r="AZ769" s="1"/>
      <c r="BA769" s="1"/>
      <c r="BB769" s="1"/>
      <c r="BC769" s="1"/>
      <c r="BD769" s="1"/>
      <c r="BE769" s="1"/>
      <c r="BG769" s="1"/>
      <c r="BH769" s="1"/>
    </row>
    <row r="770" spans="1:60" ht="15" customHeight="1" x14ac:dyDescent="0.25">
      <c r="A770" s="105">
        <f t="shared" si="628"/>
        <v>44911</v>
      </c>
      <c r="B770" s="106">
        <f t="shared" si="613"/>
        <v>823.54122326599042</v>
      </c>
      <c r="C770" s="2">
        <f t="shared" si="629"/>
        <v>693.81453727999997</v>
      </c>
      <c r="D770" s="2">
        <f t="shared" si="630"/>
        <v>12.950048330000072</v>
      </c>
      <c r="E770" s="106">
        <f t="shared" si="614"/>
        <v>680.8644889499999</v>
      </c>
      <c r="F770" s="21">
        <f t="shared" si="631"/>
        <v>6407.93</v>
      </c>
      <c r="G770" s="108">
        <f t="shared" si="632"/>
        <v>6434.2</v>
      </c>
      <c r="H770" s="109">
        <f t="shared" si="644"/>
        <v>44860</v>
      </c>
      <c r="I770" s="109">
        <f t="shared" si="640"/>
        <v>44891</v>
      </c>
      <c r="J770" s="110">
        <f t="shared" si="615"/>
        <v>4.0996078296735572E-3</v>
      </c>
      <c r="K770" s="117">
        <f t="shared" si="641"/>
        <v>44920</v>
      </c>
      <c r="L770" s="178">
        <f t="shared" si="643"/>
        <v>30</v>
      </c>
      <c r="M770" s="178">
        <f t="shared" si="647"/>
        <v>21</v>
      </c>
      <c r="N770" s="106">
        <f t="shared" si="616"/>
        <v>1.0028679599999999</v>
      </c>
      <c r="O770" s="111">
        <f t="shared" si="646"/>
        <v>1.0059007799999999</v>
      </c>
      <c r="P770" s="111">
        <f t="shared" si="633"/>
        <v>1.1812685596388832</v>
      </c>
      <c r="Q770" s="106">
        <f t="shared" si="645"/>
        <v>1.18465639</v>
      </c>
      <c r="R770" s="106">
        <f t="shared" si="634"/>
        <v>1.12819757</v>
      </c>
      <c r="S770" s="106">
        <f t="shared" si="617"/>
        <v>782.75987497999995</v>
      </c>
      <c r="T770" s="106">
        <f t="shared" si="618"/>
        <v>1.6601647272885671</v>
      </c>
      <c r="U770" s="106">
        <f t="shared" si="619"/>
        <v>125.72597860870188</v>
      </c>
      <c r="V770" s="106">
        <f t="shared" si="620"/>
        <v>821.20068061599045</v>
      </c>
      <c r="W770" s="19">
        <f t="shared" si="639"/>
        <v>0</v>
      </c>
      <c r="X770" s="2">
        <f t="shared" si="621"/>
        <v>0</v>
      </c>
      <c r="Y770" s="4">
        <f t="shared" si="622"/>
        <v>0</v>
      </c>
      <c r="Z770" s="106">
        <f t="shared" si="623"/>
        <v>0</v>
      </c>
      <c r="AA770" s="114">
        <f t="shared" si="635"/>
        <v>0.05</v>
      </c>
      <c r="AB770" s="112">
        <f t="shared" si="624"/>
        <v>21</v>
      </c>
      <c r="AC770" s="178">
        <f t="shared" si="642"/>
        <v>30</v>
      </c>
      <c r="AD770" s="11">
        <f t="shared" si="636"/>
        <v>1.002850147</v>
      </c>
      <c r="AE770" s="106">
        <f t="shared" si="625"/>
        <v>2.2309806999999999</v>
      </c>
      <c r="AF770" s="106">
        <f t="shared" si="626"/>
        <v>2.3405426500000002</v>
      </c>
      <c r="AG770" s="106">
        <f t="shared" si="627"/>
        <v>0</v>
      </c>
      <c r="AH770" s="115" t="str">
        <f t="shared" si="637"/>
        <v>J=</v>
      </c>
      <c r="AI770" s="116">
        <f t="shared" si="638"/>
        <v>44920</v>
      </c>
      <c r="AJ770" s="10"/>
      <c r="AK770" s="1"/>
      <c r="AL770" s="10"/>
      <c r="AM770" s="1"/>
      <c r="AN770" s="1"/>
      <c r="AO770" s="3"/>
      <c r="AP770" s="3"/>
      <c r="AQ770" s="4"/>
      <c r="AR770" s="4"/>
      <c r="AS770" s="4"/>
      <c r="AT770" s="4"/>
      <c r="AU770" s="4"/>
      <c r="AV770" s="4"/>
      <c r="AW770" s="1"/>
      <c r="AX770" s="1"/>
      <c r="AY770" s="1"/>
      <c r="AZ770" s="1"/>
      <c r="BA770" s="1"/>
      <c r="BB770" s="1"/>
      <c r="BC770" s="1"/>
      <c r="BD770" s="1"/>
      <c r="BE770" s="1"/>
      <c r="BG770" s="1"/>
      <c r="BH770" s="1"/>
    </row>
    <row r="771" spans="1:60" ht="15" customHeight="1" x14ac:dyDescent="0.25">
      <c r="A771" s="105">
        <f t="shared" si="628"/>
        <v>44912</v>
      </c>
      <c r="B771" s="106">
        <f t="shared" si="613"/>
        <v>823.76317308282523</v>
      </c>
      <c r="C771" s="2">
        <f t="shared" si="629"/>
        <v>693.81453727999997</v>
      </c>
      <c r="D771" s="2">
        <f t="shared" si="630"/>
        <v>12.950048330000072</v>
      </c>
      <c r="E771" s="106">
        <f t="shared" si="614"/>
        <v>680.8644889499999</v>
      </c>
      <c r="F771" s="21">
        <f t="shared" si="631"/>
        <v>6407.93</v>
      </c>
      <c r="G771" s="108">
        <f t="shared" si="632"/>
        <v>6434.2</v>
      </c>
      <c r="H771" s="109">
        <f t="shared" si="644"/>
        <v>44860</v>
      </c>
      <c r="I771" s="109">
        <f t="shared" si="640"/>
        <v>44891</v>
      </c>
      <c r="J771" s="110">
        <f t="shared" si="615"/>
        <v>4.0996078296735572E-3</v>
      </c>
      <c r="K771" s="117">
        <f t="shared" si="641"/>
        <v>44920</v>
      </c>
      <c r="L771" s="178">
        <f t="shared" si="643"/>
        <v>30</v>
      </c>
      <c r="M771" s="178">
        <f t="shared" si="647"/>
        <v>22</v>
      </c>
      <c r="N771" s="106">
        <f t="shared" si="616"/>
        <v>1.00300473</v>
      </c>
      <c r="O771" s="111">
        <f t="shared" si="646"/>
        <v>1.0059007799999999</v>
      </c>
      <c r="P771" s="111">
        <f t="shared" si="633"/>
        <v>1.1812685596388832</v>
      </c>
      <c r="Q771" s="106">
        <f t="shared" si="645"/>
        <v>1.18481795</v>
      </c>
      <c r="R771" s="106">
        <f t="shared" si="634"/>
        <v>1.12819757</v>
      </c>
      <c r="S771" s="106">
        <f t="shared" si="617"/>
        <v>782.75987497999995</v>
      </c>
      <c r="T771" s="106">
        <f t="shared" si="618"/>
        <v>1.6601647272885671</v>
      </c>
      <c r="U771" s="106">
        <f t="shared" si="619"/>
        <v>125.83597907553664</v>
      </c>
      <c r="V771" s="106">
        <f t="shared" si="620"/>
        <v>821.31068108282523</v>
      </c>
      <c r="W771" s="19">
        <f t="shared" si="639"/>
        <v>0</v>
      </c>
      <c r="X771" s="2">
        <f t="shared" si="621"/>
        <v>0</v>
      </c>
      <c r="Y771" s="4">
        <f t="shared" si="622"/>
        <v>0</v>
      </c>
      <c r="Z771" s="106">
        <f t="shared" si="623"/>
        <v>0</v>
      </c>
      <c r="AA771" s="114">
        <f t="shared" si="635"/>
        <v>0.05</v>
      </c>
      <c r="AB771" s="112">
        <f t="shared" si="624"/>
        <v>22</v>
      </c>
      <c r="AC771" s="178">
        <f t="shared" si="642"/>
        <v>30</v>
      </c>
      <c r="AD771" s="11">
        <f t="shared" si="636"/>
        <v>1.002986071</v>
      </c>
      <c r="AE771" s="106">
        <f t="shared" si="625"/>
        <v>2.33737656</v>
      </c>
      <c r="AF771" s="106">
        <f t="shared" si="626"/>
        <v>2.4524919999999999</v>
      </c>
      <c r="AG771" s="106">
        <f t="shared" si="627"/>
        <v>0</v>
      </c>
      <c r="AH771" s="115" t="str">
        <f t="shared" si="637"/>
        <v>J=</v>
      </c>
      <c r="AI771" s="116">
        <f t="shared" si="638"/>
        <v>44920</v>
      </c>
      <c r="AJ771" s="10"/>
      <c r="AK771" s="1"/>
      <c r="AL771" s="10"/>
      <c r="AM771" s="1"/>
      <c r="AN771" s="1"/>
      <c r="AO771" s="3"/>
      <c r="AP771" s="3"/>
      <c r="AQ771" s="4"/>
      <c r="AR771" s="4"/>
      <c r="AS771" s="4"/>
      <c r="AT771" s="4"/>
      <c r="AU771" s="4"/>
      <c r="AV771" s="4"/>
      <c r="AW771" s="1"/>
      <c r="AX771" s="1"/>
      <c r="AY771" s="1"/>
      <c r="AZ771" s="1"/>
      <c r="BA771" s="1"/>
      <c r="BB771" s="1"/>
      <c r="BC771" s="1"/>
      <c r="BD771" s="1"/>
      <c r="BE771" s="1"/>
      <c r="BG771" s="1"/>
      <c r="BH771" s="1"/>
    </row>
    <row r="772" spans="1:60" ht="15" customHeight="1" x14ac:dyDescent="0.25">
      <c r="A772" s="105">
        <f t="shared" si="628"/>
        <v>44913</v>
      </c>
      <c r="B772" s="106">
        <f t="shared" si="613"/>
        <v>823.98519491423951</v>
      </c>
      <c r="C772" s="2">
        <f t="shared" si="629"/>
        <v>693.81453727999997</v>
      </c>
      <c r="D772" s="2">
        <f t="shared" si="630"/>
        <v>12.950048330000072</v>
      </c>
      <c r="E772" s="106">
        <f t="shared" si="614"/>
        <v>680.8644889499999</v>
      </c>
      <c r="F772" s="21">
        <f t="shared" si="631"/>
        <v>6407.93</v>
      </c>
      <c r="G772" s="108">
        <f t="shared" si="632"/>
        <v>6434.2</v>
      </c>
      <c r="H772" s="109">
        <f t="shared" si="644"/>
        <v>44860</v>
      </c>
      <c r="I772" s="109">
        <f t="shared" si="640"/>
        <v>44891</v>
      </c>
      <c r="J772" s="110">
        <f t="shared" si="615"/>
        <v>4.0996078296735572E-3</v>
      </c>
      <c r="K772" s="117">
        <f t="shared" si="641"/>
        <v>44920</v>
      </c>
      <c r="L772" s="178">
        <f t="shared" si="643"/>
        <v>30</v>
      </c>
      <c r="M772" s="178">
        <f t="shared" si="647"/>
        <v>23</v>
      </c>
      <c r="N772" s="106">
        <f t="shared" si="616"/>
        <v>1.0031415299999999</v>
      </c>
      <c r="O772" s="111">
        <f t="shared" si="646"/>
        <v>1.0059007799999999</v>
      </c>
      <c r="P772" s="111">
        <f t="shared" si="633"/>
        <v>1.1812685596388832</v>
      </c>
      <c r="Q772" s="106">
        <f t="shared" si="645"/>
        <v>1.18497955</v>
      </c>
      <c r="R772" s="106">
        <f t="shared" si="634"/>
        <v>1.12819757</v>
      </c>
      <c r="S772" s="106">
        <f t="shared" si="617"/>
        <v>782.75987497999995</v>
      </c>
      <c r="T772" s="106">
        <f t="shared" si="618"/>
        <v>1.6601647272885671</v>
      </c>
      <c r="U772" s="106">
        <f t="shared" si="619"/>
        <v>125.94600677695095</v>
      </c>
      <c r="V772" s="106">
        <f t="shared" si="620"/>
        <v>821.42070878423954</v>
      </c>
      <c r="W772" s="19">
        <f t="shared" si="639"/>
        <v>0</v>
      </c>
      <c r="X772" s="2">
        <f t="shared" si="621"/>
        <v>0</v>
      </c>
      <c r="Y772" s="4">
        <f t="shared" si="622"/>
        <v>0</v>
      </c>
      <c r="Z772" s="106">
        <f t="shared" si="623"/>
        <v>0</v>
      </c>
      <c r="AA772" s="114">
        <f t="shared" si="635"/>
        <v>0.05</v>
      </c>
      <c r="AB772" s="112">
        <f t="shared" si="624"/>
        <v>23</v>
      </c>
      <c r="AC772" s="178">
        <f t="shared" si="642"/>
        <v>30</v>
      </c>
      <c r="AD772" s="11">
        <f t="shared" si="636"/>
        <v>1.003122013</v>
      </c>
      <c r="AE772" s="106">
        <f t="shared" si="625"/>
        <v>2.4437864999999999</v>
      </c>
      <c r="AF772" s="106">
        <f t="shared" si="626"/>
        <v>2.5644861300000001</v>
      </c>
      <c r="AG772" s="106">
        <f t="shared" si="627"/>
        <v>0</v>
      </c>
      <c r="AH772" s="115" t="str">
        <f t="shared" si="637"/>
        <v>J=</v>
      </c>
      <c r="AI772" s="116">
        <f t="shared" si="638"/>
        <v>44920</v>
      </c>
      <c r="AJ772" s="10"/>
      <c r="AK772" s="1"/>
      <c r="AL772" s="10"/>
      <c r="AM772" s="1"/>
      <c r="AN772" s="1"/>
      <c r="AO772" s="3"/>
      <c r="AP772" s="3"/>
      <c r="AQ772" s="4"/>
      <c r="AR772" s="4"/>
      <c r="AS772" s="4"/>
      <c r="AT772" s="4"/>
      <c r="AU772" s="4"/>
      <c r="AV772" s="4"/>
      <c r="AW772" s="1"/>
      <c r="AX772" s="1"/>
      <c r="AY772" s="1"/>
      <c r="AZ772" s="1"/>
      <c r="BA772" s="1"/>
      <c r="BB772" s="1"/>
      <c r="BC772" s="1"/>
      <c r="BD772" s="1"/>
      <c r="BE772" s="1"/>
      <c r="BG772" s="1"/>
      <c r="BH772" s="1"/>
    </row>
    <row r="773" spans="1:60" ht="15" customHeight="1" x14ac:dyDescent="0.25">
      <c r="A773" s="105">
        <f t="shared" si="628"/>
        <v>44914</v>
      </c>
      <c r="B773" s="106">
        <f t="shared" si="613"/>
        <v>824.20726143565389</v>
      </c>
      <c r="C773" s="2">
        <f t="shared" si="629"/>
        <v>693.81453727999997</v>
      </c>
      <c r="D773" s="2">
        <f t="shared" si="630"/>
        <v>12.950048330000072</v>
      </c>
      <c r="E773" s="106">
        <f t="shared" si="614"/>
        <v>680.8644889499999</v>
      </c>
      <c r="F773" s="21">
        <f t="shared" si="631"/>
        <v>6407.93</v>
      </c>
      <c r="G773" s="108">
        <f t="shared" si="632"/>
        <v>6434.2</v>
      </c>
      <c r="H773" s="109">
        <f t="shared" si="644"/>
        <v>44860</v>
      </c>
      <c r="I773" s="109">
        <f t="shared" si="640"/>
        <v>44891</v>
      </c>
      <c r="J773" s="110">
        <f t="shared" si="615"/>
        <v>4.0996078296735572E-3</v>
      </c>
      <c r="K773" s="117">
        <f t="shared" si="641"/>
        <v>44920</v>
      </c>
      <c r="L773" s="178">
        <f t="shared" si="643"/>
        <v>30</v>
      </c>
      <c r="M773" s="178">
        <f t="shared" si="647"/>
        <v>24</v>
      </c>
      <c r="N773" s="106">
        <f t="shared" si="616"/>
        <v>1.00327834</v>
      </c>
      <c r="O773" s="111">
        <f t="shared" si="646"/>
        <v>1.0059007799999999</v>
      </c>
      <c r="P773" s="111">
        <f t="shared" si="633"/>
        <v>1.1812685596388832</v>
      </c>
      <c r="Q773" s="106">
        <f t="shared" si="645"/>
        <v>1.18514115</v>
      </c>
      <c r="R773" s="106">
        <f t="shared" si="634"/>
        <v>1.12819757</v>
      </c>
      <c r="S773" s="106">
        <f t="shared" si="617"/>
        <v>782.75987497999995</v>
      </c>
      <c r="T773" s="106">
        <f t="shared" si="618"/>
        <v>1.6601647272885671</v>
      </c>
      <c r="U773" s="106">
        <f t="shared" si="619"/>
        <v>126.05603447836526</v>
      </c>
      <c r="V773" s="106">
        <f t="shared" si="620"/>
        <v>821.53073648565385</v>
      </c>
      <c r="W773" s="19">
        <f t="shared" si="639"/>
        <v>0</v>
      </c>
      <c r="X773" s="2">
        <f t="shared" si="621"/>
        <v>0</v>
      </c>
      <c r="Y773" s="4">
        <f t="shared" si="622"/>
        <v>0</v>
      </c>
      <c r="Z773" s="106">
        <f t="shared" si="623"/>
        <v>0</v>
      </c>
      <c r="AA773" s="114">
        <f t="shared" si="635"/>
        <v>0.05</v>
      </c>
      <c r="AB773" s="112">
        <f t="shared" si="624"/>
        <v>24</v>
      </c>
      <c r="AC773" s="178">
        <f t="shared" si="642"/>
        <v>30</v>
      </c>
      <c r="AD773" s="11">
        <f t="shared" si="636"/>
        <v>1.003257973</v>
      </c>
      <c r="AE773" s="106">
        <f t="shared" si="625"/>
        <v>2.5502105300000002</v>
      </c>
      <c r="AF773" s="106">
        <f t="shared" si="626"/>
        <v>2.6765249500000001</v>
      </c>
      <c r="AG773" s="106">
        <f t="shared" si="627"/>
        <v>0</v>
      </c>
      <c r="AH773" s="115" t="str">
        <f t="shared" si="637"/>
        <v>J=</v>
      </c>
      <c r="AI773" s="116">
        <f t="shared" si="638"/>
        <v>44920</v>
      </c>
      <c r="AJ773" s="10"/>
      <c r="AK773" s="1"/>
      <c r="AL773" s="10"/>
      <c r="AM773" s="1"/>
      <c r="AN773" s="1"/>
      <c r="AO773" s="3"/>
      <c r="AP773" s="3"/>
      <c r="AQ773" s="4"/>
      <c r="AR773" s="4"/>
      <c r="AS773" s="4"/>
      <c r="AT773" s="4"/>
      <c r="AU773" s="4"/>
      <c r="AV773" s="4"/>
      <c r="AW773" s="1"/>
      <c r="AX773" s="1"/>
      <c r="AY773" s="1"/>
      <c r="AZ773" s="1"/>
      <c r="BA773" s="1"/>
      <c r="BB773" s="1"/>
      <c r="BC773" s="1"/>
      <c r="BD773" s="1"/>
      <c r="BE773" s="1"/>
      <c r="BG773" s="1"/>
      <c r="BH773" s="1"/>
    </row>
    <row r="774" spans="1:60" ht="15" customHeight="1" x14ac:dyDescent="0.25">
      <c r="A774" s="105">
        <f t="shared" si="628"/>
        <v>44915</v>
      </c>
      <c r="B774" s="106">
        <f t="shared" si="613"/>
        <v>824.42940082164773</v>
      </c>
      <c r="C774" s="2">
        <f t="shared" si="629"/>
        <v>693.81453727999997</v>
      </c>
      <c r="D774" s="2">
        <f t="shared" si="630"/>
        <v>12.950048330000072</v>
      </c>
      <c r="E774" s="106">
        <f t="shared" si="614"/>
        <v>680.8644889499999</v>
      </c>
      <c r="F774" s="21">
        <f t="shared" si="631"/>
        <v>6407.93</v>
      </c>
      <c r="G774" s="108">
        <f t="shared" si="632"/>
        <v>6434.2</v>
      </c>
      <c r="H774" s="109">
        <f t="shared" si="644"/>
        <v>44860</v>
      </c>
      <c r="I774" s="109">
        <f t="shared" si="640"/>
        <v>44891</v>
      </c>
      <c r="J774" s="110">
        <f t="shared" si="615"/>
        <v>4.0996078296735572E-3</v>
      </c>
      <c r="K774" s="117">
        <f t="shared" si="641"/>
        <v>44920</v>
      </c>
      <c r="L774" s="178">
        <f t="shared" si="643"/>
        <v>30</v>
      </c>
      <c r="M774" s="178">
        <f t="shared" si="647"/>
        <v>25</v>
      </c>
      <c r="N774" s="106">
        <f t="shared" si="616"/>
        <v>1.00341517</v>
      </c>
      <c r="O774" s="111">
        <f t="shared" si="646"/>
        <v>1.0059007799999999</v>
      </c>
      <c r="P774" s="111">
        <f t="shared" si="633"/>
        <v>1.1812685596388832</v>
      </c>
      <c r="Q774" s="106">
        <f t="shared" si="645"/>
        <v>1.1853027899999999</v>
      </c>
      <c r="R774" s="106">
        <f t="shared" si="634"/>
        <v>1.12819757</v>
      </c>
      <c r="S774" s="106">
        <f t="shared" si="617"/>
        <v>782.75987497999995</v>
      </c>
      <c r="T774" s="106">
        <f t="shared" si="618"/>
        <v>1.6601647272885671</v>
      </c>
      <c r="U774" s="106">
        <f t="shared" si="619"/>
        <v>126.16608941435911</v>
      </c>
      <c r="V774" s="106">
        <f t="shared" si="620"/>
        <v>821.64079142164769</v>
      </c>
      <c r="W774" s="19">
        <f t="shared" si="639"/>
        <v>0</v>
      </c>
      <c r="X774" s="2">
        <f t="shared" si="621"/>
        <v>0</v>
      </c>
      <c r="Y774" s="4">
        <f t="shared" si="622"/>
        <v>0</v>
      </c>
      <c r="Z774" s="106">
        <f t="shared" si="623"/>
        <v>0</v>
      </c>
      <c r="AA774" s="114">
        <f t="shared" si="635"/>
        <v>0.05</v>
      </c>
      <c r="AB774" s="112">
        <f t="shared" si="624"/>
        <v>25</v>
      </c>
      <c r="AC774" s="178">
        <f t="shared" si="642"/>
        <v>30</v>
      </c>
      <c r="AD774" s="11">
        <f t="shared" si="636"/>
        <v>1.0033939519999999</v>
      </c>
      <c r="AE774" s="106">
        <f t="shared" si="625"/>
        <v>2.6566494399999998</v>
      </c>
      <c r="AF774" s="106">
        <f t="shared" si="626"/>
        <v>2.7886093999999999</v>
      </c>
      <c r="AG774" s="106">
        <f t="shared" si="627"/>
        <v>0</v>
      </c>
      <c r="AH774" s="115" t="str">
        <f t="shared" si="637"/>
        <v>J=</v>
      </c>
      <c r="AI774" s="116">
        <f t="shared" si="638"/>
        <v>44920</v>
      </c>
      <c r="AJ774" s="10"/>
      <c r="AK774" s="1"/>
      <c r="AL774" s="10"/>
      <c r="AM774" s="1"/>
      <c r="AN774" s="1"/>
      <c r="AO774" s="3"/>
      <c r="AP774" s="3"/>
      <c r="AQ774" s="4"/>
      <c r="AR774" s="4"/>
      <c r="AS774" s="4"/>
      <c r="AT774" s="4"/>
      <c r="AU774" s="4"/>
      <c r="AV774" s="4"/>
      <c r="AW774" s="1"/>
      <c r="AX774" s="1"/>
      <c r="AY774" s="1"/>
      <c r="AZ774" s="1"/>
      <c r="BA774" s="1"/>
      <c r="BB774" s="1"/>
      <c r="BC774" s="1"/>
      <c r="BD774" s="1"/>
      <c r="BE774" s="1"/>
      <c r="BG774" s="1"/>
      <c r="BH774" s="1"/>
    </row>
    <row r="775" spans="1:60" ht="15" customHeight="1" x14ac:dyDescent="0.25">
      <c r="A775" s="105">
        <f t="shared" si="628"/>
        <v>44916</v>
      </c>
      <c r="B775" s="106">
        <f t="shared" si="613"/>
        <v>824.6515925862866</v>
      </c>
      <c r="C775" s="2">
        <f t="shared" si="629"/>
        <v>693.81453727999997</v>
      </c>
      <c r="D775" s="2">
        <f t="shared" si="630"/>
        <v>12.950048330000072</v>
      </c>
      <c r="E775" s="106">
        <f t="shared" si="614"/>
        <v>680.8644889499999</v>
      </c>
      <c r="F775" s="21">
        <f t="shared" si="631"/>
        <v>6407.93</v>
      </c>
      <c r="G775" s="108">
        <f t="shared" si="632"/>
        <v>6434.2</v>
      </c>
      <c r="H775" s="109">
        <f t="shared" si="644"/>
        <v>44860</v>
      </c>
      <c r="I775" s="109">
        <f t="shared" si="640"/>
        <v>44891</v>
      </c>
      <c r="J775" s="110">
        <f t="shared" si="615"/>
        <v>4.0996078296735572E-3</v>
      </c>
      <c r="K775" s="117">
        <f t="shared" si="641"/>
        <v>44920</v>
      </c>
      <c r="L775" s="178">
        <f t="shared" si="643"/>
        <v>30</v>
      </c>
      <c r="M775" s="178">
        <f t="shared" si="647"/>
        <v>26</v>
      </c>
      <c r="N775" s="106">
        <f t="shared" si="616"/>
        <v>1.0035520200000001</v>
      </c>
      <c r="O775" s="111">
        <f t="shared" si="646"/>
        <v>1.0059007799999999</v>
      </c>
      <c r="P775" s="111">
        <f t="shared" si="633"/>
        <v>1.1812685596388832</v>
      </c>
      <c r="Q775" s="106">
        <f t="shared" si="645"/>
        <v>1.1854644400000001</v>
      </c>
      <c r="R775" s="106">
        <f t="shared" si="634"/>
        <v>1.12819757</v>
      </c>
      <c r="S775" s="106">
        <f t="shared" si="617"/>
        <v>782.75987497999995</v>
      </c>
      <c r="T775" s="106">
        <f t="shared" si="618"/>
        <v>1.6601647272885671</v>
      </c>
      <c r="U775" s="106">
        <f t="shared" si="619"/>
        <v>126.27615115899796</v>
      </c>
      <c r="V775" s="106">
        <f t="shared" si="620"/>
        <v>821.75085316628656</v>
      </c>
      <c r="W775" s="19">
        <f t="shared" si="639"/>
        <v>0</v>
      </c>
      <c r="X775" s="2">
        <f t="shared" si="621"/>
        <v>0</v>
      </c>
      <c r="Y775" s="4">
        <f t="shared" si="622"/>
        <v>0</v>
      </c>
      <c r="Z775" s="106">
        <f t="shared" si="623"/>
        <v>0</v>
      </c>
      <c r="AA775" s="114">
        <f t="shared" si="635"/>
        <v>0.05</v>
      </c>
      <c r="AB775" s="112">
        <f t="shared" si="624"/>
        <v>26</v>
      </c>
      <c r="AC775" s="178">
        <f t="shared" si="642"/>
        <v>30</v>
      </c>
      <c r="AD775" s="11">
        <f t="shared" si="636"/>
        <v>1.0035299499999999</v>
      </c>
      <c r="AE775" s="106">
        <f t="shared" si="625"/>
        <v>2.7631032200000001</v>
      </c>
      <c r="AF775" s="106">
        <f t="shared" si="626"/>
        <v>2.9007394199999998</v>
      </c>
      <c r="AG775" s="106">
        <f t="shared" si="627"/>
        <v>0</v>
      </c>
      <c r="AH775" s="115" t="str">
        <f t="shared" si="637"/>
        <v>J=</v>
      </c>
      <c r="AI775" s="116">
        <f t="shared" si="638"/>
        <v>44920</v>
      </c>
      <c r="AJ775" s="10"/>
      <c r="AK775" s="1"/>
      <c r="AL775" s="10"/>
      <c r="AM775" s="1"/>
      <c r="AN775" s="1"/>
      <c r="AO775" s="3"/>
      <c r="AP775" s="3"/>
      <c r="AQ775" s="4"/>
      <c r="AR775" s="4"/>
      <c r="AS775" s="4"/>
      <c r="AT775" s="4"/>
      <c r="AU775" s="4"/>
      <c r="AV775" s="4"/>
      <c r="AW775" s="1"/>
      <c r="AX775" s="1"/>
      <c r="AY775" s="1"/>
      <c r="AZ775" s="1"/>
      <c r="BA775" s="1"/>
      <c r="BB775" s="1"/>
      <c r="BC775" s="1"/>
      <c r="BD775" s="1"/>
      <c r="BE775" s="1"/>
      <c r="BG775" s="1"/>
      <c r="BH775" s="1"/>
    </row>
    <row r="776" spans="1:60" ht="15" customHeight="1" x14ac:dyDescent="0.25">
      <c r="A776" s="105">
        <f t="shared" si="628"/>
        <v>44917</v>
      </c>
      <c r="B776" s="106">
        <f t="shared" ref="B776" si="648">(V776+AF776)</f>
        <v>824.87384957685993</v>
      </c>
      <c r="C776" s="2">
        <f t="shared" ref="C776" si="649">TRUNC(IF(W775&gt;0,VLOOKUP(A775,$AL$12:$AM$312,2),C775),8)</f>
        <v>693.81453727999997</v>
      </c>
      <c r="D776" s="2">
        <f t="shared" ref="D776" si="650">VLOOKUP(A776,$AR$13:$AV$312,5)</f>
        <v>12.950048330000072</v>
      </c>
      <c r="E776" s="106">
        <f t="shared" ref="E776" si="651">(C776-D776)</f>
        <v>680.8644889499999</v>
      </c>
      <c r="F776" s="21">
        <f t="shared" si="631"/>
        <v>6407.93</v>
      </c>
      <c r="G776" s="108">
        <f t="shared" ref="G776" si="652">IF(AND(M776=1,M775&gt;1),VLOOKUP(A775,$BF$13:$BH$98,3),G775)</f>
        <v>6434.2</v>
      </c>
      <c r="H776" s="109">
        <f t="shared" ref="H776" si="653">EDATE(I776,-1)</f>
        <v>44860</v>
      </c>
      <c r="I776" s="109">
        <f t="shared" ref="I776" si="654">IF(W775&gt;0,A776,I775)</f>
        <v>44891</v>
      </c>
      <c r="J776" s="110">
        <f t="shared" ref="J776" si="655">(G776/F776)-1</f>
        <v>4.0996078296735572E-3</v>
      </c>
      <c r="K776" s="117">
        <f t="shared" si="641"/>
        <v>44920</v>
      </c>
      <c r="L776" s="178">
        <f t="shared" ref="L776" si="656">IF(DAY(A775)=25,VLOOKUP(A775,$AP$321:$AY$700,7),L775)</f>
        <v>30</v>
      </c>
      <c r="M776" s="178">
        <f t="shared" ref="M776" si="657">L776-(K776-A776)</f>
        <v>27</v>
      </c>
      <c r="N776" s="106">
        <f t="shared" ref="N776" si="658">TRUNC((G776/F776)^TRUNC((M776/L776),9),8)</f>
        <v>1.0036888900000001</v>
      </c>
      <c r="O776" s="111">
        <f t="shared" ref="O776" si="659">IF(K776&gt;K775,N775,O775)</f>
        <v>1.0059007799999999</v>
      </c>
      <c r="P776" s="111">
        <f t="shared" ref="P776" si="660">IF(K776&gt;K775,P775*O776,P775)</f>
        <v>1.1812685596388832</v>
      </c>
      <c r="Q776" s="106">
        <f t="shared" ref="Q776" si="661">TRUNC(TRUNC((N776*P776),15),8)</f>
        <v>1.18562612</v>
      </c>
      <c r="R776" s="106">
        <f t="shared" ref="R776" si="662">IF(AND(W776&gt;0,MONTH(A776)=R$9),Q776,R775)</f>
        <v>1.12819757</v>
      </c>
      <c r="S776" s="106">
        <f t="shared" ref="S776" si="663">TRUNC(C776*R776,8)</f>
        <v>782.75987497999995</v>
      </c>
      <c r="T776" s="106">
        <f t="shared" ref="T776" si="664">(D776*(R776-1))</f>
        <v>1.6601647272885671</v>
      </c>
      <c r="U776" s="106">
        <f t="shared" ref="U776" si="665">(E776*(Q776-1))</f>
        <v>126.38623332957135</v>
      </c>
      <c r="V776" s="106">
        <f t="shared" ref="V776" si="666">(C776+T776+U776)</f>
        <v>821.86093533685994</v>
      </c>
      <c r="W776" s="19">
        <f t="shared" ref="W776" si="667">IF(VLOOKUP(A776,AL$10:AX$312,13)=VLOOKUP(A775,AL$10:AX$312,13),0,VLOOKUP(A776,AL$10:AX$312,13))</f>
        <v>0</v>
      </c>
      <c r="X776" s="2">
        <f t="shared" ref="X776" si="668">IF(W776&gt;0,VLOOKUP(A776,AL$12:AP$312,5),0)</f>
        <v>0</v>
      </c>
      <c r="Y776" s="4">
        <f t="shared" ref="Y776" si="669">IF(W776&gt;0,VLOOKUP($A776,$AL$10:$AQ$312,6),0)</f>
        <v>0</v>
      </c>
      <c r="Z776" s="106">
        <f t="shared" ref="Z776" si="670">IF(Y776&gt;0,TRUNC(Y776*S776,8),0)</f>
        <v>0</v>
      </c>
      <c r="AA776" s="114">
        <f t="shared" si="635"/>
        <v>0.05</v>
      </c>
      <c r="AB776" s="112">
        <f t="shared" ref="AB776" si="671">M776</f>
        <v>27</v>
      </c>
      <c r="AC776" s="178">
        <f t="shared" si="642"/>
        <v>30</v>
      </c>
      <c r="AD776" s="11">
        <f t="shared" ref="AD776" si="672">ROUND((1+AA776)^(30/360)^(AB776/AC776),9)</f>
        <v>1.003665966</v>
      </c>
      <c r="AE776" s="106">
        <f t="shared" ref="AE776" si="673">TRUNC((S776*(AD776-1)),8)</f>
        <v>2.8695710800000001</v>
      </c>
      <c r="AF776" s="106">
        <f t="shared" ref="AF776" si="674">TRUNC((V776*(AD776-1)),8)</f>
        <v>3.0129142400000002</v>
      </c>
      <c r="AG776" s="106">
        <f t="shared" ref="AG776" si="675">IF(Z776&gt;0,Z776+AE776,0)</f>
        <v>0</v>
      </c>
      <c r="AH776" s="115" t="str">
        <f t="shared" si="637"/>
        <v>J=</v>
      </c>
      <c r="AI776" s="116">
        <f t="shared" ref="AI776" si="676">IF(W775&gt;0,VLOOKUP(A775,$AL$10:$AZ$312,14),AI775)</f>
        <v>44920</v>
      </c>
      <c r="AJ776" s="10"/>
      <c r="AK776" s="1"/>
      <c r="AL776" s="10"/>
      <c r="AM776" s="1"/>
      <c r="AN776" s="1"/>
      <c r="AO776" s="3"/>
      <c r="AP776" s="3"/>
      <c r="AQ776" s="4"/>
      <c r="AR776" s="4"/>
      <c r="AS776" s="4"/>
      <c r="AT776" s="4"/>
      <c r="AU776" s="4"/>
      <c r="AV776" s="4"/>
      <c r="AW776" s="1"/>
      <c r="AX776" s="1"/>
      <c r="AY776" s="1"/>
      <c r="AZ776" s="1"/>
      <c r="BA776" s="1"/>
      <c r="BB776" s="1"/>
      <c r="BC776" s="1"/>
      <c r="BD776" s="1"/>
      <c r="BE776" s="1"/>
      <c r="BG776" s="1"/>
      <c r="BH776" s="1"/>
    </row>
    <row r="777" spans="1:60" ht="15" customHeight="1" x14ac:dyDescent="0.25">
      <c r="A777" s="105">
        <f t="shared" si="628"/>
        <v>44918</v>
      </c>
      <c r="B777" s="106">
        <f t="shared" si="613"/>
        <v>825.09616498472315</v>
      </c>
      <c r="C777" s="2">
        <f t="shared" si="629"/>
        <v>693.81453727999997</v>
      </c>
      <c r="D777" s="2">
        <f t="shared" si="630"/>
        <v>12.950048330000072</v>
      </c>
      <c r="E777" s="106">
        <f t="shared" si="614"/>
        <v>680.8644889499999</v>
      </c>
      <c r="F777" s="21">
        <f t="shared" si="631"/>
        <v>6407.93</v>
      </c>
      <c r="G777" s="108">
        <f t="shared" si="632"/>
        <v>6434.2</v>
      </c>
      <c r="H777" s="109">
        <f t="shared" si="644"/>
        <v>44860</v>
      </c>
      <c r="I777" s="109">
        <f t="shared" si="640"/>
        <v>44891</v>
      </c>
      <c r="J777" s="110">
        <f t="shared" si="615"/>
        <v>4.0996078296735572E-3</v>
      </c>
      <c r="K777" s="117">
        <f t="shared" si="641"/>
        <v>44920</v>
      </c>
      <c r="L777" s="178">
        <f t="shared" si="643"/>
        <v>30</v>
      </c>
      <c r="M777" s="178">
        <f t="shared" si="647"/>
        <v>28</v>
      </c>
      <c r="N777" s="106">
        <f t="shared" si="616"/>
        <v>1.00382577</v>
      </c>
      <c r="O777" s="111">
        <f t="shared" si="646"/>
        <v>1.0059007799999999</v>
      </c>
      <c r="P777" s="111">
        <f t="shared" si="633"/>
        <v>1.1812685596388832</v>
      </c>
      <c r="Q777" s="106">
        <f t="shared" si="645"/>
        <v>1.18578782</v>
      </c>
      <c r="R777" s="106">
        <f t="shared" si="634"/>
        <v>1.12819757</v>
      </c>
      <c r="S777" s="106">
        <f t="shared" si="617"/>
        <v>782.75987497999995</v>
      </c>
      <c r="T777" s="106">
        <f t="shared" si="618"/>
        <v>1.6601647272885671</v>
      </c>
      <c r="U777" s="106">
        <f t="shared" si="619"/>
        <v>126.4963291174346</v>
      </c>
      <c r="V777" s="106">
        <f t="shared" si="620"/>
        <v>821.97103112472314</v>
      </c>
      <c r="W777" s="19">
        <f t="shared" si="639"/>
        <v>0</v>
      </c>
      <c r="X777" s="2">
        <f t="shared" si="621"/>
        <v>0</v>
      </c>
      <c r="Y777" s="4">
        <f t="shared" si="622"/>
        <v>0</v>
      </c>
      <c r="Z777" s="106">
        <f t="shared" si="623"/>
        <v>0</v>
      </c>
      <c r="AA777" s="114">
        <f t="shared" si="635"/>
        <v>0.05</v>
      </c>
      <c r="AB777" s="112">
        <f t="shared" si="624"/>
        <v>28</v>
      </c>
      <c r="AC777" s="178">
        <f t="shared" si="642"/>
        <v>30</v>
      </c>
      <c r="AD777" s="11">
        <f t="shared" si="636"/>
        <v>1.0038020000000001</v>
      </c>
      <c r="AE777" s="106">
        <f t="shared" si="625"/>
        <v>2.97605304</v>
      </c>
      <c r="AF777" s="106">
        <f t="shared" si="626"/>
        <v>3.12513386</v>
      </c>
      <c r="AG777" s="106">
        <f t="shared" si="627"/>
        <v>0</v>
      </c>
      <c r="AH777" s="115" t="str">
        <f t="shared" si="637"/>
        <v>J=</v>
      </c>
      <c r="AI777" s="116">
        <f t="shared" si="638"/>
        <v>44920</v>
      </c>
      <c r="AJ777" s="10"/>
      <c r="AK777" s="1"/>
      <c r="AL777" s="10"/>
      <c r="AM777" s="1"/>
      <c r="AN777" s="1"/>
      <c r="AO777" s="3"/>
      <c r="AP777" s="3"/>
      <c r="AQ777" s="4"/>
      <c r="AR777" s="4"/>
      <c r="AS777" s="4"/>
      <c r="AT777" s="4"/>
      <c r="AU777" s="4"/>
      <c r="AV777" s="4"/>
      <c r="AW777" s="1"/>
      <c r="AX777" s="1"/>
      <c r="AY777" s="1"/>
      <c r="AZ777" s="1"/>
      <c r="BA777" s="1"/>
      <c r="BB777" s="1"/>
      <c r="BC777" s="1"/>
      <c r="BD777" s="1"/>
      <c r="BE777" s="1"/>
      <c r="BG777" s="1"/>
      <c r="BH777" s="1"/>
    </row>
    <row r="778" spans="1:60" ht="15" customHeight="1" x14ac:dyDescent="0.25">
      <c r="A778" s="105">
        <f t="shared" si="628"/>
        <v>44919</v>
      </c>
      <c r="B778" s="106">
        <f t="shared" ref="B778:B841" si="677">(V778+AF778)</f>
        <v>825.318539629876</v>
      </c>
      <c r="C778" s="2">
        <f t="shared" si="629"/>
        <v>693.81453727999997</v>
      </c>
      <c r="D778" s="2">
        <f t="shared" si="630"/>
        <v>12.950048330000072</v>
      </c>
      <c r="E778" s="106">
        <f t="shared" ref="E778:E841" si="678">(C778-D778)</f>
        <v>680.8644889499999</v>
      </c>
      <c r="F778" s="21">
        <f t="shared" si="631"/>
        <v>6407.93</v>
      </c>
      <c r="G778" s="108">
        <f t="shared" si="632"/>
        <v>6434.2</v>
      </c>
      <c r="H778" s="109">
        <f t="shared" si="644"/>
        <v>44860</v>
      </c>
      <c r="I778" s="109">
        <f t="shared" si="640"/>
        <v>44891</v>
      </c>
      <c r="J778" s="110">
        <f t="shared" ref="J778:J841" si="679">(G778/F778)-1</f>
        <v>4.0996078296735572E-3</v>
      </c>
      <c r="K778" s="117">
        <f t="shared" si="641"/>
        <v>44920</v>
      </c>
      <c r="L778" s="178">
        <f t="shared" si="643"/>
        <v>30</v>
      </c>
      <c r="M778" s="178">
        <f t="shared" si="647"/>
        <v>29</v>
      </c>
      <c r="N778" s="106">
        <f t="shared" ref="N778:N841" si="680">TRUNC((G778/F778)^TRUNC((M778/L778),9),8)</f>
        <v>1.0039626800000001</v>
      </c>
      <c r="O778" s="111">
        <f t="shared" si="646"/>
        <v>1.0059007799999999</v>
      </c>
      <c r="P778" s="111">
        <f t="shared" si="633"/>
        <v>1.1812685596388832</v>
      </c>
      <c r="Q778" s="106">
        <f t="shared" si="645"/>
        <v>1.18594954</v>
      </c>
      <c r="R778" s="106">
        <f t="shared" si="634"/>
        <v>1.12819757</v>
      </c>
      <c r="S778" s="106">
        <f t="shared" ref="S778:S841" si="681">TRUNC(C778*R778,8)</f>
        <v>782.75987497999995</v>
      </c>
      <c r="T778" s="106">
        <f t="shared" ref="T778:T841" si="682">(D778*(R778-1))</f>
        <v>1.6601647272885671</v>
      </c>
      <c r="U778" s="106">
        <f t="shared" ref="U778:U841" si="683">(E778*(Q778-1))</f>
        <v>126.60643852258754</v>
      </c>
      <c r="V778" s="106">
        <f t="shared" ref="V778:V841" si="684">(C778+T778+U778)</f>
        <v>822.08114052987605</v>
      </c>
      <c r="W778" s="19">
        <f t="shared" si="639"/>
        <v>0</v>
      </c>
      <c r="X778" s="2">
        <f t="shared" ref="X778:X841" si="685">IF(W778&gt;0,VLOOKUP(A778,AL$12:AP$312,5),0)</f>
        <v>0</v>
      </c>
      <c r="Y778" s="4">
        <f t="shared" ref="Y778:Y841" si="686">IF(W778&gt;0,VLOOKUP($A778,$AL$10:$AQ$312,6),0)</f>
        <v>0</v>
      </c>
      <c r="Z778" s="106">
        <f t="shared" ref="Z778:Z841" si="687">IF(Y778&gt;0,TRUNC(Y778*S778,8),0)</f>
        <v>0</v>
      </c>
      <c r="AA778" s="114">
        <f t="shared" si="635"/>
        <v>0.05</v>
      </c>
      <c r="AB778" s="112">
        <f t="shared" ref="AB778:AB841" si="688">M778</f>
        <v>29</v>
      </c>
      <c r="AC778" s="178">
        <f t="shared" si="642"/>
        <v>30</v>
      </c>
      <c r="AD778" s="11">
        <f t="shared" si="636"/>
        <v>1.0039380529999999</v>
      </c>
      <c r="AE778" s="106">
        <f t="shared" ref="AE778:AE841" si="689">TRUNC((S778*(AD778-1)),8)</f>
        <v>3.0825498699999998</v>
      </c>
      <c r="AF778" s="106">
        <f t="shared" ref="AF778:AF841" si="690">TRUNC((V778*(AD778-1)),8)</f>
        <v>3.2373991000000002</v>
      </c>
      <c r="AG778" s="106">
        <f t="shared" ref="AG778:AG841" si="691">IF(Z778&gt;0,Z778+AE778,0)</f>
        <v>0</v>
      </c>
      <c r="AH778" s="115" t="str">
        <f t="shared" si="637"/>
        <v>J=</v>
      </c>
      <c r="AI778" s="116">
        <f t="shared" si="638"/>
        <v>44920</v>
      </c>
      <c r="AJ778" s="10"/>
      <c r="AK778" s="1"/>
      <c r="AL778" s="10"/>
      <c r="AM778" s="1"/>
      <c r="AN778" s="1"/>
      <c r="AO778" s="3"/>
      <c r="AP778" s="3"/>
      <c r="AQ778" s="4"/>
      <c r="AR778" s="4"/>
      <c r="AS778" s="4"/>
      <c r="AT778" s="4"/>
      <c r="AU778" s="4"/>
      <c r="AV778" s="4"/>
      <c r="AW778" s="1"/>
      <c r="AX778" s="1"/>
      <c r="AY778" s="1"/>
      <c r="AZ778" s="1"/>
      <c r="BA778" s="1"/>
      <c r="BB778" s="1"/>
      <c r="BC778" s="1"/>
      <c r="BD778" s="1"/>
      <c r="BE778" s="1"/>
      <c r="BG778" s="1"/>
      <c r="BH778" s="1"/>
    </row>
    <row r="779" spans="1:60" ht="15" customHeight="1" x14ac:dyDescent="0.25">
      <c r="A779" s="105">
        <f t="shared" ref="A779:A842" si="692">(A778+1)</f>
        <v>44920</v>
      </c>
      <c r="B779" s="106">
        <f t="shared" si="677"/>
        <v>825.54097270231887</v>
      </c>
      <c r="C779" s="2">
        <f t="shared" ref="C779:C842" si="693">TRUNC(IF(W778&gt;0,VLOOKUP(A778,$AL$12:$AM$312,2),C778),8)</f>
        <v>693.81453727999997</v>
      </c>
      <c r="D779" s="2">
        <f t="shared" ref="D779:D842" si="694">VLOOKUP(A779,$AR$13:$AV$312,5)</f>
        <v>12.950048330000072</v>
      </c>
      <c r="E779" s="106">
        <f t="shared" si="678"/>
        <v>680.8644889499999</v>
      </c>
      <c r="F779" s="21">
        <f t="shared" ref="F779:F842" si="695">IF(G779=G778,F778,G778)</f>
        <v>6407.93</v>
      </c>
      <c r="G779" s="108">
        <f t="shared" ref="G779:G842" si="696">IF(AND(M779=1,M778&gt;1),VLOOKUP(A778,$BF$13:$BH$98,3),G778)</f>
        <v>6434.2</v>
      </c>
      <c r="H779" s="109">
        <f t="shared" si="644"/>
        <v>44860</v>
      </c>
      <c r="I779" s="109">
        <f t="shared" si="640"/>
        <v>44891</v>
      </c>
      <c r="J779" s="110">
        <f t="shared" si="679"/>
        <v>4.0996078296735572E-3</v>
      </c>
      <c r="K779" s="117">
        <f t="shared" si="641"/>
        <v>44920</v>
      </c>
      <c r="L779" s="178">
        <f t="shared" si="643"/>
        <v>30</v>
      </c>
      <c r="M779" s="178">
        <f t="shared" si="647"/>
        <v>30</v>
      </c>
      <c r="N779" s="106">
        <f t="shared" si="680"/>
        <v>1.0040996</v>
      </c>
      <c r="O779" s="111">
        <f t="shared" si="646"/>
        <v>1.0059007799999999</v>
      </c>
      <c r="P779" s="111">
        <f t="shared" ref="P779:P842" si="697">IF(K779&gt;K778,P778*O779,P778)</f>
        <v>1.1812685596388832</v>
      </c>
      <c r="Q779" s="106">
        <f t="shared" si="645"/>
        <v>1.18611128</v>
      </c>
      <c r="R779" s="106">
        <f t="shared" ref="R779:R842" si="698">IF(AND(W779&gt;0,MONTH(A779)=R$9),Q779,R778)</f>
        <v>1.12819757</v>
      </c>
      <c r="S779" s="106">
        <f t="shared" si="681"/>
        <v>782.75987497999995</v>
      </c>
      <c r="T779" s="106">
        <f t="shared" si="682"/>
        <v>1.6601647272885671</v>
      </c>
      <c r="U779" s="106">
        <f t="shared" si="683"/>
        <v>126.71656154503033</v>
      </c>
      <c r="V779" s="106">
        <f t="shared" si="684"/>
        <v>822.1912635523189</v>
      </c>
      <c r="W779" s="19">
        <f t="shared" si="639"/>
        <v>26</v>
      </c>
      <c r="X779" s="2">
        <f t="shared" si="685"/>
        <v>12.95004833</v>
      </c>
      <c r="Y779" s="4">
        <f t="shared" si="686"/>
        <v>1.8665000000000001E-2</v>
      </c>
      <c r="Z779" s="106">
        <f t="shared" si="687"/>
        <v>14.61021306</v>
      </c>
      <c r="AA779" s="114">
        <f t="shared" ref="AA779:AA842" si="699">(AA778)</f>
        <v>0.05</v>
      </c>
      <c r="AB779" s="112">
        <f t="shared" si="688"/>
        <v>30</v>
      </c>
      <c r="AC779" s="178">
        <f t="shared" si="642"/>
        <v>30</v>
      </c>
      <c r="AD779" s="11">
        <f t="shared" ref="AD779:AD842" si="700">ROUND((1+AA779)^(30/360)^(AB779/AC779),9)</f>
        <v>1.004074124</v>
      </c>
      <c r="AE779" s="106">
        <f t="shared" si="689"/>
        <v>3.1890607900000001</v>
      </c>
      <c r="AF779" s="106">
        <f t="shared" si="690"/>
        <v>3.3497091499999998</v>
      </c>
      <c r="AG779" s="106">
        <f t="shared" si="691"/>
        <v>17.799273849999999</v>
      </c>
      <c r="AH779" s="115" t="str">
        <f t="shared" ref="AH779:AH842" si="701">AH778</f>
        <v>J=</v>
      </c>
      <c r="AI779" s="116">
        <f t="shared" si="638"/>
        <v>44920</v>
      </c>
      <c r="AJ779" s="10"/>
      <c r="AO779" s="26"/>
      <c r="AP779" s="26"/>
      <c r="BA779" s="1"/>
      <c r="BB779" s="1"/>
      <c r="BC779" s="1"/>
      <c r="BD779" s="1"/>
      <c r="BE779" s="1"/>
      <c r="BG779" s="1"/>
      <c r="BH779" s="1"/>
    </row>
    <row r="780" spans="1:60" ht="15" customHeight="1" x14ac:dyDescent="0.25">
      <c r="A780" s="105">
        <f t="shared" si="692"/>
        <v>44921</v>
      </c>
      <c r="B780" s="106">
        <f t="shared" si="677"/>
        <v>807.84802242666706</v>
      </c>
      <c r="C780" s="2">
        <f t="shared" si="693"/>
        <v>680.86448895000001</v>
      </c>
      <c r="D780" s="2">
        <f t="shared" si="694"/>
        <v>0</v>
      </c>
      <c r="E780" s="106">
        <f t="shared" si="678"/>
        <v>680.86448895000001</v>
      </c>
      <c r="F780" s="21">
        <f t="shared" si="695"/>
        <v>6434.2</v>
      </c>
      <c r="G780" s="108">
        <f t="shared" si="696"/>
        <v>6474.09</v>
      </c>
      <c r="H780" s="109">
        <f t="shared" si="644"/>
        <v>44891</v>
      </c>
      <c r="I780" s="109">
        <f t="shared" si="640"/>
        <v>44921</v>
      </c>
      <c r="J780" s="110">
        <f t="shared" si="679"/>
        <v>6.199682944266538E-3</v>
      </c>
      <c r="K780" s="117">
        <f t="shared" si="641"/>
        <v>44951</v>
      </c>
      <c r="L780" s="178">
        <f t="shared" si="643"/>
        <v>31</v>
      </c>
      <c r="M780" s="178">
        <f t="shared" si="647"/>
        <v>1</v>
      </c>
      <c r="N780" s="106">
        <f t="shared" si="680"/>
        <v>1.0001993899999999</v>
      </c>
      <c r="O780" s="111">
        <f t="shared" si="646"/>
        <v>1.0040996</v>
      </c>
      <c r="P780" s="111">
        <f t="shared" si="697"/>
        <v>1.1861112882259788</v>
      </c>
      <c r="Q780" s="106">
        <f t="shared" si="645"/>
        <v>1.18634778</v>
      </c>
      <c r="R780" s="106">
        <f t="shared" si="698"/>
        <v>1.12819757</v>
      </c>
      <c r="S780" s="106">
        <f t="shared" si="681"/>
        <v>768.14966192999998</v>
      </c>
      <c r="T780" s="106">
        <f t="shared" si="682"/>
        <v>0</v>
      </c>
      <c r="U780" s="106">
        <f t="shared" si="683"/>
        <v>126.87758599666701</v>
      </c>
      <c r="V780" s="106">
        <f t="shared" si="684"/>
        <v>807.742074946667</v>
      </c>
      <c r="W780" s="19">
        <f t="shared" si="639"/>
        <v>0</v>
      </c>
      <c r="X780" s="2">
        <f t="shared" si="685"/>
        <v>0</v>
      </c>
      <c r="Y780" s="4">
        <f t="shared" si="686"/>
        <v>0</v>
      </c>
      <c r="Z780" s="106">
        <f t="shared" si="687"/>
        <v>0</v>
      </c>
      <c r="AA780" s="114">
        <f t="shared" si="699"/>
        <v>0.05</v>
      </c>
      <c r="AB780" s="112">
        <f t="shared" si="688"/>
        <v>1</v>
      </c>
      <c r="AC780" s="178">
        <f t="shared" si="642"/>
        <v>31</v>
      </c>
      <c r="AD780" s="11">
        <f t="shared" si="700"/>
        <v>1.000131165</v>
      </c>
      <c r="AE780" s="106">
        <f t="shared" si="689"/>
        <v>0.10075435000000001</v>
      </c>
      <c r="AF780" s="106">
        <f t="shared" si="690"/>
        <v>0.10594748</v>
      </c>
      <c r="AG780" s="106">
        <f t="shared" si="691"/>
        <v>0</v>
      </c>
      <c r="AH780" s="115" t="str">
        <f t="shared" si="701"/>
        <v>J=</v>
      </c>
      <c r="AI780" s="116">
        <f t="shared" ref="AI780:AI843" si="702">IF(W779&gt;0,VLOOKUP(A779,$AL$10:$AZ$312,14),AI779)</f>
        <v>44951</v>
      </c>
      <c r="AJ780" s="10"/>
      <c r="AO780" s="26"/>
      <c r="AP780" s="26"/>
      <c r="BA780" s="1"/>
      <c r="BB780" s="1"/>
      <c r="BC780" s="1"/>
      <c r="BD780" s="1"/>
      <c r="BE780" s="1"/>
      <c r="BG780" s="1"/>
      <c r="BH780" s="1"/>
    </row>
    <row r="781" spans="1:60" ht="15" customHeight="1" x14ac:dyDescent="0.25">
      <c r="A781" s="105">
        <f t="shared" si="692"/>
        <v>44922</v>
      </c>
      <c r="B781" s="106">
        <f t="shared" si="677"/>
        <v>808.11508440152818</v>
      </c>
      <c r="C781" s="2">
        <f t="shared" si="693"/>
        <v>680.86448895000001</v>
      </c>
      <c r="D781" s="2">
        <f t="shared" si="694"/>
        <v>0</v>
      </c>
      <c r="E781" s="106">
        <f t="shared" si="678"/>
        <v>680.86448895000001</v>
      </c>
      <c r="F781" s="21">
        <f t="shared" si="695"/>
        <v>6434.2</v>
      </c>
      <c r="G781" s="108">
        <f t="shared" si="696"/>
        <v>6474.09</v>
      </c>
      <c r="H781" s="109">
        <f t="shared" si="644"/>
        <v>44891</v>
      </c>
      <c r="I781" s="109">
        <f t="shared" si="640"/>
        <v>44921</v>
      </c>
      <c r="J781" s="110">
        <f t="shared" si="679"/>
        <v>6.199682944266538E-3</v>
      </c>
      <c r="K781" s="117">
        <f t="shared" si="641"/>
        <v>44951</v>
      </c>
      <c r="L781" s="178">
        <f t="shared" si="643"/>
        <v>31</v>
      </c>
      <c r="M781" s="178">
        <f t="shared" si="647"/>
        <v>2</v>
      </c>
      <c r="N781" s="106">
        <f t="shared" si="680"/>
        <v>1.00039882</v>
      </c>
      <c r="O781" s="111">
        <f t="shared" si="646"/>
        <v>1.0040996</v>
      </c>
      <c r="P781" s="111">
        <f t="shared" si="697"/>
        <v>1.1861112882259788</v>
      </c>
      <c r="Q781" s="106">
        <f t="shared" si="645"/>
        <v>1.1865843300000001</v>
      </c>
      <c r="R781" s="106">
        <f t="shared" si="698"/>
        <v>1.12819757</v>
      </c>
      <c r="S781" s="106">
        <f t="shared" si="681"/>
        <v>768.14966192999998</v>
      </c>
      <c r="T781" s="106">
        <f t="shared" si="682"/>
        <v>0</v>
      </c>
      <c r="U781" s="106">
        <f t="shared" si="683"/>
        <v>127.0386444915282</v>
      </c>
      <c r="V781" s="106">
        <f t="shared" si="684"/>
        <v>807.90313344152821</v>
      </c>
      <c r="W781" s="19">
        <f t="shared" si="639"/>
        <v>0</v>
      </c>
      <c r="X781" s="2">
        <f t="shared" si="685"/>
        <v>0</v>
      </c>
      <c r="Y781" s="4">
        <f t="shared" si="686"/>
        <v>0</v>
      </c>
      <c r="Z781" s="106">
        <f t="shared" si="687"/>
        <v>0</v>
      </c>
      <c r="AA781" s="114">
        <f t="shared" si="699"/>
        <v>0.05</v>
      </c>
      <c r="AB781" s="112">
        <f t="shared" si="688"/>
        <v>2</v>
      </c>
      <c r="AC781" s="178">
        <f t="shared" si="642"/>
        <v>31</v>
      </c>
      <c r="AD781" s="11">
        <f t="shared" si="700"/>
        <v>1.0002623470000001</v>
      </c>
      <c r="AE781" s="106">
        <f t="shared" si="689"/>
        <v>0.20152175</v>
      </c>
      <c r="AF781" s="106">
        <f t="shared" si="690"/>
        <v>0.21195095999999999</v>
      </c>
      <c r="AG781" s="106">
        <f t="shared" si="691"/>
        <v>0</v>
      </c>
      <c r="AH781" s="115" t="str">
        <f t="shared" si="701"/>
        <v>J=</v>
      </c>
      <c r="AI781" s="116">
        <f t="shared" si="702"/>
        <v>44951</v>
      </c>
      <c r="AJ781" s="10"/>
      <c r="AO781" s="26"/>
      <c r="AP781" s="26"/>
      <c r="BA781" s="1"/>
      <c r="BB781" s="1"/>
      <c r="BC781" s="1"/>
      <c r="BD781" s="1"/>
      <c r="BE781" s="1"/>
      <c r="BG781" s="1"/>
      <c r="BH781" s="1"/>
    </row>
    <row r="782" spans="1:60" ht="15" customHeight="1" x14ac:dyDescent="0.25">
      <c r="A782" s="105">
        <f t="shared" si="692"/>
        <v>44923</v>
      </c>
      <c r="B782" s="106">
        <f t="shared" si="677"/>
        <v>808.38222961096881</v>
      </c>
      <c r="C782" s="2">
        <f t="shared" si="693"/>
        <v>680.86448895000001</v>
      </c>
      <c r="D782" s="2">
        <f t="shared" si="694"/>
        <v>0</v>
      </c>
      <c r="E782" s="106">
        <f t="shared" si="678"/>
        <v>680.86448895000001</v>
      </c>
      <c r="F782" s="21">
        <f t="shared" si="695"/>
        <v>6434.2</v>
      </c>
      <c r="G782" s="108">
        <f t="shared" si="696"/>
        <v>6474.09</v>
      </c>
      <c r="H782" s="109">
        <f t="shared" si="644"/>
        <v>44891</v>
      </c>
      <c r="I782" s="109">
        <f t="shared" si="640"/>
        <v>44921</v>
      </c>
      <c r="J782" s="110">
        <f t="shared" si="679"/>
        <v>6.199682944266538E-3</v>
      </c>
      <c r="K782" s="117">
        <f t="shared" si="641"/>
        <v>44951</v>
      </c>
      <c r="L782" s="178">
        <f t="shared" si="643"/>
        <v>31</v>
      </c>
      <c r="M782" s="178">
        <f t="shared" si="647"/>
        <v>3</v>
      </c>
      <c r="N782" s="106">
        <f t="shared" si="680"/>
        <v>1.0005982899999999</v>
      </c>
      <c r="O782" s="111">
        <f t="shared" si="646"/>
        <v>1.0040996</v>
      </c>
      <c r="P782" s="111">
        <f t="shared" si="697"/>
        <v>1.1861112882259788</v>
      </c>
      <c r="Q782" s="106">
        <f t="shared" si="645"/>
        <v>1.1868209199999999</v>
      </c>
      <c r="R782" s="106">
        <f t="shared" si="698"/>
        <v>1.12819757</v>
      </c>
      <c r="S782" s="106">
        <f t="shared" si="681"/>
        <v>768.14966192999998</v>
      </c>
      <c r="T782" s="106">
        <f t="shared" si="682"/>
        <v>0</v>
      </c>
      <c r="U782" s="106">
        <f t="shared" si="683"/>
        <v>127.1997302209688</v>
      </c>
      <c r="V782" s="106">
        <f t="shared" si="684"/>
        <v>808.06421917096884</v>
      </c>
      <c r="W782" s="19">
        <f t="shared" si="639"/>
        <v>0</v>
      </c>
      <c r="X782" s="2">
        <f t="shared" si="685"/>
        <v>0</v>
      </c>
      <c r="Y782" s="4">
        <f t="shared" si="686"/>
        <v>0</v>
      </c>
      <c r="Z782" s="106">
        <f t="shared" si="687"/>
        <v>0</v>
      </c>
      <c r="AA782" s="114">
        <f t="shared" si="699"/>
        <v>0.05</v>
      </c>
      <c r="AB782" s="112">
        <f t="shared" si="688"/>
        <v>3</v>
      </c>
      <c r="AC782" s="178">
        <f t="shared" si="642"/>
        <v>31</v>
      </c>
      <c r="AD782" s="11">
        <f t="shared" si="700"/>
        <v>1.000393546</v>
      </c>
      <c r="AE782" s="106">
        <f t="shared" si="689"/>
        <v>0.30230222000000001</v>
      </c>
      <c r="AF782" s="106">
        <f t="shared" si="690"/>
        <v>0.31801044000000001</v>
      </c>
      <c r="AG782" s="106">
        <f t="shared" si="691"/>
        <v>0</v>
      </c>
      <c r="AH782" s="115" t="str">
        <f t="shared" si="701"/>
        <v>J=</v>
      </c>
      <c r="AI782" s="116">
        <f t="shared" si="702"/>
        <v>44951</v>
      </c>
      <c r="AJ782" s="10"/>
      <c r="AO782" s="26"/>
      <c r="AP782" s="26"/>
      <c r="BA782" s="1"/>
      <c r="BB782" s="1"/>
      <c r="BC782" s="1"/>
      <c r="BD782" s="1"/>
      <c r="BE782" s="1"/>
      <c r="BG782" s="1"/>
      <c r="BH782" s="1"/>
    </row>
    <row r="783" spans="1:60" ht="15" customHeight="1" x14ac:dyDescent="0.25">
      <c r="A783" s="105">
        <f t="shared" si="692"/>
        <v>44924</v>
      </c>
      <c r="B783" s="106">
        <f t="shared" si="677"/>
        <v>808.64946569363394</v>
      </c>
      <c r="C783" s="2">
        <f t="shared" si="693"/>
        <v>680.86448895000001</v>
      </c>
      <c r="D783" s="2">
        <f t="shared" si="694"/>
        <v>0</v>
      </c>
      <c r="E783" s="106">
        <f t="shared" si="678"/>
        <v>680.86448895000001</v>
      </c>
      <c r="F783" s="21">
        <f t="shared" si="695"/>
        <v>6434.2</v>
      </c>
      <c r="G783" s="108">
        <f t="shared" si="696"/>
        <v>6474.09</v>
      </c>
      <c r="H783" s="109">
        <f t="shared" si="644"/>
        <v>44891</v>
      </c>
      <c r="I783" s="109">
        <f t="shared" si="640"/>
        <v>44921</v>
      </c>
      <c r="J783" s="110">
        <f t="shared" si="679"/>
        <v>6.199682944266538E-3</v>
      </c>
      <c r="K783" s="117">
        <f t="shared" si="641"/>
        <v>44951</v>
      </c>
      <c r="L783" s="178">
        <f t="shared" si="643"/>
        <v>31</v>
      </c>
      <c r="M783" s="178">
        <f t="shared" si="647"/>
        <v>4</v>
      </c>
      <c r="N783" s="106">
        <f t="shared" si="680"/>
        <v>1.0007978</v>
      </c>
      <c r="O783" s="111">
        <f t="shared" si="646"/>
        <v>1.0040996</v>
      </c>
      <c r="P783" s="111">
        <f t="shared" si="697"/>
        <v>1.1861112882259788</v>
      </c>
      <c r="Q783" s="106">
        <f t="shared" si="645"/>
        <v>1.18705756</v>
      </c>
      <c r="R783" s="106">
        <f t="shared" si="698"/>
        <v>1.12819757</v>
      </c>
      <c r="S783" s="106">
        <f t="shared" si="681"/>
        <v>768.14966192999998</v>
      </c>
      <c r="T783" s="106">
        <f t="shared" si="682"/>
        <v>0</v>
      </c>
      <c r="U783" s="106">
        <f t="shared" si="683"/>
        <v>127.36084999363393</v>
      </c>
      <c r="V783" s="106">
        <f t="shared" si="684"/>
        <v>808.22533894363391</v>
      </c>
      <c r="W783" s="19">
        <f t="shared" si="639"/>
        <v>0</v>
      </c>
      <c r="X783" s="2">
        <f t="shared" si="685"/>
        <v>0</v>
      </c>
      <c r="Y783" s="4">
        <f t="shared" si="686"/>
        <v>0</v>
      </c>
      <c r="Z783" s="106">
        <f t="shared" si="687"/>
        <v>0</v>
      </c>
      <c r="AA783" s="114">
        <f t="shared" si="699"/>
        <v>0.05</v>
      </c>
      <c r="AB783" s="112">
        <f t="shared" si="688"/>
        <v>4</v>
      </c>
      <c r="AC783" s="178">
        <f t="shared" si="642"/>
        <v>31</v>
      </c>
      <c r="AD783" s="11">
        <f t="shared" si="700"/>
        <v>1.000524763</v>
      </c>
      <c r="AE783" s="106">
        <f t="shared" si="689"/>
        <v>0.40309652000000001</v>
      </c>
      <c r="AF783" s="106">
        <f t="shared" si="690"/>
        <v>0.42412675</v>
      </c>
      <c r="AG783" s="106">
        <f t="shared" si="691"/>
        <v>0</v>
      </c>
      <c r="AH783" s="115" t="str">
        <f t="shared" si="701"/>
        <v>J=</v>
      </c>
      <c r="AI783" s="116">
        <f t="shared" si="702"/>
        <v>44951</v>
      </c>
      <c r="AJ783" s="10"/>
      <c r="AO783" s="26"/>
      <c r="AP783" s="26"/>
      <c r="BA783" s="1"/>
      <c r="BB783" s="1"/>
      <c r="BC783" s="1"/>
      <c r="BD783" s="1"/>
      <c r="BE783" s="1"/>
      <c r="BG783" s="1"/>
      <c r="BH783" s="1"/>
    </row>
    <row r="784" spans="1:60" ht="15" customHeight="1" x14ac:dyDescent="0.25">
      <c r="A784" s="105">
        <f t="shared" si="692"/>
        <v>44925</v>
      </c>
      <c r="B784" s="106">
        <f t="shared" si="677"/>
        <v>808.91679186952365</v>
      </c>
      <c r="C784" s="2">
        <f t="shared" si="693"/>
        <v>680.86448895000001</v>
      </c>
      <c r="D784" s="2">
        <f t="shared" si="694"/>
        <v>0</v>
      </c>
      <c r="E784" s="106">
        <f t="shared" si="678"/>
        <v>680.86448895000001</v>
      </c>
      <c r="F784" s="21">
        <f t="shared" si="695"/>
        <v>6434.2</v>
      </c>
      <c r="G784" s="108">
        <f t="shared" si="696"/>
        <v>6474.09</v>
      </c>
      <c r="H784" s="109">
        <f t="shared" si="644"/>
        <v>44891</v>
      </c>
      <c r="I784" s="109">
        <f t="shared" si="640"/>
        <v>44921</v>
      </c>
      <c r="J784" s="110">
        <f t="shared" si="679"/>
        <v>6.199682944266538E-3</v>
      </c>
      <c r="K784" s="117">
        <f t="shared" si="641"/>
        <v>44951</v>
      </c>
      <c r="L784" s="178">
        <f t="shared" si="643"/>
        <v>31</v>
      </c>
      <c r="M784" s="178">
        <f t="shared" si="647"/>
        <v>5</v>
      </c>
      <c r="N784" s="106">
        <f t="shared" si="680"/>
        <v>1.00099735</v>
      </c>
      <c r="O784" s="111">
        <f t="shared" si="646"/>
        <v>1.0040996</v>
      </c>
      <c r="P784" s="111">
        <f t="shared" si="697"/>
        <v>1.1861112882259788</v>
      </c>
      <c r="Q784" s="106">
        <f t="shared" si="645"/>
        <v>1.1872942500000001</v>
      </c>
      <c r="R784" s="106">
        <f t="shared" si="698"/>
        <v>1.12819757</v>
      </c>
      <c r="S784" s="106">
        <f t="shared" si="681"/>
        <v>768.14966192999998</v>
      </c>
      <c r="T784" s="106">
        <f t="shared" si="682"/>
        <v>0</v>
      </c>
      <c r="U784" s="106">
        <f t="shared" si="683"/>
        <v>127.52200380952361</v>
      </c>
      <c r="V784" s="106">
        <f t="shared" si="684"/>
        <v>808.38649275952366</v>
      </c>
      <c r="W784" s="19">
        <f t="shared" si="639"/>
        <v>0</v>
      </c>
      <c r="X784" s="2">
        <f t="shared" si="685"/>
        <v>0</v>
      </c>
      <c r="Y784" s="4">
        <f t="shared" si="686"/>
        <v>0</v>
      </c>
      <c r="Z784" s="106">
        <f t="shared" si="687"/>
        <v>0</v>
      </c>
      <c r="AA784" s="114">
        <f t="shared" si="699"/>
        <v>0.05</v>
      </c>
      <c r="AB784" s="112">
        <f t="shared" si="688"/>
        <v>5</v>
      </c>
      <c r="AC784" s="178">
        <f t="shared" si="642"/>
        <v>31</v>
      </c>
      <c r="AD784" s="11">
        <f t="shared" si="700"/>
        <v>1.000655997</v>
      </c>
      <c r="AE784" s="106">
        <f t="shared" si="689"/>
        <v>0.50390387000000003</v>
      </c>
      <c r="AF784" s="106">
        <f t="shared" si="690"/>
        <v>0.53029910999999996</v>
      </c>
      <c r="AG784" s="106">
        <f t="shared" si="691"/>
        <v>0</v>
      </c>
      <c r="AH784" s="115" t="str">
        <f t="shared" si="701"/>
        <v>J=</v>
      </c>
      <c r="AI784" s="116">
        <f t="shared" si="702"/>
        <v>44951</v>
      </c>
      <c r="AJ784" s="10"/>
      <c r="AK784" s="1"/>
      <c r="AL784" s="10"/>
      <c r="AM784" s="1"/>
      <c r="AN784" s="1"/>
      <c r="AO784" s="3"/>
      <c r="AP784" s="3"/>
      <c r="AQ784" s="4"/>
      <c r="AR784" s="4"/>
      <c r="AS784" s="4"/>
      <c r="AT784" s="4"/>
      <c r="AU784" s="4"/>
      <c r="AV784" s="4"/>
      <c r="AW784" s="1"/>
      <c r="AX784" s="1"/>
      <c r="AY784" s="1"/>
      <c r="AZ784" s="1"/>
      <c r="BA784" s="1"/>
      <c r="BB784" s="1"/>
      <c r="BC784" s="1"/>
      <c r="BD784" s="1"/>
      <c r="BE784" s="1"/>
      <c r="BG784" s="1"/>
      <c r="BH784" s="1"/>
    </row>
    <row r="785" spans="1:194" ht="15" customHeight="1" x14ac:dyDescent="0.25">
      <c r="A785" s="105">
        <f t="shared" si="692"/>
        <v>44926</v>
      </c>
      <c r="B785" s="106">
        <f t="shared" si="677"/>
        <v>809.1842149672824</v>
      </c>
      <c r="C785" s="2">
        <f t="shared" si="693"/>
        <v>680.86448895000001</v>
      </c>
      <c r="D785" s="2">
        <f t="shared" si="694"/>
        <v>0</v>
      </c>
      <c r="E785" s="106">
        <f t="shared" si="678"/>
        <v>680.86448895000001</v>
      </c>
      <c r="F785" s="21">
        <f t="shared" si="695"/>
        <v>6434.2</v>
      </c>
      <c r="G785" s="108">
        <f t="shared" si="696"/>
        <v>6474.09</v>
      </c>
      <c r="H785" s="109">
        <f t="shared" si="644"/>
        <v>44891</v>
      </c>
      <c r="I785" s="109">
        <f t="shared" si="640"/>
        <v>44921</v>
      </c>
      <c r="J785" s="110">
        <f t="shared" si="679"/>
        <v>6.199682944266538E-3</v>
      </c>
      <c r="K785" s="117">
        <f t="shared" si="641"/>
        <v>44951</v>
      </c>
      <c r="L785" s="178">
        <f t="shared" si="643"/>
        <v>31</v>
      </c>
      <c r="M785" s="178">
        <f t="shared" si="647"/>
        <v>6</v>
      </c>
      <c r="N785" s="106">
        <f t="shared" si="680"/>
        <v>1.00119695</v>
      </c>
      <c r="O785" s="111">
        <f t="shared" si="646"/>
        <v>1.0040996</v>
      </c>
      <c r="P785" s="111">
        <f t="shared" si="697"/>
        <v>1.1861112882259788</v>
      </c>
      <c r="Q785" s="106">
        <f t="shared" si="645"/>
        <v>1.1875309999999999</v>
      </c>
      <c r="R785" s="106">
        <f t="shared" si="698"/>
        <v>1.12819757</v>
      </c>
      <c r="S785" s="106">
        <f t="shared" si="681"/>
        <v>768.14966192999998</v>
      </c>
      <c r="T785" s="106">
        <f t="shared" si="682"/>
        <v>0</v>
      </c>
      <c r="U785" s="106">
        <f t="shared" si="683"/>
        <v>127.68319847728237</v>
      </c>
      <c r="V785" s="106">
        <f t="shared" si="684"/>
        <v>808.54768742728243</v>
      </c>
      <c r="W785" s="19">
        <f t="shared" si="639"/>
        <v>0</v>
      </c>
      <c r="X785" s="2">
        <f t="shared" si="685"/>
        <v>0</v>
      </c>
      <c r="Y785" s="4">
        <f t="shared" si="686"/>
        <v>0</v>
      </c>
      <c r="Z785" s="106">
        <f t="shared" si="687"/>
        <v>0</v>
      </c>
      <c r="AA785" s="114">
        <f t="shared" si="699"/>
        <v>0.05</v>
      </c>
      <c r="AB785" s="112">
        <f t="shared" si="688"/>
        <v>6</v>
      </c>
      <c r="AC785" s="178">
        <f t="shared" si="642"/>
        <v>31</v>
      </c>
      <c r="AD785" s="11">
        <f t="shared" si="700"/>
        <v>1.000787248</v>
      </c>
      <c r="AE785" s="106">
        <f t="shared" si="689"/>
        <v>0.60472428</v>
      </c>
      <c r="AF785" s="106">
        <f t="shared" si="690"/>
        <v>0.63652754</v>
      </c>
      <c r="AG785" s="106">
        <f t="shared" si="691"/>
        <v>0</v>
      </c>
      <c r="AH785" s="115" t="str">
        <f t="shared" si="701"/>
        <v>J=</v>
      </c>
      <c r="AI785" s="116">
        <f t="shared" si="702"/>
        <v>44951</v>
      </c>
      <c r="AJ785" s="10"/>
      <c r="AK785" s="1"/>
      <c r="AL785" s="10"/>
      <c r="AM785" s="1"/>
      <c r="AN785" s="1"/>
      <c r="AO785" s="3"/>
      <c r="AP785" s="3"/>
      <c r="AQ785" s="4"/>
      <c r="AR785" s="4"/>
      <c r="AS785" s="4"/>
      <c r="AT785" s="4"/>
      <c r="AU785" s="4"/>
      <c r="AV785" s="4"/>
      <c r="AW785" s="1"/>
      <c r="AX785" s="1"/>
      <c r="AY785" s="1"/>
      <c r="AZ785" s="1"/>
      <c r="BA785" s="1"/>
      <c r="BB785" s="1"/>
      <c r="BC785" s="1"/>
      <c r="BD785" s="1"/>
      <c r="BE785" s="1"/>
      <c r="BG785" s="1"/>
      <c r="BH785" s="1"/>
    </row>
    <row r="786" spans="1:194" ht="15" customHeight="1" x14ac:dyDescent="0.25">
      <c r="A786" s="105">
        <f t="shared" si="692"/>
        <v>44927</v>
      </c>
      <c r="B786" s="106">
        <f t="shared" si="677"/>
        <v>809.45171458097604</v>
      </c>
      <c r="C786" s="2">
        <f t="shared" si="693"/>
        <v>680.86448895000001</v>
      </c>
      <c r="D786" s="2">
        <f t="shared" si="694"/>
        <v>0</v>
      </c>
      <c r="E786" s="106">
        <f t="shared" si="678"/>
        <v>680.86448895000001</v>
      </c>
      <c r="F786" s="21">
        <f t="shared" si="695"/>
        <v>6434.2</v>
      </c>
      <c r="G786" s="108">
        <f t="shared" si="696"/>
        <v>6474.09</v>
      </c>
      <c r="H786" s="109">
        <f t="shared" si="644"/>
        <v>44891</v>
      </c>
      <c r="I786" s="109">
        <f t="shared" si="640"/>
        <v>44921</v>
      </c>
      <c r="J786" s="110">
        <f t="shared" si="679"/>
        <v>6.199682944266538E-3</v>
      </c>
      <c r="K786" s="117">
        <f t="shared" si="641"/>
        <v>44951</v>
      </c>
      <c r="L786" s="178">
        <f t="shared" si="643"/>
        <v>31</v>
      </c>
      <c r="M786" s="178">
        <f t="shared" si="647"/>
        <v>7</v>
      </c>
      <c r="N786" s="106">
        <f t="shared" si="680"/>
        <v>1.00139658</v>
      </c>
      <c r="O786" s="111">
        <f t="shared" si="646"/>
        <v>1.0040996</v>
      </c>
      <c r="P786" s="111">
        <f t="shared" si="697"/>
        <v>1.1861112882259788</v>
      </c>
      <c r="Q786" s="106">
        <f t="shared" si="645"/>
        <v>1.1877677799999999</v>
      </c>
      <c r="R786" s="106">
        <f t="shared" si="698"/>
        <v>1.12819757</v>
      </c>
      <c r="S786" s="106">
        <f t="shared" si="681"/>
        <v>768.14966192999998</v>
      </c>
      <c r="T786" s="106">
        <f t="shared" si="682"/>
        <v>0</v>
      </c>
      <c r="U786" s="106">
        <f t="shared" si="683"/>
        <v>127.84441357097599</v>
      </c>
      <c r="V786" s="106">
        <f t="shared" si="684"/>
        <v>808.70890252097604</v>
      </c>
      <c r="W786" s="19">
        <f t="shared" si="639"/>
        <v>0</v>
      </c>
      <c r="X786" s="2">
        <f t="shared" si="685"/>
        <v>0</v>
      </c>
      <c r="Y786" s="4">
        <f t="shared" si="686"/>
        <v>0</v>
      </c>
      <c r="Z786" s="106">
        <f t="shared" si="687"/>
        <v>0</v>
      </c>
      <c r="AA786" s="114">
        <f t="shared" si="699"/>
        <v>0.05</v>
      </c>
      <c r="AB786" s="112">
        <f t="shared" si="688"/>
        <v>7</v>
      </c>
      <c r="AC786" s="178">
        <f t="shared" si="642"/>
        <v>31</v>
      </c>
      <c r="AD786" s="11">
        <f t="shared" si="700"/>
        <v>1.000918516</v>
      </c>
      <c r="AE786" s="106">
        <f t="shared" si="689"/>
        <v>0.70555774999999998</v>
      </c>
      <c r="AF786" s="106">
        <f t="shared" si="690"/>
        <v>0.74281206</v>
      </c>
      <c r="AG786" s="106">
        <f t="shared" si="691"/>
        <v>0</v>
      </c>
      <c r="AH786" s="115" t="str">
        <f t="shared" si="701"/>
        <v>J=</v>
      </c>
      <c r="AI786" s="116">
        <f t="shared" si="702"/>
        <v>44951</v>
      </c>
      <c r="AJ786" s="10"/>
      <c r="AK786" s="1"/>
      <c r="AL786" s="10"/>
      <c r="AM786" s="1"/>
      <c r="AN786" s="1"/>
      <c r="AO786" s="3"/>
      <c r="AP786" s="3"/>
      <c r="AQ786" s="4"/>
      <c r="AR786" s="4"/>
      <c r="AS786" s="4"/>
      <c r="AT786" s="4"/>
      <c r="AU786" s="4"/>
      <c r="AV786" s="4"/>
      <c r="AW786" s="1"/>
      <c r="AX786" s="1"/>
      <c r="AY786" s="1"/>
      <c r="AZ786" s="1"/>
      <c r="BA786" s="1"/>
      <c r="BB786" s="1"/>
      <c r="BC786" s="1"/>
      <c r="BD786" s="1"/>
      <c r="BE786" s="1"/>
      <c r="BG786" s="1"/>
      <c r="BH786" s="1"/>
    </row>
    <row r="787" spans="1:194" ht="15" customHeight="1" x14ac:dyDescent="0.25">
      <c r="A787" s="105">
        <f t="shared" si="692"/>
        <v>44928</v>
      </c>
      <c r="B787" s="106">
        <f t="shared" si="677"/>
        <v>809.71930434789397</v>
      </c>
      <c r="C787" s="2">
        <f t="shared" si="693"/>
        <v>680.86448895000001</v>
      </c>
      <c r="D787" s="2">
        <f t="shared" si="694"/>
        <v>0</v>
      </c>
      <c r="E787" s="106">
        <f t="shared" si="678"/>
        <v>680.86448895000001</v>
      </c>
      <c r="F787" s="21">
        <f t="shared" si="695"/>
        <v>6434.2</v>
      </c>
      <c r="G787" s="108">
        <f t="shared" si="696"/>
        <v>6474.09</v>
      </c>
      <c r="H787" s="109">
        <f t="shared" si="644"/>
        <v>44891</v>
      </c>
      <c r="I787" s="109">
        <f t="shared" si="640"/>
        <v>44921</v>
      </c>
      <c r="J787" s="110">
        <f t="shared" si="679"/>
        <v>6.199682944266538E-3</v>
      </c>
      <c r="K787" s="117">
        <f t="shared" si="641"/>
        <v>44951</v>
      </c>
      <c r="L787" s="178">
        <f t="shared" si="643"/>
        <v>31</v>
      </c>
      <c r="M787" s="178">
        <f t="shared" si="647"/>
        <v>8</v>
      </c>
      <c r="N787" s="106">
        <f t="shared" si="680"/>
        <v>1.00159625</v>
      </c>
      <c r="O787" s="111">
        <f t="shared" si="646"/>
        <v>1.0040996</v>
      </c>
      <c r="P787" s="111">
        <f t="shared" si="697"/>
        <v>1.1861112882259788</v>
      </c>
      <c r="Q787" s="106">
        <f t="shared" si="645"/>
        <v>1.1880046099999999</v>
      </c>
      <c r="R787" s="106">
        <f t="shared" si="698"/>
        <v>1.12819757</v>
      </c>
      <c r="S787" s="106">
        <f t="shared" si="681"/>
        <v>768.14966192999998</v>
      </c>
      <c r="T787" s="106">
        <f t="shared" si="682"/>
        <v>0</v>
      </c>
      <c r="U787" s="106">
        <f t="shared" si="683"/>
        <v>128.005662707894</v>
      </c>
      <c r="V787" s="106">
        <f t="shared" si="684"/>
        <v>808.87015165789398</v>
      </c>
      <c r="W787" s="19">
        <f t="shared" si="639"/>
        <v>0</v>
      </c>
      <c r="X787" s="2">
        <f t="shared" si="685"/>
        <v>0</v>
      </c>
      <c r="Y787" s="4">
        <f t="shared" si="686"/>
        <v>0</v>
      </c>
      <c r="Z787" s="106">
        <f t="shared" si="687"/>
        <v>0</v>
      </c>
      <c r="AA787" s="114">
        <f t="shared" si="699"/>
        <v>0.05</v>
      </c>
      <c r="AB787" s="112">
        <f t="shared" si="688"/>
        <v>8</v>
      </c>
      <c r="AC787" s="178">
        <f t="shared" si="642"/>
        <v>31</v>
      </c>
      <c r="AD787" s="11">
        <f t="shared" si="700"/>
        <v>1.001049801</v>
      </c>
      <c r="AE787" s="106">
        <f t="shared" si="689"/>
        <v>0.80640427999999997</v>
      </c>
      <c r="AF787" s="106">
        <f t="shared" si="690"/>
        <v>0.84915269000000004</v>
      </c>
      <c r="AG787" s="106">
        <f t="shared" si="691"/>
        <v>0</v>
      </c>
      <c r="AH787" s="115" t="str">
        <f t="shared" si="701"/>
        <v>J=</v>
      </c>
      <c r="AI787" s="116">
        <f t="shared" si="702"/>
        <v>44951</v>
      </c>
      <c r="AJ787" s="10"/>
      <c r="AK787" s="1"/>
      <c r="AL787" s="10"/>
      <c r="AM787" s="1"/>
      <c r="AN787" s="1"/>
      <c r="AO787" s="3"/>
      <c r="AP787" s="3"/>
      <c r="AQ787" s="4"/>
      <c r="AR787" s="4"/>
      <c r="AS787" s="4"/>
      <c r="AT787" s="4"/>
      <c r="AU787" s="4"/>
      <c r="AV787" s="4"/>
      <c r="AW787" s="1"/>
      <c r="AX787" s="1"/>
      <c r="AY787" s="1"/>
      <c r="AZ787" s="1"/>
      <c r="BA787" s="1"/>
      <c r="BB787" s="1"/>
      <c r="BC787" s="1"/>
      <c r="BD787" s="1"/>
      <c r="BE787" s="1"/>
      <c r="BG787" s="1"/>
      <c r="BH787" s="1"/>
    </row>
    <row r="788" spans="1:194" ht="15" customHeight="1" x14ac:dyDescent="0.25">
      <c r="A788" s="105">
        <f t="shared" si="692"/>
        <v>44929</v>
      </c>
      <c r="B788" s="106">
        <f t="shared" si="677"/>
        <v>809.9869850980366</v>
      </c>
      <c r="C788" s="2">
        <f t="shared" si="693"/>
        <v>680.86448895000001</v>
      </c>
      <c r="D788" s="2">
        <f t="shared" si="694"/>
        <v>0</v>
      </c>
      <c r="E788" s="106">
        <f t="shared" si="678"/>
        <v>680.86448895000001</v>
      </c>
      <c r="F788" s="21">
        <f t="shared" si="695"/>
        <v>6434.2</v>
      </c>
      <c r="G788" s="108">
        <f t="shared" si="696"/>
        <v>6474.09</v>
      </c>
      <c r="H788" s="109">
        <f t="shared" si="644"/>
        <v>44891</v>
      </c>
      <c r="I788" s="109">
        <f t="shared" si="640"/>
        <v>44921</v>
      </c>
      <c r="J788" s="110">
        <f t="shared" si="679"/>
        <v>6.199682944266538E-3</v>
      </c>
      <c r="K788" s="117">
        <f t="shared" si="641"/>
        <v>44951</v>
      </c>
      <c r="L788" s="178">
        <f t="shared" si="643"/>
        <v>31</v>
      </c>
      <c r="M788" s="178">
        <f t="shared" si="647"/>
        <v>9</v>
      </c>
      <c r="N788" s="106">
        <f t="shared" si="680"/>
        <v>1.0017959599999999</v>
      </c>
      <c r="O788" s="111">
        <f t="shared" si="646"/>
        <v>1.0040996</v>
      </c>
      <c r="P788" s="111">
        <f t="shared" si="697"/>
        <v>1.1861112882259788</v>
      </c>
      <c r="Q788" s="106">
        <f t="shared" si="645"/>
        <v>1.18824149</v>
      </c>
      <c r="R788" s="106">
        <f t="shared" si="698"/>
        <v>1.12819757</v>
      </c>
      <c r="S788" s="106">
        <f t="shared" si="681"/>
        <v>768.14966192999998</v>
      </c>
      <c r="T788" s="106">
        <f t="shared" si="682"/>
        <v>0</v>
      </c>
      <c r="U788" s="106">
        <f t="shared" si="683"/>
        <v>128.16694588803654</v>
      </c>
      <c r="V788" s="106">
        <f t="shared" si="684"/>
        <v>809.0314348380366</v>
      </c>
      <c r="W788" s="19">
        <f t="shared" ref="W788:W851" si="703">IF(VLOOKUP(A788,AL$10:AX$312,13)=VLOOKUP(A787,AL$10:AX$312,13),0,VLOOKUP(A788,AL$10:AX$312,13))</f>
        <v>0</v>
      </c>
      <c r="X788" s="2">
        <f t="shared" si="685"/>
        <v>0</v>
      </c>
      <c r="Y788" s="4">
        <f t="shared" si="686"/>
        <v>0</v>
      </c>
      <c r="Z788" s="106">
        <f t="shared" si="687"/>
        <v>0</v>
      </c>
      <c r="AA788" s="114">
        <f t="shared" si="699"/>
        <v>0.05</v>
      </c>
      <c r="AB788" s="112">
        <f t="shared" si="688"/>
        <v>9</v>
      </c>
      <c r="AC788" s="178">
        <f t="shared" si="642"/>
        <v>31</v>
      </c>
      <c r="AD788" s="11">
        <f t="shared" si="700"/>
        <v>1.001181104</v>
      </c>
      <c r="AE788" s="106">
        <f t="shared" si="689"/>
        <v>0.90726463000000002</v>
      </c>
      <c r="AF788" s="106">
        <f t="shared" si="690"/>
        <v>0.95555025999999998</v>
      </c>
      <c r="AG788" s="106">
        <f t="shared" si="691"/>
        <v>0</v>
      </c>
      <c r="AH788" s="115" t="str">
        <f t="shared" si="701"/>
        <v>J=</v>
      </c>
      <c r="AI788" s="116">
        <f t="shared" si="702"/>
        <v>44951</v>
      </c>
      <c r="AJ788" s="10"/>
      <c r="AK788" s="1"/>
      <c r="AL788" s="10"/>
      <c r="AM788" s="1"/>
      <c r="AN788" s="1"/>
      <c r="AO788" s="3"/>
      <c r="AP788" s="3"/>
      <c r="AQ788" s="4"/>
      <c r="AR788" s="4"/>
      <c r="AS788" s="4"/>
      <c r="AT788" s="4"/>
      <c r="AU788" s="4"/>
      <c r="AV788" s="4"/>
      <c r="AW788" s="1"/>
      <c r="AX788" s="1"/>
      <c r="AY788" s="1"/>
      <c r="AZ788" s="1"/>
      <c r="BA788" s="1"/>
      <c r="BB788" s="1"/>
      <c r="BC788" s="1"/>
      <c r="BD788" s="1"/>
      <c r="BE788" s="1"/>
      <c r="BG788" s="1"/>
      <c r="BH788" s="1"/>
    </row>
    <row r="789" spans="1:194" ht="15" customHeight="1" x14ac:dyDescent="0.25">
      <c r="A789" s="105">
        <f t="shared" si="692"/>
        <v>44930</v>
      </c>
      <c r="B789" s="106">
        <f t="shared" si="677"/>
        <v>810.25475604140354</v>
      </c>
      <c r="C789" s="2">
        <f t="shared" si="693"/>
        <v>680.86448895000001</v>
      </c>
      <c r="D789" s="2">
        <f t="shared" si="694"/>
        <v>0</v>
      </c>
      <c r="E789" s="106">
        <f t="shared" si="678"/>
        <v>680.86448895000001</v>
      </c>
      <c r="F789" s="21">
        <f t="shared" si="695"/>
        <v>6434.2</v>
      </c>
      <c r="G789" s="108">
        <f t="shared" si="696"/>
        <v>6474.09</v>
      </c>
      <c r="H789" s="109">
        <f t="shared" si="644"/>
        <v>44891</v>
      </c>
      <c r="I789" s="109">
        <f t="shared" ref="I789:I852" si="704">IF(W788&gt;0,A789,I788)</f>
        <v>44921</v>
      </c>
      <c r="J789" s="110">
        <f t="shared" si="679"/>
        <v>6.199682944266538E-3</v>
      </c>
      <c r="K789" s="117">
        <f t="shared" ref="K789:K852" si="705">IF(DAY(A788)=K$9,VLOOKUP(A788,$AP$321:$AV$619,4),K788)</f>
        <v>44951</v>
      </c>
      <c r="L789" s="178">
        <f t="shared" si="643"/>
        <v>31</v>
      </c>
      <c r="M789" s="178">
        <f t="shared" si="647"/>
        <v>10</v>
      </c>
      <c r="N789" s="106">
        <f t="shared" si="680"/>
        <v>1.0019957100000001</v>
      </c>
      <c r="O789" s="111">
        <f t="shared" si="646"/>
        <v>1.0040996</v>
      </c>
      <c r="P789" s="111">
        <f t="shared" si="697"/>
        <v>1.1861112882259788</v>
      </c>
      <c r="Q789" s="106">
        <f t="shared" si="645"/>
        <v>1.18847842</v>
      </c>
      <c r="R789" s="106">
        <f t="shared" si="698"/>
        <v>1.12819757</v>
      </c>
      <c r="S789" s="106">
        <f t="shared" si="681"/>
        <v>768.14966192999998</v>
      </c>
      <c r="T789" s="106">
        <f t="shared" si="682"/>
        <v>0</v>
      </c>
      <c r="U789" s="106">
        <f t="shared" si="683"/>
        <v>128.32826311140349</v>
      </c>
      <c r="V789" s="106">
        <f t="shared" si="684"/>
        <v>809.19275206140355</v>
      </c>
      <c r="W789" s="19">
        <f t="shared" si="703"/>
        <v>0</v>
      </c>
      <c r="X789" s="2">
        <f t="shared" si="685"/>
        <v>0</v>
      </c>
      <c r="Y789" s="4">
        <f t="shared" si="686"/>
        <v>0</v>
      </c>
      <c r="Z789" s="106">
        <f t="shared" si="687"/>
        <v>0</v>
      </c>
      <c r="AA789" s="114">
        <f t="shared" si="699"/>
        <v>0.05</v>
      </c>
      <c r="AB789" s="112">
        <f t="shared" si="688"/>
        <v>10</v>
      </c>
      <c r="AC789" s="178">
        <f t="shared" ref="AC789:AC852" si="706">IF(DAY(A788)=25,VLOOKUP(A788,$AP$321:$AV$619,7),AC788)</f>
        <v>31</v>
      </c>
      <c r="AD789" s="11">
        <f t="shared" si="700"/>
        <v>1.001312424</v>
      </c>
      <c r="AE789" s="106">
        <f t="shared" si="689"/>
        <v>1.0081380499999999</v>
      </c>
      <c r="AF789" s="106">
        <f t="shared" si="690"/>
        <v>1.0620039800000001</v>
      </c>
      <c r="AG789" s="106">
        <f t="shared" si="691"/>
        <v>0</v>
      </c>
      <c r="AH789" s="115" t="str">
        <f t="shared" si="701"/>
        <v>J=</v>
      </c>
      <c r="AI789" s="116">
        <f t="shared" si="702"/>
        <v>44951</v>
      </c>
      <c r="AJ789" s="10"/>
      <c r="AK789" s="1"/>
      <c r="AL789" s="10"/>
      <c r="AM789" s="1"/>
      <c r="AN789" s="1"/>
      <c r="AO789" s="3"/>
      <c r="AP789" s="3"/>
      <c r="AQ789" s="4"/>
      <c r="AR789" s="4"/>
      <c r="AS789" s="4"/>
      <c r="AT789" s="4"/>
      <c r="AU789" s="4"/>
      <c r="AV789" s="4"/>
      <c r="AW789" s="1"/>
      <c r="AX789" s="1"/>
      <c r="AY789" s="1"/>
      <c r="AZ789" s="1"/>
      <c r="BA789" s="1"/>
      <c r="BB789" s="1"/>
      <c r="BC789" s="1"/>
      <c r="BD789" s="1"/>
      <c r="BE789" s="1"/>
      <c r="BG789" s="1"/>
      <c r="BH789" s="1"/>
    </row>
    <row r="790" spans="1:194" ht="15" customHeight="1" x14ac:dyDescent="0.25">
      <c r="A790" s="105">
        <f t="shared" si="692"/>
        <v>44931</v>
      </c>
      <c r="B790" s="106">
        <f t="shared" si="677"/>
        <v>810.52261038934989</v>
      </c>
      <c r="C790" s="2">
        <f t="shared" si="693"/>
        <v>680.86448895000001</v>
      </c>
      <c r="D790" s="2">
        <f t="shared" si="694"/>
        <v>0</v>
      </c>
      <c r="E790" s="106">
        <f t="shared" si="678"/>
        <v>680.86448895000001</v>
      </c>
      <c r="F790" s="21">
        <f t="shared" si="695"/>
        <v>6434.2</v>
      </c>
      <c r="G790" s="108">
        <f t="shared" si="696"/>
        <v>6474.09</v>
      </c>
      <c r="H790" s="109">
        <f t="shared" si="644"/>
        <v>44891</v>
      </c>
      <c r="I790" s="109">
        <f t="shared" si="704"/>
        <v>44921</v>
      </c>
      <c r="J790" s="110">
        <f t="shared" si="679"/>
        <v>6.199682944266538E-3</v>
      </c>
      <c r="K790" s="117">
        <f t="shared" si="705"/>
        <v>44951</v>
      </c>
      <c r="L790" s="178">
        <f t="shared" si="643"/>
        <v>31</v>
      </c>
      <c r="M790" s="178">
        <f t="shared" si="647"/>
        <v>11</v>
      </c>
      <c r="N790" s="106">
        <f t="shared" si="680"/>
        <v>1.0021955</v>
      </c>
      <c r="O790" s="111">
        <f t="shared" si="646"/>
        <v>1.0040996</v>
      </c>
      <c r="P790" s="111">
        <f t="shared" si="697"/>
        <v>1.1861112882259788</v>
      </c>
      <c r="Q790" s="106">
        <f t="shared" si="645"/>
        <v>1.18871539</v>
      </c>
      <c r="R790" s="106">
        <f t="shared" si="698"/>
        <v>1.12819757</v>
      </c>
      <c r="S790" s="106">
        <f t="shared" si="681"/>
        <v>768.14966192999998</v>
      </c>
      <c r="T790" s="106">
        <f t="shared" si="682"/>
        <v>0</v>
      </c>
      <c r="U790" s="106">
        <f t="shared" si="683"/>
        <v>128.48960756934997</v>
      </c>
      <c r="V790" s="106">
        <f t="shared" si="684"/>
        <v>809.35409651934992</v>
      </c>
      <c r="W790" s="19">
        <f t="shared" si="703"/>
        <v>0</v>
      </c>
      <c r="X790" s="2">
        <f t="shared" si="685"/>
        <v>0</v>
      </c>
      <c r="Y790" s="4">
        <f t="shared" si="686"/>
        <v>0</v>
      </c>
      <c r="Z790" s="106">
        <f t="shared" si="687"/>
        <v>0</v>
      </c>
      <c r="AA790" s="114">
        <f t="shared" si="699"/>
        <v>0.05</v>
      </c>
      <c r="AB790" s="112">
        <f t="shared" si="688"/>
        <v>11</v>
      </c>
      <c r="AC790" s="178">
        <f t="shared" si="706"/>
        <v>31</v>
      </c>
      <c r="AD790" s="11">
        <f t="shared" si="700"/>
        <v>1.001443761</v>
      </c>
      <c r="AE790" s="106">
        <f t="shared" si="689"/>
        <v>1.10902452</v>
      </c>
      <c r="AF790" s="106">
        <f t="shared" si="690"/>
        <v>1.16851387</v>
      </c>
      <c r="AG790" s="106">
        <f t="shared" si="691"/>
        <v>0</v>
      </c>
      <c r="AH790" s="115" t="str">
        <f t="shared" si="701"/>
        <v>J=</v>
      </c>
      <c r="AI790" s="116">
        <f t="shared" si="702"/>
        <v>44951</v>
      </c>
      <c r="AJ790" s="12"/>
      <c r="AK790" s="7"/>
      <c r="AL790" s="12"/>
      <c r="AM790" s="7"/>
      <c r="AN790" s="7"/>
      <c r="AO790" s="6"/>
      <c r="AP790" s="6"/>
      <c r="AQ790" s="13"/>
      <c r="AR790" s="13"/>
      <c r="AS790" s="13"/>
      <c r="AT790" s="13"/>
      <c r="AU790" s="13"/>
      <c r="AV790" s="13"/>
      <c r="AW790" s="7"/>
      <c r="AX790" s="7"/>
      <c r="AY790" s="7"/>
      <c r="AZ790" s="7"/>
      <c r="BA790" s="7"/>
      <c r="BB790" s="7"/>
      <c r="BC790" s="7"/>
      <c r="BD790" s="7"/>
      <c r="BE790" s="7"/>
      <c r="BG790" s="7"/>
      <c r="BH790" s="7"/>
      <c r="BI790" s="16"/>
      <c r="BJ790" s="16"/>
      <c r="BK790" s="16"/>
      <c r="BL790" s="16"/>
      <c r="BM790" s="16"/>
      <c r="BN790" s="16"/>
      <c r="BO790" s="16"/>
      <c r="BP790" s="16"/>
      <c r="BQ790" s="16"/>
      <c r="BR790" s="16"/>
      <c r="BS790" s="16"/>
      <c r="BT790" s="16"/>
      <c r="BU790" s="16"/>
      <c r="BV790" s="16"/>
      <c r="BW790" s="16"/>
      <c r="BX790" s="16"/>
      <c r="BY790" s="16"/>
      <c r="BZ790" s="16"/>
      <c r="CA790" s="16"/>
      <c r="CB790" s="16"/>
      <c r="CC790" s="16"/>
      <c r="CD790" s="16"/>
      <c r="CE790" s="16"/>
      <c r="CF790" s="16"/>
      <c r="CG790" s="16"/>
      <c r="CH790" s="16"/>
      <c r="CI790" s="16"/>
      <c r="CJ790" s="16"/>
      <c r="CK790" s="16"/>
      <c r="CL790" s="16"/>
      <c r="CM790" s="16"/>
      <c r="CN790" s="16"/>
      <c r="CO790" s="16"/>
      <c r="CP790" s="16"/>
      <c r="CQ790" s="16"/>
      <c r="CR790" s="16"/>
      <c r="CS790" s="16"/>
      <c r="CT790" s="16"/>
      <c r="CU790" s="16"/>
      <c r="CV790" s="16"/>
      <c r="CW790" s="16"/>
      <c r="CX790" s="16"/>
      <c r="CY790" s="16"/>
      <c r="CZ790" s="16"/>
      <c r="DA790" s="16"/>
      <c r="DB790" s="16"/>
      <c r="DC790" s="16"/>
      <c r="DD790" s="16"/>
      <c r="DE790" s="16"/>
      <c r="DF790" s="16"/>
      <c r="DG790" s="16"/>
      <c r="DH790" s="16"/>
      <c r="DI790" s="16"/>
      <c r="DJ790" s="16"/>
      <c r="DK790" s="16"/>
      <c r="DL790" s="16"/>
      <c r="DM790" s="16"/>
      <c r="DN790" s="16"/>
      <c r="DO790" s="16"/>
      <c r="DP790" s="16"/>
      <c r="DQ790" s="16"/>
      <c r="DR790" s="16"/>
      <c r="DS790" s="16"/>
      <c r="DT790" s="16"/>
      <c r="DU790" s="16"/>
      <c r="DV790" s="16"/>
      <c r="DW790" s="16"/>
      <c r="DX790" s="16"/>
      <c r="DY790" s="16"/>
      <c r="DZ790" s="16"/>
      <c r="EA790" s="16"/>
      <c r="EB790" s="16"/>
      <c r="EC790" s="16"/>
      <c r="ED790" s="16"/>
      <c r="EE790" s="16"/>
      <c r="EF790" s="16"/>
      <c r="EG790" s="16"/>
      <c r="EH790" s="16"/>
      <c r="EI790" s="16"/>
      <c r="EJ790" s="16"/>
      <c r="EK790" s="16"/>
      <c r="EL790" s="16"/>
      <c r="EM790" s="16"/>
      <c r="EN790" s="16"/>
      <c r="EO790" s="16"/>
      <c r="EP790" s="16"/>
      <c r="EQ790" s="16"/>
      <c r="ER790" s="16"/>
      <c r="ES790" s="16"/>
      <c r="ET790" s="16"/>
      <c r="EU790" s="16"/>
      <c r="EV790" s="16"/>
      <c r="EW790" s="16"/>
      <c r="EX790" s="16"/>
      <c r="EY790" s="16"/>
      <c r="EZ790" s="16"/>
      <c r="FA790" s="16"/>
      <c r="FB790" s="16"/>
      <c r="FC790" s="16"/>
      <c r="FD790" s="16"/>
      <c r="FE790" s="16"/>
      <c r="FF790" s="16"/>
      <c r="FG790" s="16"/>
      <c r="FH790" s="16"/>
      <c r="FI790" s="16"/>
      <c r="FJ790" s="16"/>
      <c r="FK790" s="16"/>
      <c r="FL790" s="16"/>
      <c r="FM790" s="16"/>
      <c r="FN790" s="16"/>
      <c r="FO790" s="16"/>
      <c r="FP790" s="16"/>
      <c r="FQ790" s="16"/>
      <c r="FR790" s="16"/>
      <c r="FS790" s="16"/>
      <c r="FT790" s="16"/>
      <c r="FU790" s="16"/>
      <c r="FV790" s="16"/>
      <c r="FW790" s="16"/>
      <c r="FX790" s="16"/>
    </row>
    <row r="791" spans="1:194" ht="15" customHeight="1" x14ac:dyDescent="0.25">
      <c r="A791" s="105">
        <f t="shared" si="692"/>
        <v>44932</v>
      </c>
      <c r="B791" s="106">
        <f t="shared" si="677"/>
        <v>810.79055498052082</v>
      </c>
      <c r="C791" s="2">
        <f t="shared" si="693"/>
        <v>680.86448895000001</v>
      </c>
      <c r="D791" s="2">
        <f t="shared" si="694"/>
        <v>0</v>
      </c>
      <c r="E791" s="106">
        <f t="shared" si="678"/>
        <v>680.86448895000001</v>
      </c>
      <c r="F791" s="21">
        <f t="shared" si="695"/>
        <v>6434.2</v>
      </c>
      <c r="G791" s="108">
        <f t="shared" si="696"/>
        <v>6474.09</v>
      </c>
      <c r="H791" s="109">
        <f t="shared" si="644"/>
        <v>44891</v>
      </c>
      <c r="I791" s="109">
        <f t="shared" si="704"/>
        <v>44921</v>
      </c>
      <c r="J791" s="110">
        <f t="shared" si="679"/>
        <v>6.199682944266538E-3</v>
      </c>
      <c r="K791" s="117">
        <f t="shared" si="705"/>
        <v>44951</v>
      </c>
      <c r="L791" s="178">
        <f t="shared" si="643"/>
        <v>31</v>
      </c>
      <c r="M791" s="178">
        <f t="shared" si="647"/>
        <v>12</v>
      </c>
      <c r="N791" s="106">
        <f t="shared" si="680"/>
        <v>1.0023953299999999</v>
      </c>
      <c r="O791" s="111">
        <f t="shared" si="646"/>
        <v>1.0040996</v>
      </c>
      <c r="P791" s="111">
        <f t="shared" si="697"/>
        <v>1.1861112882259788</v>
      </c>
      <c r="Q791" s="106">
        <f t="shared" si="645"/>
        <v>1.18895241</v>
      </c>
      <c r="R791" s="106">
        <f t="shared" si="698"/>
        <v>1.12819757</v>
      </c>
      <c r="S791" s="106">
        <f t="shared" si="681"/>
        <v>768.14966192999998</v>
      </c>
      <c r="T791" s="106">
        <f t="shared" si="682"/>
        <v>0</v>
      </c>
      <c r="U791" s="106">
        <f t="shared" si="683"/>
        <v>128.65098607052084</v>
      </c>
      <c r="V791" s="106">
        <f t="shared" si="684"/>
        <v>809.51547502052085</v>
      </c>
      <c r="W791" s="19">
        <f t="shared" si="703"/>
        <v>0</v>
      </c>
      <c r="X791" s="2">
        <f t="shared" si="685"/>
        <v>0</v>
      </c>
      <c r="Y791" s="4">
        <f t="shared" si="686"/>
        <v>0</v>
      </c>
      <c r="Z791" s="106">
        <f t="shared" si="687"/>
        <v>0</v>
      </c>
      <c r="AA791" s="114">
        <f t="shared" si="699"/>
        <v>0.05</v>
      </c>
      <c r="AB791" s="112">
        <f t="shared" si="688"/>
        <v>12</v>
      </c>
      <c r="AC791" s="178">
        <f t="shared" si="706"/>
        <v>31</v>
      </c>
      <c r="AD791" s="11">
        <f t="shared" si="700"/>
        <v>1.0015751150000001</v>
      </c>
      <c r="AE791" s="106">
        <f t="shared" si="689"/>
        <v>1.2099240499999999</v>
      </c>
      <c r="AF791" s="106">
        <f t="shared" si="690"/>
        <v>1.27507996</v>
      </c>
      <c r="AG791" s="106">
        <f t="shared" si="691"/>
        <v>0</v>
      </c>
      <c r="AH791" s="115" t="str">
        <f t="shared" si="701"/>
        <v>J=</v>
      </c>
      <c r="AI791" s="116">
        <f t="shared" si="702"/>
        <v>44951</v>
      </c>
      <c r="AJ791" s="10"/>
      <c r="AK791" s="1"/>
      <c r="AL791" s="10"/>
      <c r="AM791" s="1"/>
      <c r="AN791" s="1"/>
      <c r="AO791" s="3"/>
      <c r="AP791" s="3"/>
      <c r="AQ791" s="4"/>
      <c r="AR791" s="4"/>
      <c r="AS791" s="4"/>
      <c r="AT791" s="4"/>
      <c r="AU791" s="4"/>
      <c r="AV791" s="4"/>
      <c r="AW791" s="1"/>
      <c r="AX791" s="1"/>
      <c r="AY791" s="1"/>
      <c r="AZ791" s="1"/>
      <c r="BA791" s="1"/>
      <c r="BB791" s="1"/>
      <c r="BC791" s="1"/>
      <c r="BD791" s="1"/>
      <c r="BE791" s="1"/>
      <c r="BG791" s="1"/>
      <c r="BH791" s="1"/>
    </row>
    <row r="792" spans="1:194" ht="15" customHeight="1" x14ac:dyDescent="0.25">
      <c r="A792" s="105">
        <f t="shared" si="692"/>
        <v>44933</v>
      </c>
      <c r="B792" s="106">
        <f t="shared" si="677"/>
        <v>811.05859064491631</v>
      </c>
      <c r="C792" s="2">
        <f t="shared" si="693"/>
        <v>680.86448895000001</v>
      </c>
      <c r="D792" s="2">
        <f t="shared" si="694"/>
        <v>0</v>
      </c>
      <c r="E792" s="106">
        <f t="shared" si="678"/>
        <v>680.86448895000001</v>
      </c>
      <c r="F792" s="21">
        <f t="shared" si="695"/>
        <v>6434.2</v>
      </c>
      <c r="G792" s="108">
        <f t="shared" si="696"/>
        <v>6474.09</v>
      </c>
      <c r="H792" s="109">
        <f t="shared" si="644"/>
        <v>44891</v>
      </c>
      <c r="I792" s="109">
        <f t="shared" si="704"/>
        <v>44921</v>
      </c>
      <c r="J792" s="110">
        <f t="shared" si="679"/>
        <v>6.199682944266538E-3</v>
      </c>
      <c r="K792" s="117">
        <f t="shared" si="705"/>
        <v>44951</v>
      </c>
      <c r="L792" s="178">
        <f t="shared" si="643"/>
        <v>31</v>
      </c>
      <c r="M792" s="178">
        <f t="shared" si="647"/>
        <v>13</v>
      </c>
      <c r="N792" s="106">
        <f t="shared" si="680"/>
        <v>1.0025952</v>
      </c>
      <c r="O792" s="111">
        <f t="shared" si="646"/>
        <v>1.0040996</v>
      </c>
      <c r="P792" s="111">
        <f t="shared" si="697"/>
        <v>1.1861112882259788</v>
      </c>
      <c r="Q792" s="106">
        <f t="shared" si="645"/>
        <v>1.18918948</v>
      </c>
      <c r="R792" s="106">
        <f t="shared" si="698"/>
        <v>1.12819757</v>
      </c>
      <c r="S792" s="106">
        <f t="shared" si="681"/>
        <v>768.14966192999998</v>
      </c>
      <c r="T792" s="106">
        <f t="shared" si="682"/>
        <v>0</v>
      </c>
      <c r="U792" s="106">
        <f t="shared" si="683"/>
        <v>128.81239861491628</v>
      </c>
      <c r="V792" s="106">
        <f t="shared" si="684"/>
        <v>809.67688756491634</v>
      </c>
      <c r="W792" s="19">
        <f t="shared" si="703"/>
        <v>0</v>
      </c>
      <c r="X792" s="2">
        <f t="shared" si="685"/>
        <v>0</v>
      </c>
      <c r="Y792" s="4">
        <f t="shared" si="686"/>
        <v>0</v>
      </c>
      <c r="Z792" s="106">
        <f t="shared" si="687"/>
        <v>0</v>
      </c>
      <c r="AA792" s="114">
        <f t="shared" si="699"/>
        <v>0.05</v>
      </c>
      <c r="AB792" s="112">
        <f t="shared" si="688"/>
        <v>13</v>
      </c>
      <c r="AC792" s="178">
        <f t="shared" si="706"/>
        <v>31</v>
      </c>
      <c r="AD792" s="11">
        <f t="shared" si="700"/>
        <v>1.0017064870000001</v>
      </c>
      <c r="AE792" s="106">
        <f t="shared" si="689"/>
        <v>1.31083741</v>
      </c>
      <c r="AF792" s="106">
        <f t="shared" si="690"/>
        <v>1.3817030800000001</v>
      </c>
      <c r="AG792" s="106">
        <f t="shared" si="691"/>
        <v>0</v>
      </c>
      <c r="AH792" s="115" t="str">
        <f t="shared" si="701"/>
        <v>J=</v>
      </c>
      <c r="AI792" s="116">
        <f t="shared" si="702"/>
        <v>44951</v>
      </c>
      <c r="AJ792" s="10"/>
      <c r="AK792" s="1"/>
      <c r="AL792" s="10"/>
      <c r="AM792" s="1"/>
      <c r="AN792" s="1"/>
      <c r="AO792" s="3"/>
      <c r="AP792" s="3"/>
      <c r="AQ792" s="4"/>
      <c r="AR792" s="4"/>
      <c r="AS792" s="4"/>
      <c r="AT792" s="4"/>
      <c r="AU792" s="4"/>
      <c r="AV792" s="4"/>
      <c r="AW792" s="1"/>
      <c r="AX792" s="1"/>
      <c r="AY792" s="1"/>
      <c r="AZ792" s="1"/>
      <c r="BA792" s="1"/>
      <c r="BB792" s="1"/>
      <c r="BC792" s="1"/>
      <c r="BD792" s="1"/>
      <c r="BE792" s="1"/>
      <c r="BG792" s="1"/>
      <c r="BH792" s="1"/>
    </row>
    <row r="793" spans="1:194" ht="15" customHeight="1" x14ac:dyDescent="0.25">
      <c r="A793" s="105">
        <f t="shared" si="692"/>
        <v>44934</v>
      </c>
      <c r="B793" s="106">
        <f t="shared" si="677"/>
        <v>811.32670976389124</v>
      </c>
      <c r="C793" s="2">
        <f t="shared" si="693"/>
        <v>680.86448895000001</v>
      </c>
      <c r="D793" s="2">
        <f t="shared" si="694"/>
        <v>0</v>
      </c>
      <c r="E793" s="106">
        <f t="shared" si="678"/>
        <v>680.86448895000001</v>
      </c>
      <c r="F793" s="21">
        <f t="shared" si="695"/>
        <v>6434.2</v>
      </c>
      <c r="G793" s="108">
        <f t="shared" si="696"/>
        <v>6474.09</v>
      </c>
      <c r="H793" s="109">
        <f t="shared" si="644"/>
        <v>44891</v>
      </c>
      <c r="I793" s="109">
        <f t="shared" si="704"/>
        <v>44921</v>
      </c>
      <c r="J793" s="110">
        <f t="shared" si="679"/>
        <v>6.199682944266538E-3</v>
      </c>
      <c r="K793" s="117">
        <f t="shared" si="705"/>
        <v>44951</v>
      </c>
      <c r="L793" s="178">
        <f t="shared" si="643"/>
        <v>31</v>
      </c>
      <c r="M793" s="178">
        <f t="shared" si="647"/>
        <v>14</v>
      </c>
      <c r="N793" s="106">
        <f t="shared" si="680"/>
        <v>1.0027951100000001</v>
      </c>
      <c r="O793" s="111">
        <f t="shared" si="646"/>
        <v>1.0040996</v>
      </c>
      <c r="P793" s="111">
        <f t="shared" si="697"/>
        <v>1.1861112882259788</v>
      </c>
      <c r="Q793" s="106">
        <f t="shared" si="645"/>
        <v>1.1894265900000001</v>
      </c>
      <c r="R793" s="106">
        <f t="shared" si="698"/>
        <v>1.12819757</v>
      </c>
      <c r="S793" s="106">
        <f t="shared" si="681"/>
        <v>768.14966192999998</v>
      </c>
      <c r="T793" s="106">
        <f t="shared" si="682"/>
        <v>0</v>
      </c>
      <c r="U793" s="106">
        <f t="shared" si="683"/>
        <v>128.97383839389121</v>
      </c>
      <c r="V793" s="106">
        <f t="shared" si="684"/>
        <v>809.83832734389125</v>
      </c>
      <c r="W793" s="19">
        <f t="shared" si="703"/>
        <v>0</v>
      </c>
      <c r="X793" s="2">
        <f t="shared" si="685"/>
        <v>0</v>
      </c>
      <c r="Y793" s="4">
        <f t="shared" si="686"/>
        <v>0</v>
      </c>
      <c r="Z793" s="106">
        <f t="shared" si="687"/>
        <v>0</v>
      </c>
      <c r="AA793" s="114">
        <f t="shared" si="699"/>
        <v>0.05</v>
      </c>
      <c r="AB793" s="112">
        <f t="shared" si="688"/>
        <v>14</v>
      </c>
      <c r="AC793" s="178">
        <f t="shared" si="706"/>
        <v>31</v>
      </c>
      <c r="AD793" s="11">
        <f t="shared" si="700"/>
        <v>1.001837876</v>
      </c>
      <c r="AE793" s="106">
        <f t="shared" si="689"/>
        <v>1.41176382</v>
      </c>
      <c r="AF793" s="106">
        <f t="shared" si="690"/>
        <v>1.48838242</v>
      </c>
      <c r="AG793" s="106">
        <f t="shared" si="691"/>
        <v>0</v>
      </c>
      <c r="AH793" s="115" t="str">
        <f t="shared" si="701"/>
        <v>J=</v>
      </c>
      <c r="AI793" s="116">
        <f t="shared" si="702"/>
        <v>44951</v>
      </c>
      <c r="AJ793" s="10"/>
      <c r="AK793" s="1"/>
      <c r="AL793" s="10"/>
      <c r="AM793" s="1"/>
      <c r="AN793" s="1"/>
      <c r="AO793" s="3"/>
      <c r="AP793" s="3"/>
      <c r="AQ793" s="4"/>
      <c r="AR793" s="4"/>
      <c r="AS793" s="4"/>
      <c r="AT793" s="4"/>
      <c r="AU793" s="4"/>
      <c r="AV793" s="4"/>
      <c r="AW793" s="1"/>
      <c r="AX793" s="1"/>
      <c r="AY793" s="1"/>
      <c r="AZ793" s="1"/>
      <c r="BA793" s="1"/>
      <c r="BB793" s="1"/>
      <c r="BC793" s="1"/>
      <c r="BD793" s="1"/>
      <c r="BE793" s="1"/>
      <c r="BG793" s="1"/>
      <c r="BH793" s="1"/>
    </row>
    <row r="794" spans="1:194" ht="15" customHeight="1" x14ac:dyDescent="0.25">
      <c r="A794" s="105">
        <f t="shared" si="692"/>
        <v>44935</v>
      </c>
      <c r="B794" s="106">
        <f t="shared" si="677"/>
        <v>811.59492601473539</v>
      </c>
      <c r="C794" s="2">
        <f t="shared" si="693"/>
        <v>680.86448895000001</v>
      </c>
      <c r="D794" s="2">
        <f t="shared" si="694"/>
        <v>0</v>
      </c>
      <c r="E794" s="106">
        <f t="shared" si="678"/>
        <v>680.86448895000001</v>
      </c>
      <c r="F794" s="21">
        <f t="shared" si="695"/>
        <v>6434.2</v>
      </c>
      <c r="G794" s="108">
        <f t="shared" si="696"/>
        <v>6474.09</v>
      </c>
      <c r="H794" s="109">
        <f t="shared" si="644"/>
        <v>44891</v>
      </c>
      <c r="I794" s="109">
        <f t="shared" si="704"/>
        <v>44921</v>
      </c>
      <c r="J794" s="110">
        <f t="shared" si="679"/>
        <v>6.199682944266538E-3</v>
      </c>
      <c r="K794" s="117">
        <f t="shared" si="705"/>
        <v>44951</v>
      </c>
      <c r="L794" s="178">
        <f t="shared" si="643"/>
        <v>31</v>
      </c>
      <c r="M794" s="178">
        <f t="shared" si="647"/>
        <v>15</v>
      </c>
      <c r="N794" s="106">
        <f t="shared" si="680"/>
        <v>1.0029950599999999</v>
      </c>
      <c r="O794" s="111">
        <f t="shared" si="646"/>
        <v>1.0040996</v>
      </c>
      <c r="P794" s="111">
        <f t="shared" si="697"/>
        <v>1.1861112882259788</v>
      </c>
      <c r="Q794" s="106">
        <f t="shared" si="645"/>
        <v>1.18966376</v>
      </c>
      <c r="R794" s="106">
        <f t="shared" si="698"/>
        <v>1.12819757</v>
      </c>
      <c r="S794" s="106">
        <f t="shared" si="681"/>
        <v>768.14966192999998</v>
      </c>
      <c r="T794" s="106">
        <f t="shared" si="682"/>
        <v>0</v>
      </c>
      <c r="U794" s="106">
        <f t="shared" si="683"/>
        <v>129.13531902473542</v>
      </c>
      <c r="V794" s="106">
        <f t="shared" si="684"/>
        <v>809.9998079747354</v>
      </c>
      <c r="W794" s="19">
        <f t="shared" si="703"/>
        <v>0</v>
      </c>
      <c r="X794" s="2">
        <f t="shared" si="685"/>
        <v>0</v>
      </c>
      <c r="Y794" s="4">
        <f t="shared" si="686"/>
        <v>0</v>
      </c>
      <c r="Z794" s="106">
        <f t="shared" si="687"/>
        <v>0</v>
      </c>
      <c r="AA794" s="114">
        <f t="shared" si="699"/>
        <v>0.05</v>
      </c>
      <c r="AB794" s="112">
        <f t="shared" si="688"/>
        <v>15</v>
      </c>
      <c r="AC794" s="178">
        <f t="shared" si="706"/>
        <v>31</v>
      </c>
      <c r="AD794" s="11">
        <f t="shared" si="700"/>
        <v>1.0019692819999999</v>
      </c>
      <c r="AE794" s="106">
        <f t="shared" si="689"/>
        <v>1.5127033000000001</v>
      </c>
      <c r="AF794" s="106">
        <f t="shared" si="690"/>
        <v>1.59511804</v>
      </c>
      <c r="AG794" s="106">
        <f t="shared" si="691"/>
        <v>0</v>
      </c>
      <c r="AH794" s="115" t="str">
        <f t="shared" si="701"/>
        <v>J=</v>
      </c>
      <c r="AI794" s="116">
        <f t="shared" si="702"/>
        <v>44951</v>
      </c>
      <c r="AJ794" s="14"/>
      <c r="AK794" s="18"/>
      <c r="AL794" s="14"/>
      <c r="AM794" s="18"/>
      <c r="AN794" s="18"/>
      <c r="AO794" s="29"/>
      <c r="AP794" s="29"/>
      <c r="AQ794" s="36"/>
      <c r="AR794" s="36"/>
      <c r="AS794" s="36"/>
      <c r="AT794" s="36"/>
      <c r="AU794" s="36"/>
      <c r="AV794" s="36"/>
      <c r="AW794" s="18"/>
      <c r="AX794" s="18"/>
      <c r="AY794" s="18"/>
      <c r="AZ794" s="18"/>
      <c r="BA794" s="18"/>
      <c r="BB794" s="18"/>
      <c r="BC794" s="18"/>
      <c r="BD794" s="18"/>
      <c r="BE794" s="18"/>
      <c r="BG794" s="18"/>
      <c r="BH794" s="18"/>
      <c r="BI794" s="18"/>
      <c r="BJ794" s="18"/>
      <c r="BK794" s="18"/>
      <c r="BL794" s="18"/>
      <c r="BM794" s="18"/>
      <c r="BN794" s="18"/>
      <c r="BO794" s="18"/>
      <c r="BP794" s="18"/>
      <c r="BQ794" s="18"/>
      <c r="BR794" s="18"/>
      <c r="BS794" s="18"/>
      <c r="BT794" s="18"/>
      <c r="BU794" s="18"/>
      <c r="BV794" s="18"/>
      <c r="BW794" s="18"/>
      <c r="BX794" s="18"/>
      <c r="BY794" s="18"/>
      <c r="BZ794" s="18"/>
      <c r="CA794" s="18"/>
      <c r="CB794" s="18"/>
      <c r="CC794" s="18"/>
      <c r="CD794" s="18"/>
      <c r="CE794" s="18"/>
      <c r="CF794" s="18"/>
      <c r="CG794" s="18"/>
      <c r="CH794" s="18"/>
      <c r="CI794" s="18"/>
      <c r="CJ794" s="18"/>
      <c r="CK794" s="18"/>
      <c r="CL794" s="18"/>
      <c r="CM794" s="18"/>
      <c r="CN794" s="18"/>
      <c r="CO794" s="18"/>
      <c r="CP794" s="18"/>
      <c r="CQ794" s="18"/>
      <c r="CR794" s="18"/>
      <c r="CS794" s="18"/>
      <c r="CT794" s="18"/>
      <c r="CU794" s="18"/>
      <c r="CV794" s="18"/>
      <c r="CW794" s="18"/>
      <c r="CX794" s="18"/>
      <c r="CY794" s="18"/>
      <c r="CZ794" s="18"/>
      <c r="DA794" s="18"/>
      <c r="DB794" s="18"/>
      <c r="DC794" s="18"/>
      <c r="DD794" s="18"/>
      <c r="DE794" s="18"/>
      <c r="DF794" s="18"/>
      <c r="DG794" s="18"/>
      <c r="DH794" s="18"/>
      <c r="DI794" s="18"/>
      <c r="DJ794" s="18"/>
      <c r="DK794" s="18"/>
      <c r="DL794" s="18"/>
      <c r="DM794" s="18"/>
      <c r="DN794" s="18"/>
      <c r="DO794" s="18"/>
      <c r="DP794" s="18"/>
      <c r="DQ794" s="18"/>
      <c r="DR794" s="18"/>
      <c r="DS794" s="18"/>
      <c r="DT794" s="18"/>
      <c r="DU794" s="18"/>
      <c r="DV794" s="18"/>
      <c r="DW794" s="18"/>
      <c r="DX794" s="18"/>
      <c r="DY794" s="18"/>
      <c r="DZ794" s="18"/>
      <c r="EA794" s="18"/>
      <c r="EB794" s="18"/>
      <c r="EC794" s="18"/>
      <c r="ED794" s="18"/>
      <c r="EE794" s="18"/>
      <c r="EF794" s="18"/>
      <c r="EG794" s="18"/>
      <c r="EH794" s="18"/>
      <c r="EI794" s="18"/>
      <c r="EJ794" s="18"/>
      <c r="EK794" s="18"/>
      <c r="EL794" s="18"/>
      <c r="EM794" s="18"/>
      <c r="EN794" s="18"/>
      <c r="EO794" s="18"/>
      <c r="EP794" s="18"/>
      <c r="EQ794" s="18"/>
      <c r="ER794" s="18"/>
      <c r="ES794" s="18"/>
      <c r="ET794" s="18"/>
      <c r="EU794" s="18"/>
      <c r="EV794" s="18"/>
      <c r="EW794" s="18"/>
      <c r="EX794" s="18"/>
      <c r="EY794" s="18"/>
      <c r="EZ794" s="18"/>
      <c r="FA794" s="18"/>
      <c r="FB794" s="18"/>
      <c r="FC794" s="18"/>
      <c r="FD794" s="18"/>
      <c r="FE794" s="18"/>
      <c r="FF794" s="18"/>
      <c r="FG794" s="18"/>
      <c r="FH794" s="18"/>
      <c r="FI794" s="18"/>
      <c r="FJ794" s="18"/>
      <c r="FK794" s="18"/>
      <c r="FL794" s="18"/>
      <c r="FM794" s="18"/>
      <c r="FN794" s="18"/>
      <c r="FO794" s="18"/>
      <c r="FP794" s="18"/>
      <c r="FQ794" s="18"/>
      <c r="FR794" s="18"/>
      <c r="FS794" s="18"/>
      <c r="FT794" s="18"/>
      <c r="FU794" s="18"/>
      <c r="FV794" s="18"/>
      <c r="FW794" s="18"/>
      <c r="FX794" s="18"/>
      <c r="FY794" s="18"/>
      <c r="FZ794" s="18"/>
      <c r="GA794" s="18"/>
      <c r="GB794" s="18"/>
      <c r="GC794" s="18"/>
      <c r="GD794" s="18"/>
      <c r="GE794" s="18"/>
      <c r="GF794" s="18"/>
      <c r="GG794" s="18"/>
      <c r="GH794" s="18"/>
      <c r="GI794" s="18"/>
      <c r="GJ794" s="18"/>
      <c r="GK794" s="18"/>
      <c r="GL794" s="18"/>
    </row>
    <row r="795" spans="1:194" ht="15" customHeight="1" x14ac:dyDescent="0.25">
      <c r="A795" s="105">
        <f t="shared" si="692"/>
        <v>44936</v>
      </c>
      <c r="B795" s="106">
        <f t="shared" si="677"/>
        <v>811.86322576015937</v>
      </c>
      <c r="C795" s="2">
        <f t="shared" si="693"/>
        <v>680.86448895000001</v>
      </c>
      <c r="D795" s="2">
        <f t="shared" si="694"/>
        <v>0</v>
      </c>
      <c r="E795" s="106">
        <f t="shared" si="678"/>
        <v>680.86448895000001</v>
      </c>
      <c r="F795" s="21">
        <f t="shared" si="695"/>
        <v>6434.2</v>
      </c>
      <c r="G795" s="108">
        <f t="shared" si="696"/>
        <v>6474.09</v>
      </c>
      <c r="H795" s="109">
        <f t="shared" si="644"/>
        <v>44891</v>
      </c>
      <c r="I795" s="109">
        <f t="shared" si="704"/>
        <v>44921</v>
      </c>
      <c r="J795" s="110">
        <f t="shared" si="679"/>
        <v>6.199682944266538E-3</v>
      </c>
      <c r="K795" s="117">
        <f t="shared" si="705"/>
        <v>44951</v>
      </c>
      <c r="L795" s="178">
        <f t="shared" si="643"/>
        <v>31</v>
      </c>
      <c r="M795" s="178">
        <f t="shared" si="647"/>
        <v>16</v>
      </c>
      <c r="N795" s="106">
        <f t="shared" si="680"/>
        <v>1.00319505</v>
      </c>
      <c r="O795" s="111">
        <f t="shared" si="646"/>
        <v>1.0040996</v>
      </c>
      <c r="P795" s="111">
        <f t="shared" si="697"/>
        <v>1.1861112882259788</v>
      </c>
      <c r="Q795" s="106">
        <f t="shared" si="645"/>
        <v>1.1899009700000001</v>
      </c>
      <c r="R795" s="106">
        <f t="shared" si="698"/>
        <v>1.12819757</v>
      </c>
      <c r="S795" s="106">
        <f t="shared" si="681"/>
        <v>768.14966192999998</v>
      </c>
      <c r="T795" s="106">
        <f t="shared" si="682"/>
        <v>0</v>
      </c>
      <c r="U795" s="106">
        <f t="shared" si="683"/>
        <v>129.29682689015931</v>
      </c>
      <c r="V795" s="106">
        <f t="shared" si="684"/>
        <v>810.16131584015932</v>
      </c>
      <c r="W795" s="19">
        <f t="shared" si="703"/>
        <v>0</v>
      </c>
      <c r="X795" s="2">
        <f t="shared" si="685"/>
        <v>0</v>
      </c>
      <c r="Y795" s="4">
        <f t="shared" si="686"/>
        <v>0</v>
      </c>
      <c r="Z795" s="106">
        <f t="shared" si="687"/>
        <v>0</v>
      </c>
      <c r="AA795" s="114">
        <f t="shared" si="699"/>
        <v>0.05</v>
      </c>
      <c r="AB795" s="112">
        <f t="shared" si="688"/>
        <v>16</v>
      </c>
      <c r="AC795" s="178">
        <f t="shared" si="706"/>
        <v>31</v>
      </c>
      <c r="AD795" s="11">
        <f t="shared" si="700"/>
        <v>1.0021007049999999</v>
      </c>
      <c r="AE795" s="106">
        <f t="shared" si="689"/>
        <v>1.6136558299999999</v>
      </c>
      <c r="AF795" s="106">
        <f t="shared" si="690"/>
        <v>1.7019099200000001</v>
      </c>
      <c r="AG795" s="106">
        <f t="shared" si="691"/>
        <v>0</v>
      </c>
      <c r="AH795" s="115" t="str">
        <f t="shared" si="701"/>
        <v>J=</v>
      </c>
      <c r="AI795" s="116">
        <f t="shared" si="702"/>
        <v>44951</v>
      </c>
      <c r="AJ795" s="10"/>
      <c r="AK795" s="1"/>
      <c r="AL795" s="10"/>
      <c r="AM795" s="1"/>
      <c r="AN795" s="1"/>
      <c r="AO795" s="3"/>
      <c r="AP795" s="3"/>
      <c r="AQ795" s="4"/>
      <c r="AR795" s="4"/>
      <c r="AS795" s="4"/>
      <c r="AT795" s="4"/>
      <c r="AU795" s="4"/>
      <c r="AV795" s="4"/>
      <c r="AW795" s="1"/>
      <c r="AX795" s="1"/>
      <c r="AY795" s="1"/>
      <c r="AZ795" s="1"/>
      <c r="BA795" s="1"/>
      <c r="BB795" s="1"/>
      <c r="BC795" s="1"/>
      <c r="BD795" s="1"/>
      <c r="BE795" s="1"/>
      <c r="BG795" s="1"/>
      <c r="BH795" s="1"/>
    </row>
    <row r="796" spans="1:194" ht="15" customHeight="1" x14ac:dyDescent="0.25">
      <c r="A796" s="105">
        <f t="shared" si="692"/>
        <v>44937</v>
      </c>
      <c r="B796" s="106">
        <f t="shared" si="677"/>
        <v>812.13161666880751</v>
      </c>
      <c r="C796" s="2">
        <f t="shared" si="693"/>
        <v>680.86448895000001</v>
      </c>
      <c r="D796" s="2">
        <f t="shared" si="694"/>
        <v>0</v>
      </c>
      <c r="E796" s="106">
        <f t="shared" si="678"/>
        <v>680.86448895000001</v>
      </c>
      <c r="F796" s="21">
        <f t="shared" si="695"/>
        <v>6434.2</v>
      </c>
      <c r="G796" s="108">
        <f t="shared" si="696"/>
        <v>6474.09</v>
      </c>
      <c r="H796" s="109">
        <f t="shared" si="644"/>
        <v>44891</v>
      </c>
      <c r="I796" s="109">
        <f t="shared" si="704"/>
        <v>44921</v>
      </c>
      <c r="J796" s="110">
        <f t="shared" si="679"/>
        <v>6.199682944266538E-3</v>
      </c>
      <c r="K796" s="117">
        <f t="shared" si="705"/>
        <v>44951</v>
      </c>
      <c r="L796" s="178">
        <f t="shared" si="643"/>
        <v>31</v>
      </c>
      <c r="M796" s="178">
        <f t="shared" si="647"/>
        <v>17</v>
      </c>
      <c r="N796" s="106">
        <f t="shared" si="680"/>
        <v>1.00339508</v>
      </c>
      <c r="O796" s="111">
        <f t="shared" si="646"/>
        <v>1.0040996</v>
      </c>
      <c r="P796" s="111">
        <f t="shared" si="697"/>
        <v>1.1861112882259788</v>
      </c>
      <c r="Q796" s="106">
        <f t="shared" si="645"/>
        <v>1.1901382300000001</v>
      </c>
      <c r="R796" s="106">
        <f t="shared" si="698"/>
        <v>1.12819757</v>
      </c>
      <c r="S796" s="106">
        <f t="shared" si="681"/>
        <v>768.14966192999998</v>
      </c>
      <c r="T796" s="106">
        <f t="shared" si="682"/>
        <v>0</v>
      </c>
      <c r="U796" s="106">
        <f t="shared" si="683"/>
        <v>129.45836879880761</v>
      </c>
      <c r="V796" s="106">
        <f t="shared" si="684"/>
        <v>810.32285774880756</v>
      </c>
      <c r="W796" s="19">
        <f t="shared" si="703"/>
        <v>0</v>
      </c>
      <c r="X796" s="2">
        <f t="shared" si="685"/>
        <v>0</v>
      </c>
      <c r="Y796" s="4">
        <f t="shared" si="686"/>
        <v>0</v>
      </c>
      <c r="Z796" s="106">
        <f t="shared" si="687"/>
        <v>0</v>
      </c>
      <c r="AA796" s="114">
        <f t="shared" si="699"/>
        <v>0.05</v>
      </c>
      <c r="AB796" s="112">
        <f t="shared" si="688"/>
        <v>17</v>
      </c>
      <c r="AC796" s="178">
        <f t="shared" si="706"/>
        <v>31</v>
      </c>
      <c r="AD796" s="11">
        <f t="shared" si="700"/>
        <v>1.0022321460000001</v>
      </c>
      <c r="AE796" s="106">
        <f t="shared" si="689"/>
        <v>1.71462219</v>
      </c>
      <c r="AF796" s="106">
        <f t="shared" si="690"/>
        <v>1.80875892</v>
      </c>
      <c r="AG796" s="106">
        <f t="shared" si="691"/>
        <v>0</v>
      </c>
      <c r="AH796" s="115" t="str">
        <f t="shared" si="701"/>
        <v>J=</v>
      </c>
      <c r="AI796" s="116">
        <f t="shared" si="702"/>
        <v>44951</v>
      </c>
      <c r="AJ796" s="10"/>
      <c r="AK796" s="1"/>
      <c r="AL796" s="10"/>
      <c r="AM796" s="1"/>
      <c r="AN796" s="1"/>
      <c r="AO796" s="3"/>
      <c r="AP796" s="3"/>
      <c r="AQ796" s="4"/>
      <c r="AR796" s="4"/>
      <c r="AS796" s="4"/>
      <c r="AT796" s="4"/>
      <c r="AU796" s="4"/>
      <c r="AV796" s="4"/>
      <c r="AW796" s="1"/>
      <c r="AX796" s="1"/>
      <c r="AY796" s="1"/>
      <c r="AZ796" s="1"/>
      <c r="BA796" s="1"/>
      <c r="BB796" s="1"/>
      <c r="BC796" s="1"/>
      <c r="BD796" s="1"/>
      <c r="BE796" s="1"/>
      <c r="BG796" s="1"/>
      <c r="BH796" s="1"/>
    </row>
    <row r="797" spans="1:194" ht="15" customHeight="1" x14ac:dyDescent="0.25">
      <c r="A797" s="105">
        <f t="shared" si="692"/>
        <v>44938</v>
      </c>
      <c r="B797" s="106">
        <f t="shared" si="677"/>
        <v>812.40009031203545</v>
      </c>
      <c r="C797" s="2">
        <f t="shared" si="693"/>
        <v>680.86448895000001</v>
      </c>
      <c r="D797" s="2">
        <f t="shared" si="694"/>
        <v>0</v>
      </c>
      <c r="E797" s="106">
        <f t="shared" si="678"/>
        <v>680.86448895000001</v>
      </c>
      <c r="F797" s="21">
        <f t="shared" si="695"/>
        <v>6434.2</v>
      </c>
      <c r="G797" s="108">
        <f t="shared" si="696"/>
        <v>6474.09</v>
      </c>
      <c r="H797" s="109">
        <f t="shared" si="644"/>
        <v>44891</v>
      </c>
      <c r="I797" s="109">
        <f t="shared" si="704"/>
        <v>44921</v>
      </c>
      <c r="J797" s="110">
        <f t="shared" si="679"/>
        <v>6.199682944266538E-3</v>
      </c>
      <c r="K797" s="117">
        <f t="shared" si="705"/>
        <v>44951</v>
      </c>
      <c r="L797" s="178">
        <f t="shared" ref="L797:L860" si="707">IF(DAY(A796)=25,VLOOKUP(A796,$AP$321:$AY$700,7),L796)</f>
        <v>31</v>
      </c>
      <c r="M797" s="178">
        <f t="shared" si="647"/>
        <v>18</v>
      </c>
      <c r="N797" s="106">
        <f t="shared" si="680"/>
        <v>1.00359515</v>
      </c>
      <c r="O797" s="111">
        <f t="shared" si="646"/>
        <v>1.0040996</v>
      </c>
      <c r="P797" s="111">
        <f t="shared" si="697"/>
        <v>1.1861112882259788</v>
      </c>
      <c r="Q797" s="106">
        <f t="shared" si="645"/>
        <v>1.1903755300000001</v>
      </c>
      <c r="R797" s="106">
        <f t="shared" si="698"/>
        <v>1.12819757</v>
      </c>
      <c r="S797" s="106">
        <f t="shared" si="681"/>
        <v>768.14966192999998</v>
      </c>
      <c r="T797" s="106">
        <f t="shared" si="682"/>
        <v>0</v>
      </c>
      <c r="U797" s="106">
        <f t="shared" si="683"/>
        <v>129.61993794203545</v>
      </c>
      <c r="V797" s="106">
        <f t="shared" si="684"/>
        <v>810.48442689203546</v>
      </c>
      <c r="W797" s="19">
        <f t="shared" si="703"/>
        <v>0</v>
      </c>
      <c r="X797" s="2">
        <f t="shared" si="685"/>
        <v>0</v>
      </c>
      <c r="Y797" s="4">
        <f t="shared" si="686"/>
        <v>0</v>
      </c>
      <c r="Z797" s="106">
        <f t="shared" si="687"/>
        <v>0</v>
      </c>
      <c r="AA797" s="114">
        <f t="shared" si="699"/>
        <v>0.05</v>
      </c>
      <c r="AB797" s="112">
        <f t="shared" si="688"/>
        <v>18</v>
      </c>
      <c r="AC797" s="178">
        <f t="shared" si="706"/>
        <v>31</v>
      </c>
      <c r="AD797" s="11">
        <f t="shared" si="700"/>
        <v>1.002363603</v>
      </c>
      <c r="AE797" s="106">
        <f t="shared" si="689"/>
        <v>1.8156008400000001</v>
      </c>
      <c r="AF797" s="106">
        <f t="shared" si="690"/>
        <v>1.91566342</v>
      </c>
      <c r="AG797" s="106">
        <f t="shared" si="691"/>
        <v>0</v>
      </c>
      <c r="AH797" s="115" t="str">
        <f t="shared" si="701"/>
        <v>J=</v>
      </c>
      <c r="AI797" s="116">
        <f t="shared" si="702"/>
        <v>44951</v>
      </c>
      <c r="AJ797" s="10"/>
      <c r="AK797" s="1"/>
      <c r="AL797" s="10"/>
      <c r="AM797" s="1"/>
      <c r="AN797" s="1"/>
      <c r="AO797" s="3"/>
      <c r="AP797" s="3"/>
      <c r="AQ797" s="4"/>
      <c r="AR797" s="4"/>
      <c r="AS797" s="4"/>
      <c r="AT797" s="4"/>
      <c r="AU797" s="4"/>
      <c r="AV797" s="4"/>
      <c r="AW797" s="1"/>
      <c r="AX797" s="1"/>
      <c r="AY797" s="1"/>
      <c r="AZ797" s="1"/>
      <c r="BA797" s="1"/>
      <c r="BB797" s="1"/>
      <c r="BC797" s="1"/>
      <c r="BD797" s="1"/>
      <c r="BE797" s="1"/>
      <c r="BG797" s="1"/>
      <c r="BH797" s="1"/>
    </row>
    <row r="798" spans="1:194" ht="15" customHeight="1" x14ac:dyDescent="0.25">
      <c r="A798" s="105">
        <f t="shared" si="692"/>
        <v>44939</v>
      </c>
      <c r="B798" s="106">
        <f t="shared" si="677"/>
        <v>812.66864831984276</v>
      </c>
      <c r="C798" s="2">
        <f t="shared" si="693"/>
        <v>680.86448895000001</v>
      </c>
      <c r="D798" s="2">
        <f t="shared" si="694"/>
        <v>0</v>
      </c>
      <c r="E798" s="106">
        <f t="shared" si="678"/>
        <v>680.86448895000001</v>
      </c>
      <c r="F798" s="21">
        <f t="shared" si="695"/>
        <v>6434.2</v>
      </c>
      <c r="G798" s="108">
        <f t="shared" si="696"/>
        <v>6474.09</v>
      </c>
      <c r="H798" s="109">
        <f t="shared" si="644"/>
        <v>44891</v>
      </c>
      <c r="I798" s="109">
        <f t="shared" si="704"/>
        <v>44921</v>
      </c>
      <c r="J798" s="110">
        <f t="shared" si="679"/>
        <v>6.199682944266538E-3</v>
      </c>
      <c r="K798" s="117">
        <f t="shared" si="705"/>
        <v>44951</v>
      </c>
      <c r="L798" s="178">
        <f t="shared" si="707"/>
        <v>31</v>
      </c>
      <c r="M798" s="178">
        <f t="shared" si="647"/>
        <v>19</v>
      </c>
      <c r="N798" s="106">
        <f t="shared" si="680"/>
        <v>1.00379525</v>
      </c>
      <c r="O798" s="111">
        <f t="shared" si="646"/>
        <v>1.0040996</v>
      </c>
      <c r="P798" s="111">
        <f t="shared" si="697"/>
        <v>1.1861112882259788</v>
      </c>
      <c r="Q798" s="106">
        <f t="shared" si="645"/>
        <v>1.19061287</v>
      </c>
      <c r="R798" s="106">
        <f t="shared" si="698"/>
        <v>1.12819757</v>
      </c>
      <c r="S798" s="106">
        <f t="shared" si="681"/>
        <v>768.14966192999998</v>
      </c>
      <c r="T798" s="106">
        <f t="shared" si="682"/>
        <v>0</v>
      </c>
      <c r="U798" s="106">
        <f t="shared" si="683"/>
        <v>129.78153431984282</v>
      </c>
      <c r="V798" s="106">
        <f t="shared" si="684"/>
        <v>810.64602326984277</v>
      </c>
      <c r="W798" s="19">
        <f t="shared" si="703"/>
        <v>0</v>
      </c>
      <c r="X798" s="2">
        <f t="shared" si="685"/>
        <v>0</v>
      </c>
      <c r="Y798" s="4">
        <f t="shared" si="686"/>
        <v>0</v>
      </c>
      <c r="Z798" s="106">
        <f t="shared" si="687"/>
        <v>0</v>
      </c>
      <c r="AA798" s="114">
        <f t="shared" si="699"/>
        <v>0.05</v>
      </c>
      <c r="AB798" s="112">
        <f t="shared" si="688"/>
        <v>19</v>
      </c>
      <c r="AC798" s="178">
        <f t="shared" si="706"/>
        <v>31</v>
      </c>
      <c r="AD798" s="11">
        <f t="shared" si="700"/>
        <v>1.0024950779999999</v>
      </c>
      <c r="AE798" s="106">
        <f t="shared" si="689"/>
        <v>1.91659332</v>
      </c>
      <c r="AF798" s="106">
        <f t="shared" si="690"/>
        <v>2.0226250499999998</v>
      </c>
      <c r="AG798" s="106">
        <f t="shared" si="691"/>
        <v>0</v>
      </c>
      <c r="AH798" s="115" t="str">
        <f t="shared" si="701"/>
        <v>J=</v>
      </c>
      <c r="AI798" s="116">
        <f t="shared" si="702"/>
        <v>44951</v>
      </c>
      <c r="AJ798" s="10"/>
      <c r="AK798" s="1"/>
      <c r="AL798" s="10"/>
      <c r="AM798" s="1"/>
      <c r="AN798" s="1"/>
      <c r="AO798" s="3"/>
      <c r="AP798" s="3"/>
      <c r="AQ798" s="4"/>
      <c r="AR798" s="4"/>
      <c r="AS798" s="4"/>
      <c r="AT798" s="4"/>
      <c r="AU798" s="4"/>
      <c r="AV798" s="4"/>
      <c r="AW798" s="1"/>
      <c r="AX798" s="1"/>
      <c r="AY798" s="1"/>
      <c r="AZ798" s="1"/>
      <c r="BA798" s="1"/>
      <c r="BB798" s="1"/>
      <c r="BC798" s="1"/>
      <c r="BD798" s="1"/>
      <c r="BE798" s="1"/>
      <c r="BG798" s="1"/>
      <c r="BH798" s="1"/>
    </row>
    <row r="799" spans="1:194" ht="15" customHeight="1" x14ac:dyDescent="0.25">
      <c r="A799" s="105">
        <f t="shared" si="692"/>
        <v>44940</v>
      </c>
      <c r="B799" s="106">
        <f t="shared" si="677"/>
        <v>812.93730437951956</v>
      </c>
      <c r="C799" s="2">
        <f t="shared" si="693"/>
        <v>680.86448895000001</v>
      </c>
      <c r="D799" s="2">
        <f t="shared" si="694"/>
        <v>0</v>
      </c>
      <c r="E799" s="106">
        <f t="shared" si="678"/>
        <v>680.86448895000001</v>
      </c>
      <c r="F799" s="21">
        <f t="shared" si="695"/>
        <v>6434.2</v>
      </c>
      <c r="G799" s="108">
        <f t="shared" si="696"/>
        <v>6474.09</v>
      </c>
      <c r="H799" s="109">
        <f t="shared" si="644"/>
        <v>44891</v>
      </c>
      <c r="I799" s="109">
        <f t="shared" si="704"/>
        <v>44921</v>
      </c>
      <c r="J799" s="110">
        <f t="shared" si="679"/>
        <v>6.199682944266538E-3</v>
      </c>
      <c r="K799" s="117">
        <f t="shared" si="705"/>
        <v>44951</v>
      </c>
      <c r="L799" s="178">
        <f t="shared" si="707"/>
        <v>31</v>
      </c>
      <c r="M799" s="178">
        <f t="shared" si="647"/>
        <v>20</v>
      </c>
      <c r="N799" s="106">
        <f t="shared" si="680"/>
        <v>1.0039954</v>
      </c>
      <c r="O799" s="111">
        <f t="shared" si="646"/>
        <v>1.0040996</v>
      </c>
      <c r="P799" s="111">
        <f t="shared" si="697"/>
        <v>1.1861112882259788</v>
      </c>
      <c r="Q799" s="106">
        <f t="shared" si="645"/>
        <v>1.1908502700000001</v>
      </c>
      <c r="R799" s="106">
        <f t="shared" si="698"/>
        <v>1.12819757</v>
      </c>
      <c r="S799" s="106">
        <f t="shared" si="681"/>
        <v>768.14966192999998</v>
      </c>
      <c r="T799" s="106">
        <f t="shared" si="682"/>
        <v>0</v>
      </c>
      <c r="U799" s="106">
        <f t="shared" si="683"/>
        <v>129.94317154951958</v>
      </c>
      <c r="V799" s="106">
        <f t="shared" si="684"/>
        <v>810.80766049951956</v>
      </c>
      <c r="W799" s="19">
        <f t="shared" si="703"/>
        <v>0</v>
      </c>
      <c r="X799" s="2">
        <f t="shared" si="685"/>
        <v>0</v>
      </c>
      <c r="Y799" s="4">
        <f t="shared" si="686"/>
        <v>0</v>
      </c>
      <c r="Z799" s="106">
        <f t="shared" si="687"/>
        <v>0</v>
      </c>
      <c r="AA799" s="114">
        <f t="shared" si="699"/>
        <v>0.05</v>
      </c>
      <c r="AB799" s="112">
        <f t="shared" si="688"/>
        <v>20</v>
      </c>
      <c r="AC799" s="178">
        <f t="shared" si="706"/>
        <v>31</v>
      </c>
      <c r="AD799" s="11">
        <f t="shared" si="700"/>
        <v>1.002626571</v>
      </c>
      <c r="AE799" s="106">
        <f t="shared" si="689"/>
        <v>2.0175996199999999</v>
      </c>
      <c r="AF799" s="106">
        <f t="shared" si="690"/>
        <v>2.1296438800000002</v>
      </c>
      <c r="AG799" s="106">
        <f t="shared" si="691"/>
        <v>0</v>
      </c>
      <c r="AH799" s="115" t="str">
        <f t="shared" si="701"/>
        <v>J=</v>
      </c>
      <c r="AI799" s="116">
        <f t="shared" si="702"/>
        <v>44951</v>
      </c>
      <c r="AJ799" s="10"/>
      <c r="AK799" s="1"/>
      <c r="AL799" s="10"/>
      <c r="AM799" s="1"/>
      <c r="AN799" s="1"/>
      <c r="AO799" s="3"/>
      <c r="AP799" s="3"/>
      <c r="AQ799" s="4"/>
      <c r="AR799" s="4"/>
      <c r="AS799" s="4"/>
      <c r="AT799" s="4"/>
      <c r="AU799" s="4"/>
      <c r="AV799" s="4"/>
      <c r="AW799" s="1"/>
      <c r="AX799" s="1"/>
      <c r="AY799" s="1"/>
      <c r="AZ799" s="1"/>
      <c r="BA799" s="1"/>
      <c r="BB799" s="1"/>
      <c r="BC799" s="1"/>
      <c r="BD799" s="1"/>
      <c r="BE799" s="1"/>
      <c r="BG799" s="1"/>
      <c r="BH799" s="1"/>
    </row>
    <row r="800" spans="1:194" ht="15" customHeight="1" x14ac:dyDescent="0.25">
      <c r="A800" s="105">
        <f t="shared" si="692"/>
        <v>44941</v>
      </c>
      <c r="B800" s="106">
        <f t="shared" si="677"/>
        <v>813.20605006242079</v>
      </c>
      <c r="C800" s="2">
        <f t="shared" si="693"/>
        <v>680.86448895000001</v>
      </c>
      <c r="D800" s="2">
        <f t="shared" si="694"/>
        <v>0</v>
      </c>
      <c r="E800" s="106">
        <f t="shared" si="678"/>
        <v>680.86448895000001</v>
      </c>
      <c r="F800" s="21">
        <f t="shared" si="695"/>
        <v>6434.2</v>
      </c>
      <c r="G800" s="108">
        <f t="shared" si="696"/>
        <v>6474.09</v>
      </c>
      <c r="H800" s="109">
        <f t="shared" si="644"/>
        <v>44891</v>
      </c>
      <c r="I800" s="109">
        <f t="shared" si="704"/>
        <v>44921</v>
      </c>
      <c r="J800" s="110">
        <f t="shared" si="679"/>
        <v>6.199682944266538E-3</v>
      </c>
      <c r="K800" s="117">
        <f t="shared" si="705"/>
        <v>44951</v>
      </c>
      <c r="L800" s="178">
        <f t="shared" si="707"/>
        <v>31</v>
      </c>
      <c r="M800" s="178">
        <f t="shared" si="647"/>
        <v>21</v>
      </c>
      <c r="N800" s="106">
        <f t="shared" si="680"/>
        <v>1.0041955899999999</v>
      </c>
      <c r="O800" s="111">
        <f t="shared" si="646"/>
        <v>1.0040996</v>
      </c>
      <c r="P800" s="111">
        <f t="shared" si="697"/>
        <v>1.1861112882259788</v>
      </c>
      <c r="Q800" s="106">
        <f t="shared" si="645"/>
        <v>1.1910877200000001</v>
      </c>
      <c r="R800" s="106">
        <f t="shared" si="698"/>
        <v>1.12819757</v>
      </c>
      <c r="S800" s="106">
        <f t="shared" si="681"/>
        <v>768.14966192999998</v>
      </c>
      <c r="T800" s="106">
        <f t="shared" si="682"/>
        <v>0</v>
      </c>
      <c r="U800" s="106">
        <f t="shared" si="683"/>
        <v>130.10484282242075</v>
      </c>
      <c r="V800" s="106">
        <f t="shared" si="684"/>
        <v>810.96933177242079</v>
      </c>
      <c r="W800" s="19">
        <f t="shared" si="703"/>
        <v>0</v>
      </c>
      <c r="X800" s="2">
        <f t="shared" si="685"/>
        <v>0</v>
      </c>
      <c r="Y800" s="4">
        <f t="shared" si="686"/>
        <v>0</v>
      </c>
      <c r="Z800" s="106">
        <f t="shared" si="687"/>
        <v>0</v>
      </c>
      <c r="AA800" s="114">
        <f t="shared" si="699"/>
        <v>0.05</v>
      </c>
      <c r="AB800" s="112">
        <f t="shared" si="688"/>
        <v>21</v>
      </c>
      <c r="AC800" s="178">
        <f t="shared" si="706"/>
        <v>31</v>
      </c>
      <c r="AD800" s="11">
        <f t="shared" si="700"/>
        <v>1.00275808</v>
      </c>
      <c r="AE800" s="106">
        <f t="shared" si="689"/>
        <v>2.1186182100000002</v>
      </c>
      <c r="AF800" s="106">
        <f t="shared" si="690"/>
        <v>2.2367182900000002</v>
      </c>
      <c r="AG800" s="106">
        <f t="shared" si="691"/>
        <v>0</v>
      </c>
      <c r="AH800" s="115" t="str">
        <f t="shared" si="701"/>
        <v>J=</v>
      </c>
      <c r="AI800" s="116">
        <f t="shared" si="702"/>
        <v>44951</v>
      </c>
      <c r="AJ800" s="10"/>
      <c r="AK800" s="1"/>
      <c r="AL800" s="10"/>
      <c r="AM800" s="1"/>
      <c r="AN800" s="1"/>
      <c r="AO800" s="3"/>
      <c r="AP800" s="3"/>
      <c r="AQ800" s="4"/>
      <c r="AR800" s="4"/>
      <c r="AS800" s="4"/>
      <c r="AT800" s="4"/>
      <c r="AU800" s="4"/>
      <c r="AV800" s="4"/>
      <c r="AW800" s="1"/>
      <c r="AX800" s="1"/>
      <c r="AY800" s="1"/>
      <c r="AZ800" s="1"/>
      <c r="BA800" s="1"/>
      <c r="BB800" s="1"/>
      <c r="BC800" s="1"/>
      <c r="BD800" s="1"/>
      <c r="BE800" s="1"/>
      <c r="BG800" s="1"/>
      <c r="BH800" s="1"/>
    </row>
    <row r="801" spans="1:60" ht="15" customHeight="1" x14ac:dyDescent="0.25">
      <c r="A801" s="105">
        <f t="shared" si="692"/>
        <v>44942</v>
      </c>
      <c r="B801" s="106">
        <f t="shared" si="677"/>
        <v>813.47488017990145</v>
      </c>
      <c r="C801" s="2">
        <f t="shared" si="693"/>
        <v>680.86448895000001</v>
      </c>
      <c r="D801" s="2">
        <f t="shared" si="694"/>
        <v>0</v>
      </c>
      <c r="E801" s="106">
        <f t="shared" si="678"/>
        <v>680.86448895000001</v>
      </c>
      <c r="F801" s="21">
        <f t="shared" si="695"/>
        <v>6434.2</v>
      </c>
      <c r="G801" s="108">
        <f t="shared" si="696"/>
        <v>6474.09</v>
      </c>
      <c r="H801" s="109">
        <f t="shared" si="644"/>
        <v>44891</v>
      </c>
      <c r="I801" s="109">
        <f t="shared" si="704"/>
        <v>44921</v>
      </c>
      <c r="J801" s="110">
        <f t="shared" si="679"/>
        <v>6.199682944266538E-3</v>
      </c>
      <c r="K801" s="117">
        <f t="shared" si="705"/>
        <v>44951</v>
      </c>
      <c r="L801" s="178">
        <f t="shared" si="707"/>
        <v>31</v>
      </c>
      <c r="M801" s="178">
        <f t="shared" si="647"/>
        <v>22</v>
      </c>
      <c r="N801" s="106">
        <f t="shared" si="680"/>
        <v>1.0043958200000001</v>
      </c>
      <c r="O801" s="111">
        <f t="shared" si="646"/>
        <v>1.0040996</v>
      </c>
      <c r="P801" s="111">
        <f t="shared" si="697"/>
        <v>1.1861112882259788</v>
      </c>
      <c r="Q801" s="106">
        <f t="shared" si="645"/>
        <v>1.19132521</v>
      </c>
      <c r="R801" s="106">
        <f t="shared" si="698"/>
        <v>1.12819757</v>
      </c>
      <c r="S801" s="106">
        <f t="shared" si="681"/>
        <v>768.14966192999998</v>
      </c>
      <c r="T801" s="106">
        <f t="shared" si="682"/>
        <v>0</v>
      </c>
      <c r="U801" s="106">
        <f t="shared" si="683"/>
        <v>130.26654132990146</v>
      </c>
      <c r="V801" s="106">
        <f t="shared" si="684"/>
        <v>811.13103027990144</v>
      </c>
      <c r="W801" s="19">
        <f t="shared" si="703"/>
        <v>0</v>
      </c>
      <c r="X801" s="2">
        <f t="shared" si="685"/>
        <v>0</v>
      </c>
      <c r="Y801" s="4">
        <f t="shared" si="686"/>
        <v>0</v>
      </c>
      <c r="Z801" s="106">
        <f t="shared" si="687"/>
        <v>0</v>
      </c>
      <c r="AA801" s="114">
        <f t="shared" si="699"/>
        <v>0.05</v>
      </c>
      <c r="AB801" s="112">
        <f t="shared" si="688"/>
        <v>22</v>
      </c>
      <c r="AC801" s="178">
        <f t="shared" si="706"/>
        <v>31</v>
      </c>
      <c r="AD801" s="11">
        <f t="shared" si="700"/>
        <v>1.002889607</v>
      </c>
      <c r="AE801" s="106">
        <f t="shared" si="689"/>
        <v>2.2196506399999998</v>
      </c>
      <c r="AF801" s="106">
        <f t="shared" si="690"/>
        <v>2.3438498999999999</v>
      </c>
      <c r="AG801" s="106">
        <f t="shared" si="691"/>
        <v>0</v>
      </c>
      <c r="AH801" s="115" t="str">
        <f t="shared" si="701"/>
        <v>J=</v>
      </c>
      <c r="AI801" s="116">
        <f t="shared" si="702"/>
        <v>44951</v>
      </c>
      <c r="AJ801" s="10"/>
      <c r="AK801" s="1"/>
      <c r="AL801" s="10"/>
      <c r="AM801" s="1"/>
      <c r="AN801" s="1"/>
      <c r="AO801" s="3"/>
      <c r="AP801" s="3"/>
      <c r="AQ801" s="4"/>
      <c r="AR801" s="4"/>
      <c r="AS801" s="4"/>
      <c r="AT801" s="4"/>
      <c r="AU801" s="4"/>
      <c r="AV801" s="4"/>
      <c r="AW801" s="1"/>
      <c r="AX801" s="1"/>
      <c r="AY801" s="1"/>
      <c r="AZ801" s="1"/>
      <c r="BA801" s="1"/>
      <c r="BB801" s="1"/>
      <c r="BC801" s="1"/>
      <c r="BD801" s="1"/>
      <c r="BE801" s="1"/>
      <c r="BG801" s="1"/>
      <c r="BH801" s="1"/>
    </row>
    <row r="802" spans="1:60" ht="15" customHeight="1" x14ac:dyDescent="0.25">
      <c r="A802" s="105">
        <f t="shared" si="692"/>
        <v>44943</v>
      </c>
      <c r="B802" s="106">
        <f t="shared" si="677"/>
        <v>813.74380759925157</v>
      </c>
      <c r="C802" s="2">
        <f t="shared" si="693"/>
        <v>680.86448895000001</v>
      </c>
      <c r="D802" s="2">
        <f t="shared" si="694"/>
        <v>0</v>
      </c>
      <c r="E802" s="106">
        <f t="shared" si="678"/>
        <v>680.86448895000001</v>
      </c>
      <c r="F802" s="21">
        <f t="shared" si="695"/>
        <v>6434.2</v>
      </c>
      <c r="G802" s="108">
        <f t="shared" si="696"/>
        <v>6474.09</v>
      </c>
      <c r="H802" s="109">
        <f t="shared" si="644"/>
        <v>44891</v>
      </c>
      <c r="I802" s="109">
        <f t="shared" si="704"/>
        <v>44921</v>
      </c>
      <c r="J802" s="110">
        <f t="shared" si="679"/>
        <v>6.199682944266538E-3</v>
      </c>
      <c r="K802" s="117">
        <f t="shared" si="705"/>
        <v>44951</v>
      </c>
      <c r="L802" s="178">
        <f t="shared" si="707"/>
        <v>31</v>
      </c>
      <c r="M802" s="178">
        <f t="shared" si="647"/>
        <v>23</v>
      </c>
      <c r="N802" s="106">
        <f t="shared" si="680"/>
        <v>1.0045960899999999</v>
      </c>
      <c r="O802" s="111">
        <f t="shared" si="646"/>
        <v>1.0040996</v>
      </c>
      <c r="P802" s="111">
        <f t="shared" si="697"/>
        <v>1.1861112882259788</v>
      </c>
      <c r="Q802" s="106">
        <f t="shared" si="645"/>
        <v>1.1915627600000001</v>
      </c>
      <c r="R802" s="106">
        <f t="shared" si="698"/>
        <v>1.12819757</v>
      </c>
      <c r="S802" s="106">
        <f t="shared" si="681"/>
        <v>768.14966192999998</v>
      </c>
      <c r="T802" s="106">
        <f t="shared" si="682"/>
        <v>0</v>
      </c>
      <c r="U802" s="106">
        <f t="shared" si="683"/>
        <v>130.42828068925155</v>
      </c>
      <c r="V802" s="106">
        <f t="shared" si="684"/>
        <v>811.29276963925156</v>
      </c>
      <c r="W802" s="19">
        <f t="shared" si="703"/>
        <v>0</v>
      </c>
      <c r="X802" s="2">
        <f t="shared" si="685"/>
        <v>0</v>
      </c>
      <c r="Y802" s="4">
        <f t="shared" si="686"/>
        <v>0</v>
      </c>
      <c r="Z802" s="106">
        <f t="shared" si="687"/>
        <v>0</v>
      </c>
      <c r="AA802" s="114">
        <f t="shared" si="699"/>
        <v>0.05</v>
      </c>
      <c r="AB802" s="112">
        <f t="shared" si="688"/>
        <v>23</v>
      </c>
      <c r="AC802" s="178">
        <f t="shared" si="706"/>
        <v>31</v>
      </c>
      <c r="AD802" s="11">
        <f t="shared" si="700"/>
        <v>1.003021151</v>
      </c>
      <c r="AE802" s="106">
        <f t="shared" si="689"/>
        <v>2.3206961100000001</v>
      </c>
      <c r="AF802" s="106">
        <f t="shared" si="690"/>
        <v>2.4510379599999998</v>
      </c>
      <c r="AG802" s="106">
        <f t="shared" si="691"/>
        <v>0</v>
      </c>
      <c r="AH802" s="115" t="str">
        <f t="shared" si="701"/>
        <v>J=</v>
      </c>
      <c r="AI802" s="116">
        <f t="shared" si="702"/>
        <v>44951</v>
      </c>
      <c r="AJ802" s="10"/>
      <c r="AK802" s="1"/>
      <c r="AL802" s="10"/>
      <c r="AM802" s="1"/>
      <c r="AN802" s="1"/>
      <c r="AO802" s="3"/>
      <c r="AP802" s="3"/>
      <c r="AQ802" s="4"/>
      <c r="AR802" s="4"/>
      <c r="AS802" s="4"/>
      <c r="AT802" s="4"/>
      <c r="AU802" s="4"/>
      <c r="AV802" s="4"/>
      <c r="AW802" s="1"/>
      <c r="AX802" s="1"/>
      <c r="AY802" s="1"/>
      <c r="AZ802" s="1"/>
      <c r="BA802" s="1"/>
      <c r="BB802" s="1"/>
      <c r="BC802" s="1"/>
      <c r="BD802" s="1"/>
      <c r="BE802" s="1"/>
      <c r="BG802" s="1"/>
      <c r="BH802" s="1"/>
    </row>
    <row r="803" spans="1:60" ht="15" customHeight="1" x14ac:dyDescent="0.25">
      <c r="A803" s="105">
        <f t="shared" si="692"/>
        <v>44944</v>
      </c>
      <c r="B803" s="106">
        <f t="shared" si="677"/>
        <v>814.01281868318119</v>
      </c>
      <c r="C803" s="2">
        <f t="shared" si="693"/>
        <v>680.86448895000001</v>
      </c>
      <c r="D803" s="2">
        <f t="shared" si="694"/>
        <v>0</v>
      </c>
      <c r="E803" s="106">
        <f t="shared" si="678"/>
        <v>680.86448895000001</v>
      </c>
      <c r="F803" s="21">
        <f t="shared" si="695"/>
        <v>6434.2</v>
      </c>
      <c r="G803" s="108">
        <f t="shared" si="696"/>
        <v>6474.09</v>
      </c>
      <c r="H803" s="109">
        <f t="shared" si="644"/>
        <v>44891</v>
      </c>
      <c r="I803" s="109">
        <f t="shared" si="704"/>
        <v>44921</v>
      </c>
      <c r="J803" s="110">
        <f t="shared" si="679"/>
        <v>6.199682944266538E-3</v>
      </c>
      <c r="K803" s="117">
        <f t="shared" si="705"/>
        <v>44951</v>
      </c>
      <c r="L803" s="178">
        <f t="shared" si="707"/>
        <v>31</v>
      </c>
      <c r="M803" s="178">
        <f t="shared" si="647"/>
        <v>24</v>
      </c>
      <c r="N803" s="106">
        <f t="shared" si="680"/>
        <v>1.0047964</v>
      </c>
      <c r="O803" s="111">
        <f t="shared" si="646"/>
        <v>1.0040996</v>
      </c>
      <c r="P803" s="111">
        <f t="shared" si="697"/>
        <v>1.1861112882259788</v>
      </c>
      <c r="Q803" s="106">
        <f t="shared" si="645"/>
        <v>1.1918003500000001</v>
      </c>
      <c r="R803" s="106">
        <f t="shared" si="698"/>
        <v>1.12819757</v>
      </c>
      <c r="S803" s="106">
        <f t="shared" si="681"/>
        <v>768.14966192999998</v>
      </c>
      <c r="T803" s="106">
        <f t="shared" si="682"/>
        <v>0</v>
      </c>
      <c r="U803" s="106">
        <f t="shared" si="683"/>
        <v>130.59004728318118</v>
      </c>
      <c r="V803" s="106">
        <f t="shared" si="684"/>
        <v>811.45453623318122</v>
      </c>
      <c r="W803" s="19">
        <f t="shared" si="703"/>
        <v>0</v>
      </c>
      <c r="X803" s="2">
        <f t="shared" si="685"/>
        <v>0</v>
      </c>
      <c r="Y803" s="4">
        <f t="shared" si="686"/>
        <v>0</v>
      </c>
      <c r="Z803" s="106">
        <f t="shared" si="687"/>
        <v>0</v>
      </c>
      <c r="AA803" s="114">
        <f t="shared" si="699"/>
        <v>0.05</v>
      </c>
      <c r="AB803" s="112">
        <f t="shared" si="688"/>
        <v>24</v>
      </c>
      <c r="AC803" s="178">
        <f t="shared" si="706"/>
        <v>31</v>
      </c>
      <c r="AD803" s="11">
        <f t="shared" si="700"/>
        <v>1.0031527119999999</v>
      </c>
      <c r="AE803" s="106">
        <f t="shared" si="689"/>
        <v>2.42175465</v>
      </c>
      <c r="AF803" s="106">
        <f t="shared" si="690"/>
        <v>2.5582824500000001</v>
      </c>
      <c r="AG803" s="106">
        <f t="shared" si="691"/>
        <v>0</v>
      </c>
      <c r="AH803" s="115" t="str">
        <f t="shared" si="701"/>
        <v>J=</v>
      </c>
      <c r="AI803" s="116">
        <f t="shared" si="702"/>
        <v>44951</v>
      </c>
      <c r="AJ803" s="10"/>
      <c r="AK803" s="1"/>
      <c r="AL803" s="10"/>
      <c r="AM803" s="1"/>
      <c r="AN803" s="1"/>
      <c r="AO803" s="3"/>
      <c r="AP803" s="3"/>
      <c r="AQ803" s="4"/>
      <c r="AR803" s="4"/>
      <c r="AS803" s="4"/>
      <c r="AT803" s="4"/>
      <c r="AU803" s="4"/>
      <c r="AV803" s="4"/>
      <c r="AW803" s="1"/>
      <c r="AX803" s="1"/>
      <c r="AY803" s="1"/>
      <c r="AZ803" s="1"/>
      <c r="BA803" s="1"/>
      <c r="BB803" s="1"/>
      <c r="BC803" s="1"/>
      <c r="BD803" s="1"/>
      <c r="BE803" s="1"/>
      <c r="BG803" s="1"/>
      <c r="BH803" s="1"/>
    </row>
    <row r="804" spans="1:60" ht="15" customHeight="1" x14ac:dyDescent="0.25">
      <c r="A804" s="105">
        <f t="shared" si="692"/>
        <v>44945</v>
      </c>
      <c r="B804" s="106">
        <f t="shared" si="677"/>
        <v>814.28191345169046</v>
      </c>
      <c r="C804" s="2">
        <f t="shared" si="693"/>
        <v>680.86448895000001</v>
      </c>
      <c r="D804" s="2">
        <f t="shared" si="694"/>
        <v>0</v>
      </c>
      <c r="E804" s="106">
        <f t="shared" si="678"/>
        <v>680.86448895000001</v>
      </c>
      <c r="F804" s="21">
        <f t="shared" si="695"/>
        <v>6434.2</v>
      </c>
      <c r="G804" s="108">
        <f t="shared" si="696"/>
        <v>6474.09</v>
      </c>
      <c r="H804" s="109">
        <f t="shared" si="644"/>
        <v>44891</v>
      </c>
      <c r="I804" s="109">
        <f t="shared" si="704"/>
        <v>44921</v>
      </c>
      <c r="J804" s="110">
        <f t="shared" si="679"/>
        <v>6.199682944266538E-3</v>
      </c>
      <c r="K804" s="117">
        <f t="shared" si="705"/>
        <v>44951</v>
      </c>
      <c r="L804" s="178">
        <f t="shared" si="707"/>
        <v>31</v>
      </c>
      <c r="M804" s="178">
        <f t="shared" si="647"/>
        <v>25</v>
      </c>
      <c r="N804" s="106">
        <f t="shared" si="680"/>
        <v>1.0049967500000001</v>
      </c>
      <c r="O804" s="111">
        <f t="shared" si="646"/>
        <v>1.0040996</v>
      </c>
      <c r="P804" s="111">
        <f t="shared" si="697"/>
        <v>1.1861112882259788</v>
      </c>
      <c r="Q804" s="106">
        <f t="shared" si="645"/>
        <v>1.1920379800000001</v>
      </c>
      <c r="R804" s="106">
        <f t="shared" si="698"/>
        <v>1.12819757</v>
      </c>
      <c r="S804" s="106">
        <f t="shared" si="681"/>
        <v>768.14966192999998</v>
      </c>
      <c r="T804" s="106">
        <f t="shared" si="682"/>
        <v>0</v>
      </c>
      <c r="U804" s="106">
        <f t="shared" si="683"/>
        <v>130.75184111169037</v>
      </c>
      <c r="V804" s="106">
        <f t="shared" si="684"/>
        <v>811.61633006169041</v>
      </c>
      <c r="W804" s="19">
        <f t="shared" si="703"/>
        <v>0</v>
      </c>
      <c r="X804" s="2">
        <f t="shared" si="685"/>
        <v>0</v>
      </c>
      <c r="Y804" s="4">
        <f t="shared" si="686"/>
        <v>0</v>
      </c>
      <c r="Z804" s="106">
        <f t="shared" si="687"/>
        <v>0</v>
      </c>
      <c r="AA804" s="114">
        <f t="shared" si="699"/>
        <v>0.05</v>
      </c>
      <c r="AB804" s="112">
        <f t="shared" si="688"/>
        <v>25</v>
      </c>
      <c r="AC804" s="178">
        <f t="shared" si="706"/>
        <v>31</v>
      </c>
      <c r="AD804" s="11">
        <f t="shared" si="700"/>
        <v>1.0032842900000001</v>
      </c>
      <c r="AE804" s="106">
        <f t="shared" si="689"/>
        <v>2.52282625</v>
      </c>
      <c r="AF804" s="106">
        <f t="shared" si="690"/>
        <v>2.6655833900000001</v>
      </c>
      <c r="AG804" s="106">
        <f t="shared" si="691"/>
        <v>0</v>
      </c>
      <c r="AH804" s="115" t="str">
        <f t="shared" si="701"/>
        <v>J=</v>
      </c>
      <c r="AI804" s="116">
        <f t="shared" si="702"/>
        <v>44951</v>
      </c>
      <c r="AJ804" s="10"/>
      <c r="AK804" s="1"/>
      <c r="AL804" s="10"/>
      <c r="AM804" s="1"/>
      <c r="AN804" s="1"/>
      <c r="AO804" s="3"/>
      <c r="AP804" s="3"/>
      <c r="AQ804" s="4"/>
      <c r="AR804" s="4"/>
      <c r="AS804" s="4"/>
      <c r="AT804" s="4"/>
      <c r="AU804" s="4"/>
      <c r="AV804" s="4"/>
      <c r="AW804" s="1"/>
      <c r="AX804" s="1"/>
      <c r="AY804" s="1"/>
      <c r="AZ804" s="1"/>
      <c r="BA804" s="1"/>
      <c r="BB804" s="1"/>
      <c r="BC804" s="1"/>
      <c r="BD804" s="1"/>
      <c r="BE804" s="1"/>
      <c r="BG804" s="1"/>
      <c r="BH804" s="1"/>
    </row>
    <row r="805" spans="1:60" ht="15" customHeight="1" x14ac:dyDescent="0.25">
      <c r="A805" s="105">
        <f t="shared" si="692"/>
        <v>44946</v>
      </c>
      <c r="B805" s="106">
        <f t="shared" si="677"/>
        <v>814.55110640206885</v>
      </c>
      <c r="C805" s="2">
        <f t="shared" si="693"/>
        <v>680.86448895000001</v>
      </c>
      <c r="D805" s="2">
        <f t="shared" si="694"/>
        <v>0</v>
      </c>
      <c r="E805" s="106">
        <f t="shared" si="678"/>
        <v>680.86448895000001</v>
      </c>
      <c r="F805" s="21">
        <f t="shared" si="695"/>
        <v>6434.2</v>
      </c>
      <c r="G805" s="108">
        <f t="shared" si="696"/>
        <v>6474.09</v>
      </c>
      <c r="H805" s="109">
        <f t="shared" si="644"/>
        <v>44891</v>
      </c>
      <c r="I805" s="109">
        <f t="shared" si="704"/>
        <v>44921</v>
      </c>
      <c r="J805" s="110">
        <f t="shared" si="679"/>
        <v>6.199682944266538E-3</v>
      </c>
      <c r="K805" s="117">
        <f t="shared" si="705"/>
        <v>44951</v>
      </c>
      <c r="L805" s="178">
        <f t="shared" si="707"/>
        <v>31</v>
      </c>
      <c r="M805" s="178">
        <f t="shared" si="647"/>
        <v>26</v>
      </c>
      <c r="N805" s="106">
        <f t="shared" si="680"/>
        <v>1.0051971399999999</v>
      </c>
      <c r="O805" s="111">
        <f t="shared" si="646"/>
        <v>1.0040996</v>
      </c>
      <c r="P805" s="111">
        <f t="shared" si="697"/>
        <v>1.1861112882259788</v>
      </c>
      <c r="Q805" s="106">
        <f t="shared" si="645"/>
        <v>1.1922756699999999</v>
      </c>
      <c r="R805" s="106">
        <f t="shared" si="698"/>
        <v>1.12819757</v>
      </c>
      <c r="S805" s="106">
        <f t="shared" si="681"/>
        <v>768.14966192999998</v>
      </c>
      <c r="T805" s="106">
        <f t="shared" si="682"/>
        <v>0</v>
      </c>
      <c r="U805" s="106">
        <f t="shared" si="683"/>
        <v>130.91367579206877</v>
      </c>
      <c r="V805" s="106">
        <f t="shared" si="684"/>
        <v>811.77816474206884</v>
      </c>
      <c r="W805" s="19">
        <f t="shared" si="703"/>
        <v>0</v>
      </c>
      <c r="X805" s="2">
        <f t="shared" si="685"/>
        <v>0</v>
      </c>
      <c r="Y805" s="4">
        <f t="shared" si="686"/>
        <v>0</v>
      </c>
      <c r="Z805" s="106">
        <f t="shared" si="687"/>
        <v>0</v>
      </c>
      <c r="AA805" s="114">
        <f t="shared" si="699"/>
        <v>0.05</v>
      </c>
      <c r="AB805" s="112">
        <f t="shared" si="688"/>
        <v>26</v>
      </c>
      <c r="AC805" s="178">
        <f t="shared" si="706"/>
        <v>31</v>
      </c>
      <c r="AD805" s="11">
        <f t="shared" si="700"/>
        <v>1.003415886</v>
      </c>
      <c r="AE805" s="106">
        <f t="shared" si="689"/>
        <v>2.62391167</v>
      </c>
      <c r="AF805" s="106">
        <f t="shared" si="690"/>
        <v>2.7729416599999999</v>
      </c>
      <c r="AG805" s="106">
        <f t="shared" si="691"/>
        <v>0</v>
      </c>
      <c r="AH805" s="115" t="str">
        <f t="shared" si="701"/>
        <v>J=</v>
      </c>
      <c r="AI805" s="116">
        <f t="shared" si="702"/>
        <v>44951</v>
      </c>
      <c r="AJ805" s="10"/>
      <c r="AK805" s="1"/>
      <c r="AL805" s="10"/>
      <c r="AM805" s="1"/>
      <c r="AN805" s="1"/>
      <c r="AO805" s="3"/>
      <c r="AP805" s="3"/>
      <c r="AQ805" s="4"/>
      <c r="AR805" s="4"/>
      <c r="AS805" s="4"/>
      <c r="AT805" s="4"/>
      <c r="AU805" s="4"/>
      <c r="AV805" s="4"/>
      <c r="AW805" s="1"/>
      <c r="AX805" s="1"/>
      <c r="AY805" s="1"/>
      <c r="AZ805" s="1"/>
      <c r="BA805" s="1"/>
      <c r="BB805" s="1"/>
      <c r="BC805" s="1"/>
      <c r="BD805" s="1"/>
      <c r="BE805" s="1"/>
      <c r="BG805" s="1"/>
      <c r="BH805" s="1"/>
    </row>
    <row r="806" spans="1:60" ht="15" customHeight="1" x14ac:dyDescent="0.25">
      <c r="A806" s="105">
        <f t="shared" si="692"/>
        <v>44947</v>
      </c>
      <c r="B806" s="106">
        <f t="shared" si="677"/>
        <v>814.82037624838199</v>
      </c>
      <c r="C806" s="2">
        <f t="shared" si="693"/>
        <v>680.86448895000001</v>
      </c>
      <c r="D806" s="2">
        <f t="shared" si="694"/>
        <v>0</v>
      </c>
      <c r="E806" s="106">
        <f t="shared" si="678"/>
        <v>680.86448895000001</v>
      </c>
      <c r="F806" s="21">
        <f t="shared" si="695"/>
        <v>6434.2</v>
      </c>
      <c r="G806" s="108">
        <f t="shared" si="696"/>
        <v>6474.09</v>
      </c>
      <c r="H806" s="109">
        <f t="shared" si="644"/>
        <v>44891</v>
      </c>
      <c r="I806" s="109">
        <f t="shared" si="704"/>
        <v>44921</v>
      </c>
      <c r="J806" s="110">
        <f t="shared" si="679"/>
        <v>6.199682944266538E-3</v>
      </c>
      <c r="K806" s="117">
        <f t="shared" si="705"/>
        <v>44951</v>
      </c>
      <c r="L806" s="178">
        <f t="shared" si="707"/>
        <v>31</v>
      </c>
      <c r="M806" s="178">
        <f t="shared" si="647"/>
        <v>27</v>
      </c>
      <c r="N806" s="106">
        <f t="shared" si="680"/>
        <v>1.00539756</v>
      </c>
      <c r="O806" s="111">
        <f t="shared" si="646"/>
        <v>1.0040996</v>
      </c>
      <c r="P806" s="111">
        <f t="shared" si="697"/>
        <v>1.1861112882259788</v>
      </c>
      <c r="Q806" s="106">
        <f t="shared" si="645"/>
        <v>1.19251339</v>
      </c>
      <c r="R806" s="106">
        <f t="shared" si="698"/>
        <v>1.12819757</v>
      </c>
      <c r="S806" s="106">
        <f t="shared" si="681"/>
        <v>768.14966192999998</v>
      </c>
      <c r="T806" s="106">
        <f t="shared" si="682"/>
        <v>0</v>
      </c>
      <c r="U806" s="106">
        <f t="shared" si="683"/>
        <v>131.07553089838206</v>
      </c>
      <c r="V806" s="106">
        <f t="shared" si="684"/>
        <v>811.94001984838201</v>
      </c>
      <c r="W806" s="19">
        <f t="shared" si="703"/>
        <v>0</v>
      </c>
      <c r="X806" s="2">
        <f t="shared" si="685"/>
        <v>0</v>
      </c>
      <c r="Y806" s="4">
        <f t="shared" si="686"/>
        <v>0</v>
      </c>
      <c r="Z806" s="106">
        <f t="shared" si="687"/>
        <v>0</v>
      </c>
      <c r="AA806" s="114">
        <f t="shared" si="699"/>
        <v>0.05</v>
      </c>
      <c r="AB806" s="112">
        <f t="shared" si="688"/>
        <v>27</v>
      </c>
      <c r="AC806" s="178">
        <f t="shared" si="706"/>
        <v>31</v>
      </c>
      <c r="AD806" s="11">
        <f t="shared" si="700"/>
        <v>1.003547499</v>
      </c>
      <c r="AE806" s="106">
        <f t="shared" si="689"/>
        <v>2.7250101500000001</v>
      </c>
      <c r="AF806" s="106">
        <f t="shared" si="690"/>
        <v>2.8803564000000001</v>
      </c>
      <c r="AG806" s="106">
        <f t="shared" si="691"/>
        <v>0</v>
      </c>
      <c r="AH806" s="115" t="str">
        <f t="shared" si="701"/>
        <v>J=</v>
      </c>
      <c r="AI806" s="116">
        <f t="shared" si="702"/>
        <v>44951</v>
      </c>
      <c r="AJ806" s="10"/>
      <c r="AK806" s="1"/>
      <c r="AL806" s="10"/>
      <c r="AM806" s="1"/>
      <c r="AN806" s="1"/>
      <c r="AO806" s="3"/>
      <c r="AP806" s="3"/>
      <c r="AQ806" s="4"/>
      <c r="AR806" s="4"/>
      <c r="AS806" s="4"/>
      <c r="AT806" s="4"/>
      <c r="AU806" s="4"/>
      <c r="AV806" s="4"/>
      <c r="AW806" s="1"/>
      <c r="AX806" s="1"/>
      <c r="AY806" s="1"/>
      <c r="AZ806" s="1"/>
      <c r="BA806" s="1"/>
      <c r="BB806" s="1"/>
      <c r="BC806" s="1"/>
      <c r="BD806" s="1"/>
      <c r="BE806" s="1"/>
      <c r="BG806" s="1"/>
      <c r="BH806" s="1"/>
    </row>
    <row r="807" spans="1:60" ht="15" customHeight="1" x14ac:dyDescent="0.25">
      <c r="A807" s="105">
        <f t="shared" si="692"/>
        <v>44948</v>
      </c>
      <c r="B807" s="106">
        <f t="shared" si="677"/>
        <v>815.08974350656456</v>
      </c>
      <c r="C807" s="2">
        <f t="shared" si="693"/>
        <v>680.86448895000001</v>
      </c>
      <c r="D807" s="2">
        <f t="shared" si="694"/>
        <v>0</v>
      </c>
      <c r="E807" s="106">
        <f t="shared" si="678"/>
        <v>680.86448895000001</v>
      </c>
      <c r="F807" s="21">
        <f t="shared" si="695"/>
        <v>6434.2</v>
      </c>
      <c r="G807" s="108">
        <f t="shared" si="696"/>
        <v>6474.09</v>
      </c>
      <c r="H807" s="109">
        <f t="shared" si="644"/>
        <v>44891</v>
      </c>
      <c r="I807" s="109">
        <f t="shared" si="704"/>
        <v>44921</v>
      </c>
      <c r="J807" s="110">
        <f t="shared" si="679"/>
        <v>6.199682944266538E-3</v>
      </c>
      <c r="K807" s="117">
        <f t="shared" si="705"/>
        <v>44951</v>
      </c>
      <c r="L807" s="178">
        <f t="shared" si="707"/>
        <v>31</v>
      </c>
      <c r="M807" s="178">
        <f t="shared" si="647"/>
        <v>28</v>
      </c>
      <c r="N807" s="106">
        <f t="shared" si="680"/>
        <v>1.00559803</v>
      </c>
      <c r="O807" s="111">
        <f t="shared" si="646"/>
        <v>1.0040996</v>
      </c>
      <c r="P807" s="111">
        <f t="shared" si="697"/>
        <v>1.1861112882259788</v>
      </c>
      <c r="Q807" s="106">
        <f t="shared" si="645"/>
        <v>1.19275117</v>
      </c>
      <c r="R807" s="106">
        <f t="shared" si="698"/>
        <v>1.12819757</v>
      </c>
      <c r="S807" s="106">
        <f t="shared" si="681"/>
        <v>768.14966192999998</v>
      </c>
      <c r="T807" s="106">
        <f t="shared" si="682"/>
        <v>0</v>
      </c>
      <c r="U807" s="106">
        <f t="shared" si="683"/>
        <v>131.23742685656455</v>
      </c>
      <c r="V807" s="106">
        <f t="shared" si="684"/>
        <v>812.10191580656453</v>
      </c>
      <c r="W807" s="19">
        <f t="shared" si="703"/>
        <v>0</v>
      </c>
      <c r="X807" s="2">
        <f t="shared" si="685"/>
        <v>0</v>
      </c>
      <c r="Y807" s="4">
        <f t="shared" si="686"/>
        <v>0</v>
      </c>
      <c r="Z807" s="106">
        <f t="shared" si="687"/>
        <v>0</v>
      </c>
      <c r="AA807" s="114">
        <f t="shared" si="699"/>
        <v>0.05</v>
      </c>
      <c r="AB807" s="112">
        <f t="shared" si="688"/>
        <v>28</v>
      </c>
      <c r="AC807" s="178">
        <f t="shared" si="706"/>
        <v>31</v>
      </c>
      <c r="AD807" s="11">
        <f t="shared" si="700"/>
        <v>1.003679129</v>
      </c>
      <c r="AE807" s="106">
        <f t="shared" si="689"/>
        <v>2.8261216899999999</v>
      </c>
      <c r="AF807" s="106">
        <f t="shared" si="690"/>
        <v>2.9878277</v>
      </c>
      <c r="AG807" s="106">
        <f t="shared" si="691"/>
        <v>0</v>
      </c>
      <c r="AH807" s="115" t="str">
        <f t="shared" si="701"/>
        <v>J=</v>
      </c>
      <c r="AI807" s="116">
        <f t="shared" si="702"/>
        <v>44951</v>
      </c>
      <c r="AJ807" s="10"/>
      <c r="AK807" s="1"/>
      <c r="AL807" s="10"/>
      <c r="AM807" s="1"/>
      <c r="AN807" s="1"/>
      <c r="AO807" s="3"/>
      <c r="AP807" s="3"/>
      <c r="AQ807" s="4"/>
      <c r="AR807" s="4"/>
      <c r="AS807" s="4"/>
      <c r="AT807" s="4"/>
      <c r="AU807" s="4"/>
      <c r="AV807" s="4"/>
      <c r="AW807" s="1"/>
      <c r="AX807" s="1"/>
      <c r="AY807" s="1"/>
      <c r="AZ807" s="1"/>
      <c r="BA807" s="1"/>
      <c r="BB807" s="1"/>
      <c r="BC807" s="1"/>
      <c r="BD807" s="1"/>
      <c r="BE807" s="1"/>
      <c r="BG807" s="1"/>
      <c r="BH807" s="1"/>
    </row>
    <row r="808" spans="1:60" ht="15" customHeight="1" x14ac:dyDescent="0.25">
      <c r="A808" s="105">
        <f t="shared" si="692"/>
        <v>44949</v>
      </c>
      <c r="B808" s="106">
        <f t="shared" si="677"/>
        <v>815.35920218797162</v>
      </c>
      <c r="C808" s="2">
        <f t="shared" si="693"/>
        <v>680.86448895000001</v>
      </c>
      <c r="D808" s="2">
        <f t="shared" si="694"/>
        <v>0</v>
      </c>
      <c r="E808" s="106">
        <f t="shared" si="678"/>
        <v>680.86448895000001</v>
      </c>
      <c r="F808" s="21">
        <f t="shared" si="695"/>
        <v>6434.2</v>
      </c>
      <c r="G808" s="108">
        <f t="shared" si="696"/>
        <v>6474.09</v>
      </c>
      <c r="H808" s="109">
        <f t="shared" ref="H808:H871" si="708">EDATE(I808,-1)</f>
        <v>44891</v>
      </c>
      <c r="I808" s="109">
        <f t="shared" si="704"/>
        <v>44921</v>
      </c>
      <c r="J808" s="110">
        <f t="shared" si="679"/>
        <v>6.199682944266538E-3</v>
      </c>
      <c r="K808" s="117">
        <f t="shared" si="705"/>
        <v>44951</v>
      </c>
      <c r="L808" s="178">
        <f t="shared" si="707"/>
        <v>31</v>
      </c>
      <c r="M808" s="178">
        <f t="shared" si="647"/>
        <v>29</v>
      </c>
      <c r="N808" s="106">
        <f t="shared" si="680"/>
        <v>1.00579854</v>
      </c>
      <c r="O808" s="111">
        <f t="shared" si="646"/>
        <v>1.0040996</v>
      </c>
      <c r="P808" s="111">
        <f t="shared" si="697"/>
        <v>1.1861112882259788</v>
      </c>
      <c r="Q808" s="106">
        <f t="shared" si="645"/>
        <v>1.1929890000000001</v>
      </c>
      <c r="R808" s="106">
        <f t="shared" si="698"/>
        <v>1.12819757</v>
      </c>
      <c r="S808" s="106">
        <f t="shared" si="681"/>
        <v>768.14966192999998</v>
      </c>
      <c r="T808" s="106">
        <f t="shared" si="682"/>
        <v>0</v>
      </c>
      <c r="U808" s="106">
        <f t="shared" si="683"/>
        <v>131.39935685797161</v>
      </c>
      <c r="V808" s="106">
        <f t="shared" si="684"/>
        <v>812.26384580797162</v>
      </c>
      <c r="W808" s="19">
        <f t="shared" si="703"/>
        <v>0</v>
      </c>
      <c r="X808" s="2">
        <f t="shared" si="685"/>
        <v>0</v>
      </c>
      <c r="Y808" s="4">
        <f t="shared" si="686"/>
        <v>0</v>
      </c>
      <c r="Z808" s="106">
        <f t="shared" si="687"/>
        <v>0</v>
      </c>
      <c r="AA808" s="114">
        <f t="shared" si="699"/>
        <v>0.05</v>
      </c>
      <c r="AB808" s="112">
        <f t="shared" si="688"/>
        <v>29</v>
      </c>
      <c r="AC808" s="178">
        <f t="shared" si="706"/>
        <v>31</v>
      </c>
      <c r="AD808" s="11">
        <f t="shared" si="700"/>
        <v>1.003810777</v>
      </c>
      <c r="AE808" s="106">
        <f t="shared" si="689"/>
        <v>2.92724706</v>
      </c>
      <c r="AF808" s="106">
        <f t="shared" si="690"/>
        <v>3.0953563800000001</v>
      </c>
      <c r="AG808" s="106">
        <f t="shared" si="691"/>
        <v>0</v>
      </c>
      <c r="AH808" s="115" t="str">
        <f t="shared" si="701"/>
        <v>J=</v>
      </c>
      <c r="AI808" s="116">
        <f t="shared" si="702"/>
        <v>44951</v>
      </c>
      <c r="AJ808" s="10"/>
      <c r="AK808" s="1"/>
      <c r="AL808" s="10"/>
      <c r="AM808" s="1"/>
      <c r="AN808" s="1"/>
      <c r="AO808" s="3"/>
      <c r="AP808" s="3"/>
      <c r="AQ808" s="4"/>
      <c r="AR808" s="4"/>
      <c r="AS808" s="4"/>
      <c r="AT808" s="4"/>
      <c r="AU808" s="4"/>
      <c r="AV808" s="4"/>
      <c r="AW808" s="1"/>
      <c r="AX808" s="1"/>
      <c r="AY808" s="1"/>
      <c r="AZ808" s="1"/>
      <c r="BA808" s="1"/>
      <c r="BB808" s="1"/>
      <c r="BC808" s="1"/>
      <c r="BD808" s="1"/>
      <c r="BE808" s="1"/>
      <c r="BG808" s="1"/>
      <c r="BH808" s="1"/>
    </row>
    <row r="809" spans="1:60" ht="15" customHeight="1" x14ac:dyDescent="0.25">
      <c r="A809" s="105">
        <f t="shared" si="692"/>
        <v>44950</v>
      </c>
      <c r="B809" s="106">
        <f t="shared" si="677"/>
        <v>815.62874464395804</v>
      </c>
      <c r="C809" s="2">
        <f t="shared" si="693"/>
        <v>680.86448895000001</v>
      </c>
      <c r="D809" s="2">
        <f t="shared" si="694"/>
        <v>0</v>
      </c>
      <c r="E809" s="106">
        <f t="shared" si="678"/>
        <v>680.86448895000001</v>
      </c>
      <c r="F809" s="21">
        <f t="shared" si="695"/>
        <v>6434.2</v>
      </c>
      <c r="G809" s="108">
        <f t="shared" si="696"/>
        <v>6474.09</v>
      </c>
      <c r="H809" s="109">
        <f t="shared" si="708"/>
        <v>44891</v>
      </c>
      <c r="I809" s="109">
        <f t="shared" si="704"/>
        <v>44921</v>
      </c>
      <c r="J809" s="110">
        <f t="shared" si="679"/>
        <v>6.199682944266538E-3</v>
      </c>
      <c r="K809" s="117">
        <f t="shared" si="705"/>
        <v>44951</v>
      </c>
      <c r="L809" s="178">
        <f t="shared" si="707"/>
        <v>31</v>
      </c>
      <c r="M809" s="178">
        <f t="shared" si="647"/>
        <v>30</v>
      </c>
      <c r="N809" s="106">
        <f t="shared" si="680"/>
        <v>1.00599909</v>
      </c>
      <c r="O809" s="111">
        <f t="shared" si="646"/>
        <v>1.0040996</v>
      </c>
      <c r="P809" s="111">
        <f t="shared" si="697"/>
        <v>1.1861112882259788</v>
      </c>
      <c r="Q809" s="106">
        <f t="shared" ref="Q809:Q872" si="709">TRUNC(TRUNC((N809*P809),15),8)</f>
        <v>1.1932268699999999</v>
      </c>
      <c r="R809" s="106">
        <f t="shared" si="698"/>
        <v>1.12819757</v>
      </c>
      <c r="S809" s="106">
        <f t="shared" si="681"/>
        <v>768.14966192999998</v>
      </c>
      <c r="T809" s="106">
        <f t="shared" si="682"/>
        <v>0</v>
      </c>
      <c r="U809" s="106">
        <f t="shared" si="683"/>
        <v>131.56131409395806</v>
      </c>
      <c r="V809" s="106">
        <f t="shared" si="684"/>
        <v>812.42580304395801</v>
      </c>
      <c r="W809" s="19">
        <f t="shared" si="703"/>
        <v>0</v>
      </c>
      <c r="X809" s="2">
        <f t="shared" si="685"/>
        <v>0</v>
      </c>
      <c r="Y809" s="4">
        <f t="shared" si="686"/>
        <v>0</v>
      </c>
      <c r="Z809" s="106">
        <f t="shared" si="687"/>
        <v>0</v>
      </c>
      <c r="AA809" s="114">
        <f t="shared" si="699"/>
        <v>0.05</v>
      </c>
      <c r="AB809" s="112">
        <f t="shared" si="688"/>
        <v>30</v>
      </c>
      <c r="AC809" s="178">
        <f t="shared" si="706"/>
        <v>31</v>
      </c>
      <c r="AD809" s="11">
        <f t="shared" si="700"/>
        <v>1.003942442</v>
      </c>
      <c r="AE809" s="106">
        <f t="shared" si="689"/>
        <v>3.0283854799999999</v>
      </c>
      <c r="AF809" s="106">
        <f t="shared" si="690"/>
        <v>3.2029415999999999</v>
      </c>
      <c r="AG809" s="106">
        <f t="shared" si="691"/>
        <v>0</v>
      </c>
      <c r="AH809" s="115" t="str">
        <f t="shared" si="701"/>
        <v>J=</v>
      </c>
      <c r="AI809" s="116">
        <f t="shared" si="702"/>
        <v>44951</v>
      </c>
      <c r="AJ809" s="10"/>
      <c r="AK809" s="1"/>
      <c r="AL809" s="10"/>
      <c r="AM809" s="1"/>
      <c r="AN809" s="1"/>
      <c r="AO809" s="3"/>
      <c r="AP809" s="3"/>
      <c r="AQ809" s="4"/>
      <c r="AR809" s="4"/>
      <c r="AS809" s="4"/>
      <c r="AT809" s="4"/>
      <c r="AU809" s="4"/>
      <c r="AV809" s="4"/>
      <c r="AW809" s="1"/>
      <c r="AX809" s="1"/>
      <c r="AY809" s="1"/>
      <c r="AZ809" s="1"/>
      <c r="BA809" s="1"/>
      <c r="BB809" s="1"/>
      <c r="BC809" s="1"/>
      <c r="BD809" s="1"/>
      <c r="BE809" s="1"/>
      <c r="BG809" s="1"/>
      <c r="BH809" s="1"/>
    </row>
    <row r="810" spans="1:60" ht="15" customHeight="1" x14ac:dyDescent="0.25">
      <c r="A810" s="105">
        <f t="shared" si="692"/>
        <v>44951</v>
      </c>
      <c r="B810" s="106">
        <f t="shared" si="677"/>
        <v>815.89837775316903</v>
      </c>
      <c r="C810" s="2">
        <f t="shared" si="693"/>
        <v>680.86448895000001</v>
      </c>
      <c r="D810" s="2">
        <f t="shared" si="694"/>
        <v>0</v>
      </c>
      <c r="E810" s="106">
        <f t="shared" si="678"/>
        <v>680.86448895000001</v>
      </c>
      <c r="F810" s="21">
        <f t="shared" si="695"/>
        <v>6434.2</v>
      </c>
      <c r="G810" s="108">
        <f t="shared" si="696"/>
        <v>6474.09</v>
      </c>
      <c r="H810" s="109">
        <f t="shared" si="708"/>
        <v>44891</v>
      </c>
      <c r="I810" s="109">
        <f t="shared" si="704"/>
        <v>44921</v>
      </c>
      <c r="J810" s="110">
        <f t="shared" si="679"/>
        <v>6.199682944266538E-3</v>
      </c>
      <c r="K810" s="117">
        <f t="shared" si="705"/>
        <v>44951</v>
      </c>
      <c r="L810" s="178">
        <f t="shared" si="707"/>
        <v>31</v>
      </c>
      <c r="M810" s="178">
        <f t="shared" si="647"/>
        <v>31</v>
      </c>
      <c r="N810" s="106">
        <f t="shared" si="680"/>
        <v>1.0061996799999999</v>
      </c>
      <c r="O810" s="111">
        <f t="shared" ref="O810:O873" si="710">IF(K810&gt;K809,N809,O809)</f>
        <v>1.0040996</v>
      </c>
      <c r="P810" s="111">
        <f t="shared" si="697"/>
        <v>1.1861112882259788</v>
      </c>
      <c r="Q810" s="106">
        <f t="shared" si="709"/>
        <v>1.1934647899999999</v>
      </c>
      <c r="R810" s="106">
        <f t="shared" si="698"/>
        <v>1.1934647899999999</v>
      </c>
      <c r="S810" s="106">
        <f t="shared" si="681"/>
        <v>812.58779431999994</v>
      </c>
      <c r="T810" s="106">
        <f t="shared" si="682"/>
        <v>0</v>
      </c>
      <c r="U810" s="106">
        <f t="shared" si="683"/>
        <v>131.72330537316904</v>
      </c>
      <c r="V810" s="106">
        <f t="shared" si="684"/>
        <v>812.58779432316908</v>
      </c>
      <c r="W810" s="19">
        <f t="shared" si="703"/>
        <v>27</v>
      </c>
      <c r="X810" s="2">
        <f t="shared" si="685"/>
        <v>13.002469140000001</v>
      </c>
      <c r="Y810" s="4">
        <f t="shared" si="686"/>
        <v>1.9096999999999999E-2</v>
      </c>
      <c r="Z810" s="106">
        <f t="shared" si="687"/>
        <v>15.517989099999999</v>
      </c>
      <c r="AA810" s="114">
        <f t="shared" si="699"/>
        <v>0.05</v>
      </c>
      <c r="AB810" s="112">
        <f t="shared" si="688"/>
        <v>31</v>
      </c>
      <c r="AC810" s="178">
        <f t="shared" si="706"/>
        <v>31</v>
      </c>
      <c r="AD810" s="11">
        <f t="shared" si="700"/>
        <v>1.004074124</v>
      </c>
      <c r="AE810" s="106">
        <f t="shared" si="689"/>
        <v>3.3105834299999999</v>
      </c>
      <c r="AF810" s="106">
        <f t="shared" si="690"/>
        <v>3.3105834299999999</v>
      </c>
      <c r="AG810" s="106">
        <f t="shared" si="691"/>
        <v>18.828572529999999</v>
      </c>
      <c r="AH810" s="115" t="str">
        <f t="shared" si="701"/>
        <v>J=</v>
      </c>
      <c r="AI810" s="116">
        <f t="shared" si="702"/>
        <v>44951</v>
      </c>
      <c r="AJ810" s="10"/>
      <c r="AK810" s="1"/>
      <c r="AL810" s="10"/>
      <c r="AM810" s="1"/>
      <c r="AN810" s="1"/>
      <c r="AO810" s="3"/>
      <c r="AP810" s="3"/>
      <c r="AQ810" s="4"/>
      <c r="AR810" s="4"/>
      <c r="AS810" s="4"/>
      <c r="AT810" s="4"/>
      <c r="AU810" s="4"/>
      <c r="AV810" s="4"/>
      <c r="AW810" s="1"/>
      <c r="AX810" s="1"/>
      <c r="AY810" s="1"/>
      <c r="AZ810" s="1"/>
      <c r="BA810" s="1"/>
      <c r="BB810" s="1"/>
      <c r="BC810" s="1"/>
      <c r="BD810" s="1"/>
      <c r="BE810" s="1"/>
      <c r="BG810" s="1"/>
      <c r="BH810" s="1"/>
    </row>
    <row r="811" spans="1:60" ht="15" customHeight="1" x14ac:dyDescent="0.25">
      <c r="A811" s="105">
        <f t="shared" si="692"/>
        <v>44952</v>
      </c>
      <c r="B811" s="106">
        <f t="shared" si="677"/>
        <v>797.28077601571465</v>
      </c>
      <c r="C811" s="2">
        <f t="shared" si="693"/>
        <v>667.86201980999999</v>
      </c>
      <c r="D811" s="2">
        <f t="shared" si="694"/>
        <v>144.96676576999982</v>
      </c>
      <c r="E811" s="106">
        <f t="shared" si="678"/>
        <v>522.89525404000017</v>
      </c>
      <c r="F811" s="21">
        <f t="shared" si="695"/>
        <v>6474.09</v>
      </c>
      <c r="G811" s="108">
        <f t="shared" si="696"/>
        <v>6508.4</v>
      </c>
      <c r="H811" s="109">
        <f t="shared" si="708"/>
        <v>44921</v>
      </c>
      <c r="I811" s="109">
        <f t="shared" si="704"/>
        <v>44952</v>
      </c>
      <c r="J811" s="110">
        <f t="shared" si="679"/>
        <v>5.2995865055938118E-3</v>
      </c>
      <c r="K811" s="117">
        <f t="shared" si="705"/>
        <v>44982</v>
      </c>
      <c r="L811" s="178">
        <f t="shared" si="707"/>
        <v>31</v>
      </c>
      <c r="M811" s="178">
        <f t="shared" si="647"/>
        <v>1</v>
      </c>
      <c r="N811" s="106">
        <f t="shared" si="680"/>
        <v>1.00017051</v>
      </c>
      <c r="O811" s="111">
        <f t="shared" si="710"/>
        <v>1.0061996799999999</v>
      </c>
      <c r="P811" s="111">
        <f t="shared" si="697"/>
        <v>1.1934647986573674</v>
      </c>
      <c r="Q811" s="106">
        <f t="shared" si="709"/>
        <v>1.19366829</v>
      </c>
      <c r="R811" s="106">
        <f t="shared" si="698"/>
        <v>1.1934647899999999</v>
      </c>
      <c r="S811" s="106">
        <f t="shared" si="681"/>
        <v>797.06980522000003</v>
      </c>
      <c r="T811" s="106">
        <f t="shared" si="682"/>
        <v>28.045964896672196</v>
      </c>
      <c r="U811" s="106">
        <f t="shared" si="683"/>
        <v>101.26822969904241</v>
      </c>
      <c r="V811" s="106">
        <f t="shared" si="684"/>
        <v>797.17621440571463</v>
      </c>
      <c r="W811" s="19">
        <f t="shared" si="703"/>
        <v>0</v>
      </c>
      <c r="X811" s="2">
        <f t="shared" si="685"/>
        <v>0</v>
      </c>
      <c r="Y811" s="4">
        <f t="shared" si="686"/>
        <v>0</v>
      </c>
      <c r="Z811" s="106">
        <f t="shared" si="687"/>
        <v>0</v>
      </c>
      <c r="AA811" s="114">
        <f t="shared" si="699"/>
        <v>0.05</v>
      </c>
      <c r="AB811" s="112">
        <f t="shared" si="688"/>
        <v>1</v>
      </c>
      <c r="AC811" s="178">
        <f t="shared" si="706"/>
        <v>31</v>
      </c>
      <c r="AD811" s="11">
        <f t="shared" si="700"/>
        <v>1.000131165</v>
      </c>
      <c r="AE811" s="106">
        <f t="shared" si="689"/>
        <v>0.10454766</v>
      </c>
      <c r="AF811" s="106">
        <f t="shared" si="690"/>
        <v>0.10456161</v>
      </c>
      <c r="AG811" s="106">
        <f t="shared" si="691"/>
        <v>0</v>
      </c>
      <c r="AH811" s="115" t="str">
        <f t="shared" si="701"/>
        <v>J=</v>
      </c>
      <c r="AI811" s="116">
        <f t="shared" si="702"/>
        <v>44982</v>
      </c>
      <c r="AJ811" s="10"/>
      <c r="AK811" s="1"/>
      <c r="AL811" s="10"/>
      <c r="AM811" s="1"/>
      <c r="AN811" s="1"/>
      <c r="AO811" s="3"/>
      <c r="AP811" s="3"/>
      <c r="AQ811" s="4"/>
      <c r="AR811" s="4"/>
      <c r="AS811" s="4"/>
      <c r="AT811" s="4"/>
      <c r="AU811" s="4"/>
      <c r="AV811" s="4"/>
      <c r="AW811" s="1"/>
      <c r="AX811" s="1"/>
      <c r="AY811" s="1"/>
      <c r="AZ811" s="1"/>
      <c r="BA811" s="1"/>
      <c r="BB811" s="1"/>
      <c r="BC811" s="1"/>
      <c r="BD811" s="1"/>
      <c r="BE811" s="1"/>
      <c r="BG811" s="1"/>
      <c r="BH811" s="1"/>
    </row>
    <row r="812" spans="1:60" ht="15" customHeight="1" x14ac:dyDescent="0.25">
      <c r="A812" s="105">
        <f t="shared" si="692"/>
        <v>44953</v>
      </c>
      <c r="B812" s="106">
        <f t="shared" si="677"/>
        <v>797.49181444467445</v>
      </c>
      <c r="C812" s="2">
        <f t="shared" si="693"/>
        <v>667.86201980999999</v>
      </c>
      <c r="D812" s="2">
        <f t="shared" si="694"/>
        <v>144.96676576999982</v>
      </c>
      <c r="E812" s="106">
        <f t="shared" si="678"/>
        <v>522.89525404000017</v>
      </c>
      <c r="F812" s="21">
        <f t="shared" si="695"/>
        <v>6474.09</v>
      </c>
      <c r="G812" s="108">
        <f t="shared" si="696"/>
        <v>6508.4</v>
      </c>
      <c r="H812" s="109">
        <f t="shared" si="708"/>
        <v>44921</v>
      </c>
      <c r="I812" s="109">
        <f t="shared" si="704"/>
        <v>44952</v>
      </c>
      <c r="J812" s="110">
        <f t="shared" si="679"/>
        <v>5.2995865055938118E-3</v>
      </c>
      <c r="K812" s="117">
        <f t="shared" si="705"/>
        <v>44982</v>
      </c>
      <c r="L812" s="178">
        <f t="shared" si="707"/>
        <v>31</v>
      </c>
      <c r="M812" s="178">
        <f t="shared" si="647"/>
        <v>2</v>
      </c>
      <c r="N812" s="106">
        <f t="shared" si="680"/>
        <v>1.00034106</v>
      </c>
      <c r="O812" s="111">
        <f t="shared" si="710"/>
        <v>1.0061996799999999</v>
      </c>
      <c r="P812" s="111">
        <f t="shared" si="697"/>
        <v>1.1934647986573674</v>
      </c>
      <c r="Q812" s="106">
        <f t="shared" si="709"/>
        <v>1.1938718399999999</v>
      </c>
      <c r="R812" s="106">
        <f t="shared" si="698"/>
        <v>1.1934647899999999</v>
      </c>
      <c r="S812" s="106">
        <f t="shared" si="681"/>
        <v>797.06980522000003</v>
      </c>
      <c r="T812" s="106">
        <f t="shared" si="682"/>
        <v>28.045964896672196</v>
      </c>
      <c r="U812" s="106">
        <f t="shared" si="683"/>
        <v>101.37466502800221</v>
      </c>
      <c r="V812" s="106">
        <f t="shared" si="684"/>
        <v>797.28264973467446</v>
      </c>
      <c r="W812" s="19">
        <f t="shared" si="703"/>
        <v>0</v>
      </c>
      <c r="X812" s="2">
        <f t="shared" si="685"/>
        <v>0</v>
      </c>
      <c r="Y812" s="4">
        <f t="shared" si="686"/>
        <v>0</v>
      </c>
      <c r="Z812" s="106">
        <f t="shared" si="687"/>
        <v>0</v>
      </c>
      <c r="AA812" s="114">
        <f t="shared" si="699"/>
        <v>0.05</v>
      </c>
      <c r="AB812" s="112">
        <f t="shared" si="688"/>
        <v>2</v>
      </c>
      <c r="AC812" s="178">
        <f t="shared" si="706"/>
        <v>31</v>
      </c>
      <c r="AD812" s="11">
        <f t="shared" si="700"/>
        <v>1.0002623470000001</v>
      </c>
      <c r="AE812" s="106">
        <f t="shared" si="689"/>
        <v>0.20910887</v>
      </c>
      <c r="AF812" s="106">
        <f t="shared" si="690"/>
        <v>0.20916471</v>
      </c>
      <c r="AG812" s="106">
        <f t="shared" si="691"/>
        <v>0</v>
      </c>
      <c r="AH812" s="115" t="str">
        <f t="shared" si="701"/>
        <v>J=</v>
      </c>
      <c r="AI812" s="116">
        <f t="shared" si="702"/>
        <v>44982</v>
      </c>
      <c r="AJ812" s="10"/>
      <c r="AK812" s="1"/>
      <c r="AL812" s="10"/>
      <c r="AM812" s="1"/>
      <c r="AN812" s="1"/>
      <c r="AO812" s="3"/>
      <c r="AP812" s="3"/>
      <c r="AQ812" s="4"/>
      <c r="AR812" s="4"/>
      <c r="AS812" s="4"/>
      <c r="AT812" s="4"/>
      <c r="AU812" s="4"/>
      <c r="AV812" s="4"/>
      <c r="AW812" s="1"/>
      <c r="AX812" s="1"/>
      <c r="AY812" s="1"/>
      <c r="AZ812" s="1"/>
      <c r="BA812" s="1"/>
      <c r="BB812" s="1"/>
      <c r="BC812" s="1"/>
      <c r="BD812" s="1"/>
      <c r="BE812" s="1"/>
      <c r="BG812" s="1"/>
      <c r="BH812" s="1"/>
    </row>
    <row r="813" spans="1:60" ht="15" customHeight="1" x14ac:dyDescent="0.25">
      <c r="A813" s="105">
        <f t="shared" si="692"/>
        <v>44954</v>
      </c>
      <c r="B813" s="106">
        <f t="shared" si="677"/>
        <v>797.70290480153938</v>
      </c>
      <c r="C813" s="2">
        <f t="shared" si="693"/>
        <v>667.86201980999999</v>
      </c>
      <c r="D813" s="2">
        <f t="shared" si="694"/>
        <v>144.96676576999982</v>
      </c>
      <c r="E813" s="106">
        <f t="shared" si="678"/>
        <v>522.89525404000017</v>
      </c>
      <c r="F813" s="21">
        <f t="shared" si="695"/>
        <v>6474.09</v>
      </c>
      <c r="G813" s="108">
        <f t="shared" si="696"/>
        <v>6508.4</v>
      </c>
      <c r="H813" s="109">
        <f t="shared" si="708"/>
        <v>44921</v>
      </c>
      <c r="I813" s="109">
        <f t="shared" si="704"/>
        <v>44952</v>
      </c>
      <c r="J813" s="110">
        <f t="shared" si="679"/>
        <v>5.2995865055938118E-3</v>
      </c>
      <c r="K813" s="117">
        <f t="shared" si="705"/>
        <v>44982</v>
      </c>
      <c r="L813" s="178">
        <f t="shared" si="707"/>
        <v>31</v>
      </c>
      <c r="M813" s="178">
        <f t="shared" si="647"/>
        <v>3</v>
      </c>
      <c r="N813" s="106">
        <f t="shared" si="680"/>
        <v>1.0005116300000001</v>
      </c>
      <c r="O813" s="111">
        <f t="shared" si="710"/>
        <v>1.0061996799999999</v>
      </c>
      <c r="P813" s="111">
        <f t="shared" si="697"/>
        <v>1.1934647986573674</v>
      </c>
      <c r="Q813" s="106">
        <f t="shared" si="709"/>
        <v>1.1940754099999999</v>
      </c>
      <c r="R813" s="106">
        <f t="shared" si="698"/>
        <v>1.1934647899999999</v>
      </c>
      <c r="S813" s="106">
        <f t="shared" si="681"/>
        <v>797.06980522000003</v>
      </c>
      <c r="T813" s="106">
        <f t="shared" si="682"/>
        <v>28.045964896672196</v>
      </c>
      <c r="U813" s="106">
        <f t="shared" si="683"/>
        <v>101.48111081486717</v>
      </c>
      <c r="V813" s="106">
        <f t="shared" si="684"/>
        <v>797.38909552153939</v>
      </c>
      <c r="W813" s="19">
        <f t="shared" si="703"/>
        <v>0</v>
      </c>
      <c r="X813" s="2">
        <f t="shared" si="685"/>
        <v>0</v>
      </c>
      <c r="Y813" s="4">
        <f t="shared" si="686"/>
        <v>0</v>
      </c>
      <c r="Z813" s="106">
        <f t="shared" si="687"/>
        <v>0</v>
      </c>
      <c r="AA813" s="114">
        <f t="shared" si="699"/>
        <v>0.05</v>
      </c>
      <c r="AB813" s="112">
        <f t="shared" si="688"/>
        <v>3</v>
      </c>
      <c r="AC813" s="178">
        <f t="shared" si="706"/>
        <v>31</v>
      </c>
      <c r="AD813" s="11">
        <f t="shared" si="700"/>
        <v>1.000393546</v>
      </c>
      <c r="AE813" s="106">
        <f t="shared" si="689"/>
        <v>0.31368362999999999</v>
      </c>
      <c r="AF813" s="106">
        <f t="shared" si="690"/>
        <v>0.31380928000000002</v>
      </c>
      <c r="AG813" s="106">
        <f t="shared" si="691"/>
        <v>0</v>
      </c>
      <c r="AH813" s="115" t="str">
        <f t="shared" si="701"/>
        <v>J=</v>
      </c>
      <c r="AI813" s="116">
        <f t="shared" si="702"/>
        <v>44982</v>
      </c>
      <c r="AJ813" s="10"/>
      <c r="AK813" s="1"/>
      <c r="AL813" s="10"/>
      <c r="AM813" s="1"/>
      <c r="AN813" s="1"/>
      <c r="AO813" s="3"/>
      <c r="AP813" s="3"/>
      <c r="AQ813" s="4"/>
      <c r="AR813" s="4"/>
      <c r="AS813" s="4"/>
      <c r="AT813" s="4"/>
      <c r="AU813" s="4"/>
      <c r="AV813" s="4"/>
      <c r="AW813" s="1"/>
      <c r="AX813" s="1"/>
      <c r="AY813" s="1"/>
      <c r="AZ813" s="1"/>
      <c r="BA813" s="1"/>
      <c r="BB813" s="1"/>
      <c r="BC813" s="1"/>
      <c r="BD813" s="1"/>
      <c r="BE813" s="1"/>
      <c r="BG813" s="1"/>
      <c r="BH813" s="1"/>
    </row>
    <row r="814" spans="1:60" ht="15" customHeight="1" x14ac:dyDescent="0.25">
      <c r="A814" s="105">
        <f t="shared" si="692"/>
        <v>44955</v>
      </c>
      <c r="B814" s="106">
        <f t="shared" si="677"/>
        <v>797.91405838421451</v>
      </c>
      <c r="C814" s="2">
        <f t="shared" si="693"/>
        <v>667.86201980999999</v>
      </c>
      <c r="D814" s="2">
        <f t="shared" si="694"/>
        <v>144.96676576999982</v>
      </c>
      <c r="E814" s="106">
        <f t="shared" si="678"/>
        <v>522.89525404000017</v>
      </c>
      <c r="F814" s="21">
        <f t="shared" si="695"/>
        <v>6474.09</v>
      </c>
      <c r="G814" s="108">
        <f t="shared" si="696"/>
        <v>6508.4</v>
      </c>
      <c r="H814" s="109">
        <f t="shared" si="708"/>
        <v>44921</v>
      </c>
      <c r="I814" s="109">
        <f t="shared" si="704"/>
        <v>44952</v>
      </c>
      <c r="J814" s="110">
        <f t="shared" si="679"/>
        <v>5.2995865055938118E-3</v>
      </c>
      <c r="K814" s="117">
        <f t="shared" si="705"/>
        <v>44982</v>
      </c>
      <c r="L814" s="178">
        <f t="shared" si="707"/>
        <v>31</v>
      </c>
      <c r="M814" s="178">
        <f t="shared" si="647"/>
        <v>4</v>
      </c>
      <c r="N814" s="106">
        <f t="shared" si="680"/>
        <v>1.0006822399999999</v>
      </c>
      <c r="O814" s="111">
        <f t="shared" si="710"/>
        <v>1.0061996799999999</v>
      </c>
      <c r="P814" s="111">
        <f t="shared" si="697"/>
        <v>1.1934647986573674</v>
      </c>
      <c r="Q814" s="106">
        <f t="shared" si="709"/>
        <v>1.19427902</v>
      </c>
      <c r="R814" s="106">
        <f t="shared" si="698"/>
        <v>1.1934647899999999</v>
      </c>
      <c r="S814" s="106">
        <f t="shared" si="681"/>
        <v>797.06980522000003</v>
      </c>
      <c r="T814" s="106">
        <f t="shared" si="682"/>
        <v>28.045964896672196</v>
      </c>
      <c r="U814" s="106">
        <f t="shared" si="683"/>
        <v>101.58757751754226</v>
      </c>
      <c r="V814" s="106">
        <f t="shared" si="684"/>
        <v>797.4955622242145</v>
      </c>
      <c r="W814" s="19">
        <f t="shared" si="703"/>
        <v>0</v>
      </c>
      <c r="X814" s="2">
        <f t="shared" si="685"/>
        <v>0</v>
      </c>
      <c r="Y814" s="4">
        <f t="shared" si="686"/>
        <v>0</v>
      </c>
      <c r="Z814" s="106">
        <f t="shared" si="687"/>
        <v>0</v>
      </c>
      <c r="AA814" s="114">
        <f t="shared" si="699"/>
        <v>0.05</v>
      </c>
      <c r="AB814" s="112">
        <f t="shared" si="688"/>
        <v>4</v>
      </c>
      <c r="AC814" s="178">
        <f t="shared" si="706"/>
        <v>31</v>
      </c>
      <c r="AD814" s="11">
        <f t="shared" si="700"/>
        <v>1.000524763</v>
      </c>
      <c r="AE814" s="106">
        <f t="shared" si="689"/>
        <v>0.41827273999999998</v>
      </c>
      <c r="AF814" s="106">
        <f t="shared" si="690"/>
        <v>0.41849616000000001</v>
      </c>
      <c r="AG814" s="106">
        <f t="shared" si="691"/>
        <v>0</v>
      </c>
      <c r="AH814" s="115" t="str">
        <f t="shared" si="701"/>
        <v>J=</v>
      </c>
      <c r="AI814" s="116">
        <f t="shared" si="702"/>
        <v>44982</v>
      </c>
      <c r="AJ814" s="10"/>
      <c r="AK814" s="1"/>
      <c r="AL814" s="10"/>
      <c r="AM814" s="1"/>
      <c r="AN814" s="1"/>
      <c r="AO814" s="3"/>
      <c r="AP814" s="3"/>
      <c r="AQ814" s="4"/>
      <c r="AR814" s="4"/>
      <c r="AS814" s="4"/>
      <c r="AT814" s="4"/>
      <c r="AU814" s="4"/>
      <c r="AV814" s="4"/>
      <c r="AW814" s="1"/>
      <c r="AX814" s="1"/>
      <c r="AY814" s="1"/>
      <c r="AZ814" s="1"/>
      <c r="BA814" s="1"/>
      <c r="BB814" s="1"/>
      <c r="BC814" s="1"/>
      <c r="BD814" s="1"/>
      <c r="BE814" s="1"/>
      <c r="BG814" s="1"/>
      <c r="BH814" s="1"/>
    </row>
    <row r="815" spans="1:60" ht="15" customHeight="1" x14ac:dyDescent="0.25">
      <c r="A815" s="105">
        <f t="shared" si="692"/>
        <v>44956</v>
      </c>
      <c r="B815" s="106">
        <f t="shared" si="677"/>
        <v>798.12526915374724</v>
      </c>
      <c r="C815" s="2">
        <f t="shared" si="693"/>
        <v>667.86201980999999</v>
      </c>
      <c r="D815" s="2">
        <f t="shared" si="694"/>
        <v>144.96676576999982</v>
      </c>
      <c r="E815" s="106">
        <f t="shared" si="678"/>
        <v>522.89525404000017</v>
      </c>
      <c r="F815" s="21">
        <f t="shared" si="695"/>
        <v>6474.09</v>
      </c>
      <c r="G815" s="108">
        <f t="shared" si="696"/>
        <v>6508.4</v>
      </c>
      <c r="H815" s="109">
        <f t="shared" si="708"/>
        <v>44921</v>
      </c>
      <c r="I815" s="109">
        <f t="shared" si="704"/>
        <v>44952</v>
      </c>
      <c r="J815" s="110">
        <f t="shared" si="679"/>
        <v>5.2995865055938118E-3</v>
      </c>
      <c r="K815" s="117">
        <f t="shared" si="705"/>
        <v>44982</v>
      </c>
      <c r="L815" s="178">
        <f t="shared" si="707"/>
        <v>31</v>
      </c>
      <c r="M815" s="178">
        <f t="shared" si="647"/>
        <v>5</v>
      </c>
      <c r="N815" s="106">
        <f t="shared" si="680"/>
        <v>1.0008528699999999</v>
      </c>
      <c r="O815" s="111">
        <f t="shared" si="710"/>
        <v>1.0061996799999999</v>
      </c>
      <c r="P815" s="111">
        <f t="shared" si="697"/>
        <v>1.1934647986573674</v>
      </c>
      <c r="Q815" s="106">
        <f t="shared" si="709"/>
        <v>1.19448266</v>
      </c>
      <c r="R815" s="106">
        <f t="shared" si="698"/>
        <v>1.1934647899999999</v>
      </c>
      <c r="S815" s="106">
        <f t="shared" si="681"/>
        <v>797.06980522000003</v>
      </c>
      <c r="T815" s="106">
        <f t="shared" si="682"/>
        <v>28.045964896672196</v>
      </c>
      <c r="U815" s="106">
        <f t="shared" si="683"/>
        <v>101.694059907075</v>
      </c>
      <c r="V815" s="106">
        <f t="shared" si="684"/>
        <v>797.60204461374724</v>
      </c>
      <c r="W815" s="19">
        <f t="shared" si="703"/>
        <v>0</v>
      </c>
      <c r="X815" s="2">
        <f t="shared" si="685"/>
        <v>0</v>
      </c>
      <c r="Y815" s="4">
        <f t="shared" si="686"/>
        <v>0</v>
      </c>
      <c r="Z815" s="106">
        <f t="shared" si="687"/>
        <v>0</v>
      </c>
      <c r="AA815" s="114">
        <f t="shared" si="699"/>
        <v>0.05</v>
      </c>
      <c r="AB815" s="112">
        <f t="shared" si="688"/>
        <v>5</v>
      </c>
      <c r="AC815" s="178">
        <f t="shared" si="706"/>
        <v>31</v>
      </c>
      <c r="AD815" s="11">
        <f t="shared" si="700"/>
        <v>1.000655997</v>
      </c>
      <c r="AE815" s="106">
        <f t="shared" si="689"/>
        <v>0.52287539999999999</v>
      </c>
      <c r="AF815" s="106">
        <f t="shared" si="690"/>
        <v>0.52322453999999996</v>
      </c>
      <c r="AG815" s="106">
        <f t="shared" si="691"/>
        <v>0</v>
      </c>
      <c r="AH815" s="115" t="str">
        <f t="shared" si="701"/>
        <v>J=</v>
      </c>
      <c r="AI815" s="116">
        <f t="shared" si="702"/>
        <v>44982</v>
      </c>
      <c r="AJ815" s="10"/>
      <c r="AK815" s="1"/>
      <c r="AL815" s="10"/>
      <c r="AM815" s="1"/>
      <c r="AN815" s="1"/>
      <c r="AO815" s="3"/>
      <c r="AP815" s="3"/>
      <c r="AQ815" s="4"/>
      <c r="AR815" s="4"/>
      <c r="AS815" s="4"/>
      <c r="AT815" s="4"/>
      <c r="AU815" s="4"/>
      <c r="AV815" s="4"/>
      <c r="AW815" s="1"/>
      <c r="AX815" s="1"/>
      <c r="AY815" s="1"/>
      <c r="AZ815" s="1"/>
      <c r="BA815" s="1"/>
      <c r="BB815" s="1"/>
      <c r="BC815" s="1"/>
      <c r="BD815" s="1"/>
      <c r="BE815" s="1"/>
      <c r="BG815" s="1"/>
      <c r="BH815" s="1"/>
    </row>
    <row r="816" spans="1:60" ht="15" customHeight="1" x14ac:dyDescent="0.25">
      <c r="A816" s="105">
        <f t="shared" si="692"/>
        <v>44957</v>
      </c>
      <c r="B816" s="106">
        <f t="shared" si="677"/>
        <v>798.33654760804257</v>
      </c>
      <c r="C816" s="2">
        <f t="shared" si="693"/>
        <v>667.86201980999999</v>
      </c>
      <c r="D816" s="2">
        <f t="shared" si="694"/>
        <v>144.96676576999982</v>
      </c>
      <c r="E816" s="106">
        <f t="shared" si="678"/>
        <v>522.89525404000017</v>
      </c>
      <c r="F816" s="21">
        <f t="shared" si="695"/>
        <v>6474.09</v>
      </c>
      <c r="G816" s="108">
        <f t="shared" si="696"/>
        <v>6508.4</v>
      </c>
      <c r="H816" s="109">
        <f t="shared" si="708"/>
        <v>44921</v>
      </c>
      <c r="I816" s="109">
        <f t="shared" si="704"/>
        <v>44952</v>
      </c>
      <c r="J816" s="110">
        <f t="shared" si="679"/>
        <v>5.2995865055938118E-3</v>
      </c>
      <c r="K816" s="117">
        <f t="shared" si="705"/>
        <v>44982</v>
      </c>
      <c r="L816" s="178">
        <f t="shared" si="707"/>
        <v>31</v>
      </c>
      <c r="M816" s="178">
        <f t="shared" si="647"/>
        <v>6</v>
      </c>
      <c r="N816" s="106">
        <f t="shared" si="680"/>
        <v>1.00102354</v>
      </c>
      <c r="O816" s="111">
        <f t="shared" si="710"/>
        <v>1.0061996799999999</v>
      </c>
      <c r="P816" s="111">
        <f t="shared" si="697"/>
        <v>1.1934647986573674</v>
      </c>
      <c r="Q816" s="106">
        <f t="shared" si="709"/>
        <v>1.19468635</v>
      </c>
      <c r="R816" s="106">
        <f t="shared" si="698"/>
        <v>1.1934647899999999</v>
      </c>
      <c r="S816" s="106">
        <f t="shared" si="681"/>
        <v>797.06980522000003</v>
      </c>
      <c r="T816" s="106">
        <f t="shared" si="682"/>
        <v>28.045964896672196</v>
      </c>
      <c r="U816" s="106">
        <f t="shared" si="683"/>
        <v>101.80056844137039</v>
      </c>
      <c r="V816" s="106">
        <f t="shared" si="684"/>
        <v>797.7085531480426</v>
      </c>
      <c r="W816" s="19">
        <f t="shared" si="703"/>
        <v>0</v>
      </c>
      <c r="X816" s="2">
        <f t="shared" si="685"/>
        <v>0</v>
      </c>
      <c r="Y816" s="4">
        <f t="shared" si="686"/>
        <v>0</v>
      </c>
      <c r="Z816" s="106">
        <f t="shared" si="687"/>
        <v>0</v>
      </c>
      <c r="AA816" s="114">
        <f t="shared" si="699"/>
        <v>0.05</v>
      </c>
      <c r="AB816" s="112">
        <f t="shared" si="688"/>
        <v>6</v>
      </c>
      <c r="AC816" s="178">
        <f t="shared" si="706"/>
        <v>31</v>
      </c>
      <c r="AD816" s="11">
        <f t="shared" si="700"/>
        <v>1.000787248</v>
      </c>
      <c r="AE816" s="106">
        <f t="shared" si="689"/>
        <v>0.62749160999999998</v>
      </c>
      <c r="AF816" s="106">
        <f t="shared" si="690"/>
        <v>0.62799446000000003</v>
      </c>
      <c r="AG816" s="106">
        <f t="shared" si="691"/>
        <v>0</v>
      </c>
      <c r="AH816" s="115" t="str">
        <f t="shared" si="701"/>
        <v>J=</v>
      </c>
      <c r="AI816" s="116">
        <f t="shared" si="702"/>
        <v>44982</v>
      </c>
      <c r="AJ816" s="10"/>
      <c r="AK816" s="1"/>
      <c r="AL816" s="10"/>
      <c r="AM816" s="1"/>
      <c r="AN816" s="1"/>
      <c r="AO816" s="3"/>
      <c r="AP816" s="3"/>
      <c r="AQ816" s="4"/>
      <c r="AR816" s="4"/>
      <c r="AS816" s="4"/>
      <c r="AT816" s="4"/>
      <c r="AU816" s="4"/>
      <c r="AV816" s="4"/>
      <c r="AW816" s="1"/>
      <c r="AX816" s="1"/>
      <c r="AY816" s="1"/>
      <c r="AZ816" s="1"/>
      <c r="BA816" s="1"/>
      <c r="BB816" s="1"/>
      <c r="BC816" s="1"/>
      <c r="BD816" s="1"/>
      <c r="BE816" s="1"/>
      <c r="BG816" s="1"/>
      <c r="BH816" s="1"/>
    </row>
    <row r="817" spans="1:180" ht="15" customHeight="1" x14ac:dyDescent="0.25">
      <c r="A817" s="105">
        <f t="shared" si="692"/>
        <v>44958</v>
      </c>
      <c r="B817" s="106">
        <f t="shared" si="677"/>
        <v>798.54788327919562</v>
      </c>
      <c r="C817" s="2">
        <f t="shared" si="693"/>
        <v>667.86201980999999</v>
      </c>
      <c r="D817" s="2">
        <f t="shared" si="694"/>
        <v>144.96676576999982</v>
      </c>
      <c r="E817" s="106">
        <f t="shared" si="678"/>
        <v>522.89525404000017</v>
      </c>
      <c r="F817" s="21">
        <f t="shared" si="695"/>
        <v>6474.09</v>
      </c>
      <c r="G817" s="108">
        <f t="shared" si="696"/>
        <v>6508.4</v>
      </c>
      <c r="H817" s="109">
        <f t="shared" si="708"/>
        <v>44921</v>
      </c>
      <c r="I817" s="109">
        <f t="shared" si="704"/>
        <v>44952</v>
      </c>
      <c r="J817" s="110">
        <f t="shared" si="679"/>
        <v>5.2995865055938118E-3</v>
      </c>
      <c r="K817" s="117">
        <f t="shared" si="705"/>
        <v>44982</v>
      </c>
      <c r="L817" s="178">
        <f t="shared" si="707"/>
        <v>31</v>
      </c>
      <c r="M817" s="178">
        <f t="shared" ref="M817:M880" si="711">L817-(K817-A817)</f>
        <v>7</v>
      </c>
      <c r="N817" s="106">
        <f t="shared" si="680"/>
        <v>1.0011942300000001</v>
      </c>
      <c r="O817" s="111">
        <f t="shared" si="710"/>
        <v>1.0061996799999999</v>
      </c>
      <c r="P817" s="111">
        <f t="shared" si="697"/>
        <v>1.1934647986573674</v>
      </c>
      <c r="Q817" s="106">
        <f t="shared" si="709"/>
        <v>1.19489007</v>
      </c>
      <c r="R817" s="106">
        <f t="shared" si="698"/>
        <v>1.1934647899999999</v>
      </c>
      <c r="S817" s="106">
        <f t="shared" si="681"/>
        <v>797.06980522000003</v>
      </c>
      <c r="T817" s="106">
        <f t="shared" si="682"/>
        <v>28.045964896672196</v>
      </c>
      <c r="U817" s="106">
        <f t="shared" si="683"/>
        <v>101.90709266252343</v>
      </c>
      <c r="V817" s="106">
        <f t="shared" si="684"/>
        <v>797.81507736919559</v>
      </c>
      <c r="W817" s="19">
        <f t="shared" si="703"/>
        <v>0</v>
      </c>
      <c r="X817" s="2">
        <f t="shared" si="685"/>
        <v>0</v>
      </c>
      <c r="Y817" s="4">
        <f t="shared" si="686"/>
        <v>0</v>
      </c>
      <c r="Z817" s="106">
        <f t="shared" si="687"/>
        <v>0</v>
      </c>
      <c r="AA817" s="114">
        <f t="shared" si="699"/>
        <v>0.05</v>
      </c>
      <c r="AB817" s="112">
        <f t="shared" si="688"/>
        <v>7</v>
      </c>
      <c r="AC817" s="178">
        <f t="shared" si="706"/>
        <v>31</v>
      </c>
      <c r="AD817" s="11">
        <f t="shared" si="700"/>
        <v>1.000918516</v>
      </c>
      <c r="AE817" s="106">
        <f t="shared" si="689"/>
        <v>0.73212136000000005</v>
      </c>
      <c r="AF817" s="106">
        <f t="shared" si="690"/>
        <v>0.73280590999999995</v>
      </c>
      <c r="AG817" s="106">
        <f t="shared" si="691"/>
        <v>0</v>
      </c>
      <c r="AH817" s="115" t="str">
        <f t="shared" si="701"/>
        <v>J=</v>
      </c>
      <c r="AI817" s="116">
        <f t="shared" si="702"/>
        <v>44982</v>
      </c>
      <c r="AJ817" s="10"/>
      <c r="AK817" s="1"/>
      <c r="AL817" s="10"/>
      <c r="AM817" s="1"/>
      <c r="AN817" s="1"/>
      <c r="AO817" s="3"/>
      <c r="AP817" s="3"/>
      <c r="AQ817" s="4"/>
      <c r="AR817" s="4"/>
      <c r="AS817" s="4"/>
      <c r="AT817" s="4"/>
      <c r="AU817" s="4"/>
      <c r="AV817" s="4"/>
      <c r="AW817" s="1"/>
      <c r="AX817" s="1"/>
      <c r="AY817" s="1"/>
      <c r="AZ817" s="1"/>
      <c r="BA817" s="1"/>
      <c r="BB817" s="1"/>
      <c r="BC817" s="1"/>
      <c r="BD817" s="1"/>
      <c r="BE817" s="1"/>
      <c r="BG817" s="1"/>
      <c r="BH817" s="1"/>
    </row>
    <row r="818" spans="1:180" ht="15" customHeight="1" x14ac:dyDescent="0.25">
      <c r="A818" s="105">
        <f t="shared" si="692"/>
        <v>44959</v>
      </c>
      <c r="B818" s="106">
        <f t="shared" si="677"/>
        <v>798.75927094825363</v>
      </c>
      <c r="C818" s="2">
        <f t="shared" si="693"/>
        <v>667.86201980999999</v>
      </c>
      <c r="D818" s="2">
        <f t="shared" si="694"/>
        <v>144.96676576999982</v>
      </c>
      <c r="E818" s="106">
        <f t="shared" si="678"/>
        <v>522.89525404000017</v>
      </c>
      <c r="F818" s="21">
        <f t="shared" si="695"/>
        <v>6474.09</v>
      </c>
      <c r="G818" s="108">
        <f t="shared" si="696"/>
        <v>6508.4</v>
      </c>
      <c r="H818" s="109">
        <f t="shared" si="708"/>
        <v>44921</v>
      </c>
      <c r="I818" s="109">
        <f t="shared" si="704"/>
        <v>44952</v>
      </c>
      <c r="J818" s="110">
        <f t="shared" si="679"/>
        <v>5.2995865055938118E-3</v>
      </c>
      <c r="K818" s="117">
        <f t="shared" si="705"/>
        <v>44982</v>
      </c>
      <c r="L818" s="178">
        <f t="shared" si="707"/>
        <v>31</v>
      </c>
      <c r="M818" s="178">
        <f t="shared" si="711"/>
        <v>8</v>
      </c>
      <c r="N818" s="106">
        <f t="shared" si="680"/>
        <v>1.0013649499999999</v>
      </c>
      <c r="O818" s="111">
        <f t="shared" si="710"/>
        <v>1.0061996799999999</v>
      </c>
      <c r="P818" s="111">
        <f t="shared" si="697"/>
        <v>1.1934647986573674</v>
      </c>
      <c r="Q818" s="106">
        <f t="shared" si="709"/>
        <v>1.1950938099999999</v>
      </c>
      <c r="R818" s="106">
        <f t="shared" si="698"/>
        <v>1.1934647899999999</v>
      </c>
      <c r="S818" s="106">
        <f t="shared" si="681"/>
        <v>797.06980522000003</v>
      </c>
      <c r="T818" s="106">
        <f t="shared" si="682"/>
        <v>28.045964896672196</v>
      </c>
      <c r="U818" s="106">
        <f t="shared" si="683"/>
        <v>102.01362734158148</v>
      </c>
      <c r="V818" s="106">
        <f t="shared" si="684"/>
        <v>797.92161204825368</v>
      </c>
      <c r="W818" s="19">
        <f t="shared" si="703"/>
        <v>0</v>
      </c>
      <c r="X818" s="2">
        <f t="shared" si="685"/>
        <v>0</v>
      </c>
      <c r="Y818" s="4">
        <f t="shared" si="686"/>
        <v>0</v>
      </c>
      <c r="Z818" s="106">
        <f t="shared" si="687"/>
        <v>0</v>
      </c>
      <c r="AA818" s="114">
        <f t="shared" si="699"/>
        <v>0.05</v>
      </c>
      <c r="AB818" s="112">
        <f t="shared" si="688"/>
        <v>8</v>
      </c>
      <c r="AC818" s="178">
        <f t="shared" si="706"/>
        <v>31</v>
      </c>
      <c r="AD818" s="11">
        <f t="shared" si="700"/>
        <v>1.001049801</v>
      </c>
      <c r="AE818" s="106">
        <f t="shared" si="689"/>
        <v>0.83676466999999999</v>
      </c>
      <c r="AF818" s="106">
        <f t="shared" si="690"/>
        <v>0.83765889999999998</v>
      </c>
      <c r="AG818" s="106">
        <f t="shared" si="691"/>
        <v>0</v>
      </c>
      <c r="AH818" s="115" t="str">
        <f t="shared" si="701"/>
        <v>J=</v>
      </c>
      <c r="AI818" s="116">
        <f t="shared" si="702"/>
        <v>44982</v>
      </c>
      <c r="AJ818" s="10"/>
      <c r="AK818" s="1"/>
      <c r="AL818" s="10"/>
      <c r="AM818" s="1"/>
      <c r="AN818" s="1"/>
      <c r="AO818" s="3"/>
      <c r="AP818" s="3"/>
      <c r="AQ818" s="4"/>
      <c r="AR818" s="4"/>
      <c r="AS818" s="4"/>
      <c r="AT818" s="4"/>
      <c r="AU818" s="4"/>
      <c r="AV818" s="4"/>
      <c r="AW818" s="1"/>
      <c r="AX818" s="1"/>
      <c r="AY818" s="1"/>
      <c r="AZ818" s="1"/>
      <c r="BA818" s="1"/>
      <c r="BB818" s="1"/>
      <c r="BC818" s="1"/>
      <c r="BD818" s="1"/>
      <c r="BE818" s="1"/>
      <c r="BG818" s="1"/>
      <c r="BH818" s="1"/>
    </row>
    <row r="819" spans="1:180" ht="15" customHeight="1" x14ac:dyDescent="0.25">
      <c r="A819" s="105">
        <f t="shared" si="692"/>
        <v>44960</v>
      </c>
      <c r="B819" s="106">
        <f t="shared" si="677"/>
        <v>798.97072713207444</v>
      </c>
      <c r="C819" s="2">
        <f t="shared" si="693"/>
        <v>667.86201980999999</v>
      </c>
      <c r="D819" s="2">
        <f t="shared" si="694"/>
        <v>144.96676576999982</v>
      </c>
      <c r="E819" s="106">
        <f t="shared" si="678"/>
        <v>522.89525404000017</v>
      </c>
      <c r="F819" s="21">
        <f t="shared" si="695"/>
        <v>6474.09</v>
      </c>
      <c r="G819" s="108">
        <f t="shared" si="696"/>
        <v>6508.4</v>
      </c>
      <c r="H819" s="109">
        <f t="shared" si="708"/>
        <v>44921</v>
      </c>
      <c r="I819" s="109">
        <f t="shared" si="704"/>
        <v>44952</v>
      </c>
      <c r="J819" s="110">
        <f t="shared" si="679"/>
        <v>5.2995865055938118E-3</v>
      </c>
      <c r="K819" s="117">
        <f t="shared" si="705"/>
        <v>44982</v>
      </c>
      <c r="L819" s="178">
        <f t="shared" si="707"/>
        <v>31</v>
      </c>
      <c r="M819" s="178">
        <f t="shared" si="711"/>
        <v>9</v>
      </c>
      <c r="N819" s="106">
        <f t="shared" si="680"/>
        <v>1.0015357</v>
      </c>
      <c r="O819" s="111">
        <f t="shared" si="710"/>
        <v>1.0061996799999999</v>
      </c>
      <c r="P819" s="111">
        <f t="shared" si="697"/>
        <v>1.1934647986573674</v>
      </c>
      <c r="Q819" s="106">
        <f t="shared" si="709"/>
        <v>1.1952976</v>
      </c>
      <c r="R819" s="106">
        <f t="shared" si="698"/>
        <v>1.1934647899999999</v>
      </c>
      <c r="S819" s="106">
        <f t="shared" si="681"/>
        <v>797.06980522000003</v>
      </c>
      <c r="T819" s="106">
        <f t="shared" si="682"/>
        <v>28.045964896672196</v>
      </c>
      <c r="U819" s="106">
        <f t="shared" si="683"/>
        <v>102.12018816540231</v>
      </c>
      <c r="V819" s="106">
        <f t="shared" si="684"/>
        <v>798.02817287207449</v>
      </c>
      <c r="W819" s="19">
        <f t="shared" si="703"/>
        <v>0</v>
      </c>
      <c r="X819" s="2">
        <f t="shared" si="685"/>
        <v>0</v>
      </c>
      <c r="Y819" s="4">
        <f t="shared" si="686"/>
        <v>0</v>
      </c>
      <c r="Z819" s="106">
        <f t="shared" si="687"/>
        <v>0</v>
      </c>
      <c r="AA819" s="114">
        <f t="shared" si="699"/>
        <v>0.05</v>
      </c>
      <c r="AB819" s="112">
        <f t="shared" si="688"/>
        <v>9</v>
      </c>
      <c r="AC819" s="178">
        <f t="shared" si="706"/>
        <v>31</v>
      </c>
      <c r="AD819" s="11">
        <f t="shared" si="700"/>
        <v>1.001181104</v>
      </c>
      <c r="AE819" s="106">
        <f t="shared" si="689"/>
        <v>0.94142232999999997</v>
      </c>
      <c r="AF819" s="106">
        <f t="shared" si="690"/>
        <v>0.94255425999999998</v>
      </c>
      <c r="AG819" s="106">
        <f t="shared" si="691"/>
        <v>0</v>
      </c>
      <c r="AH819" s="115" t="str">
        <f t="shared" si="701"/>
        <v>J=</v>
      </c>
      <c r="AI819" s="116">
        <f t="shared" si="702"/>
        <v>44982</v>
      </c>
      <c r="AJ819" s="10"/>
      <c r="AK819" s="1"/>
      <c r="AL819" s="10"/>
      <c r="AM819" s="1"/>
      <c r="AN819" s="1"/>
      <c r="AO819" s="3"/>
      <c r="AP819" s="3"/>
      <c r="AQ819" s="4"/>
      <c r="AR819" s="4"/>
      <c r="AS819" s="4"/>
      <c r="AT819" s="4"/>
      <c r="AU819" s="4"/>
      <c r="AV819" s="4"/>
      <c r="AW819" s="1"/>
      <c r="AX819" s="1"/>
      <c r="AY819" s="1"/>
      <c r="AZ819" s="1"/>
      <c r="BA819" s="1"/>
      <c r="BB819" s="1"/>
      <c r="BC819" s="1"/>
      <c r="BD819" s="1"/>
      <c r="BE819" s="1"/>
      <c r="BG819" s="1"/>
      <c r="BH819" s="1"/>
    </row>
    <row r="820" spans="1:180" ht="15" customHeight="1" x14ac:dyDescent="0.25">
      <c r="A820" s="105">
        <f t="shared" si="692"/>
        <v>44961</v>
      </c>
      <c r="B820" s="106">
        <f t="shared" si="677"/>
        <v>799.18224058275291</v>
      </c>
      <c r="C820" s="2">
        <f t="shared" si="693"/>
        <v>667.86201980999999</v>
      </c>
      <c r="D820" s="2">
        <f t="shared" si="694"/>
        <v>144.96676576999982</v>
      </c>
      <c r="E820" s="106">
        <f t="shared" si="678"/>
        <v>522.89525404000017</v>
      </c>
      <c r="F820" s="21">
        <f t="shared" si="695"/>
        <v>6474.09</v>
      </c>
      <c r="G820" s="108">
        <f t="shared" si="696"/>
        <v>6508.4</v>
      </c>
      <c r="H820" s="109">
        <f t="shared" si="708"/>
        <v>44921</v>
      </c>
      <c r="I820" s="109">
        <f t="shared" si="704"/>
        <v>44952</v>
      </c>
      <c r="J820" s="110">
        <f t="shared" si="679"/>
        <v>5.2995865055938118E-3</v>
      </c>
      <c r="K820" s="117">
        <f t="shared" si="705"/>
        <v>44982</v>
      </c>
      <c r="L820" s="178">
        <f t="shared" si="707"/>
        <v>31</v>
      </c>
      <c r="M820" s="178">
        <f t="shared" si="711"/>
        <v>10</v>
      </c>
      <c r="N820" s="106">
        <f t="shared" si="680"/>
        <v>1.00170648</v>
      </c>
      <c r="O820" s="111">
        <f t="shared" si="710"/>
        <v>1.0061996799999999</v>
      </c>
      <c r="P820" s="111">
        <f t="shared" si="697"/>
        <v>1.1934647986573674</v>
      </c>
      <c r="Q820" s="106">
        <f t="shared" si="709"/>
        <v>1.19550142</v>
      </c>
      <c r="R820" s="106">
        <f t="shared" si="698"/>
        <v>1.1934647899999999</v>
      </c>
      <c r="S820" s="106">
        <f t="shared" si="681"/>
        <v>797.06980522000003</v>
      </c>
      <c r="T820" s="106">
        <f t="shared" si="682"/>
        <v>28.045964896672196</v>
      </c>
      <c r="U820" s="106">
        <f t="shared" si="683"/>
        <v>102.22676467608079</v>
      </c>
      <c r="V820" s="106">
        <f t="shared" si="684"/>
        <v>798.13474938275294</v>
      </c>
      <c r="W820" s="19">
        <f t="shared" si="703"/>
        <v>0</v>
      </c>
      <c r="X820" s="2">
        <f t="shared" si="685"/>
        <v>0</v>
      </c>
      <c r="Y820" s="4">
        <f t="shared" si="686"/>
        <v>0</v>
      </c>
      <c r="Z820" s="106">
        <f t="shared" si="687"/>
        <v>0</v>
      </c>
      <c r="AA820" s="114">
        <f t="shared" si="699"/>
        <v>0.05</v>
      </c>
      <c r="AB820" s="112">
        <f t="shared" si="688"/>
        <v>10</v>
      </c>
      <c r="AC820" s="178">
        <f t="shared" si="706"/>
        <v>31</v>
      </c>
      <c r="AD820" s="11">
        <f t="shared" si="700"/>
        <v>1.001312424</v>
      </c>
      <c r="AE820" s="106">
        <f t="shared" si="689"/>
        <v>1.04609354</v>
      </c>
      <c r="AF820" s="106">
        <f t="shared" si="690"/>
        <v>1.0474912000000001</v>
      </c>
      <c r="AG820" s="106">
        <f t="shared" si="691"/>
        <v>0</v>
      </c>
      <c r="AH820" s="115" t="str">
        <f t="shared" si="701"/>
        <v>J=</v>
      </c>
      <c r="AI820" s="116">
        <f t="shared" si="702"/>
        <v>44982</v>
      </c>
      <c r="AJ820" s="10"/>
      <c r="AK820" s="1"/>
      <c r="AL820" s="10"/>
      <c r="AM820" s="1"/>
      <c r="AN820" s="1"/>
      <c r="AO820" s="3"/>
      <c r="AP820" s="3"/>
      <c r="AQ820" s="4"/>
      <c r="AR820" s="4"/>
      <c r="AS820" s="4"/>
      <c r="AT820" s="4"/>
      <c r="AU820" s="4"/>
      <c r="AV820" s="4"/>
      <c r="AW820" s="1"/>
      <c r="AX820" s="1"/>
      <c r="AY820" s="1"/>
      <c r="AZ820" s="1"/>
      <c r="BA820" s="1"/>
      <c r="BB820" s="1"/>
      <c r="BC820" s="1"/>
      <c r="BD820" s="1"/>
      <c r="BE820" s="1"/>
      <c r="BG820" s="1"/>
      <c r="BH820" s="1"/>
    </row>
    <row r="821" spans="1:180" ht="15" customHeight="1" x14ac:dyDescent="0.25">
      <c r="A821" s="105">
        <f t="shared" si="692"/>
        <v>44962</v>
      </c>
      <c r="B821" s="106">
        <f t="shared" si="677"/>
        <v>799.39381129028902</v>
      </c>
      <c r="C821" s="2">
        <f t="shared" si="693"/>
        <v>667.86201980999999</v>
      </c>
      <c r="D821" s="2">
        <f t="shared" si="694"/>
        <v>144.96676576999982</v>
      </c>
      <c r="E821" s="106">
        <f t="shared" si="678"/>
        <v>522.89525404000017</v>
      </c>
      <c r="F821" s="21">
        <f t="shared" si="695"/>
        <v>6474.09</v>
      </c>
      <c r="G821" s="108">
        <f t="shared" si="696"/>
        <v>6508.4</v>
      </c>
      <c r="H821" s="109">
        <f t="shared" si="708"/>
        <v>44921</v>
      </c>
      <c r="I821" s="109">
        <f t="shared" si="704"/>
        <v>44952</v>
      </c>
      <c r="J821" s="110">
        <f t="shared" si="679"/>
        <v>5.2995865055938118E-3</v>
      </c>
      <c r="K821" s="117">
        <f t="shared" si="705"/>
        <v>44982</v>
      </c>
      <c r="L821" s="178">
        <f t="shared" si="707"/>
        <v>31</v>
      </c>
      <c r="M821" s="178">
        <f t="shared" si="711"/>
        <v>11</v>
      </c>
      <c r="N821" s="106">
        <f t="shared" si="680"/>
        <v>1.0018772899999999</v>
      </c>
      <c r="O821" s="111">
        <f t="shared" si="710"/>
        <v>1.0061996799999999</v>
      </c>
      <c r="P821" s="111">
        <f t="shared" si="697"/>
        <v>1.1934647986573674</v>
      </c>
      <c r="Q821" s="106">
        <f t="shared" si="709"/>
        <v>1.1957052699999999</v>
      </c>
      <c r="R821" s="106">
        <f t="shared" si="698"/>
        <v>1.1934647899999999</v>
      </c>
      <c r="S821" s="106">
        <f t="shared" si="681"/>
        <v>797.06980522000003</v>
      </c>
      <c r="T821" s="106">
        <f t="shared" si="682"/>
        <v>28.045964896672196</v>
      </c>
      <c r="U821" s="106">
        <f t="shared" si="683"/>
        <v>102.33335687361679</v>
      </c>
      <c r="V821" s="106">
        <f t="shared" si="684"/>
        <v>798.24134158028903</v>
      </c>
      <c r="W821" s="19">
        <f t="shared" si="703"/>
        <v>0</v>
      </c>
      <c r="X821" s="2">
        <f t="shared" si="685"/>
        <v>0</v>
      </c>
      <c r="Y821" s="4">
        <f t="shared" si="686"/>
        <v>0</v>
      </c>
      <c r="Z821" s="106">
        <f t="shared" si="687"/>
        <v>0</v>
      </c>
      <c r="AA821" s="114">
        <f t="shared" si="699"/>
        <v>0.05</v>
      </c>
      <c r="AB821" s="112">
        <f t="shared" si="688"/>
        <v>11</v>
      </c>
      <c r="AC821" s="178">
        <f t="shared" si="706"/>
        <v>31</v>
      </c>
      <c r="AD821" s="11">
        <f t="shared" si="700"/>
        <v>1.001443761</v>
      </c>
      <c r="AE821" s="106">
        <f t="shared" si="689"/>
        <v>1.1507782900000001</v>
      </c>
      <c r="AF821" s="106">
        <f t="shared" si="690"/>
        <v>1.1524697100000001</v>
      </c>
      <c r="AG821" s="106">
        <f t="shared" si="691"/>
        <v>0</v>
      </c>
      <c r="AH821" s="115" t="str">
        <f t="shared" si="701"/>
        <v>J=</v>
      </c>
      <c r="AI821" s="116">
        <f t="shared" si="702"/>
        <v>44982</v>
      </c>
      <c r="AJ821" s="12"/>
      <c r="AK821" s="7"/>
      <c r="AL821" s="12"/>
      <c r="AM821" s="7"/>
      <c r="AN821" s="7"/>
      <c r="AO821" s="6"/>
      <c r="AP821" s="6"/>
      <c r="AQ821" s="13"/>
      <c r="AR821" s="13"/>
      <c r="AS821" s="13"/>
      <c r="AT821" s="13"/>
      <c r="AU821" s="13"/>
      <c r="AV821" s="13"/>
      <c r="AW821" s="7"/>
      <c r="AX821" s="7"/>
      <c r="AY821" s="7"/>
      <c r="AZ821" s="7"/>
      <c r="BA821" s="7"/>
      <c r="BB821" s="7"/>
      <c r="BC821" s="7"/>
      <c r="BD821" s="7"/>
      <c r="BE821" s="7"/>
      <c r="BG821" s="7"/>
      <c r="BH821" s="7"/>
      <c r="BI821" s="16"/>
      <c r="BJ821" s="16"/>
      <c r="BK821" s="16"/>
      <c r="BL821" s="16"/>
      <c r="BM821" s="16"/>
      <c r="BN821" s="16"/>
      <c r="BO821" s="16"/>
      <c r="BP821" s="16"/>
      <c r="BQ821" s="16"/>
      <c r="BR821" s="16"/>
      <c r="BS821" s="16"/>
      <c r="BT821" s="16"/>
      <c r="BU821" s="16"/>
      <c r="BV821" s="16"/>
      <c r="BW821" s="16"/>
      <c r="BX821" s="16"/>
      <c r="BY821" s="16"/>
      <c r="BZ821" s="16"/>
      <c r="CA821" s="16"/>
      <c r="CB821" s="16"/>
      <c r="CC821" s="16"/>
      <c r="CD821" s="16"/>
      <c r="CE821" s="16"/>
      <c r="CF821" s="16"/>
      <c r="CG821" s="16"/>
      <c r="CH821" s="16"/>
      <c r="CI821" s="16"/>
      <c r="CJ821" s="16"/>
      <c r="CK821" s="16"/>
      <c r="CL821" s="16"/>
      <c r="CM821" s="16"/>
      <c r="CN821" s="16"/>
      <c r="CO821" s="16"/>
      <c r="CP821" s="16"/>
      <c r="CQ821" s="16"/>
      <c r="CR821" s="16"/>
      <c r="CS821" s="16"/>
      <c r="CT821" s="16"/>
      <c r="CU821" s="16"/>
      <c r="CV821" s="16"/>
      <c r="CW821" s="16"/>
      <c r="CX821" s="16"/>
      <c r="CY821" s="16"/>
      <c r="CZ821" s="16"/>
      <c r="DA821" s="16"/>
      <c r="DB821" s="16"/>
      <c r="DC821" s="16"/>
      <c r="DD821" s="16"/>
      <c r="DE821" s="16"/>
      <c r="DF821" s="16"/>
      <c r="DG821" s="16"/>
      <c r="DH821" s="16"/>
      <c r="DI821" s="16"/>
      <c r="DJ821" s="16"/>
      <c r="DK821" s="16"/>
      <c r="DL821" s="16"/>
      <c r="DM821" s="16"/>
      <c r="DN821" s="16"/>
      <c r="DO821" s="16"/>
      <c r="DP821" s="16"/>
      <c r="DQ821" s="16"/>
      <c r="DR821" s="16"/>
      <c r="DS821" s="16"/>
      <c r="DT821" s="16"/>
      <c r="DU821" s="16"/>
      <c r="DV821" s="16"/>
      <c r="DW821" s="16"/>
      <c r="DX821" s="16"/>
      <c r="DY821" s="16"/>
      <c r="DZ821" s="16"/>
      <c r="EA821" s="16"/>
      <c r="EB821" s="16"/>
      <c r="EC821" s="16"/>
      <c r="ED821" s="16"/>
      <c r="EE821" s="16"/>
      <c r="EF821" s="16"/>
      <c r="EG821" s="16"/>
      <c r="EH821" s="16"/>
      <c r="EI821" s="16"/>
      <c r="EJ821" s="16"/>
      <c r="EK821" s="16"/>
      <c r="EL821" s="16"/>
      <c r="EM821" s="16"/>
      <c r="EN821" s="16"/>
      <c r="EO821" s="16"/>
      <c r="EP821" s="16"/>
      <c r="EQ821" s="16"/>
      <c r="ER821" s="16"/>
      <c r="ES821" s="16"/>
      <c r="ET821" s="16"/>
      <c r="EU821" s="16"/>
      <c r="EV821" s="16"/>
      <c r="EW821" s="16"/>
      <c r="EX821" s="16"/>
      <c r="EY821" s="16"/>
      <c r="EZ821" s="16"/>
      <c r="FA821" s="16"/>
      <c r="FB821" s="16"/>
      <c r="FC821" s="16"/>
      <c r="FD821" s="16"/>
      <c r="FE821" s="16"/>
      <c r="FF821" s="16"/>
      <c r="FG821" s="16"/>
      <c r="FH821" s="16"/>
      <c r="FI821" s="16"/>
      <c r="FJ821" s="16"/>
      <c r="FK821" s="16"/>
      <c r="FL821" s="16"/>
      <c r="FM821" s="16"/>
      <c r="FN821" s="16"/>
      <c r="FO821" s="16"/>
      <c r="FP821" s="16"/>
      <c r="FQ821" s="16"/>
      <c r="FR821" s="16"/>
      <c r="FS821" s="16"/>
      <c r="FT821" s="16"/>
      <c r="FU821" s="16"/>
      <c r="FV821" s="16"/>
      <c r="FW821" s="16"/>
      <c r="FX821" s="16"/>
    </row>
    <row r="822" spans="1:180" ht="15" customHeight="1" x14ac:dyDescent="0.25">
      <c r="A822" s="105">
        <f t="shared" si="692"/>
        <v>44963</v>
      </c>
      <c r="B822" s="106">
        <f t="shared" si="677"/>
        <v>799.60544452363536</v>
      </c>
      <c r="C822" s="2">
        <f t="shared" si="693"/>
        <v>667.86201980999999</v>
      </c>
      <c r="D822" s="2">
        <f t="shared" si="694"/>
        <v>144.96676576999982</v>
      </c>
      <c r="E822" s="106">
        <f t="shared" si="678"/>
        <v>522.89525404000017</v>
      </c>
      <c r="F822" s="21">
        <f t="shared" si="695"/>
        <v>6474.09</v>
      </c>
      <c r="G822" s="108">
        <f t="shared" si="696"/>
        <v>6508.4</v>
      </c>
      <c r="H822" s="109">
        <f t="shared" si="708"/>
        <v>44921</v>
      </c>
      <c r="I822" s="109">
        <f t="shared" si="704"/>
        <v>44952</v>
      </c>
      <c r="J822" s="110">
        <f t="shared" si="679"/>
        <v>5.2995865055938118E-3</v>
      </c>
      <c r="K822" s="117">
        <f t="shared" si="705"/>
        <v>44982</v>
      </c>
      <c r="L822" s="178">
        <f t="shared" si="707"/>
        <v>31</v>
      </c>
      <c r="M822" s="178">
        <f t="shared" si="711"/>
        <v>12</v>
      </c>
      <c r="N822" s="106">
        <f t="shared" si="680"/>
        <v>1.0020481299999999</v>
      </c>
      <c r="O822" s="111">
        <f t="shared" si="710"/>
        <v>1.0061996799999999</v>
      </c>
      <c r="P822" s="111">
        <f t="shared" si="697"/>
        <v>1.1934647986573674</v>
      </c>
      <c r="Q822" s="106">
        <f t="shared" si="709"/>
        <v>1.19590916</v>
      </c>
      <c r="R822" s="106">
        <f t="shared" si="698"/>
        <v>1.1934647899999999</v>
      </c>
      <c r="S822" s="106">
        <f t="shared" si="681"/>
        <v>797.06980522000003</v>
      </c>
      <c r="T822" s="106">
        <f t="shared" si="682"/>
        <v>28.045964896672196</v>
      </c>
      <c r="U822" s="106">
        <f t="shared" si="683"/>
        <v>102.43996998696305</v>
      </c>
      <c r="V822" s="106">
        <f t="shared" si="684"/>
        <v>798.3479546936353</v>
      </c>
      <c r="W822" s="19">
        <f t="shared" si="703"/>
        <v>0</v>
      </c>
      <c r="X822" s="2">
        <f t="shared" si="685"/>
        <v>0</v>
      </c>
      <c r="Y822" s="4">
        <f t="shared" si="686"/>
        <v>0</v>
      </c>
      <c r="Z822" s="106">
        <f t="shared" si="687"/>
        <v>0</v>
      </c>
      <c r="AA822" s="114">
        <f t="shared" si="699"/>
        <v>0.05</v>
      </c>
      <c r="AB822" s="112">
        <f t="shared" si="688"/>
        <v>12</v>
      </c>
      <c r="AC822" s="178">
        <f t="shared" si="706"/>
        <v>31</v>
      </c>
      <c r="AD822" s="11">
        <f t="shared" si="700"/>
        <v>1.0015751150000001</v>
      </c>
      <c r="AE822" s="106">
        <f t="shared" si="689"/>
        <v>1.2554765999999999</v>
      </c>
      <c r="AF822" s="106">
        <f t="shared" si="690"/>
        <v>1.2574898299999999</v>
      </c>
      <c r="AG822" s="106">
        <f t="shared" si="691"/>
        <v>0</v>
      </c>
      <c r="AH822" s="115" t="str">
        <f t="shared" si="701"/>
        <v>J=</v>
      </c>
      <c r="AI822" s="116">
        <f t="shared" si="702"/>
        <v>44982</v>
      </c>
      <c r="AJ822" s="10"/>
      <c r="AK822" s="1"/>
      <c r="AL822" s="10"/>
      <c r="AM822" s="1"/>
      <c r="AN822" s="1"/>
      <c r="AO822" s="3"/>
      <c r="AP822" s="3"/>
      <c r="AQ822" s="4"/>
      <c r="AR822" s="4"/>
      <c r="AS822" s="4"/>
      <c r="AT822" s="4"/>
      <c r="AU822" s="4"/>
      <c r="AV822" s="4"/>
      <c r="AW822" s="1"/>
      <c r="AX822" s="1"/>
      <c r="AY822" s="1"/>
      <c r="AZ822" s="1"/>
      <c r="BA822" s="1"/>
      <c r="BB822" s="1"/>
      <c r="BC822" s="1"/>
      <c r="BD822" s="1"/>
      <c r="BE822" s="1"/>
      <c r="BG822" s="1"/>
      <c r="BH822" s="1"/>
    </row>
    <row r="823" spans="1:180" ht="15" customHeight="1" x14ac:dyDescent="0.25">
      <c r="A823" s="105">
        <f t="shared" si="692"/>
        <v>44964</v>
      </c>
      <c r="B823" s="106">
        <f t="shared" si="677"/>
        <v>799.81713585383909</v>
      </c>
      <c r="C823" s="2">
        <f t="shared" si="693"/>
        <v>667.86201980999999</v>
      </c>
      <c r="D823" s="2">
        <f t="shared" si="694"/>
        <v>144.96676576999982</v>
      </c>
      <c r="E823" s="106">
        <f t="shared" si="678"/>
        <v>522.89525404000017</v>
      </c>
      <c r="F823" s="21">
        <f t="shared" si="695"/>
        <v>6474.09</v>
      </c>
      <c r="G823" s="108">
        <f t="shared" si="696"/>
        <v>6508.4</v>
      </c>
      <c r="H823" s="109">
        <f t="shared" si="708"/>
        <v>44921</v>
      </c>
      <c r="I823" s="109">
        <f t="shared" si="704"/>
        <v>44952</v>
      </c>
      <c r="J823" s="110">
        <f t="shared" si="679"/>
        <v>5.2995865055938118E-3</v>
      </c>
      <c r="K823" s="117">
        <f t="shared" si="705"/>
        <v>44982</v>
      </c>
      <c r="L823" s="178">
        <f t="shared" si="707"/>
        <v>31</v>
      </c>
      <c r="M823" s="178">
        <f t="shared" si="711"/>
        <v>13</v>
      </c>
      <c r="N823" s="106">
        <f t="shared" si="680"/>
        <v>1.00221899</v>
      </c>
      <c r="O823" s="111">
        <f t="shared" si="710"/>
        <v>1.0061996799999999</v>
      </c>
      <c r="P823" s="111">
        <f t="shared" si="697"/>
        <v>1.1934647986573674</v>
      </c>
      <c r="Q823" s="106">
        <f t="shared" si="709"/>
        <v>1.1961130799999999</v>
      </c>
      <c r="R823" s="106">
        <f t="shared" si="698"/>
        <v>1.1934647899999999</v>
      </c>
      <c r="S823" s="106">
        <f t="shared" si="681"/>
        <v>797.06980522000003</v>
      </c>
      <c r="T823" s="106">
        <f t="shared" si="682"/>
        <v>28.045964896672196</v>
      </c>
      <c r="U823" s="106">
        <f t="shared" si="683"/>
        <v>102.54659878716684</v>
      </c>
      <c r="V823" s="106">
        <f t="shared" si="684"/>
        <v>798.4545834938391</v>
      </c>
      <c r="W823" s="19">
        <f t="shared" si="703"/>
        <v>0</v>
      </c>
      <c r="X823" s="2">
        <f t="shared" si="685"/>
        <v>0</v>
      </c>
      <c r="Y823" s="4">
        <f t="shared" si="686"/>
        <v>0</v>
      </c>
      <c r="Z823" s="106">
        <f t="shared" si="687"/>
        <v>0</v>
      </c>
      <c r="AA823" s="114">
        <f t="shared" si="699"/>
        <v>0.05</v>
      </c>
      <c r="AB823" s="112">
        <f t="shared" si="688"/>
        <v>13</v>
      </c>
      <c r="AC823" s="178">
        <f t="shared" si="706"/>
        <v>31</v>
      </c>
      <c r="AD823" s="11">
        <f t="shared" si="700"/>
        <v>1.0017064870000001</v>
      </c>
      <c r="AE823" s="106">
        <f t="shared" si="689"/>
        <v>1.3601892600000001</v>
      </c>
      <c r="AF823" s="106">
        <f t="shared" si="690"/>
        <v>1.36255236</v>
      </c>
      <c r="AG823" s="106">
        <f t="shared" si="691"/>
        <v>0</v>
      </c>
      <c r="AH823" s="115" t="str">
        <f t="shared" si="701"/>
        <v>J=</v>
      </c>
      <c r="AI823" s="116">
        <f t="shared" si="702"/>
        <v>44982</v>
      </c>
      <c r="AJ823" s="10"/>
      <c r="AK823" s="1"/>
      <c r="AL823" s="10"/>
      <c r="AM823" s="1"/>
      <c r="AN823" s="1"/>
      <c r="AO823" s="3"/>
      <c r="AP823" s="3"/>
      <c r="AQ823" s="4"/>
      <c r="AR823" s="4"/>
      <c r="AS823" s="4"/>
      <c r="AT823" s="4"/>
      <c r="AU823" s="4"/>
      <c r="AV823" s="4"/>
      <c r="AW823" s="1"/>
      <c r="AX823" s="1"/>
      <c r="AY823" s="1"/>
      <c r="AZ823" s="1"/>
      <c r="BA823" s="1"/>
      <c r="BB823" s="1"/>
      <c r="BC823" s="1"/>
      <c r="BD823" s="1"/>
      <c r="BE823" s="1"/>
      <c r="BG823" s="1"/>
      <c r="BH823" s="1"/>
    </row>
    <row r="824" spans="1:180" ht="15" customHeight="1" x14ac:dyDescent="0.25">
      <c r="A824" s="105">
        <f t="shared" si="692"/>
        <v>44965</v>
      </c>
      <c r="B824" s="106">
        <f t="shared" si="677"/>
        <v>800.02888972985306</v>
      </c>
      <c r="C824" s="2">
        <f t="shared" si="693"/>
        <v>667.86201980999999</v>
      </c>
      <c r="D824" s="2">
        <f t="shared" si="694"/>
        <v>144.96676576999982</v>
      </c>
      <c r="E824" s="106">
        <f t="shared" si="678"/>
        <v>522.89525404000017</v>
      </c>
      <c r="F824" s="21">
        <f t="shared" si="695"/>
        <v>6474.09</v>
      </c>
      <c r="G824" s="108">
        <f t="shared" si="696"/>
        <v>6508.4</v>
      </c>
      <c r="H824" s="109">
        <f t="shared" si="708"/>
        <v>44921</v>
      </c>
      <c r="I824" s="109">
        <f t="shared" si="704"/>
        <v>44952</v>
      </c>
      <c r="J824" s="110">
        <f t="shared" si="679"/>
        <v>5.2995865055938118E-3</v>
      </c>
      <c r="K824" s="117">
        <f t="shared" si="705"/>
        <v>44982</v>
      </c>
      <c r="L824" s="178">
        <f t="shared" si="707"/>
        <v>31</v>
      </c>
      <c r="M824" s="178">
        <f t="shared" si="711"/>
        <v>14</v>
      </c>
      <c r="N824" s="106">
        <f t="shared" si="680"/>
        <v>1.0023898899999999</v>
      </c>
      <c r="O824" s="111">
        <f t="shared" si="710"/>
        <v>1.0061996799999999</v>
      </c>
      <c r="P824" s="111">
        <f t="shared" si="697"/>
        <v>1.1934647986573674</v>
      </c>
      <c r="Q824" s="106">
        <f t="shared" si="709"/>
        <v>1.1963170400000001</v>
      </c>
      <c r="R824" s="106">
        <f t="shared" si="698"/>
        <v>1.1934647899999999</v>
      </c>
      <c r="S824" s="106">
        <f t="shared" si="681"/>
        <v>797.06980522000003</v>
      </c>
      <c r="T824" s="106">
        <f t="shared" si="682"/>
        <v>28.045964896672196</v>
      </c>
      <c r="U824" s="106">
        <f t="shared" si="683"/>
        <v>102.6532485031809</v>
      </c>
      <c r="V824" s="106">
        <f t="shared" si="684"/>
        <v>798.56123320985307</v>
      </c>
      <c r="W824" s="19">
        <f t="shared" si="703"/>
        <v>0</v>
      </c>
      <c r="X824" s="2">
        <f t="shared" si="685"/>
        <v>0</v>
      </c>
      <c r="Y824" s="4">
        <f t="shared" si="686"/>
        <v>0</v>
      </c>
      <c r="Z824" s="106">
        <f t="shared" si="687"/>
        <v>0</v>
      </c>
      <c r="AA824" s="114">
        <f t="shared" si="699"/>
        <v>0.05</v>
      </c>
      <c r="AB824" s="112">
        <f t="shared" si="688"/>
        <v>14</v>
      </c>
      <c r="AC824" s="178">
        <f t="shared" si="706"/>
        <v>31</v>
      </c>
      <c r="AD824" s="11">
        <f t="shared" si="700"/>
        <v>1.001837876</v>
      </c>
      <c r="AE824" s="106">
        <f t="shared" si="689"/>
        <v>1.4649154600000001</v>
      </c>
      <c r="AF824" s="106">
        <f t="shared" si="690"/>
        <v>1.46765652</v>
      </c>
      <c r="AG824" s="106">
        <f t="shared" si="691"/>
        <v>0</v>
      </c>
      <c r="AH824" s="115" t="str">
        <f t="shared" si="701"/>
        <v>J=</v>
      </c>
      <c r="AI824" s="116">
        <f t="shared" si="702"/>
        <v>44982</v>
      </c>
      <c r="AJ824" s="10"/>
      <c r="AK824" s="1"/>
      <c r="AL824" s="10"/>
      <c r="AM824" s="1"/>
      <c r="AN824" s="1"/>
      <c r="AO824" s="3"/>
      <c r="AP824" s="3"/>
      <c r="AQ824" s="4"/>
      <c r="AR824" s="4"/>
      <c r="AS824" s="4"/>
      <c r="AT824" s="4"/>
      <c r="AU824" s="4"/>
      <c r="AV824" s="4"/>
      <c r="AW824" s="1"/>
      <c r="AX824" s="1"/>
      <c r="AY824" s="1"/>
      <c r="AZ824" s="1"/>
      <c r="BA824" s="1"/>
      <c r="BB824" s="1"/>
      <c r="BC824" s="1"/>
      <c r="BD824" s="1"/>
      <c r="BE824" s="1"/>
      <c r="BG824" s="1"/>
      <c r="BH824" s="1"/>
    </row>
    <row r="825" spans="1:180" ht="15" customHeight="1" x14ac:dyDescent="0.25">
      <c r="A825" s="105">
        <f t="shared" si="692"/>
        <v>44966</v>
      </c>
      <c r="B825" s="106">
        <f t="shared" si="677"/>
        <v>800.24070092272473</v>
      </c>
      <c r="C825" s="2">
        <f t="shared" si="693"/>
        <v>667.86201980999999</v>
      </c>
      <c r="D825" s="2">
        <f t="shared" si="694"/>
        <v>144.96676576999982</v>
      </c>
      <c r="E825" s="106">
        <f t="shared" si="678"/>
        <v>522.89525404000017</v>
      </c>
      <c r="F825" s="21">
        <f t="shared" si="695"/>
        <v>6474.09</v>
      </c>
      <c r="G825" s="108">
        <f t="shared" si="696"/>
        <v>6508.4</v>
      </c>
      <c r="H825" s="109">
        <f t="shared" si="708"/>
        <v>44921</v>
      </c>
      <c r="I825" s="109">
        <f t="shared" si="704"/>
        <v>44952</v>
      </c>
      <c r="J825" s="110">
        <f t="shared" si="679"/>
        <v>5.2995865055938118E-3</v>
      </c>
      <c r="K825" s="117">
        <f t="shared" si="705"/>
        <v>44982</v>
      </c>
      <c r="L825" s="178">
        <f t="shared" si="707"/>
        <v>31</v>
      </c>
      <c r="M825" s="178">
        <f t="shared" si="711"/>
        <v>15</v>
      </c>
      <c r="N825" s="106">
        <f t="shared" si="680"/>
        <v>1.0025608100000001</v>
      </c>
      <c r="O825" s="111">
        <f t="shared" si="710"/>
        <v>1.0061996799999999</v>
      </c>
      <c r="P825" s="111">
        <f t="shared" si="697"/>
        <v>1.1934647986573674</v>
      </c>
      <c r="Q825" s="106">
        <f t="shared" si="709"/>
        <v>1.19652103</v>
      </c>
      <c r="R825" s="106">
        <f t="shared" si="698"/>
        <v>1.1934647899999999</v>
      </c>
      <c r="S825" s="106">
        <f t="shared" si="681"/>
        <v>797.06980522000003</v>
      </c>
      <c r="T825" s="106">
        <f t="shared" si="682"/>
        <v>28.045964896672196</v>
      </c>
      <c r="U825" s="106">
        <f t="shared" si="683"/>
        <v>102.75991390605249</v>
      </c>
      <c r="V825" s="106">
        <f t="shared" si="684"/>
        <v>798.66789861272468</v>
      </c>
      <c r="W825" s="19">
        <f t="shared" si="703"/>
        <v>0</v>
      </c>
      <c r="X825" s="2">
        <f t="shared" si="685"/>
        <v>0</v>
      </c>
      <c r="Y825" s="4">
        <f t="shared" si="686"/>
        <v>0</v>
      </c>
      <c r="Z825" s="106">
        <f t="shared" si="687"/>
        <v>0</v>
      </c>
      <c r="AA825" s="114">
        <f t="shared" si="699"/>
        <v>0.05</v>
      </c>
      <c r="AB825" s="112">
        <f t="shared" si="688"/>
        <v>15</v>
      </c>
      <c r="AC825" s="178">
        <f t="shared" si="706"/>
        <v>31</v>
      </c>
      <c r="AD825" s="11">
        <f t="shared" si="700"/>
        <v>1.0019692819999999</v>
      </c>
      <c r="AE825" s="106">
        <f t="shared" si="689"/>
        <v>1.56965522</v>
      </c>
      <c r="AF825" s="106">
        <f t="shared" si="690"/>
        <v>1.5728023099999999</v>
      </c>
      <c r="AG825" s="106">
        <f t="shared" si="691"/>
        <v>0</v>
      </c>
      <c r="AH825" s="115" t="str">
        <f t="shared" si="701"/>
        <v>J=</v>
      </c>
      <c r="AI825" s="116">
        <f t="shared" si="702"/>
        <v>44982</v>
      </c>
      <c r="AJ825" s="10"/>
      <c r="AK825" s="1"/>
      <c r="AL825" s="10"/>
      <c r="AM825" s="1"/>
      <c r="AN825" s="1"/>
      <c r="AO825" s="3"/>
      <c r="AP825" s="3"/>
      <c r="AQ825" s="4"/>
      <c r="AR825" s="4"/>
      <c r="AS825" s="4"/>
      <c r="AT825" s="4"/>
      <c r="AU825" s="4"/>
      <c r="AV825" s="4"/>
      <c r="AW825" s="1"/>
      <c r="AX825" s="1"/>
      <c r="AY825" s="1"/>
      <c r="AZ825" s="1"/>
      <c r="BA825" s="1"/>
      <c r="BB825" s="1"/>
      <c r="BC825" s="1"/>
      <c r="BD825" s="1"/>
      <c r="BE825" s="1"/>
      <c r="BG825" s="1"/>
      <c r="BH825" s="1"/>
    </row>
    <row r="826" spans="1:180" ht="15" customHeight="1" x14ac:dyDescent="0.25">
      <c r="A826" s="105">
        <f t="shared" si="692"/>
        <v>44967</v>
      </c>
      <c r="B826" s="106">
        <f t="shared" si="677"/>
        <v>800.45257469140643</v>
      </c>
      <c r="C826" s="2">
        <f t="shared" si="693"/>
        <v>667.86201980999999</v>
      </c>
      <c r="D826" s="2">
        <f t="shared" si="694"/>
        <v>144.96676576999982</v>
      </c>
      <c r="E826" s="106">
        <f t="shared" si="678"/>
        <v>522.89525404000017</v>
      </c>
      <c r="F826" s="21">
        <f t="shared" si="695"/>
        <v>6474.09</v>
      </c>
      <c r="G826" s="108">
        <f t="shared" si="696"/>
        <v>6508.4</v>
      </c>
      <c r="H826" s="109">
        <f t="shared" si="708"/>
        <v>44921</v>
      </c>
      <c r="I826" s="109">
        <f t="shared" si="704"/>
        <v>44952</v>
      </c>
      <c r="J826" s="110">
        <f t="shared" si="679"/>
        <v>5.2995865055938118E-3</v>
      </c>
      <c r="K826" s="117">
        <f t="shared" si="705"/>
        <v>44982</v>
      </c>
      <c r="L826" s="178">
        <f t="shared" si="707"/>
        <v>31</v>
      </c>
      <c r="M826" s="178">
        <f t="shared" si="711"/>
        <v>16</v>
      </c>
      <c r="N826" s="106">
        <f t="shared" si="680"/>
        <v>1.00273177</v>
      </c>
      <c r="O826" s="111">
        <f t="shared" si="710"/>
        <v>1.0061996799999999</v>
      </c>
      <c r="P826" s="111">
        <f t="shared" si="697"/>
        <v>1.1934647986573674</v>
      </c>
      <c r="Q826" s="106">
        <f t="shared" si="709"/>
        <v>1.1967250599999999</v>
      </c>
      <c r="R826" s="106">
        <f t="shared" si="698"/>
        <v>1.1934647899999999</v>
      </c>
      <c r="S826" s="106">
        <f t="shared" si="681"/>
        <v>797.06980522000003</v>
      </c>
      <c r="T826" s="106">
        <f t="shared" si="682"/>
        <v>28.045964896672196</v>
      </c>
      <c r="U826" s="106">
        <f t="shared" si="683"/>
        <v>102.86660022473423</v>
      </c>
      <c r="V826" s="106">
        <f t="shared" si="684"/>
        <v>798.77458493140648</v>
      </c>
      <c r="W826" s="19">
        <f t="shared" si="703"/>
        <v>0</v>
      </c>
      <c r="X826" s="2">
        <f t="shared" si="685"/>
        <v>0</v>
      </c>
      <c r="Y826" s="4">
        <f t="shared" si="686"/>
        <v>0</v>
      </c>
      <c r="Z826" s="106">
        <f t="shared" si="687"/>
        <v>0</v>
      </c>
      <c r="AA826" s="114">
        <f t="shared" si="699"/>
        <v>0.05</v>
      </c>
      <c r="AB826" s="112">
        <f t="shared" si="688"/>
        <v>16</v>
      </c>
      <c r="AC826" s="178">
        <f t="shared" si="706"/>
        <v>31</v>
      </c>
      <c r="AD826" s="11">
        <f t="shared" si="700"/>
        <v>1.0021007049999999</v>
      </c>
      <c r="AE826" s="106">
        <f t="shared" si="689"/>
        <v>1.6744085200000001</v>
      </c>
      <c r="AF826" s="106">
        <f t="shared" si="690"/>
        <v>1.67798976</v>
      </c>
      <c r="AG826" s="106">
        <f t="shared" si="691"/>
        <v>0</v>
      </c>
      <c r="AH826" s="115" t="str">
        <f t="shared" si="701"/>
        <v>J=</v>
      </c>
      <c r="AI826" s="116">
        <f t="shared" si="702"/>
        <v>44982</v>
      </c>
      <c r="AJ826" s="10"/>
      <c r="AK826" s="1"/>
      <c r="AL826" s="10"/>
      <c r="AM826" s="1"/>
      <c r="AN826" s="1"/>
      <c r="AO826" s="3"/>
      <c r="AP826" s="3"/>
      <c r="AQ826" s="4"/>
      <c r="AR826" s="4"/>
      <c r="AS826" s="4"/>
      <c r="AT826" s="4"/>
      <c r="AU826" s="4"/>
      <c r="AV826" s="4"/>
      <c r="AW826" s="1"/>
      <c r="AX826" s="1"/>
      <c r="AY826" s="1"/>
      <c r="AZ826" s="1"/>
      <c r="BA826" s="1"/>
      <c r="BB826" s="1"/>
      <c r="BC826" s="1"/>
      <c r="BD826" s="1"/>
      <c r="BE826" s="1"/>
      <c r="BG826" s="1"/>
      <c r="BH826" s="1"/>
    </row>
    <row r="827" spans="1:180" ht="15" customHeight="1" x14ac:dyDescent="0.25">
      <c r="A827" s="105">
        <f t="shared" si="692"/>
        <v>44968</v>
      </c>
      <c r="B827" s="106">
        <f t="shared" si="677"/>
        <v>800.6645065969459</v>
      </c>
      <c r="C827" s="2">
        <f t="shared" si="693"/>
        <v>667.86201980999999</v>
      </c>
      <c r="D827" s="2">
        <f t="shared" si="694"/>
        <v>144.96676576999982</v>
      </c>
      <c r="E827" s="106">
        <f t="shared" si="678"/>
        <v>522.89525404000017</v>
      </c>
      <c r="F827" s="21">
        <f t="shared" si="695"/>
        <v>6474.09</v>
      </c>
      <c r="G827" s="108">
        <f t="shared" si="696"/>
        <v>6508.4</v>
      </c>
      <c r="H827" s="109">
        <f t="shared" si="708"/>
        <v>44921</v>
      </c>
      <c r="I827" s="109">
        <f t="shared" si="704"/>
        <v>44952</v>
      </c>
      <c r="J827" s="110">
        <f t="shared" si="679"/>
        <v>5.2995865055938118E-3</v>
      </c>
      <c r="K827" s="117">
        <f t="shared" si="705"/>
        <v>44982</v>
      </c>
      <c r="L827" s="178">
        <f t="shared" si="707"/>
        <v>31</v>
      </c>
      <c r="M827" s="178">
        <f t="shared" si="711"/>
        <v>17</v>
      </c>
      <c r="N827" s="106">
        <f t="shared" si="680"/>
        <v>1.0029027500000001</v>
      </c>
      <c r="O827" s="111">
        <f t="shared" si="710"/>
        <v>1.0061996799999999</v>
      </c>
      <c r="P827" s="111">
        <f t="shared" si="697"/>
        <v>1.1934647986573674</v>
      </c>
      <c r="Q827" s="106">
        <f t="shared" si="709"/>
        <v>1.1969291200000001</v>
      </c>
      <c r="R827" s="106">
        <f t="shared" si="698"/>
        <v>1.1934647899999999</v>
      </c>
      <c r="S827" s="106">
        <f t="shared" si="681"/>
        <v>797.06980522000003</v>
      </c>
      <c r="T827" s="106">
        <f t="shared" si="682"/>
        <v>28.045964896672196</v>
      </c>
      <c r="U827" s="106">
        <f t="shared" si="683"/>
        <v>102.97330223027372</v>
      </c>
      <c r="V827" s="106">
        <f t="shared" si="684"/>
        <v>798.88128693694591</v>
      </c>
      <c r="W827" s="19">
        <f t="shared" si="703"/>
        <v>0</v>
      </c>
      <c r="X827" s="2">
        <f t="shared" si="685"/>
        <v>0</v>
      </c>
      <c r="Y827" s="4">
        <f t="shared" si="686"/>
        <v>0</v>
      </c>
      <c r="Z827" s="106">
        <f t="shared" si="687"/>
        <v>0</v>
      </c>
      <c r="AA827" s="114">
        <f t="shared" si="699"/>
        <v>0.05</v>
      </c>
      <c r="AB827" s="112">
        <f t="shared" si="688"/>
        <v>17</v>
      </c>
      <c r="AC827" s="178">
        <f t="shared" si="706"/>
        <v>31</v>
      </c>
      <c r="AD827" s="11">
        <f t="shared" si="700"/>
        <v>1.0022321460000001</v>
      </c>
      <c r="AE827" s="106">
        <f t="shared" si="689"/>
        <v>1.7791761699999999</v>
      </c>
      <c r="AF827" s="106">
        <f t="shared" si="690"/>
        <v>1.7832196600000001</v>
      </c>
      <c r="AG827" s="106">
        <f t="shared" si="691"/>
        <v>0</v>
      </c>
      <c r="AH827" s="115" t="str">
        <f t="shared" si="701"/>
        <v>J=</v>
      </c>
      <c r="AI827" s="116">
        <f t="shared" si="702"/>
        <v>44982</v>
      </c>
      <c r="AJ827" s="10"/>
      <c r="AK827" s="1"/>
      <c r="AL827" s="10"/>
      <c r="AM827" s="1"/>
      <c r="AN827" s="1"/>
      <c r="AO827" s="3"/>
      <c r="AP827" s="3"/>
      <c r="AQ827" s="4"/>
      <c r="AR827" s="4"/>
      <c r="AS827" s="4"/>
      <c r="AT827" s="4"/>
      <c r="AU827" s="4"/>
      <c r="AV827" s="4"/>
      <c r="AW827" s="1"/>
      <c r="AX827" s="1"/>
      <c r="AY827" s="1"/>
      <c r="AZ827" s="1"/>
      <c r="BA827" s="1"/>
      <c r="BB827" s="1"/>
      <c r="BC827" s="1"/>
      <c r="BD827" s="1"/>
      <c r="BE827" s="1"/>
      <c r="BG827" s="1"/>
      <c r="BH827" s="1"/>
    </row>
    <row r="828" spans="1:180" ht="15" customHeight="1" x14ac:dyDescent="0.25">
      <c r="A828" s="105">
        <f t="shared" si="692"/>
        <v>44969</v>
      </c>
      <c r="B828" s="106">
        <f t="shared" si="677"/>
        <v>800.87650030829536</v>
      </c>
      <c r="C828" s="2">
        <f t="shared" si="693"/>
        <v>667.86201980999999</v>
      </c>
      <c r="D828" s="2">
        <f t="shared" si="694"/>
        <v>144.96676576999982</v>
      </c>
      <c r="E828" s="106">
        <f t="shared" si="678"/>
        <v>522.89525404000017</v>
      </c>
      <c r="F828" s="21">
        <f t="shared" si="695"/>
        <v>6474.09</v>
      </c>
      <c r="G828" s="108">
        <f t="shared" si="696"/>
        <v>6508.4</v>
      </c>
      <c r="H828" s="109">
        <f t="shared" si="708"/>
        <v>44921</v>
      </c>
      <c r="I828" s="109">
        <f t="shared" si="704"/>
        <v>44952</v>
      </c>
      <c r="J828" s="110">
        <f t="shared" si="679"/>
        <v>5.2995865055938118E-3</v>
      </c>
      <c r="K828" s="117">
        <f t="shared" si="705"/>
        <v>44982</v>
      </c>
      <c r="L828" s="178">
        <f t="shared" si="707"/>
        <v>31</v>
      </c>
      <c r="M828" s="178">
        <f t="shared" si="711"/>
        <v>18</v>
      </c>
      <c r="N828" s="106">
        <f t="shared" si="680"/>
        <v>1.0030737599999999</v>
      </c>
      <c r="O828" s="111">
        <f t="shared" si="710"/>
        <v>1.0061996799999999</v>
      </c>
      <c r="P828" s="111">
        <f t="shared" si="697"/>
        <v>1.1934647986573674</v>
      </c>
      <c r="Q828" s="106">
        <f t="shared" si="709"/>
        <v>1.19713322</v>
      </c>
      <c r="R828" s="106">
        <f t="shared" si="698"/>
        <v>1.1934647899999999</v>
      </c>
      <c r="S828" s="106">
        <f t="shared" si="681"/>
        <v>797.06980522000003</v>
      </c>
      <c r="T828" s="106">
        <f t="shared" si="682"/>
        <v>28.045964896672196</v>
      </c>
      <c r="U828" s="106">
        <f t="shared" si="683"/>
        <v>103.08002515162325</v>
      </c>
      <c r="V828" s="106">
        <f t="shared" si="684"/>
        <v>798.98800985829541</v>
      </c>
      <c r="W828" s="19">
        <f t="shared" si="703"/>
        <v>0</v>
      </c>
      <c r="X828" s="2">
        <f t="shared" si="685"/>
        <v>0</v>
      </c>
      <c r="Y828" s="4">
        <f t="shared" si="686"/>
        <v>0</v>
      </c>
      <c r="Z828" s="106">
        <f t="shared" si="687"/>
        <v>0</v>
      </c>
      <c r="AA828" s="114">
        <f t="shared" si="699"/>
        <v>0.05</v>
      </c>
      <c r="AB828" s="112">
        <f t="shared" si="688"/>
        <v>18</v>
      </c>
      <c r="AC828" s="178">
        <f t="shared" si="706"/>
        <v>31</v>
      </c>
      <c r="AD828" s="11">
        <f t="shared" si="700"/>
        <v>1.002363603</v>
      </c>
      <c r="AE828" s="106">
        <f t="shared" si="689"/>
        <v>1.88395658</v>
      </c>
      <c r="AF828" s="106">
        <f t="shared" si="690"/>
        <v>1.8884904499999999</v>
      </c>
      <c r="AG828" s="106">
        <f t="shared" si="691"/>
        <v>0</v>
      </c>
      <c r="AH828" s="115" t="str">
        <f t="shared" si="701"/>
        <v>J=</v>
      </c>
      <c r="AI828" s="116">
        <f t="shared" si="702"/>
        <v>44982</v>
      </c>
      <c r="AJ828" s="10"/>
      <c r="AK828" s="1"/>
      <c r="AL828" s="10"/>
      <c r="AM828" s="1"/>
      <c r="AN828" s="1"/>
      <c r="AO828" s="3"/>
      <c r="AP828" s="3"/>
      <c r="AQ828" s="4"/>
      <c r="AR828" s="4"/>
      <c r="AS828" s="4"/>
      <c r="AT828" s="4"/>
      <c r="AU828" s="4"/>
      <c r="AV828" s="4"/>
      <c r="AW828" s="1"/>
      <c r="AX828" s="1"/>
      <c r="AY828" s="1"/>
      <c r="AZ828" s="1"/>
      <c r="BA828" s="1"/>
      <c r="BB828" s="1"/>
      <c r="BC828" s="1"/>
      <c r="BD828" s="1"/>
      <c r="BE828" s="1"/>
      <c r="BG828" s="1"/>
      <c r="BH828" s="1"/>
    </row>
    <row r="829" spans="1:180" ht="15" customHeight="1" x14ac:dyDescent="0.25">
      <c r="A829" s="105">
        <f t="shared" si="692"/>
        <v>44970</v>
      </c>
      <c r="B829" s="106">
        <f t="shared" si="677"/>
        <v>801.08855742545506</v>
      </c>
      <c r="C829" s="2">
        <f t="shared" si="693"/>
        <v>667.86201980999999</v>
      </c>
      <c r="D829" s="2">
        <f t="shared" si="694"/>
        <v>144.96676576999982</v>
      </c>
      <c r="E829" s="106">
        <f t="shared" si="678"/>
        <v>522.89525404000017</v>
      </c>
      <c r="F829" s="21">
        <f t="shared" si="695"/>
        <v>6474.09</v>
      </c>
      <c r="G829" s="108">
        <f t="shared" si="696"/>
        <v>6508.4</v>
      </c>
      <c r="H829" s="109">
        <f t="shared" si="708"/>
        <v>44921</v>
      </c>
      <c r="I829" s="109">
        <f t="shared" si="704"/>
        <v>44952</v>
      </c>
      <c r="J829" s="110">
        <f t="shared" si="679"/>
        <v>5.2995865055938118E-3</v>
      </c>
      <c r="K829" s="117">
        <f t="shared" si="705"/>
        <v>44982</v>
      </c>
      <c r="L829" s="178">
        <f t="shared" si="707"/>
        <v>31</v>
      </c>
      <c r="M829" s="178">
        <f t="shared" si="711"/>
        <v>19</v>
      </c>
      <c r="N829" s="106">
        <f t="shared" si="680"/>
        <v>1.00324481</v>
      </c>
      <c r="O829" s="111">
        <f t="shared" si="710"/>
        <v>1.0061996799999999</v>
      </c>
      <c r="P829" s="111">
        <f t="shared" si="697"/>
        <v>1.1934647986573674</v>
      </c>
      <c r="Q829" s="106">
        <f t="shared" si="709"/>
        <v>1.1973373599999999</v>
      </c>
      <c r="R829" s="106">
        <f t="shared" si="698"/>
        <v>1.1934647899999999</v>
      </c>
      <c r="S829" s="106">
        <f t="shared" si="681"/>
        <v>797.06980522000003</v>
      </c>
      <c r="T829" s="106">
        <f t="shared" si="682"/>
        <v>28.045964896672196</v>
      </c>
      <c r="U829" s="106">
        <f t="shared" si="683"/>
        <v>103.18676898878292</v>
      </c>
      <c r="V829" s="106">
        <f t="shared" si="684"/>
        <v>799.0947536954551</v>
      </c>
      <c r="W829" s="19">
        <f t="shared" si="703"/>
        <v>0</v>
      </c>
      <c r="X829" s="2">
        <f t="shared" si="685"/>
        <v>0</v>
      </c>
      <c r="Y829" s="4">
        <f t="shared" si="686"/>
        <v>0</v>
      </c>
      <c r="Z829" s="106">
        <f t="shared" si="687"/>
        <v>0</v>
      </c>
      <c r="AA829" s="114">
        <f t="shared" si="699"/>
        <v>0.05</v>
      </c>
      <c r="AB829" s="112">
        <f t="shared" si="688"/>
        <v>19</v>
      </c>
      <c r="AC829" s="178">
        <f t="shared" si="706"/>
        <v>31</v>
      </c>
      <c r="AD829" s="11">
        <f t="shared" si="700"/>
        <v>1.0024950779999999</v>
      </c>
      <c r="AE829" s="106">
        <f t="shared" si="689"/>
        <v>1.9887513299999999</v>
      </c>
      <c r="AF829" s="106">
        <f t="shared" si="690"/>
        <v>1.99380373</v>
      </c>
      <c r="AG829" s="106">
        <f t="shared" si="691"/>
        <v>0</v>
      </c>
      <c r="AH829" s="115" t="str">
        <f t="shared" si="701"/>
        <v>J=</v>
      </c>
      <c r="AI829" s="116">
        <f t="shared" si="702"/>
        <v>44982</v>
      </c>
      <c r="AJ829" s="10"/>
      <c r="AK829" s="1"/>
      <c r="AL829" s="10"/>
      <c r="AM829" s="1"/>
      <c r="AN829" s="1"/>
      <c r="AO829" s="3"/>
      <c r="AP829" s="3"/>
      <c r="AQ829" s="4"/>
      <c r="AR829" s="4"/>
      <c r="AS829" s="4"/>
      <c r="AT829" s="4"/>
      <c r="AU829" s="4"/>
      <c r="AV829" s="4"/>
      <c r="AW829" s="1"/>
      <c r="AX829" s="1"/>
      <c r="AY829" s="1"/>
      <c r="AZ829" s="1"/>
      <c r="BA829" s="1"/>
      <c r="BB829" s="1"/>
      <c r="BC829" s="1"/>
      <c r="BD829" s="1"/>
      <c r="BE829" s="1"/>
      <c r="BG829" s="1"/>
      <c r="BH829" s="1"/>
    </row>
    <row r="830" spans="1:180" ht="15" customHeight="1" x14ac:dyDescent="0.25">
      <c r="A830" s="105">
        <f t="shared" si="692"/>
        <v>44971</v>
      </c>
      <c r="B830" s="106">
        <f t="shared" si="677"/>
        <v>801.30067272947258</v>
      </c>
      <c r="C830" s="2">
        <f t="shared" si="693"/>
        <v>667.86201980999999</v>
      </c>
      <c r="D830" s="2">
        <f t="shared" si="694"/>
        <v>144.96676576999982</v>
      </c>
      <c r="E830" s="106">
        <f t="shared" si="678"/>
        <v>522.89525404000017</v>
      </c>
      <c r="F830" s="21">
        <f t="shared" si="695"/>
        <v>6474.09</v>
      </c>
      <c r="G830" s="108">
        <f t="shared" si="696"/>
        <v>6508.4</v>
      </c>
      <c r="H830" s="109">
        <f t="shared" si="708"/>
        <v>44921</v>
      </c>
      <c r="I830" s="109">
        <f t="shared" si="704"/>
        <v>44952</v>
      </c>
      <c r="J830" s="110">
        <f t="shared" si="679"/>
        <v>5.2995865055938118E-3</v>
      </c>
      <c r="K830" s="117">
        <f t="shared" si="705"/>
        <v>44982</v>
      </c>
      <c r="L830" s="178">
        <f t="shared" si="707"/>
        <v>31</v>
      </c>
      <c r="M830" s="178">
        <f t="shared" si="711"/>
        <v>20</v>
      </c>
      <c r="N830" s="106">
        <f t="shared" si="680"/>
        <v>1.0034158799999999</v>
      </c>
      <c r="O830" s="111">
        <f t="shared" si="710"/>
        <v>1.0061996799999999</v>
      </c>
      <c r="P830" s="111">
        <f t="shared" si="697"/>
        <v>1.1934647986573674</v>
      </c>
      <c r="Q830" s="106">
        <f t="shared" si="709"/>
        <v>1.1975415300000001</v>
      </c>
      <c r="R830" s="106">
        <f t="shared" si="698"/>
        <v>1.1934647899999999</v>
      </c>
      <c r="S830" s="106">
        <f t="shared" si="681"/>
        <v>797.06980522000003</v>
      </c>
      <c r="T830" s="106">
        <f t="shared" si="682"/>
        <v>28.045964896672196</v>
      </c>
      <c r="U830" s="106">
        <f t="shared" si="683"/>
        <v>103.29352851280035</v>
      </c>
      <c r="V830" s="106">
        <f t="shared" si="684"/>
        <v>799.20151321947253</v>
      </c>
      <c r="W830" s="19">
        <f t="shared" si="703"/>
        <v>0</v>
      </c>
      <c r="X830" s="2">
        <f t="shared" si="685"/>
        <v>0</v>
      </c>
      <c r="Y830" s="4">
        <f t="shared" si="686"/>
        <v>0</v>
      </c>
      <c r="Z830" s="106">
        <f t="shared" si="687"/>
        <v>0</v>
      </c>
      <c r="AA830" s="114">
        <f t="shared" si="699"/>
        <v>0.05</v>
      </c>
      <c r="AB830" s="112">
        <f t="shared" si="688"/>
        <v>20</v>
      </c>
      <c r="AC830" s="178">
        <f t="shared" si="706"/>
        <v>31</v>
      </c>
      <c r="AD830" s="11">
        <f t="shared" si="700"/>
        <v>1.002626571</v>
      </c>
      <c r="AE830" s="106">
        <f t="shared" si="689"/>
        <v>2.0935604300000001</v>
      </c>
      <c r="AF830" s="106">
        <f t="shared" si="690"/>
        <v>2.0991595099999998</v>
      </c>
      <c r="AG830" s="106">
        <f t="shared" si="691"/>
        <v>0</v>
      </c>
      <c r="AH830" s="115" t="str">
        <f t="shared" si="701"/>
        <v>J=</v>
      </c>
      <c r="AI830" s="116">
        <f t="shared" si="702"/>
        <v>44982</v>
      </c>
      <c r="AJ830" s="10"/>
      <c r="AK830" s="1"/>
      <c r="AL830" s="10"/>
      <c r="AM830" s="1"/>
      <c r="AN830" s="1"/>
      <c r="AO830" s="3"/>
      <c r="AP830" s="3"/>
      <c r="AQ830" s="4"/>
      <c r="AR830" s="4"/>
      <c r="AS830" s="4"/>
      <c r="AT830" s="4"/>
      <c r="AU830" s="4"/>
      <c r="AV830" s="4"/>
      <c r="AW830" s="1"/>
      <c r="AX830" s="1"/>
      <c r="AY830" s="1"/>
      <c r="AZ830" s="1"/>
      <c r="BA830" s="1"/>
      <c r="BB830" s="1"/>
      <c r="BC830" s="1"/>
      <c r="BD830" s="1"/>
      <c r="BE830" s="1"/>
      <c r="BG830" s="1"/>
      <c r="BH830" s="1"/>
    </row>
    <row r="831" spans="1:180" ht="15" customHeight="1" x14ac:dyDescent="0.25">
      <c r="A831" s="105">
        <f t="shared" si="692"/>
        <v>44972</v>
      </c>
      <c r="B831" s="106">
        <f t="shared" si="677"/>
        <v>801.51284463034744</v>
      </c>
      <c r="C831" s="2">
        <f t="shared" si="693"/>
        <v>667.86201980999999</v>
      </c>
      <c r="D831" s="2">
        <f t="shared" si="694"/>
        <v>144.96676576999982</v>
      </c>
      <c r="E831" s="106">
        <f t="shared" si="678"/>
        <v>522.89525404000017</v>
      </c>
      <c r="F831" s="21">
        <f t="shared" si="695"/>
        <v>6474.09</v>
      </c>
      <c r="G831" s="108">
        <f t="shared" si="696"/>
        <v>6508.4</v>
      </c>
      <c r="H831" s="109">
        <f t="shared" si="708"/>
        <v>44921</v>
      </c>
      <c r="I831" s="109">
        <f t="shared" si="704"/>
        <v>44952</v>
      </c>
      <c r="J831" s="110">
        <f t="shared" si="679"/>
        <v>5.2995865055938118E-3</v>
      </c>
      <c r="K831" s="117">
        <f t="shared" si="705"/>
        <v>44982</v>
      </c>
      <c r="L831" s="178">
        <f t="shared" si="707"/>
        <v>31</v>
      </c>
      <c r="M831" s="178">
        <f t="shared" si="711"/>
        <v>21</v>
      </c>
      <c r="N831" s="106">
        <f t="shared" si="680"/>
        <v>1.0035869799999999</v>
      </c>
      <c r="O831" s="111">
        <f t="shared" si="710"/>
        <v>1.0061996799999999</v>
      </c>
      <c r="P831" s="111">
        <f t="shared" si="697"/>
        <v>1.1934647986573674</v>
      </c>
      <c r="Q831" s="106">
        <f t="shared" si="709"/>
        <v>1.1977457300000001</v>
      </c>
      <c r="R831" s="106">
        <f t="shared" si="698"/>
        <v>1.1934647899999999</v>
      </c>
      <c r="S831" s="106">
        <f t="shared" si="681"/>
        <v>797.06980522000003</v>
      </c>
      <c r="T831" s="106">
        <f t="shared" si="682"/>
        <v>28.045964896672196</v>
      </c>
      <c r="U831" s="106">
        <f t="shared" si="683"/>
        <v>103.40030372367532</v>
      </c>
      <c r="V831" s="106">
        <f t="shared" si="684"/>
        <v>799.30828843034749</v>
      </c>
      <c r="W831" s="19">
        <f t="shared" si="703"/>
        <v>0</v>
      </c>
      <c r="X831" s="2">
        <f t="shared" si="685"/>
        <v>0</v>
      </c>
      <c r="Y831" s="4">
        <f t="shared" si="686"/>
        <v>0</v>
      </c>
      <c r="Z831" s="106">
        <f t="shared" si="687"/>
        <v>0</v>
      </c>
      <c r="AA831" s="114">
        <f t="shared" si="699"/>
        <v>0.05</v>
      </c>
      <c r="AB831" s="112">
        <f t="shared" si="688"/>
        <v>21</v>
      </c>
      <c r="AC831" s="178">
        <f t="shared" si="706"/>
        <v>31</v>
      </c>
      <c r="AD831" s="11">
        <f t="shared" si="700"/>
        <v>1.00275808</v>
      </c>
      <c r="AE831" s="106">
        <f t="shared" si="689"/>
        <v>2.1983822800000001</v>
      </c>
      <c r="AF831" s="106">
        <f t="shared" si="690"/>
        <v>2.2045561999999999</v>
      </c>
      <c r="AG831" s="106">
        <f t="shared" si="691"/>
        <v>0</v>
      </c>
      <c r="AH831" s="115" t="str">
        <f t="shared" si="701"/>
        <v>J=</v>
      </c>
      <c r="AI831" s="116">
        <f t="shared" si="702"/>
        <v>44982</v>
      </c>
      <c r="AJ831" s="10"/>
      <c r="AK831" s="1"/>
      <c r="AL831" s="10"/>
      <c r="AM831" s="1"/>
      <c r="AN831" s="1"/>
      <c r="AO831" s="3"/>
      <c r="AP831" s="3"/>
      <c r="AQ831" s="4"/>
      <c r="AR831" s="4"/>
      <c r="AS831" s="4"/>
      <c r="AT831" s="4"/>
      <c r="AU831" s="4"/>
      <c r="AV831" s="4"/>
      <c r="AW831" s="1"/>
      <c r="AX831" s="1"/>
      <c r="AY831" s="1"/>
      <c r="AZ831" s="1"/>
      <c r="BA831" s="1"/>
      <c r="BB831" s="1"/>
      <c r="BC831" s="1"/>
      <c r="BD831" s="1"/>
      <c r="BE831" s="1"/>
      <c r="BG831" s="1"/>
      <c r="BH831" s="1"/>
    </row>
    <row r="832" spans="1:180" ht="15" customHeight="1" x14ac:dyDescent="0.25">
      <c r="A832" s="105">
        <f t="shared" si="692"/>
        <v>44973</v>
      </c>
      <c r="B832" s="106">
        <f t="shared" si="677"/>
        <v>801.72507997703258</v>
      </c>
      <c r="C832" s="2">
        <f t="shared" si="693"/>
        <v>667.86201980999999</v>
      </c>
      <c r="D832" s="2">
        <f t="shared" si="694"/>
        <v>144.96676576999982</v>
      </c>
      <c r="E832" s="106">
        <f t="shared" si="678"/>
        <v>522.89525404000017</v>
      </c>
      <c r="F832" s="21">
        <f t="shared" si="695"/>
        <v>6474.09</v>
      </c>
      <c r="G832" s="108">
        <f t="shared" si="696"/>
        <v>6508.4</v>
      </c>
      <c r="H832" s="109">
        <f t="shared" si="708"/>
        <v>44921</v>
      </c>
      <c r="I832" s="109">
        <f t="shared" si="704"/>
        <v>44952</v>
      </c>
      <c r="J832" s="110">
        <f t="shared" si="679"/>
        <v>5.2995865055938118E-3</v>
      </c>
      <c r="K832" s="117">
        <f t="shared" si="705"/>
        <v>44982</v>
      </c>
      <c r="L832" s="178">
        <f t="shared" si="707"/>
        <v>31</v>
      </c>
      <c r="M832" s="178">
        <f t="shared" si="711"/>
        <v>22</v>
      </c>
      <c r="N832" s="106">
        <f t="shared" si="680"/>
        <v>1.0037581099999999</v>
      </c>
      <c r="O832" s="111">
        <f t="shared" si="710"/>
        <v>1.0061996799999999</v>
      </c>
      <c r="P832" s="111">
        <f t="shared" si="697"/>
        <v>1.1934647986573674</v>
      </c>
      <c r="Q832" s="106">
        <f t="shared" si="709"/>
        <v>1.19794997</v>
      </c>
      <c r="R832" s="106">
        <f t="shared" si="698"/>
        <v>1.1934647899999999</v>
      </c>
      <c r="S832" s="106">
        <f t="shared" si="681"/>
        <v>797.06980522000003</v>
      </c>
      <c r="T832" s="106">
        <f t="shared" si="682"/>
        <v>28.045964896672196</v>
      </c>
      <c r="U832" s="106">
        <f t="shared" si="683"/>
        <v>103.50709985036043</v>
      </c>
      <c r="V832" s="106">
        <f t="shared" si="684"/>
        <v>799.41508455703263</v>
      </c>
      <c r="W832" s="19">
        <f t="shared" si="703"/>
        <v>0</v>
      </c>
      <c r="X832" s="2">
        <f t="shared" si="685"/>
        <v>0</v>
      </c>
      <c r="Y832" s="4">
        <f t="shared" si="686"/>
        <v>0</v>
      </c>
      <c r="Z832" s="106">
        <f t="shared" si="687"/>
        <v>0</v>
      </c>
      <c r="AA832" s="114">
        <f t="shared" si="699"/>
        <v>0.05</v>
      </c>
      <c r="AB832" s="112">
        <f t="shared" si="688"/>
        <v>22</v>
      </c>
      <c r="AC832" s="178">
        <f t="shared" si="706"/>
        <v>31</v>
      </c>
      <c r="AD832" s="11">
        <f t="shared" si="700"/>
        <v>1.002889607</v>
      </c>
      <c r="AE832" s="106">
        <f t="shared" si="689"/>
        <v>2.30321848</v>
      </c>
      <c r="AF832" s="106">
        <f t="shared" si="690"/>
        <v>2.3099954199999999</v>
      </c>
      <c r="AG832" s="106">
        <f t="shared" si="691"/>
        <v>0</v>
      </c>
      <c r="AH832" s="115" t="str">
        <f t="shared" si="701"/>
        <v>J=</v>
      </c>
      <c r="AI832" s="116">
        <f t="shared" si="702"/>
        <v>44982</v>
      </c>
      <c r="AJ832" s="10"/>
      <c r="AK832" s="1"/>
      <c r="AL832" s="10"/>
      <c r="AM832" s="1"/>
      <c r="AN832" s="1"/>
      <c r="AO832" s="3"/>
      <c r="AP832" s="3"/>
      <c r="AQ832" s="4"/>
      <c r="AR832" s="4"/>
      <c r="AS832" s="4"/>
      <c r="AT832" s="4"/>
      <c r="AU832" s="4"/>
      <c r="AV832" s="4"/>
      <c r="AW832" s="1"/>
      <c r="AX832" s="1"/>
      <c r="AY832" s="1"/>
      <c r="AZ832" s="1"/>
      <c r="BA832" s="1"/>
      <c r="BB832" s="1"/>
      <c r="BC832" s="1"/>
      <c r="BD832" s="1"/>
      <c r="BE832" s="1"/>
      <c r="BG832" s="1"/>
      <c r="BH832" s="1"/>
    </row>
    <row r="833" spans="1:60" ht="15" customHeight="1" x14ac:dyDescent="0.25">
      <c r="A833" s="105">
        <f t="shared" si="692"/>
        <v>44974</v>
      </c>
      <c r="B833" s="106">
        <f t="shared" si="677"/>
        <v>801.93736750162282</v>
      </c>
      <c r="C833" s="2">
        <f t="shared" si="693"/>
        <v>667.86201980999999</v>
      </c>
      <c r="D833" s="2">
        <f t="shared" si="694"/>
        <v>144.96676576999982</v>
      </c>
      <c r="E833" s="106">
        <f t="shared" si="678"/>
        <v>522.89525404000017</v>
      </c>
      <c r="F833" s="21">
        <f t="shared" si="695"/>
        <v>6474.09</v>
      </c>
      <c r="G833" s="108">
        <f t="shared" si="696"/>
        <v>6508.4</v>
      </c>
      <c r="H833" s="109">
        <f t="shared" si="708"/>
        <v>44921</v>
      </c>
      <c r="I833" s="109">
        <f t="shared" si="704"/>
        <v>44952</v>
      </c>
      <c r="J833" s="110">
        <f t="shared" si="679"/>
        <v>5.2995865055938118E-3</v>
      </c>
      <c r="K833" s="117">
        <f t="shared" si="705"/>
        <v>44982</v>
      </c>
      <c r="L833" s="178">
        <f t="shared" si="707"/>
        <v>31</v>
      </c>
      <c r="M833" s="178">
        <f t="shared" si="711"/>
        <v>23</v>
      </c>
      <c r="N833" s="106">
        <f t="shared" si="680"/>
        <v>1.00392926</v>
      </c>
      <c r="O833" s="111">
        <f t="shared" si="710"/>
        <v>1.0061996799999999</v>
      </c>
      <c r="P833" s="111">
        <f t="shared" si="697"/>
        <v>1.1934647986573674</v>
      </c>
      <c r="Q833" s="106">
        <f t="shared" si="709"/>
        <v>1.1981542300000001</v>
      </c>
      <c r="R833" s="106">
        <f t="shared" si="698"/>
        <v>1.1934647899999999</v>
      </c>
      <c r="S833" s="106">
        <f t="shared" si="681"/>
        <v>797.06980522000003</v>
      </c>
      <c r="T833" s="106">
        <f t="shared" si="682"/>
        <v>28.045964896672196</v>
      </c>
      <c r="U833" s="106">
        <f t="shared" si="683"/>
        <v>103.61390643495068</v>
      </c>
      <c r="V833" s="106">
        <f t="shared" si="684"/>
        <v>799.52189114162286</v>
      </c>
      <c r="W833" s="19">
        <f t="shared" si="703"/>
        <v>0</v>
      </c>
      <c r="X833" s="2">
        <f t="shared" si="685"/>
        <v>0</v>
      </c>
      <c r="Y833" s="4">
        <f t="shared" si="686"/>
        <v>0</v>
      </c>
      <c r="Z833" s="106">
        <f t="shared" si="687"/>
        <v>0</v>
      </c>
      <c r="AA833" s="114">
        <f t="shared" si="699"/>
        <v>0.05</v>
      </c>
      <c r="AB833" s="112">
        <f t="shared" si="688"/>
        <v>23</v>
      </c>
      <c r="AC833" s="178">
        <f t="shared" si="706"/>
        <v>31</v>
      </c>
      <c r="AD833" s="11">
        <f t="shared" si="700"/>
        <v>1.003021151</v>
      </c>
      <c r="AE833" s="106">
        <f t="shared" si="689"/>
        <v>2.40806823</v>
      </c>
      <c r="AF833" s="106">
        <f t="shared" si="690"/>
        <v>2.41547636</v>
      </c>
      <c r="AG833" s="106">
        <f t="shared" si="691"/>
        <v>0</v>
      </c>
      <c r="AH833" s="115" t="str">
        <f t="shared" si="701"/>
        <v>J=</v>
      </c>
      <c r="AI833" s="116">
        <f t="shared" si="702"/>
        <v>44982</v>
      </c>
      <c r="AJ833" s="10"/>
      <c r="AK833" s="1"/>
      <c r="AL833" s="10"/>
      <c r="AM833" s="1"/>
      <c r="AN833" s="1"/>
      <c r="AO833" s="3"/>
      <c r="AP833" s="3"/>
      <c r="AQ833" s="4"/>
      <c r="AR833" s="4"/>
      <c r="AS833" s="4"/>
      <c r="AT833" s="4"/>
      <c r="AU833" s="4"/>
      <c r="AV833" s="4"/>
      <c r="AW833" s="1"/>
      <c r="AX833" s="1"/>
      <c r="AY833" s="1"/>
      <c r="AZ833" s="1"/>
      <c r="BA833" s="1"/>
      <c r="BB833" s="1"/>
      <c r="BC833" s="1"/>
      <c r="BD833" s="1"/>
      <c r="BE833" s="1"/>
      <c r="BG833" s="1"/>
      <c r="BH833" s="1"/>
    </row>
    <row r="834" spans="1:60" ht="15" customHeight="1" x14ac:dyDescent="0.25">
      <c r="A834" s="105">
        <f t="shared" si="692"/>
        <v>44975</v>
      </c>
      <c r="B834" s="106">
        <f t="shared" si="677"/>
        <v>802.14972294097583</v>
      </c>
      <c r="C834" s="2">
        <f t="shared" si="693"/>
        <v>667.86201980999999</v>
      </c>
      <c r="D834" s="2">
        <f t="shared" si="694"/>
        <v>144.96676576999982</v>
      </c>
      <c r="E834" s="106">
        <f t="shared" si="678"/>
        <v>522.89525404000017</v>
      </c>
      <c r="F834" s="21">
        <f t="shared" si="695"/>
        <v>6474.09</v>
      </c>
      <c r="G834" s="108">
        <f t="shared" si="696"/>
        <v>6508.4</v>
      </c>
      <c r="H834" s="109">
        <f t="shared" si="708"/>
        <v>44921</v>
      </c>
      <c r="I834" s="109">
        <f t="shared" si="704"/>
        <v>44952</v>
      </c>
      <c r="J834" s="110">
        <f t="shared" si="679"/>
        <v>5.2995865055938118E-3</v>
      </c>
      <c r="K834" s="117">
        <f t="shared" si="705"/>
        <v>44982</v>
      </c>
      <c r="L834" s="178">
        <f t="shared" si="707"/>
        <v>31</v>
      </c>
      <c r="M834" s="178">
        <f t="shared" si="711"/>
        <v>24</v>
      </c>
      <c r="N834" s="106">
        <f t="shared" si="680"/>
        <v>1.0041004499999999</v>
      </c>
      <c r="O834" s="111">
        <f t="shared" si="710"/>
        <v>1.0061996799999999</v>
      </c>
      <c r="P834" s="111">
        <f t="shared" si="697"/>
        <v>1.1934647986573674</v>
      </c>
      <c r="Q834" s="106">
        <f t="shared" si="709"/>
        <v>1.1983585400000001</v>
      </c>
      <c r="R834" s="106">
        <f t="shared" si="698"/>
        <v>1.1934647899999999</v>
      </c>
      <c r="S834" s="106">
        <f t="shared" si="681"/>
        <v>797.06980522000003</v>
      </c>
      <c r="T834" s="106">
        <f t="shared" si="682"/>
        <v>28.045964896672196</v>
      </c>
      <c r="U834" s="106">
        <f t="shared" si="683"/>
        <v>103.72073916430358</v>
      </c>
      <c r="V834" s="106">
        <f t="shared" si="684"/>
        <v>799.62872387097582</v>
      </c>
      <c r="W834" s="19">
        <f t="shared" si="703"/>
        <v>0</v>
      </c>
      <c r="X834" s="2">
        <f t="shared" si="685"/>
        <v>0</v>
      </c>
      <c r="Y834" s="4">
        <f t="shared" si="686"/>
        <v>0</v>
      </c>
      <c r="Z834" s="106">
        <f t="shared" si="687"/>
        <v>0</v>
      </c>
      <c r="AA834" s="114">
        <f t="shared" si="699"/>
        <v>0.05</v>
      </c>
      <c r="AB834" s="112">
        <f t="shared" si="688"/>
        <v>24</v>
      </c>
      <c r="AC834" s="178">
        <f t="shared" si="706"/>
        <v>31</v>
      </c>
      <c r="AD834" s="11">
        <f t="shared" si="700"/>
        <v>1.0031527119999999</v>
      </c>
      <c r="AE834" s="106">
        <f t="shared" si="689"/>
        <v>2.5129315299999999</v>
      </c>
      <c r="AF834" s="106">
        <f t="shared" si="690"/>
        <v>2.5209990699999998</v>
      </c>
      <c r="AG834" s="106">
        <f t="shared" si="691"/>
        <v>0</v>
      </c>
      <c r="AH834" s="115" t="str">
        <f t="shared" si="701"/>
        <v>J=</v>
      </c>
      <c r="AI834" s="116">
        <f t="shared" si="702"/>
        <v>44982</v>
      </c>
      <c r="AJ834" s="10"/>
      <c r="AK834" s="1"/>
      <c r="AL834" s="10"/>
      <c r="AM834" s="1"/>
      <c r="AN834" s="1"/>
      <c r="AO834" s="3"/>
      <c r="AP834" s="3"/>
      <c r="AQ834" s="4"/>
      <c r="AR834" s="4"/>
      <c r="AS834" s="4"/>
      <c r="AT834" s="4"/>
      <c r="AU834" s="4"/>
      <c r="AV834" s="4"/>
      <c r="AW834" s="1"/>
      <c r="AX834" s="1"/>
      <c r="AY834" s="1"/>
      <c r="AZ834" s="1"/>
      <c r="BA834" s="1"/>
      <c r="BB834" s="1"/>
      <c r="BC834" s="1"/>
      <c r="BD834" s="1"/>
      <c r="BE834" s="1"/>
      <c r="BG834" s="1"/>
      <c r="BH834" s="1"/>
    </row>
    <row r="835" spans="1:60" ht="15" customHeight="1" x14ac:dyDescent="0.25">
      <c r="A835" s="105">
        <f t="shared" si="692"/>
        <v>44976</v>
      </c>
      <c r="B835" s="106">
        <f t="shared" si="677"/>
        <v>802.36213582718631</v>
      </c>
      <c r="C835" s="2">
        <f t="shared" si="693"/>
        <v>667.86201980999999</v>
      </c>
      <c r="D835" s="2">
        <f t="shared" si="694"/>
        <v>144.96676576999982</v>
      </c>
      <c r="E835" s="106">
        <f t="shared" si="678"/>
        <v>522.89525404000017</v>
      </c>
      <c r="F835" s="21">
        <f t="shared" si="695"/>
        <v>6474.09</v>
      </c>
      <c r="G835" s="108">
        <f t="shared" si="696"/>
        <v>6508.4</v>
      </c>
      <c r="H835" s="109">
        <f t="shared" si="708"/>
        <v>44921</v>
      </c>
      <c r="I835" s="109">
        <f t="shared" si="704"/>
        <v>44952</v>
      </c>
      <c r="J835" s="110">
        <f t="shared" si="679"/>
        <v>5.2995865055938118E-3</v>
      </c>
      <c r="K835" s="117">
        <f t="shared" si="705"/>
        <v>44982</v>
      </c>
      <c r="L835" s="178">
        <f t="shared" si="707"/>
        <v>31</v>
      </c>
      <c r="M835" s="178">
        <f t="shared" si="711"/>
        <v>25</v>
      </c>
      <c r="N835" s="106">
        <f t="shared" si="680"/>
        <v>1.0042716700000001</v>
      </c>
      <c r="O835" s="111">
        <f t="shared" si="710"/>
        <v>1.0061996799999999</v>
      </c>
      <c r="P835" s="111">
        <f t="shared" si="697"/>
        <v>1.1934647986573674</v>
      </c>
      <c r="Q835" s="106">
        <f t="shared" si="709"/>
        <v>1.1985628800000001</v>
      </c>
      <c r="R835" s="106">
        <f t="shared" si="698"/>
        <v>1.1934647899999999</v>
      </c>
      <c r="S835" s="106">
        <f t="shared" si="681"/>
        <v>797.06980522000003</v>
      </c>
      <c r="T835" s="106">
        <f t="shared" si="682"/>
        <v>28.045964896672196</v>
      </c>
      <c r="U835" s="106">
        <f t="shared" si="683"/>
        <v>103.82758758051412</v>
      </c>
      <c r="V835" s="106">
        <f t="shared" si="684"/>
        <v>799.7355722871863</v>
      </c>
      <c r="W835" s="19">
        <f t="shared" si="703"/>
        <v>0</v>
      </c>
      <c r="X835" s="2">
        <f t="shared" si="685"/>
        <v>0</v>
      </c>
      <c r="Y835" s="4">
        <f t="shared" si="686"/>
        <v>0</v>
      </c>
      <c r="Z835" s="106">
        <f t="shared" si="687"/>
        <v>0</v>
      </c>
      <c r="AA835" s="114">
        <f t="shared" si="699"/>
        <v>0.05</v>
      </c>
      <c r="AB835" s="112">
        <f t="shared" si="688"/>
        <v>25</v>
      </c>
      <c r="AC835" s="178">
        <f t="shared" si="706"/>
        <v>31</v>
      </c>
      <c r="AD835" s="11">
        <f t="shared" si="700"/>
        <v>1.0032842900000001</v>
      </c>
      <c r="AE835" s="106">
        <f t="shared" si="689"/>
        <v>2.61780839</v>
      </c>
      <c r="AF835" s="106">
        <f t="shared" si="690"/>
        <v>2.6265635399999998</v>
      </c>
      <c r="AG835" s="106">
        <f t="shared" si="691"/>
        <v>0</v>
      </c>
      <c r="AH835" s="115" t="str">
        <f t="shared" si="701"/>
        <v>J=</v>
      </c>
      <c r="AI835" s="116">
        <f t="shared" si="702"/>
        <v>44982</v>
      </c>
      <c r="AJ835" s="10"/>
      <c r="AK835" s="1"/>
      <c r="AL835" s="10"/>
      <c r="AM835" s="1"/>
      <c r="AN835" s="1"/>
      <c r="AO835" s="3"/>
      <c r="AP835" s="3"/>
      <c r="AQ835" s="4"/>
      <c r="AR835" s="4"/>
      <c r="AS835" s="4"/>
      <c r="AT835" s="4"/>
      <c r="AU835" s="4"/>
      <c r="AV835" s="4"/>
      <c r="AW835" s="1"/>
      <c r="AX835" s="1"/>
      <c r="AY835" s="1"/>
      <c r="AZ835" s="1"/>
      <c r="BA835" s="1"/>
      <c r="BB835" s="1"/>
      <c r="BC835" s="1"/>
      <c r="BD835" s="1"/>
      <c r="BE835" s="1"/>
      <c r="BG835" s="1"/>
      <c r="BH835" s="1"/>
    </row>
    <row r="836" spans="1:60" ht="15" customHeight="1" x14ac:dyDescent="0.25">
      <c r="A836" s="105">
        <f t="shared" si="692"/>
        <v>44977</v>
      </c>
      <c r="B836" s="106">
        <f t="shared" si="677"/>
        <v>802.57460697025442</v>
      </c>
      <c r="C836" s="2">
        <f t="shared" si="693"/>
        <v>667.86201980999999</v>
      </c>
      <c r="D836" s="2">
        <f t="shared" si="694"/>
        <v>144.96676576999982</v>
      </c>
      <c r="E836" s="106">
        <f t="shared" si="678"/>
        <v>522.89525404000017</v>
      </c>
      <c r="F836" s="21">
        <f t="shared" si="695"/>
        <v>6474.09</v>
      </c>
      <c r="G836" s="108">
        <f t="shared" si="696"/>
        <v>6508.4</v>
      </c>
      <c r="H836" s="109">
        <f t="shared" si="708"/>
        <v>44921</v>
      </c>
      <c r="I836" s="109">
        <f t="shared" si="704"/>
        <v>44952</v>
      </c>
      <c r="J836" s="110">
        <f t="shared" si="679"/>
        <v>5.2995865055938118E-3</v>
      </c>
      <c r="K836" s="117">
        <f t="shared" si="705"/>
        <v>44982</v>
      </c>
      <c r="L836" s="178">
        <f t="shared" si="707"/>
        <v>31</v>
      </c>
      <c r="M836" s="178">
        <f t="shared" si="711"/>
        <v>26</v>
      </c>
      <c r="N836" s="106">
        <f t="shared" si="680"/>
        <v>1.0044429100000001</v>
      </c>
      <c r="O836" s="111">
        <f t="shared" si="710"/>
        <v>1.0061996799999999</v>
      </c>
      <c r="P836" s="111">
        <f t="shared" si="697"/>
        <v>1.1934647986573674</v>
      </c>
      <c r="Q836" s="106">
        <f t="shared" si="709"/>
        <v>1.19876725</v>
      </c>
      <c r="R836" s="106">
        <f t="shared" si="698"/>
        <v>1.1934647899999999</v>
      </c>
      <c r="S836" s="106">
        <f t="shared" si="681"/>
        <v>797.06980522000003</v>
      </c>
      <c r="T836" s="106">
        <f t="shared" si="682"/>
        <v>28.045964896672196</v>
      </c>
      <c r="U836" s="106">
        <f t="shared" si="683"/>
        <v>103.9344516835822</v>
      </c>
      <c r="V836" s="106">
        <f t="shared" si="684"/>
        <v>799.84243639025442</v>
      </c>
      <c r="W836" s="19">
        <f t="shared" si="703"/>
        <v>0</v>
      </c>
      <c r="X836" s="2">
        <f t="shared" si="685"/>
        <v>0</v>
      </c>
      <c r="Y836" s="4">
        <f t="shared" si="686"/>
        <v>0</v>
      </c>
      <c r="Z836" s="106">
        <f t="shared" si="687"/>
        <v>0</v>
      </c>
      <c r="AA836" s="114">
        <f t="shared" si="699"/>
        <v>0.05</v>
      </c>
      <c r="AB836" s="112">
        <f t="shared" si="688"/>
        <v>26</v>
      </c>
      <c r="AC836" s="178">
        <f t="shared" si="706"/>
        <v>31</v>
      </c>
      <c r="AD836" s="11">
        <f t="shared" si="700"/>
        <v>1.003415886</v>
      </c>
      <c r="AE836" s="106">
        <f t="shared" si="689"/>
        <v>2.72269958</v>
      </c>
      <c r="AF836" s="106">
        <f t="shared" si="690"/>
        <v>2.73217058</v>
      </c>
      <c r="AG836" s="106">
        <f t="shared" si="691"/>
        <v>0</v>
      </c>
      <c r="AH836" s="115" t="str">
        <f t="shared" si="701"/>
        <v>J=</v>
      </c>
      <c r="AI836" s="116">
        <f t="shared" si="702"/>
        <v>44982</v>
      </c>
      <c r="AJ836" s="10"/>
      <c r="AK836" s="1"/>
      <c r="AL836" s="10"/>
      <c r="AM836" s="1"/>
      <c r="AN836" s="1"/>
      <c r="AO836" s="3"/>
      <c r="AP836" s="3"/>
      <c r="AQ836" s="4"/>
      <c r="AR836" s="4"/>
      <c r="AS836" s="4"/>
      <c r="AT836" s="4"/>
      <c r="AU836" s="4"/>
      <c r="AV836" s="4"/>
      <c r="AW836" s="1"/>
      <c r="AX836" s="1"/>
      <c r="AY836" s="1"/>
      <c r="AZ836" s="1"/>
      <c r="BA836" s="1"/>
      <c r="BB836" s="1"/>
      <c r="BC836" s="1"/>
      <c r="BD836" s="1"/>
      <c r="BE836" s="1"/>
      <c r="BG836" s="1"/>
      <c r="BH836" s="1"/>
    </row>
    <row r="837" spans="1:60" ht="15" customHeight="1" x14ac:dyDescent="0.25">
      <c r="A837" s="105">
        <f t="shared" si="692"/>
        <v>44978</v>
      </c>
      <c r="B837" s="106">
        <f t="shared" si="677"/>
        <v>802.78714606808524</v>
      </c>
      <c r="C837" s="2">
        <f t="shared" si="693"/>
        <v>667.86201980999999</v>
      </c>
      <c r="D837" s="2">
        <f t="shared" si="694"/>
        <v>144.96676576999982</v>
      </c>
      <c r="E837" s="106">
        <f t="shared" si="678"/>
        <v>522.89525404000017</v>
      </c>
      <c r="F837" s="21">
        <f t="shared" si="695"/>
        <v>6474.09</v>
      </c>
      <c r="G837" s="108">
        <f t="shared" si="696"/>
        <v>6508.4</v>
      </c>
      <c r="H837" s="109">
        <f t="shared" si="708"/>
        <v>44921</v>
      </c>
      <c r="I837" s="109">
        <f t="shared" si="704"/>
        <v>44952</v>
      </c>
      <c r="J837" s="110">
        <f t="shared" si="679"/>
        <v>5.2995865055938118E-3</v>
      </c>
      <c r="K837" s="117">
        <f t="shared" si="705"/>
        <v>44982</v>
      </c>
      <c r="L837" s="178">
        <f t="shared" si="707"/>
        <v>31</v>
      </c>
      <c r="M837" s="178">
        <f t="shared" si="711"/>
        <v>27</v>
      </c>
      <c r="N837" s="106">
        <f t="shared" si="680"/>
        <v>1.0046141900000001</v>
      </c>
      <c r="O837" s="111">
        <f t="shared" si="710"/>
        <v>1.0061996799999999</v>
      </c>
      <c r="P837" s="111">
        <f t="shared" si="697"/>
        <v>1.1934647986573674</v>
      </c>
      <c r="Q837" s="106">
        <f t="shared" si="709"/>
        <v>1.1989716699999999</v>
      </c>
      <c r="R837" s="106">
        <f t="shared" si="698"/>
        <v>1.1934647899999999</v>
      </c>
      <c r="S837" s="106">
        <f t="shared" si="681"/>
        <v>797.06980522000003</v>
      </c>
      <c r="T837" s="106">
        <f t="shared" si="682"/>
        <v>28.045964896672196</v>
      </c>
      <c r="U837" s="106">
        <f t="shared" si="683"/>
        <v>104.04134193141304</v>
      </c>
      <c r="V837" s="106">
        <f t="shared" si="684"/>
        <v>799.94932663808527</v>
      </c>
      <c r="W837" s="19">
        <f t="shared" si="703"/>
        <v>0</v>
      </c>
      <c r="X837" s="2">
        <f t="shared" si="685"/>
        <v>0</v>
      </c>
      <c r="Y837" s="4">
        <f t="shared" si="686"/>
        <v>0</v>
      </c>
      <c r="Z837" s="106">
        <f t="shared" si="687"/>
        <v>0</v>
      </c>
      <c r="AA837" s="114">
        <f t="shared" si="699"/>
        <v>0.05</v>
      </c>
      <c r="AB837" s="112">
        <f t="shared" si="688"/>
        <v>27</v>
      </c>
      <c r="AC837" s="178">
        <f t="shared" si="706"/>
        <v>31</v>
      </c>
      <c r="AD837" s="11">
        <f t="shared" si="700"/>
        <v>1.003547499</v>
      </c>
      <c r="AE837" s="106">
        <f t="shared" si="689"/>
        <v>2.8276043300000002</v>
      </c>
      <c r="AF837" s="106">
        <f t="shared" si="690"/>
        <v>2.8378194300000001</v>
      </c>
      <c r="AG837" s="106">
        <f t="shared" si="691"/>
        <v>0</v>
      </c>
      <c r="AH837" s="115" t="str">
        <f t="shared" si="701"/>
        <v>J=</v>
      </c>
      <c r="AI837" s="116">
        <f t="shared" si="702"/>
        <v>44982</v>
      </c>
      <c r="AJ837" s="10"/>
      <c r="AK837" s="1"/>
      <c r="AL837" s="10"/>
      <c r="AM837" s="1"/>
      <c r="AN837" s="1"/>
      <c r="AO837" s="3"/>
      <c r="AP837" s="3"/>
      <c r="AQ837" s="4"/>
      <c r="AR837" s="4"/>
      <c r="AS837" s="4"/>
      <c r="AT837" s="4"/>
      <c r="AU837" s="4"/>
      <c r="AV837" s="4"/>
      <c r="AW837" s="1"/>
      <c r="AX837" s="1"/>
      <c r="AY837" s="1"/>
      <c r="AZ837" s="1"/>
      <c r="BA837" s="1"/>
      <c r="BB837" s="1"/>
      <c r="BC837" s="1"/>
      <c r="BD837" s="1"/>
      <c r="BE837" s="1"/>
      <c r="BG837" s="1"/>
      <c r="BH837" s="1"/>
    </row>
    <row r="838" spans="1:60" ht="15" customHeight="1" x14ac:dyDescent="0.25">
      <c r="A838" s="105">
        <f t="shared" si="692"/>
        <v>44979</v>
      </c>
      <c r="B838" s="106">
        <f t="shared" si="677"/>
        <v>802.9997374038212</v>
      </c>
      <c r="C838" s="2">
        <f t="shared" si="693"/>
        <v>667.86201980999999</v>
      </c>
      <c r="D838" s="2">
        <f t="shared" si="694"/>
        <v>144.96676576999982</v>
      </c>
      <c r="E838" s="106">
        <f t="shared" si="678"/>
        <v>522.89525404000017</v>
      </c>
      <c r="F838" s="21">
        <f t="shared" si="695"/>
        <v>6474.09</v>
      </c>
      <c r="G838" s="108">
        <f t="shared" si="696"/>
        <v>6508.4</v>
      </c>
      <c r="H838" s="109">
        <f t="shared" si="708"/>
        <v>44921</v>
      </c>
      <c r="I838" s="109">
        <f t="shared" si="704"/>
        <v>44952</v>
      </c>
      <c r="J838" s="110">
        <f t="shared" si="679"/>
        <v>5.2995865055938118E-3</v>
      </c>
      <c r="K838" s="117">
        <f t="shared" si="705"/>
        <v>44982</v>
      </c>
      <c r="L838" s="178">
        <f t="shared" si="707"/>
        <v>31</v>
      </c>
      <c r="M838" s="178">
        <f t="shared" si="711"/>
        <v>28</v>
      </c>
      <c r="N838" s="106">
        <f t="shared" si="680"/>
        <v>1.0047854899999999</v>
      </c>
      <c r="O838" s="111">
        <f t="shared" si="710"/>
        <v>1.0061996799999999</v>
      </c>
      <c r="P838" s="111">
        <f t="shared" si="697"/>
        <v>1.1934647986573674</v>
      </c>
      <c r="Q838" s="106">
        <f t="shared" si="709"/>
        <v>1.19917611</v>
      </c>
      <c r="R838" s="106">
        <f t="shared" si="698"/>
        <v>1.1934647899999999</v>
      </c>
      <c r="S838" s="106">
        <f t="shared" si="681"/>
        <v>797.06980522000003</v>
      </c>
      <c r="T838" s="106">
        <f t="shared" si="682"/>
        <v>28.045964896672196</v>
      </c>
      <c r="U838" s="106">
        <f t="shared" si="683"/>
        <v>104.14824263714902</v>
      </c>
      <c r="V838" s="106">
        <f t="shared" si="684"/>
        <v>800.05622734382121</v>
      </c>
      <c r="W838" s="19">
        <f t="shared" si="703"/>
        <v>0</v>
      </c>
      <c r="X838" s="2">
        <f t="shared" si="685"/>
        <v>0</v>
      </c>
      <c r="Y838" s="4">
        <f t="shared" si="686"/>
        <v>0</v>
      </c>
      <c r="Z838" s="106">
        <f t="shared" si="687"/>
        <v>0</v>
      </c>
      <c r="AA838" s="114">
        <f t="shared" si="699"/>
        <v>0.05</v>
      </c>
      <c r="AB838" s="112">
        <f t="shared" si="688"/>
        <v>28</v>
      </c>
      <c r="AC838" s="178">
        <f t="shared" si="706"/>
        <v>31</v>
      </c>
      <c r="AD838" s="11">
        <f t="shared" si="700"/>
        <v>1.003679129</v>
      </c>
      <c r="AE838" s="106">
        <f t="shared" si="689"/>
        <v>2.9325226299999998</v>
      </c>
      <c r="AF838" s="106">
        <f t="shared" si="690"/>
        <v>2.9435100599999999</v>
      </c>
      <c r="AG838" s="106">
        <f t="shared" si="691"/>
        <v>0</v>
      </c>
      <c r="AH838" s="115" t="str">
        <f t="shared" si="701"/>
        <v>J=</v>
      </c>
      <c r="AI838" s="116">
        <f t="shared" si="702"/>
        <v>44982</v>
      </c>
      <c r="AJ838" s="10"/>
      <c r="AK838" s="1"/>
      <c r="AL838" s="10"/>
      <c r="AM838" s="1"/>
      <c r="AN838" s="1"/>
      <c r="AO838" s="3"/>
      <c r="AP838" s="3"/>
      <c r="AQ838" s="4"/>
      <c r="AR838" s="4"/>
      <c r="AS838" s="4"/>
      <c r="AT838" s="4"/>
      <c r="AU838" s="4"/>
      <c r="AV838" s="4"/>
      <c r="AW838" s="1"/>
      <c r="AX838" s="1"/>
      <c r="AY838" s="1"/>
      <c r="AZ838" s="1"/>
      <c r="BA838" s="1"/>
      <c r="BB838" s="1"/>
      <c r="BC838" s="1"/>
      <c r="BD838" s="1"/>
      <c r="BE838" s="1"/>
      <c r="BG838" s="1"/>
      <c r="BH838" s="1"/>
    </row>
    <row r="839" spans="1:60" ht="15" customHeight="1" x14ac:dyDescent="0.25">
      <c r="A839" s="105">
        <f t="shared" si="692"/>
        <v>44980</v>
      </c>
      <c r="B839" s="106">
        <f t="shared" si="677"/>
        <v>803.21239753431985</v>
      </c>
      <c r="C839" s="2">
        <f t="shared" si="693"/>
        <v>667.86201980999999</v>
      </c>
      <c r="D839" s="2">
        <f t="shared" si="694"/>
        <v>144.96676576999982</v>
      </c>
      <c r="E839" s="106">
        <f t="shared" si="678"/>
        <v>522.89525404000017</v>
      </c>
      <c r="F839" s="21">
        <f t="shared" si="695"/>
        <v>6474.09</v>
      </c>
      <c r="G839" s="108">
        <f t="shared" si="696"/>
        <v>6508.4</v>
      </c>
      <c r="H839" s="109">
        <f t="shared" si="708"/>
        <v>44921</v>
      </c>
      <c r="I839" s="109">
        <f t="shared" si="704"/>
        <v>44952</v>
      </c>
      <c r="J839" s="110">
        <f t="shared" si="679"/>
        <v>5.2995865055938118E-3</v>
      </c>
      <c r="K839" s="117">
        <f t="shared" si="705"/>
        <v>44982</v>
      </c>
      <c r="L839" s="178">
        <f t="shared" si="707"/>
        <v>31</v>
      </c>
      <c r="M839" s="178">
        <f t="shared" si="711"/>
        <v>29</v>
      </c>
      <c r="N839" s="106">
        <f t="shared" si="680"/>
        <v>1.00495683</v>
      </c>
      <c r="O839" s="111">
        <f t="shared" si="710"/>
        <v>1.0061996799999999</v>
      </c>
      <c r="P839" s="111">
        <f t="shared" si="697"/>
        <v>1.1934647986573674</v>
      </c>
      <c r="Q839" s="106">
        <f t="shared" si="709"/>
        <v>1.1993806</v>
      </c>
      <c r="R839" s="106">
        <f t="shared" si="698"/>
        <v>1.1934647899999999</v>
      </c>
      <c r="S839" s="106">
        <f t="shared" si="681"/>
        <v>797.06980522000003</v>
      </c>
      <c r="T839" s="106">
        <f t="shared" si="682"/>
        <v>28.045964896672196</v>
      </c>
      <c r="U839" s="106">
        <f t="shared" si="683"/>
        <v>104.25516948764766</v>
      </c>
      <c r="V839" s="106">
        <f t="shared" si="684"/>
        <v>800.16315419431987</v>
      </c>
      <c r="W839" s="19">
        <f t="shared" si="703"/>
        <v>0</v>
      </c>
      <c r="X839" s="2">
        <f t="shared" si="685"/>
        <v>0</v>
      </c>
      <c r="Y839" s="4">
        <f t="shared" si="686"/>
        <v>0</v>
      </c>
      <c r="Z839" s="106">
        <f t="shared" si="687"/>
        <v>0</v>
      </c>
      <c r="AA839" s="114">
        <f t="shared" si="699"/>
        <v>0.05</v>
      </c>
      <c r="AB839" s="112">
        <f t="shared" si="688"/>
        <v>29</v>
      </c>
      <c r="AC839" s="178">
        <f t="shared" si="706"/>
        <v>31</v>
      </c>
      <c r="AD839" s="11">
        <f t="shared" si="700"/>
        <v>1.003810777</v>
      </c>
      <c r="AE839" s="106">
        <f t="shared" si="689"/>
        <v>3.0374552800000001</v>
      </c>
      <c r="AF839" s="106">
        <f t="shared" si="690"/>
        <v>3.0492433399999999</v>
      </c>
      <c r="AG839" s="106">
        <f t="shared" si="691"/>
        <v>0</v>
      </c>
      <c r="AH839" s="115" t="str">
        <f t="shared" si="701"/>
        <v>J=</v>
      </c>
      <c r="AI839" s="116">
        <f t="shared" si="702"/>
        <v>44982</v>
      </c>
      <c r="AJ839" s="10"/>
      <c r="AK839" s="1"/>
      <c r="AL839" s="10"/>
      <c r="AM839" s="1"/>
      <c r="AN839" s="1"/>
      <c r="AO839" s="3"/>
      <c r="AP839" s="3"/>
      <c r="AQ839" s="4"/>
      <c r="AR839" s="4"/>
      <c r="AS839" s="4"/>
      <c r="AT839" s="4"/>
      <c r="AU839" s="4"/>
      <c r="AV839" s="4"/>
      <c r="AW839" s="1"/>
      <c r="AX839" s="1"/>
      <c r="AY839" s="1"/>
      <c r="AZ839" s="1"/>
      <c r="BA839" s="1"/>
      <c r="BB839" s="1"/>
      <c r="BC839" s="1"/>
      <c r="BD839" s="1"/>
      <c r="BE839" s="1"/>
      <c r="BG839" s="1"/>
      <c r="BH839" s="1"/>
    </row>
    <row r="840" spans="1:60" ht="15" customHeight="1" x14ac:dyDescent="0.25">
      <c r="A840" s="105">
        <f t="shared" si="692"/>
        <v>44981</v>
      </c>
      <c r="B840" s="106">
        <f t="shared" si="677"/>
        <v>803.42510992272355</v>
      </c>
      <c r="C840" s="2">
        <f t="shared" si="693"/>
        <v>667.86201980999999</v>
      </c>
      <c r="D840" s="2">
        <f t="shared" si="694"/>
        <v>144.96676576999982</v>
      </c>
      <c r="E840" s="106">
        <f t="shared" si="678"/>
        <v>522.89525404000017</v>
      </c>
      <c r="F840" s="21">
        <f t="shared" si="695"/>
        <v>6474.09</v>
      </c>
      <c r="G840" s="108">
        <f t="shared" si="696"/>
        <v>6508.4</v>
      </c>
      <c r="H840" s="109">
        <f t="shared" si="708"/>
        <v>44921</v>
      </c>
      <c r="I840" s="109">
        <f t="shared" si="704"/>
        <v>44952</v>
      </c>
      <c r="J840" s="110">
        <f t="shared" si="679"/>
        <v>5.2995865055938118E-3</v>
      </c>
      <c r="K840" s="117">
        <f t="shared" si="705"/>
        <v>44982</v>
      </c>
      <c r="L840" s="178">
        <f t="shared" si="707"/>
        <v>31</v>
      </c>
      <c r="M840" s="178">
        <f t="shared" si="711"/>
        <v>30</v>
      </c>
      <c r="N840" s="106">
        <f t="shared" si="680"/>
        <v>1.00512819</v>
      </c>
      <c r="O840" s="111">
        <f t="shared" si="710"/>
        <v>1.0061996799999999</v>
      </c>
      <c r="P840" s="111">
        <f t="shared" si="697"/>
        <v>1.1934647986573674</v>
      </c>
      <c r="Q840" s="106">
        <f t="shared" si="709"/>
        <v>1.1995851099999999</v>
      </c>
      <c r="R840" s="106">
        <f t="shared" si="698"/>
        <v>1.1934647899999999</v>
      </c>
      <c r="S840" s="106">
        <f t="shared" si="681"/>
        <v>797.06980522000003</v>
      </c>
      <c r="T840" s="106">
        <f t="shared" si="682"/>
        <v>28.045964896672196</v>
      </c>
      <c r="U840" s="106">
        <f t="shared" si="683"/>
        <v>104.36210679605132</v>
      </c>
      <c r="V840" s="106">
        <f t="shared" si="684"/>
        <v>800.27009150272352</v>
      </c>
      <c r="W840" s="19">
        <f t="shared" si="703"/>
        <v>0</v>
      </c>
      <c r="X840" s="2">
        <f t="shared" si="685"/>
        <v>0</v>
      </c>
      <c r="Y840" s="4">
        <f t="shared" si="686"/>
        <v>0</v>
      </c>
      <c r="Z840" s="106">
        <f t="shared" si="687"/>
        <v>0</v>
      </c>
      <c r="AA840" s="114">
        <f t="shared" si="699"/>
        <v>0.05</v>
      </c>
      <c r="AB840" s="112">
        <f t="shared" si="688"/>
        <v>30</v>
      </c>
      <c r="AC840" s="178">
        <f t="shared" si="706"/>
        <v>31</v>
      </c>
      <c r="AD840" s="11">
        <f t="shared" si="700"/>
        <v>1.003942442</v>
      </c>
      <c r="AE840" s="106">
        <f t="shared" si="689"/>
        <v>3.1424014699999998</v>
      </c>
      <c r="AF840" s="106">
        <f t="shared" si="690"/>
        <v>3.1550184200000002</v>
      </c>
      <c r="AG840" s="106">
        <f t="shared" si="691"/>
        <v>0</v>
      </c>
      <c r="AH840" s="115" t="str">
        <f t="shared" si="701"/>
        <v>J=</v>
      </c>
      <c r="AI840" s="116">
        <f t="shared" si="702"/>
        <v>44982</v>
      </c>
      <c r="AJ840" s="10"/>
      <c r="AK840" s="1"/>
      <c r="AL840" s="10"/>
      <c r="AM840" s="1"/>
      <c r="AN840" s="1"/>
      <c r="AO840" s="3"/>
      <c r="AP840" s="3"/>
      <c r="AQ840" s="4"/>
      <c r="AR840" s="4"/>
      <c r="AS840" s="4"/>
      <c r="AT840" s="4"/>
      <c r="AU840" s="4"/>
      <c r="AV840" s="4"/>
      <c r="AW840" s="1"/>
      <c r="AX840" s="1"/>
      <c r="AY840" s="1"/>
      <c r="AZ840" s="1"/>
      <c r="BA840" s="1"/>
      <c r="BB840" s="1"/>
      <c r="BC840" s="1"/>
      <c r="BD840" s="1"/>
      <c r="BE840" s="1"/>
      <c r="BG840" s="1"/>
      <c r="BH840" s="1"/>
    </row>
    <row r="841" spans="1:60" ht="15" customHeight="1" x14ac:dyDescent="0.25">
      <c r="A841" s="105">
        <f t="shared" si="692"/>
        <v>44982</v>
      </c>
      <c r="B841" s="106">
        <f t="shared" si="677"/>
        <v>803.63788506693743</v>
      </c>
      <c r="C841" s="2">
        <f t="shared" si="693"/>
        <v>667.86201980999999</v>
      </c>
      <c r="D841" s="2">
        <f t="shared" si="694"/>
        <v>144.96676576999982</v>
      </c>
      <c r="E841" s="106">
        <f t="shared" si="678"/>
        <v>522.89525404000017</v>
      </c>
      <c r="F841" s="21">
        <f t="shared" si="695"/>
        <v>6474.09</v>
      </c>
      <c r="G841" s="108">
        <f t="shared" si="696"/>
        <v>6508.4</v>
      </c>
      <c r="H841" s="109">
        <f t="shared" si="708"/>
        <v>44921</v>
      </c>
      <c r="I841" s="109">
        <f t="shared" si="704"/>
        <v>44952</v>
      </c>
      <c r="J841" s="110">
        <f t="shared" si="679"/>
        <v>5.2995865055938118E-3</v>
      </c>
      <c r="K841" s="117">
        <f t="shared" si="705"/>
        <v>44982</v>
      </c>
      <c r="L841" s="178">
        <f t="shared" si="707"/>
        <v>31</v>
      </c>
      <c r="M841" s="178">
        <f t="shared" si="711"/>
        <v>31</v>
      </c>
      <c r="N841" s="106">
        <f t="shared" si="680"/>
        <v>1.00529958</v>
      </c>
      <c r="O841" s="111">
        <f t="shared" si="710"/>
        <v>1.0061996799999999</v>
      </c>
      <c r="P841" s="111">
        <f t="shared" si="697"/>
        <v>1.1934647986573674</v>
      </c>
      <c r="Q841" s="106">
        <f t="shared" si="709"/>
        <v>1.19978966</v>
      </c>
      <c r="R841" s="106">
        <f t="shared" si="698"/>
        <v>1.1934647899999999</v>
      </c>
      <c r="S841" s="106">
        <f t="shared" si="681"/>
        <v>797.06980522000003</v>
      </c>
      <c r="T841" s="106">
        <f t="shared" si="682"/>
        <v>28.045964896672196</v>
      </c>
      <c r="U841" s="106">
        <f t="shared" si="683"/>
        <v>104.46906502026525</v>
      </c>
      <c r="V841" s="106">
        <f t="shared" si="684"/>
        <v>800.37704972693746</v>
      </c>
      <c r="W841" s="19">
        <f t="shared" si="703"/>
        <v>28</v>
      </c>
      <c r="X841" s="2">
        <f t="shared" si="685"/>
        <v>13.05536676</v>
      </c>
      <c r="Y841" s="4">
        <f t="shared" si="686"/>
        <v>1.9547999999999999E-2</v>
      </c>
      <c r="Z841" s="106">
        <f t="shared" si="687"/>
        <v>15.58112055</v>
      </c>
      <c r="AA841" s="114">
        <f t="shared" si="699"/>
        <v>0.05</v>
      </c>
      <c r="AB841" s="112">
        <f t="shared" si="688"/>
        <v>31</v>
      </c>
      <c r="AC841" s="178">
        <f t="shared" si="706"/>
        <v>31</v>
      </c>
      <c r="AD841" s="11">
        <f t="shared" si="700"/>
        <v>1.004074124</v>
      </c>
      <c r="AE841" s="106">
        <f t="shared" si="689"/>
        <v>3.2473612200000002</v>
      </c>
      <c r="AF841" s="106">
        <f t="shared" si="690"/>
        <v>3.2608353399999999</v>
      </c>
      <c r="AG841" s="106">
        <f t="shared" si="691"/>
        <v>18.82848177</v>
      </c>
      <c r="AH841" s="115" t="str">
        <f t="shared" si="701"/>
        <v>J=</v>
      </c>
      <c r="AI841" s="116">
        <f t="shared" si="702"/>
        <v>44982</v>
      </c>
      <c r="AJ841" s="10"/>
      <c r="AK841" s="1"/>
      <c r="AL841" s="10"/>
      <c r="AM841" s="1"/>
      <c r="AN841" s="1"/>
      <c r="AO841" s="3"/>
      <c r="AP841" s="3"/>
      <c r="AQ841" s="4"/>
      <c r="AR841" s="4"/>
      <c r="AS841" s="4"/>
      <c r="AT841" s="4"/>
      <c r="AU841" s="4"/>
      <c r="AV841" s="4"/>
      <c r="AW841" s="1"/>
      <c r="AX841" s="1"/>
      <c r="AY841" s="1"/>
      <c r="AZ841" s="1"/>
      <c r="BA841" s="1"/>
      <c r="BB841" s="1"/>
      <c r="BC841" s="1"/>
      <c r="BD841" s="1"/>
      <c r="BE841" s="1"/>
      <c r="BG841" s="1"/>
      <c r="BH841" s="1"/>
    </row>
    <row r="842" spans="1:60" ht="15" customHeight="1" x14ac:dyDescent="0.25">
      <c r="A842" s="105">
        <f t="shared" si="692"/>
        <v>44983</v>
      </c>
      <c r="B842" s="106">
        <f t="shared" ref="B842:B905" si="712">(V842+AF842)</f>
        <v>785.09736594005687</v>
      </c>
      <c r="C842" s="2">
        <f t="shared" si="693"/>
        <v>654.80665305000002</v>
      </c>
      <c r="D842" s="2">
        <f t="shared" si="694"/>
        <v>131.91139900999985</v>
      </c>
      <c r="E842" s="106">
        <f t="shared" ref="E842:E905" si="713">(C842-D842)</f>
        <v>522.89525404000017</v>
      </c>
      <c r="F842" s="21">
        <f t="shared" si="695"/>
        <v>6508.4</v>
      </c>
      <c r="G842" s="108">
        <f t="shared" si="696"/>
        <v>6563.07</v>
      </c>
      <c r="H842" s="109">
        <f t="shared" si="708"/>
        <v>44952</v>
      </c>
      <c r="I842" s="109">
        <f t="shared" si="704"/>
        <v>44983</v>
      </c>
      <c r="J842" s="110">
        <f t="shared" ref="J842:J905" si="714">(G842/F842)-1</f>
        <v>8.3999139573474046E-3</v>
      </c>
      <c r="K842" s="117">
        <f t="shared" si="705"/>
        <v>45010</v>
      </c>
      <c r="L842" s="178">
        <f t="shared" si="707"/>
        <v>28</v>
      </c>
      <c r="M842" s="178">
        <f t="shared" si="711"/>
        <v>1</v>
      </c>
      <c r="N842" s="106">
        <f t="shared" ref="N842:N905" si="715">TRUNC((G842/F842)^TRUNC((M842/L842),9),8)</f>
        <v>1.0002987800000001</v>
      </c>
      <c r="O842" s="111">
        <f t="shared" si="710"/>
        <v>1.00529958</v>
      </c>
      <c r="P842" s="111">
        <f t="shared" si="697"/>
        <v>1.199789660835036</v>
      </c>
      <c r="Q842" s="106">
        <f t="shared" si="709"/>
        <v>1.2001481300000001</v>
      </c>
      <c r="R842" s="106">
        <f t="shared" si="698"/>
        <v>1.1934647899999999</v>
      </c>
      <c r="S842" s="106">
        <f t="shared" ref="S842:S905" si="716">TRUNC(C842*R842,8)</f>
        <v>781.48868467</v>
      </c>
      <c r="T842" s="106">
        <f t="shared" ref="T842:T905" si="717">(D842*(R842-1))</f>
        <v>25.520211108075824</v>
      </c>
      <c r="U842" s="106">
        <f t="shared" ref="U842:U905" si="718">(E842*(Q842-1))</f>
        <v>104.65650728198102</v>
      </c>
      <c r="V842" s="106">
        <f t="shared" ref="V842:V905" si="719">(C842+T842+U842)</f>
        <v>784.98337144005689</v>
      </c>
      <c r="W842" s="19">
        <f t="shared" si="703"/>
        <v>0</v>
      </c>
      <c r="X842" s="2">
        <f t="shared" ref="X842:X905" si="720">IF(W842&gt;0,VLOOKUP(A842,AL$12:AP$312,5),0)</f>
        <v>0</v>
      </c>
      <c r="Y842" s="4">
        <f t="shared" ref="Y842:Y905" si="721">IF(W842&gt;0,VLOOKUP($A842,$AL$10:$AQ$312,6),0)</f>
        <v>0</v>
      </c>
      <c r="Z842" s="106">
        <f t="shared" ref="Z842:Z905" si="722">IF(Y842&gt;0,TRUNC(Y842*S842,8),0)</f>
        <v>0</v>
      </c>
      <c r="AA842" s="114">
        <f t="shared" si="699"/>
        <v>0.05</v>
      </c>
      <c r="AB842" s="112">
        <f t="shared" ref="AB842:AB905" si="723">M842</f>
        <v>1</v>
      </c>
      <c r="AC842" s="178">
        <f t="shared" si="706"/>
        <v>28</v>
      </c>
      <c r="AD842" s="11">
        <f t="shared" si="700"/>
        <v>1.000145219</v>
      </c>
      <c r="AE842" s="106">
        <f t="shared" ref="AE842:AE905" si="724">TRUNC((S842*(AD842-1)),8)</f>
        <v>0.113487</v>
      </c>
      <c r="AF842" s="106">
        <f t="shared" ref="AF842:AF905" si="725">TRUNC((V842*(AD842-1)),8)</f>
        <v>0.1139945</v>
      </c>
      <c r="AG842" s="106">
        <f t="shared" ref="AG842:AG905" si="726">IF(Z842&gt;0,Z842+AE842,0)</f>
        <v>0</v>
      </c>
      <c r="AH842" s="115" t="str">
        <f t="shared" si="701"/>
        <v>J=</v>
      </c>
      <c r="AI842" s="116">
        <f t="shared" si="702"/>
        <v>45010</v>
      </c>
      <c r="AJ842" s="10"/>
      <c r="AK842" s="1"/>
      <c r="AL842" s="10"/>
      <c r="AM842" s="1"/>
      <c r="AN842" s="1"/>
      <c r="AO842" s="3"/>
      <c r="AP842" s="3"/>
      <c r="AQ842" s="4"/>
      <c r="AR842" s="4"/>
      <c r="AS842" s="4"/>
      <c r="AT842" s="4"/>
      <c r="AU842" s="4"/>
      <c r="AV842" s="4"/>
      <c r="AW842" s="1"/>
      <c r="AX842" s="1"/>
      <c r="AY842" s="1"/>
      <c r="AZ842" s="1"/>
      <c r="BA842" s="1"/>
      <c r="BB842" s="1"/>
      <c r="BC842" s="1"/>
      <c r="BD842" s="1"/>
      <c r="BE842" s="1"/>
      <c r="BG842" s="1"/>
      <c r="BH842" s="1"/>
    </row>
    <row r="843" spans="1:60" ht="15" customHeight="1" x14ac:dyDescent="0.25">
      <c r="A843" s="105">
        <f t="shared" ref="A843:A906" si="727">(A842+1)</f>
        <v>44984</v>
      </c>
      <c r="B843" s="106">
        <f t="shared" si="712"/>
        <v>785.39893717920302</v>
      </c>
      <c r="C843" s="2">
        <f t="shared" ref="C843:C906" si="728">TRUNC(IF(W842&gt;0,VLOOKUP(A842,$AL$12:$AM$312,2),C842),8)</f>
        <v>654.80665305000002</v>
      </c>
      <c r="D843" s="2">
        <f t="shared" ref="D843:D906" si="729">VLOOKUP(A843,$AR$13:$AV$312,5)</f>
        <v>131.91139900999985</v>
      </c>
      <c r="E843" s="106">
        <f t="shared" si="713"/>
        <v>522.89525404000017</v>
      </c>
      <c r="F843" s="21">
        <f t="shared" ref="F843:F906" si="730">IF(G843=G842,F842,G842)</f>
        <v>6508.4</v>
      </c>
      <c r="G843" s="108">
        <f t="shared" ref="G843:G906" si="731">IF(AND(M843=1,M842&gt;1),VLOOKUP(A842,$BF$13:$BH$98,3),G842)</f>
        <v>6563.07</v>
      </c>
      <c r="H843" s="109">
        <f t="shared" si="708"/>
        <v>44952</v>
      </c>
      <c r="I843" s="109">
        <f t="shared" si="704"/>
        <v>44983</v>
      </c>
      <c r="J843" s="110">
        <f t="shared" si="714"/>
        <v>8.3999139573474046E-3</v>
      </c>
      <c r="K843" s="117">
        <f t="shared" si="705"/>
        <v>45010</v>
      </c>
      <c r="L843" s="178">
        <f t="shared" si="707"/>
        <v>28</v>
      </c>
      <c r="M843" s="178">
        <f t="shared" si="711"/>
        <v>2</v>
      </c>
      <c r="N843" s="106">
        <f t="shared" si="715"/>
        <v>1.0005976599999999</v>
      </c>
      <c r="O843" s="111">
        <f t="shared" si="710"/>
        <v>1.00529958</v>
      </c>
      <c r="P843" s="111">
        <f t="shared" ref="P843:P906" si="732">IF(K843&gt;K842,P842*O843,P842)</f>
        <v>1.199789660835036</v>
      </c>
      <c r="Q843" s="106">
        <f t="shared" si="709"/>
        <v>1.2005067199999999</v>
      </c>
      <c r="R843" s="106">
        <f t="shared" ref="R843:R906" si="733">IF(AND(W843&gt;0,MONTH(A843)=R$9),Q843,R842)</f>
        <v>1.1934647899999999</v>
      </c>
      <c r="S843" s="106">
        <f t="shared" si="716"/>
        <v>781.48868467</v>
      </c>
      <c r="T843" s="106">
        <f t="shared" si="717"/>
        <v>25.520211108075824</v>
      </c>
      <c r="U843" s="106">
        <f t="shared" si="718"/>
        <v>104.84401229112714</v>
      </c>
      <c r="V843" s="106">
        <f t="shared" si="719"/>
        <v>785.17087644920298</v>
      </c>
      <c r="W843" s="19">
        <f t="shared" si="703"/>
        <v>0</v>
      </c>
      <c r="X843" s="2">
        <f t="shared" si="720"/>
        <v>0</v>
      </c>
      <c r="Y843" s="4">
        <f t="shared" si="721"/>
        <v>0</v>
      </c>
      <c r="Z843" s="106">
        <f t="shared" si="722"/>
        <v>0</v>
      </c>
      <c r="AA843" s="114">
        <f t="shared" ref="AA843:AA906" si="734">(AA842)</f>
        <v>0.05</v>
      </c>
      <c r="AB843" s="112">
        <f t="shared" si="723"/>
        <v>2</v>
      </c>
      <c r="AC843" s="178">
        <f t="shared" si="706"/>
        <v>28</v>
      </c>
      <c r="AD843" s="11">
        <f t="shared" ref="AD843:AD906" si="735">ROUND((1+AA843)^(30/360)^(AB843/AC843),9)</f>
        <v>1.00029046</v>
      </c>
      <c r="AE843" s="106">
        <f t="shared" si="724"/>
        <v>0.2269912</v>
      </c>
      <c r="AF843" s="106">
        <f t="shared" si="725"/>
        <v>0.22806072999999999</v>
      </c>
      <c r="AG843" s="106">
        <f t="shared" si="726"/>
        <v>0</v>
      </c>
      <c r="AH843" s="115" t="str">
        <f t="shared" ref="AH843:AH906" si="736">AH842</f>
        <v>J=</v>
      </c>
      <c r="AI843" s="116">
        <f t="shared" si="702"/>
        <v>45010</v>
      </c>
      <c r="AJ843" s="10"/>
      <c r="AK843" s="1"/>
      <c r="AL843" s="10"/>
      <c r="AM843" s="1"/>
      <c r="AN843" s="1"/>
      <c r="AO843" s="3"/>
      <c r="AP843" s="3"/>
      <c r="AQ843" s="4"/>
      <c r="AR843" s="4"/>
      <c r="AS843" s="4"/>
      <c r="AT843" s="4"/>
      <c r="AU843" s="4"/>
      <c r="AV843" s="4"/>
      <c r="AW843" s="1"/>
      <c r="AX843" s="1"/>
      <c r="AY843" s="1"/>
      <c r="AZ843" s="1"/>
      <c r="BA843" s="1"/>
      <c r="BB843" s="1"/>
      <c r="BC843" s="1"/>
      <c r="BD843" s="1"/>
      <c r="BE843" s="1"/>
      <c r="BG843" s="1"/>
      <c r="BH843" s="1"/>
    </row>
    <row r="844" spans="1:60" ht="15" customHeight="1" x14ac:dyDescent="0.25">
      <c r="A844" s="105">
        <f t="shared" si="727"/>
        <v>44985</v>
      </c>
      <c r="B844" s="106">
        <f t="shared" si="712"/>
        <v>785.70063613682714</v>
      </c>
      <c r="C844" s="2">
        <f t="shared" si="728"/>
        <v>654.80665305000002</v>
      </c>
      <c r="D844" s="2">
        <f t="shared" si="729"/>
        <v>131.91139900999985</v>
      </c>
      <c r="E844" s="106">
        <f t="shared" si="713"/>
        <v>522.89525404000017</v>
      </c>
      <c r="F844" s="21">
        <f t="shared" si="730"/>
        <v>6508.4</v>
      </c>
      <c r="G844" s="108">
        <f t="shared" si="731"/>
        <v>6563.07</v>
      </c>
      <c r="H844" s="109">
        <f t="shared" si="708"/>
        <v>44952</v>
      </c>
      <c r="I844" s="109">
        <f t="shared" si="704"/>
        <v>44983</v>
      </c>
      <c r="J844" s="110">
        <f t="shared" si="714"/>
        <v>8.3999139573474046E-3</v>
      </c>
      <c r="K844" s="117">
        <f t="shared" si="705"/>
        <v>45010</v>
      </c>
      <c r="L844" s="178">
        <f t="shared" si="707"/>
        <v>28</v>
      </c>
      <c r="M844" s="178">
        <f t="shared" si="711"/>
        <v>3</v>
      </c>
      <c r="N844" s="106">
        <f t="shared" si="715"/>
        <v>1.00089663</v>
      </c>
      <c r="O844" s="111">
        <f t="shared" si="710"/>
        <v>1.00529958</v>
      </c>
      <c r="P844" s="111">
        <f t="shared" si="732"/>
        <v>1.199789660835036</v>
      </c>
      <c r="Q844" s="106">
        <f t="shared" si="709"/>
        <v>1.20086542</v>
      </c>
      <c r="R844" s="106">
        <f t="shared" si="733"/>
        <v>1.1934647899999999</v>
      </c>
      <c r="S844" s="106">
        <f t="shared" si="716"/>
        <v>781.48868467</v>
      </c>
      <c r="T844" s="106">
        <f t="shared" si="717"/>
        <v>25.520211108075824</v>
      </c>
      <c r="U844" s="106">
        <f t="shared" si="718"/>
        <v>105.03157481875131</v>
      </c>
      <c r="V844" s="106">
        <f t="shared" si="719"/>
        <v>785.35843897682719</v>
      </c>
      <c r="W844" s="19">
        <f t="shared" si="703"/>
        <v>0</v>
      </c>
      <c r="X844" s="2">
        <f t="shared" si="720"/>
        <v>0</v>
      </c>
      <c r="Y844" s="4">
        <f t="shared" si="721"/>
        <v>0</v>
      </c>
      <c r="Z844" s="106">
        <f t="shared" si="722"/>
        <v>0</v>
      </c>
      <c r="AA844" s="114">
        <f t="shared" si="734"/>
        <v>0.05</v>
      </c>
      <c r="AB844" s="112">
        <f t="shared" si="723"/>
        <v>3</v>
      </c>
      <c r="AC844" s="178">
        <f t="shared" si="706"/>
        <v>28</v>
      </c>
      <c r="AD844" s="11">
        <f t="shared" si="735"/>
        <v>1.0004357210000001</v>
      </c>
      <c r="AE844" s="106">
        <f t="shared" si="724"/>
        <v>0.34051102999999999</v>
      </c>
      <c r="AF844" s="106">
        <f t="shared" si="725"/>
        <v>0.34219716</v>
      </c>
      <c r="AG844" s="106">
        <f t="shared" si="726"/>
        <v>0</v>
      </c>
      <c r="AH844" s="115" t="str">
        <f t="shared" si="736"/>
        <v>J=</v>
      </c>
      <c r="AI844" s="116">
        <f t="shared" ref="AI844:AI907" si="737">IF(W843&gt;0,VLOOKUP(A843,$AL$10:$AZ$312,14),AI843)</f>
        <v>45010</v>
      </c>
      <c r="AJ844" s="10"/>
      <c r="AK844" s="1"/>
      <c r="AL844" s="10"/>
      <c r="AM844" s="1"/>
      <c r="AN844" s="1"/>
      <c r="AO844" s="3"/>
      <c r="AP844" s="3"/>
      <c r="AQ844" s="4"/>
      <c r="AR844" s="4"/>
      <c r="AS844" s="4"/>
      <c r="AT844" s="4"/>
      <c r="AU844" s="4"/>
      <c r="AV844" s="4"/>
      <c r="AW844" s="1"/>
      <c r="AX844" s="1"/>
      <c r="AY844" s="1"/>
      <c r="AZ844" s="1"/>
      <c r="BA844" s="1"/>
      <c r="BB844" s="1"/>
      <c r="BC844" s="1"/>
      <c r="BD844" s="1"/>
      <c r="BE844" s="1"/>
      <c r="BG844" s="1"/>
      <c r="BH844" s="1"/>
    </row>
    <row r="845" spans="1:60" ht="15" customHeight="1" x14ac:dyDescent="0.25">
      <c r="A845" s="105">
        <f t="shared" si="727"/>
        <v>44986</v>
      </c>
      <c r="B845" s="106">
        <f t="shared" si="712"/>
        <v>786.00246442292928</v>
      </c>
      <c r="C845" s="2">
        <f t="shared" si="728"/>
        <v>654.80665305000002</v>
      </c>
      <c r="D845" s="2">
        <f t="shared" si="729"/>
        <v>131.91139900999985</v>
      </c>
      <c r="E845" s="106">
        <f t="shared" si="713"/>
        <v>522.89525404000017</v>
      </c>
      <c r="F845" s="21">
        <f t="shared" si="730"/>
        <v>6508.4</v>
      </c>
      <c r="G845" s="108">
        <f t="shared" si="731"/>
        <v>6563.07</v>
      </c>
      <c r="H845" s="109">
        <f t="shared" si="708"/>
        <v>44952</v>
      </c>
      <c r="I845" s="109">
        <f t="shared" si="704"/>
        <v>44983</v>
      </c>
      <c r="J845" s="110">
        <f t="shared" si="714"/>
        <v>8.3999139573474046E-3</v>
      </c>
      <c r="K845" s="117">
        <f t="shared" si="705"/>
        <v>45010</v>
      </c>
      <c r="L845" s="178">
        <f t="shared" si="707"/>
        <v>28</v>
      </c>
      <c r="M845" s="178">
        <f t="shared" si="711"/>
        <v>4</v>
      </c>
      <c r="N845" s="106">
        <f t="shared" si="715"/>
        <v>1.0011956900000001</v>
      </c>
      <c r="O845" s="111">
        <f t="shared" si="710"/>
        <v>1.00529958</v>
      </c>
      <c r="P845" s="111">
        <f t="shared" si="732"/>
        <v>1.199789660835036</v>
      </c>
      <c r="Q845" s="106">
        <f t="shared" si="709"/>
        <v>1.20122423</v>
      </c>
      <c r="R845" s="106">
        <f t="shared" si="733"/>
        <v>1.1934647899999999</v>
      </c>
      <c r="S845" s="106">
        <f t="shared" si="716"/>
        <v>781.48868467</v>
      </c>
      <c r="T845" s="106">
        <f t="shared" si="717"/>
        <v>25.520211108075824</v>
      </c>
      <c r="U845" s="106">
        <f t="shared" si="718"/>
        <v>105.21919486485342</v>
      </c>
      <c r="V845" s="106">
        <f t="shared" si="719"/>
        <v>785.54605902292928</v>
      </c>
      <c r="W845" s="19">
        <f t="shared" si="703"/>
        <v>0</v>
      </c>
      <c r="X845" s="2">
        <f t="shared" si="720"/>
        <v>0</v>
      </c>
      <c r="Y845" s="4">
        <f t="shared" si="721"/>
        <v>0</v>
      </c>
      <c r="Z845" s="106">
        <f t="shared" si="722"/>
        <v>0</v>
      </c>
      <c r="AA845" s="114">
        <f t="shared" si="734"/>
        <v>0.05</v>
      </c>
      <c r="AB845" s="112">
        <f t="shared" si="723"/>
        <v>4</v>
      </c>
      <c r="AC845" s="178">
        <f t="shared" si="706"/>
        <v>28</v>
      </c>
      <c r="AD845" s="11">
        <f t="shared" si="735"/>
        <v>1.0005810040000001</v>
      </c>
      <c r="AE845" s="106">
        <f t="shared" si="724"/>
        <v>0.45404804999999998</v>
      </c>
      <c r="AF845" s="106">
        <f t="shared" si="725"/>
        <v>0.45640540000000002</v>
      </c>
      <c r="AG845" s="106">
        <f t="shared" si="726"/>
        <v>0</v>
      </c>
      <c r="AH845" s="115" t="str">
        <f t="shared" si="736"/>
        <v>J=</v>
      </c>
      <c r="AI845" s="116">
        <f t="shared" si="737"/>
        <v>45010</v>
      </c>
      <c r="AJ845" s="10"/>
      <c r="AK845" s="1"/>
      <c r="AL845" s="10"/>
      <c r="AM845" s="1"/>
      <c r="AN845" s="1"/>
      <c r="AO845" s="3"/>
      <c r="AP845" s="3"/>
      <c r="AQ845" s="4"/>
      <c r="AR845" s="4"/>
      <c r="AS845" s="4"/>
      <c r="AT845" s="4"/>
      <c r="AU845" s="4"/>
      <c r="AV845" s="4"/>
      <c r="AW845" s="1"/>
      <c r="AX845" s="1"/>
      <c r="AY845" s="1"/>
      <c r="AZ845" s="1"/>
      <c r="BA845" s="1"/>
      <c r="BB845" s="1"/>
      <c r="BC845" s="1"/>
      <c r="BD845" s="1"/>
      <c r="BE845" s="1"/>
      <c r="BG845" s="1"/>
      <c r="BH845" s="1"/>
    </row>
    <row r="846" spans="1:60" ht="15" customHeight="1" x14ac:dyDescent="0.25">
      <c r="A846" s="105">
        <f t="shared" si="727"/>
        <v>44987</v>
      </c>
      <c r="B846" s="106">
        <f t="shared" si="712"/>
        <v>786.30441604855685</v>
      </c>
      <c r="C846" s="2">
        <f t="shared" si="728"/>
        <v>654.80665305000002</v>
      </c>
      <c r="D846" s="2">
        <f t="shared" si="729"/>
        <v>131.91139900999985</v>
      </c>
      <c r="E846" s="106">
        <f t="shared" si="713"/>
        <v>522.89525404000017</v>
      </c>
      <c r="F846" s="21">
        <f t="shared" si="730"/>
        <v>6508.4</v>
      </c>
      <c r="G846" s="108">
        <f t="shared" si="731"/>
        <v>6563.07</v>
      </c>
      <c r="H846" s="109">
        <f t="shared" si="708"/>
        <v>44952</v>
      </c>
      <c r="I846" s="109">
        <f t="shared" si="704"/>
        <v>44983</v>
      </c>
      <c r="J846" s="110">
        <f t="shared" si="714"/>
        <v>8.3999139573474046E-3</v>
      </c>
      <c r="K846" s="117">
        <f t="shared" si="705"/>
        <v>45010</v>
      </c>
      <c r="L846" s="178">
        <f t="shared" si="707"/>
        <v>28</v>
      </c>
      <c r="M846" s="178">
        <f t="shared" si="711"/>
        <v>5</v>
      </c>
      <c r="N846" s="106">
        <f t="shared" si="715"/>
        <v>1.0014948299999999</v>
      </c>
      <c r="O846" s="111">
        <f t="shared" si="710"/>
        <v>1.00529958</v>
      </c>
      <c r="P846" s="111">
        <f t="shared" si="732"/>
        <v>1.199789660835036</v>
      </c>
      <c r="Q846" s="106">
        <f t="shared" si="709"/>
        <v>1.2015831400000001</v>
      </c>
      <c r="R846" s="106">
        <f t="shared" si="733"/>
        <v>1.1934647899999999</v>
      </c>
      <c r="S846" s="106">
        <f t="shared" si="716"/>
        <v>781.48868467</v>
      </c>
      <c r="T846" s="106">
        <f t="shared" si="717"/>
        <v>25.520211108075824</v>
      </c>
      <c r="U846" s="106">
        <f t="shared" si="718"/>
        <v>105.40686720048097</v>
      </c>
      <c r="V846" s="106">
        <f t="shared" si="719"/>
        <v>785.73373135855684</v>
      </c>
      <c r="W846" s="19">
        <f t="shared" si="703"/>
        <v>0</v>
      </c>
      <c r="X846" s="2">
        <f t="shared" si="720"/>
        <v>0</v>
      </c>
      <c r="Y846" s="4">
        <f t="shared" si="721"/>
        <v>0</v>
      </c>
      <c r="Z846" s="106">
        <f t="shared" si="722"/>
        <v>0</v>
      </c>
      <c r="AA846" s="114">
        <f t="shared" si="734"/>
        <v>0.05</v>
      </c>
      <c r="AB846" s="112">
        <f t="shared" si="723"/>
        <v>5</v>
      </c>
      <c r="AC846" s="178">
        <f t="shared" si="706"/>
        <v>28</v>
      </c>
      <c r="AD846" s="11">
        <f t="shared" si="735"/>
        <v>1.000726308</v>
      </c>
      <c r="AE846" s="106">
        <f t="shared" si="724"/>
        <v>0.56760147999999999</v>
      </c>
      <c r="AF846" s="106">
        <f t="shared" si="725"/>
        <v>0.57068468999999999</v>
      </c>
      <c r="AG846" s="106">
        <f t="shared" si="726"/>
        <v>0</v>
      </c>
      <c r="AH846" s="115" t="str">
        <f t="shared" si="736"/>
        <v>J=</v>
      </c>
      <c r="AI846" s="116">
        <f t="shared" si="737"/>
        <v>45010</v>
      </c>
      <c r="AJ846" s="10"/>
      <c r="AK846" s="1"/>
      <c r="AL846" s="10"/>
      <c r="AM846" s="1"/>
      <c r="AN846" s="1"/>
      <c r="AO846" s="3"/>
      <c r="AP846" s="3"/>
      <c r="AQ846" s="4"/>
      <c r="AR846" s="4"/>
      <c r="AS846" s="4"/>
      <c r="AT846" s="4"/>
      <c r="AU846" s="4"/>
      <c r="AV846" s="4"/>
      <c r="AW846" s="1"/>
      <c r="AX846" s="1"/>
      <c r="AY846" s="1"/>
      <c r="AZ846" s="1"/>
      <c r="BA846" s="1"/>
      <c r="BB846" s="1"/>
      <c r="BC846" s="1"/>
      <c r="BD846" s="1"/>
      <c r="BE846" s="1"/>
      <c r="BG846" s="1"/>
      <c r="BH846" s="1"/>
    </row>
    <row r="847" spans="1:60" ht="15" customHeight="1" x14ac:dyDescent="0.25">
      <c r="A847" s="105">
        <f t="shared" si="727"/>
        <v>44988</v>
      </c>
      <c r="B847" s="106">
        <f t="shared" si="712"/>
        <v>786.6064962926622</v>
      </c>
      <c r="C847" s="2">
        <f t="shared" si="728"/>
        <v>654.80665305000002</v>
      </c>
      <c r="D847" s="2">
        <f t="shared" si="729"/>
        <v>131.91139900999985</v>
      </c>
      <c r="E847" s="106">
        <f t="shared" si="713"/>
        <v>522.89525404000017</v>
      </c>
      <c r="F847" s="21">
        <f t="shared" si="730"/>
        <v>6508.4</v>
      </c>
      <c r="G847" s="108">
        <f t="shared" si="731"/>
        <v>6563.07</v>
      </c>
      <c r="H847" s="109">
        <f t="shared" si="708"/>
        <v>44952</v>
      </c>
      <c r="I847" s="109">
        <f t="shared" si="704"/>
        <v>44983</v>
      </c>
      <c r="J847" s="110">
        <f t="shared" si="714"/>
        <v>8.3999139573474046E-3</v>
      </c>
      <c r="K847" s="117">
        <f t="shared" si="705"/>
        <v>45010</v>
      </c>
      <c r="L847" s="178">
        <f t="shared" si="707"/>
        <v>28</v>
      </c>
      <c r="M847" s="178">
        <f t="shared" si="711"/>
        <v>6</v>
      </c>
      <c r="N847" s="106">
        <f t="shared" si="715"/>
        <v>1.0017940700000001</v>
      </c>
      <c r="O847" s="111">
        <f t="shared" si="710"/>
        <v>1.00529958</v>
      </c>
      <c r="P847" s="111">
        <f t="shared" si="732"/>
        <v>1.199789660835036</v>
      </c>
      <c r="Q847" s="106">
        <f t="shared" si="709"/>
        <v>1.20194216</v>
      </c>
      <c r="R847" s="106">
        <f t="shared" si="733"/>
        <v>1.1934647899999999</v>
      </c>
      <c r="S847" s="106">
        <f t="shared" si="716"/>
        <v>781.48868467</v>
      </c>
      <c r="T847" s="106">
        <f t="shared" si="717"/>
        <v>25.520211108075824</v>
      </c>
      <c r="U847" s="106">
        <f t="shared" si="718"/>
        <v>105.59459705458634</v>
      </c>
      <c r="V847" s="106">
        <f t="shared" si="719"/>
        <v>785.92146121266217</v>
      </c>
      <c r="W847" s="19">
        <f t="shared" si="703"/>
        <v>0</v>
      </c>
      <c r="X847" s="2">
        <f t="shared" si="720"/>
        <v>0</v>
      </c>
      <c r="Y847" s="4">
        <f t="shared" si="721"/>
        <v>0</v>
      </c>
      <c r="Z847" s="106">
        <f t="shared" si="722"/>
        <v>0</v>
      </c>
      <c r="AA847" s="114">
        <f t="shared" si="734"/>
        <v>0.05</v>
      </c>
      <c r="AB847" s="112">
        <f t="shared" si="723"/>
        <v>6</v>
      </c>
      <c r="AC847" s="178">
        <f t="shared" si="706"/>
        <v>28</v>
      </c>
      <c r="AD847" s="11">
        <f t="shared" si="735"/>
        <v>1.000871633</v>
      </c>
      <c r="AE847" s="106">
        <f t="shared" si="724"/>
        <v>0.68117132000000002</v>
      </c>
      <c r="AF847" s="106">
        <f t="shared" si="725"/>
        <v>0.68503508000000002</v>
      </c>
      <c r="AG847" s="106">
        <f t="shared" si="726"/>
        <v>0</v>
      </c>
      <c r="AH847" s="115" t="str">
        <f t="shared" si="736"/>
        <v>J=</v>
      </c>
      <c r="AI847" s="116">
        <f t="shared" si="737"/>
        <v>45010</v>
      </c>
      <c r="AJ847" s="10"/>
      <c r="AK847" s="1"/>
      <c r="AL847" s="10"/>
      <c r="AM847" s="1"/>
      <c r="AN847" s="1"/>
      <c r="AO847" s="3"/>
      <c r="AP847" s="3"/>
      <c r="AQ847" s="4"/>
      <c r="AR847" s="4"/>
      <c r="AS847" s="4"/>
      <c r="AT847" s="4"/>
      <c r="AU847" s="4"/>
      <c r="AV847" s="4"/>
      <c r="AW847" s="1"/>
      <c r="AX847" s="1"/>
      <c r="AY847" s="1"/>
      <c r="AZ847" s="1"/>
      <c r="BA847" s="1"/>
      <c r="BB847" s="1"/>
      <c r="BC847" s="1"/>
      <c r="BD847" s="1"/>
      <c r="BE847" s="1"/>
      <c r="BG847" s="1"/>
      <c r="BH847" s="1"/>
    </row>
    <row r="848" spans="1:60" ht="15" customHeight="1" x14ac:dyDescent="0.25">
      <c r="A848" s="105">
        <f t="shared" si="727"/>
        <v>44989</v>
      </c>
      <c r="B848" s="106">
        <f t="shared" si="712"/>
        <v>786.90869994629304</v>
      </c>
      <c r="C848" s="2">
        <f t="shared" si="728"/>
        <v>654.80665305000002</v>
      </c>
      <c r="D848" s="2">
        <f t="shared" si="729"/>
        <v>131.91139900999985</v>
      </c>
      <c r="E848" s="106">
        <f t="shared" si="713"/>
        <v>522.89525404000017</v>
      </c>
      <c r="F848" s="21">
        <f t="shared" si="730"/>
        <v>6508.4</v>
      </c>
      <c r="G848" s="108">
        <f t="shared" si="731"/>
        <v>6563.07</v>
      </c>
      <c r="H848" s="109">
        <f t="shared" si="708"/>
        <v>44952</v>
      </c>
      <c r="I848" s="109">
        <f t="shared" si="704"/>
        <v>44983</v>
      </c>
      <c r="J848" s="110">
        <f t="shared" si="714"/>
        <v>8.3999139573474046E-3</v>
      </c>
      <c r="K848" s="117">
        <f t="shared" si="705"/>
        <v>45010</v>
      </c>
      <c r="L848" s="178">
        <f t="shared" si="707"/>
        <v>28</v>
      </c>
      <c r="M848" s="178">
        <f t="shared" si="711"/>
        <v>7</v>
      </c>
      <c r="N848" s="106">
        <f t="shared" si="715"/>
        <v>1.00209339</v>
      </c>
      <c r="O848" s="111">
        <f t="shared" si="710"/>
        <v>1.00529958</v>
      </c>
      <c r="P848" s="111">
        <f t="shared" si="732"/>
        <v>1.199789660835036</v>
      </c>
      <c r="Q848" s="106">
        <f t="shared" si="709"/>
        <v>1.2023012799999999</v>
      </c>
      <c r="R848" s="106">
        <f t="shared" si="733"/>
        <v>1.1934647899999999</v>
      </c>
      <c r="S848" s="106">
        <f t="shared" si="716"/>
        <v>781.48868467</v>
      </c>
      <c r="T848" s="106">
        <f t="shared" si="717"/>
        <v>25.520211108075824</v>
      </c>
      <c r="U848" s="106">
        <f t="shared" si="718"/>
        <v>105.78237919821716</v>
      </c>
      <c r="V848" s="106">
        <f t="shared" si="719"/>
        <v>786.10924335629306</v>
      </c>
      <c r="W848" s="19">
        <f t="shared" si="703"/>
        <v>0</v>
      </c>
      <c r="X848" s="2">
        <f t="shared" si="720"/>
        <v>0</v>
      </c>
      <c r="Y848" s="4">
        <f t="shared" si="721"/>
        <v>0</v>
      </c>
      <c r="Z848" s="106">
        <f t="shared" si="722"/>
        <v>0</v>
      </c>
      <c r="AA848" s="114">
        <f t="shared" si="734"/>
        <v>0.05</v>
      </c>
      <c r="AB848" s="112">
        <f t="shared" si="723"/>
        <v>7</v>
      </c>
      <c r="AC848" s="178">
        <f t="shared" si="706"/>
        <v>28</v>
      </c>
      <c r="AD848" s="11">
        <f t="shared" si="735"/>
        <v>1.0010169790000001</v>
      </c>
      <c r="AE848" s="106">
        <f t="shared" si="724"/>
        <v>0.79475757999999996</v>
      </c>
      <c r="AF848" s="106">
        <f t="shared" si="725"/>
        <v>0.79945659000000002</v>
      </c>
      <c r="AG848" s="106">
        <f t="shared" si="726"/>
        <v>0</v>
      </c>
      <c r="AH848" s="115" t="str">
        <f t="shared" si="736"/>
        <v>J=</v>
      </c>
      <c r="AI848" s="116">
        <f t="shared" si="737"/>
        <v>45010</v>
      </c>
      <c r="AJ848" s="10"/>
      <c r="AK848" s="1"/>
      <c r="AL848" s="10"/>
      <c r="AM848" s="1"/>
      <c r="AN848" s="1"/>
      <c r="AO848" s="3"/>
      <c r="AP848" s="3"/>
      <c r="AQ848" s="4"/>
      <c r="AR848" s="4"/>
      <c r="AS848" s="4"/>
      <c r="AT848" s="4"/>
      <c r="AU848" s="4"/>
      <c r="AV848" s="4"/>
      <c r="AW848" s="1"/>
      <c r="AX848" s="1"/>
      <c r="AY848" s="1"/>
      <c r="AZ848" s="1"/>
      <c r="BA848" s="1"/>
      <c r="BB848" s="1"/>
      <c r="BC848" s="1"/>
      <c r="BD848" s="1"/>
      <c r="BE848" s="1"/>
      <c r="BG848" s="1"/>
      <c r="BH848" s="1"/>
    </row>
    <row r="849" spans="1:180" ht="15" customHeight="1" x14ac:dyDescent="0.25">
      <c r="A849" s="105">
        <f t="shared" si="727"/>
        <v>44990</v>
      </c>
      <c r="B849" s="106">
        <f t="shared" si="712"/>
        <v>787.21103227840183</v>
      </c>
      <c r="C849" s="2">
        <f t="shared" si="728"/>
        <v>654.80665305000002</v>
      </c>
      <c r="D849" s="2">
        <f t="shared" si="729"/>
        <v>131.91139900999985</v>
      </c>
      <c r="E849" s="106">
        <f t="shared" si="713"/>
        <v>522.89525404000017</v>
      </c>
      <c r="F849" s="21">
        <f t="shared" si="730"/>
        <v>6508.4</v>
      </c>
      <c r="G849" s="108">
        <f t="shared" si="731"/>
        <v>6563.07</v>
      </c>
      <c r="H849" s="109">
        <f t="shared" si="708"/>
        <v>44952</v>
      </c>
      <c r="I849" s="109">
        <f t="shared" si="704"/>
        <v>44983</v>
      </c>
      <c r="J849" s="110">
        <f t="shared" si="714"/>
        <v>8.3999139573474046E-3</v>
      </c>
      <c r="K849" s="117">
        <f t="shared" si="705"/>
        <v>45010</v>
      </c>
      <c r="L849" s="178">
        <f t="shared" si="707"/>
        <v>28</v>
      </c>
      <c r="M849" s="178">
        <f t="shared" si="711"/>
        <v>8</v>
      </c>
      <c r="N849" s="106">
        <f t="shared" si="715"/>
        <v>1.0023928</v>
      </c>
      <c r="O849" s="111">
        <f t="shared" si="710"/>
        <v>1.00529958</v>
      </c>
      <c r="P849" s="111">
        <f t="shared" si="732"/>
        <v>1.199789660835036</v>
      </c>
      <c r="Q849" s="106">
        <f t="shared" si="709"/>
        <v>1.2026605100000001</v>
      </c>
      <c r="R849" s="106">
        <f t="shared" si="733"/>
        <v>1.1934647899999999</v>
      </c>
      <c r="S849" s="106">
        <f t="shared" si="716"/>
        <v>781.48868467</v>
      </c>
      <c r="T849" s="106">
        <f t="shared" si="717"/>
        <v>25.520211108075824</v>
      </c>
      <c r="U849" s="106">
        <f t="shared" si="718"/>
        <v>105.97021886032603</v>
      </c>
      <c r="V849" s="106">
        <f t="shared" si="719"/>
        <v>786.29708301840185</v>
      </c>
      <c r="W849" s="19">
        <f t="shared" si="703"/>
        <v>0</v>
      </c>
      <c r="X849" s="2">
        <f t="shared" si="720"/>
        <v>0</v>
      </c>
      <c r="Y849" s="4">
        <f t="shared" si="721"/>
        <v>0</v>
      </c>
      <c r="Z849" s="106">
        <f t="shared" si="722"/>
        <v>0</v>
      </c>
      <c r="AA849" s="114">
        <f t="shared" si="734"/>
        <v>0.05</v>
      </c>
      <c r="AB849" s="112">
        <f t="shared" si="723"/>
        <v>8</v>
      </c>
      <c r="AC849" s="178">
        <f t="shared" si="706"/>
        <v>28</v>
      </c>
      <c r="AD849" s="11">
        <f t="shared" si="735"/>
        <v>1.0011623460000001</v>
      </c>
      <c r="AE849" s="106">
        <f t="shared" si="724"/>
        <v>0.90836024000000004</v>
      </c>
      <c r="AF849" s="106">
        <f t="shared" si="725"/>
        <v>0.91394925999999999</v>
      </c>
      <c r="AG849" s="106">
        <f t="shared" si="726"/>
        <v>0</v>
      </c>
      <c r="AH849" s="115" t="str">
        <f t="shared" si="736"/>
        <v>J=</v>
      </c>
      <c r="AI849" s="116">
        <f t="shared" si="737"/>
        <v>45010</v>
      </c>
      <c r="AJ849" s="10"/>
      <c r="AK849" s="1"/>
      <c r="AL849" s="10"/>
      <c r="AM849" s="1"/>
      <c r="AN849" s="1"/>
      <c r="AO849" s="3"/>
      <c r="AP849" s="3"/>
      <c r="AQ849" s="4"/>
      <c r="AR849" s="4"/>
      <c r="AS849" s="4"/>
      <c r="AT849" s="4"/>
      <c r="AU849" s="4"/>
      <c r="AV849" s="4"/>
      <c r="AW849" s="1"/>
      <c r="AX849" s="1"/>
      <c r="AY849" s="1"/>
      <c r="AZ849" s="1"/>
      <c r="BA849" s="1"/>
      <c r="BB849" s="1"/>
      <c r="BC849" s="1"/>
      <c r="BD849" s="1"/>
      <c r="BE849" s="1"/>
      <c r="BG849" s="1"/>
      <c r="BH849" s="1"/>
    </row>
    <row r="850" spans="1:180" ht="15" customHeight="1" x14ac:dyDescent="0.25">
      <c r="A850" s="105">
        <f t="shared" si="727"/>
        <v>44991</v>
      </c>
      <c r="B850" s="106">
        <f t="shared" si="712"/>
        <v>787.51349857794105</v>
      </c>
      <c r="C850" s="2">
        <f t="shared" si="728"/>
        <v>654.80665305000002</v>
      </c>
      <c r="D850" s="2">
        <f t="shared" si="729"/>
        <v>131.91139900999985</v>
      </c>
      <c r="E850" s="106">
        <f t="shared" si="713"/>
        <v>522.89525404000017</v>
      </c>
      <c r="F850" s="21">
        <f t="shared" si="730"/>
        <v>6508.4</v>
      </c>
      <c r="G850" s="108">
        <f t="shared" si="731"/>
        <v>6563.07</v>
      </c>
      <c r="H850" s="109">
        <f t="shared" si="708"/>
        <v>44952</v>
      </c>
      <c r="I850" s="109">
        <f t="shared" si="704"/>
        <v>44983</v>
      </c>
      <c r="J850" s="110">
        <f t="shared" si="714"/>
        <v>8.3999139573474046E-3</v>
      </c>
      <c r="K850" s="117">
        <f t="shared" si="705"/>
        <v>45010</v>
      </c>
      <c r="L850" s="178">
        <f t="shared" si="707"/>
        <v>28</v>
      </c>
      <c r="M850" s="178">
        <f t="shared" si="711"/>
        <v>9</v>
      </c>
      <c r="N850" s="106">
        <f t="shared" si="715"/>
        <v>1.00269231</v>
      </c>
      <c r="O850" s="111">
        <f t="shared" si="710"/>
        <v>1.00529958</v>
      </c>
      <c r="P850" s="111">
        <f t="shared" si="732"/>
        <v>1.199789660835036</v>
      </c>
      <c r="Q850" s="106">
        <f t="shared" si="709"/>
        <v>1.2030198599999999</v>
      </c>
      <c r="R850" s="106">
        <f t="shared" si="733"/>
        <v>1.1934647899999999</v>
      </c>
      <c r="S850" s="106">
        <f t="shared" si="716"/>
        <v>781.48868467</v>
      </c>
      <c r="T850" s="106">
        <f t="shared" si="717"/>
        <v>25.520211108075824</v>
      </c>
      <c r="U850" s="106">
        <f t="shared" si="718"/>
        <v>106.15812126986523</v>
      </c>
      <c r="V850" s="106">
        <f t="shared" si="719"/>
        <v>786.48498542794107</v>
      </c>
      <c r="W850" s="19">
        <f t="shared" si="703"/>
        <v>0</v>
      </c>
      <c r="X850" s="2">
        <f t="shared" si="720"/>
        <v>0</v>
      </c>
      <c r="Y850" s="4">
        <f t="shared" si="721"/>
        <v>0</v>
      </c>
      <c r="Z850" s="106">
        <f t="shared" si="722"/>
        <v>0</v>
      </c>
      <c r="AA850" s="114">
        <f t="shared" si="734"/>
        <v>0.05</v>
      </c>
      <c r="AB850" s="112">
        <f t="shared" si="723"/>
        <v>9</v>
      </c>
      <c r="AC850" s="178">
        <f t="shared" si="706"/>
        <v>28</v>
      </c>
      <c r="AD850" s="11">
        <f t="shared" si="735"/>
        <v>1.0013077340000001</v>
      </c>
      <c r="AE850" s="106">
        <f t="shared" si="724"/>
        <v>1.02197932</v>
      </c>
      <c r="AF850" s="106">
        <f t="shared" si="725"/>
        <v>1.02851315</v>
      </c>
      <c r="AG850" s="106">
        <f t="shared" si="726"/>
        <v>0</v>
      </c>
      <c r="AH850" s="115" t="str">
        <f t="shared" si="736"/>
        <v>J=</v>
      </c>
      <c r="AI850" s="116">
        <f t="shared" si="737"/>
        <v>45010</v>
      </c>
      <c r="AJ850" s="10"/>
      <c r="AK850" s="1"/>
      <c r="AL850" s="10"/>
      <c r="AM850" s="1"/>
      <c r="AN850" s="1"/>
      <c r="AO850" s="3"/>
      <c r="AP850" s="3"/>
      <c r="AQ850" s="4"/>
      <c r="AR850" s="4"/>
      <c r="AS850" s="4"/>
      <c r="AT850" s="4"/>
      <c r="AU850" s="4"/>
      <c r="AV850" s="4"/>
      <c r="AW850" s="1"/>
      <c r="AX850" s="1"/>
      <c r="AY850" s="1"/>
      <c r="AZ850" s="1"/>
      <c r="BA850" s="1"/>
      <c r="BB850" s="1"/>
      <c r="BC850" s="1"/>
      <c r="BD850" s="1"/>
      <c r="BE850" s="1"/>
      <c r="BG850" s="1"/>
      <c r="BH850" s="1"/>
    </row>
    <row r="851" spans="1:180" ht="15" customHeight="1" x14ac:dyDescent="0.25">
      <c r="A851" s="105">
        <f t="shared" si="727"/>
        <v>44992</v>
      </c>
      <c r="B851" s="106">
        <f t="shared" si="712"/>
        <v>787.81608839700584</v>
      </c>
      <c r="C851" s="2">
        <f t="shared" si="728"/>
        <v>654.80665305000002</v>
      </c>
      <c r="D851" s="2">
        <f t="shared" si="729"/>
        <v>131.91139900999985</v>
      </c>
      <c r="E851" s="106">
        <f t="shared" si="713"/>
        <v>522.89525404000017</v>
      </c>
      <c r="F851" s="21">
        <f t="shared" si="730"/>
        <v>6508.4</v>
      </c>
      <c r="G851" s="108">
        <f t="shared" si="731"/>
        <v>6563.07</v>
      </c>
      <c r="H851" s="109">
        <f t="shared" si="708"/>
        <v>44952</v>
      </c>
      <c r="I851" s="109">
        <f t="shared" si="704"/>
        <v>44983</v>
      </c>
      <c r="J851" s="110">
        <f t="shared" si="714"/>
        <v>8.3999139573474046E-3</v>
      </c>
      <c r="K851" s="117">
        <f t="shared" si="705"/>
        <v>45010</v>
      </c>
      <c r="L851" s="178">
        <f t="shared" si="707"/>
        <v>28</v>
      </c>
      <c r="M851" s="178">
        <f t="shared" si="711"/>
        <v>10</v>
      </c>
      <c r="N851" s="106">
        <f t="shared" si="715"/>
        <v>1.0029919</v>
      </c>
      <c r="O851" s="111">
        <f t="shared" si="710"/>
        <v>1.00529958</v>
      </c>
      <c r="P851" s="111">
        <f t="shared" si="732"/>
        <v>1.199789660835036</v>
      </c>
      <c r="Q851" s="106">
        <f t="shared" si="709"/>
        <v>1.2033793100000001</v>
      </c>
      <c r="R851" s="106">
        <f t="shared" si="733"/>
        <v>1.1934647899999999</v>
      </c>
      <c r="S851" s="106">
        <f t="shared" si="716"/>
        <v>781.48868467</v>
      </c>
      <c r="T851" s="106">
        <f t="shared" si="717"/>
        <v>25.520211108075824</v>
      </c>
      <c r="U851" s="106">
        <f t="shared" si="718"/>
        <v>106.34607596892999</v>
      </c>
      <c r="V851" s="106">
        <f t="shared" si="719"/>
        <v>786.67294012700586</v>
      </c>
      <c r="W851" s="19">
        <f t="shared" si="703"/>
        <v>0</v>
      </c>
      <c r="X851" s="2">
        <f t="shared" si="720"/>
        <v>0</v>
      </c>
      <c r="Y851" s="4">
        <f t="shared" si="721"/>
        <v>0</v>
      </c>
      <c r="Z851" s="106">
        <f t="shared" si="722"/>
        <v>0</v>
      </c>
      <c r="AA851" s="114">
        <f t="shared" si="734"/>
        <v>0.05</v>
      </c>
      <c r="AB851" s="112">
        <f t="shared" si="723"/>
        <v>10</v>
      </c>
      <c r="AC851" s="178">
        <f t="shared" si="706"/>
        <v>28</v>
      </c>
      <c r="AD851" s="11">
        <f t="shared" si="735"/>
        <v>1.001453143</v>
      </c>
      <c r="AE851" s="106">
        <f t="shared" si="724"/>
        <v>1.1356148100000001</v>
      </c>
      <c r="AF851" s="106">
        <f t="shared" si="725"/>
        <v>1.14314827</v>
      </c>
      <c r="AG851" s="106">
        <f t="shared" si="726"/>
        <v>0</v>
      </c>
      <c r="AH851" s="115" t="str">
        <f t="shared" si="736"/>
        <v>J=</v>
      </c>
      <c r="AI851" s="116">
        <f t="shared" si="737"/>
        <v>45010</v>
      </c>
      <c r="AJ851" s="10"/>
      <c r="AK851" s="1"/>
      <c r="AL851" s="10"/>
      <c r="AM851" s="1"/>
      <c r="AN851" s="1"/>
      <c r="AO851" s="3"/>
      <c r="AP851" s="3"/>
      <c r="AQ851" s="4"/>
      <c r="AR851" s="4"/>
      <c r="AS851" s="4"/>
      <c r="AT851" s="4"/>
      <c r="AU851" s="4"/>
      <c r="AV851" s="4"/>
      <c r="AW851" s="1"/>
      <c r="AX851" s="1"/>
      <c r="AY851" s="1"/>
      <c r="AZ851" s="1"/>
      <c r="BA851" s="1"/>
      <c r="BB851" s="1"/>
      <c r="BC851" s="1"/>
      <c r="BD851" s="1"/>
      <c r="BE851" s="1"/>
      <c r="BG851" s="1"/>
      <c r="BH851" s="1"/>
    </row>
    <row r="852" spans="1:180" ht="15" customHeight="1" x14ac:dyDescent="0.25">
      <c r="A852" s="105">
        <f t="shared" si="727"/>
        <v>44993</v>
      </c>
      <c r="B852" s="106">
        <f t="shared" si="712"/>
        <v>788.11880177559601</v>
      </c>
      <c r="C852" s="2">
        <f t="shared" si="728"/>
        <v>654.80665305000002</v>
      </c>
      <c r="D852" s="2">
        <f t="shared" si="729"/>
        <v>131.91139900999985</v>
      </c>
      <c r="E852" s="106">
        <f t="shared" si="713"/>
        <v>522.89525404000017</v>
      </c>
      <c r="F852" s="21">
        <f t="shared" si="730"/>
        <v>6508.4</v>
      </c>
      <c r="G852" s="108">
        <f t="shared" si="731"/>
        <v>6563.07</v>
      </c>
      <c r="H852" s="109">
        <f t="shared" si="708"/>
        <v>44952</v>
      </c>
      <c r="I852" s="109">
        <f t="shared" si="704"/>
        <v>44983</v>
      </c>
      <c r="J852" s="110">
        <f t="shared" si="714"/>
        <v>8.3999139573474046E-3</v>
      </c>
      <c r="K852" s="117">
        <f t="shared" si="705"/>
        <v>45010</v>
      </c>
      <c r="L852" s="178">
        <f t="shared" si="707"/>
        <v>28</v>
      </c>
      <c r="M852" s="178">
        <f t="shared" si="711"/>
        <v>11</v>
      </c>
      <c r="N852" s="106">
        <f t="shared" si="715"/>
        <v>1.00329158</v>
      </c>
      <c r="O852" s="111">
        <f t="shared" si="710"/>
        <v>1.00529958</v>
      </c>
      <c r="P852" s="111">
        <f t="shared" si="732"/>
        <v>1.199789660835036</v>
      </c>
      <c r="Q852" s="106">
        <f t="shared" si="709"/>
        <v>1.2037388600000001</v>
      </c>
      <c r="R852" s="106">
        <f t="shared" si="733"/>
        <v>1.1934647899999999</v>
      </c>
      <c r="S852" s="106">
        <f t="shared" si="716"/>
        <v>781.48868467</v>
      </c>
      <c r="T852" s="106">
        <f t="shared" si="717"/>
        <v>25.520211108075824</v>
      </c>
      <c r="U852" s="106">
        <f t="shared" si="718"/>
        <v>106.53408295752007</v>
      </c>
      <c r="V852" s="106">
        <f t="shared" si="719"/>
        <v>786.86094711559599</v>
      </c>
      <c r="W852" s="19">
        <f t="shared" ref="W852:W915" si="738">IF(VLOOKUP(A852,AL$10:AX$312,13)=VLOOKUP(A851,AL$10:AX$312,13),0,VLOOKUP(A852,AL$10:AX$312,13))</f>
        <v>0</v>
      </c>
      <c r="X852" s="2">
        <f t="shared" si="720"/>
        <v>0</v>
      </c>
      <c r="Y852" s="4">
        <f t="shared" si="721"/>
        <v>0</v>
      </c>
      <c r="Z852" s="106">
        <f t="shared" si="722"/>
        <v>0</v>
      </c>
      <c r="AA852" s="114">
        <f t="shared" si="734"/>
        <v>0.05</v>
      </c>
      <c r="AB852" s="112">
        <f t="shared" si="723"/>
        <v>11</v>
      </c>
      <c r="AC852" s="178">
        <f t="shared" si="706"/>
        <v>28</v>
      </c>
      <c r="AD852" s="11">
        <f t="shared" si="735"/>
        <v>1.0015985730000001</v>
      </c>
      <c r="AE852" s="106">
        <f t="shared" si="724"/>
        <v>1.2492667099999999</v>
      </c>
      <c r="AF852" s="106">
        <f t="shared" si="725"/>
        <v>1.25785466</v>
      </c>
      <c r="AG852" s="106">
        <f t="shared" si="726"/>
        <v>0</v>
      </c>
      <c r="AH852" s="115" t="str">
        <f t="shared" si="736"/>
        <v>J=</v>
      </c>
      <c r="AI852" s="116">
        <f t="shared" si="737"/>
        <v>45010</v>
      </c>
      <c r="AJ852" s="12"/>
      <c r="AK852" s="7"/>
      <c r="AL852" s="12"/>
      <c r="AM852" s="7"/>
      <c r="AN852" s="7"/>
      <c r="AO852" s="6"/>
      <c r="AP852" s="6"/>
      <c r="AQ852" s="13"/>
      <c r="AR852" s="13"/>
      <c r="AS852" s="13"/>
      <c r="AT852" s="13"/>
      <c r="AU852" s="13"/>
      <c r="AV852" s="13"/>
      <c r="AW852" s="7"/>
      <c r="AX852" s="7"/>
      <c r="AY852" s="7"/>
      <c r="AZ852" s="7"/>
      <c r="BA852" s="7"/>
      <c r="BB852" s="7"/>
      <c r="BC852" s="7"/>
      <c r="BD852" s="7"/>
      <c r="BE852" s="7"/>
      <c r="BG852" s="7"/>
      <c r="BH852" s="7"/>
      <c r="BI852" s="16"/>
      <c r="BJ852" s="16"/>
      <c r="BK852" s="16"/>
      <c r="BL852" s="16"/>
      <c r="BM852" s="16"/>
      <c r="BN852" s="16"/>
      <c r="BO852" s="16"/>
      <c r="BP852" s="16"/>
      <c r="BQ852" s="16"/>
      <c r="BR852" s="16"/>
      <c r="BS852" s="16"/>
      <c r="BT852" s="16"/>
      <c r="BU852" s="16"/>
      <c r="BV852" s="16"/>
      <c r="BW852" s="16"/>
      <c r="BX852" s="16"/>
      <c r="BY852" s="16"/>
      <c r="BZ852" s="16"/>
      <c r="CA852" s="16"/>
      <c r="CB852" s="16"/>
      <c r="CC852" s="16"/>
      <c r="CD852" s="16"/>
      <c r="CE852" s="16"/>
      <c r="CF852" s="16"/>
      <c r="CG852" s="16"/>
      <c r="CH852" s="16"/>
      <c r="CI852" s="16"/>
      <c r="CJ852" s="16"/>
      <c r="CK852" s="16"/>
      <c r="CL852" s="16"/>
      <c r="CM852" s="16"/>
      <c r="CN852" s="16"/>
      <c r="CO852" s="16"/>
      <c r="CP852" s="16"/>
      <c r="CQ852" s="16"/>
      <c r="CR852" s="16"/>
      <c r="CS852" s="16"/>
      <c r="CT852" s="16"/>
      <c r="CU852" s="16"/>
      <c r="CV852" s="16"/>
      <c r="CW852" s="16"/>
      <c r="CX852" s="16"/>
      <c r="CY852" s="16"/>
      <c r="CZ852" s="16"/>
      <c r="DA852" s="16"/>
      <c r="DB852" s="16"/>
      <c r="DC852" s="16"/>
      <c r="DD852" s="16"/>
      <c r="DE852" s="16"/>
      <c r="DF852" s="16"/>
      <c r="DG852" s="16"/>
      <c r="DH852" s="16"/>
      <c r="DI852" s="16"/>
      <c r="DJ852" s="16"/>
      <c r="DK852" s="16"/>
      <c r="DL852" s="16"/>
      <c r="DM852" s="16"/>
      <c r="DN852" s="16"/>
      <c r="DO852" s="16"/>
      <c r="DP852" s="16"/>
      <c r="DQ852" s="16"/>
      <c r="DR852" s="16"/>
      <c r="DS852" s="16"/>
      <c r="DT852" s="16"/>
      <c r="DU852" s="16"/>
      <c r="DV852" s="16"/>
      <c r="DW852" s="16"/>
      <c r="DX852" s="16"/>
      <c r="DY852" s="16"/>
      <c r="DZ852" s="16"/>
      <c r="EA852" s="16"/>
      <c r="EB852" s="16"/>
      <c r="EC852" s="16"/>
      <c r="ED852" s="16"/>
      <c r="EE852" s="16"/>
      <c r="EF852" s="16"/>
      <c r="EG852" s="16"/>
      <c r="EH852" s="16"/>
      <c r="EI852" s="16"/>
      <c r="EJ852" s="16"/>
      <c r="EK852" s="16"/>
      <c r="EL852" s="16"/>
      <c r="EM852" s="16"/>
      <c r="EN852" s="16"/>
      <c r="EO852" s="16"/>
      <c r="EP852" s="16"/>
      <c r="EQ852" s="16"/>
      <c r="ER852" s="16"/>
      <c r="ES852" s="16"/>
      <c r="ET852" s="16"/>
      <c r="EU852" s="16"/>
      <c r="EV852" s="16"/>
      <c r="EW852" s="16"/>
      <c r="EX852" s="16"/>
      <c r="EY852" s="16"/>
      <c r="EZ852" s="16"/>
      <c r="FA852" s="16"/>
      <c r="FB852" s="16"/>
      <c r="FC852" s="16"/>
      <c r="FD852" s="16"/>
      <c r="FE852" s="16"/>
      <c r="FF852" s="16"/>
      <c r="FG852" s="16"/>
      <c r="FH852" s="16"/>
      <c r="FI852" s="16"/>
      <c r="FJ852" s="16"/>
      <c r="FK852" s="16"/>
      <c r="FL852" s="16"/>
      <c r="FM852" s="16"/>
      <c r="FN852" s="16"/>
      <c r="FO852" s="16"/>
      <c r="FP852" s="16"/>
      <c r="FQ852" s="16"/>
      <c r="FR852" s="16"/>
      <c r="FS852" s="16"/>
      <c r="FT852" s="16"/>
      <c r="FU852" s="16"/>
      <c r="FV852" s="16"/>
      <c r="FW852" s="16"/>
      <c r="FX852" s="16"/>
    </row>
    <row r="853" spans="1:180" ht="15" customHeight="1" x14ac:dyDescent="0.25">
      <c r="A853" s="105">
        <f t="shared" si="727"/>
        <v>44994</v>
      </c>
      <c r="B853" s="106">
        <f t="shared" si="712"/>
        <v>788.42165001161641</v>
      </c>
      <c r="C853" s="2">
        <f t="shared" si="728"/>
        <v>654.80665305000002</v>
      </c>
      <c r="D853" s="2">
        <f t="shared" si="729"/>
        <v>131.91139900999985</v>
      </c>
      <c r="E853" s="106">
        <f t="shared" si="713"/>
        <v>522.89525404000017</v>
      </c>
      <c r="F853" s="21">
        <f t="shared" si="730"/>
        <v>6508.4</v>
      </c>
      <c r="G853" s="108">
        <f t="shared" si="731"/>
        <v>6563.07</v>
      </c>
      <c r="H853" s="109">
        <f t="shared" si="708"/>
        <v>44952</v>
      </c>
      <c r="I853" s="109">
        <f t="shared" ref="I853:I916" si="739">IF(W852&gt;0,A853,I852)</f>
        <v>44983</v>
      </c>
      <c r="J853" s="110">
        <f t="shared" si="714"/>
        <v>8.3999139573474046E-3</v>
      </c>
      <c r="K853" s="117">
        <f t="shared" ref="K853:K916" si="740">IF(DAY(A852)=K$9,VLOOKUP(A852,$AP$321:$AV$619,4),K852)</f>
        <v>45010</v>
      </c>
      <c r="L853" s="178">
        <f t="shared" si="707"/>
        <v>28</v>
      </c>
      <c r="M853" s="178">
        <f t="shared" si="711"/>
        <v>12</v>
      </c>
      <c r="N853" s="106">
        <f t="shared" si="715"/>
        <v>1.0035913599999999</v>
      </c>
      <c r="O853" s="111">
        <f t="shared" si="710"/>
        <v>1.00529958</v>
      </c>
      <c r="P853" s="111">
        <f t="shared" si="732"/>
        <v>1.199789660835036</v>
      </c>
      <c r="Q853" s="106">
        <f t="shared" si="709"/>
        <v>1.20409853</v>
      </c>
      <c r="R853" s="106">
        <f t="shared" si="733"/>
        <v>1.1934647899999999</v>
      </c>
      <c r="S853" s="106">
        <f t="shared" si="716"/>
        <v>781.48868467</v>
      </c>
      <c r="T853" s="106">
        <f t="shared" si="717"/>
        <v>25.520211108075824</v>
      </c>
      <c r="U853" s="106">
        <f t="shared" si="718"/>
        <v>106.72215269354059</v>
      </c>
      <c r="V853" s="106">
        <f t="shared" si="719"/>
        <v>787.04901685161644</v>
      </c>
      <c r="W853" s="19">
        <f t="shared" si="738"/>
        <v>0</v>
      </c>
      <c r="X853" s="2">
        <f t="shared" si="720"/>
        <v>0</v>
      </c>
      <c r="Y853" s="4">
        <f t="shared" si="721"/>
        <v>0</v>
      </c>
      <c r="Z853" s="106">
        <f t="shared" si="722"/>
        <v>0</v>
      </c>
      <c r="AA853" s="114">
        <f t="shared" si="734"/>
        <v>0.05</v>
      </c>
      <c r="AB853" s="112">
        <f t="shared" si="723"/>
        <v>12</v>
      </c>
      <c r="AC853" s="178">
        <f t="shared" ref="AC853:AC916" si="741">IF(DAY(A852)=25,VLOOKUP(A852,$AP$321:$AV$619,7),AC852)</f>
        <v>28</v>
      </c>
      <c r="AD853" s="11">
        <f t="shared" si="735"/>
        <v>1.001744025</v>
      </c>
      <c r="AE853" s="106">
        <f t="shared" si="724"/>
        <v>1.3629358</v>
      </c>
      <c r="AF853" s="106">
        <f t="shared" si="725"/>
        <v>1.3726331599999999</v>
      </c>
      <c r="AG853" s="106">
        <f t="shared" si="726"/>
        <v>0</v>
      </c>
      <c r="AH853" s="115" t="str">
        <f t="shared" si="736"/>
        <v>J=</v>
      </c>
      <c r="AI853" s="116">
        <f t="shared" si="737"/>
        <v>45010</v>
      </c>
      <c r="AJ853" s="10"/>
      <c r="AK853" s="1"/>
      <c r="AL853" s="10"/>
      <c r="AM853" s="1"/>
      <c r="AN853" s="1"/>
      <c r="AO853" s="3"/>
      <c r="AP853" s="3"/>
      <c r="AQ853" s="4"/>
      <c r="AR853" s="4"/>
      <c r="AS853" s="4"/>
      <c r="AT853" s="4"/>
      <c r="AU853" s="4"/>
      <c r="AV853" s="4"/>
      <c r="AW853" s="1"/>
      <c r="AX853" s="1"/>
      <c r="AY853" s="1"/>
      <c r="AZ853" s="1"/>
      <c r="BA853" s="1"/>
      <c r="BB853" s="1"/>
      <c r="BC853" s="1"/>
      <c r="BD853" s="1"/>
      <c r="BE853" s="1"/>
      <c r="BG853" s="1"/>
      <c r="BH853" s="1"/>
    </row>
    <row r="854" spans="1:180" ht="15" customHeight="1" x14ac:dyDescent="0.25">
      <c r="A854" s="105">
        <f t="shared" si="727"/>
        <v>44995</v>
      </c>
      <c r="B854" s="106">
        <f t="shared" si="712"/>
        <v>788.72462186716245</v>
      </c>
      <c r="C854" s="2">
        <f t="shared" si="728"/>
        <v>654.80665305000002</v>
      </c>
      <c r="D854" s="2">
        <f t="shared" si="729"/>
        <v>131.91139900999985</v>
      </c>
      <c r="E854" s="106">
        <f t="shared" si="713"/>
        <v>522.89525404000017</v>
      </c>
      <c r="F854" s="21">
        <f t="shared" si="730"/>
        <v>6508.4</v>
      </c>
      <c r="G854" s="108">
        <f t="shared" si="731"/>
        <v>6563.07</v>
      </c>
      <c r="H854" s="109">
        <f t="shared" si="708"/>
        <v>44952</v>
      </c>
      <c r="I854" s="109">
        <f t="shared" si="739"/>
        <v>44983</v>
      </c>
      <c r="J854" s="110">
        <f t="shared" si="714"/>
        <v>8.3999139573474046E-3</v>
      </c>
      <c r="K854" s="117">
        <f t="shared" si="740"/>
        <v>45010</v>
      </c>
      <c r="L854" s="178">
        <f t="shared" si="707"/>
        <v>28</v>
      </c>
      <c r="M854" s="178">
        <f t="shared" si="711"/>
        <v>13</v>
      </c>
      <c r="N854" s="106">
        <f t="shared" si="715"/>
        <v>1.0038912200000001</v>
      </c>
      <c r="O854" s="111">
        <f t="shared" si="710"/>
        <v>1.00529958</v>
      </c>
      <c r="P854" s="111">
        <f t="shared" si="732"/>
        <v>1.199789660835036</v>
      </c>
      <c r="Q854" s="106">
        <f t="shared" si="709"/>
        <v>1.2044583</v>
      </c>
      <c r="R854" s="106">
        <f t="shared" si="733"/>
        <v>1.1934647899999999</v>
      </c>
      <c r="S854" s="106">
        <f t="shared" si="716"/>
        <v>781.48868467</v>
      </c>
      <c r="T854" s="106">
        <f t="shared" si="717"/>
        <v>25.520211108075824</v>
      </c>
      <c r="U854" s="106">
        <f t="shared" si="718"/>
        <v>106.91027471908656</v>
      </c>
      <c r="V854" s="106">
        <f t="shared" si="719"/>
        <v>787.23713887716247</v>
      </c>
      <c r="W854" s="19">
        <f t="shared" si="738"/>
        <v>0</v>
      </c>
      <c r="X854" s="2">
        <f t="shared" si="720"/>
        <v>0</v>
      </c>
      <c r="Y854" s="4">
        <f t="shared" si="721"/>
        <v>0</v>
      </c>
      <c r="Z854" s="106">
        <f t="shared" si="722"/>
        <v>0</v>
      </c>
      <c r="AA854" s="114">
        <f t="shared" si="734"/>
        <v>0.05</v>
      </c>
      <c r="AB854" s="112">
        <f t="shared" si="723"/>
        <v>13</v>
      </c>
      <c r="AC854" s="178">
        <f t="shared" si="741"/>
        <v>28</v>
      </c>
      <c r="AD854" s="11">
        <f t="shared" si="735"/>
        <v>1.0018894979999999</v>
      </c>
      <c r="AE854" s="106">
        <f t="shared" si="724"/>
        <v>1.4766212999999999</v>
      </c>
      <c r="AF854" s="106">
        <f t="shared" si="725"/>
        <v>1.4874829899999999</v>
      </c>
      <c r="AG854" s="106">
        <f t="shared" si="726"/>
        <v>0</v>
      </c>
      <c r="AH854" s="115" t="str">
        <f t="shared" si="736"/>
        <v>J=</v>
      </c>
      <c r="AI854" s="116">
        <f t="shared" si="737"/>
        <v>45010</v>
      </c>
      <c r="AJ854" s="10"/>
      <c r="AK854" s="1"/>
      <c r="AL854" s="10"/>
      <c r="AM854" s="1"/>
      <c r="AN854" s="1"/>
      <c r="AO854" s="3"/>
      <c r="AP854" s="3"/>
      <c r="AQ854" s="4"/>
      <c r="AR854" s="4"/>
      <c r="AS854" s="4"/>
      <c r="AT854" s="4"/>
      <c r="AU854" s="4"/>
      <c r="AV854" s="4"/>
      <c r="AW854" s="1"/>
      <c r="AX854" s="1"/>
      <c r="AY854" s="1"/>
      <c r="AZ854" s="1"/>
      <c r="BA854" s="1"/>
      <c r="BB854" s="1"/>
      <c r="BC854" s="1"/>
      <c r="BD854" s="1"/>
      <c r="BE854" s="1"/>
      <c r="BG854" s="1"/>
      <c r="BH854" s="1"/>
    </row>
    <row r="855" spans="1:180" ht="15" customHeight="1" x14ac:dyDescent="0.25">
      <c r="A855" s="105">
        <f t="shared" si="727"/>
        <v>44996</v>
      </c>
      <c r="B855" s="106">
        <f t="shared" si="712"/>
        <v>789.02772185118636</v>
      </c>
      <c r="C855" s="2">
        <f t="shared" si="728"/>
        <v>654.80665305000002</v>
      </c>
      <c r="D855" s="2">
        <f t="shared" si="729"/>
        <v>131.91139900999985</v>
      </c>
      <c r="E855" s="106">
        <f t="shared" si="713"/>
        <v>522.89525404000017</v>
      </c>
      <c r="F855" s="21">
        <f t="shared" si="730"/>
        <v>6508.4</v>
      </c>
      <c r="G855" s="108">
        <f t="shared" si="731"/>
        <v>6563.07</v>
      </c>
      <c r="H855" s="109">
        <f t="shared" si="708"/>
        <v>44952</v>
      </c>
      <c r="I855" s="109">
        <f t="shared" si="739"/>
        <v>44983</v>
      </c>
      <c r="J855" s="110">
        <f t="shared" si="714"/>
        <v>8.3999139573474046E-3</v>
      </c>
      <c r="K855" s="117">
        <f t="shared" si="740"/>
        <v>45010</v>
      </c>
      <c r="L855" s="178">
        <f t="shared" si="707"/>
        <v>28</v>
      </c>
      <c r="M855" s="178">
        <f t="shared" si="711"/>
        <v>14</v>
      </c>
      <c r="N855" s="106">
        <f t="shared" si="715"/>
        <v>1.0041911699999999</v>
      </c>
      <c r="O855" s="111">
        <f t="shared" si="710"/>
        <v>1.00529958</v>
      </c>
      <c r="P855" s="111">
        <f t="shared" si="732"/>
        <v>1.199789660835036</v>
      </c>
      <c r="Q855" s="106">
        <f t="shared" si="709"/>
        <v>1.20481818</v>
      </c>
      <c r="R855" s="106">
        <f t="shared" si="733"/>
        <v>1.1934647899999999</v>
      </c>
      <c r="S855" s="106">
        <f t="shared" si="716"/>
        <v>781.48868467</v>
      </c>
      <c r="T855" s="106">
        <f t="shared" si="717"/>
        <v>25.520211108075824</v>
      </c>
      <c r="U855" s="106">
        <f t="shared" si="718"/>
        <v>107.09845426311045</v>
      </c>
      <c r="V855" s="106">
        <f t="shared" si="719"/>
        <v>787.42531842118638</v>
      </c>
      <c r="W855" s="19">
        <f t="shared" si="738"/>
        <v>0</v>
      </c>
      <c r="X855" s="2">
        <f t="shared" si="720"/>
        <v>0</v>
      </c>
      <c r="Y855" s="4">
        <f t="shared" si="721"/>
        <v>0</v>
      </c>
      <c r="Z855" s="106">
        <f t="shared" si="722"/>
        <v>0</v>
      </c>
      <c r="AA855" s="114">
        <f t="shared" si="734"/>
        <v>0.05</v>
      </c>
      <c r="AB855" s="112">
        <f t="shared" si="723"/>
        <v>14</v>
      </c>
      <c r="AC855" s="178">
        <f t="shared" si="741"/>
        <v>28</v>
      </c>
      <c r="AD855" s="11">
        <f t="shared" si="735"/>
        <v>1.0020349909999999</v>
      </c>
      <c r="AE855" s="106">
        <f t="shared" si="724"/>
        <v>1.5903224300000001</v>
      </c>
      <c r="AF855" s="106">
        <f t="shared" si="725"/>
        <v>1.6024034300000001</v>
      </c>
      <c r="AG855" s="106">
        <f t="shared" si="726"/>
        <v>0</v>
      </c>
      <c r="AH855" s="115" t="str">
        <f t="shared" si="736"/>
        <v>J=</v>
      </c>
      <c r="AI855" s="116">
        <f t="shared" si="737"/>
        <v>45010</v>
      </c>
      <c r="AJ855" s="10"/>
      <c r="AK855" s="1"/>
      <c r="AL855" s="10"/>
      <c r="AM855" s="1"/>
      <c r="AN855" s="1"/>
      <c r="AO855" s="3"/>
      <c r="AP855" s="3"/>
      <c r="AQ855" s="4"/>
      <c r="AR855" s="4"/>
      <c r="AS855" s="4"/>
      <c r="AT855" s="4"/>
      <c r="AU855" s="4"/>
      <c r="AV855" s="4"/>
      <c r="AW855" s="1"/>
      <c r="AX855" s="1"/>
      <c r="AY855" s="1"/>
      <c r="AZ855" s="1"/>
      <c r="BA855" s="1"/>
      <c r="BB855" s="1"/>
      <c r="BC855" s="1"/>
      <c r="BD855" s="1"/>
      <c r="BE855" s="1"/>
      <c r="BG855" s="1"/>
      <c r="BH855" s="1"/>
    </row>
    <row r="856" spans="1:180" ht="15" customHeight="1" x14ac:dyDescent="0.25">
      <c r="A856" s="105">
        <f t="shared" si="727"/>
        <v>44997</v>
      </c>
      <c r="B856" s="106">
        <f t="shared" si="712"/>
        <v>789.33094632473558</v>
      </c>
      <c r="C856" s="2">
        <f t="shared" si="728"/>
        <v>654.80665305000002</v>
      </c>
      <c r="D856" s="2">
        <f t="shared" si="729"/>
        <v>131.91139900999985</v>
      </c>
      <c r="E856" s="106">
        <f t="shared" si="713"/>
        <v>522.89525404000017</v>
      </c>
      <c r="F856" s="21">
        <f t="shared" si="730"/>
        <v>6508.4</v>
      </c>
      <c r="G856" s="108">
        <f t="shared" si="731"/>
        <v>6563.07</v>
      </c>
      <c r="H856" s="109">
        <f t="shared" si="708"/>
        <v>44952</v>
      </c>
      <c r="I856" s="109">
        <f t="shared" si="739"/>
        <v>44983</v>
      </c>
      <c r="J856" s="110">
        <f t="shared" si="714"/>
        <v>8.3999139573474046E-3</v>
      </c>
      <c r="K856" s="117">
        <f t="shared" si="740"/>
        <v>45010</v>
      </c>
      <c r="L856" s="178">
        <f t="shared" si="707"/>
        <v>28</v>
      </c>
      <c r="M856" s="178">
        <f t="shared" si="711"/>
        <v>15</v>
      </c>
      <c r="N856" s="106">
        <f t="shared" si="715"/>
        <v>1.0044912100000001</v>
      </c>
      <c r="O856" s="111">
        <f t="shared" si="710"/>
        <v>1.00529958</v>
      </c>
      <c r="P856" s="111">
        <f t="shared" si="732"/>
        <v>1.199789660835036</v>
      </c>
      <c r="Q856" s="106">
        <f t="shared" si="709"/>
        <v>1.20517816</v>
      </c>
      <c r="R856" s="106">
        <f t="shared" si="733"/>
        <v>1.1934647899999999</v>
      </c>
      <c r="S856" s="106">
        <f t="shared" si="716"/>
        <v>781.48868467</v>
      </c>
      <c r="T856" s="106">
        <f t="shared" si="717"/>
        <v>25.520211108075824</v>
      </c>
      <c r="U856" s="106">
        <f t="shared" si="718"/>
        <v>107.28668609665981</v>
      </c>
      <c r="V856" s="106">
        <f t="shared" si="719"/>
        <v>787.61355025473563</v>
      </c>
      <c r="W856" s="19">
        <f t="shared" si="738"/>
        <v>0</v>
      </c>
      <c r="X856" s="2">
        <f t="shared" si="720"/>
        <v>0</v>
      </c>
      <c r="Y856" s="4">
        <f t="shared" si="721"/>
        <v>0</v>
      </c>
      <c r="Z856" s="106">
        <f t="shared" si="722"/>
        <v>0</v>
      </c>
      <c r="AA856" s="114">
        <f t="shared" si="734"/>
        <v>0.05</v>
      </c>
      <c r="AB856" s="112">
        <f t="shared" si="723"/>
        <v>15</v>
      </c>
      <c r="AC856" s="178">
        <f t="shared" si="741"/>
        <v>28</v>
      </c>
      <c r="AD856" s="11">
        <f t="shared" si="735"/>
        <v>1.002180506</v>
      </c>
      <c r="AE856" s="106">
        <f t="shared" si="724"/>
        <v>1.70404076</v>
      </c>
      <c r="AF856" s="106">
        <f t="shared" si="725"/>
        <v>1.7173960699999999</v>
      </c>
      <c r="AG856" s="106">
        <f t="shared" si="726"/>
        <v>0</v>
      </c>
      <c r="AH856" s="115" t="str">
        <f t="shared" si="736"/>
        <v>J=</v>
      </c>
      <c r="AI856" s="116">
        <f t="shared" si="737"/>
        <v>45010</v>
      </c>
      <c r="AJ856" s="10"/>
      <c r="AK856" s="1"/>
      <c r="AL856" s="10"/>
      <c r="AM856" s="1"/>
      <c r="AN856" s="1"/>
      <c r="AO856" s="3"/>
      <c r="AP856" s="3"/>
      <c r="AQ856" s="4"/>
      <c r="AR856" s="4"/>
      <c r="AS856" s="4"/>
      <c r="AT856" s="4"/>
      <c r="AU856" s="4"/>
      <c r="AV856" s="4"/>
      <c r="AW856" s="1"/>
      <c r="AX856" s="1"/>
      <c r="AY856" s="1"/>
      <c r="AZ856" s="1"/>
      <c r="BA856" s="1"/>
      <c r="BB856" s="1"/>
      <c r="BC856" s="1"/>
      <c r="BD856" s="1"/>
      <c r="BE856" s="1"/>
      <c r="BG856" s="1"/>
      <c r="BH856" s="1"/>
    </row>
    <row r="857" spans="1:180" ht="15" customHeight="1" x14ac:dyDescent="0.25">
      <c r="A857" s="105">
        <f t="shared" si="727"/>
        <v>44998</v>
      </c>
      <c r="B857" s="106">
        <f t="shared" si="712"/>
        <v>789.63430500571542</v>
      </c>
      <c r="C857" s="2">
        <f t="shared" si="728"/>
        <v>654.80665305000002</v>
      </c>
      <c r="D857" s="2">
        <f t="shared" si="729"/>
        <v>131.91139900999985</v>
      </c>
      <c r="E857" s="106">
        <f t="shared" si="713"/>
        <v>522.89525404000017</v>
      </c>
      <c r="F857" s="21">
        <f t="shared" si="730"/>
        <v>6508.4</v>
      </c>
      <c r="G857" s="108">
        <f t="shared" si="731"/>
        <v>6563.07</v>
      </c>
      <c r="H857" s="109">
        <f t="shared" si="708"/>
        <v>44952</v>
      </c>
      <c r="I857" s="109">
        <f t="shared" si="739"/>
        <v>44983</v>
      </c>
      <c r="J857" s="110">
        <f t="shared" si="714"/>
        <v>8.3999139573474046E-3</v>
      </c>
      <c r="K857" s="117">
        <f t="shared" si="740"/>
        <v>45010</v>
      </c>
      <c r="L857" s="178">
        <f t="shared" si="707"/>
        <v>28</v>
      </c>
      <c r="M857" s="178">
        <f t="shared" si="711"/>
        <v>16</v>
      </c>
      <c r="N857" s="106">
        <f t="shared" si="715"/>
        <v>1.0047913399999999</v>
      </c>
      <c r="O857" s="111">
        <f t="shared" si="710"/>
        <v>1.00529958</v>
      </c>
      <c r="P857" s="111">
        <f t="shared" si="732"/>
        <v>1.199789660835036</v>
      </c>
      <c r="Q857" s="106">
        <f t="shared" si="709"/>
        <v>1.20553826</v>
      </c>
      <c r="R857" s="106">
        <f t="shared" si="733"/>
        <v>1.1934647899999999</v>
      </c>
      <c r="S857" s="106">
        <f t="shared" si="716"/>
        <v>781.48868467</v>
      </c>
      <c r="T857" s="106">
        <f t="shared" si="717"/>
        <v>25.520211108075824</v>
      </c>
      <c r="U857" s="106">
        <f t="shared" si="718"/>
        <v>107.47498067763959</v>
      </c>
      <c r="V857" s="106">
        <f t="shared" si="719"/>
        <v>787.80184483571543</v>
      </c>
      <c r="W857" s="19">
        <f t="shared" si="738"/>
        <v>0</v>
      </c>
      <c r="X857" s="2">
        <f t="shared" si="720"/>
        <v>0</v>
      </c>
      <c r="Y857" s="4">
        <f t="shared" si="721"/>
        <v>0</v>
      </c>
      <c r="Z857" s="106">
        <f t="shared" si="722"/>
        <v>0</v>
      </c>
      <c r="AA857" s="114">
        <f t="shared" si="734"/>
        <v>0.05</v>
      </c>
      <c r="AB857" s="112">
        <f t="shared" si="723"/>
        <v>16</v>
      </c>
      <c r="AC857" s="178">
        <f t="shared" si="741"/>
        <v>28</v>
      </c>
      <c r="AD857" s="11">
        <f t="shared" si="735"/>
        <v>1.002326042</v>
      </c>
      <c r="AE857" s="106">
        <f t="shared" si="724"/>
        <v>1.8177755</v>
      </c>
      <c r="AF857" s="106">
        <f t="shared" si="725"/>
        <v>1.8324601700000001</v>
      </c>
      <c r="AG857" s="106">
        <f t="shared" si="726"/>
        <v>0</v>
      </c>
      <c r="AH857" s="115" t="str">
        <f t="shared" si="736"/>
        <v>J=</v>
      </c>
      <c r="AI857" s="116">
        <f t="shared" si="737"/>
        <v>45010</v>
      </c>
      <c r="AJ857" s="10"/>
      <c r="AK857" s="1"/>
      <c r="AL857" s="10"/>
      <c r="AM857" s="1"/>
      <c r="AN857" s="1"/>
      <c r="AO857" s="3"/>
      <c r="AP857" s="3"/>
      <c r="AQ857" s="4"/>
      <c r="AR857" s="4"/>
      <c r="AS857" s="4"/>
      <c r="AT857" s="4"/>
      <c r="AU857" s="4"/>
      <c r="AV857" s="4"/>
      <c r="AW857" s="1"/>
      <c r="AX857" s="1"/>
      <c r="AY857" s="1"/>
      <c r="AZ857" s="1"/>
      <c r="BA857" s="1"/>
      <c r="BB857" s="1"/>
      <c r="BC857" s="1"/>
      <c r="BD857" s="1"/>
      <c r="BE857" s="1"/>
      <c r="BG857" s="1"/>
      <c r="BH857" s="1"/>
    </row>
    <row r="858" spans="1:180" ht="15" customHeight="1" x14ac:dyDescent="0.25">
      <c r="A858" s="105">
        <f t="shared" si="727"/>
        <v>44999</v>
      </c>
      <c r="B858" s="106">
        <f t="shared" si="712"/>
        <v>789.9377874662207</v>
      </c>
      <c r="C858" s="2">
        <f t="shared" si="728"/>
        <v>654.80665305000002</v>
      </c>
      <c r="D858" s="2">
        <f t="shared" si="729"/>
        <v>131.91139900999985</v>
      </c>
      <c r="E858" s="106">
        <f t="shared" si="713"/>
        <v>522.89525404000017</v>
      </c>
      <c r="F858" s="21">
        <f t="shared" si="730"/>
        <v>6508.4</v>
      </c>
      <c r="G858" s="108">
        <f t="shared" si="731"/>
        <v>6563.07</v>
      </c>
      <c r="H858" s="109">
        <f t="shared" si="708"/>
        <v>44952</v>
      </c>
      <c r="I858" s="109">
        <f t="shared" si="739"/>
        <v>44983</v>
      </c>
      <c r="J858" s="110">
        <f t="shared" si="714"/>
        <v>8.3999139573474046E-3</v>
      </c>
      <c r="K858" s="117">
        <f t="shared" si="740"/>
        <v>45010</v>
      </c>
      <c r="L858" s="178">
        <f t="shared" si="707"/>
        <v>28</v>
      </c>
      <c r="M858" s="178">
        <f t="shared" si="711"/>
        <v>17</v>
      </c>
      <c r="N858" s="106">
        <f t="shared" si="715"/>
        <v>1.0050915600000001</v>
      </c>
      <c r="O858" s="111">
        <f t="shared" si="710"/>
        <v>1.00529958</v>
      </c>
      <c r="P858" s="111">
        <f t="shared" si="732"/>
        <v>1.199789660835036</v>
      </c>
      <c r="Q858" s="106">
        <f t="shared" si="709"/>
        <v>1.20589846</v>
      </c>
      <c r="R858" s="106">
        <f t="shared" si="733"/>
        <v>1.1934647899999999</v>
      </c>
      <c r="S858" s="106">
        <f t="shared" si="716"/>
        <v>781.48868467</v>
      </c>
      <c r="T858" s="106">
        <f t="shared" si="717"/>
        <v>25.520211108075824</v>
      </c>
      <c r="U858" s="106">
        <f t="shared" si="718"/>
        <v>107.66332754814482</v>
      </c>
      <c r="V858" s="106">
        <f t="shared" si="719"/>
        <v>787.99019170622068</v>
      </c>
      <c r="W858" s="19">
        <f t="shared" si="738"/>
        <v>0</v>
      </c>
      <c r="X858" s="2">
        <f t="shared" si="720"/>
        <v>0</v>
      </c>
      <c r="Y858" s="4">
        <f t="shared" si="721"/>
        <v>0</v>
      </c>
      <c r="Z858" s="106">
        <f t="shared" si="722"/>
        <v>0</v>
      </c>
      <c r="AA858" s="114">
        <f t="shared" si="734"/>
        <v>0.05</v>
      </c>
      <c r="AB858" s="112">
        <f t="shared" si="723"/>
        <v>17</v>
      </c>
      <c r="AC858" s="178">
        <f t="shared" si="741"/>
        <v>28</v>
      </c>
      <c r="AD858" s="11">
        <f t="shared" si="735"/>
        <v>1.0024715989999999</v>
      </c>
      <c r="AE858" s="106">
        <f t="shared" si="724"/>
        <v>1.9315266499999999</v>
      </c>
      <c r="AF858" s="106">
        <f t="shared" si="725"/>
        <v>1.94759576</v>
      </c>
      <c r="AG858" s="106">
        <f t="shared" si="726"/>
        <v>0</v>
      </c>
      <c r="AH858" s="115" t="str">
        <f t="shared" si="736"/>
        <v>J=</v>
      </c>
      <c r="AI858" s="116">
        <f t="shared" si="737"/>
        <v>45010</v>
      </c>
      <c r="AJ858" s="10"/>
      <c r="AK858" s="1"/>
      <c r="AL858" s="10"/>
      <c r="AM858" s="1"/>
      <c r="AN858" s="1"/>
      <c r="AO858" s="3"/>
      <c r="AP858" s="3"/>
      <c r="AQ858" s="4"/>
      <c r="AR858" s="4"/>
      <c r="AS858" s="4"/>
      <c r="AT858" s="4"/>
      <c r="AU858" s="4"/>
      <c r="AV858" s="4"/>
      <c r="AW858" s="1"/>
      <c r="AX858" s="1"/>
      <c r="AY858" s="1"/>
      <c r="AZ858" s="1"/>
      <c r="BA858" s="1"/>
      <c r="BB858" s="1"/>
      <c r="BC858" s="1"/>
      <c r="BD858" s="1"/>
      <c r="BE858" s="1"/>
      <c r="BG858" s="1"/>
      <c r="BH858" s="1"/>
    </row>
    <row r="859" spans="1:180" ht="15" customHeight="1" x14ac:dyDescent="0.25">
      <c r="A859" s="105">
        <f t="shared" si="727"/>
        <v>45000</v>
      </c>
      <c r="B859" s="106">
        <f t="shared" si="712"/>
        <v>790.24139977520383</v>
      </c>
      <c r="C859" s="2">
        <f t="shared" si="728"/>
        <v>654.80665305000002</v>
      </c>
      <c r="D859" s="2">
        <f t="shared" si="729"/>
        <v>131.91139900999985</v>
      </c>
      <c r="E859" s="106">
        <f t="shared" si="713"/>
        <v>522.89525404000017</v>
      </c>
      <c r="F859" s="21">
        <f t="shared" si="730"/>
        <v>6508.4</v>
      </c>
      <c r="G859" s="108">
        <f t="shared" si="731"/>
        <v>6563.07</v>
      </c>
      <c r="H859" s="109">
        <f t="shared" si="708"/>
        <v>44952</v>
      </c>
      <c r="I859" s="109">
        <f t="shared" si="739"/>
        <v>44983</v>
      </c>
      <c r="J859" s="110">
        <f t="shared" si="714"/>
        <v>8.3999139573474046E-3</v>
      </c>
      <c r="K859" s="117">
        <f t="shared" si="740"/>
        <v>45010</v>
      </c>
      <c r="L859" s="178">
        <f t="shared" si="707"/>
        <v>28</v>
      </c>
      <c r="M859" s="178">
        <f t="shared" si="711"/>
        <v>18</v>
      </c>
      <c r="N859" s="106">
        <f t="shared" si="715"/>
        <v>1.00539187</v>
      </c>
      <c r="O859" s="111">
        <f t="shared" si="710"/>
        <v>1.00529958</v>
      </c>
      <c r="P859" s="111">
        <f t="shared" si="732"/>
        <v>1.199789660835036</v>
      </c>
      <c r="Q859" s="106">
        <f t="shared" si="709"/>
        <v>1.20625877</v>
      </c>
      <c r="R859" s="106">
        <f t="shared" si="733"/>
        <v>1.1934647899999999</v>
      </c>
      <c r="S859" s="106">
        <f t="shared" si="716"/>
        <v>781.48868467</v>
      </c>
      <c r="T859" s="106">
        <f t="shared" si="717"/>
        <v>25.520211108075824</v>
      </c>
      <c r="U859" s="106">
        <f t="shared" si="718"/>
        <v>107.85173193712798</v>
      </c>
      <c r="V859" s="106">
        <f t="shared" si="719"/>
        <v>788.17859609520383</v>
      </c>
      <c r="W859" s="19">
        <f t="shared" si="738"/>
        <v>0</v>
      </c>
      <c r="X859" s="2">
        <f t="shared" si="720"/>
        <v>0</v>
      </c>
      <c r="Y859" s="4">
        <f t="shared" si="721"/>
        <v>0</v>
      </c>
      <c r="Z859" s="106">
        <f t="shared" si="722"/>
        <v>0</v>
      </c>
      <c r="AA859" s="114">
        <f t="shared" si="734"/>
        <v>0.05</v>
      </c>
      <c r="AB859" s="112">
        <f t="shared" si="723"/>
        <v>18</v>
      </c>
      <c r="AC859" s="178">
        <f t="shared" si="741"/>
        <v>28</v>
      </c>
      <c r="AD859" s="11">
        <f t="shared" si="735"/>
        <v>1.0026171779999999</v>
      </c>
      <c r="AE859" s="106">
        <f t="shared" si="724"/>
        <v>2.0452949899999999</v>
      </c>
      <c r="AF859" s="106">
        <f t="shared" si="725"/>
        <v>2.06280368</v>
      </c>
      <c r="AG859" s="106">
        <f t="shared" si="726"/>
        <v>0</v>
      </c>
      <c r="AH859" s="115" t="str">
        <f t="shared" si="736"/>
        <v>J=</v>
      </c>
      <c r="AI859" s="116">
        <f t="shared" si="737"/>
        <v>45010</v>
      </c>
      <c r="AJ859" s="10"/>
      <c r="AK859" s="1"/>
      <c r="AL859" s="10"/>
      <c r="AM859" s="1"/>
      <c r="AN859" s="1"/>
      <c r="AO859" s="3"/>
      <c r="AP859" s="3"/>
      <c r="AQ859" s="4"/>
      <c r="AR859" s="4"/>
      <c r="AS859" s="4"/>
      <c r="AT859" s="4"/>
      <c r="AU859" s="4"/>
      <c r="AV859" s="4"/>
      <c r="AW859" s="1"/>
      <c r="AX859" s="1"/>
      <c r="AY859" s="1"/>
      <c r="AZ859" s="1"/>
      <c r="BA859" s="1"/>
      <c r="BB859" s="1"/>
      <c r="BC859" s="1"/>
      <c r="BD859" s="1"/>
      <c r="BE859" s="1"/>
      <c r="BG859" s="1"/>
      <c r="BH859" s="1"/>
    </row>
    <row r="860" spans="1:180" ht="15" customHeight="1" x14ac:dyDescent="0.25">
      <c r="A860" s="105">
        <f t="shared" si="727"/>
        <v>45001</v>
      </c>
      <c r="B860" s="106">
        <f t="shared" si="712"/>
        <v>790.54513513371228</v>
      </c>
      <c r="C860" s="2">
        <f t="shared" si="728"/>
        <v>654.80665305000002</v>
      </c>
      <c r="D860" s="2">
        <f t="shared" si="729"/>
        <v>131.91139900999985</v>
      </c>
      <c r="E860" s="106">
        <f t="shared" si="713"/>
        <v>522.89525404000017</v>
      </c>
      <c r="F860" s="21">
        <f t="shared" si="730"/>
        <v>6508.4</v>
      </c>
      <c r="G860" s="108">
        <f t="shared" si="731"/>
        <v>6563.07</v>
      </c>
      <c r="H860" s="109">
        <f t="shared" si="708"/>
        <v>44952</v>
      </c>
      <c r="I860" s="109">
        <f t="shared" si="739"/>
        <v>44983</v>
      </c>
      <c r="J860" s="110">
        <f t="shared" si="714"/>
        <v>8.3999139573474046E-3</v>
      </c>
      <c r="K860" s="117">
        <f t="shared" si="740"/>
        <v>45010</v>
      </c>
      <c r="L860" s="178">
        <f t="shared" si="707"/>
        <v>28</v>
      </c>
      <c r="M860" s="178">
        <f t="shared" si="711"/>
        <v>19</v>
      </c>
      <c r="N860" s="106">
        <f t="shared" si="715"/>
        <v>1.0056922699999999</v>
      </c>
      <c r="O860" s="111">
        <f t="shared" si="710"/>
        <v>1.00529958</v>
      </c>
      <c r="P860" s="111">
        <f t="shared" si="732"/>
        <v>1.199789660835036</v>
      </c>
      <c r="Q860" s="106">
        <f t="shared" si="709"/>
        <v>1.2066191799999999</v>
      </c>
      <c r="R860" s="106">
        <f t="shared" si="733"/>
        <v>1.1934647899999999</v>
      </c>
      <c r="S860" s="106">
        <f t="shared" si="716"/>
        <v>781.48868467</v>
      </c>
      <c r="T860" s="106">
        <f t="shared" si="717"/>
        <v>25.520211108075824</v>
      </c>
      <c r="U860" s="106">
        <f t="shared" si="718"/>
        <v>108.04018861563647</v>
      </c>
      <c r="V860" s="106">
        <f t="shared" si="719"/>
        <v>788.36705277371232</v>
      </c>
      <c r="W860" s="19">
        <f t="shared" si="738"/>
        <v>0</v>
      </c>
      <c r="X860" s="2">
        <f t="shared" si="720"/>
        <v>0</v>
      </c>
      <c r="Y860" s="4">
        <f t="shared" si="721"/>
        <v>0</v>
      </c>
      <c r="Z860" s="106">
        <f t="shared" si="722"/>
        <v>0</v>
      </c>
      <c r="AA860" s="114">
        <f t="shared" si="734"/>
        <v>0.05</v>
      </c>
      <c r="AB860" s="112">
        <f t="shared" si="723"/>
        <v>19</v>
      </c>
      <c r="AC860" s="178">
        <f t="shared" si="741"/>
        <v>28</v>
      </c>
      <c r="AD860" s="11">
        <f t="shared" si="735"/>
        <v>1.002762777</v>
      </c>
      <c r="AE860" s="106">
        <f t="shared" si="724"/>
        <v>2.15907896</v>
      </c>
      <c r="AF860" s="106">
        <f t="shared" si="725"/>
        <v>2.1780823599999999</v>
      </c>
      <c r="AG860" s="106">
        <f t="shared" si="726"/>
        <v>0</v>
      </c>
      <c r="AH860" s="115" t="str">
        <f t="shared" si="736"/>
        <v>J=</v>
      </c>
      <c r="AI860" s="116">
        <f t="shared" si="737"/>
        <v>45010</v>
      </c>
      <c r="AJ860" s="10"/>
      <c r="AK860" s="1"/>
      <c r="AL860" s="10"/>
      <c r="AM860" s="1"/>
      <c r="AN860" s="1"/>
      <c r="AO860" s="3"/>
      <c r="AP860" s="3"/>
      <c r="AQ860" s="4"/>
      <c r="AR860" s="4"/>
      <c r="AS860" s="4"/>
      <c r="AT860" s="4"/>
      <c r="AU860" s="4"/>
      <c r="AV860" s="4"/>
      <c r="AW860" s="1"/>
      <c r="AX860" s="1"/>
      <c r="AY860" s="1"/>
      <c r="AZ860" s="1"/>
      <c r="BA860" s="1"/>
      <c r="BB860" s="1"/>
      <c r="BC860" s="1"/>
      <c r="BD860" s="1"/>
      <c r="BE860" s="1"/>
      <c r="BG860" s="1"/>
      <c r="BH860" s="1"/>
    </row>
    <row r="861" spans="1:180" ht="15" customHeight="1" x14ac:dyDescent="0.25">
      <c r="A861" s="105">
        <f t="shared" si="727"/>
        <v>45002</v>
      </c>
      <c r="B861" s="106">
        <f t="shared" si="712"/>
        <v>790.8490056396513</v>
      </c>
      <c r="C861" s="2">
        <f t="shared" si="728"/>
        <v>654.80665305000002</v>
      </c>
      <c r="D861" s="2">
        <f t="shared" si="729"/>
        <v>131.91139900999985</v>
      </c>
      <c r="E861" s="106">
        <f t="shared" si="713"/>
        <v>522.89525404000017</v>
      </c>
      <c r="F861" s="21">
        <f t="shared" si="730"/>
        <v>6508.4</v>
      </c>
      <c r="G861" s="108">
        <f t="shared" si="731"/>
        <v>6563.07</v>
      </c>
      <c r="H861" s="109">
        <f t="shared" si="708"/>
        <v>44952</v>
      </c>
      <c r="I861" s="109">
        <f t="shared" si="739"/>
        <v>44983</v>
      </c>
      <c r="J861" s="110">
        <f t="shared" si="714"/>
        <v>8.3999139573474046E-3</v>
      </c>
      <c r="K861" s="117">
        <f t="shared" si="740"/>
        <v>45010</v>
      </c>
      <c r="L861" s="178">
        <f t="shared" ref="L861:L924" si="742">IF(DAY(A860)=25,VLOOKUP(A860,$AP$321:$AY$700,7),L860)</f>
        <v>28</v>
      </c>
      <c r="M861" s="178">
        <f t="shared" si="711"/>
        <v>20</v>
      </c>
      <c r="N861" s="106">
        <f t="shared" si="715"/>
        <v>1.00599276</v>
      </c>
      <c r="O861" s="111">
        <f t="shared" si="710"/>
        <v>1.00529958</v>
      </c>
      <c r="P861" s="111">
        <f t="shared" si="732"/>
        <v>1.199789660835036</v>
      </c>
      <c r="Q861" s="106">
        <f t="shared" si="709"/>
        <v>1.2069797099999999</v>
      </c>
      <c r="R861" s="106">
        <f t="shared" si="733"/>
        <v>1.1934647899999999</v>
      </c>
      <c r="S861" s="106">
        <f t="shared" si="716"/>
        <v>781.48868467</v>
      </c>
      <c r="T861" s="106">
        <f t="shared" si="717"/>
        <v>25.520211108075824</v>
      </c>
      <c r="U861" s="106">
        <f t="shared" si="718"/>
        <v>108.22870804157553</v>
      </c>
      <c r="V861" s="106">
        <f t="shared" si="719"/>
        <v>788.55557219965135</v>
      </c>
      <c r="W861" s="19">
        <f t="shared" si="738"/>
        <v>0</v>
      </c>
      <c r="X861" s="2">
        <f t="shared" si="720"/>
        <v>0</v>
      </c>
      <c r="Y861" s="4">
        <f t="shared" si="721"/>
        <v>0</v>
      </c>
      <c r="Z861" s="106">
        <f t="shared" si="722"/>
        <v>0</v>
      </c>
      <c r="AA861" s="114">
        <f t="shared" si="734"/>
        <v>0.05</v>
      </c>
      <c r="AB861" s="112">
        <f t="shared" si="723"/>
        <v>20</v>
      </c>
      <c r="AC861" s="178">
        <f t="shared" si="741"/>
        <v>28</v>
      </c>
      <c r="AD861" s="11">
        <f t="shared" si="735"/>
        <v>1.002908398</v>
      </c>
      <c r="AE861" s="106">
        <f t="shared" si="724"/>
        <v>2.2728801199999999</v>
      </c>
      <c r="AF861" s="106">
        <f t="shared" si="725"/>
        <v>2.2934334399999998</v>
      </c>
      <c r="AG861" s="106">
        <f t="shared" si="726"/>
        <v>0</v>
      </c>
      <c r="AH861" s="115" t="str">
        <f t="shared" si="736"/>
        <v>J=</v>
      </c>
      <c r="AI861" s="116">
        <f t="shared" si="737"/>
        <v>45010</v>
      </c>
      <c r="AJ861" s="10"/>
      <c r="AK861" s="1"/>
      <c r="AL861" s="10"/>
      <c r="AM861" s="1"/>
      <c r="AN861" s="1"/>
      <c r="AO861" s="3"/>
      <c r="AP861" s="3"/>
      <c r="AQ861" s="4"/>
      <c r="AR861" s="4"/>
      <c r="AS861" s="4"/>
      <c r="AT861" s="4"/>
      <c r="AU861" s="4"/>
      <c r="AV861" s="4"/>
      <c r="AW861" s="1"/>
      <c r="AX861" s="1"/>
      <c r="AY861" s="1"/>
      <c r="AZ861" s="1"/>
      <c r="BA861" s="1"/>
      <c r="BB861" s="1"/>
      <c r="BC861" s="1"/>
      <c r="BD861" s="1"/>
      <c r="BE861" s="1"/>
      <c r="BG861" s="1"/>
      <c r="BH861" s="1"/>
    </row>
    <row r="862" spans="1:180" ht="15" customHeight="1" x14ac:dyDescent="0.25">
      <c r="A862" s="105">
        <f t="shared" si="727"/>
        <v>45003</v>
      </c>
      <c r="B862" s="106">
        <f t="shared" si="712"/>
        <v>791.15299928511581</v>
      </c>
      <c r="C862" s="2">
        <f t="shared" si="728"/>
        <v>654.80665305000002</v>
      </c>
      <c r="D862" s="2">
        <f t="shared" si="729"/>
        <v>131.91139900999985</v>
      </c>
      <c r="E862" s="106">
        <f t="shared" si="713"/>
        <v>522.89525404000017</v>
      </c>
      <c r="F862" s="21">
        <f t="shared" si="730"/>
        <v>6508.4</v>
      </c>
      <c r="G862" s="108">
        <f t="shared" si="731"/>
        <v>6563.07</v>
      </c>
      <c r="H862" s="109">
        <f t="shared" si="708"/>
        <v>44952</v>
      </c>
      <c r="I862" s="109">
        <f t="shared" si="739"/>
        <v>44983</v>
      </c>
      <c r="J862" s="110">
        <f t="shared" si="714"/>
        <v>8.3999139573474046E-3</v>
      </c>
      <c r="K862" s="117">
        <f t="shared" si="740"/>
        <v>45010</v>
      </c>
      <c r="L862" s="178">
        <f t="shared" si="742"/>
        <v>28</v>
      </c>
      <c r="M862" s="178">
        <f t="shared" si="711"/>
        <v>21</v>
      </c>
      <c r="N862" s="106">
        <f t="shared" si="715"/>
        <v>1.00629334</v>
      </c>
      <c r="O862" s="111">
        <f t="shared" si="710"/>
        <v>1.00529958</v>
      </c>
      <c r="P862" s="111">
        <f t="shared" si="732"/>
        <v>1.199789660835036</v>
      </c>
      <c r="Q862" s="106">
        <f t="shared" si="709"/>
        <v>1.20734034</v>
      </c>
      <c r="R862" s="106">
        <f t="shared" si="733"/>
        <v>1.1934647899999999</v>
      </c>
      <c r="S862" s="106">
        <f t="shared" si="716"/>
        <v>781.48868467</v>
      </c>
      <c r="T862" s="106">
        <f t="shared" si="717"/>
        <v>25.520211108075824</v>
      </c>
      <c r="U862" s="106">
        <f t="shared" si="718"/>
        <v>108.41727975704002</v>
      </c>
      <c r="V862" s="106">
        <f t="shared" si="719"/>
        <v>788.74414391511584</v>
      </c>
      <c r="W862" s="19">
        <f t="shared" si="738"/>
        <v>0</v>
      </c>
      <c r="X862" s="2">
        <f t="shared" si="720"/>
        <v>0</v>
      </c>
      <c r="Y862" s="4">
        <f t="shared" si="721"/>
        <v>0</v>
      </c>
      <c r="Z862" s="106">
        <f t="shared" si="722"/>
        <v>0</v>
      </c>
      <c r="AA862" s="114">
        <f t="shared" si="734"/>
        <v>0.05</v>
      </c>
      <c r="AB862" s="112">
        <f t="shared" si="723"/>
        <v>21</v>
      </c>
      <c r="AC862" s="178">
        <f t="shared" si="741"/>
        <v>28</v>
      </c>
      <c r="AD862" s="11">
        <f t="shared" si="735"/>
        <v>1.003054039</v>
      </c>
      <c r="AE862" s="106">
        <f t="shared" si="724"/>
        <v>2.3866969199999999</v>
      </c>
      <c r="AF862" s="106">
        <f t="shared" si="725"/>
        <v>2.4088553699999999</v>
      </c>
      <c r="AG862" s="106">
        <f t="shared" si="726"/>
        <v>0</v>
      </c>
      <c r="AH862" s="115" t="str">
        <f t="shared" si="736"/>
        <v>J=</v>
      </c>
      <c r="AI862" s="116">
        <f t="shared" si="737"/>
        <v>45010</v>
      </c>
      <c r="AJ862" s="10"/>
      <c r="AK862" s="1"/>
      <c r="AL862" s="10"/>
      <c r="AM862" s="1"/>
      <c r="AN862" s="1"/>
      <c r="AO862" s="3"/>
      <c r="AP862" s="3"/>
      <c r="AQ862" s="4"/>
      <c r="AR862" s="4"/>
      <c r="AS862" s="4"/>
      <c r="AT862" s="4"/>
      <c r="AU862" s="4"/>
      <c r="AV862" s="4"/>
      <c r="AW862" s="1"/>
      <c r="AX862" s="1"/>
      <c r="AY862" s="1"/>
      <c r="AZ862" s="1"/>
      <c r="BA862" s="1"/>
      <c r="BB862" s="1"/>
      <c r="BC862" s="1"/>
      <c r="BD862" s="1"/>
      <c r="BE862" s="1"/>
      <c r="BG862" s="1"/>
      <c r="BH862" s="1"/>
    </row>
    <row r="863" spans="1:180" ht="15" customHeight="1" x14ac:dyDescent="0.25">
      <c r="A863" s="105">
        <f t="shared" si="727"/>
        <v>45004</v>
      </c>
      <c r="B863" s="106">
        <f t="shared" si="712"/>
        <v>791.45712291905829</v>
      </c>
      <c r="C863" s="2">
        <f t="shared" si="728"/>
        <v>654.80665305000002</v>
      </c>
      <c r="D863" s="2">
        <f t="shared" si="729"/>
        <v>131.91139900999985</v>
      </c>
      <c r="E863" s="106">
        <f t="shared" si="713"/>
        <v>522.89525404000017</v>
      </c>
      <c r="F863" s="21">
        <f t="shared" si="730"/>
        <v>6508.4</v>
      </c>
      <c r="G863" s="108">
        <f t="shared" si="731"/>
        <v>6563.07</v>
      </c>
      <c r="H863" s="109">
        <f t="shared" si="708"/>
        <v>44952</v>
      </c>
      <c r="I863" s="109">
        <f t="shared" si="739"/>
        <v>44983</v>
      </c>
      <c r="J863" s="110">
        <f t="shared" si="714"/>
        <v>8.3999139573474046E-3</v>
      </c>
      <c r="K863" s="117">
        <f t="shared" si="740"/>
        <v>45010</v>
      </c>
      <c r="L863" s="178">
        <f t="shared" si="742"/>
        <v>28</v>
      </c>
      <c r="M863" s="178">
        <f t="shared" si="711"/>
        <v>22</v>
      </c>
      <c r="N863" s="106">
        <f t="shared" si="715"/>
        <v>1.0065940099999999</v>
      </c>
      <c r="O863" s="111">
        <f t="shared" si="710"/>
        <v>1.00529958</v>
      </c>
      <c r="P863" s="111">
        <f t="shared" si="732"/>
        <v>1.199789660835036</v>
      </c>
      <c r="Q863" s="106">
        <f t="shared" si="709"/>
        <v>1.2077010800000001</v>
      </c>
      <c r="R863" s="106">
        <f t="shared" si="733"/>
        <v>1.1934647899999999</v>
      </c>
      <c r="S863" s="106">
        <f t="shared" si="716"/>
        <v>781.48868467</v>
      </c>
      <c r="T863" s="106">
        <f t="shared" si="717"/>
        <v>25.520211108075824</v>
      </c>
      <c r="U863" s="106">
        <f t="shared" si="718"/>
        <v>108.60590899098244</v>
      </c>
      <c r="V863" s="106">
        <f t="shared" si="719"/>
        <v>788.93277314905833</v>
      </c>
      <c r="W863" s="19">
        <f t="shared" si="738"/>
        <v>0</v>
      </c>
      <c r="X863" s="2">
        <f t="shared" si="720"/>
        <v>0</v>
      </c>
      <c r="Y863" s="4">
        <f t="shared" si="721"/>
        <v>0</v>
      </c>
      <c r="Z863" s="106">
        <f t="shared" si="722"/>
        <v>0</v>
      </c>
      <c r="AA863" s="114">
        <f t="shared" si="734"/>
        <v>0.05</v>
      </c>
      <c r="AB863" s="112">
        <f t="shared" si="723"/>
        <v>22</v>
      </c>
      <c r="AC863" s="178">
        <f t="shared" si="741"/>
        <v>28</v>
      </c>
      <c r="AD863" s="11">
        <f t="shared" si="735"/>
        <v>1.0031997020000001</v>
      </c>
      <c r="AE863" s="106">
        <f t="shared" si="724"/>
        <v>2.5005308999999998</v>
      </c>
      <c r="AF863" s="106">
        <f t="shared" si="725"/>
        <v>2.5243497700000002</v>
      </c>
      <c r="AG863" s="106">
        <f t="shared" si="726"/>
        <v>0</v>
      </c>
      <c r="AH863" s="115" t="str">
        <f t="shared" si="736"/>
        <v>J=</v>
      </c>
      <c r="AI863" s="116">
        <f t="shared" si="737"/>
        <v>45010</v>
      </c>
      <c r="AJ863" s="10"/>
      <c r="AK863" s="1"/>
      <c r="AL863" s="10"/>
      <c r="AM863" s="1"/>
      <c r="AN863" s="1"/>
      <c r="AO863" s="3"/>
      <c r="AP863" s="3"/>
      <c r="AQ863" s="4"/>
      <c r="AR863" s="4"/>
      <c r="AS863" s="4"/>
      <c r="AT863" s="4"/>
      <c r="AU863" s="4"/>
      <c r="AV863" s="4"/>
      <c r="AW863" s="1"/>
      <c r="AX863" s="1"/>
      <c r="AY863" s="1"/>
      <c r="AZ863" s="1"/>
      <c r="BA863" s="1"/>
      <c r="BB863" s="1"/>
      <c r="BC863" s="1"/>
      <c r="BD863" s="1"/>
      <c r="BE863" s="1"/>
      <c r="BG863" s="1"/>
      <c r="BH863" s="1"/>
    </row>
    <row r="864" spans="1:180" ht="15" customHeight="1" x14ac:dyDescent="0.25">
      <c r="A864" s="105">
        <f t="shared" si="727"/>
        <v>45005</v>
      </c>
      <c r="B864" s="106">
        <f t="shared" si="712"/>
        <v>791.76137578147859</v>
      </c>
      <c r="C864" s="2">
        <f t="shared" si="728"/>
        <v>654.80665305000002</v>
      </c>
      <c r="D864" s="2">
        <f t="shared" si="729"/>
        <v>131.91139900999985</v>
      </c>
      <c r="E864" s="106">
        <f t="shared" si="713"/>
        <v>522.89525404000017</v>
      </c>
      <c r="F864" s="21">
        <f t="shared" si="730"/>
        <v>6508.4</v>
      </c>
      <c r="G864" s="108">
        <f t="shared" si="731"/>
        <v>6563.07</v>
      </c>
      <c r="H864" s="109">
        <f t="shared" si="708"/>
        <v>44952</v>
      </c>
      <c r="I864" s="109">
        <f t="shared" si="739"/>
        <v>44983</v>
      </c>
      <c r="J864" s="110">
        <f t="shared" si="714"/>
        <v>8.3999139573474046E-3</v>
      </c>
      <c r="K864" s="117">
        <f t="shared" si="740"/>
        <v>45010</v>
      </c>
      <c r="L864" s="178">
        <f t="shared" si="742"/>
        <v>28</v>
      </c>
      <c r="M864" s="178">
        <f t="shared" si="711"/>
        <v>23</v>
      </c>
      <c r="N864" s="106">
        <f t="shared" si="715"/>
        <v>1.0068947699999999</v>
      </c>
      <c r="O864" s="111">
        <f t="shared" si="710"/>
        <v>1.00529958</v>
      </c>
      <c r="P864" s="111">
        <f t="shared" si="732"/>
        <v>1.199789660835036</v>
      </c>
      <c r="Q864" s="106">
        <f t="shared" si="709"/>
        <v>1.20806193</v>
      </c>
      <c r="R864" s="106">
        <f t="shared" si="733"/>
        <v>1.1934647899999999</v>
      </c>
      <c r="S864" s="106">
        <f t="shared" si="716"/>
        <v>781.48868467</v>
      </c>
      <c r="T864" s="106">
        <f t="shared" si="717"/>
        <v>25.520211108075824</v>
      </c>
      <c r="U864" s="106">
        <f t="shared" si="718"/>
        <v>108.79459574340271</v>
      </c>
      <c r="V864" s="106">
        <f t="shared" si="719"/>
        <v>789.1214599014786</v>
      </c>
      <c r="W864" s="19">
        <f t="shared" si="738"/>
        <v>0</v>
      </c>
      <c r="X864" s="2">
        <f t="shared" si="720"/>
        <v>0</v>
      </c>
      <c r="Y864" s="4">
        <f t="shared" si="721"/>
        <v>0</v>
      </c>
      <c r="Z864" s="106">
        <f t="shared" si="722"/>
        <v>0</v>
      </c>
      <c r="AA864" s="114">
        <f t="shared" si="734"/>
        <v>0.05</v>
      </c>
      <c r="AB864" s="112">
        <f t="shared" si="723"/>
        <v>23</v>
      </c>
      <c r="AC864" s="178">
        <f t="shared" si="741"/>
        <v>28</v>
      </c>
      <c r="AD864" s="11">
        <f t="shared" si="735"/>
        <v>1.0033453859999999</v>
      </c>
      <c r="AE864" s="106">
        <f t="shared" si="724"/>
        <v>2.6143812999999998</v>
      </c>
      <c r="AF864" s="106">
        <f t="shared" si="725"/>
        <v>2.6399158800000002</v>
      </c>
      <c r="AG864" s="106">
        <f t="shared" si="726"/>
        <v>0</v>
      </c>
      <c r="AH864" s="115" t="str">
        <f t="shared" si="736"/>
        <v>J=</v>
      </c>
      <c r="AI864" s="116">
        <f t="shared" si="737"/>
        <v>45010</v>
      </c>
      <c r="AJ864" s="10"/>
      <c r="AK864" s="1"/>
      <c r="AL864" s="10"/>
      <c r="AM864" s="1"/>
      <c r="AN864" s="1"/>
      <c r="AO864" s="3"/>
      <c r="AP864" s="3"/>
      <c r="AQ864" s="4"/>
      <c r="AR864" s="4"/>
      <c r="AS864" s="4"/>
      <c r="AT864" s="4"/>
      <c r="AU864" s="4"/>
      <c r="AV864" s="4"/>
      <c r="AW864" s="1"/>
      <c r="AX864" s="1"/>
      <c r="AY864" s="1"/>
      <c r="AZ864" s="1"/>
      <c r="BA864" s="1"/>
      <c r="BB864" s="1"/>
      <c r="BC864" s="1"/>
      <c r="BD864" s="1"/>
      <c r="BE864" s="1"/>
      <c r="BG864" s="1"/>
      <c r="BH864" s="1"/>
    </row>
    <row r="865" spans="1:60" ht="15" customHeight="1" x14ac:dyDescent="0.25">
      <c r="A865" s="105">
        <f t="shared" si="727"/>
        <v>45006</v>
      </c>
      <c r="B865" s="106">
        <f t="shared" si="712"/>
        <v>792.06575791237685</v>
      </c>
      <c r="C865" s="2">
        <f t="shared" si="728"/>
        <v>654.80665305000002</v>
      </c>
      <c r="D865" s="2">
        <f t="shared" si="729"/>
        <v>131.91139900999985</v>
      </c>
      <c r="E865" s="106">
        <f t="shared" si="713"/>
        <v>522.89525404000017</v>
      </c>
      <c r="F865" s="21">
        <f t="shared" si="730"/>
        <v>6508.4</v>
      </c>
      <c r="G865" s="108">
        <f t="shared" si="731"/>
        <v>6563.07</v>
      </c>
      <c r="H865" s="109">
        <f t="shared" si="708"/>
        <v>44952</v>
      </c>
      <c r="I865" s="109">
        <f t="shared" si="739"/>
        <v>44983</v>
      </c>
      <c r="J865" s="110">
        <f t="shared" si="714"/>
        <v>8.3999139573474046E-3</v>
      </c>
      <c r="K865" s="117">
        <f t="shared" si="740"/>
        <v>45010</v>
      </c>
      <c r="L865" s="178">
        <f t="shared" si="742"/>
        <v>28</v>
      </c>
      <c r="M865" s="178">
        <f t="shared" si="711"/>
        <v>24</v>
      </c>
      <c r="N865" s="106">
        <f t="shared" si="715"/>
        <v>1.0071956200000001</v>
      </c>
      <c r="O865" s="111">
        <f t="shared" si="710"/>
        <v>1.00529958</v>
      </c>
      <c r="P865" s="111">
        <f t="shared" si="732"/>
        <v>1.199789660835036</v>
      </c>
      <c r="Q865" s="106">
        <f t="shared" si="709"/>
        <v>1.20842289</v>
      </c>
      <c r="R865" s="106">
        <f t="shared" si="733"/>
        <v>1.1934647899999999</v>
      </c>
      <c r="S865" s="106">
        <f t="shared" si="716"/>
        <v>781.48868467</v>
      </c>
      <c r="T865" s="106">
        <f t="shared" si="717"/>
        <v>25.520211108075824</v>
      </c>
      <c r="U865" s="106">
        <f t="shared" si="718"/>
        <v>108.98334001430102</v>
      </c>
      <c r="V865" s="106">
        <f t="shared" si="719"/>
        <v>789.31020417237687</v>
      </c>
      <c r="W865" s="19">
        <f t="shared" si="738"/>
        <v>0</v>
      </c>
      <c r="X865" s="2">
        <f t="shared" si="720"/>
        <v>0</v>
      </c>
      <c r="Y865" s="4">
        <f t="shared" si="721"/>
        <v>0</v>
      </c>
      <c r="Z865" s="106">
        <f t="shared" si="722"/>
        <v>0</v>
      </c>
      <c r="AA865" s="114">
        <f t="shared" si="734"/>
        <v>0.05</v>
      </c>
      <c r="AB865" s="112">
        <f t="shared" si="723"/>
        <v>24</v>
      </c>
      <c r="AC865" s="178">
        <f t="shared" si="741"/>
        <v>28</v>
      </c>
      <c r="AD865" s="11">
        <f t="shared" si="735"/>
        <v>1.0034910909999999</v>
      </c>
      <c r="AE865" s="106">
        <f t="shared" si="724"/>
        <v>2.72824811</v>
      </c>
      <c r="AF865" s="106">
        <f t="shared" si="725"/>
        <v>2.7555537399999999</v>
      </c>
      <c r="AG865" s="106">
        <f t="shared" si="726"/>
        <v>0</v>
      </c>
      <c r="AH865" s="115" t="str">
        <f t="shared" si="736"/>
        <v>J=</v>
      </c>
      <c r="AI865" s="116">
        <f t="shared" si="737"/>
        <v>45010</v>
      </c>
      <c r="AJ865" s="10"/>
      <c r="AK865" s="1"/>
      <c r="AL865" s="10"/>
      <c r="AM865" s="1"/>
      <c r="AN865" s="1"/>
      <c r="AO865" s="3"/>
      <c r="AP865" s="3"/>
      <c r="AQ865" s="4"/>
      <c r="AR865" s="4"/>
      <c r="AS865" s="4"/>
      <c r="AT865" s="4"/>
      <c r="AU865" s="4"/>
      <c r="AV865" s="4"/>
      <c r="AW865" s="1"/>
      <c r="AX865" s="1"/>
      <c r="AY865" s="1"/>
      <c r="AZ865" s="1"/>
      <c r="BA865" s="1"/>
      <c r="BB865" s="1"/>
      <c r="BC865" s="1"/>
      <c r="BD865" s="1"/>
      <c r="BE865" s="1"/>
      <c r="BG865" s="1"/>
      <c r="BH865" s="1"/>
    </row>
    <row r="866" spans="1:60" ht="15" customHeight="1" x14ac:dyDescent="0.25">
      <c r="A866" s="105">
        <f t="shared" si="727"/>
        <v>45007</v>
      </c>
      <c r="B866" s="106">
        <f t="shared" si="712"/>
        <v>792.37025965384805</v>
      </c>
      <c r="C866" s="2">
        <f t="shared" si="728"/>
        <v>654.80665305000002</v>
      </c>
      <c r="D866" s="2">
        <f t="shared" si="729"/>
        <v>131.91139900999985</v>
      </c>
      <c r="E866" s="106">
        <f t="shared" si="713"/>
        <v>522.89525404000017</v>
      </c>
      <c r="F866" s="21">
        <f t="shared" si="730"/>
        <v>6508.4</v>
      </c>
      <c r="G866" s="108">
        <f t="shared" si="731"/>
        <v>6563.07</v>
      </c>
      <c r="H866" s="109">
        <f t="shared" si="708"/>
        <v>44952</v>
      </c>
      <c r="I866" s="109">
        <f t="shared" si="739"/>
        <v>44983</v>
      </c>
      <c r="J866" s="110">
        <f t="shared" si="714"/>
        <v>8.3999139573474046E-3</v>
      </c>
      <c r="K866" s="117">
        <f t="shared" si="740"/>
        <v>45010</v>
      </c>
      <c r="L866" s="178">
        <f t="shared" si="742"/>
        <v>28</v>
      </c>
      <c r="M866" s="178">
        <f t="shared" si="711"/>
        <v>25</v>
      </c>
      <c r="N866" s="106">
        <f t="shared" si="715"/>
        <v>1.0074965499999999</v>
      </c>
      <c r="O866" s="111">
        <f t="shared" si="710"/>
        <v>1.00529958</v>
      </c>
      <c r="P866" s="111">
        <f t="shared" si="732"/>
        <v>1.199789660835036</v>
      </c>
      <c r="Q866" s="106">
        <f t="shared" si="709"/>
        <v>1.20878394</v>
      </c>
      <c r="R866" s="106">
        <f t="shared" si="733"/>
        <v>1.1934647899999999</v>
      </c>
      <c r="S866" s="106">
        <f t="shared" si="716"/>
        <v>781.48868467</v>
      </c>
      <c r="T866" s="106">
        <f t="shared" si="717"/>
        <v>25.520211108075824</v>
      </c>
      <c r="U866" s="106">
        <f t="shared" si="718"/>
        <v>109.17213134577216</v>
      </c>
      <c r="V866" s="106">
        <f t="shared" si="719"/>
        <v>789.49899550384805</v>
      </c>
      <c r="W866" s="19">
        <f t="shared" si="738"/>
        <v>0</v>
      </c>
      <c r="X866" s="2">
        <f t="shared" si="720"/>
        <v>0</v>
      </c>
      <c r="Y866" s="4">
        <f t="shared" si="721"/>
        <v>0</v>
      </c>
      <c r="Z866" s="106">
        <f t="shared" si="722"/>
        <v>0</v>
      </c>
      <c r="AA866" s="114">
        <f t="shared" si="734"/>
        <v>0.05</v>
      </c>
      <c r="AB866" s="112">
        <f t="shared" si="723"/>
        <v>25</v>
      </c>
      <c r="AC866" s="178">
        <f t="shared" si="741"/>
        <v>28</v>
      </c>
      <c r="AD866" s="11">
        <f t="shared" si="735"/>
        <v>1.0036368179999999</v>
      </c>
      <c r="AE866" s="106">
        <f t="shared" si="724"/>
        <v>2.8421321100000001</v>
      </c>
      <c r="AF866" s="106">
        <f t="shared" si="725"/>
        <v>2.87126415</v>
      </c>
      <c r="AG866" s="106">
        <f t="shared" si="726"/>
        <v>0</v>
      </c>
      <c r="AH866" s="115" t="str">
        <f t="shared" si="736"/>
        <v>J=</v>
      </c>
      <c r="AI866" s="116">
        <f t="shared" si="737"/>
        <v>45010</v>
      </c>
      <c r="AJ866" s="10"/>
      <c r="AK866" s="1"/>
      <c r="AL866" s="10"/>
      <c r="AM866" s="1"/>
      <c r="AN866" s="1"/>
      <c r="AO866" s="3"/>
      <c r="AP866" s="3"/>
      <c r="AQ866" s="4"/>
      <c r="AR866" s="4"/>
      <c r="AS866" s="4"/>
      <c r="AT866" s="4"/>
      <c r="AU866" s="4"/>
      <c r="AV866" s="4"/>
      <c r="AW866" s="1"/>
      <c r="AX866" s="1"/>
      <c r="AY866" s="1"/>
      <c r="AZ866" s="1"/>
      <c r="BA866" s="1"/>
      <c r="BB866" s="1"/>
      <c r="BC866" s="1"/>
      <c r="BD866" s="1"/>
      <c r="BE866" s="1"/>
      <c r="BG866" s="1"/>
      <c r="BH866" s="1"/>
    </row>
    <row r="867" spans="1:60" ht="15" customHeight="1" x14ac:dyDescent="0.25">
      <c r="A867" s="105">
        <f t="shared" si="727"/>
        <v>45008</v>
      </c>
      <c r="B867" s="106">
        <f t="shared" si="712"/>
        <v>792.67489520274955</v>
      </c>
      <c r="C867" s="2">
        <f t="shared" si="728"/>
        <v>654.80665305000002</v>
      </c>
      <c r="D867" s="2">
        <f t="shared" si="729"/>
        <v>131.91139900999985</v>
      </c>
      <c r="E867" s="106">
        <f t="shared" si="713"/>
        <v>522.89525404000017</v>
      </c>
      <c r="F867" s="21">
        <f t="shared" si="730"/>
        <v>6508.4</v>
      </c>
      <c r="G867" s="108">
        <f t="shared" si="731"/>
        <v>6563.07</v>
      </c>
      <c r="H867" s="109">
        <f t="shared" si="708"/>
        <v>44952</v>
      </c>
      <c r="I867" s="109">
        <f t="shared" si="739"/>
        <v>44983</v>
      </c>
      <c r="J867" s="110">
        <f t="shared" si="714"/>
        <v>8.3999139573474046E-3</v>
      </c>
      <c r="K867" s="117">
        <f t="shared" si="740"/>
        <v>45010</v>
      </c>
      <c r="L867" s="178">
        <f t="shared" si="742"/>
        <v>28</v>
      </c>
      <c r="M867" s="178">
        <f t="shared" si="711"/>
        <v>26</v>
      </c>
      <c r="N867" s="106">
        <f t="shared" si="715"/>
        <v>1.0077975800000001</v>
      </c>
      <c r="O867" s="111">
        <f t="shared" si="710"/>
        <v>1.00529958</v>
      </c>
      <c r="P867" s="111">
        <f t="shared" si="732"/>
        <v>1.199789660835036</v>
      </c>
      <c r="Q867" s="106">
        <f t="shared" si="709"/>
        <v>1.2091451099999999</v>
      </c>
      <c r="R867" s="106">
        <f t="shared" si="733"/>
        <v>1.1934647899999999</v>
      </c>
      <c r="S867" s="106">
        <f t="shared" si="716"/>
        <v>781.48868467</v>
      </c>
      <c r="T867" s="106">
        <f t="shared" si="717"/>
        <v>25.520211108075824</v>
      </c>
      <c r="U867" s="106">
        <f t="shared" si="718"/>
        <v>109.36098542467373</v>
      </c>
      <c r="V867" s="106">
        <f t="shared" si="719"/>
        <v>789.68784958274955</v>
      </c>
      <c r="W867" s="19">
        <f t="shared" si="738"/>
        <v>0</v>
      </c>
      <c r="X867" s="2">
        <f t="shared" si="720"/>
        <v>0</v>
      </c>
      <c r="Y867" s="4">
        <f t="shared" si="721"/>
        <v>0</v>
      </c>
      <c r="Z867" s="106">
        <f t="shared" si="722"/>
        <v>0</v>
      </c>
      <c r="AA867" s="114">
        <f t="shared" si="734"/>
        <v>0.05</v>
      </c>
      <c r="AB867" s="112">
        <f t="shared" si="723"/>
        <v>26</v>
      </c>
      <c r="AC867" s="178">
        <f t="shared" si="741"/>
        <v>28</v>
      </c>
      <c r="AD867" s="11">
        <f t="shared" si="735"/>
        <v>1.0037825650000001</v>
      </c>
      <c r="AE867" s="106">
        <f t="shared" si="724"/>
        <v>2.9560317399999998</v>
      </c>
      <c r="AF867" s="106">
        <f t="shared" si="725"/>
        <v>2.98704562</v>
      </c>
      <c r="AG867" s="106">
        <f t="shared" si="726"/>
        <v>0</v>
      </c>
      <c r="AH867" s="115" t="str">
        <f t="shared" si="736"/>
        <v>J=</v>
      </c>
      <c r="AI867" s="116">
        <f t="shared" si="737"/>
        <v>45010</v>
      </c>
      <c r="AJ867" s="10"/>
      <c r="AK867" s="1"/>
      <c r="AL867" s="10"/>
      <c r="AM867" s="1"/>
      <c r="AN867" s="1"/>
      <c r="AO867" s="3"/>
      <c r="AP867" s="3"/>
      <c r="AQ867" s="4"/>
      <c r="AR867" s="4"/>
      <c r="AS867" s="4"/>
      <c r="AT867" s="4"/>
      <c r="AU867" s="4"/>
      <c r="AV867" s="4"/>
      <c r="AW867" s="1"/>
      <c r="AX867" s="1"/>
      <c r="AY867" s="1"/>
      <c r="AZ867" s="1"/>
      <c r="BA867" s="1"/>
      <c r="BB867" s="1"/>
      <c r="BC867" s="1"/>
      <c r="BD867" s="1"/>
      <c r="BE867" s="1"/>
      <c r="BG867" s="1"/>
      <c r="BH867" s="1"/>
    </row>
    <row r="868" spans="1:60" ht="15" customHeight="1" x14ac:dyDescent="0.25">
      <c r="A868" s="105">
        <f t="shared" si="727"/>
        <v>45009</v>
      </c>
      <c r="B868" s="106">
        <f t="shared" si="712"/>
        <v>792.97966091012927</v>
      </c>
      <c r="C868" s="2">
        <f t="shared" si="728"/>
        <v>654.80665305000002</v>
      </c>
      <c r="D868" s="2">
        <f t="shared" si="729"/>
        <v>131.91139900999985</v>
      </c>
      <c r="E868" s="106">
        <f t="shared" si="713"/>
        <v>522.89525404000017</v>
      </c>
      <c r="F868" s="21">
        <f t="shared" si="730"/>
        <v>6508.4</v>
      </c>
      <c r="G868" s="108">
        <f t="shared" si="731"/>
        <v>6563.07</v>
      </c>
      <c r="H868" s="109">
        <f t="shared" si="708"/>
        <v>44952</v>
      </c>
      <c r="I868" s="109">
        <f t="shared" si="739"/>
        <v>44983</v>
      </c>
      <c r="J868" s="110">
        <f t="shared" si="714"/>
        <v>8.3999139573474046E-3</v>
      </c>
      <c r="K868" s="117">
        <f t="shared" si="740"/>
        <v>45010</v>
      </c>
      <c r="L868" s="178">
        <f t="shared" si="742"/>
        <v>28</v>
      </c>
      <c r="M868" s="178">
        <f t="shared" si="711"/>
        <v>27</v>
      </c>
      <c r="N868" s="106">
        <f t="shared" si="715"/>
        <v>1.0080986999999999</v>
      </c>
      <c r="O868" s="111">
        <f t="shared" si="710"/>
        <v>1.00529958</v>
      </c>
      <c r="P868" s="111">
        <f t="shared" si="732"/>
        <v>1.199789660835036</v>
      </c>
      <c r="Q868" s="106">
        <f t="shared" si="709"/>
        <v>1.20950639</v>
      </c>
      <c r="R868" s="106">
        <f t="shared" si="733"/>
        <v>1.1934647899999999</v>
      </c>
      <c r="S868" s="106">
        <f t="shared" si="716"/>
        <v>781.48868467</v>
      </c>
      <c r="T868" s="106">
        <f t="shared" si="717"/>
        <v>25.520211108075824</v>
      </c>
      <c r="U868" s="106">
        <f t="shared" si="718"/>
        <v>109.54989702205337</v>
      </c>
      <c r="V868" s="106">
        <f t="shared" si="719"/>
        <v>789.87676118012928</v>
      </c>
      <c r="W868" s="19">
        <f t="shared" si="738"/>
        <v>0</v>
      </c>
      <c r="X868" s="2">
        <f t="shared" si="720"/>
        <v>0</v>
      </c>
      <c r="Y868" s="4">
        <f t="shared" si="721"/>
        <v>0</v>
      </c>
      <c r="Z868" s="106">
        <f t="shared" si="722"/>
        <v>0</v>
      </c>
      <c r="AA868" s="114">
        <f t="shared" si="734"/>
        <v>0.05</v>
      </c>
      <c r="AB868" s="112">
        <f t="shared" si="723"/>
        <v>27</v>
      </c>
      <c r="AC868" s="178">
        <f t="shared" si="741"/>
        <v>28</v>
      </c>
      <c r="AD868" s="11">
        <f t="shared" si="735"/>
        <v>1.003928334</v>
      </c>
      <c r="AE868" s="106">
        <f t="shared" si="724"/>
        <v>3.0699485700000002</v>
      </c>
      <c r="AF868" s="106">
        <f t="shared" si="725"/>
        <v>3.1028997299999999</v>
      </c>
      <c r="AG868" s="106">
        <f t="shared" si="726"/>
        <v>0</v>
      </c>
      <c r="AH868" s="115" t="str">
        <f t="shared" si="736"/>
        <v>J=</v>
      </c>
      <c r="AI868" s="116">
        <f t="shared" si="737"/>
        <v>45010</v>
      </c>
      <c r="AJ868" s="10"/>
      <c r="AK868" s="1"/>
      <c r="AL868" s="10"/>
      <c r="AM868" s="1"/>
      <c r="AN868" s="1"/>
      <c r="AO868" s="3"/>
      <c r="AP868" s="3"/>
      <c r="AQ868" s="4"/>
      <c r="AR868" s="4"/>
      <c r="AS868" s="4"/>
      <c r="AT868" s="4"/>
      <c r="AU868" s="4"/>
      <c r="AV868" s="4"/>
      <c r="AW868" s="1"/>
      <c r="AX868" s="1"/>
      <c r="AY868" s="1"/>
      <c r="AZ868" s="1"/>
      <c r="BA868" s="1"/>
      <c r="BB868" s="1"/>
      <c r="BC868" s="1"/>
      <c r="BD868" s="1"/>
      <c r="BE868" s="1"/>
      <c r="BG868" s="1"/>
      <c r="BH868" s="1"/>
    </row>
    <row r="869" spans="1:60" ht="15" customHeight="1" x14ac:dyDescent="0.25">
      <c r="A869" s="105">
        <f t="shared" si="727"/>
        <v>45010</v>
      </c>
      <c r="B869" s="106">
        <f t="shared" si="712"/>
        <v>793.28455604598662</v>
      </c>
      <c r="C869" s="2">
        <f t="shared" si="728"/>
        <v>654.80665305000002</v>
      </c>
      <c r="D869" s="2">
        <f t="shared" si="729"/>
        <v>131.91139900999985</v>
      </c>
      <c r="E869" s="106">
        <f t="shared" si="713"/>
        <v>522.89525404000017</v>
      </c>
      <c r="F869" s="21">
        <f t="shared" si="730"/>
        <v>6508.4</v>
      </c>
      <c r="G869" s="108">
        <f t="shared" si="731"/>
        <v>6563.07</v>
      </c>
      <c r="H869" s="109">
        <f t="shared" si="708"/>
        <v>44952</v>
      </c>
      <c r="I869" s="109">
        <f t="shared" si="739"/>
        <v>44983</v>
      </c>
      <c r="J869" s="110">
        <f t="shared" si="714"/>
        <v>8.3999139573474046E-3</v>
      </c>
      <c r="K869" s="117">
        <f t="shared" si="740"/>
        <v>45010</v>
      </c>
      <c r="L869" s="178">
        <f t="shared" si="742"/>
        <v>28</v>
      </c>
      <c r="M869" s="178">
        <f t="shared" si="711"/>
        <v>28</v>
      </c>
      <c r="N869" s="106">
        <f t="shared" si="715"/>
        <v>1.0083999100000001</v>
      </c>
      <c r="O869" s="111">
        <f t="shared" si="710"/>
        <v>1.00529958</v>
      </c>
      <c r="P869" s="111">
        <f t="shared" si="732"/>
        <v>1.199789660835036</v>
      </c>
      <c r="Q869" s="106">
        <f t="shared" si="709"/>
        <v>1.2098677799999999</v>
      </c>
      <c r="R869" s="106">
        <f t="shared" si="733"/>
        <v>1.1934647899999999</v>
      </c>
      <c r="S869" s="106">
        <f t="shared" si="716"/>
        <v>781.48868467</v>
      </c>
      <c r="T869" s="106">
        <f t="shared" si="717"/>
        <v>25.520211108075824</v>
      </c>
      <c r="U869" s="106">
        <f t="shared" si="718"/>
        <v>109.73886613791083</v>
      </c>
      <c r="V869" s="106">
        <f t="shared" si="719"/>
        <v>790.06573029598667</v>
      </c>
      <c r="W869" s="19">
        <f t="shared" si="738"/>
        <v>29</v>
      </c>
      <c r="X869" s="2">
        <f t="shared" si="720"/>
        <v>13.10857438</v>
      </c>
      <c r="Y869" s="4">
        <f t="shared" si="721"/>
        <v>2.0018999999999999E-2</v>
      </c>
      <c r="Z869" s="106">
        <f t="shared" si="722"/>
        <v>15.644621969999999</v>
      </c>
      <c r="AA869" s="114">
        <f t="shared" si="734"/>
        <v>0.05</v>
      </c>
      <c r="AB869" s="112">
        <f t="shared" si="723"/>
        <v>28</v>
      </c>
      <c r="AC869" s="178">
        <f t="shared" si="741"/>
        <v>28</v>
      </c>
      <c r="AD869" s="11">
        <f t="shared" si="735"/>
        <v>1.004074124</v>
      </c>
      <c r="AE869" s="106">
        <f t="shared" si="724"/>
        <v>3.1838818</v>
      </c>
      <c r="AF869" s="106">
        <f t="shared" si="725"/>
        <v>3.2188257500000002</v>
      </c>
      <c r="AG869" s="106">
        <f t="shared" si="726"/>
        <v>18.828503769999998</v>
      </c>
      <c r="AH869" s="115" t="str">
        <f t="shared" si="736"/>
        <v>J=</v>
      </c>
      <c r="AI869" s="116">
        <f t="shared" si="737"/>
        <v>45010</v>
      </c>
      <c r="AJ869" s="10"/>
      <c r="AK869" s="1"/>
      <c r="AL869" s="10"/>
      <c r="AM869" s="1"/>
      <c r="AN869" s="1"/>
      <c r="AO869" s="3"/>
      <c r="AP869" s="3"/>
      <c r="AQ869" s="4"/>
      <c r="AR869" s="4"/>
      <c r="AS869" s="4"/>
      <c r="AT869" s="4"/>
      <c r="AU869" s="4"/>
      <c r="AV869" s="4"/>
      <c r="AW869" s="1"/>
      <c r="AX869" s="1"/>
      <c r="AY869" s="1"/>
      <c r="AZ869" s="1"/>
      <c r="BA869" s="1"/>
      <c r="BB869" s="1"/>
      <c r="BC869" s="1"/>
      <c r="BD869" s="1"/>
      <c r="BE869" s="1"/>
      <c r="BG869" s="1"/>
      <c r="BH869" s="1"/>
    </row>
    <row r="870" spans="1:60" ht="15" customHeight="1" x14ac:dyDescent="0.25">
      <c r="A870" s="105">
        <f t="shared" si="727"/>
        <v>45011</v>
      </c>
      <c r="B870" s="106">
        <f t="shared" si="712"/>
        <v>774.66710173076376</v>
      </c>
      <c r="C870" s="2">
        <f t="shared" si="728"/>
        <v>641.69807866999997</v>
      </c>
      <c r="D870" s="2">
        <f t="shared" si="729"/>
        <v>118.80282462999992</v>
      </c>
      <c r="E870" s="106">
        <f t="shared" si="713"/>
        <v>522.89525404000005</v>
      </c>
      <c r="F870" s="21">
        <f t="shared" si="730"/>
        <v>6563.07</v>
      </c>
      <c r="G870" s="108">
        <f t="shared" si="731"/>
        <v>6609.67</v>
      </c>
      <c r="H870" s="109">
        <f t="shared" si="708"/>
        <v>44983</v>
      </c>
      <c r="I870" s="109">
        <f t="shared" si="739"/>
        <v>45011</v>
      </c>
      <c r="J870" s="110">
        <f t="shared" si="714"/>
        <v>7.1003356660832573E-3</v>
      </c>
      <c r="K870" s="117">
        <f t="shared" si="740"/>
        <v>45041</v>
      </c>
      <c r="L870" s="178">
        <f t="shared" si="742"/>
        <v>31</v>
      </c>
      <c r="M870" s="178">
        <f t="shared" si="711"/>
        <v>1</v>
      </c>
      <c r="N870" s="106">
        <f t="shared" si="715"/>
        <v>1.0002282499999999</v>
      </c>
      <c r="O870" s="111">
        <f t="shared" si="710"/>
        <v>1.0083999100000001</v>
      </c>
      <c r="P870" s="111">
        <f t="shared" si="732"/>
        <v>1.2098677860049809</v>
      </c>
      <c r="Q870" s="106">
        <f t="shared" si="709"/>
        <v>1.2101439300000001</v>
      </c>
      <c r="R870" s="106">
        <f t="shared" si="733"/>
        <v>1.1934647899999999</v>
      </c>
      <c r="S870" s="106">
        <f t="shared" si="716"/>
        <v>765.84406269999999</v>
      </c>
      <c r="T870" s="106">
        <f t="shared" si="717"/>
        <v>22.984163518449755</v>
      </c>
      <c r="U870" s="106">
        <f t="shared" si="718"/>
        <v>109.88326366231404</v>
      </c>
      <c r="V870" s="106">
        <f t="shared" si="719"/>
        <v>774.56550585076377</v>
      </c>
      <c r="W870" s="19">
        <f t="shared" si="738"/>
        <v>0</v>
      </c>
      <c r="X870" s="2">
        <f t="shared" si="720"/>
        <v>0</v>
      </c>
      <c r="Y870" s="4">
        <f t="shared" si="721"/>
        <v>0</v>
      </c>
      <c r="Z870" s="106">
        <f t="shared" si="722"/>
        <v>0</v>
      </c>
      <c r="AA870" s="114">
        <f t="shared" si="734"/>
        <v>0.05</v>
      </c>
      <c r="AB870" s="112">
        <f t="shared" si="723"/>
        <v>1</v>
      </c>
      <c r="AC870" s="178">
        <f t="shared" si="741"/>
        <v>31</v>
      </c>
      <c r="AD870" s="11">
        <f t="shared" si="735"/>
        <v>1.000131165</v>
      </c>
      <c r="AE870" s="106">
        <f t="shared" si="724"/>
        <v>0.10045192999999999</v>
      </c>
      <c r="AF870" s="106">
        <f t="shared" si="725"/>
        <v>0.10159588</v>
      </c>
      <c r="AG870" s="106">
        <f t="shared" si="726"/>
        <v>0</v>
      </c>
      <c r="AH870" s="115" t="str">
        <f t="shared" si="736"/>
        <v>J=</v>
      </c>
      <c r="AI870" s="116">
        <f t="shared" si="737"/>
        <v>45041</v>
      </c>
      <c r="AJ870" s="10"/>
      <c r="AK870" s="1"/>
      <c r="AL870" s="10"/>
      <c r="AM870" s="1"/>
      <c r="AN870" s="1"/>
      <c r="AO870" s="3"/>
      <c r="AP870" s="3"/>
      <c r="AQ870" s="4"/>
      <c r="AR870" s="4"/>
      <c r="AS870" s="4"/>
      <c r="AT870" s="4"/>
      <c r="AU870" s="4"/>
      <c r="AV870" s="4"/>
      <c r="AW870" s="1"/>
      <c r="AX870" s="1"/>
      <c r="AY870" s="1"/>
      <c r="AZ870" s="1"/>
      <c r="BA870" s="1"/>
      <c r="BB870" s="1"/>
      <c r="BC870" s="1"/>
      <c r="BD870" s="1"/>
      <c r="BE870" s="1"/>
      <c r="BG870" s="1"/>
      <c r="BH870" s="1"/>
    </row>
    <row r="871" spans="1:60" ht="15" customHeight="1" x14ac:dyDescent="0.25">
      <c r="A871" s="105">
        <f t="shared" si="727"/>
        <v>45012</v>
      </c>
      <c r="B871" s="106">
        <f t="shared" si="712"/>
        <v>774.91319326573978</v>
      </c>
      <c r="C871" s="2">
        <f t="shared" si="728"/>
        <v>641.69807866999997</v>
      </c>
      <c r="D871" s="2">
        <f t="shared" si="729"/>
        <v>118.80282462999992</v>
      </c>
      <c r="E871" s="106">
        <f t="shared" si="713"/>
        <v>522.89525404000005</v>
      </c>
      <c r="F871" s="21">
        <f t="shared" si="730"/>
        <v>6563.07</v>
      </c>
      <c r="G871" s="108">
        <f t="shared" si="731"/>
        <v>6609.67</v>
      </c>
      <c r="H871" s="109">
        <f t="shared" si="708"/>
        <v>44983</v>
      </c>
      <c r="I871" s="109">
        <f t="shared" si="739"/>
        <v>45011</v>
      </c>
      <c r="J871" s="110">
        <f t="shared" si="714"/>
        <v>7.1003356660832573E-3</v>
      </c>
      <c r="K871" s="117">
        <f t="shared" si="740"/>
        <v>45041</v>
      </c>
      <c r="L871" s="178">
        <f t="shared" si="742"/>
        <v>31</v>
      </c>
      <c r="M871" s="178">
        <f t="shared" si="711"/>
        <v>2</v>
      </c>
      <c r="N871" s="106">
        <f t="shared" si="715"/>
        <v>1.0004565700000001</v>
      </c>
      <c r="O871" s="111">
        <f t="shared" si="710"/>
        <v>1.0083999100000001</v>
      </c>
      <c r="P871" s="111">
        <f t="shared" si="732"/>
        <v>1.2098677860049809</v>
      </c>
      <c r="Q871" s="106">
        <f t="shared" si="709"/>
        <v>1.2104201699999999</v>
      </c>
      <c r="R871" s="106">
        <f t="shared" si="733"/>
        <v>1.1934647899999999</v>
      </c>
      <c r="S871" s="106">
        <f t="shared" si="716"/>
        <v>765.84406269999999</v>
      </c>
      <c r="T871" s="106">
        <f t="shared" si="717"/>
        <v>22.984163518449755</v>
      </c>
      <c r="U871" s="106">
        <f t="shared" si="718"/>
        <v>110.02770824728995</v>
      </c>
      <c r="V871" s="106">
        <f t="shared" si="719"/>
        <v>774.70995043573976</v>
      </c>
      <c r="W871" s="19">
        <f t="shared" si="738"/>
        <v>0</v>
      </c>
      <c r="X871" s="2">
        <f t="shared" si="720"/>
        <v>0</v>
      </c>
      <c r="Y871" s="4">
        <f t="shared" si="721"/>
        <v>0</v>
      </c>
      <c r="Z871" s="106">
        <f t="shared" si="722"/>
        <v>0</v>
      </c>
      <c r="AA871" s="114">
        <f t="shared" si="734"/>
        <v>0.05</v>
      </c>
      <c r="AB871" s="112">
        <f t="shared" si="723"/>
        <v>2</v>
      </c>
      <c r="AC871" s="178">
        <f t="shared" si="741"/>
        <v>31</v>
      </c>
      <c r="AD871" s="11">
        <f t="shared" si="735"/>
        <v>1.0002623470000001</v>
      </c>
      <c r="AE871" s="106">
        <f t="shared" si="724"/>
        <v>0.20091688999999999</v>
      </c>
      <c r="AF871" s="106">
        <f t="shared" si="725"/>
        <v>0.20324283000000001</v>
      </c>
      <c r="AG871" s="106">
        <f t="shared" si="726"/>
        <v>0</v>
      </c>
      <c r="AH871" s="115" t="str">
        <f t="shared" si="736"/>
        <v>J=</v>
      </c>
      <c r="AI871" s="116">
        <f t="shared" si="737"/>
        <v>45041</v>
      </c>
      <c r="AJ871" s="10"/>
      <c r="AK871" s="1"/>
      <c r="AL871" s="10"/>
      <c r="AM871" s="1"/>
      <c r="AN871" s="1"/>
      <c r="AO871" s="3"/>
      <c r="AP871" s="3"/>
      <c r="AQ871" s="4"/>
      <c r="AR871" s="4"/>
      <c r="AS871" s="4"/>
      <c r="AT871" s="4"/>
      <c r="AU871" s="4"/>
      <c r="AV871" s="4"/>
      <c r="AW871" s="1"/>
      <c r="AX871" s="1"/>
      <c r="AY871" s="1"/>
      <c r="AZ871" s="1"/>
      <c r="BA871" s="1"/>
      <c r="BB871" s="1"/>
      <c r="BC871" s="1"/>
      <c r="BD871" s="1"/>
      <c r="BE871" s="1"/>
      <c r="BG871" s="1"/>
      <c r="BH871" s="1"/>
    </row>
    <row r="872" spans="1:60" ht="15" customHeight="1" x14ac:dyDescent="0.25">
      <c r="A872" s="105">
        <f t="shared" si="727"/>
        <v>45013</v>
      </c>
      <c r="B872" s="106">
        <f t="shared" si="712"/>
        <v>775.15936201547845</v>
      </c>
      <c r="C872" s="2">
        <f t="shared" si="728"/>
        <v>641.69807866999997</v>
      </c>
      <c r="D872" s="2">
        <f t="shared" si="729"/>
        <v>118.80282462999992</v>
      </c>
      <c r="E872" s="106">
        <f t="shared" si="713"/>
        <v>522.89525404000005</v>
      </c>
      <c r="F872" s="21">
        <f t="shared" si="730"/>
        <v>6563.07</v>
      </c>
      <c r="G872" s="108">
        <f t="shared" si="731"/>
        <v>6609.67</v>
      </c>
      <c r="H872" s="109">
        <f t="shared" ref="H872:H935" si="743">EDATE(I872,-1)</f>
        <v>44983</v>
      </c>
      <c r="I872" s="109">
        <f t="shared" si="739"/>
        <v>45011</v>
      </c>
      <c r="J872" s="110">
        <f t="shared" si="714"/>
        <v>7.1003356660832573E-3</v>
      </c>
      <c r="K872" s="117">
        <f t="shared" si="740"/>
        <v>45041</v>
      </c>
      <c r="L872" s="178">
        <f t="shared" si="742"/>
        <v>31</v>
      </c>
      <c r="M872" s="178">
        <f t="shared" si="711"/>
        <v>3</v>
      </c>
      <c r="N872" s="106">
        <f t="shared" si="715"/>
        <v>1.00068493</v>
      </c>
      <c r="O872" s="111">
        <f t="shared" si="710"/>
        <v>1.0083999100000001</v>
      </c>
      <c r="P872" s="111">
        <f t="shared" si="732"/>
        <v>1.2098677860049809</v>
      </c>
      <c r="Q872" s="106">
        <f t="shared" si="709"/>
        <v>1.2106964600000001</v>
      </c>
      <c r="R872" s="106">
        <f t="shared" si="733"/>
        <v>1.1934647899999999</v>
      </c>
      <c r="S872" s="106">
        <f t="shared" si="716"/>
        <v>765.84406269999999</v>
      </c>
      <c r="T872" s="106">
        <f t="shared" si="717"/>
        <v>22.984163518449755</v>
      </c>
      <c r="U872" s="106">
        <f t="shared" si="718"/>
        <v>110.17217897702875</v>
      </c>
      <c r="V872" s="106">
        <f t="shared" si="719"/>
        <v>774.85442116547847</v>
      </c>
      <c r="W872" s="19">
        <f t="shared" si="738"/>
        <v>0</v>
      </c>
      <c r="X872" s="2">
        <f t="shared" si="720"/>
        <v>0</v>
      </c>
      <c r="Y872" s="4">
        <f t="shared" si="721"/>
        <v>0</v>
      </c>
      <c r="Z872" s="106">
        <f t="shared" si="722"/>
        <v>0</v>
      </c>
      <c r="AA872" s="114">
        <f t="shared" si="734"/>
        <v>0.05</v>
      </c>
      <c r="AB872" s="112">
        <f t="shared" si="723"/>
        <v>3</v>
      </c>
      <c r="AC872" s="178">
        <f t="shared" si="741"/>
        <v>31</v>
      </c>
      <c r="AD872" s="11">
        <f t="shared" si="735"/>
        <v>1.000393546</v>
      </c>
      <c r="AE872" s="106">
        <f t="shared" si="724"/>
        <v>0.30139485999999999</v>
      </c>
      <c r="AF872" s="106">
        <f t="shared" si="725"/>
        <v>0.30494084999999999</v>
      </c>
      <c r="AG872" s="106">
        <f t="shared" si="726"/>
        <v>0</v>
      </c>
      <c r="AH872" s="115" t="str">
        <f t="shared" si="736"/>
        <v>J=</v>
      </c>
      <c r="AI872" s="116">
        <f t="shared" si="737"/>
        <v>45041</v>
      </c>
      <c r="AJ872" s="10"/>
      <c r="AK872" s="1"/>
      <c r="AL872" s="10"/>
      <c r="AM872" s="1"/>
      <c r="AN872" s="1"/>
      <c r="AO872" s="3"/>
      <c r="AP872" s="3"/>
      <c r="AQ872" s="4"/>
      <c r="AR872" s="4"/>
      <c r="AS872" s="4"/>
      <c r="AT872" s="4"/>
      <c r="AU872" s="4"/>
      <c r="AV872" s="4"/>
      <c r="AW872" s="1"/>
      <c r="AX872" s="1"/>
      <c r="AY872" s="1"/>
      <c r="AZ872" s="1"/>
      <c r="BA872" s="1"/>
      <c r="BB872" s="1"/>
      <c r="BC872" s="1"/>
      <c r="BD872" s="1"/>
      <c r="BE872" s="1"/>
      <c r="BG872" s="1"/>
      <c r="BH872" s="1"/>
    </row>
    <row r="873" spans="1:60" ht="15" customHeight="1" x14ac:dyDescent="0.25">
      <c r="A873" s="105">
        <f t="shared" si="727"/>
        <v>45014</v>
      </c>
      <c r="B873" s="106">
        <f t="shared" si="712"/>
        <v>775.4056140189324</v>
      </c>
      <c r="C873" s="2">
        <f t="shared" si="728"/>
        <v>641.69807866999997</v>
      </c>
      <c r="D873" s="2">
        <f t="shared" si="729"/>
        <v>118.80282462999992</v>
      </c>
      <c r="E873" s="106">
        <f t="shared" si="713"/>
        <v>522.89525404000005</v>
      </c>
      <c r="F873" s="21">
        <f t="shared" si="730"/>
        <v>6563.07</v>
      </c>
      <c r="G873" s="108">
        <f t="shared" si="731"/>
        <v>6609.67</v>
      </c>
      <c r="H873" s="109">
        <f t="shared" si="743"/>
        <v>44983</v>
      </c>
      <c r="I873" s="109">
        <f t="shared" si="739"/>
        <v>45011</v>
      </c>
      <c r="J873" s="110">
        <f t="shared" si="714"/>
        <v>7.1003356660832573E-3</v>
      </c>
      <c r="K873" s="117">
        <f t="shared" si="740"/>
        <v>45041</v>
      </c>
      <c r="L873" s="178">
        <f t="shared" si="742"/>
        <v>31</v>
      </c>
      <c r="M873" s="178">
        <f t="shared" si="711"/>
        <v>4</v>
      </c>
      <c r="N873" s="106">
        <f t="shared" si="715"/>
        <v>1.00091335</v>
      </c>
      <c r="O873" s="111">
        <f t="shared" si="710"/>
        <v>1.0083999100000001</v>
      </c>
      <c r="P873" s="111">
        <f t="shared" si="732"/>
        <v>1.2098677860049809</v>
      </c>
      <c r="Q873" s="106">
        <f t="shared" ref="Q873:Q936" si="744">TRUNC(TRUNC((N873*P873),15),8)</f>
        <v>1.2109728099999999</v>
      </c>
      <c r="R873" s="106">
        <f t="shared" si="733"/>
        <v>1.1934647899999999</v>
      </c>
      <c r="S873" s="106">
        <f t="shared" si="716"/>
        <v>765.84406269999999</v>
      </c>
      <c r="T873" s="106">
        <f t="shared" si="717"/>
        <v>22.984163518449755</v>
      </c>
      <c r="U873" s="106">
        <f t="shared" si="718"/>
        <v>110.31668108048261</v>
      </c>
      <c r="V873" s="106">
        <f t="shared" si="719"/>
        <v>774.99892326893234</v>
      </c>
      <c r="W873" s="19">
        <f t="shared" si="738"/>
        <v>0</v>
      </c>
      <c r="X873" s="2">
        <f t="shared" si="720"/>
        <v>0</v>
      </c>
      <c r="Y873" s="4">
        <f t="shared" si="721"/>
        <v>0</v>
      </c>
      <c r="Z873" s="106">
        <f t="shared" si="722"/>
        <v>0</v>
      </c>
      <c r="AA873" s="114">
        <f t="shared" si="734"/>
        <v>0.05</v>
      </c>
      <c r="AB873" s="112">
        <f t="shared" si="723"/>
        <v>4</v>
      </c>
      <c r="AC873" s="178">
        <f t="shared" si="741"/>
        <v>31</v>
      </c>
      <c r="AD873" s="11">
        <f t="shared" si="735"/>
        <v>1.000524763</v>
      </c>
      <c r="AE873" s="106">
        <f t="shared" si="724"/>
        <v>0.40188662000000003</v>
      </c>
      <c r="AF873" s="106">
        <f t="shared" si="725"/>
        <v>0.40669074999999999</v>
      </c>
      <c r="AG873" s="106">
        <f t="shared" si="726"/>
        <v>0</v>
      </c>
      <c r="AH873" s="115" t="str">
        <f t="shared" si="736"/>
        <v>J=</v>
      </c>
      <c r="AI873" s="116">
        <f t="shared" si="737"/>
        <v>45041</v>
      </c>
      <c r="AJ873" s="10"/>
      <c r="AK873" s="1"/>
      <c r="AL873" s="10"/>
      <c r="AM873" s="1"/>
      <c r="AN873" s="1"/>
      <c r="AO873" s="3"/>
      <c r="AP873" s="3"/>
      <c r="AQ873" s="4"/>
      <c r="AR873" s="4"/>
      <c r="AS873" s="4"/>
      <c r="AT873" s="4"/>
      <c r="AU873" s="4"/>
      <c r="AV873" s="4"/>
      <c r="AW873" s="1"/>
      <c r="AX873" s="1"/>
      <c r="AY873" s="1"/>
      <c r="AZ873" s="1"/>
      <c r="BA873" s="1"/>
      <c r="BB873" s="1"/>
      <c r="BC873" s="1"/>
      <c r="BD873" s="1"/>
      <c r="BE873" s="1"/>
      <c r="BG873" s="1"/>
      <c r="BH873" s="1"/>
    </row>
    <row r="874" spans="1:60" ht="15" customHeight="1" x14ac:dyDescent="0.25">
      <c r="A874" s="105">
        <f t="shared" si="727"/>
        <v>45015</v>
      </c>
      <c r="B874" s="106">
        <f t="shared" si="712"/>
        <v>775.65195375505414</v>
      </c>
      <c r="C874" s="2">
        <f t="shared" si="728"/>
        <v>641.69807866999997</v>
      </c>
      <c r="D874" s="2">
        <f t="shared" si="729"/>
        <v>118.80282462999992</v>
      </c>
      <c r="E874" s="106">
        <f t="shared" si="713"/>
        <v>522.89525404000005</v>
      </c>
      <c r="F874" s="21">
        <f t="shared" si="730"/>
        <v>6563.07</v>
      </c>
      <c r="G874" s="108">
        <f t="shared" si="731"/>
        <v>6609.67</v>
      </c>
      <c r="H874" s="109">
        <f t="shared" si="743"/>
        <v>44983</v>
      </c>
      <c r="I874" s="109">
        <f t="shared" si="739"/>
        <v>45011</v>
      </c>
      <c r="J874" s="110">
        <f t="shared" si="714"/>
        <v>7.1003356660832573E-3</v>
      </c>
      <c r="K874" s="117">
        <f t="shared" si="740"/>
        <v>45041</v>
      </c>
      <c r="L874" s="178">
        <f t="shared" si="742"/>
        <v>31</v>
      </c>
      <c r="M874" s="178">
        <f t="shared" si="711"/>
        <v>5</v>
      </c>
      <c r="N874" s="106">
        <f t="shared" si="715"/>
        <v>1.00114182</v>
      </c>
      <c r="O874" s="111">
        <f t="shared" ref="O874:O937" si="745">IF(K874&gt;K873,N873,O873)</f>
        <v>1.0083999100000001</v>
      </c>
      <c r="P874" s="111">
        <f t="shared" si="732"/>
        <v>1.2098677860049809</v>
      </c>
      <c r="Q874" s="106">
        <f t="shared" si="744"/>
        <v>1.21124923</v>
      </c>
      <c r="R874" s="106">
        <f t="shared" si="733"/>
        <v>1.1934647899999999</v>
      </c>
      <c r="S874" s="106">
        <f t="shared" si="716"/>
        <v>765.84406269999999</v>
      </c>
      <c r="T874" s="106">
        <f t="shared" si="717"/>
        <v>22.984163518449755</v>
      </c>
      <c r="U874" s="106">
        <f t="shared" si="718"/>
        <v>110.46121978660437</v>
      </c>
      <c r="V874" s="106">
        <f t="shared" si="719"/>
        <v>775.14346197505415</v>
      </c>
      <c r="W874" s="19">
        <f t="shared" si="738"/>
        <v>0</v>
      </c>
      <c r="X874" s="2">
        <f t="shared" si="720"/>
        <v>0</v>
      </c>
      <c r="Y874" s="4">
        <f t="shared" si="721"/>
        <v>0</v>
      </c>
      <c r="Z874" s="106">
        <f t="shared" si="722"/>
        <v>0</v>
      </c>
      <c r="AA874" s="114">
        <f t="shared" si="734"/>
        <v>0.05</v>
      </c>
      <c r="AB874" s="112">
        <f t="shared" si="723"/>
        <v>5</v>
      </c>
      <c r="AC874" s="178">
        <f t="shared" si="741"/>
        <v>31</v>
      </c>
      <c r="AD874" s="11">
        <f t="shared" si="735"/>
        <v>1.000655997</v>
      </c>
      <c r="AE874" s="106">
        <f t="shared" si="724"/>
        <v>0.50239140000000004</v>
      </c>
      <c r="AF874" s="106">
        <f t="shared" si="725"/>
        <v>0.50849177999999995</v>
      </c>
      <c r="AG874" s="106">
        <f t="shared" si="726"/>
        <v>0</v>
      </c>
      <c r="AH874" s="115" t="str">
        <f t="shared" si="736"/>
        <v>J=</v>
      </c>
      <c r="AI874" s="116">
        <f t="shared" si="737"/>
        <v>45041</v>
      </c>
      <c r="AJ874" s="10"/>
      <c r="AK874" s="1"/>
      <c r="AL874" s="10"/>
      <c r="AM874" s="1"/>
      <c r="AN874" s="1"/>
      <c r="AO874" s="3"/>
      <c r="AP874" s="3"/>
      <c r="AQ874" s="4"/>
      <c r="AR874" s="4"/>
      <c r="AS874" s="4"/>
      <c r="AT874" s="4"/>
      <c r="AU874" s="4"/>
      <c r="AV874" s="4"/>
      <c r="AW874" s="1"/>
      <c r="AX874" s="1"/>
      <c r="AY874" s="1"/>
      <c r="AZ874" s="1"/>
      <c r="BA874" s="1"/>
      <c r="BB874" s="1"/>
      <c r="BC874" s="1"/>
      <c r="BD874" s="1"/>
      <c r="BE874" s="1"/>
      <c r="BG874" s="1"/>
      <c r="BH874" s="1"/>
    </row>
    <row r="875" spans="1:60" ht="15" customHeight="1" x14ac:dyDescent="0.25">
      <c r="A875" s="105">
        <f t="shared" si="727"/>
        <v>45016</v>
      </c>
      <c r="B875" s="106">
        <f t="shared" si="712"/>
        <v>775.89837600489125</v>
      </c>
      <c r="C875" s="2">
        <f t="shared" si="728"/>
        <v>641.69807866999997</v>
      </c>
      <c r="D875" s="2">
        <f t="shared" si="729"/>
        <v>118.80282462999992</v>
      </c>
      <c r="E875" s="106">
        <f t="shared" si="713"/>
        <v>522.89525404000005</v>
      </c>
      <c r="F875" s="21">
        <f t="shared" si="730"/>
        <v>6563.07</v>
      </c>
      <c r="G875" s="108">
        <f t="shared" si="731"/>
        <v>6609.67</v>
      </c>
      <c r="H875" s="109">
        <f t="shared" si="743"/>
        <v>44983</v>
      </c>
      <c r="I875" s="109">
        <f t="shared" si="739"/>
        <v>45011</v>
      </c>
      <c r="J875" s="110">
        <f t="shared" si="714"/>
        <v>7.1003356660832573E-3</v>
      </c>
      <c r="K875" s="117">
        <f t="shared" si="740"/>
        <v>45041</v>
      </c>
      <c r="L875" s="178">
        <f t="shared" si="742"/>
        <v>31</v>
      </c>
      <c r="M875" s="178">
        <f t="shared" si="711"/>
        <v>6</v>
      </c>
      <c r="N875" s="106">
        <f t="shared" si="715"/>
        <v>1.00137034</v>
      </c>
      <c r="O875" s="111">
        <f t="shared" si="745"/>
        <v>1.0083999100000001</v>
      </c>
      <c r="P875" s="111">
        <f t="shared" si="732"/>
        <v>1.2098677860049809</v>
      </c>
      <c r="Q875" s="106">
        <f t="shared" si="744"/>
        <v>1.2115257100000001</v>
      </c>
      <c r="R875" s="106">
        <f t="shared" si="733"/>
        <v>1.1934647899999999</v>
      </c>
      <c r="S875" s="106">
        <f t="shared" si="716"/>
        <v>765.84406269999999</v>
      </c>
      <c r="T875" s="106">
        <f t="shared" si="717"/>
        <v>22.984163518449755</v>
      </c>
      <c r="U875" s="106">
        <f t="shared" si="718"/>
        <v>110.60578986644143</v>
      </c>
      <c r="V875" s="106">
        <f t="shared" si="719"/>
        <v>775.28803205489123</v>
      </c>
      <c r="W875" s="19">
        <f t="shared" si="738"/>
        <v>0</v>
      </c>
      <c r="X875" s="2">
        <f t="shared" si="720"/>
        <v>0</v>
      </c>
      <c r="Y875" s="4">
        <f t="shared" si="721"/>
        <v>0</v>
      </c>
      <c r="Z875" s="106">
        <f t="shared" si="722"/>
        <v>0</v>
      </c>
      <c r="AA875" s="114">
        <f t="shared" si="734"/>
        <v>0.05</v>
      </c>
      <c r="AB875" s="112">
        <f t="shared" si="723"/>
        <v>6</v>
      </c>
      <c r="AC875" s="178">
        <f t="shared" si="741"/>
        <v>31</v>
      </c>
      <c r="AD875" s="11">
        <f t="shared" si="735"/>
        <v>1.000787248</v>
      </c>
      <c r="AE875" s="106">
        <f t="shared" si="724"/>
        <v>0.60290920000000003</v>
      </c>
      <c r="AF875" s="106">
        <f t="shared" si="725"/>
        <v>0.61034394999999997</v>
      </c>
      <c r="AG875" s="106">
        <f t="shared" si="726"/>
        <v>0</v>
      </c>
      <c r="AH875" s="115" t="str">
        <f t="shared" si="736"/>
        <v>J=</v>
      </c>
      <c r="AI875" s="116">
        <f t="shared" si="737"/>
        <v>45041</v>
      </c>
      <c r="AJ875" s="10"/>
      <c r="AK875" s="1"/>
      <c r="AL875" s="10"/>
      <c r="AM875" s="1"/>
      <c r="AN875" s="1"/>
      <c r="AO875" s="3"/>
      <c r="AP875" s="3"/>
      <c r="AQ875" s="4"/>
      <c r="AR875" s="4"/>
      <c r="AS875" s="4"/>
      <c r="AT875" s="4"/>
      <c r="AU875" s="4"/>
      <c r="AV875" s="4"/>
      <c r="AW875" s="1"/>
      <c r="AX875" s="1"/>
      <c r="AY875" s="1"/>
      <c r="AZ875" s="1"/>
      <c r="BA875" s="1"/>
      <c r="BB875" s="1"/>
      <c r="BC875" s="1"/>
      <c r="BD875" s="1"/>
      <c r="BE875" s="1"/>
      <c r="BG875" s="1"/>
      <c r="BH875" s="1"/>
    </row>
    <row r="876" spans="1:60" ht="15" customHeight="1" x14ac:dyDescent="0.25">
      <c r="A876" s="105">
        <f t="shared" si="727"/>
        <v>45017</v>
      </c>
      <c r="B876" s="106">
        <f t="shared" si="712"/>
        <v>776.1448807884434</v>
      </c>
      <c r="C876" s="2">
        <f t="shared" si="728"/>
        <v>641.69807866999997</v>
      </c>
      <c r="D876" s="2">
        <f t="shared" si="729"/>
        <v>118.80282462999992</v>
      </c>
      <c r="E876" s="106">
        <f t="shared" si="713"/>
        <v>522.89525404000005</v>
      </c>
      <c r="F876" s="21">
        <f t="shared" si="730"/>
        <v>6563.07</v>
      </c>
      <c r="G876" s="108">
        <f t="shared" si="731"/>
        <v>6609.67</v>
      </c>
      <c r="H876" s="109">
        <f t="shared" si="743"/>
        <v>44983</v>
      </c>
      <c r="I876" s="109">
        <f t="shared" si="739"/>
        <v>45011</v>
      </c>
      <c r="J876" s="110">
        <f t="shared" si="714"/>
        <v>7.1003356660832573E-3</v>
      </c>
      <c r="K876" s="117">
        <f t="shared" si="740"/>
        <v>45041</v>
      </c>
      <c r="L876" s="178">
        <f t="shared" si="742"/>
        <v>31</v>
      </c>
      <c r="M876" s="178">
        <f t="shared" si="711"/>
        <v>7</v>
      </c>
      <c r="N876" s="106">
        <f t="shared" si="715"/>
        <v>1.00159891</v>
      </c>
      <c r="O876" s="111">
        <f t="shared" si="745"/>
        <v>1.0083999100000001</v>
      </c>
      <c r="P876" s="111">
        <f t="shared" si="732"/>
        <v>1.2098677860049809</v>
      </c>
      <c r="Q876" s="106">
        <f t="shared" si="744"/>
        <v>1.2118022500000001</v>
      </c>
      <c r="R876" s="106">
        <f t="shared" si="733"/>
        <v>1.1934647899999999</v>
      </c>
      <c r="S876" s="106">
        <f t="shared" si="716"/>
        <v>765.84406269999999</v>
      </c>
      <c r="T876" s="106">
        <f t="shared" si="717"/>
        <v>22.984163518449755</v>
      </c>
      <c r="U876" s="106">
        <f t="shared" si="718"/>
        <v>110.75039131999364</v>
      </c>
      <c r="V876" s="106">
        <f t="shared" si="719"/>
        <v>775.43263350844336</v>
      </c>
      <c r="W876" s="19">
        <f t="shared" si="738"/>
        <v>0</v>
      </c>
      <c r="X876" s="2">
        <f t="shared" si="720"/>
        <v>0</v>
      </c>
      <c r="Y876" s="4">
        <f t="shared" si="721"/>
        <v>0</v>
      </c>
      <c r="Z876" s="106">
        <f t="shared" si="722"/>
        <v>0</v>
      </c>
      <c r="AA876" s="114">
        <f t="shared" si="734"/>
        <v>0.05</v>
      </c>
      <c r="AB876" s="112">
        <f t="shared" si="723"/>
        <v>7</v>
      </c>
      <c r="AC876" s="178">
        <f t="shared" si="741"/>
        <v>31</v>
      </c>
      <c r="AD876" s="11">
        <f t="shared" si="735"/>
        <v>1.000918516</v>
      </c>
      <c r="AE876" s="106">
        <f t="shared" si="724"/>
        <v>0.70344002000000005</v>
      </c>
      <c r="AF876" s="106">
        <f t="shared" si="725"/>
        <v>0.71224728000000004</v>
      </c>
      <c r="AG876" s="106">
        <f t="shared" si="726"/>
        <v>0</v>
      </c>
      <c r="AH876" s="115" t="str">
        <f t="shared" si="736"/>
        <v>J=</v>
      </c>
      <c r="AI876" s="116">
        <f t="shared" si="737"/>
        <v>45041</v>
      </c>
      <c r="AJ876" s="10"/>
      <c r="AK876" s="1"/>
      <c r="AL876" s="10"/>
      <c r="AM876" s="1"/>
      <c r="AN876" s="1"/>
      <c r="AO876" s="3"/>
      <c r="AP876" s="3"/>
      <c r="AQ876" s="4"/>
      <c r="AR876" s="4"/>
      <c r="AS876" s="4"/>
      <c r="AT876" s="4"/>
      <c r="AU876" s="4"/>
      <c r="AV876" s="4"/>
      <c r="AW876" s="1"/>
      <c r="AX876" s="1"/>
      <c r="AY876" s="1"/>
      <c r="AZ876" s="1"/>
      <c r="BA876" s="1"/>
      <c r="BB876" s="1"/>
      <c r="BC876" s="1"/>
      <c r="BD876" s="1"/>
      <c r="BE876" s="1"/>
      <c r="BG876" s="1"/>
      <c r="BH876" s="1"/>
    </row>
    <row r="877" spans="1:60" ht="15" customHeight="1" x14ac:dyDescent="0.25">
      <c r="A877" s="105">
        <f t="shared" si="727"/>
        <v>45018</v>
      </c>
      <c r="B877" s="106">
        <f t="shared" si="712"/>
        <v>776.39146811571072</v>
      </c>
      <c r="C877" s="2">
        <f t="shared" si="728"/>
        <v>641.69807866999997</v>
      </c>
      <c r="D877" s="2">
        <f t="shared" si="729"/>
        <v>118.80282462999992</v>
      </c>
      <c r="E877" s="106">
        <f t="shared" si="713"/>
        <v>522.89525404000005</v>
      </c>
      <c r="F877" s="21">
        <f t="shared" si="730"/>
        <v>6563.07</v>
      </c>
      <c r="G877" s="108">
        <f t="shared" si="731"/>
        <v>6609.67</v>
      </c>
      <c r="H877" s="109">
        <f t="shared" si="743"/>
        <v>44983</v>
      </c>
      <c r="I877" s="109">
        <f t="shared" si="739"/>
        <v>45011</v>
      </c>
      <c r="J877" s="110">
        <f t="shared" si="714"/>
        <v>7.1003356660832573E-3</v>
      </c>
      <c r="K877" s="117">
        <f t="shared" si="740"/>
        <v>45041</v>
      </c>
      <c r="L877" s="178">
        <f t="shared" si="742"/>
        <v>31</v>
      </c>
      <c r="M877" s="178">
        <f t="shared" si="711"/>
        <v>8</v>
      </c>
      <c r="N877" s="106">
        <f t="shared" si="715"/>
        <v>1.0018275299999999</v>
      </c>
      <c r="O877" s="111">
        <f t="shared" si="745"/>
        <v>1.0083999100000001</v>
      </c>
      <c r="P877" s="111">
        <f t="shared" si="732"/>
        <v>1.2098677860049809</v>
      </c>
      <c r="Q877" s="106">
        <f t="shared" si="744"/>
        <v>1.2120788499999999</v>
      </c>
      <c r="R877" s="106">
        <f t="shared" si="733"/>
        <v>1.1934647899999999</v>
      </c>
      <c r="S877" s="106">
        <f t="shared" si="716"/>
        <v>765.84406269999999</v>
      </c>
      <c r="T877" s="106">
        <f t="shared" si="717"/>
        <v>22.984163518449755</v>
      </c>
      <c r="U877" s="106">
        <f t="shared" si="718"/>
        <v>110.89502414726103</v>
      </c>
      <c r="V877" s="106">
        <f t="shared" si="719"/>
        <v>775.57726633571076</v>
      </c>
      <c r="W877" s="19">
        <f t="shared" si="738"/>
        <v>0</v>
      </c>
      <c r="X877" s="2">
        <f t="shared" si="720"/>
        <v>0</v>
      </c>
      <c r="Y877" s="4">
        <f t="shared" si="721"/>
        <v>0</v>
      </c>
      <c r="Z877" s="106">
        <f t="shared" si="722"/>
        <v>0</v>
      </c>
      <c r="AA877" s="114">
        <f t="shared" si="734"/>
        <v>0.05</v>
      </c>
      <c r="AB877" s="112">
        <f t="shared" si="723"/>
        <v>8</v>
      </c>
      <c r="AC877" s="178">
        <f t="shared" si="741"/>
        <v>31</v>
      </c>
      <c r="AD877" s="11">
        <f t="shared" si="735"/>
        <v>1.001049801</v>
      </c>
      <c r="AE877" s="106">
        <f t="shared" si="724"/>
        <v>0.80398385999999999</v>
      </c>
      <c r="AF877" s="106">
        <f t="shared" si="725"/>
        <v>0.81420177999999999</v>
      </c>
      <c r="AG877" s="106">
        <f t="shared" si="726"/>
        <v>0</v>
      </c>
      <c r="AH877" s="115" t="str">
        <f t="shared" si="736"/>
        <v>J=</v>
      </c>
      <c r="AI877" s="116">
        <f t="shared" si="737"/>
        <v>45041</v>
      </c>
      <c r="AJ877" s="10"/>
      <c r="AK877" s="1"/>
      <c r="AL877" s="10"/>
      <c r="AM877" s="1"/>
      <c r="AN877" s="1"/>
      <c r="AO877" s="3"/>
      <c r="AP877" s="3"/>
      <c r="AQ877" s="4"/>
      <c r="AR877" s="4"/>
      <c r="AS877" s="4"/>
      <c r="AT877" s="4"/>
      <c r="AU877" s="4"/>
      <c r="AV877" s="4"/>
      <c r="AW877" s="1"/>
      <c r="AX877" s="1"/>
      <c r="AY877" s="1"/>
      <c r="AZ877" s="1"/>
      <c r="BA877" s="1"/>
      <c r="BB877" s="1"/>
      <c r="BC877" s="1"/>
      <c r="BD877" s="1"/>
      <c r="BE877" s="1"/>
      <c r="BG877" s="1"/>
      <c r="BH877" s="1"/>
    </row>
    <row r="878" spans="1:60" ht="15" customHeight="1" x14ac:dyDescent="0.25">
      <c r="A878" s="105">
        <f t="shared" si="727"/>
        <v>45019</v>
      </c>
      <c r="B878" s="106">
        <f t="shared" si="712"/>
        <v>776.63814404564607</v>
      </c>
      <c r="C878" s="2">
        <f t="shared" si="728"/>
        <v>641.69807866999997</v>
      </c>
      <c r="D878" s="2">
        <f t="shared" si="729"/>
        <v>118.80282462999992</v>
      </c>
      <c r="E878" s="106">
        <f t="shared" si="713"/>
        <v>522.89525404000005</v>
      </c>
      <c r="F878" s="21">
        <f t="shared" si="730"/>
        <v>6563.07</v>
      </c>
      <c r="G878" s="108">
        <f t="shared" si="731"/>
        <v>6609.67</v>
      </c>
      <c r="H878" s="109">
        <f t="shared" si="743"/>
        <v>44983</v>
      </c>
      <c r="I878" s="109">
        <f t="shared" si="739"/>
        <v>45011</v>
      </c>
      <c r="J878" s="110">
        <f t="shared" si="714"/>
        <v>7.1003356660832573E-3</v>
      </c>
      <c r="K878" s="117">
        <f t="shared" si="740"/>
        <v>45041</v>
      </c>
      <c r="L878" s="178">
        <f t="shared" si="742"/>
        <v>31</v>
      </c>
      <c r="M878" s="178">
        <f t="shared" si="711"/>
        <v>9</v>
      </c>
      <c r="N878" s="106">
        <f t="shared" si="715"/>
        <v>1.0020562099999999</v>
      </c>
      <c r="O878" s="111">
        <f t="shared" si="745"/>
        <v>1.0083999100000001</v>
      </c>
      <c r="P878" s="111">
        <f t="shared" si="732"/>
        <v>1.2098677860049809</v>
      </c>
      <c r="Q878" s="106">
        <f t="shared" si="744"/>
        <v>1.21235552</v>
      </c>
      <c r="R878" s="106">
        <f t="shared" si="733"/>
        <v>1.1934647899999999</v>
      </c>
      <c r="S878" s="106">
        <f t="shared" si="716"/>
        <v>765.84406269999999</v>
      </c>
      <c r="T878" s="106">
        <f t="shared" si="717"/>
        <v>22.984163518449755</v>
      </c>
      <c r="U878" s="106">
        <f t="shared" si="718"/>
        <v>111.03969357719632</v>
      </c>
      <c r="V878" s="106">
        <f t="shared" si="719"/>
        <v>775.72193576564609</v>
      </c>
      <c r="W878" s="19">
        <f t="shared" si="738"/>
        <v>0</v>
      </c>
      <c r="X878" s="2">
        <f t="shared" si="720"/>
        <v>0</v>
      </c>
      <c r="Y878" s="4">
        <f t="shared" si="721"/>
        <v>0</v>
      </c>
      <c r="Z878" s="106">
        <f t="shared" si="722"/>
        <v>0</v>
      </c>
      <c r="AA878" s="114">
        <f t="shared" si="734"/>
        <v>0.05</v>
      </c>
      <c r="AB878" s="112">
        <f t="shared" si="723"/>
        <v>9</v>
      </c>
      <c r="AC878" s="178">
        <f t="shared" si="741"/>
        <v>31</v>
      </c>
      <c r="AD878" s="11">
        <f t="shared" si="735"/>
        <v>1.001181104</v>
      </c>
      <c r="AE878" s="106">
        <f t="shared" si="724"/>
        <v>0.90454148000000001</v>
      </c>
      <c r="AF878" s="106">
        <f t="shared" si="725"/>
        <v>0.91620827999999999</v>
      </c>
      <c r="AG878" s="106">
        <f t="shared" si="726"/>
        <v>0</v>
      </c>
      <c r="AH878" s="115" t="str">
        <f t="shared" si="736"/>
        <v>J=</v>
      </c>
      <c r="AI878" s="116">
        <f t="shared" si="737"/>
        <v>45041</v>
      </c>
      <c r="AJ878" s="10"/>
      <c r="AK878" s="1"/>
      <c r="AL878" s="10"/>
      <c r="AM878" s="1"/>
      <c r="AN878" s="1"/>
      <c r="AO878" s="3"/>
      <c r="AP878" s="3"/>
      <c r="AQ878" s="4"/>
      <c r="AR878" s="4"/>
      <c r="AS878" s="4"/>
      <c r="AT878" s="4"/>
      <c r="AU878" s="4"/>
      <c r="AV878" s="4"/>
      <c r="AW878" s="1"/>
      <c r="AX878" s="1"/>
      <c r="AY878" s="1"/>
      <c r="AZ878" s="1"/>
      <c r="BA878" s="1"/>
      <c r="BB878" s="1"/>
      <c r="BC878" s="1"/>
      <c r="BD878" s="1"/>
      <c r="BE878" s="1"/>
      <c r="BG878" s="1"/>
      <c r="BH878" s="1"/>
    </row>
    <row r="879" spans="1:60" ht="15" customHeight="1" x14ac:dyDescent="0.25">
      <c r="A879" s="105">
        <f t="shared" si="727"/>
        <v>45020</v>
      </c>
      <c r="B879" s="106">
        <f t="shared" si="712"/>
        <v>776.88490779824906</v>
      </c>
      <c r="C879" s="2">
        <f t="shared" si="728"/>
        <v>641.69807866999997</v>
      </c>
      <c r="D879" s="2">
        <f t="shared" si="729"/>
        <v>118.80282462999992</v>
      </c>
      <c r="E879" s="106">
        <f t="shared" si="713"/>
        <v>522.89525404000005</v>
      </c>
      <c r="F879" s="21">
        <f t="shared" si="730"/>
        <v>6563.07</v>
      </c>
      <c r="G879" s="108">
        <f t="shared" si="731"/>
        <v>6609.67</v>
      </c>
      <c r="H879" s="109">
        <f t="shared" si="743"/>
        <v>44983</v>
      </c>
      <c r="I879" s="109">
        <f t="shared" si="739"/>
        <v>45011</v>
      </c>
      <c r="J879" s="110">
        <f t="shared" si="714"/>
        <v>7.1003356660832573E-3</v>
      </c>
      <c r="K879" s="117">
        <f t="shared" si="740"/>
        <v>45041</v>
      </c>
      <c r="L879" s="178">
        <f t="shared" si="742"/>
        <v>31</v>
      </c>
      <c r="M879" s="178">
        <f t="shared" si="711"/>
        <v>10</v>
      </c>
      <c r="N879" s="106">
        <f t="shared" si="715"/>
        <v>1.00228494</v>
      </c>
      <c r="O879" s="111">
        <f t="shared" si="745"/>
        <v>1.0083999100000001</v>
      </c>
      <c r="P879" s="111">
        <f t="shared" si="732"/>
        <v>1.2098677860049809</v>
      </c>
      <c r="Q879" s="106">
        <f t="shared" si="744"/>
        <v>1.2126322599999999</v>
      </c>
      <c r="R879" s="106">
        <f t="shared" si="733"/>
        <v>1.1934647899999999</v>
      </c>
      <c r="S879" s="106">
        <f t="shared" si="716"/>
        <v>765.84406269999999</v>
      </c>
      <c r="T879" s="106">
        <f t="shared" si="717"/>
        <v>22.984163518449755</v>
      </c>
      <c r="U879" s="106">
        <f t="shared" si="718"/>
        <v>111.1843996097993</v>
      </c>
      <c r="V879" s="106">
        <f t="shared" si="719"/>
        <v>775.86664179824902</v>
      </c>
      <c r="W879" s="19">
        <f t="shared" si="738"/>
        <v>0</v>
      </c>
      <c r="X879" s="2">
        <f t="shared" si="720"/>
        <v>0</v>
      </c>
      <c r="Y879" s="4">
        <f t="shared" si="721"/>
        <v>0</v>
      </c>
      <c r="Z879" s="106">
        <f t="shared" si="722"/>
        <v>0</v>
      </c>
      <c r="AA879" s="114">
        <f t="shared" si="734"/>
        <v>0.05</v>
      </c>
      <c r="AB879" s="112">
        <f t="shared" si="723"/>
        <v>10</v>
      </c>
      <c r="AC879" s="178">
        <f t="shared" si="741"/>
        <v>31</v>
      </c>
      <c r="AD879" s="11">
        <f t="shared" si="735"/>
        <v>1.001312424</v>
      </c>
      <c r="AE879" s="106">
        <f t="shared" si="724"/>
        <v>1.0051121199999999</v>
      </c>
      <c r="AF879" s="106">
        <f t="shared" si="725"/>
        <v>1.0182659999999999</v>
      </c>
      <c r="AG879" s="106">
        <f t="shared" si="726"/>
        <v>0</v>
      </c>
      <c r="AH879" s="115" t="str">
        <f t="shared" si="736"/>
        <v>J=</v>
      </c>
      <c r="AI879" s="116">
        <f t="shared" si="737"/>
        <v>45041</v>
      </c>
      <c r="AJ879" s="10"/>
      <c r="AK879" s="1"/>
      <c r="AL879" s="10"/>
      <c r="AM879" s="1"/>
      <c r="AN879" s="1"/>
      <c r="AO879" s="3"/>
      <c r="AP879" s="3"/>
      <c r="AQ879" s="4"/>
      <c r="AR879" s="4"/>
      <c r="AS879" s="4"/>
      <c r="AT879" s="4"/>
      <c r="AU879" s="4"/>
      <c r="AV879" s="4"/>
      <c r="AW879" s="1"/>
      <c r="AX879" s="1"/>
      <c r="AY879" s="1"/>
      <c r="AZ879" s="1"/>
      <c r="BA879" s="1"/>
      <c r="BB879" s="1"/>
      <c r="BC879" s="1"/>
      <c r="BD879" s="1"/>
      <c r="BE879" s="1"/>
      <c r="BG879" s="1"/>
      <c r="BH879" s="1"/>
    </row>
    <row r="880" spans="1:60" ht="15" customHeight="1" x14ac:dyDescent="0.25">
      <c r="A880" s="105">
        <f t="shared" si="727"/>
        <v>45021</v>
      </c>
      <c r="B880" s="106">
        <f t="shared" si="712"/>
        <v>777.13174892561483</v>
      </c>
      <c r="C880" s="2">
        <f t="shared" si="728"/>
        <v>641.69807866999997</v>
      </c>
      <c r="D880" s="2">
        <f t="shared" si="729"/>
        <v>118.80282462999992</v>
      </c>
      <c r="E880" s="106">
        <f t="shared" si="713"/>
        <v>522.89525404000005</v>
      </c>
      <c r="F880" s="21">
        <f t="shared" si="730"/>
        <v>6563.07</v>
      </c>
      <c r="G880" s="108">
        <f t="shared" si="731"/>
        <v>6609.67</v>
      </c>
      <c r="H880" s="109">
        <f t="shared" si="743"/>
        <v>44983</v>
      </c>
      <c r="I880" s="109">
        <f t="shared" si="739"/>
        <v>45011</v>
      </c>
      <c r="J880" s="110">
        <f t="shared" si="714"/>
        <v>7.1003356660832573E-3</v>
      </c>
      <c r="K880" s="117">
        <f t="shared" si="740"/>
        <v>45041</v>
      </c>
      <c r="L880" s="178">
        <f t="shared" si="742"/>
        <v>31</v>
      </c>
      <c r="M880" s="178">
        <f t="shared" si="711"/>
        <v>11</v>
      </c>
      <c r="N880" s="106">
        <f t="shared" si="715"/>
        <v>1.0025137200000001</v>
      </c>
      <c r="O880" s="111">
        <f t="shared" si="745"/>
        <v>1.0083999100000001</v>
      </c>
      <c r="P880" s="111">
        <f t="shared" si="732"/>
        <v>1.2098677860049809</v>
      </c>
      <c r="Q880" s="106">
        <f t="shared" si="744"/>
        <v>1.2129090499999999</v>
      </c>
      <c r="R880" s="106">
        <f t="shared" si="733"/>
        <v>1.1934647899999999</v>
      </c>
      <c r="S880" s="106">
        <f t="shared" si="716"/>
        <v>765.84406269999999</v>
      </c>
      <c r="T880" s="106">
        <f t="shared" si="717"/>
        <v>22.984163518449755</v>
      </c>
      <c r="U880" s="106">
        <f t="shared" si="718"/>
        <v>111.32913178716504</v>
      </c>
      <c r="V880" s="106">
        <f t="shared" si="719"/>
        <v>776.01137397561479</v>
      </c>
      <c r="W880" s="19">
        <f t="shared" si="738"/>
        <v>0</v>
      </c>
      <c r="X880" s="2">
        <f t="shared" si="720"/>
        <v>0</v>
      </c>
      <c r="Y880" s="4">
        <f t="shared" si="721"/>
        <v>0</v>
      </c>
      <c r="Z880" s="106">
        <f t="shared" si="722"/>
        <v>0</v>
      </c>
      <c r="AA880" s="114">
        <f t="shared" si="734"/>
        <v>0.05</v>
      </c>
      <c r="AB880" s="112">
        <f t="shared" si="723"/>
        <v>11</v>
      </c>
      <c r="AC880" s="178">
        <f t="shared" si="741"/>
        <v>31</v>
      </c>
      <c r="AD880" s="11">
        <f t="shared" si="735"/>
        <v>1.001443761</v>
      </c>
      <c r="AE880" s="106">
        <f t="shared" si="724"/>
        <v>1.10569578</v>
      </c>
      <c r="AF880" s="106">
        <f t="shared" si="725"/>
        <v>1.12037495</v>
      </c>
      <c r="AG880" s="106">
        <f t="shared" si="726"/>
        <v>0</v>
      </c>
      <c r="AH880" s="115" t="str">
        <f t="shared" si="736"/>
        <v>J=</v>
      </c>
      <c r="AI880" s="116">
        <f t="shared" si="737"/>
        <v>45041</v>
      </c>
      <c r="AJ880" s="10"/>
      <c r="AK880" s="1"/>
      <c r="AL880" s="10"/>
      <c r="AM880" s="1"/>
      <c r="AN880" s="1"/>
      <c r="AO880" s="3"/>
      <c r="AP880" s="3"/>
      <c r="AQ880" s="4"/>
      <c r="AR880" s="4"/>
      <c r="AS880" s="4"/>
      <c r="AT880" s="4"/>
      <c r="AU880" s="4"/>
      <c r="AV880" s="4"/>
      <c r="AW880" s="1"/>
      <c r="AX880" s="1"/>
      <c r="AY880" s="1"/>
      <c r="AZ880" s="1"/>
      <c r="BA880" s="1"/>
      <c r="BB880" s="1"/>
      <c r="BC880" s="1"/>
      <c r="BD880" s="1"/>
      <c r="BE880" s="1"/>
      <c r="BG880" s="1"/>
      <c r="BH880" s="1"/>
    </row>
    <row r="881" spans="1:180" ht="15" customHeight="1" x14ac:dyDescent="0.25">
      <c r="A881" s="105">
        <f t="shared" si="727"/>
        <v>45022</v>
      </c>
      <c r="B881" s="106">
        <f t="shared" si="712"/>
        <v>777.37867269669584</v>
      </c>
      <c r="C881" s="2">
        <f t="shared" si="728"/>
        <v>641.69807866999997</v>
      </c>
      <c r="D881" s="2">
        <f t="shared" si="729"/>
        <v>118.80282462999992</v>
      </c>
      <c r="E881" s="106">
        <f t="shared" si="713"/>
        <v>522.89525404000005</v>
      </c>
      <c r="F881" s="21">
        <f t="shared" si="730"/>
        <v>6563.07</v>
      </c>
      <c r="G881" s="108">
        <f t="shared" si="731"/>
        <v>6609.67</v>
      </c>
      <c r="H881" s="109">
        <f t="shared" si="743"/>
        <v>44983</v>
      </c>
      <c r="I881" s="109">
        <f t="shared" si="739"/>
        <v>45011</v>
      </c>
      <c r="J881" s="110">
        <f t="shared" si="714"/>
        <v>7.1003356660832573E-3</v>
      </c>
      <c r="K881" s="117">
        <f t="shared" si="740"/>
        <v>45041</v>
      </c>
      <c r="L881" s="178">
        <f t="shared" si="742"/>
        <v>31</v>
      </c>
      <c r="M881" s="178">
        <f t="shared" ref="M881:M944" si="746">L881-(K881-A881)</f>
        <v>12</v>
      </c>
      <c r="N881" s="106">
        <f t="shared" si="715"/>
        <v>1.00274255</v>
      </c>
      <c r="O881" s="111">
        <f t="shared" si="745"/>
        <v>1.0083999100000001</v>
      </c>
      <c r="P881" s="111">
        <f t="shared" si="732"/>
        <v>1.2098677860049809</v>
      </c>
      <c r="Q881" s="106">
        <f t="shared" si="744"/>
        <v>1.2131859</v>
      </c>
      <c r="R881" s="106">
        <f t="shared" si="733"/>
        <v>1.1934647899999999</v>
      </c>
      <c r="S881" s="106">
        <f t="shared" si="716"/>
        <v>765.84406269999999</v>
      </c>
      <c r="T881" s="106">
        <f t="shared" si="717"/>
        <v>22.984163518449755</v>
      </c>
      <c r="U881" s="106">
        <f t="shared" si="718"/>
        <v>111.47389533824607</v>
      </c>
      <c r="V881" s="106">
        <f t="shared" si="719"/>
        <v>776.15613752669583</v>
      </c>
      <c r="W881" s="19">
        <f t="shared" si="738"/>
        <v>0</v>
      </c>
      <c r="X881" s="2">
        <f t="shared" si="720"/>
        <v>0</v>
      </c>
      <c r="Y881" s="4">
        <f t="shared" si="721"/>
        <v>0</v>
      </c>
      <c r="Z881" s="106">
        <f t="shared" si="722"/>
        <v>0</v>
      </c>
      <c r="AA881" s="114">
        <f t="shared" si="734"/>
        <v>0.05</v>
      </c>
      <c r="AB881" s="112">
        <f t="shared" si="723"/>
        <v>12</v>
      </c>
      <c r="AC881" s="178">
        <f t="shared" si="741"/>
        <v>31</v>
      </c>
      <c r="AD881" s="11">
        <f t="shared" si="735"/>
        <v>1.0015751150000001</v>
      </c>
      <c r="AE881" s="106">
        <f t="shared" si="724"/>
        <v>1.20629247</v>
      </c>
      <c r="AF881" s="106">
        <f t="shared" si="725"/>
        <v>1.22253517</v>
      </c>
      <c r="AG881" s="106">
        <f t="shared" si="726"/>
        <v>0</v>
      </c>
      <c r="AH881" s="115" t="str">
        <f t="shared" si="736"/>
        <v>J=</v>
      </c>
      <c r="AI881" s="116">
        <f t="shared" si="737"/>
        <v>45041</v>
      </c>
      <c r="AJ881" s="10"/>
      <c r="AK881" s="1"/>
      <c r="AL881" s="10"/>
      <c r="AM881" s="1"/>
      <c r="AN881" s="1"/>
      <c r="AO881" s="3"/>
      <c r="AP881" s="3"/>
      <c r="AQ881" s="4"/>
      <c r="AR881" s="4"/>
      <c r="AS881" s="4"/>
      <c r="AT881" s="4"/>
      <c r="AU881" s="4"/>
      <c r="AV881" s="4"/>
      <c r="AW881" s="1"/>
      <c r="AX881" s="1"/>
      <c r="AY881" s="1"/>
      <c r="AZ881" s="1"/>
      <c r="BA881" s="1"/>
      <c r="BB881" s="1"/>
      <c r="BC881" s="1"/>
      <c r="BD881" s="1"/>
      <c r="BE881" s="1"/>
      <c r="BG881" s="1"/>
      <c r="BH881" s="1"/>
    </row>
    <row r="882" spans="1:180" ht="15" customHeight="1" x14ac:dyDescent="0.25">
      <c r="A882" s="105">
        <f t="shared" si="727"/>
        <v>45023</v>
      </c>
      <c r="B882" s="106">
        <f t="shared" si="712"/>
        <v>777.62569036939726</v>
      </c>
      <c r="C882" s="2">
        <f t="shared" si="728"/>
        <v>641.69807866999997</v>
      </c>
      <c r="D882" s="2">
        <f t="shared" si="729"/>
        <v>118.80282462999992</v>
      </c>
      <c r="E882" s="106">
        <f t="shared" si="713"/>
        <v>522.89525404000005</v>
      </c>
      <c r="F882" s="21">
        <f t="shared" si="730"/>
        <v>6563.07</v>
      </c>
      <c r="G882" s="108">
        <f t="shared" si="731"/>
        <v>6609.67</v>
      </c>
      <c r="H882" s="109">
        <f t="shared" si="743"/>
        <v>44983</v>
      </c>
      <c r="I882" s="109">
        <f t="shared" si="739"/>
        <v>45011</v>
      </c>
      <c r="J882" s="110">
        <f t="shared" si="714"/>
        <v>7.1003356660832573E-3</v>
      </c>
      <c r="K882" s="117">
        <f t="shared" si="740"/>
        <v>45041</v>
      </c>
      <c r="L882" s="178">
        <f t="shared" si="742"/>
        <v>31</v>
      </c>
      <c r="M882" s="178">
        <f t="shared" si="746"/>
        <v>13</v>
      </c>
      <c r="N882" s="106">
        <f t="shared" si="715"/>
        <v>1.00297144</v>
      </c>
      <c r="O882" s="111">
        <f t="shared" si="745"/>
        <v>1.0083999100000001</v>
      </c>
      <c r="P882" s="111">
        <f t="shared" si="732"/>
        <v>1.2098677860049809</v>
      </c>
      <c r="Q882" s="106">
        <f t="shared" si="744"/>
        <v>1.2134628300000001</v>
      </c>
      <c r="R882" s="106">
        <f t="shared" si="733"/>
        <v>1.1934647899999999</v>
      </c>
      <c r="S882" s="106">
        <f t="shared" si="716"/>
        <v>765.84406269999999</v>
      </c>
      <c r="T882" s="106">
        <f t="shared" si="717"/>
        <v>22.984163518449755</v>
      </c>
      <c r="U882" s="106">
        <f t="shared" si="718"/>
        <v>111.6187007209474</v>
      </c>
      <c r="V882" s="106">
        <f t="shared" si="719"/>
        <v>776.30094290939724</v>
      </c>
      <c r="W882" s="19">
        <f t="shared" si="738"/>
        <v>0</v>
      </c>
      <c r="X882" s="2">
        <f t="shared" si="720"/>
        <v>0</v>
      </c>
      <c r="Y882" s="4">
        <f t="shared" si="721"/>
        <v>0</v>
      </c>
      <c r="Z882" s="106">
        <f t="shared" si="722"/>
        <v>0</v>
      </c>
      <c r="AA882" s="114">
        <f t="shared" si="734"/>
        <v>0.05</v>
      </c>
      <c r="AB882" s="112">
        <f t="shared" si="723"/>
        <v>13</v>
      </c>
      <c r="AC882" s="178">
        <f t="shared" si="741"/>
        <v>31</v>
      </c>
      <c r="AD882" s="11">
        <f t="shared" si="735"/>
        <v>1.0017064870000001</v>
      </c>
      <c r="AE882" s="106">
        <f t="shared" si="724"/>
        <v>1.3069029299999999</v>
      </c>
      <c r="AF882" s="106">
        <f t="shared" si="725"/>
        <v>1.32474746</v>
      </c>
      <c r="AG882" s="106">
        <f t="shared" si="726"/>
        <v>0</v>
      </c>
      <c r="AH882" s="115" t="str">
        <f t="shared" si="736"/>
        <v>J=</v>
      </c>
      <c r="AI882" s="116">
        <f t="shared" si="737"/>
        <v>45041</v>
      </c>
      <c r="AJ882" s="10"/>
      <c r="AK882" s="1"/>
      <c r="AL882" s="10"/>
      <c r="AM882" s="1"/>
      <c r="AN882" s="1"/>
      <c r="AO882" s="3"/>
      <c r="AP882" s="3"/>
      <c r="AQ882" s="4"/>
      <c r="AR882" s="4"/>
      <c r="AS882" s="4"/>
      <c r="AT882" s="4"/>
      <c r="AU882" s="4"/>
      <c r="AV882" s="4"/>
      <c r="AW882" s="1"/>
      <c r="AX882" s="1"/>
      <c r="AY882" s="1"/>
      <c r="AZ882" s="1"/>
      <c r="BA882" s="1"/>
      <c r="BB882" s="1"/>
      <c r="BC882" s="1"/>
      <c r="BD882" s="1"/>
      <c r="BE882" s="1"/>
      <c r="BG882" s="1"/>
      <c r="BH882" s="1"/>
    </row>
    <row r="883" spans="1:180" ht="15" customHeight="1" x14ac:dyDescent="0.25">
      <c r="A883" s="105">
        <f t="shared" si="727"/>
        <v>45024</v>
      </c>
      <c r="B883" s="106">
        <f t="shared" si="712"/>
        <v>777.87279072581373</v>
      </c>
      <c r="C883" s="2">
        <f t="shared" si="728"/>
        <v>641.69807866999997</v>
      </c>
      <c r="D883" s="2">
        <f t="shared" si="729"/>
        <v>118.80282462999992</v>
      </c>
      <c r="E883" s="106">
        <f t="shared" si="713"/>
        <v>522.89525404000005</v>
      </c>
      <c r="F883" s="21">
        <f t="shared" si="730"/>
        <v>6563.07</v>
      </c>
      <c r="G883" s="108">
        <f t="shared" si="731"/>
        <v>6609.67</v>
      </c>
      <c r="H883" s="109">
        <f t="shared" si="743"/>
        <v>44983</v>
      </c>
      <c r="I883" s="109">
        <f t="shared" si="739"/>
        <v>45011</v>
      </c>
      <c r="J883" s="110">
        <f t="shared" si="714"/>
        <v>7.1003356660832573E-3</v>
      </c>
      <c r="K883" s="117">
        <f t="shared" si="740"/>
        <v>45041</v>
      </c>
      <c r="L883" s="178">
        <f t="shared" si="742"/>
        <v>31</v>
      </c>
      <c r="M883" s="178">
        <f t="shared" si="746"/>
        <v>14</v>
      </c>
      <c r="N883" s="106">
        <f t="shared" si="715"/>
        <v>1.00320038</v>
      </c>
      <c r="O883" s="111">
        <f t="shared" si="745"/>
        <v>1.0083999100000001</v>
      </c>
      <c r="P883" s="111">
        <f t="shared" si="732"/>
        <v>1.2098677860049809</v>
      </c>
      <c r="Q883" s="106">
        <f t="shared" si="744"/>
        <v>1.21373982</v>
      </c>
      <c r="R883" s="106">
        <f t="shared" si="733"/>
        <v>1.1934647899999999</v>
      </c>
      <c r="S883" s="106">
        <f t="shared" si="716"/>
        <v>765.84406269999999</v>
      </c>
      <c r="T883" s="106">
        <f t="shared" si="717"/>
        <v>22.984163518449755</v>
      </c>
      <c r="U883" s="106">
        <f t="shared" si="718"/>
        <v>111.7635374773639</v>
      </c>
      <c r="V883" s="106">
        <f t="shared" si="719"/>
        <v>776.44577966581369</v>
      </c>
      <c r="W883" s="19">
        <f t="shared" si="738"/>
        <v>0</v>
      </c>
      <c r="X883" s="2">
        <f t="shared" si="720"/>
        <v>0</v>
      </c>
      <c r="Y883" s="4">
        <f t="shared" si="721"/>
        <v>0</v>
      </c>
      <c r="Z883" s="106">
        <f t="shared" si="722"/>
        <v>0</v>
      </c>
      <c r="AA883" s="114">
        <f t="shared" si="734"/>
        <v>0.05</v>
      </c>
      <c r="AB883" s="112">
        <f t="shared" si="723"/>
        <v>14</v>
      </c>
      <c r="AC883" s="178">
        <f t="shared" si="741"/>
        <v>31</v>
      </c>
      <c r="AD883" s="11">
        <f t="shared" si="735"/>
        <v>1.001837876</v>
      </c>
      <c r="AE883" s="106">
        <f t="shared" si="724"/>
        <v>1.4075264199999999</v>
      </c>
      <c r="AF883" s="106">
        <f t="shared" si="725"/>
        <v>1.4270110600000001</v>
      </c>
      <c r="AG883" s="106">
        <f t="shared" si="726"/>
        <v>0</v>
      </c>
      <c r="AH883" s="115" t="str">
        <f t="shared" si="736"/>
        <v>J=</v>
      </c>
      <c r="AI883" s="116">
        <f t="shared" si="737"/>
        <v>45041</v>
      </c>
      <c r="AJ883" s="10"/>
      <c r="AK883" s="1"/>
      <c r="AL883" s="10"/>
      <c r="AM883" s="1"/>
      <c r="AN883" s="1"/>
      <c r="AO883" s="3"/>
      <c r="AP883" s="3"/>
      <c r="AQ883" s="4"/>
      <c r="AR883" s="4"/>
      <c r="AS883" s="4"/>
      <c r="AT883" s="4"/>
      <c r="AU883" s="4"/>
      <c r="AV883" s="4"/>
      <c r="AW883" s="1"/>
      <c r="AX883" s="1"/>
      <c r="AY883" s="1"/>
      <c r="AZ883" s="1"/>
      <c r="BA883" s="1"/>
      <c r="BB883" s="1"/>
      <c r="BC883" s="1"/>
      <c r="BD883" s="1"/>
      <c r="BE883" s="1"/>
      <c r="BG883" s="1"/>
      <c r="BH883" s="1"/>
    </row>
    <row r="884" spans="1:180" ht="15" customHeight="1" x14ac:dyDescent="0.25">
      <c r="A884" s="105">
        <f t="shared" si="727"/>
        <v>45025</v>
      </c>
      <c r="B884" s="106">
        <f t="shared" si="712"/>
        <v>778.11997377594537</v>
      </c>
      <c r="C884" s="2">
        <f t="shared" si="728"/>
        <v>641.69807866999997</v>
      </c>
      <c r="D884" s="2">
        <f t="shared" si="729"/>
        <v>118.80282462999992</v>
      </c>
      <c r="E884" s="106">
        <f t="shared" si="713"/>
        <v>522.89525404000005</v>
      </c>
      <c r="F884" s="21">
        <f t="shared" si="730"/>
        <v>6563.07</v>
      </c>
      <c r="G884" s="108">
        <f t="shared" si="731"/>
        <v>6609.67</v>
      </c>
      <c r="H884" s="109">
        <f t="shared" si="743"/>
        <v>44983</v>
      </c>
      <c r="I884" s="109">
        <f t="shared" si="739"/>
        <v>45011</v>
      </c>
      <c r="J884" s="110">
        <f t="shared" si="714"/>
        <v>7.1003356660832573E-3</v>
      </c>
      <c r="K884" s="117">
        <f t="shared" si="740"/>
        <v>45041</v>
      </c>
      <c r="L884" s="178">
        <f t="shared" si="742"/>
        <v>31</v>
      </c>
      <c r="M884" s="178">
        <f t="shared" si="746"/>
        <v>15</v>
      </c>
      <c r="N884" s="106">
        <f t="shared" si="715"/>
        <v>1.0034293700000001</v>
      </c>
      <c r="O884" s="111">
        <f t="shared" si="745"/>
        <v>1.0083999100000001</v>
      </c>
      <c r="P884" s="111">
        <f t="shared" si="732"/>
        <v>1.2098677860049809</v>
      </c>
      <c r="Q884" s="106">
        <f t="shared" si="744"/>
        <v>1.21401687</v>
      </c>
      <c r="R884" s="106">
        <f t="shared" si="733"/>
        <v>1.1934647899999999</v>
      </c>
      <c r="S884" s="106">
        <f t="shared" si="716"/>
        <v>765.84406269999999</v>
      </c>
      <c r="T884" s="106">
        <f t="shared" si="717"/>
        <v>22.984163518449755</v>
      </c>
      <c r="U884" s="106">
        <f t="shared" si="718"/>
        <v>111.90840560749568</v>
      </c>
      <c r="V884" s="106">
        <f t="shared" si="719"/>
        <v>776.59064779594542</v>
      </c>
      <c r="W884" s="19">
        <f t="shared" si="738"/>
        <v>0</v>
      </c>
      <c r="X884" s="2">
        <f t="shared" si="720"/>
        <v>0</v>
      </c>
      <c r="Y884" s="4">
        <f t="shared" si="721"/>
        <v>0</v>
      </c>
      <c r="Z884" s="106">
        <f t="shared" si="722"/>
        <v>0</v>
      </c>
      <c r="AA884" s="114">
        <f t="shared" si="734"/>
        <v>0.05</v>
      </c>
      <c r="AB884" s="112">
        <f t="shared" si="723"/>
        <v>15</v>
      </c>
      <c r="AC884" s="178">
        <f t="shared" si="741"/>
        <v>31</v>
      </c>
      <c r="AD884" s="11">
        <f t="shared" si="735"/>
        <v>1.0019692819999999</v>
      </c>
      <c r="AE884" s="106">
        <f t="shared" si="724"/>
        <v>1.50816292</v>
      </c>
      <c r="AF884" s="106">
        <f t="shared" si="725"/>
        <v>1.5293259800000001</v>
      </c>
      <c r="AG884" s="106">
        <f t="shared" si="726"/>
        <v>0</v>
      </c>
      <c r="AH884" s="115" t="str">
        <f t="shared" si="736"/>
        <v>J=</v>
      </c>
      <c r="AI884" s="116">
        <f t="shared" si="737"/>
        <v>45041</v>
      </c>
      <c r="AJ884" s="12"/>
      <c r="AK884" s="7"/>
      <c r="AL884" s="12"/>
      <c r="AM884" s="7"/>
      <c r="AN884" s="7"/>
      <c r="AO884" s="6"/>
      <c r="AP884" s="6"/>
      <c r="AQ884" s="13"/>
      <c r="AR884" s="13"/>
      <c r="AS884" s="13"/>
      <c r="AT884" s="13"/>
      <c r="AU884" s="13"/>
      <c r="AV884" s="13"/>
      <c r="AW884" s="7"/>
      <c r="AX884" s="7"/>
      <c r="AY884" s="7"/>
      <c r="AZ884" s="7"/>
      <c r="BA884" s="7"/>
      <c r="BB884" s="7"/>
      <c r="BC884" s="7"/>
      <c r="BD884" s="7"/>
      <c r="BE884" s="7"/>
      <c r="BG884" s="7"/>
      <c r="BH884" s="7"/>
      <c r="BI884" s="16"/>
      <c r="BJ884" s="16"/>
      <c r="BK884" s="16"/>
      <c r="BL884" s="16"/>
      <c r="BM884" s="16"/>
      <c r="BN884" s="16"/>
      <c r="BO884" s="16"/>
      <c r="BP884" s="16"/>
      <c r="BQ884" s="16"/>
      <c r="BR884" s="16"/>
      <c r="BS884" s="16"/>
      <c r="BT884" s="16"/>
      <c r="BU884" s="16"/>
      <c r="BV884" s="16"/>
      <c r="BW884" s="16"/>
      <c r="BX884" s="16"/>
      <c r="BY884" s="16"/>
      <c r="BZ884" s="16"/>
      <c r="CA884" s="16"/>
      <c r="CB884" s="16"/>
      <c r="CC884" s="16"/>
      <c r="CD884" s="16"/>
      <c r="CE884" s="16"/>
      <c r="CF884" s="16"/>
      <c r="CG884" s="16"/>
      <c r="CH884" s="16"/>
      <c r="CI884" s="16"/>
      <c r="CJ884" s="16"/>
      <c r="CK884" s="16"/>
      <c r="CL884" s="16"/>
      <c r="CM884" s="16"/>
      <c r="CN884" s="16"/>
      <c r="CO884" s="16"/>
      <c r="CP884" s="16"/>
      <c r="CQ884" s="16"/>
      <c r="CR884" s="16"/>
      <c r="CS884" s="16"/>
      <c r="CT884" s="16"/>
      <c r="CU884" s="16"/>
      <c r="CV884" s="16"/>
      <c r="CW884" s="16"/>
      <c r="CX884" s="16"/>
      <c r="CY884" s="16"/>
      <c r="CZ884" s="16"/>
      <c r="DA884" s="16"/>
      <c r="DB884" s="16"/>
      <c r="DC884" s="16"/>
      <c r="DD884" s="16"/>
      <c r="DE884" s="16"/>
      <c r="DF884" s="16"/>
      <c r="DG884" s="16"/>
      <c r="DH884" s="16"/>
      <c r="DI884" s="16"/>
      <c r="DJ884" s="16"/>
      <c r="DK884" s="16"/>
      <c r="DL884" s="16"/>
      <c r="DM884" s="16"/>
      <c r="DN884" s="16"/>
      <c r="DO884" s="16"/>
      <c r="DP884" s="16"/>
      <c r="DQ884" s="16"/>
      <c r="DR884" s="16"/>
      <c r="DS884" s="16"/>
      <c r="DT884" s="16"/>
      <c r="DU884" s="16"/>
      <c r="DV884" s="16"/>
      <c r="DW884" s="16"/>
      <c r="DX884" s="16"/>
      <c r="DY884" s="16"/>
      <c r="DZ884" s="16"/>
      <c r="EA884" s="16"/>
      <c r="EB884" s="16"/>
      <c r="EC884" s="16"/>
      <c r="ED884" s="16"/>
      <c r="EE884" s="16"/>
      <c r="EF884" s="16"/>
      <c r="EG884" s="16"/>
      <c r="EH884" s="16"/>
      <c r="EI884" s="16"/>
      <c r="EJ884" s="16"/>
      <c r="EK884" s="16"/>
      <c r="EL884" s="16"/>
      <c r="EM884" s="16"/>
      <c r="EN884" s="16"/>
      <c r="EO884" s="16"/>
      <c r="EP884" s="16"/>
      <c r="EQ884" s="16"/>
      <c r="ER884" s="16"/>
      <c r="ES884" s="16"/>
      <c r="ET884" s="16"/>
      <c r="EU884" s="16"/>
      <c r="EV884" s="16"/>
      <c r="EW884" s="16"/>
      <c r="EX884" s="16"/>
      <c r="EY884" s="16"/>
      <c r="EZ884" s="16"/>
      <c r="FA884" s="16"/>
      <c r="FB884" s="16"/>
      <c r="FC884" s="16"/>
      <c r="FD884" s="16"/>
      <c r="FE884" s="16"/>
      <c r="FF884" s="16"/>
      <c r="FG884" s="16"/>
      <c r="FH884" s="16"/>
      <c r="FI884" s="16"/>
      <c r="FJ884" s="16"/>
      <c r="FK884" s="16"/>
      <c r="FL884" s="16"/>
      <c r="FM884" s="16"/>
      <c r="FN884" s="16"/>
      <c r="FO884" s="16"/>
      <c r="FP884" s="16"/>
      <c r="FQ884" s="16"/>
      <c r="FR884" s="16"/>
      <c r="FS884" s="16"/>
      <c r="FT884" s="16"/>
      <c r="FU884" s="16"/>
      <c r="FV884" s="16"/>
      <c r="FW884" s="16"/>
      <c r="FX884" s="16"/>
    </row>
    <row r="885" spans="1:180" ht="15" customHeight="1" x14ac:dyDescent="0.25">
      <c r="A885" s="105">
        <f t="shared" si="727"/>
        <v>45026</v>
      </c>
      <c r="B885" s="106">
        <f t="shared" si="712"/>
        <v>778.36723430083987</v>
      </c>
      <c r="C885" s="2">
        <f t="shared" si="728"/>
        <v>641.69807866999997</v>
      </c>
      <c r="D885" s="2">
        <f t="shared" si="729"/>
        <v>118.80282462999992</v>
      </c>
      <c r="E885" s="106">
        <f t="shared" si="713"/>
        <v>522.89525404000005</v>
      </c>
      <c r="F885" s="21">
        <f t="shared" si="730"/>
        <v>6563.07</v>
      </c>
      <c r="G885" s="108">
        <f t="shared" si="731"/>
        <v>6609.67</v>
      </c>
      <c r="H885" s="109">
        <f t="shared" si="743"/>
        <v>44983</v>
      </c>
      <c r="I885" s="109">
        <f t="shared" si="739"/>
        <v>45011</v>
      </c>
      <c r="J885" s="110">
        <f t="shared" si="714"/>
        <v>7.1003356660832573E-3</v>
      </c>
      <c r="K885" s="117">
        <f t="shared" si="740"/>
        <v>45041</v>
      </c>
      <c r="L885" s="178">
        <f t="shared" si="742"/>
        <v>31</v>
      </c>
      <c r="M885" s="178">
        <f t="shared" si="746"/>
        <v>16</v>
      </c>
      <c r="N885" s="106">
        <f t="shared" si="715"/>
        <v>1.0036584099999999</v>
      </c>
      <c r="O885" s="111">
        <f t="shared" si="745"/>
        <v>1.0083999100000001</v>
      </c>
      <c r="P885" s="111">
        <f t="shared" si="732"/>
        <v>1.2098677860049809</v>
      </c>
      <c r="Q885" s="106">
        <f t="shared" si="744"/>
        <v>1.2142939699999999</v>
      </c>
      <c r="R885" s="106">
        <f t="shared" si="733"/>
        <v>1.1934647899999999</v>
      </c>
      <c r="S885" s="106">
        <f t="shared" si="716"/>
        <v>765.84406269999999</v>
      </c>
      <c r="T885" s="106">
        <f t="shared" si="717"/>
        <v>22.984163518449755</v>
      </c>
      <c r="U885" s="106">
        <f t="shared" si="718"/>
        <v>112.05329988239012</v>
      </c>
      <c r="V885" s="106">
        <f t="shared" si="719"/>
        <v>776.73554207083987</v>
      </c>
      <c r="W885" s="19">
        <f t="shared" si="738"/>
        <v>0</v>
      </c>
      <c r="X885" s="2">
        <f t="shared" si="720"/>
        <v>0</v>
      </c>
      <c r="Y885" s="4">
        <f t="shared" si="721"/>
        <v>0</v>
      </c>
      <c r="Z885" s="106">
        <f t="shared" si="722"/>
        <v>0</v>
      </c>
      <c r="AA885" s="114">
        <f t="shared" si="734"/>
        <v>0.05</v>
      </c>
      <c r="AB885" s="112">
        <f t="shared" si="723"/>
        <v>16</v>
      </c>
      <c r="AC885" s="178">
        <f t="shared" si="741"/>
        <v>31</v>
      </c>
      <c r="AD885" s="11">
        <f t="shared" si="735"/>
        <v>1.0021007049999999</v>
      </c>
      <c r="AE885" s="106">
        <f t="shared" si="724"/>
        <v>1.6088124500000001</v>
      </c>
      <c r="AF885" s="106">
        <f t="shared" si="725"/>
        <v>1.6316922300000001</v>
      </c>
      <c r="AG885" s="106">
        <f t="shared" si="726"/>
        <v>0</v>
      </c>
      <c r="AH885" s="115" t="str">
        <f t="shared" si="736"/>
        <v>J=</v>
      </c>
      <c r="AI885" s="116">
        <f t="shared" si="737"/>
        <v>45041</v>
      </c>
      <c r="AJ885" s="10"/>
      <c r="AK885" s="1"/>
      <c r="AL885" s="10"/>
      <c r="AM885" s="1"/>
      <c r="AN885" s="1"/>
      <c r="AO885" s="3"/>
      <c r="AP885" s="3"/>
      <c r="AQ885" s="4"/>
      <c r="AR885" s="4"/>
      <c r="AS885" s="4"/>
      <c r="AT885" s="4"/>
      <c r="AU885" s="4"/>
      <c r="AV885" s="4"/>
      <c r="AW885" s="1"/>
      <c r="AX885" s="1"/>
      <c r="AY885" s="1"/>
      <c r="AZ885" s="1"/>
      <c r="BA885" s="1"/>
      <c r="BB885" s="1"/>
      <c r="BC885" s="1"/>
      <c r="BD885" s="1"/>
      <c r="BE885" s="1"/>
      <c r="BG885" s="1"/>
      <c r="BH885" s="1"/>
    </row>
    <row r="886" spans="1:180" ht="15" customHeight="1" x14ac:dyDescent="0.25">
      <c r="A886" s="105">
        <f t="shared" si="727"/>
        <v>45027</v>
      </c>
      <c r="B886" s="106">
        <f t="shared" si="712"/>
        <v>778.61458882735485</v>
      </c>
      <c r="C886" s="2">
        <f t="shared" si="728"/>
        <v>641.69807866999997</v>
      </c>
      <c r="D886" s="2">
        <f t="shared" si="729"/>
        <v>118.80282462999992</v>
      </c>
      <c r="E886" s="106">
        <f t="shared" si="713"/>
        <v>522.89525404000005</v>
      </c>
      <c r="F886" s="21">
        <f t="shared" si="730"/>
        <v>6563.07</v>
      </c>
      <c r="G886" s="108">
        <f t="shared" si="731"/>
        <v>6609.67</v>
      </c>
      <c r="H886" s="109">
        <f t="shared" si="743"/>
        <v>44983</v>
      </c>
      <c r="I886" s="109">
        <f t="shared" si="739"/>
        <v>45011</v>
      </c>
      <c r="J886" s="110">
        <f t="shared" si="714"/>
        <v>7.1003356660832573E-3</v>
      </c>
      <c r="K886" s="117">
        <f t="shared" si="740"/>
        <v>45041</v>
      </c>
      <c r="L886" s="178">
        <f t="shared" si="742"/>
        <v>31</v>
      </c>
      <c r="M886" s="178">
        <f t="shared" si="746"/>
        <v>17</v>
      </c>
      <c r="N886" s="106">
        <f t="shared" si="715"/>
        <v>1.00388751</v>
      </c>
      <c r="O886" s="111">
        <f t="shared" si="745"/>
        <v>1.0083999100000001</v>
      </c>
      <c r="P886" s="111">
        <f t="shared" si="732"/>
        <v>1.2098677860049809</v>
      </c>
      <c r="Q886" s="106">
        <f t="shared" si="744"/>
        <v>1.21457115</v>
      </c>
      <c r="R886" s="106">
        <f t="shared" si="733"/>
        <v>1.1934647899999999</v>
      </c>
      <c r="S886" s="106">
        <f t="shared" si="716"/>
        <v>765.84406269999999</v>
      </c>
      <c r="T886" s="106">
        <f t="shared" si="717"/>
        <v>22.984163518449755</v>
      </c>
      <c r="U886" s="106">
        <f t="shared" si="718"/>
        <v>112.19823598890498</v>
      </c>
      <c r="V886" s="106">
        <f t="shared" si="719"/>
        <v>776.8804781773548</v>
      </c>
      <c r="W886" s="19">
        <f t="shared" si="738"/>
        <v>0</v>
      </c>
      <c r="X886" s="2">
        <f t="shared" si="720"/>
        <v>0</v>
      </c>
      <c r="Y886" s="4">
        <f t="shared" si="721"/>
        <v>0</v>
      </c>
      <c r="Z886" s="106">
        <f t="shared" si="722"/>
        <v>0</v>
      </c>
      <c r="AA886" s="114">
        <f t="shared" si="734"/>
        <v>0.05</v>
      </c>
      <c r="AB886" s="112">
        <f t="shared" si="723"/>
        <v>17</v>
      </c>
      <c r="AC886" s="178">
        <f t="shared" si="741"/>
        <v>31</v>
      </c>
      <c r="AD886" s="11">
        <f t="shared" si="735"/>
        <v>1.0022321460000001</v>
      </c>
      <c r="AE886" s="106">
        <f t="shared" si="724"/>
        <v>1.7094757599999999</v>
      </c>
      <c r="AF886" s="106">
        <f t="shared" si="725"/>
        <v>1.7341106500000001</v>
      </c>
      <c r="AG886" s="106">
        <f t="shared" si="726"/>
        <v>0</v>
      </c>
      <c r="AH886" s="115" t="str">
        <f t="shared" si="736"/>
        <v>J=</v>
      </c>
      <c r="AI886" s="116">
        <f t="shared" si="737"/>
        <v>45041</v>
      </c>
      <c r="AJ886" s="10"/>
      <c r="AK886" s="1"/>
      <c r="AL886" s="10"/>
      <c r="AM886" s="1"/>
      <c r="AN886" s="1"/>
      <c r="AO886" s="3"/>
      <c r="AP886" s="3"/>
      <c r="AQ886" s="4"/>
      <c r="AR886" s="4"/>
      <c r="AS886" s="4"/>
      <c r="AT886" s="4"/>
      <c r="AU886" s="4"/>
      <c r="AV886" s="4"/>
      <c r="AW886" s="1"/>
      <c r="AX886" s="1"/>
      <c r="AY886" s="1"/>
      <c r="AZ886" s="1"/>
      <c r="BA886" s="1"/>
      <c r="BB886" s="1"/>
      <c r="BC886" s="1"/>
      <c r="BD886" s="1"/>
      <c r="BE886" s="1"/>
      <c r="BG886" s="1"/>
      <c r="BH886" s="1"/>
    </row>
    <row r="887" spans="1:180" ht="15" customHeight="1" x14ac:dyDescent="0.25">
      <c r="A887" s="105">
        <f t="shared" si="727"/>
        <v>45028</v>
      </c>
      <c r="B887" s="106">
        <f t="shared" si="712"/>
        <v>778.86202008863222</v>
      </c>
      <c r="C887" s="2">
        <f t="shared" si="728"/>
        <v>641.69807866999997</v>
      </c>
      <c r="D887" s="2">
        <f t="shared" si="729"/>
        <v>118.80282462999992</v>
      </c>
      <c r="E887" s="106">
        <f t="shared" si="713"/>
        <v>522.89525404000005</v>
      </c>
      <c r="F887" s="21">
        <f t="shared" si="730"/>
        <v>6563.07</v>
      </c>
      <c r="G887" s="108">
        <f t="shared" si="731"/>
        <v>6609.67</v>
      </c>
      <c r="H887" s="109">
        <f t="shared" si="743"/>
        <v>44983</v>
      </c>
      <c r="I887" s="109">
        <f t="shared" si="739"/>
        <v>45011</v>
      </c>
      <c r="J887" s="110">
        <f t="shared" si="714"/>
        <v>7.1003356660832573E-3</v>
      </c>
      <c r="K887" s="117">
        <f t="shared" si="740"/>
        <v>45041</v>
      </c>
      <c r="L887" s="178">
        <f t="shared" si="742"/>
        <v>31</v>
      </c>
      <c r="M887" s="178">
        <f t="shared" si="746"/>
        <v>18</v>
      </c>
      <c r="N887" s="106">
        <f t="shared" si="715"/>
        <v>1.0041166500000001</v>
      </c>
      <c r="O887" s="111">
        <f t="shared" si="745"/>
        <v>1.0083999100000001</v>
      </c>
      <c r="P887" s="111">
        <f t="shared" si="732"/>
        <v>1.2098677860049809</v>
      </c>
      <c r="Q887" s="106">
        <f t="shared" si="744"/>
        <v>1.2148483800000001</v>
      </c>
      <c r="R887" s="106">
        <f t="shared" si="733"/>
        <v>1.1934647899999999</v>
      </c>
      <c r="S887" s="106">
        <f t="shared" si="716"/>
        <v>765.84406269999999</v>
      </c>
      <c r="T887" s="106">
        <f t="shared" si="717"/>
        <v>22.984163518449755</v>
      </c>
      <c r="U887" s="106">
        <f t="shared" si="718"/>
        <v>112.3431982401825</v>
      </c>
      <c r="V887" s="106">
        <f t="shared" si="719"/>
        <v>777.02544042863224</v>
      </c>
      <c r="W887" s="19">
        <f t="shared" si="738"/>
        <v>0</v>
      </c>
      <c r="X887" s="2">
        <f t="shared" si="720"/>
        <v>0</v>
      </c>
      <c r="Y887" s="4">
        <f t="shared" si="721"/>
        <v>0</v>
      </c>
      <c r="Z887" s="106">
        <f t="shared" si="722"/>
        <v>0</v>
      </c>
      <c r="AA887" s="114">
        <f t="shared" si="734"/>
        <v>0.05</v>
      </c>
      <c r="AB887" s="112">
        <f t="shared" si="723"/>
        <v>18</v>
      </c>
      <c r="AC887" s="178">
        <f t="shared" si="741"/>
        <v>31</v>
      </c>
      <c r="AD887" s="11">
        <f t="shared" si="735"/>
        <v>1.002363603</v>
      </c>
      <c r="AE887" s="106">
        <f t="shared" si="724"/>
        <v>1.8101513199999999</v>
      </c>
      <c r="AF887" s="106">
        <f t="shared" si="725"/>
        <v>1.8365796599999999</v>
      </c>
      <c r="AG887" s="106">
        <f t="shared" si="726"/>
        <v>0</v>
      </c>
      <c r="AH887" s="115" t="str">
        <f t="shared" si="736"/>
        <v>J=</v>
      </c>
      <c r="AI887" s="116">
        <f t="shared" si="737"/>
        <v>45041</v>
      </c>
      <c r="AJ887" s="10"/>
      <c r="AK887" s="1"/>
      <c r="AL887" s="10"/>
      <c r="AM887" s="1"/>
      <c r="AN887" s="1"/>
      <c r="AO887" s="3"/>
      <c r="AP887" s="3"/>
      <c r="AQ887" s="4"/>
      <c r="AR887" s="4"/>
      <c r="AS887" s="4"/>
      <c r="AT887" s="4"/>
      <c r="AU887" s="4"/>
      <c r="AV887" s="4"/>
      <c r="AW887" s="1"/>
      <c r="AX887" s="1"/>
      <c r="AY887" s="1"/>
      <c r="AZ887" s="1"/>
      <c r="BA887" s="1"/>
      <c r="BB887" s="1"/>
      <c r="BC887" s="1"/>
      <c r="BD887" s="1"/>
      <c r="BE887" s="1"/>
      <c r="BG887" s="1"/>
      <c r="BH887" s="1"/>
    </row>
    <row r="888" spans="1:180" ht="15" customHeight="1" x14ac:dyDescent="0.25">
      <c r="A888" s="105">
        <f t="shared" si="727"/>
        <v>45029</v>
      </c>
      <c r="B888" s="106">
        <f t="shared" si="712"/>
        <v>779.10954014257766</v>
      </c>
      <c r="C888" s="2">
        <f t="shared" si="728"/>
        <v>641.69807866999997</v>
      </c>
      <c r="D888" s="2">
        <f t="shared" si="729"/>
        <v>118.80282462999992</v>
      </c>
      <c r="E888" s="106">
        <f t="shared" si="713"/>
        <v>522.89525404000005</v>
      </c>
      <c r="F888" s="21">
        <f t="shared" si="730"/>
        <v>6563.07</v>
      </c>
      <c r="G888" s="108">
        <f t="shared" si="731"/>
        <v>6609.67</v>
      </c>
      <c r="H888" s="109">
        <f t="shared" si="743"/>
        <v>44983</v>
      </c>
      <c r="I888" s="109">
        <f t="shared" si="739"/>
        <v>45011</v>
      </c>
      <c r="J888" s="110">
        <f t="shared" si="714"/>
        <v>7.1003356660832573E-3</v>
      </c>
      <c r="K888" s="117">
        <f t="shared" si="740"/>
        <v>45041</v>
      </c>
      <c r="L888" s="178">
        <f t="shared" si="742"/>
        <v>31</v>
      </c>
      <c r="M888" s="178">
        <f t="shared" si="746"/>
        <v>19</v>
      </c>
      <c r="N888" s="106">
        <f t="shared" si="715"/>
        <v>1.00434585</v>
      </c>
      <c r="O888" s="111">
        <f t="shared" si="745"/>
        <v>1.0083999100000001</v>
      </c>
      <c r="P888" s="111">
        <f t="shared" si="732"/>
        <v>1.2098677860049809</v>
      </c>
      <c r="Q888" s="106">
        <f t="shared" si="744"/>
        <v>1.2151256800000001</v>
      </c>
      <c r="R888" s="106">
        <f t="shared" si="733"/>
        <v>1.1934647899999999</v>
      </c>
      <c r="S888" s="106">
        <f t="shared" si="716"/>
        <v>765.84406269999999</v>
      </c>
      <c r="T888" s="106">
        <f t="shared" si="717"/>
        <v>22.984163518449755</v>
      </c>
      <c r="U888" s="106">
        <f t="shared" si="718"/>
        <v>112.48819709412781</v>
      </c>
      <c r="V888" s="106">
        <f t="shared" si="719"/>
        <v>777.1704392825776</v>
      </c>
      <c r="W888" s="19">
        <f t="shared" si="738"/>
        <v>0</v>
      </c>
      <c r="X888" s="2">
        <f t="shared" si="720"/>
        <v>0</v>
      </c>
      <c r="Y888" s="4">
        <f t="shared" si="721"/>
        <v>0</v>
      </c>
      <c r="Z888" s="106">
        <f t="shared" si="722"/>
        <v>0</v>
      </c>
      <c r="AA888" s="114">
        <f t="shared" si="734"/>
        <v>0.05</v>
      </c>
      <c r="AB888" s="112">
        <f t="shared" si="723"/>
        <v>19</v>
      </c>
      <c r="AC888" s="178">
        <f t="shared" si="741"/>
        <v>31</v>
      </c>
      <c r="AD888" s="11">
        <f t="shared" si="735"/>
        <v>1.0024950779999999</v>
      </c>
      <c r="AE888" s="106">
        <f t="shared" si="724"/>
        <v>1.91084067</v>
      </c>
      <c r="AF888" s="106">
        <f t="shared" si="725"/>
        <v>1.9391008599999999</v>
      </c>
      <c r="AG888" s="106">
        <f t="shared" si="726"/>
        <v>0</v>
      </c>
      <c r="AH888" s="115" t="str">
        <f t="shared" si="736"/>
        <v>J=</v>
      </c>
      <c r="AI888" s="116">
        <f t="shared" si="737"/>
        <v>45041</v>
      </c>
      <c r="AJ888" s="10"/>
      <c r="AK888" s="1"/>
      <c r="AL888" s="10"/>
      <c r="AM888" s="1"/>
      <c r="AN888" s="1"/>
      <c r="AO888" s="3"/>
      <c r="AP888" s="3"/>
      <c r="AQ888" s="4"/>
      <c r="AR888" s="4"/>
      <c r="AS888" s="4"/>
      <c r="AT888" s="4"/>
      <c r="AU888" s="4"/>
      <c r="AV888" s="4"/>
      <c r="AW888" s="1"/>
      <c r="AX888" s="1"/>
      <c r="AY888" s="1"/>
      <c r="AZ888" s="1"/>
      <c r="BA888" s="1"/>
      <c r="BB888" s="1"/>
      <c r="BC888" s="1"/>
      <c r="BD888" s="1"/>
      <c r="BE888" s="1"/>
      <c r="BG888" s="1"/>
      <c r="BH888" s="1"/>
    </row>
    <row r="889" spans="1:180" ht="15" customHeight="1" x14ac:dyDescent="0.25">
      <c r="A889" s="105">
        <f t="shared" si="727"/>
        <v>45030</v>
      </c>
      <c r="B889" s="106">
        <f t="shared" si="712"/>
        <v>779.35714901919062</v>
      </c>
      <c r="C889" s="2">
        <f t="shared" si="728"/>
        <v>641.69807866999997</v>
      </c>
      <c r="D889" s="2">
        <f t="shared" si="729"/>
        <v>118.80282462999992</v>
      </c>
      <c r="E889" s="106">
        <f t="shared" si="713"/>
        <v>522.89525404000005</v>
      </c>
      <c r="F889" s="21">
        <f t="shared" si="730"/>
        <v>6563.07</v>
      </c>
      <c r="G889" s="108">
        <f t="shared" si="731"/>
        <v>6609.67</v>
      </c>
      <c r="H889" s="109">
        <f t="shared" si="743"/>
        <v>44983</v>
      </c>
      <c r="I889" s="109">
        <f t="shared" si="739"/>
        <v>45011</v>
      </c>
      <c r="J889" s="110">
        <f t="shared" si="714"/>
        <v>7.1003356660832573E-3</v>
      </c>
      <c r="K889" s="117">
        <f t="shared" si="740"/>
        <v>45041</v>
      </c>
      <c r="L889" s="178">
        <f t="shared" si="742"/>
        <v>31</v>
      </c>
      <c r="M889" s="178">
        <f t="shared" si="746"/>
        <v>20</v>
      </c>
      <c r="N889" s="106">
        <f t="shared" si="715"/>
        <v>1.0045751000000001</v>
      </c>
      <c r="O889" s="111">
        <f t="shared" si="745"/>
        <v>1.0083999100000001</v>
      </c>
      <c r="P889" s="111">
        <f t="shared" si="732"/>
        <v>1.2098677860049809</v>
      </c>
      <c r="Q889" s="106">
        <f t="shared" si="744"/>
        <v>1.2154030499999999</v>
      </c>
      <c r="R889" s="106">
        <f t="shared" si="733"/>
        <v>1.1934647899999999</v>
      </c>
      <c r="S889" s="106">
        <f t="shared" si="716"/>
        <v>765.84406269999999</v>
      </c>
      <c r="T889" s="106">
        <f t="shared" si="717"/>
        <v>22.984163518449755</v>
      </c>
      <c r="U889" s="106">
        <f t="shared" si="718"/>
        <v>112.6332325507408</v>
      </c>
      <c r="V889" s="106">
        <f t="shared" si="719"/>
        <v>777.31547473919056</v>
      </c>
      <c r="W889" s="19">
        <f t="shared" si="738"/>
        <v>0</v>
      </c>
      <c r="X889" s="2">
        <f t="shared" si="720"/>
        <v>0</v>
      </c>
      <c r="Y889" s="4">
        <f t="shared" si="721"/>
        <v>0</v>
      </c>
      <c r="Z889" s="106">
        <f t="shared" si="722"/>
        <v>0</v>
      </c>
      <c r="AA889" s="114">
        <f t="shared" si="734"/>
        <v>0.05</v>
      </c>
      <c r="AB889" s="112">
        <f t="shared" si="723"/>
        <v>20</v>
      </c>
      <c r="AC889" s="178">
        <f t="shared" si="741"/>
        <v>31</v>
      </c>
      <c r="AD889" s="11">
        <f t="shared" si="735"/>
        <v>1.002626571</v>
      </c>
      <c r="AE889" s="106">
        <f t="shared" si="724"/>
        <v>2.0115438000000001</v>
      </c>
      <c r="AF889" s="106">
        <f t="shared" si="725"/>
        <v>2.0416742800000001</v>
      </c>
      <c r="AG889" s="106">
        <f t="shared" si="726"/>
        <v>0</v>
      </c>
      <c r="AH889" s="115" t="str">
        <f t="shared" si="736"/>
        <v>J=</v>
      </c>
      <c r="AI889" s="116">
        <f t="shared" si="737"/>
        <v>45041</v>
      </c>
      <c r="AJ889" s="10"/>
      <c r="AK889" s="1"/>
      <c r="AL889" s="10"/>
      <c r="AM889" s="1"/>
      <c r="AN889" s="1"/>
      <c r="AO889" s="3"/>
      <c r="AP889" s="3"/>
      <c r="AQ889" s="4"/>
      <c r="AR889" s="4"/>
      <c r="AS889" s="4"/>
      <c r="AT889" s="4"/>
      <c r="AU889" s="4"/>
      <c r="AV889" s="4"/>
      <c r="AW889" s="1"/>
      <c r="AX889" s="1"/>
      <c r="AY889" s="1"/>
      <c r="AZ889" s="1"/>
      <c r="BA889" s="1"/>
      <c r="BB889" s="1"/>
      <c r="BC889" s="1"/>
      <c r="BD889" s="1"/>
      <c r="BE889" s="1"/>
      <c r="BG889" s="1"/>
      <c r="BH889" s="1"/>
    </row>
    <row r="890" spans="1:180" ht="15" customHeight="1" x14ac:dyDescent="0.25">
      <c r="A890" s="105">
        <f t="shared" si="727"/>
        <v>45031</v>
      </c>
      <c r="B890" s="106">
        <f t="shared" si="712"/>
        <v>779.60483993951891</v>
      </c>
      <c r="C890" s="2">
        <f t="shared" si="728"/>
        <v>641.69807866999997</v>
      </c>
      <c r="D890" s="2">
        <f t="shared" si="729"/>
        <v>118.80282462999992</v>
      </c>
      <c r="E890" s="106">
        <f t="shared" si="713"/>
        <v>522.89525404000005</v>
      </c>
      <c r="F890" s="21">
        <f t="shared" si="730"/>
        <v>6563.07</v>
      </c>
      <c r="G890" s="108">
        <f t="shared" si="731"/>
        <v>6609.67</v>
      </c>
      <c r="H890" s="109">
        <f t="shared" si="743"/>
        <v>44983</v>
      </c>
      <c r="I890" s="109">
        <f t="shared" si="739"/>
        <v>45011</v>
      </c>
      <c r="J890" s="110">
        <f t="shared" si="714"/>
        <v>7.1003356660832573E-3</v>
      </c>
      <c r="K890" s="117">
        <f t="shared" si="740"/>
        <v>45041</v>
      </c>
      <c r="L890" s="178">
        <f t="shared" si="742"/>
        <v>31</v>
      </c>
      <c r="M890" s="178">
        <f t="shared" si="746"/>
        <v>21</v>
      </c>
      <c r="N890" s="106">
        <f t="shared" si="715"/>
        <v>1.00480441</v>
      </c>
      <c r="O890" s="111">
        <f t="shared" si="745"/>
        <v>1.0083999100000001</v>
      </c>
      <c r="P890" s="111">
        <f t="shared" si="732"/>
        <v>1.2098677860049809</v>
      </c>
      <c r="Q890" s="106">
        <f t="shared" si="744"/>
        <v>1.2156804800000001</v>
      </c>
      <c r="R890" s="106">
        <f t="shared" si="733"/>
        <v>1.1934647899999999</v>
      </c>
      <c r="S890" s="106">
        <f t="shared" si="716"/>
        <v>765.84406269999999</v>
      </c>
      <c r="T890" s="106">
        <f t="shared" si="717"/>
        <v>22.984163518449755</v>
      </c>
      <c r="U890" s="106">
        <f t="shared" si="718"/>
        <v>112.77829938106919</v>
      </c>
      <c r="V890" s="106">
        <f t="shared" si="719"/>
        <v>777.46054156951891</v>
      </c>
      <c r="W890" s="19">
        <f t="shared" si="738"/>
        <v>0</v>
      </c>
      <c r="X890" s="2">
        <f t="shared" si="720"/>
        <v>0</v>
      </c>
      <c r="Y890" s="4">
        <f t="shared" si="721"/>
        <v>0</v>
      </c>
      <c r="Z890" s="106">
        <f t="shared" si="722"/>
        <v>0</v>
      </c>
      <c r="AA890" s="114">
        <f t="shared" si="734"/>
        <v>0.05</v>
      </c>
      <c r="AB890" s="112">
        <f t="shared" si="723"/>
        <v>21</v>
      </c>
      <c r="AC890" s="178">
        <f t="shared" si="741"/>
        <v>31</v>
      </c>
      <c r="AD890" s="11">
        <f t="shared" si="735"/>
        <v>1.00275808</v>
      </c>
      <c r="AE890" s="106">
        <f t="shared" si="724"/>
        <v>2.1122591900000001</v>
      </c>
      <c r="AF890" s="106">
        <f t="shared" si="725"/>
        <v>2.14429837</v>
      </c>
      <c r="AG890" s="106">
        <f t="shared" si="726"/>
        <v>0</v>
      </c>
      <c r="AH890" s="115" t="str">
        <f t="shared" si="736"/>
        <v>J=</v>
      </c>
      <c r="AI890" s="116">
        <f t="shared" si="737"/>
        <v>45041</v>
      </c>
      <c r="AJ890" s="10"/>
      <c r="AK890" s="1"/>
      <c r="AL890" s="10"/>
      <c r="AM890" s="1"/>
      <c r="AN890" s="1"/>
      <c r="AO890" s="3"/>
      <c r="AP890" s="3"/>
      <c r="AQ890" s="4"/>
      <c r="AR890" s="4"/>
      <c r="AS890" s="4"/>
      <c r="AT890" s="4"/>
      <c r="AU890" s="4"/>
      <c r="AV890" s="4"/>
      <c r="AW890" s="1"/>
      <c r="AX890" s="1"/>
      <c r="AY890" s="1"/>
      <c r="AZ890" s="1"/>
      <c r="BA890" s="1"/>
      <c r="BB890" s="1"/>
      <c r="BC890" s="1"/>
      <c r="BD890" s="1"/>
      <c r="BE890" s="1"/>
      <c r="BG890" s="1"/>
      <c r="BH890" s="1"/>
    </row>
    <row r="891" spans="1:180" ht="15" customHeight="1" x14ac:dyDescent="0.25">
      <c r="A891" s="105">
        <f t="shared" si="727"/>
        <v>45032</v>
      </c>
      <c r="B891" s="106">
        <f t="shared" si="712"/>
        <v>779.85261971251509</v>
      </c>
      <c r="C891" s="2">
        <f t="shared" si="728"/>
        <v>641.69807866999997</v>
      </c>
      <c r="D891" s="2">
        <f t="shared" si="729"/>
        <v>118.80282462999992</v>
      </c>
      <c r="E891" s="106">
        <f t="shared" si="713"/>
        <v>522.89525404000005</v>
      </c>
      <c r="F891" s="21">
        <f t="shared" si="730"/>
        <v>6563.07</v>
      </c>
      <c r="G891" s="108">
        <f t="shared" si="731"/>
        <v>6609.67</v>
      </c>
      <c r="H891" s="109">
        <f t="shared" si="743"/>
        <v>44983</v>
      </c>
      <c r="I891" s="109">
        <f t="shared" si="739"/>
        <v>45011</v>
      </c>
      <c r="J891" s="110">
        <f t="shared" si="714"/>
        <v>7.1003356660832573E-3</v>
      </c>
      <c r="K891" s="117">
        <f t="shared" si="740"/>
        <v>45041</v>
      </c>
      <c r="L891" s="178">
        <f t="shared" si="742"/>
        <v>31</v>
      </c>
      <c r="M891" s="178">
        <f t="shared" si="746"/>
        <v>22</v>
      </c>
      <c r="N891" s="106">
        <f t="shared" si="715"/>
        <v>1.00503377</v>
      </c>
      <c r="O891" s="111">
        <f t="shared" si="745"/>
        <v>1.0083999100000001</v>
      </c>
      <c r="P891" s="111">
        <f t="shared" si="732"/>
        <v>1.2098677860049809</v>
      </c>
      <c r="Q891" s="106">
        <f t="shared" si="744"/>
        <v>1.21595798</v>
      </c>
      <c r="R891" s="106">
        <f t="shared" si="733"/>
        <v>1.1934647899999999</v>
      </c>
      <c r="S891" s="106">
        <f t="shared" si="716"/>
        <v>765.84406269999999</v>
      </c>
      <c r="T891" s="106">
        <f t="shared" si="717"/>
        <v>22.984163518449755</v>
      </c>
      <c r="U891" s="106">
        <f t="shared" si="718"/>
        <v>112.92340281406524</v>
      </c>
      <c r="V891" s="106">
        <f t="shared" si="719"/>
        <v>777.60564500251508</v>
      </c>
      <c r="W891" s="19">
        <f t="shared" si="738"/>
        <v>0</v>
      </c>
      <c r="X891" s="2">
        <f t="shared" si="720"/>
        <v>0</v>
      </c>
      <c r="Y891" s="4">
        <f t="shared" si="721"/>
        <v>0</v>
      </c>
      <c r="Z891" s="106">
        <f t="shared" si="722"/>
        <v>0</v>
      </c>
      <c r="AA891" s="114">
        <f t="shared" si="734"/>
        <v>0.05</v>
      </c>
      <c r="AB891" s="112">
        <f t="shared" si="723"/>
        <v>22</v>
      </c>
      <c r="AC891" s="178">
        <f t="shared" si="741"/>
        <v>31</v>
      </c>
      <c r="AD891" s="11">
        <f t="shared" si="735"/>
        <v>1.002889607</v>
      </c>
      <c r="AE891" s="106">
        <f t="shared" si="724"/>
        <v>2.2129883600000002</v>
      </c>
      <c r="AF891" s="106">
        <f t="shared" si="725"/>
        <v>2.2469747099999999</v>
      </c>
      <c r="AG891" s="106">
        <f t="shared" si="726"/>
        <v>0</v>
      </c>
      <c r="AH891" s="115" t="str">
        <f t="shared" si="736"/>
        <v>J=</v>
      </c>
      <c r="AI891" s="116">
        <f t="shared" si="737"/>
        <v>45041</v>
      </c>
      <c r="AJ891" s="10"/>
      <c r="AK891" s="1"/>
      <c r="AL891" s="10"/>
      <c r="AM891" s="1"/>
      <c r="AN891" s="1"/>
      <c r="AO891" s="3"/>
      <c r="AP891" s="3"/>
      <c r="AQ891" s="4"/>
      <c r="AR891" s="4"/>
      <c r="AS891" s="4"/>
      <c r="AT891" s="4"/>
      <c r="AU891" s="4"/>
      <c r="AV891" s="4"/>
      <c r="AW891" s="1"/>
      <c r="AX891" s="1"/>
      <c r="AY891" s="1"/>
      <c r="AZ891" s="1"/>
      <c r="BA891" s="1"/>
      <c r="BB891" s="1"/>
      <c r="BC891" s="1"/>
      <c r="BD891" s="1"/>
      <c r="BE891" s="1"/>
      <c r="BG891" s="1"/>
      <c r="BH891" s="1"/>
    </row>
    <row r="892" spans="1:180" ht="15" customHeight="1" x14ac:dyDescent="0.25">
      <c r="A892" s="105">
        <f t="shared" si="727"/>
        <v>45033</v>
      </c>
      <c r="B892" s="106">
        <f t="shared" si="712"/>
        <v>780.10047186132124</v>
      </c>
      <c r="C892" s="2">
        <f t="shared" si="728"/>
        <v>641.69807866999997</v>
      </c>
      <c r="D892" s="2">
        <f t="shared" si="729"/>
        <v>118.80282462999992</v>
      </c>
      <c r="E892" s="106">
        <f t="shared" si="713"/>
        <v>522.89525404000005</v>
      </c>
      <c r="F892" s="21">
        <f t="shared" si="730"/>
        <v>6563.07</v>
      </c>
      <c r="G892" s="108">
        <f t="shared" si="731"/>
        <v>6609.67</v>
      </c>
      <c r="H892" s="109">
        <f t="shared" si="743"/>
        <v>44983</v>
      </c>
      <c r="I892" s="109">
        <f t="shared" si="739"/>
        <v>45011</v>
      </c>
      <c r="J892" s="110">
        <f t="shared" si="714"/>
        <v>7.1003356660832573E-3</v>
      </c>
      <c r="K892" s="117">
        <f t="shared" si="740"/>
        <v>45041</v>
      </c>
      <c r="L892" s="178">
        <f t="shared" si="742"/>
        <v>31</v>
      </c>
      <c r="M892" s="178">
        <f t="shared" si="746"/>
        <v>23</v>
      </c>
      <c r="N892" s="106">
        <f t="shared" si="715"/>
        <v>1.0052631700000001</v>
      </c>
      <c r="O892" s="111">
        <f t="shared" si="745"/>
        <v>1.0083999100000001</v>
      </c>
      <c r="P892" s="111">
        <f t="shared" si="732"/>
        <v>1.2098677860049809</v>
      </c>
      <c r="Q892" s="106">
        <f t="shared" si="744"/>
        <v>1.2162355199999999</v>
      </c>
      <c r="R892" s="106">
        <f t="shared" si="733"/>
        <v>1.1934647899999999</v>
      </c>
      <c r="S892" s="106">
        <f t="shared" si="716"/>
        <v>765.84406269999999</v>
      </c>
      <c r="T892" s="106">
        <f t="shared" si="717"/>
        <v>22.984163518449755</v>
      </c>
      <c r="U892" s="106">
        <f t="shared" si="718"/>
        <v>113.06852716287146</v>
      </c>
      <c r="V892" s="106">
        <f t="shared" si="719"/>
        <v>777.7507693513212</v>
      </c>
      <c r="W892" s="19">
        <f t="shared" si="738"/>
        <v>0</v>
      </c>
      <c r="X892" s="2">
        <f t="shared" si="720"/>
        <v>0</v>
      </c>
      <c r="Y892" s="4">
        <f t="shared" si="721"/>
        <v>0</v>
      </c>
      <c r="Z892" s="106">
        <f t="shared" si="722"/>
        <v>0</v>
      </c>
      <c r="AA892" s="114">
        <f t="shared" si="734"/>
        <v>0.05</v>
      </c>
      <c r="AB892" s="112">
        <f t="shared" si="723"/>
        <v>23</v>
      </c>
      <c r="AC892" s="178">
        <f t="shared" si="741"/>
        <v>31</v>
      </c>
      <c r="AD892" s="11">
        <f t="shared" si="735"/>
        <v>1.003021151</v>
      </c>
      <c r="AE892" s="106">
        <f t="shared" si="724"/>
        <v>2.3137305499999998</v>
      </c>
      <c r="AF892" s="106">
        <f t="shared" si="725"/>
        <v>2.3497025100000002</v>
      </c>
      <c r="AG892" s="106">
        <f t="shared" si="726"/>
        <v>0</v>
      </c>
      <c r="AH892" s="115" t="str">
        <f t="shared" si="736"/>
        <v>J=</v>
      </c>
      <c r="AI892" s="116">
        <f t="shared" si="737"/>
        <v>45041</v>
      </c>
      <c r="AJ892" s="10"/>
      <c r="AK892" s="1"/>
      <c r="AL892" s="10"/>
      <c r="AM892" s="1"/>
      <c r="AN892" s="1"/>
      <c r="AO892" s="3"/>
      <c r="AP892" s="3"/>
      <c r="AQ892" s="4"/>
      <c r="AR892" s="4"/>
      <c r="AS892" s="4"/>
      <c r="AT892" s="4"/>
      <c r="AU892" s="4"/>
      <c r="AV892" s="4"/>
      <c r="AW892" s="1"/>
      <c r="AX892" s="1"/>
      <c r="AY892" s="1"/>
      <c r="AZ892" s="1"/>
      <c r="BA892" s="1"/>
      <c r="BB892" s="1"/>
      <c r="BC892" s="1"/>
      <c r="BD892" s="1"/>
      <c r="BE892" s="1"/>
      <c r="BG892" s="1"/>
      <c r="BH892" s="1"/>
    </row>
    <row r="893" spans="1:180" ht="15" customHeight="1" x14ac:dyDescent="0.25">
      <c r="A893" s="105">
        <f t="shared" si="727"/>
        <v>45034</v>
      </c>
      <c r="B893" s="106">
        <f t="shared" si="712"/>
        <v>780.34842262070038</v>
      </c>
      <c r="C893" s="2">
        <f t="shared" si="728"/>
        <v>641.69807866999997</v>
      </c>
      <c r="D893" s="2">
        <f t="shared" si="729"/>
        <v>118.80282462999992</v>
      </c>
      <c r="E893" s="106">
        <f t="shared" si="713"/>
        <v>522.89525404000005</v>
      </c>
      <c r="F893" s="21">
        <f t="shared" si="730"/>
        <v>6563.07</v>
      </c>
      <c r="G893" s="108">
        <f t="shared" si="731"/>
        <v>6609.67</v>
      </c>
      <c r="H893" s="109">
        <f t="shared" si="743"/>
        <v>44983</v>
      </c>
      <c r="I893" s="109">
        <f t="shared" si="739"/>
        <v>45011</v>
      </c>
      <c r="J893" s="110">
        <f t="shared" si="714"/>
        <v>7.1003356660832573E-3</v>
      </c>
      <c r="K893" s="117">
        <f t="shared" si="740"/>
        <v>45041</v>
      </c>
      <c r="L893" s="178">
        <f t="shared" si="742"/>
        <v>31</v>
      </c>
      <c r="M893" s="178">
        <f t="shared" si="746"/>
        <v>24</v>
      </c>
      <c r="N893" s="106">
        <f t="shared" si="715"/>
        <v>1.0054926399999999</v>
      </c>
      <c r="O893" s="111">
        <f t="shared" si="745"/>
        <v>1.0083999100000001</v>
      </c>
      <c r="P893" s="111">
        <f t="shared" si="732"/>
        <v>1.2098677860049809</v>
      </c>
      <c r="Q893" s="106">
        <f t="shared" si="744"/>
        <v>1.2165131499999999</v>
      </c>
      <c r="R893" s="106">
        <f t="shared" si="733"/>
        <v>1.1934647899999999</v>
      </c>
      <c r="S893" s="106">
        <f t="shared" si="716"/>
        <v>765.84406269999999</v>
      </c>
      <c r="T893" s="106">
        <f t="shared" si="717"/>
        <v>22.984163518449755</v>
      </c>
      <c r="U893" s="106">
        <f t="shared" si="718"/>
        <v>113.21369857225061</v>
      </c>
      <c r="V893" s="106">
        <f t="shared" si="719"/>
        <v>777.89594076070034</v>
      </c>
      <c r="W893" s="19">
        <f t="shared" si="738"/>
        <v>0</v>
      </c>
      <c r="X893" s="2">
        <f t="shared" si="720"/>
        <v>0</v>
      </c>
      <c r="Y893" s="4">
        <f t="shared" si="721"/>
        <v>0</v>
      </c>
      <c r="Z893" s="106">
        <f t="shared" si="722"/>
        <v>0</v>
      </c>
      <c r="AA893" s="114">
        <f t="shared" si="734"/>
        <v>0.05</v>
      </c>
      <c r="AB893" s="112">
        <f t="shared" si="723"/>
        <v>24</v>
      </c>
      <c r="AC893" s="178">
        <f t="shared" si="741"/>
        <v>31</v>
      </c>
      <c r="AD893" s="11">
        <f t="shared" si="735"/>
        <v>1.0031527119999999</v>
      </c>
      <c r="AE893" s="106">
        <f t="shared" si="724"/>
        <v>2.4144857599999998</v>
      </c>
      <c r="AF893" s="106">
        <f t="shared" si="725"/>
        <v>2.4524818599999998</v>
      </c>
      <c r="AG893" s="106">
        <f t="shared" si="726"/>
        <v>0</v>
      </c>
      <c r="AH893" s="115" t="str">
        <f t="shared" si="736"/>
        <v>J=</v>
      </c>
      <c r="AI893" s="116">
        <f t="shared" si="737"/>
        <v>45041</v>
      </c>
      <c r="AJ893" s="10"/>
      <c r="AK893" s="1"/>
      <c r="AL893" s="10"/>
      <c r="AM893" s="1"/>
      <c r="AN893" s="1"/>
      <c r="AO893" s="3"/>
      <c r="AP893" s="3"/>
      <c r="AQ893" s="4"/>
      <c r="AR893" s="4"/>
      <c r="AS893" s="4"/>
      <c r="AT893" s="4"/>
      <c r="AU893" s="4"/>
      <c r="AV893" s="4"/>
      <c r="AW893" s="1"/>
      <c r="AX893" s="1"/>
      <c r="AY893" s="1"/>
      <c r="AZ893" s="1"/>
      <c r="BA893" s="1"/>
      <c r="BB893" s="1"/>
      <c r="BC893" s="1"/>
      <c r="BD893" s="1"/>
      <c r="BE893" s="1"/>
      <c r="BG893" s="1"/>
      <c r="BH893" s="1"/>
    </row>
    <row r="894" spans="1:180" ht="15" customHeight="1" x14ac:dyDescent="0.25">
      <c r="A894" s="105">
        <f t="shared" si="727"/>
        <v>45035</v>
      </c>
      <c r="B894" s="106">
        <f t="shared" si="712"/>
        <v>780.5964510448423</v>
      </c>
      <c r="C894" s="2">
        <f t="shared" si="728"/>
        <v>641.69807866999997</v>
      </c>
      <c r="D894" s="2">
        <f t="shared" si="729"/>
        <v>118.80282462999992</v>
      </c>
      <c r="E894" s="106">
        <f t="shared" si="713"/>
        <v>522.89525404000005</v>
      </c>
      <c r="F894" s="21">
        <f t="shared" si="730"/>
        <v>6563.07</v>
      </c>
      <c r="G894" s="108">
        <f t="shared" si="731"/>
        <v>6609.67</v>
      </c>
      <c r="H894" s="109">
        <f t="shared" si="743"/>
        <v>44983</v>
      </c>
      <c r="I894" s="109">
        <f t="shared" si="739"/>
        <v>45011</v>
      </c>
      <c r="J894" s="110">
        <f t="shared" si="714"/>
        <v>7.1003356660832573E-3</v>
      </c>
      <c r="K894" s="117">
        <f t="shared" si="740"/>
        <v>45041</v>
      </c>
      <c r="L894" s="178">
        <f t="shared" si="742"/>
        <v>31</v>
      </c>
      <c r="M894" s="178">
        <f t="shared" si="746"/>
        <v>25</v>
      </c>
      <c r="N894" s="106">
        <f t="shared" si="715"/>
        <v>1.00572215</v>
      </c>
      <c r="O894" s="111">
        <f t="shared" si="745"/>
        <v>1.0083999100000001</v>
      </c>
      <c r="P894" s="111">
        <f t="shared" si="732"/>
        <v>1.2098677860049809</v>
      </c>
      <c r="Q894" s="106">
        <f t="shared" si="744"/>
        <v>1.2167908300000001</v>
      </c>
      <c r="R894" s="106">
        <f t="shared" si="733"/>
        <v>1.1934647899999999</v>
      </c>
      <c r="S894" s="106">
        <f t="shared" si="716"/>
        <v>765.84406269999999</v>
      </c>
      <c r="T894" s="106">
        <f t="shared" si="717"/>
        <v>22.984163518449755</v>
      </c>
      <c r="U894" s="106">
        <f t="shared" si="718"/>
        <v>113.35889612639252</v>
      </c>
      <c r="V894" s="106">
        <f t="shared" si="719"/>
        <v>778.04113831484233</v>
      </c>
      <c r="W894" s="19">
        <f t="shared" si="738"/>
        <v>0</v>
      </c>
      <c r="X894" s="2">
        <f t="shared" si="720"/>
        <v>0</v>
      </c>
      <c r="Y894" s="4">
        <f t="shared" si="721"/>
        <v>0</v>
      </c>
      <c r="Z894" s="106">
        <f t="shared" si="722"/>
        <v>0</v>
      </c>
      <c r="AA894" s="114">
        <f t="shared" si="734"/>
        <v>0.05</v>
      </c>
      <c r="AB894" s="112">
        <f t="shared" si="723"/>
        <v>25</v>
      </c>
      <c r="AC894" s="178">
        <f t="shared" si="741"/>
        <v>31</v>
      </c>
      <c r="AD894" s="11">
        <f t="shared" si="735"/>
        <v>1.0032842900000001</v>
      </c>
      <c r="AE894" s="106">
        <f t="shared" si="724"/>
        <v>2.5152539900000002</v>
      </c>
      <c r="AF894" s="106">
        <f t="shared" si="725"/>
        <v>2.5553127299999998</v>
      </c>
      <c r="AG894" s="106">
        <f t="shared" si="726"/>
        <v>0</v>
      </c>
      <c r="AH894" s="115" t="str">
        <f t="shared" si="736"/>
        <v>J=</v>
      </c>
      <c r="AI894" s="116">
        <f t="shared" si="737"/>
        <v>45041</v>
      </c>
      <c r="AJ894" s="10"/>
      <c r="AK894" s="1"/>
      <c r="AL894" s="10"/>
      <c r="AM894" s="1"/>
      <c r="AN894" s="1"/>
      <c r="AO894" s="3"/>
      <c r="AP894" s="3"/>
      <c r="AQ894" s="4"/>
      <c r="AR894" s="4"/>
      <c r="AS894" s="4"/>
      <c r="AT894" s="4"/>
      <c r="AU894" s="4"/>
      <c r="AV894" s="4"/>
      <c r="AW894" s="1"/>
      <c r="AX894" s="1"/>
      <c r="AY894" s="1"/>
      <c r="AZ894" s="1"/>
      <c r="BA894" s="1"/>
      <c r="BB894" s="1"/>
      <c r="BC894" s="1"/>
      <c r="BD894" s="1"/>
      <c r="BE894" s="1"/>
      <c r="BG894" s="1"/>
      <c r="BH894" s="1"/>
    </row>
    <row r="895" spans="1:180" ht="15" customHeight="1" x14ac:dyDescent="0.25">
      <c r="A895" s="105">
        <f t="shared" si="727"/>
        <v>45036</v>
      </c>
      <c r="B895" s="106">
        <f t="shared" si="712"/>
        <v>780.8445579037467</v>
      </c>
      <c r="C895" s="2">
        <f t="shared" si="728"/>
        <v>641.69807866999997</v>
      </c>
      <c r="D895" s="2">
        <f t="shared" si="729"/>
        <v>118.80282462999992</v>
      </c>
      <c r="E895" s="106">
        <f t="shared" si="713"/>
        <v>522.89525404000005</v>
      </c>
      <c r="F895" s="21">
        <f t="shared" si="730"/>
        <v>6563.07</v>
      </c>
      <c r="G895" s="108">
        <f t="shared" si="731"/>
        <v>6609.67</v>
      </c>
      <c r="H895" s="109">
        <f t="shared" si="743"/>
        <v>44983</v>
      </c>
      <c r="I895" s="109">
        <f t="shared" si="739"/>
        <v>45011</v>
      </c>
      <c r="J895" s="110">
        <f t="shared" si="714"/>
        <v>7.1003356660832573E-3</v>
      </c>
      <c r="K895" s="117">
        <f t="shared" si="740"/>
        <v>45041</v>
      </c>
      <c r="L895" s="178">
        <f t="shared" si="742"/>
        <v>31</v>
      </c>
      <c r="M895" s="178">
        <f t="shared" si="746"/>
        <v>26</v>
      </c>
      <c r="N895" s="106">
        <f t="shared" si="715"/>
        <v>1.0059517099999999</v>
      </c>
      <c r="O895" s="111">
        <f t="shared" si="745"/>
        <v>1.0083999100000001</v>
      </c>
      <c r="P895" s="111">
        <f t="shared" si="732"/>
        <v>1.2098677860049809</v>
      </c>
      <c r="Q895" s="106">
        <f t="shared" si="744"/>
        <v>1.21706856</v>
      </c>
      <c r="R895" s="106">
        <f t="shared" si="733"/>
        <v>1.1934647899999999</v>
      </c>
      <c r="S895" s="106">
        <f t="shared" si="716"/>
        <v>765.84406269999999</v>
      </c>
      <c r="T895" s="106">
        <f t="shared" si="717"/>
        <v>22.984163518449755</v>
      </c>
      <c r="U895" s="106">
        <f t="shared" si="718"/>
        <v>113.50411982529698</v>
      </c>
      <c r="V895" s="106">
        <f t="shared" si="719"/>
        <v>778.1863620137467</v>
      </c>
      <c r="W895" s="19">
        <f t="shared" si="738"/>
        <v>0</v>
      </c>
      <c r="X895" s="2">
        <f t="shared" si="720"/>
        <v>0</v>
      </c>
      <c r="Y895" s="4">
        <f t="shared" si="721"/>
        <v>0</v>
      </c>
      <c r="Z895" s="106">
        <f t="shared" si="722"/>
        <v>0</v>
      </c>
      <c r="AA895" s="114">
        <f t="shared" si="734"/>
        <v>0.05</v>
      </c>
      <c r="AB895" s="112">
        <f t="shared" si="723"/>
        <v>26</v>
      </c>
      <c r="AC895" s="178">
        <f t="shared" si="741"/>
        <v>31</v>
      </c>
      <c r="AD895" s="11">
        <f t="shared" si="735"/>
        <v>1.003415886</v>
      </c>
      <c r="AE895" s="106">
        <f t="shared" si="724"/>
        <v>2.6160360100000002</v>
      </c>
      <c r="AF895" s="106">
        <f t="shared" si="725"/>
        <v>2.65819589</v>
      </c>
      <c r="AG895" s="106">
        <f t="shared" si="726"/>
        <v>0</v>
      </c>
      <c r="AH895" s="115" t="str">
        <f t="shared" si="736"/>
        <v>J=</v>
      </c>
      <c r="AI895" s="116">
        <f t="shared" si="737"/>
        <v>45041</v>
      </c>
      <c r="AJ895" s="10"/>
      <c r="AK895" s="1"/>
      <c r="AL895" s="10"/>
      <c r="AM895" s="1"/>
      <c r="AN895" s="1"/>
      <c r="AO895" s="3"/>
      <c r="AP895" s="3"/>
      <c r="AQ895" s="4"/>
      <c r="AR895" s="4"/>
      <c r="AS895" s="4"/>
      <c r="AT895" s="4"/>
      <c r="AU895" s="4"/>
      <c r="AV895" s="4"/>
      <c r="AW895" s="1"/>
      <c r="AX895" s="1"/>
      <c r="AY895" s="1"/>
      <c r="AZ895" s="1"/>
      <c r="BA895" s="1"/>
      <c r="BB895" s="1"/>
      <c r="BC895" s="1"/>
      <c r="BD895" s="1"/>
      <c r="BE895" s="1"/>
      <c r="BG895" s="1"/>
      <c r="BH895" s="1"/>
    </row>
    <row r="896" spans="1:180" ht="15" customHeight="1" x14ac:dyDescent="0.25">
      <c r="A896" s="105">
        <f t="shared" si="727"/>
        <v>45037</v>
      </c>
      <c r="B896" s="106">
        <f t="shared" si="712"/>
        <v>781.09275821427173</v>
      </c>
      <c r="C896" s="2">
        <f t="shared" si="728"/>
        <v>641.69807866999997</v>
      </c>
      <c r="D896" s="2">
        <f t="shared" si="729"/>
        <v>118.80282462999992</v>
      </c>
      <c r="E896" s="106">
        <f t="shared" si="713"/>
        <v>522.89525404000005</v>
      </c>
      <c r="F896" s="21">
        <f t="shared" si="730"/>
        <v>6563.07</v>
      </c>
      <c r="G896" s="108">
        <f t="shared" si="731"/>
        <v>6609.67</v>
      </c>
      <c r="H896" s="109">
        <f t="shared" si="743"/>
        <v>44983</v>
      </c>
      <c r="I896" s="109">
        <f t="shared" si="739"/>
        <v>45011</v>
      </c>
      <c r="J896" s="110">
        <f t="shared" si="714"/>
        <v>7.1003356660832573E-3</v>
      </c>
      <c r="K896" s="117">
        <f t="shared" si="740"/>
        <v>45041</v>
      </c>
      <c r="L896" s="178">
        <f t="shared" si="742"/>
        <v>31</v>
      </c>
      <c r="M896" s="178">
        <f t="shared" si="746"/>
        <v>27</v>
      </c>
      <c r="N896" s="106">
        <f t="shared" si="715"/>
        <v>1.00618133</v>
      </c>
      <c r="O896" s="111">
        <f t="shared" si="745"/>
        <v>1.0083999100000001</v>
      </c>
      <c r="P896" s="111">
        <f t="shared" si="732"/>
        <v>1.2098677860049809</v>
      </c>
      <c r="Q896" s="106">
        <f t="shared" si="744"/>
        <v>1.21734637</v>
      </c>
      <c r="R896" s="106">
        <f t="shared" si="733"/>
        <v>1.1934647899999999</v>
      </c>
      <c r="S896" s="106">
        <f t="shared" si="716"/>
        <v>765.84406269999999</v>
      </c>
      <c r="T896" s="106">
        <f t="shared" si="717"/>
        <v>22.984163518449755</v>
      </c>
      <c r="U896" s="106">
        <f t="shared" si="718"/>
        <v>113.64938535582185</v>
      </c>
      <c r="V896" s="106">
        <f t="shared" si="719"/>
        <v>778.33162754427167</v>
      </c>
      <c r="W896" s="19">
        <f t="shared" si="738"/>
        <v>0</v>
      </c>
      <c r="X896" s="2">
        <f t="shared" si="720"/>
        <v>0</v>
      </c>
      <c r="Y896" s="4">
        <f t="shared" si="721"/>
        <v>0</v>
      </c>
      <c r="Z896" s="106">
        <f t="shared" si="722"/>
        <v>0</v>
      </c>
      <c r="AA896" s="114">
        <f t="shared" si="734"/>
        <v>0.05</v>
      </c>
      <c r="AB896" s="112">
        <f t="shared" si="723"/>
        <v>27</v>
      </c>
      <c r="AC896" s="178">
        <f t="shared" si="741"/>
        <v>31</v>
      </c>
      <c r="AD896" s="11">
        <f t="shared" si="735"/>
        <v>1.003547499</v>
      </c>
      <c r="AE896" s="106">
        <f t="shared" si="724"/>
        <v>2.7168310400000002</v>
      </c>
      <c r="AF896" s="106">
        <f t="shared" si="725"/>
        <v>2.76113067</v>
      </c>
      <c r="AG896" s="106">
        <f t="shared" si="726"/>
        <v>0</v>
      </c>
      <c r="AH896" s="115" t="str">
        <f t="shared" si="736"/>
        <v>J=</v>
      </c>
      <c r="AI896" s="116">
        <f t="shared" si="737"/>
        <v>45041</v>
      </c>
      <c r="AJ896" s="10"/>
      <c r="AK896" s="1"/>
      <c r="AL896" s="10"/>
      <c r="AM896" s="1"/>
      <c r="AN896" s="1"/>
      <c r="AO896" s="3"/>
      <c r="AP896" s="3"/>
      <c r="AQ896" s="4"/>
      <c r="AR896" s="4"/>
      <c r="AS896" s="4"/>
      <c r="AT896" s="4"/>
      <c r="AU896" s="4"/>
      <c r="AV896" s="4"/>
      <c r="AW896" s="1"/>
      <c r="AX896" s="1"/>
      <c r="AY896" s="1"/>
      <c r="AZ896" s="1"/>
      <c r="BA896" s="1"/>
      <c r="BB896" s="1"/>
      <c r="BC896" s="1"/>
      <c r="BD896" s="1"/>
      <c r="BE896" s="1"/>
      <c r="BG896" s="1"/>
      <c r="BH896" s="1"/>
    </row>
    <row r="897" spans="1:60" ht="15" customHeight="1" x14ac:dyDescent="0.25">
      <c r="A897" s="105">
        <f t="shared" si="727"/>
        <v>45038</v>
      </c>
      <c r="B897" s="106">
        <f t="shared" si="712"/>
        <v>781.34104146851166</v>
      </c>
      <c r="C897" s="2">
        <f t="shared" si="728"/>
        <v>641.69807866999997</v>
      </c>
      <c r="D897" s="2">
        <f t="shared" si="729"/>
        <v>118.80282462999992</v>
      </c>
      <c r="E897" s="106">
        <f t="shared" si="713"/>
        <v>522.89525404000005</v>
      </c>
      <c r="F897" s="21">
        <f t="shared" si="730"/>
        <v>6563.07</v>
      </c>
      <c r="G897" s="108">
        <f t="shared" si="731"/>
        <v>6609.67</v>
      </c>
      <c r="H897" s="109">
        <f t="shared" si="743"/>
        <v>44983</v>
      </c>
      <c r="I897" s="109">
        <f t="shared" si="739"/>
        <v>45011</v>
      </c>
      <c r="J897" s="110">
        <f t="shared" si="714"/>
        <v>7.1003356660832573E-3</v>
      </c>
      <c r="K897" s="117">
        <f t="shared" si="740"/>
        <v>45041</v>
      </c>
      <c r="L897" s="178">
        <f t="shared" si="742"/>
        <v>31</v>
      </c>
      <c r="M897" s="178">
        <f t="shared" si="746"/>
        <v>28</v>
      </c>
      <c r="N897" s="106">
        <f t="shared" si="715"/>
        <v>1.0064109999999999</v>
      </c>
      <c r="O897" s="111">
        <f t="shared" si="745"/>
        <v>1.0083999100000001</v>
      </c>
      <c r="P897" s="111">
        <f t="shared" si="732"/>
        <v>1.2098677860049809</v>
      </c>
      <c r="Q897" s="106">
        <f t="shared" si="744"/>
        <v>1.2176242399999999</v>
      </c>
      <c r="R897" s="106">
        <f t="shared" si="733"/>
        <v>1.1934647899999999</v>
      </c>
      <c r="S897" s="106">
        <f t="shared" si="716"/>
        <v>765.84406269999999</v>
      </c>
      <c r="T897" s="106">
        <f t="shared" si="717"/>
        <v>22.984163518449755</v>
      </c>
      <c r="U897" s="106">
        <f t="shared" si="718"/>
        <v>113.79468226006189</v>
      </c>
      <c r="V897" s="106">
        <f t="shared" si="719"/>
        <v>778.47692444851168</v>
      </c>
      <c r="W897" s="19">
        <f t="shared" si="738"/>
        <v>0</v>
      </c>
      <c r="X897" s="2">
        <f t="shared" si="720"/>
        <v>0</v>
      </c>
      <c r="Y897" s="4">
        <f t="shared" si="721"/>
        <v>0</v>
      </c>
      <c r="Z897" s="106">
        <f t="shared" si="722"/>
        <v>0</v>
      </c>
      <c r="AA897" s="114">
        <f t="shared" si="734"/>
        <v>0.05</v>
      </c>
      <c r="AB897" s="112">
        <f t="shared" si="723"/>
        <v>28</v>
      </c>
      <c r="AC897" s="178">
        <f t="shared" si="741"/>
        <v>31</v>
      </c>
      <c r="AD897" s="11">
        <f t="shared" si="735"/>
        <v>1.003679129</v>
      </c>
      <c r="AE897" s="106">
        <f t="shared" si="724"/>
        <v>2.8176391000000001</v>
      </c>
      <c r="AF897" s="106">
        <f t="shared" si="725"/>
        <v>2.8641170200000001</v>
      </c>
      <c r="AG897" s="106">
        <f t="shared" si="726"/>
        <v>0</v>
      </c>
      <c r="AH897" s="115" t="str">
        <f t="shared" si="736"/>
        <v>J=</v>
      </c>
      <c r="AI897" s="116">
        <f t="shared" si="737"/>
        <v>45041</v>
      </c>
      <c r="AJ897" s="10"/>
      <c r="AK897" s="1"/>
      <c r="AL897" s="10"/>
      <c r="AM897" s="1"/>
      <c r="AN897" s="1"/>
      <c r="AO897" s="3"/>
      <c r="AP897" s="3"/>
      <c r="AQ897" s="4"/>
      <c r="AR897" s="4"/>
      <c r="AS897" s="4"/>
      <c r="AT897" s="4"/>
      <c r="AU897" s="4"/>
      <c r="AV897" s="4"/>
      <c r="AW897" s="1"/>
      <c r="AX897" s="1"/>
      <c r="AY897" s="1"/>
      <c r="AZ897" s="1"/>
      <c r="BA897" s="1"/>
      <c r="BB897" s="1"/>
      <c r="BC897" s="1"/>
      <c r="BD897" s="1"/>
      <c r="BE897" s="1"/>
      <c r="BG897" s="1"/>
      <c r="BH897" s="1"/>
    </row>
    <row r="898" spans="1:60" ht="15" customHeight="1" x14ac:dyDescent="0.25">
      <c r="A898" s="105">
        <f t="shared" si="727"/>
        <v>45039</v>
      </c>
      <c r="B898" s="106">
        <f t="shared" si="712"/>
        <v>781.58941899437218</v>
      </c>
      <c r="C898" s="2">
        <f t="shared" si="728"/>
        <v>641.69807866999997</v>
      </c>
      <c r="D898" s="2">
        <f t="shared" si="729"/>
        <v>118.80282462999992</v>
      </c>
      <c r="E898" s="106">
        <f t="shared" si="713"/>
        <v>522.89525404000005</v>
      </c>
      <c r="F898" s="21">
        <f t="shared" si="730"/>
        <v>6563.07</v>
      </c>
      <c r="G898" s="108">
        <f t="shared" si="731"/>
        <v>6609.67</v>
      </c>
      <c r="H898" s="109">
        <f t="shared" si="743"/>
        <v>44983</v>
      </c>
      <c r="I898" s="109">
        <f t="shared" si="739"/>
        <v>45011</v>
      </c>
      <c r="J898" s="110">
        <f t="shared" si="714"/>
        <v>7.1003356660832573E-3</v>
      </c>
      <c r="K898" s="117">
        <f t="shared" si="740"/>
        <v>45041</v>
      </c>
      <c r="L898" s="178">
        <f t="shared" si="742"/>
        <v>31</v>
      </c>
      <c r="M898" s="178">
        <f t="shared" si="746"/>
        <v>29</v>
      </c>
      <c r="N898" s="106">
        <f t="shared" si="715"/>
        <v>1.00664073</v>
      </c>
      <c r="O898" s="111">
        <f t="shared" si="745"/>
        <v>1.0083999100000001</v>
      </c>
      <c r="P898" s="111">
        <f t="shared" si="732"/>
        <v>1.2098677860049809</v>
      </c>
      <c r="Q898" s="106">
        <f t="shared" si="744"/>
        <v>1.21790219</v>
      </c>
      <c r="R898" s="106">
        <f t="shared" si="733"/>
        <v>1.1934647899999999</v>
      </c>
      <c r="S898" s="106">
        <f t="shared" si="716"/>
        <v>765.84406269999999</v>
      </c>
      <c r="T898" s="106">
        <f t="shared" si="717"/>
        <v>22.984163518449755</v>
      </c>
      <c r="U898" s="106">
        <f t="shared" si="718"/>
        <v>113.94002099592235</v>
      </c>
      <c r="V898" s="106">
        <f t="shared" si="719"/>
        <v>778.62226318437217</v>
      </c>
      <c r="W898" s="19">
        <f t="shared" si="738"/>
        <v>0</v>
      </c>
      <c r="X898" s="2">
        <f t="shared" si="720"/>
        <v>0</v>
      </c>
      <c r="Y898" s="4">
        <f t="shared" si="721"/>
        <v>0</v>
      </c>
      <c r="Z898" s="106">
        <f t="shared" si="722"/>
        <v>0</v>
      </c>
      <c r="AA898" s="114">
        <f t="shared" si="734"/>
        <v>0.05</v>
      </c>
      <c r="AB898" s="112">
        <f t="shared" si="723"/>
        <v>29</v>
      </c>
      <c r="AC898" s="178">
        <f t="shared" si="741"/>
        <v>31</v>
      </c>
      <c r="AD898" s="11">
        <f t="shared" si="735"/>
        <v>1.003810777</v>
      </c>
      <c r="AE898" s="106">
        <f t="shared" si="724"/>
        <v>2.9184609300000002</v>
      </c>
      <c r="AF898" s="106">
        <f t="shared" si="725"/>
        <v>2.9671558099999999</v>
      </c>
      <c r="AG898" s="106">
        <f t="shared" si="726"/>
        <v>0</v>
      </c>
      <c r="AH898" s="115" t="str">
        <f t="shared" si="736"/>
        <v>J=</v>
      </c>
      <c r="AI898" s="116">
        <f t="shared" si="737"/>
        <v>45041</v>
      </c>
      <c r="AJ898" s="10"/>
      <c r="AK898" s="1"/>
      <c r="AL898" s="10"/>
      <c r="AM898" s="1"/>
      <c r="AN898" s="1"/>
      <c r="AO898" s="3"/>
      <c r="AP898" s="3"/>
      <c r="AQ898" s="4"/>
      <c r="AR898" s="4"/>
      <c r="AS898" s="4"/>
      <c r="AT898" s="4"/>
      <c r="AU898" s="4"/>
      <c r="AV898" s="4"/>
      <c r="AW898" s="1"/>
      <c r="AX898" s="1"/>
      <c r="AY898" s="1"/>
      <c r="AZ898" s="1"/>
      <c r="BA898" s="1"/>
      <c r="BB898" s="1"/>
      <c r="BC898" s="1"/>
      <c r="BD898" s="1"/>
      <c r="BE898" s="1"/>
      <c r="BG898" s="1"/>
      <c r="BH898" s="1"/>
    </row>
    <row r="899" spans="1:60" ht="15" customHeight="1" x14ac:dyDescent="0.25">
      <c r="A899" s="105">
        <f t="shared" si="727"/>
        <v>45040</v>
      </c>
      <c r="B899" s="106">
        <f t="shared" si="712"/>
        <v>781.83786901604276</v>
      </c>
      <c r="C899" s="2">
        <f t="shared" si="728"/>
        <v>641.69807866999997</v>
      </c>
      <c r="D899" s="2">
        <f t="shared" si="729"/>
        <v>118.80282462999992</v>
      </c>
      <c r="E899" s="106">
        <f t="shared" si="713"/>
        <v>522.89525404000005</v>
      </c>
      <c r="F899" s="21">
        <f t="shared" si="730"/>
        <v>6563.07</v>
      </c>
      <c r="G899" s="108">
        <f t="shared" si="731"/>
        <v>6609.67</v>
      </c>
      <c r="H899" s="109">
        <f t="shared" si="743"/>
        <v>44983</v>
      </c>
      <c r="I899" s="109">
        <f t="shared" si="739"/>
        <v>45011</v>
      </c>
      <c r="J899" s="110">
        <f t="shared" si="714"/>
        <v>7.1003356660832573E-3</v>
      </c>
      <c r="K899" s="117">
        <f t="shared" si="740"/>
        <v>45041</v>
      </c>
      <c r="L899" s="178">
        <f t="shared" si="742"/>
        <v>31</v>
      </c>
      <c r="M899" s="178">
        <f t="shared" si="746"/>
        <v>30</v>
      </c>
      <c r="N899" s="106">
        <f t="shared" si="715"/>
        <v>1.0068705</v>
      </c>
      <c r="O899" s="111">
        <f t="shared" si="745"/>
        <v>1.0083999100000001</v>
      </c>
      <c r="P899" s="111">
        <f t="shared" si="732"/>
        <v>1.2098677860049809</v>
      </c>
      <c r="Q899" s="106">
        <f t="shared" si="744"/>
        <v>1.2181801800000001</v>
      </c>
      <c r="R899" s="106">
        <f t="shared" si="733"/>
        <v>1.1934647899999999</v>
      </c>
      <c r="S899" s="106">
        <f t="shared" si="716"/>
        <v>765.84406269999999</v>
      </c>
      <c r="T899" s="106">
        <f t="shared" si="717"/>
        <v>22.984163518449755</v>
      </c>
      <c r="U899" s="106">
        <f t="shared" si="718"/>
        <v>114.08538064759297</v>
      </c>
      <c r="V899" s="106">
        <f t="shared" si="719"/>
        <v>778.76762283604273</v>
      </c>
      <c r="W899" s="19">
        <f t="shared" si="738"/>
        <v>0</v>
      </c>
      <c r="X899" s="2">
        <f t="shared" si="720"/>
        <v>0</v>
      </c>
      <c r="Y899" s="4">
        <f t="shared" si="721"/>
        <v>0</v>
      </c>
      <c r="Z899" s="106">
        <f t="shared" si="722"/>
        <v>0</v>
      </c>
      <c r="AA899" s="114">
        <f t="shared" si="734"/>
        <v>0.05</v>
      </c>
      <c r="AB899" s="112">
        <f t="shared" si="723"/>
        <v>30</v>
      </c>
      <c r="AC899" s="178">
        <f t="shared" si="741"/>
        <v>31</v>
      </c>
      <c r="AD899" s="11">
        <f t="shared" si="735"/>
        <v>1.003942442</v>
      </c>
      <c r="AE899" s="106">
        <f t="shared" si="724"/>
        <v>3.0192957900000001</v>
      </c>
      <c r="AF899" s="106">
        <f t="shared" si="725"/>
        <v>3.0702461799999998</v>
      </c>
      <c r="AG899" s="106">
        <f t="shared" si="726"/>
        <v>0</v>
      </c>
      <c r="AH899" s="115" t="str">
        <f t="shared" si="736"/>
        <v>J=</v>
      </c>
      <c r="AI899" s="116">
        <f t="shared" si="737"/>
        <v>45041</v>
      </c>
      <c r="AJ899" s="10"/>
      <c r="AK899" s="1"/>
      <c r="AL899" s="10"/>
      <c r="AM899" s="1"/>
      <c r="AN899" s="1"/>
      <c r="AO899" s="3"/>
      <c r="AP899" s="3"/>
      <c r="AQ899" s="4"/>
      <c r="AR899" s="4"/>
      <c r="AS899" s="4"/>
      <c r="AT899" s="4"/>
      <c r="AU899" s="4"/>
      <c r="AV899" s="4"/>
      <c r="AW899" s="1"/>
      <c r="AX899" s="1"/>
      <c r="AY899" s="1"/>
      <c r="AZ899" s="1"/>
      <c r="BA899" s="1"/>
      <c r="BB899" s="1"/>
      <c r="BC899" s="1"/>
      <c r="BD899" s="1"/>
      <c r="BE899" s="1"/>
      <c r="BG899" s="1"/>
      <c r="BH899" s="1"/>
    </row>
    <row r="900" spans="1:60" ht="15" customHeight="1" x14ac:dyDescent="0.25">
      <c r="A900" s="105">
        <f t="shared" si="727"/>
        <v>45041</v>
      </c>
      <c r="B900" s="106">
        <f t="shared" si="712"/>
        <v>782.08640731038099</v>
      </c>
      <c r="C900" s="2">
        <f t="shared" si="728"/>
        <v>641.69807866999997</v>
      </c>
      <c r="D900" s="2">
        <f t="shared" si="729"/>
        <v>118.80282462999992</v>
      </c>
      <c r="E900" s="106">
        <f t="shared" si="713"/>
        <v>522.89525404000005</v>
      </c>
      <c r="F900" s="21">
        <f t="shared" si="730"/>
        <v>6563.07</v>
      </c>
      <c r="G900" s="108">
        <f t="shared" si="731"/>
        <v>6609.67</v>
      </c>
      <c r="H900" s="109">
        <f t="shared" si="743"/>
        <v>44983</v>
      </c>
      <c r="I900" s="109">
        <f t="shared" si="739"/>
        <v>45011</v>
      </c>
      <c r="J900" s="110">
        <f t="shared" si="714"/>
        <v>7.1003356660832573E-3</v>
      </c>
      <c r="K900" s="117">
        <f t="shared" si="740"/>
        <v>45041</v>
      </c>
      <c r="L900" s="178">
        <f t="shared" si="742"/>
        <v>31</v>
      </c>
      <c r="M900" s="178">
        <f t="shared" si="746"/>
        <v>31</v>
      </c>
      <c r="N900" s="106">
        <f t="shared" si="715"/>
        <v>1.0071003300000001</v>
      </c>
      <c r="O900" s="111">
        <f t="shared" si="745"/>
        <v>1.0083999100000001</v>
      </c>
      <c r="P900" s="111">
        <f t="shared" si="732"/>
        <v>1.2098677860049809</v>
      </c>
      <c r="Q900" s="106">
        <f t="shared" si="744"/>
        <v>1.2184582399999999</v>
      </c>
      <c r="R900" s="106">
        <f t="shared" si="733"/>
        <v>1.1934647899999999</v>
      </c>
      <c r="S900" s="106">
        <f t="shared" si="716"/>
        <v>765.84406269999999</v>
      </c>
      <c r="T900" s="106">
        <f t="shared" si="717"/>
        <v>22.984163518449755</v>
      </c>
      <c r="U900" s="106">
        <f t="shared" si="718"/>
        <v>114.23077690193125</v>
      </c>
      <c r="V900" s="106">
        <f t="shared" si="719"/>
        <v>778.913019090381</v>
      </c>
      <c r="W900" s="19">
        <f t="shared" si="738"/>
        <v>30</v>
      </c>
      <c r="X900" s="2">
        <f t="shared" si="720"/>
        <v>13.16251098</v>
      </c>
      <c r="Y900" s="4">
        <f t="shared" si="721"/>
        <v>2.0511999999999999E-2</v>
      </c>
      <c r="Z900" s="106">
        <f t="shared" si="722"/>
        <v>15.70899341</v>
      </c>
      <c r="AA900" s="114">
        <f t="shared" si="734"/>
        <v>0.05</v>
      </c>
      <c r="AB900" s="112">
        <f t="shared" si="723"/>
        <v>31</v>
      </c>
      <c r="AC900" s="178">
        <f t="shared" si="741"/>
        <v>31</v>
      </c>
      <c r="AD900" s="11">
        <f t="shared" si="735"/>
        <v>1.004074124</v>
      </c>
      <c r="AE900" s="106">
        <f t="shared" si="724"/>
        <v>3.12014367</v>
      </c>
      <c r="AF900" s="106">
        <f t="shared" si="725"/>
        <v>3.1733882200000001</v>
      </c>
      <c r="AG900" s="106">
        <f t="shared" si="726"/>
        <v>18.829137079999999</v>
      </c>
      <c r="AH900" s="115" t="str">
        <f t="shared" si="736"/>
        <v>J=</v>
      </c>
      <c r="AI900" s="116">
        <f t="shared" si="737"/>
        <v>45041</v>
      </c>
      <c r="AJ900" s="10"/>
      <c r="AK900" s="1"/>
      <c r="AL900" s="10"/>
      <c r="AM900" s="1"/>
      <c r="AN900" s="1"/>
      <c r="AO900" s="3"/>
      <c r="AP900" s="3"/>
      <c r="AQ900" s="4"/>
      <c r="AR900" s="4"/>
      <c r="AS900" s="4"/>
      <c r="AT900" s="4"/>
      <c r="AU900" s="4"/>
      <c r="AV900" s="4"/>
      <c r="AW900" s="1"/>
      <c r="AX900" s="1"/>
      <c r="AY900" s="1"/>
      <c r="AZ900" s="1"/>
      <c r="BA900" s="1"/>
      <c r="BB900" s="1"/>
      <c r="BC900" s="1"/>
      <c r="BD900" s="1"/>
      <c r="BE900" s="1"/>
      <c r="BG900" s="1"/>
      <c r="BH900" s="1"/>
    </row>
    <row r="901" spans="1:60" ht="15" customHeight="1" x14ac:dyDescent="0.25">
      <c r="A901" s="105">
        <f t="shared" si="727"/>
        <v>45042</v>
      </c>
      <c r="B901" s="106">
        <f t="shared" si="712"/>
        <v>763.43665639236815</v>
      </c>
      <c r="C901" s="2">
        <f t="shared" si="728"/>
        <v>628.53556768999999</v>
      </c>
      <c r="D901" s="2">
        <f t="shared" si="729"/>
        <v>105.64031364999983</v>
      </c>
      <c r="E901" s="106">
        <f t="shared" si="713"/>
        <v>522.89525404000017</v>
      </c>
      <c r="F901" s="21">
        <f t="shared" si="730"/>
        <v>6609.67</v>
      </c>
      <c r="G901" s="108">
        <f t="shared" si="731"/>
        <v>6649.99</v>
      </c>
      <c r="H901" s="109">
        <f t="shared" si="743"/>
        <v>45011</v>
      </c>
      <c r="I901" s="109">
        <f t="shared" si="739"/>
        <v>45042</v>
      </c>
      <c r="J901" s="110">
        <f t="shared" si="714"/>
        <v>6.1001532602988906E-3</v>
      </c>
      <c r="K901" s="117">
        <f t="shared" si="740"/>
        <v>45071</v>
      </c>
      <c r="L901" s="178">
        <f t="shared" si="742"/>
        <v>30</v>
      </c>
      <c r="M901" s="178">
        <f t="shared" si="746"/>
        <v>1</v>
      </c>
      <c r="N901" s="106">
        <f t="shared" si="715"/>
        <v>1.00020274</v>
      </c>
      <c r="O901" s="111">
        <f t="shared" si="745"/>
        <v>1.0071003300000001</v>
      </c>
      <c r="P901" s="111">
        <f t="shared" si="732"/>
        <v>1.2184582465419858</v>
      </c>
      <c r="Q901" s="106">
        <f t="shared" si="744"/>
        <v>1.2187052700000001</v>
      </c>
      <c r="R901" s="106">
        <f t="shared" si="733"/>
        <v>1.1934647899999999</v>
      </c>
      <c r="S901" s="106">
        <f t="shared" si="716"/>
        <v>750.13506930000005</v>
      </c>
      <c r="T901" s="106">
        <f t="shared" si="717"/>
        <v>20.437681095831344</v>
      </c>
      <c r="U901" s="106">
        <f t="shared" si="718"/>
        <v>114.35994771653687</v>
      </c>
      <c r="V901" s="106">
        <f t="shared" si="719"/>
        <v>763.3331965023682</v>
      </c>
      <c r="W901" s="19">
        <f t="shared" si="738"/>
        <v>0</v>
      </c>
      <c r="X901" s="2">
        <f t="shared" si="720"/>
        <v>0</v>
      </c>
      <c r="Y901" s="4">
        <f t="shared" si="721"/>
        <v>0</v>
      </c>
      <c r="Z901" s="106">
        <f t="shared" si="722"/>
        <v>0</v>
      </c>
      <c r="AA901" s="114">
        <f t="shared" si="734"/>
        <v>0.05</v>
      </c>
      <c r="AB901" s="112">
        <f t="shared" si="723"/>
        <v>1</v>
      </c>
      <c r="AC901" s="178">
        <f t="shared" si="741"/>
        <v>30</v>
      </c>
      <c r="AD901" s="11">
        <f t="shared" si="735"/>
        <v>1.000135537</v>
      </c>
      <c r="AE901" s="106">
        <f t="shared" si="724"/>
        <v>0.10167105</v>
      </c>
      <c r="AF901" s="106">
        <f t="shared" si="725"/>
        <v>0.10345989</v>
      </c>
      <c r="AG901" s="106">
        <f t="shared" si="726"/>
        <v>0</v>
      </c>
      <c r="AH901" s="115" t="str">
        <f t="shared" si="736"/>
        <v>J=</v>
      </c>
      <c r="AI901" s="116">
        <f t="shared" si="737"/>
        <v>45071</v>
      </c>
      <c r="AJ901" s="10"/>
      <c r="AK901" s="1"/>
      <c r="AL901" s="10"/>
      <c r="AM901" s="1"/>
      <c r="AN901" s="1"/>
      <c r="AO901" s="3"/>
      <c r="AP901" s="3"/>
      <c r="AQ901" s="4"/>
      <c r="AR901" s="4"/>
      <c r="AS901" s="4"/>
      <c r="AT901" s="4"/>
      <c r="AU901" s="4"/>
      <c r="AV901" s="4"/>
      <c r="AW901" s="1"/>
      <c r="AX901" s="1"/>
      <c r="AY901" s="1"/>
      <c r="AZ901" s="1"/>
      <c r="BA901" s="1"/>
      <c r="BB901" s="1"/>
      <c r="BC901" s="1"/>
      <c r="BD901" s="1"/>
      <c r="BE901" s="1"/>
      <c r="BG901" s="1"/>
      <c r="BH901" s="1"/>
    </row>
    <row r="902" spans="1:60" ht="15" customHeight="1" x14ac:dyDescent="0.25">
      <c r="A902" s="105">
        <f t="shared" si="727"/>
        <v>45043</v>
      </c>
      <c r="B902" s="106">
        <f t="shared" si="712"/>
        <v>763.66936277173625</v>
      </c>
      <c r="C902" s="2">
        <f t="shared" si="728"/>
        <v>628.53556768999999</v>
      </c>
      <c r="D902" s="2">
        <f t="shared" si="729"/>
        <v>105.64031364999983</v>
      </c>
      <c r="E902" s="106">
        <f t="shared" si="713"/>
        <v>522.89525404000017</v>
      </c>
      <c r="F902" s="21">
        <f t="shared" si="730"/>
        <v>6609.67</v>
      </c>
      <c r="G902" s="108">
        <f t="shared" si="731"/>
        <v>6649.99</v>
      </c>
      <c r="H902" s="109">
        <f t="shared" si="743"/>
        <v>45011</v>
      </c>
      <c r="I902" s="109">
        <f t="shared" si="739"/>
        <v>45042</v>
      </c>
      <c r="J902" s="110">
        <f t="shared" si="714"/>
        <v>6.1001532602988906E-3</v>
      </c>
      <c r="K902" s="117">
        <f t="shared" si="740"/>
        <v>45071</v>
      </c>
      <c r="L902" s="178">
        <f t="shared" si="742"/>
        <v>30</v>
      </c>
      <c r="M902" s="178">
        <f t="shared" si="746"/>
        <v>2</v>
      </c>
      <c r="N902" s="106">
        <f t="shared" si="715"/>
        <v>1.0004055199999999</v>
      </c>
      <c r="O902" s="111">
        <f t="shared" si="745"/>
        <v>1.0071003300000001</v>
      </c>
      <c r="P902" s="111">
        <f t="shared" si="732"/>
        <v>1.2184582465419858</v>
      </c>
      <c r="Q902" s="106">
        <f t="shared" si="744"/>
        <v>1.2189523499999999</v>
      </c>
      <c r="R902" s="106">
        <f t="shared" si="733"/>
        <v>1.1934647899999999</v>
      </c>
      <c r="S902" s="106">
        <f t="shared" si="716"/>
        <v>750.13506930000005</v>
      </c>
      <c r="T902" s="106">
        <f t="shared" si="717"/>
        <v>20.437681095831344</v>
      </c>
      <c r="U902" s="106">
        <f t="shared" si="718"/>
        <v>114.48914467590498</v>
      </c>
      <c r="V902" s="106">
        <f t="shared" si="719"/>
        <v>763.46239346173627</v>
      </c>
      <c r="W902" s="19">
        <f t="shared" si="738"/>
        <v>0</v>
      </c>
      <c r="X902" s="2">
        <f t="shared" si="720"/>
        <v>0</v>
      </c>
      <c r="Y902" s="4">
        <f t="shared" si="721"/>
        <v>0</v>
      </c>
      <c r="Z902" s="106">
        <f t="shared" si="722"/>
        <v>0</v>
      </c>
      <c r="AA902" s="114">
        <f t="shared" si="734"/>
        <v>0.05</v>
      </c>
      <c r="AB902" s="112">
        <f t="shared" si="723"/>
        <v>2</v>
      </c>
      <c r="AC902" s="178">
        <f t="shared" si="741"/>
        <v>30</v>
      </c>
      <c r="AD902" s="11">
        <f t="shared" si="735"/>
        <v>1.0002710930000001</v>
      </c>
      <c r="AE902" s="106">
        <f t="shared" si="724"/>
        <v>0.20335636000000001</v>
      </c>
      <c r="AF902" s="106">
        <f t="shared" si="725"/>
        <v>0.20696930999999999</v>
      </c>
      <c r="AG902" s="106">
        <f t="shared" si="726"/>
        <v>0</v>
      </c>
      <c r="AH902" s="115" t="str">
        <f t="shared" si="736"/>
        <v>J=</v>
      </c>
      <c r="AI902" s="116">
        <f t="shared" si="737"/>
        <v>45071</v>
      </c>
      <c r="AJ902" s="10"/>
      <c r="AK902" s="1"/>
      <c r="AL902" s="10"/>
      <c r="AM902" s="1"/>
      <c r="AN902" s="1"/>
      <c r="AO902" s="3"/>
      <c r="AP902" s="3"/>
      <c r="AQ902" s="4"/>
      <c r="AR902" s="4"/>
      <c r="AS902" s="4"/>
      <c r="AT902" s="4"/>
      <c r="AU902" s="4"/>
      <c r="AV902" s="4"/>
      <c r="AW902" s="1"/>
      <c r="AX902" s="1"/>
      <c r="AY902" s="1"/>
      <c r="AZ902" s="1"/>
      <c r="BA902" s="1"/>
      <c r="BB902" s="1"/>
      <c r="BC902" s="1"/>
      <c r="BD902" s="1"/>
      <c r="BE902" s="1"/>
      <c r="BG902" s="1"/>
      <c r="BH902" s="1"/>
    </row>
    <row r="903" spans="1:60" ht="15" customHeight="1" x14ac:dyDescent="0.25">
      <c r="A903" s="105">
        <f t="shared" si="727"/>
        <v>45044</v>
      </c>
      <c r="B903" s="106">
        <f t="shared" si="712"/>
        <v>763.90214407586723</v>
      </c>
      <c r="C903" s="2">
        <f t="shared" si="728"/>
        <v>628.53556768999999</v>
      </c>
      <c r="D903" s="2">
        <f t="shared" si="729"/>
        <v>105.64031364999983</v>
      </c>
      <c r="E903" s="106">
        <f t="shared" si="713"/>
        <v>522.89525404000017</v>
      </c>
      <c r="F903" s="21">
        <f t="shared" si="730"/>
        <v>6609.67</v>
      </c>
      <c r="G903" s="108">
        <f t="shared" si="731"/>
        <v>6649.99</v>
      </c>
      <c r="H903" s="109">
        <f t="shared" si="743"/>
        <v>45011</v>
      </c>
      <c r="I903" s="109">
        <f t="shared" si="739"/>
        <v>45042</v>
      </c>
      <c r="J903" s="110">
        <f t="shared" si="714"/>
        <v>6.1001532602988906E-3</v>
      </c>
      <c r="K903" s="117">
        <f t="shared" si="740"/>
        <v>45071</v>
      </c>
      <c r="L903" s="178">
        <f t="shared" si="742"/>
        <v>30</v>
      </c>
      <c r="M903" s="178">
        <f t="shared" si="746"/>
        <v>3</v>
      </c>
      <c r="N903" s="106">
        <f t="shared" si="715"/>
        <v>1.0006083400000001</v>
      </c>
      <c r="O903" s="111">
        <f t="shared" si="745"/>
        <v>1.0071003300000001</v>
      </c>
      <c r="P903" s="111">
        <f t="shared" si="732"/>
        <v>1.2184582465419858</v>
      </c>
      <c r="Q903" s="106">
        <f t="shared" si="744"/>
        <v>1.2191994799999999</v>
      </c>
      <c r="R903" s="106">
        <f t="shared" si="733"/>
        <v>1.1934647899999999</v>
      </c>
      <c r="S903" s="106">
        <f t="shared" si="716"/>
        <v>750.13506930000005</v>
      </c>
      <c r="T903" s="106">
        <f t="shared" si="717"/>
        <v>20.437681095831344</v>
      </c>
      <c r="U903" s="106">
        <f t="shared" si="718"/>
        <v>114.61836778003588</v>
      </c>
      <c r="V903" s="106">
        <f t="shared" si="719"/>
        <v>763.59161656586718</v>
      </c>
      <c r="W903" s="19">
        <f t="shared" si="738"/>
        <v>0</v>
      </c>
      <c r="X903" s="2">
        <f t="shared" si="720"/>
        <v>0</v>
      </c>
      <c r="Y903" s="4">
        <f t="shared" si="721"/>
        <v>0</v>
      </c>
      <c r="Z903" s="106">
        <f t="shared" si="722"/>
        <v>0</v>
      </c>
      <c r="AA903" s="114">
        <f t="shared" si="734"/>
        <v>0.05</v>
      </c>
      <c r="AB903" s="112">
        <f t="shared" si="723"/>
        <v>3</v>
      </c>
      <c r="AC903" s="178">
        <f t="shared" si="741"/>
        <v>30</v>
      </c>
      <c r="AD903" s="11">
        <f t="shared" si="735"/>
        <v>1.000406667</v>
      </c>
      <c r="AE903" s="106">
        <f t="shared" si="724"/>
        <v>0.30505516999999999</v>
      </c>
      <c r="AF903" s="106">
        <f t="shared" si="725"/>
        <v>0.31052751000000001</v>
      </c>
      <c r="AG903" s="106">
        <f t="shared" si="726"/>
        <v>0</v>
      </c>
      <c r="AH903" s="115" t="str">
        <f t="shared" si="736"/>
        <v>J=</v>
      </c>
      <c r="AI903" s="116">
        <f t="shared" si="737"/>
        <v>45071</v>
      </c>
      <c r="AJ903" s="10"/>
      <c r="AK903" s="18"/>
      <c r="AL903" s="14"/>
      <c r="AM903" s="18"/>
      <c r="AN903" s="18"/>
      <c r="AO903" s="29"/>
      <c r="AP903" s="29"/>
      <c r="AQ903" s="36"/>
      <c r="AR903" s="36"/>
      <c r="AS903" s="36"/>
      <c r="AT903" s="36"/>
      <c r="AU903" s="36"/>
      <c r="AV903" s="36"/>
      <c r="AW903" s="18"/>
      <c r="AX903" s="18"/>
      <c r="AY903" s="18"/>
      <c r="AZ903" s="18"/>
      <c r="BA903" s="1"/>
      <c r="BB903" s="1"/>
      <c r="BC903" s="1"/>
      <c r="BD903" s="1"/>
      <c r="BE903" s="1"/>
      <c r="BG903" s="1"/>
      <c r="BH903" s="1"/>
    </row>
    <row r="904" spans="1:60" ht="15" customHeight="1" x14ac:dyDescent="0.25">
      <c r="A904" s="105">
        <f t="shared" si="727"/>
        <v>45045</v>
      </c>
      <c r="B904" s="106">
        <f t="shared" si="712"/>
        <v>764.13500631371335</v>
      </c>
      <c r="C904" s="2">
        <f t="shared" si="728"/>
        <v>628.53556768999999</v>
      </c>
      <c r="D904" s="2">
        <f t="shared" si="729"/>
        <v>105.64031364999983</v>
      </c>
      <c r="E904" s="106">
        <f t="shared" si="713"/>
        <v>522.89525404000017</v>
      </c>
      <c r="F904" s="21">
        <f t="shared" si="730"/>
        <v>6609.67</v>
      </c>
      <c r="G904" s="108">
        <f t="shared" si="731"/>
        <v>6649.99</v>
      </c>
      <c r="H904" s="109">
        <f t="shared" si="743"/>
        <v>45011</v>
      </c>
      <c r="I904" s="109">
        <f t="shared" si="739"/>
        <v>45042</v>
      </c>
      <c r="J904" s="110">
        <f t="shared" si="714"/>
        <v>6.1001532602988906E-3</v>
      </c>
      <c r="K904" s="117">
        <f t="shared" si="740"/>
        <v>45071</v>
      </c>
      <c r="L904" s="178">
        <f t="shared" si="742"/>
        <v>30</v>
      </c>
      <c r="M904" s="178">
        <f t="shared" si="746"/>
        <v>4</v>
      </c>
      <c r="N904" s="106">
        <f t="shared" si="715"/>
        <v>1.00081121</v>
      </c>
      <c r="O904" s="111">
        <f t="shared" si="745"/>
        <v>1.0071003300000001</v>
      </c>
      <c r="P904" s="111">
        <f t="shared" si="732"/>
        <v>1.2184582465419858</v>
      </c>
      <c r="Q904" s="106">
        <f t="shared" si="744"/>
        <v>1.21944667</v>
      </c>
      <c r="R904" s="106">
        <f t="shared" si="733"/>
        <v>1.1934647899999999</v>
      </c>
      <c r="S904" s="106">
        <f t="shared" si="716"/>
        <v>750.13506930000005</v>
      </c>
      <c r="T904" s="106">
        <f t="shared" si="717"/>
        <v>20.437681095831344</v>
      </c>
      <c r="U904" s="106">
        <f t="shared" si="718"/>
        <v>114.74762225788206</v>
      </c>
      <c r="V904" s="106">
        <f t="shared" si="719"/>
        <v>763.72087104371337</v>
      </c>
      <c r="W904" s="19">
        <f t="shared" si="738"/>
        <v>0</v>
      </c>
      <c r="X904" s="2">
        <f t="shared" si="720"/>
        <v>0</v>
      </c>
      <c r="Y904" s="4">
        <f t="shared" si="721"/>
        <v>0</v>
      </c>
      <c r="Z904" s="106">
        <f t="shared" si="722"/>
        <v>0</v>
      </c>
      <c r="AA904" s="114">
        <f t="shared" si="734"/>
        <v>0.05</v>
      </c>
      <c r="AB904" s="112">
        <f t="shared" si="723"/>
        <v>4</v>
      </c>
      <c r="AC904" s="178">
        <f t="shared" si="741"/>
        <v>30</v>
      </c>
      <c r="AD904" s="11">
        <f t="shared" si="735"/>
        <v>1.00054226</v>
      </c>
      <c r="AE904" s="106">
        <f t="shared" si="724"/>
        <v>0.40676824</v>
      </c>
      <c r="AF904" s="106">
        <f t="shared" si="725"/>
        <v>0.41413527</v>
      </c>
      <c r="AG904" s="106">
        <f t="shared" si="726"/>
        <v>0</v>
      </c>
      <c r="AH904" s="115" t="str">
        <f t="shared" si="736"/>
        <v>J=</v>
      </c>
      <c r="AI904" s="116">
        <f t="shared" si="737"/>
        <v>45071</v>
      </c>
      <c r="AJ904" s="10"/>
      <c r="AK904" s="1"/>
      <c r="AL904" s="10"/>
      <c r="AM904" s="1"/>
      <c r="AN904" s="1"/>
      <c r="AO904" s="3"/>
      <c r="AP904" s="3"/>
      <c r="AQ904" s="4"/>
      <c r="AR904" s="4"/>
      <c r="AS904" s="4"/>
      <c r="AT904" s="4"/>
      <c r="AU904" s="4"/>
      <c r="AV904" s="4"/>
      <c r="AW904" s="1"/>
      <c r="AX904" s="1"/>
      <c r="AY904" s="1"/>
      <c r="AZ904" s="1"/>
      <c r="BA904" s="1"/>
      <c r="BB904" s="1"/>
      <c r="BC904" s="1"/>
      <c r="BD904" s="1"/>
      <c r="BE904" s="1"/>
      <c r="BG904" s="1"/>
      <c r="BH904" s="1"/>
    </row>
    <row r="905" spans="1:60" ht="15" customHeight="1" x14ac:dyDescent="0.25">
      <c r="A905" s="105">
        <f t="shared" si="727"/>
        <v>45046</v>
      </c>
      <c r="B905" s="106">
        <f t="shared" si="712"/>
        <v>764.36793305841718</v>
      </c>
      <c r="C905" s="2">
        <f t="shared" si="728"/>
        <v>628.53556768999999</v>
      </c>
      <c r="D905" s="2">
        <f t="shared" si="729"/>
        <v>105.64031364999983</v>
      </c>
      <c r="E905" s="106">
        <f t="shared" si="713"/>
        <v>522.89525404000017</v>
      </c>
      <c r="F905" s="21">
        <f t="shared" si="730"/>
        <v>6609.67</v>
      </c>
      <c r="G905" s="108">
        <f t="shared" si="731"/>
        <v>6649.99</v>
      </c>
      <c r="H905" s="109">
        <f t="shared" si="743"/>
        <v>45011</v>
      </c>
      <c r="I905" s="109">
        <f t="shared" si="739"/>
        <v>45042</v>
      </c>
      <c r="J905" s="110">
        <f t="shared" si="714"/>
        <v>6.1001532602988906E-3</v>
      </c>
      <c r="K905" s="117">
        <f t="shared" si="740"/>
        <v>45071</v>
      </c>
      <c r="L905" s="178">
        <f t="shared" si="742"/>
        <v>30</v>
      </c>
      <c r="M905" s="178">
        <f t="shared" si="746"/>
        <v>5</v>
      </c>
      <c r="N905" s="106">
        <f t="shared" si="715"/>
        <v>1.0010141100000001</v>
      </c>
      <c r="O905" s="111">
        <f t="shared" si="745"/>
        <v>1.0071003300000001</v>
      </c>
      <c r="P905" s="111">
        <f t="shared" si="732"/>
        <v>1.2184582465419858</v>
      </c>
      <c r="Q905" s="106">
        <f t="shared" si="744"/>
        <v>1.2196938900000001</v>
      </c>
      <c r="R905" s="106">
        <f t="shared" si="733"/>
        <v>1.1934647899999999</v>
      </c>
      <c r="S905" s="106">
        <f t="shared" si="716"/>
        <v>750.13506930000005</v>
      </c>
      <c r="T905" s="106">
        <f t="shared" si="717"/>
        <v>20.437681095831344</v>
      </c>
      <c r="U905" s="106">
        <f t="shared" si="718"/>
        <v>114.87689242258588</v>
      </c>
      <c r="V905" s="106">
        <f t="shared" si="719"/>
        <v>763.8501412084172</v>
      </c>
      <c r="W905" s="19">
        <f t="shared" si="738"/>
        <v>0</v>
      </c>
      <c r="X905" s="2">
        <f t="shared" si="720"/>
        <v>0</v>
      </c>
      <c r="Y905" s="4">
        <f t="shared" si="721"/>
        <v>0</v>
      </c>
      <c r="Z905" s="106">
        <f t="shared" si="722"/>
        <v>0</v>
      </c>
      <c r="AA905" s="114">
        <f t="shared" si="734"/>
        <v>0.05</v>
      </c>
      <c r="AB905" s="112">
        <f t="shared" si="723"/>
        <v>5</v>
      </c>
      <c r="AC905" s="178">
        <f t="shared" si="741"/>
        <v>30</v>
      </c>
      <c r="AD905" s="11">
        <f t="shared" si="735"/>
        <v>1.0006778709999999</v>
      </c>
      <c r="AE905" s="106">
        <f t="shared" si="724"/>
        <v>0.50849480000000002</v>
      </c>
      <c r="AF905" s="106">
        <f t="shared" si="725"/>
        <v>0.51779185000000005</v>
      </c>
      <c r="AG905" s="106">
        <f t="shared" si="726"/>
        <v>0</v>
      </c>
      <c r="AH905" s="115" t="str">
        <f t="shared" si="736"/>
        <v>J=</v>
      </c>
      <c r="AI905" s="116">
        <f t="shared" si="737"/>
        <v>45071</v>
      </c>
      <c r="AJ905" s="10"/>
      <c r="AK905" s="1"/>
      <c r="AL905" s="10"/>
      <c r="AM905" s="1"/>
      <c r="AN905" s="1"/>
      <c r="AO905" s="3"/>
      <c r="AP905" s="3"/>
      <c r="AQ905" s="4"/>
      <c r="AR905" s="4"/>
      <c r="AS905" s="4"/>
      <c r="AT905" s="4"/>
      <c r="AU905" s="4"/>
      <c r="AV905" s="4"/>
      <c r="AW905" s="1"/>
      <c r="AX905" s="1"/>
      <c r="AY905" s="1"/>
      <c r="AZ905" s="1"/>
      <c r="BA905" s="1"/>
      <c r="BB905" s="1"/>
      <c r="BC905" s="1"/>
      <c r="BD905" s="1"/>
      <c r="BE905" s="1"/>
      <c r="BG905" s="1"/>
      <c r="BH905" s="1"/>
    </row>
    <row r="906" spans="1:60" ht="15" customHeight="1" x14ac:dyDescent="0.25">
      <c r="A906" s="105">
        <f t="shared" si="727"/>
        <v>45047</v>
      </c>
      <c r="B906" s="106">
        <f t="shared" ref="B906:B969" si="747">(V906+AF906)</f>
        <v>764.60094525578859</v>
      </c>
      <c r="C906" s="2">
        <f t="shared" si="728"/>
        <v>628.53556768999999</v>
      </c>
      <c r="D906" s="2">
        <f t="shared" si="729"/>
        <v>105.64031364999983</v>
      </c>
      <c r="E906" s="106">
        <f t="shared" ref="E906:E969" si="748">(C906-D906)</f>
        <v>522.89525404000017</v>
      </c>
      <c r="F906" s="21">
        <f t="shared" si="730"/>
        <v>6609.67</v>
      </c>
      <c r="G906" s="108">
        <f t="shared" si="731"/>
        <v>6649.99</v>
      </c>
      <c r="H906" s="109">
        <f t="shared" si="743"/>
        <v>45011</v>
      </c>
      <c r="I906" s="109">
        <f t="shared" si="739"/>
        <v>45042</v>
      </c>
      <c r="J906" s="110">
        <f t="shared" ref="J906:J969" si="749">(G906/F906)-1</f>
        <v>6.1001532602988906E-3</v>
      </c>
      <c r="K906" s="117">
        <f t="shared" si="740"/>
        <v>45071</v>
      </c>
      <c r="L906" s="178">
        <f t="shared" si="742"/>
        <v>30</v>
      </c>
      <c r="M906" s="178">
        <f t="shared" si="746"/>
        <v>6</v>
      </c>
      <c r="N906" s="106">
        <f t="shared" ref="N906:N969" si="750">TRUNC((G906/F906)^TRUNC((M906/L906),9),8)</f>
        <v>1.0012170600000001</v>
      </c>
      <c r="O906" s="111">
        <f t="shared" si="745"/>
        <v>1.0071003300000001</v>
      </c>
      <c r="P906" s="111">
        <f t="shared" si="732"/>
        <v>1.2184582465419858</v>
      </c>
      <c r="Q906" s="106">
        <f t="shared" si="744"/>
        <v>1.21994118</v>
      </c>
      <c r="R906" s="106">
        <f t="shared" si="733"/>
        <v>1.1934647899999999</v>
      </c>
      <c r="S906" s="106">
        <f t="shared" ref="S906:S969" si="751">TRUNC(C906*R906,8)</f>
        <v>750.13506930000005</v>
      </c>
      <c r="T906" s="106">
        <f t="shared" ref="T906:T969" si="752">(D906*(R906-1))</f>
        <v>20.437681095831344</v>
      </c>
      <c r="U906" s="106">
        <f t="shared" ref="U906:U969" si="753">(E906*(Q906-1))</f>
        <v>115.00619918995739</v>
      </c>
      <c r="V906" s="106">
        <f t="shared" ref="V906:V969" si="754">(C906+T906+U906)</f>
        <v>763.97944797578862</v>
      </c>
      <c r="W906" s="19">
        <f t="shared" si="738"/>
        <v>0</v>
      </c>
      <c r="X906" s="2">
        <f t="shared" ref="X906:X969" si="755">IF(W906&gt;0,VLOOKUP(A906,AL$12:AP$312,5),0)</f>
        <v>0</v>
      </c>
      <c r="Y906" s="4">
        <f t="shared" ref="Y906:Y969" si="756">IF(W906&gt;0,VLOOKUP($A906,$AL$10:$AQ$312,6),0)</f>
        <v>0</v>
      </c>
      <c r="Z906" s="106">
        <f t="shared" ref="Z906:Z969" si="757">IF(Y906&gt;0,TRUNC(Y906*S906,8),0)</f>
        <v>0</v>
      </c>
      <c r="AA906" s="114">
        <f t="shared" si="734"/>
        <v>0.05</v>
      </c>
      <c r="AB906" s="112">
        <f t="shared" ref="AB906:AB969" si="758">M906</f>
        <v>6</v>
      </c>
      <c r="AC906" s="178">
        <f t="shared" si="741"/>
        <v>30</v>
      </c>
      <c r="AD906" s="11">
        <f t="shared" si="735"/>
        <v>1.0008135</v>
      </c>
      <c r="AE906" s="106">
        <f t="shared" ref="AE906:AE927" si="759">TRUNC((S906*(AD906-1)),8)</f>
        <v>0.61023486999999998</v>
      </c>
      <c r="AF906" s="106">
        <f t="shared" ref="AF906:AF969" si="760">TRUNC((V906*(AD906-1)),8)</f>
        <v>0.62149728000000004</v>
      </c>
      <c r="AG906" s="106">
        <f t="shared" ref="AG906:AG969" si="761">IF(Z906&gt;0,Z906+AE906,0)</f>
        <v>0</v>
      </c>
      <c r="AH906" s="115" t="str">
        <f t="shared" si="736"/>
        <v>J=</v>
      </c>
      <c r="AI906" s="116">
        <f t="shared" si="737"/>
        <v>45071</v>
      </c>
      <c r="AJ906" s="10"/>
      <c r="AK906" s="1"/>
      <c r="AL906" s="10"/>
      <c r="AM906" s="1"/>
      <c r="AN906" s="1"/>
      <c r="AO906" s="3"/>
      <c r="AP906" s="3"/>
      <c r="AQ906" s="4"/>
      <c r="AR906" s="4"/>
      <c r="AS906" s="4"/>
      <c r="AT906" s="4"/>
      <c r="AU906" s="4"/>
      <c r="AV906" s="4"/>
      <c r="AW906" s="1"/>
      <c r="AX906" s="1"/>
      <c r="AY906" s="1"/>
      <c r="AZ906" s="1"/>
      <c r="BA906" s="1"/>
      <c r="BB906" s="1"/>
      <c r="BC906" s="1"/>
      <c r="BD906" s="1"/>
      <c r="BE906" s="1"/>
      <c r="BG906" s="1"/>
      <c r="BH906" s="1"/>
    </row>
    <row r="907" spans="1:60" ht="15" customHeight="1" x14ac:dyDescent="0.25">
      <c r="A907" s="105">
        <f t="shared" ref="A907:A970" si="762">(A906+1)</f>
        <v>45048</v>
      </c>
      <c r="B907" s="106">
        <f t="shared" si="747"/>
        <v>764.83402796897042</v>
      </c>
      <c r="C907" s="2">
        <f t="shared" ref="C907:C970" si="763">TRUNC(IF(W906&gt;0,VLOOKUP(A906,$AL$12:$AM$312,2),C906),8)</f>
        <v>628.53556768999999</v>
      </c>
      <c r="D907" s="2">
        <f t="shared" ref="D907:D970" si="764">VLOOKUP(A907,$AR$13:$AV$312,5)</f>
        <v>105.64031364999983</v>
      </c>
      <c r="E907" s="106">
        <f t="shared" si="748"/>
        <v>522.89525404000017</v>
      </c>
      <c r="F907" s="21">
        <f t="shared" ref="F907:F970" si="765">IF(G907=G906,F906,G906)</f>
        <v>6609.67</v>
      </c>
      <c r="G907" s="108">
        <f t="shared" ref="G907:G970" si="766">IF(AND(M907=1,M906&gt;1),VLOOKUP(A906,$BF$13:$BH$98,3),G906)</f>
        <v>6649.99</v>
      </c>
      <c r="H907" s="109">
        <f t="shared" si="743"/>
        <v>45011</v>
      </c>
      <c r="I907" s="109">
        <f t="shared" si="739"/>
        <v>45042</v>
      </c>
      <c r="J907" s="110">
        <f t="shared" si="749"/>
        <v>6.1001532602988906E-3</v>
      </c>
      <c r="K907" s="117">
        <f t="shared" si="740"/>
        <v>45071</v>
      </c>
      <c r="L907" s="178">
        <f t="shared" si="742"/>
        <v>30</v>
      </c>
      <c r="M907" s="178">
        <f t="shared" si="746"/>
        <v>7</v>
      </c>
      <c r="N907" s="106">
        <f t="shared" si="750"/>
        <v>1.0014200499999999</v>
      </c>
      <c r="O907" s="111">
        <f t="shared" si="745"/>
        <v>1.0071003300000001</v>
      </c>
      <c r="P907" s="111">
        <f t="shared" ref="P907:P970" si="767">IF(K907&gt;K906,P906*O907,P906)</f>
        <v>1.2184582465419858</v>
      </c>
      <c r="Q907" s="106">
        <f t="shared" si="744"/>
        <v>1.2201885100000001</v>
      </c>
      <c r="R907" s="106">
        <f t="shared" ref="R907:R970" si="768">IF(AND(W907&gt;0,MONTH(A907)=R$9),Q907,R906)</f>
        <v>1.1934647899999999</v>
      </c>
      <c r="S907" s="106">
        <f t="shared" si="751"/>
        <v>750.13506930000005</v>
      </c>
      <c r="T907" s="106">
        <f t="shared" si="752"/>
        <v>20.437681095831344</v>
      </c>
      <c r="U907" s="106">
        <f t="shared" si="753"/>
        <v>115.13552687313914</v>
      </c>
      <c r="V907" s="106">
        <f t="shared" si="754"/>
        <v>764.10877565897044</v>
      </c>
      <c r="W907" s="19">
        <f t="shared" si="738"/>
        <v>0</v>
      </c>
      <c r="X907" s="2">
        <f t="shared" si="755"/>
        <v>0</v>
      </c>
      <c r="Y907" s="4">
        <f t="shared" si="756"/>
        <v>0</v>
      </c>
      <c r="Z907" s="106">
        <f t="shared" si="757"/>
        <v>0</v>
      </c>
      <c r="AA907" s="114">
        <f t="shared" ref="AA907:AA970" si="769">(AA906)</f>
        <v>0.05</v>
      </c>
      <c r="AB907" s="112">
        <f t="shared" si="758"/>
        <v>7</v>
      </c>
      <c r="AC907" s="178">
        <f t="shared" si="741"/>
        <v>30</v>
      </c>
      <c r="AD907" s="11">
        <f t="shared" ref="AD907:AD970" si="770">ROUND((1+AA907)^(30/360)^(AB907/AC907),9)</f>
        <v>1.0009491479999999</v>
      </c>
      <c r="AE907" s="106">
        <f t="shared" si="759"/>
        <v>0.71198919999999999</v>
      </c>
      <c r="AF907" s="106">
        <f t="shared" si="760"/>
        <v>0.72525231000000001</v>
      </c>
      <c r="AG907" s="106">
        <f t="shared" si="761"/>
        <v>0</v>
      </c>
      <c r="AH907" s="115" t="str">
        <f t="shared" ref="AH907:AH928" si="771">AH906</f>
        <v>J=</v>
      </c>
      <c r="AI907" s="116">
        <f t="shared" si="737"/>
        <v>45071</v>
      </c>
      <c r="AJ907" s="10"/>
      <c r="AK907" s="1"/>
      <c r="AL907" s="10"/>
      <c r="AM907" s="1"/>
      <c r="AN907" s="1"/>
      <c r="AO907" s="3"/>
      <c r="AP907" s="3"/>
      <c r="AQ907" s="4"/>
      <c r="AR907" s="4"/>
      <c r="AS907" s="4"/>
      <c r="AT907" s="4"/>
      <c r="AU907" s="4"/>
      <c r="AV907" s="4"/>
      <c r="AW907" s="1"/>
      <c r="AX907" s="1"/>
      <c r="AY907" s="1"/>
      <c r="AZ907" s="1"/>
      <c r="BA907" s="1"/>
      <c r="BB907" s="1"/>
      <c r="BC907" s="1"/>
      <c r="BD907" s="1"/>
      <c r="BE907" s="1"/>
      <c r="BG907" s="1"/>
      <c r="BH907" s="1"/>
    </row>
    <row r="908" spans="1:60" ht="15" customHeight="1" x14ac:dyDescent="0.25">
      <c r="A908" s="105">
        <f t="shared" si="762"/>
        <v>45049</v>
      </c>
      <c r="B908" s="106">
        <f t="shared" si="747"/>
        <v>765.0671909358673</v>
      </c>
      <c r="C908" s="2">
        <f t="shared" si="763"/>
        <v>628.53556768999999</v>
      </c>
      <c r="D908" s="2">
        <f t="shared" si="764"/>
        <v>105.64031364999983</v>
      </c>
      <c r="E908" s="106">
        <f t="shared" si="748"/>
        <v>522.89525404000017</v>
      </c>
      <c r="F908" s="21">
        <f t="shared" si="765"/>
        <v>6609.67</v>
      </c>
      <c r="G908" s="108">
        <f t="shared" si="766"/>
        <v>6649.99</v>
      </c>
      <c r="H908" s="109">
        <f t="shared" si="743"/>
        <v>45011</v>
      </c>
      <c r="I908" s="109">
        <f t="shared" si="739"/>
        <v>45042</v>
      </c>
      <c r="J908" s="110">
        <f t="shared" si="749"/>
        <v>6.1001532602988906E-3</v>
      </c>
      <c r="K908" s="117">
        <f t="shared" si="740"/>
        <v>45071</v>
      </c>
      <c r="L908" s="178">
        <f t="shared" si="742"/>
        <v>30</v>
      </c>
      <c r="M908" s="178">
        <f t="shared" si="746"/>
        <v>8</v>
      </c>
      <c r="N908" s="106">
        <f t="shared" si="750"/>
        <v>1.0016230800000001</v>
      </c>
      <c r="O908" s="111">
        <f t="shared" si="745"/>
        <v>1.0071003300000001</v>
      </c>
      <c r="P908" s="111">
        <f t="shared" si="767"/>
        <v>1.2184582465419858</v>
      </c>
      <c r="Q908" s="106">
        <f t="shared" si="744"/>
        <v>1.2204359</v>
      </c>
      <c r="R908" s="106">
        <f t="shared" si="768"/>
        <v>1.1934647899999999</v>
      </c>
      <c r="S908" s="106">
        <f t="shared" si="751"/>
        <v>750.13506930000005</v>
      </c>
      <c r="T908" s="106">
        <f t="shared" si="752"/>
        <v>20.437681095831344</v>
      </c>
      <c r="U908" s="106">
        <f t="shared" si="753"/>
        <v>115.26488593003609</v>
      </c>
      <c r="V908" s="106">
        <f t="shared" si="754"/>
        <v>764.23813471586732</v>
      </c>
      <c r="W908" s="19">
        <f t="shared" si="738"/>
        <v>0</v>
      </c>
      <c r="X908" s="2">
        <f t="shared" si="755"/>
        <v>0</v>
      </c>
      <c r="Y908" s="4">
        <f t="shared" si="756"/>
        <v>0</v>
      </c>
      <c r="Z908" s="106">
        <f t="shared" si="757"/>
        <v>0</v>
      </c>
      <c r="AA908" s="114">
        <f t="shared" si="769"/>
        <v>0.05</v>
      </c>
      <c r="AB908" s="112">
        <f t="shared" si="758"/>
        <v>8</v>
      </c>
      <c r="AC908" s="178">
        <f t="shared" si="741"/>
        <v>30</v>
      </c>
      <c r="AD908" s="11">
        <f t="shared" si="770"/>
        <v>1.0010848139999999</v>
      </c>
      <c r="AE908" s="106">
        <f t="shared" si="759"/>
        <v>0.81375702000000005</v>
      </c>
      <c r="AF908" s="106">
        <f t="shared" si="760"/>
        <v>0.82905622000000001</v>
      </c>
      <c r="AG908" s="106">
        <f t="shared" si="761"/>
        <v>0</v>
      </c>
      <c r="AH908" s="115" t="str">
        <f t="shared" si="771"/>
        <v>J=</v>
      </c>
      <c r="AI908" s="116">
        <f t="shared" ref="AI908:AI971" si="772">IF(W907&gt;0,VLOOKUP(A907,$AL$10:$AZ$312,14),AI907)</f>
        <v>45071</v>
      </c>
      <c r="AJ908" s="10"/>
      <c r="AK908" s="1"/>
      <c r="AL908" s="10"/>
      <c r="AM908" s="1"/>
      <c r="AN908" s="1"/>
      <c r="AO908" s="3"/>
      <c r="AP908" s="3"/>
      <c r="AQ908" s="4"/>
      <c r="AR908" s="4"/>
      <c r="AS908" s="4"/>
      <c r="AT908" s="4"/>
      <c r="AU908" s="4"/>
      <c r="AV908" s="4"/>
      <c r="AW908" s="1"/>
      <c r="AX908" s="1"/>
      <c r="AY908" s="1"/>
      <c r="AZ908" s="1"/>
      <c r="BA908" s="1"/>
      <c r="BB908" s="1"/>
      <c r="BC908" s="1"/>
      <c r="BD908" s="1"/>
      <c r="BE908" s="1"/>
      <c r="BG908" s="1"/>
      <c r="BH908" s="1"/>
    </row>
    <row r="909" spans="1:60" ht="15" customHeight="1" x14ac:dyDescent="0.25">
      <c r="A909" s="105">
        <f t="shared" si="762"/>
        <v>45050</v>
      </c>
      <c r="B909" s="106">
        <f t="shared" si="747"/>
        <v>765.3004237085745</v>
      </c>
      <c r="C909" s="2">
        <f t="shared" si="763"/>
        <v>628.53556768999999</v>
      </c>
      <c r="D909" s="2">
        <f t="shared" si="764"/>
        <v>105.64031364999983</v>
      </c>
      <c r="E909" s="106">
        <f t="shared" si="748"/>
        <v>522.89525404000017</v>
      </c>
      <c r="F909" s="21">
        <f t="shared" si="765"/>
        <v>6609.67</v>
      </c>
      <c r="G909" s="108">
        <f t="shared" si="766"/>
        <v>6649.99</v>
      </c>
      <c r="H909" s="109">
        <f t="shared" si="743"/>
        <v>45011</v>
      </c>
      <c r="I909" s="109">
        <f t="shared" si="739"/>
        <v>45042</v>
      </c>
      <c r="J909" s="110">
        <f t="shared" si="749"/>
        <v>6.1001532602988906E-3</v>
      </c>
      <c r="K909" s="117">
        <f t="shared" si="740"/>
        <v>45071</v>
      </c>
      <c r="L909" s="178">
        <f t="shared" si="742"/>
        <v>30</v>
      </c>
      <c r="M909" s="178">
        <f t="shared" si="746"/>
        <v>9</v>
      </c>
      <c r="N909" s="106">
        <f t="shared" si="750"/>
        <v>1.0018261500000001</v>
      </c>
      <c r="O909" s="111">
        <f t="shared" si="745"/>
        <v>1.0071003300000001</v>
      </c>
      <c r="P909" s="111">
        <f t="shared" si="767"/>
        <v>1.2184582465419858</v>
      </c>
      <c r="Q909" s="106">
        <f t="shared" si="744"/>
        <v>1.22068333</v>
      </c>
      <c r="R909" s="106">
        <f t="shared" si="768"/>
        <v>1.1934647899999999</v>
      </c>
      <c r="S909" s="106">
        <f t="shared" si="751"/>
        <v>750.13506930000005</v>
      </c>
      <c r="T909" s="106">
        <f t="shared" si="752"/>
        <v>20.437681095831344</v>
      </c>
      <c r="U909" s="106">
        <f t="shared" si="753"/>
        <v>115.39426590274317</v>
      </c>
      <c r="V909" s="106">
        <f t="shared" si="754"/>
        <v>764.36751468857449</v>
      </c>
      <c r="W909" s="19">
        <f t="shared" si="738"/>
        <v>0</v>
      </c>
      <c r="X909" s="2">
        <f t="shared" si="755"/>
        <v>0</v>
      </c>
      <c r="Y909" s="4">
        <f t="shared" si="756"/>
        <v>0</v>
      </c>
      <c r="Z909" s="106">
        <f t="shared" si="757"/>
        <v>0</v>
      </c>
      <c r="AA909" s="114">
        <f t="shared" si="769"/>
        <v>0.05</v>
      </c>
      <c r="AB909" s="112">
        <f t="shared" si="758"/>
        <v>9</v>
      </c>
      <c r="AC909" s="178">
        <f t="shared" si="741"/>
        <v>30</v>
      </c>
      <c r="AD909" s="11">
        <f t="shared" si="770"/>
        <v>1.0012204979999999</v>
      </c>
      <c r="AE909" s="106">
        <f t="shared" si="759"/>
        <v>0.91553834999999995</v>
      </c>
      <c r="AF909" s="106">
        <f t="shared" si="760"/>
        <v>0.93290901999999998</v>
      </c>
      <c r="AG909" s="106">
        <f t="shared" si="761"/>
        <v>0</v>
      </c>
      <c r="AH909" s="115" t="str">
        <f t="shared" si="771"/>
        <v>J=</v>
      </c>
      <c r="AI909" s="116">
        <f t="shared" si="772"/>
        <v>45071</v>
      </c>
      <c r="AJ909" s="10"/>
      <c r="AO909" s="26"/>
      <c r="AP909" s="26"/>
      <c r="BA909" s="1"/>
      <c r="BB909" s="1"/>
      <c r="BC909" s="1"/>
      <c r="BD909" s="1"/>
      <c r="BE909" s="1"/>
      <c r="BG909" s="1"/>
      <c r="BH909" s="1"/>
    </row>
    <row r="910" spans="1:60" ht="15" customHeight="1" x14ac:dyDescent="0.25">
      <c r="A910" s="105">
        <f t="shared" si="762"/>
        <v>45051</v>
      </c>
      <c r="B910" s="106">
        <f t="shared" si="747"/>
        <v>765.53373228604426</v>
      </c>
      <c r="C910" s="2">
        <f t="shared" si="763"/>
        <v>628.53556768999999</v>
      </c>
      <c r="D910" s="2">
        <f t="shared" si="764"/>
        <v>105.64031364999983</v>
      </c>
      <c r="E910" s="106">
        <f t="shared" si="748"/>
        <v>522.89525404000017</v>
      </c>
      <c r="F910" s="21">
        <f t="shared" si="765"/>
        <v>6609.67</v>
      </c>
      <c r="G910" s="108">
        <f t="shared" si="766"/>
        <v>6649.99</v>
      </c>
      <c r="H910" s="109">
        <f t="shared" si="743"/>
        <v>45011</v>
      </c>
      <c r="I910" s="109">
        <f t="shared" si="739"/>
        <v>45042</v>
      </c>
      <c r="J910" s="110">
        <f t="shared" si="749"/>
        <v>6.1001532602988906E-3</v>
      </c>
      <c r="K910" s="117">
        <f t="shared" si="740"/>
        <v>45071</v>
      </c>
      <c r="L910" s="178">
        <f t="shared" si="742"/>
        <v>30</v>
      </c>
      <c r="M910" s="178">
        <f t="shared" si="746"/>
        <v>10</v>
      </c>
      <c r="N910" s="106">
        <f t="shared" si="750"/>
        <v>1.00202926</v>
      </c>
      <c r="O910" s="111">
        <f t="shared" si="745"/>
        <v>1.0071003300000001</v>
      </c>
      <c r="P910" s="111">
        <f t="shared" si="767"/>
        <v>1.2184582465419858</v>
      </c>
      <c r="Q910" s="106">
        <f t="shared" si="744"/>
        <v>1.22093081</v>
      </c>
      <c r="R910" s="106">
        <f t="shared" si="768"/>
        <v>1.1934647899999999</v>
      </c>
      <c r="S910" s="106">
        <f t="shared" si="751"/>
        <v>750.13506930000005</v>
      </c>
      <c r="T910" s="106">
        <f t="shared" si="752"/>
        <v>20.437681095831344</v>
      </c>
      <c r="U910" s="106">
        <f t="shared" si="753"/>
        <v>115.52367202021303</v>
      </c>
      <c r="V910" s="106">
        <f t="shared" si="754"/>
        <v>764.49692080604427</v>
      </c>
      <c r="W910" s="19">
        <f t="shared" si="738"/>
        <v>0</v>
      </c>
      <c r="X910" s="2">
        <f t="shared" si="755"/>
        <v>0</v>
      </c>
      <c r="Y910" s="4">
        <f t="shared" si="756"/>
        <v>0</v>
      </c>
      <c r="Z910" s="106">
        <f t="shared" si="757"/>
        <v>0</v>
      </c>
      <c r="AA910" s="114">
        <f t="shared" si="769"/>
        <v>0.05</v>
      </c>
      <c r="AB910" s="112">
        <f t="shared" si="758"/>
        <v>10</v>
      </c>
      <c r="AC910" s="178">
        <f t="shared" si="741"/>
        <v>30</v>
      </c>
      <c r="AD910" s="11">
        <f t="shared" si="770"/>
        <v>1.0013562009999999</v>
      </c>
      <c r="AE910" s="106">
        <f t="shared" si="759"/>
        <v>1.0173339299999999</v>
      </c>
      <c r="AF910" s="106">
        <f t="shared" si="760"/>
        <v>1.0368114799999999</v>
      </c>
      <c r="AG910" s="106">
        <f t="shared" si="761"/>
        <v>0</v>
      </c>
      <c r="AH910" s="115" t="str">
        <f t="shared" si="771"/>
        <v>J=</v>
      </c>
      <c r="AI910" s="116">
        <f t="shared" si="772"/>
        <v>45071</v>
      </c>
      <c r="AJ910" s="10"/>
      <c r="AO910" s="26"/>
      <c r="AP910" s="26"/>
      <c r="BA910" s="1"/>
      <c r="BB910" s="1"/>
      <c r="BC910" s="1"/>
      <c r="BD910" s="1"/>
      <c r="BE910" s="1"/>
      <c r="BG910" s="1"/>
      <c r="BH910" s="1"/>
    </row>
    <row r="911" spans="1:60" ht="15" customHeight="1" x14ac:dyDescent="0.25">
      <c r="A911" s="105">
        <f t="shared" si="762"/>
        <v>45052</v>
      </c>
      <c r="B911" s="106">
        <f t="shared" si="747"/>
        <v>765.76711593827679</v>
      </c>
      <c r="C911" s="2">
        <f t="shared" si="763"/>
        <v>628.53556768999999</v>
      </c>
      <c r="D911" s="2">
        <f t="shared" si="764"/>
        <v>105.64031364999983</v>
      </c>
      <c r="E911" s="106">
        <f t="shared" si="748"/>
        <v>522.89525404000017</v>
      </c>
      <c r="F911" s="21">
        <f t="shared" si="765"/>
        <v>6609.67</v>
      </c>
      <c r="G911" s="108">
        <f t="shared" si="766"/>
        <v>6649.99</v>
      </c>
      <c r="H911" s="109">
        <f t="shared" si="743"/>
        <v>45011</v>
      </c>
      <c r="I911" s="109">
        <f t="shared" si="739"/>
        <v>45042</v>
      </c>
      <c r="J911" s="110">
        <f t="shared" si="749"/>
        <v>6.1001532602988906E-3</v>
      </c>
      <c r="K911" s="117">
        <f t="shared" si="740"/>
        <v>45071</v>
      </c>
      <c r="L911" s="178">
        <f t="shared" si="742"/>
        <v>30</v>
      </c>
      <c r="M911" s="178">
        <f t="shared" si="746"/>
        <v>11</v>
      </c>
      <c r="N911" s="106">
        <f t="shared" si="750"/>
        <v>1.00223241</v>
      </c>
      <c r="O911" s="111">
        <f t="shared" si="745"/>
        <v>1.0071003300000001</v>
      </c>
      <c r="P911" s="111">
        <f t="shared" si="767"/>
        <v>1.2184582465419858</v>
      </c>
      <c r="Q911" s="106">
        <f t="shared" si="744"/>
        <v>1.22117834</v>
      </c>
      <c r="R911" s="106">
        <f t="shared" si="768"/>
        <v>1.1934647899999999</v>
      </c>
      <c r="S911" s="106">
        <f t="shared" si="751"/>
        <v>750.13506930000005</v>
      </c>
      <c r="T911" s="106">
        <f t="shared" si="752"/>
        <v>20.437681095831344</v>
      </c>
      <c r="U911" s="106">
        <f t="shared" si="753"/>
        <v>115.65310428244554</v>
      </c>
      <c r="V911" s="106">
        <f t="shared" si="754"/>
        <v>764.62635306827679</v>
      </c>
      <c r="W911" s="19">
        <f t="shared" si="738"/>
        <v>0</v>
      </c>
      <c r="X911" s="2">
        <f t="shared" si="755"/>
        <v>0</v>
      </c>
      <c r="Y911" s="4">
        <f t="shared" si="756"/>
        <v>0</v>
      </c>
      <c r="Z911" s="106">
        <f t="shared" si="757"/>
        <v>0</v>
      </c>
      <c r="AA911" s="114">
        <f t="shared" si="769"/>
        <v>0.05</v>
      </c>
      <c r="AB911" s="112">
        <f t="shared" si="758"/>
        <v>11</v>
      </c>
      <c r="AC911" s="178">
        <f t="shared" si="741"/>
        <v>30</v>
      </c>
      <c r="AD911" s="11">
        <f t="shared" si="770"/>
        <v>1.001491922</v>
      </c>
      <c r="AE911" s="106">
        <f t="shared" si="759"/>
        <v>1.1191430099999999</v>
      </c>
      <c r="AF911" s="106">
        <f t="shared" si="760"/>
        <v>1.1407628700000001</v>
      </c>
      <c r="AG911" s="106">
        <f t="shared" si="761"/>
        <v>0</v>
      </c>
      <c r="AH911" s="115" t="str">
        <f t="shared" si="771"/>
        <v>J=</v>
      </c>
      <c r="AI911" s="116">
        <f t="shared" si="772"/>
        <v>45071</v>
      </c>
      <c r="AJ911" s="10"/>
      <c r="AO911" s="26"/>
      <c r="AP911" s="26"/>
      <c r="BA911" s="1"/>
      <c r="BB911" s="1"/>
      <c r="BC911" s="1"/>
      <c r="BD911" s="1"/>
      <c r="BE911" s="1"/>
      <c r="BG911" s="1"/>
      <c r="BH911" s="1"/>
    </row>
    <row r="912" spans="1:60" ht="15" customHeight="1" x14ac:dyDescent="0.25">
      <c r="A912" s="105">
        <f t="shared" si="762"/>
        <v>45053</v>
      </c>
      <c r="B912" s="106">
        <f t="shared" si="747"/>
        <v>766.0005806842247</v>
      </c>
      <c r="C912" s="2">
        <f t="shared" si="763"/>
        <v>628.53556768999999</v>
      </c>
      <c r="D912" s="2">
        <f t="shared" si="764"/>
        <v>105.64031364999983</v>
      </c>
      <c r="E912" s="106">
        <f t="shared" si="748"/>
        <v>522.89525404000017</v>
      </c>
      <c r="F912" s="21">
        <f t="shared" si="765"/>
        <v>6609.67</v>
      </c>
      <c r="G912" s="108">
        <f t="shared" si="766"/>
        <v>6649.99</v>
      </c>
      <c r="H912" s="109">
        <f t="shared" si="743"/>
        <v>45011</v>
      </c>
      <c r="I912" s="109">
        <f t="shared" si="739"/>
        <v>45042</v>
      </c>
      <c r="J912" s="110">
        <f t="shared" si="749"/>
        <v>6.1001532602988906E-3</v>
      </c>
      <c r="K912" s="117">
        <f t="shared" si="740"/>
        <v>45071</v>
      </c>
      <c r="L912" s="178">
        <f t="shared" si="742"/>
        <v>30</v>
      </c>
      <c r="M912" s="178">
        <f t="shared" si="746"/>
        <v>12</v>
      </c>
      <c r="N912" s="106">
        <f t="shared" si="750"/>
        <v>1.00243561</v>
      </c>
      <c r="O912" s="111">
        <f t="shared" si="745"/>
        <v>1.0071003300000001</v>
      </c>
      <c r="P912" s="111">
        <f t="shared" si="767"/>
        <v>1.2184582465419858</v>
      </c>
      <c r="Q912" s="106">
        <f t="shared" si="744"/>
        <v>1.2214259300000001</v>
      </c>
      <c r="R912" s="106">
        <f t="shared" si="768"/>
        <v>1.1934647899999999</v>
      </c>
      <c r="S912" s="106">
        <f t="shared" si="751"/>
        <v>750.13506930000005</v>
      </c>
      <c r="T912" s="106">
        <f t="shared" si="752"/>
        <v>20.437681095831344</v>
      </c>
      <c r="U912" s="106">
        <f t="shared" si="753"/>
        <v>115.78256791839335</v>
      </c>
      <c r="V912" s="106">
        <f t="shared" si="754"/>
        <v>764.75581670422469</v>
      </c>
      <c r="W912" s="19">
        <f t="shared" si="738"/>
        <v>0</v>
      </c>
      <c r="X912" s="2">
        <f t="shared" si="755"/>
        <v>0</v>
      </c>
      <c r="Y912" s="4">
        <f t="shared" si="756"/>
        <v>0</v>
      </c>
      <c r="Z912" s="106">
        <f t="shared" si="757"/>
        <v>0</v>
      </c>
      <c r="AA912" s="114">
        <f t="shared" si="769"/>
        <v>0.05</v>
      </c>
      <c r="AB912" s="112">
        <f t="shared" si="758"/>
        <v>12</v>
      </c>
      <c r="AC912" s="178">
        <f t="shared" si="741"/>
        <v>30</v>
      </c>
      <c r="AD912" s="11">
        <f t="shared" si="770"/>
        <v>1.001627662</v>
      </c>
      <c r="AE912" s="106">
        <f t="shared" si="759"/>
        <v>1.2209663399999999</v>
      </c>
      <c r="AF912" s="106">
        <f t="shared" si="760"/>
        <v>1.2447639800000001</v>
      </c>
      <c r="AG912" s="106">
        <f t="shared" si="761"/>
        <v>0</v>
      </c>
      <c r="AH912" s="115" t="str">
        <f t="shared" si="771"/>
        <v>J=</v>
      </c>
      <c r="AI912" s="116">
        <f t="shared" si="772"/>
        <v>45071</v>
      </c>
      <c r="AJ912" s="10"/>
      <c r="AO912" s="26"/>
      <c r="AP912" s="26"/>
      <c r="BA912" s="1"/>
      <c r="BB912" s="1"/>
      <c r="BC912" s="1"/>
      <c r="BD912" s="1"/>
      <c r="BE912" s="1"/>
      <c r="BG912" s="1"/>
      <c r="BH912" s="1"/>
    </row>
    <row r="913" spans="1:180" ht="15" customHeight="1" x14ac:dyDescent="0.25">
      <c r="A913" s="105">
        <f t="shared" si="762"/>
        <v>45054</v>
      </c>
      <c r="B913" s="106">
        <f t="shared" si="747"/>
        <v>766.2341152859824</v>
      </c>
      <c r="C913" s="2">
        <f t="shared" si="763"/>
        <v>628.53556768999999</v>
      </c>
      <c r="D913" s="2">
        <f t="shared" si="764"/>
        <v>105.64031364999983</v>
      </c>
      <c r="E913" s="106">
        <f t="shared" si="748"/>
        <v>522.89525404000017</v>
      </c>
      <c r="F913" s="21">
        <f t="shared" si="765"/>
        <v>6609.67</v>
      </c>
      <c r="G913" s="108">
        <f t="shared" si="766"/>
        <v>6649.99</v>
      </c>
      <c r="H913" s="109">
        <f t="shared" si="743"/>
        <v>45011</v>
      </c>
      <c r="I913" s="109">
        <f t="shared" si="739"/>
        <v>45042</v>
      </c>
      <c r="J913" s="110">
        <f t="shared" si="749"/>
        <v>6.1001532602988906E-3</v>
      </c>
      <c r="K913" s="117">
        <f t="shared" si="740"/>
        <v>45071</v>
      </c>
      <c r="L913" s="178">
        <f t="shared" si="742"/>
        <v>30</v>
      </c>
      <c r="M913" s="178">
        <f t="shared" si="746"/>
        <v>13</v>
      </c>
      <c r="N913" s="106">
        <f t="shared" si="750"/>
        <v>1.0026388399999999</v>
      </c>
      <c r="O913" s="111">
        <f t="shared" si="745"/>
        <v>1.0071003300000001</v>
      </c>
      <c r="P913" s="111">
        <f t="shared" si="767"/>
        <v>1.2184582465419858</v>
      </c>
      <c r="Q913" s="106">
        <f t="shared" si="744"/>
        <v>1.2216735599999999</v>
      </c>
      <c r="R913" s="106">
        <f t="shared" si="768"/>
        <v>1.1934647899999999</v>
      </c>
      <c r="S913" s="106">
        <f t="shared" si="751"/>
        <v>750.13506930000005</v>
      </c>
      <c r="T913" s="106">
        <f t="shared" si="752"/>
        <v>20.437681095831344</v>
      </c>
      <c r="U913" s="106">
        <f t="shared" si="753"/>
        <v>115.91205247015118</v>
      </c>
      <c r="V913" s="106">
        <f t="shared" si="754"/>
        <v>764.88530125598243</v>
      </c>
      <c r="W913" s="19">
        <f t="shared" si="738"/>
        <v>0</v>
      </c>
      <c r="X913" s="2">
        <f t="shared" si="755"/>
        <v>0</v>
      </c>
      <c r="Y913" s="4">
        <f t="shared" si="756"/>
        <v>0</v>
      </c>
      <c r="Z913" s="106">
        <f t="shared" si="757"/>
        <v>0</v>
      </c>
      <c r="AA913" s="114">
        <f t="shared" si="769"/>
        <v>0.05</v>
      </c>
      <c r="AB913" s="112">
        <f t="shared" si="758"/>
        <v>13</v>
      </c>
      <c r="AC913" s="178">
        <f t="shared" si="741"/>
        <v>30</v>
      </c>
      <c r="AD913" s="11">
        <f t="shared" si="770"/>
        <v>1.0017634200000001</v>
      </c>
      <c r="AE913" s="106">
        <f t="shared" si="759"/>
        <v>1.32280318</v>
      </c>
      <c r="AF913" s="106">
        <f t="shared" si="760"/>
        <v>1.34881403</v>
      </c>
      <c r="AG913" s="106">
        <f t="shared" si="761"/>
        <v>0</v>
      </c>
      <c r="AH913" s="115" t="str">
        <f t="shared" si="771"/>
        <v>J=</v>
      </c>
      <c r="AI913" s="116">
        <f t="shared" si="772"/>
        <v>45071</v>
      </c>
      <c r="AJ913" s="10"/>
      <c r="AO913" s="26"/>
      <c r="AP913" s="26"/>
      <c r="BA913" s="1"/>
      <c r="BB913" s="1"/>
      <c r="BC913" s="1"/>
      <c r="BD913" s="1"/>
      <c r="BE913" s="1"/>
      <c r="BG913" s="1"/>
      <c r="BH913" s="1"/>
    </row>
    <row r="914" spans="1:180" ht="15" customHeight="1" x14ac:dyDescent="0.25">
      <c r="A914" s="105">
        <f t="shared" si="762"/>
        <v>45055</v>
      </c>
      <c r="B914" s="106">
        <f t="shared" si="747"/>
        <v>766.4677302614557</v>
      </c>
      <c r="C914" s="2">
        <f t="shared" si="763"/>
        <v>628.53556768999999</v>
      </c>
      <c r="D914" s="2">
        <f t="shared" si="764"/>
        <v>105.64031364999983</v>
      </c>
      <c r="E914" s="106">
        <f t="shared" si="748"/>
        <v>522.89525404000017</v>
      </c>
      <c r="F914" s="21">
        <f t="shared" si="765"/>
        <v>6609.67</v>
      </c>
      <c r="G914" s="108">
        <f t="shared" si="766"/>
        <v>6649.99</v>
      </c>
      <c r="H914" s="109">
        <f t="shared" si="743"/>
        <v>45011</v>
      </c>
      <c r="I914" s="109">
        <f t="shared" si="739"/>
        <v>45042</v>
      </c>
      <c r="J914" s="110">
        <f t="shared" si="749"/>
        <v>6.1001532602988906E-3</v>
      </c>
      <c r="K914" s="117">
        <f t="shared" si="740"/>
        <v>45071</v>
      </c>
      <c r="L914" s="178">
        <f t="shared" si="742"/>
        <v>30</v>
      </c>
      <c r="M914" s="178">
        <f t="shared" si="746"/>
        <v>14</v>
      </c>
      <c r="N914" s="106">
        <f t="shared" si="750"/>
        <v>1.0028421199999999</v>
      </c>
      <c r="O914" s="111">
        <f t="shared" si="745"/>
        <v>1.0071003300000001</v>
      </c>
      <c r="P914" s="111">
        <f t="shared" si="767"/>
        <v>1.2184582465419858</v>
      </c>
      <c r="Q914" s="106">
        <f t="shared" si="744"/>
        <v>1.2219212500000001</v>
      </c>
      <c r="R914" s="106">
        <f t="shared" si="768"/>
        <v>1.1934647899999999</v>
      </c>
      <c r="S914" s="106">
        <f t="shared" si="751"/>
        <v>750.13506930000005</v>
      </c>
      <c r="T914" s="106">
        <f t="shared" si="752"/>
        <v>20.437681095831344</v>
      </c>
      <c r="U914" s="106">
        <f t="shared" si="753"/>
        <v>116.04156839562442</v>
      </c>
      <c r="V914" s="106">
        <f t="shared" si="754"/>
        <v>765.01481718145567</v>
      </c>
      <c r="W914" s="19">
        <f t="shared" si="738"/>
        <v>0</v>
      </c>
      <c r="X914" s="2">
        <f t="shared" si="755"/>
        <v>0</v>
      </c>
      <c r="Y914" s="4">
        <f t="shared" si="756"/>
        <v>0</v>
      </c>
      <c r="Z914" s="106">
        <f t="shared" si="757"/>
        <v>0</v>
      </c>
      <c r="AA914" s="114">
        <f t="shared" si="769"/>
        <v>0.05</v>
      </c>
      <c r="AB914" s="112">
        <f t="shared" si="758"/>
        <v>14</v>
      </c>
      <c r="AC914" s="178">
        <f t="shared" si="741"/>
        <v>30</v>
      </c>
      <c r="AD914" s="11">
        <f t="shared" si="770"/>
        <v>1.0018991960000001</v>
      </c>
      <c r="AE914" s="106">
        <f t="shared" si="759"/>
        <v>1.4246535199999999</v>
      </c>
      <c r="AF914" s="106">
        <f t="shared" si="760"/>
        <v>1.4529130800000001</v>
      </c>
      <c r="AG914" s="106">
        <f t="shared" si="761"/>
        <v>0</v>
      </c>
      <c r="AH914" s="115" t="str">
        <f t="shared" si="771"/>
        <v>J=</v>
      </c>
      <c r="AI914" s="116">
        <f t="shared" si="772"/>
        <v>45071</v>
      </c>
      <c r="AJ914" s="12"/>
      <c r="AK914" s="16"/>
      <c r="AL914" s="16"/>
      <c r="AM914" s="16"/>
      <c r="AN914" s="16"/>
      <c r="AO914" s="27"/>
      <c r="AP914" s="27"/>
      <c r="AQ914" s="16"/>
      <c r="AR914" s="16"/>
      <c r="AS914" s="16"/>
      <c r="AT914" s="16"/>
      <c r="AU914" s="16"/>
      <c r="AV914" s="16"/>
      <c r="AW914" s="16"/>
      <c r="AX914" s="16"/>
      <c r="AY914" s="16"/>
      <c r="AZ914" s="16"/>
      <c r="BA914" s="7"/>
      <c r="BB914" s="7"/>
      <c r="BC914" s="7"/>
      <c r="BD914" s="7"/>
      <c r="BE914" s="7"/>
      <c r="BG914" s="7"/>
      <c r="BH914" s="7"/>
      <c r="BI914" s="16"/>
      <c r="BJ914" s="16"/>
      <c r="BK914" s="16"/>
      <c r="BL914" s="16"/>
      <c r="BM914" s="16"/>
      <c r="BN914" s="16"/>
      <c r="BO914" s="16"/>
      <c r="BP914" s="16"/>
      <c r="BQ914" s="16"/>
      <c r="BR914" s="16"/>
      <c r="BS914" s="16"/>
      <c r="BT914" s="16"/>
      <c r="BU914" s="16"/>
      <c r="BV914" s="16"/>
      <c r="BW914" s="16"/>
      <c r="BX914" s="16"/>
      <c r="BY914" s="16"/>
      <c r="BZ914" s="16"/>
      <c r="CA914" s="16"/>
      <c r="CB914" s="16"/>
      <c r="CC914" s="16"/>
      <c r="CD914" s="16"/>
      <c r="CE914" s="16"/>
      <c r="CF914" s="16"/>
      <c r="CG914" s="16"/>
      <c r="CH914" s="16"/>
      <c r="CI914" s="16"/>
      <c r="CJ914" s="16"/>
      <c r="CK914" s="16"/>
      <c r="CL914" s="16"/>
      <c r="CM914" s="16"/>
      <c r="CN914" s="16"/>
      <c r="CO914" s="16"/>
      <c r="CP914" s="16"/>
      <c r="CQ914" s="16"/>
      <c r="CR914" s="16"/>
      <c r="CS914" s="16"/>
      <c r="CT914" s="16"/>
      <c r="CU914" s="16"/>
      <c r="CV914" s="16"/>
      <c r="CW914" s="16"/>
      <c r="CX914" s="16"/>
      <c r="CY914" s="16"/>
      <c r="CZ914" s="16"/>
      <c r="DA914" s="16"/>
      <c r="DB914" s="16"/>
      <c r="DC914" s="16"/>
      <c r="DD914" s="16"/>
      <c r="DE914" s="16"/>
      <c r="DF914" s="16"/>
      <c r="DG914" s="16"/>
      <c r="DH914" s="16"/>
      <c r="DI914" s="16"/>
      <c r="DJ914" s="16"/>
      <c r="DK914" s="16"/>
      <c r="DL914" s="16"/>
      <c r="DM914" s="16"/>
      <c r="DN914" s="16"/>
      <c r="DO914" s="16"/>
      <c r="DP914" s="16"/>
      <c r="DQ914" s="16"/>
      <c r="DR914" s="16"/>
      <c r="DS914" s="16"/>
      <c r="DT914" s="16"/>
      <c r="DU914" s="16"/>
      <c r="DV914" s="16"/>
      <c r="DW914" s="16"/>
      <c r="DX914" s="16"/>
      <c r="DY914" s="16"/>
      <c r="DZ914" s="16"/>
      <c r="EA914" s="16"/>
      <c r="EB914" s="16"/>
      <c r="EC914" s="16"/>
      <c r="ED914" s="16"/>
      <c r="EE914" s="16"/>
      <c r="EF914" s="16"/>
      <c r="EG914" s="16"/>
      <c r="EH914" s="16"/>
      <c r="EI914" s="16"/>
      <c r="EJ914" s="16"/>
      <c r="EK914" s="16"/>
      <c r="EL914" s="16"/>
      <c r="EM914" s="16"/>
      <c r="EN914" s="16"/>
      <c r="EO914" s="16"/>
      <c r="EP914" s="16"/>
      <c r="EQ914" s="16"/>
      <c r="ER914" s="16"/>
      <c r="ES914" s="16"/>
      <c r="ET914" s="16"/>
      <c r="EU914" s="16"/>
      <c r="EV914" s="16"/>
      <c r="EW914" s="16"/>
      <c r="EX914" s="16"/>
      <c r="EY914" s="16"/>
      <c r="EZ914" s="16"/>
      <c r="FA914" s="16"/>
      <c r="FB914" s="16"/>
      <c r="FC914" s="16"/>
      <c r="FD914" s="16"/>
      <c r="FE914" s="16"/>
      <c r="FF914" s="16"/>
      <c r="FG914" s="16"/>
      <c r="FH914" s="16"/>
      <c r="FI914" s="16"/>
      <c r="FJ914" s="16"/>
      <c r="FK914" s="16"/>
      <c r="FL914" s="16"/>
      <c r="FM914" s="16"/>
      <c r="FN914" s="16"/>
      <c r="FO914" s="16"/>
      <c r="FP914" s="16"/>
      <c r="FQ914" s="16"/>
      <c r="FR914" s="16"/>
      <c r="FS914" s="16"/>
      <c r="FT914" s="16"/>
      <c r="FU914" s="16"/>
      <c r="FV914" s="16"/>
      <c r="FW914" s="16"/>
      <c r="FX914" s="16"/>
    </row>
    <row r="915" spans="1:180" ht="15" customHeight="1" x14ac:dyDescent="0.25">
      <c r="A915" s="105">
        <f t="shared" si="762"/>
        <v>45056</v>
      </c>
      <c r="B915" s="106">
        <f t="shared" si="747"/>
        <v>766.70141065378641</v>
      </c>
      <c r="C915" s="2">
        <f t="shared" si="763"/>
        <v>628.53556768999999</v>
      </c>
      <c r="D915" s="2">
        <f t="shared" si="764"/>
        <v>105.64031364999983</v>
      </c>
      <c r="E915" s="106">
        <f t="shared" si="748"/>
        <v>522.89525404000017</v>
      </c>
      <c r="F915" s="21">
        <f t="shared" si="765"/>
        <v>6609.67</v>
      </c>
      <c r="G915" s="108">
        <f t="shared" si="766"/>
        <v>6649.99</v>
      </c>
      <c r="H915" s="109">
        <f t="shared" si="743"/>
        <v>45011</v>
      </c>
      <c r="I915" s="109">
        <f t="shared" si="739"/>
        <v>45042</v>
      </c>
      <c r="J915" s="110">
        <f t="shared" si="749"/>
        <v>6.1001532602988906E-3</v>
      </c>
      <c r="K915" s="117">
        <f t="shared" si="740"/>
        <v>45071</v>
      </c>
      <c r="L915" s="178">
        <f t="shared" si="742"/>
        <v>30</v>
      </c>
      <c r="M915" s="178">
        <f t="shared" si="746"/>
        <v>15</v>
      </c>
      <c r="N915" s="106">
        <f t="shared" si="750"/>
        <v>1.00304543</v>
      </c>
      <c r="O915" s="111">
        <f t="shared" si="745"/>
        <v>1.0071003300000001</v>
      </c>
      <c r="P915" s="111">
        <f t="shared" si="767"/>
        <v>1.2184582465419858</v>
      </c>
      <c r="Q915" s="106">
        <f t="shared" si="744"/>
        <v>1.22216897</v>
      </c>
      <c r="R915" s="106">
        <f t="shared" si="768"/>
        <v>1.1934647899999999</v>
      </c>
      <c r="S915" s="106">
        <f t="shared" si="751"/>
        <v>750.13506930000005</v>
      </c>
      <c r="T915" s="106">
        <f t="shared" si="752"/>
        <v>20.437681095831344</v>
      </c>
      <c r="U915" s="106">
        <f t="shared" si="753"/>
        <v>116.17110000795519</v>
      </c>
      <c r="V915" s="106">
        <f t="shared" si="754"/>
        <v>765.14434879378643</v>
      </c>
      <c r="W915" s="19">
        <f t="shared" si="738"/>
        <v>0</v>
      </c>
      <c r="X915" s="2">
        <f t="shared" si="755"/>
        <v>0</v>
      </c>
      <c r="Y915" s="4">
        <f t="shared" si="756"/>
        <v>0</v>
      </c>
      <c r="Z915" s="106">
        <f t="shared" si="757"/>
        <v>0</v>
      </c>
      <c r="AA915" s="114">
        <f t="shared" si="769"/>
        <v>0.05</v>
      </c>
      <c r="AB915" s="112">
        <f t="shared" si="758"/>
        <v>15</v>
      </c>
      <c r="AC915" s="178">
        <f t="shared" si="741"/>
        <v>30</v>
      </c>
      <c r="AD915" s="11">
        <f t="shared" si="770"/>
        <v>1.0020349909999999</v>
      </c>
      <c r="AE915" s="106">
        <f t="shared" si="759"/>
        <v>1.52651811</v>
      </c>
      <c r="AF915" s="106">
        <f t="shared" si="760"/>
        <v>1.5570618599999999</v>
      </c>
      <c r="AG915" s="106">
        <f t="shared" si="761"/>
        <v>0</v>
      </c>
      <c r="AH915" s="115" t="str">
        <f t="shared" si="771"/>
        <v>J=</v>
      </c>
      <c r="AI915" s="116">
        <f t="shared" si="772"/>
        <v>45071</v>
      </c>
      <c r="AJ915" s="10"/>
      <c r="AO915" s="26"/>
      <c r="AP915" s="26"/>
      <c r="BA915" s="1"/>
      <c r="BB915" s="1"/>
      <c r="BC915" s="1"/>
      <c r="BD915" s="1"/>
      <c r="BE915" s="1"/>
      <c r="BG915" s="1"/>
      <c r="BH915" s="1"/>
    </row>
    <row r="916" spans="1:180" ht="15" customHeight="1" x14ac:dyDescent="0.25">
      <c r="A916" s="105">
        <f t="shared" si="762"/>
        <v>45057</v>
      </c>
      <c r="B916" s="106">
        <f t="shared" si="747"/>
        <v>766.935177448785</v>
      </c>
      <c r="C916" s="2">
        <f t="shared" si="763"/>
        <v>628.53556768999999</v>
      </c>
      <c r="D916" s="2">
        <f t="shared" si="764"/>
        <v>105.64031364999983</v>
      </c>
      <c r="E916" s="106">
        <f t="shared" si="748"/>
        <v>522.89525404000017</v>
      </c>
      <c r="F916" s="21">
        <f t="shared" si="765"/>
        <v>6609.67</v>
      </c>
      <c r="G916" s="108">
        <f t="shared" si="766"/>
        <v>6649.99</v>
      </c>
      <c r="H916" s="109">
        <f t="shared" si="743"/>
        <v>45011</v>
      </c>
      <c r="I916" s="109">
        <f t="shared" si="739"/>
        <v>45042</v>
      </c>
      <c r="J916" s="110">
        <f t="shared" si="749"/>
        <v>6.1001532602988906E-3</v>
      </c>
      <c r="K916" s="117">
        <f t="shared" si="740"/>
        <v>45071</v>
      </c>
      <c r="L916" s="178">
        <f t="shared" si="742"/>
        <v>30</v>
      </c>
      <c r="M916" s="178">
        <f t="shared" si="746"/>
        <v>16</v>
      </c>
      <c r="N916" s="106">
        <f t="shared" si="750"/>
        <v>1.00324879</v>
      </c>
      <c r="O916" s="111">
        <f t="shared" si="745"/>
        <v>1.0071003300000001</v>
      </c>
      <c r="P916" s="111">
        <f t="shared" si="767"/>
        <v>1.2184582465419858</v>
      </c>
      <c r="Q916" s="106">
        <f t="shared" si="744"/>
        <v>1.22241676</v>
      </c>
      <c r="R916" s="106">
        <f t="shared" si="768"/>
        <v>1.1934647899999999</v>
      </c>
      <c r="S916" s="106">
        <f t="shared" si="751"/>
        <v>750.13506930000005</v>
      </c>
      <c r="T916" s="106">
        <f t="shared" si="752"/>
        <v>20.437681095831344</v>
      </c>
      <c r="U916" s="106">
        <f t="shared" si="753"/>
        <v>116.30066822295375</v>
      </c>
      <c r="V916" s="106">
        <f t="shared" si="754"/>
        <v>765.27391700878502</v>
      </c>
      <c r="W916" s="19">
        <f t="shared" ref="W916:W979" si="773">IF(VLOOKUP(A916,AL$10:AX$312,13)=VLOOKUP(A915,AL$10:AX$312,13),0,VLOOKUP(A916,AL$10:AX$312,13))</f>
        <v>0</v>
      </c>
      <c r="X916" s="2">
        <f t="shared" si="755"/>
        <v>0</v>
      </c>
      <c r="Y916" s="4">
        <f t="shared" si="756"/>
        <v>0</v>
      </c>
      <c r="Z916" s="106">
        <f t="shared" si="757"/>
        <v>0</v>
      </c>
      <c r="AA916" s="114">
        <f t="shared" si="769"/>
        <v>0.05</v>
      </c>
      <c r="AB916" s="112">
        <f t="shared" si="758"/>
        <v>16</v>
      </c>
      <c r="AC916" s="178">
        <f t="shared" si="741"/>
        <v>30</v>
      </c>
      <c r="AD916" s="11">
        <f t="shared" si="770"/>
        <v>1.002170805</v>
      </c>
      <c r="AE916" s="106">
        <f t="shared" si="759"/>
        <v>1.62839695</v>
      </c>
      <c r="AF916" s="106">
        <f t="shared" si="760"/>
        <v>1.6612604399999999</v>
      </c>
      <c r="AG916" s="106">
        <f t="shared" si="761"/>
        <v>0</v>
      </c>
      <c r="AH916" s="115" t="str">
        <f t="shared" si="771"/>
        <v>J=</v>
      </c>
      <c r="AI916" s="116">
        <f t="shared" si="772"/>
        <v>45071</v>
      </c>
      <c r="AJ916" s="10"/>
      <c r="AO916" s="26"/>
      <c r="AP916" s="26"/>
      <c r="BA916" s="1"/>
      <c r="BB916" s="1"/>
      <c r="BC916" s="1"/>
      <c r="BD916" s="1"/>
      <c r="BE916" s="1"/>
      <c r="BG916" s="1"/>
      <c r="BH916" s="1"/>
    </row>
    <row r="917" spans="1:180" ht="15" customHeight="1" x14ac:dyDescent="0.25">
      <c r="A917" s="105">
        <f t="shared" si="762"/>
        <v>45058</v>
      </c>
      <c r="B917" s="106">
        <f t="shared" si="747"/>
        <v>767.16901341959374</v>
      </c>
      <c r="C917" s="2">
        <f t="shared" si="763"/>
        <v>628.53556768999999</v>
      </c>
      <c r="D917" s="2">
        <f t="shared" si="764"/>
        <v>105.64031364999983</v>
      </c>
      <c r="E917" s="106">
        <f t="shared" si="748"/>
        <v>522.89525404000017</v>
      </c>
      <c r="F917" s="21">
        <f t="shared" si="765"/>
        <v>6609.67</v>
      </c>
      <c r="G917" s="108">
        <f t="shared" si="766"/>
        <v>6649.99</v>
      </c>
      <c r="H917" s="109">
        <f t="shared" si="743"/>
        <v>45011</v>
      </c>
      <c r="I917" s="109">
        <f t="shared" ref="I917:I980" si="774">IF(W916&gt;0,A917,I916)</f>
        <v>45042</v>
      </c>
      <c r="J917" s="110">
        <f t="shared" si="749"/>
        <v>6.1001532602988906E-3</v>
      </c>
      <c r="K917" s="117">
        <f t="shared" ref="K917:K980" si="775">IF(DAY(A916)=K$9,VLOOKUP(A916,$AP$321:$AV$619,4),K916)</f>
        <v>45071</v>
      </c>
      <c r="L917" s="178">
        <f t="shared" si="742"/>
        <v>30</v>
      </c>
      <c r="M917" s="178">
        <f t="shared" si="746"/>
        <v>17</v>
      </c>
      <c r="N917" s="106">
        <f t="shared" si="750"/>
        <v>1.00345219</v>
      </c>
      <c r="O917" s="111">
        <f t="shared" si="745"/>
        <v>1.0071003300000001</v>
      </c>
      <c r="P917" s="111">
        <f t="shared" si="767"/>
        <v>1.2184582465419858</v>
      </c>
      <c r="Q917" s="106">
        <f t="shared" si="744"/>
        <v>1.2226645899999999</v>
      </c>
      <c r="R917" s="106">
        <f t="shared" si="768"/>
        <v>1.1934647899999999</v>
      </c>
      <c r="S917" s="106">
        <f t="shared" si="751"/>
        <v>750.13506930000005</v>
      </c>
      <c r="T917" s="106">
        <f t="shared" si="752"/>
        <v>20.437681095831344</v>
      </c>
      <c r="U917" s="106">
        <f t="shared" si="753"/>
        <v>116.43025735376246</v>
      </c>
      <c r="V917" s="106">
        <f t="shared" si="754"/>
        <v>765.40350613959379</v>
      </c>
      <c r="W917" s="19">
        <f t="shared" si="773"/>
        <v>0</v>
      </c>
      <c r="X917" s="2">
        <f t="shared" si="755"/>
        <v>0</v>
      </c>
      <c r="Y917" s="4">
        <f t="shared" si="756"/>
        <v>0</v>
      </c>
      <c r="Z917" s="106">
        <f t="shared" si="757"/>
        <v>0</v>
      </c>
      <c r="AA917" s="114">
        <f t="shared" si="769"/>
        <v>0.05</v>
      </c>
      <c r="AB917" s="112">
        <f t="shared" si="758"/>
        <v>17</v>
      </c>
      <c r="AC917" s="178">
        <f t="shared" ref="AC917:AC980" si="776">IF(DAY(A916)=25,VLOOKUP(A916,$AP$321:$AV$619,7),AC916)</f>
        <v>30</v>
      </c>
      <c r="AD917" s="11">
        <f t="shared" si="770"/>
        <v>1.0023066359999999</v>
      </c>
      <c r="AE917" s="106">
        <f t="shared" si="759"/>
        <v>1.73028855</v>
      </c>
      <c r="AF917" s="106">
        <f t="shared" si="760"/>
        <v>1.76550728</v>
      </c>
      <c r="AG917" s="106">
        <f t="shared" si="761"/>
        <v>0</v>
      </c>
      <c r="AH917" s="115" t="str">
        <f t="shared" si="771"/>
        <v>J=</v>
      </c>
      <c r="AI917" s="116">
        <f t="shared" si="772"/>
        <v>45071</v>
      </c>
      <c r="AJ917" s="10"/>
      <c r="AO917" s="26"/>
      <c r="AP917" s="26"/>
      <c r="BA917" s="1"/>
      <c r="BB917" s="1"/>
      <c r="BC917" s="1"/>
      <c r="BD917" s="1"/>
      <c r="BE917" s="1"/>
      <c r="BG917" s="1"/>
      <c r="BH917" s="1"/>
    </row>
    <row r="918" spans="1:180" ht="15" customHeight="1" x14ac:dyDescent="0.25">
      <c r="A918" s="105">
        <f t="shared" si="762"/>
        <v>45059</v>
      </c>
      <c r="B918" s="106">
        <f t="shared" si="747"/>
        <v>767.40292534516516</v>
      </c>
      <c r="C918" s="2">
        <f t="shared" si="763"/>
        <v>628.53556768999999</v>
      </c>
      <c r="D918" s="2">
        <f t="shared" si="764"/>
        <v>105.64031364999983</v>
      </c>
      <c r="E918" s="106">
        <f t="shared" si="748"/>
        <v>522.89525404000017</v>
      </c>
      <c r="F918" s="21">
        <f t="shared" si="765"/>
        <v>6609.67</v>
      </c>
      <c r="G918" s="108">
        <f t="shared" si="766"/>
        <v>6649.99</v>
      </c>
      <c r="H918" s="109">
        <f t="shared" si="743"/>
        <v>45011</v>
      </c>
      <c r="I918" s="109">
        <f t="shared" si="774"/>
        <v>45042</v>
      </c>
      <c r="J918" s="110">
        <f t="shared" si="749"/>
        <v>6.1001532602988906E-3</v>
      </c>
      <c r="K918" s="117">
        <f t="shared" si="775"/>
        <v>45071</v>
      </c>
      <c r="L918" s="178">
        <f t="shared" si="742"/>
        <v>30</v>
      </c>
      <c r="M918" s="178">
        <f t="shared" si="746"/>
        <v>18</v>
      </c>
      <c r="N918" s="106">
        <f t="shared" si="750"/>
        <v>1.0036556299999999</v>
      </c>
      <c r="O918" s="111">
        <f t="shared" si="745"/>
        <v>1.0071003300000001</v>
      </c>
      <c r="P918" s="111">
        <f t="shared" si="767"/>
        <v>1.2184582465419858</v>
      </c>
      <c r="Q918" s="106">
        <f t="shared" si="744"/>
        <v>1.22291247</v>
      </c>
      <c r="R918" s="106">
        <f t="shared" si="768"/>
        <v>1.1934647899999999</v>
      </c>
      <c r="S918" s="106">
        <f t="shared" si="751"/>
        <v>750.13506930000005</v>
      </c>
      <c r="T918" s="106">
        <f t="shared" si="752"/>
        <v>20.437681095831344</v>
      </c>
      <c r="U918" s="106">
        <f t="shared" si="753"/>
        <v>116.55987262933394</v>
      </c>
      <c r="V918" s="106">
        <f t="shared" si="754"/>
        <v>765.53312141516517</v>
      </c>
      <c r="W918" s="19">
        <f t="shared" si="773"/>
        <v>0</v>
      </c>
      <c r="X918" s="2">
        <f t="shared" si="755"/>
        <v>0</v>
      </c>
      <c r="Y918" s="4">
        <f t="shared" si="756"/>
        <v>0</v>
      </c>
      <c r="Z918" s="106">
        <f t="shared" si="757"/>
        <v>0</v>
      </c>
      <c r="AA918" s="114">
        <f t="shared" si="769"/>
        <v>0.05</v>
      </c>
      <c r="AB918" s="112">
        <f t="shared" si="758"/>
        <v>18</v>
      </c>
      <c r="AC918" s="178">
        <f t="shared" si="776"/>
        <v>30</v>
      </c>
      <c r="AD918" s="11">
        <f t="shared" si="770"/>
        <v>1.0024424860000001</v>
      </c>
      <c r="AE918" s="106">
        <f t="shared" si="759"/>
        <v>1.8321943999999999</v>
      </c>
      <c r="AF918" s="106">
        <f t="shared" si="760"/>
        <v>1.86980393</v>
      </c>
      <c r="AG918" s="106">
        <f t="shared" si="761"/>
        <v>0</v>
      </c>
      <c r="AH918" s="115" t="str">
        <f t="shared" si="771"/>
        <v>J=</v>
      </c>
      <c r="AI918" s="116">
        <f t="shared" si="772"/>
        <v>45071</v>
      </c>
      <c r="AJ918" s="10"/>
      <c r="AO918" s="26"/>
      <c r="AP918" s="26"/>
      <c r="BA918" s="1"/>
      <c r="BB918" s="1"/>
      <c r="BC918" s="1"/>
      <c r="BD918" s="1"/>
      <c r="BE918" s="1"/>
      <c r="BG918" s="1"/>
      <c r="BH918" s="1"/>
    </row>
    <row r="919" spans="1:180" ht="15" customHeight="1" x14ac:dyDescent="0.25">
      <c r="A919" s="105">
        <f t="shared" si="762"/>
        <v>45060</v>
      </c>
      <c r="B919" s="106">
        <f t="shared" si="747"/>
        <v>767.63692372340438</v>
      </c>
      <c r="C919" s="2">
        <f t="shared" si="763"/>
        <v>628.53556768999999</v>
      </c>
      <c r="D919" s="2">
        <f t="shared" si="764"/>
        <v>105.64031364999983</v>
      </c>
      <c r="E919" s="106">
        <f t="shared" si="748"/>
        <v>522.89525404000017</v>
      </c>
      <c r="F919" s="21">
        <f t="shared" si="765"/>
        <v>6609.67</v>
      </c>
      <c r="G919" s="108">
        <f t="shared" si="766"/>
        <v>6649.99</v>
      </c>
      <c r="H919" s="109">
        <f t="shared" si="743"/>
        <v>45011</v>
      </c>
      <c r="I919" s="109">
        <f t="shared" si="774"/>
        <v>45042</v>
      </c>
      <c r="J919" s="110">
        <f t="shared" si="749"/>
        <v>6.1001532602988906E-3</v>
      </c>
      <c r="K919" s="117">
        <f t="shared" si="775"/>
        <v>45071</v>
      </c>
      <c r="L919" s="178">
        <f t="shared" si="742"/>
        <v>30</v>
      </c>
      <c r="M919" s="178">
        <f t="shared" si="746"/>
        <v>19</v>
      </c>
      <c r="N919" s="106">
        <f t="shared" si="750"/>
        <v>1.00385912</v>
      </c>
      <c r="O919" s="111">
        <f t="shared" si="745"/>
        <v>1.0071003300000001</v>
      </c>
      <c r="P919" s="111">
        <f t="shared" si="767"/>
        <v>1.2184582465419858</v>
      </c>
      <c r="Q919" s="106">
        <f t="shared" si="744"/>
        <v>1.2231604199999999</v>
      </c>
      <c r="R919" s="106">
        <f t="shared" si="768"/>
        <v>1.1934647899999999</v>
      </c>
      <c r="S919" s="106">
        <f t="shared" si="751"/>
        <v>750.13506930000005</v>
      </c>
      <c r="T919" s="106">
        <f t="shared" si="752"/>
        <v>20.437681095831344</v>
      </c>
      <c r="U919" s="106">
        <f t="shared" si="753"/>
        <v>116.6895245075731</v>
      </c>
      <c r="V919" s="106">
        <f t="shared" si="754"/>
        <v>765.66277329340437</v>
      </c>
      <c r="W919" s="19">
        <f t="shared" si="773"/>
        <v>0</v>
      </c>
      <c r="X919" s="2">
        <f t="shared" si="755"/>
        <v>0</v>
      </c>
      <c r="Y919" s="4">
        <f t="shared" si="756"/>
        <v>0</v>
      </c>
      <c r="Z919" s="106">
        <f t="shared" si="757"/>
        <v>0</v>
      </c>
      <c r="AA919" s="114">
        <f t="shared" si="769"/>
        <v>0.05</v>
      </c>
      <c r="AB919" s="112">
        <f t="shared" si="758"/>
        <v>19</v>
      </c>
      <c r="AC919" s="178">
        <f t="shared" si="776"/>
        <v>30</v>
      </c>
      <c r="AD919" s="11">
        <f t="shared" si="770"/>
        <v>1.002578355</v>
      </c>
      <c r="AE919" s="106">
        <f t="shared" si="759"/>
        <v>1.9341145</v>
      </c>
      <c r="AF919" s="106">
        <f t="shared" si="760"/>
        <v>1.9741504299999999</v>
      </c>
      <c r="AG919" s="106">
        <f t="shared" si="761"/>
        <v>0</v>
      </c>
      <c r="AH919" s="115" t="str">
        <f t="shared" si="771"/>
        <v>J=</v>
      </c>
      <c r="AI919" s="116">
        <f t="shared" si="772"/>
        <v>45071</v>
      </c>
      <c r="AJ919" s="10"/>
      <c r="AO919" s="26"/>
      <c r="AP919" s="26"/>
      <c r="BA919" s="1"/>
      <c r="BB919" s="1"/>
      <c r="BC919" s="1"/>
      <c r="BD919" s="1"/>
      <c r="BE919" s="1"/>
      <c r="BG919" s="1"/>
      <c r="BH919" s="1"/>
    </row>
    <row r="920" spans="1:180" ht="15" customHeight="1" x14ac:dyDescent="0.25">
      <c r="A920" s="105">
        <f t="shared" si="762"/>
        <v>45061</v>
      </c>
      <c r="B920" s="106">
        <f t="shared" si="747"/>
        <v>767.87098685850128</v>
      </c>
      <c r="C920" s="2">
        <f t="shared" si="763"/>
        <v>628.53556768999999</v>
      </c>
      <c r="D920" s="2">
        <f t="shared" si="764"/>
        <v>105.64031364999983</v>
      </c>
      <c r="E920" s="106">
        <f t="shared" si="748"/>
        <v>522.89525404000017</v>
      </c>
      <c r="F920" s="21">
        <f t="shared" si="765"/>
        <v>6609.67</v>
      </c>
      <c r="G920" s="108">
        <f t="shared" si="766"/>
        <v>6649.99</v>
      </c>
      <c r="H920" s="109">
        <f t="shared" si="743"/>
        <v>45011</v>
      </c>
      <c r="I920" s="109">
        <f t="shared" si="774"/>
        <v>45042</v>
      </c>
      <c r="J920" s="110">
        <f t="shared" si="749"/>
        <v>6.1001532602988906E-3</v>
      </c>
      <c r="K920" s="117">
        <f t="shared" si="775"/>
        <v>45071</v>
      </c>
      <c r="L920" s="178">
        <f t="shared" si="742"/>
        <v>30</v>
      </c>
      <c r="M920" s="178">
        <f t="shared" si="746"/>
        <v>20</v>
      </c>
      <c r="N920" s="106">
        <f t="shared" si="750"/>
        <v>1.0040626399999999</v>
      </c>
      <c r="O920" s="111">
        <f t="shared" si="745"/>
        <v>1.0071003300000001</v>
      </c>
      <c r="P920" s="111">
        <f t="shared" si="767"/>
        <v>1.2184582465419858</v>
      </c>
      <c r="Q920" s="106">
        <f t="shared" si="744"/>
        <v>1.2234084000000001</v>
      </c>
      <c r="R920" s="106">
        <f t="shared" si="768"/>
        <v>1.1934647899999999</v>
      </c>
      <c r="S920" s="106">
        <f t="shared" si="751"/>
        <v>750.13506930000005</v>
      </c>
      <c r="T920" s="106">
        <f t="shared" si="752"/>
        <v>20.437681095831344</v>
      </c>
      <c r="U920" s="106">
        <f t="shared" si="753"/>
        <v>116.81919207267001</v>
      </c>
      <c r="V920" s="106">
        <f t="shared" si="754"/>
        <v>765.79244085850132</v>
      </c>
      <c r="W920" s="19">
        <f t="shared" si="773"/>
        <v>0</v>
      </c>
      <c r="X920" s="2">
        <f t="shared" si="755"/>
        <v>0</v>
      </c>
      <c r="Y920" s="4">
        <f t="shared" si="756"/>
        <v>0</v>
      </c>
      <c r="Z920" s="106">
        <f t="shared" si="757"/>
        <v>0</v>
      </c>
      <c r="AA920" s="114">
        <f t="shared" si="769"/>
        <v>0.05</v>
      </c>
      <c r="AB920" s="112">
        <f t="shared" si="758"/>
        <v>20</v>
      </c>
      <c r="AC920" s="178">
        <f t="shared" si="776"/>
        <v>30</v>
      </c>
      <c r="AD920" s="11">
        <f t="shared" si="770"/>
        <v>1.0027142419999999</v>
      </c>
      <c r="AE920" s="106">
        <f t="shared" si="759"/>
        <v>2.0360481099999999</v>
      </c>
      <c r="AF920" s="106">
        <f t="shared" si="760"/>
        <v>2.0785459999999998</v>
      </c>
      <c r="AG920" s="106">
        <f t="shared" si="761"/>
        <v>0</v>
      </c>
      <c r="AH920" s="115" t="str">
        <f t="shared" si="771"/>
        <v>J=</v>
      </c>
      <c r="AI920" s="116">
        <f t="shared" si="772"/>
        <v>45071</v>
      </c>
      <c r="AJ920" s="10"/>
      <c r="AO920" s="26"/>
      <c r="AP920" s="26"/>
      <c r="BA920" s="1"/>
      <c r="BB920" s="1"/>
      <c r="BC920" s="1"/>
      <c r="BD920" s="1"/>
      <c r="BE920" s="1"/>
      <c r="BG920" s="1"/>
      <c r="BH920" s="1"/>
    </row>
    <row r="921" spans="1:180" ht="15" customHeight="1" x14ac:dyDescent="0.25">
      <c r="A921" s="105">
        <f t="shared" si="762"/>
        <v>45062</v>
      </c>
      <c r="B921" s="106">
        <f t="shared" si="747"/>
        <v>768.10513047731331</v>
      </c>
      <c r="C921" s="2">
        <f t="shared" si="763"/>
        <v>628.53556768999999</v>
      </c>
      <c r="D921" s="2">
        <f t="shared" si="764"/>
        <v>105.64031364999983</v>
      </c>
      <c r="E921" s="106">
        <f t="shared" si="748"/>
        <v>522.89525404000017</v>
      </c>
      <c r="F921" s="21">
        <f t="shared" si="765"/>
        <v>6609.67</v>
      </c>
      <c r="G921" s="108">
        <f t="shared" si="766"/>
        <v>6649.99</v>
      </c>
      <c r="H921" s="109">
        <f t="shared" si="743"/>
        <v>45011</v>
      </c>
      <c r="I921" s="109">
        <f t="shared" si="774"/>
        <v>45042</v>
      </c>
      <c r="J921" s="110">
        <f t="shared" si="749"/>
        <v>6.1001532602988906E-3</v>
      </c>
      <c r="K921" s="117">
        <f t="shared" si="775"/>
        <v>45071</v>
      </c>
      <c r="L921" s="178">
        <f t="shared" si="742"/>
        <v>30</v>
      </c>
      <c r="M921" s="178">
        <f t="shared" si="746"/>
        <v>21</v>
      </c>
      <c r="N921" s="106">
        <f t="shared" si="750"/>
        <v>1.0042662099999999</v>
      </c>
      <c r="O921" s="111">
        <f t="shared" si="745"/>
        <v>1.0071003300000001</v>
      </c>
      <c r="P921" s="111">
        <f t="shared" si="767"/>
        <v>1.2184582465419858</v>
      </c>
      <c r="Q921" s="106">
        <f t="shared" si="744"/>
        <v>1.2236564400000001</v>
      </c>
      <c r="R921" s="106">
        <f t="shared" si="768"/>
        <v>1.1934647899999999</v>
      </c>
      <c r="S921" s="106">
        <f t="shared" si="751"/>
        <v>750.13506930000005</v>
      </c>
      <c r="T921" s="106">
        <f t="shared" si="752"/>
        <v>20.437681095831344</v>
      </c>
      <c r="U921" s="106">
        <f t="shared" si="753"/>
        <v>116.94889101148209</v>
      </c>
      <c r="V921" s="106">
        <f t="shared" si="754"/>
        <v>765.92213979731332</v>
      </c>
      <c r="W921" s="19">
        <f t="shared" si="773"/>
        <v>0</v>
      </c>
      <c r="X921" s="2">
        <f t="shared" si="755"/>
        <v>0</v>
      </c>
      <c r="Y921" s="4">
        <f t="shared" si="756"/>
        <v>0</v>
      </c>
      <c r="Z921" s="106">
        <f t="shared" si="757"/>
        <v>0</v>
      </c>
      <c r="AA921" s="114">
        <f t="shared" si="769"/>
        <v>0.05</v>
      </c>
      <c r="AB921" s="112">
        <f t="shared" si="758"/>
        <v>21</v>
      </c>
      <c r="AC921" s="178">
        <f t="shared" si="776"/>
        <v>30</v>
      </c>
      <c r="AD921" s="11">
        <f t="shared" si="770"/>
        <v>1.002850147</v>
      </c>
      <c r="AE921" s="106">
        <f t="shared" si="759"/>
        <v>2.1379952100000001</v>
      </c>
      <c r="AF921" s="106">
        <f t="shared" si="760"/>
        <v>2.1829906800000001</v>
      </c>
      <c r="AG921" s="106">
        <f t="shared" si="761"/>
        <v>0</v>
      </c>
      <c r="AH921" s="115" t="str">
        <f t="shared" si="771"/>
        <v>J=</v>
      </c>
      <c r="AI921" s="116">
        <f t="shared" si="772"/>
        <v>45071</v>
      </c>
      <c r="AJ921" s="10"/>
      <c r="AO921" s="26"/>
      <c r="AP921" s="26"/>
      <c r="BA921" s="1"/>
      <c r="BB921" s="1"/>
      <c r="BC921" s="1"/>
      <c r="BD921" s="1"/>
      <c r="BE921" s="1"/>
      <c r="BG921" s="1"/>
      <c r="BH921" s="1"/>
    </row>
    <row r="922" spans="1:180" ht="15" customHeight="1" x14ac:dyDescent="0.25">
      <c r="A922" s="105">
        <f t="shared" si="762"/>
        <v>45063</v>
      </c>
      <c r="B922" s="106">
        <f t="shared" si="747"/>
        <v>768.33934489193564</v>
      </c>
      <c r="C922" s="2">
        <f t="shared" si="763"/>
        <v>628.53556768999999</v>
      </c>
      <c r="D922" s="2">
        <f t="shared" si="764"/>
        <v>105.64031364999983</v>
      </c>
      <c r="E922" s="106">
        <f t="shared" si="748"/>
        <v>522.89525404000017</v>
      </c>
      <c r="F922" s="21">
        <f t="shared" si="765"/>
        <v>6609.67</v>
      </c>
      <c r="G922" s="108">
        <f t="shared" si="766"/>
        <v>6649.99</v>
      </c>
      <c r="H922" s="109">
        <f t="shared" si="743"/>
        <v>45011</v>
      </c>
      <c r="I922" s="109">
        <f t="shared" si="774"/>
        <v>45042</v>
      </c>
      <c r="J922" s="110">
        <f t="shared" si="749"/>
        <v>6.1001532602988906E-3</v>
      </c>
      <c r="K922" s="117">
        <f t="shared" si="775"/>
        <v>45071</v>
      </c>
      <c r="L922" s="178">
        <f t="shared" si="742"/>
        <v>30</v>
      </c>
      <c r="M922" s="178">
        <f t="shared" si="746"/>
        <v>22</v>
      </c>
      <c r="N922" s="106">
        <f t="shared" si="750"/>
        <v>1.00446981</v>
      </c>
      <c r="O922" s="111">
        <f t="shared" si="745"/>
        <v>1.0071003300000001</v>
      </c>
      <c r="P922" s="111">
        <f t="shared" si="767"/>
        <v>1.2184582465419858</v>
      </c>
      <c r="Q922" s="106">
        <f t="shared" si="744"/>
        <v>1.2239045200000001</v>
      </c>
      <c r="R922" s="106">
        <f t="shared" si="768"/>
        <v>1.1934647899999999</v>
      </c>
      <c r="S922" s="106">
        <f t="shared" si="751"/>
        <v>750.13506930000005</v>
      </c>
      <c r="T922" s="106">
        <f t="shared" si="752"/>
        <v>20.437681095831344</v>
      </c>
      <c r="U922" s="106">
        <f t="shared" si="753"/>
        <v>117.07861086610433</v>
      </c>
      <c r="V922" s="106">
        <f t="shared" si="754"/>
        <v>766.05185965193562</v>
      </c>
      <c r="W922" s="19">
        <f t="shared" si="773"/>
        <v>0</v>
      </c>
      <c r="X922" s="2">
        <f t="shared" si="755"/>
        <v>0</v>
      </c>
      <c r="Y922" s="4">
        <f t="shared" si="756"/>
        <v>0</v>
      </c>
      <c r="Z922" s="106">
        <f t="shared" si="757"/>
        <v>0</v>
      </c>
      <c r="AA922" s="114">
        <f t="shared" si="769"/>
        <v>0.05</v>
      </c>
      <c r="AB922" s="112">
        <f t="shared" si="758"/>
        <v>22</v>
      </c>
      <c r="AC922" s="178">
        <f t="shared" si="776"/>
        <v>30</v>
      </c>
      <c r="AD922" s="11">
        <f t="shared" si="770"/>
        <v>1.002986071</v>
      </c>
      <c r="AE922" s="106">
        <f t="shared" si="759"/>
        <v>2.2399565699999999</v>
      </c>
      <c r="AF922" s="106">
        <f t="shared" si="760"/>
        <v>2.2874852400000001</v>
      </c>
      <c r="AG922" s="106">
        <f t="shared" si="761"/>
        <v>0</v>
      </c>
      <c r="AH922" s="115" t="str">
        <f t="shared" si="771"/>
        <v>J=</v>
      </c>
      <c r="AI922" s="116">
        <f t="shared" si="772"/>
        <v>45071</v>
      </c>
      <c r="AJ922" s="10"/>
      <c r="AO922" s="26"/>
      <c r="AP922" s="26"/>
      <c r="BA922" s="1"/>
      <c r="BB922" s="1"/>
      <c r="BC922" s="1"/>
      <c r="BD922" s="1"/>
      <c r="BE922" s="1"/>
      <c r="BG922" s="1"/>
      <c r="BH922" s="1"/>
    </row>
    <row r="923" spans="1:180" ht="15" customHeight="1" x14ac:dyDescent="0.25">
      <c r="A923" s="105">
        <f t="shared" si="762"/>
        <v>45064</v>
      </c>
      <c r="B923" s="106">
        <f t="shared" si="747"/>
        <v>768.573639820273</v>
      </c>
      <c r="C923" s="2">
        <f t="shared" si="763"/>
        <v>628.53556768999999</v>
      </c>
      <c r="D923" s="2">
        <f t="shared" si="764"/>
        <v>105.64031364999983</v>
      </c>
      <c r="E923" s="106">
        <f t="shared" si="748"/>
        <v>522.89525404000017</v>
      </c>
      <c r="F923" s="21">
        <f t="shared" si="765"/>
        <v>6609.67</v>
      </c>
      <c r="G923" s="108">
        <f t="shared" si="766"/>
        <v>6649.99</v>
      </c>
      <c r="H923" s="109">
        <f t="shared" si="743"/>
        <v>45011</v>
      </c>
      <c r="I923" s="109">
        <f t="shared" si="774"/>
        <v>45042</v>
      </c>
      <c r="J923" s="110">
        <f t="shared" si="749"/>
        <v>6.1001532602988906E-3</v>
      </c>
      <c r="K923" s="117">
        <f t="shared" si="775"/>
        <v>45071</v>
      </c>
      <c r="L923" s="178">
        <f t="shared" si="742"/>
        <v>30</v>
      </c>
      <c r="M923" s="178">
        <f t="shared" si="746"/>
        <v>23</v>
      </c>
      <c r="N923" s="106">
        <f t="shared" si="750"/>
        <v>1.00467346</v>
      </c>
      <c r="O923" s="111">
        <f t="shared" si="745"/>
        <v>1.0071003300000001</v>
      </c>
      <c r="P923" s="111">
        <f t="shared" si="767"/>
        <v>1.2184582465419858</v>
      </c>
      <c r="Q923" s="106">
        <f t="shared" si="744"/>
        <v>1.2241526599999999</v>
      </c>
      <c r="R923" s="106">
        <f t="shared" si="768"/>
        <v>1.1934647899999999</v>
      </c>
      <c r="S923" s="106">
        <f t="shared" si="751"/>
        <v>750.13506930000005</v>
      </c>
      <c r="T923" s="106">
        <f t="shared" si="752"/>
        <v>20.437681095831344</v>
      </c>
      <c r="U923" s="106">
        <f t="shared" si="753"/>
        <v>117.20836209444172</v>
      </c>
      <c r="V923" s="106">
        <f t="shared" si="754"/>
        <v>766.18161088027296</v>
      </c>
      <c r="W923" s="19">
        <f t="shared" si="773"/>
        <v>0</v>
      </c>
      <c r="X923" s="2">
        <f t="shared" si="755"/>
        <v>0</v>
      </c>
      <c r="Y923" s="4">
        <f t="shared" si="756"/>
        <v>0</v>
      </c>
      <c r="Z923" s="106">
        <f t="shared" si="757"/>
        <v>0</v>
      </c>
      <c r="AA923" s="114">
        <f t="shared" si="769"/>
        <v>0.05</v>
      </c>
      <c r="AB923" s="112">
        <f t="shared" si="758"/>
        <v>23</v>
      </c>
      <c r="AC923" s="178">
        <f t="shared" si="776"/>
        <v>30</v>
      </c>
      <c r="AD923" s="11">
        <f t="shared" si="770"/>
        <v>1.003122013</v>
      </c>
      <c r="AE923" s="106">
        <f t="shared" si="759"/>
        <v>2.3419314299999998</v>
      </c>
      <c r="AF923" s="106">
        <f t="shared" si="760"/>
        <v>2.3920289399999999</v>
      </c>
      <c r="AG923" s="106">
        <f t="shared" si="761"/>
        <v>0</v>
      </c>
      <c r="AH923" s="115" t="str">
        <f t="shared" si="771"/>
        <v>J=</v>
      </c>
      <c r="AI923" s="116">
        <f t="shared" si="772"/>
        <v>45071</v>
      </c>
      <c r="AJ923" s="10"/>
      <c r="AO923" s="26"/>
      <c r="AP923" s="26"/>
      <c r="BA923" s="1"/>
      <c r="BB923" s="1"/>
      <c r="BC923" s="1"/>
      <c r="BD923" s="1"/>
      <c r="BE923" s="1"/>
      <c r="BG923" s="1"/>
      <c r="BH923" s="1"/>
    </row>
    <row r="924" spans="1:180" ht="15" customHeight="1" x14ac:dyDescent="0.25">
      <c r="A924" s="105">
        <f t="shared" si="762"/>
        <v>45065</v>
      </c>
      <c r="B924" s="106">
        <f t="shared" si="747"/>
        <v>768.80801006337322</v>
      </c>
      <c r="C924" s="2">
        <f t="shared" si="763"/>
        <v>628.53556768999999</v>
      </c>
      <c r="D924" s="2">
        <f t="shared" si="764"/>
        <v>105.64031364999983</v>
      </c>
      <c r="E924" s="106">
        <f t="shared" si="748"/>
        <v>522.89525404000017</v>
      </c>
      <c r="F924" s="21">
        <f t="shared" si="765"/>
        <v>6609.67</v>
      </c>
      <c r="G924" s="108">
        <f t="shared" si="766"/>
        <v>6649.99</v>
      </c>
      <c r="H924" s="109">
        <f t="shared" si="743"/>
        <v>45011</v>
      </c>
      <c r="I924" s="109">
        <f t="shared" si="774"/>
        <v>45042</v>
      </c>
      <c r="J924" s="110">
        <f t="shared" si="749"/>
        <v>6.1001532602988906E-3</v>
      </c>
      <c r="K924" s="117">
        <f t="shared" si="775"/>
        <v>45071</v>
      </c>
      <c r="L924" s="178">
        <f t="shared" si="742"/>
        <v>30</v>
      </c>
      <c r="M924" s="178">
        <f t="shared" si="746"/>
        <v>24</v>
      </c>
      <c r="N924" s="106">
        <f t="shared" si="750"/>
        <v>1.00487715</v>
      </c>
      <c r="O924" s="111">
        <f t="shared" si="745"/>
        <v>1.0071003300000001</v>
      </c>
      <c r="P924" s="111">
        <f t="shared" si="767"/>
        <v>1.2184582465419858</v>
      </c>
      <c r="Q924" s="106">
        <f t="shared" si="744"/>
        <v>1.2244008500000001</v>
      </c>
      <c r="R924" s="106">
        <f t="shared" si="768"/>
        <v>1.1934647899999999</v>
      </c>
      <c r="S924" s="106">
        <f t="shared" si="751"/>
        <v>750.13506930000005</v>
      </c>
      <c r="T924" s="106">
        <f t="shared" si="752"/>
        <v>20.437681095831344</v>
      </c>
      <c r="U924" s="106">
        <f t="shared" si="753"/>
        <v>117.33813946754202</v>
      </c>
      <c r="V924" s="106">
        <f t="shared" si="754"/>
        <v>766.31138825337325</v>
      </c>
      <c r="W924" s="19">
        <f t="shared" si="773"/>
        <v>0</v>
      </c>
      <c r="X924" s="2">
        <f t="shared" si="755"/>
        <v>0</v>
      </c>
      <c r="Y924" s="4">
        <f t="shared" si="756"/>
        <v>0</v>
      </c>
      <c r="Z924" s="106">
        <f t="shared" si="757"/>
        <v>0</v>
      </c>
      <c r="AA924" s="114">
        <f t="shared" si="769"/>
        <v>0.05</v>
      </c>
      <c r="AB924" s="112">
        <f t="shared" si="758"/>
        <v>24</v>
      </c>
      <c r="AC924" s="178">
        <f t="shared" si="776"/>
        <v>30</v>
      </c>
      <c r="AD924" s="11">
        <f t="shared" si="770"/>
        <v>1.003257973</v>
      </c>
      <c r="AE924" s="106">
        <f t="shared" si="759"/>
        <v>2.4439198000000002</v>
      </c>
      <c r="AF924" s="106">
        <f t="shared" si="760"/>
        <v>2.4966218100000002</v>
      </c>
      <c r="AG924" s="106">
        <f t="shared" si="761"/>
        <v>0</v>
      </c>
      <c r="AH924" s="115" t="str">
        <f t="shared" si="771"/>
        <v>J=</v>
      </c>
      <c r="AI924" s="116">
        <f t="shared" si="772"/>
        <v>45071</v>
      </c>
      <c r="AJ924" s="10"/>
      <c r="AO924" s="26"/>
      <c r="AP924" s="26"/>
      <c r="BA924" s="1"/>
      <c r="BB924" s="1"/>
      <c r="BC924" s="1"/>
      <c r="BD924" s="1"/>
      <c r="BE924" s="1"/>
      <c r="BG924" s="1"/>
      <c r="BH924" s="1"/>
    </row>
    <row r="925" spans="1:180" ht="15" customHeight="1" x14ac:dyDescent="0.25">
      <c r="A925" s="105">
        <f t="shared" si="762"/>
        <v>45066</v>
      </c>
      <c r="B925" s="106">
        <f t="shared" si="747"/>
        <v>769.04245113228365</v>
      </c>
      <c r="C925" s="2">
        <f t="shared" si="763"/>
        <v>628.53556768999999</v>
      </c>
      <c r="D925" s="2">
        <f t="shared" si="764"/>
        <v>105.64031364999983</v>
      </c>
      <c r="E925" s="106">
        <f t="shared" si="748"/>
        <v>522.89525404000017</v>
      </c>
      <c r="F925" s="21">
        <f t="shared" si="765"/>
        <v>6609.67</v>
      </c>
      <c r="G925" s="108">
        <f t="shared" si="766"/>
        <v>6649.99</v>
      </c>
      <c r="H925" s="109">
        <f t="shared" si="743"/>
        <v>45011</v>
      </c>
      <c r="I925" s="109">
        <f t="shared" si="774"/>
        <v>45042</v>
      </c>
      <c r="J925" s="110">
        <f t="shared" si="749"/>
        <v>6.1001532602988906E-3</v>
      </c>
      <c r="K925" s="117">
        <f t="shared" si="775"/>
        <v>45071</v>
      </c>
      <c r="L925" s="178">
        <f t="shared" ref="L925:L988" si="777">IF(DAY(A924)=25,VLOOKUP(A924,$AP$321:$AY$700,7),L924)</f>
        <v>30</v>
      </c>
      <c r="M925" s="178">
        <f t="shared" si="746"/>
        <v>25</v>
      </c>
      <c r="N925" s="106">
        <f t="shared" si="750"/>
        <v>1.00508088</v>
      </c>
      <c r="O925" s="111">
        <f t="shared" si="745"/>
        <v>1.0071003300000001</v>
      </c>
      <c r="P925" s="111">
        <f t="shared" si="767"/>
        <v>1.2184582465419858</v>
      </c>
      <c r="Q925" s="106">
        <f t="shared" si="744"/>
        <v>1.2246490800000001</v>
      </c>
      <c r="R925" s="106">
        <f t="shared" si="768"/>
        <v>1.1934647899999999</v>
      </c>
      <c r="S925" s="106">
        <f t="shared" si="751"/>
        <v>750.13506930000005</v>
      </c>
      <c r="T925" s="106">
        <f t="shared" si="752"/>
        <v>20.437681095831344</v>
      </c>
      <c r="U925" s="106">
        <f t="shared" si="753"/>
        <v>117.46793775645234</v>
      </c>
      <c r="V925" s="106">
        <f t="shared" si="754"/>
        <v>766.44118654228362</v>
      </c>
      <c r="W925" s="19">
        <f t="shared" si="773"/>
        <v>0</v>
      </c>
      <c r="X925" s="2">
        <f t="shared" si="755"/>
        <v>0</v>
      </c>
      <c r="Y925" s="4">
        <f t="shared" si="756"/>
        <v>0</v>
      </c>
      <c r="Z925" s="106">
        <f t="shared" si="757"/>
        <v>0</v>
      </c>
      <c r="AA925" s="114">
        <f t="shared" si="769"/>
        <v>0.05</v>
      </c>
      <c r="AB925" s="112">
        <f t="shared" si="758"/>
        <v>25</v>
      </c>
      <c r="AC925" s="178">
        <f t="shared" si="776"/>
        <v>30</v>
      </c>
      <c r="AD925" s="11">
        <f t="shared" si="770"/>
        <v>1.0033939519999999</v>
      </c>
      <c r="AE925" s="106">
        <f t="shared" si="759"/>
        <v>2.5459224100000002</v>
      </c>
      <c r="AF925" s="106">
        <f t="shared" si="760"/>
        <v>2.60126459</v>
      </c>
      <c r="AG925" s="106">
        <f t="shared" si="761"/>
        <v>0</v>
      </c>
      <c r="AH925" s="115" t="str">
        <f t="shared" si="771"/>
        <v>J=</v>
      </c>
      <c r="AI925" s="116">
        <f t="shared" si="772"/>
        <v>45071</v>
      </c>
      <c r="AJ925" s="10"/>
      <c r="AO925" s="26"/>
      <c r="AP925" s="26"/>
      <c r="BA925" s="1"/>
      <c r="BB925" s="1"/>
      <c r="BC925" s="1"/>
      <c r="BD925" s="1"/>
      <c r="BE925" s="1"/>
      <c r="BG925" s="1"/>
      <c r="BH925" s="1"/>
    </row>
    <row r="926" spans="1:180" ht="15" customHeight="1" x14ac:dyDescent="0.25">
      <c r="A926" s="105">
        <f t="shared" si="762"/>
        <v>45067</v>
      </c>
      <c r="B926" s="106">
        <f t="shared" si="747"/>
        <v>769.2769735549092</v>
      </c>
      <c r="C926" s="2">
        <f t="shared" si="763"/>
        <v>628.53556768999999</v>
      </c>
      <c r="D926" s="2">
        <f t="shared" si="764"/>
        <v>105.64031364999983</v>
      </c>
      <c r="E926" s="106">
        <f t="shared" si="748"/>
        <v>522.89525404000017</v>
      </c>
      <c r="F926" s="21">
        <f t="shared" si="765"/>
        <v>6609.67</v>
      </c>
      <c r="G926" s="108">
        <f t="shared" si="766"/>
        <v>6649.99</v>
      </c>
      <c r="H926" s="109">
        <f t="shared" si="743"/>
        <v>45011</v>
      </c>
      <c r="I926" s="109">
        <f t="shared" si="774"/>
        <v>45042</v>
      </c>
      <c r="J926" s="110">
        <f t="shared" si="749"/>
        <v>6.1001532602988906E-3</v>
      </c>
      <c r="K926" s="117">
        <f t="shared" si="775"/>
        <v>45071</v>
      </c>
      <c r="L926" s="178">
        <f t="shared" si="777"/>
        <v>30</v>
      </c>
      <c r="M926" s="178">
        <f t="shared" si="746"/>
        <v>26</v>
      </c>
      <c r="N926" s="106">
        <f t="shared" si="750"/>
        <v>1.0052846499999999</v>
      </c>
      <c r="O926" s="111">
        <f t="shared" si="745"/>
        <v>1.0071003300000001</v>
      </c>
      <c r="P926" s="111">
        <f t="shared" si="767"/>
        <v>1.2184582465419858</v>
      </c>
      <c r="Q926" s="106">
        <f t="shared" si="744"/>
        <v>1.2248973700000001</v>
      </c>
      <c r="R926" s="106">
        <f t="shared" si="768"/>
        <v>1.1934647899999999</v>
      </c>
      <c r="S926" s="106">
        <f t="shared" si="751"/>
        <v>750.13506930000005</v>
      </c>
      <c r="T926" s="106">
        <f t="shared" si="752"/>
        <v>20.437681095831344</v>
      </c>
      <c r="U926" s="106">
        <f t="shared" si="753"/>
        <v>117.59776741907797</v>
      </c>
      <c r="V926" s="106">
        <f t="shared" si="754"/>
        <v>766.57101620490926</v>
      </c>
      <c r="W926" s="19">
        <f t="shared" si="773"/>
        <v>0</v>
      </c>
      <c r="X926" s="2">
        <f t="shared" si="755"/>
        <v>0</v>
      </c>
      <c r="Y926" s="4">
        <f t="shared" si="756"/>
        <v>0</v>
      </c>
      <c r="Z926" s="106">
        <f t="shared" si="757"/>
        <v>0</v>
      </c>
      <c r="AA926" s="114">
        <f t="shared" si="769"/>
        <v>0.05</v>
      </c>
      <c r="AB926" s="112">
        <f t="shared" si="758"/>
        <v>26</v>
      </c>
      <c r="AC926" s="178">
        <f t="shared" si="776"/>
        <v>30</v>
      </c>
      <c r="AD926" s="11">
        <f t="shared" si="770"/>
        <v>1.0035299499999999</v>
      </c>
      <c r="AE926" s="106">
        <f t="shared" si="759"/>
        <v>2.6479392800000001</v>
      </c>
      <c r="AF926" s="106">
        <f t="shared" si="760"/>
        <v>2.7059573499999998</v>
      </c>
      <c r="AG926" s="106">
        <f t="shared" si="761"/>
        <v>0</v>
      </c>
      <c r="AH926" s="115" t="str">
        <f t="shared" si="771"/>
        <v>J=</v>
      </c>
      <c r="AI926" s="116">
        <f t="shared" si="772"/>
        <v>45071</v>
      </c>
      <c r="AJ926" s="10"/>
      <c r="AO926" s="26"/>
      <c r="AP926" s="26"/>
      <c r="BA926" s="1"/>
      <c r="BB926" s="1"/>
      <c r="BC926" s="1"/>
      <c r="BD926" s="1"/>
      <c r="BE926" s="1"/>
      <c r="BG926" s="1"/>
      <c r="BH926" s="1"/>
    </row>
    <row r="927" spans="1:180" ht="15" customHeight="1" x14ac:dyDescent="0.25">
      <c r="A927" s="105">
        <f t="shared" si="762"/>
        <v>45068</v>
      </c>
      <c r="B927" s="106">
        <f t="shared" si="747"/>
        <v>769.51156608334486</v>
      </c>
      <c r="C927" s="2">
        <f t="shared" si="763"/>
        <v>628.53556768999999</v>
      </c>
      <c r="D927" s="2">
        <f t="shared" si="764"/>
        <v>105.64031364999983</v>
      </c>
      <c r="E927" s="106">
        <f t="shared" si="748"/>
        <v>522.89525404000017</v>
      </c>
      <c r="F927" s="21">
        <f t="shared" si="765"/>
        <v>6609.67</v>
      </c>
      <c r="G927" s="108">
        <f t="shared" si="766"/>
        <v>6649.99</v>
      </c>
      <c r="H927" s="109">
        <f t="shared" si="743"/>
        <v>45011</v>
      </c>
      <c r="I927" s="109">
        <f t="shared" si="774"/>
        <v>45042</v>
      </c>
      <c r="J927" s="110">
        <f t="shared" si="749"/>
        <v>6.1001532602988906E-3</v>
      </c>
      <c r="K927" s="117">
        <f t="shared" si="775"/>
        <v>45071</v>
      </c>
      <c r="L927" s="178">
        <f t="shared" si="777"/>
        <v>30</v>
      </c>
      <c r="M927" s="178">
        <f t="shared" si="746"/>
        <v>27</v>
      </c>
      <c r="N927" s="106">
        <f t="shared" si="750"/>
        <v>1.00548846</v>
      </c>
      <c r="O927" s="111">
        <f t="shared" si="745"/>
        <v>1.0071003300000001</v>
      </c>
      <c r="P927" s="111">
        <f t="shared" si="767"/>
        <v>1.2184582465419858</v>
      </c>
      <c r="Q927" s="106">
        <f t="shared" si="744"/>
        <v>1.2251456999999999</v>
      </c>
      <c r="R927" s="106">
        <f t="shared" si="768"/>
        <v>1.1934647899999999</v>
      </c>
      <c r="S927" s="106">
        <f t="shared" si="751"/>
        <v>750.13506930000005</v>
      </c>
      <c r="T927" s="106">
        <f t="shared" si="752"/>
        <v>20.437681095831344</v>
      </c>
      <c r="U927" s="106">
        <f t="shared" si="753"/>
        <v>117.7276179975136</v>
      </c>
      <c r="V927" s="106">
        <f t="shared" si="754"/>
        <v>766.70086678334485</v>
      </c>
      <c r="W927" s="19">
        <f t="shared" si="773"/>
        <v>0</v>
      </c>
      <c r="X927" s="2">
        <f t="shared" si="755"/>
        <v>0</v>
      </c>
      <c r="Y927" s="4">
        <f t="shared" si="756"/>
        <v>0</v>
      </c>
      <c r="Z927" s="106">
        <f t="shared" si="757"/>
        <v>0</v>
      </c>
      <c r="AA927" s="114">
        <f t="shared" si="769"/>
        <v>0.05</v>
      </c>
      <c r="AB927" s="112">
        <f t="shared" si="758"/>
        <v>27</v>
      </c>
      <c r="AC927" s="178">
        <f t="shared" si="776"/>
        <v>30</v>
      </c>
      <c r="AD927" s="11">
        <f t="shared" si="770"/>
        <v>1.003665966</v>
      </c>
      <c r="AE927" s="106">
        <f t="shared" si="759"/>
        <v>2.7499696500000002</v>
      </c>
      <c r="AF927" s="106">
        <f t="shared" si="760"/>
        <v>2.8106993</v>
      </c>
      <c r="AG927" s="106">
        <f t="shared" si="761"/>
        <v>0</v>
      </c>
      <c r="AH927" s="115" t="str">
        <f t="shared" si="771"/>
        <v>J=</v>
      </c>
      <c r="AI927" s="116">
        <f t="shared" si="772"/>
        <v>45071</v>
      </c>
      <c r="AJ927" s="10"/>
      <c r="AO927" s="26"/>
      <c r="AP927" s="26"/>
      <c r="BA927" s="1"/>
      <c r="BB927" s="1"/>
      <c r="BC927" s="1"/>
      <c r="BD927" s="1"/>
      <c r="BE927" s="1"/>
      <c r="BG927" s="1"/>
      <c r="BH927" s="1"/>
    </row>
    <row r="928" spans="1:180" ht="15" customHeight="1" x14ac:dyDescent="0.25">
      <c r="A928" s="105">
        <f t="shared" si="762"/>
        <v>45069</v>
      </c>
      <c r="B928" s="106">
        <f t="shared" si="747"/>
        <v>769.74624448444854</v>
      </c>
      <c r="C928" s="2">
        <f t="shared" si="763"/>
        <v>628.53556768999999</v>
      </c>
      <c r="D928" s="2">
        <f t="shared" si="764"/>
        <v>105.64031364999983</v>
      </c>
      <c r="E928" s="106">
        <f t="shared" si="748"/>
        <v>522.89525404000017</v>
      </c>
      <c r="F928" s="21">
        <f t="shared" si="765"/>
        <v>6609.67</v>
      </c>
      <c r="G928" s="108">
        <f t="shared" si="766"/>
        <v>6649.99</v>
      </c>
      <c r="H928" s="109">
        <f t="shared" si="743"/>
        <v>45011</v>
      </c>
      <c r="I928" s="109">
        <f t="shared" si="774"/>
        <v>45042</v>
      </c>
      <c r="J928" s="110">
        <f t="shared" si="749"/>
        <v>6.1001532602988906E-3</v>
      </c>
      <c r="K928" s="117">
        <f t="shared" si="775"/>
        <v>45071</v>
      </c>
      <c r="L928" s="178">
        <f t="shared" si="777"/>
        <v>30</v>
      </c>
      <c r="M928" s="178">
        <f t="shared" si="746"/>
        <v>28</v>
      </c>
      <c r="N928" s="106">
        <f t="shared" si="750"/>
        <v>1.0056923200000001</v>
      </c>
      <c r="O928" s="111">
        <f t="shared" si="745"/>
        <v>1.0071003300000001</v>
      </c>
      <c r="P928" s="111">
        <f t="shared" si="767"/>
        <v>1.2184582465419858</v>
      </c>
      <c r="Q928" s="106">
        <f t="shared" si="744"/>
        <v>1.2253940999999999</v>
      </c>
      <c r="R928" s="106">
        <f t="shared" si="768"/>
        <v>1.1934647899999999</v>
      </c>
      <c r="S928" s="106">
        <f t="shared" si="751"/>
        <v>750.13506930000005</v>
      </c>
      <c r="T928" s="106">
        <f t="shared" si="752"/>
        <v>20.437681095831344</v>
      </c>
      <c r="U928" s="106">
        <f t="shared" si="753"/>
        <v>117.85750517861716</v>
      </c>
      <c r="V928" s="106">
        <f t="shared" si="754"/>
        <v>766.83075396444849</v>
      </c>
      <c r="W928" s="19">
        <f t="shared" si="773"/>
        <v>0</v>
      </c>
      <c r="X928" s="2">
        <f t="shared" si="755"/>
        <v>0</v>
      </c>
      <c r="Y928" s="4">
        <f t="shared" si="756"/>
        <v>0</v>
      </c>
      <c r="Z928" s="106">
        <f t="shared" si="757"/>
        <v>0</v>
      </c>
      <c r="AA928" s="114">
        <f t="shared" si="769"/>
        <v>0.05</v>
      </c>
      <c r="AB928" s="112">
        <f t="shared" si="758"/>
        <v>28</v>
      </c>
      <c r="AC928" s="178">
        <f t="shared" si="776"/>
        <v>30</v>
      </c>
      <c r="AD928" s="11">
        <f t="shared" si="770"/>
        <v>1.0038020000000001</v>
      </c>
      <c r="AE928" s="106">
        <f>TRUNC((S927*(AD928-1)),8)</f>
        <v>2.8520135299999998</v>
      </c>
      <c r="AF928" s="106">
        <f t="shared" si="760"/>
        <v>2.9154905200000001</v>
      </c>
      <c r="AG928" s="106">
        <f t="shared" si="761"/>
        <v>0</v>
      </c>
      <c r="AH928" s="115" t="str">
        <f t="shared" si="771"/>
        <v>J=</v>
      </c>
      <c r="AI928" s="116">
        <f t="shared" si="772"/>
        <v>45071</v>
      </c>
      <c r="AJ928" s="14"/>
      <c r="AO928" s="26"/>
      <c r="AP928" s="26"/>
      <c r="BA928" s="18"/>
      <c r="BB928" s="18"/>
      <c r="BC928" s="18"/>
      <c r="BD928" s="18"/>
      <c r="BE928" s="18"/>
      <c r="BG928" s="18"/>
      <c r="BH928" s="18"/>
    </row>
    <row r="929" spans="1:60" ht="15" customHeight="1" x14ac:dyDescent="0.25">
      <c r="A929" s="105">
        <f t="shared" si="762"/>
        <v>45070</v>
      </c>
      <c r="B929" s="106">
        <f t="shared" si="747"/>
        <v>769.9809885424097</v>
      </c>
      <c r="C929" s="2">
        <f t="shared" si="763"/>
        <v>628.53556768999999</v>
      </c>
      <c r="D929" s="2">
        <f t="shared" si="764"/>
        <v>105.64031364999983</v>
      </c>
      <c r="E929" s="106">
        <f t="shared" si="748"/>
        <v>522.89525404000017</v>
      </c>
      <c r="F929" s="21">
        <f t="shared" si="765"/>
        <v>6609.67</v>
      </c>
      <c r="G929" s="108">
        <f t="shared" si="766"/>
        <v>6649.99</v>
      </c>
      <c r="H929" s="109">
        <f t="shared" si="743"/>
        <v>45011</v>
      </c>
      <c r="I929" s="109">
        <f t="shared" si="774"/>
        <v>45042</v>
      </c>
      <c r="J929" s="110">
        <f t="shared" si="749"/>
        <v>6.1001532602988906E-3</v>
      </c>
      <c r="K929" s="117">
        <f t="shared" si="775"/>
        <v>45071</v>
      </c>
      <c r="L929" s="178">
        <f t="shared" si="777"/>
        <v>30</v>
      </c>
      <c r="M929" s="178">
        <f t="shared" si="746"/>
        <v>29</v>
      </c>
      <c r="N929" s="106">
        <f t="shared" si="750"/>
        <v>1.00589621</v>
      </c>
      <c r="O929" s="111">
        <f t="shared" si="745"/>
        <v>1.0071003300000001</v>
      </c>
      <c r="P929" s="111">
        <f t="shared" si="767"/>
        <v>1.2184582465419858</v>
      </c>
      <c r="Q929" s="106">
        <f t="shared" si="744"/>
        <v>1.22564253</v>
      </c>
      <c r="R929" s="106">
        <f t="shared" si="768"/>
        <v>1.1934647899999999</v>
      </c>
      <c r="S929" s="106">
        <f t="shared" si="751"/>
        <v>750.13506930000005</v>
      </c>
      <c r="T929" s="106">
        <f t="shared" si="752"/>
        <v>20.437681095831344</v>
      </c>
      <c r="U929" s="106">
        <f t="shared" si="753"/>
        <v>117.98740804657837</v>
      </c>
      <c r="V929" s="106">
        <f t="shared" si="754"/>
        <v>766.96065683240965</v>
      </c>
      <c r="W929" s="19">
        <f t="shared" si="773"/>
        <v>0</v>
      </c>
      <c r="X929" s="2">
        <f t="shared" si="755"/>
        <v>0</v>
      </c>
      <c r="Y929" s="4">
        <f t="shared" si="756"/>
        <v>0</v>
      </c>
      <c r="Z929" s="106">
        <f t="shared" si="757"/>
        <v>0</v>
      </c>
      <c r="AA929" s="114">
        <f t="shared" si="769"/>
        <v>0.05</v>
      </c>
      <c r="AB929" s="112">
        <f t="shared" si="758"/>
        <v>29</v>
      </c>
      <c r="AC929" s="178">
        <f t="shared" si="776"/>
        <v>30</v>
      </c>
      <c r="AD929" s="11">
        <f t="shared" si="770"/>
        <v>1.0039380529999999</v>
      </c>
      <c r="AE929" s="106">
        <f t="shared" ref="AE929:AE992" si="778">TRUNC((S929*(AD929-1)),8)</f>
        <v>2.9540716599999999</v>
      </c>
      <c r="AF929" s="106">
        <f t="shared" si="760"/>
        <v>3.0203317099999998</v>
      </c>
      <c r="AG929" s="106">
        <f t="shared" si="761"/>
        <v>0</v>
      </c>
      <c r="AH929" s="115" t="s">
        <v>79</v>
      </c>
      <c r="AI929" s="116">
        <f t="shared" si="772"/>
        <v>45071</v>
      </c>
      <c r="AJ929" s="10"/>
      <c r="AO929" s="26"/>
      <c r="AP929" s="26"/>
      <c r="BA929" s="1"/>
      <c r="BB929" s="1"/>
      <c r="BC929" s="1"/>
      <c r="BD929" s="1"/>
      <c r="BE929" s="1"/>
      <c r="BG929" s="1"/>
      <c r="BH929" s="1"/>
    </row>
    <row r="930" spans="1:60" ht="15" customHeight="1" x14ac:dyDescent="0.25">
      <c r="A930" s="105">
        <f t="shared" si="762"/>
        <v>45071</v>
      </c>
      <c r="B930" s="106">
        <f t="shared" si="747"/>
        <v>770.21581325408602</v>
      </c>
      <c r="C930" s="2">
        <f t="shared" si="763"/>
        <v>628.53556768999999</v>
      </c>
      <c r="D930" s="2">
        <f t="shared" si="764"/>
        <v>105.64031364999983</v>
      </c>
      <c r="E930" s="106">
        <f t="shared" si="748"/>
        <v>522.89525404000017</v>
      </c>
      <c r="F930" s="21">
        <f t="shared" si="765"/>
        <v>6609.67</v>
      </c>
      <c r="G930" s="108">
        <f t="shared" si="766"/>
        <v>6649.99</v>
      </c>
      <c r="H930" s="109">
        <f t="shared" si="743"/>
        <v>45011</v>
      </c>
      <c r="I930" s="109">
        <f t="shared" si="774"/>
        <v>45042</v>
      </c>
      <c r="J930" s="110">
        <f t="shared" si="749"/>
        <v>6.1001532602988906E-3</v>
      </c>
      <c r="K930" s="117">
        <f t="shared" si="775"/>
        <v>45071</v>
      </c>
      <c r="L930" s="178">
        <f t="shared" si="777"/>
        <v>30</v>
      </c>
      <c r="M930" s="178">
        <f t="shared" si="746"/>
        <v>30</v>
      </c>
      <c r="N930" s="106">
        <f t="shared" si="750"/>
        <v>1.00610015</v>
      </c>
      <c r="O930" s="111">
        <f t="shared" si="745"/>
        <v>1.0071003300000001</v>
      </c>
      <c r="P930" s="111">
        <f t="shared" si="767"/>
        <v>1.2184582465419858</v>
      </c>
      <c r="Q930" s="106">
        <f t="shared" si="744"/>
        <v>1.2258910199999999</v>
      </c>
      <c r="R930" s="106">
        <f t="shared" si="768"/>
        <v>1.1934647899999999</v>
      </c>
      <c r="S930" s="106">
        <f t="shared" si="751"/>
        <v>750.13506930000005</v>
      </c>
      <c r="T930" s="106">
        <f t="shared" si="752"/>
        <v>20.437681095831344</v>
      </c>
      <c r="U930" s="106">
        <f t="shared" si="753"/>
        <v>118.11734228825473</v>
      </c>
      <c r="V930" s="106">
        <f t="shared" si="754"/>
        <v>767.09059107408598</v>
      </c>
      <c r="W930" s="19">
        <f t="shared" si="773"/>
        <v>31</v>
      </c>
      <c r="X930" s="2">
        <f t="shared" si="755"/>
        <v>13.215588840000001</v>
      </c>
      <c r="Y930" s="4">
        <f t="shared" si="756"/>
        <v>2.1026E-2</v>
      </c>
      <c r="Z930" s="106">
        <f t="shared" si="757"/>
        <v>15.77233996</v>
      </c>
      <c r="AA930" s="114">
        <f t="shared" si="769"/>
        <v>0.05</v>
      </c>
      <c r="AB930" s="112">
        <f t="shared" si="758"/>
        <v>30</v>
      </c>
      <c r="AC930" s="178">
        <f t="shared" si="776"/>
        <v>30</v>
      </c>
      <c r="AD930" s="11">
        <f t="shared" si="770"/>
        <v>1.004074124</v>
      </c>
      <c r="AE930" s="106">
        <f t="shared" si="778"/>
        <v>3.0561432800000001</v>
      </c>
      <c r="AF930" s="106">
        <f t="shared" si="760"/>
        <v>3.1252221800000002</v>
      </c>
      <c r="AG930" s="106">
        <f t="shared" si="761"/>
        <v>18.828483240000001</v>
      </c>
      <c r="AH930" s="115" t="str">
        <f t="shared" ref="AH930:AH993" si="779">AH929</f>
        <v>A+J=</v>
      </c>
      <c r="AI930" s="116">
        <f t="shared" si="772"/>
        <v>45071</v>
      </c>
      <c r="AJ930" s="10"/>
      <c r="AO930" s="26"/>
      <c r="AP930" s="26"/>
      <c r="BA930" s="1"/>
      <c r="BB930" s="1"/>
      <c r="BC930" s="1"/>
      <c r="BD930" s="1"/>
      <c r="BE930" s="1"/>
      <c r="BG930" s="1"/>
      <c r="BH930" s="1"/>
    </row>
    <row r="931" spans="1:60" ht="15" customHeight="1" x14ac:dyDescent="0.25">
      <c r="A931" s="105">
        <f t="shared" si="762"/>
        <v>45072</v>
      </c>
      <c r="B931" s="106">
        <f t="shared" si="747"/>
        <v>751.46428811244857</v>
      </c>
      <c r="C931" s="2">
        <f t="shared" si="763"/>
        <v>615.31997884999998</v>
      </c>
      <c r="D931" s="2">
        <f t="shared" si="764"/>
        <v>92.42472480999993</v>
      </c>
      <c r="E931" s="106">
        <f t="shared" si="748"/>
        <v>522.89525404000005</v>
      </c>
      <c r="F931" s="21">
        <f t="shared" si="765"/>
        <v>6649.99</v>
      </c>
      <c r="G931" s="108">
        <f t="shared" si="766"/>
        <v>6665.28</v>
      </c>
      <c r="H931" s="109">
        <f t="shared" si="743"/>
        <v>45042</v>
      </c>
      <c r="I931" s="109">
        <f t="shared" si="774"/>
        <v>45072</v>
      </c>
      <c r="J931" s="110">
        <f t="shared" si="749"/>
        <v>2.2992515778219591E-3</v>
      </c>
      <c r="K931" s="117">
        <f t="shared" si="775"/>
        <v>45102</v>
      </c>
      <c r="L931" s="178">
        <f t="shared" si="777"/>
        <v>31</v>
      </c>
      <c r="M931" s="178">
        <f t="shared" si="746"/>
        <v>1</v>
      </c>
      <c r="N931" s="106">
        <f t="shared" si="750"/>
        <v>1.0000740800000001</v>
      </c>
      <c r="O931" s="111">
        <f t="shared" si="745"/>
        <v>1.00610015</v>
      </c>
      <c r="P931" s="111">
        <f t="shared" si="767"/>
        <v>1.2258910246146288</v>
      </c>
      <c r="Q931" s="106">
        <f t="shared" si="744"/>
        <v>1.2259818300000001</v>
      </c>
      <c r="R931" s="106">
        <f t="shared" si="768"/>
        <v>1.1934647899999999</v>
      </c>
      <c r="S931" s="106">
        <f t="shared" si="751"/>
        <v>734.36272933999999</v>
      </c>
      <c r="T931" s="106">
        <f t="shared" si="752"/>
        <v>17.880929976174421</v>
      </c>
      <c r="U931" s="106">
        <f t="shared" si="753"/>
        <v>118.16482640627413</v>
      </c>
      <c r="V931" s="106">
        <f t="shared" si="754"/>
        <v>751.36573523244851</v>
      </c>
      <c r="W931" s="19">
        <f t="shared" si="773"/>
        <v>0</v>
      </c>
      <c r="X931" s="2">
        <f t="shared" si="755"/>
        <v>0</v>
      </c>
      <c r="Y931" s="4">
        <f t="shared" si="756"/>
        <v>0</v>
      </c>
      <c r="Z931" s="106">
        <f t="shared" si="757"/>
        <v>0</v>
      </c>
      <c r="AA931" s="114">
        <f t="shared" si="769"/>
        <v>0.05</v>
      </c>
      <c r="AB931" s="112">
        <f t="shared" si="758"/>
        <v>1</v>
      </c>
      <c r="AC931" s="178">
        <f t="shared" si="776"/>
        <v>31</v>
      </c>
      <c r="AD931" s="11">
        <f t="shared" si="770"/>
        <v>1.000131165</v>
      </c>
      <c r="AE931" s="106">
        <f t="shared" si="778"/>
        <v>9.6322679999999994E-2</v>
      </c>
      <c r="AF931" s="106">
        <f t="shared" si="760"/>
        <v>9.8552879999999995E-2</v>
      </c>
      <c r="AG931" s="106">
        <f t="shared" si="761"/>
        <v>0</v>
      </c>
      <c r="AH931" s="115" t="str">
        <f t="shared" si="779"/>
        <v>A+J=</v>
      </c>
      <c r="AI931" s="116">
        <f t="shared" si="772"/>
        <v>45102</v>
      </c>
      <c r="AJ931" s="10"/>
      <c r="AO931" s="26"/>
      <c r="AP931" s="26"/>
      <c r="BA931" s="1"/>
      <c r="BB931" s="1"/>
      <c r="BC931" s="1"/>
      <c r="BD931" s="1"/>
      <c r="BE931" s="1"/>
      <c r="BG931" s="1"/>
      <c r="BH931" s="1"/>
    </row>
    <row r="932" spans="1:60" ht="15" customHeight="1" x14ac:dyDescent="0.25">
      <c r="A932" s="105">
        <f t="shared" si="762"/>
        <v>45073</v>
      </c>
      <c r="B932" s="106">
        <f t="shared" si="747"/>
        <v>751.610360808373</v>
      </c>
      <c r="C932" s="2">
        <f t="shared" si="763"/>
        <v>615.31997884999998</v>
      </c>
      <c r="D932" s="2">
        <f t="shared" si="764"/>
        <v>92.42472480999993</v>
      </c>
      <c r="E932" s="106">
        <f t="shared" si="748"/>
        <v>522.89525404000005</v>
      </c>
      <c r="F932" s="21">
        <f t="shared" si="765"/>
        <v>6649.99</v>
      </c>
      <c r="G932" s="108">
        <f t="shared" si="766"/>
        <v>6665.28</v>
      </c>
      <c r="H932" s="109">
        <f t="shared" si="743"/>
        <v>45042</v>
      </c>
      <c r="I932" s="109">
        <f t="shared" si="774"/>
        <v>45072</v>
      </c>
      <c r="J932" s="110">
        <f t="shared" si="749"/>
        <v>2.2992515778219591E-3</v>
      </c>
      <c r="K932" s="117">
        <f t="shared" si="775"/>
        <v>45102</v>
      </c>
      <c r="L932" s="178">
        <f t="shared" si="777"/>
        <v>31</v>
      </c>
      <c r="M932" s="178">
        <f t="shared" si="746"/>
        <v>2</v>
      </c>
      <c r="N932" s="106">
        <f t="shared" si="750"/>
        <v>1.0001481699999999</v>
      </c>
      <c r="O932" s="111">
        <f t="shared" si="745"/>
        <v>1.00610015</v>
      </c>
      <c r="P932" s="111">
        <f t="shared" si="767"/>
        <v>1.2258910246146288</v>
      </c>
      <c r="Q932" s="106">
        <f t="shared" si="744"/>
        <v>1.22607266</v>
      </c>
      <c r="R932" s="106">
        <f t="shared" si="768"/>
        <v>1.1934647899999999</v>
      </c>
      <c r="S932" s="106">
        <f t="shared" si="751"/>
        <v>734.36272933999999</v>
      </c>
      <c r="T932" s="106">
        <f t="shared" si="752"/>
        <v>17.880929976174421</v>
      </c>
      <c r="U932" s="106">
        <f t="shared" si="753"/>
        <v>118.21232098219858</v>
      </c>
      <c r="V932" s="106">
        <f t="shared" si="754"/>
        <v>751.41322980837299</v>
      </c>
      <c r="W932" s="19">
        <f t="shared" si="773"/>
        <v>0</v>
      </c>
      <c r="X932" s="2">
        <f t="shared" si="755"/>
        <v>0</v>
      </c>
      <c r="Y932" s="4">
        <f t="shared" si="756"/>
        <v>0</v>
      </c>
      <c r="Z932" s="106">
        <f t="shared" si="757"/>
        <v>0</v>
      </c>
      <c r="AA932" s="114">
        <f t="shared" si="769"/>
        <v>0.05</v>
      </c>
      <c r="AB932" s="112">
        <f t="shared" si="758"/>
        <v>2</v>
      </c>
      <c r="AC932" s="178">
        <f t="shared" si="776"/>
        <v>31</v>
      </c>
      <c r="AD932" s="11">
        <f t="shared" si="770"/>
        <v>1.0002623470000001</v>
      </c>
      <c r="AE932" s="106">
        <f t="shared" si="778"/>
        <v>0.19265784999999999</v>
      </c>
      <c r="AF932" s="106">
        <f t="shared" si="760"/>
        <v>0.197131</v>
      </c>
      <c r="AG932" s="106">
        <f t="shared" si="761"/>
        <v>0</v>
      </c>
      <c r="AH932" s="115" t="str">
        <f t="shared" si="779"/>
        <v>A+J=</v>
      </c>
      <c r="AI932" s="116">
        <f t="shared" si="772"/>
        <v>45102</v>
      </c>
      <c r="AJ932" s="10"/>
      <c r="AO932" s="26"/>
      <c r="AP932" s="26"/>
      <c r="BA932" s="1"/>
      <c r="BB932" s="1"/>
      <c r="BC932" s="1"/>
      <c r="BD932" s="1"/>
      <c r="BE932" s="1"/>
      <c r="BG932" s="1"/>
      <c r="BH932" s="1"/>
    </row>
    <row r="933" spans="1:60" ht="15" customHeight="1" x14ac:dyDescent="0.25">
      <c r="A933" s="105">
        <f t="shared" si="762"/>
        <v>45074</v>
      </c>
      <c r="B933" s="106">
        <f t="shared" si="747"/>
        <v>751.75646397324999</v>
      </c>
      <c r="C933" s="2">
        <f t="shared" si="763"/>
        <v>615.31997884999998</v>
      </c>
      <c r="D933" s="2">
        <f t="shared" si="764"/>
        <v>92.42472480999993</v>
      </c>
      <c r="E933" s="106">
        <f t="shared" si="748"/>
        <v>522.89525404000005</v>
      </c>
      <c r="F933" s="21">
        <f t="shared" si="765"/>
        <v>6649.99</v>
      </c>
      <c r="G933" s="108">
        <f t="shared" si="766"/>
        <v>6665.28</v>
      </c>
      <c r="H933" s="109">
        <f t="shared" si="743"/>
        <v>45042</v>
      </c>
      <c r="I933" s="109">
        <f t="shared" si="774"/>
        <v>45072</v>
      </c>
      <c r="J933" s="110">
        <f t="shared" si="749"/>
        <v>2.2992515778219591E-3</v>
      </c>
      <c r="K933" s="117">
        <f t="shared" si="775"/>
        <v>45102</v>
      </c>
      <c r="L933" s="178">
        <f t="shared" si="777"/>
        <v>31</v>
      </c>
      <c r="M933" s="178">
        <f t="shared" si="746"/>
        <v>3</v>
      </c>
      <c r="N933" s="106">
        <f t="shared" si="750"/>
        <v>1.0002222700000001</v>
      </c>
      <c r="O933" s="111">
        <f t="shared" si="745"/>
        <v>1.00610015</v>
      </c>
      <c r="P933" s="111">
        <f t="shared" si="767"/>
        <v>1.2258910246146288</v>
      </c>
      <c r="Q933" s="106">
        <f t="shared" si="744"/>
        <v>1.2261635</v>
      </c>
      <c r="R933" s="106">
        <f t="shared" si="768"/>
        <v>1.1934647899999999</v>
      </c>
      <c r="S933" s="106">
        <f t="shared" si="751"/>
        <v>734.36272933999999</v>
      </c>
      <c r="T933" s="106">
        <f t="shared" si="752"/>
        <v>17.880929976174421</v>
      </c>
      <c r="U933" s="106">
        <f t="shared" si="753"/>
        <v>118.25982078707553</v>
      </c>
      <c r="V933" s="106">
        <f t="shared" si="754"/>
        <v>751.46072961325001</v>
      </c>
      <c r="W933" s="19">
        <f t="shared" si="773"/>
        <v>0</v>
      </c>
      <c r="X933" s="2">
        <f t="shared" si="755"/>
        <v>0</v>
      </c>
      <c r="Y933" s="4">
        <f t="shared" si="756"/>
        <v>0</v>
      </c>
      <c r="Z933" s="106">
        <f t="shared" si="757"/>
        <v>0</v>
      </c>
      <c r="AA933" s="114">
        <f t="shared" si="769"/>
        <v>0.05</v>
      </c>
      <c r="AB933" s="112">
        <f t="shared" si="758"/>
        <v>3</v>
      </c>
      <c r="AC933" s="178">
        <f t="shared" si="776"/>
        <v>31</v>
      </c>
      <c r="AD933" s="11">
        <f t="shared" si="770"/>
        <v>1.000393546</v>
      </c>
      <c r="AE933" s="106">
        <f t="shared" si="778"/>
        <v>0.28900551000000002</v>
      </c>
      <c r="AF933" s="106">
        <f t="shared" si="760"/>
        <v>0.29573435999999997</v>
      </c>
      <c r="AG933" s="106">
        <f t="shared" si="761"/>
        <v>0</v>
      </c>
      <c r="AH933" s="115" t="str">
        <f t="shared" si="779"/>
        <v>A+J=</v>
      </c>
      <c r="AI933" s="116">
        <f t="shared" si="772"/>
        <v>45102</v>
      </c>
      <c r="AJ933" s="10"/>
      <c r="AO933" s="26"/>
      <c r="AP933" s="26"/>
      <c r="BA933" s="1"/>
      <c r="BB933" s="1"/>
      <c r="BC933" s="1"/>
      <c r="BD933" s="1"/>
      <c r="BE933" s="1"/>
      <c r="BG933" s="1"/>
      <c r="BH933" s="1"/>
    </row>
    <row r="934" spans="1:60" ht="15" customHeight="1" x14ac:dyDescent="0.25">
      <c r="A934" s="105">
        <f t="shared" si="762"/>
        <v>45075</v>
      </c>
      <c r="B934" s="106">
        <f t="shared" si="747"/>
        <v>751.90259835707957</v>
      </c>
      <c r="C934" s="2">
        <f t="shared" si="763"/>
        <v>615.31997884999998</v>
      </c>
      <c r="D934" s="2">
        <f t="shared" si="764"/>
        <v>92.42472480999993</v>
      </c>
      <c r="E934" s="106">
        <f t="shared" si="748"/>
        <v>522.89525404000005</v>
      </c>
      <c r="F934" s="21">
        <f t="shared" si="765"/>
        <v>6649.99</v>
      </c>
      <c r="G934" s="108">
        <f t="shared" si="766"/>
        <v>6665.28</v>
      </c>
      <c r="H934" s="109">
        <f t="shared" si="743"/>
        <v>45042</v>
      </c>
      <c r="I934" s="109">
        <f t="shared" si="774"/>
        <v>45072</v>
      </c>
      <c r="J934" s="110">
        <f t="shared" si="749"/>
        <v>2.2992515778219591E-3</v>
      </c>
      <c r="K934" s="117">
        <f t="shared" si="775"/>
        <v>45102</v>
      </c>
      <c r="L934" s="178">
        <f t="shared" si="777"/>
        <v>31</v>
      </c>
      <c r="M934" s="178">
        <f t="shared" si="746"/>
        <v>4</v>
      </c>
      <c r="N934" s="106">
        <f t="shared" si="750"/>
        <v>1.00029638</v>
      </c>
      <c r="O934" s="111">
        <f t="shared" si="745"/>
        <v>1.00610015</v>
      </c>
      <c r="P934" s="111">
        <f t="shared" si="767"/>
        <v>1.2258910246146288</v>
      </c>
      <c r="Q934" s="106">
        <f t="shared" si="744"/>
        <v>1.22625435</v>
      </c>
      <c r="R934" s="106">
        <f t="shared" si="768"/>
        <v>1.1934647899999999</v>
      </c>
      <c r="S934" s="106">
        <f t="shared" si="751"/>
        <v>734.36272933999999</v>
      </c>
      <c r="T934" s="106">
        <f t="shared" si="752"/>
        <v>17.880929976174421</v>
      </c>
      <c r="U934" s="106">
        <f t="shared" si="753"/>
        <v>118.30732582090511</v>
      </c>
      <c r="V934" s="106">
        <f t="shared" si="754"/>
        <v>751.50823464707958</v>
      </c>
      <c r="W934" s="19">
        <f t="shared" si="773"/>
        <v>0</v>
      </c>
      <c r="X934" s="2">
        <f t="shared" si="755"/>
        <v>0</v>
      </c>
      <c r="Y934" s="4">
        <f t="shared" si="756"/>
        <v>0</v>
      </c>
      <c r="Z934" s="106">
        <f t="shared" si="757"/>
        <v>0</v>
      </c>
      <c r="AA934" s="114">
        <f t="shared" si="769"/>
        <v>0.05</v>
      </c>
      <c r="AB934" s="112">
        <f t="shared" si="758"/>
        <v>4</v>
      </c>
      <c r="AC934" s="178">
        <f t="shared" si="776"/>
        <v>31</v>
      </c>
      <c r="AD934" s="11">
        <f t="shared" si="770"/>
        <v>1.000524763</v>
      </c>
      <c r="AE934" s="106">
        <f t="shared" si="778"/>
        <v>0.38536638000000001</v>
      </c>
      <c r="AF934" s="106">
        <f t="shared" si="760"/>
        <v>0.39436370999999998</v>
      </c>
      <c r="AG934" s="106">
        <f t="shared" si="761"/>
        <v>0</v>
      </c>
      <c r="AH934" s="115" t="str">
        <f t="shared" si="779"/>
        <v>A+J=</v>
      </c>
      <c r="AI934" s="116">
        <f t="shared" si="772"/>
        <v>45102</v>
      </c>
      <c r="AJ934" s="10"/>
      <c r="AO934" s="26"/>
      <c r="AP934" s="26"/>
      <c r="BA934" s="1"/>
      <c r="BB934" s="1"/>
      <c r="BC934" s="1"/>
      <c r="BD934" s="1"/>
      <c r="BE934" s="1"/>
      <c r="BG934" s="1"/>
      <c r="BH934" s="1"/>
    </row>
    <row r="935" spans="1:60" ht="15" customHeight="1" x14ac:dyDescent="0.25">
      <c r="A935" s="105">
        <f t="shared" si="762"/>
        <v>45076</v>
      </c>
      <c r="B935" s="106">
        <f t="shared" si="747"/>
        <v>752.0487527519565</v>
      </c>
      <c r="C935" s="2">
        <f t="shared" si="763"/>
        <v>615.31997884999998</v>
      </c>
      <c r="D935" s="2">
        <f t="shared" si="764"/>
        <v>92.42472480999993</v>
      </c>
      <c r="E935" s="106">
        <f t="shared" si="748"/>
        <v>522.89525404000005</v>
      </c>
      <c r="F935" s="21">
        <f t="shared" si="765"/>
        <v>6649.99</v>
      </c>
      <c r="G935" s="108">
        <f t="shared" si="766"/>
        <v>6665.28</v>
      </c>
      <c r="H935" s="109">
        <f t="shared" si="743"/>
        <v>45042</v>
      </c>
      <c r="I935" s="109">
        <f t="shared" si="774"/>
        <v>45072</v>
      </c>
      <c r="J935" s="110">
        <f t="shared" si="749"/>
        <v>2.2992515778219591E-3</v>
      </c>
      <c r="K935" s="117">
        <f t="shared" si="775"/>
        <v>45102</v>
      </c>
      <c r="L935" s="178">
        <f t="shared" si="777"/>
        <v>31</v>
      </c>
      <c r="M935" s="178">
        <f t="shared" si="746"/>
        <v>5</v>
      </c>
      <c r="N935" s="106">
        <f t="shared" si="750"/>
        <v>1.00037048</v>
      </c>
      <c r="O935" s="111">
        <f t="shared" si="745"/>
        <v>1.00610015</v>
      </c>
      <c r="P935" s="111">
        <f t="shared" si="767"/>
        <v>1.2258910246146288</v>
      </c>
      <c r="Q935" s="106">
        <f t="shared" si="744"/>
        <v>1.22634519</v>
      </c>
      <c r="R935" s="106">
        <f t="shared" si="768"/>
        <v>1.1934647899999999</v>
      </c>
      <c r="S935" s="106">
        <f t="shared" si="751"/>
        <v>734.36272933999999</v>
      </c>
      <c r="T935" s="106">
        <f t="shared" si="752"/>
        <v>17.880929976174421</v>
      </c>
      <c r="U935" s="106">
        <f t="shared" si="753"/>
        <v>118.35482562578207</v>
      </c>
      <c r="V935" s="106">
        <f t="shared" si="754"/>
        <v>751.55573445195648</v>
      </c>
      <c r="W935" s="19">
        <f t="shared" si="773"/>
        <v>0</v>
      </c>
      <c r="X935" s="2">
        <f t="shared" si="755"/>
        <v>0</v>
      </c>
      <c r="Y935" s="4">
        <f t="shared" si="756"/>
        <v>0</v>
      </c>
      <c r="Z935" s="106">
        <f t="shared" si="757"/>
        <v>0</v>
      </c>
      <c r="AA935" s="114">
        <f t="shared" si="769"/>
        <v>0.05</v>
      </c>
      <c r="AB935" s="112">
        <f t="shared" si="758"/>
        <v>5</v>
      </c>
      <c r="AC935" s="178">
        <f t="shared" si="776"/>
        <v>31</v>
      </c>
      <c r="AD935" s="11">
        <f t="shared" si="770"/>
        <v>1.000655997</v>
      </c>
      <c r="AE935" s="106">
        <f t="shared" si="778"/>
        <v>0.48173974000000003</v>
      </c>
      <c r="AF935" s="106">
        <f t="shared" si="760"/>
        <v>0.49301830000000002</v>
      </c>
      <c r="AG935" s="106">
        <f t="shared" si="761"/>
        <v>0</v>
      </c>
      <c r="AH935" s="115" t="str">
        <f t="shared" si="779"/>
        <v>A+J=</v>
      </c>
      <c r="AI935" s="116">
        <f t="shared" si="772"/>
        <v>45102</v>
      </c>
      <c r="AJ935" s="10"/>
      <c r="AO935" s="26"/>
      <c r="AP935" s="26"/>
      <c r="BA935" s="1"/>
      <c r="BB935" s="1"/>
      <c r="BC935" s="1"/>
      <c r="BD935" s="1"/>
      <c r="BE935" s="1"/>
      <c r="BG935" s="1"/>
      <c r="BH935" s="1"/>
    </row>
    <row r="936" spans="1:60" ht="15" customHeight="1" x14ac:dyDescent="0.25">
      <c r="A936" s="105">
        <f t="shared" si="762"/>
        <v>45077</v>
      </c>
      <c r="B936" s="106">
        <f t="shared" si="747"/>
        <v>752.19494286473855</v>
      </c>
      <c r="C936" s="2">
        <f t="shared" si="763"/>
        <v>615.31997884999998</v>
      </c>
      <c r="D936" s="2">
        <f t="shared" si="764"/>
        <v>92.42472480999993</v>
      </c>
      <c r="E936" s="106">
        <f t="shared" si="748"/>
        <v>522.89525404000005</v>
      </c>
      <c r="F936" s="21">
        <f t="shared" si="765"/>
        <v>6649.99</v>
      </c>
      <c r="G936" s="108">
        <f t="shared" si="766"/>
        <v>6665.28</v>
      </c>
      <c r="H936" s="109">
        <f t="shared" ref="H936:H999" si="780">EDATE(I936,-1)</f>
        <v>45042</v>
      </c>
      <c r="I936" s="109">
        <f t="shared" si="774"/>
        <v>45072</v>
      </c>
      <c r="J936" s="110">
        <f t="shared" si="749"/>
        <v>2.2992515778219591E-3</v>
      </c>
      <c r="K936" s="117">
        <f t="shared" si="775"/>
        <v>45102</v>
      </c>
      <c r="L936" s="178">
        <f t="shared" si="777"/>
        <v>31</v>
      </c>
      <c r="M936" s="178">
        <f t="shared" si="746"/>
        <v>6</v>
      </c>
      <c r="N936" s="106">
        <f t="shared" si="750"/>
        <v>1.0004446</v>
      </c>
      <c r="O936" s="111">
        <f t="shared" si="745"/>
        <v>1.00610015</v>
      </c>
      <c r="P936" s="111">
        <f t="shared" si="767"/>
        <v>1.2258910246146288</v>
      </c>
      <c r="Q936" s="106">
        <f t="shared" si="744"/>
        <v>1.22643605</v>
      </c>
      <c r="R936" s="106">
        <f t="shared" si="768"/>
        <v>1.1934647899999999</v>
      </c>
      <c r="S936" s="106">
        <f t="shared" si="751"/>
        <v>734.36272933999999</v>
      </c>
      <c r="T936" s="106">
        <f t="shared" si="752"/>
        <v>17.880929976174421</v>
      </c>
      <c r="U936" s="106">
        <f t="shared" si="753"/>
        <v>118.40233588856415</v>
      </c>
      <c r="V936" s="106">
        <f t="shared" si="754"/>
        <v>751.60324471473859</v>
      </c>
      <c r="W936" s="19">
        <f t="shared" si="773"/>
        <v>0</v>
      </c>
      <c r="X936" s="2">
        <f t="shared" si="755"/>
        <v>0</v>
      </c>
      <c r="Y936" s="4">
        <f t="shared" si="756"/>
        <v>0</v>
      </c>
      <c r="Z936" s="106">
        <f t="shared" si="757"/>
        <v>0</v>
      </c>
      <c r="AA936" s="114">
        <f t="shared" si="769"/>
        <v>0.05</v>
      </c>
      <c r="AB936" s="112">
        <f t="shared" si="758"/>
        <v>6</v>
      </c>
      <c r="AC936" s="178">
        <f t="shared" si="776"/>
        <v>31</v>
      </c>
      <c r="AD936" s="11">
        <f t="shared" si="770"/>
        <v>1.000787248</v>
      </c>
      <c r="AE936" s="106">
        <f t="shared" si="778"/>
        <v>0.57812558000000003</v>
      </c>
      <c r="AF936" s="106">
        <f t="shared" si="760"/>
        <v>0.59169815000000003</v>
      </c>
      <c r="AG936" s="106">
        <f t="shared" si="761"/>
        <v>0</v>
      </c>
      <c r="AH936" s="115" t="str">
        <f t="shared" si="779"/>
        <v>A+J=</v>
      </c>
      <c r="AI936" s="116">
        <f t="shared" si="772"/>
        <v>45102</v>
      </c>
      <c r="AJ936" s="10"/>
      <c r="AO936" s="26"/>
      <c r="AP936" s="26"/>
      <c r="BA936" s="1"/>
      <c r="BB936" s="1"/>
      <c r="BC936" s="1"/>
      <c r="BD936" s="1"/>
      <c r="BE936" s="1"/>
      <c r="BG936" s="1"/>
      <c r="BH936" s="1"/>
    </row>
    <row r="937" spans="1:60" ht="15" customHeight="1" x14ac:dyDescent="0.25">
      <c r="A937" s="105">
        <f t="shared" si="762"/>
        <v>45078</v>
      </c>
      <c r="B937" s="106">
        <f t="shared" si="747"/>
        <v>752.34115821752073</v>
      </c>
      <c r="C937" s="2">
        <f t="shared" si="763"/>
        <v>615.31997884999998</v>
      </c>
      <c r="D937" s="2">
        <f t="shared" si="764"/>
        <v>92.42472480999993</v>
      </c>
      <c r="E937" s="106">
        <f t="shared" si="748"/>
        <v>522.89525404000005</v>
      </c>
      <c r="F937" s="21">
        <f t="shared" si="765"/>
        <v>6649.99</v>
      </c>
      <c r="G937" s="108">
        <f t="shared" si="766"/>
        <v>6665.28</v>
      </c>
      <c r="H937" s="109">
        <f t="shared" si="780"/>
        <v>45042</v>
      </c>
      <c r="I937" s="109">
        <f t="shared" si="774"/>
        <v>45072</v>
      </c>
      <c r="J937" s="110">
        <f t="shared" si="749"/>
        <v>2.2992515778219591E-3</v>
      </c>
      <c r="K937" s="117">
        <f t="shared" si="775"/>
        <v>45102</v>
      </c>
      <c r="L937" s="178">
        <f t="shared" si="777"/>
        <v>31</v>
      </c>
      <c r="M937" s="178">
        <f t="shared" si="746"/>
        <v>7</v>
      </c>
      <c r="N937" s="106">
        <f t="shared" si="750"/>
        <v>1.0005187200000001</v>
      </c>
      <c r="O937" s="111">
        <f t="shared" si="745"/>
        <v>1.00610015</v>
      </c>
      <c r="P937" s="111">
        <f t="shared" si="767"/>
        <v>1.2258910246146288</v>
      </c>
      <c r="Q937" s="106">
        <f t="shared" ref="Q937:Q1000" si="781">TRUNC(TRUNC((N937*P937),15),8)</f>
        <v>1.22652691</v>
      </c>
      <c r="R937" s="106">
        <f t="shared" si="768"/>
        <v>1.1934647899999999</v>
      </c>
      <c r="S937" s="106">
        <f t="shared" si="751"/>
        <v>734.36272933999999</v>
      </c>
      <c r="T937" s="106">
        <f t="shared" si="752"/>
        <v>17.880929976174421</v>
      </c>
      <c r="U937" s="106">
        <f t="shared" si="753"/>
        <v>118.44984615134624</v>
      </c>
      <c r="V937" s="106">
        <f t="shared" si="754"/>
        <v>751.65075497752071</v>
      </c>
      <c r="W937" s="19">
        <f t="shared" si="773"/>
        <v>0</v>
      </c>
      <c r="X937" s="2">
        <f t="shared" si="755"/>
        <v>0</v>
      </c>
      <c r="Y937" s="4">
        <f t="shared" si="756"/>
        <v>0</v>
      </c>
      <c r="Z937" s="106">
        <f t="shared" si="757"/>
        <v>0</v>
      </c>
      <c r="AA937" s="114">
        <f t="shared" si="769"/>
        <v>0.05</v>
      </c>
      <c r="AB937" s="112">
        <f t="shared" si="758"/>
        <v>7</v>
      </c>
      <c r="AC937" s="178">
        <f t="shared" si="776"/>
        <v>31</v>
      </c>
      <c r="AD937" s="11">
        <f t="shared" si="770"/>
        <v>1.000918516</v>
      </c>
      <c r="AE937" s="106">
        <f t="shared" si="778"/>
        <v>0.67452391</v>
      </c>
      <c r="AF937" s="106">
        <f t="shared" si="760"/>
        <v>0.69040323999999997</v>
      </c>
      <c r="AG937" s="106">
        <f t="shared" si="761"/>
        <v>0</v>
      </c>
      <c r="AH937" s="115" t="str">
        <f t="shared" si="779"/>
        <v>A+J=</v>
      </c>
      <c r="AI937" s="116">
        <f t="shared" si="772"/>
        <v>45102</v>
      </c>
      <c r="AJ937" s="10"/>
      <c r="AO937" s="26"/>
      <c r="AP937" s="26"/>
      <c r="BA937" s="1"/>
      <c r="BB937" s="1"/>
      <c r="BC937" s="1"/>
      <c r="BD937" s="1"/>
      <c r="BE937" s="1"/>
      <c r="BG937" s="1"/>
      <c r="BH937" s="1"/>
    </row>
    <row r="938" spans="1:60" ht="15" customHeight="1" x14ac:dyDescent="0.25">
      <c r="A938" s="105">
        <f t="shared" si="762"/>
        <v>45079</v>
      </c>
      <c r="B938" s="106">
        <f t="shared" si="747"/>
        <v>752.48740405925525</v>
      </c>
      <c r="C938" s="2">
        <f t="shared" si="763"/>
        <v>615.31997884999998</v>
      </c>
      <c r="D938" s="2">
        <f t="shared" si="764"/>
        <v>92.42472480999993</v>
      </c>
      <c r="E938" s="106">
        <f t="shared" si="748"/>
        <v>522.89525404000005</v>
      </c>
      <c r="F938" s="21">
        <f t="shared" si="765"/>
        <v>6649.99</v>
      </c>
      <c r="G938" s="108">
        <f t="shared" si="766"/>
        <v>6665.28</v>
      </c>
      <c r="H938" s="109">
        <f t="shared" si="780"/>
        <v>45042</v>
      </c>
      <c r="I938" s="109">
        <f t="shared" si="774"/>
        <v>45072</v>
      </c>
      <c r="J938" s="110">
        <f t="shared" si="749"/>
        <v>2.2992515778219591E-3</v>
      </c>
      <c r="K938" s="117">
        <f t="shared" si="775"/>
        <v>45102</v>
      </c>
      <c r="L938" s="178">
        <f t="shared" si="777"/>
        <v>31</v>
      </c>
      <c r="M938" s="178">
        <f t="shared" si="746"/>
        <v>8</v>
      </c>
      <c r="N938" s="106">
        <f t="shared" si="750"/>
        <v>1.0005928399999999</v>
      </c>
      <c r="O938" s="111">
        <f t="shared" ref="O938:O1001" si="782">IF(K938&gt;K937,N937,O937)</f>
        <v>1.00610015</v>
      </c>
      <c r="P938" s="111">
        <f t="shared" si="767"/>
        <v>1.2258910246146288</v>
      </c>
      <c r="Q938" s="106">
        <f t="shared" si="781"/>
        <v>1.22661778</v>
      </c>
      <c r="R938" s="106">
        <f t="shared" si="768"/>
        <v>1.1934647899999999</v>
      </c>
      <c r="S938" s="106">
        <f t="shared" si="751"/>
        <v>734.36272933999999</v>
      </c>
      <c r="T938" s="106">
        <f t="shared" si="752"/>
        <v>17.880929976174421</v>
      </c>
      <c r="U938" s="106">
        <f t="shared" si="753"/>
        <v>118.49736164308084</v>
      </c>
      <c r="V938" s="106">
        <f t="shared" si="754"/>
        <v>751.69827046925525</v>
      </c>
      <c r="W938" s="19">
        <f t="shared" si="773"/>
        <v>0</v>
      </c>
      <c r="X938" s="2">
        <f t="shared" si="755"/>
        <v>0</v>
      </c>
      <c r="Y938" s="4">
        <f t="shared" si="756"/>
        <v>0</v>
      </c>
      <c r="Z938" s="106">
        <f t="shared" si="757"/>
        <v>0</v>
      </c>
      <c r="AA938" s="114">
        <f t="shared" si="769"/>
        <v>0.05</v>
      </c>
      <c r="AB938" s="112">
        <f t="shared" si="758"/>
        <v>8</v>
      </c>
      <c r="AC938" s="178">
        <f t="shared" si="776"/>
        <v>31</v>
      </c>
      <c r="AD938" s="11">
        <f t="shared" si="770"/>
        <v>1.001049801</v>
      </c>
      <c r="AE938" s="106">
        <f t="shared" si="778"/>
        <v>0.77093471999999996</v>
      </c>
      <c r="AF938" s="106">
        <f t="shared" si="760"/>
        <v>0.78913359000000005</v>
      </c>
      <c r="AG938" s="106">
        <f t="shared" si="761"/>
        <v>0</v>
      </c>
      <c r="AH938" s="115" t="str">
        <f t="shared" si="779"/>
        <v>A+J=</v>
      </c>
      <c r="AI938" s="116">
        <f t="shared" si="772"/>
        <v>45102</v>
      </c>
      <c r="AJ938" s="10"/>
      <c r="AO938" s="26"/>
      <c r="AP938" s="26"/>
      <c r="BA938" s="1"/>
      <c r="BB938" s="1"/>
      <c r="BC938" s="1"/>
      <c r="BD938" s="1"/>
      <c r="BE938" s="1"/>
      <c r="BG938" s="1"/>
      <c r="BH938" s="1"/>
    </row>
    <row r="939" spans="1:60" ht="15" customHeight="1" x14ac:dyDescent="0.25">
      <c r="A939" s="105">
        <f t="shared" si="762"/>
        <v>45080</v>
      </c>
      <c r="B939" s="106">
        <f t="shared" si="747"/>
        <v>752.63368114994239</v>
      </c>
      <c r="C939" s="2">
        <f t="shared" si="763"/>
        <v>615.31997884999998</v>
      </c>
      <c r="D939" s="2">
        <f t="shared" si="764"/>
        <v>92.42472480999993</v>
      </c>
      <c r="E939" s="106">
        <f t="shared" si="748"/>
        <v>522.89525404000005</v>
      </c>
      <c r="F939" s="21">
        <f t="shared" si="765"/>
        <v>6649.99</v>
      </c>
      <c r="G939" s="108">
        <f t="shared" si="766"/>
        <v>6665.28</v>
      </c>
      <c r="H939" s="109">
        <f t="shared" si="780"/>
        <v>45042</v>
      </c>
      <c r="I939" s="109">
        <f t="shared" si="774"/>
        <v>45072</v>
      </c>
      <c r="J939" s="110">
        <f t="shared" si="749"/>
        <v>2.2992515778219591E-3</v>
      </c>
      <c r="K939" s="117">
        <f t="shared" si="775"/>
        <v>45102</v>
      </c>
      <c r="L939" s="178">
        <f t="shared" si="777"/>
        <v>31</v>
      </c>
      <c r="M939" s="178">
        <f t="shared" si="746"/>
        <v>9</v>
      </c>
      <c r="N939" s="106">
        <f t="shared" si="750"/>
        <v>1.0006669800000001</v>
      </c>
      <c r="O939" s="111">
        <f t="shared" si="782"/>
        <v>1.00610015</v>
      </c>
      <c r="P939" s="111">
        <f t="shared" si="767"/>
        <v>1.2258910246146288</v>
      </c>
      <c r="Q939" s="106">
        <f t="shared" si="781"/>
        <v>1.2267086599999999</v>
      </c>
      <c r="R939" s="106">
        <f t="shared" si="768"/>
        <v>1.1934647899999999</v>
      </c>
      <c r="S939" s="106">
        <f t="shared" si="751"/>
        <v>734.36272933999999</v>
      </c>
      <c r="T939" s="106">
        <f t="shared" si="752"/>
        <v>17.880929976174421</v>
      </c>
      <c r="U939" s="106">
        <f t="shared" si="753"/>
        <v>118.54488236376794</v>
      </c>
      <c r="V939" s="106">
        <f t="shared" si="754"/>
        <v>751.74579118994234</v>
      </c>
      <c r="W939" s="19">
        <f t="shared" si="773"/>
        <v>0</v>
      </c>
      <c r="X939" s="2">
        <f t="shared" si="755"/>
        <v>0</v>
      </c>
      <c r="Y939" s="4">
        <f t="shared" si="756"/>
        <v>0</v>
      </c>
      <c r="Z939" s="106">
        <f t="shared" si="757"/>
        <v>0</v>
      </c>
      <c r="AA939" s="114">
        <f t="shared" si="769"/>
        <v>0.05</v>
      </c>
      <c r="AB939" s="112">
        <f t="shared" si="758"/>
        <v>9</v>
      </c>
      <c r="AC939" s="178">
        <f t="shared" si="776"/>
        <v>31</v>
      </c>
      <c r="AD939" s="11">
        <f t="shared" si="770"/>
        <v>1.001181104</v>
      </c>
      <c r="AE939" s="106">
        <f t="shared" si="778"/>
        <v>0.86735874999999996</v>
      </c>
      <c r="AF939" s="106">
        <f t="shared" si="760"/>
        <v>0.88788995999999998</v>
      </c>
      <c r="AG939" s="106">
        <f t="shared" si="761"/>
        <v>0</v>
      </c>
      <c r="AH939" s="115" t="str">
        <f t="shared" si="779"/>
        <v>A+J=</v>
      </c>
      <c r="AI939" s="116">
        <f t="shared" si="772"/>
        <v>45102</v>
      </c>
      <c r="AJ939" s="10"/>
      <c r="AO939" s="26"/>
      <c r="AP939" s="26"/>
      <c r="BA939" s="1"/>
      <c r="BB939" s="1"/>
      <c r="BC939" s="1"/>
      <c r="BD939" s="1"/>
      <c r="BE939" s="1"/>
      <c r="BG939" s="1"/>
      <c r="BH939" s="1"/>
    </row>
    <row r="940" spans="1:60" ht="15" customHeight="1" x14ac:dyDescent="0.25">
      <c r="A940" s="105">
        <f t="shared" si="762"/>
        <v>45081</v>
      </c>
      <c r="B940" s="106">
        <f t="shared" si="747"/>
        <v>752.77998349062966</v>
      </c>
      <c r="C940" s="2">
        <f t="shared" si="763"/>
        <v>615.31997884999998</v>
      </c>
      <c r="D940" s="2">
        <f t="shared" si="764"/>
        <v>92.42472480999993</v>
      </c>
      <c r="E940" s="106">
        <f t="shared" si="748"/>
        <v>522.89525404000005</v>
      </c>
      <c r="F940" s="21">
        <f t="shared" si="765"/>
        <v>6649.99</v>
      </c>
      <c r="G940" s="108">
        <f t="shared" si="766"/>
        <v>6665.28</v>
      </c>
      <c r="H940" s="109">
        <f t="shared" si="780"/>
        <v>45042</v>
      </c>
      <c r="I940" s="109">
        <f t="shared" si="774"/>
        <v>45072</v>
      </c>
      <c r="J940" s="110">
        <f t="shared" si="749"/>
        <v>2.2992515778219591E-3</v>
      </c>
      <c r="K940" s="117">
        <f t="shared" si="775"/>
        <v>45102</v>
      </c>
      <c r="L940" s="178">
        <f t="shared" si="777"/>
        <v>31</v>
      </c>
      <c r="M940" s="178">
        <f t="shared" si="746"/>
        <v>10</v>
      </c>
      <c r="N940" s="106">
        <f t="shared" si="750"/>
        <v>1.0007411100000001</v>
      </c>
      <c r="O940" s="111">
        <f t="shared" si="782"/>
        <v>1.00610015</v>
      </c>
      <c r="P940" s="111">
        <f t="shared" si="767"/>
        <v>1.2258910246146288</v>
      </c>
      <c r="Q940" s="106">
        <f t="shared" si="781"/>
        <v>1.22679954</v>
      </c>
      <c r="R940" s="106">
        <f t="shared" si="768"/>
        <v>1.1934647899999999</v>
      </c>
      <c r="S940" s="106">
        <f t="shared" si="751"/>
        <v>734.36272933999999</v>
      </c>
      <c r="T940" s="106">
        <f t="shared" si="752"/>
        <v>17.880929976174421</v>
      </c>
      <c r="U940" s="106">
        <f t="shared" si="753"/>
        <v>118.59240308445517</v>
      </c>
      <c r="V940" s="106">
        <f t="shared" si="754"/>
        <v>751.79331191062965</v>
      </c>
      <c r="W940" s="19">
        <f t="shared" si="773"/>
        <v>0</v>
      </c>
      <c r="X940" s="2">
        <f t="shared" si="755"/>
        <v>0</v>
      </c>
      <c r="Y940" s="4">
        <f t="shared" si="756"/>
        <v>0</v>
      </c>
      <c r="Z940" s="106">
        <f t="shared" si="757"/>
        <v>0</v>
      </c>
      <c r="AA940" s="114">
        <f t="shared" si="769"/>
        <v>0.05</v>
      </c>
      <c r="AB940" s="112">
        <f t="shared" si="758"/>
        <v>10</v>
      </c>
      <c r="AC940" s="178">
        <f t="shared" si="776"/>
        <v>31</v>
      </c>
      <c r="AD940" s="11">
        <f t="shared" si="770"/>
        <v>1.001312424</v>
      </c>
      <c r="AE940" s="106">
        <f t="shared" si="778"/>
        <v>0.96379526999999998</v>
      </c>
      <c r="AF940" s="106">
        <f t="shared" si="760"/>
        <v>0.98667157999999999</v>
      </c>
      <c r="AG940" s="106">
        <f t="shared" si="761"/>
        <v>0</v>
      </c>
      <c r="AH940" s="115" t="str">
        <f t="shared" si="779"/>
        <v>A+J=</v>
      </c>
      <c r="AI940" s="116">
        <f t="shared" si="772"/>
        <v>45102</v>
      </c>
      <c r="AJ940" s="10"/>
      <c r="AO940" s="26"/>
      <c r="AP940" s="26"/>
      <c r="BA940" s="1"/>
      <c r="BB940" s="1"/>
      <c r="BC940" s="1"/>
      <c r="BD940" s="1"/>
      <c r="BE940" s="1"/>
      <c r="BG940" s="1"/>
      <c r="BH940" s="1"/>
    </row>
    <row r="941" spans="1:60" ht="15" customHeight="1" x14ac:dyDescent="0.25">
      <c r="A941" s="105">
        <f t="shared" si="762"/>
        <v>45082</v>
      </c>
      <c r="B941" s="106">
        <f t="shared" si="747"/>
        <v>752.92631633026929</v>
      </c>
      <c r="C941" s="2">
        <f t="shared" si="763"/>
        <v>615.31997884999998</v>
      </c>
      <c r="D941" s="2">
        <f t="shared" si="764"/>
        <v>92.42472480999993</v>
      </c>
      <c r="E941" s="106">
        <f t="shared" si="748"/>
        <v>522.89525404000005</v>
      </c>
      <c r="F941" s="21">
        <f t="shared" si="765"/>
        <v>6649.99</v>
      </c>
      <c r="G941" s="108">
        <f t="shared" si="766"/>
        <v>6665.28</v>
      </c>
      <c r="H941" s="109">
        <f t="shared" si="780"/>
        <v>45042</v>
      </c>
      <c r="I941" s="109">
        <f t="shared" si="774"/>
        <v>45072</v>
      </c>
      <c r="J941" s="110">
        <f t="shared" si="749"/>
        <v>2.2992515778219591E-3</v>
      </c>
      <c r="K941" s="117">
        <f t="shared" si="775"/>
        <v>45102</v>
      </c>
      <c r="L941" s="178">
        <f t="shared" si="777"/>
        <v>31</v>
      </c>
      <c r="M941" s="178">
        <f t="shared" si="746"/>
        <v>11</v>
      </c>
      <c r="N941" s="106">
        <f t="shared" si="750"/>
        <v>1.00081525</v>
      </c>
      <c r="O941" s="111">
        <f t="shared" si="782"/>
        <v>1.00610015</v>
      </c>
      <c r="P941" s="111">
        <f t="shared" si="767"/>
        <v>1.2258910246146288</v>
      </c>
      <c r="Q941" s="106">
        <f t="shared" si="781"/>
        <v>1.2268904300000001</v>
      </c>
      <c r="R941" s="106">
        <f t="shared" si="768"/>
        <v>1.1934647899999999</v>
      </c>
      <c r="S941" s="106">
        <f t="shared" si="751"/>
        <v>734.36272933999999</v>
      </c>
      <c r="T941" s="106">
        <f t="shared" si="752"/>
        <v>17.880929976174421</v>
      </c>
      <c r="U941" s="106">
        <f t="shared" si="753"/>
        <v>118.63992903409489</v>
      </c>
      <c r="V941" s="106">
        <f t="shared" si="754"/>
        <v>751.84083786026929</v>
      </c>
      <c r="W941" s="19">
        <f t="shared" si="773"/>
        <v>0</v>
      </c>
      <c r="X941" s="2">
        <f t="shared" si="755"/>
        <v>0</v>
      </c>
      <c r="Y941" s="4">
        <f t="shared" si="756"/>
        <v>0</v>
      </c>
      <c r="Z941" s="106">
        <f t="shared" si="757"/>
        <v>0</v>
      </c>
      <c r="AA941" s="114">
        <f t="shared" si="769"/>
        <v>0.05</v>
      </c>
      <c r="AB941" s="112">
        <f t="shared" si="758"/>
        <v>11</v>
      </c>
      <c r="AC941" s="178">
        <f t="shared" si="776"/>
        <v>31</v>
      </c>
      <c r="AD941" s="11">
        <f t="shared" si="770"/>
        <v>1.001443761</v>
      </c>
      <c r="AE941" s="106">
        <f t="shared" si="778"/>
        <v>1.0602442599999999</v>
      </c>
      <c r="AF941" s="106">
        <f t="shared" si="760"/>
        <v>1.08547847</v>
      </c>
      <c r="AG941" s="106">
        <f t="shared" si="761"/>
        <v>0</v>
      </c>
      <c r="AH941" s="115" t="str">
        <f t="shared" si="779"/>
        <v>A+J=</v>
      </c>
      <c r="AI941" s="116">
        <f t="shared" si="772"/>
        <v>45102</v>
      </c>
      <c r="AJ941" s="10"/>
      <c r="AO941" s="26"/>
      <c r="AP941" s="26"/>
      <c r="BA941" s="1"/>
      <c r="BB941" s="1"/>
      <c r="BC941" s="1"/>
      <c r="BD941" s="1"/>
      <c r="BE941" s="1"/>
      <c r="BG941" s="1"/>
      <c r="BH941" s="1"/>
    </row>
    <row r="942" spans="1:60" ht="15" customHeight="1" x14ac:dyDescent="0.25">
      <c r="A942" s="105">
        <f t="shared" si="762"/>
        <v>45083</v>
      </c>
      <c r="B942" s="106">
        <f t="shared" si="747"/>
        <v>753.07267967886162</v>
      </c>
      <c r="C942" s="2">
        <f t="shared" si="763"/>
        <v>615.31997884999998</v>
      </c>
      <c r="D942" s="2">
        <f t="shared" si="764"/>
        <v>92.42472480999993</v>
      </c>
      <c r="E942" s="106">
        <f t="shared" si="748"/>
        <v>522.89525404000005</v>
      </c>
      <c r="F942" s="21">
        <f t="shared" si="765"/>
        <v>6649.99</v>
      </c>
      <c r="G942" s="108">
        <f t="shared" si="766"/>
        <v>6665.28</v>
      </c>
      <c r="H942" s="109">
        <f t="shared" si="780"/>
        <v>45042</v>
      </c>
      <c r="I942" s="109">
        <f t="shared" si="774"/>
        <v>45072</v>
      </c>
      <c r="J942" s="110">
        <f t="shared" si="749"/>
        <v>2.2992515778219591E-3</v>
      </c>
      <c r="K942" s="117">
        <f t="shared" si="775"/>
        <v>45102</v>
      </c>
      <c r="L942" s="178">
        <f t="shared" si="777"/>
        <v>31</v>
      </c>
      <c r="M942" s="178">
        <f t="shared" si="746"/>
        <v>12</v>
      </c>
      <c r="N942" s="106">
        <f t="shared" si="750"/>
        <v>1.0008893999999999</v>
      </c>
      <c r="O942" s="111">
        <f t="shared" si="782"/>
        <v>1.00610015</v>
      </c>
      <c r="P942" s="111">
        <f t="shared" si="767"/>
        <v>1.2258910246146288</v>
      </c>
      <c r="Q942" s="106">
        <f t="shared" si="781"/>
        <v>1.2269813300000001</v>
      </c>
      <c r="R942" s="106">
        <f t="shared" si="768"/>
        <v>1.1934647899999999</v>
      </c>
      <c r="S942" s="106">
        <f t="shared" si="751"/>
        <v>734.36272933999999</v>
      </c>
      <c r="T942" s="106">
        <f t="shared" si="752"/>
        <v>17.880929976174421</v>
      </c>
      <c r="U942" s="106">
        <f t="shared" si="753"/>
        <v>118.68746021268713</v>
      </c>
      <c r="V942" s="106">
        <f t="shared" si="754"/>
        <v>751.88836903886158</v>
      </c>
      <c r="W942" s="19">
        <f t="shared" si="773"/>
        <v>0</v>
      </c>
      <c r="X942" s="2">
        <f t="shared" si="755"/>
        <v>0</v>
      </c>
      <c r="Y942" s="4">
        <f t="shared" si="756"/>
        <v>0</v>
      </c>
      <c r="Z942" s="106">
        <f t="shared" si="757"/>
        <v>0</v>
      </c>
      <c r="AA942" s="114">
        <f t="shared" si="769"/>
        <v>0.05</v>
      </c>
      <c r="AB942" s="112">
        <f t="shared" si="758"/>
        <v>12</v>
      </c>
      <c r="AC942" s="178">
        <f t="shared" si="776"/>
        <v>31</v>
      </c>
      <c r="AD942" s="11">
        <f t="shared" si="770"/>
        <v>1.0015751150000001</v>
      </c>
      <c r="AE942" s="106">
        <f t="shared" si="778"/>
        <v>1.15670575</v>
      </c>
      <c r="AF942" s="106">
        <f t="shared" si="760"/>
        <v>1.1843106400000001</v>
      </c>
      <c r="AG942" s="106">
        <f t="shared" si="761"/>
        <v>0</v>
      </c>
      <c r="AH942" s="115" t="str">
        <f t="shared" si="779"/>
        <v>A+J=</v>
      </c>
      <c r="AI942" s="116">
        <f t="shared" si="772"/>
        <v>45102</v>
      </c>
      <c r="AJ942" s="10"/>
      <c r="AO942" s="26"/>
      <c r="AP942" s="26"/>
      <c r="BA942" s="1"/>
      <c r="BB942" s="1"/>
      <c r="BC942" s="1"/>
      <c r="BD942" s="1"/>
      <c r="BE942" s="1"/>
      <c r="BG942" s="1"/>
      <c r="BH942" s="1"/>
    </row>
    <row r="943" spans="1:60" ht="15" customHeight="1" x14ac:dyDescent="0.25">
      <c r="A943" s="105">
        <f t="shared" si="762"/>
        <v>45084</v>
      </c>
      <c r="B943" s="106">
        <f t="shared" si="747"/>
        <v>753.21906904745379</v>
      </c>
      <c r="C943" s="2">
        <f t="shared" si="763"/>
        <v>615.31997884999998</v>
      </c>
      <c r="D943" s="2">
        <f t="shared" si="764"/>
        <v>92.42472480999993</v>
      </c>
      <c r="E943" s="106">
        <f t="shared" si="748"/>
        <v>522.89525404000005</v>
      </c>
      <c r="F943" s="21">
        <f t="shared" si="765"/>
        <v>6649.99</v>
      </c>
      <c r="G943" s="108">
        <f t="shared" si="766"/>
        <v>6665.28</v>
      </c>
      <c r="H943" s="109">
        <f t="shared" si="780"/>
        <v>45042</v>
      </c>
      <c r="I943" s="109">
        <f t="shared" si="774"/>
        <v>45072</v>
      </c>
      <c r="J943" s="110">
        <f t="shared" si="749"/>
        <v>2.2992515778219591E-3</v>
      </c>
      <c r="K943" s="117">
        <f t="shared" si="775"/>
        <v>45102</v>
      </c>
      <c r="L943" s="178">
        <f t="shared" si="777"/>
        <v>31</v>
      </c>
      <c r="M943" s="178">
        <f t="shared" si="746"/>
        <v>13</v>
      </c>
      <c r="N943" s="106">
        <f t="shared" si="750"/>
        <v>1.00096355</v>
      </c>
      <c r="O943" s="111">
        <f t="shared" si="782"/>
        <v>1.00610015</v>
      </c>
      <c r="P943" s="111">
        <f t="shared" si="767"/>
        <v>1.2258910246146288</v>
      </c>
      <c r="Q943" s="106">
        <f t="shared" si="781"/>
        <v>1.2270722300000001</v>
      </c>
      <c r="R943" s="106">
        <f t="shared" si="768"/>
        <v>1.1934647899999999</v>
      </c>
      <c r="S943" s="106">
        <f t="shared" si="751"/>
        <v>734.36272933999999</v>
      </c>
      <c r="T943" s="106">
        <f t="shared" si="752"/>
        <v>17.880929976174421</v>
      </c>
      <c r="U943" s="106">
        <f t="shared" si="753"/>
        <v>118.73499139127937</v>
      </c>
      <c r="V943" s="106">
        <f t="shared" si="754"/>
        <v>751.93590021745376</v>
      </c>
      <c r="W943" s="19">
        <f t="shared" si="773"/>
        <v>0</v>
      </c>
      <c r="X943" s="2">
        <f t="shared" si="755"/>
        <v>0</v>
      </c>
      <c r="Y943" s="4">
        <f t="shared" si="756"/>
        <v>0</v>
      </c>
      <c r="Z943" s="106">
        <f t="shared" si="757"/>
        <v>0</v>
      </c>
      <c r="AA943" s="114">
        <f t="shared" si="769"/>
        <v>0.05</v>
      </c>
      <c r="AB943" s="112">
        <f t="shared" si="758"/>
        <v>13</v>
      </c>
      <c r="AC943" s="178">
        <f t="shared" si="776"/>
        <v>31</v>
      </c>
      <c r="AD943" s="11">
        <f t="shared" si="770"/>
        <v>1.0017064870000001</v>
      </c>
      <c r="AE943" s="106">
        <f t="shared" si="778"/>
        <v>1.2531804499999999</v>
      </c>
      <c r="AF943" s="106">
        <f t="shared" si="760"/>
        <v>1.2831688299999999</v>
      </c>
      <c r="AG943" s="106">
        <f t="shared" si="761"/>
        <v>0</v>
      </c>
      <c r="AH943" s="115" t="str">
        <f t="shared" si="779"/>
        <v>A+J=</v>
      </c>
      <c r="AI943" s="116">
        <f t="shared" si="772"/>
        <v>45102</v>
      </c>
      <c r="AJ943" s="10"/>
      <c r="AO943" s="26"/>
      <c r="AP943" s="26"/>
      <c r="BA943" s="1"/>
      <c r="BB943" s="1"/>
      <c r="BC943" s="1"/>
      <c r="BD943" s="1"/>
      <c r="BE943" s="1"/>
      <c r="BG943" s="1"/>
      <c r="BH943" s="1"/>
    </row>
    <row r="944" spans="1:60" ht="15" customHeight="1" x14ac:dyDescent="0.25">
      <c r="A944" s="105">
        <f t="shared" si="762"/>
        <v>45085</v>
      </c>
      <c r="B944" s="106">
        <f t="shared" si="747"/>
        <v>753.36548893499855</v>
      </c>
      <c r="C944" s="2">
        <f t="shared" si="763"/>
        <v>615.31997884999998</v>
      </c>
      <c r="D944" s="2">
        <f t="shared" si="764"/>
        <v>92.42472480999993</v>
      </c>
      <c r="E944" s="106">
        <f t="shared" si="748"/>
        <v>522.89525404000005</v>
      </c>
      <c r="F944" s="21">
        <f t="shared" si="765"/>
        <v>6649.99</v>
      </c>
      <c r="G944" s="108">
        <f t="shared" si="766"/>
        <v>6665.28</v>
      </c>
      <c r="H944" s="109">
        <f t="shared" si="780"/>
        <v>45042</v>
      </c>
      <c r="I944" s="109">
        <f t="shared" si="774"/>
        <v>45072</v>
      </c>
      <c r="J944" s="110">
        <f t="shared" si="749"/>
        <v>2.2992515778219591E-3</v>
      </c>
      <c r="K944" s="117">
        <f t="shared" si="775"/>
        <v>45102</v>
      </c>
      <c r="L944" s="178">
        <f t="shared" si="777"/>
        <v>31</v>
      </c>
      <c r="M944" s="178">
        <f t="shared" si="746"/>
        <v>14</v>
      </c>
      <c r="N944" s="106">
        <f t="shared" si="750"/>
        <v>1.0010377100000001</v>
      </c>
      <c r="O944" s="111">
        <f t="shared" si="782"/>
        <v>1.00610015</v>
      </c>
      <c r="P944" s="111">
        <f t="shared" si="767"/>
        <v>1.2258910246146288</v>
      </c>
      <c r="Q944" s="106">
        <f t="shared" si="781"/>
        <v>1.22716314</v>
      </c>
      <c r="R944" s="106">
        <f t="shared" si="768"/>
        <v>1.1934647899999999</v>
      </c>
      <c r="S944" s="106">
        <f t="shared" si="751"/>
        <v>734.36272933999999</v>
      </c>
      <c r="T944" s="106">
        <f t="shared" si="752"/>
        <v>17.880929976174421</v>
      </c>
      <c r="U944" s="106">
        <f t="shared" si="753"/>
        <v>118.78252779882412</v>
      </c>
      <c r="V944" s="106">
        <f t="shared" si="754"/>
        <v>751.9834366249986</v>
      </c>
      <c r="W944" s="19">
        <f t="shared" si="773"/>
        <v>0</v>
      </c>
      <c r="X944" s="2">
        <f t="shared" si="755"/>
        <v>0</v>
      </c>
      <c r="Y944" s="4">
        <f t="shared" si="756"/>
        <v>0</v>
      </c>
      <c r="Z944" s="106">
        <f t="shared" si="757"/>
        <v>0</v>
      </c>
      <c r="AA944" s="114">
        <f t="shared" si="769"/>
        <v>0.05</v>
      </c>
      <c r="AB944" s="112">
        <f t="shared" si="758"/>
        <v>14</v>
      </c>
      <c r="AC944" s="178">
        <f t="shared" si="776"/>
        <v>31</v>
      </c>
      <c r="AD944" s="11">
        <f t="shared" si="770"/>
        <v>1.001837876</v>
      </c>
      <c r="AE944" s="106">
        <f t="shared" si="778"/>
        <v>1.3496676299999999</v>
      </c>
      <c r="AF944" s="106">
        <f t="shared" si="760"/>
        <v>1.38205231</v>
      </c>
      <c r="AG944" s="106">
        <f t="shared" si="761"/>
        <v>0</v>
      </c>
      <c r="AH944" s="115" t="str">
        <f t="shared" si="779"/>
        <v>A+J=</v>
      </c>
      <c r="AI944" s="116">
        <f t="shared" si="772"/>
        <v>45102</v>
      </c>
      <c r="AJ944" s="10"/>
      <c r="AO944" s="26"/>
      <c r="AP944" s="26"/>
      <c r="BA944" s="1"/>
      <c r="BB944" s="1"/>
      <c r="BC944" s="1"/>
      <c r="BD944" s="1"/>
      <c r="BE944" s="1"/>
      <c r="BG944" s="1"/>
      <c r="BH944" s="1"/>
    </row>
    <row r="945" spans="1:60" ht="15" customHeight="1" x14ac:dyDescent="0.25">
      <c r="A945" s="105">
        <f t="shared" si="762"/>
        <v>45086</v>
      </c>
      <c r="B945" s="106">
        <f t="shared" si="747"/>
        <v>753.5119393214959</v>
      </c>
      <c r="C945" s="2">
        <f t="shared" si="763"/>
        <v>615.31997884999998</v>
      </c>
      <c r="D945" s="2">
        <f t="shared" si="764"/>
        <v>92.42472480999993</v>
      </c>
      <c r="E945" s="106">
        <f t="shared" si="748"/>
        <v>522.89525404000005</v>
      </c>
      <c r="F945" s="21">
        <f t="shared" si="765"/>
        <v>6649.99</v>
      </c>
      <c r="G945" s="108">
        <f t="shared" si="766"/>
        <v>6665.28</v>
      </c>
      <c r="H945" s="109">
        <f t="shared" si="780"/>
        <v>45042</v>
      </c>
      <c r="I945" s="109">
        <f t="shared" si="774"/>
        <v>45072</v>
      </c>
      <c r="J945" s="110">
        <f t="shared" si="749"/>
        <v>2.2992515778219591E-3</v>
      </c>
      <c r="K945" s="117">
        <f t="shared" si="775"/>
        <v>45102</v>
      </c>
      <c r="L945" s="178">
        <f t="shared" si="777"/>
        <v>31</v>
      </c>
      <c r="M945" s="178">
        <f t="shared" ref="M945:M1008" si="783">L945-(K945-A945)</f>
        <v>15</v>
      </c>
      <c r="N945" s="106">
        <f t="shared" si="750"/>
        <v>1.0011118800000001</v>
      </c>
      <c r="O945" s="111">
        <f t="shared" si="782"/>
        <v>1.00610015</v>
      </c>
      <c r="P945" s="111">
        <f t="shared" si="767"/>
        <v>1.2258910246146288</v>
      </c>
      <c r="Q945" s="106">
        <f t="shared" si="781"/>
        <v>1.2272540599999999</v>
      </c>
      <c r="R945" s="106">
        <f t="shared" si="768"/>
        <v>1.1934647899999999</v>
      </c>
      <c r="S945" s="106">
        <f t="shared" si="751"/>
        <v>734.36272933999999</v>
      </c>
      <c r="T945" s="106">
        <f t="shared" si="752"/>
        <v>17.880929976174421</v>
      </c>
      <c r="U945" s="106">
        <f t="shared" si="753"/>
        <v>118.83006943532138</v>
      </c>
      <c r="V945" s="106">
        <f t="shared" si="754"/>
        <v>752.03097826149587</v>
      </c>
      <c r="W945" s="19">
        <f t="shared" si="773"/>
        <v>0</v>
      </c>
      <c r="X945" s="2">
        <f t="shared" si="755"/>
        <v>0</v>
      </c>
      <c r="Y945" s="4">
        <f t="shared" si="756"/>
        <v>0</v>
      </c>
      <c r="Z945" s="106">
        <f t="shared" si="757"/>
        <v>0</v>
      </c>
      <c r="AA945" s="114">
        <f t="shared" si="769"/>
        <v>0.05</v>
      </c>
      <c r="AB945" s="112">
        <f t="shared" si="758"/>
        <v>15</v>
      </c>
      <c r="AC945" s="178">
        <f t="shared" si="776"/>
        <v>31</v>
      </c>
      <c r="AD945" s="11">
        <f t="shared" si="770"/>
        <v>1.0019692819999999</v>
      </c>
      <c r="AE945" s="106">
        <f t="shared" si="778"/>
        <v>1.4461672999999999</v>
      </c>
      <c r="AF945" s="106">
        <f t="shared" si="760"/>
        <v>1.4809610600000001</v>
      </c>
      <c r="AG945" s="106">
        <f t="shared" si="761"/>
        <v>0</v>
      </c>
      <c r="AH945" s="115" t="str">
        <f t="shared" si="779"/>
        <v>A+J=</v>
      </c>
      <c r="AI945" s="116">
        <f t="shared" si="772"/>
        <v>45102</v>
      </c>
      <c r="AJ945" s="10"/>
      <c r="AO945" s="26"/>
      <c r="AP945" s="26"/>
      <c r="BA945" s="1"/>
      <c r="BB945" s="1"/>
      <c r="BC945" s="1"/>
      <c r="BD945" s="1"/>
      <c r="BE945" s="1"/>
      <c r="BG945" s="1"/>
      <c r="BH945" s="1"/>
    </row>
    <row r="946" spans="1:60" ht="15" customHeight="1" x14ac:dyDescent="0.25">
      <c r="A946" s="105">
        <f t="shared" si="762"/>
        <v>45087</v>
      </c>
      <c r="B946" s="106">
        <f t="shared" si="747"/>
        <v>753.65842023694574</v>
      </c>
      <c r="C946" s="2">
        <f t="shared" si="763"/>
        <v>615.31997884999998</v>
      </c>
      <c r="D946" s="2">
        <f t="shared" si="764"/>
        <v>92.42472480999993</v>
      </c>
      <c r="E946" s="106">
        <f t="shared" si="748"/>
        <v>522.89525404000005</v>
      </c>
      <c r="F946" s="21">
        <f t="shared" si="765"/>
        <v>6649.99</v>
      </c>
      <c r="G946" s="108">
        <f t="shared" si="766"/>
        <v>6665.28</v>
      </c>
      <c r="H946" s="109">
        <f t="shared" si="780"/>
        <v>45042</v>
      </c>
      <c r="I946" s="109">
        <f t="shared" si="774"/>
        <v>45072</v>
      </c>
      <c r="J946" s="110">
        <f t="shared" si="749"/>
        <v>2.2992515778219591E-3</v>
      </c>
      <c r="K946" s="117">
        <f t="shared" si="775"/>
        <v>45102</v>
      </c>
      <c r="L946" s="178">
        <f t="shared" si="777"/>
        <v>31</v>
      </c>
      <c r="M946" s="178">
        <f t="shared" si="783"/>
        <v>16</v>
      </c>
      <c r="N946" s="106">
        <f t="shared" si="750"/>
        <v>1.00118605</v>
      </c>
      <c r="O946" s="111">
        <f t="shared" si="782"/>
        <v>1.00610015</v>
      </c>
      <c r="P946" s="111">
        <f t="shared" si="767"/>
        <v>1.2258910246146288</v>
      </c>
      <c r="Q946" s="106">
        <f t="shared" si="781"/>
        <v>1.22734499</v>
      </c>
      <c r="R946" s="106">
        <f t="shared" si="768"/>
        <v>1.1934647899999999</v>
      </c>
      <c r="S946" s="106">
        <f t="shared" si="751"/>
        <v>734.36272933999999</v>
      </c>
      <c r="T946" s="106">
        <f t="shared" si="752"/>
        <v>17.880929976174421</v>
      </c>
      <c r="U946" s="106">
        <f t="shared" si="753"/>
        <v>118.87761630077125</v>
      </c>
      <c r="V946" s="106">
        <f t="shared" si="754"/>
        <v>752.07852512694569</v>
      </c>
      <c r="W946" s="19">
        <f t="shared" si="773"/>
        <v>0</v>
      </c>
      <c r="X946" s="2">
        <f t="shared" si="755"/>
        <v>0</v>
      </c>
      <c r="Y946" s="4">
        <f t="shared" si="756"/>
        <v>0</v>
      </c>
      <c r="Z946" s="106">
        <f t="shared" si="757"/>
        <v>0</v>
      </c>
      <c r="AA946" s="114">
        <f t="shared" si="769"/>
        <v>0.05</v>
      </c>
      <c r="AB946" s="112">
        <f t="shared" si="758"/>
        <v>16</v>
      </c>
      <c r="AC946" s="178">
        <f t="shared" si="776"/>
        <v>31</v>
      </c>
      <c r="AD946" s="11">
        <f t="shared" si="770"/>
        <v>1.0021007049999999</v>
      </c>
      <c r="AE946" s="106">
        <f t="shared" si="778"/>
        <v>1.5426794500000001</v>
      </c>
      <c r="AF946" s="106">
        <f t="shared" si="760"/>
        <v>1.57989511</v>
      </c>
      <c r="AG946" s="106">
        <f t="shared" si="761"/>
        <v>0</v>
      </c>
      <c r="AH946" s="115" t="str">
        <f t="shared" si="779"/>
        <v>A+J=</v>
      </c>
      <c r="AI946" s="116">
        <f t="shared" si="772"/>
        <v>45102</v>
      </c>
      <c r="AJ946" s="10"/>
      <c r="AO946" s="26"/>
      <c r="AP946" s="26"/>
      <c r="BA946" s="1"/>
      <c r="BB946" s="1"/>
      <c r="BC946" s="1"/>
      <c r="BD946" s="1"/>
      <c r="BE946" s="1"/>
      <c r="BG946" s="1"/>
      <c r="BH946" s="1"/>
    </row>
    <row r="947" spans="1:60" ht="15" customHeight="1" x14ac:dyDescent="0.25">
      <c r="A947" s="105">
        <f t="shared" si="762"/>
        <v>45088</v>
      </c>
      <c r="B947" s="106">
        <f t="shared" si="747"/>
        <v>753.80492195344311</v>
      </c>
      <c r="C947" s="2">
        <f t="shared" si="763"/>
        <v>615.31997884999998</v>
      </c>
      <c r="D947" s="2">
        <f t="shared" si="764"/>
        <v>92.42472480999993</v>
      </c>
      <c r="E947" s="106">
        <f t="shared" si="748"/>
        <v>522.89525404000005</v>
      </c>
      <c r="F947" s="21">
        <f t="shared" si="765"/>
        <v>6649.99</v>
      </c>
      <c r="G947" s="108">
        <f t="shared" si="766"/>
        <v>6665.28</v>
      </c>
      <c r="H947" s="109">
        <f t="shared" si="780"/>
        <v>45042</v>
      </c>
      <c r="I947" s="109">
        <f t="shared" si="774"/>
        <v>45072</v>
      </c>
      <c r="J947" s="110">
        <f t="shared" si="749"/>
        <v>2.2992515778219591E-3</v>
      </c>
      <c r="K947" s="117">
        <f t="shared" si="775"/>
        <v>45102</v>
      </c>
      <c r="L947" s="178">
        <f t="shared" si="777"/>
        <v>31</v>
      </c>
      <c r="M947" s="178">
        <f t="shared" si="783"/>
        <v>17</v>
      </c>
      <c r="N947" s="106">
        <f t="shared" si="750"/>
        <v>1.00126022</v>
      </c>
      <c r="O947" s="111">
        <f t="shared" si="782"/>
        <v>1.00610015</v>
      </c>
      <c r="P947" s="111">
        <f t="shared" si="767"/>
        <v>1.2258910246146288</v>
      </c>
      <c r="Q947" s="106">
        <f t="shared" si="781"/>
        <v>1.2274359100000001</v>
      </c>
      <c r="R947" s="106">
        <f t="shared" si="768"/>
        <v>1.1934647899999999</v>
      </c>
      <c r="S947" s="106">
        <f t="shared" si="751"/>
        <v>734.36272933999999</v>
      </c>
      <c r="T947" s="106">
        <f t="shared" si="752"/>
        <v>17.880929976174421</v>
      </c>
      <c r="U947" s="106">
        <f t="shared" si="753"/>
        <v>118.92515793726862</v>
      </c>
      <c r="V947" s="106">
        <f t="shared" si="754"/>
        <v>752.12606676344308</v>
      </c>
      <c r="W947" s="19">
        <f t="shared" si="773"/>
        <v>0</v>
      </c>
      <c r="X947" s="2">
        <f t="shared" si="755"/>
        <v>0</v>
      </c>
      <c r="Y947" s="4">
        <f t="shared" si="756"/>
        <v>0</v>
      </c>
      <c r="Z947" s="106">
        <f t="shared" si="757"/>
        <v>0</v>
      </c>
      <c r="AA947" s="114">
        <f t="shared" si="769"/>
        <v>0.05</v>
      </c>
      <c r="AB947" s="112">
        <f t="shared" si="758"/>
        <v>17</v>
      </c>
      <c r="AC947" s="178">
        <f t="shared" si="776"/>
        <v>31</v>
      </c>
      <c r="AD947" s="11">
        <f t="shared" si="770"/>
        <v>1.0022321460000001</v>
      </c>
      <c r="AE947" s="106">
        <f t="shared" si="778"/>
        <v>1.63920482</v>
      </c>
      <c r="AF947" s="106">
        <f t="shared" si="760"/>
        <v>1.6788551899999999</v>
      </c>
      <c r="AG947" s="106">
        <f t="shared" si="761"/>
        <v>0</v>
      </c>
      <c r="AH947" s="115" t="str">
        <f t="shared" si="779"/>
        <v>A+J=</v>
      </c>
      <c r="AI947" s="116">
        <f t="shared" si="772"/>
        <v>45102</v>
      </c>
      <c r="AJ947" s="10"/>
      <c r="AO947" s="26"/>
      <c r="AP947" s="26"/>
      <c r="BA947" s="1"/>
      <c r="BB947" s="1"/>
      <c r="BC947" s="1"/>
      <c r="BD947" s="1"/>
      <c r="BE947" s="1"/>
      <c r="BG947" s="1"/>
      <c r="BH947" s="1"/>
    </row>
    <row r="948" spans="1:60" ht="15" customHeight="1" x14ac:dyDescent="0.25">
      <c r="A948" s="105">
        <f t="shared" si="762"/>
        <v>45089</v>
      </c>
      <c r="B948" s="106">
        <f t="shared" si="747"/>
        <v>753.95145867784549</v>
      </c>
      <c r="C948" s="2">
        <f t="shared" si="763"/>
        <v>615.31997884999998</v>
      </c>
      <c r="D948" s="2">
        <f t="shared" si="764"/>
        <v>92.42472480999993</v>
      </c>
      <c r="E948" s="106">
        <f t="shared" si="748"/>
        <v>522.89525404000005</v>
      </c>
      <c r="F948" s="21">
        <f t="shared" si="765"/>
        <v>6649.99</v>
      </c>
      <c r="G948" s="108">
        <f t="shared" si="766"/>
        <v>6665.28</v>
      </c>
      <c r="H948" s="109">
        <f t="shared" si="780"/>
        <v>45042</v>
      </c>
      <c r="I948" s="109">
        <f t="shared" si="774"/>
        <v>45072</v>
      </c>
      <c r="J948" s="110">
        <f t="shared" si="749"/>
        <v>2.2992515778219591E-3</v>
      </c>
      <c r="K948" s="117">
        <f t="shared" si="775"/>
        <v>45102</v>
      </c>
      <c r="L948" s="178">
        <f t="shared" si="777"/>
        <v>31</v>
      </c>
      <c r="M948" s="178">
        <f t="shared" si="783"/>
        <v>18</v>
      </c>
      <c r="N948" s="106">
        <f t="shared" si="750"/>
        <v>1.0013344</v>
      </c>
      <c r="O948" s="111">
        <f t="shared" si="782"/>
        <v>1.00610015</v>
      </c>
      <c r="P948" s="111">
        <f t="shared" si="767"/>
        <v>1.2258910246146288</v>
      </c>
      <c r="Q948" s="106">
        <f t="shared" si="781"/>
        <v>1.2275268500000001</v>
      </c>
      <c r="R948" s="106">
        <f t="shared" si="768"/>
        <v>1.1934647899999999</v>
      </c>
      <c r="S948" s="106">
        <f t="shared" si="751"/>
        <v>734.36272933999999</v>
      </c>
      <c r="T948" s="106">
        <f t="shared" si="752"/>
        <v>17.880929976174421</v>
      </c>
      <c r="U948" s="106">
        <f t="shared" si="753"/>
        <v>118.97271003167101</v>
      </c>
      <c r="V948" s="106">
        <f t="shared" si="754"/>
        <v>752.17361885784544</v>
      </c>
      <c r="W948" s="19">
        <f t="shared" si="773"/>
        <v>0</v>
      </c>
      <c r="X948" s="2">
        <f t="shared" si="755"/>
        <v>0</v>
      </c>
      <c r="Y948" s="4">
        <f t="shared" si="756"/>
        <v>0</v>
      </c>
      <c r="Z948" s="106">
        <f t="shared" si="757"/>
        <v>0</v>
      </c>
      <c r="AA948" s="114">
        <f t="shared" si="769"/>
        <v>0.05</v>
      </c>
      <c r="AB948" s="112">
        <f t="shared" si="758"/>
        <v>18</v>
      </c>
      <c r="AC948" s="178">
        <f t="shared" si="776"/>
        <v>31</v>
      </c>
      <c r="AD948" s="11">
        <f t="shared" si="770"/>
        <v>1.002363603</v>
      </c>
      <c r="AE948" s="106">
        <f t="shared" si="778"/>
        <v>1.73574195</v>
      </c>
      <c r="AF948" s="106">
        <f t="shared" si="760"/>
        <v>1.7778398200000001</v>
      </c>
      <c r="AG948" s="106">
        <f t="shared" si="761"/>
        <v>0</v>
      </c>
      <c r="AH948" s="115" t="str">
        <f t="shared" si="779"/>
        <v>A+J=</v>
      </c>
      <c r="AI948" s="116">
        <f t="shared" si="772"/>
        <v>45102</v>
      </c>
      <c r="AJ948" s="10"/>
      <c r="AO948" s="26"/>
      <c r="AP948" s="26"/>
      <c r="BA948" s="1"/>
      <c r="BB948" s="1"/>
      <c r="BC948" s="1"/>
      <c r="BD948" s="1"/>
      <c r="BE948" s="1"/>
      <c r="BG948" s="1"/>
      <c r="BH948" s="1"/>
    </row>
    <row r="949" spans="1:60" ht="15" customHeight="1" x14ac:dyDescent="0.25">
      <c r="A949" s="105">
        <f t="shared" si="762"/>
        <v>45090</v>
      </c>
      <c r="B949" s="106">
        <f t="shared" si="747"/>
        <v>754.09802668120039</v>
      </c>
      <c r="C949" s="2">
        <f t="shared" si="763"/>
        <v>615.31997884999998</v>
      </c>
      <c r="D949" s="2">
        <f t="shared" si="764"/>
        <v>92.42472480999993</v>
      </c>
      <c r="E949" s="106">
        <f t="shared" si="748"/>
        <v>522.89525404000005</v>
      </c>
      <c r="F949" s="21">
        <f t="shared" si="765"/>
        <v>6649.99</v>
      </c>
      <c r="G949" s="108">
        <f t="shared" si="766"/>
        <v>6665.28</v>
      </c>
      <c r="H949" s="109">
        <f t="shared" si="780"/>
        <v>45042</v>
      </c>
      <c r="I949" s="109">
        <f t="shared" si="774"/>
        <v>45072</v>
      </c>
      <c r="J949" s="110">
        <f t="shared" si="749"/>
        <v>2.2992515778219591E-3</v>
      </c>
      <c r="K949" s="117">
        <f t="shared" si="775"/>
        <v>45102</v>
      </c>
      <c r="L949" s="178">
        <f t="shared" si="777"/>
        <v>31</v>
      </c>
      <c r="M949" s="178">
        <f t="shared" si="783"/>
        <v>19</v>
      </c>
      <c r="N949" s="106">
        <f t="shared" si="750"/>
        <v>1.00140859</v>
      </c>
      <c r="O949" s="111">
        <f t="shared" si="782"/>
        <v>1.00610015</v>
      </c>
      <c r="P949" s="111">
        <f t="shared" si="767"/>
        <v>1.2258910246146288</v>
      </c>
      <c r="Q949" s="106">
        <f t="shared" si="781"/>
        <v>1.2276178</v>
      </c>
      <c r="R949" s="106">
        <f t="shared" si="768"/>
        <v>1.1934647899999999</v>
      </c>
      <c r="S949" s="106">
        <f t="shared" si="751"/>
        <v>734.36272933999999</v>
      </c>
      <c r="T949" s="106">
        <f t="shared" si="752"/>
        <v>17.880929976174421</v>
      </c>
      <c r="U949" s="106">
        <f t="shared" si="753"/>
        <v>119.02026735502591</v>
      </c>
      <c r="V949" s="106">
        <f t="shared" si="754"/>
        <v>752.22117618120035</v>
      </c>
      <c r="W949" s="19">
        <f t="shared" si="773"/>
        <v>0</v>
      </c>
      <c r="X949" s="2">
        <f t="shared" si="755"/>
        <v>0</v>
      </c>
      <c r="Y949" s="4">
        <f t="shared" si="756"/>
        <v>0</v>
      </c>
      <c r="Z949" s="106">
        <f t="shared" si="757"/>
        <v>0</v>
      </c>
      <c r="AA949" s="114">
        <f t="shared" si="769"/>
        <v>0.05</v>
      </c>
      <c r="AB949" s="112">
        <f t="shared" si="758"/>
        <v>19</v>
      </c>
      <c r="AC949" s="178">
        <f t="shared" si="776"/>
        <v>31</v>
      </c>
      <c r="AD949" s="11">
        <f t="shared" si="770"/>
        <v>1.0024950779999999</v>
      </c>
      <c r="AE949" s="106">
        <f t="shared" si="778"/>
        <v>1.8322922800000001</v>
      </c>
      <c r="AF949" s="106">
        <f t="shared" si="760"/>
        <v>1.8768505</v>
      </c>
      <c r="AG949" s="106">
        <f t="shared" si="761"/>
        <v>0</v>
      </c>
      <c r="AH949" s="115" t="str">
        <f t="shared" si="779"/>
        <v>A+J=</v>
      </c>
      <c r="AI949" s="116">
        <f t="shared" si="772"/>
        <v>45102</v>
      </c>
      <c r="AJ949" s="10"/>
      <c r="AO949" s="26"/>
      <c r="AP949" s="26"/>
      <c r="BA949" s="1"/>
      <c r="BB949" s="1"/>
      <c r="BC949" s="1"/>
      <c r="BD949" s="1"/>
      <c r="BE949" s="1"/>
      <c r="BG949" s="1"/>
      <c r="BH949" s="1"/>
    </row>
    <row r="950" spans="1:60" ht="15" customHeight="1" x14ac:dyDescent="0.25">
      <c r="A950" s="105">
        <f t="shared" si="762"/>
        <v>45091</v>
      </c>
      <c r="B950" s="106">
        <f t="shared" si="747"/>
        <v>754.24462073455527</v>
      </c>
      <c r="C950" s="2">
        <f t="shared" si="763"/>
        <v>615.31997884999998</v>
      </c>
      <c r="D950" s="2">
        <f t="shared" si="764"/>
        <v>92.42472480999993</v>
      </c>
      <c r="E950" s="106">
        <f t="shared" si="748"/>
        <v>522.89525404000005</v>
      </c>
      <c r="F950" s="21">
        <f t="shared" si="765"/>
        <v>6649.99</v>
      </c>
      <c r="G950" s="108">
        <f t="shared" si="766"/>
        <v>6665.28</v>
      </c>
      <c r="H950" s="109">
        <f t="shared" si="780"/>
        <v>45042</v>
      </c>
      <c r="I950" s="109">
        <f t="shared" si="774"/>
        <v>45072</v>
      </c>
      <c r="J950" s="110">
        <f t="shared" si="749"/>
        <v>2.2992515778219591E-3</v>
      </c>
      <c r="K950" s="117">
        <f t="shared" si="775"/>
        <v>45102</v>
      </c>
      <c r="L950" s="178">
        <f t="shared" si="777"/>
        <v>31</v>
      </c>
      <c r="M950" s="178">
        <f t="shared" si="783"/>
        <v>20</v>
      </c>
      <c r="N950" s="106">
        <f t="shared" si="750"/>
        <v>1.0014827799999999</v>
      </c>
      <c r="O950" s="111">
        <f t="shared" si="782"/>
        <v>1.00610015</v>
      </c>
      <c r="P950" s="111">
        <f t="shared" si="767"/>
        <v>1.2258910246146288</v>
      </c>
      <c r="Q950" s="106">
        <f t="shared" si="781"/>
        <v>1.2277087499999999</v>
      </c>
      <c r="R950" s="106">
        <f t="shared" si="768"/>
        <v>1.1934647899999999</v>
      </c>
      <c r="S950" s="106">
        <f t="shared" si="751"/>
        <v>734.36272933999999</v>
      </c>
      <c r="T950" s="106">
        <f t="shared" si="752"/>
        <v>17.880929976174421</v>
      </c>
      <c r="U950" s="106">
        <f t="shared" si="753"/>
        <v>119.06782467838082</v>
      </c>
      <c r="V950" s="106">
        <f t="shared" si="754"/>
        <v>752.26873350455526</v>
      </c>
      <c r="W950" s="19">
        <f t="shared" si="773"/>
        <v>0</v>
      </c>
      <c r="X950" s="2">
        <f t="shared" si="755"/>
        <v>0</v>
      </c>
      <c r="Y950" s="4">
        <f t="shared" si="756"/>
        <v>0</v>
      </c>
      <c r="Z950" s="106">
        <f t="shared" si="757"/>
        <v>0</v>
      </c>
      <c r="AA950" s="114">
        <f t="shared" si="769"/>
        <v>0.05</v>
      </c>
      <c r="AB950" s="112">
        <f t="shared" si="758"/>
        <v>20</v>
      </c>
      <c r="AC950" s="178">
        <f t="shared" si="776"/>
        <v>31</v>
      </c>
      <c r="AD950" s="11">
        <f t="shared" si="770"/>
        <v>1.002626571</v>
      </c>
      <c r="AE950" s="106">
        <f t="shared" si="778"/>
        <v>1.92885584</v>
      </c>
      <c r="AF950" s="106">
        <f t="shared" si="760"/>
        <v>1.9758872300000001</v>
      </c>
      <c r="AG950" s="106">
        <f t="shared" si="761"/>
        <v>0</v>
      </c>
      <c r="AH950" s="115" t="str">
        <f t="shared" si="779"/>
        <v>A+J=</v>
      </c>
      <c r="AI950" s="116">
        <f t="shared" si="772"/>
        <v>45102</v>
      </c>
      <c r="AJ950" s="10"/>
      <c r="AO950" s="26"/>
      <c r="AP950" s="26"/>
      <c r="BA950" s="1"/>
      <c r="BB950" s="1"/>
      <c r="BC950" s="1"/>
      <c r="BD950" s="1"/>
      <c r="BE950" s="1"/>
      <c r="BG950" s="1"/>
      <c r="BH950" s="1"/>
    </row>
    <row r="951" spans="1:60" ht="15" customHeight="1" x14ac:dyDescent="0.25">
      <c r="A951" s="105">
        <f t="shared" si="762"/>
        <v>45092</v>
      </c>
      <c r="B951" s="106">
        <f t="shared" si="747"/>
        <v>754.39124457686285</v>
      </c>
      <c r="C951" s="2">
        <f t="shared" si="763"/>
        <v>615.31997884999998</v>
      </c>
      <c r="D951" s="2">
        <f t="shared" si="764"/>
        <v>92.42472480999993</v>
      </c>
      <c r="E951" s="106">
        <f t="shared" si="748"/>
        <v>522.89525404000005</v>
      </c>
      <c r="F951" s="21">
        <f t="shared" si="765"/>
        <v>6649.99</v>
      </c>
      <c r="G951" s="108">
        <f t="shared" si="766"/>
        <v>6665.28</v>
      </c>
      <c r="H951" s="109">
        <f t="shared" si="780"/>
        <v>45042</v>
      </c>
      <c r="I951" s="109">
        <f t="shared" si="774"/>
        <v>45072</v>
      </c>
      <c r="J951" s="110">
        <f t="shared" si="749"/>
        <v>2.2992515778219591E-3</v>
      </c>
      <c r="K951" s="117">
        <f t="shared" si="775"/>
        <v>45102</v>
      </c>
      <c r="L951" s="178">
        <f t="shared" si="777"/>
        <v>31</v>
      </c>
      <c r="M951" s="178">
        <f t="shared" si="783"/>
        <v>21</v>
      </c>
      <c r="N951" s="106">
        <f t="shared" si="750"/>
        <v>1.0015569799999999</v>
      </c>
      <c r="O951" s="111">
        <f t="shared" si="782"/>
        <v>1.00610015</v>
      </c>
      <c r="P951" s="111">
        <f t="shared" si="767"/>
        <v>1.2258910246146288</v>
      </c>
      <c r="Q951" s="106">
        <f t="shared" si="781"/>
        <v>1.22779971</v>
      </c>
      <c r="R951" s="106">
        <f t="shared" si="768"/>
        <v>1.1934647899999999</v>
      </c>
      <c r="S951" s="106">
        <f t="shared" si="751"/>
        <v>734.36272933999999</v>
      </c>
      <c r="T951" s="106">
        <f t="shared" si="752"/>
        <v>17.880929976174421</v>
      </c>
      <c r="U951" s="106">
        <f t="shared" si="753"/>
        <v>119.11538723068834</v>
      </c>
      <c r="V951" s="106">
        <f t="shared" si="754"/>
        <v>752.31629605686283</v>
      </c>
      <c r="W951" s="19">
        <f t="shared" si="773"/>
        <v>0</v>
      </c>
      <c r="X951" s="2">
        <f t="shared" si="755"/>
        <v>0</v>
      </c>
      <c r="Y951" s="4">
        <f t="shared" si="756"/>
        <v>0</v>
      </c>
      <c r="Z951" s="106">
        <f t="shared" si="757"/>
        <v>0</v>
      </c>
      <c r="AA951" s="114">
        <f t="shared" si="769"/>
        <v>0.05</v>
      </c>
      <c r="AB951" s="112">
        <f t="shared" si="758"/>
        <v>21</v>
      </c>
      <c r="AC951" s="178">
        <f t="shared" si="776"/>
        <v>31</v>
      </c>
      <c r="AD951" s="11">
        <f t="shared" si="770"/>
        <v>1.00275808</v>
      </c>
      <c r="AE951" s="106">
        <f t="shared" si="778"/>
        <v>2.0254311500000002</v>
      </c>
      <c r="AF951" s="106">
        <f t="shared" si="760"/>
        <v>2.07494852</v>
      </c>
      <c r="AG951" s="106">
        <f t="shared" si="761"/>
        <v>0</v>
      </c>
      <c r="AH951" s="115" t="str">
        <f t="shared" si="779"/>
        <v>A+J=</v>
      </c>
      <c r="AI951" s="116">
        <f t="shared" si="772"/>
        <v>45102</v>
      </c>
      <c r="AJ951" s="10"/>
      <c r="AO951" s="26"/>
      <c r="AP951" s="26"/>
      <c r="BA951" s="1"/>
      <c r="BB951" s="1"/>
      <c r="BC951" s="1"/>
      <c r="BD951" s="1"/>
      <c r="BE951" s="1"/>
      <c r="BG951" s="1"/>
      <c r="BH951" s="1"/>
    </row>
    <row r="952" spans="1:60" ht="15" customHeight="1" x14ac:dyDescent="0.25">
      <c r="A952" s="105">
        <f t="shared" si="762"/>
        <v>45093</v>
      </c>
      <c r="B952" s="106">
        <f t="shared" si="747"/>
        <v>754.53789447917029</v>
      </c>
      <c r="C952" s="2">
        <f t="shared" si="763"/>
        <v>615.31997884999998</v>
      </c>
      <c r="D952" s="2">
        <f t="shared" si="764"/>
        <v>92.42472480999993</v>
      </c>
      <c r="E952" s="106">
        <f t="shared" si="748"/>
        <v>522.89525404000005</v>
      </c>
      <c r="F952" s="21">
        <f t="shared" si="765"/>
        <v>6649.99</v>
      </c>
      <c r="G952" s="108">
        <f t="shared" si="766"/>
        <v>6665.28</v>
      </c>
      <c r="H952" s="109">
        <f t="shared" si="780"/>
        <v>45042</v>
      </c>
      <c r="I952" s="109">
        <f t="shared" si="774"/>
        <v>45072</v>
      </c>
      <c r="J952" s="110">
        <f t="shared" si="749"/>
        <v>2.2992515778219591E-3</v>
      </c>
      <c r="K952" s="117">
        <f t="shared" si="775"/>
        <v>45102</v>
      </c>
      <c r="L952" s="178">
        <f t="shared" si="777"/>
        <v>31</v>
      </c>
      <c r="M952" s="178">
        <f t="shared" si="783"/>
        <v>22</v>
      </c>
      <c r="N952" s="106">
        <f t="shared" si="750"/>
        <v>1.00163118</v>
      </c>
      <c r="O952" s="111">
        <f t="shared" si="782"/>
        <v>1.00610015</v>
      </c>
      <c r="P952" s="111">
        <f t="shared" si="767"/>
        <v>1.2258910246146288</v>
      </c>
      <c r="Q952" s="106">
        <f t="shared" si="781"/>
        <v>1.2278906700000001</v>
      </c>
      <c r="R952" s="106">
        <f t="shared" si="768"/>
        <v>1.1934647899999999</v>
      </c>
      <c r="S952" s="106">
        <f t="shared" si="751"/>
        <v>734.36272933999999</v>
      </c>
      <c r="T952" s="106">
        <f t="shared" si="752"/>
        <v>17.880929976174421</v>
      </c>
      <c r="U952" s="106">
        <f t="shared" si="753"/>
        <v>119.16294978299585</v>
      </c>
      <c r="V952" s="106">
        <f t="shared" si="754"/>
        <v>752.36385860917028</v>
      </c>
      <c r="W952" s="19">
        <f t="shared" si="773"/>
        <v>0</v>
      </c>
      <c r="X952" s="2">
        <f t="shared" si="755"/>
        <v>0</v>
      </c>
      <c r="Y952" s="4">
        <f t="shared" si="756"/>
        <v>0</v>
      </c>
      <c r="Z952" s="106">
        <f t="shared" si="757"/>
        <v>0</v>
      </c>
      <c r="AA952" s="114">
        <f t="shared" si="769"/>
        <v>0.05</v>
      </c>
      <c r="AB952" s="112">
        <f t="shared" si="758"/>
        <v>22</v>
      </c>
      <c r="AC952" s="178">
        <f t="shared" si="776"/>
        <v>31</v>
      </c>
      <c r="AD952" s="11">
        <f t="shared" si="770"/>
        <v>1.002889607</v>
      </c>
      <c r="AE952" s="106">
        <f t="shared" si="778"/>
        <v>2.1220196800000002</v>
      </c>
      <c r="AF952" s="106">
        <f t="shared" si="760"/>
        <v>2.17403587</v>
      </c>
      <c r="AG952" s="106">
        <f t="shared" si="761"/>
        <v>0</v>
      </c>
      <c r="AH952" s="115" t="str">
        <f t="shared" si="779"/>
        <v>A+J=</v>
      </c>
      <c r="AI952" s="116">
        <f t="shared" si="772"/>
        <v>45102</v>
      </c>
      <c r="AJ952" s="10"/>
      <c r="AO952" s="26"/>
      <c r="AP952" s="26"/>
      <c r="BA952" s="1"/>
      <c r="BB952" s="1"/>
      <c r="BC952" s="1"/>
      <c r="BD952" s="1"/>
      <c r="BE952" s="1"/>
      <c r="BG952" s="1"/>
      <c r="BH952" s="1"/>
    </row>
    <row r="953" spans="1:60" ht="15" customHeight="1" x14ac:dyDescent="0.25">
      <c r="A953" s="105">
        <f t="shared" si="762"/>
        <v>45094</v>
      </c>
      <c r="B953" s="106">
        <f t="shared" si="747"/>
        <v>754.68457492043024</v>
      </c>
      <c r="C953" s="2">
        <f t="shared" si="763"/>
        <v>615.31997884999998</v>
      </c>
      <c r="D953" s="2">
        <f t="shared" si="764"/>
        <v>92.42472480999993</v>
      </c>
      <c r="E953" s="106">
        <f t="shared" si="748"/>
        <v>522.89525404000005</v>
      </c>
      <c r="F953" s="21">
        <f t="shared" si="765"/>
        <v>6649.99</v>
      </c>
      <c r="G953" s="108">
        <f t="shared" si="766"/>
        <v>6665.28</v>
      </c>
      <c r="H953" s="109">
        <f t="shared" si="780"/>
        <v>45042</v>
      </c>
      <c r="I953" s="109">
        <f t="shared" si="774"/>
        <v>45072</v>
      </c>
      <c r="J953" s="110">
        <f t="shared" si="749"/>
        <v>2.2992515778219591E-3</v>
      </c>
      <c r="K953" s="117">
        <f t="shared" si="775"/>
        <v>45102</v>
      </c>
      <c r="L953" s="178">
        <f t="shared" si="777"/>
        <v>31</v>
      </c>
      <c r="M953" s="178">
        <f t="shared" si="783"/>
        <v>23</v>
      </c>
      <c r="N953" s="106">
        <f t="shared" si="750"/>
        <v>1.0017053899999999</v>
      </c>
      <c r="O953" s="111">
        <f t="shared" si="782"/>
        <v>1.00610015</v>
      </c>
      <c r="P953" s="111">
        <f t="shared" si="767"/>
        <v>1.2258910246146288</v>
      </c>
      <c r="Q953" s="106">
        <f t="shared" si="781"/>
        <v>1.2279816400000001</v>
      </c>
      <c r="R953" s="106">
        <f t="shared" si="768"/>
        <v>1.1934647899999999</v>
      </c>
      <c r="S953" s="106">
        <f t="shared" si="751"/>
        <v>734.36272933999999</v>
      </c>
      <c r="T953" s="106">
        <f t="shared" si="752"/>
        <v>17.880929976174421</v>
      </c>
      <c r="U953" s="106">
        <f t="shared" si="753"/>
        <v>119.21051756425589</v>
      </c>
      <c r="V953" s="106">
        <f t="shared" si="754"/>
        <v>752.41142639043028</v>
      </c>
      <c r="W953" s="19">
        <f t="shared" si="773"/>
        <v>0</v>
      </c>
      <c r="X953" s="2">
        <f t="shared" si="755"/>
        <v>0</v>
      </c>
      <c r="Y953" s="4">
        <f t="shared" si="756"/>
        <v>0</v>
      </c>
      <c r="Z953" s="106">
        <f t="shared" si="757"/>
        <v>0</v>
      </c>
      <c r="AA953" s="114">
        <f t="shared" si="769"/>
        <v>0.05</v>
      </c>
      <c r="AB953" s="112">
        <f t="shared" si="758"/>
        <v>23</v>
      </c>
      <c r="AC953" s="178">
        <f t="shared" si="776"/>
        <v>31</v>
      </c>
      <c r="AD953" s="11">
        <f t="shared" si="770"/>
        <v>1.003021151</v>
      </c>
      <c r="AE953" s="106">
        <f t="shared" si="778"/>
        <v>2.2186206899999998</v>
      </c>
      <c r="AF953" s="106">
        <f t="shared" si="760"/>
        <v>2.2731485299999998</v>
      </c>
      <c r="AG953" s="106">
        <f t="shared" si="761"/>
        <v>0</v>
      </c>
      <c r="AH953" s="115" t="str">
        <f t="shared" si="779"/>
        <v>A+J=</v>
      </c>
      <c r="AI953" s="116">
        <f t="shared" si="772"/>
        <v>45102</v>
      </c>
      <c r="AJ953" s="10"/>
      <c r="AO953" s="26"/>
      <c r="AP953" s="26"/>
      <c r="BA953" s="1"/>
      <c r="BB953" s="1"/>
      <c r="BC953" s="1"/>
      <c r="BD953" s="1"/>
      <c r="BE953" s="1"/>
      <c r="BG953" s="1"/>
      <c r="BH953" s="1"/>
    </row>
    <row r="954" spans="1:60" ht="15" customHeight="1" x14ac:dyDescent="0.25">
      <c r="A954" s="105">
        <f t="shared" si="762"/>
        <v>45095</v>
      </c>
      <c r="B954" s="106">
        <f t="shared" si="747"/>
        <v>754.8312859106428</v>
      </c>
      <c r="C954" s="2">
        <f t="shared" si="763"/>
        <v>615.31997884999998</v>
      </c>
      <c r="D954" s="2">
        <f t="shared" si="764"/>
        <v>92.42472480999993</v>
      </c>
      <c r="E954" s="106">
        <f t="shared" si="748"/>
        <v>522.89525404000005</v>
      </c>
      <c r="F954" s="21">
        <f t="shared" si="765"/>
        <v>6649.99</v>
      </c>
      <c r="G954" s="108">
        <f t="shared" si="766"/>
        <v>6665.28</v>
      </c>
      <c r="H954" s="109">
        <f t="shared" si="780"/>
        <v>45042</v>
      </c>
      <c r="I954" s="109">
        <f t="shared" si="774"/>
        <v>45072</v>
      </c>
      <c r="J954" s="110">
        <f t="shared" si="749"/>
        <v>2.2992515778219591E-3</v>
      </c>
      <c r="K954" s="117">
        <f t="shared" si="775"/>
        <v>45102</v>
      </c>
      <c r="L954" s="178">
        <f t="shared" si="777"/>
        <v>31</v>
      </c>
      <c r="M954" s="178">
        <f t="shared" si="783"/>
        <v>24</v>
      </c>
      <c r="N954" s="106">
        <f t="shared" si="750"/>
        <v>1.0017796000000001</v>
      </c>
      <c r="O954" s="111">
        <f t="shared" si="782"/>
        <v>1.00610015</v>
      </c>
      <c r="P954" s="111">
        <f t="shared" si="767"/>
        <v>1.2258910246146288</v>
      </c>
      <c r="Q954" s="106">
        <f t="shared" si="781"/>
        <v>1.2280726200000001</v>
      </c>
      <c r="R954" s="106">
        <f t="shared" si="768"/>
        <v>1.1934647899999999</v>
      </c>
      <c r="S954" s="106">
        <f t="shared" si="751"/>
        <v>734.36272933999999</v>
      </c>
      <c r="T954" s="106">
        <f t="shared" si="752"/>
        <v>17.880929976174421</v>
      </c>
      <c r="U954" s="106">
        <f t="shared" si="753"/>
        <v>119.25809057446843</v>
      </c>
      <c r="V954" s="106">
        <f t="shared" si="754"/>
        <v>752.45899940064282</v>
      </c>
      <c r="W954" s="19">
        <f t="shared" si="773"/>
        <v>0</v>
      </c>
      <c r="X954" s="2">
        <f t="shared" si="755"/>
        <v>0</v>
      </c>
      <c r="Y954" s="4">
        <f t="shared" si="756"/>
        <v>0</v>
      </c>
      <c r="Z954" s="106">
        <f t="shared" si="757"/>
        <v>0</v>
      </c>
      <c r="AA954" s="114">
        <f t="shared" si="769"/>
        <v>0.05</v>
      </c>
      <c r="AB954" s="112">
        <f t="shared" si="758"/>
        <v>24</v>
      </c>
      <c r="AC954" s="178">
        <f t="shared" si="776"/>
        <v>31</v>
      </c>
      <c r="AD954" s="11">
        <f t="shared" si="770"/>
        <v>1.0031527119999999</v>
      </c>
      <c r="AE954" s="106">
        <f t="shared" si="778"/>
        <v>2.31523418</v>
      </c>
      <c r="AF954" s="106">
        <f t="shared" si="760"/>
        <v>2.3722865099999999</v>
      </c>
      <c r="AG954" s="106">
        <f t="shared" si="761"/>
        <v>0</v>
      </c>
      <c r="AH954" s="115" t="str">
        <f t="shared" si="779"/>
        <v>A+J=</v>
      </c>
      <c r="AI954" s="116">
        <f t="shared" si="772"/>
        <v>45102</v>
      </c>
      <c r="AJ954" s="10"/>
      <c r="AO954" s="26"/>
      <c r="AP954" s="26"/>
      <c r="BA954" s="1"/>
      <c r="BB954" s="1"/>
      <c r="BC954" s="1"/>
      <c r="BD954" s="1"/>
      <c r="BE954" s="1"/>
      <c r="BG954" s="1"/>
      <c r="BH954" s="1"/>
    </row>
    <row r="955" spans="1:60" ht="15" customHeight="1" x14ac:dyDescent="0.25">
      <c r="A955" s="105">
        <f t="shared" si="762"/>
        <v>45096</v>
      </c>
      <c r="B955" s="106">
        <f t="shared" si="747"/>
        <v>754.97802222085534</v>
      </c>
      <c r="C955" s="2">
        <f t="shared" si="763"/>
        <v>615.31997884999998</v>
      </c>
      <c r="D955" s="2">
        <f t="shared" si="764"/>
        <v>92.42472480999993</v>
      </c>
      <c r="E955" s="106">
        <f t="shared" si="748"/>
        <v>522.89525404000005</v>
      </c>
      <c r="F955" s="21">
        <f t="shared" si="765"/>
        <v>6649.99</v>
      </c>
      <c r="G955" s="108">
        <f t="shared" si="766"/>
        <v>6665.28</v>
      </c>
      <c r="H955" s="109">
        <f t="shared" si="780"/>
        <v>45042</v>
      </c>
      <c r="I955" s="109">
        <f t="shared" si="774"/>
        <v>45072</v>
      </c>
      <c r="J955" s="110">
        <f t="shared" si="749"/>
        <v>2.2992515778219591E-3</v>
      </c>
      <c r="K955" s="117">
        <f t="shared" si="775"/>
        <v>45102</v>
      </c>
      <c r="L955" s="178">
        <f t="shared" si="777"/>
        <v>31</v>
      </c>
      <c r="M955" s="178">
        <f t="shared" si="783"/>
        <v>25</v>
      </c>
      <c r="N955" s="106">
        <f t="shared" si="750"/>
        <v>1.00185382</v>
      </c>
      <c r="O955" s="111">
        <f t="shared" si="782"/>
        <v>1.00610015</v>
      </c>
      <c r="P955" s="111">
        <f t="shared" si="767"/>
        <v>1.2258910246146288</v>
      </c>
      <c r="Q955" s="106">
        <f t="shared" si="781"/>
        <v>1.2281636</v>
      </c>
      <c r="R955" s="106">
        <f t="shared" si="768"/>
        <v>1.1934647899999999</v>
      </c>
      <c r="S955" s="106">
        <f t="shared" si="751"/>
        <v>734.36272933999999</v>
      </c>
      <c r="T955" s="106">
        <f t="shared" si="752"/>
        <v>17.880929976174421</v>
      </c>
      <c r="U955" s="106">
        <f t="shared" si="753"/>
        <v>119.30566358468097</v>
      </c>
      <c r="V955" s="106">
        <f t="shared" si="754"/>
        <v>752.50657241085537</v>
      </c>
      <c r="W955" s="19">
        <f t="shared" si="773"/>
        <v>0</v>
      </c>
      <c r="X955" s="2">
        <f t="shared" si="755"/>
        <v>0</v>
      </c>
      <c r="Y955" s="4">
        <f t="shared" si="756"/>
        <v>0</v>
      </c>
      <c r="Z955" s="106">
        <f t="shared" si="757"/>
        <v>0</v>
      </c>
      <c r="AA955" s="114">
        <f t="shared" si="769"/>
        <v>0.05</v>
      </c>
      <c r="AB955" s="112">
        <f t="shared" si="758"/>
        <v>25</v>
      </c>
      <c r="AC955" s="178">
        <f t="shared" si="776"/>
        <v>31</v>
      </c>
      <c r="AD955" s="11">
        <f t="shared" si="770"/>
        <v>1.0032842900000001</v>
      </c>
      <c r="AE955" s="106">
        <f t="shared" si="778"/>
        <v>2.4118601599999998</v>
      </c>
      <c r="AF955" s="106">
        <f t="shared" si="760"/>
        <v>2.4714498100000002</v>
      </c>
      <c r="AG955" s="106">
        <f t="shared" si="761"/>
        <v>0</v>
      </c>
      <c r="AH955" s="115" t="str">
        <f t="shared" si="779"/>
        <v>A+J=</v>
      </c>
      <c r="AI955" s="116">
        <f t="shared" si="772"/>
        <v>45102</v>
      </c>
      <c r="AJ955" s="10"/>
      <c r="AO955" s="26"/>
      <c r="AP955" s="26"/>
      <c r="BA955" s="1"/>
      <c r="BB955" s="1"/>
      <c r="BC955" s="1"/>
      <c r="BD955" s="1"/>
      <c r="BE955" s="1"/>
      <c r="BG955" s="1"/>
      <c r="BH955" s="1"/>
    </row>
    <row r="956" spans="1:60" ht="15" customHeight="1" x14ac:dyDescent="0.25">
      <c r="A956" s="105">
        <f t="shared" si="762"/>
        <v>45097</v>
      </c>
      <c r="B956" s="106">
        <f t="shared" si="747"/>
        <v>755.1247898300204</v>
      </c>
      <c r="C956" s="2">
        <f t="shared" si="763"/>
        <v>615.31997884999998</v>
      </c>
      <c r="D956" s="2">
        <f t="shared" si="764"/>
        <v>92.42472480999993</v>
      </c>
      <c r="E956" s="106">
        <f t="shared" si="748"/>
        <v>522.89525404000005</v>
      </c>
      <c r="F956" s="21">
        <f t="shared" si="765"/>
        <v>6649.99</v>
      </c>
      <c r="G956" s="108">
        <f t="shared" si="766"/>
        <v>6665.28</v>
      </c>
      <c r="H956" s="109">
        <f t="shared" si="780"/>
        <v>45042</v>
      </c>
      <c r="I956" s="109">
        <f t="shared" si="774"/>
        <v>45072</v>
      </c>
      <c r="J956" s="110">
        <f t="shared" si="749"/>
        <v>2.2992515778219591E-3</v>
      </c>
      <c r="K956" s="117">
        <f t="shared" si="775"/>
        <v>45102</v>
      </c>
      <c r="L956" s="178">
        <f t="shared" si="777"/>
        <v>31</v>
      </c>
      <c r="M956" s="178">
        <f t="shared" si="783"/>
        <v>26</v>
      </c>
      <c r="N956" s="106">
        <f t="shared" si="750"/>
        <v>1.0019280399999999</v>
      </c>
      <c r="O956" s="111">
        <f t="shared" si="782"/>
        <v>1.00610015</v>
      </c>
      <c r="P956" s="111">
        <f t="shared" si="767"/>
        <v>1.2258910246146288</v>
      </c>
      <c r="Q956" s="106">
        <f t="shared" si="781"/>
        <v>1.2282545899999999</v>
      </c>
      <c r="R956" s="106">
        <f t="shared" si="768"/>
        <v>1.1934647899999999</v>
      </c>
      <c r="S956" s="106">
        <f t="shared" si="751"/>
        <v>734.36272933999999</v>
      </c>
      <c r="T956" s="106">
        <f t="shared" si="752"/>
        <v>17.880929976174421</v>
      </c>
      <c r="U956" s="106">
        <f t="shared" si="753"/>
        <v>119.35324182384602</v>
      </c>
      <c r="V956" s="106">
        <f t="shared" si="754"/>
        <v>752.55415065002046</v>
      </c>
      <c r="W956" s="19">
        <f t="shared" si="773"/>
        <v>0</v>
      </c>
      <c r="X956" s="2">
        <f t="shared" si="755"/>
        <v>0</v>
      </c>
      <c r="Y956" s="4">
        <f t="shared" si="756"/>
        <v>0</v>
      </c>
      <c r="Z956" s="106">
        <f t="shared" si="757"/>
        <v>0</v>
      </c>
      <c r="AA956" s="114">
        <f t="shared" si="769"/>
        <v>0.05</v>
      </c>
      <c r="AB956" s="112">
        <f t="shared" si="758"/>
        <v>26</v>
      </c>
      <c r="AC956" s="178">
        <f t="shared" si="776"/>
        <v>31</v>
      </c>
      <c r="AD956" s="11">
        <f t="shared" si="770"/>
        <v>1.003415886</v>
      </c>
      <c r="AE956" s="106">
        <f t="shared" si="778"/>
        <v>2.5084993600000001</v>
      </c>
      <c r="AF956" s="106">
        <f t="shared" si="760"/>
        <v>2.5706391800000001</v>
      </c>
      <c r="AG956" s="106">
        <f t="shared" si="761"/>
        <v>0</v>
      </c>
      <c r="AH956" s="115" t="str">
        <f t="shared" si="779"/>
        <v>A+J=</v>
      </c>
      <c r="AI956" s="116">
        <f t="shared" si="772"/>
        <v>45102</v>
      </c>
      <c r="AJ956" s="10"/>
      <c r="AO956" s="26"/>
      <c r="AP956" s="26"/>
      <c r="BA956" s="1"/>
      <c r="BB956" s="1"/>
      <c r="BC956" s="1"/>
      <c r="BD956" s="1"/>
      <c r="BE956" s="1"/>
      <c r="BG956" s="1"/>
      <c r="BH956" s="1"/>
    </row>
    <row r="957" spans="1:60" ht="15" customHeight="1" x14ac:dyDescent="0.25">
      <c r="A957" s="105">
        <f t="shared" si="762"/>
        <v>45098</v>
      </c>
      <c r="B957" s="106">
        <f t="shared" si="747"/>
        <v>755.27158276918567</v>
      </c>
      <c r="C957" s="2">
        <f t="shared" si="763"/>
        <v>615.31997884999998</v>
      </c>
      <c r="D957" s="2">
        <f t="shared" si="764"/>
        <v>92.42472480999993</v>
      </c>
      <c r="E957" s="106">
        <f t="shared" si="748"/>
        <v>522.89525404000005</v>
      </c>
      <c r="F957" s="21">
        <f t="shared" si="765"/>
        <v>6649.99</v>
      </c>
      <c r="G957" s="108">
        <f t="shared" si="766"/>
        <v>6665.28</v>
      </c>
      <c r="H957" s="109">
        <f t="shared" si="780"/>
        <v>45042</v>
      </c>
      <c r="I957" s="109">
        <f t="shared" si="774"/>
        <v>45072</v>
      </c>
      <c r="J957" s="110">
        <f t="shared" si="749"/>
        <v>2.2992515778219591E-3</v>
      </c>
      <c r="K957" s="117">
        <f t="shared" si="775"/>
        <v>45102</v>
      </c>
      <c r="L957" s="178">
        <f t="shared" si="777"/>
        <v>31</v>
      </c>
      <c r="M957" s="178">
        <f t="shared" si="783"/>
        <v>27</v>
      </c>
      <c r="N957" s="106">
        <f t="shared" si="750"/>
        <v>1.00200227</v>
      </c>
      <c r="O957" s="111">
        <f t="shared" si="782"/>
        <v>1.00610015</v>
      </c>
      <c r="P957" s="111">
        <f t="shared" si="767"/>
        <v>1.2258910246146288</v>
      </c>
      <c r="Q957" s="106">
        <f t="shared" si="781"/>
        <v>1.22834558</v>
      </c>
      <c r="R957" s="106">
        <f t="shared" si="768"/>
        <v>1.1934647899999999</v>
      </c>
      <c r="S957" s="106">
        <f t="shared" si="751"/>
        <v>734.36272933999999</v>
      </c>
      <c r="T957" s="106">
        <f t="shared" si="752"/>
        <v>17.880929976174421</v>
      </c>
      <c r="U957" s="106">
        <f t="shared" si="753"/>
        <v>119.40082006301118</v>
      </c>
      <c r="V957" s="106">
        <f t="shared" si="754"/>
        <v>752.60172888918567</v>
      </c>
      <c r="W957" s="19">
        <f t="shared" si="773"/>
        <v>0</v>
      </c>
      <c r="X957" s="2">
        <f t="shared" si="755"/>
        <v>0</v>
      </c>
      <c r="Y957" s="4">
        <f t="shared" si="756"/>
        <v>0</v>
      </c>
      <c r="Z957" s="106">
        <f t="shared" si="757"/>
        <v>0</v>
      </c>
      <c r="AA957" s="114">
        <f t="shared" si="769"/>
        <v>0.05</v>
      </c>
      <c r="AB957" s="112">
        <f t="shared" si="758"/>
        <v>27</v>
      </c>
      <c r="AC957" s="178">
        <f t="shared" si="776"/>
        <v>31</v>
      </c>
      <c r="AD957" s="11">
        <f t="shared" si="770"/>
        <v>1.003547499</v>
      </c>
      <c r="AE957" s="106">
        <f t="shared" si="778"/>
        <v>2.60515104</v>
      </c>
      <c r="AF957" s="106">
        <f t="shared" si="760"/>
        <v>2.6698538799999998</v>
      </c>
      <c r="AG957" s="106">
        <f t="shared" si="761"/>
        <v>0</v>
      </c>
      <c r="AH957" s="115" t="str">
        <f t="shared" si="779"/>
        <v>A+J=</v>
      </c>
      <c r="AI957" s="116">
        <f t="shared" si="772"/>
        <v>45102</v>
      </c>
      <c r="AJ957" s="10"/>
      <c r="AO957" s="26"/>
      <c r="AP957" s="26"/>
      <c r="BA957" s="1"/>
      <c r="BB957" s="1"/>
      <c r="BC957" s="1"/>
      <c r="BD957" s="1"/>
      <c r="BE957" s="1"/>
      <c r="BG957" s="1"/>
      <c r="BH957" s="1"/>
    </row>
    <row r="958" spans="1:60" ht="15" customHeight="1" x14ac:dyDescent="0.25">
      <c r="A958" s="105">
        <f t="shared" si="762"/>
        <v>45099</v>
      </c>
      <c r="B958" s="106">
        <f t="shared" si="747"/>
        <v>755.4184115162559</v>
      </c>
      <c r="C958" s="2">
        <f t="shared" si="763"/>
        <v>615.31997884999998</v>
      </c>
      <c r="D958" s="2">
        <f t="shared" si="764"/>
        <v>92.42472480999993</v>
      </c>
      <c r="E958" s="106">
        <f t="shared" si="748"/>
        <v>522.89525404000005</v>
      </c>
      <c r="F958" s="21">
        <f t="shared" si="765"/>
        <v>6649.99</v>
      </c>
      <c r="G958" s="108">
        <f t="shared" si="766"/>
        <v>6665.28</v>
      </c>
      <c r="H958" s="109">
        <f t="shared" si="780"/>
        <v>45042</v>
      </c>
      <c r="I958" s="109">
        <f t="shared" si="774"/>
        <v>45072</v>
      </c>
      <c r="J958" s="110">
        <f t="shared" si="749"/>
        <v>2.2992515778219591E-3</v>
      </c>
      <c r="K958" s="117">
        <f t="shared" si="775"/>
        <v>45102</v>
      </c>
      <c r="L958" s="178">
        <f t="shared" si="777"/>
        <v>31</v>
      </c>
      <c r="M958" s="178">
        <f t="shared" si="783"/>
        <v>28</v>
      </c>
      <c r="N958" s="106">
        <f t="shared" si="750"/>
        <v>1.00207651</v>
      </c>
      <c r="O958" s="111">
        <f t="shared" si="782"/>
        <v>1.00610015</v>
      </c>
      <c r="P958" s="111">
        <f t="shared" si="767"/>
        <v>1.2258910246146288</v>
      </c>
      <c r="Q958" s="106">
        <f t="shared" si="781"/>
        <v>1.2284365900000001</v>
      </c>
      <c r="R958" s="106">
        <f t="shared" si="768"/>
        <v>1.1934647899999999</v>
      </c>
      <c r="S958" s="106">
        <f t="shared" si="751"/>
        <v>734.36272933999999</v>
      </c>
      <c r="T958" s="106">
        <f t="shared" si="752"/>
        <v>17.880929976174421</v>
      </c>
      <c r="U958" s="106">
        <f t="shared" si="753"/>
        <v>119.44840876008136</v>
      </c>
      <c r="V958" s="106">
        <f t="shared" si="754"/>
        <v>752.64931758625585</v>
      </c>
      <c r="W958" s="19">
        <f t="shared" si="773"/>
        <v>0</v>
      </c>
      <c r="X958" s="2">
        <f t="shared" si="755"/>
        <v>0</v>
      </c>
      <c r="Y958" s="4">
        <f t="shared" si="756"/>
        <v>0</v>
      </c>
      <c r="Z958" s="106">
        <f t="shared" si="757"/>
        <v>0</v>
      </c>
      <c r="AA958" s="114">
        <f t="shared" si="769"/>
        <v>0.05</v>
      </c>
      <c r="AB958" s="112">
        <f t="shared" si="758"/>
        <v>28</v>
      </c>
      <c r="AC958" s="178">
        <f t="shared" si="776"/>
        <v>31</v>
      </c>
      <c r="AD958" s="11">
        <f t="shared" si="770"/>
        <v>1.003679129</v>
      </c>
      <c r="AE958" s="106">
        <f t="shared" si="778"/>
        <v>2.7018152099999999</v>
      </c>
      <c r="AF958" s="106">
        <f t="shared" si="760"/>
        <v>2.7690939299999999</v>
      </c>
      <c r="AG958" s="106">
        <f t="shared" si="761"/>
        <v>0</v>
      </c>
      <c r="AH958" s="115" t="str">
        <f t="shared" si="779"/>
        <v>A+J=</v>
      </c>
      <c r="AI958" s="116">
        <f t="shared" si="772"/>
        <v>45102</v>
      </c>
      <c r="AJ958" s="10"/>
      <c r="AO958" s="26"/>
      <c r="AP958" s="26"/>
      <c r="BA958" s="1"/>
      <c r="BB958" s="1"/>
      <c r="BC958" s="1"/>
      <c r="BD958" s="1"/>
      <c r="BE958" s="1"/>
      <c r="BG958" s="1"/>
      <c r="BH958" s="1"/>
    </row>
    <row r="959" spans="1:60" ht="15" customHeight="1" x14ac:dyDescent="0.25">
      <c r="A959" s="105">
        <f t="shared" si="762"/>
        <v>45100</v>
      </c>
      <c r="B959" s="106">
        <f t="shared" si="747"/>
        <v>755.56526633332601</v>
      </c>
      <c r="C959" s="2">
        <f t="shared" si="763"/>
        <v>615.31997884999998</v>
      </c>
      <c r="D959" s="2">
        <f t="shared" si="764"/>
        <v>92.42472480999993</v>
      </c>
      <c r="E959" s="106">
        <f t="shared" si="748"/>
        <v>522.89525404000005</v>
      </c>
      <c r="F959" s="21">
        <f t="shared" si="765"/>
        <v>6649.99</v>
      </c>
      <c r="G959" s="108">
        <f t="shared" si="766"/>
        <v>6665.28</v>
      </c>
      <c r="H959" s="109">
        <f t="shared" si="780"/>
        <v>45042</v>
      </c>
      <c r="I959" s="109">
        <f t="shared" si="774"/>
        <v>45072</v>
      </c>
      <c r="J959" s="110">
        <f t="shared" si="749"/>
        <v>2.2992515778219591E-3</v>
      </c>
      <c r="K959" s="117">
        <f t="shared" si="775"/>
        <v>45102</v>
      </c>
      <c r="L959" s="178">
        <f t="shared" si="777"/>
        <v>31</v>
      </c>
      <c r="M959" s="178">
        <f t="shared" si="783"/>
        <v>29</v>
      </c>
      <c r="N959" s="106">
        <f t="shared" si="750"/>
        <v>1.00215075</v>
      </c>
      <c r="O959" s="111">
        <f t="shared" si="782"/>
        <v>1.00610015</v>
      </c>
      <c r="P959" s="111">
        <f t="shared" si="767"/>
        <v>1.2258910246146288</v>
      </c>
      <c r="Q959" s="106">
        <f t="shared" si="781"/>
        <v>1.2285276000000001</v>
      </c>
      <c r="R959" s="106">
        <f t="shared" si="768"/>
        <v>1.1934647899999999</v>
      </c>
      <c r="S959" s="106">
        <f t="shared" si="751"/>
        <v>734.36272933999999</v>
      </c>
      <c r="T959" s="106">
        <f t="shared" si="752"/>
        <v>17.880929976174421</v>
      </c>
      <c r="U959" s="106">
        <f t="shared" si="753"/>
        <v>119.49599745715155</v>
      </c>
      <c r="V959" s="106">
        <f t="shared" si="754"/>
        <v>752.69690628332603</v>
      </c>
      <c r="W959" s="19">
        <f t="shared" si="773"/>
        <v>0</v>
      </c>
      <c r="X959" s="2">
        <f t="shared" si="755"/>
        <v>0</v>
      </c>
      <c r="Y959" s="4">
        <f t="shared" si="756"/>
        <v>0</v>
      </c>
      <c r="Z959" s="106">
        <f t="shared" si="757"/>
        <v>0</v>
      </c>
      <c r="AA959" s="114">
        <f t="shared" si="769"/>
        <v>0.05</v>
      </c>
      <c r="AB959" s="112">
        <f t="shared" si="758"/>
        <v>29</v>
      </c>
      <c r="AC959" s="178">
        <f t="shared" si="776"/>
        <v>31</v>
      </c>
      <c r="AD959" s="11">
        <f t="shared" si="770"/>
        <v>1.003810777</v>
      </c>
      <c r="AE959" s="106">
        <f t="shared" si="778"/>
        <v>2.7984925899999999</v>
      </c>
      <c r="AF959" s="106">
        <f t="shared" si="760"/>
        <v>2.8683600500000002</v>
      </c>
      <c r="AG959" s="106">
        <f t="shared" si="761"/>
        <v>0</v>
      </c>
      <c r="AH959" s="115" t="str">
        <f t="shared" si="779"/>
        <v>A+J=</v>
      </c>
      <c r="AI959" s="116">
        <f t="shared" si="772"/>
        <v>45102</v>
      </c>
      <c r="AJ959" s="10"/>
      <c r="AO959" s="26"/>
      <c r="AP959" s="26"/>
      <c r="BA959" s="1"/>
      <c r="BB959" s="1"/>
      <c r="BC959" s="1"/>
      <c r="BD959" s="1"/>
      <c r="BE959" s="1"/>
      <c r="BG959" s="1"/>
      <c r="BH959" s="1"/>
    </row>
    <row r="960" spans="1:60" ht="15" customHeight="1" x14ac:dyDescent="0.25">
      <c r="A960" s="105">
        <f t="shared" si="762"/>
        <v>45101</v>
      </c>
      <c r="B960" s="106">
        <f t="shared" si="747"/>
        <v>755.71214649039621</v>
      </c>
      <c r="C960" s="2">
        <f t="shared" si="763"/>
        <v>615.31997884999998</v>
      </c>
      <c r="D960" s="2">
        <f t="shared" si="764"/>
        <v>92.42472480999993</v>
      </c>
      <c r="E960" s="106">
        <f t="shared" si="748"/>
        <v>522.89525404000005</v>
      </c>
      <c r="F960" s="21">
        <f t="shared" si="765"/>
        <v>6649.99</v>
      </c>
      <c r="G960" s="108">
        <f t="shared" si="766"/>
        <v>6665.28</v>
      </c>
      <c r="H960" s="109">
        <f t="shared" si="780"/>
        <v>45042</v>
      </c>
      <c r="I960" s="109">
        <f t="shared" si="774"/>
        <v>45072</v>
      </c>
      <c r="J960" s="110">
        <f t="shared" si="749"/>
        <v>2.2992515778219591E-3</v>
      </c>
      <c r="K960" s="117">
        <f t="shared" si="775"/>
        <v>45102</v>
      </c>
      <c r="L960" s="178">
        <f t="shared" si="777"/>
        <v>31</v>
      </c>
      <c r="M960" s="178">
        <f t="shared" si="783"/>
        <v>30</v>
      </c>
      <c r="N960" s="106">
        <f t="shared" si="750"/>
        <v>1.00222499</v>
      </c>
      <c r="O960" s="111">
        <f t="shared" si="782"/>
        <v>1.00610015</v>
      </c>
      <c r="P960" s="111">
        <f t="shared" si="767"/>
        <v>1.2258910246146288</v>
      </c>
      <c r="Q960" s="106">
        <f t="shared" si="781"/>
        <v>1.2286186100000001</v>
      </c>
      <c r="R960" s="106">
        <f t="shared" si="768"/>
        <v>1.1934647899999999</v>
      </c>
      <c r="S960" s="106">
        <f t="shared" si="751"/>
        <v>734.36272933999999</v>
      </c>
      <c r="T960" s="106">
        <f t="shared" si="752"/>
        <v>17.880929976174421</v>
      </c>
      <c r="U960" s="106">
        <f t="shared" si="753"/>
        <v>119.54358615422173</v>
      </c>
      <c r="V960" s="106">
        <f t="shared" si="754"/>
        <v>752.74449498039621</v>
      </c>
      <c r="W960" s="19">
        <f t="shared" si="773"/>
        <v>0</v>
      </c>
      <c r="X960" s="2">
        <f t="shared" si="755"/>
        <v>0</v>
      </c>
      <c r="Y960" s="4">
        <f t="shared" si="756"/>
        <v>0</v>
      </c>
      <c r="Z960" s="106">
        <f t="shared" si="757"/>
        <v>0</v>
      </c>
      <c r="AA960" s="114">
        <f t="shared" si="769"/>
        <v>0.05</v>
      </c>
      <c r="AB960" s="112">
        <f t="shared" si="758"/>
        <v>30</v>
      </c>
      <c r="AC960" s="178">
        <f t="shared" si="776"/>
        <v>31</v>
      </c>
      <c r="AD960" s="11">
        <f t="shared" si="770"/>
        <v>1.003942442</v>
      </c>
      <c r="AE960" s="106">
        <f t="shared" si="778"/>
        <v>2.89518246</v>
      </c>
      <c r="AF960" s="106">
        <f t="shared" si="760"/>
        <v>2.96765151</v>
      </c>
      <c r="AG960" s="106">
        <f t="shared" si="761"/>
        <v>0</v>
      </c>
      <c r="AH960" s="115" t="str">
        <f t="shared" si="779"/>
        <v>A+J=</v>
      </c>
      <c r="AI960" s="116">
        <f t="shared" si="772"/>
        <v>45102</v>
      </c>
      <c r="AJ960" s="10"/>
      <c r="AO960" s="26"/>
      <c r="AP960" s="26"/>
      <c r="BA960" s="1"/>
      <c r="BB960" s="1"/>
      <c r="BC960" s="1"/>
      <c r="BD960" s="1"/>
      <c r="BE960" s="1"/>
      <c r="BG960" s="1"/>
      <c r="BH960" s="1"/>
    </row>
    <row r="961" spans="1:60" ht="15" customHeight="1" x14ac:dyDescent="0.25">
      <c r="A961" s="105">
        <f t="shared" si="762"/>
        <v>45102</v>
      </c>
      <c r="B961" s="106">
        <f t="shared" si="747"/>
        <v>755.85906771432406</v>
      </c>
      <c r="C961" s="2">
        <f t="shared" si="763"/>
        <v>615.31997884999998</v>
      </c>
      <c r="D961" s="2">
        <f t="shared" si="764"/>
        <v>92.42472480999993</v>
      </c>
      <c r="E961" s="106">
        <f t="shared" si="748"/>
        <v>522.89525404000005</v>
      </c>
      <c r="F961" s="21">
        <f t="shared" si="765"/>
        <v>6649.99</v>
      </c>
      <c r="G961" s="108">
        <f t="shared" si="766"/>
        <v>6665.28</v>
      </c>
      <c r="H961" s="109">
        <f t="shared" si="780"/>
        <v>45042</v>
      </c>
      <c r="I961" s="109">
        <f t="shared" si="774"/>
        <v>45072</v>
      </c>
      <c r="J961" s="110">
        <f t="shared" si="749"/>
        <v>2.2992515778219591E-3</v>
      </c>
      <c r="K961" s="117">
        <f t="shared" si="775"/>
        <v>45102</v>
      </c>
      <c r="L961" s="178">
        <f t="shared" si="777"/>
        <v>31</v>
      </c>
      <c r="M961" s="178">
        <f t="shared" si="783"/>
        <v>31</v>
      </c>
      <c r="N961" s="106">
        <f t="shared" si="750"/>
        <v>1.0022992500000001</v>
      </c>
      <c r="O961" s="111">
        <f t="shared" si="782"/>
        <v>1.00610015</v>
      </c>
      <c r="P961" s="111">
        <f t="shared" si="767"/>
        <v>1.2258910246146288</v>
      </c>
      <c r="Q961" s="106">
        <f t="shared" si="781"/>
        <v>1.2287096500000001</v>
      </c>
      <c r="R961" s="106">
        <f t="shared" si="768"/>
        <v>1.1934647899999999</v>
      </c>
      <c r="S961" s="106">
        <f t="shared" si="751"/>
        <v>734.36272933999999</v>
      </c>
      <c r="T961" s="106">
        <f t="shared" si="752"/>
        <v>17.880929976174421</v>
      </c>
      <c r="U961" s="106">
        <f t="shared" si="753"/>
        <v>119.59119053814955</v>
      </c>
      <c r="V961" s="106">
        <f t="shared" si="754"/>
        <v>752.79209936432403</v>
      </c>
      <c r="W961" s="19">
        <f t="shared" si="773"/>
        <v>32</v>
      </c>
      <c r="X961" s="2">
        <f t="shared" si="755"/>
        <v>13.26937534</v>
      </c>
      <c r="Y961" s="4">
        <f t="shared" si="756"/>
        <v>2.1565000000000001E-2</v>
      </c>
      <c r="Z961" s="106">
        <f t="shared" si="757"/>
        <v>15.836532249999999</v>
      </c>
      <c r="AA961" s="114">
        <f t="shared" si="769"/>
        <v>0.05</v>
      </c>
      <c r="AB961" s="112">
        <f t="shared" si="758"/>
        <v>31</v>
      </c>
      <c r="AC961" s="178">
        <f t="shared" si="776"/>
        <v>31</v>
      </c>
      <c r="AD961" s="11">
        <f t="shared" si="770"/>
        <v>1.004074124</v>
      </c>
      <c r="AE961" s="106">
        <f t="shared" si="778"/>
        <v>2.9918848200000001</v>
      </c>
      <c r="AF961" s="106">
        <f t="shared" si="760"/>
        <v>3.0669683499999998</v>
      </c>
      <c r="AG961" s="106">
        <f t="shared" si="761"/>
        <v>18.82841707</v>
      </c>
      <c r="AH961" s="115" t="str">
        <f t="shared" si="779"/>
        <v>A+J=</v>
      </c>
      <c r="AI961" s="116">
        <f t="shared" si="772"/>
        <v>45102</v>
      </c>
      <c r="AJ961" s="10"/>
      <c r="AO961" s="26"/>
      <c r="AP961" s="26"/>
      <c r="BA961" s="1"/>
      <c r="BB961" s="1"/>
      <c r="BC961" s="1"/>
      <c r="BD961" s="1"/>
      <c r="BE961" s="1"/>
      <c r="BG961" s="1"/>
      <c r="BH961" s="1"/>
    </row>
    <row r="962" spans="1:60" ht="15" customHeight="1" x14ac:dyDescent="0.25">
      <c r="A962" s="105">
        <f t="shared" si="762"/>
        <v>45103</v>
      </c>
      <c r="B962" s="106">
        <f t="shared" si="747"/>
        <v>737.03831425326473</v>
      </c>
      <c r="C962" s="2">
        <f t="shared" si="763"/>
        <v>602.05060350999997</v>
      </c>
      <c r="D962" s="2">
        <f t="shared" si="764"/>
        <v>79.155349469999919</v>
      </c>
      <c r="E962" s="106">
        <f t="shared" si="748"/>
        <v>522.89525404000005</v>
      </c>
      <c r="F962" s="21">
        <f t="shared" si="765"/>
        <v>6665.28</v>
      </c>
      <c r="G962" s="108">
        <f t="shared" si="766"/>
        <v>6659.95</v>
      </c>
      <c r="H962" s="109">
        <f t="shared" si="780"/>
        <v>45072</v>
      </c>
      <c r="I962" s="109">
        <f t="shared" si="774"/>
        <v>45103</v>
      </c>
      <c r="J962" s="110">
        <f t="shared" si="749"/>
        <v>-7.9966633059680436E-4</v>
      </c>
      <c r="K962" s="117">
        <f t="shared" si="775"/>
        <v>45132</v>
      </c>
      <c r="L962" s="178">
        <f t="shared" si="777"/>
        <v>30</v>
      </c>
      <c r="M962" s="178">
        <f t="shared" si="783"/>
        <v>1</v>
      </c>
      <c r="N962" s="106">
        <f t="shared" si="750"/>
        <v>0.99997332999999999</v>
      </c>
      <c r="O962" s="111">
        <f t="shared" si="782"/>
        <v>1.0022992500000001</v>
      </c>
      <c r="P962" s="111">
        <f t="shared" si="767"/>
        <v>1.2287096545529741</v>
      </c>
      <c r="Q962" s="106">
        <f t="shared" si="781"/>
        <v>1.2286768800000001</v>
      </c>
      <c r="R962" s="106">
        <f t="shared" si="768"/>
        <v>1.1934647899999999</v>
      </c>
      <c r="S962" s="106">
        <f t="shared" si="751"/>
        <v>718.52619707999997</v>
      </c>
      <c r="T962" s="106">
        <f t="shared" si="752"/>
        <v>15.31377306259014</v>
      </c>
      <c r="U962" s="106">
        <f t="shared" si="753"/>
        <v>119.57405526067465</v>
      </c>
      <c r="V962" s="106">
        <f t="shared" si="754"/>
        <v>736.93843183326476</v>
      </c>
      <c r="W962" s="19">
        <f t="shared" si="773"/>
        <v>0</v>
      </c>
      <c r="X962" s="2">
        <f t="shared" si="755"/>
        <v>0</v>
      </c>
      <c r="Y962" s="4">
        <f t="shared" si="756"/>
        <v>0</v>
      </c>
      <c r="Z962" s="106">
        <f t="shared" si="757"/>
        <v>0</v>
      </c>
      <c r="AA962" s="114">
        <f t="shared" si="769"/>
        <v>0.05</v>
      </c>
      <c r="AB962" s="112">
        <f t="shared" si="758"/>
        <v>1</v>
      </c>
      <c r="AC962" s="178">
        <f t="shared" si="776"/>
        <v>30</v>
      </c>
      <c r="AD962" s="11">
        <f t="shared" si="770"/>
        <v>1.000135537</v>
      </c>
      <c r="AE962" s="106">
        <f t="shared" si="778"/>
        <v>9.7386879999999995E-2</v>
      </c>
      <c r="AF962" s="106">
        <f t="shared" si="760"/>
        <v>9.988242E-2</v>
      </c>
      <c r="AG962" s="106">
        <f t="shared" si="761"/>
        <v>0</v>
      </c>
      <c r="AH962" s="115" t="str">
        <f t="shared" si="779"/>
        <v>A+J=</v>
      </c>
      <c r="AI962" s="116">
        <f t="shared" si="772"/>
        <v>45132</v>
      </c>
      <c r="AJ962" s="10"/>
      <c r="AO962" s="26"/>
      <c r="AP962" s="26"/>
      <c r="BA962" s="1"/>
      <c r="BB962" s="1"/>
      <c r="BC962" s="1"/>
      <c r="BD962" s="1"/>
      <c r="BE962" s="1"/>
      <c r="BG962" s="1"/>
      <c r="BH962" s="1"/>
    </row>
    <row r="963" spans="1:60" ht="15" customHeight="1" x14ac:dyDescent="0.25">
      <c r="A963" s="105">
        <f t="shared" si="762"/>
        <v>45104</v>
      </c>
      <c r="B963" s="106">
        <f t="shared" si="747"/>
        <v>737.1210707557899</v>
      </c>
      <c r="C963" s="2">
        <f t="shared" si="763"/>
        <v>602.05060350999997</v>
      </c>
      <c r="D963" s="2">
        <f t="shared" si="764"/>
        <v>79.155349469999919</v>
      </c>
      <c r="E963" s="106">
        <f t="shared" si="748"/>
        <v>522.89525404000005</v>
      </c>
      <c r="F963" s="21">
        <f t="shared" si="765"/>
        <v>6665.28</v>
      </c>
      <c r="G963" s="108">
        <f t="shared" si="766"/>
        <v>6659.95</v>
      </c>
      <c r="H963" s="109">
        <f t="shared" si="780"/>
        <v>45072</v>
      </c>
      <c r="I963" s="109">
        <f t="shared" si="774"/>
        <v>45103</v>
      </c>
      <c r="J963" s="110">
        <f t="shared" si="749"/>
        <v>-7.9966633059680436E-4</v>
      </c>
      <c r="K963" s="117">
        <f t="shared" si="775"/>
        <v>45132</v>
      </c>
      <c r="L963" s="178">
        <f t="shared" si="777"/>
        <v>30</v>
      </c>
      <c r="M963" s="178">
        <f t="shared" si="783"/>
        <v>2</v>
      </c>
      <c r="N963" s="106">
        <f t="shared" si="750"/>
        <v>0.99994665999999999</v>
      </c>
      <c r="O963" s="111">
        <f t="shared" si="782"/>
        <v>1.0022992500000001</v>
      </c>
      <c r="P963" s="111">
        <f t="shared" si="767"/>
        <v>1.2287096545529741</v>
      </c>
      <c r="Q963" s="106">
        <f t="shared" si="781"/>
        <v>1.2286441100000001</v>
      </c>
      <c r="R963" s="106">
        <f t="shared" si="768"/>
        <v>1.1934647899999999</v>
      </c>
      <c r="S963" s="106">
        <f t="shared" si="751"/>
        <v>718.52619707999997</v>
      </c>
      <c r="T963" s="106">
        <f t="shared" si="752"/>
        <v>15.31377306259014</v>
      </c>
      <c r="U963" s="106">
        <f t="shared" si="753"/>
        <v>119.55691998319975</v>
      </c>
      <c r="V963" s="106">
        <f t="shared" si="754"/>
        <v>736.92129655578992</v>
      </c>
      <c r="W963" s="19">
        <f t="shared" si="773"/>
        <v>0</v>
      </c>
      <c r="X963" s="2">
        <f t="shared" si="755"/>
        <v>0</v>
      </c>
      <c r="Y963" s="4">
        <f t="shared" si="756"/>
        <v>0</v>
      </c>
      <c r="Z963" s="106">
        <f t="shared" si="757"/>
        <v>0</v>
      </c>
      <c r="AA963" s="114">
        <f t="shared" si="769"/>
        <v>0.05</v>
      </c>
      <c r="AB963" s="112">
        <f t="shared" si="758"/>
        <v>2</v>
      </c>
      <c r="AC963" s="178">
        <f t="shared" si="776"/>
        <v>30</v>
      </c>
      <c r="AD963" s="11">
        <f t="shared" si="770"/>
        <v>1.0002710930000001</v>
      </c>
      <c r="AE963" s="106">
        <f t="shared" si="778"/>
        <v>0.19478741999999999</v>
      </c>
      <c r="AF963" s="106">
        <f t="shared" si="760"/>
        <v>0.19977420000000001</v>
      </c>
      <c r="AG963" s="106">
        <f t="shared" si="761"/>
        <v>0</v>
      </c>
      <c r="AH963" s="115" t="str">
        <f t="shared" si="779"/>
        <v>A+J=</v>
      </c>
      <c r="AI963" s="116">
        <f t="shared" si="772"/>
        <v>45132</v>
      </c>
      <c r="AJ963" s="10"/>
      <c r="AO963" s="26"/>
      <c r="AP963" s="26"/>
      <c r="BA963" s="1"/>
      <c r="BB963" s="1"/>
      <c r="BC963" s="1"/>
      <c r="BD963" s="1"/>
      <c r="BE963" s="1"/>
      <c r="BG963" s="1"/>
      <c r="BH963" s="1"/>
    </row>
    <row r="964" spans="1:60" ht="15" customHeight="1" x14ac:dyDescent="0.25">
      <c r="A964" s="105">
        <f t="shared" si="762"/>
        <v>45105</v>
      </c>
      <c r="B964" s="106">
        <f t="shared" si="747"/>
        <v>737.20384110726752</v>
      </c>
      <c r="C964" s="2">
        <f t="shared" si="763"/>
        <v>602.05060350999997</v>
      </c>
      <c r="D964" s="2">
        <f t="shared" si="764"/>
        <v>79.155349469999919</v>
      </c>
      <c r="E964" s="106">
        <f t="shared" si="748"/>
        <v>522.89525404000005</v>
      </c>
      <c r="F964" s="21">
        <f t="shared" si="765"/>
        <v>6665.28</v>
      </c>
      <c r="G964" s="108">
        <f t="shared" si="766"/>
        <v>6659.95</v>
      </c>
      <c r="H964" s="109">
        <f t="shared" si="780"/>
        <v>45072</v>
      </c>
      <c r="I964" s="109">
        <f t="shared" si="774"/>
        <v>45103</v>
      </c>
      <c r="J964" s="110">
        <f t="shared" si="749"/>
        <v>-7.9966633059680436E-4</v>
      </c>
      <c r="K964" s="117">
        <f t="shared" si="775"/>
        <v>45132</v>
      </c>
      <c r="L964" s="178">
        <f t="shared" si="777"/>
        <v>30</v>
      </c>
      <c r="M964" s="178">
        <f t="shared" si="783"/>
        <v>3</v>
      </c>
      <c r="N964" s="106">
        <f t="shared" si="750"/>
        <v>0.99992000000000003</v>
      </c>
      <c r="O964" s="111">
        <f t="shared" si="782"/>
        <v>1.0022992500000001</v>
      </c>
      <c r="P964" s="111">
        <f t="shared" si="767"/>
        <v>1.2287096545529741</v>
      </c>
      <c r="Q964" s="106">
        <f t="shared" si="781"/>
        <v>1.22861135</v>
      </c>
      <c r="R964" s="106">
        <f t="shared" si="768"/>
        <v>1.1934647899999999</v>
      </c>
      <c r="S964" s="106">
        <f t="shared" si="751"/>
        <v>718.52619707999997</v>
      </c>
      <c r="T964" s="106">
        <f t="shared" si="752"/>
        <v>15.31377306259014</v>
      </c>
      <c r="U964" s="106">
        <f t="shared" si="753"/>
        <v>119.53978993467736</v>
      </c>
      <c r="V964" s="106">
        <f t="shared" si="754"/>
        <v>736.90416650726752</v>
      </c>
      <c r="W964" s="19">
        <f t="shared" si="773"/>
        <v>0</v>
      </c>
      <c r="X964" s="2">
        <f t="shared" si="755"/>
        <v>0</v>
      </c>
      <c r="Y964" s="4">
        <f t="shared" si="756"/>
        <v>0</v>
      </c>
      <c r="Z964" s="106">
        <f t="shared" si="757"/>
        <v>0</v>
      </c>
      <c r="AA964" s="114">
        <f t="shared" si="769"/>
        <v>0.05</v>
      </c>
      <c r="AB964" s="112">
        <f t="shared" si="758"/>
        <v>3</v>
      </c>
      <c r="AC964" s="178">
        <f t="shared" si="776"/>
        <v>30</v>
      </c>
      <c r="AD964" s="11">
        <f t="shared" si="770"/>
        <v>1.000406667</v>
      </c>
      <c r="AE964" s="106">
        <f t="shared" si="778"/>
        <v>0.29220088999999999</v>
      </c>
      <c r="AF964" s="106">
        <f t="shared" si="760"/>
        <v>0.29967460000000001</v>
      </c>
      <c r="AG964" s="106">
        <f t="shared" si="761"/>
        <v>0</v>
      </c>
      <c r="AH964" s="115" t="str">
        <f t="shared" si="779"/>
        <v>A+J=</v>
      </c>
      <c r="AI964" s="116">
        <f t="shared" si="772"/>
        <v>45132</v>
      </c>
      <c r="AJ964" s="10"/>
      <c r="AO964" s="26"/>
      <c r="AP964" s="26"/>
      <c r="BA964" s="1"/>
      <c r="BB964" s="1"/>
      <c r="BC964" s="1"/>
      <c r="BD964" s="1"/>
      <c r="BE964" s="1"/>
      <c r="BG964" s="1"/>
      <c r="BH964" s="1"/>
    </row>
    <row r="965" spans="1:60" ht="15" customHeight="1" x14ac:dyDescent="0.25">
      <c r="A965" s="105">
        <f t="shared" si="762"/>
        <v>45106</v>
      </c>
      <c r="B965" s="106">
        <f t="shared" si="747"/>
        <v>737.28662604769772</v>
      </c>
      <c r="C965" s="2">
        <f t="shared" si="763"/>
        <v>602.05060350999997</v>
      </c>
      <c r="D965" s="2">
        <f t="shared" si="764"/>
        <v>79.155349469999919</v>
      </c>
      <c r="E965" s="106">
        <f t="shared" si="748"/>
        <v>522.89525404000005</v>
      </c>
      <c r="F965" s="21">
        <f t="shared" si="765"/>
        <v>6665.28</v>
      </c>
      <c r="G965" s="108">
        <f t="shared" si="766"/>
        <v>6659.95</v>
      </c>
      <c r="H965" s="109">
        <f t="shared" si="780"/>
        <v>45072</v>
      </c>
      <c r="I965" s="109">
        <f t="shared" si="774"/>
        <v>45103</v>
      </c>
      <c r="J965" s="110">
        <f t="shared" si="749"/>
        <v>-7.9966633059680436E-4</v>
      </c>
      <c r="K965" s="117">
        <f t="shared" si="775"/>
        <v>45132</v>
      </c>
      <c r="L965" s="178">
        <f t="shared" si="777"/>
        <v>30</v>
      </c>
      <c r="M965" s="178">
        <f t="shared" si="783"/>
        <v>4</v>
      </c>
      <c r="N965" s="106">
        <f t="shared" si="750"/>
        <v>0.99989333999999996</v>
      </c>
      <c r="O965" s="111">
        <f t="shared" si="782"/>
        <v>1.0022992500000001</v>
      </c>
      <c r="P965" s="111">
        <f t="shared" si="767"/>
        <v>1.2287096545529741</v>
      </c>
      <c r="Q965" s="106">
        <f t="shared" si="781"/>
        <v>1.2285786000000001</v>
      </c>
      <c r="R965" s="106">
        <f t="shared" si="768"/>
        <v>1.1934647899999999</v>
      </c>
      <c r="S965" s="106">
        <f t="shared" si="751"/>
        <v>718.52619707999997</v>
      </c>
      <c r="T965" s="106">
        <f t="shared" si="752"/>
        <v>15.31377306259014</v>
      </c>
      <c r="U965" s="106">
        <f t="shared" si="753"/>
        <v>119.5226651151076</v>
      </c>
      <c r="V965" s="106">
        <f t="shared" si="754"/>
        <v>736.88704168769777</v>
      </c>
      <c r="W965" s="19">
        <f t="shared" si="773"/>
        <v>0</v>
      </c>
      <c r="X965" s="2">
        <f t="shared" si="755"/>
        <v>0</v>
      </c>
      <c r="Y965" s="4">
        <f t="shared" si="756"/>
        <v>0</v>
      </c>
      <c r="Z965" s="106">
        <f t="shared" si="757"/>
        <v>0</v>
      </c>
      <c r="AA965" s="114">
        <f t="shared" si="769"/>
        <v>0.05</v>
      </c>
      <c r="AB965" s="112">
        <f t="shared" si="758"/>
        <v>4</v>
      </c>
      <c r="AC965" s="178">
        <f t="shared" si="776"/>
        <v>30</v>
      </c>
      <c r="AD965" s="11">
        <f t="shared" si="770"/>
        <v>1.00054226</v>
      </c>
      <c r="AE965" s="106">
        <f t="shared" si="778"/>
        <v>0.38962801000000002</v>
      </c>
      <c r="AF965" s="106">
        <f t="shared" si="760"/>
        <v>0.39958436000000003</v>
      </c>
      <c r="AG965" s="106">
        <f t="shared" si="761"/>
        <v>0</v>
      </c>
      <c r="AH965" s="115" t="str">
        <f t="shared" si="779"/>
        <v>A+J=</v>
      </c>
      <c r="AI965" s="116">
        <f t="shared" si="772"/>
        <v>45132</v>
      </c>
      <c r="AJ965" s="10"/>
      <c r="AO965" s="26"/>
      <c r="AP965" s="26"/>
      <c r="BA965" s="1"/>
      <c r="BB965" s="1"/>
      <c r="BC965" s="1"/>
      <c r="BD965" s="1"/>
      <c r="BE965" s="1"/>
      <c r="BG965" s="1"/>
      <c r="BH965" s="1"/>
    </row>
    <row r="966" spans="1:60" ht="15" customHeight="1" x14ac:dyDescent="0.25">
      <c r="A966" s="105">
        <f t="shared" si="762"/>
        <v>45107</v>
      </c>
      <c r="B966" s="106">
        <f t="shared" si="747"/>
        <v>737.36940915022285</v>
      </c>
      <c r="C966" s="2">
        <f t="shared" si="763"/>
        <v>602.05060350999997</v>
      </c>
      <c r="D966" s="2">
        <f t="shared" si="764"/>
        <v>79.155349469999919</v>
      </c>
      <c r="E966" s="106">
        <f t="shared" si="748"/>
        <v>522.89525404000005</v>
      </c>
      <c r="F966" s="21">
        <f t="shared" si="765"/>
        <v>6665.28</v>
      </c>
      <c r="G966" s="108">
        <f t="shared" si="766"/>
        <v>6659.95</v>
      </c>
      <c r="H966" s="109">
        <f t="shared" si="780"/>
        <v>45072</v>
      </c>
      <c r="I966" s="109">
        <f t="shared" si="774"/>
        <v>45103</v>
      </c>
      <c r="J966" s="110">
        <f t="shared" si="749"/>
        <v>-7.9966633059680436E-4</v>
      </c>
      <c r="K966" s="117">
        <f t="shared" si="775"/>
        <v>45132</v>
      </c>
      <c r="L966" s="178">
        <f t="shared" si="777"/>
        <v>30</v>
      </c>
      <c r="M966" s="178">
        <f t="shared" si="783"/>
        <v>5</v>
      </c>
      <c r="N966" s="106">
        <f t="shared" si="750"/>
        <v>0.99986666999999996</v>
      </c>
      <c r="O966" s="111">
        <f t="shared" si="782"/>
        <v>1.0022992500000001</v>
      </c>
      <c r="P966" s="111">
        <f t="shared" si="767"/>
        <v>1.2287096545529741</v>
      </c>
      <c r="Q966" s="106">
        <f t="shared" si="781"/>
        <v>1.2285458300000001</v>
      </c>
      <c r="R966" s="106">
        <f t="shared" si="768"/>
        <v>1.1934647899999999</v>
      </c>
      <c r="S966" s="106">
        <f t="shared" si="751"/>
        <v>718.52619707999997</v>
      </c>
      <c r="T966" s="106">
        <f t="shared" si="752"/>
        <v>15.31377306259014</v>
      </c>
      <c r="U966" s="106">
        <f t="shared" si="753"/>
        <v>119.50552983763269</v>
      </c>
      <c r="V966" s="106">
        <f t="shared" si="754"/>
        <v>736.86990641022282</v>
      </c>
      <c r="W966" s="19">
        <f t="shared" si="773"/>
        <v>0</v>
      </c>
      <c r="X966" s="2">
        <f t="shared" si="755"/>
        <v>0</v>
      </c>
      <c r="Y966" s="4">
        <f t="shared" si="756"/>
        <v>0</v>
      </c>
      <c r="Z966" s="106">
        <f t="shared" si="757"/>
        <v>0</v>
      </c>
      <c r="AA966" s="114">
        <f t="shared" si="769"/>
        <v>0.05</v>
      </c>
      <c r="AB966" s="112">
        <f t="shared" si="758"/>
        <v>5</v>
      </c>
      <c r="AC966" s="178">
        <f t="shared" si="776"/>
        <v>30</v>
      </c>
      <c r="AD966" s="11">
        <f t="shared" si="770"/>
        <v>1.0006778709999999</v>
      </c>
      <c r="AE966" s="106">
        <f t="shared" si="778"/>
        <v>0.48706807000000002</v>
      </c>
      <c r="AF966" s="106">
        <f t="shared" si="760"/>
        <v>0.49950274</v>
      </c>
      <c r="AG966" s="106">
        <f t="shared" si="761"/>
        <v>0</v>
      </c>
      <c r="AH966" s="115" t="str">
        <f t="shared" si="779"/>
        <v>A+J=</v>
      </c>
      <c r="AI966" s="116">
        <f t="shared" si="772"/>
        <v>45132</v>
      </c>
      <c r="AJ966" s="10"/>
      <c r="AO966" s="26"/>
      <c r="AP966" s="26"/>
      <c r="BA966" s="1"/>
      <c r="BB966" s="1"/>
      <c r="BC966" s="1"/>
      <c r="BD966" s="1"/>
      <c r="BE966" s="1"/>
      <c r="BG966" s="1"/>
      <c r="BH966" s="1"/>
    </row>
    <row r="967" spans="1:60" ht="15" customHeight="1" x14ac:dyDescent="0.25">
      <c r="A967" s="105">
        <f t="shared" si="762"/>
        <v>45108</v>
      </c>
      <c r="B967" s="106">
        <f t="shared" si="747"/>
        <v>737.45220609170042</v>
      </c>
      <c r="C967" s="2">
        <f t="shared" si="763"/>
        <v>602.05060350999997</v>
      </c>
      <c r="D967" s="2">
        <f t="shared" si="764"/>
        <v>79.155349469999919</v>
      </c>
      <c r="E967" s="106">
        <f t="shared" si="748"/>
        <v>522.89525404000005</v>
      </c>
      <c r="F967" s="21">
        <f t="shared" si="765"/>
        <v>6665.28</v>
      </c>
      <c r="G967" s="108">
        <f t="shared" si="766"/>
        <v>6659.95</v>
      </c>
      <c r="H967" s="109">
        <f t="shared" si="780"/>
        <v>45072</v>
      </c>
      <c r="I967" s="109">
        <f t="shared" si="774"/>
        <v>45103</v>
      </c>
      <c r="J967" s="110">
        <f t="shared" si="749"/>
        <v>-7.9966633059680436E-4</v>
      </c>
      <c r="K967" s="117">
        <f t="shared" si="775"/>
        <v>45132</v>
      </c>
      <c r="L967" s="178">
        <f t="shared" si="777"/>
        <v>30</v>
      </c>
      <c r="M967" s="178">
        <f t="shared" si="783"/>
        <v>6</v>
      </c>
      <c r="N967" s="106">
        <f t="shared" si="750"/>
        <v>0.99984001</v>
      </c>
      <c r="O967" s="111">
        <f t="shared" si="782"/>
        <v>1.0022992500000001</v>
      </c>
      <c r="P967" s="111">
        <f t="shared" si="767"/>
        <v>1.2287096545529741</v>
      </c>
      <c r="Q967" s="106">
        <f t="shared" si="781"/>
        <v>1.22851307</v>
      </c>
      <c r="R967" s="106">
        <f t="shared" si="768"/>
        <v>1.1934647899999999</v>
      </c>
      <c r="S967" s="106">
        <f t="shared" si="751"/>
        <v>718.52619707999997</v>
      </c>
      <c r="T967" s="106">
        <f t="shared" si="752"/>
        <v>15.31377306259014</v>
      </c>
      <c r="U967" s="106">
        <f t="shared" si="753"/>
        <v>119.4883997891103</v>
      </c>
      <c r="V967" s="106">
        <f t="shared" si="754"/>
        <v>736.85277636170042</v>
      </c>
      <c r="W967" s="19">
        <f t="shared" si="773"/>
        <v>0</v>
      </c>
      <c r="X967" s="2">
        <f t="shared" si="755"/>
        <v>0</v>
      </c>
      <c r="Y967" s="4">
        <f t="shared" si="756"/>
        <v>0</v>
      </c>
      <c r="Z967" s="106">
        <f t="shared" si="757"/>
        <v>0</v>
      </c>
      <c r="AA967" s="114">
        <f t="shared" si="769"/>
        <v>0.05</v>
      </c>
      <c r="AB967" s="112">
        <f t="shared" si="758"/>
        <v>6</v>
      </c>
      <c r="AC967" s="178">
        <f t="shared" si="776"/>
        <v>30</v>
      </c>
      <c r="AD967" s="11">
        <f t="shared" si="770"/>
        <v>1.0008135</v>
      </c>
      <c r="AE967" s="106">
        <f t="shared" si="778"/>
        <v>0.58452106000000004</v>
      </c>
      <c r="AF967" s="106">
        <f t="shared" si="760"/>
        <v>0.59942972999999999</v>
      </c>
      <c r="AG967" s="106">
        <f t="shared" si="761"/>
        <v>0</v>
      </c>
      <c r="AH967" s="115" t="str">
        <f t="shared" si="779"/>
        <v>A+J=</v>
      </c>
      <c r="AI967" s="116">
        <f t="shared" si="772"/>
        <v>45132</v>
      </c>
      <c r="AJ967" s="10"/>
      <c r="AO967" s="26"/>
      <c r="AP967" s="26"/>
      <c r="BA967" s="1"/>
      <c r="BB967" s="1"/>
      <c r="BC967" s="1"/>
      <c r="BD967" s="1"/>
      <c r="BE967" s="1"/>
      <c r="BG967" s="1"/>
      <c r="BH967" s="1"/>
    </row>
    <row r="968" spans="1:60" ht="15" customHeight="1" x14ac:dyDescent="0.25">
      <c r="A968" s="105">
        <f t="shared" si="762"/>
        <v>45109</v>
      </c>
      <c r="B968" s="106">
        <f t="shared" si="747"/>
        <v>737.53501239317802</v>
      </c>
      <c r="C968" s="2">
        <f t="shared" si="763"/>
        <v>602.05060350999997</v>
      </c>
      <c r="D968" s="2">
        <f t="shared" si="764"/>
        <v>79.155349469999919</v>
      </c>
      <c r="E968" s="106">
        <f t="shared" si="748"/>
        <v>522.89525404000005</v>
      </c>
      <c r="F968" s="21">
        <f t="shared" si="765"/>
        <v>6665.28</v>
      </c>
      <c r="G968" s="108">
        <f t="shared" si="766"/>
        <v>6659.95</v>
      </c>
      <c r="H968" s="109">
        <f t="shared" si="780"/>
        <v>45072</v>
      </c>
      <c r="I968" s="109">
        <f t="shared" si="774"/>
        <v>45103</v>
      </c>
      <c r="J968" s="110">
        <f t="shared" si="749"/>
        <v>-7.9966633059680436E-4</v>
      </c>
      <c r="K968" s="117">
        <f t="shared" si="775"/>
        <v>45132</v>
      </c>
      <c r="L968" s="178">
        <f t="shared" si="777"/>
        <v>30</v>
      </c>
      <c r="M968" s="178">
        <f t="shared" si="783"/>
        <v>7</v>
      </c>
      <c r="N968" s="106">
        <f t="shared" si="750"/>
        <v>0.99981335000000005</v>
      </c>
      <c r="O968" s="111">
        <f t="shared" si="782"/>
        <v>1.0022992500000001</v>
      </c>
      <c r="P968" s="111">
        <f t="shared" si="767"/>
        <v>1.2287096545529741</v>
      </c>
      <c r="Q968" s="106">
        <f t="shared" si="781"/>
        <v>1.2284803099999999</v>
      </c>
      <c r="R968" s="106">
        <f t="shared" si="768"/>
        <v>1.1934647899999999</v>
      </c>
      <c r="S968" s="106">
        <f t="shared" si="751"/>
        <v>718.52619707999997</v>
      </c>
      <c r="T968" s="106">
        <f t="shared" si="752"/>
        <v>15.31377306259014</v>
      </c>
      <c r="U968" s="106">
        <f t="shared" si="753"/>
        <v>119.47126974058791</v>
      </c>
      <c r="V968" s="106">
        <f t="shared" si="754"/>
        <v>736.83564631317802</v>
      </c>
      <c r="W968" s="19">
        <f t="shared" si="773"/>
        <v>0</v>
      </c>
      <c r="X968" s="2">
        <f t="shared" si="755"/>
        <v>0</v>
      </c>
      <c r="Y968" s="4">
        <f t="shared" si="756"/>
        <v>0</v>
      </c>
      <c r="Z968" s="106">
        <f t="shared" si="757"/>
        <v>0</v>
      </c>
      <c r="AA968" s="114">
        <f t="shared" si="769"/>
        <v>0.05</v>
      </c>
      <c r="AB968" s="112">
        <f t="shared" si="758"/>
        <v>7</v>
      </c>
      <c r="AC968" s="178">
        <f t="shared" si="776"/>
        <v>30</v>
      </c>
      <c r="AD968" s="11">
        <f t="shared" si="770"/>
        <v>1.0009491479999999</v>
      </c>
      <c r="AE968" s="106">
        <f t="shared" si="778"/>
        <v>0.68198769999999997</v>
      </c>
      <c r="AF968" s="106">
        <f t="shared" si="760"/>
        <v>0.69936608</v>
      </c>
      <c r="AG968" s="106">
        <f t="shared" si="761"/>
        <v>0</v>
      </c>
      <c r="AH968" s="115" t="str">
        <f t="shared" si="779"/>
        <v>A+J=</v>
      </c>
      <c r="AI968" s="116">
        <f t="shared" si="772"/>
        <v>45132</v>
      </c>
      <c r="AJ968" s="10"/>
      <c r="AO968" s="26"/>
      <c r="AP968" s="26"/>
      <c r="BA968" s="1"/>
      <c r="BB968" s="1"/>
      <c r="BC968" s="1"/>
      <c r="BD968" s="1"/>
      <c r="BE968" s="1"/>
      <c r="BG968" s="1"/>
      <c r="BH968" s="1"/>
    </row>
    <row r="969" spans="1:60" ht="15" customHeight="1" x14ac:dyDescent="0.25">
      <c r="A969" s="105">
        <f t="shared" si="762"/>
        <v>45110</v>
      </c>
      <c r="B969" s="106">
        <f t="shared" si="747"/>
        <v>737.61782730465575</v>
      </c>
      <c r="C969" s="2">
        <f t="shared" si="763"/>
        <v>602.05060350999997</v>
      </c>
      <c r="D969" s="2">
        <f t="shared" si="764"/>
        <v>79.155349469999919</v>
      </c>
      <c r="E969" s="106">
        <f t="shared" si="748"/>
        <v>522.89525404000005</v>
      </c>
      <c r="F969" s="21">
        <f t="shared" si="765"/>
        <v>6665.28</v>
      </c>
      <c r="G969" s="108">
        <f t="shared" si="766"/>
        <v>6659.95</v>
      </c>
      <c r="H969" s="109">
        <f t="shared" si="780"/>
        <v>45072</v>
      </c>
      <c r="I969" s="109">
        <f t="shared" si="774"/>
        <v>45103</v>
      </c>
      <c r="J969" s="110">
        <f t="shared" si="749"/>
        <v>-7.9966633059680436E-4</v>
      </c>
      <c r="K969" s="117">
        <f t="shared" si="775"/>
        <v>45132</v>
      </c>
      <c r="L969" s="178">
        <f t="shared" si="777"/>
        <v>30</v>
      </c>
      <c r="M969" s="178">
        <f t="shared" si="783"/>
        <v>8</v>
      </c>
      <c r="N969" s="106">
        <f t="shared" si="750"/>
        <v>0.99978668999999998</v>
      </c>
      <c r="O969" s="111">
        <f t="shared" si="782"/>
        <v>1.0022992500000001</v>
      </c>
      <c r="P969" s="111">
        <f t="shared" si="767"/>
        <v>1.2287096545529741</v>
      </c>
      <c r="Q969" s="106">
        <f t="shared" si="781"/>
        <v>1.2284475500000001</v>
      </c>
      <c r="R969" s="106">
        <f t="shared" si="768"/>
        <v>1.1934647899999999</v>
      </c>
      <c r="S969" s="106">
        <f t="shared" si="751"/>
        <v>718.52619707999997</v>
      </c>
      <c r="T969" s="106">
        <f t="shared" si="752"/>
        <v>15.31377306259014</v>
      </c>
      <c r="U969" s="106">
        <f t="shared" si="753"/>
        <v>119.45413969206564</v>
      </c>
      <c r="V969" s="106">
        <f t="shared" si="754"/>
        <v>736.81851626465573</v>
      </c>
      <c r="W969" s="19">
        <f t="shared" si="773"/>
        <v>0</v>
      </c>
      <c r="X969" s="2">
        <f t="shared" si="755"/>
        <v>0</v>
      </c>
      <c r="Y969" s="4">
        <f t="shared" si="756"/>
        <v>0</v>
      </c>
      <c r="Z969" s="106">
        <f t="shared" si="757"/>
        <v>0</v>
      </c>
      <c r="AA969" s="114">
        <f t="shared" si="769"/>
        <v>0.05</v>
      </c>
      <c r="AB969" s="112">
        <f t="shared" si="758"/>
        <v>8</v>
      </c>
      <c r="AC969" s="178">
        <f t="shared" si="776"/>
        <v>30</v>
      </c>
      <c r="AD969" s="11">
        <f t="shared" si="770"/>
        <v>1.0010848139999999</v>
      </c>
      <c r="AE969" s="106">
        <f t="shared" si="778"/>
        <v>0.77946727000000005</v>
      </c>
      <c r="AF969" s="106">
        <f t="shared" si="760"/>
        <v>0.79931103999999997</v>
      </c>
      <c r="AG969" s="106">
        <f t="shared" si="761"/>
        <v>0</v>
      </c>
      <c r="AH969" s="115" t="str">
        <f t="shared" si="779"/>
        <v>A+J=</v>
      </c>
      <c r="AI969" s="116">
        <f t="shared" si="772"/>
        <v>45132</v>
      </c>
      <c r="AJ969" s="10"/>
      <c r="AO969" s="26"/>
      <c r="AP969" s="26"/>
      <c r="BA969" s="1"/>
      <c r="BB969" s="1"/>
      <c r="BC969" s="1"/>
      <c r="BD969" s="1"/>
      <c r="BE969" s="1"/>
      <c r="BG969" s="1"/>
      <c r="BH969" s="1"/>
    </row>
    <row r="970" spans="1:60" ht="15" customHeight="1" x14ac:dyDescent="0.25">
      <c r="A970" s="105">
        <f t="shared" si="762"/>
        <v>45111</v>
      </c>
      <c r="B970" s="106">
        <f t="shared" ref="B970:B1033" si="784">(V970+AF970)</f>
        <v>737.70065606508592</v>
      </c>
      <c r="C970" s="2">
        <f t="shared" si="763"/>
        <v>602.05060350999997</v>
      </c>
      <c r="D970" s="2">
        <f t="shared" si="764"/>
        <v>79.155349469999919</v>
      </c>
      <c r="E970" s="106">
        <f t="shared" ref="E970:E1033" si="785">(C970-D970)</f>
        <v>522.89525404000005</v>
      </c>
      <c r="F970" s="21">
        <f t="shared" si="765"/>
        <v>6665.28</v>
      </c>
      <c r="G970" s="108">
        <f t="shared" si="766"/>
        <v>6659.95</v>
      </c>
      <c r="H970" s="109">
        <f t="shared" si="780"/>
        <v>45072</v>
      </c>
      <c r="I970" s="109">
        <f t="shared" si="774"/>
        <v>45103</v>
      </c>
      <c r="J970" s="110">
        <f t="shared" ref="J970:J1033" si="786">(G970/F970)-1</f>
        <v>-7.9966633059680436E-4</v>
      </c>
      <c r="K970" s="117">
        <f t="shared" si="775"/>
        <v>45132</v>
      </c>
      <c r="L970" s="178">
        <f t="shared" si="777"/>
        <v>30</v>
      </c>
      <c r="M970" s="178">
        <f t="shared" si="783"/>
        <v>9</v>
      </c>
      <c r="N970" s="106">
        <f t="shared" ref="N970:N1033" si="787">TRUNC((G970/F970)^TRUNC((M970/L970),9),8)</f>
        <v>0.99976003000000002</v>
      </c>
      <c r="O970" s="111">
        <f t="shared" si="782"/>
        <v>1.0022992500000001</v>
      </c>
      <c r="P970" s="111">
        <f t="shared" si="767"/>
        <v>1.2287096545529741</v>
      </c>
      <c r="Q970" s="106">
        <f t="shared" si="781"/>
        <v>1.2284147999999999</v>
      </c>
      <c r="R970" s="106">
        <f t="shared" si="768"/>
        <v>1.1934647899999999</v>
      </c>
      <c r="S970" s="106">
        <f t="shared" ref="S970:S1033" si="788">TRUNC(C970*R970,8)</f>
        <v>718.52619707999997</v>
      </c>
      <c r="T970" s="106">
        <f t="shared" ref="T970:T1033" si="789">(D970*(R970-1))</f>
        <v>15.31377306259014</v>
      </c>
      <c r="U970" s="106">
        <f t="shared" ref="U970:U1033" si="790">(E970*(Q970-1))</f>
        <v>119.43701487249577</v>
      </c>
      <c r="V970" s="106">
        <f t="shared" ref="V970:V1033" si="791">(C970+T970+U970)</f>
        <v>736.80139144508587</v>
      </c>
      <c r="W970" s="19">
        <f t="shared" si="773"/>
        <v>0</v>
      </c>
      <c r="X970" s="2">
        <f t="shared" ref="X970:X1033" si="792">IF(W970&gt;0,VLOOKUP(A970,AL$12:AP$312,5),0)</f>
        <v>0</v>
      </c>
      <c r="Y970" s="4">
        <f t="shared" ref="Y970:Y1033" si="793">IF(W970&gt;0,VLOOKUP($A970,$AL$10:$AQ$312,6),0)</f>
        <v>0</v>
      </c>
      <c r="Z970" s="106">
        <f t="shared" ref="Z970:Z1033" si="794">IF(Y970&gt;0,TRUNC(Y970*S970,8),0)</f>
        <v>0</v>
      </c>
      <c r="AA970" s="114">
        <f t="shared" si="769"/>
        <v>0.05</v>
      </c>
      <c r="AB970" s="112">
        <f t="shared" ref="AB970:AB1033" si="795">M970</f>
        <v>9</v>
      </c>
      <c r="AC970" s="178">
        <f t="shared" si="776"/>
        <v>30</v>
      </c>
      <c r="AD970" s="11">
        <f t="shared" si="770"/>
        <v>1.0012204979999999</v>
      </c>
      <c r="AE970" s="106">
        <f t="shared" si="778"/>
        <v>0.87695977999999997</v>
      </c>
      <c r="AF970" s="106">
        <f t="shared" ref="AF970:AF1033" si="796">TRUNC((V970*(AD970-1)),8)</f>
        <v>0.89926461999999996</v>
      </c>
      <c r="AG970" s="106">
        <f t="shared" ref="AG970:AG1033" si="797">IF(Z970&gt;0,Z970+AE970,0)</f>
        <v>0</v>
      </c>
      <c r="AH970" s="115" t="str">
        <f t="shared" si="779"/>
        <v>A+J=</v>
      </c>
      <c r="AI970" s="116">
        <f t="shared" si="772"/>
        <v>45132</v>
      </c>
      <c r="AJ970" s="10"/>
      <c r="AO970" s="26"/>
      <c r="AP970" s="26"/>
      <c r="BA970" s="1"/>
      <c r="BB970" s="1"/>
      <c r="BC970" s="1"/>
      <c r="BD970" s="1"/>
      <c r="BE970" s="1"/>
      <c r="BG970" s="1"/>
      <c r="BH970" s="1"/>
    </row>
    <row r="971" spans="1:60" ht="15" customHeight="1" x14ac:dyDescent="0.25">
      <c r="A971" s="105">
        <f t="shared" ref="A971:A1034" si="798">(A970+1)</f>
        <v>45112</v>
      </c>
      <c r="B971" s="106">
        <f t="shared" si="784"/>
        <v>737.78348894656358</v>
      </c>
      <c r="C971" s="2">
        <f t="shared" ref="C971:C1034" si="799">TRUNC(IF(W970&gt;0,VLOOKUP(A970,$AL$12:$AM$312,2),C970),8)</f>
        <v>602.05060350999997</v>
      </c>
      <c r="D971" s="2">
        <f t="shared" ref="D971:D1034" si="800">VLOOKUP(A971,$AR$13:$AV$312,5)</f>
        <v>79.155349469999919</v>
      </c>
      <c r="E971" s="106">
        <f t="shared" si="785"/>
        <v>522.89525404000005</v>
      </c>
      <c r="F971" s="21">
        <f t="shared" ref="F971:F1034" si="801">IF(G971=G970,F970,G970)</f>
        <v>6665.28</v>
      </c>
      <c r="G971" s="108">
        <f t="shared" ref="G971:G1034" si="802">IF(AND(M971=1,M970&gt;1),VLOOKUP(A970,$BF$13:$BH$98,3),G970)</f>
        <v>6659.95</v>
      </c>
      <c r="H971" s="109">
        <f t="shared" si="780"/>
        <v>45072</v>
      </c>
      <c r="I971" s="109">
        <f t="shared" si="774"/>
        <v>45103</v>
      </c>
      <c r="J971" s="110">
        <f t="shared" si="786"/>
        <v>-7.9966633059680436E-4</v>
      </c>
      <c r="K971" s="117">
        <f t="shared" si="775"/>
        <v>45132</v>
      </c>
      <c r="L971" s="178">
        <f t="shared" si="777"/>
        <v>30</v>
      </c>
      <c r="M971" s="178">
        <f t="shared" si="783"/>
        <v>10</v>
      </c>
      <c r="N971" s="106">
        <f t="shared" si="787"/>
        <v>0.99973336999999995</v>
      </c>
      <c r="O971" s="111">
        <f t="shared" si="782"/>
        <v>1.0022992500000001</v>
      </c>
      <c r="P971" s="111">
        <f t="shared" ref="P971:P1034" si="803">IF(K971&gt;K970,P970*O971,P970)</f>
        <v>1.2287096545529741</v>
      </c>
      <c r="Q971" s="106">
        <f t="shared" si="781"/>
        <v>1.2283820400000001</v>
      </c>
      <c r="R971" s="106">
        <f t="shared" ref="R971:R1034" si="804">IF(AND(W971&gt;0,MONTH(A971)=R$9),Q971,R970)</f>
        <v>1.1934647899999999</v>
      </c>
      <c r="S971" s="106">
        <f t="shared" si="788"/>
        <v>718.52619707999997</v>
      </c>
      <c r="T971" s="106">
        <f t="shared" si="789"/>
        <v>15.31377306259014</v>
      </c>
      <c r="U971" s="106">
        <f t="shared" si="790"/>
        <v>119.41988482397349</v>
      </c>
      <c r="V971" s="106">
        <f t="shared" si="791"/>
        <v>736.78426139656358</v>
      </c>
      <c r="W971" s="19">
        <f t="shared" si="773"/>
        <v>0</v>
      </c>
      <c r="X971" s="2">
        <f t="shared" si="792"/>
        <v>0</v>
      </c>
      <c r="Y971" s="4">
        <f t="shared" si="793"/>
        <v>0</v>
      </c>
      <c r="Z971" s="106">
        <f t="shared" si="794"/>
        <v>0</v>
      </c>
      <c r="AA971" s="114">
        <f t="shared" ref="AA971:AA1034" si="805">(AA970)</f>
        <v>0.05</v>
      </c>
      <c r="AB971" s="112">
        <f t="shared" si="795"/>
        <v>10</v>
      </c>
      <c r="AC971" s="178">
        <f t="shared" si="776"/>
        <v>30</v>
      </c>
      <c r="AD971" s="11">
        <f t="shared" ref="AD971:AD1034" si="806">ROUND((1+AA971)^(30/360)^(AB971/AC971),9)</f>
        <v>1.0013562009999999</v>
      </c>
      <c r="AE971" s="106">
        <f t="shared" si="778"/>
        <v>0.97446593999999997</v>
      </c>
      <c r="AF971" s="106">
        <f t="shared" si="796"/>
        <v>0.99922754999999996</v>
      </c>
      <c r="AG971" s="106">
        <f t="shared" si="797"/>
        <v>0</v>
      </c>
      <c r="AH971" s="115" t="str">
        <f t="shared" si="779"/>
        <v>A+J=</v>
      </c>
      <c r="AI971" s="116">
        <f t="shared" si="772"/>
        <v>45132</v>
      </c>
      <c r="AJ971" s="10"/>
      <c r="AO971" s="26"/>
      <c r="AP971" s="26"/>
      <c r="BA971" s="1"/>
      <c r="BB971" s="1"/>
      <c r="BC971" s="1"/>
      <c r="BD971" s="1"/>
      <c r="BE971" s="1"/>
      <c r="BG971" s="1"/>
      <c r="BH971" s="1"/>
    </row>
    <row r="972" spans="1:60" ht="15" customHeight="1" x14ac:dyDescent="0.25">
      <c r="A972" s="105">
        <f t="shared" si="798"/>
        <v>45113</v>
      </c>
      <c r="B972" s="106">
        <f t="shared" si="784"/>
        <v>737.86633043804113</v>
      </c>
      <c r="C972" s="2">
        <f t="shared" si="799"/>
        <v>602.05060350999997</v>
      </c>
      <c r="D972" s="2">
        <f t="shared" si="800"/>
        <v>79.155349469999919</v>
      </c>
      <c r="E972" s="106">
        <f t="shared" si="785"/>
        <v>522.89525404000005</v>
      </c>
      <c r="F972" s="21">
        <f t="shared" si="801"/>
        <v>6665.28</v>
      </c>
      <c r="G972" s="108">
        <f t="shared" si="802"/>
        <v>6659.95</v>
      </c>
      <c r="H972" s="109">
        <f t="shared" si="780"/>
        <v>45072</v>
      </c>
      <c r="I972" s="109">
        <f t="shared" si="774"/>
        <v>45103</v>
      </c>
      <c r="J972" s="110">
        <f t="shared" si="786"/>
        <v>-7.9966633059680436E-4</v>
      </c>
      <c r="K972" s="117">
        <f t="shared" si="775"/>
        <v>45132</v>
      </c>
      <c r="L972" s="178">
        <f t="shared" si="777"/>
        <v>30</v>
      </c>
      <c r="M972" s="178">
        <f t="shared" si="783"/>
        <v>11</v>
      </c>
      <c r="N972" s="106">
        <f t="shared" si="787"/>
        <v>0.99970671</v>
      </c>
      <c r="O972" s="111">
        <f t="shared" si="782"/>
        <v>1.0022992500000001</v>
      </c>
      <c r="P972" s="111">
        <f t="shared" si="803"/>
        <v>1.2287096545529741</v>
      </c>
      <c r="Q972" s="106">
        <f t="shared" si="781"/>
        <v>1.22834928</v>
      </c>
      <c r="R972" s="106">
        <f t="shared" si="804"/>
        <v>1.1934647899999999</v>
      </c>
      <c r="S972" s="106">
        <f t="shared" si="788"/>
        <v>718.52619707999997</v>
      </c>
      <c r="T972" s="106">
        <f t="shared" si="789"/>
        <v>15.31377306259014</v>
      </c>
      <c r="U972" s="106">
        <f t="shared" si="790"/>
        <v>119.4027547754511</v>
      </c>
      <c r="V972" s="106">
        <f t="shared" si="791"/>
        <v>736.76713134804118</v>
      </c>
      <c r="W972" s="19">
        <f t="shared" si="773"/>
        <v>0</v>
      </c>
      <c r="X972" s="2">
        <f t="shared" si="792"/>
        <v>0</v>
      </c>
      <c r="Y972" s="4">
        <f t="shared" si="793"/>
        <v>0</v>
      </c>
      <c r="Z972" s="106">
        <f t="shared" si="794"/>
        <v>0</v>
      </c>
      <c r="AA972" s="114">
        <f t="shared" si="805"/>
        <v>0.05</v>
      </c>
      <c r="AB972" s="112">
        <f t="shared" si="795"/>
        <v>11</v>
      </c>
      <c r="AC972" s="178">
        <f t="shared" si="776"/>
        <v>30</v>
      </c>
      <c r="AD972" s="11">
        <f t="shared" si="806"/>
        <v>1.001491922</v>
      </c>
      <c r="AE972" s="106">
        <f t="shared" si="778"/>
        <v>1.0719850399999999</v>
      </c>
      <c r="AF972" s="106">
        <f t="shared" si="796"/>
        <v>1.0991990899999999</v>
      </c>
      <c r="AG972" s="106">
        <f t="shared" si="797"/>
        <v>0</v>
      </c>
      <c r="AH972" s="115" t="str">
        <f t="shared" si="779"/>
        <v>A+J=</v>
      </c>
      <c r="AI972" s="116">
        <f t="shared" ref="AI972:AI1035" si="807">IF(W971&gt;0,VLOOKUP(A971,$AL$10:$AZ$312,14),AI971)</f>
        <v>45132</v>
      </c>
      <c r="AJ972" s="10"/>
      <c r="AO972" s="26"/>
      <c r="AP972" s="26"/>
      <c r="BA972" s="1"/>
      <c r="BB972" s="1"/>
      <c r="BC972" s="1"/>
      <c r="BD972" s="1"/>
      <c r="BE972" s="1"/>
      <c r="BG972" s="1"/>
      <c r="BH972" s="1"/>
    </row>
    <row r="973" spans="1:60" ht="15" customHeight="1" x14ac:dyDescent="0.25">
      <c r="A973" s="105">
        <f t="shared" si="798"/>
        <v>45114</v>
      </c>
      <c r="B973" s="106">
        <f t="shared" si="784"/>
        <v>737.94918127951883</v>
      </c>
      <c r="C973" s="2">
        <f t="shared" si="799"/>
        <v>602.05060350999997</v>
      </c>
      <c r="D973" s="2">
        <f t="shared" si="800"/>
        <v>79.155349469999919</v>
      </c>
      <c r="E973" s="106">
        <f t="shared" si="785"/>
        <v>522.89525404000005</v>
      </c>
      <c r="F973" s="21">
        <f t="shared" si="801"/>
        <v>6665.28</v>
      </c>
      <c r="G973" s="108">
        <f t="shared" si="802"/>
        <v>6659.95</v>
      </c>
      <c r="H973" s="109">
        <f t="shared" si="780"/>
        <v>45072</v>
      </c>
      <c r="I973" s="109">
        <f t="shared" si="774"/>
        <v>45103</v>
      </c>
      <c r="J973" s="110">
        <f t="shared" si="786"/>
        <v>-7.9966633059680436E-4</v>
      </c>
      <c r="K973" s="117">
        <f t="shared" si="775"/>
        <v>45132</v>
      </c>
      <c r="L973" s="178">
        <f t="shared" si="777"/>
        <v>30</v>
      </c>
      <c r="M973" s="178">
        <f t="shared" si="783"/>
        <v>12</v>
      </c>
      <c r="N973" s="106">
        <f t="shared" si="787"/>
        <v>0.99968005000000004</v>
      </c>
      <c r="O973" s="111">
        <f t="shared" si="782"/>
        <v>1.0022992500000001</v>
      </c>
      <c r="P973" s="111">
        <f t="shared" si="803"/>
        <v>1.2287096545529741</v>
      </c>
      <c r="Q973" s="106">
        <f t="shared" si="781"/>
        <v>1.2283165199999999</v>
      </c>
      <c r="R973" s="106">
        <f t="shared" si="804"/>
        <v>1.1934647899999999</v>
      </c>
      <c r="S973" s="106">
        <f t="shared" si="788"/>
        <v>718.52619707999997</v>
      </c>
      <c r="T973" s="106">
        <f t="shared" si="789"/>
        <v>15.31377306259014</v>
      </c>
      <c r="U973" s="106">
        <f t="shared" si="790"/>
        <v>119.38562472692871</v>
      </c>
      <c r="V973" s="106">
        <f t="shared" si="791"/>
        <v>736.75000129951877</v>
      </c>
      <c r="W973" s="19">
        <f t="shared" si="773"/>
        <v>0</v>
      </c>
      <c r="X973" s="2">
        <f t="shared" si="792"/>
        <v>0</v>
      </c>
      <c r="Y973" s="4">
        <f t="shared" si="793"/>
        <v>0</v>
      </c>
      <c r="Z973" s="106">
        <f t="shared" si="794"/>
        <v>0</v>
      </c>
      <c r="AA973" s="114">
        <f t="shared" si="805"/>
        <v>0.05</v>
      </c>
      <c r="AB973" s="112">
        <f t="shared" si="795"/>
        <v>12</v>
      </c>
      <c r="AC973" s="178">
        <f t="shared" si="776"/>
        <v>30</v>
      </c>
      <c r="AD973" s="11">
        <f t="shared" si="806"/>
        <v>1.001627662</v>
      </c>
      <c r="AE973" s="106">
        <f t="shared" si="778"/>
        <v>1.1695177800000001</v>
      </c>
      <c r="AF973" s="106">
        <f t="shared" si="796"/>
        <v>1.19917998</v>
      </c>
      <c r="AG973" s="106">
        <f t="shared" si="797"/>
        <v>0</v>
      </c>
      <c r="AH973" s="115" t="str">
        <f t="shared" si="779"/>
        <v>A+J=</v>
      </c>
      <c r="AI973" s="116">
        <f t="shared" si="807"/>
        <v>45132</v>
      </c>
      <c r="AJ973" s="10"/>
      <c r="AO973" s="26"/>
      <c r="AP973" s="26"/>
      <c r="BA973" s="1"/>
      <c r="BB973" s="1"/>
      <c r="BC973" s="1"/>
      <c r="BD973" s="1"/>
      <c r="BE973" s="1"/>
      <c r="BG973" s="1"/>
      <c r="BH973" s="1"/>
    </row>
    <row r="974" spans="1:60" ht="15" customHeight="1" x14ac:dyDescent="0.25">
      <c r="A974" s="105">
        <f t="shared" si="798"/>
        <v>45115</v>
      </c>
      <c r="B974" s="106">
        <f t="shared" si="784"/>
        <v>738.03204595994907</v>
      </c>
      <c r="C974" s="2">
        <f t="shared" si="799"/>
        <v>602.05060350999997</v>
      </c>
      <c r="D974" s="2">
        <f t="shared" si="800"/>
        <v>79.155349469999919</v>
      </c>
      <c r="E974" s="106">
        <f t="shared" si="785"/>
        <v>522.89525404000005</v>
      </c>
      <c r="F974" s="21">
        <f t="shared" si="801"/>
        <v>6665.28</v>
      </c>
      <c r="G974" s="108">
        <f t="shared" si="802"/>
        <v>6659.95</v>
      </c>
      <c r="H974" s="109">
        <f t="shared" si="780"/>
        <v>45072</v>
      </c>
      <c r="I974" s="109">
        <f t="shared" si="774"/>
        <v>45103</v>
      </c>
      <c r="J974" s="110">
        <f t="shared" si="786"/>
        <v>-7.9966633059680436E-4</v>
      </c>
      <c r="K974" s="117">
        <f t="shared" si="775"/>
        <v>45132</v>
      </c>
      <c r="L974" s="178">
        <f t="shared" si="777"/>
        <v>30</v>
      </c>
      <c r="M974" s="178">
        <f t="shared" si="783"/>
        <v>13</v>
      </c>
      <c r="N974" s="106">
        <f t="shared" si="787"/>
        <v>0.99965338999999998</v>
      </c>
      <c r="O974" s="111">
        <f t="shared" si="782"/>
        <v>1.0022992500000001</v>
      </c>
      <c r="P974" s="111">
        <f t="shared" si="803"/>
        <v>1.2287096545529741</v>
      </c>
      <c r="Q974" s="106">
        <f t="shared" si="781"/>
        <v>1.22828377</v>
      </c>
      <c r="R974" s="106">
        <f t="shared" si="804"/>
        <v>1.1934647899999999</v>
      </c>
      <c r="S974" s="106">
        <f t="shared" si="788"/>
        <v>718.52619707999997</v>
      </c>
      <c r="T974" s="106">
        <f t="shared" si="789"/>
        <v>15.31377306259014</v>
      </c>
      <c r="U974" s="106">
        <f t="shared" si="790"/>
        <v>119.36849990735894</v>
      </c>
      <c r="V974" s="106">
        <f t="shared" si="791"/>
        <v>736.73287647994903</v>
      </c>
      <c r="W974" s="19">
        <f t="shared" si="773"/>
        <v>0</v>
      </c>
      <c r="X974" s="2">
        <f t="shared" si="792"/>
        <v>0</v>
      </c>
      <c r="Y974" s="4">
        <f t="shared" si="793"/>
        <v>0</v>
      </c>
      <c r="Z974" s="106">
        <f t="shared" si="794"/>
        <v>0</v>
      </c>
      <c r="AA974" s="114">
        <f t="shared" si="805"/>
        <v>0.05</v>
      </c>
      <c r="AB974" s="112">
        <f t="shared" si="795"/>
        <v>13</v>
      </c>
      <c r="AC974" s="178">
        <f t="shared" si="776"/>
        <v>30</v>
      </c>
      <c r="AD974" s="11">
        <f t="shared" si="806"/>
        <v>1.0017634200000001</v>
      </c>
      <c r="AE974" s="106">
        <f t="shared" si="778"/>
        <v>1.2670634599999999</v>
      </c>
      <c r="AF974" s="106">
        <f t="shared" si="796"/>
        <v>1.29916948</v>
      </c>
      <c r="AG974" s="106">
        <f t="shared" si="797"/>
        <v>0</v>
      </c>
      <c r="AH974" s="115" t="str">
        <f t="shared" si="779"/>
        <v>A+J=</v>
      </c>
      <c r="AI974" s="116">
        <f t="shared" si="807"/>
        <v>45132</v>
      </c>
      <c r="AJ974" s="10"/>
      <c r="AO974" s="26"/>
      <c r="AP974" s="26"/>
      <c r="BA974" s="1"/>
      <c r="BB974" s="1"/>
      <c r="BC974" s="1"/>
      <c r="BD974" s="1"/>
      <c r="BE974" s="1"/>
      <c r="BG974" s="1"/>
      <c r="BH974" s="1"/>
    </row>
    <row r="975" spans="1:60" ht="15" customHeight="1" x14ac:dyDescent="0.25">
      <c r="A975" s="105">
        <f t="shared" si="798"/>
        <v>45116</v>
      </c>
      <c r="B975" s="106">
        <f t="shared" si="784"/>
        <v>738.11491926037934</v>
      </c>
      <c r="C975" s="2">
        <f t="shared" si="799"/>
        <v>602.05060350999997</v>
      </c>
      <c r="D975" s="2">
        <f t="shared" si="800"/>
        <v>79.155349469999919</v>
      </c>
      <c r="E975" s="106">
        <f t="shared" si="785"/>
        <v>522.89525404000005</v>
      </c>
      <c r="F975" s="21">
        <f t="shared" si="801"/>
        <v>6665.28</v>
      </c>
      <c r="G975" s="108">
        <f t="shared" si="802"/>
        <v>6659.95</v>
      </c>
      <c r="H975" s="109">
        <f t="shared" si="780"/>
        <v>45072</v>
      </c>
      <c r="I975" s="109">
        <f t="shared" si="774"/>
        <v>45103</v>
      </c>
      <c r="J975" s="110">
        <f t="shared" si="786"/>
        <v>-7.9966633059680436E-4</v>
      </c>
      <c r="K975" s="117">
        <f t="shared" si="775"/>
        <v>45132</v>
      </c>
      <c r="L975" s="178">
        <f t="shared" si="777"/>
        <v>30</v>
      </c>
      <c r="M975" s="178">
        <f t="shared" si="783"/>
        <v>14</v>
      </c>
      <c r="N975" s="106">
        <f t="shared" si="787"/>
        <v>0.99962673999999996</v>
      </c>
      <c r="O975" s="111">
        <f t="shared" si="782"/>
        <v>1.0022992500000001</v>
      </c>
      <c r="P975" s="111">
        <f t="shared" si="803"/>
        <v>1.2287096545529741</v>
      </c>
      <c r="Q975" s="106">
        <f t="shared" si="781"/>
        <v>1.2282510200000001</v>
      </c>
      <c r="R975" s="106">
        <f t="shared" si="804"/>
        <v>1.1934647899999999</v>
      </c>
      <c r="S975" s="106">
        <f t="shared" si="788"/>
        <v>718.52619707999997</v>
      </c>
      <c r="T975" s="106">
        <f t="shared" si="789"/>
        <v>15.31377306259014</v>
      </c>
      <c r="U975" s="106">
        <f t="shared" si="790"/>
        <v>119.35137508778918</v>
      </c>
      <c r="V975" s="106">
        <f t="shared" si="791"/>
        <v>736.71575166037928</v>
      </c>
      <c r="W975" s="19">
        <f t="shared" si="773"/>
        <v>0</v>
      </c>
      <c r="X975" s="2">
        <f t="shared" si="792"/>
        <v>0</v>
      </c>
      <c r="Y975" s="4">
        <f t="shared" si="793"/>
        <v>0</v>
      </c>
      <c r="Z975" s="106">
        <f t="shared" si="794"/>
        <v>0</v>
      </c>
      <c r="AA975" s="114">
        <f t="shared" si="805"/>
        <v>0.05</v>
      </c>
      <c r="AB975" s="112">
        <f t="shared" si="795"/>
        <v>14</v>
      </c>
      <c r="AC975" s="178">
        <f t="shared" si="776"/>
        <v>30</v>
      </c>
      <c r="AD975" s="11">
        <f t="shared" si="806"/>
        <v>1.0018991960000001</v>
      </c>
      <c r="AE975" s="106">
        <f t="shared" si="778"/>
        <v>1.36462207</v>
      </c>
      <c r="AF975" s="106">
        <f t="shared" si="796"/>
        <v>1.3991676</v>
      </c>
      <c r="AG975" s="106">
        <f t="shared" si="797"/>
        <v>0</v>
      </c>
      <c r="AH975" s="115" t="str">
        <f t="shared" si="779"/>
        <v>A+J=</v>
      </c>
      <c r="AI975" s="116">
        <f t="shared" si="807"/>
        <v>45132</v>
      </c>
      <c r="AJ975" s="10"/>
      <c r="AO975" s="26"/>
      <c r="AP975" s="26"/>
      <c r="BA975" s="1"/>
      <c r="BB975" s="1"/>
      <c r="BC975" s="1"/>
      <c r="BD975" s="1"/>
      <c r="BE975" s="1"/>
      <c r="BG975" s="1"/>
      <c r="BH975" s="1"/>
    </row>
    <row r="976" spans="1:60" ht="15" customHeight="1" x14ac:dyDescent="0.25">
      <c r="A976" s="105">
        <f t="shared" si="798"/>
        <v>45117</v>
      </c>
      <c r="B976" s="106">
        <f t="shared" si="784"/>
        <v>738.19779667185685</v>
      </c>
      <c r="C976" s="2">
        <f t="shared" si="799"/>
        <v>602.05060350999997</v>
      </c>
      <c r="D976" s="2">
        <f t="shared" si="800"/>
        <v>79.155349469999919</v>
      </c>
      <c r="E976" s="106">
        <f t="shared" si="785"/>
        <v>522.89525404000005</v>
      </c>
      <c r="F976" s="21">
        <f t="shared" si="801"/>
        <v>6665.28</v>
      </c>
      <c r="G976" s="108">
        <f t="shared" si="802"/>
        <v>6659.95</v>
      </c>
      <c r="H976" s="109">
        <f t="shared" si="780"/>
        <v>45072</v>
      </c>
      <c r="I976" s="109">
        <f t="shared" si="774"/>
        <v>45103</v>
      </c>
      <c r="J976" s="110">
        <f t="shared" si="786"/>
        <v>-7.9966633059680436E-4</v>
      </c>
      <c r="K976" s="117">
        <f t="shared" si="775"/>
        <v>45132</v>
      </c>
      <c r="L976" s="178">
        <f t="shared" si="777"/>
        <v>30</v>
      </c>
      <c r="M976" s="178">
        <f t="shared" si="783"/>
        <v>15</v>
      </c>
      <c r="N976" s="106">
        <f t="shared" si="787"/>
        <v>0.99960008</v>
      </c>
      <c r="O976" s="111">
        <f t="shared" si="782"/>
        <v>1.0022992500000001</v>
      </c>
      <c r="P976" s="111">
        <f t="shared" si="803"/>
        <v>1.2287096545529741</v>
      </c>
      <c r="Q976" s="106">
        <f t="shared" si="781"/>
        <v>1.22821826</v>
      </c>
      <c r="R976" s="106">
        <f t="shared" si="804"/>
        <v>1.1934647899999999</v>
      </c>
      <c r="S976" s="106">
        <f t="shared" si="788"/>
        <v>718.52619707999997</v>
      </c>
      <c r="T976" s="106">
        <f t="shared" si="789"/>
        <v>15.31377306259014</v>
      </c>
      <c r="U976" s="106">
        <f t="shared" si="790"/>
        <v>119.33424503926679</v>
      </c>
      <c r="V976" s="106">
        <f t="shared" si="791"/>
        <v>736.69862161185688</v>
      </c>
      <c r="W976" s="19">
        <f t="shared" si="773"/>
        <v>0</v>
      </c>
      <c r="X976" s="2">
        <f t="shared" si="792"/>
        <v>0</v>
      </c>
      <c r="Y976" s="4">
        <f t="shared" si="793"/>
        <v>0</v>
      </c>
      <c r="Z976" s="106">
        <f t="shared" si="794"/>
        <v>0</v>
      </c>
      <c r="AA976" s="114">
        <f t="shared" si="805"/>
        <v>0.05</v>
      </c>
      <c r="AB976" s="112">
        <f t="shared" si="795"/>
        <v>15</v>
      </c>
      <c r="AC976" s="178">
        <f t="shared" si="776"/>
        <v>30</v>
      </c>
      <c r="AD976" s="11">
        <f t="shared" si="806"/>
        <v>1.0020349909999999</v>
      </c>
      <c r="AE976" s="106">
        <f t="shared" si="778"/>
        <v>1.4621943399999999</v>
      </c>
      <c r="AF976" s="106">
        <f t="shared" si="796"/>
        <v>1.49917506</v>
      </c>
      <c r="AG976" s="106">
        <f t="shared" si="797"/>
        <v>0</v>
      </c>
      <c r="AH976" s="115" t="str">
        <f t="shared" si="779"/>
        <v>A+J=</v>
      </c>
      <c r="AI976" s="116">
        <f t="shared" si="807"/>
        <v>45132</v>
      </c>
      <c r="AJ976" s="10"/>
      <c r="AO976" s="26"/>
      <c r="AP976" s="26"/>
      <c r="BA976" s="1"/>
      <c r="BB976" s="1"/>
      <c r="BC976" s="1"/>
      <c r="BD976" s="1"/>
      <c r="BE976" s="1"/>
      <c r="BG976" s="1"/>
      <c r="BH976" s="1"/>
    </row>
    <row r="977" spans="1:60" ht="15" customHeight="1" x14ac:dyDescent="0.25">
      <c r="A977" s="105">
        <f t="shared" si="798"/>
        <v>45118</v>
      </c>
      <c r="B977" s="106">
        <f t="shared" si="784"/>
        <v>738.28069390123972</v>
      </c>
      <c r="C977" s="2">
        <f t="shared" si="799"/>
        <v>602.05060350999997</v>
      </c>
      <c r="D977" s="2">
        <f t="shared" si="800"/>
        <v>79.155349469999919</v>
      </c>
      <c r="E977" s="106">
        <f t="shared" si="785"/>
        <v>522.89525404000005</v>
      </c>
      <c r="F977" s="21">
        <f t="shared" si="801"/>
        <v>6665.28</v>
      </c>
      <c r="G977" s="108">
        <f t="shared" si="802"/>
        <v>6659.95</v>
      </c>
      <c r="H977" s="109">
        <f t="shared" si="780"/>
        <v>45072</v>
      </c>
      <c r="I977" s="109">
        <f t="shared" si="774"/>
        <v>45103</v>
      </c>
      <c r="J977" s="110">
        <f t="shared" si="786"/>
        <v>-7.9966633059680436E-4</v>
      </c>
      <c r="K977" s="117">
        <f t="shared" si="775"/>
        <v>45132</v>
      </c>
      <c r="L977" s="178">
        <f t="shared" si="777"/>
        <v>30</v>
      </c>
      <c r="M977" s="178">
        <f t="shared" si="783"/>
        <v>16</v>
      </c>
      <c r="N977" s="106">
        <f t="shared" si="787"/>
        <v>0.99957342999999999</v>
      </c>
      <c r="O977" s="111">
        <f t="shared" si="782"/>
        <v>1.0022992500000001</v>
      </c>
      <c r="P977" s="111">
        <f t="shared" si="803"/>
        <v>1.2287096545529741</v>
      </c>
      <c r="Q977" s="106">
        <f t="shared" si="781"/>
        <v>1.22818552</v>
      </c>
      <c r="R977" s="106">
        <f t="shared" si="804"/>
        <v>1.1934647899999999</v>
      </c>
      <c r="S977" s="106">
        <f t="shared" si="788"/>
        <v>718.52619707999997</v>
      </c>
      <c r="T977" s="106">
        <f t="shared" si="789"/>
        <v>15.31377306259014</v>
      </c>
      <c r="U977" s="106">
        <f t="shared" si="790"/>
        <v>119.31712544864953</v>
      </c>
      <c r="V977" s="106">
        <f t="shared" si="791"/>
        <v>736.68150202123968</v>
      </c>
      <c r="W977" s="19">
        <f t="shared" si="773"/>
        <v>0</v>
      </c>
      <c r="X977" s="2">
        <f t="shared" si="792"/>
        <v>0</v>
      </c>
      <c r="Y977" s="4">
        <f t="shared" si="793"/>
        <v>0</v>
      </c>
      <c r="Z977" s="106">
        <f t="shared" si="794"/>
        <v>0</v>
      </c>
      <c r="AA977" s="114">
        <f t="shared" si="805"/>
        <v>0.05</v>
      </c>
      <c r="AB977" s="112">
        <f t="shared" si="795"/>
        <v>16</v>
      </c>
      <c r="AC977" s="178">
        <f t="shared" si="776"/>
        <v>30</v>
      </c>
      <c r="AD977" s="11">
        <f t="shared" si="806"/>
        <v>1.002170805</v>
      </c>
      <c r="AE977" s="106">
        <f t="shared" si="778"/>
        <v>1.5597802599999999</v>
      </c>
      <c r="AF977" s="106">
        <f t="shared" si="796"/>
        <v>1.59919188</v>
      </c>
      <c r="AG977" s="106">
        <f t="shared" si="797"/>
        <v>0</v>
      </c>
      <c r="AH977" s="115" t="str">
        <f t="shared" si="779"/>
        <v>A+J=</v>
      </c>
      <c r="AI977" s="116">
        <f t="shared" si="807"/>
        <v>45132</v>
      </c>
      <c r="AJ977" s="10"/>
      <c r="AO977" s="26"/>
      <c r="AP977" s="26"/>
      <c r="BA977" s="1"/>
      <c r="BB977" s="1"/>
      <c r="BC977" s="1"/>
      <c r="BD977" s="1"/>
      <c r="BE977" s="1"/>
      <c r="BG977" s="1"/>
      <c r="BH977" s="1"/>
    </row>
    <row r="978" spans="1:60" ht="15" customHeight="1" x14ac:dyDescent="0.25">
      <c r="A978" s="105">
        <f t="shared" si="798"/>
        <v>45119</v>
      </c>
      <c r="B978" s="106">
        <f t="shared" si="784"/>
        <v>738.36358853271724</v>
      </c>
      <c r="C978" s="2">
        <f t="shared" si="799"/>
        <v>602.05060350999997</v>
      </c>
      <c r="D978" s="2">
        <f t="shared" si="800"/>
        <v>79.155349469999919</v>
      </c>
      <c r="E978" s="106">
        <f t="shared" si="785"/>
        <v>522.89525404000005</v>
      </c>
      <c r="F978" s="21">
        <f t="shared" si="801"/>
        <v>6665.28</v>
      </c>
      <c r="G978" s="108">
        <f t="shared" si="802"/>
        <v>6659.95</v>
      </c>
      <c r="H978" s="109">
        <f t="shared" si="780"/>
        <v>45072</v>
      </c>
      <c r="I978" s="109">
        <f t="shared" si="774"/>
        <v>45103</v>
      </c>
      <c r="J978" s="110">
        <f t="shared" si="786"/>
        <v>-7.9966633059680436E-4</v>
      </c>
      <c r="K978" s="117">
        <f t="shared" si="775"/>
        <v>45132</v>
      </c>
      <c r="L978" s="178">
        <f t="shared" si="777"/>
        <v>30</v>
      </c>
      <c r="M978" s="178">
        <f t="shared" si="783"/>
        <v>17</v>
      </c>
      <c r="N978" s="106">
        <f t="shared" si="787"/>
        <v>0.99954677000000003</v>
      </c>
      <c r="O978" s="111">
        <f t="shared" si="782"/>
        <v>1.0022992500000001</v>
      </c>
      <c r="P978" s="111">
        <f t="shared" si="803"/>
        <v>1.2287096545529741</v>
      </c>
      <c r="Q978" s="106">
        <f t="shared" si="781"/>
        <v>1.22815276</v>
      </c>
      <c r="R978" s="106">
        <f t="shared" si="804"/>
        <v>1.1934647899999999</v>
      </c>
      <c r="S978" s="106">
        <f t="shared" si="788"/>
        <v>718.52619707999997</v>
      </c>
      <c r="T978" s="106">
        <f t="shared" si="789"/>
        <v>15.31377306259014</v>
      </c>
      <c r="U978" s="106">
        <f t="shared" si="790"/>
        <v>119.29999540012714</v>
      </c>
      <c r="V978" s="106">
        <f t="shared" si="791"/>
        <v>736.66437197271728</v>
      </c>
      <c r="W978" s="19">
        <f t="shared" si="773"/>
        <v>0</v>
      </c>
      <c r="X978" s="2">
        <f t="shared" si="792"/>
        <v>0</v>
      </c>
      <c r="Y978" s="4">
        <f t="shared" si="793"/>
        <v>0</v>
      </c>
      <c r="Z978" s="106">
        <f t="shared" si="794"/>
        <v>0</v>
      </c>
      <c r="AA978" s="114">
        <f t="shared" si="805"/>
        <v>0.05</v>
      </c>
      <c r="AB978" s="112">
        <f t="shared" si="795"/>
        <v>17</v>
      </c>
      <c r="AC978" s="178">
        <f t="shared" si="776"/>
        <v>30</v>
      </c>
      <c r="AD978" s="11">
        <f t="shared" si="806"/>
        <v>1.0023066359999999</v>
      </c>
      <c r="AE978" s="106">
        <f t="shared" si="778"/>
        <v>1.6573783900000001</v>
      </c>
      <c r="AF978" s="106">
        <f t="shared" si="796"/>
        <v>1.69921656</v>
      </c>
      <c r="AG978" s="106">
        <f t="shared" si="797"/>
        <v>0</v>
      </c>
      <c r="AH978" s="115" t="str">
        <f t="shared" si="779"/>
        <v>A+J=</v>
      </c>
      <c r="AI978" s="116">
        <f t="shared" si="807"/>
        <v>45132</v>
      </c>
      <c r="AJ978" s="10"/>
      <c r="AO978" s="26"/>
      <c r="AP978" s="26"/>
      <c r="BA978" s="1"/>
      <c r="BB978" s="1"/>
      <c r="BC978" s="1"/>
      <c r="BD978" s="1"/>
      <c r="BE978" s="1"/>
      <c r="BG978" s="1"/>
      <c r="BH978" s="1"/>
    </row>
    <row r="979" spans="1:60" ht="15" customHeight="1" x14ac:dyDescent="0.25">
      <c r="A979" s="105">
        <f t="shared" si="798"/>
        <v>45120</v>
      </c>
      <c r="B979" s="106">
        <f t="shared" si="784"/>
        <v>738.44650298210001</v>
      </c>
      <c r="C979" s="2">
        <f t="shared" si="799"/>
        <v>602.05060350999997</v>
      </c>
      <c r="D979" s="2">
        <f t="shared" si="800"/>
        <v>79.155349469999919</v>
      </c>
      <c r="E979" s="106">
        <f t="shared" si="785"/>
        <v>522.89525404000005</v>
      </c>
      <c r="F979" s="21">
        <f t="shared" si="801"/>
        <v>6665.28</v>
      </c>
      <c r="G979" s="108">
        <f t="shared" si="802"/>
        <v>6659.95</v>
      </c>
      <c r="H979" s="109">
        <f t="shared" si="780"/>
        <v>45072</v>
      </c>
      <c r="I979" s="109">
        <f t="shared" si="774"/>
        <v>45103</v>
      </c>
      <c r="J979" s="110">
        <f t="shared" si="786"/>
        <v>-7.9966633059680436E-4</v>
      </c>
      <c r="K979" s="117">
        <f t="shared" si="775"/>
        <v>45132</v>
      </c>
      <c r="L979" s="178">
        <f t="shared" si="777"/>
        <v>30</v>
      </c>
      <c r="M979" s="178">
        <f t="shared" si="783"/>
        <v>18</v>
      </c>
      <c r="N979" s="106">
        <f t="shared" si="787"/>
        <v>0.99952012000000001</v>
      </c>
      <c r="O979" s="111">
        <f t="shared" si="782"/>
        <v>1.0022992500000001</v>
      </c>
      <c r="P979" s="111">
        <f t="shared" si="803"/>
        <v>1.2287096545529741</v>
      </c>
      <c r="Q979" s="106">
        <f t="shared" si="781"/>
        <v>1.22812002</v>
      </c>
      <c r="R979" s="106">
        <f t="shared" si="804"/>
        <v>1.1934647899999999</v>
      </c>
      <c r="S979" s="106">
        <f t="shared" si="788"/>
        <v>718.52619707999997</v>
      </c>
      <c r="T979" s="106">
        <f t="shared" si="789"/>
        <v>15.31377306259014</v>
      </c>
      <c r="U979" s="106">
        <f t="shared" si="790"/>
        <v>119.28287580950989</v>
      </c>
      <c r="V979" s="106">
        <f t="shared" si="791"/>
        <v>736.64725238209996</v>
      </c>
      <c r="W979" s="19">
        <f t="shared" si="773"/>
        <v>0</v>
      </c>
      <c r="X979" s="2">
        <f t="shared" si="792"/>
        <v>0</v>
      </c>
      <c r="Y979" s="4">
        <f t="shared" si="793"/>
        <v>0</v>
      </c>
      <c r="Z979" s="106">
        <f t="shared" si="794"/>
        <v>0</v>
      </c>
      <c r="AA979" s="114">
        <f t="shared" si="805"/>
        <v>0.05</v>
      </c>
      <c r="AB979" s="112">
        <f t="shared" si="795"/>
        <v>18</v>
      </c>
      <c r="AC979" s="178">
        <f t="shared" si="776"/>
        <v>30</v>
      </c>
      <c r="AD979" s="11">
        <f t="shared" si="806"/>
        <v>1.0024424860000001</v>
      </c>
      <c r="AE979" s="106">
        <f t="shared" si="778"/>
        <v>1.7549901699999999</v>
      </c>
      <c r="AF979" s="106">
        <f t="shared" si="796"/>
        <v>1.7992505999999999</v>
      </c>
      <c r="AG979" s="106">
        <f t="shared" si="797"/>
        <v>0</v>
      </c>
      <c r="AH979" s="115" t="str">
        <f t="shared" si="779"/>
        <v>A+J=</v>
      </c>
      <c r="AI979" s="116">
        <f t="shared" si="807"/>
        <v>45132</v>
      </c>
      <c r="AJ979" s="10"/>
      <c r="AO979" s="26"/>
      <c r="AP979" s="26"/>
      <c r="BA979" s="1"/>
      <c r="BB979" s="1"/>
      <c r="BC979" s="1"/>
      <c r="BD979" s="1"/>
      <c r="BE979" s="1"/>
      <c r="BG979" s="1"/>
      <c r="BH979" s="1"/>
    </row>
    <row r="980" spans="1:60" ht="15" customHeight="1" x14ac:dyDescent="0.25">
      <c r="A980" s="105">
        <f t="shared" si="798"/>
        <v>45121</v>
      </c>
      <c r="B980" s="106">
        <f t="shared" si="784"/>
        <v>738.52942153253025</v>
      </c>
      <c r="C980" s="2">
        <f t="shared" si="799"/>
        <v>602.05060350999997</v>
      </c>
      <c r="D980" s="2">
        <f t="shared" si="800"/>
        <v>79.155349469999919</v>
      </c>
      <c r="E980" s="106">
        <f t="shared" si="785"/>
        <v>522.89525404000005</v>
      </c>
      <c r="F980" s="21">
        <f t="shared" si="801"/>
        <v>6665.28</v>
      </c>
      <c r="G980" s="108">
        <f t="shared" si="802"/>
        <v>6659.95</v>
      </c>
      <c r="H980" s="109">
        <f t="shared" si="780"/>
        <v>45072</v>
      </c>
      <c r="I980" s="109">
        <f t="shared" si="774"/>
        <v>45103</v>
      </c>
      <c r="J980" s="110">
        <f t="shared" si="786"/>
        <v>-7.9966633059680436E-4</v>
      </c>
      <c r="K980" s="117">
        <f t="shared" si="775"/>
        <v>45132</v>
      </c>
      <c r="L980" s="178">
        <f t="shared" si="777"/>
        <v>30</v>
      </c>
      <c r="M980" s="178">
        <f t="shared" si="783"/>
        <v>19</v>
      </c>
      <c r="N980" s="106">
        <f t="shared" si="787"/>
        <v>0.99949346999999999</v>
      </c>
      <c r="O980" s="111">
        <f t="shared" si="782"/>
        <v>1.0022992500000001</v>
      </c>
      <c r="P980" s="111">
        <f t="shared" si="803"/>
        <v>1.2287096545529741</v>
      </c>
      <c r="Q980" s="106">
        <f t="shared" si="781"/>
        <v>1.2280872700000001</v>
      </c>
      <c r="R980" s="106">
        <f t="shared" si="804"/>
        <v>1.1934647899999999</v>
      </c>
      <c r="S980" s="106">
        <f t="shared" si="788"/>
        <v>718.52619707999997</v>
      </c>
      <c r="T980" s="106">
        <f t="shared" si="789"/>
        <v>15.31377306259014</v>
      </c>
      <c r="U980" s="106">
        <f t="shared" si="790"/>
        <v>119.26575098994012</v>
      </c>
      <c r="V980" s="106">
        <f t="shared" si="791"/>
        <v>736.63012756253022</v>
      </c>
      <c r="W980" s="19">
        <f t="shared" ref="W980:W1043" si="808">IF(VLOOKUP(A980,AL$10:AX$312,13)=VLOOKUP(A979,AL$10:AX$312,13),0,VLOOKUP(A980,AL$10:AX$312,13))</f>
        <v>0</v>
      </c>
      <c r="X980" s="2">
        <f t="shared" si="792"/>
        <v>0</v>
      </c>
      <c r="Y980" s="4">
        <f t="shared" si="793"/>
        <v>0</v>
      </c>
      <c r="Z980" s="106">
        <f t="shared" si="794"/>
        <v>0</v>
      </c>
      <c r="AA980" s="114">
        <f t="shared" si="805"/>
        <v>0.05</v>
      </c>
      <c r="AB980" s="112">
        <f t="shared" si="795"/>
        <v>19</v>
      </c>
      <c r="AC980" s="178">
        <f t="shared" si="776"/>
        <v>30</v>
      </c>
      <c r="AD980" s="11">
        <f t="shared" si="806"/>
        <v>1.002578355</v>
      </c>
      <c r="AE980" s="106">
        <f t="shared" si="778"/>
        <v>1.85261561</v>
      </c>
      <c r="AF980" s="106">
        <f t="shared" si="796"/>
        <v>1.89929397</v>
      </c>
      <c r="AG980" s="106">
        <f t="shared" si="797"/>
        <v>0</v>
      </c>
      <c r="AH980" s="115" t="str">
        <f t="shared" si="779"/>
        <v>A+J=</v>
      </c>
      <c r="AI980" s="116">
        <f t="shared" si="807"/>
        <v>45132</v>
      </c>
      <c r="AJ980" s="10"/>
      <c r="AO980" s="26"/>
      <c r="AP980" s="26"/>
      <c r="BA980" s="1"/>
      <c r="BB980" s="1"/>
      <c r="BC980" s="1"/>
      <c r="BD980" s="1"/>
      <c r="BE980" s="1"/>
      <c r="BG980" s="1"/>
      <c r="BH980" s="1"/>
    </row>
    <row r="981" spans="1:60" ht="15" customHeight="1" x14ac:dyDescent="0.25">
      <c r="A981" s="105">
        <f t="shared" si="798"/>
        <v>45122</v>
      </c>
      <c r="B981" s="106">
        <f t="shared" si="784"/>
        <v>738.61234344400782</v>
      </c>
      <c r="C981" s="2">
        <f t="shared" si="799"/>
        <v>602.05060350999997</v>
      </c>
      <c r="D981" s="2">
        <f t="shared" si="800"/>
        <v>79.155349469999919</v>
      </c>
      <c r="E981" s="106">
        <f t="shared" si="785"/>
        <v>522.89525404000005</v>
      </c>
      <c r="F981" s="21">
        <f t="shared" si="801"/>
        <v>6665.28</v>
      </c>
      <c r="G981" s="108">
        <f t="shared" si="802"/>
        <v>6659.95</v>
      </c>
      <c r="H981" s="109">
        <f t="shared" si="780"/>
        <v>45072</v>
      </c>
      <c r="I981" s="109">
        <f t="shared" ref="I981:I1044" si="809">IF(W980&gt;0,A981,I980)</f>
        <v>45103</v>
      </c>
      <c r="J981" s="110">
        <f t="shared" si="786"/>
        <v>-7.9966633059680436E-4</v>
      </c>
      <c r="K981" s="117">
        <f t="shared" ref="K981:K1044" si="810">IF(DAY(A980)=K$9,VLOOKUP(A980,$AP$321:$AV$619,4),K980)</f>
        <v>45132</v>
      </c>
      <c r="L981" s="178">
        <f t="shared" si="777"/>
        <v>30</v>
      </c>
      <c r="M981" s="178">
        <f t="shared" si="783"/>
        <v>20</v>
      </c>
      <c r="N981" s="106">
        <f t="shared" si="787"/>
        <v>0.99946681000000004</v>
      </c>
      <c r="O981" s="111">
        <f t="shared" si="782"/>
        <v>1.0022992500000001</v>
      </c>
      <c r="P981" s="111">
        <f t="shared" si="803"/>
        <v>1.2287096545529741</v>
      </c>
      <c r="Q981" s="106">
        <f t="shared" si="781"/>
        <v>1.22805451</v>
      </c>
      <c r="R981" s="106">
        <f t="shared" si="804"/>
        <v>1.1934647899999999</v>
      </c>
      <c r="S981" s="106">
        <f t="shared" si="788"/>
        <v>718.52619707999997</v>
      </c>
      <c r="T981" s="106">
        <f t="shared" si="789"/>
        <v>15.31377306259014</v>
      </c>
      <c r="U981" s="106">
        <f t="shared" si="790"/>
        <v>119.24862094141773</v>
      </c>
      <c r="V981" s="106">
        <f t="shared" si="791"/>
        <v>736.61299751400782</v>
      </c>
      <c r="W981" s="19">
        <f t="shared" si="808"/>
        <v>0</v>
      </c>
      <c r="X981" s="2">
        <f t="shared" si="792"/>
        <v>0</v>
      </c>
      <c r="Y981" s="4">
        <f t="shared" si="793"/>
        <v>0</v>
      </c>
      <c r="Z981" s="106">
        <f t="shared" si="794"/>
        <v>0</v>
      </c>
      <c r="AA981" s="114">
        <f t="shared" si="805"/>
        <v>0.05</v>
      </c>
      <c r="AB981" s="112">
        <f t="shared" si="795"/>
        <v>20</v>
      </c>
      <c r="AC981" s="178">
        <f t="shared" ref="AC981:AC1044" si="811">IF(DAY(A980)=25,VLOOKUP(A980,$AP$321:$AV$619,7),AC980)</f>
        <v>30</v>
      </c>
      <c r="AD981" s="11">
        <f t="shared" si="806"/>
        <v>1.0027142419999999</v>
      </c>
      <c r="AE981" s="106">
        <f t="shared" si="778"/>
        <v>1.9502539800000001</v>
      </c>
      <c r="AF981" s="106">
        <f t="shared" si="796"/>
        <v>1.99934593</v>
      </c>
      <c r="AG981" s="106">
        <f t="shared" si="797"/>
        <v>0</v>
      </c>
      <c r="AH981" s="115" t="str">
        <f t="shared" si="779"/>
        <v>A+J=</v>
      </c>
      <c r="AI981" s="116">
        <f t="shared" si="807"/>
        <v>45132</v>
      </c>
      <c r="AJ981" s="10"/>
      <c r="AO981" s="26"/>
      <c r="AP981" s="26"/>
      <c r="BA981" s="1"/>
      <c r="BB981" s="1"/>
      <c r="BC981" s="1"/>
      <c r="BD981" s="1"/>
      <c r="BE981" s="1"/>
      <c r="BG981" s="1"/>
      <c r="BH981" s="1"/>
    </row>
    <row r="982" spans="1:60" ht="15" customHeight="1" x14ac:dyDescent="0.25">
      <c r="A982" s="105">
        <f t="shared" si="798"/>
        <v>45123</v>
      </c>
      <c r="B982" s="106">
        <f t="shared" si="784"/>
        <v>738.69528445339063</v>
      </c>
      <c r="C982" s="2">
        <f t="shared" si="799"/>
        <v>602.05060350999997</v>
      </c>
      <c r="D982" s="2">
        <f t="shared" si="800"/>
        <v>79.155349469999919</v>
      </c>
      <c r="E982" s="106">
        <f t="shared" si="785"/>
        <v>522.89525404000005</v>
      </c>
      <c r="F982" s="21">
        <f t="shared" si="801"/>
        <v>6665.28</v>
      </c>
      <c r="G982" s="108">
        <f t="shared" si="802"/>
        <v>6659.95</v>
      </c>
      <c r="H982" s="109">
        <f t="shared" si="780"/>
        <v>45072</v>
      </c>
      <c r="I982" s="109">
        <f t="shared" si="809"/>
        <v>45103</v>
      </c>
      <c r="J982" s="110">
        <f t="shared" si="786"/>
        <v>-7.9966633059680436E-4</v>
      </c>
      <c r="K982" s="117">
        <f t="shared" si="810"/>
        <v>45132</v>
      </c>
      <c r="L982" s="178">
        <f t="shared" si="777"/>
        <v>30</v>
      </c>
      <c r="M982" s="178">
        <f t="shared" si="783"/>
        <v>21</v>
      </c>
      <c r="N982" s="106">
        <f t="shared" si="787"/>
        <v>0.99944016000000002</v>
      </c>
      <c r="O982" s="111">
        <f t="shared" si="782"/>
        <v>1.0022992500000001</v>
      </c>
      <c r="P982" s="111">
        <f t="shared" si="803"/>
        <v>1.2287096545529741</v>
      </c>
      <c r="Q982" s="106">
        <f t="shared" si="781"/>
        <v>1.22802177</v>
      </c>
      <c r="R982" s="106">
        <f t="shared" si="804"/>
        <v>1.1934647899999999</v>
      </c>
      <c r="S982" s="106">
        <f t="shared" si="788"/>
        <v>718.52619707999997</v>
      </c>
      <c r="T982" s="106">
        <f t="shared" si="789"/>
        <v>15.31377306259014</v>
      </c>
      <c r="U982" s="106">
        <f t="shared" si="790"/>
        <v>119.23150135080047</v>
      </c>
      <c r="V982" s="106">
        <f t="shared" si="791"/>
        <v>736.59587792339062</v>
      </c>
      <c r="W982" s="19">
        <f t="shared" si="808"/>
        <v>0</v>
      </c>
      <c r="X982" s="2">
        <f t="shared" si="792"/>
        <v>0</v>
      </c>
      <c r="Y982" s="4">
        <f t="shared" si="793"/>
        <v>0</v>
      </c>
      <c r="Z982" s="106">
        <f t="shared" si="794"/>
        <v>0</v>
      </c>
      <c r="AA982" s="114">
        <f t="shared" si="805"/>
        <v>0.05</v>
      </c>
      <c r="AB982" s="112">
        <f t="shared" si="795"/>
        <v>21</v>
      </c>
      <c r="AC982" s="178">
        <f t="shared" si="811"/>
        <v>30</v>
      </c>
      <c r="AD982" s="11">
        <f t="shared" si="806"/>
        <v>1.002850147</v>
      </c>
      <c r="AE982" s="106">
        <f t="shared" si="778"/>
        <v>2.0479052800000002</v>
      </c>
      <c r="AF982" s="106">
        <f t="shared" si="796"/>
        <v>2.09940653</v>
      </c>
      <c r="AG982" s="106">
        <f t="shared" si="797"/>
        <v>0</v>
      </c>
      <c r="AH982" s="115" t="str">
        <f t="shared" si="779"/>
        <v>A+J=</v>
      </c>
      <c r="AI982" s="116">
        <f t="shared" si="807"/>
        <v>45132</v>
      </c>
      <c r="AJ982" s="10"/>
      <c r="AO982" s="26"/>
      <c r="AP982" s="26"/>
      <c r="BA982" s="1"/>
      <c r="BB982" s="1"/>
      <c r="BC982" s="1"/>
      <c r="BD982" s="1"/>
      <c r="BE982" s="1"/>
      <c r="BG982" s="1"/>
      <c r="BH982" s="1"/>
    </row>
    <row r="983" spans="1:60" ht="15" customHeight="1" x14ac:dyDescent="0.25">
      <c r="A983" s="105">
        <f t="shared" si="798"/>
        <v>45124</v>
      </c>
      <c r="B983" s="106">
        <f t="shared" si="784"/>
        <v>738.77822955382089</v>
      </c>
      <c r="C983" s="2">
        <f t="shared" si="799"/>
        <v>602.05060350999997</v>
      </c>
      <c r="D983" s="2">
        <f t="shared" si="800"/>
        <v>79.155349469999919</v>
      </c>
      <c r="E983" s="106">
        <f t="shared" si="785"/>
        <v>522.89525404000005</v>
      </c>
      <c r="F983" s="21">
        <f t="shared" si="801"/>
        <v>6665.28</v>
      </c>
      <c r="G983" s="108">
        <f t="shared" si="802"/>
        <v>6659.95</v>
      </c>
      <c r="H983" s="109">
        <f t="shared" si="780"/>
        <v>45072</v>
      </c>
      <c r="I983" s="109">
        <f t="shared" si="809"/>
        <v>45103</v>
      </c>
      <c r="J983" s="110">
        <f t="shared" si="786"/>
        <v>-7.9966633059680436E-4</v>
      </c>
      <c r="K983" s="117">
        <f t="shared" si="810"/>
        <v>45132</v>
      </c>
      <c r="L983" s="178">
        <f t="shared" si="777"/>
        <v>30</v>
      </c>
      <c r="M983" s="178">
        <f t="shared" si="783"/>
        <v>22</v>
      </c>
      <c r="N983" s="106">
        <f t="shared" si="787"/>
        <v>0.99941351</v>
      </c>
      <c r="O983" s="111">
        <f t="shared" si="782"/>
        <v>1.0022992500000001</v>
      </c>
      <c r="P983" s="111">
        <f t="shared" si="803"/>
        <v>1.2287096545529741</v>
      </c>
      <c r="Q983" s="106">
        <f t="shared" si="781"/>
        <v>1.2279890200000001</v>
      </c>
      <c r="R983" s="106">
        <f t="shared" si="804"/>
        <v>1.1934647899999999</v>
      </c>
      <c r="S983" s="106">
        <f t="shared" si="788"/>
        <v>718.52619707999997</v>
      </c>
      <c r="T983" s="106">
        <f t="shared" si="789"/>
        <v>15.31377306259014</v>
      </c>
      <c r="U983" s="106">
        <f t="shared" si="790"/>
        <v>119.2143765312307</v>
      </c>
      <c r="V983" s="106">
        <f t="shared" si="791"/>
        <v>736.57875310382087</v>
      </c>
      <c r="W983" s="19">
        <f t="shared" si="808"/>
        <v>0</v>
      </c>
      <c r="X983" s="2">
        <f t="shared" si="792"/>
        <v>0</v>
      </c>
      <c r="Y983" s="4">
        <f t="shared" si="793"/>
        <v>0</v>
      </c>
      <c r="Z983" s="106">
        <f t="shared" si="794"/>
        <v>0</v>
      </c>
      <c r="AA983" s="114">
        <f t="shared" si="805"/>
        <v>0.05</v>
      </c>
      <c r="AB983" s="112">
        <f t="shared" si="795"/>
        <v>22</v>
      </c>
      <c r="AC983" s="178">
        <f t="shared" si="811"/>
        <v>30</v>
      </c>
      <c r="AD983" s="11">
        <f t="shared" si="806"/>
        <v>1.002986071</v>
      </c>
      <c r="AE983" s="106">
        <f t="shared" si="778"/>
        <v>2.1455702300000001</v>
      </c>
      <c r="AF983" s="106">
        <f t="shared" si="796"/>
        <v>2.1994764500000001</v>
      </c>
      <c r="AG983" s="106">
        <f t="shared" si="797"/>
        <v>0</v>
      </c>
      <c r="AH983" s="115" t="str">
        <f t="shared" si="779"/>
        <v>A+J=</v>
      </c>
      <c r="AI983" s="116">
        <f t="shared" si="807"/>
        <v>45132</v>
      </c>
      <c r="AJ983" s="10"/>
      <c r="AO983" s="26"/>
      <c r="AP983" s="26"/>
      <c r="BA983" s="1"/>
      <c r="BB983" s="1"/>
      <c r="BC983" s="1"/>
      <c r="BD983" s="1"/>
      <c r="BE983" s="1"/>
      <c r="BG983" s="1"/>
      <c r="BH983" s="1"/>
    </row>
    <row r="984" spans="1:60" ht="15" customHeight="1" x14ac:dyDescent="0.25">
      <c r="A984" s="105">
        <f t="shared" si="798"/>
        <v>45125</v>
      </c>
      <c r="B984" s="106">
        <f t="shared" si="784"/>
        <v>738.86118850320349</v>
      </c>
      <c r="C984" s="2">
        <f t="shared" si="799"/>
        <v>602.05060350999997</v>
      </c>
      <c r="D984" s="2">
        <f t="shared" si="800"/>
        <v>79.155349469999919</v>
      </c>
      <c r="E984" s="106">
        <f t="shared" si="785"/>
        <v>522.89525404000005</v>
      </c>
      <c r="F984" s="21">
        <f t="shared" si="801"/>
        <v>6665.28</v>
      </c>
      <c r="G984" s="108">
        <f t="shared" si="802"/>
        <v>6659.95</v>
      </c>
      <c r="H984" s="109">
        <f t="shared" si="780"/>
        <v>45072</v>
      </c>
      <c r="I984" s="109">
        <f t="shared" si="809"/>
        <v>45103</v>
      </c>
      <c r="J984" s="110">
        <f t="shared" si="786"/>
        <v>-7.9966633059680436E-4</v>
      </c>
      <c r="K984" s="117">
        <f t="shared" si="810"/>
        <v>45132</v>
      </c>
      <c r="L984" s="178">
        <f t="shared" si="777"/>
        <v>30</v>
      </c>
      <c r="M984" s="178">
        <f t="shared" si="783"/>
        <v>23</v>
      </c>
      <c r="N984" s="106">
        <f t="shared" si="787"/>
        <v>0.99938685999999999</v>
      </c>
      <c r="O984" s="111">
        <f t="shared" si="782"/>
        <v>1.0022992500000001</v>
      </c>
      <c r="P984" s="111">
        <f t="shared" si="803"/>
        <v>1.2287096545529741</v>
      </c>
      <c r="Q984" s="106">
        <f t="shared" si="781"/>
        <v>1.2279562799999999</v>
      </c>
      <c r="R984" s="106">
        <f t="shared" si="804"/>
        <v>1.1934647899999999</v>
      </c>
      <c r="S984" s="106">
        <f t="shared" si="788"/>
        <v>718.52619707999997</v>
      </c>
      <c r="T984" s="106">
        <f t="shared" si="789"/>
        <v>15.31377306259014</v>
      </c>
      <c r="U984" s="106">
        <f t="shared" si="790"/>
        <v>119.19725694061333</v>
      </c>
      <c r="V984" s="106">
        <f t="shared" si="791"/>
        <v>736.56163351320345</v>
      </c>
      <c r="W984" s="19">
        <f t="shared" si="808"/>
        <v>0</v>
      </c>
      <c r="X984" s="2">
        <f t="shared" si="792"/>
        <v>0</v>
      </c>
      <c r="Y984" s="4">
        <f t="shared" si="793"/>
        <v>0</v>
      </c>
      <c r="Z984" s="106">
        <f t="shared" si="794"/>
        <v>0</v>
      </c>
      <c r="AA984" s="114">
        <f t="shared" si="805"/>
        <v>0.05</v>
      </c>
      <c r="AB984" s="112">
        <f t="shared" si="795"/>
        <v>23</v>
      </c>
      <c r="AC984" s="178">
        <f t="shared" si="811"/>
        <v>30</v>
      </c>
      <c r="AD984" s="11">
        <f t="shared" si="806"/>
        <v>1.003122013</v>
      </c>
      <c r="AE984" s="106">
        <f t="shared" si="778"/>
        <v>2.2432481200000001</v>
      </c>
      <c r="AF984" s="106">
        <f t="shared" si="796"/>
        <v>2.2995549899999999</v>
      </c>
      <c r="AG984" s="106">
        <f t="shared" si="797"/>
        <v>0</v>
      </c>
      <c r="AH984" s="115" t="str">
        <f t="shared" si="779"/>
        <v>A+J=</v>
      </c>
      <c r="AI984" s="116">
        <f t="shared" si="807"/>
        <v>45132</v>
      </c>
      <c r="AJ984" s="10"/>
      <c r="AO984" s="26"/>
      <c r="AP984" s="26"/>
      <c r="BA984" s="1"/>
      <c r="BB984" s="1"/>
      <c r="BC984" s="1"/>
      <c r="BD984" s="1"/>
      <c r="BE984" s="1"/>
      <c r="BG984" s="1"/>
      <c r="BH984" s="1"/>
    </row>
    <row r="985" spans="1:60" ht="15" customHeight="1" x14ac:dyDescent="0.25">
      <c r="A985" s="105">
        <f t="shared" si="798"/>
        <v>45126</v>
      </c>
      <c r="B985" s="106">
        <f t="shared" si="784"/>
        <v>738.94415081363366</v>
      </c>
      <c r="C985" s="2">
        <f t="shared" si="799"/>
        <v>602.05060350999997</v>
      </c>
      <c r="D985" s="2">
        <f t="shared" si="800"/>
        <v>79.155349469999919</v>
      </c>
      <c r="E985" s="106">
        <f t="shared" si="785"/>
        <v>522.89525404000005</v>
      </c>
      <c r="F985" s="21">
        <f t="shared" si="801"/>
        <v>6665.28</v>
      </c>
      <c r="G985" s="108">
        <f t="shared" si="802"/>
        <v>6659.95</v>
      </c>
      <c r="H985" s="109">
        <f t="shared" si="780"/>
        <v>45072</v>
      </c>
      <c r="I985" s="109">
        <f t="shared" si="809"/>
        <v>45103</v>
      </c>
      <c r="J985" s="110">
        <f t="shared" si="786"/>
        <v>-7.9966633059680436E-4</v>
      </c>
      <c r="K985" s="117">
        <f t="shared" si="810"/>
        <v>45132</v>
      </c>
      <c r="L985" s="178">
        <f t="shared" si="777"/>
        <v>30</v>
      </c>
      <c r="M985" s="178">
        <f t="shared" si="783"/>
        <v>24</v>
      </c>
      <c r="N985" s="106">
        <f t="shared" si="787"/>
        <v>0.99936020999999997</v>
      </c>
      <c r="O985" s="111">
        <f t="shared" si="782"/>
        <v>1.0022992500000001</v>
      </c>
      <c r="P985" s="111">
        <f t="shared" si="803"/>
        <v>1.2287096545529741</v>
      </c>
      <c r="Q985" s="106">
        <f t="shared" si="781"/>
        <v>1.22792353</v>
      </c>
      <c r="R985" s="106">
        <f t="shared" si="804"/>
        <v>1.1934647899999999</v>
      </c>
      <c r="S985" s="106">
        <f t="shared" si="788"/>
        <v>718.52619707999997</v>
      </c>
      <c r="T985" s="106">
        <f t="shared" si="789"/>
        <v>15.31377306259014</v>
      </c>
      <c r="U985" s="106">
        <f t="shared" si="790"/>
        <v>119.18013212104357</v>
      </c>
      <c r="V985" s="106">
        <f t="shared" si="791"/>
        <v>736.5445086936337</v>
      </c>
      <c r="W985" s="19">
        <f t="shared" si="808"/>
        <v>0</v>
      </c>
      <c r="X985" s="2">
        <f t="shared" si="792"/>
        <v>0</v>
      </c>
      <c r="Y985" s="4">
        <f t="shared" si="793"/>
        <v>0</v>
      </c>
      <c r="Z985" s="106">
        <f t="shared" si="794"/>
        <v>0</v>
      </c>
      <c r="AA985" s="114">
        <f t="shared" si="805"/>
        <v>0.05</v>
      </c>
      <c r="AB985" s="112">
        <f t="shared" si="795"/>
        <v>24</v>
      </c>
      <c r="AC985" s="178">
        <f t="shared" si="811"/>
        <v>30</v>
      </c>
      <c r="AD985" s="11">
        <f t="shared" si="806"/>
        <v>1.003257973</v>
      </c>
      <c r="AE985" s="106">
        <f t="shared" si="778"/>
        <v>2.34093894</v>
      </c>
      <c r="AF985" s="106">
        <f t="shared" si="796"/>
        <v>2.3996421200000002</v>
      </c>
      <c r="AG985" s="106">
        <f t="shared" si="797"/>
        <v>0</v>
      </c>
      <c r="AH985" s="115" t="str">
        <f t="shared" si="779"/>
        <v>A+J=</v>
      </c>
      <c r="AI985" s="116">
        <f t="shared" si="807"/>
        <v>45132</v>
      </c>
      <c r="AJ985" s="10"/>
      <c r="AO985" s="26"/>
      <c r="AP985" s="26"/>
      <c r="BA985" s="1"/>
      <c r="BB985" s="1"/>
      <c r="BC985" s="1"/>
      <c r="BD985" s="1"/>
      <c r="BE985" s="1"/>
      <c r="BG985" s="1"/>
      <c r="BH985" s="1"/>
    </row>
    <row r="986" spans="1:60" ht="15" customHeight="1" x14ac:dyDescent="0.25">
      <c r="A986" s="105">
        <f t="shared" si="798"/>
        <v>45127</v>
      </c>
      <c r="B986" s="106">
        <f t="shared" si="784"/>
        <v>739.02712770301639</v>
      </c>
      <c r="C986" s="2">
        <f t="shared" si="799"/>
        <v>602.05060350999997</v>
      </c>
      <c r="D986" s="2">
        <f t="shared" si="800"/>
        <v>79.155349469999919</v>
      </c>
      <c r="E986" s="106">
        <f t="shared" si="785"/>
        <v>522.89525404000005</v>
      </c>
      <c r="F986" s="21">
        <f t="shared" si="801"/>
        <v>6665.28</v>
      </c>
      <c r="G986" s="108">
        <f t="shared" si="802"/>
        <v>6659.95</v>
      </c>
      <c r="H986" s="109">
        <f t="shared" si="780"/>
        <v>45072</v>
      </c>
      <c r="I986" s="109">
        <f t="shared" si="809"/>
        <v>45103</v>
      </c>
      <c r="J986" s="110">
        <f t="shared" si="786"/>
        <v>-7.9966633059680436E-4</v>
      </c>
      <c r="K986" s="117">
        <f t="shared" si="810"/>
        <v>45132</v>
      </c>
      <c r="L986" s="178">
        <f t="shared" si="777"/>
        <v>30</v>
      </c>
      <c r="M986" s="178">
        <f t="shared" si="783"/>
        <v>25</v>
      </c>
      <c r="N986" s="106">
        <f t="shared" si="787"/>
        <v>0.99933355999999995</v>
      </c>
      <c r="O986" s="111">
        <f t="shared" si="782"/>
        <v>1.0022992500000001</v>
      </c>
      <c r="P986" s="111">
        <f t="shared" si="803"/>
        <v>1.2287096545529741</v>
      </c>
      <c r="Q986" s="106">
        <f t="shared" si="781"/>
        <v>1.22789079</v>
      </c>
      <c r="R986" s="106">
        <f t="shared" si="804"/>
        <v>1.1934647899999999</v>
      </c>
      <c r="S986" s="106">
        <f t="shared" si="788"/>
        <v>718.52619707999997</v>
      </c>
      <c r="T986" s="106">
        <f t="shared" si="789"/>
        <v>15.31377306259014</v>
      </c>
      <c r="U986" s="106">
        <f t="shared" si="790"/>
        <v>119.16301253042631</v>
      </c>
      <c r="V986" s="106">
        <f t="shared" si="791"/>
        <v>736.52738910301639</v>
      </c>
      <c r="W986" s="19">
        <f t="shared" si="808"/>
        <v>0</v>
      </c>
      <c r="X986" s="2">
        <f t="shared" si="792"/>
        <v>0</v>
      </c>
      <c r="Y986" s="4">
        <f t="shared" si="793"/>
        <v>0</v>
      </c>
      <c r="Z986" s="106">
        <f t="shared" si="794"/>
        <v>0</v>
      </c>
      <c r="AA986" s="114">
        <f t="shared" si="805"/>
        <v>0.05</v>
      </c>
      <c r="AB986" s="112">
        <f t="shared" si="795"/>
        <v>25</v>
      </c>
      <c r="AC986" s="178">
        <f t="shared" si="811"/>
        <v>30</v>
      </c>
      <c r="AD986" s="11">
        <f t="shared" si="806"/>
        <v>1.0033939519999999</v>
      </c>
      <c r="AE986" s="106">
        <f t="shared" si="778"/>
        <v>2.43864342</v>
      </c>
      <c r="AF986" s="106">
        <f t="shared" si="796"/>
        <v>2.4997386000000001</v>
      </c>
      <c r="AG986" s="106">
        <f t="shared" si="797"/>
        <v>0</v>
      </c>
      <c r="AH986" s="115" t="str">
        <f t="shared" si="779"/>
        <v>A+J=</v>
      </c>
      <c r="AI986" s="116">
        <f t="shared" si="807"/>
        <v>45132</v>
      </c>
      <c r="AJ986" s="10"/>
      <c r="AO986" s="26"/>
      <c r="AP986" s="26"/>
      <c r="BA986" s="1"/>
      <c r="BB986" s="1"/>
      <c r="BC986" s="1"/>
      <c r="BD986" s="1"/>
      <c r="BE986" s="1"/>
      <c r="BG986" s="1"/>
      <c r="BH986" s="1"/>
    </row>
    <row r="987" spans="1:60" ht="15" customHeight="1" x14ac:dyDescent="0.25">
      <c r="A987" s="105">
        <f t="shared" si="798"/>
        <v>45128</v>
      </c>
      <c r="B987" s="106">
        <f t="shared" si="784"/>
        <v>739.1101086834467</v>
      </c>
      <c r="C987" s="2">
        <f t="shared" si="799"/>
        <v>602.05060350999997</v>
      </c>
      <c r="D987" s="2">
        <f t="shared" si="800"/>
        <v>79.155349469999919</v>
      </c>
      <c r="E987" s="106">
        <f t="shared" si="785"/>
        <v>522.89525404000005</v>
      </c>
      <c r="F987" s="21">
        <f t="shared" si="801"/>
        <v>6665.28</v>
      </c>
      <c r="G987" s="108">
        <f t="shared" si="802"/>
        <v>6659.95</v>
      </c>
      <c r="H987" s="109">
        <f t="shared" si="780"/>
        <v>45072</v>
      </c>
      <c r="I987" s="109">
        <f t="shared" si="809"/>
        <v>45103</v>
      </c>
      <c r="J987" s="110">
        <f t="shared" si="786"/>
        <v>-7.9966633059680436E-4</v>
      </c>
      <c r="K987" s="117">
        <f t="shared" si="810"/>
        <v>45132</v>
      </c>
      <c r="L987" s="178">
        <f t="shared" si="777"/>
        <v>30</v>
      </c>
      <c r="M987" s="178">
        <f t="shared" si="783"/>
        <v>26</v>
      </c>
      <c r="N987" s="106">
        <f t="shared" si="787"/>
        <v>0.99930691000000005</v>
      </c>
      <c r="O987" s="111">
        <f t="shared" si="782"/>
        <v>1.0022992500000001</v>
      </c>
      <c r="P987" s="111">
        <f t="shared" si="803"/>
        <v>1.2287096545529741</v>
      </c>
      <c r="Q987" s="106">
        <f t="shared" si="781"/>
        <v>1.2278580400000001</v>
      </c>
      <c r="R987" s="106">
        <f t="shared" si="804"/>
        <v>1.1934647899999999</v>
      </c>
      <c r="S987" s="106">
        <f t="shared" si="788"/>
        <v>718.52619707999997</v>
      </c>
      <c r="T987" s="106">
        <f t="shared" si="789"/>
        <v>15.31377306259014</v>
      </c>
      <c r="U987" s="106">
        <f t="shared" si="790"/>
        <v>119.14588771085654</v>
      </c>
      <c r="V987" s="106">
        <f t="shared" si="791"/>
        <v>736.51026428344665</v>
      </c>
      <c r="W987" s="19">
        <f t="shared" si="808"/>
        <v>0</v>
      </c>
      <c r="X987" s="2">
        <f t="shared" si="792"/>
        <v>0</v>
      </c>
      <c r="Y987" s="4">
        <f t="shared" si="793"/>
        <v>0</v>
      </c>
      <c r="Z987" s="106">
        <f t="shared" si="794"/>
        <v>0</v>
      </c>
      <c r="AA987" s="114">
        <f t="shared" si="805"/>
        <v>0.05</v>
      </c>
      <c r="AB987" s="112">
        <f t="shared" si="795"/>
        <v>26</v>
      </c>
      <c r="AC987" s="178">
        <f t="shared" si="811"/>
        <v>30</v>
      </c>
      <c r="AD987" s="11">
        <f t="shared" si="806"/>
        <v>1.0035299499999999</v>
      </c>
      <c r="AE987" s="106">
        <f t="shared" si="778"/>
        <v>2.5363615400000001</v>
      </c>
      <c r="AF987" s="106">
        <f t="shared" si="796"/>
        <v>2.5998443999999998</v>
      </c>
      <c r="AG987" s="106">
        <f t="shared" si="797"/>
        <v>0</v>
      </c>
      <c r="AH987" s="115" t="str">
        <f t="shared" si="779"/>
        <v>A+J=</v>
      </c>
      <c r="AI987" s="116">
        <f t="shared" si="807"/>
        <v>45132</v>
      </c>
      <c r="AJ987" s="10"/>
      <c r="AO987" s="26"/>
      <c r="AP987" s="26"/>
      <c r="BA987" s="1"/>
      <c r="BB987" s="1"/>
      <c r="BC987" s="1"/>
      <c r="BD987" s="1"/>
      <c r="BE987" s="1"/>
      <c r="BG987" s="1"/>
      <c r="BH987" s="1"/>
    </row>
    <row r="988" spans="1:60" ht="15" customHeight="1" x14ac:dyDescent="0.25">
      <c r="A988" s="105">
        <f t="shared" si="798"/>
        <v>45129</v>
      </c>
      <c r="B988" s="106">
        <f t="shared" si="784"/>
        <v>739.1931087617819</v>
      </c>
      <c r="C988" s="2">
        <f t="shared" si="799"/>
        <v>602.05060350999997</v>
      </c>
      <c r="D988" s="2">
        <f t="shared" si="800"/>
        <v>79.155349469999919</v>
      </c>
      <c r="E988" s="106">
        <f t="shared" si="785"/>
        <v>522.89525404000005</v>
      </c>
      <c r="F988" s="21">
        <f t="shared" si="801"/>
        <v>6665.28</v>
      </c>
      <c r="G988" s="108">
        <f t="shared" si="802"/>
        <v>6659.95</v>
      </c>
      <c r="H988" s="109">
        <f t="shared" si="780"/>
        <v>45072</v>
      </c>
      <c r="I988" s="109">
        <f t="shared" si="809"/>
        <v>45103</v>
      </c>
      <c r="J988" s="110">
        <f t="shared" si="786"/>
        <v>-7.9966633059680436E-4</v>
      </c>
      <c r="K988" s="117">
        <f t="shared" si="810"/>
        <v>45132</v>
      </c>
      <c r="L988" s="178">
        <f t="shared" si="777"/>
        <v>30</v>
      </c>
      <c r="M988" s="178">
        <f t="shared" si="783"/>
        <v>27</v>
      </c>
      <c r="N988" s="106">
        <f t="shared" si="787"/>
        <v>0.99928026999999997</v>
      </c>
      <c r="O988" s="111">
        <f t="shared" si="782"/>
        <v>1.0022992500000001</v>
      </c>
      <c r="P988" s="111">
        <f t="shared" si="803"/>
        <v>1.2287096545529741</v>
      </c>
      <c r="Q988" s="106">
        <f t="shared" si="781"/>
        <v>1.2278253100000001</v>
      </c>
      <c r="R988" s="106">
        <f t="shared" si="804"/>
        <v>1.1934647899999999</v>
      </c>
      <c r="S988" s="106">
        <f t="shared" si="788"/>
        <v>718.52619707999997</v>
      </c>
      <c r="T988" s="106">
        <f t="shared" si="789"/>
        <v>15.31377306259014</v>
      </c>
      <c r="U988" s="106">
        <f t="shared" si="790"/>
        <v>119.12877334919179</v>
      </c>
      <c r="V988" s="106">
        <f t="shared" si="791"/>
        <v>736.49314992178188</v>
      </c>
      <c r="W988" s="19">
        <f t="shared" si="808"/>
        <v>0</v>
      </c>
      <c r="X988" s="2">
        <f t="shared" si="792"/>
        <v>0</v>
      </c>
      <c r="Y988" s="4">
        <f t="shared" si="793"/>
        <v>0</v>
      </c>
      <c r="Z988" s="106">
        <f t="shared" si="794"/>
        <v>0</v>
      </c>
      <c r="AA988" s="114">
        <f t="shared" si="805"/>
        <v>0.05</v>
      </c>
      <c r="AB988" s="112">
        <f t="shared" si="795"/>
        <v>27</v>
      </c>
      <c r="AC988" s="178">
        <f t="shared" si="811"/>
        <v>30</v>
      </c>
      <c r="AD988" s="11">
        <f t="shared" si="806"/>
        <v>1.003665966</v>
      </c>
      <c r="AE988" s="106">
        <f t="shared" si="778"/>
        <v>2.6340925999999998</v>
      </c>
      <c r="AF988" s="106">
        <f t="shared" si="796"/>
        <v>2.6999588399999999</v>
      </c>
      <c r="AG988" s="106">
        <f t="shared" si="797"/>
        <v>0</v>
      </c>
      <c r="AH988" s="115" t="str">
        <f t="shared" si="779"/>
        <v>A+J=</v>
      </c>
      <c r="AI988" s="116">
        <f t="shared" si="807"/>
        <v>45132</v>
      </c>
      <c r="AJ988" s="10"/>
      <c r="AO988" s="26"/>
      <c r="AP988" s="26"/>
      <c r="BA988" s="1"/>
      <c r="BB988" s="1"/>
      <c r="BC988" s="1"/>
      <c r="BD988" s="1"/>
      <c r="BE988" s="1"/>
      <c r="BG988" s="1"/>
      <c r="BH988" s="1"/>
    </row>
    <row r="989" spans="1:60" ht="15" customHeight="1" x14ac:dyDescent="0.25">
      <c r="A989" s="105">
        <f t="shared" si="798"/>
        <v>45130</v>
      </c>
      <c r="B989" s="106">
        <f t="shared" si="784"/>
        <v>739.27611219116466</v>
      </c>
      <c r="C989" s="2">
        <f t="shared" si="799"/>
        <v>602.05060350999997</v>
      </c>
      <c r="D989" s="2">
        <f t="shared" si="800"/>
        <v>79.155349469999919</v>
      </c>
      <c r="E989" s="106">
        <f t="shared" si="785"/>
        <v>522.89525404000005</v>
      </c>
      <c r="F989" s="21">
        <f t="shared" si="801"/>
        <v>6665.28</v>
      </c>
      <c r="G989" s="108">
        <f t="shared" si="802"/>
        <v>6659.95</v>
      </c>
      <c r="H989" s="109">
        <f t="shared" si="780"/>
        <v>45072</v>
      </c>
      <c r="I989" s="109">
        <f t="shared" si="809"/>
        <v>45103</v>
      </c>
      <c r="J989" s="110">
        <f t="shared" si="786"/>
        <v>-7.9966633059680436E-4</v>
      </c>
      <c r="K989" s="117">
        <f t="shared" si="810"/>
        <v>45132</v>
      </c>
      <c r="L989" s="178">
        <f t="shared" ref="L989:L1052" si="812">IF(DAY(A988)=25,VLOOKUP(A988,$AP$321:$AY$700,7),L988)</f>
        <v>30</v>
      </c>
      <c r="M989" s="178">
        <f t="shared" si="783"/>
        <v>28</v>
      </c>
      <c r="N989" s="106">
        <f t="shared" si="787"/>
        <v>0.99925361999999995</v>
      </c>
      <c r="O989" s="111">
        <f t="shared" si="782"/>
        <v>1.0022992500000001</v>
      </c>
      <c r="P989" s="111">
        <f t="shared" si="803"/>
        <v>1.2287096545529741</v>
      </c>
      <c r="Q989" s="106">
        <f t="shared" si="781"/>
        <v>1.2277925700000001</v>
      </c>
      <c r="R989" s="106">
        <f t="shared" si="804"/>
        <v>1.1934647899999999</v>
      </c>
      <c r="S989" s="106">
        <f t="shared" si="788"/>
        <v>718.52619707999997</v>
      </c>
      <c r="T989" s="106">
        <f t="shared" si="789"/>
        <v>15.31377306259014</v>
      </c>
      <c r="U989" s="106">
        <f t="shared" si="790"/>
        <v>119.11165375857453</v>
      </c>
      <c r="V989" s="106">
        <f t="shared" si="791"/>
        <v>736.47603033116468</v>
      </c>
      <c r="W989" s="19">
        <f t="shared" si="808"/>
        <v>0</v>
      </c>
      <c r="X989" s="2">
        <f t="shared" si="792"/>
        <v>0</v>
      </c>
      <c r="Y989" s="4">
        <f t="shared" si="793"/>
        <v>0</v>
      </c>
      <c r="Z989" s="106">
        <f t="shared" si="794"/>
        <v>0</v>
      </c>
      <c r="AA989" s="114">
        <f t="shared" si="805"/>
        <v>0.05</v>
      </c>
      <c r="AB989" s="112">
        <f t="shared" si="795"/>
        <v>28</v>
      </c>
      <c r="AC989" s="178">
        <f t="shared" si="811"/>
        <v>30</v>
      </c>
      <c r="AD989" s="11">
        <f t="shared" si="806"/>
        <v>1.0038020000000001</v>
      </c>
      <c r="AE989" s="106">
        <f t="shared" si="778"/>
        <v>2.7318365999999998</v>
      </c>
      <c r="AF989" s="106">
        <f t="shared" si="796"/>
        <v>2.8000818600000001</v>
      </c>
      <c r="AG989" s="106">
        <f t="shared" si="797"/>
        <v>0</v>
      </c>
      <c r="AH989" s="115" t="str">
        <f t="shared" si="779"/>
        <v>A+J=</v>
      </c>
      <c r="AI989" s="116">
        <f t="shared" si="807"/>
        <v>45132</v>
      </c>
      <c r="AJ989" s="10"/>
      <c r="AO989" s="26"/>
      <c r="AP989" s="26"/>
      <c r="BA989" s="1"/>
      <c r="BB989" s="1"/>
      <c r="BC989" s="1"/>
      <c r="BD989" s="1"/>
      <c r="BE989" s="1"/>
      <c r="BG989" s="1"/>
      <c r="BH989" s="1"/>
    </row>
    <row r="990" spans="1:60" ht="15" customHeight="1" x14ac:dyDescent="0.25">
      <c r="A990" s="105">
        <f t="shared" si="798"/>
        <v>45131</v>
      </c>
      <c r="B990" s="106">
        <f t="shared" si="784"/>
        <v>739.35911971159487</v>
      </c>
      <c r="C990" s="2">
        <f t="shared" si="799"/>
        <v>602.05060350999997</v>
      </c>
      <c r="D990" s="2">
        <f t="shared" si="800"/>
        <v>79.155349469999919</v>
      </c>
      <c r="E990" s="106">
        <f t="shared" si="785"/>
        <v>522.89525404000005</v>
      </c>
      <c r="F990" s="21">
        <f t="shared" si="801"/>
        <v>6665.28</v>
      </c>
      <c r="G990" s="108">
        <f t="shared" si="802"/>
        <v>6659.95</v>
      </c>
      <c r="H990" s="109">
        <f t="shared" si="780"/>
        <v>45072</v>
      </c>
      <c r="I990" s="109">
        <f t="shared" si="809"/>
        <v>45103</v>
      </c>
      <c r="J990" s="110">
        <f t="shared" si="786"/>
        <v>-7.9966633059680436E-4</v>
      </c>
      <c r="K990" s="117">
        <f t="shared" si="810"/>
        <v>45132</v>
      </c>
      <c r="L990" s="178">
        <f t="shared" si="812"/>
        <v>30</v>
      </c>
      <c r="M990" s="178">
        <f t="shared" si="783"/>
        <v>29</v>
      </c>
      <c r="N990" s="106">
        <f t="shared" si="787"/>
        <v>0.99922697000000005</v>
      </c>
      <c r="O990" s="111">
        <f t="shared" si="782"/>
        <v>1.0022992500000001</v>
      </c>
      <c r="P990" s="111">
        <f t="shared" si="803"/>
        <v>1.2287096545529741</v>
      </c>
      <c r="Q990" s="106">
        <f t="shared" si="781"/>
        <v>1.2277598199999999</v>
      </c>
      <c r="R990" s="106">
        <f t="shared" si="804"/>
        <v>1.1934647899999999</v>
      </c>
      <c r="S990" s="106">
        <f t="shared" si="788"/>
        <v>718.52619707999997</v>
      </c>
      <c r="T990" s="106">
        <f t="shared" si="789"/>
        <v>15.31377306259014</v>
      </c>
      <c r="U990" s="106">
        <f t="shared" si="790"/>
        <v>119.09452893900466</v>
      </c>
      <c r="V990" s="106">
        <f t="shared" si="791"/>
        <v>736.45890551159482</v>
      </c>
      <c r="W990" s="19">
        <f t="shared" si="808"/>
        <v>0</v>
      </c>
      <c r="X990" s="2">
        <f t="shared" si="792"/>
        <v>0</v>
      </c>
      <c r="Y990" s="4">
        <f t="shared" si="793"/>
        <v>0</v>
      </c>
      <c r="Z990" s="106">
        <f t="shared" si="794"/>
        <v>0</v>
      </c>
      <c r="AA990" s="114">
        <f t="shared" si="805"/>
        <v>0.05</v>
      </c>
      <c r="AB990" s="112">
        <f t="shared" si="795"/>
        <v>29</v>
      </c>
      <c r="AC990" s="178">
        <f t="shared" si="811"/>
        <v>30</v>
      </c>
      <c r="AD990" s="11">
        <f t="shared" si="806"/>
        <v>1.0039380529999999</v>
      </c>
      <c r="AE990" s="106">
        <f t="shared" si="778"/>
        <v>2.82959424</v>
      </c>
      <c r="AF990" s="106">
        <f t="shared" si="796"/>
        <v>2.9002142000000002</v>
      </c>
      <c r="AG990" s="106">
        <f t="shared" si="797"/>
        <v>0</v>
      </c>
      <c r="AH990" s="115" t="str">
        <f t="shared" si="779"/>
        <v>A+J=</v>
      </c>
      <c r="AI990" s="116">
        <f t="shared" si="807"/>
        <v>45132</v>
      </c>
      <c r="AJ990" s="10"/>
      <c r="AO990" s="26"/>
      <c r="AP990" s="26"/>
      <c r="BA990" s="1"/>
      <c r="BB990" s="1"/>
      <c r="BC990" s="1"/>
      <c r="BD990" s="1"/>
      <c r="BE990" s="1"/>
      <c r="BG990" s="1"/>
      <c r="BH990" s="1"/>
    </row>
    <row r="991" spans="1:60" ht="15" customHeight="1" x14ac:dyDescent="0.25">
      <c r="A991" s="105">
        <f t="shared" si="798"/>
        <v>45132</v>
      </c>
      <c r="B991" s="106">
        <f t="shared" si="784"/>
        <v>739.44214631993009</v>
      </c>
      <c r="C991" s="2">
        <f t="shared" si="799"/>
        <v>602.05060350999997</v>
      </c>
      <c r="D991" s="2">
        <f t="shared" si="800"/>
        <v>79.155349469999919</v>
      </c>
      <c r="E991" s="106">
        <f t="shared" si="785"/>
        <v>522.89525404000005</v>
      </c>
      <c r="F991" s="21">
        <f t="shared" si="801"/>
        <v>6665.28</v>
      </c>
      <c r="G991" s="108">
        <f t="shared" si="802"/>
        <v>6659.95</v>
      </c>
      <c r="H991" s="109">
        <f t="shared" si="780"/>
        <v>45072</v>
      </c>
      <c r="I991" s="109">
        <f t="shared" si="809"/>
        <v>45103</v>
      </c>
      <c r="J991" s="110">
        <f t="shared" si="786"/>
        <v>-7.9966633059680436E-4</v>
      </c>
      <c r="K991" s="117">
        <f t="shared" si="810"/>
        <v>45132</v>
      </c>
      <c r="L991" s="178">
        <f t="shared" si="812"/>
        <v>30</v>
      </c>
      <c r="M991" s="178">
        <f t="shared" si="783"/>
        <v>30</v>
      </c>
      <c r="N991" s="106">
        <f t="shared" si="787"/>
        <v>0.99920032999999997</v>
      </c>
      <c r="O991" s="111">
        <f t="shared" si="782"/>
        <v>1.0022992500000001</v>
      </c>
      <c r="P991" s="111">
        <f t="shared" si="803"/>
        <v>1.2287096545529741</v>
      </c>
      <c r="Q991" s="106">
        <f t="shared" si="781"/>
        <v>1.2277270899999999</v>
      </c>
      <c r="R991" s="106">
        <f t="shared" si="804"/>
        <v>1.1934647899999999</v>
      </c>
      <c r="S991" s="106">
        <f t="shared" si="788"/>
        <v>718.52619707999997</v>
      </c>
      <c r="T991" s="106">
        <f t="shared" si="789"/>
        <v>15.31377306259014</v>
      </c>
      <c r="U991" s="106">
        <f t="shared" si="790"/>
        <v>119.07741457733991</v>
      </c>
      <c r="V991" s="106">
        <f t="shared" si="791"/>
        <v>736.44179114993005</v>
      </c>
      <c r="W991" s="19">
        <f t="shared" si="808"/>
        <v>33</v>
      </c>
      <c r="X991" s="2">
        <f t="shared" si="792"/>
        <v>13.3239819</v>
      </c>
      <c r="Y991" s="4">
        <f t="shared" si="793"/>
        <v>2.2131000000000001E-2</v>
      </c>
      <c r="Z991" s="106">
        <f t="shared" si="794"/>
        <v>15.90170326</v>
      </c>
      <c r="AA991" s="114">
        <f t="shared" si="805"/>
        <v>0.05</v>
      </c>
      <c r="AB991" s="112">
        <f t="shared" si="795"/>
        <v>30</v>
      </c>
      <c r="AC991" s="178">
        <f t="shared" si="811"/>
        <v>30</v>
      </c>
      <c r="AD991" s="11">
        <f t="shared" si="806"/>
        <v>1.004074124</v>
      </c>
      <c r="AE991" s="106">
        <f t="shared" si="778"/>
        <v>2.9273648200000002</v>
      </c>
      <c r="AF991" s="106">
        <f t="shared" si="796"/>
        <v>3.0003551700000002</v>
      </c>
      <c r="AG991" s="106">
        <f t="shared" si="797"/>
        <v>18.829068079999999</v>
      </c>
      <c r="AH991" s="115" t="str">
        <f t="shared" si="779"/>
        <v>A+J=</v>
      </c>
      <c r="AI991" s="116">
        <f t="shared" si="807"/>
        <v>45132</v>
      </c>
      <c r="AJ991" s="10"/>
      <c r="AO991" s="26"/>
      <c r="AP991" s="26"/>
      <c r="BA991" s="1"/>
      <c r="BB991" s="1"/>
      <c r="BC991" s="1"/>
      <c r="BD991" s="1"/>
      <c r="BE991" s="1"/>
      <c r="BG991" s="1"/>
      <c r="BH991" s="1"/>
    </row>
    <row r="992" spans="1:60" ht="15" customHeight="1" x14ac:dyDescent="0.25">
      <c r="A992" s="105">
        <f t="shared" si="798"/>
        <v>45133</v>
      </c>
      <c r="B992" s="106">
        <f t="shared" si="784"/>
        <v>720.65942261739224</v>
      </c>
      <c r="C992" s="2">
        <f t="shared" si="799"/>
        <v>588.72662161000005</v>
      </c>
      <c r="D992" s="2">
        <f t="shared" si="800"/>
        <v>65.831367569999884</v>
      </c>
      <c r="E992" s="106">
        <f t="shared" si="785"/>
        <v>522.89525404000017</v>
      </c>
      <c r="F992" s="21">
        <f t="shared" si="801"/>
        <v>6659.95</v>
      </c>
      <c r="G992" s="108">
        <f t="shared" si="802"/>
        <v>6667.94</v>
      </c>
      <c r="H992" s="109">
        <f t="shared" si="780"/>
        <v>45103</v>
      </c>
      <c r="I992" s="109">
        <f t="shared" si="809"/>
        <v>45133</v>
      </c>
      <c r="J992" s="110">
        <f t="shared" si="786"/>
        <v>1.1997087065218626E-3</v>
      </c>
      <c r="K992" s="117">
        <f t="shared" si="810"/>
        <v>45163</v>
      </c>
      <c r="L992" s="178">
        <f t="shared" si="812"/>
        <v>31</v>
      </c>
      <c r="M992" s="178">
        <f t="shared" si="783"/>
        <v>1</v>
      </c>
      <c r="N992" s="106">
        <f t="shared" si="787"/>
        <v>1.0000386699999999</v>
      </c>
      <c r="O992" s="111">
        <f t="shared" si="782"/>
        <v>0.99920032999999997</v>
      </c>
      <c r="P992" s="111">
        <f t="shared" si="803"/>
        <v>1.2277270923035177</v>
      </c>
      <c r="Q992" s="106">
        <f t="shared" si="781"/>
        <v>1.2277745600000001</v>
      </c>
      <c r="R992" s="106">
        <f t="shared" si="804"/>
        <v>1.1934647899999999</v>
      </c>
      <c r="S992" s="106">
        <f t="shared" si="788"/>
        <v>702.62449382</v>
      </c>
      <c r="T992" s="106">
        <f t="shared" si="789"/>
        <v>12.736051702342834</v>
      </c>
      <c r="U992" s="106">
        <f t="shared" si="790"/>
        <v>119.10223641504929</v>
      </c>
      <c r="V992" s="106">
        <f t="shared" si="791"/>
        <v>720.56490972739221</v>
      </c>
      <c r="W992" s="19">
        <f t="shared" si="808"/>
        <v>0</v>
      </c>
      <c r="X992" s="2">
        <f t="shared" si="792"/>
        <v>0</v>
      </c>
      <c r="Y992" s="4">
        <f t="shared" si="793"/>
        <v>0</v>
      </c>
      <c r="Z992" s="106">
        <f t="shared" si="794"/>
        <v>0</v>
      </c>
      <c r="AA992" s="114">
        <f t="shared" si="805"/>
        <v>0.05</v>
      </c>
      <c r="AB992" s="112">
        <f t="shared" si="795"/>
        <v>1</v>
      </c>
      <c r="AC992" s="178">
        <f t="shared" si="811"/>
        <v>31</v>
      </c>
      <c r="AD992" s="11">
        <f t="shared" si="806"/>
        <v>1.000131165</v>
      </c>
      <c r="AE992" s="106">
        <f t="shared" si="778"/>
        <v>9.2159740000000004E-2</v>
      </c>
      <c r="AF992" s="106">
        <f t="shared" si="796"/>
        <v>9.4512890000000002E-2</v>
      </c>
      <c r="AG992" s="106">
        <f t="shared" si="797"/>
        <v>0</v>
      </c>
      <c r="AH992" s="115" t="str">
        <f t="shared" si="779"/>
        <v>A+J=</v>
      </c>
      <c r="AI992" s="116">
        <f t="shared" si="807"/>
        <v>45163</v>
      </c>
      <c r="AJ992" s="10"/>
      <c r="AO992" s="26"/>
      <c r="AP992" s="26"/>
      <c r="BA992" s="1"/>
      <c r="BB992" s="1"/>
      <c r="BC992" s="1"/>
      <c r="BD992" s="1"/>
      <c r="BE992" s="1"/>
      <c r="BG992" s="1"/>
      <c r="BH992" s="1"/>
    </row>
    <row r="993" spans="1:60" ht="15" customHeight="1" x14ac:dyDescent="0.25">
      <c r="A993" s="105">
        <f t="shared" si="798"/>
        <v>45134</v>
      </c>
      <c r="B993" s="106">
        <f t="shared" si="784"/>
        <v>720.77878657300653</v>
      </c>
      <c r="C993" s="2">
        <f t="shared" si="799"/>
        <v>588.72662161000005</v>
      </c>
      <c r="D993" s="2">
        <f t="shared" si="800"/>
        <v>65.831367569999884</v>
      </c>
      <c r="E993" s="106">
        <f t="shared" si="785"/>
        <v>522.89525404000017</v>
      </c>
      <c r="F993" s="21">
        <f t="shared" si="801"/>
        <v>6659.95</v>
      </c>
      <c r="G993" s="108">
        <f t="shared" si="802"/>
        <v>6667.94</v>
      </c>
      <c r="H993" s="109">
        <f t="shared" si="780"/>
        <v>45103</v>
      </c>
      <c r="I993" s="109">
        <f t="shared" si="809"/>
        <v>45133</v>
      </c>
      <c r="J993" s="110">
        <f t="shared" si="786"/>
        <v>1.1997087065218626E-3</v>
      </c>
      <c r="K993" s="117">
        <f t="shared" si="810"/>
        <v>45163</v>
      </c>
      <c r="L993" s="178">
        <f t="shared" si="812"/>
        <v>31</v>
      </c>
      <c r="M993" s="178">
        <f t="shared" si="783"/>
        <v>2</v>
      </c>
      <c r="N993" s="106">
        <f t="shared" si="787"/>
        <v>1.00007735</v>
      </c>
      <c r="O993" s="111">
        <f t="shared" si="782"/>
        <v>0.99920032999999997</v>
      </c>
      <c r="P993" s="111">
        <f t="shared" si="803"/>
        <v>1.2277270923035177</v>
      </c>
      <c r="Q993" s="106">
        <f t="shared" si="781"/>
        <v>1.2278220500000001</v>
      </c>
      <c r="R993" s="106">
        <f t="shared" si="804"/>
        <v>1.1934647899999999</v>
      </c>
      <c r="S993" s="106">
        <f t="shared" si="788"/>
        <v>702.62449382</v>
      </c>
      <c r="T993" s="106">
        <f t="shared" si="789"/>
        <v>12.736051702342834</v>
      </c>
      <c r="U993" s="106">
        <f t="shared" si="790"/>
        <v>119.12706871066368</v>
      </c>
      <c r="V993" s="106">
        <f t="shared" si="791"/>
        <v>720.58974202300658</v>
      </c>
      <c r="W993" s="19">
        <f t="shared" si="808"/>
        <v>0</v>
      </c>
      <c r="X993" s="2">
        <f t="shared" si="792"/>
        <v>0</v>
      </c>
      <c r="Y993" s="4">
        <f t="shared" si="793"/>
        <v>0</v>
      </c>
      <c r="Z993" s="106">
        <f t="shared" si="794"/>
        <v>0</v>
      </c>
      <c r="AA993" s="114">
        <f t="shared" si="805"/>
        <v>0.05</v>
      </c>
      <c r="AB993" s="112">
        <f t="shared" si="795"/>
        <v>2</v>
      </c>
      <c r="AC993" s="178">
        <f t="shared" si="811"/>
        <v>31</v>
      </c>
      <c r="AD993" s="11">
        <f t="shared" si="806"/>
        <v>1.0002623470000001</v>
      </c>
      <c r="AE993" s="106">
        <f t="shared" ref="AE993:AE1056" si="813">TRUNC((S993*(AD993-1)),8)</f>
        <v>0.18433142</v>
      </c>
      <c r="AF993" s="106">
        <f t="shared" si="796"/>
        <v>0.18904455000000001</v>
      </c>
      <c r="AG993" s="106">
        <f t="shared" si="797"/>
        <v>0</v>
      </c>
      <c r="AH993" s="115" t="str">
        <f t="shared" si="779"/>
        <v>A+J=</v>
      </c>
      <c r="AI993" s="116">
        <f t="shared" si="807"/>
        <v>45163</v>
      </c>
      <c r="AJ993" s="10"/>
      <c r="AO993" s="26"/>
      <c r="AP993" s="26"/>
      <c r="BA993" s="1"/>
      <c r="BB993" s="1"/>
      <c r="BC993" s="1"/>
      <c r="BD993" s="1"/>
      <c r="BE993" s="1"/>
      <c r="BG993" s="1"/>
      <c r="BH993" s="1"/>
    </row>
    <row r="994" spans="1:60" ht="15" customHeight="1" x14ac:dyDescent="0.25">
      <c r="A994" s="105">
        <f t="shared" si="798"/>
        <v>45135</v>
      </c>
      <c r="B994" s="106">
        <f t="shared" si="784"/>
        <v>720.89816929862081</v>
      </c>
      <c r="C994" s="2">
        <f t="shared" si="799"/>
        <v>588.72662161000005</v>
      </c>
      <c r="D994" s="2">
        <f t="shared" si="800"/>
        <v>65.831367569999884</v>
      </c>
      <c r="E994" s="106">
        <f t="shared" si="785"/>
        <v>522.89525404000017</v>
      </c>
      <c r="F994" s="21">
        <f t="shared" si="801"/>
        <v>6659.95</v>
      </c>
      <c r="G994" s="108">
        <f t="shared" si="802"/>
        <v>6667.94</v>
      </c>
      <c r="H994" s="109">
        <f t="shared" si="780"/>
        <v>45103</v>
      </c>
      <c r="I994" s="109">
        <f t="shared" si="809"/>
        <v>45133</v>
      </c>
      <c r="J994" s="110">
        <f t="shared" si="786"/>
        <v>1.1997087065218626E-3</v>
      </c>
      <c r="K994" s="117">
        <f t="shared" si="810"/>
        <v>45163</v>
      </c>
      <c r="L994" s="178">
        <f t="shared" si="812"/>
        <v>31</v>
      </c>
      <c r="M994" s="178">
        <f t="shared" si="783"/>
        <v>3</v>
      </c>
      <c r="N994" s="106">
        <f t="shared" si="787"/>
        <v>1.00011603</v>
      </c>
      <c r="O994" s="111">
        <f t="shared" si="782"/>
        <v>0.99920032999999997</v>
      </c>
      <c r="P994" s="111">
        <f t="shared" si="803"/>
        <v>1.2277270923035177</v>
      </c>
      <c r="Q994" s="106">
        <f t="shared" si="781"/>
        <v>1.2278695399999999</v>
      </c>
      <c r="R994" s="106">
        <f t="shared" si="804"/>
        <v>1.1934647899999999</v>
      </c>
      <c r="S994" s="106">
        <f t="shared" si="788"/>
        <v>702.62449382</v>
      </c>
      <c r="T994" s="106">
        <f t="shared" si="789"/>
        <v>12.736051702342834</v>
      </c>
      <c r="U994" s="106">
        <f t="shared" si="790"/>
        <v>119.15190100627794</v>
      </c>
      <c r="V994" s="106">
        <f t="shared" si="791"/>
        <v>720.61457431862084</v>
      </c>
      <c r="W994" s="19">
        <f t="shared" si="808"/>
        <v>0</v>
      </c>
      <c r="X994" s="2">
        <f t="shared" si="792"/>
        <v>0</v>
      </c>
      <c r="Y994" s="4">
        <f t="shared" si="793"/>
        <v>0</v>
      </c>
      <c r="Z994" s="106">
        <f t="shared" si="794"/>
        <v>0</v>
      </c>
      <c r="AA994" s="114">
        <f t="shared" si="805"/>
        <v>0.05</v>
      </c>
      <c r="AB994" s="112">
        <f t="shared" si="795"/>
        <v>3</v>
      </c>
      <c r="AC994" s="178">
        <f t="shared" si="811"/>
        <v>31</v>
      </c>
      <c r="AD994" s="11">
        <f t="shared" si="806"/>
        <v>1.000393546</v>
      </c>
      <c r="AE994" s="106">
        <f t="shared" si="813"/>
        <v>0.27651504999999998</v>
      </c>
      <c r="AF994" s="106">
        <f t="shared" si="796"/>
        <v>0.28359498</v>
      </c>
      <c r="AG994" s="106">
        <f t="shared" si="797"/>
        <v>0</v>
      </c>
      <c r="AH994" s="115" t="str">
        <f t="shared" ref="AH994:AH1057" si="814">AH993</f>
        <v>A+J=</v>
      </c>
      <c r="AI994" s="116">
        <f t="shared" si="807"/>
        <v>45163</v>
      </c>
      <c r="AJ994" s="10"/>
      <c r="AO994" s="26"/>
      <c r="AP994" s="26"/>
      <c r="BA994" s="1"/>
      <c r="BB994" s="1"/>
      <c r="BC994" s="1"/>
      <c r="BD994" s="1"/>
      <c r="BE994" s="1"/>
      <c r="BG994" s="1"/>
      <c r="BH994" s="1"/>
    </row>
    <row r="995" spans="1:60" ht="15" customHeight="1" x14ac:dyDescent="0.25">
      <c r="A995" s="105">
        <f t="shared" si="798"/>
        <v>45136</v>
      </c>
      <c r="B995" s="106">
        <f t="shared" si="784"/>
        <v>721.01757673318764</v>
      </c>
      <c r="C995" s="2">
        <f t="shared" si="799"/>
        <v>588.72662161000005</v>
      </c>
      <c r="D995" s="2">
        <f t="shared" si="800"/>
        <v>65.831367569999884</v>
      </c>
      <c r="E995" s="106">
        <f t="shared" si="785"/>
        <v>522.89525404000017</v>
      </c>
      <c r="F995" s="21">
        <f t="shared" si="801"/>
        <v>6659.95</v>
      </c>
      <c r="G995" s="108">
        <f t="shared" si="802"/>
        <v>6667.94</v>
      </c>
      <c r="H995" s="109">
        <f t="shared" si="780"/>
        <v>45103</v>
      </c>
      <c r="I995" s="109">
        <f t="shared" si="809"/>
        <v>45133</v>
      </c>
      <c r="J995" s="110">
        <f t="shared" si="786"/>
        <v>1.1997087065218626E-3</v>
      </c>
      <c r="K995" s="117">
        <f t="shared" si="810"/>
        <v>45163</v>
      </c>
      <c r="L995" s="178">
        <f t="shared" si="812"/>
        <v>31</v>
      </c>
      <c r="M995" s="178">
        <f t="shared" si="783"/>
        <v>4</v>
      </c>
      <c r="N995" s="106">
        <f t="shared" si="787"/>
        <v>1.0001547200000001</v>
      </c>
      <c r="O995" s="111">
        <f t="shared" si="782"/>
        <v>0.99920032999999997</v>
      </c>
      <c r="P995" s="111">
        <f t="shared" si="803"/>
        <v>1.2277270923035177</v>
      </c>
      <c r="Q995" s="106">
        <f t="shared" si="781"/>
        <v>1.2279170399999999</v>
      </c>
      <c r="R995" s="106">
        <f t="shared" si="804"/>
        <v>1.1934647899999999</v>
      </c>
      <c r="S995" s="106">
        <f t="shared" si="788"/>
        <v>702.62449382</v>
      </c>
      <c r="T995" s="106">
        <f t="shared" si="789"/>
        <v>12.736051702342834</v>
      </c>
      <c r="U995" s="106">
        <f t="shared" si="790"/>
        <v>119.17673853084483</v>
      </c>
      <c r="V995" s="106">
        <f t="shared" si="791"/>
        <v>720.63941184318764</v>
      </c>
      <c r="W995" s="19">
        <f t="shared" si="808"/>
        <v>0</v>
      </c>
      <c r="X995" s="2">
        <f t="shared" si="792"/>
        <v>0</v>
      </c>
      <c r="Y995" s="4">
        <f t="shared" si="793"/>
        <v>0</v>
      </c>
      <c r="Z995" s="106">
        <f t="shared" si="794"/>
        <v>0</v>
      </c>
      <c r="AA995" s="114">
        <f t="shared" si="805"/>
        <v>0.05</v>
      </c>
      <c r="AB995" s="112">
        <f t="shared" si="795"/>
        <v>4</v>
      </c>
      <c r="AC995" s="178">
        <f t="shared" si="811"/>
        <v>31</v>
      </c>
      <c r="AD995" s="11">
        <f t="shared" si="806"/>
        <v>1.000524763</v>
      </c>
      <c r="AE995" s="106">
        <f t="shared" si="813"/>
        <v>0.36871133</v>
      </c>
      <c r="AF995" s="106">
        <f t="shared" si="796"/>
        <v>0.37816488999999998</v>
      </c>
      <c r="AG995" s="106">
        <f t="shared" si="797"/>
        <v>0</v>
      </c>
      <c r="AH995" s="115" t="str">
        <f t="shared" si="814"/>
        <v>A+J=</v>
      </c>
      <c r="AI995" s="116">
        <f t="shared" si="807"/>
        <v>45163</v>
      </c>
      <c r="AJ995" s="10"/>
      <c r="AO995" s="26"/>
      <c r="AP995" s="26"/>
      <c r="BA995" s="1"/>
      <c r="BB995" s="1"/>
      <c r="BC995" s="1"/>
      <c r="BD995" s="1"/>
      <c r="BE995" s="1"/>
      <c r="BG995" s="1"/>
      <c r="BH995" s="1"/>
    </row>
    <row r="996" spans="1:60" ht="15" customHeight="1" x14ac:dyDescent="0.25">
      <c r="A996" s="105">
        <f t="shared" si="798"/>
        <v>45137</v>
      </c>
      <c r="B996" s="106">
        <f t="shared" si="784"/>
        <v>721.13699771880215</v>
      </c>
      <c r="C996" s="2">
        <f t="shared" si="799"/>
        <v>588.72662161000005</v>
      </c>
      <c r="D996" s="2">
        <f t="shared" si="800"/>
        <v>65.831367569999884</v>
      </c>
      <c r="E996" s="106">
        <f t="shared" si="785"/>
        <v>522.89525404000017</v>
      </c>
      <c r="F996" s="21">
        <f t="shared" si="801"/>
        <v>6659.95</v>
      </c>
      <c r="G996" s="108">
        <f t="shared" si="802"/>
        <v>6667.94</v>
      </c>
      <c r="H996" s="109">
        <f t="shared" si="780"/>
        <v>45103</v>
      </c>
      <c r="I996" s="109">
        <f t="shared" si="809"/>
        <v>45133</v>
      </c>
      <c r="J996" s="110">
        <f t="shared" si="786"/>
        <v>1.1997087065218626E-3</v>
      </c>
      <c r="K996" s="117">
        <f t="shared" si="810"/>
        <v>45163</v>
      </c>
      <c r="L996" s="178">
        <f t="shared" si="812"/>
        <v>31</v>
      </c>
      <c r="M996" s="178">
        <f t="shared" si="783"/>
        <v>5</v>
      </c>
      <c r="N996" s="106">
        <f t="shared" si="787"/>
        <v>1.0001933999999999</v>
      </c>
      <c r="O996" s="111">
        <f t="shared" si="782"/>
        <v>0.99920032999999997</v>
      </c>
      <c r="P996" s="111">
        <f t="shared" si="803"/>
        <v>1.2277270923035177</v>
      </c>
      <c r="Q996" s="106">
        <f t="shared" si="781"/>
        <v>1.2279645299999999</v>
      </c>
      <c r="R996" s="106">
        <f t="shared" si="804"/>
        <v>1.1934647899999999</v>
      </c>
      <c r="S996" s="106">
        <f t="shared" si="788"/>
        <v>702.62449382</v>
      </c>
      <c r="T996" s="106">
        <f t="shared" si="789"/>
        <v>12.736051702342834</v>
      </c>
      <c r="U996" s="106">
        <f t="shared" si="790"/>
        <v>119.2015708264592</v>
      </c>
      <c r="V996" s="106">
        <f t="shared" si="791"/>
        <v>720.66424413880213</v>
      </c>
      <c r="W996" s="19">
        <f t="shared" si="808"/>
        <v>0</v>
      </c>
      <c r="X996" s="2">
        <f t="shared" si="792"/>
        <v>0</v>
      </c>
      <c r="Y996" s="4">
        <f t="shared" si="793"/>
        <v>0</v>
      </c>
      <c r="Z996" s="106">
        <f t="shared" si="794"/>
        <v>0</v>
      </c>
      <c r="AA996" s="114">
        <f t="shared" si="805"/>
        <v>0.05</v>
      </c>
      <c r="AB996" s="112">
        <f t="shared" si="795"/>
        <v>5</v>
      </c>
      <c r="AC996" s="178">
        <f t="shared" si="811"/>
        <v>31</v>
      </c>
      <c r="AD996" s="11">
        <f t="shared" si="806"/>
        <v>1.000655997</v>
      </c>
      <c r="AE996" s="106">
        <f t="shared" si="813"/>
        <v>0.46091956000000001</v>
      </c>
      <c r="AF996" s="106">
        <f t="shared" si="796"/>
        <v>0.47275358000000001</v>
      </c>
      <c r="AG996" s="106">
        <f t="shared" si="797"/>
        <v>0</v>
      </c>
      <c r="AH996" s="115" t="str">
        <f t="shared" si="814"/>
        <v>A+J=</v>
      </c>
      <c r="AI996" s="116">
        <f t="shared" si="807"/>
        <v>45163</v>
      </c>
      <c r="AJ996" s="10"/>
      <c r="AO996" s="26"/>
      <c r="AP996" s="26"/>
      <c r="BA996" s="1"/>
      <c r="BB996" s="1"/>
      <c r="BC996" s="1"/>
      <c r="BD996" s="1"/>
      <c r="BE996" s="1"/>
      <c r="BG996" s="1"/>
      <c r="BH996" s="1"/>
    </row>
    <row r="997" spans="1:60" ht="15" customHeight="1" x14ac:dyDescent="0.25">
      <c r="A997" s="105">
        <f t="shared" si="798"/>
        <v>45138</v>
      </c>
      <c r="B997" s="106">
        <f t="shared" si="784"/>
        <v>721.25643746441654</v>
      </c>
      <c r="C997" s="2">
        <f t="shared" si="799"/>
        <v>588.72662161000005</v>
      </c>
      <c r="D997" s="2">
        <f t="shared" si="800"/>
        <v>65.831367569999884</v>
      </c>
      <c r="E997" s="106">
        <f t="shared" si="785"/>
        <v>522.89525404000017</v>
      </c>
      <c r="F997" s="21">
        <f t="shared" si="801"/>
        <v>6659.95</v>
      </c>
      <c r="G997" s="108">
        <f t="shared" si="802"/>
        <v>6667.94</v>
      </c>
      <c r="H997" s="109">
        <f t="shared" si="780"/>
        <v>45103</v>
      </c>
      <c r="I997" s="109">
        <f t="shared" si="809"/>
        <v>45133</v>
      </c>
      <c r="J997" s="110">
        <f t="shared" si="786"/>
        <v>1.1997087065218626E-3</v>
      </c>
      <c r="K997" s="117">
        <f t="shared" si="810"/>
        <v>45163</v>
      </c>
      <c r="L997" s="178">
        <f t="shared" si="812"/>
        <v>31</v>
      </c>
      <c r="M997" s="178">
        <f t="shared" si="783"/>
        <v>6</v>
      </c>
      <c r="N997" s="106">
        <f t="shared" si="787"/>
        <v>1.00023208</v>
      </c>
      <c r="O997" s="111">
        <f t="shared" si="782"/>
        <v>0.99920032999999997</v>
      </c>
      <c r="P997" s="111">
        <f t="shared" si="803"/>
        <v>1.2277270923035177</v>
      </c>
      <c r="Q997" s="106">
        <f t="shared" si="781"/>
        <v>1.22801202</v>
      </c>
      <c r="R997" s="106">
        <f t="shared" si="804"/>
        <v>1.1934647899999999</v>
      </c>
      <c r="S997" s="106">
        <f t="shared" si="788"/>
        <v>702.62449382</v>
      </c>
      <c r="T997" s="106">
        <f t="shared" si="789"/>
        <v>12.736051702342834</v>
      </c>
      <c r="U997" s="106">
        <f t="shared" si="790"/>
        <v>119.22640312207359</v>
      </c>
      <c r="V997" s="106">
        <f t="shared" si="791"/>
        <v>720.68907643441651</v>
      </c>
      <c r="W997" s="19">
        <f t="shared" si="808"/>
        <v>0</v>
      </c>
      <c r="X997" s="2">
        <f t="shared" si="792"/>
        <v>0</v>
      </c>
      <c r="Y997" s="4">
        <f t="shared" si="793"/>
        <v>0</v>
      </c>
      <c r="Z997" s="106">
        <f t="shared" si="794"/>
        <v>0</v>
      </c>
      <c r="AA997" s="114">
        <f t="shared" si="805"/>
        <v>0.05</v>
      </c>
      <c r="AB997" s="112">
        <f t="shared" si="795"/>
        <v>6</v>
      </c>
      <c r="AC997" s="178">
        <f t="shared" si="811"/>
        <v>31</v>
      </c>
      <c r="AD997" s="11">
        <f t="shared" si="806"/>
        <v>1.000787248</v>
      </c>
      <c r="AE997" s="106">
        <f t="shared" si="813"/>
        <v>0.55313972</v>
      </c>
      <c r="AF997" s="106">
        <f t="shared" si="796"/>
        <v>0.56736103000000004</v>
      </c>
      <c r="AG997" s="106">
        <f t="shared" si="797"/>
        <v>0</v>
      </c>
      <c r="AH997" s="115" t="str">
        <f t="shared" si="814"/>
        <v>A+J=</v>
      </c>
      <c r="AI997" s="116">
        <f t="shared" si="807"/>
        <v>45163</v>
      </c>
      <c r="AJ997" s="10"/>
      <c r="AO997" s="26"/>
      <c r="AP997" s="26"/>
      <c r="BA997" s="1"/>
      <c r="BB997" s="1"/>
      <c r="BC997" s="1"/>
      <c r="BD997" s="1"/>
      <c r="BE997" s="1"/>
      <c r="BG997" s="1"/>
      <c r="BH997" s="1"/>
    </row>
    <row r="998" spans="1:60" ht="15" customHeight="1" x14ac:dyDescent="0.25">
      <c r="A998" s="105">
        <f t="shared" si="798"/>
        <v>45139</v>
      </c>
      <c r="B998" s="106">
        <f t="shared" si="784"/>
        <v>721.37590121898336</v>
      </c>
      <c r="C998" s="2">
        <f t="shared" si="799"/>
        <v>588.72662161000005</v>
      </c>
      <c r="D998" s="2">
        <f t="shared" si="800"/>
        <v>65.831367569999884</v>
      </c>
      <c r="E998" s="106">
        <f t="shared" si="785"/>
        <v>522.89525404000017</v>
      </c>
      <c r="F998" s="21">
        <f t="shared" si="801"/>
        <v>6659.95</v>
      </c>
      <c r="G998" s="108">
        <f t="shared" si="802"/>
        <v>6667.94</v>
      </c>
      <c r="H998" s="109">
        <f t="shared" si="780"/>
        <v>45103</v>
      </c>
      <c r="I998" s="109">
        <f t="shared" si="809"/>
        <v>45133</v>
      </c>
      <c r="J998" s="110">
        <f t="shared" si="786"/>
        <v>1.1997087065218626E-3</v>
      </c>
      <c r="K998" s="117">
        <f t="shared" si="810"/>
        <v>45163</v>
      </c>
      <c r="L998" s="178">
        <f t="shared" si="812"/>
        <v>31</v>
      </c>
      <c r="M998" s="178">
        <f t="shared" si="783"/>
        <v>7</v>
      </c>
      <c r="N998" s="106">
        <f t="shared" si="787"/>
        <v>1.00027077</v>
      </c>
      <c r="O998" s="111">
        <f t="shared" si="782"/>
        <v>0.99920032999999997</v>
      </c>
      <c r="P998" s="111">
        <f t="shared" si="803"/>
        <v>1.2277270923035177</v>
      </c>
      <c r="Q998" s="106">
        <f t="shared" si="781"/>
        <v>1.22805952</v>
      </c>
      <c r="R998" s="106">
        <f t="shared" si="804"/>
        <v>1.1934647899999999</v>
      </c>
      <c r="S998" s="106">
        <f t="shared" si="788"/>
        <v>702.62449382</v>
      </c>
      <c r="T998" s="106">
        <f t="shared" si="789"/>
        <v>12.736051702342834</v>
      </c>
      <c r="U998" s="106">
        <f t="shared" si="790"/>
        <v>119.25124064664048</v>
      </c>
      <c r="V998" s="106">
        <f t="shared" si="791"/>
        <v>720.71391395898331</v>
      </c>
      <c r="W998" s="19">
        <f t="shared" si="808"/>
        <v>0</v>
      </c>
      <c r="X998" s="2">
        <f t="shared" si="792"/>
        <v>0</v>
      </c>
      <c r="Y998" s="4">
        <f t="shared" si="793"/>
        <v>0</v>
      </c>
      <c r="Z998" s="106">
        <f t="shared" si="794"/>
        <v>0</v>
      </c>
      <c r="AA998" s="114">
        <f t="shared" si="805"/>
        <v>0.05</v>
      </c>
      <c r="AB998" s="112">
        <f t="shared" si="795"/>
        <v>7</v>
      </c>
      <c r="AC998" s="178">
        <f t="shared" si="811"/>
        <v>31</v>
      </c>
      <c r="AD998" s="11">
        <f t="shared" si="806"/>
        <v>1.000918516</v>
      </c>
      <c r="AE998" s="106">
        <f t="shared" si="813"/>
        <v>0.64537182999999998</v>
      </c>
      <c r="AF998" s="106">
        <f t="shared" si="796"/>
        <v>0.66198725999999997</v>
      </c>
      <c r="AG998" s="106">
        <f t="shared" si="797"/>
        <v>0</v>
      </c>
      <c r="AH998" s="115" t="str">
        <f t="shared" si="814"/>
        <v>A+J=</v>
      </c>
      <c r="AI998" s="116">
        <f t="shared" si="807"/>
        <v>45163</v>
      </c>
      <c r="AJ998" s="10"/>
      <c r="AO998" s="26"/>
      <c r="AP998" s="26"/>
      <c r="BA998" s="1"/>
      <c r="BB998" s="1"/>
      <c r="BC998" s="1"/>
      <c r="BD998" s="1"/>
      <c r="BE998" s="1"/>
      <c r="BG998" s="1"/>
      <c r="BH998" s="1"/>
    </row>
    <row r="999" spans="1:60" ht="15" customHeight="1" x14ac:dyDescent="0.25">
      <c r="A999" s="105">
        <f t="shared" si="798"/>
        <v>45140</v>
      </c>
      <c r="B999" s="106">
        <f t="shared" si="784"/>
        <v>721.49538374355018</v>
      </c>
      <c r="C999" s="2">
        <f t="shared" si="799"/>
        <v>588.72662161000005</v>
      </c>
      <c r="D999" s="2">
        <f t="shared" si="800"/>
        <v>65.831367569999884</v>
      </c>
      <c r="E999" s="106">
        <f t="shared" si="785"/>
        <v>522.89525404000017</v>
      </c>
      <c r="F999" s="21">
        <f t="shared" si="801"/>
        <v>6659.95</v>
      </c>
      <c r="G999" s="108">
        <f t="shared" si="802"/>
        <v>6667.94</v>
      </c>
      <c r="H999" s="109">
        <f t="shared" si="780"/>
        <v>45103</v>
      </c>
      <c r="I999" s="109">
        <f t="shared" si="809"/>
        <v>45133</v>
      </c>
      <c r="J999" s="110">
        <f t="shared" si="786"/>
        <v>1.1997087065218626E-3</v>
      </c>
      <c r="K999" s="117">
        <f t="shared" si="810"/>
        <v>45163</v>
      </c>
      <c r="L999" s="178">
        <f t="shared" si="812"/>
        <v>31</v>
      </c>
      <c r="M999" s="178">
        <f t="shared" si="783"/>
        <v>8</v>
      </c>
      <c r="N999" s="106">
        <f t="shared" si="787"/>
        <v>1.00030946</v>
      </c>
      <c r="O999" s="111">
        <f t="shared" si="782"/>
        <v>0.99920032999999997</v>
      </c>
      <c r="P999" s="111">
        <f t="shared" si="803"/>
        <v>1.2277270923035177</v>
      </c>
      <c r="Q999" s="106">
        <f t="shared" si="781"/>
        <v>1.2281070199999999</v>
      </c>
      <c r="R999" s="106">
        <f t="shared" si="804"/>
        <v>1.1934647899999999</v>
      </c>
      <c r="S999" s="106">
        <f t="shared" si="788"/>
        <v>702.62449382</v>
      </c>
      <c r="T999" s="106">
        <f t="shared" si="789"/>
        <v>12.736051702342834</v>
      </c>
      <c r="U999" s="106">
        <f t="shared" si="790"/>
        <v>119.27607817120737</v>
      </c>
      <c r="V999" s="106">
        <f t="shared" si="791"/>
        <v>720.73875148355023</v>
      </c>
      <c r="W999" s="19">
        <f t="shared" si="808"/>
        <v>0</v>
      </c>
      <c r="X999" s="2">
        <f t="shared" si="792"/>
        <v>0</v>
      </c>
      <c r="Y999" s="4">
        <f t="shared" si="793"/>
        <v>0</v>
      </c>
      <c r="Z999" s="106">
        <f t="shared" si="794"/>
        <v>0</v>
      </c>
      <c r="AA999" s="114">
        <f t="shared" si="805"/>
        <v>0.05</v>
      </c>
      <c r="AB999" s="112">
        <f t="shared" si="795"/>
        <v>8</v>
      </c>
      <c r="AC999" s="178">
        <f t="shared" si="811"/>
        <v>31</v>
      </c>
      <c r="AD999" s="11">
        <f t="shared" si="806"/>
        <v>1.001049801</v>
      </c>
      <c r="AE999" s="106">
        <f t="shared" si="813"/>
        <v>0.73761589000000005</v>
      </c>
      <c r="AF999" s="106">
        <f t="shared" si="796"/>
        <v>0.75663225999999995</v>
      </c>
      <c r="AG999" s="106">
        <f t="shared" si="797"/>
        <v>0</v>
      </c>
      <c r="AH999" s="115" t="str">
        <f t="shared" si="814"/>
        <v>A+J=</v>
      </c>
      <c r="AI999" s="116">
        <f t="shared" si="807"/>
        <v>45163</v>
      </c>
      <c r="AJ999" s="10"/>
      <c r="AO999" s="26"/>
      <c r="AP999" s="26"/>
      <c r="BA999" s="1"/>
      <c r="BB999" s="1"/>
      <c r="BC999" s="1"/>
      <c r="BD999" s="1"/>
      <c r="BE999" s="1"/>
      <c r="BG999" s="1"/>
      <c r="BH999" s="1"/>
    </row>
    <row r="1000" spans="1:60" ht="15" customHeight="1" x14ac:dyDescent="0.25">
      <c r="A1000" s="105">
        <f t="shared" si="798"/>
        <v>45141</v>
      </c>
      <c r="B1000" s="106">
        <f t="shared" si="784"/>
        <v>721.61488575811711</v>
      </c>
      <c r="C1000" s="2">
        <f t="shared" si="799"/>
        <v>588.72662161000005</v>
      </c>
      <c r="D1000" s="2">
        <f t="shared" si="800"/>
        <v>65.831367569999884</v>
      </c>
      <c r="E1000" s="106">
        <f t="shared" si="785"/>
        <v>522.89525404000017</v>
      </c>
      <c r="F1000" s="21">
        <f t="shared" si="801"/>
        <v>6659.95</v>
      </c>
      <c r="G1000" s="108">
        <f t="shared" si="802"/>
        <v>6667.94</v>
      </c>
      <c r="H1000" s="109">
        <f t="shared" ref="H1000:H1063" si="815">EDATE(I1000,-1)</f>
        <v>45103</v>
      </c>
      <c r="I1000" s="109">
        <f t="shared" si="809"/>
        <v>45133</v>
      </c>
      <c r="J1000" s="110">
        <f t="shared" si="786"/>
        <v>1.1997087065218626E-3</v>
      </c>
      <c r="K1000" s="117">
        <f t="shared" si="810"/>
        <v>45163</v>
      </c>
      <c r="L1000" s="178">
        <f t="shared" si="812"/>
        <v>31</v>
      </c>
      <c r="M1000" s="178">
        <f t="shared" si="783"/>
        <v>9</v>
      </c>
      <c r="N1000" s="106">
        <f t="shared" si="787"/>
        <v>1.00034815</v>
      </c>
      <c r="O1000" s="111">
        <f t="shared" si="782"/>
        <v>0.99920032999999997</v>
      </c>
      <c r="P1000" s="111">
        <f t="shared" si="803"/>
        <v>1.2277270923035177</v>
      </c>
      <c r="Q1000" s="106">
        <f t="shared" si="781"/>
        <v>1.2281545199999999</v>
      </c>
      <c r="R1000" s="106">
        <f t="shared" si="804"/>
        <v>1.1934647899999999</v>
      </c>
      <c r="S1000" s="106">
        <f t="shared" si="788"/>
        <v>702.62449382</v>
      </c>
      <c r="T1000" s="106">
        <f t="shared" si="789"/>
        <v>12.736051702342834</v>
      </c>
      <c r="U1000" s="106">
        <f t="shared" si="790"/>
        <v>119.30091569577425</v>
      </c>
      <c r="V1000" s="106">
        <f t="shared" si="791"/>
        <v>720.76358900811715</v>
      </c>
      <c r="W1000" s="19">
        <f t="shared" si="808"/>
        <v>0</v>
      </c>
      <c r="X1000" s="2">
        <f t="shared" si="792"/>
        <v>0</v>
      </c>
      <c r="Y1000" s="4">
        <f t="shared" si="793"/>
        <v>0</v>
      </c>
      <c r="Z1000" s="106">
        <f t="shared" si="794"/>
        <v>0</v>
      </c>
      <c r="AA1000" s="114">
        <f t="shared" si="805"/>
        <v>0.05</v>
      </c>
      <c r="AB1000" s="112">
        <f t="shared" si="795"/>
        <v>9</v>
      </c>
      <c r="AC1000" s="178">
        <f t="shared" si="811"/>
        <v>31</v>
      </c>
      <c r="AD1000" s="11">
        <f t="shared" si="806"/>
        <v>1.001181104</v>
      </c>
      <c r="AE1000" s="106">
        <f t="shared" si="813"/>
        <v>0.82987259999999996</v>
      </c>
      <c r="AF1000" s="106">
        <f t="shared" si="796"/>
        <v>0.85129675000000005</v>
      </c>
      <c r="AG1000" s="106">
        <f t="shared" si="797"/>
        <v>0</v>
      </c>
      <c r="AH1000" s="115" t="str">
        <f t="shared" si="814"/>
        <v>A+J=</v>
      </c>
      <c r="AI1000" s="116">
        <f t="shared" si="807"/>
        <v>45163</v>
      </c>
      <c r="AJ1000" s="10"/>
      <c r="AO1000" s="26"/>
      <c r="AP1000" s="26"/>
      <c r="BA1000" s="1"/>
      <c r="BB1000" s="1"/>
      <c r="BC1000" s="1"/>
      <c r="BD1000" s="1"/>
      <c r="BE1000" s="1"/>
      <c r="BG1000" s="1"/>
      <c r="BH1000" s="1"/>
    </row>
    <row r="1001" spans="1:60" ht="15" customHeight="1" x14ac:dyDescent="0.25">
      <c r="A1001" s="105">
        <f t="shared" si="798"/>
        <v>45142</v>
      </c>
      <c r="B1001" s="106">
        <f t="shared" si="784"/>
        <v>721.73440655268405</v>
      </c>
      <c r="C1001" s="2">
        <f t="shared" si="799"/>
        <v>588.72662161000005</v>
      </c>
      <c r="D1001" s="2">
        <f t="shared" si="800"/>
        <v>65.831367569999884</v>
      </c>
      <c r="E1001" s="106">
        <f t="shared" si="785"/>
        <v>522.89525404000017</v>
      </c>
      <c r="F1001" s="21">
        <f t="shared" si="801"/>
        <v>6659.95</v>
      </c>
      <c r="G1001" s="108">
        <f t="shared" si="802"/>
        <v>6667.94</v>
      </c>
      <c r="H1001" s="109">
        <f t="shared" si="815"/>
        <v>45103</v>
      </c>
      <c r="I1001" s="109">
        <f t="shared" si="809"/>
        <v>45133</v>
      </c>
      <c r="J1001" s="110">
        <f t="shared" si="786"/>
        <v>1.1997087065218626E-3</v>
      </c>
      <c r="K1001" s="117">
        <f t="shared" si="810"/>
        <v>45163</v>
      </c>
      <c r="L1001" s="178">
        <f t="shared" si="812"/>
        <v>31</v>
      </c>
      <c r="M1001" s="178">
        <f t="shared" si="783"/>
        <v>10</v>
      </c>
      <c r="N1001" s="106">
        <f t="shared" si="787"/>
        <v>1.00038684</v>
      </c>
      <c r="O1001" s="111">
        <f t="shared" si="782"/>
        <v>0.99920032999999997</v>
      </c>
      <c r="P1001" s="111">
        <f t="shared" si="803"/>
        <v>1.2277270923035177</v>
      </c>
      <c r="Q1001" s="106">
        <f t="shared" ref="Q1001:Q1064" si="816">TRUNC(TRUNC((N1001*P1001),15),8)</f>
        <v>1.2282020199999999</v>
      </c>
      <c r="R1001" s="106">
        <f t="shared" si="804"/>
        <v>1.1934647899999999</v>
      </c>
      <c r="S1001" s="106">
        <f t="shared" si="788"/>
        <v>702.62449382</v>
      </c>
      <c r="T1001" s="106">
        <f t="shared" si="789"/>
        <v>12.736051702342834</v>
      </c>
      <c r="U1001" s="106">
        <f t="shared" si="790"/>
        <v>119.32575322034114</v>
      </c>
      <c r="V1001" s="106">
        <f t="shared" si="791"/>
        <v>720.78842653268407</v>
      </c>
      <c r="W1001" s="19">
        <f t="shared" si="808"/>
        <v>0</v>
      </c>
      <c r="X1001" s="2">
        <f t="shared" si="792"/>
        <v>0</v>
      </c>
      <c r="Y1001" s="4">
        <f t="shared" si="793"/>
        <v>0</v>
      </c>
      <c r="Z1001" s="106">
        <f t="shared" si="794"/>
        <v>0</v>
      </c>
      <c r="AA1001" s="114">
        <f t="shared" si="805"/>
        <v>0.05</v>
      </c>
      <c r="AB1001" s="112">
        <f t="shared" si="795"/>
        <v>10</v>
      </c>
      <c r="AC1001" s="178">
        <f t="shared" si="811"/>
        <v>31</v>
      </c>
      <c r="AD1001" s="11">
        <f t="shared" si="806"/>
        <v>1.001312424</v>
      </c>
      <c r="AE1001" s="106">
        <f t="shared" si="813"/>
        <v>0.92214123999999997</v>
      </c>
      <c r="AF1001" s="106">
        <f t="shared" si="796"/>
        <v>0.94598002000000003</v>
      </c>
      <c r="AG1001" s="106">
        <f t="shared" si="797"/>
        <v>0</v>
      </c>
      <c r="AH1001" s="115" t="str">
        <f t="shared" si="814"/>
        <v>A+J=</v>
      </c>
      <c r="AI1001" s="116">
        <f t="shared" si="807"/>
        <v>45163</v>
      </c>
      <c r="AJ1001" s="10"/>
      <c r="AO1001" s="26"/>
      <c r="AP1001" s="26"/>
      <c r="BA1001" s="1"/>
      <c r="BB1001" s="1"/>
      <c r="BC1001" s="1"/>
      <c r="BD1001" s="1"/>
      <c r="BE1001" s="1"/>
      <c r="BG1001" s="1"/>
      <c r="BH1001" s="1"/>
    </row>
    <row r="1002" spans="1:60" ht="15" customHeight="1" x14ac:dyDescent="0.25">
      <c r="A1002" s="105">
        <f t="shared" si="798"/>
        <v>45143</v>
      </c>
      <c r="B1002" s="106">
        <f t="shared" si="784"/>
        <v>721.85394612725099</v>
      </c>
      <c r="C1002" s="2">
        <f t="shared" si="799"/>
        <v>588.72662161000005</v>
      </c>
      <c r="D1002" s="2">
        <f t="shared" si="800"/>
        <v>65.831367569999884</v>
      </c>
      <c r="E1002" s="106">
        <f t="shared" si="785"/>
        <v>522.89525404000017</v>
      </c>
      <c r="F1002" s="21">
        <f t="shared" si="801"/>
        <v>6659.95</v>
      </c>
      <c r="G1002" s="108">
        <f t="shared" si="802"/>
        <v>6667.94</v>
      </c>
      <c r="H1002" s="109">
        <f t="shared" si="815"/>
        <v>45103</v>
      </c>
      <c r="I1002" s="109">
        <f t="shared" si="809"/>
        <v>45133</v>
      </c>
      <c r="J1002" s="110">
        <f t="shared" si="786"/>
        <v>1.1997087065218626E-3</v>
      </c>
      <c r="K1002" s="117">
        <f t="shared" si="810"/>
        <v>45163</v>
      </c>
      <c r="L1002" s="178">
        <f t="shared" si="812"/>
        <v>31</v>
      </c>
      <c r="M1002" s="178">
        <f t="shared" si="783"/>
        <v>11</v>
      </c>
      <c r="N1002" s="106">
        <f t="shared" si="787"/>
        <v>1.00042553</v>
      </c>
      <c r="O1002" s="111">
        <f t="shared" ref="O1002:O1065" si="817">IF(K1002&gt;K1001,N1001,O1001)</f>
        <v>0.99920032999999997</v>
      </c>
      <c r="P1002" s="111">
        <f t="shared" si="803"/>
        <v>1.2277270923035177</v>
      </c>
      <c r="Q1002" s="106">
        <f t="shared" si="816"/>
        <v>1.2282495200000001</v>
      </c>
      <c r="R1002" s="106">
        <f t="shared" si="804"/>
        <v>1.1934647899999999</v>
      </c>
      <c r="S1002" s="106">
        <f t="shared" si="788"/>
        <v>702.62449382</v>
      </c>
      <c r="T1002" s="106">
        <f t="shared" si="789"/>
        <v>12.736051702342834</v>
      </c>
      <c r="U1002" s="106">
        <f t="shared" si="790"/>
        <v>119.35059074490815</v>
      </c>
      <c r="V1002" s="106">
        <f t="shared" si="791"/>
        <v>720.81326405725099</v>
      </c>
      <c r="W1002" s="19">
        <f t="shared" si="808"/>
        <v>0</v>
      </c>
      <c r="X1002" s="2">
        <f t="shared" si="792"/>
        <v>0</v>
      </c>
      <c r="Y1002" s="4">
        <f t="shared" si="793"/>
        <v>0</v>
      </c>
      <c r="Z1002" s="106">
        <f t="shared" si="794"/>
        <v>0</v>
      </c>
      <c r="AA1002" s="114">
        <f t="shared" si="805"/>
        <v>0.05</v>
      </c>
      <c r="AB1002" s="112">
        <f t="shared" si="795"/>
        <v>11</v>
      </c>
      <c r="AC1002" s="178">
        <f t="shared" si="811"/>
        <v>31</v>
      </c>
      <c r="AD1002" s="11">
        <f t="shared" si="806"/>
        <v>1.001443761</v>
      </c>
      <c r="AE1002" s="106">
        <f t="shared" si="813"/>
        <v>1.01442184</v>
      </c>
      <c r="AF1002" s="106">
        <f t="shared" si="796"/>
        <v>1.0406820699999999</v>
      </c>
      <c r="AG1002" s="106">
        <f t="shared" si="797"/>
        <v>0</v>
      </c>
      <c r="AH1002" s="115" t="str">
        <f t="shared" si="814"/>
        <v>A+J=</v>
      </c>
      <c r="AI1002" s="116">
        <f t="shared" si="807"/>
        <v>45163</v>
      </c>
      <c r="AJ1002" s="10"/>
      <c r="AO1002" s="26"/>
      <c r="AP1002" s="26"/>
      <c r="BA1002" s="1"/>
      <c r="BB1002" s="1"/>
      <c r="BC1002" s="1"/>
      <c r="BD1002" s="1"/>
      <c r="BE1002" s="1"/>
      <c r="BG1002" s="1"/>
      <c r="BH1002" s="1"/>
    </row>
    <row r="1003" spans="1:60" ht="15" customHeight="1" x14ac:dyDescent="0.25">
      <c r="A1003" s="105">
        <f t="shared" si="798"/>
        <v>45144</v>
      </c>
      <c r="B1003" s="106">
        <f t="shared" si="784"/>
        <v>721.97351495972293</v>
      </c>
      <c r="C1003" s="2">
        <f t="shared" si="799"/>
        <v>588.72662161000005</v>
      </c>
      <c r="D1003" s="2">
        <f t="shared" si="800"/>
        <v>65.831367569999884</v>
      </c>
      <c r="E1003" s="106">
        <f t="shared" si="785"/>
        <v>522.89525404000017</v>
      </c>
      <c r="F1003" s="21">
        <f t="shared" si="801"/>
        <v>6659.95</v>
      </c>
      <c r="G1003" s="108">
        <f t="shared" si="802"/>
        <v>6667.94</v>
      </c>
      <c r="H1003" s="109">
        <f t="shared" si="815"/>
        <v>45103</v>
      </c>
      <c r="I1003" s="109">
        <f t="shared" si="809"/>
        <v>45133</v>
      </c>
      <c r="J1003" s="110">
        <f t="shared" si="786"/>
        <v>1.1997087065218626E-3</v>
      </c>
      <c r="K1003" s="117">
        <f t="shared" si="810"/>
        <v>45163</v>
      </c>
      <c r="L1003" s="178">
        <f t="shared" si="812"/>
        <v>31</v>
      </c>
      <c r="M1003" s="178">
        <f t="shared" si="783"/>
        <v>12</v>
      </c>
      <c r="N1003" s="106">
        <f t="shared" si="787"/>
        <v>1.00046423</v>
      </c>
      <c r="O1003" s="111">
        <f t="shared" si="817"/>
        <v>0.99920032999999997</v>
      </c>
      <c r="P1003" s="111">
        <f t="shared" si="803"/>
        <v>1.2277270923035177</v>
      </c>
      <c r="Q1003" s="106">
        <f t="shared" si="816"/>
        <v>1.22829704</v>
      </c>
      <c r="R1003" s="106">
        <f t="shared" si="804"/>
        <v>1.1934647899999999</v>
      </c>
      <c r="S1003" s="106">
        <f t="shared" si="788"/>
        <v>702.62449382</v>
      </c>
      <c r="T1003" s="106">
        <f t="shared" si="789"/>
        <v>12.736051702342834</v>
      </c>
      <c r="U1003" s="106">
        <f t="shared" si="790"/>
        <v>119.37543872738006</v>
      </c>
      <c r="V1003" s="106">
        <f t="shared" si="791"/>
        <v>720.83811203972289</v>
      </c>
      <c r="W1003" s="19">
        <f t="shared" si="808"/>
        <v>0</v>
      </c>
      <c r="X1003" s="2">
        <f t="shared" si="792"/>
        <v>0</v>
      </c>
      <c r="Y1003" s="4">
        <f t="shared" si="793"/>
        <v>0</v>
      </c>
      <c r="Z1003" s="106">
        <f t="shared" si="794"/>
        <v>0</v>
      </c>
      <c r="AA1003" s="114">
        <f t="shared" si="805"/>
        <v>0.05</v>
      </c>
      <c r="AB1003" s="112">
        <f t="shared" si="795"/>
        <v>12</v>
      </c>
      <c r="AC1003" s="178">
        <f t="shared" si="811"/>
        <v>31</v>
      </c>
      <c r="AD1003" s="11">
        <f t="shared" si="806"/>
        <v>1.0015751150000001</v>
      </c>
      <c r="AE1003" s="106">
        <f t="shared" si="813"/>
        <v>1.1067143699999999</v>
      </c>
      <c r="AF1003" s="106">
        <f t="shared" si="796"/>
        <v>1.13540292</v>
      </c>
      <c r="AG1003" s="106">
        <f t="shared" si="797"/>
        <v>0</v>
      </c>
      <c r="AH1003" s="115" t="str">
        <f t="shared" si="814"/>
        <v>A+J=</v>
      </c>
      <c r="AI1003" s="116">
        <f t="shared" si="807"/>
        <v>45163</v>
      </c>
      <c r="AJ1003" s="10"/>
      <c r="AO1003" s="26"/>
      <c r="AP1003" s="26"/>
      <c r="BA1003" s="1"/>
      <c r="BB1003" s="1"/>
      <c r="BC1003" s="1"/>
      <c r="BD1003" s="1"/>
      <c r="BE1003" s="1"/>
      <c r="BG1003" s="1"/>
      <c r="BH1003" s="1"/>
    </row>
    <row r="1004" spans="1:60" ht="15" customHeight="1" x14ac:dyDescent="0.25">
      <c r="A1004" s="105">
        <f t="shared" si="798"/>
        <v>45145</v>
      </c>
      <c r="B1004" s="106">
        <f t="shared" si="784"/>
        <v>722.09309281428978</v>
      </c>
      <c r="C1004" s="2">
        <f t="shared" si="799"/>
        <v>588.72662161000005</v>
      </c>
      <c r="D1004" s="2">
        <f t="shared" si="800"/>
        <v>65.831367569999884</v>
      </c>
      <c r="E1004" s="106">
        <f t="shared" si="785"/>
        <v>522.89525404000017</v>
      </c>
      <c r="F1004" s="21">
        <f t="shared" si="801"/>
        <v>6659.95</v>
      </c>
      <c r="G1004" s="108">
        <f t="shared" si="802"/>
        <v>6667.94</v>
      </c>
      <c r="H1004" s="109">
        <f t="shared" si="815"/>
        <v>45103</v>
      </c>
      <c r="I1004" s="109">
        <f t="shared" si="809"/>
        <v>45133</v>
      </c>
      <c r="J1004" s="110">
        <f t="shared" si="786"/>
        <v>1.1997087065218626E-3</v>
      </c>
      <c r="K1004" s="117">
        <f t="shared" si="810"/>
        <v>45163</v>
      </c>
      <c r="L1004" s="178">
        <f t="shared" si="812"/>
        <v>31</v>
      </c>
      <c r="M1004" s="178">
        <f t="shared" si="783"/>
        <v>13</v>
      </c>
      <c r="N1004" s="106">
        <f t="shared" si="787"/>
        <v>1.00050292</v>
      </c>
      <c r="O1004" s="111">
        <f t="shared" si="817"/>
        <v>0.99920032999999997</v>
      </c>
      <c r="P1004" s="111">
        <f t="shared" si="803"/>
        <v>1.2277270923035177</v>
      </c>
      <c r="Q1004" s="106">
        <f t="shared" si="816"/>
        <v>1.2283445399999999</v>
      </c>
      <c r="R1004" s="106">
        <f t="shared" si="804"/>
        <v>1.1934647899999999</v>
      </c>
      <c r="S1004" s="106">
        <f t="shared" si="788"/>
        <v>702.62449382</v>
      </c>
      <c r="T1004" s="106">
        <f t="shared" si="789"/>
        <v>12.736051702342834</v>
      </c>
      <c r="U1004" s="106">
        <f t="shared" si="790"/>
        <v>119.40027625194695</v>
      </c>
      <c r="V1004" s="106">
        <f t="shared" si="791"/>
        <v>720.86294956428981</v>
      </c>
      <c r="W1004" s="19">
        <f t="shared" si="808"/>
        <v>0</v>
      </c>
      <c r="X1004" s="2">
        <f t="shared" si="792"/>
        <v>0</v>
      </c>
      <c r="Y1004" s="4">
        <f t="shared" si="793"/>
        <v>0</v>
      </c>
      <c r="Z1004" s="106">
        <f t="shared" si="794"/>
        <v>0</v>
      </c>
      <c r="AA1004" s="114">
        <f t="shared" si="805"/>
        <v>0.05</v>
      </c>
      <c r="AB1004" s="112">
        <f t="shared" si="795"/>
        <v>13</v>
      </c>
      <c r="AC1004" s="178">
        <f t="shared" si="811"/>
        <v>31</v>
      </c>
      <c r="AD1004" s="11">
        <f t="shared" si="806"/>
        <v>1.0017064870000001</v>
      </c>
      <c r="AE1004" s="106">
        <f t="shared" si="813"/>
        <v>1.19901956</v>
      </c>
      <c r="AF1004" s="106">
        <f t="shared" si="796"/>
        <v>1.23014325</v>
      </c>
      <c r="AG1004" s="106">
        <f t="shared" si="797"/>
        <v>0</v>
      </c>
      <c r="AH1004" s="115" t="str">
        <f t="shared" si="814"/>
        <v>A+J=</v>
      </c>
      <c r="AI1004" s="116">
        <f t="shared" si="807"/>
        <v>45163</v>
      </c>
      <c r="AJ1004" s="10"/>
      <c r="AO1004" s="26"/>
      <c r="AP1004" s="26"/>
      <c r="BA1004" s="1"/>
      <c r="BB1004" s="1"/>
      <c r="BC1004" s="1"/>
      <c r="BD1004" s="1"/>
      <c r="BE1004" s="1"/>
      <c r="BG1004" s="1"/>
      <c r="BH1004" s="1"/>
    </row>
    <row r="1005" spans="1:60" ht="15" customHeight="1" x14ac:dyDescent="0.25">
      <c r="A1005" s="105">
        <f t="shared" si="798"/>
        <v>45146</v>
      </c>
      <c r="B1005" s="106">
        <f t="shared" si="784"/>
        <v>722.21269468780929</v>
      </c>
      <c r="C1005" s="2">
        <f t="shared" si="799"/>
        <v>588.72662161000005</v>
      </c>
      <c r="D1005" s="2">
        <f t="shared" si="800"/>
        <v>65.831367569999884</v>
      </c>
      <c r="E1005" s="106">
        <f t="shared" si="785"/>
        <v>522.89525404000017</v>
      </c>
      <c r="F1005" s="21">
        <f t="shared" si="801"/>
        <v>6659.95</v>
      </c>
      <c r="G1005" s="108">
        <f t="shared" si="802"/>
        <v>6667.94</v>
      </c>
      <c r="H1005" s="109">
        <f t="shared" si="815"/>
        <v>45103</v>
      </c>
      <c r="I1005" s="109">
        <f t="shared" si="809"/>
        <v>45133</v>
      </c>
      <c r="J1005" s="110">
        <f t="shared" si="786"/>
        <v>1.1997087065218626E-3</v>
      </c>
      <c r="K1005" s="117">
        <f t="shared" si="810"/>
        <v>45163</v>
      </c>
      <c r="L1005" s="178">
        <f t="shared" si="812"/>
        <v>31</v>
      </c>
      <c r="M1005" s="178">
        <f t="shared" si="783"/>
        <v>14</v>
      </c>
      <c r="N1005" s="106">
        <f t="shared" si="787"/>
        <v>1.0005416199999999</v>
      </c>
      <c r="O1005" s="111">
        <f t="shared" si="817"/>
        <v>0.99920032999999997</v>
      </c>
      <c r="P1005" s="111">
        <f t="shared" si="803"/>
        <v>1.2277270923035177</v>
      </c>
      <c r="Q1005" s="106">
        <f t="shared" si="816"/>
        <v>1.2283920500000001</v>
      </c>
      <c r="R1005" s="106">
        <f t="shared" si="804"/>
        <v>1.1934647899999999</v>
      </c>
      <c r="S1005" s="106">
        <f t="shared" si="788"/>
        <v>702.62449382</v>
      </c>
      <c r="T1005" s="106">
        <f t="shared" si="789"/>
        <v>12.736051702342834</v>
      </c>
      <c r="U1005" s="106">
        <f t="shared" si="790"/>
        <v>119.42511900546646</v>
      </c>
      <c r="V1005" s="106">
        <f t="shared" si="791"/>
        <v>720.88779231780927</v>
      </c>
      <c r="W1005" s="19">
        <f t="shared" si="808"/>
        <v>0</v>
      </c>
      <c r="X1005" s="2">
        <f t="shared" si="792"/>
        <v>0</v>
      </c>
      <c r="Y1005" s="4">
        <f t="shared" si="793"/>
        <v>0</v>
      </c>
      <c r="Z1005" s="106">
        <f t="shared" si="794"/>
        <v>0</v>
      </c>
      <c r="AA1005" s="114">
        <f t="shared" si="805"/>
        <v>0.05</v>
      </c>
      <c r="AB1005" s="112">
        <f t="shared" si="795"/>
        <v>14</v>
      </c>
      <c r="AC1005" s="178">
        <f t="shared" si="811"/>
        <v>31</v>
      </c>
      <c r="AD1005" s="11">
        <f t="shared" si="806"/>
        <v>1.001837876</v>
      </c>
      <c r="AE1005" s="106">
        <f t="shared" si="813"/>
        <v>1.2913366900000001</v>
      </c>
      <c r="AF1005" s="106">
        <f t="shared" si="796"/>
        <v>1.32490237</v>
      </c>
      <c r="AG1005" s="106">
        <f t="shared" si="797"/>
        <v>0</v>
      </c>
      <c r="AH1005" s="115" t="str">
        <f t="shared" si="814"/>
        <v>A+J=</v>
      </c>
      <c r="AI1005" s="116">
        <f t="shared" si="807"/>
        <v>45163</v>
      </c>
      <c r="AJ1005" s="10"/>
      <c r="AO1005" s="26"/>
      <c r="AP1005" s="26"/>
      <c r="BA1005" s="1"/>
      <c r="BB1005" s="1"/>
      <c r="BC1005" s="1"/>
      <c r="BD1005" s="1"/>
      <c r="BE1005" s="1"/>
      <c r="BG1005" s="1"/>
      <c r="BH1005" s="1"/>
    </row>
    <row r="1006" spans="1:60" ht="15" customHeight="1" x14ac:dyDescent="0.25">
      <c r="A1006" s="105">
        <f t="shared" si="798"/>
        <v>45147</v>
      </c>
      <c r="B1006" s="106">
        <f t="shared" si="784"/>
        <v>722.33231534132869</v>
      </c>
      <c r="C1006" s="2">
        <f t="shared" si="799"/>
        <v>588.72662161000005</v>
      </c>
      <c r="D1006" s="2">
        <f t="shared" si="800"/>
        <v>65.831367569999884</v>
      </c>
      <c r="E1006" s="106">
        <f t="shared" si="785"/>
        <v>522.89525404000017</v>
      </c>
      <c r="F1006" s="21">
        <f t="shared" si="801"/>
        <v>6659.95</v>
      </c>
      <c r="G1006" s="108">
        <f t="shared" si="802"/>
        <v>6667.94</v>
      </c>
      <c r="H1006" s="109">
        <f t="shared" si="815"/>
        <v>45103</v>
      </c>
      <c r="I1006" s="109">
        <f t="shared" si="809"/>
        <v>45133</v>
      </c>
      <c r="J1006" s="110">
        <f t="shared" si="786"/>
        <v>1.1997087065218626E-3</v>
      </c>
      <c r="K1006" s="117">
        <f t="shared" si="810"/>
        <v>45163</v>
      </c>
      <c r="L1006" s="178">
        <f t="shared" si="812"/>
        <v>31</v>
      </c>
      <c r="M1006" s="178">
        <f t="shared" si="783"/>
        <v>15</v>
      </c>
      <c r="N1006" s="106">
        <f t="shared" si="787"/>
        <v>1.0005803200000001</v>
      </c>
      <c r="O1006" s="111">
        <f t="shared" si="817"/>
        <v>0.99920032999999997</v>
      </c>
      <c r="P1006" s="111">
        <f t="shared" si="803"/>
        <v>1.2277270923035177</v>
      </c>
      <c r="Q1006" s="106">
        <f t="shared" si="816"/>
        <v>1.22843956</v>
      </c>
      <c r="R1006" s="106">
        <f t="shared" si="804"/>
        <v>1.1934647899999999</v>
      </c>
      <c r="S1006" s="106">
        <f t="shared" si="788"/>
        <v>702.62449382</v>
      </c>
      <c r="T1006" s="106">
        <f t="shared" si="789"/>
        <v>12.736051702342834</v>
      </c>
      <c r="U1006" s="106">
        <f t="shared" si="790"/>
        <v>119.44996175898585</v>
      </c>
      <c r="V1006" s="106">
        <f t="shared" si="791"/>
        <v>720.91263507132874</v>
      </c>
      <c r="W1006" s="19">
        <f t="shared" si="808"/>
        <v>0</v>
      </c>
      <c r="X1006" s="2">
        <f t="shared" si="792"/>
        <v>0</v>
      </c>
      <c r="Y1006" s="4">
        <f t="shared" si="793"/>
        <v>0</v>
      </c>
      <c r="Z1006" s="106">
        <f t="shared" si="794"/>
        <v>0</v>
      </c>
      <c r="AA1006" s="114">
        <f t="shared" si="805"/>
        <v>0.05</v>
      </c>
      <c r="AB1006" s="112">
        <f t="shared" si="795"/>
        <v>15</v>
      </c>
      <c r="AC1006" s="178">
        <f t="shared" si="811"/>
        <v>31</v>
      </c>
      <c r="AD1006" s="11">
        <f t="shared" si="806"/>
        <v>1.0019692819999999</v>
      </c>
      <c r="AE1006" s="106">
        <f t="shared" si="813"/>
        <v>1.38366576</v>
      </c>
      <c r="AF1006" s="106">
        <f t="shared" si="796"/>
        <v>1.41968027</v>
      </c>
      <c r="AG1006" s="106">
        <f t="shared" si="797"/>
        <v>0</v>
      </c>
      <c r="AH1006" s="115" t="str">
        <f t="shared" si="814"/>
        <v>A+J=</v>
      </c>
      <c r="AI1006" s="116">
        <f t="shared" si="807"/>
        <v>45163</v>
      </c>
      <c r="AJ1006" s="10"/>
      <c r="AO1006" s="26"/>
      <c r="AP1006" s="26"/>
      <c r="BA1006" s="1"/>
      <c r="BB1006" s="1"/>
      <c r="BC1006" s="1"/>
      <c r="BD1006" s="1"/>
      <c r="BE1006" s="1"/>
      <c r="BG1006" s="1"/>
      <c r="BH1006" s="1"/>
    </row>
    <row r="1007" spans="1:60" ht="15" customHeight="1" x14ac:dyDescent="0.25">
      <c r="A1007" s="105">
        <f t="shared" si="798"/>
        <v>45148</v>
      </c>
      <c r="B1007" s="106">
        <f t="shared" si="784"/>
        <v>722.45195478484811</v>
      </c>
      <c r="C1007" s="2">
        <f t="shared" si="799"/>
        <v>588.72662161000005</v>
      </c>
      <c r="D1007" s="2">
        <f t="shared" si="800"/>
        <v>65.831367569999884</v>
      </c>
      <c r="E1007" s="106">
        <f t="shared" si="785"/>
        <v>522.89525404000017</v>
      </c>
      <c r="F1007" s="21">
        <f t="shared" si="801"/>
        <v>6659.95</v>
      </c>
      <c r="G1007" s="108">
        <f t="shared" si="802"/>
        <v>6667.94</v>
      </c>
      <c r="H1007" s="109">
        <f t="shared" si="815"/>
        <v>45103</v>
      </c>
      <c r="I1007" s="109">
        <f t="shared" si="809"/>
        <v>45133</v>
      </c>
      <c r="J1007" s="110">
        <f t="shared" si="786"/>
        <v>1.1997087065218626E-3</v>
      </c>
      <c r="K1007" s="117">
        <f t="shared" si="810"/>
        <v>45163</v>
      </c>
      <c r="L1007" s="178">
        <f t="shared" si="812"/>
        <v>31</v>
      </c>
      <c r="M1007" s="178">
        <f t="shared" si="783"/>
        <v>16</v>
      </c>
      <c r="N1007" s="106">
        <f t="shared" si="787"/>
        <v>1.00061902</v>
      </c>
      <c r="O1007" s="111">
        <f t="shared" si="817"/>
        <v>0.99920032999999997</v>
      </c>
      <c r="P1007" s="111">
        <f t="shared" si="803"/>
        <v>1.2277270923035177</v>
      </c>
      <c r="Q1007" s="106">
        <f t="shared" si="816"/>
        <v>1.2284870699999999</v>
      </c>
      <c r="R1007" s="106">
        <f t="shared" si="804"/>
        <v>1.1934647899999999</v>
      </c>
      <c r="S1007" s="106">
        <f t="shared" si="788"/>
        <v>702.62449382</v>
      </c>
      <c r="T1007" s="106">
        <f t="shared" si="789"/>
        <v>12.736051702342834</v>
      </c>
      <c r="U1007" s="106">
        <f t="shared" si="790"/>
        <v>119.47480451250524</v>
      </c>
      <c r="V1007" s="106">
        <f t="shared" si="791"/>
        <v>720.93747782484809</v>
      </c>
      <c r="W1007" s="19">
        <f t="shared" si="808"/>
        <v>0</v>
      </c>
      <c r="X1007" s="2">
        <f t="shared" si="792"/>
        <v>0</v>
      </c>
      <c r="Y1007" s="4">
        <f t="shared" si="793"/>
        <v>0</v>
      </c>
      <c r="Z1007" s="106">
        <f t="shared" si="794"/>
        <v>0</v>
      </c>
      <c r="AA1007" s="114">
        <f t="shared" si="805"/>
        <v>0.05</v>
      </c>
      <c r="AB1007" s="112">
        <f t="shared" si="795"/>
        <v>16</v>
      </c>
      <c r="AC1007" s="178">
        <f t="shared" si="811"/>
        <v>31</v>
      </c>
      <c r="AD1007" s="11">
        <f t="shared" si="806"/>
        <v>1.0021007049999999</v>
      </c>
      <c r="AE1007" s="106">
        <f t="shared" si="813"/>
        <v>1.4760067800000001</v>
      </c>
      <c r="AF1007" s="106">
        <f t="shared" si="796"/>
        <v>1.5144769600000001</v>
      </c>
      <c r="AG1007" s="106">
        <f t="shared" si="797"/>
        <v>0</v>
      </c>
      <c r="AH1007" s="115" t="str">
        <f t="shared" si="814"/>
        <v>A+J=</v>
      </c>
      <c r="AI1007" s="116">
        <f t="shared" si="807"/>
        <v>45163</v>
      </c>
      <c r="AJ1007" s="10"/>
      <c r="AO1007" s="26"/>
      <c r="AP1007" s="26"/>
      <c r="BA1007" s="1"/>
      <c r="BB1007" s="1"/>
      <c r="BC1007" s="1"/>
      <c r="BD1007" s="1"/>
      <c r="BE1007" s="1"/>
      <c r="BG1007" s="1"/>
      <c r="BH1007" s="1"/>
    </row>
    <row r="1008" spans="1:60" ht="15" customHeight="1" x14ac:dyDescent="0.25">
      <c r="A1008" s="105">
        <f t="shared" si="798"/>
        <v>45149</v>
      </c>
      <c r="B1008" s="106">
        <f t="shared" si="784"/>
        <v>722.5716189773201</v>
      </c>
      <c r="C1008" s="2">
        <f t="shared" si="799"/>
        <v>588.72662161000005</v>
      </c>
      <c r="D1008" s="2">
        <f t="shared" si="800"/>
        <v>65.831367569999884</v>
      </c>
      <c r="E1008" s="106">
        <f t="shared" si="785"/>
        <v>522.89525404000017</v>
      </c>
      <c r="F1008" s="21">
        <f t="shared" si="801"/>
        <v>6659.95</v>
      </c>
      <c r="G1008" s="108">
        <f t="shared" si="802"/>
        <v>6667.94</v>
      </c>
      <c r="H1008" s="109">
        <f t="shared" si="815"/>
        <v>45103</v>
      </c>
      <c r="I1008" s="109">
        <f t="shared" si="809"/>
        <v>45133</v>
      </c>
      <c r="J1008" s="110">
        <f t="shared" si="786"/>
        <v>1.1997087065218626E-3</v>
      </c>
      <c r="K1008" s="117">
        <f t="shared" si="810"/>
        <v>45163</v>
      </c>
      <c r="L1008" s="178">
        <f t="shared" si="812"/>
        <v>31</v>
      </c>
      <c r="M1008" s="178">
        <f t="shared" si="783"/>
        <v>17</v>
      </c>
      <c r="N1008" s="106">
        <f t="shared" si="787"/>
        <v>1.00065772</v>
      </c>
      <c r="O1008" s="111">
        <f t="shared" si="817"/>
        <v>0.99920032999999997</v>
      </c>
      <c r="P1008" s="111">
        <f t="shared" si="803"/>
        <v>1.2277270923035177</v>
      </c>
      <c r="Q1008" s="106">
        <f t="shared" si="816"/>
        <v>1.22853459</v>
      </c>
      <c r="R1008" s="106">
        <f t="shared" si="804"/>
        <v>1.1934647899999999</v>
      </c>
      <c r="S1008" s="106">
        <f t="shared" si="788"/>
        <v>702.62449382</v>
      </c>
      <c r="T1008" s="106">
        <f t="shared" si="789"/>
        <v>12.736051702342834</v>
      </c>
      <c r="U1008" s="106">
        <f t="shared" si="790"/>
        <v>119.49965249497727</v>
      </c>
      <c r="V1008" s="106">
        <f t="shared" si="791"/>
        <v>720.9623258073201</v>
      </c>
      <c r="W1008" s="19">
        <f t="shared" si="808"/>
        <v>0</v>
      </c>
      <c r="X1008" s="2">
        <f t="shared" si="792"/>
        <v>0</v>
      </c>
      <c r="Y1008" s="4">
        <f t="shared" si="793"/>
        <v>0</v>
      </c>
      <c r="Z1008" s="106">
        <f t="shared" si="794"/>
        <v>0</v>
      </c>
      <c r="AA1008" s="114">
        <f t="shared" si="805"/>
        <v>0.05</v>
      </c>
      <c r="AB1008" s="112">
        <f t="shared" si="795"/>
        <v>17</v>
      </c>
      <c r="AC1008" s="178">
        <f t="shared" si="811"/>
        <v>31</v>
      </c>
      <c r="AD1008" s="11">
        <f t="shared" si="806"/>
        <v>1.0022321460000001</v>
      </c>
      <c r="AE1008" s="106">
        <f t="shared" si="813"/>
        <v>1.5683604499999999</v>
      </c>
      <c r="AF1008" s="106">
        <f t="shared" si="796"/>
        <v>1.6092931699999999</v>
      </c>
      <c r="AG1008" s="106">
        <f t="shared" si="797"/>
        <v>0</v>
      </c>
      <c r="AH1008" s="115" t="str">
        <f t="shared" si="814"/>
        <v>A+J=</v>
      </c>
      <c r="AI1008" s="116">
        <f t="shared" si="807"/>
        <v>45163</v>
      </c>
      <c r="AJ1008" s="10"/>
      <c r="AO1008" s="26"/>
      <c r="AP1008" s="26"/>
      <c r="BA1008" s="1"/>
      <c r="BB1008" s="1"/>
      <c r="BC1008" s="1"/>
      <c r="BD1008" s="1"/>
      <c r="BE1008" s="1"/>
      <c r="BG1008" s="1"/>
      <c r="BH1008" s="1"/>
    </row>
    <row r="1009" spans="1:60" ht="15" customHeight="1" x14ac:dyDescent="0.25">
      <c r="A1009" s="105">
        <f t="shared" si="798"/>
        <v>45150</v>
      </c>
      <c r="B1009" s="106">
        <f t="shared" si="784"/>
        <v>722.69129599083954</v>
      </c>
      <c r="C1009" s="2">
        <f t="shared" si="799"/>
        <v>588.72662161000005</v>
      </c>
      <c r="D1009" s="2">
        <f t="shared" si="800"/>
        <v>65.831367569999884</v>
      </c>
      <c r="E1009" s="106">
        <f t="shared" si="785"/>
        <v>522.89525404000017</v>
      </c>
      <c r="F1009" s="21">
        <f t="shared" si="801"/>
        <v>6659.95</v>
      </c>
      <c r="G1009" s="108">
        <f t="shared" si="802"/>
        <v>6667.94</v>
      </c>
      <c r="H1009" s="109">
        <f t="shared" si="815"/>
        <v>45103</v>
      </c>
      <c r="I1009" s="109">
        <f t="shared" si="809"/>
        <v>45133</v>
      </c>
      <c r="J1009" s="110">
        <f t="shared" si="786"/>
        <v>1.1997087065218626E-3</v>
      </c>
      <c r="K1009" s="117">
        <f t="shared" si="810"/>
        <v>45163</v>
      </c>
      <c r="L1009" s="178">
        <f t="shared" si="812"/>
        <v>31</v>
      </c>
      <c r="M1009" s="178">
        <f t="shared" ref="M1009:M1072" si="818">L1009-(K1009-A1009)</f>
        <v>18</v>
      </c>
      <c r="N1009" s="106">
        <f t="shared" si="787"/>
        <v>1.0006964199999999</v>
      </c>
      <c r="O1009" s="111">
        <f t="shared" si="817"/>
        <v>0.99920032999999997</v>
      </c>
      <c r="P1009" s="111">
        <f t="shared" si="803"/>
        <v>1.2277270923035177</v>
      </c>
      <c r="Q1009" s="106">
        <f t="shared" si="816"/>
        <v>1.2285820999999999</v>
      </c>
      <c r="R1009" s="106">
        <f t="shared" si="804"/>
        <v>1.1934647899999999</v>
      </c>
      <c r="S1009" s="106">
        <f t="shared" si="788"/>
        <v>702.62449382</v>
      </c>
      <c r="T1009" s="106">
        <f t="shared" si="789"/>
        <v>12.736051702342834</v>
      </c>
      <c r="U1009" s="106">
        <f t="shared" si="790"/>
        <v>119.52449524849666</v>
      </c>
      <c r="V1009" s="106">
        <f t="shared" si="791"/>
        <v>720.98716856083956</v>
      </c>
      <c r="W1009" s="19">
        <f t="shared" si="808"/>
        <v>0</v>
      </c>
      <c r="X1009" s="2">
        <f t="shared" si="792"/>
        <v>0</v>
      </c>
      <c r="Y1009" s="4">
        <f t="shared" si="793"/>
        <v>0</v>
      </c>
      <c r="Z1009" s="106">
        <f t="shared" si="794"/>
        <v>0</v>
      </c>
      <c r="AA1009" s="114">
        <f t="shared" si="805"/>
        <v>0.05</v>
      </c>
      <c r="AB1009" s="112">
        <f t="shared" si="795"/>
        <v>18</v>
      </c>
      <c r="AC1009" s="178">
        <f t="shared" si="811"/>
        <v>31</v>
      </c>
      <c r="AD1009" s="11">
        <f t="shared" si="806"/>
        <v>1.002363603</v>
      </c>
      <c r="AE1009" s="106">
        <f t="shared" si="813"/>
        <v>1.66072536</v>
      </c>
      <c r="AF1009" s="106">
        <f t="shared" si="796"/>
        <v>1.70412743</v>
      </c>
      <c r="AG1009" s="106">
        <f t="shared" si="797"/>
        <v>0</v>
      </c>
      <c r="AH1009" s="115" t="str">
        <f t="shared" si="814"/>
        <v>A+J=</v>
      </c>
      <c r="AI1009" s="116">
        <f t="shared" si="807"/>
        <v>45163</v>
      </c>
      <c r="AJ1009" s="10"/>
      <c r="AO1009" s="26"/>
      <c r="AP1009" s="26"/>
      <c r="BA1009" s="1"/>
      <c r="BB1009" s="1"/>
      <c r="BC1009" s="1"/>
      <c r="BD1009" s="1"/>
      <c r="BE1009" s="1"/>
      <c r="BG1009" s="1"/>
      <c r="BH1009" s="1"/>
    </row>
    <row r="1010" spans="1:60" ht="15" customHeight="1" x14ac:dyDescent="0.25">
      <c r="A1010" s="105">
        <f t="shared" si="798"/>
        <v>45151</v>
      </c>
      <c r="B1010" s="106">
        <f t="shared" si="784"/>
        <v>722.8110030022641</v>
      </c>
      <c r="C1010" s="2">
        <f t="shared" si="799"/>
        <v>588.72662161000005</v>
      </c>
      <c r="D1010" s="2">
        <f t="shared" si="800"/>
        <v>65.831367569999884</v>
      </c>
      <c r="E1010" s="106">
        <f t="shared" si="785"/>
        <v>522.89525404000017</v>
      </c>
      <c r="F1010" s="21">
        <f t="shared" si="801"/>
        <v>6659.95</v>
      </c>
      <c r="G1010" s="108">
        <f t="shared" si="802"/>
        <v>6667.94</v>
      </c>
      <c r="H1010" s="109">
        <f t="shared" si="815"/>
        <v>45103</v>
      </c>
      <c r="I1010" s="109">
        <f t="shared" si="809"/>
        <v>45133</v>
      </c>
      <c r="J1010" s="110">
        <f t="shared" si="786"/>
        <v>1.1997087065218626E-3</v>
      </c>
      <c r="K1010" s="117">
        <f t="shared" si="810"/>
        <v>45163</v>
      </c>
      <c r="L1010" s="178">
        <f t="shared" si="812"/>
        <v>31</v>
      </c>
      <c r="M1010" s="178">
        <f t="shared" si="818"/>
        <v>19</v>
      </c>
      <c r="N1010" s="106">
        <f t="shared" si="787"/>
        <v>1.00073513</v>
      </c>
      <c r="O1010" s="111">
        <f t="shared" si="817"/>
        <v>0.99920032999999997</v>
      </c>
      <c r="P1010" s="111">
        <f t="shared" si="803"/>
        <v>1.2277270923035177</v>
      </c>
      <c r="Q1010" s="106">
        <f t="shared" si="816"/>
        <v>1.2286296299999999</v>
      </c>
      <c r="R1010" s="106">
        <f t="shared" si="804"/>
        <v>1.1934647899999999</v>
      </c>
      <c r="S1010" s="106">
        <f t="shared" si="788"/>
        <v>702.62449382</v>
      </c>
      <c r="T1010" s="106">
        <f t="shared" si="789"/>
        <v>12.736051702342834</v>
      </c>
      <c r="U1010" s="106">
        <f t="shared" si="790"/>
        <v>119.54934845992121</v>
      </c>
      <c r="V1010" s="106">
        <f t="shared" si="791"/>
        <v>721.01202177226412</v>
      </c>
      <c r="W1010" s="19">
        <f t="shared" si="808"/>
        <v>0</v>
      </c>
      <c r="X1010" s="2">
        <f t="shared" si="792"/>
        <v>0</v>
      </c>
      <c r="Y1010" s="4">
        <f t="shared" si="793"/>
        <v>0</v>
      </c>
      <c r="Z1010" s="106">
        <f t="shared" si="794"/>
        <v>0</v>
      </c>
      <c r="AA1010" s="114">
        <f t="shared" si="805"/>
        <v>0.05</v>
      </c>
      <c r="AB1010" s="112">
        <f t="shared" si="795"/>
        <v>19</v>
      </c>
      <c r="AC1010" s="178">
        <f t="shared" si="811"/>
        <v>31</v>
      </c>
      <c r="AD1010" s="11">
        <f t="shared" si="806"/>
        <v>1.0024950779999999</v>
      </c>
      <c r="AE1010" s="106">
        <f t="shared" si="813"/>
        <v>1.75310291</v>
      </c>
      <c r="AF1010" s="106">
        <f t="shared" si="796"/>
        <v>1.7989812300000001</v>
      </c>
      <c r="AG1010" s="106">
        <f t="shared" si="797"/>
        <v>0</v>
      </c>
      <c r="AH1010" s="115" t="str">
        <f t="shared" si="814"/>
        <v>A+J=</v>
      </c>
      <c r="AI1010" s="116">
        <f t="shared" si="807"/>
        <v>45163</v>
      </c>
      <c r="AJ1010" s="10"/>
      <c r="AO1010" s="26"/>
      <c r="AP1010" s="26"/>
      <c r="BA1010" s="1"/>
      <c r="BB1010" s="1"/>
      <c r="BC1010" s="1"/>
      <c r="BD1010" s="1"/>
      <c r="BE1010" s="1"/>
      <c r="BG1010" s="1"/>
      <c r="BH1010" s="1"/>
    </row>
    <row r="1011" spans="1:60" ht="15" customHeight="1" x14ac:dyDescent="0.25">
      <c r="A1011" s="105">
        <f t="shared" si="798"/>
        <v>45152</v>
      </c>
      <c r="B1011" s="106">
        <f t="shared" si="784"/>
        <v>722.93072428473613</v>
      </c>
      <c r="C1011" s="2">
        <f t="shared" si="799"/>
        <v>588.72662161000005</v>
      </c>
      <c r="D1011" s="2">
        <f t="shared" si="800"/>
        <v>65.831367569999884</v>
      </c>
      <c r="E1011" s="106">
        <f t="shared" si="785"/>
        <v>522.89525404000017</v>
      </c>
      <c r="F1011" s="21">
        <f t="shared" si="801"/>
        <v>6659.95</v>
      </c>
      <c r="G1011" s="108">
        <f t="shared" si="802"/>
        <v>6667.94</v>
      </c>
      <c r="H1011" s="109">
        <f t="shared" si="815"/>
        <v>45103</v>
      </c>
      <c r="I1011" s="109">
        <f t="shared" si="809"/>
        <v>45133</v>
      </c>
      <c r="J1011" s="110">
        <f t="shared" si="786"/>
        <v>1.1997087065218626E-3</v>
      </c>
      <c r="K1011" s="117">
        <f t="shared" si="810"/>
        <v>45163</v>
      </c>
      <c r="L1011" s="178">
        <f t="shared" si="812"/>
        <v>31</v>
      </c>
      <c r="M1011" s="178">
        <f t="shared" si="818"/>
        <v>20</v>
      </c>
      <c r="N1011" s="106">
        <f t="shared" si="787"/>
        <v>1.0007738399999999</v>
      </c>
      <c r="O1011" s="111">
        <f t="shared" si="817"/>
        <v>0.99920032999999997</v>
      </c>
      <c r="P1011" s="111">
        <f t="shared" si="803"/>
        <v>1.2277270923035177</v>
      </c>
      <c r="Q1011" s="106">
        <f t="shared" si="816"/>
        <v>1.22867715</v>
      </c>
      <c r="R1011" s="106">
        <f t="shared" si="804"/>
        <v>1.1934647899999999</v>
      </c>
      <c r="S1011" s="106">
        <f t="shared" si="788"/>
        <v>702.62449382</v>
      </c>
      <c r="T1011" s="106">
        <f t="shared" si="789"/>
        <v>12.736051702342834</v>
      </c>
      <c r="U1011" s="106">
        <f t="shared" si="790"/>
        <v>119.57419644239322</v>
      </c>
      <c r="V1011" s="106">
        <f t="shared" si="791"/>
        <v>721.03686975473613</v>
      </c>
      <c r="W1011" s="19">
        <f t="shared" si="808"/>
        <v>0</v>
      </c>
      <c r="X1011" s="2">
        <f t="shared" si="792"/>
        <v>0</v>
      </c>
      <c r="Y1011" s="4">
        <f t="shared" si="793"/>
        <v>0</v>
      </c>
      <c r="Z1011" s="106">
        <f t="shared" si="794"/>
        <v>0</v>
      </c>
      <c r="AA1011" s="114">
        <f t="shared" si="805"/>
        <v>0.05</v>
      </c>
      <c r="AB1011" s="112">
        <f t="shared" si="795"/>
        <v>20</v>
      </c>
      <c r="AC1011" s="178">
        <f t="shared" si="811"/>
        <v>31</v>
      </c>
      <c r="AD1011" s="11">
        <f t="shared" si="806"/>
        <v>1.002626571</v>
      </c>
      <c r="AE1011" s="106">
        <f t="shared" si="813"/>
        <v>1.84549311</v>
      </c>
      <c r="AF1011" s="106">
        <f t="shared" si="796"/>
        <v>1.89385453</v>
      </c>
      <c r="AG1011" s="106">
        <f t="shared" si="797"/>
        <v>0</v>
      </c>
      <c r="AH1011" s="115" t="str">
        <f t="shared" si="814"/>
        <v>A+J=</v>
      </c>
      <c r="AI1011" s="116">
        <f t="shared" si="807"/>
        <v>45163</v>
      </c>
      <c r="AJ1011" s="10"/>
      <c r="AO1011" s="26"/>
      <c r="AP1011" s="26"/>
      <c r="BA1011" s="1"/>
      <c r="BB1011" s="1"/>
      <c r="BC1011" s="1"/>
      <c r="BD1011" s="1"/>
      <c r="BE1011" s="1"/>
      <c r="BG1011" s="1"/>
      <c r="BH1011" s="1"/>
    </row>
    <row r="1012" spans="1:60" ht="15" customHeight="1" x14ac:dyDescent="0.25">
      <c r="A1012" s="105">
        <f t="shared" si="798"/>
        <v>45153</v>
      </c>
      <c r="B1012" s="106">
        <f t="shared" si="784"/>
        <v>723.05045838825549</v>
      </c>
      <c r="C1012" s="2">
        <f t="shared" si="799"/>
        <v>588.72662161000005</v>
      </c>
      <c r="D1012" s="2">
        <f t="shared" si="800"/>
        <v>65.831367569999884</v>
      </c>
      <c r="E1012" s="106">
        <f t="shared" si="785"/>
        <v>522.89525404000017</v>
      </c>
      <c r="F1012" s="21">
        <f t="shared" si="801"/>
        <v>6659.95</v>
      </c>
      <c r="G1012" s="108">
        <f t="shared" si="802"/>
        <v>6667.94</v>
      </c>
      <c r="H1012" s="109">
        <f t="shared" si="815"/>
        <v>45103</v>
      </c>
      <c r="I1012" s="109">
        <f t="shared" si="809"/>
        <v>45133</v>
      </c>
      <c r="J1012" s="110">
        <f t="shared" si="786"/>
        <v>1.1997087065218626E-3</v>
      </c>
      <c r="K1012" s="117">
        <f t="shared" si="810"/>
        <v>45163</v>
      </c>
      <c r="L1012" s="178">
        <f t="shared" si="812"/>
        <v>31</v>
      </c>
      <c r="M1012" s="178">
        <f t="shared" si="818"/>
        <v>21</v>
      </c>
      <c r="N1012" s="106">
        <f t="shared" si="787"/>
        <v>1.0008125400000001</v>
      </c>
      <c r="O1012" s="111">
        <f t="shared" si="817"/>
        <v>0.99920032999999997</v>
      </c>
      <c r="P1012" s="111">
        <f t="shared" si="803"/>
        <v>1.2277270923035177</v>
      </c>
      <c r="Q1012" s="106">
        <f t="shared" si="816"/>
        <v>1.2287246599999999</v>
      </c>
      <c r="R1012" s="106">
        <f t="shared" si="804"/>
        <v>1.1934647899999999</v>
      </c>
      <c r="S1012" s="106">
        <f t="shared" si="788"/>
        <v>702.62449382</v>
      </c>
      <c r="T1012" s="106">
        <f t="shared" si="789"/>
        <v>12.736051702342834</v>
      </c>
      <c r="U1012" s="106">
        <f t="shared" si="790"/>
        <v>119.59903919591262</v>
      </c>
      <c r="V1012" s="106">
        <f t="shared" si="791"/>
        <v>721.06171250825548</v>
      </c>
      <c r="W1012" s="19">
        <f t="shared" si="808"/>
        <v>0</v>
      </c>
      <c r="X1012" s="2">
        <f t="shared" si="792"/>
        <v>0</v>
      </c>
      <c r="Y1012" s="4">
        <f t="shared" si="793"/>
        <v>0</v>
      </c>
      <c r="Z1012" s="106">
        <f t="shared" si="794"/>
        <v>0</v>
      </c>
      <c r="AA1012" s="114">
        <f t="shared" si="805"/>
        <v>0.05</v>
      </c>
      <c r="AB1012" s="112">
        <f t="shared" si="795"/>
        <v>21</v>
      </c>
      <c r="AC1012" s="178">
        <f t="shared" si="811"/>
        <v>31</v>
      </c>
      <c r="AD1012" s="11">
        <f t="shared" si="806"/>
        <v>1.00275808</v>
      </c>
      <c r="AE1012" s="106">
        <f t="shared" si="813"/>
        <v>1.9378945599999999</v>
      </c>
      <c r="AF1012" s="106">
        <f t="shared" si="796"/>
        <v>1.98874588</v>
      </c>
      <c r="AG1012" s="106">
        <f t="shared" si="797"/>
        <v>0</v>
      </c>
      <c r="AH1012" s="115" t="str">
        <f t="shared" si="814"/>
        <v>A+J=</v>
      </c>
      <c r="AI1012" s="116">
        <f t="shared" si="807"/>
        <v>45163</v>
      </c>
      <c r="AJ1012" s="10"/>
      <c r="AO1012" s="26"/>
      <c r="AP1012" s="26"/>
      <c r="BA1012" s="1"/>
      <c r="BB1012" s="1"/>
      <c r="BC1012" s="1"/>
      <c r="BD1012" s="1"/>
      <c r="BE1012" s="1"/>
      <c r="BG1012" s="1"/>
      <c r="BH1012" s="1"/>
    </row>
    <row r="1013" spans="1:60" ht="15" customHeight="1" x14ac:dyDescent="0.25">
      <c r="A1013" s="105">
        <f t="shared" si="798"/>
        <v>45154</v>
      </c>
      <c r="B1013" s="106">
        <f t="shared" si="784"/>
        <v>723.17022249967999</v>
      </c>
      <c r="C1013" s="2">
        <f t="shared" si="799"/>
        <v>588.72662161000005</v>
      </c>
      <c r="D1013" s="2">
        <f t="shared" si="800"/>
        <v>65.831367569999884</v>
      </c>
      <c r="E1013" s="106">
        <f t="shared" si="785"/>
        <v>522.89525404000017</v>
      </c>
      <c r="F1013" s="21">
        <f t="shared" si="801"/>
        <v>6659.95</v>
      </c>
      <c r="G1013" s="108">
        <f t="shared" si="802"/>
        <v>6667.94</v>
      </c>
      <c r="H1013" s="109">
        <f t="shared" si="815"/>
        <v>45103</v>
      </c>
      <c r="I1013" s="109">
        <f t="shared" si="809"/>
        <v>45133</v>
      </c>
      <c r="J1013" s="110">
        <f t="shared" si="786"/>
        <v>1.1997087065218626E-3</v>
      </c>
      <c r="K1013" s="117">
        <f t="shared" si="810"/>
        <v>45163</v>
      </c>
      <c r="L1013" s="178">
        <f t="shared" si="812"/>
        <v>31</v>
      </c>
      <c r="M1013" s="178">
        <f t="shared" si="818"/>
        <v>22</v>
      </c>
      <c r="N1013" s="106">
        <f t="shared" si="787"/>
        <v>1.00085125</v>
      </c>
      <c r="O1013" s="111">
        <f t="shared" si="817"/>
        <v>0.99920032999999997</v>
      </c>
      <c r="P1013" s="111">
        <f t="shared" si="803"/>
        <v>1.2277270923035177</v>
      </c>
      <c r="Q1013" s="106">
        <f t="shared" si="816"/>
        <v>1.2287721899999999</v>
      </c>
      <c r="R1013" s="106">
        <f t="shared" si="804"/>
        <v>1.1934647899999999</v>
      </c>
      <c r="S1013" s="106">
        <f t="shared" si="788"/>
        <v>702.62449382</v>
      </c>
      <c r="T1013" s="106">
        <f t="shared" si="789"/>
        <v>12.736051702342834</v>
      </c>
      <c r="U1013" s="106">
        <f t="shared" si="790"/>
        <v>119.62389240733715</v>
      </c>
      <c r="V1013" s="106">
        <f t="shared" si="791"/>
        <v>721.08656571968004</v>
      </c>
      <c r="W1013" s="19">
        <f t="shared" si="808"/>
        <v>0</v>
      </c>
      <c r="X1013" s="2">
        <f t="shared" si="792"/>
        <v>0</v>
      </c>
      <c r="Y1013" s="4">
        <f t="shared" si="793"/>
        <v>0</v>
      </c>
      <c r="Z1013" s="106">
        <f t="shared" si="794"/>
        <v>0</v>
      </c>
      <c r="AA1013" s="114">
        <f t="shared" si="805"/>
        <v>0.05</v>
      </c>
      <c r="AB1013" s="112">
        <f t="shared" si="795"/>
        <v>22</v>
      </c>
      <c r="AC1013" s="178">
        <f t="shared" si="811"/>
        <v>31</v>
      </c>
      <c r="AD1013" s="11">
        <f t="shared" si="806"/>
        <v>1.002889607</v>
      </c>
      <c r="AE1013" s="106">
        <f t="shared" si="813"/>
        <v>2.0303086499999998</v>
      </c>
      <c r="AF1013" s="106">
        <f t="shared" si="796"/>
        <v>2.0836567800000001</v>
      </c>
      <c r="AG1013" s="106">
        <f t="shared" si="797"/>
        <v>0</v>
      </c>
      <c r="AH1013" s="115" t="str">
        <f t="shared" si="814"/>
        <v>A+J=</v>
      </c>
      <c r="AI1013" s="116">
        <f t="shared" si="807"/>
        <v>45163</v>
      </c>
      <c r="AJ1013" s="10"/>
      <c r="AO1013" s="26"/>
      <c r="AP1013" s="26"/>
      <c r="BA1013" s="1"/>
      <c r="BB1013" s="1"/>
      <c r="BC1013" s="1"/>
      <c r="BD1013" s="1"/>
      <c r="BE1013" s="1"/>
      <c r="BG1013" s="1"/>
      <c r="BH1013" s="1"/>
    </row>
    <row r="1014" spans="1:60" ht="15" customHeight="1" x14ac:dyDescent="0.25">
      <c r="A1014" s="105">
        <f t="shared" si="798"/>
        <v>45155</v>
      </c>
      <c r="B1014" s="106">
        <f t="shared" si="784"/>
        <v>723.29000541110463</v>
      </c>
      <c r="C1014" s="2">
        <f t="shared" si="799"/>
        <v>588.72662161000005</v>
      </c>
      <c r="D1014" s="2">
        <f t="shared" si="800"/>
        <v>65.831367569999884</v>
      </c>
      <c r="E1014" s="106">
        <f t="shared" si="785"/>
        <v>522.89525404000017</v>
      </c>
      <c r="F1014" s="21">
        <f t="shared" si="801"/>
        <v>6659.95</v>
      </c>
      <c r="G1014" s="108">
        <f t="shared" si="802"/>
        <v>6667.94</v>
      </c>
      <c r="H1014" s="109">
        <f t="shared" si="815"/>
        <v>45103</v>
      </c>
      <c r="I1014" s="109">
        <f t="shared" si="809"/>
        <v>45133</v>
      </c>
      <c r="J1014" s="110">
        <f t="shared" si="786"/>
        <v>1.1997087065218626E-3</v>
      </c>
      <c r="K1014" s="117">
        <f t="shared" si="810"/>
        <v>45163</v>
      </c>
      <c r="L1014" s="178">
        <f t="shared" si="812"/>
        <v>31</v>
      </c>
      <c r="M1014" s="178">
        <f t="shared" si="818"/>
        <v>23</v>
      </c>
      <c r="N1014" s="106">
        <f t="shared" si="787"/>
        <v>1.0008899600000001</v>
      </c>
      <c r="O1014" s="111">
        <f t="shared" si="817"/>
        <v>0.99920032999999997</v>
      </c>
      <c r="P1014" s="111">
        <f t="shared" si="803"/>
        <v>1.2277270923035177</v>
      </c>
      <c r="Q1014" s="106">
        <f t="shared" si="816"/>
        <v>1.2288197199999999</v>
      </c>
      <c r="R1014" s="106">
        <f t="shared" si="804"/>
        <v>1.1934647899999999</v>
      </c>
      <c r="S1014" s="106">
        <f t="shared" si="788"/>
        <v>702.62449382</v>
      </c>
      <c r="T1014" s="106">
        <f t="shared" si="789"/>
        <v>12.736051702342834</v>
      </c>
      <c r="U1014" s="106">
        <f t="shared" si="790"/>
        <v>119.64874561876168</v>
      </c>
      <c r="V1014" s="106">
        <f t="shared" si="791"/>
        <v>721.11141893110459</v>
      </c>
      <c r="W1014" s="19">
        <f t="shared" si="808"/>
        <v>0</v>
      </c>
      <c r="X1014" s="2">
        <f t="shared" si="792"/>
        <v>0</v>
      </c>
      <c r="Y1014" s="4">
        <f t="shared" si="793"/>
        <v>0</v>
      </c>
      <c r="Z1014" s="106">
        <f t="shared" si="794"/>
        <v>0</v>
      </c>
      <c r="AA1014" s="114">
        <f t="shared" si="805"/>
        <v>0.05</v>
      </c>
      <c r="AB1014" s="112">
        <f t="shared" si="795"/>
        <v>23</v>
      </c>
      <c r="AC1014" s="178">
        <f t="shared" si="811"/>
        <v>31</v>
      </c>
      <c r="AD1014" s="11">
        <f t="shared" si="806"/>
        <v>1.003021151</v>
      </c>
      <c r="AE1014" s="106">
        <f t="shared" si="813"/>
        <v>2.1227346900000001</v>
      </c>
      <c r="AF1014" s="106">
        <f t="shared" si="796"/>
        <v>2.1785864799999999</v>
      </c>
      <c r="AG1014" s="106">
        <f t="shared" si="797"/>
        <v>0</v>
      </c>
      <c r="AH1014" s="115" t="str">
        <f t="shared" si="814"/>
        <v>A+J=</v>
      </c>
      <c r="AI1014" s="116">
        <f t="shared" si="807"/>
        <v>45163</v>
      </c>
      <c r="AJ1014" s="10"/>
      <c r="AO1014" s="26"/>
      <c r="AP1014" s="26"/>
      <c r="BA1014" s="1"/>
      <c r="BB1014" s="1"/>
      <c r="BC1014" s="1"/>
      <c r="BD1014" s="1"/>
      <c r="BE1014" s="1"/>
      <c r="BG1014" s="1"/>
      <c r="BH1014" s="1"/>
    </row>
    <row r="1015" spans="1:60" ht="15" customHeight="1" x14ac:dyDescent="0.25">
      <c r="A1015" s="105">
        <f t="shared" si="798"/>
        <v>45156</v>
      </c>
      <c r="B1015" s="106">
        <f t="shared" si="784"/>
        <v>723.40980711252905</v>
      </c>
      <c r="C1015" s="2">
        <f t="shared" si="799"/>
        <v>588.72662161000005</v>
      </c>
      <c r="D1015" s="2">
        <f t="shared" si="800"/>
        <v>65.831367569999884</v>
      </c>
      <c r="E1015" s="106">
        <f t="shared" si="785"/>
        <v>522.89525404000017</v>
      </c>
      <c r="F1015" s="21">
        <f t="shared" si="801"/>
        <v>6659.95</v>
      </c>
      <c r="G1015" s="108">
        <f t="shared" si="802"/>
        <v>6667.94</v>
      </c>
      <c r="H1015" s="109">
        <f t="shared" si="815"/>
        <v>45103</v>
      </c>
      <c r="I1015" s="109">
        <f t="shared" si="809"/>
        <v>45133</v>
      </c>
      <c r="J1015" s="110">
        <f t="shared" si="786"/>
        <v>1.1997087065218626E-3</v>
      </c>
      <c r="K1015" s="117">
        <f t="shared" si="810"/>
        <v>45163</v>
      </c>
      <c r="L1015" s="178">
        <f t="shared" si="812"/>
        <v>31</v>
      </c>
      <c r="M1015" s="178">
        <f t="shared" si="818"/>
        <v>24</v>
      </c>
      <c r="N1015" s="106">
        <f t="shared" si="787"/>
        <v>1.0009286799999999</v>
      </c>
      <c r="O1015" s="111">
        <f t="shared" si="817"/>
        <v>0.99920032999999997</v>
      </c>
      <c r="P1015" s="111">
        <f t="shared" si="803"/>
        <v>1.2277270923035177</v>
      </c>
      <c r="Q1015" s="106">
        <f t="shared" si="816"/>
        <v>1.22886725</v>
      </c>
      <c r="R1015" s="106">
        <f t="shared" si="804"/>
        <v>1.1934647899999999</v>
      </c>
      <c r="S1015" s="106">
        <f t="shared" si="788"/>
        <v>702.62449382</v>
      </c>
      <c r="T1015" s="106">
        <f t="shared" si="789"/>
        <v>12.736051702342834</v>
      </c>
      <c r="U1015" s="106">
        <f t="shared" si="790"/>
        <v>119.67359883018621</v>
      </c>
      <c r="V1015" s="106">
        <f t="shared" si="791"/>
        <v>721.13627214252904</v>
      </c>
      <c r="W1015" s="19">
        <f t="shared" si="808"/>
        <v>0</v>
      </c>
      <c r="X1015" s="2">
        <f t="shared" si="792"/>
        <v>0</v>
      </c>
      <c r="Y1015" s="4">
        <f t="shared" si="793"/>
        <v>0</v>
      </c>
      <c r="Z1015" s="106">
        <f t="shared" si="794"/>
        <v>0</v>
      </c>
      <c r="AA1015" s="114">
        <f t="shared" si="805"/>
        <v>0.05</v>
      </c>
      <c r="AB1015" s="112">
        <f t="shared" si="795"/>
        <v>24</v>
      </c>
      <c r="AC1015" s="178">
        <f t="shared" si="811"/>
        <v>31</v>
      </c>
      <c r="AD1015" s="11">
        <f t="shared" si="806"/>
        <v>1.0031527119999999</v>
      </c>
      <c r="AE1015" s="106">
        <f t="shared" si="813"/>
        <v>2.2151726699999998</v>
      </c>
      <c r="AF1015" s="106">
        <f t="shared" si="796"/>
        <v>2.27353497</v>
      </c>
      <c r="AG1015" s="106">
        <f t="shared" si="797"/>
        <v>0</v>
      </c>
      <c r="AH1015" s="115" t="str">
        <f t="shared" si="814"/>
        <v>A+J=</v>
      </c>
      <c r="AI1015" s="116">
        <f t="shared" si="807"/>
        <v>45163</v>
      </c>
      <c r="AJ1015" s="10"/>
      <c r="AO1015" s="26"/>
      <c r="AP1015" s="26"/>
      <c r="BA1015" s="1"/>
      <c r="BB1015" s="1"/>
      <c r="BC1015" s="1"/>
      <c r="BD1015" s="1"/>
      <c r="BE1015" s="1"/>
      <c r="BG1015" s="1"/>
      <c r="BH1015" s="1"/>
    </row>
    <row r="1016" spans="1:60" ht="15" customHeight="1" x14ac:dyDescent="0.25">
      <c r="A1016" s="105">
        <f t="shared" si="798"/>
        <v>45157</v>
      </c>
      <c r="B1016" s="106">
        <f t="shared" si="784"/>
        <v>723.52962762395362</v>
      </c>
      <c r="C1016" s="2">
        <f t="shared" si="799"/>
        <v>588.72662161000005</v>
      </c>
      <c r="D1016" s="2">
        <f t="shared" si="800"/>
        <v>65.831367569999884</v>
      </c>
      <c r="E1016" s="106">
        <f t="shared" si="785"/>
        <v>522.89525404000017</v>
      </c>
      <c r="F1016" s="21">
        <f t="shared" si="801"/>
        <v>6659.95</v>
      </c>
      <c r="G1016" s="108">
        <f t="shared" si="802"/>
        <v>6667.94</v>
      </c>
      <c r="H1016" s="109">
        <f t="shared" si="815"/>
        <v>45103</v>
      </c>
      <c r="I1016" s="109">
        <f t="shared" si="809"/>
        <v>45133</v>
      </c>
      <c r="J1016" s="110">
        <f t="shared" si="786"/>
        <v>1.1997087065218626E-3</v>
      </c>
      <c r="K1016" s="117">
        <f t="shared" si="810"/>
        <v>45163</v>
      </c>
      <c r="L1016" s="178">
        <f t="shared" si="812"/>
        <v>31</v>
      </c>
      <c r="M1016" s="178">
        <f t="shared" si="818"/>
        <v>25</v>
      </c>
      <c r="N1016" s="106">
        <f t="shared" si="787"/>
        <v>1.00096739</v>
      </c>
      <c r="O1016" s="111">
        <f t="shared" si="817"/>
        <v>0.99920032999999997</v>
      </c>
      <c r="P1016" s="111">
        <f t="shared" si="803"/>
        <v>1.2277270923035177</v>
      </c>
      <c r="Q1016" s="106">
        <f t="shared" si="816"/>
        <v>1.22891478</v>
      </c>
      <c r="R1016" s="106">
        <f t="shared" si="804"/>
        <v>1.1934647899999999</v>
      </c>
      <c r="S1016" s="106">
        <f t="shared" si="788"/>
        <v>702.62449382</v>
      </c>
      <c r="T1016" s="106">
        <f t="shared" si="789"/>
        <v>12.736051702342834</v>
      </c>
      <c r="U1016" s="106">
        <f t="shared" si="790"/>
        <v>119.69845204161074</v>
      </c>
      <c r="V1016" s="106">
        <f t="shared" si="791"/>
        <v>721.16112535395359</v>
      </c>
      <c r="W1016" s="19">
        <f t="shared" si="808"/>
        <v>0</v>
      </c>
      <c r="X1016" s="2">
        <f t="shared" si="792"/>
        <v>0</v>
      </c>
      <c r="Y1016" s="4">
        <f t="shared" si="793"/>
        <v>0</v>
      </c>
      <c r="Z1016" s="106">
        <f t="shared" si="794"/>
        <v>0</v>
      </c>
      <c r="AA1016" s="114">
        <f t="shared" si="805"/>
        <v>0.05</v>
      </c>
      <c r="AB1016" s="112">
        <f t="shared" si="795"/>
        <v>25</v>
      </c>
      <c r="AC1016" s="178">
        <f t="shared" si="811"/>
        <v>31</v>
      </c>
      <c r="AD1016" s="11">
        <f t="shared" si="806"/>
        <v>1.0032842900000001</v>
      </c>
      <c r="AE1016" s="106">
        <f t="shared" si="813"/>
        <v>2.3076225899999998</v>
      </c>
      <c r="AF1016" s="106">
        <f t="shared" si="796"/>
        <v>2.36850227</v>
      </c>
      <c r="AG1016" s="106">
        <f t="shared" si="797"/>
        <v>0</v>
      </c>
      <c r="AH1016" s="115" t="str">
        <f t="shared" si="814"/>
        <v>A+J=</v>
      </c>
      <c r="AI1016" s="116">
        <f t="shared" si="807"/>
        <v>45163</v>
      </c>
      <c r="AJ1016" s="10"/>
      <c r="AO1016" s="26"/>
      <c r="AP1016" s="26"/>
      <c r="BA1016" s="1"/>
      <c r="BB1016" s="1"/>
      <c r="BC1016" s="1"/>
      <c r="BD1016" s="1"/>
      <c r="BE1016" s="1"/>
      <c r="BG1016" s="1"/>
      <c r="BH1016" s="1"/>
    </row>
    <row r="1017" spans="1:60" ht="15" customHeight="1" x14ac:dyDescent="0.25">
      <c r="A1017" s="105">
        <f t="shared" si="798"/>
        <v>45158</v>
      </c>
      <c r="B1017" s="106">
        <f t="shared" si="784"/>
        <v>723.64946239642563</v>
      </c>
      <c r="C1017" s="2">
        <f t="shared" si="799"/>
        <v>588.72662161000005</v>
      </c>
      <c r="D1017" s="2">
        <f t="shared" si="800"/>
        <v>65.831367569999884</v>
      </c>
      <c r="E1017" s="106">
        <f t="shared" si="785"/>
        <v>522.89525404000017</v>
      </c>
      <c r="F1017" s="21">
        <f t="shared" si="801"/>
        <v>6659.95</v>
      </c>
      <c r="G1017" s="108">
        <f t="shared" si="802"/>
        <v>6667.94</v>
      </c>
      <c r="H1017" s="109">
        <f t="shared" si="815"/>
        <v>45103</v>
      </c>
      <c r="I1017" s="109">
        <f t="shared" si="809"/>
        <v>45133</v>
      </c>
      <c r="J1017" s="110">
        <f t="shared" si="786"/>
        <v>1.1997087065218626E-3</v>
      </c>
      <c r="K1017" s="117">
        <f t="shared" si="810"/>
        <v>45163</v>
      </c>
      <c r="L1017" s="178">
        <f t="shared" si="812"/>
        <v>31</v>
      </c>
      <c r="M1017" s="178">
        <f t="shared" si="818"/>
        <v>26</v>
      </c>
      <c r="N1017" s="106">
        <f t="shared" si="787"/>
        <v>1.0010060999999999</v>
      </c>
      <c r="O1017" s="111">
        <f t="shared" si="817"/>
        <v>0.99920032999999997</v>
      </c>
      <c r="P1017" s="111">
        <f t="shared" si="803"/>
        <v>1.2277270923035177</v>
      </c>
      <c r="Q1017" s="106">
        <f t="shared" si="816"/>
        <v>1.2289623000000001</v>
      </c>
      <c r="R1017" s="106">
        <f t="shared" si="804"/>
        <v>1.1934647899999999</v>
      </c>
      <c r="S1017" s="106">
        <f t="shared" si="788"/>
        <v>702.62449382</v>
      </c>
      <c r="T1017" s="106">
        <f t="shared" si="789"/>
        <v>12.736051702342834</v>
      </c>
      <c r="U1017" s="106">
        <f t="shared" si="790"/>
        <v>119.72330002408276</v>
      </c>
      <c r="V1017" s="106">
        <f t="shared" si="791"/>
        <v>721.1859733364256</v>
      </c>
      <c r="W1017" s="19">
        <f t="shared" si="808"/>
        <v>0</v>
      </c>
      <c r="X1017" s="2">
        <f t="shared" si="792"/>
        <v>0</v>
      </c>
      <c r="Y1017" s="4">
        <f t="shared" si="793"/>
        <v>0</v>
      </c>
      <c r="Z1017" s="106">
        <f t="shared" si="794"/>
        <v>0</v>
      </c>
      <c r="AA1017" s="114">
        <f t="shared" si="805"/>
        <v>0.05</v>
      </c>
      <c r="AB1017" s="112">
        <f t="shared" si="795"/>
        <v>26</v>
      </c>
      <c r="AC1017" s="178">
        <f t="shared" si="811"/>
        <v>31</v>
      </c>
      <c r="AD1017" s="11">
        <f t="shared" si="806"/>
        <v>1.003415886</v>
      </c>
      <c r="AE1017" s="106">
        <f t="shared" si="813"/>
        <v>2.4000851700000001</v>
      </c>
      <c r="AF1017" s="106">
        <f t="shared" si="796"/>
        <v>2.4634890600000001</v>
      </c>
      <c r="AG1017" s="106">
        <f t="shared" si="797"/>
        <v>0</v>
      </c>
      <c r="AH1017" s="115" t="str">
        <f t="shared" si="814"/>
        <v>A+J=</v>
      </c>
      <c r="AI1017" s="116">
        <f t="shared" si="807"/>
        <v>45163</v>
      </c>
      <c r="AJ1017" s="10"/>
      <c r="AO1017" s="26"/>
      <c r="AP1017" s="26"/>
      <c r="BA1017" s="1"/>
      <c r="BB1017" s="1"/>
      <c r="BC1017" s="1"/>
      <c r="BD1017" s="1"/>
      <c r="BE1017" s="1"/>
      <c r="BG1017" s="1"/>
      <c r="BH1017" s="1"/>
    </row>
    <row r="1018" spans="1:60" ht="15" customHeight="1" x14ac:dyDescent="0.25">
      <c r="A1018" s="105">
        <f t="shared" si="798"/>
        <v>45159</v>
      </c>
      <c r="B1018" s="106">
        <f t="shared" si="784"/>
        <v>723.76932647680269</v>
      </c>
      <c r="C1018" s="2">
        <f t="shared" si="799"/>
        <v>588.72662161000005</v>
      </c>
      <c r="D1018" s="2">
        <f t="shared" si="800"/>
        <v>65.831367569999884</v>
      </c>
      <c r="E1018" s="106">
        <f t="shared" si="785"/>
        <v>522.89525404000017</v>
      </c>
      <c r="F1018" s="21">
        <f t="shared" si="801"/>
        <v>6659.95</v>
      </c>
      <c r="G1018" s="108">
        <f t="shared" si="802"/>
        <v>6667.94</v>
      </c>
      <c r="H1018" s="109">
        <f t="shared" si="815"/>
        <v>45103</v>
      </c>
      <c r="I1018" s="109">
        <f t="shared" si="809"/>
        <v>45133</v>
      </c>
      <c r="J1018" s="110">
        <f t="shared" si="786"/>
        <v>1.1997087065218626E-3</v>
      </c>
      <c r="K1018" s="117">
        <f t="shared" si="810"/>
        <v>45163</v>
      </c>
      <c r="L1018" s="178">
        <f t="shared" si="812"/>
        <v>31</v>
      </c>
      <c r="M1018" s="178">
        <f t="shared" si="818"/>
        <v>27</v>
      </c>
      <c r="N1018" s="106">
        <f t="shared" si="787"/>
        <v>1.0010448199999999</v>
      </c>
      <c r="O1018" s="111">
        <f t="shared" si="817"/>
        <v>0.99920032999999997</v>
      </c>
      <c r="P1018" s="111">
        <f t="shared" si="803"/>
        <v>1.2277270923035177</v>
      </c>
      <c r="Q1018" s="106">
        <f t="shared" si="816"/>
        <v>1.22900984</v>
      </c>
      <c r="R1018" s="106">
        <f t="shared" si="804"/>
        <v>1.1934647899999999</v>
      </c>
      <c r="S1018" s="106">
        <f t="shared" si="788"/>
        <v>702.62449382</v>
      </c>
      <c r="T1018" s="106">
        <f t="shared" si="789"/>
        <v>12.736051702342834</v>
      </c>
      <c r="U1018" s="106">
        <f t="shared" si="790"/>
        <v>119.74815846445981</v>
      </c>
      <c r="V1018" s="106">
        <f t="shared" si="791"/>
        <v>721.21083177680271</v>
      </c>
      <c r="W1018" s="19">
        <f t="shared" si="808"/>
        <v>0</v>
      </c>
      <c r="X1018" s="2">
        <f t="shared" si="792"/>
        <v>0</v>
      </c>
      <c r="Y1018" s="4">
        <f t="shared" si="793"/>
        <v>0</v>
      </c>
      <c r="Z1018" s="106">
        <f t="shared" si="794"/>
        <v>0</v>
      </c>
      <c r="AA1018" s="114">
        <f t="shared" si="805"/>
        <v>0.05</v>
      </c>
      <c r="AB1018" s="112">
        <f t="shared" si="795"/>
        <v>27</v>
      </c>
      <c r="AC1018" s="178">
        <f t="shared" si="811"/>
        <v>31</v>
      </c>
      <c r="AD1018" s="11">
        <f t="shared" si="806"/>
        <v>1.003547499</v>
      </c>
      <c r="AE1018" s="106">
        <f t="shared" si="813"/>
        <v>2.4925596799999998</v>
      </c>
      <c r="AF1018" s="106">
        <f t="shared" si="796"/>
        <v>2.5584946999999998</v>
      </c>
      <c r="AG1018" s="106">
        <f t="shared" si="797"/>
        <v>0</v>
      </c>
      <c r="AH1018" s="115" t="str">
        <f t="shared" si="814"/>
        <v>A+J=</v>
      </c>
      <c r="AI1018" s="116">
        <f t="shared" si="807"/>
        <v>45163</v>
      </c>
      <c r="AJ1018" s="10"/>
      <c r="AO1018" s="26"/>
      <c r="AP1018" s="26"/>
      <c r="BA1018" s="1"/>
      <c r="BB1018" s="1"/>
      <c r="BC1018" s="1"/>
      <c r="BD1018" s="1"/>
      <c r="BE1018" s="1"/>
      <c r="BG1018" s="1"/>
      <c r="BH1018" s="1"/>
    </row>
    <row r="1019" spans="1:60" ht="15" customHeight="1" x14ac:dyDescent="0.25">
      <c r="A1019" s="105">
        <f t="shared" si="798"/>
        <v>45160</v>
      </c>
      <c r="B1019" s="106">
        <f t="shared" si="784"/>
        <v>723.88920935717965</v>
      </c>
      <c r="C1019" s="2">
        <f t="shared" si="799"/>
        <v>588.72662161000005</v>
      </c>
      <c r="D1019" s="2">
        <f t="shared" si="800"/>
        <v>65.831367569999884</v>
      </c>
      <c r="E1019" s="106">
        <f t="shared" si="785"/>
        <v>522.89525404000017</v>
      </c>
      <c r="F1019" s="21">
        <f t="shared" si="801"/>
        <v>6659.95</v>
      </c>
      <c r="G1019" s="108">
        <f t="shared" si="802"/>
        <v>6667.94</v>
      </c>
      <c r="H1019" s="109">
        <f t="shared" si="815"/>
        <v>45103</v>
      </c>
      <c r="I1019" s="109">
        <f t="shared" si="809"/>
        <v>45133</v>
      </c>
      <c r="J1019" s="110">
        <f t="shared" si="786"/>
        <v>1.1997087065218626E-3</v>
      </c>
      <c r="K1019" s="117">
        <f t="shared" si="810"/>
        <v>45163</v>
      </c>
      <c r="L1019" s="178">
        <f t="shared" si="812"/>
        <v>31</v>
      </c>
      <c r="M1019" s="178">
        <f t="shared" si="818"/>
        <v>28</v>
      </c>
      <c r="N1019" s="106">
        <f t="shared" si="787"/>
        <v>1.00108354</v>
      </c>
      <c r="O1019" s="111">
        <f t="shared" si="817"/>
        <v>0.99920032999999997</v>
      </c>
      <c r="P1019" s="111">
        <f t="shared" si="803"/>
        <v>1.2277270923035177</v>
      </c>
      <c r="Q1019" s="106">
        <f t="shared" si="816"/>
        <v>1.22905738</v>
      </c>
      <c r="R1019" s="106">
        <f t="shared" si="804"/>
        <v>1.1934647899999999</v>
      </c>
      <c r="S1019" s="106">
        <f t="shared" si="788"/>
        <v>702.62449382</v>
      </c>
      <c r="T1019" s="106">
        <f t="shared" si="789"/>
        <v>12.736051702342834</v>
      </c>
      <c r="U1019" s="106">
        <f t="shared" si="790"/>
        <v>119.77301690483684</v>
      </c>
      <c r="V1019" s="106">
        <f t="shared" si="791"/>
        <v>721.23569021717969</v>
      </c>
      <c r="W1019" s="19">
        <f t="shared" si="808"/>
        <v>0</v>
      </c>
      <c r="X1019" s="2">
        <f t="shared" si="792"/>
        <v>0</v>
      </c>
      <c r="Y1019" s="4">
        <f t="shared" si="793"/>
        <v>0</v>
      </c>
      <c r="Z1019" s="106">
        <f t="shared" si="794"/>
        <v>0</v>
      </c>
      <c r="AA1019" s="114">
        <f t="shared" si="805"/>
        <v>0.05</v>
      </c>
      <c r="AB1019" s="112">
        <f t="shared" si="795"/>
        <v>28</v>
      </c>
      <c r="AC1019" s="178">
        <f t="shared" si="811"/>
        <v>31</v>
      </c>
      <c r="AD1019" s="11">
        <f t="shared" si="806"/>
        <v>1.003679129</v>
      </c>
      <c r="AE1019" s="106">
        <f t="shared" si="813"/>
        <v>2.5850461500000002</v>
      </c>
      <c r="AF1019" s="106">
        <f t="shared" si="796"/>
        <v>2.6535191400000002</v>
      </c>
      <c r="AG1019" s="106">
        <f t="shared" si="797"/>
        <v>0</v>
      </c>
      <c r="AH1019" s="115" t="str">
        <f t="shared" si="814"/>
        <v>A+J=</v>
      </c>
      <c r="AI1019" s="116">
        <f t="shared" si="807"/>
        <v>45163</v>
      </c>
      <c r="AJ1019" s="10"/>
      <c r="AO1019" s="26"/>
      <c r="AP1019" s="26"/>
      <c r="BA1019" s="1"/>
      <c r="BB1019" s="1"/>
      <c r="BC1019" s="1"/>
      <c r="BD1019" s="1"/>
      <c r="BE1019" s="1"/>
      <c r="BG1019" s="1"/>
      <c r="BH1019" s="1"/>
    </row>
    <row r="1020" spans="1:60" ht="15" customHeight="1" x14ac:dyDescent="0.25">
      <c r="A1020" s="105">
        <f t="shared" si="798"/>
        <v>45161</v>
      </c>
      <c r="B1020" s="106">
        <f t="shared" si="784"/>
        <v>724.00911175755675</v>
      </c>
      <c r="C1020" s="2">
        <f t="shared" si="799"/>
        <v>588.72662161000005</v>
      </c>
      <c r="D1020" s="2">
        <f t="shared" si="800"/>
        <v>65.831367569999884</v>
      </c>
      <c r="E1020" s="106">
        <f t="shared" si="785"/>
        <v>522.89525404000017</v>
      </c>
      <c r="F1020" s="21">
        <f t="shared" si="801"/>
        <v>6659.95</v>
      </c>
      <c r="G1020" s="108">
        <f t="shared" si="802"/>
        <v>6667.94</v>
      </c>
      <c r="H1020" s="109">
        <f t="shared" si="815"/>
        <v>45103</v>
      </c>
      <c r="I1020" s="109">
        <f t="shared" si="809"/>
        <v>45133</v>
      </c>
      <c r="J1020" s="110">
        <f t="shared" si="786"/>
        <v>1.1997087065218626E-3</v>
      </c>
      <c r="K1020" s="117">
        <f t="shared" si="810"/>
        <v>45163</v>
      </c>
      <c r="L1020" s="178">
        <f t="shared" si="812"/>
        <v>31</v>
      </c>
      <c r="M1020" s="178">
        <f t="shared" si="818"/>
        <v>29</v>
      </c>
      <c r="N1020" s="106">
        <f t="shared" si="787"/>
        <v>1.00112226</v>
      </c>
      <c r="O1020" s="111">
        <f t="shared" si="817"/>
        <v>0.99920032999999997</v>
      </c>
      <c r="P1020" s="111">
        <f t="shared" si="803"/>
        <v>1.2277270923035177</v>
      </c>
      <c r="Q1020" s="106">
        <f t="shared" si="816"/>
        <v>1.2291049199999999</v>
      </c>
      <c r="R1020" s="106">
        <f t="shared" si="804"/>
        <v>1.1934647899999999</v>
      </c>
      <c r="S1020" s="106">
        <f t="shared" si="788"/>
        <v>702.62449382</v>
      </c>
      <c r="T1020" s="106">
        <f t="shared" si="789"/>
        <v>12.736051702342834</v>
      </c>
      <c r="U1020" s="106">
        <f t="shared" si="790"/>
        <v>119.79787534521388</v>
      </c>
      <c r="V1020" s="106">
        <f t="shared" si="791"/>
        <v>721.2605486575568</v>
      </c>
      <c r="W1020" s="19">
        <f t="shared" si="808"/>
        <v>0</v>
      </c>
      <c r="X1020" s="2">
        <f t="shared" si="792"/>
        <v>0</v>
      </c>
      <c r="Y1020" s="4">
        <f t="shared" si="793"/>
        <v>0</v>
      </c>
      <c r="Z1020" s="106">
        <f t="shared" si="794"/>
        <v>0</v>
      </c>
      <c r="AA1020" s="114">
        <f t="shared" si="805"/>
        <v>0.05</v>
      </c>
      <c r="AB1020" s="112">
        <f t="shared" si="795"/>
        <v>29</v>
      </c>
      <c r="AC1020" s="178">
        <f t="shared" si="811"/>
        <v>31</v>
      </c>
      <c r="AD1020" s="11">
        <f t="shared" si="806"/>
        <v>1.003810777</v>
      </c>
      <c r="AE1020" s="106">
        <f t="shared" si="813"/>
        <v>2.67754526</v>
      </c>
      <c r="AF1020" s="106">
        <f t="shared" si="796"/>
        <v>2.7485631000000001</v>
      </c>
      <c r="AG1020" s="106">
        <f t="shared" si="797"/>
        <v>0</v>
      </c>
      <c r="AH1020" s="115" t="str">
        <f t="shared" si="814"/>
        <v>A+J=</v>
      </c>
      <c r="AI1020" s="116">
        <f t="shared" si="807"/>
        <v>45163</v>
      </c>
      <c r="AJ1020" s="10"/>
      <c r="AO1020" s="26"/>
      <c r="AP1020" s="26"/>
      <c r="BA1020" s="1"/>
      <c r="BB1020" s="1"/>
      <c r="BC1020" s="1"/>
      <c r="BD1020" s="1"/>
      <c r="BE1020" s="1"/>
      <c r="BG1020" s="1"/>
      <c r="BH1020" s="1"/>
    </row>
    <row r="1021" spans="1:60" ht="15" customHeight="1" x14ac:dyDescent="0.25">
      <c r="A1021" s="105">
        <f t="shared" si="798"/>
        <v>45162</v>
      </c>
      <c r="B1021" s="106">
        <f t="shared" si="784"/>
        <v>724.12902772898121</v>
      </c>
      <c r="C1021" s="2">
        <f t="shared" si="799"/>
        <v>588.72662161000005</v>
      </c>
      <c r="D1021" s="2">
        <f t="shared" si="800"/>
        <v>65.831367569999884</v>
      </c>
      <c r="E1021" s="106">
        <f t="shared" si="785"/>
        <v>522.89525404000017</v>
      </c>
      <c r="F1021" s="21">
        <f t="shared" si="801"/>
        <v>6659.95</v>
      </c>
      <c r="G1021" s="108">
        <f t="shared" si="802"/>
        <v>6667.94</v>
      </c>
      <c r="H1021" s="109">
        <f t="shared" si="815"/>
        <v>45103</v>
      </c>
      <c r="I1021" s="109">
        <f t="shared" si="809"/>
        <v>45133</v>
      </c>
      <c r="J1021" s="110">
        <f t="shared" si="786"/>
        <v>1.1997087065218626E-3</v>
      </c>
      <c r="K1021" s="117">
        <f t="shared" si="810"/>
        <v>45163</v>
      </c>
      <c r="L1021" s="178">
        <f t="shared" si="812"/>
        <v>31</v>
      </c>
      <c r="M1021" s="178">
        <f t="shared" si="818"/>
        <v>30</v>
      </c>
      <c r="N1021" s="106">
        <f t="shared" si="787"/>
        <v>1.0011609800000001</v>
      </c>
      <c r="O1021" s="111">
        <f t="shared" si="817"/>
        <v>0.99920032999999997</v>
      </c>
      <c r="P1021" s="111">
        <f t="shared" si="803"/>
        <v>1.2277270923035177</v>
      </c>
      <c r="Q1021" s="106">
        <f t="shared" si="816"/>
        <v>1.22915245</v>
      </c>
      <c r="R1021" s="106">
        <f t="shared" si="804"/>
        <v>1.1934647899999999</v>
      </c>
      <c r="S1021" s="106">
        <f t="shared" si="788"/>
        <v>702.62449382</v>
      </c>
      <c r="T1021" s="106">
        <f t="shared" si="789"/>
        <v>12.736051702342834</v>
      </c>
      <c r="U1021" s="106">
        <f t="shared" si="790"/>
        <v>119.82272855663841</v>
      </c>
      <c r="V1021" s="106">
        <f t="shared" si="791"/>
        <v>721.28540186898124</v>
      </c>
      <c r="W1021" s="19">
        <f t="shared" si="808"/>
        <v>0</v>
      </c>
      <c r="X1021" s="2">
        <f t="shared" si="792"/>
        <v>0</v>
      </c>
      <c r="Y1021" s="4">
        <f t="shared" si="793"/>
        <v>0</v>
      </c>
      <c r="Z1021" s="106">
        <f t="shared" si="794"/>
        <v>0</v>
      </c>
      <c r="AA1021" s="114">
        <f t="shared" si="805"/>
        <v>0.05</v>
      </c>
      <c r="AB1021" s="112">
        <f t="shared" si="795"/>
        <v>30</v>
      </c>
      <c r="AC1021" s="178">
        <f t="shared" si="811"/>
        <v>31</v>
      </c>
      <c r="AD1021" s="11">
        <f t="shared" si="806"/>
        <v>1.003942442</v>
      </c>
      <c r="AE1021" s="106">
        <f t="shared" si="813"/>
        <v>2.7700563100000002</v>
      </c>
      <c r="AF1021" s="106">
        <f t="shared" si="796"/>
        <v>2.8436258599999999</v>
      </c>
      <c r="AG1021" s="106">
        <f t="shared" si="797"/>
        <v>0</v>
      </c>
      <c r="AH1021" s="115" t="str">
        <f t="shared" si="814"/>
        <v>A+J=</v>
      </c>
      <c r="AI1021" s="116">
        <f t="shared" si="807"/>
        <v>45163</v>
      </c>
      <c r="AJ1021" s="10"/>
      <c r="AO1021" s="26"/>
      <c r="AP1021" s="26"/>
      <c r="BA1021" s="1"/>
      <c r="BB1021" s="1"/>
      <c r="BC1021" s="1"/>
      <c r="BD1021" s="1"/>
      <c r="BE1021" s="1"/>
      <c r="BG1021" s="1"/>
      <c r="BH1021" s="1"/>
    </row>
    <row r="1022" spans="1:60" ht="15" customHeight="1" x14ac:dyDescent="0.25">
      <c r="A1022" s="105">
        <f t="shared" si="798"/>
        <v>45163</v>
      </c>
      <c r="B1022" s="106">
        <f t="shared" si="784"/>
        <v>724.24896774935837</v>
      </c>
      <c r="C1022" s="2">
        <f t="shared" si="799"/>
        <v>588.72662161000005</v>
      </c>
      <c r="D1022" s="2">
        <f t="shared" si="800"/>
        <v>65.831367569999884</v>
      </c>
      <c r="E1022" s="106">
        <f t="shared" si="785"/>
        <v>522.89525404000017</v>
      </c>
      <c r="F1022" s="21">
        <f t="shared" si="801"/>
        <v>6659.95</v>
      </c>
      <c r="G1022" s="108">
        <f t="shared" si="802"/>
        <v>6667.94</v>
      </c>
      <c r="H1022" s="109">
        <f t="shared" si="815"/>
        <v>45103</v>
      </c>
      <c r="I1022" s="109">
        <f t="shared" si="809"/>
        <v>45133</v>
      </c>
      <c r="J1022" s="110">
        <f t="shared" si="786"/>
        <v>1.1997087065218626E-3</v>
      </c>
      <c r="K1022" s="117">
        <f t="shared" si="810"/>
        <v>45163</v>
      </c>
      <c r="L1022" s="178">
        <f t="shared" si="812"/>
        <v>31</v>
      </c>
      <c r="M1022" s="178">
        <f t="shared" si="818"/>
        <v>31</v>
      </c>
      <c r="N1022" s="106">
        <f t="shared" si="787"/>
        <v>1.0011996999999999</v>
      </c>
      <c r="O1022" s="111">
        <f t="shared" si="817"/>
        <v>0.99920032999999997</v>
      </c>
      <c r="P1022" s="111">
        <f t="shared" si="803"/>
        <v>1.2277270923035177</v>
      </c>
      <c r="Q1022" s="106">
        <f t="shared" si="816"/>
        <v>1.2291999899999999</v>
      </c>
      <c r="R1022" s="106">
        <f t="shared" si="804"/>
        <v>1.1934647899999999</v>
      </c>
      <c r="S1022" s="106">
        <f t="shared" si="788"/>
        <v>702.62449382</v>
      </c>
      <c r="T1022" s="106">
        <f t="shared" si="789"/>
        <v>12.736051702342834</v>
      </c>
      <c r="U1022" s="106">
        <f t="shared" si="790"/>
        <v>119.84758699701545</v>
      </c>
      <c r="V1022" s="106">
        <f t="shared" si="791"/>
        <v>721.31026030935834</v>
      </c>
      <c r="W1022" s="19">
        <f t="shared" si="808"/>
        <v>34</v>
      </c>
      <c r="X1022" s="2">
        <f t="shared" si="792"/>
        <v>13.378223739999999</v>
      </c>
      <c r="Y1022" s="4">
        <f t="shared" si="793"/>
        <v>2.2724000000000001E-2</v>
      </c>
      <c r="Z1022" s="106">
        <f t="shared" si="794"/>
        <v>15.96643899</v>
      </c>
      <c r="AA1022" s="114">
        <f t="shared" si="805"/>
        <v>0.05</v>
      </c>
      <c r="AB1022" s="112">
        <f t="shared" si="795"/>
        <v>31</v>
      </c>
      <c r="AC1022" s="178">
        <f t="shared" si="811"/>
        <v>31</v>
      </c>
      <c r="AD1022" s="11">
        <f t="shared" si="806"/>
        <v>1.004074124</v>
      </c>
      <c r="AE1022" s="106">
        <f t="shared" si="813"/>
        <v>2.8625793100000001</v>
      </c>
      <c r="AF1022" s="106">
        <f t="shared" si="796"/>
        <v>2.9387074399999999</v>
      </c>
      <c r="AG1022" s="106">
        <f t="shared" si="797"/>
        <v>18.829018300000001</v>
      </c>
      <c r="AH1022" s="115" t="str">
        <f t="shared" si="814"/>
        <v>A+J=</v>
      </c>
      <c r="AI1022" s="116">
        <f t="shared" si="807"/>
        <v>45163</v>
      </c>
      <c r="AJ1022" s="10"/>
      <c r="AO1022" s="26"/>
      <c r="AP1022" s="26"/>
      <c r="BA1022" s="1"/>
      <c r="BB1022" s="1"/>
      <c r="BC1022" s="1"/>
      <c r="BD1022" s="1"/>
      <c r="BE1022" s="1"/>
      <c r="BG1022" s="1"/>
      <c r="BH1022" s="1"/>
    </row>
    <row r="1023" spans="1:60" ht="15" customHeight="1" x14ac:dyDescent="0.25">
      <c r="A1023" s="105">
        <f t="shared" si="798"/>
        <v>45164</v>
      </c>
      <c r="B1023" s="106">
        <f t="shared" si="784"/>
        <v>705.48398497952167</v>
      </c>
      <c r="C1023" s="2">
        <f t="shared" si="799"/>
        <v>575.34839786999999</v>
      </c>
      <c r="D1023" s="2">
        <f t="shared" si="800"/>
        <v>52.453143829999931</v>
      </c>
      <c r="E1023" s="106">
        <f t="shared" si="785"/>
        <v>522.89525404000005</v>
      </c>
      <c r="F1023" s="21">
        <f t="shared" si="801"/>
        <v>6667.94</v>
      </c>
      <c r="G1023" s="108">
        <f t="shared" si="802"/>
        <v>6683.28</v>
      </c>
      <c r="H1023" s="109">
        <f t="shared" si="815"/>
        <v>45133</v>
      </c>
      <c r="I1023" s="109">
        <f t="shared" si="809"/>
        <v>45164</v>
      </c>
      <c r="J1023" s="110">
        <f t="shared" si="786"/>
        <v>2.3005605929267148E-3</v>
      </c>
      <c r="K1023" s="117">
        <f t="shared" si="810"/>
        <v>45194</v>
      </c>
      <c r="L1023" s="178">
        <f t="shared" si="812"/>
        <v>31</v>
      </c>
      <c r="M1023" s="178">
        <f t="shared" si="818"/>
        <v>1</v>
      </c>
      <c r="N1023" s="106">
        <f t="shared" si="787"/>
        <v>1.0000741200000001</v>
      </c>
      <c r="O1023" s="111">
        <f t="shared" si="817"/>
        <v>1.0011996999999999</v>
      </c>
      <c r="P1023" s="111">
        <f t="shared" si="803"/>
        <v>1.2291999964961542</v>
      </c>
      <c r="Q1023" s="106">
        <f t="shared" si="816"/>
        <v>1.2292911</v>
      </c>
      <c r="R1023" s="106">
        <f t="shared" si="804"/>
        <v>1.1934647899999999</v>
      </c>
      <c r="S1023" s="106">
        <f t="shared" si="788"/>
        <v>686.65805483999998</v>
      </c>
      <c r="T1023" s="106">
        <f t="shared" si="789"/>
        <v>10.147836455910729</v>
      </c>
      <c r="U1023" s="106">
        <f t="shared" si="790"/>
        <v>119.89522798361104</v>
      </c>
      <c r="V1023" s="106">
        <f t="shared" si="791"/>
        <v>705.39146230952167</v>
      </c>
      <c r="W1023" s="19">
        <f t="shared" si="808"/>
        <v>0</v>
      </c>
      <c r="X1023" s="2">
        <f t="shared" si="792"/>
        <v>0</v>
      </c>
      <c r="Y1023" s="4">
        <f t="shared" si="793"/>
        <v>0</v>
      </c>
      <c r="Z1023" s="106">
        <f t="shared" si="794"/>
        <v>0</v>
      </c>
      <c r="AA1023" s="114">
        <f t="shared" si="805"/>
        <v>0.05</v>
      </c>
      <c r="AB1023" s="112">
        <f t="shared" si="795"/>
        <v>1</v>
      </c>
      <c r="AC1023" s="178">
        <f t="shared" si="811"/>
        <v>31</v>
      </c>
      <c r="AD1023" s="11">
        <f t="shared" si="806"/>
        <v>1.000131165</v>
      </c>
      <c r="AE1023" s="106">
        <f t="shared" si="813"/>
        <v>9.0065500000000007E-2</v>
      </c>
      <c r="AF1023" s="106">
        <f t="shared" si="796"/>
        <v>9.2522670000000001E-2</v>
      </c>
      <c r="AG1023" s="106">
        <f t="shared" si="797"/>
        <v>0</v>
      </c>
      <c r="AH1023" s="115" t="str">
        <f t="shared" si="814"/>
        <v>A+J=</v>
      </c>
      <c r="AI1023" s="116">
        <f t="shared" si="807"/>
        <v>45194</v>
      </c>
      <c r="AJ1023" s="10"/>
      <c r="AO1023" s="26"/>
      <c r="AP1023" s="26"/>
      <c r="BA1023" s="1"/>
      <c r="BB1023" s="1"/>
      <c r="BC1023" s="1"/>
      <c r="BD1023" s="1"/>
      <c r="BE1023" s="1"/>
      <c r="BG1023" s="1"/>
      <c r="BH1023" s="1"/>
    </row>
    <row r="1024" spans="1:60" ht="15" customHeight="1" x14ac:dyDescent="0.25">
      <c r="A1024" s="105">
        <f t="shared" si="798"/>
        <v>45165</v>
      </c>
      <c r="B1024" s="106">
        <f t="shared" si="784"/>
        <v>705.62418358402238</v>
      </c>
      <c r="C1024" s="2">
        <f t="shared" si="799"/>
        <v>575.34839786999999</v>
      </c>
      <c r="D1024" s="2">
        <f t="shared" si="800"/>
        <v>52.453143829999931</v>
      </c>
      <c r="E1024" s="106">
        <f t="shared" si="785"/>
        <v>522.89525404000005</v>
      </c>
      <c r="F1024" s="21">
        <f t="shared" si="801"/>
        <v>6667.94</v>
      </c>
      <c r="G1024" s="108">
        <f t="shared" si="802"/>
        <v>6683.28</v>
      </c>
      <c r="H1024" s="109">
        <f t="shared" si="815"/>
        <v>45133</v>
      </c>
      <c r="I1024" s="109">
        <f t="shared" si="809"/>
        <v>45164</v>
      </c>
      <c r="J1024" s="110">
        <f t="shared" si="786"/>
        <v>2.3005605929267148E-3</v>
      </c>
      <c r="K1024" s="117">
        <f t="shared" si="810"/>
        <v>45194</v>
      </c>
      <c r="L1024" s="178">
        <f t="shared" si="812"/>
        <v>31</v>
      </c>
      <c r="M1024" s="178">
        <f t="shared" si="818"/>
        <v>2</v>
      </c>
      <c r="N1024" s="106">
        <f t="shared" si="787"/>
        <v>1.00014826</v>
      </c>
      <c r="O1024" s="111">
        <f t="shared" si="817"/>
        <v>1.0011996999999999</v>
      </c>
      <c r="P1024" s="111">
        <f t="shared" si="803"/>
        <v>1.2291999964961542</v>
      </c>
      <c r="Q1024" s="106">
        <f t="shared" si="816"/>
        <v>1.2293822299999999</v>
      </c>
      <c r="R1024" s="106">
        <f t="shared" si="804"/>
        <v>1.1934647899999999</v>
      </c>
      <c r="S1024" s="106">
        <f t="shared" si="788"/>
        <v>686.65805483999998</v>
      </c>
      <c r="T1024" s="106">
        <f t="shared" si="789"/>
        <v>10.147836455910729</v>
      </c>
      <c r="U1024" s="106">
        <f t="shared" si="790"/>
        <v>119.94287942811168</v>
      </c>
      <c r="V1024" s="106">
        <f t="shared" si="791"/>
        <v>705.4391137540224</v>
      </c>
      <c r="W1024" s="19">
        <f t="shared" si="808"/>
        <v>0</v>
      </c>
      <c r="X1024" s="2">
        <f t="shared" si="792"/>
        <v>0</v>
      </c>
      <c r="Y1024" s="4">
        <f t="shared" si="793"/>
        <v>0</v>
      </c>
      <c r="Z1024" s="106">
        <f t="shared" si="794"/>
        <v>0</v>
      </c>
      <c r="AA1024" s="114">
        <f t="shared" si="805"/>
        <v>0.05</v>
      </c>
      <c r="AB1024" s="112">
        <f t="shared" si="795"/>
        <v>2</v>
      </c>
      <c r="AC1024" s="178">
        <f t="shared" si="811"/>
        <v>31</v>
      </c>
      <c r="AD1024" s="11">
        <f t="shared" si="806"/>
        <v>1.0002623470000001</v>
      </c>
      <c r="AE1024" s="106">
        <f t="shared" si="813"/>
        <v>0.18014268</v>
      </c>
      <c r="AF1024" s="106">
        <f t="shared" si="796"/>
        <v>0.18506982999999999</v>
      </c>
      <c r="AG1024" s="106">
        <f t="shared" si="797"/>
        <v>0</v>
      </c>
      <c r="AH1024" s="115" t="str">
        <f t="shared" si="814"/>
        <v>A+J=</v>
      </c>
      <c r="AI1024" s="116">
        <f t="shared" si="807"/>
        <v>45194</v>
      </c>
      <c r="AJ1024" s="10"/>
      <c r="AO1024" s="26"/>
      <c r="AP1024" s="26"/>
      <c r="BA1024" s="1"/>
      <c r="BB1024" s="1"/>
      <c r="BC1024" s="1"/>
      <c r="BD1024" s="1"/>
      <c r="BE1024" s="1"/>
      <c r="BG1024" s="1"/>
      <c r="BH1024" s="1"/>
    </row>
    <row r="1025" spans="1:60" ht="15" customHeight="1" x14ac:dyDescent="0.25">
      <c r="A1025" s="105">
        <f t="shared" si="798"/>
        <v>45166</v>
      </c>
      <c r="B1025" s="106">
        <f t="shared" si="784"/>
        <v>705.76441191747551</v>
      </c>
      <c r="C1025" s="2">
        <f t="shared" si="799"/>
        <v>575.34839786999999</v>
      </c>
      <c r="D1025" s="2">
        <f t="shared" si="800"/>
        <v>52.453143829999931</v>
      </c>
      <c r="E1025" s="106">
        <f t="shared" si="785"/>
        <v>522.89525404000005</v>
      </c>
      <c r="F1025" s="21">
        <f t="shared" si="801"/>
        <v>6667.94</v>
      </c>
      <c r="G1025" s="108">
        <f t="shared" si="802"/>
        <v>6683.28</v>
      </c>
      <c r="H1025" s="109">
        <f t="shared" si="815"/>
        <v>45133</v>
      </c>
      <c r="I1025" s="109">
        <f t="shared" si="809"/>
        <v>45164</v>
      </c>
      <c r="J1025" s="110">
        <f t="shared" si="786"/>
        <v>2.3005605929267148E-3</v>
      </c>
      <c r="K1025" s="117">
        <f t="shared" si="810"/>
        <v>45194</v>
      </c>
      <c r="L1025" s="178">
        <f t="shared" si="812"/>
        <v>31</v>
      </c>
      <c r="M1025" s="178">
        <f t="shared" si="818"/>
        <v>3</v>
      </c>
      <c r="N1025" s="106">
        <f t="shared" si="787"/>
        <v>1.0002224</v>
      </c>
      <c r="O1025" s="111">
        <f t="shared" si="817"/>
        <v>1.0011996999999999</v>
      </c>
      <c r="P1025" s="111">
        <f t="shared" si="803"/>
        <v>1.2291999964961542</v>
      </c>
      <c r="Q1025" s="106">
        <f t="shared" si="816"/>
        <v>1.22947337</v>
      </c>
      <c r="R1025" s="106">
        <f t="shared" si="804"/>
        <v>1.1934647899999999</v>
      </c>
      <c r="S1025" s="106">
        <f t="shared" si="788"/>
        <v>686.65805483999998</v>
      </c>
      <c r="T1025" s="106">
        <f t="shared" si="789"/>
        <v>10.147836455910729</v>
      </c>
      <c r="U1025" s="106">
        <f t="shared" si="790"/>
        <v>119.99053610156493</v>
      </c>
      <c r="V1025" s="106">
        <f t="shared" si="791"/>
        <v>705.48677042747556</v>
      </c>
      <c r="W1025" s="19">
        <f t="shared" si="808"/>
        <v>0</v>
      </c>
      <c r="X1025" s="2">
        <f t="shared" si="792"/>
        <v>0</v>
      </c>
      <c r="Y1025" s="4">
        <f t="shared" si="793"/>
        <v>0</v>
      </c>
      <c r="Z1025" s="106">
        <f t="shared" si="794"/>
        <v>0</v>
      </c>
      <c r="AA1025" s="114">
        <f t="shared" si="805"/>
        <v>0.05</v>
      </c>
      <c r="AB1025" s="112">
        <f t="shared" si="795"/>
        <v>3</v>
      </c>
      <c r="AC1025" s="178">
        <f t="shared" si="811"/>
        <v>31</v>
      </c>
      <c r="AD1025" s="11">
        <f t="shared" si="806"/>
        <v>1.000393546</v>
      </c>
      <c r="AE1025" s="106">
        <f t="shared" si="813"/>
        <v>0.27023153</v>
      </c>
      <c r="AF1025" s="106">
        <f t="shared" si="796"/>
        <v>0.27764148999999999</v>
      </c>
      <c r="AG1025" s="106">
        <f t="shared" si="797"/>
        <v>0</v>
      </c>
      <c r="AH1025" s="115" t="str">
        <f t="shared" si="814"/>
        <v>A+J=</v>
      </c>
      <c r="AI1025" s="116">
        <f t="shared" si="807"/>
        <v>45194</v>
      </c>
      <c r="AJ1025" s="10"/>
      <c r="AO1025" s="26"/>
      <c r="AP1025" s="26"/>
      <c r="BA1025" s="1"/>
      <c r="BB1025" s="1"/>
      <c r="BC1025" s="1"/>
      <c r="BD1025" s="1"/>
      <c r="BE1025" s="1"/>
      <c r="BG1025" s="1"/>
      <c r="BH1025" s="1"/>
    </row>
    <row r="1026" spans="1:60" ht="15" customHeight="1" x14ac:dyDescent="0.25">
      <c r="A1026" s="105">
        <f t="shared" si="798"/>
        <v>45167</v>
      </c>
      <c r="B1026" s="106">
        <f t="shared" si="784"/>
        <v>705.90466022197631</v>
      </c>
      <c r="C1026" s="2">
        <f t="shared" si="799"/>
        <v>575.34839786999999</v>
      </c>
      <c r="D1026" s="2">
        <f t="shared" si="800"/>
        <v>52.453143829999931</v>
      </c>
      <c r="E1026" s="106">
        <f t="shared" si="785"/>
        <v>522.89525404000005</v>
      </c>
      <c r="F1026" s="21">
        <f t="shared" si="801"/>
        <v>6667.94</v>
      </c>
      <c r="G1026" s="108">
        <f t="shared" si="802"/>
        <v>6683.28</v>
      </c>
      <c r="H1026" s="109">
        <f t="shared" si="815"/>
        <v>45133</v>
      </c>
      <c r="I1026" s="109">
        <f t="shared" si="809"/>
        <v>45164</v>
      </c>
      <c r="J1026" s="110">
        <f t="shared" si="786"/>
        <v>2.3005605929267148E-3</v>
      </c>
      <c r="K1026" s="117">
        <f t="shared" si="810"/>
        <v>45194</v>
      </c>
      <c r="L1026" s="178">
        <f t="shared" si="812"/>
        <v>31</v>
      </c>
      <c r="M1026" s="178">
        <f t="shared" si="818"/>
        <v>4</v>
      </c>
      <c r="N1026" s="106">
        <f t="shared" si="787"/>
        <v>1.0002965399999999</v>
      </c>
      <c r="O1026" s="111">
        <f t="shared" si="817"/>
        <v>1.0011996999999999</v>
      </c>
      <c r="P1026" s="111">
        <f t="shared" si="803"/>
        <v>1.2291999964961542</v>
      </c>
      <c r="Q1026" s="106">
        <f t="shared" si="816"/>
        <v>1.2295644999999999</v>
      </c>
      <c r="R1026" s="106">
        <f t="shared" si="804"/>
        <v>1.1934647899999999</v>
      </c>
      <c r="S1026" s="106">
        <f t="shared" si="788"/>
        <v>686.65805483999998</v>
      </c>
      <c r="T1026" s="106">
        <f t="shared" si="789"/>
        <v>10.147836455910729</v>
      </c>
      <c r="U1026" s="106">
        <f t="shared" si="790"/>
        <v>120.03818754606557</v>
      </c>
      <c r="V1026" s="106">
        <f t="shared" si="791"/>
        <v>705.53442187197629</v>
      </c>
      <c r="W1026" s="19">
        <f t="shared" si="808"/>
        <v>0</v>
      </c>
      <c r="X1026" s="2">
        <f t="shared" si="792"/>
        <v>0</v>
      </c>
      <c r="Y1026" s="4">
        <f t="shared" si="793"/>
        <v>0</v>
      </c>
      <c r="Z1026" s="106">
        <f t="shared" si="794"/>
        <v>0</v>
      </c>
      <c r="AA1026" s="114">
        <f t="shared" si="805"/>
        <v>0.05</v>
      </c>
      <c r="AB1026" s="112">
        <f t="shared" si="795"/>
        <v>4</v>
      </c>
      <c r="AC1026" s="178">
        <f t="shared" si="811"/>
        <v>31</v>
      </c>
      <c r="AD1026" s="11">
        <f t="shared" si="806"/>
        <v>1.000524763</v>
      </c>
      <c r="AE1026" s="106">
        <f t="shared" si="813"/>
        <v>0.36033273999999998</v>
      </c>
      <c r="AF1026" s="106">
        <f t="shared" si="796"/>
        <v>0.37023834999999999</v>
      </c>
      <c r="AG1026" s="106">
        <f t="shared" si="797"/>
        <v>0</v>
      </c>
      <c r="AH1026" s="115" t="str">
        <f t="shared" si="814"/>
        <v>A+J=</v>
      </c>
      <c r="AI1026" s="116">
        <f t="shared" si="807"/>
        <v>45194</v>
      </c>
      <c r="AJ1026" s="10"/>
      <c r="AO1026" s="26"/>
      <c r="AP1026" s="26"/>
      <c r="BA1026" s="1"/>
      <c r="BB1026" s="1"/>
      <c r="BC1026" s="1"/>
      <c r="BD1026" s="1"/>
      <c r="BE1026" s="1"/>
      <c r="BG1026" s="1"/>
      <c r="BH1026" s="1"/>
    </row>
    <row r="1027" spans="1:60" ht="15" customHeight="1" x14ac:dyDescent="0.25">
      <c r="A1027" s="105">
        <f t="shared" si="798"/>
        <v>45168</v>
      </c>
      <c r="B1027" s="106">
        <f t="shared" si="784"/>
        <v>706.04494873333454</v>
      </c>
      <c r="C1027" s="2">
        <f t="shared" si="799"/>
        <v>575.34839786999999</v>
      </c>
      <c r="D1027" s="2">
        <f t="shared" si="800"/>
        <v>52.453143829999931</v>
      </c>
      <c r="E1027" s="106">
        <f t="shared" si="785"/>
        <v>522.89525404000005</v>
      </c>
      <c r="F1027" s="21">
        <f t="shared" si="801"/>
        <v>6667.94</v>
      </c>
      <c r="G1027" s="108">
        <f t="shared" si="802"/>
        <v>6683.28</v>
      </c>
      <c r="H1027" s="109">
        <f t="shared" si="815"/>
        <v>45133</v>
      </c>
      <c r="I1027" s="109">
        <f t="shared" si="809"/>
        <v>45164</v>
      </c>
      <c r="J1027" s="110">
        <f t="shared" si="786"/>
        <v>2.3005605929267148E-3</v>
      </c>
      <c r="K1027" s="117">
        <f t="shared" si="810"/>
        <v>45194</v>
      </c>
      <c r="L1027" s="178">
        <f t="shared" si="812"/>
        <v>31</v>
      </c>
      <c r="M1027" s="178">
        <f t="shared" si="818"/>
        <v>5</v>
      </c>
      <c r="N1027" s="106">
        <f t="shared" si="787"/>
        <v>1.0003706999999999</v>
      </c>
      <c r="O1027" s="111">
        <f t="shared" si="817"/>
        <v>1.0011996999999999</v>
      </c>
      <c r="P1027" s="111">
        <f t="shared" si="803"/>
        <v>1.2291999964961542</v>
      </c>
      <c r="Q1027" s="106">
        <f t="shared" si="816"/>
        <v>1.2296556599999999</v>
      </c>
      <c r="R1027" s="106">
        <f t="shared" si="804"/>
        <v>1.1934647899999999</v>
      </c>
      <c r="S1027" s="106">
        <f t="shared" si="788"/>
        <v>686.65805483999998</v>
      </c>
      <c r="T1027" s="106">
        <f t="shared" si="789"/>
        <v>10.147836455910729</v>
      </c>
      <c r="U1027" s="106">
        <f t="shared" si="790"/>
        <v>120.08585467742384</v>
      </c>
      <c r="V1027" s="106">
        <f t="shared" si="791"/>
        <v>705.58208900333454</v>
      </c>
      <c r="W1027" s="19">
        <f t="shared" si="808"/>
        <v>0</v>
      </c>
      <c r="X1027" s="2">
        <f t="shared" si="792"/>
        <v>0</v>
      </c>
      <c r="Y1027" s="4">
        <f t="shared" si="793"/>
        <v>0</v>
      </c>
      <c r="Z1027" s="106">
        <f t="shared" si="794"/>
        <v>0</v>
      </c>
      <c r="AA1027" s="114">
        <f t="shared" si="805"/>
        <v>0.05</v>
      </c>
      <c r="AB1027" s="112">
        <f t="shared" si="795"/>
        <v>5</v>
      </c>
      <c r="AC1027" s="178">
        <f t="shared" si="811"/>
        <v>31</v>
      </c>
      <c r="AD1027" s="11">
        <f t="shared" si="806"/>
        <v>1.000655997</v>
      </c>
      <c r="AE1027" s="106">
        <f t="shared" si="813"/>
        <v>0.45044561999999999</v>
      </c>
      <c r="AF1027" s="106">
        <f t="shared" si="796"/>
        <v>0.46285973000000002</v>
      </c>
      <c r="AG1027" s="106">
        <f t="shared" si="797"/>
        <v>0</v>
      </c>
      <c r="AH1027" s="115" t="str">
        <f t="shared" si="814"/>
        <v>A+J=</v>
      </c>
      <c r="AI1027" s="116">
        <f t="shared" si="807"/>
        <v>45194</v>
      </c>
      <c r="AJ1027" s="10"/>
      <c r="AO1027" s="26"/>
      <c r="AP1027" s="26"/>
      <c r="BA1027" s="1"/>
      <c r="BB1027" s="1"/>
      <c r="BC1027" s="1"/>
      <c r="BD1027" s="1"/>
      <c r="BE1027" s="1"/>
      <c r="BG1027" s="1"/>
      <c r="BH1027" s="1"/>
    </row>
    <row r="1028" spans="1:60" ht="15" customHeight="1" x14ac:dyDescent="0.25">
      <c r="A1028" s="105">
        <f t="shared" si="798"/>
        <v>45169</v>
      </c>
      <c r="B1028" s="106">
        <f t="shared" si="784"/>
        <v>706.18525127678777</v>
      </c>
      <c r="C1028" s="2">
        <f t="shared" si="799"/>
        <v>575.34839786999999</v>
      </c>
      <c r="D1028" s="2">
        <f t="shared" si="800"/>
        <v>52.453143829999931</v>
      </c>
      <c r="E1028" s="106">
        <f t="shared" si="785"/>
        <v>522.89525404000005</v>
      </c>
      <c r="F1028" s="21">
        <f t="shared" si="801"/>
        <v>6667.94</v>
      </c>
      <c r="G1028" s="108">
        <f t="shared" si="802"/>
        <v>6683.28</v>
      </c>
      <c r="H1028" s="109">
        <f t="shared" si="815"/>
        <v>45133</v>
      </c>
      <c r="I1028" s="109">
        <f t="shared" si="809"/>
        <v>45164</v>
      </c>
      <c r="J1028" s="110">
        <f t="shared" si="786"/>
        <v>2.3005605929267148E-3</v>
      </c>
      <c r="K1028" s="117">
        <f t="shared" si="810"/>
        <v>45194</v>
      </c>
      <c r="L1028" s="178">
        <f t="shared" si="812"/>
        <v>31</v>
      </c>
      <c r="M1028" s="178">
        <f t="shared" si="818"/>
        <v>6</v>
      </c>
      <c r="N1028" s="106">
        <f t="shared" si="787"/>
        <v>1.0004448500000001</v>
      </c>
      <c r="O1028" s="111">
        <f t="shared" si="817"/>
        <v>1.0011996999999999</v>
      </c>
      <c r="P1028" s="111">
        <f t="shared" si="803"/>
        <v>1.2291999964961542</v>
      </c>
      <c r="Q1028" s="106">
        <f t="shared" si="816"/>
        <v>1.2297468</v>
      </c>
      <c r="R1028" s="106">
        <f t="shared" si="804"/>
        <v>1.1934647899999999</v>
      </c>
      <c r="S1028" s="106">
        <f t="shared" si="788"/>
        <v>686.65805483999998</v>
      </c>
      <c r="T1028" s="106">
        <f t="shared" si="789"/>
        <v>10.147836455910729</v>
      </c>
      <c r="U1028" s="106">
        <f t="shared" si="790"/>
        <v>120.1335113508771</v>
      </c>
      <c r="V1028" s="106">
        <f t="shared" si="791"/>
        <v>705.62974567678782</v>
      </c>
      <c r="W1028" s="19">
        <f t="shared" si="808"/>
        <v>0</v>
      </c>
      <c r="X1028" s="2">
        <f t="shared" si="792"/>
        <v>0</v>
      </c>
      <c r="Y1028" s="4">
        <f t="shared" si="793"/>
        <v>0</v>
      </c>
      <c r="Z1028" s="106">
        <f t="shared" si="794"/>
        <v>0</v>
      </c>
      <c r="AA1028" s="114">
        <f t="shared" si="805"/>
        <v>0.05</v>
      </c>
      <c r="AB1028" s="112">
        <f t="shared" si="795"/>
        <v>6</v>
      </c>
      <c r="AC1028" s="178">
        <f t="shared" si="811"/>
        <v>31</v>
      </c>
      <c r="AD1028" s="11">
        <f t="shared" si="806"/>
        <v>1.000787248</v>
      </c>
      <c r="AE1028" s="106">
        <f t="shared" si="813"/>
        <v>0.54057018000000001</v>
      </c>
      <c r="AF1028" s="106">
        <f t="shared" si="796"/>
        <v>0.55550560000000004</v>
      </c>
      <c r="AG1028" s="106">
        <f t="shared" si="797"/>
        <v>0</v>
      </c>
      <c r="AH1028" s="115" t="str">
        <f t="shared" si="814"/>
        <v>A+J=</v>
      </c>
      <c r="AI1028" s="116">
        <f t="shared" si="807"/>
        <v>45194</v>
      </c>
      <c r="AJ1028" s="10"/>
      <c r="AO1028" s="26"/>
      <c r="AP1028" s="26"/>
      <c r="BA1028" s="1"/>
      <c r="BB1028" s="1"/>
      <c r="BC1028" s="1"/>
      <c r="BD1028" s="1"/>
      <c r="BE1028" s="1"/>
      <c r="BG1028" s="1"/>
      <c r="BH1028" s="1"/>
    </row>
    <row r="1029" spans="1:60" ht="15" customHeight="1" x14ac:dyDescent="0.25">
      <c r="A1029" s="105">
        <f t="shared" si="798"/>
        <v>45170</v>
      </c>
      <c r="B1029" s="106">
        <f t="shared" si="784"/>
        <v>706.3255887981461</v>
      </c>
      <c r="C1029" s="2">
        <f t="shared" si="799"/>
        <v>575.34839786999999</v>
      </c>
      <c r="D1029" s="2">
        <f t="shared" si="800"/>
        <v>52.453143829999931</v>
      </c>
      <c r="E1029" s="106">
        <f t="shared" si="785"/>
        <v>522.89525404000005</v>
      </c>
      <c r="F1029" s="21">
        <f t="shared" si="801"/>
        <v>6667.94</v>
      </c>
      <c r="G1029" s="108">
        <f t="shared" si="802"/>
        <v>6683.28</v>
      </c>
      <c r="H1029" s="109">
        <f t="shared" si="815"/>
        <v>45133</v>
      </c>
      <c r="I1029" s="109">
        <f t="shared" si="809"/>
        <v>45164</v>
      </c>
      <c r="J1029" s="110">
        <f t="shared" si="786"/>
        <v>2.3005605929267148E-3</v>
      </c>
      <c r="K1029" s="117">
        <f t="shared" si="810"/>
        <v>45194</v>
      </c>
      <c r="L1029" s="178">
        <f t="shared" si="812"/>
        <v>31</v>
      </c>
      <c r="M1029" s="178">
        <f t="shared" si="818"/>
        <v>7</v>
      </c>
      <c r="N1029" s="106">
        <f t="shared" si="787"/>
        <v>1.0005190100000001</v>
      </c>
      <c r="O1029" s="111">
        <f t="shared" si="817"/>
        <v>1.0011996999999999</v>
      </c>
      <c r="P1029" s="111">
        <f t="shared" si="803"/>
        <v>1.2291999964961542</v>
      </c>
      <c r="Q1029" s="106">
        <f t="shared" si="816"/>
        <v>1.22983796</v>
      </c>
      <c r="R1029" s="106">
        <f t="shared" si="804"/>
        <v>1.1934647899999999</v>
      </c>
      <c r="S1029" s="106">
        <f t="shared" si="788"/>
        <v>686.65805483999998</v>
      </c>
      <c r="T1029" s="106">
        <f t="shared" si="789"/>
        <v>10.147836455910729</v>
      </c>
      <c r="U1029" s="106">
        <f t="shared" si="790"/>
        <v>120.18117848223538</v>
      </c>
      <c r="V1029" s="106">
        <f t="shared" si="791"/>
        <v>705.67741280814607</v>
      </c>
      <c r="W1029" s="19">
        <f t="shared" si="808"/>
        <v>0</v>
      </c>
      <c r="X1029" s="2">
        <f t="shared" si="792"/>
        <v>0</v>
      </c>
      <c r="Y1029" s="4">
        <f t="shared" si="793"/>
        <v>0</v>
      </c>
      <c r="Z1029" s="106">
        <f t="shared" si="794"/>
        <v>0</v>
      </c>
      <c r="AA1029" s="114">
        <f t="shared" si="805"/>
        <v>0.05</v>
      </c>
      <c r="AB1029" s="112">
        <f t="shared" si="795"/>
        <v>7</v>
      </c>
      <c r="AC1029" s="178">
        <f t="shared" si="811"/>
        <v>31</v>
      </c>
      <c r="AD1029" s="11">
        <f t="shared" si="806"/>
        <v>1.000918516</v>
      </c>
      <c r="AE1029" s="106">
        <f t="shared" si="813"/>
        <v>0.6307064</v>
      </c>
      <c r="AF1029" s="106">
        <f t="shared" si="796"/>
        <v>0.64817599000000004</v>
      </c>
      <c r="AG1029" s="106">
        <f t="shared" si="797"/>
        <v>0</v>
      </c>
      <c r="AH1029" s="115" t="str">
        <f t="shared" si="814"/>
        <v>A+J=</v>
      </c>
      <c r="AI1029" s="116">
        <f t="shared" si="807"/>
        <v>45194</v>
      </c>
      <c r="AJ1029" s="10"/>
      <c r="AO1029" s="26"/>
      <c r="AP1029" s="26"/>
      <c r="BA1029" s="1"/>
      <c r="BB1029" s="1"/>
      <c r="BC1029" s="1"/>
      <c r="BD1029" s="1"/>
      <c r="BE1029" s="1"/>
      <c r="BG1029" s="1"/>
      <c r="BH1029" s="1"/>
    </row>
    <row r="1030" spans="1:60" ht="15" customHeight="1" x14ac:dyDescent="0.25">
      <c r="A1030" s="105">
        <f t="shared" si="798"/>
        <v>45171</v>
      </c>
      <c r="B1030" s="106">
        <f t="shared" si="784"/>
        <v>706.46595606845688</v>
      </c>
      <c r="C1030" s="2">
        <f t="shared" si="799"/>
        <v>575.34839786999999</v>
      </c>
      <c r="D1030" s="2">
        <f t="shared" si="800"/>
        <v>52.453143829999931</v>
      </c>
      <c r="E1030" s="106">
        <f t="shared" si="785"/>
        <v>522.89525404000005</v>
      </c>
      <c r="F1030" s="21">
        <f t="shared" si="801"/>
        <v>6667.94</v>
      </c>
      <c r="G1030" s="108">
        <f t="shared" si="802"/>
        <v>6683.28</v>
      </c>
      <c r="H1030" s="109">
        <f t="shared" si="815"/>
        <v>45133</v>
      </c>
      <c r="I1030" s="109">
        <f t="shared" si="809"/>
        <v>45164</v>
      </c>
      <c r="J1030" s="110">
        <f t="shared" si="786"/>
        <v>2.3005605929267148E-3</v>
      </c>
      <c r="K1030" s="117">
        <f t="shared" si="810"/>
        <v>45194</v>
      </c>
      <c r="L1030" s="178">
        <f t="shared" si="812"/>
        <v>31</v>
      </c>
      <c r="M1030" s="178">
        <f t="shared" si="818"/>
        <v>8</v>
      </c>
      <c r="N1030" s="106">
        <f t="shared" si="787"/>
        <v>1.0005931800000001</v>
      </c>
      <c r="O1030" s="111">
        <f t="shared" si="817"/>
        <v>1.0011996999999999</v>
      </c>
      <c r="P1030" s="111">
        <f t="shared" si="803"/>
        <v>1.2291999964961542</v>
      </c>
      <c r="Q1030" s="106">
        <f t="shared" si="816"/>
        <v>1.2299291299999999</v>
      </c>
      <c r="R1030" s="106">
        <f t="shared" si="804"/>
        <v>1.1934647899999999</v>
      </c>
      <c r="S1030" s="106">
        <f t="shared" si="788"/>
        <v>686.65805483999998</v>
      </c>
      <c r="T1030" s="106">
        <f t="shared" si="789"/>
        <v>10.147836455910729</v>
      </c>
      <c r="U1030" s="106">
        <f t="shared" si="790"/>
        <v>120.22885084254617</v>
      </c>
      <c r="V1030" s="106">
        <f t="shared" si="791"/>
        <v>705.72508516845687</v>
      </c>
      <c r="W1030" s="19">
        <f t="shared" si="808"/>
        <v>0</v>
      </c>
      <c r="X1030" s="2">
        <f t="shared" si="792"/>
        <v>0</v>
      </c>
      <c r="Y1030" s="4">
        <f t="shared" si="793"/>
        <v>0</v>
      </c>
      <c r="Z1030" s="106">
        <f t="shared" si="794"/>
        <v>0</v>
      </c>
      <c r="AA1030" s="114">
        <f t="shared" si="805"/>
        <v>0.05</v>
      </c>
      <c r="AB1030" s="112">
        <f t="shared" si="795"/>
        <v>8</v>
      </c>
      <c r="AC1030" s="178">
        <f t="shared" si="811"/>
        <v>31</v>
      </c>
      <c r="AD1030" s="11">
        <f t="shared" si="806"/>
        <v>1.001049801</v>
      </c>
      <c r="AE1030" s="106">
        <f t="shared" si="813"/>
        <v>0.72085431</v>
      </c>
      <c r="AF1030" s="106">
        <f t="shared" si="796"/>
        <v>0.7408709</v>
      </c>
      <c r="AG1030" s="106">
        <f t="shared" si="797"/>
        <v>0</v>
      </c>
      <c r="AH1030" s="115" t="str">
        <f t="shared" si="814"/>
        <v>A+J=</v>
      </c>
      <c r="AI1030" s="116">
        <f t="shared" si="807"/>
        <v>45194</v>
      </c>
      <c r="AJ1030" s="10"/>
      <c r="AO1030" s="26"/>
      <c r="AP1030" s="26"/>
      <c r="BA1030" s="1"/>
      <c r="BB1030" s="1"/>
      <c r="BC1030" s="1"/>
      <c r="BD1030" s="1"/>
      <c r="BE1030" s="1"/>
      <c r="BG1030" s="1"/>
      <c r="BH1030" s="1"/>
    </row>
    <row r="1031" spans="1:60" ht="15" customHeight="1" x14ac:dyDescent="0.25">
      <c r="A1031" s="105">
        <f t="shared" si="798"/>
        <v>45172</v>
      </c>
      <c r="B1031" s="106">
        <f t="shared" si="784"/>
        <v>706.6063537877202</v>
      </c>
      <c r="C1031" s="2">
        <f t="shared" si="799"/>
        <v>575.34839786999999</v>
      </c>
      <c r="D1031" s="2">
        <f t="shared" si="800"/>
        <v>52.453143829999931</v>
      </c>
      <c r="E1031" s="106">
        <f t="shared" si="785"/>
        <v>522.89525404000005</v>
      </c>
      <c r="F1031" s="21">
        <f t="shared" si="801"/>
        <v>6667.94</v>
      </c>
      <c r="G1031" s="108">
        <f t="shared" si="802"/>
        <v>6683.28</v>
      </c>
      <c r="H1031" s="109">
        <f t="shared" si="815"/>
        <v>45133</v>
      </c>
      <c r="I1031" s="109">
        <f t="shared" si="809"/>
        <v>45164</v>
      </c>
      <c r="J1031" s="110">
        <f t="shared" si="786"/>
        <v>2.3005605929267148E-3</v>
      </c>
      <c r="K1031" s="117">
        <f t="shared" si="810"/>
        <v>45194</v>
      </c>
      <c r="L1031" s="178">
        <f t="shared" si="812"/>
        <v>31</v>
      </c>
      <c r="M1031" s="178">
        <f t="shared" si="818"/>
        <v>9</v>
      </c>
      <c r="N1031" s="106">
        <f t="shared" si="787"/>
        <v>1.00066736</v>
      </c>
      <c r="O1031" s="111">
        <f t="shared" si="817"/>
        <v>1.0011996999999999</v>
      </c>
      <c r="P1031" s="111">
        <f t="shared" si="803"/>
        <v>1.2291999964961542</v>
      </c>
      <c r="Q1031" s="106">
        <f t="shared" si="816"/>
        <v>1.23002031</v>
      </c>
      <c r="R1031" s="106">
        <f t="shared" si="804"/>
        <v>1.1934647899999999</v>
      </c>
      <c r="S1031" s="106">
        <f t="shared" si="788"/>
        <v>686.65805483999998</v>
      </c>
      <c r="T1031" s="106">
        <f t="shared" si="789"/>
        <v>10.147836455910729</v>
      </c>
      <c r="U1031" s="106">
        <f t="shared" si="790"/>
        <v>120.27652843180957</v>
      </c>
      <c r="V1031" s="106">
        <f t="shared" si="791"/>
        <v>705.77276275772022</v>
      </c>
      <c r="W1031" s="19">
        <f t="shared" si="808"/>
        <v>0</v>
      </c>
      <c r="X1031" s="2">
        <f t="shared" si="792"/>
        <v>0</v>
      </c>
      <c r="Y1031" s="4">
        <f t="shared" si="793"/>
        <v>0</v>
      </c>
      <c r="Z1031" s="106">
        <f t="shared" si="794"/>
        <v>0</v>
      </c>
      <c r="AA1031" s="114">
        <f t="shared" si="805"/>
        <v>0.05</v>
      </c>
      <c r="AB1031" s="112">
        <f t="shared" si="795"/>
        <v>9</v>
      </c>
      <c r="AC1031" s="178">
        <f t="shared" si="811"/>
        <v>31</v>
      </c>
      <c r="AD1031" s="11">
        <f t="shared" si="806"/>
        <v>1.001181104</v>
      </c>
      <c r="AE1031" s="106">
        <f t="shared" si="813"/>
        <v>0.81101456999999999</v>
      </c>
      <c r="AF1031" s="106">
        <f t="shared" si="796"/>
        <v>0.83359103000000001</v>
      </c>
      <c r="AG1031" s="106">
        <f t="shared" si="797"/>
        <v>0</v>
      </c>
      <c r="AH1031" s="115" t="str">
        <f t="shared" si="814"/>
        <v>A+J=</v>
      </c>
      <c r="AI1031" s="116">
        <f t="shared" si="807"/>
        <v>45194</v>
      </c>
      <c r="AJ1031" s="10"/>
      <c r="AO1031" s="26"/>
      <c r="AP1031" s="26"/>
      <c r="BA1031" s="1"/>
      <c r="BB1031" s="1"/>
      <c r="BC1031" s="1"/>
      <c r="BD1031" s="1"/>
      <c r="BE1031" s="1"/>
      <c r="BG1031" s="1"/>
      <c r="BH1031" s="1"/>
    </row>
    <row r="1032" spans="1:60" ht="15" customHeight="1" x14ac:dyDescent="0.25">
      <c r="A1032" s="105">
        <f t="shared" si="798"/>
        <v>45173</v>
      </c>
      <c r="B1032" s="106">
        <f t="shared" si="784"/>
        <v>706.74677078803097</v>
      </c>
      <c r="C1032" s="2">
        <f t="shared" si="799"/>
        <v>575.34839786999999</v>
      </c>
      <c r="D1032" s="2">
        <f t="shared" si="800"/>
        <v>52.453143829999931</v>
      </c>
      <c r="E1032" s="106">
        <f t="shared" si="785"/>
        <v>522.89525404000005</v>
      </c>
      <c r="F1032" s="21">
        <f t="shared" si="801"/>
        <v>6667.94</v>
      </c>
      <c r="G1032" s="108">
        <f t="shared" si="802"/>
        <v>6683.28</v>
      </c>
      <c r="H1032" s="109">
        <f t="shared" si="815"/>
        <v>45133</v>
      </c>
      <c r="I1032" s="109">
        <f t="shared" si="809"/>
        <v>45164</v>
      </c>
      <c r="J1032" s="110">
        <f t="shared" si="786"/>
        <v>2.3005605929267148E-3</v>
      </c>
      <c r="K1032" s="117">
        <f t="shared" si="810"/>
        <v>45194</v>
      </c>
      <c r="L1032" s="178">
        <f t="shared" si="812"/>
        <v>31</v>
      </c>
      <c r="M1032" s="178">
        <f t="shared" si="818"/>
        <v>10</v>
      </c>
      <c r="N1032" s="106">
        <f t="shared" si="787"/>
        <v>1.00074153</v>
      </c>
      <c r="O1032" s="111">
        <f t="shared" si="817"/>
        <v>1.0011996999999999</v>
      </c>
      <c r="P1032" s="111">
        <f t="shared" si="803"/>
        <v>1.2291999964961542</v>
      </c>
      <c r="Q1032" s="106">
        <f t="shared" si="816"/>
        <v>1.2301114799999999</v>
      </c>
      <c r="R1032" s="106">
        <f t="shared" si="804"/>
        <v>1.1934647899999999</v>
      </c>
      <c r="S1032" s="106">
        <f t="shared" si="788"/>
        <v>686.65805483999998</v>
      </c>
      <c r="T1032" s="106">
        <f t="shared" si="789"/>
        <v>10.147836455910729</v>
      </c>
      <c r="U1032" s="106">
        <f t="shared" si="790"/>
        <v>120.32420079212035</v>
      </c>
      <c r="V1032" s="106">
        <f t="shared" si="791"/>
        <v>705.82043511803101</v>
      </c>
      <c r="W1032" s="19">
        <f t="shared" si="808"/>
        <v>0</v>
      </c>
      <c r="X1032" s="2">
        <f t="shared" si="792"/>
        <v>0</v>
      </c>
      <c r="Y1032" s="4">
        <f t="shared" si="793"/>
        <v>0</v>
      </c>
      <c r="Z1032" s="106">
        <f t="shared" si="794"/>
        <v>0</v>
      </c>
      <c r="AA1032" s="114">
        <f t="shared" si="805"/>
        <v>0.05</v>
      </c>
      <c r="AB1032" s="112">
        <f t="shared" si="795"/>
        <v>10</v>
      </c>
      <c r="AC1032" s="178">
        <f t="shared" si="811"/>
        <v>31</v>
      </c>
      <c r="AD1032" s="11">
        <f t="shared" si="806"/>
        <v>1.001312424</v>
      </c>
      <c r="AE1032" s="106">
        <f t="shared" si="813"/>
        <v>0.90118651000000005</v>
      </c>
      <c r="AF1032" s="106">
        <f t="shared" si="796"/>
        <v>0.92633567000000006</v>
      </c>
      <c r="AG1032" s="106">
        <f t="shared" si="797"/>
        <v>0</v>
      </c>
      <c r="AH1032" s="115" t="str">
        <f t="shared" si="814"/>
        <v>A+J=</v>
      </c>
      <c r="AI1032" s="116">
        <f t="shared" si="807"/>
        <v>45194</v>
      </c>
      <c r="AJ1032" s="10"/>
      <c r="AO1032" s="26"/>
      <c r="AP1032" s="26"/>
      <c r="BA1032" s="1"/>
      <c r="BB1032" s="1"/>
      <c r="BC1032" s="1"/>
      <c r="BD1032" s="1"/>
      <c r="BE1032" s="1"/>
      <c r="BG1032" s="1"/>
      <c r="BH1032" s="1"/>
    </row>
    <row r="1033" spans="1:60" ht="15" customHeight="1" x14ac:dyDescent="0.25">
      <c r="A1033" s="105">
        <f t="shared" si="798"/>
        <v>45174</v>
      </c>
      <c r="B1033" s="106">
        <f t="shared" si="784"/>
        <v>706.88722278624687</v>
      </c>
      <c r="C1033" s="2">
        <f t="shared" si="799"/>
        <v>575.34839786999999</v>
      </c>
      <c r="D1033" s="2">
        <f t="shared" si="800"/>
        <v>52.453143829999931</v>
      </c>
      <c r="E1033" s="106">
        <f t="shared" si="785"/>
        <v>522.89525404000005</v>
      </c>
      <c r="F1033" s="21">
        <f t="shared" si="801"/>
        <v>6667.94</v>
      </c>
      <c r="G1033" s="108">
        <f t="shared" si="802"/>
        <v>6683.28</v>
      </c>
      <c r="H1033" s="109">
        <f t="shared" si="815"/>
        <v>45133</v>
      </c>
      <c r="I1033" s="109">
        <f t="shared" si="809"/>
        <v>45164</v>
      </c>
      <c r="J1033" s="110">
        <f t="shared" si="786"/>
        <v>2.3005605929267148E-3</v>
      </c>
      <c r="K1033" s="117">
        <f t="shared" si="810"/>
        <v>45194</v>
      </c>
      <c r="L1033" s="178">
        <f t="shared" si="812"/>
        <v>31</v>
      </c>
      <c r="M1033" s="178">
        <f t="shared" si="818"/>
        <v>11</v>
      </c>
      <c r="N1033" s="106">
        <f t="shared" si="787"/>
        <v>1.0008157200000001</v>
      </c>
      <c r="O1033" s="111">
        <f t="shared" si="817"/>
        <v>1.0011996999999999</v>
      </c>
      <c r="P1033" s="111">
        <f t="shared" si="803"/>
        <v>1.2291999964961542</v>
      </c>
      <c r="Q1033" s="106">
        <f t="shared" si="816"/>
        <v>1.2302026699999999</v>
      </c>
      <c r="R1033" s="106">
        <f t="shared" si="804"/>
        <v>1.1934647899999999</v>
      </c>
      <c r="S1033" s="106">
        <f t="shared" si="788"/>
        <v>686.65805483999998</v>
      </c>
      <c r="T1033" s="106">
        <f t="shared" si="789"/>
        <v>10.147836455910729</v>
      </c>
      <c r="U1033" s="106">
        <f t="shared" si="790"/>
        <v>120.37188361033627</v>
      </c>
      <c r="V1033" s="106">
        <f t="shared" si="791"/>
        <v>705.8681179362469</v>
      </c>
      <c r="W1033" s="19">
        <f t="shared" si="808"/>
        <v>0</v>
      </c>
      <c r="X1033" s="2">
        <f t="shared" si="792"/>
        <v>0</v>
      </c>
      <c r="Y1033" s="4">
        <f t="shared" si="793"/>
        <v>0</v>
      </c>
      <c r="Z1033" s="106">
        <f t="shared" si="794"/>
        <v>0</v>
      </c>
      <c r="AA1033" s="114">
        <f t="shared" si="805"/>
        <v>0.05</v>
      </c>
      <c r="AB1033" s="112">
        <f t="shared" si="795"/>
        <v>11</v>
      </c>
      <c r="AC1033" s="178">
        <f t="shared" si="811"/>
        <v>31</v>
      </c>
      <c r="AD1033" s="11">
        <f t="shared" si="806"/>
        <v>1.001443761</v>
      </c>
      <c r="AE1033" s="106">
        <f t="shared" si="813"/>
        <v>0.99137010999999997</v>
      </c>
      <c r="AF1033" s="106">
        <f t="shared" si="796"/>
        <v>1.01910485</v>
      </c>
      <c r="AG1033" s="106">
        <f t="shared" si="797"/>
        <v>0</v>
      </c>
      <c r="AH1033" s="115" t="str">
        <f t="shared" si="814"/>
        <v>A+J=</v>
      </c>
      <c r="AI1033" s="116">
        <f t="shared" si="807"/>
        <v>45194</v>
      </c>
      <c r="AJ1033" s="10"/>
      <c r="AO1033" s="26"/>
      <c r="AP1033" s="26"/>
      <c r="BA1033" s="1"/>
      <c r="BB1033" s="1"/>
      <c r="BC1033" s="1"/>
      <c r="BD1033" s="1"/>
      <c r="BE1033" s="1"/>
      <c r="BG1033" s="1"/>
      <c r="BH1033" s="1"/>
    </row>
    <row r="1034" spans="1:60" ht="15" customHeight="1" x14ac:dyDescent="0.25">
      <c r="A1034" s="105">
        <f t="shared" si="798"/>
        <v>45175</v>
      </c>
      <c r="B1034" s="106">
        <f t="shared" ref="B1034:B1097" si="819">(V1034+AF1034)</f>
        <v>707.02770455341533</v>
      </c>
      <c r="C1034" s="2">
        <f t="shared" si="799"/>
        <v>575.34839786999999</v>
      </c>
      <c r="D1034" s="2">
        <f t="shared" si="800"/>
        <v>52.453143829999931</v>
      </c>
      <c r="E1034" s="106">
        <f t="shared" ref="E1034:E1097" si="820">(C1034-D1034)</f>
        <v>522.89525404000005</v>
      </c>
      <c r="F1034" s="21">
        <f t="shared" si="801"/>
        <v>6667.94</v>
      </c>
      <c r="G1034" s="108">
        <f t="shared" si="802"/>
        <v>6683.28</v>
      </c>
      <c r="H1034" s="109">
        <f t="shared" si="815"/>
        <v>45133</v>
      </c>
      <c r="I1034" s="109">
        <f t="shared" si="809"/>
        <v>45164</v>
      </c>
      <c r="J1034" s="110">
        <f t="shared" ref="J1034:J1097" si="821">(G1034/F1034)-1</f>
        <v>2.3005605929267148E-3</v>
      </c>
      <c r="K1034" s="117">
        <f t="shared" si="810"/>
        <v>45194</v>
      </c>
      <c r="L1034" s="178">
        <f t="shared" si="812"/>
        <v>31</v>
      </c>
      <c r="M1034" s="178">
        <f t="shared" si="818"/>
        <v>12</v>
      </c>
      <c r="N1034" s="106">
        <f t="shared" ref="N1034:N1097" si="822">TRUNC((G1034/F1034)^TRUNC((M1034/L1034),9),8)</f>
        <v>1.0008899099999999</v>
      </c>
      <c r="O1034" s="111">
        <f t="shared" si="817"/>
        <v>1.0011996999999999</v>
      </c>
      <c r="P1034" s="111">
        <f t="shared" si="803"/>
        <v>1.2291999964961542</v>
      </c>
      <c r="Q1034" s="106">
        <f t="shared" si="816"/>
        <v>1.2302938699999999</v>
      </c>
      <c r="R1034" s="106">
        <f t="shared" si="804"/>
        <v>1.1934647899999999</v>
      </c>
      <c r="S1034" s="106">
        <f t="shared" ref="S1034:S1097" si="823">TRUNC(C1034*R1034,8)</f>
        <v>686.65805483999998</v>
      </c>
      <c r="T1034" s="106">
        <f t="shared" ref="T1034:T1097" si="824">(D1034*(R1034-1))</f>
        <v>10.147836455910729</v>
      </c>
      <c r="U1034" s="106">
        <f t="shared" ref="U1034:U1097" si="825">(E1034*(Q1034-1))</f>
        <v>120.41957165750469</v>
      </c>
      <c r="V1034" s="106">
        <f t="shared" ref="V1034:V1097" si="826">(C1034+T1034+U1034)</f>
        <v>705.91580598341534</v>
      </c>
      <c r="W1034" s="19">
        <f t="shared" si="808"/>
        <v>0</v>
      </c>
      <c r="X1034" s="2">
        <f t="shared" ref="X1034:X1097" si="827">IF(W1034&gt;0,VLOOKUP(A1034,AL$12:AP$312,5),0)</f>
        <v>0</v>
      </c>
      <c r="Y1034" s="4">
        <f t="shared" ref="Y1034:Y1097" si="828">IF(W1034&gt;0,VLOOKUP($A1034,$AL$10:$AQ$312,6),0)</f>
        <v>0</v>
      </c>
      <c r="Z1034" s="106">
        <f t="shared" ref="Z1034:Z1097" si="829">IF(Y1034&gt;0,TRUNC(Y1034*S1034,8),0)</f>
        <v>0</v>
      </c>
      <c r="AA1034" s="114">
        <f t="shared" si="805"/>
        <v>0.05</v>
      </c>
      <c r="AB1034" s="112">
        <f t="shared" ref="AB1034:AB1097" si="830">M1034</f>
        <v>12</v>
      </c>
      <c r="AC1034" s="178">
        <f t="shared" si="811"/>
        <v>31</v>
      </c>
      <c r="AD1034" s="11">
        <f t="shared" si="806"/>
        <v>1.0015751150000001</v>
      </c>
      <c r="AE1034" s="106">
        <f t="shared" si="813"/>
        <v>1.0815653999999999</v>
      </c>
      <c r="AF1034" s="106">
        <f t="shared" ref="AF1034:AF1097" si="831">TRUNC((V1034*(AD1034-1)),8)</f>
        <v>1.1118985699999999</v>
      </c>
      <c r="AG1034" s="106">
        <f t="shared" ref="AG1034:AG1097" si="832">IF(Z1034&gt;0,Z1034+AE1034,0)</f>
        <v>0</v>
      </c>
      <c r="AH1034" s="115" t="str">
        <f t="shared" si="814"/>
        <v>A+J=</v>
      </c>
      <c r="AI1034" s="116">
        <f t="shared" si="807"/>
        <v>45194</v>
      </c>
      <c r="AJ1034" s="10"/>
      <c r="AO1034" s="26"/>
      <c r="AP1034" s="26"/>
      <c r="BA1034" s="1"/>
      <c r="BB1034" s="1"/>
      <c r="BC1034" s="1"/>
      <c r="BD1034" s="1"/>
      <c r="BE1034" s="1"/>
      <c r="BG1034" s="1"/>
      <c r="BH1034" s="1"/>
    </row>
    <row r="1035" spans="1:60" ht="15" customHeight="1" x14ac:dyDescent="0.25">
      <c r="A1035" s="105">
        <f t="shared" ref="A1035:A1098" si="833">(A1034+1)</f>
        <v>45176</v>
      </c>
      <c r="B1035" s="106">
        <f t="shared" si="819"/>
        <v>707.16820631163125</v>
      </c>
      <c r="C1035" s="2">
        <f t="shared" ref="C1035:C1098" si="834">TRUNC(IF(W1034&gt;0,VLOOKUP(A1034,$AL$12:$AM$312,2),C1034),8)</f>
        <v>575.34839786999999</v>
      </c>
      <c r="D1035" s="2">
        <f t="shared" ref="D1035:D1098" si="835">VLOOKUP(A1035,$AR$13:$AV$312,5)</f>
        <v>52.453143829999931</v>
      </c>
      <c r="E1035" s="106">
        <f t="shared" si="820"/>
        <v>522.89525404000005</v>
      </c>
      <c r="F1035" s="21">
        <f t="shared" ref="F1035:F1098" si="836">IF(G1035=G1034,F1034,G1034)</f>
        <v>6667.94</v>
      </c>
      <c r="G1035" s="108">
        <f t="shared" ref="G1035:G1098" si="837">IF(AND(M1035=1,M1034&gt;1),VLOOKUP(A1034,$BF$13:$BH$98,3),G1034)</f>
        <v>6683.28</v>
      </c>
      <c r="H1035" s="109">
        <f t="shared" si="815"/>
        <v>45133</v>
      </c>
      <c r="I1035" s="109">
        <f t="shared" si="809"/>
        <v>45164</v>
      </c>
      <c r="J1035" s="110">
        <f t="shared" si="821"/>
        <v>2.3005605929267148E-3</v>
      </c>
      <c r="K1035" s="117">
        <f t="shared" si="810"/>
        <v>45194</v>
      </c>
      <c r="L1035" s="178">
        <f t="shared" si="812"/>
        <v>31</v>
      </c>
      <c r="M1035" s="178">
        <f t="shared" si="818"/>
        <v>13</v>
      </c>
      <c r="N1035" s="106">
        <f t="shared" si="822"/>
        <v>1.0009641</v>
      </c>
      <c r="O1035" s="111">
        <f t="shared" si="817"/>
        <v>1.0011996999999999</v>
      </c>
      <c r="P1035" s="111">
        <f t="shared" ref="P1035:P1098" si="838">IF(K1035&gt;K1034,P1034*O1035,P1034)</f>
        <v>1.2291999964961542</v>
      </c>
      <c r="Q1035" s="106">
        <f t="shared" si="816"/>
        <v>1.2303850599999999</v>
      </c>
      <c r="R1035" s="106">
        <f t="shared" ref="R1035:R1098" si="839">IF(AND(W1035&gt;0,MONTH(A1035)=R$9),Q1035,R1034)</f>
        <v>1.1934647899999999</v>
      </c>
      <c r="S1035" s="106">
        <f t="shared" si="823"/>
        <v>686.65805483999998</v>
      </c>
      <c r="T1035" s="106">
        <f t="shared" si="824"/>
        <v>10.147836455910729</v>
      </c>
      <c r="U1035" s="106">
        <f t="shared" si="825"/>
        <v>120.46725447572061</v>
      </c>
      <c r="V1035" s="106">
        <f t="shared" si="826"/>
        <v>705.96348880163123</v>
      </c>
      <c r="W1035" s="19">
        <f t="shared" si="808"/>
        <v>0</v>
      </c>
      <c r="X1035" s="2">
        <f t="shared" si="827"/>
        <v>0</v>
      </c>
      <c r="Y1035" s="4">
        <f t="shared" si="828"/>
        <v>0</v>
      </c>
      <c r="Z1035" s="106">
        <f t="shared" si="829"/>
        <v>0</v>
      </c>
      <c r="AA1035" s="114">
        <f t="shared" ref="AA1035:AA1098" si="840">(AA1034)</f>
        <v>0.05</v>
      </c>
      <c r="AB1035" s="112">
        <f t="shared" si="830"/>
        <v>13</v>
      </c>
      <c r="AC1035" s="178">
        <f t="shared" si="811"/>
        <v>31</v>
      </c>
      <c r="AD1035" s="11">
        <f t="shared" ref="AD1035:AD1098" si="841">ROUND((1+AA1035)^(30/360)^(AB1035/AC1035),9)</f>
        <v>1.0017064870000001</v>
      </c>
      <c r="AE1035" s="106">
        <f t="shared" si="813"/>
        <v>1.1717730399999999</v>
      </c>
      <c r="AF1035" s="106">
        <f t="shared" si="831"/>
        <v>1.20471751</v>
      </c>
      <c r="AG1035" s="106">
        <f t="shared" si="832"/>
        <v>0</v>
      </c>
      <c r="AH1035" s="115" t="str">
        <f t="shared" si="814"/>
        <v>A+J=</v>
      </c>
      <c r="AI1035" s="116">
        <f t="shared" si="807"/>
        <v>45194</v>
      </c>
      <c r="AJ1035" s="10"/>
      <c r="AO1035" s="26"/>
      <c r="AP1035" s="26"/>
      <c r="BA1035" s="1"/>
      <c r="BB1035" s="1"/>
      <c r="BC1035" s="1"/>
      <c r="BD1035" s="1"/>
      <c r="BE1035" s="1"/>
      <c r="BG1035" s="1"/>
      <c r="BH1035" s="1"/>
    </row>
    <row r="1036" spans="1:60" ht="15" customHeight="1" x14ac:dyDescent="0.25">
      <c r="A1036" s="105">
        <f t="shared" si="833"/>
        <v>45177</v>
      </c>
      <c r="B1036" s="106">
        <f t="shared" si="819"/>
        <v>707.3087430777523</v>
      </c>
      <c r="C1036" s="2">
        <f t="shared" si="834"/>
        <v>575.34839786999999</v>
      </c>
      <c r="D1036" s="2">
        <f t="shared" si="835"/>
        <v>52.453143829999931</v>
      </c>
      <c r="E1036" s="106">
        <f t="shared" si="820"/>
        <v>522.89525404000005</v>
      </c>
      <c r="F1036" s="21">
        <f t="shared" si="836"/>
        <v>6667.94</v>
      </c>
      <c r="G1036" s="108">
        <f t="shared" si="837"/>
        <v>6683.28</v>
      </c>
      <c r="H1036" s="109">
        <f t="shared" si="815"/>
        <v>45133</v>
      </c>
      <c r="I1036" s="109">
        <f t="shared" si="809"/>
        <v>45164</v>
      </c>
      <c r="J1036" s="110">
        <f t="shared" si="821"/>
        <v>2.3005605929267148E-3</v>
      </c>
      <c r="K1036" s="117">
        <f t="shared" si="810"/>
        <v>45194</v>
      </c>
      <c r="L1036" s="178">
        <f t="shared" si="812"/>
        <v>31</v>
      </c>
      <c r="M1036" s="178">
        <f t="shared" si="818"/>
        <v>14</v>
      </c>
      <c r="N1036" s="106">
        <f t="shared" si="822"/>
        <v>1.0010383</v>
      </c>
      <c r="O1036" s="111">
        <f t="shared" si="817"/>
        <v>1.0011996999999999</v>
      </c>
      <c r="P1036" s="111">
        <f t="shared" si="838"/>
        <v>1.2291999964961542</v>
      </c>
      <c r="Q1036" s="106">
        <f t="shared" si="816"/>
        <v>1.23047627</v>
      </c>
      <c r="R1036" s="106">
        <f t="shared" si="839"/>
        <v>1.1934647899999999</v>
      </c>
      <c r="S1036" s="106">
        <f t="shared" si="823"/>
        <v>686.65805483999998</v>
      </c>
      <c r="T1036" s="106">
        <f t="shared" si="824"/>
        <v>10.147836455910729</v>
      </c>
      <c r="U1036" s="106">
        <f t="shared" si="825"/>
        <v>120.51494775184166</v>
      </c>
      <c r="V1036" s="106">
        <f t="shared" si="826"/>
        <v>706.01118207775232</v>
      </c>
      <c r="W1036" s="19">
        <f t="shared" si="808"/>
        <v>0</v>
      </c>
      <c r="X1036" s="2">
        <f t="shared" si="827"/>
        <v>0</v>
      </c>
      <c r="Y1036" s="4">
        <f t="shared" si="828"/>
        <v>0</v>
      </c>
      <c r="Z1036" s="106">
        <f t="shared" si="829"/>
        <v>0</v>
      </c>
      <c r="AA1036" s="114">
        <f t="shared" si="840"/>
        <v>0.05</v>
      </c>
      <c r="AB1036" s="112">
        <f t="shared" si="830"/>
        <v>14</v>
      </c>
      <c r="AC1036" s="178">
        <f t="shared" si="811"/>
        <v>31</v>
      </c>
      <c r="AD1036" s="11">
        <f t="shared" si="841"/>
        <v>1.001837876</v>
      </c>
      <c r="AE1036" s="106">
        <f t="shared" si="813"/>
        <v>1.2619923500000001</v>
      </c>
      <c r="AF1036" s="106">
        <f t="shared" si="831"/>
        <v>1.297561</v>
      </c>
      <c r="AG1036" s="106">
        <f t="shared" si="832"/>
        <v>0</v>
      </c>
      <c r="AH1036" s="115" t="str">
        <f t="shared" si="814"/>
        <v>A+J=</v>
      </c>
      <c r="AI1036" s="116">
        <f t="shared" ref="AI1036:AI1099" si="842">IF(W1035&gt;0,VLOOKUP(A1035,$AL$10:$AZ$312,14),AI1035)</f>
        <v>45194</v>
      </c>
      <c r="AJ1036" s="10"/>
      <c r="AO1036" s="26"/>
      <c r="AP1036" s="26"/>
      <c r="BA1036" s="1"/>
      <c r="BB1036" s="1"/>
      <c r="BC1036" s="1"/>
      <c r="BD1036" s="1"/>
      <c r="BE1036" s="1"/>
      <c r="BG1036" s="1"/>
      <c r="BH1036" s="1"/>
    </row>
    <row r="1037" spans="1:60" ht="15" customHeight="1" x14ac:dyDescent="0.25">
      <c r="A1037" s="105">
        <f t="shared" si="833"/>
        <v>45178</v>
      </c>
      <c r="B1037" s="106">
        <f t="shared" si="819"/>
        <v>707.44930962282581</v>
      </c>
      <c r="C1037" s="2">
        <f t="shared" si="834"/>
        <v>575.34839786999999</v>
      </c>
      <c r="D1037" s="2">
        <f t="shared" si="835"/>
        <v>52.453143829999931</v>
      </c>
      <c r="E1037" s="106">
        <f t="shared" si="820"/>
        <v>522.89525404000005</v>
      </c>
      <c r="F1037" s="21">
        <f t="shared" si="836"/>
        <v>6667.94</v>
      </c>
      <c r="G1037" s="108">
        <f t="shared" si="837"/>
        <v>6683.28</v>
      </c>
      <c r="H1037" s="109">
        <f t="shared" si="815"/>
        <v>45133</v>
      </c>
      <c r="I1037" s="109">
        <f t="shared" si="809"/>
        <v>45164</v>
      </c>
      <c r="J1037" s="110">
        <f t="shared" si="821"/>
        <v>2.3005605929267148E-3</v>
      </c>
      <c r="K1037" s="117">
        <f t="shared" si="810"/>
        <v>45194</v>
      </c>
      <c r="L1037" s="178">
        <f t="shared" si="812"/>
        <v>31</v>
      </c>
      <c r="M1037" s="178">
        <f t="shared" si="818"/>
        <v>15</v>
      </c>
      <c r="N1037" s="106">
        <f t="shared" si="822"/>
        <v>1.00111251</v>
      </c>
      <c r="O1037" s="111">
        <f t="shared" si="817"/>
        <v>1.0011996999999999</v>
      </c>
      <c r="P1037" s="111">
        <f t="shared" si="838"/>
        <v>1.2291999964961542</v>
      </c>
      <c r="Q1037" s="106">
        <f t="shared" si="816"/>
        <v>1.2305674900000001</v>
      </c>
      <c r="R1037" s="106">
        <f t="shared" si="839"/>
        <v>1.1934647899999999</v>
      </c>
      <c r="S1037" s="106">
        <f t="shared" si="823"/>
        <v>686.65805483999998</v>
      </c>
      <c r="T1037" s="106">
        <f t="shared" si="824"/>
        <v>10.147836455910729</v>
      </c>
      <c r="U1037" s="106">
        <f t="shared" si="825"/>
        <v>120.56264625691523</v>
      </c>
      <c r="V1037" s="106">
        <f t="shared" si="826"/>
        <v>706.05888058282585</v>
      </c>
      <c r="W1037" s="19">
        <f t="shared" si="808"/>
        <v>0</v>
      </c>
      <c r="X1037" s="2">
        <f t="shared" si="827"/>
        <v>0</v>
      </c>
      <c r="Y1037" s="4">
        <f t="shared" si="828"/>
        <v>0</v>
      </c>
      <c r="Z1037" s="106">
        <f t="shared" si="829"/>
        <v>0</v>
      </c>
      <c r="AA1037" s="114">
        <f t="shared" si="840"/>
        <v>0.05</v>
      </c>
      <c r="AB1037" s="112">
        <f t="shared" si="830"/>
        <v>15</v>
      </c>
      <c r="AC1037" s="178">
        <f t="shared" si="811"/>
        <v>31</v>
      </c>
      <c r="AD1037" s="11">
        <f t="shared" si="841"/>
        <v>1.0019692819999999</v>
      </c>
      <c r="AE1037" s="106">
        <f t="shared" si="813"/>
        <v>1.3522233400000001</v>
      </c>
      <c r="AF1037" s="106">
        <f t="shared" si="831"/>
        <v>1.3904290399999999</v>
      </c>
      <c r="AG1037" s="106">
        <f t="shared" si="832"/>
        <v>0</v>
      </c>
      <c r="AH1037" s="115" t="str">
        <f t="shared" si="814"/>
        <v>A+J=</v>
      </c>
      <c r="AI1037" s="116">
        <f t="shared" si="842"/>
        <v>45194</v>
      </c>
      <c r="AJ1037" s="10"/>
      <c r="AO1037" s="26"/>
      <c r="AP1037" s="26"/>
      <c r="BA1037" s="1"/>
      <c r="BB1037" s="1"/>
      <c r="BC1037" s="1"/>
      <c r="BD1037" s="1"/>
      <c r="BE1037" s="1"/>
      <c r="BG1037" s="1"/>
      <c r="BH1037" s="1"/>
    </row>
    <row r="1038" spans="1:60" ht="15" customHeight="1" x14ac:dyDescent="0.25">
      <c r="A1038" s="105">
        <f t="shared" si="833"/>
        <v>45179</v>
      </c>
      <c r="B1038" s="106">
        <f t="shared" si="819"/>
        <v>707.58990070789935</v>
      </c>
      <c r="C1038" s="2">
        <f t="shared" si="834"/>
        <v>575.34839786999999</v>
      </c>
      <c r="D1038" s="2">
        <f t="shared" si="835"/>
        <v>52.453143829999931</v>
      </c>
      <c r="E1038" s="106">
        <f t="shared" si="820"/>
        <v>522.89525404000005</v>
      </c>
      <c r="F1038" s="21">
        <f t="shared" si="836"/>
        <v>6667.94</v>
      </c>
      <c r="G1038" s="108">
        <f t="shared" si="837"/>
        <v>6683.28</v>
      </c>
      <c r="H1038" s="109">
        <f t="shared" si="815"/>
        <v>45133</v>
      </c>
      <c r="I1038" s="109">
        <f t="shared" si="809"/>
        <v>45164</v>
      </c>
      <c r="J1038" s="110">
        <f t="shared" si="821"/>
        <v>2.3005605929267148E-3</v>
      </c>
      <c r="K1038" s="117">
        <f t="shared" si="810"/>
        <v>45194</v>
      </c>
      <c r="L1038" s="178">
        <f t="shared" si="812"/>
        <v>31</v>
      </c>
      <c r="M1038" s="178">
        <f t="shared" si="818"/>
        <v>16</v>
      </c>
      <c r="N1038" s="106">
        <f t="shared" si="822"/>
        <v>1.00118672</v>
      </c>
      <c r="O1038" s="111">
        <f t="shared" si="817"/>
        <v>1.0011996999999999</v>
      </c>
      <c r="P1038" s="111">
        <f t="shared" si="838"/>
        <v>1.2291999964961542</v>
      </c>
      <c r="Q1038" s="106">
        <f t="shared" si="816"/>
        <v>1.2306587099999999</v>
      </c>
      <c r="R1038" s="106">
        <f t="shared" si="839"/>
        <v>1.1934647899999999</v>
      </c>
      <c r="S1038" s="106">
        <f t="shared" si="823"/>
        <v>686.65805483999998</v>
      </c>
      <c r="T1038" s="106">
        <f t="shared" si="824"/>
        <v>10.147836455910729</v>
      </c>
      <c r="U1038" s="106">
        <f t="shared" si="825"/>
        <v>120.61034476198867</v>
      </c>
      <c r="V1038" s="106">
        <f t="shared" si="826"/>
        <v>706.10657908789938</v>
      </c>
      <c r="W1038" s="19">
        <f t="shared" si="808"/>
        <v>0</v>
      </c>
      <c r="X1038" s="2">
        <f t="shared" si="827"/>
        <v>0</v>
      </c>
      <c r="Y1038" s="4">
        <f t="shared" si="828"/>
        <v>0</v>
      </c>
      <c r="Z1038" s="106">
        <f t="shared" si="829"/>
        <v>0</v>
      </c>
      <c r="AA1038" s="114">
        <f t="shared" si="840"/>
        <v>0.05</v>
      </c>
      <c r="AB1038" s="112">
        <f t="shared" si="830"/>
        <v>16</v>
      </c>
      <c r="AC1038" s="178">
        <f t="shared" si="811"/>
        <v>31</v>
      </c>
      <c r="AD1038" s="11">
        <f t="shared" si="841"/>
        <v>1.0021007049999999</v>
      </c>
      <c r="AE1038" s="106">
        <f t="shared" si="813"/>
        <v>1.442466</v>
      </c>
      <c r="AF1038" s="106">
        <f t="shared" si="831"/>
        <v>1.4833216199999999</v>
      </c>
      <c r="AG1038" s="106">
        <f t="shared" si="832"/>
        <v>0</v>
      </c>
      <c r="AH1038" s="115" t="str">
        <f t="shared" si="814"/>
        <v>A+J=</v>
      </c>
      <c r="AI1038" s="116">
        <f t="shared" si="842"/>
        <v>45194</v>
      </c>
      <c r="AJ1038" s="10"/>
      <c r="AO1038" s="26"/>
      <c r="AP1038" s="26"/>
      <c r="BA1038" s="1"/>
      <c r="BB1038" s="1"/>
      <c r="BC1038" s="1"/>
      <c r="BD1038" s="1"/>
      <c r="BE1038" s="1"/>
      <c r="BG1038" s="1"/>
      <c r="BH1038" s="1"/>
    </row>
    <row r="1039" spans="1:60" ht="15" customHeight="1" x14ac:dyDescent="0.25">
      <c r="A1039" s="105">
        <f t="shared" si="833"/>
        <v>45180</v>
      </c>
      <c r="B1039" s="106">
        <f t="shared" si="819"/>
        <v>707.73052227192545</v>
      </c>
      <c r="C1039" s="2">
        <f t="shared" si="834"/>
        <v>575.34839786999999</v>
      </c>
      <c r="D1039" s="2">
        <f t="shared" si="835"/>
        <v>52.453143829999931</v>
      </c>
      <c r="E1039" s="106">
        <f t="shared" si="820"/>
        <v>522.89525404000005</v>
      </c>
      <c r="F1039" s="21">
        <f t="shared" si="836"/>
        <v>6667.94</v>
      </c>
      <c r="G1039" s="108">
        <f t="shared" si="837"/>
        <v>6683.28</v>
      </c>
      <c r="H1039" s="109">
        <f t="shared" si="815"/>
        <v>45133</v>
      </c>
      <c r="I1039" s="109">
        <f t="shared" si="809"/>
        <v>45164</v>
      </c>
      <c r="J1039" s="110">
        <f t="shared" si="821"/>
        <v>2.3005605929267148E-3</v>
      </c>
      <c r="K1039" s="117">
        <f t="shared" si="810"/>
        <v>45194</v>
      </c>
      <c r="L1039" s="178">
        <f t="shared" si="812"/>
        <v>31</v>
      </c>
      <c r="M1039" s="178">
        <f t="shared" si="818"/>
        <v>17</v>
      </c>
      <c r="N1039" s="106">
        <f t="shared" si="822"/>
        <v>1.0012609400000001</v>
      </c>
      <c r="O1039" s="111">
        <f t="shared" si="817"/>
        <v>1.0011996999999999</v>
      </c>
      <c r="P1039" s="111">
        <f t="shared" si="838"/>
        <v>1.2291999964961542</v>
      </c>
      <c r="Q1039" s="106">
        <f t="shared" si="816"/>
        <v>1.2307499399999999</v>
      </c>
      <c r="R1039" s="106">
        <f t="shared" si="839"/>
        <v>1.1934647899999999</v>
      </c>
      <c r="S1039" s="106">
        <f t="shared" si="823"/>
        <v>686.65805483999998</v>
      </c>
      <c r="T1039" s="106">
        <f t="shared" si="824"/>
        <v>10.147836455910729</v>
      </c>
      <c r="U1039" s="106">
        <f t="shared" si="825"/>
        <v>120.65804849601473</v>
      </c>
      <c r="V1039" s="106">
        <f t="shared" si="826"/>
        <v>706.15428282192545</v>
      </c>
      <c r="W1039" s="19">
        <f t="shared" si="808"/>
        <v>0</v>
      </c>
      <c r="X1039" s="2">
        <f t="shared" si="827"/>
        <v>0</v>
      </c>
      <c r="Y1039" s="4">
        <f t="shared" si="828"/>
        <v>0</v>
      </c>
      <c r="Z1039" s="106">
        <f t="shared" si="829"/>
        <v>0</v>
      </c>
      <c r="AA1039" s="114">
        <f t="shared" si="840"/>
        <v>0.05</v>
      </c>
      <c r="AB1039" s="112">
        <f t="shared" si="830"/>
        <v>17</v>
      </c>
      <c r="AC1039" s="178">
        <f t="shared" si="811"/>
        <v>31</v>
      </c>
      <c r="AD1039" s="11">
        <f t="shared" si="841"/>
        <v>1.0022321460000001</v>
      </c>
      <c r="AE1039" s="106">
        <f t="shared" si="813"/>
        <v>1.53272103</v>
      </c>
      <c r="AF1039" s="106">
        <f t="shared" si="831"/>
        <v>1.5762394500000001</v>
      </c>
      <c r="AG1039" s="106">
        <f t="shared" si="832"/>
        <v>0</v>
      </c>
      <c r="AH1039" s="115" t="str">
        <f t="shared" si="814"/>
        <v>A+J=</v>
      </c>
      <c r="AI1039" s="116">
        <f t="shared" si="842"/>
        <v>45194</v>
      </c>
      <c r="AJ1039" s="10"/>
      <c r="AO1039" s="26"/>
      <c r="AP1039" s="26"/>
      <c r="BA1039" s="1"/>
      <c r="BB1039" s="1"/>
      <c r="BC1039" s="1"/>
      <c r="BD1039" s="1"/>
      <c r="BE1039" s="1"/>
      <c r="BG1039" s="1"/>
      <c r="BH1039" s="1"/>
    </row>
    <row r="1040" spans="1:60" ht="15" customHeight="1" x14ac:dyDescent="0.25">
      <c r="A1040" s="105">
        <f t="shared" si="833"/>
        <v>45181</v>
      </c>
      <c r="B1040" s="106">
        <f t="shared" si="819"/>
        <v>707.87116768595149</v>
      </c>
      <c r="C1040" s="2">
        <f t="shared" si="834"/>
        <v>575.34839786999999</v>
      </c>
      <c r="D1040" s="2">
        <f t="shared" si="835"/>
        <v>52.453143829999931</v>
      </c>
      <c r="E1040" s="106">
        <f t="shared" si="820"/>
        <v>522.89525404000005</v>
      </c>
      <c r="F1040" s="21">
        <f t="shared" si="836"/>
        <v>6667.94</v>
      </c>
      <c r="G1040" s="108">
        <f t="shared" si="837"/>
        <v>6683.28</v>
      </c>
      <c r="H1040" s="109">
        <f t="shared" si="815"/>
        <v>45133</v>
      </c>
      <c r="I1040" s="109">
        <f t="shared" si="809"/>
        <v>45164</v>
      </c>
      <c r="J1040" s="110">
        <f t="shared" si="821"/>
        <v>2.3005605929267148E-3</v>
      </c>
      <c r="K1040" s="117">
        <f t="shared" si="810"/>
        <v>45194</v>
      </c>
      <c r="L1040" s="178">
        <f t="shared" si="812"/>
        <v>31</v>
      </c>
      <c r="M1040" s="178">
        <f t="shared" si="818"/>
        <v>18</v>
      </c>
      <c r="N1040" s="106">
        <f t="shared" si="822"/>
        <v>1.00133516</v>
      </c>
      <c r="O1040" s="111">
        <f t="shared" si="817"/>
        <v>1.0011996999999999</v>
      </c>
      <c r="P1040" s="111">
        <f t="shared" si="838"/>
        <v>1.2291999964961542</v>
      </c>
      <c r="Q1040" s="106">
        <f t="shared" si="816"/>
        <v>1.2308411699999999</v>
      </c>
      <c r="R1040" s="106">
        <f t="shared" si="839"/>
        <v>1.1934647899999999</v>
      </c>
      <c r="S1040" s="106">
        <f t="shared" si="823"/>
        <v>686.65805483999998</v>
      </c>
      <c r="T1040" s="106">
        <f t="shared" si="824"/>
        <v>10.147836455910729</v>
      </c>
      <c r="U1040" s="106">
        <f t="shared" si="825"/>
        <v>120.7057522300408</v>
      </c>
      <c r="V1040" s="106">
        <f t="shared" si="826"/>
        <v>706.20198655595152</v>
      </c>
      <c r="W1040" s="19">
        <f t="shared" si="808"/>
        <v>0</v>
      </c>
      <c r="X1040" s="2">
        <f t="shared" si="827"/>
        <v>0</v>
      </c>
      <c r="Y1040" s="4">
        <f t="shared" si="828"/>
        <v>0</v>
      </c>
      <c r="Z1040" s="106">
        <f t="shared" si="829"/>
        <v>0</v>
      </c>
      <c r="AA1040" s="114">
        <f t="shared" si="840"/>
        <v>0.05</v>
      </c>
      <c r="AB1040" s="112">
        <f t="shared" si="830"/>
        <v>18</v>
      </c>
      <c r="AC1040" s="178">
        <f t="shared" si="811"/>
        <v>31</v>
      </c>
      <c r="AD1040" s="11">
        <f t="shared" si="841"/>
        <v>1.002363603</v>
      </c>
      <c r="AE1040" s="106">
        <f t="shared" si="813"/>
        <v>1.62298703</v>
      </c>
      <c r="AF1040" s="106">
        <f t="shared" si="831"/>
        <v>1.6691811299999999</v>
      </c>
      <c r="AG1040" s="106">
        <f t="shared" si="832"/>
        <v>0</v>
      </c>
      <c r="AH1040" s="115" t="str">
        <f t="shared" si="814"/>
        <v>A+J=</v>
      </c>
      <c r="AI1040" s="116">
        <f t="shared" si="842"/>
        <v>45194</v>
      </c>
      <c r="AJ1040" s="10"/>
      <c r="AO1040" s="26"/>
      <c r="AP1040" s="26"/>
      <c r="BA1040" s="1"/>
      <c r="BB1040" s="1"/>
      <c r="BC1040" s="1"/>
      <c r="BD1040" s="1"/>
      <c r="BE1040" s="1"/>
      <c r="BG1040" s="1"/>
      <c r="BH1040" s="1"/>
    </row>
    <row r="1041" spans="1:60" ht="15" customHeight="1" x14ac:dyDescent="0.25">
      <c r="A1041" s="105">
        <f t="shared" si="833"/>
        <v>45182</v>
      </c>
      <c r="B1041" s="106">
        <f t="shared" si="819"/>
        <v>708.01184358893011</v>
      </c>
      <c r="C1041" s="2">
        <f t="shared" si="834"/>
        <v>575.34839786999999</v>
      </c>
      <c r="D1041" s="2">
        <f t="shared" si="835"/>
        <v>52.453143829999931</v>
      </c>
      <c r="E1041" s="106">
        <f t="shared" si="820"/>
        <v>522.89525404000005</v>
      </c>
      <c r="F1041" s="21">
        <f t="shared" si="836"/>
        <v>6667.94</v>
      </c>
      <c r="G1041" s="108">
        <f t="shared" si="837"/>
        <v>6683.28</v>
      </c>
      <c r="H1041" s="109">
        <f t="shared" si="815"/>
        <v>45133</v>
      </c>
      <c r="I1041" s="109">
        <f t="shared" si="809"/>
        <v>45164</v>
      </c>
      <c r="J1041" s="110">
        <f t="shared" si="821"/>
        <v>2.3005605929267148E-3</v>
      </c>
      <c r="K1041" s="117">
        <f t="shared" si="810"/>
        <v>45194</v>
      </c>
      <c r="L1041" s="178">
        <f t="shared" si="812"/>
        <v>31</v>
      </c>
      <c r="M1041" s="178">
        <f t="shared" si="818"/>
        <v>19</v>
      </c>
      <c r="N1041" s="106">
        <f t="shared" si="822"/>
        <v>1.0014093900000001</v>
      </c>
      <c r="O1041" s="111">
        <f t="shared" si="817"/>
        <v>1.0011996999999999</v>
      </c>
      <c r="P1041" s="111">
        <f t="shared" si="838"/>
        <v>1.2291999964961542</v>
      </c>
      <c r="Q1041" s="106">
        <f t="shared" si="816"/>
        <v>1.2309324100000001</v>
      </c>
      <c r="R1041" s="106">
        <f t="shared" si="839"/>
        <v>1.1934647899999999</v>
      </c>
      <c r="S1041" s="106">
        <f t="shared" si="823"/>
        <v>686.65805483999998</v>
      </c>
      <c r="T1041" s="106">
        <f t="shared" si="824"/>
        <v>10.147836455910729</v>
      </c>
      <c r="U1041" s="106">
        <f t="shared" si="825"/>
        <v>120.75346119301949</v>
      </c>
      <c r="V1041" s="106">
        <f t="shared" si="826"/>
        <v>706.24969551893014</v>
      </c>
      <c r="W1041" s="19">
        <f t="shared" si="808"/>
        <v>0</v>
      </c>
      <c r="X1041" s="2">
        <f t="shared" si="827"/>
        <v>0</v>
      </c>
      <c r="Y1041" s="4">
        <f t="shared" si="828"/>
        <v>0</v>
      </c>
      <c r="Z1041" s="106">
        <f t="shared" si="829"/>
        <v>0</v>
      </c>
      <c r="AA1041" s="114">
        <f t="shared" si="840"/>
        <v>0.05</v>
      </c>
      <c r="AB1041" s="112">
        <f t="shared" si="830"/>
        <v>19</v>
      </c>
      <c r="AC1041" s="178">
        <f t="shared" si="811"/>
        <v>31</v>
      </c>
      <c r="AD1041" s="11">
        <f t="shared" si="841"/>
        <v>1.0024950779999999</v>
      </c>
      <c r="AE1041" s="106">
        <f t="shared" si="813"/>
        <v>1.7132654</v>
      </c>
      <c r="AF1041" s="106">
        <f t="shared" si="831"/>
        <v>1.7621480700000001</v>
      </c>
      <c r="AG1041" s="106">
        <f t="shared" si="832"/>
        <v>0</v>
      </c>
      <c r="AH1041" s="115" t="str">
        <f t="shared" si="814"/>
        <v>A+J=</v>
      </c>
      <c r="AI1041" s="116">
        <f t="shared" si="842"/>
        <v>45194</v>
      </c>
      <c r="AJ1041" s="10"/>
      <c r="AO1041" s="26"/>
      <c r="AP1041" s="26"/>
      <c r="BA1041" s="1"/>
      <c r="BB1041" s="1"/>
      <c r="BC1041" s="1"/>
      <c r="BD1041" s="1"/>
      <c r="BE1041" s="1"/>
      <c r="BG1041" s="1"/>
      <c r="BH1041" s="1"/>
    </row>
    <row r="1042" spans="1:60" ht="15" customHeight="1" x14ac:dyDescent="0.25">
      <c r="A1042" s="105">
        <f t="shared" si="833"/>
        <v>45183</v>
      </c>
      <c r="B1042" s="106">
        <f t="shared" si="819"/>
        <v>708.15255000086131</v>
      </c>
      <c r="C1042" s="2">
        <f t="shared" si="834"/>
        <v>575.34839786999999</v>
      </c>
      <c r="D1042" s="2">
        <f t="shared" si="835"/>
        <v>52.453143829999931</v>
      </c>
      <c r="E1042" s="106">
        <f t="shared" si="820"/>
        <v>522.89525404000005</v>
      </c>
      <c r="F1042" s="21">
        <f t="shared" si="836"/>
        <v>6667.94</v>
      </c>
      <c r="G1042" s="108">
        <f t="shared" si="837"/>
        <v>6683.28</v>
      </c>
      <c r="H1042" s="109">
        <f t="shared" si="815"/>
        <v>45133</v>
      </c>
      <c r="I1042" s="109">
        <f t="shared" si="809"/>
        <v>45164</v>
      </c>
      <c r="J1042" s="110">
        <f t="shared" si="821"/>
        <v>2.3005605929267148E-3</v>
      </c>
      <c r="K1042" s="117">
        <f t="shared" si="810"/>
        <v>45194</v>
      </c>
      <c r="L1042" s="178">
        <f t="shared" si="812"/>
        <v>31</v>
      </c>
      <c r="M1042" s="178">
        <f t="shared" si="818"/>
        <v>20</v>
      </c>
      <c r="N1042" s="106">
        <f t="shared" si="822"/>
        <v>1.0014836199999999</v>
      </c>
      <c r="O1042" s="111">
        <f t="shared" si="817"/>
        <v>1.0011996999999999</v>
      </c>
      <c r="P1042" s="111">
        <f t="shared" si="838"/>
        <v>1.2291999964961542</v>
      </c>
      <c r="Q1042" s="106">
        <f t="shared" si="816"/>
        <v>1.23102366</v>
      </c>
      <c r="R1042" s="106">
        <f t="shared" si="839"/>
        <v>1.1934647899999999</v>
      </c>
      <c r="S1042" s="106">
        <f t="shared" si="823"/>
        <v>686.65805483999998</v>
      </c>
      <c r="T1042" s="106">
        <f t="shared" si="824"/>
        <v>10.147836455910729</v>
      </c>
      <c r="U1042" s="106">
        <f t="shared" si="825"/>
        <v>120.80117538495058</v>
      </c>
      <c r="V1042" s="106">
        <f t="shared" si="826"/>
        <v>706.2974097108613</v>
      </c>
      <c r="W1042" s="19">
        <f t="shared" si="808"/>
        <v>0</v>
      </c>
      <c r="X1042" s="2">
        <f t="shared" si="827"/>
        <v>0</v>
      </c>
      <c r="Y1042" s="4">
        <f t="shared" si="828"/>
        <v>0</v>
      </c>
      <c r="Z1042" s="106">
        <f t="shared" si="829"/>
        <v>0</v>
      </c>
      <c r="AA1042" s="114">
        <f t="shared" si="840"/>
        <v>0.05</v>
      </c>
      <c r="AB1042" s="112">
        <f t="shared" si="830"/>
        <v>20</v>
      </c>
      <c r="AC1042" s="178">
        <f t="shared" si="811"/>
        <v>31</v>
      </c>
      <c r="AD1042" s="11">
        <f t="shared" si="841"/>
        <v>1.002626571</v>
      </c>
      <c r="AE1042" s="106">
        <f t="shared" si="813"/>
        <v>1.80355613</v>
      </c>
      <c r="AF1042" s="106">
        <f t="shared" si="831"/>
        <v>1.85514029</v>
      </c>
      <c r="AG1042" s="106">
        <f t="shared" si="832"/>
        <v>0</v>
      </c>
      <c r="AH1042" s="115" t="str">
        <f t="shared" si="814"/>
        <v>A+J=</v>
      </c>
      <c r="AI1042" s="116">
        <f t="shared" si="842"/>
        <v>45194</v>
      </c>
      <c r="AJ1042" s="10"/>
      <c r="AO1042" s="26"/>
      <c r="AP1042" s="26"/>
      <c r="BA1042" s="1"/>
      <c r="BB1042" s="1"/>
      <c r="BC1042" s="1"/>
      <c r="BD1042" s="1"/>
      <c r="BE1042" s="1"/>
      <c r="BG1042" s="1"/>
      <c r="BH1042" s="1"/>
    </row>
    <row r="1043" spans="1:60" ht="15" customHeight="1" x14ac:dyDescent="0.25">
      <c r="A1043" s="105">
        <f t="shared" si="833"/>
        <v>45184</v>
      </c>
      <c r="B1043" s="106">
        <f t="shared" si="819"/>
        <v>708.29328025279244</v>
      </c>
      <c r="C1043" s="2">
        <f t="shared" si="834"/>
        <v>575.34839786999999</v>
      </c>
      <c r="D1043" s="2">
        <f t="shared" si="835"/>
        <v>52.453143829999931</v>
      </c>
      <c r="E1043" s="106">
        <f t="shared" si="820"/>
        <v>522.89525404000005</v>
      </c>
      <c r="F1043" s="21">
        <f t="shared" si="836"/>
        <v>6667.94</v>
      </c>
      <c r="G1043" s="108">
        <f t="shared" si="837"/>
        <v>6683.28</v>
      </c>
      <c r="H1043" s="109">
        <f t="shared" si="815"/>
        <v>45133</v>
      </c>
      <c r="I1043" s="109">
        <f t="shared" si="809"/>
        <v>45164</v>
      </c>
      <c r="J1043" s="110">
        <f t="shared" si="821"/>
        <v>2.3005605929267148E-3</v>
      </c>
      <c r="K1043" s="117">
        <f t="shared" si="810"/>
        <v>45194</v>
      </c>
      <c r="L1043" s="178">
        <f t="shared" si="812"/>
        <v>31</v>
      </c>
      <c r="M1043" s="178">
        <f t="shared" si="818"/>
        <v>21</v>
      </c>
      <c r="N1043" s="106">
        <f t="shared" si="822"/>
        <v>1.0015578599999999</v>
      </c>
      <c r="O1043" s="111">
        <f t="shared" si="817"/>
        <v>1.0011996999999999</v>
      </c>
      <c r="P1043" s="111">
        <f t="shared" si="838"/>
        <v>1.2291999964961542</v>
      </c>
      <c r="Q1043" s="106">
        <f t="shared" si="816"/>
        <v>1.2311149100000001</v>
      </c>
      <c r="R1043" s="106">
        <f t="shared" si="839"/>
        <v>1.1934647899999999</v>
      </c>
      <c r="S1043" s="106">
        <f t="shared" si="823"/>
        <v>686.65805483999998</v>
      </c>
      <c r="T1043" s="106">
        <f t="shared" si="824"/>
        <v>10.147836455910729</v>
      </c>
      <c r="U1043" s="106">
        <f t="shared" si="825"/>
        <v>120.84888957688179</v>
      </c>
      <c r="V1043" s="106">
        <f t="shared" si="826"/>
        <v>706.34512390279247</v>
      </c>
      <c r="W1043" s="19">
        <f t="shared" si="808"/>
        <v>0</v>
      </c>
      <c r="X1043" s="2">
        <f t="shared" si="827"/>
        <v>0</v>
      </c>
      <c r="Y1043" s="4">
        <f t="shared" si="828"/>
        <v>0</v>
      </c>
      <c r="Z1043" s="106">
        <f t="shared" si="829"/>
        <v>0</v>
      </c>
      <c r="AA1043" s="114">
        <f t="shared" si="840"/>
        <v>0.05</v>
      </c>
      <c r="AB1043" s="112">
        <f t="shared" si="830"/>
        <v>21</v>
      </c>
      <c r="AC1043" s="178">
        <f t="shared" si="811"/>
        <v>31</v>
      </c>
      <c r="AD1043" s="11">
        <f t="shared" si="841"/>
        <v>1.00275808</v>
      </c>
      <c r="AE1043" s="106">
        <f t="shared" si="813"/>
        <v>1.8938578399999999</v>
      </c>
      <c r="AF1043" s="106">
        <f t="shared" si="831"/>
        <v>1.9481563500000001</v>
      </c>
      <c r="AG1043" s="106">
        <f t="shared" si="832"/>
        <v>0</v>
      </c>
      <c r="AH1043" s="115" t="str">
        <f t="shared" si="814"/>
        <v>A+J=</v>
      </c>
      <c r="AI1043" s="116">
        <f t="shared" si="842"/>
        <v>45194</v>
      </c>
      <c r="AJ1043" s="10"/>
      <c r="AO1043" s="26"/>
      <c r="AP1043" s="26"/>
      <c r="BA1043" s="1"/>
      <c r="BB1043" s="1"/>
      <c r="BC1043" s="1"/>
      <c r="BD1043" s="1"/>
      <c r="BE1043" s="1"/>
      <c r="BG1043" s="1"/>
      <c r="BH1043" s="1"/>
    </row>
    <row r="1044" spans="1:60" ht="15" customHeight="1" x14ac:dyDescent="0.25">
      <c r="A1044" s="105">
        <f t="shared" si="833"/>
        <v>45185</v>
      </c>
      <c r="B1044" s="106">
        <f t="shared" si="819"/>
        <v>708.43404626262873</v>
      </c>
      <c r="C1044" s="2">
        <f t="shared" si="834"/>
        <v>575.34839786999999</v>
      </c>
      <c r="D1044" s="2">
        <f t="shared" si="835"/>
        <v>52.453143829999931</v>
      </c>
      <c r="E1044" s="106">
        <f t="shared" si="820"/>
        <v>522.89525404000005</v>
      </c>
      <c r="F1044" s="21">
        <f t="shared" si="836"/>
        <v>6667.94</v>
      </c>
      <c r="G1044" s="108">
        <f t="shared" si="837"/>
        <v>6683.28</v>
      </c>
      <c r="H1044" s="109">
        <f t="shared" si="815"/>
        <v>45133</v>
      </c>
      <c r="I1044" s="109">
        <f t="shared" si="809"/>
        <v>45164</v>
      </c>
      <c r="J1044" s="110">
        <f t="shared" si="821"/>
        <v>2.3005605929267148E-3</v>
      </c>
      <c r="K1044" s="117">
        <f t="shared" si="810"/>
        <v>45194</v>
      </c>
      <c r="L1044" s="178">
        <f t="shared" si="812"/>
        <v>31</v>
      </c>
      <c r="M1044" s="178">
        <f t="shared" si="818"/>
        <v>22</v>
      </c>
      <c r="N1044" s="106">
        <f t="shared" si="822"/>
        <v>1.0016321100000001</v>
      </c>
      <c r="O1044" s="111">
        <f t="shared" si="817"/>
        <v>1.0011996999999999</v>
      </c>
      <c r="P1044" s="111">
        <f t="shared" si="838"/>
        <v>1.2291999964961542</v>
      </c>
      <c r="Q1044" s="106">
        <f t="shared" si="816"/>
        <v>1.23120618</v>
      </c>
      <c r="R1044" s="106">
        <f t="shared" si="839"/>
        <v>1.1934647899999999</v>
      </c>
      <c r="S1044" s="106">
        <f t="shared" si="823"/>
        <v>686.65805483999998</v>
      </c>
      <c r="T1044" s="106">
        <f t="shared" si="824"/>
        <v>10.147836455910729</v>
      </c>
      <c r="U1044" s="106">
        <f t="shared" si="825"/>
        <v>120.896614226718</v>
      </c>
      <c r="V1044" s="106">
        <f t="shared" si="826"/>
        <v>706.39284855262872</v>
      </c>
      <c r="W1044" s="19">
        <f t="shared" ref="W1044:W1107" si="843">IF(VLOOKUP(A1044,AL$10:AX$312,13)=VLOOKUP(A1043,AL$10:AX$312,13),0,VLOOKUP(A1044,AL$10:AX$312,13))</f>
        <v>0</v>
      </c>
      <c r="X1044" s="2">
        <f t="shared" si="827"/>
        <v>0</v>
      </c>
      <c r="Y1044" s="4">
        <f t="shared" si="828"/>
        <v>0</v>
      </c>
      <c r="Z1044" s="106">
        <f t="shared" si="829"/>
        <v>0</v>
      </c>
      <c r="AA1044" s="114">
        <f t="shared" si="840"/>
        <v>0.05</v>
      </c>
      <c r="AB1044" s="112">
        <f t="shared" si="830"/>
        <v>22</v>
      </c>
      <c r="AC1044" s="178">
        <f t="shared" si="811"/>
        <v>31</v>
      </c>
      <c r="AD1044" s="11">
        <f t="shared" si="841"/>
        <v>1.002889607</v>
      </c>
      <c r="AE1044" s="106">
        <f t="shared" si="813"/>
        <v>1.9841719200000001</v>
      </c>
      <c r="AF1044" s="106">
        <f t="shared" si="831"/>
        <v>2.0411977100000001</v>
      </c>
      <c r="AG1044" s="106">
        <f t="shared" si="832"/>
        <v>0</v>
      </c>
      <c r="AH1044" s="115" t="str">
        <f t="shared" si="814"/>
        <v>A+J=</v>
      </c>
      <c r="AI1044" s="116">
        <f t="shared" si="842"/>
        <v>45194</v>
      </c>
      <c r="AJ1044" s="10"/>
      <c r="AO1044" s="26"/>
      <c r="AP1044" s="26"/>
      <c r="BA1044" s="1"/>
      <c r="BB1044" s="1"/>
      <c r="BC1044" s="1"/>
      <c r="BD1044" s="1"/>
      <c r="BE1044" s="1"/>
      <c r="BG1044" s="1"/>
      <c r="BH1044" s="1"/>
    </row>
    <row r="1045" spans="1:60" ht="15" customHeight="1" x14ac:dyDescent="0.25">
      <c r="A1045" s="105">
        <f t="shared" si="833"/>
        <v>45186</v>
      </c>
      <c r="B1045" s="106">
        <f t="shared" si="819"/>
        <v>708.57483684246483</v>
      </c>
      <c r="C1045" s="2">
        <f t="shared" si="834"/>
        <v>575.34839786999999</v>
      </c>
      <c r="D1045" s="2">
        <f t="shared" si="835"/>
        <v>52.453143829999931</v>
      </c>
      <c r="E1045" s="106">
        <f t="shared" si="820"/>
        <v>522.89525404000005</v>
      </c>
      <c r="F1045" s="21">
        <f t="shared" si="836"/>
        <v>6667.94</v>
      </c>
      <c r="G1045" s="108">
        <f t="shared" si="837"/>
        <v>6683.28</v>
      </c>
      <c r="H1045" s="109">
        <f t="shared" si="815"/>
        <v>45133</v>
      </c>
      <c r="I1045" s="109">
        <f t="shared" ref="I1045:I1108" si="844">IF(W1044&gt;0,A1045,I1044)</f>
        <v>45164</v>
      </c>
      <c r="J1045" s="110">
        <f t="shared" si="821"/>
        <v>2.3005605929267148E-3</v>
      </c>
      <c r="K1045" s="117">
        <f t="shared" ref="K1045:K1108" si="845">IF(DAY(A1044)=K$9,VLOOKUP(A1044,$AP$321:$AV$619,4),K1044)</f>
        <v>45194</v>
      </c>
      <c r="L1045" s="178">
        <f t="shared" si="812"/>
        <v>31</v>
      </c>
      <c r="M1045" s="178">
        <f t="shared" si="818"/>
        <v>23</v>
      </c>
      <c r="N1045" s="106">
        <f t="shared" si="822"/>
        <v>1.00170636</v>
      </c>
      <c r="O1045" s="111">
        <f t="shared" si="817"/>
        <v>1.0011996999999999</v>
      </c>
      <c r="P1045" s="111">
        <f t="shared" si="838"/>
        <v>1.2291999964961542</v>
      </c>
      <c r="Q1045" s="106">
        <f t="shared" si="816"/>
        <v>1.23129745</v>
      </c>
      <c r="R1045" s="106">
        <f t="shared" si="839"/>
        <v>1.1934647899999999</v>
      </c>
      <c r="S1045" s="106">
        <f t="shared" si="823"/>
        <v>686.65805483999998</v>
      </c>
      <c r="T1045" s="106">
        <f t="shared" si="824"/>
        <v>10.147836455910729</v>
      </c>
      <c r="U1045" s="106">
        <f t="shared" si="825"/>
        <v>120.94433887655421</v>
      </c>
      <c r="V1045" s="106">
        <f t="shared" si="826"/>
        <v>706.44057320246486</v>
      </c>
      <c r="W1045" s="19">
        <f t="shared" si="843"/>
        <v>0</v>
      </c>
      <c r="X1045" s="2">
        <f t="shared" si="827"/>
        <v>0</v>
      </c>
      <c r="Y1045" s="4">
        <f t="shared" si="828"/>
        <v>0</v>
      </c>
      <c r="Z1045" s="106">
        <f t="shared" si="829"/>
        <v>0</v>
      </c>
      <c r="AA1045" s="114">
        <f t="shared" si="840"/>
        <v>0.05</v>
      </c>
      <c r="AB1045" s="112">
        <f t="shared" si="830"/>
        <v>23</v>
      </c>
      <c r="AC1045" s="178">
        <f t="shared" ref="AC1045:AC1108" si="846">IF(DAY(A1044)=25,VLOOKUP(A1044,$AP$321:$AV$619,7),AC1044)</f>
        <v>31</v>
      </c>
      <c r="AD1045" s="11">
        <f t="shared" si="841"/>
        <v>1.003021151</v>
      </c>
      <c r="AE1045" s="106">
        <f t="shared" si="813"/>
        <v>2.07449766</v>
      </c>
      <c r="AF1045" s="106">
        <f t="shared" si="831"/>
        <v>2.1342636399999999</v>
      </c>
      <c r="AG1045" s="106">
        <f t="shared" si="832"/>
        <v>0</v>
      </c>
      <c r="AH1045" s="115" t="str">
        <f t="shared" si="814"/>
        <v>A+J=</v>
      </c>
      <c r="AI1045" s="116">
        <f t="shared" si="842"/>
        <v>45194</v>
      </c>
      <c r="AJ1045" s="10"/>
      <c r="AO1045" s="26"/>
      <c r="AP1045" s="26"/>
      <c r="BA1045" s="1"/>
      <c r="BB1045" s="1"/>
      <c r="BC1045" s="1"/>
      <c r="BD1045" s="1"/>
      <c r="BE1045" s="1"/>
      <c r="BG1045" s="1"/>
      <c r="BH1045" s="1"/>
    </row>
    <row r="1046" spans="1:60" ht="15" customHeight="1" x14ac:dyDescent="0.25">
      <c r="A1046" s="105">
        <f t="shared" si="833"/>
        <v>45187</v>
      </c>
      <c r="B1046" s="106">
        <f t="shared" si="819"/>
        <v>708.7156519823011</v>
      </c>
      <c r="C1046" s="2">
        <f t="shared" si="834"/>
        <v>575.34839786999999</v>
      </c>
      <c r="D1046" s="2">
        <f t="shared" si="835"/>
        <v>52.453143829999931</v>
      </c>
      <c r="E1046" s="106">
        <f t="shared" si="820"/>
        <v>522.89525404000005</v>
      </c>
      <c r="F1046" s="21">
        <f t="shared" si="836"/>
        <v>6667.94</v>
      </c>
      <c r="G1046" s="108">
        <f t="shared" si="837"/>
        <v>6683.28</v>
      </c>
      <c r="H1046" s="109">
        <f t="shared" si="815"/>
        <v>45133</v>
      </c>
      <c r="I1046" s="109">
        <f t="shared" si="844"/>
        <v>45164</v>
      </c>
      <c r="J1046" s="110">
        <f t="shared" si="821"/>
        <v>2.3005605929267148E-3</v>
      </c>
      <c r="K1046" s="117">
        <f t="shared" si="845"/>
        <v>45194</v>
      </c>
      <c r="L1046" s="178">
        <f t="shared" si="812"/>
        <v>31</v>
      </c>
      <c r="M1046" s="178">
        <f t="shared" si="818"/>
        <v>24</v>
      </c>
      <c r="N1046" s="106">
        <f t="shared" si="822"/>
        <v>1.00178061</v>
      </c>
      <c r="O1046" s="111">
        <f t="shared" si="817"/>
        <v>1.0011996999999999</v>
      </c>
      <c r="P1046" s="111">
        <f t="shared" si="838"/>
        <v>1.2291999964961542</v>
      </c>
      <c r="Q1046" s="106">
        <f t="shared" si="816"/>
        <v>1.23138872</v>
      </c>
      <c r="R1046" s="106">
        <f t="shared" si="839"/>
        <v>1.1934647899999999</v>
      </c>
      <c r="S1046" s="106">
        <f t="shared" si="823"/>
        <v>686.65805483999998</v>
      </c>
      <c r="T1046" s="106">
        <f t="shared" si="824"/>
        <v>10.147836455910729</v>
      </c>
      <c r="U1046" s="106">
        <f t="shared" si="825"/>
        <v>120.99206352639044</v>
      </c>
      <c r="V1046" s="106">
        <f t="shared" si="826"/>
        <v>706.48829785230112</v>
      </c>
      <c r="W1046" s="19">
        <f t="shared" si="843"/>
        <v>0</v>
      </c>
      <c r="X1046" s="2">
        <f t="shared" si="827"/>
        <v>0</v>
      </c>
      <c r="Y1046" s="4">
        <f t="shared" si="828"/>
        <v>0</v>
      </c>
      <c r="Z1046" s="106">
        <f t="shared" si="829"/>
        <v>0</v>
      </c>
      <c r="AA1046" s="114">
        <f t="shared" si="840"/>
        <v>0.05</v>
      </c>
      <c r="AB1046" s="112">
        <f t="shared" si="830"/>
        <v>24</v>
      </c>
      <c r="AC1046" s="178">
        <f t="shared" si="846"/>
        <v>31</v>
      </c>
      <c r="AD1046" s="11">
        <f t="shared" si="841"/>
        <v>1.0031527119999999</v>
      </c>
      <c r="AE1046" s="106">
        <f t="shared" si="813"/>
        <v>2.16483508</v>
      </c>
      <c r="AF1046" s="106">
        <f t="shared" si="831"/>
        <v>2.2273541300000002</v>
      </c>
      <c r="AG1046" s="106">
        <f t="shared" si="832"/>
        <v>0</v>
      </c>
      <c r="AH1046" s="115" t="str">
        <f t="shared" si="814"/>
        <v>A+J=</v>
      </c>
      <c r="AI1046" s="116">
        <f t="shared" si="842"/>
        <v>45194</v>
      </c>
      <c r="AJ1046" s="10"/>
      <c r="AO1046" s="26"/>
      <c r="AP1046" s="26"/>
      <c r="BA1046" s="1"/>
      <c r="BB1046" s="1"/>
      <c r="BC1046" s="1"/>
      <c r="BD1046" s="1"/>
      <c r="BE1046" s="1"/>
      <c r="BG1046" s="1"/>
      <c r="BH1046" s="1"/>
    </row>
    <row r="1047" spans="1:60" ht="15" customHeight="1" x14ac:dyDescent="0.25">
      <c r="A1047" s="105">
        <f t="shared" si="833"/>
        <v>45188</v>
      </c>
      <c r="B1047" s="106">
        <f t="shared" si="819"/>
        <v>708.85649694108986</v>
      </c>
      <c r="C1047" s="2">
        <f t="shared" si="834"/>
        <v>575.34839786999999</v>
      </c>
      <c r="D1047" s="2">
        <f t="shared" si="835"/>
        <v>52.453143829999931</v>
      </c>
      <c r="E1047" s="106">
        <f t="shared" si="820"/>
        <v>522.89525404000005</v>
      </c>
      <c r="F1047" s="21">
        <f t="shared" si="836"/>
        <v>6667.94</v>
      </c>
      <c r="G1047" s="108">
        <f t="shared" si="837"/>
        <v>6683.28</v>
      </c>
      <c r="H1047" s="109">
        <f t="shared" si="815"/>
        <v>45133</v>
      </c>
      <c r="I1047" s="109">
        <f t="shared" si="844"/>
        <v>45164</v>
      </c>
      <c r="J1047" s="110">
        <f t="shared" si="821"/>
        <v>2.3005605929267148E-3</v>
      </c>
      <c r="K1047" s="117">
        <f t="shared" si="845"/>
        <v>45194</v>
      </c>
      <c r="L1047" s="178">
        <f t="shared" si="812"/>
        <v>31</v>
      </c>
      <c r="M1047" s="178">
        <f t="shared" si="818"/>
        <v>25</v>
      </c>
      <c r="N1047" s="106">
        <f t="shared" si="822"/>
        <v>1.0018548700000001</v>
      </c>
      <c r="O1047" s="111">
        <f t="shared" si="817"/>
        <v>1.0011996999999999</v>
      </c>
      <c r="P1047" s="111">
        <f t="shared" si="838"/>
        <v>1.2291999964961542</v>
      </c>
      <c r="Q1047" s="106">
        <f t="shared" si="816"/>
        <v>1.2314799999999999</v>
      </c>
      <c r="R1047" s="106">
        <f t="shared" si="839"/>
        <v>1.1934647899999999</v>
      </c>
      <c r="S1047" s="106">
        <f t="shared" si="823"/>
        <v>686.65805483999998</v>
      </c>
      <c r="T1047" s="106">
        <f t="shared" si="824"/>
        <v>10.147836455910729</v>
      </c>
      <c r="U1047" s="106">
        <f t="shared" si="825"/>
        <v>121.03979340517917</v>
      </c>
      <c r="V1047" s="106">
        <f t="shared" si="826"/>
        <v>706.5360277310898</v>
      </c>
      <c r="W1047" s="19">
        <f t="shared" si="843"/>
        <v>0</v>
      </c>
      <c r="X1047" s="2">
        <f t="shared" si="827"/>
        <v>0</v>
      </c>
      <c r="Y1047" s="4">
        <f t="shared" si="828"/>
        <v>0</v>
      </c>
      <c r="Z1047" s="106">
        <f t="shared" si="829"/>
        <v>0</v>
      </c>
      <c r="AA1047" s="114">
        <f t="shared" si="840"/>
        <v>0.05</v>
      </c>
      <c r="AB1047" s="112">
        <f t="shared" si="830"/>
        <v>25</v>
      </c>
      <c r="AC1047" s="178">
        <f t="shared" si="846"/>
        <v>31</v>
      </c>
      <c r="AD1047" s="11">
        <f t="shared" si="841"/>
        <v>1.0032842900000001</v>
      </c>
      <c r="AE1047" s="106">
        <f t="shared" si="813"/>
        <v>2.2551841800000001</v>
      </c>
      <c r="AF1047" s="106">
        <f t="shared" si="831"/>
        <v>2.3204692100000002</v>
      </c>
      <c r="AG1047" s="106">
        <f t="shared" si="832"/>
        <v>0</v>
      </c>
      <c r="AH1047" s="115" t="str">
        <f t="shared" si="814"/>
        <v>A+J=</v>
      </c>
      <c r="AI1047" s="116">
        <f t="shared" si="842"/>
        <v>45194</v>
      </c>
      <c r="AJ1047" s="10"/>
      <c r="AO1047" s="26"/>
      <c r="AP1047" s="26"/>
      <c r="BA1047" s="1"/>
      <c r="BB1047" s="1"/>
      <c r="BC1047" s="1"/>
      <c r="BD1047" s="1"/>
      <c r="BE1047" s="1"/>
      <c r="BG1047" s="1"/>
      <c r="BH1047" s="1"/>
    </row>
    <row r="1048" spans="1:60" ht="15" customHeight="1" x14ac:dyDescent="0.25">
      <c r="A1048" s="105">
        <f t="shared" si="833"/>
        <v>45189</v>
      </c>
      <c r="B1048" s="106">
        <f t="shared" si="819"/>
        <v>708.99737241883111</v>
      </c>
      <c r="C1048" s="2">
        <f t="shared" si="834"/>
        <v>575.34839786999999</v>
      </c>
      <c r="D1048" s="2">
        <f t="shared" si="835"/>
        <v>52.453143829999931</v>
      </c>
      <c r="E1048" s="106">
        <f t="shared" si="820"/>
        <v>522.89525404000005</v>
      </c>
      <c r="F1048" s="21">
        <f t="shared" si="836"/>
        <v>6667.94</v>
      </c>
      <c r="G1048" s="108">
        <f t="shared" si="837"/>
        <v>6683.28</v>
      </c>
      <c r="H1048" s="109">
        <f t="shared" si="815"/>
        <v>45133</v>
      </c>
      <c r="I1048" s="109">
        <f t="shared" si="844"/>
        <v>45164</v>
      </c>
      <c r="J1048" s="110">
        <f t="shared" si="821"/>
        <v>2.3005605929267148E-3</v>
      </c>
      <c r="K1048" s="117">
        <f t="shared" si="845"/>
        <v>45194</v>
      </c>
      <c r="L1048" s="178">
        <f t="shared" si="812"/>
        <v>31</v>
      </c>
      <c r="M1048" s="178">
        <f t="shared" si="818"/>
        <v>26</v>
      </c>
      <c r="N1048" s="106">
        <f t="shared" si="822"/>
        <v>1.0019291400000001</v>
      </c>
      <c r="O1048" s="111">
        <f t="shared" si="817"/>
        <v>1.0011996999999999</v>
      </c>
      <c r="P1048" s="111">
        <f t="shared" si="838"/>
        <v>1.2291999964961542</v>
      </c>
      <c r="Q1048" s="106">
        <f t="shared" si="816"/>
        <v>1.23157129</v>
      </c>
      <c r="R1048" s="106">
        <f t="shared" si="839"/>
        <v>1.1934647899999999</v>
      </c>
      <c r="S1048" s="106">
        <f t="shared" si="823"/>
        <v>686.65805483999998</v>
      </c>
      <c r="T1048" s="106">
        <f t="shared" si="824"/>
        <v>10.147836455910729</v>
      </c>
      <c r="U1048" s="106">
        <f t="shared" si="825"/>
        <v>121.08752851292051</v>
      </c>
      <c r="V1048" s="106">
        <f t="shared" si="826"/>
        <v>706.58376283883115</v>
      </c>
      <c r="W1048" s="19">
        <f t="shared" si="843"/>
        <v>0</v>
      </c>
      <c r="X1048" s="2">
        <f t="shared" si="827"/>
        <v>0</v>
      </c>
      <c r="Y1048" s="4">
        <f t="shared" si="828"/>
        <v>0</v>
      </c>
      <c r="Z1048" s="106">
        <f t="shared" si="829"/>
        <v>0</v>
      </c>
      <c r="AA1048" s="114">
        <f t="shared" si="840"/>
        <v>0.05</v>
      </c>
      <c r="AB1048" s="112">
        <f t="shared" si="830"/>
        <v>26</v>
      </c>
      <c r="AC1048" s="178">
        <f t="shared" si="846"/>
        <v>31</v>
      </c>
      <c r="AD1048" s="11">
        <f t="shared" si="841"/>
        <v>1.003415886</v>
      </c>
      <c r="AE1048" s="106">
        <f t="shared" si="813"/>
        <v>2.3455456300000002</v>
      </c>
      <c r="AF1048" s="106">
        <f t="shared" si="831"/>
        <v>2.4136095800000001</v>
      </c>
      <c r="AG1048" s="106">
        <f t="shared" si="832"/>
        <v>0</v>
      </c>
      <c r="AH1048" s="115" t="str">
        <f t="shared" si="814"/>
        <v>A+J=</v>
      </c>
      <c r="AI1048" s="116">
        <f t="shared" si="842"/>
        <v>45194</v>
      </c>
      <c r="AJ1048" s="10"/>
      <c r="AO1048" s="26"/>
      <c r="AP1048" s="26"/>
      <c r="BA1048" s="1"/>
      <c r="BB1048" s="1"/>
      <c r="BC1048" s="1"/>
      <c r="BD1048" s="1"/>
      <c r="BE1048" s="1"/>
      <c r="BG1048" s="1"/>
      <c r="BH1048" s="1"/>
    </row>
    <row r="1049" spans="1:60" ht="15" customHeight="1" x14ac:dyDescent="0.25">
      <c r="A1049" s="105">
        <f t="shared" si="833"/>
        <v>45190</v>
      </c>
      <c r="B1049" s="106">
        <f t="shared" si="819"/>
        <v>709.13827247657264</v>
      </c>
      <c r="C1049" s="2">
        <f t="shared" si="834"/>
        <v>575.34839786999999</v>
      </c>
      <c r="D1049" s="2">
        <f t="shared" si="835"/>
        <v>52.453143829999931</v>
      </c>
      <c r="E1049" s="106">
        <f t="shared" si="820"/>
        <v>522.89525404000005</v>
      </c>
      <c r="F1049" s="21">
        <f t="shared" si="836"/>
        <v>6667.94</v>
      </c>
      <c r="G1049" s="108">
        <f t="shared" si="837"/>
        <v>6683.28</v>
      </c>
      <c r="H1049" s="109">
        <f t="shared" si="815"/>
        <v>45133</v>
      </c>
      <c r="I1049" s="109">
        <f t="shared" si="844"/>
        <v>45164</v>
      </c>
      <c r="J1049" s="110">
        <f t="shared" si="821"/>
        <v>2.3005605929267148E-3</v>
      </c>
      <c r="K1049" s="117">
        <f t="shared" si="845"/>
        <v>45194</v>
      </c>
      <c r="L1049" s="178">
        <f t="shared" si="812"/>
        <v>31</v>
      </c>
      <c r="M1049" s="178">
        <f t="shared" si="818"/>
        <v>27</v>
      </c>
      <c r="N1049" s="106">
        <f t="shared" si="822"/>
        <v>1.0020034099999999</v>
      </c>
      <c r="O1049" s="111">
        <f t="shared" si="817"/>
        <v>1.0011996999999999</v>
      </c>
      <c r="P1049" s="111">
        <f t="shared" si="838"/>
        <v>1.2291999964961542</v>
      </c>
      <c r="Q1049" s="106">
        <f t="shared" si="816"/>
        <v>1.2316625800000001</v>
      </c>
      <c r="R1049" s="106">
        <f t="shared" si="839"/>
        <v>1.1934647899999999</v>
      </c>
      <c r="S1049" s="106">
        <f t="shared" si="823"/>
        <v>686.65805483999998</v>
      </c>
      <c r="T1049" s="106">
        <f t="shared" si="824"/>
        <v>10.147836455910729</v>
      </c>
      <c r="U1049" s="106">
        <f t="shared" si="825"/>
        <v>121.13526362066187</v>
      </c>
      <c r="V1049" s="106">
        <f t="shared" si="826"/>
        <v>706.63149794657261</v>
      </c>
      <c r="W1049" s="19">
        <f t="shared" si="843"/>
        <v>0</v>
      </c>
      <c r="X1049" s="2">
        <f t="shared" si="827"/>
        <v>0</v>
      </c>
      <c r="Y1049" s="4">
        <f t="shared" si="828"/>
        <v>0</v>
      </c>
      <c r="Z1049" s="106">
        <f t="shared" si="829"/>
        <v>0</v>
      </c>
      <c r="AA1049" s="114">
        <f t="shared" si="840"/>
        <v>0.05</v>
      </c>
      <c r="AB1049" s="112">
        <f t="shared" si="830"/>
        <v>27</v>
      </c>
      <c r="AC1049" s="178">
        <f t="shared" si="846"/>
        <v>31</v>
      </c>
      <c r="AD1049" s="11">
        <f t="shared" si="841"/>
        <v>1.003547499</v>
      </c>
      <c r="AE1049" s="106">
        <f t="shared" si="813"/>
        <v>2.4359187599999998</v>
      </c>
      <c r="AF1049" s="106">
        <f t="shared" si="831"/>
        <v>2.5067745299999999</v>
      </c>
      <c r="AG1049" s="106">
        <f t="shared" si="832"/>
        <v>0</v>
      </c>
      <c r="AH1049" s="115" t="str">
        <f t="shared" si="814"/>
        <v>A+J=</v>
      </c>
      <c r="AI1049" s="116">
        <f t="shared" si="842"/>
        <v>45194</v>
      </c>
      <c r="AJ1049" s="10"/>
      <c r="AO1049" s="26"/>
      <c r="AP1049" s="26"/>
      <c r="BA1049" s="1"/>
      <c r="BB1049" s="1"/>
      <c r="BC1049" s="1"/>
      <c r="BD1049" s="1"/>
      <c r="BE1049" s="1"/>
      <c r="BG1049" s="1"/>
      <c r="BH1049" s="1"/>
    </row>
    <row r="1050" spans="1:60" ht="15" customHeight="1" x14ac:dyDescent="0.25">
      <c r="A1050" s="105">
        <f t="shared" si="833"/>
        <v>45191</v>
      </c>
      <c r="B1050" s="106">
        <f t="shared" si="819"/>
        <v>709.27920760221889</v>
      </c>
      <c r="C1050" s="2">
        <f t="shared" si="834"/>
        <v>575.34839786999999</v>
      </c>
      <c r="D1050" s="2">
        <f t="shared" si="835"/>
        <v>52.453143829999931</v>
      </c>
      <c r="E1050" s="106">
        <f t="shared" si="820"/>
        <v>522.89525404000005</v>
      </c>
      <c r="F1050" s="21">
        <f t="shared" si="836"/>
        <v>6667.94</v>
      </c>
      <c r="G1050" s="108">
        <f t="shared" si="837"/>
        <v>6683.28</v>
      </c>
      <c r="H1050" s="109">
        <f t="shared" si="815"/>
        <v>45133</v>
      </c>
      <c r="I1050" s="109">
        <f t="shared" si="844"/>
        <v>45164</v>
      </c>
      <c r="J1050" s="110">
        <f t="shared" si="821"/>
        <v>2.3005605929267148E-3</v>
      </c>
      <c r="K1050" s="117">
        <f t="shared" si="845"/>
        <v>45194</v>
      </c>
      <c r="L1050" s="178">
        <f t="shared" si="812"/>
        <v>31</v>
      </c>
      <c r="M1050" s="178">
        <f t="shared" si="818"/>
        <v>28</v>
      </c>
      <c r="N1050" s="106">
        <f t="shared" si="822"/>
        <v>1.0020776899999999</v>
      </c>
      <c r="O1050" s="111">
        <f t="shared" si="817"/>
        <v>1.0011996999999999</v>
      </c>
      <c r="P1050" s="111">
        <f t="shared" si="838"/>
        <v>1.2291999964961542</v>
      </c>
      <c r="Q1050" s="106">
        <f t="shared" si="816"/>
        <v>1.23175389</v>
      </c>
      <c r="R1050" s="106">
        <f t="shared" si="839"/>
        <v>1.1934647899999999</v>
      </c>
      <c r="S1050" s="106">
        <f t="shared" si="823"/>
        <v>686.65805483999998</v>
      </c>
      <c r="T1050" s="106">
        <f t="shared" si="824"/>
        <v>10.147836455910729</v>
      </c>
      <c r="U1050" s="106">
        <f t="shared" si="825"/>
        <v>121.18300918630824</v>
      </c>
      <c r="V1050" s="106">
        <f t="shared" si="826"/>
        <v>706.67924351221893</v>
      </c>
      <c r="W1050" s="19">
        <f t="shared" si="843"/>
        <v>0</v>
      </c>
      <c r="X1050" s="2">
        <f t="shared" si="827"/>
        <v>0</v>
      </c>
      <c r="Y1050" s="4">
        <f t="shared" si="828"/>
        <v>0</v>
      </c>
      <c r="Z1050" s="106">
        <f t="shared" si="829"/>
        <v>0</v>
      </c>
      <c r="AA1050" s="114">
        <f t="shared" si="840"/>
        <v>0.05</v>
      </c>
      <c r="AB1050" s="112">
        <f t="shared" si="830"/>
        <v>28</v>
      </c>
      <c r="AC1050" s="178">
        <f t="shared" si="846"/>
        <v>31</v>
      </c>
      <c r="AD1050" s="11">
        <f t="shared" si="841"/>
        <v>1.003679129</v>
      </c>
      <c r="AE1050" s="106">
        <f t="shared" si="813"/>
        <v>2.5263035600000001</v>
      </c>
      <c r="AF1050" s="106">
        <f t="shared" si="831"/>
        <v>2.5999640899999998</v>
      </c>
      <c r="AG1050" s="106">
        <f t="shared" si="832"/>
        <v>0</v>
      </c>
      <c r="AH1050" s="115" t="str">
        <f t="shared" si="814"/>
        <v>A+J=</v>
      </c>
      <c r="AI1050" s="116">
        <f t="shared" si="842"/>
        <v>45194</v>
      </c>
      <c r="AJ1050" s="10"/>
      <c r="AO1050" s="26"/>
      <c r="AP1050" s="26"/>
      <c r="BA1050" s="1"/>
      <c r="BB1050" s="1"/>
      <c r="BC1050" s="1"/>
      <c r="BD1050" s="1"/>
      <c r="BE1050" s="1"/>
      <c r="BG1050" s="1"/>
      <c r="BH1050" s="1"/>
    </row>
    <row r="1051" spans="1:60" ht="15" customHeight="1" x14ac:dyDescent="0.25">
      <c r="A1051" s="105">
        <f t="shared" si="833"/>
        <v>45192</v>
      </c>
      <c r="B1051" s="106">
        <f t="shared" si="819"/>
        <v>709.42016277891287</v>
      </c>
      <c r="C1051" s="2">
        <f t="shared" si="834"/>
        <v>575.34839786999999</v>
      </c>
      <c r="D1051" s="2">
        <f t="shared" si="835"/>
        <v>52.453143829999931</v>
      </c>
      <c r="E1051" s="106">
        <f t="shared" si="820"/>
        <v>522.89525404000005</v>
      </c>
      <c r="F1051" s="21">
        <f t="shared" si="836"/>
        <v>6667.94</v>
      </c>
      <c r="G1051" s="108">
        <f t="shared" si="837"/>
        <v>6683.28</v>
      </c>
      <c r="H1051" s="109">
        <f t="shared" si="815"/>
        <v>45133</v>
      </c>
      <c r="I1051" s="109">
        <f t="shared" si="844"/>
        <v>45164</v>
      </c>
      <c r="J1051" s="110">
        <f t="shared" si="821"/>
        <v>2.3005605929267148E-3</v>
      </c>
      <c r="K1051" s="117">
        <f t="shared" si="845"/>
        <v>45194</v>
      </c>
      <c r="L1051" s="178">
        <f t="shared" si="812"/>
        <v>31</v>
      </c>
      <c r="M1051" s="178">
        <f t="shared" si="818"/>
        <v>29</v>
      </c>
      <c r="N1051" s="106">
        <f t="shared" si="822"/>
        <v>1.0021519699999999</v>
      </c>
      <c r="O1051" s="111">
        <f t="shared" si="817"/>
        <v>1.0011996999999999</v>
      </c>
      <c r="P1051" s="111">
        <f t="shared" si="838"/>
        <v>1.2291999964961542</v>
      </c>
      <c r="Q1051" s="106">
        <f t="shared" si="816"/>
        <v>1.23184519</v>
      </c>
      <c r="R1051" s="106">
        <f t="shared" si="839"/>
        <v>1.1934647899999999</v>
      </c>
      <c r="S1051" s="106">
        <f t="shared" si="823"/>
        <v>686.65805483999998</v>
      </c>
      <c r="T1051" s="106">
        <f t="shared" si="824"/>
        <v>10.147836455910729</v>
      </c>
      <c r="U1051" s="106">
        <f t="shared" si="825"/>
        <v>121.2307495230021</v>
      </c>
      <c r="V1051" s="106">
        <f t="shared" si="826"/>
        <v>706.72698384891282</v>
      </c>
      <c r="W1051" s="19">
        <f t="shared" si="843"/>
        <v>0</v>
      </c>
      <c r="X1051" s="2">
        <f t="shared" si="827"/>
        <v>0</v>
      </c>
      <c r="Y1051" s="4">
        <f t="shared" si="828"/>
        <v>0</v>
      </c>
      <c r="Z1051" s="106">
        <f t="shared" si="829"/>
        <v>0</v>
      </c>
      <c r="AA1051" s="114">
        <f t="shared" si="840"/>
        <v>0.05</v>
      </c>
      <c r="AB1051" s="112">
        <f t="shared" si="830"/>
        <v>29</v>
      </c>
      <c r="AC1051" s="178">
        <f t="shared" si="846"/>
        <v>31</v>
      </c>
      <c r="AD1051" s="11">
        <f t="shared" si="841"/>
        <v>1.003810777</v>
      </c>
      <c r="AE1051" s="106">
        <f t="shared" si="813"/>
        <v>2.6167007199999999</v>
      </c>
      <c r="AF1051" s="106">
        <f t="shared" si="831"/>
        <v>2.6931789300000002</v>
      </c>
      <c r="AG1051" s="106">
        <f t="shared" si="832"/>
        <v>0</v>
      </c>
      <c r="AH1051" s="115" t="str">
        <f t="shared" si="814"/>
        <v>A+J=</v>
      </c>
      <c r="AI1051" s="116">
        <f t="shared" si="842"/>
        <v>45194</v>
      </c>
      <c r="AJ1051" s="10"/>
      <c r="AO1051" s="26"/>
      <c r="AP1051" s="26"/>
      <c r="BA1051" s="1"/>
      <c r="BB1051" s="1"/>
      <c r="BC1051" s="1"/>
      <c r="BD1051" s="1"/>
      <c r="BE1051" s="1"/>
      <c r="BG1051" s="1"/>
      <c r="BH1051" s="1"/>
    </row>
    <row r="1052" spans="1:60" ht="15" customHeight="1" x14ac:dyDescent="0.25">
      <c r="A1052" s="105">
        <f t="shared" si="833"/>
        <v>45193</v>
      </c>
      <c r="B1052" s="106">
        <f t="shared" si="819"/>
        <v>709.56115303351169</v>
      </c>
      <c r="C1052" s="2">
        <f t="shared" si="834"/>
        <v>575.34839786999999</v>
      </c>
      <c r="D1052" s="2">
        <f t="shared" si="835"/>
        <v>52.453143829999931</v>
      </c>
      <c r="E1052" s="106">
        <f t="shared" si="820"/>
        <v>522.89525404000005</v>
      </c>
      <c r="F1052" s="21">
        <f t="shared" si="836"/>
        <v>6667.94</v>
      </c>
      <c r="G1052" s="108">
        <f t="shared" si="837"/>
        <v>6683.28</v>
      </c>
      <c r="H1052" s="109">
        <f t="shared" si="815"/>
        <v>45133</v>
      </c>
      <c r="I1052" s="109">
        <f t="shared" si="844"/>
        <v>45164</v>
      </c>
      <c r="J1052" s="110">
        <f t="shared" si="821"/>
        <v>2.3005605929267148E-3</v>
      </c>
      <c r="K1052" s="117">
        <f t="shared" si="845"/>
        <v>45194</v>
      </c>
      <c r="L1052" s="178">
        <f t="shared" si="812"/>
        <v>31</v>
      </c>
      <c r="M1052" s="178">
        <f t="shared" si="818"/>
        <v>30</v>
      </c>
      <c r="N1052" s="106">
        <f t="shared" si="822"/>
        <v>1.00222626</v>
      </c>
      <c r="O1052" s="111">
        <f t="shared" si="817"/>
        <v>1.0011996999999999</v>
      </c>
      <c r="P1052" s="111">
        <f t="shared" si="838"/>
        <v>1.2291999964961542</v>
      </c>
      <c r="Q1052" s="106">
        <f t="shared" si="816"/>
        <v>1.2319365099999999</v>
      </c>
      <c r="R1052" s="106">
        <f t="shared" si="839"/>
        <v>1.1934647899999999</v>
      </c>
      <c r="S1052" s="106">
        <f t="shared" si="823"/>
        <v>686.65805483999998</v>
      </c>
      <c r="T1052" s="106">
        <f t="shared" si="824"/>
        <v>10.147836455910729</v>
      </c>
      <c r="U1052" s="106">
        <f t="shared" si="825"/>
        <v>121.27850031760097</v>
      </c>
      <c r="V1052" s="106">
        <f t="shared" si="826"/>
        <v>706.77473464351169</v>
      </c>
      <c r="W1052" s="19">
        <f t="shared" si="843"/>
        <v>0</v>
      </c>
      <c r="X1052" s="2">
        <f t="shared" si="827"/>
        <v>0</v>
      </c>
      <c r="Y1052" s="4">
        <f t="shared" si="828"/>
        <v>0</v>
      </c>
      <c r="Z1052" s="106">
        <f t="shared" si="829"/>
        <v>0</v>
      </c>
      <c r="AA1052" s="114">
        <f t="shared" si="840"/>
        <v>0.05</v>
      </c>
      <c r="AB1052" s="112">
        <f t="shared" si="830"/>
        <v>30</v>
      </c>
      <c r="AC1052" s="178">
        <f t="shared" si="846"/>
        <v>31</v>
      </c>
      <c r="AD1052" s="11">
        <f t="shared" si="841"/>
        <v>1.003942442</v>
      </c>
      <c r="AE1052" s="106">
        <f t="shared" si="813"/>
        <v>2.7071095500000002</v>
      </c>
      <c r="AF1052" s="106">
        <f t="shared" si="831"/>
        <v>2.7864183900000001</v>
      </c>
      <c r="AG1052" s="106">
        <f t="shared" si="832"/>
        <v>0</v>
      </c>
      <c r="AH1052" s="115" t="str">
        <f t="shared" si="814"/>
        <v>A+J=</v>
      </c>
      <c r="AI1052" s="116">
        <f t="shared" si="842"/>
        <v>45194</v>
      </c>
      <c r="AJ1052" s="10"/>
      <c r="AO1052" s="26"/>
      <c r="AP1052" s="26"/>
      <c r="BA1052" s="1"/>
      <c r="BB1052" s="1"/>
      <c r="BC1052" s="1"/>
      <c r="BD1052" s="1"/>
      <c r="BE1052" s="1"/>
      <c r="BG1052" s="1"/>
      <c r="BH1052" s="1"/>
    </row>
    <row r="1053" spans="1:60" ht="15" customHeight="1" x14ac:dyDescent="0.25">
      <c r="A1053" s="105">
        <f t="shared" si="833"/>
        <v>45194</v>
      </c>
      <c r="B1053" s="106">
        <f t="shared" si="819"/>
        <v>709.70217313706314</v>
      </c>
      <c r="C1053" s="2">
        <f t="shared" si="834"/>
        <v>575.34839786999999</v>
      </c>
      <c r="D1053" s="2">
        <f t="shared" si="835"/>
        <v>52.453143829999931</v>
      </c>
      <c r="E1053" s="106">
        <f t="shared" si="820"/>
        <v>522.89525404000005</v>
      </c>
      <c r="F1053" s="21">
        <f t="shared" si="836"/>
        <v>6667.94</v>
      </c>
      <c r="G1053" s="108">
        <f t="shared" si="837"/>
        <v>6683.28</v>
      </c>
      <c r="H1053" s="109">
        <f t="shared" si="815"/>
        <v>45133</v>
      </c>
      <c r="I1053" s="109">
        <f t="shared" si="844"/>
        <v>45164</v>
      </c>
      <c r="J1053" s="110">
        <f t="shared" si="821"/>
        <v>2.3005605929267148E-3</v>
      </c>
      <c r="K1053" s="117">
        <f t="shared" si="845"/>
        <v>45194</v>
      </c>
      <c r="L1053" s="178">
        <f t="shared" ref="L1053:L1116" si="847">IF(DAY(A1052)=25,VLOOKUP(A1052,$AP$321:$AY$700,7),L1052)</f>
        <v>31</v>
      </c>
      <c r="M1053" s="178">
        <f t="shared" si="818"/>
        <v>31</v>
      </c>
      <c r="N1053" s="106">
        <f t="shared" si="822"/>
        <v>1.0023005599999999</v>
      </c>
      <c r="O1053" s="111">
        <f t="shared" si="817"/>
        <v>1.0011996999999999</v>
      </c>
      <c r="P1053" s="111">
        <f t="shared" si="838"/>
        <v>1.2291999964961542</v>
      </c>
      <c r="Q1053" s="106">
        <f t="shared" si="816"/>
        <v>1.23202784</v>
      </c>
      <c r="R1053" s="106">
        <f t="shared" si="839"/>
        <v>1.1934647899999999</v>
      </c>
      <c r="S1053" s="106">
        <f t="shared" si="823"/>
        <v>686.65805483999998</v>
      </c>
      <c r="T1053" s="106">
        <f t="shared" si="824"/>
        <v>10.147836455910729</v>
      </c>
      <c r="U1053" s="106">
        <f t="shared" si="825"/>
        <v>121.32625634115247</v>
      </c>
      <c r="V1053" s="106">
        <f t="shared" si="826"/>
        <v>706.82249066706311</v>
      </c>
      <c r="W1053" s="19">
        <f t="shared" si="843"/>
        <v>35</v>
      </c>
      <c r="X1053" s="2">
        <f t="shared" si="827"/>
        <v>13.432659040000001</v>
      </c>
      <c r="Y1053" s="4">
        <f t="shared" si="828"/>
        <v>2.3347E-2</v>
      </c>
      <c r="Z1053" s="106">
        <f t="shared" si="829"/>
        <v>16.031405599999999</v>
      </c>
      <c r="AA1053" s="114">
        <f t="shared" si="840"/>
        <v>0.05</v>
      </c>
      <c r="AB1053" s="112">
        <f t="shared" si="830"/>
        <v>31</v>
      </c>
      <c r="AC1053" s="178">
        <f t="shared" si="846"/>
        <v>31</v>
      </c>
      <c r="AD1053" s="11">
        <f t="shared" si="841"/>
        <v>1.004074124</v>
      </c>
      <c r="AE1053" s="106">
        <f t="shared" si="813"/>
        <v>2.7975300600000002</v>
      </c>
      <c r="AF1053" s="106">
        <f t="shared" si="831"/>
        <v>2.8796824700000001</v>
      </c>
      <c r="AG1053" s="106">
        <f t="shared" si="832"/>
        <v>18.828935659999999</v>
      </c>
      <c r="AH1053" s="115" t="str">
        <f t="shared" si="814"/>
        <v>A+J=</v>
      </c>
      <c r="AI1053" s="116">
        <f t="shared" si="842"/>
        <v>45194</v>
      </c>
      <c r="AJ1053" s="10"/>
      <c r="AO1053" s="26"/>
      <c r="AP1053" s="26"/>
      <c r="BA1053" s="1"/>
      <c r="BB1053" s="1"/>
      <c r="BC1053" s="1"/>
      <c r="BD1053" s="1"/>
      <c r="BE1053" s="1"/>
      <c r="BG1053" s="1"/>
      <c r="BH1053" s="1"/>
    </row>
    <row r="1054" spans="1:60" ht="15" customHeight="1" x14ac:dyDescent="0.25">
      <c r="A1054" s="105">
        <f t="shared" si="833"/>
        <v>45195</v>
      </c>
      <c r="B1054" s="106">
        <f t="shared" si="819"/>
        <v>690.94049238454386</v>
      </c>
      <c r="C1054" s="2">
        <f t="shared" si="834"/>
        <v>561.91573883000001</v>
      </c>
      <c r="D1054" s="2">
        <f t="shared" si="835"/>
        <v>39.020484789999955</v>
      </c>
      <c r="E1054" s="106">
        <f t="shared" si="820"/>
        <v>522.89525404000005</v>
      </c>
      <c r="F1054" s="21">
        <f t="shared" si="836"/>
        <v>6683.28</v>
      </c>
      <c r="G1054" s="108">
        <f t="shared" si="837"/>
        <v>6700.66</v>
      </c>
      <c r="H1054" s="109">
        <f t="shared" si="815"/>
        <v>45164</v>
      </c>
      <c r="I1054" s="109">
        <f t="shared" si="844"/>
        <v>45195</v>
      </c>
      <c r="J1054" s="110">
        <f t="shared" si="821"/>
        <v>2.60051950539264E-3</v>
      </c>
      <c r="K1054" s="117">
        <f t="shared" si="845"/>
        <v>45224</v>
      </c>
      <c r="L1054" s="178">
        <f t="shared" si="847"/>
        <v>30</v>
      </c>
      <c r="M1054" s="178">
        <f t="shared" si="818"/>
        <v>1</v>
      </c>
      <c r="N1054" s="106">
        <f t="shared" si="822"/>
        <v>1.0000865699999999</v>
      </c>
      <c r="O1054" s="111">
        <f t="shared" si="817"/>
        <v>1.0023005599999999</v>
      </c>
      <c r="P1054" s="111">
        <f t="shared" si="838"/>
        <v>1.2320278448400932</v>
      </c>
      <c r="Q1054" s="106">
        <f t="shared" si="816"/>
        <v>1.2321344999999999</v>
      </c>
      <c r="R1054" s="106">
        <f t="shared" si="839"/>
        <v>1.1934647899999999</v>
      </c>
      <c r="S1054" s="106">
        <f t="shared" si="823"/>
        <v>670.62664924000001</v>
      </c>
      <c r="T1054" s="106">
        <f t="shared" si="824"/>
        <v>7.5490898955955332</v>
      </c>
      <c r="U1054" s="106">
        <f t="shared" si="825"/>
        <v>121.38202834894834</v>
      </c>
      <c r="V1054" s="106">
        <f t="shared" si="826"/>
        <v>690.84685707454389</v>
      </c>
      <c r="W1054" s="19">
        <f t="shared" si="843"/>
        <v>0</v>
      </c>
      <c r="X1054" s="2">
        <f t="shared" si="827"/>
        <v>0</v>
      </c>
      <c r="Y1054" s="4">
        <f t="shared" si="828"/>
        <v>0</v>
      </c>
      <c r="Z1054" s="106">
        <f t="shared" si="829"/>
        <v>0</v>
      </c>
      <c r="AA1054" s="114">
        <f t="shared" si="840"/>
        <v>0.05</v>
      </c>
      <c r="AB1054" s="112">
        <f t="shared" si="830"/>
        <v>1</v>
      </c>
      <c r="AC1054" s="178">
        <f t="shared" si="846"/>
        <v>30</v>
      </c>
      <c r="AD1054" s="11">
        <f t="shared" si="841"/>
        <v>1.000135537</v>
      </c>
      <c r="AE1054" s="106">
        <f t="shared" si="813"/>
        <v>9.0894719999999998E-2</v>
      </c>
      <c r="AF1054" s="106">
        <f t="shared" si="831"/>
        <v>9.3635309999999999E-2</v>
      </c>
      <c r="AG1054" s="106">
        <f t="shared" si="832"/>
        <v>0</v>
      </c>
      <c r="AH1054" s="115" t="str">
        <f t="shared" si="814"/>
        <v>A+J=</v>
      </c>
      <c r="AI1054" s="116">
        <f t="shared" si="842"/>
        <v>45224</v>
      </c>
      <c r="AJ1054" s="10"/>
      <c r="AO1054" s="26"/>
      <c r="AP1054" s="26"/>
      <c r="BA1054" s="1"/>
      <c r="BB1054" s="1"/>
      <c r="BC1054" s="1"/>
      <c r="BD1054" s="1"/>
      <c r="BE1054" s="1"/>
      <c r="BG1054" s="1"/>
      <c r="BH1054" s="1"/>
    </row>
    <row r="1055" spans="1:60" ht="15" customHeight="1" x14ac:dyDescent="0.25">
      <c r="A1055" s="105">
        <f t="shared" si="833"/>
        <v>45196</v>
      </c>
      <c r="B1055" s="106">
        <f t="shared" si="819"/>
        <v>691.0899331712925</v>
      </c>
      <c r="C1055" s="2">
        <f t="shared" si="834"/>
        <v>561.91573883000001</v>
      </c>
      <c r="D1055" s="2">
        <f t="shared" si="835"/>
        <v>39.020484789999955</v>
      </c>
      <c r="E1055" s="106">
        <f t="shared" si="820"/>
        <v>522.89525404000005</v>
      </c>
      <c r="F1055" s="21">
        <f t="shared" si="836"/>
        <v>6683.28</v>
      </c>
      <c r="G1055" s="108">
        <f t="shared" si="837"/>
        <v>6700.66</v>
      </c>
      <c r="H1055" s="109">
        <f t="shared" si="815"/>
        <v>45164</v>
      </c>
      <c r="I1055" s="109">
        <f t="shared" si="844"/>
        <v>45195</v>
      </c>
      <c r="J1055" s="110">
        <f t="shared" si="821"/>
        <v>2.60051950539264E-3</v>
      </c>
      <c r="K1055" s="117">
        <f t="shared" si="845"/>
        <v>45224</v>
      </c>
      <c r="L1055" s="178">
        <f t="shared" si="847"/>
        <v>30</v>
      </c>
      <c r="M1055" s="178">
        <f t="shared" si="818"/>
        <v>2</v>
      </c>
      <c r="N1055" s="106">
        <f t="shared" si="822"/>
        <v>1.00017315</v>
      </c>
      <c r="O1055" s="111">
        <f t="shared" si="817"/>
        <v>1.0023005599999999</v>
      </c>
      <c r="P1055" s="111">
        <f t="shared" si="838"/>
        <v>1.2320278448400932</v>
      </c>
      <c r="Q1055" s="106">
        <f t="shared" si="816"/>
        <v>1.23224117</v>
      </c>
      <c r="R1055" s="106">
        <f t="shared" si="839"/>
        <v>1.1934647899999999</v>
      </c>
      <c r="S1055" s="106">
        <f t="shared" si="823"/>
        <v>670.62664924000001</v>
      </c>
      <c r="T1055" s="106">
        <f t="shared" si="824"/>
        <v>7.5490898955955332</v>
      </c>
      <c r="U1055" s="106">
        <f t="shared" si="825"/>
        <v>121.43780558569684</v>
      </c>
      <c r="V1055" s="106">
        <f t="shared" si="826"/>
        <v>690.90263431129245</v>
      </c>
      <c r="W1055" s="19">
        <f t="shared" si="843"/>
        <v>0</v>
      </c>
      <c r="X1055" s="2">
        <f t="shared" si="827"/>
        <v>0</v>
      </c>
      <c r="Y1055" s="4">
        <f t="shared" si="828"/>
        <v>0</v>
      </c>
      <c r="Z1055" s="106">
        <f t="shared" si="829"/>
        <v>0</v>
      </c>
      <c r="AA1055" s="114">
        <f t="shared" si="840"/>
        <v>0.05</v>
      </c>
      <c r="AB1055" s="112">
        <f t="shared" si="830"/>
        <v>2</v>
      </c>
      <c r="AC1055" s="178">
        <f t="shared" si="846"/>
        <v>30</v>
      </c>
      <c r="AD1055" s="11">
        <f t="shared" si="841"/>
        <v>1.0002710930000001</v>
      </c>
      <c r="AE1055" s="106">
        <f t="shared" si="813"/>
        <v>0.18180219</v>
      </c>
      <c r="AF1055" s="106">
        <f t="shared" si="831"/>
        <v>0.18729886000000001</v>
      </c>
      <c r="AG1055" s="106">
        <f t="shared" si="832"/>
        <v>0</v>
      </c>
      <c r="AH1055" s="115" t="str">
        <f t="shared" si="814"/>
        <v>A+J=</v>
      </c>
      <c r="AI1055" s="116">
        <f t="shared" si="842"/>
        <v>45224</v>
      </c>
      <c r="AJ1055" s="10"/>
      <c r="AO1055" s="26"/>
      <c r="AP1055" s="26"/>
      <c r="BA1055" s="1"/>
      <c r="BB1055" s="1"/>
      <c r="BC1055" s="1"/>
      <c r="BD1055" s="1"/>
      <c r="BE1055" s="1"/>
      <c r="BG1055" s="1"/>
      <c r="BH1055" s="1"/>
    </row>
    <row r="1056" spans="1:60" ht="15" customHeight="1" x14ac:dyDescent="0.25">
      <c r="A1056" s="105">
        <f t="shared" si="833"/>
        <v>45197</v>
      </c>
      <c r="B1056" s="106">
        <f t="shared" si="819"/>
        <v>691.23940675699339</v>
      </c>
      <c r="C1056" s="2">
        <f t="shared" si="834"/>
        <v>561.91573883000001</v>
      </c>
      <c r="D1056" s="2">
        <f t="shared" si="835"/>
        <v>39.020484789999955</v>
      </c>
      <c r="E1056" s="106">
        <f t="shared" si="820"/>
        <v>522.89525404000005</v>
      </c>
      <c r="F1056" s="21">
        <f t="shared" si="836"/>
        <v>6683.28</v>
      </c>
      <c r="G1056" s="108">
        <f t="shared" si="837"/>
        <v>6700.66</v>
      </c>
      <c r="H1056" s="109">
        <f t="shared" si="815"/>
        <v>45164</v>
      </c>
      <c r="I1056" s="109">
        <f t="shared" si="844"/>
        <v>45195</v>
      </c>
      <c r="J1056" s="110">
        <f t="shared" si="821"/>
        <v>2.60051950539264E-3</v>
      </c>
      <c r="K1056" s="117">
        <f t="shared" si="845"/>
        <v>45224</v>
      </c>
      <c r="L1056" s="178">
        <f t="shared" si="847"/>
        <v>30</v>
      </c>
      <c r="M1056" s="178">
        <f t="shared" si="818"/>
        <v>3</v>
      </c>
      <c r="N1056" s="106">
        <f t="shared" si="822"/>
        <v>1.00025974</v>
      </c>
      <c r="O1056" s="111">
        <f t="shared" si="817"/>
        <v>1.0023005599999999</v>
      </c>
      <c r="P1056" s="111">
        <f t="shared" si="838"/>
        <v>1.2320278448400932</v>
      </c>
      <c r="Q1056" s="106">
        <f t="shared" si="816"/>
        <v>1.23234785</v>
      </c>
      <c r="R1056" s="106">
        <f t="shared" si="839"/>
        <v>1.1934647899999999</v>
      </c>
      <c r="S1056" s="106">
        <f t="shared" si="823"/>
        <v>670.62664924000001</v>
      </c>
      <c r="T1056" s="106">
        <f t="shared" si="824"/>
        <v>7.5490898955955332</v>
      </c>
      <c r="U1056" s="106">
        <f t="shared" si="825"/>
        <v>121.49358805139784</v>
      </c>
      <c r="V1056" s="106">
        <f t="shared" si="826"/>
        <v>690.95841677699343</v>
      </c>
      <c r="W1056" s="19">
        <f t="shared" si="843"/>
        <v>0</v>
      </c>
      <c r="X1056" s="2">
        <f t="shared" si="827"/>
        <v>0</v>
      </c>
      <c r="Y1056" s="4">
        <f t="shared" si="828"/>
        <v>0</v>
      </c>
      <c r="Z1056" s="106">
        <f t="shared" si="829"/>
        <v>0</v>
      </c>
      <c r="AA1056" s="114">
        <f t="shared" si="840"/>
        <v>0.05</v>
      </c>
      <c r="AB1056" s="112">
        <f t="shared" si="830"/>
        <v>3</v>
      </c>
      <c r="AC1056" s="178">
        <f t="shared" si="846"/>
        <v>30</v>
      </c>
      <c r="AD1056" s="11">
        <f t="shared" si="841"/>
        <v>1.000406667</v>
      </c>
      <c r="AE1056" s="106">
        <f t="shared" si="813"/>
        <v>0.27272172</v>
      </c>
      <c r="AF1056" s="106">
        <f t="shared" si="831"/>
        <v>0.28098997999999997</v>
      </c>
      <c r="AG1056" s="106">
        <f t="shared" si="832"/>
        <v>0</v>
      </c>
      <c r="AH1056" s="115" t="str">
        <f t="shared" si="814"/>
        <v>A+J=</v>
      </c>
      <c r="AI1056" s="116">
        <f t="shared" si="842"/>
        <v>45224</v>
      </c>
      <c r="AJ1056" s="10"/>
      <c r="AO1056" s="26"/>
      <c r="AP1056" s="26"/>
      <c r="BA1056" s="1"/>
      <c r="BB1056" s="1"/>
      <c r="BC1056" s="1"/>
      <c r="BD1056" s="1"/>
      <c r="BE1056" s="1"/>
      <c r="BG1056" s="1"/>
      <c r="BH1056" s="1"/>
    </row>
    <row r="1057" spans="1:60" ht="15" customHeight="1" x14ac:dyDescent="0.25">
      <c r="A1057" s="105">
        <f t="shared" si="833"/>
        <v>45198</v>
      </c>
      <c r="B1057" s="106">
        <f t="shared" si="819"/>
        <v>691.38891383164696</v>
      </c>
      <c r="C1057" s="2">
        <f t="shared" si="834"/>
        <v>561.91573883000001</v>
      </c>
      <c r="D1057" s="2">
        <f t="shared" si="835"/>
        <v>39.020484789999955</v>
      </c>
      <c r="E1057" s="106">
        <f t="shared" si="820"/>
        <v>522.89525404000005</v>
      </c>
      <c r="F1057" s="21">
        <f t="shared" si="836"/>
        <v>6683.28</v>
      </c>
      <c r="G1057" s="108">
        <f t="shared" si="837"/>
        <v>6700.66</v>
      </c>
      <c r="H1057" s="109">
        <f t="shared" si="815"/>
        <v>45164</v>
      </c>
      <c r="I1057" s="109">
        <f t="shared" si="844"/>
        <v>45195</v>
      </c>
      <c r="J1057" s="110">
        <f t="shared" si="821"/>
        <v>2.60051950539264E-3</v>
      </c>
      <c r="K1057" s="117">
        <f t="shared" si="845"/>
        <v>45224</v>
      </c>
      <c r="L1057" s="178">
        <f t="shared" si="847"/>
        <v>30</v>
      </c>
      <c r="M1057" s="178">
        <f t="shared" si="818"/>
        <v>4</v>
      </c>
      <c r="N1057" s="106">
        <f t="shared" si="822"/>
        <v>1.0003463399999999</v>
      </c>
      <c r="O1057" s="111">
        <f t="shared" si="817"/>
        <v>1.0023005599999999</v>
      </c>
      <c r="P1057" s="111">
        <f t="shared" si="838"/>
        <v>1.2320278448400932</v>
      </c>
      <c r="Q1057" s="106">
        <f t="shared" si="816"/>
        <v>1.23245454</v>
      </c>
      <c r="R1057" s="106">
        <f t="shared" si="839"/>
        <v>1.1934647899999999</v>
      </c>
      <c r="S1057" s="106">
        <f t="shared" si="823"/>
        <v>670.62664924000001</v>
      </c>
      <c r="T1057" s="106">
        <f t="shared" si="824"/>
        <v>7.5490898955955332</v>
      </c>
      <c r="U1057" s="106">
        <f t="shared" si="825"/>
        <v>121.54937574605135</v>
      </c>
      <c r="V1057" s="106">
        <f t="shared" si="826"/>
        <v>691.01420447164696</v>
      </c>
      <c r="W1057" s="19">
        <f t="shared" si="843"/>
        <v>0</v>
      </c>
      <c r="X1057" s="2">
        <f t="shared" si="827"/>
        <v>0</v>
      </c>
      <c r="Y1057" s="4">
        <f t="shared" si="828"/>
        <v>0</v>
      </c>
      <c r="Z1057" s="106">
        <f t="shared" si="829"/>
        <v>0</v>
      </c>
      <c r="AA1057" s="114">
        <f t="shared" si="840"/>
        <v>0.05</v>
      </c>
      <c r="AB1057" s="112">
        <f t="shared" si="830"/>
        <v>4</v>
      </c>
      <c r="AC1057" s="178">
        <f t="shared" si="846"/>
        <v>30</v>
      </c>
      <c r="AD1057" s="11">
        <f t="shared" si="841"/>
        <v>1.00054226</v>
      </c>
      <c r="AE1057" s="106">
        <f t="shared" ref="AE1057:AE1120" si="848">TRUNC((S1057*(AD1057-1)),8)</f>
        <v>0.36365399999999998</v>
      </c>
      <c r="AF1057" s="106">
        <f t="shared" si="831"/>
        <v>0.37470935999999999</v>
      </c>
      <c r="AG1057" s="106">
        <f t="shared" si="832"/>
        <v>0</v>
      </c>
      <c r="AH1057" s="115" t="str">
        <f t="shared" si="814"/>
        <v>A+J=</v>
      </c>
      <c r="AI1057" s="116">
        <f t="shared" si="842"/>
        <v>45224</v>
      </c>
      <c r="AJ1057" s="10"/>
      <c r="AO1057" s="26"/>
      <c r="AP1057" s="26"/>
      <c r="BA1057" s="1"/>
      <c r="BB1057" s="1"/>
      <c r="BC1057" s="1"/>
      <c r="BD1057" s="1"/>
      <c r="BE1057" s="1"/>
      <c r="BG1057" s="1"/>
      <c r="BH1057" s="1"/>
    </row>
    <row r="1058" spans="1:60" ht="15" customHeight="1" x14ac:dyDescent="0.25">
      <c r="A1058" s="105">
        <f t="shared" si="833"/>
        <v>45199</v>
      </c>
      <c r="B1058" s="106">
        <f t="shared" si="819"/>
        <v>691.53845893420555</v>
      </c>
      <c r="C1058" s="2">
        <f t="shared" si="834"/>
        <v>561.91573883000001</v>
      </c>
      <c r="D1058" s="2">
        <f t="shared" si="835"/>
        <v>39.020484789999955</v>
      </c>
      <c r="E1058" s="106">
        <f t="shared" si="820"/>
        <v>522.89525404000005</v>
      </c>
      <c r="F1058" s="21">
        <f t="shared" si="836"/>
        <v>6683.28</v>
      </c>
      <c r="G1058" s="108">
        <f t="shared" si="837"/>
        <v>6700.66</v>
      </c>
      <c r="H1058" s="109">
        <f t="shared" si="815"/>
        <v>45164</v>
      </c>
      <c r="I1058" s="109">
        <f t="shared" si="844"/>
        <v>45195</v>
      </c>
      <c r="J1058" s="110">
        <f t="shared" si="821"/>
        <v>2.60051950539264E-3</v>
      </c>
      <c r="K1058" s="117">
        <f t="shared" si="845"/>
        <v>45224</v>
      </c>
      <c r="L1058" s="178">
        <f t="shared" si="847"/>
        <v>30</v>
      </c>
      <c r="M1058" s="178">
        <f t="shared" si="818"/>
        <v>5</v>
      </c>
      <c r="N1058" s="106">
        <f t="shared" si="822"/>
        <v>1.00043295</v>
      </c>
      <c r="O1058" s="111">
        <f t="shared" si="817"/>
        <v>1.0023005599999999</v>
      </c>
      <c r="P1058" s="111">
        <f t="shared" si="838"/>
        <v>1.2320278448400932</v>
      </c>
      <c r="Q1058" s="106">
        <f t="shared" si="816"/>
        <v>1.2325612500000001</v>
      </c>
      <c r="R1058" s="106">
        <f t="shared" si="839"/>
        <v>1.1934647899999999</v>
      </c>
      <c r="S1058" s="106">
        <f t="shared" si="823"/>
        <v>670.62664924000001</v>
      </c>
      <c r="T1058" s="106">
        <f t="shared" si="824"/>
        <v>7.5490898955955332</v>
      </c>
      <c r="U1058" s="106">
        <f t="shared" si="825"/>
        <v>121.60517389860999</v>
      </c>
      <c r="V1058" s="106">
        <f t="shared" si="826"/>
        <v>691.07000262420559</v>
      </c>
      <c r="W1058" s="19">
        <f t="shared" si="843"/>
        <v>0</v>
      </c>
      <c r="X1058" s="2">
        <f t="shared" si="827"/>
        <v>0</v>
      </c>
      <c r="Y1058" s="4">
        <f t="shared" si="828"/>
        <v>0</v>
      </c>
      <c r="Z1058" s="106">
        <f t="shared" si="829"/>
        <v>0</v>
      </c>
      <c r="AA1058" s="114">
        <f t="shared" si="840"/>
        <v>0.05</v>
      </c>
      <c r="AB1058" s="112">
        <f t="shared" si="830"/>
        <v>5</v>
      </c>
      <c r="AC1058" s="178">
        <f t="shared" si="846"/>
        <v>30</v>
      </c>
      <c r="AD1058" s="11">
        <f t="shared" si="841"/>
        <v>1.0006778709999999</v>
      </c>
      <c r="AE1058" s="106">
        <f t="shared" si="848"/>
        <v>0.45459834999999998</v>
      </c>
      <c r="AF1058" s="106">
        <f t="shared" si="831"/>
        <v>0.46845630999999999</v>
      </c>
      <c r="AG1058" s="106">
        <f t="shared" si="832"/>
        <v>0</v>
      </c>
      <c r="AH1058" s="115" t="str">
        <f t="shared" ref="AH1058:AH1121" si="849">AH1057</f>
        <v>A+J=</v>
      </c>
      <c r="AI1058" s="116">
        <f t="shared" si="842"/>
        <v>45224</v>
      </c>
      <c r="AJ1058" s="10"/>
      <c r="AO1058" s="26"/>
      <c r="AP1058" s="26"/>
      <c r="BA1058" s="1"/>
      <c r="BB1058" s="1"/>
      <c r="BC1058" s="1"/>
      <c r="BD1058" s="1"/>
      <c r="BE1058" s="1"/>
      <c r="BG1058" s="1"/>
      <c r="BH1058" s="1"/>
    </row>
    <row r="1059" spans="1:60" ht="15" customHeight="1" x14ac:dyDescent="0.25">
      <c r="A1059" s="105">
        <f t="shared" si="833"/>
        <v>45200</v>
      </c>
      <c r="B1059" s="106">
        <f t="shared" si="819"/>
        <v>691.68802637781152</v>
      </c>
      <c r="C1059" s="2">
        <f t="shared" si="834"/>
        <v>561.91573883000001</v>
      </c>
      <c r="D1059" s="2">
        <f t="shared" si="835"/>
        <v>39.020484789999955</v>
      </c>
      <c r="E1059" s="106">
        <f t="shared" si="820"/>
        <v>522.89525404000005</v>
      </c>
      <c r="F1059" s="21">
        <f t="shared" si="836"/>
        <v>6683.28</v>
      </c>
      <c r="G1059" s="108">
        <f t="shared" si="837"/>
        <v>6700.66</v>
      </c>
      <c r="H1059" s="109">
        <f t="shared" si="815"/>
        <v>45164</v>
      </c>
      <c r="I1059" s="109">
        <f t="shared" si="844"/>
        <v>45195</v>
      </c>
      <c r="J1059" s="110">
        <f t="shared" si="821"/>
        <v>2.60051950539264E-3</v>
      </c>
      <c r="K1059" s="117">
        <f t="shared" si="845"/>
        <v>45224</v>
      </c>
      <c r="L1059" s="178">
        <f t="shared" si="847"/>
        <v>30</v>
      </c>
      <c r="M1059" s="178">
        <f t="shared" si="818"/>
        <v>6</v>
      </c>
      <c r="N1059" s="106">
        <f t="shared" si="822"/>
        <v>1.0005195600000001</v>
      </c>
      <c r="O1059" s="111">
        <f t="shared" si="817"/>
        <v>1.0023005599999999</v>
      </c>
      <c r="P1059" s="111">
        <f t="shared" si="838"/>
        <v>1.2320278448400932</v>
      </c>
      <c r="Q1059" s="106">
        <f t="shared" si="816"/>
        <v>1.23266795</v>
      </c>
      <c r="R1059" s="106">
        <f t="shared" si="839"/>
        <v>1.1934647899999999</v>
      </c>
      <c r="S1059" s="106">
        <f t="shared" si="823"/>
        <v>670.62664924000001</v>
      </c>
      <c r="T1059" s="106">
        <f t="shared" si="824"/>
        <v>7.5490898955955332</v>
      </c>
      <c r="U1059" s="106">
        <f t="shared" si="825"/>
        <v>121.66096682221601</v>
      </c>
      <c r="V1059" s="106">
        <f t="shared" si="826"/>
        <v>691.12579554781155</v>
      </c>
      <c r="W1059" s="19">
        <f t="shared" si="843"/>
        <v>0</v>
      </c>
      <c r="X1059" s="2">
        <f t="shared" si="827"/>
        <v>0</v>
      </c>
      <c r="Y1059" s="4">
        <f t="shared" si="828"/>
        <v>0</v>
      </c>
      <c r="Z1059" s="106">
        <f t="shared" si="829"/>
        <v>0</v>
      </c>
      <c r="AA1059" s="114">
        <f t="shared" si="840"/>
        <v>0.05</v>
      </c>
      <c r="AB1059" s="112">
        <f t="shared" si="830"/>
        <v>6</v>
      </c>
      <c r="AC1059" s="178">
        <f t="shared" si="846"/>
        <v>30</v>
      </c>
      <c r="AD1059" s="11">
        <f t="shared" si="841"/>
        <v>1.0008135</v>
      </c>
      <c r="AE1059" s="106">
        <f t="shared" si="848"/>
        <v>0.54555476999999997</v>
      </c>
      <c r="AF1059" s="106">
        <f t="shared" si="831"/>
        <v>0.56223082999999996</v>
      </c>
      <c r="AG1059" s="106">
        <f t="shared" si="832"/>
        <v>0</v>
      </c>
      <c r="AH1059" s="115" t="str">
        <f t="shared" si="849"/>
        <v>A+J=</v>
      </c>
      <c r="AI1059" s="116">
        <f t="shared" si="842"/>
        <v>45224</v>
      </c>
      <c r="AJ1059" s="10"/>
      <c r="AO1059" s="26"/>
      <c r="AP1059" s="26"/>
      <c r="BA1059" s="1"/>
      <c r="BB1059" s="1"/>
      <c r="BC1059" s="1"/>
      <c r="BD1059" s="1"/>
      <c r="BE1059" s="1"/>
      <c r="BG1059" s="1"/>
      <c r="BH1059" s="1"/>
    </row>
    <row r="1060" spans="1:60" ht="15" customHeight="1" x14ac:dyDescent="0.25">
      <c r="A1060" s="105">
        <f t="shared" si="833"/>
        <v>45201</v>
      </c>
      <c r="B1060" s="106">
        <f t="shared" si="819"/>
        <v>691.83763255932274</v>
      </c>
      <c r="C1060" s="2">
        <f t="shared" si="834"/>
        <v>561.91573883000001</v>
      </c>
      <c r="D1060" s="2">
        <f t="shared" si="835"/>
        <v>39.020484789999955</v>
      </c>
      <c r="E1060" s="106">
        <f t="shared" si="820"/>
        <v>522.89525404000005</v>
      </c>
      <c r="F1060" s="21">
        <f t="shared" si="836"/>
        <v>6683.28</v>
      </c>
      <c r="G1060" s="108">
        <f t="shared" si="837"/>
        <v>6700.66</v>
      </c>
      <c r="H1060" s="109">
        <f t="shared" si="815"/>
        <v>45164</v>
      </c>
      <c r="I1060" s="109">
        <f t="shared" si="844"/>
        <v>45195</v>
      </c>
      <c r="J1060" s="110">
        <f t="shared" si="821"/>
        <v>2.60051950539264E-3</v>
      </c>
      <c r="K1060" s="117">
        <f t="shared" si="845"/>
        <v>45224</v>
      </c>
      <c r="L1060" s="178">
        <f t="shared" si="847"/>
        <v>30</v>
      </c>
      <c r="M1060" s="178">
        <f t="shared" si="818"/>
        <v>7</v>
      </c>
      <c r="N1060" s="106">
        <f t="shared" si="822"/>
        <v>1.0006061799999999</v>
      </c>
      <c r="O1060" s="111">
        <f t="shared" si="817"/>
        <v>1.0023005599999999</v>
      </c>
      <c r="P1060" s="111">
        <f t="shared" si="838"/>
        <v>1.2320278448400932</v>
      </c>
      <c r="Q1060" s="106">
        <f t="shared" si="816"/>
        <v>1.23277467</v>
      </c>
      <c r="R1060" s="106">
        <f t="shared" si="839"/>
        <v>1.1934647899999999</v>
      </c>
      <c r="S1060" s="106">
        <f t="shared" si="823"/>
        <v>670.62664924000001</v>
      </c>
      <c r="T1060" s="106">
        <f t="shared" si="824"/>
        <v>7.5490898955955332</v>
      </c>
      <c r="U1060" s="106">
        <f t="shared" si="825"/>
        <v>121.71677020372717</v>
      </c>
      <c r="V1060" s="106">
        <f t="shared" si="826"/>
        <v>691.18159892932272</v>
      </c>
      <c r="W1060" s="19">
        <f t="shared" si="843"/>
        <v>0</v>
      </c>
      <c r="X1060" s="2">
        <f t="shared" si="827"/>
        <v>0</v>
      </c>
      <c r="Y1060" s="4">
        <f t="shared" si="828"/>
        <v>0</v>
      </c>
      <c r="Z1060" s="106">
        <f t="shared" si="829"/>
        <v>0</v>
      </c>
      <c r="AA1060" s="114">
        <f t="shared" si="840"/>
        <v>0.05</v>
      </c>
      <c r="AB1060" s="112">
        <f t="shared" si="830"/>
        <v>7</v>
      </c>
      <c r="AC1060" s="178">
        <f t="shared" si="846"/>
        <v>30</v>
      </c>
      <c r="AD1060" s="11">
        <f t="shared" si="841"/>
        <v>1.0009491479999999</v>
      </c>
      <c r="AE1060" s="106">
        <f t="shared" si="848"/>
        <v>0.63652394000000001</v>
      </c>
      <c r="AF1060" s="106">
        <f t="shared" si="831"/>
        <v>0.65603363000000003</v>
      </c>
      <c r="AG1060" s="106">
        <f t="shared" si="832"/>
        <v>0</v>
      </c>
      <c r="AH1060" s="115" t="str">
        <f t="shared" si="849"/>
        <v>A+J=</v>
      </c>
      <c r="AI1060" s="116">
        <f t="shared" si="842"/>
        <v>45224</v>
      </c>
      <c r="AJ1060" s="10"/>
      <c r="AO1060" s="26"/>
      <c r="AP1060" s="26"/>
      <c r="BA1060" s="1"/>
      <c r="BB1060" s="1"/>
      <c r="BC1060" s="1"/>
      <c r="BD1060" s="1"/>
      <c r="BE1060" s="1"/>
      <c r="BG1060" s="1"/>
      <c r="BH1060" s="1"/>
    </row>
    <row r="1061" spans="1:60" ht="15" customHeight="1" x14ac:dyDescent="0.25">
      <c r="A1061" s="105">
        <f t="shared" si="833"/>
        <v>45202</v>
      </c>
      <c r="B1061" s="106">
        <f t="shared" si="819"/>
        <v>691.98727154978644</v>
      </c>
      <c r="C1061" s="2">
        <f t="shared" si="834"/>
        <v>561.91573883000001</v>
      </c>
      <c r="D1061" s="2">
        <f t="shared" si="835"/>
        <v>39.020484789999955</v>
      </c>
      <c r="E1061" s="106">
        <f t="shared" si="820"/>
        <v>522.89525404000005</v>
      </c>
      <c r="F1061" s="21">
        <f t="shared" si="836"/>
        <v>6683.28</v>
      </c>
      <c r="G1061" s="108">
        <f t="shared" si="837"/>
        <v>6700.66</v>
      </c>
      <c r="H1061" s="109">
        <f t="shared" si="815"/>
        <v>45164</v>
      </c>
      <c r="I1061" s="109">
        <f t="shared" si="844"/>
        <v>45195</v>
      </c>
      <c r="J1061" s="110">
        <f t="shared" si="821"/>
        <v>2.60051950539264E-3</v>
      </c>
      <c r="K1061" s="117">
        <f t="shared" si="845"/>
        <v>45224</v>
      </c>
      <c r="L1061" s="178">
        <f t="shared" si="847"/>
        <v>30</v>
      </c>
      <c r="M1061" s="178">
        <f t="shared" si="818"/>
        <v>8</v>
      </c>
      <c r="N1061" s="106">
        <f t="shared" si="822"/>
        <v>1.0006928100000001</v>
      </c>
      <c r="O1061" s="111">
        <f t="shared" si="817"/>
        <v>1.0023005599999999</v>
      </c>
      <c r="P1061" s="111">
        <f t="shared" si="838"/>
        <v>1.2320278448400932</v>
      </c>
      <c r="Q1061" s="106">
        <f t="shared" si="816"/>
        <v>1.2328813999999999</v>
      </c>
      <c r="R1061" s="106">
        <f t="shared" si="839"/>
        <v>1.1934647899999999</v>
      </c>
      <c r="S1061" s="106">
        <f t="shared" si="823"/>
        <v>670.62664924000001</v>
      </c>
      <c r="T1061" s="106">
        <f t="shared" si="824"/>
        <v>7.5490898955955332</v>
      </c>
      <c r="U1061" s="106">
        <f t="shared" si="825"/>
        <v>121.77257881419082</v>
      </c>
      <c r="V1061" s="106">
        <f t="shared" si="826"/>
        <v>691.23740753978643</v>
      </c>
      <c r="W1061" s="19">
        <f t="shared" si="843"/>
        <v>0</v>
      </c>
      <c r="X1061" s="2">
        <f t="shared" si="827"/>
        <v>0</v>
      </c>
      <c r="Y1061" s="4">
        <f t="shared" si="828"/>
        <v>0</v>
      </c>
      <c r="Z1061" s="106">
        <f t="shared" si="829"/>
        <v>0</v>
      </c>
      <c r="AA1061" s="114">
        <f t="shared" si="840"/>
        <v>0.05</v>
      </c>
      <c r="AB1061" s="112">
        <f t="shared" si="830"/>
        <v>8</v>
      </c>
      <c r="AC1061" s="178">
        <f t="shared" si="846"/>
        <v>30</v>
      </c>
      <c r="AD1061" s="11">
        <f t="shared" si="841"/>
        <v>1.0010848139999999</v>
      </c>
      <c r="AE1061" s="106">
        <f t="shared" si="848"/>
        <v>0.72750517000000003</v>
      </c>
      <c r="AF1061" s="106">
        <f t="shared" si="831"/>
        <v>0.74986401000000003</v>
      </c>
      <c r="AG1061" s="106">
        <f t="shared" si="832"/>
        <v>0</v>
      </c>
      <c r="AH1061" s="115" t="str">
        <f t="shared" si="849"/>
        <v>A+J=</v>
      </c>
      <c r="AI1061" s="116">
        <f t="shared" si="842"/>
        <v>45224</v>
      </c>
      <c r="AJ1061" s="10"/>
      <c r="AO1061" s="26"/>
      <c r="AP1061" s="26"/>
      <c r="BA1061" s="1"/>
      <c r="BB1061" s="1"/>
      <c r="BC1061" s="1"/>
      <c r="BD1061" s="1"/>
      <c r="BE1061" s="1"/>
      <c r="BG1061" s="1"/>
      <c r="BH1061" s="1"/>
    </row>
    <row r="1062" spans="1:60" ht="15" customHeight="1" x14ac:dyDescent="0.25">
      <c r="A1062" s="105">
        <f t="shared" si="833"/>
        <v>45203</v>
      </c>
      <c r="B1062" s="106">
        <f t="shared" si="819"/>
        <v>692.1369381302502</v>
      </c>
      <c r="C1062" s="2">
        <f t="shared" si="834"/>
        <v>561.91573883000001</v>
      </c>
      <c r="D1062" s="2">
        <f t="shared" si="835"/>
        <v>39.020484789999955</v>
      </c>
      <c r="E1062" s="106">
        <f t="shared" si="820"/>
        <v>522.89525404000005</v>
      </c>
      <c r="F1062" s="21">
        <f t="shared" si="836"/>
        <v>6683.28</v>
      </c>
      <c r="G1062" s="108">
        <f t="shared" si="837"/>
        <v>6700.66</v>
      </c>
      <c r="H1062" s="109">
        <f t="shared" si="815"/>
        <v>45164</v>
      </c>
      <c r="I1062" s="109">
        <f t="shared" si="844"/>
        <v>45195</v>
      </c>
      <c r="J1062" s="110">
        <f t="shared" si="821"/>
        <v>2.60051950539264E-3</v>
      </c>
      <c r="K1062" s="117">
        <f t="shared" si="845"/>
        <v>45224</v>
      </c>
      <c r="L1062" s="178">
        <f t="shared" si="847"/>
        <v>30</v>
      </c>
      <c r="M1062" s="178">
        <f t="shared" si="818"/>
        <v>9</v>
      </c>
      <c r="N1062" s="106">
        <f t="shared" si="822"/>
        <v>1.0007794400000001</v>
      </c>
      <c r="O1062" s="111">
        <f t="shared" si="817"/>
        <v>1.0023005599999999</v>
      </c>
      <c r="P1062" s="111">
        <f t="shared" si="838"/>
        <v>1.2320278448400932</v>
      </c>
      <c r="Q1062" s="106">
        <f t="shared" si="816"/>
        <v>1.2329881300000001</v>
      </c>
      <c r="R1062" s="106">
        <f t="shared" si="839"/>
        <v>1.1934647899999999</v>
      </c>
      <c r="S1062" s="106">
        <f t="shared" si="823"/>
        <v>670.62664924000001</v>
      </c>
      <c r="T1062" s="106">
        <f t="shared" si="824"/>
        <v>7.5490898955955332</v>
      </c>
      <c r="U1062" s="106">
        <f t="shared" si="825"/>
        <v>121.82838742465459</v>
      </c>
      <c r="V1062" s="106">
        <f t="shared" si="826"/>
        <v>691.29321615025015</v>
      </c>
      <c r="W1062" s="19">
        <f t="shared" si="843"/>
        <v>0</v>
      </c>
      <c r="X1062" s="2">
        <f t="shared" si="827"/>
        <v>0</v>
      </c>
      <c r="Y1062" s="4">
        <f t="shared" si="828"/>
        <v>0</v>
      </c>
      <c r="Z1062" s="106">
        <f t="shared" si="829"/>
        <v>0</v>
      </c>
      <c r="AA1062" s="114">
        <f t="shared" si="840"/>
        <v>0.05</v>
      </c>
      <c r="AB1062" s="112">
        <f t="shared" si="830"/>
        <v>9</v>
      </c>
      <c r="AC1062" s="178">
        <f t="shared" si="846"/>
        <v>30</v>
      </c>
      <c r="AD1062" s="11">
        <f t="shared" si="841"/>
        <v>1.0012204979999999</v>
      </c>
      <c r="AE1062" s="106">
        <f t="shared" si="848"/>
        <v>0.81849848000000003</v>
      </c>
      <c r="AF1062" s="106">
        <f t="shared" si="831"/>
        <v>0.84372197999999998</v>
      </c>
      <c r="AG1062" s="106">
        <f t="shared" si="832"/>
        <v>0</v>
      </c>
      <c r="AH1062" s="115" t="str">
        <f t="shared" si="849"/>
        <v>A+J=</v>
      </c>
      <c r="AI1062" s="116">
        <f t="shared" si="842"/>
        <v>45224</v>
      </c>
      <c r="AJ1062" s="10"/>
      <c r="AO1062" s="26"/>
      <c r="AP1062" s="26"/>
      <c r="BA1062" s="1"/>
      <c r="BB1062" s="1"/>
      <c r="BC1062" s="1"/>
      <c r="BD1062" s="1"/>
      <c r="BE1062" s="1"/>
      <c r="BG1062" s="1"/>
      <c r="BH1062" s="1"/>
    </row>
    <row r="1063" spans="1:60" ht="15" customHeight="1" x14ac:dyDescent="0.25">
      <c r="A1063" s="105">
        <f t="shared" si="833"/>
        <v>45204</v>
      </c>
      <c r="B1063" s="106">
        <f t="shared" si="819"/>
        <v>692.28663822966632</v>
      </c>
      <c r="C1063" s="2">
        <f t="shared" si="834"/>
        <v>561.91573883000001</v>
      </c>
      <c r="D1063" s="2">
        <f t="shared" si="835"/>
        <v>39.020484789999955</v>
      </c>
      <c r="E1063" s="106">
        <f t="shared" si="820"/>
        <v>522.89525404000005</v>
      </c>
      <c r="F1063" s="21">
        <f t="shared" si="836"/>
        <v>6683.28</v>
      </c>
      <c r="G1063" s="108">
        <f t="shared" si="837"/>
        <v>6700.66</v>
      </c>
      <c r="H1063" s="109">
        <f t="shared" si="815"/>
        <v>45164</v>
      </c>
      <c r="I1063" s="109">
        <f t="shared" si="844"/>
        <v>45195</v>
      </c>
      <c r="J1063" s="110">
        <f t="shared" si="821"/>
        <v>2.60051950539264E-3</v>
      </c>
      <c r="K1063" s="117">
        <f t="shared" si="845"/>
        <v>45224</v>
      </c>
      <c r="L1063" s="178">
        <f t="shared" si="847"/>
        <v>30</v>
      </c>
      <c r="M1063" s="178">
        <f t="shared" si="818"/>
        <v>10</v>
      </c>
      <c r="N1063" s="106">
        <f t="shared" si="822"/>
        <v>1.00086608</v>
      </c>
      <c r="O1063" s="111">
        <f t="shared" si="817"/>
        <v>1.0023005599999999</v>
      </c>
      <c r="P1063" s="111">
        <f t="shared" si="838"/>
        <v>1.2320278448400932</v>
      </c>
      <c r="Q1063" s="106">
        <f t="shared" si="816"/>
        <v>1.23309487</v>
      </c>
      <c r="R1063" s="106">
        <f t="shared" si="839"/>
        <v>1.1934647899999999</v>
      </c>
      <c r="S1063" s="106">
        <f t="shared" si="823"/>
        <v>670.62664924000001</v>
      </c>
      <c r="T1063" s="106">
        <f t="shared" si="824"/>
        <v>7.5490898955955332</v>
      </c>
      <c r="U1063" s="106">
        <f t="shared" si="825"/>
        <v>121.88420126407077</v>
      </c>
      <c r="V1063" s="106">
        <f t="shared" si="826"/>
        <v>691.34902998966629</v>
      </c>
      <c r="W1063" s="19">
        <f t="shared" si="843"/>
        <v>0</v>
      </c>
      <c r="X1063" s="2">
        <f t="shared" si="827"/>
        <v>0</v>
      </c>
      <c r="Y1063" s="4">
        <f t="shared" si="828"/>
        <v>0</v>
      </c>
      <c r="Z1063" s="106">
        <f t="shared" si="829"/>
        <v>0</v>
      </c>
      <c r="AA1063" s="114">
        <f t="shared" si="840"/>
        <v>0.05</v>
      </c>
      <c r="AB1063" s="112">
        <f t="shared" si="830"/>
        <v>10</v>
      </c>
      <c r="AC1063" s="178">
        <f t="shared" si="846"/>
        <v>30</v>
      </c>
      <c r="AD1063" s="11">
        <f t="shared" si="841"/>
        <v>1.0013562009999999</v>
      </c>
      <c r="AE1063" s="106">
        <f t="shared" si="848"/>
        <v>0.90950452999999998</v>
      </c>
      <c r="AF1063" s="106">
        <f t="shared" si="831"/>
        <v>0.93760823999999998</v>
      </c>
      <c r="AG1063" s="106">
        <f t="shared" si="832"/>
        <v>0</v>
      </c>
      <c r="AH1063" s="115" t="str">
        <f t="shared" si="849"/>
        <v>A+J=</v>
      </c>
      <c r="AI1063" s="116">
        <f t="shared" si="842"/>
        <v>45224</v>
      </c>
      <c r="AJ1063" s="10"/>
      <c r="AO1063" s="26"/>
      <c r="AP1063" s="26"/>
      <c r="BA1063" s="1"/>
      <c r="BB1063" s="1"/>
      <c r="BC1063" s="1"/>
      <c r="BD1063" s="1"/>
      <c r="BE1063" s="1"/>
      <c r="BG1063" s="1"/>
      <c r="BH1063" s="1"/>
    </row>
    <row r="1064" spans="1:60" ht="15" customHeight="1" x14ac:dyDescent="0.25">
      <c r="A1064" s="105">
        <f t="shared" si="833"/>
        <v>45205</v>
      </c>
      <c r="B1064" s="106">
        <f t="shared" si="819"/>
        <v>692.43637639698761</v>
      </c>
      <c r="C1064" s="2">
        <f t="shared" si="834"/>
        <v>561.91573883000001</v>
      </c>
      <c r="D1064" s="2">
        <f t="shared" si="835"/>
        <v>39.020484789999955</v>
      </c>
      <c r="E1064" s="106">
        <f t="shared" si="820"/>
        <v>522.89525404000005</v>
      </c>
      <c r="F1064" s="21">
        <f t="shared" si="836"/>
        <v>6683.28</v>
      </c>
      <c r="G1064" s="108">
        <f t="shared" si="837"/>
        <v>6700.66</v>
      </c>
      <c r="H1064" s="109">
        <f t="shared" ref="H1064:H1127" si="850">EDATE(I1064,-1)</f>
        <v>45164</v>
      </c>
      <c r="I1064" s="109">
        <f t="shared" si="844"/>
        <v>45195</v>
      </c>
      <c r="J1064" s="110">
        <f t="shared" si="821"/>
        <v>2.60051950539264E-3</v>
      </c>
      <c r="K1064" s="117">
        <f t="shared" si="845"/>
        <v>45224</v>
      </c>
      <c r="L1064" s="178">
        <f t="shared" si="847"/>
        <v>30</v>
      </c>
      <c r="M1064" s="178">
        <f t="shared" si="818"/>
        <v>11</v>
      </c>
      <c r="N1064" s="106">
        <f t="shared" si="822"/>
        <v>1.0009527300000001</v>
      </c>
      <c r="O1064" s="111">
        <f t="shared" si="817"/>
        <v>1.0023005599999999</v>
      </c>
      <c r="P1064" s="111">
        <f t="shared" si="838"/>
        <v>1.2320278448400932</v>
      </c>
      <c r="Q1064" s="106">
        <f t="shared" si="816"/>
        <v>1.2332016299999999</v>
      </c>
      <c r="R1064" s="106">
        <f t="shared" si="839"/>
        <v>1.1934647899999999</v>
      </c>
      <c r="S1064" s="106">
        <f t="shared" si="823"/>
        <v>670.62664924000001</v>
      </c>
      <c r="T1064" s="106">
        <f t="shared" si="824"/>
        <v>7.5490898955955332</v>
      </c>
      <c r="U1064" s="106">
        <f t="shared" si="825"/>
        <v>121.94002556139206</v>
      </c>
      <c r="V1064" s="106">
        <f t="shared" si="826"/>
        <v>691.40485428698764</v>
      </c>
      <c r="W1064" s="19">
        <f t="shared" si="843"/>
        <v>0</v>
      </c>
      <c r="X1064" s="2">
        <f t="shared" si="827"/>
        <v>0</v>
      </c>
      <c r="Y1064" s="4">
        <f t="shared" si="828"/>
        <v>0</v>
      </c>
      <c r="Z1064" s="106">
        <f t="shared" si="829"/>
        <v>0</v>
      </c>
      <c r="AA1064" s="114">
        <f t="shared" si="840"/>
        <v>0.05</v>
      </c>
      <c r="AB1064" s="112">
        <f t="shared" si="830"/>
        <v>11</v>
      </c>
      <c r="AC1064" s="178">
        <f t="shared" si="846"/>
        <v>30</v>
      </c>
      <c r="AD1064" s="11">
        <f t="shared" si="841"/>
        <v>1.001491922</v>
      </c>
      <c r="AE1064" s="106">
        <f t="shared" si="848"/>
        <v>1.00052265</v>
      </c>
      <c r="AF1064" s="106">
        <f t="shared" si="831"/>
        <v>1.03152211</v>
      </c>
      <c r="AG1064" s="106">
        <f t="shared" si="832"/>
        <v>0</v>
      </c>
      <c r="AH1064" s="115" t="str">
        <f t="shared" si="849"/>
        <v>A+J=</v>
      </c>
      <c r="AI1064" s="116">
        <f t="shared" si="842"/>
        <v>45224</v>
      </c>
      <c r="AJ1064" s="10"/>
      <c r="AO1064" s="26"/>
      <c r="AP1064" s="26"/>
      <c r="BA1064" s="1"/>
      <c r="BB1064" s="1"/>
      <c r="BC1064" s="1"/>
      <c r="BD1064" s="1"/>
      <c r="BE1064" s="1"/>
      <c r="BG1064" s="1"/>
      <c r="BH1064" s="1"/>
    </row>
    <row r="1065" spans="1:60" ht="15" customHeight="1" x14ac:dyDescent="0.25">
      <c r="A1065" s="105">
        <f t="shared" si="833"/>
        <v>45206</v>
      </c>
      <c r="B1065" s="106">
        <f t="shared" si="819"/>
        <v>692.58614808326149</v>
      </c>
      <c r="C1065" s="2">
        <f t="shared" si="834"/>
        <v>561.91573883000001</v>
      </c>
      <c r="D1065" s="2">
        <f t="shared" si="835"/>
        <v>39.020484789999955</v>
      </c>
      <c r="E1065" s="106">
        <f t="shared" si="820"/>
        <v>522.89525404000005</v>
      </c>
      <c r="F1065" s="21">
        <f t="shared" si="836"/>
        <v>6683.28</v>
      </c>
      <c r="G1065" s="108">
        <f t="shared" si="837"/>
        <v>6700.66</v>
      </c>
      <c r="H1065" s="109">
        <f t="shared" si="850"/>
        <v>45164</v>
      </c>
      <c r="I1065" s="109">
        <f t="shared" si="844"/>
        <v>45195</v>
      </c>
      <c r="J1065" s="110">
        <f t="shared" si="821"/>
        <v>2.60051950539264E-3</v>
      </c>
      <c r="K1065" s="117">
        <f t="shared" si="845"/>
        <v>45224</v>
      </c>
      <c r="L1065" s="178">
        <f t="shared" si="847"/>
        <v>30</v>
      </c>
      <c r="M1065" s="178">
        <f t="shared" si="818"/>
        <v>12</v>
      </c>
      <c r="N1065" s="106">
        <f t="shared" si="822"/>
        <v>1.0010393900000001</v>
      </c>
      <c r="O1065" s="111">
        <f t="shared" si="817"/>
        <v>1.0023005599999999</v>
      </c>
      <c r="P1065" s="111">
        <f t="shared" si="838"/>
        <v>1.2320278448400932</v>
      </c>
      <c r="Q1065" s="106">
        <f t="shared" ref="Q1065:Q1128" si="851">TRUNC(TRUNC((N1065*P1065),15),8)</f>
        <v>1.2333084000000001</v>
      </c>
      <c r="R1065" s="106">
        <f t="shared" si="839"/>
        <v>1.1934647899999999</v>
      </c>
      <c r="S1065" s="106">
        <f t="shared" si="823"/>
        <v>670.62664924000001</v>
      </c>
      <c r="T1065" s="106">
        <f t="shared" si="824"/>
        <v>7.5490898955955332</v>
      </c>
      <c r="U1065" s="106">
        <f t="shared" si="825"/>
        <v>121.99585508766599</v>
      </c>
      <c r="V1065" s="106">
        <f t="shared" si="826"/>
        <v>691.46068381326154</v>
      </c>
      <c r="W1065" s="19">
        <f t="shared" si="843"/>
        <v>0</v>
      </c>
      <c r="X1065" s="2">
        <f t="shared" si="827"/>
        <v>0</v>
      </c>
      <c r="Y1065" s="4">
        <f t="shared" si="828"/>
        <v>0</v>
      </c>
      <c r="Z1065" s="106">
        <f t="shared" si="829"/>
        <v>0</v>
      </c>
      <c r="AA1065" s="114">
        <f t="shared" si="840"/>
        <v>0.05</v>
      </c>
      <c r="AB1065" s="112">
        <f t="shared" si="830"/>
        <v>12</v>
      </c>
      <c r="AC1065" s="178">
        <f t="shared" si="846"/>
        <v>30</v>
      </c>
      <c r="AD1065" s="11">
        <f t="shared" si="841"/>
        <v>1.001627662</v>
      </c>
      <c r="AE1065" s="106">
        <f t="shared" si="848"/>
        <v>1.09155351</v>
      </c>
      <c r="AF1065" s="106">
        <f t="shared" si="831"/>
        <v>1.1254642699999999</v>
      </c>
      <c r="AG1065" s="106">
        <f t="shared" si="832"/>
        <v>0</v>
      </c>
      <c r="AH1065" s="115" t="str">
        <f t="shared" si="849"/>
        <v>A+J=</v>
      </c>
      <c r="AI1065" s="116">
        <f t="shared" si="842"/>
        <v>45224</v>
      </c>
      <c r="AJ1065" s="10"/>
      <c r="AO1065" s="26"/>
      <c r="AP1065" s="26"/>
      <c r="BA1065" s="1"/>
      <c r="BB1065" s="1"/>
      <c r="BC1065" s="1"/>
      <c r="BD1065" s="1"/>
      <c r="BE1065" s="1"/>
      <c r="BG1065" s="1"/>
      <c r="BH1065" s="1"/>
    </row>
    <row r="1066" spans="1:60" ht="15" customHeight="1" x14ac:dyDescent="0.25">
      <c r="A1066" s="105">
        <f t="shared" si="833"/>
        <v>45207</v>
      </c>
      <c r="B1066" s="106">
        <f t="shared" si="819"/>
        <v>692.73595261848789</v>
      </c>
      <c r="C1066" s="2">
        <f t="shared" si="834"/>
        <v>561.91573883000001</v>
      </c>
      <c r="D1066" s="2">
        <f t="shared" si="835"/>
        <v>39.020484789999955</v>
      </c>
      <c r="E1066" s="106">
        <f t="shared" si="820"/>
        <v>522.89525404000005</v>
      </c>
      <c r="F1066" s="21">
        <f t="shared" si="836"/>
        <v>6683.28</v>
      </c>
      <c r="G1066" s="108">
        <f t="shared" si="837"/>
        <v>6700.66</v>
      </c>
      <c r="H1066" s="109">
        <f t="shared" si="850"/>
        <v>45164</v>
      </c>
      <c r="I1066" s="109">
        <f t="shared" si="844"/>
        <v>45195</v>
      </c>
      <c r="J1066" s="110">
        <f t="shared" si="821"/>
        <v>2.60051950539264E-3</v>
      </c>
      <c r="K1066" s="117">
        <f t="shared" si="845"/>
        <v>45224</v>
      </c>
      <c r="L1066" s="178">
        <f t="shared" si="847"/>
        <v>30</v>
      </c>
      <c r="M1066" s="178">
        <f t="shared" si="818"/>
        <v>13</v>
      </c>
      <c r="N1066" s="106">
        <f t="shared" si="822"/>
        <v>1.00112606</v>
      </c>
      <c r="O1066" s="111">
        <f t="shared" ref="O1066:O1129" si="852">IF(K1066&gt;K1065,N1065,O1065)</f>
        <v>1.0023005599999999</v>
      </c>
      <c r="P1066" s="111">
        <f t="shared" si="838"/>
        <v>1.2320278448400932</v>
      </c>
      <c r="Q1066" s="106">
        <f t="shared" si="851"/>
        <v>1.2334151799999999</v>
      </c>
      <c r="R1066" s="106">
        <f t="shared" si="839"/>
        <v>1.1934647899999999</v>
      </c>
      <c r="S1066" s="106">
        <f t="shared" si="823"/>
        <v>670.62664924000001</v>
      </c>
      <c r="T1066" s="106">
        <f t="shared" si="824"/>
        <v>7.5490898955955332</v>
      </c>
      <c r="U1066" s="106">
        <f t="shared" si="825"/>
        <v>122.05168984289232</v>
      </c>
      <c r="V1066" s="106">
        <f t="shared" si="826"/>
        <v>691.51651856848787</v>
      </c>
      <c r="W1066" s="19">
        <f t="shared" si="843"/>
        <v>0</v>
      </c>
      <c r="X1066" s="2">
        <f t="shared" si="827"/>
        <v>0</v>
      </c>
      <c r="Y1066" s="4">
        <f t="shared" si="828"/>
        <v>0</v>
      </c>
      <c r="Z1066" s="106">
        <f t="shared" si="829"/>
        <v>0</v>
      </c>
      <c r="AA1066" s="114">
        <f t="shared" si="840"/>
        <v>0.05</v>
      </c>
      <c r="AB1066" s="112">
        <f t="shared" si="830"/>
        <v>13</v>
      </c>
      <c r="AC1066" s="178">
        <f t="shared" si="846"/>
        <v>30</v>
      </c>
      <c r="AD1066" s="11">
        <f t="shared" si="841"/>
        <v>1.0017634200000001</v>
      </c>
      <c r="AE1066" s="106">
        <f t="shared" si="848"/>
        <v>1.18259644</v>
      </c>
      <c r="AF1066" s="106">
        <f t="shared" si="831"/>
        <v>1.21943405</v>
      </c>
      <c r="AG1066" s="106">
        <f t="shared" si="832"/>
        <v>0</v>
      </c>
      <c r="AH1066" s="115" t="str">
        <f t="shared" si="849"/>
        <v>A+J=</v>
      </c>
      <c r="AI1066" s="116">
        <f t="shared" si="842"/>
        <v>45224</v>
      </c>
      <c r="AJ1066" s="10"/>
      <c r="AO1066" s="26"/>
      <c r="AP1066" s="26"/>
      <c r="BA1066" s="1"/>
      <c r="BB1066" s="1"/>
      <c r="BC1066" s="1"/>
      <c r="BD1066" s="1"/>
      <c r="BE1066" s="1"/>
      <c r="BG1066" s="1"/>
      <c r="BH1066" s="1"/>
    </row>
    <row r="1067" spans="1:60" ht="15" customHeight="1" x14ac:dyDescent="0.25">
      <c r="A1067" s="105">
        <f t="shared" si="833"/>
        <v>45208</v>
      </c>
      <c r="B1067" s="106">
        <f t="shared" si="819"/>
        <v>692.88578476371435</v>
      </c>
      <c r="C1067" s="2">
        <f t="shared" si="834"/>
        <v>561.91573883000001</v>
      </c>
      <c r="D1067" s="2">
        <f t="shared" si="835"/>
        <v>39.020484789999955</v>
      </c>
      <c r="E1067" s="106">
        <f t="shared" si="820"/>
        <v>522.89525404000005</v>
      </c>
      <c r="F1067" s="21">
        <f t="shared" si="836"/>
        <v>6683.28</v>
      </c>
      <c r="G1067" s="108">
        <f t="shared" si="837"/>
        <v>6700.66</v>
      </c>
      <c r="H1067" s="109">
        <f t="shared" si="850"/>
        <v>45164</v>
      </c>
      <c r="I1067" s="109">
        <f t="shared" si="844"/>
        <v>45195</v>
      </c>
      <c r="J1067" s="110">
        <f t="shared" si="821"/>
        <v>2.60051950539264E-3</v>
      </c>
      <c r="K1067" s="117">
        <f t="shared" si="845"/>
        <v>45224</v>
      </c>
      <c r="L1067" s="178">
        <f t="shared" si="847"/>
        <v>30</v>
      </c>
      <c r="M1067" s="178">
        <f t="shared" si="818"/>
        <v>14</v>
      </c>
      <c r="N1067" s="106">
        <f t="shared" si="822"/>
        <v>1.00121273</v>
      </c>
      <c r="O1067" s="111">
        <f t="shared" si="852"/>
        <v>1.0023005599999999</v>
      </c>
      <c r="P1067" s="111">
        <f t="shared" si="838"/>
        <v>1.2320278448400932</v>
      </c>
      <c r="Q1067" s="106">
        <f t="shared" si="851"/>
        <v>1.23352196</v>
      </c>
      <c r="R1067" s="106">
        <f t="shared" si="839"/>
        <v>1.1934647899999999</v>
      </c>
      <c r="S1067" s="106">
        <f t="shared" si="823"/>
        <v>670.62664924000001</v>
      </c>
      <c r="T1067" s="106">
        <f t="shared" si="824"/>
        <v>7.5490898955955332</v>
      </c>
      <c r="U1067" s="106">
        <f t="shared" si="825"/>
        <v>122.10752459811874</v>
      </c>
      <c r="V1067" s="106">
        <f t="shared" si="826"/>
        <v>691.57235332371431</v>
      </c>
      <c r="W1067" s="19">
        <f t="shared" si="843"/>
        <v>0</v>
      </c>
      <c r="X1067" s="2">
        <f t="shared" si="827"/>
        <v>0</v>
      </c>
      <c r="Y1067" s="4">
        <f t="shared" si="828"/>
        <v>0</v>
      </c>
      <c r="Z1067" s="106">
        <f t="shared" si="829"/>
        <v>0</v>
      </c>
      <c r="AA1067" s="114">
        <f t="shared" si="840"/>
        <v>0.05</v>
      </c>
      <c r="AB1067" s="112">
        <f t="shared" si="830"/>
        <v>14</v>
      </c>
      <c r="AC1067" s="178">
        <f t="shared" si="846"/>
        <v>30</v>
      </c>
      <c r="AD1067" s="11">
        <f t="shared" si="841"/>
        <v>1.0018991960000001</v>
      </c>
      <c r="AE1067" s="106">
        <f t="shared" si="848"/>
        <v>1.2736514400000001</v>
      </c>
      <c r="AF1067" s="106">
        <f t="shared" si="831"/>
        <v>1.31343144</v>
      </c>
      <c r="AG1067" s="106">
        <f t="shared" si="832"/>
        <v>0</v>
      </c>
      <c r="AH1067" s="115" t="str">
        <f t="shared" si="849"/>
        <v>A+J=</v>
      </c>
      <c r="AI1067" s="116">
        <f t="shared" si="842"/>
        <v>45224</v>
      </c>
      <c r="AJ1067" s="10"/>
      <c r="AO1067" s="26"/>
      <c r="AP1067" s="26"/>
      <c r="BA1067" s="1"/>
      <c r="BB1067" s="1"/>
      <c r="BC1067" s="1"/>
      <c r="BD1067" s="1"/>
      <c r="BE1067" s="1"/>
      <c r="BG1067" s="1"/>
      <c r="BH1067" s="1"/>
    </row>
    <row r="1068" spans="1:60" ht="15" customHeight="1" x14ac:dyDescent="0.25">
      <c r="A1068" s="105">
        <f t="shared" si="833"/>
        <v>45209</v>
      </c>
      <c r="B1068" s="106">
        <f t="shared" si="819"/>
        <v>693.03565044789332</v>
      </c>
      <c r="C1068" s="2">
        <f t="shared" si="834"/>
        <v>561.91573883000001</v>
      </c>
      <c r="D1068" s="2">
        <f t="shared" si="835"/>
        <v>39.020484789999955</v>
      </c>
      <c r="E1068" s="106">
        <f t="shared" si="820"/>
        <v>522.89525404000005</v>
      </c>
      <c r="F1068" s="21">
        <f t="shared" si="836"/>
        <v>6683.28</v>
      </c>
      <c r="G1068" s="108">
        <f t="shared" si="837"/>
        <v>6700.66</v>
      </c>
      <c r="H1068" s="109">
        <f t="shared" si="850"/>
        <v>45164</v>
      </c>
      <c r="I1068" s="109">
        <f t="shared" si="844"/>
        <v>45195</v>
      </c>
      <c r="J1068" s="110">
        <f t="shared" si="821"/>
        <v>2.60051950539264E-3</v>
      </c>
      <c r="K1068" s="117">
        <f t="shared" si="845"/>
        <v>45224</v>
      </c>
      <c r="L1068" s="178">
        <f t="shared" si="847"/>
        <v>30</v>
      </c>
      <c r="M1068" s="178">
        <f t="shared" si="818"/>
        <v>15</v>
      </c>
      <c r="N1068" s="106">
        <f t="shared" si="822"/>
        <v>1.0012994099999999</v>
      </c>
      <c r="O1068" s="111">
        <f t="shared" si="852"/>
        <v>1.0023005599999999</v>
      </c>
      <c r="P1068" s="111">
        <f t="shared" si="838"/>
        <v>1.2320278448400932</v>
      </c>
      <c r="Q1068" s="106">
        <f t="shared" si="851"/>
        <v>1.2336287500000001</v>
      </c>
      <c r="R1068" s="106">
        <f t="shared" si="839"/>
        <v>1.1934647899999999</v>
      </c>
      <c r="S1068" s="106">
        <f t="shared" si="823"/>
        <v>670.62664924000001</v>
      </c>
      <c r="T1068" s="106">
        <f t="shared" si="824"/>
        <v>7.5490898955955332</v>
      </c>
      <c r="U1068" s="106">
        <f t="shared" si="825"/>
        <v>122.16336458229769</v>
      </c>
      <c r="V1068" s="106">
        <f t="shared" si="826"/>
        <v>691.6281933078933</v>
      </c>
      <c r="W1068" s="19">
        <f t="shared" si="843"/>
        <v>0</v>
      </c>
      <c r="X1068" s="2">
        <f t="shared" si="827"/>
        <v>0</v>
      </c>
      <c r="Y1068" s="4">
        <f t="shared" si="828"/>
        <v>0</v>
      </c>
      <c r="Z1068" s="106">
        <f t="shared" si="829"/>
        <v>0</v>
      </c>
      <c r="AA1068" s="114">
        <f t="shared" si="840"/>
        <v>0.05</v>
      </c>
      <c r="AB1068" s="112">
        <f t="shared" si="830"/>
        <v>15</v>
      </c>
      <c r="AC1068" s="178">
        <f t="shared" si="846"/>
        <v>30</v>
      </c>
      <c r="AD1068" s="11">
        <f t="shared" si="841"/>
        <v>1.0020349909999999</v>
      </c>
      <c r="AE1068" s="106">
        <f t="shared" si="848"/>
        <v>1.36471919</v>
      </c>
      <c r="AF1068" s="106">
        <f t="shared" si="831"/>
        <v>1.40745714</v>
      </c>
      <c r="AG1068" s="106">
        <f t="shared" si="832"/>
        <v>0</v>
      </c>
      <c r="AH1068" s="115" t="str">
        <f t="shared" si="849"/>
        <v>A+J=</v>
      </c>
      <c r="AI1068" s="116">
        <f t="shared" si="842"/>
        <v>45224</v>
      </c>
      <c r="AJ1068" s="10"/>
      <c r="AO1068" s="26"/>
      <c r="AP1068" s="26"/>
      <c r="BA1068" s="1"/>
      <c r="BB1068" s="1"/>
      <c r="BC1068" s="1"/>
      <c r="BD1068" s="1"/>
      <c r="BE1068" s="1"/>
      <c r="BG1068" s="1"/>
      <c r="BH1068" s="1"/>
    </row>
    <row r="1069" spans="1:60" ht="15" customHeight="1" x14ac:dyDescent="0.25">
      <c r="A1069" s="105">
        <f t="shared" si="833"/>
        <v>45210</v>
      </c>
      <c r="B1069" s="106">
        <f t="shared" si="819"/>
        <v>693.18554968102467</v>
      </c>
      <c r="C1069" s="2">
        <f t="shared" si="834"/>
        <v>561.91573883000001</v>
      </c>
      <c r="D1069" s="2">
        <f t="shared" si="835"/>
        <v>39.020484789999955</v>
      </c>
      <c r="E1069" s="106">
        <f t="shared" si="820"/>
        <v>522.89525404000005</v>
      </c>
      <c r="F1069" s="21">
        <f t="shared" si="836"/>
        <v>6683.28</v>
      </c>
      <c r="G1069" s="108">
        <f t="shared" si="837"/>
        <v>6700.66</v>
      </c>
      <c r="H1069" s="109">
        <f t="shared" si="850"/>
        <v>45164</v>
      </c>
      <c r="I1069" s="109">
        <f t="shared" si="844"/>
        <v>45195</v>
      </c>
      <c r="J1069" s="110">
        <f t="shared" si="821"/>
        <v>2.60051950539264E-3</v>
      </c>
      <c r="K1069" s="117">
        <f t="shared" si="845"/>
        <v>45224</v>
      </c>
      <c r="L1069" s="178">
        <f t="shared" si="847"/>
        <v>30</v>
      </c>
      <c r="M1069" s="178">
        <f t="shared" si="818"/>
        <v>16</v>
      </c>
      <c r="N1069" s="106">
        <f t="shared" si="822"/>
        <v>1.0013860999999999</v>
      </c>
      <c r="O1069" s="111">
        <f t="shared" si="852"/>
        <v>1.0023005599999999</v>
      </c>
      <c r="P1069" s="111">
        <f t="shared" si="838"/>
        <v>1.2320278448400932</v>
      </c>
      <c r="Q1069" s="106">
        <f t="shared" si="851"/>
        <v>1.23373555</v>
      </c>
      <c r="R1069" s="106">
        <f t="shared" si="839"/>
        <v>1.1934647899999999</v>
      </c>
      <c r="S1069" s="106">
        <f t="shared" si="823"/>
        <v>670.62664924000001</v>
      </c>
      <c r="T1069" s="106">
        <f t="shared" si="824"/>
        <v>7.5490898955955332</v>
      </c>
      <c r="U1069" s="106">
        <f t="shared" si="825"/>
        <v>122.21920979542914</v>
      </c>
      <c r="V1069" s="106">
        <f t="shared" si="826"/>
        <v>691.68403852102472</v>
      </c>
      <c r="W1069" s="19">
        <f t="shared" si="843"/>
        <v>0</v>
      </c>
      <c r="X1069" s="2">
        <f t="shared" si="827"/>
        <v>0</v>
      </c>
      <c r="Y1069" s="4">
        <f t="shared" si="828"/>
        <v>0</v>
      </c>
      <c r="Z1069" s="106">
        <f t="shared" si="829"/>
        <v>0</v>
      </c>
      <c r="AA1069" s="114">
        <f t="shared" si="840"/>
        <v>0.05</v>
      </c>
      <c r="AB1069" s="112">
        <f t="shared" si="830"/>
        <v>16</v>
      </c>
      <c r="AC1069" s="178">
        <f t="shared" si="846"/>
        <v>30</v>
      </c>
      <c r="AD1069" s="11">
        <f t="shared" si="841"/>
        <v>1.002170805</v>
      </c>
      <c r="AE1069" s="106">
        <f t="shared" si="848"/>
        <v>1.4557996799999999</v>
      </c>
      <c r="AF1069" s="106">
        <f t="shared" si="831"/>
        <v>1.50151116</v>
      </c>
      <c r="AG1069" s="106">
        <f t="shared" si="832"/>
        <v>0</v>
      </c>
      <c r="AH1069" s="115" t="str">
        <f t="shared" si="849"/>
        <v>A+J=</v>
      </c>
      <c r="AI1069" s="116">
        <f t="shared" si="842"/>
        <v>45224</v>
      </c>
      <c r="AJ1069" s="10"/>
      <c r="AO1069" s="26"/>
      <c r="AP1069" s="26"/>
      <c r="BA1069" s="1"/>
      <c r="BB1069" s="1"/>
      <c r="BC1069" s="1"/>
      <c r="BD1069" s="1"/>
      <c r="BE1069" s="1"/>
      <c r="BG1069" s="1"/>
      <c r="BH1069" s="1"/>
    </row>
    <row r="1070" spans="1:60" ht="15" customHeight="1" x14ac:dyDescent="0.25">
      <c r="A1070" s="105">
        <f t="shared" si="833"/>
        <v>45211</v>
      </c>
      <c r="B1070" s="106">
        <f t="shared" si="819"/>
        <v>693.33548109310868</v>
      </c>
      <c r="C1070" s="2">
        <f t="shared" si="834"/>
        <v>561.91573883000001</v>
      </c>
      <c r="D1070" s="2">
        <f t="shared" si="835"/>
        <v>39.020484789999955</v>
      </c>
      <c r="E1070" s="106">
        <f t="shared" si="820"/>
        <v>522.89525404000005</v>
      </c>
      <c r="F1070" s="21">
        <f t="shared" si="836"/>
        <v>6683.28</v>
      </c>
      <c r="G1070" s="108">
        <f t="shared" si="837"/>
        <v>6700.66</v>
      </c>
      <c r="H1070" s="109">
        <f t="shared" si="850"/>
        <v>45164</v>
      </c>
      <c r="I1070" s="109">
        <f t="shared" si="844"/>
        <v>45195</v>
      </c>
      <c r="J1070" s="110">
        <f t="shared" si="821"/>
        <v>2.60051950539264E-3</v>
      </c>
      <c r="K1070" s="117">
        <f t="shared" si="845"/>
        <v>45224</v>
      </c>
      <c r="L1070" s="178">
        <f t="shared" si="847"/>
        <v>30</v>
      </c>
      <c r="M1070" s="178">
        <f t="shared" si="818"/>
        <v>17</v>
      </c>
      <c r="N1070" s="106">
        <f t="shared" si="822"/>
        <v>1.00147279</v>
      </c>
      <c r="O1070" s="111">
        <f t="shared" si="852"/>
        <v>1.0023005599999999</v>
      </c>
      <c r="P1070" s="111">
        <f t="shared" si="838"/>
        <v>1.2320278448400932</v>
      </c>
      <c r="Q1070" s="106">
        <f t="shared" si="851"/>
        <v>1.2338423599999999</v>
      </c>
      <c r="R1070" s="106">
        <f t="shared" si="839"/>
        <v>1.1934647899999999</v>
      </c>
      <c r="S1070" s="106">
        <f t="shared" si="823"/>
        <v>670.62664924000001</v>
      </c>
      <c r="T1070" s="106">
        <f t="shared" si="824"/>
        <v>7.5490898955955332</v>
      </c>
      <c r="U1070" s="106">
        <f t="shared" si="825"/>
        <v>122.2750602375131</v>
      </c>
      <c r="V1070" s="106">
        <f t="shared" si="826"/>
        <v>691.73988896310868</v>
      </c>
      <c r="W1070" s="19">
        <f t="shared" si="843"/>
        <v>0</v>
      </c>
      <c r="X1070" s="2">
        <f t="shared" si="827"/>
        <v>0</v>
      </c>
      <c r="Y1070" s="4">
        <f t="shared" si="828"/>
        <v>0</v>
      </c>
      <c r="Z1070" s="106">
        <f t="shared" si="829"/>
        <v>0</v>
      </c>
      <c r="AA1070" s="114">
        <f t="shared" si="840"/>
        <v>0.05</v>
      </c>
      <c r="AB1070" s="112">
        <f t="shared" si="830"/>
        <v>17</v>
      </c>
      <c r="AC1070" s="178">
        <f t="shared" si="846"/>
        <v>30</v>
      </c>
      <c r="AD1070" s="11">
        <f t="shared" si="841"/>
        <v>1.0023066359999999</v>
      </c>
      <c r="AE1070" s="106">
        <f t="shared" si="848"/>
        <v>1.5468915700000001</v>
      </c>
      <c r="AF1070" s="106">
        <f t="shared" si="831"/>
        <v>1.59559213</v>
      </c>
      <c r="AG1070" s="106">
        <f t="shared" si="832"/>
        <v>0</v>
      </c>
      <c r="AH1070" s="115" t="str">
        <f t="shared" si="849"/>
        <v>A+J=</v>
      </c>
      <c r="AI1070" s="116">
        <f t="shared" si="842"/>
        <v>45224</v>
      </c>
      <c r="AJ1070" s="10"/>
      <c r="AO1070" s="26"/>
      <c r="AP1070" s="26"/>
      <c r="BA1070" s="1"/>
      <c r="BB1070" s="1"/>
      <c r="BC1070" s="1"/>
      <c r="BD1070" s="1"/>
      <c r="BE1070" s="1"/>
      <c r="BG1070" s="1"/>
      <c r="BH1070" s="1"/>
    </row>
    <row r="1071" spans="1:60" ht="15" customHeight="1" x14ac:dyDescent="0.25">
      <c r="A1071" s="105">
        <f t="shared" si="833"/>
        <v>45212</v>
      </c>
      <c r="B1071" s="106">
        <f t="shared" si="819"/>
        <v>693.48545129309775</v>
      </c>
      <c r="C1071" s="2">
        <f t="shared" si="834"/>
        <v>561.91573883000001</v>
      </c>
      <c r="D1071" s="2">
        <f t="shared" si="835"/>
        <v>39.020484789999955</v>
      </c>
      <c r="E1071" s="106">
        <f t="shared" si="820"/>
        <v>522.89525404000005</v>
      </c>
      <c r="F1071" s="21">
        <f t="shared" si="836"/>
        <v>6683.28</v>
      </c>
      <c r="G1071" s="108">
        <f t="shared" si="837"/>
        <v>6700.66</v>
      </c>
      <c r="H1071" s="109">
        <f t="shared" si="850"/>
        <v>45164</v>
      </c>
      <c r="I1071" s="109">
        <f t="shared" si="844"/>
        <v>45195</v>
      </c>
      <c r="J1071" s="110">
        <f t="shared" si="821"/>
        <v>2.60051950539264E-3</v>
      </c>
      <c r="K1071" s="117">
        <f t="shared" si="845"/>
        <v>45224</v>
      </c>
      <c r="L1071" s="178">
        <f t="shared" si="847"/>
        <v>30</v>
      </c>
      <c r="M1071" s="178">
        <f t="shared" si="818"/>
        <v>18</v>
      </c>
      <c r="N1071" s="106">
        <f t="shared" si="822"/>
        <v>1.0015594999999999</v>
      </c>
      <c r="O1071" s="111">
        <f t="shared" si="852"/>
        <v>1.0023005599999999</v>
      </c>
      <c r="P1071" s="111">
        <f t="shared" si="838"/>
        <v>1.2320278448400932</v>
      </c>
      <c r="Q1071" s="106">
        <f t="shared" si="851"/>
        <v>1.2339491899999999</v>
      </c>
      <c r="R1071" s="106">
        <f t="shared" si="839"/>
        <v>1.1934647899999999</v>
      </c>
      <c r="S1071" s="106">
        <f t="shared" si="823"/>
        <v>670.62664924000001</v>
      </c>
      <c r="T1071" s="106">
        <f t="shared" si="824"/>
        <v>7.5490898955955332</v>
      </c>
      <c r="U1071" s="106">
        <f t="shared" si="825"/>
        <v>122.3309211375022</v>
      </c>
      <c r="V1071" s="106">
        <f t="shared" si="826"/>
        <v>691.79574986309774</v>
      </c>
      <c r="W1071" s="19">
        <f t="shared" si="843"/>
        <v>0</v>
      </c>
      <c r="X1071" s="2">
        <f t="shared" si="827"/>
        <v>0</v>
      </c>
      <c r="Y1071" s="4">
        <f t="shared" si="828"/>
        <v>0</v>
      </c>
      <c r="Z1071" s="106">
        <f t="shared" si="829"/>
        <v>0</v>
      </c>
      <c r="AA1071" s="114">
        <f t="shared" si="840"/>
        <v>0.05</v>
      </c>
      <c r="AB1071" s="112">
        <f t="shared" si="830"/>
        <v>18</v>
      </c>
      <c r="AC1071" s="178">
        <f t="shared" si="846"/>
        <v>30</v>
      </c>
      <c r="AD1071" s="11">
        <f t="shared" si="841"/>
        <v>1.0024424860000001</v>
      </c>
      <c r="AE1071" s="106">
        <f t="shared" si="848"/>
        <v>1.6379961999999999</v>
      </c>
      <c r="AF1071" s="106">
        <f t="shared" si="831"/>
        <v>1.6897014299999999</v>
      </c>
      <c r="AG1071" s="106">
        <f t="shared" si="832"/>
        <v>0</v>
      </c>
      <c r="AH1071" s="115" t="str">
        <f t="shared" si="849"/>
        <v>A+J=</v>
      </c>
      <c r="AI1071" s="116">
        <f t="shared" si="842"/>
        <v>45224</v>
      </c>
      <c r="AJ1071" s="10"/>
      <c r="AO1071" s="26"/>
      <c r="AP1071" s="26"/>
      <c r="BA1071" s="1"/>
      <c r="BB1071" s="1"/>
      <c r="BC1071" s="1"/>
      <c r="BD1071" s="1"/>
      <c r="BE1071" s="1"/>
      <c r="BG1071" s="1"/>
      <c r="BH1071" s="1"/>
    </row>
    <row r="1072" spans="1:60" ht="15" customHeight="1" x14ac:dyDescent="0.25">
      <c r="A1072" s="105">
        <f t="shared" si="833"/>
        <v>45213</v>
      </c>
      <c r="B1072" s="106">
        <f t="shared" si="819"/>
        <v>693.63544981308689</v>
      </c>
      <c r="C1072" s="2">
        <f t="shared" si="834"/>
        <v>561.91573883000001</v>
      </c>
      <c r="D1072" s="2">
        <f t="shared" si="835"/>
        <v>39.020484789999955</v>
      </c>
      <c r="E1072" s="106">
        <f t="shared" si="820"/>
        <v>522.89525404000005</v>
      </c>
      <c r="F1072" s="21">
        <f t="shared" si="836"/>
        <v>6683.28</v>
      </c>
      <c r="G1072" s="108">
        <f t="shared" si="837"/>
        <v>6700.66</v>
      </c>
      <c r="H1072" s="109">
        <f t="shared" si="850"/>
        <v>45164</v>
      </c>
      <c r="I1072" s="109">
        <f t="shared" si="844"/>
        <v>45195</v>
      </c>
      <c r="J1072" s="110">
        <f t="shared" si="821"/>
        <v>2.60051950539264E-3</v>
      </c>
      <c r="K1072" s="117">
        <f t="shared" si="845"/>
        <v>45224</v>
      </c>
      <c r="L1072" s="178">
        <f t="shared" si="847"/>
        <v>30</v>
      </c>
      <c r="M1072" s="178">
        <f t="shared" si="818"/>
        <v>19</v>
      </c>
      <c r="N1072" s="106">
        <f t="shared" si="822"/>
        <v>1.0016462100000001</v>
      </c>
      <c r="O1072" s="111">
        <f t="shared" si="852"/>
        <v>1.0023005599999999</v>
      </c>
      <c r="P1072" s="111">
        <f t="shared" si="838"/>
        <v>1.2320278448400932</v>
      </c>
      <c r="Q1072" s="106">
        <f t="shared" si="851"/>
        <v>1.2340560199999999</v>
      </c>
      <c r="R1072" s="106">
        <f t="shared" si="839"/>
        <v>1.1934647899999999</v>
      </c>
      <c r="S1072" s="106">
        <f t="shared" si="823"/>
        <v>670.62664924000001</v>
      </c>
      <c r="T1072" s="106">
        <f t="shared" si="824"/>
        <v>7.5490898955955332</v>
      </c>
      <c r="U1072" s="106">
        <f t="shared" si="825"/>
        <v>122.38678203749129</v>
      </c>
      <c r="V1072" s="106">
        <f t="shared" si="826"/>
        <v>691.85161076308691</v>
      </c>
      <c r="W1072" s="19">
        <f t="shared" si="843"/>
        <v>0</v>
      </c>
      <c r="X1072" s="2">
        <f t="shared" si="827"/>
        <v>0</v>
      </c>
      <c r="Y1072" s="4">
        <f t="shared" si="828"/>
        <v>0</v>
      </c>
      <c r="Z1072" s="106">
        <f t="shared" si="829"/>
        <v>0</v>
      </c>
      <c r="AA1072" s="114">
        <f t="shared" si="840"/>
        <v>0.05</v>
      </c>
      <c r="AB1072" s="112">
        <f t="shared" si="830"/>
        <v>19</v>
      </c>
      <c r="AC1072" s="178">
        <f t="shared" si="846"/>
        <v>30</v>
      </c>
      <c r="AD1072" s="11">
        <f t="shared" si="841"/>
        <v>1.002578355</v>
      </c>
      <c r="AE1072" s="106">
        <f t="shared" si="848"/>
        <v>1.72911357</v>
      </c>
      <c r="AF1072" s="106">
        <f t="shared" si="831"/>
        <v>1.7838390500000001</v>
      </c>
      <c r="AG1072" s="106">
        <f t="shared" si="832"/>
        <v>0</v>
      </c>
      <c r="AH1072" s="115" t="str">
        <f t="shared" si="849"/>
        <v>A+J=</v>
      </c>
      <c r="AI1072" s="116">
        <f t="shared" si="842"/>
        <v>45224</v>
      </c>
      <c r="AJ1072" s="10"/>
      <c r="AO1072" s="26"/>
      <c r="AP1072" s="26"/>
      <c r="BA1072" s="1"/>
      <c r="BB1072" s="1"/>
      <c r="BC1072" s="1"/>
      <c r="BD1072" s="1"/>
      <c r="BE1072" s="1"/>
      <c r="BG1072" s="1"/>
      <c r="BH1072" s="1"/>
    </row>
    <row r="1073" spans="1:194" ht="15" customHeight="1" x14ac:dyDescent="0.25">
      <c r="A1073" s="105">
        <f t="shared" si="833"/>
        <v>45214</v>
      </c>
      <c r="B1073" s="106">
        <f t="shared" si="819"/>
        <v>693.78547597307602</v>
      </c>
      <c r="C1073" s="2">
        <f t="shared" si="834"/>
        <v>561.91573883000001</v>
      </c>
      <c r="D1073" s="2">
        <f t="shared" si="835"/>
        <v>39.020484789999955</v>
      </c>
      <c r="E1073" s="106">
        <f t="shared" si="820"/>
        <v>522.89525404000005</v>
      </c>
      <c r="F1073" s="21">
        <f t="shared" si="836"/>
        <v>6683.28</v>
      </c>
      <c r="G1073" s="108">
        <f t="shared" si="837"/>
        <v>6700.66</v>
      </c>
      <c r="H1073" s="109">
        <f t="shared" si="850"/>
        <v>45164</v>
      </c>
      <c r="I1073" s="109">
        <f t="shared" si="844"/>
        <v>45195</v>
      </c>
      <c r="J1073" s="110">
        <f t="shared" si="821"/>
        <v>2.60051950539264E-3</v>
      </c>
      <c r="K1073" s="117">
        <f t="shared" si="845"/>
        <v>45224</v>
      </c>
      <c r="L1073" s="178">
        <f t="shared" si="847"/>
        <v>30</v>
      </c>
      <c r="M1073" s="178">
        <f t="shared" ref="M1073:M1136" si="853">L1073-(K1073-A1073)</f>
        <v>20</v>
      </c>
      <c r="N1073" s="106">
        <f t="shared" si="822"/>
        <v>1.00173292</v>
      </c>
      <c r="O1073" s="111">
        <f t="shared" si="852"/>
        <v>1.0023005599999999</v>
      </c>
      <c r="P1073" s="111">
        <f t="shared" si="838"/>
        <v>1.2320278448400932</v>
      </c>
      <c r="Q1073" s="106">
        <f t="shared" si="851"/>
        <v>1.2341628499999999</v>
      </c>
      <c r="R1073" s="106">
        <f t="shared" si="839"/>
        <v>1.1934647899999999</v>
      </c>
      <c r="S1073" s="106">
        <f t="shared" si="823"/>
        <v>670.62664924000001</v>
      </c>
      <c r="T1073" s="106">
        <f t="shared" si="824"/>
        <v>7.5490898955955332</v>
      </c>
      <c r="U1073" s="106">
        <f t="shared" si="825"/>
        <v>122.44264293748039</v>
      </c>
      <c r="V1073" s="106">
        <f t="shared" si="826"/>
        <v>691.90747166307597</v>
      </c>
      <c r="W1073" s="19">
        <f t="shared" si="843"/>
        <v>0</v>
      </c>
      <c r="X1073" s="2">
        <f t="shared" si="827"/>
        <v>0</v>
      </c>
      <c r="Y1073" s="4">
        <f t="shared" si="828"/>
        <v>0</v>
      </c>
      <c r="Z1073" s="106">
        <f t="shared" si="829"/>
        <v>0</v>
      </c>
      <c r="AA1073" s="114">
        <f t="shared" si="840"/>
        <v>0.05</v>
      </c>
      <c r="AB1073" s="112">
        <f t="shared" si="830"/>
        <v>20</v>
      </c>
      <c r="AC1073" s="178">
        <f t="shared" si="846"/>
        <v>30</v>
      </c>
      <c r="AD1073" s="11">
        <f t="shared" si="841"/>
        <v>1.0027142419999999</v>
      </c>
      <c r="AE1073" s="106">
        <f t="shared" si="848"/>
        <v>1.82024301</v>
      </c>
      <c r="AF1073" s="106">
        <f t="shared" si="831"/>
        <v>1.8780043099999999</v>
      </c>
      <c r="AG1073" s="106">
        <f t="shared" si="832"/>
        <v>0</v>
      </c>
      <c r="AH1073" s="115" t="str">
        <f t="shared" si="849"/>
        <v>A+J=</v>
      </c>
      <c r="AI1073" s="116">
        <f t="shared" si="842"/>
        <v>45224</v>
      </c>
      <c r="AJ1073" s="10"/>
      <c r="AO1073" s="26"/>
      <c r="AP1073" s="26"/>
      <c r="BA1073" s="1"/>
      <c r="BB1073" s="1"/>
      <c r="BC1073" s="1"/>
      <c r="BD1073" s="1"/>
      <c r="BE1073" s="1"/>
      <c r="BG1073" s="1"/>
      <c r="BH1073" s="1"/>
    </row>
    <row r="1074" spans="1:194" ht="15" customHeight="1" x14ac:dyDescent="0.25">
      <c r="A1074" s="105">
        <f t="shared" si="833"/>
        <v>45215</v>
      </c>
      <c r="B1074" s="106">
        <f t="shared" si="819"/>
        <v>693.93554026097024</v>
      </c>
      <c r="C1074" s="2">
        <f t="shared" si="834"/>
        <v>561.91573883000001</v>
      </c>
      <c r="D1074" s="2">
        <f t="shared" si="835"/>
        <v>39.020484789999955</v>
      </c>
      <c r="E1074" s="106">
        <f t="shared" si="820"/>
        <v>522.89525404000005</v>
      </c>
      <c r="F1074" s="21">
        <f t="shared" si="836"/>
        <v>6683.28</v>
      </c>
      <c r="G1074" s="108">
        <f t="shared" si="837"/>
        <v>6700.66</v>
      </c>
      <c r="H1074" s="109">
        <f t="shared" si="850"/>
        <v>45164</v>
      </c>
      <c r="I1074" s="109">
        <f t="shared" si="844"/>
        <v>45195</v>
      </c>
      <c r="J1074" s="110">
        <f t="shared" si="821"/>
        <v>2.60051950539264E-3</v>
      </c>
      <c r="K1074" s="117">
        <f t="shared" si="845"/>
        <v>45224</v>
      </c>
      <c r="L1074" s="178">
        <f t="shared" si="847"/>
        <v>30</v>
      </c>
      <c r="M1074" s="178">
        <f t="shared" si="853"/>
        <v>21</v>
      </c>
      <c r="N1074" s="106">
        <f t="shared" si="822"/>
        <v>1.0018196500000001</v>
      </c>
      <c r="O1074" s="111">
        <f t="shared" si="852"/>
        <v>1.0023005599999999</v>
      </c>
      <c r="P1074" s="111">
        <f t="shared" si="838"/>
        <v>1.2320278448400932</v>
      </c>
      <c r="Q1074" s="106">
        <f t="shared" si="851"/>
        <v>1.2342697</v>
      </c>
      <c r="R1074" s="106">
        <f t="shared" si="839"/>
        <v>1.1934647899999999</v>
      </c>
      <c r="S1074" s="106">
        <f t="shared" si="823"/>
        <v>670.62664924000001</v>
      </c>
      <c r="T1074" s="106">
        <f t="shared" si="824"/>
        <v>7.5490898955955332</v>
      </c>
      <c r="U1074" s="106">
        <f t="shared" si="825"/>
        <v>122.49851429537462</v>
      </c>
      <c r="V1074" s="106">
        <f t="shared" si="826"/>
        <v>691.96334302097023</v>
      </c>
      <c r="W1074" s="19">
        <f t="shared" si="843"/>
        <v>0</v>
      </c>
      <c r="X1074" s="2">
        <f t="shared" si="827"/>
        <v>0</v>
      </c>
      <c r="Y1074" s="4">
        <f t="shared" si="828"/>
        <v>0</v>
      </c>
      <c r="Z1074" s="106">
        <f t="shared" si="829"/>
        <v>0</v>
      </c>
      <c r="AA1074" s="114">
        <f t="shared" si="840"/>
        <v>0.05</v>
      </c>
      <c r="AB1074" s="112">
        <f t="shared" si="830"/>
        <v>21</v>
      </c>
      <c r="AC1074" s="178">
        <f t="shared" si="846"/>
        <v>30</v>
      </c>
      <c r="AD1074" s="11">
        <f t="shared" si="841"/>
        <v>1.002850147</v>
      </c>
      <c r="AE1074" s="106">
        <f t="shared" si="848"/>
        <v>1.9113845300000001</v>
      </c>
      <c r="AF1074" s="106">
        <f t="shared" si="831"/>
        <v>1.9721972400000001</v>
      </c>
      <c r="AG1074" s="106">
        <f t="shared" si="832"/>
        <v>0</v>
      </c>
      <c r="AH1074" s="115" t="str">
        <f t="shared" si="849"/>
        <v>A+J=</v>
      </c>
      <c r="AI1074" s="116">
        <f t="shared" si="842"/>
        <v>45224</v>
      </c>
      <c r="AJ1074" s="30"/>
      <c r="AK1074" s="33"/>
      <c r="AL1074" s="33"/>
      <c r="AM1074" s="33"/>
      <c r="AN1074" s="33"/>
      <c r="AO1074" s="32"/>
      <c r="AP1074" s="32"/>
      <c r="AQ1074" s="33"/>
      <c r="AR1074" s="33"/>
      <c r="AS1074" s="33"/>
      <c r="AT1074" s="33"/>
      <c r="AU1074" s="33"/>
      <c r="AV1074" s="33"/>
      <c r="AW1074" s="33"/>
      <c r="AX1074" s="33"/>
      <c r="AY1074" s="33"/>
      <c r="AZ1074" s="33"/>
      <c r="BA1074" s="33"/>
      <c r="BB1074" s="33"/>
      <c r="BC1074" s="33"/>
      <c r="BD1074" s="33"/>
      <c r="BE1074" s="33"/>
      <c r="BG1074" s="33"/>
      <c r="BH1074" s="33"/>
      <c r="BI1074" s="33"/>
      <c r="BJ1074" s="33"/>
      <c r="BK1074" s="33"/>
      <c r="BL1074" s="33"/>
      <c r="BM1074" s="33"/>
      <c r="BN1074" s="33"/>
      <c r="BO1074" s="33"/>
      <c r="BP1074" s="33"/>
      <c r="BQ1074" s="33"/>
      <c r="BR1074" s="33"/>
      <c r="BS1074" s="33"/>
      <c r="BT1074" s="33"/>
      <c r="BU1074" s="33"/>
      <c r="BV1074" s="33"/>
      <c r="BW1074" s="33"/>
      <c r="BX1074" s="33"/>
      <c r="BY1074" s="33"/>
      <c r="BZ1074" s="33"/>
      <c r="CA1074" s="33"/>
      <c r="CB1074" s="33"/>
      <c r="CC1074" s="33"/>
      <c r="CD1074" s="33"/>
      <c r="CE1074" s="33"/>
      <c r="CF1074" s="33"/>
      <c r="CG1074" s="33"/>
      <c r="CH1074" s="33"/>
      <c r="CI1074" s="33"/>
      <c r="CJ1074" s="33"/>
      <c r="CK1074" s="33"/>
      <c r="CL1074" s="33"/>
      <c r="CM1074" s="33"/>
      <c r="CN1074" s="33"/>
      <c r="CO1074" s="33"/>
      <c r="CP1074" s="33"/>
      <c r="CQ1074" s="33"/>
      <c r="CR1074" s="33"/>
      <c r="CS1074" s="33"/>
      <c r="CT1074" s="33"/>
      <c r="CU1074" s="33"/>
      <c r="CV1074" s="33"/>
      <c r="CW1074" s="33"/>
      <c r="CX1074" s="33"/>
      <c r="CY1074" s="33"/>
      <c r="CZ1074" s="33"/>
      <c r="DA1074" s="33"/>
      <c r="DB1074" s="33"/>
      <c r="DC1074" s="33"/>
      <c r="DD1074" s="33"/>
      <c r="DE1074" s="33"/>
      <c r="DF1074" s="33"/>
      <c r="DG1074" s="33"/>
      <c r="DH1074" s="33"/>
      <c r="DI1074" s="33"/>
      <c r="DJ1074" s="33"/>
      <c r="DK1074" s="33"/>
      <c r="DL1074" s="33"/>
      <c r="DM1074" s="33"/>
      <c r="DN1074" s="33"/>
      <c r="DO1074" s="33"/>
      <c r="DP1074" s="33"/>
      <c r="DQ1074" s="33"/>
      <c r="DR1074" s="33"/>
      <c r="DS1074" s="33"/>
      <c r="DT1074" s="33"/>
      <c r="DU1074" s="33"/>
      <c r="DV1074" s="33"/>
      <c r="DW1074" s="33"/>
      <c r="DX1074" s="33"/>
      <c r="DY1074" s="33"/>
      <c r="DZ1074" s="33"/>
      <c r="EA1074" s="33"/>
      <c r="EB1074" s="33"/>
      <c r="EC1074" s="33"/>
      <c r="ED1074" s="33"/>
      <c r="EE1074" s="33"/>
      <c r="EF1074" s="33"/>
      <c r="EG1074" s="33"/>
      <c r="EH1074" s="33"/>
      <c r="EI1074" s="33"/>
      <c r="EJ1074" s="33"/>
      <c r="EK1074" s="33"/>
      <c r="EL1074" s="33"/>
      <c r="EM1074" s="33"/>
      <c r="EN1074" s="33"/>
      <c r="EO1074" s="33"/>
      <c r="EP1074" s="33"/>
      <c r="EQ1074" s="33"/>
      <c r="ER1074" s="33"/>
      <c r="ES1074" s="33"/>
      <c r="ET1074" s="33"/>
      <c r="EU1074" s="33"/>
      <c r="EV1074" s="33"/>
      <c r="EW1074" s="33"/>
      <c r="EX1074" s="33"/>
      <c r="EY1074" s="33"/>
      <c r="EZ1074" s="33"/>
      <c r="FA1074" s="33"/>
      <c r="FB1074" s="33"/>
      <c r="FC1074" s="33"/>
      <c r="FD1074" s="33"/>
      <c r="FE1074" s="33"/>
      <c r="FF1074" s="33"/>
      <c r="FG1074" s="33"/>
      <c r="FH1074" s="33"/>
      <c r="FI1074" s="33"/>
      <c r="FJ1074" s="33"/>
      <c r="FK1074" s="33"/>
      <c r="FL1074" s="33"/>
      <c r="FM1074" s="33"/>
      <c r="FN1074" s="33"/>
      <c r="FO1074" s="33"/>
      <c r="FP1074" s="33"/>
      <c r="FQ1074" s="33"/>
      <c r="FR1074" s="33"/>
      <c r="FS1074" s="33"/>
      <c r="FT1074" s="33"/>
      <c r="FU1074" s="33"/>
      <c r="FV1074" s="33"/>
      <c r="FW1074" s="33"/>
      <c r="FX1074" s="33"/>
      <c r="FY1074" s="33"/>
      <c r="FZ1074" s="33"/>
      <c r="GA1074" s="33"/>
      <c r="GB1074" s="33"/>
      <c r="GC1074" s="33"/>
      <c r="GD1074" s="33"/>
      <c r="GE1074" s="33"/>
      <c r="GF1074" s="33"/>
      <c r="GG1074" s="33"/>
      <c r="GH1074" s="33"/>
      <c r="GI1074" s="33"/>
      <c r="GJ1074" s="33"/>
      <c r="GK1074" s="33"/>
      <c r="GL1074" s="33"/>
    </row>
    <row r="1075" spans="1:194" ht="15" customHeight="1" x14ac:dyDescent="0.25">
      <c r="A1075" s="105">
        <f t="shared" si="833"/>
        <v>45216</v>
      </c>
      <c r="B1075" s="106">
        <f t="shared" si="819"/>
        <v>694.08563287886432</v>
      </c>
      <c r="C1075" s="2">
        <f t="shared" si="834"/>
        <v>561.91573883000001</v>
      </c>
      <c r="D1075" s="2">
        <f t="shared" si="835"/>
        <v>39.020484789999955</v>
      </c>
      <c r="E1075" s="106">
        <f t="shared" si="820"/>
        <v>522.89525404000005</v>
      </c>
      <c r="F1075" s="21">
        <f t="shared" si="836"/>
        <v>6683.28</v>
      </c>
      <c r="G1075" s="108">
        <f t="shared" si="837"/>
        <v>6700.66</v>
      </c>
      <c r="H1075" s="109">
        <f t="shared" si="850"/>
        <v>45164</v>
      </c>
      <c r="I1075" s="109">
        <f t="shared" si="844"/>
        <v>45195</v>
      </c>
      <c r="J1075" s="110">
        <f t="shared" si="821"/>
        <v>2.60051950539264E-3</v>
      </c>
      <c r="K1075" s="117">
        <f t="shared" si="845"/>
        <v>45224</v>
      </c>
      <c r="L1075" s="178">
        <f t="shared" si="847"/>
        <v>30</v>
      </c>
      <c r="M1075" s="178">
        <f t="shared" si="853"/>
        <v>22</v>
      </c>
      <c r="N1075" s="106">
        <f t="shared" si="822"/>
        <v>1.0019063800000001</v>
      </c>
      <c r="O1075" s="111">
        <f t="shared" si="852"/>
        <v>1.0023005599999999</v>
      </c>
      <c r="P1075" s="111">
        <f t="shared" si="838"/>
        <v>1.2320278448400932</v>
      </c>
      <c r="Q1075" s="106">
        <f t="shared" si="851"/>
        <v>1.2343765499999999</v>
      </c>
      <c r="R1075" s="106">
        <f t="shared" si="839"/>
        <v>1.1934647899999999</v>
      </c>
      <c r="S1075" s="106">
        <f t="shared" si="823"/>
        <v>670.62664924000001</v>
      </c>
      <c r="T1075" s="106">
        <f t="shared" si="824"/>
        <v>7.5490898955955332</v>
      </c>
      <c r="U1075" s="106">
        <f t="shared" si="825"/>
        <v>122.55438565326872</v>
      </c>
      <c r="V1075" s="106">
        <f t="shared" si="826"/>
        <v>692.01921437886426</v>
      </c>
      <c r="W1075" s="19">
        <f t="shared" si="843"/>
        <v>0</v>
      </c>
      <c r="X1075" s="2">
        <f t="shared" si="827"/>
        <v>0</v>
      </c>
      <c r="Y1075" s="4">
        <f t="shared" si="828"/>
        <v>0</v>
      </c>
      <c r="Z1075" s="106">
        <f t="shared" si="829"/>
        <v>0</v>
      </c>
      <c r="AA1075" s="114">
        <f t="shared" si="840"/>
        <v>0.05</v>
      </c>
      <c r="AB1075" s="112">
        <f t="shared" si="830"/>
        <v>22</v>
      </c>
      <c r="AC1075" s="178">
        <f t="shared" si="846"/>
        <v>30</v>
      </c>
      <c r="AD1075" s="11">
        <f t="shared" si="841"/>
        <v>1.002986071</v>
      </c>
      <c r="AE1075" s="106">
        <f t="shared" si="848"/>
        <v>2.0025387800000001</v>
      </c>
      <c r="AF1075" s="106">
        <f t="shared" si="831"/>
        <v>2.0664185000000002</v>
      </c>
      <c r="AG1075" s="106">
        <f t="shared" si="832"/>
        <v>0</v>
      </c>
      <c r="AH1075" s="115" t="str">
        <f t="shared" si="849"/>
        <v>A+J=</v>
      </c>
      <c r="AI1075" s="116">
        <f t="shared" si="842"/>
        <v>45224</v>
      </c>
      <c r="AJ1075" s="10"/>
      <c r="AO1075" s="26"/>
      <c r="AP1075" s="26"/>
      <c r="BA1075" s="1"/>
      <c r="BB1075" s="1"/>
      <c r="BC1075" s="1"/>
      <c r="BD1075" s="1"/>
      <c r="BE1075" s="1"/>
      <c r="BG1075" s="1"/>
      <c r="BH1075" s="1"/>
    </row>
    <row r="1076" spans="1:194" ht="15" customHeight="1" x14ac:dyDescent="0.25">
      <c r="A1076" s="105">
        <f t="shared" si="833"/>
        <v>45217</v>
      </c>
      <c r="B1076" s="106">
        <f t="shared" si="819"/>
        <v>694.23576363466361</v>
      </c>
      <c r="C1076" s="2">
        <f t="shared" si="834"/>
        <v>561.91573883000001</v>
      </c>
      <c r="D1076" s="2">
        <f t="shared" si="835"/>
        <v>39.020484789999955</v>
      </c>
      <c r="E1076" s="106">
        <f t="shared" si="820"/>
        <v>522.89525404000005</v>
      </c>
      <c r="F1076" s="21">
        <f t="shared" si="836"/>
        <v>6683.28</v>
      </c>
      <c r="G1076" s="108">
        <f t="shared" si="837"/>
        <v>6700.66</v>
      </c>
      <c r="H1076" s="109">
        <f t="shared" si="850"/>
        <v>45164</v>
      </c>
      <c r="I1076" s="109">
        <f t="shared" si="844"/>
        <v>45195</v>
      </c>
      <c r="J1076" s="110">
        <f t="shared" si="821"/>
        <v>2.60051950539264E-3</v>
      </c>
      <c r="K1076" s="117">
        <f t="shared" si="845"/>
        <v>45224</v>
      </c>
      <c r="L1076" s="178">
        <f t="shared" si="847"/>
        <v>30</v>
      </c>
      <c r="M1076" s="178">
        <f t="shared" si="853"/>
        <v>23</v>
      </c>
      <c r="N1076" s="106">
        <f t="shared" si="822"/>
        <v>1.0019931200000001</v>
      </c>
      <c r="O1076" s="111">
        <f t="shared" si="852"/>
        <v>1.0023005599999999</v>
      </c>
      <c r="P1076" s="111">
        <f t="shared" si="838"/>
        <v>1.2320278448400932</v>
      </c>
      <c r="Q1076" s="106">
        <f t="shared" si="851"/>
        <v>1.2344834200000001</v>
      </c>
      <c r="R1076" s="106">
        <f t="shared" si="839"/>
        <v>1.1934647899999999</v>
      </c>
      <c r="S1076" s="106">
        <f t="shared" si="823"/>
        <v>670.62664924000001</v>
      </c>
      <c r="T1076" s="106">
        <f t="shared" si="824"/>
        <v>7.5490898955955332</v>
      </c>
      <c r="U1076" s="106">
        <f t="shared" si="825"/>
        <v>122.61026746906809</v>
      </c>
      <c r="V1076" s="106">
        <f t="shared" si="826"/>
        <v>692.07509619466362</v>
      </c>
      <c r="W1076" s="19">
        <f t="shared" si="843"/>
        <v>0</v>
      </c>
      <c r="X1076" s="2">
        <f t="shared" si="827"/>
        <v>0</v>
      </c>
      <c r="Y1076" s="4">
        <f t="shared" si="828"/>
        <v>0</v>
      </c>
      <c r="Z1076" s="106">
        <f t="shared" si="829"/>
        <v>0</v>
      </c>
      <c r="AA1076" s="114">
        <f t="shared" si="840"/>
        <v>0.05</v>
      </c>
      <c r="AB1076" s="112">
        <f t="shared" si="830"/>
        <v>23</v>
      </c>
      <c r="AC1076" s="178">
        <f t="shared" si="846"/>
        <v>30</v>
      </c>
      <c r="AD1076" s="11">
        <f t="shared" si="841"/>
        <v>1.003122013</v>
      </c>
      <c r="AE1076" s="106">
        <f t="shared" si="848"/>
        <v>2.0937051100000001</v>
      </c>
      <c r="AF1076" s="106">
        <f t="shared" si="831"/>
        <v>2.1606674400000001</v>
      </c>
      <c r="AG1076" s="106">
        <f t="shared" si="832"/>
        <v>0</v>
      </c>
      <c r="AH1076" s="115" t="str">
        <f t="shared" si="849"/>
        <v>A+J=</v>
      </c>
      <c r="AI1076" s="116">
        <f t="shared" si="842"/>
        <v>45224</v>
      </c>
      <c r="AJ1076" s="10"/>
      <c r="AO1076" s="26"/>
      <c r="AP1076" s="26"/>
      <c r="BA1076" s="1"/>
      <c r="BB1076" s="1"/>
      <c r="BC1076" s="1"/>
      <c r="BD1076" s="1"/>
      <c r="BE1076" s="1"/>
      <c r="BG1076" s="1"/>
      <c r="BH1076" s="1"/>
    </row>
    <row r="1077" spans="1:194" ht="15" customHeight="1" x14ac:dyDescent="0.25">
      <c r="A1077" s="105">
        <f t="shared" si="833"/>
        <v>45218</v>
      </c>
      <c r="B1077" s="106">
        <f t="shared" si="819"/>
        <v>694.38592728941535</v>
      </c>
      <c r="C1077" s="2">
        <f t="shared" si="834"/>
        <v>561.91573883000001</v>
      </c>
      <c r="D1077" s="2">
        <f t="shared" si="835"/>
        <v>39.020484789999955</v>
      </c>
      <c r="E1077" s="106">
        <f t="shared" si="820"/>
        <v>522.89525404000005</v>
      </c>
      <c r="F1077" s="21">
        <f t="shared" si="836"/>
        <v>6683.28</v>
      </c>
      <c r="G1077" s="108">
        <f t="shared" si="837"/>
        <v>6700.66</v>
      </c>
      <c r="H1077" s="109">
        <f t="shared" si="850"/>
        <v>45164</v>
      </c>
      <c r="I1077" s="109">
        <f t="shared" si="844"/>
        <v>45195</v>
      </c>
      <c r="J1077" s="110">
        <f t="shared" si="821"/>
        <v>2.60051950539264E-3</v>
      </c>
      <c r="K1077" s="117">
        <f t="shared" si="845"/>
        <v>45224</v>
      </c>
      <c r="L1077" s="178">
        <f t="shared" si="847"/>
        <v>30</v>
      </c>
      <c r="M1077" s="178">
        <f t="shared" si="853"/>
        <v>24</v>
      </c>
      <c r="N1077" s="106">
        <f t="shared" si="822"/>
        <v>1.00207987</v>
      </c>
      <c r="O1077" s="111">
        <f t="shared" si="852"/>
        <v>1.0023005599999999</v>
      </c>
      <c r="P1077" s="111">
        <f t="shared" si="838"/>
        <v>1.2320278448400932</v>
      </c>
      <c r="Q1077" s="106">
        <f t="shared" si="851"/>
        <v>1.2345903</v>
      </c>
      <c r="R1077" s="106">
        <f t="shared" si="839"/>
        <v>1.1934647899999999</v>
      </c>
      <c r="S1077" s="106">
        <f t="shared" si="823"/>
        <v>670.62664924000001</v>
      </c>
      <c r="T1077" s="106">
        <f t="shared" si="824"/>
        <v>7.5490898955955332</v>
      </c>
      <c r="U1077" s="106">
        <f t="shared" si="825"/>
        <v>122.66615451381983</v>
      </c>
      <c r="V1077" s="106">
        <f t="shared" si="826"/>
        <v>692.1309832394154</v>
      </c>
      <c r="W1077" s="19">
        <f t="shared" si="843"/>
        <v>0</v>
      </c>
      <c r="X1077" s="2">
        <f t="shared" si="827"/>
        <v>0</v>
      </c>
      <c r="Y1077" s="4">
        <f t="shared" si="828"/>
        <v>0</v>
      </c>
      <c r="Z1077" s="106">
        <f t="shared" si="829"/>
        <v>0</v>
      </c>
      <c r="AA1077" s="114">
        <f t="shared" si="840"/>
        <v>0.05</v>
      </c>
      <c r="AB1077" s="112">
        <f t="shared" si="830"/>
        <v>24</v>
      </c>
      <c r="AC1077" s="178">
        <f t="shared" si="846"/>
        <v>30</v>
      </c>
      <c r="AD1077" s="11">
        <f t="shared" si="841"/>
        <v>1.003257973</v>
      </c>
      <c r="AE1077" s="106">
        <f t="shared" si="848"/>
        <v>2.1848835100000001</v>
      </c>
      <c r="AF1077" s="106">
        <f t="shared" si="831"/>
        <v>2.2549440500000002</v>
      </c>
      <c r="AG1077" s="106">
        <f t="shared" si="832"/>
        <v>0</v>
      </c>
      <c r="AH1077" s="115" t="str">
        <f t="shared" si="849"/>
        <v>A+J=</v>
      </c>
      <c r="AI1077" s="116">
        <f t="shared" si="842"/>
        <v>45224</v>
      </c>
      <c r="AJ1077" s="10"/>
      <c r="AO1077" s="26"/>
      <c r="AP1077" s="26"/>
      <c r="BA1077" s="1"/>
      <c r="BB1077" s="1"/>
      <c r="BC1077" s="1"/>
      <c r="BD1077" s="1"/>
      <c r="BE1077" s="1"/>
      <c r="BG1077" s="1"/>
      <c r="BH1077" s="1"/>
    </row>
    <row r="1078" spans="1:194" ht="15" customHeight="1" x14ac:dyDescent="0.25">
      <c r="A1078" s="105">
        <f t="shared" si="833"/>
        <v>45219</v>
      </c>
      <c r="B1078" s="106">
        <f t="shared" si="819"/>
        <v>694.53612454311974</v>
      </c>
      <c r="C1078" s="2">
        <f t="shared" si="834"/>
        <v>561.91573883000001</v>
      </c>
      <c r="D1078" s="2">
        <f t="shared" si="835"/>
        <v>39.020484789999955</v>
      </c>
      <c r="E1078" s="106">
        <f t="shared" si="820"/>
        <v>522.89525404000005</v>
      </c>
      <c r="F1078" s="21">
        <f t="shared" si="836"/>
        <v>6683.28</v>
      </c>
      <c r="G1078" s="108">
        <f t="shared" si="837"/>
        <v>6700.66</v>
      </c>
      <c r="H1078" s="109">
        <f t="shared" si="850"/>
        <v>45164</v>
      </c>
      <c r="I1078" s="109">
        <f t="shared" si="844"/>
        <v>45195</v>
      </c>
      <c r="J1078" s="110">
        <f t="shared" si="821"/>
        <v>2.60051950539264E-3</v>
      </c>
      <c r="K1078" s="117">
        <f t="shared" si="845"/>
        <v>45224</v>
      </c>
      <c r="L1078" s="178">
        <f t="shared" si="847"/>
        <v>30</v>
      </c>
      <c r="M1078" s="178">
        <f t="shared" si="853"/>
        <v>25</v>
      </c>
      <c r="N1078" s="106">
        <f t="shared" si="822"/>
        <v>1.0021666300000001</v>
      </c>
      <c r="O1078" s="111">
        <f t="shared" si="852"/>
        <v>1.0023005599999999</v>
      </c>
      <c r="P1078" s="111">
        <f t="shared" si="838"/>
        <v>1.2320278448400932</v>
      </c>
      <c r="Q1078" s="106">
        <f t="shared" si="851"/>
        <v>1.2346971899999999</v>
      </c>
      <c r="R1078" s="106">
        <f t="shared" si="839"/>
        <v>1.1934647899999999</v>
      </c>
      <c r="S1078" s="106">
        <f t="shared" si="823"/>
        <v>670.62664924000001</v>
      </c>
      <c r="T1078" s="106">
        <f t="shared" si="824"/>
        <v>7.5490898955955332</v>
      </c>
      <c r="U1078" s="106">
        <f t="shared" si="825"/>
        <v>122.72204678752411</v>
      </c>
      <c r="V1078" s="106">
        <f t="shared" si="826"/>
        <v>692.18687551311973</v>
      </c>
      <c r="W1078" s="19">
        <f t="shared" si="843"/>
        <v>0</v>
      </c>
      <c r="X1078" s="2">
        <f t="shared" si="827"/>
        <v>0</v>
      </c>
      <c r="Y1078" s="4">
        <f t="shared" si="828"/>
        <v>0</v>
      </c>
      <c r="Z1078" s="106">
        <f t="shared" si="829"/>
        <v>0</v>
      </c>
      <c r="AA1078" s="114">
        <f t="shared" si="840"/>
        <v>0.05</v>
      </c>
      <c r="AB1078" s="112">
        <f t="shared" si="830"/>
        <v>25</v>
      </c>
      <c r="AC1078" s="178">
        <f t="shared" si="846"/>
        <v>30</v>
      </c>
      <c r="AD1078" s="11">
        <f t="shared" si="841"/>
        <v>1.0033939519999999</v>
      </c>
      <c r="AE1078" s="106">
        <f t="shared" si="848"/>
        <v>2.27607465</v>
      </c>
      <c r="AF1078" s="106">
        <f t="shared" si="831"/>
        <v>2.3492490300000002</v>
      </c>
      <c r="AG1078" s="106">
        <f t="shared" si="832"/>
        <v>0</v>
      </c>
      <c r="AH1078" s="115" t="str">
        <f t="shared" si="849"/>
        <v>A+J=</v>
      </c>
      <c r="AI1078" s="116">
        <f t="shared" si="842"/>
        <v>45224</v>
      </c>
      <c r="AJ1078" s="10"/>
      <c r="AO1078" s="26"/>
      <c r="AP1078" s="26"/>
      <c r="BA1078" s="1"/>
      <c r="BB1078" s="1"/>
      <c r="BC1078" s="1"/>
      <c r="BD1078" s="1"/>
      <c r="BE1078" s="1"/>
      <c r="BG1078" s="1"/>
      <c r="BH1078" s="1"/>
    </row>
    <row r="1079" spans="1:194" ht="15" customHeight="1" x14ac:dyDescent="0.25">
      <c r="A1079" s="105">
        <f t="shared" si="833"/>
        <v>45220</v>
      </c>
      <c r="B1079" s="106">
        <f t="shared" si="819"/>
        <v>694.6863501368241</v>
      </c>
      <c r="C1079" s="2">
        <f t="shared" si="834"/>
        <v>561.91573883000001</v>
      </c>
      <c r="D1079" s="2">
        <f t="shared" si="835"/>
        <v>39.020484789999955</v>
      </c>
      <c r="E1079" s="106">
        <f t="shared" si="820"/>
        <v>522.89525404000005</v>
      </c>
      <c r="F1079" s="21">
        <f t="shared" si="836"/>
        <v>6683.28</v>
      </c>
      <c r="G1079" s="108">
        <f t="shared" si="837"/>
        <v>6700.66</v>
      </c>
      <c r="H1079" s="109">
        <f t="shared" si="850"/>
        <v>45164</v>
      </c>
      <c r="I1079" s="109">
        <f t="shared" si="844"/>
        <v>45195</v>
      </c>
      <c r="J1079" s="110">
        <f t="shared" si="821"/>
        <v>2.60051950539264E-3</v>
      </c>
      <c r="K1079" s="117">
        <f t="shared" si="845"/>
        <v>45224</v>
      </c>
      <c r="L1079" s="178">
        <f t="shared" si="847"/>
        <v>30</v>
      </c>
      <c r="M1079" s="178">
        <f t="shared" si="853"/>
        <v>26</v>
      </c>
      <c r="N1079" s="106">
        <f t="shared" si="822"/>
        <v>1.0022533899999999</v>
      </c>
      <c r="O1079" s="111">
        <f t="shared" si="852"/>
        <v>1.0023005599999999</v>
      </c>
      <c r="P1079" s="111">
        <f t="shared" si="838"/>
        <v>1.2320278448400932</v>
      </c>
      <c r="Q1079" s="106">
        <f t="shared" si="851"/>
        <v>1.23480408</v>
      </c>
      <c r="R1079" s="106">
        <f t="shared" si="839"/>
        <v>1.1934647899999999</v>
      </c>
      <c r="S1079" s="106">
        <f t="shared" si="823"/>
        <v>670.62664924000001</v>
      </c>
      <c r="T1079" s="106">
        <f t="shared" si="824"/>
        <v>7.5490898955955332</v>
      </c>
      <c r="U1079" s="106">
        <f t="shared" si="825"/>
        <v>122.77793906122848</v>
      </c>
      <c r="V1079" s="106">
        <f t="shared" si="826"/>
        <v>692.24276778682406</v>
      </c>
      <c r="W1079" s="19">
        <f t="shared" si="843"/>
        <v>0</v>
      </c>
      <c r="X1079" s="2">
        <f t="shared" si="827"/>
        <v>0</v>
      </c>
      <c r="Y1079" s="4">
        <f t="shared" si="828"/>
        <v>0</v>
      </c>
      <c r="Z1079" s="106">
        <f t="shared" si="829"/>
        <v>0</v>
      </c>
      <c r="AA1079" s="114">
        <f t="shared" si="840"/>
        <v>0.05</v>
      </c>
      <c r="AB1079" s="112">
        <f t="shared" si="830"/>
        <v>26</v>
      </c>
      <c r="AC1079" s="178">
        <f t="shared" si="846"/>
        <v>30</v>
      </c>
      <c r="AD1079" s="11">
        <f t="shared" si="841"/>
        <v>1.0035299499999999</v>
      </c>
      <c r="AE1079" s="106">
        <f t="shared" si="848"/>
        <v>2.36727854</v>
      </c>
      <c r="AF1079" s="106">
        <f t="shared" si="831"/>
        <v>2.4435823499999998</v>
      </c>
      <c r="AG1079" s="106">
        <f t="shared" si="832"/>
        <v>0</v>
      </c>
      <c r="AH1079" s="115" t="str">
        <f t="shared" si="849"/>
        <v>A+J=</v>
      </c>
      <c r="AI1079" s="116">
        <f t="shared" si="842"/>
        <v>45224</v>
      </c>
      <c r="AJ1079" s="10"/>
      <c r="AO1079" s="26"/>
      <c r="AP1079" s="26"/>
      <c r="BA1079" s="1"/>
      <c r="BB1079" s="1"/>
      <c r="BC1079" s="1"/>
      <c r="BD1079" s="1"/>
      <c r="BE1079" s="1"/>
      <c r="BG1079" s="1"/>
      <c r="BH1079" s="1"/>
    </row>
    <row r="1080" spans="1:194" ht="15" customHeight="1" x14ac:dyDescent="0.25">
      <c r="A1080" s="105">
        <f t="shared" si="833"/>
        <v>45221</v>
      </c>
      <c r="B1080" s="106">
        <f t="shared" si="819"/>
        <v>694.83660864948092</v>
      </c>
      <c r="C1080" s="2">
        <f t="shared" si="834"/>
        <v>561.91573883000001</v>
      </c>
      <c r="D1080" s="2">
        <f t="shared" si="835"/>
        <v>39.020484789999955</v>
      </c>
      <c r="E1080" s="106">
        <f t="shared" si="820"/>
        <v>522.89525404000005</v>
      </c>
      <c r="F1080" s="21">
        <f t="shared" si="836"/>
        <v>6683.28</v>
      </c>
      <c r="G1080" s="108">
        <f t="shared" si="837"/>
        <v>6700.66</v>
      </c>
      <c r="H1080" s="109">
        <f t="shared" si="850"/>
        <v>45164</v>
      </c>
      <c r="I1080" s="109">
        <f t="shared" si="844"/>
        <v>45195</v>
      </c>
      <c r="J1080" s="110">
        <f t="shared" si="821"/>
        <v>2.60051950539264E-3</v>
      </c>
      <c r="K1080" s="117">
        <f t="shared" si="845"/>
        <v>45224</v>
      </c>
      <c r="L1080" s="178">
        <f t="shared" si="847"/>
        <v>30</v>
      </c>
      <c r="M1080" s="178">
        <f t="shared" si="853"/>
        <v>27</v>
      </c>
      <c r="N1080" s="106">
        <f t="shared" si="822"/>
        <v>1.0023401599999999</v>
      </c>
      <c r="O1080" s="111">
        <f t="shared" si="852"/>
        <v>1.0023005599999999</v>
      </c>
      <c r="P1080" s="111">
        <f t="shared" si="838"/>
        <v>1.2320278448400932</v>
      </c>
      <c r="Q1080" s="106">
        <f t="shared" si="851"/>
        <v>1.23491098</v>
      </c>
      <c r="R1080" s="106">
        <f t="shared" si="839"/>
        <v>1.1934647899999999</v>
      </c>
      <c r="S1080" s="106">
        <f t="shared" si="823"/>
        <v>670.62664924000001</v>
      </c>
      <c r="T1080" s="106">
        <f t="shared" si="824"/>
        <v>7.5490898955955332</v>
      </c>
      <c r="U1080" s="106">
        <f t="shared" si="825"/>
        <v>122.83383656388537</v>
      </c>
      <c r="V1080" s="106">
        <f t="shared" si="826"/>
        <v>692.29866528948094</v>
      </c>
      <c r="W1080" s="19">
        <f t="shared" si="843"/>
        <v>0</v>
      </c>
      <c r="X1080" s="2">
        <f t="shared" si="827"/>
        <v>0</v>
      </c>
      <c r="Y1080" s="4">
        <f t="shared" si="828"/>
        <v>0</v>
      </c>
      <c r="Z1080" s="106">
        <f t="shared" si="829"/>
        <v>0</v>
      </c>
      <c r="AA1080" s="114">
        <f t="shared" si="840"/>
        <v>0.05</v>
      </c>
      <c r="AB1080" s="112">
        <f t="shared" si="830"/>
        <v>27</v>
      </c>
      <c r="AC1080" s="178">
        <f t="shared" si="846"/>
        <v>30</v>
      </c>
      <c r="AD1080" s="11">
        <f t="shared" si="841"/>
        <v>1.003665966</v>
      </c>
      <c r="AE1080" s="106">
        <f t="shared" si="848"/>
        <v>2.4584944900000001</v>
      </c>
      <c r="AF1080" s="106">
        <f t="shared" si="831"/>
        <v>2.5379433599999999</v>
      </c>
      <c r="AG1080" s="106">
        <f t="shared" si="832"/>
        <v>0</v>
      </c>
      <c r="AH1080" s="115" t="str">
        <f t="shared" si="849"/>
        <v>A+J=</v>
      </c>
      <c r="AI1080" s="116">
        <f t="shared" si="842"/>
        <v>45224</v>
      </c>
      <c r="AJ1080" s="10"/>
      <c r="AO1080" s="26"/>
      <c r="AP1080" s="26"/>
      <c r="BA1080" s="1"/>
      <c r="BB1080" s="1"/>
      <c r="BC1080" s="1"/>
      <c r="BD1080" s="1"/>
      <c r="BE1080" s="1"/>
      <c r="BG1080" s="1"/>
      <c r="BH1080" s="1"/>
    </row>
    <row r="1081" spans="1:194" ht="15" customHeight="1" x14ac:dyDescent="0.25">
      <c r="A1081" s="105">
        <f t="shared" si="833"/>
        <v>45222</v>
      </c>
      <c r="B1081" s="106">
        <f t="shared" si="819"/>
        <v>694.98690533004276</v>
      </c>
      <c r="C1081" s="2">
        <f t="shared" si="834"/>
        <v>561.91573883000001</v>
      </c>
      <c r="D1081" s="2">
        <f t="shared" si="835"/>
        <v>39.020484789999955</v>
      </c>
      <c r="E1081" s="106">
        <f t="shared" si="820"/>
        <v>522.89525404000005</v>
      </c>
      <c r="F1081" s="21">
        <f t="shared" si="836"/>
        <v>6683.28</v>
      </c>
      <c r="G1081" s="108">
        <f t="shared" si="837"/>
        <v>6700.66</v>
      </c>
      <c r="H1081" s="109">
        <f t="shared" si="850"/>
        <v>45164</v>
      </c>
      <c r="I1081" s="109">
        <f t="shared" si="844"/>
        <v>45195</v>
      </c>
      <c r="J1081" s="110">
        <f t="shared" si="821"/>
        <v>2.60051950539264E-3</v>
      </c>
      <c r="K1081" s="117">
        <f t="shared" si="845"/>
        <v>45224</v>
      </c>
      <c r="L1081" s="178">
        <f t="shared" si="847"/>
        <v>30</v>
      </c>
      <c r="M1081" s="178">
        <f t="shared" si="853"/>
        <v>28</v>
      </c>
      <c r="N1081" s="106">
        <f t="shared" si="822"/>
        <v>1.0024269400000001</v>
      </c>
      <c r="O1081" s="111">
        <f t="shared" si="852"/>
        <v>1.0023005599999999</v>
      </c>
      <c r="P1081" s="111">
        <f t="shared" si="838"/>
        <v>1.2320278448400932</v>
      </c>
      <c r="Q1081" s="106">
        <f t="shared" si="851"/>
        <v>1.2350178999999999</v>
      </c>
      <c r="R1081" s="106">
        <f t="shared" si="839"/>
        <v>1.1934647899999999</v>
      </c>
      <c r="S1081" s="106">
        <f t="shared" si="823"/>
        <v>670.62664924000001</v>
      </c>
      <c r="T1081" s="106">
        <f t="shared" si="824"/>
        <v>7.5490898955955332</v>
      </c>
      <c r="U1081" s="106">
        <f t="shared" si="825"/>
        <v>122.88974452444727</v>
      </c>
      <c r="V1081" s="106">
        <f t="shared" si="826"/>
        <v>692.35457325004279</v>
      </c>
      <c r="W1081" s="19">
        <f t="shared" si="843"/>
        <v>0</v>
      </c>
      <c r="X1081" s="2">
        <f t="shared" si="827"/>
        <v>0</v>
      </c>
      <c r="Y1081" s="4">
        <f t="shared" si="828"/>
        <v>0</v>
      </c>
      <c r="Z1081" s="106">
        <f t="shared" si="829"/>
        <v>0</v>
      </c>
      <c r="AA1081" s="114">
        <f t="shared" si="840"/>
        <v>0.05</v>
      </c>
      <c r="AB1081" s="112">
        <f t="shared" si="830"/>
        <v>28</v>
      </c>
      <c r="AC1081" s="178">
        <f t="shared" si="846"/>
        <v>30</v>
      </c>
      <c r="AD1081" s="11">
        <f t="shared" si="841"/>
        <v>1.0038020000000001</v>
      </c>
      <c r="AE1081" s="106">
        <f t="shared" si="848"/>
        <v>2.54972252</v>
      </c>
      <c r="AF1081" s="106">
        <f t="shared" si="831"/>
        <v>2.6323320799999999</v>
      </c>
      <c r="AG1081" s="106">
        <f t="shared" si="832"/>
        <v>0</v>
      </c>
      <c r="AH1081" s="115" t="str">
        <f t="shared" si="849"/>
        <v>A+J=</v>
      </c>
      <c r="AI1081" s="116">
        <f t="shared" si="842"/>
        <v>45224</v>
      </c>
      <c r="AJ1081" s="10"/>
      <c r="AO1081" s="26"/>
      <c r="AP1081" s="26"/>
      <c r="BA1081" s="1"/>
      <c r="BB1081" s="1"/>
      <c r="BC1081" s="1"/>
      <c r="BD1081" s="1"/>
      <c r="BE1081" s="1"/>
      <c r="BG1081" s="1"/>
      <c r="BH1081" s="1"/>
    </row>
    <row r="1082" spans="1:194" ht="15" customHeight="1" x14ac:dyDescent="0.25">
      <c r="A1082" s="105">
        <f t="shared" si="833"/>
        <v>45223</v>
      </c>
      <c r="B1082" s="106">
        <f t="shared" si="819"/>
        <v>695.13722513165237</v>
      </c>
      <c r="C1082" s="2">
        <f t="shared" si="834"/>
        <v>561.91573883000001</v>
      </c>
      <c r="D1082" s="2">
        <f t="shared" si="835"/>
        <v>39.020484789999955</v>
      </c>
      <c r="E1082" s="106">
        <f t="shared" si="820"/>
        <v>522.89525404000005</v>
      </c>
      <c r="F1082" s="21">
        <f t="shared" si="836"/>
        <v>6683.28</v>
      </c>
      <c r="G1082" s="108">
        <f t="shared" si="837"/>
        <v>6700.66</v>
      </c>
      <c r="H1082" s="109">
        <f t="shared" si="850"/>
        <v>45164</v>
      </c>
      <c r="I1082" s="109">
        <f t="shared" si="844"/>
        <v>45195</v>
      </c>
      <c r="J1082" s="110">
        <f t="shared" si="821"/>
        <v>2.60051950539264E-3</v>
      </c>
      <c r="K1082" s="117">
        <f t="shared" si="845"/>
        <v>45224</v>
      </c>
      <c r="L1082" s="178">
        <f t="shared" si="847"/>
        <v>30</v>
      </c>
      <c r="M1082" s="178">
        <f t="shared" si="853"/>
        <v>29</v>
      </c>
      <c r="N1082" s="106">
        <f t="shared" si="822"/>
        <v>1.0025137200000001</v>
      </c>
      <c r="O1082" s="111">
        <f t="shared" si="852"/>
        <v>1.0023005599999999</v>
      </c>
      <c r="P1082" s="111">
        <f t="shared" si="838"/>
        <v>1.2320278448400932</v>
      </c>
      <c r="Q1082" s="106">
        <f t="shared" si="851"/>
        <v>1.2351248100000001</v>
      </c>
      <c r="R1082" s="106">
        <f t="shared" si="839"/>
        <v>1.1934647899999999</v>
      </c>
      <c r="S1082" s="106">
        <f t="shared" si="823"/>
        <v>670.62664924000001</v>
      </c>
      <c r="T1082" s="106">
        <f t="shared" si="824"/>
        <v>7.5490898955955332</v>
      </c>
      <c r="U1082" s="106">
        <f t="shared" si="825"/>
        <v>122.94564725605679</v>
      </c>
      <c r="V1082" s="106">
        <f t="shared" si="826"/>
        <v>692.41047598165233</v>
      </c>
      <c r="W1082" s="19">
        <f t="shared" si="843"/>
        <v>0</v>
      </c>
      <c r="X1082" s="2">
        <f t="shared" si="827"/>
        <v>0</v>
      </c>
      <c r="Y1082" s="4">
        <f t="shared" si="828"/>
        <v>0</v>
      </c>
      <c r="Z1082" s="106">
        <f t="shared" si="829"/>
        <v>0</v>
      </c>
      <c r="AA1082" s="114">
        <f t="shared" si="840"/>
        <v>0.05</v>
      </c>
      <c r="AB1082" s="112">
        <f t="shared" si="830"/>
        <v>29</v>
      </c>
      <c r="AC1082" s="178">
        <f t="shared" si="846"/>
        <v>30</v>
      </c>
      <c r="AD1082" s="11">
        <f t="shared" si="841"/>
        <v>1.0039380529999999</v>
      </c>
      <c r="AE1082" s="106">
        <f t="shared" si="848"/>
        <v>2.6409632799999998</v>
      </c>
      <c r="AF1082" s="106">
        <f t="shared" si="831"/>
        <v>2.7267491499999998</v>
      </c>
      <c r="AG1082" s="106">
        <f t="shared" si="832"/>
        <v>0</v>
      </c>
      <c r="AH1082" s="115" t="str">
        <f t="shared" si="849"/>
        <v>A+J=</v>
      </c>
      <c r="AI1082" s="116">
        <f t="shared" si="842"/>
        <v>45224</v>
      </c>
      <c r="AJ1082" s="10"/>
      <c r="AO1082" s="26"/>
      <c r="AP1082" s="26"/>
      <c r="BA1082" s="1"/>
      <c r="BB1082" s="1"/>
      <c r="BC1082" s="1"/>
      <c r="BD1082" s="1"/>
      <c r="BE1082" s="1"/>
      <c r="BG1082" s="1"/>
      <c r="BH1082" s="1"/>
    </row>
    <row r="1083" spans="1:194" ht="15" customHeight="1" x14ac:dyDescent="0.25">
      <c r="A1083" s="105">
        <f t="shared" si="833"/>
        <v>45224</v>
      </c>
      <c r="B1083" s="106">
        <f t="shared" si="819"/>
        <v>695.28758310116677</v>
      </c>
      <c r="C1083" s="2">
        <f t="shared" si="834"/>
        <v>561.91573883000001</v>
      </c>
      <c r="D1083" s="2">
        <f t="shared" si="835"/>
        <v>39.020484789999955</v>
      </c>
      <c r="E1083" s="106">
        <f t="shared" si="820"/>
        <v>522.89525404000005</v>
      </c>
      <c r="F1083" s="21">
        <f t="shared" si="836"/>
        <v>6683.28</v>
      </c>
      <c r="G1083" s="108">
        <f t="shared" si="837"/>
        <v>6700.66</v>
      </c>
      <c r="H1083" s="109">
        <f t="shared" si="850"/>
        <v>45164</v>
      </c>
      <c r="I1083" s="109">
        <f t="shared" si="844"/>
        <v>45195</v>
      </c>
      <c r="J1083" s="110">
        <f t="shared" si="821"/>
        <v>2.60051950539264E-3</v>
      </c>
      <c r="K1083" s="117">
        <f t="shared" si="845"/>
        <v>45224</v>
      </c>
      <c r="L1083" s="178">
        <f t="shared" si="847"/>
        <v>30</v>
      </c>
      <c r="M1083" s="178">
        <f t="shared" si="853"/>
        <v>30</v>
      </c>
      <c r="N1083" s="106">
        <f t="shared" si="822"/>
        <v>1.0026005099999999</v>
      </c>
      <c r="O1083" s="111">
        <f t="shared" si="852"/>
        <v>1.0023005599999999</v>
      </c>
      <c r="P1083" s="111">
        <f t="shared" si="838"/>
        <v>1.2320278448400932</v>
      </c>
      <c r="Q1083" s="106">
        <f t="shared" si="851"/>
        <v>1.2352317399999999</v>
      </c>
      <c r="R1083" s="106">
        <f t="shared" si="839"/>
        <v>1.1934647899999999</v>
      </c>
      <c r="S1083" s="106">
        <f t="shared" si="823"/>
        <v>670.62664924000001</v>
      </c>
      <c r="T1083" s="106">
        <f t="shared" si="824"/>
        <v>7.5490898955955332</v>
      </c>
      <c r="U1083" s="106">
        <f t="shared" si="825"/>
        <v>123.0015604455712</v>
      </c>
      <c r="V1083" s="106">
        <f t="shared" si="826"/>
        <v>692.46638917116672</v>
      </c>
      <c r="W1083" s="19">
        <f t="shared" si="843"/>
        <v>36</v>
      </c>
      <c r="X1083" s="2">
        <f t="shared" si="827"/>
        <v>13.487101559999999</v>
      </c>
      <c r="Y1083" s="4">
        <f t="shared" si="828"/>
        <v>2.4001999999999999E-2</v>
      </c>
      <c r="Z1083" s="106">
        <f t="shared" si="829"/>
        <v>16.096380830000001</v>
      </c>
      <c r="AA1083" s="114">
        <f t="shared" si="840"/>
        <v>0.05</v>
      </c>
      <c r="AB1083" s="112">
        <f t="shared" si="830"/>
        <v>30</v>
      </c>
      <c r="AC1083" s="178">
        <f t="shared" si="846"/>
        <v>30</v>
      </c>
      <c r="AD1083" s="11">
        <f t="shared" si="841"/>
        <v>1.004074124</v>
      </c>
      <c r="AE1083" s="106">
        <f t="shared" si="848"/>
        <v>2.7322161199999999</v>
      </c>
      <c r="AF1083" s="106">
        <f t="shared" si="831"/>
        <v>2.8211939300000002</v>
      </c>
      <c r="AG1083" s="106">
        <f t="shared" si="832"/>
        <v>18.828596950000001</v>
      </c>
      <c r="AH1083" s="115" t="str">
        <f t="shared" si="849"/>
        <v>A+J=</v>
      </c>
      <c r="AI1083" s="116">
        <f t="shared" si="842"/>
        <v>45224</v>
      </c>
      <c r="AJ1083" s="10"/>
      <c r="AO1083" s="26"/>
      <c r="AP1083" s="26"/>
      <c r="BA1083" s="1"/>
      <c r="BB1083" s="1"/>
      <c r="BC1083" s="1"/>
      <c r="BD1083" s="1"/>
      <c r="BE1083" s="1"/>
      <c r="BG1083" s="1"/>
      <c r="BH1083" s="1"/>
    </row>
    <row r="1084" spans="1:194" ht="15" customHeight="1" x14ac:dyDescent="0.25">
      <c r="A1084" s="105">
        <f t="shared" si="833"/>
        <v>45225</v>
      </c>
      <c r="B1084" s="106">
        <f t="shared" si="819"/>
        <v>676.50867268586603</v>
      </c>
      <c r="C1084" s="2">
        <f t="shared" si="834"/>
        <v>548.42863726999997</v>
      </c>
      <c r="D1084" s="2">
        <f t="shared" si="835"/>
        <v>25.533383230000027</v>
      </c>
      <c r="E1084" s="106">
        <f t="shared" si="820"/>
        <v>522.89525403999994</v>
      </c>
      <c r="F1084" s="21">
        <f t="shared" si="836"/>
        <v>6700.66</v>
      </c>
      <c r="G1084" s="108">
        <f t="shared" si="837"/>
        <v>6716.74</v>
      </c>
      <c r="H1084" s="109">
        <f t="shared" si="850"/>
        <v>45195</v>
      </c>
      <c r="I1084" s="109">
        <f t="shared" si="844"/>
        <v>45225</v>
      </c>
      <c r="J1084" s="110">
        <f t="shared" si="821"/>
        <v>2.3997636053760818E-3</v>
      </c>
      <c r="K1084" s="117">
        <f t="shared" si="845"/>
        <v>45255</v>
      </c>
      <c r="L1084" s="178">
        <f t="shared" si="847"/>
        <v>31</v>
      </c>
      <c r="M1084" s="178">
        <f t="shared" si="853"/>
        <v>1</v>
      </c>
      <c r="N1084" s="106">
        <f t="shared" si="822"/>
        <v>1.0000773199999999</v>
      </c>
      <c r="O1084" s="111">
        <f t="shared" si="852"/>
        <v>1.0026005099999999</v>
      </c>
      <c r="P1084" s="111">
        <f t="shared" si="838"/>
        <v>1.2352317455708783</v>
      </c>
      <c r="Q1084" s="106">
        <f t="shared" si="851"/>
        <v>1.2353272500000001</v>
      </c>
      <c r="R1084" s="106">
        <f t="shared" si="839"/>
        <v>1.1934647899999999</v>
      </c>
      <c r="S1084" s="106">
        <f t="shared" si="823"/>
        <v>654.53026839999995</v>
      </c>
      <c r="T1084" s="106">
        <f t="shared" si="824"/>
        <v>4.939810624581475</v>
      </c>
      <c r="U1084" s="106">
        <f t="shared" si="825"/>
        <v>123.05150217128462</v>
      </c>
      <c r="V1084" s="106">
        <f t="shared" si="826"/>
        <v>676.41995006586603</v>
      </c>
      <c r="W1084" s="19">
        <f t="shared" si="843"/>
        <v>0</v>
      </c>
      <c r="X1084" s="2">
        <f t="shared" si="827"/>
        <v>0</v>
      </c>
      <c r="Y1084" s="4">
        <f t="shared" si="828"/>
        <v>0</v>
      </c>
      <c r="Z1084" s="106">
        <f t="shared" si="829"/>
        <v>0</v>
      </c>
      <c r="AA1084" s="114">
        <f t="shared" si="840"/>
        <v>0.05</v>
      </c>
      <c r="AB1084" s="112">
        <f t="shared" si="830"/>
        <v>1</v>
      </c>
      <c r="AC1084" s="178">
        <f t="shared" si="846"/>
        <v>31</v>
      </c>
      <c r="AD1084" s="11">
        <f t="shared" si="841"/>
        <v>1.000131165</v>
      </c>
      <c r="AE1084" s="106">
        <f t="shared" si="848"/>
        <v>8.5851460000000004E-2</v>
      </c>
      <c r="AF1084" s="106">
        <f t="shared" si="831"/>
        <v>8.8722620000000002E-2</v>
      </c>
      <c r="AG1084" s="106">
        <f t="shared" si="832"/>
        <v>0</v>
      </c>
      <c r="AH1084" s="115" t="str">
        <f t="shared" si="849"/>
        <v>A+J=</v>
      </c>
      <c r="AI1084" s="116">
        <f t="shared" si="842"/>
        <v>45255</v>
      </c>
      <c r="AJ1084" s="10"/>
      <c r="AO1084" s="26"/>
      <c r="AP1084" s="26"/>
      <c r="BA1084" s="1"/>
      <c r="BB1084" s="1"/>
      <c r="BC1084" s="1"/>
      <c r="BD1084" s="1"/>
      <c r="BE1084" s="1"/>
      <c r="BG1084" s="1"/>
      <c r="BH1084" s="1"/>
    </row>
    <row r="1085" spans="1:194" ht="15" customHeight="1" x14ac:dyDescent="0.25">
      <c r="A1085" s="105">
        <f t="shared" si="833"/>
        <v>45226</v>
      </c>
      <c r="B1085" s="106">
        <f t="shared" si="819"/>
        <v>676.64736163157932</v>
      </c>
      <c r="C1085" s="2">
        <f t="shared" si="834"/>
        <v>548.42863726999997</v>
      </c>
      <c r="D1085" s="2">
        <f t="shared" si="835"/>
        <v>25.533383230000027</v>
      </c>
      <c r="E1085" s="106">
        <f t="shared" si="820"/>
        <v>522.89525403999994</v>
      </c>
      <c r="F1085" s="21">
        <f t="shared" si="836"/>
        <v>6700.66</v>
      </c>
      <c r="G1085" s="108">
        <f t="shared" si="837"/>
        <v>6716.74</v>
      </c>
      <c r="H1085" s="109">
        <f t="shared" si="850"/>
        <v>45195</v>
      </c>
      <c r="I1085" s="109">
        <f t="shared" si="844"/>
        <v>45225</v>
      </c>
      <c r="J1085" s="110">
        <f t="shared" si="821"/>
        <v>2.3997636053760818E-3</v>
      </c>
      <c r="K1085" s="117">
        <f t="shared" si="845"/>
        <v>45255</v>
      </c>
      <c r="L1085" s="178">
        <f t="shared" si="847"/>
        <v>31</v>
      </c>
      <c r="M1085" s="178">
        <f t="shared" si="853"/>
        <v>2</v>
      </c>
      <c r="N1085" s="106">
        <f t="shared" si="822"/>
        <v>1.0001546400000001</v>
      </c>
      <c r="O1085" s="111">
        <f t="shared" si="852"/>
        <v>1.0026005099999999</v>
      </c>
      <c r="P1085" s="111">
        <f t="shared" si="838"/>
        <v>1.2352317455708783</v>
      </c>
      <c r="Q1085" s="106">
        <f t="shared" si="851"/>
        <v>1.2354227600000001</v>
      </c>
      <c r="R1085" s="106">
        <f t="shared" si="839"/>
        <v>1.1934647899999999</v>
      </c>
      <c r="S1085" s="106">
        <f t="shared" si="823"/>
        <v>654.53026839999995</v>
      </c>
      <c r="T1085" s="106">
        <f t="shared" si="824"/>
        <v>4.939810624581475</v>
      </c>
      <c r="U1085" s="106">
        <f t="shared" si="825"/>
        <v>123.10144389699796</v>
      </c>
      <c r="V1085" s="106">
        <f t="shared" si="826"/>
        <v>676.46989179157936</v>
      </c>
      <c r="W1085" s="19">
        <f t="shared" si="843"/>
        <v>0</v>
      </c>
      <c r="X1085" s="2">
        <f t="shared" si="827"/>
        <v>0</v>
      </c>
      <c r="Y1085" s="4">
        <f t="shared" si="828"/>
        <v>0</v>
      </c>
      <c r="Z1085" s="106">
        <f t="shared" si="829"/>
        <v>0</v>
      </c>
      <c r="AA1085" s="114">
        <f t="shared" si="840"/>
        <v>0.05</v>
      </c>
      <c r="AB1085" s="112">
        <f t="shared" si="830"/>
        <v>2</v>
      </c>
      <c r="AC1085" s="178">
        <f t="shared" si="846"/>
        <v>31</v>
      </c>
      <c r="AD1085" s="11">
        <f t="shared" si="841"/>
        <v>1.0002623470000001</v>
      </c>
      <c r="AE1085" s="106">
        <f t="shared" si="848"/>
        <v>0.17171405000000001</v>
      </c>
      <c r="AF1085" s="106">
        <f t="shared" si="831"/>
        <v>0.17746983999999999</v>
      </c>
      <c r="AG1085" s="106">
        <f t="shared" si="832"/>
        <v>0</v>
      </c>
      <c r="AH1085" s="115" t="str">
        <f t="shared" si="849"/>
        <v>A+J=</v>
      </c>
      <c r="AI1085" s="116">
        <f t="shared" si="842"/>
        <v>45255</v>
      </c>
      <c r="AJ1085" s="10"/>
      <c r="AO1085" s="26"/>
      <c r="AP1085" s="26"/>
      <c r="BA1085" s="1"/>
      <c r="BB1085" s="1"/>
      <c r="BC1085" s="1"/>
      <c r="BD1085" s="1"/>
      <c r="BE1085" s="1"/>
      <c r="BG1085" s="1"/>
      <c r="BH1085" s="1"/>
    </row>
    <row r="1086" spans="1:194" ht="15" customHeight="1" x14ac:dyDescent="0.25">
      <c r="A1086" s="105">
        <f t="shared" si="833"/>
        <v>45227</v>
      </c>
      <c r="B1086" s="106">
        <f t="shared" si="819"/>
        <v>676.78608564519777</v>
      </c>
      <c r="C1086" s="2">
        <f t="shared" si="834"/>
        <v>548.42863726999997</v>
      </c>
      <c r="D1086" s="2">
        <f t="shared" si="835"/>
        <v>25.533383230000027</v>
      </c>
      <c r="E1086" s="106">
        <f t="shared" si="820"/>
        <v>522.89525403999994</v>
      </c>
      <c r="F1086" s="21">
        <f t="shared" si="836"/>
        <v>6700.66</v>
      </c>
      <c r="G1086" s="108">
        <f t="shared" si="837"/>
        <v>6716.74</v>
      </c>
      <c r="H1086" s="109">
        <f t="shared" si="850"/>
        <v>45195</v>
      </c>
      <c r="I1086" s="109">
        <f t="shared" si="844"/>
        <v>45225</v>
      </c>
      <c r="J1086" s="110">
        <f t="shared" si="821"/>
        <v>2.3997636053760818E-3</v>
      </c>
      <c r="K1086" s="117">
        <f t="shared" si="845"/>
        <v>45255</v>
      </c>
      <c r="L1086" s="178">
        <f t="shared" si="847"/>
        <v>31</v>
      </c>
      <c r="M1086" s="178">
        <f t="shared" si="853"/>
        <v>3</v>
      </c>
      <c r="N1086" s="106">
        <f t="shared" si="822"/>
        <v>1.0002319799999999</v>
      </c>
      <c r="O1086" s="111">
        <f t="shared" si="852"/>
        <v>1.0026005099999999</v>
      </c>
      <c r="P1086" s="111">
        <f t="shared" si="838"/>
        <v>1.2352317455708783</v>
      </c>
      <c r="Q1086" s="106">
        <f t="shared" si="851"/>
        <v>1.2355182899999999</v>
      </c>
      <c r="R1086" s="106">
        <f t="shared" si="839"/>
        <v>1.1934647899999999</v>
      </c>
      <c r="S1086" s="106">
        <f t="shared" si="823"/>
        <v>654.53026839999995</v>
      </c>
      <c r="T1086" s="106">
        <f t="shared" si="824"/>
        <v>4.939810624581475</v>
      </c>
      <c r="U1086" s="106">
        <f t="shared" si="825"/>
        <v>123.15139608061632</v>
      </c>
      <c r="V1086" s="106">
        <f t="shared" si="826"/>
        <v>676.51984397519777</v>
      </c>
      <c r="W1086" s="19">
        <f t="shared" si="843"/>
        <v>0</v>
      </c>
      <c r="X1086" s="2">
        <f t="shared" si="827"/>
        <v>0</v>
      </c>
      <c r="Y1086" s="4">
        <f t="shared" si="828"/>
        <v>0</v>
      </c>
      <c r="Z1086" s="106">
        <f t="shared" si="829"/>
        <v>0</v>
      </c>
      <c r="AA1086" s="114">
        <f t="shared" si="840"/>
        <v>0.05</v>
      </c>
      <c r="AB1086" s="112">
        <f t="shared" si="830"/>
        <v>3</v>
      </c>
      <c r="AC1086" s="178">
        <f t="shared" si="846"/>
        <v>31</v>
      </c>
      <c r="AD1086" s="11">
        <f t="shared" si="841"/>
        <v>1.000393546</v>
      </c>
      <c r="AE1086" s="106">
        <f t="shared" si="848"/>
        <v>0.25758776</v>
      </c>
      <c r="AF1086" s="106">
        <f t="shared" si="831"/>
        <v>0.26624166999999999</v>
      </c>
      <c r="AG1086" s="106">
        <f t="shared" si="832"/>
        <v>0</v>
      </c>
      <c r="AH1086" s="115" t="str">
        <f t="shared" si="849"/>
        <v>A+J=</v>
      </c>
      <c r="AI1086" s="116">
        <f t="shared" si="842"/>
        <v>45255</v>
      </c>
      <c r="AJ1086" s="10"/>
      <c r="AO1086" s="26"/>
      <c r="AP1086" s="26"/>
      <c r="BA1086" s="1"/>
      <c r="BB1086" s="1"/>
      <c r="BC1086" s="1"/>
      <c r="BD1086" s="1"/>
      <c r="BE1086" s="1"/>
      <c r="BG1086" s="1"/>
      <c r="BH1086" s="1"/>
    </row>
    <row r="1087" spans="1:194" ht="15" customHeight="1" x14ac:dyDescent="0.25">
      <c r="A1087" s="105">
        <f t="shared" si="833"/>
        <v>45228</v>
      </c>
      <c r="B1087" s="106">
        <f t="shared" si="819"/>
        <v>676.92483494881617</v>
      </c>
      <c r="C1087" s="2">
        <f t="shared" si="834"/>
        <v>548.42863726999997</v>
      </c>
      <c r="D1087" s="2">
        <f t="shared" si="835"/>
        <v>25.533383230000027</v>
      </c>
      <c r="E1087" s="106">
        <f t="shared" si="820"/>
        <v>522.89525403999994</v>
      </c>
      <c r="F1087" s="21">
        <f t="shared" si="836"/>
        <v>6700.66</v>
      </c>
      <c r="G1087" s="108">
        <f t="shared" si="837"/>
        <v>6716.74</v>
      </c>
      <c r="H1087" s="109">
        <f t="shared" si="850"/>
        <v>45195</v>
      </c>
      <c r="I1087" s="109">
        <f t="shared" si="844"/>
        <v>45225</v>
      </c>
      <c r="J1087" s="110">
        <f t="shared" si="821"/>
        <v>2.3997636053760818E-3</v>
      </c>
      <c r="K1087" s="117">
        <f t="shared" si="845"/>
        <v>45255</v>
      </c>
      <c r="L1087" s="178">
        <f t="shared" si="847"/>
        <v>31</v>
      </c>
      <c r="M1087" s="178">
        <f t="shared" si="853"/>
        <v>4</v>
      </c>
      <c r="N1087" s="106">
        <f t="shared" si="822"/>
        <v>1.0003093199999999</v>
      </c>
      <c r="O1087" s="111">
        <f t="shared" si="852"/>
        <v>1.0026005099999999</v>
      </c>
      <c r="P1087" s="111">
        <f t="shared" si="838"/>
        <v>1.2352317455708783</v>
      </c>
      <c r="Q1087" s="106">
        <f t="shared" si="851"/>
        <v>1.23561382</v>
      </c>
      <c r="R1087" s="106">
        <f t="shared" si="839"/>
        <v>1.1934647899999999</v>
      </c>
      <c r="S1087" s="106">
        <f t="shared" si="823"/>
        <v>654.53026839999995</v>
      </c>
      <c r="T1087" s="106">
        <f t="shared" si="824"/>
        <v>4.939810624581475</v>
      </c>
      <c r="U1087" s="106">
        <f t="shared" si="825"/>
        <v>123.20134826423481</v>
      </c>
      <c r="V1087" s="106">
        <f t="shared" si="826"/>
        <v>676.56979615881619</v>
      </c>
      <c r="W1087" s="19">
        <f t="shared" si="843"/>
        <v>0</v>
      </c>
      <c r="X1087" s="2">
        <f t="shared" si="827"/>
        <v>0</v>
      </c>
      <c r="Y1087" s="4">
        <f t="shared" si="828"/>
        <v>0</v>
      </c>
      <c r="Z1087" s="106">
        <f t="shared" si="829"/>
        <v>0</v>
      </c>
      <c r="AA1087" s="114">
        <f t="shared" si="840"/>
        <v>0.05</v>
      </c>
      <c r="AB1087" s="112">
        <f t="shared" si="830"/>
        <v>4</v>
      </c>
      <c r="AC1087" s="178">
        <f t="shared" si="846"/>
        <v>31</v>
      </c>
      <c r="AD1087" s="11">
        <f t="shared" si="841"/>
        <v>1.000524763</v>
      </c>
      <c r="AE1087" s="106">
        <f t="shared" si="848"/>
        <v>0.34347326</v>
      </c>
      <c r="AF1087" s="106">
        <f t="shared" si="831"/>
        <v>0.35503878999999999</v>
      </c>
      <c r="AG1087" s="106">
        <f t="shared" si="832"/>
        <v>0</v>
      </c>
      <c r="AH1087" s="115" t="str">
        <f t="shared" si="849"/>
        <v>A+J=</v>
      </c>
      <c r="AI1087" s="116">
        <f t="shared" si="842"/>
        <v>45255</v>
      </c>
      <c r="AJ1087" s="10"/>
      <c r="AO1087" s="26"/>
      <c r="AP1087" s="26"/>
      <c r="BA1087" s="1"/>
      <c r="BB1087" s="1"/>
      <c r="BC1087" s="1"/>
      <c r="BD1087" s="1"/>
      <c r="BE1087" s="1"/>
      <c r="BG1087" s="1"/>
      <c r="BH1087" s="1"/>
    </row>
    <row r="1088" spans="1:194" ht="15" customHeight="1" x14ac:dyDescent="0.25">
      <c r="A1088" s="105">
        <f t="shared" si="833"/>
        <v>45229</v>
      </c>
      <c r="B1088" s="106">
        <f t="shared" si="819"/>
        <v>677.06361409138731</v>
      </c>
      <c r="C1088" s="2">
        <f t="shared" si="834"/>
        <v>548.42863726999997</v>
      </c>
      <c r="D1088" s="2">
        <f t="shared" si="835"/>
        <v>25.533383230000027</v>
      </c>
      <c r="E1088" s="106">
        <f t="shared" si="820"/>
        <v>522.89525403999994</v>
      </c>
      <c r="F1088" s="21">
        <f t="shared" si="836"/>
        <v>6700.66</v>
      </c>
      <c r="G1088" s="108">
        <f t="shared" si="837"/>
        <v>6716.74</v>
      </c>
      <c r="H1088" s="109">
        <f t="shared" si="850"/>
        <v>45195</v>
      </c>
      <c r="I1088" s="109">
        <f t="shared" si="844"/>
        <v>45225</v>
      </c>
      <c r="J1088" s="110">
        <f t="shared" si="821"/>
        <v>2.3997636053760818E-3</v>
      </c>
      <c r="K1088" s="117">
        <f t="shared" si="845"/>
        <v>45255</v>
      </c>
      <c r="L1088" s="178">
        <f t="shared" si="847"/>
        <v>31</v>
      </c>
      <c r="M1088" s="178">
        <f t="shared" si="853"/>
        <v>5</v>
      </c>
      <c r="N1088" s="106">
        <f t="shared" si="822"/>
        <v>1.00038666</v>
      </c>
      <c r="O1088" s="111">
        <f t="shared" si="852"/>
        <v>1.0026005099999999</v>
      </c>
      <c r="P1088" s="111">
        <f t="shared" si="838"/>
        <v>1.2352317455708783</v>
      </c>
      <c r="Q1088" s="106">
        <f t="shared" si="851"/>
        <v>1.23570936</v>
      </c>
      <c r="R1088" s="106">
        <f t="shared" si="839"/>
        <v>1.1934647899999999</v>
      </c>
      <c r="S1088" s="106">
        <f t="shared" si="823"/>
        <v>654.53026839999995</v>
      </c>
      <c r="T1088" s="106">
        <f t="shared" si="824"/>
        <v>4.939810624581475</v>
      </c>
      <c r="U1088" s="106">
        <f t="shared" si="825"/>
        <v>123.25130567680579</v>
      </c>
      <c r="V1088" s="106">
        <f t="shared" si="826"/>
        <v>676.61975357138726</v>
      </c>
      <c r="W1088" s="19">
        <f t="shared" si="843"/>
        <v>0</v>
      </c>
      <c r="X1088" s="2">
        <f t="shared" si="827"/>
        <v>0</v>
      </c>
      <c r="Y1088" s="4">
        <f t="shared" si="828"/>
        <v>0</v>
      </c>
      <c r="Z1088" s="106">
        <f t="shared" si="829"/>
        <v>0</v>
      </c>
      <c r="AA1088" s="114">
        <f t="shared" si="840"/>
        <v>0.05</v>
      </c>
      <c r="AB1088" s="112">
        <f t="shared" si="830"/>
        <v>5</v>
      </c>
      <c r="AC1088" s="178">
        <f t="shared" si="846"/>
        <v>31</v>
      </c>
      <c r="AD1088" s="11">
        <f t="shared" si="841"/>
        <v>1.000655997</v>
      </c>
      <c r="AE1088" s="106">
        <f t="shared" si="848"/>
        <v>0.42936988999999998</v>
      </c>
      <c r="AF1088" s="106">
        <f t="shared" si="831"/>
        <v>0.44386051999999998</v>
      </c>
      <c r="AG1088" s="106">
        <f t="shared" si="832"/>
        <v>0</v>
      </c>
      <c r="AH1088" s="115" t="str">
        <f t="shared" si="849"/>
        <v>A+J=</v>
      </c>
      <c r="AI1088" s="116">
        <f t="shared" si="842"/>
        <v>45255</v>
      </c>
      <c r="AJ1088" s="10"/>
      <c r="AO1088" s="26"/>
      <c r="AP1088" s="26"/>
      <c r="BA1088" s="1"/>
      <c r="BB1088" s="1"/>
      <c r="BC1088" s="1"/>
      <c r="BD1088" s="1"/>
      <c r="BE1088" s="1"/>
      <c r="BG1088" s="1"/>
      <c r="BH1088" s="1"/>
    </row>
    <row r="1089" spans="1:60" ht="15" customHeight="1" x14ac:dyDescent="0.25">
      <c r="A1089" s="105">
        <f t="shared" si="833"/>
        <v>45230</v>
      </c>
      <c r="B1089" s="106">
        <f t="shared" si="819"/>
        <v>677.20242309291075</v>
      </c>
      <c r="C1089" s="2">
        <f t="shared" si="834"/>
        <v>548.42863726999997</v>
      </c>
      <c r="D1089" s="2">
        <f t="shared" si="835"/>
        <v>25.533383230000027</v>
      </c>
      <c r="E1089" s="106">
        <f t="shared" si="820"/>
        <v>522.89525403999994</v>
      </c>
      <c r="F1089" s="21">
        <f t="shared" si="836"/>
        <v>6700.66</v>
      </c>
      <c r="G1089" s="108">
        <f t="shared" si="837"/>
        <v>6716.74</v>
      </c>
      <c r="H1089" s="109">
        <f t="shared" si="850"/>
        <v>45195</v>
      </c>
      <c r="I1089" s="109">
        <f t="shared" si="844"/>
        <v>45225</v>
      </c>
      <c r="J1089" s="110">
        <f t="shared" si="821"/>
        <v>2.3997636053760818E-3</v>
      </c>
      <c r="K1089" s="117">
        <f t="shared" si="845"/>
        <v>45255</v>
      </c>
      <c r="L1089" s="178">
        <f t="shared" si="847"/>
        <v>31</v>
      </c>
      <c r="M1089" s="178">
        <f t="shared" si="853"/>
        <v>6</v>
      </c>
      <c r="N1089" s="106">
        <f t="shared" si="822"/>
        <v>1.0004640199999999</v>
      </c>
      <c r="O1089" s="111">
        <f t="shared" si="852"/>
        <v>1.0026005099999999</v>
      </c>
      <c r="P1089" s="111">
        <f t="shared" si="838"/>
        <v>1.2352317455708783</v>
      </c>
      <c r="Q1089" s="106">
        <f t="shared" si="851"/>
        <v>1.2358049099999999</v>
      </c>
      <c r="R1089" s="106">
        <f t="shared" si="839"/>
        <v>1.1934647899999999</v>
      </c>
      <c r="S1089" s="106">
        <f t="shared" si="823"/>
        <v>654.53026839999995</v>
      </c>
      <c r="T1089" s="106">
        <f t="shared" si="824"/>
        <v>4.939810624581475</v>
      </c>
      <c r="U1089" s="106">
        <f t="shared" si="825"/>
        <v>123.30126831832928</v>
      </c>
      <c r="V1089" s="106">
        <f t="shared" si="826"/>
        <v>676.66971621291077</v>
      </c>
      <c r="W1089" s="19">
        <f t="shared" si="843"/>
        <v>0</v>
      </c>
      <c r="X1089" s="2">
        <f t="shared" si="827"/>
        <v>0</v>
      </c>
      <c r="Y1089" s="4">
        <f t="shared" si="828"/>
        <v>0</v>
      </c>
      <c r="Z1089" s="106">
        <f t="shared" si="829"/>
        <v>0</v>
      </c>
      <c r="AA1089" s="114">
        <f t="shared" si="840"/>
        <v>0.05</v>
      </c>
      <c r="AB1089" s="112">
        <f t="shared" si="830"/>
        <v>6</v>
      </c>
      <c r="AC1089" s="178">
        <f t="shared" si="846"/>
        <v>31</v>
      </c>
      <c r="AD1089" s="11">
        <f t="shared" si="841"/>
        <v>1.000787248</v>
      </c>
      <c r="AE1089" s="106">
        <f t="shared" si="848"/>
        <v>0.51527763999999998</v>
      </c>
      <c r="AF1089" s="106">
        <f t="shared" si="831"/>
        <v>0.53270687999999999</v>
      </c>
      <c r="AG1089" s="106">
        <f t="shared" si="832"/>
        <v>0</v>
      </c>
      <c r="AH1089" s="115" t="str">
        <f t="shared" si="849"/>
        <v>A+J=</v>
      </c>
      <c r="AI1089" s="116">
        <f t="shared" si="842"/>
        <v>45255</v>
      </c>
      <c r="AJ1089" s="10"/>
      <c r="AO1089" s="26"/>
      <c r="AP1089" s="26"/>
      <c r="BA1089" s="1"/>
      <c r="BB1089" s="1"/>
      <c r="BC1089" s="1"/>
      <c r="BD1089" s="1"/>
      <c r="BE1089" s="1"/>
      <c r="BG1089" s="1"/>
      <c r="BH1089" s="1"/>
    </row>
    <row r="1090" spans="1:60" ht="15" customHeight="1" x14ac:dyDescent="0.25">
      <c r="A1090" s="105">
        <f t="shared" si="833"/>
        <v>45231</v>
      </c>
      <c r="B1090" s="106">
        <f t="shared" si="819"/>
        <v>677.34125670443427</v>
      </c>
      <c r="C1090" s="2">
        <f t="shared" si="834"/>
        <v>548.42863726999997</v>
      </c>
      <c r="D1090" s="2">
        <f t="shared" si="835"/>
        <v>25.533383230000027</v>
      </c>
      <c r="E1090" s="106">
        <f t="shared" si="820"/>
        <v>522.89525403999994</v>
      </c>
      <c r="F1090" s="21">
        <f t="shared" si="836"/>
        <v>6700.66</v>
      </c>
      <c r="G1090" s="108">
        <f t="shared" si="837"/>
        <v>6716.74</v>
      </c>
      <c r="H1090" s="109">
        <f t="shared" si="850"/>
        <v>45195</v>
      </c>
      <c r="I1090" s="109">
        <f t="shared" si="844"/>
        <v>45225</v>
      </c>
      <c r="J1090" s="110">
        <f t="shared" si="821"/>
        <v>2.3997636053760818E-3</v>
      </c>
      <c r="K1090" s="117">
        <f t="shared" si="845"/>
        <v>45255</v>
      </c>
      <c r="L1090" s="178">
        <f t="shared" si="847"/>
        <v>31</v>
      </c>
      <c r="M1090" s="178">
        <f t="shared" si="853"/>
        <v>7</v>
      </c>
      <c r="N1090" s="106">
        <f t="shared" si="822"/>
        <v>1.0005413700000001</v>
      </c>
      <c r="O1090" s="111">
        <f t="shared" si="852"/>
        <v>1.0026005099999999</v>
      </c>
      <c r="P1090" s="111">
        <f t="shared" si="838"/>
        <v>1.2352317455708783</v>
      </c>
      <c r="Q1090" s="106">
        <f t="shared" si="851"/>
        <v>1.2359004600000001</v>
      </c>
      <c r="R1090" s="106">
        <f t="shared" si="839"/>
        <v>1.1934647899999999</v>
      </c>
      <c r="S1090" s="106">
        <f t="shared" si="823"/>
        <v>654.53026839999995</v>
      </c>
      <c r="T1090" s="106">
        <f t="shared" si="824"/>
        <v>4.939810624581475</v>
      </c>
      <c r="U1090" s="106">
        <f t="shared" si="825"/>
        <v>123.35123095985288</v>
      </c>
      <c r="V1090" s="106">
        <f t="shared" si="826"/>
        <v>676.71967885443428</v>
      </c>
      <c r="W1090" s="19">
        <f t="shared" si="843"/>
        <v>0</v>
      </c>
      <c r="X1090" s="2">
        <f t="shared" si="827"/>
        <v>0</v>
      </c>
      <c r="Y1090" s="4">
        <f t="shared" si="828"/>
        <v>0</v>
      </c>
      <c r="Z1090" s="106">
        <f t="shared" si="829"/>
        <v>0</v>
      </c>
      <c r="AA1090" s="114">
        <f t="shared" si="840"/>
        <v>0.05</v>
      </c>
      <c r="AB1090" s="112">
        <f t="shared" si="830"/>
        <v>7</v>
      </c>
      <c r="AC1090" s="178">
        <f t="shared" si="846"/>
        <v>31</v>
      </c>
      <c r="AD1090" s="11">
        <f t="shared" si="841"/>
        <v>1.000918516</v>
      </c>
      <c r="AE1090" s="106">
        <f t="shared" si="848"/>
        <v>0.60119652000000001</v>
      </c>
      <c r="AF1090" s="106">
        <f t="shared" si="831"/>
        <v>0.62157784999999999</v>
      </c>
      <c r="AG1090" s="106">
        <f t="shared" si="832"/>
        <v>0</v>
      </c>
      <c r="AH1090" s="115" t="str">
        <f t="shared" si="849"/>
        <v>A+J=</v>
      </c>
      <c r="AI1090" s="116">
        <f t="shared" si="842"/>
        <v>45255</v>
      </c>
      <c r="AJ1090" s="10"/>
      <c r="AO1090" s="26"/>
      <c r="AP1090" s="26"/>
      <c r="BA1090" s="1"/>
      <c r="BB1090" s="1"/>
      <c r="BC1090" s="1"/>
      <c r="BD1090" s="1"/>
      <c r="BE1090" s="1"/>
      <c r="BG1090" s="1"/>
      <c r="BH1090" s="1"/>
    </row>
    <row r="1091" spans="1:60" ht="15" customHeight="1" x14ac:dyDescent="0.25">
      <c r="A1091" s="105">
        <f t="shared" si="833"/>
        <v>45232</v>
      </c>
      <c r="B1091" s="106">
        <f t="shared" si="819"/>
        <v>677.48012540386287</v>
      </c>
      <c r="C1091" s="2">
        <f t="shared" si="834"/>
        <v>548.42863726999997</v>
      </c>
      <c r="D1091" s="2">
        <f t="shared" si="835"/>
        <v>25.533383230000027</v>
      </c>
      <c r="E1091" s="106">
        <f t="shared" si="820"/>
        <v>522.89525403999994</v>
      </c>
      <c r="F1091" s="21">
        <f t="shared" si="836"/>
        <v>6700.66</v>
      </c>
      <c r="G1091" s="108">
        <f t="shared" si="837"/>
        <v>6716.74</v>
      </c>
      <c r="H1091" s="109">
        <f t="shared" si="850"/>
        <v>45195</v>
      </c>
      <c r="I1091" s="109">
        <f t="shared" si="844"/>
        <v>45225</v>
      </c>
      <c r="J1091" s="110">
        <f t="shared" si="821"/>
        <v>2.3997636053760818E-3</v>
      </c>
      <c r="K1091" s="117">
        <f t="shared" si="845"/>
        <v>45255</v>
      </c>
      <c r="L1091" s="178">
        <f t="shared" si="847"/>
        <v>31</v>
      </c>
      <c r="M1091" s="178">
        <f t="shared" si="853"/>
        <v>8</v>
      </c>
      <c r="N1091" s="106">
        <f t="shared" si="822"/>
        <v>1.00061874</v>
      </c>
      <c r="O1091" s="111">
        <f t="shared" si="852"/>
        <v>1.0026005099999999</v>
      </c>
      <c r="P1091" s="111">
        <f t="shared" si="838"/>
        <v>1.2352317455708783</v>
      </c>
      <c r="Q1091" s="106">
        <f t="shared" si="851"/>
        <v>1.2359960299999999</v>
      </c>
      <c r="R1091" s="106">
        <f t="shared" si="839"/>
        <v>1.1934647899999999</v>
      </c>
      <c r="S1091" s="106">
        <f t="shared" si="823"/>
        <v>654.53026839999995</v>
      </c>
      <c r="T1091" s="106">
        <f t="shared" si="824"/>
        <v>4.939810624581475</v>
      </c>
      <c r="U1091" s="106">
        <f t="shared" si="825"/>
        <v>123.4012040592814</v>
      </c>
      <c r="V1091" s="106">
        <f t="shared" si="826"/>
        <v>676.76965195386288</v>
      </c>
      <c r="W1091" s="19">
        <f t="shared" si="843"/>
        <v>0</v>
      </c>
      <c r="X1091" s="2">
        <f t="shared" si="827"/>
        <v>0</v>
      </c>
      <c r="Y1091" s="4">
        <f t="shared" si="828"/>
        <v>0</v>
      </c>
      <c r="Z1091" s="106">
        <f t="shared" si="829"/>
        <v>0</v>
      </c>
      <c r="AA1091" s="114">
        <f t="shared" si="840"/>
        <v>0.05</v>
      </c>
      <c r="AB1091" s="112">
        <f t="shared" si="830"/>
        <v>8</v>
      </c>
      <c r="AC1091" s="178">
        <f t="shared" si="846"/>
        <v>31</v>
      </c>
      <c r="AD1091" s="11">
        <f t="shared" si="841"/>
        <v>1.001049801</v>
      </c>
      <c r="AE1091" s="106">
        <f t="shared" si="848"/>
        <v>0.68712653000000001</v>
      </c>
      <c r="AF1091" s="106">
        <f t="shared" si="831"/>
        <v>0.71047344999999995</v>
      </c>
      <c r="AG1091" s="106">
        <f t="shared" si="832"/>
        <v>0</v>
      </c>
      <c r="AH1091" s="115" t="str">
        <f t="shared" si="849"/>
        <v>A+J=</v>
      </c>
      <c r="AI1091" s="116">
        <f t="shared" si="842"/>
        <v>45255</v>
      </c>
      <c r="AJ1091" s="10"/>
      <c r="AO1091" s="26"/>
      <c r="AP1091" s="26"/>
      <c r="BA1091" s="1"/>
      <c r="BB1091" s="1"/>
      <c r="BC1091" s="1"/>
      <c r="BD1091" s="1"/>
      <c r="BE1091" s="1"/>
      <c r="BG1091" s="1"/>
      <c r="BH1091" s="1"/>
    </row>
    <row r="1092" spans="1:60" ht="15" customHeight="1" x14ac:dyDescent="0.25">
      <c r="A1092" s="105">
        <f t="shared" si="833"/>
        <v>45233</v>
      </c>
      <c r="B1092" s="106">
        <f t="shared" si="819"/>
        <v>677.61901941329143</v>
      </c>
      <c r="C1092" s="2">
        <f t="shared" si="834"/>
        <v>548.42863726999997</v>
      </c>
      <c r="D1092" s="2">
        <f t="shared" si="835"/>
        <v>25.533383230000027</v>
      </c>
      <c r="E1092" s="106">
        <f t="shared" si="820"/>
        <v>522.89525403999994</v>
      </c>
      <c r="F1092" s="21">
        <f t="shared" si="836"/>
        <v>6700.66</v>
      </c>
      <c r="G1092" s="108">
        <f t="shared" si="837"/>
        <v>6716.74</v>
      </c>
      <c r="H1092" s="109">
        <f t="shared" si="850"/>
        <v>45195</v>
      </c>
      <c r="I1092" s="109">
        <f t="shared" si="844"/>
        <v>45225</v>
      </c>
      <c r="J1092" s="110">
        <f t="shared" si="821"/>
        <v>2.3997636053760818E-3</v>
      </c>
      <c r="K1092" s="117">
        <f t="shared" si="845"/>
        <v>45255</v>
      </c>
      <c r="L1092" s="178">
        <f t="shared" si="847"/>
        <v>31</v>
      </c>
      <c r="M1092" s="178">
        <f t="shared" si="853"/>
        <v>9</v>
      </c>
      <c r="N1092" s="106">
        <f t="shared" si="822"/>
        <v>1.00069611</v>
      </c>
      <c r="O1092" s="111">
        <f t="shared" si="852"/>
        <v>1.0026005099999999</v>
      </c>
      <c r="P1092" s="111">
        <f t="shared" si="838"/>
        <v>1.2352317455708783</v>
      </c>
      <c r="Q1092" s="106">
        <f t="shared" si="851"/>
        <v>1.2360916</v>
      </c>
      <c r="R1092" s="106">
        <f t="shared" si="839"/>
        <v>1.1934647899999999</v>
      </c>
      <c r="S1092" s="106">
        <f t="shared" si="823"/>
        <v>654.53026839999995</v>
      </c>
      <c r="T1092" s="106">
        <f t="shared" si="824"/>
        <v>4.939810624581475</v>
      </c>
      <c r="U1092" s="106">
        <f t="shared" si="825"/>
        <v>123.45117715871002</v>
      </c>
      <c r="V1092" s="106">
        <f t="shared" si="826"/>
        <v>676.81962505329147</v>
      </c>
      <c r="W1092" s="19">
        <f t="shared" si="843"/>
        <v>0</v>
      </c>
      <c r="X1092" s="2">
        <f t="shared" si="827"/>
        <v>0</v>
      </c>
      <c r="Y1092" s="4">
        <f t="shared" si="828"/>
        <v>0</v>
      </c>
      <c r="Z1092" s="106">
        <f t="shared" si="829"/>
        <v>0</v>
      </c>
      <c r="AA1092" s="114">
        <f t="shared" si="840"/>
        <v>0.05</v>
      </c>
      <c r="AB1092" s="112">
        <f t="shared" si="830"/>
        <v>9</v>
      </c>
      <c r="AC1092" s="178">
        <f t="shared" si="846"/>
        <v>31</v>
      </c>
      <c r="AD1092" s="11">
        <f t="shared" si="841"/>
        <v>1.001181104</v>
      </c>
      <c r="AE1092" s="106">
        <f t="shared" si="848"/>
        <v>0.77306830999999998</v>
      </c>
      <c r="AF1092" s="106">
        <f t="shared" si="831"/>
        <v>0.79939435999999997</v>
      </c>
      <c r="AG1092" s="106">
        <f t="shared" si="832"/>
        <v>0</v>
      </c>
      <c r="AH1092" s="115" t="str">
        <f t="shared" si="849"/>
        <v>A+J=</v>
      </c>
      <c r="AI1092" s="116">
        <f t="shared" si="842"/>
        <v>45255</v>
      </c>
      <c r="AJ1092" s="10"/>
      <c r="AO1092" s="26"/>
      <c r="AP1092" s="26"/>
      <c r="BA1092" s="1"/>
      <c r="BB1092" s="1"/>
      <c r="BC1092" s="1"/>
      <c r="BD1092" s="1"/>
      <c r="BE1092" s="1"/>
      <c r="BG1092" s="1"/>
      <c r="BH1092" s="1"/>
    </row>
    <row r="1093" spans="1:60" ht="15" customHeight="1" x14ac:dyDescent="0.25">
      <c r="A1093" s="105">
        <f t="shared" si="833"/>
        <v>45234</v>
      </c>
      <c r="B1093" s="106">
        <f t="shared" si="819"/>
        <v>677.75793805272008</v>
      </c>
      <c r="C1093" s="2">
        <f t="shared" si="834"/>
        <v>548.42863726999997</v>
      </c>
      <c r="D1093" s="2">
        <f t="shared" si="835"/>
        <v>25.533383230000027</v>
      </c>
      <c r="E1093" s="106">
        <f t="shared" si="820"/>
        <v>522.89525403999994</v>
      </c>
      <c r="F1093" s="21">
        <f t="shared" si="836"/>
        <v>6700.66</v>
      </c>
      <c r="G1093" s="108">
        <f t="shared" si="837"/>
        <v>6716.74</v>
      </c>
      <c r="H1093" s="109">
        <f t="shared" si="850"/>
        <v>45195</v>
      </c>
      <c r="I1093" s="109">
        <f t="shared" si="844"/>
        <v>45225</v>
      </c>
      <c r="J1093" s="110">
        <f t="shared" si="821"/>
        <v>2.3997636053760818E-3</v>
      </c>
      <c r="K1093" s="117">
        <f t="shared" si="845"/>
        <v>45255</v>
      </c>
      <c r="L1093" s="178">
        <f t="shared" si="847"/>
        <v>31</v>
      </c>
      <c r="M1093" s="178">
        <f t="shared" si="853"/>
        <v>10</v>
      </c>
      <c r="N1093" s="106">
        <f t="shared" si="822"/>
        <v>1.0007734800000001</v>
      </c>
      <c r="O1093" s="111">
        <f t="shared" si="852"/>
        <v>1.0026005099999999</v>
      </c>
      <c r="P1093" s="111">
        <f t="shared" si="838"/>
        <v>1.2352317455708783</v>
      </c>
      <c r="Q1093" s="106">
        <f t="shared" si="851"/>
        <v>1.23618717</v>
      </c>
      <c r="R1093" s="106">
        <f t="shared" si="839"/>
        <v>1.1934647899999999</v>
      </c>
      <c r="S1093" s="106">
        <f t="shared" si="823"/>
        <v>654.53026839999995</v>
      </c>
      <c r="T1093" s="106">
        <f t="shared" si="824"/>
        <v>4.939810624581475</v>
      </c>
      <c r="U1093" s="106">
        <f t="shared" si="825"/>
        <v>123.50115025813865</v>
      </c>
      <c r="V1093" s="106">
        <f t="shared" si="826"/>
        <v>676.86959815272007</v>
      </c>
      <c r="W1093" s="19">
        <f t="shared" si="843"/>
        <v>0</v>
      </c>
      <c r="X1093" s="2">
        <f t="shared" si="827"/>
        <v>0</v>
      </c>
      <c r="Y1093" s="4">
        <f t="shared" si="828"/>
        <v>0</v>
      </c>
      <c r="Z1093" s="106">
        <f t="shared" si="829"/>
        <v>0</v>
      </c>
      <c r="AA1093" s="114">
        <f t="shared" si="840"/>
        <v>0.05</v>
      </c>
      <c r="AB1093" s="112">
        <f t="shared" si="830"/>
        <v>10</v>
      </c>
      <c r="AC1093" s="178">
        <f t="shared" si="846"/>
        <v>31</v>
      </c>
      <c r="AD1093" s="11">
        <f t="shared" si="841"/>
        <v>1.001312424</v>
      </c>
      <c r="AE1093" s="106">
        <f t="shared" si="848"/>
        <v>0.85902122999999997</v>
      </c>
      <c r="AF1093" s="106">
        <f t="shared" si="831"/>
        <v>0.88833989999999996</v>
      </c>
      <c r="AG1093" s="106">
        <f t="shared" si="832"/>
        <v>0</v>
      </c>
      <c r="AH1093" s="115" t="str">
        <f t="shared" si="849"/>
        <v>A+J=</v>
      </c>
      <c r="AI1093" s="116">
        <f t="shared" si="842"/>
        <v>45255</v>
      </c>
      <c r="AJ1093" s="10"/>
      <c r="AO1093" s="26"/>
      <c r="AP1093" s="26"/>
      <c r="BA1093" s="1"/>
      <c r="BB1093" s="1"/>
      <c r="BC1093" s="1"/>
      <c r="BD1093" s="1"/>
      <c r="BE1093" s="1"/>
      <c r="BG1093" s="1"/>
      <c r="BH1093" s="1"/>
    </row>
    <row r="1094" spans="1:60" ht="15" customHeight="1" x14ac:dyDescent="0.25">
      <c r="A1094" s="105">
        <f t="shared" si="833"/>
        <v>45235</v>
      </c>
      <c r="B1094" s="106">
        <f t="shared" si="819"/>
        <v>677.89689180005371</v>
      </c>
      <c r="C1094" s="2">
        <f t="shared" si="834"/>
        <v>548.42863726999997</v>
      </c>
      <c r="D1094" s="2">
        <f t="shared" si="835"/>
        <v>25.533383230000027</v>
      </c>
      <c r="E1094" s="106">
        <f t="shared" si="820"/>
        <v>522.89525403999994</v>
      </c>
      <c r="F1094" s="21">
        <f t="shared" si="836"/>
        <v>6700.66</v>
      </c>
      <c r="G1094" s="108">
        <f t="shared" si="837"/>
        <v>6716.74</v>
      </c>
      <c r="H1094" s="109">
        <f t="shared" si="850"/>
        <v>45195</v>
      </c>
      <c r="I1094" s="109">
        <f t="shared" si="844"/>
        <v>45225</v>
      </c>
      <c r="J1094" s="110">
        <f t="shared" si="821"/>
        <v>2.3997636053760818E-3</v>
      </c>
      <c r="K1094" s="117">
        <f t="shared" si="845"/>
        <v>45255</v>
      </c>
      <c r="L1094" s="178">
        <f t="shared" si="847"/>
        <v>31</v>
      </c>
      <c r="M1094" s="178">
        <f t="shared" si="853"/>
        <v>11</v>
      </c>
      <c r="N1094" s="106">
        <f t="shared" si="822"/>
        <v>1.0008508700000001</v>
      </c>
      <c r="O1094" s="111">
        <f t="shared" si="852"/>
        <v>1.0026005099999999</v>
      </c>
      <c r="P1094" s="111">
        <f t="shared" si="838"/>
        <v>1.2352317455708783</v>
      </c>
      <c r="Q1094" s="106">
        <f t="shared" si="851"/>
        <v>1.2362827599999999</v>
      </c>
      <c r="R1094" s="106">
        <f t="shared" si="839"/>
        <v>1.1934647899999999</v>
      </c>
      <c r="S1094" s="106">
        <f t="shared" si="823"/>
        <v>654.53026839999995</v>
      </c>
      <c r="T1094" s="106">
        <f t="shared" si="824"/>
        <v>4.939810624581475</v>
      </c>
      <c r="U1094" s="106">
        <f t="shared" si="825"/>
        <v>123.5511338154723</v>
      </c>
      <c r="V1094" s="106">
        <f t="shared" si="826"/>
        <v>676.91958171005376</v>
      </c>
      <c r="W1094" s="19">
        <f t="shared" si="843"/>
        <v>0</v>
      </c>
      <c r="X1094" s="2">
        <f t="shared" si="827"/>
        <v>0</v>
      </c>
      <c r="Y1094" s="4">
        <f t="shared" si="828"/>
        <v>0</v>
      </c>
      <c r="Z1094" s="106">
        <f t="shared" si="829"/>
        <v>0</v>
      </c>
      <c r="AA1094" s="114">
        <f t="shared" si="840"/>
        <v>0.05</v>
      </c>
      <c r="AB1094" s="112">
        <f t="shared" si="830"/>
        <v>11</v>
      </c>
      <c r="AC1094" s="178">
        <f t="shared" si="846"/>
        <v>31</v>
      </c>
      <c r="AD1094" s="11">
        <f t="shared" si="841"/>
        <v>1.001443761</v>
      </c>
      <c r="AE1094" s="106">
        <f t="shared" si="848"/>
        <v>0.94498526999999999</v>
      </c>
      <c r="AF1094" s="106">
        <f t="shared" si="831"/>
        <v>0.97731009000000002</v>
      </c>
      <c r="AG1094" s="106">
        <f t="shared" si="832"/>
        <v>0</v>
      </c>
      <c r="AH1094" s="115" t="str">
        <f t="shared" si="849"/>
        <v>A+J=</v>
      </c>
      <c r="AI1094" s="116">
        <f t="shared" si="842"/>
        <v>45255</v>
      </c>
      <c r="AJ1094" s="10"/>
      <c r="AO1094" s="26"/>
      <c r="AP1094" s="26"/>
      <c r="BA1094" s="1"/>
      <c r="BB1094" s="1"/>
      <c r="BC1094" s="1"/>
      <c r="BD1094" s="1"/>
      <c r="BE1094" s="1"/>
      <c r="BG1094" s="1"/>
      <c r="BH1094" s="1"/>
    </row>
    <row r="1095" spans="1:60" ht="15" customHeight="1" x14ac:dyDescent="0.25">
      <c r="A1095" s="105">
        <f t="shared" si="833"/>
        <v>45236</v>
      </c>
      <c r="B1095" s="106">
        <f t="shared" si="819"/>
        <v>678.03586493843488</v>
      </c>
      <c r="C1095" s="2">
        <f t="shared" si="834"/>
        <v>548.42863726999997</v>
      </c>
      <c r="D1095" s="2">
        <f t="shared" si="835"/>
        <v>25.533383230000027</v>
      </c>
      <c r="E1095" s="106">
        <f t="shared" si="820"/>
        <v>522.89525403999994</v>
      </c>
      <c r="F1095" s="21">
        <f t="shared" si="836"/>
        <v>6700.66</v>
      </c>
      <c r="G1095" s="108">
        <f t="shared" si="837"/>
        <v>6716.74</v>
      </c>
      <c r="H1095" s="109">
        <f t="shared" si="850"/>
        <v>45195</v>
      </c>
      <c r="I1095" s="109">
        <f t="shared" si="844"/>
        <v>45225</v>
      </c>
      <c r="J1095" s="110">
        <f t="shared" si="821"/>
        <v>2.3997636053760818E-3</v>
      </c>
      <c r="K1095" s="117">
        <f t="shared" si="845"/>
        <v>45255</v>
      </c>
      <c r="L1095" s="178">
        <f t="shared" si="847"/>
        <v>31</v>
      </c>
      <c r="M1095" s="178">
        <f t="shared" si="853"/>
        <v>12</v>
      </c>
      <c r="N1095" s="106">
        <f t="shared" si="822"/>
        <v>1.0009282500000001</v>
      </c>
      <c r="O1095" s="111">
        <f t="shared" si="852"/>
        <v>1.0026005099999999</v>
      </c>
      <c r="P1095" s="111">
        <f t="shared" si="838"/>
        <v>1.2352317455708783</v>
      </c>
      <c r="Q1095" s="106">
        <f t="shared" si="851"/>
        <v>1.2363783399999999</v>
      </c>
      <c r="R1095" s="106">
        <f t="shared" si="839"/>
        <v>1.1934647899999999</v>
      </c>
      <c r="S1095" s="106">
        <f t="shared" si="823"/>
        <v>654.53026839999995</v>
      </c>
      <c r="T1095" s="106">
        <f t="shared" si="824"/>
        <v>4.939810624581475</v>
      </c>
      <c r="U1095" s="106">
        <f t="shared" si="825"/>
        <v>123.60111214385343</v>
      </c>
      <c r="V1095" s="106">
        <f t="shared" si="826"/>
        <v>676.96956003843491</v>
      </c>
      <c r="W1095" s="19">
        <f t="shared" si="843"/>
        <v>0</v>
      </c>
      <c r="X1095" s="2">
        <f t="shared" si="827"/>
        <v>0</v>
      </c>
      <c r="Y1095" s="4">
        <f t="shared" si="828"/>
        <v>0</v>
      </c>
      <c r="Z1095" s="106">
        <f t="shared" si="829"/>
        <v>0</v>
      </c>
      <c r="AA1095" s="114">
        <f t="shared" si="840"/>
        <v>0.05</v>
      </c>
      <c r="AB1095" s="112">
        <f t="shared" si="830"/>
        <v>12</v>
      </c>
      <c r="AC1095" s="178">
        <f t="shared" si="846"/>
        <v>31</v>
      </c>
      <c r="AD1095" s="11">
        <f t="shared" si="841"/>
        <v>1.0015751150000001</v>
      </c>
      <c r="AE1095" s="106">
        <f t="shared" si="848"/>
        <v>1.0309604400000001</v>
      </c>
      <c r="AF1095" s="106">
        <f t="shared" si="831"/>
        <v>1.0663049</v>
      </c>
      <c r="AG1095" s="106">
        <f t="shared" si="832"/>
        <v>0</v>
      </c>
      <c r="AH1095" s="115" t="str">
        <f t="shared" si="849"/>
        <v>A+J=</v>
      </c>
      <c r="AI1095" s="116">
        <f t="shared" si="842"/>
        <v>45255</v>
      </c>
      <c r="AJ1095" s="10"/>
      <c r="AO1095" s="26"/>
      <c r="AP1095" s="26"/>
      <c r="BA1095" s="1"/>
      <c r="BB1095" s="1"/>
      <c r="BC1095" s="1"/>
      <c r="BD1095" s="1"/>
      <c r="BE1095" s="1"/>
      <c r="BG1095" s="1"/>
      <c r="BH1095" s="1"/>
    </row>
    <row r="1096" spans="1:60" ht="15" customHeight="1" x14ac:dyDescent="0.25">
      <c r="A1096" s="105">
        <f t="shared" si="833"/>
        <v>45237</v>
      </c>
      <c r="B1096" s="106">
        <f t="shared" si="819"/>
        <v>678.17487911367368</v>
      </c>
      <c r="C1096" s="2">
        <f t="shared" si="834"/>
        <v>548.42863726999997</v>
      </c>
      <c r="D1096" s="2">
        <f t="shared" si="835"/>
        <v>25.533383230000027</v>
      </c>
      <c r="E1096" s="106">
        <f t="shared" si="820"/>
        <v>522.89525403999994</v>
      </c>
      <c r="F1096" s="21">
        <f t="shared" si="836"/>
        <v>6700.66</v>
      </c>
      <c r="G1096" s="108">
        <f t="shared" si="837"/>
        <v>6716.74</v>
      </c>
      <c r="H1096" s="109">
        <f t="shared" si="850"/>
        <v>45195</v>
      </c>
      <c r="I1096" s="109">
        <f t="shared" si="844"/>
        <v>45225</v>
      </c>
      <c r="J1096" s="110">
        <f t="shared" si="821"/>
        <v>2.3997636053760818E-3</v>
      </c>
      <c r="K1096" s="117">
        <f t="shared" si="845"/>
        <v>45255</v>
      </c>
      <c r="L1096" s="178">
        <f t="shared" si="847"/>
        <v>31</v>
      </c>
      <c r="M1096" s="178">
        <f t="shared" si="853"/>
        <v>13</v>
      </c>
      <c r="N1096" s="106">
        <f t="shared" si="822"/>
        <v>1.00100565</v>
      </c>
      <c r="O1096" s="111">
        <f t="shared" si="852"/>
        <v>1.0026005099999999</v>
      </c>
      <c r="P1096" s="111">
        <f t="shared" si="838"/>
        <v>1.2352317455708783</v>
      </c>
      <c r="Q1096" s="106">
        <f t="shared" si="851"/>
        <v>1.2364739499999999</v>
      </c>
      <c r="R1096" s="106">
        <f t="shared" si="839"/>
        <v>1.1934647899999999</v>
      </c>
      <c r="S1096" s="106">
        <f t="shared" si="823"/>
        <v>654.53026839999995</v>
      </c>
      <c r="T1096" s="106">
        <f t="shared" si="824"/>
        <v>4.939810624581475</v>
      </c>
      <c r="U1096" s="106">
        <f t="shared" si="825"/>
        <v>123.65110615909221</v>
      </c>
      <c r="V1096" s="106">
        <f t="shared" si="826"/>
        <v>677.01955405367369</v>
      </c>
      <c r="W1096" s="19">
        <f t="shared" si="843"/>
        <v>0</v>
      </c>
      <c r="X1096" s="2">
        <f t="shared" si="827"/>
        <v>0</v>
      </c>
      <c r="Y1096" s="4">
        <f t="shared" si="828"/>
        <v>0</v>
      </c>
      <c r="Z1096" s="106">
        <f t="shared" si="829"/>
        <v>0</v>
      </c>
      <c r="AA1096" s="114">
        <f t="shared" si="840"/>
        <v>0.05</v>
      </c>
      <c r="AB1096" s="112">
        <f t="shared" si="830"/>
        <v>13</v>
      </c>
      <c r="AC1096" s="178">
        <f t="shared" si="846"/>
        <v>31</v>
      </c>
      <c r="AD1096" s="11">
        <f t="shared" si="841"/>
        <v>1.0017064870000001</v>
      </c>
      <c r="AE1096" s="106">
        <f t="shared" si="848"/>
        <v>1.11694739</v>
      </c>
      <c r="AF1096" s="106">
        <f t="shared" si="831"/>
        <v>1.15532506</v>
      </c>
      <c r="AG1096" s="106">
        <f t="shared" si="832"/>
        <v>0</v>
      </c>
      <c r="AH1096" s="115" t="str">
        <f t="shared" si="849"/>
        <v>A+J=</v>
      </c>
      <c r="AI1096" s="116">
        <f t="shared" si="842"/>
        <v>45255</v>
      </c>
      <c r="AJ1096" s="10"/>
      <c r="AO1096" s="26"/>
      <c r="AP1096" s="26"/>
      <c r="BA1096" s="1"/>
      <c r="BB1096" s="1"/>
      <c r="BC1096" s="1"/>
      <c r="BD1096" s="1"/>
      <c r="BE1096" s="1"/>
      <c r="BG1096" s="1"/>
      <c r="BH1096" s="1"/>
    </row>
    <row r="1097" spans="1:60" ht="15" customHeight="1" x14ac:dyDescent="0.25">
      <c r="A1097" s="105">
        <f t="shared" si="833"/>
        <v>45238</v>
      </c>
      <c r="B1097" s="106">
        <f t="shared" si="819"/>
        <v>678.31391793891248</v>
      </c>
      <c r="C1097" s="2">
        <f t="shared" si="834"/>
        <v>548.42863726999997</v>
      </c>
      <c r="D1097" s="2">
        <f t="shared" si="835"/>
        <v>25.533383230000027</v>
      </c>
      <c r="E1097" s="106">
        <f t="shared" si="820"/>
        <v>522.89525403999994</v>
      </c>
      <c r="F1097" s="21">
        <f t="shared" si="836"/>
        <v>6700.66</v>
      </c>
      <c r="G1097" s="108">
        <f t="shared" si="837"/>
        <v>6716.74</v>
      </c>
      <c r="H1097" s="109">
        <f t="shared" si="850"/>
        <v>45195</v>
      </c>
      <c r="I1097" s="109">
        <f t="shared" si="844"/>
        <v>45225</v>
      </c>
      <c r="J1097" s="110">
        <f t="shared" si="821"/>
        <v>2.3997636053760818E-3</v>
      </c>
      <c r="K1097" s="117">
        <f t="shared" si="845"/>
        <v>45255</v>
      </c>
      <c r="L1097" s="178">
        <f t="shared" si="847"/>
        <v>31</v>
      </c>
      <c r="M1097" s="178">
        <f t="shared" si="853"/>
        <v>14</v>
      </c>
      <c r="N1097" s="106">
        <f t="shared" si="822"/>
        <v>1.0010830500000001</v>
      </c>
      <c r="O1097" s="111">
        <f t="shared" si="852"/>
        <v>1.0026005099999999</v>
      </c>
      <c r="P1097" s="111">
        <f t="shared" si="838"/>
        <v>1.2352317455708783</v>
      </c>
      <c r="Q1097" s="106">
        <f t="shared" si="851"/>
        <v>1.23656956</v>
      </c>
      <c r="R1097" s="106">
        <f t="shared" si="839"/>
        <v>1.1934647899999999</v>
      </c>
      <c r="S1097" s="106">
        <f t="shared" si="823"/>
        <v>654.53026839999995</v>
      </c>
      <c r="T1097" s="106">
        <f t="shared" si="824"/>
        <v>4.939810624581475</v>
      </c>
      <c r="U1097" s="106">
        <f t="shared" si="825"/>
        <v>123.70110017433099</v>
      </c>
      <c r="V1097" s="106">
        <f t="shared" si="826"/>
        <v>677.06954806891247</v>
      </c>
      <c r="W1097" s="19">
        <f t="shared" si="843"/>
        <v>0</v>
      </c>
      <c r="X1097" s="2">
        <f t="shared" si="827"/>
        <v>0</v>
      </c>
      <c r="Y1097" s="4">
        <f t="shared" si="828"/>
        <v>0</v>
      </c>
      <c r="Z1097" s="106">
        <f t="shared" si="829"/>
        <v>0</v>
      </c>
      <c r="AA1097" s="114">
        <f t="shared" si="840"/>
        <v>0.05</v>
      </c>
      <c r="AB1097" s="112">
        <f t="shared" si="830"/>
        <v>14</v>
      </c>
      <c r="AC1097" s="178">
        <f t="shared" si="846"/>
        <v>31</v>
      </c>
      <c r="AD1097" s="11">
        <f t="shared" si="841"/>
        <v>1.001837876</v>
      </c>
      <c r="AE1097" s="106">
        <f t="shared" si="848"/>
        <v>1.20294547</v>
      </c>
      <c r="AF1097" s="106">
        <f t="shared" si="831"/>
        <v>1.2443698700000001</v>
      </c>
      <c r="AG1097" s="106">
        <f t="shared" si="832"/>
        <v>0</v>
      </c>
      <c r="AH1097" s="115" t="str">
        <f t="shared" si="849"/>
        <v>A+J=</v>
      </c>
      <c r="AI1097" s="116">
        <f t="shared" si="842"/>
        <v>45255</v>
      </c>
      <c r="AJ1097" s="10"/>
      <c r="AO1097" s="26"/>
      <c r="AP1097" s="26"/>
      <c r="BA1097" s="1"/>
      <c r="BB1097" s="1"/>
      <c r="BC1097" s="1"/>
      <c r="BD1097" s="1"/>
      <c r="BE1097" s="1"/>
      <c r="BG1097" s="1"/>
      <c r="BH1097" s="1"/>
    </row>
    <row r="1098" spans="1:60" ht="15" customHeight="1" x14ac:dyDescent="0.25">
      <c r="A1098" s="105">
        <f t="shared" si="833"/>
        <v>45239</v>
      </c>
      <c r="B1098" s="106">
        <f t="shared" ref="B1098:B1161" si="854">(V1098+AF1098)</f>
        <v>678.45298140415116</v>
      </c>
      <c r="C1098" s="2">
        <f t="shared" si="834"/>
        <v>548.42863726999997</v>
      </c>
      <c r="D1098" s="2">
        <f t="shared" si="835"/>
        <v>25.533383230000027</v>
      </c>
      <c r="E1098" s="106">
        <f t="shared" ref="E1098:E1161" si="855">(C1098-D1098)</f>
        <v>522.89525403999994</v>
      </c>
      <c r="F1098" s="21">
        <f t="shared" si="836"/>
        <v>6700.66</v>
      </c>
      <c r="G1098" s="108">
        <f t="shared" si="837"/>
        <v>6716.74</v>
      </c>
      <c r="H1098" s="109">
        <f t="shared" si="850"/>
        <v>45195</v>
      </c>
      <c r="I1098" s="109">
        <f t="shared" si="844"/>
        <v>45225</v>
      </c>
      <c r="J1098" s="110">
        <f t="shared" ref="J1098:J1161" si="856">(G1098/F1098)-1</f>
        <v>2.3997636053760818E-3</v>
      </c>
      <c r="K1098" s="117">
        <f t="shared" si="845"/>
        <v>45255</v>
      </c>
      <c r="L1098" s="178">
        <f t="shared" si="847"/>
        <v>31</v>
      </c>
      <c r="M1098" s="178">
        <f t="shared" si="853"/>
        <v>15</v>
      </c>
      <c r="N1098" s="106">
        <f t="shared" ref="N1098:N1161" si="857">TRUNC((G1098/F1098)^TRUNC((M1098/L1098),9),8)</f>
        <v>1.00116045</v>
      </c>
      <c r="O1098" s="111">
        <f t="shared" si="852"/>
        <v>1.0026005099999999</v>
      </c>
      <c r="P1098" s="111">
        <f t="shared" si="838"/>
        <v>1.2352317455708783</v>
      </c>
      <c r="Q1098" s="106">
        <f t="shared" si="851"/>
        <v>1.23666517</v>
      </c>
      <c r="R1098" s="106">
        <f t="shared" si="839"/>
        <v>1.1934647899999999</v>
      </c>
      <c r="S1098" s="106">
        <f t="shared" ref="S1098:S1161" si="858">TRUNC(C1098*R1098,8)</f>
        <v>654.53026839999995</v>
      </c>
      <c r="T1098" s="106">
        <f t="shared" ref="T1098:T1161" si="859">(D1098*(R1098-1))</f>
        <v>4.939810624581475</v>
      </c>
      <c r="U1098" s="106">
        <f t="shared" ref="U1098:U1161" si="860">(E1098*(Q1098-1))</f>
        <v>123.75109418956976</v>
      </c>
      <c r="V1098" s="106">
        <f t="shared" ref="V1098:V1161" si="861">(C1098+T1098+U1098)</f>
        <v>677.11954208415113</v>
      </c>
      <c r="W1098" s="19">
        <f t="shared" si="843"/>
        <v>0</v>
      </c>
      <c r="X1098" s="2">
        <f t="shared" ref="X1098:X1161" si="862">IF(W1098&gt;0,VLOOKUP(A1098,AL$12:AP$312,5),0)</f>
        <v>0</v>
      </c>
      <c r="Y1098" s="4">
        <f t="shared" ref="Y1098:Y1161" si="863">IF(W1098&gt;0,VLOOKUP($A1098,$AL$10:$AQ$312,6),0)</f>
        <v>0</v>
      </c>
      <c r="Z1098" s="106">
        <f t="shared" ref="Z1098:Z1161" si="864">IF(Y1098&gt;0,TRUNC(Y1098*S1098,8),0)</f>
        <v>0</v>
      </c>
      <c r="AA1098" s="114">
        <f t="shared" si="840"/>
        <v>0.05</v>
      </c>
      <c r="AB1098" s="112">
        <f t="shared" ref="AB1098:AB1161" si="865">M1098</f>
        <v>15</v>
      </c>
      <c r="AC1098" s="178">
        <f t="shared" si="846"/>
        <v>31</v>
      </c>
      <c r="AD1098" s="11">
        <f t="shared" si="841"/>
        <v>1.0019692819999999</v>
      </c>
      <c r="AE1098" s="106">
        <f t="shared" si="848"/>
        <v>1.2889546700000001</v>
      </c>
      <c r="AF1098" s="106">
        <f t="shared" ref="AF1098:AF1161" si="866">TRUNC((V1098*(AD1098-1)),8)</f>
        <v>1.3334393200000001</v>
      </c>
      <c r="AG1098" s="106">
        <f t="shared" ref="AG1098:AG1161" si="867">IF(Z1098&gt;0,Z1098+AE1098,0)</f>
        <v>0</v>
      </c>
      <c r="AH1098" s="115" t="str">
        <f t="shared" si="849"/>
        <v>A+J=</v>
      </c>
      <c r="AI1098" s="116">
        <f t="shared" si="842"/>
        <v>45255</v>
      </c>
      <c r="AJ1098" s="10"/>
      <c r="AO1098" s="26"/>
      <c r="AP1098" s="26"/>
      <c r="BA1098" s="1"/>
      <c r="BB1098" s="1"/>
      <c r="BC1098" s="1"/>
      <c r="BD1098" s="1"/>
      <c r="BE1098" s="1"/>
      <c r="BG1098" s="1"/>
      <c r="BH1098" s="1"/>
    </row>
    <row r="1099" spans="1:60" ht="15" customHeight="1" x14ac:dyDescent="0.25">
      <c r="A1099" s="105">
        <f t="shared" ref="A1099:A1162" si="868">(A1098+1)</f>
        <v>45240</v>
      </c>
      <c r="B1099" s="106">
        <f t="shared" si="854"/>
        <v>678.59206952938996</v>
      </c>
      <c r="C1099" s="2">
        <f t="shared" ref="C1099:C1162" si="869">TRUNC(IF(W1098&gt;0,VLOOKUP(A1098,$AL$12:$AM$312,2),C1098),8)</f>
        <v>548.42863726999997</v>
      </c>
      <c r="D1099" s="2">
        <f t="shared" ref="D1099:D1162" si="870">VLOOKUP(A1099,$AR$13:$AV$312,5)</f>
        <v>25.533383230000027</v>
      </c>
      <c r="E1099" s="106">
        <f t="shared" si="855"/>
        <v>522.89525403999994</v>
      </c>
      <c r="F1099" s="21">
        <f t="shared" ref="F1099:F1162" si="871">IF(G1099=G1098,F1098,G1098)</f>
        <v>6700.66</v>
      </c>
      <c r="G1099" s="108">
        <f t="shared" ref="G1099:G1162" si="872">IF(AND(M1099=1,M1098&gt;1),VLOOKUP(A1098,$BF$13:$BH$98,3),G1098)</f>
        <v>6716.74</v>
      </c>
      <c r="H1099" s="109">
        <f t="shared" si="850"/>
        <v>45195</v>
      </c>
      <c r="I1099" s="109">
        <f t="shared" si="844"/>
        <v>45225</v>
      </c>
      <c r="J1099" s="110">
        <f t="shared" si="856"/>
        <v>2.3997636053760818E-3</v>
      </c>
      <c r="K1099" s="117">
        <f t="shared" si="845"/>
        <v>45255</v>
      </c>
      <c r="L1099" s="178">
        <f t="shared" si="847"/>
        <v>31</v>
      </c>
      <c r="M1099" s="178">
        <f t="shared" si="853"/>
        <v>16</v>
      </c>
      <c r="N1099" s="106">
        <f t="shared" si="857"/>
        <v>1.00123786</v>
      </c>
      <c r="O1099" s="111">
        <f t="shared" si="852"/>
        <v>1.0026005099999999</v>
      </c>
      <c r="P1099" s="111">
        <f t="shared" ref="P1099:P1162" si="873">IF(K1099&gt;K1098,P1098*O1099,P1098)</f>
        <v>1.2352317455708783</v>
      </c>
      <c r="Q1099" s="106">
        <f t="shared" si="851"/>
        <v>1.23676078</v>
      </c>
      <c r="R1099" s="106">
        <f t="shared" ref="R1099:R1162" si="874">IF(AND(W1099&gt;0,MONTH(A1099)=R$9),Q1099,R1098)</f>
        <v>1.1934647899999999</v>
      </c>
      <c r="S1099" s="106">
        <f t="shared" si="858"/>
        <v>654.53026839999995</v>
      </c>
      <c r="T1099" s="106">
        <f t="shared" si="859"/>
        <v>4.939810624581475</v>
      </c>
      <c r="U1099" s="106">
        <f t="shared" si="860"/>
        <v>123.80108820480854</v>
      </c>
      <c r="V1099" s="106">
        <f t="shared" si="861"/>
        <v>677.16953609938992</v>
      </c>
      <c r="W1099" s="19">
        <f t="shared" si="843"/>
        <v>0</v>
      </c>
      <c r="X1099" s="2">
        <f t="shared" si="862"/>
        <v>0</v>
      </c>
      <c r="Y1099" s="4">
        <f t="shared" si="863"/>
        <v>0</v>
      </c>
      <c r="Z1099" s="106">
        <f t="shared" si="864"/>
        <v>0</v>
      </c>
      <c r="AA1099" s="114">
        <f t="shared" ref="AA1099:AA1162" si="875">(AA1098)</f>
        <v>0.05</v>
      </c>
      <c r="AB1099" s="112">
        <f t="shared" si="865"/>
        <v>16</v>
      </c>
      <c r="AC1099" s="178">
        <f t="shared" si="846"/>
        <v>31</v>
      </c>
      <c r="AD1099" s="11">
        <f t="shared" ref="AD1099:AD1162" si="876">ROUND((1+AA1099)^(30/360)^(AB1099/AC1099),9)</f>
        <v>1.0021007049999999</v>
      </c>
      <c r="AE1099" s="106">
        <f t="shared" si="848"/>
        <v>1.3749750000000001</v>
      </c>
      <c r="AF1099" s="106">
        <f t="shared" si="866"/>
        <v>1.4225334300000001</v>
      </c>
      <c r="AG1099" s="106">
        <f t="shared" si="867"/>
        <v>0</v>
      </c>
      <c r="AH1099" s="115" t="str">
        <f t="shared" si="849"/>
        <v>A+J=</v>
      </c>
      <c r="AI1099" s="116">
        <f t="shared" si="842"/>
        <v>45255</v>
      </c>
      <c r="AJ1099" s="10"/>
      <c r="AO1099" s="26"/>
      <c r="AP1099" s="26"/>
      <c r="BA1099" s="1"/>
      <c r="BB1099" s="1"/>
      <c r="BC1099" s="1"/>
      <c r="BD1099" s="1"/>
      <c r="BE1099" s="1"/>
      <c r="BG1099" s="1"/>
      <c r="BH1099" s="1"/>
    </row>
    <row r="1100" spans="1:60" ht="15" customHeight="1" x14ac:dyDescent="0.25">
      <c r="A1100" s="105">
        <f t="shared" si="868"/>
        <v>45241</v>
      </c>
      <c r="B1100" s="106">
        <f t="shared" si="854"/>
        <v>678.73119870148639</v>
      </c>
      <c r="C1100" s="2">
        <f t="shared" si="869"/>
        <v>548.42863726999997</v>
      </c>
      <c r="D1100" s="2">
        <f t="shared" si="870"/>
        <v>25.533383230000027</v>
      </c>
      <c r="E1100" s="106">
        <f t="shared" si="855"/>
        <v>522.89525403999994</v>
      </c>
      <c r="F1100" s="21">
        <f t="shared" si="871"/>
        <v>6700.66</v>
      </c>
      <c r="G1100" s="108">
        <f t="shared" si="872"/>
        <v>6716.74</v>
      </c>
      <c r="H1100" s="109">
        <f t="shared" si="850"/>
        <v>45195</v>
      </c>
      <c r="I1100" s="109">
        <f t="shared" si="844"/>
        <v>45225</v>
      </c>
      <c r="J1100" s="110">
        <f t="shared" si="856"/>
        <v>2.3997636053760818E-3</v>
      </c>
      <c r="K1100" s="117">
        <f t="shared" si="845"/>
        <v>45255</v>
      </c>
      <c r="L1100" s="178">
        <f t="shared" si="847"/>
        <v>31</v>
      </c>
      <c r="M1100" s="178">
        <f t="shared" si="853"/>
        <v>17</v>
      </c>
      <c r="N1100" s="106">
        <f t="shared" si="857"/>
        <v>1.00131528</v>
      </c>
      <c r="O1100" s="111">
        <f t="shared" si="852"/>
        <v>1.0026005099999999</v>
      </c>
      <c r="P1100" s="111">
        <f t="shared" si="873"/>
        <v>1.2352317455708783</v>
      </c>
      <c r="Q1100" s="106">
        <f t="shared" si="851"/>
        <v>1.2368564200000001</v>
      </c>
      <c r="R1100" s="106">
        <f t="shared" si="874"/>
        <v>1.1934647899999999</v>
      </c>
      <c r="S1100" s="106">
        <f t="shared" si="858"/>
        <v>654.53026839999995</v>
      </c>
      <c r="T1100" s="106">
        <f t="shared" si="859"/>
        <v>4.939810624581475</v>
      </c>
      <c r="U1100" s="106">
        <f t="shared" si="860"/>
        <v>123.85109790690495</v>
      </c>
      <c r="V1100" s="106">
        <f t="shared" si="861"/>
        <v>677.21954580148645</v>
      </c>
      <c r="W1100" s="19">
        <f t="shared" si="843"/>
        <v>0</v>
      </c>
      <c r="X1100" s="2">
        <f t="shared" si="862"/>
        <v>0</v>
      </c>
      <c r="Y1100" s="4">
        <f t="shared" si="863"/>
        <v>0</v>
      </c>
      <c r="Z1100" s="106">
        <f t="shared" si="864"/>
        <v>0</v>
      </c>
      <c r="AA1100" s="114">
        <f t="shared" si="875"/>
        <v>0.05</v>
      </c>
      <c r="AB1100" s="112">
        <f t="shared" si="865"/>
        <v>17</v>
      </c>
      <c r="AC1100" s="178">
        <f t="shared" si="846"/>
        <v>31</v>
      </c>
      <c r="AD1100" s="11">
        <f t="shared" si="876"/>
        <v>1.0022321460000001</v>
      </c>
      <c r="AE1100" s="106">
        <f t="shared" si="848"/>
        <v>1.4610071200000001</v>
      </c>
      <c r="AF1100" s="106">
        <f t="shared" si="866"/>
        <v>1.5116529000000001</v>
      </c>
      <c r="AG1100" s="106">
        <f t="shared" si="867"/>
        <v>0</v>
      </c>
      <c r="AH1100" s="115" t="str">
        <f t="shared" si="849"/>
        <v>A+J=</v>
      </c>
      <c r="AI1100" s="116">
        <f t="shared" ref="AI1100:AI1163" si="877">IF(W1099&gt;0,VLOOKUP(A1099,$AL$10:$AZ$312,14),AI1099)</f>
        <v>45255</v>
      </c>
      <c r="AJ1100" s="10"/>
      <c r="AO1100" s="26"/>
      <c r="AP1100" s="26"/>
      <c r="BA1100" s="1"/>
      <c r="BB1100" s="1"/>
      <c r="BC1100" s="1"/>
      <c r="BD1100" s="1"/>
      <c r="BE1100" s="1"/>
      <c r="BG1100" s="1"/>
      <c r="BH1100" s="1"/>
    </row>
    <row r="1101" spans="1:60" ht="15" customHeight="1" x14ac:dyDescent="0.25">
      <c r="A1101" s="105">
        <f t="shared" si="868"/>
        <v>45242</v>
      </c>
      <c r="B1101" s="106">
        <f t="shared" si="854"/>
        <v>678.87035185358275</v>
      </c>
      <c r="C1101" s="2">
        <f t="shared" si="869"/>
        <v>548.42863726999997</v>
      </c>
      <c r="D1101" s="2">
        <f t="shared" si="870"/>
        <v>25.533383230000027</v>
      </c>
      <c r="E1101" s="106">
        <f t="shared" si="855"/>
        <v>522.89525403999994</v>
      </c>
      <c r="F1101" s="21">
        <f t="shared" si="871"/>
        <v>6700.66</v>
      </c>
      <c r="G1101" s="108">
        <f t="shared" si="872"/>
        <v>6716.74</v>
      </c>
      <c r="H1101" s="109">
        <f t="shared" si="850"/>
        <v>45195</v>
      </c>
      <c r="I1101" s="109">
        <f t="shared" si="844"/>
        <v>45225</v>
      </c>
      <c r="J1101" s="110">
        <f t="shared" si="856"/>
        <v>2.3997636053760818E-3</v>
      </c>
      <c r="K1101" s="117">
        <f t="shared" si="845"/>
        <v>45255</v>
      </c>
      <c r="L1101" s="178">
        <f t="shared" si="847"/>
        <v>31</v>
      </c>
      <c r="M1101" s="178">
        <f t="shared" si="853"/>
        <v>18</v>
      </c>
      <c r="N1101" s="106">
        <f t="shared" si="857"/>
        <v>1.00139271</v>
      </c>
      <c r="O1101" s="111">
        <f t="shared" si="852"/>
        <v>1.0026005099999999</v>
      </c>
      <c r="P1101" s="111">
        <f t="shared" si="873"/>
        <v>1.2352317455708783</v>
      </c>
      <c r="Q1101" s="106">
        <f t="shared" si="851"/>
        <v>1.2369520599999999</v>
      </c>
      <c r="R1101" s="106">
        <f t="shared" si="874"/>
        <v>1.1934647899999999</v>
      </c>
      <c r="S1101" s="106">
        <f t="shared" si="858"/>
        <v>654.53026839999995</v>
      </c>
      <c r="T1101" s="106">
        <f t="shared" si="859"/>
        <v>4.939810624581475</v>
      </c>
      <c r="U1101" s="106">
        <f t="shared" si="860"/>
        <v>123.90110760900126</v>
      </c>
      <c r="V1101" s="106">
        <f t="shared" si="861"/>
        <v>677.26955550358275</v>
      </c>
      <c r="W1101" s="19">
        <f t="shared" si="843"/>
        <v>0</v>
      </c>
      <c r="X1101" s="2">
        <f t="shared" si="862"/>
        <v>0</v>
      </c>
      <c r="Y1101" s="4">
        <f t="shared" si="863"/>
        <v>0</v>
      </c>
      <c r="Z1101" s="106">
        <f t="shared" si="864"/>
        <v>0</v>
      </c>
      <c r="AA1101" s="114">
        <f t="shared" si="875"/>
        <v>0.05</v>
      </c>
      <c r="AB1101" s="112">
        <f t="shared" si="865"/>
        <v>18</v>
      </c>
      <c r="AC1101" s="178">
        <f t="shared" si="846"/>
        <v>31</v>
      </c>
      <c r="AD1101" s="11">
        <f t="shared" si="876"/>
        <v>1.002363603</v>
      </c>
      <c r="AE1101" s="106">
        <f t="shared" si="848"/>
        <v>1.5470497000000001</v>
      </c>
      <c r="AF1101" s="106">
        <f t="shared" si="866"/>
        <v>1.60079635</v>
      </c>
      <c r="AG1101" s="106">
        <f t="shared" si="867"/>
        <v>0</v>
      </c>
      <c r="AH1101" s="115" t="str">
        <f t="shared" si="849"/>
        <v>A+J=</v>
      </c>
      <c r="AI1101" s="116">
        <f t="shared" si="877"/>
        <v>45255</v>
      </c>
      <c r="AJ1101" s="10"/>
      <c r="AO1101" s="26"/>
      <c r="AP1101" s="26"/>
      <c r="BA1101" s="1"/>
      <c r="BB1101" s="1"/>
      <c r="BC1101" s="1"/>
      <c r="BD1101" s="1"/>
      <c r="BE1101" s="1"/>
      <c r="BG1101" s="1"/>
      <c r="BH1101" s="1"/>
    </row>
    <row r="1102" spans="1:60" ht="15" customHeight="1" x14ac:dyDescent="0.25">
      <c r="A1102" s="105">
        <f t="shared" si="868"/>
        <v>45243</v>
      </c>
      <c r="B1102" s="106">
        <f t="shared" si="854"/>
        <v>679.00953034567908</v>
      </c>
      <c r="C1102" s="2">
        <f t="shared" si="869"/>
        <v>548.42863726999997</v>
      </c>
      <c r="D1102" s="2">
        <f t="shared" si="870"/>
        <v>25.533383230000027</v>
      </c>
      <c r="E1102" s="106">
        <f t="shared" si="855"/>
        <v>522.89525403999994</v>
      </c>
      <c r="F1102" s="21">
        <f t="shared" si="871"/>
        <v>6700.66</v>
      </c>
      <c r="G1102" s="108">
        <f t="shared" si="872"/>
        <v>6716.74</v>
      </c>
      <c r="H1102" s="109">
        <f t="shared" si="850"/>
        <v>45195</v>
      </c>
      <c r="I1102" s="109">
        <f t="shared" si="844"/>
        <v>45225</v>
      </c>
      <c r="J1102" s="110">
        <f t="shared" si="856"/>
        <v>2.3997636053760818E-3</v>
      </c>
      <c r="K1102" s="117">
        <f t="shared" si="845"/>
        <v>45255</v>
      </c>
      <c r="L1102" s="178">
        <f t="shared" si="847"/>
        <v>31</v>
      </c>
      <c r="M1102" s="178">
        <f t="shared" si="853"/>
        <v>19</v>
      </c>
      <c r="N1102" s="106">
        <f t="shared" si="857"/>
        <v>1.0014701399999999</v>
      </c>
      <c r="O1102" s="111">
        <f t="shared" si="852"/>
        <v>1.0026005099999999</v>
      </c>
      <c r="P1102" s="111">
        <f t="shared" si="873"/>
        <v>1.2352317455708783</v>
      </c>
      <c r="Q1102" s="106">
        <f t="shared" si="851"/>
        <v>1.2370477</v>
      </c>
      <c r="R1102" s="106">
        <f t="shared" si="874"/>
        <v>1.1934647899999999</v>
      </c>
      <c r="S1102" s="106">
        <f t="shared" si="858"/>
        <v>654.53026839999995</v>
      </c>
      <c r="T1102" s="106">
        <f t="shared" si="859"/>
        <v>4.939810624581475</v>
      </c>
      <c r="U1102" s="106">
        <f t="shared" si="860"/>
        <v>123.95111731109768</v>
      </c>
      <c r="V1102" s="106">
        <f t="shared" si="861"/>
        <v>677.31956520567905</v>
      </c>
      <c r="W1102" s="19">
        <f t="shared" si="843"/>
        <v>0</v>
      </c>
      <c r="X1102" s="2">
        <f t="shared" si="862"/>
        <v>0</v>
      </c>
      <c r="Y1102" s="4">
        <f t="shared" si="863"/>
        <v>0</v>
      </c>
      <c r="Z1102" s="106">
        <f t="shared" si="864"/>
        <v>0</v>
      </c>
      <c r="AA1102" s="114">
        <f t="shared" si="875"/>
        <v>0.05</v>
      </c>
      <c r="AB1102" s="112">
        <f t="shared" si="865"/>
        <v>19</v>
      </c>
      <c r="AC1102" s="178">
        <f t="shared" si="846"/>
        <v>31</v>
      </c>
      <c r="AD1102" s="11">
        <f t="shared" si="876"/>
        <v>1.0024950779999999</v>
      </c>
      <c r="AE1102" s="106">
        <f t="shared" si="848"/>
        <v>1.6331040699999999</v>
      </c>
      <c r="AF1102" s="106">
        <f t="shared" si="866"/>
        <v>1.68996514</v>
      </c>
      <c r="AG1102" s="106">
        <f t="shared" si="867"/>
        <v>0</v>
      </c>
      <c r="AH1102" s="115" t="str">
        <f t="shared" si="849"/>
        <v>A+J=</v>
      </c>
      <c r="AI1102" s="116">
        <f t="shared" si="877"/>
        <v>45255</v>
      </c>
      <c r="AJ1102" s="10"/>
      <c r="AO1102" s="26"/>
      <c r="AP1102" s="26"/>
      <c r="BA1102" s="1"/>
      <c r="BB1102" s="1"/>
      <c r="BC1102" s="1"/>
      <c r="BD1102" s="1"/>
      <c r="BE1102" s="1"/>
      <c r="BG1102" s="1"/>
      <c r="BH1102" s="1"/>
    </row>
    <row r="1103" spans="1:60" ht="15" customHeight="1" x14ac:dyDescent="0.25">
      <c r="A1103" s="105">
        <f t="shared" si="868"/>
        <v>45244</v>
      </c>
      <c r="B1103" s="106">
        <f t="shared" si="854"/>
        <v>679.14873942672807</v>
      </c>
      <c r="C1103" s="2">
        <f t="shared" si="869"/>
        <v>548.42863726999997</v>
      </c>
      <c r="D1103" s="2">
        <f t="shared" si="870"/>
        <v>25.533383230000027</v>
      </c>
      <c r="E1103" s="106">
        <f t="shared" si="855"/>
        <v>522.89525403999994</v>
      </c>
      <c r="F1103" s="21">
        <f t="shared" si="871"/>
        <v>6700.66</v>
      </c>
      <c r="G1103" s="108">
        <f t="shared" si="872"/>
        <v>6716.74</v>
      </c>
      <c r="H1103" s="109">
        <f t="shared" si="850"/>
        <v>45195</v>
      </c>
      <c r="I1103" s="109">
        <f t="shared" si="844"/>
        <v>45225</v>
      </c>
      <c r="J1103" s="110">
        <f t="shared" si="856"/>
        <v>2.3997636053760818E-3</v>
      </c>
      <c r="K1103" s="117">
        <f t="shared" si="845"/>
        <v>45255</v>
      </c>
      <c r="L1103" s="178">
        <f t="shared" si="847"/>
        <v>31</v>
      </c>
      <c r="M1103" s="178">
        <f t="shared" si="853"/>
        <v>20</v>
      </c>
      <c r="N1103" s="106">
        <f t="shared" si="857"/>
        <v>1.0015475700000001</v>
      </c>
      <c r="O1103" s="111">
        <f t="shared" si="852"/>
        <v>1.0026005099999999</v>
      </c>
      <c r="P1103" s="111">
        <f t="shared" si="873"/>
        <v>1.2352317455708783</v>
      </c>
      <c r="Q1103" s="106">
        <f t="shared" si="851"/>
        <v>1.23714335</v>
      </c>
      <c r="R1103" s="106">
        <f t="shared" si="874"/>
        <v>1.1934647899999999</v>
      </c>
      <c r="S1103" s="106">
        <f t="shared" si="858"/>
        <v>654.53026839999995</v>
      </c>
      <c r="T1103" s="106">
        <f t="shared" si="859"/>
        <v>4.939810624581475</v>
      </c>
      <c r="U1103" s="106">
        <f t="shared" si="860"/>
        <v>124.00113224214661</v>
      </c>
      <c r="V1103" s="106">
        <f t="shared" si="861"/>
        <v>677.36958013672802</v>
      </c>
      <c r="W1103" s="19">
        <f t="shared" si="843"/>
        <v>0</v>
      </c>
      <c r="X1103" s="2">
        <f t="shared" si="862"/>
        <v>0</v>
      </c>
      <c r="Y1103" s="4">
        <f t="shared" si="863"/>
        <v>0</v>
      </c>
      <c r="Z1103" s="106">
        <f t="shared" si="864"/>
        <v>0</v>
      </c>
      <c r="AA1103" s="114">
        <f t="shared" si="875"/>
        <v>0.05</v>
      </c>
      <c r="AB1103" s="112">
        <f t="shared" si="865"/>
        <v>20</v>
      </c>
      <c r="AC1103" s="178">
        <f t="shared" si="846"/>
        <v>31</v>
      </c>
      <c r="AD1103" s="11">
        <f t="shared" si="876"/>
        <v>1.002626571</v>
      </c>
      <c r="AE1103" s="106">
        <f t="shared" si="848"/>
        <v>1.7191702200000001</v>
      </c>
      <c r="AF1103" s="106">
        <f t="shared" si="866"/>
        <v>1.7791592899999999</v>
      </c>
      <c r="AG1103" s="106">
        <f t="shared" si="867"/>
        <v>0</v>
      </c>
      <c r="AH1103" s="115" t="str">
        <f t="shared" si="849"/>
        <v>A+J=</v>
      </c>
      <c r="AI1103" s="116">
        <f t="shared" si="877"/>
        <v>45255</v>
      </c>
      <c r="AJ1103" s="10"/>
      <c r="AO1103" s="26"/>
      <c r="AP1103" s="26"/>
      <c r="BA1103" s="1"/>
      <c r="BB1103" s="1"/>
      <c r="BC1103" s="1"/>
      <c r="BD1103" s="1"/>
      <c r="BE1103" s="1"/>
      <c r="BG1103" s="1"/>
      <c r="BH1103" s="1"/>
    </row>
    <row r="1104" spans="1:60" ht="15" customHeight="1" x14ac:dyDescent="0.25">
      <c r="A1104" s="105">
        <f t="shared" si="868"/>
        <v>45245</v>
      </c>
      <c r="B1104" s="106">
        <f t="shared" si="854"/>
        <v>679.28797249777699</v>
      </c>
      <c r="C1104" s="2">
        <f t="shared" si="869"/>
        <v>548.42863726999997</v>
      </c>
      <c r="D1104" s="2">
        <f t="shared" si="870"/>
        <v>25.533383230000027</v>
      </c>
      <c r="E1104" s="106">
        <f t="shared" si="855"/>
        <v>522.89525403999994</v>
      </c>
      <c r="F1104" s="21">
        <f t="shared" si="871"/>
        <v>6700.66</v>
      </c>
      <c r="G1104" s="108">
        <f t="shared" si="872"/>
        <v>6716.74</v>
      </c>
      <c r="H1104" s="109">
        <f t="shared" si="850"/>
        <v>45195</v>
      </c>
      <c r="I1104" s="109">
        <f t="shared" si="844"/>
        <v>45225</v>
      </c>
      <c r="J1104" s="110">
        <f t="shared" si="856"/>
        <v>2.3997636053760818E-3</v>
      </c>
      <c r="K1104" s="117">
        <f t="shared" si="845"/>
        <v>45255</v>
      </c>
      <c r="L1104" s="178">
        <f t="shared" si="847"/>
        <v>31</v>
      </c>
      <c r="M1104" s="178">
        <f t="shared" si="853"/>
        <v>21</v>
      </c>
      <c r="N1104" s="106">
        <f t="shared" si="857"/>
        <v>1.0016250099999999</v>
      </c>
      <c r="O1104" s="111">
        <f t="shared" si="852"/>
        <v>1.0026005099999999</v>
      </c>
      <c r="P1104" s="111">
        <f t="shared" si="873"/>
        <v>1.2352317455708783</v>
      </c>
      <c r="Q1104" s="106">
        <f t="shared" si="851"/>
        <v>1.237239</v>
      </c>
      <c r="R1104" s="106">
        <f t="shared" si="874"/>
        <v>1.1934647899999999</v>
      </c>
      <c r="S1104" s="106">
        <f t="shared" si="858"/>
        <v>654.53026839999995</v>
      </c>
      <c r="T1104" s="106">
        <f t="shared" si="859"/>
        <v>4.939810624581475</v>
      </c>
      <c r="U1104" s="106">
        <f t="shared" si="860"/>
        <v>124.05114717319553</v>
      </c>
      <c r="V1104" s="106">
        <f t="shared" si="861"/>
        <v>677.41959506777698</v>
      </c>
      <c r="W1104" s="19">
        <f t="shared" si="843"/>
        <v>0</v>
      </c>
      <c r="X1104" s="2">
        <f t="shared" si="862"/>
        <v>0</v>
      </c>
      <c r="Y1104" s="4">
        <f t="shared" si="863"/>
        <v>0</v>
      </c>
      <c r="Z1104" s="106">
        <f t="shared" si="864"/>
        <v>0</v>
      </c>
      <c r="AA1104" s="114">
        <f t="shared" si="875"/>
        <v>0.05</v>
      </c>
      <c r="AB1104" s="112">
        <f t="shared" si="865"/>
        <v>21</v>
      </c>
      <c r="AC1104" s="178">
        <f t="shared" si="846"/>
        <v>31</v>
      </c>
      <c r="AD1104" s="11">
        <f t="shared" si="876"/>
        <v>1.00275808</v>
      </c>
      <c r="AE1104" s="106">
        <f t="shared" si="848"/>
        <v>1.8052468399999999</v>
      </c>
      <c r="AF1104" s="106">
        <f t="shared" si="866"/>
        <v>1.86837743</v>
      </c>
      <c r="AG1104" s="106">
        <f t="shared" si="867"/>
        <v>0</v>
      </c>
      <c r="AH1104" s="115" t="str">
        <f t="shared" si="849"/>
        <v>A+J=</v>
      </c>
      <c r="AI1104" s="116">
        <f t="shared" si="877"/>
        <v>45255</v>
      </c>
      <c r="AJ1104" s="10"/>
      <c r="AO1104" s="26"/>
      <c r="AP1104" s="26"/>
      <c r="BA1104" s="18"/>
      <c r="BB1104" s="18"/>
      <c r="BC1104" s="18"/>
      <c r="BD1104" s="18"/>
      <c r="BE1104" s="18"/>
      <c r="BG1104" s="18"/>
      <c r="BH1104" s="18"/>
    </row>
    <row r="1105" spans="1:194" ht="15" customHeight="1" x14ac:dyDescent="0.25">
      <c r="A1105" s="105">
        <f t="shared" si="868"/>
        <v>45246</v>
      </c>
      <c r="B1105" s="106">
        <f t="shared" si="854"/>
        <v>679.42724140673101</v>
      </c>
      <c r="C1105" s="2">
        <f t="shared" si="869"/>
        <v>548.42863726999997</v>
      </c>
      <c r="D1105" s="2">
        <f t="shared" si="870"/>
        <v>25.533383230000027</v>
      </c>
      <c r="E1105" s="106">
        <f t="shared" si="855"/>
        <v>522.89525403999994</v>
      </c>
      <c r="F1105" s="21">
        <f t="shared" si="871"/>
        <v>6700.66</v>
      </c>
      <c r="G1105" s="108">
        <f t="shared" si="872"/>
        <v>6716.74</v>
      </c>
      <c r="H1105" s="109">
        <f t="shared" si="850"/>
        <v>45195</v>
      </c>
      <c r="I1105" s="109">
        <f t="shared" si="844"/>
        <v>45225</v>
      </c>
      <c r="J1105" s="110">
        <f t="shared" si="856"/>
        <v>2.3997636053760818E-3</v>
      </c>
      <c r="K1105" s="117">
        <f t="shared" si="845"/>
        <v>45255</v>
      </c>
      <c r="L1105" s="178">
        <f t="shared" si="847"/>
        <v>31</v>
      </c>
      <c r="M1105" s="178">
        <f t="shared" si="853"/>
        <v>22</v>
      </c>
      <c r="N1105" s="106">
        <f t="shared" si="857"/>
        <v>1.00170246</v>
      </c>
      <c r="O1105" s="111">
        <f t="shared" si="852"/>
        <v>1.0026005099999999</v>
      </c>
      <c r="P1105" s="111">
        <f t="shared" si="873"/>
        <v>1.2352317455708783</v>
      </c>
      <c r="Q1105" s="106">
        <f t="shared" si="851"/>
        <v>1.2373346700000001</v>
      </c>
      <c r="R1105" s="106">
        <f t="shared" si="874"/>
        <v>1.1934647899999999</v>
      </c>
      <c r="S1105" s="106">
        <f t="shared" si="858"/>
        <v>654.53026839999995</v>
      </c>
      <c r="T1105" s="106">
        <f t="shared" si="859"/>
        <v>4.939810624581475</v>
      </c>
      <c r="U1105" s="106">
        <f t="shared" si="860"/>
        <v>124.1011725621496</v>
      </c>
      <c r="V1105" s="106">
        <f t="shared" si="861"/>
        <v>677.46962045673104</v>
      </c>
      <c r="W1105" s="19">
        <f t="shared" si="843"/>
        <v>0</v>
      </c>
      <c r="X1105" s="2">
        <f t="shared" si="862"/>
        <v>0</v>
      </c>
      <c r="Y1105" s="4">
        <f t="shared" si="863"/>
        <v>0</v>
      </c>
      <c r="Z1105" s="106">
        <f t="shared" si="864"/>
        <v>0</v>
      </c>
      <c r="AA1105" s="114">
        <f t="shared" si="875"/>
        <v>0.05</v>
      </c>
      <c r="AB1105" s="112">
        <f t="shared" si="865"/>
        <v>22</v>
      </c>
      <c r="AC1105" s="178">
        <f t="shared" si="846"/>
        <v>31</v>
      </c>
      <c r="AD1105" s="11">
        <f t="shared" si="876"/>
        <v>1.002889607</v>
      </c>
      <c r="AE1105" s="106">
        <f t="shared" si="848"/>
        <v>1.8913352400000001</v>
      </c>
      <c r="AF1105" s="106">
        <f t="shared" si="866"/>
        <v>1.9576209499999999</v>
      </c>
      <c r="AG1105" s="106">
        <f t="shared" si="867"/>
        <v>0</v>
      </c>
      <c r="AH1105" s="115" t="str">
        <f t="shared" si="849"/>
        <v>A+J=</v>
      </c>
      <c r="AI1105" s="116">
        <f t="shared" si="877"/>
        <v>45255</v>
      </c>
      <c r="AJ1105" s="14"/>
      <c r="AK1105" s="18"/>
      <c r="AL1105" s="18"/>
      <c r="AM1105" s="18"/>
      <c r="AN1105" s="18"/>
      <c r="AO1105" s="29"/>
      <c r="AP1105" s="29"/>
      <c r="AQ1105" s="18"/>
      <c r="AR1105" s="18"/>
      <c r="AS1105" s="18"/>
      <c r="AT1105" s="18"/>
      <c r="AU1105" s="18"/>
      <c r="AV1105" s="18"/>
      <c r="AW1105" s="18"/>
      <c r="AX1105" s="18"/>
      <c r="AY1105" s="18"/>
      <c r="AZ1105" s="18"/>
      <c r="BA1105" s="18"/>
      <c r="BB1105" s="18"/>
      <c r="BC1105" s="18"/>
      <c r="BD1105" s="18"/>
      <c r="BE1105" s="18"/>
      <c r="BG1105" s="18"/>
      <c r="BH1105" s="18"/>
      <c r="BI1105" s="18"/>
      <c r="BJ1105" s="18"/>
      <c r="BK1105" s="18"/>
      <c r="BL1105" s="18"/>
      <c r="BM1105" s="18"/>
      <c r="BN1105" s="18"/>
      <c r="BO1105" s="18"/>
      <c r="BP1105" s="18"/>
      <c r="BQ1105" s="18"/>
      <c r="BR1105" s="18"/>
      <c r="BS1105" s="18"/>
      <c r="BT1105" s="18"/>
      <c r="BU1105" s="18"/>
      <c r="BV1105" s="18"/>
      <c r="BW1105" s="18"/>
      <c r="BX1105" s="18"/>
      <c r="BY1105" s="18"/>
      <c r="BZ1105" s="18"/>
      <c r="CA1105" s="18"/>
      <c r="CB1105" s="18"/>
      <c r="CC1105" s="18"/>
      <c r="CD1105" s="18"/>
      <c r="CE1105" s="18"/>
      <c r="CF1105" s="18"/>
      <c r="CG1105" s="18"/>
      <c r="CH1105" s="18"/>
      <c r="CI1105" s="18"/>
      <c r="CJ1105" s="18"/>
      <c r="CK1105" s="18"/>
      <c r="CL1105" s="18"/>
      <c r="CM1105" s="18"/>
      <c r="CN1105" s="18"/>
      <c r="CO1105" s="18"/>
      <c r="CP1105" s="18"/>
      <c r="CQ1105" s="18"/>
      <c r="CR1105" s="18"/>
      <c r="CS1105" s="18"/>
      <c r="CT1105" s="18"/>
      <c r="CU1105" s="18"/>
      <c r="CV1105" s="18"/>
      <c r="CW1105" s="18"/>
      <c r="CX1105" s="18"/>
      <c r="CY1105" s="18"/>
      <c r="CZ1105" s="18"/>
      <c r="DA1105" s="18"/>
      <c r="DB1105" s="18"/>
      <c r="DC1105" s="18"/>
      <c r="DD1105" s="18"/>
      <c r="DE1105" s="18"/>
      <c r="DF1105" s="18"/>
      <c r="DG1105" s="18"/>
      <c r="DH1105" s="18"/>
      <c r="DI1105" s="18"/>
      <c r="DJ1105" s="18"/>
      <c r="DK1105" s="18"/>
      <c r="DL1105" s="18"/>
      <c r="DM1105" s="18"/>
      <c r="DN1105" s="18"/>
      <c r="DO1105" s="18"/>
      <c r="DP1105" s="18"/>
      <c r="DQ1105" s="18"/>
      <c r="DR1105" s="18"/>
      <c r="DS1105" s="18"/>
      <c r="DT1105" s="18"/>
      <c r="DU1105" s="18"/>
      <c r="DV1105" s="18"/>
      <c r="DW1105" s="18"/>
      <c r="DX1105" s="18"/>
      <c r="DY1105" s="18"/>
      <c r="DZ1105" s="18"/>
      <c r="EA1105" s="18"/>
      <c r="EB1105" s="18"/>
      <c r="EC1105" s="18"/>
      <c r="ED1105" s="18"/>
      <c r="EE1105" s="18"/>
      <c r="EF1105" s="18"/>
      <c r="EG1105" s="18"/>
      <c r="EH1105" s="18"/>
      <c r="EI1105" s="18"/>
      <c r="EJ1105" s="18"/>
      <c r="EK1105" s="18"/>
      <c r="EL1105" s="18"/>
      <c r="EM1105" s="18"/>
      <c r="EN1105" s="18"/>
      <c r="EO1105" s="18"/>
      <c r="EP1105" s="18"/>
      <c r="EQ1105" s="18"/>
      <c r="ER1105" s="18"/>
      <c r="ES1105" s="18"/>
      <c r="ET1105" s="18"/>
      <c r="EU1105" s="18"/>
      <c r="EV1105" s="18"/>
      <c r="EW1105" s="18"/>
      <c r="EX1105" s="18"/>
      <c r="EY1105" s="18"/>
      <c r="EZ1105" s="18"/>
      <c r="FA1105" s="18"/>
      <c r="FB1105" s="18"/>
      <c r="FC1105" s="18"/>
      <c r="FD1105" s="18"/>
      <c r="FE1105" s="18"/>
      <c r="FF1105" s="18"/>
      <c r="FG1105" s="18"/>
      <c r="FH1105" s="18"/>
      <c r="FI1105" s="18"/>
      <c r="FJ1105" s="18"/>
      <c r="FK1105" s="18"/>
      <c r="FL1105" s="18"/>
      <c r="FM1105" s="18"/>
      <c r="FN1105" s="18"/>
      <c r="FO1105" s="18"/>
      <c r="FP1105" s="18"/>
      <c r="FQ1105" s="18"/>
      <c r="FR1105" s="18"/>
      <c r="FS1105" s="18"/>
      <c r="FT1105" s="18"/>
      <c r="FU1105" s="18"/>
      <c r="FV1105" s="18"/>
      <c r="FW1105" s="18"/>
      <c r="FX1105" s="18"/>
      <c r="FY1105" s="18"/>
      <c r="FZ1105" s="18"/>
      <c r="GA1105" s="18"/>
      <c r="GB1105" s="18"/>
      <c r="GC1105" s="18"/>
      <c r="GD1105" s="18"/>
      <c r="GE1105" s="18"/>
      <c r="GF1105" s="18"/>
      <c r="GG1105" s="18"/>
      <c r="GH1105" s="18"/>
      <c r="GI1105" s="18"/>
      <c r="GJ1105" s="18"/>
      <c r="GK1105" s="18"/>
      <c r="GL1105" s="18"/>
    </row>
    <row r="1106" spans="1:194" ht="15" customHeight="1" x14ac:dyDescent="0.25">
      <c r="A1106" s="105">
        <f t="shared" si="868"/>
        <v>45247</v>
      </c>
      <c r="B1106" s="106">
        <f t="shared" si="854"/>
        <v>679.56653499568495</v>
      </c>
      <c r="C1106" s="2">
        <f t="shared" si="869"/>
        <v>548.42863726999997</v>
      </c>
      <c r="D1106" s="2">
        <f t="shared" si="870"/>
        <v>25.533383230000027</v>
      </c>
      <c r="E1106" s="106">
        <f t="shared" si="855"/>
        <v>522.89525403999994</v>
      </c>
      <c r="F1106" s="21">
        <f t="shared" si="871"/>
        <v>6700.66</v>
      </c>
      <c r="G1106" s="108">
        <f t="shared" si="872"/>
        <v>6716.74</v>
      </c>
      <c r="H1106" s="109">
        <f t="shared" si="850"/>
        <v>45195</v>
      </c>
      <c r="I1106" s="109">
        <f t="shared" si="844"/>
        <v>45225</v>
      </c>
      <c r="J1106" s="110">
        <f t="shared" si="856"/>
        <v>2.3997636053760818E-3</v>
      </c>
      <c r="K1106" s="117">
        <f t="shared" si="845"/>
        <v>45255</v>
      </c>
      <c r="L1106" s="178">
        <f t="shared" si="847"/>
        <v>31</v>
      </c>
      <c r="M1106" s="178">
        <f t="shared" si="853"/>
        <v>23</v>
      </c>
      <c r="N1106" s="106">
        <f t="shared" si="857"/>
        <v>1.00177991</v>
      </c>
      <c r="O1106" s="111">
        <f t="shared" si="852"/>
        <v>1.0026005099999999</v>
      </c>
      <c r="P1106" s="111">
        <f t="shared" si="873"/>
        <v>1.2352317455708783</v>
      </c>
      <c r="Q1106" s="106">
        <f t="shared" si="851"/>
        <v>1.23743034</v>
      </c>
      <c r="R1106" s="106">
        <f t="shared" si="874"/>
        <v>1.1934647899999999</v>
      </c>
      <c r="S1106" s="106">
        <f t="shared" si="858"/>
        <v>654.53026839999995</v>
      </c>
      <c r="T1106" s="106">
        <f t="shared" si="859"/>
        <v>4.939810624581475</v>
      </c>
      <c r="U1106" s="106">
        <f t="shared" si="860"/>
        <v>124.15119795110354</v>
      </c>
      <c r="V1106" s="106">
        <f t="shared" si="861"/>
        <v>677.51964584568498</v>
      </c>
      <c r="W1106" s="19">
        <f t="shared" si="843"/>
        <v>0</v>
      </c>
      <c r="X1106" s="2">
        <f t="shared" si="862"/>
        <v>0</v>
      </c>
      <c r="Y1106" s="4">
        <f t="shared" si="863"/>
        <v>0</v>
      </c>
      <c r="Z1106" s="106">
        <f t="shared" si="864"/>
        <v>0</v>
      </c>
      <c r="AA1106" s="114">
        <f t="shared" si="875"/>
        <v>0.05</v>
      </c>
      <c r="AB1106" s="112">
        <f t="shared" si="865"/>
        <v>23</v>
      </c>
      <c r="AC1106" s="178">
        <f t="shared" si="846"/>
        <v>31</v>
      </c>
      <c r="AD1106" s="11">
        <f t="shared" si="876"/>
        <v>1.003021151</v>
      </c>
      <c r="AE1106" s="106">
        <f t="shared" si="848"/>
        <v>1.9774347699999999</v>
      </c>
      <c r="AF1106" s="106">
        <f t="shared" si="866"/>
        <v>2.0468891500000002</v>
      </c>
      <c r="AG1106" s="106">
        <f t="shared" si="867"/>
        <v>0</v>
      </c>
      <c r="AH1106" s="115" t="str">
        <f t="shared" si="849"/>
        <v>A+J=</v>
      </c>
      <c r="AI1106" s="116">
        <f t="shared" si="877"/>
        <v>45255</v>
      </c>
      <c r="AJ1106" s="10"/>
      <c r="AO1106" s="26"/>
      <c r="AP1106" s="26"/>
      <c r="BA1106" s="18"/>
      <c r="BB1106" s="18"/>
      <c r="BC1106" s="18"/>
      <c r="BD1106" s="18"/>
      <c r="BE1106" s="18"/>
      <c r="BG1106" s="18"/>
      <c r="BH1106" s="18"/>
    </row>
    <row r="1107" spans="1:194" ht="15" customHeight="1" x14ac:dyDescent="0.25">
      <c r="A1107" s="105">
        <f t="shared" si="868"/>
        <v>45248</v>
      </c>
      <c r="B1107" s="106">
        <f t="shared" si="854"/>
        <v>679.70585850359157</v>
      </c>
      <c r="C1107" s="2">
        <f t="shared" si="869"/>
        <v>548.42863726999997</v>
      </c>
      <c r="D1107" s="2">
        <f t="shared" si="870"/>
        <v>25.533383230000027</v>
      </c>
      <c r="E1107" s="106">
        <f t="shared" si="855"/>
        <v>522.89525403999994</v>
      </c>
      <c r="F1107" s="21">
        <f t="shared" si="871"/>
        <v>6700.66</v>
      </c>
      <c r="G1107" s="108">
        <f t="shared" si="872"/>
        <v>6716.74</v>
      </c>
      <c r="H1107" s="109">
        <f t="shared" si="850"/>
        <v>45195</v>
      </c>
      <c r="I1107" s="109">
        <f t="shared" si="844"/>
        <v>45225</v>
      </c>
      <c r="J1107" s="110">
        <f t="shared" si="856"/>
        <v>2.3997636053760818E-3</v>
      </c>
      <c r="K1107" s="117">
        <f t="shared" si="845"/>
        <v>45255</v>
      </c>
      <c r="L1107" s="178">
        <f t="shared" si="847"/>
        <v>31</v>
      </c>
      <c r="M1107" s="178">
        <f t="shared" si="853"/>
        <v>24</v>
      </c>
      <c r="N1107" s="106">
        <f t="shared" si="857"/>
        <v>1.00185737</v>
      </c>
      <c r="O1107" s="111">
        <f t="shared" si="852"/>
        <v>1.0026005099999999</v>
      </c>
      <c r="P1107" s="111">
        <f t="shared" si="873"/>
        <v>1.2352317455708783</v>
      </c>
      <c r="Q1107" s="106">
        <f t="shared" si="851"/>
        <v>1.23752602</v>
      </c>
      <c r="R1107" s="106">
        <f t="shared" si="874"/>
        <v>1.1934647899999999</v>
      </c>
      <c r="S1107" s="106">
        <f t="shared" si="858"/>
        <v>654.53026839999995</v>
      </c>
      <c r="T1107" s="106">
        <f t="shared" si="859"/>
        <v>4.939810624581475</v>
      </c>
      <c r="U1107" s="106">
        <f t="shared" si="860"/>
        <v>124.20122856901011</v>
      </c>
      <c r="V1107" s="106">
        <f t="shared" si="861"/>
        <v>677.56967646359158</v>
      </c>
      <c r="W1107" s="19">
        <f t="shared" si="843"/>
        <v>0</v>
      </c>
      <c r="X1107" s="2">
        <f t="shared" si="862"/>
        <v>0</v>
      </c>
      <c r="Y1107" s="4">
        <f t="shared" si="863"/>
        <v>0</v>
      </c>
      <c r="Z1107" s="106">
        <f t="shared" si="864"/>
        <v>0</v>
      </c>
      <c r="AA1107" s="114">
        <f t="shared" si="875"/>
        <v>0.05</v>
      </c>
      <c r="AB1107" s="112">
        <f t="shared" si="865"/>
        <v>24</v>
      </c>
      <c r="AC1107" s="178">
        <f t="shared" si="846"/>
        <v>31</v>
      </c>
      <c r="AD1107" s="11">
        <f t="shared" si="876"/>
        <v>1.0031527119999999</v>
      </c>
      <c r="AE1107" s="106">
        <f t="shared" si="848"/>
        <v>2.06354543</v>
      </c>
      <c r="AF1107" s="106">
        <f t="shared" si="866"/>
        <v>2.13618204</v>
      </c>
      <c r="AG1107" s="106">
        <f t="shared" si="867"/>
        <v>0</v>
      </c>
      <c r="AH1107" s="115" t="str">
        <f t="shared" si="849"/>
        <v>A+J=</v>
      </c>
      <c r="AI1107" s="116">
        <f t="shared" si="877"/>
        <v>45255</v>
      </c>
      <c r="AJ1107" s="10"/>
      <c r="AO1107" s="26"/>
      <c r="AP1107" s="26"/>
      <c r="BA1107" s="18"/>
      <c r="BB1107" s="18"/>
      <c r="BC1107" s="18"/>
      <c r="BD1107" s="18"/>
      <c r="BE1107" s="18"/>
      <c r="BG1107" s="18"/>
      <c r="BH1107" s="18"/>
    </row>
    <row r="1108" spans="1:194" ht="15" customHeight="1" x14ac:dyDescent="0.25">
      <c r="A1108" s="105">
        <f t="shared" si="868"/>
        <v>45249</v>
      </c>
      <c r="B1108" s="106">
        <f t="shared" si="854"/>
        <v>679.84521719940312</v>
      </c>
      <c r="C1108" s="2">
        <f t="shared" si="869"/>
        <v>548.42863726999997</v>
      </c>
      <c r="D1108" s="2">
        <f t="shared" si="870"/>
        <v>25.533383230000027</v>
      </c>
      <c r="E1108" s="106">
        <f t="shared" si="855"/>
        <v>522.89525403999994</v>
      </c>
      <c r="F1108" s="21">
        <f t="shared" si="871"/>
        <v>6700.66</v>
      </c>
      <c r="G1108" s="108">
        <f t="shared" si="872"/>
        <v>6716.74</v>
      </c>
      <c r="H1108" s="109">
        <f t="shared" si="850"/>
        <v>45195</v>
      </c>
      <c r="I1108" s="109">
        <f t="shared" si="844"/>
        <v>45225</v>
      </c>
      <c r="J1108" s="110">
        <f t="shared" si="856"/>
        <v>2.3997636053760818E-3</v>
      </c>
      <c r="K1108" s="117">
        <f t="shared" si="845"/>
        <v>45255</v>
      </c>
      <c r="L1108" s="178">
        <f t="shared" si="847"/>
        <v>31</v>
      </c>
      <c r="M1108" s="178">
        <f t="shared" si="853"/>
        <v>25</v>
      </c>
      <c r="N1108" s="106">
        <f t="shared" si="857"/>
        <v>1.0019348400000001</v>
      </c>
      <c r="O1108" s="111">
        <f t="shared" si="852"/>
        <v>1.0026005099999999</v>
      </c>
      <c r="P1108" s="111">
        <f t="shared" si="873"/>
        <v>1.2352317455708783</v>
      </c>
      <c r="Q1108" s="106">
        <f t="shared" si="851"/>
        <v>1.2376217199999999</v>
      </c>
      <c r="R1108" s="106">
        <f t="shared" si="874"/>
        <v>1.1934647899999999</v>
      </c>
      <c r="S1108" s="106">
        <f t="shared" si="858"/>
        <v>654.53026839999995</v>
      </c>
      <c r="T1108" s="106">
        <f t="shared" si="859"/>
        <v>4.939810624581475</v>
      </c>
      <c r="U1108" s="106">
        <f t="shared" si="860"/>
        <v>124.25126964482169</v>
      </c>
      <c r="V1108" s="106">
        <f t="shared" si="861"/>
        <v>677.61971753940315</v>
      </c>
      <c r="W1108" s="19">
        <f t="shared" ref="W1108:W1171" si="878">IF(VLOOKUP(A1108,AL$10:AX$312,13)=VLOOKUP(A1107,AL$10:AX$312,13),0,VLOOKUP(A1108,AL$10:AX$312,13))</f>
        <v>0</v>
      </c>
      <c r="X1108" s="2">
        <f t="shared" si="862"/>
        <v>0</v>
      </c>
      <c r="Y1108" s="4">
        <f t="shared" si="863"/>
        <v>0</v>
      </c>
      <c r="Z1108" s="106">
        <f t="shared" si="864"/>
        <v>0</v>
      </c>
      <c r="AA1108" s="114">
        <f t="shared" si="875"/>
        <v>0.05</v>
      </c>
      <c r="AB1108" s="112">
        <f t="shared" si="865"/>
        <v>25</v>
      </c>
      <c r="AC1108" s="178">
        <f t="shared" si="846"/>
        <v>31</v>
      </c>
      <c r="AD1108" s="11">
        <f t="shared" si="876"/>
        <v>1.0032842900000001</v>
      </c>
      <c r="AE1108" s="106">
        <f t="shared" si="848"/>
        <v>2.1496672100000001</v>
      </c>
      <c r="AF1108" s="106">
        <f t="shared" si="866"/>
        <v>2.2254996600000001</v>
      </c>
      <c r="AG1108" s="106">
        <f t="shared" si="867"/>
        <v>0</v>
      </c>
      <c r="AH1108" s="115" t="str">
        <f t="shared" si="849"/>
        <v>A+J=</v>
      </c>
      <c r="AI1108" s="116">
        <f t="shared" si="877"/>
        <v>45255</v>
      </c>
      <c r="AJ1108" s="10"/>
      <c r="AO1108" s="26"/>
      <c r="AP1108" s="26"/>
      <c r="BA1108" s="1"/>
      <c r="BB1108" s="1"/>
      <c r="BC1108" s="1"/>
      <c r="BD1108" s="1"/>
      <c r="BE1108" s="1"/>
      <c r="BG1108" s="1"/>
      <c r="BH1108" s="1"/>
    </row>
    <row r="1109" spans="1:194" ht="15" customHeight="1" x14ac:dyDescent="0.25">
      <c r="A1109" s="105">
        <f t="shared" si="868"/>
        <v>45250</v>
      </c>
      <c r="B1109" s="106">
        <f t="shared" si="854"/>
        <v>679.98459600626222</v>
      </c>
      <c r="C1109" s="2">
        <f t="shared" si="869"/>
        <v>548.42863726999997</v>
      </c>
      <c r="D1109" s="2">
        <f t="shared" si="870"/>
        <v>25.533383230000027</v>
      </c>
      <c r="E1109" s="106">
        <f t="shared" si="855"/>
        <v>522.89525403999994</v>
      </c>
      <c r="F1109" s="21">
        <f t="shared" si="871"/>
        <v>6700.66</v>
      </c>
      <c r="G1109" s="108">
        <f t="shared" si="872"/>
        <v>6716.74</v>
      </c>
      <c r="H1109" s="109">
        <f t="shared" si="850"/>
        <v>45195</v>
      </c>
      <c r="I1109" s="109">
        <f t="shared" ref="I1109:I1172" si="879">IF(W1108&gt;0,A1109,I1108)</f>
        <v>45225</v>
      </c>
      <c r="J1109" s="110">
        <f t="shared" si="856"/>
        <v>2.3997636053760818E-3</v>
      </c>
      <c r="K1109" s="117">
        <f t="shared" ref="K1109:K1172" si="880">IF(DAY(A1108)=K$9,VLOOKUP(A1108,$AP$321:$AV$619,4),K1108)</f>
        <v>45255</v>
      </c>
      <c r="L1109" s="178">
        <f t="shared" si="847"/>
        <v>31</v>
      </c>
      <c r="M1109" s="178">
        <f t="shared" si="853"/>
        <v>26</v>
      </c>
      <c r="N1109" s="106">
        <f t="shared" si="857"/>
        <v>1.00201231</v>
      </c>
      <c r="O1109" s="111">
        <f t="shared" si="852"/>
        <v>1.0026005099999999</v>
      </c>
      <c r="P1109" s="111">
        <f t="shared" si="873"/>
        <v>1.2352317455708783</v>
      </c>
      <c r="Q1109" s="106">
        <f t="shared" si="851"/>
        <v>1.2377174099999999</v>
      </c>
      <c r="R1109" s="106">
        <f t="shared" si="874"/>
        <v>1.1934647899999999</v>
      </c>
      <c r="S1109" s="106">
        <f t="shared" si="858"/>
        <v>654.53026839999995</v>
      </c>
      <c r="T1109" s="106">
        <f t="shared" si="859"/>
        <v>4.939810624581475</v>
      </c>
      <c r="U1109" s="106">
        <f t="shared" si="860"/>
        <v>124.30130549168078</v>
      </c>
      <c r="V1109" s="106">
        <f t="shared" si="861"/>
        <v>677.66975338626219</v>
      </c>
      <c r="W1109" s="19">
        <f t="shared" si="878"/>
        <v>0</v>
      </c>
      <c r="X1109" s="2">
        <f t="shared" si="862"/>
        <v>0</v>
      </c>
      <c r="Y1109" s="4">
        <f t="shared" si="863"/>
        <v>0</v>
      </c>
      <c r="Z1109" s="106">
        <f t="shared" si="864"/>
        <v>0</v>
      </c>
      <c r="AA1109" s="114">
        <f t="shared" si="875"/>
        <v>0.05</v>
      </c>
      <c r="AB1109" s="112">
        <f t="shared" si="865"/>
        <v>26</v>
      </c>
      <c r="AC1109" s="178">
        <f t="shared" ref="AC1109:AC1172" si="881">IF(DAY(A1108)=25,VLOOKUP(A1108,$AP$321:$AV$619,7),AC1108)</f>
        <v>31</v>
      </c>
      <c r="AD1109" s="11">
        <f t="shared" si="876"/>
        <v>1.003415886</v>
      </c>
      <c r="AE1109" s="106">
        <f t="shared" si="848"/>
        <v>2.2358007799999999</v>
      </c>
      <c r="AF1109" s="106">
        <f t="shared" si="866"/>
        <v>2.3148426199999999</v>
      </c>
      <c r="AG1109" s="106">
        <f t="shared" si="867"/>
        <v>0</v>
      </c>
      <c r="AH1109" s="115" t="str">
        <f t="shared" si="849"/>
        <v>A+J=</v>
      </c>
      <c r="AI1109" s="116">
        <f t="shared" si="877"/>
        <v>45255</v>
      </c>
      <c r="AJ1109" s="10"/>
      <c r="AO1109" s="26"/>
      <c r="AP1109" s="26"/>
      <c r="BA1109" s="1"/>
      <c r="BB1109" s="1"/>
      <c r="BC1109" s="1"/>
      <c r="BD1109" s="1"/>
      <c r="BE1109" s="1"/>
      <c r="BG1109" s="1"/>
      <c r="BH1109" s="1"/>
    </row>
    <row r="1110" spans="1:194" ht="15" customHeight="1" x14ac:dyDescent="0.25">
      <c r="A1110" s="105">
        <f t="shared" si="868"/>
        <v>45251</v>
      </c>
      <c r="B1110" s="106">
        <f t="shared" si="854"/>
        <v>680.12401000102648</v>
      </c>
      <c r="C1110" s="2">
        <f t="shared" si="869"/>
        <v>548.42863726999997</v>
      </c>
      <c r="D1110" s="2">
        <f t="shared" si="870"/>
        <v>25.533383230000027</v>
      </c>
      <c r="E1110" s="106">
        <f t="shared" si="855"/>
        <v>522.89525403999994</v>
      </c>
      <c r="F1110" s="21">
        <f t="shared" si="871"/>
        <v>6700.66</v>
      </c>
      <c r="G1110" s="108">
        <f t="shared" si="872"/>
        <v>6716.74</v>
      </c>
      <c r="H1110" s="109">
        <f t="shared" si="850"/>
        <v>45195</v>
      </c>
      <c r="I1110" s="109">
        <f t="shared" si="879"/>
        <v>45225</v>
      </c>
      <c r="J1110" s="110">
        <f t="shared" si="856"/>
        <v>2.3997636053760818E-3</v>
      </c>
      <c r="K1110" s="117">
        <f t="shared" si="880"/>
        <v>45255</v>
      </c>
      <c r="L1110" s="178">
        <f t="shared" si="847"/>
        <v>31</v>
      </c>
      <c r="M1110" s="178">
        <f t="shared" si="853"/>
        <v>27</v>
      </c>
      <c r="N1110" s="106">
        <f t="shared" si="857"/>
        <v>1.0020897900000001</v>
      </c>
      <c r="O1110" s="111">
        <f t="shared" si="852"/>
        <v>1.0026005099999999</v>
      </c>
      <c r="P1110" s="111">
        <f t="shared" si="873"/>
        <v>1.2352317455708783</v>
      </c>
      <c r="Q1110" s="106">
        <f t="shared" si="851"/>
        <v>1.23781312</v>
      </c>
      <c r="R1110" s="106">
        <f t="shared" si="874"/>
        <v>1.1934647899999999</v>
      </c>
      <c r="S1110" s="106">
        <f t="shared" si="858"/>
        <v>654.53026839999995</v>
      </c>
      <c r="T1110" s="106">
        <f t="shared" si="859"/>
        <v>4.939810624581475</v>
      </c>
      <c r="U1110" s="106">
        <f t="shared" si="860"/>
        <v>124.35135179644499</v>
      </c>
      <c r="V1110" s="106">
        <f t="shared" si="861"/>
        <v>677.71979969102642</v>
      </c>
      <c r="W1110" s="19">
        <f t="shared" si="878"/>
        <v>0</v>
      </c>
      <c r="X1110" s="2">
        <f t="shared" si="862"/>
        <v>0</v>
      </c>
      <c r="Y1110" s="4">
        <f t="shared" si="863"/>
        <v>0</v>
      </c>
      <c r="Z1110" s="106">
        <f t="shared" si="864"/>
        <v>0</v>
      </c>
      <c r="AA1110" s="114">
        <f t="shared" si="875"/>
        <v>0.05</v>
      </c>
      <c r="AB1110" s="112">
        <f t="shared" si="865"/>
        <v>27</v>
      </c>
      <c r="AC1110" s="178">
        <f t="shared" si="881"/>
        <v>31</v>
      </c>
      <c r="AD1110" s="11">
        <f t="shared" si="876"/>
        <v>1.003547499</v>
      </c>
      <c r="AE1110" s="106">
        <f t="shared" si="848"/>
        <v>2.3219454700000002</v>
      </c>
      <c r="AF1110" s="106">
        <f t="shared" si="866"/>
        <v>2.4042103099999999</v>
      </c>
      <c r="AG1110" s="106">
        <f t="shared" si="867"/>
        <v>0</v>
      </c>
      <c r="AH1110" s="115" t="str">
        <f t="shared" si="849"/>
        <v>A+J=</v>
      </c>
      <c r="AI1110" s="116">
        <f t="shared" si="877"/>
        <v>45255</v>
      </c>
      <c r="AJ1110" s="10"/>
      <c r="AO1110" s="26"/>
      <c r="AP1110" s="26"/>
      <c r="BA1110" s="1"/>
      <c r="BB1110" s="1"/>
      <c r="BC1110" s="1"/>
      <c r="BD1110" s="1"/>
      <c r="BE1110" s="1"/>
      <c r="BG1110" s="1"/>
      <c r="BH1110" s="1"/>
    </row>
    <row r="1111" spans="1:194" ht="15" customHeight="1" x14ac:dyDescent="0.25">
      <c r="A1111" s="105">
        <f t="shared" si="868"/>
        <v>45252</v>
      </c>
      <c r="B1111" s="106">
        <f t="shared" si="854"/>
        <v>680.26344343683797</v>
      </c>
      <c r="C1111" s="2">
        <f t="shared" si="869"/>
        <v>548.42863726999997</v>
      </c>
      <c r="D1111" s="2">
        <f t="shared" si="870"/>
        <v>25.533383230000027</v>
      </c>
      <c r="E1111" s="106">
        <f t="shared" si="855"/>
        <v>522.89525403999994</v>
      </c>
      <c r="F1111" s="21">
        <f t="shared" si="871"/>
        <v>6700.66</v>
      </c>
      <c r="G1111" s="108">
        <f t="shared" si="872"/>
        <v>6716.74</v>
      </c>
      <c r="H1111" s="109">
        <f t="shared" si="850"/>
        <v>45195</v>
      </c>
      <c r="I1111" s="109">
        <f t="shared" si="879"/>
        <v>45225</v>
      </c>
      <c r="J1111" s="110">
        <f t="shared" si="856"/>
        <v>2.3997636053760818E-3</v>
      </c>
      <c r="K1111" s="117">
        <f t="shared" si="880"/>
        <v>45255</v>
      </c>
      <c r="L1111" s="178">
        <f t="shared" si="847"/>
        <v>31</v>
      </c>
      <c r="M1111" s="178">
        <f t="shared" si="853"/>
        <v>28</v>
      </c>
      <c r="N1111" s="106">
        <f t="shared" si="857"/>
        <v>1.0021672699999999</v>
      </c>
      <c r="O1111" s="111">
        <f t="shared" si="852"/>
        <v>1.0026005099999999</v>
      </c>
      <c r="P1111" s="111">
        <f t="shared" si="873"/>
        <v>1.2352317455708783</v>
      </c>
      <c r="Q1111" s="106">
        <f t="shared" si="851"/>
        <v>1.2379088199999999</v>
      </c>
      <c r="R1111" s="106">
        <f t="shared" si="874"/>
        <v>1.1934647899999999</v>
      </c>
      <c r="S1111" s="106">
        <f t="shared" si="858"/>
        <v>654.53026839999995</v>
      </c>
      <c r="T1111" s="106">
        <f t="shared" si="859"/>
        <v>4.939810624581475</v>
      </c>
      <c r="U1111" s="106">
        <f t="shared" si="860"/>
        <v>124.40139287225657</v>
      </c>
      <c r="V1111" s="106">
        <f t="shared" si="861"/>
        <v>677.769840766838</v>
      </c>
      <c r="W1111" s="19">
        <f t="shared" si="878"/>
        <v>0</v>
      </c>
      <c r="X1111" s="2">
        <f t="shared" si="862"/>
        <v>0</v>
      </c>
      <c r="Y1111" s="4">
        <f t="shared" si="863"/>
        <v>0</v>
      </c>
      <c r="Z1111" s="106">
        <f t="shared" si="864"/>
        <v>0</v>
      </c>
      <c r="AA1111" s="114">
        <f t="shared" si="875"/>
        <v>0.05</v>
      </c>
      <c r="AB1111" s="112">
        <f t="shared" si="865"/>
        <v>28</v>
      </c>
      <c r="AC1111" s="178">
        <f t="shared" si="881"/>
        <v>31</v>
      </c>
      <c r="AD1111" s="11">
        <f t="shared" si="876"/>
        <v>1.003679129</v>
      </c>
      <c r="AE1111" s="106">
        <f t="shared" si="848"/>
        <v>2.4081012899999998</v>
      </c>
      <c r="AF1111" s="106">
        <f t="shared" si="866"/>
        <v>2.49360267</v>
      </c>
      <c r="AG1111" s="106">
        <f t="shared" si="867"/>
        <v>0</v>
      </c>
      <c r="AH1111" s="115" t="str">
        <f t="shared" si="849"/>
        <v>A+J=</v>
      </c>
      <c r="AI1111" s="116">
        <f t="shared" si="877"/>
        <v>45255</v>
      </c>
      <c r="AJ1111" s="10"/>
      <c r="AO1111" s="26"/>
      <c r="AP1111" s="26"/>
      <c r="BA1111" s="1"/>
      <c r="BB1111" s="1"/>
      <c r="BC1111" s="1"/>
      <c r="BD1111" s="1"/>
      <c r="BE1111" s="1"/>
      <c r="BG1111" s="1"/>
      <c r="BH1111" s="1"/>
    </row>
    <row r="1112" spans="1:194" ht="15" customHeight="1" x14ac:dyDescent="0.25">
      <c r="A1112" s="105">
        <f t="shared" si="868"/>
        <v>45253</v>
      </c>
      <c r="B1112" s="106">
        <f t="shared" si="854"/>
        <v>680.40291275055483</v>
      </c>
      <c r="C1112" s="2">
        <f t="shared" si="869"/>
        <v>548.42863726999997</v>
      </c>
      <c r="D1112" s="2">
        <f t="shared" si="870"/>
        <v>25.533383230000027</v>
      </c>
      <c r="E1112" s="106">
        <f t="shared" si="855"/>
        <v>522.89525403999994</v>
      </c>
      <c r="F1112" s="21">
        <f t="shared" si="871"/>
        <v>6700.66</v>
      </c>
      <c r="G1112" s="108">
        <f t="shared" si="872"/>
        <v>6716.74</v>
      </c>
      <c r="H1112" s="109">
        <f t="shared" si="850"/>
        <v>45195</v>
      </c>
      <c r="I1112" s="109">
        <f t="shared" si="879"/>
        <v>45225</v>
      </c>
      <c r="J1112" s="110">
        <f t="shared" si="856"/>
        <v>2.3997636053760818E-3</v>
      </c>
      <c r="K1112" s="117">
        <f t="shared" si="880"/>
        <v>45255</v>
      </c>
      <c r="L1112" s="178">
        <f t="shared" si="847"/>
        <v>31</v>
      </c>
      <c r="M1112" s="178">
        <f t="shared" si="853"/>
        <v>29</v>
      </c>
      <c r="N1112" s="106">
        <f t="shared" si="857"/>
        <v>1.00224476</v>
      </c>
      <c r="O1112" s="111">
        <f t="shared" si="852"/>
        <v>1.0026005099999999</v>
      </c>
      <c r="P1112" s="111">
        <f t="shared" si="873"/>
        <v>1.2352317455708783</v>
      </c>
      <c r="Q1112" s="106">
        <f t="shared" si="851"/>
        <v>1.2380045399999999</v>
      </c>
      <c r="R1112" s="106">
        <f t="shared" si="874"/>
        <v>1.1934647899999999</v>
      </c>
      <c r="S1112" s="106">
        <f t="shared" si="858"/>
        <v>654.53026839999995</v>
      </c>
      <c r="T1112" s="106">
        <f t="shared" si="859"/>
        <v>4.939810624581475</v>
      </c>
      <c r="U1112" s="106">
        <f t="shared" si="860"/>
        <v>124.45144440597329</v>
      </c>
      <c r="V1112" s="106">
        <f t="shared" si="861"/>
        <v>677.81989230055478</v>
      </c>
      <c r="W1112" s="19">
        <f t="shared" si="878"/>
        <v>0</v>
      </c>
      <c r="X1112" s="2">
        <f t="shared" si="862"/>
        <v>0</v>
      </c>
      <c r="Y1112" s="4">
        <f t="shared" si="863"/>
        <v>0</v>
      </c>
      <c r="Z1112" s="106">
        <f t="shared" si="864"/>
        <v>0</v>
      </c>
      <c r="AA1112" s="114">
        <f t="shared" si="875"/>
        <v>0.05</v>
      </c>
      <c r="AB1112" s="112">
        <f t="shared" si="865"/>
        <v>29</v>
      </c>
      <c r="AC1112" s="178">
        <f t="shared" si="881"/>
        <v>31</v>
      </c>
      <c r="AD1112" s="11">
        <f t="shared" si="876"/>
        <v>1.003810777</v>
      </c>
      <c r="AE1112" s="106">
        <f t="shared" si="848"/>
        <v>2.4942688899999998</v>
      </c>
      <c r="AF1112" s="106">
        <f t="shared" si="866"/>
        <v>2.5830204499999998</v>
      </c>
      <c r="AG1112" s="106">
        <f t="shared" si="867"/>
        <v>0</v>
      </c>
      <c r="AH1112" s="115" t="str">
        <f t="shared" si="849"/>
        <v>A+J=</v>
      </c>
      <c r="AI1112" s="116">
        <f t="shared" si="877"/>
        <v>45255</v>
      </c>
      <c r="AJ1112" s="10"/>
      <c r="AO1112" s="26"/>
      <c r="AP1112" s="26"/>
      <c r="BA1112" s="1"/>
      <c r="BB1112" s="1"/>
      <c r="BC1112" s="1"/>
      <c r="BD1112" s="1"/>
      <c r="BE1112" s="1"/>
      <c r="BG1112" s="1"/>
      <c r="BH1112" s="1"/>
    </row>
    <row r="1113" spans="1:194" ht="15" customHeight="1" x14ac:dyDescent="0.25">
      <c r="A1113" s="105">
        <f t="shared" si="868"/>
        <v>45254</v>
      </c>
      <c r="B1113" s="106">
        <f t="shared" si="854"/>
        <v>680.54241201322395</v>
      </c>
      <c r="C1113" s="2">
        <f t="shared" si="869"/>
        <v>548.42863726999997</v>
      </c>
      <c r="D1113" s="2">
        <f t="shared" si="870"/>
        <v>25.533383230000027</v>
      </c>
      <c r="E1113" s="106">
        <f t="shared" si="855"/>
        <v>522.89525403999994</v>
      </c>
      <c r="F1113" s="21">
        <f t="shared" si="871"/>
        <v>6700.66</v>
      </c>
      <c r="G1113" s="108">
        <f t="shared" si="872"/>
        <v>6716.74</v>
      </c>
      <c r="H1113" s="109">
        <f t="shared" si="850"/>
        <v>45195</v>
      </c>
      <c r="I1113" s="109">
        <f t="shared" si="879"/>
        <v>45225</v>
      </c>
      <c r="J1113" s="110">
        <f t="shared" si="856"/>
        <v>2.3997636053760818E-3</v>
      </c>
      <c r="K1113" s="117">
        <f t="shared" si="880"/>
        <v>45255</v>
      </c>
      <c r="L1113" s="178">
        <f t="shared" si="847"/>
        <v>31</v>
      </c>
      <c r="M1113" s="178">
        <f t="shared" si="853"/>
        <v>30</v>
      </c>
      <c r="N1113" s="106">
        <f t="shared" si="857"/>
        <v>1.0023222599999999</v>
      </c>
      <c r="O1113" s="111">
        <f t="shared" si="852"/>
        <v>1.0026005099999999</v>
      </c>
      <c r="P1113" s="111">
        <f t="shared" si="873"/>
        <v>1.2352317455708783</v>
      </c>
      <c r="Q1113" s="106">
        <f t="shared" si="851"/>
        <v>1.2381002699999999</v>
      </c>
      <c r="R1113" s="106">
        <f t="shared" si="874"/>
        <v>1.1934647899999999</v>
      </c>
      <c r="S1113" s="106">
        <f t="shared" si="858"/>
        <v>654.53026839999995</v>
      </c>
      <c r="T1113" s="106">
        <f t="shared" si="859"/>
        <v>4.939810624581475</v>
      </c>
      <c r="U1113" s="106">
        <f t="shared" si="860"/>
        <v>124.50150116864252</v>
      </c>
      <c r="V1113" s="106">
        <f t="shared" si="861"/>
        <v>677.869949063224</v>
      </c>
      <c r="W1113" s="19">
        <f t="shared" si="878"/>
        <v>0</v>
      </c>
      <c r="X1113" s="2">
        <f t="shared" si="862"/>
        <v>0</v>
      </c>
      <c r="Y1113" s="4">
        <f t="shared" si="863"/>
        <v>0</v>
      </c>
      <c r="Z1113" s="106">
        <f t="shared" si="864"/>
        <v>0</v>
      </c>
      <c r="AA1113" s="114">
        <f t="shared" si="875"/>
        <v>0.05</v>
      </c>
      <c r="AB1113" s="112">
        <f t="shared" si="865"/>
        <v>30</v>
      </c>
      <c r="AC1113" s="178">
        <f t="shared" si="881"/>
        <v>31</v>
      </c>
      <c r="AD1113" s="11">
        <f t="shared" si="876"/>
        <v>1.003942442</v>
      </c>
      <c r="AE1113" s="106">
        <f t="shared" si="848"/>
        <v>2.5804476200000002</v>
      </c>
      <c r="AF1113" s="106">
        <f t="shared" si="866"/>
        <v>2.6724629499999999</v>
      </c>
      <c r="AG1113" s="106">
        <f t="shared" si="867"/>
        <v>0</v>
      </c>
      <c r="AH1113" s="115" t="str">
        <f t="shared" si="849"/>
        <v>A+J=</v>
      </c>
      <c r="AI1113" s="116">
        <f t="shared" si="877"/>
        <v>45255</v>
      </c>
      <c r="AJ1113" s="10"/>
      <c r="AO1113" s="26"/>
      <c r="AP1113" s="26"/>
      <c r="BA1113" s="1"/>
      <c r="BB1113" s="1"/>
      <c r="BC1113" s="1"/>
      <c r="BD1113" s="1"/>
      <c r="BE1113" s="1"/>
      <c r="BG1113" s="1"/>
      <c r="BH1113" s="1"/>
    </row>
    <row r="1114" spans="1:194" ht="15" customHeight="1" x14ac:dyDescent="0.25">
      <c r="A1114" s="105">
        <f t="shared" si="868"/>
        <v>45255</v>
      </c>
      <c r="B1114" s="106">
        <f t="shared" si="854"/>
        <v>680.68193598589335</v>
      </c>
      <c r="C1114" s="2">
        <f t="shared" si="869"/>
        <v>548.42863726999997</v>
      </c>
      <c r="D1114" s="2">
        <f t="shared" si="870"/>
        <v>25.533383230000027</v>
      </c>
      <c r="E1114" s="106">
        <f t="shared" si="855"/>
        <v>522.89525403999994</v>
      </c>
      <c r="F1114" s="21">
        <f t="shared" si="871"/>
        <v>6700.66</v>
      </c>
      <c r="G1114" s="108">
        <f t="shared" si="872"/>
        <v>6716.74</v>
      </c>
      <c r="H1114" s="109">
        <f t="shared" si="850"/>
        <v>45195</v>
      </c>
      <c r="I1114" s="109">
        <f t="shared" si="879"/>
        <v>45225</v>
      </c>
      <c r="J1114" s="110">
        <f t="shared" si="856"/>
        <v>2.3997636053760818E-3</v>
      </c>
      <c r="K1114" s="117">
        <f t="shared" si="880"/>
        <v>45255</v>
      </c>
      <c r="L1114" s="178">
        <f t="shared" si="847"/>
        <v>31</v>
      </c>
      <c r="M1114" s="178">
        <f t="shared" si="853"/>
        <v>31</v>
      </c>
      <c r="N1114" s="106">
        <f t="shared" si="857"/>
        <v>1.0023997600000001</v>
      </c>
      <c r="O1114" s="111">
        <f t="shared" si="852"/>
        <v>1.0026005099999999</v>
      </c>
      <c r="P1114" s="111">
        <f t="shared" si="873"/>
        <v>1.2352317455708783</v>
      </c>
      <c r="Q1114" s="106">
        <f t="shared" si="851"/>
        <v>1.2381960000000001</v>
      </c>
      <c r="R1114" s="106">
        <f t="shared" si="874"/>
        <v>1.1934647899999999</v>
      </c>
      <c r="S1114" s="106">
        <f t="shared" si="858"/>
        <v>654.53026839999995</v>
      </c>
      <c r="T1114" s="106">
        <f t="shared" si="859"/>
        <v>4.939810624581475</v>
      </c>
      <c r="U1114" s="106">
        <f t="shared" si="860"/>
        <v>124.55155793131186</v>
      </c>
      <c r="V1114" s="106">
        <f t="shared" si="861"/>
        <v>677.92000582589333</v>
      </c>
      <c r="W1114" s="19">
        <f t="shared" si="878"/>
        <v>37</v>
      </c>
      <c r="X1114" s="2">
        <f t="shared" si="862"/>
        <v>11.942582</v>
      </c>
      <c r="Y1114" s="4">
        <f t="shared" si="863"/>
        <v>2.1776E-2</v>
      </c>
      <c r="Z1114" s="106">
        <f t="shared" si="864"/>
        <v>14.25305112</v>
      </c>
      <c r="AA1114" s="114">
        <f t="shared" si="875"/>
        <v>0.05</v>
      </c>
      <c r="AB1114" s="112">
        <f t="shared" si="865"/>
        <v>31</v>
      </c>
      <c r="AC1114" s="178">
        <f t="shared" si="881"/>
        <v>31</v>
      </c>
      <c r="AD1114" s="11">
        <f t="shared" si="876"/>
        <v>1.004074124</v>
      </c>
      <c r="AE1114" s="106">
        <f t="shared" si="848"/>
        <v>2.66663747</v>
      </c>
      <c r="AF1114" s="106">
        <f t="shared" si="866"/>
        <v>2.7619301599999999</v>
      </c>
      <c r="AG1114" s="106">
        <f t="shared" si="867"/>
        <v>16.91968859</v>
      </c>
      <c r="AH1114" s="115" t="str">
        <f t="shared" si="849"/>
        <v>A+J=</v>
      </c>
      <c r="AI1114" s="116">
        <f t="shared" si="877"/>
        <v>45255</v>
      </c>
      <c r="AJ1114" s="10"/>
      <c r="AO1114" s="26"/>
      <c r="AP1114" s="26"/>
      <c r="BA1114" s="1"/>
      <c r="BB1114" s="1"/>
      <c r="BC1114" s="1"/>
      <c r="BD1114" s="1"/>
      <c r="BE1114" s="1"/>
      <c r="BG1114" s="1"/>
      <c r="BH1114" s="1"/>
    </row>
    <row r="1115" spans="1:194" ht="15" customHeight="1" x14ac:dyDescent="0.25">
      <c r="A1115" s="105">
        <f t="shared" si="868"/>
        <v>45256</v>
      </c>
      <c r="B1115" s="106">
        <f t="shared" si="854"/>
        <v>663.81726687742673</v>
      </c>
      <c r="C1115" s="2">
        <f t="shared" si="869"/>
        <v>536.48605526999995</v>
      </c>
      <c r="D1115" s="2">
        <f t="shared" si="870"/>
        <v>13.590801230000011</v>
      </c>
      <c r="E1115" s="106">
        <f t="shared" si="855"/>
        <v>522.89525403999994</v>
      </c>
      <c r="F1115" s="21">
        <f t="shared" si="871"/>
        <v>6716.74</v>
      </c>
      <c r="G1115" s="108">
        <f t="shared" si="872"/>
        <v>6735.55</v>
      </c>
      <c r="H1115" s="109">
        <f t="shared" si="850"/>
        <v>45225</v>
      </c>
      <c r="I1115" s="109">
        <f t="shared" si="879"/>
        <v>45256</v>
      </c>
      <c r="J1115" s="110">
        <f t="shared" si="856"/>
        <v>2.8004657021114543E-3</v>
      </c>
      <c r="K1115" s="117">
        <f t="shared" si="880"/>
        <v>45285</v>
      </c>
      <c r="L1115" s="178">
        <f t="shared" si="847"/>
        <v>30</v>
      </c>
      <c r="M1115" s="178">
        <f t="shared" si="853"/>
        <v>1</v>
      </c>
      <c r="N1115" s="106">
        <f t="shared" si="857"/>
        <v>1.0000932199999999</v>
      </c>
      <c r="O1115" s="111">
        <f t="shared" si="852"/>
        <v>1.0023997600000001</v>
      </c>
      <c r="P1115" s="111">
        <f t="shared" si="873"/>
        <v>1.2381960053046297</v>
      </c>
      <c r="Q1115" s="106">
        <f t="shared" si="851"/>
        <v>1.2383114200000001</v>
      </c>
      <c r="R1115" s="106">
        <f t="shared" si="874"/>
        <v>1.1934647899999999</v>
      </c>
      <c r="S1115" s="106">
        <f t="shared" si="858"/>
        <v>640.27721728999995</v>
      </c>
      <c r="T1115" s="106">
        <f t="shared" si="859"/>
        <v>2.6293415058936929</v>
      </c>
      <c r="U1115" s="106">
        <f t="shared" si="860"/>
        <v>124.61191050153315</v>
      </c>
      <c r="V1115" s="106">
        <f t="shared" si="861"/>
        <v>663.72730727742669</v>
      </c>
      <c r="W1115" s="19">
        <f t="shared" si="878"/>
        <v>0</v>
      </c>
      <c r="X1115" s="2">
        <f t="shared" si="862"/>
        <v>0</v>
      </c>
      <c r="Y1115" s="4">
        <f t="shared" si="863"/>
        <v>0</v>
      </c>
      <c r="Z1115" s="106">
        <f t="shared" si="864"/>
        <v>0</v>
      </c>
      <c r="AA1115" s="114">
        <f t="shared" si="875"/>
        <v>0.05</v>
      </c>
      <c r="AB1115" s="112">
        <f t="shared" si="865"/>
        <v>1</v>
      </c>
      <c r="AC1115" s="178">
        <f t="shared" si="881"/>
        <v>30</v>
      </c>
      <c r="AD1115" s="11">
        <f t="shared" si="876"/>
        <v>1.000135537</v>
      </c>
      <c r="AE1115" s="106">
        <f t="shared" si="848"/>
        <v>8.6781250000000004E-2</v>
      </c>
      <c r="AF1115" s="106">
        <f t="shared" si="866"/>
        <v>8.9959600000000001E-2</v>
      </c>
      <c r="AG1115" s="106">
        <f t="shared" si="867"/>
        <v>0</v>
      </c>
      <c r="AH1115" s="115" t="str">
        <f t="shared" si="849"/>
        <v>A+J=</v>
      </c>
      <c r="AI1115" s="116">
        <f t="shared" si="877"/>
        <v>45285</v>
      </c>
      <c r="AJ1115" s="10"/>
      <c r="AO1115" s="26"/>
      <c r="AP1115" s="26"/>
      <c r="BA1115" s="1"/>
      <c r="BB1115" s="1"/>
      <c r="BC1115" s="1"/>
      <c r="BD1115" s="1"/>
      <c r="BE1115" s="1"/>
      <c r="BG1115" s="1"/>
      <c r="BH1115" s="1"/>
    </row>
    <row r="1116" spans="1:194" ht="15" customHeight="1" x14ac:dyDescent="0.25">
      <c r="A1116" s="105">
        <f t="shared" si="868"/>
        <v>45257</v>
      </c>
      <c r="B1116" s="106">
        <f t="shared" si="854"/>
        <v>663.9676184955531</v>
      </c>
      <c r="C1116" s="2">
        <f t="shared" si="869"/>
        <v>536.48605526999995</v>
      </c>
      <c r="D1116" s="2">
        <f t="shared" si="870"/>
        <v>13.590801230000011</v>
      </c>
      <c r="E1116" s="106">
        <f t="shared" si="855"/>
        <v>522.89525403999994</v>
      </c>
      <c r="F1116" s="21">
        <f t="shared" si="871"/>
        <v>6716.74</v>
      </c>
      <c r="G1116" s="108">
        <f t="shared" si="872"/>
        <v>6735.55</v>
      </c>
      <c r="H1116" s="109">
        <f t="shared" si="850"/>
        <v>45225</v>
      </c>
      <c r="I1116" s="109">
        <f t="shared" si="879"/>
        <v>45256</v>
      </c>
      <c r="J1116" s="110">
        <f t="shared" si="856"/>
        <v>2.8004657021114543E-3</v>
      </c>
      <c r="K1116" s="117">
        <f t="shared" si="880"/>
        <v>45285</v>
      </c>
      <c r="L1116" s="178">
        <f t="shared" si="847"/>
        <v>30</v>
      </c>
      <c r="M1116" s="178">
        <f t="shared" si="853"/>
        <v>2</v>
      </c>
      <c r="N1116" s="106">
        <f t="shared" si="857"/>
        <v>1.0001864499999999</v>
      </c>
      <c r="O1116" s="111">
        <f t="shared" si="852"/>
        <v>1.0023997600000001</v>
      </c>
      <c r="P1116" s="111">
        <f t="shared" si="873"/>
        <v>1.2381960053046297</v>
      </c>
      <c r="Q1116" s="106">
        <f t="shared" si="851"/>
        <v>1.2384268599999999</v>
      </c>
      <c r="R1116" s="106">
        <f t="shared" si="874"/>
        <v>1.1934647899999999</v>
      </c>
      <c r="S1116" s="106">
        <f t="shared" si="858"/>
        <v>640.27721728999995</v>
      </c>
      <c r="T1116" s="106">
        <f t="shared" si="859"/>
        <v>2.6293415058936929</v>
      </c>
      <c r="U1116" s="106">
        <f t="shared" si="860"/>
        <v>124.67227352965945</v>
      </c>
      <c r="V1116" s="106">
        <f t="shared" si="861"/>
        <v>663.78767030555309</v>
      </c>
      <c r="W1116" s="19">
        <f t="shared" si="878"/>
        <v>0</v>
      </c>
      <c r="X1116" s="2">
        <f t="shared" si="862"/>
        <v>0</v>
      </c>
      <c r="Y1116" s="4">
        <f t="shared" si="863"/>
        <v>0</v>
      </c>
      <c r="Z1116" s="106">
        <f t="shared" si="864"/>
        <v>0</v>
      </c>
      <c r="AA1116" s="114">
        <f t="shared" si="875"/>
        <v>0.05</v>
      </c>
      <c r="AB1116" s="112">
        <f t="shared" si="865"/>
        <v>2</v>
      </c>
      <c r="AC1116" s="178">
        <f t="shared" si="881"/>
        <v>30</v>
      </c>
      <c r="AD1116" s="11">
        <f t="shared" si="876"/>
        <v>1.0002710930000001</v>
      </c>
      <c r="AE1116" s="106">
        <f t="shared" si="848"/>
        <v>0.17357466999999999</v>
      </c>
      <c r="AF1116" s="106">
        <f t="shared" si="866"/>
        <v>0.17994819000000001</v>
      </c>
      <c r="AG1116" s="106">
        <f t="shared" si="867"/>
        <v>0</v>
      </c>
      <c r="AH1116" s="115" t="str">
        <f t="shared" si="849"/>
        <v>A+J=</v>
      </c>
      <c r="AI1116" s="116">
        <f t="shared" si="877"/>
        <v>45285</v>
      </c>
      <c r="AJ1116" s="10"/>
      <c r="AO1116" s="26"/>
      <c r="AP1116" s="26"/>
      <c r="BA1116" s="1"/>
      <c r="BB1116" s="1"/>
      <c r="BC1116" s="1"/>
      <c r="BD1116" s="1"/>
      <c r="BE1116" s="1"/>
      <c r="BG1116" s="1"/>
      <c r="BH1116" s="1"/>
    </row>
    <row r="1117" spans="1:194" ht="15" customHeight="1" x14ac:dyDescent="0.25">
      <c r="A1117" s="105">
        <f t="shared" si="868"/>
        <v>45258</v>
      </c>
      <c r="B1117" s="106">
        <f t="shared" si="854"/>
        <v>664.11800365263196</v>
      </c>
      <c r="C1117" s="2">
        <f t="shared" si="869"/>
        <v>536.48605526999995</v>
      </c>
      <c r="D1117" s="2">
        <f t="shared" si="870"/>
        <v>13.590801230000011</v>
      </c>
      <c r="E1117" s="106">
        <f t="shared" si="855"/>
        <v>522.89525403999994</v>
      </c>
      <c r="F1117" s="21">
        <f t="shared" si="871"/>
        <v>6716.74</v>
      </c>
      <c r="G1117" s="108">
        <f t="shared" si="872"/>
        <v>6735.55</v>
      </c>
      <c r="H1117" s="109">
        <f t="shared" si="850"/>
        <v>45225</v>
      </c>
      <c r="I1117" s="109">
        <f t="shared" si="879"/>
        <v>45256</v>
      </c>
      <c r="J1117" s="110">
        <f t="shared" si="856"/>
        <v>2.8004657021114543E-3</v>
      </c>
      <c r="K1117" s="117">
        <f t="shared" si="880"/>
        <v>45285</v>
      </c>
      <c r="L1117" s="178">
        <f t="shared" ref="L1117:L1180" si="882">IF(DAY(A1116)=25,VLOOKUP(A1116,$AP$321:$AY$700,7),L1116)</f>
        <v>30</v>
      </c>
      <c r="M1117" s="178">
        <f t="shared" si="853"/>
        <v>3</v>
      </c>
      <c r="N1117" s="106">
        <f t="shared" si="857"/>
        <v>1.0002796899999999</v>
      </c>
      <c r="O1117" s="111">
        <f t="shared" si="852"/>
        <v>1.0023997600000001</v>
      </c>
      <c r="P1117" s="111">
        <f t="shared" si="873"/>
        <v>1.2381960053046297</v>
      </c>
      <c r="Q1117" s="106">
        <f t="shared" si="851"/>
        <v>1.2385423099999999</v>
      </c>
      <c r="R1117" s="106">
        <f t="shared" si="874"/>
        <v>1.1934647899999999</v>
      </c>
      <c r="S1117" s="106">
        <f t="shared" si="858"/>
        <v>640.27721728999995</v>
      </c>
      <c r="T1117" s="106">
        <f t="shared" si="859"/>
        <v>2.6293415058936929</v>
      </c>
      <c r="U1117" s="106">
        <f t="shared" si="860"/>
        <v>124.73264178673838</v>
      </c>
      <c r="V1117" s="106">
        <f t="shared" si="861"/>
        <v>663.84803856263193</v>
      </c>
      <c r="W1117" s="19">
        <f t="shared" si="878"/>
        <v>0</v>
      </c>
      <c r="X1117" s="2">
        <f t="shared" si="862"/>
        <v>0</v>
      </c>
      <c r="Y1117" s="4">
        <f t="shared" si="863"/>
        <v>0</v>
      </c>
      <c r="Z1117" s="106">
        <f t="shared" si="864"/>
        <v>0</v>
      </c>
      <c r="AA1117" s="114">
        <f t="shared" si="875"/>
        <v>0.05</v>
      </c>
      <c r="AB1117" s="112">
        <f t="shared" si="865"/>
        <v>3</v>
      </c>
      <c r="AC1117" s="178">
        <f t="shared" si="881"/>
        <v>30</v>
      </c>
      <c r="AD1117" s="11">
        <f t="shared" si="876"/>
        <v>1.000406667</v>
      </c>
      <c r="AE1117" s="106">
        <f t="shared" si="848"/>
        <v>0.26037960999999998</v>
      </c>
      <c r="AF1117" s="106">
        <f t="shared" si="866"/>
        <v>0.26996509000000002</v>
      </c>
      <c r="AG1117" s="106">
        <f t="shared" si="867"/>
        <v>0</v>
      </c>
      <c r="AH1117" s="115" t="str">
        <f t="shared" si="849"/>
        <v>A+J=</v>
      </c>
      <c r="AI1117" s="116">
        <f t="shared" si="877"/>
        <v>45285</v>
      </c>
      <c r="AJ1117" s="10"/>
      <c r="AO1117" s="26"/>
      <c r="AP1117" s="26"/>
      <c r="BA1117" s="1"/>
      <c r="BB1117" s="1"/>
      <c r="BC1117" s="1"/>
      <c r="BD1117" s="1"/>
      <c r="BE1117" s="1"/>
      <c r="BG1117" s="1"/>
      <c r="BH1117" s="1"/>
    </row>
    <row r="1118" spans="1:194" ht="15" customHeight="1" x14ac:dyDescent="0.25">
      <c r="A1118" s="105">
        <f t="shared" si="868"/>
        <v>45259</v>
      </c>
      <c r="B1118" s="106">
        <f t="shared" si="854"/>
        <v>664.2684230186635</v>
      </c>
      <c r="C1118" s="2">
        <f t="shared" si="869"/>
        <v>536.48605526999995</v>
      </c>
      <c r="D1118" s="2">
        <f t="shared" si="870"/>
        <v>13.590801230000011</v>
      </c>
      <c r="E1118" s="106">
        <f t="shared" si="855"/>
        <v>522.89525403999994</v>
      </c>
      <c r="F1118" s="21">
        <f t="shared" si="871"/>
        <v>6716.74</v>
      </c>
      <c r="G1118" s="108">
        <f t="shared" si="872"/>
        <v>6735.55</v>
      </c>
      <c r="H1118" s="109">
        <f t="shared" si="850"/>
        <v>45225</v>
      </c>
      <c r="I1118" s="109">
        <f t="shared" si="879"/>
        <v>45256</v>
      </c>
      <c r="J1118" s="110">
        <f t="shared" si="856"/>
        <v>2.8004657021114543E-3</v>
      </c>
      <c r="K1118" s="117">
        <f t="shared" si="880"/>
        <v>45285</v>
      </c>
      <c r="L1118" s="178">
        <f t="shared" si="882"/>
        <v>30</v>
      </c>
      <c r="M1118" s="178">
        <f t="shared" si="853"/>
        <v>4</v>
      </c>
      <c r="N1118" s="106">
        <f t="shared" si="857"/>
        <v>1.0003729400000001</v>
      </c>
      <c r="O1118" s="111">
        <f t="shared" si="852"/>
        <v>1.0023997600000001</v>
      </c>
      <c r="P1118" s="111">
        <f t="shared" si="873"/>
        <v>1.2381960053046297</v>
      </c>
      <c r="Q1118" s="106">
        <f t="shared" si="851"/>
        <v>1.2386577700000001</v>
      </c>
      <c r="R1118" s="106">
        <f t="shared" si="874"/>
        <v>1.1934647899999999</v>
      </c>
      <c r="S1118" s="106">
        <f t="shared" si="858"/>
        <v>640.27721728999995</v>
      </c>
      <c r="T1118" s="106">
        <f t="shared" si="859"/>
        <v>2.6293415058936929</v>
      </c>
      <c r="U1118" s="106">
        <f t="shared" si="860"/>
        <v>124.79301527276994</v>
      </c>
      <c r="V1118" s="106">
        <f t="shared" si="861"/>
        <v>663.90841204866354</v>
      </c>
      <c r="W1118" s="19">
        <f t="shared" si="878"/>
        <v>0</v>
      </c>
      <c r="X1118" s="2">
        <f t="shared" si="862"/>
        <v>0</v>
      </c>
      <c r="Y1118" s="4">
        <f t="shared" si="863"/>
        <v>0</v>
      </c>
      <c r="Z1118" s="106">
        <f t="shared" si="864"/>
        <v>0</v>
      </c>
      <c r="AA1118" s="114">
        <f t="shared" si="875"/>
        <v>0.05</v>
      </c>
      <c r="AB1118" s="112">
        <f t="shared" si="865"/>
        <v>4</v>
      </c>
      <c r="AC1118" s="178">
        <f t="shared" si="881"/>
        <v>30</v>
      </c>
      <c r="AD1118" s="11">
        <f t="shared" si="876"/>
        <v>1.00054226</v>
      </c>
      <c r="AE1118" s="106">
        <f t="shared" si="848"/>
        <v>0.34719672000000001</v>
      </c>
      <c r="AF1118" s="106">
        <f t="shared" si="866"/>
        <v>0.36001096999999999</v>
      </c>
      <c r="AG1118" s="106">
        <f t="shared" si="867"/>
        <v>0</v>
      </c>
      <c r="AH1118" s="115" t="str">
        <f t="shared" si="849"/>
        <v>A+J=</v>
      </c>
      <c r="AI1118" s="116">
        <f t="shared" si="877"/>
        <v>45285</v>
      </c>
      <c r="AJ1118" s="10"/>
      <c r="AO1118" s="26"/>
      <c r="AP1118" s="26"/>
      <c r="BA1118" s="1"/>
      <c r="BB1118" s="1"/>
      <c r="BC1118" s="1"/>
      <c r="BD1118" s="1"/>
      <c r="BE1118" s="1"/>
      <c r="BG1118" s="1"/>
      <c r="BH1118" s="1"/>
    </row>
    <row r="1119" spans="1:194" ht="15" customHeight="1" x14ac:dyDescent="0.25">
      <c r="A1119" s="105">
        <f t="shared" si="868"/>
        <v>45260</v>
      </c>
      <c r="B1119" s="106">
        <f t="shared" si="854"/>
        <v>664.41888118259999</v>
      </c>
      <c r="C1119" s="2">
        <f t="shared" si="869"/>
        <v>536.48605526999995</v>
      </c>
      <c r="D1119" s="2">
        <f t="shared" si="870"/>
        <v>13.590801230000011</v>
      </c>
      <c r="E1119" s="106">
        <f t="shared" si="855"/>
        <v>522.89525403999994</v>
      </c>
      <c r="F1119" s="21">
        <f t="shared" si="871"/>
        <v>6716.74</v>
      </c>
      <c r="G1119" s="108">
        <f t="shared" si="872"/>
        <v>6735.55</v>
      </c>
      <c r="H1119" s="109">
        <f t="shared" si="850"/>
        <v>45225</v>
      </c>
      <c r="I1119" s="109">
        <f t="shared" si="879"/>
        <v>45256</v>
      </c>
      <c r="J1119" s="110">
        <f t="shared" si="856"/>
        <v>2.8004657021114543E-3</v>
      </c>
      <c r="K1119" s="117">
        <f t="shared" si="880"/>
        <v>45285</v>
      </c>
      <c r="L1119" s="178">
        <f t="shared" si="882"/>
        <v>30</v>
      </c>
      <c r="M1119" s="178">
        <f t="shared" si="853"/>
        <v>5</v>
      </c>
      <c r="N1119" s="106">
        <f t="shared" si="857"/>
        <v>1.0004662</v>
      </c>
      <c r="O1119" s="111">
        <f t="shared" si="852"/>
        <v>1.0023997600000001</v>
      </c>
      <c r="P1119" s="111">
        <f t="shared" si="873"/>
        <v>1.2381960053046297</v>
      </c>
      <c r="Q1119" s="106">
        <f t="shared" si="851"/>
        <v>1.2387732499999999</v>
      </c>
      <c r="R1119" s="106">
        <f t="shared" si="874"/>
        <v>1.1934647899999999</v>
      </c>
      <c r="S1119" s="106">
        <f t="shared" si="858"/>
        <v>640.27721728999995</v>
      </c>
      <c r="T1119" s="106">
        <f t="shared" si="859"/>
        <v>2.6293415058936929</v>
      </c>
      <c r="U1119" s="106">
        <f t="shared" si="860"/>
        <v>124.85339921670638</v>
      </c>
      <c r="V1119" s="106">
        <f t="shared" si="861"/>
        <v>663.96879599260001</v>
      </c>
      <c r="W1119" s="19">
        <f t="shared" si="878"/>
        <v>0</v>
      </c>
      <c r="X1119" s="2">
        <f t="shared" si="862"/>
        <v>0</v>
      </c>
      <c r="Y1119" s="4">
        <f t="shared" si="863"/>
        <v>0</v>
      </c>
      <c r="Z1119" s="106">
        <f t="shared" si="864"/>
        <v>0</v>
      </c>
      <c r="AA1119" s="114">
        <f t="shared" si="875"/>
        <v>0.05</v>
      </c>
      <c r="AB1119" s="112">
        <f t="shared" si="865"/>
        <v>5</v>
      </c>
      <c r="AC1119" s="178">
        <f t="shared" si="881"/>
        <v>30</v>
      </c>
      <c r="AD1119" s="11">
        <f t="shared" si="876"/>
        <v>1.0006778709999999</v>
      </c>
      <c r="AE1119" s="106">
        <f t="shared" si="848"/>
        <v>0.43402534999999998</v>
      </c>
      <c r="AF1119" s="106">
        <f t="shared" si="866"/>
        <v>0.45008519000000002</v>
      </c>
      <c r="AG1119" s="106">
        <f t="shared" si="867"/>
        <v>0</v>
      </c>
      <c r="AH1119" s="115" t="str">
        <f t="shared" si="849"/>
        <v>A+J=</v>
      </c>
      <c r="AI1119" s="116">
        <f t="shared" si="877"/>
        <v>45285</v>
      </c>
      <c r="AJ1119" s="10"/>
      <c r="AO1119" s="26"/>
      <c r="AP1119" s="26"/>
      <c r="BA1119" s="1"/>
      <c r="BB1119" s="1"/>
      <c r="BC1119" s="1"/>
      <c r="BD1119" s="1"/>
      <c r="BE1119" s="1"/>
      <c r="BG1119" s="1"/>
      <c r="BH1119" s="1"/>
    </row>
    <row r="1120" spans="1:194" ht="15" customHeight="1" x14ac:dyDescent="0.25">
      <c r="A1120" s="105">
        <f t="shared" si="868"/>
        <v>45261</v>
      </c>
      <c r="B1120" s="106">
        <f t="shared" si="854"/>
        <v>664.569362437584</v>
      </c>
      <c r="C1120" s="2">
        <f t="shared" si="869"/>
        <v>536.48605526999995</v>
      </c>
      <c r="D1120" s="2">
        <f t="shared" si="870"/>
        <v>13.590801230000011</v>
      </c>
      <c r="E1120" s="106">
        <f t="shared" si="855"/>
        <v>522.89525403999994</v>
      </c>
      <c r="F1120" s="21">
        <f t="shared" si="871"/>
        <v>6716.74</v>
      </c>
      <c r="G1120" s="108">
        <f t="shared" si="872"/>
        <v>6735.55</v>
      </c>
      <c r="H1120" s="109">
        <f t="shared" si="850"/>
        <v>45225</v>
      </c>
      <c r="I1120" s="109">
        <f t="shared" si="879"/>
        <v>45256</v>
      </c>
      <c r="J1120" s="110">
        <f t="shared" si="856"/>
        <v>2.8004657021114543E-3</v>
      </c>
      <c r="K1120" s="117">
        <f t="shared" si="880"/>
        <v>45285</v>
      </c>
      <c r="L1120" s="178">
        <f t="shared" si="882"/>
        <v>30</v>
      </c>
      <c r="M1120" s="178">
        <f t="shared" si="853"/>
        <v>6</v>
      </c>
      <c r="N1120" s="106">
        <f t="shared" si="857"/>
        <v>1.0005594600000001</v>
      </c>
      <c r="O1120" s="111">
        <f t="shared" si="852"/>
        <v>1.0023997600000001</v>
      </c>
      <c r="P1120" s="111">
        <f t="shared" si="873"/>
        <v>1.2381960053046297</v>
      </c>
      <c r="Q1120" s="106">
        <f t="shared" si="851"/>
        <v>1.2388887200000001</v>
      </c>
      <c r="R1120" s="106">
        <f t="shared" si="874"/>
        <v>1.1934647899999999</v>
      </c>
      <c r="S1120" s="106">
        <f t="shared" si="858"/>
        <v>640.27721728999995</v>
      </c>
      <c r="T1120" s="106">
        <f t="shared" si="859"/>
        <v>2.6293415058936929</v>
      </c>
      <c r="U1120" s="106">
        <f t="shared" si="860"/>
        <v>124.91377793169045</v>
      </c>
      <c r="V1120" s="106">
        <f t="shared" si="861"/>
        <v>664.02917470758405</v>
      </c>
      <c r="W1120" s="19">
        <f t="shared" si="878"/>
        <v>0</v>
      </c>
      <c r="X1120" s="2">
        <f t="shared" si="862"/>
        <v>0</v>
      </c>
      <c r="Y1120" s="4">
        <f t="shared" si="863"/>
        <v>0</v>
      </c>
      <c r="Z1120" s="106">
        <f t="shared" si="864"/>
        <v>0</v>
      </c>
      <c r="AA1120" s="114">
        <f t="shared" si="875"/>
        <v>0.05</v>
      </c>
      <c r="AB1120" s="112">
        <f t="shared" si="865"/>
        <v>6</v>
      </c>
      <c r="AC1120" s="178">
        <f t="shared" si="881"/>
        <v>30</v>
      </c>
      <c r="AD1120" s="11">
        <f t="shared" si="876"/>
        <v>1.0008135</v>
      </c>
      <c r="AE1120" s="106">
        <f t="shared" si="848"/>
        <v>0.52086551000000003</v>
      </c>
      <c r="AF1120" s="106">
        <f t="shared" si="866"/>
        <v>0.54018772999999998</v>
      </c>
      <c r="AG1120" s="106">
        <f t="shared" si="867"/>
        <v>0</v>
      </c>
      <c r="AH1120" s="115" t="str">
        <f t="shared" si="849"/>
        <v>A+J=</v>
      </c>
      <c r="AI1120" s="116">
        <f t="shared" si="877"/>
        <v>45285</v>
      </c>
      <c r="AJ1120" s="10"/>
      <c r="AO1120" s="26"/>
      <c r="AP1120" s="26"/>
      <c r="BA1120" s="1"/>
      <c r="BB1120" s="1"/>
      <c r="BC1120" s="1"/>
      <c r="BD1120" s="1"/>
      <c r="BE1120" s="1"/>
      <c r="BG1120" s="1"/>
      <c r="BH1120" s="1"/>
    </row>
    <row r="1121" spans="1:194" ht="15" customHeight="1" x14ac:dyDescent="0.25">
      <c r="A1121" s="105">
        <f t="shared" si="868"/>
        <v>45262</v>
      </c>
      <c r="B1121" s="106">
        <f t="shared" si="854"/>
        <v>664.71988838942559</v>
      </c>
      <c r="C1121" s="2">
        <f t="shared" si="869"/>
        <v>536.48605526999995</v>
      </c>
      <c r="D1121" s="2">
        <f t="shared" si="870"/>
        <v>13.590801230000011</v>
      </c>
      <c r="E1121" s="106">
        <f t="shared" si="855"/>
        <v>522.89525403999994</v>
      </c>
      <c r="F1121" s="21">
        <f t="shared" si="871"/>
        <v>6716.74</v>
      </c>
      <c r="G1121" s="108">
        <f t="shared" si="872"/>
        <v>6735.55</v>
      </c>
      <c r="H1121" s="109">
        <f t="shared" si="850"/>
        <v>45225</v>
      </c>
      <c r="I1121" s="109">
        <f t="shared" si="879"/>
        <v>45256</v>
      </c>
      <c r="J1121" s="110">
        <f t="shared" si="856"/>
        <v>2.8004657021114543E-3</v>
      </c>
      <c r="K1121" s="117">
        <f t="shared" si="880"/>
        <v>45285</v>
      </c>
      <c r="L1121" s="178">
        <f t="shared" si="882"/>
        <v>30</v>
      </c>
      <c r="M1121" s="178">
        <f t="shared" si="853"/>
        <v>7</v>
      </c>
      <c r="N1121" s="106">
        <f t="shared" si="857"/>
        <v>1.00065274</v>
      </c>
      <c r="O1121" s="111">
        <f t="shared" si="852"/>
        <v>1.0023997600000001</v>
      </c>
      <c r="P1121" s="111">
        <f t="shared" si="873"/>
        <v>1.2381960053046297</v>
      </c>
      <c r="Q1121" s="106">
        <f t="shared" si="851"/>
        <v>1.23900422</v>
      </c>
      <c r="R1121" s="106">
        <f t="shared" si="874"/>
        <v>1.1934647899999999</v>
      </c>
      <c r="S1121" s="106">
        <f t="shared" si="858"/>
        <v>640.27721728999995</v>
      </c>
      <c r="T1121" s="106">
        <f t="shared" si="859"/>
        <v>2.6293415058936929</v>
      </c>
      <c r="U1121" s="106">
        <f t="shared" si="860"/>
        <v>124.97417233353202</v>
      </c>
      <c r="V1121" s="106">
        <f t="shared" si="861"/>
        <v>664.08956910942561</v>
      </c>
      <c r="W1121" s="19">
        <f t="shared" si="878"/>
        <v>0</v>
      </c>
      <c r="X1121" s="2">
        <f t="shared" si="862"/>
        <v>0</v>
      </c>
      <c r="Y1121" s="4">
        <f t="shared" si="863"/>
        <v>0</v>
      </c>
      <c r="Z1121" s="106">
        <f t="shared" si="864"/>
        <v>0</v>
      </c>
      <c r="AA1121" s="114">
        <f t="shared" si="875"/>
        <v>0.05</v>
      </c>
      <c r="AB1121" s="112">
        <f t="shared" si="865"/>
        <v>7</v>
      </c>
      <c r="AC1121" s="178">
        <f t="shared" si="881"/>
        <v>30</v>
      </c>
      <c r="AD1121" s="11">
        <f t="shared" si="876"/>
        <v>1.0009491479999999</v>
      </c>
      <c r="AE1121" s="106">
        <f t="shared" ref="AE1121:AE1184" si="883">TRUNC((S1121*(AD1121-1)),8)</f>
        <v>0.60771783999999995</v>
      </c>
      <c r="AF1121" s="106">
        <f t="shared" si="866"/>
        <v>0.63031928000000004</v>
      </c>
      <c r="AG1121" s="106">
        <f t="shared" si="867"/>
        <v>0</v>
      </c>
      <c r="AH1121" s="115" t="str">
        <f t="shared" si="849"/>
        <v>A+J=</v>
      </c>
      <c r="AI1121" s="116">
        <f t="shared" si="877"/>
        <v>45285</v>
      </c>
      <c r="AJ1121" s="10"/>
      <c r="AO1121" s="26"/>
      <c r="AP1121" s="26"/>
      <c r="BA1121" s="1"/>
      <c r="BB1121" s="1"/>
      <c r="BC1121" s="1"/>
      <c r="BD1121" s="1"/>
      <c r="BE1121" s="1"/>
      <c r="BG1121" s="1"/>
      <c r="BH1121" s="1"/>
    </row>
    <row r="1122" spans="1:194" ht="15" customHeight="1" x14ac:dyDescent="0.25">
      <c r="A1122" s="105">
        <f t="shared" si="868"/>
        <v>45263</v>
      </c>
      <c r="B1122" s="106">
        <f t="shared" si="854"/>
        <v>664.87044268126715</v>
      </c>
      <c r="C1122" s="2">
        <f t="shared" si="869"/>
        <v>536.48605526999995</v>
      </c>
      <c r="D1122" s="2">
        <f t="shared" si="870"/>
        <v>13.590801230000011</v>
      </c>
      <c r="E1122" s="106">
        <f t="shared" si="855"/>
        <v>522.89525403999994</v>
      </c>
      <c r="F1122" s="21">
        <f t="shared" si="871"/>
        <v>6716.74</v>
      </c>
      <c r="G1122" s="108">
        <f t="shared" si="872"/>
        <v>6735.55</v>
      </c>
      <c r="H1122" s="109">
        <f t="shared" si="850"/>
        <v>45225</v>
      </c>
      <c r="I1122" s="109">
        <f t="shared" si="879"/>
        <v>45256</v>
      </c>
      <c r="J1122" s="110">
        <f t="shared" si="856"/>
        <v>2.8004657021114543E-3</v>
      </c>
      <c r="K1122" s="117">
        <f t="shared" si="880"/>
        <v>45285</v>
      </c>
      <c r="L1122" s="178">
        <f t="shared" si="882"/>
        <v>30</v>
      </c>
      <c r="M1122" s="178">
        <f t="shared" si="853"/>
        <v>8</v>
      </c>
      <c r="N1122" s="106">
        <f t="shared" si="857"/>
        <v>1.00074602</v>
      </c>
      <c r="O1122" s="111">
        <f t="shared" si="852"/>
        <v>1.0023997600000001</v>
      </c>
      <c r="P1122" s="111">
        <f t="shared" si="873"/>
        <v>1.2381960053046297</v>
      </c>
      <c r="Q1122" s="106">
        <f t="shared" si="851"/>
        <v>1.2391197199999999</v>
      </c>
      <c r="R1122" s="106">
        <f t="shared" si="874"/>
        <v>1.1934647899999999</v>
      </c>
      <c r="S1122" s="106">
        <f t="shared" si="858"/>
        <v>640.27721728999995</v>
      </c>
      <c r="T1122" s="106">
        <f t="shared" si="859"/>
        <v>2.6293415058936929</v>
      </c>
      <c r="U1122" s="106">
        <f t="shared" si="860"/>
        <v>125.03456673537362</v>
      </c>
      <c r="V1122" s="106">
        <f t="shared" si="861"/>
        <v>664.14996351126717</v>
      </c>
      <c r="W1122" s="19">
        <f t="shared" si="878"/>
        <v>0</v>
      </c>
      <c r="X1122" s="2">
        <f t="shared" si="862"/>
        <v>0</v>
      </c>
      <c r="Y1122" s="4">
        <f t="shared" si="863"/>
        <v>0</v>
      </c>
      <c r="Z1122" s="106">
        <f t="shared" si="864"/>
        <v>0</v>
      </c>
      <c r="AA1122" s="114">
        <f t="shared" si="875"/>
        <v>0.05</v>
      </c>
      <c r="AB1122" s="112">
        <f t="shared" si="865"/>
        <v>8</v>
      </c>
      <c r="AC1122" s="178">
        <f t="shared" si="881"/>
        <v>30</v>
      </c>
      <c r="AD1122" s="11">
        <f t="shared" si="876"/>
        <v>1.0010848139999999</v>
      </c>
      <c r="AE1122" s="106">
        <f t="shared" si="883"/>
        <v>0.69458167999999998</v>
      </c>
      <c r="AF1122" s="106">
        <f t="shared" si="866"/>
        <v>0.72047916999999995</v>
      </c>
      <c r="AG1122" s="106">
        <f t="shared" si="867"/>
        <v>0</v>
      </c>
      <c r="AH1122" s="115" t="str">
        <f t="shared" ref="AH1122:AH1185" si="884">AH1121</f>
        <v>A+J=</v>
      </c>
      <c r="AI1122" s="116">
        <f t="shared" si="877"/>
        <v>45285</v>
      </c>
      <c r="AJ1122" s="10"/>
      <c r="AO1122" s="26"/>
      <c r="AP1122" s="26"/>
      <c r="BA1122" s="1"/>
      <c r="BB1122" s="1"/>
      <c r="BC1122" s="1"/>
      <c r="BD1122" s="1"/>
      <c r="BE1122" s="1"/>
      <c r="BG1122" s="1"/>
      <c r="BH1122" s="1"/>
    </row>
    <row r="1123" spans="1:194" ht="15" customHeight="1" x14ac:dyDescent="0.25">
      <c r="A1123" s="105">
        <f t="shared" si="868"/>
        <v>45264</v>
      </c>
      <c r="B1123" s="106">
        <f t="shared" si="854"/>
        <v>665.02103055206135</v>
      </c>
      <c r="C1123" s="2">
        <f t="shared" si="869"/>
        <v>536.48605526999995</v>
      </c>
      <c r="D1123" s="2">
        <f t="shared" si="870"/>
        <v>13.590801230000011</v>
      </c>
      <c r="E1123" s="106">
        <f t="shared" si="855"/>
        <v>522.89525403999994</v>
      </c>
      <c r="F1123" s="21">
        <f t="shared" si="871"/>
        <v>6716.74</v>
      </c>
      <c r="G1123" s="108">
        <f t="shared" si="872"/>
        <v>6735.55</v>
      </c>
      <c r="H1123" s="109">
        <f t="shared" si="850"/>
        <v>45225</v>
      </c>
      <c r="I1123" s="109">
        <f t="shared" si="879"/>
        <v>45256</v>
      </c>
      <c r="J1123" s="110">
        <f t="shared" si="856"/>
        <v>2.8004657021114543E-3</v>
      </c>
      <c r="K1123" s="117">
        <f t="shared" si="880"/>
        <v>45285</v>
      </c>
      <c r="L1123" s="178">
        <f t="shared" si="882"/>
        <v>30</v>
      </c>
      <c r="M1123" s="178">
        <f t="shared" si="853"/>
        <v>9</v>
      </c>
      <c r="N1123" s="106">
        <f t="shared" si="857"/>
        <v>1.0008393099999999</v>
      </c>
      <c r="O1123" s="111">
        <f t="shared" si="852"/>
        <v>1.0023997600000001</v>
      </c>
      <c r="P1123" s="111">
        <f t="shared" si="873"/>
        <v>1.2381960053046297</v>
      </c>
      <c r="Q1123" s="106">
        <f t="shared" si="851"/>
        <v>1.23923523</v>
      </c>
      <c r="R1123" s="106">
        <f t="shared" si="874"/>
        <v>1.1934647899999999</v>
      </c>
      <c r="S1123" s="106">
        <f t="shared" si="858"/>
        <v>640.27721728999995</v>
      </c>
      <c r="T1123" s="106">
        <f t="shared" si="859"/>
        <v>2.6293415058936929</v>
      </c>
      <c r="U1123" s="106">
        <f t="shared" si="860"/>
        <v>125.09496636616782</v>
      </c>
      <c r="V1123" s="106">
        <f t="shared" si="861"/>
        <v>664.2103631420614</v>
      </c>
      <c r="W1123" s="19">
        <f t="shared" si="878"/>
        <v>0</v>
      </c>
      <c r="X1123" s="2">
        <f t="shared" si="862"/>
        <v>0</v>
      </c>
      <c r="Y1123" s="4">
        <f t="shared" si="863"/>
        <v>0</v>
      </c>
      <c r="Z1123" s="106">
        <f t="shared" si="864"/>
        <v>0</v>
      </c>
      <c r="AA1123" s="114">
        <f t="shared" si="875"/>
        <v>0.05</v>
      </c>
      <c r="AB1123" s="112">
        <f t="shared" si="865"/>
        <v>9</v>
      </c>
      <c r="AC1123" s="178">
        <f t="shared" si="881"/>
        <v>30</v>
      </c>
      <c r="AD1123" s="11">
        <f t="shared" si="876"/>
        <v>1.0012204979999999</v>
      </c>
      <c r="AE1123" s="106">
        <f t="shared" si="883"/>
        <v>0.78145706000000004</v>
      </c>
      <c r="AF1123" s="106">
        <f t="shared" si="866"/>
        <v>0.81066740999999998</v>
      </c>
      <c r="AG1123" s="106">
        <f t="shared" si="867"/>
        <v>0</v>
      </c>
      <c r="AH1123" s="115" t="str">
        <f t="shared" si="884"/>
        <v>A+J=</v>
      </c>
      <c r="AI1123" s="116">
        <f t="shared" si="877"/>
        <v>45285</v>
      </c>
      <c r="AJ1123" s="10"/>
      <c r="AO1123" s="26"/>
      <c r="AP1123" s="26"/>
      <c r="BA1123" s="1"/>
      <c r="BB1123" s="1"/>
      <c r="BC1123" s="1"/>
      <c r="BD1123" s="1"/>
      <c r="BE1123" s="1"/>
      <c r="BG1123" s="1"/>
      <c r="BH1123" s="1"/>
    </row>
    <row r="1124" spans="1:194" ht="15" customHeight="1" x14ac:dyDescent="0.25">
      <c r="A1124" s="105">
        <f t="shared" si="868"/>
        <v>45265</v>
      </c>
      <c r="B1124" s="106">
        <f t="shared" si="854"/>
        <v>665.17165267180815</v>
      </c>
      <c r="C1124" s="2">
        <f t="shared" si="869"/>
        <v>536.48605526999995</v>
      </c>
      <c r="D1124" s="2">
        <f t="shared" si="870"/>
        <v>13.590801230000011</v>
      </c>
      <c r="E1124" s="106">
        <f t="shared" si="855"/>
        <v>522.89525403999994</v>
      </c>
      <c r="F1124" s="21">
        <f t="shared" si="871"/>
        <v>6716.74</v>
      </c>
      <c r="G1124" s="108">
        <f t="shared" si="872"/>
        <v>6735.55</v>
      </c>
      <c r="H1124" s="109">
        <f t="shared" si="850"/>
        <v>45225</v>
      </c>
      <c r="I1124" s="109">
        <f t="shared" si="879"/>
        <v>45256</v>
      </c>
      <c r="J1124" s="110">
        <f t="shared" si="856"/>
        <v>2.8004657021114543E-3</v>
      </c>
      <c r="K1124" s="117">
        <f t="shared" si="880"/>
        <v>45285</v>
      </c>
      <c r="L1124" s="178">
        <f t="shared" si="882"/>
        <v>30</v>
      </c>
      <c r="M1124" s="178">
        <f t="shared" si="853"/>
        <v>10</v>
      </c>
      <c r="N1124" s="106">
        <f t="shared" si="857"/>
        <v>1.00093261</v>
      </c>
      <c r="O1124" s="111">
        <f t="shared" si="852"/>
        <v>1.0023997600000001</v>
      </c>
      <c r="P1124" s="111">
        <f t="shared" si="873"/>
        <v>1.2381960053046297</v>
      </c>
      <c r="Q1124" s="106">
        <f t="shared" si="851"/>
        <v>1.2393507500000001</v>
      </c>
      <c r="R1124" s="106">
        <f t="shared" si="874"/>
        <v>1.1934647899999999</v>
      </c>
      <c r="S1124" s="106">
        <f t="shared" si="858"/>
        <v>640.27721728999995</v>
      </c>
      <c r="T1124" s="106">
        <f t="shared" si="859"/>
        <v>2.6293415058936929</v>
      </c>
      <c r="U1124" s="106">
        <f t="shared" si="860"/>
        <v>125.15537122591455</v>
      </c>
      <c r="V1124" s="106">
        <f t="shared" si="861"/>
        <v>664.27076800180816</v>
      </c>
      <c r="W1124" s="19">
        <f t="shared" si="878"/>
        <v>0</v>
      </c>
      <c r="X1124" s="2">
        <f t="shared" si="862"/>
        <v>0</v>
      </c>
      <c r="Y1124" s="4">
        <f t="shared" si="863"/>
        <v>0</v>
      </c>
      <c r="Z1124" s="106">
        <f t="shared" si="864"/>
        <v>0</v>
      </c>
      <c r="AA1124" s="114">
        <f t="shared" si="875"/>
        <v>0.05</v>
      </c>
      <c r="AB1124" s="112">
        <f t="shared" si="865"/>
        <v>10</v>
      </c>
      <c r="AC1124" s="178">
        <f t="shared" si="881"/>
        <v>30</v>
      </c>
      <c r="AD1124" s="11">
        <f t="shared" si="876"/>
        <v>1.0013562009999999</v>
      </c>
      <c r="AE1124" s="106">
        <f t="shared" si="883"/>
        <v>0.86834460000000002</v>
      </c>
      <c r="AF1124" s="106">
        <f t="shared" si="866"/>
        <v>0.90088467000000005</v>
      </c>
      <c r="AG1124" s="106">
        <f t="shared" si="867"/>
        <v>0</v>
      </c>
      <c r="AH1124" s="115" t="str">
        <f t="shared" si="884"/>
        <v>A+J=</v>
      </c>
      <c r="AI1124" s="116">
        <f t="shared" si="877"/>
        <v>45285</v>
      </c>
      <c r="AJ1124" s="14"/>
      <c r="AK1124" s="18"/>
      <c r="AL1124" s="18"/>
      <c r="AM1124" s="18"/>
      <c r="AN1124" s="18"/>
      <c r="AO1124" s="29"/>
      <c r="AP1124" s="29"/>
      <c r="AQ1124" s="18"/>
      <c r="AR1124" s="18"/>
      <c r="AS1124" s="18"/>
      <c r="AT1124" s="18"/>
      <c r="AU1124" s="18"/>
      <c r="AV1124" s="18"/>
      <c r="AW1124" s="18"/>
      <c r="AX1124" s="18"/>
      <c r="AY1124" s="18"/>
      <c r="AZ1124" s="18"/>
      <c r="BA1124" s="18"/>
      <c r="BB1124" s="18"/>
      <c r="BC1124" s="18"/>
      <c r="BD1124" s="18"/>
      <c r="BE1124" s="18"/>
      <c r="BG1124" s="18"/>
      <c r="BH1124" s="18"/>
      <c r="BI1124" s="18"/>
      <c r="BJ1124" s="18"/>
      <c r="BK1124" s="18"/>
      <c r="BL1124" s="18"/>
      <c r="BM1124" s="18"/>
      <c r="BN1124" s="18"/>
      <c r="BO1124" s="18"/>
      <c r="BP1124" s="18"/>
      <c r="BQ1124" s="18"/>
      <c r="BR1124" s="18"/>
      <c r="BS1124" s="18"/>
      <c r="BT1124" s="18"/>
      <c r="BU1124" s="18"/>
      <c r="BV1124" s="18"/>
      <c r="BW1124" s="18"/>
      <c r="BX1124" s="18"/>
      <c r="BY1124" s="18"/>
      <c r="BZ1124" s="18"/>
      <c r="CA1124" s="18"/>
      <c r="CB1124" s="18"/>
      <c r="CC1124" s="18"/>
      <c r="CD1124" s="18"/>
      <c r="CE1124" s="18"/>
      <c r="CF1124" s="18"/>
      <c r="CG1124" s="18"/>
      <c r="CH1124" s="18"/>
      <c r="CI1124" s="18"/>
      <c r="CJ1124" s="18"/>
      <c r="CK1124" s="18"/>
      <c r="CL1124" s="18"/>
      <c r="CM1124" s="18"/>
      <c r="CN1124" s="18"/>
      <c r="CO1124" s="18"/>
      <c r="CP1124" s="18"/>
      <c r="CQ1124" s="18"/>
      <c r="CR1124" s="18"/>
      <c r="CS1124" s="18"/>
      <c r="CT1124" s="18"/>
      <c r="CU1124" s="18"/>
      <c r="CV1124" s="18"/>
      <c r="CW1124" s="18"/>
      <c r="CX1124" s="18"/>
      <c r="CY1124" s="18"/>
      <c r="CZ1124" s="18"/>
      <c r="DA1124" s="18"/>
      <c r="DB1124" s="18"/>
      <c r="DC1124" s="18"/>
      <c r="DD1124" s="18"/>
      <c r="DE1124" s="18"/>
      <c r="DF1124" s="18"/>
      <c r="DG1124" s="18"/>
      <c r="DH1124" s="18"/>
      <c r="DI1124" s="18"/>
      <c r="DJ1124" s="18"/>
      <c r="DK1124" s="18"/>
      <c r="DL1124" s="18"/>
      <c r="DM1124" s="18"/>
      <c r="DN1124" s="18"/>
      <c r="DO1124" s="18"/>
      <c r="DP1124" s="18"/>
      <c r="DQ1124" s="18"/>
      <c r="DR1124" s="18"/>
      <c r="DS1124" s="18"/>
      <c r="DT1124" s="18"/>
      <c r="DU1124" s="18"/>
      <c r="DV1124" s="18"/>
      <c r="DW1124" s="18"/>
      <c r="DX1124" s="18"/>
      <c r="DY1124" s="18"/>
      <c r="DZ1124" s="18"/>
      <c r="EA1124" s="18"/>
      <c r="EB1124" s="18"/>
      <c r="EC1124" s="18"/>
      <c r="ED1124" s="18"/>
      <c r="EE1124" s="18"/>
      <c r="EF1124" s="18"/>
      <c r="EG1124" s="18"/>
      <c r="EH1124" s="18"/>
      <c r="EI1124" s="18"/>
      <c r="EJ1124" s="18"/>
      <c r="EK1124" s="18"/>
      <c r="EL1124" s="18"/>
      <c r="EM1124" s="18"/>
      <c r="EN1124" s="18"/>
      <c r="EO1124" s="18"/>
      <c r="EP1124" s="18"/>
      <c r="EQ1124" s="18"/>
      <c r="ER1124" s="18"/>
      <c r="ES1124" s="18"/>
      <c r="ET1124" s="18"/>
      <c r="EU1124" s="18"/>
      <c r="EV1124" s="18"/>
      <c r="EW1124" s="18"/>
      <c r="EX1124" s="18"/>
      <c r="EY1124" s="18"/>
      <c r="EZ1124" s="18"/>
      <c r="FA1124" s="18"/>
      <c r="FB1124" s="18"/>
      <c r="FC1124" s="18"/>
      <c r="FD1124" s="18"/>
      <c r="FE1124" s="18"/>
      <c r="FF1124" s="18"/>
      <c r="FG1124" s="18"/>
      <c r="FH1124" s="18"/>
      <c r="FI1124" s="18"/>
      <c r="FJ1124" s="18"/>
      <c r="FK1124" s="18"/>
      <c r="FL1124" s="18"/>
      <c r="FM1124" s="18"/>
      <c r="FN1124" s="18"/>
      <c r="FO1124" s="18"/>
      <c r="FP1124" s="18"/>
      <c r="FQ1124" s="18"/>
      <c r="FR1124" s="18"/>
      <c r="FS1124" s="18"/>
      <c r="FT1124" s="18"/>
      <c r="FU1124" s="18"/>
      <c r="FV1124" s="18"/>
      <c r="FW1124" s="18"/>
      <c r="FX1124" s="18"/>
    </row>
    <row r="1125" spans="1:194" ht="15" customHeight="1" x14ac:dyDescent="0.25">
      <c r="A1125" s="105">
        <f t="shared" si="868"/>
        <v>45266</v>
      </c>
      <c r="B1125" s="106">
        <f t="shared" si="854"/>
        <v>665.32231361945992</v>
      </c>
      <c r="C1125" s="2">
        <f t="shared" si="869"/>
        <v>536.48605526999995</v>
      </c>
      <c r="D1125" s="2">
        <f t="shared" si="870"/>
        <v>13.590801230000011</v>
      </c>
      <c r="E1125" s="106">
        <f t="shared" si="855"/>
        <v>522.89525403999994</v>
      </c>
      <c r="F1125" s="21">
        <f t="shared" si="871"/>
        <v>6716.74</v>
      </c>
      <c r="G1125" s="108">
        <f t="shared" si="872"/>
        <v>6735.55</v>
      </c>
      <c r="H1125" s="109">
        <f t="shared" si="850"/>
        <v>45225</v>
      </c>
      <c r="I1125" s="109">
        <f t="shared" si="879"/>
        <v>45256</v>
      </c>
      <c r="J1125" s="110">
        <f t="shared" si="856"/>
        <v>2.8004657021114543E-3</v>
      </c>
      <c r="K1125" s="117">
        <f t="shared" si="880"/>
        <v>45285</v>
      </c>
      <c r="L1125" s="178">
        <f t="shared" si="882"/>
        <v>30</v>
      </c>
      <c r="M1125" s="178">
        <f t="shared" si="853"/>
        <v>11</v>
      </c>
      <c r="N1125" s="106">
        <f t="shared" si="857"/>
        <v>1.00102592</v>
      </c>
      <c r="O1125" s="111">
        <f t="shared" si="852"/>
        <v>1.0023997600000001</v>
      </c>
      <c r="P1125" s="111">
        <f t="shared" si="873"/>
        <v>1.2381960053046297</v>
      </c>
      <c r="Q1125" s="106">
        <f t="shared" si="851"/>
        <v>1.23946629</v>
      </c>
      <c r="R1125" s="106">
        <f t="shared" si="874"/>
        <v>1.1934647899999999</v>
      </c>
      <c r="S1125" s="106">
        <f t="shared" si="858"/>
        <v>640.27721728999995</v>
      </c>
      <c r="T1125" s="106">
        <f t="shared" si="859"/>
        <v>2.6293415058936929</v>
      </c>
      <c r="U1125" s="106">
        <f t="shared" si="860"/>
        <v>125.21578654356628</v>
      </c>
      <c r="V1125" s="106">
        <f t="shared" si="861"/>
        <v>664.33118331945991</v>
      </c>
      <c r="W1125" s="19">
        <f t="shared" si="878"/>
        <v>0</v>
      </c>
      <c r="X1125" s="2">
        <f t="shared" si="862"/>
        <v>0</v>
      </c>
      <c r="Y1125" s="4">
        <f t="shared" si="863"/>
        <v>0</v>
      </c>
      <c r="Z1125" s="106">
        <f t="shared" si="864"/>
        <v>0</v>
      </c>
      <c r="AA1125" s="114">
        <f t="shared" si="875"/>
        <v>0.05</v>
      </c>
      <c r="AB1125" s="112">
        <f t="shared" si="865"/>
        <v>11</v>
      </c>
      <c r="AC1125" s="178">
        <f t="shared" si="881"/>
        <v>30</v>
      </c>
      <c r="AD1125" s="11">
        <f t="shared" si="876"/>
        <v>1.001491922</v>
      </c>
      <c r="AE1125" s="106">
        <f t="shared" si="883"/>
        <v>0.95524366000000005</v>
      </c>
      <c r="AF1125" s="106">
        <f t="shared" si="866"/>
        <v>0.99113030000000002</v>
      </c>
      <c r="AG1125" s="106">
        <f t="shared" si="867"/>
        <v>0</v>
      </c>
      <c r="AH1125" s="115" t="str">
        <f t="shared" si="884"/>
        <v>A+J=</v>
      </c>
      <c r="AI1125" s="116">
        <f t="shared" si="877"/>
        <v>45285</v>
      </c>
      <c r="AJ1125" s="10"/>
      <c r="AO1125" s="26"/>
      <c r="AP1125" s="26"/>
      <c r="BA1125" s="1"/>
      <c r="BB1125" s="1"/>
      <c r="BC1125" s="1"/>
      <c r="BD1125" s="1"/>
      <c r="BE1125" s="1"/>
      <c r="BG1125" s="1"/>
      <c r="BH1125" s="1"/>
    </row>
    <row r="1126" spans="1:194" ht="15" customHeight="1" x14ac:dyDescent="0.25">
      <c r="A1126" s="105">
        <f t="shared" si="868"/>
        <v>45267</v>
      </c>
      <c r="B1126" s="106">
        <f t="shared" si="854"/>
        <v>665.47300882606419</v>
      </c>
      <c r="C1126" s="2">
        <f t="shared" si="869"/>
        <v>536.48605526999995</v>
      </c>
      <c r="D1126" s="2">
        <f t="shared" si="870"/>
        <v>13.590801230000011</v>
      </c>
      <c r="E1126" s="106">
        <f t="shared" si="855"/>
        <v>522.89525403999994</v>
      </c>
      <c r="F1126" s="21">
        <f t="shared" si="871"/>
        <v>6716.74</v>
      </c>
      <c r="G1126" s="108">
        <f t="shared" si="872"/>
        <v>6735.55</v>
      </c>
      <c r="H1126" s="109">
        <f t="shared" si="850"/>
        <v>45225</v>
      </c>
      <c r="I1126" s="109">
        <f t="shared" si="879"/>
        <v>45256</v>
      </c>
      <c r="J1126" s="110">
        <f t="shared" si="856"/>
        <v>2.8004657021114543E-3</v>
      </c>
      <c r="K1126" s="117">
        <f t="shared" si="880"/>
        <v>45285</v>
      </c>
      <c r="L1126" s="178">
        <f t="shared" si="882"/>
        <v>30</v>
      </c>
      <c r="M1126" s="178">
        <f t="shared" si="853"/>
        <v>12</v>
      </c>
      <c r="N1126" s="106">
        <f t="shared" si="857"/>
        <v>1.00111924</v>
      </c>
      <c r="O1126" s="111">
        <f t="shared" si="852"/>
        <v>1.0023997600000001</v>
      </c>
      <c r="P1126" s="111">
        <f t="shared" si="873"/>
        <v>1.2381960053046297</v>
      </c>
      <c r="Q1126" s="106">
        <f t="shared" si="851"/>
        <v>1.23958184</v>
      </c>
      <c r="R1126" s="106">
        <f t="shared" si="874"/>
        <v>1.1934647899999999</v>
      </c>
      <c r="S1126" s="106">
        <f t="shared" si="858"/>
        <v>640.27721728999995</v>
      </c>
      <c r="T1126" s="106">
        <f t="shared" si="859"/>
        <v>2.6293415058936929</v>
      </c>
      <c r="U1126" s="106">
        <f t="shared" si="860"/>
        <v>125.27620709017064</v>
      </c>
      <c r="V1126" s="106">
        <f t="shared" si="861"/>
        <v>664.3916038660642</v>
      </c>
      <c r="W1126" s="19">
        <f t="shared" si="878"/>
        <v>0</v>
      </c>
      <c r="X1126" s="2">
        <f t="shared" si="862"/>
        <v>0</v>
      </c>
      <c r="Y1126" s="4">
        <f t="shared" si="863"/>
        <v>0</v>
      </c>
      <c r="Z1126" s="106">
        <f t="shared" si="864"/>
        <v>0</v>
      </c>
      <c r="AA1126" s="114">
        <f t="shared" si="875"/>
        <v>0.05</v>
      </c>
      <c r="AB1126" s="112">
        <f t="shared" si="865"/>
        <v>12</v>
      </c>
      <c r="AC1126" s="178">
        <f t="shared" si="881"/>
        <v>30</v>
      </c>
      <c r="AD1126" s="11">
        <f t="shared" si="876"/>
        <v>1.001627662</v>
      </c>
      <c r="AE1126" s="106">
        <f t="shared" si="883"/>
        <v>1.0421548899999999</v>
      </c>
      <c r="AF1126" s="106">
        <f t="shared" si="866"/>
        <v>1.08140496</v>
      </c>
      <c r="AG1126" s="106">
        <f t="shared" si="867"/>
        <v>0</v>
      </c>
      <c r="AH1126" s="115" t="str">
        <f t="shared" si="884"/>
        <v>A+J=</v>
      </c>
      <c r="AI1126" s="116">
        <f t="shared" si="877"/>
        <v>45285</v>
      </c>
      <c r="AJ1126" s="10"/>
      <c r="AO1126" s="26"/>
      <c r="AP1126" s="26"/>
      <c r="BA1126" s="1"/>
      <c r="BB1126" s="1"/>
      <c r="BC1126" s="1"/>
      <c r="BD1126" s="1"/>
      <c r="BE1126" s="1"/>
      <c r="BG1126" s="1"/>
      <c r="BH1126" s="1"/>
    </row>
    <row r="1127" spans="1:194" ht="15" customHeight="1" x14ac:dyDescent="0.25">
      <c r="A1127" s="105">
        <f t="shared" si="868"/>
        <v>45268</v>
      </c>
      <c r="B1127" s="106">
        <f t="shared" si="854"/>
        <v>665.62373763162111</v>
      </c>
      <c r="C1127" s="2">
        <f t="shared" si="869"/>
        <v>536.48605526999995</v>
      </c>
      <c r="D1127" s="2">
        <f t="shared" si="870"/>
        <v>13.590801230000011</v>
      </c>
      <c r="E1127" s="106">
        <f t="shared" si="855"/>
        <v>522.89525403999994</v>
      </c>
      <c r="F1127" s="21">
        <f t="shared" si="871"/>
        <v>6716.74</v>
      </c>
      <c r="G1127" s="108">
        <f t="shared" si="872"/>
        <v>6735.55</v>
      </c>
      <c r="H1127" s="109">
        <f t="shared" si="850"/>
        <v>45225</v>
      </c>
      <c r="I1127" s="109">
        <f t="shared" si="879"/>
        <v>45256</v>
      </c>
      <c r="J1127" s="110">
        <f t="shared" si="856"/>
        <v>2.8004657021114543E-3</v>
      </c>
      <c r="K1127" s="117">
        <f t="shared" si="880"/>
        <v>45285</v>
      </c>
      <c r="L1127" s="178">
        <f t="shared" si="882"/>
        <v>30</v>
      </c>
      <c r="M1127" s="178">
        <f t="shared" si="853"/>
        <v>13</v>
      </c>
      <c r="N1127" s="106">
        <f t="shared" si="857"/>
        <v>1.0012125700000001</v>
      </c>
      <c r="O1127" s="111">
        <f t="shared" si="852"/>
        <v>1.0023997600000001</v>
      </c>
      <c r="P1127" s="111">
        <f t="shared" si="873"/>
        <v>1.2381960053046297</v>
      </c>
      <c r="Q1127" s="106">
        <f t="shared" si="851"/>
        <v>1.2396974000000001</v>
      </c>
      <c r="R1127" s="106">
        <f t="shared" si="874"/>
        <v>1.1934647899999999</v>
      </c>
      <c r="S1127" s="106">
        <f t="shared" si="858"/>
        <v>640.27721728999995</v>
      </c>
      <c r="T1127" s="106">
        <f t="shared" si="859"/>
        <v>2.6293415058936929</v>
      </c>
      <c r="U1127" s="106">
        <f t="shared" si="860"/>
        <v>125.33663286572751</v>
      </c>
      <c r="V1127" s="106">
        <f t="shared" si="861"/>
        <v>664.45202964162115</v>
      </c>
      <c r="W1127" s="19">
        <f t="shared" si="878"/>
        <v>0</v>
      </c>
      <c r="X1127" s="2">
        <f t="shared" si="862"/>
        <v>0</v>
      </c>
      <c r="Y1127" s="4">
        <f t="shared" si="863"/>
        <v>0</v>
      </c>
      <c r="Z1127" s="106">
        <f t="shared" si="864"/>
        <v>0</v>
      </c>
      <c r="AA1127" s="114">
        <f t="shared" si="875"/>
        <v>0.05</v>
      </c>
      <c r="AB1127" s="112">
        <f t="shared" si="865"/>
        <v>13</v>
      </c>
      <c r="AC1127" s="178">
        <f t="shared" si="881"/>
        <v>30</v>
      </c>
      <c r="AD1127" s="11">
        <f t="shared" si="876"/>
        <v>1.0017634200000001</v>
      </c>
      <c r="AE1127" s="106">
        <f t="shared" si="883"/>
        <v>1.1290776499999999</v>
      </c>
      <c r="AF1127" s="106">
        <f t="shared" si="866"/>
        <v>1.17170799</v>
      </c>
      <c r="AG1127" s="106">
        <f t="shared" si="867"/>
        <v>0</v>
      </c>
      <c r="AH1127" s="115" t="str">
        <f t="shared" si="884"/>
        <v>A+J=</v>
      </c>
      <c r="AI1127" s="116">
        <f t="shared" si="877"/>
        <v>45285</v>
      </c>
      <c r="AJ1127" s="10"/>
      <c r="AO1127" s="26"/>
      <c r="AP1127" s="26"/>
      <c r="BA1127" s="1"/>
      <c r="BB1127" s="1"/>
      <c r="BC1127" s="1"/>
      <c r="BD1127" s="1"/>
      <c r="BE1127" s="1"/>
      <c r="BG1127" s="1"/>
      <c r="BH1127" s="1"/>
    </row>
    <row r="1128" spans="1:194" ht="15" customHeight="1" x14ac:dyDescent="0.25">
      <c r="A1128" s="105">
        <f t="shared" si="868"/>
        <v>45269</v>
      </c>
      <c r="B1128" s="106">
        <f t="shared" si="854"/>
        <v>665.77449480717803</v>
      </c>
      <c r="C1128" s="2">
        <f t="shared" si="869"/>
        <v>536.48605526999995</v>
      </c>
      <c r="D1128" s="2">
        <f t="shared" si="870"/>
        <v>13.590801230000011</v>
      </c>
      <c r="E1128" s="106">
        <f t="shared" si="855"/>
        <v>522.89525403999994</v>
      </c>
      <c r="F1128" s="21">
        <f t="shared" si="871"/>
        <v>6716.74</v>
      </c>
      <c r="G1128" s="108">
        <f t="shared" si="872"/>
        <v>6735.55</v>
      </c>
      <c r="H1128" s="109">
        <f t="shared" ref="H1128:H1191" si="885">EDATE(I1128,-1)</f>
        <v>45225</v>
      </c>
      <c r="I1128" s="109">
        <f t="shared" si="879"/>
        <v>45256</v>
      </c>
      <c r="J1128" s="110">
        <f t="shared" si="856"/>
        <v>2.8004657021114543E-3</v>
      </c>
      <c r="K1128" s="117">
        <f t="shared" si="880"/>
        <v>45285</v>
      </c>
      <c r="L1128" s="178">
        <f t="shared" si="882"/>
        <v>30</v>
      </c>
      <c r="M1128" s="178">
        <f t="shared" si="853"/>
        <v>14</v>
      </c>
      <c r="N1128" s="106">
        <f t="shared" si="857"/>
        <v>1.0013059</v>
      </c>
      <c r="O1128" s="111">
        <f t="shared" si="852"/>
        <v>1.0023997600000001</v>
      </c>
      <c r="P1128" s="111">
        <f t="shared" si="873"/>
        <v>1.2381960053046297</v>
      </c>
      <c r="Q1128" s="106">
        <f t="shared" si="851"/>
        <v>1.2398129600000001</v>
      </c>
      <c r="R1128" s="106">
        <f t="shared" si="874"/>
        <v>1.1934647899999999</v>
      </c>
      <c r="S1128" s="106">
        <f t="shared" si="858"/>
        <v>640.27721728999995</v>
      </c>
      <c r="T1128" s="106">
        <f t="shared" si="859"/>
        <v>2.6293415058936929</v>
      </c>
      <c r="U1128" s="106">
        <f t="shared" si="860"/>
        <v>125.39705864128439</v>
      </c>
      <c r="V1128" s="106">
        <f t="shared" si="861"/>
        <v>664.51245541717799</v>
      </c>
      <c r="W1128" s="19">
        <f t="shared" si="878"/>
        <v>0</v>
      </c>
      <c r="X1128" s="2">
        <f t="shared" si="862"/>
        <v>0</v>
      </c>
      <c r="Y1128" s="4">
        <f t="shared" si="863"/>
        <v>0</v>
      </c>
      <c r="Z1128" s="106">
        <f t="shared" si="864"/>
        <v>0</v>
      </c>
      <c r="AA1128" s="114">
        <f t="shared" si="875"/>
        <v>0.05</v>
      </c>
      <c r="AB1128" s="112">
        <f t="shared" si="865"/>
        <v>14</v>
      </c>
      <c r="AC1128" s="178">
        <f t="shared" si="881"/>
        <v>30</v>
      </c>
      <c r="AD1128" s="11">
        <f t="shared" si="876"/>
        <v>1.0018991960000001</v>
      </c>
      <c r="AE1128" s="106">
        <f t="shared" si="883"/>
        <v>1.2160119199999999</v>
      </c>
      <c r="AF1128" s="106">
        <f t="shared" si="866"/>
        <v>1.26203939</v>
      </c>
      <c r="AG1128" s="106">
        <f t="shared" si="867"/>
        <v>0</v>
      </c>
      <c r="AH1128" s="115" t="str">
        <f t="shared" si="884"/>
        <v>A+J=</v>
      </c>
      <c r="AI1128" s="116">
        <f t="shared" si="877"/>
        <v>45285</v>
      </c>
      <c r="AJ1128" s="10"/>
      <c r="AO1128" s="26"/>
      <c r="AP1128" s="26"/>
      <c r="BA1128" s="1"/>
      <c r="BB1128" s="1"/>
      <c r="BC1128" s="1"/>
      <c r="BD1128" s="1"/>
      <c r="BE1128" s="1"/>
      <c r="BG1128" s="1"/>
      <c r="BH1128" s="1"/>
    </row>
    <row r="1129" spans="1:194" ht="15" customHeight="1" x14ac:dyDescent="0.25">
      <c r="A1129" s="105">
        <f t="shared" si="868"/>
        <v>45270</v>
      </c>
      <c r="B1129" s="106">
        <f t="shared" si="854"/>
        <v>665.92529673959234</v>
      </c>
      <c r="C1129" s="2">
        <f t="shared" si="869"/>
        <v>536.48605526999995</v>
      </c>
      <c r="D1129" s="2">
        <f t="shared" si="870"/>
        <v>13.590801230000011</v>
      </c>
      <c r="E1129" s="106">
        <f t="shared" si="855"/>
        <v>522.89525403999994</v>
      </c>
      <c r="F1129" s="21">
        <f t="shared" si="871"/>
        <v>6716.74</v>
      </c>
      <c r="G1129" s="108">
        <f t="shared" si="872"/>
        <v>6735.55</v>
      </c>
      <c r="H1129" s="109">
        <f t="shared" si="885"/>
        <v>45225</v>
      </c>
      <c r="I1129" s="109">
        <f t="shared" si="879"/>
        <v>45256</v>
      </c>
      <c r="J1129" s="110">
        <f t="shared" si="856"/>
        <v>2.8004657021114543E-3</v>
      </c>
      <c r="K1129" s="117">
        <f t="shared" si="880"/>
        <v>45285</v>
      </c>
      <c r="L1129" s="178">
        <f t="shared" si="882"/>
        <v>30</v>
      </c>
      <c r="M1129" s="178">
        <f t="shared" si="853"/>
        <v>15</v>
      </c>
      <c r="N1129" s="106">
        <f t="shared" si="857"/>
        <v>1.00139925</v>
      </c>
      <c r="O1129" s="111">
        <f t="shared" si="852"/>
        <v>1.0023997600000001</v>
      </c>
      <c r="P1129" s="111">
        <f t="shared" si="873"/>
        <v>1.2381960053046297</v>
      </c>
      <c r="Q1129" s="106">
        <f t="shared" ref="Q1129:Q1192" si="886">TRUNC(TRUNC((N1129*P1129),15),8)</f>
        <v>1.2399285499999999</v>
      </c>
      <c r="R1129" s="106">
        <f t="shared" si="874"/>
        <v>1.1934647899999999</v>
      </c>
      <c r="S1129" s="106">
        <f t="shared" si="858"/>
        <v>640.27721728999995</v>
      </c>
      <c r="T1129" s="106">
        <f t="shared" si="859"/>
        <v>2.6293415058936929</v>
      </c>
      <c r="U1129" s="106">
        <f t="shared" si="860"/>
        <v>125.45750010369878</v>
      </c>
      <c r="V1129" s="106">
        <f t="shared" si="861"/>
        <v>664.57289687959235</v>
      </c>
      <c r="W1129" s="19">
        <f t="shared" si="878"/>
        <v>0</v>
      </c>
      <c r="X1129" s="2">
        <f t="shared" si="862"/>
        <v>0</v>
      </c>
      <c r="Y1129" s="4">
        <f t="shared" si="863"/>
        <v>0</v>
      </c>
      <c r="Z1129" s="106">
        <f t="shared" si="864"/>
        <v>0</v>
      </c>
      <c r="AA1129" s="114">
        <f t="shared" si="875"/>
        <v>0.05</v>
      </c>
      <c r="AB1129" s="112">
        <f t="shared" si="865"/>
        <v>15</v>
      </c>
      <c r="AC1129" s="178">
        <f t="shared" si="881"/>
        <v>30</v>
      </c>
      <c r="AD1129" s="11">
        <f t="shared" si="876"/>
        <v>1.0020349909999999</v>
      </c>
      <c r="AE1129" s="106">
        <f t="shared" si="883"/>
        <v>1.30295837</v>
      </c>
      <c r="AF1129" s="106">
        <f t="shared" si="866"/>
        <v>1.35239986</v>
      </c>
      <c r="AG1129" s="106">
        <f t="shared" si="867"/>
        <v>0</v>
      </c>
      <c r="AH1129" s="115" t="str">
        <f t="shared" si="884"/>
        <v>A+J=</v>
      </c>
      <c r="AI1129" s="116">
        <f t="shared" si="877"/>
        <v>45285</v>
      </c>
      <c r="AJ1129" s="22"/>
      <c r="AK1129" s="23"/>
      <c r="AL1129" s="23"/>
      <c r="AM1129" s="23"/>
      <c r="AN1129" s="23"/>
      <c r="AO1129" s="35"/>
      <c r="AP1129" s="35"/>
      <c r="AQ1129" s="23"/>
      <c r="AR1129" s="23"/>
      <c r="AS1129" s="23"/>
      <c r="AT1129" s="23"/>
      <c r="AU1129" s="23"/>
      <c r="AV1129" s="23"/>
      <c r="AW1129" s="23"/>
      <c r="AX1129" s="23"/>
      <c r="AY1129" s="23"/>
      <c r="AZ1129" s="23"/>
      <c r="BA1129" s="23"/>
      <c r="BB1129" s="23"/>
      <c r="BC1129" s="23"/>
      <c r="BD1129" s="23"/>
      <c r="BE1129" s="23"/>
      <c r="BG1129" s="23"/>
      <c r="BH1129" s="23"/>
      <c r="BI1129" s="23"/>
      <c r="BJ1129" s="23"/>
      <c r="BK1129" s="23"/>
      <c r="BL1129" s="23"/>
      <c r="BM1129" s="23"/>
      <c r="BN1129" s="23"/>
      <c r="BO1129" s="23"/>
      <c r="BP1129" s="23"/>
      <c r="BQ1129" s="23"/>
      <c r="BR1129" s="23"/>
      <c r="BS1129" s="23"/>
      <c r="BT1129" s="23"/>
      <c r="BU1129" s="23"/>
      <c r="BV1129" s="23"/>
      <c r="BW1129" s="23"/>
      <c r="BX1129" s="23"/>
      <c r="BY1129" s="23"/>
      <c r="BZ1129" s="23"/>
      <c r="CA1129" s="23"/>
      <c r="CB1129" s="23"/>
      <c r="CC1129" s="23"/>
      <c r="CD1129" s="23"/>
      <c r="CE1129" s="23"/>
      <c r="CF1129" s="23"/>
      <c r="CG1129" s="23"/>
      <c r="CH1129" s="23"/>
      <c r="CI1129" s="23"/>
      <c r="CJ1129" s="23"/>
      <c r="CK1129" s="23"/>
      <c r="CL1129" s="23"/>
      <c r="CM1129" s="23"/>
      <c r="CN1129" s="23"/>
      <c r="CO1129" s="23"/>
      <c r="CP1129" s="23"/>
      <c r="CQ1129" s="23"/>
      <c r="CR1129" s="23"/>
      <c r="CS1129" s="23"/>
      <c r="CT1129" s="23"/>
      <c r="CU1129" s="23"/>
      <c r="CV1129" s="23"/>
      <c r="CW1129" s="23"/>
      <c r="CX1129" s="23"/>
      <c r="CY1129" s="23"/>
      <c r="CZ1129" s="23"/>
      <c r="DA1129" s="23"/>
      <c r="DB1129" s="23"/>
      <c r="DC1129" s="23"/>
      <c r="DD1129" s="23"/>
      <c r="DE1129" s="23"/>
      <c r="DF1129" s="23"/>
      <c r="DG1129" s="23"/>
      <c r="DH1129" s="23"/>
      <c r="DI1129" s="23"/>
      <c r="DJ1129" s="23"/>
      <c r="DK1129" s="23"/>
      <c r="DL1129" s="23"/>
      <c r="DM1129" s="23"/>
      <c r="DN1129" s="23"/>
      <c r="DO1129" s="23"/>
      <c r="DP1129" s="23"/>
      <c r="DQ1129" s="23"/>
      <c r="DR1129" s="23"/>
      <c r="DS1129" s="23"/>
      <c r="DT1129" s="23"/>
      <c r="DU1129" s="23"/>
      <c r="DV1129" s="23"/>
      <c r="DW1129" s="23"/>
      <c r="DX1129" s="23"/>
      <c r="DY1129" s="23"/>
      <c r="DZ1129" s="23"/>
      <c r="EA1129" s="23"/>
      <c r="EB1129" s="23"/>
      <c r="EC1129" s="23"/>
      <c r="ED1129" s="23"/>
      <c r="EE1129" s="23"/>
      <c r="EF1129" s="23"/>
      <c r="EG1129" s="23"/>
      <c r="EH1129" s="23"/>
      <c r="EI1129" s="23"/>
      <c r="EJ1129" s="23"/>
      <c r="EK1129" s="23"/>
      <c r="EL1129" s="23"/>
      <c r="EM1129" s="23"/>
      <c r="EN1129" s="23"/>
      <c r="EO1129" s="23"/>
      <c r="EP1129" s="23"/>
      <c r="EQ1129" s="23"/>
      <c r="ER1129" s="23"/>
      <c r="ES1129" s="23"/>
      <c r="ET1129" s="23"/>
      <c r="EU1129" s="23"/>
      <c r="EV1129" s="23"/>
      <c r="EW1129" s="23"/>
      <c r="EX1129" s="23"/>
      <c r="EY1129" s="23"/>
      <c r="EZ1129" s="23"/>
      <c r="FA1129" s="23"/>
      <c r="FB1129" s="23"/>
      <c r="FC1129" s="23"/>
      <c r="FD1129" s="23"/>
      <c r="FE1129" s="23"/>
      <c r="FF1129" s="23"/>
      <c r="FG1129" s="23"/>
      <c r="FH1129" s="23"/>
      <c r="FI1129" s="23"/>
      <c r="FJ1129" s="23"/>
      <c r="FK1129" s="23"/>
      <c r="FL1129" s="23"/>
      <c r="FM1129" s="23"/>
      <c r="FN1129" s="23"/>
      <c r="FO1129" s="23"/>
      <c r="FP1129" s="23"/>
      <c r="FQ1129" s="23"/>
      <c r="FR1129" s="23"/>
      <c r="FS1129" s="23"/>
      <c r="FT1129" s="23"/>
      <c r="FU1129" s="23"/>
      <c r="FV1129" s="23"/>
      <c r="FW1129" s="23"/>
      <c r="FX1129" s="23"/>
      <c r="FY1129" s="23"/>
      <c r="FZ1129" s="23"/>
      <c r="GA1129" s="23"/>
      <c r="GB1129" s="23"/>
      <c r="GC1129" s="23"/>
      <c r="GD1129" s="23"/>
      <c r="GE1129" s="23"/>
      <c r="GF1129" s="23"/>
      <c r="GG1129" s="23"/>
      <c r="GH1129" s="23"/>
      <c r="GI1129" s="23"/>
      <c r="GJ1129" s="23"/>
      <c r="GK1129" s="23"/>
      <c r="GL1129" s="23"/>
    </row>
    <row r="1130" spans="1:194" ht="15" customHeight="1" x14ac:dyDescent="0.25">
      <c r="A1130" s="105">
        <f t="shared" si="868"/>
        <v>45271</v>
      </c>
      <c r="B1130" s="106">
        <f t="shared" si="854"/>
        <v>666.0761224730544</v>
      </c>
      <c r="C1130" s="2">
        <f t="shared" si="869"/>
        <v>536.48605526999995</v>
      </c>
      <c r="D1130" s="2">
        <f t="shared" si="870"/>
        <v>13.590801230000011</v>
      </c>
      <c r="E1130" s="106">
        <f t="shared" si="855"/>
        <v>522.89525403999994</v>
      </c>
      <c r="F1130" s="21">
        <f t="shared" si="871"/>
        <v>6716.74</v>
      </c>
      <c r="G1130" s="108">
        <f t="shared" si="872"/>
        <v>6735.55</v>
      </c>
      <c r="H1130" s="109">
        <f t="shared" si="885"/>
        <v>45225</v>
      </c>
      <c r="I1130" s="109">
        <f t="shared" si="879"/>
        <v>45256</v>
      </c>
      <c r="J1130" s="110">
        <f t="shared" si="856"/>
        <v>2.8004657021114543E-3</v>
      </c>
      <c r="K1130" s="117">
        <f t="shared" si="880"/>
        <v>45285</v>
      </c>
      <c r="L1130" s="178">
        <f t="shared" si="882"/>
        <v>30</v>
      </c>
      <c r="M1130" s="178">
        <f t="shared" si="853"/>
        <v>16</v>
      </c>
      <c r="N1130" s="106">
        <f t="shared" si="857"/>
        <v>1.0014926</v>
      </c>
      <c r="O1130" s="111">
        <f t="shared" ref="O1130:O1193" si="887">IF(K1130&gt;K1129,N1129,O1129)</f>
        <v>1.0023997600000001</v>
      </c>
      <c r="P1130" s="111">
        <f t="shared" si="873"/>
        <v>1.2381960053046297</v>
      </c>
      <c r="Q1130" s="106">
        <f t="shared" si="886"/>
        <v>1.24004413</v>
      </c>
      <c r="R1130" s="106">
        <f t="shared" si="874"/>
        <v>1.1934647899999999</v>
      </c>
      <c r="S1130" s="106">
        <f t="shared" si="858"/>
        <v>640.27721728999995</v>
      </c>
      <c r="T1130" s="106">
        <f t="shared" si="859"/>
        <v>2.6293415058936929</v>
      </c>
      <c r="U1130" s="106">
        <f t="shared" si="860"/>
        <v>125.51793633716078</v>
      </c>
      <c r="V1130" s="106">
        <f t="shared" si="861"/>
        <v>664.63333311305439</v>
      </c>
      <c r="W1130" s="19">
        <f t="shared" si="878"/>
        <v>0</v>
      </c>
      <c r="X1130" s="2">
        <f t="shared" si="862"/>
        <v>0</v>
      </c>
      <c r="Y1130" s="4">
        <f t="shared" si="863"/>
        <v>0</v>
      </c>
      <c r="Z1130" s="106">
        <f t="shared" si="864"/>
        <v>0</v>
      </c>
      <c r="AA1130" s="114">
        <f t="shared" si="875"/>
        <v>0.05</v>
      </c>
      <c r="AB1130" s="112">
        <f t="shared" si="865"/>
        <v>16</v>
      </c>
      <c r="AC1130" s="178">
        <f t="shared" si="881"/>
        <v>30</v>
      </c>
      <c r="AD1130" s="11">
        <f t="shared" si="876"/>
        <v>1.002170805</v>
      </c>
      <c r="AE1130" s="106">
        <f t="shared" si="883"/>
        <v>1.38991698</v>
      </c>
      <c r="AF1130" s="106">
        <f t="shared" si="866"/>
        <v>1.4427893599999999</v>
      </c>
      <c r="AG1130" s="106">
        <f t="shared" si="867"/>
        <v>0</v>
      </c>
      <c r="AH1130" s="115" t="str">
        <f t="shared" si="884"/>
        <v>A+J=</v>
      </c>
      <c r="AI1130" s="116">
        <f t="shared" si="877"/>
        <v>45285</v>
      </c>
      <c r="AJ1130" s="10"/>
      <c r="AO1130" s="26"/>
      <c r="AP1130" s="26"/>
      <c r="BA1130" s="1"/>
      <c r="BB1130" s="1"/>
      <c r="BC1130" s="1"/>
      <c r="BD1130" s="1"/>
      <c r="BE1130" s="1"/>
      <c r="BG1130" s="1"/>
      <c r="BH1130" s="1"/>
    </row>
    <row r="1131" spans="1:194" ht="15" customHeight="1" x14ac:dyDescent="0.25">
      <c r="A1131" s="105">
        <f t="shared" si="868"/>
        <v>45272</v>
      </c>
      <c r="B1131" s="106">
        <f t="shared" si="854"/>
        <v>666.22698640442138</v>
      </c>
      <c r="C1131" s="2">
        <f t="shared" si="869"/>
        <v>536.48605526999995</v>
      </c>
      <c r="D1131" s="2">
        <f t="shared" si="870"/>
        <v>13.590801230000011</v>
      </c>
      <c r="E1131" s="106">
        <f t="shared" si="855"/>
        <v>522.89525403999994</v>
      </c>
      <c r="F1131" s="21">
        <f t="shared" si="871"/>
        <v>6716.74</v>
      </c>
      <c r="G1131" s="108">
        <f t="shared" si="872"/>
        <v>6735.55</v>
      </c>
      <c r="H1131" s="109">
        <f t="shared" si="885"/>
        <v>45225</v>
      </c>
      <c r="I1131" s="109">
        <f t="shared" si="879"/>
        <v>45256</v>
      </c>
      <c r="J1131" s="110">
        <f t="shared" si="856"/>
        <v>2.8004657021114543E-3</v>
      </c>
      <c r="K1131" s="117">
        <f t="shared" si="880"/>
        <v>45285</v>
      </c>
      <c r="L1131" s="178">
        <f t="shared" si="882"/>
        <v>30</v>
      </c>
      <c r="M1131" s="178">
        <f t="shared" si="853"/>
        <v>17</v>
      </c>
      <c r="N1131" s="106">
        <f t="shared" si="857"/>
        <v>1.0015859600000001</v>
      </c>
      <c r="O1131" s="111">
        <f t="shared" si="887"/>
        <v>1.0023997600000001</v>
      </c>
      <c r="P1131" s="111">
        <f t="shared" si="873"/>
        <v>1.2381960053046297</v>
      </c>
      <c r="Q1131" s="106">
        <f t="shared" si="886"/>
        <v>1.24015973</v>
      </c>
      <c r="R1131" s="106">
        <f t="shared" si="874"/>
        <v>1.1934647899999999</v>
      </c>
      <c r="S1131" s="106">
        <f t="shared" si="858"/>
        <v>640.27721728999995</v>
      </c>
      <c r="T1131" s="106">
        <f t="shared" si="859"/>
        <v>2.6293415058936929</v>
      </c>
      <c r="U1131" s="106">
        <f t="shared" si="860"/>
        <v>125.57838302852781</v>
      </c>
      <c r="V1131" s="106">
        <f t="shared" si="861"/>
        <v>664.69377980442141</v>
      </c>
      <c r="W1131" s="19">
        <f t="shared" si="878"/>
        <v>0</v>
      </c>
      <c r="X1131" s="2">
        <f t="shared" si="862"/>
        <v>0</v>
      </c>
      <c r="Y1131" s="4">
        <f t="shared" si="863"/>
        <v>0</v>
      </c>
      <c r="Z1131" s="106">
        <f t="shared" si="864"/>
        <v>0</v>
      </c>
      <c r="AA1131" s="114">
        <f t="shared" si="875"/>
        <v>0.05</v>
      </c>
      <c r="AB1131" s="112">
        <f t="shared" si="865"/>
        <v>17</v>
      </c>
      <c r="AC1131" s="178">
        <f t="shared" si="881"/>
        <v>30</v>
      </c>
      <c r="AD1131" s="11">
        <f t="shared" si="876"/>
        <v>1.0023066359999999</v>
      </c>
      <c r="AE1131" s="106">
        <f t="shared" si="883"/>
        <v>1.47688647</v>
      </c>
      <c r="AF1131" s="106">
        <f t="shared" si="866"/>
        <v>1.5332066</v>
      </c>
      <c r="AG1131" s="106">
        <f t="shared" si="867"/>
        <v>0</v>
      </c>
      <c r="AH1131" s="115" t="str">
        <f t="shared" si="884"/>
        <v>A+J=</v>
      </c>
      <c r="AI1131" s="116">
        <f t="shared" si="877"/>
        <v>45285</v>
      </c>
      <c r="AJ1131" s="10"/>
      <c r="AO1131" s="26"/>
      <c r="AP1131" s="26"/>
      <c r="BA1131" s="1"/>
      <c r="BB1131" s="1"/>
      <c r="BC1131" s="1"/>
      <c r="BD1131" s="1"/>
      <c r="BE1131" s="1"/>
      <c r="BG1131" s="1"/>
      <c r="BH1131" s="1"/>
    </row>
    <row r="1132" spans="1:194" ht="15" customHeight="1" x14ac:dyDescent="0.25">
      <c r="A1132" s="105">
        <f t="shared" si="868"/>
        <v>45273</v>
      </c>
      <c r="B1132" s="106">
        <f t="shared" si="854"/>
        <v>666.377884624741</v>
      </c>
      <c r="C1132" s="2">
        <f t="shared" si="869"/>
        <v>536.48605526999995</v>
      </c>
      <c r="D1132" s="2">
        <f t="shared" si="870"/>
        <v>13.590801230000011</v>
      </c>
      <c r="E1132" s="106">
        <f t="shared" si="855"/>
        <v>522.89525403999994</v>
      </c>
      <c r="F1132" s="21">
        <f t="shared" si="871"/>
        <v>6716.74</v>
      </c>
      <c r="G1132" s="108">
        <f t="shared" si="872"/>
        <v>6735.55</v>
      </c>
      <c r="H1132" s="109">
        <f t="shared" si="885"/>
        <v>45225</v>
      </c>
      <c r="I1132" s="109">
        <f t="shared" si="879"/>
        <v>45256</v>
      </c>
      <c r="J1132" s="110">
        <f t="shared" si="856"/>
        <v>2.8004657021114543E-3</v>
      </c>
      <c r="K1132" s="117">
        <f t="shared" si="880"/>
        <v>45285</v>
      </c>
      <c r="L1132" s="178">
        <f t="shared" si="882"/>
        <v>30</v>
      </c>
      <c r="M1132" s="178">
        <f t="shared" si="853"/>
        <v>18</v>
      </c>
      <c r="N1132" s="106">
        <f t="shared" si="857"/>
        <v>1.00167933</v>
      </c>
      <c r="O1132" s="111">
        <f t="shared" si="887"/>
        <v>1.0023997600000001</v>
      </c>
      <c r="P1132" s="111">
        <f t="shared" si="873"/>
        <v>1.2381960053046297</v>
      </c>
      <c r="Q1132" s="106">
        <f t="shared" si="886"/>
        <v>1.2402753399999999</v>
      </c>
      <c r="R1132" s="106">
        <f t="shared" si="874"/>
        <v>1.1934647899999999</v>
      </c>
      <c r="S1132" s="106">
        <f t="shared" si="858"/>
        <v>640.27721728999995</v>
      </c>
      <c r="T1132" s="106">
        <f t="shared" si="859"/>
        <v>2.6293415058936929</v>
      </c>
      <c r="U1132" s="106">
        <f t="shared" si="860"/>
        <v>125.63883494884733</v>
      </c>
      <c r="V1132" s="106">
        <f t="shared" si="861"/>
        <v>664.75423172474098</v>
      </c>
      <c r="W1132" s="19">
        <f t="shared" si="878"/>
        <v>0</v>
      </c>
      <c r="X1132" s="2">
        <f t="shared" si="862"/>
        <v>0</v>
      </c>
      <c r="Y1132" s="4">
        <f t="shared" si="863"/>
        <v>0</v>
      </c>
      <c r="Z1132" s="106">
        <f t="shared" si="864"/>
        <v>0</v>
      </c>
      <c r="AA1132" s="114">
        <f t="shared" si="875"/>
        <v>0.05</v>
      </c>
      <c r="AB1132" s="112">
        <f t="shared" si="865"/>
        <v>18</v>
      </c>
      <c r="AC1132" s="178">
        <f t="shared" si="881"/>
        <v>30</v>
      </c>
      <c r="AD1132" s="11">
        <f t="shared" si="876"/>
        <v>1.0024424860000001</v>
      </c>
      <c r="AE1132" s="106">
        <f t="shared" si="883"/>
        <v>1.5638681299999999</v>
      </c>
      <c r="AF1132" s="106">
        <f t="shared" si="866"/>
        <v>1.6236529</v>
      </c>
      <c r="AG1132" s="106">
        <f t="shared" si="867"/>
        <v>0</v>
      </c>
      <c r="AH1132" s="115" t="str">
        <f t="shared" si="884"/>
        <v>A+J=</v>
      </c>
      <c r="AI1132" s="116">
        <f t="shared" si="877"/>
        <v>45285</v>
      </c>
      <c r="AJ1132" s="10"/>
      <c r="AO1132" s="26"/>
      <c r="AP1132" s="26"/>
      <c r="BA1132" s="1"/>
      <c r="BB1132" s="1"/>
      <c r="BC1132" s="1"/>
      <c r="BD1132" s="1"/>
      <c r="BE1132" s="1"/>
      <c r="BG1132" s="1"/>
      <c r="BH1132" s="1"/>
    </row>
    <row r="1133" spans="1:194" ht="15" customHeight="1" x14ac:dyDescent="0.25">
      <c r="A1133" s="105">
        <f t="shared" si="868"/>
        <v>45274</v>
      </c>
      <c r="B1133" s="106">
        <f t="shared" si="854"/>
        <v>666.52881714401303</v>
      </c>
      <c r="C1133" s="2">
        <f t="shared" si="869"/>
        <v>536.48605526999995</v>
      </c>
      <c r="D1133" s="2">
        <f t="shared" si="870"/>
        <v>13.590801230000011</v>
      </c>
      <c r="E1133" s="106">
        <f t="shared" si="855"/>
        <v>522.89525403999994</v>
      </c>
      <c r="F1133" s="21">
        <f t="shared" si="871"/>
        <v>6716.74</v>
      </c>
      <c r="G1133" s="108">
        <f t="shared" si="872"/>
        <v>6735.55</v>
      </c>
      <c r="H1133" s="109">
        <f t="shared" si="885"/>
        <v>45225</v>
      </c>
      <c r="I1133" s="109">
        <f t="shared" si="879"/>
        <v>45256</v>
      </c>
      <c r="J1133" s="110">
        <f t="shared" si="856"/>
        <v>2.8004657021114543E-3</v>
      </c>
      <c r="K1133" s="117">
        <f t="shared" si="880"/>
        <v>45285</v>
      </c>
      <c r="L1133" s="178">
        <f t="shared" si="882"/>
        <v>30</v>
      </c>
      <c r="M1133" s="178">
        <f t="shared" si="853"/>
        <v>19</v>
      </c>
      <c r="N1133" s="106">
        <f t="shared" si="857"/>
        <v>1.00177271</v>
      </c>
      <c r="O1133" s="111">
        <f t="shared" si="887"/>
        <v>1.0023997600000001</v>
      </c>
      <c r="P1133" s="111">
        <f t="shared" si="873"/>
        <v>1.2381960053046297</v>
      </c>
      <c r="Q1133" s="106">
        <f t="shared" si="886"/>
        <v>1.24039096</v>
      </c>
      <c r="R1133" s="106">
        <f t="shared" si="874"/>
        <v>1.1934647899999999</v>
      </c>
      <c r="S1133" s="106">
        <f t="shared" si="858"/>
        <v>640.27721728999995</v>
      </c>
      <c r="T1133" s="106">
        <f t="shared" si="859"/>
        <v>2.6293415058936929</v>
      </c>
      <c r="U1133" s="106">
        <f t="shared" si="860"/>
        <v>125.69929209811949</v>
      </c>
      <c r="V1133" s="106">
        <f t="shared" si="861"/>
        <v>664.81468887401309</v>
      </c>
      <c r="W1133" s="19">
        <f t="shared" si="878"/>
        <v>0</v>
      </c>
      <c r="X1133" s="2">
        <f t="shared" si="862"/>
        <v>0</v>
      </c>
      <c r="Y1133" s="4">
        <f t="shared" si="863"/>
        <v>0</v>
      </c>
      <c r="Z1133" s="106">
        <f t="shared" si="864"/>
        <v>0</v>
      </c>
      <c r="AA1133" s="114">
        <f t="shared" si="875"/>
        <v>0.05</v>
      </c>
      <c r="AB1133" s="112">
        <f t="shared" si="865"/>
        <v>19</v>
      </c>
      <c r="AC1133" s="178">
        <f t="shared" si="881"/>
        <v>30</v>
      </c>
      <c r="AD1133" s="11">
        <f t="shared" si="876"/>
        <v>1.002578355</v>
      </c>
      <c r="AE1133" s="106">
        <f t="shared" si="883"/>
        <v>1.6508619600000001</v>
      </c>
      <c r="AF1133" s="106">
        <f t="shared" si="866"/>
        <v>1.71412827</v>
      </c>
      <c r="AG1133" s="106">
        <f t="shared" si="867"/>
        <v>0</v>
      </c>
      <c r="AH1133" s="115" t="str">
        <f t="shared" si="884"/>
        <v>A+J=</v>
      </c>
      <c r="AI1133" s="116">
        <f t="shared" si="877"/>
        <v>45285</v>
      </c>
      <c r="AJ1133" s="10"/>
      <c r="AO1133" s="26"/>
      <c r="AP1133" s="26"/>
      <c r="BA1133" s="1"/>
      <c r="BB1133" s="1"/>
      <c r="BC1133" s="1"/>
      <c r="BD1133" s="1"/>
      <c r="BE1133" s="1"/>
      <c r="BG1133" s="1"/>
      <c r="BH1133" s="1"/>
    </row>
    <row r="1134" spans="1:194" ht="15" customHeight="1" x14ac:dyDescent="0.25">
      <c r="A1134" s="105">
        <f t="shared" si="868"/>
        <v>45275</v>
      </c>
      <c r="B1134" s="106">
        <f t="shared" si="854"/>
        <v>666.67978855119031</v>
      </c>
      <c r="C1134" s="2">
        <f t="shared" si="869"/>
        <v>536.48605526999995</v>
      </c>
      <c r="D1134" s="2">
        <f t="shared" si="870"/>
        <v>13.590801230000011</v>
      </c>
      <c r="E1134" s="106">
        <f t="shared" si="855"/>
        <v>522.89525403999994</v>
      </c>
      <c r="F1134" s="21">
        <f t="shared" si="871"/>
        <v>6716.74</v>
      </c>
      <c r="G1134" s="108">
        <f t="shared" si="872"/>
        <v>6735.55</v>
      </c>
      <c r="H1134" s="109">
        <f t="shared" si="885"/>
        <v>45225</v>
      </c>
      <c r="I1134" s="109">
        <f t="shared" si="879"/>
        <v>45256</v>
      </c>
      <c r="J1134" s="110">
        <f t="shared" si="856"/>
        <v>2.8004657021114543E-3</v>
      </c>
      <c r="K1134" s="117">
        <f t="shared" si="880"/>
        <v>45285</v>
      </c>
      <c r="L1134" s="178">
        <f t="shared" si="882"/>
        <v>30</v>
      </c>
      <c r="M1134" s="178">
        <f t="shared" si="853"/>
        <v>20</v>
      </c>
      <c r="N1134" s="106">
        <f t="shared" si="857"/>
        <v>1.0018661</v>
      </c>
      <c r="O1134" s="111">
        <f t="shared" si="887"/>
        <v>1.0023997600000001</v>
      </c>
      <c r="P1134" s="111">
        <f t="shared" si="873"/>
        <v>1.2381960053046297</v>
      </c>
      <c r="Q1134" s="106">
        <f t="shared" si="886"/>
        <v>1.2405066</v>
      </c>
      <c r="R1134" s="106">
        <f t="shared" si="874"/>
        <v>1.1934647899999999</v>
      </c>
      <c r="S1134" s="106">
        <f t="shared" si="858"/>
        <v>640.27721728999995</v>
      </c>
      <c r="T1134" s="106">
        <f t="shared" si="859"/>
        <v>2.6293415058936929</v>
      </c>
      <c r="U1134" s="106">
        <f t="shared" si="860"/>
        <v>125.75975970529666</v>
      </c>
      <c r="V1134" s="106">
        <f t="shared" si="861"/>
        <v>664.87515648119029</v>
      </c>
      <c r="W1134" s="19">
        <f t="shared" si="878"/>
        <v>0</v>
      </c>
      <c r="X1134" s="2">
        <f t="shared" si="862"/>
        <v>0</v>
      </c>
      <c r="Y1134" s="4">
        <f t="shared" si="863"/>
        <v>0</v>
      </c>
      <c r="Z1134" s="106">
        <f t="shared" si="864"/>
        <v>0</v>
      </c>
      <c r="AA1134" s="114">
        <f t="shared" si="875"/>
        <v>0.05</v>
      </c>
      <c r="AB1134" s="112">
        <f t="shared" si="865"/>
        <v>20</v>
      </c>
      <c r="AC1134" s="178">
        <f t="shared" si="881"/>
        <v>30</v>
      </c>
      <c r="AD1134" s="11">
        <f t="shared" si="876"/>
        <v>1.0027142419999999</v>
      </c>
      <c r="AE1134" s="106">
        <f t="shared" si="883"/>
        <v>1.7378673099999999</v>
      </c>
      <c r="AF1134" s="106">
        <f t="shared" si="866"/>
        <v>1.80463207</v>
      </c>
      <c r="AG1134" s="106">
        <f t="shared" si="867"/>
        <v>0</v>
      </c>
      <c r="AH1134" s="115" t="str">
        <f t="shared" si="884"/>
        <v>A+J=</v>
      </c>
      <c r="AI1134" s="116">
        <f t="shared" si="877"/>
        <v>45285</v>
      </c>
      <c r="AJ1134" s="10"/>
      <c r="AO1134" s="26"/>
      <c r="AP1134" s="26"/>
      <c r="BA1134" s="1"/>
      <c r="BB1134" s="1"/>
      <c r="BC1134" s="1"/>
      <c r="BD1134" s="1"/>
      <c r="BE1134" s="1"/>
      <c r="BG1134" s="1"/>
      <c r="BH1134" s="1"/>
    </row>
    <row r="1135" spans="1:194" ht="15" customHeight="1" x14ac:dyDescent="0.25">
      <c r="A1135" s="105">
        <f t="shared" si="868"/>
        <v>45276</v>
      </c>
      <c r="B1135" s="106">
        <f t="shared" si="854"/>
        <v>666.83079359731994</v>
      </c>
      <c r="C1135" s="2">
        <f t="shared" si="869"/>
        <v>536.48605526999995</v>
      </c>
      <c r="D1135" s="2">
        <f t="shared" si="870"/>
        <v>13.590801230000011</v>
      </c>
      <c r="E1135" s="106">
        <f t="shared" si="855"/>
        <v>522.89525403999994</v>
      </c>
      <c r="F1135" s="21">
        <f t="shared" si="871"/>
        <v>6716.74</v>
      </c>
      <c r="G1135" s="108">
        <f t="shared" si="872"/>
        <v>6735.55</v>
      </c>
      <c r="H1135" s="109">
        <f t="shared" si="885"/>
        <v>45225</v>
      </c>
      <c r="I1135" s="109">
        <f t="shared" si="879"/>
        <v>45256</v>
      </c>
      <c r="J1135" s="110">
        <f t="shared" si="856"/>
        <v>2.8004657021114543E-3</v>
      </c>
      <c r="K1135" s="117">
        <f t="shared" si="880"/>
        <v>45285</v>
      </c>
      <c r="L1135" s="178">
        <f t="shared" si="882"/>
        <v>30</v>
      </c>
      <c r="M1135" s="178">
        <f t="shared" si="853"/>
        <v>21</v>
      </c>
      <c r="N1135" s="106">
        <f t="shared" si="857"/>
        <v>1.0019594999999999</v>
      </c>
      <c r="O1135" s="111">
        <f t="shared" si="887"/>
        <v>1.0023997600000001</v>
      </c>
      <c r="P1135" s="111">
        <f t="shared" si="873"/>
        <v>1.2381960053046297</v>
      </c>
      <c r="Q1135" s="106">
        <f t="shared" si="886"/>
        <v>1.2406222499999999</v>
      </c>
      <c r="R1135" s="106">
        <f t="shared" si="874"/>
        <v>1.1934647899999999</v>
      </c>
      <c r="S1135" s="106">
        <f t="shared" si="858"/>
        <v>640.27721728999995</v>
      </c>
      <c r="T1135" s="106">
        <f t="shared" si="859"/>
        <v>2.6293415058936929</v>
      </c>
      <c r="U1135" s="106">
        <f t="shared" si="860"/>
        <v>125.82023254142634</v>
      </c>
      <c r="V1135" s="106">
        <f t="shared" si="861"/>
        <v>664.93562931731992</v>
      </c>
      <c r="W1135" s="19">
        <f t="shared" si="878"/>
        <v>0</v>
      </c>
      <c r="X1135" s="2">
        <f t="shared" si="862"/>
        <v>0</v>
      </c>
      <c r="Y1135" s="4">
        <f t="shared" si="863"/>
        <v>0</v>
      </c>
      <c r="Z1135" s="106">
        <f t="shared" si="864"/>
        <v>0</v>
      </c>
      <c r="AA1135" s="114">
        <f t="shared" si="875"/>
        <v>0.05</v>
      </c>
      <c r="AB1135" s="112">
        <f t="shared" si="865"/>
        <v>21</v>
      </c>
      <c r="AC1135" s="178">
        <f t="shared" si="881"/>
        <v>30</v>
      </c>
      <c r="AD1135" s="11">
        <f t="shared" si="876"/>
        <v>1.002850147</v>
      </c>
      <c r="AE1135" s="106">
        <f t="shared" si="883"/>
        <v>1.8248841899999999</v>
      </c>
      <c r="AF1135" s="106">
        <f t="shared" si="866"/>
        <v>1.8951642799999999</v>
      </c>
      <c r="AG1135" s="106">
        <f t="shared" si="867"/>
        <v>0</v>
      </c>
      <c r="AH1135" s="115" t="str">
        <f t="shared" si="884"/>
        <v>A+J=</v>
      </c>
      <c r="AI1135" s="116">
        <f t="shared" si="877"/>
        <v>45285</v>
      </c>
      <c r="AJ1135" s="10"/>
      <c r="AO1135" s="26"/>
      <c r="AP1135" s="26"/>
      <c r="BA1135" s="1"/>
      <c r="BB1135" s="1"/>
      <c r="BC1135" s="1"/>
      <c r="BD1135" s="1"/>
      <c r="BE1135" s="1"/>
      <c r="BG1135" s="1"/>
      <c r="BH1135" s="1"/>
    </row>
    <row r="1136" spans="1:194" ht="15" customHeight="1" x14ac:dyDescent="0.25">
      <c r="A1136" s="105">
        <f t="shared" si="868"/>
        <v>45277</v>
      </c>
      <c r="B1136" s="106">
        <f t="shared" si="854"/>
        <v>666.98182248449712</v>
      </c>
      <c r="C1136" s="2">
        <f t="shared" si="869"/>
        <v>536.48605526999995</v>
      </c>
      <c r="D1136" s="2">
        <f t="shared" si="870"/>
        <v>13.590801230000011</v>
      </c>
      <c r="E1136" s="106">
        <f t="shared" si="855"/>
        <v>522.89525403999994</v>
      </c>
      <c r="F1136" s="21">
        <f t="shared" si="871"/>
        <v>6716.74</v>
      </c>
      <c r="G1136" s="108">
        <f t="shared" si="872"/>
        <v>6735.55</v>
      </c>
      <c r="H1136" s="109">
        <f t="shared" si="885"/>
        <v>45225</v>
      </c>
      <c r="I1136" s="109">
        <f t="shared" si="879"/>
        <v>45256</v>
      </c>
      <c r="J1136" s="110">
        <f t="shared" si="856"/>
        <v>2.8004657021114543E-3</v>
      </c>
      <c r="K1136" s="117">
        <f t="shared" si="880"/>
        <v>45285</v>
      </c>
      <c r="L1136" s="178">
        <f t="shared" si="882"/>
        <v>30</v>
      </c>
      <c r="M1136" s="178">
        <f t="shared" si="853"/>
        <v>22</v>
      </c>
      <c r="N1136" s="106">
        <f t="shared" si="857"/>
        <v>1.0020529</v>
      </c>
      <c r="O1136" s="111">
        <f t="shared" si="887"/>
        <v>1.0023997600000001</v>
      </c>
      <c r="P1136" s="111">
        <f t="shared" si="873"/>
        <v>1.2381960053046297</v>
      </c>
      <c r="Q1136" s="106">
        <f t="shared" si="886"/>
        <v>1.2407378899999999</v>
      </c>
      <c r="R1136" s="106">
        <f t="shared" si="874"/>
        <v>1.1934647899999999</v>
      </c>
      <c r="S1136" s="106">
        <f t="shared" si="858"/>
        <v>640.27721728999995</v>
      </c>
      <c r="T1136" s="106">
        <f t="shared" si="859"/>
        <v>2.6293415058936929</v>
      </c>
      <c r="U1136" s="106">
        <f t="shared" si="860"/>
        <v>125.88070014860351</v>
      </c>
      <c r="V1136" s="106">
        <f t="shared" si="861"/>
        <v>664.99609692449712</v>
      </c>
      <c r="W1136" s="19">
        <f t="shared" si="878"/>
        <v>0</v>
      </c>
      <c r="X1136" s="2">
        <f t="shared" si="862"/>
        <v>0</v>
      </c>
      <c r="Y1136" s="4">
        <f t="shared" si="863"/>
        <v>0</v>
      </c>
      <c r="Z1136" s="106">
        <f t="shared" si="864"/>
        <v>0</v>
      </c>
      <c r="AA1136" s="114">
        <f t="shared" si="875"/>
        <v>0.05</v>
      </c>
      <c r="AB1136" s="112">
        <f t="shared" si="865"/>
        <v>22</v>
      </c>
      <c r="AC1136" s="178">
        <f t="shared" si="881"/>
        <v>30</v>
      </c>
      <c r="AD1136" s="11">
        <f t="shared" si="876"/>
        <v>1.002986071</v>
      </c>
      <c r="AE1136" s="106">
        <f t="shared" si="883"/>
        <v>1.9119132299999999</v>
      </c>
      <c r="AF1136" s="106">
        <f t="shared" si="866"/>
        <v>1.9857255599999999</v>
      </c>
      <c r="AG1136" s="106">
        <f t="shared" si="867"/>
        <v>0</v>
      </c>
      <c r="AH1136" s="115" t="str">
        <f t="shared" si="884"/>
        <v>A+J=</v>
      </c>
      <c r="AI1136" s="116">
        <f t="shared" si="877"/>
        <v>45285</v>
      </c>
      <c r="AJ1136" s="10"/>
      <c r="AO1136" s="26"/>
      <c r="AP1136" s="26"/>
      <c r="BA1136" s="1"/>
      <c r="BB1136" s="1"/>
      <c r="BC1136" s="1"/>
      <c r="BD1136" s="1"/>
      <c r="BE1136" s="1"/>
      <c r="BG1136" s="1"/>
      <c r="BH1136" s="1"/>
    </row>
    <row r="1137" spans="1:60" ht="15" customHeight="1" x14ac:dyDescent="0.25">
      <c r="A1137" s="105">
        <f t="shared" si="868"/>
        <v>45278</v>
      </c>
      <c r="B1137" s="106">
        <f t="shared" si="854"/>
        <v>667.13290074748454</v>
      </c>
      <c r="C1137" s="2">
        <f t="shared" si="869"/>
        <v>536.48605526999995</v>
      </c>
      <c r="D1137" s="2">
        <f t="shared" si="870"/>
        <v>13.590801230000011</v>
      </c>
      <c r="E1137" s="106">
        <f t="shared" si="855"/>
        <v>522.89525403999994</v>
      </c>
      <c r="F1137" s="21">
        <f t="shared" si="871"/>
        <v>6716.74</v>
      </c>
      <c r="G1137" s="108">
        <f t="shared" si="872"/>
        <v>6735.55</v>
      </c>
      <c r="H1137" s="109">
        <f t="shared" si="885"/>
        <v>45225</v>
      </c>
      <c r="I1137" s="109">
        <f t="shared" si="879"/>
        <v>45256</v>
      </c>
      <c r="J1137" s="110">
        <f t="shared" si="856"/>
        <v>2.8004657021114543E-3</v>
      </c>
      <c r="K1137" s="117">
        <f t="shared" si="880"/>
        <v>45285</v>
      </c>
      <c r="L1137" s="178">
        <f t="shared" si="882"/>
        <v>30</v>
      </c>
      <c r="M1137" s="178">
        <f t="shared" ref="M1137:M1200" si="888">L1137-(K1137-A1137)</f>
        <v>23</v>
      </c>
      <c r="N1137" s="106">
        <f t="shared" si="857"/>
        <v>1.00214632</v>
      </c>
      <c r="O1137" s="111">
        <f t="shared" si="887"/>
        <v>1.0023997600000001</v>
      </c>
      <c r="P1137" s="111">
        <f t="shared" si="873"/>
        <v>1.2381960053046297</v>
      </c>
      <c r="Q1137" s="106">
        <f t="shared" si="886"/>
        <v>1.2408535700000001</v>
      </c>
      <c r="R1137" s="106">
        <f t="shared" si="874"/>
        <v>1.1934647899999999</v>
      </c>
      <c r="S1137" s="106">
        <f t="shared" si="858"/>
        <v>640.27721728999995</v>
      </c>
      <c r="T1137" s="106">
        <f t="shared" si="859"/>
        <v>2.6293415058936929</v>
      </c>
      <c r="U1137" s="106">
        <f t="shared" si="860"/>
        <v>125.94118867159095</v>
      </c>
      <c r="V1137" s="106">
        <f t="shared" si="861"/>
        <v>665.05658544748451</v>
      </c>
      <c r="W1137" s="19">
        <f t="shared" si="878"/>
        <v>0</v>
      </c>
      <c r="X1137" s="2">
        <f t="shared" si="862"/>
        <v>0</v>
      </c>
      <c r="Y1137" s="4">
        <f t="shared" si="863"/>
        <v>0</v>
      </c>
      <c r="Z1137" s="106">
        <f t="shared" si="864"/>
        <v>0</v>
      </c>
      <c r="AA1137" s="114">
        <f t="shared" si="875"/>
        <v>0.05</v>
      </c>
      <c r="AB1137" s="112">
        <f t="shared" si="865"/>
        <v>23</v>
      </c>
      <c r="AC1137" s="178">
        <f t="shared" si="881"/>
        <v>30</v>
      </c>
      <c r="AD1137" s="11">
        <f t="shared" si="876"/>
        <v>1.003122013</v>
      </c>
      <c r="AE1137" s="106">
        <f t="shared" si="883"/>
        <v>1.9989537900000001</v>
      </c>
      <c r="AF1137" s="106">
        <f t="shared" si="866"/>
        <v>2.0763153000000001</v>
      </c>
      <c r="AG1137" s="106">
        <f t="shared" si="867"/>
        <v>0</v>
      </c>
      <c r="AH1137" s="115" t="str">
        <f t="shared" si="884"/>
        <v>A+J=</v>
      </c>
      <c r="AI1137" s="116">
        <f t="shared" si="877"/>
        <v>45285</v>
      </c>
      <c r="AJ1137" s="10"/>
      <c r="AO1137" s="26"/>
      <c r="AP1137" s="26"/>
      <c r="BA1137" s="1"/>
      <c r="BB1137" s="1"/>
      <c r="BC1137" s="1"/>
      <c r="BD1137" s="1"/>
      <c r="BE1137" s="1"/>
      <c r="BG1137" s="1"/>
      <c r="BH1137" s="1"/>
    </row>
    <row r="1138" spans="1:60" ht="15" customHeight="1" x14ac:dyDescent="0.25">
      <c r="A1138" s="105">
        <f t="shared" si="868"/>
        <v>45279</v>
      </c>
      <c r="B1138" s="106">
        <f t="shared" si="854"/>
        <v>667.28400219151933</v>
      </c>
      <c r="C1138" s="2">
        <f t="shared" si="869"/>
        <v>536.48605526999995</v>
      </c>
      <c r="D1138" s="2">
        <f t="shared" si="870"/>
        <v>13.590801230000011</v>
      </c>
      <c r="E1138" s="106">
        <f t="shared" si="855"/>
        <v>522.89525403999994</v>
      </c>
      <c r="F1138" s="21">
        <f t="shared" si="871"/>
        <v>6716.74</v>
      </c>
      <c r="G1138" s="108">
        <f t="shared" si="872"/>
        <v>6735.55</v>
      </c>
      <c r="H1138" s="109">
        <f t="shared" si="885"/>
        <v>45225</v>
      </c>
      <c r="I1138" s="109">
        <f t="shared" si="879"/>
        <v>45256</v>
      </c>
      <c r="J1138" s="110">
        <f t="shared" si="856"/>
        <v>2.8004657021114543E-3</v>
      </c>
      <c r="K1138" s="117">
        <f t="shared" si="880"/>
        <v>45285</v>
      </c>
      <c r="L1138" s="178">
        <f t="shared" si="882"/>
        <v>30</v>
      </c>
      <c r="M1138" s="178">
        <f t="shared" si="888"/>
        <v>24</v>
      </c>
      <c r="N1138" s="106">
        <f t="shared" si="857"/>
        <v>1.00223974</v>
      </c>
      <c r="O1138" s="111">
        <f t="shared" si="887"/>
        <v>1.0023997600000001</v>
      </c>
      <c r="P1138" s="111">
        <f t="shared" si="873"/>
        <v>1.2381960053046297</v>
      </c>
      <c r="Q1138" s="106">
        <f t="shared" si="886"/>
        <v>1.2409692400000001</v>
      </c>
      <c r="R1138" s="106">
        <f t="shared" si="874"/>
        <v>1.1934647899999999</v>
      </c>
      <c r="S1138" s="106">
        <f t="shared" si="858"/>
        <v>640.27721728999995</v>
      </c>
      <c r="T1138" s="106">
        <f t="shared" si="859"/>
        <v>2.6293415058936929</v>
      </c>
      <c r="U1138" s="106">
        <f t="shared" si="860"/>
        <v>126.00167196562576</v>
      </c>
      <c r="V1138" s="106">
        <f t="shared" si="861"/>
        <v>665.11706874151935</v>
      </c>
      <c r="W1138" s="19">
        <f t="shared" si="878"/>
        <v>0</v>
      </c>
      <c r="X1138" s="2">
        <f t="shared" si="862"/>
        <v>0</v>
      </c>
      <c r="Y1138" s="4">
        <f t="shared" si="863"/>
        <v>0</v>
      </c>
      <c r="Z1138" s="106">
        <f t="shared" si="864"/>
        <v>0</v>
      </c>
      <c r="AA1138" s="114">
        <f t="shared" si="875"/>
        <v>0.05</v>
      </c>
      <c r="AB1138" s="112">
        <f t="shared" si="865"/>
        <v>24</v>
      </c>
      <c r="AC1138" s="178">
        <f t="shared" si="881"/>
        <v>30</v>
      </c>
      <c r="AD1138" s="11">
        <f t="shared" si="876"/>
        <v>1.003257973</v>
      </c>
      <c r="AE1138" s="106">
        <f t="shared" si="883"/>
        <v>2.0860058800000001</v>
      </c>
      <c r="AF1138" s="106">
        <f t="shared" si="866"/>
        <v>2.1669334500000001</v>
      </c>
      <c r="AG1138" s="106">
        <f t="shared" si="867"/>
        <v>0</v>
      </c>
      <c r="AH1138" s="115" t="str">
        <f t="shared" si="884"/>
        <v>A+J=</v>
      </c>
      <c r="AI1138" s="116">
        <f t="shared" si="877"/>
        <v>45285</v>
      </c>
      <c r="AJ1138" s="10"/>
      <c r="AO1138" s="26"/>
      <c r="AP1138" s="26"/>
      <c r="BA1138" s="1"/>
      <c r="BB1138" s="1"/>
      <c r="BC1138" s="1"/>
      <c r="BD1138" s="1"/>
      <c r="BE1138" s="1"/>
      <c r="BG1138" s="1"/>
      <c r="BH1138" s="1"/>
    </row>
    <row r="1139" spans="1:60" ht="15" customHeight="1" x14ac:dyDescent="0.25">
      <c r="A1139" s="105">
        <f t="shared" si="868"/>
        <v>45280</v>
      </c>
      <c r="B1139" s="106">
        <f t="shared" si="854"/>
        <v>667.43513796450668</v>
      </c>
      <c r="C1139" s="2">
        <f t="shared" si="869"/>
        <v>536.48605526999995</v>
      </c>
      <c r="D1139" s="2">
        <f t="shared" si="870"/>
        <v>13.590801230000011</v>
      </c>
      <c r="E1139" s="106">
        <f t="shared" si="855"/>
        <v>522.89525403999994</v>
      </c>
      <c r="F1139" s="21">
        <f t="shared" si="871"/>
        <v>6716.74</v>
      </c>
      <c r="G1139" s="108">
        <f t="shared" si="872"/>
        <v>6735.55</v>
      </c>
      <c r="H1139" s="109">
        <f t="shared" si="885"/>
        <v>45225</v>
      </c>
      <c r="I1139" s="109">
        <f t="shared" si="879"/>
        <v>45256</v>
      </c>
      <c r="J1139" s="110">
        <f t="shared" si="856"/>
        <v>2.8004657021114543E-3</v>
      </c>
      <c r="K1139" s="117">
        <f t="shared" si="880"/>
        <v>45285</v>
      </c>
      <c r="L1139" s="178">
        <f t="shared" si="882"/>
        <v>30</v>
      </c>
      <c r="M1139" s="178">
        <f t="shared" si="888"/>
        <v>25</v>
      </c>
      <c r="N1139" s="106">
        <f t="shared" si="857"/>
        <v>1.00233317</v>
      </c>
      <c r="O1139" s="111">
        <f t="shared" si="887"/>
        <v>1.0023997600000001</v>
      </c>
      <c r="P1139" s="111">
        <f t="shared" si="873"/>
        <v>1.2381960053046297</v>
      </c>
      <c r="Q1139" s="106">
        <f t="shared" si="886"/>
        <v>1.24108492</v>
      </c>
      <c r="R1139" s="106">
        <f t="shared" si="874"/>
        <v>1.1934647899999999</v>
      </c>
      <c r="S1139" s="106">
        <f t="shared" si="858"/>
        <v>640.27721728999995</v>
      </c>
      <c r="T1139" s="106">
        <f t="shared" si="859"/>
        <v>2.6293415058936929</v>
      </c>
      <c r="U1139" s="106">
        <f t="shared" si="860"/>
        <v>126.06216048861309</v>
      </c>
      <c r="V1139" s="106">
        <f t="shared" si="861"/>
        <v>665.17755726450673</v>
      </c>
      <c r="W1139" s="19">
        <f t="shared" si="878"/>
        <v>0</v>
      </c>
      <c r="X1139" s="2">
        <f t="shared" si="862"/>
        <v>0</v>
      </c>
      <c r="Y1139" s="4">
        <f t="shared" si="863"/>
        <v>0</v>
      </c>
      <c r="Z1139" s="106">
        <f t="shared" si="864"/>
        <v>0</v>
      </c>
      <c r="AA1139" s="114">
        <f t="shared" si="875"/>
        <v>0.05</v>
      </c>
      <c r="AB1139" s="112">
        <f t="shared" si="865"/>
        <v>25</v>
      </c>
      <c r="AC1139" s="178">
        <f t="shared" si="881"/>
        <v>30</v>
      </c>
      <c r="AD1139" s="11">
        <f t="shared" si="876"/>
        <v>1.0033939519999999</v>
      </c>
      <c r="AE1139" s="106">
        <f t="shared" si="883"/>
        <v>2.1730701400000001</v>
      </c>
      <c r="AF1139" s="106">
        <f t="shared" si="866"/>
        <v>2.2575807000000001</v>
      </c>
      <c r="AG1139" s="106">
        <f t="shared" si="867"/>
        <v>0</v>
      </c>
      <c r="AH1139" s="115" t="str">
        <f t="shared" si="884"/>
        <v>A+J=</v>
      </c>
      <c r="AI1139" s="116">
        <f t="shared" si="877"/>
        <v>45285</v>
      </c>
      <c r="AJ1139" s="10"/>
      <c r="AO1139" s="26"/>
      <c r="AP1139" s="26"/>
      <c r="BA1139" s="1"/>
      <c r="BB1139" s="1"/>
      <c r="BC1139" s="1"/>
      <c r="BD1139" s="1"/>
      <c r="BE1139" s="1"/>
      <c r="BG1139" s="1"/>
      <c r="BH1139" s="1"/>
    </row>
    <row r="1140" spans="1:60" ht="15" customHeight="1" x14ac:dyDescent="0.25">
      <c r="A1140" s="105">
        <f t="shared" si="868"/>
        <v>45281</v>
      </c>
      <c r="B1140" s="106">
        <f t="shared" si="854"/>
        <v>667.58631331539914</v>
      </c>
      <c r="C1140" s="2">
        <f t="shared" si="869"/>
        <v>536.48605526999995</v>
      </c>
      <c r="D1140" s="2">
        <f t="shared" si="870"/>
        <v>13.590801230000011</v>
      </c>
      <c r="E1140" s="106">
        <f t="shared" si="855"/>
        <v>522.89525403999994</v>
      </c>
      <c r="F1140" s="21">
        <f t="shared" si="871"/>
        <v>6716.74</v>
      </c>
      <c r="G1140" s="108">
        <f t="shared" si="872"/>
        <v>6735.55</v>
      </c>
      <c r="H1140" s="109">
        <f t="shared" si="885"/>
        <v>45225</v>
      </c>
      <c r="I1140" s="109">
        <f t="shared" si="879"/>
        <v>45256</v>
      </c>
      <c r="J1140" s="110">
        <f t="shared" si="856"/>
        <v>2.8004657021114543E-3</v>
      </c>
      <c r="K1140" s="117">
        <f t="shared" si="880"/>
        <v>45285</v>
      </c>
      <c r="L1140" s="178">
        <f t="shared" si="882"/>
        <v>30</v>
      </c>
      <c r="M1140" s="178">
        <f t="shared" si="888"/>
        <v>26</v>
      </c>
      <c r="N1140" s="106">
        <f t="shared" si="857"/>
        <v>1.0024266100000001</v>
      </c>
      <c r="O1140" s="111">
        <f t="shared" si="887"/>
        <v>1.0023997600000001</v>
      </c>
      <c r="P1140" s="111">
        <f t="shared" si="873"/>
        <v>1.2381960053046297</v>
      </c>
      <c r="Q1140" s="106">
        <f t="shared" si="886"/>
        <v>1.2412006200000001</v>
      </c>
      <c r="R1140" s="106">
        <f t="shared" si="874"/>
        <v>1.1934647899999999</v>
      </c>
      <c r="S1140" s="106">
        <f t="shared" si="858"/>
        <v>640.27721728999995</v>
      </c>
      <c r="T1140" s="106">
        <f t="shared" si="859"/>
        <v>2.6293415058936929</v>
      </c>
      <c r="U1140" s="106">
        <f t="shared" si="860"/>
        <v>126.12265946950554</v>
      </c>
      <c r="V1140" s="106">
        <f t="shared" si="861"/>
        <v>665.23805624539909</v>
      </c>
      <c r="W1140" s="19">
        <f t="shared" si="878"/>
        <v>0</v>
      </c>
      <c r="X1140" s="2">
        <f t="shared" si="862"/>
        <v>0</v>
      </c>
      <c r="Y1140" s="4">
        <f t="shared" si="863"/>
        <v>0</v>
      </c>
      <c r="Z1140" s="106">
        <f t="shared" si="864"/>
        <v>0</v>
      </c>
      <c r="AA1140" s="114">
        <f t="shared" si="875"/>
        <v>0.05</v>
      </c>
      <c r="AB1140" s="112">
        <f t="shared" si="865"/>
        <v>26</v>
      </c>
      <c r="AC1140" s="178">
        <f t="shared" si="881"/>
        <v>30</v>
      </c>
      <c r="AD1140" s="11">
        <f t="shared" si="876"/>
        <v>1.0035299499999999</v>
      </c>
      <c r="AE1140" s="106">
        <f t="shared" si="883"/>
        <v>2.2601465599999999</v>
      </c>
      <c r="AF1140" s="106">
        <f t="shared" si="866"/>
        <v>2.3482570699999998</v>
      </c>
      <c r="AG1140" s="106">
        <f t="shared" si="867"/>
        <v>0</v>
      </c>
      <c r="AH1140" s="115" t="str">
        <f t="shared" si="884"/>
        <v>A+J=</v>
      </c>
      <c r="AI1140" s="116">
        <f t="shared" si="877"/>
        <v>45285</v>
      </c>
      <c r="AJ1140" s="10"/>
      <c r="AO1140" s="26"/>
      <c r="AP1140" s="26"/>
      <c r="BA1140" s="1"/>
      <c r="BB1140" s="1"/>
      <c r="BC1140" s="1"/>
      <c r="BD1140" s="1"/>
      <c r="BE1140" s="1"/>
      <c r="BG1140" s="1"/>
      <c r="BH1140" s="1"/>
    </row>
    <row r="1141" spans="1:60" ht="15" customHeight="1" x14ac:dyDescent="0.25">
      <c r="A1141" s="105">
        <f t="shared" si="868"/>
        <v>45282</v>
      </c>
      <c r="B1141" s="106">
        <f t="shared" ref="B1141" si="889">(V1141+AF1141)</f>
        <v>667.7375223552441</v>
      </c>
      <c r="C1141" s="2">
        <f t="shared" ref="C1141" si="890">TRUNC(IF(W1140&gt;0,VLOOKUP(A1140,$AL$12:$AM$312,2),C1140),8)</f>
        <v>536.48605526999995</v>
      </c>
      <c r="D1141" s="2">
        <f t="shared" ref="D1141" si="891">VLOOKUP(A1141,$AR$13:$AV$312,5)</f>
        <v>13.590801230000011</v>
      </c>
      <c r="E1141" s="106">
        <f t="shared" ref="E1141" si="892">(C1141-D1141)</f>
        <v>522.89525403999994</v>
      </c>
      <c r="F1141" s="21">
        <f t="shared" si="871"/>
        <v>6716.74</v>
      </c>
      <c r="G1141" s="108">
        <f t="shared" ref="G1141" si="893">IF(AND(M1141=1,M1140&gt;1),VLOOKUP(A1140,$BF$13:$BH$98,3),G1140)</f>
        <v>6735.55</v>
      </c>
      <c r="H1141" s="109">
        <f t="shared" ref="H1141" si="894">EDATE(I1141,-1)</f>
        <v>45225</v>
      </c>
      <c r="I1141" s="109">
        <f t="shared" ref="I1141" si="895">IF(W1140&gt;0,A1141,I1140)</f>
        <v>45256</v>
      </c>
      <c r="J1141" s="110">
        <f t="shared" ref="J1141" si="896">(G1141/F1141)-1</f>
        <v>2.8004657021114543E-3</v>
      </c>
      <c r="K1141" s="117">
        <f t="shared" si="880"/>
        <v>45285</v>
      </c>
      <c r="L1141" s="178">
        <f t="shared" ref="L1141" si="897">IF(DAY(A1140)=25,VLOOKUP(A1140,$AP$321:$AY$700,7),L1140)</f>
        <v>30</v>
      </c>
      <c r="M1141" s="178">
        <f t="shared" ref="M1141" si="898">L1141-(K1141-A1141)</f>
        <v>27</v>
      </c>
      <c r="N1141" s="106">
        <f t="shared" ref="N1141" si="899">TRUNC((G1141/F1141)^TRUNC((M1141/L1141),9),8)</f>
        <v>1.0025200599999999</v>
      </c>
      <c r="O1141" s="111">
        <f t="shared" ref="O1141" si="900">IF(K1141&gt;K1140,N1140,O1140)</f>
        <v>1.0023997600000001</v>
      </c>
      <c r="P1141" s="111">
        <f t="shared" ref="P1141" si="901">IF(K1141&gt;K1140,P1140*O1141,P1140)</f>
        <v>1.2381960053046297</v>
      </c>
      <c r="Q1141" s="106">
        <f t="shared" ref="Q1141" si="902">TRUNC(TRUNC((N1141*P1141),15),8)</f>
        <v>1.2413163300000001</v>
      </c>
      <c r="R1141" s="106">
        <f t="shared" ref="R1141" si="903">IF(AND(W1141&gt;0,MONTH(A1141)=R$9),Q1141,R1140)</f>
        <v>1.1934647899999999</v>
      </c>
      <c r="S1141" s="106">
        <f t="shared" ref="S1141" si="904">TRUNC(C1141*R1141,8)</f>
        <v>640.27721728999995</v>
      </c>
      <c r="T1141" s="106">
        <f t="shared" ref="T1141" si="905">(D1141*(R1141-1))</f>
        <v>2.6293415058936929</v>
      </c>
      <c r="U1141" s="106">
        <f t="shared" ref="U1141" si="906">(E1141*(Q1141-1))</f>
        <v>126.1831636793505</v>
      </c>
      <c r="V1141" s="106">
        <f t="shared" ref="V1141" si="907">(C1141+T1141+U1141)</f>
        <v>665.29856045524411</v>
      </c>
      <c r="W1141" s="19">
        <f t="shared" ref="W1141" si="908">IF(VLOOKUP(A1141,AL$10:AX$312,13)=VLOOKUP(A1140,AL$10:AX$312,13),0,VLOOKUP(A1141,AL$10:AX$312,13))</f>
        <v>0</v>
      </c>
      <c r="X1141" s="2">
        <f t="shared" ref="X1141" si="909">IF(W1141&gt;0,VLOOKUP(A1141,AL$12:AP$312,5),0)</f>
        <v>0</v>
      </c>
      <c r="Y1141" s="4">
        <f t="shared" ref="Y1141" si="910">IF(W1141&gt;0,VLOOKUP($A1141,$AL$10:$AQ$312,6),0)</f>
        <v>0</v>
      </c>
      <c r="Z1141" s="106">
        <f t="shared" ref="Z1141" si="911">IF(Y1141&gt;0,TRUNC(Y1141*S1141,8),0)</f>
        <v>0</v>
      </c>
      <c r="AA1141" s="114">
        <f t="shared" si="875"/>
        <v>0.05</v>
      </c>
      <c r="AB1141" s="112">
        <f t="shared" ref="AB1141" si="912">M1141</f>
        <v>27</v>
      </c>
      <c r="AC1141" s="178">
        <f t="shared" si="881"/>
        <v>30</v>
      </c>
      <c r="AD1141" s="11">
        <f t="shared" ref="AD1141" si="913">ROUND((1+AA1141)^(30/360)^(AB1141/AC1141),9)</f>
        <v>1.003665966</v>
      </c>
      <c r="AE1141" s="106">
        <f t="shared" ref="AE1141" si="914">TRUNC((S1141*(AD1141-1)),8)</f>
        <v>2.3472344999999999</v>
      </c>
      <c r="AF1141" s="106">
        <f t="shared" ref="AF1141" si="915">TRUNC((V1141*(AD1141-1)),8)</f>
        <v>2.4389618999999998</v>
      </c>
      <c r="AG1141" s="106">
        <f t="shared" ref="AG1141" si="916">IF(Z1141&gt;0,Z1141+AE1141,0)</f>
        <v>0</v>
      </c>
      <c r="AH1141" s="115" t="str">
        <f t="shared" si="884"/>
        <v>A+J=</v>
      </c>
      <c r="AI1141" s="116">
        <f t="shared" ref="AI1141" si="917">IF(W1140&gt;0,VLOOKUP(A1140,$AL$10:$AZ$312,14),AI1140)</f>
        <v>45285</v>
      </c>
      <c r="AJ1141" s="10"/>
      <c r="AO1141" s="26"/>
      <c r="AP1141" s="26"/>
      <c r="BA1141" s="1"/>
      <c r="BB1141" s="1"/>
      <c r="BC1141" s="1"/>
      <c r="BD1141" s="1"/>
      <c r="BE1141" s="1"/>
      <c r="BG1141" s="1"/>
      <c r="BH1141" s="1"/>
    </row>
    <row r="1142" spans="1:60" ht="15" customHeight="1" x14ac:dyDescent="0.25">
      <c r="A1142" s="105">
        <f t="shared" si="868"/>
        <v>45283</v>
      </c>
      <c r="B1142" s="106">
        <f t="shared" si="854"/>
        <v>667.88876507404154</v>
      </c>
      <c r="C1142" s="2">
        <f t="shared" si="869"/>
        <v>536.48605526999995</v>
      </c>
      <c r="D1142" s="2">
        <f t="shared" si="870"/>
        <v>13.590801230000011</v>
      </c>
      <c r="E1142" s="106">
        <f t="shared" si="855"/>
        <v>522.89525403999994</v>
      </c>
      <c r="F1142" s="21">
        <f t="shared" si="871"/>
        <v>6716.74</v>
      </c>
      <c r="G1142" s="108">
        <f t="shared" si="872"/>
        <v>6735.55</v>
      </c>
      <c r="H1142" s="109">
        <f t="shared" si="885"/>
        <v>45225</v>
      </c>
      <c r="I1142" s="109">
        <f t="shared" si="879"/>
        <v>45256</v>
      </c>
      <c r="J1142" s="110">
        <f t="shared" si="856"/>
        <v>2.8004657021114543E-3</v>
      </c>
      <c r="K1142" s="117">
        <f t="shared" si="880"/>
        <v>45285</v>
      </c>
      <c r="L1142" s="178">
        <f t="shared" si="882"/>
        <v>30</v>
      </c>
      <c r="M1142" s="178">
        <f t="shared" si="888"/>
        <v>28</v>
      </c>
      <c r="N1142" s="106">
        <f t="shared" si="857"/>
        <v>1.0026135199999999</v>
      </c>
      <c r="O1142" s="111">
        <f t="shared" si="887"/>
        <v>1.0023997600000001</v>
      </c>
      <c r="P1142" s="111">
        <f t="shared" si="873"/>
        <v>1.2381960053046297</v>
      </c>
      <c r="Q1142" s="106">
        <f t="shared" si="886"/>
        <v>1.24143205</v>
      </c>
      <c r="R1142" s="106">
        <f t="shared" si="874"/>
        <v>1.1934647899999999</v>
      </c>
      <c r="S1142" s="106">
        <f t="shared" si="858"/>
        <v>640.27721728999995</v>
      </c>
      <c r="T1142" s="106">
        <f t="shared" si="859"/>
        <v>2.6293415058936929</v>
      </c>
      <c r="U1142" s="106">
        <f t="shared" si="860"/>
        <v>126.24367311814797</v>
      </c>
      <c r="V1142" s="106">
        <f t="shared" si="861"/>
        <v>665.35906989404157</v>
      </c>
      <c r="W1142" s="19">
        <f t="shared" si="878"/>
        <v>0</v>
      </c>
      <c r="X1142" s="2">
        <f t="shared" si="862"/>
        <v>0</v>
      </c>
      <c r="Y1142" s="4">
        <f t="shared" si="863"/>
        <v>0</v>
      </c>
      <c r="Z1142" s="106">
        <f t="shared" si="864"/>
        <v>0</v>
      </c>
      <c r="AA1142" s="114">
        <f t="shared" si="875"/>
        <v>0.05</v>
      </c>
      <c r="AB1142" s="112">
        <f t="shared" si="865"/>
        <v>28</v>
      </c>
      <c r="AC1142" s="178">
        <f t="shared" si="881"/>
        <v>30</v>
      </c>
      <c r="AD1142" s="11">
        <f t="shared" si="876"/>
        <v>1.0038020000000001</v>
      </c>
      <c r="AE1142" s="106">
        <f t="shared" si="883"/>
        <v>2.4343339799999999</v>
      </c>
      <c r="AF1142" s="106">
        <f t="shared" si="866"/>
        <v>2.52969518</v>
      </c>
      <c r="AG1142" s="106">
        <f t="shared" si="867"/>
        <v>0</v>
      </c>
      <c r="AH1142" s="115" t="str">
        <f t="shared" si="884"/>
        <v>A+J=</v>
      </c>
      <c r="AI1142" s="116">
        <f t="shared" si="877"/>
        <v>45285</v>
      </c>
      <c r="AJ1142" s="10"/>
      <c r="AO1142" s="26"/>
      <c r="AP1142" s="26"/>
      <c r="BA1142" s="1"/>
      <c r="BB1142" s="1"/>
      <c r="BC1142" s="1"/>
      <c r="BD1142" s="1"/>
      <c r="BE1142" s="1"/>
      <c r="BG1142" s="1"/>
      <c r="BH1142" s="1"/>
    </row>
    <row r="1143" spans="1:60" ht="15" customHeight="1" x14ac:dyDescent="0.25">
      <c r="A1143" s="105">
        <f t="shared" si="868"/>
        <v>45284</v>
      </c>
      <c r="B1143" s="106">
        <f t="shared" si="854"/>
        <v>668.04004215179168</v>
      </c>
      <c r="C1143" s="2">
        <f t="shared" si="869"/>
        <v>536.48605526999995</v>
      </c>
      <c r="D1143" s="2">
        <f t="shared" si="870"/>
        <v>13.590801230000011</v>
      </c>
      <c r="E1143" s="106">
        <f t="shared" si="855"/>
        <v>522.89525403999994</v>
      </c>
      <c r="F1143" s="21">
        <f t="shared" si="871"/>
        <v>6716.74</v>
      </c>
      <c r="G1143" s="108">
        <f t="shared" si="872"/>
        <v>6735.55</v>
      </c>
      <c r="H1143" s="109">
        <f t="shared" si="885"/>
        <v>45225</v>
      </c>
      <c r="I1143" s="109">
        <f t="shared" si="879"/>
        <v>45256</v>
      </c>
      <c r="J1143" s="110">
        <f t="shared" si="856"/>
        <v>2.8004657021114543E-3</v>
      </c>
      <c r="K1143" s="117">
        <f t="shared" si="880"/>
        <v>45285</v>
      </c>
      <c r="L1143" s="178">
        <f t="shared" si="882"/>
        <v>30</v>
      </c>
      <c r="M1143" s="178">
        <f t="shared" si="888"/>
        <v>29</v>
      </c>
      <c r="N1143" s="106">
        <f t="shared" si="857"/>
        <v>1.0027069900000001</v>
      </c>
      <c r="O1143" s="111">
        <f t="shared" si="887"/>
        <v>1.0023997600000001</v>
      </c>
      <c r="P1143" s="111">
        <f t="shared" si="873"/>
        <v>1.2381960053046297</v>
      </c>
      <c r="Q1143" s="106">
        <f t="shared" si="886"/>
        <v>1.2415477800000001</v>
      </c>
      <c r="R1143" s="106">
        <f t="shared" si="874"/>
        <v>1.1934647899999999</v>
      </c>
      <c r="S1143" s="106">
        <f t="shared" si="858"/>
        <v>640.27721728999995</v>
      </c>
      <c r="T1143" s="106">
        <f t="shared" si="859"/>
        <v>2.6293415058936929</v>
      </c>
      <c r="U1143" s="106">
        <f t="shared" si="860"/>
        <v>126.30418778589807</v>
      </c>
      <c r="V1143" s="106">
        <f t="shared" si="861"/>
        <v>665.41958456179168</v>
      </c>
      <c r="W1143" s="19">
        <f t="shared" si="878"/>
        <v>0</v>
      </c>
      <c r="X1143" s="2">
        <f t="shared" si="862"/>
        <v>0</v>
      </c>
      <c r="Y1143" s="4">
        <f t="shared" si="863"/>
        <v>0</v>
      </c>
      <c r="Z1143" s="106">
        <f t="shared" si="864"/>
        <v>0</v>
      </c>
      <c r="AA1143" s="114">
        <f t="shared" si="875"/>
        <v>0.05</v>
      </c>
      <c r="AB1143" s="112">
        <f t="shared" si="865"/>
        <v>29</v>
      </c>
      <c r="AC1143" s="178">
        <f t="shared" si="881"/>
        <v>30</v>
      </c>
      <c r="AD1143" s="11">
        <f t="shared" si="876"/>
        <v>1.0039380529999999</v>
      </c>
      <c r="AE1143" s="106">
        <f t="shared" si="883"/>
        <v>2.5214456099999998</v>
      </c>
      <c r="AF1143" s="106">
        <f t="shared" si="866"/>
        <v>2.62045759</v>
      </c>
      <c r="AG1143" s="106">
        <f t="shared" si="867"/>
        <v>0</v>
      </c>
      <c r="AH1143" s="115" t="str">
        <f t="shared" si="884"/>
        <v>A+J=</v>
      </c>
      <c r="AI1143" s="116">
        <f t="shared" si="877"/>
        <v>45285</v>
      </c>
      <c r="AJ1143" s="10"/>
      <c r="AO1143" s="26"/>
      <c r="AP1143" s="26"/>
      <c r="BA1143" s="1"/>
      <c r="BB1143" s="1"/>
      <c r="BC1143" s="1"/>
      <c r="BD1143" s="1"/>
      <c r="BE1143" s="1"/>
      <c r="BG1143" s="1"/>
      <c r="BH1143" s="1"/>
    </row>
    <row r="1144" spans="1:60" ht="15" customHeight="1" x14ac:dyDescent="0.25">
      <c r="A1144" s="105">
        <f t="shared" si="868"/>
        <v>45285</v>
      </c>
      <c r="B1144" s="106">
        <f t="shared" si="854"/>
        <v>668.19135291849409</v>
      </c>
      <c r="C1144" s="2">
        <f t="shared" si="869"/>
        <v>536.48605526999995</v>
      </c>
      <c r="D1144" s="2">
        <f t="shared" si="870"/>
        <v>13.590801230000011</v>
      </c>
      <c r="E1144" s="106">
        <f t="shared" si="855"/>
        <v>522.89525403999994</v>
      </c>
      <c r="F1144" s="21">
        <f t="shared" si="871"/>
        <v>6716.74</v>
      </c>
      <c r="G1144" s="108">
        <f t="shared" si="872"/>
        <v>6735.55</v>
      </c>
      <c r="H1144" s="109">
        <f t="shared" si="885"/>
        <v>45225</v>
      </c>
      <c r="I1144" s="109">
        <f t="shared" si="879"/>
        <v>45256</v>
      </c>
      <c r="J1144" s="110">
        <f t="shared" si="856"/>
        <v>2.8004657021114543E-3</v>
      </c>
      <c r="K1144" s="117">
        <f t="shared" si="880"/>
        <v>45285</v>
      </c>
      <c r="L1144" s="178">
        <f t="shared" si="882"/>
        <v>30</v>
      </c>
      <c r="M1144" s="178">
        <f t="shared" si="888"/>
        <v>30</v>
      </c>
      <c r="N1144" s="106">
        <f t="shared" si="857"/>
        <v>1.00280046</v>
      </c>
      <c r="O1144" s="111">
        <f t="shared" si="887"/>
        <v>1.0023997600000001</v>
      </c>
      <c r="P1144" s="111">
        <f t="shared" si="873"/>
        <v>1.2381960053046297</v>
      </c>
      <c r="Q1144" s="106">
        <f t="shared" si="886"/>
        <v>1.2416635199999999</v>
      </c>
      <c r="R1144" s="106">
        <f t="shared" si="874"/>
        <v>1.1934647899999999</v>
      </c>
      <c r="S1144" s="106">
        <f t="shared" si="858"/>
        <v>640.27721728999995</v>
      </c>
      <c r="T1144" s="106">
        <f t="shared" si="859"/>
        <v>2.6293415058936929</v>
      </c>
      <c r="U1144" s="106">
        <f t="shared" si="860"/>
        <v>126.36470768260055</v>
      </c>
      <c r="V1144" s="106">
        <f t="shared" si="861"/>
        <v>665.48010445849411</v>
      </c>
      <c r="W1144" s="19">
        <f t="shared" si="878"/>
        <v>38</v>
      </c>
      <c r="X1144" s="2">
        <f t="shared" si="862"/>
        <v>13.59080123</v>
      </c>
      <c r="Y1144" s="4">
        <f t="shared" si="863"/>
        <v>2.5333000000000001E-2</v>
      </c>
      <c r="Z1144" s="106">
        <f t="shared" si="864"/>
        <v>16.22014274</v>
      </c>
      <c r="AA1144" s="114">
        <f t="shared" si="875"/>
        <v>0.05</v>
      </c>
      <c r="AB1144" s="112">
        <f t="shared" si="865"/>
        <v>30</v>
      </c>
      <c r="AC1144" s="178">
        <f t="shared" si="881"/>
        <v>30</v>
      </c>
      <c r="AD1144" s="11">
        <f t="shared" si="876"/>
        <v>1.004074124</v>
      </c>
      <c r="AE1144" s="106">
        <f t="shared" si="883"/>
        <v>2.6085687700000002</v>
      </c>
      <c r="AF1144" s="106">
        <f t="shared" si="866"/>
        <v>2.7112484600000002</v>
      </c>
      <c r="AG1144" s="106">
        <f t="shared" si="867"/>
        <v>18.828711510000002</v>
      </c>
      <c r="AH1144" s="115" t="str">
        <f t="shared" si="884"/>
        <v>A+J=</v>
      </c>
      <c r="AI1144" s="116">
        <f t="shared" si="877"/>
        <v>45285</v>
      </c>
      <c r="AJ1144" s="10"/>
      <c r="AO1144" s="26"/>
      <c r="AP1144" s="26"/>
      <c r="BA1144" s="1"/>
      <c r="BB1144" s="1"/>
      <c r="BC1144" s="1"/>
      <c r="BD1144" s="1"/>
      <c r="BE1144" s="1"/>
      <c r="BG1144" s="1"/>
      <c r="BH1144" s="1"/>
    </row>
    <row r="1145" spans="1:60" ht="15" customHeight="1" x14ac:dyDescent="0.25">
      <c r="A1145" s="105">
        <f t="shared" si="868"/>
        <v>45286</v>
      </c>
      <c r="B1145" s="106">
        <f t="shared" si="854"/>
        <v>649.46210891092937</v>
      </c>
      <c r="C1145" s="2">
        <f t="shared" si="869"/>
        <v>522.89525404000005</v>
      </c>
      <c r="D1145" s="2">
        <f t="shared" si="870"/>
        <v>0</v>
      </c>
      <c r="E1145" s="106">
        <f t="shared" si="855"/>
        <v>522.89525404000005</v>
      </c>
      <c r="F1145" s="21">
        <f t="shared" si="871"/>
        <v>6735.55</v>
      </c>
      <c r="G1145" s="108">
        <f t="shared" si="872"/>
        <v>6773.27</v>
      </c>
      <c r="H1145" s="109">
        <f t="shared" si="885"/>
        <v>45256</v>
      </c>
      <c r="I1145" s="109">
        <f t="shared" si="879"/>
        <v>45286</v>
      </c>
      <c r="J1145" s="110">
        <f t="shared" si="856"/>
        <v>5.6001365886972909E-3</v>
      </c>
      <c r="K1145" s="117">
        <f t="shared" si="880"/>
        <v>45316</v>
      </c>
      <c r="L1145" s="178">
        <f t="shared" si="882"/>
        <v>31</v>
      </c>
      <c r="M1145" s="178">
        <f t="shared" si="888"/>
        <v>1</v>
      </c>
      <c r="N1145" s="106">
        <f t="shared" si="857"/>
        <v>1.00018016</v>
      </c>
      <c r="O1145" s="111">
        <f t="shared" si="887"/>
        <v>1.00280046</v>
      </c>
      <c r="P1145" s="111">
        <f t="shared" si="873"/>
        <v>1.2416635236896452</v>
      </c>
      <c r="Q1145" s="106">
        <f t="shared" si="886"/>
        <v>1.24188722</v>
      </c>
      <c r="R1145" s="106">
        <f t="shared" si="874"/>
        <v>1.1934647899999999</v>
      </c>
      <c r="S1145" s="106">
        <f t="shared" si="858"/>
        <v>624.05707455000004</v>
      </c>
      <c r="T1145" s="106">
        <f t="shared" si="859"/>
        <v>0</v>
      </c>
      <c r="U1145" s="106">
        <f t="shared" si="860"/>
        <v>126.48167935092935</v>
      </c>
      <c r="V1145" s="106">
        <f t="shared" si="861"/>
        <v>649.37693339092937</v>
      </c>
      <c r="W1145" s="19">
        <f t="shared" si="878"/>
        <v>0</v>
      </c>
      <c r="X1145" s="2">
        <f t="shared" si="862"/>
        <v>0</v>
      </c>
      <c r="Y1145" s="4">
        <f t="shared" si="863"/>
        <v>0</v>
      </c>
      <c r="Z1145" s="106">
        <f t="shared" si="864"/>
        <v>0</v>
      </c>
      <c r="AA1145" s="114">
        <f t="shared" si="875"/>
        <v>0.05</v>
      </c>
      <c r="AB1145" s="112">
        <f t="shared" si="865"/>
        <v>1</v>
      </c>
      <c r="AC1145" s="178">
        <f t="shared" si="881"/>
        <v>31</v>
      </c>
      <c r="AD1145" s="11">
        <f t="shared" si="876"/>
        <v>1.000131165</v>
      </c>
      <c r="AE1145" s="106">
        <f t="shared" si="883"/>
        <v>8.1854440000000001E-2</v>
      </c>
      <c r="AF1145" s="106">
        <f t="shared" si="866"/>
        <v>8.5175520000000005E-2</v>
      </c>
      <c r="AG1145" s="106">
        <f t="shared" si="867"/>
        <v>0</v>
      </c>
      <c r="AH1145" s="115" t="str">
        <f t="shared" si="884"/>
        <v>A+J=</v>
      </c>
      <c r="AI1145" s="116">
        <f t="shared" si="877"/>
        <v>45316</v>
      </c>
      <c r="AJ1145" s="10"/>
      <c r="AO1145" s="26"/>
      <c r="AP1145" s="26"/>
      <c r="BA1145" s="1"/>
      <c r="BB1145" s="1"/>
      <c r="BC1145" s="1"/>
      <c r="BD1145" s="1"/>
      <c r="BE1145" s="1"/>
      <c r="BG1145" s="1"/>
      <c r="BH1145" s="1"/>
    </row>
    <row r="1146" spans="1:60" ht="15" customHeight="1" x14ac:dyDescent="0.25">
      <c r="A1146" s="105">
        <f t="shared" si="868"/>
        <v>45287</v>
      </c>
      <c r="B1146" s="106">
        <f t="shared" si="854"/>
        <v>649.66431352611585</v>
      </c>
      <c r="C1146" s="2">
        <f t="shared" si="869"/>
        <v>522.89525404000005</v>
      </c>
      <c r="D1146" s="2">
        <f t="shared" si="870"/>
        <v>0</v>
      </c>
      <c r="E1146" s="106">
        <f t="shared" si="855"/>
        <v>522.89525404000005</v>
      </c>
      <c r="F1146" s="21">
        <f t="shared" si="871"/>
        <v>6735.55</v>
      </c>
      <c r="G1146" s="108">
        <f t="shared" si="872"/>
        <v>6773.27</v>
      </c>
      <c r="H1146" s="109">
        <f t="shared" si="885"/>
        <v>45256</v>
      </c>
      <c r="I1146" s="109">
        <f t="shared" si="879"/>
        <v>45286</v>
      </c>
      <c r="J1146" s="110">
        <f t="shared" si="856"/>
        <v>5.6001365886972909E-3</v>
      </c>
      <c r="K1146" s="117">
        <f t="shared" si="880"/>
        <v>45316</v>
      </c>
      <c r="L1146" s="178">
        <f t="shared" si="882"/>
        <v>31</v>
      </c>
      <c r="M1146" s="178">
        <f t="shared" si="888"/>
        <v>2</v>
      </c>
      <c r="N1146" s="106">
        <f t="shared" si="857"/>
        <v>1.00036035</v>
      </c>
      <c r="O1146" s="111">
        <f t="shared" si="887"/>
        <v>1.00280046</v>
      </c>
      <c r="P1146" s="111">
        <f t="shared" si="873"/>
        <v>1.2416635236896452</v>
      </c>
      <c r="Q1146" s="106">
        <f t="shared" si="886"/>
        <v>1.24211095</v>
      </c>
      <c r="R1146" s="106">
        <f t="shared" si="874"/>
        <v>1.1934647899999999</v>
      </c>
      <c r="S1146" s="106">
        <f t="shared" si="858"/>
        <v>624.05707455000004</v>
      </c>
      <c r="T1146" s="106">
        <f t="shared" si="859"/>
        <v>0</v>
      </c>
      <c r="U1146" s="106">
        <f t="shared" si="860"/>
        <v>126.59866670611578</v>
      </c>
      <c r="V1146" s="106">
        <f t="shared" si="861"/>
        <v>649.4939207461158</v>
      </c>
      <c r="W1146" s="19">
        <f t="shared" si="878"/>
        <v>0</v>
      </c>
      <c r="X1146" s="2">
        <f t="shared" si="862"/>
        <v>0</v>
      </c>
      <c r="Y1146" s="4">
        <f t="shared" si="863"/>
        <v>0</v>
      </c>
      <c r="Z1146" s="106">
        <f t="shared" si="864"/>
        <v>0</v>
      </c>
      <c r="AA1146" s="114">
        <f t="shared" si="875"/>
        <v>0.05</v>
      </c>
      <c r="AB1146" s="112">
        <f t="shared" si="865"/>
        <v>2</v>
      </c>
      <c r="AC1146" s="178">
        <f t="shared" si="881"/>
        <v>31</v>
      </c>
      <c r="AD1146" s="11">
        <f t="shared" si="876"/>
        <v>1.0002623470000001</v>
      </c>
      <c r="AE1146" s="106">
        <f t="shared" si="883"/>
        <v>0.16371949999999999</v>
      </c>
      <c r="AF1146" s="106">
        <f t="shared" si="866"/>
        <v>0.17039277999999999</v>
      </c>
      <c r="AG1146" s="106">
        <f t="shared" si="867"/>
        <v>0</v>
      </c>
      <c r="AH1146" s="115" t="str">
        <f t="shared" si="884"/>
        <v>A+J=</v>
      </c>
      <c r="AI1146" s="116">
        <f t="shared" si="877"/>
        <v>45316</v>
      </c>
      <c r="AJ1146" s="10"/>
      <c r="AO1146" s="26"/>
      <c r="AP1146" s="26"/>
      <c r="BA1146" s="1"/>
      <c r="BB1146" s="1"/>
      <c r="BC1146" s="1"/>
      <c r="BD1146" s="1"/>
      <c r="BE1146" s="1"/>
      <c r="BG1146" s="1"/>
      <c r="BH1146" s="1"/>
    </row>
    <row r="1147" spans="1:60" ht="15" customHeight="1" x14ac:dyDescent="0.25">
      <c r="A1147" s="105">
        <f t="shared" si="868"/>
        <v>45288</v>
      </c>
      <c r="B1147" s="106">
        <f t="shared" si="854"/>
        <v>649.8665912550174</v>
      </c>
      <c r="C1147" s="2">
        <f t="shared" si="869"/>
        <v>522.89525404000005</v>
      </c>
      <c r="D1147" s="2">
        <f t="shared" si="870"/>
        <v>0</v>
      </c>
      <c r="E1147" s="106">
        <f t="shared" si="855"/>
        <v>522.89525404000005</v>
      </c>
      <c r="F1147" s="21">
        <f t="shared" si="871"/>
        <v>6735.55</v>
      </c>
      <c r="G1147" s="108">
        <f t="shared" si="872"/>
        <v>6773.27</v>
      </c>
      <c r="H1147" s="109">
        <f t="shared" si="885"/>
        <v>45256</v>
      </c>
      <c r="I1147" s="109">
        <f t="shared" si="879"/>
        <v>45286</v>
      </c>
      <c r="J1147" s="110">
        <f t="shared" si="856"/>
        <v>5.6001365886972909E-3</v>
      </c>
      <c r="K1147" s="117">
        <f t="shared" si="880"/>
        <v>45316</v>
      </c>
      <c r="L1147" s="178">
        <f t="shared" si="882"/>
        <v>31</v>
      </c>
      <c r="M1147" s="178">
        <f t="shared" si="888"/>
        <v>3</v>
      </c>
      <c r="N1147" s="106">
        <f t="shared" si="857"/>
        <v>1.00054058</v>
      </c>
      <c r="O1147" s="111">
        <f t="shared" si="887"/>
        <v>1.00280046</v>
      </c>
      <c r="P1147" s="111">
        <f t="shared" si="873"/>
        <v>1.2416635236896452</v>
      </c>
      <c r="Q1147" s="106">
        <f t="shared" si="886"/>
        <v>1.24233474</v>
      </c>
      <c r="R1147" s="106">
        <f t="shared" si="874"/>
        <v>1.1934647899999999</v>
      </c>
      <c r="S1147" s="106">
        <f t="shared" si="858"/>
        <v>624.05707455000004</v>
      </c>
      <c r="T1147" s="106">
        <f t="shared" si="859"/>
        <v>0</v>
      </c>
      <c r="U1147" s="106">
        <f t="shared" si="860"/>
        <v>126.71568543501736</v>
      </c>
      <c r="V1147" s="106">
        <f t="shared" si="861"/>
        <v>649.6109394750174</v>
      </c>
      <c r="W1147" s="19">
        <f t="shared" si="878"/>
        <v>0</v>
      </c>
      <c r="X1147" s="2">
        <f t="shared" si="862"/>
        <v>0</v>
      </c>
      <c r="Y1147" s="4">
        <f t="shared" si="863"/>
        <v>0</v>
      </c>
      <c r="Z1147" s="106">
        <f t="shared" si="864"/>
        <v>0</v>
      </c>
      <c r="AA1147" s="114">
        <f t="shared" si="875"/>
        <v>0.05</v>
      </c>
      <c r="AB1147" s="112">
        <f t="shared" si="865"/>
        <v>3</v>
      </c>
      <c r="AC1147" s="178">
        <f t="shared" si="881"/>
        <v>31</v>
      </c>
      <c r="AD1147" s="11">
        <f t="shared" si="876"/>
        <v>1.000393546</v>
      </c>
      <c r="AE1147" s="106">
        <f t="shared" si="883"/>
        <v>0.24559516000000001</v>
      </c>
      <c r="AF1147" s="106">
        <f t="shared" si="866"/>
        <v>0.25565178</v>
      </c>
      <c r="AG1147" s="106">
        <f t="shared" si="867"/>
        <v>0</v>
      </c>
      <c r="AH1147" s="115" t="str">
        <f t="shared" si="884"/>
        <v>A+J=</v>
      </c>
      <c r="AI1147" s="116">
        <f t="shared" si="877"/>
        <v>45316</v>
      </c>
      <c r="AJ1147" s="10"/>
      <c r="AO1147" s="26"/>
      <c r="AP1147" s="26"/>
      <c r="BA1147" s="1"/>
      <c r="BB1147" s="1"/>
      <c r="BC1147" s="1"/>
      <c r="BD1147" s="1"/>
      <c r="BE1147" s="1"/>
      <c r="BG1147" s="1"/>
      <c r="BH1147" s="1"/>
    </row>
    <row r="1148" spans="1:60" ht="15" customHeight="1" x14ac:dyDescent="0.25">
      <c r="A1148" s="105">
        <f t="shared" si="868"/>
        <v>45289</v>
      </c>
      <c r="B1148" s="106">
        <f t="shared" si="854"/>
        <v>650.06892709077658</v>
      </c>
      <c r="C1148" s="2">
        <f t="shared" si="869"/>
        <v>522.89525404000005</v>
      </c>
      <c r="D1148" s="2">
        <f t="shared" si="870"/>
        <v>0</v>
      </c>
      <c r="E1148" s="106">
        <f t="shared" si="855"/>
        <v>522.89525404000005</v>
      </c>
      <c r="F1148" s="21">
        <f t="shared" si="871"/>
        <v>6735.55</v>
      </c>
      <c r="G1148" s="108">
        <f t="shared" si="872"/>
        <v>6773.27</v>
      </c>
      <c r="H1148" s="109">
        <f t="shared" si="885"/>
        <v>45256</v>
      </c>
      <c r="I1148" s="109">
        <f t="shared" si="879"/>
        <v>45286</v>
      </c>
      <c r="J1148" s="110">
        <f t="shared" si="856"/>
        <v>5.6001365886972909E-3</v>
      </c>
      <c r="K1148" s="117">
        <f t="shared" si="880"/>
        <v>45316</v>
      </c>
      <c r="L1148" s="178">
        <f t="shared" si="882"/>
        <v>31</v>
      </c>
      <c r="M1148" s="178">
        <f t="shared" si="888"/>
        <v>4</v>
      </c>
      <c r="N1148" s="106">
        <f t="shared" si="857"/>
        <v>1.0007208400000001</v>
      </c>
      <c r="O1148" s="111">
        <f t="shared" si="887"/>
        <v>1.00280046</v>
      </c>
      <c r="P1148" s="111">
        <f t="shared" si="873"/>
        <v>1.2416635236896452</v>
      </c>
      <c r="Q1148" s="106">
        <f t="shared" si="886"/>
        <v>1.24255856</v>
      </c>
      <c r="R1148" s="106">
        <f t="shared" si="874"/>
        <v>1.1934647899999999</v>
      </c>
      <c r="S1148" s="106">
        <f t="shared" si="858"/>
        <v>624.05707455000004</v>
      </c>
      <c r="T1148" s="106">
        <f t="shared" si="859"/>
        <v>0</v>
      </c>
      <c r="U1148" s="106">
        <f t="shared" si="860"/>
        <v>126.83271985077658</v>
      </c>
      <c r="V1148" s="106">
        <f t="shared" si="861"/>
        <v>649.72797389077664</v>
      </c>
      <c r="W1148" s="19">
        <f t="shared" si="878"/>
        <v>0</v>
      </c>
      <c r="X1148" s="2">
        <f t="shared" si="862"/>
        <v>0</v>
      </c>
      <c r="Y1148" s="4">
        <f t="shared" si="863"/>
        <v>0</v>
      </c>
      <c r="Z1148" s="106">
        <f t="shared" si="864"/>
        <v>0</v>
      </c>
      <c r="AA1148" s="114">
        <f t="shared" si="875"/>
        <v>0.05</v>
      </c>
      <c r="AB1148" s="112">
        <f t="shared" si="865"/>
        <v>4</v>
      </c>
      <c r="AC1148" s="178">
        <f t="shared" si="881"/>
        <v>31</v>
      </c>
      <c r="AD1148" s="11">
        <f t="shared" si="876"/>
        <v>1.000524763</v>
      </c>
      <c r="AE1148" s="106">
        <f t="shared" si="883"/>
        <v>0.32748206000000002</v>
      </c>
      <c r="AF1148" s="106">
        <f t="shared" si="866"/>
        <v>0.34095320000000001</v>
      </c>
      <c r="AG1148" s="106">
        <f t="shared" si="867"/>
        <v>0</v>
      </c>
      <c r="AH1148" s="115" t="str">
        <f t="shared" si="884"/>
        <v>A+J=</v>
      </c>
      <c r="AI1148" s="116">
        <f t="shared" si="877"/>
        <v>45316</v>
      </c>
      <c r="AJ1148" s="10"/>
      <c r="AO1148" s="26"/>
      <c r="AP1148" s="26"/>
      <c r="BA1148" s="1"/>
      <c r="BB1148" s="1"/>
      <c r="BC1148" s="1"/>
      <c r="BD1148" s="1"/>
      <c r="BE1148" s="1"/>
      <c r="BG1148" s="1"/>
      <c r="BH1148" s="1"/>
    </row>
    <row r="1149" spans="1:60" ht="15" customHeight="1" x14ac:dyDescent="0.25">
      <c r="A1149" s="105">
        <f t="shared" si="868"/>
        <v>45290</v>
      </c>
      <c r="B1149" s="106">
        <f t="shared" si="854"/>
        <v>650.27132560234611</v>
      </c>
      <c r="C1149" s="2">
        <f t="shared" si="869"/>
        <v>522.89525404000005</v>
      </c>
      <c r="D1149" s="2">
        <f t="shared" si="870"/>
        <v>0</v>
      </c>
      <c r="E1149" s="106">
        <f t="shared" si="855"/>
        <v>522.89525404000005</v>
      </c>
      <c r="F1149" s="21">
        <f t="shared" si="871"/>
        <v>6735.55</v>
      </c>
      <c r="G1149" s="108">
        <f t="shared" si="872"/>
        <v>6773.27</v>
      </c>
      <c r="H1149" s="109">
        <f t="shared" si="885"/>
        <v>45256</v>
      </c>
      <c r="I1149" s="109">
        <f t="shared" si="879"/>
        <v>45286</v>
      </c>
      <c r="J1149" s="110">
        <f t="shared" si="856"/>
        <v>5.6001365886972909E-3</v>
      </c>
      <c r="K1149" s="117">
        <f t="shared" si="880"/>
        <v>45316</v>
      </c>
      <c r="L1149" s="178">
        <f t="shared" si="882"/>
        <v>31</v>
      </c>
      <c r="M1149" s="178">
        <f t="shared" si="888"/>
        <v>5</v>
      </c>
      <c r="N1149" s="106">
        <f t="shared" si="857"/>
        <v>1.0009011299999999</v>
      </c>
      <c r="O1149" s="111">
        <f t="shared" si="887"/>
        <v>1.00280046</v>
      </c>
      <c r="P1149" s="111">
        <f t="shared" si="873"/>
        <v>1.2416635236896452</v>
      </c>
      <c r="Q1149" s="106">
        <f t="shared" si="886"/>
        <v>1.2427824199999999</v>
      </c>
      <c r="R1149" s="106">
        <f t="shared" si="874"/>
        <v>1.1934647899999999</v>
      </c>
      <c r="S1149" s="106">
        <f t="shared" si="858"/>
        <v>624.05707455000004</v>
      </c>
      <c r="T1149" s="106">
        <f t="shared" si="859"/>
        <v>0</v>
      </c>
      <c r="U1149" s="106">
        <f t="shared" si="860"/>
        <v>126.94977518234596</v>
      </c>
      <c r="V1149" s="106">
        <f t="shared" si="861"/>
        <v>649.84502922234606</v>
      </c>
      <c r="W1149" s="19">
        <f t="shared" si="878"/>
        <v>0</v>
      </c>
      <c r="X1149" s="2">
        <f t="shared" si="862"/>
        <v>0</v>
      </c>
      <c r="Y1149" s="4">
        <f t="shared" si="863"/>
        <v>0</v>
      </c>
      <c r="Z1149" s="106">
        <f t="shared" si="864"/>
        <v>0</v>
      </c>
      <c r="AA1149" s="114">
        <f t="shared" si="875"/>
        <v>0.05</v>
      </c>
      <c r="AB1149" s="112">
        <f t="shared" si="865"/>
        <v>5</v>
      </c>
      <c r="AC1149" s="178">
        <f t="shared" si="881"/>
        <v>31</v>
      </c>
      <c r="AD1149" s="11">
        <f t="shared" si="876"/>
        <v>1.000655997</v>
      </c>
      <c r="AE1149" s="106">
        <f t="shared" si="883"/>
        <v>0.40937955999999998</v>
      </c>
      <c r="AF1149" s="106">
        <f t="shared" si="866"/>
        <v>0.42629637999999997</v>
      </c>
      <c r="AG1149" s="106">
        <f t="shared" si="867"/>
        <v>0</v>
      </c>
      <c r="AH1149" s="115" t="str">
        <f t="shared" si="884"/>
        <v>A+J=</v>
      </c>
      <c r="AI1149" s="116">
        <f t="shared" si="877"/>
        <v>45316</v>
      </c>
      <c r="AJ1149" s="10"/>
      <c r="AO1149" s="26"/>
      <c r="AP1149" s="26"/>
      <c r="BA1149" s="1"/>
      <c r="BB1149" s="1"/>
      <c r="BC1149" s="1"/>
      <c r="BD1149" s="1"/>
      <c r="BE1149" s="1"/>
      <c r="BG1149" s="1"/>
      <c r="BH1149" s="1"/>
    </row>
    <row r="1150" spans="1:60" ht="15" customHeight="1" x14ac:dyDescent="0.25">
      <c r="A1150" s="105">
        <f t="shared" si="868"/>
        <v>45291</v>
      </c>
      <c r="B1150" s="106">
        <f t="shared" si="854"/>
        <v>650.47378682972567</v>
      </c>
      <c r="C1150" s="2">
        <f t="shared" si="869"/>
        <v>522.89525404000005</v>
      </c>
      <c r="D1150" s="2">
        <f t="shared" si="870"/>
        <v>0</v>
      </c>
      <c r="E1150" s="106">
        <f t="shared" si="855"/>
        <v>522.89525404000005</v>
      </c>
      <c r="F1150" s="21">
        <f t="shared" si="871"/>
        <v>6735.55</v>
      </c>
      <c r="G1150" s="108">
        <f t="shared" si="872"/>
        <v>6773.27</v>
      </c>
      <c r="H1150" s="109">
        <f t="shared" si="885"/>
        <v>45256</v>
      </c>
      <c r="I1150" s="109">
        <f t="shared" si="879"/>
        <v>45286</v>
      </c>
      <c r="J1150" s="110">
        <f t="shared" si="856"/>
        <v>5.6001365886972909E-3</v>
      </c>
      <c r="K1150" s="117">
        <f t="shared" si="880"/>
        <v>45316</v>
      </c>
      <c r="L1150" s="178">
        <f t="shared" si="882"/>
        <v>31</v>
      </c>
      <c r="M1150" s="178">
        <f t="shared" si="888"/>
        <v>6</v>
      </c>
      <c r="N1150" s="106">
        <f t="shared" si="857"/>
        <v>1.00108145</v>
      </c>
      <c r="O1150" s="111">
        <f t="shared" si="887"/>
        <v>1.00280046</v>
      </c>
      <c r="P1150" s="111">
        <f t="shared" si="873"/>
        <v>1.2416635236896452</v>
      </c>
      <c r="Q1150" s="106">
        <f t="shared" si="886"/>
        <v>1.2430063200000001</v>
      </c>
      <c r="R1150" s="106">
        <f t="shared" si="874"/>
        <v>1.1934647899999999</v>
      </c>
      <c r="S1150" s="106">
        <f t="shared" si="858"/>
        <v>624.05707455000004</v>
      </c>
      <c r="T1150" s="106">
        <f t="shared" si="859"/>
        <v>0</v>
      </c>
      <c r="U1150" s="106">
        <f t="shared" si="860"/>
        <v>127.0668514297256</v>
      </c>
      <c r="V1150" s="106">
        <f t="shared" si="861"/>
        <v>649.96210546972566</v>
      </c>
      <c r="W1150" s="19">
        <f t="shared" si="878"/>
        <v>0</v>
      </c>
      <c r="X1150" s="2">
        <f t="shared" si="862"/>
        <v>0</v>
      </c>
      <c r="Y1150" s="4">
        <f t="shared" si="863"/>
        <v>0</v>
      </c>
      <c r="Z1150" s="106">
        <f t="shared" si="864"/>
        <v>0</v>
      </c>
      <c r="AA1150" s="114">
        <f t="shared" si="875"/>
        <v>0.05</v>
      </c>
      <c r="AB1150" s="112">
        <f t="shared" si="865"/>
        <v>6</v>
      </c>
      <c r="AC1150" s="178">
        <f t="shared" si="881"/>
        <v>31</v>
      </c>
      <c r="AD1150" s="11">
        <f t="shared" si="876"/>
        <v>1.000787248</v>
      </c>
      <c r="AE1150" s="106">
        <f t="shared" si="883"/>
        <v>0.49128768</v>
      </c>
      <c r="AF1150" s="106">
        <f t="shared" si="866"/>
        <v>0.51168135999999997</v>
      </c>
      <c r="AG1150" s="106">
        <f t="shared" si="867"/>
        <v>0</v>
      </c>
      <c r="AH1150" s="115" t="str">
        <f t="shared" si="884"/>
        <v>A+J=</v>
      </c>
      <c r="AI1150" s="116">
        <f t="shared" si="877"/>
        <v>45316</v>
      </c>
      <c r="AJ1150" s="10"/>
      <c r="AO1150" s="26"/>
      <c r="AP1150" s="26"/>
      <c r="BA1150" s="1"/>
      <c r="BB1150" s="1"/>
      <c r="BC1150" s="1"/>
      <c r="BD1150" s="1"/>
      <c r="BE1150" s="1"/>
      <c r="BG1150" s="1"/>
      <c r="BH1150" s="1"/>
    </row>
    <row r="1151" spans="1:60" ht="15" customHeight="1" x14ac:dyDescent="0.25">
      <c r="A1151" s="105">
        <f t="shared" si="868"/>
        <v>45292</v>
      </c>
      <c r="B1151" s="106">
        <f t="shared" si="854"/>
        <v>650.67631077291537</v>
      </c>
      <c r="C1151" s="2">
        <f t="shared" si="869"/>
        <v>522.89525404000005</v>
      </c>
      <c r="D1151" s="2">
        <f t="shared" si="870"/>
        <v>0</v>
      </c>
      <c r="E1151" s="106">
        <f t="shared" si="855"/>
        <v>522.89525404000005</v>
      </c>
      <c r="F1151" s="21">
        <f t="shared" si="871"/>
        <v>6735.55</v>
      </c>
      <c r="G1151" s="108">
        <f t="shared" si="872"/>
        <v>6773.27</v>
      </c>
      <c r="H1151" s="109">
        <f t="shared" si="885"/>
        <v>45256</v>
      </c>
      <c r="I1151" s="109">
        <f t="shared" si="879"/>
        <v>45286</v>
      </c>
      <c r="J1151" s="110">
        <f t="shared" si="856"/>
        <v>5.6001365886972909E-3</v>
      </c>
      <c r="K1151" s="117">
        <f t="shared" si="880"/>
        <v>45316</v>
      </c>
      <c r="L1151" s="178">
        <f t="shared" si="882"/>
        <v>31</v>
      </c>
      <c r="M1151" s="178">
        <f t="shared" si="888"/>
        <v>7</v>
      </c>
      <c r="N1151" s="106">
        <f t="shared" si="857"/>
        <v>1.0012618099999999</v>
      </c>
      <c r="O1151" s="111">
        <f t="shared" si="887"/>
        <v>1.00280046</v>
      </c>
      <c r="P1151" s="111">
        <f t="shared" si="873"/>
        <v>1.2416635236896452</v>
      </c>
      <c r="Q1151" s="106">
        <f t="shared" si="886"/>
        <v>1.24323026</v>
      </c>
      <c r="R1151" s="106">
        <f t="shared" si="874"/>
        <v>1.1934647899999999</v>
      </c>
      <c r="S1151" s="106">
        <f t="shared" si="858"/>
        <v>624.05707455000004</v>
      </c>
      <c r="T1151" s="106">
        <f t="shared" si="859"/>
        <v>0</v>
      </c>
      <c r="U1151" s="106">
        <f t="shared" si="860"/>
        <v>127.18394859291529</v>
      </c>
      <c r="V1151" s="106">
        <f t="shared" si="861"/>
        <v>650.07920263291533</v>
      </c>
      <c r="W1151" s="19">
        <f t="shared" si="878"/>
        <v>0</v>
      </c>
      <c r="X1151" s="2">
        <f t="shared" si="862"/>
        <v>0</v>
      </c>
      <c r="Y1151" s="4">
        <f t="shared" si="863"/>
        <v>0</v>
      </c>
      <c r="Z1151" s="106">
        <f t="shared" si="864"/>
        <v>0</v>
      </c>
      <c r="AA1151" s="114">
        <f t="shared" si="875"/>
        <v>0.05</v>
      </c>
      <c r="AB1151" s="112">
        <f t="shared" si="865"/>
        <v>7</v>
      </c>
      <c r="AC1151" s="178">
        <f t="shared" si="881"/>
        <v>31</v>
      </c>
      <c r="AD1151" s="11">
        <f t="shared" si="876"/>
        <v>1.000918516</v>
      </c>
      <c r="AE1151" s="106">
        <f t="shared" si="883"/>
        <v>0.5732064</v>
      </c>
      <c r="AF1151" s="106">
        <f t="shared" si="866"/>
        <v>0.59710814000000001</v>
      </c>
      <c r="AG1151" s="106">
        <f t="shared" si="867"/>
        <v>0</v>
      </c>
      <c r="AH1151" s="115" t="str">
        <f t="shared" si="884"/>
        <v>A+J=</v>
      </c>
      <c r="AI1151" s="116">
        <f t="shared" si="877"/>
        <v>45316</v>
      </c>
      <c r="AJ1151" s="10"/>
      <c r="AO1151" s="26"/>
      <c r="AP1151" s="26"/>
      <c r="BA1151" s="1"/>
      <c r="BB1151" s="1"/>
      <c r="BC1151" s="1"/>
      <c r="BD1151" s="1"/>
      <c r="BE1151" s="1"/>
      <c r="BG1151" s="1"/>
      <c r="BH1151" s="1"/>
    </row>
    <row r="1152" spans="1:60" ht="15" customHeight="1" x14ac:dyDescent="0.25">
      <c r="A1152" s="105">
        <f t="shared" si="868"/>
        <v>45293</v>
      </c>
      <c r="B1152" s="106">
        <f t="shared" si="854"/>
        <v>650.87890269086779</v>
      </c>
      <c r="C1152" s="2">
        <f t="shared" si="869"/>
        <v>522.89525404000005</v>
      </c>
      <c r="D1152" s="2">
        <f t="shared" si="870"/>
        <v>0</v>
      </c>
      <c r="E1152" s="106">
        <f t="shared" si="855"/>
        <v>522.89525404000005</v>
      </c>
      <c r="F1152" s="21">
        <f t="shared" si="871"/>
        <v>6735.55</v>
      </c>
      <c r="G1152" s="108">
        <f t="shared" si="872"/>
        <v>6773.27</v>
      </c>
      <c r="H1152" s="109">
        <f t="shared" si="885"/>
        <v>45256</v>
      </c>
      <c r="I1152" s="109">
        <f t="shared" si="879"/>
        <v>45286</v>
      </c>
      <c r="J1152" s="110">
        <f t="shared" si="856"/>
        <v>5.6001365886972909E-3</v>
      </c>
      <c r="K1152" s="117">
        <f t="shared" si="880"/>
        <v>45316</v>
      </c>
      <c r="L1152" s="178">
        <f t="shared" si="882"/>
        <v>31</v>
      </c>
      <c r="M1152" s="178">
        <f t="shared" si="888"/>
        <v>8</v>
      </c>
      <c r="N1152" s="106">
        <f t="shared" si="857"/>
        <v>1.0014422000000001</v>
      </c>
      <c r="O1152" s="111">
        <f t="shared" si="887"/>
        <v>1.00280046</v>
      </c>
      <c r="P1152" s="111">
        <f t="shared" si="873"/>
        <v>1.2416635236896452</v>
      </c>
      <c r="Q1152" s="106">
        <f t="shared" si="886"/>
        <v>1.2434542500000001</v>
      </c>
      <c r="R1152" s="106">
        <f t="shared" si="874"/>
        <v>1.1934647899999999</v>
      </c>
      <c r="S1152" s="106">
        <f t="shared" si="858"/>
        <v>624.05707455000004</v>
      </c>
      <c r="T1152" s="106">
        <f t="shared" si="859"/>
        <v>0</v>
      </c>
      <c r="U1152" s="106">
        <f t="shared" si="860"/>
        <v>127.30107190086773</v>
      </c>
      <c r="V1152" s="106">
        <f t="shared" si="861"/>
        <v>650.19632594086784</v>
      </c>
      <c r="W1152" s="19">
        <f t="shared" si="878"/>
        <v>0</v>
      </c>
      <c r="X1152" s="2">
        <f t="shared" si="862"/>
        <v>0</v>
      </c>
      <c r="Y1152" s="4">
        <f t="shared" si="863"/>
        <v>0</v>
      </c>
      <c r="Z1152" s="106">
        <f t="shared" si="864"/>
        <v>0</v>
      </c>
      <c r="AA1152" s="114">
        <f t="shared" si="875"/>
        <v>0.05</v>
      </c>
      <c r="AB1152" s="112">
        <f t="shared" si="865"/>
        <v>8</v>
      </c>
      <c r="AC1152" s="178">
        <f t="shared" si="881"/>
        <v>31</v>
      </c>
      <c r="AD1152" s="11">
        <f t="shared" si="876"/>
        <v>1.001049801</v>
      </c>
      <c r="AE1152" s="106">
        <f t="shared" si="883"/>
        <v>0.65513573999999997</v>
      </c>
      <c r="AF1152" s="106">
        <f t="shared" si="866"/>
        <v>0.68257674999999995</v>
      </c>
      <c r="AG1152" s="106">
        <f t="shared" si="867"/>
        <v>0</v>
      </c>
      <c r="AH1152" s="115" t="str">
        <f t="shared" si="884"/>
        <v>A+J=</v>
      </c>
      <c r="AI1152" s="116">
        <f t="shared" si="877"/>
        <v>45316</v>
      </c>
      <c r="AJ1152" s="10"/>
      <c r="AO1152" s="26"/>
      <c r="AP1152" s="26"/>
      <c r="BA1152" s="1"/>
      <c r="BB1152" s="1"/>
      <c r="BC1152" s="1"/>
      <c r="BD1152" s="1"/>
      <c r="BE1152" s="1"/>
      <c r="BG1152" s="1"/>
      <c r="BH1152" s="1"/>
    </row>
    <row r="1153" spans="1:194" ht="15" customHeight="1" x14ac:dyDescent="0.25">
      <c r="A1153" s="105">
        <f t="shared" si="868"/>
        <v>45294</v>
      </c>
      <c r="B1153" s="106">
        <f t="shared" si="854"/>
        <v>651.08155276567777</v>
      </c>
      <c r="C1153" s="2">
        <f t="shared" si="869"/>
        <v>522.89525404000005</v>
      </c>
      <c r="D1153" s="2">
        <f t="shared" si="870"/>
        <v>0</v>
      </c>
      <c r="E1153" s="106">
        <f t="shared" si="855"/>
        <v>522.89525404000005</v>
      </c>
      <c r="F1153" s="21">
        <f t="shared" si="871"/>
        <v>6735.55</v>
      </c>
      <c r="G1153" s="108">
        <f t="shared" si="872"/>
        <v>6773.27</v>
      </c>
      <c r="H1153" s="109">
        <f t="shared" si="885"/>
        <v>45256</v>
      </c>
      <c r="I1153" s="109">
        <f t="shared" si="879"/>
        <v>45286</v>
      </c>
      <c r="J1153" s="110">
        <f t="shared" si="856"/>
        <v>5.6001365886972909E-3</v>
      </c>
      <c r="K1153" s="117">
        <f t="shared" si="880"/>
        <v>45316</v>
      </c>
      <c r="L1153" s="178">
        <f t="shared" si="882"/>
        <v>31</v>
      </c>
      <c r="M1153" s="178">
        <f t="shared" si="888"/>
        <v>9</v>
      </c>
      <c r="N1153" s="106">
        <f t="shared" si="857"/>
        <v>1.00162262</v>
      </c>
      <c r="O1153" s="111">
        <f t="shared" si="887"/>
        <v>1.00280046</v>
      </c>
      <c r="P1153" s="111">
        <f t="shared" si="873"/>
        <v>1.2416635236896452</v>
      </c>
      <c r="Q1153" s="106">
        <f t="shared" si="886"/>
        <v>1.24367827</v>
      </c>
      <c r="R1153" s="106">
        <f t="shared" si="874"/>
        <v>1.1934647899999999</v>
      </c>
      <c r="S1153" s="106">
        <f t="shared" si="858"/>
        <v>624.05707455000004</v>
      </c>
      <c r="T1153" s="106">
        <f t="shared" si="859"/>
        <v>0</v>
      </c>
      <c r="U1153" s="106">
        <f t="shared" si="860"/>
        <v>127.41821089567772</v>
      </c>
      <c r="V1153" s="106">
        <f t="shared" si="861"/>
        <v>650.31346493567776</v>
      </c>
      <c r="W1153" s="19">
        <f t="shared" si="878"/>
        <v>0</v>
      </c>
      <c r="X1153" s="2">
        <f t="shared" si="862"/>
        <v>0</v>
      </c>
      <c r="Y1153" s="4">
        <f t="shared" si="863"/>
        <v>0</v>
      </c>
      <c r="Z1153" s="106">
        <f t="shared" si="864"/>
        <v>0</v>
      </c>
      <c r="AA1153" s="114">
        <f t="shared" si="875"/>
        <v>0.05</v>
      </c>
      <c r="AB1153" s="112">
        <f t="shared" si="865"/>
        <v>9</v>
      </c>
      <c r="AC1153" s="178">
        <f t="shared" si="881"/>
        <v>31</v>
      </c>
      <c r="AD1153" s="11">
        <f t="shared" si="876"/>
        <v>1.001181104</v>
      </c>
      <c r="AE1153" s="106">
        <f t="shared" si="883"/>
        <v>0.73707630000000002</v>
      </c>
      <c r="AF1153" s="106">
        <f t="shared" si="866"/>
        <v>0.76808783000000003</v>
      </c>
      <c r="AG1153" s="106">
        <f t="shared" si="867"/>
        <v>0</v>
      </c>
      <c r="AH1153" s="115" t="str">
        <f t="shared" si="884"/>
        <v>A+J=</v>
      </c>
      <c r="AI1153" s="116">
        <f t="shared" si="877"/>
        <v>45316</v>
      </c>
      <c r="AJ1153" s="10"/>
      <c r="AO1153" s="26"/>
      <c r="AP1153" s="26"/>
      <c r="BA1153" s="1"/>
      <c r="BB1153" s="1"/>
      <c r="BC1153" s="1"/>
      <c r="BD1153" s="1"/>
      <c r="BE1153" s="1"/>
      <c r="BG1153" s="1"/>
      <c r="BH1153" s="1"/>
    </row>
    <row r="1154" spans="1:194" ht="15" customHeight="1" x14ac:dyDescent="0.25">
      <c r="A1154" s="105">
        <f t="shared" si="868"/>
        <v>45295</v>
      </c>
      <c r="B1154" s="106">
        <f t="shared" si="854"/>
        <v>651.28426036734538</v>
      </c>
      <c r="C1154" s="2">
        <f t="shared" si="869"/>
        <v>522.89525404000005</v>
      </c>
      <c r="D1154" s="2">
        <f t="shared" si="870"/>
        <v>0</v>
      </c>
      <c r="E1154" s="106">
        <f t="shared" si="855"/>
        <v>522.89525404000005</v>
      </c>
      <c r="F1154" s="21">
        <f t="shared" si="871"/>
        <v>6735.55</v>
      </c>
      <c r="G1154" s="108">
        <f t="shared" si="872"/>
        <v>6773.27</v>
      </c>
      <c r="H1154" s="109">
        <f t="shared" si="885"/>
        <v>45256</v>
      </c>
      <c r="I1154" s="109">
        <f t="shared" si="879"/>
        <v>45286</v>
      </c>
      <c r="J1154" s="110">
        <f t="shared" si="856"/>
        <v>5.6001365886972909E-3</v>
      </c>
      <c r="K1154" s="117">
        <f t="shared" si="880"/>
        <v>45316</v>
      </c>
      <c r="L1154" s="178">
        <f t="shared" si="882"/>
        <v>31</v>
      </c>
      <c r="M1154" s="178">
        <f t="shared" si="888"/>
        <v>10</v>
      </c>
      <c r="N1154" s="106">
        <f t="shared" si="857"/>
        <v>1.00180307</v>
      </c>
      <c r="O1154" s="111">
        <f t="shared" si="887"/>
        <v>1.00280046</v>
      </c>
      <c r="P1154" s="111">
        <f t="shared" si="873"/>
        <v>1.2416635236896452</v>
      </c>
      <c r="Q1154" s="106">
        <f t="shared" si="886"/>
        <v>1.2439023199999999</v>
      </c>
      <c r="R1154" s="106">
        <f t="shared" si="874"/>
        <v>1.1934647899999999</v>
      </c>
      <c r="S1154" s="106">
        <f t="shared" si="858"/>
        <v>624.05707455000004</v>
      </c>
      <c r="T1154" s="106">
        <f t="shared" si="859"/>
        <v>0</v>
      </c>
      <c r="U1154" s="106">
        <f t="shared" si="860"/>
        <v>127.53536557734533</v>
      </c>
      <c r="V1154" s="106">
        <f t="shared" si="861"/>
        <v>650.43061961734543</v>
      </c>
      <c r="W1154" s="19">
        <f t="shared" si="878"/>
        <v>0</v>
      </c>
      <c r="X1154" s="2">
        <f t="shared" si="862"/>
        <v>0</v>
      </c>
      <c r="Y1154" s="4">
        <f t="shared" si="863"/>
        <v>0</v>
      </c>
      <c r="Z1154" s="106">
        <f t="shared" si="864"/>
        <v>0</v>
      </c>
      <c r="AA1154" s="114">
        <f t="shared" si="875"/>
        <v>0.05</v>
      </c>
      <c r="AB1154" s="112">
        <f t="shared" si="865"/>
        <v>10</v>
      </c>
      <c r="AC1154" s="178">
        <f t="shared" si="881"/>
        <v>31</v>
      </c>
      <c r="AD1154" s="11">
        <f t="shared" si="876"/>
        <v>1.001312424</v>
      </c>
      <c r="AE1154" s="106">
        <f t="shared" si="883"/>
        <v>0.81902748000000003</v>
      </c>
      <c r="AF1154" s="106">
        <f t="shared" si="866"/>
        <v>0.85364074999999995</v>
      </c>
      <c r="AG1154" s="106">
        <f t="shared" si="867"/>
        <v>0</v>
      </c>
      <c r="AH1154" s="115" t="str">
        <f t="shared" si="884"/>
        <v>A+J=</v>
      </c>
      <c r="AI1154" s="116">
        <f t="shared" si="877"/>
        <v>45316</v>
      </c>
      <c r="AJ1154" s="10"/>
      <c r="AO1154" s="26"/>
      <c r="AP1154" s="26"/>
      <c r="BA1154" s="1"/>
      <c r="BB1154" s="1"/>
      <c r="BC1154" s="1"/>
      <c r="BD1154" s="1"/>
      <c r="BE1154" s="1"/>
      <c r="BG1154" s="1"/>
      <c r="BH1154" s="1"/>
    </row>
    <row r="1155" spans="1:194" ht="15" customHeight="1" x14ac:dyDescent="0.25">
      <c r="A1155" s="105">
        <f t="shared" si="868"/>
        <v>45296</v>
      </c>
      <c r="B1155" s="106">
        <f t="shared" si="854"/>
        <v>651.48704122272829</v>
      </c>
      <c r="C1155" s="2">
        <f t="shared" si="869"/>
        <v>522.89525404000005</v>
      </c>
      <c r="D1155" s="2">
        <f t="shared" si="870"/>
        <v>0</v>
      </c>
      <c r="E1155" s="106">
        <f t="shared" si="855"/>
        <v>522.89525404000005</v>
      </c>
      <c r="F1155" s="21">
        <f t="shared" si="871"/>
        <v>6735.55</v>
      </c>
      <c r="G1155" s="108">
        <f t="shared" si="872"/>
        <v>6773.27</v>
      </c>
      <c r="H1155" s="109">
        <f t="shared" si="885"/>
        <v>45256</v>
      </c>
      <c r="I1155" s="109">
        <f t="shared" si="879"/>
        <v>45286</v>
      </c>
      <c r="J1155" s="110">
        <f t="shared" si="856"/>
        <v>5.6001365886972909E-3</v>
      </c>
      <c r="K1155" s="117">
        <f t="shared" si="880"/>
        <v>45316</v>
      </c>
      <c r="L1155" s="178">
        <f t="shared" si="882"/>
        <v>31</v>
      </c>
      <c r="M1155" s="178">
        <f t="shared" si="888"/>
        <v>11</v>
      </c>
      <c r="N1155" s="106">
        <f t="shared" si="857"/>
        <v>1.00198356</v>
      </c>
      <c r="O1155" s="111">
        <f t="shared" si="887"/>
        <v>1.00280046</v>
      </c>
      <c r="P1155" s="111">
        <f t="shared" si="873"/>
        <v>1.2416635236896452</v>
      </c>
      <c r="Q1155" s="106">
        <f t="shared" si="886"/>
        <v>1.2441264299999999</v>
      </c>
      <c r="R1155" s="106">
        <f t="shared" si="874"/>
        <v>1.1934647899999999</v>
      </c>
      <c r="S1155" s="106">
        <f t="shared" si="858"/>
        <v>624.05707455000004</v>
      </c>
      <c r="T1155" s="106">
        <f t="shared" si="859"/>
        <v>0</v>
      </c>
      <c r="U1155" s="106">
        <f t="shared" si="860"/>
        <v>127.65255163272823</v>
      </c>
      <c r="V1155" s="106">
        <f t="shared" si="861"/>
        <v>650.54780567272826</v>
      </c>
      <c r="W1155" s="19">
        <f t="shared" si="878"/>
        <v>0</v>
      </c>
      <c r="X1155" s="2">
        <f t="shared" si="862"/>
        <v>0</v>
      </c>
      <c r="Y1155" s="4">
        <f t="shared" si="863"/>
        <v>0</v>
      </c>
      <c r="Z1155" s="106">
        <f t="shared" si="864"/>
        <v>0</v>
      </c>
      <c r="AA1155" s="114">
        <f t="shared" si="875"/>
        <v>0.05</v>
      </c>
      <c r="AB1155" s="112">
        <f t="shared" si="865"/>
        <v>11</v>
      </c>
      <c r="AC1155" s="178">
        <f t="shared" si="881"/>
        <v>31</v>
      </c>
      <c r="AD1155" s="11">
        <f t="shared" si="876"/>
        <v>1.001443761</v>
      </c>
      <c r="AE1155" s="106">
        <f t="shared" si="883"/>
        <v>0.90098926000000001</v>
      </c>
      <c r="AF1155" s="106">
        <f t="shared" si="866"/>
        <v>0.93923555000000003</v>
      </c>
      <c r="AG1155" s="106">
        <f t="shared" si="867"/>
        <v>0</v>
      </c>
      <c r="AH1155" s="115" t="str">
        <f t="shared" si="884"/>
        <v>A+J=</v>
      </c>
      <c r="AI1155" s="116">
        <f t="shared" si="877"/>
        <v>45316</v>
      </c>
      <c r="AJ1155" s="10"/>
      <c r="AO1155" s="26"/>
      <c r="AP1155" s="26"/>
      <c r="BA1155" s="1"/>
      <c r="BB1155" s="1"/>
      <c r="BC1155" s="1"/>
      <c r="BD1155" s="1"/>
      <c r="BE1155" s="1"/>
      <c r="BG1155" s="1"/>
      <c r="BH1155" s="1"/>
    </row>
    <row r="1156" spans="1:194" ht="15" customHeight="1" x14ac:dyDescent="0.25">
      <c r="A1156" s="105">
        <f t="shared" si="868"/>
        <v>45297</v>
      </c>
      <c r="B1156" s="106">
        <f t="shared" si="854"/>
        <v>651.68988486392152</v>
      </c>
      <c r="C1156" s="2">
        <f t="shared" si="869"/>
        <v>522.89525404000005</v>
      </c>
      <c r="D1156" s="2">
        <f t="shared" si="870"/>
        <v>0</v>
      </c>
      <c r="E1156" s="106">
        <f t="shared" si="855"/>
        <v>522.89525404000005</v>
      </c>
      <c r="F1156" s="21">
        <f t="shared" si="871"/>
        <v>6735.55</v>
      </c>
      <c r="G1156" s="108">
        <f t="shared" si="872"/>
        <v>6773.27</v>
      </c>
      <c r="H1156" s="109">
        <f t="shared" si="885"/>
        <v>45256</v>
      </c>
      <c r="I1156" s="109">
        <f t="shared" si="879"/>
        <v>45286</v>
      </c>
      <c r="J1156" s="110">
        <f t="shared" si="856"/>
        <v>5.6001365886972909E-3</v>
      </c>
      <c r="K1156" s="117">
        <f t="shared" si="880"/>
        <v>45316</v>
      </c>
      <c r="L1156" s="178">
        <f t="shared" si="882"/>
        <v>31</v>
      </c>
      <c r="M1156" s="178">
        <f t="shared" si="888"/>
        <v>12</v>
      </c>
      <c r="N1156" s="106">
        <f t="shared" si="857"/>
        <v>1.00216408</v>
      </c>
      <c r="O1156" s="111">
        <f t="shared" si="887"/>
        <v>1.00280046</v>
      </c>
      <c r="P1156" s="111">
        <f t="shared" si="873"/>
        <v>1.2416635236896452</v>
      </c>
      <c r="Q1156" s="106">
        <f t="shared" si="886"/>
        <v>1.2443505800000001</v>
      </c>
      <c r="R1156" s="106">
        <f t="shared" si="874"/>
        <v>1.1934647899999999</v>
      </c>
      <c r="S1156" s="106">
        <f t="shared" si="858"/>
        <v>624.05707455000004</v>
      </c>
      <c r="T1156" s="106">
        <f t="shared" si="859"/>
        <v>0</v>
      </c>
      <c r="U1156" s="106">
        <f t="shared" si="860"/>
        <v>127.7697586039214</v>
      </c>
      <c r="V1156" s="106">
        <f t="shared" si="861"/>
        <v>650.6650126439215</v>
      </c>
      <c r="W1156" s="19">
        <f t="shared" si="878"/>
        <v>0</v>
      </c>
      <c r="X1156" s="2">
        <f t="shared" si="862"/>
        <v>0</v>
      </c>
      <c r="Y1156" s="4">
        <f t="shared" si="863"/>
        <v>0</v>
      </c>
      <c r="Z1156" s="106">
        <f t="shared" si="864"/>
        <v>0</v>
      </c>
      <c r="AA1156" s="114">
        <f t="shared" si="875"/>
        <v>0.05</v>
      </c>
      <c r="AB1156" s="112">
        <f t="shared" si="865"/>
        <v>12</v>
      </c>
      <c r="AC1156" s="178">
        <f t="shared" si="881"/>
        <v>31</v>
      </c>
      <c r="AD1156" s="11">
        <f t="shared" si="876"/>
        <v>1.0015751150000001</v>
      </c>
      <c r="AE1156" s="106">
        <f t="shared" si="883"/>
        <v>0.98296165000000002</v>
      </c>
      <c r="AF1156" s="106">
        <f t="shared" si="866"/>
        <v>1.02487222</v>
      </c>
      <c r="AG1156" s="106">
        <f t="shared" si="867"/>
        <v>0</v>
      </c>
      <c r="AH1156" s="115" t="str">
        <f t="shared" si="884"/>
        <v>A+J=</v>
      </c>
      <c r="AI1156" s="116">
        <f t="shared" si="877"/>
        <v>45316</v>
      </c>
      <c r="AJ1156" s="10"/>
      <c r="AO1156" s="26"/>
      <c r="AP1156" s="26"/>
      <c r="BA1156" s="1"/>
      <c r="BB1156" s="1"/>
      <c r="BC1156" s="1"/>
      <c r="BD1156" s="1"/>
      <c r="BE1156" s="1"/>
      <c r="BG1156" s="1"/>
      <c r="BH1156" s="1"/>
    </row>
    <row r="1157" spans="1:194" ht="15" customHeight="1" x14ac:dyDescent="0.25">
      <c r="A1157" s="105">
        <f t="shared" si="868"/>
        <v>45298</v>
      </c>
      <c r="B1157" s="106">
        <f t="shared" si="854"/>
        <v>651.89278672197202</v>
      </c>
      <c r="C1157" s="2">
        <f t="shared" si="869"/>
        <v>522.89525404000005</v>
      </c>
      <c r="D1157" s="2">
        <f t="shared" si="870"/>
        <v>0</v>
      </c>
      <c r="E1157" s="106">
        <f t="shared" si="855"/>
        <v>522.89525404000005</v>
      </c>
      <c r="F1157" s="21">
        <f t="shared" si="871"/>
        <v>6735.55</v>
      </c>
      <c r="G1157" s="108">
        <f t="shared" si="872"/>
        <v>6773.27</v>
      </c>
      <c r="H1157" s="109">
        <f t="shared" si="885"/>
        <v>45256</v>
      </c>
      <c r="I1157" s="109">
        <f t="shared" si="879"/>
        <v>45286</v>
      </c>
      <c r="J1157" s="110">
        <f t="shared" si="856"/>
        <v>5.6001365886972909E-3</v>
      </c>
      <c r="K1157" s="117">
        <f t="shared" si="880"/>
        <v>45316</v>
      </c>
      <c r="L1157" s="178">
        <f t="shared" si="882"/>
        <v>31</v>
      </c>
      <c r="M1157" s="178">
        <f t="shared" si="888"/>
        <v>13</v>
      </c>
      <c r="N1157" s="106">
        <f t="shared" si="857"/>
        <v>1.0023446300000001</v>
      </c>
      <c r="O1157" s="111">
        <f t="shared" si="887"/>
        <v>1.00280046</v>
      </c>
      <c r="P1157" s="111">
        <f t="shared" si="873"/>
        <v>1.2416635236896452</v>
      </c>
      <c r="Q1157" s="106">
        <f t="shared" si="886"/>
        <v>1.2445747599999999</v>
      </c>
      <c r="R1157" s="106">
        <f t="shared" si="874"/>
        <v>1.1934647899999999</v>
      </c>
      <c r="S1157" s="106">
        <f t="shared" si="858"/>
        <v>624.05707455000004</v>
      </c>
      <c r="T1157" s="106">
        <f t="shared" si="859"/>
        <v>0</v>
      </c>
      <c r="U1157" s="106">
        <f t="shared" si="860"/>
        <v>127.88698126197198</v>
      </c>
      <c r="V1157" s="106">
        <f t="shared" si="861"/>
        <v>650.78223530197204</v>
      </c>
      <c r="W1157" s="19">
        <f t="shared" si="878"/>
        <v>0</v>
      </c>
      <c r="X1157" s="2">
        <f t="shared" si="862"/>
        <v>0</v>
      </c>
      <c r="Y1157" s="4">
        <f t="shared" si="863"/>
        <v>0</v>
      </c>
      <c r="Z1157" s="106">
        <f t="shared" si="864"/>
        <v>0</v>
      </c>
      <c r="AA1157" s="114">
        <f t="shared" si="875"/>
        <v>0.05</v>
      </c>
      <c r="AB1157" s="112">
        <f t="shared" si="865"/>
        <v>13</v>
      </c>
      <c r="AC1157" s="178">
        <f t="shared" si="881"/>
        <v>31</v>
      </c>
      <c r="AD1157" s="11">
        <f t="shared" si="876"/>
        <v>1.0017064870000001</v>
      </c>
      <c r="AE1157" s="106">
        <f t="shared" si="883"/>
        <v>1.0649452800000001</v>
      </c>
      <c r="AF1157" s="106">
        <f t="shared" si="866"/>
        <v>1.11055142</v>
      </c>
      <c r="AG1157" s="106">
        <f t="shared" si="867"/>
        <v>0</v>
      </c>
      <c r="AH1157" s="115" t="str">
        <f t="shared" si="884"/>
        <v>A+J=</v>
      </c>
      <c r="AI1157" s="116">
        <f t="shared" si="877"/>
        <v>45316</v>
      </c>
      <c r="AJ1157" s="10"/>
      <c r="AO1157" s="26"/>
      <c r="AP1157" s="26"/>
      <c r="BA1157" s="1"/>
      <c r="BB1157" s="1"/>
      <c r="BC1157" s="1"/>
      <c r="BD1157" s="1"/>
      <c r="BE1157" s="1"/>
      <c r="BG1157" s="1"/>
      <c r="BH1157" s="1"/>
    </row>
    <row r="1158" spans="1:194" ht="15" customHeight="1" x14ac:dyDescent="0.25">
      <c r="A1158" s="105">
        <f t="shared" si="868"/>
        <v>45299</v>
      </c>
      <c r="B1158" s="106">
        <f t="shared" si="854"/>
        <v>652.09575664478552</v>
      </c>
      <c r="C1158" s="2">
        <f t="shared" si="869"/>
        <v>522.89525404000005</v>
      </c>
      <c r="D1158" s="2">
        <f t="shared" si="870"/>
        <v>0</v>
      </c>
      <c r="E1158" s="106">
        <f t="shared" si="855"/>
        <v>522.89525404000005</v>
      </c>
      <c r="F1158" s="21">
        <f t="shared" si="871"/>
        <v>6735.55</v>
      </c>
      <c r="G1158" s="108">
        <f t="shared" si="872"/>
        <v>6773.27</v>
      </c>
      <c r="H1158" s="109">
        <f t="shared" si="885"/>
        <v>45256</v>
      </c>
      <c r="I1158" s="109">
        <f t="shared" si="879"/>
        <v>45286</v>
      </c>
      <c r="J1158" s="110">
        <f t="shared" si="856"/>
        <v>5.6001365886972909E-3</v>
      </c>
      <c r="K1158" s="117">
        <f t="shared" si="880"/>
        <v>45316</v>
      </c>
      <c r="L1158" s="178">
        <f t="shared" si="882"/>
        <v>31</v>
      </c>
      <c r="M1158" s="178">
        <f t="shared" si="888"/>
        <v>14</v>
      </c>
      <c r="N1158" s="106">
        <f t="shared" si="857"/>
        <v>1.0025252200000001</v>
      </c>
      <c r="O1158" s="111">
        <f t="shared" si="887"/>
        <v>1.00280046</v>
      </c>
      <c r="P1158" s="111">
        <f t="shared" si="873"/>
        <v>1.2416635236896452</v>
      </c>
      <c r="Q1158" s="106">
        <f t="shared" si="886"/>
        <v>1.24479899</v>
      </c>
      <c r="R1158" s="106">
        <f t="shared" si="874"/>
        <v>1.1934647899999999</v>
      </c>
      <c r="S1158" s="106">
        <f t="shared" si="858"/>
        <v>624.05707455000004</v>
      </c>
      <c r="T1158" s="106">
        <f t="shared" si="859"/>
        <v>0</v>
      </c>
      <c r="U1158" s="106">
        <f t="shared" si="860"/>
        <v>128.00423006478545</v>
      </c>
      <c r="V1158" s="106">
        <f t="shared" si="861"/>
        <v>650.89948410478553</v>
      </c>
      <c r="W1158" s="19">
        <f t="shared" si="878"/>
        <v>0</v>
      </c>
      <c r="X1158" s="2">
        <f t="shared" si="862"/>
        <v>0</v>
      </c>
      <c r="Y1158" s="4">
        <f t="shared" si="863"/>
        <v>0</v>
      </c>
      <c r="Z1158" s="106">
        <f t="shared" si="864"/>
        <v>0</v>
      </c>
      <c r="AA1158" s="114">
        <f t="shared" si="875"/>
        <v>0.05</v>
      </c>
      <c r="AB1158" s="112">
        <f t="shared" si="865"/>
        <v>14</v>
      </c>
      <c r="AC1158" s="178">
        <f t="shared" si="881"/>
        <v>31</v>
      </c>
      <c r="AD1158" s="11">
        <f t="shared" si="876"/>
        <v>1.001837876</v>
      </c>
      <c r="AE1158" s="106">
        <f t="shared" si="883"/>
        <v>1.1469395099999999</v>
      </c>
      <c r="AF1158" s="106">
        <f t="shared" si="866"/>
        <v>1.1962725400000001</v>
      </c>
      <c r="AG1158" s="106">
        <f t="shared" si="867"/>
        <v>0</v>
      </c>
      <c r="AH1158" s="115" t="str">
        <f t="shared" si="884"/>
        <v>A+J=</v>
      </c>
      <c r="AI1158" s="116">
        <f t="shared" si="877"/>
        <v>45316</v>
      </c>
      <c r="AJ1158" s="10"/>
      <c r="AO1158" s="26"/>
      <c r="AP1158" s="26"/>
      <c r="BA1158" s="1"/>
      <c r="BB1158" s="1"/>
      <c r="BC1158" s="1"/>
      <c r="BD1158" s="1"/>
      <c r="BE1158" s="1"/>
      <c r="BG1158" s="1"/>
      <c r="BH1158" s="1"/>
    </row>
    <row r="1159" spans="1:194" ht="15" customHeight="1" x14ac:dyDescent="0.25">
      <c r="A1159" s="105">
        <f t="shared" si="868"/>
        <v>45300</v>
      </c>
      <c r="B1159" s="106">
        <f t="shared" si="854"/>
        <v>652.2987841544566</v>
      </c>
      <c r="C1159" s="2">
        <f t="shared" si="869"/>
        <v>522.89525404000005</v>
      </c>
      <c r="D1159" s="2">
        <f t="shared" si="870"/>
        <v>0</v>
      </c>
      <c r="E1159" s="106">
        <f t="shared" si="855"/>
        <v>522.89525404000005</v>
      </c>
      <c r="F1159" s="21">
        <f t="shared" si="871"/>
        <v>6735.55</v>
      </c>
      <c r="G1159" s="108">
        <f t="shared" si="872"/>
        <v>6773.27</v>
      </c>
      <c r="H1159" s="109">
        <f t="shared" si="885"/>
        <v>45256</v>
      </c>
      <c r="I1159" s="109">
        <f t="shared" si="879"/>
        <v>45286</v>
      </c>
      <c r="J1159" s="110">
        <f t="shared" si="856"/>
        <v>5.6001365886972909E-3</v>
      </c>
      <c r="K1159" s="117">
        <f t="shared" si="880"/>
        <v>45316</v>
      </c>
      <c r="L1159" s="178">
        <f t="shared" si="882"/>
        <v>31</v>
      </c>
      <c r="M1159" s="178">
        <f t="shared" si="888"/>
        <v>15</v>
      </c>
      <c r="N1159" s="106">
        <f t="shared" si="857"/>
        <v>1.00270583</v>
      </c>
      <c r="O1159" s="111">
        <f t="shared" si="887"/>
        <v>1.00280046</v>
      </c>
      <c r="P1159" s="111">
        <f t="shared" si="873"/>
        <v>1.2416635236896452</v>
      </c>
      <c r="Q1159" s="106">
        <f t="shared" si="886"/>
        <v>1.24502325</v>
      </c>
      <c r="R1159" s="106">
        <f t="shared" si="874"/>
        <v>1.1934647899999999</v>
      </c>
      <c r="S1159" s="106">
        <f t="shared" si="858"/>
        <v>624.05707455000004</v>
      </c>
      <c r="T1159" s="106">
        <f t="shared" si="859"/>
        <v>0</v>
      </c>
      <c r="U1159" s="106">
        <f t="shared" si="860"/>
        <v>128.12149455445646</v>
      </c>
      <c r="V1159" s="106">
        <f t="shared" si="861"/>
        <v>651.01674859445654</v>
      </c>
      <c r="W1159" s="19">
        <f t="shared" si="878"/>
        <v>0</v>
      </c>
      <c r="X1159" s="2">
        <f t="shared" si="862"/>
        <v>0</v>
      </c>
      <c r="Y1159" s="4">
        <f t="shared" si="863"/>
        <v>0</v>
      </c>
      <c r="Z1159" s="106">
        <f t="shared" si="864"/>
        <v>0</v>
      </c>
      <c r="AA1159" s="114">
        <f t="shared" si="875"/>
        <v>0.05</v>
      </c>
      <c r="AB1159" s="112">
        <f t="shared" si="865"/>
        <v>15</v>
      </c>
      <c r="AC1159" s="178">
        <f t="shared" si="881"/>
        <v>31</v>
      </c>
      <c r="AD1159" s="11">
        <f t="shared" si="876"/>
        <v>1.0019692819999999</v>
      </c>
      <c r="AE1159" s="106">
        <f t="shared" si="883"/>
        <v>1.2289443600000001</v>
      </c>
      <c r="AF1159" s="106">
        <f t="shared" si="866"/>
        <v>1.28203556</v>
      </c>
      <c r="AG1159" s="106">
        <f t="shared" si="867"/>
        <v>0</v>
      </c>
      <c r="AH1159" s="115" t="str">
        <f t="shared" si="884"/>
        <v>A+J=</v>
      </c>
      <c r="AI1159" s="116">
        <f t="shared" si="877"/>
        <v>45316</v>
      </c>
      <c r="AJ1159" s="14"/>
      <c r="AK1159" s="18"/>
      <c r="AL1159" s="18"/>
      <c r="AM1159" s="18"/>
      <c r="AN1159" s="18"/>
      <c r="AO1159" s="29"/>
      <c r="AP1159" s="29"/>
      <c r="AQ1159" s="18"/>
      <c r="AR1159" s="18"/>
      <c r="AS1159" s="18"/>
      <c r="AT1159" s="18"/>
      <c r="AU1159" s="18"/>
      <c r="AV1159" s="18"/>
      <c r="AW1159" s="18"/>
      <c r="AX1159" s="18"/>
      <c r="AY1159" s="18"/>
      <c r="AZ1159" s="18"/>
      <c r="BA1159" s="18"/>
      <c r="BB1159" s="18"/>
      <c r="BC1159" s="18"/>
      <c r="BD1159" s="18"/>
      <c r="BE1159" s="18"/>
      <c r="BG1159" s="18"/>
      <c r="BH1159" s="18"/>
      <c r="BI1159" s="18"/>
      <c r="BJ1159" s="18"/>
      <c r="BK1159" s="18"/>
      <c r="BL1159" s="18"/>
      <c r="BM1159" s="18"/>
      <c r="BN1159" s="18"/>
      <c r="BO1159" s="18"/>
      <c r="BP1159" s="18"/>
      <c r="BQ1159" s="18"/>
      <c r="BR1159" s="18"/>
      <c r="BS1159" s="18"/>
      <c r="BT1159" s="18"/>
      <c r="BU1159" s="18"/>
      <c r="BV1159" s="18"/>
      <c r="BW1159" s="18"/>
      <c r="BX1159" s="18"/>
      <c r="BY1159" s="18"/>
      <c r="BZ1159" s="18"/>
      <c r="CA1159" s="18"/>
      <c r="CB1159" s="18"/>
      <c r="CC1159" s="18"/>
      <c r="CD1159" s="18"/>
      <c r="CE1159" s="18"/>
      <c r="CF1159" s="18"/>
      <c r="CG1159" s="18"/>
      <c r="CH1159" s="18"/>
      <c r="CI1159" s="18"/>
      <c r="CJ1159" s="18"/>
      <c r="CK1159" s="18"/>
      <c r="CL1159" s="18"/>
      <c r="CM1159" s="18"/>
      <c r="CN1159" s="18"/>
      <c r="CO1159" s="18"/>
      <c r="CP1159" s="18"/>
      <c r="CQ1159" s="18"/>
      <c r="CR1159" s="18"/>
      <c r="CS1159" s="18"/>
      <c r="CT1159" s="18"/>
      <c r="CU1159" s="18"/>
      <c r="CV1159" s="18"/>
      <c r="CW1159" s="18"/>
      <c r="CX1159" s="18"/>
      <c r="CY1159" s="18"/>
      <c r="CZ1159" s="18"/>
      <c r="DA1159" s="18"/>
      <c r="DB1159" s="18"/>
      <c r="DC1159" s="18"/>
      <c r="DD1159" s="18"/>
      <c r="DE1159" s="18"/>
      <c r="DF1159" s="18"/>
      <c r="DG1159" s="18"/>
      <c r="DH1159" s="18"/>
      <c r="DI1159" s="18"/>
      <c r="DJ1159" s="18"/>
      <c r="DK1159" s="18"/>
      <c r="DL1159" s="18"/>
      <c r="DM1159" s="18"/>
      <c r="DN1159" s="18"/>
      <c r="DO1159" s="18"/>
      <c r="DP1159" s="18"/>
      <c r="DQ1159" s="18"/>
      <c r="DR1159" s="18"/>
      <c r="DS1159" s="18"/>
      <c r="DT1159" s="18"/>
      <c r="DU1159" s="18"/>
      <c r="DV1159" s="18"/>
      <c r="DW1159" s="18"/>
      <c r="DX1159" s="18"/>
      <c r="DY1159" s="18"/>
      <c r="DZ1159" s="18"/>
      <c r="EA1159" s="18"/>
      <c r="EB1159" s="18"/>
      <c r="EC1159" s="18"/>
      <c r="ED1159" s="18"/>
      <c r="EE1159" s="18"/>
      <c r="EF1159" s="18"/>
      <c r="EG1159" s="18"/>
      <c r="EH1159" s="18"/>
      <c r="EI1159" s="18"/>
      <c r="EJ1159" s="18"/>
      <c r="EK1159" s="18"/>
      <c r="EL1159" s="18"/>
      <c r="EM1159" s="18"/>
      <c r="EN1159" s="18"/>
      <c r="EO1159" s="18"/>
      <c r="EP1159" s="18"/>
      <c r="EQ1159" s="18"/>
      <c r="ER1159" s="18"/>
      <c r="ES1159" s="18"/>
      <c r="ET1159" s="18"/>
      <c r="EU1159" s="18"/>
      <c r="EV1159" s="18"/>
      <c r="EW1159" s="18"/>
      <c r="EX1159" s="18"/>
      <c r="EY1159" s="18"/>
      <c r="EZ1159" s="18"/>
      <c r="FA1159" s="18"/>
      <c r="FB1159" s="18"/>
      <c r="FC1159" s="18"/>
      <c r="FD1159" s="18"/>
      <c r="FE1159" s="18"/>
      <c r="FF1159" s="18"/>
      <c r="FG1159" s="18"/>
      <c r="FH1159" s="18"/>
      <c r="FI1159" s="18"/>
      <c r="FJ1159" s="18"/>
      <c r="FK1159" s="18"/>
      <c r="FL1159" s="18"/>
      <c r="FM1159" s="18"/>
      <c r="FN1159" s="18"/>
      <c r="FO1159" s="18"/>
      <c r="FP1159" s="18"/>
      <c r="FQ1159" s="18"/>
      <c r="FR1159" s="18"/>
      <c r="FS1159" s="18"/>
      <c r="FT1159" s="18"/>
      <c r="FU1159" s="18"/>
      <c r="FV1159" s="18"/>
      <c r="FW1159" s="18"/>
      <c r="FX1159" s="18"/>
      <c r="FY1159" s="18"/>
      <c r="FZ1159" s="18"/>
      <c r="GA1159" s="18"/>
      <c r="GB1159" s="18"/>
      <c r="GC1159" s="18"/>
      <c r="GD1159" s="18"/>
      <c r="GE1159" s="18"/>
      <c r="GF1159" s="18"/>
      <c r="GG1159" s="18"/>
      <c r="GH1159" s="18"/>
      <c r="GI1159" s="18"/>
      <c r="GJ1159" s="18"/>
      <c r="GK1159" s="18"/>
      <c r="GL1159" s="18"/>
    </row>
    <row r="1160" spans="1:194" ht="15" customHeight="1" x14ac:dyDescent="0.25">
      <c r="A1160" s="105">
        <f t="shared" si="868"/>
        <v>45301</v>
      </c>
      <c r="B1160" s="106">
        <f t="shared" si="854"/>
        <v>652.50187975889014</v>
      </c>
      <c r="C1160" s="2">
        <f t="shared" si="869"/>
        <v>522.89525404000005</v>
      </c>
      <c r="D1160" s="2">
        <f t="shared" si="870"/>
        <v>0</v>
      </c>
      <c r="E1160" s="106">
        <f t="shared" si="855"/>
        <v>522.89525404000005</v>
      </c>
      <c r="F1160" s="21">
        <f t="shared" si="871"/>
        <v>6735.55</v>
      </c>
      <c r="G1160" s="108">
        <f t="shared" si="872"/>
        <v>6773.27</v>
      </c>
      <c r="H1160" s="109">
        <f t="shared" si="885"/>
        <v>45256</v>
      </c>
      <c r="I1160" s="109">
        <f t="shared" si="879"/>
        <v>45286</v>
      </c>
      <c r="J1160" s="110">
        <f t="shared" si="856"/>
        <v>5.6001365886972909E-3</v>
      </c>
      <c r="K1160" s="117">
        <f t="shared" si="880"/>
        <v>45316</v>
      </c>
      <c r="L1160" s="178">
        <f t="shared" si="882"/>
        <v>31</v>
      </c>
      <c r="M1160" s="178">
        <f t="shared" si="888"/>
        <v>16</v>
      </c>
      <c r="N1160" s="106">
        <f t="shared" si="857"/>
        <v>1.0028864799999999</v>
      </c>
      <c r="O1160" s="111">
        <f t="shared" si="887"/>
        <v>1.00280046</v>
      </c>
      <c r="P1160" s="111">
        <f t="shared" si="873"/>
        <v>1.2416635236896452</v>
      </c>
      <c r="Q1160" s="106">
        <f t="shared" si="886"/>
        <v>1.2452475599999999</v>
      </c>
      <c r="R1160" s="106">
        <f t="shared" si="874"/>
        <v>1.1934647899999999</v>
      </c>
      <c r="S1160" s="106">
        <f t="shared" si="858"/>
        <v>624.05707455000004</v>
      </c>
      <c r="T1160" s="106">
        <f t="shared" si="859"/>
        <v>0</v>
      </c>
      <c r="U1160" s="106">
        <f t="shared" si="860"/>
        <v>128.23878518889012</v>
      </c>
      <c r="V1160" s="106">
        <f t="shared" si="861"/>
        <v>651.13403922889017</v>
      </c>
      <c r="W1160" s="19">
        <f t="shared" si="878"/>
        <v>0</v>
      </c>
      <c r="X1160" s="2">
        <f t="shared" si="862"/>
        <v>0</v>
      </c>
      <c r="Y1160" s="4">
        <f t="shared" si="863"/>
        <v>0</v>
      </c>
      <c r="Z1160" s="106">
        <f t="shared" si="864"/>
        <v>0</v>
      </c>
      <c r="AA1160" s="114">
        <f t="shared" si="875"/>
        <v>0.05</v>
      </c>
      <c r="AB1160" s="112">
        <f t="shared" si="865"/>
        <v>16</v>
      </c>
      <c r="AC1160" s="178">
        <f t="shared" si="881"/>
        <v>31</v>
      </c>
      <c r="AD1160" s="11">
        <f t="shared" si="876"/>
        <v>1.0021007049999999</v>
      </c>
      <c r="AE1160" s="106">
        <f t="shared" si="883"/>
        <v>1.3109598099999999</v>
      </c>
      <c r="AF1160" s="106">
        <f t="shared" si="866"/>
        <v>1.3678405300000001</v>
      </c>
      <c r="AG1160" s="106">
        <f t="shared" si="867"/>
        <v>0</v>
      </c>
      <c r="AH1160" s="115" t="str">
        <f t="shared" si="884"/>
        <v>A+J=</v>
      </c>
      <c r="AI1160" s="116">
        <f t="shared" si="877"/>
        <v>45316</v>
      </c>
      <c r="AJ1160" s="10"/>
      <c r="AO1160" s="26"/>
      <c r="AP1160" s="26"/>
      <c r="BA1160" s="1"/>
      <c r="BB1160" s="1"/>
      <c r="BC1160" s="1"/>
      <c r="BD1160" s="1"/>
      <c r="BE1160" s="1"/>
      <c r="BG1160" s="1"/>
      <c r="BH1160" s="1"/>
    </row>
    <row r="1161" spans="1:194" ht="15" customHeight="1" x14ac:dyDescent="0.25">
      <c r="A1161" s="105">
        <f t="shared" si="868"/>
        <v>45302</v>
      </c>
      <c r="B1161" s="106">
        <f t="shared" si="854"/>
        <v>652.70503363018156</v>
      </c>
      <c r="C1161" s="2">
        <f t="shared" si="869"/>
        <v>522.89525404000005</v>
      </c>
      <c r="D1161" s="2">
        <f t="shared" si="870"/>
        <v>0</v>
      </c>
      <c r="E1161" s="106">
        <f t="shared" si="855"/>
        <v>522.89525404000005</v>
      </c>
      <c r="F1161" s="21">
        <f t="shared" si="871"/>
        <v>6735.55</v>
      </c>
      <c r="G1161" s="108">
        <f t="shared" si="872"/>
        <v>6773.27</v>
      </c>
      <c r="H1161" s="109">
        <f t="shared" si="885"/>
        <v>45256</v>
      </c>
      <c r="I1161" s="109">
        <f t="shared" si="879"/>
        <v>45286</v>
      </c>
      <c r="J1161" s="110">
        <f t="shared" si="856"/>
        <v>5.6001365886972909E-3</v>
      </c>
      <c r="K1161" s="117">
        <f t="shared" si="880"/>
        <v>45316</v>
      </c>
      <c r="L1161" s="178">
        <f t="shared" si="882"/>
        <v>31</v>
      </c>
      <c r="M1161" s="178">
        <f t="shared" si="888"/>
        <v>17</v>
      </c>
      <c r="N1161" s="106">
        <f t="shared" si="857"/>
        <v>1.0030671600000001</v>
      </c>
      <c r="O1161" s="111">
        <f t="shared" si="887"/>
        <v>1.00280046</v>
      </c>
      <c r="P1161" s="111">
        <f t="shared" si="873"/>
        <v>1.2416635236896452</v>
      </c>
      <c r="Q1161" s="106">
        <f t="shared" si="886"/>
        <v>1.2454719000000001</v>
      </c>
      <c r="R1161" s="106">
        <f t="shared" si="874"/>
        <v>1.1934647899999999</v>
      </c>
      <c r="S1161" s="106">
        <f t="shared" si="858"/>
        <v>624.05707455000004</v>
      </c>
      <c r="T1161" s="106">
        <f t="shared" si="859"/>
        <v>0</v>
      </c>
      <c r="U1161" s="106">
        <f t="shared" si="860"/>
        <v>128.35609151018153</v>
      </c>
      <c r="V1161" s="106">
        <f t="shared" si="861"/>
        <v>651.25134555018155</v>
      </c>
      <c r="W1161" s="19">
        <f t="shared" si="878"/>
        <v>0</v>
      </c>
      <c r="X1161" s="2">
        <f t="shared" si="862"/>
        <v>0</v>
      </c>
      <c r="Y1161" s="4">
        <f t="shared" si="863"/>
        <v>0</v>
      </c>
      <c r="Z1161" s="106">
        <f t="shared" si="864"/>
        <v>0</v>
      </c>
      <c r="AA1161" s="114">
        <f t="shared" si="875"/>
        <v>0.05</v>
      </c>
      <c r="AB1161" s="112">
        <f t="shared" si="865"/>
        <v>17</v>
      </c>
      <c r="AC1161" s="178">
        <f t="shared" si="881"/>
        <v>31</v>
      </c>
      <c r="AD1161" s="11">
        <f t="shared" si="876"/>
        <v>1.0022321460000001</v>
      </c>
      <c r="AE1161" s="106">
        <f t="shared" si="883"/>
        <v>1.3929864999999999</v>
      </c>
      <c r="AF1161" s="106">
        <f t="shared" si="866"/>
        <v>1.45368808</v>
      </c>
      <c r="AG1161" s="106">
        <f t="shared" si="867"/>
        <v>0</v>
      </c>
      <c r="AH1161" s="115" t="str">
        <f t="shared" si="884"/>
        <v>A+J=</v>
      </c>
      <c r="AI1161" s="116">
        <f t="shared" si="877"/>
        <v>45316</v>
      </c>
      <c r="AJ1161" s="10"/>
      <c r="AO1161" s="26"/>
      <c r="AP1161" s="26"/>
      <c r="BA1161" s="1"/>
      <c r="BB1161" s="1"/>
      <c r="BC1161" s="1"/>
      <c r="BD1161" s="1"/>
      <c r="BE1161" s="1"/>
      <c r="BG1161" s="1"/>
      <c r="BH1161" s="1"/>
    </row>
    <row r="1162" spans="1:194" ht="15" customHeight="1" x14ac:dyDescent="0.25">
      <c r="A1162" s="105">
        <f t="shared" si="868"/>
        <v>45303</v>
      </c>
      <c r="B1162" s="106">
        <f t="shared" ref="B1162:B1225" si="918">(V1162+AF1162)</f>
        <v>652.90825497623553</v>
      </c>
      <c r="C1162" s="2">
        <f t="shared" si="869"/>
        <v>522.89525404000005</v>
      </c>
      <c r="D1162" s="2">
        <f t="shared" si="870"/>
        <v>0</v>
      </c>
      <c r="E1162" s="106">
        <f t="shared" ref="E1162:E1225" si="919">(C1162-D1162)</f>
        <v>522.89525404000005</v>
      </c>
      <c r="F1162" s="21">
        <f t="shared" si="871"/>
        <v>6735.55</v>
      </c>
      <c r="G1162" s="108">
        <f t="shared" si="872"/>
        <v>6773.27</v>
      </c>
      <c r="H1162" s="109">
        <f t="shared" si="885"/>
        <v>45256</v>
      </c>
      <c r="I1162" s="109">
        <f t="shared" si="879"/>
        <v>45286</v>
      </c>
      <c r="J1162" s="110">
        <f t="shared" ref="J1162:J1225" si="920">(G1162/F1162)-1</f>
        <v>5.6001365886972909E-3</v>
      </c>
      <c r="K1162" s="117">
        <f t="shared" si="880"/>
        <v>45316</v>
      </c>
      <c r="L1162" s="178">
        <f t="shared" si="882"/>
        <v>31</v>
      </c>
      <c r="M1162" s="178">
        <f t="shared" si="888"/>
        <v>18</v>
      </c>
      <c r="N1162" s="106">
        <f t="shared" ref="N1162:N1225" si="921">TRUNC((G1162/F1162)^TRUNC((M1162/L1162),9),8)</f>
        <v>1.00324788</v>
      </c>
      <c r="O1162" s="111">
        <f t="shared" si="887"/>
        <v>1.00280046</v>
      </c>
      <c r="P1162" s="111">
        <f t="shared" si="873"/>
        <v>1.2416635236896452</v>
      </c>
      <c r="Q1162" s="106">
        <f t="shared" si="886"/>
        <v>1.2456962899999999</v>
      </c>
      <c r="R1162" s="106">
        <f t="shared" si="874"/>
        <v>1.1934647899999999</v>
      </c>
      <c r="S1162" s="106">
        <f t="shared" ref="S1162:S1225" si="922">TRUNC(C1162*R1162,8)</f>
        <v>624.05707455000004</v>
      </c>
      <c r="T1162" s="106">
        <f t="shared" ref="T1162:T1225" si="923">(D1162*(R1162-1))</f>
        <v>0</v>
      </c>
      <c r="U1162" s="106">
        <f t="shared" ref="U1162:U1225" si="924">(E1162*(Q1162-1))</f>
        <v>128.47342397623549</v>
      </c>
      <c r="V1162" s="106">
        <f t="shared" ref="V1162:V1225" si="925">(C1162+T1162+U1162)</f>
        <v>651.36867801623555</v>
      </c>
      <c r="W1162" s="19">
        <f t="shared" si="878"/>
        <v>0</v>
      </c>
      <c r="X1162" s="2">
        <f t="shared" ref="X1162:X1225" si="926">IF(W1162&gt;0,VLOOKUP(A1162,AL$12:AP$312,5),0)</f>
        <v>0</v>
      </c>
      <c r="Y1162" s="4">
        <f t="shared" ref="Y1162:Y1225" si="927">IF(W1162&gt;0,VLOOKUP($A1162,$AL$10:$AQ$312,6),0)</f>
        <v>0</v>
      </c>
      <c r="Z1162" s="106">
        <f t="shared" ref="Z1162:Z1225" si="928">IF(Y1162&gt;0,TRUNC(Y1162*S1162,8),0)</f>
        <v>0</v>
      </c>
      <c r="AA1162" s="114">
        <f t="shared" si="875"/>
        <v>0.05</v>
      </c>
      <c r="AB1162" s="112">
        <f t="shared" ref="AB1162:AB1225" si="929">M1162</f>
        <v>18</v>
      </c>
      <c r="AC1162" s="178">
        <f t="shared" si="881"/>
        <v>31</v>
      </c>
      <c r="AD1162" s="11">
        <f t="shared" si="876"/>
        <v>1.002363603</v>
      </c>
      <c r="AE1162" s="106">
        <f t="shared" si="883"/>
        <v>1.4750231700000001</v>
      </c>
      <c r="AF1162" s="106">
        <f t="shared" ref="AF1162:AF1225" si="930">TRUNC((V1162*(AD1162-1)),8)</f>
        <v>1.53957696</v>
      </c>
      <c r="AG1162" s="106">
        <f t="shared" ref="AG1162:AG1225" si="931">IF(Z1162&gt;0,Z1162+AE1162,0)</f>
        <v>0</v>
      </c>
      <c r="AH1162" s="115" t="str">
        <f t="shared" si="884"/>
        <v>A+J=</v>
      </c>
      <c r="AI1162" s="116">
        <f t="shared" si="877"/>
        <v>45316</v>
      </c>
      <c r="AJ1162" s="10"/>
      <c r="AO1162" s="26"/>
      <c r="AP1162" s="26"/>
      <c r="BA1162" s="1"/>
      <c r="BB1162" s="1"/>
      <c r="BC1162" s="1"/>
      <c r="BD1162" s="1"/>
      <c r="BE1162" s="1"/>
      <c r="BG1162" s="1"/>
      <c r="BH1162" s="1"/>
    </row>
    <row r="1163" spans="1:194" ht="15" customHeight="1" x14ac:dyDescent="0.25">
      <c r="A1163" s="105">
        <f t="shared" ref="A1163:A1226" si="932">(A1162+1)</f>
        <v>45304</v>
      </c>
      <c r="B1163" s="106">
        <f t="shared" si="918"/>
        <v>653.11153985809972</v>
      </c>
      <c r="C1163" s="2">
        <f t="shared" ref="C1163:C1226" si="933">TRUNC(IF(W1162&gt;0,VLOOKUP(A1162,$AL$12:$AM$312,2),C1162),8)</f>
        <v>522.89525404000005</v>
      </c>
      <c r="D1163" s="2">
        <f t="shared" ref="D1163:D1226" si="934">VLOOKUP(A1163,$AR$13:$AV$312,5)</f>
        <v>0</v>
      </c>
      <c r="E1163" s="106">
        <f t="shared" si="919"/>
        <v>522.89525404000005</v>
      </c>
      <c r="F1163" s="21">
        <f t="shared" ref="F1163:F1226" si="935">IF(G1163=G1162,F1162,G1162)</f>
        <v>6735.55</v>
      </c>
      <c r="G1163" s="108">
        <f t="shared" ref="G1163:G1226" si="936">IF(AND(M1163=1,M1162&gt;1),VLOOKUP(A1162,$BF$13:$BH$98,3),G1162)</f>
        <v>6773.27</v>
      </c>
      <c r="H1163" s="109">
        <f t="shared" si="885"/>
        <v>45256</v>
      </c>
      <c r="I1163" s="109">
        <f t="shared" si="879"/>
        <v>45286</v>
      </c>
      <c r="J1163" s="110">
        <f t="shared" si="920"/>
        <v>5.6001365886972909E-3</v>
      </c>
      <c r="K1163" s="117">
        <f t="shared" si="880"/>
        <v>45316</v>
      </c>
      <c r="L1163" s="178">
        <f t="shared" si="882"/>
        <v>31</v>
      </c>
      <c r="M1163" s="178">
        <f t="shared" si="888"/>
        <v>19</v>
      </c>
      <c r="N1163" s="106">
        <f t="shared" si="921"/>
        <v>1.0034286299999999</v>
      </c>
      <c r="O1163" s="111">
        <f t="shared" si="887"/>
        <v>1.00280046</v>
      </c>
      <c r="P1163" s="111">
        <f t="shared" ref="P1163:P1226" si="937">IF(K1163&gt;K1162,P1162*O1163,P1162)</f>
        <v>1.2416635236896452</v>
      </c>
      <c r="Q1163" s="106">
        <f t="shared" si="886"/>
        <v>1.24592072</v>
      </c>
      <c r="R1163" s="106">
        <f t="shared" ref="R1163:R1226" si="938">IF(AND(W1163&gt;0,MONTH(A1163)=R$9),Q1163,R1162)</f>
        <v>1.1934647899999999</v>
      </c>
      <c r="S1163" s="106">
        <f t="shared" si="922"/>
        <v>624.05707455000004</v>
      </c>
      <c r="T1163" s="106">
        <f t="shared" si="923"/>
        <v>0</v>
      </c>
      <c r="U1163" s="106">
        <f t="shared" si="924"/>
        <v>128.5907773580997</v>
      </c>
      <c r="V1163" s="106">
        <f t="shared" si="925"/>
        <v>651.48603139809973</v>
      </c>
      <c r="W1163" s="19">
        <f t="shared" si="878"/>
        <v>0</v>
      </c>
      <c r="X1163" s="2">
        <f t="shared" si="926"/>
        <v>0</v>
      </c>
      <c r="Y1163" s="4">
        <f t="shared" si="927"/>
        <v>0</v>
      </c>
      <c r="Z1163" s="106">
        <f t="shared" si="928"/>
        <v>0</v>
      </c>
      <c r="AA1163" s="114">
        <f t="shared" ref="AA1163:AA1226" si="939">(AA1162)</f>
        <v>0.05</v>
      </c>
      <c r="AB1163" s="112">
        <f t="shared" si="929"/>
        <v>19</v>
      </c>
      <c r="AC1163" s="178">
        <f t="shared" si="881"/>
        <v>31</v>
      </c>
      <c r="AD1163" s="11">
        <f t="shared" ref="AD1163:AD1226" si="940">ROUND((1+AA1163)^(30/360)^(AB1163/AC1163),9)</f>
        <v>1.0024950779999999</v>
      </c>
      <c r="AE1163" s="106">
        <f t="shared" si="883"/>
        <v>1.5570710699999999</v>
      </c>
      <c r="AF1163" s="106">
        <f t="shared" si="930"/>
        <v>1.62550846</v>
      </c>
      <c r="AG1163" s="106">
        <f t="shared" si="931"/>
        <v>0</v>
      </c>
      <c r="AH1163" s="115" t="str">
        <f t="shared" si="884"/>
        <v>A+J=</v>
      </c>
      <c r="AI1163" s="116">
        <f t="shared" si="877"/>
        <v>45316</v>
      </c>
      <c r="AJ1163" s="10"/>
      <c r="AO1163" s="26"/>
      <c r="AP1163" s="26"/>
      <c r="BA1163" s="1"/>
      <c r="BB1163" s="1"/>
      <c r="BC1163" s="1"/>
      <c r="BD1163" s="1"/>
      <c r="BE1163" s="1"/>
      <c r="BG1163" s="1"/>
      <c r="BH1163" s="1"/>
    </row>
    <row r="1164" spans="1:194" ht="15" customHeight="1" x14ac:dyDescent="0.25">
      <c r="A1164" s="105">
        <f t="shared" si="932"/>
        <v>45305</v>
      </c>
      <c r="B1164" s="106">
        <f t="shared" si="918"/>
        <v>653.31488829577415</v>
      </c>
      <c r="C1164" s="2">
        <f t="shared" si="933"/>
        <v>522.89525404000005</v>
      </c>
      <c r="D1164" s="2">
        <f t="shared" si="934"/>
        <v>0</v>
      </c>
      <c r="E1164" s="106">
        <f t="shared" si="919"/>
        <v>522.89525404000005</v>
      </c>
      <c r="F1164" s="21">
        <f t="shared" si="935"/>
        <v>6735.55</v>
      </c>
      <c r="G1164" s="108">
        <f t="shared" si="936"/>
        <v>6773.27</v>
      </c>
      <c r="H1164" s="109">
        <f t="shared" si="885"/>
        <v>45256</v>
      </c>
      <c r="I1164" s="109">
        <f t="shared" si="879"/>
        <v>45286</v>
      </c>
      <c r="J1164" s="110">
        <f t="shared" si="920"/>
        <v>5.6001365886972909E-3</v>
      </c>
      <c r="K1164" s="117">
        <f t="shared" si="880"/>
        <v>45316</v>
      </c>
      <c r="L1164" s="178">
        <f t="shared" si="882"/>
        <v>31</v>
      </c>
      <c r="M1164" s="178">
        <f t="shared" si="888"/>
        <v>20</v>
      </c>
      <c r="N1164" s="106">
        <f t="shared" si="921"/>
        <v>1.0036094099999999</v>
      </c>
      <c r="O1164" s="111">
        <f t="shared" si="887"/>
        <v>1.00280046</v>
      </c>
      <c r="P1164" s="111">
        <f t="shared" si="937"/>
        <v>1.2416635236896452</v>
      </c>
      <c r="Q1164" s="106">
        <f t="shared" si="886"/>
        <v>1.24614519</v>
      </c>
      <c r="R1164" s="106">
        <f t="shared" si="938"/>
        <v>1.1934647899999999</v>
      </c>
      <c r="S1164" s="106">
        <f t="shared" si="922"/>
        <v>624.05707455000004</v>
      </c>
      <c r="T1164" s="106">
        <f t="shared" si="923"/>
        <v>0</v>
      </c>
      <c r="U1164" s="106">
        <f t="shared" si="924"/>
        <v>128.70815165577409</v>
      </c>
      <c r="V1164" s="106">
        <f t="shared" si="925"/>
        <v>651.6034056957742</v>
      </c>
      <c r="W1164" s="19">
        <f t="shared" si="878"/>
        <v>0</v>
      </c>
      <c r="X1164" s="2">
        <f t="shared" si="926"/>
        <v>0</v>
      </c>
      <c r="Y1164" s="4">
        <f t="shared" si="927"/>
        <v>0</v>
      </c>
      <c r="Z1164" s="106">
        <f t="shared" si="928"/>
        <v>0</v>
      </c>
      <c r="AA1164" s="114">
        <f t="shared" si="939"/>
        <v>0.05</v>
      </c>
      <c r="AB1164" s="112">
        <f t="shared" si="929"/>
        <v>20</v>
      </c>
      <c r="AC1164" s="178">
        <f t="shared" si="881"/>
        <v>31</v>
      </c>
      <c r="AD1164" s="11">
        <f t="shared" si="940"/>
        <v>1.002626571</v>
      </c>
      <c r="AE1164" s="106">
        <f t="shared" si="883"/>
        <v>1.63913021</v>
      </c>
      <c r="AF1164" s="106">
        <f t="shared" si="930"/>
        <v>1.7114826000000001</v>
      </c>
      <c r="AG1164" s="106">
        <f t="shared" si="931"/>
        <v>0</v>
      </c>
      <c r="AH1164" s="115" t="str">
        <f t="shared" si="884"/>
        <v>A+J=</v>
      </c>
      <c r="AI1164" s="116">
        <f t="shared" ref="AI1164:AI1227" si="941">IF(W1163&gt;0,VLOOKUP(A1163,$AL$10:$AZ$312,14),AI1163)</f>
        <v>45316</v>
      </c>
      <c r="AJ1164" s="10"/>
      <c r="AO1164" s="26"/>
      <c r="AP1164" s="26"/>
      <c r="BA1164" s="1"/>
      <c r="BB1164" s="1"/>
      <c r="BC1164" s="1"/>
      <c r="BD1164" s="1"/>
      <c r="BE1164" s="1"/>
      <c r="BG1164" s="1"/>
      <c r="BH1164" s="1"/>
    </row>
    <row r="1165" spans="1:194" ht="15" customHeight="1" x14ac:dyDescent="0.25">
      <c r="A1165" s="105">
        <f t="shared" si="932"/>
        <v>45306</v>
      </c>
      <c r="B1165" s="106">
        <f t="shared" si="918"/>
        <v>653.51829900925861</v>
      </c>
      <c r="C1165" s="2">
        <f t="shared" si="933"/>
        <v>522.89525404000005</v>
      </c>
      <c r="D1165" s="2">
        <f t="shared" si="934"/>
        <v>0</v>
      </c>
      <c r="E1165" s="106">
        <f t="shared" si="919"/>
        <v>522.89525404000005</v>
      </c>
      <c r="F1165" s="21">
        <f t="shared" si="935"/>
        <v>6735.55</v>
      </c>
      <c r="G1165" s="108">
        <f t="shared" si="936"/>
        <v>6773.27</v>
      </c>
      <c r="H1165" s="109">
        <f t="shared" si="885"/>
        <v>45256</v>
      </c>
      <c r="I1165" s="109">
        <f t="shared" si="879"/>
        <v>45286</v>
      </c>
      <c r="J1165" s="110">
        <f t="shared" si="920"/>
        <v>5.6001365886972909E-3</v>
      </c>
      <c r="K1165" s="117">
        <f t="shared" si="880"/>
        <v>45316</v>
      </c>
      <c r="L1165" s="178">
        <f t="shared" si="882"/>
        <v>31</v>
      </c>
      <c r="M1165" s="178">
        <f t="shared" si="888"/>
        <v>21</v>
      </c>
      <c r="N1165" s="106">
        <f t="shared" si="921"/>
        <v>1.00379022</v>
      </c>
      <c r="O1165" s="111">
        <f t="shared" si="887"/>
        <v>1.00280046</v>
      </c>
      <c r="P1165" s="111">
        <f t="shared" si="937"/>
        <v>1.2416635236896452</v>
      </c>
      <c r="Q1165" s="106">
        <f t="shared" si="886"/>
        <v>1.2463697</v>
      </c>
      <c r="R1165" s="106">
        <f t="shared" si="938"/>
        <v>1.1934647899999999</v>
      </c>
      <c r="S1165" s="106">
        <f t="shared" si="922"/>
        <v>624.05707455000004</v>
      </c>
      <c r="T1165" s="106">
        <f t="shared" si="923"/>
        <v>0</v>
      </c>
      <c r="U1165" s="106">
        <f t="shared" si="924"/>
        <v>128.8255468692586</v>
      </c>
      <c r="V1165" s="106">
        <f t="shared" si="925"/>
        <v>651.72080090925863</v>
      </c>
      <c r="W1165" s="19">
        <f t="shared" si="878"/>
        <v>0</v>
      </c>
      <c r="X1165" s="2">
        <f t="shared" si="926"/>
        <v>0</v>
      </c>
      <c r="Y1165" s="4">
        <f t="shared" si="927"/>
        <v>0</v>
      </c>
      <c r="Z1165" s="106">
        <f t="shared" si="928"/>
        <v>0</v>
      </c>
      <c r="AA1165" s="114">
        <f t="shared" si="939"/>
        <v>0.05</v>
      </c>
      <c r="AB1165" s="112">
        <f t="shared" si="929"/>
        <v>21</v>
      </c>
      <c r="AC1165" s="178">
        <f t="shared" si="881"/>
        <v>31</v>
      </c>
      <c r="AD1165" s="11">
        <f t="shared" si="940"/>
        <v>1.00275808</v>
      </c>
      <c r="AE1165" s="106">
        <f t="shared" si="883"/>
        <v>1.7211993299999999</v>
      </c>
      <c r="AF1165" s="106">
        <f t="shared" si="930"/>
        <v>1.7974981000000001</v>
      </c>
      <c r="AG1165" s="106">
        <f t="shared" si="931"/>
        <v>0</v>
      </c>
      <c r="AH1165" s="115" t="str">
        <f t="shared" si="884"/>
        <v>A+J=</v>
      </c>
      <c r="AI1165" s="116">
        <f t="shared" si="941"/>
        <v>45316</v>
      </c>
      <c r="AJ1165" s="10"/>
      <c r="AO1165" s="26"/>
      <c r="AP1165" s="26"/>
      <c r="BA1165" s="1"/>
      <c r="BB1165" s="1"/>
      <c r="BC1165" s="1"/>
      <c r="BD1165" s="1"/>
      <c r="BE1165" s="1"/>
      <c r="BG1165" s="1"/>
      <c r="BH1165" s="1"/>
    </row>
    <row r="1166" spans="1:194" ht="15" customHeight="1" x14ac:dyDescent="0.25">
      <c r="A1166" s="105">
        <f t="shared" si="932"/>
        <v>45307</v>
      </c>
      <c r="B1166" s="106">
        <f t="shared" si="918"/>
        <v>653.72176805960078</v>
      </c>
      <c r="C1166" s="2">
        <f t="shared" si="933"/>
        <v>522.89525404000005</v>
      </c>
      <c r="D1166" s="2">
        <f t="shared" si="934"/>
        <v>0</v>
      </c>
      <c r="E1166" s="106">
        <f t="shared" si="919"/>
        <v>522.89525404000005</v>
      </c>
      <c r="F1166" s="21">
        <f t="shared" si="935"/>
        <v>6735.55</v>
      </c>
      <c r="G1166" s="108">
        <f t="shared" si="936"/>
        <v>6773.27</v>
      </c>
      <c r="H1166" s="109">
        <f t="shared" si="885"/>
        <v>45256</v>
      </c>
      <c r="I1166" s="109">
        <f t="shared" si="879"/>
        <v>45286</v>
      </c>
      <c r="J1166" s="110">
        <f t="shared" si="920"/>
        <v>5.6001365886972909E-3</v>
      </c>
      <c r="K1166" s="117">
        <f t="shared" si="880"/>
        <v>45316</v>
      </c>
      <c r="L1166" s="178">
        <f t="shared" si="882"/>
        <v>31</v>
      </c>
      <c r="M1166" s="178">
        <f t="shared" si="888"/>
        <v>22</v>
      </c>
      <c r="N1166" s="106">
        <f t="shared" si="921"/>
        <v>1.00397106</v>
      </c>
      <c r="O1166" s="111">
        <f t="shared" si="887"/>
        <v>1.00280046</v>
      </c>
      <c r="P1166" s="111">
        <f t="shared" si="937"/>
        <v>1.2416635236896452</v>
      </c>
      <c r="Q1166" s="106">
        <f t="shared" si="886"/>
        <v>1.2465942400000001</v>
      </c>
      <c r="R1166" s="106">
        <f t="shared" si="938"/>
        <v>1.1934647899999999</v>
      </c>
      <c r="S1166" s="106">
        <f t="shared" si="922"/>
        <v>624.05707455000004</v>
      </c>
      <c r="T1166" s="106">
        <f t="shared" si="923"/>
        <v>0</v>
      </c>
      <c r="U1166" s="106">
        <f t="shared" si="924"/>
        <v>128.94295776960078</v>
      </c>
      <c r="V1166" s="106">
        <f t="shared" si="925"/>
        <v>651.83821180960081</v>
      </c>
      <c r="W1166" s="19">
        <f t="shared" si="878"/>
        <v>0</v>
      </c>
      <c r="X1166" s="2">
        <f t="shared" si="926"/>
        <v>0</v>
      </c>
      <c r="Y1166" s="4">
        <f t="shared" si="927"/>
        <v>0</v>
      </c>
      <c r="Z1166" s="106">
        <f t="shared" si="928"/>
        <v>0</v>
      </c>
      <c r="AA1166" s="114">
        <f t="shared" si="939"/>
        <v>0.05</v>
      </c>
      <c r="AB1166" s="112">
        <f t="shared" si="929"/>
        <v>22</v>
      </c>
      <c r="AC1166" s="178">
        <f t="shared" si="881"/>
        <v>31</v>
      </c>
      <c r="AD1166" s="11">
        <f t="shared" si="940"/>
        <v>1.002889607</v>
      </c>
      <c r="AE1166" s="106">
        <f t="shared" si="883"/>
        <v>1.8032796900000001</v>
      </c>
      <c r="AF1166" s="106">
        <f t="shared" si="930"/>
        <v>1.88355625</v>
      </c>
      <c r="AG1166" s="106">
        <f t="shared" si="931"/>
        <v>0</v>
      </c>
      <c r="AH1166" s="115" t="str">
        <f t="shared" si="884"/>
        <v>A+J=</v>
      </c>
      <c r="AI1166" s="116">
        <f t="shared" si="941"/>
        <v>45316</v>
      </c>
      <c r="AJ1166" s="10"/>
      <c r="AO1166" s="26"/>
      <c r="AP1166" s="26"/>
      <c r="BA1166" s="1"/>
      <c r="BB1166" s="1"/>
      <c r="BC1166" s="1"/>
      <c r="BD1166" s="1"/>
      <c r="BE1166" s="1"/>
      <c r="BG1166" s="1"/>
      <c r="BH1166" s="1"/>
    </row>
    <row r="1167" spans="1:194" ht="15" customHeight="1" x14ac:dyDescent="0.25">
      <c r="A1167" s="105">
        <f t="shared" si="932"/>
        <v>45308</v>
      </c>
      <c r="B1167" s="106">
        <f t="shared" si="918"/>
        <v>653.92530531470572</v>
      </c>
      <c r="C1167" s="2">
        <f t="shared" si="933"/>
        <v>522.89525404000005</v>
      </c>
      <c r="D1167" s="2">
        <f t="shared" si="934"/>
        <v>0</v>
      </c>
      <c r="E1167" s="106">
        <f t="shared" si="919"/>
        <v>522.89525404000005</v>
      </c>
      <c r="F1167" s="21">
        <f t="shared" si="935"/>
        <v>6735.55</v>
      </c>
      <c r="G1167" s="108">
        <f t="shared" si="936"/>
        <v>6773.27</v>
      </c>
      <c r="H1167" s="109">
        <f t="shared" si="885"/>
        <v>45256</v>
      </c>
      <c r="I1167" s="109">
        <f t="shared" si="879"/>
        <v>45286</v>
      </c>
      <c r="J1167" s="110">
        <f t="shared" si="920"/>
        <v>5.6001365886972909E-3</v>
      </c>
      <c r="K1167" s="117">
        <f t="shared" si="880"/>
        <v>45316</v>
      </c>
      <c r="L1167" s="178">
        <f t="shared" si="882"/>
        <v>31</v>
      </c>
      <c r="M1167" s="178">
        <f t="shared" si="888"/>
        <v>23</v>
      </c>
      <c r="N1167" s="106">
        <f t="shared" si="921"/>
        <v>1.0041519400000001</v>
      </c>
      <c r="O1167" s="111">
        <f t="shared" si="887"/>
        <v>1.00280046</v>
      </c>
      <c r="P1167" s="111">
        <f t="shared" si="937"/>
        <v>1.2416635236896452</v>
      </c>
      <c r="Q1167" s="106">
        <f t="shared" si="886"/>
        <v>1.24681883</v>
      </c>
      <c r="R1167" s="106">
        <f t="shared" si="938"/>
        <v>1.1934647899999999</v>
      </c>
      <c r="S1167" s="106">
        <f t="shared" si="922"/>
        <v>624.05707455000004</v>
      </c>
      <c r="T1167" s="106">
        <f t="shared" si="923"/>
        <v>0</v>
      </c>
      <c r="U1167" s="106">
        <f t="shared" si="924"/>
        <v>129.0603948147056</v>
      </c>
      <c r="V1167" s="106">
        <f t="shared" si="925"/>
        <v>651.95564885470571</v>
      </c>
      <c r="W1167" s="19">
        <f t="shared" si="878"/>
        <v>0</v>
      </c>
      <c r="X1167" s="2">
        <f t="shared" si="926"/>
        <v>0</v>
      </c>
      <c r="Y1167" s="4">
        <f t="shared" si="927"/>
        <v>0</v>
      </c>
      <c r="Z1167" s="106">
        <f t="shared" si="928"/>
        <v>0</v>
      </c>
      <c r="AA1167" s="114">
        <f t="shared" si="939"/>
        <v>0.05</v>
      </c>
      <c r="AB1167" s="112">
        <f t="shared" si="929"/>
        <v>23</v>
      </c>
      <c r="AC1167" s="178">
        <f t="shared" si="881"/>
        <v>31</v>
      </c>
      <c r="AD1167" s="11">
        <f t="shared" si="940"/>
        <v>1.003021151</v>
      </c>
      <c r="AE1167" s="106">
        <f t="shared" si="883"/>
        <v>1.88537065</v>
      </c>
      <c r="AF1167" s="106">
        <f t="shared" si="930"/>
        <v>1.9696564599999999</v>
      </c>
      <c r="AG1167" s="106">
        <f t="shared" si="931"/>
        <v>0</v>
      </c>
      <c r="AH1167" s="115" t="str">
        <f t="shared" si="884"/>
        <v>A+J=</v>
      </c>
      <c r="AI1167" s="116">
        <f t="shared" si="941"/>
        <v>45316</v>
      </c>
      <c r="AJ1167" s="10"/>
      <c r="AO1167" s="26"/>
      <c r="AP1167" s="26"/>
      <c r="BA1167" s="1"/>
      <c r="BB1167" s="1"/>
      <c r="BC1167" s="1"/>
      <c r="BD1167" s="1"/>
      <c r="BE1167" s="1"/>
      <c r="BG1167" s="1"/>
      <c r="BH1167" s="1"/>
    </row>
    <row r="1168" spans="1:194" ht="15" customHeight="1" x14ac:dyDescent="0.25">
      <c r="A1168" s="105">
        <f t="shared" si="932"/>
        <v>45309</v>
      </c>
      <c r="B1168" s="106">
        <f t="shared" si="918"/>
        <v>654.12890551562054</v>
      </c>
      <c r="C1168" s="2">
        <f t="shared" si="933"/>
        <v>522.89525404000005</v>
      </c>
      <c r="D1168" s="2">
        <f t="shared" si="934"/>
        <v>0</v>
      </c>
      <c r="E1168" s="106">
        <f t="shared" si="919"/>
        <v>522.89525404000005</v>
      </c>
      <c r="F1168" s="21">
        <f t="shared" si="935"/>
        <v>6735.55</v>
      </c>
      <c r="G1168" s="108">
        <f t="shared" si="936"/>
        <v>6773.27</v>
      </c>
      <c r="H1168" s="109">
        <f t="shared" si="885"/>
        <v>45256</v>
      </c>
      <c r="I1168" s="109">
        <f t="shared" si="879"/>
        <v>45286</v>
      </c>
      <c r="J1168" s="110">
        <f t="shared" si="920"/>
        <v>5.6001365886972909E-3</v>
      </c>
      <c r="K1168" s="117">
        <f t="shared" si="880"/>
        <v>45316</v>
      </c>
      <c r="L1168" s="178">
        <f t="shared" si="882"/>
        <v>31</v>
      </c>
      <c r="M1168" s="178">
        <f t="shared" si="888"/>
        <v>24</v>
      </c>
      <c r="N1168" s="106">
        <f t="shared" si="921"/>
        <v>1.0043328499999999</v>
      </c>
      <c r="O1168" s="111">
        <f t="shared" si="887"/>
        <v>1.00280046</v>
      </c>
      <c r="P1168" s="111">
        <f t="shared" si="937"/>
        <v>1.2416635236896452</v>
      </c>
      <c r="Q1168" s="106">
        <f t="shared" si="886"/>
        <v>1.24704346</v>
      </c>
      <c r="R1168" s="106">
        <f t="shared" si="938"/>
        <v>1.1934647899999999</v>
      </c>
      <c r="S1168" s="106">
        <f t="shared" si="922"/>
        <v>624.05707455000004</v>
      </c>
      <c r="T1168" s="106">
        <f t="shared" si="923"/>
        <v>0</v>
      </c>
      <c r="U1168" s="106">
        <f t="shared" si="924"/>
        <v>129.17785277562058</v>
      </c>
      <c r="V1168" s="106">
        <f t="shared" si="925"/>
        <v>652.07310681562058</v>
      </c>
      <c r="W1168" s="19">
        <f t="shared" si="878"/>
        <v>0</v>
      </c>
      <c r="X1168" s="2">
        <f t="shared" si="926"/>
        <v>0</v>
      </c>
      <c r="Y1168" s="4">
        <f t="shared" si="927"/>
        <v>0</v>
      </c>
      <c r="Z1168" s="106">
        <f t="shared" si="928"/>
        <v>0</v>
      </c>
      <c r="AA1168" s="114">
        <f t="shared" si="939"/>
        <v>0.05</v>
      </c>
      <c r="AB1168" s="112">
        <f t="shared" si="929"/>
        <v>24</v>
      </c>
      <c r="AC1168" s="178">
        <f t="shared" si="881"/>
        <v>31</v>
      </c>
      <c r="AD1168" s="11">
        <f t="shared" si="940"/>
        <v>1.0031527119999999</v>
      </c>
      <c r="AE1168" s="106">
        <f t="shared" si="883"/>
        <v>1.9674722200000001</v>
      </c>
      <c r="AF1168" s="106">
        <f t="shared" si="930"/>
        <v>2.0557987</v>
      </c>
      <c r="AG1168" s="106">
        <f t="shared" si="931"/>
        <v>0</v>
      </c>
      <c r="AH1168" s="115" t="str">
        <f t="shared" si="884"/>
        <v>A+J=</v>
      </c>
      <c r="AI1168" s="116">
        <f t="shared" si="941"/>
        <v>45316</v>
      </c>
      <c r="AJ1168" s="10"/>
      <c r="AO1168" s="26"/>
      <c r="AP1168" s="26"/>
      <c r="BA1168" s="1"/>
      <c r="BB1168" s="1"/>
      <c r="BC1168" s="1"/>
      <c r="BD1168" s="1"/>
      <c r="BE1168" s="1"/>
      <c r="BG1168" s="1"/>
      <c r="BH1168" s="1"/>
    </row>
    <row r="1169" spans="1:60" ht="15" customHeight="1" x14ac:dyDescent="0.25">
      <c r="A1169" s="105">
        <f t="shared" si="932"/>
        <v>45310</v>
      </c>
      <c r="B1169" s="106">
        <f t="shared" si="918"/>
        <v>654.33256870234572</v>
      </c>
      <c r="C1169" s="2">
        <f t="shared" si="933"/>
        <v>522.89525404000005</v>
      </c>
      <c r="D1169" s="2">
        <f t="shared" si="934"/>
        <v>0</v>
      </c>
      <c r="E1169" s="106">
        <f t="shared" si="919"/>
        <v>522.89525404000005</v>
      </c>
      <c r="F1169" s="21">
        <f t="shared" si="935"/>
        <v>6735.55</v>
      </c>
      <c r="G1169" s="108">
        <f t="shared" si="936"/>
        <v>6773.27</v>
      </c>
      <c r="H1169" s="109">
        <f t="shared" si="885"/>
        <v>45256</v>
      </c>
      <c r="I1169" s="109">
        <f t="shared" si="879"/>
        <v>45286</v>
      </c>
      <c r="J1169" s="110">
        <f t="shared" si="920"/>
        <v>5.6001365886972909E-3</v>
      </c>
      <c r="K1169" s="117">
        <f t="shared" si="880"/>
        <v>45316</v>
      </c>
      <c r="L1169" s="178">
        <f t="shared" si="882"/>
        <v>31</v>
      </c>
      <c r="M1169" s="178">
        <f t="shared" si="888"/>
        <v>25</v>
      </c>
      <c r="N1169" s="106">
        <f t="shared" si="921"/>
        <v>1.0045137900000001</v>
      </c>
      <c r="O1169" s="111">
        <f t="shared" si="887"/>
        <v>1.00280046</v>
      </c>
      <c r="P1169" s="111">
        <f t="shared" si="937"/>
        <v>1.2416635236896452</v>
      </c>
      <c r="Q1169" s="106">
        <f t="shared" si="886"/>
        <v>1.2472681299999999</v>
      </c>
      <c r="R1169" s="106">
        <f t="shared" si="938"/>
        <v>1.1934647899999999</v>
      </c>
      <c r="S1169" s="106">
        <f t="shared" si="922"/>
        <v>624.05707455000004</v>
      </c>
      <c r="T1169" s="106">
        <f t="shared" si="923"/>
        <v>0</v>
      </c>
      <c r="U1169" s="106">
        <f t="shared" si="924"/>
        <v>129.29533165234571</v>
      </c>
      <c r="V1169" s="106">
        <f t="shared" si="925"/>
        <v>652.19058569234573</v>
      </c>
      <c r="W1169" s="19">
        <f t="shared" si="878"/>
        <v>0</v>
      </c>
      <c r="X1169" s="2">
        <f t="shared" si="926"/>
        <v>0</v>
      </c>
      <c r="Y1169" s="4">
        <f t="shared" si="927"/>
        <v>0</v>
      </c>
      <c r="Z1169" s="106">
        <f t="shared" si="928"/>
        <v>0</v>
      </c>
      <c r="AA1169" s="114">
        <f t="shared" si="939"/>
        <v>0.05</v>
      </c>
      <c r="AB1169" s="112">
        <f t="shared" si="929"/>
        <v>25</v>
      </c>
      <c r="AC1169" s="178">
        <f t="shared" si="881"/>
        <v>31</v>
      </c>
      <c r="AD1169" s="11">
        <f t="shared" si="940"/>
        <v>1.0032842900000001</v>
      </c>
      <c r="AE1169" s="106">
        <f t="shared" si="883"/>
        <v>2.0495844000000001</v>
      </c>
      <c r="AF1169" s="106">
        <f t="shared" si="930"/>
        <v>2.1419830100000001</v>
      </c>
      <c r="AG1169" s="106">
        <f t="shared" si="931"/>
        <v>0</v>
      </c>
      <c r="AH1169" s="115" t="str">
        <f t="shared" si="884"/>
        <v>A+J=</v>
      </c>
      <c r="AI1169" s="116">
        <f t="shared" si="941"/>
        <v>45316</v>
      </c>
      <c r="AJ1169" s="10"/>
      <c r="AO1169" s="26"/>
      <c r="AP1169" s="26"/>
      <c r="BA1169" s="1"/>
      <c r="BB1169" s="1"/>
      <c r="BC1169" s="1"/>
      <c r="BD1169" s="1"/>
      <c r="BE1169" s="1"/>
      <c r="BG1169" s="1"/>
      <c r="BH1169" s="1"/>
    </row>
    <row r="1170" spans="1:60" ht="15" customHeight="1" x14ac:dyDescent="0.25">
      <c r="A1170" s="105">
        <f t="shared" si="932"/>
        <v>45311</v>
      </c>
      <c r="B1170" s="106">
        <f t="shared" si="918"/>
        <v>654.53629553488122</v>
      </c>
      <c r="C1170" s="2">
        <f t="shared" si="933"/>
        <v>522.89525404000005</v>
      </c>
      <c r="D1170" s="2">
        <f t="shared" si="934"/>
        <v>0</v>
      </c>
      <c r="E1170" s="106">
        <f t="shared" si="919"/>
        <v>522.89525404000005</v>
      </c>
      <c r="F1170" s="21">
        <f t="shared" si="935"/>
        <v>6735.55</v>
      </c>
      <c r="G1170" s="108">
        <f t="shared" si="936"/>
        <v>6773.27</v>
      </c>
      <c r="H1170" s="109">
        <f t="shared" si="885"/>
        <v>45256</v>
      </c>
      <c r="I1170" s="109">
        <f t="shared" si="879"/>
        <v>45286</v>
      </c>
      <c r="J1170" s="110">
        <f t="shared" si="920"/>
        <v>5.6001365886972909E-3</v>
      </c>
      <c r="K1170" s="117">
        <f t="shared" si="880"/>
        <v>45316</v>
      </c>
      <c r="L1170" s="178">
        <f t="shared" si="882"/>
        <v>31</v>
      </c>
      <c r="M1170" s="178">
        <f t="shared" si="888"/>
        <v>26</v>
      </c>
      <c r="N1170" s="106">
        <f t="shared" si="921"/>
        <v>1.00469477</v>
      </c>
      <c r="O1170" s="111">
        <f t="shared" si="887"/>
        <v>1.00280046</v>
      </c>
      <c r="P1170" s="111">
        <f t="shared" si="937"/>
        <v>1.2416635236896452</v>
      </c>
      <c r="Q1170" s="106">
        <f t="shared" si="886"/>
        <v>1.24749284</v>
      </c>
      <c r="R1170" s="106">
        <f t="shared" si="938"/>
        <v>1.1934647899999999</v>
      </c>
      <c r="S1170" s="106">
        <f t="shared" si="922"/>
        <v>624.05707455000004</v>
      </c>
      <c r="T1170" s="106">
        <f t="shared" si="923"/>
        <v>0</v>
      </c>
      <c r="U1170" s="106">
        <f t="shared" si="924"/>
        <v>129.41283144488111</v>
      </c>
      <c r="V1170" s="106">
        <f t="shared" si="925"/>
        <v>652.30808548488119</v>
      </c>
      <c r="W1170" s="19">
        <f t="shared" si="878"/>
        <v>0</v>
      </c>
      <c r="X1170" s="2">
        <f t="shared" si="926"/>
        <v>0</v>
      </c>
      <c r="Y1170" s="4">
        <f t="shared" si="927"/>
        <v>0</v>
      </c>
      <c r="Z1170" s="106">
        <f t="shared" si="928"/>
        <v>0</v>
      </c>
      <c r="AA1170" s="114">
        <f t="shared" si="939"/>
        <v>0.05</v>
      </c>
      <c r="AB1170" s="112">
        <f t="shared" si="929"/>
        <v>26</v>
      </c>
      <c r="AC1170" s="178">
        <f t="shared" si="881"/>
        <v>31</v>
      </c>
      <c r="AD1170" s="11">
        <f t="shared" si="940"/>
        <v>1.003415886</v>
      </c>
      <c r="AE1170" s="106">
        <f t="shared" si="883"/>
        <v>2.1317078199999999</v>
      </c>
      <c r="AF1170" s="106">
        <f t="shared" si="930"/>
        <v>2.2282100499999999</v>
      </c>
      <c r="AG1170" s="106">
        <f t="shared" si="931"/>
        <v>0</v>
      </c>
      <c r="AH1170" s="115" t="str">
        <f t="shared" si="884"/>
        <v>A+J=</v>
      </c>
      <c r="AI1170" s="116">
        <f t="shared" si="941"/>
        <v>45316</v>
      </c>
      <c r="AJ1170" s="10"/>
      <c r="AO1170" s="26"/>
      <c r="AP1170" s="26"/>
      <c r="BA1170" s="1"/>
      <c r="BB1170" s="1"/>
      <c r="BC1170" s="1"/>
      <c r="BD1170" s="1"/>
      <c r="BE1170" s="1"/>
      <c r="BG1170" s="1"/>
      <c r="BH1170" s="1"/>
    </row>
    <row r="1171" spans="1:60" ht="15" customHeight="1" x14ac:dyDescent="0.25">
      <c r="A1171" s="105">
        <f t="shared" si="932"/>
        <v>45312</v>
      </c>
      <c r="B1171" s="106">
        <f t="shared" si="918"/>
        <v>654.74008012427407</v>
      </c>
      <c r="C1171" s="2">
        <f t="shared" si="933"/>
        <v>522.89525404000005</v>
      </c>
      <c r="D1171" s="2">
        <f t="shared" si="934"/>
        <v>0</v>
      </c>
      <c r="E1171" s="106">
        <f t="shared" si="919"/>
        <v>522.89525404000005</v>
      </c>
      <c r="F1171" s="21">
        <f t="shared" si="935"/>
        <v>6735.55</v>
      </c>
      <c r="G1171" s="108">
        <f t="shared" si="936"/>
        <v>6773.27</v>
      </c>
      <c r="H1171" s="109">
        <f t="shared" si="885"/>
        <v>45256</v>
      </c>
      <c r="I1171" s="109">
        <f t="shared" si="879"/>
        <v>45286</v>
      </c>
      <c r="J1171" s="110">
        <f t="shared" si="920"/>
        <v>5.6001365886972909E-3</v>
      </c>
      <c r="K1171" s="117">
        <f t="shared" si="880"/>
        <v>45316</v>
      </c>
      <c r="L1171" s="178">
        <f t="shared" si="882"/>
        <v>31</v>
      </c>
      <c r="M1171" s="178">
        <f t="shared" si="888"/>
        <v>27</v>
      </c>
      <c r="N1171" s="106">
        <f t="shared" si="921"/>
        <v>1.0048757699999999</v>
      </c>
      <c r="O1171" s="111">
        <f t="shared" si="887"/>
        <v>1.00280046</v>
      </c>
      <c r="P1171" s="111">
        <f t="shared" si="937"/>
        <v>1.2416635236896452</v>
      </c>
      <c r="Q1171" s="106">
        <f t="shared" si="886"/>
        <v>1.24771758</v>
      </c>
      <c r="R1171" s="106">
        <f t="shared" si="938"/>
        <v>1.1934647899999999</v>
      </c>
      <c r="S1171" s="106">
        <f t="shared" si="922"/>
        <v>624.05707455000004</v>
      </c>
      <c r="T1171" s="106">
        <f t="shared" si="923"/>
        <v>0</v>
      </c>
      <c r="U1171" s="106">
        <f t="shared" si="924"/>
        <v>129.53034692427403</v>
      </c>
      <c r="V1171" s="106">
        <f t="shared" si="925"/>
        <v>652.42560096427405</v>
      </c>
      <c r="W1171" s="19">
        <f t="shared" si="878"/>
        <v>0</v>
      </c>
      <c r="X1171" s="2">
        <f t="shared" si="926"/>
        <v>0</v>
      </c>
      <c r="Y1171" s="4">
        <f t="shared" si="927"/>
        <v>0</v>
      </c>
      <c r="Z1171" s="106">
        <f t="shared" si="928"/>
        <v>0</v>
      </c>
      <c r="AA1171" s="114">
        <f t="shared" si="939"/>
        <v>0.05</v>
      </c>
      <c r="AB1171" s="112">
        <f t="shared" si="929"/>
        <v>27</v>
      </c>
      <c r="AC1171" s="178">
        <f t="shared" si="881"/>
        <v>31</v>
      </c>
      <c r="AD1171" s="11">
        <f t="shared" si="940"/>
        <v>1.003547499</v>
      </c>
      <c r="AE1171" s="106">
        <f t="shared" si="883"/>
        <v>2.2138418400000002</v>
      </c>
      <c r="AF1171" s="106">
        <f t="shared" si="930"/>
        <v>2.3144791599999999</v>
      </c>
      <c r="AG1171" s="106">
        <f t="shared" si="931"/>
        <v>0</v>
      </c>
      <c r="AH1171" s="115" t="str">
        <f t="shared" si="884"/>
        <v>A+J=</v>
      </c>
      <c r="AI1171" s="116">
        <f t="shared" si="941"/>
        <v>45316</v>
      </c>
      <c r="AJ1171" s="10"/>
      <c r="AO1171" s="26"/>
      <c r="AP1171" s="26"/>
      <c r="BA1171" s="1"/>
      <c r="BB1171" s="1"/>
      <c r="BC1171" s="1"/>
      <c r="BD1171" s="1"/>
      <c r="BE1171" s="1"/>
      <c r="BG1171" s="1"/>
      <c r="BH1171" s="1"/>
    </row>
    <row r="1172" spans="1:60" ht="15" customHeight="1" x14ac:dyDescent="0.25">
      <c r="A1172" s="105">
        <f t="shared" si="932"/>
        <v>45313</v>
      </c>
      <c r="B1172" s="106">
        <f t="shared" si="918"/>
        <v>654.94394347633477</v>
      </c>
      <c r="C1172" s="2">
        <f t="shared" si="933"/>
        <v>522.89525404000005</v>
      </c>
      <c r="D1172" s="2">
        <f t="shared" si="934"/>
        <v>0</v>
      </c>
      <c r="E1172" s="106">
        <f t="shared" si="919"/>
        <v>522.89525404000005</v>
      </c>
      <c r="F1172" s="21">
        <f t="shared" si="935"/>
        <v>6735.55</v>
      </c>
      <c r="G1172" s="108">
        <f t="shared" si="936"/>
        <v>6773.27</v>
      </c>
      <c r="H1172" s="109">
        <f t="shared" si="885"/>
        <v>45256</v>
      </c>
      <c r="I1172" s="109">
        <f t="shared" si="879"/>
        <v>45286</v>
      </c>
      <c r="J1172" s="110">
        <f t="shared" si="920"/>
        <v>5.6001365886972909E-3</v>
      </c>
      <c r="K1172" s="117">
        <f t="shared" si="880"/>
        <v>45316</v>
      </c>
      <c r="L1172" s="178">
        <f t="shared" si="882"/>
        <v>31</v>
      </c>
      <c r="M1172" s="178">
        <f t="shared" si="888"/>
        <v>28</v>
      </c>
      <c r="N1172" s="106">
        <f t="shared" si="921"/>
        <v>1.0050568200000001</v>
      </c>
      <c r="O1172" s="111">
        <f t="shared" si="887"/>
        <v>1.00280046</v>
      </c>
      <c r="P1172" s="111">
        <f t="shared" si="937"/>
        <v>1.2416635236896452</v>
      </c>
      <c r="Q1172" s="106">
        <f t="shared" si="886"/>
        <v>1.24794239</v>
      </c>
      <c r="R1172" s="106">
        <f t="shared" si="938"/>
        <v>1.1934647899999999</v>
      </c>
      <c r="S1172" s="106">
        <f t="shared" si="922"/>
        <v>624.05707455000004</v>
      </c>
      <c r="T1172" s="106">
        <f t="shared" si="923"/>
        <v>0</v>
      </c>
      <c r="U1172" s="106">
        <f t="shared" si="924"/>
        <v>129.64789900633474</v>
      </c>
      <c r="V1172" s="106">
        <f t="shared" si="925"/>
        <v>652.54315304633474</v>
      </c>
      <c r="W1172" s="19">
        <f t="shared" ref="W1172:W1235" si="942">IF(VLOOKUP(A1172,AL$10:AX$312,13)=VLOOKUP(A1171,AL$10:AX$312,13),0,VLOOKUP(A1172,AL$10:AX$312,13))</f>
        <v>0</v>
      </c>
      <c r="X1172" s="2">
        <f t="shared" si="926"/>
        <v>0</v>
      </c>
      <c r="Y1172" s="4">
        <f t="shared" si="927"/>
        <v>0</v>
      </c>
      <c r="Z1172" s="106">
        <f t="shared" si="928"/>
        <v>0</v>
      </c>
      <c r="AA1172" s="114">
        <f t="shared" si="939"/>
        <v>0.05</v>
      </c>
      <c r="AB1172" s="112">
        <f t="shared" si="929"/>
        <v>28</v>
      </c>
      <c r="AC1172" s="178">
        <f t="shared" si="881"/>
        <v>31</v>
      </c>
      <c r="AD1172" s="11">
        <f t="shared" si="940"/>
        <v>1.003679129</v>
      </c>
      <c r="AE1172" s="106">
        <f t="shared" si="883"/>
        <v>2.2959864799999998</v>
      </c>
      <c r="AF1172" s="106">
        <f t="shared" si="930"/>
        <v>2.4007904299999998</v>
      </c>
      <c r="AG1172" s="106">
        <f t="shared" si="931"/>
        <v>0</v>
      </c>
      <c r="AH1172" s="115" t="str">
        <f t="shared" si="884"/>
        <v>A+J=</v>
      </c>
      <c r="AI1172" s="116">
        <f t="shared" si="941"/>
        <v>45316</v>
      </c>
      <c r="AJ1172" s="10"/>
      <c r="AO1172" s="26"/>
      <c r="AP1172" s="26"/>
      <c r="BA1172" s="1"/>
      <c r="BB1172" s="1"/>
      <c r="BC1172" s="1"/>
      <c r="BD1172" s="1"/>
      <c r="BE1172" s="1"/>
      <c r="BG1172" s="1"/>
      <c r="BH1172" s="1"/>
    </row>
    <row r="1173" spans="1:60" ht="15" customHeight="1" x14ac:dyDescent="0.25">
      <c r="A1173" s="105">
        <f t="shared" si="932"/>
        <v>45314</v>
      </c>
      <c r="B1173" s="106">
        <f t="shared" si="918"/>
        <v>655.14786002630058</v>
      </c>
      <c r="C1173" s="2">
        <f t="shared" si="933"/>
        <v>522.89525404000005</v>
      </c>
      <c r="D1173" s="2">
        <f t="shared" si="934"/>
        <v>0</v>
      </c>
      <c r="E1173" s="106">
        <f t="shared" si="919"/>
        <v>522.89525404000005</v>
      </c>
      <c r="F1173" s="21">
        <f t="shared" si="935"/>
        <v>6735.55</v>
      </c>
      <c r="G1173" s="108">
        <f t="shared" si="936"/>
        <v>6773.27</v>
      </c>
      <c r="H1173" s="109">
        <f t="shared" si="885"/>
        <v>45256</v>
      </c>
      <c r="I1173" s="109">
        <f t="shared" ref="I1173:I1236" si="943">IF(W1172&gt;0,A1173,I1172)</f>
        <v>45286</v>
      </c>
      <c r="J1173" s="110">
        <f t="shared" si="920"/>
        <v>5.6001365886972909E-3</v>
      </c>
      <c r="K1173" s="117">
        <f t="shared" ref="K1173:K1236" si="944">IF(DAY(A1172)=K$9,VLOOKUP(A1172,$AP$321:$AV$619,4),K1172)</f>
        <v>45316</v>
      </c>
      <c r="L1173" s="178">
        <f t="shared" si="882"/>
        <v>31</v>
      </c>
      <c r="M1173" s="178">
        <f t="shared" si="888"/>
        <v>29</v>
      </c>
      <c r="N1173" s="106">
        <f t="shared" si="921"/>
        <v>1.0052378900000001</v>
      </c>
      <c r="O1173" s="111">
        <f t="shared" si="887"/>
        <v>1.00280046</v>
      </c>
      <c r="P1173" s="111">
        <f t="shared" si="937"/>
        <v>1.2416635236896452</v>
      </c>
      <c r="Q1173" s="106">
        <f t="shared" si="886"/>
        <v>1.24816722</v>
      </c>
      <c r="R1173" s="106">
        <f t="shared" si="938"/>
        <v>1.1934647899999999</v>
      </c>
      <c r="S1173" s="106">
        <f t="shared" si="922"/>
        <v>624.05707455000004</v>
      </c>
      <c r="T1173" s="106">
        <f t="shared" si="923"/>
        <v>0</v>
      </c>
      <c r="U1173" s="106">
        <f t="shared" si="924"/>
        <v>129.7654615463006</v>
      </c>
      <c r="V1173" s="106">
        <f t="shared" si="925"/>
        <v>652.66071558630063</v>
      </c>
      <c r="W1173" s="19">
        <f t="shared" si="942"/>
        <v>0</v>
      </c>
      <c r="X1173" s="2">
        <f t="shared" si="926"/>
        <v>0</v>
      </c>
      <c r="Y1173" s="4">
        <f t="shared" si="927"/>
        <v>0</v>
      </c>
      <c r="Z1173" s="106">
        <f t="shared" si="928"/>
        <v>0</v>
      </c>
      <c r="AA1173" s="114">
        <f t="shared" si="939"/>
        <v>0.05</v>
      </c>
      <c r="AB1173" s="112">
        <f t="shared" si="929"/>
        <v>29</v>
      </c>
      <c r="AC1173" s="178">
        <f t="shared" ref="AC1173:AC1236" si="945">IF(DAY(A1172)=25,VLOOKUP(A1172,$AP$321:$AV$619,7),AC1172)</f>
        <v>31</v>
      </c>
      <c r="AD1173" s="11">
        <f t="shared" si="940"/>
        <v>1.003810777</v>
      </c>
      <c r="AE1173" s="106">
        <f t="shared" si="883"/>
        <v>2.3781423400000001</v>
      </c>
      <c r="AF1173" s="106">
        <f t="shared" si="930"/>
        <v>2.4871444399999998</v>
      </c>
      <c r="AG1173" s="106">
        <f t="shared" si="931"/>
        <v>0</v>
      </c>
      <c r="AH1173" s="115" t="str">
        <f t="shared" si="884"/>
        <v>A+J=</v>
      </c>
      <c r="AI1173" s="116">
        <f t="shared" si="941"/>
        <v>45316</v>
      </c>
      <c r="AJ1173" s="10"/>
      <c r="AO1173" s="26"/>
      <c r="AP1173" s="26"/>
      <c r="BA1173" s="1"/>
      <c r="BB1173" s="1"/>
      <c r="BC1173" s="1"/>
      <c r="BD1173" s="1"/>
      <c r="BE1173" s="1"/>
      <c r="BG1173" s="1"/>
      <c r="BH1173" s="1"/>
    </row>
    <row r="1174" spans="1:60" ht="15" customHeight="1" x14ac:dyDescent="0.25">
      <c r="A1174" s="105">
        <f t="shared" si="932"/>
        <v>45315</v>
      </c>
      <c r="B1174" s="106">
        <f t="shared" si="918"/>
        <v>655.35183437312401</v>
      </c>
      <c r="C1174" s="2">
        <f t="shared" si="933"/>
        <v>522.89525404000005</v>
      </c>
      <c r="D1174" s="2">
        <f t="shared" si="934"/>
        <v>0</v>
      </c>
      <c r="E1174" s="106">
        <f t="shared" si="919"/>
        <v>522.89525404000005</v>
      </c>
      <c r="F1174" s="21">
        <f t="shared" si="935"/>
        <v>6735.55</v>
      </c>
      <c r="G1174" s="108">
        <f t="shared" si="936"/>
        <v>6773.27</v>
      </c>
      <c r="H1174" s="109">
        <f t="shared" si="885"/>
        <v>45256</v>
      </c>
      <c r="I1174" s="109">
        <f t="shared" si="943"/>
        <v>45286</v>
      </c>
      <c r="J1174" s="110">
        <f t="shared" si="920"/>
        <v>5.6001365886972909E-3</v>
      </c>
      <c r="K1174" s="117">
        <f t="shared" si="944"/>
        <v>45316</v>
      </c>
      <c r="L1174" s="178">
        <f t="shared" si="882"/>
        <v>31</v>
      </c>
      <c r="M1174" s="178">
        <f t="shared" si="888"/>
        <v>30</v>
      </c>
      <c r="N1174" s="106">
        <f t="shared" si="921"/>
        <v>1.0054189899999999</v>
      </c>
      <c r="O1174" s="111">
        <f t="shared" si="887"/>
        <v>1.00280046</v>
      </c>
      <c r="P1174" s="111">
        <f t="shared" si="937"/>
        <v>1.2416635236896452</v>
      </c>
      <c r="Q1174" s="106">
        <f t="shared" si="886"/>
        <v>1.2483920799999999</v>
      </c>
      <c r="R1174" s="106">
        <f t="shared" si="938"/>
        <v>1.1934647899999999</v>
      </c>
      <c r="S1174" s="106">
        <f t="shared" si="922"/>
        <v>624.05707455000004</v>
      </c>
      <c r="T1174" s="106">
        <f t="shared" si="923"/>
        <v>0</v>
      </c>
      <c r="U1174" s="106">
        <f t="shared" si="924"/>
        <v>129.88303977312395</v>
      </c>
      <c r="V1174" s="106">
        <f t="shared" si="925"/>
        <v>652.77829381312404</v>
      </c>
      <c r="W1174" s="19">
        <f t="shared" si="942"/>
        <v>0</v>
      </c>
      <c r="X1174" s="2">
        <f t="shared" si="926"/>
        <v>0</v>
      </c>
      <c r="Y1174" s="4">
        <f t="shared" si="927"/>
        <v>0</v>
      </c>
      <c r="Z1174" s="106">
        <f t="shared" si="928"/>
        <v>0</v>
      </c>
      <c r="AA1174" s="114">
        <f t="shared" si="939"/>
        <v>0.05</v>
      </c>
      <c r="AB1174" s="112">
        <f t="shared" si="929"/>
        <v>30</v>
      </c>
      <c r="AC1174" s="178">
        <f t="shared" si="945"/>
        <v>31</v>
      </c>
      <c r="AD1174" s="11">
        <f t="shared" si="940"/>
        <v>1.003942442</v>
      </c>
      <c r="AE1174" s="106">
        <f t="shared" si="883"/>
        <v>2.4603088199999998</v>
      </c>
      <c r="AF1174" s="106">
        <f t="shared" si="930"/>
        <v>2.5735405600000001</v>
      </c>
      <c r="AG1174" s="106">
        <f t="shared" si="931"/>
        <v>0</v>
      </c>
      <c r="AH1174" s="115" t="str">
        <f t="shared" si="884"/>
        <v>A+J=</v>
      </c>
      <c r="AI1174" s="116">
        <f t="shared" si="941"/>
        <v>45316</v>
      </c>
      <c r="AJ1174" s="10"/>
      <c r="AO1174" s="26"/>
      <c r="AP1174" s="26"/>
      <c r="BA1174" s="1"/>
      <c r="BB1174" s="1"/>
      <c r="BC1174" s="1"/>
      <c r="BD1174" s="1"/>
      <c r="BE1174" s="1"/>
      <c r="BG1174" s="1"/>
      <c r="BH1174" s="1"/>
    </row>
    <row r="1175" spans="1:60" ht="15" customHeight="1" x14ac:dyDescent="0.25">
      <c r="A1175" s="105">
        <f t="shared" si="932"/>
        <v>45316</v>
      </c>
      <c r="B1175" s="106">
        <f t="shared" si="918"/>
        <v>655.55588227366286</v>
      </c>
      <c r="C1175" s="2">
        <f t="shared" si="933"/>
        <v>522.89525404000005</v>
      </c>
      <c r="D1175" s="2">
        <f t="shared" si="934"/>
        <v>0</v>
      </c>
      <c r="E1175" s="106">
        <f t="shared" si="919"/>
        <v>522.89525404000005</v>
      </c>
      <c r="F1175" s="21">
        <f t="shared" si="935"/>
        <v>6735.55</v>
      </c>
      <c r="G1175" s="108">
        <f t="shared" si="936"/>
        <v>6773.27</v>
      </c>
      <c r="H1175" s="109">
        <f t="shared" si="885"/>
        <v>45256</v>
      </c>
      <c r="I1175" s="109">
        <f t="shared" si="943"/>
        <v>45286</v>
      </c>
      <c r="J1175" s="110">
        <f t="shared" si="920"/>
        <v>5.6001365886972909E-3</v>
      </c>
      <c r="K1175" s="117">
        <f t="shared" si="944"/>
        <v>45316</v>
      </c>
      <c r="L1175" s="178">
        <f t="shared" si="882"/>
        <v>31</v>
      </c>
      <c r="M1175" s="178">
        <f t="shared" si="888"/>
        <v>31</v>
      </c>
      <c r="N1175" s="106">
        <f t="shared" si="921"/>
        <v>1.0056001299999999</v>
      </c>
      <c r="O1175" s="111">
        <f t="shared" si="887"/>
        <v>1.00280046</v>
      </c>
      <c r="P1175" s="111">
        <f t="shared" si="937"/>
        <v>1.2416635236896452</v>
      </c>
      <c r="Q1175" s="106">
        <f t="shared" si="886"/>
        <v>1.2486170000000001</v>
      </c>
      <c r="R1175" s="106">
        <f t="shared" si="938"/>
        <v>1.2486170000000001</v>
      </c>
      <c r="S1175" s="106">
        <f t="shared" si="922"/>
        <v>652.89590340999996</v>
      </c>
      <c r="T1175" s="106">
        <f t="shared" si="923"/>
        <v>0</v>
      </c>
      <c r="U1175" s="106">
        <f t="shared" si="924"/>
        <v>130.00064937366275</v>
      </c>
      <c r="V1175" s="106">
        <f t="shared" si="925"/>
        <v>652.89590341366284</v>
      </c>
      <c r="W1175" s="19">
        <f t="shared" si="942"/>
        <v>39</v>
      </c>
      <c r="X1175" s="2">
        <f t="shared" si="926"/>
        <v>13.64599744</v>
      </c>
      <c r="Y1175" s="4">
        <f t="shared" si="927"/>
        <v>2.6096999999999999E-2</v>
      </c>
      <c r="Z1175" s="106">
        <f t="shared" si="928"/>
        <v>17.038624389999999</v>
      </c>
      <c r="AA1175" s="114">
        <f t="shared" si="939"/>
        <v>0.05</v>
      </c>
      <c r="AB1175" s="112">
        <f t="shared" si="929"/>
        <v>31</v>
      </c>
      <c r="AC1175" s="178">
        <f t="shared" si="945"/>
        <v>31</v>
      </c>
      <c r="AD1175" s="11">
        <f t="shared" si="940"/>
        <v>1.004074124</v>
      </c>
      <c r="AE1175" s="106">
        <f t="shared" si="883"/>
        <v>2.6599788599999998</v>
      </c>
      <c r="AF1175" s="106">
        <f t="shared" si="930"/>
        <v>2.6599788599999998</v>
      </c>
      <c r="AG1175" s="106">
        <f t="shared" si="931"/>
        <v>19.698603249999998</v>
      </c>
      <c r="AH1175" s="115" t="str">
        <f t="shared" si="884"/>
        <v>A+J=</v>
      </c>
      <c r="AI1175" s="116">
        <f t="shared" si="941"/>
        <v>45316</v>
      </c>
      <c r="AJ1175" s="10"/>
      <c r="AO1175" s="26"/>
      <c r="AP1175" s="26"/>
      <c r="BA1175" s="1"/>
      <c r="BB1175" s="1"/>
      <c r="BC1175" s="1"/>
      <c r="BD1175" s="1"/>
      <c r="BE1175" s="1"/>
      <c r="BG1175" s="1"/>
      <c r="BH1175" s="1"/>
    </row>
    <row r="1176" spans="1:60" ht="15" customHeight="1" x14ac:dyDescent="0.25">
      <c r="A1176" s="105">
        <f t="shared" si="932"/>
        <v>45317</v>
      </c>
      <c r="B1176" s="106">
        <f t="shared" si="918"/>
        <v>636.00096594152626</v>
      </c>
      <c r="C1176" s="2">
        <f t="shared" si="933"/>
        <v>509.24925660000002</v>
      </c>
      <c r="D1176" s="2">
        <f t="shared" si="934"/>
        <v>152.22270086999981</v>
      </c>
      <c r="E1176" s="106">
        <f t="shared" si="919"/>
        <v>357.02655573000021</v>
      </c>
      <c r="F1176" s="21">
        <f t="shared" si="935"/>
        <v>6773.27</v>
      </c>
      <c r="G1176" s="108">
        <f t="shared" si="936"/>
        <v>6801.72</v>
      </c>
      <c r="H1176" s="109">
        <f t="shared" si="885"/>
        <v>45286</v>
      </c>
      <c r="I1176" s="109">
        <f t="shared" si="943"/>
        <v>45317</v>
      </c>
      <c r="J1176" s="110">
        <f t="shared" si="920"/>
        <v>4.2003345503722755E-3</v>
      </c>
      <c r="K1176" s="117">
        <f t="shared" si="944"/>
        <v>45347</v>
      </c>
      <c r="L1176" s="178">
        <f t="shared" si="882"/>
        <v>31</v>
      </c>
      <c r="M1176" s="178">
        <f t="shared" si="888"/>
        <v>1</v>
      </c>
      <c r="N1176" s="106">
        <f t="shared" si="921"/>
        <v>1.00013522</v>
      </c>
      <c r="O1176" s="111">
        <f t="shared" si="887"/>
        <v>1.0056001299999999</v>
      </c>
      <c r="P1176" s="111">
        <f t="shared" si="937"/>
        <v>1.2486170008385651</v>
      </c>
      <c r="Q1176" s="106">
        <f t="shared" si="886"/>
        <v>1.2487858300000001</v>
      </c>
      <c r="R1176" s="106">
        <f t="shared" si="938"/>
        <v>1.2486170000000001</v>
      </c>
      <c r="S1176" s="106">
        <f t="shared" si="922"/>
        <v>635.85727901999996</v>
      </c>
      <c r="T1176" s="106">
        <f t="shared" si="923"/>
        <v>37.845151222196755</v>
      </c>
      <c r="U1176" s="106">
        <f t="shared" si="924"/>
        <v>88.823147999329393</v>
      </c>
      <c r="V1176" s="106">
        <f t="shared" si="925"/>
        <v>635.91755582152621</v>
      </c>
      <c r="W1176" s="19">
        <f t="shared" si="942"/>
        <v>0</v>
      </c>
      <c r="X1176" s="2">
        <f t="shared" si="926"/>
        <v>0</v>
      </c>
      <c r="Y1176" s="4">
        <f t="shared" si="927"/>
        <v>0</v>
      </c>
      <c r="Z1176" s="106">
        <f t="shared" si="928"/>
        <v>0</v>
      </c>
      <c r="AA1176" s="114">
        <f t="shared" si="939"/>
        <v>0.05</v>
      </c>
      <c r="AB1176" s="112">
        <f t="shared" si="929"/>
        <v>1</v>
      </c>
      <c r="AC1176" s="178">
        <f t="shared" si="945"/>
        <v>31</v>
      </c>
      <c r="AD1176" s="11">
        <f t="shared" si="940"/>
        <v>1.000131165</v>
      </c>
      <c r="AE1176" s="106">
        <f t="shared" si="883"/>
        <v>8.3402219999999999E-2</v>
      </c>
      <c r="AF1176" s="106">
        <f t="shared" si="930"/>
        <v>8.3410120000000004E-2</v>
      </c>
      <c r="AG1176" s="106">
        <f t="shared" si="931"/>
        <v>0</v>
      </c>
      <c r="AH1176" s="115" t="str">
        <f t="shared" si="884"/>
        <v>A+J=</v>
      </c>
      <c r="AI1176" s="116">
        <f t="shared" si="941"/>
        <v>45347</v>
      </c>
      <c r="AJ1176" s="10"/>
      <c r="AO1176" s="26"/>
      <c r="AP1176" s="26"/>
      <c r="BA1176" s="1"/>
      <c r="BB1176" s="1"/>
      <c r="BC1176" s="1"/>
      <c r="BD1176" s="1"/>
      <c r="BE1176" s="1"/>
      <c r="BG1176" s="1"/>
      <c r="BH1176" s="1"/>
    </row>
    <row r="1177" spans="1:60" ht="15" customHeight="1" x14ac:dyDescent="0.25">
      <c r="A1177" s="105">
        <f t="shared" si="932"/>
        <v>45318</v>
      </c>
      <c r="B1177" s="106">
        <f t="shared" si="918"/>
        <v>636.14468662546108</v>
      </c>
      <c r="C1177" s="2">
        <f t="shared" si="933"/>
        <v>509.24925660000002</v>
      </c>
      <c r="D1177" s="2">
        <f t="shared" si="934"/>
        <v>152.22270086999981</v>
      </c>
      <c r="E1177" s="106">
        <f t="shared" si="919"/>
        <v>357.02655573000021</v>
      </c>
      <c r="F1177" s="21">
        <f t="shared" si="935"/>
        <v>6773.27</v>
      </c>
      <c r="G1177" s="108">
        <f t="shared" si="936"/>
        <v>6801.72</v>
      </c>
      <c r="H1177" s="109">
        <f t="shared" si="885"/>
        <v>45286</v>
      </c>
      <c r="I1177" s="109">
        <f t="shared" si="943"/>
        <v>45317</v>
      </c>
      <c r="J1177" s="110">
        <f t="shared" si="920"/>
        <v>4.2003345503722755E-3</v>
      </c>
      <c r="K1177" s="117">
        <f t="shared" si="944"/>
        <v>45347</v>
      </c>
      <c r="L1177" s="178">
        <f t="shared" si="882"/>
        <v>31</v>
      </c>
      <c r="M1177" s="178">
        <f t="shared" si="888"/>
        <v>2</v>
      </c>
      <c r="N1177" s="106">
        <f t="shared" si="921"/>
        <v>1.0002704499999999</v>
      </c>
      <c r="O1177" s="111">
        <f t="shared" si="887"/>
        <v>1.0056001299999999</v>
      </c>
      <c r="P1177" s="111">
        <f t="shared" si="937"/>
        <v>1.2486170008385651</v>
      </c>
      <c r="Q1177" s="106">
        <f t="shared" si="886"/>
        <v>1.24895468</v>
      </c>
      <c r="R1177" s="106">
        <f t="shared" si="938"/>
        <v>1.2486170000000001</v>
      </c>
      <c r="S1177" s="106">
        <f t="shared" si="922"/>
        <v>635.85727901999996</v>
      </c>
      <c r="T1177" s="106">
        <f t="shared" si="923"/>
        <v>37.845151222196755</v>
      </c>
      <c r="U1177" s="106">
        <f t="shared" si="924"/>
        <v>88.883431933264362</v>
      </c>
      <c r="V1177" s="106">
        <f t="shared" si="925"/>
        <v>635.9778397554611</v>
      </c>
      <c r="W1177" s="19">
        <f t="shared" si="942"/>
        <v>0</v>
      </c>
      <c r="X1177" s="2">
        <f t="shared" si="926"/>
        <v>0</v>
      </c>
      <c r="Y1177" s="4">
        <f t="shared" si="927"/>
        <v>0</v>
      </c>
      <c r="Z1177" s="106">
        <f t="shared" si="928"/>
        <v>0</v>
      </c>
      <c r="AA1177" s="114">
        <f t="shared" si="939"/>
        <v>0.05</v>
      </c>
      <c r="AB1177" s="112">
        <f t="shared" si="929"/>
        <v>2</v>
      </c>
      <c r="AC1177" s="178">
        <f t="shared" si="945"/>
        <v>31</v>
      </c>
      <c r="AD1177" s="11">
        <f t="shared" si="940"/>
        <v>1.0002623470000001</v>
      </c>
      <c r="AE1177" s="106">
        <f t="shared" si="883"/>
        <v>0.16681524</v>
      </c>
      <c r="AF1177" s="106">
        <f t="shared" si="930"/>
        <v>0.16684687000000001</v>
      </c>
      <c r="AG1177" s="106">
        <f t="shared" si="931"/>
        <v>0</v>
      </c>
      <c r="AH1177" s="115" t="str">
        <f t="shared" si="884"/>
        <v>A+J=</v>
      </c>
      <c r="AI1177" s="116">
        <f t="shared" si="941"/>
        <v>45347</v>
      </c>
      <c r="AJ1177" s="10"/>
      <c r="AO1177" s="26"/>
      <c r="AP1177" s="26"/>
      <c r="BA1177" s="1"/>
      <c r="BB1177" s="1"/>
      <c r="BC1177" s="1"/>
      <c r="BD1177" s="1"/>
      <c r="BE1177" s="1"/>
      <c r="BG1177" s="1"/>
      <c r="BH1177" s="1"/>
    </row>
    <row r="1178" spans="1:60" ht="15" customHeight="1" x14ac:dyDescent="0.25">
      <c r="A1178" s="105">
        <f t="shared" si="932"/>
        <v>45319</v>
      </c>
      <c r="B1178" s="106">
        <f t="shared" si="918"/>
        <v>636.28844823045836</v>
      </c>
      <c r="C1178" s="2">
        <f t="shared" si="933"/>
        <v>509.24925660000002</v>
      </c>
      <c r="D1178" s="2">
        <f t="shared" si="934"/>
        <v>152.22270086999981</v>
      </c>
      <c r="E1178" s="106">
        <f t="shared" si="919"/>
        <v>357.02655573000021</v>
      </c>
      <c r="F1178" s="21">
        <f t="shared" si="935"/>
        <v>6773.27</v>
      </c>
      <c r="G1178" s="108">
        <f t="shared" si="936"/>
        <v>6801.72</v>
      </c>
      <c r="H1178" s="109">
        <f t="shared" si="885"/>
        <v>45286</v>
      </c>
      <c r="I1178" s="109">
        <f t="shared" si="943"/>
        <v>45317</v>
      </c>
      <c r="J1178" s="110">
        <f t="shared" si="920"/>
        <v>4.2003345503722755E-3</v>
      </c>
      <c r="K1178" s="117">
        <f t="shared" si="944"/>
        <v>45347</v>
      </c>
      <c r="L1178" s="178">
        <f t="shared" si="882"/>
        <v>31</v>
      </c>
      <c r="M1178" s="178">
        <f t="shared" si="888"/>
        <v>3</v>
      </c>
      <c r="N1178" s="106">
        <f t="shared" si="921"/>
        <v>1.0004057099999999</v>
      </c>
      <c r="O1178" s="111">
        <f t="shared" si="887"/>
        <v>1.0056001299999999</v>
      </c>
      <c r="P1178" s="111">
        <f t="shared" si="937"/>
        <v>1.2486170008385651</v>
      </c>
      <c r="Q1178" s="106">
        <f t="shared" si="886"/>
        <v>1.2491235700000001</v>
      </c>
      <c r="R1178" s="106">
        <f t="shared" si="938"/>
        <v>1.2486170000000001</v>
      </c>
      <c r="S1178" s="106">
        <f t="shared" si="922"/>
        <v>635.85727901999996</v>
      </c>
      <c r="T1178" s="106">
        <f t="shared" si="923"/>
        <v>37.845151222196755</v>
      </c>
      <c r="U1178" s="106">
        <f t="shared" si="924"/>
        <v>88.943730148261636</v>
      </c>
      <c r="V1178" s="106">
        <f t="shared" si="925"/>
        <v>636.03813797045837</v>
      </c>
      <c r="W1178" s="19">
        <f t="shared" si="942"/>
        <v>0</v>
      </c>
      <c r="X1178" s="2">
        <f t="shared" si="926"/>
        <v>0</v>
      </c>
      <c r="Y1178" s="4">
        <f t="shared" si="927"/>
        <v>0</v>
      </c>
      <c r="Z1178" s="106">
        <f t="shared" si="928"/>
        <v>0</v>
      </c>
      <c r="AA1178" s="114">
        <f t="shared" si="939"/>
        <v>0.05</v>
      </c>
      <c r="AB1178" s="112">
        <f t="shared" si="929"/>
        <v>3</v>
      </c>
      <c r="AC1178" s="178">
        <f t="shared" si="945"/>
        <v>31</v>
      </c>
      <c r="AD1178" s="11">
        <f t="shared" si="940"/>
        <v>1.000393546</v>
      </c>
      <c r="AE1178" s="106">
        <f t="shared" si="883"/>
        <v>0.25023908</v>
      </c>
      <c r="AF1178" s="106">
        <f t="shared" si="930"/>
        <v>0.25031026000000001</v>
      </c>
      <c r="AG1178" s="106">
        <f t="shared" si="931"/>
        <v>0</v>
      </c>
      <c r="AH1178" s="115" t="str">
        <f t="shared" si="884"/>
        <v>A+J=</v>
      </c>
      <c r="AI1178" s="116">
        <f t="shared" si="941"/>
        <v>45347</v>
      </c>
      <c r="AJ1178" s="10"/>
      <c r="AO1178" s="26"/>
      <c r="AP1178" s="26"/>
      <c r="BA1178" s="1"/>
      <c r="BB1178" s="1"/>
      <c r="BC1178" s="1"/>
      <c r="BD1178" s="1"/>
      <c r="BE1178" s="1"/>
      <c r="BG1178" s="1"/>
      <c r="BH1178" s="1"/>
    </row>
    <row r="1179" spans="1:60" ht="15" customHeight="1" x14ac:dyDescent="0.25">
      <c r="A1179" s="105">
        <f t="shared" si="932"/>
        <v>45320</v>
      </c>
      <c r="B1179" s="106">
        <f t="shared" si="918"/>
        <v>636.43224067572123</v>
      </c>
      <c r="C1179" s="2">
        <f t="shared" si="933"/>
        <v>509.24925660000002</v>
      </c>
      <c r="D1179" s="2">
        <f t="shared" si="934"/>
        <v>152.22270086999981</v>
      </c>
      <c r="E1179" s="106">
        <f t="shared" si="919"/>
        <v>357.02655573000021</v>
      </c>
      <c r="F1179" s="21">
        <f t="shared" si="935"/>
        <v>6773.27</v>
      </c>
      <c r="G1179" s="108">
        <f t="shared" si="936"/>
        <v>6801.72</v>
      </c>
      <c r="H1179" s="109">
        <f t="shared" si="885"/>
        <v>45286</v>
      </c>
      <c r="I1179" s="109">
        <f t="shared" si="943"/>
        <v>45317</v>
      </c>
      <c r="J1179" s="110">
        <f t="shared" si="920"/>
        <v>4.2003345503722755E-3</v>
      </c>
      <c r="K1179" s="117">
        <f t="shared" si="944"/>
        <v>45347</v>
      </c>
      <c r="L1179" s="178">
        <f t="shared" si="882"/>
        <v>31</v>
      </c>
      <c r="M1179" s="178">
        <f t="shared" si="888"/>
        <v>4</v>
      </c>
      <c r="N1179" s="106">
        <f t="shared" si="921"/>
        <v>1.00054098</v>
      </c>
      <c r="O1179" s="111">
        <f t="shared" si="887"/>
        <v>1.0056001299999999</v>
      </c>
      <c r="P1179" s="111">
        <f t="shared" si="937"/>
        <v>1.2486170008385651</v>
      </c>
      <c r="Q1179" s="106">
        <f t="shared" si="886"/>
        <v>1.2492924700000001</v>
      </c>
      <c r="R1179" s="106">
        <f t="shared" si="938"/>
        <v>1.2486170000000001</v>
      </c>
      <c r="S1179" s="106">
        <f t="shared" si="922"/>
        <v>635.85727901999996</v>
      </c>
      <c r="T1179" s="106">
        <f t="shared" si="923"/>
        <v>37.845151222196755</v>
      </c>
      <c r="U1179" s="106">
        <f t="shared" si="924"/>
        <v>89.004031933524445</v>
      </c>
      <c r="V1179" s="106">
        <f t="shared" si="925"/>
        <v>636.09843975572119</v>
      </c>
      <c r="W1179" s="19">
        <f t="shared" si="942"/>
        <v>0</v>
      </c>
      <c r="X1179" s="2">
        <f t="shared" si="926"/>
        <v>0</v>
      </c>
      <c r="Y1179" s="4">
        <f t="shared" si="927"/>
        <v>0</v>
      </c>
      <c r="Z1179" s="106">
        <f t="shared" si="928"/>
        <v>0</v>
      </c>
      <c r="AA1179" s="114">
        <f t="shared" si="939"/>
        <v>0.05</v>
      </c>
      <c r="AB1179" s="112">
        <f t="shared" si="929"/>
        <v>4</v>
      </c>
      <c r="AC1179" s="178">
        <f t="shared" si="945"/>
        <v>31</v>
      </c>
      <c r="AD1179" s="11">
        <f t="shared" si="940"/>
        <v>1.000524763</v>
      </c>
      <c r="AE1179" s="106">
        <f t="shared" si="883"/>
        <v>0.33367437</v>
      </c>
      <c r="AF1179" s="106">
        <f t="shared" si="930"/>
        <v>0.33380092</v>
      </c>
      <c r="AG1179" s="106">
        <f t="shared" si="931"/>
        <v>0</v>
      </c>
      <c r="AH1179" s="115" t="str">
        <f t="shared" si="884"/>
        <v>A+J=</v>
      </c>
      <c r="AI1179" s="116">
        <f t="shared" si="941"/>
        <v>45347</v>
      </c>
      <c r="AJ1179" s="10"/>
      <c r="AO1179" s="26"/>
      <c r="AP1179" s="26"/>
      <c r="BA1179" s="1"/>
      <c r="BB1179" s="1"/>
      <c r="BC1179" s="1"/>
      <c r="BD1179" s="1"/>
      <c r="BE1179" s="1"/>
      <c r="BG1179" s="1"/>
      <c r="BH1179" s="1"/>
    </row>
    <row r="1180" spans="1:60" ht="15" customHeight="1" x14ac:dyDescent="0.25">
      <c r="A1180" s="105">
        <f t="shared" si="932"/>
        <v>45321</v>
      </c>
      <c r="B1180" s="106">
        <f t="shared" si="918"/>
        <v>636.57607405204624</v>
      </c>
      <c r="C1180" s="2">
        <f t="shared" si="933"/>
        <v>509.24925660000002</v>
      </c>
      <c r="D1180" s="2">
        <f t="shared" si="934"/>
        <v>152.22270086999981</v>
      </c>
      <c r="E1180" s="106">
        <f t="shared" si="919"/>
        <v>357.02655573000021</v>
      </c>
      <c r="F1180" s="21">
        <f t="shared" si="935"/>
        <v>6773.27</v>
      </c>
      <c r="G1180" s="108">
        <f t="shared" si="936"/>
        <v>6801.72</v>
      </c>
      <c r="H1180" s="109">
        <f t="shared" si="885"/>
        <v>45286</v>
      </c>
      <c r="I1180" s="109">
        <f t="shared" si="943"/>
        <v>45317</v>
      </c>
      <c r="J1180" s="110">
        <f t="shared" si="920"/>
        <v>4.2003345503722755E-3</v>
      </c>
      <c r="K1180" s="117">
        <f t="shared" si="944"/>
        <v>45347</v>
      </c>
      <c r="L1180" s="178">
        <f t="shared" si="882"/>
        <v>31</v>
      </c>
      <c r="M1180" s="178">
        <f t="shared" si="888"/>
        <v>5</v>
      </c>
      <c r="N1180" s="106">
        <f t="shared" si="921"/>
        <v>1.00067628</v>
      </c>
      <c r="O1180" s="111">
        <f t="shared" si="887"/>
        <v>1.0056001299999999</v>
      </c>
      <c r="P1180" s="111">
        <f t="shared" si="937"/>
        <v>1.2486170008385651</v>
      </c>
      <c r="Q1180" s="106">
        <f t="shared" si="886"/>
        <v>1.2494614100000001</v>
      </c>
      <c r="R1180" s="106">
        <f t="shared" si="938"/>
        <v>1.2486170000000001</v>
      </c>
      <c r="S1180" s="106">
        <f t="shared" si="922"/>
        <v>635.85727901999996</v>
      </c>
      <c r="T1180" s="106">
        <f t="shared" si="923"/>
        <v>37.845151222196755</v>
      </c>
      <c r="U1180" s="106">
        <f t="shared" si="924"/>
        <v>89.064347999849474</v>
      </c>
      <c r="V1180" s="106">
        <f t="shared" si="925"/>
        <v>636.15875582204626</v>
      </c>
      <c r="W1180" s="19">
        <f t="shared" si="942"/>
        <v>0</v>
      </c>
      <c r="X1180" s="2">
        <f t="shared" si="926"/>
        <v>0</v>
      </c>
      <c r="Y1180" s="4">
        <f t="shared" si="927"/>
        <v>0</v>
      </c>
      <c r="Z1180" s="106">
        <f t="shared" si="928"/>
        <v>0</v>
      </c>
      <c r="AA1180" s="114">
        <f t="shared" si="939"/>
        <v>0.05</v>
      </c>
      <c r="AB1180" s="112">
        <f t="shared" si="929"/>
        <v>5</v>
      </c>
      <c r="AC1180" s="178">
        <f t="shared" si="945"/>
        <v>31</v>
      </c>
      <c r="AD1180" s="11">
        <f t="shared" si="940"/>
        <v>1.000655997</v>
      </c>
      <c r="AE1180" s="106">
        <f t="shared" si="883"/>
        <v>0.41712046000000003</v>
      </c>
      <c r="AF1180" s="106">
        <f t="shared" si="930"/>
        <v>0.41731823000000001</v>
      </c>
      <c r="AG1180" s="106">
        <f t="shared" si="931"/>
        <v>0</v>
      </c>
      <c r="AH1180" s="115" t="str">
        <f t="shared" si="884"/>
        <v>A+J=</v>
      </c>
      <c r="AI1180" s="116">
        <f t="shared" si="941"/>
        <v>45347</v>
      </c>
      <c r="AJ1180" s="10"/>
      <c r="AO1180" s="26"/>
      <c r="AP1180" s="26"/>
      <c r="BA1180" s="1"/>
      <c r="BB1180" s="1"/>
      <c r="BC1180" s="1"/>
      <c r="BD1180" s="1"/>
      <c r="BE1180" s="1"/>
      <c r="BG1180" s="1"/>
      <c r="BH1180" s="1"/>
    </row>
    <row r="1181" spans="1:60" ht="15" customHeight="1" x14ac:dyDescent="0.25">
      <c r="A1181" s="105">
        <f t="shared" si="932"/>
        <v>45322</v>
      </c>
      <c r="B1181" s="106">
        <f t="shared" si="918"/>
        <v>636.7199376486368</v>
      </c>
      <c r="C1181" s="2">
        <f t="shared" si="933"/>
        <v>509.24925660000002</v>
      </c>
      <c r="D1181" s="2">
        <f t="shared" si="934"/>
        <v>152.22270086999981</v>
      </c>
      <c r="E1181" s="106">
        <f t="shared" si="919"/>
        <v>357.02655573000021</v>
      </c>
      <c r="F1181" s="21">
        <f t="shared" si="935"/>
        <v>6773.27</v>
      </c>
      <c r="G1181" s="108">
        <f t="shared" si="936"/>
        <v>6801.72</v>
      </c>
      <c r="H1181" s="109">
        <f t="shared" si="885"/>
        <v>45286</v>
      </c>
      <c r="I1181" s="109">
        <f t="shared" si="943"/>
        <v>45317</v>
      </c>
      <c r="J1181" s="110">
        <f t="shared" si="920"/>
        <v>4.2003345503722755E-3</v>
      </c>
      <c r="K1181" s="117">
        <f t="shared" si="944"/>
        <v>45347</v>
      </c>
      <c r="L1181" s="178">
        <f t="shared" ref="L1181:L1244" si="946">IF(DAY(A1180)=25,VLOOKUP(A1180,$AP$321:$AY$700,7),L1180)</f>
        <v>31</v>
      </c>
      <c r="M1181" s="178">
        <f t="shared" si="888"/>
        <v>6</v>
      </c>
      <c r="N1181" s="106">
        <f t="shared" si="921"/>
        <v>1.0008115900000001</v>
      </c>
      <c r="O1181" s="111">
        <f t="shared" si="887"/>
        <v>1.0056001299999999</v>
      </c>
      <c r="P1181" s="111">
        <f t="shared" si="937"/>
        <v>1.2486170008385651</v>
      </c>
      <c r="Q1181" s="106">
        <f t="shared" si="886"/>
        <v>1.2496303600000001</v>
      </c>
      <c r="R1181" s="106">
        <f t="shared" si="938"/>
        <v>1.2486170000000001</v>
      </c>
      <c r="S1181" s="106">
        <f t="shared" si="922"/>
        <v>635.85727901999996</v>
      </c>
      <c r="T1181" s="106">
        <f t="shared" si="923"/>
        <v>37.845151222196755</v>
      </c>
      <c r="U1181" s="106">
        <f t="shared" si="924"/>
        <v>89.124667636440037</v>
      </c>
      <c r="V1181" s="106">
        <f t="shared" si="925"/>
        <v>636.21907545863678</v>
      </c>
      <c r="W1181" s="19">
        <f t="shared" si="942"/>
        <v>0</v>
      </c>
      <c r="X1181" s="2">
        <f t="shared" si="926"/>
        <v>0</v>
      </c>
      <c r="Y1181" s="4">
        <f t="shared" si="927"/>
        <v>0</v>
      </c>
      <c r="Z1181" s="106">
        <f t="shared" si="928"/>
        <v>0</v>
      </c>
      <c r="AA1181" s="114">
        <f t="shared" si="939"/>
        <v>0.05</v>
      </c>
      <c r="AB1181" s="112">
        <f t="shared" si="929"/>
        <v>6</v>
      </c>
      <c r="AC1181" s="178">
        <f t="shared" si="945"/>
        <v>31</v>
      </c>
      <c r="AD1181" s="11">
        <f t="shared" si="940"/>
        <v>1.000787248</v>
      </c>
      <c r="AE1181" s="106">
        <f t="shared" si="883"/>
        <v>0.50057737000000002</v>
      </c>
      <c r="AF1181" s="106">
        <f t="shared" si="930"/>
        <v>0.50086218999999998</v>
      </c>
      <c r="AG1181" s="106">
        <f t="shared" si="931"/>
        <v>0</v>
      </c>
      <c r="AH1181" s="115" t="str">
        <f t="shared" si="884"/>
        <v>A+J=</v>
      </c>
      <c r="AI1181" s="116">
        <f t="shared" si="941"/>
        <v>45347</v>
      </c>
      <c r="AJ1181" s="10"/>
      <c r="AO1181" s="26"/>
      <c r="AP1181" s="26"/>
      <c r="BA1181" s="1"/>
      <c r="BB1181" s="1"/>
      <c r="BC1181" s="1"/>
      <c r="BD1181" s="1"/>
      <c r="BE1181" s="1"/>
      <c r="BG1181" s="1"/>
      <c r="BH1181" s="1"/>
    </row>
    <row r="1182" spans="1:60" ht="15" customHeight="1" x14ac:dyDescent="0.25">
      <c r="A1182" s="105">
        <f t="shared" si="932"/>
        <v>45323</v>
      </c>
      <c r="B1182" s="106">
        <f t="shared" si="918"/>
        <v>636.86383861602405</v>
      </c>
      <c r="C1182" s="2">
        <f t="shared" si="933"/>
        <v>509.24925660000002</v>
      </c>
      <c r="D1182" s="2">
        <f t="shared" si="934"/>
        <v>152.22270086999981</v>
      </c>
      <c r="E1182" s="106">
        <f t="shared" si="919"/>
        <v>357.02655573000021</v>
      </c>
      <c r="F1182" s="21">
        <f t="shared" si="935"/>
        <v>6773.27</v>
      </c>
      <c r="G1182" s="108">
        <f t="shared" si="936"/>
        <v>6801.72</v>
      </c>
      <c r="H1182" s="109">
        <f t="shared" si="885"/>
        <v>45286</v>
      </c>
      <c r="I1182" s="109">
        <f t="shared" si="943"/>
        <v>45317</v>
      </c>
      <c r="J1182" s="110">
        <f t="shared" si="920"/>
        <v>4.2003345503722755E-3</v>
      </c>
      <c r="K1182" s="117">
        <f t="shared" si="944"/>
        <v>45347</v>
      </c>
      <c r="L1182" s="178">
        <f t="shared" si="946"/>
        <v>31</v>
      </c>
      <c r="M1182" s="178">
        <f t="shared" si="888"/>
        <v>7</v>
      </c>
      <c r="N1182" s="106">
        <f t="shared" si="921"/>
        <v>1.0009469200000001</v>
      </c>
      <c r="O1182" s="111">
        <f t="shared" si="887"/>
        <v>1.0056001299999999</v>
      </c>
      <c r="P1182" s="111">
        <f t="shared" si="937"/>
        <v>1.2486170008385651</v>
      </c>
      <c r="Q1182" s="106">
        <f t="shared" si="886"/>
        <v>1.24979934</v>
      </c>
      <c r="R1182" s="106">
        <f t="shared" si="938"/>
        <v>1.2486170000000001</v>
      </c>
      <c r="S1182" s="106">
        <f t="shared" si="922"/>
        <v>635.85727901999996</v>
      </c>
      <c r="T1182" s="106">
        <f t="shared" si="923"/>
        <v>37.845151222196755</v>
      </c>
      <c r="U1182" s="106">
        <f t="shared" si="924"/>
        <v>89.184997983827287</v>
      </c>
      <c r="V1182" s="106">
        <f t="shared" si="925"/>
        <v>636.2794058060241</v>
      </c>
      <c r="W1182" s="19">
        <f t="shared" si="942"/>
        <v>0</v>
      </c>
      <c r="X1182" s="2">
        <f t="shared" si="926"/>
        <v>0</v>
      </c>
      <c r="Y1182" s="4">
        <f t="shared" si="927"/>
        <v>0</v>
      </c>
      <c r="Z1182" s="106">
        <f t="shared" si="928"/>
        <v>0</v>
      </c>
      <c r="AA1182" s="114">
        <f t="shared" si="939"/>
        <v>0.05</v>
      </c>
      <c r="AB1182" s="112">
        <f t="shared" si="929"/>
        <v>7</v>
      </c>
      <c r="AC1182" s="178">
        <f t="shared" si="945"/>
        <v>31</v>
      </c>
      <c r="AD1182" s="11">
        <f t="shared" si="940"/>
        <v>1.000918516</v>
      </c>
      <c r="AE1182" s="106">
        <f t="shared" si="883"/>
        <v>0.58404507999999999</v>
      </c>
      <c r="AF1182" s="106">
        <f t="shared" si="930"/>
        <v>0.58443281000000002</v>
      </c>
      <c r="AG1182" s="106">
        <f t="shared" si="931"/>
        <v>0</v>
      </c>
      <c r="AH1182" s="115" t="str">
        <f t="shared" si="884"/>
        <v>A+J=</v>
      </c>
      <c r="AI1182" s="116">
        <f t="shared" si="941"/>
        <v>45347</v>
      </c>
      <c r="AJ1182" s="10"/>
      <c r="AO1182" s="26"/>
      <c r="AP1182" s="26"/>
      <c r="BA1182" s="1"/>
      <c r="BB1182" s="1"/>
      <c r="BC1182" s="1"/>
      <c r="BD1182" s="1"/>
      <c r="BE1182" s="1"/>
      <c r="BG1182" s="1"/>
      <c r="BH1182" s="1"/>
    </row>
    <row r="1183" spans="1:60" ht="15" customHeight="1" x14ac:dyDescent="0.25">
      <c r="A1183" s="105">
        <f t="shared" si="932"/>
        <v>45324</v>
      </c>
      <c r="B1183" s="106">
        <f t="shared" si="918"/>
        <v>637.00777338394244</v>
      </c>
      <c r="C1183" s="2">
        <f t="shared" si="933"/>
        <v>509.24925660000002</v>
      </c>
      <c r="D1183" s="2">
        <f t="shared" si="934"/>
        <v>152.22270086999981</v>
      </c>
      <c r="E1183" s="106">
        <f t="shared" si="919"/>
        <v>357.02655573000021</v>
      </c>
      <c r="F1183" s="21">
        <f t="shared" si="935"/>
        <v>6773.27</v>
      </c>
      <c r="G1183" s="108">
        <f t="shared" si="936"/>
        <v>6801.72</v>
      </c>
      <c r="H1183" s="109">
        <f t="shared" si="885"/>
        <v>45286</v>
      </c>
      <c r="I1183" s="109">
        <f t="shared" si="943"/>
        <v>45317</v>
      </c>
      <c r="J1183" s="110">
        <f t="shared" si="920"/>
        <v>4.2003345503722755E-3</v>
      </c>
      <c r="K1183" s="117">
        <f t="shared" si="944"/>
        <v>45347</v>
      </c>
      <c r="L1183" s="178">
        <f t="shared" si="946"/>
        <v>31</v>
      </c>
      <c r="M1183" s="178">
        <f t="shared" si="888"/>
        <v>8</v>
      </c>
      <c r="N1183" s="106">
        <f t="shared" si="921"/>
        <v>1.0010822699999999</v>
      </c>
      <c r="O1183" s="111">
        <f t="shared" si="887"/>
        <v>1.0056001299999999</v>
      </c>
      <c r="P1183" s="111">
        <f t="shared" si="937"/>
        <v>1.2486170008385651</v>
      </c>
      <c r="Q1183" s="106">
        <f t="shared" si="886"/>
        <v>1.2499683399999999</v>
      </c>
      <c r="R1183" s="106">
        <f t="shared" si="938"/>
        <v>1.2486170000000001</v>
      </c>
      <c r="S1183" s="106">
        <f t="shared" si="922"/>
        <v>635.85727901999996</v>
      </c>
      <c r="T1183" s="106">
        <f t="shared" si="923"/>
        <v>37.845151222196755</v>
      </c>
      <c r="U1183" s="106">
        <f t="shared" si="924"/>
        <v>89.245335471745605</v>
      </c>
      <c r="V1183" s="106">
        <f t="shared" si="925"/>
        <v>636.33974329394243</v>
      </c>
      <c r="W1183" s="19">
        <f t="shared" si="942"/>
        <v>0</v>
      </c>
      <c r="X1183" s="2">
        <f t="shared" si="926"/>
        <v>0</v>
      </c>
      <c r="Y1183" s="4">
        <f t="shared" si="927"/>
        <v>0</v>
      </c>
      <c r="Z1183" s="106">
        <f t="shared" si="928"/>
        <v>0</v>
      </c>
      <c r="AA1183" s="114">
        <f t="shared" si="939"/>
        <v>0.05</v>
      </c>
      <c r="AB1183" s="112">
        <f t="shared" si="929"/>
        <v>8</v>
      </c>
      <c r="AC1183" s="178">
        <f t="shared" si="945"/>
        <v>31</v>
      </c>
      <c r="AD1183" s="11">
        <f t="shared" si="940"/>
        <v>1.001049801</v>
      </c>
      <c r="AE1183" s="106">
        <f t="shared" si="883"/>
        <v>0.66752359999999999</v>
      </c>
      <c r="AF1183" s="106">
        <f t="shared" si="930"/>
        <v>0.66803009000000002</v>
      </c>
      <c r="AG1183" s="106">
        <f t="shared" si="931"/>
        <v>0</v>
      </c>
      <c r="AH1183" s="115" t="str">
        <f t="shared" si="884"/>
        <v>A+J=</v>
      </c>
      <c r="AI1183" s="116">
        <f t="shared" si="941"/>
        <v>45347</v>
      </c>
      <c r="AJ1183" s="10"/>
      <c r="AO1183" s="26"/>
      <c r="AP1183" s="26"/>
      <c r="BA1183" s="1"/>
      <c r="BB1183" s="1"/>
      <c r="BC1183" s="1"/>
      <c r="BD1183" s="1"/>
      <c r="BE1183" s="1"/>
      <c r="BG1183" s="1"/>
      <c r="BH1183" s="1"/>
    </row>
    <row r="1184" spans="1:60" ht="15" customHeight="1" x14ac:dyDescent="0.25">
      <c r="A1184" s="105">
        <f t="shared" si="932"/>
        <v>45325</v>
      </c>
      <c r="B1184" s="106">
        <f t="shared" si="918"/>
        <v>637.15173903212633</v>
      </c>
      <c r="C1184" s="2">
        <f t="shared" si="933"/>
        <v>509.24925660000002</v>
      </c>
      <c r="D1184" s="2">
        <f t="shared" si="934"/>
        <v>152.22270086999981</v>
      </c>
      <c r="E1184" s="106">
        <f t="shared" si="919"/>
        <v>357.02655573000021</v>
      </c>
      <c r="F1184" s="21">
        <f t="shared" si="935"/>
        <v>6773.27</v>
      </c>
      <c r="G1184" s="108">
        <f t="shared" si="936"/>
        <v>6801.72</v>
      </c>
      <c r="H1184" s="109">
        <f t="shared" si="885"/>
        <v>45286</v>
      </c>
      <c r="I1184" s="109">
        <f t="shared" si="943"/>
        <v>45317</v>
      </c>
      <c r="J1184" s="110">
        <f t="shared" si="920"/>
        <v>4.2003345503722755E-3</v>
      </c>
      <c r="K1184" s="117">
        <f t="shared" si="944"/>
        <v>45347</v>
      </c>
      <c r="L1184" s="178">
        <f t="shared" si="946"/>
        <v>31</v>
      </c>
      <c r="M1184" s="178">
        <f t="shared" si="888"/>
        <v>9</v>
      </c>
      <c r="N1184" s="106">
        <f t="shared" si="921"/>
        <v>1.00121763</v>
      </c>
      <c r="O1184" s="111">
        <f t="shared" si="887"/>
        <v>1.0056001299999999</v>
      </c>
      <c r="P1184" s="111">
        <f t="shared" si="937"/>
        <v>1.2486170008385651</v>
      </c>
      <c r="Q1184" s="106">
        <f t="shared" si="886"/>
        <v>1.2501373499999999</v>
      </c>
      <c r="R1184" s="106">
        <f t="shared" si="938"/>
        <v>1.2486170000000001</v>
      </c>
      <c r="S1184" s="106">
        <f t="shared" si="922"/>
        <v>635.85727901999996</v>
      </c>
      <c r="T1184" s="106">
        <f t="shared" si="923"/>
        <v>37.845151222196755</v>
      </c>
      <c r="U1184" s="106">
        <f t="shared" si="924"/>
        <v>89.305676529929542</v>
      </c>
      <c r="V1184" s="106">
        <f t="shared" si="925"/>
        <v>636.40008435212633</v>
      </c>
      <c r="W1184" s="19">
        <f t="shared" si="942"/>
        <v>0</v>
      </c>
      <c r="X1184" s="2">
        <f t="shared" si="926"/>
        <v>0</v>
      </c>
      <c r="Y1184" s="4">
        <f t="shared" si="927"/>
        <v>0</v>
      </c>
      <c r="Z1184" s="106">
        <f t="shared" si="928"/>
        <v>0</v>
      </c>
      <c r="AA1184" s="114">
        <f t="shared" si="939"/>
        <v>0.05</v>
      </c>
      <c r="AB1184" s="112">
        <f t="shared" si="929"/>
        <v>9</v>
      </c>
      <c r="AC1184" s="178">
        <f t="shared" si="945"/>
        <v>31</v>
      </c>
      <c r="AD1184" s="11">
        <f t="shared" si="940"/>
        <v>1.001181104</v>
      </c>
      <c r="AE1184" s="106">
        <f t="shared" si="883"/>
        <v>0.75101357000000002</v>
      </c>
      <c r="AF1184" s="106">
        <f t="shared" si="930"/>
        <v>0.75165468000000002</v>
      </c>
      <c r="AG1184" s="106">
        <f t="shared" si="931"/>
        <v>0</v>
      </c>
      <c r="AH1184" s="115" t="str">
        <f t="shared" si="884"/>
        <v>A+J=</v>
      </c>
      <c r="AI1184" s="116">
        <f t="shared" si="941"/>
        <v>45347</v>
      </c>
      <c r="AJ1184" s="10"/>
      <c r="AO1184" s="26"/>
      <c r="AP1184" s="26"/>
      <c r="BA1184" s="1"/>
      <c r="BB1184" s="1"/>
      <c r="BC1184" s="1"/>
      <c r="BD1184" s="1"/>
      <c r="BE1184" s="1"/>
      <c r="BG1184" s="1"/>
      <c r="BH1184" s="1"/>
    </row>
    <row r="1185" spans="1:60" ht="15" customHeight="1" x14ac:dyDescent="0.25">
      <c r="A1185" s="105">
        <f t="shared" si="932"/>
        <v>45326</v>
      </c>
      <c r="B1185" s="106">
        <f t="shared" si="918"/>
        <v>637.29574564137249</v>
      </c>
      <c r="C1185" s="2">
        <f t="shared" si="933"/>
        <v>509.24925660000002</v>
      </c>
      <c r="D1185" s="2">
        <f t="shared" si="934"/>
        <v>152.22270086999981</v>
      </c>
      <c r="E1185" s="106">
        <f t="shared" si="919"/>
        <v>357.02655573000021</v>
      </c>
      <c r="F1185" s="21">
        <f t="shared" si="935"/>
        <v>6773.27</v>
      </c>
      <c r="G1185" s="108">
        <f t="shared" si="936"/>
        <v>6801.72</v>
      </c>
      <c r="H1185" s="109">
        <f t="shared" si="885"/>
        <v>45286</v>
      </c>
      <c r="I1185" s="109">
        <f t="shared" si="943"/>
        <v>45317</v>
      </c>
      <c r="J1185" s="110">
        <f t="shared" si="920"/>
        <v>4.2003345503722755E-3</v>
      </c>
      <c r="K1185" s="117">
        <f t="shared" si="944"/>
        <v>45347</v>
      </c>
      <c r="L1185" s="178">
        <f t="shared" si="946"/>
        <v>31</v>
      </c>
      <c r="M1185" s="178">
        <f t="shared" si="888"/>
        <v>10</v>
      </c>
      <c r="N1185" s="106">
        <f t="shared" si="921"/>
        <v>1.00135302</v>
      </c>
      <c r="O1185" s="111">
        <f t="shared" si="887"/>
        <v>1.0056001299999999</v>
      </c>
      <c r="P1185" s="111">
        <f t="shared" si="937"/>
        <v>1.2486170008385651</v>
      </c>
      <c r="Q1185" s="106">
        <f t="shared" si="886"/>
        <v>1.2503063999999999</v>
      </c>
      <c r="R1185" s="106">
        <f t="shared" si="938"/>
        <v>1.2486170000000001</v>
      </c>
      <c r="S1185" s="106">
        <f t="shared" si="922"/>
        <v>635.85727901999996</v>
      </c>
      <c r="T1185" s="106">
        <f t="shared" si="923"/>
        <v>37.845151222196755</v>
      </c>
      <c r="U1185" s="106">
        <f t="shared" si="924"/>
        <v>89.3660318691757</v>
      </c>
      <c r="V1185" s="106">
        <f t="shared" si="925"/>
        <v>636.46043969137247</v>
      </c>
      <c r="W1185" s="19">
        <f t="shared" si="942"/>
        <v>0</v>
      </c>
      <c r="X1185" s="2">
        <f t="shared" si="926"/>
        <v>0</v>
      </c>
      <c r="Y1185" s="4">
        <f t="shared" si="927"/>
        <v>0</v>
      </c>
      <c r="Z1185" s="106">
        <f t="shared" si="928"/>
        <v>0</v>
      </c>
      <c r="AA1185" s="114">
        <f t="shared" si="939"/>
        <v>0.05</v>
      </c>
      <c r="AB1185" s="112">
        <f t="shared" si="929"/>
        <v>10</v>
      </c>
      <c r="AC1185" s="178">
        <f t="shared" si="945"/>
        <v>31</v>
      </c>
      <c r="AD1185" s="11">
        <f t="shared" si="940"/>
        <v>1.001312424</v>
      </c>
      <c r="AE1185" s="106">
        <f t="shared" ref="AE1185:AE1248" si="947">TRUNC((S1185*(AD1185-1)),8)</f>
        <v>0.83451434999999996</v>
      </c>
      <c r="AF1185" s="106">
        <f t="shared" si="930"/>
        <v>0.83530594999999996</v>
      </c>
      <c r="AG1185" s="106">
        <f t="shared" si="931"/>
        <v>0</v>
      </c>
      <c r="AH1185" s="115" t="str">
        <f t="shared" si="884"/>
        <v>A+J=</v>
      </c>
      <c r="AI1185" s="116">
        <f t="shared" si="941"/>
        <v>45347</v>
      </c>
      <c r="AJ1185" s="10"/>
      <c r="AO1185" s="26"/>
      <c r="AP1185" s="26"/>
      <c r="BA1185" s="1"/>
      <c r="BB1185" s="1"/>
      <c r="BC1185" s="1"/>
      <c r="BD1185" s="1"/>
      <c r="BE1185" s="1"/>
      <c r="BG1185" s="1"/>
      <c r="BH1185" s="1"/>
    </row>
    <row r="1186" spans="1:60" ht="15" customHeight="1" x14ac:dyDescent="0.25">
      <c r="A1186" s="105">
        <f t="shared" si="932"/>
        <v>45327</v>
      </c>
      <c r="B1186" s="106">
        <f t="shared" si="918"/>
        <v>637.43978250088423</v>
      </c>
      <c r="C1186" s="2">
        <f t="shared" si="933"/>
        <v>509.24925660000002</v>
      </c>
      <c r="D1186" s="2">
        <f t="shared" si="934"/>
        <v>152.22270086999981</v>
      </c>
      <c r="E1186" s="106">
        <f t="shared" si="919"/>
        <v>357.02655573000021</v>
      </c>
      <c r="F1186" s="21">
        <f t="shared" si="935"/>
        <v>6773.27</v>
      </c>
      <c r="G1186" s="108">
        <f t="shared" si="936"/>
        <v>6801.72</v>
      </c>
      <c r="H1186" s="109">
        <f t="shared" si="885"/>
        <v>45286</v>
      </c>
      <c r="I1186" s="109">
        <f t="shared" si="943"/>
        <v>45317</v>
      </c>
      <c r="J1186" s="110">
        <f t="shared" si="920"/>
        <v>4.2003345503722755E-3</v>
      </c>
      <c r="K1186" s="117">
        <f t="shared" si="944"/>
        <v>45347</v>
      </c>
      <c r="L1186" s="178">
        <f t="shared" si="946"/>
        <v>31</v>
      </c>
      <c r="M1186" s="178">
        <f t="shared" si="888"/>
        <v>11</v>
      </c>
      <c r="N1186" s="106">
        <f t="shared" si="921"/>
        <v>1.00148842</v>
      </c>
      <c r="O1186" s="111">
        <f t="shared" si="887"/>
        <v>1.0056001299999999</v>
      </c>
      <c r="P1186" s="111">
        <f t="shared" si="937"/>
        <v>1.2486170008385651</v>
      </c>
      <c r="Q1186" s="106">
        <f t="shared" si="886"/>
        <v>1.2504754600000001</v>
      </c>
      <c r="R1186" s="106">
        <f t="shared" si="938"/>
        <v>1.2486170000000001</v>
      </c>
      <c r="S1186" s="106">
        <f t="shared" si="922"/>
        <v>635.85727901999996</v>
      </c>
      <c r="T1186" s="106">
        <f t="shared" si="923"/>
        <v>37.845151222196755</v>
      </c>
      <c r="U1186" s="106">
        <f t="shared" si="924"/>
        <v>89.426390778687477</v>
      </c>
      <c r="V1186" s="106">
        <f t="shared" si="925"/>
        <v>636.52079860088429</v>
      </c>
      <c r="W1186" s="19">
        <f t="shared" si="942"/>
        <v>0</v>
      </c>
      <c r="X1186" s="2">
        <f t="shared" si="926"/>
        <v>0</v>
      </c>
      <c r="Y1186" s="4">
        <f t="shared" si="927"/>
        <v>0</v>
      </c>
      <c r="Z1186" s="106">
        <f t="shared" si="928"/>
        <v>0</v>
      </c>
      <c r="AA1186" s="114">
        <f t="shared" si="939"/>
        <v>0.05</v>
      </c>
      <c r="AB1186" s="112">
        <f t="shared" si="929"/>
        <v>11</v>
      </c>
      <c r="AC1186" s="178">
        <f t="shared" si="945"/>
        <v>31</v>
      </c>
      <c r="AD1186" s="11">
        <f t="shared" si="940"/>
        <v>1.001443761</v>
      </c>
      <c r="AE1186" s="106">
        <f t="shared" si="947"/>
        <v>0.91802594000000004</v>
      </c>
      <c r="AF1186" s="106">
        <f t="shared" si="930"/>
        <v>0.91898389999999996</v>
      </c>
      <c r="AG1186" s="106">
        <f t="shared" si="931"/>
        <v>0</v>
      </c>
      <c r="AH1186" s="115" t="str">
        <f t="shared" ref="AH1186:AH1249" si="948">AH1185</f>
        <v>A+J=</v>
      </c>
      <c r="AI1186" s="116">
        <f t="shared" si="941"/>
        <v>45347</v>
      </c>
      <c r="AJ1186" s="10"/>
      <c r="AO1186" s="26"/>
      <c r="AP1186" s="26"/>
      <c r="BA1186" s="1"/>
      <c r="BB1186" s="1"/>
      <c r="BC1186" s="1"/>
      <c r="BD1186" s="1"/>
      <c r="BE1186" s="1"/>
      <c r="BG1186" s="1"/>
      <c r="BH1186" s="1"/>
    </row>
    <row r="1187" spans="1:60" ht="15" customHeight="1" x14ac:dyDescent="0.25">
      <c r="A1187" s="105">
        <f t="shared" si="932"/>
        <v>45328</v>
      </c>
      <c r="B1187" s="106">
        <f t="shared" si="918"/>
        <v>637.58385676119269</v>
      </c>
      <c r="C1187" s="2">
        <f t="shared" si="933"/>
        <v>509.24925660000002</v>
      </c>
      <c r="D1187" s="2">
        <f t="shared" si="934"/>
        <v>152.22270086999981</v>
      </c>
      <c r="E1187" s="106">
        <f t="shared" si="919"/>
        <v>357.02655573000021</v>
      </c>
      <c r="F1187" s="21">
        <f t="shared" si="935"/>
        <v>6773.27</v>
      </c>
      <c r="G1187" s="108">
        <f t="shared" si="936"/>
        <v>6801.72</v>
      </c>
      <c r="H1187" s="109">
        <f t="shared" si="885"/>
        <v>45286</v>
      </c>
      <c r="I1187" s="109">
        <f t="shared" si="943"/>
        <v>45317</v>
      </c>
      <c r="J1187" s="110">
        <f t="shared" si="920"/>
        <v>4.2003345503722755E-3</v>
      </c>
      <c r="K1187" s="117">
        <f t="shared" si="944"/>
        <v>45347</v>
      </c>
      <c r="L1187" s="178">
        <f t="shared" si="946"/>
        <v>31</v>
      </c>
      <c r="M1187" s="178">
        <f t="shared" si="888"/>
        <v>12</v>
      </c>
      <c r="N1187" s="106">
        <f t="shared" si="921"/>
        <v>1.0016238399999999</v>
      </c>
      <c r="O1187" s="111">
        <f t="shared" si="887"/>
        <v>1.0056001299999999</v>
      </c>
      <c r="P1187" s="111">
        <f t="shared" si="937"/>
        <v>1.2486170008385651</v>
      </c>
      <c r="Q1187" s="106">
        <f t="shared" si="886"/>
        <v>1.2506445500000001</v>
      </c>
      <c r="R1187" s="106">
        <f t="shared" si="938"/>
        <v>1.2486170000000001</v>
      </c>
      <c r="S1187" s="106">
        <f t="shared" si="922"/>
        <v>635.85727901999996</v>
      </c>
      <c r="T1187" s="106">
        <f t="shared" si="923"/>
        <v>37.845151222196755</v>
      </c>
      <c r="U1187" s="106">
        <f t="shared" si="924"/>
        <v>89.486760398995855</v>
      </c>
      <c r="V1187" s="106">
        <f t="shared" si="925"/>
        <v>636.58116822119268</v>
      </c>
      <c r="W1187" s="19">
        <f t="shared" si="942"/>
        <v>0</v>
      </c>
      <c r="X1187" s="2">
        <f t="shared" si="926"/>
        <v>0</v>
      </c>
      <c r="Y1187" s="4">
        <f t="shared" si="927"/>
        <v>0</v>
      </c>
      <c r="Z1187" s="106">
        <f t="shared" si="928"/>
        <v>0</v>
      </c>
      <c r="AA1187" s="114">
        <f t="shared" si="939"/>
        <v>0.05</v>
      </c>
      <c r="AB1187" s="112">
        <f t="shared" si="929"/>
        <v>12</v>
      </c>
      <c r="AC1187" s="178">
        <f t="shared" si="945"/>
        <v>31</v>
      </c>
      <c r="AD1187" s="11">
        <f t="shared" si="940"/>
        <v>1.0015751150000001</v>
      </c>
      <c r="AE1187" s="106">
        <f t="shared" si="947"/>
        <v>1.0015483300000001</v>
      </c>
      <c r="AF1187" s="106">
        <f t="shared" si="930"/>
        <v>1.0026885400000001</v>
      </c>
      <c r="AG1187" s="106">
        <f t="shared" si="931"/>
        <v>0</v>
      </c>
      <c r="AH1187" s="115" t="str">
        <f t="shared" si="948"/>
        <v>A+J=</v>
      </c>
      <c r="AI1187" s="116">
        <f t="shared" si="941"/>
        <v>45347</v>
      </c>
      <c r="AJ1187" s="10"/>
      <c r="AO1187" s="26"/>
      <c r="AP1187" s="26"/>
      <c r="BA1187" s="1"/>
      <c r="BB1187" s="1"/>
      <c r="BC1187" s="1"/>
      <c r="BD1187" s="1"/>
      <c r="BE1187" s="1"/>
      <c r="BG1187" s="1"/>
      <c r="BH1187" s="1"/>
    </row>
    <row r="1188" spans="1:60" ht="15" customHeight="1" x14ac:dyDescent="0.25">
      <c r="A1188" s="105">
        <f t="shared" si="932"/>
        <v>45329</v>
      </c>
      <c r="B1188" s="106">
        <f t="shared" si="918"/>
        <v>637.72796550203213</v>
      </c>
      <c r="C1188" s="2">
        <f t="shared" si="933"/>
        <v>509.24925660000002</v>
      </c>
      <c r="D1188" s="2">
        <f t="shared" si="934"/>
        <v>152.22270086999981</v>
      </c>
      <c r="E1188" s="106">
        <f t="shared" si="919"/>
        <v>357.02655573000021</v>
      </c>
      <c r="F1188" s="21">
        <f t="shared" si="935"/>
        <v>6773.27</v>
      </c>
      <c r="G1188" s="108">
        <f t="shared" si="936"/>
        <v>6801.72</v>
      </c>
      <c r="H1188" s="109">
        <f t="shared" si="885"/>
        <v>45286</v>
      </c>
      <c r="I1188" s="109">
        <f t="shared" si="943"/>
        <v>45317</v>
      </c>
      <c r="J1188" s="110">
        <f t="shared" si="920"/>
        <v>4.2003345503722755E-3</v>
      </c>
      <c r="K1188" s="117">
        <f t="shared" si="944"/>
        <v>45347</v>
      </c>
      <c r="L1188" s="178">
        <f t="shared" si="946"/>
        <v>31</v>
      </c>
      <c r="M1188" s="178">
        <f t="shared" si="888"/>
        <v>13</v>
      </c>
      <c r="N1188" s="106">
        <f t="shared" si="921"/>
        <v>1.0017592799999999</v>
      </c>
      <c r="O1188" s="111">
        <f t="shared" si="887"/>
        <v>1.0056001299999999</v>
      </c>
      <c r="P1188" s="111">
        <f t="shared" si="937"/>
        <v>1.2486170008385651</v>
      </c>
      <c r="Q1188" s="106">
        <f t="shared" si="886"/>
        <v>1.2508136599999999</v>
      </c>
      <c r="R1188" s="106">
        <f t="shared" si="938"/>
        <v>1.2486170000000001</v>
      </c>
      <c r="S1188" s="106">
        <f t="shared" si="922"/>
        <v>635.85727901999996</v>
      </c>
      <c r="T1188" s="106">
        <f t="shared" si="923"/>
        <v>37.845151222196755</v>
      </c>
      <c r="U1188" s="106">
        <f t="shared" si="924"/>
        <v>89.547137159835302</v>
      </c>
      <c r="V1188" s="106">
        <f t="shared" si="925"/>
        <v>636.64154498203209</v>
      </c>
      <c r="W1188" s="19">
        <f t="shared" si="942"/>
        <v>0</v>
      </c>
      <c r="X1188" s="2">
        <f t="shared" si="926"/>
        <v>0</v>
      </c>
      <c r="Y1188" s="4">
        <f t="shared" si="927"/>
        <v>0</v>
      </c>
      <c r="Z1188" s="106">
        <f t="shared" si="928"/>
        <v>0</v>
      </c>
      <c r="AA1188" s="114">
        <f t="shared" si="939"/>
        <v>0.05</v>
      </c>
      <c r="AB1188" s="112">
        <f t="shared" si="929"/>
        <v>13</v>
      </c>
      <c r="AC1188" s="178">
        <f t="shared" si="945"/>
        <v>31</v>
      </c>
      <c r="AD1188" s="11">
        <f t="shared" si="940"/>
        <v>1.0017064870000001</v>
      </c>
      <c r="AE1188" s="106">
        <f t="shared" si="947"/>
        <v>1.0850821799999999</v>
      </c>
      <c r="AF1188" s="106">
        <f t="shared" si="930"/>
        <v>1.0864205199999999</v>
      </c>
      <c r="AG1188" s="106">
        <f t="shared" si="931"/>
        <v>0</v>
      </c>
      <c r="AH1188" s="115" t="str">
        <f t="shared" si="948"/>
        <v>A+J=</v>
      </c>
      <c r="AI1188" s="116">
        <f t="shared" si="941"/>
        <v>45347</v>
      </c>
      <c r="AJ1188" s="10"/>
      <c r="AO1188" s="26"/>
      <c r="AP1188" s="26"/>
      <c r="BA1188" s="1"/>
      <c r="BB1188" s="1"/>
      <c r="BC1188" s="1"/>
      <c r="BD1188" s="1"/>
      <c r="BE1188" s="1"/>
      <c r="BG1188" s="1"/>
      <c r="BH1188" s="1"/>
    </row>
    <row r="1189" spans="1:60" ht="15" customHeight="1" x14ac:dyDescent="0.25">
      <c r="A1189" s="105">
        <f t="shared" si="932"/>
        <v>45330</v>
      </c>
      <c r="B1189" s="106">
        <f t="shared" si="918"/>
        <v>637.8721116536683</v>
      </c>
      <c r="C1189" s="2">
        <f t="shared" si="933"/>
        <v>509.24925660000002</v>
      </c>
      <c r="D1189" s="2">
        <f t="shared" si="934"/>
        <v>152.22270086999981</v>
      </c>
      <c r="E1189" s="106">
        <f t="shared" si="919"/>
        <v>357.02655573000021</v>
      </c>
      <c r="F1189" s="21">
        <f t="shared" si="935"/>
        <v>6773.27</v>
      </c>
      <c r="G1189" s="108">
        <f t="shared" si="936"/>
        <v>6801.72</v>
      </c>
      <c r="H1189" s="109">
        <f t="shared" si="885"/>
        <v>45286</v>
      </c>
      <c r="I1189" s="109">
        <f t="shared" si="943"/>
        <v>45317</v>
      </c>
      <c r="J1189" s="110">
        <f t="shared" si="920"/>
        <v>4.2003345503722755E-3</v>
      </c>
      <c r="K1189" s="117">
        <f t="shared" si="944"/>
        <v>45347</v>
      </c>
      <c r="L1189" s="178">
        <f t="shared" si="946"/>
        <v>31</v>
      </c>
      <c r="M1189" s="178">
        <f t="shared" si="888"/>
        <v>14</v>
      </c>
      <c r="N1189" s="106">
        <f t="shared" si="921"/>
        <v>1.00189474</v>
      </c>
      <c r="O1189" s="111">
        <f t="shared" si="887"/>
        <v>1.0056001299999999</v>
      </c>
      <c r="P1189" s="111">
        <f t="shared" si="937"/>
        <v>1.2486170008385651</v>
      </c>
      <c r="Q1189" s="106">
        <f t="shared" si="886"/>
        <v>1.2509828000000001</v>
      </c>
      <c r="R1189" s="106">
        <f t="shared" si="938"/>
        <v>1.2486170000000001</v>
      </c>
      <c r="S1189" s="106">
        <f t="shared" si="922"/>
        <v>635.85727901999996</v>
      </c>
      <c r="T1189" s="106">
        <f t="shared" si="923"/>
        <v>37.845151222196755</v>
      </c>
      <c r="U1189" s="106">
        <f t="shared" si="924"/>
        <v>89.60752463147152</v>
      </c>
      <c r="V1189" s="106">
        <f t="shared" si="925"/>
        <v>636.70193245366829</v>
      </c>
      <c r="W1189" s="19">
        <f t="shared" si="942"/>
        <v>0</v>
      </c>
      <c r="X1189" s="2">
        <f t="shared" si="926"/>
        <v>0</v>
      </c>
      <c r="Y1189" s="4">
        <f t="shared" si="927"/>
        <v>0</v>
      </c>
      <c r="Z1189" s="106">
        <f t="shared" si="928"/>
        <v>0</v>
      </c>
      <c r="AA1189" s="114">
        <f t="shared" si="939"/>
        <v>0.05</v>
      </c>
      <c r="AB1189" s="112">
        <f t="shared" si="929"/>
        <v>14</v>
      </c>
      <c r="AC1189" s="178">
        <f t="shared" si="945"/>
        <v>31</v>
      </c>
      <c r="AD1189" s="11">
        <f t="shared" si="940"/>
        <v>1.001837876</v>
      </c>
      <c r="AE1189" s="106">
        <f t="shared" si="947"/>
        <v>1.16862683</v>
      </c>
      <c r="AF1189" s="106">
        <f t="shared" si="930"/>
        <v>1.1701792</v>
      </c>
      <c r="AG1189" s="106">
        <f t="shared" si="931"/>
        <v>0</v>
      </c>
      <c r="AH1189" s="115" t="str">
        <f t="shared" si="948"/>
        <v>A+J=</v>
      </c>
      <c r="AI1189" s="116">
        <f t="shared" si="941"/>
        <v>45347</v>
      </c>
      <c r="AJ1189" s="10"/>
      <c r="AO1189" s="26"/>
      <c r="AP1189" s="26"/>
      <c r="BA1189" s="1"/>
      <c r="BB1189" s="1"/>
      <c r="BC1189" s="1"/>
      <c r="BD1189" s="1"/>
      <c r="BE1189" s="1"/>
      <c r="BG1189" s="1"/>
      <c r="BH1189" s="1"/>
    </row>
    <row r="1190" spans="1:60" ht="15" customHeight="1" x14ac:dyDescent="0.25">
      <c r="A1190" s="105">
        <f t="shared" si="932"/>
        <v>45331</v>
      </c>
      <c r="B1190" s="106">
        <f t="shared" si="918"/>
        <v>638.01629164583562</v>
      </c>
      <c r="C1190" s="2">
        <f t="shared" si="933"/>
        <v>509.24925660000002</v>
      </c>
      <c r="D1190" s="2">
        <f t="shared" si="934"/>
        <v>152.22270086999981</v>
      </c>
      <c r="E1190" s="106">
        <f t="shared" si="919"/>
        <v>357.02655573000021</v>
      </c>
      <c r="F1190" s="21">
        <f t="shared" si="935"/>
        <v>6773.27</v>
      </c>
      <c r="G1190" s="108">
        <f t="shared" si="936"/>
        <v>6801.72</v>
      </c>
      <c r="H1190" s="109">
        <f t="shared" si="885"/>
        <v>45286</v>
      </c>
      <c r="I1190" s="109">
        <f t="shared" si="943"/>
        <v>45317</v>
      </c>
      <c r="J1190" s="110">
        <f t="shared" si="920"/>
        <v>4.2003345503722755E-3</v>
      </c>
      <c r="K1190" s="117">
        <f t="shared" si="944"/>
        <v>45347</v>
      </c>
      <c r="L1190" s="178">
        <f t="shared" si="946"/>
        <v>31</v>
      </c>
      <c r="M1190" s="178">
        <f t="shared" si="888"/>
        <v>15</v>
      </c>
      <c r="N1190" s="106">
        <f t="shared" si="921"/>
        <v>1.00203022</v>
      </c>
      <c r="O1190" s="111">
        <f t="shared" si="887"/>
        <v>1.0056001299999999</v>
      </c>
      <c r="P1190" s="111">
        <f t="shared" si="937"/>
        <v>1.2486170008385651</v>
      </c>
      <c r="Q1190" s="106">
        <f t="shared" si="886"/>
        <v>1.2511519600000001</v>
      </c>
      <c r="R1190" s="106">
        <f t="shared" si="938"/>
        <v>1.2486170000000001</v>
      </c>
      <c r="S1190" s="106">
        <f t="shared" si="922"/>
        <v>635.85727901999996</v>
      </c>
      <c r="T1190" s="106">
        <f t="shared" si="923"/>
        <v>37.845151222196755</v>
      </c>
      <c r="U1190" s="106">
        <f t="shared" si="924"/>
        <v>89.667919243638806</v>
      </c>
      <c r="V1190" s="106">
        <f t="shared" si="925"/>
        <v>636.76232706583562</v>
      </c>
      <c r="W1190" s="19">
        <f t="shared" si="942"/>
        <v>0</v>
      </c>
      <c r="X1190" s="2">
        <f t="shared" si="926"/>
        <v>0</v>
      </c>
      <c r="Y1190" s="4">
        <f t="shared" si="927"/>
        <v>0</v>
      </c>
      <c r="Z1190" s="106">
        <f t="shared" si="928"/>
        <v>0</v>
      </c>
      <c r="AA1190" s="114">
        <f t="shared" si="939"/>
        <v>0.05</v>
      </c>
      <c r="AB1190" s="112">
        <f t="shared" si="929"/>
        <v>15</v>
      </c>
      <c r="AC1190" s="178">
        <f t="shared" si="945"/>
        <v>31</v>
      </c>
      <c r="AD1190" s="11">
        <f t="shared" si="940"/>
        <v>1.0019692819999999</v>
      </c>
      <c r="AE1190" s="106">
        <f t="shared" si="947"/>
        <v>1.2521822899999999</v>
      </c>
      <c r="AF1190" s="106">
        <f t="shared" si="930"/>
        <v>1.2539645800000001</v>
      </c>
      <c r="AG1190" s="106">
        <f t="shared" si="931"/>
        <v>0</v>
      </c>
      <c r="AH1190" s="115" t="str">
        <f t="shared" si="948"/>
        <v>A+J=</v>
      </c>
      <c r="AI1190" s="116">
        <f t="shared" si="941"/>
        <v>45347</v>
      </c>
      <c r="AJ1190" s="10"/>
      <c r="AO1190" s="26"/>
      <c r="AP1190" s="26"/>
      <c r="BA1190" s="1"/>
      <c r="BB1190" s="1"/>
      <c r="BC1190" s="1"/>
      <c r="BD1190" s="1"/>
      <c r="BE1190" s="1"/>
      <c r="BG1190" s="1"/>
      <c r="BH1190" s="1"/>
    </row>
    <row r="1191" spans="1:60" ht="15" customHeight="1" x14ac:dyDescent="0.25">
      <c r="A1191" s="105">
        <f t="shared" si="932"/>
        <v>45332</v>
      </c>
      <c r="B1191" s="106">
        <f t="shared" si="918"/>
        <v>638.16050550853402</v>
      </c>
      <c r="C1191" s="2">
        <f t="shared" si="933"/>
        <v>509.24925660000002</v>
      </c>
      <c r="D1191" s="2">
        <f t="shared" si="934"/>
        <v>152.22270086999981</v>
      </c>
      <c r="E1191" s="106">
        <f t="shared" si="919"/>
        <v>357.02655573000021</v>
      </c>
      <c r="F1191" s="21">
        <f t="shared" si="935"/>
        <v>6773.27</v>
      </c>
      <c r="G1191" s="108">
        <f t="shared" si="936"/>
        <v>6801.72</v>
      </c>
      <c r="H1191" s="109">
        <f t="shared" si="885"/>
        <v>45286</v>
      </c>
      <c r="I1191" s="109">
        <f t="shared" si="943"/>
        <v>45317</v>
      </c>
      <c r="J1191" s="110">
        <f t="shared" si="920"/>
        <v>4.2003345503722755E-3</v>
      </c>
      <c r="K1191" s="117">
        <f t="shared" si="944"/>
        <v>45347</v>
      </c>
      <c r="L1191" s="178">
        <f t="shared" si="946"/>
        <v>31</v>
      </c>
      <c r="M1191" s="178">
        <f t="shared" si="888"/>
        <v>16</v>
      </c>
      <c r="N1191" s="106">
        <f t="shared" si="921"/>
        <v>1.0021657100000001</v>
      </c>
      <c r="O1191" s="111">
        <f t="shared" si="887"/>
        <v>1.0056001299999999</v>
      </c>
      <c r="P1191" s="111">
        <f t="shared" si="937"/>
        <v>1.2486170008385651</v>
      </c>
      <c r="Q1191" s="106">
        <f t="shared" si="886"/>
        <v>1.2513211399999999</v>
      </c>
      <c r="R1191" s="106">
        <f t="shared" si="938"/>
        <v>1.2486170000000001</v>
      </c>
      <c r="S1191" s="106">
        <f t="shared" si="922"/>
        <v>635.85727901999996</v>
      </c>
      <c r="T1191" s="106">
        <f t="shared" si="923"/>
        <v>37.845151222196755</v>
      </c>
      <c r="U1191" s="106">
        <f t="shared" si="924"/>
        <v>89.72832099633716</v>
      </c>
      <c r="V1191" s="106">
        <f t="shared" si="925"/>
        <v>636.82272881853396</v>
      </c>
      <c r="W1191" s="19">
        <f t="shared" si="942"/>
        <v>0</v>
      </c>
      <c r="X1191" s="2">
        <f t="shared" si="926"/>
        <v>0</v>
      </c>
      <c r="Y1191" s="4">
        <f t="shared" si="927"/>
        <v>0</v>
      </c>
      <c r="Z1191" s="106">
        <f t="shared" si="928"/>
        <v>0</v>
      </c>
      <c r="AA1191" s="114">
        <f t="shared" si="939"/>
        <v>0.05</v>
      </c>
      <c r="AB1191" s="112">
        <f t="shared" si="929"/>
        <v>16</v>
      </c>
      <c r="AC1191" s="178">
        <f t="shared" si="945"/>
        <v>31</v>
      </c>
      <c r="AD1191" s="11">
        <f t="shared" si="940"/>
        <v>1.0021007049999999</v>
      </c>
      <c r="AE1191" s="106">
        <f t="shared" si="947"/>
        <v>1.3357485600000001</v>
      </c>
      <c r="AF1191" s="106">
        <f t="shared" si="930"/>
        <v>1.3377766900000001</v>
      </c>
      <c r="AG1191" s="106">
        <f t="shared" si="931"/>
        <v>0</v>
      </c>
      <c r="AH1191" s="115" t="str">
        <f t="shared" si="948"/>
        <v>A+J=</v>
      </c>
      <c r="AI1191" s="116">
        <f t="shared" si="941"/>
        <v>45347</v>
      </c>
      <c r="AJ1191" s="10"/>
      <c r="AO1191" s="26"/>
      <c r="AP1191" s="26"/>
      <c r="BA1191" s="1"/>
      <c r="BB1191" s="1"/>
      <c r="BC1191" s="1"/>
      <c r="BD1191" s="1"/>
      <c r="BE1191" s="1"/>
      <c r="BG1191" s="1"/>
      <c r="BH1191" s="1"/>
    </row>
    <row r="1192" spans="1:60" ht="15" customHeight="1" x14ac:dyDescent="0.25">
      <c r="A1192" s="105">
        <f t="shared" si="932"/>
        <v>45333</v>
      </c>
      <c r="B1192" s="106">
        <f t="shared" si="918"/>
        <v>638.30475385176339</v>
      </c>
      <c r="C1192" s="2">
        <f t="shared" si="933"/>
        <v>509.24925660000002</v>
      </c>
      <c r="D1192" s="2">
        <f t="shared" si="934"/>
        <v>152.22270086999981</v>
      </c>
      <c r="E1192" s="106">
        <f t="shared" si="919"/>
        <v>357.02655573000021</v>
      </c>
      <c r="F1192" s="21">
        <f t="shared" si="935"/>
        <v>6773.27</v>
      </c>
      <c r="G1192" s="108">
        <f t="shared" si="936"/>
        <v>6801.72</v>
      </c>
      <c r="H1192" s="109">
        <f t="shared" ref="H1192:H1255" si="949">EDATE(I1192,-1)</f>
        <v>45286</v>
      </c>
      <c r="I1192" s="109">
        <f t="shared" si="943"/>
        <v>45317</v>
      </c>
      <c r="J1192" s="110">
        <f t="shared" si="920"/>
        <v>4.2003345503722755E-3</v>
      </c>
      <c r="K1192" s="117">
        <f t="shared" si="944"/>
        <v>45347</v>
      </c>
      <c r="L1192" s="178">
        <f t="shared" si="946"/>
        <v>31</v>
      </c>
      <c r="M1192" s="178">
        <f t="shared" si="888"/>
        <v>17</v>
      </c>
      <c r="N1192" s="106">
        <f t="shared" si="921"/>
        <v>1.0023012200000001</v>
      </c>
      <c r="O1192" s="111">
        <f t="shared" si="887"/>
        <v>1.0056001299999999</v>
      </c>
      <c r="P1192" s="111">
        <f t="shared" si="937"/>
        <v>1.2486170008385651</v>
      </c>
      <c r="Q1192" s="106">
        <f t="shared" si="886"/>
        <v>1.2514903399999999</v>
      </c>
      <c r="R1192" s="106">
        <f t="shared" si="938"/>
        <v>1.2486170000000001</v>
      </c>
      <c r="S1192" s="106">
        <f t="shared" si="922"/>
        <v>635.85727901999996</v>
      </c>
      <c r="T1192" s="106">
        <f t="shared" si="923"/>
        <v>37.845151222196755</v>
      </c>
      <c r="U1192" s="106">
        <f t="shared" si="924"/>
        <v>89.788729889566667</v>
      </c>
      <c r="V1192" s="106">
        <f t="shared" si="925"/>
        <v>636.88313771176342</v>
      </c>
      <c r="W1192" s="19">
        <f t="shared" si="942"/>
        <v>0</v>
      </c>
      <c r="X1192" s="2">
        <f t="shared" si="926"/>
        <v>0</v>
      </c>
      <c r="Y1192" s="4">
        <f t="shared" si="927"/>
        <v>0</v>
      </c>
      <c r="Z1192" s="106">
        <f t="shared" si="928"/>
        <v>0</v>
      </c>
      <c r="AA1192" s="114">
        <f t="shared" si="939"/>
        <v>0.05</v>
      </c>
      <c r="AB1192" s="112">
        <f t="shared" si="929"/>
        <v>17</v>
      </c>
      <c r="AC1192" s="178">
        <f t="shared" si="945"/>
        <v>31</v>
      </c>
      <c r="AD1192" s="11">
        <f t="shared" si="940"/>
        <v>1.0022321460000001</v>
      </c>
      <c r="AE1192" s="106">
        <f t="shared" si="947"/>
        <v>1.4193262799999999</v>
      </c>
      <c r="AF1192" s="106">
        <f t="shared" si="930"/>
        <v>1.42161614</v>
      </c>
      <c r="AG1192" s="106">
        <f t="shared" si="931"/>
        <v>0</v>
      </c>
      <c r="AH1192" s="115" t="str">
        <f t="shared" si="948"/>
        <v>A+J=</v>
      </c>
      <c r="AI1192" s="116">
        <f t="shared" si="941"/>
        <v>45347</v>
      </c>
      <c r="AJ1192" s="10"/>
      <c r="AO1192" s="26"/>
      <c r="AP1192" s="26"/>
      <c r="BA1192" s="1"/>
      <c r="BB1192" s="1"/>
      <c r="BC1192" s="1"/>
      <c r="BD1192" s="1"/>
      <c r="BE1192" s="1"/>
      <c r="BG1192" s="1"/>
      <c r="BH1192" s="1"/>
    </row>
    <row r="1193" spans="1:60" ht="15" customHeight="1" x14ac:dyDescent="0.25">
      <c r="A1193" s="105">
        <f t="shared" si="932"/>
        <v>45334</v>
      </c>
      <c r="B1193" s="106">
        <f t="shared" si="918"/>
        <v>638.44904259605528</v>
      </c>
      <c r="C1193" s="2">
        <f t="shared" si="933"/>
        <v>509.24925660000002</v>
      </c>
      <c r="D1193" s="2">
        <f t="shared" si="934"/>
        <v>152.22270086999981</v>
      </c>
      <c r="E1193" s="106">
        <f t="shared" si="919"/>
        <v>357.02655573000021</v>
      </c>
      <c r="F1193" s="21">
        <f t="shared" si="935"/>
        <v>6773.27</v>
      </c>
      <c r="G1193" s="108">
        <f t="shared" si="936"/>
        <v>6801.72</v>
      </c>
      <c r="H1193" s="109">
        <f t="shared" si="949"/>
        <v>45286</v>
      </c>
      <c r="I1193" s="109">
        <f t="shared" si="943"/>
        <v>45317</v>
      </c>
      <c r="J1193" s="110">
        <f t="shared" si="920"/>
        <v>4.2003345503722755E-3</v>
      </c>
      <c r="K1193" s="117">
        <f t="shared" si="944"/>
        <v>45347</v>
      </c>
      <c r="L1193" s="178">
        <f t="shared" si="946"/>
        <v>31</v>
      </c>
      <c r="M1193" s="178">
        <f t="shared" si="888"/>
        <v>18</v>
      </c>
      <c r="N1193" s="106">
        <f t="shared" si="921"/>
        <v>1.0024367599999999</v>
      </c>
      <c r="O1193" s="111">
        <f t="shared" si="887"/>
        <v>1.0056001299999999</v>
      </c>
      <c r="P1193" s="111">
        <f t="shared" si="937"/>
        <v>1.2486170008385651</v>
      </c>
      <c r="Q1193" s="106">
        <f t="shared" ref="Q1193:Q1256" si="950">TRUNC(TRUNC((N1193*P1193),15),8)</f>
        <v>1.2516595800000001</v>
      </c>
      <c r="R1193" s="106">
        <f t="shared" si="938"/>
        <v>1.2486170000000001</v>
      </c>
      <c r="S1193" s="106">
        <f t="shared" si="922"/>
        <v>635.85727901999996</v>
      </c>
      <c r="T1193" s="106">
        <f t="shared" si="923"/>
        <v>37.845151222196755</v>
      </c>
      <c r="U1193" s="106">
        <f t="shared" si="924"/>
        <v>89.849153063858481</v>
      </c>
      <c r="V1193" s="106">
        <f t="shared" si="925"/>
        <v>636.94356088605525</v>
      </c>
      <c r="W1193" s="19">
        <f t="shared" si="942"/>
        <v>0</v>
      </c>
      <c r="X1193" s="2">
        <f t="shared" si="926"/>
        <v>0</v>
      </c>
      <c r="Y1193" s="4">
        <f t="shared" si="927"/>
        <v>0</v>
      </c>
      <c r="Z1193" s="106">
        <f t="shared" si="928"/>
        <v>0</v>
      </c>
      <c r="AA1193" s="114">
        <f t="shared" si="939"/>
        <v>0.05</v>
      </c>
      <c r="AB1193" s="112">
        <f t="shared" si="929"/>
        <v>18</v>
      </c>
      <c r="AC1193" s="178">
        <f t="shared" si="945"/>
        <v>31</v>
      </c>
      <c r="AD1193" s="11">
        <f t="shared" si="940"/>
        <v>1.002363603</v>
      </c>
      <c r="AE1193" s="106">
        <f t="shared" si="947"/>
        <v>1.5029141699999999</v>
      </c>
      <c r="AF1193" s="106">
        <f t="shared" si="930"/>
        <v>1.50548171</v>
      </c>
      <c r="AG1193" s="106">
        <f t="shared" si="931"/>
        <v>0</v>
      </c>
      <c r="AH1193" s="115" t="str">
        <f t="shared" si="948"/>
        <v>A+J=</v>
      </c>
      <c r="AI1193" s="116">
        <f t="shared" si="941"/>
        <v>45347</v>
      </c>
      <c r="AJ1193" s="10"/>
      <c r="AO1193" s="26"/>
      <c r="AP1193" s="26"/>
      <c r="BA1193" s="1"/>
      <c r="BB1193" s="1"/>
      <c r="BC1193" s="1"/>
      <c r="BD1193" s="1"/>
      <c r="BE1193" s="1"/>
      <c r="BG1193" s="1"/>
      <c r="BH1193" s="1"/>
    </row>
    <row r="1194" spans="1:60" ht="15" customHeight="1" x14ac:dyDescent="0.25">
      <c r="A1194" s="105">
        <f t="shared" si="932"/>
        <v>45335</v>
      </c>
      <c r="B1194" s="106">
        <f t="shared" si="918"/>
        <v>638.59335510008145</v>
      </c>
      <c r="C1194" s="2">
        <f t="shared" si="933"/>
        <v>509.24925660000002</v>
      </c>
      <c r="D1194" s="2">
        <f t="shared" si="934"/>
        <v>152.22270086999981</v>
      </c>
      <c r="E1194" s="106">
        <f t="shared" si="919"/>
        <v>357.02655573000021</v>
      </c>
      <c r="F1194" s="21">
        <f t="shared" si="935"/>
        <v>6773.27</v>
      </c>
      <c r="G1194" s="108">
        <f t="shared" si="936"/>
        <v>6801.72</v>
      </c>
      <c r="H1194" s="109">
        <f t="shared" si="949"/>
        <v>45286</v>
      </c>
      <c r="I1194" s="109">
        <f t="shared" si="943"/>
        <v>45317</v>
      </c>
      <c r="J1194" s="110">
        <f t="shared" si="920"/>
        <v>4.2003345503722755E-3</v>
      </c>
      <c r="K1194" s="117">
        <f t="shared" si="944"/>
        <v>45347</v>
      </c>
      <c r="L1194" s="178">
        <f t="shared" si="946"/>
        <v>31</v>
      </c>
      <c r="M1194" s="178">
        <f t="shared" si="888"/>
        <v>19</v>
      </c>
      <c r="N1194" s="106">
        <f t="shared" si="921"/>
        <v>1.0025723</v>
      </c>
      <c r="O1194" s="111">
        <f t="shared" ref="O1194:O1257" si="951">IF(K1194&gt;K1193,N1193,O1193)</f>
        <v>1.0056001299999999</v>
      </c>
      <c r="P1194" s="111">
        <f t="shared" si="937"/>
        <v>1.2486170008385651</v>
      </c>
      <c r="Q1194" s="106">
        <f t="shared" si="950"/>
        <v>1.2518288099999999</v>
      </c>
      <c r="R1194" s="106">
        <f t="shared" si="938"/>
        <v>1.2486170000000001</v>
      </c>
      <c r="S1194" s="106">
        <f t="shared" si="922"/>
        <v>635.85727901999996</v>
      </c>
      <c r="T1194" s="106">
        <f t="shared" si="923"/>
        <v>37.845151222196755</v>
      </c>
      <c r="U1194" s="106">
        <f t="shared" si="924"/>
        <v>89.909572667884603</v>
      </c>
      <c r="V1194" s="106">
        <f t="shared" si="925"/>
        <v>637.0039804900814</v>
      </c>
      <c r="W1194" s="19">
        <f t="shared" si="942"/>
        <v>0</v>
      </c>
      <c r="X1194" s="2">
        <f t="shared" si="926"/>
        <v>0</v>
      </c>
      <c r="Y1194" s="4">
        <f t="shared" si="927"/>
        <v>0</v>
      </c>
      <c r="Z1194" s="106">
        <f t="shared" si="928"/>
        <v>0</v>
      </c>
      <c r="AA1194" s="114">
        <f t="shared" si="939"/>
        <v>0.05</v>
      </c>
      <c r="AB1194" s="112">
        <f t="shared" si="929"/>
        <v>19</v>
      </c>
      <c r="AC1194" s="178">
        <f t="shared" si="945"/>
        <v>31</v>
      </c>
      <c r="AD1194" s="11">
        <f t="shared" si="940"/>
        <v>1.0024950779999999</v>
      </c>
      <c r="AE1194" s="106">
        <f t="shared" si="947"/>
        <v>1.5865134999999999</v>
      </c>
      <c r="AF1194" s="106">
        <f t="shared" si="930"/>
        <v>1.5893746099999999</v>
      </c>
      <c r="AG1194" s="106">
        <f t="shared" si="931"/>
        <v>0</v>
      </c>
      <c r="AH1194" s="115" t="str">
        <f t="shared" si="948"/>
        <v>A+J=</v>
      </c>
      <c r="AI1194" s="116">
        <f t="shared" si="941"/>
        <v>45347</v>
      </c>
      <c r="AJ1194" s="10"/>
      <c r="AO1194" s="26"/>
      <c r="AP1194" s="26"/>
      <c r="BA1194" s="1"/>
      <c r="BB1194" s="1"/>
      <c r="BC1194" s="1"/>
      <c r="BD1194" s="1"/>
      <c r="BE1194" s="1"/>
      <c r="BG1194" s="1"/>
      <c r="BH1194" s="1"/>
    </row>
    <row r="1195" spans="1:60" ht="15" customHeight="1" x14ac:dyDescent="0.25">
      <c r="A1195" s="105">
        <f t="shared" si="932"/>
        <v>45336</v>
      </c>
      <c r="B1195" s="106">
        <f t="shared" si="918"/>
        <v>638.73771286543547</v>
      </c>
      <c r="C1195" s="2">
        <f t="shared" si="933"/>
        <v>509.24925660000002</v>
      </c>
      <c r="D1195" s="2">
        <f t="shared" si="934"/>
        <v>152.22270086999981</v>
      </c>
      <c r="E1195" s="106">
        <f t="shared" si="919"/>
        <v>357.02655573000021</v>
      </c>
      <c r="F1195" s="21">
        <f t="shared" si="935"/>
        <v>6773.27</v>
      </c>
      <c r="G1195" s="108">
        <f t="shared" si="936"/>
        <v>6801.72</v>
      </c>
      <c r="H1195" s="109">
        <f t="shared" si="949"/>
        <v>45286</v>
      </c>
      <c r="I1195" s="109">
        <f t="shared" si="943"/>
        <v>45317</v>
      </c>
      <c r="J1195" s="110">
        <f t="shared" si="920"/>
        <v>4.2003345503722755E-3</v>
      </c>
      <c r="K1195" s="117">
        <f t="shared" si="944"/>
        <v>45347</v>
      </c>
      <c r="L1195" s="178">
        <f t="shared" si="946"/>
        <v>31</v>
      </c>
      <c r="M1195" s="178">
        <f t="shared" si="888"/>
        <v>20</v>
      </c>
      <c r="N1195" s="106">
        <f t="shared" si="921"/>
        <v>1.0027078700000001</v>
      </c>
      <c r="O1195" s="111">
        <f t="shared" si="951"/>
        <v>1.0056001299999999</v>
      </c>
      <c r="P1195" s="111">
        <f t="shared" si="937"/>
        <v>1.2486170008385651</v>
      </c>
      <c r="Q1195" s="106">
        <f t="shared" si="950"/>
        <v>1.2519980900000001</v>
      </c>
      <c r="R1195" s="106">
        <f t="shared" si="938"/>
        <v>1.2486170000000001</v>
      </c>
      <c r="S1195" s="106">
        <f t="shared" si="922"/>
        <v>635.85727901999996</v>
      </c>
      <c r="T1195" s="106">
        <f t="shared" si="923"/>
        <v>37.845151222196755</v>
      </c>
      <c r="U1195" s="106">
        <f t="shared" si="924"/>
        <v>89.970010123238637</v>
      </c>
      <c r="V1195" s="106">
        <f t="shared" si="925"/>
        <v>637.06441794543548</v>
      </c>
      <c r="W1195" s="19">
        <f t="shared" si="942"/>
        <v>0</v>
      </c>
      <c r="X1195" s="2">
        <f t="shared" si="926"/>
        <v>0</v>
      </c>
      <c r="Y1195" s="4">
        <f t="shared" si="927"/>
        <v>0</v>
      </c>
      <c r="Z1195" s="106">
        <f t="shared" si="928"/>
        <v>0</v>
      </c>
      <c r="AA1195" s="114">
        <f t="shared" si="939"/>
        <v>0.05</v>
      </c>
      <c r="AB1195" s="112">
        <f t="shared" si="929"/>
        <v>20</v>
      </c>
      <c r="AC1195" s="178">
        <f t="shared" si="945"/>
        <v>31</v>
      </c>
      <c r="AD1195" s="11">
        <f t="shared" si="940"/>
        <v>1.002626571</v>
      </c>
      <c r="AE1195" s="106">
        <f t="shared" si="947"/>
        <v>1.67012428</v>
      </c>
      <c r="AF1195" s="106">
        <f t="shared" si="930"/>
        <v>1.67329492</v>
      </c>
      <c r="AG1195" s="106">
        <f t="shared" si="931"/>
        <v>0</v>
      </c>
      <c r="AH1195" s="115" t="str">
        <f t="shared" si="948"/>
        <v>A+J=</v>
      </c>
      <c r="AI1195" s="116">
        <f t="shared" si="941"/>
        <v>45347</v>
      </c>
      <c r="AJ1195" s="10"/>
      <c r="AO1195" s="26"/>
      <c r="AP1195" s="26"/>
      <c r="BA1195" s="1"/>
      <c r="BB1195" s="1"/>
      <c r="BC1195" s="1"/>
      <c r="BD1195" s="1"/>
      <c r="BE1195" s="1"/>
      <c r="BG1195" s="1"/>
      <c r="BH1195" s="1"/>
    </row>
    <row r="1196" spans="1:60" ht="15" customHeight="1" x14ac:dyDescent="0.25">
      <c r="A1196" s="105">
        <f t="shared" si="932"/>
        <v>45337</v>
      </c>
      <c r="B1196" s="106">
        <f t="shared" si="918"/>
        <v>638.88210388132052</v>
      </c>
      <c r="C1196" s="2">
        <f t="shared" si="933"/>
        <v>509.24925660000002</v>
      </c>
      <c r="D1196" s="2">
        <f t="shared" si="934"/>
        <v>152.22270086999981</v>
      </c>
      <c r="E1196" s="106">
        <f t="shared" si="919"/>
        <v>357.02655573000021</v>
      </c>
      <c r="F1196" s="21">
        <f t="shared" si="935"/>
        <v>6773.27</v>
      </c>
      <c r="G1196" s="108">
        <f t="shared" si="936"/>
        <v>6801.72</v>
      </c>
      <c r="H1196" s="109">
        <f t="shared" si="949"/>
        <v>45286</v>
      </c>
      <c r="I1196" s="109">
        <f t="shared" si="943"/>
        <v>45317</v>
      </c>
      <c r="J1196" s="110">
        <f t="shared" si="920"/>
        <v>4.2003345503722755E-3</v>
      </c>
      <c r="K1196" s="117">
        <f t="shared" si="944"/>
        <v>45347</v>
      </c>
      <c r="L1196" s="178">
        <f t="shared" si="946"/>
        <v>31</v>
      </c>
      <c r="M1196" s="178">
        <f t="shared" si="888"/>
        <v>21</v>
      </c>
      <c r="N1196" s="106">
        <f t="shared" si="921"/>
        <v>1.00284346</v>
      </c>
      <c r="O1196" s="111">
        <f t="shared" si="951"/>
        <v>1.0056001299999999</v>
      </c>
      <c r="P1196" s="111">
        <f t="shared" si="937"/>
        <v>1.2486170008385651</v>
      </c>
      <c r="Q1196" s="106">
        <f t="shared" si="950"/>
        <v>1.2521673900000001</v>
      </c>
      <c r="R1196" s="106">
        <f t="shared" si="938"/>
        <v>1.2486170000000001</v>
      </c>
      <c r="S1196" s="106">
        <f t="shared" si="922"/>
        <v>635.85727901999996</v>
      </c>
      <c r="T1196" s="106">
        <f t="shared" si="923"/>
        <v>37.845151222196755</v>
      </c>
      <c r="U1196" s="106">
        <f t="shared" si="924"/>
        <v>90.030454719123739</v>
      </c>
      <c r="V1196" s="106">
        <f t="shared" si="925"/>
        <v>637.12486254132057</v>
      </c>
      <c r="W1196" s="19">
        <f t="shared" si="942"/>
        <v>0</v>
      </c>
      <c r="X1196" s="2">
        <f t="shared" si="926"/>
        <v>0</v>
      </c>
      <c r="Y1196" s="4">
        <f t="shared" si="927"/>
        <v>0</v>
      </c>
      <c r="Z1196" s="106">
        <f t="shared" si="928"/>
        <v>0</v>
      </c>
      <c r="AA1196" s="114">
        <f t="shared" si="939"/>
        <v>0.05</v>
      </c>
      <c r="AB1196" s="112">
        <f t="shared" si="929"/>
        <v>21</v>
      </c>
      <c r="AC1196" s="178">
        <f t="shared" si="945"/>
        <v>31</v>
      </c>
      <c r="AD1196" s="11">
        <f t="shared" si="940"/>
        <v>1.00275808</v>
      </c>
      <c r="AE1196" s="106">
        <f t="shared" si="947"/>
        <v>1.75374524</v>
      </c>
      <c r="AF1196" s="106">
        <f t="shared" si="930"/>
        <v>1.75724134</v>
      </c>
      <c r="AG1196" s="106">
        <f t="shared" si="931"/>
        <v>0</v>
      </c>
      <c r="AH1196" s="115" t="str">
        <f t="shared" si="948"/>
        <v>A+J=</v>
      </c>
      <c r="AI1196" s="116">
        <f t="shared" si="941"/>
        <v>45347</v>
      </c>
      <c r="AJ1196" s="10"/>
      <c r="AO1196" s="26"/>
      <c r="AP1196" s="26"/>
      <c r="BA1196" s="1"/>
      <c r="BB1196" s="1"/>
      <c r="BC1196" s="1"/>
      <c r="BD1196" s="1"/>
      <c r="BE1196" s="1"/>
      <c r="BG1196" s="1"/>
      <c r="BH1196" s="1"/>
    </row>
    <row r="1197" spans="1:60" ht="15" customHeight="1" x14ac:dyDescent="0.25">
      <c r="A1197" s="105">
        <f t="shared" si="932"/>
        <v>45338</v>
      </c>
      <c r="B1197" s="106">
        <f t="shared" si="918"/>
        <v>639.02652583747124</v>
      </c>
      <c r="C1197" s="2">
        <f t="shared" si="933"/>
        <v>509.24925660000002</v>
      </c>
      <c r="D1197" s="2">
        <f t="shared" si="934"/>
        <v>152.22270086999981</v>
      </c>
      <c r="E1197" s="106">
        <f t="shared" si="919"/>
        <v>357.02655573000021</v>
      </c>
      <c r="F1197" s="21">
        <f t="shared" si="935"/>
        <v>6773.27</v>
      </c>
      <c r="G1197" s="108">
        <f t="shared" si="936"/>
        <v>6801.72</v>
      </c>
      <c r="H1197" s="109">
        <f t="shared" si="949"/>
        <v>45286</v>
      </c>
      <c r="I1197" s="109">
        <f t="shared" si="943"/>
        <v>45317</v>
      </c>
      <c r="J1197" s="110">
        <f t="shared" si="920"/>
        <v>4.2003345503722755E-3</v>
      </c>
      <c r="K1197" s="117">
        <f t="shared" si="944"/>
        <v>45347</v>
      </c>
      <c r="L1197" s="178">
        <f t="shared" si="946"/>
        <v>31</v>
      </c>
      <c r="M1197" s="178">
        <f t="shared" si="888"/>
        <v>22</v>
      </c>
      <c r="N1197" s="106">
        <f t="shared" si="921"/>
        <v>1.0029790599999999</v>
      </c>
      <c r="O1197" s="111">
        <f t="shared" si="951"/>
        <v>1.0056001299999999</v>
      </c>
      <c r="P1197" s="111">
        <f t="shared" si="937"/>
        <v>1.2486170008385651</v>
      </c>
      <c r="Q1197" s="106">
        <f t="shared" si="950"/>
        <v>1.2523367000000001</v>
      </c>
      <c r="R1197" s="106">
        <f t="shared" si="938"/>
        <v>1.2486170000000001</v>
      </c>
      <c r="S1197" s="106">
        <f t="shared" si="922"/>
        <v>635.85727901999996</v>
      </c>
      <c r="T1197" s="106">
        <f t="shared" si="923"/>
        <v>37.845151222196755</v>
      </c>
      <c r="U1197" s="106">
        <f t="shared" si="924"/>
        <v>90.090902885274375</v>
      </c>
      <c r="V1197" s="106">
        <f t="shared" si="925"/>
        <v>637.18531070747122</v>
      </c>
      <c r="W1197" s="19">
        <f t="shared" si="942"/>
        <v>0</v>
      </c>
      <c r="X1197" s="2">
        <f t="shared" si="926"/>
        <v>0</v>
      </c>
      <c r="Y1197" s="4">
        <f t="shared" si="927"/>
        <v>0</v>
      </c>
      <c r="Z1197" s="106">
        <f t="shared" si="928"/>
        <v>0</v>
      </c>
      <c r="AA1197" s="114">
        <f t="shared" si="939"/>
        <v>0.05</v>
      </c>
      <c r="AB1197" s="112">
        <f t="shared" si="929"/>
        <v>22</v>
      </c>
      <c r="AC1197" s="178">
        <f t="shared" si="945"/>
        <v>31</v>
      </c>
      <c r="AD1197" s="11">
        <f t="shared" si="940"/>
        <v>1.002889607</v>
      </c>
      <c r="AE1197" s="106">
        <f t="shared" si="947"/>
        <v>1.8373776399999999</v>
      </c>
      <c r="AF1197" s="106">
        <f t="shared" si="930"/>
        <v>1.8412151299999999</v>
      </c>
      <c r="AG1197" s="106">
        <f t="shared" si="931"/>
        <v>0</v>
      </c>
      <c r="AH1197" s="115" t="str">
        <f t="shared" si="948"/>
        <v>A+J=</v>
      </c>
      <c r="AI1197" s="116">
        <f t="shared" si="941"/>
        <v>45347</v>
      </c>
      <c r="AJ1197" s="10"/>
      <c r="AO1197" s="26"/>
      <c r="AP1197" s="26"/>
      <c r="BA1197" s="1"/>
      <c r="BB1197" s="1"/>
      <c r="BC1197" s="1"/>
      <c r="BD1197" s="1"/>
      <c r="BE1197" s="1"/>
      <c r="BG1197" s="1"/>
      <c r="BH1197" s="1"/>
    </row>
    <row r="1198" spans="1:60" ht="15" customHeight="1" x14ac:dyDescent="0.25">
      <c r="A1198" s="105">
        <f t="shared" si="932"/>
        <v>45339</v>
      </c>
      <c r="B1198" s="106">
        <f t="shared" si="918"/>
        <v>639.17098885468397</v>
      </c>
      <c r="C1198" s="2">
        <f t="shared" si="933"/>
        <v>509.24925660000002</v>
      </c>
      <c r="D1198" s="2">
        <f t="shared" si="934"/>
        <v>152.22270086999981</v>
      </c>
      <c r="E1198" s="106">
        <f t="shared" si="919"/>
        <v>357.02655573000021</v>
      </c>
      <c r="F1198" s="21">
        <f t="shared" si="935"/>
        <v>6773.27</v>
      </c>
      <c r="G1198" s="108">
        <f t="shared" si="936"/>
        <v>6801.72</v>
      </c>
      <c r="H1198" s="109">
        <f t="shared" si="949"/>
        <v>45286</v>
      </c>
      <c r="I1198" s="109">
        <f t="shared" si="943"/>
        <v>45317</v>
      </c>
      <c r="J1198" s="110">
        <f t="shared" si="920"/>
        <v>4.2003345503722755E-3</v>
      </c>
      <c r="K1198" s="117">
        <f t="shared" si="944"/>
        <v>45347</v>
      </c>
      <c r="L1198" s="178">
        <f t="shared" si="946"/>
        <v>31</v>
      </c>
      <c r="M1198" s="178">
        <f t="shared" si="888"/>
        <v>23</v>
      </c>
      <c r="N1198" s="106">
        <f t="shared" si="921"/>
        <v>1.0031146900000001</v>
      </c>
      <c r="O1198" s="111">
        <f t="shared" si="951"/>
        <v>1.0056001299999999</v>
      </c>
      <c r="P1198" s="111">
        <f t="shared" si="937"/>
        <v>1.2486170008385651</v>
      </c>
      <c r="Q1198" s="106">
        <f t="shared" si="950"/>
        <v>1.25250605</v>
      </c>
      <c r="R1198" s="106">
        <f t="shared" si="938"/>
        <v>1.2486170000000001</v>
      </c>
      <c r="S1198" s="106">
        <f t="shared" si="922"/>
        <v>635.85727901999996</v>
      </c>
      <c r="T1198" s="106">
        <f t="shared" si="923"/>
        <v>37.845151222196755</v>
      </c>
      <c r="U1198" s="106">
        <f t="shared" si="924"/>
        <v>90.151365332487231</v>
      </c>
      <c r="V1198" s="106">
        <f t="shared" si="925"/>
        <v>637.245773154684</v>
      </c>
      <c r="W1198" s="19">
        <f t="shared" si="942"/>
        <v>0</v>
      </c>
      <c r="X1198" s="2">
        <f t="shared" si="926"/>
        <v>0</v>
      </c>
      <c r="Y1198" s="4">
        <f t="shared" si="927"/>
        <v>0</v>
      </c>
      <c r="Z1198" s="106">
        <f t="shared" si="928"/>
        <v>0</v>
      </c>
      <c r="AA1198" s="114">
        <f t="shared" si="939"/>
        <v>0.05</v>
      </c>
      <c r="AB1198" s="112">
        <f t="shared" si="929"/>
        <v>23</v>
      </c>
      <c r="AC1198" s="178">
        <f t="shared" si="945"/>
        <v>31</v>
      </c>
      <c r="AD1198" s="11">
        <f t="shared" si="940"/>
        <v>1.003021151</v>
      </c>
      <c r="AE1198" s="106">
        <f t="shared" si="947"/>
        <v>1.9210208499999999</v>
      </c>
      <c r="AF1198" s="106">
        <f t="shared" si="930"/>
        <v>1.9252157000000001</v>
      </c>
      <c r="AG1198" s="106">
        <f t="shared" si="931"/>
        <v>0</v>
      </c>
      <c r="AH1198" s="115" t="str">
        <f t="shared" si="948"/>
        <v>A+J=</v>
      </c>
      <c r="AI1198" s="116">
        <f t="shared" si="941"/>
        <v>45347</v>
      </c>
      <c r="AJ1198" s="10"/>
      <c r="AO1198" s="26"/>
      <c r="AP1198" s="26"/>
      <c r="BA1198" s="1"/>
      <c r="BB1198" s="1"/>
      <c r="BC1198" s="1"/>
      <c r="BD1198" s="1"/>
      <c r="BE1198" s="1"/>
      <c r="BG1198" s="1"/>
      <c r="BH1198" s="1"/>
    </row>
    <row r="1199" spans="1:60" ht="15" customHeight="1" x14ac:dyDescent="0.25">
      <c r="A1199" s="105">
        <f t="shared" si="932"/>
        <v>45340</v>
      </c>
      <c r="B1199" s="106">
        <f t="shared" si="918"/>
        <v>639.31548219216245</v>
      </c>
      <c r="C1199" s="2">
        <f t="shared" si="933"/>
        <v>509.24925660000002</v>
      </c>
      <c r="D1199" s="2">
        <f t="shared" si="934"/>
        <v>152.22270086999981</v>
      </c>
      <c r="E1199" s="106">
        <f t="shared" si="919"/>
        <v>357.02655573000021</v>
      </c>
      <c r="F1199" s="21">
        <f t="shared" si="935"/>
        <v>6773.27</v>
      </c>
      <c r="G1199" s="108">
        <f t="shared" si="936"/>
        <v>6801.72</v>
      </c>
      <c r="H1199" s="109">
        <f t="shared" si="949"/>
        <v>45286</v>
      </c>
      <c r="I1199" s="109">
        <f t="shared" si="943"/>
        <v>45317</v>
      </c>
      <c r="J1199" s="110">
        <f t="shared" si="920"/>
        <v>4.2003345503722755E-3</v>
      </c>
      <c r="K1199" s="117">
        <f t="shared" si="944"/>
        <v>45347</v>
      </c>
      <c r="L1199" s="178">
        <f t="shared" si="946"/>
        <v>31</v>
      </c>
      <c r="M1199" s="178">
        <f t="shared" si="888"/>
        <v>24</v>
      </c>
      <c r="N1199" s="106">
        <f t="shared" si="921"/>
        <v>1.00325033</v>
      </c>
      <c r="O1199" s="111">
        <f t="shared" si="951"/>
        <v>1.0056001299999999</v>
      </c>
      <c r="P1199" s="111">
        <f t="shared" si="937"/>
        <v>1.2486170008385651</v>
      </c>
      <c r="Q1199" s="106">
        <f t="shared" si="950"/>
        <v>1.2526754099999999</v>
      </c>
      <c r="R1199" s="106">
        <f t="shared" si="938"/>
        <v>1.2486170000000001</v>
      </c>
      <c r="S1199" s="106">
        <f t="shared" si="922"/>
        <v>635.85727901999996</v>
      </c>
      <c r="T1199" s="106">
        <f t="shared" si="923"/>
        <v>37.845151222196755</v>
      </c>
      <c r="U1199" s="106">
        <f t="shared" si="924"/>
        <v>90.211831349965635</v>
      </c>
      <c r="V1199" s="106">
        <f t="shared" si="925"/>
        <v>637.30623917216246</v>
      </c>
      <c r="W1199" s="19">
        <f t="shared" si="942"/>
        <v>0</v>
      </c>
      <c r="X1199" s="2">
        <f t="shared" si="926"/>
        <v>0</v>
      </c>
      <c r="Y1199" s="4">
        <f t="shared" si="927"/>
        <v>0</v>
      </c>
      <c r="Z1199" s="106">
        <f t="shared" si="928"/>
        <v>0</v>
      </c>
      <c r="AA1199" s="114">
        <f t="shared" si="939"/>
        <v>0.05</v>
      </c>
      <c r="AB1199" s="112">
        <f t="shared" si="929"/>
        <v>24</v>
      </c>
      <c r="AC1199" s="178">
        <f t="shared" si="945"/>
        <v>31</v>
      </c>
      <c r="AD1199" s="11">
        <f t="shared" si="940"/>
        <v>1.0031527119999999</v>
      </c>
      <c r="AE1199" s="106">
        <f t="shared" si="947"/>
        <v>2.0046748700000001</v>
      </c>
      <c r="AF1199" s="106">
        <f t="shared" si="930"/>
        <v>2.00924302</v>
      </c>
      <c r="AG1199" s="106">
        <f t="shared" si="931"/>
        <v>0</v>
      </c>
      <c r="AH1199" s="115" t="str">
        <f t="shared" si="948"/>
        <v>A+J=</v>
      </c>
      <c r="AI1199" s="116">
        <f t="shared" si="941"/>
        <v>45347</v>
      </c>
      <c r="AJ1199" s="10"/>
      <c r="AO1199" s="26"/>
      <c r="AP1199" s="26"/>
      <c r="BA1199" s="1"/>
      <c r="BB1199" s="1"/>
      <c r="BC1199" s="1"/>
      <c r="BD1199" s="1"/>
      <c r="BE1199" s="1"/>
      <c r="BG1199" s="1"/>
      <c r="BH1199" s="1"/>
    </row>
    <row r="1200" spans="1:60" ht="15" customHeight="1" x14ac:dyDescent="0.25">
      <c r="A1200" s="105">
        <f t="shared" si="932"/>
        <v>45341</v>
      </c>
      <c r="B1200" s="106">
        <f t="shared" si="918"/>
        <v>639.46001303043761</v>
      </c>
      <c r="C1200" s="2">
        <f t="shared" si="933"/>
        <v>509.24925660000002</v>
      </c>
      <c r="D1200" s="2">
        <f t="shared" si="934"/>
        <v>152.22270086999981</v>
      </c>
      <c r="E1200" s="106">
        <f t="shared" si="919"/>
        <v>357.02655573000021</v>
      </c>
      <c r="F1200" s="21">
        <f t="shared" si="935"/>
        <v>6773.27</v>
      </c>
      <c r="G1200" s="108">
        <f t="shared" si="936"/>
        <v>6801.72</v>
      </c>
      <c r="H1200" s="109">
        <f t="shared" si="949"/>
        <v>45286</v>
      </c>
      <c r="I1200" s="109">
        <f t="shared" si="943"/>
        <v>45317</v>
      </c>
      <c r="J1200" s="110">
        <f t="shared" si="920"/>
        <v>4.2003345503722755E-3</v>
      </c>
      <c r="K1200" s="117">
        <f t="shared" si="944"/>
        <v>45347</v>
      </c>
      <c r="L1200" s="178">
        <f t="shared" si="946"/>
        <v>31</v>
      </c>
      <c r="M1200" s="178">
        <f t="shared" si="888"/>
        <v>25</v>
      </c>
      <c r="N1200" s="106">
        <f t="shared" si="921"/>
        <v>1.0033859899999999</v>
      </c>
      <c r="O1200" s="111">
        <f t="shared" si="951"/>
        <v>1.0056001299999999</v>
      </c>
      <c r="P1200" s="111">
        <f t="shared" si="937"/>
        <v>1.2486170008385651</v>
      </c>
      <c r="Q1200" s="106">
        <f t="shared" si="950"/>
        <v>1.2528448000000001</v>
      </c>
      <c r="R1200" s="106">
        <f t="shared" si="938"/>
        <v>1.2486170000000001</v>
      </c>
      <c r="S1200" s="106">
        <f t="shared" si="922"/>
        <v>635.85727901999996</v>
      </c>
      <c r="T1200" s="106">
        <f t="shared" si="923"/>
        <v>37.845151222196755</v>
      </c>
      <c r="U1200" s="106">
        <f t="shared" si="924"/>
        <v>90.272308078240783</v>
      </c>
      <c r="V1200" s="106">
        <f t="shared" si="925"/>
        <v>637.36671590043761</v>
      </c>
      <c r="W1200" s="19">
        <f t="shared" si="942"/>
        <v>0</v>
      </c>
      <c r="X1200" s="2">
        <f t="shared" si="926"/>
        <v>0</v>
      </c>
      <c r="Y1200" s="4">
        <f t="shared" si="927"/>
        <v>0</v>
      </c>
      <c r="Z1200" s="106">
        <f t="shared" si="928"/>
        <v>0</v>
      </c>
      <c r="AA1200" s="114">
        <f t="shared" si="939"/>
        <v>0.05</v>
      </c>
      <c r="AB1200" s="112">
        <f t="shared" si="929"/>
        <v>25</v>
      </c>
      <c r="AC1200" s="178">
        <f t="shared" si="945"/>
        <v>31</v>
      </c>
      <c r="AD1200" s="11">
        <f t="shared" si="940"/>
        <v>1.0032842900000001</v>
      </c>
      <c r="AE1200" s="106">
        <f t="shared" si="947"/>
        <v>2.0883397000000001</v>
      </c>
      <c r="AF1200" s="106">
        <f t="shared" si="930"/>
        <v>2.0932971299999998</v>
      </c>
      <c r="AG1200" s="106">
        <f t="shared" si="931"/>
        <v>0</v>
      </c>
      <c r="AH1200" s="115" t="str">
        <f t="shared" si="948"/>
        <v>A+J=</v>
      </c>
      <c r="AI1200" s="116">
        <f t="shared" si="941"/>
        <v>45347</v>
      </c>
      <c r="AJ1200" s="10"/>
      <c r="AO1200" s="26"/>
      <c r="AP1200" s="26"/>
      <c r="BA1200" s="1"/>
      <c r="BB1200" s="1"/>
      <c r="BC1200" s="1"/>
      <c r="BD1200" s="1"/>
      <c r="BE1200" s="1"/>
      <c r="BG1200" s="1"/>
      <c r="BH1200" s="1"/>
    </row>
    <row r="1201" spans="1:60" ht="15" customHeight="1" x14ac:dyDescent="0.25">
      <c r="A1201" s="105">
        <f t="shared" si="932"/>
        <v>45342</v>
      </c>
      <c r="B1201" s="106">
        <f t="shared" si="918"/>
        <v>639.60457482897823</v>
      </c>
      <c r="C1201" s="2">
        <f t="shared" si="933"/>
        <v>509.24925660000002</v>
      </c>
      <c r="D1201" s="2">
        <f t="shared" si="934"/>
        <v>152.22270086999981</v>
      </c>
      <c r="E1201" s="106">
        <f t="shared" si="919"/>
        <v>357.02655573000021</v>
      </c>
      <c r="F1201" s="21">
        <f t="shared" si="935"/>
        <v>6773.27</v>
      </c>
      <c r="G1201" s="108">
        <f t="shared" si="936"/>
        <v>6801.72</v>
      </c>
      <c r="H1201" s="109">
        <f t="shared" si="949"/>
        <v>45286</v>
      </c>
      <c r="I1201" s="109">
        <f t="shared" si="943"/>
        <v>45317</v>
      </c>
      <c r="J1201" s="110">
        <f t="shared" si="920"/>
        <v>4.2003345503722755E-3</v>
      </c>
      <c r="K1201" s="117">
        <f t="shared" si="944"/>
        <v>45347</v>
      </c>
      <c r="L1201" s="178">
        <f t="shared" si="946"/>
        <v>31</v>
      </c>
      <c r="M1201" s="178">
        <f t="shared" ref="M1201:M1264" si="952">L1201-(K1201-A1201)</f>
        <v>26</v>
      </c>
      <c r="N1201" s="106">
        <f t="shared" si="921"/>
        <v>1.0035216600000001</v>
      </c>
      <c r="O1201" s="111">
        <f t="shared" si="951"/>
        <v>1.0056001299999999</v>
      </c>
      <c r="P1201" s="111">
        <f t="shared" si="937"/>
        <v>1.2486170008385651</v>
      </c>
      <c r="Q1201" s="106">
        <f t="shared" si="950"/>
        <v>1.2530142</v>
      </c>
      <c r="R1201" s="106">
        <f t="shared" si="938"/>
        <v>1.2486170000000001</v>
      </c>
      <c r="S1201" s="106">
        <f t="shared" si="922"/>
        <v>635.85727901999996</v>
      </c>
      <c r="T1201" s="106">
        <f t="shared" si="923"/>
        <v>37.845151222196755</v>
      </c>
      <c r="U1201" s="106">
        <f t="shared" si="924"/>
        <v>90.332788376781409</v>
      </c>
      <c r="V1201" s="106">
        <f t="shared" si="925"/>
        <v>637.42719619897821</v>
      </c>
      <c r="W1201" s="19">
        <f t="shared" si="942"/>
        <v>0</v>
      </c>
      <c r="X1201" s="2">
        <f t="shared" si="926"/>
        <v>0</v>
      </c>
      <c r="Y1201" s="4">
        <f t="shared" si="927"/>
        <v>0</v>
      </c>
      <c r="Z1201" s="106">
        <f t="shared" si="928"/>
        <v>0</v>
      </c>
      <c r="AA1201" s="114">
        <f t="shared" si="939"/>
        <v>0.05</v>
      </c>
      <c r="AB1201" s="112">
        <f t="shared" si="929"/>
        <v>26</v>
      </c>
      <c r="AC1201" s="178">
        <f t="shared" si="945"/>
        <v>31</v>
      </c>
      <c r="AD1201" s="11">
        <f t="shared" si="940"/>
        <v>1.003415886</v>
      </c>
      <c r="AE1201" s="106">
        <f t="shared" si="947"/>
        <v>2.1720159699999999</v>
      </c>
      <c r="AF1201" s="106">
        <f t="shared" si="930"/>
        <v>2.1773786300000002</v>
      </c>
      <c r="AG1201" s="106">
        <f t="shared" si="931"/>
        <v>0</v>
      </c>
      <c r="AH1201" s="115" t="str">
        <f t="shared" si="948"/>
        <v>A+J=</v>
      </c>
      <c r="AI1201" s="116">
        <f t="shared" si="941"/>
        <v>45347</v>
      </c>
      <c r="AJ1201" s="10"/>
      <c r="AO1201" s="26"/>
      <c r="AP1201" s="26"/>
      <c r="BA1201" s="1"/>
      <c r="BB1201" s="1"/>
      <c r="BC1201" s="1"/>
      <c r="BD1201" s="1"/>
      <c r="BE1201" s="1"/>
      <c r="BG1201" s="1"/>
      <c r="BH1201" s="1"/>
    </row>
    <row r="1202" spans="1:60" ht="15" customHeight="1" x14ac:dyDescent="0.25">
      <c r="A1202" s="105">
        <f t="shared" si="932"/>
        <v>45343</v>
      </c>
      <c r="B1202" s="106">
        <f t="shared" si="918"/>
        <v>639.74917771858111</v>
      </c>
      <c r="C1202" s="2">
        <f t="shared" si="933"/>
        <v>509.24925660000002</v>
      </c>
      <c r="D1202" s="2">
        <f t="shared" si="934"/>
        <v>152.22270086999981</v>
      </c>
      <c r="E1202" s="106">
        <f t="shared" si="919"/>
        <v>357.02655573000021</v>
      </c>
      <c r="F1202" s="21">
        <f t="shared" si="935"/>
        <v>6773.27</v>
      </c>
      <c r="G1202" s="108">
        <f t="shared" si="936"/>
        <v>6801.72</v>
      </c>
      <c r="H1202" s="109">
        <f t="shared" si="949"/>
        <v>45286</v>
      </c>
      <c r="I1202" s="109">
        <f t="shared" si="943"/>
        <v>45317</v>
      </c>
      <c r="J1202" s="110">
        <f t="shared" si="920"/>
        <v>4.2003345503722755E-3</v>
      </c>
      <c r="K1202" s="117">
        <f t="shared" si="944"/>
        <v>45347</v>
      </c>
      <c r="L1202" s="178">
        <f t="shared" si="946"/>
        <v>31</v>
      </c>
      <c r="M1202" s="178">
        <f t="shared" si="952"/>
        <v>27</v>
      </c>
      <c r="N1202" s="106">
        <f t="shared" si="921"/>
        <v>1.0036573600000001</v>
      </c>
      <c r="O1202" s="111">
        <f t="shared" si="951"/>
        <v>1.0056001299999999</v>
      </c>
      <c r="P1202" s="111">
        <f t="shared" si="937"/>
        <v>1.2486170008385651</v>
      </c>
      <c r="Q1202" s="106">
        <f t="shared" si="950"/>
        <v>1.25318364</v>
      </c>
      <c r="R1202" s="106">
        <f t="shared" si="938"/>
        <v>1.2486170000000001</v>
      </c>
      <c r="S1202" s="106">
        <f t="shared" si="922"/>
        <v>635.85727901999996</v>
      </c>
      <c r="T1202" s="106">
        <f t="shared" si="923"/>
        <v>37.845151222196755</v>
      </c>
      <c r="U1202" s="106">
        <f t="shared" si="924"/>
        <v>90.393282956384326</v>
      </c>
      <c r="V1202" s="106">
        <f t="shared" si="925"/>
        <v>637.48769077858105</v>
      </c>
      <c r="W1202" s="19">
        <f t="shared" si="942"/>
        <v>0</v>
      </c>
      <c r="X1202" s="2">
        <f t="shared" si="926"/>
        <v>0</v>
      </c>
      <c r="Y1202" s="4">
        <f t="shared" si="927"/>
        <v>0</v>
      </c>
      <c r="Z1202" s="106">
        <f t="shared" si="928"/>
        <v>0</v>
      </c>
      <c r="AA1202" s="114">
        <f t="shared" si="939"/>
        <v>0.05</v>
      </c>
      <c r="AB1202" s="112">
        <f t="shared" si="929"/>
        <v>27</v>
      </c>
      <c r="AC1202" s="178">
        <f t="shared" si="945"/>
        <v>31</v>
      </c>
      <c r="AD1202" s="11">
        <f t="shared" si="940"/>
        <v>1.003547499</v>
      </c>
      <c r="AE1202" s="106">
        <f t="shared" si="947"/>
        <v>2.2557030600000001</v>
      </c>
      <c r="AF1202" s="106">
        <f t="shared" si="930"/>
        <v>2.2614869400000002</v>
      </c>
      <c r="AG1202" s="106">
        <f t="shared" si="931"/>
        <v>0</v>
      </c>
      <c r="AH1202" s="115" t="str">
        <f t="shared" si="948"/>
        <v>A+J=</v>
      </c>
      <c r="AI1202" s="116">
        <f t="shared" si="941"/>
        <v>45347</v>
      </c>
      <c r="AJ1202" s="10"/>
      <c r="AO1202" s="26"/>
      <c r="AP1202" s="26"/>
      <c r="BA1202" s="1"/>
      <c r="BB1202" s="1"/>
      <c r="BC1202" s="1"/>
      <c r="BD1202" s="1"/>
      <c r="BE1202" s="1"/>
      <c r="BG1202" s="1"/>
      <c r="BH1202" s="1"/>
    </row>
    <row r="1203" spans="1:60" ht="15" customHeight="1" x14ac:dyDescent="0.25">
      <c r="A1203" s="105">
        <f t="shared" si="932"/>
        <v>45344</v>
      </c>
      <c r="B1203" s="106">
        <f t="shared" si="918"/>
        <v>639.89381453871511</v>
      </c>
      <c r="C1203" s="2">
        <f t="shared" si="933"/>
        <v>509.24925660000002</v>
      </c>
      <c r="D1203" s="2">
        <f t="shared" si="934"/>
        <v>152.22270086999981</v>
      </c>
      <c r="E1203" s="106">
        <f t="shared" si="919"/>
        <v>357.02655573000021</v>
      </c>
      <c r="F1203" s="21">
        <f t="shared" si="935"/>
        <v>6773.27</v>
      </c>
      <c r="G1203" s="108">
        <f t="shared" si="936"/>
        <v>6801.72</v>
      </c>
      <c r="H1203" s="109">
        <f t="shared" si="949"/>
        <v>45286</v>
      </c>
      <c r="I1203" s="109">
        <f t="shared" si="943"/>
        <v>45317</v>
      </c>
      <c r="J1203" s="110">
        <f t="shared" si="920"/>
        <v>4.2003345503722755E-3</v>
      </c>
      <c r="K1203" s="117">
        <f t="shared" si="944"/>
        <v>45347</v>
      </c>
      <c r="L1203" s="178">
        <f t="shared" si="946"/>
        <v>31</v>
      </c>
      <c r="M1203" s="178">
        <f t="shared" si="952"/>
        <v>28</v>
      </c>
      <c r="N1203" s="106">
        <f t="shared" si="921"/>
        <v>1.0037930799999999</v>
      </c>
      <c r="O1203" s="111">
        <f t="shared" si="951"/>
        <v>1.0056001299999999</v>
      </c>
      <c r="P1203" s="111">
        <f t="shared" si="937"/>
        <v>1.2486170008385651</v>
      </c>
      <c r="Q1203" s="106">
        <f t="shared" si="950"/>
        <v>1.2533531</v>
      </c>
      <c r="R1203" s="106">
        <f t="shared" si="938"/>
        <v>1.2486170000000001</v>
      </c>
      <c r="S1203" s="106">
        <f t="shared" si="922"/>
        <v>635.85727901999996</v>
      </c>
      <c r="T1203" s="106">
        <f t="shared" si="923"/>
        <v>37.845151222196755</v>
      </c>
      <c r="U1203" s="106">
        <f t="shared" si="924"/>
        <v>90.45378467651831</v>
      </c>
      <c r="V1203" s="106">
        <f t="shared" si="925"/>
        <v>637.54819249871514</v>
      </c>
      <c r="W1203" s="19">
        <f t="shared" si="942"/>
        <v>0</v>
      </c>
      <c r="X1203" s="2">
        <f t="shared" si="926"/>
        <v>0</v>
      </c>
      <c r="Y1203" s="4">
        <f t="shared" si="927"/>
        <v>0</v>
      </c>
      <c r="Z1203" s="106">
        <f t="shared" si="928"/>
        <v>0</v>
      </c>
      <c r="AA1203" s="114">
        <f t="shared" si="939"/>
        <v>0.05</v>
      </c>
      <c r="AB1203" s="112">
        <f t="shared" si="929"/>
        <v>28</v>
      </c>
      <c r="AC1203" s="178">
        <f t="shared" si="945"/>
        <v>31</v>
      </c>
      <c r="AD1203" s="11">
        <f t="shared" si="940"/>
        <v>1.003679129</v>
      </c>
      <c r="AE1203" s="106">
        <f t="shared" si="947"/>
        <v>2.3394009499999999</v>
      </c>
      <c r="AF1203" s="106">
        <f t="shared" si="930"/>
        <v>2.3456220399999999</v>
      </c>
      <c r="AG1203" s="106">
        <f t="shared" si="931"/>
        <v>0</v>
      </c>
      <c r="AH1203" s="115" t="str">
        <f t="shared" si="948"/>
        <v>A+J=</v>
      </c>
      <c r="AI1203" s="116">
        <f t="shared" si="941"/>
        <v>45347</v>
      </c>
      <c r="AJ1203" s="10"/>
      <c r="AO1203" s="26"/>
      <c r="AP1203" s="26"/>
      <c r="BA1203" s="1"/>
      <c r="BB1203" s="1"/>
      <c r="BC1203" s="1"/>
      <c r="BD1203" s="1"/>
      <c r="BE1203" s="1"/>
      <c r="BG1203" s="1"/>
      <c r="BH1203" s="1"/>
    </row>
    <row r="1204" spans="1:60" ht="15" customHeight="1" x14ac:dyDescent="0.25">
      <c r="A1204" s="105">
        <f t="shared" si="932"/>
        <v>45345</v>
      </c>
      <c r="B1204" s="106">
        <f t="shared" si="918"/>
        <v>640.0384823491147</v>
      </c>
      <c r="C1204" s="2">
        <f t="shared" si="933"/>
        <v>509.24925660000002</v>
      </c>
      <c r="D1204" s="2">
        <f t="shared" si="934"/>
        <v>152.22270086999981</v>
      </c>
      <c r="E1204" s="106">
        <f t="shared" si="919"/>
        <v>357.02655573000021</v>
      </c>
      <c r="F1204" s="21">
        <f t="shared" si="935"/>
        <v>6773.27</v>
      </c>
      <c r="G1204" s="108">
        <f t="shared" si="936"/>
        <v>6801.72</v>
      </c>
      <c r="H1204" s="109">
        <f t="shared" si="949"/>
        <v>45286</v>
      </c>
      <c r="I1204" s="109">
        <f t="shared" si="943"/>
        <v>45317</v>
      </c>
      <c r="J1204" s="110">
        <f t="shared" si="920"/>
        <v>4.2003345503722755E-3</v>
      </c>
      <c r="K1204" s="117">
        <f t="shared" si="944"/>
        <v>45347</v>
      </c>
      <c r="L1204" s="178">
        <f t="shared" si="946"/>
        <v>31</v>
      </c>
      <c r="M1204" s="178">
        <f t="shared" si="952"/>
        <v>29</v>
      </c>
      <c r="N1204" s="106">
        <f t="shared" si="921"/>
        <v>1.0039288099999999</v>
      </c>
      <c r="O1204" s="111">
        <f t="shared" si="951"/>
        <v>1.0056001299999999</v>
      </c>
      <c r="P1204" s="111">
        <f t="shared" si="937"/>
        <v>1.2486170008385651</v>
      </c>
      <c r="Q1204" s="106">
        <f t="shared" si="950"/>
        <v>1.2535225699999999</v>
      </c>
      <c r="R1204" s="106">
        <f t="shared" si="938"/>
        <v>1.2486170000000001</v>
      </c>
      <c r="S1204" s="106">
        <f t="shared" si="922"/>
        <v>635.85727901999996</v>
      </c>
      <c r="T1204" s="106">
        <f t="shared" si="923"/>
        <v>37.845151222196755</v>
      </c>
      <c r="U1204" s="106">
        <f t="shared" si="924"/>
        <v>90.514289966917843</v>
      </c>
      <c r="V1204" s="106">
        <f t="shared" si="925"/>
        <v>637.60869778911467</v>
      </c>
      <c r="W1204" s="19">
        <f t="shared" si="942"/>
        <v>0</v>
      </c>
      <c r="X1204" s="2">
        <f t="shared" si="926"/>
        <v>0</v>
      </c>
      <c r="Y1204" s="4">
        <f t="shared" si="927"/>
        <v>0</v>
      </c>
      <c r="Z1204" s="106">
        <f t="shared" si="928"/>
        <v>0</v>
      </c>
      <c r="AA1204" s="114">
        <f t="shared" si="939"/>
        <v>0.05</v>
      </c>
      <c r="AB1204" s="112">
        <f t="shared" si="929"/>
        <v>29</v>
      </c>
      <c r="AC1204" s="178">
        <f t="shared" si="945"/>
        <v>31</v>
      </c>
      <c r="AD1204" s="11">
        <f t="shared" si="940"/>
        <v>1.003810777</v>
      </c>
      <c r="AE1204" s="106">
        <f t="shared" si="947"/>
        <v>2.4231102899999999</v>
      </c>
      <c r="AF1204" s="106">
        <f t="shared" si="930"/>
        <v>2.4297845599999999</v>
      </c>
      <c r="AG1204" s="106">
        <f t="shared" si="931"/>
        <v>0</v>
      </c>
      <c r="AH1204" s="115" t="str">
        <f t="shared" si="948"/>
        <v>A+J=</v>
      </c>
      <c r="AI1204" s="116">
        <f t="shared" si="941"/>
        <v>45347</v>
      </c>
      <c r="AJ1204" s="10"/>
      <c r="AO1204" s="26"/>
      <c r="AP1204" s="26"/>
      <c r="BA1204" s="1"/>
      <c r="BB1204" s="1"/>
      <c r="BC1204" s="1"/>
      <c r="BD1204" s="1"/>
      <c r="BE1204" s="1"/>
      <c r="BG1204" s="1"/>
      <c r="BH1204" s="1"/>
    </row>
    <row r="1205" spans="1:60" ht="15" customHeight="1" x14ac:dyDescent="0.25">
      <c r="A1205" s="105">
        <f t="shared" si="932"/>
        <v>45346</v>
      </c>
      <c r="B1205" s="106">
        <f t="shared" si="918"/>
        <v>640.18318768031088</v>
      </c>
      <c r="C1205" s="2">
        <f t="shared" si="933"/>
        <v>509.24925660000002</v>
      </c>
      <c r="D1205" s="2">
        <f t="shared" si="934"/>
        <v>152.22270086999981</v>
      </c>
      <c r="E1205" s="106">
        <f t="shared" si="919"/>
        <v>357.02655573000021</v>
      </c>
      <c r="F1205" s="21">
        <f t="shared" si="935"/>
        <v>6773.27</v>
      </c>
      <c r="G1205" s="108">
        <f t="shared" si="936"/>
        <v>6801.72</v>
      </c>
      <c r="H1205" s="109">
        <f t="shared" si="949"/>
        <v>45286</v>
      </c>
      <c r="I1205" s="109">
        <f t="shared" si="943"/>
        <v>45317</v>
      </c>
      <c r="J1205" s="110">
        <f t="shared" si="920"/>
        <v>4.2003345503722755E-3</v>
      </c>
      <c r="K1205" s="117">
        <f t="shared" si="944"/>
        <v>45347</v>
      </c>
      <c r="L1205" s="178">
        <f t="shared" si="946"/>
        <v>31</v>
      </c>
      <c r="M1205" s="178">
        <f t="shared" si="952"/>
        <v>30</v>
      </c>
      <c r="N1205" s="106">
        <f t="shared" si="921"/>
        <v>1.00406456</v>
      </c>
      <c r="O1205" s="111">
        <f t="shared" si="951"/>
        <v>1.0056001299999999</v>
      </c>
      <c r="P1205" s="111">
        <f t="shared" si="937"/>
        <v>1.2486170008385651</v>
      </c>
      <c r="Q1205" s="106">
        <f t="shared" si="950"/>
        <v>1.25369207</v>
      </c>
      <c r="R1205" s="106">
        <f t="shared" si="938"/>
        <v>1.2486170000000001</v>
      </c>
      <c r="S1205" s="106">
        <f t="shared" si="922"/>
        <v>635.85727901999996</v>
      </c>
      <c r="T1205" s="106">
        <f t="shared" si="923"/>
        <v>37.845151222196755</v>
      </c>
      <c r="U1205" s="106">
        <f t="shared" si="924"/>
        <v>90.574805968114134</v>
      </c>
      <c r="V1205" s="106">
        <f t="shared" si="925"/>
        <v>637.66921379031089</v>
      </c>
      <c r="W1205" s="19">
        <f t="shared" si="942"/>
        <v>0</v>
      </c>
      <c r="X1205" s="2">
        <f t="shared" si="926"/>
        <v>0</v>
      </c>
      <c r="Y1205" s="4">
        <f t="shared" si="927"/>
        <v>0</v>
      </c>
      <c r="Z1205" s="106">
        <f t="shared" si="928"/>
        <v>0</v>
      </c>
      <c r="AA1205" s="114">
        <f t="shared" si="939"/>
        <v>0.05</v>
      </c>
      <c r="AB1205" s="112">
        <f t="shared" si="929"/>
        <v>30</v>
      </c>
      <c r="AC1205" s="178">
        <f t="shared" si="945"/>
        <v>31</v>
      </c>
      <c r="AD1205" s="11">
        <f t="shared" si="940"/>
        <v>1.003942442</v>
      </c>
      <c r="AE1205" s="106">
        <f t="shared" si="947"/>
        <v>2.5068304399999999</v>
      </c>
      <c r="AF1205" s="106">
        <f t="shared" si="930"/>
        <v>2.5139738899999999</v>
      </c>
      <c r="AG1205" s="106">
        <f t="shared" si="931"/>
        <v>0</v>
      </c>
      <c r="AH1205" s="115" t="str">
        <f t="shared" si="948"/>
        <v>A+J=</v>
      </c>
      <c r="AI1205" s="116">
        <f t="shared" si="941"/>
        <v>45347</v>
      </c>
      <c r="AJ1205" s="10"/>
      <c r="AO1205" s="26"/>
      <c r="AP1205" s="26"/>
      <c r="BA1205" s="1"/>
      <c r="BB1205" s="1"/>
      <c r="BC1205" s="1"/>
      <c r="BD1205" s="1"/>
      <c r="BE1205" s="1"/>
      <c r="BG1205" s="1"/>
      <c r="BH1205" s="1"/>
    </row>
    <row r="1206" spans="1:60" ht="15" customHeight="1" x14ac:dyDescent="0.25">
      <c r="A1206" s="105">
        <f t="shared" si="932"/>
        <v>45347</v>
      </c>
      <c r="B1206" s="106">
        <f t="shared" si="918"/>
        <v>640.32793054230376</v>
      </c>
      <c r="C1206" s="2">
        <f t="shared" si="933"/>
        <v>509.24925660000002</v>
      </c>
      <c r="D1206" s="2">
        <f t="shared" si="934"/>
        <v>152.22270086999981</v>
      </c>
      <c r="E1206" s="106">
        <f t="shared" si="919"/>
        <v>357.02655573000021</v>
      </c>
      <c r="F1206" s="21">
        <f t="shared" si="935"/>
        <v>6773.27</v>
      </c>
      <c r="G1206" s="108">
        <f t="shared" si="936"/>
        <v>6801.72</v>
      </c>
      <c r="H1206" s="109">
        <f t="shared" si="949"/>
        <v>45286</v>
      </c>
      <c r="I1206" s="109">
        <f t="shared" si="943"/>
        <v>45317</v>
      </c>
      <c r="J1206" s="110">
        <f t="shared" si="920"/>
        <v>4.2003345503722755E-3</v>
      </c>
      <c r="K1206" s="117">
        <f t="shared" si="944"/>
        <v>45347</v>
      </c>
      <c r="L1206" s="178">
        <f t="shared" si="946"/>
        <v>31</v>
      </c>
      <c r="M1206" s="178">
        <f t="shared" si="952"/>
        <v>31</v>
      </c>
      <c r="N1206" s="106">
        <f t="shared" si="921"/>
        <v>1.00420033</v>
      </c>
      <c r="O1206" s="111">
        <f t="shared" si="951"/>
        <v>1.0056001299999999</v>
      </c>
      <c r="P1206" s="111">
        <f t="shared" si="937"/>
        <v>1.2486170008385651</v>
      </c>
      <c r="Q1206" s="106">
        <f t="shared" si="950"/>
        <v>1.2538616</v>
      </c>
      <c r="R1206" s="106">
        <f t="shared" si="938"/>
        <v>1.2486170000000001</v>
      </c>
      <c r="S1206" s="106">
        <f t="shared" si="922"/>
        <v>635.85727901999996</v>
      </c>
      <c r="T1206" s="106">
        <f t="shared" si="923"/>
        <v>37.845151222196755</v>
      </c>
      <c r="U1206" s="106">
        <f t="shared" si="924"/>
        <v>90.635332680107027</v>
      </c>
      <c r="V1206" s="106">
        <f t="shared" si="925"/>
        <v>637.7297405023038</v>
      </c>
      <c r="W1206" s="19">
        <f t="shared" si="942"/>
        <v>40</v>
      </c>
      <c r="X1206" s="2">
        <f t="shared" si="926"/>
        <v>13.70186049</v>
      </c>
      <c r="Y1206" s="4">
        <f t="shared" si="927"/>
        <v>2.6905999999999999E-2</v>
      </c>
      <c r="Z1206" s="106">
        <f t="shared" si="928"/>
        <v>17.108375939999998</v>
      </c>
      <c r="AA1206" s="114">
        <f t="shared" si="939"/>
        <v>0.05</v>
      </c>
      <c r="AB1206" s="112">
        <f t="shared" si="929"/>
        <v>31</v>
      </c>
      <c r="AC1206" s="178">
        <f t="shared" si="945"/>
        <v>31</v>
      </c>
      <c r="AD1206" s="11">
        <f t="shared" si="940"/>
        <v>1.004074124</v>
      </c>
      <c r="AE1206" s="106">
        <f t="shared" si="947"/>
        <v>2.5905613999999999</v>
      </c>
      <c r="AF1206" s="106">
        <f t="shared" si="930"/>
        <v>2.59819004</v>
      </c>
      <c r="AG1206" s="106">
        <f t="shared" si="931"/>
        <v>19.698937339999997</v>
      </c>
      <c r="AH1206" s="115" t="str">
        <f t="shared" si="948"/>
        <v>A+J=</v>
      </c>
      <c r="AI1206" s="116">
        <f t="shared" si="941"/>
        <v>45347</v>
      </c>
      <c r="AJ1206" s="10"/>
      <c r="AO1206" s="26"/>
      <c r="AP1206" s="26"/>
      <c r="BA1206" s="1"/>
      <c r="BB1206" s="1"/>
      <c r="BC1206" s="1"/>
      <c r="BD1206" s="1"/>
      <c r="BE1206" s="1"/>
      <c r="BG1206" s="1"/>
      <c r="BH1206" s="1"/>
    </row>
    <row r="1207" spans="1:60" ht="15" customHeight="1" x14ac:dyDescent="0.25">
      <c r="A1207" s="105">
        <f t="shared" si="932"/>
        <v>45348</v>
      </c>
      <c r="B1207" s="106">
        <f t="shared" si="918"/>
        <v>620.83600168387932</v>
      </c>
      <c r="C1207" s="2">
        <f t="shared" si="933"/>
        <v>495.54739611000002</v>
      </c>
      <c r="D1207" s="2">
        <f t="shared" si="934"/>
        <v>138.52084037999987</v>
      </c>
      <c r="E1207" s="106">
        <f t="shared" si="919"/>
        <v>357.02655573000015</v>
      </c>
      <c r="F1207" s="21">
        <f t="shared" si="935"/>
        <v>6801.72</v>
      </c>
      <c r="G1207" s="108">
        <f t="shared" si="936"/>
        <v>6858.17</v>
      </c>
      <c r="H1207" s="109">
        <f t="shared" si="949"/>
        <v>45317</v>
      </c>
      <c r="I1207" s="109">
        <f t="shared" si="943"/>
        <v>45348</v>
      </c>
      <c r="J1207" s="110">
        <f t="shared" si="920"/>
        <v>8.2993713354857501E-3</v>
      </c>
      <c r="K1207" s="117">
        <f t="shared" si="944"/>
        <v>45376</v>
      </c>
      <c r="L1207" s="178">
        <f t="shared" si="946"/>
        <v>29</v>
      </c>
      <c r="M1207" s="178">
        <f t="shared" si="952"/>
        <v>1</v>
      </c>
      <c r="N1207" s="106">
        <f t="shared" si="921"/>
        <v>1.0002850400000001</v>
      </c>
      <c r="O1207" s="111">
        <f t="shared" si="951"/>
        <v>1.00420033</v>
      </c>
      <c r="P1207" s="111">
        <f t="shared" si="937"/>
        <v>1.2538616042856974</v>
      </c>
      <c r="Q1207" s="106">
        <f t="shared" si="950"/>
        <v>1.254219</v>
      </c>
      <c r="R1207" s="106">
        <f t="shared" si="938"/>
        <v>1.2486170000000001</v>
      </c>
      <c r="S1207" s="106">
        <f t="shared" si="922"/>
        <v>618.74890307999999</v>
      </c>
      <c r="T1207" s="106">
        <f t="shared" si="923"/>
        <v>34.438635772754438</v>
      </c>
      <c r="U1207" s="106">
        <f t="shared" si="924"/>
        <v>90.762933971124895</v>
      </c>
      <c r="V1207" s="106">
        <f t="shared" si="925"/>
        <v>620.74896585387933</v>
      </c>
      <c r="W1207" s="19">
        <f t="shared" si="942"/>
        <v>0</v>
      </c>
      <c r="X1207" s="2">
        <f t="shared" si="926"/>
        <v>0</v>
      </c>
      <c r="Y1207" s="4">
        <f t="shared" si="927"/>
        <v>0</v>
      </c>
      <c r="Z1207" s="106">
        <f t="shared" si="928"/>
        <v>0</v>
      </c>
      <c r="AA1207" s="114">
        <f t="shared" si="939"/>
        <v>0.05</v>
      </c>
      <c r="AB1207" s="112">
        <f t="shared" si="929"/>
        <v>1</v>
      </c>
      <c r="AC1207" s="178">
        <f t="shared" si="945"/>
        <v>29</v>
      </c>
      <c r="AD1207" s="11">
        <f t="shared" si="940"/>
        <v>1.0001402109999999</v>
      </c>
      <c r="AE1207" s="106">
        <f t="shared" si="947"/>
        <v>8.6755399999999996E-2</v>
      </c>
      <c r="AF1207" s="106">
        <f t="shared" si="930"/>
        <v>8.7035829999999995E-2</v>
      </c>
      <c r="AG1207" s="106">
        <f t="shared" si="931"/>
        <v>0</v>
      </c>
      <c r="AH1207" s="115" t="str">
        <f t="shared" si="948"/>
        <v>A+J=</v>
      </c>
      <c r="AI1207" s="116">
        <f t="shared" si="941"/>
        <v>45376</v>
      </c>
      <c r="AJ1207" s="10"/>
      <c r="AO1207" s="26"/>
      <c r="AP1207" s="26"/>
      <c r="BA1207" s="1"/>
      <c r="BB1207" s="1"/>
      <c r="BC1207" s="1"/>
      <c r="BD1207" s="1"/>
      <c r="BE1207" s="1"/>
      <c r="BG1207" s="1"/>
      <c r="BH1207" s="1"/>
    </row>
    <row r="1208" spans="1:60" ht="15" customHeight="1" x14ac:dyDescent="0.25">
      <c r="A1208" s="105">
        <f t="shared" si="932"/>
        <v>45349</v>
      </c>
      <c r="B1208" s="106">
        <f t="shared" si="918"/>
        <v>621.05072690781833</v>
      </c>
      <c r="C1208" s="2">
        <f t="shared" si="933"/>
        <v>495.54739611000002</v>
      </c>
      <c r="D1208" s="2">
        <f t="shared" si="934"/>
        <v>138.52084037999987</v>
      </c>
      <c r="E1208" s="106">
        <f t="shared" si="919"/>
        <v>357.02655573000015</v>
      </c>
      <c r="F1208" s="21">
        <f t="shared" si="935"/>
        <v>6801.72</v>
      </c>
      <c r="G1208" s="108">
        <f t="shared" si="936"/>
        <v>6858.17</v>
      </c>
      <c r="H1208" s="109">
        <f t="shared" si="949"/>
        <v>45317</v>
      </c>
      <c r="I1208" s="109">
        <f t="shared" si="943"/>
        <v>45348</v>
      </c>
      <c r="J1208" s="110">
        <f t="shared" si="920"/>
        <v>8.2993713354857501E-3</v>
      </c>
      <c r="K1208" s="117">
        <f t="shared" si="944"/>
        <v>45376</v>
      </c>
      <c r="L1208" s="178">
        <f t="shared" si="946"/>
        <v>29</v>
      </c>
      <c r="M1208" s="178">
        <f t="shared" si="952"/>
        <v>2</v>
      </c>
      <c r="N1208" s="106">
        <f t="shared" si="921"/>
        <v>1.00057017</v>
      </c>
      <c r="O1208" s="111">
        <f t="shared" si="951"/>
        <v>1.00420033</v>
      </c>
      <c r="P1208" s="111">
        <f t="shared" si="937"/>
        <v>1.2538616042856974</v>
      </c>
      <c r="Q1208" s="106">
        <f t="shared" si="950"/>
        <v>1.2545765099999999</v>
      </c>
      <c r="R1208" s="106">
        <f t="shared" si="938"/>
        <v>1.2486170000000001</v>
      </c>
      <c r="S1208" s="106">
        <f t="shared" si="922"/>
        <v>618.74890307999999</v>
      </c>
      <c r="T1208" s="106">
        <f t="shared" si="923"/>
        <v>34.438635772754438</v>
      </c>
      <c r="U1208" s="106">
        <f t="shared" si="924"/>
        <v>90.890574535063919</v>
      </c>
      <c r="V1208" s="106">
        <f t="shared" si="925"/>
        <v>620.87660641781838</v>
      </c>
      <c r="W1208" s="19">
        <f t="shared" si="942"/>
        <v>0</v>
      </c>
      <c r="X1208" s="2">
        <f t="shared" si="926"/>
        <v>0</v>
      </c>
      <c r="Y1208" s="4">
        <f t="shared" si="927"/>
        <v>0</v>
      </c>
      <c r="Z1208" s="106">
        <f t="shared" si="928"/>
        <v>0</v>
      </c>
      <c r="AA1208" s="114">
        <f t="shared" si="939"/>
        <v>0.05</v>
      </c>
      <c r="AB1208" s="112">
        <f t="shared" si="929"/>
        <v>2</v>
      </c>
      <c r="AC1208" s="178">
        <f t="shared" si="945"/>
        <v>29</v>
      </c>
      <c r="AD1208" s="11">
        <f t="shared" si="940"/>
        <v>1.0002804430000001</v>
      </c>
      <c r="AE1208" s="106">
        <f t="shared" si="947"/>
        <v>0.17352379000000001</v>
      </c>
      <c r="AF1208" s="106">
        <f t="shared" si="930"/>
        <v>0.17412048999999999</v>
      </c>
      <c r="AG1208" s="106">
        <f t="shared" si="931"/>
        <v>0</v>
      </c>
      <c r="AH1208" s="115" t="str">
        <f t="shared" si="948"/>
        <v>A+J=</v>
      </c>
      <c r="AI1208" s="116">
        <f t="shared" si="941"/>
        <v>45376</v>
      </c>
      <c r="AJ1208" s="10"/>
      <c r="AO1208" s="26"/>
      <c r="AP1208" s="26"/>
      <c r="BA1208" s="1"/>
      <c r="BB1208" s="1"/>
      <c r="BC1208" s="1"/>
      <c r="BD1208" s="1"/>
      <c r="BE1208" s="1"/>
      <c r="BG1208" s="1"/>
      <c r="BH1208" s="1"/>
    </row>
    <row r="1209" spans="1:60" ht="15" customHeight="1" x14ac:dyDescent="0.25">
      <c r="A1209" s="105">
        <f t="shared" si="932"/>
        <v>45350</v>
      </c>
      <c r="B1209" s="106">
        <f t="shared" si="918"/>
        <v>621.26553126414751</v>
      </c>
      <c r="C1209" s="2">
        <f t="shared" si="933"/>
        <v>495.54739611000002</v>
      </c>
      <c r="D1209" s="2">
        <f t="shared" si="934"/>
        <v>138.52084037999987</v>
      </c>
      <c r="E1209" s="106">
        <f t="shared" si="919"/>
        <v>357.02655573000015</v>
      </c>
      <c r="F1209" s="21">
        <f t="shared" si="935"/>
        <v>6801.72</v>
      </c>
      <c r="G1209" s="108">
        <f t="shared" si="936"/>
        <v>6858.17</v>
      </c>
      <c r="H1209" s="109">
        <f t="shared" si="949"/>
        <v>45317</v>
      </c>
      <c r="I1209" s="109">
        <f t="shared" si="943"/>
        <v>45348</v>
      </c>
      <c r="J1209" s="110">
        <f t="shared" si="920"/>
        <v>8.2993713354857501E-3</v>
      </c>
      <c r="K1209" s="117">
        <f t="shared" si="944"/>
        <v>45376</v>
      </c>
      <c r="L1209" s="178">
        <f t="shared" si="946"/>
        <v>29</v>
      </c>
      <c r="M1209" s="178">
        <f t="shared" si="952"/>
        <v>3</v>
      </c>
      <c r="N1209" s="106">
        <f t="shared" si="921"/>
        <v>1.00085537</v>
      </c>
      <c r="O1209" s="111">
        <f t="shared" si="951"/>
        <v>1.00420033</v>
      </c>
      <c r="P1209" s="111">
        <f t="shared" si="937"/>
        <v>1.2538616042856974</v>
      </c>
      <c r="Q1209" s="106">
        <f t="shared" si="950"/>
        <v>1.25493411</v>
      </c>
      <c r="R1209" s="106">
        <f t="shared" si="938"/>
        <v>1.2486170000000001</v>
      </c>
      <c r="S1209" s="106">
        <f t="shared" si="922"/>
        <v>618.74890307999999</v>
      </c>
      <c r="T1209" s="106">
        <f t="shared" si="923"/>
        <v>34.438635772754438</v>
      </c>
      <c r="U1209" s="106">
        <f t="shared" si="924"/>
        <v>91.018247231392991</v>
      </c>
      <c r="V1209" s="106">
        <f t="shared" si="925"/>
        <v>621.00427911414749</v>
      </c>
      <c r="W1209" s="19">
        <f t="shared" si="942"/>
        <v>0</v>
      </c>
      <c r="X1209" s="2">
        <f t="shared" si="926"/>
        <v>0</v>
      </c>
      <c r="Y1209" s="4">
        <f t="shared" si="927"/>
        <v>0</v>
      </c>
      <c r="Z1209" s="106">
        <f t="shared" si="928"/>
        <v>0</v>
      </c>
      <c r="AA1209" s="114">
        <f t="shared" si="939"/>
        <v>0.05</v>
      </c>
      <c r="AB1209" s="112">
        <f t="shared" si="929"/>
        <v>3</v>
      </c>
      <c r="AC1209" s="178">
        <f t="shared" si="945"/>
        <v>29</v>
      </c>
      <c r="AD1209" s="11">
        <f t="shared" si="940"/>
        <v>1.0004206929999999</v>
      </c>
      <c r="AE1209" s="106">
        <f t="shared" si="947"/>
        <v>0.26030333</v>
      </c>
      <c r="AF1209" s="106">
        <f t="shared" si="930"/>
        <v>0.26125215000000002</v>
      </c>
      <c r="AG1209" s="106">
        <f t="shared" si="931"/>
        <v>0</v>
      </c>
      <c r="AH1209" s="115" t="str">
        <f t="shared" si="948"/>
        <v>A+J=</v>
      </c>
      <c r="AI1209" s="116">
        <f t="shared" si="941"/>
        <v>45376</v>
      </c>
      <c r="AJ1209" s="10"/>
      <c r="AO1209" s="26"/>
      <c r="AP1209" s="26"/>
      <c r="BA1209" s="1"/>
      <c r="BB1209" s="1"/>
      <c r="BC1209" s="1"/>
      <c r="BD1209" s="1"/>
      <c r="BE1209" s="1"/>
      <c r="BG1209" s="1"/>
      <c r="BH1209" s="1"/>
    </row>
    <row r="1210" spans="1:60" ht="15" customHeight="1" x14ac:dyDescent="0.25">
      <c r="A1210" s="105">
        <f t="shared" si="932"/>
        <v>45351</v>
      </c>
      <c r="B1210" s="106">
        <f t="shared" si="918"/>
        <v>621.4804273336631</v>
      </c>
      <c r="C1210" s="2">
        <f t="shared" si="933"/>
        <v>495.54739611000002</v>
      </c>
      <c r="D1210" s="2">
        <f t="shared" si="934"/>
        <v>138.52084037999987</v>
      </c>
      <c r="E1210" s="106">
        <f t="shared" si="919"/>
        <v>357.02655573000015</v>
      </c>
      <c r="F1210" s="21">
        <f t="shared" si="935"/>
        <v>6801.72</v>
      </c>
      <c r="G1210" s="108">
        <f t="shared" si="936"/>
        <v>6858.17</v>
      </c>
      <c r="H1210" s="109">
        <f t="shared" si="949"/>
        <v>45317</v>
      </c>
      <c r="I1210" s="109">
        <f t="shared" si="943"/>
        <v>45348</v>
      </c>
      <c r="J1210" s="110">
        <f t="shared" si="920"/>
        <v>8.2993713354857501E-3</v>
      </c>
      <c r="K1210" s="117">
        <f t="shared" si="944"/>
        <v>45376</v>
      </c>
      <c r="L1210" s="178">
        <f t="shared" si="946"/>
        <v>29</v>
      </c>
      <c r="M1210" s="178">
        <f t="shared" si="952"/>
        <v>4</v>
      </c>
      <c r="N1210" s="106">
        <f t="shared" si="921"/>
        <v>1.0011406599999999</v>
      </c>
      <c r="O1210" s="111">
        <f t="shared" si="951"/>
        <v>1.00420033</v>
      </c>
      <c r="P1210" s="111">
        <f t="shared" si="937"/>
        <v>1.2538616042856974</v>
      </c>
      <c r="Q1210" s="106">
        <f t="shared" si="950"/>
        <v>1.25529183</v>
      </c>
      <c r="R1210" s="106">
        <f t="shared" si="938"/>
        <v>1.2486170000000001</v>
      </c>
      <c r="S1210" s="106">
        <f t="shared" si="922"/>
        <v>618.74890307999999</v>
      </c>
      <c r="T1210" s="106">
        <f t="shared" si="923"/>
        <v>34.438635772754438</v>
      </c>
      <c r="U1210" s="106">
        <f t="shared" si="924"/>
        <v>91.145962770908724</v>
      </c>
      <c r="V1210" s="106">
        <f t="shared" si="925"/>
        <v>621.13199465366313</v>
      </c>
      <c r="W1210" s="19">
        <f t="shared" si="942"/>
        <v>0</v>
      </c>
      <c r="X1210" s="2">
        <f t="shared" si="926"/>
        <v>0</v>
      </c>
      <c r="Y1210" s="4">
        <f t="shared" si="927"/>
        <v>0</v>
      </c>
      <c r="Z1210" s="106">
        <f t="shared" si="928"/>
        <v>0</v>
      </c>
      <c r="AA1210" s="114">
        <f t="shared" si="939"/>
        <v>0.05</v>
      </c>
      <c r="AB1210" s="112">
        <f t="shared" si="929"/>
        <v>4</v>
      </c>
      <c r="AC1210" s="178">
        <f t="shared" si="945"/>
        <v>29</v>
      </c>
      <c r="AD1210" s="11">
        <f t="shared" si="940"/>
        <v>1.0005609639999999</v>
      </c>
      <c r="AE1210" s="106">
        <f t="shared" si="947"/>
        <v>0.34709584999999998</v>
      </c>
      <c r="AF1210" s="106">
        <f t="shared" si="930"/>
        <v>0.34843267999999999</v>
      </c>
      <c r="AG1210" s="106">
        <f t="shared" si="931"/>
        <v>0</v>
      </c>
      <c r="AH1210" s="115" t="str">
        <f t="shared" si="948"/>
        <v>A+J=</v>
      </c>
      <c r="AI1210" s="116">
        <f t="shared" si="941"/>
        <v>45376</v>
      </c>
      <c r="AJ1210" s="10"/>
      <c r="AO1210" s="26"/>
      <c r="AP1210" s="26"/>
      <c r="BA1210" s="1"/>
      <c r="BB1210" s="1"/>
      <c r="BC1210" s="1"/>
      <c r="BD1210" s="1"/>
      <c r="BE1210" s="1"/>
      <c r="BG1210" s="1"/>
      <c r="BH1210" s="1"/>
    </row>
    <row r="1211" spans="1:60" ht="15" customHeight="1" x14ac:dyDescent="0.25">
      <c r="A1211" s="105">
        <f t="shared" si="932"/>
        <v>45352</v>
      </c>
      <c r="B1211" s="106">
        <f t="shared" si="918"/>
        <v>621.69540319556893</v>
      </c>
      <c r="C1211" s="2">
        <f t="shared" si="933"/>
        <v>495.54739611000002</v>
      </c>
      <c r="D1211" s="2">
        <f t="shared" si="934"/>
        <v>138.52084037999987</v>
      </c>
      <c r="E1211" s="106">
        <f t="shared" si="919"/>
        <v>357.02655573000015</v>
      </c>
      <c r="F1211" s="21">
        <f t="shared" si="935"/>
        <v>6801.72</v>
      </c>
      <c r="G1211" s="108">
        <f t="shared" si="936"/>
        <v>6858.17</v>
      </c>
      <c r="H1211" s="109">
        <f t="shared" si="949"/>
        <v>45317</v>
      </c>
      <c r="I1211" s="109">
        <f t="shared" si="943"/>
        <v>45348</v>
      </c>
      <c r="J1211" s="110">
        <f t="shared" si="920"/>
        <v>8.2993713354857501E-3</v>
      </c>
      <c r="K1211" s="117">
        <f t="shared" si="944"/>
        <v>45376</v>
      </c>
      <c r="L1211" s="178">
        <f t="shared" si="946"/>
        <v>29</v>
      </c>
      <c r="M1211" s="178">
        <f t="shared" si="952"/>
        <v>5</v>
      </c>
      <c r="N1211" s="106">
        <f t="shared" si="921"/>
        <v>1.00142603</v>
      </c>
      <c r="O1211" s="111">
        <f t="shared" si="951"/>
        <v>1.00420033</v>
      </c>
      <c r="P1211" s="111">
        <f t="shared" si="937"/>
        <v>1.2538616042856974</v>
      </c>
      <c r="Q1211" s="106">
        <f t="shared" si="950"/>
        <v>1.2556496399999999</v>
      </c>
      <c r="R1211" s="106">
        <f t="shared" si="938"/>
        <v>1.2486170000000001</v>
      </c>
      <c r="S1211" s="106">
        <f t="shared" si="922"/>
        <v>618.74890307999999</v>
      </c>
      <c r="T1211" s="106">
        <f t="shared" si="923"/>
        <v>34.438635772754438</v>
      </c>
      <c r="U1211" s="106">
        <f t="shared" si="924"/>
        <v>91.273710442814448</v>
      </c>
      <c r="V1211" s="106">
        <f t="shared" si="925"/>
        <v>621.25974232556894</v>
      </c>
      <c r="W1211" s="19">
        <f t="shared" si="942"/>
        <v>0</v>
      </c>
      <c r="X1211" s="2">
        <f t="shared" si="926"/>
        <v>0</v>
      </c>
      <c r="Y1211" s="4">
        <f t="shared" si="927"/>
        <v>0</v>
      </c>
      <c r="Z1211" s="106">
        <f t="shared" si="928"/>
        <v>0</v>
      </c>
      <c r="AA1211" s="114">
        <f t="shared" si="939"/>
        <v>0.05</v>
      </c>
      <c r="AB1211" s="112">
        <f t="shared" si="929"/>
        <v>5</v>
      </c>
      <c r="AC1211" s="178">
        <f t="shared" si="945"/>
        <v>29</v>
      </c>
      <c r="AD1211" s="11">
        <f t="shared" si="940"/>
        <v>1.000701254</v>
      </c>
      <c r="AE1211" s="106">
        <f t="shared" si="947"/>
        <v>0.43390013999999999</v>
      </c>
      <c r="AF1211" s="106">
        <f t="shared" si="930"/>
        <v>0.43566086999999998</v>
      </c>
      <c r="AG1211" s="106">
        <f t="shared" si="931"/>
        <v>0</v>
      </c>
      <c r="AH1211" s="115" t="str">
        <f t="shared" si="948"/>
        <v>A+J=</v>
      </c>
      <c r="AI1211" s="116">
        <f t="shared" si="941"/>
        <v>45376</v>
      </c>
      <c r="AJ1211" s="10"/>
      <c r="AO1211" s="26"/>
      <c r="AP1211" s="26"/>
      <c r="BA1211" s="1"/>
      <c r="BB1211" s="1"/>
      <c r="BC1211" s="1"/>
      <c r="BD1211" s="1"/>
      <c r="BE1211" s="1"/>
      <c r="BG1211" s="1"/>
      <c r="BH1211" s="1"/>
    </row>
    <row r="1212" spans="1:60" ht="15" customHeight="1" x14ac:dyDescent="0.25">
      <c r="A1212" s="105">
        <f t="shared" si="932"/>
        <v>45353</v>
      </c>
      <c r="B1212" s="106">
        <f t="shared" si="918"/>
        <v>621.91046664039584</v>
      </c>
      <c r="C1212" s="2">
        <f t="shared" si="933"/>
        <v>495.54739611000002</v>
      </c>
      <c r="D1212" s="2">
        <f t="shared" si="934"/>
        <v>138.52084037999987</v>
      </c>
      <c r="E1212" s="106">
        <f t="shared" si="919"/>
        <v>357.02655573000015</v>
      </c>
      <c r="F1212" s="21">
        <f t="shared" si="935"/>
        <v>6801.72</v>
      </c>
      <c r="G1212" s="108">
        <f t="shared" si="936"/>
        <v>6858.17</v>
      </c>
      <c r="H1212" s="109">
        <f t="shared" si="949"/>
        <v>45317</v>
      </c>
      <c r="I1212" s="109">
        <f t="shared" si="943"/>
        <v>45348</v>
      </c>
      <c r="J1212" s="110">
        <f t="shared" si="920"/>
        <v>8.2993713354857501E-3</v>
      </c>
      <c r="K1212" s="117">
        <f t="shared" si="944"/>
        <v>45376</v>
      </c>
      <c r="L1212" s="178">
        <f t="shared" si="946"/>
        <v>29</v>
      </c>
      <c r="M1212" s="178">
        <f t="shared" si="952"/>
        <v>6</v>
      </c>
      <c r="N1212" s="106">
        <f t="shared" si="921"/>
        <v>1.00171148</v>
      </c>
      <c r="O1212" s="111">
        <f t="shared" si="951"/>
        <v>1.00420033</v>
      </c>
      <c r="P1212" s="111">
        <f t="shared" si="937"/>
        <v>1.2538616042856974</v>
      </c>
      <c r="Q1212" s="106">
        <f t="shared" si="950"/>
        <v>1.25600756</v>
      </c>
      <c r="R1212" s="106">
        <f t="shared" si="938"/>
        <v>1.2486170000000001</v>
      </c>
      <c r="S1212" s="106">
        <f t="shared" si="922"/>
        <v>618.74890307999999</v>
      </c>
      <c r="T1212" s="106">
        <f t="shared" si="923"/>
        <v>34.438635772754438</v>
      </c>
      <c r="U1212" s="106">
        <f t="shared" si="924"/>
        <v>91.401497387641371</v>
      </c>
      <c r="V1212" s="106">
        <f t="shared" si="925"/>
        <v>621.38752927039582</v>
      </c>
      <c r="W1212" s="19">
        <f t="shared" si="942"/>
        <v>0</v>
      </c>
      <c r="X1212" s="2">
        <f t="shared" si="926"/>
        <v>0</v>
      </c>
      <c r="Y1212" s="4">
        <f t="shared" si="927"/>
        <v>0</v>
      </c>
      <c r="Z1212" s="106">
        <f t="shared" si="928"/>
        <v>0</v>
      </c>
      <c r="AA1212" s="114">
        <f t="shared" si="939"/>
        <v>0.05</v>
      </c>
      <c r="AB1212" s="112">
        <f t="shared" si="929"/>
        <v>6</v>
      </c>
      <c r="AC1212" s="178">
        <f t="shared" si="945"/>
        <v>29</v>
      </c>
      <c r="AD1212" s="11">
        <f t="shared" si="940"/>
        <v>1.0008415639999999</v>
      </c>
      <c r="AE1212" s="106">
        <f t="shared" si="947"/>
        <v>0.52071679999999998</v>
      </c>
      <c r="AF1212" s="106">
        <f t="shared" si="930"/>
        <v>0.52293736999999996</v>
      </c>
      <c r="AG1212" s="106">
        <f t="shared" si="931"/>
        <v>0</v>
      </c>
      <c r="AH1212" s="115" t="str">
        <f t="shared" si="948"/>
        <v>A+J=</v>
      </c>
      <c r="AI1212" s="116">
        <f t="shared" si="941"/>
        <v>45376</v>
      </c>
      <c r="AJ1212" s="10"/>
      <c r="AO1212" s="26"/>
      <c r="AP1212" s="26"/>
      <c r="BA1212" s="1"/>
      <c r="BB1212" s="1"/>
      <c r="BC1212" s="1"/>
      <c r="BD1212" s="1"/>
      <c r="BE1212" s="1"/>
      <c r="BG1212" s="1"/>
      <c r="BH1212" s="1"/>
    </row>
    <row r="1213" spans="1:60" ht="15" customHeight="1" x14ac:dyDescent="0.25">
      <c r="A1213" s="105">
        <f t="shared" si="932"/>
        <v>45354</v>
      </c>
      <c r="B1213" s="106">
        <f t="shared" si="918"/>
        <v>622.1256170581438</v>
      </c>
      <c r="C1213" s="2">
        <f t="shared" si="933"/>
        <v>495.54739611000002</v>
      </c>
      <c r="D1213" s="2">
        <f t="shared" si="934"/>
        <v>138.52084037999987</v>
      </c>
      <c r="E1213" s="106">
        <f t="shared" si="919"/>
        <v>357.02655573000015</v>
      </c>
      <c r="F1213" s="21">
        <f t="shared" si="935"/>
        <v>6801.72</v>
      </c>
      <c r="G1213" s="108">
        <f t="shared" si="936"/>
        <v>6858.17</v>
      </c>
      <c r="H1213" s="109">
        <f t="shared" si="949"/>
        <v>45317</v>
      </c>
      <c r="I1213" s="109">
        <f t="shared" si="943"/>
        <v>45348</v>
      </c>
      <c r="J1213" s="110">
        <f t="shared" si="920"/>
        <v>8.2993713354857501E-3</v>
      </c>
      <c r="K1213" s="117">
        <f t="shared" si="944"/>
        <v>45376</v>
      </c>
      <c r="L1213" s="178">
        <f t="shared" si="946"/>
        <v>29</v>
      </c>
      <c r="M1213" s="178">
        <f t="shared" si="952"/>
        <v>7</v>
      </c>
      <c r="N1213" s="106">
        <f t="shared" si="921"/>
        <v>1.0019970199999999</v>
      </c>
      <c r="O1213" s="111">
        <f t="shared" si="951"/>
        <v>1.00420033</v>
      </c>
      <c r="P1213" s="111">
        <f t="shared" si="937"/>
        <v>1.2538616042856974</v>
      </c>
      <c r="Q1213" s="106">
        <f t="shared" si="950"/>
        <v>1.2563655899999999</v>
      </c>
      <c r="R1213" s="106">
        <f t="shared" si="938"/>
        <v>1.2486170000000001</v>
      </c>
      <c r="S1213" s="106">
        <f t="shared" si="922"/>
        <v>618.74890307999999</v>
      </c>
      <c r="T1213" s="106">
        <f t="shared" si="923"/>
        <v>34.438635772754438</v>
      </c>
      <c r="U1213" s="106">
        <f t="shared" si="924"/>
        <v>91.529323605389337</v>
      </c>
      <c r="V1213" s="106">
        <f t="shared" si="925"/>
        <v>621.51535548814377</v>
      </c>
      <c r="W1213" s="19">
        <f t="shared" si="942"/>
        <v>0</v>
      </c>
      <c r="X1213" s="2">
        <f t="shared" si="926"/>
        <v>0</v>
      </c>
      <c r="Y1213" s="4">
        <f t="shared" si="927"/>
        <v>0</v>
      </c>
      <c r="Z1213" s="106">
        <f t="shared" si="928"/>
        <v>0</v>
      </c>
      <c r="AA1213" s="114">
        <f t="shared" si="939"/>
        <v>0.05</v>
      </c>
      <c r="AB1213" s="112">
        <f t="shared" si="929"/>
        <v>7</v>
      </c>
      <c r="AC1213" s="178">
        <f t="shared" si="945"/>
        <v>29</v>
      </c>
      <c r="AD1213" s="11">
        <f t="shared" si="940"/>
        <v>1.0009818930000001</v>
      </c>
      <c r="AE1213" s="106">
        <f t="shared" si="947"/>
        <v>0.60754520999999995</v>
      </c>
      <c r="AF1213" s="106">
        <f t="shared" si="930"/>
        <v>0.61026157000000003</v>
      </c>
      <c r="AG1213" s="106">
        <f t="shared" si="931"/>
        <v>0</v>
      </c>
      <c r="AH1213" s="115" t="str">
        <f t="shared" si="948"/>
        <v>A+J=</v>
      </c>
      <c r="AI1213" s="116">
        <f t="shared" si="941"/>
        <v>45376</v>
      </c>
      <c r="AJ1213" s="10"/>
      <c r="AO1213" s="26"/>
      <c r="AP1213" s="26"/>
      <c r="BA1213" s="1"/>
      <c r="BB1213" s="1"/>
      <c r="BC1213" s="1"/>
      <c r="BD1213" s="1"/>
      <c r="BE1213" s="1"/>
      <c r="BG1213" s="1"/>
      <c r="BH1213" s="1"/>
    </row>
    <row r="1214" spans="1:60" ht="15" customHeight="1" x14ac:dyDescent="0.25">
      <c r="A1214" s="105">
        <f t="shared" si="932"/>
        <v>45355</v>
      </c>
      <c r="B1214" s="106">
        <f t="shared" si="918"/>
        <v>622.3408443780163</v>
      </c>
      <c r="C1214" s="2">
        <f t="shared" si="933"/>
        <v>495.54739611000002</v>
      </c>
      <c r="D1214" s="2">
        <f t="shared" si="934"/>
        <v>138.52084037999987</v>
      </c>
      <c r="E1214" s="106">
        <f t="shared" si="919"/>
        <v>357.02655573000015</v>
      </c>
      <c r="F1214" s="21">
        <f t="shared" si="935"/>
        <v>6801.72</v>
      </c>
      <c r="G1214" s="108">
        <f t="shared" si="936"/>
        <v>6858.17</v>
      </c>
      <c r="H1214" s="109">
        <f t="shared" si="949"/>
        <v>45317</v>
      </c>
      <c r="I1214" s="109">
        <f t="shared" si="943"/>
        <v>45348</v>
      </c>
      <c r="J1214" s="110">
        <f t="shared" si="920"/>
        <v>8.2993713354857501E-3</v>
      </c>
      <c r="K1214" s="117">
        <f t="shared" si="944"/>
        <v>45376</v>
      </c>
      <c r="L1214" s="178">
        <f t="shared" si="946"/>
        <v>29</v>
      </c>
      <c r="M1214" s="178">
        <f t="shared" si="952"/>
        <v>8</v>
      </c>
      <c r="N1214" s="106">
        <f t="shared" si="921"/>
        <v>1.0022826300000001</v>
      </c>
      <c r="O1214" s="111">
        <f t="shared" si="951"/>
        <v>1.00420033</v>
      </c>
      <c r="P1214" s="111">
        <f t="shared" si="937"/>
        <v>1.2538616042856974</v>
      </c>
      <c r="Q1214" s="106">
        <f t="shared" si="950"/>
        <v>1.2567237</v>
      </c>
      <c r="R1214" s="106">
        <f t="shared" si="938"/>
        <v>1.2486170000000001</v>
      </c>
      <c r="S1214" s="106">
        <f t="shared" si="922"/>
        <v>618.74890307999999</v>
      </c>
      <c r="T1214" s="106">
        <f t="shared" si="923"/>
        <v>34.438635772754438</v>
      </c>
      <c r="U1214" s="106">
        <f t="shared" si="924"/>
        <v>91.657178385261844</v>
      </c>
      <c r="V1214" s="106">
        <f t="shared" si="925"/>
        <v>621.64321026801633</v>
      </c>
      <c r="W1214" s="19">
        <f t="shared" si="942"/>
        <v>0</v>
      </c>
      <c r="X1214" s="2">
        <f t="shared" si="926"/>
        <v>0</v>
      </c>
      <c r="Y1214" s="4">
        <f t="shared" si="927"/>
        <v>0</v>
      </c>
      <c r="Z1214" s="106">
        <f t="shared" si="928"/>
        <v>0</v>
      </c>
      <c r="AA1214" s="114">
        <f t="shared" si="939"/>
        <v>0.05</v>
      </c>
      <c r="AB1214" s="112">
        <f t="shared" si="929"/>
        <v>8</v>
      </c>
      <c r="AC1214" s="178">
        <f t="shared" si="945"/>
        <v>29</v>
      </c>
      <c r="AD1214" s="11">
        <f t="shared" si="940"/>
        <v>1.0011222420000001</v>
      </c>
      <c r="AE1214" s="106">
        <f t="shared" si="947"/>
        <v>0.69438599999999995</v>
      </c>
      <c r="AF1214" s="106">
        <f t="shared" si="930"/>
        <v>0.69763410999999997</v>
      </c>
      <c r="AG1214" s="106">
        <f t="shared" si="931"/>
        <v>0</v>
      </c>
      <c r="AH1214" s="115" t="str">
        <f t="shared" si="948"/>
        <v>A+J=</v>
      </c>
      <c r="AI1214" s="116">
        <f t="shared" si="941"/>
        <v>45376</v>
      </c>
      <c r="AJ1214" s="10"/>
      <c r="AO1214" s="26"/>
      <c r="AP1214" s="26"/>
      <c r="BA1214" s="1"/>
      <c r="BB1214" s="1"/>
      <c r="BC1214" s="1"/>
      <c r="BD1214" s="1"/>
      <c r="BE1214" s="1"/>
      <c r="BG1214" s="1"/>
      <c r="BH1214" s="1"/>
    </row>
    <row r="1215" spans="1:60" ht="15" customHeight="1" x14ac:dyDescent="0.25">
      <c r="A1215" s="105">
        <f t="shared" si="932"/>
        <v>45356</v>
      </c>
      <c r="B1215" s="106">
        <f t="shared" si="918"/>
        <v>622.55616293107539</v>
      </c>
      <c r="C1215" s="2">
        <f t="shared" si="933"/>
        <v>495.54739611000002</v>
      </c>
      <c r="D1215" s="2">
        <f t="shared" si="934"/>
        <v>138.52084037999987</v>
      </c>
      <c r="E1215" s="106">
        <f t="shared" si="919"/>
        <v>357.02655573000015</v>
      </c>
      <c r="F1215" s="21">
        <f t="shared" si="935"/>
        <v>6801.72</v>
      </c>
      <c r="G1215" s="108">
        <f t="shared" si="936"/>
        <v>6858.17</v>
      </c>
      <c r="H1215" s="109">
        <f t="shared" si="949"/>
        <v>45317</v>
      </c>
      <c r="I1215" s="109">
        <f t="shared" si="943"/>
        <v>45348</v>
      </c>
      <c r="J1215" s="110">
        <f t="shared" si="920"/>
        <v>8.2993713354857501E-3</v>
      </c>
      <c r="K1215" s="117">
        <f t="shared" si="944"/>
        <v>45376</v>
      </c>
      <c r="L1215" s="178">
        <f t="shared" si="946"/>
        <v>29</v>
      </c>
      <c r="M1215" s="178">
        <f t="shared" si="952"/>
        <v>9</v>
      </c>
      <c r="N1215" s="106">
        <f t="shared" si="921"/>
        <v>1.0025683299999999</v>
      </c>
      <c r="O1215" s="111">
        <f t="shared" si="951"/>
        <v>1.00420033</v>
      </c>
      <c r="P1215" s="111">
        <f t="shared" si="937"/>
        <v>1.2538616042856974</v>
      </c>
      <c r="Q1215" s="106">
        <f t="shared" si="950"/>
        <v>1.25708193</v>
      </c>
      <c r="R1215" s="106">
        <f t="shared" si="938"/>
        <v>1.2486170000000001</v>
      </c>
      <c r="S1215" s="106">
        <f t="shared" si="922"/>
        <v>618.74890307999999</v>
      </c>
      <c r="T1215" s="106">
        <f t="shared" si="923"/>
        <v>34.438635772754438</v>
      </c>
      <c r="U1215" s="106">
        <f t="shared" si="924"/>
        <v>91.785076008320999</v>
      </c>
      <c r="V1215" s="106">
        <f t="shared" si="925"/>
        <v>621.77110789107542</v>
      </c>
      <c r="W1215" s="19">
        <f t="shared" si="942"/>
        <v>0</v>
      </c>
      <c r="X1215" s="2">
        <f t="shared" si="926"/>
        <v>0</v>
      </c>
      <c r="Y1215" s="4">
        <f t="shared" si="927"/>
        <v>0</v>
      </c>
      <c r="Z1215" s="106">
        <f t="shared" si="928"/>
        <v>0</v>
      </c>
      <c r="AA1215" s="114">
        <f t="shared" si="939"/>
        <v>0.05</v>
      </c>
      <c r="AB1215" s="112">
        <f t="shared" si="929"/>
        <v>9</v>
      </c>
      <c r="AC1215" s="178">
        <f t="shared" si="945"/>
        <v>29</v>
      </c>
      <c r="AD1215" s="11">
        <f t="shared" si="940"/>
        <v>1.001262611</v>
      </c>
      <c r="AE1215" s="106">
        <f t="shared" si="947"/>
        <v>0.78123916999999998</v>
      </c>
      <c r="AF1215" s="106">
        <f t="shared" si="930"/>
        <v>0.78505504000000004</v>
      </c>
      <c r="AG1215" s="106">
        <f t="shared" si="931"/>
        <v>0</v>
      </c>
      <c r="AH1215" s="115" t="str">
        <f t="shared" si="948"/>
        <v>A+J=</v>
      </c>
      <c r="AI1215" s="116">
        <f t="shared" si="941"/>
        <v>45376</v>
      </c>
      <c r="AJ1215" s="10"/>
      <c r="AO1215" s="26"/>
      <c r="AP1215" s="26"/>
      <c r="BA1215" s="1"/>
      <c r="BB1215" s="1"/>
      <c r="BC1215" s="1"/>
      <c r="BD1215" s="1"/>
      <c r="BE1215" s="1"/>
      <c r="BG1215" s="1"/>
      <c r="BH1215" s="1"/>
    </row>
    <row r="1216" spans="1:60" ht="15" customHeight="1" x14ac:dyDescent="0.25">
      <c r="A1216" s="105">
        <f t="shared" si="932"/>
        <v>45357</v>
      </c>
      <c r="B1216" s="106">
        <f t="shared" si="918"/>
        <v>622.77156136652457</v>
      </c>
      <c r="C1216" s="2">
        <f t="shared" si="933"/>
        <v>495.54739611000002</v>
      </c>
      <c r="D1216" s="2">
        <f t="shared" si="934"/>
        <v>138.52084037999987</v>
      </c>
      <c r="E1216" s="106">
        <f t="shared" si="919"/>
        <v>357.02655573000015</v>
      </c>
      <c r="F1216" s="21">
        <f t="shared" si="935"/>
        <v>6801.72</v>
      </c>
      <c r="G1216" s="108">
        <f t="shared" si="936"/>
        <v>6858.17</v>
      </c>
      <c r="H1216" s="109">
        <f t="shared" si="949"/>
        <v>45317</v>
      </c>
      <c r="I1216" s="109">
        <f t="shared" si="943"/>
        <v>45348</v>
      </c>
      <c r="J1216" s="110">
        <f t="shared" si="920"/>
        <v>8.2993713354857501E-3</v>
      </c>
      <c r="K1216" s="117">
        <f t="shared" si="944"/>
        <v>45376</v>
      </c>
      <c r="L1216" s="178">
        <f t="shared" si="946"/>
        <v>29</v>
      </c>
      <c r="M1216" s="178">
        <f t="shared" si="952"/>
        <v>10</v>
      </c>
      <c r="N1216" s="106">
        <f t="shared" si="921"/>
        <v>1.0028541</v>
      </c>
      <c r="O1216" s="111">
        <f t="shared" si="951"/>
        <v>1.00420033</v>
      </c>
      <c r="P1216" s="111">
        <f t="shared" si="937"/>
        <v>1.2538616042856974</v>
      </c>
      <c r="Q1216" s="106">
        <f t="shared" si="950"/>
        <v>1.2574402499999999</v>
      </c>
      <c r="R1216" s="106">
        <f t="shared" si="938"/>
        <v>1.2486170000000001</v>
      </c>
      <c r="S1216" s="106">
        <f t="shared" si="922"/>
        <v>618.74890307999999</v>
      </c>
      <c r="T1216" s="106">
        <f t="shared" si="923"/>
        <v>34.438635772754438</v>
      </c>
      <c r="U1216" s="106">
        <f t="shared" si="924"/>
        <v>91.913005763770144</v>
      </c>
      <c r="V1216" s="106">
        <f t="shared" si="925"/>
        <v>621.89903764652456</v>
      </c>
      <c r="W1216" s="19">
        <f t="shared" si="942"/>
        <v>0</v>
      </c>
      <c r="X1216" s="2">
        <f t="shared" si="926"/>
        <v>0</v>
      </c>
      <c r="Y1216" s="4">
        <f t="shared" si="927"/>
        <v>0</v>
      </c>
      <c r="Z1216" s="106">
        <f t="shared" si="928"/>
        <v>0</v>
      </c>
      <c r="AA1216" s="114">
        <f t="shared" si="939"/>
        <v>0.05</v>
      </c>
      <c r="AB1216" s="112">
        <f t="shared" si="929"/>
        <v>10</v>
      </c>
      <c r="AC1216" s="178">
        <f t="shared" si="945"/>
        <v>29</v>
      </c>
      <c r="AD1216" s="11">
        <f t="shared" si="940"/>
        <v>1.001402999</v>
      </c>
      <c r="AE1216" s="106">
        <f t="shared" si="947"/>
        <v>0.86810408999999999</v>
      </c>
      <c r="AF1216" s="106">
        <f t="shared" si="930"/>
        <v>0.87252372</v>
      </c>
      <c r="AG1216" s="106">
        <f t="shared" si="931"/>
        <v>0</v>
      </c>
      <c r="AH1216" s="115" t="str">
        <f t="shared" si="948"/>
        <v>A+J=</v>
      </c>
      <c r="AI1216" s="116">
        <f t="shared" si="941"/>
        <v>45376</v>
      </c>
      <c r="AJ1216" s="10"/>
      <c r="AO1216" s="26"/>
      <c r="AP1216" s="26"/>
      <c r="BA1216" s="1"/>
      <c r="BB1216" s="1"/>
      <c r="BC1216" s="1"/>
      <c r="BD1216" s="1"/>
      <c r="BE1216" s="1"/>
      <c r="BG1216" s="1"/>
      <c r="BH1216" s="1"/>
    </row>
    <row r="1217" spans="1:60" ht="15" customHeight="1" x14ac:dyDescent="0.25">
      <c r="A1217" s="105">
        <f t="shared" si="932"/>
        <v>45358</v>
      </c>
      <c r="B1217" s="106">
        <f t="shared" si="918"/>
        <v>622.98704455462928</v>
      </c>
      <c r="C1217" s="2">
        <f t="shared" si="933"/>
        <v>495.54739611000002</v>
      </c>
      <c r="D1217" s="2">
        <f t="shared" si="934"/>
        <v>138.52084037999987</v>
      </c>
      <c r="E1217" s="106">
        <f t="shared" si="919"/>
        <v>357.02655573000015</v>
      </c>
      <c r="F1217" s="21">
        <f t="shared" si="935"/>
        <v>6801.72</v>
      </c>
      <c r="G1217" s="108">
        <f t="shared" si="936"/>
        <v>6858.17</v>
      </c>
      <c r="H1217" s="109">
        <f t="shared" si="949"/>
        <v>45317</v>
      </c>
      <c r="I1217" s="109">
        <f t="shared" si="943"/>
        <v>45348</v>
      </c>
      <c r="J1217" s="110">
        <f t="shared" si="920"/>
        <v>8.2993713354857501E-3</v>
      </c>
      <c r="K1217" s="117">
        <f t="shared" si="944"/>
        <v>45376</v>
      </c>
      <c r="L1217" s="178">
        <f t="shared" si="946"/>
        <v>29</v>
      </c>
      <c r="M1217" s="178">
        <f t="shared" si="952"/>
        <v>11</v>
      </c>
      <c r="N1217" s="106">
        <f t="shared" si="921"/>
        <v>1.0031399599999999</v>
      </c>
      <c r="O1217" s="111">
        <f t="shared" si="951"/>
        <v>1.00420033</v>
      </c>
      <c r="P1217" s="111">
        <f t="shared" si="937"/>
        <v>1.2538616042856974</v>
      </c>
      <c r="Q1217" s="106">
        <f t="shared" si="950"/>
        <v>1.2577986699999999</v>
      </c>
      <c r="R1217" s="106">
        <f t="shared" si="938"/>
        <v>1.2486170000000001</v>
      </c>
      <c r="S1217" s="106">
        <f t="shared" si="922"/>
        <v>618.74890307999999</v>
      </c>
      <c r="T1217" s="106">
        <f t="shared" si="923"/>
        <v>34.438635772754438</v>
      </c>
      <c r="U1217" s="106">
        <f t="shared" si="924"/>
        <v>92.040971221874884</v>
      </c>
      <c r="V1217" s="106">
        <f t="shared" si="925"/>
        <v>622.02700310462933</v>
      </c>
      <c r="W1217" s="19">
        <f t="shared" si="942"/>
        <v>0</v>
      </c>
      <c r="X1217" s="2">
        <f t="shared" si="926"/>
        <v>0</v>
      </c>
      <c r="Y1217" s="4">
        <f t="shared" si="927"/>
        <v>0</v>
      </c>
      <c r="Z1217" s="106">
        <f t="shared" si="928"/>
        <v>0</v>
      </c>
      <c r="AA1217" s="114">
        <f t="shared" si="939"/>
        <v>0.05</v>
      </c>
      <c r="AB1217" s="112">
        <f t="shared" si="929"/>
        <v>11</v>
      </c>
      <c r="AC1217" s="178">
        <f t="shared" si="945"/>
        <v>29</v>
      </c>
      <c r="AD1217" s="11">
        <f t="shared" si="940"/>
        <v>1.0015434080000001</v>
      </c>
      <c r="AE1217" s="106">
        <f t="shared" si="947"/>
        <v>0.954982</v>
      </c>
      <c r="AF1217" s="106">
        <f t="shared" si="930"/>
        <v>0.96004144999999996</v>
      </c>
      <c r="AG1217" s="106">
        <f t="shared" si="931"/>
        <v>0</v>
      </c>
      <c r="AH1217" s="115" t="str">
        <f t="shared" si="948"/>
        <v>A+J=</v>
      </c>
      <c r="AI1217" s="116">
        <f t="shared" si="941"/>
        <v>45376</v>
      </c>
      <c r="AJ1217" s="10"/>
      <c r="AO1217" s="26"/>
      <c r="AP1217" s="26"/>
      <c r="BA1217" s="1"/>
      <c r="BB1217" s="1"/>
      <c r="BC1217" s="1"/>
      <c r="BD1217" s="1"/>
      <c r="BE1217" s="1"/>
      <c r="BG1217" s="1"/>
      <c r="BH1217" s="1"/>
    </row>
    <row r="1218" spans="1:60" ht="15" customHeight="1" x14ac:dyDescent="0.25">
      <c r="A1218" s="105">
        <f t="shared" si="932"/>
        <v>45359</v>
      </c>
      <c r="B1218" s="106">
        <f t="shared" si="918"/>
        <v>623.20261482565525</v>
      </c>
      <c r="C1218" s="2">
        <f t="shared" si="933"/>
        <v>495.54739611000002</v>
      </c>
      <c r="D1218" s="2">
        <f t="shared" si="934"/>
        <v>138.52084037999987</v>
      </c>
      <c r="E1218" s="106">
        <f t="shared" si="919"/>
        <v>357.02655573000015</v>
      </c>
      <c r="F1218" s="21">
        <f t="shared" si="935"/>
        <v>6801.72</v>
      </c>
      <c r="G1218" s="108">
        <f t="shared" si="936"/>
        <v>6858.17</v>
      </c>
      <c r="H1218" s="109">
        <f t="shared" si="949"/>
        <v>45317</v>
      </c>
      <c r="I1218" s="109">
        <f t="shared" si="943"/>
        <v>45348</v>
      </c>
      <c r="J1218" s="110">
        <f t="shared" si="920"/>
        <v>8.2993713354857501E-3</v>
      </c>
      <c r="K1218" s="117">
        <f t="shared" si="944"/>
        <v>45376</v>
      </c>
      <c r="L1218" s="178">
        <f t="shared" si="946"/>
        <v>29</v>
      </c>
      <c r="M1218" s="178">
        <f t="shared" si="952"/>
        <v>12</v>
      </c>
      <c r="N1218" s="106">
        <f t="shared" si="921"/>
        <v>1.0034259000000001</v>
      </c>
      <c r="O1218" s="111">
        <f t="shared" si="951"/>
        <v>1.00420033</v>
      </c>
      <c r="P1218" s="111">
        <f t="shared" si="937"/>
        <v>1.2538616042856974</v>
      </c>
      <c r="Q1218" s="106">
        <f t="shared" si="950"/>
        <v>1.2581572000000001</v>
      </c>
      <c r="R1218" s="106">
        <f t="shared" si="938"/>
        <v>1.2486170000000001</v>
      </c>
      <c r="S1218" s="106">
        <f t="shared" si="922"/>
        <v>618.74890307999999</v>
      </c>
      <c r="T1218" s="106">
        <f t="shared" si="923"/>
        <v>34.438635772754438</v>
      </c>
      <c r="U1218" s="106">
        <f t="shared" si="924"/>
        <v>92.168975952900823</v>
      </c>
      <c r="V1218" s="106">
        <f t="shared" si="925"/>
        <v>622.15500783565528</v>
      </c>
      <c r="W1218" s="19">
        <f t="shared" si="942"/>
        <v>0</v>
      </c>
      <c r="X1218" s="2">
        <f t="shared" si="926"/>
        <v>0</v>
      </c>
      <c r="Y1218" s="4">
        <f t="shared" si="927"/>
        <v>0</v>
      </c>
      <c r="Z1218" s="106">
        <f t="shared" si="928"/>
        <v>0</v>
      </c>
      <c r="AA1218" s="114">
        <f t="shared" si="939"/>
        <v>0.05</v>
      </c>
      <c r="AB1218" s="112">
        <f t="shared" si="929"/>
        <v>12</v>
      </c>
      <c r="AC1218" s="178">
        <f t="shared" si="945"/>
        <v>29</v>
      </c>
      <c r="AD1218" s="11">
        <f t="shared" si="940"/>
        <v>1.001683836</v>
      </c>
      <c r="AE1218" s="106">
        <f t="shared" si="947"/>
        <v>1.0418716699999999</v>
      </c>
      <c r="AF1218" s="106">
        <f t="shared" si="930"/>
        <v>1.04760699</v>
      </c>
      <c r="AG1218" s="106">
        <f t="shared" si="931"/>
        <v>0</v>
      </c>
      <c r="AH1218" s="115" t="str">
        <f t="shared" si="948"/>
        <v>A+J=</v>
      </c>
      <c r="AI1218" s="116">
        <f t="shared" si="941"/>
        <v>45376</v>
      </c>
      <c r="AJ1218" s="10"/>
      <c r="AO1218" s="26"/>
      <c r="AP1218" s="26"/>
      <c r="BA1218" s="1"/>
      <c r="BB1218" s="1"/>
      <c r="BC1218" s="1"/>
      <c r="BD1218" s="1"/>
      <c r="BE1218" s="1"/>
      <c r="BG1218" s="1"/>
      <c r="BH1218" s="1"/>
    </row>
    <row r="1219" spans="1:60" ht="15" customHeight="1" x14ac:dyDescent="0.25">
      <c r="A1219" s="105">
        <f t="shared" si="932"/>
        <v>45360</v>
      </c>
      <c r="B1219" s="106">
        <f t="shared" si="918"/>
        <v>623.4182686493366</v>
      </c>
      <c r="C1219" s="2">
        <f t="shared" si="933"/>
        <v>495.54739611000002</v>
      </c>
      <c r="D1219" s="2">
        <f t="shared" si="934"/>
        <v>138.52084037999987</v>
      </c>
      <c r="E1219" s="106">
        <f t="shared" si="919"/>
        <v>357.02655573000015</v>
      </c>
      <c r="F1219" s="21">
        <f t="shared" si="935"/>
        <v>6801.72</v>
      </c>
      <c r="G1219" s="108">
        <f t="shared" si="936"/>
        <v>6858.17</v>
      </c>
      <c r="H1219" s="109">
        <f t="shared" si="949"/>
        <v>45317</v>
      </c>
      <c r="I1219" s="109">
        <f t="shared" si="943"/>
        <v>45348</v>
      </c>
      <c r="J1219" s="110">
        <f t="shared" si="920"/>
        <v>8.2993713354857501E-3</v>
      </c>
      <c r="K1219" s="117">
        <f t="shared" si="944"/>
        <v>45376</v>
      </c>
      <c r="L1219" s="178">
        <f t="shared" si="946"/>
        <v>29</v>
      </c>
      <c r="M1219" s="178">
        <f t="shared" si="952"/>
        <v>13</v>
      </c>
      <c r="N1219" s="106">
        <f t="shared" si="921"/>
        <v>1.00371192</v>
      </c>
      <c r="O1219" s="111">
        <f t="shared" si="951"/>
        <v>1.00420033</v>
      </c>
      <c r="P1219" s="111">
        <f t="shared" si="937"/>
        <v>1.2538616042856974</v>
      </c>
      <c r="Q1219" s="106">
        <f t="shared" si="950"/>
        <v>1.2585158299999999</v>
      </c>
      <c r="R1219" s="106">
        <f t="shared" si="938"/>
        <v>1.2486170000000001</v>
      </c>
      <c r="S1219" s="106">
        <f t="shared" si="922"/>
        <v>618.74890307999999</v>
      </c>
      <c r="T1219" s="106">
        <f t="shared" si="923"/>
        <v>34.438635772754438</v>
      </c>
      <c r="U1219" s="106">
        <f t="shared" si="924"/>
        <v>92.2970163865822</v>
      </c>
      <c r="V1219" s="106">
        <f t="shared" si="925"/>
        <v>622.28304826933663</v>
      </c>
      <c r="W1219" s="19">
        <f t="shared" si="942"/>
        <v>0</v>
      </c>
      <c r="X1219" s="2">
        <f t="shared" si="926"/>
        <v>0</v>
      </c>
      <c r="Y1219" s="4">
        <f t="shared" si="927"/>
        <v>0</v>
      </c>
      <c r="Z1219" s="106">
        <f t="shared" si="928"/>
        <v>0</v>
      </c>
      <c r="AA1219" s="114">
        <f t="shared" si="939"/>
        <v>0.05</v>
      </c>
      <c r="AB1219" s="112">
        <f t="shared" si="929"/>
        <v>13</v>
      </c>
      <c r="AC1219" s="178">
        <f t="shared" si="945"/>
        <v>29</v>
      </c>
      <c r="AD1219" s="11">
        <f t="shared" si="940"/>
        <v>1.0018242829999999</v>
      </c>
      <c r="AE1219" s="106">
        <f t="shared" si="947"/>
        <v>1.1287731000000001</v>
      </c>
      <c r="AF1219" s="106">
        <f t="shared" si="930"/>
        <v>1.13522038</v>
      </c>
      <c r="AG1219" s="106">
        <f t="shared" si="931"/>
        <v>0</v>
      </c>
      <c r="AH1219" s="115" t="str">
        <f t="shared" si="948"/>
        <v>A+J=</v>
      </c>
      <c r="AI1219" s="116">
        <f t="shared" si="941"/>
        <v>45376</v>
      </c>
      <c r="AJ1219" s="10"/>
      <c r="AO1219" s="26"/>
      <c r="AP1219" s="26"/>
      <c r="BA1219" s="1"/>
      <c r="BB1219" s="1"/>
      <c r="BC1219" s="1"/>
      <c r="BD1219" s="1"/>
      <c r="BE1219" s="1"/>
      <c r="BG1219" s="1"/>
      <c r="BH1219" s="1"/>
    </row>
    <row r="1220" spans="1:60" ht="15" customHeight="1" x14ac:dyDescent="0.25">
      <c r="A1220" s="105">
        <f t="shared" si="932"/>
        <v>45361</v>
      </c>
      <c r="B1220" s="106">
        <f t="shared" si="918"/>
        <v>623.63400665567372</v>
      </c>
      <c r="C1220" s="2">
        <f t="shared" si="933"/>
        <v>495.54739611000002</v>
      </c>
      <c r="D1220" s="2">
        <f t="shared" si="934"/>
        <v>138.52084037999987</v>
      </c>
      <c r="E1220" s="106">
        <f t="shared" si="919"/>
        <v>357.02655573000015</v>
      </c>
      <c r="F1220" s="21">
        <f t="shared" si="935"/>
        <v>6801.72</v>
      </c>
      <c r="G1220" s="108">
        <f t="shared" si="936"/>
        <v>6858.17</v>
      </c>
      <c r="H1220" s="109">
        <f t="shared" si="949"/>
        <v>45317</v>
      </c>
      <c r="I1220" s="109">
        <f t="shared" si="943"/>
        <v>45348</v>
      </c>
      <c r="J1220" s="110">
        <f t="shared" si="920"/>
        <v>8.2993713354857501E-3</v>
      </c>
      <c r="K1220" s="117">
        <f t="shared" si="944"/>
        <v>45376</v>
      </c>
      <c r="L1220" s="178">
        <f t="shared" si="946"/>
        <v>29</v>
      </c>
      <c r="M1220" s="178">
        <f t="shared" si="952"/>
        <v>14</v>
      </c>
      <c r="N1220" s="106">
        <f t="shared" si="921"/>
        <v>1.00399802</v>
      </c>
      <c r="O1220" s="111">
        <f t="shared" si="951"/>
        <v>1.00420033</v>
      </c>
      <c r="P1220" s="111">
        <f t="shared" si="937"/>
        <v>1.2538616042856974</v>
      </c>
      <c r="Q1220" s="106">
        <f t="shared" si="950"/>
        <v>1.25887456</v>
      </c>
      <c r="R1220" s="106">
        <f t="shared" si="938"/>
        <v>1.2486170000000001</v>
      </c>
      <c r="S1220" s="106">
        <f t="shared" si="922"/>
        <v>618.74890307999999</v>
      </c>
      <c r="T1220" s="106">
        <f t="shared" si="923"/>
        <v>34.438635772754438</v>
      </c>
      <c r="U1220" s="106">
        <f t="shared" si="924"/>
        <v>92.425092522919257</v>
      </c>
      <c r="V1220" s="106">
        <f t="shared" si="925"/>
        <v>622.41112440567372</v>
      </c>
      <c r="W1220" s="19">
        <f t="shared" si="942"/>
        <v>0</v>
      </c>
      <c r="X1220" s="2">
        <f t="shared" si="926"/>
        <v>0</v>
      </c>
      <c r="Y1220" s="4">
        <f t="shared" si="927"/>
        <v>0</v>
      </c>
      <c r="Z1220" s="106">
        <f t="shared" si="928"/>
        <v>0</v>
      </c>
      <c r="AA1220" s="114">
        <f t="shared" si="939"/>
        <v>0.05</v>
      </c>
      <c r="AB1220" s="112">
        <f t="shared" si="929"/>
        <v>14</v>
      </c>
      <c r="AC1220" s="178">
        <f t="shared" si="945"/>
        <v>29</v>
      </c>
      <c r="AD1220" s="11">
        <f t="shared" si="940"/>
        <v>1.00196475</v>
      </c>
      <c r="AE1220" s="106">
        <f t="shared" si="947"/>
        <v>1.2156868999999999</v>
      </c>
      <c r="AF1220" s="106">
        <f t="shared" si="930"/>
        <v>1.2228822500000001</v>
      </c>
      <c r="AG1220" s="106">
        <f t="shared" si="931"/>
        <v>0</v>
      </c>
      <c r="AH1220" s="115" t="str">
        <f t="shared" si="948"/>
        <v>A+J=</v>
      </c>
      <c r="AI1220" s="116">
        <f t="shared" si="941"/>
        <v>45376</v>
      </c>
      <c r="AJ1220" s="10"/>
      <c r="AO1220" s="26"/>
      <c r="AP1220" s="26"/>
      <c r="BA1220" s="1"/>
      <c r="BB1220" s="1"/>
      <c r="BC1220" s="1"/>
      <c r="BD1220" s="1"/>
      <c r="BE1220" s="1"/>
      <c r="BG1220" s="1"/>
      <c r="BH1220" s="1"/>
    </row>
    <row r="1221" spans="1:60" ht="15" customHeight="1" x14ac:dyDescent="0.25">
      <c r="A1221" s="105">
        <f t="shared" si="932"/>
        <v>45362</v>
      </c>
      <c r="B1221" s="106">
        <f t="shared" si="918"/>
        <v>623.84983602519742</v>
      </c>
      <c r="C1221" s="2">
        <f t="shared" si="933"/>
        <v>495.54739611000002</v>
      </c>
      <c r="D1221" s="2">
        <f t="shared" si="934"/>
        <v>138.52084037999987</v>
      </c>
      <c r="E1221" s="106">
        <f t="shared" si="919"/>
        <v>357.02655573000015</v>
      </c>
      <c r="F1221" s="21">
        <f t="shared" si="935"/>
        <v>6801.72</v>
      </c>
      <c r="G1221" s="108">
        <f t="shared" si="936"/>
        <v>6858.17</v>
      </c>
      <c r="H1221" s="109">
        <f t="shared" si="949"/>
        <v>45317</v>
      </c>
      <c r="I1221" s="109">
        <f t="shared" si="943"/>
        <v>45348</v>
      </c>
      <c r="J1221" s="110">
        <f t="shared" si="920"/>
        <v>8.2993713354857501E-3</v>
      </c>
      <c r="K1221" s="117">
        <f t="shared" si="944"/>
        <v>45376</v>
      </c>
      <c r="L1221" s="178">
        <f t="shared" si="946"/>
        <v>29</v>
      </c>
      <c r="M1221" s="178">
        <f t="shared" si="952"/>
        <v>15</v>
      </c>
      <c r="N1221" s="106">
        <f t="shared" si="921"/>
        <v>1.00428421</v>
      </c>
      <c r="O1221" s="111">
        <f t="shared" si="951"/>
        <v>1.00420033</v>
      </c>
      <c r="P1221" s="111">
        <f t="shared" si="937"/>
        <v>1.2538616042856974</v>
      </c>
      <c r="Q1221" s="106">
        <f t="shared" si="950"/>
        <v>1.25923341</v>
      </c>
      <c r="R1221" s="106">
        <f t="shared" si="938"/>
        <v>1.2486170000000001</v>
      </c>
      <c r="S1221" s="106">
        <f t="shared" si="922"/>
        <v>618.74890307999999</v>
      </c>
      <c r="T1221" s="106">
        <f t="shared" si="923"/>
        <v>34.438635772754438</v>
      </c>
      <c r="U1221" s="106">
        <f t="shared" si="924"/>
        <v>92.553211502442977</v>
      </c>
      <c r="V1221" s="106">
        <f t="shared" si="925"/>
        <v>622.53924338519744</v>
      </c>
      <c r="W1221" s="19">
        <f t="shared" si="942"/>
        <v>0</v>
      </c>
      <c r="X1221" s="2">
        <f t="shared" si="926"/>
        <v>0</v>
      </c>
      <c r="Y1221" s="4">
        <f t="shared" si="927"/>
        <v>0</v>
      </c>
      <c r="Z1221" s="106">
        <f t="shared" si="928"/>
        <v>0</v>
      </c>
      <c r="AA1221" s="114">
        <f t="shared" si="939"/>
        <v>0.05</v>
      </c>
      <c r="AB1221" s="112">
        <f t="shared" si="929"/>
        <v>15</v>
      </c>
      <c r="AC1221" s="178">
        <f t="shared" si="945"/>
        <v>29</v>
      </c>
      <c r="AD1221" s="11">
        <f t="shared" si="940"/>
        <v>1.0021052370000001</v>
      </c>
      <c r="AE1221" s="106">
        <f t="shared" si="947"/>
        <v>1.30261308</v>
      </c>
      <c r="AF1221" s="106">
        <f t="shared" si="930"/>
        <v>1.3105926400000001</v>
      </c>
      <c r="AG1221" s="106">
        <f t="shared" si="931"/>
        <v>0</v>
      </c>
      <c r="AH1221" s="115" t="str">
        <f t="shared" si="948"/>
        <v>A+J=</v>
      </c>
      <c r="AI1221" s="116">
        <f t="shared" si="941"/>
        <v>45376</v>
      </c>
      <c r="AJ1221" s="10"/>
      <c r="AO1221" s="26"/>
      <c r="AP1221" s="26"/>
      <c r="BA1221" s="1"/>
      <c r="BB1221" s="1"/>
      <c r="BC1221" s="1"/>
      <c r="BD1221" s="1"/>
      <c r="BE1221" s="1"/>
      <c r="BG1221" s="1"/>
      <c r="BH1221" s="1"/>
    </row>
    <row r="1222" spans="1:60" ht="15" customHeight="1" x14ac:dyDescent="0.25">
      <c r="A1222" s="105">
        <f t="shared" si="932"/>
        <v>45363</v>
      </c>
      <c r="B1222" s="106">
        <f t="shared" si="918"/>
        <v>624.06574247684557</v>
      </c>
      <c r="C1222" s="2">
        <f t="shared" si="933"/>
        <v>495.54739611000002</v>
      </c>
      <c r="D1222" s="2">
        <f t="shared" si="934"/>
        <v>138.52084037999987</v>
      </c>
      <c r="E1222" s="106">
        <f t="shared" si="919"/>
        <v>357.02655573000015</v>
      </c>
      <c r="F1222" s="21">
        <f t="shared" si="935"/>
        <v>6801.72</v>
      </c>
      <c r="G1222" s="108">
        <f t="shared" si="936"/>
        <v>6858.17</v>
      </c>
      <c r="H1222" s="109">
        <f t="shared" si="949"/>
        <v>45317</v>
      </c>
      <c r="I1222" s="109">
        <f t="shared" si="943"/>
        <v>45348</v>
      </c>
      <c r="J1222" s="110">
        <f t="shared" si="920"/>
        <v>8.2993713354857501E-3</v>
      </c>
      <c r="K1222" s="117">
        <f t="shared" si="944"/>
        <v>45376</v>
      </c>
      <c r="L1222" s="178">
        <f t="shared" si="946"/>
        <v>29</v>
      </c>
      <c r="M1222" s="178">
        <f t="shared" si="952"/>
        <v>16</v>
      </c>
      <c r="N1222" s="106">
        <f t="shared" si="921"/>
        <v>1.00457047</v>
      </c>
      <c r="O1222" s="111">
        <f t="shared" si="951"/>
        <v>1.00420033</v>
      </c>
      <c r="P1222" s="111">
        <f t="shared" si="937"/>
        <v>1.2538616042856974</v>
      </c>
      <c r="Q1222" s="106">
        <f t="shared" si="950"/>
        <v>1.25959234</v>
      </c>
      <c r="R1222" s="106">
        <f t="shared" si="938"/>
        <v>1.2486170000000001</v>
      </c>
      <c r="S1222" s="106">
        <f t="shared" si="922"/>
        <v>618.74890307999999</v>
      </c>
      <c r="T1222" s="106">
        <f t="shared" si="923"/>
        <v>34.438635772754438</v>
      </c>
      <c r="U1222" s="106">
        <f t="shared" si="924"/>
        <v>92.681359044091138</v>
      </c>
      <c r="V1222" s="106">
        <f t="shared" si="925"/>
        <v>622.66739092684554</v>
      </c>
      <c r="W1222" s="19">
        <f t="shared" si="942"/>
        <v>0</v>
      </c>
      <c r="X1222" s="2">
        <f t="shared" si="926"/>
        <v>0</v>
      </c>
      <c r="Y1222" s="4">
        <f t="shared" si="927"/>
        <v>0</v>
      </c>
      <c r="Z1222" s="106">
        <f t="shared" si="928"/>
        <v>0</v>
      </c>
      <c r="AA1222" s="114">
        <f t="shared" si="939"/>
        <v>0.05</v>
      </c>
      <c r="AB1222" s="112">
        <f t="shared" si="929"/>
        <v>16</v>
      </c>
      <c r="AC1222" s="178">
        <f t="shared" si="945"/>
        <v>29</v>
      </c>
      <c r="AD1222" s="11">
        <f t="shared" si="940"/>
        <v>1.0022457440000001</v>
      </c>
      <c r="AE1222" s="106">
        <f t="shared" si="947"/>
        <v>1.3895516299999999</v>
      </c>
      <c r="AF1222" s="106">
        <f t="shared" si="930"/>
        <v>1.3983515500000001</v>
      </c>
      <c r="AG1222" s="106">
        <f t="shared" si="931"/>
        <v>0</v>
      </c>
      <c r="AH1222" s="115" t="str">
        <f t="shared" si="948"/>
        <v>A+J=</v>
      </c>
      <c r="AI1222" s="116">
        <f t="shared" si="941"/>
        <v>45376</v>
      </c>
      <c r="AJ1222" s="10"/>
      <c r="AO1222" s="26"/>
      <c r="AP1222" s="26"/>
      <c r="BA1222" s="1"/>
      <c r="BB1222" s="1"/>
      <c r="BC1222" s="1"/>
      <c r="BD1222" s="1"/>
      <c r="BE1222" s="1"/>
      <c r="BG1222" s="1"/>
      <c r="BH1222" s="1"/>
    </row>
    <row r="1223" spans="1:60" ht="15" customHeight="1" x14ac:dyDescent="0.25">
      <c r="A1223" s="105">
        <f t="shared" si="932"/>
        <v>45364</v>
      </c>
      <c r="B1223" s="106">
        <f t="shared" si="918"/>
        <v>624.28173614141485</v>
      </c>
      <c r="C1223" s="2">
        <f t="shared" si="933"/>
        <v>495.54739611000002</v>
      </c>
      <c r="D1223" s="2">
        <f t="shared" si="934"/>
        <v>138.52084037999987</v>
      </c>
      <c r="E1223" s="106">
        <f t="shared" si="919"/>
        <v>357.02655573000015</v>
      </c>
      <c r="F1223" s="21">
        <f t="shared" si="935"/>
        <v>6801.72</v>
      </c>
      <c r="G1223" s="108">
        <f t="shared" si="936"/>
        <v>6858.17</v>
      </c>
      <c r="H1223" s="109">
        <f t="shared" si="949"/>
        <v>45317</v>
      </c>
      <c r="I1223" s="109">
        <f t="shared" si="943"/>
        <v>45348</v>
      </c>
      <c r="J1223" s="110">
        <f t="shared" si="920"/>
        <v>8.2993713354857501E-3</v>
      </c>
      <c r="K1223" s="117">
        <f t="shared" si="944"/>
        <v>45376</v>
      </c>
      <c r="L1223" s="178">
        <f t="shared" si="946"/>
        <v>29</v>
      </c>
      <c r="M1223" s="178">
        <f t="shared" si="952"/>
        <v>17</v>
      </c>
      <c r="N1223" s="106">
        <f t="shared" si="921"/>
        <v>1.0048568200000001</v>
      </c>
      <c r="O1223" s="111">
        <f t="shared" si="951"/>
        <v>1.00420033</v>
      </c>
      <c r="P1223" s="111">
        <f t="shared" si="937"/>
        <v>1.2538616042856974</v>
      </c>
      <c r="Q1223" s="106">
        <f t="shared" si="950"/>
        <v>1.25995138</v>
      </c>
      <c r="R1223" s="106">
        <f t="shared" si="938"/>
        <v>1.2486170000000001</v>
      </c>
      <c r="S1223" s="106">
        <f t="shared" si="922"/>
        <v>618.74890307999999</v>
      </c>
      <c r="T1223" s="106">
        <f t="shared" si="923"/>
        <v>34.438635772754438</v>
      </c>
      <c r="U1223" s="106">
        <f t="shared" si="924"/>
        <v>92.809545858660428</v>
      </c>
      <c r="V1223" s="106">
        <f t="shared" si="925"/>
        <v>622.79557774141483</v>
      </c>
      <c r="W1223" s="19">
        <f t="shared" si="942"/>
        <v>0</v>
      </c>
      <c r="X1223" s="2">
        <f t="shared" si="926"/>
        <v>0</v>
      </c>
      <c r="Y1223" s="4">
        <f t="shared" si="927"/>
        <v>0</v>
      </c>
      <c r="Z1223" s="106">
        <f t="shared" si="928"/>
        <v>0</v>
      </c>
      <c r="AA1223" s="114">
        <f t="shared" si="939"/>
        <v>0.05</v>
      </c>
      <c r="AB1223" s="112">
        <f t="shared" si="929"/>
        <v>17</v>
      </c>
      <c r="AC1223" s="178">
        <f t="shared" si="945"/>
        <v>29</v>
      </c>
      <c r="AD1223" s="11">
        <f t="shared" si="940"/>
        <v>1.0023862699999999</v>
      </c>
      <c r="AE1223" s="106">
        <f t="shared" si="947"/>
        <v>1.4765019399999999</v>
      </c>
      <c r="AF1223" s="106">
        <f t="shared" si="930"/>
        <v>1.4861584000000001</v>
      </c>
      <c r="AG1223" s="106">
        <f t="shared" si="931"/>
        <v>0</v>
      </c>
      <c r="AH1223" s="115" t="str">
        <f t="shared" si="948"/>
        <v>A+J=</v>
      </c>
      <c r="AI1223" s="116">
        <f t="shared" si="941"/>
        <v>45376</v>
      </c>
      <c r="AJ1223" s="10"/>
      <c r="AO1223" s="26"/>
      <c r="AP1223" s="26"/>
      <c r="BA1223" s="1"/>
      <c r="BB1223" s="1"/>
      <c r="BC1223" s="1"/>
      <c r="BD1223" s="1"/>
      <c r="BE1223" s="1"/>
      <c r="BG1223" s="1"/>
      <c r="BH1223" s="1"/>
    </row>
    <row r="1224" spans="1:60" ht="15" customHeight="1" x14ac:dyDescent="0.25">
      <c r="A1224" s="105">
        <f t="shared" si="932"/>
        <v>45365</v>
      </c>
      <c r="B1224" s="106">
        <f t="shared" si="918"/>
        <v>624.49781407863975</v>
      </c>
      <c r="C1224" s="2">
        <f t="shared" si="933"/>
        <v>495.54739611000002</v>
      </c>
      <c r="D1224" s="2">
        <f t="shared" si="934"/>
        <v>138.52084037999987</v>
      </c>
      <c r="E1224" s="106">
        <f t="shared" si="919"/>
        <v>357.02655573000015</v>
      </c>
      <c r="F1224" s="21">
        <f t="shared" si="935"/>
        <v>6801.72</v>
      </c>
      <c r="G1224" s="108">
        <f t="shared" si="936"/>
        <v>6858.17</v>
      </c>
      <c r="H1224" s="109">
        <f t="shared" si="949"/>
        <v>45317</v>
      </c>
      <c r="I1224" s="109">
        <f t="shared" si="943"/>
        <v>45348</v>
      </c>
      <c r="J1224" s="110">
        <f t="shared" si="920"/>
        <v>8.2993713354857501E-3</v>
      </c>
      <c r="K1224" s="117">
        <f t="shared" si="944"/>
        <v>45376</v>
      </c>
      <c r="L1224" s="178">
        <f t="shared" si="946"/>
        <v>29</v>
      </c>
      <c r="M1224" s="178">
        <f t="shared" si="952"/>
        <v>18</v>
      </c>
      <c r="N1224" s="106">
        <f t="shared" si="921"/>
        <v>1.0051432499999999</v>
      </c>
      <c r="O1224" s="111">
        <f t="shared" si="951"/>
        <v>1.00420033</v>
      </c>
      <c r="P1224" s="111">
        <f t="shared" si="937"/>
        <v>1.2538616042856974</v>
      </c>
      <c r="Q1224" s="106">
        <f t="shared" si="950"/>
        <v>1.26031052</v>
      </c>
      <c r="R1224" s="106">
        <f t="shared" si="938"/>
        <v>1.2486170000000001</v>
      </c>
      <c r="S1224" s="106">
        <f t="shared" si="922"/>
        <v>618.74890307999999</v>
      </c>
      <c r="T1224" s="106">
        <f t="shared" si="923"/>
        <v>34.438635772754438</v>
      </c>
      <c r="U1224" s="106">
        <f t="shared" si="924"/>
        <v>92.937768375885312</v>
      </c>
      <c r="V1224" s="106">
        <f t="shared" si="925"/>
        <v>622.92380025863974</v>
      </c>
      <c r="W1224" s="19">
        <f t="shared" si="942"/>
        <v>0</v>
      </c>
      <c r="X1224" s="2">
        <f t="shared" si="926"/>
        <v>0</v>
      </c>
      <c r="Y1224" s="4">
        <f t="shared" si="927"/>
        <v>0</v>
      </c>
      <c r="Z1224" s="106">
        <f t="shared" si="928"/>
        <v>0</v>
      </c>
      <c r="AA1224" s="114">
        <f t="shared" si="939"/>
        <v>0.05</v>
      </c>
      <c r="AB1224" s="112">
        <f t="shared" si="929"/>
        <v>18</v>
      </c>
      <c r="AC1224" s="178">
        <f t="shared" si="945"/>
        <v>29</v>
      </c>
      <c r="AD1224" s="11">
        <f t="shared" si="940"/>
        <v>1.002526816</v>
      </c>
      <c r="AE1224" s="106">
        <f t="shared" si="947"/>
        <v>1.56346462</v>
      </c>
      <c r="AF1224" s="106">
        <f t="shared" si="930"/>
        <v>1.57401382</v>
      </c>
      <c r="AG1224" s="106">
        <f t="shared" si="931"/>
        <v>0</v>
      </c>
      <c r="AH1224" s="115" t="str">
        <f t="shared" si="948"/>
        <v>A+J=</v>
      </c>
      <c r="AI1224" s="116">
        <f t="shared" si="941"/>
        <v>45376</v>
      </c>
      <c r="AJ1224" s="10"/>
      <c r="AO1224" s="26"/>
      <c r="AP1224" s="26"/>
      <c r="BA1224" s="1"/>
      <c r="BB1224" s="1"/>
      <c r="BC1224" s="1"/>
      <c r="BD1224" s="1"/>
      <c r="BE1224" s="1"/>
      <c r="BG1224" s="1"/>
      <c r="BH1224" s="1"/>
    </row>
    <row r="1225" spans="1:60" ht="15" customHeight="1" x14ac:dyDescent="0.25">
      <c r="A1225" s="105">
        <f t="shared" si="932"/>
        <v>45366</v>
      </c>
      <c r="B1225" s="106">
        <f t="shared" si="918"/>
        <v>624.71397989878574</v>
      </c>
      <c r="C1225" s="2">
        <f t="shared" si="933"/>
        <v>495.54739611000002</v>
      </c>
      <c r="D1225" s="2">
        <f t="shared" si="934"/>
        <v>138.52084037999987</v>
      </c>
      <c r="E1225" s="106">
        <f t="shared" si="919"/>
        <v>357.02655573000015</v>
      </c>
      <c r="F1225" s="21">
        <f t="shared" si="935"/>
        <v>6801.72</v>
      </c>
      <c r="G1225" s="108">
        <f t="shared" si="936"/>
        <v>6858.17</v>
      </c>
      <c r="H1225" s="109">
        <f t="shared" si="949"/>
        <v>45317</v>
      </c>
      <c r="I1225" s="109">
        <f t="shared" si="943"/>
        <v>45348</v>
      </c>
      <c r="J1225" s="110">
        <f t="shared" si="920"/>
        <v>8.2993713354857501E-3</v>
      </c>
      <c r="K1225" s="117">
        <f t="shared" si="944"/>
        <v>45376</v>
      </c>
      <c r="L1225" s="178">
        <f t="shared" si="946"/>
        <v>29</v>
      </c>
      <c r="M1225" s="178">
        <f t="shared" si="952"/>
        <v>19</v>
      </c>
      <c r="N1225" s="106">
        <f t="shared" si="921"/>
        <v>1.00542976</v>
      </c>
      <c r="O1225" s="111">
        <f t="shared" si="951"/>
        <v>1.00420033</v>
      </c>
      <c r="P1225" s="111">
        <f t="shared" si="937"/>
        <v>1.2538616042856974</v>
      </c>
      <c r="Q1225" s="106">
        <f t="shared" si="950"/>
        <v>1.26066977</v>
      </c>
      <c r="R1225" s="106">
        <f t="shared" si="938"/>
        <v>1.2486170000000001</v>
      </c>
      <c r="S1225" s="106">
        <f t="shared" si="922"/>
        <v>618.74890307999999</v>
      </c>
      <c r="T1225" s="106">
        <f t="shared" si="923"/>
        <v>34.438635772754438</v>
      </c>
      <c r="U1225" s="106">
        <f t="shared" si="924"/>
        <v>93.066030166031325</v>
      </c>
      <c r="V1225" s="106">
        <f t="shared" si="925"/>
        <v>623.05206204878573</v>
      </c>
      <c r="W1225" s="19">
        <f t="shared" si="942"/>
        <v>0</v>
      </c>
      <c r="X1225" s="2">
        <f t="shared" si="926"/>
        <v>0</v>
      </c>
      <c r="Y1225" s="4">
        <f t="shared" si="927"/>
        <v>0</v>
      </c>
      <c r="Z1225" s="106">
        <f t="shared" si="928"/>
        <v>0</v>
      </c>
      <c r="AA1225" s="114">
        <f t="shared" si="939"/>
        <v>0.05</v>
      </c>
      <c r="AB1225" s="112">
        <f t="shared" si="929"/>
        <v>19</v>
      </c>
      <c r="AC1225" s="178">
        <f t="shared" si="945"/>
        <v>29</v>
      </c>
      <c r="AD1225" s="11">
        <f t="shared" si="940"/>
        <v>1.0026673820000001</v>
      </c>
      <c r="AE1225" s="106">
        <f t="shared" si="947"/>
        <v>1.6504396800000001</v>
      </c>
      <c r="AF1225" s="106">
        <f t="shared" si="930"/>
        <v>1.66191785</v>
      </c>
      <c r="AG1225" s="106">
        <f t="shared" si="931"/>
        <v>0</v>
      </c>
      <c r="AH1225" s="115" t="str">
        <f t="shared" si="948"/>
        <v>A+J=</v>
      </c>
      <c r="AI1225" s="116">
        <f t="shared" si="941"/>
        <v>45376</v>
      </c>
      <c r="AJ1225" s="10"/>
      <c r="AO1225" s="26"/>
      <c r="AP1225" s="26"/>
      <c r="BA1225" s="1"/>
      <c r="BB1225" s="1"/>
      <c r="BC1225" s="1"/>
      <c r="BD1225" s="1"/>
      <c r="BE1225" s="1"/>
      <c r="BG1225" s="1"/>
      <c r="BH1225" s="1"/>
    </row>
    <row r="1226" spans="1:60" ht="15" customHeight="1" x14ac:dyDescent="0.25">
      <c r="A1226" s="105">
        <f t="shared" si="932"/>
        <v>45367</v>
      </c>
      <c r="B1226" s="106">
        <f t="shared" ref="B1226:B1289" si="953">(V1226+AF1226)</f>
        <v>624.93022584132177</v>
      </c>
      <c r="C1226" s="2">
        <f t="shared" si="933"/>
        <v>495.54739611000002</v>
      </c>
      <c r="D1226" s="2">
        <f t="shared" si="934"/>
        <v>138.52084037999987</v>
      </c>
      <c r="E1226" s="106">
        <f t="shared" ref="E1226:E1289" si="954">(C1226-D1226)</f>
        <v>357.02655573000015</v>
      </c>
      <c r="F1226" s="21">
        <f t="shared" si="935"/>
        <v>6801.72</v>
      </c>
      <c r="G1226" s="108">
        <f t="shared" si="936"/>
        <v>6858.17</v>
      </c>
      <c r="H1226" s="109">
        <f t="shared" si="949"/>
        <v>45317</v>
      </c>
      <c r="I1226" s="109">
        <f t="shared" si="943"/>
        <v>45348</v>
      </c>
      <c r="J1226" s="110">
        <f t="shared" ref="J1226:J1289" si="955">(G1226/F1226)-1</f>
        <v>8.2993713354857501E-3</v>
      </c>
      <c r="K1226" s="117">
        <f t="shared" si="944"/>
        <v>45376</v>
      </c>
      <c r="L1226" s="178">
        <f t="shared" si="946"/>
        <v>29</v>
      </c>
      <c r="M1226" s="178">
        <f t="shared" si="952"/>
        <v>20</v>
      </c>
      <c r="N1226" s="106">
        <f t="shared" ref="N1226:N1289" si="956">TRUNC((G1226/F1226)^TRUNC((M1226/L1226),9),8)</f>
        <v>1.0057163499999999</v>
      </c>
      <c r="O1226" s="111">
        <f t="shared" si="951"/>
        <v>1.00420033</v>
      </c>
      <c r="P1226" s="111">
        <f t="shared" si="937"/>
        <v>1.2538616042856974</v>
      </c>
      <c r="Q1226" s="106">
        <f t="shared" si="950"/>
        <v>1.26102911</v>
      </c>
      <c r="R1226" s="106">
        <f t="shared" si="938"/>
        <v>1.2486170000000001</v>
      </c>
      <c r="S1226" s="106">
        <f t="shared" ref="S1226:S1289" si="957">TRUNC(C1226*R1226,8)</f>
        <v>618.74890307999999</v>
      </c>
      <c r="T1226" s="106">
        <f t="shared" ref="T1226:T1289" si="958">(D1226*(R1226-1))</f>
        <v>34.438635772754438</v>
      </c>
      <c r="U1226" s="106">
        <f t="shared" ref="U1226:U1289" si="959">(E1226*(Q1226-1))</f>
        <v>93.194324088567328</v>
      </c>
      <c r="V1226" s="106">
        <f t="shared" ref="V1226:V1289" si="960">(C1226+T1226+U1226)</f>
        <v>623.18035597132177</v>
      </c>
      <c r="W1226" s="19">
        <f t="shared" si="942"/>
        <v>0</v>
      </c>
      <c r="X1226" s="2">
        <f t="shared" ref="X1226:X1289" si="961">IF(W1226&gt;0,VLOOKUP(A1226,AL$12:AP$312,5),0)</f>
        <v>0</v>
      </c>
      <c r="Y1226" s="4">
        <f t="shared" ref="Y1226:Y1289" si="962">IF(W1226&gt;0,VLOOKUP($A1226,$AL$10:$AQ$312,6),0)</f>
        <v>0</v>
      </c>
      <c r="Z1226" s="106">
        <f t="shared" ref="Z1226:Z1289" si="963">IF(Y1226&gt;0,TRUNC(Y1226*S1226,8),0)</f>
        <v>0</v>
      </c>
      <c r="AA1226" s="114">
        <f t="shared" si="939"/>
        <v>0.05</v>
      </c>
      <c r="AB1226" s="112">
        <f t="shared" ref="AB1226:AB1289" si="964">M1226</f>
        <v>20</v>
      </c>
      <c r="AC1226" s="178">
        <f t="shared" si="945"/>
        <v>29</v>
      </c>
      <c r="AD1226" s="11">
        <f t="shared" si="940"/>
        <v>1.0028079670000001</v>
      </c>
      <c r="AE1226" s="106">
        <f t="shared" si="947"/>
        <v>1.7374265</v>
      </c>
      <c r="AF1226" s="106">
        <f t="shared" ref="AF1226:AF1289" si="965">TRUNC((V1226*(AD1226-1)),8)</f>
        <v>1.7498698699999999</v>
      </c>
      <c r="AG1226" s="106">
        <f t="shared" ref="AG1226:AG1289" si="966">IF(Z1226&gt;0,Z1226+AE1226,0)</f>
        <v>0</v>
      </c>
      <c r="AH1226" s="115" t="str">
        <f t="shared" si="948"/>
        <v>A+J=</v>
      </c>
      <c r="AI1226" s="116">
        <f t="shared" si="941"/>
        <v>45376</v>
      </c>
      <c r="AJ1226" s="10"/>
      <c r="AO1226" s="26"/>
      <c r="AP1226" s="26"/>
      <c r="BA1226" s="1"/>
      <c r="BB1226" s="1"/>
      <c r="BC1226" s="1"/>
      <c r="BD1226" s="1"/>
      <c r="BE1226" s="1"/>
      <c r="BG1226" s="1"/>
      <c r="BH1226" s="1"/>
    </row>
    <row r="1227" spans="1:60" ht="15" customHeight="1" x14ac:dyDescent="0.25">
      <c r="A1227" s="105">
        <f t="shared" ref="A1227:A1290" si="967">(A1226+1)</f>
        <v>45368</v>
      </c>
      <c r="B1227" s="106">
        <f t="shared" si="953"/>
        <v>625.14656391704455</v>
      </c>
      <c r="C1227" s="2">
        <f t="shared" ref="C1227:C1290" si="968">TRUNC(IF(W1226&gt;0,VLOOKUP(A1226,$AL$12:$AM$312,2),C1226),8)</f>
        <v>495.54739611000002</v>
      </c>
      <c r="D1227" s="2">
        <f t="shared" ref="D1227:D1290" si="969">VLOOKUP(A1227,$AR$13:$AV$312,5)</f>
        <v>138.52084037999987</v>
      </c>
      <c r="E1227" s="106">
        <f t="shared" si="954"/>
        <v>357.02655573000015</v>
      </c>
      <c r="F1227" s="21">
        <f t="shared" ref="F1227:F1290" si="970">IF(G1227=G1226,F1226,G1226)</f>
        <v>6801.72</v>
      </c>
      <c r="G1227" s="108">
        <f t="shared" ref="G1227:G1290" si="971">IF(AND(M1227=1,M1226&gt;1),VLOOKUP(A1226,$BF$13:$BH$98,3),G1226)</f>
        <v>6858.17</v>
      </c>
      <c r="H1227" s="109">
        <f t="shared" si="949"/>
        <v>45317</v>
      </c>
      <c r="I1227" s="109">
        <f t="shared" si="943"/>
        <v>45348</v>
      </c>
      <c r="J1227" s="110">
        <f t="shared" si="955"/>
        <v>8.2993713354857501E-3</v>
      </c>
      <c r="K1227" s="117">
        <f t="shared" si="944"/>
        <v>45376</v>
      </c>
      <c r="L1227" s="178">
        <f t="shared" si="946"/>
        <v>29</v>
      </c>
      <c r="M1227" s="178">
        <f t="shared" si="952"/>
        <v>21</v>
      </c>
      <c r="N1227" s="106">
        <f t="shared" si="956"/>
        <v>1.00600303</v>
      </c>
      <c r="O1227" s="111">
        <f t="shared" si="951"/>
        <v>1.00420033</v>
      </c>
      <c r="P1227" s="111">
        <f t="shared" ref="P1227:P1290" si="972">IF(K1227&gt;K1226,P1226*O1227,P1226)</f>
        <v>1.2538616042856974</v>
      </c>
      <c r="Q1227" s="106">
        <f t="shared" si="950"/>
        <v>1.26138857</v>
      </c>
      <c r="R1227" s="106">
        <f t="shared" ref="R1227:R1290" si="973">IF(AND(W1227&gt;0,MONTH(A1227)=R$9),Q1227,R1226)</f>
        <v>1.2486170000000001</v>
      </c>
      <c r="S1227" s="106">
        <f t="shared" si="957"/>
        <v>618.74890307999999</v>
      </c>
      <c r="T1227" s="106">
        <f t="shared" si="958"/>
        <v>34.438635772754438</v>
      </c>
      <c r="U1227" s="106">
        <f t="shared" si="959"/>
        <v>93.322660854290064</v>
      </c>
      <c r="V1227" s="106">
        <f t="shared" si="960"/>
        <v>623.30869273704457</v>
      </c>
      <c r="W1227" s="19">
        <f t="shared" si="942"/>
        <v>0</v>
      </c>
      <c r="X1227" s="2">
        <f t="shared" si="961"/>
        <v>0</v>
      </c>
      <c r="Y1227" s="4">
        <f t="shared" si="962"/>
        <v>0</v>
      </c>
      <c r="Z1227" s="106">
        <f t="shared" si="963"/>
        <v>0</v>
      </c>
      <c r="AA1227" s="114">
        <f t="shared" ref="AA1227:AA1290" si="974">(AA1226)</f>
        <v>0.05</v>
      </c>
      <c r="AB1227" s="112">
        <f t="shared" si="964"/>
        <v>21</v>
      </c>
      <c r="AC1227" s="178">
        <f t="shared" si="945"/>
        <v>29</v>
      </c>
      <c r="AD1227" s="11">
        <f t="shared" ref="AD1227:AD1290" si="975">ROUND((1+AA1227)^(30/360)^(AB1227/AC1227),9)</f>
        <v>1.0029485730000001</v>
      </c>
      <c r="AE1227" s="106">
        <f t="shared" si="947"/>
        <v>1.8244263000000001</v>
      </c>
      <c r="AF1227" s="106">
        <f t="shared" si="965"/>
        <v>1.83787118</v>
      </c>
      <c r="AG1227" s="106">
        <f t="shared" si="966"/>
        <v>0</v>
      </c>
      <c r="AH1227" s="115" t="str">
        <f t="shared" si="948"/>
        <v>A+J=</v>
      </c>
      <c r="AI1227" s="116">
        <f t="shared" si="941"/>
        <v>45376</v>
      </c>
      <c r="AJ1227" s="10"/>
      <c r="AO1227" s="26"/>
      <c r="AP1227" s="26"/>
      <c r="BA1227" s="1"/>
      <c r="BB1227" s="1"/>
      <c r="BC1227" s="1"/>
      <c r="BD1227" s="1"/>
      <c r="BE1227" s="1"/>
      <c r="BG1227" s="1"/>
      <c r="BH1227" s="1"/>
    </row>
    <row r="1228" spans="1:60" ht="15" customHeight="1" x14ac:dyDescent="0.25">
      <c r="A1228" s="105">
        <f t="shared" si="967"/>
        <v>45369</v>
      </c>
      <c r="B1228" s="106">
        <f t="shared" si="953"/>
        <v>625.36297794489178</v>
      </c>
      <c r="C1228" s="2">
        <f t="shared" si="968"/>
        <v>495.54739611000002</v>
      </c>
      <c r="D1228" s="2">
        <f t="shared" si="969"/>
        <v>138.52084037999987</v>
      </c>
      <c r="E1228" s="106">
        <f t="shared" si="954"/>
        <v>357.02655573000015</v>
      </c>
      <c r="F1228" s="21">
        <f t="shared" si="970"/>
        <v>6801.72</v>
      </c>
      <c r="G1228" s="108">
        <f t="shared" si="971"/>
        <v>6858.17</v>
      </c>
      <c r="H1228" s="109">
        <f t="shared" si="949"/>
        <v>45317</v>
      </c>
      <c r="I1228" s="109">
        <f t="shared" si="943"/>
        <v>45348</v>
      </c>
      <c r="J1228" s="110">
        <f t="shared" si="955"/>
        <v>8.2993713354857501E-3</v>
      </c>
      <c r="K1228" s="117">
        <f t="shared" si="944"/>
        <v>45376</v>
      </c>
      <c r="L1228" s="178">
        <f t="shared" si="946"/>
        <v>29</v>
      </c>
      <c r="M1228" s="178">
        <f t="shared" si="952"/>
        <v>22</v>
      </c>
      <c r="N1228" s="106">
        <f t="shared" si="956"/>
        <v>1.0062897799999999</v>
      </c>
      <c r="O1228" s="111">
        <f t="shared" si="951"/>
        <v>1.00420033</v>
      </c>
      <c r="P1228" s="111">
        <f t="shared" si="972"/>
        <v>1.2538616042856974</v>
      </c>
      <c r="Q1228" s="106">
        <f t="shared" si="950"/>
        <v>1.2617481100000001</v>
      </c>
      <c r="R1228" s="106">
        <f t="shared" si="973"/>
        <v>1.2486170000000001</v>
      </c>
      <c r="S1228" s="106">
        <f t="shared" si="957"/>
        <v>618.74890307999999</v>
      </c>
      <c r="T1228" s="106">
        <f t="shared" si="958"/>
        <v>34.438635772754438</v>
      </c>
      <c r="U1228" s="106">
        <f t="shared" si="959"/>
        <v>93.451026182137241</v>
      </c>
      <c r="V1228" s="106">
        <f t="shared" si="960"/>
        <v>623.43705806489174</v>
      </c>
      <c r="W1228" s="19">
        <f t="shared" si="942"/>
        <v>0</v>
      </c>
      <c r="X1228" s="2">
        <f t="shared" si="961"/>
        <v>0</v>
      </c>
      <c r="Y1228" s="4">
        <f t="shared" si="962"/>
        <v>0</v>
      </c>
      <c r="Z1228" s="106">
        <f t="shared" si="963"/>
        <v>0</v>
      </c>
      <c r="AA1228" s="114">
        <f t="shared" si="974"/>
        <v>0.05</v>
      </c>
      <c r="AB1228" s="112">
        <f t="shared" si="964"/>
        <v>22</v>
      </c>
      <c r="AC1228" s="178">
        <f t="shared" si="945"/>
        <v>29</v>
      </c>
      <c r="AD1228" s="11">
        <f t="shared" si="975"/>
        <v>1.003089197</v>
      </c>
      <c r="AE1228" s="106">
        <f t="shared" si="947"/>
        <v>1.9114372500000001</v>
      </c>
      <c r="AF1228" s="106">
        <f t="shared" si="965"/>
        <v>1.9259198799999999</v>
      </c>
      <c r="AG1228" s="106">
        <f t="shared" si="966"/>
        <v>0</v>
      </c>
      <c r="AH1228" s="115" t="str">
        <f t="shared" si="948"/>
        <v>A+J=</v>
      </c>
      <c r="AI1228" s="116">
        <f t="shared" ref="AI1228:AI1291" si="976">IF(W1227&gt;0,VLOOKUP(A1227,$AL$10:$AZ$312,14),AI1227)</f>
        <v>45376</v>
      </c>
      <c r="AJ1228" s="10"/>
      <c r="AO1228" s="26"/>
      <c r="AP1228" s="26"/>
      <c r="BA1228" s="1"/>
      <c r="BB1228" s="1"/>
      <c r="BC1228" s="1"/>
      <c r="BD1228" s="1"/>
      <c r="BE1228" s="1"/>
      <c r="BG1228" s="1"/>
      <c r="BH1228" s="1"/>
    </row>
    <row r="1229" spans="1:60" ht="15" customHeight="1" x14ac:dyDescent="0.25">
      <c r="A1229" s="105">
        <f t="shared" si="967"/>
        <v>45370</v>
      </c>
      <c r="B1229" s="106">
        <f t="shared" si="953"/>
        <v>625.57948416592558</v>
      </c>
      <c r="C1229" s="2">
        <f t="shared" si="968"/>
        <v>495.54739611000002</v>
      </c>
      <c r="D1229" s="2">
        <f t="shared" si="969"/>
        <v>138.52084037999987</v>
      </c>
      <c r="E1229" s="106">
        <f t="shared" si="954"/>
        <v>357.02655573000015</v>
      </c>
      <c r="F1229" s="21">
        <f t="shared" si="970"/>
        <v>6801.72</v>
      </c>
      <c r="G1229" s="108">
        <f t="shared" si="971"/>
        <v>6858.17</v>
      </c>
      <c r="H1229" s="109">
        <f t="shared" si="949"/>
        <v>45317</v>
      </c>
      <c r="I1229" s="109">
        <f t="shared" si="943"/>
        <v>45348</v>
      </c>
      <c r="J1229" s="110">
        <f t="shared" si="955"/>
        <v>8.2993713354857501E-3</v>
      </c>
      <c r="K1229" s="117">
        <f t="shared" si="944"/>
        <v>45376</v>
      </c>
      <c r="L1229" s="178">
        <f t="shared" si="946"/>
        <v>29</v>
      </c>
      <c r="M1229" s="178">
        <f t="shared" si="952"/>
        <v>23</v>
      </c>
      <c r="N1229" s="106">
        <f t="shared" si="956"/>
        <v>1.0065766199999999</v>
      </c>
      <c r="O1229" s="111">
        <f t="shared" si="951"/>
        <v>1.00420033</v>
      </c>
      <c r="P1229" s="111">
        <f t="shared" si="972"/>
        <v>1.2538616042856974</v>
      </c>
      <c r="Q1229" s="106">
        <f t="shared" si="950"/>
        <v>1.2621077700000001</v>
      </c>
      <c r="R1229" s="106">
        <f t="shared" si="973"/>
        <v>1.2486170000000001</v>
      </c>
      <c r="S1229" s="106">
        <f t="shared" si="957"/>
        <v>618.74890307999999</v>
      </c>
      <c r="T1229" s="106">
        <f t="shared" si="958"/>
        <v>34.438635772754438</v>
      </c>
      <c r="U1229" s="106">
        <f t="shared" si="959"/>
        <v>93.579434353171095</v>
      </c>
      <c r="V1229" s="106">
        <f t="shared" si="960"/>
        <v>623.56546623592556</v>
      </c>
      <c r="W1229" s="19">
        <f t="shared" si="942"/>
        <v>0</v>
      </c>
      <c r="X1229" s="2">
        <f t="shared" si="961"/>
        <v>0</v>
      </c>
      <c r="Y1229" s="4">
        <f t="shared" si="962"/>
        <v>0</v>
      </c>
      <c r="Z1229" s="106">
        <f t="shared" si="963"/>
        <v>0</v>
      </c>
      <c r="AA1229" s="114">
        <f t="shared" si="974"/>
        <v>0.05</v>
      </c>
      <c r="AB1229" s="112">
        <f t="shared" si="964"/>
        <v>23</v>
      </c>
      <c r="AC1229" s="178">
        <f t="shared" si="945"/>
        <v>29</v>
      </c>
      <c r="AD1229" s="11">
        <f t="shared" si="975"/>
        <v>1.0032298420000001</v>
      </c>
      <c r="AE1229" s="106">
        <f t="shared" si="947"/>
        <v>1.99846119</v>
      </c>
      <c r="AF1229" s="106">
        <f t="shared" si="965"/>
        <v>2.0140179300000001</v>
      </c>
      <c r="AG1229" s="106">
        <f t="shared" si="966"/>
        <v>0</v>
      </c>
      <c r="AH1229" s="115" t="str">
        <f t="shared" si="948"/>
        <v>A+J=</v>
      </c>
      <c r="AI1229" s="116">
        <f t="shared" si="976"/>
        <v>45376</v>
      </c>
      <c r="AJ1229" s="10"/>
      <c r="AO1229" s="26"/>
      <c r="AP1229" s="26"/>
      <c r="BA1229" s="1"/>
      <c r="BB1229" s="1"/>
      <c r="BC1229" s="1"/>
      <c r="BD1229" s="1"/>
      <c r="BE1229" s="1"/>
      <c r="BG1229" s="1"/>
      <c r="BH1229" s="1"/>
    </row>
    <row r="1230" spans="1:60" ht="15" customHeight="1" x14ac:dyDescent="0.25">
      <c r="A1230" s="105">
        <f t="shared" si="967"/>
        <v>45371</v>
      </c>
      <c r="B1230" s="106">
        <f t="shared" si="953"/>
        <v>625.79607416961483</v>
      </c>
      <c r="C1230" s="2">
        <f t="shared" si="968"/>
        <v>495.54739611000002</v>
      </c>
      <c r="D1230" s="2">
        <f t="shared" si="969"/>
        <v>138.52084037999987</v>
      </c>
      <c r="E1230" s="106">
        <f t="shared" si="954"/>
        <v>357.02655573000015</v>
      </c>
      <c r="F1230" s="21">
        <f t="shared" si="970"/>
        <v>6801.72</v>
      </c>
      <c r="G1230" s="108">
        <f t="shared" si="971"/>
        <v>6858.17</v>
      </c>
      <c r="H1230" s="109">
        <f t="shared" si="949"/>
        <v>45317</v>
      </c>
      <c r="I1230" s="109">
        <f t="shared" si="943"/>
        <v>45348</v>
      </c>
      <c r="J1230" s="110">
        <f t="shared" si="955"/>
        <v>8.2993713354857501E-3</v>
      </c>
      <c r="K1230" s="117">
        <f t="shared" si="944"/>
        <v>45376</v>
      </c>
      <c r="L1230" s="178">
        <f t="shared" si="946"/>
        <v>29</v>
      </c>
      <c r="M1230" s="178">
        <f t="shared" si="952"/>
        <v>24</v>
      </c>
      <c r="N1230" s="106">
        <f t="shared" si="956"/>
        <v>1.0068635399999999</v>
      </c>
      <c r="O1230" s="111">
        <f t="shared" si="951"/>
        <v>1.00420033</v>
      </c>
      <c r="P1230" s="111">
        <f t="shared" si="972"/>
        <v>1.2538616042856974</v>
      </c>
      <c r="Q1230" s="106">
        <f t="shared" si="950"/>
        <v>1.2624675299999999</v>
      </c>
      <c r="R1230" s="106">
        <f t="shared" si="973"/>
        <v>1.2486170000000001</v>
      </c>
      <c r="S1230" s="106">
        <f t="shared" si="957"/>
        <v>618.74890307999999</v>
      </c>
      <c r="T1230" s="106">
        <f t="shared" si="958"/>
        <v>34.438635772754438</v>
      </c>
      <c r="U1230" s="106">
        <f t="shared" si="959"/>
        <v>93.707878226860444</v>
      </c>
      <c r="V1230" s="106">
        <f t="shared" si="960"/>
        <v>623.69391010961488</v>
      </c>
      <c r="W1230" s="19">
        <f t="shared" si="942"/>
        <v>0</v>
      </c>
      <c r="X1230" s="2">
        <f t="shared" si="961"/>
        <v>0</v>
      </c>
      <c r="Y1230" s="4">
        <f t="shared" si="962"/>
        <v>0</v>
      </c>
      <c r="Z1230" s="106">
        <f t="shared" si="963"/>
        <v>0</v>
      </c>
      <c r="AA1230" s="114">
        <f t="shared" si="974"/>
        <v>0.05</v>
      </c>
      <c r="AB1230" s="112">
        <f t="shared" si="964"/>
        <v>24</v>
      </c>
      <c r="AC1230" s="178">
        <f t="shared" si="945"/>
        <v>29</v>
      </c>
      <c r="AD1230" s="11">
        <f t="shared" si="975"/>
        <v>1.003370506</v>
      </c>
      <c r="AE1230" s="106">
        <f t="shared" si="947"/>
        <v>2.0854968899999999</v>
      </c>
      <c r="AF1230" s="106">
        <f t="shared" si="965"/>
        <v>2.1021640599999998</v>
      </c>
      <c r="AG1230" s="106">
        <f t="shared" si="966"/>
        <v>0</v>
      </c>
      <c r="AH1230" s="115" t="str">
        <f t="shared" si="948"/>
        <v>A+J=</v>
      </c>
      <c r="AI1230" s="116">
        <f t="shared" si="976"/>
        <v>45376</v>
      </c>
      <c r="AJ1230" s="10"/>
      <c r="AO1230" s="26"/>
      <c r="AP1230" s="26"/>
      <c r="BA1230" s="1"/>
      <c r="BB1230" s="1"/>
      <c r="BC1230" s="1"/>
      <c r="BD1230" s="1"/>
      <c r="BE1230" s="1"/>
      <c r="BG1230" s="1"/>
      <c r="BH1230" s="1"/>
    </row>
    <row r="1231" spans="1:60" ht="15" customHeight="1" x14ac:dyDescent="0.25">
      <c r="A1231" s="105">
        <f t="shared" si="967"/>
        <v>45372</v>
      </c>
      <c r="B1231" s="106">
        <f t="shared" si="953"/>
        <v>626.01274861595994</v>
      </c>
      <c r="C1231" s="2">
        <f t="shared" si="968"/>
        <v>495.54739611000002</v>
      </c>
      <c r="D1231" s="2">
        <f t="shared" si="969"/>
        <v>138.52084037999987</v>
      </c>
      <c r="E1231" s="106">
        <f t="shared" si="954"/>
        <v>357.02655573000015</v>
      </c>
      <c r="F1231" s="21">
        <f t="shared" si="970"/>
        <v>6801.72</v>
      </c>
      <c r="G1231" s="108">
        <f t="shared" si="971"/>
        <v>6858.17</v>
      </c>
      <c r="H1231" s="109">
        <f t="shared" si="949"/>
        <v>45317</v>
      </c>
      <c r="I1231" s="109">
        <f t="shared" si="943"/>
        <v>45348</v>
      </c>
      <c r="J1231" s="110">
        <f t="shared" si="955"/>
        <v>8.2993713354857501E-3</v>
      </c>
      <c r="K1231" s="117">
        <f t="shared" si="944"/>
        <v>45376</v>
      </c>
      <c r="L1231" s="178">
        <f t="shared" si="946"/>
        <v>29</v>
      </c>
      <c r="M1231" s="178">
        <f t="shared" si="952"/>
        <v>25</v>
      </c>
      <c r="N1231" s="106">
        <f t="shared" si="956"/>
        <v>1.00715054</v>
      </c>
      <c r="O1231" s="111">
        <f t="shared" si="951"/>
        <v>1.00420033</v>
      </c>
      <c r="P1231" s="111">
        <f t="shared" si="972"/>
        <v>1.2538616042856974</v>
      </c>
      <c r="Q1231" s="106">
        <f t="shared" si="950"/>
        <v>1.26282739</v>
      </c>
      <c r="R1231" s="106">
        <f t="shared" si="973"/>
        <v>1.2486170000000001</v>
      </c>
      <c r="S1231" s="106">
        <f t="shared" si="957"/>
        <v>618.74890307999999</v>
      </c>
      <c r="T1231" s="106">
        <f t="shared" si="958"/>
        <v>34.438635772754438</v>
      </c>
      <c r="U1231" s="106">
        <f t="shared" si="959"/>
        <v>93.836357803205487</v>
      </c>
      <c r="V1231" s="106">
        <f t="shared" si="960"/>
        <v>623.82238968595993</v>
      </c>
      <c r="W1231" s="19">
        <f t="shared" si="942"/>
        <v>0</v>
      </c>
      <c r="X1231" s="2">
        <f t="shared" si="961"/>
        <v>0</v>
      </c>
      <c r="Y1231" s="4">
        <f t="shared" si="962"/>
        <v>0</v>
      </c>
      <c r="Z1231" s="106">
        <f t="shared" si="963"/>
        <v>0</v>
      </c>
      <c r="AA1231" s="114">
        <f t="shared" si="974"/>
        <v>0.05</v>
      </c>
      <c r="AB1231" s="112">
        <f t="shared" si="964"/>
        <v>25</v>
      </c>
      <c r="AC1231" s="178">
        <f t="shared" si="945"/>
        <v>29</v>
      </c>
      <c r="AD1231" s="11">
        <f t="shared" si="975"/>
        <v>1.00351119</v>
      </c>
      <c r="AE1231" s="106">
        <f t="shared" si="947"/>
        <v>2.1725449600000002</v>
      </c>
      <c r="AF1231" s="106">
        <f t="shared" si="965"/>
        <v>2.1903589299999999</v>
      </c>
      <c r="AG1231" s="106">
        <f t="shared" si="966"/>
        <v>0</v>
      </c>
      <c r="AH1231" s="115" t="str">
        <f t="shared" si="948"/>
        <v>A+J=</v>
      </c>
      <c r="AI1231" s="116">
        <f t="shared" si="976"/>
        <v>45376</v>
      </c>
      <c r="AJ1231" s="10"/>
      <c r="AO1231" s="26"/>
      <c r="AP1231" s="26"/>
      <c r="BA1231" s="1"/>
      <c r="BB1231" s="1"/>
      <c r="BC1231" s="1"/>
      <c r="BD1231" s="1"/>
      <c r="BE1231" s="1"/>
      <c r="BG1231" s="1"/>
      <c r="BH1231" s="1"/>
    </row>
    <row r="1232" spans="1:60" ht="15" customHeight="1" x14ac:dyDescent="0.25">
      <c r="A1232" s="105">
        <f t="shared" si="967"/>
        <v>45373</v>
      </c>
      <c r="B1232" s="106">
        <f t="shared" si="953"/>
        <v>626.22951110522604</v>
      </c>
      <c r="C1232" s="2">
        <f t="shared" si="968"/>
        <v>495.54739611000002</v>
      </c>
      <c r="D1232" s="2">
        <f t="shared" si="969"/>
        <v>138.52084037999987</v>
      </c>
      <c r="E1232" s="106">
        <f t="shared" si="954"/>
        <v>357.02655573000015</v>
      </c>
      <c r="F1232" s="21">
        <f t="shared" si="970"/>
        <v>6801.72</v>
      </c>
      <c r="G1232" s="108">
        <f t="shared" si="971"/>
        <v>6858.17</v>
      </c>
      <c r="H1232" s="109">
        <f t="shared" si="949"/>
        <v>45317</v>
      </c>
      <c r="I1232" s="109">
        <f t="shared" si="943"/>
        <v>45348</v>
      </c>
      <c r="J1232" s="110">
        <f t="shared" si="955"/>
        <v>8.2993713354857501E-3</v>
      </c>
      <c r="K1232" s="117">
        <f t="shared" si="944"/>
        <v>45376</v>
      </c>
      <c r="L1232" s="178">
        <f t="shared" si="946"/>
        <v>29</v>
      </c>
      <c r="M1232" s="178">
        <f t="shared" si="952"/>
        <v>26</v>
      </c>
      <c r="N1232" s="106">
        <f t="shared" si="956"/>
        <v>1.0074376300000001</v>
      </c>
      <c r="O1232" s="111">
        <f t="shared" si="951"/>
        <v>1.00420033</v>
      </c>
      <c r="P1232" s="111">
        <f t="shared" si="972"/>
        <v>1.2538616042856974</v>
      </c>
      <c r="Q1232" s="106">
        <f t="shared" si="950"/>
        <v>1.2631873600000001</v>
      </c>
      <c r="R1232" s="106">
        <f t="shared" si="973"/>
        <v>1.2486170000000001</v>
      </c>
      <c r="S1232" s="106">
        <f t="shared" si="957"/>
        <v>618.74890307999999</v>
      </c>
      <c r="T1232" s="106">
        <f t="shared" si="958"/>
        <v>34.438635772754438</v>
      </c>
      <c r="U1232" s="106">
        <f t="shared" si="959"/>
        <v>93.964876652471645</v>
      </c>
      <c r="V1232" s="106">
        <f t="shared" si="960"/>
        <v>623.95090853522606</v>
      </c>
      <c r="W1232" s="19">
        <f t="shared" si="942"/>
        <v>0</v>
      </c>
      <c r="X1232" s="2">
        <f t="shared" si="961"/>
        <v>0</v>
      </c>
      <c r="Y1232" s="4">
        <f t="shared" si="962"/>
        <v>0</v>
      </c>
      <c r="Z1232" s="106">
        <f t="shared" si="963"/>
        <v>0</v>
      </c>
      <c r="AA1232" s="114">
        <f t="shared" si="974"/>
        <v>0.05</v>
      </c>
      <c r="AB1232" s="112">
        <f t="shared" si="964"/>
        <v>26</v>
      </c>
      <c r="AC1232" s="178">
        <f t="shared" si="945"/>
        <v>29</v>
      </c>
      <c r="AD1232" s="11">
        <f t="shared" si="975"/>
        <v>1.0036518940000001</v>
      </c>
      <c r="AE1232" s="106">
        <f t="shared" si="947"/>
        <v>2.2596053999999999</v>
      </c>
      <c r="AF1232" s="106">
        <f t="shared" si="965"/>
        <v>2.2786025699999999</v>
      </c>
      <c r="AG1232" s="106">
        <f t="shared" si="966"/>
        <v>0</v>
      </c>
      <c r="AH1232" s="115" t="str">
        <f t="shared" si="948"/>
        <v>A+J=</v>
      </c>
      <c r="AI1232" s="116">
        <f t="shared" si="976"/>
        <v>45376</v>
      </c>
      <c r="AJ1232" s="10"/>
      <c r="AO1232" s="26"/>
      <c r="AP1232" s="26"/>
      <c r="BA1232" s="1"/>
      <c r="BB1232" s="1"/>
      <c r="BC1232" s="1"/>
      <c r="BD1232" s="1"/>
      <c r="BE1232" s="1"/>
      <c r="BG1232" s="1"/>
      <c r="BH1232" s="1"/>
    </row>
    <row r="1233" spans="1:60" ht="15" customHeight="1" x14ac:dyDescent="0.25">
      <c r="A1233" s="105">
        <f t="shared" si="967"/>
        <v>45374</v>
      </c>
      <c r="B1233" s="106">
        <f t="shared" si="953"/>
        <v>626.44635450688224</v>
      </c>
      <c r="C1233" s="2">
        <f t="shared" si="968"/>
        <v>495.54739611000002</v>
      </c>
      <c r="D1233" s="2">
        <f t="shared" si="969"/>
        <v>138.52084037999987</v>
      </c>
      <c r="E1233" s="106">
        <f t="shared" si="954"/>
        <v>357.02655573000015</v>
      </c>
      <c r="F1233" s="21">
        <f t="shared" si="970"/>
        <v>6801.72</v>
      </c>
      <c r="G1233" s="108">
        <f t="shared" si="971"/>
        <v>6858.17</v>
      </c>
      <c r="H1233" s="109">
        <f t="shared" si="949"/>
        <v>45317</v>
      </c>
      <c r="I1233" s="109">
        <f t="shared" si="943"/>
        <v>45348</v>
      </c>
      <c r="J1233" s="110">
        <f t="shared" si="955"/>
        <v>8.2993713354857501E-3</v>
      </c>
      <c r="K1233" s="117">
        <f t="shared" si="944"/>
        <v>45376</v>
      </c>
      <c r="L1233" s="178">
        <f t="shared" si="946"/>
        <v>29</v>
      </c>
      <c r="M1233" s="178">
        <f t="shared" si="952"/>
        <v>27</v>
      </c>
      <c r="N1233" s="106">
        <f t="shared" si="956"/>
        <v>1.0077247899999999</v>
      </c>
      <c r="O1233" s="111">
        <f t="shared" si="951"/>
        <v>1.00420033</v>
      </c>
      <c r="P1233" s="111">
        <f t="shared" si="972"/>
        <v>1.2538616042856974</v>
      </c>
      <c r="Q1233" s="106">
        <f t="shared" si="950"/>
        <v>1.2635474200000001</v>
      </c>
      <c r="R1233" s="106">
        <f t="shared" si="973"/>
        <v>1.2486170000000001</v>
      </c>
      <c r="S1233" s="106">
        <f t="shared" si="957"/>
        <v>618.74890307999999</v>
      </c>
      <c r="T1233" s="106">
        <f t="shared" si="958"/>
        <v>34.438635772754438</v>
      </c>
      <c r="U1233" s="106">
        <f t="shared" si="959"/>
        <v>94.093427634127792</v>
      </c>
      <c r="V1233" s="106">
        <f t="shared" si="960"/>
        <v>624.07945951688225</v>
      </c>
      <c r="W1233" s="19">
        <f t="shared" si="942"/>
        <v>0</v>
      </c>
      <c r="X1233" s="2">
        <f t="shared" si="961"/>
        <v>0</v>
      </c>
      <c r="Y1233" s="4">
        <f t="shared" si="962"/>
        <v>0</v>
      </c>
      <c r="Z1233" s="106">
        <f t="shared" si="963"/>
        <v>0</v>
      </c>
      <c r="AA1233" s="114">
        <f t="shared" si="974"/>
        <v>0.05</v>
      </c>
      <c r="AB1233" s="112">
        <f t="shared" si="964"/>
        <v>27</v>
      </c>
      <c r="AC1233" s="178">
        <f t="shared" si="945"/>
        <v>29</v>
      </c>
      <c r="AD1233" s="11">
        <f t="shared" si="975"/>
        <v>1.0037926180000001</v>
      </c>
      <c r="AE1233" s="106">
        <f t="shared" si="947"/>
        <v>2.3466782199999998</v>
      </c>
      <c r="AF1233" s="106">
        <f t="shared" si="965"/>
        <v>2.36689499</v>
      </c>
      <c r="AG1233" s="106">
        <f t="shared" si="966"/>
        <v>0</v>
      </c>
      <c r="AH1233" s="115" t="str">
        <f t="shared" si="948"/>
        <v>A+J=</v>
      </c>
      <c r="AI1233" s="116">
        <f t="shared" si="976"/>
        <v>45376</v>
      </c>
      <c r="AJ1233" s="10"/>
      <c r="AO1233" s="26"/>
      <c r="AP1233" s="26"/>
      <c r="BA1233" s="1"/>
      <c r="BB1233" s="1"/>
      <c r="BC1233" s="1"/>
      <c r="BD1233" s="1"/>
      <c r="BE1233" s="1"/>
      <c r="BG1233" s="1"/>
      <c r="BH1233" s="1"/>
    </row>
    <row r="1234" spans="1:60" ht="15" customHeight="1" x14ac:dyDescent="0.25">
      <c r="A1234" s="105">
        <f t="shared" si="967"/>
        <v>45375</v>
      </c>
      <c r="B1234" s="106">
        <f t="shared" si="953"/>
        <v>626.66328536145954</v>
      </c>
      <c r="C1234" s="2">
        <f t="shared" si="968"/>
        <v>495.54739611000002</v>
      </c>
      <c r="D1234" s="2">
        <f t="shared" si="969"/>
        <v>138.52084037999987</v>
      </c>
      <c r="E1234" s="106">
        <f t="shared" si="954"/>
        <v>357.02655573000015</v>
      </c>
      <c r="F1234" s="21">
        <f t="shared" si="970"/>
        <v>6801.72</v>
      </c>
      <c r="G1234" s="108">
        <f t="shared" si="971"/>
        <v>6858.17</v>
      </c>
      <c r="H1234" s="109">
        <f t="shared" si="949"/>
        <v>45317</v>
      </c>
      <c r="I1234" s="109">
        <f t="shared" si="943"/>
        <v>45348</v>
      </c>
      <c r="J1234" s="110">
        <f t="shared" si="955"/>
        <v>8.2993713354857501E-3</v>
      </c>
      <c r="K1234" s="117">
        <f t="shared" si="944"/>
        <v>45376</v>
      </c>
      <c r="L1234" s="178">
        <f t="shared" si="946"/>
        <v>29</v>
      </c>
      <c r="M1234" s="178">
        <f t="shared" si="952"/>
        <v>28</v>
      </c>
      <c r="N1234" s="106">
        <f t="shared" si="956"/>
        <v>1.0080120400000001</v>
      </c>
      <c r="O1234" s="111">
        <f t="shared" si="951"/>
        <v>1.00420033</v>
      </c>
      <c r="P1234" s="111">
        <f t="shared" si="972"/>
        <v>1.2538616042856974</v>
      </c>
      <c r="Q1234" s="106">
        <f t="shared" si="950"/>
        <v>1.2639075900000001</v>
      </c>
      <c r="R1234" s="106">
        <f t="shared" si="973"/>
        <v>1.2486170000000001</v>
      </c>
      <c r="S1234" s="106">
        <f t="shared" si="957"/>
        <v>618.74890307999999</v>
      </c>
      <c r="T1234" s="106">
        <f t="shared" si="958"/>
        <v>34.438635772754438</v>
      </c>
      <c r="U1234" s="106">
        <f t="shared" si="959"/>
        <v>94.222017888705054</v>
      </c>
      <c r="V1234" s="106">
        <f t="shared" si="960"/>
        <v>624.20804977145951</v>
      </c>
      <c r="W1234" s="19">
        <f t="shared" si="942"/>
        <v>0</v>
      </c>
      <c r="X1234" s="2">
        <f t="shared" si="961"/>
        <v>0</v>
      </c>
      <c r="Y1234" s="4">
        <f t="shared" si="962"/>
        <v>0</v>
      </c>
      <c r="Z1234" s="106">
        <f t="shared" si="963"/>
        <v>0</v>
      </c>
      <c r="AA1234" s="114">
        <f t="shared" si="974"/>
        <v>0.05</v>
      </c>
      <c r="AB1234" s="112">
        <f t="shared" si="964"/>
        <v>28</v>
      </c>
      <c r="AC1234" s="178">
        <f t="shared" si="945"/>
        <v>29</v>
      </c>
      <c r="AD1234" s="11">
        <f t="shared" si="975"/>
        <v>1.0039333610000001</v>
      </c>
      <c r="AE1234" s="106">
        <f t="shared" si="947"/>
        <v>2.4337627999999998</v>
      </c>
      <c r="AF1234" s="106">
        <f t="shared" si="965"/>
        <v>2.45523559</v>
      </c>
      <c r="AG1234" s="106">
        <f t="shared" si="966"/>
        <v>0</v>
      </c>
      <c r="AH1234" s="115" t="str">
        <f t="shared" si="948"/>
        <v>A+J=</v>
      </c>
      <c r="AI1234" s="116">
        <f t="shared" si="976"/>
        <v>45376</v>
      </c>
      <c r="AJ1234" s="10"/>
      <c r="AO1234" s="26"/>
      <c r="AP1234" s="26"/>
      <c r="BA1234" s="1"/>
      <c r="BB1234" s="1"/>
      <c r="BC1234" s="1"/>
      <c r="BD1234" s="1"/>
      <c r="BE1234" s="1"/>
      <c r="BG1234" s="1"/>
      <c r="BH1234" s="1"/>
    </row>
    <row r="1235" spans="1:60" ht="15" customHeight="1" x14ac:dyDescent="0.25">
      <c r="A1235" s="105">
        <f t="shared" si="967"/>
        <v>45376</v>
      </c>
      <c r="B1235" s="106">
        <f t="shared" si="953"/>
        <v>626.88030075869233</v>
      </c>
      <c r="C1235" s="2">
        <f t="shared" si="968"/>
        <v>495.54739611000002</v>
      </c>
      <c r="D1235" s="2">
        <f t="shared" si="969"/>
        <v>138.52084037999987</v>
      </c>
      <c r="E1235" s="106">
        <f t="shared" si="954"/>
        <v>357.02655573000015</v>
      </c>
      <c r="F1235" s="21">
        <f t="shared" si="970"/>
        <v>6801.72</v>
      </c>
      <c r="G1235" s="108">
        <f t="shared" si="971"/>
        <v>6858.17</v>
      </c>
      <c r="H1235" s="109">
        <f t="shared" si="949"/>
        <v>45317</v>
      </c>
      <c r="I1235" s="109">
        <f t="shared" si="943"/>
        <v>45348</v>
      </c>
      <c r="J1235" s="110">
        <f t="shared" si="955"/>
        <v>8.2993713354857501E-3</v>
      </c>
      <c r="K1235" s="117">
        <f t="shared" si="944"/>
        <v>45376</v>
      </c>
      <c r="L1235" s="178">
        <f t="shared" si="946"/>
        <v>29</v>
      </c>
      <c r="M1235" s="178">
        <f t="shared" si="952"/>
        <v>29</v>
      </c>
      <c r="N1235" s="106">
        <f t="shared" si="956"/>
        <v>1.00829937</v>
      </c>
      <c r="O1235" s="111">
        <f t="shared" si="951"/>
        <v>1.00420033</v>
      </c>
      <c r="P1235" s="111">
        <f t="shared" si="972"/>
        <v>1.2538616042856974</v>
      </c>
      <c r="Q1235" s="106">
        <f t="shared" si="950"/>
        <v>1.2642678599999999</v>
      </c>
      <c r="R1235" s="106">
        <f t="shared" si="973"/>
        <v>1.2486170000000001</v>
      </c>
      <c r="S1235" s="106">
        <f t="shared" si="957"/>
        <v>618.74890307999999</v>
      </c>
      <c r="T1235" s="106">
        <f t="shared" si="958"/>
        <v>34.438635772754438</v>
      </c>
      <c r="U1235" s="106">
        <f t="shared" si="959"/>
        <v>94.350643845937853</v>
      </c>
      <c r="V1235" s="106">
        <f t="shared" si="960"/>
        <v>624.33667572869228</v>
      </c>
      <c r="W1235" s="19">
        <f t="shared" si="942"/>
        <v>41</v>
      </c>
      <c r="X1235" s="2">
        <f t="shared" si="961"/>
        <v>13.757882349999999</v>
      </c>
      <c r="Y1235" s="4">
        <f t="shared" si="962"/>
        <v>2.7762999999999999E-2</v>
      </c>
      <c r="Z1235" s="106">
        <f t="shared" si="963"/>
        <v>17.178325789999999</v>
      </c>
      <c r="AA1235" s="114">
        <f t="shared" si="974"/>
        <v>0.05</v>
      </c>
      <c r="AB1235" s="112">
        <f t="shared" si="964"/>
        <v>29</v>
      </c>
      <c r="AC1235" s="178">
        <f t="shared" si="945"/>
        <v>29</v>
      </c>
      <c r="AD1235" s="11">
        <f t="shared" si="975"/>
        <v>1.004074124</v>
      </c>
      <c r="AE1235" s="106">
        <f t="shared" si="947"/>
        <v>2.5208597500000001</v>
      </c>
      <c r="AF1235" s="106">
        <f t="shared" si="965"/>
        <v>2.5436250299999998</v>
      </c>
      <c r="AG1235" s="106">
        <f t="shared" si="966"/>
        <v>19.699185539999998</v>
      </c>
      <c r="AH1235" s="115" t="str">
        <f t="shared" si="948"/>
        <v>A+J=</v>
      </c>
      <c r="AI1235" s="116">
        <f t="shared" si="976"/>
        <v>45376</v>
      </c>
      <c r="AJ1235" s="10"/>
      <c r="AO1235" s="26"/>
      <c r="AP1235" s="26"/>
      <c r="BA1235" s="1"/>
      <c r="BB1235" s="1"/>
      <c r="BC1235" s="1"/>
      <c r="BD1235" s="1"/>
      <c r="BE1235" s="1"/>
      <c r="BG1235" s="1"/>
      <c r="BH1235" s="1"/>
    </row>
    <row r="1236" spans="1:60" ht="15" customHeight="1" x14ac:dyDescent="0.25">
      <c r="A1236" s="105">
        <f t="shared" si="967"/>
        <v>45377</v>
      </c>
      <c r="B1236" s="106">
        <f t="shared" si="953"/>
        <v>607.26125833311926</v>
      </c>
      <c r="C1236" s="2">
        <f t="shared" si="968"/>
        <v>481.78951375999998</v>
      </c>
      <c r="D1236" s="2">
        <f t="shared" si="969"/>
        <v>124.76295802999994</v>
      </c>
      <c r="E1236" s="106">
        <f t="shared" si="954"/>
        <v>357.02655573000004</v>
      </c>
      <c r="F1236" s="21">
        <f t="shared" si="970"/>
        <v>6858.17</v>
      </c>
      <c r="G1236" s="108">
        <f t="shared" si="971"/>
        <v>6869.14</v>
      </c>
      <c r="H1236" s="109">
        <f t="shared" si="949"/>
        <v>45348</v>
      </c>
      <c r="I1236" s="109">
        <f t="shared" si="943"/>
        <v>45377</v>
      </c>
      <c r="J1236" s="110">
        <f t="shared" si="955"/>
        <v>1.5995520670966101E-3</v>
      </c>
      <c r="K1236" s="117">
        <f t="shared" si="944"/>
        <v>45407</v>
      </c>
      <c r="L1236" s="178">
        <f t="shared" si="946"/>
        <v>31</v>
      </c>
      <c r="M1236" s="178">
        <f t="shared" si="952"/>
        <v>1</v>
      </c>
      <c r="N1236" s="106">
        <f t="shared" si="956"/>
        <v>1.00005155</v>
      </c>
      <c r="O1236" s="111">
        <f t="shared" si="951"/>
        <v>1.00829937</v>
      </c>
      <c r="P1236" s="111">
        <f t="shared" si="972"/>
        <v>1.2642678656684581</v>
      </c>
      <c r="Q1236" s="106">
        <f t="shared" si="950"/>
        <v>1.26433303</v>
      </c>
      <c r="R1236" s="106">
        <f t="shared" si="973"/>
        <v>1.2486170000000001</v>
      </c>
      <c r="S1236" s="106">
        <f t="shared" si="957"/>
        <v>601.57057729999997</v>
      </c>
      <c r="T1236" s="106">
        <f t="shared" si="958"/>
        <v>31.018192336544505</v>
      </c>
      <c r="U1236" s="106">
        <f t="shared" si="959"/>
        <v>94.373911266574765</v>
      </c>
      <c r="V1236" s="106">
        <f t="shared" si="960"/>
        <v>607.18161736311924</v>
      </c>
      <c r="W1236" s="19">
        <f t="shared" ref="W1236:W1299" si="977">IF(VLOOKUP(A1236,AL$10:AX$312,13)=VLOOKUP(A1235,AL$10:AX$312,13),0,VLOOKUP(A1236,AL$10:AX$312,13))</f>
        <v>0</v>
      </c>
      <c r="X1236" s="2">
        <f t="shared" si="961"/>
        <v>0</v>
      </c>
      <c r="Y1236" s="4">
        <f t="shared" si="962"/>
        <v>0</v>
      </c>
      <c r="Z1236" s="106">
        <f t="shared" si="963"/>
        <v>0</v>
      </c>
      <c r="AA1236" s="114">
        <f t="shared" si="974"/>
        <v>0.05</v>
      </c>
      <c r="AB1236" s="112">
        <f t="shared" si="964"/>
        <v>1</v>
      </c>
      <c r="AC1236" s="178">
        <f t="shared" si="945"/>
        <v>31</v>
      </c>
      <c r="AD1236" s="11">
        <f t="shared" si="975"/>
        <v>1.000131165</v>
      </c>
      <c r="AE1236" s="106">
        <f t="shared" si="947"/>
        <v>7.8905000000000003E-2</v>
      </c>
      <c r="AF1236" s="106">
        <f t="shared" si="965"/>
        <v>7.9640970000000005E-2</v>
      </c>
      <c r="AG1236" s="106">
        <f t="shared" si="966"/>
        <v>0</v>
      </c>
      <c r="AH1236" s="115" t="str">
        <f t="shared" si="948"/>
        <v>A+J=</v>
      </c>
      <c r="AI1236" s="116">
        <f t="shared" si="976"/>
        <v>45407</v>
      </c>
      <c r="AJ1236" s="10"/>
      <c r="AO1236" s="26"/>
      <c r="AP1236" s="26"/>
      <c r="BA1236" s="1"/>
      <c r="BB1236" s="1"/>
      <c r="BC1236" s="1"/>
      <c r="BD1236" s="1"/>
      <c r="BE1236" s="1"/>
      <c r="BG1236" s="1"/>
      <c r="BH1236" s="1"/>
    </row>
    <row r="1237" spans="1:60" ht="15" customHeight="1" x14ac:dyDescent="0.25">
      <c r="A1237" s="105">
        <f t="shared" si="967"/>
        <v>45378</v>
      </c>
      <c r="B1237" s="106">
        <f t="shared" si="953"/>
        <v>607.36419030428726</v>
      </c>
      <c r="C1237" s="2">
        <f t="shared" si="968"/>
        <v>481.78951375999998</v>
      </c>
      <c r="D1237" s="2">
        <f t="shared" si="969"/>
        <v>124.76295802999994</v>
      </c>
      <c r="E1237" s="106">
        <f t="shared" si="954"/>
        <v>357.02655573000004</v>
      </c>
      <c r="F1237" s="21">
        <f t="shared" si="970"/>
        <v>6858.17</v>
      </c>
      <c r="G1237" s="108">
        <f t="shared" si="971"/>
        <v>6869.14</v>
      </c>
      <c r="H1237" s="109">
        <f t="shared" si="949"/>
        <v>45348</v>
      </c>
      <c r="I1237" s="109">
        <f t="shared" ref="I1237:I1300" si="978">IF(W1236&gt;0,A1237,I1236)</f>
        <v>45377</v>
      </c>
      <c r="J1237" s="110">
        <f t="shared" si="955"/>
        <v>1.5995520670966101E-3</v>
      </c>
      <c r="K1237" s="117">
        <f t="shared" ref="K1237:K1300" si="979">IF(DAY(A1236)=K$9,VLOOKUP(A1236,$AP$321:$AV$619,4),K1236)</f>
        <v>45407</v>
      </c>
      <c r="L1237" s="178">
        <f t="shared" si="946"/>
        <v>31</v>
      </c>
      <c r="M1237" s="178">
        <f t="shared" si="952"/>
        <v>2</v>
      </c>
      <c r="N1237" s="106">
        <f t="shared" si="956"/>
        <v>1.00010311</v>
      </c>
      <c r="O1237" s="111">
        <f t="shared" si="951"/>
        <v>1.00829937</v>
      </c>
      <c r="P1237" s="111">
        <f t="shared" si="972"/>
        <v>1.2642678656684581</v>
      </c>
      <c r="Q1237" s="106">
        <f t="shared" si="950"/>
        <v>1.2643982199999999</v>
      </c>
      <c r="R1237" s="106">
        <f t="shared" si="973"/>
        <v>1.2486170000000001</v>
      </c>
      <c r="S1237" s="106">
        <f t="shared" si="957"/>
        <v>601.57057729999997</v>
      </c>
      <c r="T1237" s="106">
        <f t="shared" si="958"/>
        <v>31.018192336544505</v>
      </c>
      <c r="U1237" s="106">
        <f t="shared" si="959"/>
        <v>94.397185827742774</v>
      </c>
      <c r="V1237" s="106">
        <f t="shared" si="960"/>
        <v>607.20489192428727</v>
      </c>
      <c r="W1237" s="19">
        <f t="shared" si="977"/>
        <v>0</v>
      </c>
      <c r="X1237" s="2">
        <f t="shared" si="961"/>
        <v>0</v>
      </c>
      <c r="Y1237" s="4">
        <f t="shared" si="962"/>
        <v>0</v>
      </c>
      <c r="Z1237" s="106">
        <f t="shared" si="963"/>
        <v>0</v>
      </c>
      <c r="AA1237" s="114">
        <f t="shared" si="974"/>
        <v>0.05</v>
      </c>
      <c r="AB1237" s="112">
        <f t="shared" si="964"/>
        <v>2</v>
      </c>
      <c r="AC1237" s="178">
        <f t="shared" ref="AC1237:AC1300" si="980">IF(DAY(A1236)=25,VLOOKUP(A1236,$AP$321:$AV$619,7),AC1236)</f>
        <v>31</v>
      </c>
      <c r="AD1237" s="11">
        <f t="shared" si="975"/>
        <v>1.0002623470000001</v>
      </c>
      <c r="AE1237" s="106">
        <f t="shared" si="947"/>
        <v>0.15782023000000001</v>
      </c>
      <c r="AF1237" s="106">
        <f t="shared" si="965"/>
        <v>0.15929837999999999</v>
      </c>
      <c r="AG1237" s="106">
        <f t="shared" si="966"/>
        <v>0</v>
      </c>
      <c r="AH1237" s="115" t="str">
        <f t="shared" si="948"/>
        <v>A+J=</v>
      </c>
      <c r="AI1237" s="116">
        <f t="shared" si="976"/>
        <v>45407</v>
      </c>
      <c r="AJ1237" s="10"/>
      <c r="AO1237" s="26"/>
      <c r="AP1237" s="26"/>
      <c r="BA1237" s="1"/>
      <c r="BB1237" s="1"/>
      <c r="BC1237" s="1"/>
      <c r="BD1237" s="1"/>
      <c r="BE1237" s="1"/>
      <c r="BG1237" s="1"/>
      <c r="BH1237" s="1"/>
    </row>
    <row r="1238" spans="1:60" ht="15" customHeight="1" x14ac:dyDescent="0.25">
      <c r="A1238" s="105">
        <f t="shared" si="967"/>
        <v>45379</v>
      </c>
      <c r="B1238" s="106">
        <f t="shared" si="953"/>
        <v>607.46714226572101</v>
      </c>
      <c r="C1238" s="2">
        <f t="shared" si="968"/>
        <v>481.78951375999998</v>
      </c>
      <c r="D1238" s="2">
        <f t="shared" si="969"/>
        <v>124.76295802999994</v>
      </c>
      <c r="E1238" s="106">
        <f t="shared" si="954"/>
        <v>357.02655573000004</v>
      </c>
      <c r="F1238" s="21">
        <f t="shared" si="970"/>
        <v>6858.17</v>
      </c>
      <c r="G1238" s="108">
        <f t="shared" si="971"/>
        <v>6869.14</v>
      </c>
      <c r="H1238" s="109">
        <f t="shared" si="949"/>
        <v>45348</v>
      </c>
      <c r="I1238" s="109">
        <f t="shared" si="978"/>
        <v>45377</v>
      </c>
      <c r="J1238" s="110">
        <f t="shared" si="955"/>
        <v>1.5995520670966101E-3</v>
      </c>
      <c r="K1238" s="117">
        <f t="shared" si="979"/>
        <v>45407</v>
      </c>
      <c r="L1238" s="178">
        <f t="shared" si="946"/>
        <v>31</v>
      </c>
      <c r="M1238" s="178">
        <f t="shared" si="952"/>
        <v>3</v>
      </c>
      <c r="N1238" s="106">
        <f t="shared" si="956"/>
        <v>1.0001546800000001</v>
      </c>
      <c r="O1238" s="111">
        <f t="shared" si="951"/>
        <v>1.00829937</v>
      </c>
      <c r="P1238" s="111">
        <f t="shared" si="972"/>
        <v>1.2642678656684581</v>
      </c>
      <c r="Q1238" s="106">
        <f t="shared" si="950"/>
        <v>1.26446342</v>
      </c>
      <c r="R1238" s="106">
        <f t="shared" si="973"/>
        <v>1.2486170000000001</v>
      </c>
      <c r="S1238" s="106">
        <f t="shared" si="957"/>
        <v>601.57057729999997</v>
      </c>
      <c r="T1238" s="106">
        <f t="shared" si="958"/>
        <v>31.018192336544505</v>
      </c>
      <c r="U1238" s="106">
        <f t="shared" si="959"/>
        <v>94.420463959176402</v>
      </c>
      <c r="V1238" s="106">
        <f t="shared" si="960"/>
        <v>607.22817005572097</v>
      </c>
      <c r="W1238" s="19">
        <f t="shared" si="977"/>
        <v>0</v>
      </c>
      <c r="X1238" s="2">
        <f t="shared" si="961"/>
        <v>0</v>
      </c>
      <c r="Y1238" s="4">
        <f t="shared" si="962"/>
        <v>0</v>
      </c>
      <c r="Z1238" s="106">
        <f t="shared" si="963"/>
        <v>0</v>
      </c>
      <c r="AA1238" s="114">
        <f t="shared" si="974"/>
        <v>0.05</v>
      </c>
      <c r="AB1238" s="112">
        <f t="shared" si="964"/>
        <v>3</v>
      </c>
      <c r="AC1238" s="178">
        <f t="shared" si="980"/>
        <v>31</v>
      </c>
      <c r="AD1238" s="11">
        <f t="shared" si="975"/>
        <v>1.000393546</v>
      </c>
      <c r="AE1238" s="106">
        <f t="shared" si="947"/>
        <v>0.23674569000000001</v>
      </c>
      <c r="AF1238" s="106">
        <f t="shared" si="965"/>
        <v>0.23897220999999999</v>
      </c>
      <c r="AG1238" s="106">
        <f t="shared" si="966"/>
        <v>0</v>
      </c>
      <c r="AH1238" s="115" t="str">
        <f t="shared" si="948"/>
        <v>A+J=</v>
      </c>
      <c r="AI1238" s="116">
        <f t="shared" si="976"/>
        <v>45407</v>
      </c>
      <c r="AJ1238" s="10"/>
      <c r="AO1238" s="26"/>
      <c r="AP1238" s="26"/>
      <c r="BA1238" s="1"/>
      <c r="BB1238" s="1"/>
      <c r="BC1238" s="1"/>
      <c r="BD1238" s="1"/>
      <c r="BE1238" s="1"/>
      <c r="BG1238" s="1"/>
      <c r="BH1238" s="1"/>
    </row>
    <row r="1239" spans="1:60" ht="15" customHeight="1" x14ac:dyDescent="0.25">
      <c r="A1239" s="105">
        <f t="shared" si="967"/>
        <v>45380</v>
      </c>
      <c r="B1239" s="106">
        <f t="shared" si="953"/>
        <v>607.57011127715452</v>
      </c>
      <c r="C1239" s="2">
        <f t="shared" si="968"/>
        <v>481.78951375999998</v>
      </c>
      <c r="D1239" s="2">
        <f t="shared" si="969"/>
        <v>124.76295802999994</v>
      </c>
      <c r="E1239" s="106">
        <f t="shared" si="954"/>
        <v>357.02655573000004</v>
      </c>
      <c r="F1239" s="21">
        <f t="shared" si="970"/>
        <v>6858.17</v>
      </c>
      <c r="G1239" s="108">
        <f t="shared" si="971"/>
        <v>6869.14</v>
      </c>
      <c r="H1239" s="109">
        <f t="shared" si="949"/>
        <v>45348</v>
      </c>
      <c r="I1239" s="109">
        <f t="shared" si="978"/>
        <v>45377</v>
      </c>
      <c r="J1239" s="110">
        <f t="shared" si="955"/>
        <v>1.5995520670966101E-3</v>
      </c>
      <c r="K1239" s="117">
        <f t="shared" si="979"/>
        <v>45407</v>
      </c>
      <c r="L1239" s="178">
        <f t="shared" si="946"/>
        <v>31</v>
      </c>
      <c r="M1239" s="178">
        <f t="shared" si="952"/>
        <v>4</v>
      </c>
      <c r="N1239" s="106">
        <f t="shared" si="956"/>
        <v>1.00020625</v>
      </c>
      <c r="O1239" s="111">
        <f t="shared" si="951"/>
        <v>1.00829937</v>
      </c>
      <c r="P1239" s="111">
        <f t="shared" si="972"/>
        <v>1.2642678656684581</v>
      </c>
      <c r="Q1239" s="106">
        <f t="shared" si="950"/>
        <v>1.2645286200000001</v>
      </c>
      <c r="R1239" s="106">
        <f t="shared" si="973"/>
        <v>1.2486170000000001</v>
      </c>
      <c r="S1239" s="106">
        <f t="shared" si="957"/>
        <v>601.57057729999997</v>
      </c>
      <c r="T1239" s="106">
        <f t="shared" si="958"/>
        <v>31.018192336544505</v>
      </c>
      <c r="U1239" s="106">
        <f t="shared" si="959"/>
        <v>94.443742090610044</v>
      </c>
      <c r="V1239" s="106">
        <f t="shared" si="960"/>
        <v>607.25144818715455</v>
      </c>
      <c r="W1239" s="19">
        <f t="shared" si="977"/>
        <v>0</v>
      </c>
      <c r="X1239" s="2">
        <f t="shared" si="961"/>
        <v>0</v>
      </c>
      <c r="Y1239" s="4">
        <f t="shared" si="962"/>
        <v>0</v>
      </c>
      <c r="Z1239" s="106">
        <f t="shared" si="963"/>
        <v>0</v>
      </c>
      <c r="AA1239" s="114">
        <f t="shared" si="974"/>
        <v>0.05</v>
      </c>
      <c r="AB1239" s="112">
        <f t="shared" si="964"/>
        <v>4</v>
      </c>
      <c r="AC1239" s="178">
        <f t="shared" si="980"/>
        <v>31</v>
      </c>
      <c r="AD1239" s="11">
        <f t="shared" si="975"/>
        <v>1.000524763</v>
      </c>
      <c r="AE1239" s="106">
        <f t="shared" si="947"/>
        <v>0.31568197999999997</v>
      </c>
      <c r="AF1239" s="106">
        <f t="shared" si="965"/>
        <v>0.31866308999999998</v>
      </c>
      <c r="AG1239" s="106">
        <f t="shared" si="966"/>
        <v>0</v>
      </c>
      <c r="AH1239" s="115" t="str">
        <f t="shared" si="948"/>
        <v>A+J=</v>
      </c>
      <c r="AI1239" s="116">
        <f t="shared" si="976"/>
        <v>45407</v>
      </c>
      <c r="AJ1239" s="10"/>
      <c r="AO1239" s="26"/>
      <c r="AP1239" s="26"/>
      <c r="BA1239" s="1"/>
      <c r="BB1239" s="1"/>
      <c r="BC1239" s="1"/>
      <c r="BD1239" s="1"/>
      <c r="BE1239" s="1"/>
      <c r="BG1239" s="1"/>
      <c r="BH1239" s="1"/>
    </row>
    <row r="1240" spans="1:60" ht="15" customHeight="1" x14ac:dyDescent="0.25">
      <c r="A1240" s="105">
        <f t="shared" si="967"/>
        <v>45381</v>
      </c>
      <c r="B1240" s="106">
        <f t="shared" si="953"/>
        <v>607.67308956805698</v>
      </c>
      <c r="C1240" s="2">
        <f t="shared" si="968"/>
        <v>481.78951375999998</v>
      </c>
      <c r="D1240" s="2">
        <f t="shared" si="969"/>
        <v>124.76295802999994</v>
      </c>
      <c r="E1240" s="106">
        <f t="shared" si="954"/>
        <v>357.02655573000004</v>
      </c>
      <c r="F1240" s="21">
        <f t="shared" si="970"/>
        <v>6858.17</v>
      </c>
      <c r="G1240" s="108">
        <f t="shared" si="971"/>
        <v>6869.14</v>
      </c>
      <c r="H1240" s="109">
        <f t="shared" si="949"/>
        <v>45348</v>
      </c>
      <c r="I1240" s="109">
        <f t="shared" si="978"/>
        <v>45377</v>
      </c>
      <c r="J1240" s="110">
        <f t="shared" si="955"/>
        <v>1.5995520670966101E-3</v>
      </c>
      <c r="K1240" s="117">
        <f t="shared" si="979"/>
        <v>45407</v>
      </c>
      <c r="L1240" s="178">
        <f t="shared" si="946"/>
        <v>31</v>
      </c>
      <c r="M1240" s="178">
        <f t="shared" si="952"/>
        <v>5</v>
      </c>
      <c r="N1240" s="106">
        <f t="shared" si="956"/>
        <v>1.0002578099999999</v>
      </c>
      <c r="O1240" s="111">
        <f t="shared" si="951"/>
        <v>1.00829937</v>
      </c>
      <c r="P1240" s="111">
        <f t="shared" si="972"/>
        <v>1.2642678656684581</v>
      </c>
      <c r="Q1240" s="106">
        <f t="shared" si="950"/>
        <v>1.2645938000000001</v>
      </c>
      <c r="R1240" s="106">
        <f t="shared" si="973"/>
        <v>1.2486170000000001</v>
      </c>
      <c r="S1240" s="106">
        <f t="shared" si="957"/>
        <v>601.57057729999997</v>
      </c>
      <c r="T1240" s="106">
        <f t="shared" si="958"/>
        <v>31.018192336544505</v>
      </c>
      <c r="U1240" s="106">
        <f t="shared" si="959"/>
        <v>94.467013081512519</v>
      </c>
      <c r="V1240" s="106">
        <f t="shared" si="960"/>
        <v>607.27471917805701</v>
      </c>
      <c r="W1240" s="19">
        <f t="shared" si="977"/>
        <v>0</v>
      </c>
      <c r="X1240" s="2">
        <f t="shared" si="961"/>
        <v>0</v>
      </c>
      <c r="Y1240" s="4">
        <f t="shared" si="962"/>
        <v>0</v>
      </c>
      <c r="Z1240" s="106">
        <f t="shared" si="963"/>
        <v>0</v>
      </c>
      <c r="AA1240" s="114">
        <f t="shared" si="974"/>
        <v>0.05</v>
      </c>
      <c r="AB1240" s="112">
        <f t="shared" si="964"/>
        <v>5</v>
      </c>
      <c r="AC1240" s="178">
        <f t="shared" si="980"/>
        <v>31</v>
      </c>
      <c r="AD1240" s="11">
        <f t="shared" si="975"/>
        <v>1.000655997</v>
      </c>
      <c r="AE1240" s="106">
        <f t="shared" si="947"/>
        <v>0.39462849</v>
      </c>
      <c r="AF1240" s="106">
        <f t="shared" si="965"/>
        <v>0.39837039000000002</v>
      </c>
      <c r="AG1240" s="106">
        <f t="shared" si="966"/>
        <v>0</v>
      </c>
      <c r="AH1240" s="115" t="str">
        <f t="shared" si="948"/>
        <v>A+J=</v>
      </c>
      <c r="AI1240" s="116">
        <f t="shared" si="976"/>
        <v>45407</v>
      </c>
      <c r="AJ1240" s="10"/>
      <c r="AO1240" s="26"/>
      <c r="AP1240" s="26"/>
      <c r="BA1240" s="1"/>
      <c r="BB1240" s="1"/>
      <c r="BC1240" s="1"/>
      <c r="BD1240" s="1"/>
      <c r="BE1240" s="1"/>
      <c r="BG1240" s="1"/>
      <c r="BH1240" s="1"/>
    </row>
    <row r="1241" spans="1:60" ht="15" customHeight="1" x14ac:dyDescent="0.25">
      <c r="A1241" s="105">
        <f t="shared" si="967"/>
        <v>45382</v>
      </c>
      <c r="B1241" s="106">
        <f t="shared" si="953"/>
        <v>607.7760950097562</v>
      </c>
      <c r="C1241" s="2">
        <f t="shared" si="968"/>
        <v>481.78951375999998</v>
      </c>
      <c r="D1241" s="2">
        <f t="shared" si="969"/>
        <v>124.76295802999994</v>
      </c>
      <c r="E1241" s="106">
        <f t="shared" si="954"/>
        <v>357.02655573000004</v>
      </c>
      <c r="F1241" s="21">
        <f t="shared" si="970"/>
        <v>6858.17</v>
      </c>
      <c r="G1241" s="108">
        <f t="shared" si="971"/>
        <v>6869.14</v>
      </c>
      <c r="H1241" s="109">
        <f t="shared" si="949"/>
        <v>45348</v>
      </c>
      <c r="I1241" s="109">
        <f t="shared" si="978"/>
        <v>45377</v>
      </c>
      <c r="J1241" s="110">
        <f t="shared" si="955"/>
        <v>1.5995520670966101E-3</v>
      </c>
      <c r="K1241" s="117">
        <f t="shared" si="979"/>
        <v>45407</v>
      </c>
      <c r="L1241" s="178">
        <f t="shared" si="946"/>
        <v>31</v>
      </c>
      <c r="M1241" s="178">
        <f t="shared" si="952"/>
        <v>6</v>
      </c>
      <c r="N1241" s="106">
        <f t="shared" si="956"/>
        <v>1.00030939</v>
      </c>
      <c r="O1241" s="111">
        <f t="shared" si="951"/>
        <v>1.00829937</v>
      </c>
      <c r="P1241" s="111">
        <f t="shared" si="972"/>
        <v>1.2642678656684581</v>
      </c>
      <c r="Q1241" s="106">
        <f t="shared" si="950"/>
        <v>1.2646590099999999</v>
      </c>
      <c r="R1241" s="106">
        <f t="shared" si="973"/>
        <v>1.2486170000000001</v>
      </c>
      <c r="S1241" s="106">
        <f t="shared" si="957"/>
        <v>601.57057729999997</v>
      </c>
      <c r="T1241" s="106">
        <f t="shared" si="958"/>
        <v>31.018192336544505</v>
      </c>
      <c r="U1241" s="106">
        <f t="shared" si="959"/>
        <v>94.49029478321161</v>
      </c>
      <c r="V1241" s="106">
        <f t="shared" si="960"/>
        <v>607.29800087975616</v>
      </c>
      <c r="W1241" s="19">
        <f t="shared" si="977"/>
        <v>0</v>
      </c>
      <c r="X1241" s="2">
        <f t="shared" si="961"/>
        <v>0</v>
      </c>
      <c r="Y1241" s="4">
        <f t="shared" si="962"/>
        <v>0</v>
      </c>
      <c r="Z1241" s="106">
        <f t="shared" si="963"/>
        <v>0</v>
      </c>
      <c r="AA1241" s="114">
        <f t="shared" si="974"/>
        <v>0.05</v>
      </c>
      <c r="AB1241" s="112">
        <f t="shared" si="964"/>
        <v>6</v>
      </c>
      <c r="AC1241" s="178">
        <f t="shared" si="980"/>
        <v>31</v>
      </c>
      <c r="AD1241" s="11">
        <f t="shared" si="975"/>
        <v>1.000787248</v>
      </c>
      <c r="AE1241" s="106">
        <f t="shared" si="947"/>
        <v>0.47358523000000002</v>
      </c>
      <c r="AF1241" s="106">
        <f t="shared" si="965"/>
        <v>0.47809413000000001</v>
      </c>
      <c r="AG1241" s="106">
        <f t="shared" si="966"/>
        <v>0</v>
      </c>
      <c r="AH1241" s="115" t="str">
        <f t="shared" si="948"/>
        <v>A+J=</v>
      </c>
      <c r="AI1241" s="116">
        <f t="shared" si="976"/>
        <v>45407</v>
      </c>
      <c r="AJ1241" s="10"/>
      <c r="AO1241" s="26"/>
      <c r="AP1241" s="26"/>
      <c r="BA1241" s="1"/>
      <c r="BB1241" s="1"/>
      <c r="BC1241" s="1"/>
      <c r="BD1241" s="1"/>
      <c r="BE1241" s="1"/>
      <c r="BG1241" s="1"/>
      <c r="BH1241" s="1"/>
    </row>
    <row r="1242" spans="1:60" ht="15" customHeight="1" x14ac:dyDescent="0.25">
      <c r="A1242" s="105">
        <f t="shared" si="967"/>
        <v>45383</v>
      </c>
      <c r="B1242" s="106">
        <f t="shared" si="953"/>
        <v>607.87911332118972</v>
      </c>
      <c r="C1242" s="2">
        <f t="shared" si="968"/>
        <v>481.78951375999998</v>
      </c>
      <c r="D1242" s="2">
        <f t="shared" si="969"/>
        <v>124.76295802999994</v>
      </c>
      <c r="E1242" s="106">
        <f t="shared" si="954"/>
        <v>357.02655573000004</v>
      </c>
      <c r="F1242" s="21">
        <f t="shared" si="970"/>
        <v>6858.17</v>
      </c>
      <c r="G1242" s="108">
        <f t="shared" si="971"/>
        <v>6869.14</v>
      </c>
      <c r="H1242" s="109">
        <f t="shared" si="949"/>
        <v>45348</v>
      </c>
      <c r="I1242" s="109">
        <f t="shared" si="978"/>
        <v>45377</v>
      </c>
      <c r="J1242" s="110">
        <f t="shared" si="955"/>
        <v>1.5995520670966101E-3</v>
      </c>
      <c r="K1242" s="117">
        <f t="shared" si="979"/>
        <v>45407</v>
      </c>
      <c r="L1242" s="178">
        <f t="shared" si="946"/>
        <v>31</v>
      </c>
      <c r="M1242" s="178">
        <f t="shared" si="952"/>
        <v>7</v>
      </c>
      <c r="N1242" s="106">
        <f t="shared" si="956"/>
        <v>1.0003609600000001</v>
      </c>
      <c r="O1242" s="111">
        <f t="shared" si="951"/>
        <v>1.00829937</v>
      </c>
      <c r="P1242" s="111">
        <f t="shared" si="972"/>
        <v>1.2642678656684581</v>
      </c>
      <c r="Q1242" s="106">
        <f t="shared" si="950"/>
        <v>1.26472421</v>
      </c>
      <c r="R1242" s="106">
        <f t="shared" si="973"/>
        <v>1.2486170000000001</v>
      </c>
      <c r="S1242" s="106">
        <f t="shared" si="957"/>
        <v>601.57057729999997</v>
      </c>
      <c r="T1242" s="106">
        <f t="shared" si="958"/>
        <v>31.018192336544505</v>
      </c>
      <c r="U1242" s="106">
        <f t="shared" si="959"/>
        <v>94.513572914645238</v>
      </c>
      <c r="V1242" s="106">
        <f t="shared" si="960"/>
        <v>607.32127901118974</v>
      </c>
      <c r="W1242" s="19">
        <f t="shared" si="977"/>
        <v>0</v>
      </c>
      <c r="X1242" s="2">
        <f t="shared" si="961"/>
        <v>0</v>
      </c>
      <c r="Y1242" s="4">
        <f t="shared" si="962"/>
        <v>0</v>
      </c>
      <c r="Z1242" s="106">
        <f t="shared" si="963"/>
        <v>0</v>
      </c>
      <c r="AA1242" s="114">
        <f t="shared" si="974"/>
        <v>0.05</v>
      </c>
      <c r="AB1242" s="112">
        <f t="shared" si="964"/>
        <v>7</v>
      </c>
      <c r="AC1242" s="178">
        <f t="shared" si="980"/>
        <v>31</v>
      </c>
      <c r="AD1242" s="11">
        <f t="shared" si="975"/>
        <v>1.000918516</v>
      </c>
      <c r="AE1242" s="106">
        <f t="shared" si="947"/>
        <v>0.55255220000000005</v>
      </c>
      <c r="AF1242" s="106">
        <f t="shared" si="965"/>
        <v>0.55783431000000006</v>
      </c>
      <c r="AG1242" s="106">
        <f t="shared" si="966"/>
        <v>0</v>
      </c>
      <c r="AH1242" s="115" t="str">
        <f t="shared" si="948"/>
        <v>A+J=</v>
      </c>
      <c r="AI1242" s="116">
        <f t="shared" si="976"/>
        <v>45407</v>
      </c>
      <c r="AJ1242" s="10"/>
      <c r="AO1242" s="26"/>
      <c r="AP1242" s="26"/>
      <c r="BA1242" s="1"/>
      <c r="BB1242" s="1"/>
      <c r="BC1242" s="1"/>
      <c r="BD1242" s="1"/>
      <c r="BE1242" s="1"/>
      <c r="BG1242" s="1"/>
      <c r="BH1242" s="1"/>
    </row>
    <row r="1243" spans="1:60" ht="15" customHeight="1" x14ac:dyDescent="0.25">
      <c r="A1243" s="105">
        <f t="shared" si="967"/>
        <v>45384</v>
      </c>
      <c r="B1243" s="106">
        <f t="shared" si="953"/>
        <v>607.98215163288887</v>
      </c>
      <c r="C1243" s="2">
        <f t="shared" si="968"/>
        <v>481.78951375999998</v>
      </c>
      <c r="D1243" s="2">
        <f t="shared" si="969"/>
        <v>124.76295802999994</v>
      </c>
      <c r="E1243" s="106">
        <f t="shared" si="954"/>
        <v>357.02655573000004</v>
      </c>
      <c r="F1243" s="21">
        <f t="shared" si="970"/>
        <v>6858.17</v>
      </c>
      <c r="G1243" s="108">
        <f t="shared" si="971"/>
        <v>6869.14</v>
      </c>
      <c r="H1243" s="109">
        <f t="shared" si="949"/>
        <v>45348</v>
      </c>
      <c r="I1243" s="109">
        <f t="shared" si="978"/>
        <v>45377</v>
      </c>
      <c r="J1243" s="110">
        <f t="shared" si="955"/>
        <v>1.5995520670966101E-3</v>
      </c>
      <c r="K1243" s="117">
        <f t="shared" si="979"/>
        <v>45407</v>
      </c>
      <c r="L1243" s="178">
        <f t="shared" si="946"/>
        <v>31</v>
      </c>
      <c r="M1243" s="178">
        <f t="shared" si="952"/>
        <v>8</v>
      </c>
      <c r="N1243" s="106">
        <f t="shared" si="956"/>
        <v>1.0004125399999999</v>
      </c>
      <c r="O1243" s="111">
        <f t="shared" si="951"/>
        <v>1.00829937</v>
      </c>
      <c r="P1243" s="111">
        <f t="shared" si="972"/>
        <v>1.2642678656684581</v>
      </c>
      <c r="Q1243" s="106">
        <f t="shared" si="950"/>
        <v>1.2647894200000001</v>
      </c>
      <c r="R1243" s="106">
        <f t="shared" si="973"/>
        <v>1.2486170000000001</v>
      </c>
      <c r="S1243" s="106">
        <f t="shared" si="957"/>
        <v>601.57057729999997</v>
      </c>
      <c r="T1243" s="106">
        <f t="shared" si="958"/>
        <v>31.018192336544505</v>
      </c>
      <c r="U1243" s="106">
        <f t="shared" si="959"/>
        <v>94.536854616344399</v>
      </c>
      <c r="V1243" s="106">
        <f t="shared" si="960"/>
        <v>607.34456071288889</v>
      </c>
      <c r="W1243" s="19">
        <f t="shared" si="977"/>
        <v>0</v>
      </c>
      <c r="X1243" s="2">
        <f t="shared" si="961"/>
        <v>0</v>
      </c>
      <c r="Y1243" s="4">
        <f t="shared" si="962"/>
        <v>0</v>
      </c>
      <c r="Z1243" s="106">
        <f t="shared" si="963"/>
        <v>0</v>
      </c>
      <c r="AA1243" s="114">
        <f t="shared" si="974"/>
        <v>0.05</v>
      </c>
      <c r="AB1243" s="112">
        <f t="shared" si="964"/>
        <v>8</v>
      </c>
      <c r="AC1243" s="178">
        <f t="shared" si="980"/>
        <v>31</v>
      </c>
      <c r="AD1243" s="11">
        <f t="shared" si="975"/>
        <v>1.001049801</v>
      </c>
      <c r="AE1243" s="106">
        <f t="shared" si="947"/>
        <v>0.63152938999999997</v>
      </c>
      <c r="AF1243" s="106">
        <f t="shared" si="965"/>
        <v>0.63759091999999995</v>
      </c>
      <c r="AG1243" s="106">
        <f t="shared" si="966"/>
        <v>0</v>
      </c>
      <c r="AH1243" s="115" t="str">
        <f t="shared" si="948"/>
        <v>A+J=</v>
      </c>
      <c r="AI1243" s="116">
        <f t="shared" si="976"/>
        <v>45407</v>
      </c>
      <c r="AJ1243" s="10"/>
      <c r="AO1243" s="26"/>
      <c r="AP1243" s="26"/>
      <c r="BA1243" s="1"/>
      <c r="BB1243" s="1"/>
      <c r="BC1243" s="1"/>
      <c r="BD1243" s="1"/>
      <c r="BE1243" s="1"/>
      <c r="BG1243" s="1"/>
      <c r="BH1243" s="1"/>
    </row>
    <row r="1244" spans="1:60" ht="15" customHeight="1" x14ac:dyDescent="0.25">
      <c r="A1244" s="105">
        <f t="shared" si="967"/>
        <v>45385</v>
      </c>
      <c r="B1244" s="106">
        <f t="shared" si="953"/>
        <v>608.08520699458802</v>
      </c>
      <c r="C1244" s="2">
        <f t="shared" si="968"/>
        <v>481.78951375999998</v>
      </c>
      <c r="D1244" s="2">
        <f t="shared" si="969"/>
        <v>124.76295802999994</v>
      </c>
      <c r="E1244" s="106">
        <f t="shared" si="954"/>
        <v>357.02655573000004</v>
      </c>
      <c r="F1244" s="21">
        <f t="shared" si="970"/>
        <v>6858.17</v>
      </c>
      <c r="G1244" s="108">
        <f t="shared" si="971"/>
        <v>6869.14</v>
      </c>
      <c r="H1244" s="109">
        <f t="shared" si="949"/>
        <v>45348</v>
      </c>
      <c r="I1244" s="109">
        <f t="shared" si="978"/>
        <v>45377</v>
      </c>
      <c r="J1244" s="110">
        <f t="shared" si="955"/>
        <v>1.5995520670966101E-3</v>
      </c>
      <c r="K1244" s="117">
        <f t="shared" si="979"/>
        <v>45407</v>
      </c>
      <c r="L1244" s="178">
        <f t="shared" si="946"/>
        <v>31</v>
      </c>
      <c r="M1244" s="178">
        <f t="shared" si="952"/>
        <v>9</v>
      </c>
      <c r="N1244" s="106">
        <f t="shared" si="956"/>
        <v>1.00046412</v>
      </c>
      <c r="O1244" s="111">
        <f t="shared" si="951"/>
        <v>1.00829937</v>
      </c>
      <c r="P1244" s="111">
        <f t="shared" si="972"/>
        <v>1.2642678656684581</v>
      </c>
      <c r="Q1244" s="106">
        <f t="shared" si="950"/>
        <v>1.2648546300000001</v>
      </c>
      <c r="R1244" s="106">
        <f t="shared" si="973"/>
        <v>1.2486170000000001</v>
      </c>
      <c r="S1244" s="106">
        <f t="shared" si="957"/>
        <v>601.57057729999997</v>
      </c>
      <c r="T1244" s="106">
        <f t="shared" si="958"/>
        <v>31.018192336544505</v>
      </c>
      <c r="U1244" s="106">
        <f t="shared" si="959"/>
        <v>94.560136318043575</v>
      </c>
      <c r="V1244" s="106">
        <f t="shared" si="960"/>
        <v>607.36784241458804</v>
      </c>
      <c r="W1244" s="19">
        <f t="shared" si="977"/>
        <v>0</v>
      </c>
      <c r="X1244" s="2">
        <f t="shared" si="961"/>
        <v>0</v>
      </c>
      <c r="Y1244" s="4">
        <f t="shared" si="962"/>
        <v>0</v>
      </c>
      <c r="Z1244" s="106">
        <f t="shared" si="963"/>
        <v>0</v>
      </c>
      <c r="AA1244" s="114">
        <f t="shared" si="974"/>
        <v>0.05</v>
      </c>
      <c r="AB1244" s="112">
        <f t="shared" si="964"/>
        <v>9</v>
      </c>
      <c r="AC1244" s="178">
        <f t="shared" si="980"/>
        <v>31</v>
      </c>
      <c r="AD1244" s="11">
        <f t="shared" si="975"/>
        <v>1.001181104</v>
      </c>
      <c r="AE1244" s="106">
        <f t="shared" si="947"/>
        <v>0.71051741000000002</v>
      </c>
      <c r="AF1244" s="106">
        <f t="shared" si="965"/>
        <v>0.71736458000000003</v>
      </c>
      <c r="AG1244" s="106">
        <f t="shared" si="966"/>
        <v>0</v>
      </c>
      <c r="AH1244" s="115" t="str">
        <f t="shared" si="948"/>
        <v>A+J=</v>
      </c>
      <c r="AI1244" s="116">
        <f t="shared" si="976"/>
        <v>45407</v>
      </c>
      <c r="AJ1244" s="10"/>
      <c r="AO1244" s="26"/>
      <c r="AP1244" s="26"/>
      <c r="BA1244" s="1"/>
      <c r="BB1244" s="1"/>
      <c r="BC1244" s="1"/>
      <c r="BD1244" s="1"/>
      <c r="BE1244" s="1"/>
      <c r="BG1244" s="1"/>
      <c r="BH1244" s="1"/>
    </row>
    <row r="1245" spans="1:60" ht="15" customHeight="1" x14ac:dyDescent="0.25">
      <c r="A1245" s="105">
        <f t="shared" si="967"/>
        <v>45386</v>
      </c>
      <c r="B1245" s="106">
        <f t="shared" si="953"/>
        <v>608.18827879628714</v>
      </c>
      <c r="C1245" s="2">
        <f t="shared" si="968"/>
        <v>481.78951375999998</v>
      </c>
      <c r="D1245" s="2">
        <f t="shared" si="969"/>
        <v>124.76295802999994</v>
      </c>
      <c r="E1245" s="106">
        <f t="shared" si="954"/>
        <v>357.02655573000004</v>
      </c>
      <c r="F1245" s="21">
        <f t="shared" si="970"/>
        <v>6858.17</v>
      </c>
      <c r="G1245" s="108">
        <f t="shared" si="971"/>
        <v>6869.14</v>
      </c>
      <c r="H1245" s="109">
        <f t="shared" si="949"/>
        <v>45348</v>
      </c>
      <c r="I1245" s="109">
        <f t="shared" si="978"/>
        <v>45377</v>
      </c>
      <c r="J1245" s="110">
        <f t="shared" si="955"/>
        <v>1.5995520670966101E-3</v>
      </c>
      <c r="K1245" s="117">
        <f t="shared" si="979"/>
        <v>45407</v>
      </c>
      <c r="L1245" s="178">
        <f t="shared" ref="L1245:L1308" si="981">IF(DAY(A1244)=25,VLOOKUP(A1244,$AP$321:$AY$700,7),L1244)</f>
        <v>31</v>
      </c>
      <c r="M1245" s="178">
        <f t="shared" si="952"/>
        <v>10</v>
      </c>
      <c r="N1245" s="106">
        <f t="shared" si="956"/>
        <v>1.0005157</v>
      </c>
      <c r="O1245" s="111">
        <f t="shared" si="951"/>
        <v>1.00829937</v>
      </c>
      <c r="P1245" s="111">
        <f t="shared" si="972"/>
        <v>1.2642678656684581</v>
      </c>
      <c r="Q1245" s="106">
        <f t="shared" si="950"/>
        <v>1.2649198399999999</v>
      </c>
      <c r="R1245" s="106">
        <f t="shared" si="973"/>
        <v>1.2486170000000001</v>
      </c>
      <c r="S1245" s="106">
        <f t="shared" si="957"/>
        <v>601.57057729999997</v>
      </c>
      <c r="T1245" s="106">
        <f t="shared" si="958"/>
        <v>31.018192336544505</v>
      </c>
      <c r="U1245" s="106">
        <f t="shared" si="959"/>
        <v>94.583418019742666</v>
      </c>
      <c r="V1245" s="106">
        <f t="shared" si="960"/>
        <v>607.39112411628719</v>
      </c>
      <c r="W1245" s="19">
        <f t="shared" si="977"/>
        <v>0</v>
      </c>
      <c r="X1245" s="2">
        <f t="shared" si="961"/>
        <v>0</v>
      </c>
      <c r="Y1245" s="4">
        <f t="shared" si="962"/>
        <v>0</v>
      </c>
      <c r="Z1245" s="106">
        <f t="shared" si="963"/>
        <v>0</v>
      </c>
      <c r="AA1245" s="114">
        <f t="shared" si="974"/>
        <v>0.05</v>
      </c>
      <c r="AB1245" s="112">
        <f t="shared" si="964"/>
        <v>10</v>
      </c>
      <c r="AC1245" s="178">
        <f t="shared" si="980"/>
        <v>31</v>
      </c>
      <c r="AD1245" s="11">
        <f t="shared" si="975"/>
        <v>1.001312424</v>
      </c>
      <c r="AE1245" s="106">
        <f t="shared" si="947"/>
        <v>0.78951565999999995</v>
      </c>
      <c r="AF1245" s="106">
        <f t="shared" si="965"/>
        <v>0.79715468</v>
      </c>
      <c r="AG1245" s="106">
        <f t="shared" si="966"/>
        <v>0</v>
      </c>
      <c r="AH1245" s="115" t="str">
        <f t="shared" si="948"/>
        <v>A+J=</v>
      </c>
      <c r="AI1245" s="116">
        <f t="shared" si="976"/>
        <v>45407</v>
      </c>
      <c r="AJ1245" s="10"/>
      <c r="AO1245" s="26"/>
      <c r="AP1245" s="26"/>
      <c r="BA1245" s="1"/>
      <c r="BB1245" s="1"/>
      <c r="BC1245" s="1"/>
      <c r="BD1245" s="1"/>
      <c r="BE1245" s="1"/>
      <c r="BG1245" s="1"/>
      <c r="BH1245" s="1"/>
    </row>
    <row r="1246" spans="1:60" ht="15" customHeight="1" x14ac:dyDescent="0.25">
      <c r="A1246" s="105">
        <f t="shared" si="967"/>
        <v>45387</v>
      </c>
      <c r="B1246" s="106">
        <f t="shared" si="953"/>
        <v>608.29137419851747</v>
      </c>
      <c r="C1246" s="2">
        <f t="shared" si="968"/>
        <v>481.78951375999998</v>
      </c>
      <c r="D1246" s="2">
        <f t="shared" si="969"/>
        <v>124.76295802999994</v>
      </c>
      <c r="E1246" s="106">
        <f t="shared" si="954"/>
        <v>357.02655573000004</v>
      </c>
      <c r="F1246" s="21">
        <f t="shared" si="970"/>
        <v>6858.17</v>
      </c>
      <c r="G1246" s="108">
        <f t="shared" si="971"/>
        <v>6869.14</v>
      </c>
      <c r="H1246" s="109">
        <f t="shared" si="949"/>
        <v>45348</v>
      </c>
      <c r="I1246" s="109">
        <f t="shared" si="978"/>
        <v>45377</v>
      </c>
      <c r="J1246" s="110">
        <f t="shared" si="955"/>
        <v>1.5995520670966101E-3</v>
      </c>
      <c r="K1246" s="117">
        <f t="shared" si="979"/>
        <v>45407</v>
      </c>
      <c r="L1246" s="178">
        <f t="shared" si="981"/>
        <v>31</v>
      </c>
      <c r="M1246" s="178">
        <f t="shared" si="952"/>
        <v>11</v>
      </c>
      <c r="N1246" s="106">
        <f t="shared" si="956"/>
        <v>1.00056729</v>
      </c>
      <c r="O1246" s="111">
        <f t="shared" si="951"/>
        <v>1.00829937</v>
      </c>
      <c r="P1246" s="111">
        <f t="shared" si="972"/>
        <v>1.2642678656684581</v>
      </c>
      <c r="Q1246" s="106">
        <f t="shared" si="950"/>
        <v>1.26498507</v>
      </c>
      <c r="R1246" s="106">
        <f t="shared" si="973"/>
        <v>1.2486170000000001</v>
      </c>
      <c r="S1246" s="106">
        <f t="shared" si="957"/>
        <v>601.57057729999997</v>
      </c>
      <c r="T1246" s="106">
        <f t="shared" si="958"/>
        <v>31.018192336544505</v>
      </c>
      <c r="U1246" s="106">
        <f t="shared" si="959"/>
        <v>94.606706861972981</v>
      </c>
      <c r="V1246" s="106">
        <f t="shared" si="960"/>
        <v>607.41441295851746</v>
      </c>
      <c r="W1246" s="19">
        <f t="shared" si="977"/>
        <v>0</v>
      </c>
      <c r="X1246" s="2">
        <f t="shared" si="961"/>
        <v>0</v>
      </c>
      <c r="Y1246" s="4">
        <f t="shared" si="962"/>
        <v>0</v>
      </c>
      <c r="Z1246" s="106">
        <f t="shared" si="963"/>
        <v>0</v>
      </c>
      <c r="AA1246" s="114">
        <f t="shared" si="974"/>
        <v>0.05</v>
      </c>
      <c r="AB1246" s="112">
        <f t="shared" si="964"/>
        <v>11</v>
      </c>
      <c r="AC1246" s="178">
        <f t="shared" si="980"/>
        <v>31</v>
      </c>
      <c r="AD1246" s="11">
        <f t="shared" si="975"/>
        <v>1.001443761</v>
      </c>
      <c r="AE1246" s="106">
        <f t="shared" si="947"/>
        <v>0.86852412999999995</v>
      </c>
      <c r="AF1246" s="106">
        <f t="shared" si="965"/>
        <v>0.87696123999999998</v>
      </c>
      <c r="AG1246" s="106">
        <f t="shared" si="966"/>
        <v>0</v>
      </c>
      <c r="AH1246" s="115" t="str">
        <f t="shared" si="948"/>
        <v>A+J=</v>
      </c>
      <c r="AI1246" s="116">
        <f t="shared" si="976"/>
        <v>45407</v>
      </c>
      <c r="AJ1246" s="10"/>
      <c r="AO1246" s="26"/>
      <c r="AP1246" s="26"/>
      <c r="BA1246" s="1"/>
      <c r="BB1246" s="1"/>
      <c r="BC1246" s="1"/>
      <c r="BD1246" s="1"/>
      <c r="BE1246" s="1"/>
      <c r="BG1246" s="1"/>
      <c r="BH1246" s="1"/>
    </row>
    <row r="1247" spans="1:60" ht="15" customHeight="1" x14ac:dyDescent="0.25">
      <c r="A1247" s="105">
        <f t="shared" si="967"/>
        <v>45388</v>
      </c>
      <c r="B1247" s="106">
        <f t="shared" si="953"/>
        <v>608.39447888021664</v>
      </c>
      <c r="C1247" s="2">
        <f t="shared" si="968"/>
        <v>481.78951375999998</v>
      </c>
      <c r="D1247" s="2">
        <f t="shared" si="969"/>
        <v>124.76295802999994</v>
      </c>
      <c r="E1247" s="106">
        <f t="shared" si="954"/>
        <v>357.02655573000004</v>
      </c>
      <c r="F1247" s="21">
        <f t="shared" si="970"/>
        <v>6858.17</v>
      </c>
      <c r="G1247" s="108">
        <f t="shared" si="971"/>
        <v>6869.14</v>
      </c>
      <c r="H1247" s="109">
        <f t="shared" si="949"/>
        <v>45348</v>
      </c>
      <c r="I1247" s="109">
        <f t="shared" si="978"/>
        <v>45377</v>
      </c>
      <c r="J1247" s="110">
        <f t="shared" si="955"/>
        <v>1.5995520670966101E-3</v>
      </c>
      <c r="K1247" s="117">
        <f t="shared" si="979"/>
        <v>45407</v>
      </c>
      <c r="L1247" s="178">
        <f t="shared" si="981"/>
        <v>31</v>
      </c>
      <c r="M1247" s="178">
        <f t="shared" si="952"/>
        <v>12</v>
      </c>
      <c r="N1247" s="106">
        <f t="shared" si="956"/>
        <v>1.00061887</v>
      </c>
      <c r="O1247" s="111">
        <f t="shared" si="951"/>
        <v>1.00829937</v>
      </c>
      <c r="P1247" s="111">
        <f t="shared" si="972"/>
        <v>1.2642678656684581</v>
      </c>
      <c r="Q1247" s="106">
        <f t="shared" si="950"/>
        <v>1.2650502800000001</v>
      </c>
      <c r="R1247" s="106">
        <f t="shared" si="973"/>
        <v>1.2486170000000001</v>
      </c>
      <c r="S1247" s="106">
        <f t="shared" si="957"/>
        <v>601.57057729999997</v>
      </c>
      <c r="T1247" s="106">
        <f t="shared" si="958"/>
        <v>31.018192336544505</v>
      </c>
      <c r="U1247" s="106">
        <f t="shared" si="959"/>
        <v>94.629988563672143</v>
      </c>
      <c r="V1247" s="106">
        <f t="shared" si="960"/>
        <v>607.43769466021661</v>
      </c>
      <c r="W1247" s="19">
        <f t="shared" si="977"/>
        <v>0</v>
      </c>
      <c r="X1247" s="2">
        <f t="shared" si="961"/>
        <v>0</v>
      </c>
      <c r="Y1247" s="4">
        <f t="shared" si="962"/>
        <v>0</v>
      </c>
      <c r="Z1247" s="106">
        <f t="shared" si="963"/>
        <v>0</v>
      </c>
      <c r="AA1247" s="114">
        <f t="shared" si="974"/>
        <v>0.05</v>
      </c>
      <c r="AB1247" s="112">
        <f t="shared" si="964"/>
        <v>12</v>
      </c>
      <c r="AC1247" s="178">
        <f t="shared" si="980"/>
        <v>31</v>
      </c>
      <c r="AD1247" s="11">
        <f t="shared" si="975"/>
        <v>1.0015751150000001</v>
      </c>
      <c r="AE1247" s="106">
        <f t="shared" si="947"/>
        <v>0.94754282999999995</v>
      </c>
      <c r="AF1247" s="106">
        <f t="shared" si="965"/>
        <v>0.95678421999999996</v>
      </c>
      <c r="AG1247" s="106">
        <f t="shared" si="966"/>
        <v>0</v>
      </c>
      <c r="AH1247" s="115" t="str">
        <f t="shared" si="948"/>
        <v>A+J=</v>
      </c>
      <c r="AI1247" s="116">
        <f t="shared" si="976"/>
        <v>45407</v>
      </c>
      <c r="AJ1247" s="10"/>
      <c r="AO1247" s="26"/>
      <c r="AP1247" s="26"/>
      <c r="BA1247" s="1"/>
      <c r="BB1247" s="1"/>
      <c r="BC1247" s="1"/>
      <c r="BD1247" s="1"/>
      <c r="BE1247" s="1"/>
      <c r="BG1247" s="1"/>
      <c r="BH1247" s="1"/>
    </row>
    <row r="1248" spans="1:60" ht="15" customHeight="1" x14ac:dyDescent="0.25">
      <c r="A1248" s="105">
        <f t="shared" si="967"/>
        <v>45389</v>
      </c>
      <c r="B1248" s="106">
        <f t="shared" si="953"/>
        <v>608.49760419218137</v>
      </c>
      <c r="C1248" s="2">
        <f t="shared" si="968"/>
        <v>481.78951375999998</v>
      </c>
      <c r="D1248" s="2">
        <f t="shared" si="969"/>
        <v>124.76295802999994</v>
      </c>
      <c r="E1248" s="106">
        <f t="shared" si="954"/>
        <v>357.02655573000004</v>
      </c>
      <c r="F1248" s="21">
        <f t="shared" si="970"/>
        <v>6858.17</v>
      </c>
      <c r="G1248" s="108">
        <f t="shared" si="971"/>
        <v>6869.14</v>
      </c>
      <c r="H1248" s="109">
        <f t="shared" si="949"/>
        <v>45348</v>
      </c>
      <c r="I1248" s="109">
        <f t="shared" si="978"/>
        <v>45377</v>
      </c>
      <c r="J1248" s="110">
        <f t="shared" si="955"/>
        <v>1.5995520670966101E-3</v>
      </c>
      <c r="K1248" s="117">
        <f t="shared" si="979"/>
        <v>45407</v>
      </c>
      <c r="L1248" s="178">
        <f t="shared" si="981"/>
        <v>31</v>
      </c>
      <c r="M1248" s="178">
        <f t="shared" si="952"/>
        <v>13</v>
      </c>
      <c r="N1248" s="106">
        <f t="shared" si="956"/>
        <v>1.00067046</v>
      </c>
      <c r="O1248" s="111">
        <f t="shared" si="951"/>
        <v>1.00829937</v>
      </c>
      <c r="P1248" s="111">
        <f t="shared" si="972"/>
        <v>1.2642678656684581</v>
      </c>
      <c r="Q1248" s="106">
        <f t="shared" si="950"/>
        <v>1.2651155000000001</v>
      </c>
      <c r="R1248" s="106">
        <f t="shared" si="973"/>
        <v>1.2486170000000001</v>
      </c>
      <c r="S1248" s="106">
        <f t="shared" si="957"/>
        <v>601.57057729999997</v>
      </c>
      <c r="T1248" s="106">
        <f t="shared" si="958"/>
        <v>31.018192336544505</v>
      </c>
      <c r="U1248" s="106">
        <f t="shared" si="959"/>
        <v>94.653273835636853</v>
      </c>
      <c r="V1248" s="106">
        <f t="shared" si="960"/>
        <v>607.46097993218132</v>
      </c>
      <c r="W1248" s="19">
        <f t="shared" si="977"/>
        <v>0</v>
      </c>
      <c r="X1248" s="2">
        <f t="shared" si="961"/>
        <v>0</v>
      </c>
      <c r="Y1248" s="4">
        <f t="shared" si="962"/>
        <v>0</v>
      </c>
      <c r="Z1248" s="106">
        <f t="shared" si="963"/>
        <v>0</v>
      </c>
      <c r="AA1248" s="114">
        <f t="shared" si="974"/>
        <v>0.05</v>
      </c>
      <c r="AB1248" s="112">
        <f t="shared" si="964"/>
        <v>13</v>
      </c>
      <c r="AC1248" s="178">
        <f t="shared" si="980"/>
        <v>31</v>
      </c>
      <c r="AD1248" s="11">
        <f t="shared" si="975"/>
        <v>1.0017064870000001</v>
      </c>
      <c r="AE1248" s="106">
        <f t="shared" si="947"/>
        <v>1.0265723600000001</v>
      </c>
      <c r="AF1248" s="106">
        <f t="shared" si="965"/>
        <v>1.03662426</v>
      </c>
      <c r="AG1248" s="106">
        <f t="shared" si="966"/>
        <v>0</v>
      </c>
      <c r="AH1248" s="115" t="str">
        <f t="shared" si="948"/>
        <v>A+J=</v>
      </c>
      <c r="AI1248" s="116">
        <f t="shared" si="976"/>
        <v>45407</v>
      </c>
      <c r="AJ1248" s="10"/>
      <c r="AO1248" s="26"/>
      <c r="AP1248" s="26"/>
      <c r="BA1248" s="1"/>
      <c r="BB1248" s="1"/>
      <c r="BC1248" s="1"/>
      <c r="BD1248" s="1"/>
      <c r="BE1248" s="1"/>
      <c r="BG1248" s="1"/>
      <c r="BH1248" s="1"/>
    </row>
    <row r="1249" spans="1:60" ht="15" customHeight="1" x14ac:dyDescent="0.25">
      <c r="A1249" s="105">
        <f t="shared" si="967"/>
        <v>45390</v>
      </c>
      <c r="B1249" s="106">
        <f t="shared" si="953"/>
        <v>608.6007531046771</v>
      </c>
      <c r="C1249" s="2">
        <f t="shared" si="968"/>
        <v>481.78951375999998</v>
      </c>
      <c r="D1249" s="2">
        <f t="shared" si="969"/>
        <v>124.76295802999994</v>
      </c>
      <c r="E1249" s="106">
        <f t="shared" si="954"/>
        <v>357.02655573000004</v>
      </c>
      <c r="F1249" s="21">
        <f t="shared" si="970"/>
        <v>6858.17</v>
      </c>
      <c r="G1249" s="108">
        <f t="shared" si="971"/>
        <v>6869.14</v>
      </c>
      <c r="H1249" s="109">
        <f t="shared" si="949"/>
        <v>45348</v>
      </c>
      <c r="I1249" s="109">
        <f t="shared" si="978"/>
        <v>45377</v>
      </c>
      <c r="J1249" s="110">
        <f t="shared" si="955"/>
        <v>1.5995520670966101E-3</v>
      </c>
      <c r="K1249" s="117">
        <f t="shared" si="979"/>
        <v>45407</v>
      </c>
      <c r="L1249" s="178">
        <f t="shared" si="981"/>
        <v>31</v>
      </c>
      <c r="M1249" s="178">
        <f t="shared" si="952"/>
        <v>14</v>
      </c>
      <c r="N1249" s="106">
        <f t="shared" si="956"/>
        <v>1.00072206</v>
      </c>
      <c r="O1249" s="111">
        <f t="shared" si="951"/>
        <v>1.00829937</v>
      </c>
      <c r="P1249" s="111">
        <f t="shared" si="972"/>
        <v>1.2642678656684581</v>
      </c>
      <c r="Q1249" s="106">
        <f t="shared" si="950"/>
        <v>1.2651807399999999</v>
      </c>
      <c r="R1249" s="106">
        <f t="shared" si="973"/>
        <v>1.2486170000000001</v>
      </c>
      <c r="S1249" s="106">
        <f t="shared" si="957"/>
        <v>601.57057729999997</v>
      </c>
      <c r="T1249" s="106">
        <f t="shared" si="958"/>
        <v>31.018192336544505</v>
      </c>
      <c r="U1249" s="106">
        <f t="shared" si="959"/>
        <v>94.676566248132616</v>
      </c>
      <c r="V1249" s="106">
        <f t="shared" si="960"/>
        <v>607.48427234467715</v>
      </c>
      <c r="W1249" s="19">
        <f t="shared" si="977"/>
        <v>0</v>
      </c>
      <c r="X1249" s="2">
        <f t="shared" si="961"/>
        <v>0</v>
      </c>
      <c r="Y1249" s="4">
        <f t="shared" si="962"/>
        <v>0</v>
      </c>
      <c r="Z1249" s="106">
        <f t="shared" si="963"/>
        <v>0</v>
      </c>
      <c r="AA1249" s="114">
        <f t="shared" si="974"/>
        <v>0.05</v>
      </c>
      <c r="AB1249" s="112">
        <f t="shared" si="964"/>
        <v>14</v>
      </c>
      <c r="AC1249" s="178">
        <f t="shared" si="980"/>
        <v>31</v>
      </c>
      <c r="AD1249" s="11">
        <f t="shared" si="975"/>
        <v>1.001837876</v>
      </c>
      <c r="AE1249" s="106">
        <f t="shared" ref="AE1249:AE1293" si="982">TRUNC((S1249*(AD1249-1)),8)</f>
        <v>1.10561212</v>
      </c>
      <c r="AF1249" s="106">
        <f t="shared" si="965"/>
        <v>1.11648076</v>
      </c>
      <c r="AG1249" s="106">
        <f t="shared" si="966"/>
        <v>0</v>
      </c>
      <c r="AH1249" s="115" t="str">
        <f t="shared" si="948"/>
        <v>A+J=</v>
      </c>
      <c r="AI1249" s="116">
        <f t="shared" si="976"/>
        <v>45407</v>
      </c>
      <c r="AJ1249" s="10"/>
      <c r="AO1249" s="26"/>
      <c r="AP1249" s="26"/>
      <c r="BA1249" s="1"/>
      <c r="BB1249" s="1"/>
      <c r="BC1249" s="1"/>
      <c r="BD1249" s="1"/>
      <c r="BE1249" s="1"/>
      <c r="BG1249" s="1"/>
      <c r="BH1249" s="1"/>
    </row>
    <row r="1250" spans="1:60" ht="15" customHeight="1" x14ac:dyDescent="0.25">
      <c r="A1250" s="105">
        <f t="shared" si="967"/>
        <v>45391</v>
      </c>
      <c r="B1250" s="106">
        <f t="shared" si="953"/>
        <v>608.70391130664188</v>
      </c>
      <c r="C1250" s="2">
        <f t="shared" si="968"/>
        <v>481.78951375999998</v>
      </c>
      <c r="D1250" s="2">
        <f t="shared" si="969"/>
        <v>124.76295802999994</v>
      </c>
      <c r="E1250" s="106">
        <f t="shared" si="954"/>
        <v>357.02655573000004</v>
      </c>
      <c r="F1250" s="21">
        <f t="shared" si="970"/>
        <v>6858.17</v>
      </c>
      <c r="G1250" s="108">
        <f t="shared" si="971"/>
        <v>6869.14</v>
      </c>
      <c r="H1250" s="109">
        <f t="shared" si="949"/>
        <v>45348</v>
      </c>
      <c r="I1250" s="109">
        <f t="shared" si="978"/>
        <v>45377</v>
      </c>
      <c r="J1250" s="110">
        <f t="shared" si="955"/>
        <v>1.5995520670966101E-3</v>
      </c>
      <c r="K1250" s="117">
        <f t="shared" si="979"/>
        <v>45407</v>
      </c>
      <c r="L1250" s="178">
        <f t="shared" si="981"/>
        <v>31</v>
      </c>
      <c r="M1250" s="178">
        <f t="shared" si="952"/>
        <v>15</v>
      </c>
      <c r="N1250" s="106">
        <f t="shared" si="956"/>
        <v>1.00077365</v>
      </c>
      <c r="O1250" s="111">
        <f t="shared" si="951"/>
        <v>1.00829937</v>
      </c>
      <c r="P1250" s="111">
        <f t="shared" si="972"/>
        <v>1.2642678656684581</v>
      </c>
      <c r="Q1250" s="106">
        <f t="shared" si="950"/>
        <v>1.2652459599999999</v>
      </c>
      <c r="R1250" s="106">
        <f t="shared" si="973"/>
        <v>1.2486170000000001</v>
      </c>
      <c r="S1250" s="106">
        <f t="shared" si="957"/>
        <v>601.57057729999997</v>
      </c>
      <c r="T1250" s="106">
        <f t="shared" si="958"/>
        <v>31.018192336544505</v>
      </c>
      <c r="U1250" s="106">
        <f t="shared" si="959"/>
        <v>94.699851520097326</v>
      </c>
      <c r="V1250" s="106">
        <f t="shared" si="960"/>
        <v>607.50755761664186</v>
      </c>
      <c r="W1250" s="19">
        <f t="shared" si="977"/>
        <v>0</v>
      </c>
      <c r="X1250" s="2">
        <f t="shared" si="961"/>
        <v>0</v>
      </c>
      <c r="Y1250" s="4">
        <f t="shared" si="962"/>
        <v>0</v>
      </c>
      <c r="Z1250" s="106">
        <f t="shared" si="963"/>
        <v>0</v>
      </c>
      <c r="AA1250" s="114">
        <f t="shared" si="974"/>
        <v>0.05</v>
      </c>
      <c r="AB1250" s="112">
        <f t="shared" si="964"/>
        <v>15</v>
      </c>
      <c r="AC1250" s="178">
        <f t="shared" si="980"/>
        <v>31</v>
      </c>
      <c r="AD1250" s="11">
        <f t="shared" si="975"/>
        <v>1.0019692819999999</v>
      </c>
      <c r="AE1250" s="106">
        <f t="shared" si="982"/>
        <v>1.1846620999999999</v>
      </c>
      <c r="AF1250" s="106">
        <f t="shared" si="965"/>
        <v>1.19635369</v>
      </c>
      <c r="AG1250" s="106">
        <f t="shared" si="966"/>
        <v>0</v>
      </c>
      <c r="AH1250" s="115" t="str">
        <f t="shared" ref="AH1250:AH1313" si="983">AH1249</f>
        <v>A+J=</v>
      </c>
      <c r="AI1250" s="116">
        <f t="shared" si="976"/>
        <v>45407</v>
      </c>
      <c r="AJ1250" s="10"/>
      <c r="AO1250" s="26"/>
      <c r="AP1250" s="26"/>
      <c r="BA1250" s="1"/>
      <c r="BB1250" s="1"/>
      <c r="BC1250" s="1"/>
      <c r="BD1250" s="1"/>
      <c r="BE1250" s="1"/>
      <c r="BG1250" s="1"/>
      <c r="BH1250" s="1"/>
    </row>
    <row r="1251" spans="1:60" ht="15" customHeight="1" x14ac:dyDescent="0.25">
      <c r="A1251" s="105">
        <f t="shared" si="967"/>
        <v>45392</v>
      </c>
      <c r="B1251" s="106">
        <f t="shared" si="953"/>
        <v>608.80709311913768</v>
      </c>
      <c r="C1251" s="2">
        <f t="shared" si="968"/>
        <v>481.78951375999998</v>
      </c>
      <c r="D1251" s="2">
        <f t="shared" si="969"/>
        <v>124.76295802999994</v>
      </c>
      <c r="E1251" s="106">
        <f t="shared" si="954"/>
        <v>357.02655573000004</v>
      </c>
      <c r="F1251" s="21">
        <f t="shared" si="970"/>
        <v>6858.17</v>
      </c>
      <c r="G1251" s="108">
        <f t="shared" si="971"/>
        <v>6869.14</v>
      </c>
      <c r="H1251" s="109">
        <f t="shared" si="949"/>
        <v>45348</v>
      </c>
      <c r="I1251" s="109">
        <f t="shared" si="978"/>
        <v>45377</v>
      </c>
      <c r="J1251" s="110">
        <f t="shared" si="955"/>
        <v>1.5995520670966101E-3</v>
      </c>
      <c r="K1251" s="117">
        <f t="shared" si="979"/>
        <v>45407</v>
      </c>
      <c r="L1251" s="178">
        <f t="shared" si="981"/>
        <v>31</v>
      </c>
      <c r="M1251" s="178">
        <f t="shared" si="952"/>
        <v>16</v>
      </c>
      <c r="N1251" s="106">
        <f t="shared" si="956"/>
        <v>1.0008252500000001</v>
      </c>
      <c r="O1251" s="111">
        <f t="shared" si="951"/>
        <v>1.00829937</v>
      </c>
      <c r="P1251" s="111">
        <f t="shared" si="972"/>
        <v>1.2642678656684581</v>
      </c>
      <c r="Q1251" s="106">
        <f t="shared" si="950"/>
        <v>1.2653112</v>
      </c>
      <c r="R1251" s="106">
        <f t="shared" si="973"/>
        <v>1.2486170000000001</v>
      </c>
      <c r="S1251" s="106">
        <f t="shared" si="957"/>
        <v>601.57057729999997</v>
      </c>
      <c r="T1251" s="106">
        <f t="shared" si="958"/>
        <v>31.018192336544505</v>
      </c>
      <c r="U1251" s="106">
        <f t="shared" si="959"/>
        <v>94.723143932593175</v>
      </c>
      <c r="V1251" s="106">
        <f t="shared" si="960"/>
        <v>607.5308500291377</v>
      </c>
      <c r="W1251" s="19">
        <f t="shared" si="977"/>
        <v>0</v>
      </c>
      <c r="X1251" s="2">
        <f t="shared" si="961"/>
        <v>0</v>
      </c>
      <c r="Y1251" s="4">
        <f t="shared" si="962"/>
        <v>0</v>
      </c>
      <c r="Z1251" s="106">
        <f t="shared" si="963"/>
        <v>0</v>
      </c>
      <c r="AA1251" s="114">
        <f t="shared" si="974"/>
        <v>0.05</v>
      </c>
      <c r="AB1251" s="112">
        <f t="shared" si="964"/>
        <v>16</v>
      </c>
      <c r="AC1251" s="178">
        <f t="shared" si="980"/>
        <v>31</v>
      </c>
      <c r="AD1251" s="11">
        <f t="shared" si="975"/>
        <v>1.0021007049999999</v>
      </c>
      <c r="AE1251" s="106">
        <f t="shared" si="982"/>
        <v>1.2637223099999999</v>
      </c>
      <c r="AF1251" s="106">
        <f t="shared" si="965"/>
        <v>1.2762430899999999</v>
      </c>
      <c r="AG1251" s="106">
        <f t="shared" si="966"/>
        <v>0</v>
      </c>
      <c r="AH1251" s="115" t="str">
        <f t="shared" si="983"/>
        <v>A+J=</v>
      </c>
      <c r="AI1251" s="116">
        <f t="shared" si="976"/>
        <v>45407</v>
      </c>
      <c r="AJ1251" s="10"/>
      <c r="AO1251" s="26"/>
      <c r="AP1251" s="26"/>
      <c r="BA1251" s="1"/>
      <c r="BB1251" s="1"/>
      <c r="BC1251" s="1"/>
      <c r="BD1251" s="1"/>
      <c r="BE1251" s="1"/>
      <c r="BG1251" s="1"/>
      <c r="BH1251" s="1"/>
    </row>
    <row r="1252" spans="1:60" ht="15" customHeight="1" x14ac:dyDescent="0.25">
      <c r="A1252" s="105">
        <f t="shared" si="967"/>
        <v>45393</v>
      </c>
      <c r="B1252" s="106">
        <f t="shared" si="953"/>
        <v>608.91028841136801</v>
      </c>
      <c r="C1252" s="2">
        <f t="shared" si="968"/>
        <v>481.78951375999998</v>
      </c>
      <c r="D1252" s="2">
        <f t="shared" si="969"/>
        <v>124.76295802999994</v>
      </c>
      <c r="E1252" s="106">
        <f t="shared" si="954"/>
        <v>357.02655573000004</v>
      </c>
      <c r="F1252" s="21">
        <f t="shared" si="970"/>
        <v>6858.17</v>
      </c>
      <c r="G1252" s="108">
        <f t="shared" si="971"/>
        <v>6869.14</v>
      </c>
      <c r="H1252" s="109">
        <f t="shared" si="949"/>
        <v>45348</v>
      </c>
      <c r="I1252" s="109">
        <f t="shared" si="978"/>
        <v>45377</v>
      </c>
      <c r="J1252" s="110">
        <f t="shared" si="955"/>
        <v>1.5995520670966101E-3</v>
      </c>
      <c r="K1252" s="117">
        <f t="shared" si="979"/>
        <v>45407</v>
      </c>
      <c r="L1252" s="178">
        <f t="shared" si="981"/>
        <v>31</v>
      </c>
      <c r="M1252" s="178">
        <f t="shared" si="952"/>
        <v>17</v>
      </c>
      <c r="N1252" s="106">
        <f t="shared" si="956"/>
        <v>1.00087685</v>
      </c>
      <c r="O1252" s="111">
        <f t="shared" si="951"/>
        <v>1.00829937</v>
      </c>
      <c r="P1252" s="111">
        <f t="shared" si="972"/>
        <v>1.2642678656684581</v>
      </c>
      <c r="Q1252" s="106">
        <f t="shared" si="950"/>
        <v>1.2653764300000001</v>
      </c>
      <c r="R1252" s="106">
        <f t="shared" si="973"/>
        <v>1.2486170000000001</v>
      </c>
      <c r="S1252" s="106">
        <f t="shared" si="957"/>
        <v>601.57057729999997</v>
      </c>
      <c r="T1252" s="106">
        <f t="shared" si="958"/>
        <v>31.018192336544505</v>
      </c>
      <c r="U1252" s="106">
        <f t="shared" si="959"/>
        <v>94.746432774823489</v>
      </c>
      <c r="V1252" s="106">
        <f t="shared" si="960"/>
        <v>607.55413887136797</v>
      </c>
      <c r="W1252" s="19">
        <f t="shared" si="977"/>
        <v>0</v>
      </c>
      <c r="X1252" s="2">
        <f t="shared" si="961"/>
        <v>0</v>
      </c>
      <c r="Y1252" s="4">
        <f t="shared" si="962"/>
        <v>0</v>
      </c>
      <c r="Z1252" s="106">
        <f t="shared" si="963"/>
        <v>0</v>
      </c>
      <c r="AA1252" s="114">
        <f t="shared" si="974"/>
        <v>0.05</v>
      </c>
      <c r="AB1252" s="112">
        <f t="shared" si="964"/>
        <v>17</v>
      </c>
      <c r="AC1252" s="178">
        <f t="shared" si="980"/>
        <v>31</v>
      </c>
      <c r="AD1252" s="11">
        <f t="shared" si="975"/>
        <v>1.0022321460000001</v>
      </c>
      <c r="AE1252" s="106">
        <f t="shared" si="982"/>
        <v>1.34279335</v>
      </c>
      <c r="AF1252" s="106">
        <f t="shared" si="965"/>
        <v>1.3561495400000001</v>
      </c>
      <c r="AG1252" s="106">
        <f t="shared" si="966"/>
        <v>0</v>
      </c>
      <c r="AH1252" s="115" t="str">
        <f t="shared" si="983"/>
        <v>A+J=</v>
      </c>
      <c r="AI1252" s="116">
        <f t="shared" si="976"/>
        <v>45407</v>
      </c>
      <c r="AJ1252" s="10"/>
      <c r="AO1252" s="26"/>
      <c r="AP1252" s="26"/>
      <c r="BA1252" s="1"/>
      <c r="BB1252" s="1"/>
      <c r="BC1252" s="1"/>
      <c r="BD1252" s="1"/>
      <c r="BE1252" s="1"/>
      <c r="BG1252" s="1"/>
      <c r="BH1252" s="1"/>
    </row>
    <row r="1253" spans="1:60" ht="15" customHeight="1" x14ac:dyDescent="0.25">
      <c r="A1253" s="105">
        <f t="shared" si="967"/>
        <v>45394</v>
      </c>
      <c r="B1253" s="106">
        <f t="shared" si="953"/>
        <v>609.01350669412921</v>
      </c>
      <c r="C1253" s="2">
        <f t="shared" si="968"/>
        <v>481.78951375999998</v>
      </c>
      <c r="D1253" s="2">
        <f t="shared" si="969"/>
        <v>124.76295802999994</v>
      </c>
      <c r="E1253" s="106">
        <f t="shared" si="954"/>
        <v>357.02655573000004</v>
      </c>
      <c r="F1253" s="21">
        <f t="shared" si="970"/>
        <v>6858.17</v>
      </c>
      <c r="G1253" s="108">
        <f t="shared" si="971"/>
        <v>6869.14</v>
      </c>
      <c r="H1253" s="109">
        <f t="shared" si="949"/>
        <v>45348</v>
      </c>
      <c r="I1253" s="109">
        <f t="shared" si="978"/>
        <v>45377</v>
      </c>
      <c r="J1253" s="110">
        <f t="shared" si="955"/>
        <v>1.5995520670966101E-3</v>
      </c>
      <c r="K1253" s="117">
        <f t="shared" si="979"/>
        <v>45407</v>
      </c>
      <c r="L1253" s="178">
        <f t="shared" si="981"/>
        <v>31</v>
      </c>
      <c r="M1253" s="178">
        <f t="shared" si="952"/>
        <v>18</v>
      </c>
      <c r="N1253" s="106">
        <f t="shared" si="956"/>
        <v>1.0009284599999999</v>
      </c>
      <c r="O1253" s="111">
        <f t="shared" si="951"/>
        <v>1.00829937</v>
      </c>
      <c r="P1253" s="111">
        <f t="shared" si="972"/>
        <v>1.2642678656684581</v>
      </c>
      <c r="Q1253" s="106">
        <f t="shared" si="950"/>
        <v>1.2654416799999999</v>
      </c>
      <c r="R1253" s="106">
        <f t="shared" si="973"/>
        <v>1.2486170000000001</v>
      </c>
      <c r="S1253" s="106">
        <f t="shared" si="957"/>
        <v>601.57057729999997</v>
      </c>
      <c r="T1253" s="106">
        <f t="shared" si="958"/>
        <v>31.018192336544505</v>
      </c>
      <c r="U1253" s="106">
        <f t="shared" si="959"/>
        <v>94.769728757584801</v>
      </c>
      <c r="V1253" s="106">
        <f t="shared" si="960"/>
        <v>607.57743485412925</v>
      </c>
      <c r="W1253" s="19">
        <f t="shared" si="977"/>
        <v>0</v>
      </c>
      <c r="X1253" s="2">
        <f t="shared" si="961"/>
        <v>0</v>
      </c>
      <c r="Y1253" s="4">
        <f t="shared" si="962"/>
        <v>0</v>
      </c>
      <c r="Z1253" s="106">
        <f t="shared" si="963"/>
        <v>0</v>
      </c>
      <c r="AA1253" s="114">
        <f t="shared" si="974"/>
        <v>0.05</v>
      </c>
      <c r="AB1253" s="112">
        <f t="shared" si="964"/>
        <v>18</v>
      </c>
      <c r="AC1253" s="178">
        <f t="shared" si="980"/>
        <v>31</v>
      </c>
      <c r="AD1253" s="11">
        <f t="shared" si="975"/>
        <v>1.002363603</v>
      </c>
      <c r="AE1253" s="106">
        <f t="shared" si="982"/>
        <v>1.42187402</v>
      </c>
      <c r="AF1253" s="106">
        <f t="shared" si="965"/>
        <v>1.4360718400000001</v>
      </c>
      <c r="AG1253" s="106">
        <f t="shared" si="966"/>
        <v>0</v>
      </c>
      <c r="AH1253" s="115" t="str">
        <f t="shared" si="983"/>
        <v>A+J=</v>
      </c>
      <c r="AI1253" s="116">
        <f t="shared" si="976"/>
        <v>45407</v>
      </c>
      <c r="AJ1253" s="10"/>
      <c r="AO1253" s="26"/>
      <c r="AP1253" s="26"/>
      <c r="BA1253" s="1"/>
      <c r="BB1253" s="1"/>
      <c r="BC1253" s="1"/>
      <c r="BD1253" s="1"/>
      <c r="BE1253" s="1"/>
      <c r="BG1253" s="1"/>
      <c r="BH1253" s="1"/>
    </row>
    <row r="1254" spans="1:60" ht="15" customHeight="1" x14ac:dyDescent="0.25">
      <c r="A1254" s="105">
        <f t="shared" si="967"/>
        <v>45395</v>
      </c>
      <c r="B1254" s="106">
        <f t="shared" si="953"/>
        <v>609.11673846662518</v>
      </c>
      <c r="C1254" s="2">
        <f t="shared" si="968"/>
        <v>481.78951375999998</v>
      </c>
      <c r="D1254" s="2">
        <f t="shared" si="969"/>
        <v>124.76295802999994</v>
      </c>
      <c r="E1254" s="106">
        <f t="shared" si="954"/>
        <v>357.02655573000004</v>
      </c>
      <c r="F1254" s="21">
        <f t="shared" si="970"/>
        <v>6858.17</v>
      </c>
      <c r="G1254" s="108">
        <f t="shared" si="971"/>
        <v>6869.14</v>
      </c>
      <c r="H1254" s="109">
        <f t="shared" si="949"/>
        <v>45348</v>
      </c>
      <c r="I1254" s="109">
        <f t="shared" si="978"/>
        <v>45377</v>
      </c>
      <c r="J1254" s="110">
        <f t="shared" si="955"/>
        <v>1.5995520670966101E-3</v>
      </c>
      <c r="K1254" s="117">
        <f t="shared" si="979"/>
        <v>45407</v>
      </c>
      <c r="L1254" s="178">
        <f t="shared" si="981"/>
        <v>31</v>
      </c>
      <c r="M1254" s="178">
        <f t="shared" si="952"/>
        <v>19</v>
      </c>
      <c r="N1254" s="106">
        <f t="shared" si="956"/>
        <v>1.0009800600000001</v>
      </c>
      <c r="O1254" s="111">
        <f t="shared" si="951"/>
        <v>1.00829937</v>
      </c>
      <c r="P1254" s="111">
        <f t="shared" si="972"/>
        <v>1.2642678656684581</v>
      </c>
      <c r="Q1254" s="106">
        <f t="shared" si="950"/>
        <v>1.26550692</v>
      </c>
      <c r="R1254" s="106">
        <f t="shared" si="973"/>
        <v>1.2486170000000001</v>
      </c>
      <c r="S1254" s="106">
        <f t="shared" si="957"/>
        <v>601.57057729999997</v>
      </c>
      <c r="T1254" s="106">
        <f t="shared" si="958"/>
        <v>31.018192336544505</v>
      </c>
      <c r="U1254" s="106">
        <f t="shared" si="959"/>
        <v>94.79302117008065</v>
      </c>
      <c r="V1254" s="106">
        <f t="shared" si="960"/>
        <v>607.6007272666252</v>
      </c>
      <c r="W1254" s="19">
        <f t="shared" si="977"/>
        <v>0</v>
      </c>
      <c r="X1254" s="2">
        <f t="shared" si="961"/>
        <v>0</v>
      </c>
      <c r="Y1254" s="4">
        <f t="shared" si="962"/>
        <v>0</v>
      </c>
      <c r="Z1254" s="106">
        <f t="shared" si="963"/>
        <v>0</v>
      </c>
      <c r="AA1254" s="114">
        <f t="shared" si="974"/>
        <v>0.05</v>
      </c>
      <c r="AB1254" s="112">
        <f t="shared" si="964"/>
        <v>19</v>
      </c>
      <c r="AC1254" s="178">
        <f t="shared" si="980"/>
        <v>31</v>
      </c>
      <c r="AD1254" s="11">
        <f t="shared" si="975"/>
        <v>1.0024950779999999</v>
      </c>
      <c r="AE1254" s="106">
        <f t="shared" si="982"/>
        <v>1.5009655099999999</v>
      </c>
      <c r="AF1254" s="106">
        <f t="shared" si="965"/>
        <v>1.5160111999999999</v>
      </c>
      <c r="AG1254" s="106">
        <f t="shared" si="966"/>
        <v>0</v>
      </c>
      <c r="AH1254" s="115" t="str">
        <f t="shared" si="983"/>
        <v>A+J=</v>
      </c>
      <c r="AI1254" s="116">
        <f t="shared" si="976"/>
        <v>45407</v>
      </c>
      <c r="AJ1254" s="10"/>
      <c r="AO1254" s="26"/>
      <c r="AP1254" s="26"/>
      <c r="BA1254" s="1"/>
      <c r="BB1254" s="1"/>
      <c r="BC1254" s="1"/>
      <c r="BD1254" s="1"/>
      <c r="BE1254" s="1"/>
      <c r="BG1254" s="1"/>
      <c r="BH1254" s="1"/>
    </row>
    <row r="1255" spans="1:60" ht="15" customHeight="1" x14ac:dyDescent="0.25">
      <c r="A1255" s="105">
        <f t="shared" si="967"/>
        <v>45396</v>
      </c>
      <c r="B1255" s="106">
        <f t="shared" si="953"/>
        <v>609.21999087938661</v>
      </c>
      <c r="C1255" s="2">
        <f t="shared" si="968"/>
        <v>481.78951375999998</v>
      </c>
      <c r="D1255" s="2">
        <f t="shared" si="969"/>
        <v>124.76295802999994</v>
      </c>
      <c r="E1255" s="106">
        <f t="shared" si="954"/>
        <v>357.02655573000004</v>
      </c>
      <c r="F1255" s="21">
        <f t="shared" si="970"/>
        <v>6858.17</v>
      </c>
      <c r="G1255" s="108">
        <f t="shared" si="971"/>
        <v>6869.14</v>
      </c>
      <c r="H1255" s="109">
        <f t="shared" si="949"/>
        <v>45348</v>
      </c>
      <c r="I1255" s="109">
        <f t="shared" si="978"/>
        <v>45377</v>
      </c>
      <c r="J1255" s="110">
        <f t="shared" si="955"/>
        <v>1.5995520670966101E-3</v>
      </c>
      <c r="K1255" s="117">
        <f t="shared" si="979"/>
        <v>45407</v>
      </c>
      <c r="L1255" s="178">
        <f t="shared" si="981"/>
        <v>31</v>
      </c>
      <c r="M1255" s="178">
        <f t="shared" si="952"/>
        <v>20</v>
      </c>
      <c r="N1255" s="106">
        <f t="shared" si="956"/>
        <v>1.0010316699999999</v>
      </c>
      <c r="O1255" s="111">
        <f t="shared" si="951"/>
        <v>1.00829937</v>
      </c>
      <c r="P1255" s="111">
        <f t="shared" si="972"/>
        <v>1.2642678656684581</v>
      </c>
      <c r="Q1255" s="106">
        <f t="shared" si="950"/>
        <v>1.26557217</v>
      </c>
      <c r="R1255" s="106">
        <f t="shared" si="973"/>
        <v>1.2486170000000001</v>
      </c>
      <c r="S1255" s="106">
        <f t="shared" si="957"/>
        <v>601.57057729999997</v>
      </c>
      <c r="T1255" s="106">
        <f t="shared" si="958"/>
        <v>31.018192336544505</v>
      </c>
      <c r="U1255" s="106">
        <f t="shared" si="959"/>
        <v>94.816317152842046</v>
      </c>
      <c r="V1255" s="106">
        <f t="shared" si="960"/>
        <v>607.6240232493866</v>
      </c>
      <c r="W1255" s="19">
        <f t="shared" si="977"/>
        <v>0</v>
      </c>
      <c r="X1255" s="2">
        <f t="shared" si="961"/>
        <v>0</v>
      </c>
      <c r="Y1255" s="4">
        <f t="shared" si="962"/>
        <v>0</v>
      </c>
      <c r="Z1255" s="106">
        <f t="shared" si="963"/>
        <v>0</v>
      </c>
      <c r="AA1255" s="114">
        <f t="shared" si="974"/>
        <v>0.05</v>
      </c>
      <c r="AB1255" s="112">
        <f t="shared" si="964"/>
        <v>20</v>
      </c>
      <c r="AC1255" s="178">
        <f t="shared" si="980"/>
        <v>31</v>
      </c>
      <c r="AD1255" s="11">
        <f t="shared" si="975"/>
        <v>1.002626571</v>
      </c>
      <c r="AE1255" s="106">
        <f t="shared" si="982"/>
        <v>1.58006783</v>
      </c>
      <c r="AF1255" s="106">
        <f t="shared" si="965"/>
        <v>1.5959676300000001</v>
      </c>
      <c r="AG1255" s="106">
        <f t="shared" si="966"/>
        <v>0</v>
      </c>
      <c r="AH1255" s="115" t="str">
        <f t="shared" si="983"/>
        <v>A+J=</v>
      </c>
      <c r="AI1255" s="116">
        <f t="shared" si="976"/>
        <v>45407</v>
      </c>
      <c r="AJ1255" s="10"/>
      <c r="AO1255" s="26"/>
      <c r="AP1255" s="26"/>
      <c r="BA1255" s="1"/>
      <c r="BB1255" s="1"/>
      <c r="BC1255" s="1"/>
      <c r="BD1255" s="1"/>
      <c r="BE1255" s="1"/>
      <c r="BG1255" s="1"/>
      <c r="BH1255" s="1"/>
    </row>
    <row r="1256" spans="1:60" ht="15" customHeight="1" x14ac:dyDescent="0.25">
      <c r="A1256" s="105">
        <f t="shared" si="967"/>
        <v>45397</v>
      </c>
      <c r="B1256" s="106">
        <f t="shared" si="953"/>
        <v>609.323259142148</v>
      </c>
      <c r="C1256" s="2">
        <f t="shared" si="968"/>
        <v>481.78951375999998</v>
      </c>
      <c r="D1256" s="2">
        <f t="shared" si="969"/>
        <v>124.76295802999994</v>
      </c>
      <c r="E1256" s="106">
        <f t="shared" si="954"/>
        <v>357.02655573000004</v>
      </c>
      <c r="F1256" s="21">
        <f t="shared" si="970"/>
        <v>6858.17</v>
      </c>
      <c r="G1256" s="108">
        <f t="shared" si="971"/>
        <v>6869.14</v>
      </c>
      <c r="H1256" s="109">
        <f t="shared" ref="H1256:H1319" si="984">EDATE(I1256,-1)</f>
        <v>45348</v>
      </c>
      <c r="I1256" s="109">
        <f t="shared" si="978"/>
        <v>45377</v>
      </c>
      <c r="J1256" s="110">
        <f t="shared" si="955"/>
        <v>1.5995520670966101E-3</v>
      </c>
      <c r="K1256" s="117">
        <f t="shared" si="979"/>
        <v>45407</v>
      </c>
      <c r="L1256" s="178">
        <f t="shared" si="981"/>
        <v>31</v>
      </c>
      <c r="M1256" s="178">
        <f t="shared" si="952"/>
        <v>21</v>
      </c>
      <c r="N1256" s="106">
        <f t="shared" si="956"/>
        <v>1.00108328</v>
      </c>
      <c r="O1256" s="111">
        <f t="shared" si="951"/>
        <v>1.00829937</v>
      </c>
      <c r="P1256" s="111">
        <f t="shared" si="972"/>
        <v>1.2642678656684581</v>
      </c>
      <c r="Q1256" s="106">
        <f t="shared" si="950"/>
        <v>1.26563742</v>
      </c>
      <c r="R1256" s="106">
        <f t="shared" si="973"/>
        <v>1.2486170000000001</v>
      </c>
      <c r="S1256" s="106">
        <f t="shared" si="957"/>
        <v>601.57057729999997</v>
      </c>
      <c r="T1256" s="106">
        <f t="shared" si="958"/>
        <v>31.018192336544505</v>
      </c>
      <c r="U1256" s="106">
        <f t="shared" si="959"/>
        <v>94.839613135603429</v>
      </c>
      <c r="V1256" s="106">
        <f t="shared" si="960"/>
        <v>607.64731923214799</v>
      </c>
      <c r="W1256" s="19">
        <f t="shared" si="977"/>
        <v>0</v>
      </c>
      <c r="X1256" s="2">
        <f t="shared" si="961"/>
        <v>0</v>
      </c>
      <c r="Y1256" s="4">
        <f t="shared" si="962"/>
        <v>0</v>
      </c>
      <c r="Z1256" s="106">
        <f t="shared" si="963"/>
        <v>0</v>
      </c>
      <c r="AA1256" s="114">
        <f t="shared" si="974"/>
        <v>0.05</v>
      </c>
      <c r="AB1256" s="112">
        <f t="shared" si="964"/>
        <v>21</v>
      </c>
      <c r="AC1256" s="178">
        <f t="shared" si="980"/>
        <v>31</v>
      </c>
      <c r="AD1256" s="11">
        <f t="shared" si="975"/>
        <v>1.00275808</v>
      </c>
      <c r="AE1256" s="106">
        <f t="shared" si="982"/>
        <v>1.6591797699999999</v>
      </c>
      <c r="AF1256" s="106">
        <f t="shared" si="965"/>
        <v>1.6759399100000001</v>
      </c>
      <c r="AG1256" s="106">
        <f t="shared" si="966"/>
        <v>0</v>
      </c>
      <c r="AH1256" s="115" t="str">
        <f t="shared" si="983"/>
        <v>A+J=</v>
      </c>
      <c r="AI1256" s="116">
        <f t="shared" si="976"/>
        <v>45407</v>
      </c>
      <c r="AJ1256" s="10"/>
      <c r="AO1256" s="26"/>
      <c r="AP1256" s="26"/>
      <c r="BA1256" s="1"/>
      <c r="BB1256" s="1"/>
      <c r="BC1256" s="1"/>
      <c r="BD1256" s="1"/>
      <c r="BE1256" s="1"/>
      <c r="BG1256" s="1"/>
      <c r="BH1256" s="1"/>
    </row>
    <row r="1257" spans="1:60" ht="15" customHeight="1" x14ac:dyDescent="0.25">
      <c r="A1257" s="105">
        <f t="shared" si="967"/>
        <v>45398</v>
      </c>
      <c r="B1257" s="106">
        <f t="shared" si="953"/>
        <v>609.42654805517486</v>
      </c>
      <c r="C1257" s="2">
        <f t="shared" si="968"/>
        <v>481.78951375999998</v>
      </c>
      <c r="D1257" s="2">
        <f t="shared" si="969"/>
        <v>124.76295802999994</v>
      </c>
      <c r="E1257" s="106">
        <f t="shared" si="954"/>
        <v>357.02655573000004</v>
      </c>
      <c r="F1257" s="21">
        <f t="shared" si="970"/>
        <v>6858.17</v>
      </c>
      <c r="G1257" s="108">
        <f t="shared" si="971"/>
        <v>6869.14</v>
      </c>
      <c r="H1257" s="109">
        <f t="shared" si="984"/>
        <v>45348</v>
      </c>
      <c r="I1257" s="109">
        <f t="shared" si="978"/>
        <v>45377</v>
      </c>
      <c r="J1257" s="110">
        <f t="shared" si="955"/>
        <v>1.5995520670966101E-3</v>
      </c>
      <c r="K1257" s="117">
        <f t="shared" si="979"/>
        <v>45407</v>
      </c>
      <c r="L1257" s="178">
        <f t="shared" si="981"/>
        <v>31</v>
      </c>
      <c r="M1257" s="178">
        <f t="shared" si="952"/>
        <v>22</v>
      </c>
      <c r="N1257" s="106">
        <f t="shared" si="956"/>
        <v>1.0011349</v>
      </c>
      <c r="O1257" s="111">
        <f t="shared" si="951"/>
        <v>1.00829937</v>
      </c>
      <c r="P1257" s="111">
        <f t="shared" si="972"/>
        <v>1.2642678656684581</v>
      </c>
      <c r="Q1257" s="106">
        <f t="shared" ref="Q1257:Q1320" si="985">TRUNC(TRUNC((N1257*P1257),15),8)</f>
        <v>1.26570268</v>
      </c>
      <c r="R1257" s="106">
        <f t="shared" si="973"/>
        <v>1.2486170000000001</v>
      </c>
      <c r="S1257" s="106">
        <f t="shared" si="957"/>
        <v>601.57057729999997</v>
      </c>
      <c r="T1257" s="106">
        <f t="shared" si="958"/>
        <v>31.018192336544505</v>
      </c>
      <c r="U1257" s="106">
        <f t="shared" si="959"/>
        <v>94.86291268863036</v>
      </c>
      <c r="V1257" s="106">
        <f t="shared" si="960"/>
        <v>607.67061878517484</v>
      </c>
      <c r="W1257" s="19">
        <f t="shared" si="977"/>
        <v>0</v>
      </c>
      <c r="X1257" s="2">
        <f t="shared" si="961"/>
        <v>0</v>
      </c>
      <c r="Y1257" s="4">
        <f t="shared" si="962"/>
        <v>0</v>
      </c>
      <c r="Z1257" s="106">
        <f t="shared" si="963"/>
        <v>0</v>
      </c>
      <c r="AA1257" s="114">
        <f t="shared" si="974"/>
        <v>0.05</v>
      </c>
      <c r="AB1257" s="112">
        <f t="shared" si="964"/>
        <v>22</v>
      </c>
      <c r="AC1257" s="178">
        <f t="shared" si="980"/>
        <v>31</v>
      </c>
      <c r="AD1257" s="11">
        <f t="shared" si="975"/>
        <v>1.002889607</v>
      </c>
      <c r="AE1257" s="106">
        <f t="shared" si="982"/>
        <v>1.73830255</v>
      </c>
      <c r="AF1257" s="106">
        <f t="shared" si="965"/>
        <v>1.75592927</v>
      </c>
      <c r="AG1257" s="106">
        <f t="shared" si="966"/>
        <v>0</v>
      </c>
      <c r="AH1257" s="115" t="str">
        <f t="shared" si="983"/>
        <v>A+J=</v>
      </c>
      <c r="AI1257" s="116">
        <f t="shared" si="976"/>
        <v>45407</v>
      </c>
      <c r="AJ1257" s="10"/>
      <c r="AO1257" s="26"/>
      <c r="AP1257" s="26"/>
      <c r="BA1257" s="1"/>
      <c r="BB1257" s="1"/>
      <c r="BC1257" s="1"/>
      <c r="BD1257" s="1"/>
      <c r="BE1257" s="1"/>
      <c r="BG1257" s="1"/>
      <c r="BH1257" s="1"/>
    </row>
    <row r="1258" spans="1:60" ht="15" customHeight="1" x14ac:dyDescent="0.25">
      <c r="A1258" s="105">
        <f t="shared" si="967"/>
        <v>45399</v>
      </c>
      <c r="B1258" s="106">
        <f t="shared" si="953"/>
        <v>609.52984983793624</v>
      </c>
      <c r="C1258" s="2">
        <f t="shared" si="968"/>
        <v>481.78951375999998</v>
      </c>
      <c r="D1258" s="2">
        <f t="shared" si="969"/>
        <v>124.76295802999994</v>
      </c>
      <c r="E1258" s="106">
        <f t="shared" si="954"/>
        <v>357.02655573000004</v>
      </c>
      <c r="F1258" s="21">
        <f t="shared" si="970"/>
        <v>6858.17</v>
      </c>
      <c r="G1258" s="108">
        <f t="shared" si="971"/>
        <v>6869.14</v>
      </c>
      <c r="H1258" s="109">
        <f t="shared" si="984"/>
        <v>45348</v>
      </c>
      <c r="I1258" s="109">
        <f t="shared" si="978"/>
        <v>45377</v>
      </c>
      <c r="J1258" s="110">
        <f t="shared" si="955"/>
        <v>1.5995520670966101E-3</v>
      </c>
      <c r="K1258" s="117">
        <f t="shared" si="979"/>
        <v>45407</v>
      </c>
      <c r="L1258" s="178">
        <f t="shared" si="981"/>
        <v>31</v>
      </c>
      <c r="M1258" s="178">
        <f t="shared" si="952"/>
        <v>23</v>
      </c>
      <c r="N1258" s="106">
        <f t="shared" si="956"/>
        <v>1.0011865099999999</v>
      </c>
      <c r="O1258" s="111">
        <f t="shared" ref="O1258:O1321" si="986">IF(K1258&gt;K1257,N1257,O1257)</f>
        <v>1.00829937</v>
      </c>
      <c r="P1258" s="111">
        <f t="shared" si="972"/>
        <v>1.2642678656684581</v>
      </c>
      <c r="Q1258" s="106">
        <f t="shared" si="985"/>
        <v>1.26576793</v>
      </c>
      <c r="R1258" s="106">
        <f t="shared" si="973"/>
        <v>1.2486170000000001</v>
      </c>
      <c r="S1258" s="106">
        <f t="shared" si="957"/>
        <v>601.57057729999997</v>
      </c>
      <c r="T1258" s="106">
        <f t="shared" si="958"/>
        <v>31.018192336544505</v>
      </c>
      <c r="U1258" s="106">
        <f t="shared" si="959"/>
        <v>94.886208671391742</v>
      </c>
      <c r="V1258" s="106">
        <f t="shared" si="960"/>
        <v>607.69391476793623</v>
      </c>
      <c r="W1258" s="19">
        <f t="shared" si="977"/>
        <v>0</v>
      </c>
      <c r="X1258" s="2">
        <f t="shared" si="961"/>
        <v>0</v>
      </c>
      <c r="Y1258" s="4">
        <f t="shared" si="962"/>
        <v>0</v>
      </c>
      <c r="Z1258" s="106">
        <f t="shared" si="963"/>
        <v>0</v>
      </c>
      <c r="AA1258" s="114">
        <f t="shared" si="974"/>
        <v>0.05</v>
      </c>
      <c r="AB1258" s="112">
        <f t="shared" si="964"/>
        <v>23</v>
      </c>
      <c r="AC1258" s="178">
        <f t="shared" si="980"/>
        <v>31</v>
      </c>
      <c r="AD1258" s="11">
        <f t="shared" si="975"/>
        <v>1.003021151</v>
      </c>
      <c r="AE1258" s="106">
        <f t="shared" si="982"/>
        <v>1.8174355499999999</v>
      </c>
      <c r="AF1258" s="106">
        <f t="shared" si="965"/>
        <v>1.8359350699999999</v>
      </c>
      <c r="AG1258" s="106">
        <f t="shared" si="966"/>
        <v>0</v>
      </c>
      <c r="AH1258" s="115" t="str">
        <f t="shared" si="983"/>
        <v>A+J=</v>
      </c>
      <c r="AI1258" s="116">
        <f t="shared" si="976"/>
        <v>45407</v>
      </c>
      <c r="AJ1258" s="10"/>
      <c r="AO1258" s="26"/>
      <c r="AP1258" s="26"/>
      <c r="BA1258" s="1"/>
      <c r="BB1258" s="1"/>
      <c r="BC1258" s="1"/>
      <c r="BD1258" s="1"/>
      <c r="BE1258" s="1"/>
      <c r="BG1258" s="1"/>
      <c r="BH1258" s="1"/>
    </row>
    <row r="1259" spans="1:60" ht="15" customHeight="1" x14ac:dyDescent="0.25">
      <c r="A1259" s="105">
        <f t="shared" si="967"/>
        <v>45400</v>
      </c>
      <c r="B1259" s="106">
        <f t="shared" si="953"/>
        <v>609.63317167096318</v>
      </c>
      <c r="C1259" s="2">
        <f t="shared" si="968"/>
        <v>481.78951375999998</v>
      </c>
      <c r="D1259" s="2">
        <f t="shared" si="969"/>
        <v>124.76295802999994</v>
      </c>
      <c r="E1259" s="106">
        <f t="shared" si="954"/>
        <v>357.02655573000004</v>
      </c>
      <c r="F1259" s="21">
        <f t="shared" si="970"/>
        <v>6858.17</v>
      </c>
      <c r="G1259" s="108">
        <f t="shared" si="971"/>
        <v>6869.14</v>
      </c>
      <c r="H1259" s="109">
        <f t="shared" si="984"/>
        <v>45348</v>
      </c>
      <c r="I1259" s="109">
        <f t="shared" si="978"/>
        <v>45377</v>
      </c>
      <c r="J1259" s="110">
        <f t="shared" si="955"/>
        <v>1.5995520670966101E-3</v>
      </c>
      <c r="K1259" s="117">
        <f t="shared" si="979"/>
        <v>45407</v>
      </c>
      <c r="L1259" s="178">
        <f t="shared" si="981"/>
        <v>31</v>
      </c>
      <c r="M1259" s="178">
        <f t="shared" si="952"/>
        <v>24</v>
      </c>
      <c r="N1259" s="106">
        <f t="shared" si="956"/>
        <v>1.0012381299999999</v>
      </c>
      <c r="O1259" s="111">
        <f t="shared" si="986"/>
        <v>1.00829937</v>
      </c>
      <c r="P1259" s="111">
        <f t="shared" si="972"/>
        <v>1.2642678656684581</v>
      </c>
      <c r="Q1259" s="106">
        <f t="shared" si="985"/>
        <v>1.2658331899999999</v>
      </c>
      <c r="R1259" s="106">
        <f t="shared" si="973"/>
        <v>1.2486170000000001</v>
      </c>
      <c r="S1259" s="106">
        <f t="shared" si="957"/>
        <v>601.57057729999997</v>
      </c>
      <c r="T1259" s="106">
        <f t="shared" si="958"/>
        <v>31.018192336544505</v>
      </c>
      <c r="U1259" s="106">
        <f t="shared" si="959"/>
        <v>94.909508224418673</v>
      </c>
      <c r="V1259" s="106">
        <f t="shared" si="960"/>
        <v>607.71721432096319</v>
      </c>
      <c r="W1259" s="19">
        <f t="shared" si="977"/>
        <v>0</v>
      </c>
      <c r="X1259" s="2">
        <f t="shared" si="961"/>
        <v>0</v>
      </c>
      <c r="Y1259" s="4">
        <f t="shared" si="962"/>
        <v>0</v>
      </c>
      <c r="Z1259" s="106">
        <f t="shared" si="963"/>
        <v>0</v>
      </c>
      <c r="AA1259" s="114">
        <f t="shared" si="974"/>
        <v>0.05</v>
      </c>
      <c r="AB1259" s="112">
        <f t="shared" si="964"/>
        <v>24</v>
      </c>
      <c r="AC1259" s="178">
        <f t="shared" si="980"/>
        <v>31</v>
      </c>
      <c r="AD1259" s="11">
        <f t="shared" si="975"/>
        <v>1.0031527119999999</v>
      </c>
      <c r="AE1259" s="106">
        <f t="shared" si="982"/>
        <v>1.8965787700000001</v>
      </c>
      <c r="AF1259" s="106">
        <f t="shared" si="965"/>
        <v>1.91595735</v>
      </c>
      <c r="AG1259" s="106">
        <f t="shared" si="966"/>
        <v>0</v>
      </c>
      <c r="AH1259" s="115" t="str">
        <f t="shared" si="983"/>
        <v>A+J=</v>
      </c>
      <c r="AI1259" s="116">
        <f t="shared" si="976"/>
        <v>45407</v>
      </c>
      <c r="AJ1259" s="10"/>
      <c r="AO1259" s="26"/>
      <c r="AP1259" s="26"/>
      <c r="BA1259" s="1"/>
      <c r="BB1259" s="1"/>
      <c r="BC1259" s="1"/>
      <c r="BD1259" s="1"/>
      <c r="BE1259" s="1"/>
      <c r="BG1259" s="1"/>
      <c r="BH1259" s="1"/>
    </row>
    <row r="1260" spans="1:60" ht="15" customHeight="1" x14ac:dyDescent="0.25">
      <c r="A1260" s="105">
        <f t="shared" si="967"/>
        <v>45401</v>
      </c>
      <c r="B1260" s="106">
        <f t="shared" si="953"/>
        <v>609.73651354425567</v>
      </c>
      <c r="C1260" s="2">
        <f t="shared" si="968"/>
        <v>481.78951375999998</v>
      </c>
      <c r="D1260" s="2">
        <f t="shared" si="969"/>
        <v>124.76295802999994</v>
      </c>
      <c r="E1260" s="106">
        <f t="shared" si="954"/>
        <v>357.02655573000004</v>
      </c>
      <c r="F1260" s="21">
        <f t="shared" si="970"/>
        <v>6858.17</v>
      </c>
      <c r="G1260" s="108">
        <f t="shared" si="971"/>
        <v>6869.14</v>
      </c>
      <c r="H1260" s="109">
        <f t="shared" si="984"/>
        <v>45348</v>
      </c>
      <c r="I1260" s="109">
        <f t="shared" si="978"/>
        <v>45377</v>
      </c>
      <c r="J1260" s="110">
        <f t="shared" si="955"/>
        <v>1.5995520670966101E-3</v>
      </c>
      <c r="K1260" s="117">
        <f t="shared" si="979"/>
        <v>45407</v>
      </c>
      <c r="L1260" s="178">
        <f t="shared" si="981"/>
        <v>31</v>
      </c>
      <c r="M1260" s="178">
        <f t="shared" si="952"/>
        <v>25</v>
      </c>
      <c r="N1260" s="106">
        <f t="shared" si="956"/>
        <v>1.0012897599999999</v>
      </c>
      <c r="O1260" s="111">
        <f t="shared" si="986"/>
        <v>1.00829937</v>
      </c>
      <c r="P1260" s="111">
        <f t="shared" si="972"/>
        <v>1.2642678656684581</v>
      </c>
      <c r="Q1260" s="106">
        <f t="shared" si="985"/>
        <v>1.2658984600000001</v>
      </c>
      <c r="R1260" s="106">
        <f t="shared" si="973"/>
        <v>1.2486170000000001</v>
      </c>
      <c r="S1260" s="106">
        <f t="shared" si="957"/>
        <v>601.57057729999997</v>
      </c>
      <c r="T1260" s="106">
        <f t="shared" si="958"/>
        <v>31.018192336544505</v>
      </c>
      <c r="U1260" s="106">
        <f t="shared" si="959"/>
        <v>94.932811347711208</v>
      </c>
      <c r="V1260" s="106">
        <f t="shared" si="960"/>
        <v>607.74051744425572</v>
      </c>
      <c r="W1260" s="19">
        <f t="shared" si="977"/>
        <v>0</v>
      </c>
      <c r="X1260" s="2">
        <f t="shared" si="961"/>
        <v>0</v>
      </c>
      <c r="Y1260" s="4">
        <f t="shared" si="962"/>
        <v>0</v>
      </c>
      <c r="Z1260" s="106">
        <f t="shared" si="963"/>
        <v>0</v>
      </c>
      <c r="AA1260" s="114">
        <f t="shared" si="974"/>
        <v>0.05</v>
      </c>
      <c r="AB1260" s="112">
        <f t="shared" si="964"/>
        <v>25</v>
      </c>
      <c r="AC1260" s="178">
        <f t="shared" si="980"/>
        <v>31</v>
      </c>
      <c r="AD1260" s="11">
        <f t="shared" si="975"/>
        <v>1.0032842900000001</v>
      </c>
      <c r="AE1260" s="106">
        <f t="shared" si="982"/>
        <v>1.97573223</v>
      </c>
      <c r="AF1260" s="106">
        <f t="shared" si="965"/>
        <v>1.9959960999999999</v>
      </c>
      <c r="AG1260" s="106">
        <f t="shared" si="966"/>
        <v>0</v>
      </c>
      <c r="AH1260" s="115" t="str">
        <f t="shared" si="983"/>
        <v>A+J=</v>
      </c>
      <c r="AI1260" s="116">
        <f t="shared" si="976"/>
        <v>45407</v>
      </c>
      <c r="AJ1260" s="10"/>
      <c r="AO1260" s="26"/>
      <c r="AP1260" s="26"/>
      <c r="BA1260" s="1"/>
      <c r="BB1260" s="1"/>
      <c r="BC1260" s="1"/>
      <c r="BD1260" s="1"/>
      <c r="BE1260" s="1"/>
      <c r="BG1260" s="1"/>
      <c r="BH1260" s="1"/>
    </row>
    <row r="1261" spans="1:60" ht="15" customHeight="1" x14ac:dyDescent="0.25">
      <c r="A1261" s="105">
        <f t="shared" si="967"/>
        <v>45402</v>
      </c>
      <c r="B1261" s="106">
        <f t="shared" si="953"/>
        <v>609.83986890728272</v>
      </c>
      <c r="C1261" s="2">
        <f t="shared" si="968"/>
        <v>481.78951375999998</v>
      </c>
      <c r="D1261" s="2">
        <f t="shared" si="969"/>
        <v>124.76295802999994</v>
      </c>
      <c r="E1261" s="106">
        <f t="shared" si="954"/>
        <v>357.02655573000004</v>
      </c>
      <c r="F1261" s="21">
        <f t="shared" si="970"/>
        <v>6858.17</v>
      </c>
      <c r="G1261" s="108">
        <f t="shared" si="971"/>
        <v>6869.14</v>
      </c>
      <c r="H1261" s="109">
        <f t="shared" si="984"/>
        <v>45348</v>
      </c>
      <c r="I1261" s="109">
        <f t="shared" si="978"/>
        <v>45377</v>
      </c>
      <c r="J1261" s="110">
        <f t="shared" si="955"/>
        <v>1.5995520670966101E-3</v>
      </c>
      <c r="K1261" s="117">
        <f t="shared" si="979"/>
        <v>45407</v>
      </c>
      <c r="L1261" s="178">
        <f t="shared" si="981"/>
        <v>31</v>
      </c>
      <c r="M1261" s="178">
        <f t="shared" si="952"/>
        <v>26</v>
      </c>
      <c r="N1261" s="106">
        <f t="shared" si="956"/>
        <v>1.0013413799999999</v>
      </c>
      <c r="O1261" s="111">
        <f t="shared" si="986"/>
        <v>1.00829937</v>
      </c>
      <c r="P1261" s="111">
        <f t="shared" si="972"/>
        <v>1.2642678656684581</v>
      </c>
      <c r="Q1261" s="106">
        <f t="shared" si="985"/>
        <v>1.26596372</v>
      </c>
      <c r="R1261" s="106">
        <f t="shared" si="973"/>
        <v>1.2486170000000001</v>
      </c>
      <c r="S1261" s="106">
        <f t="shared" si="957"/>
        <v>601.57057729999997</v>
      </c>
      <c r="T1261" s="106">
        <f t="shared" si="958"/>
        <v>31.018192336544505</v>
      </c>
      <c r="U1261" s="106">
        <f t="shared" si="959"/>
        <v>94.956110900738125</v>
      </c>
      <c r="V1261" s="106">
        <f t="shared" si="960"/>
        <v>607.76381699728267</v>
      </c>
      <c r="W1261" s="19">
        <f t="shared" si="977"/>
        <v>0</v>
      </c>
      <c r="X1261" s="2">
        <f t="shared" si="961"/>
        <v>0</v>
      </c>
      <c r="Y1261" s="4">
        <f t="shared" si="962"/>
        <v>0</v>
      </c>
      <c r="Z1261" s="106">
        <f t="shared" si="963"/>
        <v>0</v>
      </c>
      <c r="AA1261" s="114">
        <f t="shared" si="974"/>
        <v>0.05</v>
      </c>
      <c r="AB1261" s="112">
        <f t="shared" si="964"/>
        <v>26</v>
      </c>
      <c r="AC1261" s="178">
        <f t="shared" si="980"/>
        <v>31</v>
      </c>
      <c r="AD1261" s="11">
        <f t="shared" si="975"/>
        <v>1.003415886</v>
      </c>
      <c r="AE1261" s="106">
        <f t="shared" si="982"/>
        <v>2.0548965099999998</v>
      </c>
      <c r="AF1261" s="106">
        <f t="shared" si="965"/>
        <v>2.0760519099999999</v>
      </c>
      <c r="AG1261" s="106">
        <f t="shared" si="966"/>
        <v>0</v>
      </c>
      <c r="AH1261" s="115" t="str">
        <f t="shared" si="983"/>
        <v>A+J=</v>
      </c>
      <c r="AI1261" s="116">
        <f t="shared" si="976"/>
        <v>45407</v>
      </c>
      <c r="AJ1261" s="10"/>
      <c r="AO1261" s="26"/>
      <c r="AP1261" s="26"/>
      <c r="BA1261" s="1"/>
      <c r="BB1261" s="1"/>
      <c r="BC1261" s="1"/>
      <c r="BD1261" s="1"/>
      <c r="BE1261" s="1"/>
      <c r="BG1261" s="1"/>
      <c r="BH1261" s="1"/>
    </row>
    <row r="1262" spans="1:60" ht="15" customHeight="1" x14ac:dyDescent="0.25">
      <c r="A1262" s="105">
        <f t="shared" si="967"/>
        <v>45403</v>
      </c>
      <c r="B1262" s="106">
        <f t="shared" si="953"/>
        <v>609.94324790084079</v>
      </c>
      <c r="C1262" s="2">
        <f t="shared" si="968"/>
        <v>481.78951375999998</v>
      </c>
      <c r="D1262" s="2">
        <f t="shared" si="969"/>
        <v>124.76295802999994</v>
      </c>
      <c r="E1262" s="106">
        <f t="shared" si="954"/>
        <v>357.02655573000004</v>
      </c>
      <c r="F1262" s="21">
        <f t="shared" si="970"/>
        <v>6858.17</v>
      </c>
      <c r="G1262" s="108">
        <f t="shared" si="971"/>
        <v>6869.14</v>
      </c>
      <c r="H1262" s="109">
        <f t="shared" si="984"/>
        <v>45348</v>
      </c>
      <c r="I1262" s="109">
        <f t="shared" si="978"/>
        <v>45377</v>
      </c>
      <c r="J1262" s="110">
        <f t="shared" si="955"/>
        <v>1.5995520670966101E-3</v>
      </c>
      <c r="K1262" s="117">
        <f t="shared" si="979"/>
        <v>45407</v>
      </c>
      <c r="L1262" s="178">
        <f t="shared" si="981"/>
        <v>31</v>
      </c>
      <c r="M1262" s="178">
        <f t="shared" si="952"/>
        <v>27</v>
      </c>
      <c r="N1262" s="106">
        <f t="shared" si="956"/>
        <v>1.0013930099999999</v>
      </c>
      <c r="O1262" s="111">
        <f t="shared" si="986"/>
        <v>1.00829937</v>
      </c>
      <c r="P1262" s="111">
        <f t="shared" si="972"/>
        <v>1.2642678656684581</v>
      </c>
      <c r="Q1262" s="106">
        <f t="shared" si="985"/>
        <v>1.2660290000000001</v>
      </c>
      <c r="R1262" s="106">
        <f t="shared" si="973"/>
        <v>1.2486170000000001</v>
      </c>
      <c r="S1262" s="106">
        <f t="shared" si="957"/>
        <v>601.57057729999997</v>
      </c>
      <c r="T1262" s="106">
        <f t="shared" si="958"/>
        <v>31.018192336544505</v>
      </c>
      <c r="U1262" s="106">
        <f t="shared" si="959"/>
        <v>94.979417594296208</v>
      </c>
      <c r="V1262" s="106">
        <f t="shared" si="960"/>
        <v>607.78712369084076</v>
      </c>
      <c r="W1262" s="19">
        <f t="shared" si="977"/>
        <v>0</v>
      </c>
      <c r="X1262" s="2">
        <f t="shared" si="961"/>
        <v>0</v>
      </c>
      <c r="Y1262" s="4">
        <f t="shared" si="962"/>
        <v>0</v>
      </c>
      <c r="Z1262" s="106">
        <f t="shared" si="963"/>
        <v>0</v>
      </c>
      <c r="AA1262" s="114">
        <f t="shared" si="974"/>
        <v>0.05</v>
      </c>
      <c r="AB1262" s="112">
        <f t="shared" si="964"/>
        <v>27</v>
      </c>
      <c r="AC1262" s="178">
        <f t="shared" si="980"/>
        <v>31</v>
      </c>
      <c r="AD1262" s="11">
        <f t="shared" si="975"/>
        <v>1.003547499</v>
      </c>
      <c r="AE1262" s="106">
        <f t="shared" si="982"/>
        <v>2.1340710199999999</v>
      </c>
      <c r="AF1262" s="106">
        <f t="shared" si="965"/>
        <v>2.1561242100000002</v>
      </c>
      <c r="AG1262" s="106">
        <f t="shared" si="966"/>
        <v>0</v>
      </c>
      <c r="AH1262" s="115" t="str">
        <f t="shared" si="983"/>
        <v>A+J=</v>
      </c>
      <c r="AI1262" s="116">
        <f t="shared" si="976"/>
        <v>45407</v>
      </c>
      <c r="AJ1262" s="10"/>
      <c r="AO1262" s="26"/>
      <c r="AP1262" s="26"/>
      <c r="BA1262" s="1"/>
      <c r="BB1262" s="1"/>
      <c r="BC1262" s="1"/>
      <c r="BD1262" s="1"/>
      <c r="BE1262" s="1"/>
      <c r="BG1262" s="1"/>
      <c r="BH1262" s="1"/>
    </row>
    <row r="1263" spans="1:60" ht="15" customHeight="1" x14ac:dyDescent="0.25">
      <c r="A1263" s="105">
        <f t="shared" si="967"/>
        <v>45404</v>
      </c>
      <c r="B1263" s="106">
        <f t="shared" si="953"/>
        <v>610.04663977413315</v>
      </c>
      <c r="C1263" s="2">
        <f t="shared" si="968"/>
        <v>481.78951375999998</v>
      </c>
      <c r="D1263" s="2">
        <f t="shared" si="969"/>
        <v>124.76295802999994</v>
      </c>
      <c r="E1263" s="106">
        <f t="shared" si="954"/>
        <v>357.02655573000004</v>
      </c>
      <c r="F1263" s="21">
        <f t="shared" si="970"/>
        <v>6858.17</v>
      </c>
      <c r="G1263" s="108">
        <f t="shared" si="971"/>
        <v>6869.14</v>
      </c>
      <c r="H1263" s="109">
        <f t="shared" si="984"/>
        <v>45348</v>
      </c>
      <c r="I1263" s="109">
        <f t="shared" si="978"/>
        <v>45377</v>
      </c>
      <c r="J1263" s="110">
        <f t="shared" si="955"/>
        <v>1.5995520670966101E-3</v>
      </c>
      <c r="K1263" s="117">
        <f t="shared" si="979"/>
        <v>45407</v>
      </c>
      <c r="L1263" s="178">
        <f t="shared" si="981"/>
        <v>31</v>
      </c>
      <c r="M1263" s="178">
        <f t="shared" si="952"/>
        <v>28</v>
      </c>
      <c r="N1263" s="106">
        <f t="shared" si="956"/>
        <v>1.0014446400000001</v>
      </c>
      <c r="O1263" s="111">
        <f t="shared" si="986"/>
        <v>1.00829937</v>
      </c>
      <c r="P1263" s="111">
        <f t="shared" si="972"/>
        <v>1.2642678656684581</v>
      </c>
      <c r="Q1263" s="106">
        <f t="shared" si="985"/>
        <v>1.26609427</v>
      </c>
      <c r="R1263" s="106">
        <f t="shared" si="973"/>
        <v>1.2486170000000001</v>
      </c>
      <c r="S1263" s="106">
        <f t="shared" si="957"/>
        <v>601.57057729999997</v>
      </c>
      <c r="T1263" s="106">
        <f t="shared" si="958"/>
        <v>31.018192336544505</v>
      </c>
      <c r="U1263" s="106">
        <f t="shared" si="959"/>
        <v>95.002720717588673</v>
      </c>
      <c r="V1263" s="106">
        <f t="shared" si="960"/>
        <v>607.81042681413317</v>
      </c>
      <c r="W1263" s="19">
        <f t="shared" si="977"/>
        <v>0</v>
      </c>
      <c r="X1263" s="2">
        <f t="shared" si="961"/>
        <v>0</v>
      </c>
      <c r="Y1263" s="4">
        <f t="shared" si="962"/>
        <v>0</v>
      </c>
      <c r="Z1263" s="106">
        <f t="shared" si="963"/>
        <v>0</v>
      </c>
      <c r="AA1263" s="114">
        <f t="shared" si="974"/>
        <v>0.05</v>
      </c>
      <c r="AB1263" s="112">
        <f t="shared" si="964"/>
        <v>28</v>
      </c>
      <c r="AC1263" s="178">
        <f t="shared" si="980"/>
        <v>31</v>
      </c>
      <c r="AD1263" s="11">
        <f t="shared" si="975"/>
        <v>1.003679129</v>
      </c>
      <c r="AE1263" s="106">
        <f t="shared" si="982"/>
        <v>2.2132557500000001</v>
      </c>
      <c r="AF1263" s="106">
        <f t="shared" si="965"/>
        <v>2.23621296</v>
      </c>
      <c r="AG1263" s="106">
        <f t="shared" si="966"/>
        <v>0</v>
      </c>
      <c r="AH1263" s="115" t="str">
        <f t="shared" si="983"/>
        <v>A+J=</v>
      </c>
      <c r="AI1263" s="116">
        <f t="shared" si="976"/>
        <v>45407</v>
      </c>
      <c r="AJ1263" s="10"/>
      <c r="AO1263" s="26"/>
      <c r="AP1263" s="26"/>
      <c r="BA1263" s="1"/>
      <c r="BB1263" s="1"/>
      <c r="BC1263" s="1"/>
      <c r="BD1263" s="1"/>
      <c r="BE1263" s="1"/>
      <c r="BG1263" s="1"/>
      <c r="BH1263" s="1"/>
    </row>
    <row r="1264" spans="1:60" ht="15" customHeight="1" x14ac:dyDescent="0.25">
      <c r="A1264" s="105">
        <f t="shared" si="967"/>
        <v>45405</v>
      </c>
      <c r="B1264" s="106">
        <f t="shared" si="953"/>
        <v>610.15005231769123</v>
      </c>
      <c r="C1264" s="2">
        <f t="shared" si="968"/>
        <v>481.78951375999998</v>
      </c>
      <c r="D1264" s="2">
        <f t="shared" si="969"/>
        <v>124.76295802999994</v>
      </c>
      <c r="E1264" s="106">
        <f t="shared" si="954"/>
        <v>357.02655573000004</v>
      </c>
      <c r="F1264" s="21">
        <f t="shared" si="970"/>
        <v>6858.17</v>
      </c>
      <c r="G1264" s="108">
        <f t="shared" si="971"/>
        <v>6869.14</v>
      </c>
      <c r="H1264" s="109">
        <f t="shared" si="984"/>
        <v>45348</v>
      </c>
      <c r="I1264" s="109">
        <f t="shared" si="978"/>
        <v>45377</v>
      </c>
      <c r="J1264" s="110">
        <f t="shared" si="955"/>
        <v>1.5995520670966101E-3</v>
      </c>
      <c r="K1264" s="117">
        <f t="shared" si="979"/>
        <v>45407</v>
      </c>
      <c r="L1264" s="178">
        <f t="shared" si="981"/>
        <v>31</v>
      </c>
      <c r="M1264" s="178">
        <f t="shared" si="952"/>
        <v>29</v>
      </c>
      <c r="N1264" s="106">
        <f t="shared" si="956"/>
        <v>1.0014962700000001</v>
      </c>
      <c r="O1264" s="111">
        <f t="shared" si="986"/>
        <v>1.00829937</v>
      </c>
      <c r="P1264" s="111">
        <f t="shared" si="972"/>
        <v>1.2642678656684581</v>
      </c>
      <c r="Q1264" s="106">
        <f t="shared" si="985"/>
        <v>1.26615955</v>
      </c>
      <c r="R1264" s="106">
        <f t="shared" si="973"/>
        <v>1.2486170000000001</v>
      </c>
      <c r="S1264" s="106">
        <f t="shared" si="957"/>
        <v>601.57057729999997</v>
      </c>
      <c r="T1264" s="106">
        <f t="shared" si="958"/>
        <v>31.018192336544505</v>
      </c>
      <c r="U1264" s="106">
        <f t="shared" si="959"/>
        <v>95.026027411146742</v>
      </c>
      <c r="V1264" s="106">
        <f t="shared" si="960"/>
        <v>607.83373350769125</v>
      </c>
      <c r="W1264" s="19">
        <f t="shared" si="977"/>
        <v>0</v>
      </c>
      <c r="X1264" s="2">
        <f t="shared" si="961"/>
        <v>0</v>
      </c>
      <c r="Y1264" s="4">
        <f t="shared" si="962"/>
        <v>0</v>
      </c>
      <c r="Z1264" s="106">
        <f t="shared" si="963"/>
        <v>0</v>
      </c>
      <c r="AA1264" s="114">
        <f t="shared" si="974"/>
        <v>0.05</v>
      </c>
      <c r="AB1264" s="112">
        <f t="shared" si="964"/>
        <v>29</v>
      </c>
      <c r="AC1264" s="178">
        <f t="shared" si="980"/>
        <v>31</v>
      </c>
      <c r="AD1264" s="11">
        <f t="shared" si="975"/>
        <v>1.003810777</v>
      </c>
      <c r="AE1264" s="106">
        <f t="shared" si="982"/>
        <v>2.2924513100000001</v>
      </c>
      <c r="AF1264" s="106">
        <f t="shared" si="965"/>
        <v>2.3163188099999998</v>
      </c>
      <c r="AG1264" s="106">
        <f t="shared" si="966"/>
        <v>0</v>
      </c>
      <c r="AH1264" s="115" t="str">
        <f t="shared" si="983"/>
        <v>A+J=</v>
      </c>
      <c r="AI1264" s="116">
        <f t="shared" si="976"/>
        <v>45407</v>
      </c>
      <c r="AJ1264" s="10"/>
      <c r="AO1264" s="26"/>
      <c r="AP1264" s="26"/>
      <c r="BA1264" s="1"/>
      <c r="BB1264" s="1"/>
      <c r="BC1264" s="1"/>
      <c r="BD1264" s="1"/>
      <c r="BE1264" s="1"/>
      <c r="BG1264" s="1"/>
      <c r="BH1264" s="1"/>
    </row>
    <row r="1265" spans="1:60" ht="15" customHeight="1" x14ac:dyDescent="0.25">
      <c r="A1265" s="105">
        <f t="shared" si="967"/>
        <v>45406</v>
      </c>
      <c r="B1265" s="106">
        <f t="shared" si="953"/>
        <v>610.2534813212493</v>
      </c>
      <c r="C1265" s="2">
        <f t="shared" si="968"/>
        <v>481.78951375999998</v>
      </c>
      <c r="D1265" s="2">
        <f t="shared" si="969"/>
        <v>124.76295802999994</v>
      </c>
      <c r="E1265" s="106">
        <f t="shared" si="954"/>
        <v>357.02655573000004</v>
      </c>
      <c r="F1265" s="21">
        <f t="shared" si="970"/>
        <v>6858.17</v>
      </c>
      <c r="G1265" s="108">
        <f t="shared" si="971"/>
        <v>6869.14</v>
      </c>
      <c r="H1265" s="109">
        <f t="shared" si="984"/>
        <v>45348</v>
      </c>
      <c r="I1265" s="109">
        <f t="shared" si="978"/>
        <v>45377</v>
      </c>
      <c r="J1265" s="110">
        <f t="shared" si="955"/>
        <v>1.5995520670966101E-3</v>
      </c>
      <c r="K1265" s="117">
        <f t="shared" si="979"/>
        <v>45407</v>
      </c>
      <c r="L1265" s="178">
        <f t="shared" si="981"/>
        <v>31</v>
      </c>
      <c r="M1265" s="178">
        <f t="shared" ref="M1265:M1328" si="987">L1265-(K1265-A1265)</f>
        <v>30</v>
      </c>
      <c r="N1265" s="106">
        <f t="shared" si="956"/>
        <v>1.00154791</v>
      </c>
      <c r="O1265" s="111">
        <f t="shared" si="986"/>
        <v>1.00829937</v>
      </c>
      <c r="P1265" s="111">
        <f t="shared" si="972"/>
        <v>1.2642678656684581</v>
      </c>
      <c r="Q1265" s="106">
        <f t="shared" si="985"/>
        <v>1.2662248300000001</v>
      </c>
      <c r="R1265" s="106">
        <f t="shared" si="973"/>
        <v>1.2486170000000001</v>
      </c>
      <c r="S1265" s="106">
        <f t="shared" si="957"/>
        <v>601.57057729999997</v>
      </c>
      <c r="T1265" s="106">
        <f t="shared" si="958"/>
        <v>31.018192336544505</v>
      </c>
      <c r="U1265" s="106">
        <f t="shared" si="959"/>
        <v>95.049334104704812</v>
      </c>
      <c r="V1265" s="106">
        <f t="shared" si="960"/>
        <v>607.85704020124933</v>
      </c>
      <c r="W1265" s="19">
        <f t="shared" si="977"/>
        <v>0</v>
      </c>
      <c r="X1265" s="2">
        <f t="shared" si="961"/>
        <v>0</v>
      </c>
      <c r="Y1265" s="4">
        <f t="shared" si="962"/>
        <v>0</v>
      </c>
      <c r="Z1265" s="106">
        <f t="shared" si="963"/>
        <v>0</v>
      </c>
      <c r="AA1265" s="114">
        <f t="shared" si="974"/>
        <v>0.05</v>
      </c>
      <c r="AB1265" s="112">
        <f t="shared" si="964"/>
        <v>30</v>
      </c>
      <c r="AC1265" s="178">
        <f t="shared" si="980"/>
        <v>31</v>
      </c>
      <c r="AD1265" s="11">
        <f t="shared" si="975"/>
        <v>1.003942442</v>
      </c>
      <c r="AE1265" s="106">
        <f t="shared" si="982"/>
        <v>2.3716571000000002</v>
      </c>
      <c r="AF1265" s="106">
        <f t="shared" si="965"/>
        <v>2.39644112</v>
      </c>
      <c r="AG1265" s="106">
        <f t="shared" si="966"/>
        <v>0</v>
      </c>
      <c r="AH1265" s="115" t="str">
        <f t="shared" si="983"/>
        <v>A+J=</v>
      </c>
      <c r="AI1265" s="116">
        <f t="shared" si="976"/>
        <v>45407</v>
      </c>
      <c r="AJ1265" s="10"/>
      <c r="AO1265" s="26"/>
      <c r="AP1265" s="26"/>
      <c r="BA1265" s="1"/>
      <c r="BB1265" s="1"/>
      <c r="BC1265" s="1"/>
      <c r="BD1265" s="1"/>
      <c r="BE1265" s="1"/>
      <c r="BG1265" s="1"/>
      <c r="BH1265" s="1"/>
    </row>
    <row r="1266" spans="1:60" ht="15" customHeight="1" x14ac:dyDescent="0.25">
      <c r="A1266" s="105">
        <f t="shared" si="967"/>
        <v>45407</v>
      </c>
      <c r="B1266" s="106">
        <f t="shared" si="953"/>
        <v>610.35693038507293</v>
      </c>
      <c r="C1266" s="2">
        <f t="shared" si="968"/>
        <v>481.78951375999998</v>
      </c>
      <c r="D1266" s="2">
        <f t="shared" si="969"/>
        <v>124.76295802999994</v>
      </c>
      <c r="E1266" s="106">
        <f t="shared" si="954"/>
        <v>357.02655573000004</v>
      </c>
      <c r="F1266" s="21">
        <f t="shared" si="970"/>
        <v>6858.17</v>
      </c>
      <c r="G1266" s="108">
        <f t="shared" si="971"/>
        <v>6869.14</v>
      </c>
      <c r="H1266" s="109">
        <f t="shared" si="984"/>
        <v>45348</v>
      </c>
      <c r="I1266" s="109">
        <f t="shared" si="978"/>
        <v>45377</v>
      </c>
      <c r="J1266" s="110">
        <f t="shared" si="955"/>
        <v>1.5995520670966101E-3</v>
      </c>
      <c r="K1266" s="117">
        <f t="shared" si="979"/>
        <v>45407</v>
      </c>
      <c r="L1266" s="178">
        <f t="shared" si="981"/>
        <v>31</v>
      </c>
      <c r="M1266" s="178">
        <f t="shared" si="987"/>
        <v>31</v>
      </c>
      <c r="N1266" s="106">
        <f t="shared" si="956"/>
        <v>1.0015995499999999</v>
      </c>
      <c r="O1266" s="111">
        <f t="shared" si="986"/>
        <v>1.00829937</v>
      </c>
      <c r="P1266" s="111">
        <f t="shared" si="972"/>
        <v>1.2642678656684581</v>
      </c>
      <c r="Q1266" s="106">
        <f t="shared" si="985"/>
        <v>1.2662901200000001</v>
      </c>
      <c r="R1266" s="106">
        <f t="shared" si="973"/>
        <v>1.2486170000000001</v>
      </c>
      <c r="S1266" s="106">
        <f t="shared" si="957"/>
        <v>601.57057729999997</v>
      </c>
      <c r="T1266" s="106">
        <f t="shared" si="958"/>
        <v>31.018192336544505</v>
      </c>
      <c r="U1266" s="106">
        <f t="shared" si="959"/>
        <v>95.072644368528429</v>
      </c>
      <c r="V1266" s="106">
        <f t="shared" si="960"/>
        <v>607.88035046507298</v>
      </c>
      <c r="W1266" s="19">
        <f t="shared" si="977"/>
        <v>42</v>
      </c>
      <c r="X1266" s="2">
        <f t="shared" si="961"/>
        <v>13.81386893</v>
      </c>
      <c r="Y1266" s="4">
        <f t="shared" si="962"/>
        <v>2.8672E-2</v>
      </c>
      <c r="Z1266" s="106">
        <f t="shared" si="963"/>
        <v>17.24823159</v>
      </c>
      <c r="AA1266" s="114">
        <f t="shared" si="974"/>
        <v>0.05</v>
      </c>
      <c r="AB1266" s="112">
        <f t="shared" si="964"/>
        <v>31</v>
      </c>
      <c r="AC1266" s="178">
        <f t="shared" si="980"/>
        <v>31</v>
      </c>
      <c r="AD1266" s="11">
        <f t="shared" si="975"/>
        <v>1.004074124</v>
      </c>
      <c r="AE1266" s="106">
        <f t="shared" si="982"/>
        <v>2.4508731199999998</v>
      </c>
      <c r="AF1266" s="106">
        <f t="shared" si="965"/>
        <v>2.4765799199999998</v>
      </c>
      <c r="AG1266" s="106">
        <f t="shared" si="966"/>
        <v>19.69910471</v>
      </c>
      <c r="AH1266" s="115" t="str">
        <f t="shared" si="983"/>
        <v>A+J=</v>
      </c>
      <c r="AI1266" s="116">
        <f t="shared" si="976"/>
        <v>45407</v>
      </c>
      <c r="AJ1266" s="10"/>
      <c r="AO1266" s="26"/>
      <c r="AP1266" s="26"/>
      <c r="BA1266" s="1"/>
      <c r="BB1266" s="1"/>
      <c r="BC1266" s="1"/>
      <c r="BD1266" s="1"/>
      <c r="BE1266" s="1"/>
      <c r="BG1266" s="1"/>
      <c r="BH1266" s="1"/>
    </row>
    <row r="1267" spans="1:60" ht="15" customHeight="1" x14ac:dyDescent="0.25">
      <c r="A1267" s="105">
        <f t="shared" si="967"/>
        <v>45408</v>
      </c>
      <c r="B1267" s="106">
        <f t="shared" si="953"/>
        <v>590.76933194434434</v>
      </c>
      <c r="C1267" s="2">
        <f t="shared" si="968"/>
        <v>467.97564483000002</v>
      </c>
      <c r="D1267" s="2">
        <f t="shared" si="969"/>
        <v>110.94908909999992</v>
      </c>
      <c r="E1267" s="106">
        <f t="shared" si="954"/>
        <v>357.0265557300001</v>
      </c>
      <c r="F1267" s="21">
        <f t="shared" si="970"/>
        <v>6869.14</v>
      </c>
      <c r="G1267" s="108">
        <f t="shared" si="971"/>
        <v>6895.24</v>
      </c>
      <c r="H1267" s="109">
        <f t="shared" si="984"/>
        <v>45377</v>
      </c>
      <c r="I1267" s="109">
        <f t="shared" si="978"/>
        <v>45408</v>
      </c>
      <c r="J1267" s="110">
        <f t="shared" si="955"/>
        <v>3.7996022791790818E-3</v>
      </c>
      <c r="K1267" s="117">
        <f t="shared" si="979"/>
        <v>45437</v>
      </c>
      <c r="L1267" s="178">
        <f t="shared" si="981"/>
        <v>30</v>
      </c>
      <c r="M1267" s="178">
        <f t="shared" si="987"/>
        <v>1</v>
      </c>
      <c r="N1267" s="106">
        <f t="shared" si="956"/>
        <v>1.00012642</v>
      </c>
      <c r="O1267" s="111">
        <f t="shared" si="986"/>
        <v>1.0015995499999999</v>
      </c>
      <c r="P1267" s="111">
        <f t="shared" si="972"/>
        <v>1.2662901253329879</v>
      </c>
      <c r="Q1267" s="106">
        <f t="shared" si="985"/>
        <v>1.2664502</v>
      </c>
      <c r="R1267" s="106">
        <f t="shared" si="973"/>
        <v>1.2486170000000001</v>
      </c>
      <c r="S1267" s="106">
        <f t="shared" si="957"/>
        <v>584.32234572000004</v>
      </c>
      <c r="T1267" s="106">
        <f t="shared" si="958"/>
        <v>27.583829684774692</v>
      </c>
      <c r="U1267" s="106">
        <f t="shared" si="959"/>
        <v>95.129797179569664</v>
      </c>
      <c r="V1267" s="106">
        <f t="shared" si="960"/>
        <v>590.68927169434437</v>
      </c>
      <c r="W1267" s="19">
        <f t="shared" si="977"/>
        <v>0</v>
      </c>
      <c r="X1267" s="2">
        <f t="shared" si="961"/>
        <v>0</v>
      </c>
      <c r="Y1267" s="4">
        <f t="shared" si="962"/>
        <v>0</v>
      </c>
      <c r="Z1267" s="106">
        <f t="shared" si="963"/>
        <v>0</v>
      </c>
      <c r="AA1267" s="114">
        <f t="shared" si="974"/>
        <v>0.05</v>
      </c>
      <c r="AB1267" s="112">
        <f t="shared" si="964"/>
        <v>1</v>
      </c>
      <c r="AC1267" s="178">
        <f t="shared" si="980"/>
        <v>30</v>
      </c>
      <c r="AD1267" s="11">
        <f t="shared" si="975"/>
        <v>1.000135537</v>
      </c>
      <c r="AE1267" s="106">
        <f t="shared" si="982"/>
        <v>7.9197290000000004E-2</v>
      </c>
      <c r="AF1267" s="106">
        <f t="shared" si="965"/>
        <v>8.0060249999999999E-2</v>
      </c>
      <c r="AG1267" s="106">
        <f t="shared" si="966"/>
        <v>0</v>
      </c>
      <c r="AH1267" s="115" t="str">
        <f t="shared" si="983"/>
        <v>A+J=</v>
      </c>
      <c r="AI1267" s="116">
        <f t="shared" si="976"/>
        <v>45437</v>
      </c>
      <c r="AJ1267" s="10"/>
      <c r="AO1267" s="26"/>
      <c r="AP1267" s="26"/>
      <c r="BA1267" s="1"/>
      <c r="BB1267" s="1"/>
      <c r="BC1267" s="1"/>
      <c r="BD1267" s="1"/>
      <c r="BE1267" s="1"/>
      <c r="BG1267" s="1"/>
      <c r="BH1267" s="1"/>
    </row>
    <row r="1268" spans="1:60" ht="15" customHeight="1" x14ac:dyDescent="0.25">
      <c r="A1268" s="105">
        <f t="shared" si="967"/>
        <v>45409</v>
      </c>
      <c r="B1268" s="106">
        <f t="shared" si="953"/>
        <v>590.9065788659168</v>
      </c>
      <c r="C1268" s="2">
        <f t="shared" si="968"/>
        <v>467.97564483000002</v>
      </c>
      <c r="D1268" s="2">
        <f t="shared" si="969"/>
        <v>110.94908909999992</v>
      </c>
      <c r="E1268" s="106">
        <f t="shared" si="954"/>
        <v>357.0265557300001</v>
      </c>
      <c r="F1268" s="21">
        <f t="shared" si="970"/>
        <v>6869.14</v>
      </c>
      <c r="G1268" s="108">
        <f t="shared" si="971"/>
        <v>6895.24</v>
      </c>
      <c r="H1268" s="109">
        <f t="shared" si="984"/>
        <v>45377</v>
      </c>
      <c r="I1268" s="109">
        <f t="shared" si="978"/>
        <v>45408</v>
      </c>
      <c r="J1268" s="110">
        <f t="shared" si="955"/>
        <v>3.7996022791790818E-3</v>
      </c>
      <c r="K1268" s="117">
        <f t="shared" si="979"/>
        <v>45437</v>
      </c>
      <c r="L1268" s="178">
        <f t="shared" si="981"/>
        <v>30</v>
      </c>
      <c r="M1268" s="178">
        <f t="shared" si="987"/>
        <v>2</v>
      </c>
      <c r="N1268" s="106">
        <f t="shared" si="956"/>
        <v>1.0002528500000001</v>
      </c>
      <c r="O1268" s="111">
        <f t="shared" si="986"/>
        <v>1.0015995499999999</v>
      </c>
      <c r="P1268" s="111">
        <f t="shared" si="972"/>
        <v>1.2662901253329879</v>
      </c>
      <c r="Q1268" s="106">
        <f t="shared" si="985"/>
        <v>1.2666103</v>
      </c>
      <c r="R1268" s="106">
        <f t="shared" si="973"/>
        <v>1.2486170000000001</v>
      </c>
      <c r="S1268" s="106">
        <f t="shared" si="957"/>
        <v>584.32234572000004</v>
      </c>
      <c r="T1268" s="106">
        <f t="shared" si="958"/>
        <v>27.583829684774692</v>
      </c>
      <c r="U1268" s="106">
        <f t="shared" si="959"/>
        <v>95.186957131142037</v>
      </c>
      <c r="V1268" s="106">
        <f t="shared" si="960"/>
        <v>590.7464316459168</v>
      </c>
      <c r="W1268" s="19">
        <f t="shared" si="977"/>
        <v>0</v>
      </c>
      <c r="X1268" s="2">
        <f t="shared" si="961"/>
        <v>0</v>
      </c>
      <c r="Y1268" s="4">
        <f t="shared" si="962"/>
        <v>0</v>
      </c>
      <c r="Z1268" s="106">
        <f t="shared" si="963"/>
        <v>0</v>
      </c>
      <c r="AA1268" s="114">
        <f t="shared" si="974"/>
        <v>0.05</v>
      </c>
      <c r="AB1268" s="112">
        <f t="shared" si="964"/>
        <v>2</v>
      </c>
      <c r="AC1268" s="178">
        <f t="shared" si="980"/>
        <v>30</v>
      </c>
      <c r="AD1268" s="11">
        <f t="shared" si="975"/>
        <v>1.0002710930000001</v>
      </c>
      <c r="AE1268" s="106">
        <f t="shared" si="982"/>
        <v>0.15840568999999999</v>
      </c>
      <c r="AF1268" s="106">
        <f t="shared" si="965"/>
        <v>0.16014722000000001</v>
      </c>
      <c r="AG1268" s="106">
        <f t="shared" si="966"/>
        <v>0</v>
      </c>
      <c r="AH1268" s="115" t="str">
        <f t="shared" si="983"/>
        <v>A+J=</v>
      </c>
      <c r="AI1268" s="116">
        <f t="shared" si="976"/>
        <v>45437</v>
      </c>
      <c r="AJ1268" s="10"/>
      <c r="AO1268" s="26"/>
      <c r="AP1268" s="26"/>
      <c r="BA1268" s="1"/>
      <c r="BB1268" s="1"/>
      <c r="BC1268" s="1"/>
      <c r="BD1268" s="1"/>
      <c r="BE1268" s="1"/>
      <c r="BG1268" s="1"/>
      <c r="BH1268" s="1"/>
    </row>
    <row r="1269" spans="1:60" ht="15" customHeight="1" x14ac:dyDescent="0.25">
      <c r="A1269" s="105">
        <f t="shared" si="967"/>
        <v>45410</v>
      </c>
      <c r="B1269" s="106">
        <f t="shared" si="953"/>
        <v>591.04386619855131</v>
      </c>
      <c r="C1269" s="2">
        <f t="shared" si="968"/>
        <v>467.97564483000002</v>
      </c>
      <c r="D1269" s="2">
        <f t="shared" si="969"/>
        <v>110.94908909999992</v>
      </c>
      <c r="E1269" s="106">
        <f t="shared" si="954"/>
        <v>357.0265557300001</v>
      </c>
      <c r="F1269" s="21">
        <f t="shared" si="970"/>
        <v>6869.14</v>
      </c>
      <c r="G1269" s="108">
        <f t="shared" si="971"/>
        <v>6895.24</v>
      </c>
      <c r="H1269" s="109">
        <f t="shared" si="984"/>
        <v>45377</v>
      </c>
      <c r="I1269" s="109">
        <f t="shared" si="978"/>
        <v>45408</v>
      </c>
      <c r="J1269" s="110">
        <f t="shared" si="955"/>
        <v>3.7996022791790818E-3</v>
      </c>
      <c r="K1269" s="117">
        <f t="shared" si="979"/>
        <v>45437</v>
      </c>
      <c r="L1269" s="178">
        <f t="shared" si="981"/>
        <v>30</v>
      </c>
      <c r="M1269" s="178">
        <f t="shared" si="987"/>
        <v>3</v>
      </c>
      <c r="N1269" s="106">
        <f t="shared" si="956"/>
        <v>1.00037931</v>
      </c>
      <c r="O1269" s="111">
        <f t="shared" si="986"/>
        <v>1.0015995499999999</v>
      </c>
      <c r="P1269" s="111">
        <f t="shared" si="972"/>
        <v>1.2662901253329879</v>
      </c>
      <c r="Q1269" s="106">
        <f t="shared" si="985"/>
        <v>1.2667704399999999</v>
      </c>
      <c r="R1269" s="106">
        <f t="shared" si="973"/>
        <v>1.2486170000000001</v>
      </c>
      <c r="S1269" s="106">
        <f t="shared" si="957"/>
        <v>584.32234572000004</v>
      </c>
      <c r="T1269" s="106">
        <f t="shared" si="958"/>
        <v>27.583829684774692</v>
      </c>
      <c r="U1269" s="106">
        <f t="shared" si="959"/>
        <v>95.244131363776631</v>
      </c>
      <c r="V1269" s="106">
        <f t="shared" si="960"/>
        <v>590.80360587855137</v>
      </c>
      <c r="W1269" s="19">
        <f t="shared" si="977"/>
        <v>0</v>
      </c>
      <c r="X1269" s="2">
        <f t="shared" si="961"/>
        <v>0</v>
      </c>
      <c r="Y1269" s="4">
        <f t="shared" si="962"/>
        <v>0</v>
      </c>
      <c r="Z1269" s="106">
        <f t="shared" si="963"/>
        <v>0</v>
      </c>
      <c r="AA1269" s="114">
        <f t="shared" si="974"/>
        <v>0.05</v>
      </c>
      <c r="AB1269" s="112">
        <f t="shared" si="964"/>
        <v>3</v>
      </c>
      <c r="AC1269" s="178">
        <f t="shared" si="980"/>
        <v>30</v>
      </c>
      <c r="AD1269" s="11">
        <f t="shared" si="975"/>
        <v>1.000406667</v>
      </c>
      <c r="AE1269" s="106">
        <f t="shared" si="982"/>
        <v>0.23762461000000001</v>
      </c>
      <c r="AF1269" s="106">
        <f t="shared" si="965"/>
        <v>0.24026032</v>
      </c>
      <c r="AG1269" s="106">
        <f t="shared" si="966"/>
        <v>0</v>
      </c>
      <c r="AH1269" s="115" t="str">
        <f t="shared" si="983"/>
        <v>A+J=</v>
      </c>
      <c r="AI1269" s="116">
        <f t="shared" si="976"/>
        <v>45437</v>
      </c>
      <c r="AJ1269" s="10"/>
      <c r="AO1269" s="26"/>
      <c r="AP1269" s="26"/>
      <c r="BA1269" s="1"/>
      <c r="BB1269" s="1"/>
      <c r="BC1269" s="1"/>
      <c r="BD1269" s="1"/>
      <c r="BE1269" s="1"/>
      <c r="BG1269" s="1"/>
      <c r="BH1269" s="1"/>
    </row>
    <row r="1270" spans="1:60" ht="15" customHeight="1" x14ac:dyDescent="0.25">
      <c r="A1270" s="105">
        <f t="shared" si="967"/>
        <v>45411</v>
      </c>
      <c r="B1270" s="106">
        <f t="shared" si="953"/>
        <v>591.18118027118589</v>
      </c>
      <c r="C1270" s="2">
        <f t="shared" si="968"/>
        <v>467.97564483000002</v>
      </c>
      <c r="D1270" s="2">
        <f t="shared" si="969"/>
        <v>110.94908909999992</v>
      </c>
      <c r="E1270" s="106">
        <f t="shared" si="954"/>
        <v>357.0265557300001</v>
      </c>
      <c r="F1270" s="21">
        <f t="shared" si="970"/>
        <v>6869.14</v>
      </c>
      <c r="G1270" s="108">
        <f t="shared" si="971"/>
        <v>6895.24</v>
      </c>
      <c r="H1270" s="109">
        <f t="shared" si="984"/>
        <v>45377</v>
      </c>
      <c r="I1270" s="109">
        <f t="shared" si="978"/>
        <v>45408</v>
      </c>
      <c r="J1270" s="110">
        <f t="shared" si="955"/>
        <v>3.7996022791790818E-3</v>
      </c>
      <c r="K1270" s="117">
        <f t="shared" si="979"/>
        <v>45437</v>
      </c>
      <c r="L1270" s="178">
        <f t="shared" si="981"/>
        <v>30</v>
      </c>
      <c r="M1270" s="178">
        <f t="shared" si="987"/>
        <v>4</v>
      </c>
      <c r="N1270" s="106">
        <f t="shared" si="956"/>
        <v>1.0005057799999999</v>
      </c>
      <c r="O1270" s="111">
        <f t="shared" si="986"/>
        <v>1.0015995499999999</v>
      </c>
      <c r="P1270" s="111">
        <f t="shared" si="972"/>
        <v>1.2662901253329879</v>
      </c>
      <c r="Q1270" s="106">
        <f t="shared" si="985"/>
        <v>1.2669305799999999</v>
      </c>
      <c r="R1270" s="106">
        <f t="shared" si="973"/>
        <v>1.2486170000000001</v>
      </c>
      <c r="S1270" s="106">
        <f t="shared" si="957"/>
        <v>584.32234572000004</v>
      </c>
      <c r="T1270" s="106">
        <f t="shared" si="958"/>
        <v>27.583829684774692</v>
      </c>
      <c r="U1270" s="106">
        <f t="shared" si="959"/>
        <v>95.301305596411225</v>
      </c>
      <c r="V1270" s="106">
        <f t="shared" si="960"/>
        <v>590.86078011118593</v>
      </c>
      <c r="W1270" s="19">
        <f t="shared" si="977"/>
        <v>0</v>
      </c>
      <c r="X1270" s="2">
        <f t="shared" si="961"/>
        <v>0</v>
      </c>
      <c r="Y1270" s="4">
        <f t="shared" si="962"/>
        <v>0</v>
      </c>
      <c r="Z1270" s="106">
        <f t="shared" si="963"/>
        <v>0</v>
      </c>
      <c r="AA1270" s="114">
        <f t="shared" si="974"/>
        <v>0.05</v>
      </c>
      <c r="AB1270" s="112">
        <f t="shared" si="964"/>
        <v>4</v>
      </c>
      <c r="AC1270" s="178">
        <f t="shared" si="980"/>
        <v>30</v>
      </c>
      <c r="AD1270" s="11">
        <f t="shared" si="975"/>
        <v>1.00054226</v>
      </c>
      <c r="AE1270" s="106">
        <f t="shared" si="982"/>
        <v>0.31685463000000003</v>
      </c>
      <c r="AF1270" s="106">
        <f t="shared" si="965"/>
        <v>0.32040015999999999</v>
      </c>
      <c r="AG1270" s="106">
        <f t="shared" si="966"/>
        <v>0</v>
      </c>
      <c r="AH1270" s="115" t="str">
        <f t="shared" si="983"/>
        <v>A+J=</v>
      </c>
      <c r="AI1270" s="116">
        <f t="shared" si="976"/>
        <v>45437</v>
      </c>
      <c r="AJ1270" s="10"/>
      <c r="AO1270" s="26"/>
      <c r="AP1270" s="26"/>
      <c r="BA1270" s="1"/>
      <c r="BB1270" s="1"/>
      <c r="BC1270" s="1"/>
      <c r="BD1270" s="1"/>
      <c r="BE1270" s="1"/>
      <c r="BG1270" s="1"/>
      <c r="BH1270" s="1"/>
    </row>
    <row r="1271" spans="1:60" ht="15" customHeight="1" x14ac:dyDescent="0.25">
      <c r="A1271" s="105">
        <f t="shared" si="967"/>
        <v>45412</v>
      </c>
      <c r="B1271" s="106">
        <f t="shared" si="953"/>
        <v>591.31852762435165</v>
      </c>
      <c r="C1271" s="2">
        <f t="shared" si="968"/>
        <v>467.97564483000002</v>
      </c>
      <c r="D1271" s="2">
        <f t="shared" si="969"/>
        <v>110.94908909999992</v>
      </c>
      <c r="E1271" s="106">
        <f t="shared" si="954"/>
        <v>357.0265557300001</v>
      </c>
      <c r="F1271" s="21">
        <f t="shared" si="970"/>
        <v>6869.14</v>
      </c>
      <c r="G1271" s="108">
        <f t="shared" si="971"/>
        <v>6895.24</v>
      </c>
      <c r="H1271" s="109">
        <f t="shared" si="984"/>
        <v>45377</v>
      </c>
      <c r="I1271" s="109">
        <f t="shared" si="978"/>
        <v>45408</v>
      </c>
      <c r="J1271" s="110">
        <f t="shared" si="955"/>
        <v>3.7996022791790818E-3</v>
      </c>
      <c r="K1271" s="117">
        <f t="shared" si="979"/>
        <v>45437</v>
      </c>
      <c r="L1271" s="178">
        <f t="shared" si="981"/>
        <v>30</v>
      </c>
      <c r="M1271" s="178">
        <f t="shared" si="987"/>
        <v>5</v>
      </c>
      <c r="N1271" s="106">
        <f t="shared" si="956"/>
        <v>1.0006322599999999</v>
      </c>
      <c r="O1271" s="111">
        <f t="shared" si="986"/>
        <v>1.0015995499999999</v>
      </c>
      <c r="P1271" s="111">
        <f t="shared" si="972"/>
        <v>1.2662901253329879</v>
      </c>
      <c r="Q1271" s="106">
        <f t="shared" si="985"/>
        <v>1.26709074</v>
      </c>
      <c r="R1271" s="106">
        <f t="shared" si="973"/>
        <v>1.2486170000000001</v>
      </c>
      <c r="S1271" s="106">
        <f t="shared" si="957"/>
        <v>584.32234572000004</v>
      </c>
      <c r="T1271" s="106">
        <f t="shared" si="958"/>
        <v>27.583829684774692</v>
      </c>
      <c r="U1271" s="106">
        <f t="shared" si="959"/>
        <v>95.358486969576958</v>
      </c>
      <c r="V1271" s="106">
        <f t="shared" si="960"/>
        <v>590.91796148435162</v>
      </c>
      <c r="W1271" s="19">
        <f t="shared" si="977"/>
        <v>0</v>
      </c>
      <c r="X1271" s="2">
        <f t="shared" si="961"/>
        <v>0</v>
      </c>
      <c r="Y1271" s="4">
        <f t="shared" si="962"/>
        <v>0</v>
      </c>
      <c r="Z1271" s="106">
        <f t="shared" si="963"/>
        <v>0</v>
      </c>
      <c r="AA1271" s="114">
        <f t="shared" si="974"/>
        <v>0.05</v>
      </c>
      <c r="AB1271" s="112">
        <f t="shared" si="964"/>
        <v>5</v>
      </c>
      <c r="AC1271" s="178">
        <f t="shared" si="980"/>
        <v>30</v>
      </c>
      <c r="AD1271" s="11">
        <f t="shared" si="975"/>
        <v>1.0006778709999999</v>
      </c>
      <c r="AE1271" s="106">
        <f t="shared" si="982"/>
        <v>0.39609517</v>
      </c>
      <c r="AF1271" s="106">
        <f t="shared" si="965"/>
        <v>0.40056614000000001</v>
      </c>
      <c r="AG1271" s="106">
        <f t="shared" si="966"/>
        <v>0</v>
      </c>
      <c r="AH1271" s="115" t="str">
        <f t="shared" si="983"/>
        <v>A+J=</v>
      </c>
      <c r="AI1271" s="116">
        <f t="shared" si="976"/>
        <v>45437</v>
      </c>
      <c r="AJ1271" s="10"/>
      <c r="AO1271" s="26"/>
      <c r="AP1271" s="26"/>
      <c r="BA1271" s="1"/>
      <c r="BB1271" s="1"/>
      <c r="BC1271" s="1"/>
      <c r="BD1271" s="1"/>
      <c r="BE1271" s="1"/>
      <c r="BG1271" s="1"/>
      <c r="BH1271" s="1"/>
    </row>
    <row r="1272" spans="1:60" ht="15" customHeight="1" x14ac:dyDescent="0.25">
      <c r="A1272" s="105">
        <f t="shared" si="967"/>
        <v>45413</v>
      </c>
      <c r="B1272" s="106">
        <f t="shared" si="953"/>
        <v>591.45591184831414</v>
      </c>
      <c r="C1272" s="2">
        <f t="shared" si="968"/>
        <v>467.97564483000002</v>
      </c>
      <c r="D1272" s="2">
        <f t="shared" si="969"/>
        <v>110.94908909999992</v>
      </c>
      <c r="E1272" s="106">
        <f t="shared" si="954"/>
        <v>357.0265557300001</v>
      </c>
      <c r="F1272" s="21">
        <f t="shared" si="970"/>
        <v>6869.14</v>
      </c>
      <c r="G1272" s="108">
        <f t="shared" si="971"/>
        <v>6895.24</v>
      </c>
      <c r="H1272" s="109">
        <f t="shared" si="984"/>
        <v>45377</v>
      </c>
      <c r="I1272" s="109">
        <f t="shared" si="978"/>
        <v>45408</v>
      </c>
      <c r="J1272" s="110">
        <f t="shared" si="955"/>
        <v>3.7996022791790818E-3</v>
      </c>
      <c r="K1272" s="117">
        <f t="shared" si="979"/>
        <v>45437</v>
      </c>
      <c r="L1272" s="178">
        <f t="shared" si="981"/>
        <v>30</v>
      </c>
      <c r="M1272" s="178">
        <f t="shared" si="987"/>
        <v>6</v>
      </c>
      <c r="N1272" s="106">
        <f t="shared" si="956"/>
        <v>1.0007587600000001</v>
      </c>
      <c r="O1272" s="111">
        <f t="shared" si="986"/>
        <v>1.0015995499999999</v>
      </c>
      <c r="P1272" s="111">
        <f t="shared" si="972"/>
        <v>1.2662901253329879</v>
      </c>
      <c r="Q1272" s="106">
        <f t="shared" si="985"/>
        <v>1.2672509300000001</v>
      </c>
      <c r="R1272" s="106">
        <f t="shared" si="973"/>
        <v>1.2486170000000001</v>
      </c>
      <c r="S1272" s="106">
        <f t="shared" si="957"/>
        <v>584.32234572000004</v>
      </c>
      <c r="T1272" s="106">
        <f t="shared" si="958"/>
        <v>27.583829684774692</v>
      </c>
      <c r="U1272" s="106">
        <f t="shared" si="959"/>
        <v>95.415679053539392</v>
      </c>
      <c r="V1272" s="106">
        <f t="shared" si="960"/>
        <v>590.97515356831411</v>
      </c>
      <c r="W1272" s="19">
        <f t="shared" si="977"/>
        <v>0</v>
      </c>
      <c r="X1272" s="2">
        <f t="shared" si="961"/>
        <v>0</v>
      </c>
      <c r="Y1272" s="4">
        <f t="shared" si="962"/>
        <v>0</v>
      </c>
      <c r="Z1272" s="106">
        <f t="shared" si="963"/>
        <v>0</v>
      </c>
      <c r="AA1272" s="114">
        <f t="shared" si="974"/>
        <v>0.05</v>
      </c>
      <c r="AB1272" s="112">
        <f t="shared" si="964"/>
        <v>6</v>
      </c>
      <c r="AC1272" s="178">
        <f t="shared" si="980"/>
        <v>30</v>
      </c>
      <c r="AD1272" s="11">
        <f t="shared" si="975"/>
        <v>1.0008135</v>
      </c>
      <c r="AE1272" s="106">
        <f t="shared" si="982"/>
        <v>0.47534621999999999</v>
      </c>
      <c r="AF1272" s="106">
        <f t="shared" si="965"/>
        <v>0.48075827999999998</v>
      </c>
      <c r="AG1272" s="106">
        <f t="shared" si="966"/>
        <v>0</v>
      </c>
      <c r="AH1272" s="115" t="str">
        <f t="shared" si="983"/>
        <v>A+J=</v>
      </c>
      <c r="AI1272" s="116">
        <f t="shared" si="976"/>
        <v>45437</v>
      </c>
      <c r="AJ1272" s="10"/>
      <c r="AO1272" s="26"/>
      <c r="AP1272" s="26"/>
      <c r="BA1272" s="1"/>
      <c r="BB1272" s="1"/>
      <c r="BC1272" s="1"/>
      <c r="BD1272" s="1"/>
      <c r="BE1272" s="1"/>
      <c r="BG1272" s="1"/>
      <c r="BH1272" s="1"/>
    </row>
    <row r="1273" spans="1:60" ht="15" customHeight="1" x14ac:dyDescent="0.25">
      <c r="A1273" s="105">
        <f t="shared" si="967"/>
        <v>45414</v>
      </c>
      <c r="B1273" s="106">
        <f t="shared" si="953"/>
        <v>591.59332996280762</v>
      </c>
      <c r="C1273" s="2">
        <f t="shared" si="968"/>
        <v>467.97564483000002</v>
      </c>
      <c r="D1273" s="2">
        <f t="shared" si="969"/>
        <v>110.94908909999992</v>
      </c>
      <c r="E1273" s="106">
        <f t="shared" si="954"/>
        <v>357.0265557300001</v>
      </c>
      <c r="F1273" s="21">
        <f t="shared" si="970"/>
        <v>6869.14</v>
      </c>
      <c r="G1273" s="108">
        <f t="shared" si="971"/>
        <v>6895.24</v>
      </c>
      <c r="H1273" s="109">
        <f t="shared" si="984"/>
        <v>45377</v>
      </c>
      <c r="I1273" s="109">
        <f t="shared" si="978"/>
        <v>45408</v>
      </c>
      <c r="J1273" s="110">
        <f t="shared" si="955"/>
        <v>3.7996022791790818E-3</v>
      </c>
      <c r="K1273" s="117">
        <f t="shared" si="979"/>
        <v>45437</v>
      </c>
      <c r="L1273" s="178">
        <f t="shared" si="981"/>
        <v>30</v>
      </c>
      <c r="M1273" s="178">
        <f t="shared" si="987"/>
        <v>7</v>
      </c>
      <c r="N1273" s="106">
        <f t="shared" si="956"/>
        <v>1.0008852800000001</v>
      </c>
      <c r="O1273" s="111">
        <f t="shared" si="986"/>
        <v>1.0015995499999999</v>
      </c>
      <c r="P1273" s="111">
        <f t="shared" si="972"/>
        <v>1.2662901253329879</v>
      </c>
      <c r="Q1273" s="106">
        <f t="shared" si="985"/>
        <v>1.2674111400000001</v>
      </c>
      <c r="R1273" s="106">
        <f t="shared" si="973"/>
        <v>1.2486170000000001</v>
      </c>
      <c r="S1273" s="106">
        <f t="shared" si="957"/>
        <v>584.32234572000004</v>
      </c>
      <c r="T1273" s="106">
        <f t="shared" si="958"/>
        <v>27.583829684774692</v>
      </c>
      <c r="U1273" s="106">
        <f t="shared" si="959"/>
        <v>95.472878278032894</v>
      </c>
      <c r="V1273" s="106">
        <f t="shared" si="960"/>
        <v>591.03235279280761</v>
      </c>
      <c r="W1273" s="19">
        <f t="shared" si="977"/>
        <v>0</v>
      </c>
      <c r="X1273" s="2">
        <f t="shared" si="961"/>
        <v>0</v>
      </c>
      <c r="Y1273" s="4">
        <f t="shared" si="962"/>
        <v>0</v>
      </c>
      <c r="Z1273" s="106">
        <f t="shared" si="963"/>
        <v>0</v>
      </c>
      <c r="AA1273" s="114">
        <f t="shared" si="974"/>
        <v>0.05</v>
      </c>
      <c r="AB1273" s="112">
        <f t="shared" si="964"/>
        <v>7</v>
      </c>
      <c r="AC1273" s="178">
        <f t="shared" si="980"/>
        <v>30</v>
      </c>
      <c r="AD1273" s="11">
        <f t="shared" si="975"/>
        <v>1.0009491479999999</v>
      </c>
      <c r="AE1273" s="106">
        <f t="shared" si="982"/>
        <v>0.55460838000000001</v>
      </c>
      <c r="AF1273" s="106">
        <f t="shared" si="965"/>
        <v>0.56097717000000002</v>
      </c>
      <c r="AG1273" s="106">
        <f t="shared" si="966"/>
        <v>0</v>
      </c>
      <c r="AH1273" s="115" t="str">
        <f t="shared" si="983"/>
        <v>A+J=</v>
      </c>
      <c r="AI1273" s="116">
        <f t="shared" si="976"/>
        <v>45437</v>
      </c>
      <c r="AJ1273" s="10"/>
      <c r="AO1273" s="26"/>
      <c r="AP1273" s="26"/>
      <c r="BA1273" s="1"/>
      <c r="BB1273" s="1"/>
      <c r="BC1273" s="1"/>
      <c r="BD1273" s="1"/>
      <c r="BE1273" s="1"/>
      <c r="BG1273" s="1"/>
      <c r="BH1273" s="1"/>
    </row>
    <row r="1274" spans="1:60" ht="15" customHeight="1" x14ac:dyDescent="0.25">
      <c r="A1274" s="105">
        <f t="shared" si="967"/>
        <v>45415</v>
      </c>
      <c r="B1274" s="106">
        <f t="shared" si="953"/>
        <v>591.73078137783216</v>
      </c>
      <c r="C1274" s="2">
        <f t="shared" si="968"/>
        <v>467.97564483000002</v>
      </c>
      <c r="D1274" s="2">
        <f t="shared" si="969"/>
        <v>110.94908909999992</v>
      </c>
      <c r="E1274" s="106">
        <f t="shared" si="954"/>
        <v>357.0265557300001</v>
      </c>
      <c r="F1274" s="21">
        <f t="shared" si="970"/>
        <v>6869.14</v>
      </c>
      <c r="G1274" s="108">
        <f t="shared" si="971"/>
        <v>6895.24</v>
      </c>
      <c r="H1274" s="109">
        <f t="shared" si="984"/>
        <v>45377</v>
      </c>
      <c r="I1274" s="109">
        <f t="shared" si="978"/>
        <v>45408</v>
      </c>
      <c r="J1274" s="110">
        <f t="shared" si="955"/>
        <v>3.7996022791790818E-3</v>
      </c>
      <c r="K1274" s="117">
        <f t="shared" si="979"/>
        <v>45437</v>
      </c>
      <c r="L1274" s="178">
        <f t="shared" si="981"/>
        <v>30</v>
      </c>
      <c r="M1274" s="178">
        <f t="shared" si="987"/>
        <v>8</v>
      </c>
      <c r="N1274" s="106">
        <f t="shared" si="956"/>
        <v>1.0010118100000001</v>
      </c>
      <c r="O1274" s="111">
        <f t="shared" si="986"/>
        <v>1.0015995499999999</v>
      </c>
      <c r="P1274" s="111">
        <f t="shared" si="972"/>
        <v>1.2662901253329879</v>
      </c>
      <c r="Q1274" s="106">
        <f t="shared" si="985"/>
        <v>1.26757137</v>
      </c>
      <c r="R1274" s="106">
        <f t="shared" si="973"/>
        <v>1.2486170000000001</v>
      </c>
      <c r="S1274" s="106">
        <f t="shared" si="957"/>
        <v>584.32234572000004</v>
      </c>
      <c r="T1274" s="106">
        <f t="shared" si="958"/>
        <v>27.583829684774692</v>
      </c>
      <c r="U1274" s="106">
        <f t="shared" si="959"/>
        <v>95.530084643057464</v>
      </c>
      <c r="V1274" s="106">
        <f t="shared" si="960"/>
        <v>591.08955915783213</v>
      </c>
      <c r="W1274" s="19">
        <f t="shared" si="977"/>
        <v>0</v>
      </c>
      <c r="X1274" s="2">
        <f t="shared" si="961"/>
        <v>0</v>
      </c>
      <c r="Y1274" s="4">
        <f t="shared" si="962"/>
        <v>0</v>
      </c>
      <c r="Z1274" s="106">
        <f t="shared" si="963"/>
        <v>0</v>
      </c>
      <c r="AA1274" s="114">
        <f t="shared" si="974"/>
        <v>0.05</v>
      </c>
      <c r="AB1274" s="112">
        <f t="shared" si="964"/>
        <v>8</v>
      </c>
      <c r="AC1274" s="178">
        <f t="shared" si="980"/>
        <v>30</v>
      </c>
      <c r="AD1274" s="11">
        <f t="shared" si="975"/>
        <v>1.0010848139999999</v>
      </c>
      <c r="AE1274" s="106">
        <f t="shared" si="982"/>
        <v>0.63388106</v>
      </c>
      <c r="AF1274" s="106">
        <f t="shared" si="965"/>
        <v>0.64122221999999995</v>
      </c>
      <c r="AG1274" s="106">
        <f t="shared" si="966"/>
        <v>0</v>
      </c>
      <c r="AH1274" s="115" t="str">
        <f t="shared" si="983"/>
        <v>A+J=</v>
      </c>
      <c r="AI1274" s="116">
        <f t="shared" si="976"/>
        <v>45437</v>
      </c>
      <c r="AJ1274" s="10"/>
      <c r="AO1274" s="26"/>
      <c r="AP1274" s="26"/>
      <c r="BA1274" s="1"/>
      <c r="BB1274" s="1"/>
      <c r="BC1274" s="1"/>
      <c r="BD1274" s="1"/>
      <c r="BE1274" s="1"/>
      <c r="BG1274" s="1"/>
      <c r="BH1274" s="1"/>
    </row>
    <row r="1275" spans="1:60" ht="15" customHeight="1" x14ac:dyDescent="0.25">
      <c r="A1275" s="105">
        <f t="shared" si="967"/>
        <v>45416</v>
      </c>
      <c r="B1275" s="106">
        <f t="shared" si="953"/>
        <v>591.86826253312233</v>
      </c>
      <c r="C1275" s="2">
        <f t="shared" si="968"/>
        <v>467.97564483000002</v>
      </c>
      <c r="D1275" s="2">
        <f t="shared" si="969"/>
        <v>110.94908909999992</v>
      </c>
      <c r="E1275" s="106">
        <f t="shared" si="954"/>
        <v>357.0265557300001</v>
      </c>
      <c r="F1275" s="21">
        <f t="shared" si="970"/>
        <v>6869.14</v>
      </c>
      <c r="G1275" s="108">
        <f t="shared" si="971"/>
        <v>6895.24</v>
      </c>
      <c r="H1275" s="109">
        <f t="shared" si="984"/>
        <v>45377</v>
      </c>
      <c r="I1275" s="109">
        <f t="shared" si="978"/>
        <v>45408</v>
      </c>
      <c r="J1275" s="110">
        <f t="shared" si="955"/>
        <v>3.7996022791790818E-3</v>
      </c>
      <c r="K1275" s="117">
        <f t="shared" si="979"/>
        <v>45437</v>
      </c>
      <c r="L1275" s="178">
        <f t="shared" si="981"/>
        <v>30</v>
      </c>
      <c r="M1275" s="178">
        <f t="shared" si="987"/>
        <v>9</v>
      </c>
      <c r="N1275" s="106">
        <f t="shared" si="956"/>
        <v>1.0011383599999999</v>
      </c>
      <c r="O1275" s="111">
        <f t="shared" si="986"/>
        <v>1.0015995499999999</v>
      </c>
      <c r="P1275" s="111">
        <f t="shared" si="972"/>
        <v>1.2662901253329879</v>
      </c>
      <c r="Q1275" s="106">
        <f t="shared" si="985"/>
        <v>1.26773161</v>
      </c>
      <c r="R1275" s="106">
        <f t="shared" si="973"/>
        <v>1.2486170000000001</v>
      </c>
      <c r="S1275" s="106">
        <f t="shared" si="957"/>
        <v>584.32234572000004</v>
      </c>
      <c r="T1275" s="106">
        <f t="shared" si="958"/>
        <v>27.583829684774692</v>
      </c>
      <c r="U1275" s="106">
        <f t="shared" si="959"/>
        <v>95.587294578347652</v>
      </c>
      <c r="V1275" s="106">
        <f t="shared" si="960"/>
        <v>591.14676909312232</v>
      </c>
      <c r="W1275" s="19">
        <f t="shared" si="977"/>
        <v>0</v>
      </c>
      <c r="X1275" s="2">
        <f t="shared" si="961"/>
        <v>0</v>
      </c>
      <c r="Y1275" s="4">
        <f t="shared" si="962"/>
        <v>0</v>
      </c>
      <c r="Z1275" s="106">
        <f t="shared" si="963"/>
        <v>0</v>
      </c>
      <c r="AA1275" s="114">
        <f t="shared" si="974"/>
        <v>0.05</v>
      </c>
      <c r="AB1275" s="112">
        <f t="shared" si="964"/>
        <v>9</v>
      </c>
      <c r="AC1275" s="178">
        <f t="shared" si="980"/>
        <v>30</v>
      </c>
      <c r="AD1275" s="11">
        <f t="shared" si="975"/>
        <v>1.0012204979999999</v>
      </c>
      <c r="AE1275" s="106">
        <f t="shared" si="982"/>
        <v>0.71316425000000006</v>
      </c>
      <c r="AF1275" s="106">
        <f t="shared" si="965"/>
        <v>0.72149344000000004</v>
      </c>
      <c r="AG1275" s="106">
        <f t="shared" si="966"/>
        <v>0</v>
      </c>
      <c r="AH1275" s="115" t="str">
        <f t="shared" si="983"/>
        <v>A+J=</v>
      </c>
      <c r="AI1275" s="116">
        <f t="shared" si="976"/>
        <v>45437</v>
      </c>
      <c r="AJ1275" s="10"/>
      <c r="AO1275" s="26"/>
      <c r="AP1275" s="26"/>
      <c r="BA1275" s="1"/>
      <c r="BB1275" s="1"/>
      <c r="BC1275" s="1"/>
      <c r="BD1275" s="1"/>
      <c r="BE1275" s="1"/>
      <c r="BG1275" s="1"/>
      <c r="BH1275" s="1"/>
    </row>
    <row r="1276" spans="1:60" ht="15" customHeight="1" x14ac:dyDescent="0.25">
      <c r="A1276" s="105">
        <f t="shared" si="967"/>
        <v>45417</v>
      </c>
      <c r="B1276" s="106">
        <f t="shared" si="953"/>
        <v>592.00578474947474</v>
      </c>
      <c r="C1276" s="2">
        <f t="shared" si="968"/>
        <v>467.97564483000002</v>
      </c>
      <c r="D1276" s="2">
        <f t="shared" si="969"/>
        <v>110.94908909999992</v>
      </c>
      <c r="E1276" s="106">
        <f t="shared" si="954"/>
        <v>357.0265557300001</v>
      </c>
      <c r="F1276" s="21">
        <f t="shared" si="970"/>
        <v>6869.14</v>
      </c>
      <c r="G1276" s="108">
        <f t="shared" si="971"/>
        <v>6895.24</v>
      </c>
      <c r="H1276" s="109">
        <f t="shared" si="984"/>
        <v>45377</v>
      </c>
      <c r="I1276" s="109">
        <f t="shared" si="978"/>
        <v>45408</v>
      </c>
      <c r="J1276" s="110">
        <f t="shared" si="955"/>
        <v>3.7996022791790818E-3</v>
      </c>
      <c r="K1276" s="117">
        <f t="shared" si="979"/>
        <v>45437</v>
      </c>
      <c r="L1276" s="178">
        <f t="shared" si="981"/>
        <v>30</v>
      </c>
      <c r="M1276" s="178">
        <f t="shared" si="987"/>
        <v>10</v>
      </c>
      <c r="N1276" s="106">
        <f t="shared" si="956"/>
        <v>1.0012649300000001</v>
      </c>
      <c r="O1276" s="111">
        <f t="shared" si="986"/>
        <v>1.0015995499999999</v>
      </c>
      <c r="P1276" s="111">
        <f t="shared" si="972"/>
        <v>1.2662901253329879</v>
      </c>
      <c r="Q1276" s="106">
        <f t="shared" si="985"/>
        <v>1.26789189</v>
      </c>
      <c r="R1276" s="106">
        <f t="shared" si="973"/>
        <v>1.2486170000000001</v>
      </c>
      <c r="S1276" s="106">
        <f t="shared" si="957"/>
        <v>584.32234572000004</v>
      </c>
      <c r="T1276" s="106">
        <f t="shared" si="958"/>
        <v>27.583829684774692</v>
      </c>
      <c r="U1276" s="106">
        <f t="shared" si="959"/>
        <v>95.644518794700062</v>
      </c>
      <c r="V1276" s="106">
        <f t="shared" si="960"/>
        <v>591.20399330947475</v>
      </c>
      <c r="W1276" s="19">
        <f t="shared" si="977"/>
        <v>0</v>
      </c>
      <c r="X1276" s="2">
        <f t="shared" si="961"/>
        <v>0</v>
      </c>
      <c r="Y1276" s="4">
        <f t="shared" si="962"/>
        <v>0</v>
      </c>
      <c r="Z1276" s="106">
        <f t="shared" si="963"/>
        <v>0</v>
      </c>
      <c r="AA1276" s="114">
        <f t="shared" si="974"/>
        <v>0.05</v>
      </c>
      <c r="AB1276" s="112">
        <f t="shared" si="964"/>
        <v>10</v>
      </c>
      <c r="AC1276" s="178">
        <f t="shared" si="980"/>
        <v>30</v>
      </c>
      <c r="AD1276" s="11">
        <f t="shared" si="975"/>
        <v>1.0013562009999999</v>
      </c>
      <c r="AE1276" s="106">
        <f t="shared" si="982"/>
        <v>0.79245854000000004</v>
      </c>
      <c r="AF1276" s="106">
        <f t="shared" si="965"/>
        <v>0.80179144000000002</v>
      </c>
      <c r="AG1276" s="106">
        <f t="shared" si="966"/>
        <v>0</v>
      </c>
      <c r="AH1276" s="115" t="str">
        <f t="shared" si="983"/>
        <v>A+J=</v>
      </c>
      <c r="AI1276" s="116">
        <f t="shared" si="976"/>
        <v>45437</v>
      </c>
      <c r="AJ1276" s="10"/>
      <c r="AO1276" s="26"/>
      <c r="AP1276" s="26"/>
      <c r="BA1276" s="1"/>
      <c r="BB1276" s="1"/>
      <c r="BC1276" s="1"/>
      <c r="BD1276" s="1"/>
      <c r="BE1276" s="1"/>
      <c r="BG1276" s="1"/>
      <c r="BH1276" s="1"/>
    </row>
    <row r="1277" spans="1:60" ht="15" customHeight="1" x14ac:dyDescent="0.25">
      <c r="A1277" s="105">
        <f t="shared" si="967"/>
        <v>45418</v>
      </c>
      <c r="B1277" s="106">
        <f t="shared" si="953"/>
        <v>592.14333671609279</v>
      </c>
      <c r="C1277" s="2">
        <f t="shared" si="968"/>
        <v>467.97564483000002</v>
      </c>
      <c r="D1277" s="2">
        <f t="shared" si="969"/>
        <v>110.94908909999992</v>
      </c>
      <c r="E1277" s="106">
        <f t="shared" si="954"/>
        <v>357.0265557300001</v>
      </c>
      <c r="F1277" s="21">
        <f t="shared" si="970"/>
        <v>6869.14</v>
      </c>
      <c r="G1277" s="108">
        <f t="shared" si="971"/>
        <v>6895.24</v>
      </c>
      <c r="H1277" s="109">
        <f t="shared" si="984"/>
        <v>45377</v>
      </c>
      <c r="I1277" s="109">
        <f t="shared" si="978"/>
        <v>45408</v>
      </c>
      <c r="J1277" s="110">
        <f t="shared" si="955"/>
        <v>3.7996022791790818E-3</v>
      </c>
      <c r="K1277" s="117">
        <f t="shared" si="979"/>
        <v>45437</v>
      </c>
      <c r="L1277" s="178">
        <f t="shared" si="981"/>
        <v>30</v>
      </c>
      <c r="M1277" s="178">
        <f t="shared" si="987"/>
        <v>11</v>
      </c>
      <c r="N1277" s="106">
        <f t="shared" si="956"/>
        <v>1.0013915099999999</v>
      </c>
      <c r="O1277" s="111">
        <f t="shared" si="986"/>
        <v>1.0015995499999999</v>
      </c>
      <c r="P1277" s="111">
        <f t="shared" si="972"/>
        <v>1.2662901253329879</v>
      </c>
      <c r="Q1277" s="106">
        <f t="shared" si="985"/>
        <v>1.26805218</v>
      </c>
      <c r="R1277" s="106">
        <f t="shared" si="973"/>
        <v>1.2486170000000001</v>
      </c>
      <c r="S1277" s="106">
        <f t="shared" si="957"/>
        <v>584.32234572000004</v>
      </c>
      <c r="T1277" s="106">
        <f t="shared" si="958"/>
        <v>27.583829684774692</v>
      </c>
      <c r="U1277" s="106">
        <f t="shared" si="959"/>
        <v>95.701746581318005</v>
      </c>
      <c r="V1277" s="106">
        <f t="shared" si="960"/>
        <v>591.26122109609275</v>
      </c>
      <c r="W1277" s="19">
        <f t="shared" si="977"/>
        <v>0</v>
      </c>
      <c r="X1277" s="2">
        <f t="shared" si="961"/>
        <v>0</v>
      </c>
      <c r="Y1277" s="4">
        <f t="shared" si="962"/>
        <v>0</v>
      </c>
      <c r="Z1277" s="106">
        <f t="shared" si="963"/>
        <v>0</v>
      </c>
      <c r="AA1277" s="114">
        <f t="shared" si="974"/>
        <v>0.05</v>
      </c>
      <c r="AB1277" s="112">
        <f t="shared" si="964"/>
        <v>11</v>
      </c>
      <c r="AC1277" s="178">
        <f t="shared" si="980"/>
        <v>30</v>
      </c>
      <c r="AD1277" s="11">
        <f t="shared" si="975"/>
        <v>1.001491922</v>
      </c>
      <c r="AE1277" s="106">
        <f t="shared" si="982"/>
        <v>0.87176335999999999</v>
      </c>
      <c r="AF1277" s="106">
        <f t="shared" si="965"/>
        <v>0.88211561999999999</v>
      </c>
      <c r="AG1277" s="106">
        <f t="shared" si="966"/>
        <v>0</v>
      </c>
      <c r="AH1277" s="115" t="str">
        <f t="shared" si="983"/>
        <v>A+J=</v>
      </c>
      <c r="AI1277" s="116">
        <f t="shared" si="976"/>
        <v>45437</v>
      </c>
      <c r="AJ1277" s="10"/>
      <c r="AO1277" s="26"/>
      <c r="AP1277" s="26"/>
      <c r="BA1277" s="1"/>
      <c r="BB1277" s="1"/>
      <c r="BC1277" s="1"/>
      <c r="BD1277" s="1"/>
      <c r="BE1277" s="1"/>
      <c r="BG1277" s="1"/>
      <c r="BH1277" s="1"/>
    </row>
    <row r="1278" spans="1:60" ht="15" customHeight="1" x14ac:dyDescent="0.25">
      <c r="A1278" s="105">
        <f t="shared" si="967"/>
        <v>45419</v>
      </c>
      <c r="B1278" s="106">
        <f t="shared" si="953"/>
        <v>592.28092260324172</v>
      </c>
      <c r="C1278" s="2">
        <f t="shared" si="968"/>
        <v>467.97564483000002</v>
      </c>
      <c r="D1278" s="2">
        <f t="shared" si="969"/>
        <v>110.94908909999992</v>
      </c>
      <c r="E1278" s="106">
        <f t="shared" si="954"/>
        <v>357.0265557300001</v>
      </c>
      <c r="F1278" s="21">
        <f t="shared" si="970"/>
        <v>6869.14</v>
      </c>
      <c r="G1278" s="108">
        <f t="shared" si="971"/>
        <v>6895.24</v>
      </c>
      <c r="H1278" s="109">
        <f t="shared" si="984"/>
        <v>45377</v>
      </c>
      <c r="I1278" s="109">
        <f t="shared" si="978"/>
        <v>45408</v>
      </c>
      <c r="J1278" s="110">
        <f t="shared" si="955"/>
        <v>3.7996022791790818E-3</v>
      </c>
      <c r="K1278" s="117">
        <f t="shared" si="979"/>
        <v>45437</v>
      </c>
      <c r="L1278" s="178">
        <f t="shared" si="981"/>
        <v>30</v>
      </c>
      <c r="M1278" s="178">
        <f t="shared" si="987"/>
        <v>12</v>
      </c>
      <c r="N1278" s="106">
        <f t="shared" si="956"/>
        <v>1.0015181099999999</v>
      </c>
      <c r="O1278" s="111">
        <f t="shared" si="986"/>
        <v>1.0015995499999999</v>
      </c>
      <c r="P1278" s="111">
        <f t="shared" si="972"/>
        <v>1.2662901253329879</v>
      </c>
      <c r="Q1278" s="106">
        <f t="shared" si="985"/>
        <v>1.26821249</v>
      </c>
      <c r="R1278" s="106">
        <f t="shared" si="973"/>
        <v>1.2486170000000001</v>
      </c>
      <c r="S1278" s="106">
        <f t="shared" si="957"/>
        <v>584.32234572000004</v>
      </c>
      <c r="T1278" s="106">
        <f t="shared" si="958"/>
        <v>27.583829684774692</v>
      </c>
      <c r="U1278" s="106">
        <f t="shared" si="959"/>
        <v>95.758981508467102</v>
      </c>
      <c r="V1278" s="106">
        <f t="shared" si="960"/>
        <v>591.31845602324177</v>
      </c>
      <c r="W1278" s="19">
        <f t="shared" si="977"/>
        <v>0</v>
      </c>
      <c r="X1278" s="2">
        <f t="shared" si="961"/>
        <v>0</v>
      </c>
      <c r="Y1278" s="4">
        <f t="shared" si="962"/>
        <v>0</v>
      </c>
      <c r="Z1278" s="106">
        <f t="shared" si="963"/>
        <v>0</v>
      </c>
      <c r="AA1278" s="114">
        <f t="shared" si="974"/>
        <v>0.05</v>
      </c>
      <c r="AB1278" s="112">
        <f t="shared" si="964"/>
        <v>12</v>
      </c>
      <c r="AC1278" s="178">
        <f t="shared" si="980"/>
        <v>30</v>
      </c>
      <c r="AD1278" s="11">
        <f t="shared" si="975"/>
        <v>1.001627662</v>
      </c>
      <c r="AE1278" s="106">
        <f t="shared" si="982"/>
        <v>0.95107927000000003</v>
      </c>
      <c r="AF1278" s="106">
        <f t="shared" si="965"/>
        <v>0.96246657999999996</v>
      </c>
      <c r="AG1278" s="106">
        <f t="shared" si="966"/>
        <v>0</v>
      </c>
      <c r="AH1278" s="115" t="str">
        <f t="shared" si="983"/>
        <v>A+J=</v>
      </c>
      <c r="AI1278" s="116">
        <f t="shared" si="976"/>
        <v>45437</v>
      </c>
      <c r="AJ1278" s="10"/>
      <c r="AO1278" s="26"/>
      <c r="AP1278" s="26"/>
      <c r="BA1278" s="1"/>
      <c r="BB1278" s="1"/>
      <c r="BC1278" s="1"/>
      <c r="BD1278" s="1"/>
      <c r="BE1278" s="1"/>
      <c r="BG1278" s="1"/>
      <c r="BH1278" s="1"/>
    </row>
    <row r="1279" spans="1:60" ht="15" customHeight="1" x14ac:dyDescent="0.25">
      <c r="A1279" s="105">
        <f t="shared" si="967"/>
        <v>45420</v>
      </c>
      <c r="B1279" s="106">
        <f t="shared" si="953"/>
        <v>592.4185382406564</v>
      </c>
      <c r="C1279" s="2">
        <f t="shared" si="968"/>
        <v>467.97564483000002</v>
      </c>
      <c r="D1279" s="2">
        <f t="shared" si="969"/>
        <v>110.94908909999992</v>
      </c>
      <c r="E1279" s="106">
        <f t="shared" si="954"/>
        <v>357.0265557300001</v>
      </c>
      <c r="F1279" s="21">
        <f t="shared" si="970"/>
        <v>6869.14</v>
      </c>
      <c r="G1279" s="108">
        <f t="shared" si="971"/>
        <v>6895.24</v>
      </c>
      <c r="H1279" s="109">
        <f t="shared" si="984"/>
        <v>45377</v>
      </c>
      <c r="I1279" s="109">
        <f t="shared" si="978"/>
        <v>45408</v>
      </c>
      <c r="J1279" s="110">
        <f t="shared" si="955"/>
        <v>3.7996022791790818E-3</v>
      </c>
      <c r="K1279" s="117">
        <f t="shared" si="979"/>
        <v>45437</v>
      </c>
      <c r="L1279" s="178">
        <f t="shared" si="981"/>
        <v>30</v>
      </c>
      <c r="M1279" s="178">
        <f t="shared" si="987"/>
        <v>13</v>
      </c>
      <c r="N1279" s="106">
        <f t="shared" si="956"/>
        <v>1.00164472</v>
      </c>
      <c r="O1279" s="111">
        <f t="shared" si="986"/>
        <v>1.0015995499999999</v>
      </c>
      <c r="P1279" s="111">
        <f t="shared" si="972"/>
        <v>1.2662901253329879</v>
      </c>
      <c r="Q1279" s="106">
        <f t="shared" si="985"/>
        <v>1.26837281</v>
      </c>
      <c r="R1279" s="106">
        <f t="shared" si="973"/>
        <v>1.2486170000000001</v>
      </c>
      <c r="S1279" s="106">
        <f t="shared" si="957"/>
        <v>584.32234572000004</v>
      </c>
      <c r="T1279" s="106">
        <f t="shared" si="958"/>
        <v>27.583829684774692</v>
      </c>
      <c r="U1279" s="106">
        <f t="shared" si="959"/>
        <v>95.816220005881732</v>
      </c>
      <c r="V1279" s="106">
        <f t="shared" si="960"/>
        <v>591.37569452065645</v>
      </c>
      <c r="W1279" s="19">
        <f t="shared" si="977"/>
        <v>0</v>
      </c>
      <c r="X1279" s="2">
        <f t="shared" si="961"/>
        <v>0</v>
      </c>
      <c r="Y1279" s="4">
        <f t="shared" si="962"/>
        <v>0</v>
      </c>
      <c r="Z1279" s="106">
        <f t="shared" si="963"/>
        <v>0</v>
      </c>
      <c r="AA1279" s="114">
        <f t="shared" si="974"/>
        <v>0.05</v>
      </c>
      <c r="AB1279" s="112">
        <f t="shared" si="964"/>
        <v>13</v>
      </c>
      <c r="AC1279" s="178">
        <f t="shared" si="980"/>
        <v>30</v>
      </c>
      <c r="AD1279" s="11">
        <f t="shared" si="975"/>
        <v>1.0017634200000001</v>
      </c>
      <c r="AE1279" s="106">
        <f t="shared" si="982"/>
        <v>1.0304057099999999</v>
      </c>
      <c r="AF1279" s="106">
        <f t="shared" si="965"/>
        <v>1.04284372</v>
      </c>
      <c r="AG1279" s="106">
        <f t="shared" si="966"/>
        <v>0</v>
      </c>
      <c r="AH1279" s="115" t="str">
        <f t="shared" si="983"/>
        <v>A+J=</v>
      </c>
      <c r="AI1279" s="116">
        <f t="shared" si="976"/>
        <v>45437</v>
      </c>
      <c r="AJ1279" s="10"/>
      <c r="AO1279" s="26"/>
      <c r="AP1279" s="26"/>
      <c r="BA1279" s="1"/>
      <c r="BB1279" s="1"/>
      <c r="BC1279" s="1"/>
      <c r="BD1279" s="1"/>
      <c r="BE1279" s="1"/>
      <c r="BG1279" s="1"/>
      <c r="BH1279" s="1"/>
    </row>
    <row r="1280" spans="1:60" ht="15" customHeight="1" x14ac:dyDescent="0.25">
      <c r="A1280" s="105">
        <f t="shared" si="967"/>
        <v>45421</v>
      </c>
      <c r="B1280" s="106">
        <f t="shared" si="953"/>
        <v>592.55619080886777</v>
      </c>
      <c r="C1280" s="2">
        <f t="shared" si="968"/>
        <v>467.97564483000002</v>
      </c>
      <c r="D1280" s="2">
        <f t="shared" si="969"/>
        <v>110.94908909999992</v>
      </c>
      <c r="E1280" s="106">
        <f t="shared" si="954"/>
        <v>357.0265557300001</v>
      </c>
      <c r="F1280" s="21">
        <f t="shared" si="970"/>
        <v>6869.14</v>
      </c>
      <c r="G1280" s="108">
        <f t="shared" si="971"/>
        <v>6895.24</v>
      </c>
      <c r="H1280" s="109">
        <f t="shared" si="984"/>
        <v>45377</v>
      </c>
      <c r="I1280" s="109">
        <f t="shared" si="978"/>
        <v>45408</v>
      </c>
      <c r="J1280" s="110">
        <f t="shared" si="955"/>
        <v>3.7996022791790818E-3</v>
      </c>
      <c r="K1280" s="117">
        <f t="shared" si="979"/>
        <v>45437</v>
      </c>
      <c r="L1280" s="178">
        <f t="shared" si="981"/>
        <v>30</v>
      </c>
      <c r="M1280" s="178">
        <f t="shared" si="987"/>
        <v>14</v>
      </c>
      <c r="N1280" s="106">
        <f t="shared" si="956"/>
        <v>1.0017713500000001</v>
      </c>
      <c r="O1280" s="111">
        <f t="shared" si="986"/>
        <v>1.0015995499999999</v>
      </c>
      <c r="P1280" s="111">
        <f t="shared" si="972"/>
        <v>1.2662901253329879</v>
      </c>
      <c r="Q1280" s="106">
        <f t="shared" si="985"/>
        <v>1.26853316</v>
      </c>
      <c r="R1280" s="106">
        <f t="shared" si="973"/>
        <v>1.2486170000000001</v>
      </c>
      <c r="S1280" s="106">
        <f t="shared" si="957"/>
        <v>584.32234572000004</v>
      </c>
      <c r="T1280" s="106">
        <f t="shared" si="958"/>
        <v>27.583829684774692</v>
      </c>
      <c r="U1280" s="106">
        <f t="shared" si="959"/>
        <v>95.873469214093049</v>
      </c>
      <c r="V1280" s="106">
        <f t="shared" si="960"/>
        <v>591.43294372886771</v>
      </c>
      <c r="W1280" s="19">
        <f t="shared" si="977"/>
        <v>0</v>
      </c>
      <c r="X1280" s="2">
        <f t="shared" si="961"/>
        <v>0</v>
      </c>
      <c r="Y1280" s="4">
        <f t="shared" si="962"/>
        <v>0</v>
      </c>
      <c r="Z1280" s="106">
        <f t="shared" si="963"/>
        <v>0</v>
      </c>
      <c r="AA1280" s="114">
        <f t="shared" si="974"/>
        <v>0.05</v>
      </c>
      <c r="AB1280" s="112">
        <f t="shared" si="964"/>
        <v>14</v>
      </c>
      <c r="AC1280" s="178">
        <f t="shared" si="980"/>
        <v>30</v>
      </c>
      <c r="AD1280" s="11">
        <f t="shared" si="975"/>
        <v>1.0018991960000001</v>
      </c>
      <c r="AE1280" s="106">
        <f t="shared" si="982"/>
        <v>1.10974266</v>
      </c>
      <c r="AF1280" s="106">
        <f t="shared" si="965"/>
        <v>1.1232470800000001</v>
      </c>
      <c r="AG1280" s="106">
        <f t="shared" si="966"/>
        <v>0</v>
      </c>
      <c r="AH1280" s="115" t="str">
        <f t="shared" si="983"/>
        <v>A+J=</v>
      </c>
      <c r="AI1280" s="116">
        <f t="shared" si="976"/>
        <v>45437</v>
      </c>
      <c r="AJ1280" s="10"/>
      <c r="AO1280" s="26"/>
      <c r="AP1280" s="26"/>
      <c r="BA1280" s="1"/>
      <c r="BB1280" s="1"/>
      <c r="BC1280" s="1"/>
      <c r="BD1280" s="1"/>
      <c r="BE1280" s="1"/>
      <c r="BG1280" s="1"/>
      <c r="BH1280" s="1"/>
    </row>
    <row r="1281" spans="1:60" ht="15" customHeight="1" x14ac:dyDescent="0.25">
      <c r="A1281" s="105">
        <f t="shared" si="967"/>
        <v>45422</v>
      </c>
      <c r="B1281" s="106">
        <f t="shared" si="953"/>
        <v>592.69387730761014</v>
      </c>
      <c r="C1281" s="2">
        <f t="shared" si="968"/>
        <v>467.97564483000002</v>
      </c>
      <c r="D1281" s="2">
        <f t="shared" si="969"/>
        <v>110.94908909999992</v>
      </c>
      <c r="E1281" s="106">
        <f t="shared" si="954"/>
        <v>357.0265557300001</v>
      </c>
      <c r="F1281" s="21">
        <f t="shared" si="970"/>
        <v>6869.14</v>
      </c>
      <c r="G1281" s="108">
        <f t="shared" si="971"/>
        <v>6895.24</v>
      </c>
      <c r="H1281" s="109">
        <f t="shared" si="984"/>
        <v>45377</v>
      </c>
      <c r="I1281" s="109">
        <f t="shared" si="978"/>
        <v>45408</v>
      </c>
      <c r="J1281" s="110">
        <f t="shared" si="955"/>
        <v>3.7996022791790818E-3</v>
      </c>
      <c r="K1281" s="117">
        <f t="shared" si="979"/>
        <v>45437</v>
      </c>
      <c r="L1281" s="178">
        <f t="shared" si="981"/>
        <v>30</v>
      </c>
      <c r="M1281" s="178">
        <f t="shared" si="987"/>
        <v>15</v>
      </c>
      <c r="N1281" s="106">
        <f t="shared" si="956"/>
        <v>1.00189799</v>
      </c>
      <c r="O1281" s="111">
        <f t="shared" si="986"/>
        <v>1.0015995499999999</v>
      </c>
      <c r="P1281" s="111">
        <f t="shared" si="972"/>
        <v>1.2662901253329879</v>
      </c>
      <c r="Q1281" s="106">
        <f t="shared" si="985"/>
        <v>1.26869353</v>
      </c>
      <c r="R1281" s="106">
        <f t="shared" si="973"/>
        <v>1.2486170000000001</v>
      </c>
      <c r="S1281" s="106">
        <f t="shared" si="957"/>
        <v>584.32234572000004</v>
      </c>
      <c r="T1281" s="106">
        <f t="shared" si="958"/>
        <v>27.583829684774692</v>
      </c>
      <c r="U1281" s="106">
        <f t="shared" si="959"/>
        <v>95.930725562835434</v>
      </c>
      <c r="V1281" s="106">
        <f t="shared" si="960"/>
        <v>591.4902000776101</v>
      </c>
      <c r="W1281" s="19">
        <f t="shared" si="977"/>
        <v>0</v>
      </c>
      <c r="X1281" s="2">
        <f t="shared" si="961"/>
        <v>0</v>
      </c>
      <c r="Y1281" s="4">
        <f t="shared" si="962"/>
        <v>0</v>
      </c>
      <c r="Z1281" s="106">
        <f t="shared" si="963"/>
        <v>0</v>
      </c>
      <c r="AA1281" s="114">
        <f t="shared" si="974"/>
        <v>0.05</v>
      </c>
      <c r="AB1281" s="112">
        <f t="shared" si="964"/>
        <v>15</v>
      </c>
      <c r="AC1281" s="178">
        <f t="shared" si="980"/>
        <v>30</v>
      </c>
      <c r="AD1281" s="11">
        <f t="shared" si="975"/>
        <v>1.0020349909999999</v>
      </c>
      <c r="AE1281" s="106">
        <f t="shared" si="982"/>
        <v>1.1890907100000001</v>
      </c>
      <c r="AF1281" s="106">
        <f t="shared" si="965"/>
        <v>1.20367723</v>
      </c>
      <c r="AG1281" s="106">
        <f t="shared" si="966"/>
        <v>0</v>
      </c>
      <c r="AH1281" s="115" t="str">
        <f t="shared" si="983"/>
        <v>A+J=</v>
      </c>
      <c r="AI1281" s="116">
        <f t="shared" si="976"/>
        <v>45437</v>
      </c>
      <c r="AJ1281" s="10"/>
      <c r="AO1281" s="26"/>
      <c r="AP1281" s="26"/>
      <c r="BA1281" s="1"/>
      <c r="BB1281" s="1"/>
      <c r="BC1281" s="1"/>
      <c r="BD1281" s="1"/>
      <c r="BE1281" s="1"/>
      <c r="BG1281" s="1"/>
      <c r="BH1281" s="1"/>
    </row>
    <row r="1282" spans="1:60" ht="15" customHeight="1" x14ac:dyDescent="0.25">
      <c r="A1282" s="105">
        <f t="shared" si="967"/>
        <v>45423</v>
      </c>
      <c r="B1282" s="106">
        <f t="shared" si="953"/>
        <v>592.8316013271492</v>
      </c>
      <c r="C1282" s="2">
        <f t="shared" si="968"/>
        <v>467.97564483000002</v>
      </c>
      <c r="D1282" s="2">
        <f t="shared" si="969"/>
        <v>110.94908909999992</v>
      </c>
      <c r="E1282" s="106">
        <f t="shared" si="954"/>
        <v>357.0265557300001</v>
      </c>
      <c r="F1282" s="21">
        <f t="shared" si="970"/>
        <v>6869.14</v>
      </c>
      <c r="G1282" s="108">
        <f t="shared" si="971"/>
        <v>6895.24</v>
      </c>
      <c r="H1282" s="109">
        <f t="shared" si="984"/>
        <v>45377</v>
      </c>
      <c r="I1282" s="109">
        <f t="shared" si="978"/>
        <v>45408</v>
      </c>
      <c r="J1282" s="110">
        <f t="shared" si="955"/>
        <v>3.7996022791790818E-3</v>
      </c>
      <c r="K1282" s="117">
        <f t="shared" si="979"/>
        <v>45437</v>
      </c>
      <c r="L1282" s="178">
        <f t="shared" si="981"/>
        <v>30</v>
      </c>
      <c r="M1282" s="178">
        <f t="shared" si="987"/>
        <v>16</v>
      </c>
      <c r="N1282" s="106">
        <f t="shared" si="956"/>
        <v>1.00202466</v>
      </c>
      <c r="O1282" s="111">
        <f t="shared" si="986"/>
        <v>1.0015995499999999</v>
      </c>
      <c r="P1282" s="111">
        <f t="shared" si="972"/>
        <v>1.2662901253329879</v>
      </c>
      <c r="Q1282" s="106">
        <f t="shared" si="985"/>
        <v>1.2688539299999999</v>
      </c>
      <c r="R1282" s="106">
        <f t="shared" si="973"/>
        <v>1.2486170000000001</v>
      </c>
      <c r="S1282" s="106">
        <f t="shared" si="957"/>
        <v>584.32234572000004</v>
      </c>
      <c r="T1282" s="106">
        <f t="shared" si="958"/>
        <v>27.583829684774692</v>
      </c>
      <c r="U1282" s="106">
        <f t="shared" si="959"/>
        <v>95.987992622374506</v>
      </c>
      <c r="V1282" s="106">
        <f t="shared" si="960"/>
        <v>591.54746713714917</v>
      </c>
      <c r="W1282" s="19">
        <f t="shared" si="977"/>
        <v>0</v>
      </c>
      <c r="X1282" s="2">
        <f t="shared" si="961"/>
        <v>0</v>
      </c>
      <c r="Y1282" s="4">
        <f t="shared" si="962"/>
        <v>0</v>
      </c>
      <c r="Z1282" s="106">
        <f t="shared" si="963"/>
        <v>0</v>
      </c>
      <c r="AA1282" s="114">
        <f t="shared" si="974"/>
        <v>0.05</v>
      </c>
      <c r="AB1282" s="112">
        <f t="shared" si="964"/>
        <v>16</v>
      </c>
      <c r="AC1282" s="178">
        <f t="shared" si="980"/>
        <v>30</v>
      </c>
      <c r="AD1282" s="11">
        <f t="shared" si="975"/>
        <v>1.002170805</v>
      </c>
      <c r="AE1282" s="106">
        <f t="shared" si="982"/>
        <v>1.26844986</v>
      </c>
      <c r="AF1282" s="106">
        <f t="shared" si="965"/>
        <v>1.2841341900000001</v>
      </c>
      <c r="AG1282" s="106">
        <f t="shared" si="966"/>
        <v>0</v>
      </c>
      <c r="AH1282" s="115" t="str">
        <f t="shared" si="983"/>
        <v>A+J=</v>
      </c>
      <c r="AI1282" s="116">
        <f t="shared" si="976"/>
        <v>45437</v>
      </c>
      <c r="AJ1282" s="10"/>
      <c r="AO1282" s="26"/>
      <c r="AP1282" s="26"/>
      <c r="BA1282" s="1"/>
      <c r="BB1282" s="1"/>
      <c r="BC1282" s="1"/>
      <c r="BD1282" s="1"/>
      <c r="BE1282" s="1"/>
      <c r="BG1282" s="1"/>
      <c r="BH1282" s="1"/>
    </row>
    <row r="1283" spans="1:60" ht="15" customHeight="1" x14ac:dyDescent="0.25">
      <c r="A1283" s="105">
        <f t="shared" si="967"/>
        <v>45424</v>
      </c>
      <c r="B1283" s="106">
        <f t="shared" si="953"/>
        <v>592.96935096668835</v>
      </c>
      <c r="C1283" s="2">
        <f t="shared" si="968"/>
        <v>467.97564483000002</v>
      </c>
      <c r="D1283" s="2">
        <f t="shared" si="969"/>
        <v>110.94908909999992</v>
      </c>
      <c r="E1283" s="106">
        <f t="shared" si="954"/>
        <v>357.0265557300001</v>
      </c>
      <c r="F1283" s="21">
        <f t="shared" si="970"/>
        <v>6869.14</v>
      </c>
      <c r="G1283" s="108">
        <f t="shared" si="971"/>
        <v>6895.24</v>
      </c>
      <c r="H1283" s="109">
        <f t="shared" si="984"/>
        <v>45377</v>
      </c>
      <c r="I1283" s="109">
        <f t="shared" si="978"/>
        <v>45408</v>
      </c>
      <c r="J1283" s="110">
        <f t="shared" si="955"/>
        <v>3.7996022791790818E-3</v>
      </c>
      <c r="K1283" s="117">
        <f t="shared" si="979"/>
        <v>45437</v>
      </c>
      <c r="L1283" s="178">
        <f t="shared" si="981"/>
        <v>30</v>
      </c>
      <c r="M1283" s="178">
        <f t="shared" si="987"/>
        <v>17</v>
      </c>
      <c r="N1283" s="106">
        <f t="shared" si="956"/>
        <v>1.00215133</v>
      </c>
      <c r="O1283" s="111">
        <f t="shared" si="986"/>
        <v>1.0015995499999999</v>
      </c>
      <c r="P1283" s="111">
        <f t="shared" si="972"/>
        <v>1.2662901253329879</v>
      </c>
      <c r="Q1283" s="106">
        <f t="shared" si="985"/>
        <v>1.2690143300000001</v>
      </c>
      <c r="R1283" s="106">
        <f t="shared" si="973"/>
        <v>1.2486170000000001</v>
      </c>
      <c r="S1283" s="106">
        <f t="shared" si="957"/>
        <v>584.32234572000004</v>
      </c>
      <c r="T1283" s="106">
        <f t="shared" si="958"/>
        <v>27.583829684774692</v>
      </c>
      <c r="U1283" s="106">
        <f t="shared" si="959"/>
        <v>96.045259681913663</v>
      </c>
      <c r="V1283" s="106">
        <f t="shared" si="960"/>
        <v>591.60473419668836</v>
      </c>
      <c r="W1283" s="19">
        <f t="shared" si="977"/>
        <v>0</v>
      </c>
      <c r="X1283" s="2">
        <f t="shared" si="961"/>
        <v>0</v>
      </c>
      <c r="Y1283" s="4">
        <f t="shared" si="962"/>
        <v>0</v>
      </c>
      <c r="Z1283" s="106">
        <f t="shared" si="963"/>
        <v>0</v>
      </c>
      <c r="AA1283" s="114">
        <f t="shared" si="974"/>
        <v>0.05</v>
      </c>
      <c r="AB1283" s="112">
        <f t="shared" si="964"/>
        <v>17</v>
      </c>
      <c r="AC1283" s="178">
        <f t="shared" si="980"/>
        <v>30</v>
      </c>
      <c r="AD1283" s="11">
        <f t="shared" si="975"/>
        <v>1.0023066359999999</v>
      </c>
      <c r="AE1283" s="106">
        <f t="shared" si="982"/>
        <v>1.34781895</v>
      </c>
      <c r="AF1283" s="106">
        <f t="shared" si="965"/>
        <v>1.36461677</v>
      </c>
      <c r="AG1283" s="106">
        <f t="shared" si="966"/>
        <v>0</v>
      </c>
      <c r="AH1283" s="115" t="str">
        <f t="shared" si="983"/>
        <v>A+J=</v>
      </c>
      <c r="AI1283" s="116">
        <f t="shared" si="976"/>
        <v>45437</v>
      </c>
      <c r="AJ1283" s="10"/>
      <c r="AO1283" s="26"/>
      <c r="AP1283" s="26"/>
      <c r="BA1283" s="1"/>
      <c r="BB1283" s="1"/>
      <c r="BC1283" s="1"/>
      <c r="BD1283" s="1"/>
      <c r="BE1283" s="1"/>
      <c r="BG1283" s="1"/>
      <c r="BH1283" s="1"/>
    </row>
    <row r="1284" spans="1:60" ht="15" customHeight="1" x14ac:dyDescent="0.25">
      <c r="A1284" s="105">
        <f t="shared" si="967"/>
        <v>45425</v>
      </c>
      <c r="B1284" s="106">
        <f t="shared" si="953"/>
        <v>593.10714171728966</v>
      </c>
      <c r="C1284" s="2">
        <f t="shared" si="968"/>
        <v>467.97564483000002</v>
      </c>
      <c r="D1284" s="2">
        <f t="shared" si="969"/>
        <v>110.94908909999992</v>
      </c>
      <c r="E1284" s="106">
        <f t="shared" si="954"/>
        <v>357.0265557300001</v>
      </c>
      <c r="F1284" s="21">
        <f t="shared" si="970"/>
        <v>6869.14</v>
      </c>
      <c r="G1284" s="108">
        <f t="shared" si="971"/>
        <v>6895.24</v>
      </c>
      <c r="H1284" s="109">
        <f t="shared" si="984"/>
        <v>45377</v>
      </c>
      <c r="I1284" s="109">
        <f t="shared" si="978"/>
        <v>45408</v>
      </c>
      <c r="J1284" s="110">
        <f t="shared" si="955"/>
        <v>3.7996022791790818E-3</v>
      </c>
      <c r="K1284" s="117">
        <f t="shared" si="979"/>
        <v>45437</v>
      </c>
      <c r="L1284" s="178">
        <f t="shared" si="981"/>
        <v>30</v>
      </c>
      <c r="M1284" s="178">
        <f t="shared" si="987"/>
        <v>18</v>
      </c>
      <c r="N1284" s="106">
        <f t="shared" si="956"/>
        <v>1.00227803</v>
      </c>
      <c r="O1284" s="111">
        <f t="shared" si="986"/>
        <v>1.0015995499999999</v>
      </c>
      <c r="P1284" s="111">
        <f t="shared" si="972"/>
        <v>1.2662901253329879</v>
      </c>
      <c r="Q1284" s="106">
        <f t="shared" si="985"/>
        <v>1.26917477</v>
      </c>
      <c r="R1284" s="106">
        <f t="shared" si="973"/>
        <v>1.2486170000000001</v>
      </c>
      <c r="S1284" s="106">
        <f t="shared" si="957"/>
        <v>584.32234572000004</v>
      </c>
      <c r="T1284" s="106">
        <f t="shared" si="958"/>
        <v>27.583829684774692</v>
      </c>
      <c r="U1284" s="106">
        <f t="shared" si="959"/>
        <v>96.102541022514956</v>
      </c>
      <c r="V1284" s="106">
        <f t="shared" si="960"/>
        <v>591.66201553728968</v>
      </c>
      <c r="W1284" s="19">
        <f t="shared" si="977"/>
        <v>0</v>
      </c>
      <c r="X1284" s="2">
        <f t="shared" si="961"/>
        <v>0</v>
      </c>
      <c r="Y1284" s="4">
        <f t="shared" si="962"/>
        <v>0</v>
      </c>
      <c r="Z1284" s="106">
        <f t="shared" si="963"/>
        <v>0</v>
      </c>
      <c r="AA1284" s="114">
        <f t="shared" si="974"/>
        <v>0.05</v>
      </c>
      <c r="AB1284" s="112">
        <f t="shared" si="964"/>
        <v>18</v>
      </c>
      <c r="AC1284" s="178">
        <f t="shared" si="980"/>
        <v>30</v>
      </c>
      <c r="AD1284" s="11">
        <f t="shared" si="975"/>
        <v>1.0024424860000001</v>
      </c>
      <c r="AE1284" s="106">
        <f t="shared" si="982"/>
        <v>1.4271991399999999</v>
      </c>
      <c r="AF1284" s="106">
        <f t="shared" si="965"/>
        <v>1.4451261799999999</v>
      </c>
      <c r="AG1284" s="106">
        <f t="shared" si="966"/>
        <v>0</v>
      </c>
      <c r="AH1284" s="115" t="str">
        <f t="shared" si="983"/>
        <v>A+J=</v>
      </c>
      <c r="AI1284" s="116">
        <f t="shared" si="976"/>
        <v>45437</v>
      </c>
      <c r="AJ1284" s="10"/>
      <c r="AO1284" s="26"/>
      <c r="AP1284" s="26"/>
      <c r="BA1284" s="1"/>
      <c r="BB1284" s="1"/>
      <c r="BC1284" s="1"/>
      <c r="BD1284" s="1"/>
      <c r="BE1284" s="1"/>
      <c r="BG1284" s="1"/>
      <c r="BH1284" s="1"/>
    </row>
    <row r="1285" spans="1:60" ht="15" customHeight="1" x14ac:dyDescent="0.25">
      <c r="A1285" s="105">
        <f t="shared" si="967"/>
        <v>45426</v>
      </c>
      <c r="B1285" s="106">
        <f t="shared" si="953"/>
        <v>593.24496285815655</v>
      </c>
      <c r="C1285" s="2">
        <f t="shared" si="968"/>
        <v>467.97564483000002</v>
      </c>
      <c r="D1285" s="2">
        <f t="shared" si="969"/>
        <v>110.94908909999992</v>
      </c>
      <c r="E1285" s="106">
        <f t="shared" si="954"/>
        <v>357.0265557300001</v>
      </c>
      <c r="F1285" s="21">
        <f t="shared" si="970"/>
        <v>6869.14</v>
      </c>
      <c r="G1285" s="108">
        <f t="shared" si="971"/>
        <v>6895.24</v>
      </c>
      <c r="H1285" s="109">
        <f t="shared" si="984"/>
        <v>45377</v>
      </c>
      <c r="I1285" s="109">
        <f t="shared" si="978"/>
        <v>45408</v>
      </c>
      <c r="J1285" s="110">
        <f t="shared" si="955"/>
        <v>3.7996022791790818E-3</v>
      </c>
      <c r="K1285" s="117">
        <f t="shared" si="979"/>
        <v>45437</v>
      </c>
      <c r="L1285" s="178">
        <f t="shared" si="981"/>
        <v>30</v>
      </c>
      <c r="M1285" s="178">
        <f t="shared" si="987"/>
        <v>19</v>
      </c>
      <c r="N1285" s="106">
        <f t="shared" si="956"/>
        <v>1.00240474</v>
      </c>
      <c r="O1285" s="111">
        <f t="shared" si="986"/>
        <v>1.0015995499999999</v>
      </c>
      <c r="P1285" s="111">
        <f t="shared" si="972"/>
        <v>1.2662901253329879</v>
      </c>
      <c r="Q1285" s="106">
        <f t="shared" si="985"/>
        <v>1.2693352200000001</v>
      </c>
      <c r="R1285" s="106">
        <f t="shared" si="973"/>
        <v>1.2486170000000001</v>
      </c>
      <c r="S1285" s="106">
        <f t="shared" si="957"/>
        <v>584.32234572000004</v>
      </c>
      <c r="T1285" s="106">
        <f t="shared" si="958"/>
        <v>27.583829684774692</v>
      </c>
      <c r="U1285" s="106">
        <f t="shared" si="959"/>
        <v>96.159825933381867</v>
      </c>
      <c r="V1285" s="106">
        <f t="shared" si="960"/>
        <v>591.71930044815656</v>
      </c>
      <c r="W1285" s="19">
        <f t="shared" si="977"/>
        <v>0</v>
      </c>
      <c r="X1285" s="2">
        <f t="shared" si="961"/>
        <v>0</v>
      </c>
      <c r="Y1285" s="4">
        <f t="shared" si="962"/>
        <v>0</v>
      </c>
      <c r="Z1285" s="106">
        <f t="shared" si="963"/>
        <v>0</v>
      </c>
      <c r="AA1285" s="114">
        <f t="shared" si="974"/>
        <v>0.05</v>
      </c>
      <c r="AB1285" s="112">
        <f t="shared" si="964"/>
        <v>19</v>
      </c>
      <c r="AC1285" s="178">
        <f t="shared" si="980"/>
        <v>30</v>
      </c>
      <c r="AD1285" s="11">
        <f t="shared" si="975"/>
        <v>1.002578355</v>
      </c>
      <c r="AE1285" s="106">
        <f t="shared" si="982"/>
        <v>1.5065904400000001</v>
      </c>
      <c r="AF1285" s="106">
        <f t="shared" si="965"/>
        <v>1.52566241</v>
      </c>
      <c r="AG1285" s="106">
        <f t="shared" si="966"/>
        <v>0</v>
      </c>
      <c r="AH1285" s="115" t="str">
        <f t="shared" si="983"/>
        <v>A+J=</v>
      </c>
      <c r="AI1285" s="116">
        <f t="shared" si="976"/>
        <v>45437</v>
      </c>
      <c r="AJ1285" s="10"/>
      <c r="AO1285" s="26"/>
      <c r="AP1285" s="26"/>
      <c r="BA1285" s="1"/>
      <c r="BB1285" s="1"/>
      <c r="BC1285" s="1"/>
      <c r="BD1285" s="1"/>
      <c r="BE1285" s="1"/>
      <c r="BG1285" s="1"/>
      <c r="BH1285" s="1"/>
    </row>
    <row r="1286" spans="1:60" ht="15" customHeight="1" x14ac:dyDescent="0.25">
      <c r="A1286" s="105">
        <f t="shared" si="967"/>
        <v>45427</v>
      </c>
      <c r="B1286" s="106">
        <f t="shared" si="953"/>
        <v>593.3828137992889</v>
      </c>
      <c r="C1286" s="2">
        <f t="shared" si="968"/>
        <v>467.97564483000002</v>
      </c>
      <c r="D1286" s="2">
        <f t="shared" si="969"/>
        <v>110.94908909999992</v>
      </c>
      <c r="E1286" s="106">
        <f t="shared" si="954"/>
        <v>357.0265557300001</v>
      </c>
      <c r="F1286" s="21">
        <f t="shared" si="970"/>
        <v>6869.14</v>
      </c>
      <c r="G1286" s="108">
        <f t="shared" si="971"/>
        <v>6895.24</v>
      </c>
      <c r="H1286" s="109">
        <f t="shared" si="984"/>
        <v>45377</v>
      </c>
      <c r="I1286" s="109">
        <f t="shared" si="978"/>
        <v>45408</v>
      </c>
      <c r="J1286" s="110">
        <f t="shared" si="955"/>
        <v>3.7996022791790818E-3</v>
      </c>
      <c r="K1286" s="117">
        <f t="shared" si="979"/>
        <v>45437</v>
      </c>
      <c r="L1286" s="178">
        <f t="shared" si="981"/>
        <v>30</v>
      </c>
      <c r="M1286" s="178">
        <f t="shared" si="987"/>
        <v>20</v>
      </c>
      <c r="N1286" s="106">
        <f t="shared" si="956"/>
        <v>1.0025314599999999</v>
      </c>
      <c r="O1286" s="111">
        <f t="shared" si="986"/>
        <v>1.0015995499999999</v>
      </c>
      <c r="P1286" s="111">
        <f t="shared" si="972"/>
        <v>1.2662901253329879</v>
      </c>
      <c r="Q1286" s="106">
        <f t="shared" si="985"/>
        <v>1.2694956799999999</v>
      </c>
      <c r="R1286" s="106">
        <f t="shared" si="973"/>
        <v>1.2486170000000001</v>
      </c>
      <c r="S1286" s="106">
        <f t="shared" si="957"/>
        <v>584.32234572000004</v>
      </c>
      <c r="T1286" s="106">
        <f t="shared" si="958"/>
        <v>27.583829684774692</v>
      </c>
      <c r="U1286" s="106">
        <f t="shared" si="959"/>
        <v>96.217114414514242</v>
      </c>
      <c r="V1286" s="106">
        <f t="shared" si="960"/>
        <v>591.77658892928889</v>
      </c>
      <c r="W1286" s="19">
        <f t="shared" si="977"/>
        <v>0</v>
      </c>
      <c r="X1286" s="2">
        <f t="shared" si="961"/>
        <v>0</v>
      </c>
      <c r="Y1286" s="4">
        <f t="shared" si="962"/>
        <v>0</v>
      </c>
      <c r="Z1286" s="106">
        <f t="shared" si="963"/>
        <v>0</v>
      </c>
      <c r="AA1286" s="114">
        <f t="shared" si="974"/>
        <v>0.05</v>
      </c>
      <c r="AB1286" s="112">
        <f t="shared" si="964"/>
        <v>20</v>
      </c>
      <c r="AC1286" s="178">
        <f t="shared" si="980"/>
        <v>30</v>
      </c>
      <c r="AD1286" s="11">
        <f t="shared" si="975"/>
        <v>1.0027142419999999</v>
      </c>
      <c r="AE1286" s="106">
        <f t="shared" si="982"/>
        <v>1.5859922500000001</v>
      </c>
      <c r="AF1286" s="106">
        <f t="shared" si="965"/>
        <v>1.6062248699999999</v>
      </c>
      <c r="AG1286" s="106">
        <f t="shared" si="966"/>
        <v>0</v>
      </c>
      <c r="AH1286" s="115" t="str">
        <f t="shared" si="983"/>
        <v>A+J=</v>
      </c>
      <c r="AI1286" s="116">
        <f t="shared" si="976"/>
        <v>45437</v>
      </c>
      <c r="AJ1286" s="10"/>
      <c r="AO1286" s="26"/>
      <c r="AP1286" s="26"/>
      <c r="BA1286" s="1"/>
      <c r="BB1286" s="1"/>
      <c r="BC1286" s="1"/>
      <c r="BD1286" s="1"/>
      <c r="BE1286" s="1"/>
      <c r="BG1286" s="1"/>
      <c r="BH1286" s="1"/>
    </row>
    <row r="1287" spans="1:60" ht="15" customHeight="1" x14ac:dyDescent="0.25">
      <c r="A1287" s="105">
        <f t="shared" si="967"/>
        <v>45428</v>
      </c>
      <c r="B1287" s="106">
        <f t="shared" si="953"/>
        <v>593.52070170121806</v>
      </c>
      <c r="C1287" s="2">
        <f t="shared" si="968"/>
        <v>467.97564483000002</v>
      </c>
      <c r="D1287" s="2">
        <f t="shared" si="969"/>
        <v>110.94908909999992</v>
      </c>
      <c r="E1287" s="106">
        <f t="shared" si="954"/>
        <v>357.0265557300001</v>
      </c>
      <c r="F1287" s="21">
        <f t="shared" si="970"/>
        <v>6869.14</v>
      </c>
      <c r="G1287" s="108">
        <f t="shared" si="971"/>
        <v>6895.24</v>
      </c>
      <c r="H1287" s="109">
        <f t="shared" si="984"/>
        <v>45377</v>
      </c>
      <c r="I1287" s="109">
        <f t="shared" si="978"/>
        <v>45408</v>
      </c>
      <c r="J1287" s="110">
        <f t="shared" si="955"/>
        <v>3.7996022791790818E-3</v>
      </c>
      <c r="K1287" s="117">
        <f t="shared" si="979"/>
        <v>45437</v>
      </c>
      <c r="L1287" s="178">
        <f t="shared" si="981"/>
        <v>30</v>
      </c>
      <c r="M1287" s="178">
        <f t="shared" si="987"/>
        <v>21</v>
      </c>
      <c r="N1287" s="106">
        <f t="shared" si="956"/>
        <v>1.0026581999999999</v>
      </c>
      <c r="O1287" s="111">
        <f t="shared" si="986"/>
        <v>1.0015995499999999</v>
      </c>
      <c r="P1287" s="111">
        <f t="shared" si="972"/>
        <v>1.2662901253329879</v>
      </c>
      <c r="Q1287" s="106">
        <f t="shared" si="985"/>
        <v>1.26965617</v>
      </c>
      <c r="R1287" s="106">
        <f t="shared" si="973"/>
        <v>1.2486170000000001</v>
      </c>
      <c r="S1287" s="106">
        <f t="shared" si="957"/>
        <v>584.32234572000004</v>
      </c>
      <c r="T1287" s="106">
        <f t="shared" si="958"/>
        <v>27.583829684774692</v>
      </c>
      <c r="U1287" s="106">
        <f t="shared" si="959"/>
        <v>96.274413606443375</v>
      </c>
      <c r="V1287" s="106">
        <f t="shared" si="960"/>
        <v>591.83388812121802</v>
      </c>
      <c r="W1287" s="19">
        <f t="shared" si="977"/>
        <v>0</v>
      </c>
      <c r="X1287" s="2">
        <f t="shared" si="961"/>
        <v>0</v>
      </c>
      <c r="Y1287" s="4">
        <f t="shared" si="962"/>
        <v>0</v>
      </c>
      <c r="Z1287" s="106">
        <f t="shared" si="963"/>
        <v>0</v>
      </c>
      <c r="AA1287" s="114">
        <f t="shared" si="974"/>
        <v>0.05</v>
      </c>
      <c r="AB1287" s="112">
        <f t="shared" si="964"/>
        <v>21</v>
      </c>
      <c r="AC1287" s="178">
        <f t="shared" si="980"/>
        <v>30</v>
      </c>
      <c r="AD1287" s="11">
        <f t="shared" si="975"/>
        <v>1.002850147</v>
      </c>
      <c r="AE1287" s="106">
        <f t="shared" si="982"/>
        <v>1.6654045799999999</v>
      </c>
      <c r="AF1287" s="106">
        <f t="shared" si="965"/>
        <v>1.6868135799999999</v>
      </c>
      <c r="AG1287" s="106">
        <f t="shared" si="966"/>
        <v>0</v>
      </c>
      <c r="AH1287" s="115" t="str">
        <f t="shared" si="983"/>
        <v>A+J=</v>
      </c>
      <c r="AI1287" s="116">
        <f t="shared" si="976"/>
        <v>45437</v>
      </c>
      <c r="AJ1287" s="10"/>
      <c r="AO1287" s="26"/>
      <c r="AP1287" s="26"/>
      <c r="BA1287" s="1"/>
      <c r="BB1287" s="1"/>
      <c r="BC1287" s="1"/>
      <c r="BD1287" s="1"/>
      <c r="BE1287" s="1"/>
      <c r="BG1287" s="1"/>
      <c r="BH1287" s="1"/>
    </row>
    <row r="1288" spans="1:60" ht="15" customHeight="1" x14ac:dyDescent="0.25">
      <c r="A1288" s="105">
        <f t="shared" si="967"/>
        <v>45429</v>
      </c>
      <c r="B1288" s="106">
        <f t="shared" si="953"/>
        <v>593.65862716394383</v>
      </c>
      <c r="C1288" s="2">
        <f t="shared" si="968"/>
        <v>467.97564483000002</v>
      </c>
      <c r="D1288" s="2">
        <f t="shared" si="969"/>
        <v>110.94908909999992</v>
      </c>
      <c r="E1288" s="106">
        <f t="shared" si="954"/>
        <v>357.0265557300001</v>
      </c>
      <c r="F1288" s="21">
        <f t="shared" si="970"/>
        <v>6869.14</v>
      </c>
      <c r="G1288" s="108">
        <f t="shared" si="971"/>
        <v>6895.24</v>
      </c>
      <c r="H1288" s="109">
        <f t="shared" si="984"/>
        <v>45377</v>
      </c>
      <c r="I1288" s="109">
        <f t="shared" si="978"/>
        <v>45408</v>
      </c>
      <c r="J1288" s="110">
        <f t="shared" si="955"/>
        <v>3.7996022791790818E-3</v>
      </c>
      <c r="K1288" s="117">
        <f t="shared" si="979"/>
        <v>45437</v>
      </c>
      <c r="L1288" s="178">
        <f t="shared" si="981"/>
        <v>30</v>
      </c>
      <c r="M1288" s="178">
        <f t="shared" si="987"/>
        <v>22</v>
      </c>
      <c r="N1288" s="106">
        <f t="shared" si="956"/>
        <v>1.0027849600000001</v>
      </c>
      <c r="O1288" s="111">
        <f t="shared" si="986"/>
        <v>1.0015995499999999</v>
      </c>
      <c r="P1288" s="111">
        <f t="shared" si="972"/>
        <v>1.2662901253329879</v>
      </c>
      <c r="Q1288" s="106">
        <f t="shared" si="985"/>
        <v>1.2698166900000001</v>
      </c>
      <c r="R1288" s="106">
        <f t="shared" si="973"/>
        <v>1.2486170000000001</v>
      </c>
      <c r="S1288" s="106">
        <f t="shared" si="957"/>
        <v>584.32234572000004</v>
      </c>
      <c r="T1288" s="106">
        <f t="shared" si="958"/>
        <v>27.583829684774692</v>
      </c>
      <c r="U1288" s="106">
        <f t="shared" si="959"/>
        <v>96.331723509169194</v>
      </c>
      <c r="V1288" s="106">
        <f t="shared" si="960"/>
        <v>591.89119802394384</v>
      </c>
      <c r="W1288" s="19">
        <f t="shared" si="977"/>
        <v>0</v>
      </c>
      <c r="X1288" s="2">
        <f t="shared" si="961"/>
        <v>0</v>
      </c>
      <c r="Y1288" s="4">
        <f t="shared" si="962"/>
        <v>0</v>
      </c>
      <c r="Z1288" s="106">
        <f t="shared" si="963"/>
        <v>0</v>
      </c>
      <c r="AA1288" s="114">
        <f t="shared" si="974"/>
        <v>0.05</v>
      </c>
      <c r="AB1288" s="112">
        <f t="shared" si="964"/>
        <v>22</v>
      </c>
      <c r="AC1288" s="178">
        <f t="shared" si="980"/>
        <v>30</v>
      </c>
      <c r="AD1288" s="11">
        <f t="shared" si="975"/>
        <v>1.002986071</v>
      </c>
      <c r="AE1288" s="106">
        <f t="shared" si="982"/>
        <v>1.74482801</v>
      </c>
      <c r="AF1288" s="106">
        <f t="shared" si="965"/>
        <v>1.76742914</v>
      </c>
      <c r="AG1288" s="106">
        <f t="shared" si="966"/>
        <v>0</v>
      </c>
      <c r="AH1288" s="115" t="str">
        <f t="shared" si="983"/>
        <v>A+J=</v>
      </c>
      <c r="AI1288" s="116">
        <f t="shared" si="976"/>
        <v>45437</v>
      </c>
      <c r="AJ1288" s="10"/>
      <c r="AO1288" s="26"/>
      <c r="AP1288" s="26"/>
      <c r="BA1288" s="1"/>
      <c r="BB1288" s="1"/>
      <c r="BC1288" s="1"/>
      <c r="BD1288" s="1"/>
      <c r="BE1288" s="1"/>
      <c r="BG1288" s="1"/>
      <c r="BH1288" s="1"/>
    </row>
    <row r="1289" spans="1:60" ht="15" customHeight="1" x14ac:dyDescent="0.25">
      <c r="A1289" s="105">
        <f t="shared" si="967"/>
        <v>45430</v>
      </c>
      <c r="B1289" s="106">
        <f t="shared" si="953"/>
        <v>593.79658243693518</v>
      </c>
      <c r="C1289" s="2">
        <f t="shared" si="968"/>
        <v>467.97564483000002</v>
      </c>
      <c r="D1289" s="2">
        <f t="shared" si="969"/>
        <v>110.94908909999992</v>
      </c>
      <c r="E1289" s="106">
        <f t="shared" si="954"/>
        <v>357.0265557300001</v>
      </c>
      <c r="F1289" s="21">
        <f t="shared" si="970"/>
        <v>6869.14</v>
      </c>
      <c r="G1289" s="108">
        <f t="shared" si="971"/>
        <v>6895.24</v>
      </c>
      <c r="H1289" s="109">
        <f t="shared" si="984"/>
        <v>45377</v>
      </c>
      <c r="I1289" s="109">
        <f t="shared" si="978"/>
        <v>45408</v>
      </c>
      <c r="J1289" s="110">
        <f t="shared" si="955"/>
        <v>3.7996022791790818E-3</v>
      </c>
      <c r="K1289" s="117">
        <f t="shared" si="979"/>
        <v>45437</v>
      </c>
      <c r="L1289" s="178">
        <f t="shared" si="981"/>
        <v>30</v>
      </c>
      <c r="M1289" s="178">
        <f t="shared" si="987"/>
        <v>23</v>
      </c>
      <c r="N1289" s="106">
        <f t="shared" si="956"/>
        <v>1.0029117299999999</v>
      </c>
      <c r="O1289" s="111">
        <f t="shared" si="986"/>
        <v>1.0015995499999999</v>
      </c>
      <c r="P1289" s="111">
        <f t="shared" si="972"/>
        <v>1.2662901253329879</v>
      </c>
      <c r="Q1289" s="106">
        <f t="shared" si="985"/>
        <v>1.2699772199999999</v>
      </c>
      <c r="R1289" s="106">
        <f t="shared" si="973"/>
        <v>1.2486170000000001</v>
      </c>
      <c r="S1289" s="106">
        <f t="shared" si="957"/>
        <v>584.32234572000004</v>
      </c>
      <c r="T1289" s="106">
        <f t="shared" si="958"/>
        <v>27.583829684774692</v>
      </c>
      <c r="U1289" s="106">
        <f t="shared" si="959"/>
        <v>96.389036982160462</v>
      </c>
      <c r="V1289" s="106">
        <f t="shared" si="960"/>
        <v>591.94851149693523</v>
      </c>
      <c r="W1289" s="19">
        <f t="shared" si="977"/>
        <v>0</v>
      </c>
      <c r="X1289" s="2">
        <f t="shared" si="961"/>
        <v>0</v>
      </c>
      <c r="Y1289" s="4">
        <f t="shared" si="962"/>
        <v>0</v>
      </c>
      <c r="Z1289" s="106">
        <f t="shared" si="963"/>
        <v>0</v>
      </c>
      <c r="AA1289" s="114">
        <f t="shared" si="974"/>
        <v>0.05</v>
      </c>
      <c r="AB1289" s="112">
        <f t="shared" si="964"/>
        <v>23</v>
      </c>
      <c r="AC1289" s="178">
        <f t="shared" si="980"/>
        <v>30</v>
      </c>
      <c r="AD1289" s="11">
        <f t="shared" si="975"/>
        <v>1.003122013</v>
      </c>
      <c r="AE1289" s="106">
        <f t="shared" si="982"/>
        <v>1.8242619499999999</v>
      </c>
      <c r="AF1289" s="106">
        <f t="shared" si="965"/>
        <v>1.8480709399999999</v>
      </c>
      <c r="AG1289" s="106">
        <f t="shared" si="966"/>
        <v>0</v>
      </c>
      <c r="AH1289" s="115" t="str">
        <f t="shared" si="983"/>
        <v>A+J=</v>
      </c>
      <c r="AI1289" s="116">
        <f t="shared" si="976"/>
        <v>45437</v>
      </c>
      <c r="AJ1289" s="10"/>
      <c r="AO1289" s="26"/>
      <c r="AP1289" s="26"/>
      <c r="BA1289" s="1"/>
      <c r="BB1289" s="1"/>
      <c r="BC1289" s="1"/>
      <c r="BD1289" s="1"/>
      <c r="BE1289" s="1"/>
      <c r="BG1289" s="1"/>
      <c r="BH1289" s="1"/>
    </row>
    <row r="1290" spans="1:60" ht="15" customHeight="1" x14ac:dyDescent="0.25">
      <c r="A1290" s="105">
        <f t="shared" si="967"/>
        <v>45431</v>
      </c>
      <c r="B1290" s="106">
        <f t="shared" ref="B1290:B1353" si="988">(V1290+AF1290)</f>
        <v>593.93457112045769</v>
      </c>
      <c r="C1290" s="2">
        <f t="shared" si="968"/>
        <v>467.97564483000002</v>
      </c>
      <c r="D1290" s="2">
        <f t="shared" si="969"/>
        <v>110.94908909999992</v>
      </c>
      <c r="E1290" s="106">
        <f t="shared" ref="E1290:E1353" si="989">(C1290-D1290)</f>
        <v>357.0265557300001</v>
      </c>
      <c r="F1290" s="21">
        <f t="shared" si="970"/>
        <v>6869.14</v>
      </c>
      <c r="G1290" s="108">
        <f t="shared" si="971"/>
        <v>6895.24</v>
      </c>
      <c r="H1290" s="109">
        <f t="shared" si="984"/>
        <v>45377</v>
      </c>
      <c r="I1290" s="109">
        <f t="shared" si="978"/>
        <v>45408</v>
      </c>
      <c r="J1290" s="110">
        <f t="shared" ref="J1290:J1353" si="990">(G1290/F1290)-1</f>
        <v>3.7996022791790818E-3</v>
      </c>
      <c r="K1290" s="117">
        <f t="shared" si="979"/>
        <v>45437</v>
      </c>
      <c r="L1290" s="178">
        <f t="shared" si="981"/>
        <v>30</v>
      </c>
      <c r="M1290" s="178">
        <f t="shared" si="987"/>
        <v>24</v>
      </c>
      <c r="N1290" s="106">
        <f t="shared" ref="N1290:N1353" si="991">TRUNC((G1290/F1290)^TRUNC((M1290/L1290),9),8)</f>
        <v>1.00303852</v>
      </c>
      <c r="O1290" s="111">
        <f t="shared" si="986"/>
        <v>1.0015995499999999</v>
      </c>
      <c r="P1290" s="111">
        <f t="shared" si="972"/>
        <v>1.2662901253329879</v>
      </c>
      <c r="Q1290" s="106">
        <f t="shared" si="985"/>
        <v>1.2701377700000001</v>
      </c>
      <c r="R1290" s="106">
        <f t="shared" si="973"/>
        <v>1.2486170000000001</v>
      </c>
      <c r="S1290" s="106">
        <f t="shared" ref="S1290:S1353" si="992">TRUNC(C1290*R1290,8)</f>
        <v>584.32234572000004</v>
      </c>
      <c r="T1290" s="106">
        <f t="shared" ref="T1290:T1353" si="993">(D1290*(R1290-1))</f>
        <v>27.583829684774692</v>
      </c>
      <c r="U1290" s="106">
        <f t="shared" ref="U1290:U1353" si="994">(E1290*(Q1290-1))</f>
        <v>96.446357595682969</v>
      </c>
      <c r="V1290" s="106">
        <f t="shared" ref="V1290:V1353" si="995">(C1290+T1290+U1290)</f>
        <v>592.00583211045773</v>
      </c>
      <c r="W1290" s="19">
        <f t="shared" si="977"/>
        <v>0</v>
      </c>
      <c r="X1290" s="2">
        <f t="shared" ref="X1290:X1353" si="996">IF(W1290&gt;0,VLOOKUP(A1290,AL$12:AP$312,5),0)</f>
        <v>0</v>
      </c>
      <c r="Y1290" s="4">
        <f t="shared" ref="Y1290:Y1353" si="997">IF(W1290&gt;0,VLOOKUP($A1290,$AL$10:$AQ$312,6),0)</f>
        <v>0</v>
      </c>
      <c r="Z1290" s="106">
        <f t="shared" ref="Z1290:Z1293" si="998">IF(Y1290&gt;0,TRUNC(Y1290*S1290,8),0)</f>
        <v>0</v>
      </c>
      <c r="AA1290" s="114">
        <f t="shared" si="974"/>
        <v>0.05</v>
      </c>
      <c r="AB1290" s="112">
        <f t="shared" ref="AB1290:AB1353" si="999">M1290</f>
        <v>24</v>
      </c>
      <c r="AC1290" s="178">
        <f t="shared" si="980"/>
        <v>30</v>
      </c>
      <c r="AD1290" s="11">
        <f t="shared" si="975"/>
        <v>1.003257973</v>
      </c>
      <c r="AE1290" s="106">
        <f t="shared" si="982"/>
        <v>1.90370642</v>
      </c>
      <c r="AF1290" s="106">
        <f t="shared" ref="AF1290:AF1353" si="1000">TRUNC((V1290*(AD1290-1)),8)</f>
        <v>1.9287390099999999</v>
      </c>
      <c r="AG1290" s="106">
        <f t="shared" ref="AG1290:AG1353" si="1001">IF(Z1290&gt;0,Z1290+AE1290,0)</f>
        <v>0</v>
      </c>
      <c r="AH1290" s="115" t="str">
        <f t="shared" si="983"/>
        <v>A+J=</v>
      </c>
      <c r="AI1290" s="116">
        <f t="shared" si="976"/>
        <v>45437</v>
      </c>
      <c r="AJ1290" s="10"/>
      <c r="AO1290" s="26"/>
      <c r="AP1290" s="26"/>
      <c r="BA1290" s="1"/>
      <c r="BB1290" s="1"/>
      <c r="BC1290" s="1"/>
      <c r="BD1290" s="1"/>
      <c r="BE1290" s="1"/>
      <c r="BG1290" s="1"/>
      <c r="BH1290" s="1"/>
    </row>
    <row r="1291" spans="1:60" ht="15" customHeight="1" x14ac:dyDescent="0.25">
      <c r="A1291" s="105">
        <f t="shared" ref="A1291:A1354" si="1002">(A1290+1)</f>
        <v>45432</v>
      </c>
      <c r="B1291" s="106">
        <f t="shared" si="988"/>
        <v>594.07259738477683</v>
      </c>
      <c r="C1291" s="2">
        <f t="shared" ref="C1291:C1354" si="1003">TRUNC(IF(W1290&gt;0,VLOOKUP(A1290,$AL$12:$AM$312,2),C1290),8)</f>
        <v>467.97564483000002</v>
      </c>
      <c r="D1291" s="2">
        <f t="shared" ref="D1291:D1354" si="1004">VLOOKUP(A1291,$AR$13:$AV$312,5)</f>
        <v>110.94908909999992</v>
      </c>
      <c r="E1291" s="106">
        <f t="shared" si="989"/>
        <v>357.0265557300001</v>
      </c>
      <c r="F1291" s="21">
        <f t="shared" ref="F1291:F1354" si="1005">IF(G1291=G1290,F1290,G1290)</f>
        <v>6869.14</v>
      </c>
      <c r="G1291" s="108">
        <f t="shared" ref="G1291:G1354" si="1006">IF(AND(M1291=1,M1290&gt;1),VLOOKUP(A1290,$BF$13:$BH$98,3),G1290)</f>
        <v>6895.24</v>
      </c>
      <c r="H1291" s="109">
        <f t="shared" si="984"/>
        <v>45377</v>
      </c>
      <c r="I1291" s="109">
        <f t="shared" si="978"/>
        <v>45408</v>
      </c>
      <c r="J1291" s="110">
        <f t="shared" si="990"/>
        <v>3.7996022791790818E-3</v>
      </c>
      <c r="K1291" s="117">
        <f t="shared" si="979"/>
        <v>45437</v>
      </c>
      <c r="L1291" s="178">
        <f t="shared" si="981"/>
        <v>30</v>
      </c>
      <c r="M1291" s="178">
        <f t="shared" si="987"/>
        <v>25</v>
      </c>
      <c r="N1291" s="106">
        <f t="shared" si="991"/>
        <v>1.0031653300000001</v>
      </c>
      <c r="O1291" s="111">
        <f t="shared" si="986"/>
        <v>1.0015995499999999</v>
      </c>
      <c r="P1291" s="111">
        <f t="shared" ref="P1291:P1354" si="1007">IF(K1291&gt;K1290,P1290*O1291,P1290)</f>
        <v>1.2662901253329879</v>
      </c>
      <c r="Q1291" s="106">
        <f t="shared" si="985"/>
        <v>1.27029835</v>
      </c>
      <c r="R1291" s="106">
        <f t="shared" ref="R1291:R1354" si="1008">IF(AND(W1291&gt;0,MONTH(A1291)=R$9),Q1291,R1290)</f>
        <v>1.2486170000000001</v>
      </c>
      <c r="S1291" s="106">
        <f t="shared" si="992"/>
        <v>584.32234572000004</v>
      </c>
      <c r="T1291" s="106">
        <f t="shared" si="993"/>
        <v>27.583829684774692</v>
      </c>
      <c r="U1291" s="106">
        <f t="shared" si="994"/>
        <v>96.503688920002077</v>
      </c>
      <c r="V1291" s="106">
        <f t="shared" si="995"/>
        <v>592.06316343477681</v>
      </c>
      <c r="W1291" s="19">
        <f t="shared" si="977"/>
        <v>0</v>
      </c>
      <c r="X1291" s="2">
        <f t="shared" si="996"/>
        <v>0</v>
      </c>
      <c r="Y1291" s="4">
        <f t="shared" si="997"/>
        <v>0</v>
      </c>
      <c r="Z1291" s="106">
        <f t="shared" si="998"/>
        <v>0</v>
      </c>
      <c r="AA1291" s="114">
        <f t="shared" ref="AA1291:AA1354" si="1009">(AA1290)</f>
        <v>0.05</v>
      </c>
      <c r="AB1291" s="112">
        <f t="shared" si="999"/>
        <v>25</v>
      </c>
      <c r="AC1291" s="178">
        <f t="shared" si="980"/>
        <v>30</v>
      </c>
      <c r="AD1291" s="11">
        <f t="shared" ref="AD1291:AD1354" si="1010">ROUND((1+AA1291)^(30/360)^(AB1291/AC1291),9)</f>
        <v>1.0033939519999999</v>
      </c>
      <c r="AE1291" s="106">
        <f t="shared" si="982"/>
        <v>1.9831619899999999</v>
      </c>
      <c r="AF1291" s="106">
        <f t="shared" si="1000"/>
        <v>2.00943395</v>
      </c>
      <c r="AG1291" s="106">
        <f t="shared" si="1001"/>
        <v>0</v>
      </c>
      <c r="AH1291" s="115" t="str">
        <f t="shared" si="983"/>
        <v>A+J=</v>
      </c>
      <c r="AI1291" s="116">
        <f t="shared" si="976"/>
        <v>45437</v>
      </c>
      <c r="AJ1291" s="10"/>
      <c r="AO1291" s="26"/>
      <c r="AP1291" s="26"/>
      <c r="BA1291" s="1"/>
      <c r="BB1291" s="1"/>
      <c r="BC1291" s="1"/>
      <c r="BD1291" s="1"/>
      <c r="BE1291" s="1"/>
      <c r="BG1291" s="1"/>
      <c r="BH1291" s="1"/>
    </row>
    <row r="1292" spans="1:60" ht="15" customHeight="1" x14ac:dyDescent="0.25">
      <c r="A1292" s="105">
        <f t="shared" si="1002"/>
        <v>45433</v>
      </c>
      <c r="B1292" s="106">
        <f t="shared" si="988"/>
        <v>594.21065407936146</v>
      </c>
      <c r="C1292" s="2">
        <f t="shared" si="1003"/>
        <v>467.97564483000002</v>
      </c>
      <c r="D1292" s="2">
        <f t="shared" si="1004"/>
        <v>110.94908909999992</v>
      </c>
      <c r="E1292" s="106">
        <f t="shared" si="989"/>
        <v>357.0265557300001</v>
      </c>
      <c r="F1292" s="21">
        <f t="shared" si="1005"/>
        <v>6869.14</v>
      </c>
      <c r="G1292" s="108">
        <f t="shared" si="1006"/>
        <v>6895.24</v>
      </c>
      <c r="H1292" s="109">
        <f t="shared" si="984"/>
        <v>45377</v>
      </c>
      <c r="I1292" s="109">
        <f t="shared" si="978"/>
        <v>45408</v>
      </c>
      <c r="J1292" s="110">
        <f t="shared" si="990"/>
        <v>3.7996022791790818E-3</v>
      </c>
      <c r="K1292" s="117">
        <f t="shared" si="979"/>
        <v>45437</v>
      </c>
      <c r="L1292" s="178">
        <f t="shared" si="981"/>
        <v>30</v>
      </c>
      <c r="M1292" s="178">
        <f t="shared" si="987"/>
        <v>26</v>
      </c>
      <c r="N1292" s="106">
        <f t="shared" si="991"/>
        <v>1.00329215</v>
      </c>
      <c r="O1292" s="111">
        <f t="shared" si="986"/>
        <v>1.0015995499999999</v>
      </c>
      <c r="P1292" s="111">
        <f t="shared" si="1007"/>
        <v>1.2662901253329879</v>
      </c>
      <c r="Q1292" s="106">
        <f t="shared" si="985"/>
        <v>1.2704589399999999</v>
      </c>
      <c r="R1292" s="106">
        <f t="shared" si="1008"/>
        <v>1.2486170000000001</v>
      </c>
      <c r="S1292" s="106">
        <f t="shared" si="992"/>
        <v>584.32234572000004</v>
      </c>
      <c r="T1292" s="106">
        <f t="shared" si="993"/>
        <v>27.583829684774692</v>
      </c>
      <c r="U1292" s="106">
        <f t="shared" si="994"/>
        <v>96.561023814586733</v>
      </c>
      <c r="V1292" s="106">
        <f t="shared" si="995"/>
        <v>592.12049832936145</v>
      </c>
      <c r="W1292" s="19">
        <f t="shared" si="977"/>
        <v>0</v>
      </c>
      <c r="X1292" s="2">
        <f t="shared" si="996"/>
        <v>0</v>
      </c>
      <c r="Y1292" s="4">
        <f t="shared" si="997"/>
        <v>0</v>
      </c>
      <c r="Z1292" s="106">
        <f t="shared" si="998"/>
        <v>0</v>
      </c>
      <c r="AA1292" s="114">
        <f t="shared" si="1009"/>
        <v>0.05</v>
      </c>
      <c r="AB1292" s="112">
        <f t="shared" si="999"/>
        <v>26</v>
      </c>
      <c r="AC1292" s="178">
        <f t="shared" si="980"/>
        <v>30</v>
      </c>
      <c r="AD1292" s="11">
        <f t="shared" si="1010"/>
        <v>1.0035299499999999</v>
      </c>
      <c r="AE1292" s="106">
        <f t="shared" si="982"/>
        <v>2.0626286600000001</v>
      </c>
      <c r="AF1292" s="106">
        <f t="shared" si="1000"/>
        <v>2.0901557500000001</v>
      </c>
      <c r="AG1292" s="106">
        <f t="shared" si="1001"/>
        <v>0</v>
      </c>
      <c r="AH1292" s="115" t="str">
        <f t="shared" si="983"/>
        <v>A+J=</v>
      </c>
      <c r="AI1292" s="116">
        <f t="shared" ref="AI1292:AI1355" si="1011">IF(W1291&gt;0,VLOOKUP(A1291,$AL$10:$AZ$312,14),AI1291)</f>
        <v>45437</v>
      </c>
      <c r="AJ1292" s="10"/>
      <c r="AO1292" s="26"/>
      <c r="AP1292" s="26"/>
      <c r="BA1292" s="1"/>
      <c r="BB1292" s="1"/>
      <c r="BC1292" s="1"/>
      <c r="BD1292" s="1"/>
      <c r="BE1292" s="1"/>
      <c r="BG1292" s="1"/>
      <c r="BH1292" s="1"/>
    </row>
    <row r="1293" spans="1:60" ht="15" customHeight="1" x14ac:dyDescent="0.25">
      <c r="A1293" s="105">
        <f t="shared" si="1002"/>
        <v>45434</v>
      </c>
      <c r="B1293" s="106">
        <f t="shared" si="988"/>
        <v>594.34874418447725</v>
      </c>
      <c r="C1293" s="2">
        <f t="shared" si="1003"/>
        <v>467.97564483000002</v>
      </c>
      <c r="D1293" s="2">
        <f t="shared" si="1004"/>
        <v>110.94908909999992</v>
      </c>
      <c r="E1293" s="106">
        <f t="shared" si="989"/>
        <v>357.0265557300001</v>
      </c>
      <c r="F1293" s="21">
        <f t="shared" si="1005"/>
        <v>6869.14</v>
      </c>
      <c r="G1293" s="108">
        <f t="shared" si="1006"/>
        <v>6895.24</v>
      </c>
      <c r="H1293" s="109">
        <f t="shared" si="984"/>
        <v>45377</v>
      </c>
      <c r="I1293" s="109">
        <f t="shared" si="978"/>
        <v>45408</v>
      </c>
      <c r="J1293" s="110">
        <f t="shared" si="990"/>
        <v>3.7996022791790818E-3</v>
      </c>
      <c r="K1293" s="117">
        <f t="shared" si="979"/>
        <v>45437</v>
      </c>
      <c r="L1293" s="178">
        <f t="shared" si="981"/>
        <v>30</v>
      </c>
      <c r="M1293" s="178">
        <f t="shared" si="987"/>
        <v>27</v>
      </c>
      <c r="N1293" s="106">
        <f t="shared" si="991"/>
        <v>1.0034189899999999</v>
      </c>
      <c r="O1293" s="111">
        <f t="shared" si="986"/>
        <v>1.0015995499999999</v>
      </c>
      <c r="P1293" s="111">
        <f t="shared" si="1007"/>
        <v>1.2662901253329879</v>
      </c>
      <c r="Q1293" s="106">
        <f t="shared" si="985"/>
        <v>1.2706195499999999</v>
      </c>
      <c r="R1293" s="106">
        <f t="shared" si="1008"/>
        <v>1.2486170000000001</v>
      </c>
      <c r="S1293" s="106">
        <f t="shared" si="992"/>
        <v>584.32234572000004</v>
      </c>
      <c r="T1293" s="106">
        <f t="shared" si="993"/>
        <v>27.583829684774692</v>
      </c>
      <c r="U1293" s="106">
        <f t="shared" si="994"/>
        <v>96.618365849702528</v>
      </c>
      <c r="V1293" s="106">
        <f t="shared" si="995"/>
        <v>592.17784036447722</v>
      </c>
      <c r="W1293" s="19">
        <f t="shared" si="977"/>
        <v>0</v>
      </c>
      <c r="X1293" s="2">
        <f t="shared" si="996"/>
        <v>0</v>
      </c>
      <c r="Y1293" s="4">
        <f t="shared" si="997"/>
        <v>0</v>
      </c>
      <c r="Z1293" s="106">
        <f t="shared" si="998"/>
        <v>0</v>
      </c>
      <c r="AA1293" s="114">
        <f t="shared" si="1009"/>
        <v>0.05</v>
      </c>
      <c r="AB1293" s="112">
        <f t="shared" si="999"/>
        <v>27</v>
      </c>
      <c r="AC1293" s="178">
        <f t="shared" si="980"/>
        <v>30</v>
      </c>
      <c r="AD1293" s="11">
        <f t="shared" si="1010"/>
        <v>1.003665966</v>
      </c>
      <c r="AE1293" s="106">
        <f t="shared" si="982"/>
        <v>2.1421058500000001</v>
      </c>
      <c r="AF1293" s="106">
        <f t="shared" si="1000"/>
        <v>2.1709038199999999</v>
      </c>
      <c r="AG1293" s="106">
        <f t="shared" si="1001"/>
        <v>0</v>
      </c>
      <c r="AH1293" s="115" t="str">
        <f t="shared" si="983"/>
        <v>A+J=</v>
      </c>
      <c r="AI1293" s="116">
        <f t="shared" si="1011"/>
        <v>45437</v>
      </c>
      <c r="AJ1293" s="10"/>
      <c r="AO1293" s="26"/>
      <c r="AP1293" s="26"/>
      <c r="BA1293" s="1"/>
      <c r="BB1293" s="1"/>
      <c r="BC1293" s="1"/>
      <c r="BD1293" s="1"/>
      <c r="BE1293" s="1"/>
      <c r="BG1293" s="1"/>
      <c r="BH1293" s="1"/>
    </row>
    <row r="1294" spans="1:60" ht="15" customHeight="1" x14ac:dyDescent="0.25">
      <c r="A1294" s="105">
        <f t="shared" si="1002"/>
        <v>45435</v>
      </c>
      <c r="B1294" s="106">
        <f t="shared" si="988"/>
        <v>594.48686773012423</v>
      </c>
      <c r="C1294" s="2">
        <f t="shared" si="1003"/>
        <v>467.97564483000002</v>
      </c>
      <c r="D1294" s="2">
        <f t="shared" si="1004"/>
        <v>110.94908909999992</v>
      </c>
      <c r="E1294" s="106">
        <f t="shared" si="989"/>
        <v>357.0265557300001</v>
      </c>
      <c r="F1294" s="21">
        <f t="shared" si="1005"/>
        <v>6869.14</v>
      </c>
      <c r="G1294" s="108">
        <f t="shared" si="1006"/>
        <v>6895.24</v>
      </c>
      <c r="H1294" s="109">
        <f t="shared" si="984"/>
        <v>45377</v>
      </c>
      <c r="I1294" s="109">
        <f t="shared" si="978"/>
        <v>45408</v>
      </c>
      <c r="J1294" s="110">
        <f t="shared" si="990"/>
        <v>3.7996022791790818E-3</v>
      </c>
      <c r="K1294" s="117">
        <f t="shared" si="979"/>
        <v>45437</v>
      </c>
      <c r="L1294" s="178">
        <f t="shared" si="981"/>
        <v>30</v>
      </c>
      <c r="M1294" s="178">
        <f t="shared" si="987"/>
        <v>28</v>
      </c>
      <c r="N1294" s="106">
        <f t="shared" si="991"/>
        <v>1.0035458399999999</v>
      </c>
      <c r="O1294" s="111">
        <f t="shared" si="986"/>
        <v>1.0015995499999999</v>
      </c>
      <c r="P1294" s="111">
        <f t="shared" si="1007"/>
        <v>1.2662901253329879</v>
      </c>
      <c r="Q1294" s="106">
        <f t="shared" si="985"/>
        <v>1.27078018</v>
      </c>
      <c r="R1294" s="106">
        <f t="shared" si="1008"/>
        <v>1.2486170000000001</v>
      </c>
      <c r="S1294" s="106">
        <f t="shared" si="992"/>
        <v>584.32234572000004</v>
      </c>
      <c r="T1294" s="106">
        <f t="shared" si="993"/>
        <v>27.583829684774692</v>
      </c>
      <c r="U1294" s="106">
        <f t="shared" si="994"/>
        <v>96.675715025349476</v>
      </c>
      <c r="V1294" s="106">
        <f t="shared" si="995"/>
        <v>592.23518954012422</v>
      </c>
      <c r="W1294" s="19">
        <f t="shared" si="977"/>
        <v>0</v>
      </c>
      <c r="X1294" s="2">
        <f t="shared" si="996"/>
        <v>0</v>
      </c>
      <c r="Y1294" s="4">
        <f t="shared" si="997"/>
        <v>0</v>
      </c>
      <c r="Z1294" s="106">
        <f>IF(Y1294&gt;0,TRUNC(Y1294*S1293,8),0)</f>
        <v>0</v>
      </c>
      <c r="AA1294" s="114">
        <f t="shared" si="1009"/>
        <v>0.05</v>
      </c>
      <c r="AB1294" s="112">
        <f t="shared" si="999"/>
        <v>28</v>
      </c>
      <c r="AC1294" s="178">
        <f t="shared" si="980"/>
        <v>30</v>
      </c>
      <c r="AD1294" s="11">
        <f t="shared" si="1010"/>
        <v>1.0038020000000001</v>
      </c>
      <c r="AE1294" s="106">
        <f>TRUNC((S1293*(AD1294-1)),8)</f>
        <v>2.2215935500000001</v>
      </c>
      <c r="AF1294" s="106">
        <f t="shared" si="1000"/>
        <v>2.2516781899999998</v>
      </c>
      <c r="AG1294" s="106">
        <f t="shared" si="1001"/>
        <v>0</v>
      </c>
      <c r="AH1294" s="115" t="str">
        <f t="shared" si="983"/>
        <v>A+J=</v>
      </c>
      <c r="AI1294" s="116">
        <f t="shared" si="1011"/>
        <v>45437</v>
      </c>
      <c r="AJ1294" s="14"/>
      <c r="AO1294" s="26"/>
      <c r="AP1294" s="26"/>
      <c r="BA1294" s="18"/>
      <c r="BB1294" s="18"/>
      <c r="BC1294" s="18"/>
      <c r="BD1294" s="18"/>
      <c r="BE1294" s="18"/>
      <c r="BG1294" s="18"/>
      <c r="BH1294" s="18"/>
    </row>
    <row r="1295" spans="1:60" ht="15" customHeight="1" x14ac:dyDescent="0.25">
      <c r="A1295" s="105">
        <f t="shared" si="1002"/>
        <v>45436</v>
      </c>
      <c r="B1295" s="106">
        <f t="shared" si="988"/>
        <v>594.62502887656774</v>
      </c>
      <c r="C1295" s="2">
        <f t="shared" si="1003"/>
        <v>467.97564483000002</v>
      </c>
      <c r="D1295" s="2">
        <f t="shared" si="1004"/>
        <v>110.94908909999992</v>
      </c>
      <c r="E1295" s="106">
        <f t="shared" si="989"/>
        <v>357.0265557300001</v>
      </c>
      <c r="F1295" s="21">
        <f t="shared" si="1005"/>
        <v>6869.14</v>
      </c>
      <c r="G1295" s="108">
        <f t="shared" si="1006"/>
        <v>6895.24</v>
      </c>
      <c r="H1295" s="109">
        <f t="shared" si="984"/>
        <v>45377</v>
      </c>
      <c r="I1295" s="109">
        <f t="shared" si="978"/>
        <v>45408</v>
      </c>
      <c r="J1295" s="110">
        <f t="shared" si="990"/>
        <v>3.7996022791790818E-3</v>
      </c>
      <c r="K1295" s="117">
        <f t="shared" si="979"/>
        <v>45437</v>
      </c>
      <c r="L1295" s="178">
        <f t="shared" si="981"/>
        <v>30</v>
      </c>
      <c r="M1295" s="178">
        <f t="shared" si="987"/>
        <v>29</v>
      </c>
      <c r="N1295" s="106">
        <f t="shared" si="991"/>
        <v>1.00367271</v>
      </c>
      <c r="O1295" s="111">
        <f t="shared" si="986"/>
        <v>1.0015995499999999</v>
      </c>
      <c r="P1295" s="111">
        <f t="shared" si="1007"/>
        <v>1.2662901253329879</v>
      </c>
      <c r="Q1295" s="106">
        <f t="shared" si="985"/>
        <v>1.27094084</v>
      </c>
      <c r="R1295" s="106">
        <f t="shared" si="1008"/>
        <v>1.2486170000000001</v>
      </c>
      <c r="S1295" s="106">
        <f t="shared" si="992"/>
        <v>584.32234572000004</v>
      </c>
      <c r="T1295" s="106">
        <f t="shared" si="993"/>
        <v>27.583829684774692</v>
      </c>
      <c r="U1295" s="106">
        <f t="shared" si="994"/>
        <v>96.733074911793025</v>
      </c>
      <c r="V1295" s="106">
        <f t="shared" si="995"/>
        <v>592.29254942656769</v>
      </c>
      <c r="W1295" s="19">
        <f t="shared" si="977"/>
        <v>0</v>
      </c>
      <c r="X1295" s="2">
        <f t="shared" si="996"/>
        <v>0</v>
      </c>
      <c r="Y1295" s="4">
        <f t="shared" si="997"/>
        <v>0</v>
      </c>
      <c r="Z1295" s="106">
        <f t="shared" ref="Z1295:Z1358" si="1012">IF(Y1295&gt;0,TRUNC(Y1295*S1295,8),0)</f>
        <v>0</v>
      </c>
      <c r="AA1295" s="114">
        <f t="shared" si="1009"/>
        <v>0.05</v>
      </c>
      <c r="AB1295" s="112">
        <f t="shared" si="999"/>
        <v>29</v>
      </c>
      <c r="AC1295" s="178">
        <f t="shared" si="980"/>
        <v>30</v>
      </c>
      <c r="AD1295" s="11">
        <f t="shared" si="1010"/>
        <v>1.0039380529999999</v>
      </c>
      <c r="AE1295" s="106">
        <f t="shared" ref="AE1295:AE1358" si="1013">TRUNC((S1295*(AD1295-1)),8)</f>
        <v>2.3010923600000002</v>
      </c>
      <c r="AF1295" s="106">
        <f t="shared" si="1000"/>
        <v>2.3324794500000001</v>
      </c>
      <c r="AG1295" s="106">
        <f t="shared" si="1001"/>
        <v>0</v>
      </c>
      <c r="AH1295" s="115" t="str">
        <f t="shared" si="983"/>
        <v>A+J=</v>
      </c>
      <c r="AI1295" s="116">
        <f t="shared" si="1011"/>
        <v>45437</v>
      </c>
      <c r="AJ1295" s="10"/>
      <c r="AO1295" s="26"/>
      <c r="AP1295" s="26"/>
      <c r="BA1295" s="1"/>
      <c r="BB1295" s="1"/>
      <c r="BC1295" s="1"/>
      <c r="BD1295" s="1"/>
      <c r="BE1295" s="1"/>
      <c r="BG1295" s="1"/>
      <c r="BH1295" s="1"/>
    </row>
    <row r="1296" spans="1:60" ht="15" customHeight="1" x14ac:dyDescent="0.25">
      <c r="A1296" s="105">
        <f t="shared" si="1002"/>
        <v>45437</v>
      </c>
      <c r="B1296" s="106">
        <f t="shared" si="988"/>
        <v>594.76322346354243</v>
      </c>
      <c r="C1296" s="2">
        <f t="shared" si="1003"/>
        <v>467.97564483000002</v>
      </c>
      <c r="D1296" s="2">
        <f t="shared" si="1004"/>
        <v>110.94908909999992</v>
      </c>
      <c r="E1296" s="106">
        <f t="shared" si="989"/>
        <v>357.0265557300001</v>
      </c>
      <c r="F1296" s="21">
        <f t="shared" si="1005"/>
        <v>6869.14</v>
      </c>
      <c r="G1296" s="108">
        <f t="shared" si="1006"/>
        <v>6895.24</v>
      </c>
      <c r="H1296" s="109">
        <f t="shared" si="984"/>
        <v>45377</v>
      </c>
      <c r="I1296" s="109">
        <f t="shared" si="978"/>
        <v>45408</v>
      </c>
      <c r="J1296" s="110">
        <f t="shared" si="990"/>
        <v>3.7996022791790818E-3</v>
      </c>
      <c r="K1296" s="117">
        <f t="shared" si="979"/>
        <v>45437</v>
      </c>
      <c r="L1296" s="178">
        <f t="shared" si="981"/>
        <v>30</v>
      </c>
      <c r="M1296" s="178">
        <f t="shared" si="987"/>
        <v>30</v>
      </c>
      <c r="N1296" s="106">
        <f t="shared" si="991"/>
        <v>1.0037996</v>
      </c>
      <c r="O1296" s="111">
        <f t="shared" si="986"/>
        <v>1.0015995499999999</v>
      </c>
      <c r="P1296" s="111">
        <f t="shared" si="1007"/>
        <v>1.2662901253329879</v>
      </c>
      <c r="Q1296" s="106">
        <f t="shared" si="985"/>
        <v>1.27110152</v>
      </c>
      <c r="R1296" s="106">
        <f t="shared" si="1008"/>
        <v>1.2486170000000001</v>
      </c>
      <c r="S1296" s="106">
        <f t="shared" si="992"/>
        <v>584.32234572000004</v>
      </c>
      <c r="T1296" s="106">
        <f t="shared" si="993"/>
        <v>27.583829684774692</v>
      </c>
      <c r="U1296" s="106">
        <f t="shared" si="994"/>
        <v>96.790441938767728</v>
      </c>
      <c r="V1296" s="106">
        <f t="shared" si="995"/>
        <v>592.34991645354239</v>
      </c>
      <c r="W1296" s="19">
        <f t="shared" si="977"/>
        <v>43</v>
      </c>
      <c r="X1296" s="2">
        <f t="shared" si="996"/>
        <v>13.86986216</v>
      </c>
      <c r="Y1296" s="4">
        <f t="shared" si="997"/>
        <v>2.9638000000000001E-2</v>
      </c>
      <c r="Z1296" s="106">
        <f t="shared" si="1012"/>
        <v>17.318145680000001</v>
      </c>
      <c r="AA1296" s="114">
        <f t="shared" si="1009"/>
        <v>0.05</v>
      </c>
      <c r="AB1296" s="112">
        <f t="shared" si="999"/>
        <v>30</v>
      </c>
      <c r="AC1296" s="178">
        <f t="shared" si="980"/>
        <v>30</v>
      </c>
      <c r="AD1296" s="11">
        <f t="shared" si="1010"/>
        <v>1.004074124</v>
      </c>
      <c r="AE1296" s="106">
        <f t="shared" si="1013"/>
        <v>2.3806016900000002</v>
      </c>
      <c r="AF1296" s="106">
        <f t="shared" si="1000"/>
        <v>2.41330701</v>
      </c>
      <c r="AG1296" s="106">
        <f t="shared" si="1001"/>
        <v>19.69874737</v>
      </c>
      <c r="AH1296" s="115" t="str">
        <f t="shared" si="983"/>
        <v>A+J=</v>
      </c>
      <c r="AI1296" s="116">
        <f t="shared" si="1011"/>
        <v>45437</v>
      </c>
      <c r="AJ1296" s="10"/>
      <c r="AO1296" s="26"/>
      <c r="AP1296" s="26"/>
      <c r="BA1296" s="1"/>
      <c r="BB1296" s="1"/>
      <c r="BC1296" s="1"/>
      <c r="BD1296" s="1"/>
      <c r="BE1296" s="1"/>
      <c r="BG1296" s="1"/>
      <c r="BH1296" s="1"/>
    </row>
    <row r="1297" spans="1:60" ht="15" customHeight="1" x14ac:dyDescent="0.25">
      <c r="A1297" s="105">
        <f t="shared" si="1002"/>
        <v>45438</v>
      </c>
      <c r="B1297" s="106">
        <f t="shared" si="988"/>
        <v>575.17439602069805</v>
      </c>
      <c r="C1297" s="2">
        <f t="shared" si="1003"/>
        <v>454.10578267</v>
      </c>
      <c r="D1297" s="2">
        <f t="shared" si="1004"/>
        <v>97.079226939999899</v>
      </c>
      <c r="E1297" s="106">
        <f t="shared" si="989"/>
        <v>357.0265557300001</v>
      </c>
      <c r="F1297" s="21">
        <f t="shared" si="1005"/>
        <v>6895.24</v>
      </c>
      <c r="G1297" s="108">
        <f t="shared" si="1006"/>
        <v>6926.96</v>
      </c>
      <c r="H1297" s="109">
        <f t="shared" si="984"/>
        <v>45408</v>
      </c>
      <c r="I1297" s="109">
        <f t="shared" si="978"/>
        <v>45438</v>
      </c>
      <c r="J1297" s="110">
        <f t="shared" si="990"/>
        <v>4.600274972299756E-3</v>
      </c>
      <c r="K1297" s="117">
        <f t="shared" si="979"/>
        <v>45468</v>
      </c>
      <c r="L1297" s="178">
        <f t="shared" si="981"/>
        <v>31</v>
      </c>
      <c r="M1297" s="178">
        <f t="shared" si="987"/>
        <v>1</v>
      </c>
      <c r="N1297" s="106">
        <f t="shared" si="991"/>
        <v>1.0001480599999999</v>
      </c>
      <c r="O1297" s="111">
        <f t="shared" si="986"/>
        <v>1.0037996</v>
      </c>
      <c r="P1297" s="111">
        <f t="shared" si="1007"/>
        <v>1.2711015212932031</v>
      </c>
      <c r="Q1297" s="106">
        <f t="shared" si="985"/>
        <v>1.27128972</v>
      </c>
      <c r="R1297" s="106">
        <f t="shared" si="1008"/>
        <v>1.2486170000000001</v>
      </c>
      <c r="S1297" s="106">
        <f t="shared" si="992"/>
        <v>567.00420004</v>
      </c>
      <c r="T1297" s="106">
        <f t="shared" si="993"/>
        <v>24.135546164141964</v>
      </c>
      <c r="U1297" s="106">
        <f t="shared" si="994"/>
        <v>96.857634336556103</v>
      </c>
      <c r="V1297" s="106">
        <f t="shared" si="995"/>
        <v>575.09896317069808</v>
      </c>
      <c r="W1297" s="19">
        <f t="shared" si="977"/>
        <v>0</v>
      </c>
      <c r="X1297" s="2">
        <f t="shared" si="996"/>
        <v>0</v>
      </c>
      <c r="Y1297" s="4">
        <f t="shared" si="997"/>
        <v>0</v>
      </c>
      <c r="Z1297" s="106">
        <f t="shared" si="1012"/>
        <v>0</v>
      </c>
      <c r="AA1297" s="114">
        <f t="shared" si="1009"/>
        <v>0.05</v>
      </c>
      <c r="AB1297" s="112">
        <f t="shared" si="999"/>
        <v>1</v>
      </c>
      <c r="AC1297" s="178">
        <f t="shared" si="980"/>
        <v>31</v>
      </c>
      <c r="AD1297" s="11">
        <f t="shared" si="1010"/>
        <v>1.000131165</v>
      </c>
      <c r="AE1297" s="106">
        <f t="shared" si="1013"/>
        <v>7.4371099999999996E-2</v>
      </c>
      <c r="AF1297" s="106">
        <f t="shared" si="1000"/>
        <v>7.5432849999999996E-2</v>
      </c>
      <c r="AG1297" s="106">
        <f t="shared" si="1001"/>
        <v>0</v>
      </c>
      <c r="AH1297" s="115" t="str">
        <f t="shared" si="983"/>
        <v>A+J=</v>
      </c>
      <c r="AI1297" s="116">
        <f t="shared" si="1011"/>
        <v>45468</v>
      </c>
      <c r="AJ1297" s="10"/>
      <c r="AO1297" s="26"/>
      <c r="AP1297" s="26"/>
      <c r="BA1297" s="1"/>
      <c r="BB1297" s="1"/>
      <c r="BC1297" s="1"/>
      <c r="BD1297" s="1"/>
      <c r="BE1297" s="1"/>
      <c r="BG1297" s="1"/>
      <c r="BH1297" s="1"/>
    </row>
    <row r="1298" spans="1:60" ht="15" customHeight="1" x14ac:dyDescent="0.25">
      <c r="A1298" s="105">
        <f t="shared" si="1002"/>
        <v>45439</v>
      </c>
      <c r="B1298" s="106">
        <f t="shared" si="988"/>
        <v>575.31705938928303</v>
      </c>
      <c r="C1298" s="2">
        <f t="shared" si="1003"/>
        <v>454.10578267</v>
      </c>
      <c r="D1298" s="2">
        <f t="shared" si="1004"/>
        <v>97.079226939999899</v>
      </c>
      <c r="E1298" s="106">
        <f t="shared" si="989"/>
        <v>357.0265557300001</v>
      </c>
      <c r="F1298" s="21">
        <f t="shared" si="1005"/>
        <v>6895.24</v>
      </c>
      <c r="G1298" s="108">
        <f t="shared" si="1006"/>
        <v>6926.96</v>
      </c>
      <c r="H1298" s="109">
        <f t="shared" si="984"/>
        <v>45408</v>
      </c>
      <c r="I1298" s="109">
        <f t="shared" si="978"/>
        <v>45438</v>
      </c>
      <c r="J1298" s="110">
        <f t="shared" si="990"/>
        <v>4.600274972299756E-3</v>
      </c>
      <c r="K1298" s="117">
        <f t="shared" si="979"/>
        <v>45468</v>
      </c>
      <c r="L1298" s="178">
        <f t="shared" si="981"/>
        <v>31</v>
      </c>
      <c r="M1298" s="178">
        <f t="shared" si="987"/>
        <v>2</v>
      </c>
      <c r="N1298" s="106">
        <f t="shared" si="991"/>
        <v>1.0002961500000001</v>
      </c>
      <c r="O1298" s="111">
        <f t="shared" si="986"/>
        <v>1.0037996</v>
      </c>
      <c r="P1298" s="111">
        <f t="shared" si="1007"/>
        <v>1.2711015212932031</v>
      </c>
      <c r="Q1298" s="106">
        <f t="shared" si="985"/>
        <v>1.27147795</v>
      </c>
      <c r="R1298" s="106">
        <f t="shared" si="1008"/>
        <v>1.2486170000000001</v>
      </c>
      <c r="S1298" s="106">
        <f t="shared" si="992"/>
        <v>567.00420004</v>
      </c>
      <c r="T1298" s="106">
        <f t="shared" si="993"/>
        <v>24.135546164141964</v>
      </c>
      <c r="U1298" s="106">
        <f t="shared" si="994"/>
        <v>96.924837445141165</v>
      </c>
      <c r="V1298" s="106">
        <f t="shared" si="995"/>
        <v>575.16616627928306</v>
      </c>
      <c r="W1298" s="19">
        <f t="shared" si="977"/>
        <v>0</v>
      </c>
      <c r="X1298" s="2">
        <f t="shared" si="996"/>
        <v>0</v>
      </c>
      <c r="Y1298" s="4">
        <f t="shared" si="997"/>
        <v>0</v>
      </c>
      <c r="Z1298" s="106">
        <f t="shared" si="1012"/>
        <v>0</v>
      </c>
      <c r="AA1298" s="114">
        <f t="shared" si="1009"/>
        <v>0.05</v>
      </c>
      <c r="AB1298" s="112">
        <f t="shared" si="999"/>
        <v>2</v>
      </c>
      <c r="AC1298" s="178">
        <f t="shared" si="980"/>
        <v>31</v>
      </c>
      <c r="AD1298" s="11">
        <f t="shared" si="1010"/>
        <v>1.0002623470000001</v>
      </c>
      <c r="AE1298" s="106">
        <f t="shared" si="1013"/>
        <v>0.14875184999999999</v>
      </c>
      <c r="AF1298" s="106">
        <f t="shared" si="1000"/>
        <v>0.15089311</v>
      </c>
      <c r="AG1298" s="106">
        <f t="shared" si="1001"/>
        <v>0</v>
      </c>
      <c r="AH1298" s="115" t="str">
        <f t="shared" si="983"/>
        <v>A+J=</v>
      </c>
      <c r="AI1298" s="116">
        <f t="shared" si="1011"/>
        <v>45468</v>
      </c>
      <c r="AJ1298" s="10"/>
      <c r="AO1298" s="26"/>
      <c r="AP1298" s="26"/>
      <c r="BA1298" s="1"/>
      <c r="BB1298" s="1"/>
      <c r="BC1298" s="1"/>
      <c r="BD1298" s="1"/>
      <c r="BE1298" s="1"/>
      <c r="BG1298" s="1"/>
      <c r="BH1298" s="1"/>
    </row>
    <row r="1299" spans="1:60" ht="15" customHeight="1" x14ac:dyDescent="0.25">
      <c r="A1299" s="105">
        <f t="shared" si="1002"/>
        <v>45440</v>
      </c>
      <c r="B1299" s="106">
        <f t="shared" si="988"/>
        <v>575.45976445893041</v>
      </c>
      <c r="C1299" s="2">
        <f t="shared" si="1003"/>
        <v>454.10578267</v>
      </c>
      <c r="D1299" s="2">
        <f t="shared" si="1004"/>
        <v>97.079226939999899</v>
      </c>
      <c r="E1299" s="106">
        <f t="shared" si="989"/>
        <v>357.0265557300001</v>
      </c>
      <c r="F1299" s="21">
        <f t="shared" si="1005"/>
        <v>6895.24</v>
      </c>
      <c r="G1299" s="108">
        <f t="shared" si="1006"/>
        <v>6926.96</v>
      </c>
      <c r="H1299" s="109">
        <f t="shared" si="984"/>
        <v>45408</v>
      </c>
      <c r="I1299" s="109">
        <f t="shared" si="978"/>
        <v>45438</v>
      </c>
      <c r="J1299" s="110">
        <f t="shared" si="990"/>
        <v>4.600274972299756E-3</v>
      </c>
      <c r="K1299" s="117">
        <f t="shared" si="979"/>
        <v>45468</v>
      </c>
      <c r="L1299" s="178">
        <f t="shared" si="981"/>
        <v>31</v>
      </c>
      <c r="M1299" s="178">
        <f t="shared" si="987"/>
        <v>3</v>
      </c>
      <c r="N1299" s="106">
        <f t="shared" si="991"/>
        <v>1.0004442600000001</v>
      </c>
      <c r="O1299" s="111">
        <f t="shared" si="986"/>
        <v>1.0037996</v>
      </c>
      <c r="P1299" s="111">
        <f t="shared" si="1007"/>
        <v>1.2711015212932031</v>
      </c>
      <c r="Q1299" s="106">
        <f t="shared" si="985"/>
        <v>1.27166622</v>
      </c>
      <c r="R1299" s="106">
        <f t="shared" si="1008"/>
        <v>1.2486170000000001</v>
      </c>
      <c r="S1299" s="106">
        <f t="shared" si="992"/>
        <v>567.00420004</v>
      </c>
      <c r="T1299" s="106">
        <f t="shared" si="993"/>
        <v>24.135546164141964</v>
      </c>
      <c r="U1299" s="106">
        <f t="shared" si="994"/>
        <v>96.992054834788448</v>
      </c>
      <c r="V1299" s="106">
        <f t="shared" si="995"/>
        <v>575.2333836689304</v>
      </c>
      <c r="W1299" s="19">
        <f t="shared" si="977"/>
        <v>0</v>
      </c>
      <c r="X1299" s="2">
        <f t="shared" si="996"/>
        <v>0</v>
      </c>
      <c r="Y1299" s="4">
        <f t="shared" si="997"/>
        <v>0</v>
      </c>
      <c r="Z1299" s="106">
        <f t="shared" si="1012"/>
        <v>0</v>
      </c>
      <c r="AA1299" s="114">
        <f t="shared" si="1009"/>
        <v>0.05</v>
      </c>
      <c r="AB1299" s="112">
        <f t="shared" si="999"/>
        <v>3</v>
      </c>
      <c r="AC1299" s="178">
        <f t="shared" si="980"/>
        <v>31</v>
      </c>
      <c r="AD1299" s="11">
        <f t="shared" si="1010"/>
        <v>1.000393546</v>
      </c>
      <c r="AE1299" s="106">
        <f t="shared" si="1013"/>
        <v>0.22314223</v>
      </c>
      <c r="AF1299" s="106">
        <f t="shared" si="1000"/>
        <v>0.22638079</v>
      </c>
      <c r="AG1299" s="106">
        <f t="shared" si="1001"/>
        <v>0</v>
      </c>
      <c r="AH1299" s="115" t="str">
        <f t="shared" si="983"/>
        <v>A+J=</v>
      </c>
      <c r="AI1299" s="116">
        <f t="shared" si="1011"/>
        <v>45468</v>
      </c>
      <c r="AJ1299" s="10"/>
      <c r="AO1299" s="26"/>
      <c r="AP1299" s="26"/>
      <c r="BA1299" s="1"/>
      <c r="BB1299" s="1"/>
      <c r="BC1299" s="1"/>
      <c r="BD1299" s="1"/>
      <c r="BE1299" s="1"/>
      <c r="BG1299" s="1"/>
      <c r="BH1299" s="1"/>
    </row>
    <row r="1300" spans="1:60" ht="15" customHeight="1" x14ac:dyDescent="0.25">
      <c r="A1300" s="105">
        <f t="shared" si="1002"/>
        <v>45441</v>
      </c>
      <c r="B1300" s="106">
        <f t="shared" si="988"/>
        <v>575.60250109884328</v>
      </c>
      <c r="C1300" s="2">
        <f t="shared" si="1003"/>
        <v>454.10578267</v>
      </c>
      <c r="D1300" s="2">
        <f t="shared" si="1004"/>
        <v>97.079226939999899</v>
      </c>
      <c r="E1300" s="106">
        <f t="shared" si="989"/>
        <v>357.0265557300001</v>
      </c>
      <c r="F1300" s="21">
        <f t="shared" si="1005"/>
        <v>6895.24</v>
      </c>
      <c r="G1300" s="108">
        <f t="shared" si="1006"/>
        <v>6926.96</v>
      </c>
      <c r="H1300" s="109">
        <f t="shared" si="984"/>
        <v>45408</v>
      </c>
      <c r="I1300" s="109">
        <f t="shared" si="978"/>
        <v>45438</v>
      </c>
      <c r="J1300" s="110">
        <f t="shared" si="990"/>
        <v>4.600274972299756E-3</v>
      </c>
      <c r="K1300" s="117">
        <f t="shared" si="979"/>
        <v>45468</v>
      </c>
      <c r="L1300" s="178">
        <f t="shared" si="981"/>
        <v>31</v>
      </c>
      <c r="M1300" s="178">
        <f t="shared" si="987"/>
        <v>4</v>
      </c>
      <c r="N1300" s="106">
        <f t="shared" si="991"/>
        <v>1.00059239</v>
      </c>
      <c r="O1300" s="111">
        <f t="shared" si="986"/>
        <v>1.0037996</v>
      </c>
      <c r="P1300" s="111">
        <f t="shared" si="1007"/>
        <v>1.2711015212932031</v>
      </c>
      <c r="Q1300" s="106">
        <f t="shared" si="985"/>
        <v>1.2718545000000001</v>
      </c>
      <c r="R1300" s="106">
        <f t="shared" si="1008"/>
        <v>1.2486170000000001</v>
      </c>
      <c r="S1300" s="106">
        <f t="shared" si="992"/>
        <v>567.00420004</v>
      </c>
      <c r="T1300" s="106">
        <f t="shared" si="993"/>
        <v>24.135546164141964</v>
      </c>
      <c r="U1300" s="106">
        <f t="shared" si="994"/>
        <v>97.05927579470135</v>
      </c>
      <c r="V1300" s="106">
        <f t="shared" si="995"/>
        <v>575.3006046288433</v>
      </c>
      <c r="W1300" s="19">
        <f t="shared" ref="W1300:W1363" si="1014">IF(VLOOKUP(A1300,AL$10:AX$312,13)=VLOOKUP(A1299,AL$10:AX$312,13),0,VLOOKUP(A1300,AL$10:AX$312,13))</f>
        <v>0</v>
      </c>
      <c r="X1300" s="2">
        <f t="shared" si="996"/>
        <v>0</v>
      </c>
      <c r="Y1300" s="4">
        <f t="shared" si="997"/>
        <v>0</v>
      </c>
      <c r="Z1300" s="106">
        <f t="shared" si="1012"/>
        <v>0</v>
      </c>
      <c r="AA1300" s="114">
        <f t="shared" si="1009"/>
        <v>0.05</v>
      </c>
      <c r="AB1300" s="112">
        <f t="shared" si="999"/>
        <v>4</v>
      </c>
      <c r="AC1300" s="178">
        <f t="shared" si="980"/>
        <v>31</v>
      </c>
      <c r="AD1300" s="11">
        <f t="shared" si="1010"/>
        <v>1.000524763</v>
      </c>
      <c r="AE1300" s="106">
        <f t="shared" si="1013"/>
        <v>0.29754281999999999</v>
      </c>
      <c r="AF1300" s="106">
        <f t="shared" si="1000"/>
        <v>0.30189646999999997</v>
      </c>
      <c r="AG1300" s="106">
        <f t="shared" si="1001"/>
        <v>0</v>
      </c>
      <c r="AH1300" s="115" t="str">
        <f t="shared" si="983"/>
        <v>A+J=</v>
      </c>
      <c r="AI1300" s="116">
        <f t="shared" si="1011"/>
        <v>45468</v>
      </c>
      <c r="AJ1300" s="10"/>
      <c r="AK1300" s="1"/>
      <c r="AL1300" s="10"/>
      <c r="AM1300" s="1"/>
      <c r="AN1300" s="1"/>
      <c r="AO1300" s="3"/>
      <c r="AP1300" s="3"/>
      <c r="AQ1300" s="4"/>
      <c r="AR1300" s="4"/>
      <c r="AS1300" s="4"/>
      <c r="AT1300" s="4"/>
      <c r="AU1300" s="4"/>
      <c r="AV1300" s="4"/>
      <c r="AW1300" s="1"/>
      <c r="AX1300" s="1"/>
      <c r="AY1300" s="1"/>
      <c r="AZ1300" s="1"/>
      <c r="BA1300" s="1"/>
      <c r="BB1300" s="1"/>
      <c r="BC1300" s="1"/>
      <c r="BD1300" s="1"/>
      <c r="BE1300" s="1"/>
      <c r="BG1300" s="1"/>
      <c r="BH1300" s="1"/>
    </row>
    <row r="1301" spans="1:60" ht="15" customHeight="1" x14ac:dyDescent="0.25">
      <c r="A1301" s="105">
        <f t="shared" si="1002"/>
        <v>45442</v>
      </c>
      <c r="B1301" s="106">
        <f t="shared" si="988"/>
        <v>575.74528301008388</v>
      </c>
      <c r="C1301" s="2">
        <f t="shared" si="1003"/>
        <v>454.10578267</v>
      </c>
      <c r="D1301" s="2">
        <f t="shared" si="1004"/>
        <v>97.079226939999899</v>
      </c>
      <c r="E1301" s="106">
        <f t="shared" si="989"/>
        <v>357.0265557300001</v>
      </c>
      <c r="F1301" s="21">
        <f t="shared" si="1005"/>
        <v>6895.24</v>
      </c>
      <c r="G1301" s="108">
        <f t="shared" si="1006"/>
        <v>6926.96</v>
      </c>
      <c r="H1301" s="109">
        <f t="shared" si="984"/>
        <v>45408</v>
      </c>
      <c r="I1301" s="109">
        <f t="shared" ref="I1301:I1364" si="1015">IF(W1300&gt;0,A1301,I1300)</f>
        <v>45438</v>
      </c>
      <c r="J1301" s="110">
        <f t="shared" si="990"/>
        <v>4.600274972299756E-3</v>
      </c>
      <c r="K1301" s="117">
        <f t="shared" ref="K1301:K1364" si="1016">IF(DAY(A1300)=K$9,VLOOKUP(A1300,$AP$321:$AV$619,4),K1300)</f>
        <v>45468</v>
      </c>
      <c r="L1301" s="178">
        <f t="shared" si="981"/>
        <v>31</v>
      </c>
      <c r="M1301" s="178">
        <f t="shared" si="987"/>
        <v>5</v>
      </c>
      <c r="N1301" s="106">
        <f t="shared" si="991"/>
        <v>1.00074055</v>
      </c>
      <c r="O1301" s="111">
        <f t="shared" si="986"/>
        <v>1.0037996</v>
      </c>
      <c r="P1301" s="111">
        <f t="shared" si="1007"/>
        <v>1.2711015212932031</v>
      </c>
      <c r="Q1301" s="106">
        <f t="shared" si="985"/>
        <v>1.27204283</v>
      </c>
      <c r="R1301" s="106">
        <f t="shared" si="1008"/>
        <v>1.2486170000000001</v>
      </c>
      <c r="S1301" s="106">
        <f t="shared" si="992"/>
        <v>567.00420004</v>
      </c>
      <c r="T1301" s="106">
        <f t="shared" si="993"/>
        <v>24.135546164141964</v>
      </c>
      <c r="U1301" s="106">
        <f t="shared" si="994"/>
        <v>97.126514605941921</v>
      </c>
      <c r="V1301" s="106">
        <f t="shared" si="995"/>
        <v>575.3678434400839</v>
      </c>
      <c r="W1301" s="19">
        <f t="shared" si="1014"/>
        <v>0</v>
      </c>
      <c r="X1301" s="2">
        <f t="shared" si="996"/>
        <v>0</v>
      </c>
      <c r="Y1301" s="4">
        <f t="shared" si="997"/>
        <v>0</v>
      </c>
      <c r="Z1301" s="106">
        <f t="shared" si="1012"/>
        <v>0</v>
      </c>
      <c r="AA1301" s="114">
        <f t="shared" si="1009"/>
        <v>0.05</v>
      </c>
      <c r="AB1301" s="112">
        <f t="shared" si="999"/>
        <v>5</v>
      </c>
      <c r="AC1301" s="178">
        <f t="shared" ref="AC1301:AC1364" si="1017">IF(DAY(A1300)=25,VLOOKUP(A1300,$AP$321:$AV$619,7),AC1300)</f>
        <v>31</v>
      </c>
      <c r="AD1301" s="11">
        <f t="shared" si="1010"/>
        <v>1.000655997</v>
      </c>
      <c r="AE1301" s="106">
        <f t="shared" si="1013"/>
        <v>0.37195305000000001</v>
      </c>
      <c r="AF1301" s="106">
        <f t="shared" si="1000"/>
        <v>0.37743957</v>
      </c>
      <c r="AG1301" s="106">
        <f t="shared" si="1001"/>
        <v>0</v>
      </c>
      <c r="AH1301" s="115" t="str">
        <f t="shared" si="983"/>
        <v>A+J=</v>
      </c>
      <c r="AI1301" s="116">
        <f t="shared" si="1011"/>
        <v>45468</v>
      </c>
      <c r="AJ1301" s="10"/>
      <c r="AK1301" s="1"/>
      <c r="AL1301" s="10"/>
      <c r="AM1301" s="1"/>
      <c r="AN1301" s="1"/>
      <c r="AO1301" s="3"/>
      <c r="AP1301" s="3"/>
      <c r="AQ1301" s="4"/>
      <c r="AR1301" s="4"/>
      <c r="AS1301" s="4"/>
      <c r="AT1301" s="4"/>
      <c r="AU1301" s="4"/>
      <c r="AV1301" s="4"/>
      <c r="AW1301" s="1"/>
      <c r="AX1301" s="1"/>
      <c r="AY1301" s="1"/>
      <c r="AZ1301" s="1"/>
      <c r="BA1301" s="1"/>
      <c r="BB1301" s="1"/>
      <c r="BC1301" s="1"/>
      <c r="BD1301" s="1"/>
      <c r="BE1301" s="1"/>
      <c r="BG1301" s="1"/>
      <c r="BH1301" s="1"/>
    </row>
    <row r="1302" spans="1:60" ht="15" customHeight="1" x14ac:dyDescent="0.25">
      <c r="A1302" s="105">
        <f t="shared" si="1002"/>
        <v>45443</v>
      </c>
      <c r="B1302" s="106">
        <f t="shared" si="988"/>
        <v>575.88809594159011</v>
      </c>
      <c r="C1302" s="2">
        <f t="shared" si="1003"/>
        <v>454.10578267</v>
      </c>
      <c r="D1302" s="2">
        <f t="shared" si="1004"/>
        <v>97.079226939999899</v>
      </c>
      <c r="E1302" s="106">
        <f t="shared" si="989"/>
        <v>357.0265557300001</v>
      </c>
      <c r="F1302" s="21">
        <f t="shared" si="1005"/>
        <v>6895.24</v>
      </c>
      <c r="G1302" s="108">
        <f t="shared" si="1006"/>
        <v>6926.96</v>
      </c>
      <c r="H1302" s="109">
        <f t="shared" si="984"/>
        <v>45408</v>
      </c>
      <c r="I1302" s="109">
        <f t="shared" si="1015"/>
        <v>45438</v>
      </c>
      <c r="J1302" s="110">
        <f t="shared" si="990"/>
        <v>4.600274972299756E-3</v>
      </c>
      <c r="K1302" s="117">
        <f t="shared" si="1016"/>
        <v>45468</v>
      </c>
      <c r="L1302" s="178">
        <f t="shared" si="981"/>
        <v>31</v>
      </c>
      <c r="M1302" s="178">
        <f t="shared" si="987"/>
        <v>6</v>
      </c>
      <c r="N1302" s="106">
        <f t="shared" si="991"/>
        <v>1.0008887200000001</v>
      </c>
      <c r="O1302" s="111">
        <f t="shared" si="986"/>
        <v>1.0037996</v>
      </c>
      <c r="P1302" s="111">
        <f t="shared" si="1007"/>
        <v>1.2711015212932031</v>
      </c>
      <c r="Q1302" s="106">
        <f t="shared" si="985"/>
        <v>1.27223117</v>
      </c>
      <c r="R1302" s="106">
        <f t="shared" si="1008"/>
        <v>1.2486170000000001</v>
      </c>
      <c r="S1302" s="106">
        <f t="shared" si="992"/>
        <v>567.00420004</v>
      </c>
      <c r="T1302" s="106">
        <f t="shared" si="993"/>
        <v>24.135546164141964</v>
      </c>
      <c r="U1302" s="106">
        <f t="shared" si="994"/>
        <v>97.193756987448126</v>
      </c>
      <c r="V1302" s="106">
        <f t="shared" si="995"/>
        <v>575.43508582159006</v>
      </c>
      <c r="W1302" s="19">
        <f t="shared" si="1014"/>
        <v>0</v>
      </c>
      <c r="X1302" s="2">
        <f t="shared" si="996"/>
        <v>0</v>
      </c>
      <c r="Y1302" s="4">
        <f t="shared" si="997"/>
        <v>0</v>
      </c>
      <c r="Z1302" s="106">
        <f t="shared" si="1012"/>
        <v>0</v>
      </c>
      <c r="AA1302" s="114">
        <f t="shared" si="1009"/>
        <v>0.05</v>
      </c>
      <c r="AB1302" s="112">
        <f t="shared" si="999"/>
        <v>6</v>
      </c>
      <c r="AC1302" s="178">
        <f t="shared" si="1017"/>
        <v>31</v>
      </c>
      <c r="AD1302" s="11">
        <f t="shared" si="1010"/>
        <v>1.000787248</v>
      </c>
      <c r="AE1302" s="106">
        <f t="shared" si="1013"/>
        <v>0.44637292000000001</v>
      </c>
      <c r="AF1302" s="106">
        <f t="shared" si="1000"/>
        <v>0.45301012000000002</v>
      </c>
      <c r="AG1302" s="106">
        <f t="shared" si="1001"/>
        <v>0</v>
      </c>
      <c r="AH1302" s="115" t="str">
        <f t="shared" si="983"/>
        <v>A+J=</v>
      </c>
      <c r="AI1302" s="116">
        <f t="shared" si="1011"/>
        <v>45468</v>
      </c>
      <c r="AJ1302" s="10"/>
      <c r="AK1302" s="1"/>
      <c r="AL1302" s="10"/>
      <c r="AM1302" s="1"/>
      <c r="AN1302" s="1"/>
      <c r="AO1302" s="3"/>
      <c r="AP1302" s="3"/>
      <c r="AQ1302" s="4"/>
      <c r="AR1302" s="4"/>
      <c r="AS1302" s="4"/>
      <c r="AT1302" s="4"/>
      <c r="AU1302" s="4"/>
      <c r="AV1302" s="4"/>
      <c r="AW1302" s="1"/>
      <c r="AX1302" s="1"/>
      <c r="AY1302" s="1"/>
      <c r="AZ1302" s="1"/>
      <c r="BA1302" s="1"/>
      <c r="BB1302" s="1"/>
      <c r="BC1302" s="1"/>
      <c r="BD1302" s="1"/>
      <c r="BE1302" s="1"/>
      <c r="BG1302" s="1"/>
      <c r="BH1302" s="1"/>
    </row>
    <row r="1303" spans="1:60" ht="15" customHeight="1" x14ac:dyDescent="0.25">
      <c r="A1303" s="105">
        <f t="shared" si="1002"/>
        <v>45444</v>
      </c>
      <c r="B1303" s="106">
        <f t="shared" si="988"/>
        <v>576.03095058415852</v>
      </c>
      <c r="C1303" s="2">
        <f t="shared" si="1003"/>
        <v>454.10578267</v>
      </c>
      <c r="D1303" s="2">
        <f t="shared" si="1004"/>
        <v>97.079226939999899</v>
      </c>
      <c r="E1303" s="106">
        <f t="shared" si="989"/>
        <v>357.0265557300001</v>
      </c>
      <c r="F1303" s="21">
        <f t="shared" si="1005"/>
        <v>6895.24</v>
      </c>
      <c r="G1303" s="108">
        <f t="shared" si="1006"/>
        <v>6926.96</v>
      </c>
      <c r="H1303" s="109">
        <f t="shared" si="984"/>
        <v>45408</v>
      </c>
      <c r="I1303" s="109">
        <f t="shared" si="1015"/>
        <v>45438</v>
      </c>
      <c r="J1303" s="110">
        <f t="shared" si="990"/>
        <v>4.600274972299756E-3</v>
      </c>
      <c r="K1303" s="117">
        <f t="shared" si="1016"/>
        <v>45468</v>
      </c>
      <c r="L1303" s="178">
        <f t="shared" si="981"/>
        <v>31</v>
      </c>
      <c r="M1303" s="178">
        <f t="shared" si="987"/>
        <v>7</v>
      </c>
      <c r="N1303" s="106">
        <f t="shared" si="991"/>
        <v>1.00103692</v>
      </c>
      <c r="O1303" s="111">
        <f t="shared" si="986"/>
        <v>1.0037996</v>
      </c>
      <c r="P1303" s="111">
        <f t="shared" si="1007"/>
        <v>1.2711015212932031</v>
      </c>
      <c r="Q1303" s="106">
        <f t="shared" si="985"/>
        <v>1.27241955</v>
      </c>
      <c r="R1303" s="106">
        <f t="shared" si="1008"/>
        <v>1.2486170000000001</v>
      </c>
      <c r="S1303" s="106">
        <f t="shared" si="992"/>
        <v>567.00420004</v>
      </c>
      <c r="T1303" s="106">
        <f t="shared" si="993"/>
        <v>24.135546164141964</v>
      </c>
      <c r="U1303" s="106">
        <f t="shared" si="994"/>
        <v>97.261013650016537</v>
      </c>
      <c r="V1303" s="106">
        <f t="shared" si="995"/>
        <v>575.50234248415848</v>
      </c>
      <c r="W1303" s="19">
        <f t="shared" si="1014"/>
        <v>0</v>
      </c>
      <c r="X1303" s="2">
        <f t="shared" si="996"/>
        <v>0</v>
      </c>
      <c r="Y1303" s="4">
        <f t="shared" si="997"/>
        <v>0</v>
      </c>
      <c r="Z1303" s="106">
        <f t="shared" si="1012"/>
        <v>0</v>
      </c>
      <c r="AA1303" s="114">
        <f t="shared" si="1009"/>
        <v>0.05</v>
      </c>
      <c r="AB1303" s="112">
        <f t="shared" si="999"/>
        <v>7</v>
      </c>
      <c r="AC1303" s="178">
        <f t="shared" si="1017"/>
        <v>31</v>
      </c>
      <c r="AD1303" s="11">
        <f t="shared" si="1010"/>
        <v>1.000918516</v>
      </c>
      <c r="AE1303" s="106">
        <f t="shared" si="1013"/>
        <v>0.52080241999999999</v>
      </c>
      <c r="AF1303" s="106">
        <f t="shared" si="1000"/>
        <v>0.52860810000000003</v>
      </c>
      <c r="AG1303" s="106">
        <f t="shared" si="1001"/>
        <v>0</v>
      </c>
      <c r="AH1303" s="115" t="str">
        <f t="shared" si="983"/>
        <v>A+J=</v>
      </c>
      <c r="AI1303" s="116">
        <f t="shared" si="1011"/>
        <v>45468</v>
      </c>
      <c r="AJ1303" s="10"/>
      <c r="AK1303" s="1"/>
      <c r="AL1303" s="10"/>
      <c r="AM1303" s="1"/>
      <c r="AN1303" s="1"/>
      <c r="AO1303" s="3"/>
      <c r="AP1303" s="3"/>
      <c r="AQ1303" s="4"/>
      <c r="AR1303" s="4"/>
      <c r="AS1303" s="4"/>
      <c r="AT1303" s="4"/>
      <c r="AU1303" s="4"/>
      <c r="AV1303" s="4"/>
      <c r="AW1303" s="1"/>
      <c r="AX1303" s="1"/>
      <c r="AY1303" s="1"/>
      <c r="AZ1303" s="1"/>
      <c r="BA1303" s="1"/>
      <c r="BB1303" s="1"/>
      <c r="BC1303" s="1"/>
      <c r="BD1303" s="1"/>
      <c r="BE1303" s="1"/>
      <c r="BG1303" s="1"/>
      <c r="BH1303" s="1"/>
    </row>
    <row r="1304" spans="1:60" ht="15" customHeight="1" x14ac:dyDescent="0.25">
      <c r="A1304" s="105">
        <f t="shared" si="1002"/>
        <v>45445</v>
      </c>
      <c r="B1304" s="106">
        <f t="shared" si="988"/>
        <v>576.17383982725801</v>
      </c>
      <c r="C1304" s="2">
        <f t="shared" si="1003"/>
        <v>454.10578267</v>
      </c>
      <c r="D1304" s="2">
        <f t="shared" si="1004"/>
        <v>97.079226939999899</v>
      </c>
      <c r="E1304" s="106">
        <f t="shared" si="989"/>
        <v>357.0265557300001</v>
      </c>
      <c r="F1304" s="21">
        <f t="shared" si="1005"/>
        <v>6895.24</v>
      </c>
      <c r="G1304" s="108">
        <f t="shared" si="1006"/>
        <v>6926.96</v>
      </c>
      <c r="H1304" s="109">
        <f t="shared" si="984"/>
        <v>45408</v>
      </c>
      <c r="I1304" s="109">
        <f t="shared" si="1015"/>
        <v>45438</v>
      </c>
      <c r="J1304" s="110">
        <f t="shared" si="990"/>
        <v>4.600274972299756E-3</v>
      </c>
      <c r="K1304" s="117">
        <f t="shared" si="1016"/>
        <v>45468</v>
      </c>
      <c r="L1304" s="178">
        <f t="shared" si="981"/>
        <v>31</v>
      </c>
      <c r="M1304" s="178">
        <f t="shared" si="987"/>
        <v>8</v>
      </c>
      <c r="N1304" s="106">
        <f t="shared" si="991"/>
        <v>1.00118514</v>
      </c>
      <c r="O1304" s="111">
        <f t="shared" si="986"/>
        <v>1.0037996</v>
      </c>
      <c r="P1304" s="111">
        <f t="shared" si="1007"/>
        <v>1.2711015212932031</v>
      </c>
      <c r="Q1304" s="106">
        <f t="shared" si="985"/>
        <v>1.27260795</v>
      </c>
      <c r="R1304" s="106">
        <f t="shared" si="1008"/>
        <v>1.2486170000000001</v>
      </c>
      <c r="S1304" s="106">
        <f t="shared" si="992"/>
        <v>567.00420004</v>
      </c>
      <c r="T1304" s="106">
        <f t="shared" si="993"/>
        <v>24.135546164141964</v>
      </c>
      <c r="U1304" s="106">
        <f t="shared" si="994"/>
        <v>97.328277453116101</v>
      </c>
      <c r="V1304" s="106">
        <f t="shared" si="995"/>
        <v>575.56960628725801</v>
      </c>
      <c r="W1304" s="19">
        <f t="shared" si="1014"/>
        <v>0</v>
      </c>
      <c r="X1304" s="2">
        <f t="shared" si="996"/>
        <v>0</v>
      </c>
      <c r="Y1304" s="4">
        <f t="shared" si="997"/>
        <v>0</v>
      </c>
      <c r="Z1304" s="106">
        <f t="shared" si="1012"/>
        <v>0</v>
      </c>
      <c r="AA1304" s="114">
        <f t="shared" si="1009"/>
        <v>0.05</v>
      </c>
      <c r="AB1304" s="112">
        <f t="shared" si="999"/>
        <v>8</v>
      </c>
      <c r="AC1304" s="178">
        <f t="shared" si="1017"/>
        <v>31</v>
      </c>
      <c r="AD1304" s="11">
        <f t="shared" si="1010"/>
        <v>1.001049801</v>
      </c>
      <c r="AE1304" s="106">
        <f t="shared" si="1013"/>
        <v>0.59524157</v>
      </c>
      <c r="AF1304" s="106">
        <f t="shared" si="1000"/>
        <v>0.60423353999999996</v>
      </c>
      <c r="AG1304" s="106">
        <f t="shared" si="1001"/>
        <v>0</v>
      </c>
      <c r="AH1304" s="115" t="str">
        <f t="shared" si="983"/>
        <v>A+J=</v>
      </c>
      <c r="AI1304" s="116">
        <f t="shared" si="1011"/>
        <v>45468</v>
      </c>
      <c r="AJ1304" s="10"/>
      <c r="AK1304" s="1"/>
      <c r="AL1304" s="10"/>
      <c r="AM1304" s="1"/>
      <c r="AN1304" s="1"/>
      <c r="AO1304" s="3"/>
      <c r="AP1304" s="3"/>
      <c r="AQ1304" s="4"/>
      <c r="AR1304" s="4"/>
      <c r="AS1304" s="4"/>
      <c r="AT1304" s="4"/>
      <c r="AU1304" s="4"/>
      <c r="AV1304" s="4"/>
      <c r="AW1304" s="1"/>
      <c r="AX1304" s="1"/>
      <c r="AY1304" s="1"/>
      <c r="AZ1304" s="1"/>
      <c r="BA1304" s="1"/>
      <c r="BB1304" s="1"/>
      <c r="BC1304" s="1"/>
      <c r="BD1304" s="1"/>
      <c r="BE1304" s="1"/>
      <c r="BG1304" s="1"/>
      <c r="BH1304" s="1"/>
    </row>
    <row r="1305" spans="1:60" ht="15" customHeight="1" x14ac:dyDescent="0.25">
      <c r="A1305" s="105">
        <f t="shared" si="1002"/>
        <v>45446</v>
      </c>
      <c r="B1305" s="106">
        <f t="shared" si="988"/>
        <v>576.31676782115426</v>
      </c>
      <c r="C1305" s="2">
        <f t="shared" si="1003"/>
        <v>454.10578267</v>
      </c>
      <c r="D1305" s="2">
        <f t="shared" si="1004"/>
        <v>97.079226939999899</v>
      </c>
      <c r="E1305" s="106">
        <f t="shared" si="989"/>
        <v>357.0265557300001</v>
      </c>
      <c r="F1305" s="21">
        <f t="shared" si="1005"/>
        <v>6895.24</v>
      </c>
      <c r="G1305" s="108">
        <f t="shared" si="1006"/>
        <v>6926.96</v>
      </c>
      <c r="H1305" s="109">
        <f t="shared" si="984"/>
        <v>45408</v>
      </c>
      <c r="I1305" s="109">
        <f t="shared" si="1015"/>
        <v>45438</v>
      </c>
      <c r="J1305" s="110">
        <f t="shared" si="990"/>
        <v>4.600274972299756E-3</v>
      </c>
      <c r="K1305" s="117">
        <f t="shared" si="1016"/>
        <v>45468</v>
      </c>
      <c r="L1305" s="178">
        <f t="shared" si="981"/>
        <v>31</v>
      </c>
      <c r="M1305" s="178">
        <f t="shared" si="987"/>
        <v>9</v>
      </c>
      <c r="N1305" s="106">
        <f t="shared" si="991"/>
        <v>1.0013333799999999</v>
      </c>
      <c r="O1305" s="111">
        <f t="shared" si="986"/>
        <v>1.0037996</v>
      </c>
      <c r="P1305" s="111">
        <f t="shared" si="1007"/>
        <v>1.2711015212932031</v>
      </c>
      <c r="Q1305" s="106">
        <f t="shared" si="985"/>
        <v>1.2727963799999999</v>
      </c>
      <c r="R1305" s="106">
        <f t="shared" si="1008"/>
        <v>1.2486170000000001</v>
      </c>
      <c r="S1305" s="106">
        <f t="shared" si="992"/>
        <v>567.00420004</v>
      </c>
      <c r="T1305" s="106">
        <f t="shared" si="993"/>
        <v>24.135546164141964</v>
      </c>
      <c r="U1305" s="106">
        <f t="shared" si="994"/>
        <v>97.395551967012267</v>
      </c>
      <c r="V1305" s="106">
        <f t="shared" si="995"/>
        <v>575.63688080115423</v>
      </c>
      <c r="W1305" s="19">
        <f t="shared" si="1014"/>
        <v>0</v>
      </c>
      <c r="X1305" s="2">
        <f t="shared" si="996"/>
        <v>0</v>
      </c>
      <c r="Y1305" s="4">
        <f t="shared" si="997"/>
        <v>0</v>
      </c>
      <c r="Z1305" s="106">
        <f t="shared" si="1012"/>
        <v>0</v>
      </c>
      <c r="AA1305" s="114">
        <f t="shared" si="1009"/>
        <v>0.05</v>
      </c>
      <c r="AB1305" s="112">
        <f t="shared" si="999"/>
        <v>9</v>
      </c>
      <c r="AC1305" s="178">
        <f t="shared" si="1017"/>
        <v>31</v>
      </c>
      <c r="AD1305" s="11">
        <f t="shared" si="1010"/>
        <v>1.001181104</v>
      </c>
      <c r="AE1305" s="106">
        <f t="shared" si="1013"/>
        <v>0.66969091999999997</v>
      </c>
      <c r="AF1305" s="106">
        <f t="shared" si="1000"/>
        <v>0.67988702000000001</v>
      </c>
      <c r="AG1305" s="106">
        <f t="shared" si="1001"/>
        <v>0</v>
      </c>
      <c r="AH1305" s="115" t="str">
        <f t="shared" si="983"/>
        <v>A+J=</v>
      </c>
      <c r="AI1305" s="116">
        <f t="shared" si="1011"/>
        <v>45468</v>
      </c>
      <c r="AJ1305" s="10"/>
      <c r="AK1305" s="1"/>
      <c r="AL1305" s="10"/>
      <c r="AM1305" s="1"/>
      <c r="AN1305" s="1"/>
      <c r="AO1305" s="3"/>
      <c r="AP1305" s="3"/>
      <c r="AQ1305" s="4"/>
      <c r="AR1305" s="4"/>
      <c r="AS1305" s="4"/>
      <c r="AT1305" s="4"/>
      <c r="AU1305" s="4"/>
      <c r="AV1305" s="4"/>
      <c r="AW1305" s="1"/>
      <c r="AX1305" s="1"/>
      <c r="AY1305" s="1"/>
      <c r="AZ1305" s="1"/>
      <c r="BA1305" s="1"/>
      <c r="BB1305" s="1"/>
      <c r="BC1305" s="1"/>
      <c r="BD1305" s="1"/>
      <c r="BE1305" s="1"/>
      <c r="BG1305" s="1"/>
      <c r="BH1305" s="1"/>
    </row>
    <row r="1306" spans="1:60" ht="15" customHeight="1" x14ac:dyDescent="0.25">
      <c r="A1306" s="105">
        <f t="shared" si="1002"/>
        <v>45447</v>
      </c>
      <c r="B1306" s="106">
        <f t="shared" si="988"/>
        <v>576.45973398584704</v>
      </c>
      <c r="C1306" s="2">
        <f t="shared" si="1003"/>
        <v>454.10578267</v>
      </c>
      <c r="D1306" s="2">
        <f t="shared" si="1004"/>
        <v>97.079226939999899</v>
      </c>
      <c r="E1306" s="106">
        <f t="shared" si="989"/>
        <v>357.0265557300001</v>
      </c>
      <c r="F1306" s="21">
        <f t="shared" si="1005"/>
        <v>6895.24</v>
      </c>
      <c r="G1306" s="108">
        <f t="shared" si="1006"/>
        <v>6926.96</v>
      </c>
      <c r="H1306" s="109">
        <f t="shared" si="984"/>
        <v>45408</v>
      </c>
      <c r="I1306" s="109">
        <f t="shared" si="1015"/>
        <v>45438</v>
      </c>
      <c r="J1306" s="110">
        <f t="shared" si="990"/>
        <v>4.600274972299756E-3</v>
      </c>
      <c r="K1306" s="117">
        <f t="shared" si="1016"/>
        <v>45468</v>
      </c>
      <c r="L1306" s="178">
        <f t="shared" si="981"/>
        <v>31</v>
      </c>
      <c r="M1306" s="178">
        <f t="shared" si="987"/>
        <v>10</v>
      </c>
      <c r="N1306" s="106">
        <f t="shared" si="991"/>
        <v>1.0014816499999999</v>
      </c>
      <c r="O1306" s="111">
        <f t="shared" si="986"/>
        <v>1.0037996</v>
      </c>
      <c r="P1306" s="111">
        <f t="shared" si="1007"/>
        <v>1.2711015212932031</v>
      </c>
      <c r="Q1306" s="106">
        <f t="shared" si="985"/>
        <v>1.2729848399999999</v>
      </c>
      <c r="R1306" s="106">
        <f t="shared" si="1008"/>
        <v>1.2486170000000001</v>
      </c>
      <c r="S1306" s="106">
        <f t="shared" si="992"/>
        <v>567.00420004</v>
      </c>
      <c r="T1306" s="106">
        <f t="shared" si="993"/>
        <v>24.135546164141964</v>
      </c>
      <c r="U1306" s="106">
        <f t="shared" si="994"/>
        <v>97.46283719170512</v>
      </c>
      <c r="V1306" s="106">
        <f t="shared" si="995"/>
        <v>575.70416602584703</v>
      </c>
      <c r="W1306" s="19">
        <f t="shared" si="1014"/>
        <v>0</v>
      </c>
      <c r="X1306" s="2">
        <f t="shared" si="996"/>
        <v>0</v>
      </c>
      <c r="Y1306" s="4">
        <f t="shared" si="997"/>
        <v>0</v>
      </c>
      <c r="Z1306" s="106">
        <f t="shared" si="1012"/>
        <v>0</v>
      </c>
      <c r="AA1306" s="114">
        <f t="shared" si="1009"/>
        <v>0.05</v>
      </c>
      <c r="AB1306" s="112">
        <f t="shared" si="999"/>
        <v>10</v>
      </c>
      <c r="AC1306" s="178">
        <f t="shared" si="1017"/>
        <v>31</v>
      </c>
      <c r="AD1306" s="11">
        <f t="shared" si="1010"/>
        <v>1.001312424</v>
      </c>
      <c r="AE1306" s="106">
        <f t="shared" si="1013"/>
        <v>0.74414992000000002</v>
      </c>
      <c r="AF1306" s="106">
        <f t="shared" si="1000"/>
        <v>0.75556796000000004</v>
      </c>
      <c r="AG1306" s="106">
        <f t="shared" si="1001"/>
        <v>0</v>
      </c>
      <c r="AH1306" s="115" t="str">
        <f t="shared" si="983"/>
        <v>A+J=</v>
      </c>
      <c r="AI1306" s="116">
        <f t="shared" si="1011"/>
        <v>45468</v>
      </c>
      <c r="AJ1306" s="10"/>
      <c r="AK1306" s="1"/>
      <c r="AL1306" s="10"/>
      <c r="AM1306" s="1"/>
      <c r="AN1306" s="1"/>
      <c r="AO1306" s="3"/>
      <c r="AP1306" s="3"/>
      <c r="AQ1306" s="4"/>
      <c r="AR1306" s="4"/>
      <c r="AS1306" s="4"/>
      <c r="AT1306" s="4"/>
      <c r="AU1306" s="4"/>
      <c r="AV1306" s="4"/>
      <c r="AW1306" s="1"/>
      <c r="AX1306" s="1"/>
      <c r="AY1306" s="1"/>
      <c r="AZ1306" s="1"/>
      <c r="BA1306" s="1"/>
      <c r="BB1306" s="1"/>
      <c r="BC1306" s="1"/>
      <c r="BD1306" s="1"/>
      <c r="BE1306" s="1"/>
      <c r="BG1306" s="1"/>
      <c r="BH1306" s="1"/>
    </row>
    <row r="1307" spans="1:60" ht="15" customHeight="1" x14ac:dyDescent="0.25">
      <c r="A1307" s="105">
        <f t="shared" si="1002"/>
        <v>45448</v>
      </c>
      <c r="B1307" s="106">
        <f t="shared" si="988"/>
        <v>576.60273476107102</v>
      </c>
      <c r="C1307" s="2">
        <f t="shared" si="1003"/>
        <v>454.10578267</v>
      </c>
      <c r="D1307" s="2">
        <f t="shared" si="1004"/>
        <v>97.079226939999899</v>
      </c>
      <c r="E1307" s="106">
        <f t="shared" si="989"/>
        <v>357.0265557300001</v>
      </c>
      <c r="F1307" s="21">
        <f t="shared" si="1005"/>
        <v>6895.24</v>
      </c>
      <c r="G1307" s="108">
        <f t="shared" si="1006"/>
        <v>6926.96</v>
      </c>
      <c r="H1307" s="109">
        <f t="shared" si="984"/>
        <v>45408</v>
      </c>
      <c r="I1307" s="109">
        <f t="shared" si="1015"/>
        <v>45438</v>
      </c>
      <c r="J1307" s="110">
        <f t="shared" si="990"/>
        <v>4.600274972299756E-3</v>
      </c>
      <c r="K1307" s="117">
        <f t="shared" si="1016"/>
        <v>45468</v>
      </c>
      <c r="L1307" s="178">
        <f t="shared" si="981"/>
        <v>31</v>
      </c>
      <c r="M1307" s="178">
        <f t="shared" si="987"/>
        <v>11</v>
      </c>
      <c r="N1307" s="106">
        <f t="shared" si="991"/>
        <v>1.00162993</v>
      </c>
      <c r="O1307" s="111">
        <f t="shared" si="986"/>
        <v>1.0037996</v>
      </c>
      <c r="P1307" s="111">
        <f t="shared" si="1007"/>
        <v>1.2711015212932031</v>
      </c>
      <c r="Q1307" s="106">
        <f t="shared" si="985"/>
        <v>1.2731733199999999</v>
      </c>
      <c r="R1307" s="106">
        <f t="shared" si="1008"/>
        <v>1.2486170000000001</v>
      </c>
      <c r="S1307" s="106">
        <f t="shared" si="992"/>
        <v>567.00420004</v>
      </c>
      <c r="T1307" s="106">
        <f t="shared" si="993"/>
        <v>24.135546164141964</v>
      </c>
      <c r="U1307" s="106">
        <f t="shared" si="994"/>
        <v>97.530129556929126</v>
      </c>
      <c r="V1307" s="106">
        <f t="shared" si="995"/>
        <v>575.77145839107106</v>
      </c>
      <c r="W1307" s="19">
        <f t="shared" si="1014"/>
        <v>0</v>
      </c>
      <c r="X1307" s="2">
        <f t="shared" si="996"/>
        <v>0</v>
      </c>
      <c r="Y1307" s="4">
        <f t="shared" si="997"/>
        <v>0</v>
      </c>
      <c r="Z1307" s="106">
        <f t="shared" si="1012"/>
        <v>0</v>
      </c>
      <c r="AA1307" s="114">
        <f t="shared" si="1009"/>
        <v>0.05</v>
      </c>
      <c r="AB1307" s="112">
        <f t="shared" si="999"/>
        <v>11</v>
      </c>
      <c r="AC1307" s="178">
        <f t="shared" si="1017"/>
        <v>31</v>
      </c>
      <c r="AD1307" s="11">
        <f t="shared" si="1010"/>
        <v>1.001443761</v>
      </c>
      <c r="AE1307" s="106">
        <f t="shared" si="1013"/>
        <v>0.81861854999999994</v>
      </c>
      <c r="AF1307" s="106">
        <f t="shared" si="1000"/>
        <v>0.83127636999999999</v>
      </c>
      <c r="AG1307" s="106">
        <f t="shared" si="1001"/>
        <v>0</v>
      </c>
      <c r="AH1307" s="115" t="str">
        <f t="shared" si="983"/>
        <v>A+J=</v>
      </c>
      <c r="AI1307" s="116">
        <f t="shared" si="1011"/>
        <v>45468</v>
      </c>
      <c r="AJ1307" s="10"/>
      <c r="AK1307" s="1"/>
      <c r="AL1307" s="10"/>
      <c r="AM1307" s="1"/>
      <c r="AN1307" s="1"/>
      <c r="AO1307" s="3"/>
      <c r="AP1307" s="3"/>
      <c r="AQ1307" s="4"/>
      <c r="AR1307" s="4"/>
      <c r="AS1307" s="4"/>
      <c r="AT1307" s="4"/>
      <c r="AU1307" s="4"/>
      <c r="AV1307" s="4"/>
      <c r="AW1307" s="1"/>
      <c r="AX1307" s="1"/>
      <c r="AY1307" s="1"/>
      <c r="AZ1307" s="1"/>
      <c r="BA1307" s="1"/>
      <c r="BB1307" s="1"/>
      <c r="BC1307" s="1"/>
      <c r="BD1307" s="1"/>
      <c r="BE1307" s="1"/>
      <c r="BG1307" s="1"/>
      <c r="BH1307" s="1"/>
    </row>
    <row r="1308" spans="1:60" ht="15" customHeight="1" x14ac:dyDescent="0.25">
      <c r="A1308" s="105">
        <f t="shared" si="1002"/>
        <v>45449</v>
      </c>
      <c r="B1308" s="106">
        <f t="shared" si="988"/>
        <v>576.74577730735723</v>
      </c>
      <c r="C1308" s="2">
        <f t="shared" si="1003"/>
        <v>454.10578267</v>
      </c>
      <c r="D1308" s="2">
        <f t="shared" si="1004"/>
        <v>97.079226939999899</v>
      </c>
      <c r="E1308" s="106">
        <f t="shared" si="989"/>
        <v>357.0265557300001</v>
      </c>
      <c r="F1308" s="21">
        <f t="shared" si="1005"/>
        <v>6895.24</v>
      </c>
      <c r="G1308" s="108">
        <f t="shared" si="1006"/>
        <v>6926.96</v>
      </c>
      <c r="H1308" s="109">
        <f t="shared" si="984"/>
        <v>45408</v>
      </c>
      <c r="I1308" s="109">
        <f t="shared" si="1015"/>
        <v>45438</v>
      </c>
      <c r="J1308" s="110">
        <f t="shared" si="990"/>
        <v>4.600274972299756E-3</v>
      </c>
      <c r="K1308" s="117">
        <f t="shared" si="1016"/>
        <v>45468</v>
      </c>
      <c r="L1308" s="178">
        <f t="shared" si="981"/>
        <v>31</v>
      </c>
      <c r="M1308" s="178">
        <f t="shared" si="987"/>
        <v>12</v>
      </c>
      <c r="N1308" s="106">
        <f t="shared" si="991"/>
        <v>1.0017782399999999</v>
      </c>
      <c r="O1308" s="111">
        <f t="shared" si="986"/>
        <v>1.0037996</v>
      </c>
      <c r="P1308" s="111">
        <f t="shared" si="1007"/>
        <v>1.2711015212932031</v>
      </c>
      <c r="Q1308" s="106">
        <f t="shared" si="985"/>
        <v>1.27336184</v>
      </c>
      <c r="R1308" s="106">
        <f t="shared" si="1008"/>
        <v>1.2486170000000001</v>
      </c>
      <c r="S1308" s="106">
        <f t="shared" si="992"/>
        <v>567.00420004</v>
      </c>
      <c r="T1308" s="106">
        <f t="shared" si="993"/>
        <v>24.135546164141964</v>
      </c>
      <c r="U1308" s="106">
        <f t="shared" si="994"/>
        <v>97.597436203215352</v>
      </c>
      <c r="V1308" s="106">
        <f t="shared" si="995"/>
        <v>575.83876503735723</v>
      </c>
      <c r="W1308" s="19">
        <f t="shared" si="1014"/>
        <v>0</v>
      </c>
      <c r="X1308" s="2">
        <f t="shared" si="996"/>
        <v>0</v>
      </c>
      <c r="Y1308" s="4">
        <f t="shared" si="997"/>
        <v>0</v>
      </c>
      <c r="Z1308" s="106">
        <f t="shared" si="1012"/>
        <v>0</v>
      </c>
      <c r="AA1308" s="114">
        <f t="shared" si="1009"/>
        <v>0.05</v>
      </c>
      <c r="AB1308" s="112">
        <f t="shared" si="999"/>
        <v>12</v>
      </c>
      <c r="AC1308" s="178">
        <f t="shared" si="1017"/>
        <v>31</v>
      </c>
      <c r="AD1308" s="11">
        <f t="shared" si="1010"/>
        <v>1.0015751150000001</v>
      </c>
      <c r="AE1308" s="106">
        <f t="shared" si="1013"/>
        <v>0.89309682000000001</v>
      </c>
      <c r="AF1308" s="106">
        <f t="shared" si="1000"/>
        <v>0.90701226999999995</v>
      </c>
      <c r="AG1308" s="106">
        <f t="shared" si="1001"/>
        <v>0</v>
      </c>
      <c r="AH1308" s="115" t="str">
        <f t="shared" si="983"/>
        <v>A+J=</v>
      </c>
      <c r="AI1308" s="116">
        <f t="shared" si="1011"/>
        <v>45468</v>
      </c>
      <c r="AJ1308" s="10"/>
      <c r="AK1308" s="1"/>
      <c r="AL1308" s="10"/>
      <c r="AM1308" s="1"/>
      <c r="AN1308" s="1"/>
      <c r="AO1308" s="3"/>
      <c r="AP1308" s="3"/>
      <c r="AQ1308" s="4"/>
      <c r="AR1308" s="4"/>
      <c r="AS1308" s="4"/>
      <c r="AT1308" s="4"/>
      <c r="AU1308" s="4"/>
      <c r="AV1308" s="4"/>
      <c r="AW1308" s="1"/>
      <c r="AX1308" s="1"/>
      <c r="AY1308" s="1"/>
      <c r="AZ1308" s="1"/>
      <c r="BA1308" s="1"/>
      <c r="BB1308" s="1"/>
      <c r="BC1308" s="1"/>
      <c r="BD1308" s="1"/>
      <c r="BE1308" s="1"/>
      <c r="BG1308" s="1"/>
      <c r="BH1308" s="1"/>
    </row>
    <row r="1309" spans="1:60" ht="15" customHeight="1" x14ac:dyDescent="0.25">
      <c r="A1309" s="105">
        <f t="shared" si="1002"/>
        <v>45450</v>
      </c>
      <c r="B1309" s="106">
        <f t="shared" si="988"/>
        <v>576.88885505417466</v>
      </c>
      <c r="C1309" s="2">
        <f t="shared" si="1003"/>
        <v>454.10578267</v>
      </c>
      <c r="D1309" s="2">
        <f t="shared" si="1004"/>
        <v>97.079226939999899</v>
      </c>
      <c r="E1309" s="106">
        <f t="shared" si="989"/>
        <v>357.0265557300001</v>
      </c>
      <c r="F1309" s="21">
        <f t="shared" si="1005"/>
        <v>6895.24</v>
      </c>
      <c r="G1309" s="108">
        <f t="shared" si="1006"/>
        <v>6926.96</v>
      </c>
      <c r="H1309" s="109">
        <f t="shared" si="984"/>
        <v>45408</v>
      </c>
      <c r="I1309" s="109">
        <f t="shared" si="1015"/>
        <v>45438</v>
      </c>
      <c r="J1309" s="110">
        <f t="shared" si="990"/>
        <v>4.600274972299756E-3</v>
      </c>
      <c r="K1309" s="117">
        <f t="shared" si="1016"/>
        <v>45468</v>
      </c>
      <c r="L1309" s="178">
        <f t="shared" ref="L1309:L1372" si="1018">IF(DAY(A1308)=25,VLOOKUP(A1308,$AP$321:$AY$700,7),L1308)</f>
        <v>31</v>
      </c>
      <c r="M1309" s="178">
        <f t="shared" si="987"/>
        <v>13</v>
      </c>
      <c r="N1309" s="106">
        <f t="shared" si="991"/>
        <v>1.00192657</v>
      </c>
      <c r="O1309" s="111">
        <f t="shared" si="986"/>
        <v>1.0037996</v>
      </c>
      <c r="P1309" s="111">
        <f t="shared" si="1007"/>
        <v>1.2711015212932031</v>
      </c>
      <c r="Q1309" s="106">
        <f t="shared" si="985"/>
        <v>1.2735503800000001</v>
      </c>
      <c r="R1309" s="106">
        <f t="shared" si="1008"/>
        <v>1.2486170000000001</v>
      </c>
      <c r="S1309" s="106">
        <f t="shared" si="992"/>
        <v>567.00420004</v>
      </c>
      <c r="T1309" s="106">
        <f t="shared" si="993"/>
        <v>24.135546164141964</v>
      </c>
      <c r="U1309" s="106">
        <f t="shared" si="994"/>
        <v>97.664749990032732</v>
      </c>
      <c r="V1309" s="106">
        <f t="shared" si="995"/>
        <v>575.90607882417464</v>
      </c>
      <c r="W1309" s="19">
        <f t="shared" si="1014"/>
        <v>0</v>
      </c>
      <c r="X1309" s="2">
        <f t="shared" si="996"/>
        <v>0</v>
      </c>
      <c r="Y1309" s="4">
        <f t="shared" si="997"/>
        <v>0</v>
      </c>
      <c r="Z1309" s="106">
        <f t="shared" si="1012"/>
        <v>0</v>
      </c>
      <c r="AA1309" s="114">
        <f t="shared" si="1009"/>
        <v>0.05</v>
      </c>
      <c r="AB1309" s="112">
        <f t="shared" si="999"/>
        <v>13</v>
      </c>
      <c r="AC1309" s="178">
        <f t="shared" si="1017"/>
        <v>31</v>
      </c>
      <c r="AD1309" s="11">
        <f t="shared" si="1010"/>
        <v>1.0017064870000001</v>
      </c>
      <c r="AE1309" s="106">
        <f t="shared" si="1013"/>
        <v>0.96758529000000004</v>
      </c>
      <c r="AF1309" s="106">
        <f t="shared" si="1000"/>
        <v>0.98277623000000003</v>
      </c>
      <c r="AG1309" s="106">
        <f t="shared" si="1001"/>
        <v>0</v>
      </c>
      <c r="AH1309" s="115" t="str">
        <f t="shared" si="983"/>
        <v>A+J=</v>
      </c>
      <c r="AI1309" s="116">
        <f t="shared" si="1011"/>
        <v>45468</v>
      </c>
      <c r="AJ1309" s="10"/>
      <c r="AK1309" s="1"/>
      <c r="AL1309" s="10"/>
      <c r="AM1309" s="1"/>
      <c r="AN1309" s="1"/>
      <c r="AO1309" s="3"/>
      <c r="AP1309" s="3"/>
      <c r="AQ1309" s="4"/>
      <c r="AR1309" s="4"/>
      <c r="AS1309" s="4"/>
      <c r="AT1309" s="4"/>
      <c r="AU1309" s="4"/>
      <c r="AV1309" s="4"/>
      <c r="AW1309" s="1"/>
      <c r="AX1309" s="1"/>
      <c r="AY1309" s="1"/>
      <c r="AZ1309" s="1"/>
      <c r="BA1309" s="1"/>
      <c r="BB1309" s="1"/>
      <c r="BC1309" s="1"/>
      <c r="BD1309" s="1"/>
      <c r="BE1309" s="1"/>
      <c r="BG1309" s="1"/>
      <c r="BH1309" s="1"/>
    </row>
    <row r="1310" spans="1:60" ht="15" customHeight="1" x14ac:dyDescent="0.25">
      <c r="A1310" s="105">
        <f t="shared" si="1002"/>
        <v>45451</v>
      </c>
      <c r="B1310" s="106">
        <f t="shared" si="988"/>
        <v>577.03197101178864</v>
      </c>
      <c r="C1310" s="2">
        <f t="shared" si="1003"/>
        <v>454.10578267</v>
      </c>
      <c r="D1310" s="2">
        <f t="shared" si="1004"/>
        <v>97.079226939999899</v>
      </c>
      <c r="E1310" s="106">
        <f t="shared" si="989"/>
        <v>357.0265557300001</v>
      </c>
      <c r="F1310" s="21">
        <f t="shared" si="1005"/>
        <v>6895.24</v>
      </c>
      <c r="G1310" s="108">
        <f t="shared" si="1006"/>
        <v>6926.96</v>
      </c>
      <c r="H1310" s="109">
        <f t="shared" si="984"/>
        <v>45408</v>
      </c>
      <c r="I1310" s="109">
        <f t="shared" si="1015"/>
        <v>45438</v>
      </c>
      <c r="J1310" s="110">
        <f t="shared" si="990"/>
        <v>4.600274972299756E-3</v>
      </c>
      <c r="K1310" s="117">
        <f t="shared" si="1016"/>
        <v>45468</v>
      </c>
      <c r="L1310" s="178">
        <f t="shared" si="1018"/>
        <v>31</v>
      </c>
      <c r="M1310" s="178">
        <f t="shared" si="987"/>
        <v>14</v>
      </c>
      <c r="N1310" s="106">
        <f t="shared" si="991"/>
        <v>1.0020749200000001</v>
      </c>
      <c r="O1310" s="111">
        <f t="shared" si="986"/>
        <v>1.0037996</v>
      </c>
      <c r="P1310" s="111">
        <f t="shared" si="1007"/>
        <v>1.2711015212932031</v>
      </c>
      <c r="Q1310" s="106">
        <f t="shared" si="985"/>
        <v>1.27373895</v>
      </c>
      <c r="R1310" s="106">
        <f t="shared" si="1008"/>
        <v>1.2486170000000001</v>
      </c>
      <c r="S1310" s="106">
        <f t="shared" si="992"/>
        <v>567.00420004</v>
      </c>
      <c r="T1310" s="106">
        <f t="shared" si="993"/>
        <v>24.135546164141964</v>
      </c>
      <c r="U1310" s="106">
        <f t="shared" si="994"/>
        <v>97.732074487646727</v>
      </c>
      <c r="V1310" s="106">
        <f t="shared" si="995"/>
        <v>575.97340332178862</v>
      </c>
      <c r="W1310" s="19">
        <f t="shared" si="1014"/>
        <v>0</v>
      </c>
      <c r="X1310" s="2">
        <f t="shared" si="996"/>
        <v>0</v>
      </c>
      <c r="Y1310" s="4">
        <f t="shared" si="997"/>
        <v>0</v>
      </c>
      <c r="Z1310" s="106">
        <f t="shared" si="1012"/>
        <v>0</v>
      </c>
      <c r="AA1310" s="114">
        <f t="shared" si="1009"/>
        <v>0.05</v>
      </c>
      <c r="AB1310" s="112">
        <f t="shared" si="999"/>
        <v>14</v>
      </c>
      <c r="AC1310" s="178">
        <f t="shared" si="1017"/>
        <v>31</v>
      </c>
      <c r="AD1310" s="11">
        <f t="shared" si="1010"/>
        <v>1.001837876</v>
      </c>
      <c r="AE1310" s="106">
        <f t="shared" si="1013"/>
        <v>1.04208341</v>
      </c>
      <c r="AF1310" s="106">
        <f t="shared" si="1000"/>
        <v>1.0585676900000001</v>
      </c>
      <c r="AG1310" s="106">
        <f t="shared" si="1001"/>
        <v>0</v>
      </c>
      <c r="AH1310" s="115" t="str">
        <f t="shared" si="983"/>
        <v>A+J=</v>
      </c>
      <c r="AI1310" s="116">
        <f t="shared" si="1011"/>
        <v>45468</v>
      </c>
      <c r="AJ1310" s="10"/>
      <c r="AK1310" s="1"/>
      <c r="AL1310" s="10"/>
      <c r="AM1310" s="1"/>
      <c r="AN1310" s="1"/>
      <c r="AO1310" s="3"/>
      <c r="AP1310" s="3"/>
      <c r="AQ1310" s="4"/>
      <c r="AR1310" s="4"/>
      <c r="AS1310" s="4"/>
      <c r="AT1310" s="4"/>
      <c r="AU1310" s="4"/>
      <c r="AV1310" s="4"/>
      <c r="AW1310" s="1"/>
      <c r="AX1310" s="1"/>
      <c r="AY1310" s="1"/>
      <c r="AZ1310" s="1"/>
      <c r="BA1310" s="1"/>
      <c r="BB1310" s="1"/>
      <c r="BC1310" s="1"/>
      <c r="BD1310" s="1"/>
      <c r="BE1310" s="1"/>
      <c r="BG1310" s="1"/>
      <c r="BH1310" s="1"/>
    </row>
    <row r="1311" spans="1:60" ht="15" customHeight="1" x14ac:dyDescent="0.25">
      <c r="A1311" s="105">
        <f t="shared" si="1002"/>
        <v>45452</v>
      </c>
      <c r="B1311" s="106">
        <f t="shared" si="988"/>
        <v>577.17512876046487</v>
      </c>
      <c r="C1311" s="2">
        <f t="shared" si="1003"/>
        <v>454.10578267</v>
      </c>
      <c r="D1311" s="2">
        <f t="shared" si="1004"/>
        <v>97.079226939999899</v>
      </c>
      <c r="E1311" s="106">
        <f t="shared" si="989"/>
        <v>357.0265557300001</v>
      </c>
      <c r="F1311" s="21">
        <f t="shared" si="1005"/>
        <v>6895.24</v>
      </c>
      <c r="G1311" s="108">
        <f t="shared" si="1006"/>
        <v>6926.96</v>
      </c>
      <c r="H1311" s="109">
        <f t="shared" si="984"/>
        <v>45408</v>
      </c>
      <c r="I1311" s="109">
        <f t="shared" si="1015"/>
        <v>45438</v>
      </c>
      <c r="J1311" s="110">
        <f t="shared" si="990"/>
        <v>4.600274972299756E-3</v>
      </c>
      <c r="K1311" s="117">
        <f t="shared" si="1016"/>
        <v>45468</v>
      </c>
      <c r="L1311" s="178">
        <f t="shared" si="1018"/>
        <v>31</v>
      </c>
      <c r="M1311" s="178">
        <f t="shared" si="987"/>
        <v>15</v>
      </c>
      <c r="N1311" s="106">
        <f t="shared" si="991"/>
        <v>1.0022233</v>
      </c>
      <c r="O1311" s="111">
        <f t="shared" si="986"/>
        <v>1.0037996</v>
      </c>
      <c r="P1311" s="111">
        <f t="shared" si="1007"/>
        <v>1.2711015212932031</v>
      </c>
      <c r="Q1311" s="106">
        <f t="shared" si="985"/>
        <v>1.27392756</v>
      </c>
      <c r="R1311" s="106">
        <f t="shared" si="1008"/>
        <v>1.2486170000000001</v>
      </c>
      <c r="S1311" s="106">
        <f t="shared" si="992"/>
        <v>567.00420004</v>
      </c>
      <c r="T1311" s="106">
        <f t="shared" si="993"/>
        <v>24.135546164141964</v>
      </c>
      <c r="U1311" s="106">
        <f t="shared" si="994"/>
        <v>97.799413266322929</v>
      </c>
      <c r="V1311" s="106">
        <f t="shared" si="995"/>
        <v>576.04074210046485</v>
      </c>
      <c r="W1311" s="19">
        <f t="shared" si="1014"/>
        <v>0</v>
      </c>
      <c r="X1311" s="2">
        <f t="shared" si="996"/>
        <v>0</v>
      </c>
      <c r="Y1311" s="4">
        <f t="shared" si="997"/>
        <v>0</v>
      </c>
      <c r="Z1311" s="106">
        <f t="shared" si="1012"/>
        <v>0</v>
      </c>
      <c r="AA1311" s="114">
        <f t="shared" si="1009"/>
        <v>0.05</v>
      </c>
      <c r="AB1311" s="112">
        <f t="shared" si="999"/>
        <v>15</v>
      </c>
      <c r="AC1311" s="178">
        <f t="shared" si="1017"/>
        <v>31</v>
      </c>
      <c r="AD1311" s="11">
        <f t="shared" si="1010"/>
        <v>1.0019692819999999</v>
      </c>
      <c r="AE1311" s="106">
        <f t="shared" si="1013"/>
        <v>1.11659116</v>
      </c>
      <c r="AF1311" s="106">
        <f t="shared" si="1000"/>
        <v>1.1343866600000001</v>
      </c>
      <c r="AG1311" s="106">
        <f t="shared" si="1001"/>
        <v>0</v>
      </c>
      <c r="AH1311" s="115" t="str">
        <f t="shared" si="983"/>
        <v>A+J=</v>
      </c>
      <c r="AI1311" s="116">
        <f t="shared" si="1011"/>
        <v>45468</v>
      </c>
      <c r="AJ1311" s="10"/>
      <c r="AK1311" s="1"/>
      <c r="AL1311" s="10"/>
      <c r="AM1311" s="1"/>
      <c r="AN1311" s="1"/>
      <c r="AO1311" s="3"/>
      <c r="AP1311" s="3"/>
      <c r="AQ1311" s="4"/>
      <c r="AR1311" s="4"/>
      <c r="AS1311" s="4"/>
      <c r="AT1311" s="4"/>
      <c r="AU1311" s="4"/>
      <c r="AV1311" s="4"/>
      <c r="AW1311" s="1"/>
      <c r="AX1311" s="1"/>
      <c r="AY1311" s="1"/>
      <c r="AZ1311" s="1"/>
      <c r="BA1311" s="1"/>
      <c r="BB1311" s="1"/>
      <c r="BC1311" s="1"/>
      <c r="BD1311" s="1"/>
      <c r="BE1311" s="1"/>
      <c r="BG1311" s="1"/>
      <c r="BH1311" s="1"/>
    </row>
    <row r="1312" spans="1:60" ht="15" customHeight="1" x14ac:dyDescent="0.25">
      <c r="A1312" s="105">
        <f t="shared" si="1002"/>
        <v>45453</v>
      </c>
      <c r="B1312" s="106">
        <f t="shared" si="988"/>
        <v>577.31831757940665</v>
      </c>
      <c r="C1312" s="2">
        <f t="shared" si="1003"/>
        <v>454.10578267</v>
      </c>
      <c r="D1312" s="2">
        <f t="shared" si="1004"/>
        <v>97.079226939999899</v>
      </c>
      <c r="E1312" s="106">
        <f t="shared" si="989"/>
        <v>357.0265557300001</v>
      </c>
      <c r="F1312" s="21">
        <f t="shared" si="1005"/>
        <v>6895.24</v>
      </c>
      <c r="G1312" s="108">
        <f t="shared" si="1006"/>
        <v>6926.96</v>
      </c>
      <c r="H1312" s="109">
        <f t="shared" si="984"/>
        <v>45408</v>
      </c>
      <c r="I1312" s="109">
        <f t="shared" si="1015"/>
        <v>45438</v>
      </c>
      <c r="J1312" s="110">
        <f t="shared" si="990"/>
        <v>4.600274972299756E-3</v>
      </c>
      <c r="K1312" s="117">
        <f t="shared" si="1016"/>
        <v>45468</v>
      </c>
      <c r="L1312" s="178">
        <f t="shared" si="1018"/>
        <v>31</v>
      </c>
      <c r="M1312" s="178">
        <f t="shared" si="987"/>
        <v>16</v>
      </c>
      <c r="N1312" s="106">
        <f t="shared" si="991"/>
        <v>1.0023716899999999</v>
      </c>
      <c r="O1312" s="111">
        <f t="shared" si="986"/>
        <v>1.0037996</v>
      </c>
      <c r="P1312" s="111">
        <f t="shared" si="1007"/>
        <v>1.2711015212932031</v>
      </c>
      <c r="Q1312" s="106">
        <f t="shared" si="985"/>
        <v>1.27411618</v>
      </c>
      <c r="R1312" s="106">
        <f t="shared" si="1008"/>
        <v>1.2486170000000001</v>
      </c>
      <c r="S1312" s="106">
        <f t="shared" si="992"/>
        <v>567.00420004</v>
      </c>
      <c r="T1312" s="106">
        <f t="shared" si="993"/>
        <v>24.135546164141964</v>
      </c>
      <c r="U1312" s="106">
        <f t="shared" si="994"/>
        <v>97.866755615264751</v>
      </c>
      <c r="V1312" s="106">
        <f t="shared" si="995"/>
        <v>576.10808444940665</v>
      </c>
      <c r="W1312" s="19">
        <f t="shared" si="1014"/>
        <v>0</v>
      </c>
      <c r="X1312" s="2">
        <f t="shared" si="996"/>
        <v>0</v>
      </c>
      <c r="Y1312" s="4">
        <f t="shared" si="997"/>
        <v>0</v>
      </c>
      <c r="Z1312" s="106">
        <f t="shared" si="1012"/>
        <v>0</v>
      </c>
      <c r="AA1312" s="114">
        <f t="shared" si="1009"/>
        <v>0.05</v>
      </c>
      <c r="AB1312" s="112">
        <f t="shared" si="999"/>
        <v>16</v>
      </c>
      <c r="AC1312" s="178">
        <f t="shared" si="1017"/>
        <v>31</v>
      </c>
      <c r="AD1312" s="11">
        <f t="shared" si="1010"/>
        <v>1.0021007049999999</v>
      </c>
      <c r="AE1312" s="106">
        <f t="shared" si="1013"/>
        <v>1.19110855</v>
      </c>
      <c r="AF1312" s="106">
        <f t="shared" si="1000"/>
        <v>1.21023313</v>
      </c>
      <c r="AG1312" s="106">
        <f t="shared" si="1001"/>
        <v>0</v>
      </c>
      <c r="AH1312" s="115" t="str">
        <f t="shared" si="983"/>
        <v>A+J=</v>
      </c>
      <c r="AI1312" s="116">
        <f t="shared" si="1011"/>
        <v>45468</v>
      </c>
      <c r="AJ1312" s="10"/>
      <c r="AK1312" s="1"/>
      <c r="AL1312" s="10"/>
      <c r="AM1312" s="1"/>
      <c r="AN1312" s="1"/>
      <c r="AO1312" s="3"/>
      <c r="AP1312" s="3"/>
      <c r="AQ1312" s="4"/>
      <c r="AR1312" s="4"/>
      <c r="AS1312" s="4"/>
      <c r="AT1312" s="4"/>
      <c r="AU1312" s="4"/>
      <c r="AV1312" s="4"/>
      <c r="AW1312" s="1"/>
      <c r="AX1312" s="1"/>
      <c r="AY1312" s="1"/>
      <c r="AZ1312" s="1"/>
      <c r="BA1312" s="1"/>
      <c r="BB1312" s="1"/>
      <c r="BC1312" s="1"/>
      <c r="BD1312" s="1"/>
      <c r="BE1312" s="1"/>
      <c r="BG1312" s="1"/>
      <c r="BH1312" s="1"/>
    </row>
    <row r="1313" spans="1:60" ht="15" customHeight="1" x14ac:dyDescent="0.25">
      <c r="A1313" s="105">
        <f t="shared" si="1002"/>
        <v>45454</v>
      </c>
      <c r="B1313" s="106">
        <f t="shared" si="988"/>
        <v>577.46154519914512</v>
      </c>
      <c r="C1313" s="2">
        <f t="shared" si="1003"/>
        <v>454.10578267</v>
      </c>
      <c r="D1313" s="2">
        <f t="shared" si="1004"/>
        <v>97.079226939999899</v>
      </c>
      <c r="E1313" s="106">
        <f t="shared" si="989"/>
        <v>357.0265557300001</v>
      </c>
      <c r="F1313" s="21">
        <f t="shared" si="1005"/>
        <v>6895.24</v>
      </c>
      <c r="G1313" s="108">
        <f t="shared" si="1006"/>
        <v>6926.96</v>
      </c>
      <c r="H1313" s="109">
        <f t="shared" si="984"/>
        <v>45408</v>
      </c>
      <c r="I1313" s="109">
        <f t="shared" si="1015"/>
        <v>45438</v>
      </c>
      <c r="J1313" s="110">
        <f t="shared" si="990"/>
        <v>4.600274972299756E-3</v>
      </c>
      <c r="K1313" s="117">
        <f t="shared" si="1016"/>
        <v>45468</v>
      </c>
      <c r="L1313" s="178">
        <f t="shared" si="1018"/>
        <v>31</v>
      </c>
      <c r="M1313" s="178">
        <f t="shared" si="987"/>
        <v>17</v>
      </c>
      <c r="N1313" s="106">
        <f t="shared" si="991"/>
        <v>1.0025201100000001</v>
      </c>
      <c r="O1313" s="111">
        <f t="shared" si="986"/>
        <v>1.0037996</v>
      </c>
      <c r="P1313" s="111">
        <f t="shared" si="1007"/>
        <v>1.2711015212932031</v>
      </c>
      <c r="Q1313" s="106">
        <f t="shared" si="985"/>
        <v>1.2743048299999999</v>
      </c>
      <c r="R1313" s="106">
        <f t="shared" si="1008"/>
        <v>1.2486170000000001</v>
      </c>
      <c r="S1313" s="106">
        <f t="shared" si="992"/>
        <v>567.00420004</v>
      </c>
      <c r="T1313" s="106">
        <f t="shared" si="993"/>
        <v>24.135546164141964</v>
      </c>
      <c r="U1313" s="106">
        <f t="shared" si="994"/>
        <v>97.934108675003188</v>
      </c>
      <c r="V1313" s="106">
        <f t="shared" si="995"/>
        <v>576.17543750914513</v>
      </c>
      <c r="W1313" s="19">
        <f t="shared" si="1014"/>
        <v>0</v>
      </c>
      <c r="X1313" s="2">
        <f t="shared" si="996"/>
        <v>0</v>
      </c>
      <c r="Y1313" s="4">
        <f t="shared" si="997"/>
        <v>0</v>
      </c>
      <c r="Z1313" s="106">
        <f t="shared" si="1012"/>
        <v>0</v>
      </c>
      <c r="AA1313" s="114">
        <f t="shared" si="1009"/>
        <v>0.05</v>
      </c>
      <c r="AB1313" s="112">
        <f t="shared" si="999"/>
        <v>17</v>
      </c>
      <c r="AC1313" s="178">
        <f t="shared" si="1017"/>
        <v>31</v>
      </c>
      <c r="AD1313" s="11">
        <f t="shared" si="1010"/>
        <v>1.0022321460000001</v>
      </c>
      <c r="AE1313" s="106">
        <f t="shared" si="1013"/>
        <v>1.26563615</v>
      </c>
      <c r="AF1313" s="106">
        <f t="shared" si="1000"/>
        <v>1.2861076899999999</v>
      </c>
      <c r="AG1313" s="106">
        <f t="shared" si="1001"/>
        <v>0</v>
      </c>
      <c r="AH1313" s="115" t="str">
        <f t="shared" si="983"/>
        <v>A+J=</v>
      </c>
      <c r="AI1313" s="116">
        <f t="shared" si="1011"/>
        <v>45468</v>
      </c>
      <c r="AJ1313" s="10"/>
      <c r="AK1313" s="1"/>
      <c r="AL1313" s="10"/>
      <c r="AM1313" s="1"/>
      <c r="AN1313" s="1"/>
      <c r="AO1313" s="3"/>
      <c r="AP1313" s="3"/>
      <c r="AQ1313" s="4"/>
      <c r="AR1313" s="4"/>
      <c r="AS1313" s="4"/>
      <c r="AT1313" s="4"/>
      <c r="AU1313" s="4"/>
      <c r="AV1313" s="4"/>
      <c r="AW1313" s="1"/>
      <c r="AX1313" s="1"/>
      <c r="AY1313" s="1"/>
      <c r="AZ1313" s="1"/>
      <c r="BA1313" s="1"/>
      <c r="BB1313" s="1"/>
      <c r="BC1313" s="1"/>
      <c r="BD1313" s="1"/>
      <c r="BE1313" s="1"/>
      <c r="BG1313" s="1"/>
      <c r="BH1313" s="1"/>
    </row>
    <row r="1314" spans="1:60" ht="15" customHeight="1" x14ac:dyDescent="0.25">
      <c r="A1314" s="105">
        <f t="shared" si="1002"/>
        <v>45455</v>
      </c>
      <c r="B1314" s="106">
        <f t="shared" si="988"/>
        <v>577.60481048968029</v>
      </c>
      <c r="C1314" s="2">
        <f t="shared" si="1003"/>
        <v>454.10578267</v>
      </c>
      <c r="D1314" s="2">
        <f t="shared" si="1004"/>
        <v>97.079226939999899</v>
      </c>
      <c r="E1314" s="106">
        <f t="shared" si="989"/>
        <v>357.0265557300001</v>
      </c>
      <c r="F1314" s="21">
        <f t="shared" si="1005"/>
        <v>6895.24</v>
      </c>
      <c r="G1314" s="108">
        <f t="shared" si="1006"/>
        <v>6926.96</v>
      </c>
      <c r="H1314" s="109">
        <f t="shared" si="984"/>
        <v>45408</v>
      </c>
      <c r="I1314" s="109">
        <f t="shared" si="1015"/>
        <v>45438</v>
      </c>
      <c r="J1314" s="110">
        <f t="shared" si="990"/>
        <v>4.600274972299756E-3</v>
      </c>
      <c r="K1314" s="117">
        <f t="shared" si="1016"/>
        <v>45468</v>
      </c>
      <c r="L1314" s="178">
        <f t="shared" si="1018"/>
        <v>31</v>
      </c>
      <c r="M1314" s="178">
        <f t="shared" si="987"/>
        <v>18</v>
      </c>
      <c r="N1314" s="106">
        <f t="shared" si="991"/>
        <v>1.0026685500000001</v>
      </c>
      <c r="O1314" s="111">
        <f t="shared" si="986"/>
        <v>1.0037996</v>
      </c>
      <c r="P1314" s="111">
        <f t="shared" si="1007"/>
        <v>1.2711015212932031</v>
      </c>
      <c r="Q1314" s="106">
        <f t="shared" si="985"/>
        <v>1.2744935100000001</v>
      </c>
      <c r="R1314" s="106">
        <f t="shared" si="1008"/>
        <v>1.2486170000000001</v>
      </c>
      <c r="S1314" s="106">
        <f t="shared" si="992"/>
        <v>567.00420004</v>
      </c>
      <c r="T1314" s="106">
        <f t="shared" si="993"/>
        <v>24.135546164141964</v>
      </c>
      <c r="U1314" s="106">
        <f t="shared" si="994"/>
        <v>98.001472445538383</v>
      </c>
      <c r="V1314" s="106">
        <f t="shared" si="995"/>
        <v>576.24280127968029</v>
      </c>
      <c r="W1314" s="19">
        <f t="shared" si="1014"/>
        <v>0</v>
      </c>
      <c r="X1314" s="2">
        <f t="shared" si="996"/>
        <v>0</v>
      </c>
      <c r="Y1314" s="4">
        <f t="shared" si="997"/>
        <v>0</v>
      </c>
      <c r="Z1314" s="106">
        <f t="shared" si="1012"/>
        <v>0</v>
      </c>
      <c r="AA1314" s="114">
        <f t="shared" si="1009"/>
        <v>0.05</v>
      </c>
      <c r="AB1314" s="112">
        <f t="shared" si="999"/>
        <v>18</v>
      </c>
      <c r="AC1314" s="178">
        <f t="shared" si="1017"/>
        <v>31</v>
      </c>
      <c r="AD1314" s="11">
        <f t="shared" si="1010"/>
        <v>1.002363603</v>
      </c>
      <c r="AE1314" s="106">
        <f t="shared" si="1013"/>
        <v>1.34017282</v>
      </c>
      <c r="AF1314" s="106">
        <f t="shared" si="1000"/>
        <v>1.3620092100000001</v>
      </c>
      <c r="AG1314" s="106">
        <f t="shared" si="1001"/>
        <v>0</v>
      </c>
      <c r="AH1314" s="115" t="str">
        <f t="shared" ref="AH1314:AH1377" si="1019">AH1313</f>
        <v>A+J=</v>
      </c>
      <c r="AI1314" s="116">
        <f t="shared" si="1011"/>
        <v>45468</v>
      </c>
      <c r="AJ1314" s="10"/>
      <c r="AK1314" s="1"/>
      <c r="AL1314" s="10"/>
      <c r="AM1314" s="1"/>
      <c r="AN1314" s="1"/>
      <c r="AO1314" s="3"/>
      <c r="AP1314" s="3"/>
      <c r="AQ1314" s="4"/>
      <c r="AR1314" s="4"/>
      <c r="AS1314" s="4"/>
      <c r="AT1314" s="4"/>
      <c r="AU1314" s="4"/>
      <c r="AV1314" s="4"/>
      <c r="AW1314" s="1"/>
      <c r="AX1314" s="1"/>
      <c r="AY1314" s="1"/>
      <c r="AZ1314" s="1"/>
      <c r="BA1314" s="1"/>
      <c r="BB1314" s="1"/>
      <c r="BC1314" s="1"/>
      <c r="BD1314" s="1"/>
      <c r="BE1314" s="1"/>
      <c r="BG1314" s="1"/>
      <c r="BH1314" s="1"/>
    </row>
    <row r="1315" spans="1:60" ht="15" customHeight="1" x14ac:dyDescent="0.25">
      <c r="A1315" s="105">
        <f t="shared" si="1002"/>
        <v>45456</v>
      </c>
      <c r="B1315" s="106">
        <f t="shared" si="988"/>
        <v>577.74811460101216</v>
      </c>
      <c r="C1315" s="2">
        <f t="shared" si="1003"/>
        <v>454.10578267</v>
      </c>
      <c r="D1315" s="2">
        <f t="shared" si="1004"/>
        <v>97.079226939999899</v>
      </c>
      <c r="E1315" s="106">
        <f t="shared" si="989"/>
        <v>357.0265557300001</v>
      </c>
      <c r="F1315" s="21">
        <f t="shared" si="1005"/>
        <v>6895.24</v>
      </c>
      <c r="G1315" s="108">
        <f t="shared" si="1006"/>
        <v>6926.96</v>
      </c>
      <c r="H1315" s="109">
        <f t="shared" si="984"/>
        <v>45408</v>
      </c>
      <c r="I1315" s="109">
        <f t="shared" si="1015"/>
        <v>45438</v>
      </c>
      <c r="J1315" s="110">
        <f t="shared" si="990"/>
        <v>4.600274972299756E-3</v>
      </c>
      <c r="K1315" s="117">
        <f t="shared" si="1016"/>
        <v>45468</v>
      </c>
      <c r="L1315" s="178">
        <f t="shared" si="1018"/>
        <v>31</v>
      </c>
      <c r="M1315" s="178">
        <f t="shared" si="987"/>
        <v>19</v>
      </c>
      <c r="N1315" s="106">
        <f t="shared" si="991"/>
        <v>1.00281701</v>
      </c>
      <c r="O1315" s="111">
        <f t="shared" si="986"/>
        <v>1.0037996</v>
      </c>
      <c r="P1315" s="111">
        <f t="shared" si="1007"/>
        <v>1.2711015212932031</v>
      </c>
      <c r="Q1315" s="106">
        <f t="shared" si="985"/>
        <v>1.2746822200000001</v>
      </c>
      <c r="R1315" s="106">
        <f t="shared" si="1008"/>
        <v>1.2486170000000001</v>
      </c>
      <c r="S1315" s="106">
        <f t="shared" si="992"/>
        <v>567.00420004</v>
      </c>
      <c r="T1315" s="106">
        <f t="shared" si="993"/>
        <v>24.135546164141964</v>
      </c>
      <c r="U1315" s="106">
        <f t="shared" si="994"/>
        <v>98.068846926870179</v>
      </c>
      <c r="V1315" s="106">
        <f t="shared" si="995"/>
        <v>576.31017576101215</v>
      </c>
      <c r="W1315" s="19">
        <f t="shared" si="1014"/>
        <v>0</v>
      </c>
      <c r="X1315" s="2">
        <f t="shared" si="996"/>
        <v>0</v>
      </c>
      <c r="Y1315" s="4">
        <f t="shared" si="997"/>
        <v>0</v>
      </c>
      <c r="Z1315" s="106">
        <f t="shared" si="1012"/>
        <v>0</v>
      </c>
      <c r="AA1315" s="114">
        <f t="shared" si="1009"/>
        <v>0.05</v>
      </c>
      <c r="AB1315" s="112">
        <f t="shared" si="999"/>
        <v>19</v>
      </c>
      <c r="AC1315" s="178">
        <f t="shared" si="1017"/>
        <v>31</v>
      </c>
      <c r="AD1315" s="11">
        <f t="shared" si="1010"/>
        <v>1.0024950779999999</v>
      </c>
      <c r="AE1315" s="106">
        <f t="shared" si="1013"/>
        <v>1.4147197</v>
      </c>
      <c r="AF1315" s="106">
        <f t="shared" si="1000"/>
        <v>1.4379388399999999</v>
      </c>
      <c r="AG1315" s="106">
        <f t="shared" si="1001"/>
        <v>0</v>
      </c>
      <c r="AH1315" s="115" t="str">
        <f t="shared" si="1019"/>
        <v>A+J=</v>
      </c>
      <c r="AI1315" s="116">
        <f t="shared" si="1011"/>
        <v>45468</v>
      </c>
      <c r="AJ1315" s="10"/>
      <c r="AK1315" s="1"/>
      <c r="AL1315" s="10"/>
      <c r="AM1315" s="1"/>
      <c r="AN1315" s="1"/>
      <c r="AO1315" s="3"/>
      <c r="AP1315" s="3"/>
      <c r="AQ1315" s="4"/>
      <c r="AR1315" s="4"/>
      <c r="AS1315" s="4"/>
      <c r="AT1315" s="4"/>
      <c r="AU1315" s="4"/>
      <c r="AV1315" s="4"/>
      <c r="AW1315" s="1"/>
      <c r="AX1315" s="1"/>
      <c r="AY1315" s="1"/>
      <c r="AZ1315" s="1"/>
      <c r="BA1315" s="1"/>
      <c r="BB1315" s="1"/>
      <c r="BC1315" s="1"/>
      <c r="BD1315" s="1"/>
      <c r="BE1315" s="1"/>
      <c r="BG1315" s="1"/>
      <c r="BH1315" s="1"/>
    </row>
    <row r="1316" spans="1:60" ht="15" customHeight="1" x14ac:dyDescent="0.25">
      <c r="A1316" s="105">
        <f t="shared" si="1002"/>
        <v>45457</v>
      </c>
      <c r="B1316" s="106">
        <f t="shared" si="988"/>
        <v>577.89146111340608</v>
      </c>
      <c r="C1316" s="2">
        <f t="shared" si="1003"/>
        <v>454.10578267</v>
      </c>
      <c r="D1316" s="2">
        <f t="shared" si="1004"/>
        <v>97.079226939999899</v>
      </c>
      <c r="E1316" s="106">
        <f t="shared" si="989"/>
        <v>357.0265557300001</v>
      </c>
      <c r="F1316" s="21">
        <f t="shared" si="1005"/>
        <v>6895.24</v>
      </c>
      <c r="G1316" s="108">
        <f t="shared" si="1006"/>
        <v>6926.96</v>
      </c>
      <c r="H1316" s="109">
        <f t="shared" si="984"/>
        <v>45408</v>
      </c>
      <c r="I1316" s="109">
        <f t="shared" si="1015"/>
        <v>45438</v>
      </c>
      <c r="J1316" s="110">
        <f t="shared" si="990"/>
        <v>4.600274972299756E-3</v>
      </c>
      <c r="K1316" s="117">
        <f t="shared" si="1016"/>
        <v>45468</v>
      </c>
      <c r="L1316" s="178">
        <f t="shared" si="1018"/>
        <v>31</v>
      </c>
      <c r="M1316" s="178">
        <f t="shared" si="987"/>
        <v>20</v>
      </c>
      <c r="N1316" s="106">
        <f t="shared" si="991"/>
        <v>1.0029655</v>
      </c>
      <c r="O1316" s="111">
        <f t="shared" si="986"/>
        <v>1.0037996</v>
      </c>
      <c r="P1316" s="111">
        <f t="shared" si="1007"/>
        <v>1.2711015212932031</v>
      </c>
      <c r="Q1316" s="106">
        <f t="shared" si="985"/>
        <v>1.27487097</v>
      </c>
      <c r="R1316" s="106">
        <f t="shared" si="1008"/>
        <v>1.2486170000000001</v>
      </c>
      <c r="S1316" s="106">
        <f t="shared" si="992"/>
        <v>567.00420004</v>
      </c>
      <c r="T1316" s="106">
        <f t="shared" si="993"/>
        <v>24.135546164141964</v>
      </c>
      <c r="U1316" s="106">
        <f t="shared" si="994"/>
        <v>98.136235689264197</v>
      </c>
      <c r="V1316" s="106">
        <f t="shared" si="995"/>
        <v>576.37756452340614</v>
      </c>
      <c r="W1316" s="19">
        <f t="shared" si="1014"/>
        <v>0</v>
      </c>
      <c r="X1316" s="2">
        <f t="shared" si="996"/>
        <v>0</v>
      </c>
      <c r="Y1316" s="4">
        <f t="shared" si="997"/>
        <v>0</v>
      </c>
      <c r="Z1316" s="106">
        <f t="shared" si="1012"/>
        <v>0</v>
      </c>
      <c r="AA1316" s="114">
        <f t="shared" si="1009"/>
        <v>0.05</v>
      </c>
      <c r="AB1316" s="112">
        <f t="shared" si="999"/>
        <v>20</v>
      </c>
      <c r="AC1316" s="178">
        <f t="shared" si="1017"/>
        <v>31</v>
      </c>
      <c r="AD1316" s="11">
        <f t="shared" si="1010"/>
        <v>1.002626571</v>
      </c>
      <c r="AE1316" s="106">
        <f t="shared" si="1013"/>
        <v>1.48927678</v>
      </c>
      <c r="AF1316" s="106">
        <f t="shared" si="1000"/>
        <v>1.5138965900000001</v>
      </c>
      <c r="AG1316" s="106">
        <f t="shared" si="1001"/>
        <v>0</v>
      </c>
      <c r="AH1316" s="115" t="str">
        <f t="shared" si="1019"/>
        <v>A+J=</v>
      </c>
      <c r="AI1316" s="116">
        <f t="shared" si="1011"/>
        <v>45468</v>
      </c>
      <c r="AJ1316" s="10"/>
      <c r="AK1316" s="1"/>
      <c r="AL1316" s="10"/>
      <c r="AM1316" s="1"/>
      <c r="AN1316" s="1"/>
      <c r="AO1316" s="3"/>
      <c r="AP1316" s="3"/>
      <c r="AQ1316" s="4"/>
      <c r="AR1316" s="4"/>
      <c r="AS1316" s="4"/>
      <c r="AT1316" s="4"/>
      <c r="AU1316" s="4"/>
      <c r="AV1316" s="4"/>
      <c r="AW1316" s="1"/>
      <c r="AX1316" s="1"/>
      <c r="AY1316" s="1"/>
      <c r="AZ1316" s="1"/>
      <c r="BA1316" s="1"/>
      <c r="BB1316" s="1"/>
      <c r="BC1316" s="1"/>
      <c r="BD1316" s="1"/>
      <c r="BE1316" s="1"/>
      <c r="BG1316" s="1"/>
      <c r="BH1316" s="1"/>
    </row>
    <row r="1317" spans="1:60" ht="15" customHeight="1" x14ac:dyDescent="0.25">
      <c r="A1317" s="105">
        <f t="shared" si="1002"/>
        <v>45458</v>
      </c>
      <c r="B1317" s="106">
        <f t="shared" si="988"/>
        <v>578.03483815606569</v>
      </c>
      <c r="C1317" s="2">
        <f t="shared" si="1003"/>
        <v>454.10578267</v>
      </c>
      <c r="D1317" s="2">
        <f t="shared" si="1004"/>
        <v>97.079226939999899</v>
      </c>
      <c r="E1317" s="106">
        <f t="shared" si="989"/>
        <v>357.0265557300001</v>
      </c>
      <c r="F1317" s="21">
        <f t="shared" si="1005"/>
        <v>6895.24</v>
      </c>
      <c r="G1317" s="108">
        <f t="shared" si="1006"/>
        <v>6926.96</v>
      </c>
      <c r="H1317" s="109">
        <f t="shared" si="984"/>
        <v>45408</v>
      </c>
      <c r="I1317" s="109">
        <f t="shared" si="1015"/>
        <v>45438</v>
      </c>
      <c r="J1317" s="110">
        <f t="shared" si="990"/>
        <v>4.600274972299756E-3</v>
      </c>
      <c r="K1317" s="117">
        <f t="shared" si="1016"/>
        <v>45468</v>
      </c>
      <c r="L1317" s="178">
        <f t="shared" si="1018"/>
        <v>31</v>
      </c>
      <c r="M1317" s="178">
        <f t="shared" si="987"/>
        <v>21</v>
      </c>
      <c r="N1317" s="106">
        <f t="shared" si="991"/>
        <v>1.0031140000000001</v>
      </c>
      <c r="O1317" s="111">
        <f t="shared" si="986"/>
        <v>1.0037996</v>
      </c>
      <c r="P1317" s="111">
        <f t="shared" si="1007"/>
        <v>1.2711015212932031</v>
      </c>
      <c r="Q1317" s="106">
        <f t="shared" si="985"/>
        <v>1.2750597299999999</v>
      </c>
      <c r="R1317" s="106">
        <f t="shared" si="1008"/>
        <v>1.2486170000000001</v>
      </c>
      <c r="S1317" s="106">
        <f t="shared" si="992"/>
        <v>567.00420004</v>
      </c>
      <c r="T1317" s="106">
        <f t="shared" si="993"/>
        <v>24.135546164141964</v>
      </c>
      <c r="U1317" s="106">
        <f t="shared" si="994"/>
        <v>98.203628021923763</v>
      </c>
      <c r="V1317" s="106">
        <f t="shared" si="995"/>
        <v>576.44495685606569</v>
      </c>
      <c r="W1317" s="19">
        <f t="shared" si="1014"/>
        <v>0</v>
      </c>
      <c r="X1317" s="2">
        <f t="shared" si="996"/>
        <v>0</v>
      </c>
      <c r="Y1317" s="4">
        <f t="shared" si="997"/>
        <v>0</v>
      </c>
      <c r="Z1317" s="106">
        <f t="shared" si="1012"/>
        <v>0</v>
      </c>
      <c r="AA1317" s="114">
        <f t="shared" si="1009"/>
        <v>0.05</v>
      </c>
      <c r="AB1317" s="112">
        <f t="shared" si="999"/>
        <v>21</v>
      </c>
      <c r="AC1317" s="178">
        <f t="shared" si="1017"/>
        <v>31</v>
      </c>
      <c r="AD1317" s="11">
        <f t="shared" si="1010"/>
        <v>1.00275808</v>
      </c>
      <c r="AE1317" s="106">
        <f t="shared" si="1013"/>
        <v>1.56384294</v>
      </c>
      <c r="AF1317" s="106">
        <f t="shared" si="1000"/>
        <v>1.5898813000000001</v>
      </c>
      <c r="AG1317" s="106">
        <f t="shared" si="1001"/>
        <v>0</v>
      </c>
      <c r="AH1317" s="115" t="str">
        <f t="shared" si="1019"/>
        <v>A+J=</v>
      </c>
      <c r="AI1317" s="116">
        <f t="shared" si="1011"/>
        <v>45468</v>
      </c>
      <c r="AJ1317" s="10"/>
      <c r="AK1317" s="1"/>
      <c r="AL1317" s="10"/>
      <c r="AM1317" s="1"/>
      <c r="AN1317" s="1"/>
      <c r="AO1317" s="3"/>
      <c r="AP1317" s="3"/>
      <c r="AQ1317" s="4"/>
      <c r="AR1317" s="4"/>
      <c r="AS1317" s="4"/>
      <c r="AT1317" s="4"/>
      <c r="AU1317" s="4"/>
      <c r="AV1317" s="4"/>
      <c r="AW1317" s="1"/>
      <c r="AX1317" s="1"/>
      <c r="AY1317" s="1"/>
      <c r="AZ1317" s="1"/>
      <c r="BA1317" s="1"/>
      <c r="BB1317" s="1"/>
      <c r="BC1317" s="1"/>
      <c r="BD1317" s="1"/>
      <c r="BE1317" s="1"/>
      <c r="BG1317" s="1"/>
      <c r="BH1317" s="1"/>
    </row>
    <row r="1318" spans="1:60" ht="15" customHeight="1" x14ac:dyDescent="0.25">
      <c r="A1318" s="105">
        <f t="shared" si="1002"/>
        <v>45459</v>
      </c>
      <c r="B1318" s="106">
        <f t="shared" si="988"/>
        <v>578.17825404952202</v>
      </c>
      <c r="C1318" s="2">
        <f t="shared" si="1003"/>
        <v>454.10578267</v>
      </c>
      <c r="D1318" s="2">
        <f t="shared" si="1004"/>
        <v>97.079226939999899</v>
      </c>
      <c r="E1318" s="106">
        <f t="shared" si="989"/>
        <v>357.0265557300001</v>
      </c>
      <c r="F1318" s="21">
        <f t="shared" si="1005"/>
        <v>6895.24</v>
      </c>
      <c r="G1318" s="108">
        <f t="shared" si="1006"/>
        <v>6926.96</v>
      </c>
      <c r="H1318" s="109">
        <f t="shared" si="984"/>
        <v>45408</v>
      </c>
      <c r="I1318" s="109">
        <f t="shared" si="1015"/>
        <v>45438</v>
      </c>
      <c r="J1318" s="110">
        <f t="shared" si="990"/>
        <v>4.600274972299756E-3</v>
      </c>
      <c r="K1318" s="117">
        <f t="shared" si="1016"/>
        <v>45468</v>
      </c>
      <c r="L1318" s="178">
        <f t="shared" si="1018"/>
        <v>31</v>
      </c>
      <c r="M1318" s="178">
        <f t="shared" si="987"/>
        <v>22</v>
      </c>
      <c r="N1318" s="106">
        <f t="shared" si="991"/>
        <v>1.00326253</v>
      </c>
      <c r="O1318" s="111">
        <f t="shared" si="986"/>
        <v>1.0037996</v>
      </c>
      <c r="P1318" s="111">
        <f t="shared" si="1007"/>
        <v>1.2711015212932031</v>
      </c>
      <c r="Q1318" s="106">
        <f t="shared" si="985"/>
        <v>1.2752485200000001</v>
      </c>
      <c r="R1318" s="106">
        <f t="shared" si="1008"/>
        <v>1.2486170000000001</v>
      </c>
      <c r="S1318" s="106">
        <f t="shared" si="992"/>
        <v>567.00420004</v>
      </c>
      <c r="T1318" s="106">
        <f t="shared" si="993"/>
        <v>24.135546164141964</v>
      </c>
      <c r="U1318" s="106">
        <f t="shared" si="994"/>
        <v>98.271031065380086</v>
      </c>
      <c r="V1318" s="106">
        <f t="shared" si="995"/>
        <v>576.51235989952204</v>
      </c>
      <c r="W1318" s="19">
        <f t="shared" si="1014"/>
        <v>0</v>
      </c>
      <c r="X1318" s="2">
        <f t="shared" si="996"/>
        <v>0</v>
      </c>
      <c r="Y1318" s="4">
        <f t="shared" si="997"/>
        <v>0</v>
      </c>
      <c r="Z1318" s="106">
        <f t="shared" si="1012"/>
        <v>0</v>
      </c>
      <c r="AA1318" s="114">
        <f t="shared" si="1009"/>
        <v>0.05</v>
      </c>
      <c r="AB1318" s="112">
        <f t="shared" si="999"/>
        <v>22</v>
      </c>
      <c r="AC1318" s="178">
        <f t="shared" si="1017"/>
        <v>31</v>
      </c>
      <c r="AD1318" s="11">
        <f t="shared" si="1010"/>
        <v>1.002889607</v>
      </c>
      <c r="AE1318" s="106">
        <f t="shared" si="1013"/>
        <v>1.6384193</v>
      </c>
      <c r="AF1318" s="106">
        <f t="shared" si="1000"/>
        <v>1.66589415</v>
      </c>
      <c r="AG1318" s="106">
        <f t="shared" si="1001"/>
        <v>0</v>
      </c>
      <c r="AH1318" s="115" t="str">
        <f t="shared" si="1019"/>
        <v>A+J=</v>
      </c>
      <c r="AI1318" s="116">
        <f t="shared" si="1011"/>
        <v>45468</v>
      </c>
      <c r="AJ1318" s="10"/>
      <c r="AK1318" s="1"/>
      <c r="AL1318" s="10"/>
      <c r="AM1318" s="1"/>
      <c r="AN1318" s="1"/>
      <c r="AO1318" s="3"/>
      <c r="AP1318" s="3"/>
      <c r="AQ1318" s="4"/>
      <c r="AR1318" s="4"/>
      <c r="AS1318" s="4"/>
      <c r="AT1318" s="4"/>
      <c r="AU1318" s="4"/>
      <c r="AV1318" s="4"/>
      <c r="AW1318" s="1"/>
      <c r="AX1318" s="1"/>
      <c r="AY1318" s="1"/>
      <c r="AZ1318" s="1"/>
      <c r="BA1318" s="1"/>
      <c r="BB1318" s="1"/>
      <c r="BC1318" s="1"/>
      <c r="BD1318" s="1"/>
      <c r="BE1318" s="1"/>
      <c r="BG1318" s="1"/>
      <c r="BH1318" s="1"/>
    </row>
    <row r="1319" spans="1:60" ht="15" customHeight="1" x14ac:dyDescent="0.25">
      <c r="A1319" s="105">
        <f t="shared" si="1002"/>
        <v>45460</v>
      </c>
      <c r="B1319" s="106">
        <f t="shared" si="988"/>
        <v>578.32171179404054</v>
      </c>
      <c r="C1319" s="2">
        <f t="shared" si="1003"/>
        <v>454.10578267</v>
      </c>
      <c r="D1319" s="2">
        <f t="shared" si="1004"/>
        <v>97.079226939999899</v>
      </c>
      <c r="E1319" s="106">
        <f t="shared" si="989"/>
        <v>357.0265557300001</v>
      </c>
      <c r="F1319" s="21">
        <f t="shared" si="1005"/>
        <v>6895.24</v>
      </c>
      <c r="G1319" s="108">
        <f t="shared" si="1006"/>
        <v>6926.96</v>
      </c>
      <c r="H1319" s="109">
        <f t="shared" si="984"/>
        <v>45408</v>
      </c>
      <c r="I1319" s="109">
        <f t="shared" si="1015"/>
        <v>45438</v>
      </c>
      <c r="J1319" s="110">
        <f t="shared" si="990"/>
        <v>4.600274972299756E-3</v>
      </c>
      <c r="K1319" s="117">
        <f t="shared" si="1016"/>
        <v>45468</v>
      </c>
      <c r="L1319" s="178">
        <f t="shared" si="1018"/>
        <v>31</v>
      </c>
      <c r="M1319" s="178">
        <f t="shared" si="987"/>
        <v>23</v>
      </c>
      <c r="N1319" s="106">
        <f t="shared" si="991"/>
        <v>1.00341108</v>
      </c>
      <c r="O1319" s="111">
        <f t="shared" si="986"/>
        <v>1.0037996</v>
      </c>
      <c r="P1319" s="111">
        <f t="shared" si="1007"/>
        <v>1.2711015212932031</v>
      </c>
      <c r="Q1319" s="106">
        <f t="shared" si="985"/>
        <v>1.27543735</v>
      </c>
      <c r="R1319" s="106">
        <f t="shared" si="1008"/>
        <v>1.2486170000000001</v>
      </c>
      <c r="S1319" s="106">
        <f t="shared" si="992"/>
        <v>567.00420004</v>
      </c>
      <c r="T1319" s="106">
        <f t="shared" si="993"/>
        <v>24.135546164141964</v>
      </c>
      <c r="U1319" s="106">
        <f t="shared" si="994"/>
        <v>98.338448389898545</v>
      </c>
      <c r="V1319" s="106">
        <f t="shared" si="995"/>
        <v>576.57977722404053</v>
      </c>
      <c r="W1319" s="19">
        <f t="shared" si="1014"/>
        <v>0</v>
      </c>
      <c r="X1319" s="2">
        <f t="shared" si="996"/>
        <v>0</v>
      </c>
      <c r="Y1319" s="4">
        <f t="shared" si="997"/>
        <v>0</v>
      </c>
      <c r="Z1319" s="106">
        <f t="shared" si="1012"/>
        <v>0</v>
      </c>
      <c r="AA1319" s="114">
        <f t="shared" si="1009"/>
        <v>0.05</v>
      </c>
      <c r="AB1319" s="112">
        <f t="shared" si="999"/>
        <v>23</v>
      </c>
      <c r="AC1319" s="178">
        <f t="shared" si="1017"/>
        <v>31</v>
      </c>
      <c r="AD1319" s="11">
        <f t="shared" si="1010"/>
        <v>1.003021151</v>
      </c>
      <c r="AE1319" s="106">
        <f t="shared" si="1013"/>
        <v>1.7130053000000001</v>
      </c>
      <c r="AF1319" s="106">
        <f t="shared" si="1000"/>
        <v>1.74193457</v>
      </c>
      <c r="AG1319" s="106">
        <f t="shared" si="1001"/>
        <v>0</v>
      </c>
      <c r="AH1319" s="115" t="str">
        <f t="shared" si="1019"/>
        <v>A+J=</v>
      </c>
      <c r="AI1319" s="116">
        <f t="shared" si="1011"/>
        <v>45468</v>
      </c>
      <c r="AJ1319" s="10"/>
      <c r="AK1319" s="1"/>
      <c r="AL1319" s="10"/>
      <c r="AM1319" s="1"/>
      <c r="AN1319" s="1"/>
      <c r="AO1319" s="3"/>
      <c r="AP1319" s="3"/>
      <c r="AQ1319" s="4"/>
      <c r="AR1319" s="4"/>
      <c r="AS1319" s="4"/>
      <c r="AT1319" s="4"/>
      <c r="AU1319" s="4"/>
      <c r="AV1319" s="4"/>
      <c r="AW1319" s="1"/>
      <c r="AX1319" s="1"/>
      <c r="AY1319" s="1"/>
      <c r="AZ1319" s="1"/>
      <c r="BA1319" s="1"/>
      <c r="BB1319" s="1"/>
      <c r="BC1319" s="1"/>
      <c r="BD1319" s="1"/>
      <c r="BE1319" s="1"/>
      <c r="BG1319" s="1"/>
      <c r="BH1319" s="1"/>
    </row>
    <row r="1320" spans="1:60" ht="15" customHeight="1" x14ac:dyDescent="0.25">
      <c r="A1320" s="105">
        <f t="shared" si="1002"/>
        <v>45461</v>
      </c>
      <c r="B1320" s="106">
        <f t="shared" si="988"/>
        <v>578.46520065882453</v>
      </c>
      <c r="C1320" s="2">
        <f t="shared" si="1003"/>
        <v>454.10578267</v>
      </c>
      <c r="D1320" s="2">
        <f t="shared" si="1004"/>
        <v>97.079226939999899</v>
      </c>
      <c r="E1320" s="106">
        <f t="shared" si="989"/>
        <v>357.0265557300001</v>
      </c>
      <c r="F1320" s="21">
        <f t="shared" si="1005"/>
        <v>6895.24</v>
      </c>
      <c r="G1320" s="108">
        <f t="shared" si="1006"/>
        <v>6926.96</v>
      </c>
      <c r="H1320" s="109">
        <f t="shared" ref="H1320:H1383" si="1020">EDATE(I1320,-1)</f>
        <v>45408</v>
      </c>
      <c r="I1320" s="109">
        <f t="shared" si="1015"/>
        <v>45438</v>
      </c>
      <c r="J1320" s="110">
        <f t="shared" si="990"/>
        <v>4.600274972299756E-3</v>
      </c>
      <c r="K1320" s="117">
        <f t="shared" si="1016"/>
        <v>45468</v>
      </c>
      <c r="L1320" s="178">
        <f t="shared" si="1018"/>
        <v>31</v>
      </c>
      <c r="M1320" s="178">
        <f t="shared" si="987"/>
        <v>24</v>
      </c>
      <c r="N1320" s="106">
        <f t="shared" si="991"/>
        <v>1.0035596499999999</v>
      </c>
      <c r="O1320" s="111">
        <f t="shared" si="986"/>
        <v>1.0037996</v>
      </c>
      <c r="P1320" s="111">
        <f t="shared" si="1007"/>
        <v>1.2711015212932031</v>
      </c>
      <c r="Q1320" s="106">
        <f t="shared" si="985"/>
        <v>1.2756261900000001</v>
      </c>
      <c r="R1320" s="106">
        <f t="shared" si="1008"/>
        <v>1.2486170000000001</v>
      </c>
      <c r="S1320" s="106">
        <f t="shared" si="992"/>
        <v>567.00420004</v>
      </c>
      <c r="T1320" s="106">
        <f t="shared" si="993"/>
        <v>24.135546164141964</v>
      </c>
      <c r="U1320" s="106">
        <f t="shared" si="994"/>
        <v>98.405869284682637</v>
      </c>
      <c r="V1320" s="106">
        <f t="shared" si="995"/>
        <v>576.64719811882458</v>
      </c>
      <c r="W1320" s="19">
        <f t="shared" si="1014"/>
        <v>0</v>
      </c>
      <c r="X1320" s="2">
        <f t="shared" si="996"/>
        <v>0</v>
      </c>
      <c r="Y1320" s="4">
        <f t="shared" si="997"/>
        <v>0</v>
      </c>
      <c r="Z1320" s="106">
        <f t="shared" si="1012"/>
        <v>0</v>
      </c>
      <c r="AA1320" s="114">
        <f t="shared" si="1009"/>
        <v>0.05</v>
      </c>
      <c r="AB1320" s="112">
        <f t="shared" si="999"/>
        <v>24</v>
      </c>
      <c r="AC1320" s="178">
        <f t="shared" si="1017"/>
        <v>31</v>
      </c>
      <c r="AD1320" s="11">
        <f t="shared" si="1010"/>
        <v>1.0031527119999999</v>
      </c>
      <c r="AE1320" s="106">
        <f t="shared" si="1013"/>
        <v>1.7876009399999999</v>
      </c>
      <c r="AF1320" s="106">
        <f t="shared" si="1000"/>
        <v>1.8180025399999999</v>
      </c>
      <c r="AG1320" s="106">
        <f t="shared" si="1001"/>
        <v>0</v>
      </c>
      <c r="AH1320" s="115" t="str">
        <f t="shared" si="1019"/>
        <v>A+J=</v>
      </c>
      <c r="AI1320" s="116">
        <f t="shared" si="1011"/>
        <v>45468</v>
      </c>
      <c r="AJ1320" s="10"/>
      <c r="AK1320" s="1"/>
      <c r="AL1320" s="10"/>
      <c r="AM1320" s="1"/>
      <c r="AN1320" s="1"/>
      <c r="AO1320" s="3"/>
      <c r="AP1320" s="3"/>
      <c r="AQ1320" s="4"/>
      <c r="AR1320" s="4"/>
      <c r="AS1320" s="4"/>
      <c r="AT1320" s="4"/>
      <c r="AU1320" s="4"/>
      <c r="AV1320" s="4"/>
      <c r="AW1320" s="1"/>
      <c r="AX1320" s="1"/>
      <c r="AY1320" s="1"/>
      <c r="AZ1320" s="1"/>
      <c r="BA1320" s="1"/>
      <c r="BB1320" s="1"/>
      <c r="BC1320" s="1"/>
      <c r="BD1320" s="1"/>
      <c r="BE1320" s="1"/>
      <c r="BG1320" s="1"/>
      <c r="BH1320" s="1"/>
    </row>
    <row r="1321" spans="1:60" ht="15" customHeight="1" x14ac:dyDescent="0.25">
      <c r="A1321" s="105">
        <f t="shared" si="1002"/>
        <v>45462</v>
      </c>
      <c r="B1321" s="106">
        <f t="shared" si="988"/>
        <v>578.6087349749364</v>
      </c>
      <c r="C1321" s="2">
        <f t="shared" si="1003"/>
        <v>454.10578267</v>
      </c>
      <c r="D1321" s="2">
        <f t="shared" si="1004"/>
        <v>97.079226939999899</v>
      </c>
      <c r="E1321" s="106">
        <f t="shared" si="989"/>
        <v>357.0265557300001</v>
      </c>
      <c r="F1321" s="21">
        <f t="shared" si="1005"/>
        <v>6895.24</v>
      </c>
      <c r="G1321" s="108">
        <f t="shared" si="1006"/>
        <v>6926.96</v>
      </c>
      <c r="H1321" s="109">
        <f t="shared" si="1020"/>
        <v>45408</v>
      </c>
      <c r="I1321" s="109">
        <f t="shared" si="1015"/>
        <v>45438</v>
      </c>
      <c r="J1321" s="110">
        <f t="shared" si="990"/>
        <v>4.600274972299756E-3</v>
      </c>
      <c r="K1321" s="117">
        <f t="shared" si="1016"/>
        <v>45468</v>
      </c>
      <c r="L1321" s="178">
        <f t="shared" si="1018"/>
        <v>31</v>
      </c>
      <c r="M1321" s="178">
        <f t="shared" si="987"/>
        <v>25</v>
      </c>
      <c r="N1321" s="106">
        <f t="shared" si="991"/>
        <v>1.0037082500000001</v>
      </c>
      <c r="O1321" s="111">
        <f t="shared" si="986"/>
        <v>1.0037996</v>
      </c>
      <c r="P1321" s="111">
        <f t="shared" si="1007"/>
        <v>1.2711015212932031</v>
      </c>
      <c r="Q1321" s="106">
        <f t="shared" ref="Q1321:Q1384" si="1021">TRUNC(TRUNC((N1321*P1321),15),8)</f>
        <v>1.2758150800000001</v>
      </c>
      <c r="R1321" s="106">
        <f t="shared" si="1008"/>
        <v>1.2486170000000001</v>
      </c>
      <c r="S1321" s="106">
        <f t="shared" si="992"/>
        <v>567.00420004</v>
      </c>
      <c r="T1321" s="106">
        <f t="shared" si="993"/>
        <v>24.135546164141964</v>
      </c>
      <c r="U1321" s="106">
        <f t="shared" si="994"/>
        <v>98.47330803079447</v>
      </c>
      <c r="V1321" s="106">
        <f t="shared" si="995"/>
        <v>576.71463686493644</v>
      </c>
      <c r="W1321" s="19">
        <f t="shared" si="1014"/>
        <v>0</v>
      </c>
      <c r="X1321" s="2">
        <f t="shared" si="996"/>
        <v>0</v>
      </c>
      <c r="Y1321" s="4">
        <f t="shared" si="997"/>
        <v>0</v>
      </c>
      <c r="Z1321" s="106">
        <f t="shared" si="1012"/>
        <v>0</v>
      </c>
      <c r="AA1321" s="114">
        <f t="shared" si="1009"/>
        <v>0.05</v>
      </c>
      <c r="AB1321" s="112">
        <f t="shared" si="999"/>
        <v>25</v>
      </c>
      <c r="AC1321" s="178">
        <f t="shared" si="1017"/>
        <v>31</v>
      </c>
      <c r="AD1321" s="11">
        <f t="shared" si="1010"/>
        <v>1.0032842900000001</v>
      </c>
      <c r="AE1321" s="106">
        <f t="shared" si="1013"/>
        <v>1.86220622</v>
      </c>
      <c r="AF1321" s="106">
        <f t="shared" si="1000"/>
        <v>1.8940981100000001</v>
      </c>
      <c r="AG1321" s="106">
        <f t="shared" si="1001"/>
        <v>0</v>
      </c>
      <c r="AH1321" s="115" t="str">
        <f t="shared" si="1019"/>
        <v>A+J=</v>
      </c>
      <c r="AI1321" s="116">
        <f t="shared" si="1011"/>
        <v>45468</v>
      </c>
      <c r="AJ1321" s="10"/>
      <c r="AK1321" s="1"/>
      <c r="AL1321" s="10"/>
      <c r="AM1321" s="1"/>
      <c r="AN1321" s="1"/>
      <c r="AO1321" s="3"/>
      <c r="AP1321" s="3"/>
      <c r="AQ1321" s="4"/>
      <c r="AR1321" s="4"/>
      <c r="AS1321" s="4"/>
      <c r="AT1321" s="4"/>
      <c r="AU1321" s="4"/>
      <c r="AV1321" s="4"/>
      <c r="AW1321" s="1"/>
      <c r="AX1321" s="1"/>
      <c r="AY1321" s="1"/>
      <c r="AZ1321" s="1"/>
      <c r="BA1321" s="1"/>
      <c r="BB1321" s="1"/>
      <c r="BC1321" s="1"/>
      <c r="BD1321" s="1"/>
      <c r="BE1321" s="1"/>
      <c r="BG1321" s="1"/>
      <c r="BH1321" s="1"/>
    </row>
    <row r="1322" spans="1:60" ht="15" customHeight="1" x14ac:dyDescent="0.25">
      <c r="A1322" s="105">
        <f t="shared" si="1002"/>
        <v>45463</v>
      </c>
      <c r="B1322" s="106">
        <f t="shared" si="988"/>
        <v>578.75230100131375</v>
      </c>
      <c r="C1322" s="2">
        <f t="shared" si="1003"/>
        <v>454.10578267</v>
      </c>
      <c r="D1322" s="2">
        <f t="shared" si="1004"/>
        <v>97.079226939999899</v>
      </c>
      <c r="E1322" s="106">
        <f t="shared" si="989"/>
        <v>357.0265557300001</v>
      </c>
      <c r="F1322" s="21">
        <f t="shared" si="1005"/>
        <v>6895.24</v>
      </c>
      <c r="G1322" s="108">
        <f t="shared" si="1006"/>
        <v>6926.96</v>
      </c>
      <c r="H1322" s="109">
        <f t="shared" si="1020"/>
        <v>45408</v>
      </c>
      <c r="I1322" s="109">
        <f t="shared" si="1015"/>
        <v>45438</v>
      </c>
      <c r="J1322" s="110">
        <f t="shared" si="990"/>
        <v>4.600274972299756E-3</v>
      </c>
      <c r="K1322" s="117">
        <f t="shared" si="1016"/>
        <v>45468</v>
      </c>
      <c r="L1322" s="178">
        <f t="shared" si="1018"/>
        <v>31</v>
      </c>
      <c r="M1322" s="178">
        <f t="shared" si="987"/>
        <v>26</v>
      </c>
      <c r="N1322" s="106">
        <f t="shared" si="991"/>
        <v>1.00385686</v>
      </c>
      <c r="O1322" s="111">
        <f t="shared" ref="O1322:O1385" si="1022">IF(K1322&gt;K1321,N1321,O1321)</f>
        <v>1.0037996</v>
      </c>
      <c r="P1322" s="111">
        <f t="shared" si="1007"/>
        <v>1.2711015212932031</v>
      </c>
      <c r="Q1322" s="106">
        <f t="shared" si="1021"/>
        <v>1.27600398</v>
      </c>
      <c r="R1322" s="106">
        <f t="shared" si="1008"/>
        <v>1.2486170000000001</v>
      </c>
      <c r="S1322" s="106">
        <f t="shared" si="992"/>
        <v>567.00420004</v>
      </c>
      <c r="T1322" s="106">
        <f t="shared" si="993"/>
        <v>24.135546164141964</v>
      </c>
      <c r="U1322" s="106">
        <f t="shared" si="994"/>
        <v>98.540750347171851</v>
      </c>
      <c r="V1322" s="106">
        <f t="shared" si="995"/>
        <v>576.78207918131375</v>
      </c>
      <c r="W1322" s="19">
        <f t="shared" si="1014"/>
        <v>0</v>
      </c>
      <c r="X1322" s="2">
        <f t="shared" si="996"/>
        <v>0</v>
      </c>
      <c r="Y1322" s="4">
        <f t="shared" si="997"/>
        <v>0</v>
      </c>
      <c r="Z1322" s="106">
        <f t="shared" si="1012"/>
        <v>0</v>
      </c>
      <c r="AA1322" s="114">
        <f t="shared" si="1009"/>
        <v>0.05</v>
      </c>
      <c r="AB1322" s="112">
        <f t="shared" si="999"/>
        <v>26</v>
      </c>
      <c r="AC1322" s="178">
        <f t="shared" si="1017"/>
        <v>31</v>
      </c>
      <c r="AD1322" s="11">
        <f t="shared" si="1010"/>
        <v>1.003415886</v>
      </c>
      <c r="AE1322" s="106">
        <f t="shared" si="1013"/>
        <v>1.9368217000000001</v>
      </c>
      <c r="AF1322" s="106">
        <f t="shared" si="1000"/>
        <v>1.9702218199999999</v>
      </c>
      <c r="AG1322" s="106">
        <f t="shared" si="1001"/>
        <v>0</v>
      </c>
      <c r="AH1322" s="115" t="str">
        <f t="shared" si="1019"/>
        <v>A+J=</v>
      </c>
      <c r="AI1322" s="116">
        <f t="shared" si="1011"/>
        <v>45468</v>
      </c>
      <c r="AJ1322" s="10"/>
      <c r="AK1322" s="1"/>
      <c r="AL1322" s="10"/>
      <c r="AM1322" s="1"/>
      <c r="AN1322" s="1"/>
      <c r="AO1322" s="3"/>
      <c r="AP1322" s="3"/>
      <c r="AQ1322" s="4"/>
      <c r="AR1322" s="4"/>
      <c r="AS1322" s="4"/>
      <c r="AT1322" s="4"/>
      <c r="AU1322" s="4"/>
      <c r="AV1322" s="4"/>
      <c r="AW1322" s="1"/>
      <c r="AX1322" s="1"/>
      <c r="AY1322" s="1"/>
      <c r="AZ1322" s="1"/>
      <c r="BA1322" s="1"/>
      <c r="BB1322" s="1"/>
      <c r="BC1322" s="1"/>
      <c r="BD1322" s="1"/>
      <c r="BE1322" s="1"/>
      <c r="BG1322" s="1"/>
      <c r="BH1322" s="1"/>
    </row>
    <row r="1323" spans="1:60" ht="15" customHeight="1" x14ac:dyDescent="0.25">
      <c r="A1323" s="105">
        <f t="shared" si="1002"/>
        <v>45464</v>
      </c>
      <c r="B1323" s="106">
        <f t="shared" si="988"/>
        <v>578.89590533848786</v>
      </c>
      <c r="C1323" s="2">
        <f t="shared" si="1003"/>
        <v>454.10578267</v>
      </c>
      <c r="D1323" s="2">
        <f t="shared" si="1004"/>
        <v>97.079226939999899</v>
      </c>
      <c r="E1323" s="106">
        <f t="shared" si="989"/>
        <v>357.0265557300001</v>
      </c>
      <c r="F1323" s="21">
        <f t="shared" si="1005"/>
        <v>6895.24</v>
      </c>
      <c r="G1323" s="108">
        <f t="shared" si="1006"/>
        <v>6926.96</v>
      </c>
      <c r="H1323" s="109">
        <f t="shared" si="1020"/>
        <v>45408</v>
      </c>
      <c r="I1323" s="109">
        <f t="shared" si="1015"/>
        <v>45438</v>
      </c>
      <c r="J1323" s="110">
        <f t="shared" si="990"/>
        <v>4.600274972299756E-3</v>
      </c>
      <c r="K1323" s="117">
        <f t="shared" si="1016"/>
        <v>45468</v>
      </c>
      <c r="L1323" s="178">
        <f t="shared" si="1018"/>
        <v>31</v>
      </c>
      <c r="M1323" s="178">
        <f t="shared" si="987"/>
        <v>27</v>
      </c>
      <c r="N1323" s="106">
        <f t="shared" si="991"/>
        <v>1.0040055000000001</v>
      </c>
      <c r="O1323" s="111">
        <f t="shared" si="1022"/>
        <v>1.0037996</v>
      </c>
      <c r="P1323" s="111">
        <f t="shared" si="1007"/>
        <v>1.2711015212932031</v>
      </c>
      <c r="Q1323" s="106">
        <f t="shared" si="1021"/>
        <v>1.27619291</v>
      </c>
      <c r="R1323" s="106">
        <f t="shared" si="1008"/>
        <v>1.2486170000000001</v>
      </c>
      <c r="S1323" s="106">
        <f t="shared" si="992"/>
        <v>567.00420004</v>
      </c>
      <c r="T1323" s="106">
        <f t="shared" si="993"/>
        <v>24.135546164141964</v>
      </c>
      <c r="U1323" s="106">
        <f t="shared" si="994"/>
        <v>98.608203374345905</v>
      </c>
      <c r="V1323" s="106">
        <f t="shared" si="995"/>
        <v>576.84953220848786</v>
      </c>
      <c r="W1323" s="19">
        <f t="shared" si="1014"/>
        <v>0</v>
      </c>
      <c r="X1323" s="2">
        <f t="shared" si="996"/>
        <v>0</v>
      </c>
      <c r="Y1323" s="4">
        <f t="shared" si="997"/>
        <v>0</v>
      </c>
      <c r="Z1323" s="106">
        <f t="shared" si="1012"/>
        <v>0</v>
      </c>
      <c r="AA1323" s="114">
        <f t="shared" si="1009"/>
        <v>0.05</v>
      </c>
      <c r="AB1323" s="112">
        <f t="shared" si="999"/>
        <v>27</v>
      </c>
      <c r="AC1323" s="178">
        <f t="shared" si="1017"/>
        <v>31</v>
      </c>
      <c r="AD1323" s="11">
        <f t="shared" si="1010"/>
        <v>1.003547499</v>
      </c>
      <c r="AE1323" s="106">
        <f t="shared" si="1013"/>
        <v>2.0114468300000001</v>
      </c>
      <c r="AF1323" s="106">
        <f t="shared" si="1000"/>
        <v>2.0463731300000001</v>
      </c>
      <c r="AG1323" s="106">
        <f t="shared" si="1001"/>
        <v>0</v>
      </c>
      <c r="AH1323" s="115" t="str">
        <f t="shared" si="1019"/>
        <v>A+J=</v>
      </c>
      <c r="AI1323" s="116">
        <f t="shared" si="1011"/>
        <v>45468</v>
      </c>
      <c r="AJ1323" s="10"/>
      <c r="AK1323" s="1"/>
      <c r="AL1323" s="10"/>
      <c r="AM1323" s="1"/>
      <c r="AN1323" s="1"/>
      <c r="AO1323" s="3"/>
      <c r="AP1323" s="3"/>
      <c r="AQ1323" s="4"/>
      <c r="AR1323" s="4"/>
      <c r="AS1323" s="4"/>
      <c r="AT1323" s="4"/>
      <c r="AU1323" s="4"/>
      <c r="AV1323" s="4"/>
      <c r="AW1323" s="1"/>
      <c r="AX1323" s="1"/>
      <c r="AY1323" s="1"/>
      <c r="AZ1323" s="1"/>
      <c r="BA1323" s="1"/>
      <c r="BB1323" s="1"/>
      <c r="BC1323" s="1"/>
      <c r="BD1323" s="1"/>
      <c r="BE1323" s="1"/>
      <c r="BG1323" s="1"/>
      <c r="BH1323" s="1"/>
    </row>
    <row r="1324" spans="1:60" ht="15" customHeight="1" x14ac:dyDescent="0.25">
      <c r="A1324" s="105">
        <f t="shared" si="1002"/>
        <v>45465</v>
      </c>
      <c r="B1324" s="106">
        <f t="shared" si="988"/>
        <v>579.03955157672408</v>
      </c>
      <c r="C1324" s="2">
        <f t="shared" si="1003"/>
        <v>454.10578267</v>
      </c>
      <c r="D1324" s="2">
        <f t="shared" si="1004"/>
        <v>97.079226939999899</v>
      </c>
      <c r="E1324" s="106">
        <f t="shared" si="989"/>
        <v>357.0265557300001</v>
      </c>
      <c r="F1324" s="21">
        <f t="shared" si="1005"/>
        <v>6895.24</v>
      </c>
      <c r="G1324" s="108">
        <f t="shared" si="1006"/>
        <v>6926.96</v>
      </c>
      <c r="H1324" s="109">
        <f t="shared" si="1020"/>
        <v>45408</v>
      </c>
      <c r="I1324" s="109">
        <f t="shared" si="1015"/>
        <v>45438</v>
      </c>
      <c r="J1324" s="110">
        <f t="shared" si="990"/>
        <v>4.600274972299756E-3</v>
      </c>
      <c r="K1324" s="117">
        <f t="shared" si="1016"/>
        <v>45468</v>
      </c>
      <c r="L1324" s="178">
        <f t="shared" si="1018"/>
        <v>31</v>
      </c>
      <c r="M1324" s="178">
        <f t="shared" si="987"/>
        <v>28</v>
      </c>
      <c r="N1324" s="106">
        <f t="shared" si="991"/>
        <v>1.0041541599999999</v>
      </c>
      <c r="O1324" s="111">
        <f t="shared" si="1022"/>
        <v>1.0037996</v>
      </c>
      <c r="P1324" s="111">
        <f t="shared" si="1007"/>
        <v>1.2711015212932031</v>
      </c>
      <c r="Q1324" s="106">
        <f t="shared" si="1021"/>
        <v>1.27638188</v>
      </c>
      <c r="R1324" s="106">
        <f t="shared" si="1008"/>
        <v>1.2486170000000001</v>
      </c>
      <c r="S1324" s="106">
        <f t="shared" si="992"/>
        <v>567.00420004</v>
      </c>
      <c r="T1324" s="106">
        <f t="shared" si="993"/>
        <v>24.135546164141964</v>
      </c>
      <c r="U1324" s="106">
        <f t="shared" si="994"/>
        <v>98.675670682582194</v>
      </c>
      <c r="V1324" s="106">
        <f t="shared" si="995"/>
        <v>576.9169995167241</v>
      </c>
      <c r="W1324" s="19">
        <f t="shared" si="1014"/>
        <v>0</v>
      </c>
      <c r="X1324" s="2">
        <f t="shared" si="996"/>
        <v>0</v>
      </c>
      <c r="Y1324" s="4">
        <f t="shared" si="997"/>
        <v>0</v>
      </c>
      <c r="Z1324" s="106">
        <f t="shared" si="1012"/>
        <v>0</v>
      </c>
      <c r="AA1324" s="114">
        <f t="shared" si="1009"/>
        <v>0.05</v>
      </c>
      <c r="AB1324" s="112">
        <f t="shared" si="999"/>
        <v>28</v>
      </c>
      <c r="AC1324" s="178">
        <f t="shared" si="1017"/>
        <v>31</v>
      </c>
      <c r="AD1324" s="11">
        <f t="shared" si="1010"/>
        <v>1.003679129</v>
      </c>
      <c r="AE1324" s="106">
        <f t="shared" si="1013"/>
        <v>2.08608159</v>
      </c>
      <c r="AF1324" s="106">
        <f t="shared" si="1000"/>
        <v>2.1225520599999999</v>
      </c>
      <c r="AG1324" s="106">
        <f t="shared" si="1001"/>
        <v>0</v>
      </c>
      <c r="AH1324" s="115" t="str">
        <f t="shared" si="1019"/>
        <v>A+J=</v>
      </c>
      <c r="AI1324" s="116">
        <f t="shared" si="1011"/>
        <v>45468</v>
      </c>
      <c r="AJ1324" s="10"/>
      <c r="AK1324" s="1"/>
      <c r="AL1324" s="10"/>
      <c r="AM1324" s="1"/>
      <c r="AN1324" s="1"/>
      <c r="AO1324" s="3"/>
      <c r="AP1324" s="3"/>
      <c r="AQ1324" s="4"/>
      <c r="AR1324" s="4"/>
      <c r="AS1324" s="4"/>
      <c r="AT1324" s="4"/>
      <c r="AU1324" s="4"/>
      <c r="AV1324" s="4"/>
      <c r="AW1324" s="1"/>
      <c r="AX1324" s="1"/>
      <c r="AY1324" s="1"/>
      <c r="AZ1324" s="1"/>
      <c r="BA1324" s="1"/>
      <c r="BB1324" s="1"/>
      <c r="BC1324" s="1"/>
      <c r="BD1324" s="1"/>
      <c r="BE1324" s="1"/>
      <c r="BG1324" s="1"/>
      <c r="BH1324" s="1"/>
    </row>
    <row r="1325" spans="1:60" ht="15" customHeight="1" x14ac:dyDescent="0.25">
      <c r="A1325" s="105">
        <f t="shared" si="1002"/>
        <v>45466</v>
      </c>
      <c r="B1325" s="106">
        <f t="shared" si="988"/>
        <v>579.18322953522602</v>
      </c>
      <c r="C1325" s="2">
        <f t="shared" si="1003"/>
        <v>454.10578267</v>
      </c>
      <c r="D1325" s="2">
        <f t="shared" si="1004"/>
        <v>97.079226939999899</v>
      </c>
      <c r="E1325" s="106">
        <f t="shared" si="989"/>
        <v>357.0265557300001</v>
      </c>
      <c r="F1325" s="21">
        <f t="shared" si="1005"/>
        <v>6895.24</v>
      </c>
      <c r="G1325" s="108">
        <f t="shared" si="1006"/>
        <v>6926.96</v>
      </c>
      <c r="H1325" s="109">
        <f t="shared" si="1020"/>
        <v>45408</v>
      </c>
      <c r="I1325" s="109">
        <f t="shared" si="1015"/>
        <v>45438</v>
      </c>
      <c r="J1325" s="110">
        <f t="shared" si="990"/>
        <v>4.600274972299756E-3</v>
      </c>
      <c r="K1325" s="117">
        <f t="shared" si="1016"/>
        <v>45468</v>
      </c>
      <c r="L1325" s="178">
        <f t="shared" si="1018"/>
        <v>31</v>
      </c>
      <c r="M1325" s="178">
        <f t="shared" si="987"/>
        <v>29</v>
      </c>
      <c r="N1325" s="106">
        <f t="shared" si="991"/>
        <v>1.00430284</v>
      </c>
      <c r="O1325" s="111">
        <f t="shared" si="1022"/>
        <v>1.0037996</v>
      </c>
      <c r="P1325" s="111">
        <f t="shared" si="1007"/>
        <v>1.2711015212932031</v>
      </c>
      <c r="Q1325" s="106">
        <f t="shared" si="1021"/>
        <v>1.2765708600000001</v>
      </c>
      <c r="R1325" s="106">
        <f t="shared" si="1008"/>
        <v>1.2486170000000001</v>
      </c>
      <c r="S1325" s="106">
        <f t="shared" si="992"/>
        <v>567.00420004</v>
      </c>
      <c r="T1325" s="106">
        <f t="shared" si="993"/>
        <v>24.135546164141964</v>
      </c>
      <c r="U1325" s="106">
        <f t="shared" si="994"/>
        <v>98.743141561084087</v>
      </c>
      <c r="V1325" s="106">
        <f t="shared" si="995"/>
        <v>576.98447039522603</v>
      </c>
      <c r="W1325" s="19">
        <f t="shared" si="1014"/>
        <v>0</v>
      </c>
      <c r="X1325" s="2">
        <f t="shared" si="996"/>
        <v>0</v>
      </c>
      <c r="Y1325" s="4">
        <f t="shared" si="997"/>
        <v>0</v>
      </c>
      <c r="Z1325" s="106">
        <f t="shared" si="1012"/>
        <v>0</v>
      </c>
      <c r="AA1325" s="114">
        <f t="shared" si="1009"/>
        <v>0.05</v>
      </c>
      <c r="AB1325" s="112">
        <f t="shared" si="999"/>
        <v>29</v>
      </c>
      <c r="AC1325" s="178">
        <f t="shared" si="1017"/>
        <v>31</v>
      </c>
      <c r="AD1325" s="11">
        <f t="shared" si="1010"/>
        <v>1.003810777</v>
      </c>
      <c r="AE1325" s="106">
        <f t="shared" si="1013"/>
        <v>2.1607265600000001</v>
      </c>
      <c r="AF1325" s="106">
        <f t="shared" si="1000"/>
        <v>2.1987591399999999</v>
      </c>
      <c r="AG1325" s="106">
        <f t="shared" si="1001"/>
        <v>0</v>
      </c>
      <c r="AH1325" s="115" t="str">
        <f t="shared" si="1019"/>
        <v>A+J=</v>
      </c>
      <c r="AI1325" s="116">
        <f t="shared" si="1011"/>
        <v>45468</v>
      </c>
      <c r="AJ1325" s="10"/>
      <c r="AK1325" s="1"/>
      <c r="AL1325" s="10"/>
      <c r="AM1325" s="1"/>
      <c r="AN1325" s="1"/>
      <c r="AO1325" s="3"/>
      <c r="AP1325" s="3"/>
      <c r="AQ1325" s="4"/>
      <c r="AR1325" s="4"/>
      <c r="AS1325" s="4"/>
      <c r="AT1325" s="4"/>
      <c r="AU1325" s="4"/>
      <c r="AV1325" s="4"/>
      <c r="AW1325" s="1"/>
      <c r="AX1325" s="1"/>
      <c r="AY1325" s="1"/>
      <c r="AZ1325" s="1"/>
      <c r="BA1325" s="1"/>
      <c r="BB1325" s="1"/>
      <c r="BC1325" s="1"/>
      <c r="BD1325" s="1"/>
      <c r="BE1325" s="1"/>
      <c r="BG1325" s="1"/>
      <c r="BH1325" s="1"/>
    </row>
    <row r="1326" spans="1:60" ht="15" customHeight="1" x14ac:dyDescent="0.25">
      <c r="A1326" s="105">
        <f t="shared" si="1002"/>
        <v>45467</v>
      </c>
      <c r="B1326" s="106">
        <f t="shared" si="988"/>
        <v>579.32694941479008</v>
      </c>
      <c r="C1326" s="2">
        <f t="shared" si="1003"/>
        <v>454.10578267</v>
      </c>
      <c r="D1326" s="2">
        <f t="shared" si="1004"/>
        <v>97.079226939999899</v>
      </c>
      <c r="E1326" s="106">
        <f t="shared" si="989"/>
        <v>357.0265557300001</v>
      </c>
      <c r="F1326" s="21">
        <f t="shared" si="1005"/>
        <v>6895.24</v>
      </c>
      <c r="G1326" s="108">
        <f t="shared" si="1006"/>
        <v>6926.96</v>
      </c>
      <c r="H1326" s="109">
        <f t="shared" si="1020"/>
        <v>45408</v>
      </c>
      <c r="I1326" s="109">
        <f t="shared" si="1015"/>
        <v>45438</v>
      </c>
      <c r="J1326" s="110">
        <f t="shared" si="990"/>
        <v>4.600274972299756E-3</v>
      </c>
      <c r="K1326" s="117">
        <f t="shared" si="1016"/>
        <v>45468</v>
      </c>
      <c r="L1326" s="178">
        <f t="shared" si="1018"/>
        <v>31</v>
      </c>
      <c r="M1326" s="178">
        <f t="shared" si="987"/>
        <v>30</v>
      </c>
      <c r="N1326" s="106">
        <f t="shared" si="991"/>
        <v>1.00445154</v>
      </c>
      <c r="O1326" s="111">
        <f t="shared" si="1022"/>
        <v>1.0037996</v>
      </c>
      <c r="P1326" s="111">
        <f t="shared" si="1007"/>
        <v>1.2711015212932031</v>
      </c>
      <c r="Q1326" s="106">
        <f t="shared" si="1021"/>
        <v>1.27675988</v>
      </c>
      <c r="R1326" s="106">
        <f t="shared" si="1008"/>
        <v>1.2486170000000001</v>
      </c>
      <c r="S1326" s="106">
        <f t="shared" si="992"/>
        <v>567.00420004</v>
      </c>
      <c r="T1326" s="106">
        <f t="shared" si="993"/>
        <v>24.135546164141964</v>
      </c>
      <c r="U1326" s="106">
        <f t="shared" si="994"/>
        <v>98.810626720648131</v>
      </c>
      <c r="V1326" s="106">
        <f t="shared" si="995"/>
        <v>577.05195555479008</v>
      </c>
      <c r="W1326" s="19">
        <f t="shared" si="1014"/>
        <v>0</v>
      </c>
      <c r="X1326" s="2">
        <f t="shared" si="996"/>
        <v>0</v>
      </c>
      <c r="Y1326" s="4">
        <f t="shared" si="997"/>
        <v>0</v>
      </c>
      <c r="Z1326" s="106">
        <f t="shared" si="1012"/>
        <v>0</v>
      </c>
      <c r="AA1326" s="114">
        <f t="shared" si="1009"/>
        <v>0.05</v>
      </c>
      <c r="AB1326" s="112">
        <f t="shared" si="999"/>
        <v>30</v>
      </c>
      <c r="AC1326" s="178">
        <f t="shared" si="1017"/>
        <v>31</v>
      </c>
      <c r="AD1326" s="11">
        <f t="shared" si="1010"/>
        <v>1.003942442</v>
      </c>
      <c r="AE1326" s="106">
        <f t="shared" si="1013"/>
        <v>2.2353811700000001</v>
      </c>
      <c r="AF1326" s="106">
        <f t="shared" si="1000"/>
        <v>2.2749938599999999</v>
      </c>
      <c r="AG1326" s="106">
        <f t="shared" si="1001"/>
        <v>0</v>
      </c>
      <c r="AH1326" s="115" t="str">
        <f t="shared" si="1019"/>
        <v>A+J=</v>
      </c>
      <c r="AI1326" s="116">
        <f t="shared" si="1011"/>
        <v>45468</v>
      </c>
      <c r="AJ1326" s="10"/>
      <c r="AK1326" s="1"/>
      <c r="AL1326" s="10"/>
      <c r="AM1326" s="1"/>
      <c r="AN1326" s="1"/>
      <c r="AO1326" s="3"/>
      <c r="AP1326" s="3"/>
      <c r="AQ1326" s="4"/>
      <c r="AR1326" s="4"/>
      <c r="AS1326" s="4"/>
      <c r="AT1326" s="4"/>
      <c r="AU1326" s="4"/>
      <c r="AV1326" s="4"/>
      <c r="AW1326" s="1"/>
      <c r="AX1326" s="1"/>
      <c r="AY1326" s="1"/>
      <c r="AZ1326" s="1"/>
      <c r="BA1326" s="1"/>
      <c r="BB1326" s="1"/>
      <c r="BC1326" s="1"/>
      <c r="BD1326" s="1"/>
      <c r="BE1326" s="1"/>
      <c r="BG1326" s="1"/>
      <c r="BH1326" s="1"/>
    </row>
    <row r="1327" spans="1:60" ht="15" customHeight="1" x14ac:dyDescent="0.25">
      <c r="A1327" s="105">
        <f t="shared" si="1002"/>
        <v>45468</v>
      </c>
      <c r="B1327" s="106">
        <f t="shared" si="988"/>
        <v>579.47070762515079</v>
      </c>
      <c r="C1327" s="2">
        <f t="shared" si="1003"/>
        <v>454.10578267</v>
      </c>
      <c r="D1327" s="2">
        <f t="shared" si="1004"/>
        <v>97.079226939999899</v>
      </c>
      <c r="E1327" s="106">
        <f t="shared" si="989"/>
        <v>357.0265557300001</v>
      </c>
      <c r="F1327" s="21">
        <f t="shared" si="1005"/>
        <v>6895.24</v>
      </c>
      <c r="G1327" s="108">
        <f t="shared" si="1006"/>
        <v>6926.96</v>
      </c>
      <c r="H1327" s="109">
        <f t="shared" si="1020"/>
        <v>45408</v>
      </c>
      <c r="I1327" s="109">
        <f t="shared" si="1015"/>
        <v>45438</v>
      </c>
      <c r="J1327" s="110">
        <f t="shared" si="990"/>
        <v>4.600274972299756E-3</v>
      </c>
      <c r="K1327" s="117">
        <f t="shared" si="1016"/>
        <v>45468</v>
      </c>
      <c r="L1327" s="178">
        <f t="shared" si="1018"/>
        <v>31</v>
      </c>
      <c r="M1327" s="178">
        <f t="shared" si="987"/>
        <v>31</v>
      </c>
      <c r="N1327" s="106">
        <f t="shared" si="991"/>
        <v>1.0046002700000001</v>
      </c>
      <c r="O1327" s="111">
        <f t="shared" si="1022"/>
        <v>1.0037996</v>
      </c>
      <c r="P1327" s="111">
        <f t="shared" si="1007"/>
        <v>1.2711015212932031</v>
      </c>
      <c r="Q1327" s="106">
        <f t="shared" si="1021"/>
        <v>1.2769489300000001</v>
      </c>
      <c r="R1327" s="106">
        <f t="shared" si="1008"/>
        <v>1.2486170000000001</v>
      </c>
      <c r="S1327" s="106">
        <f t="shared" si="992"/>
        <v>567.00420004</v>
      </c>
      <c r="T1327" s="106">
        <f t="shared" si="993"/>
        <v>24.135546164141964</v>
      </c>
      <c r="U1327" s="106">
        <f t="shared" si="994"/>
        <v>98.878122591008932</v>
      </c>
      <c r="V1327" s="106">
        <f t="shared" si="995"/>
        <v>577.11945142515083</v>
      </c>
      <c r="W1327" s="19">
        <f t="shared" si="1014"/>
        <v>44</v>
      </c>
      <c r="X1327" s="2">
        <f t="shared" si="996"/>
        <v>13.92651614</v>
      </c>
      <c r="Y1327" s="4">
        <f t="shared" si="997"/>
        <v>3.0668000000000001E-2</v>
      </c>
      <c r="Z1327" s="106">
        <f t="shared" si="1012"/>
        <v>17.3888848</v>
      </c>
      <c r="AA1327" s="114">
        <f t="shared" si="1009"/>
        <v>0.05</v>
      </c>
      <c r="AB1327" s="112">
        <f t="shared" si="999"/>
        <v>31</v>
      </c>
      <c r="AC1327" s="178">
        <f t="shared" si="1017"/>
        <v>31</v>
      </c>
      <c r="AD1327" s="11">
        <f t="shared" si="1010"/>
        <v>1.004074124</v>
      </c>
      <c r="AE1327" s="106">
        <f t="shared" si="1013"/>
        <v>2.3100454099999999</v>
      </c>
      <c r="AF1327" s="106">
        <f t="shared" si="1000"/>
        <v>2.3512561999999999</v>
      </c>
      <c r="AG1327" s="106">
        <f t="shared" si="1001"/>
        <v>19.69893021</v>
      </c>
      <c r="AH1327" s="115" t="str">
        <f t="shared" si="1019"/>
        <v>A+J=</v>
      </c>
      <c r="AI1327" s="116">
        <f t="shared" si="1011"/>
        <v>45468</v>
      </c>
      <c r="AJ1327" s="10"/>
      <c r="AK1327" s="1"/>
      <c r="AL1327" s="10"/>
      <c r="AM1327" s="1"/>
      <c r="AN1327" s="1"/>
      <c r="AO1327" s="3"/>
      <c r="AP1327" s="3"/>
      <c r="AQ1327" s="4"/>
      <c r="AR1327" s="4"/>
      <c r="AS1327" s="4"/>
      <c r="AT1327" s="4"/>
      <c r="AU1327" s="4"/>
      <c r="AV1327" s="4"/>
      <c r="AW1327" s="1"/>
      <c r="AX1327" s="1"/>
      <c r="AY1327" s="1"/>
      <c r="AZ1327" s="1"/>
      <c r="BA1327" s="1"/>
      <c r="BB1327" s="1"/>
      <c r="BC1327" s="1"/>
      <c r="BD1327" s="1"/>
      <c r="BE1327" s="1"/>
      <c r="BG1327" s="1"/>
      <c r="BH1327" s="1"/>
    </row>
    <row r="1328" spans="1:60" ht="15" customHeight="1" x14ac:dyDescent="0.25">
      <c r="A1328" s="105">
        <f t="shared" si="1002"/>
        <v>45469</v>
      </c>
      <c r="B1328" s="106">
        <f t="shared" si="988"/>
        <v>559.83832118366468</v>
      </c>
      <c r="C1328" s="2">
        <f t="shared" si="1003"/>
        <v>440.17926653000001</v>
      </c>
      <c r="D1328" s="2">
        <f t="shared" si="1004"/>
        <v>83.152710799999909</v>
      </c>
      <c r="E1328" s="106">
        <f t="shared" si="989"/>
        <v>357.0265557300001</v>
      </c>
      <c r="F1328" s="21">
        <f t="shared" si="1005"/>
        <v>6926.96</v>
      </c>
      <c r="G1328" s="108">
        <f t="shared" si="1006"/>
        <v>6941.51</v>
      </c>
      <c r="H1328" s="109">
        <f t="shared" si="1020"/>
        <v>45438</v>
      </c>
      <c r="I1328" s="109">
        <f t="shared" si="1015"/>
        <v>45469</v>
      </c>
      <c r="J1328" s="110">
        <f t="shared" si="990"/>
        <v>2.1004885259912065E-3</v>
      </c>
      <c r="K1328" s="117">
        <f t="shared" si="1016"/>
        <v>45498</v>
      </c>
      <c r="L1328" s="178">
        <f t="shared" si="1018"/>
        <v>30</v>
      </c>
      <c r="M1328" s="178">
        <f t="shared" si="987"/>
        <v>1</v>
      </c>
      <c r="N1328" s="106">
        <f t="shared" si="991"/>
        <v>1.0000699399999999</v>
      </c>
      <c r="O1328" s="111">
        <f t="shared" si="1022"/>
        <v>1.0046002700000001</v>
      </c>
      <c r="P1328" s="111">
        <f t="shared" si="1007"/>
        <v>1.2769489314885627</v>
      </c>
      <c r="Q1328" s="106">
        <f t="shared" si="1021"/>
        <v>1.27703824</v>
      </c>
      <c r="R1328" s="106">
        <f t="shared" si="1008"/>
        <v>1.2486170000000001</v>
      </c>
      <c r="S1328" s="106">
        <f t="shared" si="992"/>
        <v>549.61531522999996</v>
      </c>
      <c r="T1328" s="106">
        <f t="shared" si="993"/>
        <v>20.673177500963586</v>
      </c>
      <c r="U1328" s="106">
        <f t="shared" si="994"/>
        <v>98.910008632701135</v>
      </c>
      <c r="V1328" s="106">
        <f t="shared" si="995"/>
        <v>559.7624526636647</v>
      </c>
      <c r="W1328" s="19">
        <f t="shared" si="1014"/>
        <v>0</v>
      </c>
      <c r="X1328" s="2">
        <f t="shared" si="996"/>
        <v>0</v>
      </c>
      <c r="Y1328" s="4">
        <f t="shared" si="997"/>
        <v>0</v>
      </c>
      <c r="Z1328" s="106">
        <f t="shared" si="1012"/>
        <v>0</v>
      </c>
      <c r="AA1328" s="114">
        <f t="shared" si="1009"/>
        <v>0.05</v>
      </c>
      <c r="AB1328" s="112">
        <f t="shared" si="999"/>
        <v>1</v>
      </c>
      <c r="AC1328" s="178">
        <f t="shared" si="1017"/>
        <v>30</v>
      </c>
      <c r="AD1328" s="11">
        <f t="shared" si="1010"/>
        <v>1.000135537</v>
      </c>
      <c r="AE1328" s="106">
        <f t="shared" si="1013"/>
        <v>7.4493210000000004E-2</v>
      </c>
      <c r="AF1328" s="106">
        <f t="shared" si="1000"/>
        <v>7.5868519999999995E-2</v>
      </c>
      <c r="AG1328" s="106">
        <f t="shared" si="1001"/>
        <v>0</v>
      </c>
      <c r="AH1328" s="115" t="str">
        <f t="shared" si="1019"/>
        <v>A+J=</v>
      </c>
      <c r="AI1328" s="116">
        <f t="shared" si="1011"/>
        <v>45498</v>
      </c>
      <c r="AJ1328" s="10"/>
      <c r="AK1328" s="1"/>
      <c r="AL1328" s="10"/>
      <c r="AM1328" s="1"/>
      <c r="AN1328" s="1"/>
      <c r="AO1328" s="3"/>
      <c r="AP1328" s="3"/>
      <c r="AQ1328" s="4"/>
      <c r="AR1328" s="4"/>
      <c r="AS1328" s="4"/>
      <c r="AT1328" s="4"/>
      <c r="AU1328" s="4"/>
      <c r="AV1328" s="4"/>
      <c r="AW1328" s="1"/>
      <c r="AX1328" s="1"/>
      <c r="AY1328" s="1"/>
      <c r="AZ1328" s="1"/>
      <c r="BA1328" s="1"/>
      <c r="BB1328" s="1"/>
      <c r="BC1328" s="1"/>
      <c r="BD1328" s="1"/>
      <c r="BE1328" s="1"/>
      <c r="BG1328" s="1"/>
      <c r="BH1328" s="1"/>
    </row>
    <row r="1329" spans="1:60" ht="15" customHeight="1" x14ac:dyDescent="0.25">
      <c r="A1329" s="105">
        <f t="shared" si="1002"/>
        <v>45470</v>
      </c>
      <c r="B1329" s="106">
        <f t="shared" si="988"/>
        <v>559.94609859562252</v>
      </c>
      <c r="C1329" s="2">
        <f t="shared" si="1003"/>
        <v>440.17926653000001</v>
      </c>
      <c r="D1329" s="2">
        <f t="shared" si="1004"/>
        <v>83.152710799999909</v>
      </c>
      <c r="E1329" s="106">
        <f t="shared" si="989"/>
        <v>357.0265557300001</v>
      </c>
      <c r="F1329" s="21">
        <f t="shared" si="1005"/>
        <v>6926.96</v>
      </c>
      <c r="G1329" s="108">
        <f t="shared" si="1006"/>
        <v>6941.51</v>
      </c>
      <c r="H1329" s="109">
        <f t="shared" si="1020"/>
        <v>45438</v>
      </c>
      <c r="I1329" s="109">
        <f t="shared" si="1015"/>
        <v>45469</v>
      </c>
      <c r="J1329" s="110">
        <f t="shared" si="990"/>
        <v>2.1004885259912065E-3</v>
      </c>
      <c r="K1329" s="117">
        <f t="shared" si="1016"/>
        <v>45498</v>
      </c>
      <c r="L1329" s="178">
        <f t="shared" si="1018"/>
        <v>30</v>
      </c>
      <c r="M1329" s="178">
        <f t="shared" ref="M1329:M1392" si="1023">L1329-(K1329-A1329)</f>
        <v>2</v>
      </c>
      <c r="N1329" s="106">
        <f t="shared" si="991"/>
        <v>1.00013989</v>
      </c>
      <c r="O1329" s="111">
        <f t="shared" si="1022"/>
        <v>1.0046002700000001</v>
      </c>
      <c r="P1329" s="111">
        <f t="shared" si="1007"/>
        <v>1.2769489314885627</v>
      </c>
      <c r="Q1329" s="106">
        <f t="shared" si="1021"/>
        <v>1.2771275600000001</v>
      </c>
      <c r="R1329" s="106">
        <f t="shared" si="1008"/>
        <v>1.2486170000000001</v>
      </c>
      <c r="S1329" s="106">
        <f t="shared" si="992"/>
        <v>549.61531522999996</v>
      </c>
      <c r="T1329" s="106">
        <f t="shared" si="993"/>
        <v>20.673177500963586</v>
      </c>
      <c r="U1329" s="106">
        <f t="shared" si="994"/>
        <v>98.941898244658958</v>
      </c>
      <c r="V1329" s="106">
        <f t="shared" si="995"/>
        <v>559.79434227562251</v>
      </c>
      <c r="W1329" s="19">
        <f t="shared" si="1014"/>
        <v>0</v>
      </c>
      <c r="X1329" s="2">
        <f t="shared" si="996"/>
        <v>0</v>
      </c>
      <c r="Y1329" s="4">
        <f t="shared" si="997"/>
        <v>0</v>
      </c>
      <c r="Z1329" s="106">
        <f t="shared" si="1012"/>
        <v>0</v>
      </c>
      <c r="AA1329" s="114">
        <f t="shared" si="1009"/>
        <v>0.05</v>
      </c>
      <c r="AB1329" s="112">
        <f t="shared" si="999"/>
        <v>2</v>
      </c>
      <c r="AC1329" s="178">
        <f t="shared" si="1017"/>
        <v>30</v>
      </c>
      <c r="AD1329" s="11">
        <f t="shared" si="1010"/>
        <v>1.0002710930000001</v>
      </c>
      <c r="AE1329" s="106">
        <f t="shared" si="1013"/>
        <v>0.14899686000000001</v>
      </c>
      <c r="AF1329" s="106">
        <f t="shared" si="1000"/>
        <v>0.15175632</v>
      </c>
      <c r="AG1329" s="106">
        <f t="shared" si="1001"/>
        <v>0</v>
      </c>
      <c r="AH1329" s="115" t="str">
        <f t="shared" si="1019"/>
        <v>A+J=</v>
      </c>
      <c r="AI1329" s="116">
        <f t="shared" si="1011"/>
        <v>45498</v>
      </c>
      <c r="AJ1329" s="10"/>
      <c r="AK1329" s="1"/>
      <c r="AL1329" s="10"/>
      <c r="AM1329" s="1"/>
      <c r="AN1329" s="1"/>
      <c r="AO1329" s="3"/>
      <c r="AP1329" s="3"/>
      <c r="AQ1329" s="4"/>
      <c r="AR1329" s="4"/>
      <c r="AS1329" s="4"/>
      <c r="AT1329" s="4"/>
      <c r="AU1329" s="4"/>
      <c r="AV1329" s="4"/>
      <c r="AW1329" s="1"/>
      <c r="AX1329" s="1"/>
      <c r="AY1329" s="1"/>
      <c r="AZ1329" s="1"/>
      <c r="BA1329" s="1"/>
      <c r="BB1329" s="1"/>
      <c r="BC1329" s="1"/>
      <c r="BD1329" s="1"/>
      <c r="BE1329" s="1"/>
      <c r="BG1329" s="1"/>
      <c r="BH1329" s="1"/>
    </row>
    <row r="1330" spans="1:60" ht="15" customHeight="1" x14ac:dyDescent="0.25">
      <c r="A1330" s="105">
        <f t="shared" si="1002"/>
        <v>45471</v>
      </c>
      <c r="B1330" s="106">
        <f t="shared" si="988"/>
        <v>560.05389830784588</v>
      </c>
      <c r="C1330" s="2">
        <f t="shared" si="1003"/>
        <v>440.17926653000001</v>
      </c>
      <c r="D1330" s="2">
        <f t="shared" si="1004"/>
        <v>83.152710799999909</v>
      </c>
      <c r="E1330" s="106">
        <f t="shared" si="989"/>
        <v>357.0265557300001</v>
      </c>
      <c r="F1330" s="21">
        <f t="shared" si="1005"/>
        <v>6926.96</v>
      </c>
      <c r="G1330" s="108">
        <f t="shared" si="1006"/>
        <v>6941.51</v>
      </c>
      <c r="H1330" s="109">
        <f t="shared" si="1020"/>
        <v>45438</v>
      </c>
      <c r="I1330" s="109">
        <f t="shared" si="1015"/>
        <v>45469</v>
      </c>
      <c r="J1330" s="110">
        <f t="shared" si="990"/>
        <v>2.1004885259912065E-3</v>
      </c>
      <c r="K1330" s="117">
        <f t="shared" si="1016"/>
        <v>45498</v>
      </c>
      <c r="L1330" s="178">
        <f t="shared" si="1018"/>
        <v>30</v>
      </c>
      <c r="M1330" s="178">
        <f t="shared" si="1023"/>
        <v>3</v>
      </c>
      <c r="N1330" s="106">
        <f t="shared" si="991"/>
        <v>1.0002098500000001</v>
      </c>
      <c r="O1330" s="111">
        <f t="shared" si="1022"/>
        <v>1.0046002700000001</v>
      </c>
      <c r="P1330" s="111">
        <f t="shared" si="1007"/>
        <v>1.2769489314885627</v>
      </c>
      <c r="Q1330" s="106">
        <f t="shared" si="1021"/>
        <v>1.27721689</v>
      </c>
      <c r="R1330" s="106">
        <f t="shared" si="1008"/>
        <v>1.2486170000000001</v>
      </c>
      <c r="S1330" s="106">
        <f t="shared" si="992"/>
        <v>549.61531522999996</v>
      </c>
      <c r="T1330" s="106">
        <f t="shared" si="993"/>
        <v>20.673177500963586</v>
      </c>
      <c r="U1330" s="106">
        <f t="shared" si="994"/>
        <v>98.973791426882329</v>
      </c>
      <c r="V1330" s="106">
        <f t="shared" si="995"/>
        <v>559.82623545784588</v>
      </c>
      <c r="W1330" s="19">
        <f t="shared" si="1014"/>
        <v>0</v>
      </c>
      <c r="X1330" s="2">
        <f t="shared" si="996"/>
        <v>0</v>
      </c>
      <c r="Y1330" s="4">
        <f t="shared" si="997"/>
        <v>0</v>
      </c>
      <c r="Z1330" s="106">
        <f t="shared" si="1012"/>
        <v>0</v>
      </c>
      <c r="AA1330" s="114">
        <f t="shared" si="1009"/>
        <v>0.05</v>
      </c>
      <c r="AB1330" s="112">
        <f t="shared" si="999"/>
        <v>3</v>
      </c>
      <c r="AC1330" s="178">
        <f t="shared" si="1017"/>
        <v>30</v>
      </c>
      <c r="AD1330" s="11">
        <f t="shared" si="1010"/>
        <v>1.000406667</v>
      </c>
      <c r="AE1330" s="106">
        <f t="shared" si="1013"/>
        <v>0.22351040999999999</v>
      </c>
      <c r="AF1330" s="106">
        <f t="shared" si="1000"/>
        <v>0.22766285</v>
      </c>
      <c r="AG1330" s="106">
        <f t="shared" si="1001"/>
        <v>0</v>
      </c>
      <c r="AH1330" s="115" t="str">
        <f t="shared" si="1019"/>
        <v>A+J=</v>
      </c>
      <c r="AI1330" s="116">
        <f t="shared" si="1011"/>
        <v>45498</v>
      </c>
      <c r="AJ1330" s="10"/>
      <c r="AK1330" s="1"/>
      <c r="AL1330" s="10"/>
      <c r="AM1330" s="1"/>
      <c r="AN1330" s="1"/>
      <c r="AO1330" s="3"/>
      <c r="AP1330" s="3"/>
      <c r="AQ1330" s="4"/>
      <c r="AR1330" s="4"/>
      <c r="AS1330" s="4"/>
      <c r="AT1330" s="4"/>
      <c r="AU1330" s="4"/>
      <c r="AV1330" s="4"/>
      <c r="AW1330" s="1"/>
      <c r="AX1330" s="1"/>
      <c r="AY1330" s="1"/>
      <c r="AZ1330" s="1"/>
      <c r="BA1330" s="1"/>
      <c r="BB1330" s="1"/>
      <c r="BC1330" s="1"/>
      <c r="BD1330" s="1"/>
      <c r="BE1330" s="1"/>
      <c r="BG1330" s="1"/>
      <c r="BH1330" s="1"/>
    </row>
    <row r="1331" spans="1:60" ht="15" customHeight="1" x14ac:dyDescent="0.25">
      <c r="A1331" s="105">
        <f t="shared" si="1002"/>
        <v>45472</v>
      </c>
      <c r="B1331" s="106">
        <f t="shared" si="988"/>
        <v>560.16172088033477</v>
      </c>
      <c r="C1331" s="2">
        <f t="shared" si="1003"/>
        <v>440.17926653000001</v>
      </c>
      <c r="D1331" s="2">
        <f t="shared" si="1004"/>
        <v>83.152710799999909</v>
      </c>
      <c r="E1331" s="106">
        <f t="shared" si="989"/>
        <v>357.0265557300001</v>
      </c>
      <c r="F1331" s="21">
        <f t="shared" si="1005"/>
        <v>6926.96</v>
      </c>
      <c r="G1331" s="108">
        <f t="shared" si="1006"/>
        <v>6941.51</v>
      </c>
      <c r="H1331" s="109">
        <f t="shared" si="1020"/>
        <v>45438</v>
      </c>
      <c r="I1331" s="109">
        <f t="shared" si="1015"/>
        <v>45469</v>
      </c>
      <c r="J1331" s="110">
        <f t="shared" si="990"/>
        <v>2.1004885259912065E-3</v>
      </c>
      <c r="K1331" s="117">
        <f t="shared" si="1016"/>
        <v>45498</v>
      </c>
      <c r="L1331" s="178">
        <f t="shared" si="1018"/>
        <v>30</v>
      </c>
      <c r="M1331" s="178">
        <f t="shared" si="1023"/>
        <v>4</v>
      </c>
      <c r="N1331" s="106">
        <f t="shared" si="991"/>
        <v>1.0002798100000001</v>
      </c>
      <c r="O1331" s="111">
        <f t="shared" si="1022"/>
        <v>1.0046002700000001</v>
      </c>
      <c r="P1331" s="111">
        <f t="shared" si="1007"/>
        <v>1.2769489314885627</v>
      </c>
      <c r="Q1331" s="106">
        <f t="shared" si="1021"/>
        <v>1.27730623</v>
      </c>
      <c r="R1331" s="106">
        <f t="shared" si="1008"/>
        <v>1.2486170000000001</v>
      </c>
      <c r="S1331" s="106">
        <f t="shared" si="992"/>
        <v>549.61531522999996</v>
      </c>
      <c r="T1331" s="106">
        <f t="shared" si="993"/>
        <v>20.673177500963586</v>
      </c>
      <c r="U1331" s="106">
        <f t="shared" si="994"/>
        <v>99.005688179371219</v>
      </c>
      <c r="V1331" s="106">
        <f t="shared" si="995"/>
        <v>559.85813221033482</v>
      </c>
      <c r="W1331" s="19">
        <f t="shared" si="1014"/>
        <v>0</v>
      </c>
      <c r="X1331" s="2">
        <f t="shared" si="996"/>
        <v>0</v>
      </c>
      <c r="Y1331" s="4">
        <f t="shared" si="997"/>
        <v>0</v>
      </c>
      <c r="Z1331" s="106">
        <f t="shared" si="1012"/>
        <v>0</v>
      </c>
      <c r="AA1331" s="114">
        <f t="shared" si="1009"/>
        <v>0.05</v>
      </c>
      <c r="AB1331" s="112">
        <f t="shared" si="999"/>
        <v>4</v>
      </c>
      <c r="AC1331" s="178">
        <f t="shared" si="1017"/>
        <v>30</v>
      </c>
      <c r="AD1331" s="11">
        <f t="shared" si="1010"/>
        <v>1.00054226</v>
      </c>
      <c r="AE1331" s="106">
        <f t="shared" si="1013"/>
        <v>0.29803439999999998</v>
      </c>
      <c r="AF1331" s="106">
        <f t="shared" si="1000"/>
        <v>0.30358867</v>
      </c>
      <c r="AG1331" s="106">
        <f t="shared" si="1001"/>
        <v>0</v>
      </c>
      <c r="AH1331" s="115" t="str">
        <f t="shared" si="1019"/>
        <v>A+J=</v>
      </c>
      <c r="AI1331" s="116">
        <f t="shared" si="1011"/>
        <v>45498</v>
      </c>
      <c r="AJ1331" s="10"/>
      <c r="AK1331" s="1"/>
      <c r="AL1331" s="10"/>
      <c r="AM1331" s="1"/>
      <c r="AN1331" s="1"/>
      <c r="AO1331" s="3"/>
      <c r="AP1331" s="3"/>
      <c r="AQ1331" s="4"/>
      <c r="AR1331" s="4"/>
      <c r="AS1331" s="4"/>
      <c r="AT1331" s="4"/>
      <c r="AU1331" s="4"/>
      <c r="AV1331" s="4"/>
      <c r="AW1331" s="1"/>
      <c r="AX1331" s="1"/>
      <c r="AY1331" s="1"/>
      <c r="AZ1331" s="1"/>
      <c r="BA1331" s="1"/>
      <c r="BB1331" s="1"/>
      <c r="BC1331" s="1"/>
      <c r="BD1331" s="1"/>
      <c r="BE1331" s="1"/>
      <c r="BG1331" s="1"/>
      <c r="BH1331" s="1"/>
    </row>
    <row r="1332" spans="1:60" ht="15" customHeight="1" x14ac:dyDescent="0.25">
      <c r="A1332" s="105">
        <f t="shared" si="1002"/>
        <v>45473</v>
      </c>
      <c r="B1332" s="106">
        <f t="shared" si="988"/>
        <v>560.26955860255816</v>
      </c>
      <c r="C1332" s="2">
        <f t="shared" si="1003"/>
        <v>440.17926653000001</v>
      </c>
      <c r="D1332" s="2">
        <f t="shared" si="1004"/>
        <v>83.152710799999909</v>
      </c>
      <c r="E1332" s="106">
        <f t="shared" si="989"/>
        <v>357.0265557300001</v>
      </c>
      <c r="F1332" s="21">
        <f t="shared" si="1005"/>
        <v>6926.96</v>
      </c>
      <c r="G1332" s="108">
        <f t="shared" si="1006"/>
        <v>6941.51</v>
      </c>
      <c r="H1332" s="109">
        <f t="shared" si="1020"/>
        <v>45438</v>
      </c>
      <c r="I1332" s="109">
        <f t="shared" si="1015"/>
        <v>45469</v>
      </c>
      <c r="J1332" s="110">
        <f t="shared" si="990"/>
        <v>2.1004885259912065E-3</v>
      </c>
      <c r="K1332" s="117">
        <f t="shared" si="1016"/>
        <v>45498</v>
      </c>
      <c r="L1332" s="178">
        <f t="shared" si="1018"/>
        <v>30</v>
      </c>
      <c r="M1332" s="178">
        <f t="shared" si="1023"/>
        <v>5</v>
      </c>
      <c r="N1332" s="106">
        <f t="shared" si="991"/>
        <v>1.0003497699999999</v>
      </c>
      <c r="O1332" s="111">
        <f t="shared" si="1022"/>
        <v>1.0046002700000001</v>
      </c>
      <c r="P1332" s="111">
        <f t="shared" si="1007"/>
        <v>1.2769489314885627</v>
      </c>
      <c r="Q1332" s="106">
        <f t="shared" si="1021"/>
        <v>1.27739556</v>
      </c>
      <c r="R1332" s="106">
        <f t="shared" si="1008"/>
        <v>1.2486170000000001</v>
      </c>
      <c r="S1332" s="106">
        <f t="shared" si="992"/>
        <v>549.61531522999996</v>
      </c>
      <c r="T1332" s="106">
        <f t="shared" si="993"/>
        <v>20.673177500963586</v>
      </c>
      <c r="U1332" s="106">
        <f t="shared" si="994"/>
        <v>99.037581361594576</v>
      </c>
      <c r="V1332" s="106">
        <f t="shared" si="995"/>
        <v>559.89002539255819</v>
      </c>
      <c r="W1332" s="19">
        <f t="shared" si="1014"/>
        <v>0</v>
      </c>
      <c r="X1332" s="2">
        <f t="shared" si="996"/>
        <v>0</v>
      </c>
      <c r="Y1332" s="4">
        <f t="shared" si="997"/>
        <v>0</v>
      </c>
      <c r="Z1332" s="106">
        <f t="shared" si="1012"/>
        <v>0</v>
      </c>
      <c r="AA1332" s="114">
        <f t="shared" si="1009"/>
        <v>0.05</v>
      </c>
      <c r="AB1332" s="112">
        <f t="shared" si="999"/>
        <v>5</v>
      </c>
      <c r="AC1332" s="178">
        <f t="shared" si="1017"/>
        <v>30</v>
      </c>
      <c r="AD1332" s="11">
        <f t="shared" si="1010"/>
        <v>1.0006778709999999</v>
      </c>
      <c r="AE1332" s="106">
        <f t="shared" si="1013"/>
        <v>0.37256827999999997</v>
      </c>
      <c r="AF1332" s="106">
        <f t="shared" si="1000"/>
        <v>0.37953321000000001</v>
      </c>
      <c r="AG1332" s="106">
        <f t="shared" si="1001"/>
        <v>0</v>
      </c>
      <c r="AH1332" s="115" t="str">
        <f t="shared" si="1019"/>
        <v>A+J=</v>
      </c>
      <c r="AI1332" s="116">
        <f t="shared" si="1011"/>
        <v>45498</v>
      </c>
      <c r="AJ1332" s="10"/>
      <c r="AK1332" s="1"/>
      <c r="AL1332" s="10"/>
      <c r="AM1332" s="1"/>
      <c r="AN1332" s="1"/>
      <c r="AO1332" s="3"/>
      <c r="AP1332" s="3"/>
      <c r="AQ1332" s="4"/>
      <c r="AR1332" s="4"/>
      <c r="AS1332" s="4"/>
      <c r="AT1332" s="4"/>
      <c r="AU1332" s="4"/>
      <c r="AV1332" s="4"/>
      <c r="AW1332" s="1"/>
      <c r="AX1332" s="1"/>
      <c r="AY1332" s="1"/>
      <c r="AZ1332" s="1"/>
      <c r="BA1332" s="1"/>
      <c r="BB1332" s="1"/>
      <c r="BC1332" s="1"/>
      <c r="BD1332" s="1"/>
      <c r="BE1332" s="1"/>
      <c r="BG1332" s="1"/>
      <c r="BH1332" s="1"/>
    </row>
    <row r="1333" spans="1:60" ht="15" customHeight="1" x14ac:dyDescent="0.25">
      <c r="A1333" s="105">
        <f t="shared" si="1002"/>
        <v>45474</v>
      </c>
      <c r="B1333" s="106">
        <f t="shared" si="988"/>
        <v>560.37742219531265</v>
      </c>
      <c r="C1333" s="2">
        <f t="shared" si="1003"/>
        <v>440.17926653000001</v>
      </c>
      <c r="D1333" s="2">
        <f t="shared" si="1004"/>
        <v>83.152710799999909</v>
      </c>
      <c r="E1333" s="106">
        <f t="shared" si="989"/>
        <v>357.0265557300001</v>
      </c>
      <c r="F1333" s="21">
        <f t="shared" si="1005"/>
        <v>6926.96</v>
      </c>
      <c r="G1333" s="108">
        <f t="shared" si="1006"/>
        <v>6941.51</v>
      </c>
      <c r="H1333" s="109">
        <f t="shared" si="1020"/>
        <v>45438</v>
      </c>
      <c r="I1333" s="109">
        <f t="shared" si="1015"/>
        <v>45469</v>
      </c>
      <c r="J1333" s="110">
        <f t="shared" si="990"/>
        <v>2.1004885259912065E-3</v>
      </c>
      <c r="K1333" s="117">
        <f t="shared" si="1016"/>
        <v>45498</v>
      </c>
      <c r="L1333" s="178">
        <f t="shared" si="1018"/>
        <v>30</v>
      </c>
      <c r="M1333" s="178">
        <f t="shared" si="1023"/>
        <v>6</v>
      </c>
      <c r="N1333" s="106">
        <f t="shared" si="991"/>
        <v>1.0004197399999999</v>
      </c>
      <c r="O1333" s="111">
        <f t="shared" si="1022"/>
        <v>1.0046002700000001</v>
      </c>
      <c r="P1333" s="111">
        <f t="shared" si="1007"/>
        <v>1.2769489314885627</v>
      </c>
      <c r="Q1333" s="106">
        <f t="shared" si="1021"/>
        <v>1.2774849100000001</v>
      </c>
      <c r="R1333" s="106">
        <f t="shared" si="1008"/>
        <v>1.2486170000000001</v>
      </c>
      <c r="S1333" s="106">
        <f t="shared" si="992"/>
        <v>549.61531522999996</v>
      </c>
      <c r="T1333" s="106">
        <f t="shared" si="993"/>
        <v>20.673177500963586</v>
      </c>
      <c r="U1333" s="106">
        <f t="shared" si="994"/>
        <v>99.069481684349086</v>
      </c>
      <c r="V1333" s="106">
        <f t="shared" si="995"/>
        <v>559.92192571531268</v>
      </c>
      <c r="W1333" s="19">
        <f t="shared" si="1014"/>
        <v>0</v>
      </c>
      <c r="X1333" s="2">
        <f t="shared" si="996"/>
        <v>0</v>
      </c>
      <c r="Y1333" s="4">
        <f t="shared" si="997"/>
        <v>0</v>
      </c>
      <c r="Z1333" s="106">
        <f t="shared" si="1012"/>
        <v>0</v>
      </c>
      <c r="AA1333" s="114">
        <f t="shared" si="1009"/>
        <v>0.05</v>
      </c>
      <c r="AB1333" s="112">
        <f t="shared" si="999"/>
        <v>6</v>
      </c>
      <c r="AC1333" s="178">
        <f t="shared" si="1017"/>
        <v>30</v>
      </c>
      <c r="AD1333" s="11">
        <f t="shared" si="1010"/>
        <v>1.0008135</v>
      </c>
      <c r="AE1333" s="106">
        <f t="shared" si="1013"/>
        <v>0.44711204999999998</v>
      </c>
      <c r="AF1333" s="106">
        <f t="shared" si="1000"/>
        <v>0.45549647999999998</v>
      </c>
      <c r="AG1333" s="106">
        <f t="shared" si="1001"/>
        <v>0</v>
      </c>
      <c r="AH1333" s="115" t="str">
        <f t="shared" si="1019"/>
        <v>A+J=</v>
      </c>
      <c r="AI1333" s="116">
        <f t="shared" si="1011"/>
        <v>45498</v>
      </c>
      <c r="AJ1333" s="10"/>
      <c r="AK1333" s="1"/>
      <c r="AL1333" s="10"/>
      <c r="AM1333" s="1"/>
      <c r="AN1333" s="1"/>
      <c r="AO1333" s="3"/>
      <c r="AP1333" s="3"/>
      <c r="AQ1333" s="4"/>
      <c r="AR1333" s="4"/>
      <c r="AS1333" s="4"/>
      <c r="AT1333" s="4"/>
      <c r="AU1333" s="4"/>
      <c r="AV1333" s="4"/>
      <c r="AW1333" s="1"/>
      <c r="AX1333" s="1"/>
      <c r="AY1333" s="1"/>
      <c r="AZ1333" s="1"/>
      <c r="BA1333" s="1"/>
      <c r="BB1333" s="1"/>
      <c r="BC1333" s="1"/>
      <c r="BD1333" s="1"/>
      <c r="BE1333" s="1"/>
      <c r="BG1333" s="1"/>
      <c r="BH1333" s="1"/>
    </row>
    <row r="1334" spans="1:60" ht="15" customHeight="1" x14ac:dyDescent="0.25">
      <c r="A1334" s="105">
        <f t="shared" si="1002"/>
        <v>45475</v>
      </c>
      <c r="B1334" s="106">
        <f t="shared" si="988"/>
        <v>560.48530508806709</v>
      </c>
      <c r="C1334" s="2">
        <f t="shared" si="1003"/>
        <v>440.17926653000001</v>
      </c>
      <c r="D1334" s="2">
        <f t="shared" si="1004"/>
        <v>83.152710799999909</v>
      </c>
      <c r="E1334" s="106">
        <f t="shared" si="989"/>
        <v>357.0265557300001</v>
      </c>
      <c r="F1334" s="21">
        <f t="shared" si="1005"/>
        <v>6926.96</v>
      </c>
      <c r="G1334" s="108">
        <f t="shared" si="1006"/>
        <v>6941.51</v>
      </c>
      <c r="H1334" s="109">
        <f t="shared" si="1020"/>
        <v>45438</v>
      </c>
      <c r="I1334" s="109">
        <f t="shared" si="1015"/>
        <v>45469</v>
      </c>
      <c r="J1334" s="110">
        <f t="shared" si="990"/>
        <v>2.1004885259912065E-3</v>
      </c>
      <c r="K1334" s="117">
        <f t="shared" si="1016"/>
        <v>45498</v>
      </c>
      <c r="L1334" s="178">
        <f t="shared" si="1018"/>
        <v>30</v>
      </c>
      <c r="M1334" s="178">
        <f t="shared" si="1023"/>
        <v>7</v>
      </c>
      <c r="N1334" s="106">
        <f t="shared" si="991"/>
        <v>1.0004897100000001</v>
      </c>
      <c r="O1334" s="111">
        <f t="shared" si="1022"/>
        <v>1.0046002700000001</v>
      </c>
      <c r="P1334" s="111">
        <f t="shared" si="1007"/>
        <v>1.2769489314885627</v>
      </c>
      <c r="Q1334" s="106">
        <f t="shared" si="1021"/>
        <v>1.27757426</v>
      </c>
      <c r="R1334" s="106">
        <f t="shared" si="1008"/>
        <v>1.2486170000000001</v>
      </c>
      <c r="S1334" s="106">
        <f t="shared" si="992"/>
        <v>549.61531522999996</v>
      </c>
      <c r="T1334" s="106">
        <f t="shared" si="993"/>
        <v>20.673177500963586</v>
      </c>
      <c r="U1334" s="106">
        <f t="shared" si="994"/>
        <v>99.101382007103524</v>
      </c>
      <c r="V1334" s="106">
        <f t="shared" si="995"/>
        <v>559.95382603806706</v>
      </c>
      <c r="W1334" s="19">
        <f t="shared" si="1014"/>
        <v>0</v>
      </c>
      <c r="X1334" s="2">
        <f t="shared" si="996"/>
        <v>0</v>
      </c>
      <c r="Y1334" s="4">
        <f t="shared" si="997"/>
        <v>0</v>
      </c>
      <c r="Z1334" s="106">
        <f t="shared" si="1012"/>
        <v>0</v>
      </c>
      <c r="AA1334" s="114">
        <f t="shared" si="1009"/>
        <v>0.05</v>
      </c>
      <c r="AB1334" s="112">
        <f t="shared" si="999"/>
        <v>7</v>
      </c>
      <c r="AC1334" s="178">
        <f t="shared" si="1017"/>
        <v>30</v>
      </c>
      <c r="AD1334" s="11">
        <f t="shared" si="1010"/>
        <v>1.0009491479999999</v>
      </c>
      <c r="AE1334" s="106">
        <f t="shared" si="1013"/>
        <v>0.52166626999999999</v>
      </c>
      <c r="AF1334" s="106">
        <f t="shared" si="1000"/>
        <v>0.53147904999999995</v>
      </c>
      <c r="AG1334" s="106">
        <f t="shared" si="1001"/>
        <v>0</v>
      </c>
      <c r="AH1334" s="115" t="str">
        <f t="shared" si="1019"/>
        <v>A+J=</v>
      </c>
      <c r="AI1334" s="116">
        <f t="shared" si="1011"/>
        <v>45498</v>
      </c>
      <c r="AJ1334" s="10"/>
      <c r="AK1334" s="1"/>
      <c r="AL1334" s="10"/>
      <c r="AM1334" s="1"/>
      <c r="AN1334" s="1"/>
      <c r="AO1334" s="3"/>
      <c r="AP1334" s="3"/>
      <c r="AQ1334" s="4"/>
      <c r="AR1334" s="4"/>
      <c r="AS1334" s="4"/>
      <c r="AT1334" s="4"/>
      <c r="AU1334" s="4"/>
      <c r="AV1334" s="4"/>
      <c r="AW1334" s="1"/>
      <c r="AX1334" s="1"/>
      <c r="AY1334" s="1"/>
      <c r="AZ1334" s="1"/>
      <c r="BA1334" s="1"/>
      <c r="BB1334" s="1"/>
      <c r="BC1334" s="1"/>
      <c r="BD1334" s="1"/>
      <c r="BE1334" s="1"/>
      <c r="BG1334" s="1"/>
      <c r="BH1334" s="1"/>
    </row>
    <row r="1335" spans="1:60" ht="15" customHeight="1" x14ac:dyDescent="0.25">
      <c r="A1335" s="105">
        <f t="shared" si="1002"/>
        <v>45476</v>
      </c>
      <c r="B1335" s="106">
        <f t="shared" si="988"/>
        <v>560.59321028108707</v>
      </c>
      <c r="C1335" s="2">
        <f t="shared" si="1003"/>
        <v>440.17926653000001</v>
      </c>
      <c r="D1335" s="2">
        <f t="shared" si="1004"/>
        <v>83.152710799999909</v>
      </c>
      <c r="E1335" s="106">
        <f t="shared" si="989"/>
        <v>357.0265557300001</v>
      </c>
      <c r="F1335" s="21">
        <f t="shared" si="1005"/>
        <v>6926.96</v>
      </c>
      <c r="G1335" s="108">
        <f t="shared" si="1006"/>
        <v>6941.51</v>
      </c>
      <c r="H1335" s="109">
        <f t="shared" si="1020"/>
        <v>45438</v>
      </c>
      <c r="I1335" s="109">
        <f t="shared" si="1015"/>
        <v>45469</v>
      </c>
      <c r="J1335" s="110">
        <f t="shared" si="990"/>
        <v>2.1004885259912065E-3</v>
      </c>
      <c r="K1335" s="117">
        <f t="shared" si="1016"/>
        <v>45498</v>
      </c>
      <c r="L1335" s="178">
        <f t="shared" si="1018"/>
        <v>30</v>
      </c>
      <c r="M1335" s="178">
        <f t="shared" si="1023"/>
        <v>8</v>
      </c>
      <c r="N1335" s="106">
        <f t="shared" si="991"/>
        <v>1.00055969</v>
      </c>
      <c r="O1335" s="111">
        <f t="shared" si="1022"/>
        <v>1.0046002700000001</v>
      </c>
      <c r="P1335" s="111">
        <f t="shared" si="1007"/>
        <v>1.2769489314885627</v>
      </c>
      <c r="Q1335" s="106">
        <f t="shared" si="1021"/>
        <v>1.27766362</v>
      </c>
      <c r="R1335" s="106">
        <f t="shared" si="1008"/>
        <v>1.2486170000000001</v>
      </c>
      <c r="S1335" s="106">
        <f t="shared" si="992"/>
        <v>549.61531522999996</v>
      </c>
      <c r="T1335" s="106">
        <f t="shared" si="993"/>
        <v>20.673177500963586</v>
      </c>
      <c r="U1335" s="106">
        <f t="shared" si="994"/>
        <v>99.133285900123568</v>
      </c>
      <c r="V1335" s="106">
        <f t="shared" si="995"/>
        <v>559.98572993108712</v>
      </c>
      <c r="W1335" s="19">
        <f t="shared" si="1014"/>
        <v>0</v>
      </c>
      <c r="X1335" s="2">
        <f t="shared" si="996"/>
        <v>0</v>
      </c>
      <c r="Y1335" s="4">
        <f t="shared" si="997"/>
        <v>0</v>
      </c>
      <c r="Z1335" s="106">
        <f t="shared" si="1012"/>
        <v>0</v>
      </c>
      <c r="AA1335" s="114">
        <f t="shared" si="1009"/>
        <v>0.05</v>
      </c>
      <c r="AB1335" s="112">
        <f t="shared" si="999"/>
        <v>8</v>
      </c>
      <c r="AC1335" s="178">
        <f t="shared" si="1017"/>
        <v>30</v>
      </c>
      <c r="AD1335" s="11">
        <f t="shared" si="1010"/>
        <v>1.0010848139999999</v>
      </c>
      <c r="AE1335" s="106">
        <f t="shared" si="1013"/>
        <v>0.59623037999999995</v>
      </c>
      <c r="AF1335" s="106">
        <f t="shared" si="1000"/>
        <v>0.60748035</v>
      </c>
      <c r="AG1335" s="106">
        <f t="shared" si="1001"/>
        <v>0</v>
      </c>
      <c r="AH1335" s="115" t="str">
        <f t="shared" si="1019"/>
        <v>A+J=</v>
      </c>
      <c r="AI1335" s="116">
        <f t="shared" si="1011"/>
        <v>45498</v>
      </c>
      <c r="AJ1335" s="10"/>
      <c r="AK1335" s="1"/>
      <c r="AL1335" s="10"/>
      <c r="AM1335" s="1"/>
      <c r="AN1335" s="1"/>
      <c r="AO1335" s="3"/>
      <c r="AP1335" s="3"/>
      <c r="AQ1335" s="4"/>
      <c r="AR1335" s="4"/>
      <c r="AS1335" s="4"/>
      <c r="AT1335" s="4"/>
      <c r="AU1335" s="4"/>
      <c r="AV1335" s="4"/>
      <c r="AW1335" s="1"/>
      <c r="AX1335" s="1"/>
      <c r="AY1335" s="1"/>
      <c r="AZ1335" s="1"/>
      <c r="BA1335" s="1"/>
      <c r="BB1335" s="1"/>
      <c r="BC1335" s="1"/>
      <c r="BD1335" s="1"/>
      <c r="BE1335" s="1"/>
      <c r="BG1335" s="1"/>
      <c r="BH1335" s="1"/>
    </row>
    <row r="1336" spans="1:60" ht="15" customHeight="1" x14ac:dyDescent="0.25">
      <c r="A1336" s="105">
        <f t="shared" si="1002"/>
        <v>45477</v>
      </c>
      <c r="B1336" s="106">
        <f t="shared" si="988"/>
        <v>560.70114137463827</v>
      </c>
      <c r="C1336" s="2">
        <f t="shared" si="1003"/>
        <v>440.17926653000001</v>
      </c>
      <c r="D1336" s="2">
        <f t="shared" si="1004"/>
        <v>83.152710799999909</v>
      </c>
      <c r="E1336" s="106">
        <f t="shared" si="989"/>
        <v>357.0265557300001</v>
      </c>
      <c r="F1336" s="21">
        <f t="shared" si="1005"/>
        <v>6926.96</v>
      </c>
      <c r="G1336" s="108">
        <f t="shared" si="1006"/>
        <v>6941.51</v>
      </c>
      <c r="H1336" s="109">
        <f t="shared" si="1020"/>
        <v>45438</v>
      </c>
      <c r="I1336" s="109">
        <f t="shared" si="1015"/>
        <v>45469</v>
      </c>
      <c r="J1336" s="110">
        <f t="shared" si="990"/>
        <v>2.1004885259912065E-3</v>
      </c>
      <c r="K1336" s="117">
        <f t="shared" si="1016"/>
        <v>45498</v>
      </c>
      <c r="L1336" s="178">
        <f t="shared" si="1018"/>
        <v>30</v>
      </c>
      <c r="M1336" s="178">
        <f t="shared" si="1023"/>
        <v>9</v>
      </c>
      <c r="N1336" s="106">
        <f t="shared" si="991"/>
        <v>1.0006296800000001</v>
      </c>
      <c r="O1336" s="111">
        <f t="shared" si="1022"/>
        <v>1.0046002700000001</v>
      </c>
      <c r="P1336" s="111">
        <f t="shared" si="1007"/>
        <v>1.2769489314885627</v>
      </c>
      <c r="Q1336" s="106">
        <f t="shared" si="1021"/>
        <v>1.2777529999999999</v>
      </c>
      <c r="R1336" s="106">
        <f t="shared" si="1008"/>
        <v>1.2486170000000001</v>
      </c>
      <c r="S1336" s="106">
        <f t="shared" si="992"/>
        <v>549.61531522999996</v>
      </c>
      <c r="T1336" s="106">
        <f t="shared" si="993"/>
        <v>20.673177500963586</v>
      </c>
      <c r="U1336" s="106">
        <f t="shared" si="994"/>
        <v>99.165196933674693</v>
      </c>
      <c r="V1336" s="106">
        <f t="shared" si="995"/>
        <v>560.0176409646383</v>
      </c>
      <c r="W1336" s="19">
        <f t="shared" si="1014"/>
        <v>0</v>
      </c>
      <c r="X1336" s="2">
        <f t="shared" si="996"/>
        <v>0</v>
      </c>
      <c r="Y1336" s="4">
        <f t="shared" si="997"/>
        <v>0</v>
      </c>
      <c r="Z1336" s="106">
        <f t="shared" si="1012"/>
        <v>0</v>
      </c>
      <c r="AA1336" s="114">
        <f t="shared" si="1009"/>
        <v>0.05</v>
      </c>
      <c r="AB1336" s="112">
        <f t="shared" si="999"/>
        <v>9</v>
      </c>
      <c r="AC1336" s="178">
        <f t="shared" si="1017"/>
        <v>30</v>
      </c>
      <c r="AD1336" s="11">
        <f t="shared" si="1010"/>
        <v>1.0012204979999999</v>
      </c>
      <c r="AE1336" s="106">
        <f t="shared" si="1013"/>
        <v>0.67080439000000003</v>
      </c>
      <c r="AF1336" s="106">
        <f t="shared" si="1000"/>
        <v>0.68350040999999995</v>
      </c>
      <c r="AG1336" s="106">
        <f t="shared" si="1001"/>
        <v>0</v>
      </c>
      <c r="AH1336" s="115" t="str">
        <f t="shared" si="1019"/>
        <v>A+J=</v>
      </c>
      <c r="AI1336" s="116">
        <f t="shared" si="1011"/>
        <v>45498</v>
      </c>
      <c r="AJ1336" s="10"/>
      <c r="AK1336" s="1"/>
      <c r="AL1336" s="10"/>
      <c r="AM1336" s="1"/>
      <c r="AN1336" s="1"/>
      <c r="AO1336" s="3"/>
      <c r="AP1336" s="3"/>
      <c r="AQ1336" s="4"/>
      <c r="AR1336" s="4"/>
      <c r="AS1336" s="4"/>
      <c r="AT1336" s="4"/>
      <c r="AU1336" s="4"/>
      <c r="AV1336" s="4"/>
      <c r="AW1336" s="1"/>
      <c r="AX1336" s="1"/>
      <c r="AY1336" s="1"/>
      <c r="AZ1336" s="1"/>
      <c r="BA1336" s="1"/>
      <c r="BB1336" s="1"/>
      <c r="BC1336" s="1"/>
      <c r="BD1336" s="1"/>
      <c r="BE1336" s="1"/>
      <c r="BG1336" s="1"/>
      <c r="BH1336" s="1"/>
    </row>
    <row r="1337" spans="1:60" ht="15" customHeight="1" x14ac:dyDescent="0.25">
      <c r="A1337" s="105">
        <f t="shared" si="1002"/>
        <v>45478</v>
      </c>
      <c r="B1337" s="106">
        <f t="shared" si="988"/>
        <v>560.80908817792385</v>
      </c>
      <c r="C1337" s="2">
        <f t="shared" si="1003"/>
        <v>440.17926653000001</v>
      </c>
      <c r="D1337" s="2">
        <f t="shared" si="1004"/>
        <v>83.152710799999909</v>
      </c>
      <c r="E1337" s="106">
        <f t="shared" si="989"/>
        <v>357.0265557300001</v>
      </c>
      <c r="F1337" s="21">
        <f t="shared" si="1005"/>
        <v>6926.96</v>
      </c>
      <c r="G1337" s="108">
        <f t="shared" si="1006"/>
        <v>6941.51</v>
      </c>
      <c r="H1337" s="109">
        <f t="shared" si="1020"/>
        <v>45438</v>
      </c>
      <c r="I1337" s="109">
        <f t="shared" si="1015"/>
        <v>45469</v>
      </c>
      <c r="J1337" s="110">
        <f t="shared" si="990"/>
        <v>2.1004885259912065E-3</v>
      </c>
      <c r="K1337" s="117">
        <f t="shared" si="1016"/>
        <v>45498</v>
      </c>
      <c r="L1337" s="178">
        <f t="shared" si="1018"/>
        <v>30</v>
      </c>
      <c r="M1337" s="178">
        <f t="shared" si="1023"/>
        <v>10</v>
      </c>
      <c r="N1337" s="106">
        <f t="shared" si="991"/>
        <v>1.0006996699999999</v>
      </c>
      <c r="O1337" s="111">
        <f t="shared" si="1022"/>
        <v>1.0046002700000001</v>
      </c>
      <c r="P1337" s="111">
        <f t="shared" si="1007"/>
        <v>1.2769489314885627</v>
      </c>
      <c r="Q1337" s="106">
        <f t="shared" si="1021"/>
        <v>1.2778423699999999</v>
      </c>
      <c r="R1337" s="106">
        <f t="shared" si="1008"/>
        <v>1.2486170000000001</v>
      </c>
      <c r="S1337" s="106">
        <f t="shared" si="992"/>
        <v>549.61531522999996</v>
      </c>
      <c r="T1337" s="106">
        <f t="shared" si="993"/>
        <v>20.673177500963586</v>
      </c>
      <c r="U1337" s="106">
        <f t="shared" si="994"/>
        <v>99.19710439696027</v>
      </c>
      <c r="V1337" s="106">
        <f t="shared" si="995"/>
        <v>560.04954842792381</v>
      </c>
      <c r="W1337" s="19">
        <f t="shared" si="1014"/>
        <v>0</v>
      </c>
      <c r="X1337" s="2">
        <f t="shared" si="996"/>
        <v>0</v>
      </c>
      <c r="Y1337" s="4">
        <f t="shared" si="997"/>
        <v>0</v>
      </c>
      <c r="Z1337" s="106">
        <f t="shared" si="1012"/>
        <v>0</v>
      </c>
      <c r="AA1337" s="114">
        <f t="shared" si="1009"/>
        <v>0.05</v>
      </c>
      <c r="AB1337" s="112">
        <f t="shared" si="999"/>
        <v>10</v>
      </c>
      <c r="AC1337" s="178">
        <f t="shared" si="1017"/>
        <v>30</v>
      </c>
      <c r="AD1337" s="11">
        <f t="shared" si="1010"/>
        <v>1.0013562009999999</v>
      </c>
      <c r="AE1337" s="106">
        <f t="shared" si="1013"/>
        <v>0.74538884000000005</v>
      </c>
      <c r="AF1337" s="106">
        <f t="shared" si="1000"/>
        <v>0.75953974999999996</v>
      </c>
      <c r="AG1337" s="106">
        <f t="shared" si="1001"/>
        <v>0</v>
      </c>
      <c r="AH1337" s="115" t="str">
        <f t="shared" si="1019"/>
        <v>A+J=</v>
      </c>
      <c r="AI1337" s="116">
        <f t="shared" si="1011"/>
        <v>45498</v>
      </c>
      <c r="AJ1337" s="10"/>
      <c r="AK1337" s="1"/>
      <c r="AL1337" s="10"/>
      <c r="AM1337" s="1"/>
      <c r="AN1337" s="1"/>
      <c r="AO1337" s="3"/>
      <c r="AP1337" s="3"/>
      <c r="AQ1337" s="4"/>
      <c r="AR1337" s="4"/>
      <c r="AS1337" s="4"/>
      <c r="AT1337" s="4"/>
      <c r="AU1337" s="4"/>
      <c r="AV1337" s="4"/>
      <c r="AW1337" s="1"/>
      <c r="AX1337" s="1"/>
      <c r="AY1337" s="1"/>
      <c r="AZ1337" s="1"/>
      <c r="BA1337" s="1"/>
      <c r="BB1337" s="1"/>
      <c r="BC1337" s="1"/>
      <c r="BD1337" s="1"/>
      <c r="BE1337" s="1"/>
      <c r="BG1337" s="1"/>
      <c r="BH1337" s="1"/>
    </row>
    <row r="1338" spans="1:60" ht="15" customHeight="1" x14ac:dyDescent="0.25">
      <c r="A1338" s="105">
        <f t="shared" si="1002"/>
        <v>45479</v>
      </c>
      <c r="B1338" s="106">
        <f t="shared" si="988"/>
        <v>560.91705373120953</v>
      </c>
      <c r="C1338" s="2">
        <f t="shared" si="1003"/>
        <v>440.17926653000001</v>
      </c>
      <c r="D1338" s="2">
        <f t="shared" si="1004"/>
        <v>83.152710799999909</v>
      </c>
      <c r="E1338" s="106">
        <f t="shared" si="989"/>
        <v>357.0265557300001</v>
      </c>
      <c r="F1338" s="21">
        <f t="shared" si="1005"/>
        <v>6926.96</v>
      </c>
      <c r="G1338" s="108">
        <f t="shared" si="1006"/>
        <v>6941.51</v>
      </c>
      <c r="H1338" s="109">
        <f t="shared" si="1020"/>
        <v>45438</v>
      </c>
      <c r="I1338" s="109">
        <f t="shared" si="1015"/>
        <v>45469</v>
      </c>
      <c r="J1338" s="110">
        <f t="shared" si="990"/>
        <v>2.1004885259912065E-3</v>
      </c>
      <c r="K1338" s="117">
        <f t="shared" si="1016"/>
        <v>45498</v>
      </c>
      <c r="L1338" s="178">
        <f t="shared" si="1018"/>
        <v>30</v>
      </c>
      <c r="M1338" s="178">
        <f t="shared" si="1023"/>
        <v>11</v>
      </c>
      <c r="N1338" s="106">
        <f t="shared" si="991"/>
        <v>1.00076966</v>
      </c>
      <c r="O1338" s="111">
        <f t="shared" si="1022"/>
        <v>1.0046002700000001</v>
      </c>
      <c r="P1338" s="111">
        <f t="shared" si="1007"/>
        <v>1.2769489314885627</v>
      </c>
      <c r="Q1338" s="106">
        <f t="shared" si="1021"/>
        <v>1.2779317400000001</v>
      </c>
      <c r="R1338" s="106">
        <f t="shared" si="1008"/>
        <v>1.2486170000000001</v>
      </c>
      <c r="S1338" s="106">
        <f t="shared" si="992"/>
        <v>549.61531522999996</v>
      </c>
      <c r="T1338" s="106">
        <f t="shared" si="993"/>
        <v>20.673177500963586</v>
      </c>
      <c r="U1338" s="106">
        <f t="shared" si="994"/>
        <v>99.229011860245933</v>
      </c>
      <c r="V1338" s="106">
        <f t="shared" si="995"/>
        <v>560.08145589120954</v>
      </c>
      <c r="W1338" s="19">
        <f t="shared" si="1014"/>
        <v>0</v>
      </c>
      <c r="X1338" s="2">
        <f t="shared" si="996"/>
        <v>0</v>
      </c>
      <c r="Y1338" s="4">
        <f t="shared" si="997"/>
        <v>0</v>
      </c>
      <c r="Z1338" s="106">
        <f t="shared" si="1012"/>
        <v>0</v>
      </c>
      <c r="AA1338" s="114">
        <f t="shared" si="1009"/>
        <v>0.05</v>
      </c>
      <c r="AB1338" s="112">
        <f t="shared" si="999"/>
        <v>11</v>
      </c>
      <c r="AC1338" s="178">
        <f t="shared" si="1017"/>
        <v>30</v>
      </c>
      <c r="AD1338" s="11">
        <f t="shared" si="1010"/>
        <v>1.001491922</v>
      </c>
      <c r="AE1338" s="106">
        <f t="shared" si="1013"/>
        <v>0.81998318000000003</v>
      </c>
      <c r="AF1338" s="106">
        <f t="shared" si="1000"/>
        <v>0.83559784000000004</v>
      </c>
      <c r="AG1338" s="106">
        <f t="shared" si="1001"/>
        <v>0</v>
      </c>
      <c r="AH1338" s="115" t="str">
        <f t="shared" si="1019"/>
        <v>A+J=</v>
      </c>
      <c r="AI1338" s="116">
        <f t="shared" si="1011"/>
        <v>45498</v>
      </c>
      <c r="AJ1338" s="10"/>
      <c r="AK1338" s="1"/>
      <c r="AL1338" s="10"/>
      <c r="AM1338" s="1"/>
      <c r="AN1338" s="1"/>
      <c r="AO1338" s="3"/>
      <c r="AP1338" s="3"/>
      <c r="AQ1338" s="4"/>
      <c r="AR1338" s="4"/>
      <c r="AS1338" s="4"/>
      <c r="AT1338" s="4"/>
      <c r="AU1338" s="4"/>
      <c r="AV1338" s="4"/>
      <c r="AW1338" s="1"/>
      <c r="AX1338" s="1"/>
      <c r="AY1338" s="1"/>
      <c r="AZ1338" s="1"/>
      <c r="BA1338" s="1"/>
      <c r="BB1338" s="1"/>
      <c r="BC1338" s="1"/>
      <c r="BD1338" s="1"/>
      <c r="BE1338" s="1"/>
      <c r="BG1338" s="1"/>
      <c r="BH1338" s="1"/>
    </row>
    <row r="1339" spans="1:60" ht="15" customHeight="1" x14ac:dyDescent="0.25">
      <c r="A1339" s="105">
        <f t="shared" si="1002"/>
        <v>45480</v>
      </c>
      <c r="B1339" s="106">
        <f t="shared" si="988"/>
        <v>561.0250457350262</v>
      </c>
      <c r="C1339" s="2">
        <f t="shared" si="1003"/>
        <v>440.17926653000001</v>
      </c>
      <c r="D1339" s="2">
        <f t="shared" si="1004"/>
        <v>83.152710799999909</v>
      </c>
      <c r="E1339" s="106">
        <f t="shared" si="989"/>
        <v>357.0265557300001</v>
      </c>
      <c r="F1339" s="21">
        <f t="shared" si="1005"/>
        <v>6926.96</v>
      </c>
      <c r="G1339" s="108">
        <f t="shared" si="1006"/>
        <v>6941.51</v>
      </c>
      <c r="H1339" s="109">
        <f t="shared" si="1020"/>
        <v>45438</v>
      </c>
      <c r="I1339" s="109">
        <f t="shared" si="1015"/>
        <v>45469</v>
      </c>
      <c r="J1339" s="110">
        <f t="shared" si="990"/>
        <v>2.1004885259912065E-3</v>
      </c>
      <c r="K1339" s="117">
        <f t="shared" si="1016"/>
        <v>45498</v>
      </c>
      <c r="L1339" s="178">
        <f t="shared" si="1018"/>
        <v>30</v>
      </c>
      <c r="M1339" s="178">
        <f t="shared" si="1023"/>
        <v>12</v>
      </c>
      <c r="N1339" s="106">
        <f t="shared" si="991"/>
        <v>1.00083966</v>
      </c>
      <c r="O1339" s="111">
        <f t="shared" si="1022"/>
        <v>1.0046002700000001</v>
      </c>
      <c r="P1339" s="111">
        <f t="shared" si="1007"/>
        <v>1.2769489314885627</v>
      </c>
      <c r="Q1339" s="106">
        <f t="shared" si="1021"/>
        <v>1.2780211299999999</v>
      </c>
      <c r="R1339" s="106">
        <f t="shared" si="1008"/>
        <v>1.2486170000000001</v>
      </c>
      <c r="S1339" s="106">
        <f t="shared" si="992"/>
        <v>549.61531522999996</v>
      </c>
      <c r="T1339" s="106">
        <f t="shared" si="993"/>
        <v>20.673177500963586</v>
      </c>
      <c r="U1339" s="106">
        <f t="shared" si="994"/>
        <v>99.260926464062578</v>
      </c>
      <c r="V1339" s="106">
        <f t="shared" si="995"/>
        <v>560.11337049502617</v>
      </c>
      <c r="W1339" s="19">
        <f t="shared" si="1014"/>
        <v>0</v>
      </c>
      <c r="X1339" s="2">
        <f t="shared" si="996"/>
        <v>0</v>
      </c>
      <c r="Y1339" s="4">
        <f t="shared" si="997"/>
        <v>0</v>
      </c>
      <c r="Z1339" s="106">
        <f t="shared" si="1012"/>
        <v>0</v>
      </c>
      <c r="AA1339" s="114">
        <f t="shared" si="1009"/>
        <v>0.05</v>
      </c>
      <c r="AB1339" s="112">
        <f t="shared" si="999"/>
        <v>12</v>
      </c>
      <c r="AC1339" s="178">
        <f t="shared" si="1017"/>
        <v>30</v>
      </c>
      <c r="AD1339" s="11">
        <f t="shared" si="1010"/>
        <v>1.001627662</v>
      </c>
      <c r="AE1339" s="106">
        <f t="shared" si="1013"/>
        <v>0.89458795999999996</v>
      </c>
      <c r="AF1339" s="106">
        <f t="shared" si="1000"/>
        <v>0.91167524</v>
      </c>
      <c r="AG1339" s="106">
        <f t="shared" si="1001"/>
        <v>0</v>
      </c>
      <c r="AH1339" s="115" t="str">
        <f t="shared" si="1019"/>
        <v>A+J=</v>
      </c>
      <c r="AI1339" s="116">
        <f t="shared" si="1011"/>
        <v>45498</v>
      </c>
      <c r="AJ1339" s="10"/>
      <c r="AK1339" s="1"/>
      <c r="AL1339" s="10"/>
      <c r="AM1339" s="1"/>
      <c r="AN1339" s="1"/>
      <c r="AO1339" s="3"/>
      <c r="AP1339" s="3"/>
      <c r="AQ1339" s="4"/>
      <c r="AR1339" s="4"/>
      <c r="AS1339" s="4"/>
      <c r="AT1339" s="4"/>
      <c r="AU1339" s="4"/>
      <c r="AV1339" s="4"/>
      <c r="AW1339" s="1"/>
      <c r="AX1339" s="1"/>
      <c r="AY1339" s="1"/>
      <c r="AZ1339" s="1"/>
      <c r="BA1339" s="1"/>
      <c r="BB1339" s="1"/>
      <c r="BC1339" s="1"/>
      <c r="BD1339" s="1"/>
      <c r="BE1339" s="1"/>
      <c r="BG1339" s="1"/>
      <c r="BH1339" s="1"/>
    </row>
    <row r="1340" spans="1:60" ht="15" customHeight="1" x14ac:dyDescent="0.25">
      <c r="A1340" s="105">
        <f t="shared" si="1002"/>
        <v>45481</v>
      </c>
      <c r="B1340" s="106">
        <f t="shared" si="988"/>
        <v>561.13306006910841</v>
      </c>
      <c r="C1340" s="2">
        <f t="shared" si="1003"/>
        <v>440.17926653000001</v>
      </c>
      <c r="D1340" s="2">
        <f t="shared" si="1004"/>
        <v>83.152710799999909</v>
      </c>
      <c r="E1340" s="106">
        <f t="shared" si="989"/>
        <v>357.0265557300001</v>
      </c>
      <c r="F1340" s="21">
        <f t="shared" si="1005"/>
        <v>6926.96</v>
      </c>
      <c r="G1340" s="108">
        <f t="shared" si="1006"/>
        <v>6941.51</v>
      </c>
      <c r="H1340" s="109">
        <f t="shared" si="1020"/>
        <v>45438</v>
      </c>
      <c r="I1340" s="109">
        <f t="shared" si="1015"/>
        <v>45469</v>
      </c>
      <c r="J1340" s="110">
        <f t="shared" si="990"/>
        <v>2.1004885259912065E-3</v>
      </c>
      <c r="K1340" s="117">
        <f t="shared" si="1016"/>
        <v>45498</v>
      </c>
      <c r="L1340" s="178">
        <f t="shared" si="1018"/>
        <v>30</v>
      </c>
      <c r="M1340" s="178">
        <f t="shared" si="1023"/>
        <v>13</v>
      </c>
      <c r="N1340" s="106">
        <f t="shared" si="991"/>
        <v>1.00090967</v>
      </c>
      <c r="O1340" s="111">
        <f t="shared" si="1022"/>
        <v>1.0046002700000001</v>
      </c>
      <c r="P1340" s="111">
        <f t="shared" si="1007"/>
        <v>1.2769489314885627</v>
      </c>
      <c r="Q1340" s="106">
        <f t="shared" si="1021"/>
        <v>1.27811053</v>
      </c>
      <c r="R1340" s="106">
        <f t="shared" si="1008"/>
        <v>1.2486170000000001</v>
      </c>
      <c r="S1340" s="106">
        <f t="shared" si="992"/>
        <v>549.61531522999996</v>
      </c>
      <c r="T1340" s="106">
        <f t="shared" si="993"/>
        <v>20.673177500963586</v>
      </c>
      <c r="U1340" s="106">
        <f t="shared" si="994"/>
        <v>99.292844638144857</v>
      </c>
      <c r="V1340" s="106">
        <f t="shared" si="995"/>
        <v>560.14528866910837</v>
      </c>
      <c r="W1340" s="19">
        <f t="shared" si="1014"/>
        <v>0</v>
      </c>
      <c r="X1340" s="2">
        <f t="shared" si="996"/>
        <v>0</v>
      </c>
      <c r="Y1340" s="4">
        <f t="shared" si="997"/>
        <v>0</v>
      </c>
      <c r="Z1340" s="106">
        <f t="shared" si="1012"/>
        <v>0</v>
      </c>
      <c r="AA1340" s="114">
        <f t="shared" si="1009"/>
        <v>0.05</v>
      </c>
      <c r="AB1340" s="112">
        <f t="shared" si="999"/>
        <v>13</v>
      </c>
      <c r="AC1340" s="178">
        <f t="shared" si="1017"/>
        <v>30</v>
      </c>
      <c r="AD1340" s="11">
        <f t="shared" si="1010"/>
        <v>1.0017634200000001</v>
      </c>
      <c r="AE1340" s="106">
        <f t="shared" si="1013"/>
        <v>0.96920262999999995</v>
      </c>
      <c r="AF1340" s="106">
        <f t="shared" si="1000"/>
        <v>0.98777139999999997</v>
      </c>
      <c r="AG1340" s="106">
        <f t="shared" si="1001"/>
        <v>0</v>
      </c>
      <c r="AH1340" s="115" t="str">
        <f t="shared" si="1019"/>
        <v>A+J=</v>
      </c>
      <c r="AI1340" s="116">
        <f t="shared" si="1011"/>
        <v>45498</v>
      </c>
      <c r="AJ1340" s="10"/>
      <c r="AK1340" s="1"/>
      <c r="AL1340" s="10"/>
      <c r="AM1340" s="1"/>
      <c r="AN1340" s="1"/>
      <c r="AO1340" s="3"/>
      <c r="AP1340" s="3"/>
      <c r="AQ1340" s="4"/>
      <c r="AR1340" s="4"/>
      <c r="AS1340" s="4"/>
      <c r="AT1340" s="4"/>
      <c r="AU1340" s="4"/>
      <c r="AV1340" s="4"/>
      <c r="AW1340" s="1"/>
      <c r="AX1340" s="1"/>
      <c r="AY1340" s="1"/>
      <c r="AZ1340" s="1"/>
      <c r="BA1340" s="1"/>
      <c r="BB1340" s="1"/>
      <c r="BC1340" s="1"/>
      <c r="BD1340" s="1"/>
      <c r="BE1340" s="1"/>
      <c r="BG1340" s="1"/>
      <c r="BH1340" s="1"/>
    </row>
    <row r="1341" spans="1:60" ht="15" customHeight="1" x14ac:dyDescent="0.25">
      <c r="A1341" s="105">
        <f t="shared" si="1002"/>
        <v>45482</v>
      </c>
      <c r="B1341" s="106">
        <f t="shared" si="988"/>
        <v>561.24108957292515</v>
      </c>
      <c r="C1341" s="2">
        <f t="shared" si="1003"/>
        <v>440.17926653000001</v>
      </c>
      <c r="D1341" s="2">
        <f t="shared" si="1004"/>
        <v>83.152710799999909</v>
      </c>
      <c r="E1341" s="106">
        <f t="shared" si="989"/>
        <v>357.0265557300001</v>
      </c>
      <c r="F1341" s="21">
        <f t="shared" si="1005"/>
        <v>6926.96</v>
      </c>
      <c r="G1341" s="108">
        <f t="shared" si="1006"/>
        <v>6941.51</v>
      </c>
      <c r="H1341" s="109">
        <f t="shared" si="1020"/>
        <v>45438</v>
      </c>
      <c r="I1341" s="109">
        <f t="shared" si="1015"/>
        <v>45469</v>
      </c>
      <c r="J1341" s="110">
        <f t="shared" si="990"/>
        <v>2.1004885259912065E-3</v>
      </c>
      <c r="K1341" s="117">
        <f t="shared" si="1016"/>
        <v>45498</v>
      </c>
      <c r="L1341" s="178">
        <f t="shared" si="1018"/>
        <v>30</v>
      </c>
      <c r="M1341" s="178">
        <f t="shared" si="1023"/>
        <v>14</v>
      </c>
      <c r="N1341" s="106">
        <f t="shared" si="991"/>
        <v>1.00097967</v>
      </c>
      <c r="O1341" s="111">
        <f t="shared" si="1022"/>
        <v>1.0046002700000001</v>
      </c>
      <c r="P1341" s="111">
        <f t="shared" si="1007"/>
        <v>1.2769489314885627</v>
      </c>
      <c r="Q1341" s="106">
        <f t="shared" si="1021"/>
        <v>1.27819992</v>
      </c>
      <c r="R1341" s="106">
        <f t="shared" si="1008"/>
        <v>1.2486170000000001</v>
      </c>
      <c r="S1341" s="106">
        <f t="shared" si="992"/>
        <v>549.61531522999996</v>
      </c>
      <c r="T1341" s="106">
        <f t="shared" si="993"/>
        <v>20.673177500963586</v>
      </c>
      <c r="U1341" s="106">
        <f t="shared" si="994"/>
        <v>99.324759241961587</v>
      </c>
      <c r="V1341" s="106">
        <f t="shared" si="995"/>
        <v>560.17720327292511</v>
      </c>
      <c r="W1341" s="19">
        <f t="shared" si="1014"/>
        <v>0</v>
      </c>
      <c r="X1341" s="2">
        <f t="shared" si="996"/>
        <v>0</v>
      </c>
      <c r="Y1341" s="4">
        <f t="shared" si="997"/>
        <v>0</v>
      </c>
      <c r="Z1341" s="106">
        <f t="shared" si="1012"/>
        <v>0</v>
      </c>
      <c r="AA1341" s="114">
        <f t="shared" si="1009"/>
        <v>0.05</v>
      </c>
      <c r="AB1341" s="112">
        <f t="shared" si="999"/>
        <v>14</v>
      </c>
      <c r="AC1341" s="178">
        <f t="shared" si="1017"/>
        <v>30</v>
      </c>
      <c r="AD1341" s="11">
        <f t="shared" si="1010"/>
        <v>1.0018991960000001</v>
      </c>
      <c r="AE1341" s="106">
        <f t="shared" si="1013"/>
        <v>1.0438272</v>
      </c>
      <c r="AF1341" s="106">
        <f t="shared" si="1000"/>
        <v>1.0638863000000001</v>
      </c>
      <c r="AG1341" s="106">
        <f t="shared" si="1001"/>
        <v>0</v>
      </c>
      <c r="AH1341" s="115" t="str">
        <f t="shared" si="1019"/>
        <v>A+J=</v>
      </c>
      <c r="AI1341" s="116">
        <f t="shared" si="1011"/>
        <v>45498</v>
      </c>
      <c r="AJ1341" s="10"/>
      <c r="AK1341" s="1"/>
      <c r="AL1341" s="10"/>
      <c r="AM1341" s="1"/>
      <c r="AN1341" s="1"/>
      <c r="AO1341" s="3"/>
      <c r="AP1341" s="3"/>
      <c r="AQ1341" s="4"/>
      <c r="AR1341" s="4"/>
      <c r="AS1341" s="4"/>
      <c r="AT1341" s="4"/>
      <c r="AU1341" s="4"/>
      <c r="AV1341" s="4"/>
      <c r="AW1341" s="1"/>
      <c r="AX1341" s="1"/>
      <c r="AY1341" s="1"/>
      <c r="AZ1341" s="1"/>
      <c r="BA1341" s="1"/>
      <c r="BB1341" s="1"/>
      <c r="BC1341" s="1"/>
      <c r="BD1341" s="1"/>
      <c r="BE1341" s="1"/>
      <c r="BG1341" s="1"/>
      <c r="BH1341" s="1"/>
    </row>
    <row r="1342" spans="1:60" ht="15" customHeight="1" x14ac:dyDescent="0.25">
      <c r="A1342" s="105">
        <f t="shared" si="1002"/>
        <v>45483</v>
      </c>
      <c r="B1342" s="106">
        <f t="shared" si="988"/>
        <v>561.34914553727299</v>
      </c>
      <c r="C1342" s="2">
        <f t="shared" si="1003"/>
        <v>440.17926653000001</v>
      </c>
      <c r="D1342" s="2">
        <f t="shared" si="1004"/>
        <v>83.152710799999909</v>
      </c>
      <c r="E1342" s="106">
        <f t="shared" si="989"/>
        <v>357.0265557300001</v>
      </c>
      <c r="F1342" s="21">
        <f t="shared" si="1005"/>
        <v>6926.96</v>
      </c>
      <c r="G1342" s="108">
        <f t="shared" si="1006"/>
        <v>6941.51</v>
      </c>
      <c r="H1342" s="109">
        <f t="shared" si="1020"/>
        <v>45438</v>
      </c>
      <c r="I1342" s="109">
        <f t="shared" si="1015"/>
        <v>45469</v>
      </c>
      <c r="J1342" s="110">
        <f t="shared" si="990"/>
        <v>2.1004885259912065E-3</v>
      </c>
      <c r="K1342" s="117">
        <f t="shared" si="1016"/>
        <v>45498</v>
      </c>
      <c r="L1342" s="178">
        <f t="shared" si="1018"/>
        <v>30</v>
      </c>
      <c r="M1342" s="178">
        <f t="shared" si="1023"/>
        <v>15</v>
      </c>
      <c r="N1342" s="106">
        <f t="shared" si="991"/>
        <v>1.0010496900000001</v>
      </c>
      <c r="O1342" s="111">
        <f t="shared" si="1022"/>
        <v>1.0046002700000001</v>
      </c>
      <c r="P1342" s="111">
        <f t="shared" si="1007"/>
        <v>1.2769489314885627</v>
      </c>
      <c r="Q1342" s="106">
        <f t="shared" si="1021"/>
        <v>1.27828933</v>
      </c>
      <c r="R1342" s="106">
        <f t="shared" si="1008"/>
        <v>1.2486170000000001</v>
      </c>
      <c r="S1342" s="106">
        <f t="shared" si="992"/>
        <v>549.61531522999996</v>
      </c>
      <c r="T1342" s="106">
        <f t="shared" si="993"/>
        <v>20.673177500963586</v>
      </c>
      <c r="U1342" s="106">
        <f t="shared" si="994"/>
        <v>99.356680986309385</v>
      </c>
      <c r="V1342" s="106">
        <f t="shared" si="995"/>
        <v>560.20912501727298</v>
      </c>
      <c r="W1342" s="19">
        <f t="shared" si="1014"/>
        <v>0</v>
      </c>
      <c r="X1342" s="2">
        <f t="shared" si="996"/>
        <v>0</v>
      </c>
      <c r="Y1342" s="4">
        <f t="shared" si="997"/>
        <v>0</v>
      </c>
      <c r="Z1342" s="106">
        <f t="shared" si="1012"/>
        <v>0</v>
      </c>
      <c r="AA1342" s="114">
        <f t="shared" si="1009"/>
        <v>0.05</v>
      </c>
      <c r="AB1342" s="112">
        <f t="shared" si="999"/>
        <v>15</v>
      </c>
      <c r="AC1342" s="178">
        <f t="shared" si="1017"/>
        <v>30</v>
      </c>
      <c r="AD1342" s="11">
        <f t="shared" si="1010"/>
        <v>1.0020349909999999</v>
      </c>
      <c r="AE1342" s="106">
        <f t="shared" si="1013"/>
        <v>1.1184622099999999</v>
      </c>
      <c r="AF1342" s="106">
        <f t="shared" si="1000"/>
        <v>1.14002052</v>
      </c>
      <c r="AG1342" s="106">
        <f t="shared" si="1001"/>
        <v>0</v>
      </c>
      <c r="AH1342" s="115" t="str">
        <f t="shared" si="1019"/>
        <v>A+J=</v>
      </c>
      <c r="AI1342" s="116">
        <f t="shared" si="1011"/>
        <v>45498</v>
      </c>
      <c r="AJ1342" s="10"/>
      <c r="AK1342" s="1"/>
      <c r="AL1342" s="10"/>
      <c r="AM1342" s="1"/>
      <c r="AN1342" s="1"/>
      <c r="AO1342" s="3"/>
      <c r="AP1342" s="3"/>
      <c r="AQ1342" s="4"/>
      <c r="AR1342" s="4"/>
      <c r="AS1342" s="4"/>
      <c r="AT1342" s="4"/>
      <c r="AU1342" s="4"/>
      <c r="AV1342" s="4"/>
      <c r="AW1342" s="1"/>
      <c r="AX1342" s="1"/>
      <c r="AY1342" s="1"/>
      <c r="AZ1342" s="1"/>
      <c r="BA1342" s="1"/>
      <c r="BB1342" s="1"/>
      <c r="BC1342" s="1"/>
      <c r="BD1342" s="1"/>
      <c r="BE1342" s="1"/>
      <c r="BG1342" s="1"/>
      <c r="BH1342" s="1"/>
    </row>
    <row r="1343" spans="1:60" ht="15" customHeight="1" x14ac:dyDescent="0.25">
      <c r="A1343" s="105">
        <f t="shared" si="1002"/>
        <v>45484</v>
      </c>
      <c r="B1343" s="106">
        <f t="shared" si="988"/>
        <v>561.45722082162069</v>
      </c>
      <c r="C1343" s="2">
        <f t="shared" si="1003"/>
        <v>440.17926653000001</v>
      </c>
      <c r="D1343" s="2">
        <f t="shared" si="1004"/>
        <v>83.152710799999909</v>
      </c>
      <c r="E1343" s="106">
        <f t="shared" si="989"/>
        <v>357.0265557300001</v>
      </c>
      <c r="F1343" s="21">
        <f t="shared" si="1005"/>
        <v>6926.96</v>
      </c>
      <c r="G1343" s="108">
        <f t="shared" si="1006"/>
        <v>6941.51</v>
      </c>
      <c r="H1343" s="109">
        <f t="shared" si="1020"/>
        <v>45438</v>
      </c>
      <c r="I1343" s="109">
        <f t="shared" si="1015"/>
        <v>45469</v>
      </c>
      <c r="J1343" s="110">
        <f t="shared" si="990"/>
        <v>2.1004885259912065E-3</v>
      </c>
      <c r="K1343" s="117">
        <f t="shared" si="1016"/>
        <v>45498</v>
      </c>
      <c r="L1343" s="178">
        <f t="shared" si="1018"/>
        <v>30</v>
      </c>
      <c r="M1343" s="178">
        <f t="shared" si="1023"/>
        <v>16</v>
      </c>
      <c r="N1343" s="106">
        <f t="shared" si="991"/>
        <v>1.00111971</v>
      </c>
      <c r="O1343" s="111">
        <f t="shared" si="1022"/>
        <v>1.0046002700000001</v>
      </c>
      <c r="P1343" s="111">
        <f t="shared" si="1007"/>
        <v>1.2769489314885627</v>
      </c>
      <c r="Q1343" s="106">
        <f t="shared" si="1021"/>
        <v>1.27837874</v>
      </c>
      <c r="R1343" s="106">
        <f t="shared" si="1008"/>
        <v>1.2486170000000001</v>
      </c>
      <c r="S1343" s="106">
        <f t="shared" si="992"/>
        <v>549.61531522999996</v>
      </c>
      <c r="T1343" s="106">
        <f t="shared" si="993"/>
        <v>20.673177500963586</v>
      </c>
      <c r="U1343" s="106">
        <f t="shared" si="994"/>
        <v>99.388602730657198</v>
      </c>
      <c r="V1343" s="106">
        <f t="shared" si="995"/>
        <v>560.24104676162074</v>
      </c>
      <c r="W1343" s="19">
        <f t="shared" si="1014"/>
        <v>0</v>
      </c>
      <c r="X1343" s="2">
        <f t="shared" si="996"/>
        <v>0</v>
      </c>
      <c r="Y1343" s="4">
        <f t="shared" si="997"/>
        <v>0</v>
      </c>
      <c r="Z1343" s="106">
        <f t="shared" si="1012"/>
        <v>0</v>
      </c>
      <c r="AA1343" s="114">
        <f t="shared" si="1009"/>
        <v>0.05</v>
      </c>
      <c r="AB1343" s="112">
        <f t="shared" si="999"/>
        <v>16</v>
      </c>
      <c r="AC1343" s="178">
        <f t="shared" si="1017"/>
        <v>30</v>
      </c>
      <c r="AD1343" s="11">
        <f t="shared" si="1010"/>
        <v>1.002170805</v>
      </c>
      <c r="AE1343" s="106">
        <f t="shared" si="1013"/>
        <v>1.1931076700000001</v>
      </c>
      <c r="AF1343" s="106">
        <f t="shared" si="1000"/>
        <v>1.2161740599999999</v>
      </c>
      <c r="AG1343" s="106">
        <f t="shared" si="1001"/>
        <v>0</v>
      </c>
      <c r="AH1343" s="115" t="str">
        <f t="shared" si="1019"/>
        <v>A+J=</v>
      </c>
      <c r="AI1343" s="116">
        <f t="shared" si="1011"/>
        <v>45498</v>
      </c>
      <c r="AJ1343" s="10"/>
      <c r="AK1343" s="1"/>
      <c r="AL1343" s="10"/>
      <c r="AM1343" s="1"/>
      <c r="AN1343" s="1"/>
      <c r="AO1343" s="3"/>
      <c r="AP1343" s="3"/>
      <c r="AQ1343" s="4"/>
      <c r="AR1343" s="4"/>
      <c r="AS1343" s="4"/>
      <c r="AT1343" s="4"/>
      <c r="AU1343" s="4"/>
      <c r="AV1343" s="4"/>
      <c r="AW1343" s="1"/>
      <c r="AX1343" s="1"/>
      <c r="AY1343" s="1"/>
      <c r="AZ1343" s="1"/>
      <c r="BA1343" s="1"/>
      <c r="BB1343" s="1"/>
      <c r="BC1343" s="1"/>
      <c r="BD1343" s="1"/>
      <c r="BE1343" s="1"/>
      <c r="BG1343" s="1"/>
      <c r="BH1343" s="1"/>
    </row>
    <row r="1344" spans="1:60" ht="15" customHeight="1" x14ac:dyDescent="0.25">
      <c r="A1344" s="105">
        <f t="shared" si="1002"/>
        <v>45485</v>
      </c>
      <c r="B1344" s="106">
        <f t="shared" si="988"/>
        <v>561.56531429596862</v>
      </c>
      <c r="C1344" s="2">
        <f t="shared" si="1003"/>
        <v>440.17926653000001</v>
      </c>
      <c r="D1344" s="2">
        <f t="shared" si="1004"/>
        <v>83.152710799999909</v>
      </c>
      <c r="E1344" s="106">
        <f t="shared" si="989"/>
        <v>357.0265557300001</v>
      </c>
      <c r="F1344" s="21">
        <f t="shared" si="1005"/>
        <v>6926.96</v>
      </c>
      <c r="G1344" s="108">
        <f t="shared" si="1006"/>
        <v>6941.51</v>
      </c>
      <c r="H1344" s="109">
        <f t="shared" si="1020"/>
        <v>45438</v>
      </c>
      <c r="I1344" s="109">
        <f t="shared" si="1015"/>
        <v>45469</v>
      </c>
      <c r="J1344" s="110">
        <f t="shared" si="990"/>
        <v>2.1004885259912065E-3</v>
      </c>
      <c r="K1344" s="117">
        <f t="shared" si="1016"/>
        <v>45498</v>
      </c>
      <c r="L1344" s="178">
        <f t="shared" si="1018"/>
        <v>30</v>
      </c>
      <c r="M1344" s="178">
        <f t="shared" si="1023"/>
        <v>17</v>
      </c>
      <c r="N1344" s="106">
        <f t="shared" si="991"/>
        <v>1.0011897300000001</v>
      </c>
      <c r="O1344" s="111">
        <f t="shared" si="1022"/>
        <v>1.0046002700000001</v>
      </c>
      <c r="P1344" s="111">
        <f t="shared" si="1007"/>
        <v>1.2769489314885627</v>
      </c>
      <c r="Q1344" s="106">
        <f t="shared" si="1021"/>
        <v>1.2784681499999999</v>
      </c>
      <c r="R1344" s="106">
        <f t="shared" si="1008"/>
        <v>1.2486170000000001</v>
      </c>
      <c r="S1344" s="106">
        <f t="shared" si="992"/>
        <v>549.61531522999996</v>
      </c>
      <c r="T1344" s="106">
        <f t="shared" si="993"/>
        <v>20.673177500963586</v>
      </c>
      <c r="U1344" s="106">
        <f t="shared" si="994"/>
        <v>99.420524475004996</v>
      </c>
      <c r="V1344" s="106">
        <f t="shared" si="995"/>
        <v>560.27296850596861</v>
      </c>
      <c r="W1344" s="19">
        <f t="shared" si="1014"/>
        <v>0</v>
      </c>
      <c r="X1344" s="2">
        <f t="shared" si="996"/>
        <v>0</v>
      </c>
      <c r="Y1344" s="4">
        <f t="shared" si="997"/>
        <v>0</v>
      </c>
      <c r="Z1344" s="106">
        <f t="shared" si="1012"/>
        <v>0</v>
      </c>
      <c r="AA1344" s="114">
        <f t="shared" si="1009"/>
        <v>0.05</v>
      </c>
      <c r="AB1344" s="112">
        <f t="shared" si="999"/>
        <v>17</v>
      </c>
      <c r="AC1344" s="178">
        <f t="shared" si="1017"/>
        <v>30</v>
      </c>
      <c r="AD1344" s="11">
        <f t="shared" si="1010"/>
        <v>1.0023066359999999</v>
      </c>
      <c r="AE1344" s="106">
        <f t="shared" si="1013"/>
        <v>1.2677624700000001</v>
      </c>
      <c r="AF1344" s="106">
        <f t="shared" si="1000"/>
        <v>1.2923457899999999</v>
      </c>
      <c r="AG1344" s="106">
        <f t="shared" si="1001"/>
        <v>0</v>
      </c>
      <c r="AH1344" s="115" t="str">
        <f t="shared" si="1019"/>
        <v>A+J=</v>
      </c>
      <c r="AI1344" s="116">
        <f t="shared" si="1011"/>
        <v>45498</v>
      </c>
      <c r="AJ1344" s="10"/>
      <c r="AK1344" s="1"/>
      <c r="AL1344" s="10"/>
      <c r="AM1344" s="1"/>
      <c r="AN1344" s="1"/>
      <c r="AO1344" s="3"/>
      <c r="AP1344" s="3"/>
      <c r="AQ1344" s="4"/>
      <c r="AR1344" s="4"/>
      <c r="AS1344" s="4"/>
      <c r="AT1344" s="4"/>
      <c r="AU1344" s="4"/>
      <c r="AV1344" s="4"/>
      <c r="AW1344" s="1"/>
      <c r="AX1344" s="1"/>
      <c r="AY1344" s="1"/>
      <c r="AZ1344" s="1"/>
      <c r="BA1344" s="1"/>
      <c r="BB1344" s="1"/>
      <c r="BC1344" s="1"/>
      <c r="BD1344" s="1"/>
      <c r="BE1344" s="1"/>
      <c r="BG1344" s="1"/>
      <c r="BH1344" s="1"/>
    </row>
    <row r="1345" spans="1:60" ht="15" customHeight="1" x14ac:dyDescent="0.25">
      <c r="A1345" s="105">
        <f t="shared" si="1002"/>
        <v>45486</v>
      </c>
      <c r="B1345" s="106">
        <f t="shared" si="988"/>
        <v>561.67343425084744</v>
      </c>
      <c r="C1345" s="2">
        <f t="shared" si="1003"/>
        <v>440.17926653000001</v>
      </c>
      <c r="D1345" s="2">
        <f t="shared" si="1004"/>
        <v>83.152710799999909</v>
      </c>
      <c r="E1345" s="106">
        <f t="shared" si="989"/>
        <v>357.0265557300001</v>
      </c>
      <c r="F1345" s="21">
        <f t="shared" si="1005"/>
        <v>6926.96</v>
      </c>
      <c r="G1345" s="108">
        <f t="shared" si="1006"/>
        <v>6941.51</v>
      </c>
      <c r="H1345" s="109">
        <f t="shared" si="1020"/>
        <v>45438</v>
      </c>
      <c r="I1345" s="109">
        <f t="shared" si="1015"/>
        <v>45469</v>
      </c>
      <c r="J1345" s="110">
        <f t="shared" si="990"/>
        <v>2.1004885259912065E-3</v>
      </c>
      <c r="K1345" s="117">
        <f t="shared" si="1016"/>
        <v>45498</v>
      </c>
      <c r="L1345" s="178">
        <f t="shared" si="1018"/>
        <v>30</v>
      </c>
      <c r="M1345" s="178">
        <f t="shared" si="1023"/>
        <v>18</v>
      </c>
      <c r="N1345" s="106">
        <f t="shared" si="991"/>
        <v>1.0012597599999999</v>
      </c>
      <c r="O1345" s="111">
        <f t="shared" si="1022"/>
        <v>1.0046002700000001</v>
      </c>
      <c r="P1345" s="111">
        <f t="shared" si="1007"/>
        <v>1.2769489314885627</v>
      </c>
      <c r="Q1345" s="106">
        <f t="shared" si="1021"/>
        <v>1.27855758</v>
      </c>
      <c r="R1345" s="106">
        <f t="shared" si="1008"/>
        <v>1.2486170000000001</v>
      </c>
      <c r="S1345" s="106">
        <f t="shared" si="992"/>
        <v>549.61531522999996</v>
      </c>
      <c r="T1345" s="106">
        <f t="shared" si="993"/>
        <v>20.673177500963586</v>
      </c>
      <c r="U1345" s="106">
        <f t="shared" si="994"/>
        <v>99.452453359883947</v>
      </c>
      <c r="V1345" s="106">
        <f t="shared" si="995"/>
        <v>560.30489739084749</v>
      </c>
      <c r="W1345" s="19">
        <f t="shared" si="1014"/>
        <v>0</v>
      </c>
      <c r="X1345" s="2">
        <f t="shared" si="996"/>
        <v>0</v>
      </c>
      <c r="Y1345" s="4">
        <f t="shared" si="997"/>
        <v>0</v>
      </c>
      <c r="Z1345" s="106">
        <f t="shared" si="1012"/>
        <v>0</v>
      </c>
      <c r="AA1345" s="114">
        <f t="shared" si="1009"/>
        <v>0.05</v>
      </c>
      <c r="AB1345" s="112">
        <f t="shared" si="999"/>
        <v>18</v>
      </c>
      <c r="AC1345" s="178">
        <f t="shared" si="1017"/>
        <v>30</v>
      </c>
      <c r="AD1345" s="11">
        <f t="shared" si="1010"/>
        <v>1.0024424860000001</v>
      </c>
      <c r="AE1345" s="106">
        <f t="shared" si="1013"/>
        <v>1.3424277099999999</v>
      </c>
      <c r="AF1345" s="106">
        <f t="shared" si="1000"/>
        <v>1.3685368600000001</v>
      </c>
      <c r="AG1345" s="106">
        <f t="shared" si="1001"/>
        <v>0</v>
      </c>
      <c r="AH1345" s="115" t="str">
        <f t="shared" si="1019"/>
        <v>A+J=</v>
      </c>
      <c r="AI1345" s="116">
        <f t="shared" si="1011"/>
        <v>45498</v>
      </c>
      <c r="AJ1345" s="10"/>
      <c r="AK1345" s="1"/>
      <c r="AL1345" s="10"/>
      <c r="AM1345" s="1"/>
      <c r="AN1345" s="1"/>
      <c r="AO1345" s="3"/>
      <c r="AP1345" s="3"/>
      <c r="AQ1345" s="4"/>
      <c r="AR1345" s="4"/>
      <c r="AS1345" s="4"/>
      <c r="AT1345" s="4"/>
      <c r="AU1345" s="4"/>
      <c r="AV1345" s="4"/>
      <c r="AW1345" s="1"/>
      <c r="AX1345" s="1"/>
      <c r="AY1345" s="1"/>
      <c r="AZ1345" s="1"/>
      <c r="BA1345" s="1"/>
      <c r="BB1345" s="1"/>
      <c r="BC1345" s="1"/>
      <c r="BD1345" s="1"/>
      <c r="BE1345" s="1"/>
      <c r="BG1345" s="1"/>
      <c r="BH1345" s="1"/>
    </row>
    <row r="1346" spans="1:60" ht="15" customHeight="1" x14ac:dyDescent="0.25">
      <c r="A1346" s="105">
        <f t="shared" si="1002"/>
        <v>45487</v>
      </c>
      <c r="B1346" s="106">
        <f t="shared" si="988"/>
        <v>561.78156994546089</v>
      </c>
      <c r="C1346" s="2">
        <f t="shared" si="1003"/>
        <v>440.17926653000001</v>
      </c>
      <c r="D1346" s="2">
        <f t="shared" si="1004"/>
        <v>83.152710799999909</v>
      </c>
      <c r="E1346" s="106">
        <f t="shared" si="989"/>
        <v>357.0265557300001</v>
      </c>
      <c r="F1346" s="21">
        <f t="shared" si="1005"/>
        <v>6926.96</v>
      </c>
      <c r="G1346" s="108">
        <f t="shared" si="1006"/>
        <v>6941.51</v>
      </c>
      <c r="H1346" s="109">
        <f t="shared" si="1020"/>
        <v>45438</v>
      </c>
      <c r="I1346" s="109">
        <f t="shared" si="1015"/>
        <v>45469</v>
      </c>
      <c r="J1346" s="110">
        <f t="shared" si="990"/>
        <v>2.1004885259912065E-3</v>
      </c>
      <c r="K1346" s="117">
        <f t="shared" si="1016"/>
        <v>45498</v>
      </c>
      <c r="L1346" s="178">
        <f t="shared" si="1018"/>
        <v>30</v>
      </c>
      <c r="M1346" s="178">
        <f t="shared" si="1023"/>
        <v>19</v>
      </c>
      <c r="N1346" s="106">
        <f t="shared" si="991"/>
        <v>1.00132979</v>
      </c>
      <c r="O1346" s="111">
        <f t="shared" si="1022"/>
        <v>1.0046002700000001</v>
      </c>
      <c r="P1346" s="111">
        <f t="shared" si="1007"/>
        <v>1.2769489314885627</v>
      </c>
      <c r="Q1346" s="106">
        <f t="shared" si="1021"/>
        <v>1.2786470000000001</v>
      </c>
      <c r="R1346" s="106">
        <f t="shared" si="1008"/>
        <v>1.2486170000000001</v>
      </c>
      <c r="S1346" s="106">
        <f t="shared" si="992"/>
        <v>549.61531522999996</v>
      </c>
      <c r="T1346" s="106">
        <f t="shared" si="993"/>
        <v>20.673177500963586</v>
      </c>
      <c r="U1346" s="106">
        <f t="shared" si="994"/>
        <v>99.484378674497364</v>
      </c>
      <c r="V1346" s="106">
        <f t="shared" si="995"/>
        <v>560.33682270546092</v>
      </c>
      <c r="W1346" s="19">
        <f t="shared" si="1014"/>
        <v>0</v>
      </c>
      <c r="X1346" s="2">
        <f t="shared" si="996"/>
        <v>0</v>
      </c>
      <c r="Y1346" s="4">
        <f t="shared" si="997"/>
        <v>0</v>
      </c>
      <c r="Z1346" s="106">
        <f t="shared" si="1012"/>
        <v>0</v>
      </c>
      <c r="AA1346" s="114">
        <f t="shared" si="1009"/>
        <v>0.05</v>
      </c>
      <c r="AB1346" s="112">
        <f t="shared" si="999"/>
        <v>19</v>
      </c>
      <c r="AC1346" s="178">
        <f t="shared" si="1017"/>
        <v>30</v>
      </c>
      <c r="AD1346" s="11">
        <f t="shared" si="1010"/>
        <v>1.002578355</v>
      </c>
      <c r="AE1346" s="106">
        <f t="shared" si="1013"/>
        <v>1.4171033900000001</v>
      </c>
      <c r="AF1346" s="106">
        <f t="shared" si="1000"/>
        <v>1.4447472400000001</v>
      </c>
      <c r="AG1346" s="106">
        <f t="shared" si="1001"/>
        <v>0</v>
      </c>
      <c r="AH1346" s="115" t="str">
        <f t="shared" si="1019"/>
        <v>A+J=</v>
      </c>
      <c r="AI1346" s="116">
        <f t="shared" si="1011"/>
        <v>45498</v>
      </c>
      <c r="AJ1346" s="10"/>
      <c r="AK1346" s="1"/>
      <c r="AL1346" s="10"/>
      <c r="AM1346" s="1"/>
      <c r="AN1346" s="1"/>
      <c r="AO1346" s="3"/>
      <c r="AP1346" s="3"/>
      <c r="AQ1346" s="4"/>
      <c r="AR1346" s="4"/>
      <c r="AS1346" s="4"/>
      <c r="AT1346" s="4"/>
      <c r="AU1346" s="4"/>
      <c r="AV1346" s="4"/>
      <c r="AW1346" s="1"/>
      <c r="AX1346" s="1"/>
      <c r="AY1346" s="1"/>
      <c r="AZ1346" s="1"/>
      <c r="BA1346" s="1"/>
      <c r="BB1346" s="1"/>
      <c r="BC1346" s="1"/>
      <c r="BD1346" s="1"/>
      <c r="BE1346" s="1"/>
      <c r="BG1346" s="1"/>
      <c r="BH1346" s="1"/>
    </row>
    <row r="1347" spans="1:60" ht="15" customHeight="1" x14ac:dyDescent="0.25">
      <c r="A1347" s="105">
        <f t="shared" si="1002"/>
        <v>45488</v>
      </c>
      <c r="B1347" s="106">
        <f t="shared" si="988"/>
        <v>561.88973157060548</v>
      </c>
      <c r="C1347" s="2">
        <f t="shared" si="1003"/>
        <v>440.17926653000001</v>
      </c>
      <c r="D1347" s="2">
        <f t="shared" si="1004"/>
        <v>83.152710799999909</v>
      </c>
      <c r="E1347" s="106">
        <f t="shared" si="989"/>
        <v>357.0265557300001</v>
      </c>
      <c r="F1347" s="21">
        <f t="shared" si="1005"/>
        <v>6926.96</v>
      </c>
      <c r="G1347" s="108">
        <f t="shared" si="1006"/>
        <v>6941.51</v>
      </c>
      <c r="H1347" s="109">
        <f t="shared" si="1020"/>
        <v>45438</v>
      </c>
      <c r="I1347" s="109">
        <f t="shared" si="1015"/>
        <v>45469</v>
      </c>
      <c r="J1347" s="110">
        <f t="shared" si="990"/>
        <v>2.1004885259912065E-3</v>
      </c>
      <c r="K1347" s="117">
        <f t="shared" si="1016"/>
        <v>45498</v>
      </c>
      <c r="L1347" s="178">
        <f t="shared" si="1018"/>
        <v>30</v>
      </c>
      <c r="M1347" s="178">
        <f t="shared" si="1023"/>
        <v>20</v>
      </c>
      <c r="N1347" s="106">
        <f t="shared" si="991"/>
        <v>1.00139983</v>
      </c>
      <c r="O1347" s="111">
        <f t="shared" si="1022"/>
        <v>1.0046002700000001</v>
      </c>
      <c r="P1347" s="111">
        <f t="shared" si="1007"/>
        <v>1.2769489314885627</v>
      </c>
      <c r="Q1347" s="106">
        <f t="shared" si="1021"/>
        <v>1.2787364400000001</v>
      </c>
      <c r="R1347" s="106">
        <f t="shared" si="1008"/>
        <v>1.2486170000000001</v>
      </c>
      <c r="S1347" s="106">
        <f t="shared" si="992"/>
        <v>549.61531522999996</v>
      </c>
      <c r="T1347" s="106">
        <f t="shared" si="993"/>
        <v>20.673177500963586</v>
      </c>
      <c r="U1347" s="106">
        <f t="shared" si="994"/>
        <v>99.516311129641863</v>
      </c>
      <c r="V1347" s="106">
        <f t="shared" si="995"/>
        <v>560.36875516060547</v>
      </c>
      <c r="W1347" s="19">
        <f t="shared" si="1014"/>
        <v>0</v>
      </c>
      <c r="X1347" s="2">
        <f t="shared" si="996"/>
        <v>0</v>
      </c>
      <c r="Y1347" s="4">
        <f t="shared" si="997"/>
        <v>0</v>
      </c>
      <c r="Z1347" s="106">
        <f t="shared" si="1012"/>
        <v>0</v>
      </c>
      <c r="AA1347" s="114">
        <f t="shared" si="1009"/>
        <v>0.05</v>
      </c>
      <c r="AB1347" s="112">
        <f t="shared" si="999"/>
        <v>20</v>
      </c>
      <c r="AC1347" s="178">
        <f t="shared" si="1017"/>
        <v>30</v>
      </c>
      <c r="AD1347" s="11">
        <f t="shared" si="1010"/>
        <v>1.0027142419999999</v>
      </c>
      <c r="AE1347" s="106">
        <f t="shared" si="1013"/>
        <v>1.49178897</v>
      </c>
      <c r="AF1347" s="106">
        <f t="shared" si="1000"/>
        <v>1.5209764100000001</v>
      </c>
      <c r="AG1347" s="106">
        <f t="shared" si="1001"/>
        <v>0</v>
      </c>
      <c r="AH1347" s="115" t="str">
        <f t="shared" si="1019"/>
        <v>A+J=</v>
      </c>
      <c r="AI1347" s="116">
        <f t="shared" si="1011"/>
        <v>45498</v>
      </c>
      <c r="AJ1347" s="10"/>
      <c r="AK1347" s="1"/>
      <c r="AL1347" s="10"/>
      <c r="AM1347" s="1"/>
      <c r="AN1347" s="1"/>
      <c r="AO1347" s="3"/>
      <c r="AP1347" s="3"/>
      <c r="AQ1347" s="4"/>
      <c r="AR1347" s="4"/>
      <c r="AS1347" s="4"/>
      <c r="AT1347" s="4"/>
      <c r="AU1347" s="4"/>
      <c r="AV1347" s="4"/>
      <c r="AW1347" s="1"/>
      <c r="AX1347" s="1"/>
      <c r="AY1347" s="1"/>
      <c r="AZ1347" s="1"/>
      <c r="BA1347" s="1"/>
      <c r="BB1347" s="1"/>
      <c r="BC1347" s="1"/>
      <c r="BD1347" s="1"/>
      <c r="BE1347" s="1"/>
      <c r="BG1347" s="1"/>
      <c r="BH1347" s="1"/>
    </row>
    <row r="1348" spans="1:60" ht="15" customHeight="1" x14ac:dyDescent="0.25">
      <c r="A1348" s="105">
        <f t="shared" si="1002"/>
        <v>45489</v>
      </c>
      <c r="B1348" s="106">
        <f t="shared" si="988"/>
        <v>561.99791194574993</v>
      </c>
      <c r="C1348" s="2">
        <f t="shared" si="1003"/>
        <v>440.17926653000001</v>
      </c>
      <c r="D1348" s="2">
        <f t="shared" si="1004"/>
        <v>83.152710799999909</v>
      </c>
      <c r="E1348" s="106">
        <f t="shared" si="989"/>
        <v>357.0265557300001</v>
      </c>
      <c r="F1348" s="21">
        <f t="shared" si="1005"/>
        <v>6926.96</v>
      </c>
      <c r="G1348" s="108">
        <f t="shared" si="1006"/>
        <v>6941.51</v>
      </c>
      <c r="H1348" s="109">
        <f t="shared" si="1020"/>
        <v>45438</v>
      </c>
      <c r="I1348" s="109">
        <f t="shared" si="1015"/>
        <v>45469</v>
      </c>
      <c r="J1348" s="110">
        <f t="shared" si="990"/>
        <v>2.1004885259912065E-3</v>
      </c>
      <c r="K1348" s="117">
        <f t="shared" si="1016"/>
        <v>45498</v>
      </c>
      <c r="L1348" s="178">
        <f t="shared" si="1018"/>
        <v>30</v>
      </c>
      <c r="M1348" s="178">
        <f t="shared" si="1023"/>
        <v>21</v>
      </c>
      <c r="N1348" s="106">
        <f t="shared" si="991"/>
        <v>1.00146987</v>
      </c>
      <c r="O1348" s="111">
        <f t="shared" si="1022"/>
        <v>1.0046002700000001</v>
      </c>
      <c r="P1348" s="111">
        <f t="shared" si="1007"/>
        <v>1.2769489314885627</v>
      </c>
      <c r="Q1348" s="106">
        <f t="shared" si="1021"/>
        <v>1.2788258800000001</v>
      </c>
      <c r="R1348" s="106">
        <f t="shared" si="1008"/>
        <v>1.2486170000000001</v>
      </c>
      <c r="S1348" s="106">
        <f t="shared" si="992"/>
        <v>549.61531522999996</v>
      </c>
      <c r="T1348" s="106">
        <f t="shared" si="993"/>
        <v>20.673177500963586</v>
      </c>
      <c r="U1348" s="106">
        <f t="shared" si="994"/>
        <v>99.548243584786348</v>
      </c>
      <c r="V1348" s="106">
        <f t="shared" si="995"/>
        <v>560.40068761574992</v>
      </c>
      <c r="W1348" s="19">
        <f t="shared" si="1014"/>
        <v>0</v>
      </c>
      <c r="X1348" s="2">
        <f t="shared" si="996"/>
        <v>0</v>
      </c>
      <c r="Y1348" s="4">
        <f t="shared" si="997"/>
        <v>0</v>
      </c>
      <c r="Z1348" s="106">
        <f t="shared" si="1012"/>
        <v>0</v>
      </c>
      <c r="AA1348" s="114">
        <f t="shared" si="1009"/>
        <v>0.05</v>
      </c>
      <c r="AB1348" s="112">
        <f t="shared" si="999"/>
        <v>21</v>
      </c>
      <c r="AC1348" s="178">
        <f t="shared" si="1017"/>
        <v>30</v>
      </c>
      <c r="AD1348" s="11">
        <f t="shared" si="1010"/>
        <v>1.002850147</v>
      </c>
      <c r="AE1348" s="106">
        <f t="shared" si="1013"/>
        <v>1.56648444</v>
      </c>
      <c r="AF1348" s="106">
        <f t="shared" si="1000"/>
        <v>1.59722433</v>
      </c>
      <c r="AG1348" s="106">
        <f t="shared" si="1001"/>
        <v>0</v>
      </c>
      <c r="AH1348" s="115" t="str">
        <f t="shared" si="1019"/>
        <v>A+J=</v>
      </c>
      <c r="AI1348" s="116">
        <f t="shared" si="1011"/>
        <v>45498</v>
      </c>
      <c r="AJ1348" s="10"/>
      <c r="AK1348" s="1"/>
      <c r="AL1348" s="10"/>
      <c r="AM1348" s="1"/>
      <c r="AN1348" s="1"/>
      <c r="AO1348" s="3"/>
      <c r="AP1348" s="3"/>
      <c r="AQ1348" s="4"/>
      <c r="AR1348" s="4"/>
      <c r="AS1348" s="4"/>
      <c r="AT1348" s="4"/>
      <c r="AU1348" s="4"/>
      <c r="AV1348" s="4"/>
      <c r="AW1348" s="1"/>
      <c r="AX1348" s="1"/>
      <c r="AY1348" s="1"/>
      <c r="AZ1348" s="1"/>
      <c r="BA1348" s="1"/>
      <c r="BB1348" s="1"/>
      <c r="BC1348" s="1"/>
      <c r="BD1348" s="1"/>
      <c r="BE1348" s="1"/>
      <c r="BG1348" s="1"/>
      <c r="BH1348" s="1"/>
    </row>
    <row r="1349" spans="1:60" ht="15" customHeight="1" x14ac:dyDescent="0.25">
      <c r="A1349" s="105">
        <f t="shared" si="1002"/>
        <v>45490</v>
      </c>
      <c r="B1349" s="106">
        <f t="shared" si="988"/>
        <v>562.10611524115996</v>
      </c>
      <c r="C1349" s="2">
        <f t="shared" si="1003"/>
        <v>440.17926653000001</v>
      </c>
      <c r="D1349" s="2">
        <f t="shared" si="1004"/>
        <v>83.152710799999909</v>
      </c>
      <c r="E1349" s="106">
        <f t="shared" si="989"/>
        <v>357.0265557300001</v>
      </c>
      <c r="F1349" s="21">
        <f t="shared" si="1005"/>
        <v>6926.96</v>
      </c>
      <c r="G1349" s="108">
        <f t="shared" si="1006"/>
        <v>6941.51</v>
      </c>
      <c r="H1349" s="109">
        <f t="shared" si="1020"/>
        <v>45438</v>
      </c>
      <c r="I1349" s="109">
        <f t="shared" si="1015"/>
        <v>45469</v>
      </c>
      <c r="J1349" s="110">
        <f t="shared" si="990"/>
        <v>2.1004885259912065E-3</v>
      </c>
      <c r="K1349" s="117">
        <f t="shared" si="1016"/>
        <v>45498</v>
      </c>
      <c r="L1349" s="178">
        <f t="shared" si="1018"/>
        <v>30</v>
      </c>
      <c r="M1349" s="178">
        <f t="shared" si="1023"/>
        <v>22</v>
      </c>
      <c r="N1349" s="106">
        <f t="shared" si="991"/>
        <v>1.0015399199999999</v>
      </c>
      <c r="O1349" s="111">
        <f t="shared" si="1022"/>
        <v>1.0046002700000001</v>
      </c>
      <c r="P1349" s="111">
        <f t="shared" si="1007"/>
        <v>1.2769489314885627</v>
      </c>
      <c r="Q1349" s="106">
        <f t="shared" si="1021"/>
        <v>1.27891533</v>
      </c>
      <c r="R1349" s="106">
        <f t="shared" si="1008"/>
        <v>1.2486170000000001</v>
      </c>
      <c r="S1349" s="106">
        <f t="shared" si="992"/>
        <v>549.61531522999996</v>
      </c>
      <c r="T1349" s="106">
        <f t="shared" si="993"/>
        <v>20.673177500963586</v>
      </c>
      <c r="U1349" s="106">
        <f t="shared" si="994"/>
        <v>99.580179610196367</v>
      </c>
      <c r="V1349" s="106">
        <f t="shared" si="995"/>
        <v>560.43262364115992</v>
      </c>
      <c r="W1349" s="19">
        <f t="shared" si="1014"/>
        <v>0</v>
      </c>
      <c r="X1349" s="2">
        <f t="shared" si="996"/>
        <v>0</v>
      </c>
      <c r="Y1349" s="4">
        <f t="shared" si="997"/>
        <v>0</v>
      </c>
      <c r="Z1349" s="106">
        <f t="shared" si="1012"/>
        <v>0</v>
      </c>
      <c r="AA1349" s="114">
        <f t="shared" si="1009"/>
        <v>0.05</v>
      </c>
      <c r="AB1349" s="112">
        <f t="shared" si="999"/>
        <v>22</v>
      </c>
      <c r="AC1349" s="178">
        <f t="shared" si="1017"/>
        <v>30</v>
      </c>
      <c r="AD1349" s="11">
        <f t="shared" si="1010"/>
        <v>1.002986071</v>
      </c>
      <c r="AE1349" s="106">
        <f t="shared" si="1013"/>
        <v>1.64119035</v>
      </c>
      <c r="AF1349" s="106">
        <f t="shared" si="1000"/>
        <v>1.6734916</v>
      </c>
      <c r="AG1349" s="106">
        <f t="shared" si="1001"/>
        <v>0</v>
      </c>
      <c r="AH1349" s="115" t="str">
        <f t="shared" si="1019"/>
        <v>A+J=</v>
      </c>
      <c r="AI1349" s="116">
        <f t="shared" si="1011"/>
        <v>45498</v>
      </c>
      <c r="AJ1349" s="10"/>
      <c r="AK1349" s="1"/>
      <c r="AL1349" s="10"/>
      <c r="AM1349" s="1"/>
      <c r="AN1349" s="1"/>
      <c r="AO1349" s="3"/>
      <c r="AP1349" s="3"/>
      <c r="AQ1349" s="4"/>
      <c r="AR1349" s="4"/>
      <c r="AS1349" s="4"/>
      <c r="AT1349" s="4"/>
      <c r="AU1349" s="4"/>
      <c r="AV1349" s="4"/>
      <c r="AW1349" s="1"/>
      <c r="AX1349" s="1"/>
      <c r="AY1349" s="1"/>
      <c r="AZ1349" s="1"/>
      <c r="BA1349" s="1"/>
      <c r="BB1349" s="1"/>
      <c r="BC1349" s="1"/>
      <c r="BD1349" s="1"/>
      <c r="BE1349" s="1"/>
      <c r="BG1349" s="1"/>
      <c r="BH1349" s="1"/>
    </row>
    <row r="1350" spans="1:60" ht="15" customHeight="1" x14ac:dyDescent="0.25">
      <c r="A1350" s="105">
        <f t="shared" si="1002"/>
        <v>45491</v>
      </c>
      <c r="B1350" s="106">
        <f t="shared" si="988"/>
        <v>562.21434088683554</v>
      </c>
      <c r="C1350" s="2">
        <f t="shared" si="1003"/>
        <v>440.17926653000001</v>
      </c>
      <c r="D1350" s="2">
        <f t="shared" si="1004"/>
        <v>83.152710799999909</v>
      </c>
      <c r="E1350" s="106">
        <f t="shared" si="989"/>
        <v>357.0265557300001</v>
      </c>
      <c r="F1350" s="21">
        <f t="shared" si="1005"/>
        <v>6926.96</v>
      </c>
      <c r="G1350" s="108">
        <f t="shared" si="1006"/>
        <v>6941.51</v>
      </c>
      <c r="H1350" s="109">
        <f t="shared" si="1020"/>
        <v>45438</v>
      </c>
      <c r="I1350" s="109">
        <f t="shared" si="1015"/>
        <v>45469</v>
      </c>
      <c r="J1350" s="110">
        <f t="shared" si="990"/>
        <v>2.1004885259912065E-3</v>
      </c>
      <c r="K1350" s="117">
        <f t="shared" si="1016"/>
        <v>45498</v>
      </c>
      <c r="L1350" s="178">
        <f t="shared" si="1018"/>
        <v>30</v>
      </c>
      <c r="M1350" s="178">
        <f t="shared" si="1023"/>
        <v>23</v>
      </c>
      <c r="N1350" s="106">
        <f t="shared" si="991"/>
        <v>1.00160998</v>
      </c>
      <c r="O1350" s="111">
        <f t="shared" si="1022"/>
        <v>1.0046002700000001</v>
      </c>
      <c r="P1350" s="111">
        <f t="shared" si="1007"/>
        <v>1.2769489314885627</v>
      </c>
      <c r="Q1350" s="106">
        <f t="shared" si="1021"/>
        <v>1.2790047899999999</v>
      </c>
      <c r="R1350" s="106">
        <f t="shared" si="1008"/>
        <v>1.2486170000000001</v>
      </c>
      <c r="S1350" s="106">
        <f t="shared" si="992"/>
        <v>549.61531522999996</v>
      </c>
      <c r="T1350" s="106">
        <f t="shared" si="993"/>
        <v>20.673177500963586</v>
      </c>
      <c r="U1350" s="106">
        <f t="shared" si="994"/>
        <v>99.612119205871934</v>
      </c>
      <c r="V1350" s="106">
        <f t="shared" si="995"/>
        <v>560.46456323683549</v>
      </c>
      <c r="W1350" s="19">
        <f t="shared" si="1014"/>
        <v>0</v>
      </c>
      <c r="X1350" s="2">
        <f t="shared" si="996"/>
        <v>0</v>
      </c>
      <c r="Y1350" s="4">
        <f t="shared" si="997"/>
        <v>0</v>
      </c>
      <c r="Z1350" s="106">
        <f t="shared" si="1012"/>
        <v>0</v>
      </c>
      <c r="AA1350" s="114">
        <f t="shared" si="1009"/>
        <v>0.05</v>
      </c>
      <c r="AB1350" s="112">
        <f t="shared" si="999"/>
        <v>23</v>
      </c>
      <c r="AC1350" s="178">
        <f t="shared" si="1017"/>
        <v>30</v>
      </c>
      <c r="AD1350" s="11">
        <f t="shared" si="1010"/>
        <v>1.003122013</v>
      </c>
      <c r="AE1350" s="106">
        <f t="shared" si="1013"/>
        <v>1.7159061499999999</v>
      </c>
      <c r="AF1350" s="106">
        <f t="shared" si="1000"/>
        <v>1.74977765</v>
      </c>
      <c r="AG1350" s="106">
        <f t="shared" si="1001"/>
        <v>0</v>
      </c>
      <c r="AH1350" s="115" t="str">
        <f t="shared" si="1019"/>
        <v>A+J=</v>
      </c>
      <c r="AI1350" s="116">
        <f t="shared" si="1011"/>
        <v>45498</v>
      </c>
      <c r="AJ1350" s="10"/>
      <c r="AK1350" s="1"/>
      <c r="AL1350" s="10"/>
      <c r="AM1350" s="1"/>
      <c r="AN1350" s="1"/>
      <c r="AO1350" s="3"/>
      <c r="AP1350" s="3"/>
      <c r="AQ1350" s="4"/>
      <c r="AR1350" s="4"/>
      <c r="AS1350" s="4"/>
      <c r="AT1350" s="4"/>
      <c r="AU1350" s="4"/>
      <c r="AV1350" s="4"/>
      <c r="AW1350" s="1"/>
      <c r="AX1350" s="1"/>
      <c r="AY1350" s="1"/>
      <c r="AZ1350" s="1"/>
      <c r="BA1350" s="1"/>
      <c r="BB1350" s="1"/>
      <c r="BC1350" s="1"/>
      <c r="BD1350" s="1"/>
      <c r="BE1350" s="1"/>
      <c r="BG1350" s="1"/>
      <c r="BH1350" s="1"/>
    </row>
    <row r="1351" spans="1:60" ht="15" customHeight="1" x14ac:dyDescent="0.25">
      <c r="A1351" s="105">
        <f t="shared" si="1002"/>
        <v>45492</v>
      </c>
      <c r="B1351" s="106">
        <f t="shared" si="988"/>
        <v>562.32258172224556</v>
      </c>
      <c r="C1351" s="2">
        <f t="shared" si="1003"/>
        <v>440.17926653000001</v>
      </c>
      <c r="D1351" s="2">
        <f t="shared" si="1004"/>
        <v>83.152710799999909</v>
      </c>
      <c r="E1351" s="106">
        <f t="shared" si="989"/>
        <v>357.0265557300001</v>
      </c>
      <c r="F1351" s="21">
        <f t="shared" si="1005"/>
        <v>6926.96</v>
      </c>
      <c r="G1351" s="108">
        <f t="shared" si="1006"/>
        <v>6941.51</v>
      </c>
      <c r="H1351" s="109">
        <f t="shared" si="1020"/>
        <v>45438</v>
      </c>
      <c r="I1351" s="109">
        <f t="shared" si="1015"/>
        <v>45469</v>
      </c>
      <c r="J1351" s="110">
        <f t="shared" si="990"/>
        <v>2.1004885259912065E-3</v>
      </c>
      <c r="K1351" s="117">
        <f t="shared" si="1016"/>
        <v>45498</v>
      </c>
      <c r="L1351" s="178">
        <f t="shared" si="1018"/>
        <v>30</v>
      </c>
      <c r="M1351" s="178">
        <f t="shared" si="1023"/>
        <v>24</v>
      </c>
      <c r="N1351" s="106">
        <f t="shared" si="991"/>
        <v>1.0016800299999999</v>
      </c>
      <c r="O1351" s="111">
        <f t="shared" si="1022"/>
        <v>1.0046002700000001</v>
      </c>
      <c r="P1351" s="111">
        <f t="shared" si="1007"/>
        <v>1.2769489314885627</v>
      </c>
      <c r="Q1351" s="106">
        <f t="shared" si="1021"/>
        <v>1.27909424</v>
      </c>
      <c r="R1351" s="106">
        <f t="shared" si="1008"/>
        <v>1.2486170000000001</v>
      </c>
      <c r="S1351" s="106">
        <f t="shared" si="992"/>
        <v>549.61531522999996</v>
      </c>
      <c r="T1351" s="106">
        <f t="shared" si="993"/>
        <v>20.673177500963586</v>
      </c>
      <c r="U1351" s="106">
        <f t="shared" si="994"/>
        <v>99.644055231282039</v>
      </c>
      <c r="V1351" s="106">
        <f t="shared" si="995"/>
        <v>560.49649926224561</v>
      </c>
      <c r="W1351" s="19">
        <f t="shared" si="1014"/>
        <v>0</v>
      </c>
      <c r="X1351" s="2">
        <f t="shared" si="996"/>
        <v>0</v>
      </c>
      <c r="Y1351" s="4">
        <f t="shared" si="997"/>
        <v>0</v>
      </c>
      <c r="Z1351" s="106">
        <f t="shared" si="1012"/>
        <v>0</v>
      </c>
      <c r="AA1351" s="114">
        <f t="shared" si="1009"/>
        <v>0.05</v>
      </c>
      <c r="AB1351" s="112">
        <f t="shared" si="999"/>
        <v>24</v>
      </c>
      <c r="AC1351" s="178">
        <f t="shared" si="1017"/>
        <v>30</v>
      </c>
      <c r="AD1351" s="11">
        <f t="shared" si="1010"/>
        <v>1.003257973</v>
      </c>
      <c r="AE1351" s="106">
        <f t="shared" si="1013"/>
        <v>1.79063185</v>
      </c>
      <c r="AF1351" s="106">
        <f t="shared" si="1000"/>
        <v>1.8260824600000001</v>
      </c>
      <c r="AG1351" s="106">
        <f t="shared" si="1001"/>
        <v>0</v>
      </c>
      <c r="AH1351" s="115" t="str">
        <f t="shared" si="1019"/>
        <v>A+J=</v>
      </c>
      <c r="AI1351" s="116">
        <f t="shared" si="1011"/>
        <v>45498</v>
      </c>
      <c r="AJ1351" s="10"/>
      <c r="AK1351" s="1"/>
      <c r="AL1351" s="10"/>
      <c r="AM1351" s="1"/>
      <c r="AN1351" s="1"/>
      <c r="AO1351" s="3"/>
      <c r="AP1351" s="3"/>
      <c r="AQ1351" s="4"/>
      <c r="AR1351" s="4"/>
      <c r="AS1351" s="4"/>
      <c r="AT1351" s="4"/>
      <c r="AU1351" s="4"/>
      <c r="AV1351" s="4"/>
      <c r="AW1351" s="1"/>
      <c r="AX1351" s="1"/>
      <c r="AY1351" s="1"/>
      <c r="AZ1351" s="1"/>
      <c r="BA1351" s="1"/>
      <c r="BB1351" s="1"/>
      <c r="BC1351" s="1"/>
      <c r="BD1351" s="1"/>
      <c r="BE1351" s="1"/>
      <c r="BG1351" s="1"/>
      <c r="BH1351" s="1"/>
    </row>
    <row r="1352" spans="1:60" ht="15" customHeight="1" x14ac:dyDescent="0.25">
      <c r="A1352" s="105">
        <f t="shared" si="1002"/>
        <v>45493</v>
      </c>
      <c r="B1352" s="106">
        <f t="shared" si="988"/>
        <v>562.4308490481867</v>
      </c>
      <c r="C1352" s="2">
        <f t="shared" si="1003"/>
        <v>440.17926653000001</v>
      </c>
      <c r="D1352" s="2">
        <f t="shared" si="1004"/>
        <v>83.152710799999909</v>
      </c>
      <c r="E1352" s="106">
        <f t="shared" si="989"/>
        <v>357.0265557300001</v>
      </c>
      <c r="F1352" s="21">
        <f t="shared" si="1005"/>
        <v>6926.96</v>
      </c>
      <c r="G1352" s="108">
        <f t="shared" si="1006"/>
        <v>6941.51</v>
      </c>
      <c r="H1352" s="109">
        <f t="shared" si="1020"/>
        <v>45438</v>
      </c>
      <c r="I1352" s="109">
        <f t="shared" si="1015"/>
        <v>45469</v>
      </c>
      <c r="J1352" s="110">
        <f t="shared" si="990"/>
        <v>2.1004885259912065E-3</v>
      </c>
      <c r="K1352" s="117">
        <f t="shared" si="1016"/>
        <v>45498</v>
      </c>
      <c r="L1352" s="178">
        <f t="shared" si="1018"/>
        <v>30</v>
      </c>
      <c r="M1352" s="178">
        <f t="shared" si="1023"/>
        <v>25</v>
      </c>
      <c r="N1352" s="106">
        <f t="shared" si="991"/>
        <v>1.0017501</v>
      </c>
      <c r="O1352" s="111">
        <f t="shared" si="1022"/>
        <v>1.0046002700000001</v>
      </c>
      <c r="P1352" s="111">
        <f t="shared" si="1007"/>
        <v>1.2769489314885627</v>
      </c>
      <c r="Q1352" s="106">
        <f t="shared" si="1021"/>
        <v>1.2791837100000001</v>
      </c>
      <c r="R1352" s="106">
        <f t="shared" si="1008"/>
        <v>1.2486170000000001</v>
      </c>
      <c r="S1352" s="106">
        <f t="shared" si="992"/>
        <v>549.61531522999996</v>
      </c>
      <c r="T1352" s="106">
        <f t="shared" si="993"/>
        <v>20.673177500963586</v>
      </c>
      <c r="U1352" s="106">
        <f t="shared" si="994"/>
        <v>99.675998397223211</v>
      </c>
      <c r="V1352" s="106">
        <f t="shared" si="995"/>
        <v>560.52844242818674</v>
      </c>
      <c r="W1352" s="19">
        <f t="shared" si="1014"/>
        <v>0</v>
      </c>
      <c r="X1352" s="2">
        <f t="shared" si="996"/>
        <v>0</v>
      </c>
      <c r="Y1352" s="4">
        <f t="shared" si="997"/>
        <v>0</v>
      </c>
      <c r="Z1352" s="106">
        <f t="shared" si="1012"/>
        <v>0</v>
      </c>
      <c r="AA1352" s="114">
        <f t="shared" si="1009"/>
        <v>0.05</v>
      </c>
      <c r="AB1352" s="112">
        <f t="shared" si="999"/>
        <v>25</v>
      </c>
      <c r="AC1352" s="178">
        <f t="shared" si="1017"/>
        <v>30</v>
      </c>
      <c r="AD1352" s="11">
        <f t="shared" si="1010"/>
        <v>1.0033939519999999</v>
      </c>
      <c r="AE1352" s="106">
        <f t="shared" si="1013"/>
        <v>1.86536799</v>
      </c>
      <c r="AF1352" s="106">
        <f t="shared" si="1000"/>
        <v>1.90240662</v>
      </c>
      <c r="AG1352" s="106">
        <f t="shared" si="1001"/>
        <v>0</v>
      </c>
      <c r="AH1352" s="115" t="str">
        <f t="shared" si="1019"/>
        <v>A+J=</v>
      </c>
      <c r="AI1352" s="116">
        <f t="shared" si="1011"/>
        <v>45498</v>
      </c>
      <c r="AJ1352" s="10"/>
      <c r="AK1352" s="1"/>
      <c r="AL1352" s="10"/>
      <c r="AM1352" s="1"/>
      <c r="AN1352" s="1"/>
      <c r="AO1352" s="3"/>
      <c r="AP1352" s="3"/>
      <c r="AQ1352" s="4"/>
      <c r="AR1352" s="4"/>
      <c r="AS1352" s="4"/>
      <c r="AT1352" s="4"/>
      <c r="AU1352" s="4"/>
      <c r="AV1352" s="4"/>
      <c r="AW1352" s="1"/>
      <c r="AX1352" s="1"/>
      <c r="AY1352" s="1"/>
      <c r="AZ1352" s="1"/>
      <c r="BA1352" s="1"/>
      <c r="BB1352" s="1"/>
      <c r="BC1352" s="1"/>
      <c r="BD1352" s="1"/>
      <c r="BE1352" s="1"/>
      <c r="BG1352" s="1"/>
      <c r="BH1352" s="1"/>
    </row>
    <row r="1353" spans="1:60" ht="15" customHeight="1" x14ac:dyDescent="0.25">
      <c r="A1353" s="105">
        <f t="shared" si="1002"/>
        <v>45494</v>
      </c>
      <c r="B1353" s="106">
        <f t="shared" si="988"/>
        <v>562.53913572412785</v>
      </c>
      <c r="C1353" s="2">
        <f t="shared" si="1003"/>
        <v>440.17926653000001</v>
      </c>
      <c r="D1353" s="2">
        <f t="shared" si="1004"/>
        <v>83.152710799999909</v>
      </c>
      <c r="E1353" s="106">
        <f t="shared" si="989"/>
        <v>357.0265557300001</v>
      </c>
      <c r="F1353" s="21">
        <f t="shared" si="1005"/>
        <v>6926.96</v>
      </c>
      <c r="G1353" s="108">
        <f t="shared" si="1006"/>
        <v>6941.51</v>
      </c>
      <c r="H1353" s="109">
        <f t="shared" si="1020"/>
        <v>45438</v>
      </c>
      <c r="I1353" s="109">
        <f t="shared" si="1015"/>
        <v>45469</v>
      </c>
      <c r="J1353" s="110">
        <f t="shared" si="990"/>
        <v>2.1004885259912065E-3</v>
      </c>
      <c r="K1353" s="117">
        <f t="shared" si="1016"/>
        <v>45498</v>
      </c>
      <c r="L1353" s="178">
        <f t="shared" si="1018"/>
        <v>30</v>
      </c>
      <c r="M1353" s="178">
        <f t="shared" si="1023"/>
        <v>26</v>
      </c>
      <c r="N1353" s="106">
        <f t="shared" si="991"/>
        <v>1.0018201600000001</v>
      </c>
      <c r="O1353" s="111">
        <f t="shared" si="1022"/>
        <v>1.0046002700000001</v>
      </c>
      <c r="P1353" s="111">
        <f t="shared" si="1007"/>
        <v>1.2769489314885627</v>
      </c>
      <c r="Q1353" s="106">
        <f t="shared" si="1021"/>
        <v>1.2792731799999999</v>
      </c>
      <c r="R1353" s="106">
        <f t="shared" si="1008"/>
        <v>1.2486170000000001</v>
      </c>
      <c r="S1353" s="106">
        <f t="shared" si="992"/>
        <v>549.61531522999996</v>
      </c>
      <c r="T1353" s="106">
        <f t="shared" si="993"/>
        <v>20.673177500963586</v>
      </c>
      <c r="U1353" s="106">
        <f t="shared" si="994"/>
        <v>99.707941563164312</v>
      </c>
      <c r="V1353" s="106">
        <f t="shared" si="995"/>
        <v>560.56038559412787</v>
      </c>
      <c r="W1353" s="19">
        <f t="shared" si="1014"/>
        <v>0</v>
      </c>
      <c r="X1353" s="2">
        <f t="shared" si="996"/>
        <v>0</v>
      </c>
      <c r="Y1353" s="4">
        <f t="shared" si="997"/>
        <v>0</v>
      </c>
      <c r="Z1353" s="106">
        <f t="shared" si="1012"/>
        <v>0</v>
      </c>
      <c r="AA1353" s="114">
        <f t="shared" si="1009"/>
        <v>0.05</v>
      </c>
      <c r="AB1353" s="112">
        <f t="shared" si="999"/>
        <v>26</v>
      </c>
      <c r="AC1353" s="178">
        <f t="shared" si="1017"/>
        <v>30</v>
      </c>
      <c r="AD1353" s="11">
        <f t="shared" si="1010"/>
        <v>1.0035299499999999</v>
      </c>
      <c r="AE1353" s="106">
        <f t="shared" si="1013"/>
        <v>1.9401145799999999</v>
      </c>
      <c r="AF1353" s="106">
        <f t="shared" si="1000"/>
        <v>1.9787501300000001</v>
      </c>
      <c r="AG1353" s="106">
        <f t="shared" si="1001"/>
        <v>0</v>
      </c>
      <c r="AH1353" s="115" t="str">
        <f t="shared" si="1019"/>
        <v>A+J=</v>
      </c>
      <c r="AI1353" s="116">
        <f t="shared" si="1011"/>
        <v>45498</v>
      </c>
      <c r="AJ1353" s="10"/>
      <c r="AK1353" s="1"/>
      <c r="AL1353" s="10"/>
      <c r="AM1353" s="1"/>
      <c r="AN1353" s="1"/>
      <c r="AO1353" s="3"/>
      <c r="AP1353" s="3"/>
      <c r="AQ1353" s="4"/>
      <c r="AR1353" s="4"/>
      <c r="AS1353" s="4"/>
      <c r="AT1353" s="4"/>
      <c r="AU1353" s="4"/>
      <c r="AV1353" s="4"/>
      <c r="AW1353" s="1"/>
      <c r="AX1353" s="1"/>
      <c r="AY1353" s="1"/>
      <c r="AZ1353" s="1"/>
      <c r="BA1353" s="1"/>
      <c r="BB1353" s="1"/>
      <c r="BC1353" s="1"/>
      <c r="BD1353" s="1"/>
      <c r="BE1353" s="1"/>
      <c r="BG1353" s="1"/>
      <c r="BH1353" s="1"/>
    </row>
    <row r="1354" spans="1:60" ht="15" customHeight="1" x14ac:dyDescent="0.25">
      <c r="A1354" s="105">
        <f t="shared" si="1002"/>
        <v>45495</v>
      </c>
      <c r="B1354" s="106">
        <f t="shared" ref="B1354:B1417" si="1024">(V1354+AF1354)</f>
        <v>562.64744834060025</v>
      </c>
      <c r="C1354" s="2">
        <f t="shared" si="1003"/>
        <v>440.17926653000001</v>
      </c>
      <c r="D1354" s="2">
        <f t="shared" si="1004"/>
        <v>83.152710799999909</v>
      </c>
      <c r="E1354" s="106">
        <f t="shared" ref="E1354:E1417" si="1025">(C1354-D1354)</f>
        <v>357.0265557300001</v>
      </c>
      <c r="F1354" s="21">
        <f t="shared" si="1005"/>
        <v>6926.96</v>
      </c>
      <c r="G1354" s="108">
        <f t="shared" si="1006"/>
        <v>6941.51</v>
      </c>
      <c r="H1354" s="109">
        <f t="shared" si="1020"/>
        <v>45438</v>
      </c>
      <c r="I1354" s="109">
        <f t="shared" si="1015"/>
        <v>45469</v>
      </c>
      <c r="J1354" s="110">
        <f t="shared" ref="J1354:J1417" si="1026">(G1354/F1354)-1</f>
        <v>2.1004885259912065E-3</v>
      </c>
      <c r="K1354" s="117">
        <f t="shared" si="1016"/>
        <v>45498</v>
      </c>
      <c r="L1354" s="178">
        <f t="shared" si="1018"/>
        <v>30</v>
      </c>
      <c r="M1354" s="178">
        <f t="shared" si="1023"/>
        <v>27</v>
      </c>
      <c r="N1354" s="106">
        <f t="shared" ref="N1354:N1417" si="1027">TRUNC((G1354/F1354)^TRUNC((M1354/L1354),9),8)</f>
        <v>1.00189024</v>
      </c>
      <c r="O1354" s="111">
        <f t="shared" si="1022"/>
        <v>1.0046002700000001</v>
      </c>
      <c r="P1354" s="111">
        <f t="shared" si="1007"/>
        <v>1.2769489314885627</v>
      </c>
      <c r="Q1354" s="106">
        <f t="shared" si="1021"/>
        <v>1.27936267</v>
      </c>
      <c r="R1354" s="106">
        <f t="shared" si="1008"/>
        <v>1.2486170000000001</v>
      </c>
      <c r="S1354" s="106">
        <f t="shared" ref="S1354:S1417" si="1028">TRUNC(C1354*R1354,8)</f>
        <v>549.61531522999996</v>
      </c>
      <c r="T1354" s="106">
        <f t="shared" ref="T1354:T1417" si="1029">(D1354*(R1354-1))</f>
        <v>20.673177500963586</v>
      </c>
      <c r="U1354" s="106">
        <f t="shared" ref="U1354:U1417" si="1030">(E1354*(Q1354-1))</f>
        <v>99.739891869636637</v>
      </c>
      <c r="V1354" s="106">
        <f t="shared" ref="V1354:V1417" si="1031">(C1354+T1354+U1354)</f>
        <v>560.59233590060023</v>
      </c>
      <c r="W1354" s="19">
        <f t="shared" si="1014"/>
        <v>0</v>
      </c>
      <c r="X1354" s="2">
        <f t="shared" ref="X1354:X1417" si="1032">IF(W1354&gt;0,VLOOKUP(A1354,AL$12:AP$312,5),0)</f>
        <v>0</v>
      </c>
      <c r="Y1354" s="4">
        <f t="shared" ref="Y1354:Y1417" si="1033">IF(W1354&gt;0,VLOOKUP($A1354,$AL$10:$AQ$312,6),0)</f>
        <v>0</v>
      </c>
      <c r="Z1354" s="106">
        <f t="shared" si="1012"/>
        <v>0</v>
      </c>
      <c r="AA1354" s="114">
        <f t="shared" si="1009"/>
        <v>0.05</v>
      </c>
      <c r="AB1354" s="112">
        <f t="shared" ref="AB1354:AB1417" si="1034">M1354</f>
        <v>27</v>
      </c>
      <c r="AC1354" s="178">
        <f t="shared" si="1017"/>
        <v>30</v>
      </c>
      <c r="AD1354" s="11">
        <f t="shared" si="1010"/>
        <v>1.003665966</v>
      </c>
      <c r="AE1354" s="106">
        <f t="shared" si="1013"/>
        <v>2.01487105</v>
      </c>
      <c r="AF1354" s="106">
        <f t="shared" ref="AF1354:AF1417" si="1035">TRUNC((V1354*(AD1354-1)),8)</f>
        <v>2.0551124399999998</v>
      </c>
      <c r="AG1354" s="106">
        <f t="shared" ref="AG1354:AG1417" si="1036">IF(Z1354&gt;0,Z1354+AE1354,0)</f>
        <v>0</v>
      </c>
      <c r="AH1354" s="115" t="str">
        <f t="shared" si="1019"/>
        <v>A+J=</v>
      </c>
      <c r="AI1354" s="116">
        <f t="shared" si="1011"/>
        <v>45498</v>
      </c>
      <c r="AJ1354" s="10"/>
      <c r="AK1354" s="1"/>
      <c r="AL1354" s="10"/>
      <c r="AM1354" s="1"/>
      <c r="AN1354" s="1"/>
      <c r="AO1354" s="3"/>
      <c r="AP1354" s="3"/>
      <c r="AQ1354" s="4"/>
      <c r="AR1354" s="4"/>
      <c r="AS1354" s="4"/>
      <c r="AT1354" s="4"/>
      <c r="AU1354" s="4"/>
      <c r="AV1354" s="4"/>
      <c r="AW1354" s="1"/>
      <c r="AX1354" s="1"/>
      <c r="AY1354" s="1"/>
      <c r="AZ1354" s="1"/>
      <c r="BA1354" s="1"/>
      <c r="BB1354" s="1"/>
      <c r="BC1354" s="1"/>
      <c r="BD1354" s="1"/>
      <c r="BE1354" s="1"/>
      <c r="BG1354" s="1"/>
      <c r="BH1354" s="1"/>
    </row>
    <row r="1355" spans="1:60" ht="15" customHeight="1" x14ac:dyDescent="0.25">
      <c r="A1355" s="105">
        <f t="shared" ref="A1355:A1418" si="1037">(A1354+1)</f>
        <v>45496</v>
      </c>
      <c r="B1355" s="106">
        <f t="shared" si="1024"/>
        <v>562.7557725665414</v>
      </c>
      <c r="C1355" s="2">
        <f t="shared" ref="C1355:C1418" si="1038">TRUNC(IF(W1354&gt;0,VLOOKUP(A1354,$AL$12:$AM$312,2),C1354),8)</f>
        <v>440.17926653000001</v>
      </c>
      <c r="D1355" s="2">
        <f t="shared" ref="D1355:D1418" si="1039">VLOOKUP(A1355,$AR$13:$AV$312,5)</f>
        <v>83.152710799999909</v>
      </c>
      <c r="E1355" s="106">
        <f t="shared" si="1025"/>
        <v>357.0265557300001</v>
      </c>
      <c r="F1355" s="21">
        <f t="shared" ref="F1355:F1418" si="1040">IF(G1355=G1354,F1354,G1354)</f>
        <v>6926.96</v>
      </c>
      <c r="G1355" s="108">
        <f t="shared" ref="G1355:G1418" si="1041">IF(AND(M1355=1,M1354&gt;1),VLOOKUP(A1354,$BF$13:$BH$98,3),G1354)</f>
        <v>6941.51</v>
      </c>
      <c r="H1355" s="109">
        <f t="shared" si="1020"/>
        <v>45438</v>
      </c>
      <c r="I1355" s="109">
        <f t="shared" si="1015"/>
        <v>45469</v>
      </c>
      <c r="J1355" s="110">
        <f t="shared" si="1026"/>
        <v>2.1004885259912065E-3</v>
      </c>
      <c r="K1355" s="117">
        <f t="shared" si="1016"/>
        <v>45498</v>
      </c>
      <c r="L1355" s="178">
        <f t="shared" si="1018"/>
        <v>30</v>
      </c>
      <c r="M1355" s="178">
        <f t="shared" si="1023"/>
        <v>28</v>
      </c>
      <c r="N1355" s="106">
        <f t="shared" si="1027"/>
        <v>1.0019603100000001</v>
      </c>
      <c r="O1355" s="111">
        <f t="shared" si="1022"/>
        <v>1.0046002700000001</v>
      </c>
      <c r="P1355" s="111">
        <f t="shared" ref="P1355:P1418" si="1042">IF(K1355&gt;K1354,P1354*O1355,P1354)</f>
        <v>1.2769489314885627</v>
      </c>
      <c r="Q1355" s="106">
        <f t="shared" si="1021"/>
        <v>1.2794521400000001</v>
      </c>
      <c r="R1355" s="106">
        <f t="shared" ref="R1355:R1418" si="1043">IF(AND(W1355&gt;0,MONTH(A1355)=R$9),Q1355,R1354)</f>
        <v>1.2486170000000001</v>
      </c>
      <c r="S1355" s="106">
        <f t="shared" si="1028"/>
        <v>549.61531522999996</v>
      </c>
      <c r="T1355" s="106">
        <f t="shared" si="1029"/>
        <v>20.673177500963586</v>
      </c>
      <c r="U1355" s="106">
        <f t="shared" si="1030"/>
        <v>99.771835035577809</v>
      </c>
      <c r="V1355" s="106">
        <f t="shared" si="1031"/>
        <v>560.62427906654136</v>
      </c>
      <c r="W1355" s="19">
        <f t="shared" si="1014"/>
        <v>0</v>
      </c>
      <c r="X1355" s="2">
        <f t="shared" si="1032"/>
        <v>0</v>
      </c>
      <c r="Y1355" s="4">
        <f t="shared" si="1033"/>
        <v>0</v>
      </c>
      <c r="Z1355" s="106">
        <f t="shared" si="1012"/>
        <v>0</v>
      </c>
      <c r="AA1355" s="114">
        <f t="shared" ref="AA1355:AA1418" si="1044">(AA1354)</f>
        <v>0.05</v>
      </c>
      <c r="AB1355" s="112">
        <f t="shared" si="1034"/>
        <v>28</v>
      </c>
      <c r="AC1355" s="178">
        <f t="shared" si="1017"/>
        <v>30</v>
      </c>
      <c r="AD1355" s="11">
        <f t="shared" ref="AD1355:AD1418" si="1045">ROUND((1+AA1355)^(30/360)^(AB1355/AC1355),9)</f>
        <v>1.0038020000000001</v>
      </c>
      <c r="AE1355" s="106">
        <f t="shared" si="1013"/>
        <v>2.0896374199999999</v>
      </c>
      <c r="AF1355" s="106">
        <f t="shared" si="1035"/>
        <v>2.1314934999999999</v>
      </c>
      <c r="AG1355" s="106">
        <f t="shared" si="1036"/>
        <v>0</v>
      </c>
      <c r="AH1355" s="115" t="str">
        <f t="shared" si="1019"/>
        <v>A+J=</v>
      </c>
      <c r="AI1355" s="116">
        <f t="shared" si="1011"/>
        <v>45498</v>
      </c>
      <c r="AJ1355" s="10"/>
      <c r="AK1355" s="1"/>
      <c r="AL1355" s="10"/>
      <c r="AM1355" s="1"/>
      <c r="AN1355" s="1"/>
      <c r="AO1355" s="3"/>
      <c r="AP1355" s="3"/>
      <c r="AQ1355" s="4"/>
      <c r="AR1355" s="4"/>
      <c r="AS1355" s="4"/>
      <c r="AT1355" s="4"/>
      <c r="AU1355" s="4"/>
      <c r="AV1355" s="4"/>
      <c r="AW1355" s="1"/>
      <c r="AX1355" s="1"/>
      <c r="AY1355" s="1"/>
      <c r="AZ1355" s="1"/>
      <c r="BA1355" s="1"/>
      <c r="BB1355" s="1"/>
      <c r="BC1355" s="1"/>
      <c r="BD1355" s="1"/>
      <c r="BE1355" s="1"/>
      <c r="BG1355" s="1"/>
      <c r="BH1355" s="1"/>
    </row>
    <row r="1356" spans="1:60" ht="15" customHeight="1" x14ac:dyDescent="0.25">
      <c r="A1356" s="105">
        <f t="shared" si="1037"/>
        <v>45497</v>
      </c>
      <c r="B1356" s="106">
        <f t="shared" si="1024"/>
        <v>562.86412690327916</v>
      </c>
      <c r="C1356" s="2">
        <f t="shared" si="1038"/>
        <v>440.17926653000001</v>
      </c>
      <c r="D1356" s="2">
        <f t="shared" si="1039"/>
        <v>83.152710799999909</v>
      </c>
      <c r="E1356" s="106">
        <f t="shared" si="1025"/>
        <v>357.0265557300001</v>
      </c>
      <c r="F1356" s="21">
        <f t="shared" si="1040"/>
        <v>6926.96</v>
      </c>
      <c r="G1356" s="108">
        <f t="shared" si="1041"/>
        <v>6941.51</v>
      </c>
      <c r="H1356" s="109">
        <f t="shared" si="1020"/>
        <v>45438</v>
      </c>
      <c r="I1356" s="109">
        <f t="shared" si="1015"/>
        <v>45469</v>
      </c>
      <c r="J1356" s="110">
        <f t="shared" si="1026"/>
        <v>2.1004885259912065E-3</v>
      </c>
      <c r="K1356" s="117">
        <f t="shared" si="1016"/>
        <v>45498</v>
      </c>
      <c r="L1356" s="178">
        <f t="shared" si="1018"/>
        <v>30</v>
      </c>
      <c r="M1356" s="178">
        <f t="shared" si="1023"/>
        <v>29</v>
      </c>
      <c r="N1356" s="106">
        <f t="shared" si="1027"/>
        <v>1.0020304</v>
      </c>
      <c r="O1356" s="111">
        <f t="shared" si="1022"/>
        <v>1.0046002700000001</v>
      </c>
      <c r="P1356" s="111">
        <f t="shared" si="1042"/>
        <v>1.2769489314885627</v>
      </c>
      <c r="Q1356" s="106">
        <f t="shared" si="1021"/>
        <v>1.2795416399999999</v>
      </c>
      <c r="R1356" s="106">
        <f t="shared" si="1043"/>
        <v>1.2486170000000001</v>
      </c>
      <c r="S1356" s="106">
        <f t="shared" si="1028"/>
        <v>549.61531522999996</v>
      </c>
      <c r="T1356" s="106">
        <f t="shared" si="1029"/>
        <v>20.673177500963586</v>
      </c>
      <c r="U1356" s="106">
        <f t="shared" si="1030"/>
        <v>99.803788912315596</v>
      </c>
      <c r="V1356" s="106">
        <f t="shared" si="1031"/>
        <v>560.65623294327918</v>
      </c>
      <c r="W1356" s="19">
        <f t="shared" si="1014"/>
        <v>0</v>
      </c>
      <c r="X1356" s="2">
        <f t="shared" si="1032"/>
        <v>0</v>
      </c>
      <c r="Y1356" s="4">
        <f t="shared" si="1033"/>
        <v>0</v>
      </c>
      <c r="Z1356" s="106">
        <f t="shared" si="1012"/>
        <v>0</v>
      </c>
      <c r="AA1356" s="114">
        <f t="shared" si="1044"/>
        <v>0.05</v>
      </c>
      <c r="AB1356" s="112">
        <f t="shared" si="1034"/>
        <v>29</v>
      </c>
      <c r="AC1356" s="178">
        <f t="shared" si="1017"/>
        <v>30</v>
      </c>
      <c r="AD1356" s="11">
        <f t="shared" si="1045"/>
        <v>1.0039380529999999</v>
      </c>
      <c r="AE1356" s="106">
        <f t="shared" si="1013"/>
        <v>2.1644142400000002</v>
      </c>
      <c r="AF1356" s="106">
        <f t="shared" si="1035"/>
        <v>2.2078939599999998</v>
      </c>
      <c r="AG1356" s="106">
        <f t="shared" si="1036"/>
        <v>0</v>
      </c>
      <c r="AH1356" s="115" t="str">
        <f t="shared" si="1019"/>
        <v>A+J=</v>
      </c>
      <c r="AI1356" s="116">
        <f t="shared" ref="AI1356:AI1419" si="1046">IF(W1355&gt;0,VLOOKUP(A1355,$AL$10:$AZ$312,14),AI1355)</f>
        <v>45498</v>
      </c>
      <c r="AJ1356" s="10"/>
      <c r="AK1356" s="1"/>
      <c r="AL1356" s="10"/>
      <c r="AM1356" s="1"/>
      <c r="AN1356" s="1"/>
      <c r="AO1356" s="3"/>
      <c r="AP1356" s="3"/>
      <c r="AQ1356" s="4"/>
      <c r="AR1356" s="4"/>
      <c r="AS1356" s="4"/>
      <c r="AT1356" s="4"/>
      <c r="AU1356" s="4"/>
      <c r="AV1356" s="4"/>
      <c r="AW1356" s="1"/>
      <c r="AX1356" s="1"/>
      <c r="AY1356" s="1"/>
      <c r="AZ1356" s="1"/>
      <c r="BA1356" s="1"/>
      <c r="BB1356" s="1"/>
      <c r="BC1356" s="1"/>
      <c r="BD1356" s="1"/>
      <c r="BE1356" s="1"/>
      <c r="BG1356" s="1"/>
      <c r="BH1356" s="1"/>
    </row>
    <row r="1357" spans="1:60" ht="15" customHeight="1" x14ac:dyDescent="0.25">
      <c r="A1357" s="105">
        <f t="shared" si="1037"/>
        <v>45498</v>
      </c>
      <c r="B1357" s="106">
        <f t="shared" si="1024"/>
        <v>562.97249642975157</v>
      </c>
      <c r="C1357" s="2">
        <f t="shared" si="1038"/>
        <v>440.17926653000001</v>
      </c>
      <c r="D1357" s="2">
        <f t="shared" si="1039"/>
        <v>83.152710799999909</v>
      </c>
      <c r="E1357" s="106">
        <f t="shared" si="1025"/>
        <v>357.0265557300001</v>
      </c>
      <c r="F1357" s="21">
        <f t="shared" si="1040"/>
        <v>6926.96</v>
      </c>
      <c r="G1357" s="108">
        <f t="shared" si="1041"/>
        <v>6941.51</v>
      </c>
      <c r="H1357" s="109">
        <f t="shared" si="1020"/>
        <v>45438</v>
      </c>
      <c r="I1357" s="109">
        <f t="shared" si="1015"/>
        <v>45469</v>
      </c>
      <c r="J1357" s="110">
        <f t="shared" si="1026"/>
        <v>2.1004885259912065E-3</v>
      </c>
      <c r="K1357" s="117">
        <f t="shared" si="1016"/>
        <v>45498</v>
      </c>
      <c r="L1357" s="178">
        <f t="shared" si="1018"/>
        <v>30</v>
      </c>
      <c r="M1357" s="178">
        <f t="shared" si="1023"/>
        <v>30</v>
      </c>
      <c r="N1357" s="106">
        <f t="shared" si="1027"/>
        <v>1.00210048</v>
      </c>
      <c r="O1357" s="111">
        <f t="shared" si="1022"/>
        <v>1.0046002700000001</v>
      </c>
      <c r="P1357" s="111">
        <f t="shared" si="1042"/>
        <v>1.2769489314885627</v>
      </c>
      <c r="Q1357" s="106">
        <f t="shared" si="1021"/>
        <v>1.2796311300000001</v>
      </c>
      <c r="R1357" s="106">
        <f t="shared" si="1043"/>
        <v>1.2486170000000001</v>
      </c>
      <c r="S1357" s="106">
        <f t="shared" si="1028"/>
        <v>549.61531522999996</v>
      </c>
      <c r="T1357" s="106">
        <f t="shared" si="1029"/>
        <v>20.673177500963586</v>
      </c>
      <c r="U1357" s="106">
        <f t="shared" si="1030"/>
        <v>99.835739218787921</v>
      </c>
      <c r="V1357" s="106">
        <f t="shared" si="1031"/>
        <v>560.68818324975155</v>
      </c>
      <c r="W1357" s="19">
        <f t="shared" si="1014"/>
        <v>45</v>
      </c>
      <c r="X1357" s="2">
        <f t="shared" si="1032"/>
        <v>13.98317475</v>
      </c>
      <c r="Y1357" s="4">
        <f t="shared" si="1033"/>
        <v>3.1766999999999997E-2</v>
      </c>
      <c r="Z1357" s="106">
        <f t="shared" si="1012"/>
        <v>17.459629710000002</v>
      </c>
      <c r="AA1357" s="114">
        <f t="shared" si="1044"/>
        <v>0.05</v>
      </c>
      <c r="AB1357" s="112">
        <f t="shared" si="1034"/>
        <v>30</v>
      </c>
      <c r="AC1357" s="178">
        <f t="shared" si="1017"/>
        <v>30</v>
      </c>
      <c r="AD1357" s="11">
        <f t="shared" si="1045"/>
        <v>1.004074124</v>
      </c>
      <c r="AE1357" s="106">
        <f t="shared" si="1013"/>
        <v>2.2392009399999999</v>
      </c>
      <c r="AF1357" s="106">
        <f t="shared" si="1035"/>
        <v>2.2843131799999998</v>
      </c>
      <c r="AG1357" s="106">
        <f t="shared" si="1036"/>
        <v>19.698830650000001</v>
      </c>
      <c r="AH1357" s="115" t="str">
        <f t="shared" si="1019"/>
        <v>A+J=</v>
      </c>
      <c r="AI1357" s="116">
        <f t="shared" si="1046"/>
        <v>45498</v>
      </c>
      <c r="AJ1357" s="10"/>
      <c r="AK1357" s="1"/>
      <c r="AL1357" s="10"/>
      <c r="AM1357" s="1"/>
      <c r="AN1357" s="1"/>
      <c r="AO1357" s="3"/>
      <c r="AP1357" s="3"/>
      <c r="AQ1357" s="4"/>
      <c r="AR1357" s="4"/>
      <c r="AS1357" s="4"/>
      <c r="AT1357" s="4"/>
      <c r="AU1357" s="4"/>
      <c r="AV1357" s="4"/>
      <c r="AW1357" s="1"/>
      <c r="AX1357" s="1"/>
      <c r="AY1357" s="1"/>
      <c r="AZ1357" s="1"/>
      <c r="BA1357" s="1"/>
      <c r="BB1357" s="1"/>
      <c r="BC1357" s="1"/>
      <c r="BD1357" s="1"/>
      <c r="BE1357" s="1"/>
      <c r="BG1357" s="1"/>
      <c r="BH1357" s="1"/>
    </row>
    <row r="1358" spans="1:60" ht="15" customHeight="1" x14ac:dyDescent="0.25">
      <c r="A1358" s="105">
        <f t="shared" si="1037"/>
        <v>45499</v>
      </c>
      <c r="B1358" s="106">
        <f t="shared" si="1024"/>
        <v>543.35571666102692</v>
      </c>
      <c r="C1358" s="2">
        <f t="shared" si="1038"/>
        <v>426.19609178000002</v>
      </c>
      <c r="D1358" s="2">
        <f t="shared" si="1039"/>
        <v>69.16953604999992</v>
      </c>
      <c r="E1358" s="106">
        <f t="shared" si="1025"/>
        <v>357.0265557300001</v>
      </c>
      <c r="F1358" s="21">
        <f t="shared" si="1040"/>
        <v>6941.51</v>
      </c>
      <c r="G1358" s="108">
        <f t="shared" si="1041"/>
        <v>6967.89</v>
      </c>
      <c r="H1358" s="109">
        <f t="shared" si="1020"/>
        <v>45469</v>
      </c>
      <c r="I1358" s="109">
        <f t="shared" si="1015"/>
        <v>45499</v>
      </c>
      <c r="J1358" s="110">
        <f t="shared" si="1026"/>
        <v>3.8003258656977845E-3</v>
      </c>
      <c r="K1358" s="117">
        <f t="shared" si="1016"/>
        <v>45529</v>
      </c>
      <c r="L1358" s="178">
        <f t="shared" si="1018"/>
        <v>31</v>
      </c>
      <c r="M1358" s="178">
        <f t="shared" si="1023"/>
        <v>1</v>
      </c>
      <c r="N1358" s="106">
        <f t="shared" si="1027"/>
        <v>1.00012236</v>
      </c>
      <c r="O1358" s="111">
        <f t="shared" si="1022"/>
        <v>1.00210048</v>
      </c>
      <c r="P1358" s="111">
        <f t="shared" si="1042"/>
        <v>1.2796311371801758</v>
      </c>
      <c r="Q1358" s="106">
        <f t="shared" si="1021"/>
        <v>1.2797877099999999</v>
      </c>
      <c r="R1358" s="106">
        <f t="shared" si="1043"/>
        <v>1.2486170000000001</v>
      </c>
      <c r="S1358" s="106">
        <f t="shared" si="1028"/>
        <v>532.15568553000003</v>
      </c>
      <c r="T1358" s="106">
        <f t="shared" si="1029"/>
        <v>17.196722544142837</v>
      </c>
      <c r="U1358" s="106">
        <f t="shared" si="1030"/>
        <v>99.891642436884069</v>
      </c>
      <c r="V1358" s="106">
        <f t="shared" si="1031"/>
        <v>543.28445676102695</v>
      </c>
      <c r="W1358" s="19">
        <f t="shared" si="1014"/>
        <v>0</v>
      </c>
      <c r="X1358" s="2">
        <f t="shared" si="1032"/>
        <v>0</v>
      </c>
      <c r="Y1358" s="4">
        <f t="shared" si="1033"/>
        <v>0</v>
      </c>
      <c r="Z1358" s="106">
        <f t="shared" si="1012"/>
        <v>0</v>
      </c>
      <c r="AA1358" s="114">
        <f t="shared" si="1044"/>
        <v>0.05</v>
      </c>
      <c r="AB1358" s="112">
        <f t="shared" si="1034"/>
        <v>1</v>
      </c>
      <c r="AC1358" s="178">
        <f t="shared" si="1017"/>
        <v>31</v>
      </c>
      <c r="AD1358" s="11">
        <f t="shared" si="1045"/>
        <v>1.000131165</v>
      </c>
      <c r="AE1358" s="106">
        <f t="shared" si="1013"/>
        <v>6.9800200000000007E-2</v>
      </c>
      <c r="AF1358" s="106">
        <f t="shared" si="1035"/>
        <v>7.1259900000000001E-2</v>
      </c>
      <c r="AG1358" s="106">
        <f t="shared" si="1036"/>
        <v>0</v>
      </c>
      <c r="AH1358" s="115" t="str">
        <f t="shared" si="1019"/>
        <v>A+J=</v>
      </c>
      <c r="AI1358" s="116">
        <f t="shared" si="1046"/>
        <v>45529</v>
      </c>
      <c r="AJ1358" s="10"/>
      <c r="AK1358" s="1"/>
      <c r="AL1358" s="10"/>
      <c r="AM1358" s="1"/>
      <c r="AN1358" s="1"/>
      <c r="AO1358" s="3"/>
      <c r="AP1358" s="3"/>
      <c r="AQ1358" s="4"/>
      <c r="AR1358" s="4"/>
      <c r="AS1358" s="4"/>
      <c r="AT1358" s="4"/>
      <c r="AU1358" s="4"/>
      <c r="AV1358" s="4"/>
      <c r="AW1358" s="1"/>
      <c r="AX1358" s="1"/>
      <c r="AY1358" s="1"/>
      <c r="AZ1358" s="1"/>
      <c r="BA1358" s="1"/>
      <c r="BB1358" s="1"/>
      <c r="BC1358" s="1"/>
      <c r="BD1358" s="1"/>
      <c r="BE1358" s="1"/>
      <c r="BG1358" s="1"/>
      <c r="BH1358" s="1"/>
    </row>
    <row r="1359" spans="1:60" ht="15" customHeight="1" x14ac:dyDescent="0.25">
      <c r="A1359" s="105">
        <f t="shared" si="1037"/>
        <v>45500</v>
      </c>
      <c r="B1359" s="106">
        <f t="shared" si="1024"/>
        <v>543.48291082965432</v>
      </c>
      <c r="C1359" s="2">
        <f t="shared" si="1038"/>
        <v>426.19609178000002</v>
      </c>
      <c r="D1359" s="2">
        <f t="shared" si="1039"/>
        <v>69.16953604999992</v>
      </c>
      <c r="E1359" s="106">
        <f t="shared" si="1025"/>
        <v>357.0265557300001</v>
      </c>
      <c r="F1359" s="21">
        <f t="shared" si="1040"/>
        <v>6941.51</v>
      </c>
      <c r="G1359" s="108">
        <f t="shared" si="1041"/>
        <v>6967.89</v>
      </c>
      <c r="H1359" s="109">
        <f t="shared" si="1020"/>
        <v>45469</v>
      </c>
      <c r="I1359" s="109">
        <f t="shared" si="1015"/>
        <v>45499</v>
      </c>
      <c r="J1359" s="110">
        <f t="shared" si="1026"/>
        <v>3.8003258656977845E-3</v>
      </c>
      <c r="K1359" s="117">
        <f t="shared" si="1016"/>
        <v>45529</v>
      </c>
      <c r="L1359" s="178">
        <f t="shared" si="1018"/>
        <v>31</v>
      </c>
      <c r="M1359" s="178">
        <f t="shared" si="1023"/>
        <v>2</v>
      </c>
      <c r="N1359" s="106">
        <f t="shared" si="1027"/>
        <v>1.0002447400000001</v>
      </c>
      <c r="O1359" s="111">
        <f t="shared" si="1022"/>
        <v>1.00210048</v>
      </c>
      <c r="P1359" s="111">
        <f t="shared" si="1042"/>
        <v>1.2796311371801758</v>
      </c>
      <c r="Q1359" s="106">
        <f t="shared" si="1021"/>
        <v>1.2799443100000001</v>
      </c>
      <c r="R1359" s="106">
        <f t="shared" si="1043"/>
        <v>1.2486170000000001</v>
      </c>
      <c r="S1359" s="106">
        <f t="shared" si="1028"/>
        <v>532.15568553000003</v>
      </c>
      <c r="T1359" s="106">
        <f t="shared" si="1029"/>
        <v>17.196722544142837</v>
      </c>
      <c r="U1359" s="106">
        <f t="shared" si="1030"/>
        <v>99.947552795511456</v>
      </c>
      <c r="V1359" s="106">
        <f t="shared" si="1031"/>
        <v>543.34036711965427</v>
      </c>
      <c r="W1359" s="19">
        <f t="shared" si="1014"/>
        <v>0</v>
      </c>
      <c r="X1359" s="2">
        <f t="shared" si="1032"/>
        <v>0</v>
      </c>
      <c r="Y1359" s="4">
        <f t="shared" si="1033"/>
        <v>0</v>
      </c>
      <c r="Z1359" s="106">
        <f t="shared" ref="Z1359:Z1422" si="1047">IF(Y1359&gt;0,TRUNC(Y1359*S1359,8),0)</f>
        <v>0</v>
      </c>
      <c r="AA1359" s="114">
        <f t="shared" si="1044"/>
        <v>0.05</v>
      </c>
      <c r="AB1359" s="112">
        <f t="shared" si="1034"/>
        <v>2</v>
      </c>
      <c r="AC1359" s="178">
        <f t="shared" si="1017"/>
        <v>31</v>
      </c>
      <c r="AD1359" s="11">
        <f t="shared" si="1045"/>
        <v>1.0002623470000001</v>
      </c>
      <c r="AE1359" s="106">
        <f t="shared" ref="AE1359:AE1422" si="1048">TRUNC((S1359*(AD1359-1)),8)</f>
        <v>0.13960944</v>
      </c>
      <c r="AF1359" s="106">
        <f t="shared" si="1035"/>
        <v>0.14254370999999999</v>
      </c>
      <c r="AG1359" s="106">
        <f t="shared" si="1036"/>
        <v>0</v>
      </c>
      <c r="AH1359" s="115" t="str">
        <f t="shared" si="1019"/>
        <v>A+J=</v>
      </c>
      <c r="AI1359" s="116">
        <f t="shared" si="1046"/>
        <v>45529</v>
      </c>
      <c r="AJ1359" s="10"/>
      <c r="AK1359" s="1"/>
      <c r="AL1359" s="10"/>
      <c r="AM1359" s="1"/>
      <c r="AN1359" s="1"/>
      <c r="AO1359" s="3"/>
      <c r="AP1359" s="3"/>
      <c r="AQ1359" s="4"/>
      <c r="AR1359" s="4"/>
      <c r="AS1359" s="4"/>
      <c r="AT1359" s="4"/>
      <c r="AU1359" s="4"/>
      <c r="AV1359" s="4"/>
      <c r="AW1359" s="1"/>
      <c r="AX1359" s="1"/>
      <c r="AY1359" s="1"/>
      <c r="AZ1359" s="1"/>
      <c r="BA1359" s="1"/>
      <c r="BB1359" s="1"/>
      <c r="BC1359" s="1"/>
      <c r="BD1359" s="1"/>
      <c r="BE1359" s="1"/>
      <c r="BG1359" s="1"/>
      <c r="BH1359" s="1"/>
    </row>
    <row r="1360" spans="1:60" ht="15" customHeight="1" x14ac:dyDescent="0.25">
      <c r="A1360" s="105">
        <f t="shared" si="1037"/>
        <v>45501</v>
      </c>
      <c r="B1360" s="106">
        <f t="shared" si="1024"/>
        <v>543.61013961907827</v>
      </c>
      <c r="C1360" s="2">
        <f t="shared" si="1038"/>
        <v>426.19609178000002</v>
      </c>
      <c r="D1360" s="2">
        <f t="shared" si="1039"/>
        <v>69.16953604999992</v>
      </c>
      <c r="E1360" s="106">
        <f t="shared" si="1025"/>
        <v>357.0265557300001</v>
      </c>
      <c r="F1360" s="21">
        <f t="shared" si="1040"/>
        <v>6941.51</v>
      </c>
      <c r="G1360" s="108">
        <f t="shared" si="1041"/>
        <v>6967.89</v>
      </c>
      <c r="H1360" s="109">
        <f t="shared" si="1020"/>
        <v>45469</v>
      </c>
      <c r="I1360" s="109">
        <f t="shared" si="1015"/>
        <v>45499</v>
      </c>
      <c r="J1360" s="110">
        <f t="shared" si="1026"/>
        <v>3.8003258656977845E-3</v>
      </c>
      <c r="K1360" s="117">
        <f t="shared" si="1016"/>
        <v>45529</v>
      </c>
      <c r="L1360" s="178">
        <f t="shared" si="1018"/>
        <v>31</v>
      </c>
      <c r="M1360" s="178">
        <f t="shared" si="1023"/>
        <v>3</v>
      </c>
      <c r="N1360" s="106">
        <f t="shared" si="1027"/>
        <v>1.00036714</v>
      </c>
      <c r="O1360" s="111">
        <f t="shared" si="1022"/>
        <v>1.00210048</v>
      </c>
      <c r="P1360" s="111">
        <f t="shared" si="1042"/>
        <v>1.2796311371801758</v>
      </c>
      <c r="Q1360" s="106">
        <f t="shared" si="1021"/>
        <v>1.2801009400000001</v>
      </c>
      <c r="R1360" s="106">
        <f t="shared" si="1043"/>
        <v>1.2486170000000001</v>
      </c>
      <c r="S1360" s="106">
        <f t="shared" si="1028"/>
        <v>532.15568553000003</v>
      </c>
      <c r="T1360" s="106">
        <f t="shared" si="1029"/>
        <v>17.196722544142837</v>
      </c>
      <c r="U1360" s="106">
        <f t="shared" si="1030"/>
        <v>100.00347386493544</v>
      </c>
      <c r="V1360" s="106">
        <f t="shared" si="1031"/>
        <v>543.39628818907829</v>
      </c>
      <c r="W1360" s="19">
        <f t="shared" si="1014"/>
        <v>0</v>
      </c>
      <c r="X1360" s="2">
        <f t="shared" si="1032"/>
        <v>0</v>
      </c>
      <c r="Y1360" s="4">
        <f t="shared" si="1033"/>
        <v>0</v>
      </c>
      <c r="Z1360" s="106">
        <f t="shared" si="1047"/>
        <v>0</v>
      </c>
      <c r="AA1360" s="114">
        <f t="shared" si="1044"/>
        <v>0.05</v>
      </c>
      <c r="AB1360" s="112">
        <f t="shared" si="1034"/>
        <v>3</v>
      </c>
      <c r="AC1360" s="178">
        <f t="shared" si="1017"/>
        <v>31</v>
      </c>
      <c r="AD1360" s="11">
        <f t="shared" si="1045"/>
        <v>1.000393546</v>
      </c>
      <c r="AE1360" s="106">
        <f t="shared" si="1048"/>
        <v>0.20942774</v>
      </c>
      <c r="AF1360" s="106">
        <f t="shared" si="1035"/>
        <v>0.21385143000000001</v>
      </c>
      <c r="AG1360" s="106">
        <f t="shared" si="1036"/>
        <v>0</v>
      </c>
      <c r="AH1360" s="115" t="str">
        <f t="shared" si="1019"/>
        <v>A+J=</v>
      </c>
      <c r="AI1360" s="116">
        <f t="shared" si="1046"/>
        <v>45529</v>
      </c>
      <c r="AJ1360" s="10"/>
      <c r="AK1360" s="1"/>
      <c r="AL1360" s="10"/>
      <c r="AM1360" s="1"/>
      <c r="AN1360" s="1"/>
      <c r="AO1360" s="3"/>
      <c r="AP1360" s="3"/>
      <c r="AQ1360" s="4"/>
      <c r="AR1360" s="4"/>
      <c r="AS1360" s="4"/>
      <c r="AT1360" s="4"/>
      <c r="AU1360" s="4"/>
      <c r="AV1360" s="4"/>
      <c r="AW1360" s="1"/>
      <c r="AX1360" s="1"/>
      <c r="AY1360" s="1"/>
      <c r="AZ1360" s="1"/>
      <c r="BA1360" s="1"/>
      <c r="BB1360" s="1"/>
      <c r="BC1360" s="1"/>
      <c r="BD1360" s="1"/>
      <c r="BE1360" s="1"/>
      <c r="BG1360" s="1"/>
      <c r="BH1360" s="1"/>
    </row>
    <row r="1361" spans="1:60" ht="15" customHeight="1" x14ac:dyDescent="0.25">
      <c r="A1361" s="105">
        <f t="shared" si="1037"/>
        <v>45502</v>
      </c>
      <c r="B1361" s="106">
        <f t="shared" si="1024"/>
        <v>543.73739643876786</v>
      </c>
      <c r="C1361" s="2">
        <f t="shared" si="1038"/>
        <v>426.19609178000002</v>
      </c>
      <c r="D1361" s="2">
        <f t="shared" si="1039"/>
        <v>69.16953604999992</v>
      </c>
      <c r="E1361" s="106">
        <f t="shared" si="1025"/>
        <v>357.0265557300001</v>
      </c>
      <c r="F1361" s="21">
        <f t="shared" si="1040"/>
        <v>6941.51</v>
      </c>
      <c r="G1361" s="108">
        <f t="shared" si="1041"/>
        <v>6967.89</v>
      </c>
      <c r="H1361" s="109">
        <f t="shared" si="1020"/>
        <v>45469</v>
      </c>
      <c r="I1361" s="109">
        <f t="shared" si="1015"/>
        <v>45499</v>
      </c>
      <c r="J1361" s="110">
        <f t="shared" si="1026"/>
        <v>3.8003258656977845E-3</v>
      </c>
      <c r="K1361" s="117">
        <f t="shared" si="1016"/>
        <v>45529</v>
      </c>
      <c r="L1361" s="178">
        <f t="shared" si="1018"/>
        <v>31</v>
      </c>
      <c r="M1361" s="178">
        <f t="shared" si="1023"/>
        <v>4</v>
      </c>
      <c r="N1361" s="106">
        <f t="shared" si="1027"/>
        <v>1.0004895499999999</v>
      </c>
      <c r="O1361" s="111">
        <f t="shared" si="1022"/>
        <v>1.00210048</v>
      </c>
      <c r="P1361" s="111">
        <f t="shared" si="1042"/>
        <v>1.2796311371801758</v>
      </c>
      <c r="Q1361" s="106">
        <f t="shared" si="1021"/>
        <v>1.28025758</v>
      </c>
      <c r="R1361" s="106">
        <f t="shared" si="1043"/>
        <v>1.2486170000000001</v>
      </c>
      <c r="S1361" s="106">
        <f t="shared" si="1028"/>
        <v>532.15568553000003</v>
      </c>
      <c r="T1361" s="106">
        <f t="shared" si="1029"/>
        <v>17.196722544142837</v>
      </c>
      <c r="U1361" s="106">
        <f t="shared" si="1030"/>
        <v>100.05939850462497</v>
      </c>
      <c r="V1361" s="106">
        <f t="shared" si="1031"/>
        <v>543.45221282876787</v>
      </c>
      <c r="W1361" s="19">
        <f t="shared" si="1014"/>
        <v>0</v>
      </c>
      <c r="X1361" s="2">
        <f t="shared" si="1032"/>
        <v>0</v>
      </c>
      <c r="Y1361" s="4">
        <f t="shared" si="1033"/>
        <v>0</v>
      </c>
      <c r="Z1361" s="106">
        <f t="shared" si="1047"/>
        <v>0</v>
      </c>
      <c r="AA1361" s="114">
        <f t="shared" si="1044"/>
        <v>0.05</v>
      </c>
      <c r="AB1361" s="112">
        <f t="shared" si="1034"/>
        <v>4</v>
      </c>
      <c r="AC1361" s="178">
        <f t="shared" si="1017"/>
        <v>31</v>
      </c>
      <c r="AD1361" s="11">
        <f t="shared" si="1045"/>
        <v>1.000524763</v>
      </c>
      <c r="AE1361" s="106">
        <f t="shared" si="1048"/>
        <v>0.27925560999999999</v>
      </c>
      <c r="AF1361" s="106">
        <f t="shared" si="1035"/>
        <v>0.28518360999999998</v>
      </c>
      <c r="AG1361" s="106">
        <f t="shared" si="1036"/>
        <v>0</v>
      </c>
      <c r="AH1361" s="115" t="str">
        <f t="shared" si="1019"/>
        <v>A+J=</v>
      </c>
      <c r="AI1361" s="116">
        <f t="shared" si="1046"/>
        <v>45529</v>
      </c>
      <c r="AJ1361" s="10"/>
      <c r="AK1361" s="1"/>
      <c r="AL1361" s="10"/>
      <c r="AM1361" s="1"/>
      <c r="AN1361" s="1"/>
      <c r="AO1361" s="3"/>
      <c r="AP1361" s="3"/>
      <c r="AQ1361" s="4"/>
      <c r="AR1361" s="4"/>
      <c r="AS1361" s="4"/>
      <c r="AT1361" s="4"/>
      <c r="AU1361" s="4"/>
      <c r="AV1361" s="4"/>
      <c r="AW1361" s="1"/>
      <c r="AX1361" s="1"/>
      <c r="AY1361" s="1"/>
      <c r="AZ1361" s="1"/>
      <c r="BA1361" s="1"/>
      <c r="BB1361" s="1"/>
      <c r="BC1361" s="1"/>
      <c r="BD1361" s="1"/>
      <c r="BE1361" s="1"/>
      <c r="BG1361" s="1"/>
      <c r="BH1361" s="1"/>
    </row>
    <row r="1362" spans="1:60" ht="15" customHeight="1" x14ac:dyDescent="0.25">
      <c r="A1362" s="105">
        <f t="shared" si="1037"/>
        <v>45503</v>
      </c>
      <c r="B1362" s="106">
        <f t="shared" si="1024"/>
        <v>543.86468431898845</v>
      </c>
      <c r="C1362" s="2">
        <f t="shared" si="1038"/>
        <v>426.19609178000002</v>
      </c>
      <c r="D1362" s="2">
        <f t="shared" si="1039"/>
        <v>69.16953604999992</v>
      </c>
      <c r="E1362" s="106">
        <f t="shared" si="1025"/>
        <v>357.0265557300001</v>
      </c>
      <c r="F1362" s="21">
        <f t="shared" si="1040"/>
        <v>6941.51</v>
      </c>
      <c r="G1362" s="108">
        <f t="shared" si="1041"/>
        <v>6967.89</v>
      </c>
      <c r="H1362" s="109">
        <f t="shared" si="1020"/>
        <v>45469</v>
      </c>
      <c r="I1362" s="109">
        <f t="shared" si="1015"/>
        <v>45499</v>
      </c>
      <c r="J1362" s="110">
        <f t="shared" si="1026"/>
        <v>3.8003258656977845E-3</v>
      </c>
      <c r="K1362" s="117">
        <f t="shared" si="1016"/>
        <v>45529</v>
      </c>
      <c r="L1362" s="178">
        <f t="shared" si="1018"/>
        <v>31</v>
      </c>
      <c r="M1362" s="178">
        <f t="shared" si="1023"/>
        <v>5</v>
      </c>
      <c r="N1362" s="106">
        <f t="shared" si="1027"/>
        <v>1.00061198</v>
      </c>
      <c r="O1362" s="111">
        <f t="shared" si="1022"/>
        <v>1.00210048</v>
      </c>
      <c r="P1362" s="111">
        <f t="shared" si="1042"/>
        <v>1.2796311371801758</v>
      </c>
      <c r="Q1362" s="106">
        <f t="shared" si="1021"/>
        <v>1.28041424</v>
      </c>
      <c r="R1362" s="106">
        <f t="shared" si="1043"/>
        <v>1.2486170000000001</v>
      </c>
      <c r="S1362" s="106">
        <f t="shared" si="1028"/>
        <v>532.15568553000003</v>
      </c>
      <c r="T1362" s="106">
        <f t="shared" si="1029"/>
        <v>17.196722544142837</v>
      </c>
      <c r="U1362" s="106">
        <f t="shared" si="1030"/>
        <v>100.11533028484564</v>
      </c>
      <c r="V1362" s="106">
        <f t="shared" si="1031"/>
        <v>543.50814460898846</v>
      </c>
      <c r="W1362" s="19">
        <f t="shared" si="1014"/>
        <v>0</v>
      </c>
      <c r="X1362" s="2">
        <f t="shared" si="1032"/>
        <v>0</v>
      </c>
      <c r="Y1362" s="4">
        <f t="shared" si="1033"/>
        <v>0</v>
      </c>
      <c r="Z1362" s="106">
        <f t="shared" si="1047"/>
        <v>0</v>
      </c>
      <c r="AA1362" s="114">
        <f t="shared" si="1044"/>
        <v>0.05</v>
      </c>
      <c r="AB1362" s="112">
        <f t="shared" si="1034"/>
        <v>5</v>
      </c>
      <c r="AC1362" s="178">
        <f t="shared" si="1017"/>
        <v>31</v>
      </c>
      <c r="AD1362" s="11">
        <f t="shared" si="1045"/>
        <v>1.000655997</v>
      </c>
      <c r="AE1362" s="106">
        <f t="shared" si="1048"/>
        <v>0.34909253000000001</v>
      </c>
      <c r="AF1362" s="106">
        <f t="shared" si="1035"/>
        <v>0.35653971000000001</v>
      </c>
      <c r="AG1362" s="106">
        <f t="shared" si="1036"/>
        <v>0</v>
      </c>
      <c r="AH1362" s="115" t="str">
        <f t="shared" si="1019"/>
        <v>A+J=</v>
      </c>
      <c r="AI1362" s="116">
        <f t="shared" si="1046"/>
        <v>45529</v>
      </c>
      <c r="AJ1362" s="10"/>
      <c r="AK1362" s="1"/>
      <c r="AL1362" s="10"/>
      <c r="AM1362" s="1"/>
      <c r="AN1362" s="1"/>
      <c r="AO1362" s="3"/>
      <c r="AP1362" s="3"/>
      <c r="AQ1362" s="4"/>
      <c r="AR1362" s="4"/>
      <c r="AS1362" s="4"/>
      <c r="AT1362" s="4"/>
      <c r="AU1362" s="4"/>
      <c r="AV1362" s="4"/>
      <c r="AW1362" s="1"/>
      <c r="AX1362" s="1"/>
      <c r="AY1362" s="1"/>
      <c r="AZ1362" s="1"/>
      <c r="BA1362" s="1"/>
      <c r="BB1362" s="1"/>
      <c r="BC1362" s="1"/>
      <c r="BD1362" s="1"/>
      <c r="BE1362" s="1"/>
      <c r="BG1362" s="1"/>
      <c r="BH1362" s="1"/>
    </row>
    <row r="1363" spans="1:60" ht="15" customHeight="1" x14ac:dyDescent="0.25">
      <c r="A1363" s="105">
        <f t="shared" si="1037"/>
        <v>45504</v>
      </c>
      <c r="B1363" s="106">
        <f t="shared" si="1024"/>
        <v>543.99200325974027</v>
      </c>
      <c r="C1363" s="2">
        <f t="shared" si="1038"/>
        <v>426.19609178000002</v>
      </c>
      <c r="D1363" s="2">
        <f t="shared" si="1039"/>
        <v>69.16953604999992</v>
      </c>
      <c r="E1363" s="106">
        <f t="shared" si="1025"/>
        <v>357.0265557300001</v>
      </c>
      <c r="F1363" s="21">
        <f t="shared" si="1040"/>
        <v>6941.51</v>
      </c>
      <c r="G1363" s="108">
        <f t="shared" si="1041"/>
        <v>6967.89</v>
      </c>
      <c r="H1363" s="109">
        <f t="shared" si="1020"/>
        <v>45469</v>
      </c>
      <c r="I1363" s="109">
        <f t="shared" si="1015"/>
        <v>45499</v>
      </c>
      <c r="J1363" s="110">
        <f t="shared" si="1026"/>
        <v>3.8003258656977845E-3</v>
      </c>
      <c r="K1363" s="117">
        <f t="shared" si="1016"/>
        <v>45529</v>
      </c>
      <c r="L1363" s="178">
        <f t="shared" si="1018"/>
        <v>31</v>
      </c>
      <c r="M1363" s="178">
        <f t="shared" si="1023"/>
        <v>6</v>
      </c>
      <c r="N1363" s="106">
        <f t="shared" si="1027"/>
        <v>1.0007344199999999</v>
      </c>
      <c r="O1363" s="111">
        <f t="shared" si="1022"/>
        <v>1.00210048</v>
      </c>
      <c r="P1363" s="111">
        <f t="shared" si="1042"/>
        <v>1.2796311371801758</v>
      </c>
      <c r="Q1363" s="106">
        <f t="shared" si="1021"/>
        <v>1.2805709199999999</v>
      </c>
      <c r="R1363" s="106">
        <f t="shared" si="1043"/>
        <v>1.2486170000000001</v>
      </c>
      <c r="S1363" s="106">
        <f t="shared" si="1028"/>
        <v>532.15568553000003</v>
      </c>
      <c r="T1363" s="106">
        <f t="shared" si="1029"/>
        <v>17.196722544142837</v>
      </c>
      <c r="U1363" s="106">
        <f t="shared" si="1030"/>
        <v>100.17126920559738</v>
      </c>
      <c r="V1363" s="106">
        <f t="shared" si="1031"/>
        <v>543.56408352974029</v>
      </c>
      <c r="W1363" s="19">
        <f t="shared" si="1014"/>
        <v>0</v>
      </c>
      <c r="X1363" s="2">
        <f t="shared" si="1032"/>
        <v>0</v>
      </c>
      <c r="Y1363" s="4">
        <f t="shared" si="1033"/>
        <v>0</v>
      </c>
      <c r="Z1363" s="106">
        <f t="shared" si="1047"/>
        <v>0</v>
      </c>
      <c r="AA1363" s="114">
        <f t="shared" si="1044"/>
        <v>0.05</v>
      </c>
      <c r="AB1363" s="112">
        <f t="shared" si="1034"/>
        <v>6</v>
      </c>
      <c r="AC1363" s="178">
        <f t="shared" si="1017"/>
        <v>31</v>
      </c>
      <c r="AD1363" s="11">
        <f t="shared" si="1045"/>
        <v>1.000787248</v>
      </c>
      <c r="AE1363" s="106">
        <f t="shared" si="1048"/>
        <v>0.41893849</v>
      </c>
      <c r="AF1363" s="106">
        <f t="shared" si="1035"/>
        <v>0.42791973</v>
      </c>
      <c r="AG1363" s="106">
        <f t="shared" si="1036"/>
        <v>0</v>
      </c>
      <c r="AH1363" s="115" t="str">
        <f t="shared" si="1019"/>
        <v>A+J=</v>
      </c>
      <c r="AI1363" s="116">
        <f t="shared" si="1046"/>
        <v>45529</v>
      </c>
      <c r="AJ1363" s="10"/>
      <c r="AK1363" s="1"/>
      <c r="AL1363" s="10"/>
      <c r="AM1363" s="1"/>
      <c r="AN1363" s="1"/>
      <c r="AO1363" s="3"/>
      <c r="AP1363" s="3"/>
      <c r="AQ1363" s="4"/>
      <c r="AR1363" s="4"/>
      <c r="AS1363" s="4"/>
      <c r="AT1363" s="4"/>
      <c r="AU1363" s="4"/>
      <c r="AV1363" s="4"/>
      <c r="AW1363" s="1"/>
      <c r="AX1363" s="1"/>
      <c r="AY1363" s="1"/>
      <c r="AZ1363" s="1"/>
      <c r="BA1363" s="1"/>
      <c r="BB1363" s="1"/>
      <c r="BC1363" s="1"/>
      <c r="BD1363" s="1"/>
      <c r="BE1363" s="1"/>
      <c r="BG1363" s="1"/>
      <c r="BH1363" s="1"/>
    </row>
    <row r="1364" spans="1:60" ht="15" customHeight="1" x14ac:dyDescent="0.25">
      <c r="A1364" s="105">
        <f t="shared" si="1037"/>
        <v>45505</v>
      </c>
      <c r="B1364" s="106">
        <f t="shared" si="1024"/>
        <v>544.11934971075766</v>
      </c>
      <c r="C1364" s="2">
        <f t="shared" si="1038"/>
        <v>426.19609178000002</v>
      </c>
      <c r="D1364" s="2">
        <f t="shared" si="1039"/>
        <v>69.16953604999992</v>
      </c>
      <c r="E1364" s="106">
        <f t="shared" si="1025"/>
        <v>357.0265557300001</v>
      </c>
      <c r="F1364" s="21">
        <f t="shared" si="1040"/>
        <v>6941.51</v>
      </c>
      <c r="G1364" s="108">
        <f t="shared" si="1041"/>
        <v>6967.89</v>
      </c>
      <c r="H1364" s="109">
        <f t="shared" si="1020"/>
        <v>45469</v>
      </c>
      <c r="I1364" s="109">
        <f t="shared" si="1015"/>
        <v>45499</v>
      </c>
      <c r="J1364" s="110">
        <f t="shared" si="1026"/>
        <v>3.8003258656977845E-3</v>
      </c>
      <c r="K1364" s="117">
        <f t="shared" si="1016"/>
        <v>45529</v>
      </c>
      <c r="L1364" s="178">
        <f t="shared" si="1018"/>
        <v>31</v>
      </c>
      <c r="M1364" s="178">
        <f t="shared" si="1023"/>
        <v>7</v>
      </c>
      <c r="N1364" s="106">
        <f t="shared" si="1027"/>
        <v>1.00085687</v>
      </c>
      <c r="O1364" s="111">
        <f t="shared" si="1022"/>
        <v>1.00210048</v>
      </c>
      <c r="P1364" s="111">
        <f t="shared" si="1042"/>
        <v>1.2796311371801758</v>
      </c>
      <c r="Q1364" s="106">
        <f t="shared" si="1021"/>
        <v>1.28072761</v>
      </c>
      <c r="R1364" s="106">
        <f t="shared" si="1043"/>
        <v>1.2486170000000001</v>
      </c>
      <c r="S1364" s="106">
        <f t="shared" si="1028"/>
        <v>532.15568553000003</v>
      </c>
      <c r="T1364" s="106">
        <f t="shared" si="1029"/>
        <v>17.196722544142837</v>
      </c>
      <c r="U1364" s="106">
        <f t="shared" si="1030"/>
        <v>100.22721169661475</v>
      </c>
      <c r="V1364" s="106">
        <f t="shared" si="1031"/>
        <v>543.62002602075768</v>
      </c>
      <c r="W1364" s="19">
        <f t="shared" ref="W1364:W1427" si="1049">IF(VLOOKUP(A1364,AL$10:AX$312,13)=VLOOKUP(A1363,AL$10:AX$312,13),0,VLOOKUP(A1364,AL$10:AX$312,13))</f>
        <v>0</v>
      </c>
      <c r="X1364" s="2">
        <f t="shared" si="1032"/>
        <v>0</v>
      </c>
      <c r="Y1364" s="4">
        <f t="shared" si="1033"/>
        <v>0</v>
      </c>
      <c r="Z1364" s="106">
        <f t="shared" si="1047"/>
        <v>0</v>
      </c>
      <c r="AA1364" s="114">
        <f t="shared" si="1044"/>
        <v>0.05</v>
      </c>
      <c r="AB1364" s="112">
        <f t="shared" si="1034"/>
        <v>7</v>
      </c>
      <c r="AC1364" s="178">
        <f t="shared" si="1017"/>
        <v>31</v>
      </c>
      <c r="AD1364" s="11">
        <f t="shared" si="1045"/>
        <v>1.000918516</v>
      </c>
      <c r="AE1364" s="106">
        <f t="shared" si="1048"/>
        <v>0.48879350999999999</v>
      </c>
      <c r="AF1364" s="106">
        <f t="shared" si="1035"/>
        <v>0.49932368999999999</v>
      </c>
      <c r="AG1364" s="106">
        <f t="shared" si="1036"/>
        <v>0</v>
      </c>
      <c r="AH1364" s="115" t="str">
        <f t="shared" si="1019"/>
        <v>A+J=</v>
      </c>
      <c r="AI1364" s="116">
        <f t="shared" si="1046"/>
        <v>45529</v>
      </c>
      <c r="AJ1364" s="10"/>
      <c r="AK1364" s="1"/>
      <c r="AL1364" s="10"/>
      <c r="AM1364" s="1"/>
      <c r="AN1364" s="1"/>
      <c r="AO1364" s="3"/>
      <c r="AP1364" s="3"/>
      <c r="AQ1364" s="4"/>
      <c r="AR1364" s="4"/>
      <c r="AS1364" s="4"/>
      <c r="AT1364" s="4"/>
      <c r="AU1364" s="4"/>
      <c r="AV1364" s="4"/>
      <c r="AW1364" s="1"/>
      <c r="AX1364" s="1"/>
      <c r="AY1364" s="1"/>
      <c r="AZ1364" s="1"/>
      <c r="BA1364" s="1"/>
      <c r="BB1364" s="1"/>
      <c r="BC1364" s="1"/>
      <c r="BD1364" s="1"/>
      <c r="BE1364" s="1"/>
      <c r="BG1364" s="1"/>
      <c r="BH1364" s="1"/>
    </row>
    <row r="1365" spans="1:60" ht="15" customHeight="1" x14ac:dyDescent="0.25">
      <c r="A1365" s="105">
        <f t="shared" si="1037"/>
        <v>45506</v>
      </c>
      <c r="B1365" s="106">
        <f t="shared" si="1024"/>
        <v>544.24673080257162</v>
      </c>
      <c r="C1365" s="2">
        <f t="shared" si="1038"/>
        <v>426.19609178000002</v>
      </c>
      <c r="D1365" s="2">
        <f t="shared" si="1039"/>
        <v>69.16953604999992</v>
      </c>
      <c r="E1365" s="106">
        <f t="shared" si="1025"/>
        <v>357.0265557300001</v>
      </c>
      <c r="F1365" s="21">
        <f t="shared" si="1040"/>
        <v>6941.51</v>
      </c>
      <c r="G1365" s="108">
        <f t="shared" si="1041"/>
        <v>6967.89</v>
      </c>
      <c r="H1365" s="109">
        <f t="shared" si="1020"/>
        <v>45469</v>
      </c>
      <c r="I1365" s="109">
        <f t="shared" ref="I1365:I1428" si="1050">IF(W1364&gt;0,A1365,I1364)</f>
        <v>45499</v>
      </c>
      <c r="J1365" s="110">
        <f t="shared" si="1026"/>
        <v>3.8003258656977845E-3</v>
      </c>
      <c r="K1365" s="117">
        <f t="shared" ref="K1365:K1428" si="1051">IF(DAY(A1364)=K$9,VLOOKUP(A1364,$AP$321:$AV$619,4),K1364)</f>
        <v>45529</v>
      </c>
      <c r="L1365" s="178">
        <f t="shared" si="1018"/>
        <v>31</v>
      </c>
      <c r="M1365" s="178">
        <f t="shared" si="1023"/>
        <v>8</v>
      </c>
      <c r="N1365" s="106">
        <f t="shared" si="1027"/>
        <v>1.00097934</v>
      </c>
      <c r="O1365" s="111">
        <f t="shared" si="1022"/>
        <v>1.00210048</v>
      </c>
      <c r="P1365" s="111">
        <f t="shared" si="1042"/>
        <v>1.2796311371801758</v>
      </c>
      <c r="Q1365" s="106">
        <f t="shared" si="1021"/>
        <v>1.2808843299999999</v>
      </c>
      <c r="R1365" s="106">
        <f t="shared" si="1043"/>
        <v>1.2486170000000001</v>
      </c>
      <c r="S1365" s="106">
        <f t="shared" si="1028"/>
        <v>532.15568553000003</v>
      </c>
      <c r="T1365" s="106">
        <f t="shared" si="1029"/>
        <v>17.196722544142837</v>
      </c>
      <c r="U1365" s="106">
        <f t="shared" si="1030"/>
        <v>100.28316489842871</v>
      </c>
      <c r="V1365" s="106">
        <f t="shared" si="1031"/>
        <v>543.67597922257164</v>
      </c>
      <c r="W1365" s="19">
        <f t="shared" si="1049"/>
        <v>0</v>
      </c>
      <c r="X1365" s="2">
        <f t="shared" si="1032"/>
        <v>0</v>
      </c>
      <c r="Y1365" s="4">
        <f t="shared" si="1033"/>
        <v>0</v>
      </c>
      <c r="Z1365" s="106">
        <f t="shared" si="1047"/>
        <v>0</v>
      </c>
      <c r="AA1365" s="114">
        <f t="shared" si="1044"/>
        <v>0.05</v>
      </c>
      <c r="AB1365" s="112">
        <f t="shared" si="1034"/>
        <v>8</v>
      </c>
      <c r="AC1365" s="178">
        <f t="shared" ref="AC1365:AC1428" si="1052">IF(DAY(A1364)=25,VLOOKUP(A1364,$AP$321:$AV$619,7),AC1364)</f>
        <v>31</v>
      </c>
      <c r="AD1365" s="11">
        <f t="shared" si="1045"/>
        <v>1.001049801</v>
      </c>
      <c r="AE1365" s="106">
        <f t="shared" si="1048"/>
        <v>0.55865757000000005</v>
      </c>
      <c r="AF1365" s="106">
        <f t="shared" si="1035"/>
        <v>0.57075158000000004</v>
      </c>
      <c r="AG1365" s="106">
        <f t="shared" si="1036"/>
        <v>0</v>
      </c>
      <c r="AH1365" s="115" t="str">
        <f t="shared" si="1019"/>
        <v>A+J=</v>
      </c>
      <c r="AI1365" s="116">
        <f t="shared" si="1046"/>
        <v>45529</v>
      </c>
      <c r="AJ1365" s="10"/>
      <c r="AK1365" s="1"/>
      <c r="AL1365" s="10"/>
      <c r="AM1365" s="1"/>
      <c r="AN1365" s="1"/>
      <c r="AO1365" s="3"/>
      <c r="AP1365" s="3"/>
      <c r="AQ1365" s="4"/>
      <c r="AR1365" s="4"/>
      <c r="AS1365" s="4"/>
      <c r="AT1365" s="4"/>
      <c r="AU1365" s="4"/>
      <c r="AV1365" s="4"/>
      <c r="AW1365" s="1"/>
      <c r="AX1365" s="1"/>
      <c r="AY1365" s="1"/>
      <c r="AZ1365" s="1"/>
      <c r="BA1365" s="1"/>
      <c r="BB1365" s="1"/>
      <c r="BC1365" s="1"/>
      <c r="BD1365" s="1"/>
      <c r="BE1365" s="1"/>
      <c r="BG1365" s="1"/>
      <c r="BH1365" s="1"/>
    </row>
    <row r="1366" spans="1:60" ht="15" customHeight="1" x14ac:dyDescent="0.25">
      <c r="A1366" s="105">
        <f t="shared" si="1037"/>
        <v>45507</v>
      </c>
      <c r="B1366" s="106">
        <f t="shared" si="1024"/>
        <v>544.37414352491669</v>
      </c>
      <c r="C1366" s="2">
        <f t="shared" si="1038"/>
        <v>426.19609178000002</v>
      </c>
      <c r="D1366" s="2">
        <f t="shared" si="1039"/>
        <v>69.16953604999992</v>
      </c>
      <c r="E1366" s="106">
        <f t="shared" si="1025"/>
        <v>357.0265557300001</v>
      </c>
      <c r="F1366" s="21">
        <f t="shared" si="1040"/>
        <v>6941.51</v>
      </c>
      <c r="G1366" s="108">
        <f t="shared" si="1041"/>
        <v>6967.89</v>
      </c>
      <c r="H1366" s="109">
        <f t="shared" si="1020"/>
        <v>45469</v>
      </c>
      <c r="I1366" s="109">
        <f t="shared" si="1050"/>
        <v>45499</v>
      </c>
      <c r="J1366" s="110">
        <f t="shared" si="1026"/>
        <v>3.8003258656977845E-3</v>
      </c>
      <c r="K1366" s="117">
        <f t="shared" si="1051"/>
        <v>45529</v>
      </c>
      <c r="L1366" s="178">
        <f t="shared" si="1018"/>
        <v>31</v>
      </c>
      <c r="M1366" s="178">
        <f t="shared" si="1023"/>
        <v>9</v>
      </c>
      <c r="N1366" s="106">
        <f t="shared" si="1027"/>
        <v>1.0011018300000001</v>
      </c>
      <c r="O1366" s="111">
        <f t="shared" si="1022"/>
        <v>1.00210048</v>
      </c>
      <c r="P1366" s="111">
        <f t="shared" si="1042"/>
        <v>1.2796311371801758</v>
      </c>
      <c r="Q1366" s="106">
        <f t="shared" si="1021"/>
        <v>1.2810410699999999</v>
      </c>
      <c r="R1366" s="106">
        <f t="shared" si="1043"/>
        <v>1.2486170000000001</v>
      </c>
      <c r="S1366" s="106">
        <f t="shared" si="1028"/>
        <v>532.15568553000003</v>
      </c>
      <c r="T1366" s="106">
        <f t="shared" si="1029"/>
        <v>17.196722544142837</v>
      </c>
      <c r="U1366" s="106">
        <f t="shared" si="1030"/>
        <v>100.33912524077382</v>
      </c>
      <c r="V1366" s="106">
        <f t="shared" si="1031"/>
        <v>543.73193956491673</v>
      </c>
      <c r="W1366" s="19">
        <f t="shared" si="1049"/>
        <v>0</v>
      </c>
      <c r="X1366" s="2">
        <f t="shared" si="1032"/>
        <v>0</v>
      </c>
      <c r="Y1366" s="4">
        <f t="shared" si="1033"/>
        <v>0</v>
      </c>
      <c r="Z1366" s="106">
        <f t="shared" si="1047"/>
        <v>0</v>
      </c>
      <c r="AA1366" s="114">
        <f t="shared" si="1044"/>
        <v>0.05</v>
      </c>
      <c r="AB1366" s="112">
        <f t="shared" si="1034"/>
        <v>9</v>
      </c>
      <c r="AC1366" s="178">
        <f t="shared" si="1052"/>
        <v>31</v>
      </c>
      <c r="AD1366" s="11">
        <f t="shared" si="1045"/>
        <v>1.001181104</v>
      </c>
      <c r="AE1366" s="106">
        <f t="shared" si="1048"/>
        <v>0.62853119999999996</v>
      </c>
      <c r="AF1366" s="106">
        <f t="shared" si="1035"/>
        <v>0.64220396000000002</v>
      </c>
      <c r="AG1366" s="106">
        <f t="shared" si="1036"/>
        <v>0</v>
      </c>
      <c r="AH1366" s="115" t="str">
        <f t="shared" si="1019"/>
        <v>A+J=</v>
      </c>
      <c r="AI1366" s="116">
        <f t="shared" si="1046"/>
        <v>45529</v>
      </c>
      <c r="AJ1366" s="10"/>
      <c r="AK1366" s="1"/>
      <c r="AL1366" s="10"/>
      <c r="AM1366" s="1"/>
      <c r="AN1366" s="1"/>
      <c r="AO1366" s="3"/>
      <c r="AP1366" s="3"/>
      <c r="AQ1366" s="4"/>
      <c r="AR1366" s="4"/>
      <c r="AS1366" s="4"/>
      <c r="AT1366" s="4"/>
      <c r="AU1366" s="4"/>
      <c r="AV1366" s="4"/>
      <c r="AW1366" s="1"/>
      <c r="AX1366" s="1"/>
      <c r="AY1366" s="1"/>
      <c r="AZ1366" s="1"/>
      <c r="BA1366" s="1"/>
      <c r="BB1366" s="1"/>
      <c r="BC1366" s="1"/>
      <c r="BD1366" s="1"/>
      <c r="BE1366" s="1"/>
      <c r="BG1366" s="1"/>
      <c r="BH1366" s="1"/>
    </row>
    <row r="1367" spans="1:60" ht="15" customHeight="1" x14ac:dyDescent="0.25">
      <c r="A1367" s="105">
        <f t="shared" si="1037"/>
        <v>45508</v>
      </c>
      <c r="B1367" s="106">
        <f t="shared" si="1024"/>
        <v>544.50158376752734</v>
      </c>
      <c r="C1367" s="2">
        <f t="shared" si="1038"/>
        <v>426.19609178000002</v>
      </c>
      <c r="D1367" s="2">
        <f t="shared" si="1039"/>
        <v>69.16953604999992</v>
      </c>
      <c r="E1367" s="106">
        <f t="shared" si="1025"/>
        <v>357.0265557300001</v>
      </c>
      <c r="F1367" s="21">
        <f t="shared" si="1040"/>
        <v>6941.51</v>
      </c>
      <c r="G1367" s="108">
        <f t="shared" si="1041"/>
        <v>6967.89</v>
      </c>
      <c r="H1367" s="109">
        <f t="shared" si="1020"/>
        <v>45469</v>
      </c>
      <c r="I1367" s="109">
        <f t="shared" si="1050"/>
        <v>45499</v>
      </c>
      <c r="J1367" s="110">
        <f t="shared" si="1026"/>
        <v>3.8003258656977845E-3</v>
      </c>
      <c r="K1367" s="117">
        <f t="shared" si="1051"/>
        <v>45529</v>
      </c>
      <c r="L1367" s="178">
        <f t="shared" si="1018"/>
        <v>31</v>
      </c>
      <c r="M1367" s="178">
        <f t="shared" si="1023"/>
        <v>10</v>
      </c>
      <c r="N1367" s="106">
        <f t="shared" si="1027"/>
        <v>1.0012243300000001</v>
      </c>
      <c r="O1367" s="111">
        <f t="shared" si="1022"/>
        <v>1.00210048</v>
      </c>
      <c r="P1367" s="111">
        <f t="shared" si="1042"/>
        <v>1.2796311371801758</v>
      </c>
      <c r="Q1367" s="106">
        <f t="shared" si="1021"/>
        <v>1.28119782</v>
      </c>
      <c r="R1367" s="106">
        <f t="shared" si="1043"/>
        <v>1.2486170000000001</v>
      </c>
      <c r="S1367" s="106">
        <f t="shared" si="1028"/>
        <v>532.15568553000003</v>
      </c>
      <c r="T1367" s="106">
        <f t="shared" si="1029"/>
        <v>17.196722544142837</v>
      </c>
      <c r="U1367" s="106">
        <f t="shared" si="1030"/>
        <v>100.39508915338455</v>
      </c>
      <c r="V1367" s="106">
        <f t="shared" si="1031"/>
        <v>543.78790347752738</v>
      </c>
      <c r="W1367" s="19">
        <f t="shared" si="1049"/>
        <v>0</v>
      </c>
      <c r="X1367" s="2">
        <f t="shared" si="1032"/>
        <v>0</v>
      </c>
      <c r="Y1367" s="4">
        <f t="shared" si="1033"/>
        <v>0</v>
      </c>
      <c r="Z1367" s="106">
        <f t="shared" si="1047"/>
        <v>0</v>
      </c>
      <c r="AA1367" s="114">
        <f t="shared" si="1044"/>
        <v>0.05</v>
      </c>
      <c r="AB1367" s="112">
        <f t="shared" si="1034"/>
        <v>10</v>
      </c>
      <c r="AC1367" s="178">
        <f t="shared" si="1052"/>
        <v>31</v>
      </c>
      <c r="AD1367" s="11">
        <f t="shared" si="1045"/>
        <v>1.001312424</v>
      </c>
      <c r="AE1367" s="106">
        <f t="shared" si="1048"/>
        <v>0.69841388999999998</v>
      </c>
      <c r="AF1367" s="106">
        <f t="shared" si="1035"/>
        <v>0.71368028999999999</v>
      </c>
      <c r="AG1367" s="106">
        <f t="shared" si="1036"/>
        <v>0</v>
      </c>
      <c r="AH1367" s="115" t="str">
        <f t="shared" si="1019"/>
        <v>A+J=</v>
      </c>
      <c r="AI1367" s="116">
        <f t="shared" si="1046"/>
        <v>45529</v>
      </c>
      <c r="AJ1367" s="10"/>
      <c r="AK1367" s="1"/>
      <c r="AL1367" s="10"/>
      <c r="AM1367" s="1"/>
      <c r="AN1367" s="1"/>
      <c r="AO1367" s="3"/>
      <c r="AP1367" s="3"/>
      <c r="AQ1367" s="4"/>
      <c r="AR1367" s="4"/>
      <c r="AS1367" s="4"/>
      <c r="AT1367" s="4"/>
      <c r="AU1367" s="4"/>
      <c r="AV1367" s="4"/>
      <c r="AW1367" s="1"/>
      <c r="AX1367" s="1"/>
      <c r="AY1367" s="1"/>
      <c r="AZ1367" s="1"/>
      <c r="BA1367" s="1"/>
      <c r="BB1367" s="1"/>
      <c r="BC1367" s="1"/>
      <c r="BD1367" s="1"/>
      <c r="BE1367" s="1"/>
      <c r="BG1367" s="1"/>
      <c r="BH1367" s="1"/>
    </row>
    <row r="1368" spans="1:60" ht="15" customHeight="1" x14ac:dyDescent="0.25">
      <c r="A1368" s="105">
        <f t="shared" si="1037"/>
        <v>45509</v>
      </c>
      <c r="B1368" s="106">
        <f t="shared" si="1024"/>
        <v>544.62905868093469</v>
      </c>
      <c r="C1368" s="2">
        <f t="shared" si="1038"/>
        <v>426.19609178000002</v>
      </c>
      <c r="D1368" s="2">
        <f t="shared" si="1039"/>
        <v>69.16953604999992</v>
      </c>
      <c r="E1368" s="106">
        <f t="shared" si="1025"/>
        <v>357.0265557300001</v>
      </c>
      <c r="F1368" s="21">
        <f t="shared" si="1040"/>
        <v>6941.51</v>
      </c>
      <c r="G1368" s="108">
        <f t="shared" si="1041"/>
        <v>6967.89</v>
      </c>
      <c r="H1368" s="109">
        <f t="shared" si="1020"/>
        <v>45469</v>
      </c>
      <c r="I1368" s="109">
        <f t="shared" si="1050"/>
        <v>45499</v>
      </c>
      <c r="J1368" s="110">
        <f t="shared" si="1026"/>
        <v>3.8003258656977845E-3</v>
      </c>
      <c r="K1368" s="117">
        <f t="shared" si="1051"/>
        <v>45529</v>
      </c>
      <c r="L1368" s="178">
        <f t="shared" si="1018"/>
        <v>31</v>
      </c>
      <c r="M1368" s="178">
        <f t="shared" si="1023"/>
        <v>11</v>
      </c>
      <c r="N1368" s="106">
        <f t="shared" si="1027"/>
        <v>1.00134685</v>
      </c>
      <c r="O1368" s="111">
        <f t="shared" si="1022"/>
        <v>1.00210048</v>
      </c>
      <c r="P1368" s="111">
        <f t="shared" si="1042"/>
        <v>1.2796311371801758</v>
      </c>
      <c r="Q1368" s="106">
        <f t="shared" si="1021"/>
        <v>1.2813546</v>
      </c>
      <c r="R1368" s="106">
        <f t="shared" si="1043"/>
        <v>1.2486170000000001</v>
      </c>
      <c r="S1368" s="106">
        <f t="shared" si="1028"/>
        <v>532.15568553000003</v>
      </c>
      <c r="T1368" s="106">
        <f t="shared" si="1029"/>
        <v>17.196722544142837</v>
      </c>
      <c r="U1368" s="106">
        <f t="shared" si="1030"/>
        <v>100.45106377679188</v>
      </c>
      <c r="V1368" s="106">
        <f t="shared" si="1031"/>
        <v>543.84387810093472</v>
      </c>
      <c r="W1368" s="19">
        <f t="shared" si="1049"/>
        <v>0</v>
      </c>
      <c r="X1368" s="2">
        <f t="shared" si="1032"/>
        <v>0</v>
      </c>
      <c r="Y1368" s="4">
        <f t="shared" si="1033"/>
        <v>0</v>
      </c>
      <c r="Z1368" s="106">
        <f t="shared" si="1047"/>
        <v>0</v>
      </c>
      <c r="AA1368" s="114">
        <f t="shared" si="1044"/>
        <v>0.05</v>
      </c>
      <c r="AB1368" s="112">
        <f t="shared" si="1034"/>
        <v>11</v>
      </c>
      <c r="AC1368" s="178">
        <f t="shared" si="1052"/>
        <v>31</v>
      </c>
      <c r="AD1368" s="11">
        <f t="shared" si="1045"/>
        <v>1.001443761</v>
      </c>
      <c r="AE1368" s="106">
        <f t="shared" si="1048"/>
        <v>0.76830562000000002</v>
      </c>
      <c r="AF1368" s="106">
        <f t="shared" si="1035"/>
        <v>0.78518058000000002</v>
      </c>
      <c r="AG1368" s="106">
        <f t="shared" si="1036"/>
        <v>0</v>
      </c>
      <c r="AH1368" s="115" t="str">
        <f t="shared" si="1019"/>
        <v>A+J=</v>
      </c>
      <c r="AI1368" s="116">
        <f t="shared" si="1046"/>
        <v>45529</v>
      </c>
      <c r="AJ1368" s="10"/>
      <c r="AK1368" s="1"/>
      <c r="AL1368" s="10"/>
      <c r="AM1368" s="1"/>
      <c r="AN1368" s="1"/>
      <c r="AO1368" s="3"/>
      <c r="AP1368" s="3"/>
      <c r="AQ1368" s="4"/>
      <c r="AR1368" s="4"/>
      <c r="AS1368" s="4"/>
      <c r="AT1368" s="4"/>
      <c r="AU1368" s="4"/>
      <c r="AV1368" s="4"/>
      <c r="AW1368" s="1"/>
      <c r="AX1368" s="1"/>
      <c r="AY1368" s="1"/>
      <c r="AZ1368" s="1"/>
      <c r="BA1368" s="1"/>
      <c r="BB1368" s="1"/>
      <c r="BC1368" s="1"/>
      <c r="BD1368" s="1"/>
      <c r="BE1368" s="1"/>
      <c r="BG1368" s="1"/>
      <c r="BH1368" s="1"/>
    </row>
    <row r="1369" spans="1:60" ht="15" customHeight="1" x14ac:dyDescent="0.25">
      <c r="A1369" s="105">
        <f t="shared" si="1037"/>
        <v>45510</v>
      </c>
      <c r="B1369" s="106">
        <f t="shared" si="1024"/>
        <v>544.7565646848733</v>
      </c>
      <c r="C1369" s="2">
        <f t="shared" si="1038"/>
        <v>426.19609178000002</v>
      </c>
      <c r="D1369" s="2">
        <f t="shared" si="1039"/>
        <v>69.16953604999992</v>
      </c>
      <c r="E1369" s="106">
        <f t="shared" si="1025"/>
        <v>357.0265557300001</v>
      </c>
      <c r="F1369" s="21">
        <f t="shared" si="1040"/>
        <v>6941.51</v>
      </c>
      <c r="G1369" s="108">
        <f t="shared" si="1041"/>
        <v>6967.89</v>
      </c>
      <c r="H1369" s="109">
        <f t="shared" si="1020"/>
        <v>45469</v>
      </c>
      <c r="I1369" s="109">
        <f t="shared" si="1050"/>
        <v>45499</v>
      </c>
      <c r="J1369" s="110">
        <f t="shared" si="1026"/>
        <v>3.8003258656977845E-3</v>
      </c>
      <c r="K1369" s="117">
        <f t="shared" si="1051"/>
        <v>45529</v>
      </c>
      <c r="L1369" s="178">
        <f t="shared" si="1018"/>
        <v>31</v>
      </c>
      <c r="M1369" s="178">
        <f t="shared" si="1023"/>
        <v>12</v>
      </c>
      <c r="N1369" s="106">
        <f t="shared" si="1027"/>
        <v>1.0014693800000001</v>
      </c>
      <c r="O1369" s="111">
        <f t="shared" si="1022"/>
        <v>1.00210048</v>
      </c>
      <c r="P1369" s="111">
        <f t="shared" si="1042"/>
        <v>1.2796311371801758</v>
      </c>
      <c r="Q1369" s="106">
        <f t="shared" si="1021"/>
        <v>1.2815114000000001</v>
      </c>
      <c r="R1369" s="106">
        <f t="shared" si="1043"/>
        <v>1.2486170000000001</v>
      </c>
      <c r="S1369" s="106">
        <f t="shared" si="1028"/>
        <v>532.15568553000003</v>
      </c>
      <c r="T1369" s="106">
        <f t="shared" si="1029"/>
        <v>17.196722544142837</v>
      </c>
      <c r="U1369" s="106">
        <f t="shared" si="1030"/>
        <v>100.50704554073037</v>
      </c>
      <c r="V1369" s="106">
        <f t="shared" si="1031"/>
        <v>543.89985986487329</v>
      </c>
      <c r="W1369" s="19">
        <f t="shared" si="1049"/>
        <v>0</v>
      </c>
      <c r="X1369" s="2">
        <f t="shared" si="1032"/>
        <v>0</v>
      </c>
      <c r="Y1369" s="4">
        <f t="shared" si="1033"/>
        <v>0</v>
      </c>
      <c r="Z1369" s="106">
        <f t="shared" si="1047"/>
        <v>0</v>
      </c>
      <c r="AA1369" s="114">
        <f t="shared" si="1044"/>
        <v>0.05</v>
      </c>
      <c r="AB1369" s="112">
        <f t="shared" si="1034"/>
        <v>12</v>
      </c>
      <c r="AC1369" s="178">
        <f t="shared" si="1052"/>
        <v>31</v>
      </c>
      <c r="AD1369" s="11">
        <f t="shared" si="1045"/>
        <v>1.0015751150000001</v>
      </c>
      <c r="AE1369" s="106">
        <f t="shared" si="1048"/>
        <v>0.83820640000000002</v>
      </c>
      <c r="AF1369" s="106">
        <f t="shared" si="1035"/>
        <v>0.85670482000000003</v>
      </c>
      <c r="AG1369" s="106">
        <f t="shared" si="1036"/>
        <v>0</v>
      </c>
      <c r="AH1369" s="115" t="str">
        <f t="shared" si="1019"/>
        <v>A+J=</v>
      </c>
      <c r="AI1369" s="116">
        <f t="shared" si="1046"/>
        <v>45529</v>
      </c>
      <c r="AJ1369" s="10"/>
      <c r="AK1369" s="1"/>
      <c r="AL1369" s="10"/>
      <c r="AM1369" s="1"/>
      <c r="AN1369" s="1"/>
      <c r="AO1369" s="3"/>
      <c r="AP1369" s="3"/>
      <c r="AQ1369" s="4"/>
      <c r="AR1369" s="4"/>
      <c r="AS1369" s="4"/>
      <c r="AT1369" s="4"/>
      <c r="AU1369" s="4"/>
      <c r="AV1369" s="4"/>
      <c r="AW1369" s="1"/>
      <c r="AX1369" s="1"/>
      <c r="AY1369" s="1"/>
      <c r="AZ1369" s="1"/>
      <c r="BA1369" s="1"/>
      <c r="BB1369" s="1"/>
      <c r="BC1369" s="1"/>
      <c r="BD1369" s="1"/>
      <c r="BE1369" s="1"/>
      <c r="BG1369" s="1"/>
      <c r="BH1369" s="1"/>
    </row>
    <row r="1370" spans="1:60" ht="15" customHeight="1" x14ac:dyDescent="0.25">
      <c r="A1370" s="105">
        <f t="shared" si="1037"/>
        <v>45511</v>
      </c>
      <c r="B1370" s="106">
        <f t="shared" si="1024"/>
        <v>544.88410234934281</v>
      </c>
      <c r="C1370" s="2">
        <f t="shared" si="1038"/>
        <v>426.19609178000002</v>
      </c>
      <c r="D1370" s="2">
        <f t="shared" si="1039"/>
        <v>69.16953604999992</v>
      </c>
      <c r="E1370" s="106">
        <f t="shared" si="1025"/>
        <v>357.0265557300001</v>
      </c>
      <c r="F1370" s="21">
        <f t="shared" si="1040"/>
        <v>6941.51</v>
      </c>
      <c r="G1370" s="108">
        <f t="shared" si="1041"/>
        <v>6967.89</v>
      </c>
      <c r="H1370" s="109">
        <f t="shared" si="1020"/>
        <v>45469</v>
      </c>
      <c r="I1370" s="109">
        <f t="shared" si="1050"/>
        <v>45499</v>
      </c>
      <c r="J1370" s="110">
        <f t="shared" si="1026"/>
        <v>3.8003258656977845E-3</v>
      </c>
      <c r="K1370" s="117">
        <f t="shared" si="1051"/>
        <v>45529</v>
      </c>
      <c r="L1370" s="178">
        <f t="shared" si="1018"/>
        <v>31</v>
      </c>
      <c r="M1370" s="178">
        <f t="shared" si="1023"/>
        <v>13</v>
      </c>
      <c r="N1370" s="106">
        <f t="shared" si="1027"/>
        <v>1.00159193</v>
      </c>
      <c r="O1370" s="111">
        <f t="shared" si="1022"/>
        <v>1.00210048</v>
      </c>
      <c r="P1370" s="111">
        <f t="shared" si="1042"/>
        <v>1.2796311371801758</v>
      </c>
      <c r="Q1370" s="106">
        <f t="shared" si="1021"/>
        <v>1.28166822</v>
      </c>
      <c r="R1370" s="106">
        <f t="shared" si="1043"/>
        <v>1.2486170000000001</v>
      </c>
      <c r="S1370" s="106">
        <f t="shared" si="1028"/>
        <v>532.15568553000003</v>
      </c>
      <c r="T1370" s="106">
        <f t="shared" si="1029"/>
        <v>17.196722544142837</v>
      </c>
      <c r="U1370" s="106">
        <f t="shared" si="1030"/>
        <v>100.56303444519993</v>
      </c>
      <c r="V1370" s="106">
        <f t="shared" si="1031"/>
        <v>543.95584876934277</v>
      </c>
      <c r="W1370" s="19">
        <f t="shared" si="1049"/>
        <v>0</v>
      </c>
      <c r="X1370" s="2">
        <f t="shared" si="1032"/>
        <v>0</v>
      </c>
      <c r="Y1370" s="4">
        <f t="shared" si="1033"/>
        <v>0</v>
      </c>
      <c r="Z1370" s="106">
        <f t="shared" si="1047"/>
        <v>0</v>
      </c>
      <c r="AA1370" s="114">
        <f t="shared" si="1044"/>
        <v>0.05</v>
      </c>
      <c r="AB1370" s="112">
        <f t="shared" si="1034"/>
        <v>13</v>
      </c>
      <c r="AC1370" s="178">
        <f t="shared" si="1052"/>
        <v>31</v>
      </c>
      <c r="AD1370" s="11">
        <f t="shared" si="1045"/>
        <v>1.0017064870000001</v>
      </c>
      <c r="AE1370" s="106">
        <f t="shared" si="1048"/>
        <v>0.90811675000000003</v>
      </c>
      <c r="AF1370" s="106">
        <f t="shared" si="1035"/>
        <v>0.92825358000000002</v>
      </c>
      <c r="AG1370" s="106">
        <f t="shared" si="1036"/>
        <v>0</v>
      </c>
      <c r="AH1370" s="115" t="str">
        <f t="shared" si="1019"/>
        <v>A+J=</v>
      </c>
      <c r="AI1370" s="116">
        <f t="shared" si="1046"/>
        <v>45529</v>
      </c>
      <c r="AJ1370" s="10"/>
      <c r="AK1370" s="1"/>
      <c r="AL1370" s="10"/>
      <c r="AM1370" s="1"/>
      <c r="AN1370" s="1"/>
      <c r="AO1370" s="3"/>
      <c r="AP1370" s="3"/>
      <c r="AQ1370" s="4"/>
      <c r="AR1370" s="4"/>
      <c r="AS1370" s="4"/>
      <c r="AT1370" s="4"/>
      <c r="AU1370" s="4"/>
      <c r="AV1370" s="4"/>
      <c r="AW1370" s="1"/>
      <c r="AX1370" s="1"/>
      <c r="AY1370" s="1"/>
      <c r="AZ1370" s="1"/>
      <c r="BA1370" s="1"/>
      <c r="BB1370" s="1"/>
      <c r="BC1370" s="1"/>
      <c r="BD1370" s="1"/>
      <c r="BE1370" s="1"/>
      <c r="BG1370" s="1"/>
      <c r="BH1370" s="1"/>
    </row>
    <row r="1371" spans="1:60" ht="15" customHeight="1" x14ac:dyDescent="0.25">
      <c r="A1371" s="105">
        <f t="shared" si="1037"/>
        <v>45512</v>
      </c>
      <c r="B1371" s="106">
        <f t="shared" si="1024"/>
        <v>545.01166754407791</v>
      </c>
      <c r="C1371" s="2">
        <f t="shared" si="1038"/>
        <v>426.19609178000002</v>
      </c>
      <c r="D1371" s="2">
        <f t="shared" si="1039"/>
        <v>69.16953604999992</v>
      </c>
      <c r="E1371" s="106">
        <f t="shared" si="1025"/>
        <v>357.0265557300001</v>
      </c>
      <c r="F1371" s="21">
        <f t="shared" si="1040"/>
        <v>6941.51</v>
      </c>
      <c r="G1371" s="108">
        <f t="shared" si="1041"/>
        <v>6967.89</v>
      </c>
      <c r="H1371" s="109">
        <f t="shared" si="1020"/>
        <v>45469</v>
      </c>
      <c r="I1371" s="109">
        <f t="shared" si="1050"/>
        <v>45499</v>
      </c>
      <c r="J1371" s="110">
        <f t="shared" si="1026"/>
        <v>3.8003258656977845E-3</v>
      </c>
      <c r="K1371" s="117">
        <f t="shared" si="1051"/>
        <v>45529</v>
      </c>
      <c r="L1371" s="178">
        <f t="shared" si="1018"/>
        <v>31</v>
      </c>
      <c r="M1371" s="178">
        <f t="shared" si="1023"/>
        <v>14</v>
      </c>
      <c r="N1371" s="106">
        <f t="shared" si="1027"/>
        <v>1.0017144899999999</v>
      </c>
      <c r="O1371" s="111">
        <f t="shared" si="1022"/>
        <v>1.00210048</v>
      </c>
      <c r="P1371" s="111">
        <f t="shared" si="1042"/>
        <v>1.2796311371801758</v>
      </c>
      <c r="Q1371" s="106">
        <f t="shared" si="1021"/>
        <v>1.2818250499999999</v>
      </c>
      <c r="R1371" s="106">
        <f t="shared" si="1043"/>
        <v>1.2486170000000001</v>
      </c>
      <c r="S1371" s="106">
        <f t="shared" si="1028"/>
        <v>532.15568553000003</v>
      </c>
      <c r="T1371" s="106">
        <f t="shared" si="1029"/>
        <v>17.196722544142837</v>
      </c>
      <c r="U1371" s="106">
        <f t="shared" si="1030"/>
        <v>100.61902691993504</v>
      </c>
      <c r="V1371" s="106">
        <f t="shared" si="1031"/>
        <v>544.01184124407791</v>
      </c>
      <c r="W1371" s="19">
        <f t="shared" si="1049"/>
        <v>0</v>
      </c>
      <c r="X1371" s="2">
        <f t="shared" si="1032"/>
        <v>0</v>
      </c>
      <c r="Y1371" s="4">
        <f t="shared" si="1033"/>
        <v>0</v>
      </c>
      <c r="Z1371" s="106">
        <f t="shared" si="1047"/>
        <v>0</v>
      </c>
      <c r="AA1371" s="114">
        <f t="shared" si="1044"/>
        <v>0.05</v>
      </c>
      <c r="AB1371" s="112">
        <f t="shared" si="1034"/>
        <v>14</v>
      </c>
      <c r="AC1371" s="178">
        <f t="shared" si="1052"/>
        <v>31</v>
      </c>
      <c r="AD1371" s="11">
        <f t="shared" si="1045"/>
        <v>1.001837876</v>
      </c>
      <c r="AE1371" s="106">
        <f t="shared" si="1048"/>
        <v>0.97803616000000004</v>
      </c>
      <c r="AF1371" s="106">
        <f t="shared" si="1035"/>
        <v>0.99982629999999995</v>
      </c>
      <c r="AG1371" s="106">
        <f t="shared" si="1036"/>
        <v>0</v>
      </c>
      <c r="AH1371" s="115" t="str">
        <f t="shared" si="1019"/>
        <v>A+J=</v>
      </c>
      <c r="AI1371" s="116">
        <f t="shared" si="1046"/>
        <v>45529</v>
      </c>
      <c r="AJ1371" s="10"/>
      <c r="AK1371" s="1"/>
      <c r="AL1371" s="10"/>
      <c r="AM1371" s="1"/>
      <c r="AN1371" s="1"/>
      <c r="AO1371" s="3"/>
      <c r="AP1371" s="3"/>
      <c r="AQ1371" s="4"/>
      <c r="AR1371" s="4"/>
      <c r="AS1371" s="4"/>
      <c r="AT1371" s="4"/>
      <c r="AU1371" s="4"/>
      <c r="AV1371" s="4"/>
      <c r="AW1371" s="1"/>
      <c r="AX1371" s="1"/>
      <c r="AY1371" s="1"/>
      <c r="AZ1371" s="1"/>
      <c r="BA1371" s="1"/>
      <c r="BB1371" s="1"/>
      <c r="BC1371" s="1"/>
      <c r="BD1371" s="1"/>
      <c r="BE1371" s="1"/>
      <c r="BG1371" s="1"/>
      <c r="BH1371" s="1"/>
    </row>
    <row r="1372" spans="1:60" ht="15" customHeight="1" x14ac:dyDescent="0.25">
      <c r="A1372" s="105">
        <f t="shared" si="1037"/>
        <v>45513</v>
      </c>
      <c r="B1372" s="106">
        <f t="shared" si="1024"/>
        <v>545.1392602790786</v>
      </c>
      <c r="C1372" s="2">
        <f t="shared" si="1038"/>
        <v>426.19609178000002</v>
      </c>
      <c r="D1372" s="2">
        <f t="shared" si="1039"/>
        <v>69.16953604999992</v>
      </c>
      <c r="E1372" s="106">
        <f t="shared" si="1025"/>
        <v>357.0265557300001</v>
      </c>
      <c r="F1372" s="21">
        <f t="shared" si="1040"/>
        <v>6941.51</v>
      </c>
      <c r="G1372" s="108">
        <f t="shared" si="1041"/>
        <v>6967.89</v>
      </c>
      <c r="H1372" s="109">
        <f t="shared" si="1020"/>
        <v>45469</v>
      </c>
      <c r="I1372" s="109">
        <f t="shared" si="1050"/>
        <v>45499</v>
      </c>
      <c r="J1372" s="110">
        <f t="shared" si="1026"/>
        <v>3.8003258656977845E-3</v>
      </c>
      <c r="K1372" s="117">
        <f t="shared" si="1051"/>
        <v>45529</v>
      </c>
      <c r="L1372" s="178">
        <f t="shared" si="1018"/>
        <v>31</v>
      </c>
      <c r="M1372" s="178">
        <f t="shared" si="1023"/>
        <v>15</v>
      </c>
      <c r="N1372" s="106">
        <f t="shared" si="1027"/>
        <v>1.0018370599999999</v>
      </c>
      <c r="O1372" s="111">
        <f t="shared" si="1022"/>
        <v>1.00210048</v>
      </c>
      <c r="P1372" s="111">
        <f t="shared" si="1042"/>
        <v>1.2796311371801758</v>
      </c>
      <c r="Q1372" s="106">
        <f t="shared" si="1021"/>
        <v>1.28198189</v>
      </c>
      <c r="R1372" s="106">
        <f t="shared" si="1043"/>
        <v>1.2486170000000001</v>
      </c>
      <c r="S1372" s="106">
        <f t="shared" si="1028"/>
        <v>532.15568553000003</v>
      </c>
      <c r="T1372" s="106">
        <f t="shared" si="1029"/>
        <v>17.196722544142837</v>
      </c>
      <c r="U1372" s="106">
        <f t="shared" si="1030"/>
        <v>100.67502296493574</v>
      </c>
      <c r="V1372" s="106">
        <f t="shared" si="1031"/>
        <v>544.06783728907862</v>
      </c>
      <c r="W1372" s="19">
        <f t="shared" si="1049"/>
        <v>0</v>
      </c>
      <c r="X1372" s="2">
        <f t="shared" si="1032"/>
        <v>0</v>
      </c>
      <c r="Y1372" s="4">
        <f t="shared" si="1033"/>
        <v>0</v>
      </c>
      <c r="Z1372" s="106">
        <f t="shared" si="1047"/>
        <v>0</v>
      </c>
      <c r="AA1372" s="114">
        <f t="shared" si="1044"/>
        <v>0.05</v>
      </c>
      <c r="AB1372" s="112">
        <f t="shared" si="1034"/>
        <v>15</v>
      </c>
      <c r="AC1372" s="178">
        <f t="shared" si="1052"/>
        <v>31</v>
      </c>
      <c r="AD1372" s="11">
        <f t="shared" si="1045"/>
        <v>1.0019692819999999</v>
      </c>
      <c r="AE1372" s="106">
        <f t="shared" si="1048"/>
        <v>1.04796461</v>
      </c>
      <c r="AF1372" s="106">
        <f t="shared" si="1035"/>
        <v>1.0714229900000001</v>
      </c>
      <c r="AG1372" s="106">
        <f t="shared" si="1036"/>
        <v>0</v>
      </c>
      <c r="AH1372" s="115" t="str">
        <f t="shared" si="1019"/>
        <v>A+J=</v>
      </c>
      <c r="AI1372" s="116">
        <f t="shared" si="1046"/>
        <v>45529</v>
      </c>
      <c r="AJ1372" s="10"/>
      <c r="AK1372" s="1"/>
      <c r="AL1372" s="10"/>
      <c r="AM1372" s="1"/>
      <c r="AN1372" s="1"/>
      <c r="AO1372" s="3"/>
      <c r="AP1372" s="3"/>
      <c r="AQ1372" s="4"/>
      <c r="AR1372" s="4"/>
      <c r="AS1372" s="4"/>
      <c r="AT1372" s="4"/>
      <c r="AU1372" s="4"/>
      <c r="AV1372" s="4"/>
      <c r="AW1372" s="1"/>
      <c r="AX1372" s="1"/>
      <c r="AY1372" s="1"/>
      <c r="AZ1372" s="1"/>
      <c r="BA1372" s="1"/>
      <c r="BB1372" s="1"/>
      <c r="BC1372" s="1"/>
      <c r="BD1372" s="1"/>
      <c r="BE1372" s="1"/>
      <c r="BG1372" s="1"/>
      <c r="BH1372" s="1"/>
    </row>
    <row r="1373" spans="1:60" ht="15" customHeight="1" x14ac:dyDescent="0.25">
      <c r="A1373" s="105">
        <f t="shared" si="1037"/>
        <v>45514</v>
      </c>
      <c r="B1373" s="106">
        <f t="shared" si="1024"/>
        <v>545.26688771487602</v>
      </c>
      <c r="C1373" s="2">
        <f t="shared" si="1038"/>
        <v>426.19609178000002</v>
      </c>
      <c r="D1373" s="2">
        <f t="shared" si="1039"/>
        <v>69.16953604999992</v>
      </c>
      <c r="E1373" s="106">
        <f t="shared" si="1025"/>
        <v>357.0265557300001</v>
      </c>
      <c r="F1373" s="21">
        <f t="shared" si="1040"/>
        <v>6941.51</v>
      </c>
      <c r="G1373" s="108">
        <f t="shared" si="1041"/>
        <v>6967.89</v>
      </c>
      <c r="H1373" s="109">
        <f t="shared" si="1020"/>
        <v>45469</v>
      </c>
      <c r="I1373" s="109">
        <f t="shared" si="1050"/>
        <v>45499</v>
      </c>
      <c r="J1373" s="110">
        <f t="shared" si="1026"/>
        <v>3.8003258656977845E-3</v>
      </c>
      <c r="K1373" s="117">
        <f t="shared" si="1051"/>
        <v>45529</v>
      </c>
      <c r="L1373" s="178">
        <f t="shared" ref="L1373:L1436" si="1053">IF(DAY(A1372)=25,VLOOKUP(A1372,$AP$321:$AY$700,7),L1372)</f>
        <v>31</v>
      </c>
      <c r="M1373" s="178">
        <f t="shared" si="1023"/>
        <v>16</v>
      </c>
      <c r="N1373" s="106">
        <f t="shared" si="1027"/>
        <v>1.0019596500000001</v>
      </c>
      <c r="O1373" s="111">
        <f t="shared" si="1022"/>
        <v>1.00210048</v>
      </c>
      <c r="P1373" s="111">
        <f t="shared" si="1042"/>
        <v>1.2796311371801758</v>
      </c>
      <c r="Q1373" s="106">
        <f t="shared" si="1021"/>
        <v>1.28213876</v>
      </c>
      <c r="R1373" s="106">
        <f t="shared" si="1043"/>
        <v>1.2486170000000001</v>
      </c>
      <c r="S1373" s="106">
        <f t="shared" si="1028"/>
        <v>532.15568553000003</v>
      </c>
      <c r="T1373" s="106">
        <f t="shared" si="1029"/>
        <v>17.196722544142837</v>
      </c>
      <c r="U1373" s="106">
        <f t="shared" si="1030"/>
        <v>100.73102972073313</v>
      </c>
      <c r="V1373" s="106">
        <f t="shared" si="1031"/>
        <v>544.12384404487602</v>
      </c>
      <c r="W1373" s="19">
        <f t="shared" si="1049"/>
        <v>0</v>
      </c>
      <c r="X1373" s="2">
        <f t="shared" si="1032"/>
        <v>0</v>
      </c>
      <c r="Y1373" s="4">
        <f t="shared" si="1033"/>
        <v>0</v>
      </c>
      <c r="Z1373" s="106">
        <f t="shared" si="1047"/>
        <v>0</v>
      </c>
      <c r="AA1373" s="114">
        <f t="shared" si="1044"/>
        <v>0.05</v>
      </c>
      <c r="AB1373" s="112">
        <f t="shared" si="1034"/>
        <v>16</v>
      </c>
      <c r="AC1373" s="178">
        <f t="shared" si="1052"/>
        <v>31</v>
      </c>
      <c r="AD1373" s="11">
        <f t="shared" si="1045"/>
        <v>1.0021007049999999</v>
      </c>
      <c r="AE1373" s="106">
        <f t="shared" si="1048"/>
        <v>1.1179021</v>
      </c>
      <c r="AF1373" s="106">
        <f t="shared" si="1035"/>
        <v>1.14304367</v>
      </c>
      <c r="AG1373" s="106">
        <f t="shared" si="1036"/>
        <v>0</v>
      </c>
      <c r="AH1373" s="115" t="str">
        <f t="shared" si="1019"/>
        <v>A+J=</v>
      </c>
      <c r="AI1373" s="116">
        <f t="shared" si="1046"/>
        <v>45529</v>
      </c>
      <c r="AJ1373" s="10"/>
      <c r="AK1373" s="1"/>
      <c r="AL1373" s="10"/>
      <c r="AM1373" s="1"/>
      <c r="AN1373" s="1"/>
      <c r="AO1373" s="3"/>
      <c r="AP1373" s="3"/>
      <c r="AQ1373" s="4"/>
      <c r="AR1373" s="4"/>
      <c r="AS1373" s="4"/>
      <c r="AT1373" s="4"/>
      <c r="AU1373" s="4"/>
      <c r="AV1373" s="4"/>
      <c r="AW1373" s="1"/>
      <c r="AX1373" s="1"/>
      <c r="AY1373" s="1"/>
      <c r="AZ1373" s="1"/>
      <c r="BA1373" s="1"/>
      <c r="BB1373" s="1"/>
      <c r="BC1373" s="1"/>
      <c r="BD1373" s="1"/>
      <c r="BE1373" s="1"/>
      <c r="BG1373" s="1"/>
      <c r="BH1373" s="1"/>
    </row>
    <row r="1374" spans="1:60" ht="15" customHeight="1" x14ac:dyDescent="0.25">
      <c r="A1374" s="105">
        <f t="shared" si="1037"/>
        <v>45515</v>
      </c>
      <c r="B1374" s="106">
        <f t="shared" si="1024"/>
        <v>545.39455041147005</v>
      </c>
      <c r="C1374" s="2">
        <f t="shared" si="1038"/>
        <v>426.19609178000002</v>
      </c>
      <c r="D1374" s="2">
        <f t="shared" si="1039"/>
        <v>69.16953604999992</v>
      </c>
      <c r="E1374" s="106">
        <f t="shared" si="1025"/>
        <v>357.0265557300001</v>
      </c>
      <c r="F1374" s="21">
        <f t="shared" si="1040"/>
        <v>6941.51</v>
      </c>
      <c r="G1374" s="108">
        <f t="shared" si="1041"/>
        <v>6967.89</v>
      </c>
      <c r="H1374" s="109">
        <f t="shared" si="1020"/>
        <v>45469</v>
      </c>
      <c r="I1374" s="109">
        <f t="shared" si="1050"/>
        <v>45499</v>
      </c>
      <c r="J1374" s="110">
        <f t="shared" si="1026"/>
        <v>3.8003258656977845E-3</v>
      </c>
      <c r="K1374" s="117">
        <f t="shared" si="1051"/>
        <v>45529</v>
      </c>
      <c r="L1374" s="178">
        <f t="shared" si="1053"/>
        <v>31</v>
      </c>
      <c r="M1374" s="178">
        <f t="shared" si="1023"/>
        <v>17</v>
      </c>
      <c r="N1374" s="106">
        <f t="shared" si="1027"/>
        <v>1.0020822599999999</v>
      </c>
      <c r="O1374" s="111">
        <f t="shared" si="1022"/>
        <v>1.00210048</v>
      </c>
      <c r="P1374" s="111">
        <f t="shared" si="1042"/>
        <v>1.2796311371801758</v>
      </c>
      <c r="Q1374" s="106">
        <f t="shared" si="1021"/>
        <v>1.2822956599999999</v>
      </c>
      <c r="R1374" s="106">
        <f t="shared" si="1043"/>
        <v>1.2486170000000001</v>
      </c>
      <c r="S1374" s="106">
        <f t="shared" si="1028"/>
        <v>532.15568553000003</v>
      </c>
      <c r="T1374" s="106">
        <f t="shared" si="1029"/>
        <v>17.196722544142837</v>
      </c>
      <c r="U1374" s="106">
        <f t="shared" si="1030"/>
        <v>100.78704718732715</v>
      </c>
      <c r="V1374" s="106">
        <f t="shared" si="1031"/>
        <v>544.17986151146999</v>
      </c>
      <c r="W1374" s="19">
        <f t="shared" si="1049"/>
        <v>0</v>
      </c>
      <c r="X1374" s="2">
        <f t="shared" si="1032"/>
        <v>0</v>
      </c>
      <c r="Y1374" s="4">
        <f t="shared" si="1033"/>
        <v>0</v>
      </c>
      <c r="Z1374" s="106">
        <f t="shared" si="1047"/>
        <v>0</v>
      </c>
      <c r="AA1374" s="114">
        <f t="shared" si="1044"/>
        <v>0.05</v>
      </c>
      <c r="AB1374" s="112">
        <f t="shared" si="1034"/>
        <v>17</v>
      </c>
      <c r="AC1374" s="178">
        <f t="shared" si="1052"/>
        <v>31</v>
      </c>
      <c r="AD1374" s="11">
        <f t="shared" si="1045"/>
        <v>1.0022321460000001</v>
      </c>
      <c r="AE1374" s="106">
        <f t="shared" si="1048"/>
        <v>1.1878491799999999</v>
      </c>
      <c r="AF1374" s="106">
        <f t="shared" si="1035"/>
        <v>1.2146889000000001</v>
      </c>
      <c r="AG1374" s="106">
        <f t="shared" si="1036"/>
        <v>0</v>
      </c>
      <c r="AH1374" s="115" t="str">
        <f t="shared" si="1019"/>
        <v>A+J=</v>
      </c>
      <c r="AI1374" s="116">
        <f t="shared" si="1046"/>
        <v>45529</v>
      </c>
      <c r="AJ1374" s="10"/>
      <c r="AK1374" s="1"/>
      <c r="AL1374" s="10"/>
      <c r="AM1374" s="1"/>
      <c r="AN1374" s="1"/>
      <c r="AO1374" s="3"/>
      <c r="AP1374" s="3"/>
      <c r="AQ1374" s="4"/>
      <c r="AR1374" s="4"/>
      <c r="AS1374" s="4"/>
      <c r="AT1374" s="4"/>
      <c r="AU1374" s="4"/>
      <c r="AV1374" s="4"/>
      <c r="AW1374" s="1"/>
      <c r="AX1374" s="1"/>
      <c r="AY1374" s="1"/>
      <c r="AZ1374" s="1"/>
      <c r="BA1374" s="1"/>
      <c r="BB1374" s="1"/>
      <c r="BC1374" s="1"/>
      <c r="BD1374" s="1"/>
      <c r="BE1374" s="1"/>
      <c r="BG1374" s="1"/>
      <c r="BH1374" s="1"/>
    </row>
    <row r="1375" spans="1:60" ht="15" customHeight="1" x14ac:dyDescent="0.25">
      <c r="A1375" s="105">
        <f t="shared" si="1037"/>
        <v>45516</v>
      </c>
      <c r="B1375" s="106">
        <f t="shared" si="1024"/>
        <v>545.5222401083297</v>
      </c>
      <c r="C1375" s="2">
        <f t="shared" si="1038"/>
        <v>426.19609178000002</v>
      </c>
      <c r="D1375" s="2">
        <f t="shared" si="1039"/>
        <v>69.16953604999992</v>
      </c>
      <c r="E1375" s="106">
        <f t="shared" si="1025"/>
        <v>357.0265557300001</v>
      </c>
      <c r="F1375" s="21">
        <f t="shared" si="1040"/>
        <v>6941.51</v>
      </c>
      <c r="G1375" s="108">
        <f t="shared" si="1041"/>
        <v>6967.89</v>
      </c>
      <c r="H1375" s="109">
        <f t="shared" si="1020"/>
        <v>45469</v>
      </c>
      <c r="I1375" s="109">
        <f t="shared" si="1050"/>
        <v>45499</v>
      </c>
      <c r="J1375" s="110">
        <f t="shared" si="1026"/>
        <v>3.8003258656977845E-3</v>
      </c>
      <c r="K1375" s="117">
        <f t="shared" si="1051"/>
        <v>45529</v>
      </c>
      <c r="L1375" s="178">
        <f t="shared" si="1053"/>
        <v>31</v>
      </c>
      <c r="M1375" s="178">
        <f t="shared" si="1023"/>
        <v>18</v>
      </c>
      <c r="N1375" s="106">
        <f t="shared" si="1027"/>
        <v>1.0022048800000001</v>
      </c>
      <c r="O1375" s="111">
        <f t="shared" si="1022"/>
        <v>1.00210048</v>
      </c>
      <c r="P1375" s="111">
        <f t="shared" si="1042"/>
        <v>1.2796311371801758</v>
      </c>
      <c r="Q1375" s="106">
        <f t="shared" si="1021"/>
        <v>1.28245257</v>
      </c>
      <c r="R1375" s="106">
        <f t="shared" si="1043"/>
        <v>1.2486170000000001</v>
      </c>
      <c r="S1375" s="106">
        <f t="shared" si="1028"/>
        <v>532.15568553000003</v>
      </c>
      <c r="T1375" s="106">
        <f t="shared" si="1029"/>
        <v>17.196722544142837</v>
      </c>
      <c r="U1375" s="106">
        <f t="shared" si="1030"/>
        <v>100.84306822418677</v>
      </c>
      <c r="V1375" s="106">
        <f t="shared" si="1031"/>
        <v>544.23588254832964</v>
      </c>
      <c r="W1375" s="19">
        <f t="shared" si="1049"/>
        <v>0</v>
      </c>
      <c r="X1375" s="2">
        <f t="shared" si="1032"/>
        <v>0</v>
      </c>
      <c r="Y1375" s="4">
        <f t="shared" si="1033"/>
        <v>0</v>
      </c>
      <c r="Z1375" s="106">
        <f t="shared" si="1047"/>
        <v>0</v>
      </c>
      <c r="AA1375" s="114">
        <f t="shared" si="1044"/>
        <v>0.05</v>
      </c>
      <c r="AB1375" s="112">
        <f t="shared" si="1034"/>
        <v>18</v>
      </c>
      <c r="AC1375" s="178">
        <f t="shared" si="1052"/>
        <v>31</v>
      </c>
      <c r="AD1375" s="11">
        <f t="shared" si="1045"/>
        <v>1.002363603</v>
      </c>
      <c r="AE1375" s="106">
        <f t="shared" si="1048"/>
        <v>1.2578047699999999</v>
      </c>
      <c r="AF1375" s="106">
        <f t="shared" si="1035"/>
        <v>1.2863575599999999</v>
      </c>
      <c r="AG1375" s="106">
        <f t="shared" si="1036"/>
        <v>0</v>
      </c>
      <c r="AH1375" s="115" t="str">
        <f t="shared" si="1019"/>
        <v>A+J=</v>
      </c>
      <c r="AI1375" s="116">
        <f t="shared" si="1046"/>
        <v>45529</v>
      </c>
      <c r="AJ1375" s="10"/>
      <c r="AK1375" s="1"/>
      <c r="AL1375" s="10"/>
      <c r="AM1375" s="1"/>
      <c r="AN1375" s="1"/>
      <c r="AO1375" s="3"/>
      <c r="AP1375" s="3"/>
      <c r="AQ1375" s="4"/>
      <c r="AR1375" s="4"/>
      <c r="AS1375" s="4"/>
      <c r="AT1375" s="4"/>
      <c r="AU1375" s="4"/>
      <c r="AV1375" s="4"/>
      <c r="AW1375" s="1"/>
      <c r="AX1375" s="1"/>
      <c r="AY1375" s="1"/>
      <c r="AZ1375" s="1"/>
      <c r="BA1375" s="1"/>
      <c r="BB1375" s="1"/>
      <c r="BC1375" s="1"/>
      <c r="BD1375" s="1"/>
      <c r="BE1375" s="1"/>
      <c r="BG1375" s="1"/>
      <c r="BH1375" s="1"/>
    </row>
    <row r="1376" spans="1:60" ht="15" customHeight="1" x14ac:dyDescent="0.25">
      <c r="A1376" s="105">
        <f t="shared" si="1037"/>
        <v>45517</v>
      </c>
      <c r="B1376" s="106">
        <f t="shared" si="1024"/>
        <v>545.64996149572028</v>
      </c>
      <c r="C1376" s="2">
        <f t="shared" si="1038"/>
        <v>426.19609178000002</v>
      </c>
      <c r="D1376" s="2">
        <f t="shared" si="1039"/>
        <v>69.16953604999992</v>
      </c>
      <c r="E1376" s="106">
        <f t="shared" si="1025"/>
        <v>357.0265557300001</v>
      </c>
      <c r="F1376" s="21">
        <f t="shared" si="1040"/>
        <v>6941.51</v>
      </c>
      <c r="G1376" s="108">
        <f t="shared" si="1041"/>
        <v>6967.89</v>
      </c>
      <c r="H1376" s="109">
        <f t="shared" si="1020"/>
        <v>45469</v>
      </c>
      <c r="I1376" s="109">
        <f t="shared" si="1050"/>
        <v>45499</v>
      </c>
      <c r="J1376" s="110">
        <f t="shared" si="1026"/>
        <v>3.8003258656977845E-3</v>
      </c>
      <c r="K1376" s="117">
        <f t="shared" si="1051"/>
        <v>45529</v>
      </c>
      <c r="L1376" s="178">
        <f t="shared" si="1053"/>
        <v>31</v>
      </c>
      <c r="M1376" s="178">
        <f t="shared" si="1023"/>
        <v>19</v>
      </c>
      <c r="N1376" s="106">
        <f t="shared" si="1027"/>
        <v>1.0023275199999999</v>
      </c>
      <c r="O1376" s="111">
        <f t="shared" si="1022"/>
        <v>1.00210048</v>
      </c>
      <c r="P1376" s="111">
        <f t="shared" si="1042"/>
        <v>1.2796311371801758</v>
      </c>
      <c r="Q1376" s="106">
        <f t="shared" si="1021"/>
        <v>1.2826095</v>
      </c>
      <c r="R1376" s="106">
        <f t="shared" si="1043"/>
        <v>1.2486170000000001</v>
      </c>
      <c r="S1376" s="106">
        <f t="shared" si="1028"/>
        <v>532.15568553000003</v>
      </c>
      <c r="T1376" s="106">
        <f t="shared" si="1029"/>
        <v>17.196722544142837</v>
      </c>
      <c r="U1376" s="106">
        <f t="shared" si="1030"/>
        <v>100.89909640157745</v>
      </c>
      <c r="V1376" s="106">
        <f t="shared" si="1031"/>
        <v>544.2919107257203</v>
      </c>
      <c r="W1376" s="19">
        <f t="shared" si="1049"/>
        <v>0</v>
      </c>
      <c r="X1376" s="2">
        <f t="shared" si="1032"/>
        <v>0</v>
      </c>
      <c r="Y1376" s="4">
        <f t="shared" si="1033"/>
        <v>0</v>
      </c>
      <c r="Z1376" s="106">
        <f t="shared" si="1047"/>
        <v>0</v>
      </c>
      <c r="AA1376" s="114">
        <f t="shared" si="1044"/>
        <v>0.05</v>
      </c>
      <c r="AB1376" s="112">
        <f t="shared" si="1034"/>
        <v>19</v>
      </c>
      <c r="AC1376" s="178">
        <f t="shared" si="1052"/>
        <v>31</v>
      </c>
      <c r="AD1376" s="11">
        <f t="shared" si="1045"/>
        <v>1.0024950779999999</v>
      </c>
      <c r="AE1376" s="106">
        <f t="shared" si="1048"/>
        <v>1.32776994</v>
      </c>
      <c r="AF1376" s="106">
        <f t="shared" si="1035"/>
        <v>1.35805077</v>
      </c>
      <c r="AG1376" s="106">
        <f t="shared" si="1036"/>
        <v>0</v>
      </c>
      <c r="AH1376" s="115" t="str">
        <f t="shared" si="1019"/>
        <v>A+J=</v>
      </c>
      <c r="AI1376" s="116">
        <f t="shared" si="1046"/>
        <v>45529</v>
      </c>
      <c r="AJ1376" s="10"/>
      <c r="AK1376" s="1"/>
      <c r="AL1376" s="10"/>
      <c r="AM1376" s="1"/>
      <c r="AN1376" s="1"/>
      <c r="AO1376" s="3"/>
      <c r="AP1376" s="3"/>
      <c r="AQ1376" s="4"/>
      <c r="AR1376" s="4"/>
      <c r="AS1376" s="4"/>
      <c r="AT1376" s="4"/>
      <c r="AU1376" s="4"/>
      <c r="AV1376" s="4"/>
      <c r="AW1376" s="1"/>
      <c r="AX1376" s="1"/>
      <c r="AY1376" s="1"/>
      <c r="AZ1376" s="1"/>
      <c r="BA1376" s="1"/>
      <c r="BB1376" s="1"/>
      <c r="BC1376" s="1"/>
      <c r="BD1376" s="1"/>
      <c r="BE1376" s="1"/>
      <c r="BG1376" s="1"/>
      <c r="BH1376" s="1"/>
    </row>
    <row r="1377" spans="1:60" ht="15" customHeight="1" x14ac:dyDescent="0.25">
      <c r="A1377" s="105">
        <f t="shared" si="1037"/>
        <v>45518</v>
      </c>
      <c r="B1377" s="106">
        <f t="shared" si="1024"/>
        <v>545.77771456364223</v>
      </c>
      <c r="C1377" s="2">
        <f t="shared" si="1038"/>
        <v>426.19609178000002</v>
      </c>
      <c r="D1377" s="2">
        <f t="shared" si="1039"/>
        <v>69.16953604999992</v>
      </c>
      <c r="E1377" s="106">
        <f t="shared" si="1025"/>
        <v>357.0265557300001</v>
      </c>
      <c r="F1377" s="21">
        <f t="shared" si="1040"/>
        <v>6941.51</v>
      </c>
      <c r="G1377" s="108">
        <f t="shared" si="1041"/>
        <v>6967.89</v>
      </c>
      <c r="H1377" s="109">
        <f t="shared" si="1020"/>
        <v>45469</v>
      </c>
      <c r="I1377" s="109">
        <f t="shared" si="1050"/>
        <v>45499</v>
      </c>
      <c r="J1377" s="110">
        <f t="shared" si="1026"/>
        <v>3.8003258656977845E-3</v>
      </c>
      <c r="K1377" s="117">
        <f t="shared" si="1051"/>
        <v>45529</v>
      </c>
      <c r="L1377" s="178">
        <f t="shared" si="1053"/>
        <v>31</v>
      </c>
      <c r="M1377" s="178">
        <f t="shared" si="1023"/>
        <v>20</v>
      </c>
      <c r="N1377" s="106">
        <f t="shared" si="1027"/>
        <v>1.0024501699999999</v>
      </c>
      <c r="O1377" s="111">
        <f t="shared" si="1022"/>
        <v>1.00210048</v>
      </c>
      <c r="P1377" s="111">
        <f t="shared" si="1042"/>
        <v>1.2796311371801758</v>
      </c>
      <c r="Q1377" s="106">
        <f t="shared" si="1021"/>
        <v>1.28276645</v>
      </c>
      <c r="R1377" s="106">
        <f t="shared" si="1043"/>
        <v>1.2486170000000001</v>
      </c>
      <c r="S1377" s="106">
        <f t="shared" si="1028"/>
        <v>532.15568553000003</v>
      </c>
      <c r="T1377" s="106">
        <f t="shared" si="1029"/>
        <v>17.196722544142837</v>
      </c>
      <c r="U1377" s="106">
        <f t="shared" si="1030"/>
        <v>100.95513171949929</v>
      </c>
      <c r="V1377" s="106">
        <f t="shared" si="1031"/>
        <v>544.3479460436422</v>
      </c>
      <c r="W1377" s="19">
        <f t="shared" si="1049"/>
        <v>0</v>
      </c>
      <c r="X1377" s="2">
        <f t="shared" si="1032"/>
        <v>0</v>
      </c>
      <c r="Y1377" s="4">
        <f t="shared" si="1033"/>
        <v>0</v>
      </c>
      <c r="Z1377" s="106">
        <f t="shared" si="1047"/>
        <v>0</v>
      </c>
      <c r="AA1377" s="114">
        <f t="shared" si="1044"/>
        <v>0.05</v>
      </c>
      <c r="AB1377" s="112">
        <f t="shared" si="1034"/>
        <v>20</v>
      </c>
      <c r="AC1377" s="178">
        <f t="shared" si="1052"/>
        <v>31</v>
      </c>
      <c r="AD1377" s="11">
        <f t="shared" si="1045"/>
        <v>1.002626571</v>
      </c>
      <c r="AE1377" s="106">
        <f t="shared" si="1048"/>
        <v>1.3977446899999999</v>
      </c>
      <c r="AF1377" s="106">
        <f t="shared" si="1035"/>
        <v>1.4297685200000001</v>
      </c>
      <c r="AG1377" s="106">
        <f t="shared" si="1036"/>
        <v>0</v>
      </c>
      <c r="AH1377" s="115" t="str">
        <f t="shared" si="1019"/>
        <v>A+J=</v>
      </c>
      <c r="AI1377" s="116">
        <f t="shared" si="1046"/>
        <v>45529</v>
      </c>
      <c r="AJ1377" s="10"/>
      <c r="AK1377" s="1"/>
      <c r="AL1377" s="10"/>
      <c r="AM1377" s="1"/>
      <c r="AN1377" s="1"/>
      <c r="AO1377" s="3"/>
      <c r="AP1377" s="3"/>
      <c r="AQ1377" s="4"/>
      <c r="AR1377" s="4"/>
      <c r="AS1377" s="4"/>
      <c r="AT1377" s="4"/>
      <c r="AU1377" s="4"/>
      <c r="AV1377" s="4"/>
      <c r="AW1377" s="1"/>
      <c r="AX1377" s="1"/>
      <c r="AY1377" s="1"/>
      <c r="AZ1377" s="1"/>
      <c r="BA1377" s="1"/>
      <c r="BB1377" s="1"/>
      <c r="BC1377" s="1"/>
      <c r="BD1377" s="1"/>
      <c r="BE1377" s="1"/>
      <c r="BG1377" s="1"/>
      <c r="BH1377" s="1"/>
    </row>
    <row r="1378" spans="1:60" ht="15" customHeight="1" x14ac:dyDescent="0.25">
      <c r="A1378" s="105">
        <f t="shared" si="1037"/>
        <v>45519</v>
      </c>
      <c r="B1378" s="106">
        <f t="shared" si="1024"/>
        <v>545.9054946718295</v>
      </c>
      <c r="C1378" s="2">
        <f t="shared" si="1038"/>
        <v>426.19609178000002</v>
      </c>
      <c r="D1378" s="2">
        <f t="shared" si="1039"/>
        <v>69.16953604999992</v>
      </c>
      <c r="E1378" s="106">
        <f t="shared" si="1025"/>
        <v>357.0265557300001</v>
      </c>
      <c r="F1378" s="21">
        <f t="shared" si="1040"/>
        <v>6941.51</v>
      </c>
      <c r="G1378" s="108">
        <f t="shared" si="1041"/>
        <v>6967.89</v>
      </c>
      <c r="H1378" s="109">
        <f t="shared" si="1020"/>
        <v>45469</v>
      </c>
      <c r="I1378" s="109">
        <f t="shared" si="1050"/>
        <v>45499</v>
      </c>
      <c r="J1378" s="110">
        <f t="shared" si="1026"/>
        <v>3.8003258656977845E-3</v>
      </c>
      <c r="K1378" s="117">
        <f t="shared" si="1051"/>
        <v>45529</v>
      </c>
      <c r="L1378" s="178">
        <f t="shared" si="1053"/>
        <v>31</v>
      </c>
      <c r="M1378" s="178">
        <f t="shared" si="1023"/>
        <v>21</v>
      </c>
      <c r="N1378" s="106">
        <f t="shared" si="1027"/>
        <v>1.0025728300000001</v>
      </c>
      <c r="O1378" s="111">
        <f t="shared" si="1022"/>
        <v>1.00210048</v>
      </c>
      <c r="P1378" s="111">
        <f t="shared" si="1042"/>
        <v>1.2796311371801758</v>
      </c>
      <c r="Q1378" s="106">
        <f t="shared" si="1021"/>
        <v>1.28292341</v>
      </c>
      <c r="R1378" s="106">
        <f t="shared" si="1043"/>
        <v>1.2486170000000001</v>
      </c>
      <c r="S1378" s="106">
        <f t="shared" si="1028"/>
        <v>532.15568553000003</v>
      </c>
      <c r="T1378" s="106">
        <f t="shared" si="1029"/>
        <v>17.196722544142837</v>
      </c>
      <c r="U1378" s="106">
        <f t="shared" si="1030"/>
        <v>101.01117060768667</v>
      </c>
      <c r="V1378" s="106">
        <f t="shared" si="1031"/>
        <v>544.40398493182954</v>
      </c>
      <c r="W1378" s="19">
        <f t="shared" si="1049"/>
        <v>0</v>
      </c>
      <c r="X1378" s="2">
        <f t="shared" si="1032"/>
        <v>0</v>
      </c>
      <c r="Y1378" s="4">
        <f t="shared" si="1033"/>
        <v>0</v>
      </c>
      <c r="Z1378" s="106">
        <f t="shared" si="1047"/>
        <v>0</v>
      </c>
      <c r="AA1378" s="114">
        <f t="shared" si="1044"/>
        <v>0.05</v>
      </c>
      <c r="AB1378" s="112">
        <f t="shared" si="1034"/>
        <v>21</v>
      </c>
      <c r="AC1378" s="178">
        <f t="shared" si="1052"/>
        <v>31</v>
      </c>
      <c r="AD1378" s="11">
        <f t="shared" si="1045"/>
        <v>1.00275808</v>
      </c>
      <c r="AE1378" s="106">
        <f t="shared" si="1048"/>
        <v>1.46772795</v>
      </c>
      <c r="AF1378" s="106">
        <f t="shared" si="1035"/>
        <v>1.5015097399999999</v>
      </c>
      <c r="AG1378" s="106">
        <f t="shared" si="1036"/>
        <v>0</v>
      </c>
      <c r="AH1378" s="115" t="str">
        <f t="shared" ref="AH1378:AH1441" si="1054">AH1377</f>
        <v>A+J=</v>
      </c>
      <c r="AI1378" s="116">
        <f t="shared" si="1046"/>
        <v>45529</v>
      </c>
      <c r="AJ1378" s="10"/>
      <c r="AK1378" s="1"/>
      <c r="AL1378" s="10"/>
      <c r="AM1378" s="1"/>
      <c r="AN1378" s="1"/>
      <c r="AO1378" s="3"/>
      <c r="AP1378" s="3"/>
      <c r="AQ1378" s="4"/>
      <c r="AR1378" s="4"/>
      <c r="AS1378" s="4"/>
      <c r="AT1378" s="4"/>
      <c r="AU1378" s="4"/>
      <c r="AV1378" s="4"/>
      <c r="AW1378" s="1"/>
      <c r="AX1378" s="1"/>
      <c r="AY1378" s="1"/>
      <c r="AZ1378" s="1"/>
      <c r="BA1378" s="1"/>
      <c r="BB1378" s="1"/>
      <c r="BC1378" s="1"/>
      <c r="BD1378" s="1"/>
      <c r="BE1378" s="1"/>
      <c r="BG1378" s="1"/>
      <c r="BH1378" s="1"/>
    </row>
    <row r="1379" spans="1:60" ht="15" customHeight="1" x14ac:dyDescent="0.25">
      <c r="A1379" s="105">
        <f t="shared" si="1037"/>
        <v>45520</v>
      </c>
      <c r="B1379" s="106">
        <f t="shared" si="1024"/>
        <v>546.03331005081361</v>
      </c>
      <c r="C1379" s="2">
        <f t="shared" si="1038"/>
        <v>426.19609178000002</v>
      </c>
      <c r="D1379" s="2">
        <f t="shared" si="1039"/>
        <v>69.16953604999992</v>
      </c>
      <c r="E1379" s="106">
        <f t="shared" si="1025"/>
        <v>357.0265557300001</v>
      </c>
      <c r="F1379" s="21">
        <f t="shared" si="1040"/>
        <v>6941.51</v>
      </c>
      <c r="G1379" s="108">
        <f t="shared" si="1041"/>
        <v>6967.89</v>
      </c>
      <c r="H1379" s="109">
        <f t="shared" si="1020"/>
        <v>45469</v>
      </c>
      <c r="I1379" s="109">
        <f t="shared" si="1050"/>
        <v>45499</v>
      </c>
      <c r="J1379" s="110">
        <f t="shared" si="1026"/>
        <v>3.8003258656977845E-3</v>
      </c>
      <c r="K1379" s="117">
        <f t="shared" si="1051"/>
        <v>45529</v>
      </c>
      <c r="L1379" s="178">
        <f t="shared" si="1053"/>
        <v>31</v>
      </c>
      <c r="M1379" s="178">
        <f t="shared" si="1023"/>
        <v>22</v>
      </c>
      <c r="N1379" s="106">
        <f t="shared" si="1027"/>
        <v>1.0026955200000001</v>
      </c>
      <c r="O1379" s="111">
        <f t="shared" si="1022"/>
        <v>1.00210048</v>
      </c>
      <c r="P1379" s="111">
        <f t="shared" si="1042"/>
        <v>1.2796311371801758</v>
      </c>
      <c r="Q1379" s="106">
        <f t="shared" si="1021"/>
        <v>1.2830804</v>
      </c>
      <c r="R1379" s="106">
        <f t="shared" si="1043"/>
        <v>1.2486170000000001</v>
      </c>
      <c r="S1379" s="106">
        <f t="shared" si="1028"/>
        <v>532.15568553000003</v>
      </c>
      <c r="T1379" s="106">
        <f t="shared" si="1029"/>
        <v>17.196722544142837</v>
      </c>
      <c r="U1379" s="106">
        <f t="shared" si="1030"/>
        <v>101.06722020667073</v>
      </c>
      <c r="V1379" s="106">
        <f t="shared" si="1031"/>
        <v>544.46003453081357</v>
      </c>
      <c r="W1379" s="19">
        <f t="shared" si="1049"/>
        <v>0</v>
      </c>
      <c r="X1379" s="2">
        <f t="shared" si="1032"/>
        <v>0</v>
      </c>
      <c r="Y1379" s="4">
        <f t="shared" si="1033"/>
        <v>0</v>
      </c>
      <c r="Z1379" s="106">
        <f t="shared" si="1047"/>
        <v>0</v>
      </c>
      <c r="AA1379" s="114">
        <f t="shared" si="1044"/>
        <v>0.05</v>
      </c>
      <c r="AB1379" s="112">
        <f t="shared" si="1034"/>
        <v>22</v>
      </c>
      <c r="AC1379" s="178">
        <f t="shared" si="1052"/>
        <v>31</v>
      </c>
      <c r="AD1379" s="11">
        <f t="shared" si="1045"/>
        <v>1.002889607</v>
      </c>
      <c r="AE1379" s="106">
        <f t="shared" si="1048"/>
        <v>1.5377207900000001</v>
      </c>
      <c r="AF1379" s="106">
        <f t="shared" si="1035"/>
        <v>1.5732755199999999</v>
      </c>
      <c r="AG1379" s="106">
        <f t="shared" si="1036"/>
        <v>0</v>
      </c>
      <c r="AH1379" s="115" t="str">
        <f t="shared" si="1054"/>
        <v>A+J=</v>
      </c>
      <c r="AI1379" s="116">
        <f t="shared" si="1046"/>
        <v>45529</v>
      </c>
      <c r="AJ1379" s="10"/>
      <c r="AK1379" s="1"/>
      <c r="AL1379" s="10"/>
      <c r="AM1379" s="1"/>
      <c r="AN1379" s="1"/>
      <c r="AO1379" s="3"/>
      <c r="AP1379" s="3"/>
      <c r="AQ1379" s="4"/>
      <c r="AR1379" s="4"/>
      <c r="AS1379" s="4"/>
      <c r="AT1379" s="4"/>
      <c r="AU1379" s="4"/>
      <c r="AV1379" s="4"/>
      <c r="AW1379" s="1"/>
      <c r="AX1379" s="1"/>
      <c r="AY1379" s="1"/>
      <c r="AZ1379" s="1"/>
      <c r="BA1379" s="1"/>
      <c r="BB1379" s="1"/>
      <c r="BC1379" s="1"/>
      <c r="BD1379" s="1"/>
      <c r="BE1379" s="1"/>
      <c r="BG1379" s="1"/>
      <c r="BH1379" s="1"/>
    </row>
    <row r="1380" spans="1:60" ht="15" customHeight="1" x14ac:dyDescent="0.25">
      <c r="A1380" s="105">
        <f t="shared" si="1037"/>
        <v>45521</v>
      </c>
      <c r="B1380" s="106">
        <f t="shared" si="1024"/>
        <v>546.16115302006313</v>
      </c>
      <c r="C1380" s="2">
        <f t="shared" si="1038"/>
        <v>426.19609178000002</v>
      </c>
      <c r="D1380" s="2">
        <f t="shared" si="1039"/>
        <v>69.16953604999992</v>
      </c>
      <c r="E1380" s="106">
        <f t="shared" si="1025"/>
        <v>357.0265557300001</v>
      </c>
      <c r="F1380" s="21">
        <f t="shared" si="1040"/>
        <v>6941.51</v>
      </c>
      <c r="G1380" s="108">
        <f t="shared" si="1041"/>
        <v>6967.89</v>
      </c>
      <c r="H1380" s="109">
        <f t="shared" si="1020"/>
        <v>45469</v>
      </c>
      <c r="I1380" s="109">
        <f t="shared" si="1050"/>
        <v>45499</v>
      </c>
      <c r="J1380" s="110">
        <f t="shared" si="1026"/>
        <v>3.8003258656977845E-3</v>
      </c>
      <c r="K1380" s="117">
        <f t="shared" si="1051"/>
        <v>45529</v>
      </c>
      <c r="L1380" s="178">
        <f t="shared" si="1053"/>
        <v>31</v>
      </c>
      <c r="M1380" s="178">
        <f t="shared" si="1023"/>
        <v>23</v>
      </c>
      <c r="N1380" s="106">
        <f t="shared" si="1027"/>
        <v>1.00281821</v>
      </c>
      <c r="O1380" s="111">
        <f t="shared" si="1022"/>
        <v>1.00210048</v>
      </c>
      <c r="P1380" s="111">
        <f t="shared" si="1042"/>
        <v>1.2796311371801758</v>
      </c>
      <c r="Q1380" s="106">
        <f t="shared" si="1021"/>
        <v>1.2832374</v>
      </c>
      <c r="R1380" s="106">
        <f t="shared" si="1043"/>
        <v>1.2486170000000001</v>
      </c>
      <c r="S1380" s="106">
        <f t="shared" si="1028"/>
        <v>532.15568553000003</v>
      </c>
      <c r="T1380" s="106">
        <f t="shared" si="1029"/>
        <v>17.196722544142837</v>
      </c>
      <c r="U1380" s="106">
        <f t="shared" si="1030"/>
        <v>101.12327337592032</v>
      </c>
      <c r="V1380" s="106">
        <f t="shared" si="1031"/>
        <v>544.51608770006317</v>
      </c>
      <c r="W1380" s="19">
        <f t="shared" si="1049"/>
        <v>0</v>
      </c>
      <c r="X1380" s="2">
        <f t="shared" si="1032"/>
        <v>0</v>
      </c>
      <c r="Y1380" s="4">
        <f t="shared" si="1033"/>
        <v>0</v>
      </c>
      <c r="Z1380" s="106">
        <f t="shared" si="1047"/>
        <v>0</v>
      </c>
      <c r="AA1380" s="114">
        <f t="shared" si="1044"/>
        <v>0.05</v>
      </c>
      <c r="AB1380" s="112">
        <f t="shared" si="1034"/>
        <v>23</v>
      </c>
      <c r="AC1380" s="178">
        <f t="shared" si="1052"/>
        <v>31</v>
      </c>
      <c r="AD1380" s="11">
        <f t="shared" si="1045"/>
        <v>1.003021151</v>
      </c>
      <c r="AE1380" s="106">
        <f t="shared" si="1048"/>
        <v>1.60772268</v>
      </c>
      <c r="AF1380" s="106">
        <f t="shared" si="1035"/>
        <v>1.6450653200000001</v>
      </c>
      <c r="AG1380" s="106">
        <f t="shared" si="1036"/>
        <v>0</v>
      </c>
      <c r="AH1380" s="115" t="str">
        <f t="shared" si="1054"/>
        <v>A+J=</v>
      </c>
      <c r="AI1380" s="116">
        <f t="shared" si="1046"/>
        <v>45529</v>
      </c>
      <c r="AJ1380" s="10"/>
      <c r="AK1380" s="1"/>
      <c r="AL1380" s="10"/>
      <c r="AM1380" s="1"/>
      <c r="AN1380" s="1"/>
      <c r="AO1380" s="3"/>
      <c r="AP1380" s="3"/>
      <c r="AQ1380" s="4"/>
      <c r="AR1380" s="4"/>
      <c r="AS1380" s="4"/>
      <c r="AT1380" s="4"/>
      <c r="AU1380" s="4"/>
      <c r="AV1380" s="4"/>
      <c r="AW1380" s="1"/>
      <c r="AX1380" s="1"/>
      <c r="AY1380" s="1"/>
      <c r="AZ1380" s="1"/>
      <c r="BA1380" s="1"/>
      <c r="BB1380" s="1"/>
      <c r="BC1380" s="1"/>
      <c r="BD1380" s="1"/>
      <c r="BE1380" s="1"/>
      <c r="BG1380" s="1"/>
      <c r="BH1380" s="1"/>
    </row>
    <row r="1381" spans="1:60" ht="15" customHeight="1" x14ac:dyDescent="0.25">
      <c r="A1381" s="105">
        <f t="shared" si="1037"/>
        <v>45522</v>
      </c>
      <c r="B1381" s="106">
        <f t="shared" si="1024"/>
        <v>546.28902714984383</v>
      </c>
      <c r="C1381" s="2">
        <f t="shared" si="1038"/>
        <v>426.19609178000002</v>
      </c>
      <c r="D1381" s="2">
        <f t="shared" si="1039"/>
        <v>69.16953604999992</v>
      </c>
      <c r="E1381" s="106">
        <f t="shared" si="1025"/>
        <v>357.0265557300001</v>
      </c>
      <c r="F1381" s="21">
        <f t="shared" si="1040"/>
        <v>6941.51</v>
      </c>
      <c r="G1381" s="108">
        <f t="shared" si="1041"/>
        <v>6967.89</v>
      </c>
      <c r="H1381" s="109">
        <f t="shared" si="1020"/>
        <v>45469</v>
      </c>
      <c r="I1381" s="109">
        <f t="shared" si="1050"/>
        <v>45499</v>
      </c>
      <c r="J1381" s="110">
        <f t="shared" si="1026"/>
        <v>3.8003258656977845E-3</v>
      </c>
      <c r="K1381" s="117">
        <f t="shared" si="1051"/>
        <v>45529</v>
      </c>
      <c r="L1381" s="178">
        <f t="shared" si="1053"/>
        <v>31</v>
      </c>
      <c r="M1381" s="178">
        <f t="shared" si="1023"/>
        <v>24</v>
      </c>
      <c r="N1381" s="106">
        <f t="shared" si="1027"/>
        <v>1.0029409199999999</v>
      </c>
      <c r="O1381" s="111">
        <f t="shared" si="1022"/>
        <v>1.00210048</v>
      </c>
      <c r="P1381" s="111">
        <f t="shared" si="1042"/>
        <v>1.2796311371801758</v>
      </c>
      <c r="Q1381" s="106">
        <f t="shared" si="1021"/>
        <v>1.28339442</v>
      </c>
      <c r="R1381" s="106">
        <f t="shared" si="1043"/>
        <v>1.2486170000000001</v>
      </c>
      <c r="S1381" s="106">
        <f t="shared" si="1028"/>
        <v>532.15568553000003</v>
      </c>
      <c r="T1381" s="106">
        <f t="shared" si="1029"/>
        <v>17.196722544142837</v>
      </c>
      <c r="U1381" s="106">
        <f t="shared" si="1030"/>
        <v>101.17933368570107</v>
      </c>
      <c r="V1381" s="106">
        <f t="shared" si="1031"/>
        <v>544.57214800984389</v>
      </c>
      <c r="W1381" s="19">
        <f t="shared" si="1049"/>
        <v>0</v>
      </c>
      <c r="X1381" s="2">
        <f t="shared" si="1032"/>
        <v>0</v>
      </c>
      <c r="Y1381" s="4">
        <f t="shared" si="1033"/>
        <v>0</v>
      </c>
      <c r="Z1381" s="106">
        <f t="shared" si="1047"/>
        <v>0</v>
      </c>
      <c r="AA1381" s="114">
        <f t="shared" si="1044"/>
        <v>0.05</v>
      </c>
      <c r="AB1381" s="112">
        <f t="shared" si="1034"/>
        <v>24</v>
      </c>
      <c r="AC1381" s="178">
        <f t="shared" si="1052"/>
        <v>31</v>
      </c>
      <c r="AD1381" s="11">
        <f t="shared" si="1045"/>
        <v>1.0031527119999999</v>
      </c>
      <c r="AE1381" s="106">
        <f t="shared" si="1048"/>
        <v>1.67773361</v>
      </c>
      <c r="AF1381" s="106">
        <f t="shared" si="1035"/>
        <v>1.7168791400000001</v>
      </c>
      <c r="AG1381" s="106">
        <f t="shared" si="1036"/>
        <v>0</v>
      </c>
      <c r="AH1381" s="115" t="str">
        <f t="shared" si="1054"/>
        <v>A+J=</v>
      </c>
      <c r="AI1381" s="116">
        <f t="shared" si="1046"/>
        <v>45529</v>
      </c>
      <c r="AJ1381" s="10"/>
      <c r="AK1381" s="1"/>
      <c r="AL1381" s="10"/>
      <c r="AM1381" s="1"/>
      <c r="AN1381" s="1"/>
      <c r="AO1381" s="3"/>
      <c r="AP1381" s="3"/>
      <c r="AQ1381" s="4"/>
      <c r="AR1381" s="4"/>
      <c r="AS1381" s="4"/>
      <c r="AT1381" s="4"/>
      <c r="AU1381" s="4"/>
      <c r="AV1381" s="4"/>
      <c r="AW1381" s="1"/>
      <c r="AX1381" s="1"/>
      <c r="AY1381" s="1"/>
      <c r="AZ1381" s="1"/>
      <c r="BA1381" s="1"/>
      <c r="BB1381" s="1"/>
      <c r="BC1381" s="1"/>
      <c r="BD1381" s="1"/>
      <c r="BE1381" s="1"/>
      <c r="BG1381" s="1"/>
      <c r="BH1381" s="1"/>
    </row>
    <row r="1382" spans="1:60" ht="15" customHeight="1" x14ac:dyDescent="0.25">
      <c r="A1382" s="105">
        <f t="shared" si="1037"/>
        <v>45523</v>
      </c>
      <c r="B1382" s="106">
        <f t="shared" si="1024"/>
        <v>546.41693604042132</v>
      </c>
      <c r="C1382" s="2">
        <f t="shared" si="1038"/>
        <v>426.19609178000002</v>
      </c>
      <c r="D1382" s="2">
        <f t="shared" si="1039"/>
        <v>69.16953604999992</v>
      </c>
      <c r="E1382" s="106">
        <f t="shared" si="1025"/>
        <v>357.0265557300001</v>
      </c>
      <c r="F1382" s="21">
        <f t="shared" si="1040"/>
        <v>6941.51</v>
      </c>
      <c r="G1382" s="108">
        <f t="shared" si="1041"/>
        <v>6967.89</v>
      </c>
      <c r="H1382" s="109">
        <f t="shared" si="1020"/>
        <v>45469</v>
      </c>
      <c r="I1382" s="109">
        <f t="shared" si="1050"/>
        <v>45499</v>
      </c>
      <c r="J1382" s="110">
        <f t="shared" si="1026"/>
        <v>3.8003258656977845E-3</v>
      </c>
      <c r="K1382" s="117">
        <f t="shared" si="1051"/>
        <v>45529</v>
      </c>
      <c r="L1382" s="178">
        <f t="shared" si="1053"/>
        <v>31</v>
      </c>
      <c r="M1382" s="178">
        <f t="shared" si="1023"/>
        <v>25</v>
      </c>
      <c r="N1382" s="106">
        <f t="shared" si="1027"/>
        <v>1.0030636500000001</v>
      </c>
      <c r="O1382" s="111">
        <f t="shared" si="1022"/>
        <v>1.00210048</v>
      </c>
      <c r="P1382" s="111">
        <f t="shared" si="1042"/>
        <v>1.2796311371801758</v>
      </c>
      <c r="Q1382" s="106">
        <f t="shared" si="1021"/>
        <v>1.2835514699999999</v>
      </c>
      <c r="R1382" s="106">
        <f t="shared" si="1043"/>
        <v>1.2486170000000001</v>
      </c>
      <c r="S1382" s="106">
        <f t="shared" si="1028"/>
        <v>532.15568553000003</v>
      </c>
      <c r="T1382" s="106">
        <f t="shared" si="1029"/>
        <v>17.196722544142837</v>
      </c>
      <c r="U1382" s="106">
        <f t="shared" si="1030"/>
        <v>101.23540470627842</v>
      </c>
      <c r="V1382" s="106">
        <f t="shared" si="1031"/>
        <v>544.62821903042129</v>
      </c>
      <c r="W1382" s="19">
        <f t="shared" si="1049"/>
        <v>0</v>
      </c>
      <c r="X1382" s="2">
        <f t="shared" si="1032"/>
        <v>0</v>
      </c>
      <c r="Y1382" s="4">
        <f t="shared" si="1033"/>
        <v>0</v>
      </c>
      <c r="Z1382" s="106">
        <f t="shared" si="1047"/>
        <v>0</v>
      </c>
      <c r="AA1382" s="114">
        <f t="shared" si="1044"/>
        <v>0.05</v>
      </c>
      <c r="AB1382" s="112">
        <f t="shared" si="1034"/>
        <v>25</v>
      </c>
      <c r="AC1382" s="178">
        <f t="shared" si="1052"/>
        <v>31</v>
      </c>
      <c r="AD1382" s="11">
        <f t="shared" si="1045"/>
        <v>1.0032842900000001</v>
      </c>
      <c r="AE1382" s="106">
        <f t="shared" si="1048"/>
        <v>1.7477535900000001</v>
      </c>
      <c r="AF1382" s="106">
        <f t="shared" si="1035"/>
        <v>1.7887170100000001</v>
      </c>
      <c r="AG1382" s="106">
        <f t="shared" si="1036"/>
        <v>0</v>
      </c>
      <c r="AH1382" s="115" t="str">
        <f t="shared" si="1054"/>
        <v>A+J=</v>
      </c>
      <c r="AI1382" s="116">
        <f t="shared" si="1046"/>
        <v>45529</v>
      </c>
      <c r="AJ1382" s="10"/>
      <c r="AK1382" s="1"/>
      <c r="AL1382" s="10"/>
      <c r="AM1382" s="1"/>
      <c r="AN1382" s="1"/>
      <c r="AO1382" s="3"/>
      <c r="AP1382" s="3"/>
      <c r="AQ1382" s="4"/>
      <c r="AR1382" s="4"/>
      <c r="AS1382" s="4"/>
      <c r="AT1382" s="4"/>
      <c r="AU1382" s="4"/>
      <c r="AV1382" s="4"/>
      <c r="AW1382" s="1"/>
      <c r="AX1382" s="1"/>
      <c r="AY1382" s="1"/>
      <c r="AZ1382" s="1"/>
      <c r="BA1382" s="1"/>
      <c r="BB1382" s="1"/>
      <c r="BC1382" s="1"/>
      <c r="BD1382" s="1"/>
      <c r="BE1382" s="1"/>
      <c r="BG1382" s="1"/>
      <c r="BH1382" s="1"/>
    </row>
    <row r="1383" spans="1:60" ht="15" customHeight="1" x14ac:dyDescent="0.25">
      <c r="A1383" s="105">
        <f t="shared" si="1037"/>
        <v>45524</v>
      </c>
      <c r="B1383" s="106">
        <f t="shared" si="1024"/>
        <v>546.54487665152988</v>
      </c>
      <c r="C1383" s="2">
        <f t="shared" si="1038"/>
        <v>426.19609178000002</v>
      </c>
      <c r="D1383" s="2">
        <f t="shared" si="1039"/>
        <v>69.16953604999992</v>
      </c>
      <c r="E1383" s="106">
        <f t="shared" si="1025"/>
        <v>357.0265557300001</v>
      </c>
      <c r="F1383" s="21">
        <f t="shared" si="1040"/>
        <v>6941.51</v>
      </c>
      <c r="G1383" s="108">
        <f t="shared" si="1041"/>
        <v>6967.89</v>
      </c>
      <c r="H1383" s="109">
        <f t="shared" si="1020"/>
        <v>45469</v>
      </c>
      <c r="I1383" s="109">
        <f t="shared" si="1050"/>
        <v>45499</v>
      </c>
      <c r="J1383" s="110">
        <f t="shared" si="1026"/>
        <v>3.8003258656977845E-3</v>
      </c>
      <c r="K1383" s="117">
        <f t="shared" si="1051"/>
        <v>45529</v>
      </c>
      <c r="L1383" s="178">
        <f t="shared" si="1053"/>
        <v>31</v>
      </c>
      <c r="M1383" s="178">
        <f t="shared" si="1023"/>
        <v>26</v>
      </c>
      <c r="N1383" s="106">
        <f t="shared" si="1027"/>
        <v>1.00318639</v>
      </c>
      <c r="O1383" s="111">
        <f t="shared" si="1022"/>
        <v>1.00210048</v>
      </c>
      <c r="P1383" s="111">
        <f t="shared" si="1042"/>
        <v>1.2796311371801758</v>
      </c>
      <c r="Q1383" s="106">
        <f t="shared" si="1021"/>
        <v>1.2837085399999999</v>
      </c>
      <c r="R1383" s="106">
        <f t="shared" si="1043"/>
        <v>1.2486170000000001</v>
      </c>
      <c r="S1383" s="106">
        <f t="shared" si="1028"/>
        <v>532.15568553000003</v>
      </c>
      <c r="T1383" s="106">
        <f t="shared" si="1029"/>
        <v>17.196722544142837</v>
      </c>
      <c r="U1383" s="106">
        <f t="shared" si="1030"/>
        <v>101.29148286738693</v>
      </c>
      <c r="V1383" s="106">
        <f t="shared" si="1031"/>
        <v>544.68429719152982</v>
      </c>
      <c r="W1383" s="19">
        <f t="shared" si="1049"/>
        <v>0</v>
      </c>
      <c r="X1383" s="2">
        <f t="shared" si="1032"/>
        <v>0</v>
      </c>
      <c r="Y1383" s="4">
        <f t="shared" si="1033"/>
        <v>0</v>
      </c>
      <c r="Z1383" s="106">
        <f t="shared" si="1047"/>
        <v>0</v>
      </c>
      <c r="AA1383" s="114">
        <f t="shared" si="1044"/>
        <v>0.05</v>
      </c>
      <c r="AB1383" s="112">
        <f t="shared" si="1034"/>
        <v>26</v>
      </c>
      <c r="AC1383" s="178">
        <f t="shared" si="1052"/>
        <v>31</v>
      </c>
      <c r="AD1383" s="11">
        <f t="shared" si="1045"/>
        <v>1.003415886</v>
      </c>
      <c r="AE1383" s="106">
        <f t="shared" si="1048"/>
        <v>1.8177831499999999</v>
      </c>
      <c r="AF1383" s="106">
        <f t="shared" si="1035"/>
        <v>1.8605794600000001</v>
      </c>
      <c r="AG1383" s="106">
        <f t="shared" si="1036"/>
        <v>0</v>
      </c>
      <c r="AH1383" s="115" t="str">
        <f t="shared" si="1054"/>
        <v>A+J=</v>
      </c>
      <c r="AI1383" s="116">
        <f t="shared" si="1046"/>
        <v>45529</v>
      </c>
      <c r="AJ1383" s="10"/>
      <c r="AK1383" s="1"/>
      <c r="AL1383" s="10"/>
      <c r="AM1383" s="1"/>
      <c r="AN1383" s="1"/>
      <c r="AO1383" s="3"/>
      <c r="AP1383" s="3"/>
      <c r="AQ1383" s="4"/>
      <c r="AR1383" s="4"/>
      <c r="AS1383" s="4"/>
      <c r="AT1383" s="4"/>
      <c r="AU1383" s="4"/>
      <c r="AV1383" s="4"/>
      <c r="AW1383" s="1"/>
      <c r="AX1383" s="1"/>
      <c r="AY1383" s="1"/>
      <c r="AZ1383" s="1"/>
      <c r="BA1383" s="1"/>
      <c r="BB1383" s="1"/>
      <c r="BC1383" s="1"/>
      <c r="BD1383" s="1"/>
      <c r="BE1383" s="1"/>
      <c r="BG1383" s="1"/>
      <c r="BH1383" s="1"/>
    </row>
    <row r="1384" spans="1:60" ht="15" customHeight="1" x14ac:dyDescent="0.25">
      <c r="A1384" s="105">
        <f t="shared" si="1037"/>
        <v>45525</v>
      </c>
      <c r="B1384" s="106">
        <f t="shared" si="1024"/>
        <v>546.67284486290396</v>
      </c>
      <c r="C1384" s="2">
        <f t="shared" si="1038"/>
        <v>426.19609178000002</v>
      </c>
      <c r="D1384" s="2">
        <f t="shared" si="1039"/>
        <v>69.16953604999992</v>
      </c>
      <c r="E1384" s="106">
        <f t="shared" si="1025"/>
        <v>357.0265557300001</v>
      </c>
      <c r="F1384" s="21">
        <f t="shared" si="1040"/>
        <v>6941.51</v>
      </c>
      <c r="G1384" s="108">
        <f t="shared" si="1041"/>
        <v>6967.89</v>
      </c>
      <c r="H1384" s="109">
        <f t="shared" ref="H1384:H1447" si="1055">EDATE(I1384,-1)</f>
        <v>45469</v>
      </c>
      <c r="I1384" s="109">
        <f t="shared" si="1050"/>
        <v>45499</v>
      </c>
      <c r="J1384" s="110">
        <f t="shared" si="1026"/>
        <v>3.8003258656977845E-3</v>
      </c>
      <c r="K1384" s="117">
        <f t="shared" si="1051"/>
        <v>45529</v>
      </c>
      <c r="L1384" s="178">
        <f t="shared" si="1053"/>
        <v>31</v>
      </c>
      <c r="M1384" s="178">
        <f t="shared" si="1023"/>
        <v>27</v>
      </c>
      <c r="N1384" s="106">
        <f t="shared" si="1027"/>
        <v>1.00330915</v>
      </c>
      <c r="O1384" s="111">
        <f t="shared" si="1022"/>
        <v>1.00210048</v>
      </c>
      <c r="P1384" s="111">
        <f t="shared" si="1042"/>
        <v>1.2796311371801758</v>
      </c>
      <c r="Q1384" s="106">
        <f t="shared" si="1021"/>
        <v>1.28386562</v>
      </c>
      <c r="R1384" s="106">
        <f t="shared" si="1043"/>
        <v>1.2486170000000001</v>
      </c>
      <c r="S1384" s="106">
        <f t="shared" si="1028"/>
        <v>532.15568553000003</v>
      </c>
      <c r="T1384" s="106">
        <f t="shared" si="1029"/>
        <v>17.196722544142837</v>
      </c>
      <c r="U1384" s="106">
        <f t="shared" si="1030"/>
        <v>101.34756459876104</v>
      </c>
      <c r="V1384" s="106">
        <f t="shared" si="1031"/>
        <v>544.74037892290391</v>
      </c>
      <c r="W1384" s="19">
        <f t="shared" si="1049"/>
        <v>0</v>
      </c>
      <c r="X1384" s="2">
        <f t="shared" si="1032"/>
        <v>0</v>
      </c>
      <c r="Y1384" s="4">
        <f t="shared" si="1033"/>
        <v>0</v>
      </c>
      <c r="Z1384" s="106">
        <f t="shared" si="1047"/>
        <v>0</v>
      </c>
      <c r="AA1384" s="114">
        <f t="shared" si="1044"/>
        <v>0.05</v>
      </c>
      <c r="AB1384" s="112">
        <f t="shared" si="1034"/>
        <v>27</v>
      </c>
      <c r="AC1384" s="178">
        <f t="shared" si="1052"/>
        <v>31</v>
      </c>
      <c r="AD1384" s="11">
        <f t="shared" si="1045"/>
        <v>1.003547499</v>
      </c>
      <c r="AE1384" s="106">
        <f t="shared" si="1048"/>
        <v>1.88782176</v>
      </c>
      <c r="AF1384" s="106">
        <f t="shared" si="1035"/>
        <v>1.9324659399999999</v>
      </c>
      <c r="AG1384" s="106">
        <f t="shared" si="1036"/>
        <v>0</v>
      </c>
      <c r="AH1384" s="115" t="str">
        <f t="shared" si="1054"/>
        <v>A+J=</v>
      </c>
      <c r="AI1384" s="116">
        <f t="shared" si="1046"/>
        <v>45529</v>
      </c>
      <c r="AJ1384" s="10"/>
      <c r="AK1384" s="1"/>
      <c r="AL1384" s="10"/>
      <c r="AM1384" s="1"/>
      <c r="AN1384" s="1"/>
      <c r="AO1384" s="3"/>
      <c r="AP1384" s="3"/>
      <c r="AQ1384" s="4"/>
      <c r="AR1384" s="4"/>
      <c r="AS1384" s="4"/>
      <c r="AT1384" s="4"/>
      <c r="AU1384" s="4"/>
      <c r="AV1384" s="4"/>
      <c r="AW1384" s="1"/>
      <c r="AX1384" s="1"/>
      <c r="AY1384" s="1"/>
      <c r="AZ1384" s="1"/>
      <c r="BA1384" s="1"/>
      <c r="BB1384" s="1"/>
      <c r="BC1384" s="1"/>
      <c r="BD1384" s="1"/>
      <c r="BE1384" s="1"/>
      <c r="BG1384" s="1"/>
      <c r="BH1384" s="1"/>
    </row>
    <row r="1385" spans="1:60" ht="15" customHeight="1" x14ac:dyDescent="0.25">
      <c r="A1385" s="105">
        <f t="shared" si="1037"/>
        <v>45526</v>
      </c>
      <c r="B1385" s="106">
        <f t="shared" si="1024"/>
        <v>546.80084427480915</v>
      </c>
      <c r="C1385" s="2">
        <f t="shared" si="1038"/>
        <v>426.19609178000002</v>
      </c>
      <c r="D1385" s="2">
        <f t="shared" si="1039"/>
        <v>69.16953604999992</v>
      </c>
      <c r="E1385" s="106">
        <f t="shared" si="1025"/>
        <v>357.0265557300001</v>
      </c>
      <c r="F1385" s="21">
        <f t="shared" si="1040"/>
        <v>6941.51</v>
      </c>
      <c r="G1385" s="108">
        <f t="shared" si="1041"/>
        <v>6967.89</v>
      </c>
      <c r="H1385" s="109">
        <f t="shared" si="1055"/>
        <v>45469</v>
      </c>
      <c r="I1385" s="109">
        <f t="shared" si="1050"/>
        <v>45499</v>
      </c>
      <c r="J1385" s="110">
        <f t="shared" si="1026"/>
        <v>3.8003258656977845E-3</v>
      </c>
      <c r="K1385" s="117">
        <f t="shared" si="1051"/>
        <v>45529</v>
      </c>
      <c r="L1385" s="178">
        <f t="shared" si="1053"/>
        <v>31</v>
      </c>
      <c r="M1385" s="178">
        <f t="shared" si="1023"/>
        <v>28</v>
      </c>
      <c r="N1385" s="106">
        <f t="shared" si="1027"/>
        <v>1.0034319199999999</v>
      </c>
      <c r="O1385" s="111">
        <f t="shared" si="1022"/>
        <v>1.00210048</v>
      </c>
      <c r="P1385" s="111">
        <f t="shared" si="1042"/>
        <v>1.2796311371801758</v>
      </c>
      <c r="Q1385" s="106">
        <f t="shared" ref="Q1385:Q1448" si="1056">TRUNC(TRUNC((N1385*P1385),15),8)</f>
        <v>1.2840227200000001</v>
      </c>
      <c r="R1385" s="106">
        <f t="shared" si="1043"/>
        <v>1.2486170000000001</v>
      </c>
      <c r="S1385" s="106">
        <f t="shared" si="1028"/>
        <v>532.15568553000003</v>
      </c>
      <c r="T1385" s="106">
        <f t="shared" si="1029"/>
        <v>17.196722544142837</v>
      </c>
      <c r="U1385" s="106">
        <f t="shared" si="1030"/>
        <v>101.40365347066624</v>
      </c>
      <c r="V1385" s="106">
        <f t="shared" si="1031"/>
        <v>544.79646779480913</v>
      </c>
      <c r="W1385" s="19">
        <f t="shared" si="1049"/>
        <v>0</v>
      </c>
      <c r="X1385" s="2">
        <f t="shared" si="1032"/>
        <v>0</v>
      </c>
      <c r="Y1385" s="4">
        <f t="shared" si="1033"/>
        <v>0</v>
      </c>
      <c r="Z1385" s="106">
        <f t="shared" si="1047"/>
        <v>0</v>
      </c>
      <c r="AA1385" s="114">
        <f t="shared" si="1044"/>
        <v>0.05</v>
      </c>
      <c r="AB1385" s="112">
        <f t="shared" si="1034"/>
        <v>28</v>
      </c>
      <c r="AC1385" s="178">
        <f t="shared" si="1052"/>
        <v>31</v>
      </c>
      <c r="AD1385" s="11">
        <f t="shared" si="1045"/>
        <v>1.003679129</v>
      </c>
      <c r="AE1385" s="106">
        <f t="shared" si="1048"/>
        <v>1.95786941</v>
      </c>
      <c r="AF1385" s="106">
        <f t="shared" si="1035"/>
        <v>2.0043764799999999</v>
      </c>
      <c r="AG1385" s="106">
        <f t="shared" si="1036"/>
        <v>0</v>
      </c>
      <c r="AH1385" s="115" t="str">
        <f t="shared" si="1054"/>
        <v>A+J=</v>
      </c>
      <c r="AI1385" s="116">
        <f t="shared" si="1046"/>
        <v>45529</v>
      </c>
      <c r="AJ1385" s="10"/>
      <c r="AK1385" s="1"/>
      <c r="AL1385" s="10"/>
      <c r="AM1385" s="1"/>
      <c r="AN1385" s="1"/>
      <c r="AO1385" s="3"/>
      <c r="AP1385" s="3"/>
      <c r="AQ1385" s="4"/>
      <c r="AR1385" s="4"/>
      <c r="AS1385" s="4"/>
      <c r="AT1385" s="4"/>
      <c r="AU1385" s="4"/>
      <c r="AV1385" s="4"/>
      <c r="AW1385" s="1"/>
      <c r="AX1385" s="1"/>
      <c r="AY1385" s="1"/>
      <c r="AZ1385" s="1"/>
      <c r="BA1385" s="1"/>
      <c r="BB1385" s="1"/>
      <c r="BC1385" s="1"/>
      <c r="BD1385" s="1"/>
      <c r="BE1385" s="1"/>
      <c r="BG1385" s="1"/>
      <c r="BH1385" s="1"/>
    </row>
    <row r="1386" spans="1:60" ht="15" customHeight="1" x14ac:dyDescent="0.25">
      <c r="A1386" s="105">
        <f t="shared" si="1037"/>
        <v>45527</v>
      </c>
      <c r="B1386" s="106">
        <f t="shared" si="1024"/>
        <v>546.92887541724531</v>
      </c>
      <c r="C1386" s="2">
        <f t="shared" si="1038"/>
        <v>426.19609178000002</v>
      </c>
      <c r="D1386" s="2">
        <f t="shared" si="1039"/>
        <v>69.16953604999992</v>
      </c>
      <c r="E1386" s="106">
        <f t="shared" si="1025"/>
        <v>357.0265557300001</v>
      </c>
      <c r="F1386" s="21">
        <f t="shared" si="1040"/>
        <v>6941.51</v>
      </c>
      <c r="G1386" s="108">
        <f t="shared" si="1041"/>
        <v>6967.89</v>
      </c>
      <c r="H1386" s="109">
        <f t="shared" si="1055"/>
        <v>45469</v>
      </c>
      <c r="I1386" s="109">
        <f t="shared" si="1050"/>
        <v>45499</v>
      </c>
      <c r="J1386" s="110">
        <f t="shared" si="1026"/>
        <v>3.8003258656977845E-3</v>
      </c>
      <c r="K1386" s="117">
        <f t="shared" si="1051"/>
        <v>45529</v>
      </c>
      <c r="L1386" s="178">
        <f t="shared" si="1053"/>
        <v>31</v>
      </c>
      <c r="M1386" s="178">
        <f t="shared" si="1023"/>
        <v>29</v>
      </c>
      <c r="N1386" s="106">
        <f t="shared" si="1027"/>
        <v>1.0035547</v>
      </c>
      <c r="O1386" s="111">
        <f t="shared" ref="O1386:O1449" si="1057">IF(K1386&gt;K1385,N1385,O1385)</f>
        <v>1.00210048</v>
      </c>
      <c r="P1386" s="111">
        <f t="shared" si="1042"/>
        <v>1.2796311371801758</v>
      </c>
      <c r="Q1386" s="106">
        <f t="shared" si="1056"/>
        <v>1.28417984</v>
      </c>
      <c r="R1386" s="106">
        <f t="shared" si="1043"/>
        <v>1.2486170000000001</v>
      </c>
      <c r="S1386" s="106">
        <f t="shared" si="1028"/>
        <v>532.15568553000003</v>
      </c>
      <c r="T1386" s="106">
        <f t="shared" si="1029"/>
        <v>17.196722544142837</v>
      </c>
      <c r="U1386" s="106">
        <f t="shared" si="1030"/>
        <v>101.4597494831025</v>
      </c>
      <c r="V1386" s="106">
        <f t="shared" si="1031"/>
        <v>544.85256380724536</v>
      </c>
      <c r="W1386" s="19">
        <f t="shared" si="1049"/>
        <v>0</v>
      </c>
      <c r="X1386" s="2">
        <f t="shared" si="1032"/>
        <v>0</v>
      </c>
      <c r="Y1386" s="4">
        <f t="shared" si="1033"/>
        <v>0</v>
      </c>
      <c r="Z1386" s="106">
        <f t="shared" si="1047"/>
        <v>0</v>
      </c>
      <c r="AA1386" s="114">
        <f t="shared" si="1044"/>
        <v>0.05</v>
      </c>
      <c r="AB1386" s="112">
        <f t="shared" si="1034"/>
        <v>29</v>
      </c>
      <c r="AC1386" s="178">
        <f t="shared" si="1052"/>
        <v>31</v>
      </c>
      <c r="AD1386" s="11">
        <f t="shared" si="1045"/>
        <v>1.003810777</v>
      </c>
      <c r="AE1386" s="106">
        <f t="shared" si="1048"/>
        <v>2.02792664</v>
      </c>
      <c r="AF1386" s="106">
        <f t="shared" si="1035"/>
        <v>2.0763116099999999</v>
      </c>
      <c r="AG1386" s="106">
        <f t="shared" si="1036"/>
        <v>0</v>
      </c>
      <c r="AH1386" s="115" t="str">
        <f t="shared" si="1054"/>
        <v>A+J=</v>
      </c>
      <c r="AI1386" s="116">
        <f t="shared" si="1046"/>
        <v>45529</v>
      </c>
      <c r="AJ1386" s="10"/>
      <c r="AK1386" s="1"/>
      <c r="AL1386" s="10"/>
      <c r="AM1386" s="1"/>
      <c r="AN1386" s="1"/>
      <c r="AO1386" s="3"/>
      <c r="AP1386" s="3"/>
      <c r="AQ1386" s="4"/>
      <c r="AR1386" s="4"/>
      <c r="AS1386" s="4"/>
      <c r="AT1386" s="4"/>
      <c r="AU1386" s="4"/>
      <c r="AV1386" s="4"/>
      <c r="AW1386" s="1"/>
      <c r="AX1386" s="1"/>
      <c r="AY1386" s="1"/>
      <c r="AZ1386" s="1"/>
      <c r="BA1386" s="1"/>
      <c r="BB1386" s="1"/>
      <c r="BC1386" s="1"/>
      <c r="BD1386" s="1"/>
      <c r="BE1386" s="1"/>
      <c r="BG1386" s="1"/>
      <c r="BH1386" s="1"/>
    </row>
    <row r="1387" spans="1:60" ht="15" customHeight="1" x14ac:dyDescent="0.25">
      <c r="A1387" s="105">
        <f t="shared" si="1037"/>
        <v>45528</v>
      </c>
      <c r="B1387" s="106">
        <f t="shared" si="1024"/>
        <v>547.05693777021281</v>
      </c>
      <c r="C1387" s="2">
        <f t="shared" si="1038"/>
        <v>426.19609178000002</v>
      </c>
      <c r="D1387" s="2">
        <f t="shared" si="1039"/>
        <v>69.16953604999992</v>
      </c>
      <c r="E1387" s="106">
        <f t="shared" si="1025"/>
        <v>357.0265557300001</v>
      </c>
      <c r="F1387" s="21">
        <f t="shared" si="1040"/>
        <v>6941.51</v>
      </c>
      <c r="G1387" s="108">
        <f t="shared" si="1041"/>
        <v>6967.89</v>
      </c>
      <c r="H1387" s="109">
        <f t="shared" si="1055"/>
        <v>45469</v>
      </c>
      <c r="I1387" s="109">
        <f t="shared" si="1050"/>
        <v>45499</v>
      </c>
      <c r="J1387" s="110">
        <f t="shared" si="1026"/>
        <v>3.8003258656977845E-3</v>
      </c>
      <c r="K1387" s="117">
        <f t="shared" si="1051"/>
        <v>45529</v>
      </c>
      <c r="L1387" s="178">
        <f t="shared" si="1053"/>
        <v>31</v>
      </c>
      <c r="M1387" s="178">
        <f t="shared" si="1023"/>
        <v>30</v>
      </c>
      <c r="N1387" s="106">
        <f t="shared" si="1027"/>
        <v>1.0036775</v>
      </c>
      <c r="O1387" s="111">
        <f t="shared" si="1057"/>
        <v>1.00210048</v>
      </c>
      <c r="P1387" s="111">
        <f t="shared" si="1042"/>
        <v>1.2796311371801758</v>
      </c>
      <c r="Q1387" s="106">
        <f t="shared" si="1056"/>
        <v>1.28433698</v>
      </c>
      <c r="R1387" s="106">
        <f t="shared" si="1043"/>
        <v>1.2486170000000001</v>
      </c>
      <c r="S1387" s="106">
        <f t="shared" si="1028"/>
        <v>532.15568553000003</v>
      </c>
      <c r="T1387" s="106">
        <f t="shared" si="1029"/>
        <v>17.196722544142837</v>
      </c>
      <c r="U1387" s="106">
        <f t="shared" si="1030"/>
        <v>101.51585263606991</v>
      </c>
      <c r="V1387" s="106">
        <f t="shared" si="1031"/>
        <v>544.90866696021283</v>
      </c>
      <c r="W1387" s="19">
        <f t="shared" si="1049"/>
        <v>0</v>
      </c>
      <c r="X1387" s="2">
        <f t="shared" si="1032"/>
        <v>0</v>
      </c>
      <c r="Y1387" s="4">
        <f t="shared" si="1033"/>
        <v>0</v>
      </c>
      <c r="Z1387" s="106">
        <f t="shared" si="1047"/>
        <v>0</v>
      </c>
      <c r="AA1387" s="114">
        <f t="shared" si="1044"/>
        <v>0.05</v>
      </c>
      <c r="AB1387" s="112">
        <f t="shared" si="1034"/>
        <v>30</v>
      </c>
      <c r="AC1387" s="178">
        <f t="shared" si="1052"/>
        <v>31</v>
      </c>
      <c r="AD1387" s="11">
        <f t="shared" si="1045"/>
        <v>1.003942442</v>
      </c>
      <c r="AE1387" s="106">
        <f t="shared" si="1048"/>
        <v>2.0979929199999998</v>
      </c>
      <c r="AF1387" s="106">
        <f t="shared" si="1035"/>
        <v>2.1482708100000001</v>
      </c>
      <c r="AG1387" s="106">
        <f t="shared" si="1036"/>
        <v>0</v>
      </c>
      <c r="AH1387" s="115" t="str">
        <f t="shared" si="1054"/>
        <v>A+J=</v>
      </c>
      <c r="AI1387" s="116">
        <f t="shared" si="1046"/>
        <v>45529</v>
      </c>
      <c r="AJ1387" s="10"/>
      <c r="AK1387" s="1"/>
      <c r="AL1387" s="10"/>
      <c r="AM1387" s="1"/>
      <c r="AN1387" s="1"/>
      <c r="AO1387" s="3"/>
      <c r="AP1387" s="3"/>
      <c r="AQ1387" s="4"/>
      <c r="AR1387" s="4"/>
      <c r="AS1387" s="4"/>
      <c r="AT1387" s="4"/>
      <c r="AU1387" s="4"/>
      <c r="AV1387" s="4"/>
      <c r="AW1387" s="1"/>
      <c r="AX1387" s="1"/>
      <c r="AY1387" s="1"/>
      <c r="AZ1387" s="1"/>
      <c r="BA1387" s="1"/>
      <c r="BB1387" s="1"/>
      <c r="BC1387" s="1"/>
      <c r="BD1387" s="1"/>
      <c r="BE1387" s="1"/>
      <c r="BG1387" s="1"/>
      <c r="BH1387" s="1"/>
    </row>
    <row r="1388" spans="1:60" ht="15" customHeight="1" x14ac:dyDescent="0.25">
      <c r="A1388" s="105">
        <f t="shared" si="1037"/>
        <v>45529</v>
      </c>
      <c r="B1388" s="106">
        <f t="shared" si="1024"/>
        <v>547.18503132371131</v>
      </c>
      <c r="C1388" s="2">
        <f t="shared" si="1038"/>
        <v>426.19609178000002</v>
      </c>
      <c r="D1388" s="2">
        <f t="shared" si="1039"/>
        <v>69.16953604999992</v>
      </c>
      <c r="E1388" s="106">
        <f t="shared" si="1025"/>
        <v>357.0265557300001</v>
      </c>
      <c r="F1388" s="21">
        <f t="shared" si="1040"/>
        <v>6941.51</v>
      </c>
      <c r="G1388" s="108">
        <f t="shared" si="1041"/>
        <v>6967.89</v>
      </c>
      <c r="H1388" s="109">
        <f t="shared" si="1055"/>
        <v>45469</v>
      </c>
      <c r="I1388" s="109">
        <f t="shared" si="1050"/>
        <v>45499</v>
      </c>
      <c r="J1388" s="110">
        <f t="shared" si="1026"/>
        <v>3.8003258656977845E-3</v>
      </c>
      <c r="K1388" s="117">
        <f t="shared" si="1051"/>
        <v>45529</v>
      </c>
      <c r="L1388" s="178">
        <f t="shared" si="1053"/>
        <v>31</v>
      </c>
      <c r="M1388" s="178">
        <f t="shared" si="1023"/>
        <v>31</v>
      </c>
      <c r="N1388" s="106">
        <f t="shared" si="1027"/>
        <v>1.0038003200000001</v>
      </c>
      <c r="O1388" s="111">
        <f t="shared" si="1057"/>
        <v>1.00210048</v>
      </c>
      <c r="P1388" s="111">
        <f t="shared" si="1042"/>
        <v>1.2796311371801758</v>
      </c>
      <c r="Q1388" s="106">
        <f t="shared" si="1056"/>
        <v>1.2844941400000001</v>
      </c>
      <c r="R1388" s="106">
        <f t="shared" si="1043"/>
        <v>1.2486170000000001</v>
      </c>
      <c r="S1388" s="106">
        <f t="shared" si="1028"/>
        <v>532.15568553000003</v>
      </c>
      <c r="T1388" s="106">
        <f t="shared" si="1029"/>
        <v>17.196722544142837</v>
      </c>
      <c r="U1388" s="106">
        <f t="shared" si="1030"/>
        <v>101.57196292956847</v>
      </c>
      <c r="V1388" s="106">
        <f t="shared" si="1031"/>
        <v>544.9647772537113</v>
      </c>
      <c r="W1388" s="19">
        <f t="shared" si="1049"/>
        <v>46</v>
      </c>
      <c r="X1388" s="2">
        <f t="shared" si="1032"/>
        <v>14.040177849999999</v>
      </c>
      <c r="Y1388" s="4">
        <f t="shared" si="1033"/>
        <v>3.2943E-2</v>
      </c>
      <c r="Z1388" s="106">
        <f t="shared" si="1047"/>
        <v>17.530804740000001</v>
      </c>
      <c r="AA1388" s="114">
        <f t="shared" si="1044"/>
        <v>0.05</v>
      </c>
      <c r="AB1388" s="112">
        <f t="shared" si="1034"/>
        <v>31</v>
      </c>
      <c r="AC1388" s="178">
        <f t="shared" si="1052"/>
        <v>31</v>
      </c>
      <c r="AD1388" s="11">
        <f t="shared" si="1045"/>
        <v>1.004074124</v>
      </c>
      <c r="AE1388" s="106">
        <f t="shared" si="1048"/>
        <v>2.1680682500000001</v>
      </c>
      <c r="AF1388" s="106">
        <f t="shared" si="1035"/>
        <v>2.2202540700000002</v>
      </c>
      <c r="AG1388" s="106">
        <f t="shared" si="1036"/>
        <v>19.698872990000002</v>
      </c>
      <c r="AH1388" s="115" t="str">
        <f t="shared" si="1054"/>
        <v>A+J=</v>
      </c>
      <c r="AI1388" s="116">
        <f t="shared" si="1046"/>
        <v>45529</v>
      </c>
      <c r="AJ1388" s="10"/>
      <c r="AK1388" s="1"/>
      <c r="AL1388" s="10"/>
      <c r="AM1388" s="1"/>
      <c r="AN1388" s="1"/>
      <c r="AO1388" s="3"/>
      <c r="AP1388" s="3"/>
      <c r="AQ1388" s="4"/>
      <c r="AR1388" s="4"/>
      <c r="AS1388" s="4"/>
      <c r="AT1388" s="4"/>
      <c r="AU1388" s="4"/>
      <c r="AV1388" s="4"/>
      <c r="AW1388" s="1"/>
      <c r="AX1388" s="1"/>
      <c r="AY1388" s="1"/>
      <c r="AZ1388" s="1"/>
      <c r="BA1388" s="1"/>
      <c r="BB1388" s="1"/>
      <c r="BC1388" s="1"/>
      <c r="BD1388" s="1"/>
      <c r="BE1388" s="1"/>
      <c r="BG1388" s="1"/>
      <c r="BH1388" s="1"/>
    </row>
    <row r="1389" spans="1:60" ht="15" customHeight="1" x14ac:dyDescent="0.25">
      <c r="A1389" s="105">
        <f t="shared" si="1037"/>
        <v>45530</v>
      </c>
      <c r="B1389" s="106">
        <f t="shared" si="1024"/>
        <v>527.5002003775619</v>
      </c>
      <c r="C1389" s="2">
        <f t="shared" si="1038"/>
        <v>412.15591393</v>
      </c>
      <c r="D1389" s="2">
        <f t="shared" si="1039"/>
        <v>55.129358199999956</v>
      </c>
      <c r="E1389" s="106">
        <f t="shared" si="1025"/>
        <v>357.02655573000004</v>
      </c>
      <c r="F1389" s="21">
        <f t="shared" si="1040"/>
        <v>6967.89</v>
      </c>
      <c r="G1389" s="108">
        <f t="shared" si="1041"/>
        <v>6966.5</v>
      </c>
      <c r="H1389" s="109">
        <f t="shared" si="1055"/>
        <v>45499</v>
      </c>
      <c r="I1389" s="109">
        <f t="shared" si="1050"/>
        <v>45530</v>
      </c>
      <c r="J1389" s="110">
        <f t="shared" si="1026"/>
        <v>-1.9948650165257931E-4</v>
      </c>
      <c r="K1389" s="117">
        <f t="shared" si="1051"/>
        <v>45560</v>
      </c>
      <c r="L1389" s="178">
        <f t="shared" si="1053"/>
        <v>31</v>
      </c>
      <c r="M1389" s="178">
        <f t="shared" si="1023"/>
        <v>1</v>
      </c>
      <c r="N1389" s="106">
        <f t="shared" si="1027"/>
        <v>0.99999355999999995</v>
      </c>
      <c r="O1389" s="111">
        <f t="shared" si="1057"/>
        <v>1.0038003200000001</v>
      </c>
      <c r="P1389" s="111">
        <f t="shared" si="1042"/>
        <v>1.2844941449834246</v>
      </c>
      <c r="Q1389" s="106">
        <f t="shared" si="1056"/>
        <v>1.2844858699999999</v>
      </c>
      <c r="R1389" s="106">
        <f t="shared" si="1043"/>
        <v>1.2486170000000001</v>
      </c>
      <c r="S1389" s="106">
        <f t="shared" si="1028"/>
        <v>514.62488078000001</v>
      </c>
      <c r="T1389" s="106">
        <f t="shared" si="1029"/>
        <v>13.706095647609393</v>
      </c>
      <c r="U1389" s="106">
        <f t="shared" si="1030"/>
        <v>101.56901031995251</v>
      </c>
      <c r="V1389" s="106">
        <f t="shared" si="1031"/>
        <v>527.4310198975619</v>
      </c>
      <c r="W1389" s="19">
        <f t="shared" si="1049"/>
        <v>0</v>
      </c>
      <c r="X1389" s="2">
        <f t="shared" si="1032"/>
        <v>0</v>
      </c>
      <c r="Y1389" s="4">
        <f t="shared" si="1033"/>
        <v>0</v>
      </c>
      <c r="Z1389" s="106">
        <f t="shared" si="1047"/>
        <v>0</v>
      </c>
      <c r="AA1389" s="114">
        <f t="shared" si="1044"/>
        <v>0.05</v>
      </c>
      <c r="AB1389" s="112">
        <f t="shared" si="1034"/>
        <v>1</v>
      </c>
      <c r="AC1389" s="178">
        <f t="shared" si="1052"/>
        <v>31</v>
      </c>
      <c r="AD1389" s="11">
        <f t="shared" si="1045"/>
        <v>1.000131165</v>
      </c>
      <c r="AE1389" s="106">
        <f t="shared" si="1048"/>
        <v>6.7500770000000002E-2</v>
      </c>
      <c r="AF1389" s="106">
        <f t="shared" si="1035"/>
        <v>6.9180480000000003E-2</v>
      </c>
      <c r="AG1389" s="106">
        <f t="shared" si="1036"/>
        <v>0</v>
      </c>
      <c r="AH1389" s="115" t="str">
        <f t="shared" si="1054"/>
        <v>A+J=</v>
      </c>
      <c r="AI1389" s="116">
        <f t="shared" si="1046"/>
        <v>45560</v>
      </c>
      <c r="AJ1389" s="10"/>
      <c r="AK1389" s="1"/>
      <c r="AL1389" s="10"/>
      <c r="AM1389" s="1"/>
      <c r="AN1389" s="1"/>
      <c r="AO1389" s="3"/>
      <c r="AP1389" s="3"/>
      <c r="AQ1389" s="4"/>
      <c r="AR1389" s="4"/>
      <c r="AS1389" s="4"/>
      <c r="AT1389" s="4"/>
      <c r="AU1389" s="4"/>
      <c r="AV1389" s="4"/>
      <c r="AW1389" s="1"/>
      <c r="AX1389" s="1"/>
      <c r="AY1389" s="1"/>
      <c r="AZ1389" s="1"/>
      <c r="BA1389" s="1"/>
      <c r="BB1389" s="1"/>
      <c r="BC1389" s="1"/>
      <c r="BD1389" s="1"/>
      <c r="BE1389" s="1"/>
      <c r="BG1389" s="1"/>
      <c r="BH1389" s="1"/>
    </row>
    <row r="1390" spans="1:60" ht="15" customHeight="1" x14ac:dyDescent="0.25">
      <c r="A1390" s="105">
        <f t="shared" si="1037"/>
        <v>45531</v>
      </c>
      <c r="B1390" s="106">
        <f t="shared" si="1024"/>
        <v>527.56643645794611</v>
      </c>
      <c r="C1390" s="2">
        <f t="shared" si="1038"/>
        <v>412.15591393</v>
      </c>
      <c r="D1390" s="2">
        <f t="shared" si="1039"/>
        <v>55.129358199999956</v>
      </c>
      <c r="E1390" s="106">
        <f t="shared" si="1025"/>
        <v>357.02655573000004</v>
      </c>
      <c r="F1390" s="21">
        <f t="shared" si="1040"/>
        <v>6967.89</v>
      </c>
      <c r="G1390" s="108">
        <f t="shared" si="1041"/>
        <v>6966.5</v>
      </c>
      <c r="H1390" s="109">
        <f t="shared" si="1055"/>
        <v>45499</v>
      </c>
      <c r="I1390" s="109">
        <f t="shared" si="1050"/>
        <v>45530</v>
      </c>
      <c r="J1390" s="110">
        <f t="shared" si="1026"/>
        <v>-1.9948650165257931E-4</v>
      </c>
      <c r="K1390" s="117">
        <f t="shared" si="1051"/>
        <v>45560</v>
      </c>
      <c r="L1390" s="178">
        <f t="shared" si="1053"/>
        <v>31</v>
      </c>
      <c r="M1390" s="178">
        <f t="shared" si="1023"/>
        <v>2</v>
      </c>
      <c r="N1390" s="106">
        <f t="shared" si="1027"/>
        <v>0.99998712000000001</v>
      </c>
      <c r="O1390" s="111">
        <f t="shared" si="1057"/>
        <v>1.0038003200000001</v>
      </c>
      <c r="P1390" s="111">
        <f t="shared" si="1042"/>
        <v>1.2844941449834246</v>
      </c>
      <c r="Q1390" s="106">
        <f t="shared" si="1056"/>
        <v>1.2844776</v>
      </c>
      <c r="R1390" s="106">
        <f t="shared" si="1043"/>
        <v>1.2486170000000001</v>
      </c>
      <c r="S1390" s="106">
        <f t="shared" si="1028"/>
        <v>514.62488078000001</v>
      </c>
      <c r="T1390" s="106">
        <f t="shared" si="1029"/>
        <v>13.706095647609393</v>
      </c>
      <c r="U1390" s="106">
        <f t="shared" si="1030"/>
        <v>101.56605771033666</v>
      </c>
      <c r="V1390" s="106">
        <f t="shared" si="1031"/>
        <v>527.42806728794608</v>
      </c>
      <c r="W1390" s="19">
        <f t="shared" si="1049"/>
        <v>0</v>
      </c>
      <c r="X1390" s="2">
        <f t="shared" si="1032"/>
        <v>0</v>
      </c>
      <c r="Y1390" s="4">
        <f t="shared" si="1033"/>
        <v>0</v>
      </c>
      <c r="Z1390" s="106">
        <f t="shared" si="1047"/>
        <v>0</v>
      </c>
      <c r="AA1390" s="114">
        <f t="shared" si="1044"/>
        <v>0.05</v>
      </c>
      <c r="AB1390" s="112">
        <f t="shared" si="1034"/>
        <v>2</v>
      </c>
      <c r="AC1390" s="178">
        <f t="shared" si="1052"/>
        <v>31</v>
      </c>
      <c r="AD1390" s="11">
        <f t="shared" si="1045"/>
        <v>1.0002623470000001</v>
      </c>
      <c r="AE1390" s="106">
        <f t="shared" si="1048"/>
        <v>0.13501029000000001</v>
      </c>
      <c r="AF1390" s="106">
        <f t="shared" si="1035"/>
        <v>0.13836917000000001</v>
      </c>
      <c r="AG1390" s="106">
        <f t="shared" si="1036"/>
        <v>0</v>
      </c>
      <c r="AH1390" s="115" t="str">
        <f t="shared" si="1054"/>
        <v>A+J=</v>
      </c>
      <c r="AI1390" s="116">
        <f t="shared" si="1046"/>
        <v>45560</v>
      </c>
      <c r="AJ1390" s="10"/>
      <c r="AK1390" s="1"/>
      <c r="AL1390" s="10"/>
      <c r="AM1390" s="1"/>
      <c r="AN1390" s="1"/>
      <c r="AO1390" s="3"/>
      <c r="AP1390" s="3"/>
      <c r="AQ1390" s="4"/>
      <c r="AR1390" s="4"/>
      <c r="AS1390" s="4"/>
      <c r="AT1390" s="4"/>
      <c r="AU1390" s="4"/>
      <c r="AV1390" s="4"/>
      <c r="AW1390" s="1"/>
      <c r="AX1390" s="1"/>
      <c r="AY1390" s="1"/>
      <c r="AZ1390" s="1"/>
      <c r="BA1390" s="1"/>
      <c r="BB1390" s="1"/>
      <c r="BC1390" s="1"/>
      <c r="BD1390" s="1"/>
      <c r="BE1390" s="1"/>
      <c r="BG1390" s="1"/>
      <c r="BH1390" s="1"/>
    </row>
    <row r="1391" spans="1:60" ht="15" customHeight="1" x14ac:dyDescent="0.25">
      <c r="A1391" s="105">
        <f t="shared" si="1037"/>
        <v>45532</v>
      </c>
      <c r="B1391" s="106">
        <f t="shared" si="1024"/>
        <v>527.63268428859567</v>
      </c>
      <c r="C1391" s="2">
        <f t="shared" si="1038"/>
        <v>412.15591393</v>
      </c>
      <c r="D1391" s="2">
        <f t="shared" si="1039"/>
        <v>55.129358199999956</v>
      </c>
      <c r="E1391" s="106">
        <f t="shared" si="1025"/>
        <v>357.02655573000004</v>
      </c>
      <c r="F1391" s="21">
        <f t="shared" si="1040"/>
        <v>6967.89</v>
      </c>
      <c r="G1391" s="108">
        <f t="shared" si="1041"/>
        <v>6966.5</v>
      </c>
      <c r="H1391" s="109">
        <f t="shared" si="1055"/>
        <v>45499</v>
      </c>
      <c r="I1391" s="109">
        <f t="shared" si="1050"/>
        <v>45530</v>
      </c>
      <c r="J1391" s="110">
        <f t="shared" si="1026"/>
        <v>-1.9948650165257931E-4</v>
      </c>
      <c r="K1391" s="117">
        <f t="shared" si="1051"/>
        <v>45560</v>
      </c>
      <c r="L1391" s="178">
        <f t="shared" si="1053"/>
        <v>31</v>
      </c>
      <c r="M1391" s="178">
        <f t="shared" si="1023"/>
        <v>3</v>
      </c>
      <c r="N1391" s="106">
        <f t="shared" si="1027"/>
        <v>0.99998069000000001</v>
      </c>
      <c r="O1391" s="111">
        <f t="shared" si="1057"/>
        <v>1.0038003200000001</v>
      </c>
      <c r="P1391" s="111">
        <f t="shared" si="1042"/>
        <v>1.2844941449834246</v>
      </c>
      <c r="Q1391" s="106">
        <f t="shared" si="1056"/>
        <v>1.28446934</v>
      </c>
      <c r="R1391" s="106">
        <f t="shared" si="1043"/>
        <v>1.2486170000000001</v>
      </c>
      <c r="S1391" s="106">
        <f t="shared" si="1028"/>
        <v>514.62488078000001</v>
      </c>
      <c r="T1391" s="106">
        <f t="shared" si="1029"/>
        <v>13.706095647609393</v>
      </c>
      <c r="U1391" s="106">
        <f t="shared" si="1030"/>
        <v>101.56310867098634</v>
      </c>
      <c r="V1391" s="106">
        <f t="shared" si="1031"/>
        <v>527.42511824859571</v>
      </c>
      <c r="W1391" s="19">
        <f t="shared" si="1049"/>
        <v>0</v>
      </c>
      <c r="X1391" s="2">
        <f t="shared" si="1032"/>
        <v>0</v>
      </c>
      <c r="Y1391" s="4">
        <f t="shared" si="1033"/>
        <v>0</v>
      </c>
      <c r="Z1391" s="106">
        <f t="shared" si="1047"/>
        <v>0</v>
      </c>
      <c r="AA1391" s="114">
        <f t="shared" si="1044"/>
        <v>0.05</v>
      </c>
      <c r="AB1391" s="112">
        <f t="shared" si="1034"/>
        <v>3</v>
      </c>
      <c r="AC1391" s="178">
        <f t="shared" si="1052"/>
        <v>31</v>
      </c>
      <c r="AD1391" s="11">
        <f t="shared" si="1045"/>
        <v>1.000393546</v>
      </c>
      <c r="AE1391" s="106">
        <f t="shared" si="1048"/>
        <v>0.20252856</v>
      </c>
      <c r="AF1391" s="106">
        <f t="shared" si="1035"/>
        <v>0.20756604000000001</v>
      </c>
      <c r="AG1391" s="106">
        <f t="shared" si="1036"/>
        <v>0</v>
      </c>
      <c r="AH1391" s="115" t="str">
        <f t="shared" si="1054"/>
        <v>A+J=</v>
      </c>
      <c r="AI1391" s="116">
        <f t="shared" si="1046"/>
        <v>45560</v>
      </c>
      <c r="AJ1391" s="10"/>
      <c r="AK1391" s="1"/>
      <c r="AL1391" s="10"/>
      <c r="AM1391" s="1"/>
      <c r="AN1391" s="1"/>
      <c r="AO1391" s="3"/>
      <c r="AP1391" s="3"/>
      <c r="AQ1391" s="4"/>
      <c r="AR1391" s="4"/>
      <c r="AS1391" s="4"/>
      <c r="AT1391" s="4"/>
      <c r="AU1391" s="4"/>
      <c r="AV1391" s="4"/>
      <c r="AW1391" s="1"/>
      <c r="AX1391" s="1"/>
      <c r="AY1391" s="1"/>
      <c r="AZ1391" s="1"/>
      <c r="BA1391" s="1"/>
      <c r="BB1391" s="1"/>
      <c r="BC1391" s="1"/>
      <c r="BD1391" s="1"/>
      <c r="BE1391" s="1"/>
      <c r="BG1391" s="1"/>
      <c r="BH1391" s="1"/>
    </row>
    <row r="1392" spans="1:60" ht="15" customHeight="1" x14ac:dyDescent="0.25">
      <c r="A1392" s="105">
        <f t="shared" si="1037"/>
        <v>45533</v>
      </c>
      <c r="B1392" s="106">
        <f t="shared" si="1024"/>
        <v>527.6989336987142</v>
      </c>
      <c r="C1392" s="2">
        <f t="shared" si="1038"/>
        <v>412.15591393</v>
      </c>
      <c r="D1392" s="2">
        <f t="shared" si="1039"/>
        <v>55.129358199999956</v>
      </c>
      <c r="E1392" s="106">
        <f t="shared" si="1025"/>
        <v>357.02655573000004</v>
      </c>
      <c r="F1392" s="21">
        <f t="shared" si="1040"/>
        <v>6967.89</v>
      </c>
      <c r="G1392" s="108">
        <f t="shared" si="1041"/>
        <v>6966.5</v>
      </c>
      <c r="H1392" s="109">
        <f t="shared" si="1055"/>
        <v>45499</v>
      </c>
      <c r="I1392" s="109">
        <f t="shared" si="1050"/>
        <v>45530</v>
      </c>
      <c r="J1392" s="110">
        <f t="shared" si="1026"/>
        <v>-1.9948650165257931E-4</v>
      </c>
      <c r="K1392" s="117">
        <f t="shared" si="1051"/>
        <v>45560</v>
      </c>
      <c r="L1392" s="178">
        <f t="shared" si="1053"/>
        <v>31</v>
      </c>
      <c r="M1392" s="178">
        <f t="shared" si="1023"/>
        <v>4</v>
      </c>
      <c r="N1392" s="106">
        <f t="shared" si="1027"/>
        <v>0.99997424999999995</v>
      </c>
      <c r="O1392" s="111">
        <f t="shared" si="1057"/>
        <v>1.0038003200000001</v>
      </c>
      <c r="P1392" s="111">
        <f t="shared" si="1042"/>
        <v>1.2844941449834246</v>
      </c>
      <c r="Q1392" s="106">
        <f t="shared" si="1056"/>
        <v>1.2844610599999999</v>
      </c>
      <c r="R1392" s="106">
        <f t="shared" si="1043"/>
        <v>1.2486170000000001</v>
      </c>
      <c r="S1392" s="106">
        <f t="shared" si="1028"/>
        <v>514.62488078000001</v>
      </c>
      <c r="T1392" s="106">
        <f t="shared" si="1029"/>
        <v>13.706095647609393</v>
      </c>
      <c r="U1392" s="106">
        <f t="shared" si="1030"/>
        <v>101.56015249110486</v>
      </c>
      <c r="V1392" s="106">
        <f t="shared" si="1031"/>
        <v>527.42216206871421</v>
      </c>
      <c r="W1392" s="19">
        <f t="shared" si="1049"/>
        <v>0</v>
      </c>
      <c r="X1392" s="2">
        <f t="shared" si="1032"/>
        <v>0</v>
      </c>
      <c r="Y1392" s="4">
        <f t="shared" si="1033"/>
        <v>0</v>
      </c>
      <c r="Z1392" s="106">
        <f t="shared" si="1047"/>
        <v>0</v>
      </c>
      <c r="AA1392" s="114">
        <f t="shared" si="1044"/>
        <v>0.05</v>
      </c>
      <c r="AB1392" s="112">
        <f t="shared" si="1034"/>
        <v>4</v>
      </c>
      <c r="AC1392" s="178">
        <f t="shared" si="1052"/>
        <v>31</v>
      </c>
      <c r="AD1392" s="11">
        <f t="shared" si="1045"/>
        <v>1.000524763</v>
      </c>
      <c r="AE1392" s="106">
        <f t="shared" si="1048"/>
        <v>0.27005609000000003</v>
      </c>
      <c r="AF1392" s="106">
        <f t="shared" si="1035"/>
        <v>0.27677162999999999</v>
      </c>
      <c r="AG1392" s="106">
        <f t="shared" si="1036"/>
        <v>0</v>
      </c>
      <c r="AH1392" s="115" t="str">
        <f t="shared" si="1054"/>
        <v>A+J=</v>
      </c>
      <c r="AI1392" s="116">
        <f t="shared" si="1046"/>
        <v>45560</v>
      </c>
      <c r="AJ1392" s="10"/>
      <c r="AK1392" s="1"/>
      <c r="AL1392" s="10"/>
      <c r="AM1392" s="1"/>
      <c r="AN1392" s="1"/>
      <c r="AO1392" s="3"/>
      <c r="AP1392" s="3"/>
      <c r="AQ1392" s="4"/>
      <c r="AR1392" s="4"/>
      <c r="AS1392" s="4"/>
      <c r="AT1392" s="4"/>
      <c r="AU1392" s="4"/>
      <c r="AV1392" s="4"/>
      <c r="AW1392" s="1"/>
      <c r="AX1392" s="1"/>
      <c r="AY1392" s="1"/>
      <c r="AZ1392" s="1"/>
      <c r="BA1392" s="1"/>
      <c r="BB1392" s="1"/>
      <c r="BC1392" s="1"/>
      <c r="BD1392" s="1"/>
      <c r="BE1392" s="1"/>
      <c r="BG1392" s="1"/>
      <c r="BH1392" s="1"/>
    </row>
    <row r="1393" spans="1:60" ht="15" customHeight="1" x14ac:dyDescent="0.25">
      <c r="A1393" s="105">
        <f t="shared" si="1037"/>
        <v>45534</v>
      </c>
      <c r="B1393" s="106">
        <f t="shared" si="1024"/>
        <v>527.76519844936399</v>
      </c>
      <c r="C1393" s="2">
        <f t="shared" si="1038"/>
        <v>412.15591393</v>
      </c>
      <c r="D1393" s="2">
        <f t="shared" si="1039"/>
        <v>55.129358199999956</v>
      </c>
      <c r="E1393" s="106">
        <f t="shared" si="1025"/>
        <v>357.02655573000004</v>
      </c>
      <c r="F1393" s="21">
        <f t="shared" si="1040"/>
        <v>6967.89</v>
      </c>
      <c r="G1393" s="108">
        <f t="shared" si="1041"/>
        <v>6966.5</v>
      </c>
      <c r="H1393" s="109">
        <f t="shared" si="1055"/>
        <v>45499</v>
      </c>
      <c r="I1393" s="109">
        <f t="shared" si="1050"/>
        <v>45530</v>
      </c>
      <c r="J1393" s="110">
        <f t="shared" si="1026"/>
        <v>-1.9948650165257931E-4</v>
      </c>
      <c r="K1393" s="117">
        <f t="shared" si="1051"/>
        <v>45560</v>
      </c>
      <c r="L1393" s="178">
        <f t="shared" si="1053"/>
        <v>31</v>
      </c>
      <c r="M1393" s="178">
        <f t="shared" ref="M1393:M1456" si="1058">L1393-(K1393-A1393)</f>
        <v>5</v>
      </c>
      <c r="N1393" s="106">
        <f t="shared" si="1027"/>
        <v>0.99996781999999995</v>
      </c>
      <c r="O1393" s="111">
        <f t="shared" si="1057"/>
        <v>1.0038003200000001</v>
      </c>
      <c r="P1393" s="111">
        <f t="shared" si="1042"/>
        <v>1.2844941449834246</v>
      </c>
      <c r="Q1393" s="106">
        <f t="shared" si="1056"/>
        <v>1.2844528</v>
      </c>
      <c r="R1393" s="106">
        <f t="shared" si="1043"/>
        <v>1.2486170000000001</v>
      </c>
      <c r="S1393" s="106">
        <f t="shared" si="1028"/>
        <v>514.62488078000001</v>
      </c>
      <c r="T1393" s="106">
        <f t="shared" si="1029"/>
        <v>13.706095647609393</v>
      </c>
      <c r="U1393" s="106">
        <f t="shared" si="1030"/>
        <v>101.55720345175453</v>
      </c>
      <c r="V1393" s="106">
        <f t="shared" si="1031"/>
        <v>527.41921302936396</v>
      </c>
      <c r="W1393" s="19">
        <f t="shared" si="1049"/>
        <v>0</v>
      </c>
      <c r="X1393" s="2">
        <f t="shared" si="1032"/>
        <v>0</v>
      </c>
      <c r="Y1393" s="4">
        <f t="shared" si="1033"/>
        <v>0</v>
      </c>
      <c r="Z1393" s="106">
        <f t="shared" si="1047"/>
        <v>0</v>
      </c>
      <c r="AA1393" s="114">
        <f t="shared" si="1044"/>
        <v>0.05</v>
      </c>
      <c r="AB1393" s="112">
        <f t="shared" si="1034"/>
        <v>5</v>
      </c>
      <c r="AC1393" s="178">
        <f t="shared" si="1052"/>
        <v>31</v>
      </c>
      <c r="AD1393" s="11">
        <f t="shared" si="1045"/>
        <v>1.000655997</v>
      </c>
      <c r="AE1393" s="106">
        <f t="shared" si="1048"/>
        <v>0.33759236999999997</v>
      </c>
      <c r="AF1393" s="106">
        <f t="shared" si="1035"/>
        <v>0.34598541999999999</v>
      </c>
      <c r="AG1393" s="106">
        <f t="shared" si="1036"/>
        <v>0</v>
      </c>
      <c r="AH1393" s="115" t="str">
        <f t="shared" si="1054"/>
        <v>A+J=</v>
      </c>
      <c r="AI1393" s="116">
        <f t="shared" si="1046"/>
        <v>45560</v>
      </c>
      <c r="AJ1393" s="10"/>
      <c r="AK1393" s="1"/>
      <c r="AL1393" s="10"/>
      <c r="AM1393" s="1"/>
      <c r="AN1393" s="1"/>
      <c r="AO1393" s="3"/>
      <c r="AP1393" s="3"/>
      <c r="AQ1393" s="4"/>
      <c r="AR1393" s="4"/>
      <c r="AS1393" s="4"/>
      <c r="AT1393" s="4"/>
      <c r="AU1393" s="4"/>
      <c r="AV1393" s="4"/>
      <c r="AW1393" s="1"/>
      <c r="AX1393" s="1"/>
      <c r="AY1393" s="1"/>
      <c r="AZ1393" s="1"/>
      <c r="BA1393" s="1"/>
      <c r="BB1393" s="1"/>
      <c r="BC1393" s="1"/>
      <c r="BD1393" s="1"/>
      <c r="BE1393" s="1"/>
      <c r="BG1393" s="1"/>
      <c r="BH1393" s="1"/>
    </row>
    <row r="1394" spans="1:60" ht="15" customHeight="1" x14ac:dyDescent="0.25">
      <c r="A1394" s="105">
        <f t="shared" si="1037"/>
        <v>45535</v>
      </c>
      <c r="B1394" s="106">
        <f t="shared" si="1024"/>
        <v>527.83146780974812</v>
      </c>
      <c r="C1394" s="2">
        <f t="shared" si="1038"/>
        <v>412.15591393</v>
      </c>
      <c r="D1394" s="2">
        <f t="shared" si="1039"/>
        <v>55.129358199999956</v>
      </c>
      <c r="E1394" s="106">
        <f t="shared" si="1025"/>
        <v>357.02655573000004</v>
      </c>
      <c r="F1394" s="21">
        <f t="shared" si="1040"/>
        <v>6967.89</v>
      </c>
      <c r="G1394" s="108">
        <f t="shared" si="1041"/>
        <v>6966.5</v>
      </c>
      <c r="H1394" s="109">
        <f t="shared" si="1055"/>
        <v>45499</v>
      </c>
      <c r="I1394" s="109">
        <f t="shared" si="1050"/>
        <v>45530</v>
      </c>
      <c r="J1394" s="110">
        <f t="shared" si="1026"/>
        <v>-1.9948650165257931E-4</v>
      </c>
      <c r="K1394" s="117">
        <f t="shared" si="1051"/>
        <v>45560</v>
      </c>
      <c r="L1394" s="178">
        <f t="shared" si="1053"/>
        <v>31</v>
      </c>
      <c r="M1394" s="178">
        <f t="shared" si="1058"/>
        <v>6</v>
      </c>
      <c r="N1394" s="106">
        <f t="shared" si="1027"/>
        <v>0.99996138000000001</v>
      </c>
      <c r="O1394" s="111">
        <f t="shared" si="1057"/>
        <v>1.0038003200000001</v>
      </c>
      <c r="P1394" s="111">
        <f t="shared" si="1042"/>
        <v>1.2844941449834246</v>
      </c>
      <c r="Q1394" s="106">
        <f t="shared" si="1056"/>
        <v>1.28444453</v>
      </c>
      <c r="R1394" s="106">
        <f t="shared" si="1043"/>
        <v>1.2486170000000001</v>
      </c>
      <c r="S1394" s="106">
        <f t="shared" si="1028"/>
        <v>514.62488078000001</v>
      </c>
      <c r="T1394" s="106">
        <f t="shared" si="1029"/>
        <v>13.706095647609393</v>
      </c>
      <c r="U1394" s="106">
        <f t="shared" si="1030"/>
        <v>101.55425084213869</v>
      </c>
      <c r="V1394" s="106">
        <f t="shared" si="1031"/>
        <v>527.41626041974814</v>
      </c>
      <c r="W1394" s="19">
        <f t="shared" si="1049"/>
        <v>0</v>
      </c>
      <c r="X1394" s="2">
        <f t="shared" si="1032"/>
        <v>0</v>
      </c>
      <c r="Y1394" s="4">
        <f t="shared" si="1033"/>
        <v>0</v>
      </c>
      <c r="Z1394" s="106">
        <f t="shared" si="1047"/>
        <v>0</v>
      </c>
      <c r="AA1394" s="114">
        <f t="shared" si="1044"/>
        <v>0.05</v>
      </c>
      <c r="AB1394" s="112">
        <f t="shared" si="1034"/>
        <v>6</v>
      </c>
      <c r="AC1394" s="178">
        <f t="shared" si="1052"/>
        <v>31</v>
      </c>
      <c r="AD1394" s="11">
        <f t="shared" si="1045"/>
        <v>1.000787248</v>
      </c>
      <c r="AE1394" s="106">
        <f t="shared" si="1048"/>
        <v>0.40513739999999998</v>
      </c>
      <c r="AF1394" s="106">
        <f t="shared" si="1035"/>
        <v>0.41520739000000001</v>
      </c>
      <c r="AG1394" s="106">
        <f t="shared" si="1036"/>
        <v>0</v>
      </c>
      <c r="AH1394" s="115" t="str">
        <f t="shared" si="1054"/>
        <v>A+J=</v>
      </c>
      <c r="AI1394" s="116">
        <f t="shared" si="1046"/>
        <v>45560</v>
      </c>
      <c r="AJ1394" s="10"/>
      <c r="AK1394" s="1"/>
      <c r="AL1394" s="10"/>
      <c r="AM1394" s="1"/>
      <c r="AN1394" s="1"/>
      <c r="AO1394" s="3"/>
      <c r="AP1394" s="3"/>
      <c r="AQ1394" s="4"/>
      <c r="AR1394" s="4"/>
      <c r="AS1394" s="4"/>
      <c r="AT1394" s="4"/>
      <c r="AU1394" s="4"/>
      <c r="AV1394" s="4"/>
      <c r="AW1394" s="1"/>
      <c r="AX1394" s="1"/>
      <c r="AY1394" s="1"/>
      <c r="AZ1394" s="1"/>
      <c r="BA1394" s="1"/>
      <c r="BB1394" s="1"/>
      <c r="BC1394" s="1"/>
      <c r="BD1394" s="1"/>
      <c r="BE1394" s="1"/>
      <c r="BG1394" s="1"/>
      <c r="BH1394" s="1"/>
    </row>
    <row r="1395" spans="1:60" ht="15" customHeight="1" x14ac:dyDescent="0.25">
      <c r="A1395" s="105">
        <f t="shared" si="1037"/>
        <v>45536</v>
      </c>
      <c r="B1395" s="106">
        <f t="shared" si="1024"/>
        <v>527.89774894039772</v>
      </c>
      <c r="C1395" s="2">
        <f t="shared" si="1038"/>
        <v>412.15591393</v>
      </c>
      <c r="D1395" s="2">
        <f t="shared" si="1039"/>
        <v>55.129358199999956</v>
      </c>
      <c r="E1395" s="106">
        <f t="shared" si="1025"/>
        <v>357.02655573000004</v>
      </c>
      <c r="F1395" s="21">
        <f t="shared" si="1040"/>
        <v>6967.89</v>
      </c>
      <c r="G1395" s="108">
        <f t="shared" si="1041"/>
        <v>6966.5</v>
      </c>
      <c r="H1395" s="109">
        <f t="shared" si="1055"/>
        <v>45499</v>
      </c>
      <c r="I1395" s="109">
        <f t="shared" si="1050"/>
        <v>45530</v>
      </c>
      <c r="J1395" s="110">
        <f t="shared" si="1026"/>
        <v>-1.9948650165257931E-4</v>
      </c>
      <c r="K1395" s="117">
        <f t="shared" si="1051"/>
        <v>45560</v>
      </c>
      <c r="L1395" s="178">
        <f t="shared" si="1053"/>
        <v>31</v>
      </c>
      <c r="M1395" s="178">
        <f t="shared" si="1058"/>
        <v>7</v>
      </c>
      <c r="N1395" s="106">
        <f t="shared" si="1027"/>
        <v>0.99995495000000001</v>
      </c>
      <c r="O1395" s="111">
        <f t="shared" si="1057"/>
        <v>1.0038003200000001</v>
      </c>
      <c r="P1395" s="111">
        <f t="shared" si="1042"/>
        <v>1.2844941449834246</v>
      </c>
      <c r="Q1395" s="106">
        <f t="shared" si="1056"/>
        <v>1.28443627</v>
      </c>
      <c r="R1395" s="106">
        <f t="shared" si="1043"/>
        <v>1.2486170000000001</v>
      </c>
      <c r="S1395" s="106">
        <f t="shared" si="1028"/>
        <v>514.62488078000001</v>
      </c>
      <c r="T1395" s="106">
        <f t="shared" si="1029"/>
        <v>13.706095647609393</v>
      </c>
      <c r="U1395" s="106">
        <f t="shared" si="1030"/>
        <v>101.55130180278836</v>
      </c>
      <c r="V1395" s="106">
        <f t="shared" si="1031"/>
        <v>527.41331138039777</v>
      </c>
      <c r="W1395" s="19">
        <f t="shared" si="1049"/>
        <v>0</v>
      </c>
      <c r="X1395" s="2">
        <f t="shared" si="1032"/>
        <v>0</v>
      </c>
      <c r="Y1395" s="4">
        <f t="shared" si="1033"/>
        <v>0</v>
      </c>
      <c r="Z1395" s="106">
        <f t="shared" si="1047"/>
        <v>0</v>
      </c>
      <c r="AA1395" s="114">
        <f t="shared" si="1044"/>
        <v>0.05</v>
      </c>
      <c r="AB1395" s="112">
        <f t="shared" si="1034"/>
        <v>7</v>
      </c>
      <c r="AC1395" s="178">
        <f t="shared" si="1052"/>
        <v>31</v>
      </c>
      <c r="AD1395" s="11">
        <f t="shared" si="1045"/>
        <v>1.000918516</v>
      </c>
      <c r="AE1395" s="106">
        <f t="shared" si="1048"/>
        <v>0.47269117999999999</v>
      </c>
      <c r="AF1395" s="106">
        <f t="shared" si="1035"/>
        <v>0.48443755999999999</v>
      </c>
      <c r="AG1395" s="106">
        <f t="shared" si="1036"/>
        <v>0</v>
      </c>
      <c r="AH1395" s="115" t="str">
        <f t="shared" si="1054"/>
        <v>A+J=</v>
      </c>
      <c r="AI1395" s="116">
        <f t="shared" si="1046"/>
        <v>45560</v>
      </c>
      <c r="AJ1395" s="10"/>
      <c r="AK1395" s="1"/>
      <c r="AL1395" s="10"/>
      <c r="AM1395" s="1"/>
      <c r="AN1395" s="1"/>
      <c r="AO1395" s="3"/>
      <c r="AP1395" s="3"/>
      <c r="AQ1395" s="4"/>
      <c r="AR1395" s="4"/>
      <c r="AS1395" s="4"/>
      <c r="AT1395" s="4"/>
      <c r="AU1395" s="4"/>
      <c r="AV1395" s="4"/>
      <c r="AW1395" s="1"/>
      <c r="AX1395" s="1"/>
      <c r="AY1395" s="1"/>
      <c r="AZ1395" s="1"/>
      <c r="BA1395" s="1"/>
      <c r="BB1395" s="1"/>
      <c r="BC1395" s="1"/>
      <c r="BD1395" s="1"/>
      <c r="BE1395" s="1"/>
      <c r="BG1395" s="1"/>
      <c r="BH1395" s="1"/>
    </row>
    <row r="1396" spans="1:60" ht="15" customHeight="1" x14ac:dyDescent="0.25">
      <c r="A1396" s="105">
        <f t="shared" si="1037"/>
        <v>45537</v>
      </c>
      <c r="B1396" s="106">
        <f t="shared" si="1024"/>
        <v>527.96403469078189</v>
      </c>
      <c r="C1396" s="2">
        <f t="shared" si="1038"/>
        <v>412.15591393</v>
      </c>
      <c r="D1396" s="2">
        <f t="shared" si="1039"/>
        <v>55.129358199999956</v>
      </c>
      <c r="E1396" s="106">
        <f t="shared" si="1025"/>
        <v>357.02655573000004</v>
      </c>
      <c r="F1396" s="21">
        <f t="shared" si="1040"/>
        <v>6967.89</v>
      </c>
      <c r="G1396" s="108">
        <f t="shared" si="1041"/>
        <v>6966.5</v>
      </c>
      <c r="H1396" s="109">
        <f t="shared" si="1055"/>
        <v>45499</v>
      </c>
      <c r="I1396" s="109">
        <f t="shared" si="1050"/>
        <v>45530</v>
      </c>
      <c r="J1396" s="110">
        <f t="shared" si="1026"/>
        <v>-1.9948650165257931E-4</v>
      </c>
      <c r="K1396" s="117">
        <f t="shared" si="1051"/>
        <v>45560</v>
      </c>
      <c r="L1396" s="178">
        <f t="shared" si="1053"/>
        <v>31</v>
      </c>
      <c r="M1396" s="178">
        <f t="shared" si="1058"/>
        <v>8</v>
      </c>
      <c r="N1396" s="106">
        <f t="shared" si="1027"/>
        <v>0.99994850999999996</v>
      </c>
      <c r="O1396" s="111">
        <f t="shared" si="1057"/>
        <v>1.0038003200000001</v>
      </c>
      <c r="P1396" s="111">
        <f t="shared" si="1042"/>
        <v>1.2844941449834246</v>
      </c>
      <c r="Q1396" s="106">
        <f t="shared" si="1056"/>
        <v>1.2844279999999999</v>
      </c>
      <c r="R1396" s="106">
        <f t="shared" si="1043"/>
        <v>1.2486170000000001</v>
      </c>
      <c r="S1396" s="106">
        <f t="shared" si="1028"/>
        <v>514.62488078000001</v>
      </c>
      <c r="T1396" s="106">
        <f t="shared" si="1029"/>
        <v>13.706095647609393</v>
      </c>
      <c r="U1396" s="106">
        <f t="shared" si="1030"/>
        <v>101.54834919317241</v>
      </c>
      <c r="V1396" s="106">
        <f t="shared" si="1031"/>
        <v>527.41035877078184</v>
      </c>
      <c r="W1396" s="19">
        <f t="shared" si="1049"/>
        <v>0</v>
      </c>
      <c r="X1396" s="2">
        <f t="shared" si="1032"/>
        <v>0</v>
      </c>
      <c r="Y1396" s="4">
        <f t="shared" si="1033"/>
        <v>0</v>
      </c>
      <c r="Z1396" s="106">
        <f t="shared" si="1047"/>
        <v>0</v>
      </c>
      <c r="AA1396" s="114">
        <f t="shared" si="1044"/>
        <v>0.05</v>
      </c>
      <c r="AB1396" s="112">
        <f t="shared" si="1034"/>
        <v>8</v>
      </c>
      <c r="AC1396" s="178">
        <f t="shared" si="1052"/>
        <v>31</v>
      </c>
      <c r="AD1396" s="11">
        <f t="shared" si="1045"/>
        <v>1.001049801</v>
      </c>
      <c r="AE1396" s="106">
        <f t="shared" si="1048"/>
        <v>0.54025371</v>
      </c>
      <c r="AF1396" s="106">
        <f t="shared" si="1035"/>
        <v>0.55367591999999999</v>
      </c>
      <c r="AG1396" s="106">
        <f t="shared" si="1036"/>
        <v>0</v>
      </c>
      <c r="AH1396" s="115" t="str">
        <f t="shared" si="1054"/>
        <v>A+J=</v>
      </c>
      <c r="AI1396" s="116">
        <f t="shared" si="1046"/>
        <v>45560</v>
      </c>
      <c r="AJ1396" s="10"/>
      <c r="AK1396" s="1"/>
      <c r="AL1396" s="10"/>
      <c r="AM1396" s="1"/>
      <c r="AN1396" s="1"/>
      <c r="AO1396" s="3"/>
      <c r="AP1396" s="3"/>
      <c r="AQ1396" s="4"/>
      <c r="AR1396" s="4"/>
      <c r="AS1396" s="4"/>
      <c r="AT1396" s="4"/>
      <c r="AU1396" s="4"/>
      <c r="AV1396" s="4"/>
      <c r="AW1396" s="1"/>
      <c r="AX1396" s="1"/>
      <c r="AY1396" s="1"/>
      <c r="AZ1396" s="1"/>
      <c r="BA1396" s="1"/>
      <c r="BB1396" s="1"/>
      <c r="BC1396" s="1"/>
      <c r="BD1396" s="1"/>
      <c r="BE1396" s="1"/>
      <c r="BG1396" s="1"/>
      <c r="BH1396" s="1"/>
    </row>
    <row r="1397" spans="1:60" ht="15" customHeight="1" x14ac:dyDescent="0.25">
      <c r="A1397" s="105">
        <f t="shared" si="1037"/>
        <v>45538</v>
      </c>
      <c r="B1397" s="106">
        <f t="shared" si="1024"/>
        <v>528.03033273143149</v>
      </c>
      <c r="C1397" s="2">
        <f t="shared" si="1038"/>
        <v>412.15591393</v>
      </c>
      <c r="D1397" s="2">
        <f t="shared" si="1039"/>
        <v>55.129358199999956</v>
      </c>
      <c r="E1397" s="106">
        <f t="shared" si="1025"/>
        <v>357.02655573000004</v>
      </c>
      <c r="F1397" s="21">
        <f t="shared" si="1040"/>
        <v>6967.89</v>
      </c>
      <c r="G1397" s="108">
        <f t="shared" si="1041"/>
        <v>6966.5</v>
      </c>
      <c r="H1397" s="109">
        <f t="shared" si="1055"/>
        <v>45499</v>
      </c>
      <c r="I1397" s="109">
        <f t="shared" si="1050"/>
        <v>45530</v>
      </c>
      <c r="J1397" s="110">
        <f t="shared" si="1026"/>
        <v>-1.9948650165257931E-4</v>
      </c>
      <c r="K1397" s="117">
        <f t="shared" si="1051"/>
        <v>45560</v>
      </c>
      <c r="L1397" s="178">
        <f t="shared" si="1053"/>
        <v>31</v>
      </c>
      <c r="M1397" s="178">
        <f t="shared" si="1058"/>
        <v>9</v>
      </c>
      <c r="N1397" s="106">
        <f t="shared" si="1027"/>
        <v>0.99994207999999996</v>
      </c>
      <c r="O1397" s="111">
        <f t="shared" si="1057"/>
        <v>1.0038003200000001</v>
      </c>
      <c r="P1397" s="111">
        <f t="shared" si="1042"/>
        <v>1.2844941449834246</v>
      </c>
      <c r="Q1397" s="106">
        <f t="shared" si="1056"/>
        <v>1.2844197399999999</v>
      </c>
      <c r="R1397" s="106">
        <f t="shared" si="1043"/>
        <v>1.2486170000000001</v>
      </c>
      <c r="S1397" s="106">
        <f t="shared" si="1028"/>
        <v>514.62488078000001</v>
      </c>
      <c r="T1397" s="106">
        <f t="shared" si="1029"/>
        <v>13.706095647609393</v>
      </c>
      <c r="U1397" s="106">
        <f t="shared" si="1030"/>
        <v>101.5454001538221</v>
      </c>
      <c r="V1397" s="106">
        <f t="shared" si="1031"/>
        <v>527.40740973143147</v>
      </c>
      <c r="W1397" s="19">
        <f t="shared" si="1049"/>
        <v>0</v>
      </c>
      <c r="X1397" s="2">
        <f t="shared" si="1032"/>
        <v>0</v>
      </c>
      <c r="Y1397" s="4">
        <f t="shared" si="1033"/>
        <v>0</v>
      </c>
      <c r="Z1397" s="106">
        <f t="shared" si="1047"/>
        <v>0</v>
      </c>
      <c r="AA1397" s="114">
        <f t="shared" si="1044"/>
        <v>0.05</v>
      </c>
      <c r="AB1397" s="112">
        <f t="shared" si="1034"/>
        <v>9</v>
      </c>
      <c r="AC1397" s="178">
        <f t="shared" si="1052"/>
        <v>31</v>
      </c>
      <c r="AD1397" s="11">
        <f t="shared" si="1045"/>
        <v>1.001181104</v>
      </c>
      <c r="AE1397" s="106">
        <f t="shared" si="1048"/>
        <v>0.60782550000000002</v>
      </c>
      <c r="AF1397" s="106">
        <f t="shared" si="1035"/>
        <v>0.622923</v>
      </c>
      <c r="AG1397" s="106">
        <f t="shared" si="1036"/>
        <v>0</v>
      </c>
      <c r="AH1397" s="115" t="str">
        <f t="shared" si="1054"/>
        <v>A+J=</v>
      </c>
      <c r="AI1397" s="116">
        <f t="shared" si="1046"/>
        <v>45560</v>
      </c>
      <c r="AJ1397" s="10"/>
      <c r="AK1397" s="1"/>
      <c r="AL1397" s="10"/>
      <c r="AM1397" s="1"/>
      <c r="AN1397" s="1"/>
      <c r="AO1397" s="3"/>
      <c r="AP1397" s="3"/>
      <c r="AQ1397" s="4"/>
      <c r="AR1397" s="4"/>
      <c r="AS1397" s="4"/>
      <c r="AT1397" s="4"/>
      <c r="AU1397" s="4"/>
      <c r="AV1397" s="4"/>
      <c r="AW1397" s="1"/>
      <c r="AX1397" s="1"/>
      <c r="AY1397" s="1"/>
      <c r="AZ1397" s="1"/>
      <c r="BA1397" s="1"/>
      <c r="BB1397" s="1"/>
      <c r="BC1397" s="1"/>
      <c r="BD1397" s="1"/>
      <c r="BE1397" s="1"/>
      <c r="BG1397" s="1"/>
      <c r="BH1397" s="1"/>
    </row>
    <row r="1398" spans="1:60" ht="15" customHeight="1" x14ac:dyDescent="0.25">
      <c r="A1398" s="105">
        <f t="shared" si="1037"/>
        <v>45539</v>
      </c>
      <c r="B1398" s="106">
        <f t="shared" si="1024"/>
        <v>528.09663538181564</v>
      </c>
      <c r="C1398" s="2">
        <f t="shared" si="1038"/>
        <v>412.15591393</v>
      </c>
      <c r="D1398" s="2">
        <f t="shared" si="1039"/>
        <v>55.129358199999956</v>
      </c>
      <c r="E1398" s="106">
        <f t="shared" si="1025"/>
        <v>357.02655573000004</v>
      </c>
      <c r="F1398" s="21">
        <f t="shared" si="1040"/>
        <v>6967.89</v>
      </c>
      <c r="G1398" s="108">
        <f t="shared" si="1041"/>
        <v>6966.5</v>
      </c>
      <c r="H1398" s="109">
        <f t="shared" si="1055"/>
        <v>45499</v>
      </c>
      <c r="I1398" s="109">
        <f t="shared" si="1050"/>
        <v>45530</v>
      </c>
      <c r="J1398" s="110">
        <f t="shared" si="1026"/>
        <v>-1.9948650165257931E-4</v>
      </c>
      <c r="K1398" s="117">
        <f t="shared" si="1051"/>
        <v>45560</v>
      </c>
      <c r="L1398" s="178">
        <f t="shared" si="1053"/>
        <v>31</v>
      </c>
      <c r="M1398" s="178">
        <f t="shared" si="1058"/>
        <v>10</v>
      </c>
      <c r="N1398" s="106">
        <f t="shared" si="1027"/>
        <v>0.99993564000000001</v>
      </c>
      <c r="O1398" s="111">
        <f t="shared" si="1057"/>
        <v>1.0038003200000001</v>
      </c>
      <c r="P1398" s="111">
        <f t="shared" si="1042"/>
        <v>1.2844941449834246</v>
      </c>
      <c r="Q1398" s="106">
        <f t="shared" si="1056"/>
        <v>1.28441147</v>
      </c>
      <c r="R1398" s="106">
        <f t="shared" si="1043"/>
        <v>1.2486170000000001</v>
      </c>
      <c r="S1398" s="106">
        <f t="shared" si="1028"/>
        <v>514.62488078000001</v>
      </c>
      <c r="T1398" s="106">
        <f t="shared" si="1029"/>
        <v>13.706095647609393</v>
      </c>
      <c r="U1398" s="106">
        <f t="shared" si="1030"/>
        <v>101.54244754420624</v>
      </c>
      <c r="V1398" s="106">
        <f t="shared" si="1031"/>
        <v>527.40445712181565</v>
      </c>
      <c r="W1398" s="19">
        <f t="shared" si="1049"/>
        <v>0</v>
      </c>
      <c r="X1398" s="2">
        <f t="shared" si="1032"/>
        <v>0</v>
      </c>
      <c r="Y1398" s="4">
        <f t="shared" si="1033"/>
        <v>0</v>
      </c>
      <c r="Z1398" s="106">
        <f t="shared" si="1047"/>
        <v>0</v>
      </c>
      <c r="AA1398" s="114">
        <f t="shared" si="1044"/>
        <v>0.05</v>
      </c>
      <c r="AB1398" s="112">
        <f t="shared" si="1034"/>
        <v>10</v>
      </c>
      <c r="AC1398" s="178">
        <f t="shared" si="1052"/>
        <v>31</v>
      </c>
      <c r="AD1398" s="11">
        <f t="shared" si="1045"/>
        <v>1.001312424</v>
      </c>
      <c r="AE1398" s="106">
        <f t="shared" si="1048"/>
        <v>0.67540604000000004</v>
      </c>
      <c r="AF1398" s="106">
        <f t="shared" si="1035"/>
        <v>0.69217826000000005</v>
      </c>
      <c r="AG1398" s="106">
        <f t="shared" si="1036"/>
        <v>0</v>
      </c>
      <c r="AH1398" s="115" t="str">
        <f t="shared" si="1054"/>
        <v>A+J=</v>
      </c>
      <c r="AI1398" s="116">
        <f t="shared" si="1046"/>
        <v>45560</v>
      </c>
      <c r="AJ1398" s="10"/>
      <c r="AK1398" s="1"/>
      <c r="AL1398" s="10"/>
      <c r="AM1398" s="1"/>
      <c r="AN1398" s="1"/>
      <c r="AO1398" s="3"/>
      <c r="AP1398" s="3"/>
      <c r="AQ1398" s="4"/>
      <c r="AR1398" s="4"/>
      <c r="AS1398" s="4"/>
      <c r="AT1398" s="4"/>
      <c r="AU1398" s="4"/>
      <c r="AV1398" s="4"/>
      <c r="AW1398" s="1"/>
      <c r="AX1398" s="1"/>
      <c r="AY1398" s="1"/>
      <c r="AZ1398" s="1"/>
      <c r="BA1398" s="1"/>
      <c r="BB1398" s="1"/>
      <c r="BC1398" s="1"/>
      <c r="BD1398" s="1"/>
      <c r="BE1398" s="1"/>
      <c r="BG1398" s="1"/>
      <c r="BH1398" s="1"/>
    </row>
    <row r="1399" spans="1:60" ht="15" customHeight="1" x14ac:dyDescent="0.25">
      <c r="A1399" s="105">
        <f t="shared" si="1037"/>
        <v>45540</v>
      </c>
      <c r="B1399" s="106">
        <f t="shared" si="1024"/>
        <v>528.16294623219983</v>
      </c>
      <c r="C1399" s="2">
        <f t="shared" si="1038"/>
        <v>412.15591393</v>
      </c>
      <c r="D1399" s="2">
        <f t="shared" si="1039"/>
        <v>55.129358199999956</v>
      </c>
      <c r="E1399" s="106">
        <f t="shared" si="1025"/>
        <v>357.02655573000004</v>
      </c>
      <c r="F1399" s="21">
        <f t="shared" si="1040"/>
        <v>6967.89</v>
      </c>
      <c r="G1399" s="108">
        <f t="shared" si="1041"/>
        <v>6966.5</v>
      </c>
      <c r="H1399" s="109">
        <f t="shared" si="1055"/>
        <v>45499</v>
      </c>
      <c r="I1399" s="109">
        <f t="shared" si="1050"/>
        <v>45530</v>
      </c>
      <c r="J1399" s="110">
        <f t="shared" si="1026"/>
        <v>-1.9948650165257931E-4</v>
      </c>
      <c r="K1399" s="117">
        <f t="shared" si="1051"/>
        <v>45560</v>
      </c>
      <c r="L1399" s="178">
        <f t="shared" si="1053"/>
        <v>31</v>
      </c>
      <c r="M1399" s="178">
        <f t="shared" si="1058"/>
        <v>11</v>
      </c>
      <c r="N1399" s="106">
        <f t="shared" si="1027"/>
        <v>0.99992919999999996</v>
      </c>
      <c r="O1399" s="111">
        <f t="shared" si="1057"/>
        <v>1.0038003200000001</v>
      </c>
      <c r="P1399" s="111">
        <f t="shared" si="1042"/>
        <v>1.2844941449834246</v>
      </c>
      <c r="Q1399" s="106">
        <f t="shared" si="1056"/>
        <v>1.2844032000000001</v>
      </c>
      <c r="R1399" s="106">
        <f t="shared" si="1043"/>
        <v>1.2486170000000001</v>
      </c>
      <c r="S1399" s="106">
        <f t="shared" si="1028"/>
        <v>514.62488078000001</v>
      </c>
      <c r="T1399" s="106">
        <f t="shared" si="1029"/>
        <v>13.706095647609393</v>
      </c>
      <c r="U1399" s="106">
        <f t="shared" si="1030"/>
        <v>101.53949493459038</v>
      </c>
      <c r="V1399" s="106">
        <f t="shared" si="1031"/>
        <v>527.40150451219984</v>
      </c>
      <c r="W1399" s="19">
        <f t="shared" si="1049"/>
        <v>0</v>
      </c>
      <c r="X1399" s="2">
        <f t="shared" si="1032"/>
        <v>0</v>
      </c>
      <c r="Y1399" s="4">
        <f t="shared" si="1033"/>
        <v>0</v>
      </c>
      <c r="Z1399" s="106">
        <f t="shared" si="1047"/>
        <v>0</v>
      </c>
      <c r="AA1399" s="114">
        <f t="shared" si="1044"/>
        <v>0.05</v>
      </c>
      <c r="AB1399" s="112">
        <f t="shared" si="1034"/>
        <v>11</v>
      </c>
      <c r="AC1399" s="178">
        <f t="shared" si="1052"/>
        <v>31</v>
      </c>
      <c r="AD1399" s="11">
        <f t="shared" si="1045"/>
        <v>1.001443761</v>
      </c>
      <c r="AE1399" s="106">
        <f t="shared" si="1048"/>
        <v>0.74299532999999995</v>
      </c>
      <c r="AF1399" s="106">
        <f t="shared" si="1035"/>
        <v>0.76144171999999999</v>
      </c>
      <c r="AG1399" s="106">
        <f t="shared" si="1036"/>
        <v>0</v>
      </c>
      <c r="AH1399" s="115" t="str">
        <f t="shared" si="1054"/>
        <v>A+J=</v>
      </c>
      <c r="AI1399" s="116">
        <f t="shared" si="1046"/>
        <v>45560</v>
      </c>
      <c r="AJ1399" s="10"/>
      <c r="AK1399" s="1"/>
      <c r="AL1399" s="10"/>
      <c r="AM1399" s="1"/>
      <c r="AN1399" s="1"/>
      <c r="AO1399" s="3"/>
      <c r="AP1399" s="3"/>
      <c r="AQ1399" s="4"/>
      <c r="AR1399" s="4"/>
      <c r="AS1399" s="4"/>
      <c r="AT1399" s="4"/>
      <c r="AU1399" s="4"/>
      <c r="AV1399" s="4"/>
      <c r="AW1399" s="1"/>
      <c r="AX1399" s="1"/>
      <c r="AY1399" s="1"/>
      <c r="AZ1399" s="1"/>
      <c r="BA1399" s="1"/>
      <c r="BB1399" s="1"/>
      <c r="BC1399" s="1"/>
      <c r="BD1399" s="1"/>
      <c r="BE1399" s="1"/>
      <c r="BG1399" s="1"/>
      <c r="BH1399" s="1"/>
    </row>
    <row r="1400" spans="1:60" ht="15" customHeight="1" x14ac:dyDescent="0.25">
      <c r="A1400" s="105">
        <f t="shared" si="1037"/>
        <v>45541</v>
      </c>
      <c r="B1400" s="106">
        <f t="shared" si="1024"/>
        <v>528.22926884284948</v>
      </c>
      <c r="C1400" s="2">
        <f t="shared" si="1038"/>
        <v>412.15591393</v>
      </c>
      <c r="D1400" s="2">
        <f t="shared" si="1039"/>
        <v>55.129358199999956</v>
      </c>
      <c r="E1400" s="106">
        <f t="shared" si="1025"/>
        <v>357.02655573000004</v>
      </c>
      <c r="F1400" s="21">
        <f t="shared" si="1040"/>
        <v>6967.89</v>
      </c>
      <c r="G1400" s="108">
        <f t="shared" si="1041"/>
        <v>6966.5</v>
      </c>
      <c r="H1400" s="109">
        <f t="shared" si="1055"/>
        <v>45499</v>
      </c>
      <c r="I1400" s="109">
        <f t="shared" si="1050"/>
        <v>45530</v>
      </c>
      <c r="J1400" s="110">
        <f t="shared" si="1026"/>
        <v>-1.9948650165257931E-4</v>
      </c>
      <c r="K1400" s="117">
        <f t="shared" si="1051"/>
        <v>45560</v>
      </c>
      <c r="L1400" s="178">
        <f t="shared" si="1053"/>
        <v>31</v>
      </c>
      <c r="M1400" s="178">
        <f t="shared" si="1058"/>
        <v>12</v>
      </c>
      <c r="N1400" s="106">
        <f t="shared" si="1027"/>
        <v>0.99992276999999996</v>
      </c>
      <c r="O1400" s="111">
        <f t="shared" si="1057"/>
        <v>1.0038003200000001</v>
      </c>
      <c r="P1400" s="111">
        <f t="shared" si="1042"/>
        <v>1.2844941449834246</v>
      </c>
      <c r="Q1400" s="106">
        <f t="shared" si="1056"/>
        <v>1.2843949400000001</v>
      </c>
      <c r="R1400" s="106">
        <f t="shared" si="1043"/>
        <v>1.2486170000000001</v>
      </c>
      <c r="S1400" s="106">
        <f t="shared" si="1028"/>
        <v>514.62488078000001</v>
      </c>
      <c r="T1400" s="106">
        <f t="shared" si="1029"/>
        <v>13.706095647609393</v>
      </c>
      <c r="U1400" s="106">
        <f t="shared" si="1030"/>
        <v>101.53654589524005</v>
      </c>
      <c r="V1400" s="106">
        <f t="shared" si="1031"/>
        <v>527.39855547284947</v>
      </c>
      <c r="W1400" s="19">
        <f t="shared" si="1049"/>
        <v>0</v>
      </c>
      <c r="X1400" s="2">
        <f t="shared" si="1032"/>
        <v>0</v>
      </c>
      <c r="Y1400" s="4">
        <f t="shared" si="1033"/>
        <v>0</v>
      </c>
      <c r="Z1400" s="106">
        <f t="shared" si="1047"/>
        <v>0</v>
      </c>
      <c r="AA1400" s="114">
        <f t="shared" si="1044"/>
        <v>0.05</v>
      </c>
      <c r="AB1400" s="112">
        <f t="shared" si="1034"/>
        <v>12</v>
      </c>
      <c r="AC1400" s="178">
        <f t="shared" si="1052"/>
        <v>31</v>
      </c>
      <c r="AD1400" s="11">
        <f t="shared" si="1045"/>
        <v>1.0015751150000001</v>
      </c>
      <c r="AE1400" s="106">
        <f t="shared" si="1048"/>
        <v>0.81059336000000004</v>
      </c>
      <c r="AF1400" s="106">
        <f t="shared" si="1035"/>
        <v>0.83071337000000001</v>
      </c>
      <c r="AG1400" s="106">
        <f t="shared" si="1036"/>
        <v>0</v>
      </c>
      <c r="AH1400" s="115" t="str">
        <f t="shared" si="1054"/>
        <v>A+J=</v>
      </c>
      <c r="AI1400" s="116">
        <f t="shared" si="1046"/>
        <v>45560</v>
      </c>
      <c r="AJ1400" s="10"/>
      <c r="AK1400" s="1"/>
      <c r="AL1400" s="10"/>
      <c r="AM1400" s="1"/>
      <c r="AN1400" s="1"/>
      <c r="AO1400" s="3"/>
      <c r="AP1400" s="3"/>
      <c r="AQ1400" s="4"/>
      <c r="AR1400" s="4"/>
      <c r="AS1400" s="4"/>
      <c r="AT1400" s="4"/>
      <c r="AU1400" s="4"/>
      <c r="AV1400" s="4"/>
      <c r="AW1400" s="1"/>
      <c r="AX1400" s="1"/>
      <c r="AY1400" s="1"/>
      <c r="AZ1400" s="1"/>
      <c r="BA1400" s="1"/>
      <c r="BB1400" s="1"/>
      <c r="BC1400" s="1"/>
      <c r="BD1400" s="1"/>
      <c r="BE1400" s="1"/>
      <c r="BG1400" s="1"/>
      <c r="BH1400" s="1"/>
    </row>
    <row r="1401" spans="1:60" ht="15" customHeight="1" x14ac:dyDescent="0.25">
      <c r="A1401" s="105">
        <f t="shared" si="1037"/>
        <v>45542</v>
      </c>
      <c r="B1401" s="106">
        <f t="shared" si="1024"/>
        <v>528.29559660323355</v>
      </c>
      <c r="C1401" s="2">
        <f t="shared" si="1038"/>
        <v>412.15591393</v>
      </c>
      <c r="D1401" s="2">
        <f t="shared" si="1039"/>
        <v>55.129358199999956</v>
      </c>
      <c r="E1401" s="106">
        <f t="shared" si="1025"/>
        <v>357.02655573000004</v>
      </c>
      <c r="F1401" s="21">
        <f t="shared" si="1040"/>
        <v>6967.89</v>
      </c>
      <c r="G1401" s="108">
        <f t="shared" si="1041"/>
        <v>6966.5</v>
      </c>
      <c r="H1401" s="109">
        <f t="shared" si="1055"/>
        <v>45499</v>
      </c>
      <c r="I1401" s="109">
        <f t="shared" si="1050"/>
        <v>45530</v>
      </c>
      <c r="J1401" s="110">
        <f t="shared" si="1026"/>
        <v>-1.9948650165257931E-4</v>
      </c>
      <c r="K1401" s="117">
        <f t="shared" si="1051"/>
        <v>45560</v>
      </c>
      <c r="L1401" s="178">
        <f t="shared" si="1053"/>
        <v>31</v>
      </c>
      <c r="M1401" s="178">
        <f t="shared" si="1058"/>
        <v>13</v>
      </c>
      <c r="N1401" s="106">
        <f t="shared" si="1027"/>
        <v>0.99991633000000002</v>
      </c>
      <c r="O1401" s="111">
        <f t="shared" si="1057"/>
        <v>1.0038003200000001</v>
      </c>
      <c r="P1401" s="111">
        <f t="shared" si="1042"/>
        <v>1.2844941449834246</v>
      </c>
      <c r="Q1401" s="106">
        <f t="shared" si="1056"/>
        <v>1.28438667</v>
      </c>
      <c r="R1401" s="106">
        <f t="shared" si="1043"/>
        <v>1.2486170000000001</v>
      </c>
      <c r="S1401" s="106">
        <f t="shared" si="1028"/>
        <v>514.62488078000001</v>
      </c>
      <c r="T1401" s="106">
        <f t="shared" si="1029"/>
        <v>13.706095647609393</v>
      </c>
      <c r="U1401" s="106">
        <f t="shared" si="1030"/>
        <v>101.53359328562411</v>
      </c>
      <c r="V1401" s="106">
        <f t="shared" si="1031"/>
        <v>527.39560286323353</v>
      </c>
      <c r="W1401" s="19">
        <f t="shared" si="1049"/>
        <v>0</v>
      </c>
      <c r="X1401" s="2">
        <f t="shared" si="1032"/>
        <v>0</v>
      </c>
      <c r="Y1401" s="4">
        <f t="shared" si="1033"/>
        <v>0</v>
      </c>
      <c r="Z1401" s="106">
        <f t="shared" si="1047"/>
        <v>0</v>
      </c>
      <c r="AA1401" s="114">
        <f t="shared" si="1044"/>
        <v>0.05</v>
      </c>
      <c r="AB1401" s="112">
        <f t="shared" si="1034"/>
        <v>13</v>
      </c>
      <c r="AC1401" s="178">
        <f t="shared" si="1052"/>
        <v>31</v>
      </c>
      <c r="AD1401" s="11">
        <f t="shared" si="1045"/>
        <v>1.0017064870000001</v>
      </c>
      <c r="AE1401" s="106">
        <f t="shared" si="1048"/>
        <v>0.87820065999999997</v>
      </c>
      <c r="AF1401" s="106">
        <f t="shared" si="1035"/>
        <v>0.89999373999999999</v>
      </c>
      <c r="AG1401" s="106">
        <f t="shared" si="1036"/>
        <v>0</v>
      </c>
      <c r="AH1401" s="115" t="str">
        <f t="shared" si="1054"/>
        <v>A+J=</v>
      </c>
      <c r="AI1401" s="116">
        <f t="shared" si="1046"/>
        <v>45560</v>
      </c>
      <c r="AJ1401" s="10"/>
      <c r="AK1401" s="1"/>
      <c r="AL1401" s="10"/>
      <c r="AM1401" s="1"/>
      <c r="AN1401" s="1"/>
      <c r="AO1401" s="3"/>
      <c r="AP1401" s="3"/>
      <c r="AQ1401" s="4"/>
      <c r="AR1401" s="4"/>
      <c r="AS1401" s="4"/>
      <c r="AT1401" s="4"/>
      <c r="AU1401" s="4"/>
      <c r="AV1401" s="4"/>
      <c r="AW1401" s="1"/>
      <c r="AX1401" s="1"/>
      <c r="AY1401" s="1"/>
      <c r="AZ1401" s="1"/>
      <c r="BA1401" s="1"/>
      <c r="BB1401" s="1"/>
      <c r="BC1401" s="1"/>
      <c r="BD1401" s="1"/>
      <c r="BE1401" s="1"/>
      <c r="BG1401" s="1"/>
      <c r="BH1401" s="1"/>
    </row>
    <row r="1402" spans="1:60" ht="15" customHeight="1" x14ac:dyDescent="0.25">
      <c r="A1402" s="105">
        <f t="shared" si="1037"/>
        <v>45543</v>
      </c>
      <c r="B1402" s="106">
        <f t="shared" si="1024"/>
        <v>528.3619361238832</v>
      </c>
      <c r="C1402" s="2">
        <f t="shared" si="1038"/>
        <v>412.15591393</v>
      </c>
      <c r="D1402" s="2">
        <f t="shared" si="1039"/>
        <v>55.129358199999956</v>
      </c>
      <c r="E1402" s="106">
        <f t="shared" si="1025"/>
        <v>357.02655573000004</v>
      </c>
      <c r="F1402" s="21">
        <f t="shared" si="1040"/>
        <v>6967.89</v>
      </c>
      <c r="G1402" s="108">
        <f t="shared" si="1041"/>
        <v>6966.5</v>
      </c>
      <c r="H1402" s="109">
        <f t="shared" si="1055"/>
        <v>45499</v>
      </c>
      <c r="I1402" s="109">
        <f t="shared" si="1050"/>
        <v>45530</v>
      </c>
      <c r="J1402" s="110">
        <f t="shared" si="1026"/>
        <v>-1.9948650165257931E-4</v>
      </c>
      <c r="K1402" s="117">
        <f t="shared" si="1051"/>
        <v>45560</v>
      </c>
      <c r="L1402" s="178">
        <f t="shared" si="1053"/>
        <v>31</v>
      </c>
      <c r="M1402" s="178">
        <f t="shared" si="1058"/>
        <v>14</v>
      </c>
      <c r="N1402" s="106">
        <f t="shared" si="1027"/>
        <v>0.99990990000000002</v>
      </c>
      <c r="O1402" s="111">
        <f t="shared" si="1057"/>
        <v>1.0038003200000001</v>
      </c>
      <c r="P1402" s="111">
        <f t="shared" si="1042"/>
        <v>1.2844941449834246</v>
      </c>
      <c r="Q1402" s="106">
        <f t="shared" si="1056"/>
        <v>1.28437841</v>
      </c>
      <c r="R1402" s="106">
        <f t="shared" si="1043"/>
        <v>1.2486170000000001</v>
      </c>
      <c r="S1402" s="106">
        <f t="shared" si="1028"/>
        <v>514.62488078000001</v>
      </c>
      <c r="T1402" s="106">
        <f t="shared" si="1029"/>
        <v>13.706095647609393</v>
      </c>
      <c r="U1402" s="106">
        <f t="shared" si="1030"/>
        <v>101.53064424627379</v>
      </c>
      <c r="V1402" s="106">
        <f t="shared" si="1031"/>
        <v>527.39265382388317</v>
      </c>
      <c r="W1402" s="19">
        <f t="shared" si="1049"/>
        <v>0</v>
      </c>
      <c r="X1402" s="2">
        <f t="shared" si="1032"/>
        <v>0</v>
      </c>
      <c r="Y1402" s="4">
        <f t="shared" si="1033"/>
        <v>0</v>
      </c>
      <c r="Z1402" s="106">
        <f t="shared" si="1047"/>
        <v>0</v>
      </c>
      <c r="AA1402" s="114">
        <f t="shared" si="1044"/>
        <v>0.05</v>
      </c>
      <c r="AB1402" s="112">
        <f t="shared" si="1034"/>
        <v>14</v>
      </c>
      <c r="AC1402" s="178">
        <f t="shared" si="1052"/>
        <v>31</v>
      </c>
      <c r="AD1402" s="11">
        <f t="shared" si="1045"/>
        <v>1.001837876</v>
      </c>
      <c r="AE1402" s="106">
        <f t="shared" si="1048"/>
        <v>0.94581671</v>
      </c>
      <c r="AF1402" s="106">
        <f t="shared" si="1035"/>
        <v>0.96928230000000004</v>
      </c>
      <c r="AG1402" s="106">
        <f t="shared" si="1036"/>
        <v>0</v>
      </c>
      <c r="AH1402" s="115" t="str">
        <f t="shared" si="1054"/>
        <v>A+J=</v>
      </c>
      <c r="AI1402" s="116">
        <f t="shared" si="1046"/>
        <v>45560</v>
      </c>
      <c r="AJ1402" s="10"/>
      <c r="AK1402" s="1"/>
      <c r="AL1402" s="10"/>
      <c r="AM1402" s="1"/>
      <c r="AN1402" s="1"/>
      <c r="AO1402" s="3"/>
      <c r="AP1402" s="3"/>
      <c r="AQ1402" s="4"/>
      <c r="AR1402" s="4"/>
      <c r="AS1402" s="4"/>
      <c r="AT1402" s="4"/>
      <c r="AU1402" s="4"/>
      <c r="AV1402" s="4"/>
      <c r="AW1402" s="1"/>
      <c r="AX1402" s="1"/>
      <c r="AY1402" s="1"/>
      <c r="AZ1402" s="1"/>
      <c r="BA1402" s="1"/>
      <c r="BB1402" s="1"/>
      <c r="BC1402" s="1"/>
      <c r="BD1402" s="1"/>
      <c r="BE1402" s="1"/>
      <c r="BG1402" s="1"/>
      <c r="BH1402" s="1"/>
    </row>
    <row r="1403" spans="1:60" ht="15" customHeight="1" x14ac:dyDescent="0.25">
      <c r="A1403" s="105">
        <f t="shared" si="1037"/>
        <v>45544</v>
      </c>
      <c r="B1403" s="106">
        <f t="shared" si="1024"/>
        <v>528.42827667400184</v>
      </c>
      <c r="C1403" s="2">
        <f t="shared" si="1038"/>
        <v>412.15591393</v>
      </c>
      <c r="D1403" s="2">
        <f t="shared" si="1039"/>
        <v>55.129358199999956</v>
      </c>
      <c r="E1403" s="106">
        <f t="shared" si="1025"/>
        <v>357.02655573000004</v>
      </c>
      <c r="F1403" s="21">
        <f t="shared" si="1040"/>
        <v>6967.89</v>
      </c>
      <c r="G1403" s="108">
        <f t="shared" si="1041"/>
        <v>6966.5</v>
      </c>
      <c r="H1403" s="109">
        <f t="shared" si="1055"/>
        <v>45499</v>
      </c>
      <c r="I1403" s="109">
        <f t="shared" si="1050"/>
        <v>45530</v>
      </c>
      <c r="J1403" s="110">
        <f t="shared" si="1026"/>
        <v>-1.9948650165257931E-4</v>
      </c>
      <c r="K1403" s="117">
        <f t="shared" si="1051"/>
        <v>45560</v>
      </c>
      <c r="L1403" s="178">
        <f t="shared" si="1053"/>
        <v>31</v>
      </c>
      <c r="M1403" s="178">
        <f t="shared" si="1058"/>
        <v>15</v>
      </c>
      <c r="N1403" s="106">
        <f t="shared" si="1027"/>
        <v>0.99990345999999997</v>
      </c>
      <c r="O1403" s="111">
        <f t="shared" si="1057"/>
        <v>1.0038003200000001</v>
      </c>
      <c r="P1403" s="111">
        <f t="shared" si="1042"/>
        <v>1.2844941449834246</v>
      </c>
      <c r="Q1403" s="106">
        <f t="shared" si="1056"/>
        <v>1.2843701300000001</v>
      </c>
      <c r="R1403" s="106">
        <f t="shared" si="1043"/>
        <v>1.2486170000000001</v>
      </c>
      <c r="S1403" s="106">
        <f t="shared" si="1028"/>
        <v>514.62488078000001</v>
      </c>
      <c r="T1403" s="106">
        <f t="shared" si="1029"/>
        <v>13.706095647609393</v>
      </c>
      <c r="U1403" s="106">
        <f t="shared" si="1030"/>
        <v>101.5276880663924</v>
      </c>
      <c r="V1403" s="106">
        <f t="shared" si="1031"/>
        <v>527.38969764400179</v>
      </c>
      <c r="W1403" s="19">
        <f t="shared" si="1049"/>
        <v>0</v>
      </c>
      <c r="X1403" s="2">
        <f t="shared" si="1032"/>
        <v>0</v>
      </c>
      <c r="Y1403" s="4">
        <f t="shared" si="1033"/>
        <v>0</v>
      </c>
      <c r="Z1403" s="106">
        <f t="shared" si="1047"/>
        <v>0</v>
      </c>
      <c r="AA1403" s="114">
        <f t="shared" si="1044"/>
        <v>0.05</v>
      </c>
      <c r="AB1403" s="112">
        <f t="shared" si="1034"/>
        <v>15</v>
      </c>
      <c r="AC1403" s="178">
        <f t="shared" si="1052"/>
        <v>31</v>
      </c>
      <c r="AD1403" s="11">
        <f t="shared" si="1045"/>
        <v>1.0019692819999999</v>
      </c>
      <c r="AE1403" s="106">
        <f t="shared" si="1048"/>
        <v>1.01344151</v>
      </c>
      <c r="AF1403" s="106">
        <f t="shared" si="1035"/>
        <v>1.03857903</v>
      </c>
      <c r="AG1403" s="106">
        <f t="shared" si="1036"/>
        <v>0</v>
      </c>
      <c r="AH1403" s="115" t="str">
        <f t="shared" si="1054"/>
        <v>A+J=</v>
      </c>
      <c r="AI1403" s="116">
        <f t="shared" si="1046"/>
        <v>45560</v>
      </c>
      <c r="AJ1403" s="10"/>
      <c r="AK1403" s="1"/>
      <c r="AL1403" s="10"/>
      <c r="AM1403" s="1"/>
      <c r="AN1403" s="1"/>
      <c r="AO1403" s="3"/>
      <c r="AP1403" s="3"/>
      <c r="AQ1403" s="4"/>
      <c r="AR1403" s="4"/>
      <c r="AS1403" s="4"/>
      <c r="AT1403" s="4"/>
      <c r="AU1403" s="4"/>
      <c r="AV1403" s="4"/>
      <c r="AW1403" s="1"/>
      <c r="AX1403" s="1"/>
      <c r="AY1403" s="1"/>
      <c r="AZ1403" s="1"/>
      <c r="BA1403" s="1"/>
      <c r="BB1403" s="1"/>
      <c r="BC1403" s="1"/>
      <c r="BD1403" s="1"/>
      <c r="BE1403" s="1"/>
      <c r="BG1403" s="1"/>
      <c r="BH1403" s="1"/>
    </row>
    <row r="1404" spans="1:60" ht="15" customHeight="1" x14ac:dyDescent="0.25">
      <c r="A1404" s="105">
        <f t="shared" si="1037"/>
        <v>45545</v>
      </c>
      <c r="B1404" s="106">
        <f t="shared" si="1024"/>
        <v>528.49463615491698</v>
      </c>
      <c r="C1404" s="2">
        <f t="shared" si="1038"/>
        <v>412.15591393</v>
      </c>
      <c r="D1404" s="2">
        <f t="shared" si="1039"/>
        <v>55.129358199999956</v>
      </c>
      <c r="E1404" s="106">
        <f t="shared" si="1025"/>
        <v>357.02655573000004</v>
      </c>
      <c r="F1404" s="21">
        <f t="shared" si="1040"/>
        <v>6967.89</v>
      </c>
      <c r="G1404" s="108">
        <f t="shared" si="1041"/>
        <v>6966.5</v>
      </c>
      <c r="H1404" s="109">
        <f t="shared" si="1055"/>
        <v>45499</v>
      </c>
      <c r="I1404" s="109">
        <f t="shared" si="1050"/>
        <v>45530</v>
      </c>
      <c r="J1404" s="110">
        <f t="shared" si="1026"/>
        <v>-1.9948650165257931E-4</v>
      </c>
      <c r="K1404" s="117">
        <f t="shared" si="1051"/>
        <v>45560</v>
      </c>
      <c r="L1404" s="178">
        <f t="shared" si="1053"/>
        <v>31</v>
      </c>
      <c r="M1404" s="178">
        <f t="shared" si="1058"/>
        <v>16</v>
      </c>
      <c r="N1404" s="106">
        <f t="shared" si="1027"/>
        <v>0.99989702999999996</v>
      </c>
      <c r="O1404" s="111">
        <f t="shared" si="1057"/>
        <v>1.0038003200000001</v>
      </c>
      <c r="P1404" s="111">
        <f t="shared" si="1042"/>
        <v>1.2844941449834246</v>
      </c>
      <c r="Q1404" s="106">
        <f t="shared" si="1056"/>
        <v>1.2843618800000001</v>
      </c>
      <c r="R1404" s="106">
        <f t="shared" si="1043"/>
        <v>1.2486170000000001</v>
      </c>
      <c r="S1404" s="106">
        <f t="shared" si="1028"/>
        <v>514.62488078000001</v>
      </c>
      <c r="T1404" s="106">
        <f t="shared" si="1029"/>
        <v>13.706095647609393</v>
      </c>
      <c r="U1404" s="106">
        <f t="shared" si="1030"/>
        <v>101.52474259730761</v>
      </c>
      <c r="V1404" s="106">
        <f t="shared" si="1031"/>
        <v>527.38675217491698</v>
      </c>
      <c r="W1404" s="19">
        <f t="shared" si="1049"/>
        <v>0</v>
      </c>
      <c r="X1404" s="2">
        <f t="shared" si="1032"/>
        <v>0</v>
      </c>
      <c r="Y1404" s="4">
        <f t="shared" si="1033"/>
        <v>0</v>
      </c>
      <c r="Z1404" s="106">
        <f t="shared" si="1047"/>
        <v>0</v>
      </c>
      <c r="AA1404" s="114">
        <f t="shared" si="1044"/>
        <v>0.05</v>
      </c>
      <c r="AB1404" s="112">
        <f t="shared" si="1034"/>
        <v>16</v>
      </c>
      <c r="AC1404" s="178">
        <f t="shared" si="1052"/>
        <v>31</v>
      </c>
      <c r="AD1404" s="11">
        <f t="shared" si="1045"/>
        <v>1.0021007049999999</v>
      </c>
      <c r="AE1404" s="106">
        <f t="shared" si="1048"/>
        <v>1.0810750600000001</v>
      </c>
      <c r="AF1404" s="106">
        <f t="shared" si="1035"/>
        <v>1.10788398</v>
      </c>
      <c r="AG1404" s="106">
        <f t="shared" si="1036"/>
        <v>0</v>
      </c>
      <c r="AH1404" s="115" t="str">
        <f t="shared" si="1054"/>
        <v>A+J=</v>
      </c>
      <c r="AI1404" s="116">
        <f t="shared" si="1046"/>
        <v>45560</v>
      </c>
      <c r="AJ1404" s="10"/>
      <c r="AK1404" s="1"/>
      <c r="AL1404" s="10"/>
      <c r="AM1404" s="1"/>
      <c r="AN1404" s="1"/>
      <c r="AO1404" s="3"/>
      <c r="AP1404" s="3"/>
      <c r="AQ1404" s="4"/>
      <c r="AR1404" s="4"/>
      <c r="AS1404" s="4"/>
      <c r="AT1404" s="4"/>
      <c r="AU1404" s="4"/>
      <c r="AV1404" s="4"/>
      <c r="AW1404" s="1"/>
      <c r="AX1404" s="1"/>
      <c r="AY1404" s="1"/>
      <c r="AZ1404" s="1"/>
      <c r="BA1404" s="1"/>
      <c r="BB1404" s="1"/>
      <c r="BC1404" s="1"/>
      <c r="BD1404" s="1"/>
      <c r="BE1404" s="1"/>
      <c r="BG1404" s="1"/>
      <c r="BH1404" s="1"/>
    </row>
    <row r="1405" spans="1:60" ht="15" customHeight="1" x14ac:dyDescent="0.25">
      <c r="A1405" s="105">
        <f t="shared" si="1037"/>
        <v>45546</v>
      </c>
      <c r="B1405" s="106">
        <f t="shared" si="1024"/>
        <v>528.56099362503551</v>
      </c>
      <c r="C1405" s="2">
        <f t="shared" si="1038"/>
        <v>412.15591393</v>
      </c>
      <c r="D1405" s="2">
        <f t="shared" si="1039"/>
        <v>55.129358199999956</v>
      </c>
      <c r="E1405" s="106">
        <f t="shared" si="1025"/>
        <v>357.02655573000004</v>
      </c>
      <c r="F1405" s="21">
        <f t="shared" si="1040"/>
        <v>6967.89</v>
      </c>
      <c r="G1405" s="108">
        <f t="shared" si="1041"/>
        <v>6966.5</v>
      </c>
      <c r="H1405" s="109">
        <f t="shared" si="1055"/>
        <v>45499</v>
      </c>
      <c r="I1405" s="109">
        <f t="shared" si="1050"/>
        <v>45530</v>
      </c>
      <c r="J1405" s="110">
        <f t="shared" si="1026"/>
        <v>-1.9948650165257931E-4</v>
      </c>
      <c r="K1405" s="117">
        <f t="shared" si="1051"/>
        <v>45560</v>
      </c>
      <c r="L1405" s="178">
        <f t="shared" si="1053"/>
        <v>31</v>
      </c>
      <c r="M1405" s="178">
        <f t="shared" si="1058"/>
        <v>17</v>
      </c>
      <c r="N1405" s="106">
        <f t="shared" si="1027"/>
        <v>0.99989059000000002</v>
      </c>
      <c r="O1405" s="111">
        <f t="shared" si="1057"/>
        <v>1.0038003200000001</v>
      </c>
      <c r="P1405" s="111">
        <f t="shared" si="1042"/>
        <v>1.2844941449834246</v>
      </c>
      <c r="Q1405" s="106">
        <f t="shared" si="1056"/>
        <v>1.2843536</v>
      </c>
      <c r="R1405" s="106">
        <f t="shared" si="1043"/>
        <v>1.2486170000000001</v>
      </c>
      <c r="S1405" s="106">
        <f t="shared" si="1028"/>
        <v>514.62488078000001</v>
      </c>
      <c r="T1405" s="106">
        <f t="shared" si="1029"/>
        <v>13.706095647609393</v>
      </c>
      <c r="U1405" s="106">
        <f t="shared" si="1030"/>
        <v>101.52178641742613</v>
      </c>
      <c r="V1405" s="106">
        <f t="shared" si="1031"/>
        <v>527.38379599503548</v>
      </c>
      <c r="W1405" s="19">
        <f t="shared" si="1049"/>
        <v>0</v>
      </c>
      <c r="X1405" s="2">
        <f t="shared" si="1032"/>
        <v>0</v>
      </c>
      <c r="Y1405" s="4">
        <f t="shared" si="1033"/>
        <v>0</v>
      </c>
      <c r="Z1405" s="106">
        <f t="shared" si="1047"/>
        <v>0</v>
      </c>
      <c r="AA1405" s="114">
        <f t="shared" si="1044"/>
        <v>0.05</v>
      </c>
      <c r="AB1405" s="112">
        <f t="shared" si="1034"/>
        <v>17</v>
      </c>
      <c r="AC1405" s="178">
        <f t="shared" si="1052"/>
        <v>31</v>
      </c>
      <c r="AD1405" s="11">
        <f t="shared" si="1045"/>
        <v>1.0022321460000001</v>
      </c>
      <c r="AE1405" s="106">
        <f t="shared" si="1048"/>
        <v>1.1487178600000001</v>
      </c>
      <c r="AF1405" s="106">
        <f t="shared" si="1035"/>
        <v>1.17719763</v>
      </c>
      <c r="AG1405" s="106">
        <f t="shared" si="1036"/>
        <v>0</v>
      </c>
      <c r="AH1405" s="115" t="str">
        <f t="shared" si="1054"/>
        <v>A+J=</v>
      </c>
      <c r="AI1405" s="116">
        <f t="shared" si="1046"/>
        <v>45560</v>
      </c>
      <c r="AJ1405" s="10"/>
      <c r="AK1405" s="1"/>
      <c r="AL1405" s="10"/>
      <c r="AM1405" s="1"/>
      <c r="AN1405" s="1"/>
      <c r="AO1405" s="3"/>
      <c r="AP1405" s="3"/>
      <c r="AQ1405" s="4"/>
      <c r="AR1405" s="4"/>
      <c r="AS1405" s="4"/>
      <c r="AT1405" s="4"/>
      <c r="AU1405" s="4"/>
      <c r="AV1405" s="4"/>
      <c r="AW1405" s="1"/>
      <c r="AX1405" s="1"/>
      <c r="AY1405" s="1"/>
      <c r="AZ1405" s="1"/>
      <c r="BA1405" s="1"/>
      <c r="BB1405" s="1"/>
      <c r="BC1405" s="1"/>
      <c r="BD1405" s="1"/>
      <c r="BE1405" s="1"/>
      <c r="BG1405" s="1"/>
      <c r="BH1405" s="1"/>
    </row>
    <row r="1406" spans="1:60" ht="15" customHeight="1" x14ac:dyDescent="0.25">
      <c r="A1406" s="105">
        <f t="shared" si="1037"/>
        <v>45547</v>
      </c>
      <c r="B1406" s="106">
        <f t="shared" si="1024"/>
        <v>528.62736590568522</v>
      </c>
      <c r="C1406" s="2">
        <f t="shared" si="1038"/>
        <v>412.15591393</v>
      </c>
      <c r="D1406" s="2">
        <f t="shared" si="1039"/>
        <v>55.129358199999956</v>
      </c>
      <c r="E1406" s="106">
        <f t="shared" si="1025"/>
        <v>357.02655573000004</v>
      </c>
      <c r="F1406" s="21">
        <f t="shared" si="1040"/>
        <v>6967.89</v>
      </c>
      <c r="G1406" s="108">
        <f t="shared" si="1041"/>
        <v>6966.5</v>
      </c>
      <c r="H1406" s="109">
        <f t="shared" si="1055"/>
        <v>45499</v>
      </c>
      <c r="I1406" s="109">
        <f t="shared" si="1050"/>
        <v>45530</v>
      </c>
      <c r="J1406" s="110">
        <f t="shared" si="1026"/>
        <v>-1.9948650165257931E-4</v>
      </c>
      <c r="K1406" s="117">
        <f t="shared" si="1051"/>
        <v>45560</v>
      </c>
      <c r="L1406" s="178">
        <f t="shared" si="1053"/>
        <v>31</v>
      </c>
      <c r="M1406" s="178">
        <f t="shared" si="1058"/>
        <v>18</v>
      </c>
      <c r="N1406" s="106">
        <f t="shared" si="1027"/>
        <v>0.99988416000000002</v>
      </c>
      <c r="O1406" s="111">
        <f t="shared" si="1057"/>
        <v>1.0038003200000001</v>
      </c>
      <c r="P1406" s="111">
        <f t="shared" si="1042"/>
        <v>1.2844941449834246</v>
      </c>
      <c r="Q1406" s="106">
        <f t="shared" si="1056"/>
        <v>1.28434534</v>
      </c>
      <c r="R1406" s="106">
        <f t="shared" si="1043"/>
        <v>1.2486170000000001</v>
      </c>
      <c r="S1406" s="106">
        <f t="shared" si="1028"/>
        <v>514.62488078000001</v>
      </c>
      <c r="T1406" s="106">
        <f t="shared" si="1029"/>
        <v>13.706095647609393</v>
      </c>
      <c r="U1406" s="106">
        <f t="shared" si="1030"/>
        <v>101.51883737807582</v>
      </c>
      <c r="V1406" s="106">
        <f t="shared" si="1031"/>
        <v>527.38084695568523</v>
      </c>
      <c r="W1406" s="19">
        <f t="shared" si="1049"/>
        <v>0</v>
      </c>
      <c r="X1406" s="2">
        <f t="shared" si="1032"/>
        <v>0</v>
      </c>
      <c r="Y1406" s="4">
        <f t="shared" si="1033"/>
        <v>0</v>
      </c>
      <c r="Z1406" s="106">
        <f t="shared" si="1047"/>
        <v>0</v>
      </c>
      <c r="AA1406" s="114">
        <f t="shared" si="1044"/>
        <v>0.05</v>
      </c>
      <c r="AB1406" s="112">
        <f t="shared" si="1034"/>
        <v>18</v>
      </c>
      <c r="AC1406" s="178">
        <f t="shared" si="1052"/>
        <v>31</v>
      </c>
      <c r="AD1406" s="11">
        <f t="shared" si="1045"/>
        <v>1.002363603</v>
      </c>
      <c r="AE1406" s="106">
        <f t="shared" si="1048"/>
        <v>1.2163689099999999</v>
      </c>
      <c r="AF1406" s="106">
        <f t="shared" si="1035"/>
        <v>1.24651895</v>
      </c>
      <c r="AG1406" s="106">
        <f t="shared" si="1036"/>
        <v>0</v>
      </c>
      <c r="AH1406" s="115" t="str">
        <f t="shared" si="1054"/>
        <v>A+J=</v>
      </c>
      <c r="AI1406" s="116">
        <f t="shared" si="1046"/>
        <v>45560</v>
      </c>
      <c r="AJ1406" s="10"/>
      <c r="AK1406" s="1"/>
      <c r="AL1406" s="10"/>
      <c r="AM1406" s="1"/>
      <c r="AN1406" s="1"/>
      <c r="AO1406" s="3"/>
      <c r="AP1406" s="3"/>
      <c r="AQ1406" s="4"/>
      <c r="AR1406" s="4"/>
      <c r="AS1406" s="4"/>
      <c r="AT1406" s="4"/>
      <c r="AU1406" s="4"/>
      <c r="AV1406" s="4"/>
      <c r="AW1406" s="1"/>
      <c r="AX1406" s="1"/>
      <c r="AY1406" s="1"/>
      <c r="AZ1406" s="1"/>
      <c r="BA1406" s="1"/>
      <c r="BB1406" s="1"/>
      <c r="BC1406" s="1"/>
      <c r="BD1406" s="1"/>
      <c r="BE1406" s="1"/>
      <c r="BG1406" s="1"/>
      <c r="BH1406" s="1"/>
    </row>
    <row r="1407" spans="1:60" ht="15" customHeight="1" x14ac:dyDescent="0.25">
      <c r="A1407" s="105">
        <f t="shared" si="1037"/>
        <v>45548</v>
      </c>
      <c r="B1407" s="106">
        <f t="shared" si="1024"/>
        <v>528.69374332606935</v>
      </c>
      <c r="C1407" s="2">
        <f t="shared" si="1038"/>
        <v>412.15591393</v>
      </c>
      <c r="D1407" s="2">
        <f t="shared" si="1039"/>
        <v>55.129358199999956</v>
      </c>
      <c r="E1407" s="106">
        <f t="shared" si="1025"/>
        <v>357.02655573000004</v>
      </c>
      <c r="F1407" s="21">
        <f t="shared" si="1040"/>
        <v>6967.89</v>
      </c>
      <c r="G1407" s="108">
        <f t="shared" si="1041"/>
        <v>6966.5</v>
      </c>
      <c r="H1407" s="109">
        <f t="shared" si="1055"/>
        <v>45499</v>
      </c>
      <c r="I1407" s="109">
        <f t="shared" si="1050"/>
        <v>45530</v>
      </c>
      <c r="J1407" s="110">
        <f t="shared" si="1026"/>
        <v>-1.9948650165257931E-4</v>
      </c>
      <c r="K1407" s="117">
        <f t="shared" si="1051"/>
        <v>45560</v>
      </c>
      <c r="L1407" s="178">
        <f t="shared" si="1053"/>
        <v>31</v>
      </c>
      <c r="M1407" s="178">
        <f t="shared" si="1058"/>
        <v>19</v>
      </c>
      <c r="N1407" s="106">
        <f t="shared" si="1027"/>
        <v>0.99987771999999997</v>
      </c>
      <c r="O1407" s="111">
        <f t="shared" si="1057"/>
        <v>1.0038003200000001</v>
      </c>
      <c r="P1407" s="111">
        <f t="shared" si="1042"/>
        <v>1.2844941449834246</v>
      </c>
      <c r="Q1407" s="106">
        <f t="shared" si="1056"/>
        <v>1.2843370700000001</v>
      </c>
      <c r="R1407" s="106">
        <f t="shared" si="1043"/>
        <v>1.2486170000000001</v>
      </c>
      <c r="S1407" s="106">
        <f t="shared" si="1028"/>
        <v>514.62488078000001</v>
      </c>
      <c r="T1407" s="106">
        <f t="shared" si="1029"/>
        <v>13.706095647609393</v>
      </c>
      <c r="U1407" s="106">
        <f t="shared" si="1030"/>
        <v>101.51588476845996</v>
      </c>
      <c r="V1407" s="106">
        <f t="shared" si="1031"/>
        <v>527.3778943460693</v>
      </c>
      <c r="W1407" s="19">
        <f t="shared" si="1049"/>
        <v>0</v>
      </c>
      <c r="X1407" s="2">
        <f t="shared" si="1032"/>
        <v>0</v>
      </c>
      <c r="Y1407" s="4">
        <f t="shared" si="1033"/>
        <v>0</v>
      </c>
      <c r="Z1407" s="106">
        <f t="shared" si="1047"/>
        <v>0</v>
      </c>
      <c r="AA1407" s="114">
        <f t="shared" si="1044"/>
        <v>0.05</v>
      </c>
      <c r="AB1407" s="112">
        <f t="shared" si="1034"/>
        <v>19</v>
      </c>
      <c r="AC1407" s="178">
        <f t="shared" si="1052"/>
        <v>31</v>
      </c>
      <c r="AD1407" s="11">
        <f t="shared" si="1045"/>
        <v>1.0024950779999999</v>
      </c>
      <c r="AE1407" s="106">
        <f t="shared" si="1048"/>
        <v>1.2840292099999999</v>
      </c>
      <c r="AF1407" s="106">
        <f t="shared" si="1035"/>
        <v>1.3158489799999999</v>
      </c>
      <c r="AG1407" s="106">
        <f t="shared" si="1036"/>
        <v>0</v>
      </c>
      <c r="AH1407" s="115" t="str">
        <f t="shared" si="1054"/>
        <v>A+J=</v>
      </c>
      <c r="AI1407" s="116">
        <f t="shared" si="1046"/>
        <v>45560</v>
      </c>
      <c r="AJ1407" s="10"/>
      <c r="AK1407" s="1"/>
      <c r="AL1407" s="10"/>
      <c r="AM1407" s="1"/>
      <c r="AN1407" s="1"/>
      <c r="AO1407" s="3"/>
      <c r="AP1407" s="3"/>
      <c r="AQ1407" s="4"/>
      <c r="AR1407" s="4"/>
      <c r="AS1407" s="4"/>
      <c r="AT1407" s="4"/>
      <c r="AU1407" s="4"/>
      <c r="AV1407" s="4"/>
      <c r="AW1407" s="1"/>
      <c r="AX1407" s="1"/>
      <c r="AY1407" s="1"/>
      <c r="AZ1407" s="1"/>
      <c r="BA1407" s="1"/>
      <c r="BB1407" s="1"/>
      <c r="BC1407" s="1"/>
      <c r="BD1407" s="1"/>
      <c r="BE1407" s="1"/>
      <c r="BG1407" s="1"/>
      <c r="BH1407" s="1"/>
    </row>
    <row r="1408" spans="1:60" ht="15" customHeight="1" x14ac:dyDescent="0.25">
      <c r="A1408" s="105">
        <f t="shared" si="1037"/>
        <v>45549</v>
      </c>
      <c r="B1408" s="106">
        <f t="shared" si="1024"/>
        <v>528.76013303671903</v>
      </c>
      <c r="C1408" s="2">
        <f t="shared" si="1038"/>
        <v>412.15591393</v>
      </c>
      <c r="D1408" s="2">
        <f t="shared" si="1039"/>
        <v>55.129358199999956</v>
      </c>
      <c r="E1408" s="106">
        <f t="shared" si="1025"/>
        <v>357.02655573000004</v>
      </c>
      <c r="F1408" s="21">
        <f t="shared" si="1040"/>
        <v>6967.89</v>
      </c>
      <c r="G1408" s="108">
        <f t="shared" si="1041"/>
        <v>6966.5</v>
      </c>
      <c r="H1408" s="109">
        <f t="shared" si="1055"/>
        <v>45499</v>
      </c>
      <c r="I1408" s="109">
        <f t="shared" si="1050"/>
        <v>45530</v>
      </c>
      <c r="J1408" s="110">
        <f t="shared" si="1026"/>
        <v>-1.9948650165257931E-4</v>
      </c>
      <c r="K1408" s="117">
        <f t="shared" si="1051"/>
        <v>45560</v>
      </c>
      <c r="L1408" s="178">
        <f t="shared" si="1053"/>
        <v>31</v>
      </c>
      <c r="M1408" s="178">
        <f t="shared" si="1058"/>
        <v>20</v>
      </c>
      <c r="N1408" s="106">
        <f t="shared" si="1027"/>
        <v>0.99987128999999997</v>
      </c>
      <c r="O1408" s="111">
        <f t="shared" si="1057"/>
        <v>1.0038003200000001</v>
      </c>
      <c r="P1408" s="111">
        <f t="shared" si="1042"/>
        <v>1.2844941449834246</v>
      </c>
      <c r="Q1408" s="106">
        <f t="shared" si="1056"/>
        <v>1.2843288100000001</v>
      </c>
      <c r="R1408" s="106">
        <f t="shared" si="1043"/>
        <v>1.2486170000000001</v>
      </c>
      <c r="S1408" s="106">
        <f t="shared" si="1028"/>
        <v>514.62488078000001</v>
      </c>
      <c r="T1408" s="106">
        <f t="shared" si="1029"/>
        <v>13.706095647609393</v>
      </c>
      <c r="U1408" s="106">
        <f t="shared" si="1030"/>
        <v>101.51293572910963</v>
      </c>
      <c r="V1408" s="106">
        <f t="shared" si="1031"/>
        <v>527.37494530671904</v>
      </c>
      <c r="W1408" s="19">
        <f t="shared" si="1049"/>
        <v>0</v>
      </c>
      <c r="X1408" s="2">
        <f t="shared" si="1032"/>
        <v>0</v>
      </c>
      <c r="Y1408" s="4">
        <f t="shared" si="1033"/>
        <v>0</v>
      </c>
      <c r="Z1408" s="106">
        <f t="shared" si="1047"/>
        <v>0</v>
      </c>
      <c r="AA1408" s="114">
        <f t="shared" si="1044"/>
        <v>0.05</v>
      </c>
      <c r="AB1408" s="112">
        <f t="shared" si="1034"/>
        <v>20</v>
      </c>
      <c r="AC1408" s="178">
        <f t="shared" si="1052"/>
        <v>31</v>
      </c>
      <c r="AD1408" s="11">
        <f t="shared" si="1045"/>
        <v>1.002626571</v>
      </c>
      <c r="AE1408" s="106">
        <f t="shared" si="1048"/>
        <v>1.35169878</v>
      </c>
      <c r="AF1408" s="106">
        <f t="shared" si="1035"/>
        <v>1.38518773</v>
      </c>
      <c r="AG1408" s="106">
        <f t="shared" si="1036"/>
        <v>0</v>
      </c>
      <c r="AH1408" s="115" t="str">
        <f t="shared" si="1054"/>
        <v>A+J=</v>
      </c>
      <c r="AI1408" s="116">
        <f t="shared" si="1046"/>
        <v>45560</v>
      </c>
      <c r="AJ1408" s="10"/>
      <c r="AK1408" s="1"/>
      <c r="AL1408" s="10"/>
      <c r="AM1408" s="1"/>
      <c r="AN1408" s="1"/>
      <c r="AO1408" s="3"/>
      <c r="AP1408" s="3"/>
      <c r="AQ1408" s="4"/>
      <c r="AR1408" s="4"/>
      <c r="AS1408" s="4"/>
      <c r="AT1408" s="4"/>
      <c r="AU1408" s="4"/>
      <c r="AV1408" s="4"/>
      <c r="AW1408" s="1"/>
      <c r="AX1408" s="1"/>
      <c r="AY1408" s="1"/>
      <c r="AZ1408" s="1"/>
      <c r="BA1408" s="1"/>
      <c r="BB1408" s="1"/>
      <c r="BC1408" s="1"/>
      <c r="BD1408" s="1"/>
      <c r="BE1408" s="1"/>
      <c r="BG1408" s="1"/>
      <c r="BH1408" s="1"/>
    </row>
    <row r="1409" spans="1:60" ht="15" customHeight="1" x14ac:dyDescent="0.25">
      <c r="A1409" s="105">
        <f t="shared" si="1037"/>
        <v>45550</v>
      </c>
      <c r="B1409" s="106">
        <f t="shared" si="1024"/>
        <v>528.82652683710307</v>
      </c>
      <c r="C1409" s="2">
        <f t="shared" si="1038"/>
        <v>412.15591393</v>
      </c>
      <c r="D1409" s="2">
        <f t="shared" si="1039"/>
        <v>55.129358199999956</v>
      </c>
      <c r="E1409" s="106">
        <f t="shared" si="1025"/>
        <v>357.02655573000004</v>
      </c>
      <c r="F1409" s="21">
        <f t="shared" si="1040"/>
        <v>6967.89</v>
      </c>
      <c r="G1409" s="108">
        <f t="shared" si="1041"/>
        <v>6966.5</v>
      </c>
      <c r="H1409" s="109">
        <f t="shared" si="1055"/>
        <v>45499</v>
      </c>
      <c r="I1409" s="109">
        <f t="shared" si="1050"/>
        <v>45530</v>
      </c>
      <c r="J1409" s="110">
        <f t="shared" si="1026"/>
        <v>-1.9948650165257931E-4</v>
      </c>
      <c r="K1409" s="117">
        <f t="shared" si="1051"/>
        <v>45560</v>
      </c>
      <c r="L1409" s="178">
        <f t="shared" si="1053"/>
        <v>31</v>
      </c>
      <c r="M1409" s="178">
        <f t="shared" si="1058"/>
        <v>21</v>
      </c>
      <c r="N1409" s="106">
        <f t="shared" si="1027"/>
        <v>0.99986485000000003</v>
      </c>
      <c r="O1409" s="111">
        <f t="shared" si="1057"/>
        <v>1.0038003200000001</v>
      </c>
      <c r="P1409" s="111">
        <f t="shared" si="1042"/>
        <v>1.2844941449834246</v>
      </c>
      <c r="Q1409" s="106">
        <f t="shared" si="1056"/>
        <v>1.28432054</v>
      </c>
      <c r="R1409" s="106">
        <f t="shared" si="1043"/>
        <v>1.2486170000000001</v>
      </c>
      <c r="S1409" s="106">
        <f t="shared" si="1028"/>
        <v>514.62488078000001</v>
      </c>
      <c r="T1409" s="106">
        <f t="shared" si="1029"/>
        <v>13.706095647609393</v>
      </c>
      <c r="U1409" s="106">
        <f t="shared" si="1030"/>
        <v>101.5099831194937</v>
      </c>
      <c r="V1409" s="106">
        <f t="shared" si="1031"/>
        <v>527.37199269710311</v>
      </c>
      <c r="W1409" s="19">
        <f t="shared" si="1049"/>
        <v>0</v>
      </c>
      <c r="X1409" s="2">
        <f t="shared" si="1032"/>
        <v>0</v>
      </c>
      <c r="Y1409" s="4">
        <f t="shared" si="1033"/>
        <v>0</v>
      </c>
      <c r="Z1409" s="106">
        <f t="shared" si="1047"/>
        <v>0</v>
      </c>
      <c r="AA1409" s="114">
        <f t="shared" si="1044"/>
        <v>0.05</v>
      </c>
      <c r="AB1409" s="112">
        <f t="shared" si="1034"/>
        <v>21</v>
      </c>
      <c r="AC1409" s="178">
        <f t="shared" si="1052"/>
        <v>31</v>
      </c>
      <c r="AD1409" s="11">
        <f t="shared" si="1045"/>
        <v>1.00275808</v>
      </c>
      <c r="AE1409" s="106">
        <f t="shared" si="1048"/>
        <v>1.4193765899999999</v>
      </c>
      <c r="AF1409" s="106">
        <f t="shared" si="1035"/>
        <v>1.45453414</v>
      </c>
      <c r="AG1409" s="106">
        <f t="shared" si="1036"/>
        <v>0</v>
      </c>
      <c r="AH1409" s="115" t="str">
        <f t="shared" si="1054"/>
        <v>A+J=</v>
      </c>
      <c r="AI1409" s="116">
        <f t="shared" si="1046"/>
        <v>45560</v>
      </c>
      <c r="AJ1409" s="10"/>
      <c r="AK1409" s="1"/>
      <c r="AL1409" s="10"/>
      <c r="AM1409" s="1"/>
      <c r="AN1409" s="1"/>
      <c r="AO1409" s="3"/>
      <c r="AP1409" s="3"/>
      <c r="AQ1409" s="4"/>
      <c r="AR1409" s="4"/>
      <c r="AS1409" s="4"/>
      <c r="AT1409" s="4"/>
      <c r="AU1409" s="4"/>
      <c r="AV1409" s="4"/>
      <c r="AW1409" s="1"/>
      <c r="AX1409" s="1"/>
      <c r="AY1409" s="1"/>
      <c r="AZ1409" s="1"/>
      <c r="BA1409" s="1"/>
      <c r="BB1409" s="1"/>
      <c r="BC1409" s="1"/>
      <c r="BD1409" s="1"/>
      <c r="BE1409" s="1"/>
      <c r="BG1409" s="1"/>
      <c r="BH1409" s="1"/>
    </row>
    <row r="1410" spans="1:60" ht="15" customHeight="1" x14ac:dyDescent="0.25">
      <c r="A1410" s="105">
        <f t="shared" si="1037"/>
        <v>45551</v>
      </c>
      <c r="B1410" s="106">
        <f t="shared" si="1024"/>
        <v>528.89293293775279</v>
      </c>
      <c r="C1410" s="2">
        <f t="shared" si="1038"/>
        <v>412.15591393</v>
      </c>
      <c r="D1410" s="2">
        <f t="shared" si="1039"/>
        <v>55.129358199999956</v>
      </c>
      <c r="E1410" s="106">
        <f t="shared" si="1025"/>
        <v>357.02655573000004</v>
      </c>
      <c r="F1410" s="21">
        <f t="shared" si="1040"/>
        <v>6967.89</v>
      </c>
      <c r="G1410" s="108">
        <f t="shared" si="1041"/>
        <v>6966.5</v>
      </c>
      <c r="H1410" s="109">
        <f t="shared" si="1055"/>
        <v>45499</v>
      </c>
      <c r="I1410" s="109">
        <f t="shared" si="1050"/>
        <v>45530</v>
      </c>
      <c r="J1410" s="110">
        <f t="shared" si="1026"/>
        <v>-1.9948650165257931E-4</v>
      </c>
      <c r="K1410" s="117">
        <f t="shared" si="1051"/>
        <v>45560</v>
      </c>
      <c r="L1410" s="178">
        <f t="shared" si="1053"/>
        <v>31</v>
      </c>
      <c r="M1410" s="178">
        <f t="shared" si="1058"/>
        <v>22</v>
      </c>
      <c r="N1410" s="106">
        <f t="shared" si="1027"/>
        <v>0.99985842000000003</v>
      </c>
      <c r="O1410" s="111">
        <f t="shared" si="1057"/>
        <v>1.0038003200000001</v>
      </c>
      <c r="P1410" s="111">
        <f t="shared" si="1042"/>
        <v>1.2844941449834246</v>
      </c>
      <c r="Q1410" s="106">
        <f t="shared" si="1056"/>
        <v>1.28431228</v>
      </c>
      <c r="R1410" s="106">
        <f t="shared" si="1043"/>
        <v>1.2486170000000001</v>
      </c>
      <c r="S1410" s="106">
        <f t="shared" si="1028"/>
        <v>514.62488078000001</v>
      </c>
      <c r="T1410" s="106">
        <f t="shared" si="1029"/>
        <v>13.706095647609393</v>
      </c>
      <c r="U1410" s="106">
        <f t="shared" si="1030"/>
        <v>101.50703408014337</v>
      </c>
      <c r="V1410" s="106">
        <f t="shared" si="1031"/>
        <v>527.36904365775274</v>
      </c>
      <c r="W1410" s="19">
        <f t="shared" si="1049"/>
        <v>0</v>
      </c>
      <c r="X1410" s="2">
        <f t="shared" si="1032"/>
        <v>0</v>
      </c>
      <c r="Y1410" s="4">
        <f t="shared" si="1033"/>
        <v>0</v>
      </c>
      <c r="Z1410" s="106">
        <f t="shared" si="1047"/>
        <v>0</v>
      </c>
      <c r="AA1410" s="114">
        <f t="shared" si="1044"/>
        <v>0.05</v>
      </c>
      <c r="AB1410" s="112">
        <f t="shared" si="1034"/>
        <v>22</v>
      </c>
      <c r="AC1410" s="178">
        <f t="shared" si="1052"/>
        <v>31</v>
      </c>
      <c r="AD1410" s="11">
        <f t="shared" si="1045"/>
        <v>1.002889607</v>
      </c>
      <c r="AE1410" s="106">
        <f t="shared" si="1048"/>
        <v>1.4870636500000001</v>
      </c>
      <c r="AF1410" s="106">
        <f t="shared" si="1035"/>
        <v>1.5238892799999999</v>
      </c>
      <c r="AG1410" s="106">
        <f t="shared" si="1036"/>
        <v>0</v>
      </c>
      <c r="AH1410" s="115" t="str">
        <f t="shared" si="1054"/>
        <v>A+J=</v>
      </c>
      <c r="AI1410" s="116">
        <f t="shared" si="1046"/>
        <v>45560</v>
      </c>
      <c r="AJ1410" s="10"/>
      <c r="AK1410" s="1"/>
      <c r="AL1410" s="10"/>
      <c r="AM1410" s="1"/>
      <c r="AN1410" s="1"/>
      <c r="AO1410" s="3"/>
      <c r="AP1410" s="3"/>
      <c r="AQ1410" s="4"/>
      <c r="AR1410" s="4"/>
      <c r="AS1410" s="4"/>
      <c r="AT1410" s="4"/>
      <c r="AU1410" s="4"/>
      <c r="AV1410" s="4"/>
      <c r="AW1410" s="1"/>
      <c r="AX1410" s="1"/>
      <c r="AY1410" s="1"/>
      <c r="AZ1410" s="1"/>
      <c r="BA1410" s="1"/>
      <c r="BB1410" s="1"/>
      <c r="BC1410" s="1"/>
      <c r="BD1410" s="1"/>
      <c r="BE1410" s="1"/>
      <c r="BG1410" s="1"/>
      <c r="BH1410" s="1"/>
    </row>
    <row r="1411" spans="1:60" ht="15" customHeight="1" x14ac:dyDescent="0.25">
      <c r="A1411" s="105">
        <f t="shared" si="1037"/>
        <v>45552</v>
      </c>
      <c r="B1411" s="106">
        <f t="shared" si="1024"/>
        <v>528.95934721840251</v>
      </c>
      <c r="C1411" s="2">
        <f t="shared" si="1038"/>
        <v>412.15591393</v>
      </c>
      <c r="D1411" s="2">
        <f t="shared" si="1039"/>
        <v>55.129358199999956</v>
      </c>
      <c r="E1411" s="106">
        <f t="shared" si="1025"/>
        <v>357.02655573000004</v>
      </c>
      <c r="F1411" s="21">
        <f t="shared" si="1040"/>
        <v>6967.89</v>
      </c>
      <c r="G1411" s="108">
        <f t="shared" si="1041"/>
        <v>6966.5</v>
      </c>
      <c r="H1411" s="109">
        <f t="shared" si="1055"/>
        <v>45499</v>
      </c>
      <c r="I1411" s="109">
        <f t="shared" si="1050"/>
        <v>45530</v>
      </c>
      <c r="J1411" s="110">
        <f t="shared" si="1026"/>
        <v>-1.9948650165257931E-4</v>
      </c>
      <c r="K1411" s="117">
        <f t="shared" si="1051"/>
        <v>45560</v>
      </c>
      <c r="L1411" s="178">
        <f t="shared" si="1053"/>
        <v>31</v>
      </c>
      <c r="M1411" s="178">
        <f t="shared" si="1058"/>
        <v>23</v>
      </c>
      <c r="N1411" s="106">
        <f t="shared" si="1027"/>
        <v>0.99985199000000002</v>
      </c>
      <c r="O1411" s="111">
        <f t="shared" si="1057"/>
        <v>1.0038003200000001</v>
      </c>
      <c r="P1411" s="111">
        <f t="shared" si="1042"/>
        <v>1.2844941449834246</v>
      </c>
      <c r="Q1411" s="106">
        <f t="shared" si="1056"/>
        <v>1.28430402</v>
      </c>
      <c r="R1411" s="106">
        <f t="shared" si="1043"/>
        <v>1.2486170000000001</v>
      </c>
      <c r="S1411" s="106">
        <f t="shared" si="1028"/>
        <v>514.62488078000001</v>
      </c>
      <c r="T1411" s="106">
        <f t="shared" si="1029"/>
        <v>13.706095647609393</v>
      </c>
      <c r="U1411" s="106">
        <f t="shared" si="1030"/>
        <v>101.50408504079304</v>
      </c>
      <c r="V1411" s="106">
        <f t="shared" si="1031"/>
        <v>527.36609461840249</v>
      </c>
      <c r="W1411" s="19">
        <f t="shared" si="1049"/>
        <v>0</v>
      </c>
      <c r="X1411" s="2">
        <f t="shared" si="1032"/>
        <v>0</v>
      </c>
      <c r="Y1411" s="4">
        <f t="shared" si="1033"/>
        <v>0</v>
      </c>
      <c r="Z1411" s="106">
        <f t="shared" si="1047"/>
        <v>0</v>
      </c>
      <c r="AA1411" s="114">
        <f t="shared" si="1044"/>
        <v>0.05</v>
      </c>
      <c r="AB1411" s="112">
        <f t="shared" si="1034"/>
        <v>23</v>
      </c>
      <c r="AC1411" s="178">
        <f t="shared" si="1052"/>
        <v>31</v>
      </c>
      <c r="AD1411" s="11">
        <f t="shared" si="1045"/>
        <v>1.003021151</v>
      </c>
      <c r="AE1411" s="106">
        <f t="shared" si="1048"/>
        <v>1.55475947</v>
      </c>
      <c r="AF1411" s="106">
        <f t="shared" si="1035"/>
        <v>1.5932526</v>
      </c>
      <c r="AG1411" s="106">
        <f t="shared" si="1036"/>
        <v>0</v>
      </c>
      <c r="AH1411" s="115" t="str">
        <f t="shared" si="1054"/>
        <v>A+J=</v>
      </c>
      <c r="AI1411" s="116">
        <f t="shared" si="1046"/>
        <v>45560</v>
      </c>
      <c r="AJ1411" s="10"/>
      <c r="AK1411" s="1"/>
      <c r="AL1411" s="10"/>
      <c r="AM1411" s="1"/>
      <c r="AN1411" s="1"/>
      <c r="AO1411" s="3"/>
      <c r="AP1411" s="3"/>
      <c r="AQ1411" s="4"/>
      <c r="AR1411" s="4"/>
      <c r="AS1411" s="4"/>
      <c r="AT1411" s="4"/>
      <c r="AU1411" s="4"/>
      <c r="AV1411" s="4"/>
      <c r="AW1411" s="1"/>
      <c r="AX1411" s="1"/>
      <c r="AY1411" s="1"/>
      <c r="AZ1411" s="1"/>
      <c r="BA1411" s="1"/>
      <c r="BB1411" s="1"/>
      <c r="BC1411" s="1"/>
      <c r="BD1411" s="1"/>
      <c r="BE1411" s="1"/>
      <c r="BG1411" s="1"/>
      <c r="BH1411" s="1"/>
    </row>
    <row r="1412" spans="1:60" ht="15" customHeight="1" x14ac:dyDescent="0.25">
      <c r="A1412" s="105">
        <f t="shared" si="1037"/>
        <v>45553</v>
      </c>
      <c r="B1412" s="106">
        <f t="shared" si="1024"/>
        <v>529.02576610878657</v>
      </c>
      <c r="C1412" s="2">
        <f t="shared" si="1038"/>
        <v>412.15591393</v>
      </c>
      <c r="D1412" s="2">
        <f t="shared" si="1039"/>
        <v>55.129358199999956</v>
      </c>
      <c r="E1412" s="106">
        <f t="shared" si="1025"/>
        <v>357.02655573000004</v>
      </c>
      <c r="F1412" s="21">
        <f t="shared" si="1040"/>
        <v>6967.89</v>
      </c>
      <c r="G1412" s="108">
        <f t="shared" si="1041"/>
        <v>6966.5</v>
      </c>
      <c r="H1412" s="109">
        <f t="shared" si="1055"/>
        <v>45499</v>
      </c>
      <c r="I1412" s="109">
        <f t="shared" si="1050"/>
        <v>45530</v>
      </c>
      <c r="J1412" s="110">
        <f t="shared" si="1026"/>
        <v>-1.9948650165257931E-4</v>
      </c>
      <c r="K1412" s="117">
        <f t="shared" si="1051"/>
        <v>45560</v>
      </c>
      <c r="L1412" s="178">
        <f t="shared" si="1053"/>
        <v>31</v>
      </c>
      <c r="M1412" s="178">
        <f t="shared" si="1058"/>
        <v>24</v>
      </c>
      <c r="N1412" s="106">
        <f t="shared" si="1027"/>
        <v>0.99984554999999997</v>
      </c>
      <c r="O1412" s="111">
        <f t="shared" si="1057"/>
        <v>1.0038003200000001</v>
      </c>
      <c r="P1412" s="111">
        <f t="shared" si="1042"/>
        <v>1.2844941449834246</v>
      </c>
      <c r="Q1412" s="106">
        <f t="shared" si="1056"/>
        <v>1.2842957500000001</v>
      </c>
      <c r="R1412" s="106">
        <f t="shared" si="1043"/>
        <v>1.2486170000000001</v>
      </c>
      <c r="S1412" s="106">
        <f t="shared" si="1028"/>
        <v>514.62488078000001</v>
      </c>
      <c r="T1412" s="106">
        <f t="shared" si="1029"/>
        <v>13.706095647609393</v>
      </c>
      <c r="U1412" s="106">
        <f t="shared" si="1030"/>
        <v>101.50113243117718</v>
      </c>
      <c r="V1412" s="106">
        <f t="shared" si="1031"/>
        <v>527.36314200878655</v>
      </c>
      <c r="W1412" s="19">
        <f t="shared" si="1049"/>
        <v>0</v>
      </c>
      <c r="X1412" s="2">
        <f t="shared" si="1032"/>
        <v>0</v>
      </c>
      <c r="Y1412" s="4">
        <f t="shared" si="1033"/>
        <v>0</v>
      </c>
      <c r="Z1412" s="106">
        <f t="shared" si="1047"/>
        <v>0</v>
      </c>
      <c r="AA1412" s="114">
        <f t="shared" si="1044"/>
        <v>0.05</v>
      </c>
      <c r="AB1412" s="112">
        <f t="shared" si="1034"/>
        <v>24</v>
      </c>
      <c r="AC1412" s="178">
        <f t="shared" si="1052"/>
        <v>31</v>
      </c>
      <c r="AD1412" s="11">
        <f t="shared" si="1045"/>
        <v>1.0031527119999999</v>
      </c>
      <c r="AE1412" s="106">
        <f t="shared" si="1048"/>
        <v>1.6224640299999999</v>
      </c>
      <c r="AF1412" s="106">
        <f t="shared" si="1035"/>
        <v>1.6626240999999999</v>
      </c>
      <c r="AG1412" s="106">
        <f t="shared" si="1036"/>
        <v>0</v>
      </c>
      <c r="AH1412" s="115" t="str">
        <f t="shared" si="1054"/>
        <v>A+J=</v>
      </c>
      <c r="AI1412" s="116">
        <f t="shared" si="1046"/>
        <v>45560</v>
      </c>
      <c r="AJ1412" s="10"/>
      <c r="AK1412" s="1"/>
      <c r="AL1412" s="10"/>
      <c r="AM1412" s="1"/>
      <c r="AN1412" s="1"/>
      <c r="AO1412" s="3"/>
      <c r="AP1412" s="3"/>
      <c r="AQ1412" s="4"/>
      <c r="AR1412" s="4"/>
      <c r="AS1412" s="4"/>
      <c r="AT1412" s="4"/>
      <c r="AU1412" s="4"/>
      <c r="AV1412" s="4"/>
      <c r="AW1412" s="1"/>
      <c r="AX1412" s="1"/>
      <c r="AY1412" s="1"/>
      <c r="AZ1412" s="1"/>
      <c r="BA1412" s="1"/>
      <c r="BB1412" s="1"/>
      <c r="BC1412" s="1"/>
      <c r="BD1412" s="1"/>
      <c r="BE1412" s="1"/>
      <c r="BG1412" s="1"/>
      <c r="BH1412" s="1"/>
    </row>
    <row r="1413" spans="1:60" ht="15" customHeight="1" x14ac:dyDescent="0.25">
      <c r="A1413" s="105">
        <f t="shared" si="1037"/>
        <v>45554</v>
      </c>
      <c r="B1413" s="106">
        <f t="shared" si="1024"/>
        <v>529.09219676943633</v>
      </c>
      <c r="C1413" s="2">
        <f t="shared" si="1038"/>
        <v>412.15591393</v>
      </c>
      <c r="D1413" s="2">
        <f t="shared" si="1039"/>
        <v>55.129358199999956</v>
      </c>
      <c r="E1413" s="106">
        <f t="shared" si="1025"/>
        <v>357.02655573000004</v>
      </c>
      <c r="F1413" s="21">
        <f t="shared" si="1040"/>
        <v>6967.89</v>
      </c>
      <c r="G1413" s="108">
        <f t="shared" si="1041"/>
        <v>6966.5</v>
      </c>
      <c r="H1413" s="109">
        <f t="shared" si="1055"/>
        <v>45499</v>
      </c>
      <c r="I1413" s="109">
        <f t="shared" si="1050"/>
        <v>45530</v>
      </c>
      <c r="J1413" s="110">
        <f t="shared" si="1026"/>
        <v>-1.9948650165257931E-4</v>
      </c>
      <c r="K1413" s="117">
        <f t="shared" si="1051"/>
        <v>45560</v>
      </c>
      <c r="L1413" s="178">
        <f t="shared" si="1053"/>
        <v>31</v>
      </c>
      <c r="M1413" s="178">
        <f t="shared" si="1058"/>
        <v>25</v>
      </c>
      <c r="N1413" s="106">
        <f t="shared" si="1027"/>
        <v>0.99983911999999997</v>
      </c>
      <c r="O1413" s="111">
        <f t="shared" si="1057"/>
        <v>1.0038003200000001</v>
      </c>
      <c r="P1413" s="111">
        <f t="shared" si="1042"/>
        <v>1.2844941449834246</v>
      </c>
      <c r="Q1413" s="106">
        <f t="shared" si="1056"/>
        <v>1.2842874900000001</v>
      </c>
      <c r="R1413" s="106">
        <f t="shared" si="1043"/>
        <v>1.2486170000000001</v>
      </c>
      <c r="S1413" s="106">
        <f t="shared" si="1028"/>
        <v>514.62488078000001</v>
      </c>
      <c r="T1413" s="106">
        <f t="shared" si="1029"/>
        <v>13.706095647609393</v>
      </c>
      <c r="U1413" s="106">
        <f t="shared" si="1030"/>
        <v>101.49818339182686</v>
      </c>
      <c r="V1413" s="106">
        <f t="shared" si="1031"/>
        <v>527.3601929694363</v>
      </c>
      <c r="W1413" s="19">
        <f t="shared" si="1049"/>
        <v>0</v>
      </c>
      <c r="X1413" s="2">
        <f t="shared" si="1032"/>
        <v>0</v>
      </c>
      <c r="Y1413" s="4">
        <f t="shared" si="1033"/>
        <v>0</v>
      </c>
      <c r="Z1413" s="106">
        <f t="shared" si="1047"/>
        <v>0</v>
      </c>
      <c r="AA1413" s="114">
        <f t="shared" si="1044"/>
        <v>0.05</v>
      </c>
      <c r="AB1413" s="112">
        <f t="shared" si="1034"/>
        <v>25</v>
      </c>
      <c r="AC1413" s="178">
        <f t="shared" si="1052"/>
        <v>31</v>
      </c>
      <c r="AD1413" s="11">
        <f t="shared" si="1045"/>
        <v>1.0032842900000001</v>
      </c>
      <c r="AE1413" s="106">
        <f t="shared" si="1048"/>
        <v>1.69017734</v>
      </c>
      <c r="AF1413" s="106">
        <f t="shared" si="1035"/>
        <v>1.7320038</v>
      </c>
      <c r="AG1413" s="106">
        <f t="shared" si="1036"/>
        <v>0</v>
      </c>
      <c r="AH1413" s="115" t="str">
        <f t="shared" si="1054"/>
        <v>A+J=</v>
      </c>
      <c r="AI1413" s="116">
        <f t="shared" si="1046"/>
        <v>45560</v>
      </c>
      <c r="AJ1413" s="10"/>
      <c r="AK1413" s="1"/>
      <c r="AL1413" s="10"/>
      <c r="AM1413" s="1"/>
      <c r="AN1413" s="1"/>
      <c r="AO1413" s="3"/>
      <c r="AP1413" s="3"/>
      <c r="AQ1413" s="4"/>
      <c r="AR1413" s="4"/>
      <c r="AS1413" s="4"/>
      <c r="AT1413" s="4"/>
      <c r="AU1413" s="4"/>
      <c r="AV1413" s="4"/>
      <c r="AW1413" s="1"/>
      <c r="AX1413" s="1"/>
      <c r="AY1413" s="1"/>
      <c r="AZ1413" s="1"/>
      <c r="BA1413" s="1"/>
      <c r="BB1413" s="1"/>
      <c r="BC1413" s="1"/>
      <c r="BD1413" s="1"/>
      <c r="BE1413" s="1"/>
      <c r="BG1413" s="1"/>
      <c r="BH1413" s="1"/>
    </row>
    <row r="1414" spans="1:60" ht="15" customHeight="1" x14ac:dyDescent="0.25">
      <c r="A1414" s="105">
        <f t="shared" si="1037"/>
        <v>45555</v>
      </c>
      <c r="B1414" s="106">
        <f t="shared" si="1024"/>
        <v>529.15863256982038</v>
      </c>
      <c r="C1414" s="2">
        <f t="shared" si="1038"/>
        <v>412.15591393</v>
      </c>
      <c r="D1414" s="2">
        <f t="shared" si="1039"/>
        <v>55.129358199999956</v>
      </c>
      <c r="E1414" s="106">
        <f t="shared" si="1025"/>
        <v>357.02655573000004</v>
      </c>
      <c r="F1414" s="21">
        <f t="shared" si="1040"/>
        <v>6967.89</v>
      </c>
      <c r="G1414" s="108">
        <f t="shared" si="1041"/>
        <v>6966.5</v>
      </c>
      <c r="H1414" s="109">
        <f t="shared" si="1055"/>
        <v>45499</v>
      </c>
      <c r="I1414" s="109">
        <f t="shared" si="1050"/>
        <v>45530</v>
      </c>
      <c r="J1414" s="110">
        <f t="shared" si="1026"/>
        <v>-1.9948650165257931E-4</v>
      </c>
      <c r="K1414" s="117">
        <f t="shared" si="1051"/>
        <v>45560</v>
      </c>
      <c r="L1414" s="178">
        <f t="shared" si="1053"/>
        <v>31</v>
      </c>
      <c r="M1414" s="178">
        <f t="shared" si="1058"/>
        <v>26</v>
      </c>
      <c r="N1414" s="106">
        <f t="shared" si="1027"/>
        <v>0.99983268000000003</v>
      </c>
      <c r="O1414" s="111">
        <f t="shared" si="1057"/>
        <v>1.0038003200000001</v>
      </c>
      <c r="P1414" s="111">
        <f t="shared" si="1042"/>
        <v>1.2844941449834246</v>
      </c>
      <c r="Q1414" s="106">
        <f t="shared" si="1056"/>
        <v>1.2842792199999999</v>
      </c>
      <c r="R1414" s="106">
        <f t="shared" si="1043"/>
        <v>1.2486170000000001</v>
      </c>
      <c r="S1414" s="106">
        <f t="shared" si="1028"/>
        <v>514.62488078000001</v>
      </c>
      <c r="T1414" s="106">
        <f t="shared" si="1029"/>
        <v>13.706095647609393</v>
      </c>
      <c r="U1414" s="106">
        <f t="shared" si="1030"/>
        <v>101.49523078221092</v>
      </c>
      <c r="V1414" s="106">
        <f t="shared" si="1031"/>
        <v>527.35724035982037</v>
      </c>
      <c r="W1414" s="19">
        <f t="shared" si="1049"/>
        <v>0</v>
      </c>
      <c r="X1414" s="2">
        <f t="shared" si="1032"/>
        <v>0</v>
      </c>
      <c r="Y1414" s="4">
        <f t="shared" si="1033"/>
        <v>0</v>
      </c>
      <c r="Z1414" s="106">
        <f t="shared" si="1047"/>
        <v>0</v>
      </c>
      <c r="AA1414" s="114">
        <f t="shared" si="1044"/>
        <v>0.05</v>
      </c>
      <c r="AB1414" s="112">
        <f t="shared" si="1034"/>
        <v>26</v>
      </c>
      <c r="AC1414" s="178">
        <f t="shared" si="1052"/>
        <v>31</v>
      </c>
      <c r="AD1414" s="11">
        <f t="shared" si="1045"/>
        <v>1.003415886</v>
      </c>
      <c r="AE1414" s="106">
        <f t="shared" si="1048"/>
        <v>1.7578999200000001</v>
      </c>
      <c r="AF1414" s="106">
        <f t="shared" si="1035"/>
        <v>1.8013922099999999</v>
      </c>
      <c r="AG1414" s="106">
        <f t="shared" si="1036"/>
        <v>0</v>
      </c>
      <c r="AH1414" s="115" t="str">
        <f t="shared" si="1054"/>
        <v>A+J=</v>
      </c>
      <c r="AI1414" s="116">
        <f t="shared" si="1046"/>
        <v>45560</v>
      </c>
      <c r="AJ1414" s="10"/>
      <c r="AK1414" s="1"/>
      <c r="AL1414" s="10"/>
      <c r="AM1414" s="1"/>
      <c r="AN1414" s="1"/>
      <c r="AO1414" s="3"/>
      <c r="AP1414" s="3"/>
      <c r="AQ1414" s="4"/>
      <c r="AR1414" s="4"/>
      <c r="AS1414" s="4"/>
      <c r="AT1414" s="4"/>
      <c r="AU1414" s="4"/>
      <c r="AV1414" s="4"/>
      <c r="AW1414" s="1"/>
      <c r="AX1414" s="1"/>
      <c r="AY1414" s="1"/>
      <c r="AZ1414" s="1"/>
      <c r="BA1414" s="1"/>
      <c r="BB1414" s="1"/>
      <c r="BC1414" s="1"/>
      <c r="BD1414" s="1"/>
      <c r="BE1414" s="1"/>
      <c r="BG1414" s="1"/>
      <c r="BH1414" s="1"/>
    </row>
    <row r="1415" spans="1:60" ht="15" customHeight="1" x14ac:dyDescent="0.25">
      <c r="A1415" s="105">
        <f t="shared" si="1037"/>
        <v>45556</v>
      </c>
      <c r="B1415" s="106">
        <f t="shared" si="1024"/>
        <v>529.22508014047003</v>
      </c>
      <c r="C1415" s="2">
        <f t="shared" si="1038"/>
        <v>412.15591393</v>
      </c>
      <c r="D1415" s="2">
        <f t="shared" si="1039"/>
        <v>55.129358199999956</v>
      </c>
      <c r="E1415" s="106">
        <f t="shared" si="1025"/>
        <v>357.02655573000004</v>
      </c>
      <c r="F1415" s="21">
        <f t="shared" si="1040"/>
        <v>6967.89</v>
      </c>
      <c r="G1415" s="108">
        <f t="shared" si="1041"/>
        <v>6966.5</v>
      </c>
      <c r="H1415" s="109">
        <f t="shared" si="1055"/>
        <v>45499</v>
      </c>
      <c r="I1415" s="109">
        <f t="shared" si="1050"/>
        <v>45530</v>
      </c>
      <c r="J1415" s="110">
        <f t="shared" si="1026"/>
        <v>-1.9948650165257931E-4</v>
      </c>
      <c r="K1415" s="117">
        <f t="shared" si="1051"/>
        <v>45560</v>
      </c>
      <c r="L1415" s="178">
        <f t="shared" si="1053"/>
        <v>31</v>
      </c>
      <c r="M1415" s="178">
        <f t="shared" si="1058"/>
        <v>27</v>
      </c>
      <c r="N1415" s="106">
        <f t="shared" si="1027"/>
        <v>0.99982625000000003</v>
      </c>
      <c r="O1415" s="111">
        <f t="shared" si="1057"/>
        <v>1.0038003200000001</v>
      </c>
      <c r="P1415" s="111">
        <f t="shared" si="1042"/>
        <v>1.2844941449834246</v>
      </c>
      <c r="Q1415" s="106">
        <f t="shared" si="1056"/>
        <v>1.28427096</v>
      </c>
      <c r="R1415" s="106">
        <f t="shared" si="1043"/>
        <v>1.2486170000000001</v>
      </c>
      <c r="S1415" s="106">
        <f t="shared" si="1028"/>
        <v>514.62488078000001</v>
      </c>
      <c r="T1415" s="106">
        <f t="shared" si="1029"/>
        <v>13.706095647609393</v>
      </c>
      <c r="U1415" s="106">
        <f t="shared" si="1030"/>
        <v>101.4922817428606</v>
      </c>
      <c r="V1415" s="106">
        <f t="shared" si="1031"/>
        <v>527.35429132047</v>
      </c>
      <c r="W1415" s="19">
        <f t="shared" si="1049"/>
        <v>0</v>
      </c>
      <c r="X1415" s="2">
        <f t="shared" si="1032"/>
        <v>0</v>
      </c>
      <c r="Y1415" s="4">
        <f t="shared" si="1033"/>
        <v>0</v>
      </c>
      <c r="Z1415" s="106">
        <f t="shared" si="1047"/>
        <v>0</v>
      </c>
      <c r="AA1415" s="114">
        <f t="shared" si="1044"/>
        <v>0.05</v>
      </c>
      <c r="AB1415" s="112">
        <f t="shared" si="1034"/>
        <v>27</v>
      </c>
      <c r="AC1415" s="178">
        <f t="shared" si="1052"/>
        <v>31</v>
      </c>
      <c r="AD1415" s="11">
        <f t="shared" si="1045"/>
        <v>1.003547499</v>
      </c>
      <c r="AE1415" s="106">
        <f t="shared" si="1048"/>
        <v>1.8256312400000001</v>
      </c>
      <c r="AF1415" s="106">
        <f t="shared" si="1035"/>
        <v>1.87078882</v>
      </c>
      <c r="AG1415" s="106">
        <f t="shared" si="1036"/>
        <v>0</v>
      </c>
      <c r="AH1415" s="115" t="str">
        <f t="shared" si="1054"/>
        <v>A+J=</v>
      </c>
      <c r="AI1415" s="116">
        <f t="shared" si="1046"/>
        <v>45560</v>
      </c>
      <c r="AJ1415" s="10"/>
      <c r="AK1415" s="1"/>
      <c r="AL1415" s="10"/>
      <c r="AM1415" s="1"/>
      <c r="AN1415" s="1"/>
      <c r="AO1415" s="3"/>
      <c r="AP1415" s="3"/>
      <c r="AQ1415" s="4"/>
      <c r="AR1415" s="4"/>
      <c r="AS1415" s="4"/>
      <c r="AT1415" s="4"/>
      <c r="AU1415" s="4"/>
      <c r="AV1415" s="4"/>
      <c r="AW1415" s="1"/>
      <c r="AX1415" s="1"/>
      <c r="AY1415" s="1"/>
      <c r="AZ1415" s="1"/>
      <c r="BA1415" s="1"/>
      <c r="BB1415" s="1"/>
      <c r="BC1415" s="1"/>
      <c r="BD1415" s="1"/>
      <c r="BE1415" s="1"/>
      <c r="BG1415" s="1"/>
      <c r="BH1415" s="1"/>
    </row>
    <row r="1416" spans="1:60" ht="15" customHeight="1" x14ac:dyDescent="0.25">
      <c r="A1416" s="105">
        <f t="shared" si="1037"/>
        <v>45557</v>
      </c>
      <c r="B1416" s="106">
        <f t="shared" si="1024"/>
        <v>529.29153231085422</v>
      </c>
      <c r="C1416" s="2">
        <f t="shared" si="1038"/>
        <v>412.15591393</v>
      </c>
      <c r="D1416" s="2">
        <f t="shared" si="1039"/>
        <v>55.129358199999956</v>
      </c>
      <c r="E1416" s="106">
        <f t="shared" si="1025"/>
        <v>357.02655573000004</v>
      </c>
      <c r="F1416" s="21">
        <f t="shared" si="1040"/>
        <v>6967.89</v>
      </c>
      <c r="G1416" s="108">
        <f t="shared" si="1041"/>
        <v>6966.5</v>
      </c>
      <c r="H1416" s="109">
        <f t="shared" si="1055"/>
        <v>45499</v>
      </c>
      <c r="I1416" s="109">
        <f t="shared" si="1050"/>
        <v>45530</v>
      </c>
      <c r="J1416" s="110">
        <f t="shared" si="1026"/>
        <v>-1.9948650165257931E-4</v>
      </c>
      <c r="K1416" s="117">
        <f t="shared" si="1051"/>
        <v>45560</v>
      </c>
      <c r="L1416" s="178">
        <f t="shared" si="1053"/>
        <v>31</v>
      </c>
      <c r="M1416" s="178">
        <f t="shared" si="1058"/>
        <v>28</v>
      </c>
      <c r="N1416" s="106">
        <f t="shared" si="1027"/>
        <v>0.99981980999999998</v>
      </c>
      <c r="O1416" s="111">
        <f t="shared" si="1057"/>
        <v>1.0038003200000001</v>
      </c>
      <c r="P1416" s="111">
        <f t="shared" si="1042"/>
        <v>1.2844941449834246</v>
      </c>
      <c r="Q1416" s="106">
        <f t="shared" si="1056"/>
        <v>1.28426269</v>
      </c>
      <c r="R1416" s="106">
        <f t="shared" si="1043"/>
        <v>1.2486170000000001</v>
      </c>
      <c r="S1416" s="106">
        <f t="shared" si="1028"/>
        <v>514.62488078000001</v>
      </c>
      <c r="T1416" s="106">
        <f t="shared" si="1029"/>
        <v>13.706095647609393</v>
      </c>
      <c r="U1416" s="106">
        <f t="shared" si="1030"/>
        <v>101.48932913324474</v>
      </c>
      <c r="V1416" s="106">
        <f t="shared" si="1031"/>
        <v>527.35133871085418</v>
      </c>
      <c r="W1416" s="19">
        <f t="shared" si="1049"/>
        <v>0</v>
      </c>
      <c r="X1416" s="2">
        <f t="shared" si="1032"/>
        <v>0</v>
      </c>
      <c r="Y1416" s="4">
        <f t="shared" si="1033"/>
        <v>0</v>
      </c>
      <c r="Z1416" s="106">
        <f t="shared" si="1047"/>
        <v>0</v>
      </c>
      <c r="AA1416" s="114">
        <f t="shared" si="1044"/>
        <v>0.05</v>
      </c>
      <c r="AB1416" s="112">
        <f t="shared" si="1034"/>
        <v>28</v>
      </c>
      <c r="AC1416" s="178">
        <f t="shared" si="1052"/>
        <v>31</v>
      </c>
      <c r="AD1416" s="11">
        <f t="shared" si="1045"/>
        <v>1.003679129</v>
      </c>
      <c r="AE1416" s="106">
        <f t="shared" si="1048"/>
        <v>1.89337132</v>
      </c>
      <c r="AF1416" s="106">
        <f t="shared" si="1035"/>
        <v>1.9401936</v>
      </c>
      <c r="AG1416" s="106">
        <f t="shared" si="1036"/>
        <v>0</v>
      </c>
      <c r="AH1416" s="115" t="str">
        <f t="shared" si="1054"/>
        <v>A+J=</v>
      </c>
      <c r="AI1416" s="116">
        <f t="shared" si="1046"/>
        <v>45560</v>
      </c>
      <c r="AJ1416" s="10"/>
      <c r="AK1416" s="1"/>
      <c r="AL1416" s="10"/>
      <c r="AM1416" s="1"/>
      <c r="AN1416" s="1"/>
      <c r="AO1416" s="3"/>
      <c r="AP1416" s="3"/>
      <c r="AQ1416" s="4"/>
      <c r="AR1416" s="4"/>
      <c r="AS1416" s="4"/>
      <c r="AT1416" s="4"/>
      <c r="AU1416" s="4"/>
      <c r="AV1416" s="4"/>
      <c r="AW1416" s="1"/>
      <c r="AX1416" s="1"/>
      <c r="AY1416" s="1"/>
      <c r="AZ1416" s="1"/>
      <c r="BA1416" s="1"/>
      <c r="BB1416" s="1"/>
      <c r="BC1416" s="1"/>
      <c r="BD1416" s="1"/>
      <c r="BE1416" s="1"/>
      <c r="BG1416" s="1"/>
      <c r="BH1416" s="1"/>
    </row>
    <row r="1417" spans="1:60" ht="15" customHeight="1" x14ac:dyDescent="0.25">
      <c r="A1417" s="105">
        <f t="shared" si="1037"/>
        <v>45558</v>
      </c>
      <c r="B1417" s="106">
        <f t="shared" si="1024"/>
        <v>529.35799678150386</v>
      </c>
      <c r="C1417" s="2">
        <f t="shared" si="1038"/>
        <v>412.15591393</v>
      </c>
      <c r="D1417" s="2">
        <f t="shared" si="1039"/>
        <v>55.129358199999956</v>
      </c>
      <c r="E1417" s="106">
        <f t="shared" si="1025"/>
        <v>357.02655573000004</v>
      </c>
      <c r="F1417" s="21">
        <f t="shared" si="1040"/>
        <v>6967.89</v>
      </c>
      <c r="G1417" s="108">
        <f t="shared" si="1041"/>
        <v>6966.5</v>
      </c>
      <c r="H1417" s="109">
        <f t="shared" si="1055"/>
        <v>45499</v>
      </c>
      <c r="I1417" s="109">
        <f t="shared" si="1050"/>
        <v>45530</v>
      </c>
      <c r="J1417" s="110">
        <f t="shared" si="1026"/>
        <v>-1.9948650165257931E-4</v>
      </c>
      <c r="K1417" s="117">
        <f t="shared" si="1051"/>
        <v>45560</v>
      </c>
      <c r="L1417" s="178">
        <f t="shared" si="1053"/>
        <v>31</v>
      </c>
      <c r="M1417" s="178">
        <f t="shared" si="1058"/>
        <v>29</v>
      </c>
      <c r="N1417" s="106">
        <f t="shared" si="1027"/>
        <v>0.99981337999999997</v>
      </c>
      <c r="O1417" s="111">
        <f t="shared" si="1057"/>
        <v>1.0038003200000001</v>
      </c>
      <c r="P1417" s="111">
        <f t="shared" si="1042"/>
        <v>1.2844941449834246</v>
      </c>
      <c r="Q1417" s="106">
        <f t="shared" si="1056"/>
        <v>1.2842544300000001</v>
      </c>
      <c r="R1417" s="106">
        <f t="shared" si="1043"/>
        <v>1.2486170000000001</v>
      </c>
      <c r="S1417" s="106">
        <f t="shared" si="1028"/>
        <v>514.62488078000001</v>
      </c>
      <c r="T1417" s="106">
        <f t="shared" si="1029"/>
        <v>13.706095647609393</v>
      </c>
      <c r="U1417" s="106">
        <f t="shared" si="1030"/>
        <v>101.48638009389441</v>
      </c>
      <c r="V1417" s="106">
        <f t="shared" si="1031"/>
        <v>527.34838967150381</v>
      </c>
      <c r="W1417" s="19">
        <f t="shared" si="1049"/>
        <v>0</v>
      </c>
      <c r="X1417" s="2">
        <f t="shared" si="1032"/>
        <v>0</v>
      </c>
      <c r="Y1417" s="4">
        <f t="shared" si="1033"/>
        <v>0</v>
      </c>
      <c r="Z1417" s="106">
        <f t="shared" si="1047"/>
        <v>0</v>
      </c>
      <c r="AA1417" s="114">
        <f t="shared" si="1044"/>
        <v>0.05</v>
      </c>
      <c r="AB1417" s="112">
        <f t="shared" si="1034"/>
        <v>29</v>
      </c>
      <c r="AC1417" s="178">
        <f t="shared" si="1052"/>
        <v>31</v>
      </c>
      <c r="AD1417" s="11">
        <f t="shared" si="1045"/>
        <v>1.003810777</v>
      </c>
      <c r="AE1417" s="106">
        <f t="shared" si="1048"/>
        <v>1.96112065</v>
      </c>
      <c r="AF1417" s="106">
        <f t="shared" si="1035"/>
        <v>2.0096071100000001</v>
      </c>
      <c r="AG1417" s="106">
        <f t="shared" si="1036"/>
        <v>0</v>
      </c>
      <c r="AH1417" s="115" t="str">
        <f t="shared" si="1054"/>
        <v>A+J=</v>
      </c>
      <c r="AI1417" s="116">
        <f t="shared" si="1046"/>
        <v>45560</v>
      </c>
      <c r="AJ1417" s="10"/>
      <c r="AK1417" s="1"/>
      <c r="AL1417" s="10"/>
      <c r="AM1417" s="1"/>
      <c r="AN1417" s="1"/>
      <c r="AO1417" s="3"/>
      <c r="AP1417" s="3"/>
      <c r="AQ1417" s="4"/>
      <c r="AR1417" s="4"/>
      <c r="AS1417" s="4"/>
      <c r="AT1417" s="4"/>
      <c r="AU1417" s="4"/>
      <c r="AV1417" s="4"/>
      <c r="AW1417" s="1"/>
      <c r="AX1417" s="1"/>
      <c r="AY1417" s="1"/>
      <c r="AZ1417" s="1"/>
      <c r="BA1417" s="1"/>
      <c r="BB1417" s="1"/>
      <c r="BC1417" s="1"/>
      <c r="BD1417" s="1"/>
      <c r="BE1417" s="1"/>
      <c r="BG1417" s="1"/>
      <c r="BH1417" s="1"/>
    </row>
    <row r="1418" spans="1:60" ht="15" customHeight="1" x14ac:dyDescent="0.25">
      <c r="A1418" s="105">
        <f t="shared" si="1037"/>
        <v>45559</v>
      </c>
      <c r="B1418" s="106">
        <f t="shared" ref="B1418:B1481" si="1059">(V1418+AF1418)</f>
        <v>529.42446585188793</v>
      </c>
      <c r="C1418" s="2">
        <f t="shared" si="1038"/>
        <v>412.15591393</v>
      </c>
      <c r="D1418" s="2">
        <f t="shared" si="1039"/>
        <v>55.129358199999956</v>
      </c>
      <c r="E1418" s="106">
        <f t="shared" ref="E1418:E1481" si="1060">(C1418-D1418)</f>
        <v>357.02655573000004</v>
      </c>
      <c r="F1418" s="21">
        <f t="shared" si="1040"/>
        <v>6967.89</v>
      </c>
      <c r="G1418" s="108">
        <f t="shared" si="1041"/>
        <v>6966.5</v>
      </c>
      <c r="H1418" s="109">
        <f t="shared" si="1055"/>
        <v>45499</v>
      </c>
      <c r="I1418" s="109">
        <f t="shared" si="1050"/>
        <v>45530</v>
      </c>
      <c r="J1418" s="110">
        <f t="shared" ref="J1418:J1481" si="1061">(G1418/F1418)-1</f>
        <v>-1.9948650165257931E-4</v>
      </c>
      <c r="K1418" s="117">
        <f t="shared" si="1051"/>
        <v>45560</v>
      </c>
      <c r="L1418" s="178">
        <f t="shared" si="1053"/>
        <v>31</v>
      </c>
      <c r="M1418" s="178">
        <f t="shared" si="1058"/>
        <v>30</v>
      </c>
      <c r="N1418" s="106">
        <f t="shared" ref="N1418:N1481" si="1062">TRUNC((G1418/F1418)^TRUNC((M1418/L1418),9),8)</f>
        <v>0.99980694000000003</v>
      </c>
      <c r="O1418" s="111">
        <f t="shared" si="1057"/>
        <v>1.0038003200000001</v>
      </c>
      <c r="P1418" s="111">
        <f t="shared" si="1042"/>
        <v>1.2844941449834246</v>
      </c>
      <c r="Q1418" s="106">
        <f t="shared" si="1056"/>
        <v>1.2842461599999999</v>
      </c>
      <c r="R1418" s="106">
        <f t="shared" si="1043"/>
        <v>1.2486170000000001</v>
      </c>
      <c r="S1418" s="106">
        <f t="shared" ref="S1418:S1481" si="1063">TRUNC(C1418*R1418,8)</f>
        <v>514.62488078000001</v>
      </c>
      <c r="T1418" s="106">
        <f t="shared" ref="T1418:T1481" si="1064">(D1418*(R1418-1))</f>
        <v>13.706095647609393</v>
      </c>
      <c r="U1418" s="106">
        <f t="shared" ref="U1418:U1481" si="1065">(E1418*(Q1418-1))</f>
        <v>101.48342748427848</v>
      </c>
      <c r="V1418" s="106">
        <f t="shared" ref="V1418:V1481" si="1066">(C1418+T1418+U1418)</f>
        <v>527.34543706188788</v>
      </c>
      <c r="W1418" s="19">
        <f t="shared" si="1049"/>
        <v>0</v>
      </c>
      <c r="X1418" s="2">
        <f t="shared" ref="X1418:X1481" si="1067">IF(W1418&gt;0,VLOOKUP(A1418,AL$12:AP$312,5),0)</f>
        <v>0</v>
      </c>
      <c r="Y1418" s="4">
        <f t="shared" ref="Y1418:Y1481" si="1068">IF(W1418&gt;0,VLOOKUP($A1418,$AL$10:$AQ$312,6),0)</f>
        <v>0</v>
      </c>
      <c r="Z1418" s="106">
        <f t="shared" si="1047"/>
        <v>0</v>
      </c>
      <c r="AA1418" s="114">
        <f t="shared" si="1044"/>
        <v>0.05</v>
      </c>
      <c r="AB1418" s="112">
        <f t="shared" ref="AB1418:AB1481" si="1069">M1418</f>
        <v>30</v>
      </c>
      <c r="AC1418" s="178">
        <f t="shared" si="1052"/>
        <v>31</v>
      </c>
      <c r="AD1418" s="11">
        <f t="shared" si="1045"/>
        <v>1.003942442</v>
      </c>
      <c r="AE1418" s="106">
        <f t="shared" si="1048"/>
        <v>2.0288787400000001</v>
      </c>
      <c r="AF1418" s="106">
        <f t="shared" ref="AF1418:AF1481" si="1070">TRUNC((V1418*(AD1418-1)),8)</f>
        <v>2.0790287900000002</v>
      </c>
      <c r="AG1418" s="106">
        <f t="shared" ref="AG1418:AG1481" si="1071">IF(Z1418&gt;0,Z1418+AE1418,0)</f>
        <v>0</v>
      </c>
      <c r="AH1418" s="115" t="str">
        <f t="shared" si="1054"/>
        <v>A+J=</v>
      </c>
      <c r="AI1418" s="116">
        <f t="shared" si="1046"/>
        <v>45560</v>
      </c>
      <c r="AJ1418" s="10"/>
      <c r="AK1418" s="1"/>
      <c r="AL1418" s="10"/>
      <c r="AM1418" s="1"/>
      <c r="AN1418" s="1"/>
      <c r="AO1418" s="3"/>
      <c r="AP1418" s="3"/>
      <c r="AQ1418" s="4"/>
      <c r="AR1418" s="4"/>
      <c r="AS1418" s="4"/>
      <c r="AT1418" s="4"/>
      <c r="AU1418" s="4"/>
      <c r="AV1418" s="4"/>
      <c r="AW1418" s="1"/>
      <c r="AX1418" s="1"/>
      <c r="AY1418" s="1"/>
      <c r="AZ1418" s="1"/>
      <c r="BA1418" s="1"/>
      <c r="BB1418" s="1"/>
      <c r="BC1418" s="1"/>
      <c r="BD1418" s="1"/>
      <c r="BE1418" s="1"/>
      <c r="BG1418" s="1"/>
      <c r="BH1418" s="1"/>
    </row>
    <row r="1419" spans="1:60" ht="15" customHeight="1" x14ac:dyDescent="0.25">
      <c r="A1419" s="105">
        <f t="shared" ref="A1419:A1482" si="1072">(A1418+1)</f>
        <v>45560</v>
      </c>
      <c r="B1419" s="106">
        <f t="shared" si="1059"/>
        <v>529.49094670253749</v>
      </c>
      <c r="C1419" s="2">
        <f t="shared" ref="C1419:C1482" si="1073">TRUNC(IF(W1418&gt;0,VLOOKUP(A1418,$AL$12:$AM$312,2),C1418),8)</f>
        <v>412.15591393</v>
      </c>
      <c r="D1419" s="2">
        <f t="shared" ref="D1419:D1482" si="1074">VLOOKUP(A1419,$AR$13:$AV$312,5)</f>
        <v>55.129358199999956</v>
      </c>
      <c r="E1419" s="106">
        <f t="shared" si="1060"/>
        <v>357.02655573000004</v>
      </c>
      <c r="F1419" s="21">
        <f t="shared" ref="F1419:F1482" si="1075">IF(G1419=G1418,F1418,G1418)</f>
        <v>6967.89</v>
      </c>
      <c r="G1419" s="108">
        <f t="shared" ref="G1419:G1482" si="1076">IF(AND(M1419=1,M1418&gt;1),VLOOKUP(A1418,$BF$13:$BH$98,3),G1418)</f>
        <v>6966.5</v>
      </c>
      <c r="H1419" s="109">
        <f t="shared" si="1055"/>
        <v>45499</v>
      </c>
      <c r="I1419" s="109">
        <f t="shared" si="1050"/>
        <v>45530</v>
      </c>
      <c r="J1419" s="110">
        <f t="shared" si="1061"/>
        <v>-1.9948650165257931E-4</v>
      </c>
      <c r="K1419" s="117">
        <f t="shared" si="1051"/>
        <v>45560</v>
      </c>
      <c r="L1419" s="178">
        <f t="shared" si="1053"/>
        <v>31</v>
      </c>
      <c r="M1419" s="178">
        <f t="shared" si="1058"/>
        <v>31</v>
      </c>
      <c r="N1419" s="106">
        <f t="shared" si="1062"/>
        <v>0.99980051000000003</v>
      </c>
      <c r="O1419" s="111">
        <f t="shared" si="1057"/>
        <v>1.0038003200000001</v>
      </c>
      <c r="P1419" s="111">
        <f t="shared" ref="P1419:P1482" si="1077">IF(K1419&gt;K1418,P1418*O1419,P1418)</f>
        <v>1.2844941449834246</v>
      </c>
      <c r="Q1419" s="106">
        <f t="shared" si="1056"/>
        <v>1.2842378999999999</v>
      </c>
      <c r="R1419" s="106">
        <f t="shared" ref="R1419:R1482" si="1078">IF(AND(W1419&gt;0,MONTH(A1419)=R$9),Q1419,R1418)</f>
        <v>1.2486170000000001</v>
      </c>
      <c r="S1419" s="106">
        <f t="shared" si="1063"/>
        <v>514.62488078000001</v>
      </c>
      <c r="T1419" s="106">
        <f t="shared" si="1064"/>
        <v>13.706095647609393</v>
      </c>
      <c r="U1419" s="106">
        <f t="shared" si="1065"/>
        <v>101.48047844492815</v>
      </c>
      <c r="V1419" s="106">
        <f t="shared" si="1066"/>
        <v>527.34248802253751</v>
      </c>
      <c r="W1419" s="19">
        <f t="shared" si="1049"/>
        <v>47</v>
      </c>
      <c r="X1419" s="2">
        <f t="shared" si="1067"/>
        <v>14.097380879999999</v>
      </c>
      <c r="Y1419" s="4">
        <f t="shared" si="1068"/>
        <v>3.4203999999999998E-2</v>
      </c>
      <c r="Z1419" s="106">
        <f t="shared" si="1047"/>
        <v>17.60222942</v>
      </c>
      <c r="AA1419" s="114">
        <f t="shared" ref="AA1419:AA1482" si="1079">(AA1418)</f>
        <v>0.05</v>
      </c>
      <c r="AB1419" s="112">
        <f t="shared" si="1069"/>
        <v>31</v>
      </c>
      <c r="AC1419" s="178">
        <f t="shared" si="1052"/>
        <v>31</v>
      </c>
      <c r="AD1419" s="11">
        <f t="shared" ref="AD1419:AD1482" si="1080">ROUND((1+AA1419)^(30/360)^(AB1419/AC1419),9)</f>
        <v>1.004074124</v>
      </c>
      <c r="AE1419" s="106">
        <f t="shared" si="1048"/>
        <v>2.0966455700000002</v>
      </c>
      <c r="AF1419" s="106">
        <f t="shared" si="1070"/>
        <v>2.1484586800000001</v>
      </c>
      <c r="AG1419" s="106">
        <f t="shared" si="1071"/>
        <v>19.69887499</v>
      </c>
      <c r="AH1419" s="115" t="str">
        <f t="shared" si="1054"/>
        <v>A+J=</v>
      </c>
      <c r="AI1419" s="116">
        <f t="shared" si="1046"/>
        <v>45560</v>
      </c>
      <c r="AJ1419" s="10"/>
      <c r="AK1419" s="1"/>
      <c r="AL1419" s="10"/>
      <c r="AM1419" s="1"/>
      <c r="AN1419" s="1"/>
      <c r="AO1419" s="3"/>
      <c r="AP1419" s="3"/>
      <c r="AQ1419" s="4"/>
      <c r="AR1419" s="4"/>
      <c r="AS1419" s="4"/>
      <c r="AT1419" s="4"/>
      <c r="AU1419" s="4"/>
      <c r="AV1419" s="4"/>
      <c r="AW1419" s="1"/>
      <c r="AX1419" s="1"/>
      <c r="AY1419" s="1"/>
      <c r="AZ1419" s="1"/>
      <c r="BA1419" s="1"/>
      <c r="BB1419" s="1"/>
      <c r="BC1419" s="1"/>
      <c r="BD1419" s="1"/>
      <c r="BE1419" s="1"/>
      <c r="BG1419" s="1"/>
      <c r="BH1419" s="1"/>
    </row>
    <row r="1420" spans="1:60" ht="15" customHeight="1" x14ac:dyDescent="0.25">
      <c r="A1420" s="105">
        <f t="shared" si="1072"/>
        <v>45561</v>
      </c>
      <c r="B1420" s="106">
        <f t="shared" si="1059"/>
        <v>509.87645235091298</v>
      </c>
      <c r="C1420" s="2">
        <f t="shared" si="1073"/>
        <v>398.05853304999999</v>
      </c>
      <c r="D1420" s="2">
        <f t="shared" si="1074"/>
        <v>41.03197732000001</v>
      </c>
      <c r="E1420" s="106">
        <f t="shared" si="1060"/>
        <v>357.02655572999998</v>
      </c>
      <c r="F1420" s="21">
        <f t="shared" si="1075"/>
        <v>6966.5</v>
      </c>
      <c r="G1420" s="108">
        <f t="shared" si="1076"/>
        <v>6997.15</v>
      </c>
      <c r="H1420" s="109">
        <f t="shared" si="1055"/>
        <v>45530</v>
      </c>
      <c r="I1420" s="109">
        <f t="shared" si="1050"/>
        <v>45561</v>
      </c>
      <c r="J1420" s="110">
        <f t="shared" si="1061"/>
        <v>4.39962678532968E-3</v>
      </c>
      <c r="K1420" s="117">
        <f t="shared" si="1051"/>
        <v>45590</v>
      </c>
      <c r="L1420" s="178">
        <f t="shared" si="1053"/>
        <v>30</v>
      </c>
      <c r="M1420" s="178">
        <f t="shared" si="1058"/>
        <v>1</v>
      </c>
      <c r="N1420" s="106">
        <f t="shared" si="1062"/>
        <v>1.0001463399999999</v>
      </c>
      <c r="O1420" s="111">
        <f t="shared" si="1057"/>
        <v>0.99980051000000003</v>
      </c>
      <c r="P1420" s="111">
        <f t="shared" si="1077"/>
        <v>1.284237901246442</v>
      </c>
      <c r="Q1420" s="106">
        <f t="shared" si="1056"/>
        <v>1.28442583</v>
      </c>
      <c r="R1420" s="106">
        <f t="shared" si="1078"/>
        <v>1.2486170000000001</v>
      </c>
      <c r="S1420" s="106">
        <f t="shared" si="1063"/>
        <v>497.02265136</v>
      </c>
      <c r="T1420" s="106">
        <f t="shared" si="1064"/>
        <v>10.201247105366447</v>
      </c>
      <c r="U1420" s="106">
        <f t="shared" si="1065"/>
        <v>101.5475744455465</v>
      </c>
      <c r="V1420" s="106">
        <f t="shared" si="1066"/>
        <v>509.80735460091296</v>
      </c>
      <c r="W1420" s="19">
        <f t="shared" si="1049"/>
        <v>0</v>
      </c>
      <c r="X1420" s="2">
        <f t="shared" si="1067"/>
        <v>0</v>
      </c>
      <c r="Y1420" s="4">
        <f t="shared" si="1068"/>
        <v>0</v>
      </c>
      <c r="Z1420" s="106">
        <f t="shared" si="1047"/>
        <v>0</v>
      </c>
      <c r="AA1420" s="114">
        <f t="shared" si="1079"/>
        <v>0.05</v>
      </c>
      <c r="AB1420" s="112">
        <f t="shared" si="1069"/>
        <v>1</v>
      </c>
      <c r="AC1420" s="178">
        <f t="shared" si="1052"/>
        <v>30</v>
      </c>
      <c r="AD1420" s="11">
        <f t="shared" si="1080"/>
        <v>1.000135537</v>
      </c>
      <c r="AE1420" s="106">
        <f t="shared" si="1048"/>
        <v>6.7364950000000007E-2</v>
      </c>
      <c r="AF1420" s="106">
        <f t="shared" si="1070"/>
        <v>6.9097749999999999E-2</v>
      </c>
      <c r="AG1420" s="106">
        <f t="shared" si="1071"/>
        <v>0</v>
      </c>
      <c r="AH1420" s="115" t="str">
        <f t="shared" si="1054"/>
        <v>A+J=</v>
      </c>
      <c r="AI1420" s="116">
        <f t="shared" ref="AI1420:AI1483" si="1081">IF(W1419&gt;0,VLOOKUP(A1419,$AL$10:$AZ$312,14),AI1419)</f>
        <v>45590</v>
      </c>
      <c r="AJ1420" s="10"/>
      <c r="AK1420" s="1"/>
      <c r="AL1420" s="10"/>
      <c r="AM1420" s="1"/>
      <c r="AN1420" s="1"/>
      <c r="AO1420" s="3"/>
      <c r="AP1420" s="3"/>
      <c r="AQ1420" s="4"/>
      <c r="AR1420" s="4"/>
      <c r="AS1420" s="4"/>
      <c r="AT1420" s="4"/>
      <c r="AU1420" s="4"/>
      <c r="AV1420" s="4"/>
      <c r="AW1420" s="1"/>
      <c r="AX1420" s="1"/>
      <c r="AY1420" s="1"/>
      <c r="AZ1420" s="1"/>
      <c r="BA1420" s="1"/>
      <c r="BB1420" s="1"/>
      <c r="BC1420" s="1"/>
      <c r="BD1420" s="1"/>
      <c r="BE1420" s="1"/>
      <c r="BG1420" s="1"/>
      <c r="BH1420" s="1"/>
    </row>
    <row r="1421" spans="1:60" ht="15" customHeight="1" x14ac:dyDescent="0.25">
      <c r="A1421" s="105">
        <f t="shared" si="1072"/>
        <v>45562</v>
      </c>
      <c r="B1421" s="106">
        <f t="shared" si="1059"/>
        <v>510.01268470232799</v>
      </c>
      <c r="C1421" s="2">
        <f t="shared" si="1073"/>
        <v>398.05853304999999</v>
      </c>
      <c r="D1421" s="2">
        <f t="shared" si="1074"/>
        <v>41.03197732000001</v>
      </c>
      <c r="E1421" s="106">
        <f t="shared" si="1060"/>
        <v>357.02655572999998</v>
      </c>
      <c r="F1421" s="21">
        <f t="shared" si="1075"/>
        <v>6966.5</v>
      </c>
      <c r="G1421" s="108">
        <f t="shared" si="1076"/>
        <v>6997.15</v>
      </c>
      <c r="H1421" s="109">
        <f t="shared" si="1055"/>
        <v>45530</v>
      </c>
      <c r="I1421" s="109">
        <f t="shared" si="1050"/>
        <v>45561</v>
      </c>
      <c r="J1421" s="110">
        <f t="shared" si="1061"/>
        <v>4.39962678532968E-3</v>
      </c>
      <c r="K1421" s="117">
        <f t="shared" si="1051"/>
        <v>45590</v>
      </c>
      <c r="L1421" s="178">
        <f t="shared" si="1053"/>
        <v>30</v>
      </c>
      <c r="M1421" s="178">
        <f t="shared" si="1058"/>
        <v>2</v>
      </c>
      <c r="N1421" s="106">
        <f t="shared" si="1062"/>
        <v>1.0002926999999999</v>
      </c>
      <c r="O1421" s="111">
        <f t="shared" si="1057"/>
        <v>0.99980051000000003</v>
      </c>
      <c r="P1421" s="111">
        <f t="shared" si="1077"/>
        <v>1.284237901246442</v>
      </c>
      <c r="Q1421" s="106">
        <f t="shared" si="1056"/>
        <v>1.2846137900000001</v>
      </c>
      <c r="R1421" s="106">
        <f t="shared" si="1078"/>
        <v>1.2486170000000001</v>
      </c>
      <c r="S1421" s="106">
        <f t="shared" si="1063"/>
        <v>497.02265136</v>
      </c>
      <c r="T1421" s="106">
        <f t="shared" si="1064"/>
        <v>10.201247105366447</v>
      </c>
      <c r="U1421" s="106">
        <f t="shared" si="1065"/>
        <v>101.61468115696154</v>
      </c>
      <c r="V1421" s="106">
        <f t="shared" si="1066"/>
        <v>509.87446131232798</v>
      </c>
      <c r="W1421" s="19">
        <f t="shared" si="1049"/>
        <v>0</v>
      </c>
      <c r="X1421" s="2">
        <f t="shared" si="1067"/>
        <v>0</v>
      </c>
      <c r="Y1421" s="4">
        <f t="shared" si="1068"/>
        <v>0</v>
      </c>
      <c r="Z1421" s="106">
        <f t="shared" si="1047"/>
        <v>0</v>
      </c>
      <c r="AA1421" s="114">
        <f t="shared" si="1079"/>
        <v>0.05</v>
      </c>
      <c r="AB1421" s="112">
        <f t="shared" si="1069"/>
        <v>2</v>
      </c>
      <c r="AC1421" s="178">
        <f t="shared" si="1052"/>
        <v>30</v>
      </c>
      <c r="AD1421" s="11">
        <f t="shared" si="1080"/>
        <v>1.0002710930000001</v>
      </c>
      <c r="AE1421" s="106">
        <f t="shared" si="1048"/>
        <v>0.13473936</v>
      </c>
      <c r="AF1421" s="106">
        <f t="shared" si="1070"/>
        <v>0.13822339</v>
      </c>
      <c r="AG1421" s="106">
        <f t="shared" si="1071"/>
        <v>0</v>
      </c>
      <c r="AH1421" s="115" t="str">
        <f t="shared" si="1054"/>
        <v>A+J=</v>
      </c>
      <c r="AI1421" s="116">
        <f t="shared" si="1081"/>
        <v>45590</v>
      </c>
      <c r="AJ1421" s="10"/>
      <c r="AK1421" s="1"/>
      <c r="AL1421" s="10"/>
      <c r="AM1421" s="1"/>
      <c r="AN1421" s="1"/>
      <c r="AO1421" s="3"/>
      <c r="AP1421" s="3"/>
      <c r="AQ1421" s="4"/>
      <c r="AR1421" s="4"/>
      <c r="AS1421" s="4"/>
      <c r="AT1421" s="4"/>
      <c r="AU1421" s="4"/>
      <c r="AV1421" s="4"/>
      <c r="AW1421" s="1"/>
      <c r="AX1421" s="1"/>
      <c r="AY1421" s="1"/>
      <c r="AZ1421" s="1"/>
      <c r="BA1421" s="1"/>
      <c r="BB1421" s="1"/>
      <c r="BC1421" s="1"/>
      <c r="BD1421" s="1"/>
      <c r="BE1421" s="1"/>
      <c r="BG1421" s="1"/>
      <c r="BH1421" s="1"/>
    </row>
    <row r="1422" spans="1:60" ht="15" customHeight="1" x14ac:dyDescent="0.25">
      <c r="A1422" s="105">
        <f t="shared" si="1072"/>
        <v>45563</v>
      </c>
      <c r="B1422" s="106">
        <f t="shared" si="1059"/>
        <v>510.14895871480519</v>
      </c>
      <c r="C1422" s="2">
        <f t="shared" si="1073"/>
        <v>398.05853304999999</v>
      </c>
      <c r="D1422" s="2">
        <f t="shared" si="1074"/>
        <v>41.03197732000001</v>
      </c>
      <c r="E1422" s="106">
        <f t="shared" si="1060"/>
        <v>357.02655572999998</v>
      </c>
      <c r="F1422" s="21">
        <f t="shared" si="1075"/>
        <v>6966.5</v>
      </c>
      <c r="G1422" s="108">
        <f t="shared" si="1076"/>
        <v>6997.15</v>
      </c>
      <c r="H1422" s="109">
        <f t="shared" si="1055"/>
        <v>45530</v>
      </c>
      <c r="I1422" s="109">
        <f t="shared" si="1050"/>
        <v>45561</v>
      </c>
      <c r="J1422" s="110">
        <f t="shared" si="1061"/>
        <v>4.39962678532968E-3</v>
      </c>
      <c r="K1422" s="117">
        <f t="shared" si="1051"/>
        <v>45590</v>
      </c>
      <c r="L1422" s="178">
        <f t="shared" si="1053"/>
        <v>30</v>
      </c>
      <c r="M1422" s="178">
        <f t="shared" si="1058"/>
        <v>3</v>
      </c>
      <c r="N1422" s="106">
        <f t="shared" si="1062"/>
        <v>1.00043909</v>
      </c>
      <c r="O1422" s="111">
        <f t="shared" si="1057"/>
        <v>0.99980051000000003</v>
      </c>
      <c r="P1422" s="111">
        <f t="shared" si="1077"/>
        <v>1.284237901246442</v>
      </c>
      <c r="Q1422" s="106">
        <f t="shared" si="1056"/>
        <v>1.2848017899999999</v>
      </c>
      <c r="R1422" s="106">
        <f t="shared" si="1078"/>
        <v>1.2486170000000001</v>
      </c>
      <c r="S1422" s="106">
        <f t="shared" si="1063"/>
        <v>497.02265136</v>
      </c>
      <c r="T1422" s="106">
        <f t="shared" si="1064"/>
        <v>10.201247105366447</v>
      </c>
      <c r="U1422" s="106">
        <f t="shared" si="1065"/>
        <v>101.68180214943874</v>
      </c>
      <c r="V1422" s="106">
        <f t="shared" si="1066"/>
        <v>509.94158230480519</v>
      </c>
      <c r="W1422" s="19">
        <f t="shared" si="1049"/>
        <v>0</v>
      </c>
      <c r="X1422" s="2">
        <f t="shared" si="1067"/>
        <v>0</v>
      </c>
      <c r="Y1422" s="4">
        <f t="shared" si="1068"/>
        <v>0</v>
      </c>
      <c r="Z1422" s="106">
        <f t="shared" si="1047"/>
        <v>0</v>
      </c>
      <c r="AA1422" s="114">
        <f t="shared" si="1079"/>
        <v>0.05</v>
      </c>
      <c r="AB1422" s="112">
        <f t="shared" si="1069"/>
        <v>3</v>
      </c>
      <c r="AC1422" s="178">
        <f t="shared" si="1052"/>
        <v>30</v>
      </c>
      <c r="AD1422" s="11">
        <f t="shared" si="1080"/>
        <v>1.000406667</v>
      </c>
      <c r="AE1422" s="106">
        <f t="shared" si="1048"/>
        <v>0.20212271000000001</v>
      </c>
      <c r="AF1422" s="106">
        <f t="shared" si="1070"/>
        <v>0.20737641000000001</v>
      </c>
      <c r="AG1422" s="106">
        <f t="shared" si="1071"/>
        <v>0</v>
      </c>
      <c r="AH1422" s="115" t="str">
        <f t="shared" si="1054"/>
        <v>A+J=</v>
      </c>
      <c r="AI1422" s="116">
        <f t="shared" si="1081"/>
        <v>45590</v>
      </c>
      <c r="AJ1422" s="10"/>
      <c r="AK1422" s="1"/>
      <c r="AL1422" s="10"/>
      <c r="AM1422" s="1"/>
      <c r="AN1422" s="1"/>
      <c r="AO1422" s="3"/>
      <c r="AP1422" s="3"/>
      <c r="AQ1422" s="4"/>
      <c r="AR1422" s="4"/>
      <c r="AS1422" s="4"/>
      <c r="AT1422" s="4"/>
      <c r="AU1422" s="4"/>
      <c r="AV1422" s="4"/>
      <c r="AW1422" s="1"/>
      <c r="AX1422" s="1"/>
      <c r="AY1422" s="1"/>
      <c r="AZ1422" s="1"/>
      <c r="BA1422" s="1"/>
      <c r="BB1422" s="1"/>
      <c r="BC1422" s="1"/>
      <c r="BD1422" s="1"/>
      <c r="BE1422" s="1"/>
      <c r="BG1422" s="1"/>
      <c r="BH1422" s="1"/>
    </row>
    <row r="1423" spans="1:60" ht="15" customHeight="1" x14ac:dyDescent="0.25">
      <c r="A1423" s="105">
        <f t="shared" si="1072"/>
        <v>45564</v>
      </c>
      <c r="B1423" s="106">
        <f t="shared" si="1059"/>
        <v>510.28527132807915</v>
      </c>
      <c r="C1423" s="2">
        <f t="shared" si="1073"/>
        <v>398.05853304999999</v>
      </c>
      <c r="D1423" s="2">
        <f t="shared" si="1074"/>
        <v>41.03197732000001</v>
      </c>
      <c r="E1423" s="106">
        <f t="shared" si="1060"/>
        <v>357.02655572999998</v>
      </c>
      <c r="F1423" s="21">
        <f t="shared" si="1075"/>
        <v>6966.5</v>
      </c>
      <c r="G1423" s="108">
        <f t="shared" si="1076"/>
        <v>6997.15</v>
      </c>
      <c r="H1423" s="109">
        <f t="shared" si="1055"/>
        <v>45530</v>
      </c>
      <c r="I1423" s="109">
        <f t="shared" si="1050"/>
        <v>45561</v>
      </c>
      <c r="J1423" s="110">
        <f t="shared" si="1061"/>
        <v>4.39962678532968E-3</v>
      </c>
      <c r="K1423" s="117">
        <f t="shared" si="1051"/>
        <v>45590</v>
      </c>
      <c r="L1423" s="178">
        <f t="shared" si="1053"/>
        <v>30</v>
      </c>
      <c r="M1423" s="178">
        <f t="shared" si="1058"/>
        <v>4</v>
      </c>
      <c r="N1423" s="106">
        <f t="shared" si="1062"/>
        <v>1.0005854999999999</v>
      </c>
      <c r="O1423" s="111">
        <f t="shared" si="1057"/>
        <v>0.99980051000000003</v>
      </c>
      <c r="P1423" s="111">
        <f t="shared" si="1077"/>
        <v>1.284237901246442</v>
      </c>
      <c r="Q1423" s="106">
        <f t="shared" si="1056"/>
        <v>1.2849898200000001</v>
      </c>
      <c r="R1423" s="106">
        <f t="shared" si="1078"/>
        <v>1.2486170000000001</v>
      </c>
      <c r="S1423" s="106">
        <f t="shared" si="1063"/>
        <v>497.02265136</v>
      </c>
      <c r="T1423" s="106">
        <f t="shared" si="1064"/>
        <v>10.201247105366447</v>
      </c>
      <c r="U1423" s="106">
        <f t="shared" si="1065"/>
        <v>101.74893385271268</v>
      </c>
      <c r="V1423" s="106">
        <f t="shared" si="1066"/>
        <v>510.00871400807915</v>
      </c>
      <c r="W1423" s="19">
        <f t="shared" si="1049"/>
        <v>0</v>
      </c>
      <c r="X1423" s="2">
        <f t="shared" si="1067"/>
        <v>0</v>
      </c>
      <c r="Y1423" s="4">
        <f t="shared" si="1068"/>
        <v>0</v>
      </c>
      <c r="Z1423" s="106">
        <f t="shared" ref="Z1423:Z1486" si="1082">IF(Y1423&gt;0,TRUNC(Y1423*S1423,8),0)</f>
        <v>0</v>
      </c>
      <c r="AA1423" s="114">
        <f t="shared" si="1079"/>
        <v>0.05</v>
      </c>
      <c r="AB1423" s="112">
        <f t="shared" si="1069"/>
        <v>4</v>
      </c>
      <c r="AC1423" s="178">
        <f t="shared" si="1052"/>
        <v>30</v>
      </c>
      <c r="AD1423" s="11">
        <f t="shared" si="1080"/>
        <v>1.00054226</v>
      </c>
      <c r="AE1423" s="106">
        <f t="shared" ref="AE1423:AE1486" si="1083">TRUNC((S1423*(AD1423-1)),8)</f>
        <v>0.26951550000000002</v>
      </c>
      <c r="AF1423" s="106">
        <f t="shared" si="1070"/>
        <v>0.27655732</v>
      </c>
      <c r="AG1423" s="106">
        <f t="shared" si="1071"/>
        <v>0</v>
      </c>
      <c r="AH1423" s="115" t="str">
        <f t="shared" si="1054"/>
        <v>A+J=</v>
      </c>
      <c r="AI1423" s="116">
        <f t="shared" si="1081"/>
        <v>45590</v>
      </c>
      <c r="AJ1423" s="10"/>
      <c r="AK1423" s="1"/>
      <c r="AL1423" s="10"/>
      <c r="AM1423" s="1"/>
      <c r="AN1423" s="1"/>
      <c r="AO1423" s="3"/>
      <c r="AP1423" s="3"/>
      <c r="AQ1423" s="4"/>
      <c r="AR1423" s="4"/>
      <c r="AS1423" s="4"/>
      <c r="AT1423" s="4"/>
      <c r="AU1423" s="4"/>
      <c r="AV1423" s="4"/>
      <c r="AW1423" s="1"/>
      <c r="AX1423" s="1"/>
      <c r="AY1423" s="1"/>
      <c r="AZ1423" s="1"/>
      <c r="BA1423" s="1"/>
      <c r="BB1423" s="1"/>
      <c r="BC1423" s="1"/>
      <c r="BD1423" s="1"/>
      <c r="BE1423" s="1"/>
      <c r="BG1423" s="1"/>
      <c r="BH1423" s="1"/>
    </row>
    <row r="1424" spans="1:60" ht="15" customHeight="1" x14ac:dyDescent="0.25">
      <c r="A1424" s="105">
        <f t="shared" si="1072"/>
        <v>45565</v>
      </c>
      <c r="B1424" s="106">
        <f t="shared" si="1059"/>
        <v>510.42161847188419</v>
      </c>
      <c r="C1424" s="2">
        <f t="shared" si="1073"/>
        <v>398.05853304999999</v>
      </c>
      <c r="D1424" s="2">
        <f t="shared" si="1074"/>
        <v>41.03197732000001</v>
      </c>
      <c r="E1424" s="106">
        <f t="shared" si="1060"/>
        <v>357.02655572999998</v>
      </c>
      <c r="F1424" s="21">
        <f t="shared" si="1075"/>
        <v>6966.5</v>
      </c>
      <c r="G1424" s="108">
        <f t="shared" si="1076"/>
        <v>6997.15</v>
      </c>
      <c r="H1424" s="109">
        <f t="shared" si="1055"/>
        <v>45530</v>
      </c>
      <c r="I1424" s="109">
        <f t="shared" si="1050"/>
        <v>45561</v>
      </c>
      <c r="J1424" s="110">
        <f t="shared" si="1061"/>
        <v>4.39962678532968E-3</v>
      </c>
      <c r="K1424" s="117">
        <f t="shared" si="1051"/>
        <v>45590</v>
      </c>
      <c r="L1424" s="178">
        <f t="shared" si="1053"/>
        <v>30</v>
      </c>
      <c r="M1424" s="178">
        <f t="shared" si="1058"/>
        <v>5</v>
      </c>
      <c r="N1424" s="106">
        <f t="shared" si="1062"/>
        <v>1.0007319299999999</v>
      </c>
      <c r="O1424" s="111">
        <f t="shared" si="1057"/>
        <v>0.99980051000000003</v>
      </c>
      <c r="P1424" s="111">
        <f t="shared" si="1077"/>
        <v>1.284237901246442</v>
      </c>
      <c r="Q1424" s="106">
        <f t="shared" si="1056"/>
        <v>1.2851778700000001</v>
      </c>
      <c r="R1424" s="106">
        <f t="shared" si="1078"/>
        <v>1.2486170000000001</v>
      </c>
      <c r="S1424" s="106">
        <f t="shared" si="1063"/>
        <v>497.02265136</v>
      </c>
      <c r="T1424" s="106">
        <f t="shared" si="1064"/>
        <v>10.201247105366447</v>
      </c>
      <c r="U1424" s="106">
        <f t="shared" si="1065"/>
        <v>101.81607269651771</v>
      </c>
      <c r="V1424" s="106">
        <f t="shared" si="1066"/>
        <v>510.07585285188418</v>
      </c>
      <c r="W1424" s="19">
        <f t="shared" si="1049"/>
        <v>0</v>
      </c>
      <c r="X1424" s="2">
        <f t="shared" si="1067"/>
        <v>0</v>
      </c>
      <c r="Y1424" s="4">
        <f t="shared" si="1068"/>
        <v>0</v>
      </c>
      <c r="Z1424" s="106">
        <f t="shared" si="1082"/>
        <v>0</v>
      </c>
      <c r="AA1424" s="114">
        <f t="shared" si="1079"/>
        <v>0.05</v>
      </c>
      <c r="AB1424" s="112">
        <f t="shared" si="1069"/>
        <v>5</v>
      </c>
      <c r="AC1424" s="178">
        <f t="shared" si="1052"/>
        <v>30</v>
      </c>
      <c r="AD1424" s="11">
        <f t="shared" si="1080"/>
        <v>1.0006778709999999</v>
      </c>
      <c r="AE1424" s="106">
        <f t="shared" si="1083"/>
        <v>0.33691724000000001</v>
      </c>
      <c r="AF1424" s="106">
        <f t="shared" si="1070"/>
        <v>0.34576562</v>
      </c>
      <c r="AG1424" s="106">
        <f t="shared" si="1071"/>
        <v>0</v>
      </c>
      <c r="AH1424" s="115" t="str">
        <f t="shared" si="1054"/>
        <v>A+J=</v>
      </c>
      <c r="AI1424" s="116">
        <f t="shared" si="1081"/>
        <v>45590</v>
      </c>
      <c r="AJ1424" s="10"/>
      <c r="AK1424" s="1"/>
      <c r="AL1424" s="10"/>
      <c r="AM1424" s="1"/>
      <c r="AN1424" s="1"/>
      <c r="AO1424" s="3"/>
      <c r="AP1424" s="3"/>
      <c r="AQ1424" s="4"/>
      <c r="AR1424" s="4"/>
      <c r="AS1424" s="4"/>
      <c r="AT1424" s="4"/>
      <c r="AU1424" s="4"/>
      <c r="AV1424" s="4"/>
      <c r="AW1424" s="1"/>
      <c r="AX1424" s="1"/>
      <c r="AY1424" s="1"/>
      <c r="AZ1424" s="1"/>
      <c r="BA1424" s="1"/>
      <c r="BB1424" s="1"/>
      <c r="BC1424" s="1"/>
      <c r="BD1424" s="1"/>
      <c r="BE1424" s="1"/>
      <c r="BG1424" s="1"/>
      <c r="BH1424" s="1"/>
    </row>
    <row r="1425" spans="1:60" ht="15" customHeight="1" x14ac:dyDescent="0.25">
      <c r="A1425" s="105">
        <f t="shared" si="1072"/>
        <v>45566</v>
      </c>
      <c r="B1425" s="106">
        <f t="shared" si="1059"/>
        <v>510.55800373648589</v>
      </c>
      <c r="C1425" s="2">
        <f t="shared" si="1073"/>
        <v>398.05853304999999</v>
      </c>
      <c r="D1425" s="2">
        <f t="shared" si="1074"/>
        <v>41.03197732000001</v>
      </c>
      <c r="E1425" s="106">
        <f t="shared" si="1060"/>
        <v>357.02655572999998</v>
      </c>
      <c r="F1425" s="21">
        <f t="shared" si="1075"/>
        <v>6966.5</v>
      </c>
      <c r="G1425" s="108">
        <f t="shared" si="1076"/>
        <v>6997.15</v>
      </c>
      <c r="H1425" s="109">
        <f t="shared" si="1055"/>
        <v>45530</v>
      </c>
      <c r="I1425" s="109">
        <f t="shared" si="1050"/>
        <v>45561</v>
      </c>
      <c r="J1425" s="110">
        <f t="shared" si="1061"/>
        <v>4.39962678532968E-3</v>
      </c>
      <c r="K1425" s="117">
        <f t="shared" si="1051"/>
        <v>45590</v>
      </c>
      <c r="L1425" s="178">
        <f t="shared" si="1053"/>
        <v>30</v>
      </c>
      <c r="M1425" s="178">
        <f t="shared" si="1058"/>
        <v>6</v>
      </c>
      <c r="N1425" s="106">
        <f t="shared" si="1062"/>
        <v>1.0008783800000001</v>
      </c>
      <c r="O1425" s="111">
        <f t="shared" si="1057"/>
        <v>0.99980051000000003</v>
      </c>
      <c r="P1425" s="111">
        <f t="shared" si="1077"/>
        <v>1.284237901246442</v>
      </c>
      <c r="Q1425" s="106">
        <f t="shared" si="1056"/>
        <v>1.2853659500000001</v>
      </c>
      <c r="R1425" s="106">
        <f t="shared" si="1078"/>
        <v>1.2486170000000001</v>
      </c>
      <c r="S1425" s="106">
        <f t="shared" si="1063"/>
        <v>497.02265136</v>
      </c>
      <c r="T1425" s="106">
        <f t="shared" si="1064"/>
        <v>10.201247105366447</v>
      </c>
      <c r="U1425" s="106">
        <f t="shared" si="1065"/>
        <v>101.88322225111942</v>
      </c>
      <c r="V1425" s="106">
        <f t="shared" si="1066"/>
        <v>510.14300240648589</v>
      </c>
      <c r="W1425" s="19">
        <f t="shared" si="1049"/>
        <v>0</v>
      </c>
      <c r="X1425" s="2">
        <f t="shared" si="1067"/>
        <v>0</v>
      </c>
      <c r="Y1425" s="4">
        <f t="shared" si="1068"/>
        <v>0</v>
      </c>
      <c r="Z1425" s="106">
        <f t="shared" si="1082"/>
        <v>0</v>
      </c>
      <c r="AA1425" s="114">
        <f t="shared" si="1079"/>
        <v>0.05</v>
      </c>
      <c r="AB1425" s="112">
        <f t="shared" si="1069"/>
        <v>6</v>
      </c>
      <c r="AC1425" s="178">
        <f t="shared" si="1052"/>
        <v>30</v>
      </c>
      <c r="AD1425" s="11">
        <f t="shared" si="1080"/>
        <v>1.0008135</v>
      </c>
      <c r="AE1425" s="106">
        <f t="shared" si="1083"/>
        <v>0.40432792000000001</v>
      </c>
      <c r="AF1425" s="106">
        <f t="shared" si="1070"/>
        <v>0.41500133</v>
      </c>
      <c r="AG1425" s="106">
        <f t="shared" si="1071"/>
        <v>0</v>
      </c>
      <c r="AH1425" s="115" t="str">
        <f t="shared" si="1054"/>
        <v>A+J=</v>
      </c>
      <c r="AI1425" s="116">
        <f t="shared" si="1081"/>
        <v>45590</v>
      </c>
      <c r="AJ1425" s="10"/>
      <c r="AK1425" s="1"/>
      <c r="AL1425" s="10"/>
      <c r="AM1425" s="1"/>
      <c r="AN1425" s="1"/>
      <c r="AO1425" s="3"/>
      <c r="AP1425" s="3"/>
      <c r="AQ1425" s="4"/>
      <c r="AR1425" s="4"/>
      <c r="AS1425" s="4"/>
      <c r="AT1425" s="4"/>
      <c r="AU1425" s="4"/>
      <c r="AV1425" s="4"/>
      <c r="AW1425" s="1"/>
      <c r="AX1425" s="1"/>
      <c r="AY1425" s="1"/>
      <c r="AZ1425" s="1"/>
      <c r="BA1425" s="1"/>
      <c r="BB1425" s="1"/>
      <c r="BC1425" s="1"/>
      <c r="BD1425" s="1"/>
      <c r="BE1425" s="1"/>
      <c r="BG1425" s="1"/>
      <c r="BH1425" s="1"/>
    </row>
    <row r="1426" spans="1:60" ht="15" customHeight="1" x14ac:dyDescent="0.25">
      <c r="A1426" s="105">
        <f t="shared" si="1072"/>
        <v>45567</v>
      </c>
      <c r="B1426" s="106">
        <f t="shared" si="1059"/>
        <v>510.69442405161868</v>
      </c>
      <c r="C1426" s="2">
        <f t="shared" si="1073"/>
        <v>398.05853304999999</v>
      </c>
      <c r="D1426" s="2">
        <f t="shared" si="1074"/>
        <v>41.03197732000001</v>
      </c>
      <c r="E1426" s="106">
        <f t="shared" si="1060"/>
        <v>357.02655572999998</v>
      </c>
      <c r="F1426" s="21">
        <f t="shared" si="1075"/>
        <v>6966.5</v>
      </c>
      <c r="G1426" s="108">
        <f t="shared" si="1076"/>
        <v>6997.15</v>
      </c>
      <c r="H1426" s="109">
        <f t="shared" si="1055"/>
        <v>45530</v>
      </c>
      <c r="I1426" s="109">
        <f t="shared" si="1050"/>
        <v>45561</v>
      </c>
      <c r="J1426" s="110">
        <f t="shared" si="1061"/>
        <v>4.39962678532968E-3</v>
      </c>
      <c r="K1426" s="117">
        <f t="shared" si="1051"/>
        <v>45590</v>
      </c>
      <c r="L1426" s="178">
        <f t="shared" si="1053"/>
        <v>30</v>
      </c>
      <c r="M1426" s="178">
        <f t="shared" si="1058"/>
        <v>7</v>
      </c>
      <c r="N1426" s="106">
        <f t="shared" si="1062"/>
        <v>1.0010248500000001</v>
      </c>
      <c r="O1426" s="111">
        <f t="shared" si="1057"/>
        <v>0.99980051000000003</v>
      </c>
      <c r="P1426" s="111">
        <f t="shared" si="1077"/>
        <v>1.284237901246442</v>
      </c>
      <c r="Q1426" s="106">
        <f t="shared" si="1056"/>
        <v>1.28555405</v>
      </c>
      <c r="R1426" s="106">
        <f t="shared" si="1078"/>
        <v>1.2486170000000001</v>
      </c>
      <c r="S1426" s="106">
        <f t="shared" si="1063"/>
        <v>497.02265136</v>
      </c>
      <c r="T1426" s="106">
        <f t="shared" si="1064"/>
        <v>10.201247105366447</v>
      </c>
      <c r="U1426" s="106">
        <f t="shared" si="1065"/>
        <v>101.9503789462522</v>
      </c>
      <c r="V1426" s="106">
        <f t="shared" si="1066"/>
        <v>510.21015910161867</v>
      </c>
      <c r="W1426" s="19">
        <f t="shared" si="1049"/>
        <v>0</v>
      </c>
      <c r="X1426" s="2">
        <f t="shared" si="1067"/>
        <v>0</v>
      </c>
      <c r="Y1426" s="4">
        <f t="shared" si="1068"/>
        <v>0</v>
      </c>
      <c r="Z1426" s="106">
        <f t="shared" si="1082"/>
        <v>0</v>
      </c>
      <c r="AA1426" s="114">
        <f t="shared" si="1079"/>
        <v>0.05</v>
      </c>
      <c r="AB1426" s="112">
        <f t="shared" si="1069"/>
        <v>7</v>
      </c>
      <c r="AC1426" s="178">
        <f t="shared" si="1052"/>
        <v>30</v>
      </c>
      <c r="AD1426" s="11">
        <f t="shared" si="1080"/>
        <v>1.0009491479999999</v>
      </c>
      <c r="AE1426" s="106">
        <f t="shared" si="1083"/>
        <v>0.47174804999999997</v>
      </c>
      <c r="AF1426" s="106">
        <f t="shared" si="1070"/>
        <v>0.48426495000000003</v>
      </c>
      <c r="AG1426" s="106">
        <f t="shared" si="1071"/>
        <v>0</v>
      </c>
      <c r="AH1426" s="115" t="str">
        <f t="shared" si="1054"/>
        <v>A+J=</v>
      </c>
      <c r="AI1426" s="116">
        <f t="shared" si="1081"/>
        <v>45590</v>
      </c>
      <c r="AJ1426" s="10"/>
      <c r="AK1426" s="1"/>
      <c r="AL1426" s="10"/>
      <c r="AM1426" s="1"/>
      <c r="AN1426" s="1"/>
      <c r="AO1426" s="3"/>
      <c r="AP1426" s="3"/>
      <c r="AQ1426" s="4"/>
      <c r="AR1426" s="4"/>
      <c r="AS1426" s="4"/>
      <c r="AT1426" s="4"/>
      <c r="AU1426" s="4"/>
      <c r="AV1426" s="4"/>
      <c r="AW1426" s="1"/>
      <c r="AX1426" s="1"/>
      <c r="AY1426" s="1"/>
      <c r="AZ1426" s="1"/>
      <c r="BA1426" s="1"/>
      <c r="BB1426" s="1"/>
      <c r="BC1426" s="1"/>
      <c r="BD1426" s="1"/>
      <c r="BE1426" s="1"/>
      <c r="BG1426" s="1"/>
      <c r="BH1426" s="1"/>
    </row>
    <row r="1427" spans="1:60" ht="15" customHeight="1" x14ac:dyDescent="0.25">
      <c r="A1427" s="105">
        <f t="shared" si="1072"/>
        <v>45568</v>
      </c>
      <c r="B1427" s="106">
        <f t="shared" si="1059"/>
        <v>510.83088248754814</v>
      </c>
      <c r="C1427" s="2">
        <f t="shared" si="1073"/>
        <v>398.05853304999999</v>
      </c>
      <c r="D1427" s="2">
        <f t="shared" si="1074"/>
        <v>41.03197732000001</v>
      </c>
      <c r="E1427" s="106">
        <f t="shared" si="1060"/>
        <v>357.02655572999998</v>
      </c>
      <c r="F1427" s="21">
        <f t="shared" si="1075"/>
        <v>6966.5</v>
      </c>
      <c r="G1427" s="108">
        <f t="shared" si="1076"/>
        <v>6997.15</v>
      </c>
      <c r="H1427" s="109">
        <f t="shared" si="1055"/>
        <v>45530</v>
      </c>
      <c r="I1427" s="109">
        <f t="shared" si="1050"/>
        <v>45561</v>
      </c>
      <c r="J1427" s="110">
        <f t="shared" si="1061"/>
        <v>4.39962678532968E-3</v>
      </c>
      <c r="K1427" s="117">
        <f t="shared" si="1051"/>
        <v>45590</v>
      </c>
      <c r="L1427" s="178">
        <f t="shared" si="1053"/>
        <v>30</v>
      </c>
      <c r="M1427" s="178">
        <f t="shared" si="1058"/>
        <v>8</v>
      </c>
      <c r="N1427" s="106">
        <f t="shared" si="1062"/>
        <v>1.00117134</v>
      </c>
      <c r="O1427" s="111">
        <f t="shared" si="1057"/>
        <v>0.99980051000000003</v>
      </c>
      <c r="P1427" s="111">
        <f t="shared" si="1077"/>
        <v>1.284237901246442</v>
      </c>
      <c r="Q1427" s="106">
        <f t="shared" si="1056"/>
        <v>1.28574218</v>
      </c>
      <c r="R1427" s="106">
        <f t="shared" si="1078"/>
        <v>1.2486170000000001</v>
      </c>
      <c r="S1427" s="106">
        <f t="shared" si="1063"/>
        <v>497.02265136</v>
      </c>
      <c r="T1427" s="106">
        <f t="shared" si="1064"/>
        <v>10.201247105366447</v>
      </c>
      <c r="U1427" s="106">
        <f t="shared" si="1065"/>
        <v>102.01754635218167</v>
      </c>
      <c r="V1427" s="106">
        <f t="shared" si="1066"/>
        <v>510.27732650754814</v>
      </c>
      <c r="W1427" s="19">
        <f t="shared" si="1049"/>
        <v>0</v>
      </c>
      <c r="X1427" s="2">
        <f t="shared" si="1067"/>
        <v>0</v>
      </c>
      <c r="Y1427" s="4">
        <f t="shared" si="1068"/>
        <v>0</v>
      </c>
      <c r="Z1427" s="106">
        <f t="shared" si="1082"/>
        <v>0</v>
      </c>
      <c r="AA1427" s="114">
        <f t="shared" si="1079"/>
        <v>0.05</v>
      </c>
      <c r="AB1427" s="112">
        <f t="shared" si="1069"/>
        <v>8</v>
      </c>
      <c r="AC1427" s="178">
        <f t="shared" si="1052"/>
        <v>30</v>
      </c>
      <c r="AD1427" s="11">
        <f t="shared" si="1080"/>
        <v>1.0010848139999999</v>
      </c>
      <c r="AE1427" s="106">
        <f t="shared" si="1083"/>
        <v>0.53917713</v>
      </c>
      <c r="AF1427" s="106">
        <f t="shared" si="1070"/>
        <v>0.55355597999999995</v>
      </c>
      <c r="AG1427" s="106">
        <f t="shared" si="1071"/>
        <v>0</v>
      </c>
      <c r="AH1427" s="115" t="str">
        <f t="shared" si="1054"/>
        <v>A+J=</v>
      </c>
      <c r="AI1427" s="116">
        <f t="shared" si="1081"/>
        <v>45590</v>
      </c>
      <c r="AJ1427" s="10"/>
      <c r="AK1427" s="1"/>
      <c r="AL1427" s="10"/>
      <c r="AM1427" s="1"/>
      <c r="AN1427" s="1"/>
      <c r="AO1427" s="3"/>
      <c r="AP1427" s="3"/>
      <c r="AQ1427" s="4"/>
      <c r="AR1427" s="4"/>
      <c r="AS1427" s="4"/>
      <c r="AT1427" s="4"/>
      <c r="AU1427" s="4"/>
      <c r="AV1427" s="4"/>
      <c r="AW1427" s="1"/>
      <c r="AX1427" s="1"/>
      <c r="AY1427" s="1"/>
      <c r="AZ1427" s="1"/>
      <c r="BA1427" s="1"/>
      <c r="BB1427" s="1"/>
      <c r="BC1427" s="1"/>
      <c r="BD1427" s="1"/>
      <c r="BE1427" s="1"/>
      <c r="BG1427" s="1"/>
      <c r="BH1427" s="1"/>
    </row>
    <row r="1428" spans="1:60" ht="15" customHeight="1" x14ac:dyDescent="0.25">
      <c r="A1428" s="105">
        <f t="shared" si="1072"/>
        <v>45569</v>
      </c>
      <c r="B1428" s="106">
        <f t="shared" si="1059"/>
        <v>510.96737906427427</v>
      </c>
      <c r="C1428" s="2">
        <f t="shared" si="1073"/>
        <v>398.05853304999999</v>
      </c>
      <c r="D1428" s="2">
        <f t="shared" si="1074"/>
        <v>41.03197732000001</v>
      </c>
      <c r="E1428" s="106">
        <f t="shared" si="1060"/>
        <v>357.02655572999998</v>
      </c>
      <c r="F1428" s="21">
        <f t="shared" si="1075"/>
        <v>6966.5</v>
      </c>
      <c r="G1428" s="108">
        <f t="shared" si="1076"/>
        <v>6997.15</v>
      </c>
      <c r="H1428" s="109">
        <f t="shared" si="1055"/>
        <v>45530</v>
      </c>
      <c r="I1428" s="109">
        <f t="shared" si="1050"/>
        <v>45561</v>
      </c>
      <c r="J1428" s="110">
        <f t="shared" si="1061"/>
        <v>4.39962678532968E-3</v>
      </c>
      <c r="K1428" s="117">
        <f t="shared" si="1051"/>
        <v>45590</v>
      </c>
      <c r="L1428" s="178">
        <f t="shared" si="1053"/>
        <v>30</v>
      </c>
      <c r="M1428" s="178">
        <f t="shared" si="1058"/>
        <v>9</v>
      </c>
      <c r="N1428" s="106">
        <f t="shared" si="1062"/>
        <v>1.0013178599999999</v>
      </c>
      <c r="O1428" s="111">
        <f t="shared" si="1057"/>
        <v>0.99980051000000003</v>
      </c>
      <c r="P1428" s="111">
        <f t="shared" si="1077"/>
        <v>1.284237901246442</v>
      </c>
      <c r="Q1428" s="106">
        <f t="shared" si="1056"/>
        <v>1.2859303399999999</v>
      </c>
      <c r="R1428" s="106">
        <f t="shared" si="1078"/>
        <v>1.2486170000000001</v>
      </c>
      <c r="S1428" s="106">
        <f t="shared" si="1063"/>
        <v>497.02265136</v>
      </c>
      <c r="T1428" s="106">
        <f t="shared" si="1064"/>
        <v>10.201247105366447</v>
      </c>
      <c r="U1428" s="106">
        <f t="shared" si="1065"/>
        <v>102.08472446890782</v>
      </c>
      <c r="V1428" s="106">
        <f t="shared" si="1066"/>
        <v>510.34450462427429</v>
      </c>
      <c r="W1428" s="19">
        <f t="shared" ref="W1428:W1491" si="1084">IF(VLOOKUP(A1428,AL$10:AX$312,13)=VLOOKUP(A1427,AL$10:AX$312,13),0,VLOOKUP(A1428,AL$10:AX$312,13))</f>
        <v>0</v>
      </c>
      <c r="X1428" s="2">
        <f t="shared" si="1067"/>
        <v>0</v>
      </c>
      <c r="Y1428" s="4">
        <f t="shared" si="1068"/>
        <v>0</v>
      </c>
      <c r="Z1428" s="106">
        <f t="shared" si="1082"/>
        <v>0</v>
      </c>
      <c r="AA1428" s="114">
        <f t="shared" si="1079"/>
        <v>0.05</v>
      </c>
      <c r="AB1428" s="112">
        <f t="shared" si="1069"/>
        <v>9</v>
      </c>
      <c r="AC1428" s="178">
        <f t="shared" si="1052"/>
        <v>30</v>
      </c>
      <c r="AD1428" s="11">
        <f t="shared" si="1080"/>
        <v>1.0012204979999999</v>
      </c>
      <c r="AE1428" s="106">
        <f t="shared" si="1083"/>
        <v>0.60661514999999999</v>
      </c>
      <c r="AF1428" s="106">
        <f t="shared" si="1070"/>
        <v>0.62287444000000003</v>
      </c>
      <c r="AG1428" s="106">
        <f t="shared" si="1071"/>
        <v>0</v>
      </c>
      <c r="AH1428" s="115" t="str">
        <f t="shared" si="1054"/>
        <v>A+J=</v>
      </c>
      <c r="AI1428" s="116">
        <f t="shared" si="1081"/>
        <v>45590</v>
      </c>
      <c r="AJ1428" s="10"/>
      <c r="AK1428" s="1"/>
      <c r="AL1428" s="10"/>
      <c r="AM1428" s="1"/>
      <c r="AN1428" s="1"/>
      <c r="AO1428" s="3"/>
      <c r="AP1428" s="3"/>
      <c r="AQ1428" s="4"/>
      <c r="AR1428" s="4"/>
      <c r="AS1428" s="4"/>
      <c r="AT1428" s="4"/>
      <c r="AU1428" s="4"/>
      <c r="AV1428" s="4"/>
      <c r="AW1428" s="1"/>
      <c r="AX1428" s="1"/>
      <c r="AY1428" s="1"/>
      <c r="AZ1428" s="1"/>
      <c r="BA1428" s="1"/>
      <c r="BB1428" s="1"/>
      <c r="BC1428" s="1"/>
      <c r="BD1428" s="1"/>
      <c r="BE1428" s="1"/>
      <c r="BG1428" s="1"/>
      <c r="BH1428" s="1"/>
    </row>
    <row r="1429" spans="1:60" ht="15" customHeight="1" x14ac:dyDescent="0.25">
      <c r="A1429" s="105">
        <f t="shared" si="1072"/>
        <v>45570</v>
      </c>
      <c r="B1429" s="106">
        <f t="shared" si="1059"/>
        <v>511.10391072153158</v>
      </c>
      <c r="C1429" s="2">
        <f t="shared" si="1073"/>
        <v>398.05853304999999</v>
      </c>
      <c r="D1429" s="2">
        <f t="shared" si="1074"/>
        <v>41.03197732000001</v>
      </c>
      <c r="E1429" s="106">
        <f t="shared" si="1060"/>
        <v>357.02655572999998</v>
      </c>
      <c r="F1429" s="21">
        <f t="shared" si="1075"/>
        <v>6966.5</v>
      </c>
      <c r="G1429" s="108">
        <f t="shared" si="1076"/>
        <v>6997.15</v>
      </c>
      <c r="H1429" s="109">
        <f t="shared" si="1055"/>
        <v>45530</v>
      </c>
      <c r="I1429" s="109">
        <f t="shared" ref="I1429:I1492" si="1085">IF(W1428&gt;0,A1429,I1428)</f>
        <v>45561</v>
      </c>
      <c r="J1429" s="110">
        <f t="shared" si="1061"/>
        <v>4.39962678532968E-3</v>
      </c>
      <c r="K1429" s="117">
        <f t="shared" ref="K1429:K1492" si="1086">IF(DAY(A1428)=K$9,VLOOKUP(A1428,$AP$321:$AV$619,4),K1428)</f>
        <v>45590</v>
      </c>
      <c r="L1429" s="178">
        <f t="shared" si="1053"/>
        <v>30</v>
      </c>
      <c r="M1429" s="178">
        <f t="shared" si="1058"/>
        <v>10</v>
      </c>
      <c r="N1429" s="106">
        <f t="shared" si="1062"/>
        <v>1.00146439</v>
      </c>
      <c r="O1429" s="111">
        <f t="shared" si="1057"/>
        <v>0.99980051000000003</v>
      </c>
      <c r="P1429" s="111">
        <f t="shared" si="1077"/>
        <v>1.284237901246442</v>
      </c>
      <c r="Q1429" s="106">
        <f t="shared" si="1056"/>
        <v>1.28611852</v>
      </c>
      <c r="R1429" s="106">
        <f t="shared" si="1078"/>
        <v>1.2486170000000001</v>
      </c>
      <c r="S1429" s="106">
        <f t="shared" si="1063"/>
        <v>497.02265136</v>
      </c>
      <c r="T1429" s="106">
        <f t="shared" si="1064"/>
        <v>10.201247105366447</v>
      </c>
      <c r="U1429" s="106">
        <f t="shared" si="1065"/>
        <v>102.15190972616513</v>
      </c>
      <c r="V1429" s="106">
        <f t="shared" si="1066"/>
        <v>510.41168988153157</v>
      </c>
      <c r="W1429" s="19">
        <f t="shared" si="1084"/>
        <v>0</v>
      </c>
      <c r="X1429" s="2">
        <f t="shared" si="1067"/>
        <v>0</v>
      </c>
      <c r="Y1429" s="4">
        <f t="shared" si="1068"/>
        <v>0</v>
      </c>
      <c r="Z1429" s="106">
        <f t="shared" si="1082"/>
        <v>0</v>
      </c>
      <c r="AA1429" s="114">
        <f t="shared" si="1079"/>
        <v>0.05</v>
      </c>
      <c r="AB1429" s="112">
        <f t="shared" si="1069"/>
        <v>10</v>
      </c>
      <c r="AC1429" s="178">
        <f t="shared" ref="AC1429:AC1492" si="1087">IF(DAY(A1428)=25,VLOOKUP(A1428,$AP$321:$AV$619,7),AC1428)</f>
        <v>30</v>
      </c>
      <c r="AD1429" s="11">
        <f t="shared" si="1080"/>
        <v>1.0013562009999999</v>
      </c>
      <c r="AE1429" s="106">
        <f t="shared" si="1083"/>
        <v>0.67406261000000001</v>
      </c>
      <c r="AF1429" s="106">
        <f t="shared" si="1070"/>
        <v>0.69222083999999995</v>
      </c>
      <c r="AG1429" s="106">
        <f t="shared" si="1071"/>
        <v>0</v>
      </c>
      <c r="AH1429" s="115" t="str">
        <f t="shared" si="1054"/>
        <v>A+J=</v>
      </c>
      <c r="AI1429" s="116">
        <f t="shared" si="1081"/>
        <v>45590</v>
      </c>
      <c r="AJ1429" s="10"/>
      <c r="AK1429" s="1"/>
      <c r="AL1429" s="10"/>
      <c r="AM1429" s="1"/>
      <c r="AN1429" s="1"/>
      <c r="AO1429" s="3"/>
      <c r="AP1429" s="3"/>
      <c r="AQ1429" s="4"/>
      <c r="AR1429" s="4"/>
      <c r="AS1429" s="4"/>
      <c r="AT1429" s="4"/>
      <c r="AU1429" s="4"/>
      <c r="AV1429" s="4"/>
      <c r="AW1429" s="1"/>
      <c r="AX1429" s="1"/>
      <c r="AY1429" s="1"/>
      <c r="AZ1429" s="1"/>
      <c r="BA1429" s="1"/>
      <c r="BB1429" s="1"/>
      <c r="BC1429" s="1"/>
      <c r="BD1429" s="1"/>
      <c r="BE1429" s="1"/>
      <c r="BG1429" s="1"/>
      <c r="BH1429" s="1"/>
    </row>
    <row r="1430" spans="1:60" ht="15" customHeight="1" x14ac:dyDescent="0.25">
      <c r="A1430" s="105">
        <f t="shared" si="1072"/>
        <v>45571</v>
      </c>
      <c r="B1430" s="106">
        <f t="shared" si="1059"/>
        <v>511.24048409985102</v>
      </c>
      <c r="C1430" s="2">
        <f t="shared" si="1073"/>
        <v>398.05853304999999</v>
      </c>
      <c r="D1430" s="2">
        <f t="shared" si="1074"/>
        <v>41.03197732000001</v>
      </c>
      <c r="E1430" s="106">
        <f t="shared" si="1060"/>
        <v>357.02655572999998</v>
      </c>
      <c r="F1430" s="21">
        <f t="shared" si="1075"/>
        <v>6966.5</v>
      </c>
      <c r="G1430" s="108">
        <f t="shared" si="1076"/>
        <v>6997.15</v>
      </c>
      <c r="H1430" s="109">
        <f t="shared" si="1055"/>
        <v>45530</v>
      </c>
      <c r="I1430" s="109">
        <f t="shared" si="1085"/>
        <v>45561</v>
      </c>
      <c r="J1430" s="110">
        <f t="shared" si="1061"/>
        <v>4.39962678532968E-3</v>
      </c>
      <c r="K1430" s="117">
        <f t="shared" si="1086"/>
        <v>45590</v>
      </c>
      <c r="L1430" s="178">
        <f t="shared" si="1053"/>
        <v>30</v>
      </c>
      <c r="M1430" s="178">
        <f t="shared" si="1058"/>
        <v>11</v>
      </c>
      <c r="N1430" s="106">
        <f t="shared" si="1062"/>
        <v>1.0016109500000001</v>
      </c>
      <c r="O1430" s="111">
        <f t="shared" si="1057"/>
        <v>0.99980051000000003</v>
      </c>
      <c r="P1430" s="111">
        <f t="shared" si="1077"/>
        <v>1.284237901246442</v>
      </c>
      <c r="Q1430" s="106">
        <f t="shared" si="1056"/>
        <v>1.2863067399999999</v>
      </c>
      <c r="R1430" s="106">
        <f t="shared" si="1078"/>
        <v>1.2486170000000001</v>
      </c>
      <c r="S1430" s="106">
        <f t="shared" si="1063"/>
        <v>497.02265136</v>
      </c>
      <c r="T1430" s="106">
        <f t="shared" si="1064"/>
        <v>10.201247105366447</v>
      </c>
      <c r="U1430" s="106">
        <f t="shared" si="1065"/>
        <v>102.21910926448457</v>
      </c>
      <c r="V1430" s="106">
        <f t="shared" si="1066"/>
        <v>510.47888941985104</v>
      </c>
      <c r="W1430" s="19">
        <f t="shared" si="1084"/>
        <v>0</v>
      </c>
      <c r="X1430" s="2">
        <f t="shared" si="1067"/>
        <v>0</v>
      </c>
      <c r="Y1430" s="4">
        <f t="shared" si="1068"/>
        <v>0</v>
      </c>
      <c r="Z1430" s="106">
        <f t="shared" si="1082"/>
        <v>0</v>
      </c>
      <c r="AA1430" s="114">
        <f t="shared" si="1079"/>
        <v>0.05</v>
      </c>
      <c r="AB1430" s="112">
        <f t="shared" si="1069"/>
        <v>11</v>
      </c>
      <c r="AC1430" s="178">
        <f t="shared" si="1087"/>
        <v>30</v>
      </c>
      <c r="AD1430" s="11">
        <f t="shared" si="1080"/>
        <v>1.001491922</v>
      </c>
      <c r="AE1430" s="106">
        <f t="shared" si="1083"/>
        <v>0.74151902000000003</v>
      </c>
      <c r="AF1430" s="106">
        <f t="shared" si="1070"/>
        <v>0.76159467999999997</v>
      </c>
      <c r="AG1430" s="106">
        <f t="shared" si="1071"/>
        <v>0</v>
      </c>
      <c r="AH1430" s="115" t="str">
        <f t="shared" si="1054"/>
        <v>A+J=</v>
      </c>
      <c r="AI1430" s="116">
        <f t="shared" si="1081"/>
        <v>45590</v>
      </c>
      <c r="AJ1430" s="10"/>
      <c r="AK1430" s="1"/>
      <c r="AL1430" s="10"/>
      <c r="AM1430" s="1"/>
      <c r="AN1430" s="1"/>
      <c r="AO1430" s="3"/>
      <c r="AP1430" s="3"/>
      <c r="AQ1430" s="4"/>
      <c r="AR1430" s="4"/>
      <c r="AS1430" s="4"/>
      <c r="AT1430" s="4"/>
      <c r="AU1430" s="4"/>
      <c r="AV1430" s="4"/>
      <c r="AW1430" s="1"/>
      <c r="AX1430" s="1"/>
      <c r="AY1430" s="1"/>
      <c r="AZ1430" s="1"/>
      <c r="BA1430" s="1"/>
      <c r="BB1430" s="1"/>
      <c r="BC1430" s="1"/>
      <c r="BD1430" s="1"/>
      <c r="BE1430" s="1"/>
      <c r="BG1430" s="1"/>
      <c r="BH1430" s="1"/>
    </row>
    <row r="1431" spans="1:60" ht="15" customHeight="1" x14ac:dyDescent="0.25">
      <c r="A1431" s="105">
        <f t="shared" si="1072"/>
        <v>45572</v>
      </c>
      <c r="B1431" s="106">
        <f t="shared" si="1059"/>
        <v>511.3770925687017</v>
      </c>
      <c r="C1431" s="2">
        <f t="shared" si="1073"/>
        <v>398.05853304999999</v>
      </c>
      <c r="D1431" s="2">
        <f t="shared" si="1074"/>
        <v>41.03197732000001</v>
      </c>
      <c r="E1431" s="106">
        <f t="shared" si="1060"/>
        <v>357.02655572999998</v>
      </c>
      <c r="F1431" s="21">
        <f t="shared" si="1075"/>
        <v>6966.5</v>
      </c>
      <c r="G1431" s="108">
        <f t="shared" si="1076"/>
        <v>6997.15</v>
      </c>
      <c r="H1431" s="109">
        <f t="shared" si="1055"/>
        <v>45530</v>
      </c>
      <c r="I1431" s="109">
        <f t="shared" si="1085"/>
        <v>45561</v>
      </c>
      <c r="J1431" s="110">
        <f t="shared" si="1061"/>
        <v>4.39962678532968E-3</v>
      </c>
      <c r="K1431" s="117">
        <f t="shared" si="1086"/>
        <v>45590</v>
      </c>
      <c r="L1431" s="178">
        <f t="shared" si="1053"/>
        <v>30</v>
      </c>
      <c r="M1431" s="178">
        <f t="shared" si="1058"/>
        <v>12</v>
      </c>
      <c r="N1431" s="106">
        <f t="shared" si="1062"/>
        <v>1.0017575299999999</v>
      </c>
      <c r="O1431" s="111">
        <f t="shared" si="1057"/>
        <v>0.99980051000000003</v>
      </c>
      <c r="P1431" s="111">
        <f t="shared" si="1077"/>
        <v>1.284237901246442</v>
      </c>
      <c r="Q1431" s="106">
        <f t="shared" si="1056"/>
        <v>1.2864949800000001</v>
      </c>
      <c r="R1431" s="106">
        <f t="shared" si="1078"/>
        <v>1.2486170000000001</v>
      </c>
      <c r="S1431" s="106">
        <f t="shared" si="1063"/>
        <v>497.02265136</v>
      </c>
      <c r="T1431" s="106">
        <f t="shared" si="1064"/>
        <v>10.201247105366447</v>
      </c>
      <c r="U1431" s="106">
        <f t="shared" si="1065"/>
        <v>102.28631594333525</v>
      </c>
      <c r="V1431" s="106">
        <f t="shared" si="1066"/>
        <v>510.5460960987017</v>
      </c>
      <c r="W1431" s="19">
        <f t="shared" si="1084"/>
        <v>0</v>
      </c>
      <c r="X1431" s="2">
        <f t="shared" si="1067"/>
        <v>0</v>
      </c>
      <c r="Y1431" s="4">
        <f t="shared" si="1068"/>
        <v>0</v>
      </c>
      <c r="Z1431" s="106">
        <f t="shared" si="1082"/>
        <v>0</v>
      </c>
      <c r="AA1431" s="114">
        <f t="shared" si="1079"/>
        <v>0.05</v>
      </c>
      <c r="AB1431" s="112">
        <f t="shared" si="1069"/>
        <v>12</v>
      </c>
      <c r="AC1431" s="178">
        <f t="shared" si="1087"/>
        <v>30</v>
      </c>
      <c r="AD1431" s="11">
        <f t="shared" si="1080"/>
        <v>1.001627662</v>
      </c>
      <c r="AE1431" s="106">
        <f t="shared" si="1083"/>
        <v>0.80898488000000002</v>
      </c>
      <c r="AF1431" s="106">
        <f t="shared" si="1070"/>
        <v>0.83099646999999999</v>
      </c>
      <c r="AG1431" s="106">
        <f t="shared" si="1071"/>
        <v>0</v>
      </c>
      <c r="AH1431" s="115" t="str">
        <f t="shared" si="1054"/>
        <v>A+J=</v>
      </c>
      <c r="AI1431" s="116">
        <f t="shared" si="1081"/>
        <v>45590</v>
      </c>
      <c r="AJ1431" s="10"/>
      <c r="AK1431" s="1"/>
      <c r="AL1431" s="10"/>
      <c r="AM1431" s="1"/>
      <c r="AN1431" s="1"/>
      <c r="AO1431" s="3"/>
      <c r="AP1431" s="3"/>
      <c r="AQ1431" s="4"/>
      <c r="AR1431" s="4"/>
      <c r="AS1431" s="4"/>
      <c r="AT1431" s="4"/>
      <c r="AU1431" s="4"/>
      <c r="AV1431" s="4"/>
      <c r="AW1431" s="1"/>
      <c r="AX1431" s="1"/>
      <c r="AY1431" s="1"/>
      <c r="AZ1431" s="1"/>
      <c r="BA1431" s="1"/>
      <c r="BB1431" s="1"/>
      <c r="BC1431" s="1"/>
      <c r="BD1431" s="1"/>
      <c r="BE1431" s="1"/>
      <c r="BG1431" s="1"/>
      <c r="BH1431" s="1"/>
    </row>
    <row r="1432" spans="1:60" ht="15" customHeight="1" x14ac:dyDescent="0.25">
      <c r="A1432" s="105">
        <f t="shared" si="1072"/>
        <v>45573</v>
      </c>
      <c r="B1432" s="106">
        <f t="shared" si="1059"/>
        <v>511.51373920834897</v>
      </c>
      <c r="C1432" s="2">
        <f t="shared" si="1073"/>
        <v>398.05853304999999</v>
      </c>
      <c r="D1432" s="2">
        <f t="shared" si="1074"/>
        <v>41.03197732000001</v>
      </c>
      <c r="E1432" s="106">
        <f t="shared" si="1060"/>
        <v>357.02655572999998</v>
      </c>
      <c r="F1432" s="21">
        <f t="shared" si="1075"/>
        <v>6966.5</v>
      </c>
      <c r="G1432" s="108">
        <f t="shared" si="1076"/>
        <v>6997.15</v>
      </c>
      <c r="H1432" s="109">
        <f t="shared" si="1055"/>
        <v>45530</v>
      </c>
      <c r="I1432" s="109">
        <f t="shared" si="1085"/>
        <v>45561</v>
      </c>
      <c r="J1432" s="110">
        <f t="shared" si="1061"/>
        <v>4.39962678532968E-3</v>
      </c>
      <c r="K1432" s="117">
        <f t="shared" si="1086"/>
        <v>45590</v>
      </c>
      <c r="L1432" s="178">
        <f t="shared" si="1053"/>
        <v>30</v>
      </c>
      <c r="M1432" s="178">
        <f t="shared" si="1058"/>
        <v>13</v>
      </c>
      <c r="N1432" s="106">
        <f t="shared" si="1062"/>
        <v>1.00190413</v>
      </c>
      <c r="O1432" s="111">
        <f t="shared" si="1057"/>
        <v>0.99980051000000003</v>
      </c>
      <c r="P1432" s="111">
        <f t="shared" si="1077"/>
        <v>1.284237901246442</v>
      </c>
      <c r="Q1432" s="106">
        <f t="shared" si="1056"/>
        <v>1.2866832500000001</v>
      </c>
      <c r="R1432" s="106">
        <f t="shared" si="1078"/>
        <v>1.2486170000000001</v>
      </c>
      <c r="S1432" s="106">
        <f t="shared" si="1063"/>
        <v>497.02265136</v>
      </c>
      <c r="T1432" s="106">
        <f t="shared" si="1064"/>
        <v>10.201247105366447</v>
      </c>
      <c r="U1432" s="106">
        <f t="shared" si="1065"/>
        <v>102.35353333298254</v>
      </c>
      <c r="V1432" s="106">
        <f t="shared" si="1066"/>
        <v>510.61331348834898</v>
      </c>
      <c r="W1432" s="19">
        <f t="shared" si="1084"/>
        <v>0</v>
      </c>
      <c r="X1432" s="2">
        <f t="shared" si="1067"/>
        <v>0</v>
      </c>
      <c r="Y1432" s="4">
        <f t="shared" si="1068"/>
        <v>0</v>
      </c>
      <c r="Z1432" s="106">
        <f t="shared" si="1082"/>
        <v>0</v>
      </c>
      <c r="AA1432" s="114">
        <f t="shared" si="1079"/>
        <v>0.05</v>
      </c>
      <c r="AB1432" s="112">
        <f t="shared" si="1069"/>
        <v>13</v>
      </c>
      <c r="AC1432" s="178">
        <f t="shared" si="1087"/>
        <v>30</v>
      </c>
      <c r="AD1432" s="11">
        <f t="shared" si="1080"/>
        <v>1.0017634200000001</v>
      </c>
      <c r="AE1432" s="106">
        <f t="shared" si="1083"/>
        <v>0.87645967999999996</v>
      </c>
      <c r="AF1432" s="106">
        <f t="shared" si="1070"/>
        <v>0.90042571999999998</v>
      </c>
      <c r="AG1432" s="106">
        <f t="shared" si="1071"/>
        <v>0</v>
      </c>
      <c r="AH1432" s="115" t="str">
        <f t="shared" si="1054"/>
        <v>A+J=</v>
      </c>
      <c r="AI1432" s="116">
        <f t="shared" si="1081"/>
        <v>45590</v>
      </c>
      <c r="AJ1432" s="10"/>
      <c r="AK1432" s="1"/>
      <c r="AL1432" s="10"/>
      <c r="AM1432" s="1"/>
      <c r="AN1432" s="1"/>
      <c r="AO1432" s="3"/>
      <c r="AP1432" s="3"/>
      <c r="AQ1432" s="4"/>
      <c r="AR1432" s="4"/>
      <c r="AS1432" s="4"/>
      <c r="AT1432" s="4"/>
      <c r="AU1432" s="4"/>
      <c r="AV1432" s="4"/>
      <c r="AW1432" s="1"/>
      <c r="AX1432" s="1"/>
      <c r="AY1432" s="1"/>
      <c r="AZ1432" s="1"/>
      <c r="BA1432" s="1"/>
      <c r="BB1432" s="1"/>
      <c r="BC1432" s="1"/>
      <c r="BD1432" s="1"/>
      <c r="BE1432" s="1"/>
      <c r="BG1432" s="1"/>
      <c r="BH1432" s="1"/>
    </row>
    <row r="1433" spans="1:60" ht="15" customHeight="1" x14ac:dyDescent="0.25">
      <c r="A1433" s="105">
        <f t="shared" si="1072"/>
        <v>45574</v>
      </c>
      <c r="B1433" s="106">
        <f t="shared" si="1059"/>
        <v>511.65042402879294</v>
      </c>
      <c r="C1433" s="2">
        <f t="shared" si="1073"/>
        <v>398.05853304999999</v>
      </c>
      <c r="D1433" s="2">
        <f t="shared" si="1074"/>
        <v>41.03197732000001</v>
      </c>
      <c r="E1433" s="106">
        <f t="shared" si="1060"/>
        <v>357.02655572999998</v>
      </c>
      <c r="F1433" s="21">
        <f t="shared" si="1075"/>
        <v>6966.5</v>
      </c>
      <c r="G1433" s="108">
        <f t="shared" si="1076"/>
        <v>6997.15</v>
      </c>
      <c r="H1433" s="109">
        <f t="shared" si="1055"/>
        <v>45530</v>
      </c>
      <c r="I1433" s="109">
        <f t="shared" si="1085"/>
        <v>45561</v>
      </c>
      <c r="J1433" s="110">
        <f t="shared" si="1061"/>
        <v>4.39962678532968E-3</v>
      </c>
      <c r="K1433" s="117">
        <f t="shared" si="1086"/>
        <v>45590</v>
      </c>
      <c r="L1433" s="178">
        <f t="shared" si="1053"/>
        <v>30</v>
      </c>
      <c r="M1433" s="178">
        <f t="shared" si="1058"/>
        <v>14</v>
      </c>
      <c r="N1433" s="106">
        <f t="shared" si="1062"/>
        <v>1.00205075</v>
      </c>
      <c r="O1433" s="111">
        <f t="shared" si="1057"/>
        <v>0.99980051000000003</v>
      </c>
      <c r="P1433" s="111">
        <f t="shared" si="1077"/>
        <v>1.284237901246442</v>
      </c>
      <c r="Q1433" s="106">
        <f t="shared" si="1056"/>
        <v>1.2868715500000001</v>
      </c>
      <c r="R1433" s="106">
        <f t="shared" si="1078"/>
        <v>1.2486170000000001</v>
      </c>
      <c r="S1433" s="106">
        <f t="shared" si="1063"/>
        <v>497.02265136</v>
      </c>
      <c r="T1433" s="106">
        <f t="shared" si="1064"/>
        <v>10.201247105366447</v>
      </c>
      <c r="U1433" s="106">
        <f t="shared" si="1065"/>
        <v>102.42076143342651</v>
      </c>
      <c r="V1433" s="106">
        <f t="shared" si="1066"/>
        <v>510.68054158879295</v>
      </c>
      <c r="W1433" s="19">
        <f t="shared" si="1084"/>
        <v>0</v>
      </c>
      <c r="X1433" s="2">
        <f t="shared" si="1067"/>
        <v>0</v>
      </c>
      <c r="Y1433" s="4">
        <f t="shared" si="1068"/>
        <v>0</v>
      </c>
      <c r="Z1433" s="106">
        <f t="shared" si="1082"/>
        <v>0</v>
      </c>
      <c r="AA1433" s="114">
        <f t="shared" si="1079"/>
        <v>0.05</v>
      </c>
      <c r="AB1433" s="112">
        <f t="shared" si="1069"/>
        <v>14</v>
      </c>
      <c r="AC1433" s="178">
        <f t="shared" si="1087"/>
        <v>30</v>
      </c>
      <c r="AD1433" s="11">
        <f t="shared" si="1080"/>
        <v>1.0018991960000001</v>
      </c>
      <c r="AE1433" s="106">
        <f t="shared" si="1083"/>
        <v>0.94394343000000003</v>
      </c>
      <c r="AF1433" s="106">
        <f t="shared" si="1070"/>
        <v>0.96988244000000001</v>
      </c>
      <c r="AG1433" s="106">
        <f t="shared" si="1071"/>
        <v>0</v>
      </c>
      <c r="AH1433" s="115" t="str">
        <f t="shared" si="1054"/>
        <v>A+J=</v>
      </c>
      <c r="AI1433" s="116">
        <f t="shared" si="1081"/>
        <v>45590</v>
      </c>
      <c r="AJ1433" s="10"/>
      <c r="AK1433" s="1"/>
      <c r="AL1433" s="10"/>
      <c r="AM1433" s="1"/>
      <c r="AN1433" s="1"/>
      <c r="AO1433" s="3"/>
      <c r="AP1433" s="3"/>
      <c r="AQ1433" s="4"/>
      <c r="AR1433" s="4"/>
      <c r="AS1433" s="4"/>
      <c r="AT1433" s="4"/>
      <c r="AU1433" s="4"/>
      <c r="AV1433" s="4"/>
      <c r="AW1433" s="1"/>
      <c r="AX1433" s="1"/>
      <c r="AY1433" s="1"/>
      <c r="AZ1433" s="1"/>
      <c r="BA1433" s="1"/>
      <c r="BB1433" s="1"/>
      <c r="BC1433" s="1"/>
      <c r="BD1433" s="1"/>
      <c r="BE1433" s="1"/>
      <c r="BG1433" s="1"/>
      <c r="BH1433" s="1"/>
    </row>
    <row r="1434" spans="1:60" ht="15" customHeight="1" x14ac:dyDescent="0.25">
      <c r="A1434" s="105">
        <f t="shared" si="1072"/>
        <v>45575</v>
      </c>
      <c r="B1434" s="106">
        <f t="shared" si="1059"/>
        <v>511.78714394976799</v>
      </c>
      <c r="C1434" s="2">
        <f t="shared" si="1073"/>
        <v>398.05853304999999</v>
      </c>
      <c r="D1434" s="2">
        <f t="shared" si="1074"/>
        <v>41.03197732000001</v>
      </c>
      <c r="E1434" s="106">
        <f t="shared" si="1060"/>
        <v>357.02655572999998</v>
      </c>
      <c r="F1434" s="21">
        <f t="shared" si="1075"/>
        <v>6966.5</v>
      </c>
      <c r="G1434" s="108">
        <f t="shared" si="1076"/>
        <v>6997.15</v>
      </c>
      <c r="H1434" s="109">
        <f t="shared" si="1055"/>
        <v>45530</v>
      </c>
      <c r="I1434" s="109">
        <f t="shared" si="1085"/>
        <v>45561</v>
      </c>
      <c r="J1434" s="110">
        <f t="shared" si="1061"/>
        <v>4.39962678532968E-3</v>
      </c>
      <c r="K1434" s="117">
        <f t="shared" si="1086"/>
        <v>45590</v>
      </c>
      <c r="L1434" s="178">
        <f t="shared" si="1053"/>
        <v>30</v>
      </c>
      <c r="M1434" s="178">
        <f t="shared" si="1058"/>
        <v>15</v>
      </c>
      <c r="N1434" s="106">
        <f t="shared" si="1062"/>
        <v>1.0021973900000001</v>
      </c>
      <c r="O1434" s="111">
        <f t="shared" si="1057"/>
        <v>0.99980051000000003</v>
      </c>
      <c r="P1434" s="111">
        <f t="shared" si="1077"/>
        <v>1.284237901246442</v>
      </c>
      <c r="Q1434" s="106">
        <f t="shared" si="1056"/>
        <v>1.28705987</v>
      </c>
      <c r="R1434" s="106">
        <f t="shared" si="1078"/>
        <v>1.2486170000000001</v>
      </c>
      <c r="S1434" s="106">
        <f t="shared" si="1063"/>
        <v>497.02265136</v>
      </c>
      <c r="T1434" s="106">
        <f t="shared" si="1064"/>
        <v>10.201247105366447</v>
      </c>
      <c r="U1434" s="106">
        <f t="shared" si="1065"/>
        <v>102.48799667440154</v>
      </c>
      <c r="V1434" s="106">
        <f t="shared" si="1066"/>
        <v>510.74777682976799</v>
      </c>
      <c r="W1434" s="19">
        <f t="shared" si="1084"/>
        <v>0</v>
      </c>
      <c r="X1434" s="2">
        <f t="shared" si="1067"/>
        <v>0</v>
      </c>
      <c r="Y1434" s="4">
        <f t="shared" si="1068"/>
        <v>0</v>
      </c>
      <c r="Z1434" s="106">
        <f t="shared" si="1082"/>
        <v>0</v>
      </c>
      <c r="AA1434" s="114">
        <f t="shared" si="1079"/>
        <v>0.05</v>
      </c>
      <c r="AB1434" s="112">
        <f t="shared" si="1069"/>
        <v>15</v>
      </c>
      <c r="AC1434" s="178">
        <f t="shared" si="1087"/>
        <v>30</v>
      </c>
      <c r="AD1434" s="11">
        <f t="shared" si="1080"/>
        <v>1.0020349909999999</v>
      </c>
      <c r="AE1434" s="106">
        <f t="shared" si="1083"/>
        <v>1.01143662</v>
      </c>
      <c r="AF1434" s="106">
        <f t="shared" si="1070"/>
        <v>1.0393671200000001</v>
      </c>
      <c r="AG1434" s="106">
        <f t="shared" si="1071"/>
        <v>0</v>
      </c>
      <c r="AH1434" s="115" t="str">
        <f t="shared" si="1054"/>
        <v>A+J=</v>
      </c>
      <c r="AI1434" s="116">
        <f t="shared" si="1081"/>
        <v>45590</v>
      </c>
      <c r="AJ1434" s="10"/>
      <c r="AK1434" s="1"/>
      <c r="AL1434" s="10"/>
      <c r="AM1434" s="1"/>
      <c r="AN1434" s="1"/>
      <c r="AO1434" s="3"/>
      <c r="AP1434" s="3"/>
      <c r="AQ1434" s="4"/>
      <c r="AR1434" s="4"/>
      <c r="AS1434" s="4"/>
      <c r="AT1434" s="4"/>
      <c r="AU1434" s="4"/>
      <c r="AV1434" s="4"/>
      <c r="AW1434" s="1"/>
      <c r="AX1434" s="1"/>
      <c r="AY1434" s="1"/>
      <c r="AZ1434" s="1"/>
      <c r="BA1434" s="1"/>
      <c r="BB1434" s="1"/>
      <c r="BC1434" s="1"/>
      <c r="BD1434" s="1"/>
      <c r="BE1434" s="1"/>
      <c r="BG1434" s="1"/>
      <c r="BH1434" s="1"/>
    </row>
    <row r="1435" spans="1:60" ht="15" customHeight="1" x14ac:dyDescent="0.25">
      <c r="A1435" s="105">
        <f t="shared" si="1072"/>
        <v>45576</v>
      </c>
      <c r="B1435" s="106">
        <f t="shared" si="1059"/>
        <v>511.92390616180535</v>
      </c>
      <c r="C1435" s="2">
        <f t="shared" si="1073"/>
        <v>398.05853304999999</v>
      </c>
      <c r="D1435" s="2">
        <f t="shared" si="1074"/>
        <v>41.03197732000001</v>
      </c>
      <c r="E1435" s="106">
        <f t="shared" si="1060"/>
        <v>357.02655572999998</v>
      </c>
      <c r="F1435" s="21">
        <f t="shared" si="1075"/>
        <v>6966.5</v>
      </c>
      <c r="G1435" s="108">
        <f t="shared" si="1076"/>
        <v>6997.15</v>
      </c>
      <c r="H1435" s="109">
        <f t="shared" si="1055"/>
        <v>45530</v>
      </c>
      <c r="I1435" s="109">
        <f t="shared" si="1085"/>
        <v>45561</v>
      </c>
      <c r="J1435" s="110">
        <f t="shared" si="1061"/>
        <v>4.39962678532968E-3</v>
      </c>
      <c r="K1435" s="117">
        <f t="shared" si="1086"/>
        <v>45590</v>
      </c>
      <c r="L1435" s="178">
        <f t="shared" si="1053"/>
        <v>30</v>
      </c>
      <c r="M1435" s="178">
        <f t="shared" si="1058"/>
        <v>16</v>
      </c>
      <c r="N1435" s="106">
        <f t="shared" si="1062"/>
        <v>1.00234406</v>
      </c>
      <c r="O1435" s="111">
        <f t="shared" si="1057"/>
        <v>0.99980051000000003</v>
      </c>
      <c r="P1435" s="111">
        <f t="shared" si="1077"/>
        <v>1.284237901246442</v>
      </c>
      <c r="Q1435" s="106">
        <f t="shared" si="1056"/>
        <v>1.2872482300000001</v>
      </c>
      <c r="R1435" s="106">
        <f t="shared" si="1078"/>
        <v>1.2486170000000001</v>
      </c>
      <c r="S1435" s="106">
        <f t="shared" si="1063"/>
        <v>497.02265136</v>
      </c>
      <c r="T1435" s="106">
        <f t="shared" si="1064"/>
        <v>10.201247105366447</v>
      </c>
      <c r="U1435" s="106">
        <f t="shared" si="1065"/>
        <v>102.55524619643889</v>
      </c>
      <c r="V1435" s="106">
        <f t="shared" si="1066"/>
        <v>510.81502635180533</v>
      </c>
      <c r="W1435" s="19">
        <f t="shared" si="1084"/>
        <v>0</v>
      </c>
      <c r="X1435" s="2">
        <f t="shared" si="1067"/>
        <v>0</v>
      </c>
      <c r="Y1435" s="4">
        <f t="shared" si="1068"/>
        <v>0</v>
      </c>
      <c r="Z1435" s="106">
        <f t="shared" si="1082"/>
        <v>0</v>
      </c>
      <c r="AA1435" s="114">
        <f t="shared" si="1079"/>
        <v>0.05</v>
      </c>
      <c r="AB1435" s="112">
        <f t="shared" si="1069"/>
        <v>16</v>
      </c>
      <c r="AC1435" s="178">
        <f t="shared" si="1087"/>
        <v>30</v>
      </c>
      <c r="AD1435" s="11">
        <f t="shared" si="1080"/>
        <v>1.002170805</v>
      </c>
      <c r="AE1435" s="106">
        <f t="shared" si="1083"/>
        <v>1.0789392499999999</v>
      </c>
      <c r="AF1435" s="106">
        <f t="shared" si="1070"/>
        <v>1.1088798099999999</v>
      </c>
      <c r="AG1435" s="106">
        <f t="shared" si="1071"/>
        <v>0</v>
      </c>
      <c r="AH1435" s="115" t="str">
        <f t="shared" si="1054"/>
        <v>A+J=</v>
      </c>
      <c r="AI1435" s="116">
        <f t="shared" si="1081"/>
        <v>45590</v>
      </c>
      <c r="AJ1435" s="10"/>
      <c r="AK1435" s="1"/>
      <c r="AL1435" s="10"/>
      <c r="AM1435" s="1"/>
      <c r="AN1435" s="1"/>
      <c r="AO1435" s="3"/>
      <c r="AP1435" s="3"/>
      <c r="AQ1435" s="4"/>
      <c r="AR1435" s="4"/>
      <c r="AS1435" s="4"/>
      <c r="AT1435" s="4"/>
      <c r="AU1435" s="4"/>
      <c r="AV1435" s="4"/>
      <c r="AW1435" s="1"/>
      <c r="AX1435" s="1"/>
      <c r="AY1435" s="1"/>
      <c r="AZ1435" s="1"/>
      <c r="BA1435" s="1"/>
      <c r="BB1435" s="1"/>
      <c r="BC1435" s="1"/>
      <c r="BD1435" s="1"/>
      <c r="BE1435" s="1"/>
      <c r="BG1435" s="1"/>
      <c r="BH1435" s="1"/>
    </row>
    <row r="1436" spans="1:60" ht="15" customHeight="1" x14ac:dyDescent="0.25">
      <c r="A1436" s="105">
        <f t="shared" si="1072"/>
        <v>45577</v>
      </c>
      <c r="B1436" s="106">
        <f t="shared" si="1059"/>
        <v>512.06070247437378</v>
      </c>
      <c r="C1436" s="2">
        <f t="shared" si="1073"/>
        <v>398.05853304999999</v>
      </c>
      <c r="D1436" s="2">
        <f t="shared" si="1074"/>
        <v>41.03197732000001</v>
      </c>
      <c r="E1436" s="106">
        <f t="shared" si="1060"/>
        <v>357.02655572999998</v>
      </c>
      <c r="F1436" s="21">
        <f t="shared" si="1075"/>
        <v>6966.5</v>
      </c>
      <c r="G1436" s="108">
        <f t="shared" si="1076"/>
        <v>6997.15</v>
      </c>
      <c r="H1436" s="109">
        <f t="shared" si="1055"/>
        <v>45530</v>
      </c>
      <c r="I1436" s="109">
        <f t="shared" si="1085"/>
        <v>45561</v>
      </c>
      <c r="J1436" s="110">
        <f t="shared" si="1061"/>
        <v>4.39962678532968E-3</v>
      </c>
      <c r="K1436" s="117">
        <f t="shared" si="1086"/>
        <v>45590</v>
      </c>
      <c r="L1436" s="178">
        <f t="shared" si="1053"/>
        <v>30</v>
      </c>
      <c r="M1436" s="178">
        <f t="shared" si="1058"/>
        <v>17</v>
      </c>
      <c r="N1436" s="106">
        <f t="shared" si="1062"/>
        <v>1.00249075</v>
      </c>
      <c r="O1436" s="111">
        <f t="shared" si="1057"/>
        <v>0.99980051000000003</v>
      </c>
      <c r="P1436" s="111">
        <f t="shared" si="1077"/>
        <v>1.284237901246442</v>
      </c>
      <c r="Q1436" s="106">
        <f t="shared" si="1056"/>
        <v>1.2874366100000001</v>
      </c>
      <c r="R1436" s="106">
        <f t="shared" si="1078"/>
        <v>1.2486170000000001</v>
      </c>
      <c r="S1436" s="106">
        <f t="shared" si="1063"/>
        <v>497.02265136</v>
      </c>
      <c r="T1436" s="106">
        <f t="shared" si="1064"/>
        <v>10.201247105366447</v>
      </c>
      <c r="U1436" s="106">
        <f t="shared" si="1065"/>
        <v>102.6225028590073</v>
      </c>
      <c r="V1436" s="106">
        <f t="shared" si="1066"/>
        <v>510.88228301437374</v>
      </c>
      <c r="W1436" s="19">
        <f t="shared" si="1084"/>
        <v>0</v>
      </c>
      <c r="X1436" s="2">
        <f t="shared" si="1067"/>
        <v>0</v>
      </c>
      <c r="Y1436" s="4">
        <f t="shared" si="1068"/>
        <v>0</v>
      </c>
      <c r="Z1436" s="106">
        <f t="shared" si="1082"/>
        <v>0</v>
      </c>
      <c r="AA1436" s="114">
        <f t="shared" si="1079"/>
        <v>0.05</v>
      </c>
      <c r="AB1436" s="112">
        <f t="shared" si="1069"/>
        <v>17</v>
      </c>
      <c r="AC1436" s="178">
        <f t="shared" si="1087"/>
        <v>30</v>
      </c>
      <c r="AD1436" s="11">
        <f t="shared" si="1080"/>
        <v>1.0023066359999999</v>
      </c>
      <c r="AE1436" s="106">
        <f t="shared" si="1083"/>
        <v>1.1464503399999999</v>
      </c>
      <c r="AF1436" s="106">
        <f t="shared" si="1070"/>
        <v>1.17841946</v>
      </c>
      <c r="AG1436" s="106">
        <f t="shared" si="1071"/>
        <v>0</v>
      </c>
      <c r="AH1436" s="115" t="str">
        <f t="shared" si="1054"/>
        <v>A+J=</v>
      </c>
      <c r="AI1436" s="116">
        <f t="shared" si="1081"/>
        <v>45590</v>
      </c>
      <c r="AJ1436" s="10"/>
      <c r="AK1436" s="1"/>
      <c r="AL1436" s="10"/>
      <c r="AM1436" s="1"/>
      <c r="AN1436" s="1"/>
      <c r="AO1436" s="3"/>
      <c r="AP1436" s="3"/>
      <c r="AQ1436" s="4"/>
      <c r="AR1436" s="4"/>
      <c r="AS1436" s="4"/>
      <c r="AT1436" s="4"/>
      <c r="AU1436" s="4"/>
      <c r="AV1436" s="4"/>
      <c r="AW1436" s="1"/>
      <c r="AX1436" s="1"/>
      <c r="AY1436" s="1"/>
      <c r="AZ1436" s="1"/>
      <c r="BA1436" s="1"/>
      <c r="BB1436" s="1"/>
      <c r="BC1436" s="1"/>
      <c r="BD1436" s="1"/>
      <c r="BE1436" s="1"/>
      <c r="BG1436" s="1"/>
      <c r="BH1436" s="1"/>
    </row>
    <row r="1437" spans="1:60" ht="15" customHeight="1" x14ac:dyDescent="0.25">
      <c r="A1437" s="105">
        <f t="shared" si="1072"/>
        <v>45578</v>
      </c>
      <c r="B1437" s="106">
        <f t="shared" si="1059"/>
        <v>512.19753392747327</v>
      </c>
      <c r="C1437" s="2">
        <f t="shared" si="1073"/>
        <v>398.05853304999999</v>
      </c>
      <c r="D1437" s="2">
        <f t="shared" si="1074"/>
        <v>41.03197732000001</v>
      </c>
      <c r="E1437" s="106">
        <f t="shared" si="1060"/>
        <v>357.02655572999998</v>
      </c>
      <c r="F1437" s="21">
        <f t="shared" si="1075"/>
        <v>6966.5</v>
      </c>
      <c r="G1437" s="108">
        <f t="shared" si="1076"/>
        <v>6997.15</v>
      </c>
      <c r="H1437" s="109">
        <f t="shared" si="1055"/>
        <v>45530</v>
      </c>
      <c r="I1437" s="109">
        <f t="shared" si="1085"/>
        <v>45561</v>
      </c>
      <c r="J1437" s="110">
        <f t="shared" si="1061"/>
        <v>4.39962678532968E-3</v>
      </c>
      <c r="K1437" s="117">
        <f t="shared" si="1086"/>
        <v>45590</v>
      </c>
      <c r="L1437" s="178">
        <f t="shared" ref="L1437:L1500" si="1088">IF(DAY(A1436)=25,VLOOKUP(A1436,$AP$321:$AY$700,7),L1436)</f>
        <v>30</v>
      </c>
      <c r="M1437" s="178">
        <f t="shared" si="1058"/>
        <v>18</v>
      </c>
      <c r="N1437" s="106">
        <f t="shared" si="1062"/>
        <v>1.0026374499999999</v>
      </c>
      <c r="O1437" s="111">
        <f t="shared" si="1057"/>
        <v>0.99980051000000003</v>
      </c>
      <c r="P1437" s="111">
        <f t="shared" si="1077"/>
        <v>1.284237901246442</v>
      </c>
      <c r="Q1437" s="106">
        <f t="shared" si="1056"/>
        <v>1.28762501</v>
      </c>
      <c r="R1437" s="106">
        <f t="shared" si="1078"/>
        <v>1.2486170000000001</v>
      </c>
      <c r="S1437" s="106">
        <f t="shared" si="1063"/>
        <v>497.02265136</v>
      </c>
      <c r="T1437" s="106">
        <f t="shared" si="1064"/>
        <v>10.201247105366447</v>
      </c>
      <c r="U1437" s="106">
        <f t="shared" si="1065"/>
        <v>102.68976666210679</v>
      </c>
      <c r="V1437" s="106">
        <f t="shared" si="1066"/>
        <v>510.94954681747322</v>
      </c>
      <c r="W1437" s="19">
        <f t="shared" si="1084"/>
        <v>0</v>
      </c>
      <c r="X1437" s="2">
        <f t="shared" si="1067"/>
        <v>0</v>
      </c>
      <c r="Y1437" s="4">
        <f t="shared" si="1068"/>
        <v>0</v>
      </c>
      <c r="Z1437" s="106">
        <f t="shared" si="1082"/>
        <v>0</v>
      </c>
      <c r="AA1437" s="114">
        <f t="shared" si="1079"/>
        <v>0.05</v>
      </c>
      <c r="AB1437" s="112">
        <f t="shared" si="1069"/>
        <v>18</v>
      </c>
      <c r="AC1437" s="178">
        <f t="shared" si="1087"/>
        <v>30</v>
      </c>
      <c r="AD1437" s="11">
        <f t="shared" si="1080"/>
        <v>1.0024424860000001</v>
      </c>
      <c r="AE1437" s="106">
        <f t="shared" si="1083"/>
        <v>1.2139708600000001</v>
      </c>
      <c r="AF1437" s="106">
        <f t="shared" si="1070"/>
        <v>1.24798711</v>
      </c>
      <c r="AG1437" s="106">
        <f t="shared" si="1071"/>
        <v>0</v>
      </c>
      <c r="AH1437" s="115" t="str">
        <f t="shared" si="1054"/>
        <v>A+J=</v>
      </c>
      <c r="AI1437" s="116">
        <f t="shared" si="1081"/>
        <v>45590</v>
      </c>
      <c r="AJ1437" s="10"/>
      <c r="AK1437" s="1"/>
      <c r="AL1437" s="10"/>
      <c r="AM1437" s="1"/>
      <c r="AN1437" s="1"/>
      <c r="AO1437" s="3"/>
      <c r="AP1437" s="3"/>
      <c r="AQ1437" s="4"/>
      <c r="AR1437" s="4"/>
      <c r="AS1437" s="4"/>
      <c r="AT1437" s="4"/>
      <c r="AU1437" s="4"/>
      <c r="AV1437" s="4"/>
      <c r="AW1437" s="1"/>
      <c r="AX1437" s="1"/>
      <c r="AY1437" s="1"/>
      <c r="AZ1437" s="1"/>
      <c r="BA1437" s="1"/>
      <c r="BB1437" s="1"/>
      <c r="BC1437" s="1"/>
      <c r="BD1437" s="1"/>
      <c r="BE1437" s="1"/>
      <c r="BG1437" s="1"/>
      <c r="BH1437" s="1"/>
    </row>
    <row r="1438" spans="1:60" ht="15" customHeight="1" x14ac:dyDescent="0.25">
      <c r="A1438" s="105">
        <f t="shared" si="1072"/>
        <v>45579</v>
      </c>
      <c r="B1438" s="106">
        <f t="shared" si="1059"/>
        <v>512.33440768163496</v>
      </c>
      <c r="C1438" s="2">
        <f t="shared" si="1073"/>
        <v>398.05853304999999</v>
      </c>
      <c r="D1438" s="2">
        <f t="shared" si="1074"/>
        <v>41.03197732000001</v>
      </c>
      <c r="E1438" s="106">
        <f t="shared" si="1060"/>
        <v>357.02655572999998</v>
      </c>
      <c r="F1438" s="21">
        <f t="shared" si="1075"/>
        <v>6966.5</v>
      </c>
      <c r="G1438" s="108">
        <f t="shared" si="1076"/>
        <v>6997.15</v>
      </c>
      <c r="H1438" s="109">
        <f t="shared" si="1055"/>
        <v>45530</v>
      </c>
      <c r="I1438" s="109">
        <f t="shared" si="1085"/>
        <v>45561</v>
      </c>
      <c r="J1438" s="110">
        <f t="shared" si="1061"/>
        <v>4.39962678532968E-3</v>
      </c>
      <c r="K1438" s="117">
        <f t="shared" si="1086"/>
        <v>45590</v>
      </c>
      <c r="L1438" s="178">
        <f t="shared" si="1088"/>
        <v>30</v>
      </c>
      <c r="M1438" s="178">
        <f t="shared" si="1058"/>
        <v>19</v>
      </c>
      <c r="N1438" s="106">
        <f t="shared" si="1062"/>
        <v>1.0027841799999999</v>
      </c>
      <c r="O1438" s="111">
        <f t="shared" si="1057"/>
        <v>0.99980051000000003</v>
      </c>
      <c r="P1438" s="111">
        <f t="shared" si="1077"/>
        <v>1.284237901246442</v>
      </c>
      <c r="Q1438" s="106">
        <f t="shared" si="1056"/>
        <v>1.28781345</v>
      </c>
      <c r="R1438" s="106">
        <f t="shared" si="1078"/>
        <v>1.2486170000000001</v>
      </c>
      <c r="S1438" s="106">
        <f t="shared" si="1063"/>
        <v>497.02265136</v>
      </c>
      <c r="T1438" s="106">
        <f t="shared" si="1064"/>
        <v>10.201247105366447</v>
      </c>
      <c r="U1438" s="106">
        <f t="shared" si="1065"/>
        <v>102.75704474626858</v>
      </c>
      <c r="V1438" s="106">
        <f t="shared" si="1066"/>
        <v>511.016824901635</v>
      </c>
      <c r="W1438" s="19">
        <f t="shared" si="1084"/>
        <v>0</v>
      </c>
      <c r="X1438" s="2">
        <f t="shared" si="1067"/>
        <v>0</v>
      </c>
      <c r="Y1438" s="4">
        <f t="shared" si="1068"/>
        <v>0</v>
      </c>
      <c r="Z1438" s="106">
        <f t="shared" si="1082"/>
        <v>0</v>
      </c>
      <c r="AA1438" s="114">
        <f t="shared" si="1079"/>
        <v>0.05</v>
      </c>
      <c r="AB1438" s="112">
        <f t="shared" si="1069"/>
        <v>19</v>
      </c>
      <c r="AC1438" s="178">
        <f t="shared" si="1087"/>
        <v>30</v>
      </c>
      <c r="AD1438" s="11">
        <f t="shared" si="1080"/>
        <v>1.002578355</v>
      </c>
      <c r="AE1438" s="106">
        <f t="shared" si="1083"/>
        <v>1.2815008299999999</v>
      </c>
      <c r="AF1438" s="106">
        <f t="shared" si="1070"/>
        <v>1.31758278</v>
      </c>
      <c r="AG1438" s="106">
        <f t="shared" si="1071"/>
        <v>0</v>
      </c>
      <c r="AH1438" s="115" t="str">
        <f t="shared" si="1054"/>
        <v>A+J=</v>
      </c>
      <c r="AI1438" s="116">
        <f t="shared" si="1081"/>
        <v>45590</v>
      </c>
      <c r="AJ1438" s="10"/>
      <c r="AK1438" s="1"/>
      <c r="AL1438" s="10"/>
      <c r="AM1438" s="1"/>
      <c r="AN1438" s="1"/>
      <c r="AO1438" s="3"/>
      <c r="AP1438" s="3"/>
      <c r="AQ1438" s="4"/>
      <c r="AR1438" s="4"/>
      <c r="AS1438" s="4"/>
      <c r="AT1438" s="4"/>
      <c r="AU1438" s="4"/>
      <c r="AV1438" s="4"/>
      <c r="AW1438" s="1"/>
      <c r="AX1438" s="1"/>
      <c r="AY1438" s="1"/>
      <c r="AZ1438" s="1"/>
      <c r="BA1438" s="1"/>
      <c r="BB1438" s="1"/>
      <c r="BC1438" s="1"/>
      <c r="BD1438" s="1"/>
      <c r="BE1438" s="1"/>
      <c r="BG1438" s="1"/>
      <c r="BH1438" s="1"/>
    </row>
    <row r="1439" spans="1:60" ht="15" customHeight="1" x14ac:dyDescent="0.25">
      <c r="A1439" s="105">
        <f t="shared" si="1072"/>
        <v>45580</v>
      </c>
      <c r="B1439" s="106">
        <f t="shared" si="1059"/>
        <v>512.47131607632787</v>
      </c>
      <c r="C1439" s="2">
        <f t="shared" si="1073"/>
        <v>398.05853304999999</v>
      </c>
      <c r="D1439" s="2">
        <f t="shared" si="1074"/>
        <v>41.03197732000001</v>
      </c>
      <c r="E1439" s="106">
        <f t="shared" si="1060"/>
        <v>357.02655572999998</v>
      </c>
      <c r="F1439" s="21">
        <f t="shared" si="1075"/>
        <v>6966.5</v>
      </c>
      <c r="G1439" s="108">
        <f t="shared" si="1076"/>
        <v>6997.15</v>
      </c>
      <c r="H1439" s="109">
        <f t="shared" si="1055"/>
        <v>45530</v>
      </c>
      <c r="I1439" s="109">
        <f t="shared" si="1085"/>
        <v>45561</v>
      </c>
      <c r="J1439" s="110">
        <f t="shared" si="1061"/>
        <v>4.39962678532968E-3</v>
      </c>
      <c r="K1439" s="117">
        <f t="shared" si="1086"/>
        <v>45590</v>
      </c>
      <c r="L1439" s="178">
        <f t="shared" si="1088"/>
        <v>30</v>
      </c>
      <c r="M1439" s="178">
        <f t="shared" si="1058"/>
        <v>20</v>
      </c>
      <c r="N1439" s="106">
        <f t="shared" si="1062"/>
        <v>1.00293093</v>
      </c>
      <c r="O1439" s="111">
        <f t="shared" si="1057"/>
        <v>0.99980051000000003</v>
      </c>
      <c r="P1439" s="111">
        <f t="shared" si="1077"/>
        <v>1.284237901246442</v>
      </c>
      <c r="Q1439" s="106">
        <f t="shared" si="1056"/>
        <v>1.28800191</v>
      </c>
      <c r="R1439" s="106">
        <f t="shared" si="1078"/>
        <v>1.2486170000000001</v>
      </c>
      <c r="S1439" s="106">
        <f t="shared" si="1063"/>
        <v>497.02265136</v>
      </c>
      <c r="T1439" s="106">
        <f t="shared" si="1064"/>
        <v>10.201247105366447</v>
      </c>
      <c r="U1439" s="106">
        <f t="shared" si="1065"/>
        <v>102.82432997096143</v>
      </c>
      <c r="V1439" s="106">
        <f t="shared" si="1066"/>
        <v>511.08411012632791</v>
      </c>
      <c r="W1439" s="19">
        <f t="shared" si="1084"/>
        <v>0</v>
      </c>
      <c r="X1439" s="2">
        <f t="shared" si="1067"/>
        <v>0</v>
      </c>
      <c r="Y1439" s="4">
        <f t="shared" si="1068"/>
        <v>0</v>
      </c>
      <c r="Z1439" s="106">
        <f t="shared" si="1082"/>
        <v>0</v>
      </c>
      <c r="AA1439" s="114">
        <f t="shared" si="1079"/>
        <v>0.05</v>
      </c>
      <c r="AB1439" s="112">
        <f t="shared" si="1069"/>
        <v>20</v>
      </c>
      <c r="AC1439" s="178">
        <f t="shared" si="1087"/>
        <v>30</v>
      </c>
      <c r="AD1439" s="11">
        <f t="shared" si="1080"/>
        <v>1.0027142419999999</v>
      </c>
      <c r="AE1439" s="106">
        <f t="shared" si="1083"/>
        <v>1.34903975</v>
      </c>
      <c r="AF1439" s="106">
        <f t="shared" si="1070"/>
        <v>1.38720595</v>
      </c>
      <c r="AG1439" s="106">
        <f t="shared" si="1071"/>
        <v>0</v>
      </c>
      <c r="AH1439" s="115" t="str">
        <f t="shared" si="1054"/>
        <v>A+J=</v>
      </c>
      <c r="AI1439" s="116">
        <f t="shared" si="1081"/>
        <v>45590</v>
      </c>
      <c r="AJ1439" s="10"/>
      <c r="AK1439" s="1"/>
      <c r="AL1439" s="10"/>
      <c r="AM1439" s="1"/>
      <c r="AN1439" s="1"/>
      <c r="AO1439" s="3"/>
      <c r="AP1439" s="3"/>
      <c r="AQ1439" s="4"/>
      <c r="AR1439" s="4"/>
      <c r="AS1439" s="4"/>
      <c r="AT1439" s="4"/>
      <c r="AU1439" s="4"/>
      <c r="AV1439" s="4"/>
      <c r="AW1439" s="1"/>
      <c r="AX1439" s="1"/>
      <c r="AY1439" s="1"/>
      <c r="AZ1439" s="1"/>
      <c r="BA1439" s="1"/>
      <c r="BB1439" s="1"/>
      <c r="BC1439" s="1"/>
      <c r="BD1439" s="1"/>
      <c r="BE1439" s="1"/>
      <c r="BG1439" s="1"/>
      <c r="BH1439" s="1"/>
    </row>
    <row r="1440" spans="1:60" ht="15" customHeight="1" x14ac:dyDescent="0.25">
      <c r="A1440" s="105">
        <f t="shared" si="1072"/>
        <v>45581</v>
      </c>
      <c r="B1440" s="106">
        <f t="shared" si="1059"/>
        <v>512.60826628208292</v>
      </c>
      <c r="C1440" s="2">
        <f t="shared" si="1073"/>
        <v>398.05853304999999</v>
      </c>
      <c r="D1440" s="2">
        <f t="shared" si="1074"/>
        <v>41.03197732000001</v>
      </c>
      <c r="E1440" s="106">
        <f t="shared" si="1060"/>
        <v>357.02655572999998</v>
      </c>
      <c r="F1440" s="21">
        <f t="shared" si="1075"/>
        <v>6966.5</v>
      </c>
      <c r="G1440" s="108">
        <f t="shared" si="1076"/>
        <v>6997.15</v>
      </c>
      <c r="H1440" s="109">
        <f t="shared" si="1055"/>
        <v>45530</v>
      </c>
      <c r="I1440" s="109">
        <f t="shared" si="1085"/>
        <v>45561</v>
      </c>
      <c r="J1440" s="110">
        <f t="shared" si="1061"/>
        <v>4.39962678532968E-3</v>
      </c>
      <c r="K1440" s="117">
        <f t="shared" si="1086"/>
        <v>45590</v>
      </c>
      <c r="L1440" s="178">
        <f t="shared" si="1088"/>
        <v>30</v>
      </c>
      <c r="M1440" s="178">
        <f t="shared" si="1058"/>
        <v>21</v>
      </c>
      <c r="N1440" s="106">
        <f t="shared" si="1062"/>
        <v>1.0030777099999999</v>
      </c>
      <c r="O1440" s="111">
        <f t="shared" si="1057"/>
        <v>0.99980051000000003</v>
      </c>
      <c r="P1440" s="111">
        <f t="shared" si="1077"/>
        <v>1.284237901246442</v>
      </c>
      <c r="Q1440" s="106">
        <f t="shared" si="1056"/>
        <v>1.2881904099999999</v>
      </c>
      <c r="R1440" s="106">
        <f t="shared" si="1078"/>
        <v>1.2486170000000001</v>
      </c>
      <c r="S1440" s="106">
        <f t="shared" si="1063"/>
        <v>497.02265136</v>
      </c>
      <c r="T1440" s="106">
        <f t="shared" si="1064"/>
        <v>10.201247105366447</v>
      </c>
      <c r="U1440" s="106">
        <f t="shared" si="1065"/>
        <v>102.8916294767165</v>
      </c>
      <c r="V1440" s="106">
        <f t="shared" si="1066"/>
        <v>511.15140963208296</v>
      </c>
      <c r="W1440" s="19">
        <f t="shared" si="1084"/>
        <v>0</v>
      </c>
      <c r="X1440" s="2">
        <f t="shared" si="1067"/>
        <v>0</v>
      </c>
      <c r="Y1440" s="4">
        <f t="shared" si="1068"/>
        <v>0</v>
      </c>
      <c r="Z1440" s="106">
        <f t="shared" si="1082"/>
        <v>0</v>
      </c>
      <c r="AA1440" s="114">
        <f t="shared" si="1079"/>
        <v>0.05</v>
      </c>
      <c r="AB1440" s="112">
        <f t="shared" si="1069"/>
        <v>21</v>
      </c>
      <c r="AC1440" s="178">
        <f t="shared" si="1087"/>
        <v>30</v>
      </c>
      <c r="AD1440" s="11">
        <f t="shared" si="1080"/>
        <v>1.002850147</v>
      </c>
      <c r="AE1440" s="106">
        <f t="shared" si="1083"/>
        <v>1.4165876100000001</v>
      </c>
      <c r="AF1440" s="106">
        <f t="shared" si="1070"/>
        <v>1.45685665</v>
      </c>
      <c r="AG1440" s="106">
        <f t="shared" si="1071"/>
        <v>0</v>
      </c>
      <c r="AH1440" s="115" t="str">
        <f t="shared" si="1054"/>
        <v>A+J=</v>
      </c>
      <c r="AI1440" s="116">
        <f t="shared" si="1081"/>
        <v>45590</v>
      </c>
      <c r="AJ1440" s="10"/>
      <c r="AK1440" s="1"/>
      <c r="AL1440" s="10"/>
      <c r="AM1440" s="1"/>
      <c r="AN1440" s="1"/>
      <c r="AO1440" s="3"/>
      <c r="AP1440" s="3"/>
      <c r="AQ1440" s="4"/>
      <c r="AR1440" s="4"/>
      <c r="AS1440" s="4"/>
      <c r="AT1440" s="4"/>
      <c r="AU1440" s="4"/>
      <c r="AV1440" s="4"/>
      <c r="AW1440" s="1"/>
      <c r="AX1440" s="1"/>
      <c r="AY1440" s="1"/>
      <c r="AZ1440" s="1"/>
      <c r="BA1440" s="1"/>
      <c r="BB1440" s="1"/>
      <c r="BC1440" s="1"/>
      <c r="BD1440" s="1"/>
      <c r="BE1440" s="1"/>
      <c r="BG1440" s="1"/>
      <c r="BH1440" s="1"/>
    </row>
    <row r="1441" spans="1:194" ht="15" customHeight="1" x14ac:dyDescent="0.25">
      <c r="A1441" s="105">
        <f t="shared" si="1072"/>
        <v>45582</v>
      </c>
      <c r="B1441" s="106">
        <f t="shared" si="1059"/>
        <v>512.74524807810371</v>
      </c>
      <c r="C1441" s="2">
        <f t="shared" si="1073"/>
        <v>398.05853304999999</v>
      </c>
      <c r="D1441" s="2">
        <f t="shared" si="1074"/>
        <v>41.03197732000001</v>
      </c>
      <c r="E1441" s="106">
        <f t="shared" si="1060"/>
        <v>357.02655572999998</v>
      </c>
      <c r="F1441" s="21">
        <f t="shared" si="1075"/>
        <v>6966.5</v>
      </c>
      <c r="G1441" s="108">
        <f t="shared" si="1076"/>
        <v>6997.15</v>
      </c>
      <c r="H1441" s="109">
        <f t="shared" si="1055"/>
        <v>45530</v>
      </c>
      <c r="I1441" s="109">
        <f t="shared" si="1085"/>
        <v>45561</v>
      </c>
      <c r="J1441" s="110">
        <f t="shared" si="1061"/>
        <v>4.39962678532968E-3</v>
      </c>
      <c r="K1441" s="117">
        <f t="shared" si="1086"/>
        <v>45590</v>
      </c>
      <c r="L1441" s="178">
        <f t="shared" si="1088"/>
        <v>30</v>
      </c>
      <c r="M1441" s="178">
        <f t="shared" si="1058"/>
        <v>22</v>
      </c>
      <c r="N1441" s="106">
        <f t="shared" si="1062"/>
        <v>1.0032245</v>
      </c>
      <c r="O1441" s="111">
        <f t="shared" si="1057"/>
        <v>0.99980051000000003</v>
      </c>
      <c r="P1441" s="111">
        <f t="shared" si="1077"/>
        <v>1.284237901246442</v>
      </c>
      <c r="Q1441" s="106">
        <f t="shared" si="1056"/>
        <v>1.28837892</v>
      </c>
      <c r="R1441" s="106">
        <f t="shared" si="1078"/>
        <v>1.2486170000000001</v>
      </c>
      <c r="S1441" s="106">
        <f t="shared" si="1063"/>
        <v>497.02265136</v>
      </c>
      <c r="T1441" s="106">
        <f t="shared" si="1064"/>
        <v>10.201247105366447</v>
      </c>
      <c r="U1441" s="106">
        <f t="shared" si="1065"/>
        <v>102.9589325527372</v>
      </c>
      <c r="V1441" s="106">
        <f t="shared" si="1066"/>
        <v>511.21871270810368</v>
      </c>
      <c r="W1441" s="19">
        <f t="shared" si="1084"/>
        <v>0</v>
      </c>
      <c r="X1441" s="2">
        <f t="shared" si="1067"/>
        <v>0</v>
      </c>
      <c r="Y1441" s="4">
        <f t="shared" si="1068"/>
        <v>0</v>
      </c>
      <c r="Z1441" s="106">
        <f t="shared" si="1082"/>
        <v>0</v>
      </c>
      <c r="AA1441" s="114">
        <f t="shared" si="1079"/>
        <v>0.05</v>
      </c>
      <c r="AB1441" s="112">
        <f t="shared" si="1069"/>
        <v>22</v>
      </c>
      <c r="AC1441" s="178">
        <f t="shared" si="1087"/>
        <v>30</v>
      </c>
      <c r="AD1441" s="11">
        <f t="shared" si="1080"/>
        <v>1.002986071</v>
      </c>
      <c r="AE1441" s="106">
        <f t="shared" si="1083"/>
        <v>1.4841449200000001</v>
      </c>
      <c r="AF1441" s="106">
        <f t="shared" si="1070"/>
        <v>1.5265353699999999</v>
      </c>
      <c r="AG1441" s="106">
        <f t="shared" si="1071"/>
        <v>0</v>
      </c>
      <c r="AH1441" s="115" t="str">
        <f t="shared" si="1054"/>
        <v>A+J=</v>
      </c>
      <c r="AI1441" s="116">
        <f t="shared" si="1081"/>
        <v>45590</v>
      </c>
      <c r="AJ1441" s="30"/>
      <c r="AK1441" s="33"/>
      <c r="AL1441" s="30"/>
      <c r="AM1441" s="33"/>
      <c r="AN1441" s="33"/>
      <c r="AO1441" s="32"/>
      <c r="AP1441" s="32"/>
      <c r="AQ1441" s="37"/>
      <c r="AR1441" s="37"/>
      <c r="AS1441" s="37"/>
      <c r="AT1441" s="37"/>
      <c r="AU1441" s="37"/>
      <c r="AV1441" s="37"/>
      <c r="AW1441" s="33"/>
      <c r="AX1441" s="33"/>
      <c r="AY1441" s="33"/>
      <c r="AZ1441" s="33"/>
      <c r="BA1441" s="33"/>
      <c r="BB1441" s="33"/>
      <c r="BC1441" s="33"/>
      <c r="BD1441" s="33"/>
      <c r="BE1441" s="33"/>
      <c r="BG1441" s="33"/>
      <c r="BH1441" s="33"/>
      <c r="BI1441" s="33"/>
      <c r="BJ1441" s="33"/>
      <c r="BK1441" s="33"/>
      <c r="BL1441" s="33"/>
      <c r="BM1441" s="33"/>
      <c r="BN1441" s="33"/>
      <c r="BO1441" s="33"/>
      <c r="BP1441" s="33"/>
      <c r="BQ1441" s="33"/>
      <c r="BR1441" s="33"/>
      <c r="BS1441" s="33"/>
      <c r="BT1441" s="33"/>
      <c r="BU1441" s="33"/>
      <c r="BV1441" s="33"/>
      <c r="BW1441" s="33"/>
      <c r="BX1441" s="33"/>
      <c r="BY1441" s="33"/>
      <c r="BZ1441" s="33"/>
      <c r="CA1441" s="33"/>
      <c r="CB1441" s="33"/>
      <c r="CC1441" s="33"/>
      <c r="CD1441" s="33"/>
      <c r="CE1441" s="33"/>
      <c r="CF1441" s="33"/>
      <c r="CG1441" s="33"/>
      <c r="CH1441" s="33"/>
      <c r="CI1441" s="33"/>
      <c r="CJ1441" s="33"/>
      <c r="CK1441" s="33"/>
      <c r="CL1441" s="33"/>
      <c r="CM1441" s="33"/>
      <c r="CN1441" s="33"/>
      <c r="CO1441" s="33"/>
      <c r="CP1441" s="33"/>
      <c r="CQ1441" s="33"/>
      <c r="CR1441" s="33"/>
      <c r="CS1441" s="33"/>
      <c r="CT1441" s="33"/>
      <c r="CU1441" s="33"/>
      <c r="CV1441" s="33"/>
      <c r="CW1441" s="33"/>
      <c r="CX1441" s="33"/>
      <c r="CY1441" s="33"/>
      <c r="CZ1441" s="33"/>
      <c r="DA1441" s="33"/>
      <c r="DB1441" s="33"/>
      <c r="DC1441" s="33"/>
      <c r="DD1441" s="33"/>
      <c r="DE1441" s="33"/>
      <c r="DF1441" s="33"/>
      <c r="DG1441" s="33"/>
      <c r="DH1441" s="33"/>
      <c r="DI1441" s="33"/>
      <c r="DJ1441" s="33"/>
      <c r="DK1441" s="33"/>
      <c r="DL1441" s="33"/>
      <c r="DM1441" s="33"/>
      <c r="DN1441" s="33"/>
      <c r="DO1441" s="33"/>
      <c r="DP1441" s="33"/>
      <c r="DQ1441" s="33"/>
      <c r="DR1441" s="33"/>
      <c r="DS1441" s="33"/>
      <c r="DT1441" s="33"/>
      <c r="DU1441" s="33"/>
      <c r="DV1441" s="33"/>
      <c r="DW1441" s="33"/>
      <c r="DX1441" s="33"/>
      <c r="DY1441" s="33"/>
      <c r="DZ1441" s="33"/>
      <c r="EA1441" s="33"/>
      <c r="EB1441" s="33"/>
      <c r="EC1441" s="33"/>
      <c r="ED1441" s="33"/>
      <c r="EE1441" s="33"/>
      <c r="EF1441" s="33"/>
      <c r="EG1441" s="33"/>
      <c r="EH1441" s="33"/>
      <c r="EI1441" s="33"/>
      <c r="EJ1441" s="33"/>
      <c r="EK1441" s="33"/>
      <c r="EL1441" s="33"/>
      <c r="EM1441" s="33"/>
      <c r="EN1441" s="33"/>
      <c r="EO1441" s="33"/>
      <c r="EP1441" s="33"/>
      <c r="EQ1441" s="33"/>
      <c r="ER1441" s="33"/>
      <c r="ES1441" s="33"/>
      <c r="ET1441" s="33"/>
      <c r="EU1441" s="33"/>
      <c r="EV1441" s="33"/>
      <c r="EW1441" s="33"/>
      <c r="EX1441" s="33"/>
      <c r="EY1441" s="33"/>
      <c r="EZ1441" s="33"/>
      <c r="FA1441" s="33"/>
      <c r="FB1441" s="33"/>
      <c r="FC1441" s="33"/>
      <c r="FD1441" s="33"/>
      <c r="FE1441" s="33"/>
      <c r="FF1441" s="33"/>
      <c r="FG1441" s="33"/>
      <c r="FH1441" s="33"/>
      <c r="FI1441" s="33"/>
      <c r="FJ1441" s="33"/>
      <c r="FK1441" s="33"/>
      <c r="FL1441" s="33"/>
      <c r="FM1441" s="33"/>
      <c r="FN1441" s="33"/>
      <c r="FO1441" s="33"/>
      <c r="FP1441" s="33"/>
      <c r="FQ1441" s="33"/>
      <c r="FR1441" s="33"/>
      <c r="FS1441" s="33"/>
      <c r="FT1441" s="33"/>
      <c r="FU1441" s="33"/>
      <c r="FV1441" s="33"/>
      <c r="FW1441" s="33"/>
      <c r="FX1441" s="33"/>
      <c r="FY1441" s="33"/>
      <c r="FZ1441" s="33"/>
      <c r="GA1441" s="33"/>
      <c r="GB1441" s="33"/>
      <c r="GC1441" s="33"/>
      <c r="GD1441" s="33"/>
      <c r="GE1441" s="33"/>
      <c r="GF1441" s="33"/>
      <c r="GG1441" s="33"/>
      <c r="GH1441" s="33"/>
      <c r="GI1441" s="33"/>
      <c r="GJ1441" s="33"/>
      <c r="GK1441" s="33"/>
      <c r="GL1441" s="33"/>
    </row>
    <row r="1442" spans="1:194" ht="15" customHeight="1" x14ac:dyDescent="0.25">
      <c r="A1442" s="105">
        <f t="shared" si="1072"/>
        <v>45583</v>
      </c>
      <c r="B1442" s="106">
        <f t="shared" si="1059"/>
        <v>512.88226811492098</v>
      </c>
      <c r="C1442" s="2">
        <f t="shared" si="1073"/>
        <v>398.05853304999999</v>
      </c>
      <c r="D1442" s="2">
        <f t="shared" si="1074"/>
        <v>41.03197732000001</v>
      </c>
      <c r="E1442" s="106">
        <f t="shared" si="1060"/>
        <v>357.02655572999998</v>
      </c>
      <c r="F1442" s="21">
        <f t="shared" si="1075"/>
        <v>6966.5</v>
      </c>
      <c r="G1442" s="108">
        <f t="shared" si="1076"/>
        <v>6997.15</v>
      </c>
      <c r="H1442" s="109">
        <f t="shared" si="1055"/>
        <v>45530</v>
      </c>
      <c r="I1442" s="109">
        <f t="shared" si="1085"/>
        <v>45561</v>
      </c>
      <c r="J1442" s="110">
        <f t="shared" si="1061"/>
        <v>4.39962678532968E-3</v>
      </c>
      <c r="K1442" s="117">
        <f t="shared" si="1086"/>
        <v>45590</v>
      </c>
      <c r="L1442" s="178">
        <f t="shared" si="1088"/>
        <v>30</v>
      </c>
      <c r="M1442" s="178">
        <f t="shared" si="1058"/>
        <v>23</v>
      </c>
      <c r="N1442" s="106">
        <f t="shared" si="1062"/>
        <v>1.0033713099999999</v>
      </c>
      <c r="O1442" s="111">
        <f t="shared" si="1057"/>
        <v>0.99980051000000003</v>
      </c>
      <c r="P1442" s="111">
        <f t="shared" si="1077"/>
        <v>1.284237901246442</v>
      </c>
      <c r="Q1442" s="106">
        <f t="shared" si="1056"/>
        <v>1.2885674600000001</v>
      </c>
      <c r="R1442" s="106">
        <f t="shared" si="1078"/>
        <v>1.2486170000000001</v>
      </c>
      <c r="S1442" s="106">
        <f t="shared" si="1063"/>
        <v>497.02265136</v>
      </c>
      <c r="T1442" s="106">
        <f t="shared" si="1064"/>
        <v>10.201247105366447</v>
      </c>
      <c r="U1442" s="106">
        <f t="shared" si="1065"/>
        <v>103.02624633955458</v>
      </c>
      <c r="V1442" s="106">
        <f t="shared" si="1066"/>
        <v>511.28602649492103</v>
      </c>
      <c r="W1442" s="19">
        <f t="shared" si="1084"/>
        <v>0</v>
      </c>
      <c r="X1442" s="2">
        <f t="shared" si="1067"/>
        <v>0</v>
      </c>
      <c r="Y1442" s="4">
        <f t="shared" si="1068"/>
        <v>0</v>
      </c>
      <c r="Z1442" s="106">
        <f t="shared" si="1082"/>
        <v>0</v>
      </c>
      <c r="AA1442" s="114">
        <f t="shared" si="1079"/>
        <v>0.05</v>
      </c>
      <c r="AB1442" s="112">
        <f t="shared" si="1069"/>
        <v>23</v>
      </c>
      <c r="AC1442" s="178">
        <f t="shared" si="1087"/>
        <v>30</v>
      </c>
      <c r="AD1442" s="11">
        <f t="shared" si="1080"/>
        <v>1.003122013</v>
      </c>
      <c r="AE1442" s="106">
        <f t="shared" si="1083"/>
        <v>1.5517111699999999</v>
      </c>
      <c r="AF1442" s="106">
        <f t="shared" si="1070"/>
        <v>1.59624162</v>
      </c>
      <c r="AG1442" s="106">
        <f t="shared" si="1071"/>
        <v>0</v>
      </c>
      <c r="AH1442" s="115" t="str">
        <f t="shared" ref="AH1442:AH1505" si="1089">AH1441</f>
        <v>A+J=</v>
      </c>
      <c r="AI1442" s="116">
        <f t="shared" si="1081"/>
        <v>45590</v>
      </c>
      <c r="AJ1442" s="10"/>
      <c r="AK1442" s="1"/>
      <c r="AL1442" s="10"/>
      <c r="AM1442" s="1"/>
      <c r="AN1442" s="1"/>
      <c r="AO1442" s="3"/>
      <c r="AP1442" s="3"/>
      <c r="AQ1442" s="4"/>
      <c r="AR1442" s="4"/>
      <c r="AS1442" s="4"/>
      <c r="AT1442" s="4"/>
      <c r="AU1442" s="4"/>
      <c r="AV1442" s="4"/>
      <c r="AW1442" s="1"/>
      <c r="AX1442" s="1"/>
      <c r="AY1442" s="1"/>
      <c r="AZ1442" s="1"/>
      <c r="BA1442" s="1"/>
      <c r="BB1442" s="1"/>
      <c r="BC1442" s="1"/>
      <c r="BD1442" s="1"/>
      <c r="BE1442" s="1"/>
      <c r="BG1442" s="1"/>
      <c r="BH1442" s="1"/>
    </row>
    <row r="1443" spans="1:194" ht="15" customHeight="1" x14ac:dyDescent="0.25">
      <c r="A1443" s="105">
        <f t="shared" si="1072"/>
        <v>45584</v>
      </c>
      <c r="B1443" s="106">
        <f t="shared" si="1059"/>
        <v>513.01932998280063</v>
      </c>
      <c r="C1443" s="2">
        <f t="shared" si="1073"/>
        <v>398.05853304999999</v>
      </c>
      <c r="D1443" s="2">
        <f t="shared" si="1074"/>
        <v>41.03197732000001</v>
      </c>
      <c r="E1443" s="106">
        <f t="shared" si="1060"/>
        <v>357.02655572999998</v>
      </c>
      <c r="F1443" s="21">
        <f t="shared" si="1075"/>
        <v>6966.5</v>
      </c>
      <c r="G1443" s="108">
        <f t="shared" si="1076"/>
        <v>6997.15</v>
      </c>
      <c r="H1443" s="109">
        <f t="shared" si="1055"/>
        <v>45530</v>
      </c>
      <c r="I1443" s="109">
        <f t="shared" si="1085"/>
        <v>45561</v>
      </c>
      <c r="J1443" s="110">
        <f t="shared" si="1061"/>
        <v>4.39962678532968E-3</v>
      </c>
      <c r="K1443" s="117">
        <f t="shared" si="1086"/>
        <v>45590</v>
      </c>
      <c r="L1443" s="178">
        <f t="shared" si="1088"/>
        <v>30</v>
      </c>
      <c r="M1443" s="178">
        <f t="shared" si="1058"/>
        <v>24</v>
      </c>
      <c r="N1443" s="106">
        <f t="shared" si="1062"/>
        <v>1.0035181500000001</v>
      </c>
      <c r="O1443" s="111">
        <f t="shared" si="1057"/>
        <v>0.99980051000000003</v>
      </c>
      <c r="P1443" s="111">
        <f t="shared" si="1077"/>
        <v>1.284237901246442</v>
      </c>
      <c r="Q1443" s="106">
        <f t="shared" si="1056"/>
        <v>1.28875604</v>
      </c>
      <c r="R1443" s="106">
        <f t="shared" si="1078"/>
        <v>1.2486170000000001</v>
      </c>
      <c r="S1443" s="106">
        <f t="shared" si="1063"/>
        <v>497.02265136</v>
      </c>
      <c r="T1443" s="106">
        <f t="shared" si="1064"/>
        <v>10.201247105366447</v>
      </c>
      <c r="U1443" s="106">
        <f t="shared" si="1065"/>
        <v>103.0935744074341</v>
      </c>
      <c r="V1443" s="106">
        <f t="shared" si="1066"/>
        <v>511.35335456280058</v>
      </c>
      <c r="W1443" s="19">
        <f t="shared" si="1084"/>
        <v>0</v>
      </c>
      <c r="X1443" s="2">
        <f t="shared" si="1067"/>
        <v>0</v>
      </c>
      <c r="Y1443" s="4">
        <f t="shared" si="1068"/>
        <v>0</v>
      </c>
      <c r="Z1443" s="106">
        <f t="shared" si="1082"/>
        <v>0</v>
      </c>
      <c r="AA1443" s="114">
        <f t="shared" si="1079"/>
        <v>0.05</v>
      </c>
      <c r="AB1443" s="112">
        <f t="shared" si="1069"/>
        <v>24</v>
      </c>
      <c r="AC1443" s="178">
        <f t="shared" si="1087"/>
        <v>30</v>
      </c>
      <c r="AD1443" s="11">
        <f t="shared" si="1080"/>
        <v>1.003257973</v>
      </c>
      <c r="AE1443" s="106">
        <f t="shared" si="1083"/>
        <v>1.61928637</v>
      </c>
      <c r="AF1443" s="106">
        <f t="shared" si="1070"/>
        <v>1.6659754200000001</v>
      </c>
      <c r="AG1443" s="106">
        <f t="shared" si="1071"/>
        <v>0</v>
      </c>
      <c r="AH1443" s="115" t="str">
        <f t="shared" si="1089"/>
        <v>A+J=</v>
      </c>
      <c r="AI1443" s="116">
        <f t="shared" si="1081"/>
        <v>45590</v>
      </c>
      <c r="AJ1443" s="10"/>
      <c r="AK1443" s="1"/>
      <c r="AL1443" s="10"/>
      <c r="AM1443" s="1"/>
      <c r="AN1443" s="1"/>
      <c r="AO1443" s="3"/>
      <c r="AP1443" s="3"/>
      <c r="AQ1443" s="4"/>
      <c r="AR1443" s="4"/>
      <c r="AS1443" s="4"/>
      <c r="AT1443" s="4"/>
      <c r="AU1443" s="4"/>
      <c r="AV1443" s="4"/>
      <c r="AW1443" s="1"/>
      <c r="AX1443" s="1"/>
      <c r="AY1443" s="1"/>
      <c r="AZ1443" s="1"/>
      <c r="BA1443" s="1"/>
      <c r="BB1443" s="1"/>
      <c r="BC1443" s="1"/>
      <c r="BD1443" s="1"/>
      <c r="BE1443" s="1"/>
      <c r="BG1443" s="1"/>
      <c r="BH1443" s="1"/>
    </row>
    <row r="1444" spans="1:194" ht="15" customHeight="1" x14ac:dyDescent="0.25">
      <c r="A1444" s="105">
        <f t="shared" si="1072"/>
        <v>45585</v>
      </c>
      <c r="B1444" s="106">
        <f t="shared" si="1059"/>
        <v>513.15642704121126</v>
      </c>
      <c r="C1444" s="2">
        <f t="shared" si="1073"/>
        <v>398.05853304999999</v>
      </c>
      <c r="D1444" s="2">
        <f t="shared" si="1074"/>
        <v>41.03197732000001</v>
      </c>
      <c r="E1444" s="106">
        <f t="shared" si="1060"/>
        <v>357.02655572999998</v>
      </c>
      <c r="F1444" s="21">
        <f t="shared" si="1075"/>
        <v>6966.5</v>
      </c>
      <c r="G1444" s="108">
        <f t="shared" si="1076"/>
        <v>6997.15</v>
      </c>
      <c r="H1444" s="109">
        <f t="shared" si="1055"/>
        <v>45530</v>
      </c>
      <c r="I1444" s="109">
        <f t="shared" si="1085"/>
        <v>45561</v>
      </c>
      <c r="J1444" s="110">
        <f t="shared" si="1061"/>
        <v>4.39962678532968E-3</v>
      </c>
      <c r="K1444" s="117">
        <f t="shared" si="1086"/>
        <v>45590</v>
      </c>
      <c r="L1444" s="178">
        <f t="shared" si="1088"/>
        <v>30</v>
      </c>
      <c r="M1444" s="178">
        <f t="shared" si="1058"/>
        <v>25</v>
      </c>
      <c r="N1444" s="106">
        <f t="shared" si="1062"/>
        <v>1.00366501</v>
      </c>
      <c r="O1444" s="111">
        <f t="shared" si="1057"/>
        <v>0.99980051000000003</v>
      </c>
      <c r="P1444" s="111">
        <f t="shared" si="1077"/>
        <v>1.284237901246442</v>
      </c>
      <c r="Q1444" s="106">
        <f t="shared" si="1056"/>
        <v>1.28894464</v>
      </c>
      <c r="R1444" s="106">
        <f t="shared" si="1078"/>
        <v>1.2486170000000001</v>
      </c>
      <c r="S1444" s="106">
        <f t="shared" si="1063"/>
        <v>497.02265136</v>
      </c>
      <c r="T1444" s="106">
        <f t="shared" si="1064"/>
        <v>10.201247105366447</v>
      </c>
      <c r="U1444" s="106">
        <f t="shared" si="1065"/>
        <v>103.16090961584477</v>
      </c>
      <c r="V1444" s="106">
        <f t="shared" si="1066"/>
        <v>511.42068977121124</v>
      </c>
      <c r="W1444" s="19">
        <f t="shared" si="1084"/>
        <v>0</v>
      </c>
      <c r="X1444" s="2">
        <f t="shared" si="1067"/>
        <v>0</v>
      </c>
      <c r="Y1444" s="4">
        <f t="shared" si="1068"/>
        <v>0</v>
      </c>
      <c r="Z1444" s="106">
        <f t="shared" si="1082"/>
        <v>0</v>
      </c>
      <c r="AA1444" s="114">
        <f t="shared" si="1079"/>
        <v>0.05</v>
      </c>
      <c r="AB1444" s="112">
        <f t="shared" si="1069"/>
        <v>25</v>
      </c>
      <c r="AC1444" s="178">
        <f t="shared" si="1087"/>
        <v>30</v>
      </c>
      <c r="AD1444" s="11">
        <f t="shared" si="1080"/>
        <v>1.0033939519999999</v>
      </c>
      <c r="AE1444" s="106">
        <f t="shared" si="1083"/>
        <v>1.6868710200000001</v>
      </c>
      <c r="AF1444" s="106">
        <f t="shared" si="1070"/>
        <v>1.73573727</v>
      </c>
      <c r="AG1444" s="106">
        <f t="shared" si="1071"/>
        <v>0</v>
      </c>
      <c r="AH1444" s="115" t="str">
        <f t="shared" si="1089"/>
        <v>A+J=</v>
      </c>
      <c r="AI1444" s="116">
        <f t="shared" si="1081"/>
        <v>45590</v>
      </c>
      <c r="AJ1444" s="10"/>
      <c r="AK1444" s="1"/>
      <c r="AL1444" s="10"/>
      <c r="AM1444" s="1"/>
      <c r="AN1444" s="1"/>
      <c r="AO1444" s="3"/>
      <c r="AP1444" s="3"/>
      <c r="AQ1444" s="4"/>
      <c r="AR1444" s="4"/>
      <c r="AS1444" s="4"/>
      <c r="AT1444" s="4"/>
      <c r="AU1444" s="4"/>
      <c r="AV1444" s="4"/>
      <c r="AW1444" s="1"/>
      <c r="AX1444" s="1"/>
      <c r="AY1444" s="1"/>
      <c r="AZ1444" s="1"/>
      <c r="BA1444" s="1"/>
      <c r="BB1444" s="1"/>
      <c r="BC1444" s="1"/>
      <c r="BD1444" s="1"/>
      <c r="BE1444" s="1"/>
      <c r="BG1444" s="1"/>
      <c r="BH1444" s="1"/>
    </row>
    <row r="1445" spans="1:194" ht="15" customHeight="1" x14ac:dyDescent="0.25">
      <c r="A1445" s="105">
        <f t="shared" si="1072"/>
        <v>45586</v>
      </c>
      <c r="B1445" s="106">
        <f t="shared" si="1059"/>
        <v>513.29356288041856</v>
      </c>
      <c r="C1445" s="2">
        <f t="shared" si="1073"/>
        <v>398.05853304999999</v>
      </c>
      <c r="D1445" s="2">
        <f t="shared" si="1074"/>
        <v>41.03197732000001</v>
      </c>
      <c r="E1445" s="106">
        <f t="shared" si="1060"/>
        <v>357.02655572999998</v>
      </c>
      <c r="F1445" s="21">
        <f t="shared" si="1075"/>
        <v>6966.5</v>
      </c>
      <c r="G1445" s="108">
        <f t="shared" si="1076"/>
        <v>6997.15</v>
      </c>
      <c r="H1445" s="109">
        <f t="shared" si="1055"/>
        <v>45530</v>
      </c>
      <c r="I1445" s="109">
        <f t="shared" si="1085"/>
        <v>45561</v>
      </c>
      <c r="J1445" s="110">
        <f t="shared" si="1061"/>
        <v>4.39962678532968E-3</v>
      </c>
      <c r="K1445" s="117">
        <f t="shared" si="1086"/>
        <v>45590</v>
      </c>
      <c r="L1445" s="178">
        <f t="shared" si="1088"/>
        <v>30</v>
      </c>
      <c r="M1445" s="178">
        <f t="shared" si="1058"/>
        <v>26</v>
      </c>
      <c r="N1445" s="106">
        <f t="shared" si="1062"/>
        <v>1.0038118899999999</v>
      </c>
      <c r="O1445" s="111">
        <f t="shared" si="1057"/>
        <v>0.99980051000000003</v>
      </c>
      <c r="P1445" s="111">
        <f t="shared" si="1077"/>
        <v>1.284237901246442</v>
      </c>
      <c r="Q1445" s="106">
        <f t="shared" si="1056"/>
        <v>1.28913327</v>
      </c>
      <c r="R1445" s="106">
        <f t="shared" si="1078"/>
        <v>1.2486170000000001</v>
      </c>
      <c r="S1445" s="106">
        <f t="shared" si="1063"/>
        <v>497.02265136</v>
      </c>
      <c r="T1445" s="106">
        <f t="shared" si="1064"/>
        <v>10.201247105366447</v>
      </c>
      <c r="U1445" s="106">
        <f t="shared" si="1065"/>
        <v>103.22825553505213</v>
      </c>
      <c r="V1445" s="106">
        <f t="shared" si="1066"/>
        <v>511.4880356904186</v>
      </c>
      <c r="W1445" s="19">
        <f t="shared" si="1084"/>
        <v>0</v>
      </c>
      <c r="X1445" s="2">
        <f t="shared" si="1067"/>
        <v>0</v>
      </c>
      <c r="Y1445" s="4">
        <f t="shared" si="1068"/>
        <v>0</v>
      </c>
      <c r="Z1445" s="106">
        <f t="shared" si="1082"/>
        <v>0</v>
      </c>
      <c r="AA1445" s="114">
        <f t="shared" si="1079"/>
        <v>0.05</v>
      </c>
      <c r="AB1445" s="112">
        <f t="shared" si="1069"/>
        <v>26</v>
      </c>
      <c r="AC1445" s="178">
        <f t="shared" si="1087"/>
        <v>30</v>
      </c>
      <c r="AD1445" s="11">
        <f t="shared" si="1080"/>
        <v>1.0035299499999999</v>
      </c>
      <c r="AE1445" s="106">
        <f t="shared" si="1083"/>
        <v>1.7544651</v>
      </c>
      <c r="AF1445" s="106">
        <f t="shared" si="1070"/>
        <v>1.8055271900000001</v>
      </c>
      <c r="AG1445" s="106">
        <f t="shared" si="1071"/>
        <v>0</v>
      </c>
      <c r="AH1445" s="115" t="str">
        <f t="shared" si="1089"/>
        <v>A+J=</v>
      </c>
      <c r="AI1445" s="116">
        <f t="shared" si="1081"/>
        <v>45590</v>
      </c>
      <c r="AJ1445" s="10"/>
      <c r="AK1445" s="1"/>
      <c r="AL1445" s="10"/>
      <c r="AM1445" s="1"/>
      <c r="AN1445" s="1"/>
      <c r="AO1445" s="3"/>
      <c r="AP1445" s="3"/>
      <c r="AQ1445" s="4"/>
      <c r="AR1445" s="4"/>
      <c r="AS1445" s="4"/>
      <c r="AT1445" s="4"/>
      <c r="AU1445" s="4"/>
      <c r="AV1445" s="4"/>
      <c r="AW1445" s="1"/>
      <c r="AX1445" s="1"/>
      <c r="AY1445" s="1"/>
      <c r="AZ1445" s="1"/>
      <c r="BA1445" s="1"/>
      <c r="BB1445" s="1"/>
      <c r="BC1445" s="1"/>
      <c r="BD1445" s="1"/>
      <c r="BE1445" s="1"/>
      <c r="BG1445" s="1"/>
      <c r="BH1445" s="1"/>
    </row>
    <row r="1446" spans="1:194" ht="15" customHeight="1" x14ac:dyDescent="0.25">
      <c r="A1446" s="105">
        <f t="shared" si="1072"/>
        <v>45587</v>
      </c>
      <c r="B1446" s="106">
        <f t="shared" si="1059"/>
        <v>513.43073341015702</v>
      </c>
      <c r="C1446" s="2">
        <f t="shared" si="1073"/>
        <v>398.05853304999999</v>
      </c>
      <c r="D1446" s="2">
        <f t="shared" si="1074"/>
        <v>41.03197732000001</v>
      </c>
      <c r="E1446" s="106">
        <f t="shared" si="1060"/>
        <v>357.02655572999998</v>
      </c>
      <c r="F1446" s="21">
        <f t="shared" si="1075"/>
        <v>6966.5</v>
      </c>
      <c r="G1446" s="108">
        <f t="shared" si="1076"/>
        <v>6997.15</v>
      </c>
      <c r="H1446" s="109">
        <f t="shared" si="1055"/>
        <v>45530</v>
      </c>
      <c r="I1446" s="109">
        <f t="shared" si="1085"/>
        <v>45561</v>
      </c>
      <c r="J1446" s="110">
        <f t="shared" si="1061"/>
        <v>4.39962678532968E-3</v>
      </c>
      <c r="K1446" s="117">
        <f t="shared" si="1086"/>
        <v>45590</v>
      </c>
      <c r="L1446" s="178">
        <f t="shared" si="1088"/>
        <v>30</v>
      </c>
      <c r="M1446" s="178">
        <f t="shared" si="1058"/>
        <v>27</v>
      </c>
      <c r="N1446" s="106">
        <f t="shared" si="1062"/>
        <v>1.00395879</v>
      </c>
      <c r="O1446" s="111">
        <f t="shared" si="1057"/>
        <v>0.99980051000000003</v>
      </c>
      <c r="P1446" s="111">
        <f t="shared" si="1077"/>
        <v>1.284237901246442</v>
      </c>
      <c r="Q1446" s="106">
        <f t="shared" si="1056"/>
        <v>1.2893219199999999</v>
      </c>
      <c r="R1446" s="106">
        <f t="shared" si="1078"/>
        <v>1.2486170000000001</v>
      </c>
      <c r="S1446" s="106">
        <f t="shared" si="1063"/>
        <v>497.02265136</v>
      </c>
      <c r="T1446" s="106">
        <f t="shared" si="1064"/>
        <v>10.201247105366447</v>
      </c>
      <c r="U1446" s="106">
        <f t="shared" si="1065"/>
        <v>103.29560859479056</v>
      </c>
      <c r="V1446" s="106">
        <f t="shared" si="1066"/>
        <v>511.55538875015702</v>
      </c>
      <c r="W1446" s="19">
        <f t="shared" si="1084"/>
        <v>0</v>
      </c>
      <c r="X1446" s="2">
        <f t="shared" si="1067"/>
        <v>0</v>
      </c>
      <c r="Y1446" s="4">
        <f t="shared" si="1068"/>
        <v>0</v>
      </c>
      <c r="Z1446" s="106">
        <f t="shared" si="1082"/>
        <v>0</v>
      </c>
      <c r="AA1446" s="114">
        <f t="shared" si="1079"/>
        <v>0.05</v>
      </c>
      <c r="AB1446" s="112">
        <f t="shared" si="1069"/>
        <v>27</v>
      </c>
      <c r="AC1446" s="178">
        <f t="shared" si="1087"/>
        <v>30</v>
      </c>
      <c r="AD1446" s="11">
        <f t="shared" si="1080"/>
        <v>1.003665966</v>
      </c>
      <c r="AE1446" s="106">
        <f t="shared" si="1083"/>
        <v>1.8220681400000001</v>
      </c>
      <c r="AF1446" s="106">
        <f t="shared" si="1070"/>
        <v>1.8753446600000001</v>
      </c>
      <c r="AG1446" s="106">
        <f t="shared" si="1071"/>
        <v>0</v>
      </c>
      <c r="AH1446" s="115" t="str">
        <f t="shared" si="1089"/>
        <v>A+J=</v>
      </c>
      <c r="AI1446" s="116">
        <f t="shared" si="1081"/>
        <v>45590</v>
      </c>
      <c r="AJ1446" s="10"/>
      <c r="AK1446" s="1"/>
      <c r="AL1446" s="10"/>
      <c r="AM1446" s="1"/>
      <c r="AN1446" s="1"/>
      <c r="AO1446" s="3"/>
      <c r="AP1446" s="3"/>
      <c r="AQ1446" s="4"/>
      <c r="AR1446" s="4"/>
      <c r="AS1446" s="4"/>
      <c r="AT1446" s="4"/>
      <c r="AU1446" s="4"/>
      <c r="AV1446" s="4"/>
      <c r="AW1446" s="1"/>
      <c r="AX1446" s="1"/>
      <c r="AY1446" s="1"/>
      <c r="AZ1446" s="1"/>
      <c r="BA1446" s="1"/>
      <c r="BB1446" s="1"/>
      <c r="BC1446" s="1"/>
      <c r="BD1446" s="1"/>
      <c r="BE1446" s="1"/>
      <c r="BG1446" s="1"/>
      <c r="BH1446" s="1"/>
    </row>
    <row r="1447" spans="1:194" ht="15" customHeight="1" x14ac:dyDescent="0.25">
      <c r="A1447" s="105">
        <f t="shared" si="1072"/>
        <v>45588</v>
      </c>
      <c r="B1447" s="106">
        <f t="shared" si="1059"/>
        <v>513.5679422206922</v>
      </c>
      <c r="C1447" s="2">
        <f t="shared" si="1073"/>
        <v>398.05853304999999</v>
      </c>
      <c r="D1447" s="2">
        <f t="shared" si="1074"/>
        <v>41.03197732000001</v>
      </c>
      <c r="E1447" s="106">
        <f t="shared" si="1060"/>
        <v>357.02655572999998</v>
      </c>
      <c r="F1447" s="21">
        <f t="shared" si="1075"/>
        <v>6966.5</v>
      </c>
      <c r="G1447" s="108">
        <f t="shared" si="1076"/>
        <v>6997.15</v>
      </c>
      <c r="H1447" s="109">
        <f t="shared" si="1055"/>
        <v>45530</v>
      </c>
      <c r="I1447" s="109">
        <f t="shared" si="1085"/>
        <v>45561</v>
      </c>
      <c r="J1447" s="110">
        <f t="shared" si="1061"/>
        <v>4.39962678532968E-3</v>
      </c>
      <c r="K1447" s="117">
        <f t="shared" si="1086"/>
        <v>45590</v>
      </c>
      <c r="L1447" s="178">
        <f t="shared" si="1088"/>
        <v>30</v>
      </c>
      <c r="M1447" s="178">
        <f t="shared" si="1058"/>
        <v>28</v>
      </c>
      <c r="N1447" s="106">
        <f t="shared" si="1062"/>
        <v>1.0041057099999999</v>
      </c>
      <c r="O1447" s="111">
        <f t="shared" si="1057"/>
        <v>0.99980051000000003</v>
      </c>
      <c r="P1447" s="111">
        <f t="shared" si="1077"/>
        <v>1.284237901246442</v>
      </c>
      <c r="Q1447" s="106">
        <f t="shared" si="1056"/>
        <v>1.2895106000000001</v>
      </c>
      <c r="R1447" s="106">
        <f t="shared" si="1078"/>
        <v>1.2486170000000001</v>
      </c>
      <c r="S1447" s="106">
        <f t="shared" si="1063"/>
        <v>497.02265136</v>
      </c>
      <c r="T1447" s="106">
        <f t="shared" si="1064"/>
        <v>10.201247105366447</v>
      </c>
      <c r="U1447" s="106">
        <f t="shared" si="1065"/>
        <v>103.36297236532576</v>
      </c>
      <c r="V1447" s="106">
        <f t="shared" si="1066"/>
        <v>511.62275252069219</v>
      </c>
      <c r="W1447" s="19">
        <f t="shared" si="1084"/>
        <v>0</v>
      </c>
      <c r="X1447" s="2">
        <f t="shared" si="1067"/>
        <v>0</v>
      </c>
      <c r="Y1447" s="4">
        <f t="shared" si="1068"/>
        <v>0</v>
      </c>
      <c r="Z1447" s="106">
        <f t="shared" si="1082"/>
        <v>0</v>
      </c>
      <c r="AA1447" s="114">
        <f t="shared" si="1079"/>
        <v>0.05</v>
      </c>
      <c r="AB1447" s="112">
        <f t="shared" si="1069"/>
        <v>28</v>
      </c>
      <c r="AC1447" s="178">
        <f t="shared" si="1087"/>
        <v>30</v>
      </c>
      <c r="AD1447" s="11">
        <f t="shared" si="1080"/>
        <v>1.0038020000000001</v>
      </c>
      <c r="AE1447" s="106">
        <f t="shared" si="1083"/>
        <v>1.88968012</v>
      </c>
      <c r="AF1447" s="106">
        <f t="shared" si="1070"/>
        <v>1.9451897</v>
      </c>
      <c r="AG1447" s="106">
        <f t="shared" si="1071"/>
        <v>0</v>
      </c>
      <c r="AH1447" s="115" t="str">
        <f t="shared" si="1089"/>
        <v>A+J=</v>
      </c>
      <c r="AI1447" s="116">
        <f t="shared" si="1081"/>
        <v>45590</v>
      </c>
      <c r="AJ1447" s="10"/>
      <c r="AK1447" s="1"/>
      <c r="AL1447" s="10"/>
      <c r="AM1447" s="1"/>
      <c r="AN1447" s="1"/>
      <c r="AO1447" s="3"/>
      <c r="AP1447" s="3"/>
      <c r="AQ1447" s="4"/>
      <c r="AR1447" s="4"/>
      <c r="AS1447" s="4"/>
      <c r="AT1447" s="4"/>
      <c r="AU1447" s="4"/>
      <c r="AV1447" s="4"/>
      <c r="AW1447" s="1"/>
      <c r="AX1447" s="1"/>
      <c r="AY1447" s="1"/>
      <c r="AZ1447" s="1"/>
      <c r="BA1447" s="1"/>
      <c r="BB1447" s="1"/>
      <c r="BC1447" s="1"/>
      <c r="BD1447" s="1"/>
      <c r="BE1447" s="1"/>
      <c r="BG1447" s="1"/>
      <c r="BH1447" s="1"/>
    </row>
    <row r="1448" spans="1:194" ht="15" customHeight="1" x14ac:dyDescent="0.25">
      <c r="A1448" s="105">
        <f t="shared" si="1072"/>
        <v>45589</v>
      </c>
      <c r="B1448" s="106">
        <f t="shared" si="1059"/>
        <v>513.70519342228954</v>
      </c>
      <c r="C1448" s="2">
        <f t="shared" si="1073"/>
        <v>398.05853304999999</v>
      </c>
      <c r="D1448" s="2">
        <f t="shared" si="1074"/>
        <v>41.03197732000001</v>
      </c>
      <c r="E1448" s="106">
        <f t="shared" si="1060"/>
        <v>357.02655572999998</v>
      </c>
      <c r="F1448" s="21">
        <f t="shared" si="1075"/>
        <v>6966.5</v>
      </c>
      <c r="G1448" s="108">
        <f t="shared" si="1076"/>
        <v>6997.15</v>
      </c>
      <c r="H1448" s="109">
        <f t="shared" ref="H1448:H1511" si="1090">EDATE(I1448,-1)</f>
        <v>45530</v>
      </c>
      <c r="I1448" s="109">
        <f t="shared" si="1085"/>
        <v>45561</v>
      </c>
      <c r="J1448" s="110">
        <f t="shared" si="1061"/>
        <v>4.39962678532968E-3</v>
      </c>
      <c r="K1448" s="117">
        <f t="shared" si="1086"/>
        <v>45590</v>
      </c>
      <c r="L1448" s="178">
        <f t="shared" si="1088"/>
        <v>30</v>
      </c>
      <c r="M1448" s="178">
        <f t="shared" si="1058"/>
        <v>29</v>
      </c>
      <c r="N1448" s="106">
        <f t="shared" si="1062"/>
        <v>1.0042526599999999</v>
      </c>
      <c r="O1448" s="111">
        <f t="shared" si="1057"/>
        <v>0.99980051000000003</v>
      </c>
      <c r="P1448" s="111">
        <f t="shared" si="1077"/>
        <v>1.284237901246442</v>
      </c>
      <c r="Q1448" s="106">
        <f t="shared" si="1056"/>
        <v>1.28969932</v>
      </c>
      <c r="R1448" s="106">
        <f t="shared" si="1078"/>
        <v>1.2486170000000001</v>
      </c>
      <c r="S1448" s="106">
        <f t="shared" si="1063"/>
        <v>497.02265136</v>
      </c>
      <c r="T1448" s="106">
        <f t="shared" si="1064"/>
        <v>10.201247105366447</v>
      </c>
      <c r="U1448" s="106">
        <f t="shared" si="1065"/>
        <v>103.43035041692309</v>
      </c>
      <c r="V1448" s="106">
        <f t="shared" si="1066"/>
        <v>511.69013057228955</v>
      </c>
      <c r="W1448" s="19">
        <f t="shared" si="1084"/>
        <v>0</v>
      </c>
      <c r="X1448" s="2">
        <f t="shared" si="1067"/>
        <v>0</v>
      </c>
      <c r="Y1448" s="4">
        <f t="shared" si="1068"/>
        <v>0</v>
      </c>
      <c r="Z1448" s="106">
        <f t="shared" si="1082"/>
        <v>0</v>
      </c>
      <c r="AA1448" s="114">
        <f t="shared" si="1079"/>
        <v>0.05</v>
      </c>
      <c r="AB1448" s="112">
        <f t="shared" si="1069"/>
        <v>29</v>
      </c>
      <c r="AC1448" s="178">
        <f t="shared" si="1087"/>
        <v>30</v>
      </c>
      <c r="AD1448" s="11">
        <f t="shared" si="1080"/>
        <v>1.0039380529999999</v>
      </c>
      <c r="AE1448" s="106">
        <f t="shared" si="1083"/>
        <v>1.95730154</v>
      </c>
      <c r="AF1448" s="106">
        <f t="shared" si="1070"/>
        <v>2.0150628500000001</v>
      </c>
      <c r="AG1448" s="106">
        <f t="shared" si="1071"/>
        <v>0</v>
      </c>
      <c r="AH1448" s="115" t="str">
        <f t="shared" si="1089"/>
        <v>A+J=</v>
      </c>
      <c r="AI1448" s="116">
        <f t="shared" si="1081"/>
        <v>45590</v>
      </c>
      <c r="AJ1448" s="10"/>
      <c r="AK1448" s="1"/>
      <c r="AL1448" s="10"/>
      <c r="AM1448" s="1"/>
      <c r="AN1448" s="1"/>
      <c r="AO1448" s="3"/>
      <c r="AP1448" s="3"/>
      <c r="AQ1448" s="4"/>
      <c r="AR1448" s="4"/>
      <c r="AS1448" s="4"/>
      <c r="AT1448" s="4"/>
      <c r="AU1448" s="4"/>
      <c r="AV1448" s="4"/>
      <c r="AW1448" s="1"/>
      <c r="AX1448" s="1"/>
      <c r="AY1448" s="1"/>
      <c r="AZ1448" s="1"/>
      <c r="BA1448" s="1"/>
      <c r="BB1448" s="1"/>
      <c r="BC1448" s="1"/>
      <c r="BD1448" s="1"/>
      <c r="BE1448" s="1"/>
      <c r="BG1448" s="1"/>
      <c r="BH1448" s="1"/>
    </row>
    <row r="1449" spans="1:194" ht="15" customHeight="1" x14ac:dyDescent="0.25">
      <c r="A1449" s="105">
        <f t="shared" si="1072"/>
        <v>45590</v>
      </c>
      <c r="B1449" s="106">
        <f t="shared" si="1059"/>
        <v>513.84247933441804</v>
      </c>
      <c r="C1449" s="2">
        <f t="shared" si="1073"/>
        <v>398.05853304999999</v>
      </c>
      <c r="D1449" s="2">
        <f t="shared" si="1074"/>
        <v>41.03197732000001</v>
      </c>
      <c r="E1449" s="106">
        <f t="shared" si="1060"/>
        <v>357.02655572999998</v>
      </c>
      <c r="F1449" s="21">
        <f t="shared" si="1075"/>
        <v>6966.5</v>
      </c>
      <c r="G1449" s="108">
        <f t="shared" si="1076"/>
        <v>6997.15</v>
      </c>
      <c r="H1449" s="109">
        <f t="shared" si="1090"/>
        <v>45530</v>
      </c>
      <c r="I1449" s="109">
        <f t="shared" si="1085"/>
        <v>45561</v>
      </c>
      <c r="J1449" s="110">
        <f t="shared" si="1061"/>
        <v>4.39962678532968E-3</v>
      </c>
      <c r="K1449" s="117">
        <f t="shared" si="1086"/>
        <v>45590</v>
      </c>
      <c r="L1449" s="178">
        <f t="shared" si="1088"/>
        <v>30</v>
      </c>
      <c r="M1449" s="178">
        <f t="shared" si="1058"/>
        <v>30</v>
      </c>
      <c r="N1449" s="106">
        <f t="shared" si="1062"/>
        <v>1.00439962</v>
      </c>
      <c r="O1449" s="111">
        <f t="shared" si="1057"/>
        <v>0.99980051000000003</v>
      </c>
      <c r="P1449" s="111">
        <f t="shared" si="1077"/>
        <v>1.284237901246442</v>
      </c>
      <c r="Q1449" s="106">
        <f t="shared" ref="Q1449:Q1512" si="1091">TRUNC(TRUNC((N1449*P1449),15),8)</f>
        <v>1.28988806</v>
      </c>
      <c r="R1449" s="106">
        <f t="shared" si="1078"/>
        <v>1.2486170000000001</v>
      </c>
      <c r="S1449" s="106">
        <f t="shared" si="1063"/>
        <v>497.02265136</v>
      </c>
      <c r="T1449" s="106">
        <f t="shared" si="1064"/>
        <v>10.201247105366447</v>
      </c>
      <c r="U1449" s="106">
        <f t="shared" si="1065"/>
        <v>103.49773560905157</v>
      </c>
      <c r="V1449" s="106">
        <f t="shared" si="1066"/>
        <v>511.75751576441803</v>
      </c>
      <c r="W1449" s="19">
        <f t="shared" si="1084"/>
        <v>48</v>
      </c>
      <c r="X1449" s="2">
        <f t="shared" si="1067"/>
        <v>14.15496143</v>
      </c>
      <c r="Y1449" s="4">
        <f t="shared" si="1068"/>
        <v>3.5560000000000001E-2</v>
      </c>
      <c r="Z1449" s="106">
        <f t="shared" si="1082"/>
        <v>17.674125480000001</v>
      </c>
      <c r="AA1449" s="114">
        <f t="shared" si="1079"/>
        <v>0.05</v>
      </c>
      <c r="AB1449" s="112">
        <f t="shared" si="1069"/>
        <v>30</v>
      </c>
      <c r="AC1449" s="178">
        <f t="shared" si="1087"/>
        <v>30</v>
      </c>
      <c r="AD1449" s="11">
        <f t="shared" si="1080"/>
        <v>1.004074124</v>
      </c>
      <c r="AE1449" s="106">
        <f t="shared" si="1083"/>
        <v>2.0249319099999998</v>
      </c>
      <c r="AF1449" s="106">
        <f t="shared" si="1070"/>
        <v>2.0849635700000002</v>
      </c>
      <c r="AG1449" s="106">
        <f t="shared" si="1071"/>
        <v>19.69905739</v>
      </c>
      <c r="AH1449" s="115" t="str">
        <f t="shared" si="1089"/>
        <v>A+J=</v>
      </c>
      <c r="AI1449" s="116">
        <f t="shared" si="1081"/>
        <v>45590</v>
      </c>
      <c r="AJ1449" s="10"/>
      <c r="AK1449" s="1"/>
      <c r="AL1449" s="10"/>
      <c r="AM1449" s="1"/>
      <c r="AN1449" s="1"/>
      <c r="AO1449" s="3"/>
      <c r="AP1449" s="3"/>
      <c r="AQ1449" s="4"/>
      <c r="AR1449" s="4"/>
      <c r="AS1449" s="4"/>
      <c r="AT1449" s="4"/>
      <c r="AU1449" s="4"/>
      <c r="AV1449" s="4"/>
      <c r="AW1449" s="1"/>
      <c r="AX1449" s="1"/>
      <c r="AY1449" s="1"/>
      <c r="AZ1449" s="1"/>
      <c r="BA1449" s="1"/>
      <c r="BB1449" s="1"/>
      <c r="BC1449" s="1"/>
      <c r="BD1449" s="1"/>
      <c r="BE1449" s="1"/>
      <c r="BG1449" s="1"/>
      <c r="BH1449" s="1"/>
    </row>
    <row r="1450" spans="1:194" ht="15" customHeight="1" x14ac:dyDescent="0.25">
      <c r="A1450" s="105">
        <f t="shared" si="1072"/>
        <v>45591</v>
      </c>
      <c r="B1450" s="106">
        <f t="shared" si="1059"/>
        <v>494.23115915853396</v>
      </c>
      <c r="C1450" s="2">
        <f t="shared" si="1073"/>
        <v>383.90357161999998</v>
      </c>
      <c r="D1450" s="2">
        <f t="shared" si="1074"/>
        <v>26.877015889999939</v>
      </c>
      <c r="E1450" s="106">
        <f t="shared" si="1060"/>
        <v>357.02655573000004</v>
      </c>
      <c r="F1450" s="21">
        <f t="shared" si="1075"/>
        <v>6997.15</v>
      </c>
      <c r="G1450" s="108">
        <f t="shared" si="1076"/>
        <v>7036.33</v>
      </c>
      <c r="H1450" s="109">
        <f t="shared" si="1090"/>
        <v>45561</v>
      </c>
      <c r="I1450" s="109">
        <f t="shared" si="1085"/>
        <v>45591</v>
      </c>
      <c r="J1450" s="110">
        <f t="shared" si="1061"/>
        <v>5.5994226220676957E-3</v>
      </c>
      <c r="K1450" s="117">
        <f t="shared" si="1086"/>
        <v>45621</v>
      </c>
      <c r="L1450" s="178">
        <f t="shared" si="1088"/>
        <v>31</v>
      </c>
      <c r="M1450" s="178">
        <f t="shared" si="1058"/>
        <v>1</v>
      </c>
      <c r="N1450" s="106">
        <f t="shared" si="1062"/>
        <v>1.0001801299999999</v>
      </c>
      <c r="O1450" s="111">
        <f t="shared" ref="O1450:O1513" si="1092">IF(K1450&gt;K1449,N1449,O1449)</f>
        <v>1.00439962</v>
      </c>
      <c r="P1450" s="111">
        <f t="shared" si="1077"/>
        <v>1.2898880600015239</v>
      </c>
      <c r="Q1450" s="106">
        <f t="shared" si="1091"/>
        <v>1.2901203999999999</v>
      </c>
      <c r="R1450" s="106">
        <f t="shared" si="1078"/>
        <v>1.2486170000000001</v>
      </c>
      <c r="S1450" s="106">
        <f t="shared" si="1063"/>
        <v>479.34852588000001</v>
      </c>
      <c r="T1450" s="106">
        <f t="shared" si="1064"/>
        <v>6.6820830595241167</v>
      </c>
      <c r="U1450" s="106">
        <f t="shared" si="1065"/>
        <v>103.58068715900988</v>
      </c>
      <c r="V1450" s="106">
        <f t="shared" si="1066"/>
        <v>494.16634183853398</v>
      </c>
      <c r="W1450" s="19">
        <f t="shared" si="1084"/>
        <v>0</v>
      </c>
      <c r="X1450" s="2">
        <f t="shared" si="1067"/>
        <v>0</v>
      </c>
      <c r="Y1450" s="4">
        <f t="shared" si="1068"/>
        <v>0</v>
      </c>
      <c r="Z1450" s="106">
        <f t="shared" si="1082"/>
        <v>0</v>
      </c>
      <c r="AA1450" s="114">
        <f t="shared" si="1079"/>
        <v>0.05</v>
      </c>
      <c r="AB1450" s="112">
        <f t="shared" si="1069"/>
        <v>1</v>
      </c>
      <c r="AC1450" s="178">
        <f t="shared" si="1087"/>
        <v>31</v>
      </c>
      <c r="AD1450" s="11">
        <f t="shared" si="1080"/>
        <v>1.000131165</v>
      </c>
      <c r="AE1450" s="106">
        <f t="shared" si="1083"/>
        <v>6.2873739999999997E-2</v>
      </c>
      <c r="AF1450" s="106">
        <f t="shared" si="1070"/>
        <v>6.4817319999999998E-2</v>
      </c>
      <c r="AG1450" s="106">
        <f t="shared" si="1071"/>
        <v>0</v>
      </c>
      <c r="AH1450" s="115" t="str">
        <f t="shared" si="1089"/>
        <v>A+J=</v>
      </c>
      <c r="AI1450" s="116">
        <f t="shared" si="1081"/>
        <v>45621</v>
      </c>
      <c r="AJ1450" s="10"/>
      <c r="AK1450" s="1"/>
      <c r="AL1450" s="10"/>
      <c r="AM1450" s="1"/>
      <c r="AN1450" s="1"/>
      <c r="AO1450" s="3"/>
      <c r="AP1450" s="3"/>
      <c r="AQ1450" s="4"/>
      <c r="AR1450" s="4"/>
      <c r="AS1450" s="4"/>
      <c r="AT1450" s="4"/>
      <c r="AU1450" s="4"/>
      <c r="AV1450" s="4"/>
      <c r="AW1450" s="1"/>
      <c r="AX1450" s="1"/>
      <c r="AY1450" s="1"/>
      <c r="AZ1450" s="1"/>
      <c r="BA1450" s="1"/>
      <c r="BB1450" s="1"/>
      <c r="BC1450" s="1"/>
      <c r="BD1450" s="1"/>
      <c r="BE1450" s="1"/>
      <c r="BG1450" s="1"/>
      <c r="BH1450" s="1"/>
    </row>
    <row r="1451" spans="1:194" ht="15" customHeight="1" x14ac:dyDescent="0.25">
      <c r="A1451" s="105">
        <f t="shared" si="1072"/>
        <v>45592</v>
      </c>
      <c r="B1451" s="106">
        <f t="shared" si="1059"/>
        <v>494.37898320035117</v>
      </c>
      <c r="C1451" s="2">
        <f t="shared" si="1073"/>
        <v>383.90357161999998</v>
      </c>
      <c r="D1451" s="2">
        <f t="shared" si="1074"/>
        <v>26.877015889999939</v>
      </c>
      <c r="E1451" s="106">
        <f t="shared" si="1060"/>
        <v>357.02655573000004</v>
      </c>
      <c r="F1451" s="21">
        <f t="shared" si="1075"/>
        <v>6997.15</v>
      </c>
      <c r="G1451" s="108">
        <f t="shared" si="1076"/>
        <v>7036.33</v>
      </c>
      <c r="H1451" s="109">
        <f t="shared" si="1090"/>
        <v>45561</v>
      </c>
      <c r="I1451" s="109">
        <f t="shared" si="1085"/>
        <v>45591</v>
      </c>
      <c r="J1451" s="110">
        <f t="shared" si="1061"/>
        <v>5.5994226220676957E-3</v>
      </c>
      <c r="K1451" s="117">
        <f t="shared" si="1086"/>
        <v>45621</v>
      </c>
      <c r="L1451" s="178">
        <f t="shared" si="1088"/>
        <v>31</v>
      </c>
      <c r="M1451" s="178">
        <f t="shared" si="1058"/>
        <v>2</v>
      </c>
      <c r="N1451" s="106">
        <f t="shared" si="1062"/>
        <v>1.00036031</v>
      </c>
      <c r="O1451" s="111">
        <f t="shared" si="1092"/>
        <v>1.00439962</v>
      </c>
      <c r="P1451" s="111">
        <f t="shared" si="1077"/>
        <v>1.2898880600015239</v>
      </c>
      <c r="Q1451" s="106">
        <f t="shared" si="1091"/>
        <v>1.2903528099999999</v>
      </c>
      <c r="R1451" s="106">
        <f t="shared" si="1078"/>
        <v>1.2486170000000001</v>
      </c>
      <c r="S1451" s="106">
        <f t="shared" si="1063"/>
        <v>479.34852588000001</v>
      </c>
      <c r="T1451" s="106">
        <f t="shared" si="1064"/>
        <v>6.6820830595241167</v>
      </c>
      <c r="U1451" s="106">
        <f t="shared" si="1065"/>
        <v>103.66366370082707</v>
      </c>
      <c r="V1451" s="106">
        <f t="shared" si="1066"/>
        <v>494.24931838035116</v>
      </c>
      <c r="W1451" s="19">
        <f t="shared" si="1084"/>
        <v>0</v>
      </c>
      <c r="X1451" s="2">
        <f t="shared" si="1067"/>
        <v>0</v>
      </c>
      <c r="Y1451" s="4">
        <f t="shared" si="1068"/>
        <v>0</v>
      </c>
      <c r="Z1451" s="106">
        <f t="shared" si="1082"/>
        <v>0</v>
      </c>
      <c r="AA1451" s="114">
        <f t="shared" si="1079"/>
        <v>0.05</v>
      </c>
      <c r="AB1451" s="112">
        <f t="shared" si="1069"/>
        <v>2</v>
      </c>
      <c r="AC1451" s="178">
        <f t="shared" si="1087"/>
        <v>31</v>
      </c>
      <c r="AD1451" s="11">
        <f t="shared" si="1080"/>
        <v>1.0002623470000001</v>
      </c>
      <c r="AE1451" s="106">
        <f t="shared" si="1083"/>
        <v>0.12575564</v>
      </c>
      <c r="AF1451" s="106">
        <f t="shared" si="1070"/>
        <v>0.12966481999999999</v>
      </c>
      <c r="AG1451" s="106">
        <f t="shared" si="1071"/>
        <v>0</v>
      </c>
      <c r="AH1451" s="115" t="str">
        <f t="shared" si="1089"/>
        <v>A+J=</v>
      </c>
      <c r="AI1451" s="116">
        <f t="shared" si="1081"/>
        <v>45621</v>
      </c>
      <c r="AJ1451" s="10"/>
      <c r="AK1451" s="1"/>
      <c r="AL1451" s="10"/>
      <c r="AM1451" s="1"/>
      <c r="AN1451" s="1"/>
      <c r="AO1451" s="3"/>
      <c r="AP1451" s="3"/>
      <c r="AQ1451" s="4"/>
      <c r="AR1451" s="4"/>
      <c r="AS1451" s="4"/>
      <c r="AT1451" s="4"/>
      <c r="AU1451" s="4"/>
      <c r="AV1451" s="4"/>
      <c r="AW1451" s="1"/>
      <c r="AX1451" s="1"/>
      <c r="AY1451" s="1"/>
      <c r="AZ1451" s="1"/>
      <c r="BA1451" s="1"/>
      <c r="BB1451" s="1"/>
      <c r="BC1451" s="1"/>
      <c r="BD1451" s="1"/>
      <c r="BE1451" s="1"/>
      <c r="BG1451" s="1"/>
      <c r="BH1451" s="1"/>
    </row>
    <row r="1452" spans="1:194" ht="15" customHeight="1" x14ac:dyDescent="0.25">
      <c r="A1452" s="105">
        <f t="shared" si="1072"/>
        <v>45593</v>
      </c>
      <c r="B1452" s="106">
        <f t="shared" si="1059"/>
        <v>494.52684813296509</v>
      </c>
      <c r="C1452" s="2">
        <f t="shared" si="1073"/>
        <v>383.90357161999998</v>
      </c>
      <c r="D1452" s="2">
        <f t="shared" si="1074"/>
        <v>26.877015889999939</v>
      </c>
      <c r="E1452" s="106">
        <f t="shared" si="1060"/>
        <v>357.02655573000004</v>
      </c>
      <c r="F1452" s="21">
        <f t="shared" si="1075"/>
        <v>6997.15</v>
      </c>
      <c r="G1452" s="108">
        <f t="shared" si="1076"/>
        <v>7036.33</v>
      </c>
      <c r="H1452" s="109">
        <f t="shared" si="1090"/>
        <v>45561</v>
      </c>
      <c r="I1452" s="109">
        <f t="shared" si="1085"/>
        <v>45591</v>
      </c>
      <c r="J1452" s="110">
        <f t="shared" si="1061"/>
        <v>5.5994226220676957E-3</v>
      </c>
      <c r="K1452" s="117">
        <f t="shared" si="1086"/>
        <v>45621</v>
      </c>
      <c r="L1452" s="178">
        <f t="shared" si="1088"/>
        <v>31</v>
      </c>
      <c r="M1452" s="178">
        <f t="shared" si="1058"/>
        <v>3</v>
      </c>
      <c r="N1452" s="106">
        <f t="shared" si="1062"/>
        <v>1.00054051</v>
      </c>
      <c r="O1452" s="111">
        <f t="shared" si="1092"/>
        <v>1.00439962</v>
      </c>
      <c r="P1452" s="111">
        <f t="shared" si="1077"/>
        <v>1.2898880600015239</v>
      </c>
      <c r="Q1452" s="106">
        <f t="shared" si="1091"/>
        <v>1.2905852499999999</v>
      </c>
      <c r="R1452" s="106">
        <f t="shared" si="1078"/>
        <v>1.2486170000000001</v>
      </c>
      <c r="S1452" s="106">
        <f t="shared" si="1063"/>
        <v>479.34852588000001</v>
      </c>
      <c r="T1452" s="106">
        <f t="shared" si="1064"/>
        <v>6.6820830595241167</v>
      </c>
      <c r="U1452" s="106">
        <f t="shared" si="1065"/>
        <v>103.74665095344096</v>
      </c>
      <c r="V1452" s="106">
        <f t="shared" si="1066"/>
        <v>494.33230563296507</v>
      </c>
      <c r="W1452" s="19">
        <f t="shared" si="1084"/>
        <v>0</v>
      </c>
      <c r="X1452" s="2">
        <f t="shared" si="1067"/>
        <v>0</v>
      </c>
      <c r="Y1452" s="4">
        <f t="shared" si="1068"/>
        <v>0</v>
      </c>
      <c r="Z1452" s="106">
        <f t="shared" si="1082"/>
        <v>0</v>
      </c>
      <c r="AA1452" s="114">
        <f t="shared" si="1079"/>
        <v>0.05</v>
      </c>
      <c r="AB1452" s="112">
        <f t="shared" si="1069"/>
        <v>3</v>
      </c>
      <c r="AC1452" s="178">
        <f t="shared" si="1087"/>
        <v>31</v>
      </c>
      <c r="AD1452" s="11">
        <f t="shared" si="1080"/>
        <v>1.000393546</v>
      </c>
      <c r="AE1452" s="106">
        <f t="shared" si="1083"/>
        <v>0.18864569</v>
      </c>
      <c r="AF1452" s="106">
        <f t="shared" si="1070"/>
        <v>0.19454250000000001</v>
      </c>
      <c r="AG1452" s="106">
        <f t="shared" si="1071"/>
        <v>0</v>
      </c>
      <c r="AH1452" s="115" t="str">
        <f t="shared" si="1089"/>
        <v>A+J=</v>
      </c>
      <c r="AI1452" s="116">
        <f t="shared" si="1081"/>
        <v>45621</v>
      </c>
      <c r="AJ1452" s="10"/>
      <c r="AK1452" s="1"/>
      <c r="AL1452" s="10"/>
      <c r="AM1452" s="1"/>
      <c r="AN1452" s="1"/>
      <c r="AO1452" s="3"/>
      <c r="AP1452" s="3"/>
      <c r="AQ1452" s="4"/>
      <c r="AR1452" s="4"/>
      <c r="AS1452" s="4"/>
      <c r="AT1452" s="4"/>
      <c r="AU1452" s="4"/>
      <c r="AV1452" s="4"/>
      <c r="AW1452" s="1"/>
      <c r="AX1452" s="1"/>
      <c r="AY1452" s="1"/>
      <c r="AZ1452" s="1"/>
      <c r="BA1452" s="1"/>
      <c r="BB1452" s="1"/>
      <c r="BC1452" s="1"/>
      <c r="BD1452" s="1"/>
      <c r="BE1452" s="1"/>
      <c r="BG1452" s="1"/>
      <c r="BH1452" s="1"/>
    </row>
    <row r="1453" spans="1:194" ht="15" customHeight="1" x14ac:dyDescent="0.25">
      <c r="A1453" s="105">
        <f t="shared" si="1072"/>
        <v>45594</v>
      </c>
      <c r="B1453" s="106">
        <f t="shared" si="1059"/>
        <v>494.67476159690682</v>
      </c>
      <c r="C1453" s="2">
        <f t="shared" si="1073"/>
        <v>383.90357161999998</v>
      </c>
      <c r="D1453" s="2">
        <f t="shared" si="1074"/>
        <v>26.877015889999939</v>
      </c>
      <c r="E1453" s="106">
        <f t="shared" si="1060"/>
        <v>357.02655573000004</v>
      </c>
      <c r="F1453" s="21">
        <f t="shared" si="1075"/>
        <v>6997.15</v>
      </c>
      <c r="G1453" s="108">
        <f t="shared" si="1076"/>
        <v>7036.33</v>
      </c>
      <c r="H1453" s="109">
        <f t="shared" si="1090"/>
        <v>45561</v>
      </c>
      <c r="I1453" s="109">
        <f t="shared" si="1085"/>
        <v>45591</v>
      </c>
      <c r="J1453" s="110">
        <f t="shared" si="1061"/>
        <v>5.5994226220676957E-3</v>
      </c>
      <c r="K1453" s="117">
        <f t="shared" si="1086"/>
        <v>45621</v>
      </c>
      <c r="L1453" s="178">
        <f t="shared" si="1088"/>
        <v>31</v>
      </c>
      <c r="M1453" s="178">
        <f t="shared" si="1058"/>
        <v>4</v>
      </c>
      <c r="N1453" s="106">
        <f t="shared" si="1062"/>
        <v>1.0007207499999999</v>
      </c>
      <c r="O1453" s="111">
        <f t="shared" si="1092"/>
        <v>1.00439962</v>
      </c>
      <c r="P1453" s="111">
        <f t="shared" si="1077"/>
        <v>1.2898880600015239</v>
      </c>
      <c r="Q1453" s="106">
        <f t="shared" si="1091"/>
        <v>1.29081774</v>
      </c>
      <c r="R1453" s="106">
        <f t="shared" si="1078"/>
        <v>1.2486170000000001</v>
      </c>
      <c r="S1453" s="106">
        <f t="shared" si="1063"/>
        <v>479.34852588000001</v>
      </c>
      <c r="T1453" s="106">
        <f t="shared" si="1064"/>
        <v>6.6820830595241167</v>
      </c>
      <c r="U1453" s="106">
        <f t="shared" si="1065"/>
        <v>103.82965605738268</v>
      </c>
      <c r="V1453" s="106">
        <f t="shared" si="1066"/>
        <v>494.4153107369068</v>
      </c>
      <c r="W1453" s="19">
        <f t="shared" si="1084"/>
        <v>0</v>
      </c>
      <c r="X1453" s="2">
        <f t="shared" si="1067"/>
        <v>0</v>
      </c>
      <c r="Y1453" s="4">
        <f t="shared" si="1068"/>
        <v>0</v>
      </c>
      <c r="Z1453" s="106">
        <f t="shared" si="1082"/>
        <v>0</v>
      </c>
      <c r="AA1453" s="114">
        <f t="shared" si="1079"/>
        <v>0.05</v>
      </c>
      <c r="AB1453" s="112">
        <f t="shared" si="1069"/>
        <v>4</v>
      </c>
      <c r="AC1453" s="178">
        <f t="shared" si="1087"/>
        <v>31</v>
      </c>
      <c r="AD1453" s="11">
        <f t="shared" si="1080"/>
        <v>1.000524763</v>
      </c>
      <c r="AE1453" s="106">
        <f t="shared" si="1083"/>
        <v>0.25154437000000002</v>
      </c>
      <c r="AF1453" s="106">
        <f t="shared" si="1070"/>
        <v>0.25945086000000001</v>
      </c>
      <c r="AG1453" s="106">
        <f t="shared" si="1071"/>
        <v>0</v>
      </c>
      <c r="AH1453" s="115" t="str">
        <f t="shared" si="1089"/>
        <v>A+J=</v>
      </c>
      <c r="AI1453" s="116">
        <f t="shared" si="1081"/>
        <v>45621</v>
      </c>
      <c r="AJ1453" s="10"/>
      <c r="AK1453" s="1"/>
      <c r="AL1453" s="10"/>
      <c r="AM1453" s="1"/>
      <c r="AN1453" s="1"/>
      <c r="AO1453" s="3"/>
      <c r="AP1453" s="3"/>
      <c r="AQ1453" s="4"/>
      <c r="AR1453" s="4"/>
      <c r="AS1453" s="4"/>
      <c r="AT1453" s="4"/>
      <c r="AU1453" s="4"/>
      <c r="AV1453" s="4"/>
      <c r="AW1453" s="1"/>
      <c r="AX1453" s="1"/>
      <c r="AY1453" s="1"/>
      <c r="AZ1453" s="1"/>
      <c r="BA1453" s="1"/>
      <c r="BB1453" s="1"/>
      <c r="BC1453" s="1"/>
      <c r="BD1453" s="1"/>
      <c r="BE1453" s="1"/>
      <c r="BG1453" s="1"/>
      <c r="BH1453" s="1"/>
    </row>
    <row r="1454" spans="1:194" ht="15" customHeight="1" x14ac:dyDescent="0.25">
      <c r="A1454" s="105">
        <f t="shared" si="1072"/>
        <v>45595</v>
      </c>
      <c r="B1454" s="106">
        <f t="shared" si="1059"/>
        <v>494.82271596164509</v>
      </c>
      <c r="C1454" s="2">
        <f t="shared" si="1073"/>
        <v>383.90357161999998</v>
      </c>
      <c r="D1454" s="2">
        <f t="shared" si="1074"/>
        <v>26.877015889999939</v>
      </c>
      <c r="E1454" s="106">
        <f t="shared" si="1060"/>
        <v>357.02655573000004</v>
      </c>
      <c r="F1454" s="21">
        <f t="shared" si="1075"/>
        <v>6997.15</v>
      </c>
      <c r="G1454" s="108">
        <f t="shared" si="1076"/>
        <v>7036.33</v>
      </c>
      <c r="H1454" s="109">
        <f t="shared" si="1090"/>
        <v>45561</v>
      </c>
      <c r="I1454" s="109">
        <f t="shared" si="1085"/>
        <v>45591</v>
      </c>
      <c r="J1454" s="110">
        <f t="shared" si="1061"/>
        <v>5.5994226220676957E-3</v>
      </c>
      <c r="K1454" s="117">
        <f t="shared" si="1086"/>
        <v>45621</v>
      </c>
      <c r="L1454" s="178">
        <f t="shared" si="1088"/>
        <v>31</v>
      </c>
      <c r="M1454" s="178">
        <f t="shared" si="1058"/>
        <v>5</v>
      </c>
      <c r="N1454" s="106">
        <f t="shared" si="1062"/>
        <v>1.00090101</v>
      </c>
      <c r="O1454" s="111">
        <f t="shared" si="1092"/>
        <v>1.00439962</v>
      </c>
      <c r="P1454" s="111">
        <f t="shared" si="1077"/>
        <v>1.2898880600015239</v>
      </c>
      <c r="Q1454" s="106">
        <f t="shared" si="1091"/>
        <v>1.29105026</v>
      </c>
      <c r="R1454" s="106">
        <f t="shared" si="1078"/>
        <v>1.2486170000000001</v>
      </c>
      <c r="S1454" s="106">
        <f t="shared" si="1063"/>
        <v>479.34852588000001</v>
      </c>
      <c r="T1454" s="106">
        <f t="shared" si="1064"/>
        <v>6.6820830595241167</v>
      </c>
      <c r="U1454" s="106">
        <f t="shared" si="1065"/>
        <v>103.91267187212101</v>
      </c>
      <c r="V1454" s="106">
        <f t="shared" si="1066"/>
        <v>494.49832655164511</v>
      </c>
      <c r="W1454" s="19">
        <f t="shared" si="1084"/>
        <v>0</v>
      </c>
      <c r="X1454" s="2">
        <f t="shared" si="1067"/>
        <v>0</v>
      </c>
      <c r="Y1454" s="4">
        <f t="shared" si="1068"/>
        <v>0</v>
      </c>
      <c r="Z1454" s="106">
        <f t="shared" si="1082"/>
        <v>0</v>
      </c>
      <c r="AA1454" s="114">
        <f t="shared" si="1079"/>
        <v>0.05</v>
      </c>
      <c r="AB1454" s="112">
        <f t="shared" si="1069"/>
        <v>5</v>
      </c>
      <c r="AC1454" s="178">
        <f t="shared" si="1087"/>
        <v>31</v>
      </c>
      <c r="AD1454" s="11">
        <f t="shared" si="1080"/>
        <v>1.000655997</v>
      </c>
      <c r="AE1454" s="106">
        <f t="shared" si="1083"/>
        <v>0.31445118999999999</v>
      </c>
      <c r="AF1454" s="106">
        <f t="shared" si="1070"/>
        <v>0.32438940999999999</v>
      </c>
      <c r="AG1454" s="106">
        <f t="shared" si="1071"/>
        <v>0</v>
      </c>
      <c r="AH1454" s="115" t="str">
        <f t="shared" si="1089"/>
        <v>A+J=</v>
      </c>
      <c r="AI1454" s="116">
        <f t="shared" si="1081"/>
        <v>45621</v>
      </c>
      <c r="AJ1454" s="10"/>
      <c r="AK1454" s="1"/>
      <c r="AL1454" s="10"/>
      <c r="AM1454" s="1"/>
      <c r="AN1454" s="1"/>
      <c r="AO1454" s="3"/>
      <c r="AP1454" s="3"/>
      <c r="AQ1454" s="4"/>
      <c r="AR1454" s="4"/>
      <c r="AS1454" s="4"/>
      <c r="AT1454" s="4"/>
      <c r="AU1454" s="4"/>
      <c r="AV1454" s="4"/>
      <c r="AW1454" s="1"/>
      <c r="AX1454" s="1"/>
      <c r="AY1454" s="1"/>
      <c r="AZ1454" s="1"/>
      <c r="BA1454" s="1"/>
      <c r="BB1454" s="1"/>
      <c r="BC1454" s="1"/>
      <c r="BD1454" s="1"/>
      <c r="BE1454" s="1"/>
      <c r="BG1454" s="1"/>
      <c r="BH1454" s="1"/>
    </row>
    <row r="1455" spans="1:194" ht="15" customHeight="1" x14ac:dyDescent="0.25">
      <c r="A1455" s="105">
        <f t="shared" si="1072"/>
        <v>45596</v>
      </c>
      <c r="B1455" s="106">
        <f t="shared" si="1059"/>
        <v>494.97072196797677</v>
      </c>
      <c r="C1455" s="2">
        <f t="shared" si="1073"/>
        <v>383.90357161999998</v>
      </c>
      <c r="D1455" s="2">
        <f t="shared" si="1074"/>
        <v>26.877015889999939</v>
      </c>
      <c r="E1455" s="106">
        <f t="shared" si="1060"/>
        <v>357.02655573000004</v>
      </c>
      <c r="F1455" s="21">
        <f t="shared" si="1075"/>
        <v>6997.15</v>
      </c>
      <c r="G1455" s="108">
        <f t="shared" si="1076"/>
        <v>7036.33</v>
      </c>
      <c r="H1455" s="109">
        <f t="shared" si="1090"/>
        <v>45561</v>
      </c>
      <c r="I1455" s="109">
        <f t="shared" si="1085"/>
        <v>45591</v>
      </c>
      <c r="J1455" s="110">
        <f t="shared" si="1061"/>
        <v>5.5994226220676957E-3</v>
      </c>
      <c r="K1455" s="117">
        <f t="shared" si="1086"/>
        <v>45621</v>
      </c>
      <c r="L1455" s="178">
        <f t="shared" si="1088"/>
        <v>31</v>
      </c>
      <c r="M1455" s="178">
        <f t="shared" si="1058"/>
        <v>6</v>
      </c>
      <c r="N1455" s="106">
        <f t="shared" si="1062"/>
        <v>1.0010813199999999</v>
      </c>
      <c r="O1455" s="111">
        <f t="shared" si="1092"/>
        <v>1.00439962</v>
      </c>
      <c r="P1455" s="111">
        <f t="shared" si="1077"/>
        <v>1.2898880600015239</v>
      </c>
      <c r="Q1455" s="106">
        <f t="shared" si="1091"/>
        <v>1.29128284</v>
      </c>
      <c r="R1455" s="106">
        <f t="shared" si="1078"/>
        <v>1.2486170000000001</v>
      </c>
      <c r="S1455" s="106">
        <f t="shared" si="1063"/>
        <v>479.34852588000001</v>
      </c>
      <c r="T1455" s="106">
        <f t="shared" si="1064"/>
        <v>6.6820830595241167</v>
      </c>
      <c r="U1455" s="106">
        <f t="shared" si="1065"/>
        <v>103.9957091084527</v>
      </c>
      <c r="V1455" s="106">
        <f t="shared" si="1066"/>
        <v>494.58136378797678</v>
      </c>
      <c r="W1455" s="19">
        <f t="shared" si="1084"/>
        <v>0</v>
      </c>
      <c r="X1455" s="2">
        <f t="shared" si="1067"/>
        <v>0</v>
      </c>
      <c r="Y1455" s="4">
        <f t="shared" si="1068"/>
        <v>0</v>
      </c>
      <c r="Z1455" s="106">
        <f t="shared" si="1082"/>
        <v>0</v>
      </c>
      <c r="AA1455" s="114">
        <f t="shared" si="1079"/>
        <v>0.05</v>
      </c>
      <c r="AB1455" s="112">
        <f t="shared" si="1069"/>
        <v>6</v>
      </c>
      <c r="AC1455" s="178">
        <f t="shared" si="1087"/>
        <v>31</v>
      </c>
      <c r="AD1455" s="11">
        <f t="shared" si="1080"/>
        <v>1.000787248</v>
      </c>
      <c r="AE1455" s="106">
        <f t="shared" si="1083"/>
        <v>0.37736616000000001</v>
      </c>
      <c r="AF1455" s="106">
        <f t="shared" si="1070"/>
        <v>0.38935818</v>
      </c>
      <c r="AG1455" s="106">
        <f t="shared" si="1071"/>
        <v>0</v>
      </c>
      <c r="AH1455" s="115" t="str">
        <f t="shared" si="1089"/>
        <v>A+J=</v>
      </c>
      <c r="AI1455" s="116">
        <f t="shared" si="1081"/>
        <v>45621</v>
      </c>
      <c r="AJ1455" s="10"/>
      <c r="AK1455" s="1"/>
      <c r="AL1455" s="10"/>
      <c r="AM1455" s="1"/>
      <c r="AN1455" s="1"/>
      <c r="AO1455" s="3"/>
      <c r="AP1455" s="3"/>
      <c r="AQ1455" s="4"/>
      <c r="AR1455" s="4"/>
      <c r="AS1455" s="4"/>
      <c r="AT1455" s="4"/>
      <c r="AU1455" s="4"/>
      <c r="AV1455" s="4"/>
      <c r="AW1455" s="1"/>
      <c r="AX1455" s="1"/>
      <c r="AY1455" s="1"/>
      <c r="AZ1455" s="1"/>
      <c r="BA1455" s="1"/>
      <c r="BB1455" s="1"/>
      <c r="BC1455" s="1"/>
      <c r="BD1455" s="1"/>
      <c r="BE1455" s="1"/>
      <c r="BG1455" s="1"/>
      <c r="BH1455" s="1"/>
    </row>
    <row r="1456" spans="1:194" ht="15" customHeight="1" x14ac:dyDescent="0.25">
      <c r="A1456" s="105">
        <f t="shared" si="1072"/>
        <v>45597</v>
      </c>
      <c r="B1456" s="106">
        <f t="shared" si="1059"/>
        <v>495.11876533483957</v>
      </c>
      <c r="C1456" s="2">
        <f t="shared" si="1073"/>
        <v>383.90357161999998</v>
      </c>
      <c r="D1456" s="2">
        <f t="shared" si="1074"/>
        <v>26.877015889999939</v>
      </c>
      <c r="E1456" s="106">
        <f t="shared" si="1060"/>
        <v>357.02655573000004</v>
      </c>
      <c r="F1456" s="21">
        <f t="shared" si="1075"/>
        <v>6997.15</v>
      </c>
      <c r="G1456" s="108">
        <f t="shared" si="1076"/>
        <v>7036.33</v>
      </c>
      <c r="H1456" s="109">
        <f t="shared" si="1090"/>
        <v>45561</v>
      </c>
      <c r="I1456" s="109">
        <f t="shared" si="1085"/>
        <v>45591</v>
      </c>
      <c r="J1456" s="110">
        <f t="shared" si="1061"/>
        <v>5.5994226220676957E-3</v>
      </c>
      <c r="K1456" s="117">
        <f t="shared" si="1086"/>
        <v>45621</v>
      </c>
      <c r="L1456" s="178">
        <f t="shared" si="1088"/>
        <v>31</v>
      </c>
      <c r="M1456" s="178">
        <f t="shared" si="1058"/>
        <v>7</v>
      </c>
      <c r="N1456" s="106">
        <f t="shared" si="1062"/>
        <v>1.00126165</v>
      </c>
      <c r="O1456" s="111">
        <f t="shared" si="1092"/>
        <v>1.00439962</v>
      </c>
      <c r="P1456" s="111">
        <f t="shared" si="1077"/>
        <v>1.2898880600015239</v>
      </c>
      <c r="Q1456" s="106">
        <f t="shared" si="1091"/>
        <v>1.29151544</v>
      </c>
      <c r="R1456" s="106">
        <f t="shared" si="1078"/>
        <v>1.2486170000000001</v>
      </c>
      <c r="S1456" s="106">
        <f t="shared" si="1063"/>
        <v>479.34852588000001</v>
      </c>
      <c r="T1456" s="106">
        <f t="shared" si="1064"/>
        <v>6.6820830595241167</v>
      </c>
      <c r="U1456" s="106">
        <f t="shared" si="1065"/>
        <v>104.07875348531547</v>
      </c>
      <c r="V1456" s="106">
        <f t="shared" si="1066"/>
        <v>494.66440816483959</v>
      </c>
      <c r="W1456" s="19">
        <f t="shared" si="1084"/>
        <v>0</v>
      </c>
      <c r="X1456" s="2">
        <f t="shared" si="1067"/>
        <v>0</v>
      </c>
      <c r="Y1456" s="4">
        <f t="shared" si="1068"/>
        <v>0</v>
      </c>
      <c r="Z1456" s="106">
        <f t="shared" si="1082"/>
        <v>0</v>
      </c>
      <c r="AA1456" s="114">
        <f t="shared" si="1079"/>
        <v>0.05</v>
      </c>
      <c r="AB1456" s="112">
        <f t="shared" si="1069"/>
        <v>7</v>
      </c>
      <c r="AC1456" s="178">
        <f t="shared" si="1087"/>
        <v>31</v>
      </c>
      <c r="AD1456" s="11">
        <f t="shared" si="1080"/>
        <v>1.000918516</v>
      </c>
      <c r="AE1456" s="106">
        <f t="shared" si="1083"/>
        <v>0.44028929</v>
      </c>
      <c r="AF1456" s="106">
        <f t="shared" si="1070"/>
        <v>0.45435716999999998</v>
      </c>
      <c r="AG1456" s="106">
        <f t="shared" si="1071"/>
        <v>0</v>
      </c>
      <c r="AH1456" s="115" t="str">
        <f t="shared" si="1089"/>
        <v>A+J=</v>
      </c>
      <c r="AI1456" s="116">
        <f t="shared" si="1081"/>
        <v>45621</v>
      </c>
      <c r="AJ1456" s="10"/>
      <c r="AK1456" s="1"/>
      <c r="AL1456" s="10"/>
      <c r="AM1456" s="1"/>
      <c r="AN1456" s="1"/>
      <c r="AO1456" s="3"/>
      <c r="AP1456" s="3"/>
      <c r="AQ1456" s="4"/>
      <c r="AR1456" s="4"/>
      <c r="AS1456" s="4"/>
      <c r="AT1456" s="4"/>
      <c r="AU1456" s="4"/>
      <c r="AV1456" s="4"/>
      <c r="AW1456" s="1"/>
      <c r="AX1456" s="1"/>
      <c r="AY1456" s="1"/>
      <c r="AZ1456" s="1"/>
      <c r="BA1456" s="1"/>
      <c r="BB1456" s="1"/>
      <c r="BC1456" s="1"/>
      <c r="BD1456" s="1"/>
      <c r="BE1456" s="1"/>
      <c r="BG1456" s="1"/>
      <c r="BH1456" s="1"/>
    </row>
    <row r="1457" spans="1:194" ht="15" customHeight="1" x14ac:dyDescent="0.25">
      <c r="A1457" s="105">
        <f t="shared" si="1072"/>
        <v>45598</v>
      </c>
      <c r="B1457" s="106">
        <f t="shared" si="1059"/>
        <v>495.26686035329573</v>
      </c>
      <c r="C1457" s="2">
        <f t="shared" si="1073"/>
        <v>383.90357161999998</v>
      </c>
      <c r="D1457" s="2">
        <f t="shared" si="1074"/>
        <v>26.877015889999939</v>
      </c>
      <c r="E1457" s="106">
        <f t="shared" si="1060"/>
        <v>357.02655573000004</v>
      </c>
      <c r="F1457" s="21">
        <f t="shared" si="1075"/>
        <v>6997.15</v>
      </c>
      <c r="G1457" s="108">
        <f t="shared" si="1076"/>
        <v>7036.33</v>
      </c>
      <c r="H1457" s="109">
        <f t="shared" si="1090"/>
        <v>45561</v>
      </c>
      <c r="I1457" s="109">
        <f t="shared" si="1085"/>
        <v>45591</v>
      </c>
      <c r="J1457" s="110">
        <f t="shared" si="1061"/>
        <v>5.5994226220676957E-3</v>
      </c>
      <c r="K1457" s="117">
        <f t="shared" si="1086"/>
        <v>45621</v>
      </c>
      <c r="L1457" s="178">
        <f t="shared" si="1088"/>
        <v>31</v>
      </c>
      <c r="M1457" s="178">
        <f t="shared" ref="M1457:M1520" si="1093">L1457-(K1457-A1457)</f>
        <v>8</v>
      </c>
      <c r="N1457" s="106">
        <f t="shared" si="1062"/>
        <v>1.00144202</v>
      </c>
      <c r="O1457" s="111">
        <f t="shared" si="1092"/>
        <v>1.00439962</v>
      </c>
      <c r="P1457" s="111">
        <f t="shared" si="1077"/>
        <v>1.2898880600015239</v>
      </c>
      <c r="Q1457" s="106">
        <f t="shared" si="1091"/>
        <v>1.2917481</v>
      </c>
      <c r="R1457" s="106">
        <f t="shared" si="1078"/>
        <v>1.2486170000000001</v>
      </c>
      <c r="S1457" s="106">
        <f t="shared" si="1063"/>
        <v>479.34852588000001</v>
      </c>
      <c r="T1457" s="106">
        <f t="shared" si="1064"/>
        <v>6.6820830595241167</v>
      </c>
      <c r="U1457" s="106">
        <f t="shared" si="1065"/>
        <v>104.16181928377161</v>
      </c>
      <c r="V1457" s="106">
        <f t="shared" si="1066"/>
        <v>494.7474739632957</v>
      </c>
      <c r="W1457" s="19">
        <f t="shared" si="1084"/>
        <v>0</v>
      </c>
      <c r="X1457" s="2">
        <f t="shared" si="1067"/>
        <v>0</v>
      </c>
      <c r="Y1457" s="4">
        <f t="shared" si="1068"/>
        <v>0</v>
      </c>
      <c r="Z1457" s="106">
        <f t="shared" si="1082"/>
        <v>0</v>
      </c>
      <c r="AA1457" s="114">
        <f t="shared" si="1079"/>
        <v>0.05</v>
      </c>
      <c r="AB1457" s="112">
        <f t="shared" si="1069"/>
        <v>8</v>
      </c>
      <c r="AC1457" s="178">
        <f t="shared" si="1087"/>
        <v>31</v>
      </c>
      <c r="AD1457" s="11">
        <f t="shared" si="1080"/>
        <v>1.001049801</v>
      </c>
      <c r="AE1457" s="106">
        <f t="shared" si="1083"/>
        <v>0.50322056000000004</v>
      </c>
      <c r="AF1457" s="106">
        <f t="shared" si="1070"/>
        <v>0.51938638999999998</v>
      </c>
      <c r="AG1457" s="106">
        <f t="shared" si="1071"/>
        <v>0</v>
      </c>
      <c r="AH1457" s="115" t="str">
        <f t="shared" si="1089"/>
        <v>A+J=</v>
      </c>
      <c r="AI1457" s="116">
        <f t="shared" si="1081"/>
        <v>45621</v>
      </c>
      <c r="AJ1457" s="10"/>
      <c r="AK1457" s="1"/>
      <c r="AL1457" s="10"/>
      <c r="AM1457" s="1"/>
      <c r="AN1457" s="1"/>
      <c r="AO1457" s="3"/>
      <c r="AP1457" s="3"/>
      <c r="AQ1457" s="4"/>
      <c r="AR1457" s="4"/>
      <c r="AS1457" s="4"/>
      <c r="AT1457" s="4"/>
      <c r="AU1457" s="4"/>
      <c r="AV1457" s="4"/>
      <c r="AW1457" s="1"/>
      <c r="AX1457" s="1"/>
      <c r="AY1457" s="1"/>
      <c r="AZ1457" s="1"/>
      <c r="BA1457" s="1"/>
      <c r="BB1457" s="1"/>
      <c r="BC1457" s="1"/>
      <c r="BD1457" s="1"/>
      <c r="BE1457" s="1"/>
      <c r="BG1457" s="1"/>
      <c r="BH1457" s="1"/>
    </row>
    <row r="1458" spans="1:194" ht="15" customHeight="1" x14ac:dyDescent="0.25">
      <c r="A1458" s="105">
        <f t="shared" si="1072"/>
        <v>45599</v>
      </c>
      <c r="B1458" s="106">
        <f t="shared" si="1059"/>
        <v>495.414993232283</v>
      </c>
      <c r="C1458" s="2">
        <f t="shared" si="1073"/>
        <v>383.90357161999998</v>
      </c>
      <c r="D1458" s="2">
        <f t="shared" si="1074"/>
        <v>26.877015889999939</v>
      </c>
      <c r="E1458" s="106">
        <f t="shared" si="1060"/>
        <v>357.02655573000004</v>
      </c>
      <c r="F1458" s="21">
        <f t="shared" si="1075"/>
        <v>6997.15</v>
      </c>
      <c r="G1458" s="108">
        <f t="shared" si="1076"/>
        <v>7036.33</v>
      </c>
      <c r="H1458" s="109">
        <f t="shared" si="1090"/>
        <v>45561</v>
      </c>
      <c r="I1458" s="109">
        <f t="shared" si="1085"/>
        <v>45591</v>
      </c>
      <c r="J1458" s="110">
        <f t="shared" si="1061"/>
        <v>5.5994226220676957E-3</v>
      </c>
      <c r="K1458" s="117">
        <f t="shared" si="1086"/>
        <v>45621</v>
      </c>
      <c r="L1458" s="178">
        <f t="shared" si="1088"/>
        <v>31</v>
      </c>
      <c r="M1458" s="178">
        <f t="shared" si="1093"/>
        <v>9</v>
      </c>
      <c r="N1458" s="106">
        <f t="shared" si="1062"/>
        <v>1.00162241</v>
      </c>
      <c r="O1458" s="111">
        <f t="shared" si="1092"/>
        <v>1.00439962</v>
      </c>
      <c r="P1458" s="111">
        <f t="shared" si="1077"/>
        <v>1.2898880600015239</v>
      </c>
      <c r="Q1458" s="106">
        <f t="shared" si="1091"/>
        <v>1.2919807800000001</v>
      </c>
      <c r="R1458" s="106">
        <f t="shared" si="1078"/>
        <v>1.2486170000000001</v>
      </c>
      <c r="S1458" s="106">
        <f t="shared" si="1063"/>
        <v>479.34852588000001</v>
      </c>
      <c r="T1458" s="106">
        <f t="shared" si="1064"/>
        <v>6.6820830595241167</v>
      </c>
      <c r="U1458" s="106">
        <f t="shared" si="1065"/>
        <v>104.24489222275891</v>
      </c>
      <c r="V1458" s="106">
        <f t="shared" si="1066"/>
        <v>494.830546902283</v>
      </c>
      <c r="W1458" s="19">
        <f t="shared" si="1084"/>
        <v>0</v>
      </c>
      <c r="X1458" s="2">
        <f t="shared" si="1067"/>
        <v>0</v>
      </c>
      <c r="Y1458" s="4">
        <f t="shared" si="1068"/>
        <v>0</v>
      </c>
      <c r="Z1458" s="106">
        <f t="shared" si="1082"/>
        <v>0</v>
      </c>
      <c r="AA1458" s="114">
        <f t="shared" si="1079"/>
        <v>0.05</v>
      </c>
      <c r="AB1458" s="112">
        <f t="shared" si="1069"/>
        <v>9</v>
      </c>
      <c r="AC1458" s="178">
        <f t="shared" si="1087"/>
        <v>31</v>
      </c>
      <c r="AD1458" s="11">
        <f t="shared" si="1080"/>
        <v>1.001181104</v>
      </c>
      <c r="AE1458" s="106">
        <f t="shared" si="1083"/>
        <v>0.56616045999999998</v>
      </c>
      <c r="AF1458" s="106">
        <f t="shared" si="1070"/>
        <v>0.58444633000000001</v>
      </c>
      <c r="AG1458" s="106">
        <f t="shared" si="1071"/>
        <v>0</v>
      </c>
      <c r="AH1458" s="115" t="str">
        <f t="shared" si="1089"/>
        <v>A+J=</v>
      </c>
      <c r="AI1458" s="116">
        <f t="shared" si="1081"/>
        <v>45621</v>
      </c>
      <c r="AJ1458" s="10"/>
      <c r="AK1458" s="1"/>
      <c r="AL1458" s="10"/>
      <c r="AM1458" s="1"/>
      <c r="AN1458" s="1"/>
      <c r="AO1458" s="3"/>
      <c r="AP1458" s="3"/>
      <c r="AQ1458" s="4"/>
      <c r="AR1458" s="4"/>
      <c r="AS1458" s="4"/>
      <c r="AT1458" s="4"/>
      <c r="AU1458" s="4"/>
      <c r="AV1458" s="4"/>
      <c r="AW1458" s="1"/>
      <c r="AX1458" s="1"/>
      <c r="AY1458" s="1"/>
      <c r="AZ1458" s="1"/>
      <c r="BA1458" s="1"/>
      <c r="BB1458" s="1"/>
      <c r="BC1458" s="1"/>
      <c r="BD1458" s="1"/>
      <c r="BE1458" s="1"/>
      <c r="BG1458" s="1"/>
      <c r="BH1458" s="1"/>
    </row>
    <row r="1459" spans="1:194" ht="15" customHeight="1" x14ac:dyDescent="0.25">
      <c r="A1459" s="105">
        <f t="shared" si="1072"/>
        <v>45600</v>
      </c>
      <c r="B1459" s="106">
        <f t="shared" si="1059"/>
        <v>495.56318137312911</v>
      </c>
      <c r="C1459" s="2">
        <f t="shared" si="1073"/>
        <v>383.90357161999998</v>
      </c>
      <c r="D1459" s="2">
        <f t="shared" si="1074"/>
        <v>26.877015889999939</v>
      </c>
      <c r="E1459" s="106">
        <f t="shared" si="1060"/>
        <v>357.02655573000004</v>
      </c>
      <c r="F1459" s="21">
        <f t="shared" si="1075"/>
        <v>6997.15</v>
      </c>
      <c r="G1459" s="108">
        <f t="shared" si="1076"/>
        <v>7036.33</v>
      </c>
      <c r="H1459" s="109">
        <f t="shared" si="1090"/>
        <v>45561</v>
      </c>
      <c r="I1459" s="109">
        <f t="shared" si="1085"/>
        <v>45591</v>
      </c>
      <c r="J1459" s="110">
        <f t="shared" si="1061"/>
        <v>5.5994226220676957E-3</v>
      </c>
      <c r="K1459" s="117">
        <f t="shared" si="1086"/>
        <v>45621</v>
      </c>
      <c r="L1459" s="178">
        <f t="shared" si="1088"/>
        <v>31</v>
      </c>
      <c r="M1459" s="178">
        <f t="shared" si="1093"/>
        <v>10</v>
      </c>
      <c r="N1459" s="106">
        <f t="shared" si="1062"/>
        <v>1.00180285</v>
      </c>
      <c r="O1459" s="111">
        <f t="shared" si="1092"/>
        <v>1.00439962</v>
      </c>
      <c r="P1459" s="111">
        <f t="shared" si="1077"/>
        <v>1.2898880600015239</v>
      </c>
      <c r="Q1459" s="106">
        <f t="shared" si="1091"/>
        <v>1.2922135299999999</v>
      </c>
      <c r="R1459" s="106">
        <f t="shared" si="1078"/>
        <v>1.2486170000000001</v>
      </c>
      <c r="S1459" s="106">
        <f t="shared" si="1063"/>
        <v>479.34852588000001</v>
      </c>
      <c r="T1459" s="106">
        <f t="shared" si="1064"/>
        <v>6.6820830595241167</v>
      </c>
      <c r="U1459" s="106">
        <f t="shared" si="1065"/>
        <v>104.32799015360501</v>
      </c>
      <c r="V1459" s="106">
        <f t="shared" si="1066"/>
        <v>494.91364483312913</v>
      </c>
      <c r="W1459" s="19">
        <f t="shared" si="1084"/>
        <v>0</v>
      </c>
      <c r="X1459" s="2">
        <f t="shared" si="1067"/>
        <v>0</v>
      </c>
      <c r="Y1459" s="4">
        <f t="shared" si="1068"/>
        <v>0</v>
      </c>
      <c r="Z1459" s="106">
        <f t="shared" si="1082"/>
        <v>0</v>
      </c>
      <c r="AA1459" s="114">
        <f t="shared" si="1079"/>
        <v>0.05</v>
      </c>
      <c r="AB1459" s="112">
        <f t="shared" si="1069"/>
        <v>10</v>
      </c>
      <c r="AC1459" s="178">
        <f t="shared" si="1087"/>
        <v>31</v>
      </c>
      <c r="AD1459" s="11">
        <f t="shared" si="1080"/>
        <v>1.001312424</v>
      </c>
      <c r="AE1459" s="106">
        <f t="shared" si="1083"/>
        <v>0.62910849999999996</v>
      </c>
      <c r="AF1459" s="106">
        <f t="shared" si="1070"/>
        <v>0.64953654000000005</v>
      </c>
      <c r="AG1459" s="106">
        <f t="shared" si="1071"/>
        <v>0</v>
      </c>
      <c r="AH1459" s="115" t="str">
        <f t="shared" si="1089"/>
        <v>A+J=</v>
      </c>
      <c r="AI1459" s="116">
        <f t="shared" si="1081"/>
        <v>45621</v>
      </c>
      <c r="AJ1459" s="10"/>
      <c r="AK1459" s="1"/>
      <c r="AL1459" s="10"/>
      <c r="AM1459" s="1"/>
      <c r="AN1459" s="1"/>
      <c r="AO1459" s="3"/>
      <c r="AP1459" s="3"/>
      <c r="AQ1459" s="4"/>
      <c r="AR1459" s="4"/>
      <c r="AS1459" s="4"/>
      <c r="AT1459" s="4"/>
      <c r="AU1459" s="4"/>
      <c r="AV1459" s="4"/>
      <c r="AW1459" s="1"/>
      <c r="AX1459" s="1"/>
      <c r="AY1459" s="1"/>
      <c r="AZ1459" s="1"/>
      <c r="BA1459" s="1"/>
      <c r="BB1459" s="1"/>
      <c r="BC1459" s="1"/>
      <c r="BD1459" s="1"/>
      <c r="BE1459" s="1"/>
      <c r="BG1459" s="1"/>
      <c r="BH1459" s="1"/>
    </row>
    <row r="1460" spans="1:194" ht="15" customHeight="1" x14ac:dyDescent="0.25">
      <c r="A1460" s="105">
        <f t="shared" si="1072"/>
        <v>45601</v>
      </c>
      <c r="B1460" s="106">
        <f t="shared" si="1059"/>
        <v>495.71140690450636</v>
      </c>
      <c r="C1460" s="2">
        <f t="shared" si="1073"/>
        <v>383.90357161999998</v>
      </c>
      <c r="D1460" s="2">
        <f t="shared" si="1074"/>
        <v>26.877015889999939</v>
      </c>
      <c r="E1460" s="106">
        <f t="shared" si="1060"/>
        <v>357.02655573000004</v>
      </c>
      <c r="F1460" s="21">
        <f t="shared" si="1075"/>
        <v>6997.15</v>
      </c>
      <c r="G1460" s="108">
        <f t="shared" si="1076"/>
        <v>7036.33</v>
      </c>
      <c r="H1460" s="109">
        <f t="shared" si="1090"/>
        <v>45561</v>
      </c>
      <c r="I1460" s="109">
        <f t="shared" si="1085"/>
        <v>45591</v>
      </c>
      <c r="J1460" s="110">
        <f t="shared" si="1061"/>
        <v>5.5994226220676957E-3</v>
      </c>
      <c r="K1460" s="117">
        <f t="shared" si="1086"/>
        <v>45621</v>
      </c>
      <c r="L1460" s="178">
        <f t="shared" si="1088"/>
        <v>31</v>
      </c>
      <c r="M1460" s="178">
        <f t="shared" si="1093"/>
        <v>11</v>
      </c>
      <c r="N1460" s="106">
        <f t="shared" si="1062"/>
        <v>1.00198331</v>
      </c>
      <c r="O1460" s="111">
        <f t="shared" si="1092"/>
        <v>1.00439962</v>
      </c>
      <c r="P1460" s="111">
        <f t="shared" si="1077"/>
        <v>1.2898880600015239</v>
      </c>
      <c r="Q1460" s="106">
        <f t="shared" si="1091"/>
        <v>1.2924462999999999</v>
      </c>
      <c r="R1460" s="106">
        <f t="shared" si="1078"/>
        <v>1.2486170000000001</v>
      </c>
      <c r="S1460" s="106">
        <f t="shared" si="1063"/>
        <v>479.34852588000001</v>
      </c>
      <c r="T1460" s="106">
        <f t="shared" si="1064"/>
        <v>6.6820830595241167</v>
      </c>
      <c r="U1460" s="106">
        <f t="shared" si="1065"/>
        <v>104.41109522498229</v>
      </c>
      <c r="V1460" s="106">
        <f t="shared" si="1066"/>
        <v>494.99674990450637</v>
      </c>
      <c r="W1460" s="19">
        <f t="shared" si="1084"/>
        <v>0</v>
      </c>
      <c r="X1460" s="2">
        <f t="shared" si="1067"/>
        <v>0</v>
      </c>
      <c r="Y1460" s="4">
        <f t="shared" si="1068"/>
        <v>0</v>
      </c>
      <c r="Z1460" s="106">
        <f t="shared" si="1082"/>
        <v>0</v>
      </c>
      <c r="AA1460" s="114">
        <f t="shared" si="1079"/>
        <v>0.05</v>
      </c>
      <c r="AB1460" s="112">
        <f t="shared" si="1069"/>
        <v>11</v>
      </c>
      <c r="AC1460" s="178">
        <f t="shared" si="1087"/>
        <v>31</v>
      </c>
      <c r="AD1460" s="11">
        <f t="shared" si="1080"/>
        <v>1.001443761</v>
      </c>
      <c r="AE1460" s="106">
        <f t="shared" si="1083"/>
        <v>0.69206469999999998</v>
      </c>
      <c r="AF1460" s="106">
        <f t="shared" si="1070"/>
        <v>0.71465699999999999</v>
      </c>
      <c r="AG1460" s="106">
        <f t="shared" si="1071"/>
        <v>0</v>
      </c>
      <c r="AH1460" s="115" t="str">
        <f t="shared" si="1089"/>
        <v>A+J=</v>
      </c>
      <c r="AI1460" s="116">
        <f t="shared" si="1081"/>
        <v>45621</v>
      </c>
      <c r="AJ1460" s="10"/>
      <c r="AK1460" s="1"/>
      <c r="AL1460" s="10"/>
      <c r="AM1460" s="1"/>
      <c r="AN1460" s="1"/>
      <c r="AO1460" s="3"/>
      <c r="AP1460" s="3"/>
      <c r="AQ1460" s="4"/>
      <c r="AR1460" s="4"/>
      <c r="AS1460" s="4"/>
      <c r="AT1460" s="4"/>
      <c r="AU1460" s="4"/>
      <c r="AV1460" s="4"/>
      <c r="AW1460" s="1"/>
      <c r="AX1460" s="1"/>
      <c r="AY1460" s="1"/>
      <c r="AZ1460" s="1"/>
      <c r="BA1460" s="1"/>
      <c r="BB1460" s="1"/>
      <c r="BC1460" s="1"/>
      <c r="BD1460" s="1"/>
      <c r="BE1460" s="1"/>
      <c r="BG1460" s="1"/>
      <c r="BH1460" s="1"/>
    </row>
    <row r="1461" spans="1:194" ht="15" customHeight="1" x14ac:dyDescent="0.25">
      <c r="A1461" s="105">
        <f t="shared" si="1072"/>
        <v>45602</v>
      </c>
      <c r="B1461" s="106">
        <f t="shared" si="1059"/>
        <v>495.85968412747707</v>
      </c>
      <c r="C1461" s="2">
        <f t="shared" si="1073"/>
        <v>383.90357161999998</v>
      </c>
      <c r="D1461" s="2">
        <f t="shared" si="1074"/>
        <v>26.877015889999939</v>
      </c>
      <c r="E1461" s="106">
        <f t="shared" si="1060"/>
        <v>357.02655573000004</v>
      </c>
      <c r="F1461" s="21">
        <f t="shared" si="1075"/>
        <v>6997.15</v>
      </c>
      <c r="G1461" s="108">
        <f t="shared" si="1076"/>
        <v>7036.33</v>
      </c>
      <c r="H1461" s="109">
        <f t="shared" si="1090"/>
        <v>45561</v>
      </c>
      <c r="I1461" s="109">
        <f t="shared" si="1085"/>
        <v>45591</v>
      </c>
      <c r="J1461" s="110">
        <f t="shared" si="1061"/>
        <v>5.5994226220676957E-3</v>
      </c>
      <c r="K1461" s="117">
        <f t="shared" si="1086"/>
        <v>45621</v>
      </c>
      <c r="L1461" s="178">
        <f t="shared" si="1088"/>
        <v>31</v>
      </c>
      <c r="M1461" s="178">
        <f t="shared" si="1093"/>
        <v>12</v>
      </c>
      <c r="N1461" s="106">
        <f t="shared" si="1062"/>
        <v>1.0021638100000001</v>
      </c>
      <c r="O1461" s="111">
        <f t="shared" si="1092"/>
        <v>1.00439962</v>
      </c>
      <c r="P1461" s="111">
        <f t="shared" si="1077"/>
        <v>1.2898880600015239</v>
      </c>
      <c r="Q1461" s="106">
        <f t="shared" si="1091"/>
        <v>1.29267913</v>
      </c>
      <c r="R1461" s="106">
        <f t="shared" si="1078"/>
        <v>1.2486170000000001</v>
      </c>
      <c r="S1461" s="106">
        <f t="shared" si="1063"/>
        <v>479.34852588000001</v>
      </c>
      <c r="T1461" s="106">
        <f t="shared" si="1064"/>
        <v>6.6820830595241167</v>
      </c>
      <c r="U1461" s="106">
        <f t="shared" si="1065"/>
        <v>104.49422171795293</v>
      </c>
      <c r="V1461" s="106">
        <f t="shared" si="1066"/>
        <v>495.07987639747705</v>
      </c>
      <c r="W1461" s="19">
        <f t="shared" si="1084"/>
        <v>0</v>
      </c>
      <c r="X1461" s="2">
        <f t="shared" si="1067"/>
        <v>0</v>
      </c>
      <c r="Y1461" s="4">
        <f t="shared" si="1068"/>
        <v>0</v>
      </c>
      <c r="Z1461" s="106">
        <f t="shared" si="1082"/>
        <v>0</v>
      </c>
      <c r="AA1461" s="114">
        <f t="shared" si="1079"/>
        <v>0.05</v>
      </c>
      <c r="AB1461" s="112">
        <f t="shared" si="1069"/>
        <v>12</v>
      </c>
      <c r="AC1461" s="178">
        <f t="shared" si="1087"/>
        <v>31</v>
      </c>
      <c r="AD1461" s="11">
        <f t="shared" si="1080"/>
        <v>1.0015751150000001</v>
      </c>
      <c r="AE1461" s="106">
        <f t="shared" si="1083"/>
        <v>0.75502904999999998</v>
      </c>
      <c r="AF1461" s="106">
        <f t="shared" si="1070"/>
        <v>0.77980773000000003</v>
      </c>
      <c r="AG1461" s="106">
        <f t="shared" si="1071"/>
        <v>0</v>
      </c>
      <c r="AH1461" s="115" t="str">
        <f t="shared" si="1089"/>
        <v>A+J=</v>
      </c>
      <c r="AI1461" s="116">
        <f t="shared" si="1081"/>
        <v>45621</v>
      </c>
      <c r="AJ1461" s="10"/>
      <c r="AK1461" s="1"/>
      <c r="AL1461" s="10"/>
      <c r="AM1461" s="1"/>
      <c r="AN1461" s="1"/>
      <c r="AO1461" s="3"/>
      <c r="AP1461" s="3"/>
      <c r="AQ1461" s="4"/>
      <c r="AR1461" s="4"/>
      <c r="AS1461" s="4"/>
      <c r="AT1461" s="4"/>
      <c r="AU1461" s="4"/>
      <c r="AV1461" s="4"/>
      <c r="AW1461" s="1"/>
      <c r="AX1461" s="1"/>
      <c r="AY1461" s="1"/>
      <c r="AZ1461" s="1"/>
      <c r="BA1461" s="1"/>
      <c r="BB1461" s="1"/>
      <c r="BC1461" s="1"/>
      <c r="BD1461" s="1"/>
      <c r="BE1461" s="1"/>
      <c r="BG1461" s="1"/>
      <c r="BH1461" s="1"/>
    </row>
    <row r="1462" spans="1:194" ht="15" customHeight="1" x14ac:dyDescent="0.25">
      <c r="A1462" s="105">
        <f t="shared" si="1072"/>
        <v>45603</v>
      </c>
      <c r="B1462" s="106">
        <f t="shared" si="1059"/>
        <v>496.00799926097875</v>
      </c>
      <c r="C1462" s="2">
        <f t="shared" si="1073"/>
        <v>383.90357161999998</v>
      </c>
      <c r="D1462" s="2">
        <f t="shared" si="1074"/>
        <v>26.877015889999939</v>
      </c>
      <c r="E1462" s="106">
        <f t="shared" si="1060"/>
        <v>357.02655573000004</v>
      </c>
      <c r="F1462" s="21">
        <f t="shared" si="1075"/>
        <v>6997.15</v>
      </c>
      <c r="G1462" s="108">
        <f t="shared" si="1076"/>
        <v>7036.33</v>
      </c>
      <c r="H1462" s="109">
        <f t="shared" si="1090"/>
        <v>45561</v>
      </c>
      <c r="I1462" s="109">
        <f t="shared" si="1085"/>
        <v>45591</v>
      </c>
      <c r="J1462" s="110">
        <f t="shared" si="1061"/>
        <v>5.5994226220676957E-3</v>
      </c>
      <c r="K1462" s="117">
        <f t="shared" si="1086"/>
        <v>45621</v>
      </c>
      <c r="L1462" s="178">
        <f t="shared" si="1088"/>
        <v>31</v>
      </c>
      <c r="M1462" s="178">
        <f t="shared" si="1093"/>
        <v>13</v>
      </c>
      <c r="N1462" s="106">
        <f t="shared" si="1062"/>
        <v>1.0023443299999999</v>
      </c>
      <c r="O1462" s="111">
        <f t="shared" si="1092"/>
        <v>1.00439962</v>
      </c>
      <c r="P1462" s="111">
        <f t="shared" si="1077"/>
        <v>1.2898880600015239</v>
      </c>
      <c r="Q1462" s="106">
        <f t="shared" si="1091"/>
        <v>1.29291198</v>
      </c>
      <c r="R1462" s="106">
        <f t="shared" si="1078"/>
        <v>1.2486170000000001</v>
      </c>
      <c r="S1462" s="106">
        <f t="shared" si="1063"/>
        <v>479.34852588000001</v>
      </c>
      <c r="T1462" s="106">
        <f t="shared" si="1064"/>
        <v>6.6820830595241167</v>
      </c>
      <c r="U1462" s="106">
        <f t="shared" si="1065"/>
        <v>104.57735535145464</v>
      </c>
      <c r="V1462" s="106">
        <f t="shared" si="1066"/>
        <v>495.16301003097874</v>
      </c>
      <c r="W1462" s="19">
        <f t="shared" si="1084"/>
        <v>0</v>
      </c>
      <c r="X1462" s="2">
        <f t="shared" si="1067"/>
        <v>0</v>
      </c>
      <c r="Y1462" s="4">
        <f t="shared" si="1068"/>
        <v>0</v>
      </c>
      <c r="Z1462" s="106">
        <f t="shared" si="1082"/>
        <v>0</v>
      </c>
      <c r="AA1462" s="114">
        <f t="shared" si="1079"/>
        <v>0.05</v>
      </c>
      <c r="AB1462" s="112">
        <f t="shared" si="1069"/>
        <v>13</v>
      </c>
      <c r="AC1462" s="178">
        <f t="shared" si="1087"/>
        <v>31</v>
      </c>
      <c r="AD1462" s="11">
        <f t="shared" si="1080"/>
        <v>1.0017064870000001</v>
      </c>
      <c r="AE1462" s="106">
        <f t="shared" si="1083"/>
        <v>0.81800202</v>
      </c>
      <c r="AF1462" s="106">
        <f t="shared" si="1070"/>
        <v>0.84498923000000004</v>
      </c>
      <c r="AG1462" s="106">
        <f t="shared" si="1071"/>
        <v>0</v>
      </c>
      <c r="AH1462" s="115" t="str">
        <f t="shared" si="1089"/>
        <v>A+J=</v>
      </c>
      <c r="AI1462" s="116">
        <f t="shared" si="1081"/>
        <v>45621</v>
      </c>
      <c r="AJ1462" s="10"/>
      <c r="AK1462" s="1"/>
      <c r="AL1462" s="10"/>
      <c r="AM1462" s="1"/>
      <c r="AN1462" s="1"/>
      <c r="AO1462" s="3"/>
      <c r="AP1462" s="3"/>
      <c r="AQ1462" s="4"/>
      <c r="AR1462" s="4"/>
      <c r="AS1462" s="4"/>
      <c r="AT1462" s="4"/>
      <c r="AU1462" s="4"/>
      <c r="AV1462" s="4"/>
      <c r="AW1462" s="1"/>
      <c r="AX1462" s="1"/>
      <c r="AY1462" s="1"/>
      <c r="AZ1462" s="1"/>
      <c r="BA1462" s="1"/>
      <c r="BB1462" s="1"/>
      <c r="BC1462" s="1"/>
      <c r="BD1462" s="1"/>
      <c r="BE1462" s="1"/>
      <c r="BG1462" s="1"/>
      <c r="BH1462" s="1"/>
    </row>
    <row r="1463" spans="1:194" ht="15" customHeight="1" x14ac:dyDescent="0.25">
      <c r="A1463" s="105">
        <f t="shared" si="1072"/>
        <v>45604</v>
      </c>
      <c r="B1463" s="106">
        <f t="shared" si="1059"/>
        <v>496.15636612607386</v>
      </c>
      <c r="C1463" s="2">
        <f t="shared" si="1073"/>
        <v>383.90357161999998</v>
      </c>
      <c r="D1463" s="2">
        <f t="shared" si="1074"/>
        <v>26.877015889999939</v>
      </c>
      <c r="E1463" s="106">
        <f t="shared" si="1060"/>
        <v>357.02655573000004</v>
      </c>
      <c r="F1463" s="21">
        <f t="shared" si="1075"/>
        <v>6997.15</v>
      </c>
      <c r="G1463" s="108">
        <f t="shared" si="1076"/>
        <v>7036.33</v>
      </c>
      <c r="H1463" s="109">
        <f t="shared" si="1090"/>
        <v>45561</v>
      </c>
      <c r="I1463" s="109">
        <f t="shared" si="1085"/>
        <v>45591</v>
      </c>
      <c r="J1463" s="110">
        <f t="shared" si="1061"/>
        <v>5.5994226220676957E-3</v>
      </c>
      <c r="K1463" s="117">
        <f t="shared" si="1086"/>
        <v>45621</v>
      </c>
      <c r="L1463" s="178">
        <f t="shared" si="1088"/>
        <v>31</v>
      </c>
      <c r="M1463" s="178">
        <f t="shared" si="1093"/>
        <v>14</v>
      </c>
      <c r="N1463" s="106">
        <f t="shared" si="1062"/>
        <v>1.0025249000000001</v>
      </c>
      <c r="O1463" s="111">
        <f t="shared" si="1092"/>
        <v>1.00439962</v>
      </c>
      <c r="P1463" s="111">
        <f t="shared" si="1077"/>
        <v>1.2898880600015239</v>
      </c>
      <c r="Q1463" s="106">
        <f t="shared" si="1091"/>
        <v>1.29314489</v>
      </c>
      <c r="R1463" s="106">
        <f t="shared" si="1078"/>
        <v>1.2486170000000001</v>
      </c>
      <c r="S1463" s="106">
        <f t="shared" si="1063"/>
        <v>479.34852588000001</v>
      </c>
      <c r="T1463" s="106">
        <f t="shared" si="1064"/>
        <v>6.6820830595241167</v>
      </c>
      <c r="U1463" s="106">
        <f t="shared" si="1065"/>
        <v>104.66051040654973</v>
      </c>
      <c r="V1463" s="106">
        <f t="shared" si="1066"/>
        <v>495.24616508607386</v>
      </c>
      <c r="W1463" s="19">
        <f t="shared" si="1084"/>
        <v>0</v>
      </c>
      <c r="X1463" s="2">
        <f t="shared" si="1067"/>
        <v>0</v>
      </c>
      <c r="Y1463" s="4">
        <f t="shared" si="1068"/>
        <v>0</v>
      </c>
      <c r="Z1463" s="106">
        <f t="shared" si="1082"/>
        <v>0</v>
      </c>
      <c r="AA1463" s="114">
        <f t="shared" si="1079"/>
        <v>0.05</v>
      </c>
      <c r="AB1463" s="112">
        <f t="shared" si="1069"/>
        <v>14</v>
      </c>
      <c r="AC1463" s="178">
        <f t="shared" si="1087"/>
        <v>31</v>
      </c>
      <c r="AD1463" s="11">
        <f t="shared" si="1080"/>
        <v>1.001837876</v>
      </c>
      <c r="AE1463" s="106">
        <f t="shared" si="1083"/>
        <v>0.88098315000000005</v>
      </c>
      <c r="AF1463" s="106">
        <f t="shared" si="1070"/>
        <v>0.91020104000000002</v>
      </c>
      <c r="AG1463" s="106">
        <f t="shared" si="1071"/>
        <v>0</v>
      </c>
      <c r="AH1463" s="115" t="str">
        <f t="shared" si="1089"/>
        <v>A+J=</v>
      </c>
      <c r="AI1463" s="116">
        <f t="shared" si="1081"/>
        <v>45621</v>
      </c>
      <c r="AJ1463" s="10"/>
      <c r="AK1463" s="1"/>
      <c r="AL1463" s="10"/>
      <c r="AM1463" s="1"/>
      <c r="AN1463" s="1"/>
      <c r="AO1463" s="3"/>
      <c r="AP1463" s="3"/>
      <c r="AQ1463" s="4"/>
      <c r="AR1463" s="4"/>
      <c r="AS1463" s="4"/>
      <c r="AT1463" s="4"/>
      <c r="AU1463" s="4"/>
      <c r="AV1463" s="4"/>
      <c r="AW1463" s="1"/>
      <c r="AX1463" s="1"/>
      <c r="AY1463" s="1"/>
      <c r="AZ1463" s="1"/>
      <c r="BA1463" s="1"/>
      <c r="BB1463" s="1"/>
      <c r="BC1463" s="1"/>
      <c r="BD1463" s="1"/>
      <c r="BE1463" s="1"/>
      <c r="BG1463" s="1"/>
      <c r="BH1463" s="1"/>
    </row>
    <row r="1464" spans="1:194" ht="15" customHeight="1" x14ac:dyDescent="0.25">
      <c r="A1464" s="105">
        <f t="shared" si="1072"/>
        <v>45605</v>
      </c>
      <c r="B1464" s="106">
        <f t="shared" si="1059"/>
        <v>496.30477398196558</v>
      </c>
      <c r="C1464" s="2">
        <f t="shared" si="1073"/>
        <v>383.90357161999998</v>
      </c>
      <c r="D1464" s="2">
        <f t="shared" si="1074"/>
        <v>26.877015889999939</v>
      </c>
      <c r="E1464" s="106">
        <f t="shared" si="1060"/>
        <v>357.02655573000004</v>
      </c>
      <c r="F1464" s="21">
        <f t="shared" si="1075"/>
        <v>6997.15</v>
      </c>
      <c r="G1464" s="108">
        <f t="shared" si="1076"/>
        <v>7036.33</v>
      </c>
      <c r="H1464" s="109">
        <f t="shared" si="1090"/>
        <v>45561</v>
      </c>
      <c r="I1464" s="109">
        <f t="shared" si="1085"/>
        <v>45591</v>
      </c>
      <c r="J1464" s="110">
        <f t="shared" si="1061"/>
        <v>5.5994226220676957E-3</v>
      </c>
      <c r="K1464" s="117">
        <f t="shared" si="1086"/>
        <v>45621</v>
      </c>
      <c r="L1464" s="178">
        <f t="shared" si="1088"/>
        <v>31</v>
      </c>
      <c r="M1464" s="178">
        <f t="shared" si="1093"/>
        <v>15</v>
      </c>
      <c r="N1464" s="106">
        <f t="shared" si="1062"/>
        <v>1.0027054900000001</v>
      </c>
      <c r="O1464" s="111">
        <f t="shared" si="1092"/>
        <v>1.00439962</v>
      </c>
      <c r="P1464" s="111">
        <f t="shared" si="1077"/>
        <v>1.2898880600015239</v>
      </c>
      <c r="Q1464" s="106">
        <f t="shared" si="1091"/>
        <v>1.2933778300000001</v>
      </c>
      <c r="R1464" s="106">
        <f t="shared" si="1078"/>
        <v>1.2486170000000001</v>
      </c>
      <c r="S1464" s="106">
        <f t="shared" si="1063"/>
        <v>479.34852588000001</v>
      </c>
      <c r="T1464" s="106">
        <f t="shared" si="1064"/>
        <v>6.6820830595241167</v>
      </c>
      <c r="U1464" s="106">
        <f t="shared" si="1065"/>
        <v>104.7436761724415</v>
      </c>
      <c r="V1464" s="106">
        <f t="shared" si="1066"/>
        <v>495.32933085196561</v>
      </c>
      <c r="W1464" s="19">
        <f t="shared" si="1084"/>
        <v>0</v>
      </c>
      <c r="X1464" s="2">
        <f t="shared" si="1067"/>
        <v>0</v>
      </c>
      <c r="Y1464" s="4">
        <f t="shared" si="1068"/>
        <v>0</v>
      </c>
      <c r="Z1464" s="106">
        <f t="shared" si="1082"/>
        <v>0</v>
      </c>
      <c r="AA1464" s="114">
        <f t="shared" si="1079"/>
        <v>0.05</v>
      </c>
      <c r="AB1464" s="112">
        <f t="shared" si="1069"/>
        <v>15</v>
      </c>
      <c r="AC1464" s="178">
        <f t="shared" si="1087"/>
        <v>31</v>
      </c>
      <c r="AD1464" s="11">
        <f t="shared" si="1080"/>
        <v>1.0019692819999999</v>
      </c>
      <c r="AE1464" s="106">
        <f t="shared" si="1083"/>
        <v>0.94397242000000003</v>
      </c>
      <c r="AF1464" s="106">
        <f t="shared" si="1070"/>
        <v>0.97544313000000005</v>
      </c>
      <c r="AG1464" s="106">
        <f t="shared" si="1071"/>
        <v>0</v>
      </c>
      <c r="AH1464" s="115" t="str">
        <f t="shared" si="1089"/>
        <v>A+J=</v>
      </c>
      <c r="AI1464" s="116">
        <f t="shared" si="1081"/>
        <v>45621</v>
      </c>
      <c r="AJ1464" s="10"/>
      <c r="AK1464" s="1"/>
      <c r="AL1464" s="10"/>
      <c r="AM1464" s="1"/>
      <c r="AN1464" s="1"/>
      <c r="AO1464" s="3"/>
      <c r="AP1464" s="3"/>
      <c r="AQ1464" s="4"/>
      <c r="AR1464" s="4"/>
      <c r="AS1464" s="4"/>
      <c r="AT1464" s="4"/>
      <c r="AU1464" s="4"/>
      <c r="AV1464" s="4"/>
      <c r="AW1464" s="1"/>
      <c r="AX1464" s="1"/>
      <c r="AY1464" s="1"/>
      <c r="AZ1464" s="1"/>
      <c r="BA1464" s="1"/>
      <c r="BB1464" s="1"/>
      <c r="BC1464" s="1"/>
      <c r="BD1464" s="1"/>
      <c r="BE1464" s="1"/>
      <c r="BG1464" s="1"/>
      <c r="BH1464" s="1"/>
    </row>
    <row r="1465" spans="1:194" ht="15" customHeight="1" x14ac:dyDescent="0.25">
      <c r="A1465" s="105">
        <f t="shared" si="1072"/>
        <v>45606</v>
      </c>
      <c r="B1465" s="106">
        <f t="shared" si="1059"/>
        <v>496.45323358945069</v>
      </c>
      <c r="C1465" s="2">
        <f t="shared" si="1073"/>
        <v>383.90357161999998</v>
      </c>
      <c r="D1465" s="2">
        <f t="shared" si="1074"/>
        <v>26.877015889999939</v>
      </c>
      <c r="E1465" s="106">
        <f t="shared" si="1060"/>
        <v>357.02655573000004</v>
      </c>
      <c r="F1465" s="21">
        <f t="shared" si="1075"/>
        <v>6997.15</v>
      </c>
      <c r="G1465" s="108">
        <f t="shared" si="1076"/>
        <v>7036.33</v>
      </c>
      <c r="H1465" s="109">
        <f t="shared" si="1090"/>
        <v>45561</v>
      </c>
      <c r="I1465" s="109">
        <f t="shared" si="1085"/>
        <v>45591</v>
      </c>
      <c r="J1465" s="110">
        <f t="shared" si="1061"/>
        <v>5.5994226220676957E-3</v>
      </c>
      <c r="K1465" s="117">
        <f t="shared" si="1086"/>
        <v>45621</v>
      </c>
      <c r="L1465" s="178">
        <f t="shared" si="1088"/>
        <v>31</v>
      </c>
      <c r="M1465" s="178">
        <f t="shared" si="1093"/>
        <v>16</v>
      </c>
      <c r="N1465" s="106">
        <f t="shared" si="1062"/>
        <v>1.0028861200000001</v>
      </c>
      <c r="O1465" s="111">
        <f t="shared" si="1092"/>
        <v>1.00439962</v>
      </c>
      <c r="P1465" s="111">
        <f t="shared" si="1077"/>
        <v>1.2898880600015239</v>
      </c>
      <c r="Q1465" s="106">
        <f t="shared" si="1091"/>
        <v>1.29361083</v>
      </c>
      <c r="R1465" s="106">
        <f t="shared" si="1078"/>
        <v>1.2486170000000001</v>
      </c>
      <c r="S1465" s="106">
        <f t="shared" si="1063"/>
        <v>479.34852588000001</v>
      </c>
      <c r="T1465" s="106">
        <f t="shared" si="1064"/>
        <v>6.6820830595241167</v>
      </c>
      <c r="U1465" s="106">
        <f t="shared" si="1065"/>
        <v>104.82686335992656</v>
      </c>
      <c r="V1465" s="106">
        <f t="shared" si="1066"/>
        <v>495.41251803945067</v>
      </c>
      <c r="W1465" s="19">
        <f t="shared" si="1084"/>
        <v>0</v>
      </c>
      <c r="X1465" s="2">
        <f t="shared" si="1067"/>
        <v>0</v>
      </c>
      <c r="Y1465" s="4">
        <f t="shared" si="1068"/>
        <v>0</v>
      </c>
      <c r="Z1465" s="106">
        <f t="shared" si="1082"/>
        <v>0</v>
      </c>
      <c r="AA1465" s="114">
        <f t="shared" si="1079"/>
        <v>0.05</v>
      </c>
      <c r="AB1465" s="112">
        <f t="shared" si="1069"/>
        <v>16</v>
      </c>
      <c r="AC1465" s="178">
        <f t="shared" si="1087"/>
        <v>31</v>
      </c>
      <c r="AD1465" s="11">
        <f t="shared" si="1080"/>
        <v>1.0021007049999999</v>
      </c>
      <c r="AE1465" s="106">
        <f t="shared" si="1083"/>
        <v>1.00696984</v>
      </c>
      <c r="AF1465" s="106">
        <f t="shared" si="1070"/>
        <v>1.04071555</v>
      </c>
      <c r="AG1465" s="106">
        <f t="shared" si="1071"/>
        <v>0</v>
      </c>
      <c r="AH1465" s="115" t="str">
        <f t="shared" si="1089"/>
        <v>A+J=</v>
      </c>
      <c r="AI1465" s="116">
        <f t="shared" si="1081"/>
        <v>45621</v>
      </c>
      <c r="AJ1465" s="10"/>
      <c r="AK1465" s="1"/>
      <c r="AL1465" s="10"/>
      <c r="AM1465" s="1"/>
      <c r="AN1465" s="1"/>
      <c r="AO1465" s="3"/>
      <c r="AP1465" s="3"/>
      <c r="AQ1465" s="4"/>
      <c r="AR1465" s="4"/>
      <c r="AS1465" s="4"/>
      <c r="AT1465" s="4"/>
      <c r="AU1465" s="4"/>
      <c r="AV1465" s="4"/>
      <c r="AW1465" s="1"/>
      <c r="AX1465" s="1"/>
      <c r="AY1465" s="1"/>
      <c r="AZ1465" s="1"/>
      <c r="BA1465" s="1"/>
      <c r="BB1465" s="1"/>
      <c r="BC1465" s="1"/>
      <c r="BD1465" s="1"/>
      <c r="BE1465" s="1"/>
      <c r="BG1465" s="1"/>
      <c r="BH1465" s="1"/>
    </row>
    <row r="1466" spans="1:194" ht="15" customHeight="1" x14ac:dyDescent="0.25">
      <c r="A1466" s="105">
        <f t="shared" si="1072"/>
        <v>45607</v>
      </c>
      <c r="B1466" s="106">
        <f t="shared" si="1059"/>
        <v>496.60173113746691</v>
      </c>
      <c r="C1466" s="2">
        <f t="shared" si="1073"/>
        <v>383.90357161999998</v>
      </c>
      <c r="D1466" s="2">
        <f t="shared" si="1074"/>
        <v>26.877015889999939</v>
      </c>
      <c r="E1466" s="106">
        <f t="shared" si="1060"/>
        <v>357.02655573000004</v>
      </c>
      <c r="F1466" s="21">
        <f t="shared" si="1075"/>
        <v>6997.15</v>
      </c>
      <c r="G1466" s="108">
        <f t="shared" si="1076"/>
        <v>7036.33</v>
      </c>
      <c r="H1466" s="109">
        <f t="shared" si="1090"/>
        <v>45561</v>
      </c>
      <c r="I1466" s="109">
        <f t="shared" si="1085"/>
        <v>45591</v>
      </c>
      <c r="J1466" s="110">
        <f t="shared" si="1061"/>
        <v>5.5994226220676957E-3</v>
      </c>
      <c r="K1466" s="117">
        <f t="shared" si="1086"/>
        <v>45621</v>
      </c>
      <c r="L1466" s="178">
        <f t="shared" si="1088"/>
        <v>31</v>
      </c>
      <c r="M1466" s="178">
        <f t="shared" si="1093"/>
        <v>17</v>
      </c>
      <c r="N1466" s="106">
        <f t="shared" si="1062"/>
        <v>1.00306677</v>
      </c>
      <c r="O1466" s="111">
        <f t="shared" si="1092"/>
        <v>1.00439962</v>
      </c>
      <c r="P1466" s="111">
        <f t="shared" si="1077"/>
        <v>1.2898880600015239</v>
      </c>
      <c r="Q1466" s="106">
        <f t="shared" si="1091"/>
        <v>1.29384385</v>
      </c>
      <c r="R1466" s="106">
        <f t="shared" si="1078"/>
        <v>1.2486170000000001</v>
      </c>
      <c r="S1466" s="106">
        <f t="shared" si="1063"/>
        <v>479.34852588000001</v>
      </c>
      <c r="T1466" s="106">
        <f t="shared" si="1064"/>
        <v>6.6820830595241167</v>
      </c>
      <c r="U1466" s="106">
        <f t="shared" si="1065"/>
        <v>104.91005768794278</v>
      </c>
      <c r="V1466" s="106">
        <f t="shared" si="1066"/>
        <v>495.49571236746692</v>
      </c>
      <c r="W1466" s="19">
        <f t="shared" si="1084"/>
        <v>0</v>
      </c>
      <c r="X1466" s="2">
        <f t="shared" si="1067"/>
        <v>0</v>
      </c>
      <c r="Y1466" s="4">
        <f t="shared" si="1068"/>
        <v>0</v>
      </c>
      <c r="Z1466" s="106">
        <f t="shared" si="1082"/>
        <v>0</v>
      </c>
      <c r="AA1466" s="114">
        <f t="shared" si="1079"/>
        <v>0.05</v>
      </c>
      <c r="AB1466" s="112">
        <f t="shared" si="1069"/>
        <v>17</v>
      </c>
      <c r="AC1466" s="178">
        <f t="shared" si="1087"/>
        <v>31</v>
      </c>
      <c r="AD1466" s="11">
        <f t="shared" si="1080"/>
        <v>1.0022321460000001</v>
      </c>
      <c r="AE1466" s="106">
        <f t="shared" si="1083"/>
        <v>1.06997589</v>
      </c>
      <c r="AF1466" s="106">
        <f t="shared" si="1070"/>
        <v>1.1060187699999999</v>
      </c>
      <c r="AG1466" s="106">
        <f t="shared" si="1071"/>
        <v>0</v>
      </c>
      <c r="AH1466" s="115" t="str">
        <f t="shared" si="1089"/>
        <v>A+J=</v>
      </c>
      <c r="AI1466" s="116">
        <f t="shared" si="1081"/>
        <v>45621</v>
      </c>
      <c r="AJ1466" s="10"/>
      <c r="AK1466" s="1"/>
      <c r="AL1466" s="10"/>
      <c r="AM1466" s="1"/>
      <c r="AN1466" s="1"/>
      <c r="AO1466" s="3"/>
      <c r="AP1466" s="3"/>
      <c r="AQ1466" s="4"/>
      <c r="AR1466" s="4"/>
      <c r="AS1466" s="4"/>
      <c r="AT1466" s="4"/>
      <c r="AU1466" s="4"/>
      <c r="AV1466" s="4"/>
      <c r="AW1466" s="1"/>
      <c r="AX1466" s="1"/>
      <c r="AY1466" s="1"/>
      <c r="AZ1466" s="1"/>
      <c r="BA1466" s="1"/>
      <c r="BB1466" s="1"/>
      <c r="BC1466" s="1"/>
      <c r="BD1466" s="1"/>
      <c r="BE1466" s="1"/>
      <c r="BG1466" s="1"/>
      <c r="BH1466" s="1"/>
    </row>
    <row r="1467" spans="1:194" ht="15" customHeight="1" x14ac:dyDescent="0.25">
      <c r="A1467" s="105">
        <f t="shared" si="1072"/>
        <v>45608</v>
      </c>
      <c r="B1467" s="106">
        <f t="shared" si="1059"/>
        <v>496.75027995707643</v>
      </c>
      <c r="C1467" s="2">
        <f t="shared" si="1073"/>
        <v>383.90357161999998</v>
      </c>
      <c r="D1467" s="2">
        <f t="shared" si="1074"/>
        <v>26.877015889999939</v>
      </c>
      <c r="E1467" s="106">
        <f t="shared" si="1060"/>
        <v>357.02655573000004</v>
      </c>
      <c r="F1467" s="21">
        <f t="shared" si="1075"/>
        <v>6997.15</v>
      </c>
      <c r="G1467" s="108">
        <f t="shared" si="1076"/>
        <v>7036.33</v>
      </c>
      <c r="H1467" s="109">
        <f t="shared" si="1090"/>
        <v>45561</v>
      </c>
      <c r="I1467" s="109">
        <f t="shared" si="1085"/>
        <v>45591</v>
      </c>
      <c r="J1467" s="110">
        <f t="shared" si="1061"/>
        <v>5.5994226220676957E-3</v>
      </c>
      <c r="K1467" s="117">
        <f t="shared" si="1086"/>
        <v>45621</v>
      </c>
      <c r="L1467" s="178">
        <f t="shared" si="1088"/>
        <v>31</v>
      </c>
      <c r="M1467" s="178">
        <f t="shared" si="1093"/>
        <v>18</v>
      </c>
      <c r="N1467" s="106">
        <f t="shared" si="1062"/>
        <v>1.00324747</v>
      </c>
      <c r="O1467" s="111">
        <f t="shared" si="1092"/>
        <v>1.00439962</v>
      </c>
      <c r="P1467" s="111">
        <f t="shared" si="1077"/>
        <v>1.2898880600015239</v>
      </c>
      <c r="Q1467" s="106">
        <f t="shared" si="1091"/>
        <v>1.2940769299999999</v>
      </c>
      <c r="R1467" s="106">
        <f t="shared" si="1078"/>
        <v>1.2486170000000001</v>
      </c>
      <c r="S1467" s="106">
        <f t="shared" si="1063"/>
        <v>479.34852588000001</v>
      </c>
      <c r="T1467" s="106">
        <f t="shared" si="1064"/>
        <v>6.6820830595241167</v>
      </c>
      <c r="U1467" s="106">
        <f t="shared" si="1065"/>
        <v>104.99327343755229</v>
      </c>
      <c r="V1467" s="106">
        <f t="shared" si="1066"/>
        <v>495.57892811707643</v>
      </c>
      <c r="W1467" s="19">
        <f t="shared" si="1084"/>
        <v>0</v>
      </c>
      <c r="X1467" s="2">
        <f t="shared" si="1067"/>
        <v>0</v>
      </c>
      <c r="Y1467" s="4">
        <f t="shared" si="1068"/>
        <v>0</v>
      </c>
      <c r="Z1467" s="106">
        <f t="shared" si="1082"/>
        <v>0</v>
      </c>
      <c r="AA1467" s="114">
        <f t="shared" si="1079"/>
        <v>0.05</v>
      </c>
      <c r="AB1467" s="112">
        <f t="shared" si="1069"/>
        <v>18</v>
      </c>
      <c r="AC1467" s="178">
        <f t="shared" si="1087"/>
        <v>31</v>
      </c>
      <c r="AD1467" s="11">
        <f t="shared" si="1080"/>
        <v>1.002363603</v>
      </c>
      <c r="AE1467" s="106">
        <f t="shared" si="1083"/>
        <v>1.1329896100000001</v>
      </c>
      <c r="AF1467" s="106">
        <f t="shared" si="1070"/>
        <v>1.17135184</v>
      </c>
      <c r="AG1467" s="106">
        <f t="shared" si="1071"/>
        <v>0</v>
      </c>
      <c r="AH1467" s="115" t="str">
        <f t="shared" si="1089"/>
        <v>A+J=</v>
      </c>
      <c r="AI1467" s="116">
        <f t="shared" si="1081"/>
        <v>45621</v>
      </c>
      <c r="AJ1467" s="10"/>
      <c r="AK1467" s="1"/>
      <c r="AL1467" s="10"/>
      <c r="AM1467" s="1"/>
      <c r="AN1467" s="1"/>
      <c r="AO1467" s="3"/>
      <c r="AP1467" s="3"/>
      <c r="AQ1467" s="4"/>
      <c r="AR1467" s="4"/>
      <c r="AS1467" s="4"/>
      <c r="AT1467" s="4"/>
      <c r="AU1467" s="4"/>
      <c r="AV1467" s="4"/>
      <c r="AW1467" s="1"/>
      <c r="AX1467" s="1"/>
      <c r="AY1467" s="1"/>
      <c r="AZ1467" s="1"/>
      <c r="BA1467" s="1"/>
      <c r="BB1467" s="1"/>
      <c r="BC1467" s="1"/>
      <c r="BD1467" s="1"/>
      <c r="BE1467" s="1"/>
      <c r="BG1467" s="1"/>
      <c r="BH1467" s="1"/>
    </row>
    <row r="1468" spans="1:194" ht="15" customHeight="1" x14ac:dyDescent="0.25">
      <c r="A1468" s="105">
        <f t="shared" si="1072"/>
        <v>45609</v>
      </c>
      <c r="B1468" s="106">
        <f t="shared" si="1059"/>
        <v>496.8988703074827</v>
      </c>
      <c r="C1468" s="2">
        <f t="shared" si="1073"/>
        <v>383.90357161999998</v>
      </c>
      <c r="D1468" s="2">
        <f t="shared" si="1074"/>
        <v>26.877015889999939</v>
      </c>
      <c r="E1468" s="106">
        <f t="shared" si="1060"/>
        <v>357.02655573000004</v>
      </c>
      <c r="F1468" s="21">
        <f t="shared" si="1075"/>
        <v>6997.15</v>
      </c>
      <c r="G1468" s="108">
        <f t="shared" si="1076"/>
        <v>7036.33</v>
      </c>
      <c r="H1468" s="109">
        <f t="shared" si="1090"/>
        <v>45561</v>
      </c>
      <c r="I1468" s="109">
        <f t="shared" si="1085"/>
        <v>45591</v>
      </c>
      <c r="J1468" s="110">
        <f t="shared" si="1061"/>
        <v>5.5994226220676957E-3</v>
      </c>
      <c r="K1468" s="117">
        <f t="shared" si="1086"/>
        <v>45621</v>
      </c>
      <c r="L1468" s="178">
        <f t="shared" si="1088"/>
        <v>31</v>
      </c>
      <c r="M1468" s="178">
        <f t="shared" si="1093"/>
        <v>19</v>
      </c>
      <c r="N1468" s="106">
        <f t="shared" si="1062"/>
        <v>1.0034281899999999</v>
      </c>
      <c r="O1468" s="111">
        <f t="shared" si="1092"/>
        <v>1.00439962</v>
      </c>
      <c r="P1468" s="111">
        <f t="shared" si="1077"/>
        <v>1.2898880600015239</v>
      </c>
      <c r="Q1468" s="106">
        <f t="shared" si="1091"/>
        <v>1.2943100400000001</v>
      </c>
      <c r="R1468" s="106">
        <f t="shared" si="1078"/>
        <v>1.2486170000000001</v>
      </c>
      <c r="S1468" s="106">
        <f t="shared" si="1063"/>
        <v>479.34852588000001</v>
      </c>
      <c r="T1468" s="106">
        <f t="shared" si="1064"/>
        <v>6.6820830595241167</v>
      </c>
      <c r="U1468" s="106">
        <f t="shared" si="1065"/>
        <v>105.07649989795856</v>
      </c>
      <c r="V1468" s="106">
        <f t="shared" si="1066"/>
        <v>495.66215457748268</v>
      </c>
      <c r="W1468" s="19">
        <f t="shared" si="1084"/>
        <v>0</v>
      </c>
      <c r="X1468" s="2">
        <f t="shared" si="1067"/>
        <v>0</v>
      </c>
      <c r="Y1468" s="4">
        <f t="shared" si="1068"/>
        <v>0</v>
      </c>
      <c r="Z1468" s="106">
        <f t="shared" si="1082"/>
        <v>0</v>
      </c>
      <c r="AA1468" s="114">
        <f t="shared" si="1079"/>
        <v>0.05</v>
      </c>
      <c r="AB1468" s="112">
        <f t="shared" si="1069"/>
        <v>19</v>
      </c>
      <c r="AC1468" s="178">
        <f t="shared" si="1087"/>
        <v>31</v>
      </c>
      <c r="AD1468" s="11">
        <f t="shared" si="1080"/>
        <v>1.0024950779999999</v>
      </c>
      <c r="AE1468" s="106">
        <f t="shared" si="1083"/>
        <v>1.1960119600000001</v>
      </c>
      <c r="AF1468" s="106">
        <f t="shared" si="1070"/>
        <v>1.23671573</v>
      </c>
      <c r="AG1468" s="106">
        <f t="shared" si="1071"/>
        <v>0</v>
      </c>
      <c r="AH1468" s="115" t="str">
        <f t="shared" si="1089"/>
        <v>A+J=</v>
      </c>
      <c r="AI1468" s="116">
        <f t="shared" si="1081"/>
        <v>45621</v>
      </c>
      <c r="AJ1468" s="10"/>
      <c r="AK1468" s="1"/>
      <c r="AL1468" s="10"/>
      <c r="AM1468" s="1"/>
      <c r="AN1468" s="1"/>
      <c r="AO1468" s="3"/>
      <c r="AP1468" s="3"/>
      <c r="AQ1468" s="4"/>
      <c r="AR1468" s="4"/>
      <c r="AS1468" s="4"/>
      <c r="AT1468" s="4"/>
      <c r="AU1468" s="4"/>
      <c r="AV1468" s="4"/>
      <c r="AW1468" s="1"/>
      <c r="AX1468" s="1"/>
      <c r="AY1468" s="1"/>
      <c r="AZ1468" s="1"/>
      <c r="BA1468" s="1"/>
      <c r="BB1468" s="1"/>
      <c r="BC1468" s="1"/>
      <c r="BD1468" s="1"/>
      <c r="BE1468" s="1"/>
      <c r="BG1468" s="1"/>
      <c r="BH1468" s="1"/>
    </row>
    <row r="1469" spans="1:194" ht="15" customHeight="1" x14ac:dyDescent="0.25">
      <c r="A1469" s="105">
        <f t="shared" si="1072"/>
        <v>45610</v>
      </c>
      <c r="B1469" s="106">
        <f t="shared" si="1059"/>
        <v>497.04750936921664</v>
      </c>
      <c r="C1469" s="2">
        <f t="shared" si="1073"/>
        <v>383.90357161999998</v>
      </c>
      <c r="D1469" s="2">
        <f t="shared" si="1074"/>
        <v>26.877015889999939</v>
      </c>
      <c r="E1469" s="106">
        <f t="shared" si="1060"/>
        <v>357.02655573000004</v>
      </c>
      <c r="F1469" s="21">
        <f t="shared" si="1075"/>
        <v>6997.15</v>
      </c>
      <c r="G1469" s="108">
        <f t="shared" si="1076"/>
        <v>7036.33</v>
      </c>
      <c r="H1469" s="109">
        <f t="shared" si="1090"/>
        <v>45561</v>
      </c>
      <c r="I1469" s="109">
        <f t="shared" si="1085"/>
        <v>45591</v>
      </c>
      <c r="J1469" s="110">
        <f t="shared" si="1061"/>
        <v>5.5994226220676957E-3</v>
      </c>
      <c r="K1469" s="117">
        <f t="shared" si="1086"/>
        <v>45621</v>
      </c>
      <c r="L1469" s="178">
        <f t="shared" si="1088"/>
        <v>31</v>
      </c>
      <c r="M1469" s="178">
        <f t="shared" si="1093"/>
        <v>20</v>
      </c>
      <c r="N1469" s="106">
        <f t="shared" si="1062"/>
        <v>1.0036089500000001</v>
      </c>
      <c r="O1469" s="111">
        <f t="shared" si="1092"/>
        <v>1.00439962</v>
      </c>
      <c r="P1469" s="111">
        <f t="shared" si="1077"/>
        <v>1.2898880600015239</v>
      </c>
      <c r="Q1469" s="106">
        <f t="shared" si="1091"/>
        <v>1.2945431999999999</v>
      </c>
      <c r="R1469" s="106">
        <f t="shared" si="1078"/>
        <v>1.2486170000000001</v>
      </c>
      <c r="S1469" s="106">
        <f t="shared" si="1063"/>
        <v>479.34852588000001</v>
      </c>
      <c r="T1469" s="106">
        <f t="shared" si="1064"/>
        <v>6.6820830595241167</v>
      </c>
      <c r="U1469" s="106">
        <f t="shared" si="1065"/>
        <v>105.15974420969251</v>
      </c>
      <c r="V1469" s="106">
        <f t="shared" si="1066"/>
        <v>495.74539888921663</v>
      </c>
      <c r="W1469" s="19">
        <f t="shared" si="1084"/>
        <v>0</v>
      </c>
      <c r="X1469" s="2">
        <f t="shared" si="1067"/>
        <v>0</v>
      </c>
      <c r="Y1469" s="4">
        <f t="shared" si="1068"/>
        <v>0</v>
      </c>
      <c r="Z1469" s="106">
        <f t="shared" si="1082"/>
        <v>0</v>
      </c>
      <c r="AA1469" s="114">
        <f t="shared" si="1079"/>
        <v>0.05</v>
      </c>
      <c r="AB1469" s="112">
        <f t="shared" si="1069"/>
        <v>20</v>
      </c>
      <c r="AC1469" s="178">
        <f t="shared" si="1087"/>
        <v>31</v>
      </c>
      <c r="AD1469" s="11">
        <f t="shared" si="1080"/>
        <v>1.002626571</v>
      </c>
      <c r="AE1469" s="106">
        <f t="shared" si="1083"/>
        <v>1.2590429299999999</v>
      </c>
      <c r="AF1469" s="106">
        <f t="shared" si="1070"/>
        <v>1.3021104800000001</v>
      </c>
      <c r="AG1469" s="106">
        <f t="shared" si="1071"/>
        <v>0</v>
      </c>
      <c r="AH1469" s="115" t="str">
        <f t="shared" si="1089"/>
        <v>A+J=</v>
      </c>
      <c r="AI1469" s="116">
        <f t="shared" si="1081"/>
        <v>45621</v>
      </c>
      <c r="AJ1469" s="10"/>
      <c r="AK1469" s="18"/>
      <c r="AL1469" s="14"/>
      <c r="AM1469" s="18"/>
      <c r="AN1469" s="18"/>
      <c r="AO1469" s="29"/>
      <c r="AP1469" s="29"/>
      <c r="AQ1469" s="36"/>
      <c r="AR1469" s="36"/>
      <c r="AS1469" s="36"/>
      <c r="AT1469" s="36"/>
      <c r="AU1469" s="36"/>
      <c r="AV1469" s="36"/>
      <c r="AW1469" s="18"/>
      <c r="AX1469" s="18"/>
      <c r="AY1469" s="18"/>
      <c r="AZ1469" s="18"/>
      <c r="BA1469" s="18"/>
      <c r="BB1469" s="18"/>
      <c r="BC1469" s="18"/>
      <c r="BD1469" s="18"/>
      <c r="BE1469" s="18"/>
      <c r="BG1469" s="18"/>
      <c r="BH1469" s="18"/>
    </row>
    <row r="1470" spans="1:194" ht="15" customHeight="1" x14ac:dyDescent="0.25">
      <c r="A1470" s="105">
        <f t="shared" si="1072"/>
        <v>45611</v>
      </c>
      <c r="B1470" s="106">
        <f t="shared" si="1059"/>
        <v>497.1961854214818</v>
      </c>
      <c r="C1470" s="2">
        <f t="shared" si="1073"/>
        <v>383.90357161999998</v>
      </c>
      <c r="D1470" s="2">
        <f t="shared" si="1074"/>
        <v>26.877015889999939</v>
      </c>
      <c r="E1470" s="106">
        <f t="shared" si="1060"/>
        <v>357.02655573000004</v>
      </c>
      <c r="F1470" s="21">
        <f t="shared" si="1075"/>
        <v>6997.15</v>
      </c>
      <c r="G1470" s="108">
        <f t="shared" si="1076"/>
        <v>7036.33</v>
      </c>
      <c r="H1470" s="109">
        <f t="shared" si="1090"/>
        <v>45561</v>
      </c>
      <c r="I1470" s="109">
        <f t="shared" si="1085"/>
        <v>45591</v>
      </c>
      <c r="J1470" s="110">
        <f t="shared" si="1061"/>
        <v>5.5994226220676957E-3</v>
      </c>
      <c r="K1470" s="117">
        <f t="shared" si="1086"/>
        <v>45621</v>
      </c>
      <c r="L1470" s="178">
        <f t="shared" si="1088"/>
        <v>31</v>
      </c>
      <c r="M1470" s="178">
        <f t="shared" si="1093"/>
        <v>21</v>
      </c>
      <c r="N1470" s="106">
        <f t="shared" si="1062"/>
        <v>1.00378973</v>
      </c>
      <c r="O1470" s="111">
        <f t="shared" si="1092"/>
        <v>1.00439962</v>
      </c>
      <c r="P1470" s="111">
        <f t="shared" si="1077"/>
        <v>1.2898880600015239</v>
      </c>
      <c r="Q1470" s="106">
        <f t="shared" si="1091"/>
        <v>1.2947763800000001</v>
      </c>
      <c r="R1470" s="106">
        <f t="shared" si="1078"/>
        <v>1.2486170000000001</v>
      </c>
      <c r="S1470" s="106">
        <f t="shared" si="1063"/>
        <v>479.34852588000001</v>
      </c>
      <c r="T1470" s="106">
        <f t="shared" si="1064"/>
        <v>6.6820830595241167</v>
      </c>
      <c r="U1470" s="106">
        <f t="shared" si="1065"/>
        <v>105.24299566195769</v>
      </c>
      <c r="V1470" s="106">
        <f t="shared" si="1066"/>
        <v>495.82865034148182</v>
      </c>
      <c r="W1470" s="19">
        <f t="shared" si="1084"/>
        <v>0</v>
      </c>
      <c r="X1470" s="2">
        <f t="shared" si="1067"/>
        <v>0</v>
      </c>
      <c r="Y1470" s="4">
        <f t="shared" si="1068"/>
        <v>0</v>
      </c>
      <c r="Z1470" s="106">
        <f t="shared" si="1082"/>
        <v>0</v>
      </c>
      <c r="AA1470" s="114">
        <f t="shared" si="1079"/>
        <v>0.05</v>
      </c>
      <c r="AB1470" s="112">
        <f t="shared" si="1069"/>
        <v>21</v>
      </c>
      <c r="AC1470" s="178">
        <f t="shared" si="1087"/>
        <v>31</v>
      </c>
      <c r="AD1470" s="11">
        <f t="shared" si="1080"/>
        <v>1.00275808</v>
      </c>
      <c r="AE1470" s="106">
        <f t="shared" si="1083"/>
        <v>1.3220815800000001</v>
      </c>
      <c r="AF1470" s="106">
        <f t="shared" si="1070"/>
        <v>1.3675350799999999</v>
      </c>
      <c r="AG1470" s="106">
        <f t="shared" si="1071"/>
        <v>0</v>
      </c>
      <c r="AH1470" s="115" t="str">
        <f t="shared" si="1089"/>
        <v>A+J=</v>
      </c>
      <c r="AI1470" s="116">
        <f t="shared" si="1081"/>
        <v>45621</v>
      </c>
      <c r="AJ1470" s="10"/>
      <c r="AK1470" s="1"/>
      <c r="AL1470" s="10"/>
      <c r="AM1470" s="1"/>
      <c r="AN1470" s="1"/>
      <c r="AO1470" s="3"/>
      <c r="AP1470" s="3"/>
      <c r="AQ1470" s="4"/>
      <c r="AR1470" s="4"/>
      <c r="AS1470" s="4"/>
      <c r="AT1470" s="4"/>
      <c r="AU1470" s="4"/>
      <c r="AV1470" s="4"/>
      <c r="AW1470" s="1"/>
      <c r="AX1470" s="1"/>
      <c r="AY1470" s="1"/>
      <c r="AZ1470" s="1"/>
      <c r="BA1470" s="1"/>
      <c r="BB1470" s="1"/>
      <c r="BC1470" s="1"/>
      <c r="BD1470" s="1"/>
      <c r="BE1470" s="1"/>
      <c r="BG1470" s="1"/>
      <c r="BH1470" s="1"/>
    </row>
    <row r="1471" spans="1:194" ht="15" customHeight="1" x14ac:dyDescent="0.25">
      <c r="A1471" s="105">
        <f t="shared" si="1072"/>
        <v>45612</v>
      </c>
      <c r="B1471" s="106">
        <f t="shared" si="1059"/>
        <v>497.34491735560584</v>
      </c>
      <c r="C1471" s="2">
        <f t="shared" si="1073"/>
        <v>383.90357161999998</v>
      </c>
      <c r="D1471" s="2">
        <f t="shared" si="1074"/>
        <v>26.877015889999939</v>
      </c>
      <c r="E1471" s="106">
        <f t="shared" si="1060"/>
        <v>357.02655573000004</v>
      </c>
      <c r="F1471" s="21">
        <f t="shared" si="1075"/>
        <v>6997.15</v>
      </c>
      <c r="G1471" s="108">
        <f t="shared" si="1076"/>
        <v>7036.33</v>
      </c>
      <c r="H1471" s="109">
        <f t="shared" si="1090"/>
        <v>45561</v>
      </c>
      <c r="I1471" s="109">
        <f t="shared" si="1085"/>
        <v>45591</v>
      </c>
      <c r="J1471" s="110">
        <f t="shared" si="1061"/>
        <v>5.5994226220676957E-3</v>
      </c>
      <c r="K1471" s="117">
        <f t="shared" si="1086"/>
        <v>45621</v>
      </c>
      <c r="L1471" s="178">
        <f t="shared" si="1088"/>
        <v>31</v>
      </c>
      <c r="M1471" s="178">
        <f t="shared" si="1093"/>
        <v>22</v>
      </c>
      <c r="N1471" s="106">
        <f t="shared" si="1062"/>
        <v>1.00397056</v>
      </c>
      <c r="O1471" s="111">
        <f t="shared" si="1092"/>
        <v>1.00439962</v>
      </c>
      <c r="P1471" s="111">
        <f t="shared" si="1077"/>
        <v>1.2898880600015239</v>
      </c>
      <c r="Q1471" s="106">
        <f t="shared" si="1091"/>
        <v>1.29500963</v>
      </c>
      <c r="R1471" s="106">
        <f t="shared" si="1078"/>
        <v>1.2486170000000001</v>
      </c>
      <c r="S1471" s="106">
        <f t="shared" si="1063"/>
        <v>479.34852588000001</v>
      </c>
      <c r="T1471" s="106">
        <f t="shared" si="1064"/>
        <v>6.6820830595241167</v>
      </c>
      <c r="U1471" s="106">
        <f t="shared" si="1065"/>
        <v>105.3262721060817</v>
      </c>
      <c r="V1471" s="106">
        <f t="shared" si="1066"/>
        <v>495.91192678560583</v>
      </c>
      <c r="W1471" s="19">
        <f t="shared" si="1084"/>
        <v>0</v>
      </c>
      <c r="X1471" s="2">
        <f t="shared" si="1067"/>
        <v>0</v>
      </c>
      <c r="Y1471" s="4">
        <f t="shared" si="1068"/>
        <v>0</v>
      </c>
      <c r="Z1471" s="106">
        <f t="shared" si="1082"/>
        <v>0</v>
      </c>
      <c r="AA1471" s="114">
        <f t="shared" si="1079"/>
        <v>0.05</v>
      </c>
      <c r="AB1471" s="112">
        <f t="shared" si="1069"/>
        <v>22</v>
      </c>
      <c r="AC1471" s="178">
        <f t="shared" si="1087"/>
        <v>31</v>
      </c>
      <c r="AD1471" s="11">
        <f t="shared" si="1080"/>
        <v>1.002889607</v>
      </c>
      <c r="AE1471" s="106">
        <f t="shared" si="1083"/>
        <v>1.3851288500000001</v>
      </c>
      <c r="AF1471" s="106">
        <f t="shared" si="1070"/>
        <v>1.4329905700000001</v>
      </c>
      <c r="AG1471" s="106">
        <f t="shared" si="1071"/>
        <v>0</v>
      </c>
      <c r="AH1471" s="115" t="str">
        <f t="shared" si="1089"/>
        <v>A+J=</v>
      </c>
      <c r="AI1471" s="116">
        <f t="shared" si="1081"/>
        <v>45621</v>
      </c>
      <c r="AJ1471" s="14"/>
      <c r="AK1471" s="18"/>
      <c r="AL1471" s="14"/>
      <c r="AM1471" s="18"/>
      <c r="AN1471" s="18"/>
      <c r="AO1471" s="29"/>
      <c r="AP1471" s="29"/>
      <c r="AQ1471" s="36"/>
      <c r="AR1471" s="36"/>
      <c r="AS1471" s="36"/>
      <c r="AT1471" s="36"/>
      <c r="AU1471" s="36"/>
      <c r="AV1471" s="36"/>
      <c r="AW1471" s="18"/>
      <c r="AX1471" s="18"/>
      <c r="AY1471" s="18"/>
      <c r="AZ1471" s="18"/>
      <c r="BA1471" s="18"/>
      <c r="BB1471" s="18"/>
      <c r="BC1471" s="18"/>
      <c r="BD1471" s="18"/>
      <c r="BE1471" s="18"/>
      <c r="BG1471" s="18"/>
      <c r="BH1471" s="18"/>
      <c r="BI1471" s="18"/>
      <c r="BJ1471" s="18"/>
      <c r="BK1471" s="18"/>
      <c r="BL1471" s="18"/>
      <c r="BM1471" s="18"/>
      <c r="BN1471" s="18"/>
      <c r="BO1471" s="18"/>
      <c r="BP1471" s="18"/>
      <c r="BQ1471" s="18"/>
      <c r="BR1471" s="18"/>
      <c r="BS1471" s="18"/>
      <c r="BT1471" s="18"/>
      <c r="BU1471" s="18"/>
      <c r="BV1471" s="18"/>
      <c r="BW1471" s="18"/>
      <c r="BX1471" s="18"/>
      <c r="BY1471" s="18"/>
      <c r="BZ1471" s="18"/>
      <c r="CA1471" s="18"/>
      <c r="CB1471" s="18"/>
      <c r="CC1471" s="18"/>
      <c r="CD1471" s="18"/>
      <c r="CE1471" s="18"/>
      <c r="CF1471" s="18"/>
      <c r="CG1471" s="18"/>
      <c r="CH1471" s="18"/>
      <c r="CI1471" s="18"/>
      <c r="CJ1471" s="18"/>
      <c r="CK1471" s="18"/>
      <c r="CL1471" s="18"/>
      <c r="CM1471" s="18"/>
      <c r="CN1471" s="18"/>
      <c r="CO1471" s="18"/>
      <c r="CP1471" s="18"/>
      <c r="CQ1471" s="18"/>
      <c r="CR1471" s="18"/>
      <c r="CS1471" s="18"/>
      <c r="CT1471" s="18"/>
      <c r="CU1471" s="18"/>
      <c r="CV1471" s="18"/>
      <c r="CW1471" s="18"/>
      <c r="CX1471" s="18"/>
      <c r="CY1471" s="18"/>
      <c r="CZ1471" s="18"/>
      <c r="DA1471" s="18"/>
      <c r="DB1471" s="18"/>
      <c r="DC1471" s="18"/>
      <c r="DD1471" s="18"/>
      <c r="DE1471" s="18"/>
      <c r="DF1471" s="18"/>
      <c r="DG1471" s="18"/>
      <c r="DH1471" s="18"/>
      <c r="DI1471" s="18"/>
      <c r="DJ1471" s="18"/>
      <c r="DK1471" s="18"/>
      <c r="DL1471" s="18"/>
      <c r="DM1471" s="18"/>
      <c r="DN1471" s="18"/>
      <c r="DO1471" s="18"/>
      <c r="DP1471" s="18"/>
      <c r="DQ1471" s="18"/>
      <c r="DR1471" s="18"/>
      <c r="DS1471" s="18"/>
      <c r="DT1471" s="18"/>
      <c r="DU1471" s="18"/>
      <c r="DV1471" s="18"/>
      <c r="DW1471" s="18"/>
      <c r="DX1471" s="18"/>
      <c r="DY1471" s="18"/>
      <c r="DZ1471" s="18"/>
      <c r="EA1471" s="18"/>
      <c r="EB1471" s="18"/>
      <c r="EC1471" s="18"/>
      <c r="ED1471" s="18"/>
      <c r="EE1471" s="18"/>
      <c r="EF1471" s="18"/>
      <c r="EG1471" s="18"/>
      <c r="EH1471" s="18"/>
      <c r="EI1471" s="18"/>
      <c r="EJ1471" s="18"/>
      <c r="EK1471" s="18"/>
      <c r="EL1471" s="18"/>
      <c r="EM1471" s="18"/>
      <c r="EN1471" s="18"/>
      <c r="EO1471" s="18"/>
      <c r="EP1471" s="18"/>
      <c r="EQ1471" s="18"/>
      <c r="ER1471" s="18"/>
      <c r="ES1471" s="18"/>
      <c r="ET1471" s="18"/>
      <c r="EU1471" s="18"/>
      <c r="EV1471" s="18"/>
      <c r="EW1471" s="18"/>
      <c r="EX1471" s="18"/>
      <c r="EY1471" s="18"/>
      <c r="EZ1471" s="18"/>
      <c r="FA1471" s="18"/>
      <c r="FB1471" s="18"/>
      <c r="FC1471" s="18"/>
      <c r="FD1471" s="18"/>
      <c r="FE1471" s="18"/>
      <c r="FF1471" s="18"/>
      <c r="FG1471" s="18"/>
      <c r="FH1471" s="18"/>
      <c r="FI1471" s="18"/>
      <c r="FJ1471" s="18"/>
      <c r="FK1471" s="18"/>
      <c r="FL1471" s="18"/>
      <c r="FM1471" s="18"/>
      <c r="FN1471" s="18"/>
      <c r="FO1471" s="18"/>
      <c r="FP1471" s="18"/>
      <c r="FQ1471" s="18"/>
      <c r="FR1471" s="18"/>
      <c r="FS1471" s="18"/>
      <c r="FT1471" s="18"/>
      <c r="FU1471" s="18"/>
      <c r="FV1471" s="18"/>
      <c r="FW1471" s="18"/>
      <c r="FX1471" s="18"/>
      <c r="FY1471" s="18"/>
      <c r="FZ1471" s="18"/>
      <c r="GA1471" s="18"/>
      <c r="GB1471" s="18"/>
      <c r="GC1471" s="18"/>
      <c r="GD1471" s="18"/>
      <c r="GE1471" s="18"/>
      <c r="GF1471" s="18"/>
      <c r="GG1471" s="18"/>
      <c r="GH1471" s="18"/>
      <c r="GI1471" s="18"/>
      <c r="GJ1471" s="18"/>
      <c r="GK1471" s="18"/>
      <c r="GL1471" s="18"/>
    </row>
    <row r="1472" spans="1:194" ht="15" customHeight="1" x14ac:dyDescent="0.25">
      <c r="A1472" s="105">
        <f t="shared" si="1072"/>
        <v>45613</v>
      </c>
      <c r="B1472" s="106">
        <f t="shared" si="1059"/>
        <v>497.49369037052651</v>
      </c>
      <c r="C1472" s="2">
        <f t="shared" si="1073"/>
        <v>383.90357161999998</v>
      </c>
      <c r="D1472" s="2">
        <f t="shared" si="1074"/>
        <v>26.877015889999939</v>
      </c>
      <c r="E1472" s="106">
        <f t="shared" si="1060"/>
        <v>357.02655573000004</v>
      </c>
      <c r="F1472" s="21">
        <f t="shared" si="1075"/>
        <v>6997.15</v>
      </c>
      <c r="G1472" s="108">
        <f t="shared" si="1076"/>
        <v>7036.33</v>
      </c>
      <c r="H1472" s="109">
        <f t="shared" si="1090"/>
        <v>45561</v>
      </c>
      <c r="I1472" s="109">
        <f t="shared" si="1085"/>
        <v>45591</v>
      </c>
      <c r="J1472" s="110">
        <f t="shared" si="1061"/>
        <v>5.5994226220676957E-3</v>
      </c>
      <c r="K1472" s="117">
        <f t="shared" si="1086"/>
        <v>45621</v>
      </c>
      <c r="L1472" s="178">
        <f t="shared" si="1088"/>
        <v>31</v>
      </c>
      <c r="M1472" s="178">
        <f t="shared" si="1093"/>
        <v>23</v>
      </c>
      <c r="N1472" s="106">
        <f t="shared" si="1062"/>
        <v>1.00415141</v>
      </c>
      <c r="O1472" s="111">
        <f t="shared" si="1092"/>
        <v>1.00439962</v>
      </c>
      <c r="P1472" s="111">
        <f t="shared" si="1077"/>
        <v>1.2898880600015239</v>
      </c>
      <c r="Q1472" s="106">
        <f t="shared" si="1091"/>
        <v>1.29524291</v>
      </c>
      <c r="R1472" s="106">
        <f t="shared" si="1078"/>
        <v>1.2486170000000001</v>
      </c>
      <c r="S1472" s="106">
        <f t="shared" si="1063"/>
        <v>479.34852588000001</v>
      </c>
      <c r="T1472" s="106">
        <f t="shared" si="1064"/>
        <v>6.6820830595241167</v>
      </c>
      <c r="U1472" s="106">
        <f t="shared" si="1065"/>
        <v>105.4095592610024</v>
      </c>
      <c r="V1472" s="106">
        <f t="shared" si="1066"/>
        <v>495.99521394052653</v>
      </c>
      <c r="W1472" s="19">
        <f t="shared" si="1084"/>
        <v>0</v>
      </c>
      <c r="X1472" s="2">
        <f t="shared" si="1067"/>
        <v>0</v>
      </c>
      <c r="Y1472" s="4">
        <f t="shared" si="1068"/>
        <v>0</v>
      </c>
      <c r="Z1472" s="106">
        <f t="shared" si="1082"/>
        <v>0</v>
      </c>
      <c r="AA1472" s="114">
        <f t="shared" si="1079"/>
        <v>0.05</v>
      </c>
      <c r="AB1472" s="112">
        <f t="shared" si="1069"/>
        <v>23</v>
      </c>
      <c r="AC1472" s="178">
        <f t="shared" si="1087"/>
        <v>31</v>
      </c>
      <c r="AD1472" s="11">
        <f t="shared" si="1080"/>
        <v>1.003021151</v>
      </c>
      <c r="AE1472" s="106">
        <f t="shared" si="1083"/>
        <v>1.4481842700000001</v>
      </c>
      <c r="AF1472" s="106">
        <f t="shared" si="1070"/>
        <v>1.49847643</v>
      </c>
      <c r="AG1472" s="106">
        <f t="shared" si="1071"/>
        <v>0</v>
      </c>
      <c r="AH1472" s="115" t="str">
        <f t="shared" si="1089"/>
        <v>A+J=</v>
      </c>
      <c r="AI1472" s="116">
        <f t="shared" si="1081"/>
        <v>45621</v>
      </c>
      <c r="AJ1472" s="10"/>
      <c r="AK1472" s="1"/>
      <c r="AL1472" s="10"/>
      <c r="AM1472" s="1"/>
      <c r="AN1472" s="1"/>
      <c r="AO1472" s="3"/>
      <c r="AP1472" s="3"/>
      <c r="AQ1472" s="4"/>
      <c r="AR1472" s="4"/>
      <c r="AS1472" s="4"/>
      <c r="AT1472" s="4"/>
      <c r="AU1472" s="4"/>
      <c r="AV1472" s="4"/>
      <c r="AW1472" s="1"/>
      <c r="AX1472" s="1"/>
      <c r="AY1472" s="1"/>
      <c r="AZ1472" s="1"/>
      <c r="BA1472" s="1"/>
      <c r="BB1472" s="1"/>
      <c r="BC1472" s="1"/>
      <c r="BD1472" s="1"/>
      <c r="BE1472" s="1"/>
      <c r="BG1472" s="1"/>
      <c r="BH1472" s="1"/>
    </row>
    <row r="1473" spans="1:60" ht="15" customHeight="1" x14ac:dyDescent="0.25">
      <c r="A1473" s="105">
        <f t="shared" si="1072"/>
        <v>45614</v>
      </c>
      <c r="B1473" s="106">
        <f t="shared" si="1059"/>
        <v>497.642511636775</v>
      </c>
      <c r="C1473" s="2">
        <f t="shared" si="1073"/>
        <v>383.90357161999998</v>
      </c>
      <c r="D1473" s="2">
        <f t="shared" si="1074"/>
        <v>26.877015889999939</v>
      </c>
      <c r="E1473" s="106">
        <f t="shared" si="1060"/>
        <v>357.02655573000004</v>
      </c>
      <c r="F1473" s="21">
        <f t="shared" si="1075"/>
        <v>6997.15</v>
      </c>
      <c r="G1473" s="108">
        <f t="shared" si="1076"/>
        <v>7036.33</v>
      </c>
      <c r="H1473" s="109">
        <f t="shared" si="1090"/>
        <v>45561</v>
      </c>
      <c r="I1473" s="109">
        <f t="shared" si="1085"/>
        <v>45591</v>
      </c>
      <c r="J1473" s="110">
        <f t="shared" si="1061"/>
        <v>5.5994226220676957E-3</v>
      </c>
      <c r="K1473" s="117">
        <f t="shared" si="1086"/>
        <v>45621</v>
      </c>
      <c r="L1473" s="178">
        <f t="shared" si="1088"/>
        <v>31</v>
      </c>
      <c r="M1473" s="178">
        <f t="shared" si="1093"/>
        <v>24</v>
      </c>
      <c r="N1473" s="106">
        <f t="shared" si="1062"/>
        <v>1.0043323</v>
      </c>
      <c r="O1473" s="111">
        <f t="shared" si="1092"/>
        <v>1.00439962</v>
      </c>
      <c r="P1473" s="111">
        <f t="shared" si="1077"/>
        <v>1.2898880600015239</v>
      </c>
      <c r="Q1473" s="106">
        <f t="shared" si="1091"/>
        <v>1.2954762399999999</v>
      </c>
      <c r="R1473" s="106">
        <f t="shared" si="1078"/>
        <v>1.2486170000000001</v>
      </c>
      <c r="S1473" s="106">
        <f t="shared" si="1063"/>
        <v>479.34852588000001</v>
      </c>
      <c r="T1473" s="106">
        <f t="shared" si="1064"/>
        <v>6.6820830595241167</v>
      </c>
      <c r="U1473" s="106">
        <f t="shared" si="1065"/>
        <v>105.49286426725085</v>
      </c>
      <c r="V1473" s="106">
        <f t="shared" si="1066"/>
        <v>496.07851894677498</v>
      </c>
      <c r="W1473" s="19">
        <f t="shared" si="1084"/>
        <v>0</v>
      </c>
      <c r="X1473" s="2">
        <f t="shared" si="1067"/>
        <v>0</v>
      </c>
      <c r="Y1473" s="4">
        <f t="shared" si="1068"/>
        <v>0</v>
      </c>
      <c r="Z1473" s="106">
        <f t="shared" si="1082"/>
        <v>0</v>
      </c>
      <c r="AA1473" s="114">
        <f t="shared" si="1079"/>
        <v>0.05</v>
      </c>
      <c r="AB1473" s="112">
        <f t="shared" si="1069"/>
        <v>24</v>
      </c>
      <c r="AC1473" s="178">
        <f t="shared" si="1087"/>
        <v>31</v>
      </c>
      <c r="AD1473" s="11">
        <f t="shared" si="1080"/>
        <v>1.0031527119999999</v>
      </c>
      <c r="AE1473" s="106">
        <f t="shared" si="1083"/>
        <v>1.51124784</v>
      </c>
      <c r="AF1473" s="106">
        <f t="shared" si="1070"/>
        <v>1.5639926900000001</v>
      </c>
      <c r="AG1473" s="106">
        <f t="shared" si="1071"/>
        <v>0</v>
      </c>
      <c r="AH1473" s="115" t="str">
        <f t="shared" si="1089"/>
        <v>A+J=</v>
      </c>
      <c r="AI1473" s="116">
        <f t="shared" si="1081"/>
        <v>45621</v>
      </c>
      <c r="AJ1473" s="10"/>
      <c r="AK1473" s="1"/>
      <c r="AL1473" s="10"/>
      <c r="AM1473" s="1"/>
      <c r="AN1473" s="1"/>
      <c r="AO1473" s="3"/>
      <c r="AP1473" s="3"/>
      <c r="AQ1473" s="4"/>
      <c r="AR1473" s="4"/>
      <c r="AS1473" s="4"/>
      <c r="AT1473" s="4"/>
      <c r="AU1473" s="4"/>
      <c r="AV1473" s="4"/>
      <c r="AW1473" s="1"/>
      <c r="AX1473" s="1"/>
      <c r="AY1473" s="1"/>
      <c r="AZ1473" s="1"/>
      <c r="BA1473" s="1"/>
      <c r="BB1473" s="1"/>
      <c r="BC1473" s="1"/>
      <c r="BD1473" s="1"/>
      <c r="BE1473" s="1"/>
      <c r="BG1473" s="1"/>
      <c r="BH1473" s="1"/>
    </row>
    <row r="1474" spans="1:60" ht="15" customHeight="1" x14ac:dyDescent="0.25">
      <c r="A1474" s="105">
        <f t="shared" si="1072"/>
        <v>45615</v>
      </c>
      <c r="B1474" s="106">
        <f t="shared" si="1059"/>
        <v>497.79137401382013</v>
      </c>
      <c r="C1474" s="2">
        <f t="shared" si="1073"/>
        <v>383.90357161999998</v>
      </c>
      <c r="D1474" s="2">
        <f t="shared" si="1074"/>
        <v>26.877015889999939</v>
      </c>
      <c r="E1474" s="106">
        <f t="shared" si="1060"/>
        <v>357.02655573000004</v>
      </c>
      <c r="F1474" s="21">
        <f t="shared" si="1075"/>
        <v>6997.15</v>
      </c>
      <c r="G1474" s="108">
        <f t="shared" si="1076"/>
        <v>7036.33</v>
      </c>
      <c r="H1474" s="109">
        <f t="shared" si="1090"/>
        <v>45561</v>
      </c>
      <c r="I1474" s="109">
        <f t="shared" si="1085"/>
        <v>45591</v>
      </c>
      <c r="J1474" s="110">
        <f t="shared" si="1061"/>
        <v>5.5994226220676957E-3</v>
      </c>
      <c r="K1474" s="117">
        <f t="shared" si="1086"/>
        <v>45621</v>
      </c>
      <c r="L1474" s="178">
        <f t="shared" si="1088"/>
        <v>31</v>
      </c>
      <c r="M1474" s="178">
        <f t="shared" si="1093"/>
        <v>25</v>
      </c>
      <c r="N1474" s="106">
        <f t="shared" si="1062"/>
        <v>1.00451322</v>
      </c>
      <c r="O1474" s="111">
        <f t="shared" si="1092"/>
        <v>1.00439962</v>
      </c>
      <c r="P1474" s="111">
        <f t="shared" si="1077"/>
        <v>1.2898880600015239</v>
      </c>
      <c r="Q1474" s="106">
        <f t="shared" si="1091"/>
        <v>1.2957095999999999</v>
      </c>
      <c r="R1474" s="106">
        <f t="shared" si="1078"/>
        <v>1.2486170000000001</v>
      </c>
      <c r="S1474" s="106">
        <f t="shared" si="1063"/>
        <v>479.34852588000001</v>
      </c>
      <c r="T1474" s="106">
        <f t="shared" si="1064"/>
        <v>6.6820830595241167</v>
      </c>
      <c r="U1474" s="106">
        <f t="shared" si="1065"/>
        <v>105.57617998429599</v>
      </c>
      <c r="V1474" s="106">
        <f t="shared" si="1066"/>
        <v>496.16183466382012</v>
      </c>
      <c r="W1474" s="19">
        <f t="shared" si="1084"/>
        <v>0</v>
      </c>
      <c r="X1474" s="2">
        <f t="shared" si="1067"/>
        <v>0</v>
      </c>
      <c r="Y1474" s="4">
        <f t="shared" si="1068"/>
        <v>0</v>
      </c>
      <c r="Z1474" s="106">
        <f t="shared" si="1082"/>
        <v>0</v>
      </c>
      <c r="AA1474" s="114">
        <f t="shared" si="1079"/>
        <v>0.05</v>
      </c>
      <c r="AB1474" s="112">
        <f t="shared" si="1069"/>
        <v>25</v>
      </c>
      <c r="AC1474" s="178">
        <f t="shared" si="1087"/>
        <v>31</v>
      </c>
      <c r="AD1474" s="11">
        <f t="shared" si="1080"/>
        <v>1.0032842900000001</v>
      </c>
      <c r="AE1474" s="106">
        <f t="shared" si="1083"/>
        <v>1.5743195699999999</v>
      </c>
      <c r="AF1474" s="106">
        <f t="shared" si="1070"/>
        <v>1.6295393499999999</v>
      </c>
      <c r="AG1474" s="106">
        <f t="shared" si="1071"/>
        <v>0</v>
      </c>
      <c r="AH1474" s="115" t="str">
        <f t="shared" si="1089"/>
        <v>A+J=</v>
      </c>
      <c r="AI1474" s="116">
        <f t="shared" si="1081"/>
        <v>45621</v>
      </c>
      <c r="AJ1474" s="10"/>
      <c r="AK1474" s="1"/>
      <c r="AL1474" s="10"/>
      <c r="AM1474" s="1"/>
      <c r="AN1474" s="1"/>
      <c r="AO1474" s="3"/>
      <c r="AP1474" s="3"/>
      <c r="AQ1474" s="4"/>
      <c r="AR1474" s="4"/>
      <c r="AS1474" s="4"/>
      <c r="AT1474" s="4"/>
      <c r="AU1474" s="4"/>
      <c r="AV1474" s="4"/>
      <c r="AW1474" s="1"/>
      <c r="AX1474" s="1"/>
      <c r="AY1474" s="1"/>
      <c r="AZ1474" s="1"/>
      <c r="BA1474" s="1"/>
      <c r="BB1474" s="1"/>
      <c r="BC1474" s="1"/>
      <c r="BD1474" s="1"/>
      <c r="BE1474" s="1"/>
      <c r="BG1474" s="1"/>
      <c r="BH1474" s="1"/>
    </row>
    <row r="1475" spans="1:60" ht="15" customHeight="1" x14ac:dyDescent="0.25">
      <c r="A1475" s="105">
        <f t="shared" si="1072"/>
        <v>45616</v>
      </c>
      <c r="B1475" s="106">
        <f t="shared" si="1059"/>
        <v>497.94028515219304</v>
      </c>
      <c r="C1475" s="2">
        <f t="shared" si="1073"/>
        <v>383.90357161999998</v>
      </c>
      <c r="D1475" s="2">
        <f t="shared" si="1074"/>
        <v>26.877015889999939</v>
      </c>
      <c r="E1475" s="106">
        <f t="shared" si="1060"/>
        <v>357.02655573000004</v>
      </c>
      <c r="F1475" s="21">
        <f t="shared" si="1075"/>
        <v>6997.15</v>
      </c>
      <c r="G1475" s="108">
        <f t="shared" si="1076"/>
        <v>7036.33</v>
      </c>
      <c r="H1475" s="109">
        <f t="shared" si="1090"/>
        <v>45561</v>
      </c>
      <c r="I1475" s="109">
        <f t="shared" si="1085"/>
        <v>45591</v>
      </c>
      <c r="J1475" s="110">
        <f t="shared" si="1061"/>
        <v>5.5994226220676957E-3</v>
      </c>
      <c r="K1475" s="117">
        <f t="shared" si="1086"/>
        <v>45621</v>
      </c>
      <c r="L1475" s="178">
        <f t="shared" si="1088"/>
        <v>31</v>
      </c>
      <c r="M1475" s="178">
        <f t="shared" si="1093"/>
        <v>26</v>
      </c>
      <c r="N1475" s="106">
        <f t="shared" si="1062"/>
        <v>1.0046941700000001</v>
      </c>
      <c r="O1475" s="111">
        <f t="shared" si="1092"/>
        <v>1.00439962</v>
      </c>
      <c r="P1475" s="111">
        <f t="shared" si="1077"/>
        <v>1.2898880600015239</v>
      </c>
      <c r="Q1475" s="106">
        <f t="shared" si="1091"/>
        <v>1.29594301</v>
      </c>
      <c r="R1475" s="106">
        <f t="shared" si="1078"/>
        <v>1.2486170000000001</v>
      </c>
      <c r="S1475" s="106">
        <f t="shared" si="1063"/>
        <v>479.34852588000001</v>
      </c>
      <c r="T1475" s="106">
        <f t="shared" si="1064"/>
        <v>6.6820830595241167</v>
      </c>
      <c r="U1475" s="106">
        <f t="shared" si="1065"/>
        <v>105.65951355266895</v>
      </c>
      <c r="V1475" s="106">
        <f t="shared" si="1066"/>
        <v>496.24516823219307</v>
      </c>
      <c r="W1475" s="19">
        <f t="shared" si="1084"/>
        <v>0</v>
      </c>
      <c r="X1475" s="2">
        <f t="shared" si="1067"/>
        <v>0</v>
      </c>
      <c r="Y1475" s="4">
        <f t="shared" si="1068"/>
        <v>0</v>
      </c>
      <c r="Z1475" s="106">
        <f t="shared" si="1082"/>
        <v>0</v>
      </c>
      <c r="AA1475" s="114">
        <f t="shared" si="1079"/>
        <v>0.05</v>
      </c>
      <c r="AB1475" s="112">
        <f t="shared" si="1069"/>
        <v>26</v>
      </c>
      <c r="AC1475" s="178">
        <f t="shared" si="1087"/>
        <v>31</v>
      </c>
      <c r="AD1475" s="11">
        <f t="shared" si="1080"/>
        <v>1.003415886</v>
      </c>
      <c r="AE1475" s="106">
        <f t="shared" si="1083"/>
        <v>1.6373999100000001</v>
      </c>
      <c r="AF1475" s="106">
        <f t="shared" si="1070"/>
        <v>1.69511692</v>
      </c>
      <c r="AG1475" s="106">
        <f t="shared" si="1071"/>
        <v>0</v>
      </c>
      <c r="AH1475" s="115" t="str">
        <f t="shared" si="1089"/>
        <v>A+J=</v>
      </c>
      <c r="AI1475" s="116">
        <f t="shared" si="1081"/>
        <v>45621</v>
      </c>
      <c r="AJ1475" s="10"/>
      <c r="AK1475" s="1"/>
      <c r="AL1475" s="10"/>
      <c r="AM1475" s="1"/>
      <c r="AN1475" s="1"/>
      <c r="AO1475" s="3"/>
      <c r="AP1475" s="3"/>
      <c r="AQ1475" s="4"/>
      <c r="AR1475" s="4"/>
      <c r="AS1475" s="4"/>
      <c r="AT1475" s="4"/>
      <c r="AU1475" s="4"/>
      <c r="AV1475" s="4"/>
      <c r="AW1475" s="1"/>
      <c r="AX1475" s="1"/>
      <c r="AY1475" s="1"/>
      <c r="AZ1475" s="1"/>
      <c r="BA1475" s="1"/>
      <c r="BB1475" s="1"/>
      <c r="BC1475" s="1"/>
      <c r="BD1475" s="1"/>
      <c r="BE1475" s="1"/>
      <c r="BG1475" s="1"/>
      <c r="BH1475" s="1"/>
    </row>
    <row r="1476" spans="1:60" ht="15" customHeight="1" x14ac:dyDescent="0.25">
      <c r="A1476" s="105">
        <f t="shared" si="1072"/>
        <v>45617</v>
      </c>
      <c r="B1476" s="106">
        <f t="shared" si="1059"/>
        <v>498.08923741136266</v>
      </c>
      <c r="C1476" s="2">
        <f t="shared" si="1073"/>
        <v>383.90357161999998</v>
      </c>
      <c r="D1476" s="2">
        <f t="shared" si="1074"/>
        <v>26.877015889999939</v>
      </c>
      <c r="E1476" s="106">
        <f t="shared" si="1060"/>
        <v>357.02655573000004</v>
      </c>
      <c r="F1476" s="21">
        <f t="shared" si="1075"/>
        <v>6997.15</v>
      </c>
      <c r="G1476" s="108">
        <f t="shared" si="1076"/>
        <v>7036.33</v>
      </c>
      <c r="H1476" s="109">
        <f t="shared" si="1090"/>
        <v>45561</v>
      </c>
      <c r="I1476" s="109">
        <f t="shared" si="1085"/>
        <v>45591</v>
      </c>
      <c r="J1476" s="110">
        <f t="shared" si="1061"/>
        <v>5.5994226220676957E-3</v>
      </c>
      <c r="K1476" s="117">
        <f t="shared" si="1086"/>
        <v>45621</v>
      </c>
      <c r="L1476" s="178">
        <f t="shared" si="1088"/>
        <v>31</v>
      </c>
      <c r="M1476" s="178">
        <f t="shared" si="1093"/>
        <v>27</v>
      </c>
      <c r="N1476" s="106">
        <f t="shared" si="1062"/>
        <v>1.0048751499999999</v>
      </c>
      <c r="O1476" s="111">
        <f t="shared" si="1092"/>
        <v>1.00439962</v>
      </c>
      <c r="P1476" s="111">
        <f t="shared" si="1077"/>
        <v>1.2898880600015239</v>
      </c>
      <c r="Q1476" s="106">
        <f t="shared" si="1091"/>
        <v>1.2961764499999999</v>
      </c>
      <c r="R1476" s="106">
        <f t="shared" si="1078"/>
        <v>1.2486170000000001</v>
      </c>
      <c r="S1476" s="106">
        <f t="shared" si="1063"/>
        <v>479.34852588000001</v>
      </c>
      <c r="T1476" s="106">
        <f t="shared" si="1064"/>
        <v>6.6820830595241167</v>
      </c>
      <c r="U1476" s="106">
        <f t="shared" si="1065"/>
        <v>105.74285783183855</v>
      </c>
      <c r="V1476" s="106">
        <f t="shared" si="1066"/>
        <v>496.32851251136265</v>
      </c>
      <c r="W1476" s="19">
        <f t="shared" si="1084"/>
        <v>0</v>
      </c>
      <c r="X1476" s="2">
        <f t="shared" si="1067"/>
        <v>0</v>
      </c>
      <c r="Y1476" s="4">
        <f t="shared" si="1068"/>
        <v>0</v>
      </c>
      <c r="Z1476" s="106">
        <f t="shared" si="1082"/>
        <v>0</v>
      </c>
      <c r="AA1476" s="114">
        <f t="shared" si="1079"/>
        <v>0.05</v>
      </c>
      <c r="AB1476" s="112">
        <f t="shared" si="1069"/>
        <v>27</v>
      </c>
      <c r="AC1476" s="178">
        <f t="shared" si="1087"/>
        <v>31</v>
      </c>
      <c r="AD1476" s="11">
        <f t="shared" si="1080"/>
        <v>1.003547499</v>
      </c>
      <c r="AE1476" s="106">
        <f t="shared" si="1083"/>
        <v>1.70048841</v>
      </c>
      <c r="AF1476" s="106">
        <f t="shared" si="1070"/>
        <v>1.7607249</v>
      </c>
      <c r="AG1476" s="106">
        <f t="shared" si="1071"/>
        <v>0</v>
      </c>
      <c r="AH1476" s="115" t="str">
        <f t="shared" si="1089"/>
        <v>A+J=</v>
      </c>
      <c r="AI1476" s="116">
        <f t="shared" si="1081"/>
        <v>45621</v>
      </c>
      <c r="AJ1476" s="10"/>
      <c r="AK1476" s="1"/>
      <c r="AL1476" s="10"/>
      <c r="AM1476" s="1"/>
      <c r="AN1476" s="1"/>
      <c r="AO1476" s="3"/>
      <c r="AP1476" s="3"/>
      <c r="AQ1476" s="4"/>
      <c r="AR1476" s="4"/>
      <c r="AS1476" s="4"/>
      <c r="AT1476" s="4"/>
      <c r="AU1476" s="4"/>
      <c r="AV1476" s="4"/>
      <c r="AW1476" s="1"/>
      <c r="AX1476" s="1"/>
      <c r="AY1476" s="1"/>
      <c r="AZ1476" s="1"/>
      <c r="BA1476" s="1"/>
      <c r="BB1476" s="1"/>
      <c r="BC1476" s="1"/>
      <c r="BD1476" s="1"/>
      <c r="BE1476" s="1"/>
      <c r="BG1476" s="1"/>
      <c r="BH1476" s="1"/>
    </row>
    <row r="1477" spans="1:60" ht="15" customHeight="1" x14ac:dyDescent="0.25">
      <c r="A1477" s="105">
        <f t="shared" si="1072"/>
        <v>45618</v>
      </c>
      <c r="B1477" s="106">
        <f t="shared" si="1059"/>
        <v>498.23824154212559</v>
      </c>
      <c r="C1477" s="2">
        <f t="shared" si="1073"/>
        <v>383.90357161999998</v>
      </c>
      <c r="D1477" s="2">
        <f t="shared" si="1074"/>
        <v>26.877015889999939</v>
      </c>
      <c r="E1477" s="106">
        <f t="shared" si="1060"/>
        <v>357.02655573000004</v>
      </c>
      <c r="F1477" s="21">
        <f t="shared" si="1075"/>
        <v>6997.15</v>
      </c>
      <c r="G1477" s="108">
        <f t="shared" si="1076"/>
        <v>7036.33</v>
      </c>
      <c r="H1477" s="109">
        <f t="shared" si="1090"/>
        <v>45561</v>
      </c>
      <c r="I1477" s="109">
        <f t="shared" si="1085"/>
        <v>45591</v>
      </c>
      <c r="J1477" s="110">
        <f t="shared" si="1061"/>
        <v>5.5994226220676957E-3</v>
      </c>
      <c r="K1477" s="117">
        <f t="shared" si="1086"/>
        <v>45621</v>
      </c>
      <c r="L1477" s="178">
        <f t="shared" si="1088"/>
        <v>31</v>
      </c>
      <c r="M1477" s="178">
        <f t="shared" si="1093"/>
        <v>28</v>
      </c>
      <c r="N1477" s="106">
        <f t="shared" si="1062"/>
        <v>1.00505617</v>
      </c>
      <c r="O1477" s="111">
        <f t="shared" si="1092"/>
        <v>1.00439962</v>
      </c>
      <c r="P1477" s="111">
        <f t="shared" si="1077"/>
        <v>1.2898880600015239</v>
      </c>
      <c r="Q1477" s="106">
        <f t="shared" si="1091"/>
        <v>1.2964099499999999</v>
      </c>
      <c r="R1477" s="106">
        <f t="shared" si="1078"/>
        <v>1.2486170000000001</v>
      </c>
      <c r="S1477" s="106">
        <f t="shared" si="1063"/>
        <v>479.34852588000001</v>
      </c>
      <c r="T1477" s="106">
        <f t="shared" si="1064"/>
        <v>6.6820830595241167</v>
      </c>
      <c r="U1477" s="106">
        <f t="shared" si="1065"/>
        <v>105.8262235326015</v>
      </c>
      <c r="V1477" s="106">
        <f t="shared" si="1066"/>
        <v>496.4118782121256</v>
      </c>
      <c r="W1477" s="19">
        <f t="shared" si="1084"/>
        <v>0</v>
      </c>
      <c r="X1477" s="2">
        <f t="shared" si="1067"/>
        <v>0</v>
      </c>
      <c r="Y1477" s="4">
        <f t="shared" si="1068"/>
        <v>0</v>
      </c>
      <c r="Z1477" s="106">
        <f t="shared" si="1082"/>
        <v>0</v>
      </c>
      <c r="AA1477" s="114">
        <f t="shared" si="1079"/>
        <v>0.05</v>
      </c>
      <c r="AB1477" s="112">
        <f t="shared" si="1069"/>
        <v>28</v>
      </c>
      <c r="AC1477" s="178">
        <f t="shared" si="1087"/>
        <v>31</v>
      </c>
      <c r="AD1477" s="11">
        <f t="shared" si="1080"/>
        <v>1.003679129</v>
      </c>
      <c r="AE1477" s="106">
        <f t="shared" si="1083"/>
        <v>1.76358506</v>
      </c>
      <c r="AF1477" s="106">
        <f t="shared" si="1070"/>
        <v>1.82636333</v>
      </c>
      <c r="AG1477" s="106">
        <f t="shared" si="1071"/>
        <v>0</v>
      </c>
      <c r="AH1477" s="115" t="str">
        <f t="shared" si="1089"/>
        <v>A+J=</v>
      </c>
      <c r="AI1477" s="116">
        <f t="shared" si="1081"/>
        <v>45621</v>
      </c>
      <c r="AJ1477" s="10"/>
      <c r="AK1477" s="1"/>
      <c r="AL1477" s="10"/>
      <c r="AM1477" s="1"/>
      <c r="AN1477" s="1"/>
      <c r="AO1477" s="3"/>
      <c r="AP1477" s="3"/>
      <c r="AQ1477" s="4"/>
      <c r="AR1477" s="4"/>
      <c r="AS1477" s="4"/>
      <c r="AT1477" s="4"/>
      <c r="AU1477" s="4"/>
      <c r="AV1477" s="4"/>
      <c r="AW1477" s="1"/>
      <c r="AX1477" s="1"/>
      <c r="AY1477" s="1"/>
      <c r="AZ1477" s="1"/>
      <c r="BA1477" s="1"/>
      <c r="BB1477" s="1"/>
      <c r="BC1477" s="1"/>
      <c r="BD1477" s="1"/>
      <c r="BE1477" s="1"/>
      <c r="BG1477" s="1"/>
      <c r="BH1477" s="1"/>
    </row>
    <row r="1478" spans="1:60" ht="15" customHeight="1" x14ac:dyDescent="0.25">
      <c r="A1478" s="105">
        <f t="shared" si="1072"/>
        <v>45619</v>
      </c>
      <c r="B1478" s="106">
        <f t="shared" si="1059"/>
        <v>498.38728731368525</v>
      </c>
      <c r="C1478" s="2">
        <f t="shared" si="1073"/>
        <v>383.90357161999998</v>
      </c>
      <c r="D1478" s="2">
        <f t="shared" si="1074"/>
        <v>26.877015889999939</v>
      </c>
      <c r="E1478" s="106">
        <f t="shared" si="1060"/>
        <v>357.02655573000004</v>
      </c>
      <c r="F1478" s="21">
        <f t="shared" si="1075"/>
        <v>6997.15</v>
      </c>
      <c r="G1478" s="108">
        <f t="shared" si="1076"/>
        <v>7036.33</v>
      </c>
      <c r="H1478" s="109">
        <f t="shared" si="1090"/>
        <v>45561</v>
      </c>
      <c r="I1478" s="109">
        <f t="shared" si="1085"/>
        <v>45591</v>
      </c>
      <c r="J1478" s="110">
        <f t="shared" si="1061"/>
        <v>5.5994226220676957E-3</v>
      </c>
      <c r="K1478" s="117">
        <f t="shared" si="1086"/>
        <v>45621</v>
      </c>
      <c r="L1478" s="178">
        <f t="shared" si="1088"/>
        <v>31</v>
      </c>
      <c r="M1478" s="178">
        <f t="shared" si="1093"/>
        <v>29</v>
      </c>
      <c r="N1478" s="106">
        <f t="shared" si="1062"/>
        <v>1.0052372199999999</v>
      </c>
      <c r="O1478" s="111">
        <f t="shared" si="1092"/>
        <v>1.00439962</v>
      </c>
      <c r="P1478" s="111">
        <f t="shared" si="1077"/>
        <v>1.2898880600015239</v>
      </c>
      <c r="Q1478" s="106">
        <f t="shared" si="1091"/>
        <v>1.29664348</v>
      </c>
      <c r="R1478" s="106">
        <f t="shared" si="1078"/>
        <v>1.2486170000000001</v>
      </c>
      <c r="S1478" s="106">
        <f t="shared" si="1063"/>
        <v>479.34852588000001</v>
      </c>
      <c r="T1478" s="106">
        <f t="shared" si="1064"/>
        <v>6.6820830595241167</v>
      </c>
      <c r="U1478" s="106">
        <f t="shared" si="1065"/>
        <v>105.90959994416114</v>
      </c>
      <c r="V1478" s="106">
        <f t="shared" si="1066"/>
        <v>496.49525462368524</v>
      </c>
      <c r="W1478" s="19">
        <f t="shared" si="1084"/>
        <v>0</v>
      </c>
      <c r="X1478" s="2">
        <f t="shared" si="1067"/>
        <v>0</v>
      </c>
      <c r="Y1478" s="4">
        <f t="shared" si="1068"/>
        <v>0</v>
      </c>
      <c r="Z1478" s="106">
        <f t="shared" si="1082"/>
        <v>0</v>
      </c>
      <c r="AA1478" s="114">
        <f t="shared" si="1079"/>
        <v>0.05</v>
      </c>
      <c r="AB1478" s="112">
        <f t="shared" si="1069"/>
        <v>29</v>
      </c>
      <c r="AC1478" s="178">
        <f t="shared" si="1087"/>
        <v>31</v>
      </c>
      <c r="AD1478" s="11">
        <f t="shared" si="1080"/>
        <v>1.003810777</v>
      </c>
      <c r="AE1478" s="106">
        <f t="shared" si="1083"/>
        <v>1.8266903299999999</v>
      </c>
      <c r="AF1478" s="106">
        <f t="shared" si="1070"/>
        <v>1.89203269</v>
      </c>
      <c r="AG1478" s="106">
        <f t="shared" si="1071"/>
        <v>0</v>
      </c>
      <c r="AH1478" s="115" t="str">
        <f t="shared" si="1089"/>
        <v>A+J=</v>
      </c>
      <c r="AI1478" s="116">
        <f t="shared" si="1081"/>
        <v>45621</v>
      </c>
      <c r="AJ1478" s="10"/>
      <c r="AK1478" s="1"/>
      <c r="AL1478" s="10"/>
      <c r="AM1478" s="1"/>
      <c r="AN1478" s="1"/>
      <c r="AO1478" s="3"/>
      <c r="AP1478" s="3"/>
      <c r="AQ1478" s="4"/>
      <c r="AR1478" s="4"/>
      <c r="AS1478" s="4"/>
      <c r="AT1478" s="4"/>
      <c r="AU1478" s="4"/>
      <c r="AV1478" s="4"/>
      <c r="AW1478" s="1"/>
      <c r="AX1478" s="1"/>
      <c r="AY1478" s="1"/>
      <c r="AZ1478" s="1"/>
      <c r="BA1478" s="1"/>
      <c r="BB1478" s="1"/>
      <c r="BC1478" s="1"/>
      <c r="BD1478" s="1"/>
      <c r="BE1478" s="1"/>
      <c r="BG1478" s="1"/>
      <c r="BH1478" s="1"/>
    </row>
    <row r="1479" spans="1:60" ht="15" customHeight="1" x14ac:dyDescent="0.25">
      <c r="A1479" s="105">
        <f t="shared" si="1072"/>
        <v>45620</v>
      </c>
      <c r="B1479" s="106">
        <f t="shared" si="1059"/>
        <v>498.53638140657262</v>
      </c>
      <c r="C1479" s="2">
        <f t="shared" si="1073"/>
        <v>383.90357161999998</v>
      </c>
      <c r="D1479" s="2">
        <f t="shared" si="1074"/>
        <v>26.877015889999939</v>
      </c>
      <c r="E1479" s="106">
        <f t="shared" si="1060"/>
        <v>357.02655573000004</v>
      </c>
      <c r="F1479" s="21">
        <f t="shared" si="1075"/>
        <v>6997.15</v>
      </c>
      <c r="G1479" s="108">
        <f t="shared" si="1076"/>
        <v>7036.33</v>
      </c>
      <c r="H1479" s="109">
        <f t="shared" si="1090"/>
        <v>45561</v>
      </c>
      <c r="I1479" s="109">
        <f t="shared" si="1085"/>
        <v>45591</v>
      </c>
      <c r="J1479" s="110">
        <f t="shared" si="1061"/>
        <v>5.5994226220676957E-3</v>
      </c>
      <c r="K1479" s="117">
        <f t="shared" si="1086"/>
        <v>45621</v>
      </c>
      <c r="L1479" s="178">
        <f t="shared" si="1088"/>
        <v>31</v>
      </c>
      <c r="M1479" s="178">
        <f t="shared" si="1093"/>
        <v>30</v>
      </c>
      <c r="N1479" s="106">
        <f t="shared" si="1062"/>
        <v>1.0054183000000001</v>
      </c>
      <c r="O1479" s="111">
        <f t="shared" si="1092"/>
        <v>1.00439962</v>
      </c>
      <c r="P1479" s="111">
        <f t="shared" si="1077"/>
        <v>1.2898880600015239</v>
      </c>
      <c r="Q1479" s="106">
        <f t="shared" si="1091"/>
        <v>1.2968770599999999</v>
      </c>
      <c r="R1479" s="106">
        <f t="shared" si="1078"/>
        <v>1.2486170000000001</v>
      </c>
      <c r="S1479" s="106">
        <f t="shared" si="1063"/>
        <v>479.34852588000001</v>
      </c>
      <c r="T1479" s="106">
        <f t="shared" si="1064"/>
        <v>6.6820830595241167</v>
      </c>
      <c r="U1479" s="106">
        <f t="shared" si="1065"/>
        <v>105.99299420704854</v>
      </c>
      <c r="V1479" s="106">
        <f t="shared" si="1066"/>
        <v>496.57864888657264</v>
      </c>
      <c r="W1479" s="19">
        <f t="shared" si="1084"/>
        <v>0</v>
      </c>
      <c r="X1479" s="2">
        <f t="shared" si="1067"/>
        <v>0</v>
      </c>
      <c r="Y1479" s="4">
        <f t="shared" si="1068"/>
        <v>0</v>
      </c>
      <c r="Z1479" s="106">
        <f t="shared" si="1082"/>
        <v>0</v>
      </c>
      <c r="AA1479" s="114">
        <f t="shared" si="1079"/>
        <v>0.05</v>
      </c>
      <c r="AB1479" s="112">
        <f t="shared" si="1069"/>
        <v>30</v>
      </c>
      <c r="AC1479" s="178">
        <f t="shared" si="1087"/>
        <v>31</v>
      </c>
      <c r="AD1479" s="11">
        <f t="shared" si="1080"/>
        <v>1.003942442</v>
      </c>
      <c r="AE1479" s="106">
        <f t="shared" si="1083"/>
        <v>1.8898037599999999</v>
      </c>
      <c r="AF1479" s="106">
        <f t="shared" si="1070"/>
        <v>1.95773252</v>
      </c>
      <c r="AG1479" s="106">
        <f t="shared" si="1071"/>
        <v>0</v>
      </c>
      <c r="AH1479" s="115" t="str">
        <f t="shared" si="1089"/>
        <v>A+J=</v>
      </c>
      <c r="AI1479" s="116">
        <f t="shared" si="1081"/>
        <v>45621</v>
      </c>
      <c r="AJ1479" s="10"/>
      <c r="AK1479" s="1"/>
      <c r="AL1479" s="10"/>
      <c r="AM1479" s="1"/>
      <c r="AN1479" s="1"/>
      <c r="AO1479" s="3"/>
      <c r="AP1479" s="3"/>
      <c r="AQ1479" s="4"/>
      <c r="AR1479" s="4"/>
      <c r="AS1479" s="4"/>
      <c r="AT1479" s="4"/>
      <c r="AU1479" s="4"/>
      <c r="AV1479" s="4"/>
      <c r="AW1479" s="1"/>
      <c r="AX1479" s="1"/>
      <c r="AY1479" s="1"/>
      <c r="AZ1479" s="1"/>
      <c r="BA1479" s="1"/>
      <c r="BB1479" s="1"/>
      <c r="BC1479" s="1"/>
      <c r="BD1479" s="1"/>
      <c r="BE1479" s="1"/>
      <c r="BG1479" s="1"/>
      <c r="BH1479" s="1"/>
    </row>
    <row r="1480" spans="1:60" ht="15" customHeight="1" x14ac:dyDescent="0.25">
      <c r="A1480" s="105">
        <f t="shared" si="1072"/>
        <v>45621</v>
      </c>
      <c r="B1480" s="106">
        <f t="shared" si="1059"/>
        <v>498.68552023052234</v>
      </c>
      <c r="C1480" s="2">
        <f t="shared" si="1073"/>
        <v>383.90357161999998</v>
      </c>
      <c r="D1480" s="2">
        <f t="shared" si="1074"/>
        <v>26.877015889999939</v>
      </c>
      <c r="E1480" s="106">
        <f t="shared" si="1060"/>
        <v>357.02655573000004</v>
      </c>
      <c r="F1480" s="21">
        <f t="shared" si="1075"/>
        <v>6997.15</v>
      </c>
      <c r="G1480" s="108">
        <f t="shared" si="1076"/>
        <v>7036.33</v>
      </c>
      <c r="H1480" s="109">
        <f t="shared" si="1090"/>
        <v>45561</v>
      </c>
      <c r="I1480" s="109">
        <f t="shared" si="1085"/>
        <v>45591</v>
      </c>
      <c r="J1480" s="110">
        <f t="shared" si="1061"/>
        <v>5.5994226220676957E-3</v>
      </c>
      <c r="K1480" s="117">
        <f t="shared" si="1086"/>
        <v>45621</v>
      </c>
      <c r="L1480" s="178">
        <f t="shared" si="1088"/>
        <v>31</v>
      </c>
      <c r="M1480" s="178">
        <f t="shared" si="1093"/>
        <v>31</v>
      </c>
      <c r="N1480" s="106">
        <f t="shared" si="1062"/>
        <v>1.00559942</v>
      </c>
      <c r="O1480" s="111">
        <f t="shared" si="1092"/>
        <v>1.00439962</v>
      </c>
      <c r="P1480" s="111">
        <f t="shared" si="1077"/>
        <v>1.2898880600015239</v>
      </c>
      <c r="Q1480" s="106">
        <f t="shared" si="1091"/>
        <v>1.2971106800000001</v>
      </c>
      <c r="R1480" s="106">
        <f t="shared" si="1078"/>
        <v>1.2486170000000001</v>
      </c>
      <c r="S1480" s="106">
        <f t="shared" si="1063"/>
        <v>479.34852588000001</v>
      </c>
      <c r="T1480" s="106">
        <f t="shared" si="1064"/>
        <v>6.6820830595241167</v>
      </c>
      <c r="U1480" s="106">
        <f t="shared" si="1065"/>
        <v>106.07640275099823</v>
      </c>
      <c r="V1480" s="106">
        <f t="shared" si="1066"/>
        <v>496.66205743052234</v>
      </c>
      <c r="W1480" s="19">
        <f t="shared" si="1084"/>
        <v>49</v>
      </c>
      <c r="X1480" s="2">
        <f t="shared" si="1067"/>
        <v>12.61315184</v>
      </c>
      <c r="Y1480" s="4">
        <f t="shared" si="1068"/>
        <v>3.2855000000000002E-2</v>
      </c>
      <c r="Z1480" s="106">
        <f t="shared" si="1082"/>
        <v>15.74899581</v>
      </c>
      <c r="AA1480" s="114">
        <f t="shared" si="1079"/>
        <v>0.05</v>
      </c>
      <c r="AB1480" s="112">
        <f t="shared" si="1069"/>
        <v>31</v>
      </c>
      <c r="AC1480" s="178">
        <f t="shared" si="1087"/>
        <v>31</v>
      </c>
      <c r="AD1480" s="11">
        <f t="shared" si="1080"/>
        <v>1.004074124</v>
      </c>
      <c r="AE1480" s="106">
        <f t="shared" si="1083"/>
        <v>1.95292533</v>
      </c>
      <c r="AF1480" s="106">
        <f t="shared" si="1070"/>
        <v>2.0234627999999999</v>
      </c>
      <c r="AG1480" s="106">
        <f t="shared" si="1071"/>
        <v>17.70192114</v>
      </c>
      <c r="AH1480" s="115" t="str">
        <f t="shared" si="1089"/>
        <v>A+J=</v>
      </c>
      <c r="AI1480" s="116">
        <f t="shared" si="1081"/>
        <v>45621</v>
      </c>
      <c r="AJ1480" s="10"/>
      <c r="AK1480" s="1"/>
      <c r="AL1480" s="10"/>
      <c r="AM1480" s="1"/>
      <c r="AN1480" s="1"/>
      <c r="AO1480" s="3"/>
      <c r="AP1480" s="3"/>
      <c r="AQ1480" s="4"/>
      <c r="AR1480" s="4"/>
      <c r="AS1480" s="4"/>
      <c r="AT1480" s="4"/>
      <c r="AU1480" s="4"/>
      <c r="AV1480" s="4"/>
      <c r="AW1480" s="1"/>
      <c r="AX1480" s="1"/>
      <c r="AY1480" s="1"/>
      <c r="AZ1480" s="1"/>
      <c r="BA1480" s="1"/>
      <c r="BB1480" s="1"/>
      <c r="BC1480" s="1"/>
      <c r="BD1480" s="1"/>
      <c r="BE1480" s="1"/>
      <c r="BG1480" s="1"/>
      <c r="BH1480" s="1"/>
    </row>
    <row r="1481" spans="1:60" ht="15" customHeight="1" x14ac:dyDescent="0.25">
      <c r="A1481" s="105">
        <f t="shared" si="1072"/>
        <v>45622</v>
      </c>
      <c r="B1481" s="106">
        <f t="shared" si="1059"/>
        <v>481.03833526858085</v>
      </c>
      <c r="C1481" s="2">
        <f t="shared" si="1073"/>
        <v>371.29041977999998</v>
      </c>
      <c r="D1481" s="2">
        <f t="shared" si="1074"/>
        <v>14.263864049999938</v>
      </c>
      <c r="E1481" s="106">
        <f t="shared" si="1060"/>
        <v>357.02655573000004</v>
      </c>
      <c r="F1481" s="21">
        <f t="shared" si="1075"/>
        <v>7036.33</v>
      </c>
      <c r="G1481" s="108">
        <f t="shared" si="1076"/>
        <v>7063.77</v>
      </c>
      <c r="H1481" s="109">
        <f t="shared" si="1090"/>
        <v>45591</v>
      </c>
      <c r="I1481" s="109">
        <f t="shared" si="1085"/>
        <v>45622</v>
      </c>
      <c r="J1481" s="110">
        <f t="shared" si="1061"/>
        <v>3.8997602443320289E-3</v>
      </c>
      <c r="K1481" s="117">
        <f t="shared" si="1086"/>
        <v>45651</v>
      </c>
      <c r="L1481" s="178">
        <f t="shared" si="1088"/>
        <v>30</v>
      </c>
      <c r="M1481" s="178">
        <f t="shared" si="1093"/>
        <v>1</v>
      </c>
      <c r="N1481" s="106">
        <f t="shared" si="1062"/>
        <v>1.00012974</v>
      </c>
      <c r="O1481" s="111">
        <f t="shared" si="1092"/>
        <v>1.00559942</v>
      </c>
      <c r="P1481" s="111">
        <f t="shared" si="1077"/>
        <v>1.2971106850024576</v>
      </c>
      <c r="Q1481" s="106">
        <f t="shared" si="1091"/>
        <v>1.29727897</v>
      </c>
      <c r="R1481" s="106">
        <f t="shared" si="1078"/>
        <v>1.2486170000000001</v>
      </c>
      <c r="S1481" s="106">
        <f t="shared" si="1063"/>
        <v>463.59953007000001</v>
      </c>
      <c r="T1481" s="106">
        <f t="shared" si="1064"/>
        <v>3.5462390885188357</v>
      </c>
      <c r="U1481" s="106">
        <f t="shared" si="1065"/>
        <v>106.13648675006202</v>
      </c>
      <c r="V1481" s="106">
        <f t="shared" si="1066"/>
        <v>480.97314561858087</v>
      </c>
      <c r="W1481" s="19">
        <f t="shared" si="1084"/>
        <v>0</v>
      </c>
      <c r="X1481" s="2">
        <f t="shared" si="1067"/>
        <v>0</v>
      </c>
      <c r="Y1481" s="4">
        <f t="shared" si="1068"/>
        <v>0</v>
      </c>
      <c r="Z1481" s="106">
        <f t="shared" si="1082"/>
        <v>0</v>
      </c>
      <c r="AA1481" s="114">
        <f t="shared" si="1079"/>
        <v>0.05</v>
      </c>
      <c r="AB1481" s="112">
        <f t="shared" si="1069"/>
        <v>1</v>
      </c>
      <c r="AC1481" s="178">
        <f t="shared" si="1087"/>
        <v>30</v>
      </c>
      <c r="AD1481" s="11">
        <f t="shared" si="1080"/>
        <v>1.000135537</v>
      </c>
      <c r="AE1481" s="106">
        <f t="shared" si="1083"/>
        <v>6.2834879999999996E-2</v>
      </c>
      <c r="AF1481" s="106">
        <f t="shared" si="1070"/>
        <v>6.5189650000000002E-2</v>
      </c>
      <c r="AG1481" s="106">
        <f t="shared" si="1071"/>
        <v>0</v>
      </c>
      <c r="AH1481" s="115" t="str">
        <f t="shared" si="1089"/>
        <v>A+J=</v>
      </c>
      <c r="AI1481" s="116">
        <f t="shared" si="1081"/>
        <v>45651</v>
      </c>
      <c r="AJ1481" s="10"/>
      <c r="AK1481" s="1"/>
      <c r="AL1481" s="10"/>
      <c r="AM1481" s="1"/>
      <c r="AN1481" s="1"/>
      <c r="AO1481" s="3"/>
      <c r="AP1481" s="3"/>
      <c r="AQ1481" s="4"/>
      <c r="AR1481" s="4"/>
      <c r="AS1481" s="4"/>
      <c r="AT1481" s="4"/>
      <c r="AU1481" s="4"/>
      <c r="AV1481" s="4"/>
      <c r="AW1481" s="1"/>
      <c r="AX1481" s="1"/>
      <c r="AY1481" s="1"/>
      <c r="AZ1481" s="1"/>
      <c r="BA1481" s="1"/>
      <c r="BB1481" s="1"/>
      <c r="BC1481" s="1"/>
      <c r="BD1481" s="1"/>
      <c r="BE1481" s="1"/>
      <c r="BG1481" s="1"/>
      <c r="BH1481" s="1"/>
    </row>
    <row r="1482" spans="1:60" ht="15" customHeight="1" x14ac:dyDescent="0.25">
      <c r="A1482" s="105">
        <f t="shared" si="1072"/>
        <v>45623</v>
      </c>
      <c r="B1482" s="106">
        <f t="shared" ref="B1482:B1545" si="1094">(V1482+AF1482)</f>
        <v>481.16364506844138</v>
      </c>
      <c r="C1482" s="2">
        <f t="shared" si="1073"/>
        <v>371.29041977999998</v>
      </c>
      <c r="D1482" s="2">
        <f t="shared" si="1074"/>
        <v>14.263864049999938</v>
      </c>
      <c r="E1482" s="106">
        <f t="shared" ref="E1482:E1545" si="1095">(C1482-D1482)</f>
        <v>357.02655573000004</v>
      </c>
      <c r="F1482" s="21">
        <f t="shared" si="1075"/>
        <v>7036.33</v>
      </c>
      <c r="G1482" s="108">
        <f t="shared" si="1076"/>
        <v>7063.77</v>
      </c>
      <c r="H1482" s="109">
        <f t="shared" si="1090"/>
        <v>45591</v>
      </c>
      <c r="I1482" s="109">
        <f t="shared" si="1085"/>
        <v>45622</v>
      </c>
      <c r="J1482" s="110">
        <f t="shared" ref="J1482:J1545" si="1096">(G1482/F1482)-1</f>
        <v>3.8997602443320289E-3</v>
      </c>
      <c r="K1482" s="117">
        <f t="shared" si="1086"/>
        <v>45651</v>
      </c>
      <c r="L1482" s="178">
        <f t="shared" si="1088"/>
        <v>30</v>
      </c>
      <c r="M1482" s="178">
        <f t="shared" si="1093"/>
        <v>2</v>
      </c>
      <c r="N1482" s="106">
        <f t="shared" ref="N1482:N1545" si="1097">TRUNC((G1482/F1482)^TRUNC((M1482/L1482),9),8)</f>
        <v>1.00025951</v>
      </c>
      <c r="O1482" s="111">
        <f t="shared" si="1092"/>
        <v>1.00559942</v>
      </c>
      <c r="P1482" s="111">
        <f t="shared" si="1077"/>
        <v>1.2971106850024576</v>
      </c>
      <c r="Q1482" s="106">
        <f t="shared" si="1091"/>
        <v>1.29744729</v>
      </c>
      <c r="R1482" s="106">
        <f t="shared" si="1078"/>
        <v>1.2486170000000001</v>
      </c>
      <c r="S1482" s="106">
        <f t="shared" ref="S1482:S1545" si="1098">TRUNC(C1482*R1482,8)</f>
        <v>463.59953007000001</v>
      </c>
      <c r="T1482" s="106">
        <f t="shared" ref="T1482:T1545" si="1099">(D1482*(R1482-1))</f>
        <v>3.5462390885188357</v>
      </c>
      <c r="U1482" s="106">
        <f t="shared" ref="U1482:U1545" si="1100">(E1482*(Q1482-1))</f>
        <v>106.1965814599225</v>
      </c>
      <c r="V1482" s="106">
        <f t="shared" ref="V1482:V1545" si="1101">(C1482+T1482+U1482)</f>
        <v>481.03324032844137</v>
      </c>
      <c r="W1482" s="19">
        <f t="shared" si="1084"/>
        <v>0</v>
      </c>
      <c r="X1482" s="2">
        <f t="shared" ref="X1482:X1545" si="1102">IF(W1482&gt;0,VLOOKUP(A1482,AL$12:AP$312,5),0)</f>
        <v>0</v>
      </c>
      <c r="Y1482" s="4">
        <f t="shared" ref="Y1482:Y1545" si="1103">IF(W1482&gt;0,VLOOKUP($A1482,$AL$10:$AQ$312,6),0)</f>
        <v>0</v>
      </c>
      <c r="Z1482" s="106">
        <f t="shared" si="1082"/>
        <v>0</v>
      </c>
      <c r="AA1482" s="114">
        <f t="shared" si="1079"/>
        <v>0.05</v>
      </c>
      <c r="AB1482" s="112">
        <f t="shared" ref="AB1482:AB1545" si="1104">M1482</f>
        <v>2</v>
      </c>
      <c r="AC1482" s="178">
        <f t="shared" si="1087"/>
        <v>30</v>
      </c>
      <c r="AD1482" s="11">
        <f t="shared" si="1080"/>
        <v>1.0002710930000001</v>
      </c>
      <c r="AE1482" s="106">
        <f t="shared" si="1083"/>
        <v>0.12567858000000001</v>
      </c>
      <c r="AF1482" s="106">
        <f t="shared" ref="AF1482:AF1545" si="1105">TRUNC((V1482*(AD1482-1)),8)</f>
        <v>0.13040473999999999</v>
      </c>
      <c r="AG1482" s="106">
        <f t="shared" ref="AG1482:AG1545" si="1106">IF(Z1482&gt;0,Z1482+AE1482,0)</f>
        <v>0</v>
      </c>
      <c r="AH1482" s="115" t="str">
        <f t="shared" si="1089"/>
        <v>A+J=</v>
      </c>
      <c r="AI1482" s="116">
        <f t="shared" si="1081"/>
        <v>45651</v>
      </c>
      <c r="AJ1482" s="10"/>
      <c r="AK1482" s="1"/>
      <c r="AL1482" s="10"/>
      <c r="AM1482" s="1"/>
      <c r="AN1482" s="1"/>
      <c r="AO1482" s="3"/>
      <c r="AP1482" s="3"/>
      <c r="AQ1482" s="4"/>
      <c r="AR1482" s="4"/>
      <c r="AS1482" s="4"/>
      <c r="AT1482" s="4"/>
      <c r="AU1482" s="4"/>
      <c r="AV1482" s="4"/>
      <c r="AW1482" s="1"/>
      <c r="AX1482" s="1"/>
      <c r="AY1482" s="1"/>
      <c r="AZ1482" s="1"/>
      <c r="BA1482" s="1"/>
      <c r="BB1482" s="1"/>
      <c r="BC1482" s="1"/>
      <c r="BD1482" s="1"/>
      <c r="BE1482" s="1"/>
      <c r="BG1482" s="1"/>
      <c r="BH1482" s="1"/>
    </row>
    <row r="1483" spans="1:60" ht="15" customHeight="1" x14ac:dyDescent="0.25">
      <c r="A1483" s="105">
        <f t="shared" ref="A1483:A1546" si="1107">(A1482+1)</f>
        <v>45624</v>
      </c>
      <c r="B1483" s="106">
        <f t="shared" si="1094"/>
        <v>481.28898695883288</v>
      </c>
      <c r="C1483" s="2">
        <f t="shared" ref="C1483:C1546" si="1108">TRUNC(IF(W1482&gt;0,VLOOKUP(A1482,$AL$12:$AM$312,2),C1482),8)</f>
        <v>371.29041977999998</v>
      </c>
      <c r="D1483" s="2">
        <f t="shared" ref="D1483:D1546" si="1109">VLOOKUP(A1483,$AR$13:$AV$312,5)</f>
        <v>14.263864049999938</v>
      </c>
      <c r="E1483" s="106">
        <f t="shared" si="1095"/>
        <v>357.02655573000004</v>
      </c>
      <c r="F1483" s="21">
        <f t="shared" ref="F1483:F1546" si="1110">IF(G1483=G1482,F1482,G1482)</f>
        <v>7036.33</v>
      </c>
      <c r="G1483" s="108">
        <f t="shared" ref="G1483:G1546" si="1111">IF(AND(M1483=1,M1482&gt;1),VLOOKUP(A1482,$BF$13:$BH$98,3),G1482)</f>
        <v>7063.77</v>
      </c>
      <c r="H1483" s="109">
        <f t="shared" si="1090"/>
        <v>45591</v>
      </c>
      <c r="I1483" s="109">
        <f t="shared" si="1085"/>
        <v>45622</v>
      </c>
      <c r="J1483" s="110">
        <f t="shared" si="1096"/>
        <v>3.8997602443320289E-3</v>
      </c>
      <c r="K1483" s="117">
        <f t="shared" si="1086"/>
        <v>45651</v>
      </c>
      <c r="L1483" s="178">
        <f t="shared" si="1088"/>
        <v>30</v>
      </c>
      <c r="M1483" s="178">
        <f t="shared" si="1093"/>
        <v>3</v>
      </c>
      <c r="N1483" s="106">
        <f t="shared" si="1097"/>
        <v>1.00038929</v>
      </c>
      <c r="O1483" s="111">
        <f t="shared" si="1092"/>
        <v>1.00559942</v>
      </c>
      <c r="P1483" s="111">
        <f t="shared" ref="P1483:P1546" si="1112">IF(K1483&gt;K1482,P1482*O1483,P1482)</f>
        <v>1.2971106850024576</v>
      </c>
      <c r="Q1483" s="106">
        <f t="shared" si="1091"/>
        <v>1.2976156299999999</v>
      </c>
      <c r="R1483" s="106">
        <f t="shared" ref="R1483:R1546" si="1113">IF(AND(W1483&gt;0,MONTH(A1483)=R$9),Q1483,R1482)</f>
        <v>1.2486170000000001</v>
      </c>
      <c r="S1483" s="106">
        <f t="shared" si="1098"/>
        <v>463.59953007000001</v>
      </c>
      <c r="T1483" s="106">
        <f t="shared" si="1099"/>
        <v>3.5462390885188357</v>
      </c>
      <c r="U1483" s="106">
        <f t="shared" si="1100"/>
        <v>106.25668331031405</v>
      </c>
      <c r="V1483" s="106">
        <f t="shared" si="1101"/>
        <v>481.09334217883287</v>
      </c>
      <c r="W1483" s="19">
        <f t="shared" si="1084"/>
        <v>0</v>
      </c>
      <c r="X1483" s="2">
        <f t="shared" si="1102"/>
        <v>0</v>
      </c>
      <c r="Y1483" s="4">
        <f t="shared" si="1103"/>
        <v>0</v>
      </c>
      <c r="Z1483" s="106">
        <f t="shared" si="1082"/>
        <v>0</v>
      </c>
      <c r="AA1483" s="114">
        <f t="shared" ref="AA1483:AA1546" si="1114">(AA1482)</f>
        <v>0.05</v>
      </c>
      <c r="AB1483" s="112">
        <f t="shared" si="1104"/>
        <v>3</v>
      </c>
      <c r="AC1483" s="178">
        <f t="shared" si="1087"/>
        <v>30</v>
      </c>
      <c r="AD1483" s="11">
        <f t="shared" ref="AD1483:AD1546" si="1115">ROUND((1+AA1483)^(30/360)^(AB1483/AC1483),9)</f>
        <v>1.000406667</v>
      </c>
      <c r="AE1483" s="106">
        <f t="shared" si="1083"/>
        <v>0.18853063</v>
      </c>
      <c r="AF1483" s="106">
        <f t="shared" si="1105"/>
        <v>0.19564477999999999</v>
      </c>
      <c r="AG1483" s="106">
        <f t="shared" si="1106"/>
        <v>0</v>
      </c>
      <c r="AH1483" s="115" t="str">
        <f t="shared" si="1089"/>
        <v>A+J=</v>
      </c>
      <c r="AI1483" s="116">
        <f t="shared" si="1081"/>
        <v>45651</v>
      </c>
      <c r="AJ1483" s="10"/>
      <c r="AK1483" s="1"/>
      <c r="AL1483" s="10"/>
      <c r="AM1483" s="1"/>
      <c r="AN1483" s="1"/>
      <c r="AO1483" s="3"/>
      <c r="AP1483" s="3"/>
      <c r="AQ1483" s="4"/>
      <c r="AR1483" s="4"/>
      <c r="AS1483" s="4"/>
      <c r="AT1483" s="4"/>
      <c r="AU1483" s="4"/>
      <c r="AV1483" s="4"/>
      <c r="AW1483" s="1"/>
      <c r="AX1483" s="1"/>
      <c r="AY1483" s="1"/>
      <c r="AZ1483" s="1"/>
      <c r="BA1483" s="1"/>
      <c r="BB1483" s="1"/>
      <c r="BC1483" s="1"/>
      <c r="BD1483" s="1"/>
      <c r="BE1483" s="1"/>
      <c r="BG1483" s="1"/>
      <c r="BH1483" s="1"/>
    </row>
    <row r="1484" spans="1:60" ht="15" customHeight="1" x14ac:dyDescent="0.25">
      <c r="A1484" s="105">
        <f t="shared" si="1107"/>
        <v>45625</v>
      </c>
      <c r="B1484" s="106">
        <f t="shared" si="1094"/>
        <v>481.41436501002119</v>
      </c>
      <c r="C1484" s="2">
        <f t="shared" si="1108"/>
        <v>371.29041977999998</v>
      </c>
      <c r="D1484" s="2">
        <f t="shared" si="1109"/>
        <v>14.263864049999938</v>
      </c>
      <c r="E1484" s="106">
        <f t="shared" si="1095"/>
        <v>357.02655573000004</v>
      </c>
      <c r="F1484" s="21">
        <f t="shared" si="1110"/>
        <v>7036.33</v>
      </c>
      <c r="G1484" s="108">
        <f t="shared" si="1111"/>
        <v>7063.77</v>
      </c>
      <c r="H1484" s="109">
        <f t="shared" si="1090"/>
        <v>45591</v>
      </c>
      <c r="I1484" s="109">
        <f t="shared" si="1085"/>
        <v>45622</v>
      </c>
      <c r="J1484" s="110">
        <f t="shared" si="1096"/>
        <v>3.8997602443320289E-3</v>
      </c>
      <c r="K1484" s="117">
        <f t="shared" si="1086"/>
        <v>45651</v>
      </c>
      <c r="L1484" s="178">
        <f t="shared" si="1088"/>
        <v>30</v>
      </c>
      <c r="M1484" s="178">
        <f t="shared" si="1093"/>
        <v>4</v>
      </c>
      <c r="N1484" s="106">
        <f t="shared" si="1097"/>
        <v>1.0005190900000001</v>
      </c>
      <c r="O1484" s="111">
        <f t="shared" si="1092"/>
        <v>1.00559942</v>
      </c>
      <c r="P1484" s="111">
        <f t="shared" si="1112"/>
        <v>1.2971106850024576</v>
      </c>
      <c r="Q1484" s="106">
        <f t="shared" si="1091"/>
        <v>1.297784</v>
      </c>
      <c r="R1484" s="106">
        <f t="shared" si="1113"/>
        <v>1.2486170000000001</v>
      </c>
      <c r="S1484" s="106">
        <f t="shared" si="1098"/>
        <v>463.59953007000001</v>
      </c>
      <c r="T1484" s="106">
        <f t="shared" si="1099"/>
        <v>3.5462390885188357</v>
      </c>
      <c r="U1484" s="106">
        <f t="shared" si="1100"/>
        <v>106.31679587150235</v>
      </c>
      <c r="V1484" s="106">
        <f t="shared" si="1101"/>
        <v>481.15345474002117</v>
      </c>
      <c r="W1484" s="19">
        <f t="shared" si="1084"/>
        <v>0</v>
      </c>
      <c r="X1484" s="2">
        <f t="shared" si="1102"/>
        <v>0</v>
      </c>
      <c r="Y1484" s="4">
        <f t="shared" si="1103"/>
        <v>0</v>
      </c>
      <c r="Z1484" s="106">
        <f t="shared" si="1082"/>
        <v>0</v>
      </c>
      <c r="AA1484" s="114">
        <f t="shared" si="1114"/>
        <v>0.05</v>
      </c>
      <c r="AB1484" s="112">
        <f t="shared" si="1104"/>
        <v>4</v>
      </c>
      <c r="AC1484" s="178">
        <f t="shared" si="1087"/>
        <v>30</v>
      </c>
      <c r="AD1484" s="11">
        <f t="shared" si="1115"/>
        <v>1.00054226</v>
      </c>
      <c r="AE1484" s="106">
        <f t="shared" si="1083"/>
        <v>0.25139148</v>
      </c>
      <c r="AF1484" s="106">
        <f t="shared" si="1105"/>
        <v>0.26091027</v>
      </c>
      <c r="AG1484" s="106">
        <f t="shared" si="1106"/>
        <v>0</v>
      </c>
      <c r="AH1484" s="115" t="str">
        <f t="shared" si="1089"/>
        <v>A+J=</v>
      </c>
      <c r="AI1484" s="116">
        <f t="shared" ref="AI1484:AI1547" si="1116">IF(W1483&gt;0,VLOOKUP(A1483,$AL$10:$AZ$312,14),AI1483)</f>
        <v>45651</v>
      </c>
      <c r="AJ1484" s="10"/>
      <c r="AK1484" s="1"/>
      <c r="AL1484" s="10"/>
      <c r="AM1484" s="1"/>
      <c r="AN1484" s="1"/>
      <c r="AO1484" s="3"/>
      <c r="AP1484" s="3"/>
      <c r="AQ1484" s="4"/>
      <c r="AR1484" s="4"/>
      <c r="AS1484" s="4"/>
      <c r="AT1484" s="4"/>
      <c r="AU1484" s="4"/>
      <c r="AV1484" s="4"/>
      <c r="AW1484" s="1"/>
      <c r="AX1484" s="1"/>
      <c r="AY1484" s="1"/>
      <c r="AZ1484" s="1"/>
      <c r="BA1484" s="1"/>
      <c r="BB1484" s="1"/>
      <c r="BC1484" s="1"/>
      <c r="BD1484" s="1"/>
      <c r="BE1484" s="1"/>
      <c r="BG1484" s="1"/>
      <c r="BH1484" s="1"/>
    </row>
    <row r="1485" spans="1:60" ht="15" customHeight="1" x14ac:dyDescent="0.25">
      <c r="A1485" s="105">
        <f t="shared" si="1107"/>
        <v>45626</v>
      </c>
      <c r="B1485" s="106">
        <f t="shared" si="1094"/>
        <v>481.53977159147496</v>
      </c>
      <c r="C1485" s="2">
        <f t="shared" si="1108"/>
        <v>371.29041977999998</v>
      </c>
      <c r="D1485" s="2">
        <f t="shared" si="1109"/>
        <v>14.263864049999938</v>
      </c>
      <c r="E1485" s="106">
        <f t="shared" si="1095"/>
        <v>357.02655573000004</v>
      </c>
      <c r="F1485" s="21">
        <f t="shared" si="1110"/>
        <v>7036.33</v>
      </c>
      <c r="G1485" s="108">
        <f t="shared" si="1111"/>
        <v>7063.77</v>
      </c>
      <c r="H1485" s="109">
        <f t="shared" si="1090"/>
        <v>45591</v>
      </c>
      <c r="I1485" s="109">
        <f t="shared" si="1085"/>
        <v>45622</v>
      </c>
      <c r="J1485" s="110">
        <f t="shared" si="1096"/>
        <v>3.8997602443320289E-3</v>
      </c>
      <c r="K1485" s="117">
        <f t="shared" si="1086"/>
        <v>45651</v>
      </c>
      <c r="L1485" s="178">
        <f t="shared" si="1088"/>
        <v>30</v>
      </c>
      <c r="M1485" s="178">
        <f t="shared" si="1093"/>
        <v>5</v>
      </c>
      <c r="N1485" s="106">
        <f t="shared" si="1097"/>
        <v>1.0006489000000001</v>
      </c>
      <c r="O1485" s="111">
        <f t="shared" si="1092"/>
        <v>1.00559942</v>
      </c>
      <c r="P1485" s="111">
        <f t="shared" si="1112"/>
        <v>1.2971106850024576</v>
      </c>
      <c r="Q1485" s="106">
        <f t="shared" si="1091"/>
        <v>1.2979523799999999</v>
      </c>
      <c r="R1485" s="106">
        <f t="shared" si="1113"/>
        <v>1.2486170000000001</v>
      </c>
      <c r="S1485" s="106">
        <f t="shared" si="1098"/>
        <v>463.59953007000001</v>
      </c>
      <c r="T1485" s="106">
        <f t="shared" si="1099"/>
        <v>3.5462390885188357</v>
      </c>
      <c r="U1485" s="106">
        <f t="shared" si="1100"/>
        <v>106.37691200295612</v>
      </c>
      <c r="V1485" s="106">
        <f t="shared" si="1101"/>
        <v>481.21357087147499</v>
      </c>
      <c r="W1485" s="19">
        <f t="shared" si="1084"/>
        <v>0</v>
      </c>
      <c r="X1485" s="2">
        <f t="shared" si="1102"/>
        <v>0</v>
      </c>
      <c r="Y1485" s="4">
        <f t="shared" si="1103"/>
        <v>0</v>
      </c>
      <c r="Z1485" s="106">
        <f t="shared" si="1082"/>
        <v>0</v>
      </c>
      <c r="AA1485" s="114">
        <f t="shared" si="1114"/>
        <v>0.05</v>
      </c>
      <c r="AB1485" s="112">
        <f t="shared" si="1104"/>
        <v>5</v>
      </c>
      <c r="AC1485" s="178">
        <f t="shared" si="1087"/>
        <v>30</v>
      </c>
      <c r="AD1485" s="11">
        <f t="shared" si="1115"/>
        <v>1.0006778709999999</v>
      </c>
      <c r="AE1485" s="106">
        <f t="shared" si="1083"/>
        <v>0.31426067000000002</v>
      </c>
      <c r="AF1485" s="106">
        <f t="shared" si="1105"/>
        <v>0.32620072</v>
      </c>
      <c r="AG1485" s="106">
        <f t="shared" si="1106"/>
        <v>0</v>
      </c>
      <c r="AH1485" s="115" t="str">
        <f t="shared" si="1089"/>
        <v>A+J=</v>
      </c>
      <c r="AI1485" s="116">
        <f t="shared" si="1116"/>
        <v>45651</v>
      </c>
      <c r="AJ1485" s="10"/>
      <c r="AK1485" s="1"/>
      <c r="AL1485" s="10"/>
      <c r="AM1485" s="1"/>
      <c r="AN1485" s="1"/>
      <c r="AO1485" s="3"/>
      <c r="AP1485" s="3"/>
      <c r="AQ1485" s="4"/>
      <c r="AR1485" s="4"/>
      <c r="AS1485" s="4"/>
      <c r="AT1485" s="4"/>
      <c r="AU1485" s="4"/>
      <c r="AV1485" s="4"/>
      <c r="AW1485" s="1"/>
      <c r="AX1485" s="1"/>
      <c r="AY1485" s="1"/>
      <c r="AZ1485" s="1"/>
      <c r="BA1485" s="1"/>
      <c r="BB1485" s="1"/>
      <c r="BC1485" s="1"/>
      <c r="BD1485" s="1"/>
      <c r="BE1485" s="1"/>
      <c r="BG1485" s="1"/>
      <c r="BH1485" s="1"/>
    </row>
    <row r="1486" spans="1:60" ht="15" customHeight="1" x14ac:dyDescent="0.25">
      <c r="A1486" s="105">
        <f t="shared" si="1107"/>
        <v>45627</v>
      </c>
      <c r="B1486" s="106">
        <f t="shared" si="1094"/>
        <v>481.66521029345989</v>
      </c>
      <c r="C1486" s="2">
        <f t="shared" si="1108"/>
        <v>371.29041977999998</v>
      </c>
      <c r="D1486" s="2">
        <f t="shared" si="1109"/>
        <v>14.263864049999938</v>
      </c>
      <c r="E1486" s="106">
        <f t="shared" si="1095"/>
        <v>357.02655573000004</v>
      </c>
      <c r="F1486" s="21">
        <f t="shared" si="1110"/>
        <v>7036.33</v>
      </c>
      <c r="G1486" s="108">
        <f t="shared" si="1111"/>
        <v>7063.77</v>
      </c>
      <c r="H1486" s="109">
        <f t="shared" si="1090"/>
        <v>45591</v>
      </c>
      <c r="I1486" s="109">
        <f t="shared" si="1085"/>
        <v>45622</v>
      </c>
      <c r="J1486" s="110">
        <f t="shared" si="1096"/>
        <v>3.8997602443320289E-3</v>
      </c>
      <c r="K1486" s="117">
        <f t="shared" si="1086"/>
        <v>45651</v>
      </c>
      <c r="L1486" s="178">
        <f t="shared" si="1088"/>
        <v>30</v>
      </c>
      <c r="M1486" s="178">
        <f t="shared" si="1093"/>
        <v>6</v>
      </c>
      <c r="N1486" s="106">
        <f t="shared" si="1097"/>
        <v>1.0007787299999999</v>
      </c>
      <c r="O1486" s="111">
        <f t="shared" si="1092"/>
        <v>1.00559942</v>
      </c>
      <c r="P1486" s="111">
        <f t="shared" si="1112"/>
        <v>1.2971106850024576</v>
      </c>
      <c r="Q1486" s="106">
        <f t="shared" si="1091"/>
        <v>1.2981207800000001</v>
      </c>
      <c r="R1486" s="106">
        <f t="shared" si="1113"/>
        <v>1.2486170000000001</v>
      </c>
      <c r="S1486" s="106">
        <f t="shared" si="1098"/>
        <v>463.59953007000001</v>
      </c>
      <c r="T1486" s="106">
        <f t="shared" si="1099"/>
        <v>3.5462390885188357</v>
      </c>
      <c r="U1486" s="106">
        <f t="shared" si="1100"/>
        <v>106.43703527494111</v>
      </c>
      <c r="V1486" s="106">
        <f t="shared" si="1101"/>
        <v>481.27369414345992</v>
      </c>
      <c r="W1486" s="19">
        <f t="shared" si="1084"/>
        <v>0</v>
      </c>
      <c r="X1486" s="2">
        <f t="shared" si="1102"/>
        <v>0</v>
      </c>
      <c r="Y1486" s="4">
        <f t="shared" si="1103"/>
        <v>0</v>
      </c>
      <c r="Z1486" s="106">
        <f t="shared" si="1082"/>
        <v>0</v>
      </c>
      <c r="AA1486" s="114">
        <f t="shared" si="1114"/>
        <v>0.05</v>
      </c>
      <c r="AB1486" s="112">
        <f t="shared" si="1104"/>
        <v>6</v>
      </c>
      <c r="AC1486" s="178">
        <f t="shared" si="1087"/>
        <v>30</v>
      </c>
      <c r="AD1486" s="11">
        <f t="shared" si="1115"/>
        <v>1.0008135</v>
      </c>
      <c r="AE1486" s="106">
        <f t="shared" si="1083"/>
        <v>0.37713820999999997</v>
      </c>
      <c r="AF1486" s="106">
        <f t="shared" si="1105"/>
        <v>0.39151615000000001</v>
      </c>
      <c r="AG1486" s="106">
        <f t="shared" si="1106"/>
        <v>0</v>
      </c>
      <c r="AH1486" s="115" t="str">
        <f t="shared" si="1089"/>
        <v>A+J=</v>
      </c>
      <c r="AI1486" s="116">
        <f t="shared" si="1116"/>
        <v>45651</v>
      </c>
      <c r="AJ1486" s="10"/>
      <c r="AK1486" s="1"/>
      <c r="AL1486" s="10"/>
      <c r="AM1486" s="1"/>
      <c r="AN1486" s="1"/>
      <c r="AO1486" s="3"/>
      <c r="AP1486" s="3"/>
      <c r="AQ1486" s="4"/>
      <c r="AR1486" s="4"/>
      <c r="AS1486" s="4"/>
      <c r="AT1486" s="4"/>
      <c r="AU1486" s="4"/>
      <c r="AV1486" s="4"/>
      <c r="AW1486" s="1"/>
      <c r="AX1486" s="1"/>
      <c r="AY1486" s="1"/>
      <c r="AZ1486" s="1"/>
      <c r="BA1486" s="1"/>
      <c r="BB1486" s="1"/>
      <c r="BC1486" s="1"/>
      <c r="BD1486" s="1"/>
      <c r="BE1486" s="1"/>
      <c r="BG1486" s="1"/>
      <c r="BH1486" s="1"/>
    </row>
    <row r="1487" spans="1:60" ht="15" customHeight="1" x14ac:dyDescent="0.25">
      <c r="A1487" s="105">
        <f t="shared" si="1107"/>
        <v>45628</v>
      </c>
      <c r="B1487" s="106">
        <f t="shared" si="1094"/>
        <v>481.79068516624153</v>
      </c>
      <c r="C1487" s="2">
        <f t="shared" si="1108"/>
        <v>371.29041977999998</v>
      </c>
      <c r="D1487" s="2">
        <f t="shared" si="1109"/>
        <v>14.263864049999938</v>
      </c>
      <c r="E1487" s="106">
        <f t="shared" si="1095"/>
        <v>357.02655573000004</v>
      </c>
      <c r="F1487" s="21">
        <f t="shared" si="1110"/>
        <v>7036.33</v>
      </c>
      <c r="G1487" s="108">
        <f t="shared" si="1111"/>
        <v>7063.77</v>
      </c>
      <c r="H1487" s="109">
        <f t="shared" si="1090"/>
        <v>45591</v>
      </c>
      <c r="I1487" s="109">
        <f t="shared" si="1085"/>
        <v>45622</v>
      </c>
      <c r="J1487" s="110">
        <f t="shared" si="1096"/>
        <v>3.8997602443320289E-3</v>
      </c>
      <c r="K1487" s="117">
        <f t="shared" si="1086"/>
        <v>45651</v>
      </c>
      <c r="L1487" s="178">
        <f t="shared" si="1088"/>
        <v>30</v>
      </c>
      <c r="M1487" s="178">
        <f t="shared" si="1093"/>
        <v>7</v>
      </c>
      <c r="N1487" s="106">
        <f t="shared" si="1097"/>
        <v>1.0009085799999999</v>
      </c>
      <c r="O1487" s="111">
        <f t="shared" si="1092"/>
        <v>1.00559942</v>
      </c>
      <c r="P1487" s="111">
        <f t="shared" si="1112"/>
        <v>1.2971106850024576</v>
      </c>
      <c r="Q1487" s="106">
        <f t="shared" si="1091"/>
        <v>1.2982892100000001</v>
      </c>
      <c r="R1487" s="106">
        <f t="shared" si="1113"/>
        <v>1.2486170000000001</v>
      </c>
      <c r="S1487" s="106">
        <f t="shared" si="1098"/>
        <v>463.59953007000001</v>
      </c>
      <c r="T1487" s="106">
        <f t="shared" si="1099"/>
        <v>3.5462390885188357</v>
      </c>
      <c r="U1487" s="106">
        <f t="shared" si="1100"/>
        <v>106.49716925772272</v>
      </c>
      <c r="V1487" s="106">
        <f t="shared" si="1101"/>
        <v>481.33382812624154</v>
      </c>
      <c r="W1487" s="19">
        <f t="shared" si="1084"/>
        <v>0</v>
      </c>
      <c r="X1487" s="2">
        <f t="shared" si="1102"/>
        <v>0</v>
      </c>
      <c r="Y1487" s="4">
        <f t="shared" si="1103"/>
        <v>0</v>
      </c>
      <c r="Z1487" s="106">
        <f t="shared" ref="Z1487:Z1550" si="1117">IF(Y1487&gt;0,TRUNC(Y1487*S1487,8),0)</f>
        <v>0</v>
      </c>
      <c r="AA1487" s="114">
        <f t="shared" si="1114"/>
        <v>0.05</v>
      </c>
      <c r="AB1487" s="112">
        <f t="shared" si="1104"/>
        <v>7</v>
      </c>
      <c r="AC1487" s="178">
        <f t="shared" si="1087"/>
        <v>30</v>
      </c>
      <c r="AD1487" s="11">
        <f t="shared" si="1115"/>
        <v>1.0009491479999999</v>
      </c>
      <c r="AE1487" s="106">
        <f t="shared" ref="AE1487:AE1550" si="1118">TRUNC((S1487*(AD1487-1)),8)</f>
        <v>0.44002456000000001</v>
      </c>
      <c r="AF1487" s="106">
        <f t="shared" si="1105"/>
        <v>0.45685703999999999</v>
      </c>
      <c r="AG1487" s="106">
        <f t="shared" si="1106"/>
        <v>0</v>
      </c>
      <c r="AH1487" s="115" t="str">
        <f t="shared" si="1089"/>
        <v>A+J=</v>
      </c>
      <c r="AI1487" s="116">
        <f t="shared" si="1116"/>
        <v>45651</v>
      </c>
      <c r="AJ1487" s="10"/>
      <c r="AK1487" s="1"/>
      <c r="AL1487" s="10"/>
      <c r="AM1487" s="1"/>
      <c r="AN1487" s="1"/>
      <c r="AO1487" s="3"/>
      <c r="AP1487" s="3"/>
      <c r="AQ1487" s="4"/>
      <c r="AR1487" s="4"/>
      <c r="AS1487" s="4"/>
      <c r="AT1487" s="4"/>
      <c r="AU1487" s="4"/>
      <c r="AV1487" s="4"/>
      <c r="AW1487" s="1"/>
      <c r="AX1487" s="1"/>
      <c r="AY1487" s="1"/>
      <c r="AZ1487" s="1"/>
      <c r="BA1487" s="1"/>
      <c r="BB1487" s="1"/>
      <c r="BC1487" s="1"/>
      <c r="BD1487" s="1"/>
      <c r="BE1487" s="1"/>
      <c r="BG1487" s="1"/>
      <c r="BH1487" s="1"/>
    </row>
    <row r="1488" spans="1:60" ht="15" customHeight="1" x14ac:dyDescent="0.25">
      <c r="A1488" s="105">
        <f t="shared" si="1107"/>
        <v>45629</v>
      </c>
      <c r="B1488" s="106">
        <f t="shared" si="1094"/>
        <v>481.91619215955421</v>
      </c>
      <c r="C1488" s="2">
        <f t="shared" si="1108"/>
        <v>371.29041977999998</v>
      </c>
      <c r="D1488" s="2">
        <f t="shared" si="1109"/>
        <v>14.263864049999938</v>
      </c>
      <c r="E1488" s="106">
        <f t="shared" si="1095"/>
        <v>357.02655573000004</v>
      </c>
      <c r="F1488" s="21">
        <f t="shared" si="1110"/>
        <v>7036.33</v>
      </c>
      <c r="G1488" s="108">
        <f t="shared" si="1111"/>
        <v>7063.77</v>
      </c>
      <c r="H1488" s="109">
        <f t="shared" si="1090"/>
        <v>45591</v>
      </c>
      <c r="I1488" s="109">
        <f t="shared" si="1085"/>
        <v>45622</v>
      </c>
      <c r="J1488" s="110">
        <f t="shared" si="1096"/>
        <v>3.8997602443320289E-3</v>
      </c>
      <c r="K1488" s="117">
        <f t="shared" si="1086"/>
        <v>45651</v>
      </c>
      <c r="L1488" s="178">
        <f t="shared" si="1088"/>
        <v>30</v>
      </c>
      <c r="M1488" s="178">
        <f t="shared" si="1093"/>
        <v>8</v>
      </c>
      <c r="N1488" s="106">
        <f t="shared" si="1097"/>
        <v>1.00103845</v>
      </c>
      <c r="O1488" s="111">
        <f t="shared" si="1092"/>
        <v>1.00559942</v>
      </c>
      <c r="P1488" s="111">
        <f t="shared" si="1112"/>
        <v>1.2971106850024576</v>
      </c>
      <c r="Q1488" s="106">
        <f t="shared" si="1091"/>
        <v>1.29845766</v>
      </c>
      <c r="R1488" s="106">
        <f t="shared" si="1113"/>
        <v>1.2486170000000001</v>
      </c>
      <c r="S1488" s="106">
        <f t="shared" si="1098"/>
        <v>463.59953007000001</v>
      </c>
      <c r="T1488" s="106">
        <f t="shared" si="1099"/>
        <v>3.5462390885188357</v>
      </c>
      <c r="U1488" s="106">
        <f t="shared" si="1100"/>
        <v>106.55731038103539</v>
      </c>
      <c r="V1488" s="106">
        <f t="shared" si="1101"/>
        <v>481.39396924955423</v>
      </c>
      <c r="W1488" s="19">
        <f t="shared" si="1084"/>
        <v>0</v>
      </c>
      <c r="X1488" s="2">
        <f t="shared" si="1102"/>
        <v>0</v>
      </c>
      <c r="Y1488" s="4">
        <f t="shared" si="1103"/>
        <v>0</v>
      </c>
      <c r="Z1488" s="106">
        <f t="shared" si="1117"/>
        <v>0</v>
      </c>
      <c r="AA1488" s="114">
        <f t="shared" si="1114"/>
        <v>0.05</v>
      </c>
      <c r="AB1488" s="112">
        <f t="shared" si="1104"/>
        <v>8</v>
      </c>
      <c r="AC1488" s="178">
        <f t="shared" si="1087"/>
        <v>30</v>
      </c>
      <c r="AD1488" s="11">
        <f t="shared" si="1115"/>
        <v>1.0010848139999999</v>
      </c>
      <c r="AE1488" s="106">
        <f t="shared" si="1118"/>
        <v>0.50291925999999998</v>
      </c>
      <c r="AF1488" s="106">
        <f t="shared" si="1105"/>
        <v>0.52222290999999998</v>
      </c>
      <c r="AG1488" s="106">
        <f t="shared" si="1106"/>
        <v>0</v>
      </c>
      <c r="AH1488" s="115" t="str">
        <f t="shared" si="1089"/>
        <v>A+J=</v>
      </c>
      <c r="AI1488" s="116">
        <f t="shared" si="1116"/>
        <v>45651</v>
      </c>
      <c r="AJ1488" s="10"/>
      <c r="AK1488" s="1"/>
      <c r="AL1488" s="10"/>
      <c r="AM1488" s="1"/>
      <c r="AN1488" s="1"/>
      <c r="AO1488" s="3"/>
      <c r="AP1488" s="3"/>
      <c r="AQ1488" s="4"/>
      <c r="AR1488" s="4"/>
      <c r="AS1488" s="4"/>
      <c r="AT1488" s="4"/>
      <c r="AU1488" s="4"/>
      <c r="AV1488" s="4"/>
      <c r="AW1488" s="1"/>
      <c r="AX1488" s="1"/>
      <c r="AY1488" s="1"/>
      <c r="AZ1488" s="1"/>
      <c r="BA1488" s="1"/>
      <c r="BB1488" s="1"/>
      <c r="BC1488" s="1"/>
      <c r="BD1488" s="1"/>
      <c r="BE1488" s="1"/>
      <c r="BG1488" s="1"/>
      <c r="BH1488" s="1"/>
    </row>
    <row r="1489" spans="1:194" ht="15" customHeight="1" x14ac:dyDescent="0.25">
      <c r="A1489" s="105">
        <f t="shared" si="1107"/>
        <v>45630</v>
      </c>
      <c r="B1489" s="106">
        <f t="shared" si="1094"/>
        <v>482.04173129339807</v>
      </c>
      <c r="C1489" s="2">
        <f t="shared" si="1108"/>
        <v>371.29041977999998</v>
      </c>
      <c r="D1489" s="2">
        <f t="shared" si="1109"/>
        <v>14.263864049999938</v>
      </c>
      <c r="E1489" s="106">
        <f t="shared" si="1095"/>
        <v>357.02655573000004</v>
      </c>
      <c r="F1489" s="21">
        <f t="shared" si="1110"/>
        <v>7036.33</v>
      </c>
      <c r="G1489" s="108">
        <f t="shared" si="1111"/>
        <v>7063.77</v>
      </c>
      <c r="H1489" s="109">
        <f t="shared" si="1090"/>
        <v>45591</v>
      </c>
      <c r="I1489" s="109">
        <f t="shared" si="1085"/>
        <v>45622</v>
      </c>
      <c r="J1489" s="110">
        <f t="shared" si="1096"/>
        <v>3.8997602443320289E-3</v>
      </c>
      <c r="K1489" s="117">
        <f t="shared" si="1086"/>
        <v>45651</v>
      </c>
      <c r="L1489" s="178">
        <f t="shared" si="1088"/>
        <v>30</v>
      </c>
      <c r="M1489" s="178">
        <f t="shared" si="1093"/>
        <v>9</v>
      </c>
      <c r="N1489" s="106">
        <f t="shared" si="1097"/>
        <v>1.0011683300000001</v>
      </c>
      <c r="O1489" s="111">
        <f t="shared" si="1092"/>
        <v>1.00559942</v>
      </c>
      <c r="P1489" s="111">
        <f t="shared" si="1112"/>
        <v>1.2971106850024576</v>
      </c>
      <c r="Q1489" s="106">
        <f t="shared" si="1091"/>
        <v>1.2986261299999999</v>
      </c>
      <c r="R1489" s="106">
        <f t="shared" si="1113"/>
        <v>1.2486170000000001</v>
      </c>
      <c r="S1489" s="106">
        <f t="shared" si="1098"/>
        <v>463.59953007000001</v>
      </c>
      <c r="T1489" s="106">
        <f t="shared" si="1099"/>
        <v>3.5462390885188357</v>
      </c>
      <c r="U1489" s="106">
        <f t="shared" si="1100"/>
        <v>106.61745864487921</v>
      </c>
      <c r="V1489" s="106">
        <f t="shared" si="1101"/>
        <v>481.45411751339805</v>
      </c>
      <c r="W1489" s="19">
        <f t="shared" si="1084"/>
        <v>0</v>
      </c>
      <c r="X1489" s="2">
        <f t="shared" si="1102"/>
        <v>0</v>
      </c>
      <c r="Y1489" s="4">
        <f t="shared" si="1103"/>
        <v>0</v>
      </c>
      <c r="Z1489" s="106">
        <f t="shared" si="1117"/>
        <v>0</v>
      </c>
      <c r="AA1489" s="114">
        <f t="shared" si="1114"/>
        <v>0.05</v>
      </c>
      <c r="AB1489" s="112">
        <f t="shared" si="1104"/>
        <v>9</v>
      </c>
      <c r="AC1489" s="178">
        <f t="shared" si="1087"/>
        <v>30</v>
      </c>
      <c r="AD1489" s="11">
        <f t="shared" si="1115"/>
        <v>1.0012204979999999</v>
      </c>
      <c r="AE1489" s="106">
        <f t="shared" si="1118"/>
        <v>0.56582228999999995</v>
      </c>
      <c r="AF1489" s="106">
        <f t="shared" si="1105"/>
        <v>0.58761377999999997</v>
      </c>
      <c r="AG1489" s="106">
        <f t="shared" si="1106"/>
        <v>0</v>
      </c>
      <c r="AH1489" s="115" t="str">
        <f t="shared" si="1089"/>
        <v>A+J=</v>
      </c>
      <c r="AI1489" s="116">
        <f t="shared" si="1116"/>
        <v>45651</v>
      </c>
      <c r="AJ1489" s="14"/>
      <c r="AK1489" s="18"/>
      <c r="AL1489" s="14"/>
      <c r="AM1489" s="18"/>
      <c r="AN1489" s="18"/>
      <c r="AO1489" s="29"/>
      <c r="AP1489" s="29"/>
      <c r="AQ1489" s="36"/>
      <c r="AR1489" s="36"/>
      <c r="AS1489" s="36"/>
      <c r="AT1489" s="36"/>
      <c r="AU1489" s="36"/>
      <c r="AV1489" s="36"/>
      <c r="AW1489" s="18"/>
      <c r="AX1489" s="18"/>
      <c r="AY1489" s="18"/>
      <c r="AZ1489" s="18"/>
      <c r="BA1489" s="18"/>
      <c r="BB1489" s="18"/>
      <c r="BC1489" s="18"/>
      <c r="BD1489" s="18"/>
      <c r="BE1489" s="18"/>
      <c r="BG1489" s="18"/>
      <c r="BH1489" s="18"/>
      <c r="BI1489" s="18"/>
      <c r="BJ1489" s="18"/>
      <c r="BK1489" s="18"/>
      <c r="BL1489" s="18"/>
      <c r="BM1489" s="18"/>
      <c r="BN1489" s="18"/>
      <c r="BO1489" s="18"/>
      <c r="BP1489" s="18"/>
      <c r="BQ1489" s="18"/>
      <c r="BR1489" s="18"/>
      <c r="BS1489" s="18"/>
      <c r="BT1489" s="18"/>
      <c r="BU1489" s="18"/>
      <c r="BV1489" s="18"/>
      <c r="BW1489" s="18"/>
      <c r="BX1489" s="18"/>
      <c r="BY1489" s="18"/>
      <c r="BZ1489" s="18"/>
      <c r="CA1489" s="18"/>
      <c r="CB1489" s="18"/>
      <c r="CC1489" s="18"/>
      <c r="CD1489" s="18"/>
      <c r="CE1489" s="18"/>
      <c r="CF1489" s="18"/>
      <c r="CG1489" s="18"/>
      <c r="CH1489" s="18"/>
      <c r="CI1489" s="18"/>
      <c r="CJ1489" s="18"/>
      <c r="CK1489" s="18"/>
      <c r="CL1489" s="18"/>
      <c r="CM1489" s="18"/>
      <c r="CN1489" s="18"/>
      <c r="CO1489" s="18"/>
      <c r="CP1489" s="18"/>
      <c r="CQ1489" s="18"/>
      <c r="CR1489" s="18"/>
      <c r="CS1489" s="18"/>
      <c r="CT1489" s="18"/>
      <c r="CU1489" s="18"/>
      <c r="CV1489" s="18"/>
      <c r="CW1489" s="18"/>
      <c r="CX1489" s="18"/>
      <c r="CY1489" s="18"/>
      <c r="CZ1489" s="18"/>
      <c r="DA1489" s="18"/>
      <c r="DB1489" s="18"/>
      <c r="DC1489" s="18"/>
      <c r="DD1489" s="18"/>
      <c r="DE1489" s="18"/>
      <c r="DF1489" s="18"/>
      <c r="DG1489" s="18"/>
      <c r="DH1489" s="18"/>
      <c r="DI1489" s="18"/>
      <c r="DJ1489" s="18"/>
      <c r="DK1489" s="18"/>
      <c r="DL1489" s="18"/>
      <c r="DM1489" s="18"/>
      <c r="DN1489" s="18"/>
      <c r="DO1489" s="18"/>
      <c r="DP1489" s="18"/>
      <c r="DQ1489" s="18"/>
      <c r="DR1489" s="18"/>
      <c r="DS1489" s="18"/>
      <c r="DT1489" s="18"/>
      <c r="DU1489" s="18"/>
      <c r="DV1489" s="18"/>
      <c r="DW1489" s="18"/>
      <c r="DX1489" s="18"/>
      <c r="DY1489" s="18"/>
      <c r="DZ1489" s="18"/>
      <c r="EA1489" s="18"/>
      <c r="EB1489" s="18"/>
      <c r="EC1489" s="18"/>
      <c r="ED1489" s="18"/>
      <c r="EE1489" s="18"/>
      <c r="EF1489" s="18"/>
      <c r="EG1489" s="18"/>
      <c r="EH1489" s="18"/>
      <c r="EI1489" s="18"/>
      <c r="EJ1489" s="18"/>
      <c r="EK1489" s="18"/>
      <c r="EL1489" s="18"/>
      <c r="EM1489" s="18"/>
      <c r="EN1489" s="18"/>
      <c r="EO1489" s="18"/>
      <c r="EP1489" s="18"/>
      <c r="EQ1489" s="18"/>
      <c r="ER1489" s="18"/>
      <c r="ES1489" s="18"/>
      <c r="ET1489" s="18"/>
      <c r="EU1489" s="18"/>
      <c r="EV1489" s="18"/>
      <c r="EW1489" s="18"/>
      <c r="EX1489" s="18"/>
      <c r="EY1489" s="18"/>
      <c r="EZ1489" s="18"/>
      <c r="FA1489" s="18"/>
      <c r="FB1489" s="18"/>
      <c r="FC1489" s="18"/>
      <c r="FD1489" s="18"/>
      <c r="FE1489" s="18"/>
      <c r="FF1489" s="18"/>
      <c r="FG1489" s="18"/>
      <c r="FH1489" s="18"/>
      <c r="FI1489" s="18"/>
      <c r="FJ1489" s="18"/>
      <c r="FK1489" s="18"/>
      <c r="FL1489" s="18"/>
      <c r="FM1489" s="18"/>
      <c r="FN1489" s="18"/>
      <c r="FO1489" s="18"/>
      <c r="FP1489" s="18"/>
      <c r="FQ1489" s="18"/>
      <c r="FR1489" s="18"/>
      <c r="FS1489" s="18"/>
      <c r="FT1489" s="18"/>
      <c r="FU1489" s="18"/>
      <c r="FV1489" s="18"/>
      <c r="FW1489" s="18"/>
      <c r="FX1489" s="18"/>
    </row>
    <row r="1490" spans="1:194" ht="15" customHeight="1" x14ac:dyDescent="0.25">
      <c r="A1490" s="105">
        <f t="shared" si="1107"/>
        <v>45631</v>
      </c>
      <c r="B1490" s="106">
        <f t="shared" si="1094"/>
        <v>482.16730662803855</v>
      </c>
      <c r="C1490" s="2">
        <f t="shared" si="1108"/>
        <v>371.29041977999998</v>
      </c>
      <c r="D1490" s="2">
        <f t="shared" si="1109"/>
        <v>14.263864049999938</v>
      </c>
      <c r="E1490" s="106">
        <f t="shared" si="1095"/>
        <v>357.02655573000004</v>
      </c>
      <c r="F1490" s="21">
        <f t="shared" si="1110"/>
        <v>7036.33</v>
      </c>
      <c r="G1490" s="108">
        <f t="shared" si="1111"/>
        <v>7063.77</v>
      </c>
      <c r="H1490" s="109">
        <f t="shared" si="1090"/>
        <v>45591</v>
      </c>
      <c r="I1490" s="109">
        <f t="shared" si="1085"/>
        <v>45622</v>
      </c>
      <c r="J1490" s="110">
        <f t="shared" si="1096"/>
        <v>3.8997602443320289E-3</v>
      </c>
      <c r="K1490" s="117">
        <f t="shared" si="1086"/>
        <v>45651</v>
      </c>
      <c r="L1490" s="178">
        <f t="shared" si="1088"/>
        <v>30</v>
      </c>
      <c r="M1490" s="178">
        <f t="shared" si="1093"/>
        <v>10</v>
      </c>
      <c r="N1490" s="106">
        <f t="shared" si="1097"/>
        <v>1.00129823</v>
      </c>
      <c r="O1490" s="111">
        <f t="shared" si="1092"/>
        <v>1.00559942</v>
      </c>
      <c r="P1490" s="111">
        <f t="shared" si="1112"/>
        <v>1.2971106850024576</v>
      </c>
      <c r="Q1490" s="106">
        <f t="shared" si="1091"/>
        <v>1.2987946299999999</v>
      </c>
      <c r="R1490" s="106">
        <f t="shared" si="1113"/>
        <v>1.2486170000000001</v>
      </c>
      <c r="S1490" s="106">
        <f t="shared" si="1098"/>
        <v>463.59953007000001</v>
      </c>
      <c r="T1490" s="106">
        <f t="shared" si="1099"/>
        <v>3.5462390885188357</v>
      </c>
      <c r="U1490" s="106">
        <f t="shared" si="1100"/>
        <v>106.67761761951972</v>
      </c>
      <c r="V1490" s="106">
        <f t="shared" si="1101"/>
        <v>481.51427648803855</v>
      </c>
      <c r="W1490" s="19">
        <f t="shared" si="1084"/>
        <v>0</v>
      </c>
      <c r="X1490" s="2">
        <f t="shared" si="1102"/>
        <v>0</v>
      </c>
      <c r="Y1490" s="4">
        <f t="shared" si="1103"/>
        <v>0</v>
      </c>
      <c r="Z1490" s="106">
        <f t="shared" si="1117"/>
        <v>0</v>
      </c>
      <c r="AA1490" s="114">
        <f t="shared" si="1114"/>
        <v>0.05</v>
      </c>
      <c r="AB1490" s="112">
        <f t="shared" si="1104"/>
        <v>10</v>
      </c>
      <c r="AC1490" s="178">
        <f t="shared" si="1087"/>
        <v>30</v>
      </c>
      <c r="AD1490" s="11">
        <f t="shared" si="1115"/>
        <v>1.0013562009999999</v>
      </c>
      <c r="AE1490" s="106">
        <f t="shared" si="1118"/>
        <v>0.62873414000000005</v>
      </c>
      <c r="AF1490" s="106">
        <f t="shared" si="1105"/>
        <v>0.65303014000000004</v>
      </c>
      <c r="AG1490" s="106">
        <f t="shared" si="1106"/>
        <v>0</v>
      </c>
      <c r="AH1490" s="115" t="str">
        <f t="shared" si="1089"/>
        <v>A+J=</v>
      </c>
      <c r="AI1490" s="116">
        <f t="shared" si="1116"/>
        <v>45651</v>
      </c>
      <c r="AJ1490" s="10"/>
      <c r="AK1490" s="1"/>
      <c r="AL1490" s="10"/>
      <c r="AM1490" s="1"/>
      <c r="AN1490" s="1"/>
      <c r="AO1490" s="3"/>
      <c r="AP1490" s="3"/>
      <c r="AQ1490" s="4"/>
      <c r="AR1490" s="4"/>
      <c r="AS1490" s="4"/>
      <c r="AT1490" s="4"/>
      <c r="AU1490" s="4"/>
      <c r="AV1490" s="4"/>
      <c r="AW1490" s="1"/>
      <c r="AX1490" s="1"/>
      <c r="AY1490" s="1"/>
      <c r="AZ1490" s="1"/>
      <c r="BA1490" s="1"/>
      <c r="BB1490" s="1"/>
      <c r="BC1490" s="1"/>
      <c r="BD1490" s="1"/>
      <c r="BE1490" s="1"/>
      <c r="BG1490" s="1"/>
      <c r="BH1490" s="1"/>
    </row>
    <row r="1491" spans="1:194" ht="15" customHeight="1" x14ac:dyDescent="0.25">
      <c r="A1491" s="105">
        <f t="shared" si="1107"/>
        <v>45632</v>
      </c>
      <c r="B1491" s="106">
        <f t="shared" si="1094"/>
        <v>482.29291053294463</v>
      </c>
      <c r="C1491" s="2">
        <f t="shared" si="1108"/>
        <v>371.29041977999998</v>
      </c>
      <c r="D1491" s="2">
        <f t="shared" si="1109"/>
        <v>14.263864049999938</v>
      </c>
      <c r="E1491" s="106">
        <f t="shared" si="1095"/>
        <v>357.02655573000004</v>
      </c>
      <c r="F1491" s="21">
        <f t="shared" si="1110"/>
        <v>7036.33</v>
      </c>
      <c r="G1491" s="108">
        <f t="shared" si="1111"/>
        <v>7063.77</v>
      </c>
      <c r="H1491" s="109">
        <f t="shared" si="1090"/>
        <v>45591</v>
      </c>
      <c r="I1491" s="109">
        <f t="shared" si="1085"/>
        <v>45622</v>
      </c>
      <c r="J1491" s="110">
        <f t="shared" si="1096"/>
        <v>3.8997602443320289E-3</v>
      </c>
      <c r="K1491" s="117">
        <f t="shared" si="1086"/>
        <v>45651</v>
      </c>
      <c r="L1491" s="178">
        <f t="shared" si="1088"/>
        <v>30</v>
      </c>
      <c r="M1491" s="178">
        <f t="shared" si="1093"/>
        <v>11</v>
      </c>
      <c r="N1491" s="106">
        <f t="shared" si="1097"/>
        <v>1.00142814</v>
      </c>
      <c r="O1491" s="111">
        <f t="shared" si="1092"/>
        <v>1.00559942</v>
      </c>
      <c r="P1491" s="111">
        <f t="shared" si="1112"/>
        <v>1.2971106850024576</v>
      </c>
      <c r="Q1491" s="106">
        <f t="shared" si="1091"/>
        <v>1.2989631399999999</v>
      </c>
      <c r="R1491" s="106">
        <f t="shared" si="1113"/>
        <v>1.2486170000000001</v>
      </c>
      <c r="S1491" s="106">
        <f t="shared" si="1098"/>
        <v>463.59953007000001</v>
      </c>
      <c r="T1491" s="106">
        <f t="shared" si="1099"/>
        <v>3.5462390885188357</v>
      </c>
      <c r="U1491" s="106">
        <f t="shared" si="1100"/>
        <v>106.73778016442577</v>
      </c>
      <c r="V1491" s="106">
        <f t="shared" si="1101"/>
        <v>481.57443903294461</v>
      </c>
      <c r="W1491" s="19">
        <f t="shared" si="1084"/>
        <v>0</v>
      </c>
      <c r="X1491" s="2">
        <f t="shared" si="1102"/>
        <v>0</v>
      </c>
      <c r="Y1491" s="4">
        <f t="shared" si="1103"/>
        <v>0</v>
      </c>
      <c r="Z1491" s="106">
        <f t="shared" si="1117"/>
        <v>0</v>
      </c>
      <c r="AA1491" s="114">
        <f t="shared" si="1114"/>
        <v>0.05</v>
      </c>
      <c r="AB1491" s="112">
        <f t="shared" si="1104"/>
        <v>11</v>
      </c>
      <c r="AC1491" s="178">
        <f t="shared" si="1087"/>
        <v>30</v>
      </c>
      <c r="AD1491" s="11">
        <f t="shared" si="1115"/>
        <v>1.001491922</v>
      </c>
      <c r="AE1491" s="106">
        <f t="shared" si="1118"/>
        <v>0.69165432999999998</v>
      </c>
      <c r="AF1491" s="106">
        <f t="shared" si="1105"/>
        <v>0.71847150000000004</v>
      </c>
      <c r="AG1491" s="106">
        <f t="shared" si="1106"/>
        <v>0</v>
      </c>
      <c r="AH1491" s="115" t="str">
        <f t="shared" si="1089"/>
        <v>A+J=</v>
      </c>
      <c r="AI1491" s="116">
        <f t="shared" si="1116"/>
        <v>45651</v>
      </c>
      <c r="AJ1491" s="10"/>
      <c r="AK1491" s="1"/>
      <c r="AL1491" s="10"/>
      <c r="AM1491" s="1"/>
      <c r="AN1491" s="1"/>
      <c r="AO1491" s="3"/>
      <c r="AP1491" s="3"/>
      <c r="AQ1491" s="4"/>
      <c r="AR1491" s="4"/>
      <c r="AS1491" s="4"/>
      <c r="AT1491" s="4"/>
      <c r="AU1491" s="4"/>
      <c r="AV1491" s="4"/>
      <c r="AW1491" s="1"/>
      <c r="AX1491" s="1"/>
      <c r="AY1491" s="1"/>
      <c r="AZ1491" s="1"/>
      <c r="BA1491" s="1"/>
      <c r="BB1491" s="1"/>
      <c r="BC1491" s="1"/>
      <c r="BD1491" s="1"/>
      <c r="BE1491" s="1"/>
      <c r="BG1491" s="1"/>
      <c r="BH1491" s="1"/>
    </row>
    <row r="1492" spans="1:194" ht="15" customHeight="1" x14ac:dyDescent="0.25">
      <c r="A1492" s="105">
        <f t="shared" si="1107"/>
        <v>45633</v>
      </c>
      <c r="B1492" s="106">
        <f t="shared" si="1094"/>
        <v>482.41855063864739</v>
      </c>
      <c r="C1492" s="2">
        <f t="shared" si="1108"/>
        <v>371.29041977999998</v>
      </c>
      <c r="D1492" s="2">
        <f t="shared" si="1109"/>
        <v>14.263864049999938</v>
      </c>
      <c r="E1492" s="106">
        <f t="shared" si="1095"/>
        <v>357.02655573000004</v>
      </c>
      <c r="F1492" s="21">
        <f t="shared" si="1110"/>
        <v>7036.33</v>
      </c>
      <c r="G1492" s="108">
        <f t="shared" si="1111"/>
        <v>7063.77</v>
      </c>
      <c r="H1492" s="109">
        <f t="shared" si="1090"/>
        <v>45591</v>
      </c>
      <c r="I1492" s="109">
        <f t="shared" si="1085"/>
        <v>45622</v>
      </c>
      <c r="J1492" s="110">
        <f t="shared" si="1096"/>
        <v>3.8997602443320289E-3</v>
      </c>
      <c r="K1492" s="117">
        <f t="shared" si="1086"/>
        <v>45651</v>
      </c>
      <c r="L1492" s="178">
        <f t="shared" si="1088"/>
        <v>30</v>
      </c>
      <c r="M1492" s="178">
        <f t="shared" si="1093"/>
        <v>12</v>
      </c>
      <c r="N1492" s="106">
        <f t="shared" si="1097"/>
        <v>1.0015580799999999</v>
      </c>
      <c r="O1492" s="111">
        <f t="shared" si="1092"/>
        <v>1.00559942</v>
      </c>
      <c r="P1492" s="111">
        <f t="shared" si="1112"/>
        <v>1.2971106850024576</v>
      </c>
      <c r="Q1492" s="106">
        <f t="shared" si="1091"/>
        <v>1.2991316799999999</v>
      </c>
      <c r="R1492" s="106">
        <f t="shared" si="1113"/>
        <v>1.2486170000000001</v>
      </c>
      <c r="S1492" s="106">
        <f t="shared" si="1098"/>
        <v>463.59953007000001</v>
      </c>
      <c r="T1492" s="106">
        <f t="shared" si="1099"/>
        <v>3.5462390885188357</v>
      </c>
      <c r="U1492" s="106">
        <f t="shared" si="1100"/>
        <v>106.79795342012851</v>
      </c>
      <c r="V1492" s="106">
        <f t="shared" si="1101"/>
        <v>481.63461228864736</v>
      </c>
      <c r="W1492" s="19">
        <f t="shared" ref="W1492:W1555" si="1119">IF(VLOOKUP(A1492,AL$10:AX$312,13)=VLOOKUP(A1491,AL$10:AX$312,13),0,VLOOKUP(A1492,AL$10:AX$312,13))</f>
        <v>0</v>
      </c>
      <c r="X1492" s="2">
        <f t="shared" si="1102"/>
        <v>0</v>
      </c>
      <c r="Y1492" s="4">
        <f t="shared" si="1103"/>
        <v>0</v>
      </c>
      <c r="Z1492" s="106">
        <f t="shared" si="1117"/>
        <v>0</v>
      </c>
      <c r="AA1492" s="114">
        <f t="shared" si="1114"/>
        <v>0.05</v>
      </c>
      <c r="AB1492" s="112">
        <f t="shared" si="1104"/>
        <v>12</v>
      </c>
      <c r="AC1492" s="178">
        <f t="shared" si="1087"/>
        <v>30</v>
      </c>
      <c r="AD1492" s="11">
        <f t="shared" si="1115"/>
        <v>1.001627662</v>
      </c>
      <c r="AE1492" s="106">
        <f t="shared" si="1118"/>
        <v>0.75458333</v>
      </c>
      <c r="AF1492" s="106">
        <f t="shared" si="1105"/>
        <v>0.78393835000000001</v>
      </c>
      <c r="AG1492" s="106">
        <f t="shared" si="1106"/>
        <v>0</v>
      </c>
      <c r="AH1492" s="115" t="str">
        <f t="shared" si="1089"/>
        <v>A+J=</v>
      </c>
      <c r="AI1492" s="116">
        <f t="shared" si="1116"/>
        <v>45651</v>
      </c>
      <c r="AJ1492" s="10"/>
      <c r="AK1492" s="1"/>
      <c r="AL1492" s="10"/>
      <c r="AM1492" s="1"/>
      <c r="AN1492" s="1"/>
      <c r="AO1492" s="3"/>
      <c r="AP1492" s="3"/>
      <c r="AQ1492" s="4"/>
      <c r="AR1492" s="4"/>
      <c r="AS1492" s="4"/>
      <c r="AT1492" s="4"/>
      <c r="AU1492" s="4"/>
      <c r="AV1492" s="4"/>
      <c r="AW1492" s="1"/>
      <c r="AX1492" s="1"/>
      <c r="AY1492" s="1"/>
      <c r="AZ1492" s="1"/>
      <c r="BA1492" s="1"/>
      <c r="BB1492" s="1"/>
      <c r="BC1492" s="1"/>
      <c r="BD1492" s="1"/>
      <c r="BE1492" s="1"/>
      <c r="BG1492" s="1"/>
      <c r="BH1492" s="1"/>
    </row>
    <row r="1493" spans="1:194" ht="15" customHeight="1" x14ac:dyDescent="0.25">
      <c r="A1493" s="105">
        <f t="shared" si="1107"/>
        <v>45634</v>
      </c>
      <c r="B1493" s="106">
        <f t="shared" si="1094"/>
        <v>482.54422291488123</v>
      </c>
      <c r="C1493" s="2">
        <f t="shared" si="1108"/>
        <v>371.29041977999998</v>
      </c>
      <c r="D1493" s="2">
        <f t="shared" si="1109"/>
        <v>14.263864049999938</v>
      </c>
      <c r="E1493" s="106">
        <f t="shared" si="1095"/>
        <v>357.02655573000004</v>
      </c>
      <c r="F1493" s="21">
        <f t="shared" si="1110"/>
        <v>7036.33</v>
      </c>
      <c r="G1493" s="108">
        <f t="shared" si="1111"/>
        <v>7063.77</v>
      </c>
      <c r="H1493" s="109">
        <f t="shared" si="1090"/>
        <v>45591</v>
      </c>
      <c r="I1493" s="109">
        <f t="shared" ref="I1493:I1556" si="1120">IF(W1492&gt;0,A1493,I1492)</f>
        <v>45622</v>
      </c>
      <c r="J1493" s="110">
        <f t="shared" si="1096"/>
        <v>3.8997602443320289E-3</v>
      </c>
      <c r="K1493" s="117">
        <f t="shared" ref="K1493:K1556" si="1121">IF(DAY(A1492)=K$9,VLOOKUP(A1492,$AP$321:$AV$619,4),K1492)</f>
        <v>45651</v>
      </c>
      <c r="L1493" s="178">
        <f t="shared" si="1088"/>
        <v>30</v>
      </c>
      <c r="M1493" s="178">
        <f t="shared" si="1093"/>
        <v>13</v>
      </c>
      <c r="N1493" s="106">
        <f t="shared" si="1097"/>
        <v>1.00168803</v>
      </c>
      <c r="O1493" s="111">
        <f t="shared" si="1092"/>
        <v>1.00559942</v>
      </c>
      <c r="P1493" s="111">
        <f t="shared" si="1112"/>
        <v>1.2971106850024576</v>
      </c>
      <c r="Q1493" s="106">
        <f t="shared" si="1091"/>
        <v>1.29930024</v>
      </c>
      <c r="R1493" s="106">
        <f t="shared" si="1113"/>
        <v>1.2486170000000001</v>
      </c>
      <c r="S1493" s="106">
        <f t="shared" si="1098"/>
        <v>463.59953007000001</v>
      </c>
      <c r="T1493" s="106">
        <f t="shared" si="1099"/>
        <v>3.5462390885188357</v>
      </c>
      <c r="U1493" s="106">
        <f t="shared" si="1100"/>
        <v>106.85813381636238</v>
      </c>
      <c r="V1493" s="106">
        <f t="shared" si="1101"/>
        <v>481.69479268488124</v>
      </c>
      <c r="W1493" s="19">
        <f t="shared" si="1119"/>
        <v>0</v>
      </c>
      <c r="X1493" s="2">
        <f t="shared" si="1102"/>
        <v>0</v>
      </c>
      <c r="Y1493" s="4">
        <f t="shared" si="1103"/>
        <v>0</v>
      </c>
      <c r="Z1493" s="106">
        <f t="shared" si="1117"/>
        <v>0</v>
      </c>
      <c r="AA1493" s="114">
        <f t="shared" si="1114"/>
        <v>0.05</v>
      </c>
      <c r="AB1493" s="112">
        <f t="shared" si="1104"/>
        <v>13</v>
      </c>
      <c r="AC1493" s="178">
        <f t="shared" ref="AC1493:AC1556" si="1122">IF(DAY(A1492)=25,VLOOKUP(A1492,$AP$321:$AV$619,7),AC1492)</f>
        <v>30</v>
      </c>
      <c r="AD1493" s="11">
        <f t="shared" si="1115"/>
        <v>1.0017634200000001</v>
      </c>
      <c r="AE1493" s="106">
        <f t="shared" si="1118"/>
        <v>0.81752068</v>
      </c>
      <c r="AF1493" s="106">
        <f t="shared" si="1105"/>
        <v>0.84943022999999995</v>
      </c>
      <c r="AG1493" s="106">
        <f t="shared" si="1106"/>
        <v>0</v>
      </c>
      <c r="AH1493" s="115" t="str">
        <f t="shared" si="1089"/>
        <v>A+J=</v>
      </c>
      <c r="AI1493" s="116">
        <f t="shared" si="1116"/>
        <v>45651</v>
      </c>
      <c r="AJ1493" s="10"/>
      <c r="AK1493" s="1"/>
      <c r="AL1493" s="10"/>
      <c r="AM1493" s="1"/>
      <c r="AN1493" s="1"/>
      <c r="AO1493" s="3"/>
      <c r="AP1493" s="3"/>
      <c r="AQ1493" s="4"/>
      <c r="AR1493" s="4"/>
      <c r="AS1493" s="4"/>
      <c r="AT1493" s="4"/>
      <c r="AU1493" s="4"/>
      <c r="AV1493" s="4"/>
      <c r="AW1493" s="1"/>
      <c r="AX1493" s="1"/>
      <c r="AY1493" s="1"/>
      <c r="AZ1493" s="1"/>
      <c r="BA1493" s="1"/>
      <c r="BB1493" s="1"/>
      <c r="BC1493" s="1"/>
      <c r="BD1493" s="1"/>
      <c r="BE1493" s="1"/>
      <c r="BG1493" s="1"/>
      <c r="BH1493" s="1"/>
    </row>
    <row r="1494" spans="1:194" ht="15" customHeight="1" x14ac:dyDescent="0.25">
      <c r="A1494" s="105">
        <f t="shared" si="1107"/>
        <v>45635</v>
      </c>
      <c r="B1494" s="106">
        <f t="shared" si="1094"/>
        <v>482.66992377138064</v>
      </c>
      <c r="C1494" s="2">
        <f t="shared" si="1108"/>
        <v>371.29041977999998</v>
      </c>
      <c r="D1494" s="2">
        <f t="shared" si="1109"/>
        <v>14.263864049999938</v>
      </c>
      <c r="E1494" s="106">
        <f t="shared" si="1095"/>
        <v>357.02655573000004</v>
      </c>
      <c r="F1494" s="21">
        <f t="shared" si="1110"/>
        <v>7036.33</v>
      </c>
      <c r="G1494" s="108">
        <f t="shared" si="1111"/>
        <v>7063.77</v>
      </c>
      <c r="H1494" s="109">
        <f t="shared" si="1090"/>
        <v>45591</v>
      </c>
      <c r="I1494" s="109">
        <f t="shared" si="1120"/>
        <v>45622</v>
      </c>
      <c r="J1494" s="110">
        <f t="shared" si="1096"/>
        <v>3.8997602443320289E-3</v>
      </c>
      <c r="K1494" s="117">
        <f t="shared" si="1121"/>
        <v>45651</v>
      </c>
      <c r="L1494" s="178">
        <f t="shared" si="1088"/>
        <v>30</v>
      </c>
      <c r="M1494" s="178">
        <f t="shared" si="1093"/>
        <v>14</v>
      </c>
      <c r="N1494" s="106">
        <f t="shared" si="1097"/>
        <v>1.0018179899999999</v>
      </c>
      <c r="O1494" s="111">
        <f t="shared" si="1092"/>
        <v>1.00559942</v>
      </c>
      <c r="P1494" s="111">
        <f t="shared" si="1112"/>
        <v>1.2971106850024576</v>
      </c>
      <c r="Q1494" s="106">
        <f t="shared" si="1091"/>
        <v>1.29946881</v>
      </c>
      <c r="R1494" s="106">
        <f t="shared" si="1113"/>
        <v>1.2486170000000001</v>
      </c>
      <c r="S1494" s="106">
        <f t="shared" si="1098"/>
        <v>463.59953007000001</v>
      </c>
      <c r="T1494" s="106">
        <f t="shared" si="1099"/>
        <v>3.5462390885188357</v>
      </c>
      <c r="U1494" s="106">
        <f t="shared" si="1100"/>
        <v>106.91831778286181</v>
      </c>
      <c r="V1494" s="106">
        <f t="shared" si="1101"/>
        <v>481.75497665138062</v>
      </c>
      <c r="W1494" s="19">
        <f t="shared" si="1119"/>
        <v>0</v>
      </c>
      <c r="X1494" s="2">
        <f t="shared" si="1102"/>
        <v>0</v>
      </c>
      <c r="Y1494" s="4">
        <f t="shared" si="1103"/>
        <v>0</v>
      </c>
      <c r="Z1494" s="106">
        <f t="shared" si="1117"/>
        <v>0</v>
      </c>
      <c r="AA1494" s="114">
        <f t="shared" si="1114"/>
        <v>0.05</v>
      </c>
      <c r="AB1494" s="112">
        <f t="shared" si="1104"/>
        <v>14</v>
      </c>
      <c r="AC1494" s="178">
        <f t="shared" si="1122"/>
        <v>30</v>
      </c>
      <c r="AD1494" s="11">
        <f t="shared" si="1115"/>
        <v>1.0018991960000001</v>
      </c>
      <c r="AE1494" s="106">
        <f t="shared" si="1118"/>
        <v>0.88046637000000005</v>
      </c>
      <c r="AF1494" s="106">
        <f t="shared" si="1105"/>
        <v>0.91494712</v>
      </c>
      <c r="AG1494" s="106">
        <f t="shared" si="1106"/>
        <v>0</v>
      </c>
      <c r="AH1494" s="115" t="str">
        <f t="shared" si="1089"/>
        <v>A+J=</v>
      </c>
      <c r="AI1494" s="116">
        <f t="shared" si="1116"/>
        <v>45651</v>
      </c>
      <c r="AJ1494" s="10"/>
      <c r="AK1494" s="1"/>
      <c r="AL1494" s="10"/>
      <c r="AM1494" s="1"/>
      <c r="AN1494" s="1"/>
      <c r="AO1494" s="3"/>
      <c r="AP1494" s="3"/>
      <c r="AQ1494" s="4"/>
      <c r="AR1494" s="4"/>
      <c r="AS1494" s="4"/>
      <c r="AT1494" s="4"/>
      <c r="AU1494" s="4"/>
      <c r="AV1494" s="4"/>
      <c r="AW1494" s="1"/>
      <c r="AX1494" s="1"/>
      <c r="AY1494" s="1"/>
      <c r="AZ1494" s="1"/>
      <c r="BA1494" s="1"/>
      <c r="BB1494" s="1"/>
      <c r="BC1494" s="1"/>
      <c r="BD1494" s="1"/>
      <c r="BE1494" s="1"/>
      <c r="BG1494" s="1"/>
      <c r="BH1494" s="1"/>
    </row>
    <row r="1495" spans="1:194" ht="15" customHeight="1" x14ac:dyDescent="0.25">
      <c r="A1495" s="105">
        <f t="shared" si="1107"/>
        <v>45636</v>
      </c>
      <c r="B1495" s="106">
        <f t="shared" si="1094"/>
        <v>482.79566801920782</v>
      </c>
      <c r="C1495" s="2">
        <f t="shared" si="1108"/>
        <v>371.29041977999998</v>
      </c>
      <c r="D1495" s="2">
        <f t="shared" si="1109"/>
        <v>14.263864049999938</v>
      </c>
      <c r="E1495" s="106">
        <f t="shared" si="1095"/>
        <v>357.02655573000004</v>
      </c>
      <c r="F1495" s="21">
        <f t="shared" si="1110"/>
        <v>7036.33</v>
      </c>
      <c r="G1495" s="108">
        <f t="shared" si="1111"/>
        <v>7063.77</v>
      </c>
      <c r="H1495" s="109">
        <f t="shared" si="1090"/>
        <v>45591</v>
      </c>
      <c r="I1495" s="109">
        <f t="shared" si="1120"/>
        <v>45622</v>
      </c>
      <c r="J1495" s="110">
        <f t="shared" si="1096"/>
        <v>3.8997602443320289E-3</v>
      </c>
      <c r="K1495" s="117">
        <f t="shared" si="1121"/>
        <v>45651</v>
      </c>
      <c r="L1495" s="178">
        <f t="shared" si="1088"/>
        <v>30</v>
      </c>
      <c r="M1495" s="178">
        <f t="shared" si="1093"/>
        <v>15</v>
      </c>
      <c r="N1495" s="106">
        <f t="shared" si="1097"/>
        <v>1.00194798</v>
      </c>
      <c r="O1495" s="111">
        <f t="shared" si="1092"/>
        <v>1.00559942</v>
      </c>
      <c r="P1495" s="111">
        <f t="shared" si="1112"/>
        <v>1.2971106850024576</v>
      </c>
      <c r="Q1495" s="106">
        <f t="shared" si="1091"/>
        <v>1.29963743</v>
      </c>
      <c r="R1495" s="106">
        <f t="shared" si="1113"/>
        <v>1.2486170000000001</v>
      </c>
      <c r="S1495" s="106">
        <f t="shared" si="1098"/>
        <v>463.59953007000001</v>
      </c>
      <c r="T1495" s="106">
        <f t="shared" si="1099"/>
        <v>3.5462390885188357</v>
      </c>
      <c r="U1495" s="106">
        <f t="shared" si="1100"/>
        <v>106.97851960068898</v>
      </c>
      <c r="V1495" s="106">
        <f t="shared" si="1101"/>
        <v>481.81517846920781</v>
      </c>
      <c r="W1495" s="19">
        <f t="shared" si="1119"/>
        <v>0</v>
      </c>
      <c r="X1495" s="2">
        <f t="shared" si="1102"/>
        <v>0</v>
      </c>
      <c r="Y1495" s="4">
        <f t="shared" si="1103"/>
        <v>0</v>
      </c>
      <c r="Z1495" s="106">
        <f t="shared" si="1117"/>
        <v>0</v>
      </c>
      <c r="AA1495" s="114">
        <f t="shared" si="1114"/>
        <v>0.05</v>
      </c>
      <c r="AB1495" s="112">
        <f t="shared" si="1104"/>
        <v>15</v>
      </c>
      <c r="AC1495" s="178">
        <f t="shared" si="1122"/>
        <v>30</v>
      </c>
      <c r="AD1495" s="11">
        <f t="shared" si="1115"/>
        <v>1.0020349909999999</v>
      </c>
      <c r="AE1495" s="106">
        <f t="shared" si="1118"/>
        <v>0.94342086999999997</v>
      </c>
      <c r="AF1495" s="106">
        <f t="shared" si="1105"/>
        <v>0.98048955000000004</v>
      </c>
      <c r="AG1495" s="106">
        <f t="shared" si="1106"/>
        <v>0</v>
      </c>
      <c r="AH1495" s="115" t="str">
        <f t="shared" si="1089"/>
        <v>A+J=</v>
      </c>
      <c r="AI1495" s="116">
        <f t="shared" si="1116"/>
        <v>45651</v>
      </c>
      <c r="AJ1495" s="22"/>
      <c r="AK1495" s="23"/>
      <c r="AL1495" s="22"/>
      <c r="AM1495" s="23"/>
      <c r="AN1495" s="23"/>
      <c r="AO1495" s="35"/>
      <c r="AP1495" s="35"/>
      <c r="AQ1495" s="38"/>
      <c r="AR1495" s="38"/>
      <c r="AS1495" s="38"/>
      <c r="AT1495" s="38"/>
      <c r="AU1495" s="38"/>
      <c r="AV1495" s="38"/>
      <c r="AW1495" s="23"/>
      <c r="AX1495" s="23"/>
      <c r="AY1495" s="23"/>
      <c r="AZ1495" s="23"/>
      <c r="BA1495" s="23"/>
      <c r="BB1495" s="23"/>
      <c r="BC1495" s="23"/>
      <c r="BD1495" s="23"/>
      <c r="BE1495" s="23"/>
      <c r="BG1495" s="23"/>
      <c r="BH1495" s="23"/>
      <c r="BI1495" s="23"/>
      <c r="BJ1495" s="23"/>
      <c r="BK1495" s="23"/>
      <c r="BL1495" s="23"/>
      <c r="BM1495" s="23"/>
      <c r="BN1495" s="23"/>
      <c r="BO1495" s="23"/>
      <c r="BP1495" s="23"/>
      <c r="BQ1495" s="23"/>
      <c r="BR1495" s="23"/>
      <c r="BS1495" s="23"/>
      <c r="BT1495" s="23"/>
      <c r="BU1495" s="23"/>
      <c r="BV1495" s="23"/>
      <c r="BW1495" s="23"/>
      <c r="BX1495" s="23"/>
      <c r="BY1495" s="23"/>
      <c r="BZ1495" s="23"/>
      <c r="CA1495" s="23"/>
      <c r="CB1495" s="23"/>
      <c r="CC1495" s="23"/>
      <c r="CD1495" s="23"/>
      <c r="CE1495" s="23"/>
      <c r="CF1495" s="23"/>
      <c r="CG1495" s="23"/>
      <c r="CH1495" s="23"/>
      <c r="CI1495" s="23"/>
      <c r="CJ1495" s="23"/>
      <c r="CK1495" s="23"/>
      <c r="CL1495" s="23"/>
      <c r="CM1495" s="23"/>
      <c r="CN1495" s="23"/>
      <c r="CO1495" s="23"/>
      <c r="CP1495" s="23"/>
      <c r="CQ1495" s="23"/>
      <c r="CR1495" s="23"/>
      <c r="CS1495" s="23"/>
      <c r="CT1495" s="23"/>
      <c r="CU1495" s="23"/>
      <c r="CV1495" s="23"/>
      <c r="CW1495" s="23"/>
      <c r="CX1495" s="23"/>
      <c r="CY1495" s="23"/>
      <c r="CZ1495" s="23"/>
      <c r="DA1495" s="23"/>
      <c r="DB1495" s="23"/>
      <c r="DC1495" s="23"/>
      <c r="DD1495" s="23"/>
      <c r="DE1495" s="23"/>
      <c r="DF1495" s="23"/>
      <c r="DG1495" s="23"/>
      <c r="DH1495" s="23"/>
      <c r="DI1495" s="23"/>
      <c r="DJ1495" s="23"/>
      <c r="DK1495" s="23"/>
      <c r="DL1495" s="23"/>
      <c r="DM1495" s="23"/>
      <c r="DN1495" s="23"/>
      <c r="DO1495" s="23"/>
      <c r="DP1495" s="23"/>
      <c r="DQ1495" s="23"/>
      <c r="DR1495" s="23"/>
      <c r="DS1495" s="23"/>
      <c r="DT1495" s="23"/>
      <c r="DU1495" s="23"/>
      <c r="DV1495" s="23"/>
      <c r="DW1495" s="23"/>
      <c r="DX1495" s="23"/>
      <c r="DY1495" s="23"/>
      <c r="DZ1495" s="23"/>
      <c r="EA1495" s="23"/>
      <c r="EB1495" s="23"/>
      <c r="EC1495" s="23"/>
      <c r="ED1495" s="23"/>
      <c r="EE1495" s="23"/>
      <c r="EF1495" s="23"/>
      <c r="EG1495" s="23"/>
      <c r="EH1495" s="23"/>
      <c r="EI1495" s="23"/>
      <c r="EJ1495" s="23"/>
      <c r="EK1495" s="23"/>
      <c r="EL1495" s="23"/>
      <c r="EM1495" s="23"/>
      <c r="EN1495" s="23"/>
      <c r="EO1495" s="23"/>
      <c r="EP1495" s="23"/>
      <c r="EQ1495" s="23"/>
      <c r="ER1495" s="23"/>
      <c r="ES1495" s="23"/>
      <c r="ET1495" s="23"/>
      <c r="EU1495" s="23"/>
      <c r="EV1495" s="23"/>
      <c r="EW1495" s="23"/>
      <c r="EX1495" s="23"/>
      <c r="EY1495" s="23"/>
      <c r="EZ1495" s="23"/>
      <c r="FA1495" s="23"/>
      <c r="FB1495" s="23"/>
      <c r="FC1495" s="23"/>
      <c r="FD1495" s="23"/>
      <c r="FE1495" s="23"/>
      <c r="FF1495" s="23"/>
      <c r="FG1495" s="23"/>
      <c r="FH1495" s="23"/>
      <c r="FI1495" s="23"/>
      <c r="FJ1495" s="23"/>
      <c r="FK1495" s="23"/>
      <c r="FL1495" s="23"/>
      <c r="FM1495" s="23"/>
      <c r="FN1495" s="23"/>
      <c r="FO1495" s="23"/>
      <c r="FP1495" s="23"/>
      <c r="FQ1495" s="23"/>
      <c r="FR1495" s="23"/>
      <c r="FS1495" s="23"/>
      <c r="FT1495" s="23"/>
      <c r="FU1495" s="23"/>
      <c r="FV1495" s="23"/>
      <c r="FW1495" s="23"/>
      <c r="FX1495" s="23"/>
      <c r="FY1495" s="23"/>
      <c r="FZ1495" s="23"/>
      <c r="GA1495" s="23"/>
      <c r="GB1495" s="23"/>
      <c r="GC1495" s="23"/>
      <c r="GD1495" s="23"/>
      <c r="GE1495" s="23"/>
      <c r="GF1495" s="23"/>
      <c r="GG1495" s="23"/>
      <c r="GH1495" s="23"/>
      <c r="GI1495" s="23"/>
      <c r="GJ1495" s="23"/>
      <c r="GK1495" s="23"/>
      <c r="GL1495" s="23"/>
    </row>
    <row r="1496" spans="1:194" ht="15" customHeight="1" x14ac:dyDescent="0.25">
      <c r="A1496" s="105">
        <f t="shared" si="1107"/>
        <v>45637</v>
      </c>
      <c r="B1496" s="106">
        <f t="shared" si="1094"/>
        <v>482.921437767035</v>
      </c>
      <c r="C1496" s="2">
        <f t="shared" si="1108"/>
        <v>371.29041977999998</v>
      </c>
      <c r="D1496" s="2">
        <f t="shared" si="1109"/>
        <v>14.263864049999938</v>
      </c>
      <c r="E1496" s="106">
        <f t="shared" si="1095"/>
        <v>357.02655573000004</v>
      </c>
      <c r="F1496" s="21">
        <f t="shared" si="1110"/>
        <v>7036.33</v>
      </c>
      <c r="G1496" s="108">
        <f t="shared" si="1111"/>
        <v>7063.77</v>
      </c>
      <c r="H1496" s="109">
        <f t="shared" si="1090"/>
        <v>45591</v>
      </c>
      <c r="I1496" s="109">
        <f t="shared" si="1120"/>
        <v>45622</v>
      </c>
      <c r="J1496" s="110">
        <f t="shared" si="1096"/>
        <v>3.8997602443320289E-3</v>
      </c>
      <c r="K1496" s="117">
        <f t="shared" si="1121"/>
        <v>45651</v>
      </c>
      <c r="L1496" s="178">
        <f t="shared" si="1088"/>
        <v>30</v>
      </c>
      <c r="M1496" s="178">
        <f t="shared" si="1093"/>
        <v>16</v>
      </c>
      <c r="N1496" s="106">
        <f t="shared" si="1097"/>
        <v>1.0020779799999999</v>
      </c>
      <c r="O1496" s="111">
        <f t="shared" si="1092"/>
        <v>1.00559942</v>
      </c>
      <c r="P1496" s="111">
        <f t="shared" si="1112"/>
        <v>1.2971106850024576</v>
      </c>
      <c r="Q1496" s="106">
        <f t="shared" si="1091"/>
        <v>1.2998060499999999</v>
      </c>
      <c r="R1496" s="106">
        <f t="shared" si="1113"/>
        <v>1.2486170000000001</v>
      </c>
      <c r="S1496" s="106">
        <f t="shared" si="1098"/>
        <v>463.59953007000001</v>
      </c>
      <c r="T1496" s="106">
        <f t="shared" si="1099"/>
        <v>3.5462390885188357</v>
      </c>
      <c r="U1496" s="106">
        <f t="shared" si="1100"/>
        <v>107.03872141851616</v>
      </c>
      <c r="V1496" s="106">
        <f t="shared" si="1101"/>
        <v>481.875380287035</v>
      </c>
      <c r="W1496" s="19">
        <f t="shared" si="1119"/>
        <v>0</v>
      </c>
      <c r="X1496" s="2">
        <f t="shared" si="1102"/>
        <v>0</v>
      </c>
      <c r="Y1496" s="4">
        <f t="shared" si="1103"/>
        <v>0</v>
      </c>
      <c r="Z1496" s="106">
        <f t="shared" si="1117"/>
        <v>0</v>
      </c>
      <c r="AA1496" s="114">
        <f t="shared" si="1114"/>
        <v>0.05</v>
      </c>
      <c r="AB1496" s="112">
        <f t="shared" si="1104"/>
        <v>16</v>
      </c>
      <c r="AC1496" s="178">
        <f t="shared" si="1122"/>
        <v>30</v>
      </c>
      <c r="AD1496" s="11">
        <f t="shared" si="1115"/>
        <v>1.002170805</v>
      </c>
      <c r="AE1496" s="106">
        <f t="shared" si="1118"/>
        <v>1.00638417</v>
      </c>
      <c r="AF1496" s="106">
        <f t="shared" si="1105"/>
        <v>1.04605748</v>
      </c>
      <c r="AG1496" s="106">
        <f t="shared" si="1106"/>
        <v>0</v>
      </c>
      <c r="AH1496" s="115" t="str">
        <f t="shared" si="1089"/>
        <v>A+J=</v>
      </c>
      <c r="AI1496" s="116">
        <f t="shared" si="1116"/>
        <v>45651</v>
      </c>
      <c r="AJ1496" s="10"/>
      <c r="AK1496" s="1"/>
      <c r="AL1496" s="10"/>
      <c r="AM1496" s="1"/>
      <c r="AN1496" s="1"/>
      <c r="AO1496" s="3"/>
      <c r="AP1496" s="3"/>
      <c r="AQ1496" s="4"/>
      <c r="AR1496" s="4"/>
      <c r="AS1496" s="4"/>
      <c r="AT1496" s="4"/>
      <c r="AU1496" s="4"/>
      <c r="AV1496" s="4"/>
      <c r="AW1496" s="1"/>
      <c r="AX1496" s="1"/>
      <c r="AY1496" s="1"/>
      <c r="AZ1496" s="1"/>
      <c r="BA1496" s="1"/>
      <c r="BB1496" s="1"/>
      <c r="BC1496" s="1"/>
      <c r="BD1496" s="1"/>
      <c r="BE1496" s="1"/>
      <c r="BG1496" s="1"/>
      <c r="BH1496" s="1"/>
    </row>
    <row r="1497" spans="1:194" ht="15" customHeight="1" x14ac:dyDescent="0.25">
      <c r="A1497" s="105">
        <f t="shared" si="1107"/>
        <v>45638</v>
      </c>
      <c r="B1497" s="106">
        <f t="shared" si="1094"/>
        <v>483.04724279565886</v>
      </c>
      <c r="C1497" s="2">
        <f t="shared" si="1108"/>
        <v>371.29041977999998</v>
      </c>
      <c r="D1497" s="2">
        <f t="shared" si="1109"/>
        <v>14.263864049999938</v>
      </c>
      <c r="E1497" s="106">
        <f t="shared" si="1095"/>
        <v>357.02655573000004</v>
      </c>
      <c r="F1497" s="21">
        <f t="shared" si="1110"/>
        <v>7036.33</v>
      </c>
      <c r="G1497" s="108">
        <f t="shared" si="1111"/>
        <v>7063.77</v>
      </c>
      <c r="H1497" s="109">
        <f t="shared" si="1090"/>
        <v>45591</v>
      </c>
      <c r="I1497" s="109">
        <f t="shared" si="1120"/>
        <v>45622</v>
      </c>
      <c r="J1497" s="110">
        <f t="shared" si="1096"/>
        <v>3.8997602443320289E-3</v>
      </c>
      <c r="K1497" s="117">
        <f t="shared" si="1121"/>
        <v>45651</v>
      </c>
      <c r="L1497" s="178">
        <f t="shared" si="1088"/>
        <v>30</v>
      </c>
      <c r="M1497" s="178">
        <f t="shared" si="1093"/>
        <v>17</v>
      </c>
      <c r="N1497" s="106">
        <f t="shared" si="1097"/>
        <v>1.002208</v>
      </c>
      <c r="O1497" s="111">
        <f t="shared" si="1092"/>
        <v>1.00559942</v>
      </c>
      <c r="P1497" s="111">
        <f t="shared" si="1112"/>
        <v>1.2971106850024576</v>
      </c>
      <c r="Q1497" s="106">
        <f t="shared" si="1091"/>
        <v>1.2999746999999999</v>
      </c>
      <c r="R1497" s="106">
        <f t="shared" si="1113"/>
        <v>1.2486170000000001</v>
      </c>
      <c r="S1497" s="106">
        <f t="shared" si="1098"/>
        <v>463.59953007000001</v>
      </c>
      <c r="T1497" s="106">
        <f t="shared" si="1099"/>
        <v>3.5462390885188357</v>
      </c>
      <c r="U1497" s="106">
        <f t="shared" si="1100"/>
        <v>107.09893394714001</v>
      </c>
      <c r="V1497" s="106">
        <f t="shared" si="1101"/>
        <v>481.93559281565888</v>
      </c>
      <c r="W1497" s="19">
        <f t="shared" si="1119"/>
        <v>0</v>
      </c>
      <c r="X1497" s="2">
        <f t="shared" si="1102"/>
        <v>0</v>
      </c>
      <c r="Y1497" s="4">
        <f t="shared" si="1103"/>
        <v>0</v>
      </c>
      <c r="Z1497" s="106">
        <f t="shared" si="1117"/>
        <v>0</v>
      </c>
      <c r="AA1497" s="114">
        <f t="shared" si="1114"/>
        <v>0.05</v>
      </c>
      <c r="AB1497" s="112">
        <f t="shared" si="1104"/>
        <v>17</v>
      </c>
      <c r="AC1497" s="178">
        <f t="shared" si="1122"/>
        <v>30</v>
      </c>
      <c r="AD1497" s="11">
        <f t="shared" si="1115"/>
        <v>1.0023066359999999</v>
      </c>
      <c r="AE1497" s="106">
        <f t="shared" si="1118"/>
        <v>1.0693553600000001</v>
      </c>
      <c r="AF1497" s="106">
        <f t="shared" si="1105"/>
        <v>1.1116499799999999</v>
      </c>
      <c r="AG1497" s="106">
        <f t="shared" si="1106"/>
        <v>0</v>
      </c>
      <c r="AH1497" s="115" t="str">
        <f t="shared" si="1089"/>
        <v>A+J=</v>
      </c>
      <c r="AI1497" s="116">
        <f t="shared" si="1116"/>
        <v>45651</v>
      </c>
      <c r="AJ1497" s="10"/>
      <c r="AK1497" s="1"/>
      <c r="AL1497" s="10"/>
      <c r="AM1497" s="1"/>
      <c r="AN1497" s="1"/>
      <c r="AO1497" s="3"/>
      <c r="AP1497" s="3"/>
      <c r="AQ1497" s="4"/>
      <c r="AR1497" s="4"/>
      <c r="AS1497" s="4"/>
      <c r="AT1497" s="4"/>
      <c r="AU1497" s="4"/>
      <c r="AV1497" s="4"/>
      <c r="AW1497" s="1"/>
      <c r="AX1497" s="1"/>
      <c r="AY1497" s="1"/>
      <c r="AZ1497" s="1"/>
      <c r="BA1497" s="1"/>
      <c r="BB1497" s="1"/>
      <c r="BC1497" s="1"/>
      <c r="BD1497" s="1"/>
      <c r="BE1497" s="1"/>
      <c r="BG1497" s="1"/>
      <c r="BH1497" s="1"/>
    </row>
    <row r="1498" spans="1:194" ht="15" customHeight="1" x14ac:dyDescent="0.25">
      <c r="A1498" s="105">
        <f t="shared" si="1107"/>
        <v>45639</v>
      </c>
      <c r="B1498" s="106">
        <f t="shared" si="1094"/>
        <v>483.1730769245483</v>
      </c>
      <c r="C1498" s="2">
        <f t="shared" si="1108"/>
        <v>371.29041977999998</v>
      </c>
      <c r="D1498" s="2">
        <f t="shared" si="1109"/>
        <v>14.263864049999938</v>
      </c>
      <c r="E1498" s="106">
        <f t="shared" si="1095"/>
        <v>357.02655573000004</v>
      </c>
      <c r="F1498" s="21">
        <f t="shared" si="1110"/>
        <v>7036.33</v>
      </c>
      <c r="G1498" s="108">
        <f t="shared" si="1111"/>
        <v>7063.77</v>
      </c>
      <c r="H1498" s="109">
        <f t="shared" si="1090"/>
        <v>45591</v>
      </c>
      <c r="I1498" s="109">
        <f t="shared" si="1120"/>
        <v>45622</v>
      </c>
      <c r="J1498" s="110">
        <f t="shared" si="1096"/>
        <v>3.8997602443320289E-3</v>
      </c>
      <c r="K1498" s="117">
        <f t="shared" si="1121"/>
        <v>45651</v>
      </c>
      <c r="L1498" s="178">
        <f t="shared" si="1088"/>
        <v>30</v>
      </c>
      <c r="M1498" s="178">
        <f t="shared" si="1093"/>
        <v>18</v>
      </c>
      <c r="N1498" s="106">
        <f t="shared" si="1097"/>
        <v>1.00233803</v>
      </c>
      <c r="O1498" s="111">
        <f t="shared" si="1092"/>
        <v>1.00559942</v>
      </c>
      <c r="P1498" s="111">
        <f t="shared" si="1112"/>
        <v>1.2971106850024576</v>
      </c>
      <c r="Q1498" s="106">
        <f t="shared" si="1091"/>
        <v>1.3001433600000001</v>
      </c>
      <c r="R1498" s="106">
        <f t="shared" si="1113"/>
        <v>1.2486170000000001</v>
      </c>
      <c r="S1498" s="106">
        <f t="shared" si="1098"/>
        <v>463.59953007000001</v>
      </c>
      <c r="T1498" s="106">
        <f t="shared" si="1099"/>
        <v>3.5462390885188357</v>
      </c>
      <c r="U1498" s="106">
        <f t="shared" si="1100"/>
        <v>107.1591500460295</v>
      </c>
      <c r="V1498" s="106">
        <f t="shared" si="1101"/>
        <v>481.99580891454832</v>
      </c>
      <c r="W1498" s="19">
        <f t="shared" si="1119"/>
        <v>0</v>
      </c>
      <c r="X1498" s="2">
        <f t="shared" si="1102"/>
        <v>0</v>
      </c>
      <c r="Y1498" s="4">
        <f t="shared" si="1103"/>
        <v>0</v>
      </c>
      <c r="Z1498" s="106">
        <f t="shared" si="1117"/>
        <v>0</v>
      </c>
      <c r="AA1498" s="114">
        <f t="shared" si="1114"/>
        <v>0.05</v>
      </c>
      <c r="AB1498" s="112">
        <f t="shared" si="1104"/>
        <v>18</v>
      </c>
      <c r="AC1498" s="178">
        <f t="shared" si="1122"/>
        <v>30</v>
      </c>
      <c r="AD1498" s="11">
        <f t="shared" si="1115"/>
        <v>1.0024424860000001</v>
      </c>
      <c r="AE1498" s="106">
        <f t="shared" si="1118"/>
        <v>1.1323353599999999</v>
      </c>
      <c r="AF1498" s="106">
        <f t="shared" si="1105"/>
        <v>1.1772680099999999</v>
      </c>
      <c r="AG1498" s="106">
        <f t="shared" si="1106"/>
        <v>0</v>
      </c>
      <c r="AH1498" s="115" t="str">
        <f t="shared" si="1089"/>
        <v>A+J=</v>
      </c>
      <c r="AI1498" s="116">
        <f t="shared" si="1116"/>
        <v>45651</v>
      </c>
      <c r="AJ1498" s="10"/>
      <c r="AK1498" s="1"/>
      <c r="AL1498" s="10"/>
      <c r="AM1498" s="1"/>
      <c r="AN1498" s="1"/>
      <c r="AO1498" s="3"/>
      <c r="AP1498" s="3"/>
      <c r="AQ1498" s="4"/>
      <c r="AR1498" s="4"/>
      <c r="AS1498" s="4"/>
      <c r="AT1498" s="4"/>
      <c r="AU1498" s="4"/>
      <c r="AV1498" s="4"/>
      <c r="AW1498" s="1"/>
      <c r="AX1498" s="1"/>
      <c r="AY1498" s="1"/>
      <c r="AZ1498" s="1"/>
      <c r="BA1498" s="1"/>
      <c r="BB1498" s="1"/>
      <c r="BC1498" s="1"/>
      <c r="BD1498" s="1"/>
      <c r="BE1498" s="1"/>
      <c r="BG1498" s="1"/>
      <c r="BH1498" s="1"/>
    </row>
    <row r="1499" spans="1:194" ht="15" customHeight="1" x14ac:dyDescent="0.25">
      <c r="A1499" s="105">
        <f t="shared" si="1107"/>
        <v>45640</v>
      </c>
      <c r="B1499" s="106">
        <f t="shared" si="1094"/>
        <v>483.29894730423445</v>
      </c>
      <c r="C1499" s="2">
        <f t="shared" si="1108"/>
        <v>371.29041977999998</v>
      </c>
      <c r="D1499" s="2">
        <f t="shared" si="1109"/>
        <v>14.263864049999938</v>
      </c>
      <c r="E1499" s="106">
        <f t="shared" si="1095"/>
        <v>357.02655573000004</v>
      </c>
      <c r="F1499" s="21">
        <f t="shared" si="1110"/>
        <v>7036.33</v>
      </c>
      <c r="G1499" s="108">
        <f t="shared" si="1111"/>
        <v>7063.77</v>
      </c>
      <c r="H1499" s="109">
        <f t="shared" si="1090"/>
        <v>45591</v>
      </c>
      <c r="I1499" s="109">
        <f t="shared" si="1120"/>
        <v>45622</v>
      </c>
      <c r="J1499" s="110">
        <f t="shared" si="1096"/>
        <v>3.8997602443320289E-3</v>
      </c>
      <c r="K1499" s="117">
        <f t="shared" si="1121"/>
        <v>45651</v>
      </c>
      <c r="L1499" s="178">
        <f t="shared" si="1088"/>
        <v>30</v>
      </c>
      <c r="M1499" s="178">
        <f t="shared" si="1093"/>
        <v>19</v>
      </c>
      <c r="N1499" s="106">
        <f t="shared" si="1097"/>
        <v>1.0024680800000001</v>
      </c>
      <c r="O1499" s="111">
        <f t="shared" si="1092"/>
        <v>1.00559942</v>
      </c>
      <c r="P1499" s="111">
        <f t="shared" si="1112"/>
        <v>1.2971106850024576</v>
      </c>
      <c r="Q1499" s="106">
        <f t="shared" si="1091"/>
        <v>1.3003120500000001</v>
      </c>
      <c r="R1499" s="106">
        <f t="shared" si="1113"/>
        <v>1.2486170000000001</v>
      </c>
      <c r="S1499" s="106">
        <f t="shared" si="1098"/>
        <v>463.59953007000001</v>
      </c>
      <c r="T1499" s="106">
        <f t="shared" si="1099"/>
        <v>3.5462390885188357</v>
      </c>
      <c r="U1499" s="106">
        <f t="shared" si="1100"/>
        <v>107.21937685571558</v>
      </c>
      <c r="V1499" s="106">
        <f t="shared" si="1101"/>
        <v>482.05603572423445</v>
      </c>
      <c r="W1499" s="19">
        <f t="shared" si="1119"/>
        <v>0</v>
      </c>
      <c r="X1499" s="2">
        <f t="shared" si="1102"/>
        <v>0</v>
      </c>
      <c r="Y1499" s="4">
        <f t="shared" si="1103"/>
        <v>0</v>
      </c>
      <c r="Z1499" s="106">
        <f t="shared" si="1117"/>
        <v>0</v>
      </c>
      <c r="AA1499" s="114">
        <f t="shared" si="1114"/>
        <v>0.05</v>
      </c>
      <c r="AB1499" s="112">
        <f t="shared" si="1104"/>
        <v>19</v>
      </c>
      <c r="AC1499" s="178">
        <f t="shared" si="1122"/>
        <v>30</v>
      </c>
      <c r="AD1499" s="11">
        <f t="shared" si="1115"/>
        <v>1.002578355</v>
      </c>
      <c r="AE1499" s="106">
        <f t="shared" si="1118"/>
        <v>1.19532416</v>
      </c>
      <c r="AF1499" s="106">
        <f t="shared" si="1105"/>
        <v>1.2429115799999999</v>
      </c>
      <c r="AG1499" s="106">
        <f t="shared" si="1106"/>
        <v>0</v>
      </c>
      <c r="AH1499" s="115" t="str">
        <f t="shared" si="1089"/>
        <v>A+J=</v>
      </c>
      <c r="AI1499" s="116">
        <f t="shared" si="1116"/>
        <v>45651</v>
      </c>
      <c r="AJ1499" s="10"/>
      <c r="AK1499" s="1"/>
      <c r="AL1499" s="10"/>
      <c r="AM1499" s="1"/>
      <c r="AN1499" s="1"/>
      <c r="AO1499" s="3"/>
      <c r="AP1499" s="3"/>
      <c r="AQ1499" s="4"/>
      <c r="AR1499" s="4"/>
      <c r="AS1499" s="4"/>
      <c r="AT1499" s="4"/>
      <c r="AU1499" s="4"/>
      <c r="AV1499" s="4"/>
      <c r="AW1499" s="1"/>
      <c r="AX1499" s="1"/>
      <c r="AY1499" s="1"/>
      <c r="AZ1499" s="1"/>
      <c r="BA1499" s="1"/>
      <c r="BB1499" s="1"/>
      <c r="BC1499" s="1"/>
      <c r="BD1499" s="1"/>
      <c r="BE1499" s="1"/>
      <c r="BG1499" s="1"/>
      <c r="BH1499" s="1"/>
    </row>
    <row r="1500" spans="1:194" ht="15" customHeight="1" x14ac:dyDescent="0.25">
      <c r="A1500" s="105">
        <f t="shared" si="1107"/>
        <v>45641</v>
      </c>
      <c r="B1500" s="106">
        <f t="shared" si="1094"/>
        <v>483.42485347471722</v>
      </c>
      <c r="C1500" s="2">
        <f t="shared" si="1108"/>
        <v>371.29041977999998</v>
      </c>
      <c r="D1500" s="2">
        <f t="shared" si="1109"/>
        <v>14.263864049999938</v>
      </c>
      <c r="E1500" s="106">
        <f t="shared" si="1095"/>
        <v>357.02655573000004</v>
      </c>
      <c r="F1500" s="21">
        <f t="shared" si="1110"/>
        <v>7036.33</v>
      </c>
      <c r="G1500" s="108">
        <f t="shared" si="1111"/>
        <v>7063.77</v>
      </c>
      <c r="H1500" s="109">
        <f t="shared" si="1090"/>
        <v>45591</v>
      </c>
      <c r="I1500" s="109">
        <f t="shared" si="1120"/>
        <v>45622</v>
      </c>
      <c r="J1500" s="110">
        <f t="shared" si="1096"/>
        <v>3.8997602443320289E-3</v>
      </c>
      <c r="K1500" s="117">
        <f t="shared" si="1121"/>
        <v>45651</v>
      </c>
      <c r="L1500" s="178">
        <f t="shared" si="1088"/>
        <v>30</v>
      </c>
      <c r="M1500" s="178">
        <f t="shared" si="1093"/>
        <v>20</v>
      </c>
      <c r="N1500" s="106">
        <f t="shared" si="1097"/>
        <v>1.0025981500000001</v>
      </c>
      <c r="O1500" s="111">
        <f t="shared" si="1092"/>
        <v>1.00559942</v>
      </c>
      <c r="P1500" s="111">
        <f t="shared" si="1112"/>
        <v>1.2971106850024576</v>
      </c>
      <c r="Q1500" s="106">
        <f t="shared" si="1091"/>
        <v>1.3004807700000001</v>
      </c>
      <c r="R1500" s="106">
        <f t="shared" si="1113"/>
        <v>1.2486170000000001</v>
      </c>
      <c r="S1500" s="106">
        <f t="shared" si="1098"/>
        <v>463.59953007000001</v>
      </c>
      <c r="T1500" s="106">
        <f t="shared" si="1099"/>
        <v>3.5462390885188357</v>
      </c>
      <c r="U1500" s="106">
        <f t="shared" si="1100"/>
        <v>107.27961437619835</v>
      </c>
      <c r="V1500" s="106">
        <f t="shared" si="1101"/>
        <v>482.11627324471721</v>
      </c>
      <c r="W1500" s="19">
        <f t="shared" si="1119"/>
        <v>0</v>
      </c>
      <c r="X1500" s="2">
        <f t="shared" si="1102"/>
        <v>0</v>
      </c>
      <c r="Y1500" s="4">
        <f t="shared" si="1103"/>
        <v>0</v>
      </c>
      <c r="Z1500" s="106">
        <f t="shared" si="1117"/>
        <v>0</v>
      </c>
      <c r="AA1500" s="114">
        <f t="shared" si="1114"/>
        <v>0.05</v>
      </c>
      <c r="AB1500" s="112">
        <f t="shared" si="1104"/>
        <v>20</v>
      </c>
      <c r="AC1500" s="178">
        <f t="shared" si="1122"/>
        <v>30</v>
      </c>
      <c r="AD1500" s="11">
        <f t="shared" si="1115"/>
        <v>1.0027142419999999</v>
      </c>
      <c r="AE1500" s="106">
        <f t="shared" si="1118"/>
        <v>1.2583213099999999</v>
      </c>
      <c r="AF1500" s="106">
        <f t="shared" si="1105"/>
        <v>1.30858023</v>
      </c>
      <c r="AG1500" s="106">
        <f t="shared" si="1106"/>
        <v>0</v>
      </c>
      <c r="AH1500" s="115" t="str">
        <f t="shared" si="1089"/>
        <v>A+J=</v>
      </c>
      <c r="AI1500" s="116">
        <f t="shared" si="1116"/>
        <v>45651</v>
      </c>
      <c r="AJ1500" s="10"/>
      <c r="AK1500" s="1"/>
      <c r="AL1500" s="10"/>
      <c r="AM1500" s="1"/>
      <c r="AN1500" s="1"/>
      <c r="AO1500" s="3"/>
      <c r="AP1500" s="3"/>
      <c r="AQ1500" s="4"/>
      <c r="AR1500" s="4"/>
      <c r="AS1500" s="4"/>
      <c r="AT1500" s="4"/>
      <c r="AU1500" s="4"/>
      <c r="AV1500" s="4"/>
      <c r="AW1500" s="1"/>
      <c r="AX1500" s="1"/>
      <c r="AY1500" s="1"/>
      <c r="AZ1500" s="1"/>
      <c r="BA1500" s="1"/>
      <c r="BB1500" s="1"/>
      <c r="BC1500" s="1"/>
      <c r="BD1500" s="1"/>
      <c r="BE1500" s="1"/>
      <c r="BG1500" s="1"/>
      <c r="BH1500" s="1"/>
    </row>
    <row r="1501" spans="1:194" ht="15" customHeight="1" x14ac:dyDescent="0.25">
      <c r="A1501" s="105">
        <f t="shared" si="1107"/>
        <v>45642</v>
      </c>
      <c r="B1501" s="106">
        <f t="shared" si="1094"/>
        <v>483.55078827546555</v>
      </c>
      <c r="C1501" s="2">
        <f t="shared" si="1108"/>
        <v>371.29041977999998</v>
      </c>
      <c r="D1501" s="2">
        <f t="shared" si="1109"/>
        <v>14.263864049999938</v>
      </c>
      <c r="E1501" s="106">
        <f t="shared" si="1095"/>
        <v>357.02655573000004</v>
      </c>
      <c r="F1501" s="21">
        <f t="shared" si="1110"/>
        <v>7036.33</v>
      </c>
      <c r="G1501" s="108">
        <f t="shared" si="1111"/>
        <v>7063.77</v>
      </c>
      <c r="H1501" s="109">
        <f t="shared" si="1090"/>
        <v>45591</v>
      </c>
      <c r="I1501" s="109">
        <f t="shared" si="1120"/>
        <v>45622</v>
      </c>
      <c r="J1501" s="110">
        <f t="shared" si="1096"/>
        <v>3.8997602443320289E-3</v>
      </c>
      <c r="K1501" s="117">
        <f t="shared" si="1121"/>
        <v>45651</v>
      </c>
      <c r="L1501" s="178">
        <f t="shared" ref="L1501:L1564" si="1123">IF(DAY(A1500)=25,VLOOKUP(A1500,$AP$321:$AY$700,7),L1500)</f>
        <v>30</v>
      </c>
      <c r="M1501" s="178">
        <f t="shared" si="1093"/>
        <v>21</v>
      </c>
      <c r="N1501" s="106">
        <f t="shared" si="1097"/>
        <v>1.00272823</v>
      </c>
      <c r="O1501" s="111">
        <f t="shared" si="1092"/>
        <v>1.00559942</v>
      </c>
      <c r="P1501" s="111">
        <f t="shared" si="1112"/>
        <v>1.2971106850024576</v>
      </c>
      <c r="Q1501" s="106">
        <f t="shared" si="1091"/>
        <v>1.3006495</v>
      </c>
      <c r="R1501" s="106">
        <f t="shared" si="1113"/>
        <v>1.2486170000000001</v>
      </c>
      <c r="S1501" s="106">
        <f t="shared" si="1098"/>
        <v>463.59953007000001</v>
      </c>
      <c r="T1501" s="106">
        <f t="shared" si="1099"/>
        <v>3.5462390885188357</v>
      </c>
      <c r="U1501" s="106">
        <f t="shared" si="1100"/>
        <v>107.33985546694666</v>
      </c>
      <c r="V1501" s="106">
        <f t="shared" si="1101"/>
        <v>482.17651433546553</v>
      </c>
      <c r="W1501" s="19">
        <f t="shared" si="1119"/>
        <v>0</v>
      </c>
      <c r="X1501" s="2">
        <f t="shared" si="1102"/>
        <v>0</v>
      </c>
      <c r="Y1501" s="4">
        <f t="shared" si="1103"/>
        <v>0</v>
      </c>
      <c r="Z1501" s="106">
        <f t="shared" si="1117"/>
        <v>0</v>
      </c>
      <c r="AA1501" s="114">
        <f t="shared" si="1114"/>
        <v>0.05</v>
      </c>
      <c r="AB1501" s="112">
        <f t="shared" si="1104"/>
        <v>21</v>
      </c>
      <c r="AC1501" s="178">
        <f t="shared" si="1122"/>
        <v>30</v>
      </c>
      <c r="AD1501" s="11">
        <f t="shared" si="1115"/>
        <v>1.002850147</v>
      </c>
      <c r="AE1501" s="106">
        <f t="shared" si="1118"/>
        <v>1.3213268</v>
      </c>
      <c r="AF1501" s="106">
        <f t="shared" si="1105"/>
        <v>1.3742739399999999</v>
      </c>
      <c r="AG1501" s="106">
        <f t="shared" si="1106"/>
        <v>0</v>
      </c>
      <c r="AH1501" s="115" t="str">
        <f t="shared" si="1089"/>
        <v>A+J=</v>
      </c>
      <c r="AI1501" s="116">
        <f t="shared" si="1116"/>
        <v>45651</v>
      </c>
      <c r="AJ1501" s="10"/>
      <c r="AK1501" s="1"/>
      <c r="AL1501" s="10"/>
      <c r="AM1501" s="1"/>
      <c r="AN1501" s="1"/>
      <c r="AO1501" s="3"/>
      <c r="AP1501" s="3"/>
      <c r="AQ1501" s="4"/>
      <c r="AR1501" s="4"/>
      <c r="AS1501" s="4"/>
      <c r="AT1501" s="4"/>
      <c r="AU1501" s="4"/>
      <c r="AV1501" s="4"/>
      <c r="AW1501" s="1"/>
      <c r="AX1501" s="1"/>
      <c r="AY1501" s="1"/>
      <c r="AZ1501" s="1"/>
      <c r="BA1501" s="1"/>
      <c r="BB1501" s="1"/>
      <c r="BC1501" s="1"/>
      <c r="BD1501" s="1"/>
      <c r="BE1501" s="1"/>
      <c r="BG1501" s="1"/>
      <c r="BH1501" s="1"/>
    </row>
    <row r="1502" spans="1:194" ht="15" customHeight="1" x14ac:dyDescent="0.25">
      <c r="A1502" s="105">
        <f t="shared" si="1107"/>
        <v>45643</v>
      </c>
      <c r="B1502" s="106">
        <f t="shared" si="1094"/>
        <v>483.67675577674493</v>
      </c>
      <c r="C1502" s="2">
        <f t="shared" si="1108"/>
        <v>371.29041977999998</v>
      </c>
      <c r="D1502" s="2">
        <f t="shared" si="1109"/>
        <v>14.263864049999938</v>
      </c>
      <c r="E1502" s="106">
        <f t="shared" si="1095"/>
        <v>357.02655573000004</v>
      </c>
      <c r="F1502" s="21">
        <f t="shared" si="1110"/>
        <v>7036.33</v>
      </c>
      <c r="G1502" s="108">
        <f t="shared" si="1111"/>
        <v>7063.77</v>
      </c>
      <c r="H1502" s="109">
        <f t="shared" si="1090"/>
        <v>45591</v>
      </c>
      <c r="I1502" s="109">
        <f t="shared" si="1120"/>
        <v>45622</v>
      </c>
      <c r="J1502" s="110">
        <f t="shared" si="1096"/>
        <v>3.8997602443320289E-3</v>
      </c>
      <c r="K1502" s="117">
        <f t="shared" si="1121"/>
        <v>45651</v>
      </c>
      <c r="L1502" s="178">
        <f t="shared" si="1123"/>
        <v>30</v>
      </c>
      <c r="M1502" s="178">
        <f t="shared" si="1093"/>
        <v>22</v>
      </c>
      <c r="N1502" s="106">
        <f t="shared" si="1097"/>
        <v>1.00285833</v>
      </c>
      <c r="O1502" s="111">
        <f t="shared" si="1092"/>
        <v>1.00559942</v>
      </c>
      <c r="P1502" s="111">
        <f t="shared" si="1112"/>
        <v>1.2971106850024576</v>
      </c>
      <c r="Q1502" s="106">
        <f t="shared" si="1091"/>
        <v>1.3008182500000001</v>
      </c>
      <c r="R1502" s="106">
        <f t="shared" si="1113"/>
        <v>1.2486170000000001</v>
      </c>
      <c r="S1502" s="106">
        <f t="shared" si="1098"/>
        <v>463.59953007000001</v>
      </c>
      <c r="T1502" s="106">
        <f t="shared" si="1099"/>
        <v>3.5462390885188357</v>
      </c>
      <c r="U1502" s="106">
        <f t="shared" si="1100"/>
        <v>107.4001036982261</v>
      </c>
      <c r="V1502" s="106">
        <f t="shared" si="1101"/>
        <v>482.23676256674491</v>
      </c>
      <c r="W1502" s="19">
        <f t="shared" si="1119"/>
        <v>0</v>
      </c>
      <c r="X1502" s="2">
        <f t="shared" si="1102"/>
        <v>0</v>
      </c>
      <c r="Y1502" s="4">
        <f t="shared" si="1103"/>
        <v>0</v>
      </c>
      <c r="Z1502" s="106">
        <f t="shared" si="1117"/>
        <v>0</v>
      </c>
      <c r="AA1502" s="114">
        <f t="shared" si="1114"/>
        <v>0.05</v>
      </c>
      <c r="AB1502" s="112">
        <f t="shared" si="1104"/>
        <v>22</v>
      </c>
      <c r="AC1502" s="178">
        <f t="shared" si="1122"/>
        <v>30</v>
      </c>
      <c r="AD1502" s="11">
        <f t="shared" si="1115"/>
        <v>1.002986071</v>
      </c>
      <c r="AE1502" s="106">
        <f t="shared" si="1118"/>
        <v>1.38434111</v>
      </c>
      <c r="AF1502" s="106">
        <f t="shared" si="1105"/>
        <v>1.4399932099999999</v>
      </c>
      <c r="AG1502" s="106">
        <f t="shared" si="1106"/>
        <v>0</v>
      </c>
      <c r="AH1502" s="115" t="str">
        <f t="shared" si="1089"/>
        <v>A+J=</v>
      </c>
      <c r="AI1502" s="116">
        <f t="shared" si="1116"/>
        <v>45651</v>
      </c>
      <c r="AJ1502" s="10"/>
      <c r="AK1502" s="1"/>
      <c r="AL1502" s="10"/>
      <c r="AM1502" s="1"/>
      <c r="AN1502" s="1"/>
      <c r="AO1502" s="3"/>
      <c r="AP1502" s="3"/>
      <c r="AQ1502" s="4"/>
      <c r="AR1502" s="4"/>
      <c r="AS1502" s="4"/>
      <c r="AT1502" s="4"/>
      <c r="AU1502" s="4"/>
      <c r="AV1502" s="4"/>
      <c r="AW1502" s="1"/>
      <c r="AX1502" s="1"/>
      <c r="AY1502" s="1"/>
      <c r="AZ1502" s="1"/>
      <c r="BA1502" s="1"/>
      <c r="BB1502" s="1"/>
      <c r="BC1502" s="1"/>
      <c r="BD1502" s="1"/>
      <c r="BE1502" s="1"/>
      <c r="BG1502" s="1"/>
      <c r="BH1502" s="1"/>
    </row>
    <row r="1503" spans="1:194" ht="15" customHeight="1" x14ac:dyDescent="0.25">
      <c r="A1503" s="105">
        <f t="shared" si="1107"/>
        <v>45644</v>
      </c>
      <c r="B1503" s="106">
        <f t="shared" si="1094"/>
        <v>483.802759078821</v>
      </c>
      <c r="C1503" s="2">
        <f t="shared" si="1108"/>
        <v>371.29041977999998</v>
      </c>
      <c r="D1503" s="2">
        <f t="shared" si="1109"/>
        <v>14.263864049999938</v>
      </c>
      <c r="E1503" s="106">
        <f t="shared" si="1095"/>
        <v>357.02655573000004</v>
      </c>
      <c r="F1503" s="21">
        <f t="shared" si="1110"/>
        <v>7036.33</v>
      </c>
      <c r="G1503" s="108">
        <f t="shared" si="1111"/>
        <v>7063.77</v>
      </c>
      <c r="H1503" s="109">
        <f t="shared" si="1090"/>
        <v>45591</v>
      </c>
      <c r="I1503" s="109">
        <f t="shared" si="1120"/>
        <v>45622</v>
      </c>
      <c r="J1503" s="110">
        <f t="shared" si="1096"/>
        <v>3.8997602443320289E-3</v>
      </c>
      <c r="K1503" s="117">
        <f t="shared" si="1121"/>
        <v>45651</v>
      </c>
      <c r="L1503" s="178">
        <f t="shared" si="1123"/>
        <v>30</v>
      </c>
      <c r="M1503" s="178">
        <f t="shared" si="1093"/>
        <v>23</v>
      </c>
      <c r="N1503" s="106">
        <f t="shared" si="1097"/>
        <v>1.0029884499999999</v>
      </c>
      <c r="O1503" s="111">
        <f t="shared" si="1092"/>
        <v>1.00559942</v>
      </c>
      <c r="P1503" s="111">
        <f t="shared" si="1112"/>
        <v>1.2971106850024576</v>
      </c>
      <c r="Q1503" s="106">
        <f t="shared" si="1091"/>
        <v>1.3009870299999999</v>
      </c>
      <c r="R1503" s="106">
        <f t="shared" si="1113"/>
        <v>1.2486170000000001</v>
      </c>
      <c r="S1503" s="106">
        <f t="shared" si="1098"/>
        <v>463.59953007000001</v>
      </c>
      <c r="T1503" s="106">
        <f t="shared" si="1099"/>
        <v>3.5462390885188357</v>
      </c>
      <c r="U1503" s="106">
        <f t="shared" si="1100"/>
        <v>107.46036264030217</v>
      </c>
      <c r="V1503" s="106">
        <f t="shared" si="1101"/>
        <v>482.29702150882099</v>
      </c>
      <c r="W1503" s="19">
        <f t="shared" si="1119"/>
        <v>0</v>
      </c>
      <c r="X1503" s="2">
        <f t="shared" si="1102"/>
        <v>0</v>
      </c>
      <c r="Y1503" s="4">
        <f t="shared" si="1103"/>
        <v>0</v>
      </c>
      <c r="Z1503" s="106">
        <f t="shared" si="1117"/>
        <v>0</v>
      </c>
      <c r="AA1503" s="114">
        <f t="shared" si="1114"/>
        <v>0.05</v>
      </c>
      <c r="AB1503" s="112">
        <f t="shared" si="1104"/>
        <v>23</v>
      </c>
      <c r="AC1503" s="178">
        <f t="shared" si="1122"/>
        <v>30</v>
      </c>
      <c r="AD1503" s="11">
        <f t="shared" si="1115"/>
        <v>1.003122013</v>
      </c>
      <c r="AE1503" s="106">
        <f t="shared" si="1118"/>
        <v>1.4473637500000001</v>
      </c>
      <c r="AF1503" s="106">
        <f t="shared" si="1105"/>
        <v>1.50573757</v>
      </c>
      <c r="AG1503" s="106">
        <f t="shared" si="1106"/>
        <v>0</v>
      </c>
      <c r="AH1503" s="115" t="str">
        <f t="shared" si="1089"/>
        <v>A+J=</v>
      </c>
      <c r="AI1503" s="116">
        <f t="shared" si="1116"/>
        <v>45651</v>
      </c>
      <c r="AJ1503" s="10"/>
      <c r="AK1503" s="1"/>
      <c r="AL1503" s="10"/>
      <c r="AM1503" s="1"/>
      <c r="AN1503" s="1"/>
      <c r="AO1503" s="3"/>
      <c r="AP1503" s="3"/>
      <c r="AQ1503" s="4"/>
      <c r="AR1503" s="4"/>
      <c r="AS1503" s="4"/>
      <c r="AT1503" s="4"/>
      <c r="AU1503" s="4"/>
      <c r="AV1503" s="4"/>
      <c r="AW1503" s="1"/>
      <c r="AX1503" s="1"/>
      <c r="AY1503" s="1"/>
      <c r="AZ1503" s="1"/>
      <c r="BA1503" s="1"/>
      <c r="BB1503" s="1"/>
      <c r="BC1503" s="1"/>
      <c r="BD1503" s="1"/>
      <c r="BE1503" s="1"/>
      <c r="BG1503" s="1"/>
      <c r="BH1503" s="1"/>
    </row>
    <row r="1504" spans="1:194" ht="15" customHeight="1" x14ac:dyDescent="0.25">
      <c r="A1504" s="105">
        <f t="shared" si="1107"/>
        <v>45645</v>
      </c>
      <c r="B1504" s="106">
        <f t="shared" si="1094"/>
        <v>483.92879819169389</v>
      </c>
      <c r="C1504" s="2">
        <f t="shared" si="1108"/>
        <v>371.29041977999998</v>
      </c>
      <c r="D1504" s="2">
        <f t="shared" si="1109"/>
        <v>14.263864049999938</v>
      </c>
      <c r="E1504" s="106">
        <f t="shared" si="1095"/>
        <v>357.02655573000004</v>
      </c>
      <c r="F1504" s="21">
        <f t="shared" si="1110"/>
        <v>7036.33</v>
      </c>
      <c r="G1504" s="108">
        <f t="shared" si="1111"/>
        <v>7063.77</v>
      </c>
      <c r="H1504" s="109">
        <f t="shared" si="1090"/>
        <v>45591</v>
      </c>
      <c r="I1504" s="109">
        <f t="shared" si="1120"/>
        <v>45622</v>
      </c>
      <c r="J1504" s="110">
        <f t="shared" si="1096"/>
        <v>3.8997602443320289E-3</v>
      </c>
      <c r="K1504" s="117">
        <f t="shared" si="1121"/>
        <v>45651</v>
      </c>
      <c r="L1504" s="178">
        <f t="shared" si="1123"/>
        <v>30</v>
      </c>
      <c r="M1504" s="178">
        <f t="shared" si="1093"/>
        <v>24</v>
      </c>
      <c r="N1504" s="106">
        <f t="shared" si="1097"/>
        <v>1.0031185899999999</v>
      </c>
      <c r="O1504" s="111">
        <f t="shared" si="1092"/>
        <v>1.00559942</v>
      </c>
      <c r="P1504" s="111">
        <f t="shared" si="1112"/>
        <v>1.2971106850024576</v>
      </c>
      <c r="Q1504" s="106">
        <f t="shared" si="1091"/>
        <v>1.3011558400000001</v>
      </c>
      <c r="R1504" s="106">
        <f t="shared" si="1113"/>
        <v>1.2486170000000001</v>
      </c>
      <c r="S1504" s="106">
        <f t="shared" si="1098"/>
        <v>463.59953007000001</v>
      </c>
      <c r="T1504" s="106">
        <f t="shared" si="1099"/>
        <v>3.5462390885188357</v>
      </c>
      <c r="U1504" s="106">
        <f t="shared" si="1100"/>
        <v>107.520632293175</v>
      </c>
      <c r="V1504" s="106">
        <f t="shared" si="1101"/>
        <v>482.35729116169387</v>
      </c>
      <c r="W1504" s="19">
        <f t="shared" si="1119"/>
        <v>0</v>
      </c>
      <c r="X1504" s="2">
        <f t="shared" si="1102"/>
        <v>0</v>
      </c>
      <c r="Y1504" s="4">
        <f t="shared" si="1103"/>
        <v>0</v>
      </c>
      <c r="Z1504" s="106">
        <f t="shared" si="1117"/>
        <v>0</v>
      </c>
      <c r="AA1504" s="114">
        <f t="shared" si="1114"/>
        <v>0.05</v>
      </c>
      <c r="AB1504" s="112">
        <f t="shared" si="1104"/>
        <v>24</v>
      </c>
      <c r="AC1504" s="178">
        <f t="shared" si="1122"/>
        <v>30</v>
      </c>
      <c r="AD1504" s="11">
        <f t="shared" si="1115"/>
        <v>1.003257973</v>
      </c>
      <c r="AE1504" s="106">
        <f t="shared" si="1118"/>
        <v>1.5103947499999999</v>
      </c>
      <c r="AF1504" s="106">
        <f t="shared" si="1105"/>
        <v>1.57150703</v>
      </c>
      <c r="AG1504" s="106">
        <f t="shared" si="1106"/>
        <v>0</v>
      </c>
      <c r="AH1504" s="115" t="str">
        <f t="shared" si="1089"/>
        <v>A+J=</v>
      </c>
      <c r="AI1504" s="116">
        <f t="shared" si="1116"/>
        <v>45651</v>
      </c>
      <c r="AJ1504" s="10"/>
      <c r="AK1504" s="1"/>
      <c r="AL1504" s="10"/>
      <c r="AM1504" s="1"/>
      <c r="AN1504" s="1"/>
      <c r="AO1504" s="3"/>
      <c r="AP1504" s="3"/>
      <c r="AQ1504" s="4"/>
      <c r="AR1504" s="4"/>
      <c r="AS1504" s="4"/>
      <c r="AT1504" s="4"/>
      <c r="AU1504" s="4"/>
      <c r="AV1504" s="4"/>
      <c r="AW1504" s="1"/>
      <c r="AX1504" s="1"/>
      <c r="AY1504" s="1"/>
      <c r="AZ1504" s="1"/>
      <c r="BA1504" s="1"/>
      <c r="BB1504" s="1"/>
      <c r="BC1504" s="1"/>
      <c r="BD1504" s="1"/>
      <c r="BE1504" s="1"/>
      <c r="BG1504" s="1"/>
      <c r="BH1504" s="1"/>
    </row>
    <row r="1505" spans="1:60" ht="15" customHeight="1" x14ac:dyDescent="0.25">
      <c r="A1505" s="105">
        <f t="shared" si="1107"/>
        <v>45646</v>
      </c>
      <c r="B1505" s="106">
        <f t="shared" si="1094"/>
        <v>484.05486643483215</v>
      </c>
      <c r="C1505" s="2">
        <f t="shared" si="1108"/>
        <v>371.29041977999998</v>
      </c>
      <c r="D1505" s="2">
        <f t="shared" si="1109"/>
        <v>14.263864049999938</v>
      </c>
      <c r="E1505" s="106">
        <f t="shared" si="1095"/>
        <v>357.02655573000004</v>
      </c>
      <c r="F1505" s="21">
        <f t="shared" si="1110"/>
        <v>7036.33</v>
      </c>
      <c r="G1505" s="108">
        <f t="shared" si="1111"/>
        <v>7063.77</v>
      </c>
      <c r="H1505" s="109">
        <f t="shared" si="1090"/>
        <v>45591</v>
      </c>
      <c r="I1505" s="109">
        <f t="shared" si="1120"/>
        <v>45622</v>
      </c>
      <c r="J1505" s="110">
        <f t="shared" si="1096"/>
        <v>3.8997602443320289E-3</v>
      </c>
      <c r="K1505" s="117">
        <f t="shared" si="1121"/>
        <v>45651</v>
      </c>
      <c r="L1505" s="178">
        <f t="shared" si="1123"/>
        <v>30</v>
      </c>
      <c r="M1505" s="178">
        <f t="shared" si="1093"/>
        <v>25</v>
      </c>
      <c r="N1505" s="106">
        <f t="shared" si="1097"/>
        <v>1.0032487400000001</v>
      </c>
      <c r="O1505" s="111">
        <f t="shared" si="1092"/>
        <v>1.00559942</v>
      </c>
      <c r="P1505" s="111">
        <f t="shared" si="1112"/>
        <v>1.2971106850024576</v>
      </c>
      <c r="Q1505" s="106">
        <f t="shared" si="1091"/>
        <v>1.3013246599999999</v>
      </c>
      <c r="R1505" s="106">
        <f t="shared" si="1113"/>
        <v>1.2486170000000001</v>
      </c>
      <c r="S1505" s="106">
        <f t="shared" si="1098"/>
        <v>463.59953007000001</v>
      </c>
      <c r="T1505" s="106">
        <f t="shared" si="1099"/>
        <v>3.5462390885188357</v>
      </c>
      <c r="U1505" s="106">
        <f t="shared" si="1100"/>
        <v>107.58090551631328</v>
      </c>
      <c r="V1505" s="106">
        <f t="shared" si="1101"/>
        <v>482.41756438483213</v>
      </c>
      <c r="W1505" s="19">
        <f t="shared" si="1119"/>
        <v>0</v>
      </c>
      <c r="X1505" s="2">
        <f t="shared" si="1102"/>
        <v>0</v>
      </c>
      <c r="Y1505" s="4">
        <f t="shared" si="1103"/>
        <v>0</v>
      </c>
      <c r="Z1505" s="106">
        <f t="shared" si="1117"/>
        <v>0</v>
      </c>
      <c r="AA1505" s="114">
        <f t="shared" si="1114"/>
        <v>0.05</v>
      </c>
      <c r="AB1505" s="112">
        <f t="shared" si="1104"/>
        <v>25</v>
      </c>
      <c r="AC1505" s="178">
        <f t="shared" si="1122"/>
        <v>30</v>
      </c>
      <c r="AD1505" s="11">
        <f t="shared" si="1115"/>
        <v>1.0033939519999999</v>
      </c>
      <c r="AE1505" s="106">
        <f t="shared" si="1118"/>
        <v>1.57343455</v>
      </c>
      <c r="AF1505" s="106">
        <f t="shared" si="1105"/>
        <v>1.63730205</v>
      </c>
      <c r="AG1505" s="106">
        <f t="shared" si="1106"/>
        <v>0</v>
      </c>
      <c r="AH1505" s="115" t="str">
        <f t="shared" si="1089"/>
        <v>A+J=</v>
      </c>
      <c r="AI1505" s="116">
        <f t="shared" si="1116"/>
        <v>45651</v>
      </c>
      <c r="AJ1505" s="10"/>
      <c r="AK1505" s="1"/>
      <c r="AL1505" s="10"/>
      <c r="AM1505" s="1"/>
      <c r="AN1505" s="1"/>
      <c r="AO1505" s="3"/>
      <c r="AP1505" s="3"/>
      <c r="AQ1505" s="4"/>
      <c r="AR1505" s="4"/>
      <c r="AS1505" s="4"/>
      <c r="AT1505" s="4"/>
      <c r="AU1505" s="4"/>
      <c r="AV1505" s="4"/>
      <c r="AW1505" s="1"/>
      <c r="AX1505" s="1"/>
      <c r="AY1505" s="1"/>
      <c r="AZ1505" s="1"/>
      <c r="BA1505" s="1"/>
      <c r="BB1505" s="1"/>
      <c r="BC1505" s="1"/>
      <c r="BD1505" s="1"/>
      <c r="BE1505" s="1"/>
      <c r="BG1505" s="1"/>
      <c r="BH1505" s="1"/>
    </row>
    <row r="1506" spans="1:60" ht="15" customHeight="1" x14ac:dyDescent="0.25">
      <c r="A1506" s="105">
        <f t="shared" si="1107"/>
        <v>45647</v>
      </c>
      <c r="B1506" s="106">
        <f t="shared" si="1094"/>
        <v>484.18096740850166</v>
      </c>
      <c r="C1506" s="2">
        <f t="shared" si="1108"/>
        <v>371.29041977999998</v>
      </c>
      <c r="D1506" s="2">
        <f t="shared" si="1109"/>
        <v>14.263864049999938</v>
      </c>
      <c r="E1506" s="106">
        <f t="shared" si="1095"/>
        <v>357.02655573000004</v>
      </c>
      <c r="F1506" s="21">
        <f t="shared" si="1110"/>
        <v>7036.33</v>
      </c>
      <c r="G1506" s="108">
        <f t="shared" si="1111"/>
        <v>7063.77</v>
      </c>
      <c r="H1506" s="109">
        <f t="shared" si="1090"/>
        <v>45591</v>
      </c>
      <c r="I1506" s="109">
        <f t="shared" si="1120"/>
        <v>45622</v>
      </c>
      <c r="J1506" s="110">
        <f t="shared" si="1096"/>
        <v>3.8997602443320289E-3</v>
      </c>
      <c r="K1506" s="117">
        <f t="shared" si="1121"/>
        <v>45651</v>
      </c>
      <c r="L1506" s="178">
        <f t="shared" si="1123"/>
        <v>30</v>
      </c>
      <c r="M1506" s="178">
        <f t="shared" si="1093"/>
        <v>26</v>
      </c>
      <c r="N1506" s="106">
        <f t="shared" si="1097"/>
        <v>1.0033789099999999</v>
      </c>
      <c r="O1506" s="111">
        <f t="shared" si="1092"/>
        <v>1.00559942</v>
      </c>
      <c r="P1506" s="111">
        <f t="shared" si="1112"/>
        <v>1.2971106850024576</v>
      </c>
      <c r="Q1506" s="106">
        <f t="shared" si="1091"/>
        <v>1.3014935000000001</v>
      </c>
      <c r="R1506" s="106">
        <f t="shared" si="1113"/>
        <v>1.2486170000000001</v>
      </c>
      <c r="S1506" s="106">
        <f t="shared" si="1098"/>
        <v>463.59953007000001</v>
      </c>
      <c r="T1506" s="106">
        <f t="shared" si="1099"/>
        <v>3.5462390885188357</v>
      </c>
      <c r="U1506" s="106">
        <f t="shared" si="1100"/>
        <v>107.6411858799828</v>
      </c>
      <c r="V1506" s="106">
        <f t="shared" si="1101"/>
        <v>482.47784474850164</v>
      </c>
      <c r="W1506" s="19">
        <f t="shared" si="1119"/>
        <v>0</v>
      </c>
      <c r="X1506" s="2">
        <f t="shared" si="1102"/>
        <v>0</v>
      </c>
      <c r="Y1506" s="4">
        <f t="shared" si="1103"/>
        <v>0</v>
      </c>
      <c r="Z1506" s="106">
        <f t="shared" si="1117"/>
        <v>0</v>
      </c>
      <c r="AA1506" s="114">
        <f t="shared" si="1114"/>
        <v>0.05</v>
      </c>
      <c r="AB1506" s="112">
        <f t="shared" si="1104"/>
        <v>26</v>
      </c>
      <c r="AC1506" s="178">
        <f t="shared" si="1122"/>
        <v>30</v>
      </c>
      <c r="AD1506" s="11">
        <f t="shared" si="1115"/>
        <v>1.0035299499999999</v>
      </c>
      <c r="AE1506" s="106">
        <f t="shared" si="1118"/>
        <v>1.63648316</v>
      </c>
      <c r="AF1506" s="106">
        <f t="shared" si="1105"/>
        <v>1.70312266</v>
      </c>
      <c r="AG1506" s="106">
        <f t="shared" si="1106"/>
        <v>0</v>
      </c>
      <c r="AH1506" s="115" t="str">
        <f t="shared" ref="AH1506:AH1569" si="1124">AH1505</f>
        <v>A+J=</v>
      </c>
      <c r="AI1506" s="116">
        <f t="shared" si="1116"/>
        <v>45651</v>
      </c>
      <c r="AJ1506" s="10"/>
      <c r="AK1506" s="1"/>
      <c r="AL1506" s="10"/>
      <c r="AM1506" s="1"/>
      <c r="AN1506" s="1"/>
      <c r="AO1506" s="3"/>
      <c r="AP1506" s="3"/>
      <c r="AQ1506" s="4"/>
      <c r="AR1506" s="4"/>
      <c r="AS1506" s="4"/>
      <c r="AT1506" s="4"/>
      <c r="AU1506" s="4"/>
      <c r="AV1506" s="4"/>
      <c r="AW1506" s="1"/>
      <c r="AX1506" s="1"/>
      <c r="AY1506" s="1"/>
      <c r="AZ1506" s="1"/>
      <c r="BA1506" s="1"/>
      <c r="BB1506" s="1"/>
      <c r="BC1506" s="1"/>
      <c r="BD1506" s="1"/>
      <c r="BE1506" s="1"/>
      <c r="BG1506" s="1"/>
      <c r="BH1506" s="1"/>
    </row>
    <row r="1507" spans="1:60" ht="15" customHeight="1" x14ac:dyDescent="0.25">
      <c r="A1507" s="105">
        <f t="shared" si="1107"/>
        <v>45648</v>
      </c>
      <c r="B1507" s="106">
        <f t="shared" ref="B1507" si="1125">(V1507+AF1507)</f>
        <v>484.30710421296777</v>
      </c>
      <c r="C1507" s="2">
        <f t="shared" ref="C1507" si="1126">TRUNC(IF(W1506&gt;0,VLOOKUP(A1506,$AL$12:$AM$312,2),C1506),8)</f>
        <v>371.29041977999998</v>
      </c>
      <c r="D1507" s="2">
        <f t="shared" ref="D1507" si="1127">VLOOKUP(A1507,$AR$13:$AV$312,5)</f>
        <v>14.263864049999938</v>
      </c>
      <c r="E1507" s="106">
        <f t="shared" ref="E1507" si="1128">(C1507-D1507)</f>
        <v>357.02655573000004</v>
      </c>
      <c r="F1507" s="21">
        <f t="shared" si="1110"/>
        <v>7036.33</v>
      </c>
      <c r="G1507" s="108">
        <f t="shared" ref="G1507" si="1129">IF(AND(M1507=1,M1506&gt;1),VLOOKUP(A1506,$BF$13:$BH$98,3),G1506)</f>
        <v>7063.77</v>
      </c>
      <c r="H1507" s="109">
        <f t="shared" ref="H1507" si="1130">EDATE(I1507,-1)</f>
        <v>45591</v>
      </c>
      <c r="I1507" s="109">
        <f t="shared" ref="I1507" si="1131">IF(W1506&gt;0,A1507,I1506)</f>
        <v>45622</v>
      </c>
      <c r="J1507" s="110">
        <f t="shared" ref="J1507" si="1132">(G1507/F1507)-1</f>
        <v>3.8997602443320289E-3</v>
      </c>
      <c r="K1507" s="117">
        <f t="shared" si="1121"/>
        <v>45651</v>
      </c>
      <c r="L1507" s="178">
        <f t="shared" ref="L1507" si="1133">IF(DAY(A1506)=25,VLOOKUP(A1506,$AP$321:$AY$700,7),L1506)</f>
        <v>30</v>
      </c>
      <c r="M1507" s="178">
        <f t="shared" ref="M1507" si="1134">L1507-(K1507-A1507)</f>
        <v>27</v>
      </c>
      <c r="N1507" s="106">
        <f t="shared" ref="N1507" si="1135">TRUNC((G1507/F1507)^TRUNC((M1507/L1507),9),8)</f>
        <v>1.0035091</v>
      </c>
      <c r="O1507" s="111">
        <f t="shared" ref="O1507" si="1136">IF(K1507&gt;K1506,N1506,O1506)</f>
        <v>1.00559942</v>
      </c>
      <c r="P1507" s="111">
        <f t="shared" ref="P1507" si="1137">IF(K1507&gt;K1506,P1506*O1507,P1506)</f>
        <v>1.2971106850024576</v>
      </c>
      <c r="Q1507" s="106">
        <f t="shared" ref="Q1507" si="1138">TRUNC(TRUNC((N1507*P1507),15),8)</f>
        <v>1.3016623700000001</v>
      </c>
      <c r="R1507" s="106">
        <f t="shared" ref="R1507" si="1139">IF(AND(W1507&gt;0,MONTH(A1507)=R$9),Q1507,R1506)</f>
        <v>1.2486170000000001</v>
      </c>
      <c r="S1507" s="106">
        <f t="shared" ref="S1507" si="1140">TRUNC(C1507*R1507,8)</f>
        <v>463.59953007000001</v>
      </c>
      <c r="T1507" s="106">
        <f t="shared" ref="T1507" si="1141">(D1507*(R1507-1))</f>
        <v>3.5462390885188357</v>
      </c>
      <c r="U1507" s="106">
        <f t="shared" ref="U1507" si="1142">(E1507*(Q1507-1))</f>
        <v>107.70147695444892</v>
      </c>
      <c r="V1507" s="106">
        <f t="shared" ref="V1507" si="1143">(C1507+T1507+U1507)</f>
        <v>482.53813582296777</v>
      </c>
      <c r="W1507" s="19">
        <f t="shared" ref="W1507" si="1144">IF(VLOOKUP(A1507,AL$10:AX$312,13)=VLOOKUP(A1506,AL$10:AX$312,13),0,VLOOKUP(A1507,AL$10:AX$312,13))</f>
        <v>0</v>
      </c>
      <c r="X1507" s="2">
        <f t="shared" ref="X1507" si="1145">IF(W1507&gt;0,VLOOKUP(A1507,AL$12:AP$312,5),0)</f>
        <v>0</v>
      </c>
      <c r="Y1507" s="4">
        <f t="shared" ref="Y1507" si="1146">IF(W1507&gt;0,VLOOKUP($A1507,$AL$10:$AQ$312,6),0)</f>
        <v>0</v>
      </c>
      <c r="Z1507" s="106">
        <f t="shared" ref="Z1507" si="1147">IF(Y1507&gt;0,TRUNC(Y1507*S1507,8),0)</f>
        <v>0</v>
      </c>
      <c r="AA1507" s="114">
        <f t="shared" si="1114"/>
        <v>0.05</v>
      </c>
      <c r="AB1507" s="112">
        <f t="shared" ref="AB1507" si="1148">M1507</f>
        <v>27</v>
      </c>
      <c r="AC1507" s="178">
        <f t="shared" si="1122"/>
        <v>30</v>
      </c>
      <c r="AD1507" s="11">
        <f t="shared" ref="AD1507" si="1149">ROUND((1+AA1507)^(30/360)^(AB1507/AC1507),9)</f>
        <v>1.003665966</v>
      </c>
      <c r="AE1507" s="106">
        <f t="shared" ref="AE1507" si="1150">TRUNC((S1507*(AD1507-1)),8)</f>
        <v>1.69954011</v>
      </c>
      <c r="AF1507" s="106">
        <f t="shared" ref="AF1507" si="1151">TRUNC((V1507*(AD1507-1)),8)</f>
        <v>1.7689683899999999</v>
      </c>
      <c r="AG1507" s="106">
        <f t="shared" ref="AG1507" si="1152">IF(Z1507&gt;0,Z1507+AE1507,0)</f>
        <v>0</v>
      </c>
      <c r="AH1507" s="115" t="str">
        <f t="shared" si="1124"/>
        <v>A+J=</v>
      </c>
      <c r="AI1507" s="116">
        <f t="shared" ref="AI1507" si="1153">IF(W1506&gt;0,VLOOKUP(A1506,$AL$10:$AZ$312,14),AI1506)</f>
        <v>45651</v>
      </c>
      <c r="AJ1507" s="10"/>
      <c r="AK1507" s="1"/>
      <c r="AL1507" s="10"/>
      <c r="AM1507" s="1"/>
      <c r="AN1507" s="1"/>
      <c r="AO1507" s="3"/>
      <c r="AP1507" s="3"/>
      <c r="AQ1507" s="4"/>
      <c r="AR1507" s="4"/>
      <c r="AS1507" s="4"/>
      <c r="AT1507" s="4"/>
      <c r="AU1507" s="4"/>
      <c r="AV1507" s="4"/>
      <c r="AW1507" s="1"/>
      <c r="AX1507" s="1"/>
      <c r="AY1507" s="1"/>
      <c r="AZ1507" s="1"/>
      <c r="BA1507" s="1"/>
      <c r="BB1507" s="1"/>
      <c r="BC1507" s="1"/>
      <c r="BD1507" s="1"/>
      <c r="BE1507" s="1"/>
      <c r="BG1507" s="1"/>
      <c r="BH1507" s="1"/>
    </row>
    <row r="1508" spans="1:60" ht="15" customHeight="1" x14ac:dyDescent="0.25">
      <c r="A1508" s="105">
        <f t="shared" si="1107"/>
        <v>45649</v>
      </c>
      <c r="B1508" s="106">
        <f t="shared" si="1094"/>
        <v>484.43326969769942</v>
      </c>
      <c r="C1508" s="2">
        <f t="shared" si="1108"/>
        <v>371.29041977999998</v>
      </c>
      <c r="D1508" s="2">
        <f t="shared" si="1109"/>
        <v>14.263864049999938</v>
      </c>
      <c r="E1508" s="106">
        <f t="shared" si="1095"/>
        <v>357.02655573000004</v>
      </c>
      <c r="F1508" s="21">
        <f t="shared" si="1110"/>
        <v>7036.33</v>
      </c>
      <c r="G1508" s="108">
        <f t="shared" si="1111"/>
        <v>7063.77</v>
      </c>
      <c r="H1508" s="109">
        <f t="shared" si="1090"/>
        <v>45591</v>
      </c>
      <c r="I1508" s="109">
        <f t="shared" si="1120"/>
        <v>45622</v>
      </c>
      <c r="J1508" s="110">
        <f t="shared" si="1096"/>
        <v>3.8997602443320289E-3</v>
      </c>
      <c r="K1508" s="117">
        <f t="shared" si="1121"/>
        <v>45651</v>
      </c>
      <c r="L1508" s="178">
        <f t="shared" si="1123"/>
        <v>30</v>
      </c>
      <c r="M1508" s="178">
        <f t="shared" si="1093"/>
        <v>28</v>
      </c>
      <c r="N1508" s="106">
        <f t="shared" si="1097"/>
        <v>1.0036392999999999</v>
      </c>
      <c r="O1508" s="111">
        <f t="shared" si="1092"/>
        <v>1.00559942</v>
      </c>
      <c r="P1508" s="111">
        <f t="shared" si="1112"/>
        <v>1.2971106850024576</v>
      </c>
      <c r="Q1508" s="106">
        <f t="shared" si="1091"/>
        <v>1.30183125</v>
      </c>
      <c r="R1508" s="106">
        <f t="shared" si="1113"/>
        <v>1.2486170000000001</v>
      </c>
      <c r="S1508" s="106">
        <f t="shared" si="1098"/>
        <v>463.59953007000001</v>
      </c>
      <c r="T1508" s="106">
        <f t="shared" si="1099"/>
        <v>3.5462390885188357</v>
      </c>
      <c r="U1508" s="106">
        <f t="shared" si="1100"/>
        <v>107.76177159918058</v>
      </c>
      <c r="V1508" s="106">
        <f t="shared" si="1101"/>
        <v>482.59843046769942</v>
      </c>
      <c r="W1508" s="19">
        <f t="shared" si="1119"/>
        <v>0</v>
      </c>
      <c r="X1508" s="2">
        <f t="shared" si="1102"/>
        <v>0</v>
      </c>
      <c r="Y1508" s="4">
        <f t="shared" si="1103"/>
        <v>0</v>
      </c>
      <c r="Z1508" s="106">
        <f t="shared" si="1117"/>
        <v>0</v>
      </c>
      <c r="AA1508" s="114">
        <f t="shared" si="1114"/>
        <v>0.05</v>
      </c>
      <c r="AB1508" s="112">
        <f t="shared" si="1104"/>
        <v>28</v>
      </c>
      <c r="AC1508" s="178">
        <f t="shared" si="1122"/>
        <v>30</v>
      </c>
      <c r="AD1508" s="11">
        <f t="shared" si="1115"/>
        <v>1.0038020000000001</v>
      </c>
      <c r="AE1508" s="106">
        <f t="shared" si="1118"/>
        <v>1.7626054099999999</v>
      </c>
      <c r="AF1508" s="106">
        <f t="shared" si="1105"/>
        <v>1.83483923</v>
      </c>
      <c r="AG1508" s="106">
        <f t="shared" si="1106"/>
        <v>0</v>
      </c>
      <c r="AH1508" s="115" t="str">
        <f t="shared" si="1124"/>
        <v>A+J=</v>
      </c>
      <c r="AI1508" s="116">
        <f t="shared" si="1116"/>
        <v>45651</v>
      </c>
      <c r="AJ1508" s="10"/>
      <c r="AK1508" s="1"/>
      <c r="AL1508" s="10"/>
      <c r="AM1508" s="1"/>
      <c r="AN1508" s="1"/>
      <c r="AO1508" s="3"/>
      <c r="AP1508" s="3"/>
      <c r="AQ1508" s="4"/>
      <c r="AR1508" s="4"/>
      <c r="AS1508" s="4"/>
      <c r="AT1508" s="4"/>
      <c r="AU1508" s="4"/>
      <c r="AV1508" s="4"/>
      <c r="AW1508" s="1"/>
      <c r="AX1508" s="1"/>
      <c r="AY1508" s="1"/>
      <c r="AZ1508" s="1"/>
      <c r="BA1508" s="1"/>
      <c r="BB1508" s="1"/>
      <c r="BC1508" s="1"/>
      <c r="BD1508" s="1"/>
      <c r="BE1508" s="1"/>
      <c r="BG1508" s="1"/>
      <c r="BH1508" s="1"/>
    </row>
    <row r="1509" spans="1:60" ht="15" customHeight="1" x14ac:dyDescent="0.25">
      <c r="A1509" s="105">
        <f t="shared" si="1107"/>
        <v>45650</v>
      </c>
      <c r="B1509" s="106">
        <f t="shared" si="1094"/>
        <v>484.55947150322777</v>
      </c>
      <c r="C1509" s="2">
        <f t="shared" si="1108"/>
        <v>371.29041977999998</v>
      </c>
      <c r="D1509" s="2">
        <f t="shared" si="1109"/>
        <v>14.263864049999938</v>
      </c>
      <c r="E1509" s="106">
        <f t="shared" si="1095"/>
        <v>357.02655573000004</v>
      </c>
      <c r="F1509" s="21">
        <f t="shared" si="1110"/>
        <v>7036.33</v>
      </c>
      <c r="G1509" s="108">
        <f t="shared" si="1111"/>
        <v>7063.77</v>
      </c>
      <c r="H1509" s="109">
        <f t="shared" si="1090"/>
        <v>45591</v>
      </c>
      <c r="I1509" s="109">
        <f t="shared" si="1120"/>
        <v>45622</v>
      </c>
      <c r="J1509" s="110">
        <f t="shared" si="1096"/>
        <v>3.8997602443320289E-3</v>
      </c>
      <c r="K1509" s="117">
        <f t="shared" si="1121"/>
        <v>45651</v>
      </c>
      <c r="L1509" s="178">
        <f t="shared" si="1123"/>
        <v>30</v>
      </c>
      <c r="M1509" s="178">
        <f t="shared" si="1093"/>
        <v>29</v>
      </c>
      <c r="N1509" s="106">
        <f t="shared" si="1097"/>
        <v>1.0037695200000001</v>
      </c>
      <c r="O1509" s="111">
        <f t="shared" si="1092"/>
        <v>1.00559942</v>
      </c>
      <c r="P1509" s="111">
        <f t="shared" si="1112"/>
        <v>1.2971106850024576</v>
      </c>
      <c r="Q1509" s="106">
        <f t="shared" si="1091"/>
        <v>1.30200016</v>
      </c>
      <c r="R1509" s="106">
        <f t="shared" si="1113"/>
        <v>1.2486170000000001</v>
      </c>
      <c r="S1509" s="106">
        <f t="shared" si="1098"/>
        <v>463.59953007000001</v>
      </c>
      <c r="T1509" s="106">
        <f t="shared" si="1099"/>
        <v>3.5462390885188357</v>
      </c>
      <c r="U1509" s="106">
        <f t="shared" si="1100"/>
        <v>107.82207695470892</v>
      </c>
      <c r="V1509" s="106">
        <f t="shared" si="1101"/>
        <v>482.65873582322774</v>
      </c>
      <c r="W1509" s="19">
        <f t="shared" si="1119"/>
        <v>0</v>
      </c>
      <c r="X1509" s="2">
        <f t="shared" si="1102"/>
        <v>0</v>
      </c>
      <c r="Y1509" s="4">
        <f t="shared" si="1103"/>
        <v>0</v>
      </c>
      <c r="Z1509" s="106">
        <f t="shared" si="1117"/>
        <v>0</v>
      </c>
      <c r="AA1509" s="114">
        <f t="shared" si="1114"/>
        <v>0.05</v>
      </c>
      <c r="AB1509" s="112">
        <f t="shared" si="1104"/>
        <v>29</v>
      </c>
      <c r="AC1509" s="178">
        <f t="shared" si="1122"/>
        <v>30</v>
      </c>
      <c r="AD1509" s="11">
        <f t="shared" si="1115"/>
        <v>1.0039380529999999</v>
      </c>
      <c r="AE1509" s="106">
        <f t="shared" si="1118"/>
        <v>1.82567952</v>
      </c>
      <c r="AF1509" s="106">
        <f t="shared" si="1105"/>
        <v>1.9007356799999999</v>
      </c>
      <c r="AG1509" s="106">
        <f t="shared" si="1106"/>
        <v>0</v>
      </c>
      <c r="AH1509" s="115" t="str">
        <f t="shared" si="1124"/>
        <v>A+J=</v>
      </c>
      <c r="AI1509" s="116">
        <f t="shared" si="1116"/>
        <v>45651</v>
      </c>
      <c r="AJ1509" s="10"/>
      <c r="AK1509" s="1"/>
      <c r="AL1509" s="10"/>
      <c r="AM1509" s="1"/>
      <c r="AN1509" s="1"/>
      <c r="AO1509" s="3"/>
      <c r="AP1509" s="3"/>
      <c r="AQ1509" s="4"/>
      <c r="AR1509" s="4"/>
      <c r="AS1509" s="4"/>
      <c r="AT1509" s="4"/>
      <c r="AU1509" s="4"/>
      <c r="AV1509" s="4"/>
      <c r="AW1509" s="1"/>
      <c r="AX1509" s="1"/>
      <c r="AY1509" s="1"/>
      <c r="AZ1509" s="1"/>
      <c r="BA1509" s="1"/>
      <c r="BB1509" s="1"/>
      <c r="BC1509" s="1"/>
      <c r="BD1509" s="1"/>
      <c r="BE1509" s="1"/>
      <c r="BG1509" s="1"/>
      <c r="BH1509" s="1"/>
    </row>
    <row r="1510" spans="1:60" ht="15" customHeight="1" x14ac:dyDescent="0.25">
      <c r="A1510" s="105">
        <f t="shared" si="1107"/>
        <v>45651</v>
      </c>
      <c r="B1510" s="106">
        <f t="shared" si="1094"/>
        <v>484.6857091595528</v>
      </c>
      <c r="C1510" s="2">
        <f t="shared" si="1108"/>
        <v>371.29041977999998</v>
      </c>
      <c r="D1510" s="2">
        <f t="shared" si="1109"/>
        <v>14.263864049999938</v>
      </c>
      <c r="E1510" s="106">
        <f t="shared" si="1095"/>
        <v>357.02655573000004</v>
      </c>
      <c r="F1510" s="21">
        <f t="shared" si="1110"/>
        <v>7036.33</v>
      </c>
      <c r="G1510" s="108">
        <f t="shared" si="1111"/>
        <v>7063.77</v>
      </c>
      <c r="H1510" s="109">
        <f t="shared" si="1090"/>
        <v>45591</v>
      </c>
      <c r="I1510" s="109">
        <f t="shared" si="1120"/>
        <v>45622</v>
      </c>
      <c r="J1510" s="110">
        <f t="shared" si="1096"/>
        <v>3.8997602443320289E-3</v>
      </c>
      <c r="K1510" s="117">
        <f t="shared" si="1121"/>
        <v>45651</v>
      </c>
      <c r="L1510" s="178">
        <f t="shared" si="1123"/>
        <v>30</v>
      </c>
      <c r="M1510" s="178">
        <f t="shared" si="1093"/>
        <v>30</v>
      </c>
      <c r="N1510" s="106">
        <f t="shared" si="1097"/>
        <v>1.0038997599999999</v>
      </c>
      <c r="O1510" s="111">
        <f t="shared" si="1092"/>
        <v>1.00559942</v>
      </c>
      <c r="P1510" s="111">
        <f t="shared" si="1112"/>
        <v>1.2971106850024576</v>
      </c>
      <c r="Q1510" s="106">
        <f t="shared" si="1091"/>
        <v>1.3021691</v>
      </c>
      <c r="R1510" s="106">
        <f t="shared" si="1113"/>
        <v>1.2486170000000001</v>
      </c>
      <c r="S1510" s="106">
        <f t="shared" si="1098"/>
        <v>463.59953007000001</v>
      </c>
      <c r="T1510" s="106">
        <f t="shared" si="1099"/>
        <v>3.5462390885188357</v>
      </c>
      <c r="U1510" s="106">
        <f t="shared" si="1100"/>
        <v>107.88239302103395</v>
      </c>
      <c r="V1510" s="106">
        <f t="shared" si="1101"/>
        <v>482.71905188955282</v>
      </c>
      <c r="W1510" s="19">
        <f t="shared" si="1119"/>
        <v>50</v>
      </c>
      <c r="X1510" s="2">
        <f t="shared" si="1102"/>
        <v>14.26386405</v>
      </c>
      <c r="Y1510" s="4">
        <f t="shared" si="1103"/>
        <v>3.8417E-2</v>
      </c>
      <c r="Z1510" s="106">
        <f t="shared" si="1117"/>
        <v>17.810103139999999</v>
      </c>
      <c r="AA1510" s="114">
        <f t="shared" si="1114"/>
        <v>0.05</v>
      </c>
      <c r="AB1510" s="112">
        <f t="shared" si="1104"/>
        <v>30</v>
      </c>
      <c r="AC1510" s="178">
        <f t="shared" si="1122"/>
        <v>30</v>
      </c>
      <c r="AD1510" s="11">
        <f t="shared" si="1115"/>
        <v>1.004074124</v>
      </c>
      <c r="AE1510" s="106">
        <f t="shared" si="1118"/>
        <v>1.88876197</v>
      </c>
      <c r="AF1510" s="106">
        <f t="shared" si="1105"/>
        <v>1.96665727</v>
      </c>
      <c r="AG1510" s="106">
        <f t="shared" si="1106"/>
        <v>19.69886511</v>
      </c>
      <c r="AH1510" s="115" t="str">
        <f t="shared" si="1124"/>
        <v>A+J=</v>
      </c>
      <c r="AI1510" s="116">
        <f t="shared" si="1116"/>
        <v>45651</v>
      </c>
      <c r="AJ1510" s="10"/>
      <c r="AK1510" s="1"/>
      <c r="AL1510" s="10"/>
      <c r="AM1510" s="1"/>
      <c r="AN1510" s="1"/>
      <c r="AO1510" s="3"/>
      <c r="AP1510" s="3"/>
      <c r="AQ1510" s="4"/>
      <c r="AR1510" s="4"/>
      <c r="AS1510" s="4"/>
      <c r="AT1510" s="4"/>
      <c r="AU1510" s="4"/>
      <c r="AV1510" s="4"/>
      <c r="AW1510" s="1"/>
      <c r="AX1510" s="1"/>
      <c r="AY1510" s="1"/>
      <c r="AZ1510" s="1"/>
      <c r="BA1510" s="1"/>
      <c r="BB1510" s="1"/>
      <c r="BC1510" s="1"/>
      <c r="BD1510" s="1"/>
      <c r="BE1510" s="1"/>
      <c r="BG1510" s="1"/>
      <c r="BH1510" s="1"/>
    </row>
    <row r="1511" spans="1:60" ht="15" customHeight="1" x14ac:dyDescent="0.25">
      <c r="A1511" s="105">
        <f t="shared" si="1107"/>
        <v>45652</v>
      </c>
      <c r="B1511" s="106">
        <f t="shared" si="1094"/>
        <v>465.04772410673075</v>
      </c>
      <c r="C1511" s="2">
        <f t="shared" si="1108"/>
        <v>357.02655572999998</v>
      </c>
      <c r="D1511" s="2">
        <f t="shared" si="1109"/>
        <v>0</v>
      </c>
      <c r="E1511" s="106">
        <f t="shared" si="1095"/>
        <v>357.02655572999998</v>
      </c>
      <c r="F1511" s="21">
        <f t="shared" si="1110"/>
        <v>7063.77</v>
      </c>
      <c r="G1511" s="108">
        <f t="shared" si="1111"/>
        <v>7100.5</v>
      </c>
      <c r="H1511" s="109">
        <f t="shared" si="1090"/>
        <v>45622</v>
      </c>
      <c r="I1511" s="109">
        <f t="shared" si="1120"/>
        <v>45652</v>
      </c>
      <c r="J1511" s="110">
        <f t="shared" si="1096"/>
        <v>5.1997729257888814E-3</v>
      </c>
      <c r="K1511" s="117">
        <f t="shared" si="1121"/>
        <v>45682</v>
      </c>
      <c r="L1511" s="178">
        <f t="shared" si="1123"/>
        <v>31</v>
      </c>
      <c r="M1511" s="178">
        <f t="shared" si="1093"/>
        <v>1</v>
      </c>
      <c r="N1511" s="106">
        <f t="shared" si="1097"/>
        <v>1.0001673099999999</v>
      </c>
      <c r="O1511" s="111">
        <f t="shared" si="1092"/>
        <v>1.0038997599999999</v>
      </c>
      <c r="P1511" s="111">
        <f t="shared" si="1112"/>
        <v>1.3021691053674027</v>
      </c>
      <c r="Q1511" s="106">
        <f t="shared" si="1091"/>
        <v>1.3023869699999999</v>
      </c>
      <c r="R1511" s="106">
        <f t="shared" si="1113"/>
        <v>1.2486170000000001</v>
      </c>
      <c r="S1511" s="106">
        <f t="shared" si="1098"/>
        <v>445.78942692999999</v>
      </c>
      <c r="T1511" s="106">
        <f t="shared" si="1099"/>
        <v>0</v>
      </c>
      <c r="U1511" s="106">
        <f t="shared" si="1100"/>
        <v>107.96017839673081</v>
      </c>
      <c r="V1511" s="106">
        <f t="shared" si="1101"/>
        <v>464.98673412673077</v>
      </c>
      <c r="W1511" s="19">
        <f t="shared" si="1119"/>
        <v>0</v>
      </c>
      <c r="X1511" s="2">
        <f t="shared" si="1102"/>
        <v>0</v>
      </c>
      <c r="Y1511" s="4">
        <f t="shared" si="1103"/>
        <v>0</v>
      </c>
      <c r="Z1511" s="106">
        <f t="shared" si="1117"/>
        <v>0</v>
      </c>
      <c r="AA1511" s="114">
        <f t="shared" si="1114"/>
        <v>0.05</v>
      </c>
      <c r="AB1511" s="112">
        <f t="shared" si="1104"/>
        <v>1</v>
      </c>
      <c r="AC1511" s="178">
        <f t="shared" si="1122"/>
        <v>31</v>
      </c>
      <c r="AD1511" s="11">
        <f t="shared" si="1115"/>
        <v>1.000131165</v>
      </c>
      <c r="AE1511" s="106">
        <f t="shared" si="1118"/>
        <v>5.8471969999999998E-2</v>
      </c>
      <c r="AF1511" s="106">
        <f t="shared" si="1105"/>
        <v>6.0989979999999999E-2</v>
      </c>
      <c r="AG1511" s="106">
        <f t="shared" si="1106"/>
        <v>0</v>
      </c>
      <c r="AH1511" s="115" t="str">
        <f t="shared" si="1124"/>
        <v>A+J=</v>
      </c>
      <c r="AI1511" s="116">
        <f t="shared" si="1116"/>
        <v>45682</v>
      </c>
      <c r="AJ1511" s="10"/>
      <c r="AK1511" s="1"/>
      <c r="AL1511" s="10"/>
      <c r="AM1511" s="1"/>
      <c r="AN1511" s="1"/>
      <c r="AO1511" s="3"/>
      <c r="AP1511" s="3"/>
      <c r="AQ1511" s="4"/>
      <c r="AR1511" s="4"/>
      <c r="AS1511" s="4"/>
      <c r="AT1511" s="4"/>
      <c r="AU1511" s="4"/>
      <c r="AV1511" s="4"/>
      <c r="AW1511" s="1"/>
      <c r="AX1511" s="1"/>
      <c r="AY1511" s="1"/>
      <c r="AZ1511" s="1"/>
      <c r="BA1511" s="1"/>
      <c r="BB1511" s="1"/>
      <c r="BC1511" s="1"/>
      <c r="BD1511" s="1"/>
      <c r="BE1511" s="1"/>
      <c r="BG1511" s="1"/>
      <c r="BH1511" s="1"/>
    </row>
    <row r="1512" spans="1:60" ht="15" customHeight="1" x14ac:dyDescent="0.25">
      <c r="A1512" s="105">
        <f t="shared" si="1107"/>
        <v>45653</v>
      </c>
      <c r="B1512" s="106">
        <f t="shared" si="1094"/>
        <v>465.18653849322436</v>
      </c>
      <c r="C1512" s="2">
        <f t="shared" si="1108"/>
        <v>357.02655572999998</v>
      </c>
      <c r="D1512" s="2">
        <f t="shared" si="1109"/>
        <v>0</v>
      </c>
      <c r="E1512" s="106">
        <f t="shared" si="1095"/>
        <v>357.02655572999998</v>
      </c>
      <c r="F1512" s="21">
        <f t="shared" si="1110"/>
        <v>7063.77</v>
      </c>
      <c r="G1512" s="108">
        <f t="shared" si="1111"/>
        <v>7100.5</v>
      </c>
      <c r="H1512" s="109">
        <f t="shared" ref="H1512:H1575" si="1154">EDATE(I1512,-1)</f>
        <v>45622</v>
      </c>
      <c r="I1512" s="109">
        <f t="shared" si="1120"/>
        <v>45652</v>
      </c>
      <c r="J1512" s="110">
        <f t="shared" si="1096"/>
        <v>5.1997729257888814E-3</v>
      </c>
      <c r="K1512" s="117">
        <f t="shared" si="1121"/>
        <v>45682</v>
      </c>
      <c r="L1512" s="178">
        <f t="shared" si="1123"/>
        <v>31</v>
      </c>
      <c r="M1512" s="178">
        <f t="shared" si="1093"/>
        <v>2</v>
      </c>
      <c r="N1512" s="106">
        <f t="shared" si="1097"/>
        <v>1.0003346500000001</v>
      </c>
      <c r="O1512" s="111">
        <f t="shared" si="1092"/>
        <v>1.0038997599999999</v>
      </c>
      <c r="P1512" s="111">
        <f t="shared" si="1112"/>
        <v>1.3021691053674027</v>
      </c>
      <c r="Q1512" s="106">
        <f t="shared" si="1091"/>
        <v>1.3026048699999999</v>
      </c>
      <c r="R1512" s="106">
        <f t="shared" si="1113"/>
        <v>1.2486170000000001</v>
      </c>
      <c r="S1512" s="106">
        <f t="shared" si="1098"/>
        <v>445.78942692999999</v>
      </c>
      <c r="T1512" s="106">
        <f t="shared" si="1099"/>
        <v>0</v>
      </c>
      <c r="U1512" s="106">
        <f t="shared" si="1100"/>
        <v>108.03797448322437</v>
      </c>
      <c r="V1512" s="106">
        <f t="shared" si="1101"/>
        <v>465.06453021322437</v>
      </c>
      <c r="W1512" s="19">
        <f t="shared" si="1119"/>
        <v>0</v>
      </c>
      <c r="X1512" s="2">
        <f t="shared" si="1102"/>
        <v>0</v>
      </c>
      <c r="Y1512" s="4">
        <f t="shared" si="1103"/>
        <v>0</v>
      </c>
      <c r="Z1512" s="106">
        <f t="shared" si="1117"/>
        <v>0</v>
      </c>
      <c r="AA1512" s="114">
        <f t="shared" si="1114"/>
        <v>0.05</v>
      </c>
      <c r="AB1512" s="112">
        <f t="shared" si="1104"/>
        <v>2</v>
      </c>
      <c r="AC1512" s="178">
        <f t="shared" si="1122"/>
        <v>31</v>
      </c>
      <c r="AD1512" s="11">
        <f t="shared" si="1115"/>
        <v>1.0002623470000001</v>
      </c>
      <c r="AE1512" s="106">
        <f t="shared" si="1118"/>
        <v>0.11695150999999999</v>
      </c>
      <c r="AF1512" s="106">
        <f t="shared" si="1105"/>
        <v>0.12200828</v>
      </c>
      <c r="AG1512" s="106">
        <f t="shared" si="1106"/>
        <v>0</v>
      </c>
      <c r="AH1512" s="115" t="str">
        <f t="shared" si="1124"/>
        <v>A+J=</v>
      </c>
      <c r="AI1512" s="116">
        <f t="shared" si="1116"/>
        <v>45682</v>
      </c>
      <c r="AJ1512" s="10"/>
      <c r="AK1512" s="1"/>
      <c r="AL1512" s="10"/>
      <c r="AM1512" s="1"/>
      <c r="AN1512" s="1"/>
      <c r="AO1512" s="3"/>
      <c r="AP1512" s="3"/>
      <c r="AQ1512" s="4"/>
      <c r="AR1512" s="4"/>
      <c r="AS1512" s="4"/>
      <c r="AT1512" s="4"/>
      <c r="AU1512" s="4"/>
      <c r="AV1512" s="4"/>
      <c r="AW1512" s="1"/>
      <c r="AX1512" s="1"/>
      <c r="AY1512" s="1"/>
      <c r="AZ1512" s="1"/>
      <c r="BA1512" s="1"/>
      <c r="BB1512" s="1"/>
      <c r="BC1512" s="1"/>
      <c r="BD1512" s="1"/>
      <c r="BE1512" s="1"/>
      <c r="BG1512" s="1"/>
      <c r="BH1512" s="1"/>
    </row>
    <row r="1513" spans="1:60" ht="15" customHeight="1" x14ac:dyDescent="0.25">
      <c r="A1513" s="105">
        <f t="shared" si="1107"/>
        <v>45654</v>
      </c>
      <c r="B1513" s="106">
        <f t="shared" si="1094"/>
        <v>465.32539905104579</v>
      </c>
      <c r="C1513" s="2">
        <f t="shared" si="1108"/>
        <v>357.02655572999998</v>
      </c>
      <c r="D1513" s="2">
        <f t="shared" si="1109"/>
        <v>0</v>
      </c>
      <c r="E1513" s="106">
        <f t="shared" si="1095"/>
        <v>357.02655572999998</v>
      </c>
      <c r="F1513" s="21">
        <f t="shared" si="1110"/>
        <v>7063.77</v>
      </c>
      <c r="G1513" s="108">
        <f t="shared" si="1111"/>
        <v>7100.5</v>
      </c>
      <c r="H1513" s="109">
        <f t="shared" si="1154"/>
        <v>45622</v>
      </c>
      <c r="I1513" s="109">
        <f t="shared" si="1120"/>
        <v>45652</v>
      </c>
      <c r="J1513" s="110">
        <f t="shared" si="1096"/>
        <v>5.1997729257888814E-3</v>
      </c>
      <c r="K1513" s="117">
        <f t="shared" si="1121"/>
        <v>45682</v>
      </c>
      <c r="L1513" s="178">
        <f t="shared" si="1123"/>
        <v>31</v>
      </c>
      <c r="M1513" s="178">
        <f t="shared" si="1093"/>
        <v>3</v>
      </c>
      <c r="N1513" s="106">
        <f t="shared" si="1097"/>
        <v>1.0005020200000001</v>
      </c>
      <c r="O1513" s="111">
        <f t="shared" si="1092"/>
        <v>1.0038997599999999</v>
      </c>
      <c r="P1513" s="111">
        <f t="shared" si="1112"/>
        <v>1.3021691053674027</v>
      </c>
      <c r="Q1513" s="106">
        <f t="shared" ref="Q1513:Q1576" si="1155">TRUNC(TRUNC((N1513*P1513),15),8)</f>
        <v>1.30282282</v>
      </c>
      <c r="R1513" s="106">
        <f t="shared" si="1113"/>
        <v>1.2486170000000001</v>
      </c>
      <c r="S1513" s="106">
        <f t="shared" si="1098"/>
        <v>445.78942692999999</v>
      </c>
      <c r="T1513" s="106">
        <f t="shared" si="1099"/>
        <v>0</v>
      </c>
      <c r="U1513" s="106">
        <f t="shared" si="1100"/>
        <v>108.11578842104578</v>
      </c>
      <c r="V1513" s="106">
        <f t="shared" si="1101"/>
        <v>465.14234415104579</v>
      </c>
      <c r="W1513" s="19">
        <f t="shared" si="1119"/>
        <v>0</v>
      </c>
      <c r="X1513" s="2">
        <f t="shared" si="1102"/>
        <v>0</v>
      </c>
      <c r="Y1513" s="4">
        <f t="shared" si="1103"/>
        <v>0</v>
      </c>
      <c r="Z1513" s="106">
        <f t="shared" si="1117"/>
        <v>0</v>
      </c>
      <c r="AA1513" s="114">
        <f t="shared" si="1114"/>
        <v>0.05</v>
      </c>
      <c r="AB1513" s="112">
        <f t="shared" si="1104"/>
        <v>3</v>
      </c>
      <c r="AC1513" s="178">
        <f t="shared" si="1122"/>
        <v>31</v>
      </c>
      <c r="AD1513" s="11">
        <f t="shared" si="1115"/>
        <v>1.000393546</v>
      </c>
      <c r="AE1513" s="106">
        <f t="shared" si="1118"/>
        <v>0.17543864000000001</v>
      </c>
      <c r="AF1513" s="106">
        <f t="shared" si="1105"/>
        <v>0.18305489999999999</v>
      </c>
      <c r="AG1513" s="106">
        <f t="shared" si="1106"/>
        <v>0</v>
      </c>
      <c r="AH1513" s="115" t="str">
        <f t="shared" si="1124"/>
        <v>A+J=</v>
      </c>
      <c r="AI1513" s="116">
        <f t="shared" si="1116"/>
        <v>45682</v>
      </c>
      <c r="AJ1513" s="10"/>
      <c r="AK1513" s="1"/>
      <c r="AL1513" s="10"/>
      <c r="AM1513" s="1"/>
      <c r="AN1513" s="1"/>
      <c r="AO1513" s="3"/>
      <c r="AP1513" s="3"/>
      <c r="AQ1513" s="4"/>
      <c r="AR1513" s="4"/>
      <c r="AS1513" s="4"/>
      <c r="AT1513" s="4"/>
      <c r="AU1513" s="4"/>
      <c r="AV1513" s="4"/>
      <c r="AW1513" s="1"/>
      <c r="AX1513" s="1"/>
      <c r="AY1513" s="1"/>
      <c r="AZ1513" s="1"/>
      <c r="BA1513" s="1"/>
      <c r="BB1513" s="1"/>
      <c r="BC1513" s="1"/>
      <c r="BD1513" s="1"/>
      <c r="BE1513" s="1"/>
      <c r="BG1513" s="1"/>
      <c r="BH1513" s="1"/>
    </row>
    <row r="1514" spans="1:60" ht="15" customHeight="1" x14ac:dyDescent="0.25">
      <c r="A1514" s="105">
        <f t="shared" si="1107"/>
        <v>45655</v>
      </c>
      <c r="B1514" s="106">
        <f t="shared" si="1094"/>
        <v>465.4642991296638</v>
      </c>
      <c r="C1514" s="2">
        <f t="shared" si="1108"/>
        <v>357.02655572999998</v>
      </c>
      <c r="D1514" s="2">
        <f t="shared" si="1109"/>
        <v>0</v>
      </c>
      <c r="E1514" s="106">
        <f t="shared" si="1095"/>
        <v>357.02655572999998</v>
      </c>
      <c r="F1514" s="21">
        <f t="shared" si="1110"/>
        <v>7063.77</v>
      </c>
      <c r="G1514" s="108">
        <f t="shared" si="1111"/>
        <v>7100.5</v>
      </c>
      <c r="H1514" s="109">
        <f t="shared" si="1154"/>
        <v>45622</v>
      </c>
      <c r="I1514" s="109">
        <f t="shared" si="1120"/>
        <v>45652</v>
      </c>
      <c r="J1514" s="110">
        <f t="shared" si="1096"/>
        <v>5.1997729257888814E-3</v>
      </c>
      <c r="K1514" s="117">
        <f t="shared" si="1121"/>
        <v>45682</v>
      </c>
      <c r="L1514" s="178">
        <f t="shared" si="1123"/>
        <v>31</v>
      </c>
      <c r="M1514" s="178">
        <f t="shared" si="1093"/>
        <v>4</v>
      </c>
      <c r="N1514" s="106">
        <f t="shared" si="1097"/>
        <v>1.0006694199999999</v>
      </c>
      <c r="O1514" s="111">
        <f t="shared" ref="O1514:O1577" si="1156">IF(K1514&gt;K1513,N1513,O1513)</f>
        <v>1.0038997599999999</v>
      </c>
      <c r="P1514" s="111">
        <f t="shared" si="1112"/>
        <v>1.3021691053674027</v>
      </c>
      <c r="Q1514" s="106">
        <f t="shared" si="1155"/>
        <v>1.3030408</v>
      </c>
      <c r="R1514" s="106">
        <f t="shared" si="1113"/>
        <v>1.2486170000000001</v>
      </c>
      <c r="S1514" s="106">
        <f t="shared" si="1098"/>
        <v>445.78942692999999</v>
      </c>
      <c r="T1514" s="106">
        <f t="shared" si="1099"/>
        <v>0</v>
      </c>
      <c r="U1514" s="106">
        <f t="shared" si="1100"/>
        <v>108.19361306966378</v>
      </c>
      <c r="V1514" s="106">
        <f t="shared" si="1101"/>
        <v>465.22016879966378</v>
      </c>
      <c r="W1514" s="19">
        <f t="shared" si="1119"/>
        <v>0</v>
      </c>
      <c r="X1514" s="2">
        <f t="shared" si="1102"/>
        <v>0</v>
      </c>
      <c r="Y1514" s="4">
        <f t="shared" si="1103"/>
        <v>0</v>
      </c>
      <c r="Z1514" s="106">
        <f t="shared" si="1117"/>
        <v>0</v>
      </c>
      <c r="AA1514" s="114">
        <f t="shared" si="1114"/>
        <v>0.05</v>
      </c>
      <c r="AB1514" s="112">
        <f t="shared" si="1104"/>
        <v>4</v>
      </c>
      <c r="AC1514" s="178">
        <f t="shared" si="1122"/>
        <v>31</v>
      </c>
      <c r="AD1514" s="11">
        <f t="shared" si="1115"/>
        <v>1.000524763</v>
      </c>
      <c r="AE1514" s="106">
        <f t="shared" si="1118"/>
        <v>0.23393379</v>
      </c>
      <c r="AF1514" s="106">
        <f t="shared" si="1105"/>
        <v>0.24413033000000001</v>
      </c>
      <c r="AG1514" s="106">
        <f t="shared" si="1106"/>
        <v>0</v>
      </c>
      <c r="AH1514" s="115" t="str">
        <f t="shared" si="1124"/>
        <v>A+J=</v>
      </c>
      <c r="AI1514" s="116">
        <f t="shared" si="1116"/>
        <v>45682</v>
      </c>
      <c r="AJ1514" s="10"/>
      <c r="AK1514" s="1"/>
      <c r="AL1514" s="10"/>
      <c r="AM1514" s="1"/>
      <c r="AN1514" s="1"/>
      <c r="AO1514" s="3"/>
      <c r="AP1514" s="3"/>
      <c r="AQ1514" s="4"/>
      <c r="AR1514" s="4"/>
      <c r="AS1514" s="4"/>
      <c r="AT1514" s="4"/>
      <c r="AU1514" s="4"/>
      <c r="AV1514" s="4"/>
      <c r="AW1514" s="1"/>
      <c r="AX1514" s="1"/>
      <c r="AY1514" s="1"/>
      <c r="AZ1514" s="1"/>
      <c r="BA1514" s="1"/>
      <c r="BB1514" s="1"/>
      <c r="BC1514" s="1"/>
      <c r="BD1514" s="1"/>
      <c r="BE1514" s="1"/>
      <c r="BG1514" s="1"/>
      <c r="BH1514" s="1"/>
    </row>
    <row r="1515" spans="1:60" ht="15" customHeight="1" x14ac:dyDescent="0.25">
      <c r="A1515" s="105">
        <f t="shared" si="1107"/>
        <v>45656</v>
      </c>
      <c r="B1515" s="106">
        <f t="shared" si="1094"/>
        <v>465.60324181934402</v>
      </c>
      <c r="C1515" s="2">
        <f t="shared" si="1108"/>
        <v>357.02655572999998</v>
      </c>
      <c r="D1515" s="2">
        <f t="shared" si="1109"/>
        <v>0</v>
      </c>
      <c r="E1515" s="106">
        <f t="shared" si="1095"/>
        <v>357.02655572999998</v>
      </c>
      <c r="F1515" s="21">
        <f t="shared" si="1110"/>
        <v>7063.77</v>
      </c>
      <c r="G1515" s="108">
        <f t="shared" si="1111"/>
        <v>7100.5</v>
      </c>
      <c r="H1515" s="109">
        <f t="shared" si="1154"/>
        <v>45622</v>
      </c>
      <c r="I1515" s="109">
        <f t="shared" si="1120"/>
        <v>45652</v>
      </c>
      <c r="J1515" s="110">
        <f t="shared" si="1096"/>
        <v>5.1997729257888814E-3</v>
      </c>
      <c r="K1515" s="117">
        <f t="shared" si="1121"/>
        <v>45682</v>
      </c>
      <c r="L1515" s="178">
        <f t="shared" si="1123"/>
        <v>31</v>
      </c>
      <c r="M1515" s="178">
        <f t="shared" si="1093"/>
        <v>5</v>
      </c>
      <c r="N1515" s="106">
        <f t="shared" si="1097"/>
        <v>1.00083685</v>
      </c>
      <c r="O1515" s="111">
        <f t="shared" si="1156"/>
        <v>1.0038997599999999</v>
      </c>
      <c r="P1515" s="111">
        <f t="shared" si="1112"/>
        <v>1.3021691053674027</v>
      </c>
      <c r="Q1515" s="106">
        <f t="shared" si="1155"/>
        <v>1.3032588199999999</v>
      </c>
      <c r="R1515" s="106">
        <f t="shared" si="1113"/>
        <v>1.2486170000000001</v>
      </c>
      <c r="S1515" s="106">
        <f t="shared" si="1098"/>
        <v>445.78942692999999</v>
      </c>
      <c r="T1515" s="106">
        <f t="shared" si="1099"/>
        <v>0</v>
      </c>
      <c r="U1515" s="106">
        <f t="shared" si="1100"/>
        <v>108.27145199934401</v>
      </c>
      <c r="V1515" s="106">
        <f t="shared" si="1101"/>
        <v>465.29800772934402</v>
      </c>
      <c r="W1515" s="19">
        <f t="shared" si="1119"/>
        <v>0</v>
      </c>
      <c r="X1515" s="2">
        <f t="shared" si="1102"/>
        <v>0</v>
      </c>
      <c r="Y1515" s="4">
        <f t="shared" si="1103"/>
        <v>0</v>
      </c>
      <c r="Z1515" s="106">
        <f t="shared" si="1117"/>
        <v>0</v>
      </c>
      <c r="AA1515" s="114">
        <f t="shared" si="1114"/>
        <v>0.05</v>
      </c>
      <c r="AB1515" s="112">
        <f t="shared" si="1104"/>
        <v>5</v>
      </c>
      <c r="AC1515" s="178">
        <f t="shared" si="1122"/>
        <v>31</v>
      </c>
      <c r="AD1515" s="11">
        <f t="shared" si="1115"/>
        <v>1.000655997</v>
      </c>
      <c r="AE1515" s="106">
        <f t="shared" si="1118"/>
        <v>0.29243651999999998</v>
      </c>
      <c r="AF1515" s="106">
        <f t="shared" si="1105"/>
        <v>0.30523409000000001</v>
      </c>
      <c r="AG1515" s="106">
        <f t="shared" si="1106"/>
        <v>0</v>
      </c>
      <c r="AH1515" s="115" t="str">
        <f t="shared" si="1124"/>
        <v>A+J=</v>
      </c>
      <c r="AI1515" s="116">
        <f t="shared" si="1116"/>
        <v>45682</v>
      </c>
      <c r="AJ1515" s="10"/>
      <c r="AK1515" s="1"/>
      <c r="AL1515" s="10"/>
      <c r="AM1515" s="1"/>
      <c r="AN1515" s="1"/>
      <c r="AO1515" s="3"/>
      <c r="AP1515" s="3"/>
      <c r="AQ1515" s="4"/>
      <c r="AR1515" s="4"/>
      <c r="AS1515" s="4"/>
      <c r="AT1515" s="4"/>
      <c r="AU1515" s="4"/>
      <c r="AV1515" s="4"/>
      <c r="AW1515" s="1"/>
      <c r="AX1515" s="1"/>
      <c r="AY1515" s="1"/>
      <c r="AZ1515" s="1"/>
      <c r="BA1515" s="1"/>
      <c r="BB1515" s="1"/>
      <c r="BC1515" s="1"/>
      <c r="BD1515" s="1"/>
      <c r="BE1515" s="1"/>
      <c r="BG1515" s="1"/>
      <c r="BH1515" s="1"/>
    </row>
    <row r="1516" spans="1:60" ht="15" customHeight="1" x14ac:dyDescent="0.25">
      <c r="A1516" s="105">
        <f t="shared" si="1107"/>
        <v>45657</v>
      </c>
      <c r="B1516" s="106">
        <f t="shared" si="1094"/>
        <v>465.74222357982092</v>
      </c>
      <c r="C1516" s="2">
        <f t="shared" si="1108"/>
        <v>357.02655572999998</v>
      </c>
      <c r="D1516" s="2">
        <f t="shared" si="1109"/>
        <v>0</v>
      </c>
      <c r="E1516" s="106">
        <f t="shared" si="1095"/>
        <v>357.02655572999998</v>
      </c>
      <c r="F1516" s="21">
        <f t="shared" si="1110"/>
        <v>7063.77</v>
      </c>
      <c r="G1516" s="108">
        <f t="shared" si="1111"/>
        <v>7100.5</v>
      </c>
      <c r="H1516" s="109">
        <f t="shared" si="1154"/>
        <v>45622</v>
      </c>
      <c r="I1516" s="109">
        <f t="shared" si="1120"/>
        <v>45652</v>
      </c>
      <c r="J1516" s="110">
        <f t="shared" si="1096"/>
        <v>5.1997729257888814E-3</v>
      </c>
      <c r="K1516" s="117">
        <f t="shared" si="1121"/>
        <v>45682</v>
      </c>
      <c r="L1516" s="178">
        <f t="shared" si="1123"/>
        <v>31</v>
      </c>
      <c r="M1516" s="178">
        <f t="shared" si="1093"/>
        <v>6</v>
      </c>
      <c r="N1516" s="106">
        <f t="shared" si="1097"/>
        <v>1.0010043</v>
      </c>
      <c r="O1516" s="111">
        <f t="shared" si="1156"/>
        <v>1.0038997599999999</v>
      </c>
      <c r="P1516" s="111">
        <f t="shared" si="1112"/>
        <v>1.3021691053674027</v>
      </c>
      <c r="Q1516" s="106">
        <f t="shared" si="1155"/>
        <v>1.3034768699999999</v>
      </c>
      <c r="R1516" s="106">
        <f t="shared" si="1113"/>
        <v>1.2486170000000001</v>
      </c>
      <c r="S1516" s="106">
        <f t="shared" si="1098"/>
        <v>445.78942692999999</v>
      </c>
      <c r="T1516" s="106">
        <f t="shared" si="1099"/>
        <v>0</v>
      </c>
      <c r="U1516" s="106">
        <f t="shared" si="1100"/>
        <v>108.34930163982092</v>
      </c>
      <c r="V1516" s="106">
        <f t="shared" si="1101"/>
        <v>465.37585736982089</v>
      </c>
      <c r="W1516" s="19">
        <f t="shared" si="1119"/>
        <v>0</v>
      </c>
      <c r="X1516" s="2">
        <f t="shared" si="1102"/>
        <v>0</v>
      </c>
      <c r="Y1516" s="4">
        <f t="shared" si="1103"/>
        <v>0</v>
      </c>
      <c r="Z1516" s="106">
        <f t="shared" si="1117"/>
        <v>0</v>
      </c>
      <c r="AA1516" s="114">
        <f t="shared" si="1114"/>
        <v>0.05</v>
      </c>
      <c r="AB1516" s="112">
        <f t="shared" si="1104"/>
        <v>6</v>
      </c>
      <c r="AC1516" s="178">
        <f t="shared" si="1122"/>
        <v>31</v>
      </c>
      <c r="AD1516" s="11">
        <f t="shared" si="1115"/>
        <v>1.000787248</v>
      </c>
      <c r="AE1516" s="106">
        <f t="shared" si="1118"/>
        <v>0.35094682999999999</v>
      </c>
      <c r="AF1516" s="106">
        <f t="shared" si="1105"/>
        <v>0.36636621000000003</v>
      </c>
      <c r="AG1516" s="106">
        <f t="shared" si="1106"/>
        <v>0</v>
      </c>
      <c r="AH1516" s="115" t="str">
        <f t="shared" si="1124"/>
        <v>A+J=</v>
      </c>
      <c r="AI1516" s="116">
        <f t="shared" si="1116"/>
        <v>45682</v>
      </c>
      <c r="AJ1516" s="10"/>
      <c r="AK1516" s="1"/>
      <c r="AL1516" s="10"/>
      <c r="AM1516" s="1"/>
      <c r="AN1516" s="1"/>
      <c r="AO1516" s="3"/>
      <c r="AP1516" s="3"/>
      <c r="AQ1516" s="4"/>
      <c r="AR1516" s="4"/>
      <c r="AS1516" s="4"/>
      <c r="AT1516" s="4"/>
      <c r="AU1516" s="4"/>
      <c r="AV1516" s="4"/>
      <c r="AW1516" s="1"/>
      <c r="AX1516" s="1"/>
      <c r="AY1516" s="1"/>
      <c r="AZ1516" s="1"/>
      <c r="BA1516" s="1"/>
      <c r="BB1516" s="1"/>
      <c r="BC1516" s="1"/>
      <c r="BD1516" s="1"/>
      <c r="BE1516" s="1"/>
      <c r="BG1516" s="1"/>
      <c r="BH1516" s="1"/>
    </row>
    <row r="1517" spans="1:60" ht="15" customHeight="1" x14ac:dyDescent="0.25">
      <c r="A1517" s="105">
        <f t="shared" si="1107"/>
        <v>45658</v>
      </c>
      <c r="B1517" s="106">
        <f t="shared" si="1094"/>
        <v>465.8812479813601</v>
      </c>
      <c r="C1517" s="2">
        <f t="shared" si="1108"/>
        <v>357.02655572999998</v>
      </c>
      <c r="D1517" s="2">
        <f t="shared" si="1109"/>
        <v>0</v>
      </c>
      <c r="E1517" s="106">
        <f t="shared" si="1095"/>
        <v>357.02655572999998</v>
      </c>
      <c r="F1517" s="21">
        <f t="shared" si="1110"/>
        <v>7063.77</v>
      </c>
      <c r="G1517" s="108">
        <f t="shared" si="1111"/>
        <v>7100.5</v>
      </c>
      <c r="H1517" s="109">
        <f t="shared" si="1154"/>
        <v>45622</v>
      </c>
      <c r="I1517" s="109">
        <f t="shared" si="1120"/>
        <v>45652</v>
      </c>
      <c r="J1517" s="110">
        <f t="shared" si="1096"/>
        <v>5.1997729257888814E-3</v>
      </c>
      <c r="K1517" s="117">
        <f t="shared" si="1121"/>
        <v>45682</v>
      </c>
      <c r="L1517" s="178">
        <f t="shared" si="1123"/>
        <v>31</v>
      </c>
      <c r="M1517" s="178">
        <f t="shared" si="1093"/>
        <v>7</v>
      </c>
      <c r="N1517" s="106">
        <f t="shared" si="1097"/>
        <v>1.00117178</v>
      </c>
      <c r="O1517" s="111">
        <f t="shared" si="1156"/>
        <v>1.0038997599999999</v>
      </c>
      <c r="P1517" s="111">
        <f t="shared" si="1112"/>
        <v>1.3021691053674027</v>
      </c>
      <c r="Q1517" s="106">
        <f t="shared" si="1155"/>
        <v>1.3036949600000001</v>
      </c>
      <c r="R1517" s="106">
        <f t="shared" si="1113"/>
        <v>1.2486170000000001</v>
      </c>
      <c r="S1517" s="106">
        <f t="shared" si="1098"/>
        <v>445.78942692999999</v>
      </c>
      <c r="T1517" s="106">
        <f t="shared" si="1099"/>
        <v>0</v>
      </c>
      <c r="U1517" s="106">
        <f t="shared" si="1100"/>
        <v>108.42716556136014</v>
      </c>
      <c r="V1517" s="106">
        <f t="shared" si="1101"/>
        <v>465.45372129136013</v>
      </c>
      <c r="W1517" s="19">
        <f t="shared" si="1119"/>
        <v>0</v>
      </c>
      <c r="X1517" s="2">
        <f t="shared" si="1102"/>
        <v>0</v>
      </c>
      <c r="Y1517" s="4">
        <f t="shared" si="1103"/>
        <v>0</v>
      </c>
      <c r="Z1517" s="106">
        <f t="shared" si="1117"/>
        <v>0</v>
      </c>
      <c r="AA1517" s="114">
        <f t="shared" si="1114"/>
        <v>0.05</v>
      </c>
      <c r="AB1517" s="112">
        <f t="shared" si="1104"/>
        <v>7</v>
      </c>
      <c r="AC1517" s="178">
        <f t="shared" si="1122"/>
        <v>31</v>
      </c>
      <c r="AD1517" s="11">
        <f t="shared" si="1115"/>
        <v>1.000918516</v>
      </c>
      <c r="AE1517" s="106">
        <f t="shared" si="1118"/>
        <v>0.40946472</v>
      </c>
      <c r="AF1517" s="106">
        <f t="shared" si="1105"/>
        <v>0.42752668999999999</v>
      </c>
      <c r="AG1517" s="106">
        <f t="shared" si="1106"/>
        <v>0</v>
      </c>
      <c r="AH1517" s="115" t="str">
        <f t="shared" si="1124"/>
        <v>A+J=</v>
      </c>
      <c r="AI1517" s="116">
        <f t="shared" si="1116"/>
        <v>45682</v>
      </c>
      <c r="AJ1517" s="10"/>
      <c r="AK1517" s="1"/>
      <c r="AL1517" s="10"/>
      <c r="AM1517" s="1"/>
      <c r="AN1517" s="1"/>
      <c r="AO1517" s="3"/>
      <c r="AP1517" s="3"/>
      <c r="AQ1517" s="4"/>
      <c r="AR1517" s="4"/>
      <c r="AS1517" s="4"/>
      <c r="AT1517" s="4"/>
      <c r="AU1517" s="4"/>
      <c r="AV1517" s="4"/>
      <c r="AW1517" s="1"/>
      <c r="AX1517" s="1"/>
      <c r="AY1517" s="1"/>
      <c r="AZ1517" s="1"/>
      <c r="BA1517" s="1"/>
      <c r="BB1517" s="1"/>
      <c r="BC1517" s="1"/>
      <c r="BD1517" s="1"/>
      <c r="BE1517" s="1"/>
      <c r="BG1517" s="1"/>
      <c r="BH1517" s="1"/>
    </row>
    <row r="1518" spans="1:60" ht="15" customHeight="1" x14ac:dyDescent="0.25">
      <c r="A1518" s="105">
        <f t="shared" si="1107"/>
        <v>45659</v>
      </c>
      <c r="B1518" s="106">
        <f t="shared" si="1094"/>
        <v>466.02031145369591</v>
      </c>
      <c r="C1518" s="2">
        <f t="shared" si="1108"/>
        <v>357.02655572999998</v>
      </c>
      <c r="D1518" s="2">
        <f t="shared" si="1109"/>
        <v>0</v>
      </c>
      <c r="E1518" s="106">
        <f t="shared" si="1095"/>
        <v>357.02655572999998</v>
      </c>
      <c r="F1518" s="21">
        <f t="shared" si="1110"/>
        <v>7063.77</v>
      </c>
      <c r="G1518" s="108">
        <f t="shared" si="1111"/>
        <v>7100.5</v>
      </c>
      <c r="H1518" s="109">
        <f t="shared" si="1154"/>
        <v>45622</v>
      </c>
      <c r="I1518" s="109">
        <f t="shared" si="1120"/>
        <v>45652</v>
      </c>
      <c r="J1518" s="110">
        <f t="shared" si="1096"/>
        <v>5.1997729257888814E-3</v>
      </c>
      <c r="K1518" s="117">
        <f t="shared" si="1121"/>
        <v>45682</v>
      </c>
      <c r="L1518" s="178">
        <f t="shared" si="1123"/>
        <v>31</v>
      </c>
      <c r="M1518" s="178">
        <f t="shared" si="1093"/>
        <v>8</v>
      </c>
      <c r="N1518" s="106">
        <f t="shared" si="1097"/>
        <v>1.00133929</v>
      </c>
      <c r="O1518" s="111">
        <f t="shared" si="1156"/>
        <v>1.0038997599999999</v>
      </c>
      <c r="P1518" s="111">
        <f t="shared" si="1112"/>
        <v>1.3021691053674027</v>
      </c>
      <c r="Q1518" s="106">
        <f t="shared" si="1155"/>
        <v>1.3039130800000001</v>
      </c>
      <c r="R1518" s="106">
        <f t="shared" si="1113"/>
        <v>1.2486170000000001</v>
      </c>
      <c r="S1518" s="106">
        <f t="shared" si="1098"/>
        <v>445.78942692999999</v>
      </c>
      <c r="T1518" s="106">
        <f t="shared" si="1099"/>
        <v>0</v>
      </c>
      <c r="U1518" s="106">
        <f t="shared" si="1100"/>
        <v>108.50504019369596</v>
      </c>
      <c r="V1518" s="106">
        <f t="shared" si="1101"/>
        <v>465.53159592369593</v>
      </c>
      <c r="W1518" s="19">
        <f t="shared" si="1119"/>
        <v>0</v>
      </c>
      <c r="X1518" s="2">
        <f t="shared" si="1102"/>
        <v>0</v>
      </c>
      <c r="Y1518" s="4">
        <f t="shared" si="1103"/>
        <v>0</v>
      </c>
      <c r="Z1518" s="106">
        <f t="shared" si="1117"/>
        <v>0</v>
      </c>
      <c r="AA1518" s="114">
        <f t="shared" si="1114"/>
        <v>0.05</v>
      </c>
      <c r="AB1518" s="112">
        <f t="shared" si="1104"/>
        <v>8</v>
      </c>
      <c r="AC1518" s="178">
        <f t="shared" si="1122"/>
        <v>31</v>
      </c>
      <c r="AD1518" s="11">
        <f t="shared" si="1115"/>
        <v>1.001049801</v>
      </c>
      <c r="AE1518" s="106">
        <f t="shared" si="1118"/>
        <v>0.46799017999999998</v>
      </c>
      <c r="AF1518" s="106">
        <f t="shared" si="1105"/>
        <v>0.48871553000000001</v>
      </c>
      <c r="AG1518" s="106">
        <f t="shared" si="1106"/>
        <v>0</v>
      </c>
      <c r="AH1518" s="115" t="str">
        <f t="shared" si="1124"/>
        <v>A+J=</v>
      </c>
      <c r="AI1518" s="116">
        <f t="shared" si="1116"/>
        <v>45682</v>
      </c>
      <c r="AJ1518" s="10"/>
      <c r="AK1518" s="1"/>
      <c r="AL1518" s="10"/>
      <c r="AM1518" s="1"/>
      <c r="AN1518" s="1"/>
      <c r="AO1518" s="3"/>
      <c r="AP1518" s="3"/>
      <c r="AQ1518" s="4"/>
      <c r="AR1518" s="4"/>
      <c r="AS1518" s="4"/>
      <c r="AT1518" s="4"/>
      <c r="AU1518" s="4"/>
      <c r="AV1518" s="4"/>
      <c r="AW1518" s="1"/>
      <c r="AX1518" s="1"/>
      <c r="AY1518" s="1"/>
      <c r="AZ1518" s="1"/>
      <c r="BA1518" s="1"/>
      <c r="BB1518" s="1"/>
      <c r="BC1518" s="1"/>
      <c r="BD1518" s="1"/>
      <c r="BE1518" s="1"/>
      <c r="BG1518" s="1"/>
      <c r="BH1518" s="1"/>
    </row>
    <row r="1519" spans="1:60" ht="15" customHeight="1" x14ac:dyDescent="0.25">
      <c r="A1519" s="105">
        <f t="shared" si="1107"/>
        <v>45660</v>
      </c>
      <c r="B1519" s="106">
        <f t="shared" si="1094"/>
        <v>466.15942162735956</v>
      </c>
      <c r="C1519" s="2">
        <f t="shared" si="1108"/>
        <v>357.02655572999998</v>
      </c>
      <c r="D1519" s="2">
        <f t="shared" si="1109"/>
        <v>0</v>
      </c>
      <c r="E1519" s="106">
        <f t="shared" si="1095"/>
        <v>357.02655572999998</v>
      </c>
      <c r="F1519" s="21">
        <f t="shared" si="1110"/>
        <v>7063.77</v>
      </c>
      <c r="G1519" s="108">
        <f t="shared" si="1111"/>
        <v>7100.5</v>
      </c>
      <c r="H1519" s="109">
        <f t="shared" si="1154"/>
        <v>45622</v>
      </c>
      <c r="I1519" s="109">
        <f t="shared" si="1120"/>
        <v>45652</v>
      </c>
      <c r="J1519" s="110">
        <f t="shared" si="1096"/>
        <v>5.1997729257888814E-3</v>
      </c>
      <c r="K1519" s="117">
        <f t="shared" si="1121"/>
        <v>45682</v>
      </c>
      <c r="L1519" s="178">
        <f t="shared" si="1123"/>
        <v>31</v>
      </c>
      <c r="M1519" s="178">
        <f t="shared" si="1093"/>
        <v>9</v>
      </c>
      <c r="N1519" s="106">
        <f t="shared" si="1097"/>
        <v>1.0015068300000001</v>
      </c>
      <c r="O1519" s="111">
        <f t="shared" si="1156"/>
        <v>1.0038997599999999</v>
      </c>
      <c r="P1519" s="111">
        <f t="shared" si="1112"/>
        <v>1.3021691053674027</v>
      </c>
      <c r="Q1519" s="106">
        <f t="shared" si="1155"/>
        <v>1.30413125</v>
      </c>
      <c r="R1519" s="106">
        <f t="shared" si="1113"/>
        <v>1.2486170000000001</v>
      </c>
      <c r="S1519" s="106">
        <f t="shared" si="1098"/>
        <v>445.78942692999999</v>
      </c>
      <c r="T1519" s="106">
        <f t="shared" si="1099"/>
        <v>0</v>
      </c>
      <c r="U1519" s="106">
        <f t="shared" si="1100"/>
        <v>108.58293267735955</v>
      </c>
      <c r="V1519" s="106">
        <f t="shared" si="1101"/>
        <v>465.60948840735955</v>
      </c>
      <c r="W1519" s="19">
        <f t="shared" si="1119"/>
        <v>0</v>
      </c>
      <c r="X1519" s="2">
        <f t="shared" si="1102"/>
        <v>0</v>
      </c>
      <c r="Y1519" s="4">
        <f t="shared" si="1103"/>
        <v>0</v>
      </c>
      <c r="Z1519" s="106">
        <f t="shared" si="1117"/>
        <v>0</v>
      </c>
      <c r="AA1519" s="114">
        <f t="shared" si="1114"/>
        <v>0.05</v>
      </c>
      <c r="AB1519" s="112">
        <f t="shared" si="1104"/>
        <v>9</v>
      </c>
      <c r="AC1519" s="178">
        <f t="shared" si="1122"/>
        <v>31</v>
      </c>
      <c r="AD1519" s="11">
        <f t="shared" si="1115"/>
        <v>1.001181104</v>
      </c>
      <c r="AE1519" s="106">
        <f t="shared" si="1118"/>
        <v>0.52652367</v>
      </c>
      <c r="AF1519" s="106">
        <f t="shared" si="1105"/>
        <v>0.54993322</v>
      </c>
      <c r="AG1519" s="106">
        <f t="shared" si="1106"/>
        <v>0</v>
      </c>
      <c r="AH1519" s="115" t="str">
        <f t="shared" si="1124"/>
        <v>A+J=</v>
      </c>
      <c r="AI1519" s="116">
        <f t="shared" si="1116"/>
        <v>45682</v>
      </c>
      <c r="AJ1519" s="10"/>
      <c r="AK1519" s="1"/>
      <c r="AL1519" s="10"/>
      <c r="AM1519" s="1"/>
      <c r="AN1519" s="1"/>
      <c r="AO1519" s="3"/>
      <c r="AP1519" s="3"/>
      <c r="AQ1519" s="4"/>
      <c r="AR1519" s="4"/>
      <c r="AS1519" s="4"/>
      <c r="AT1519" s="4"/>
      <c r="AU1519" s="4"/>
      <c r="AV1519" s="4"/>
      <c r="AW1519" s="1"/>
      <c r="AX1519" s="1"/>
      <c r="AY1519" s="1"/>
      <c r="AZ1519" s="1"/>
      <c r="BA1519" s="1"/>
      <c r="BB1519" s="1"/>
      <c r="BC1519" s="1"/>
      <c r="BD1519" s="1"/>
      <c r="BE1519" s="1"/>
      <c r="BG1519" s="1"/>
      <c r="BH1519" s="1"/>
    </row>
    <row r="1520" spans="1:60" ht="15" customHeight="1" x14ac:dyDescent="0.25">
      <c r="A1520" s="105">
        <f t="shared" si="1107"/>
        <v>45661</v>
      </c>
      <c r="B1520" s="106">
        <f t="shared" si="1094"/>
        <v>466.2985709018198</v>
      </c>
      <c r="C1520" s="2">
        <f t="shared" si="1108"/>
        <v>357.02655572999998</v>
      </c>
      <c r="D1520" s="2">
        <f t="shared" si="1109"/>
        <v>0</v>
      </c>
      <c r="E1520" s="106">
        <f t="shared" si="1095"/>
        <v>357.02655572999998</v>
      </c>
      <c r="F1520" s="21">
        <f t="shared" si="1110"/>
        <v>7063.77</v>
      </c>
      <c r="G1520" s="108">
        <f t="shared" si="1111"/>
        <v>7100.5</v>
      </c>
      <c r="H1520" s="109">
        <f t="shared" si="1154"/>
        <v>45622</v>
      </c>
      <c r="I1520" s="109">
        <f t="shared" si="1120"/>
        <v>45652</v>
      </c>
      <c r="J1520" s="110">
        <f t="shared" si="1096"/>
        <v>5.1997729257888814E-3</v>
      </c>
      <c r="K1520" s="117">
        <f t="shared" si="1121"/>
        <v>45682</v>
      </c>
      <c r="L1520" s="178">
        <f t="shared" si="1123"/>
        <v>31</v>
      </c>
      <c r="M1520" s="178">
        <f t="shared" si="1093"/>
        <v>10</v>
      </c>
      <c r="N1520" s="106">
        <f t="shared" si="1097"/>
        <v>1.0016744</v>
      </c>
      <c r="O1520" s="111">
        <f t="shared" si="1156"/>
        <v>1.0038997599999999</v>
      </c>
      <c r="P1520" s="111">
        <f t="shared" si="1112"/>
        <v>1.3021691053674027</v>
      </c>
      <c r="Q1520" s="106">
        <f t="shared" si="1155"/>
        <v>1.3043494499999999</v>
      </c>
      <c r="R1520" s="106">
        <f t="shared" si="1113"/>
        <v>1.2486170000000001</v>
      </c>
      <c r="S1520" s="106">
        <f t="shared" si="1098"/>
        <v>445.78942692999999</v>
      </c>
      <c r="T1520" s="106">
        <f t="shared" si="1099"/>
        <v>0</v>
      </c>
      <c r="U1520" s="106">
        <f t="shared" si="1100"/>
        <v>108.66083587181981</v>
      </c>
      <c r="V1520" s="106">
        <f t="shared" si="1101"/>
        <v>465.6873916018198</v>
      </c>
      <c r="W1520" s="19">
        <f t="shared" si="1119"/>
        <v>0</v>
      </c>
      <c r="X1520" s="2">
        <f t="shared" si="1102"/>
        <v>0</v>
      </c>
      <c r="Y1520" s="4">
        <f t="shared" si="1103"/>
        <v>0</v>
      </c>
      <c r="Z1520" s="106">
        <f t="shared" si="1117"/>
        <v>0</v>
      </c>
      <c r="AA1520" s="114">
        <f t="shared" si="1114"/>
        <v>0.05</v>
      </c>
      <c r="AB1520" s="112">
        <f t="shared" si="1104"/>
        <v>10</v>
      </c>
      <c r="AC1520" s="178">
        <f t="shared" si="1122"/>
        <v>31</v>
      </c>
      <c r="AD1520" s="11">
        <f t="shared" si="1115"/>
        <v>1.001312424</v>
      </c>
      <c r="AE1520" s="106">
        <f t="shared" si="1118"/>
        <v>0.58506473999999997</v>
      </c>
      <c r="AF1520" s="106">
        <f t="shared" si="1105"/>
        <v>0.61117929999999998</v>
      </c>
      <c r="AG1520" s="106">
        <f t="shared" si="1106"/>
        <v>0</v>
      </c>
      <c r="AH1520" s="115" t="str">
        <f t="shared" si="1124"/>
        <v>A+J=</v>
      </c>
      <c r="AI1520" s="116">
        <f t="shared" si="1116"/>
        <v>45682</v>
      </c>
      <c r="AJ1520" s="10"/>
      <c r="AK1520" s="1"/>
      <c r="AL1520" s="10"/>
      <c r="AM1520" s="1"/>
      <c r="AN1520" s="1"/>
      <c r="AO1520" s="3"/>
      <c r="AP1520" s="3"/>
      <c r="AQ1520" s="4"/>
      <c r="AR1520" s="4"/>
      <c r="AS1520" s="4"/>
      <c r="AT1520" s="4"/>
      <c r="AU1520" s="4"/>
      <c r="AV1520" s="4"/>
      <c r="AW1520" s="1"/>
      <c r="AX1520" s="1"/>
      <c r="AY1520" s="1"/>
      <c r="AZ1520" s="1"/>
      <c r="BA1520" s="1"/>
      <c r="BB1520" s="1"/>
      <c r="BC1520" s="1"/>
      <c r="BD1520" s="1"/>
      <c r="BE1520" s="1"/>
      <c r="BG1520" s="1"/>
      <c r="BH1520" s="1"/>
    </row>
    <row r="1521" spans="1:194" ht="15" customHeight="1" x14ac:dyDescent="0.25">
      <c r="A1521" s="105">
        <f t="shared" si="1107"/>
        <v>45662</v>
      </c>
      <c r="B1521" s="106">
        <f t="shared" si="1094"/>
        <v>466.43775928707674</v>
      </c>
      <c r="C1521" s="2">
        <f t="shared" si="1108"/>
        <v>357.02655572999998</v>
      </c>
      <c r="D1521" s="2">
        <f t="shared" si="1109"/>
        <v>0</v>
      </c>
      <c r="E1521" s="106">
        <f t="shared" si="1095"/>
        <v>357.02655572999998</v>
      </c>
      <c r="F1521" s="21">
        <f t="shared" si="1110"/>
        <v>7063.77</v>
      </c>
      <c r="G1521" s="108">
        <f t="shared" si="1111"/>
        <v>7100.5</v>
      </c>
      <c r="H1521" s="109">
        <f t="shared" si="1154"/>
        <v>45622</v>
      </c>
      <c r="I1521" s="109">
        <f t="shared" si="1120"/>
        <v>45652</v>
      </c>
      <c r="J1521" s="110">
        <f t="shared" si="1096"/>
        <v>5.1997729257888814E-3</v>
      </c>
      <c r="K1521" s="117">
        <f t="shared" si="1121"/>
        <v>45682</v>
      </c>
      <c r="L1521" s="178">
        <f t="shared" si="1123"/>
        <v>31</v>
      </c>
      <c r="M1521" s="178">
        <f t="shared" ref="M1521:M1584" si="1157">L1521-(K1521-A1521)</f>
        <v>11</v>
      </c>
      <c r="N1521" s="106">
        <f t="shared" si="1097"/>
        <v>1.00184199</v>
      </c>
      <c r="O1521" s="111">
        <f t="shared" si="1156"/>
        <v>1.0038997599999999</v>
      </c>
      <c r="P1521" s="111">
        <f t="shared" si="1112"/>
        <v>1.3021691053674027</v>
      </c>
      <c r="Q1521" s="106">
        <f t="shared" si="1155"/>
        <v>1.3045676799999999</v>
      </c>
      <c r="R1521" s="106">
        <f t="shared" si="1113"/>
        <v>1.2486170000000001</v>
      </c>
      <c r="S1521" s="106">
        <f t="shared" si="1098"/>
        <v>445.78942692999999</v>
      </c>
      <c r="T1521" s="106">
        <f t="shared" si="1099"/>
        <v>0</v>
      </c>
      <c r="U1521" s="106">
        <f t="shared" si="1100"/>
        <v>108.73874977707676</v>
      </c>
      <c r="V1521" s="106">
        <f t="shared" si="1101"/>
        <v>465.76530550707673</v>
      </c>
      <c r="W1521" s="19">
        <f t="shared" si="1119"/>
        <v>0</v>
      </c>
      <c r="X1521" s="2">
        <f t="shared" si="1102"/>
        <v>0</v>
      </c>
      <c r="Y1521" s="4">
        <f t="shared" si="1103"/>
        <v>0</v>
      </c>
      <c r="Z1521" s="106">
        <f t="shared" si="1117"/>
        <v>0</v>
      </c>
      <c r="AA1521" s="114">
        <f t="shared" si="1114"/>
        <v>0.05</v>
      </c>
      <c r="AB1521" s="112">
        <f t="shared" si="1104"/>
        <v>11</v>
      </c>
      <c r="AC1521" s="178">
        <f t="shared" si="1122"/>
        <v>31</v>
      </c>
      <c r="AD1521" s="11">
        <f t="shared" si="1115"/>
        <v>1.001443761</v>
      </c>
      <c r="AE1521" s="106">
        <f t="shared" si="1118"/>
        <v>0.64361338000000001</v>
      </c>
      <c r="AF1521" s="106">
        <f t="shared" si="1105"/>
        <v>0.67245378</v>
      </c>
      <c r="AG1521" s="106">
        <f t="shared" si="1106"/>
        <v>0</v>
      </c>
      <c r="AH1521" s="115" t="str">
        <f t="shared" si="1124"/>
        <v>A+J=</v>
      </c>
      <c r="AI1521" s="116">
        <f t="shared" si="1116"/>
        <v>45682</v>
      </c>
      <c r="AJ1521" s="10"/>
      <c r="AK1521" s="1"/>
      <c r="AL1521" s="10"/>
      <c r="AM1521" s="1"/>
      <c r="AN1521" s="1"/>
      <c r="AO1521" s="3"/>
      <c r="AP1521" s="3"/>
      <c r="AQ1521" s="4"/>
      <c r="AR1521" s="4"/>
      <c r="AS1521" s="4"/>
      <c r="AT1521" s="4"/>
      <c r="AU1521" s="4"/>
      <c r="AV1521" s="4"/>
      <c r="AW1521" s="1"/>
      <c r="AX1521" s="1"/>
      <c r="AY1521" s="1"/>
      <c r="AZ1521" s="1"/>
      <c r="BA1521" s="1"/>
      <c r="BB1521" s="1"/>
      <c r="BC1521" s="1"/>
      <c r="BD1521" s="1"/>
      <c r="BE1521" s="1"/>
      <c r="BG1521" s="1"/>
      <c r="BH1521" s="1"/>
    </row>
    <row r="1522" spans="1:194" ht="15" customHeight="1" x14ac:dyDescent="0.25">
      <c r="A1522" s="105">
        <f t="shared" si="1107"/>
        <v>45663</v>
      </c>
      <c r="B1522" s="106">
        <f t="shared" si="1094"/>
        <v>466.57699035339596</v>
      </c>
      <c r="C1522" s="2">
        <f t="shared" si="1108"/>
        <v>357.02655572999998</v>
      </c>
      <c r="D1522" s="2">
        <f t="shared" si="1109"/>
        <v>0</v>
      </c>
      <c r="E1522" s="106">
        <f t="shared" si="1095"/>
        <v>357.02655572999998</v>
      </c>
      <c r="F1522" s="21">
        <f t="shared" si="1110"/>
        <v>7063.77</v>
      </c>
      <c r="G1522" s="108">
        <f t="shared" si="1111"/>
        <v>7100.5</v>
      </c>
      <c r="H1522" s="109">
        <f t="shared" si="1154"/>
        <v>45622</v>
      </c>
      <c r="I1522" s="109">
        <f t="shared" si="1120"/>
        <v>45652</v>
      </c>
      <c r="J1522" s="110">
        <f t="shared" si="1096"/>
        <v>5.1997729257888814E-3</v>
      </c>
      <c r="K1522" s="117">
        <f t="shared" si="1121"/>
        <v>45682</v>
      </c>
      <c r="L1522" s="178">
        <f t="shared" si="1123"/>
        <v>31</v>
      </c>
      <c r="M1522" s="178">
        <f t="shared" si="1157"/>
        <v>12</v>
      </c>
      <c r="N1522" s="106">
        <f t="shared" si="1097"/>
        <v>1.00200961</v>
      </c>
      <c r="O1522" s="111">
        <f t="shared" si="1156"/>
        <v>1.0038997599999999</v>
      </c>
      <c r="P1522" s="111">
        <f t="shared" si="1112"/>
        <v>1.3021691053674027</v>
      </c>
      <c r="Q1522" s="106">
        <f t="shared" si="1155"/>
        <v>1.3047859500000001</v>
      </c>
      <c r="R1522" s="106">
        <f t="shared" si="1113"/>
        <v>1.2486170000000001</v>
      </c>
      <c r="S1522" s="106">
        <f t="shared" si="1098"/>
        <v>445.78942692999999</v>
      </c>
      <c r="T1522" s="106">
        <f t="shared" si="1099"/>
        <v>0</v>
      </c>
      <c r="U1522" s="106">
        <f t="shared" si="1100"/>
        <v>108.81667796339602</v>
      </c>
      <c r="V1522" s="106">
        <f t="shared" si="1101"/>
        <v>465.84323369339597</v>
      </c>
      <c r="W1522" s="19">
        <f t="shared" si="1119"/>
        <v>0</v>
      </c>
      <c r="X1522" s="2">
        <f t="shared" si="1102"/>
        <v>0</v>
      </c>
      <c r="Y1522" s="4">
        <f t="shared" si="1103"/>
        <v>0</v>
      </c>
      <c r="Z1522" s="106">
        <f t="shared" si="1117"/>
        <v>0</v>
      </c>
      <c r="AA1522" s="114">
        <f t="shared" si="1114"/>
        <v>0.05</v>
      </c>
      <c r="AB1522" s="112">
        <f t="shared" si="1104"/>
        <v>12</v>
      </c>
      <c r="AC1522" s="178">
        <f t="shared" si="1122"/>
        <v>31</v>
      </c>
      <c r="AD1522" s="11">
        <f t="shared" si="1115"/>
        <v>1.0015751150000001</v>
      </c>
      <c r="AE1522" s="106">
        <f t="shared" si="1118"/>
        <v>0.70216961</v>
      </c>
      <c r="AF1522" s="106">
        <f t="shared" si="1105"/>
        <v>0.73375665999999995</v>
      </c>
      <c r="AG1522" s="106">
        <f t="shared" si="1106"/>
        <v>0</v>
      </c>
      <c r="AH1522" s="115" t="str">
        <f t="shared" si="1124"/>
        <v>A+J=</v>
      </c>
      <c r="AI1522" s="116">
        <f t="shared" si="1116"/>
        <v>45682</v>
      </c>
      <c r="AJ1522" s="10"/>
      <c r="AK1522" s="1"/>
      <c r="AL1522" s="10"/>
      <c r="AM1522" s="1"/>
      <c r="AN1522" s="1"/>
      <c r="AO1522" s="3"/>
      <c r="AP1522" s="3"/>
      <c r="AQ1522" s="4"/>
      <c r="AR1522" s="4"/>
      <c r="AS1522" s="4"/>
      <c r="AT1522" s="4"/>
      <c r="AU1522" s="4"/>
      <c r="AV1522" s="4"/>
      <c r="AW1522" s="1"/>
      <c r="AX1522" s="1"/>
      <c r="AY1522" s="1"/>
      <c r="AZ1522" s="1"/>
      <c r="BA1522" s="1"/>
      <c r="BB1522" s="1"/>
      <c r="BC1522" s="1"/>
      <c r="BD1522" s="1"/>
      <c r="BE1522" s="1"/>
      <c r="BG1522" s="1"/>
      <c r="BH1522" s="1"/>
    </row>
    <row r="1523" spans="1:194" ht="15" customHeight="1" x14ac:dyDescent="0.25">
      <c r="A1523" s="105">
        <f t="shared" si="1107"/>
        <v>45664</v>
      </c>
      <c r="B1523" s="106">
        <f t="shared" si="1094"/>
        <v>466.71626459077743</v>
      </c>
      <c r="C1523" s="2">
        <f t="shared" si="1108"/>
        <v>357.02655572999998</v>
      </c>
      <c r="D1523" s="2">
        <f t="shared" si="1109"/>
        <v>0</v>
      </c>
      <c r="E1523" s="106">
        <f t="shared" si="1095"/>
        <v>357.02655572999998</v>
      </c>
      <c r="F1523" s="21">
        <f t="shared" si="1110"/>
        <v>7063.77</v>
      </c>
      <c r="G1523" s="108">
        <f t="shared" si="1111"/>
        <v>7100.5</v>
      </c>
      <c r="H1523" s="109">
        <f t="shared" si="1154"/>
        <v>45622</v>
      </c>
      <c r="I1523" s="109">
        <f t="shared" si="1120"/>
        <v>45652</v>
      </c>
      <c r="J1523" s="110">
        <f t="shared" si="1096"/>
        <v>5.1997729257888814E-3</v>
      </c>
      <c r="K1523" s="117">
        <f t="shared" si="1121"/>
        <v>45682</v>
      </c>
      <c r="L1523" s="178">
        <f t="shared" si="1123"/>
        <v>31</v>
      </c>
      <c r="M1523" s="178">
        <f t="shared" si="1157"/>
        <v>13</v>
      </c>
      <c r="N1523" s="106">
        <f t="shared" si="1097"/>
        <v>1.0021772600000001</v>
      </c>
      <c r="O1523" s="111">
        <f t="shared" si="1156"/>
        <v>1.0038997599999999</v>
      </c>
      <c r="P1523" s="111">
        <f t="shared" si="1112"/>
        <v>1.3021691053674027</v>
      </c>
      <c r="Q1523" s="106">
        <f t="shared" si="1155"/>
        <v>1.30500426</v>
      </c>
      <c r="R1523" s="106">
        <f t="shared" si="1113"/>
        <v>1.2486170000000001</v>
      </c>
      <c r="S1523" s="106">
        <f t="shared" si="1098"/>
        <v>445.78942692999999</v>
      </c>
      <c r="T1523" s="106">
        <f t="shared" si="1099"/>
        <v>0</v>
      </c>
      <c r="U1523" s="106">
        <f t="shared" si="1100"/>
        <v>108.89462043077741</v>
      </c>
      <c r="V1523" s="106">
        <f t="shared" si="1101"/>
        <v>465.92117616077741</v>
      </c>
      <c r="W1523" s="19">
        <f t="shared" si="1119"/>
        <v>0</v>
      </c>
      <c r="X1523" s="2">
        <f t="shared" si="1102"/>
        <v>0</v>
      </c>
      <c r="Y1523" s="4">
        <f t="shared" si="1103"/>
        <v>0</v>
      </c>
      <c r="Z1523" s="106">
        <f t="shared" si="1117"/>
        <v>0</v>
      </c>
      <c r="AA1523" s="114">
        <f t="shared" si="1114"/>
        <v>0.05</v>
      </c>
      <c r="AB1523" s="112">
        <f t="shared" si="1104"/>
        <v>13</v>
      </c>
      <c r="AC1523" s="178">
        <f t="shared" si="1122"/>
        <v>31</v>
      </c>
      <c r="AD1523" s="11">
        <f t="shared" si="1115"/>
        <v>1.0017064870000001</v>
      </c>
      <c r="AE1523" s="106">
        <f t="shared" si="1118"/>
        <v>0.76073385999999998</v>
      </c>
      <c r="AF1523" s="106">
        <f t="shared" si="1105"/>
        <v>0.79508842999999996</v>
      </c>
      <c r="AG1523" s="106">
        <f t="shared" si="1106"/>
        <v>0</v>
      </c>
      <c r="AH1523" s="115" t="str">
        <f t="shared" si="1124"/>
        <v>A+J=</v>
      </c>
      <c r="AI1523" s="116">
        <f t="shared" si="1116"/>
        <v>45682</v>
      </c>
      <c r="AJ1523" s="10"/>
      <c r="AK1523" s="1"/>
      <c r="AL1523" s="10"/>
      <c r="AM1523" s="1"/>
      <c r="AN1523" s="1"/>
      <c r="AO1523" s="3"/>
      <c r="AP1523" s="3"/>
      <c r="AQ1523" s="4"/>
      <c r="AR1523" s="4"/>
      <c r="AS1523" s="4"/>
      <c r="AT1523" s="4"/>
      <c r="AU1523" s="4"/>
      <c r="AV1523" s="4"/>
      <c r="AW1523" s="1"/>
      <c r="AX1523" s="1"/>
      <c r="AY1523" s="1"/>
      <c r="AZ1523" s="1"/>
      <c r="BA1523" s="1"/>
      <c r="BB1523" s="1"/>
      <c r="BC1523" s="1"/>
      <c r="BD1523" s="1"/>
      <c r="BE1523" s="1"/>
      <c r="BG1523" s="1"/>
      <c r="BH1523" s="1"/>
    </row>
    <row r="1524" spans="1:194" ht="15" customHeight="1" x14ac:dyDescent="0.25">
      <c r="A1524" s="105">
        <f t="shared" si="1107"/>
        <v>45665</v>
      </c>
      <c r="B1524" s="106">
        <f t="shared" si="1094"/>
        <v>466.85558152922101</v>
      </c>
      <c r="C1524" s="2">
        <f t="shared" si="1108"/>
        <v>357.02655572999998</v>
      </c>
      <c r="D1524" s="2">
        <f t="shared" si="1109"/>
        <v>0</v>
      </c>
      <c r="E1524" s="106">
        <f t="shared" si="1095"/>
        <v>357.02655572999998</v>
      </c>
      <c r="F1524" s="21">
        <f t="shared" si="1110"/>
        <v>7063.77</v>
      </c>
      <c r="G1524" s="108">
        <f t="shared" si="1111"/>
        <v>7100.5</v>
      </c>
      <c r="H1524" s="109">
        <f t="shared" si="1154"/>
        <v>45622</v>
      </c>
      <c r="I1524" s="109">
        <f t="shared" si="1120"/>
        <v>45652</v>
      </c>
      <c r="J1524" s="110">
        <f t="shared" si="1096"/>
        <v>5.1997729257888814E-3</v>
      </c>
      <c r="K1524" s="117">
        <f t="shared" si="1121"/>
        <v>45682</v>
      </c>
      <c r="L1524" s="178">
        <f t="shared" si="1123"/>
        <v>31</v>
      </c>
      <c r="M1524" s="178">
        <f t="shared" si="1157"/>
        <v>14</v>
      </c>
      <c r="N1524" s="106">
        <f t="shared" si="1097"/>
        <v>1.00234494</v>
      </c>
      <c r="O1524" s="111">
        <f t="shared" si="1156"/>
        <v>1.0038997599999999</v>
      </c>
      <c r="P1524" s="111">
        <f t="shared" si="1112"/>
        <v>1.3021691053674027</v>
      </c>
      <c r="Q1524" s="106">
        <f t="shared" si="1155"/>
        <v>1.3052226099999999</v>
      </c>
      <c r="R1524" s="106">
        <f t="shared" si="1113"/>
        <v>1.2486170000000001</v>
      </c>
      <c r="S1524" s="106">
        <f t="shared" si="1098"/>
        <v>445.78942692999999</v>
      </c>
      <c r="T1524" s="106">
        <f t="shared" si="1099"/>
        <v>0</v>
      </c>
      <c r="U1524" s="106">
        <f t="shared" si="1100"/>
        <v>108.97257717922103</v>
      </c>
      <c r="V1524" s="106">
        <f t="shared" si="1101"/>
        <v>465.99913290922103</v>
      </c>
      <c r="W1524" s="19">
        <f t="shared" si="1119"/>
        <v>0</v>
      </c>
      <c r="X1524" s="2">
        <f t="shared" si="1102"/>
        <v>0</v>
      </c>
      <c r="Y1524" s="4">
        <f t="shared" si="1103"/>
        <v>0</v>
      </c>
      <c r="Z1524" s="106">
        <f t="shared" si="1117"/>
        <v>0</v>
      </c>
      <c r="AA1524" s="114">
        <f t="shared" si="1114"/>
        <v>0.05</v>
      </c>
      <c r="AB1524" s="112">
        <f t="shared" si="1104"/>
        <v>14</v>
      </c>
      <c r="AC1524" s="178">
        <f t="shared" si="1122"/>
        <v>31</v>
      </c>
      <c r="AD1524" s="11">
        <f t="shared" si="1115"/>
        <v>1.001837876</v>
      </c>
      <c r="AE1524" s="106">
        <f t="shared" si="1118"/>
        <v>0.81930568000000004</v>
      </c>
      <c r="AF1524" s="106">
        <f t="shared" si="1105"/>
        <v>0.85644861999999999</v>
      </c>
      <c r="AG1524" s="106">
        <f t="shared" si="1106"/>
        <v>0</v>
      </c>
      <c r="AH1524" s="115" t="str">
        <f t="shared" si="1124"/>
        <v>A+J=</v>
      </c>
      <c r="AI1524" s="116">
        <f t="shared" si="1116"/>
        <v>45682</v>
      </c>
      <c r="AJ1524" s="10"/>
      <c r="AK1524" s="1"/>
      <c r="AL1524" s="10"/>
      <c r="AM1524" s="1"/>
      <c r="AN1524" s="1"/>
      <c r="AO1524" s="3"/>
      <c r="AP1524" s="3"/>
      <c r="AQ1524" s="4"/>
      <c r="AR1524" s="4"/>
      <c r="AS1524" s="4"/>
      <c r="AT1524" s="4"/>
      <c r="AU1524" s="4"/>
      <c r="AV1524" s="4"/>
      <c r="AW1524" s="1"/>
      <c r="AX1524" s="1"/>
      <c r="AY1524" s="1"/>
      <c r="AZ1524" s="1"/>
      <c r="BA1524" s="1"/>
      <c r="BB1524" s="1"/>
      <c r="BC1524" s="1"/>
      <c r="BD1524" s="1"/>
      <c r="BE1524" s="1"/>
      <c r="BG1524" s="1"/>
      <c r="BH1524" s="1"/>
    </row>
    <row r="1525" spans="1:194" ht="15" customHeight="1" x14ac:dyDescent="0.25">
      <c r="A1525" s="105">
        <f t="shared" si="1107"/>
        <v>45666</v>
      </c>
      <c r="B1525" s="106">
        <f t="shared" si="1094"/>
        <v>466.99494118872695</v>
      </c>
      <c r="C1525" s="2">
        <f t="shared" si="1108"/>
        <v>357.02655572999998</v>
      </c>
      <c r="D1525" s="2">
        <f t="shared" si="1109"/>
        <v>0</v>
      </c>
      <c r="E1525" s="106">
        <f t="shared" si="1095"/>
        <v>357.02655572999998</v>
      </c>
      <c r="F1525" s="21">
        <f t="shared" si="1110"/>
        <v>7063.77</v>
      </c>
      <c r="G1525" s="108">
        <f t="shared" si="1111"/>
        <v>7100.5</v>
      </c>
      <c r="H1525" s="109">
        <f t="shared" si="1154"/>
        <v>45622</v>
      </c>
      <c r="I1525" s="109">
        <f t="shared" si="1120"/>
        <v>45652</v>
      </c>
      <c r="J1525" s="110">
        <f t="shared" si="1096"/>
        <v>5.1997729257888814E-3</v>
      </c>
      <c r="K1525" s="117">
        <f t="shared" si="1121"/>
        <v>45682</v>
      </c>
      <c r="L1525" s="178">
        <f t="shared" si="1123"/>
        <v>31</v>
      </c>
      <c r="M1525" s="178">
        <f t="shared" si="1157"/>
        <v>15</v>
      </c>
      <c r="N1525" s="106">
        <f t="shared" si="1097"/>
        <v>1.0025126499999999</v>
      </c>
      <c r="O1525" s="111">
        <f t="shared" si="1156"/>
        <v>1.0038997599999999</v>
      </c>
      <c r="P1525" s="111">
        <f t="shared" si="1112"/>
        <v>1.3021691053674027</v>
      </c>
      <c r="Q1525" s="106">
        <f t="shared" si="1155"/>
        <v>1.3054410000000001</v>
      </c>
      <c r="R1525" s="106">
        <f t="shared" si="1113"/>
        <v>1.2486170000000001</v>
      </c>
      <c r="S1525" s="106">
        <f t="shared" si="1098"/>
        <v>445.78942692999999</v>
      </c>
      <c r="T1525" s="106">
        <f t="shared" si="1099"/>
        <v>0</v>
      </c>
      <c r="U1525" s="106">
        <f t="shared" si="1100"/>
        <v>109.05054820872695</v>
      </c>
      <c r="V1525" s="106">
        <f t="shared" si="1101"/>
        <v>466.07710393872696</v>
      </c>
      <c r="W1525" s="19">
        <f t="shared" si="1119"/>
        <v>0</v>
      </c>
      <c r="X1525" s="2">
        <f t="shared" si="1102"/>
        <v>0</v>
      </c>
      <c r="Y1525" s="4">
        <f t="shared" si="1103"/>
        <v>0</v>
      </c>
      <c r="Z1525" s="106">
        <f t="shared" si="1117"/>
        <v>0</v>
      </c>
      <c r="AA1525" s="114">
        <f t="shared" si="1114"/>
        <v>0.05</v>
      </c>
      <c r="AB1525" s="112">
        <f t="shared" si="1104"/>
        <v>15</v>
      </c>
      <c r="AC1525" s="178">
        <f t="shared" si="1122"/>
        <v>31</v>
      </c>
      <c r="AD1525" s="11">
        <f t="shared" si="1115"/>
        <v>1.0019692819999999</v>
      </c>
      <c r="AE1525" s="106">
        <f t="shared" si="1118"/>
        <v>0.87788509000000003</v>
      </c>
      <c r="AF1525" s="106">
        <f t="shared" si="1105"/>
        <v>0.91783725000000005</v>
      </c>
      <c r="AG1525" s="106">
        <f t="shared" si="1106"/>
        <v>0</v>
      </c>
      <c r="AH1525" s="115" t="str">
        <f t="shared" si="1124"/>
        <v>A+J=</v>
      </c>
      <c r="AI1525" s="116">
        <f t="shared" si="1116"/>
        <v>45682</v>
      </c>
      <c r="AJ1525" s="10"/>
      <c r="AK1525" s="1"/>
      <c r="AL1525" s="10"/>
      <c r="AM1525" s="1"/>
      <c r="AN1525" s="1"/>
      <c r="AO1525" s="3"/>
      <c r="AP1525" s="3"/>
      <c r="AQ1525" s="4"/>
      <c r="AR1525" s="4"/>
      <c r="AS1525" s="4"/>
      <c r="AT1525" s="4"/>
      <c r="AU1525" s="4"/>
      <c r="AV1525" s="4"/>
      <c r="AW1525" s="1"/>
      <c r="AX1525" s="1"/>
      <c r="AY1525" s="1"/>
      <c r="AZ1525" s="1"/>
      <c r="BA1525" s="1"/>
      <c r="BB1525" s="1"/>
      <c r="BC1525" s="1"/>
      <c r="BD1525" s="1"/>
      <c r="BE1525" s="1"/>
      <c r="BG1525" s="1"/>
      <c r="BH1525" s="1"/>
    </row>
    <row r="1526" spans="1:194" ht="15" customHeight="1" x14ac:dyDescent="0.25">
      <c r="A1526" s="105">
        <f t="shared" si="1107"/>
        <v>45667</v>
      </c>
      <c r="B1526" s="106">
        <f t="shared" si="1094"/>
        <v>467.13433641876389</v>
      </c>
      <c r="C1526" s="2">
        <f t="shared" si="1108"/>
        <v>357.02655572999998</v>
      </c>
      <c r="D1526" s="2">
        <f t="shared" si="1109"/>
        <v>0</v>
      </c>
      <c r="E1526" s="106">
        <f t="shared" si="1095"/>
        <v>357.02655572999998</v>
      </c>
      <c r="F1526" s="21">
        <f t="shared" si="1110"/>
        <v>7063.77</v>
      </c>
      <c r="G1526" s="108">
        <f t="shared" si="1111"/>
        <v>7100.5</v>
      </c>
      <c r="H1526" s="109">
        <f t="shared" si="1154"/>
        <v>45622</v>
      </c>
      <c r="I1526" s="109">
        <f t="shared" si="1120"/>
        <v>45652</v>
      </c>
      <c r="J1526" s="110">
        <f t="shared" si="1096"/>
        <v>5.1997729257888814E-3</v>
      </c>
      <c r="K1526" s="117">
        <f t="shared" si="1121"/>
        <v>45682</v>
      </c>
      <c r="L1526" s="178">
        <f t="shared" si="1123"/>
        <v>31</v>
      </c>
      <c r="M1526" s="178">
        <f t="shared" si="1157"/>
        <v>16</v>
      </c>
      <c r="N1526" s="106">
        <f t="shared" si="1097"/>
        <v>1.0026803799999999</v>
      </c>
      <c r="O1526" s="111">
        <f t="shared" si="1156"/>
        <v>1.0038997599999999</v>
      </c>
      <c r="P1526" s="111">
        <f t="shared" si="1112"/>
        <v>1.3021691053674027</v>
      </c>
      <c r="Q1526" s="106">
        <f t="shared" si="1155"/>
        <v>1.3056594100000001</v>
      </c>
      <c r="R1526" s="106">
        <f t="shared" si="1113"/>
        <v>1.2486170000000001</v>
      </c>
      <c r="S1526" s="106">
        <f t="shared" si="1098"/>
        <v>445.78942692999999</v>
      </c>
      <c r="T1526" s="106">
        <f t="shared" si="1099"/>
        <v>0</v>
      </c>
      <c r="U1526" s="106">
        <f t="shared" si="1100"/>
        <v>109.12852637876394</v>
      </c>
      <c r="V1526" s="106">
        <f t="shared" si="1101"/>
        <v>466.15508210876391</v>
      </c>
      <c r="W1526" s="19">
        <f t="shared" si="1119"/>
        <v>0</v>
      </c>
      <c r="X1526" s="2">
        <f t="shared" si="1102"/>
        <v>0</v>
      </c>
      <c r="Y1526" s="4">
        <f t="shared" si="1103"/>
        <v>0</v>
      </c>
      <c r="Z1526" s="106">
        <f t="shared" si="1117"/>
        <v>0</v>
      </c>
      <c r="AA1526" s="114">
        <f t="shared" si="1114"/>
        <v>0.05</v>
      </c>
      <c r="AB1526" s="112">
        <f t="shared" si="1104"/>
        <v>16</v>
      </c>
      <c r="AC1526" s="178">
        <f t="shared" si="1122"/>
        <v>31</v>
      </c>
      <c r="AD1526" s="11">
        <f t="shared" si="1115"/>
        <v>1.0021007049999999</v>
      </c>
      <c r="AE1526" s="106">
        <f t="shared" si="1118"/>
        <v>0.93647206999999999</v>
      </c>
      <c r="AF1526" s="106">
        <f t="shared" si="1105"/>
        <v>0.97925430999999996</v>
      </c>
      <c r="AG1526" s="106">
        <f t="shared" si="1106"/>
        <v>0</v>
      </c>
      <c r="AH1526" s="115" t="str">
        <f t="shared" si="1124"/>
        <v>A+J=</v>
      </c>
      <c r="AI1526" s="116">
        <f t="shared" si="1116"/>
        <v>45682</v>
      </c>
      <c r="AJ1526" s="10"/>
      <c r="AK1526" s="1"/>
      <c r="AL1526" s="10"/>
      <c r="AM1526" s="1"/>
      <c r="AN1526" s="1"/>
      <c r="AO1526" s="3"/>
      <c r="AP1526" s="3"/>
      <c r="AQ1526" s="4"/>
      <c r="AR1526" s="4"/>
      <c r="AS1526" s="4"/>
      <c r="AT1526" s="4"/>
      <c r="AU1526" s="4"/>
      <c r="AV1526" s="4"/>
      <c r="AW1526" s="1"/>
      <c r="AX1526" s="1"/>
      <c r="AY1526" s="1"/>
      <c r="AZ1526" s="1"/>
      <c r="BA1526" s="1"/>
      <c r="BB1526" s="1"/>
      <c r="BC1526" s="1"/>
      <c r="BD1526" s="1"/>
      <c r="BE1526" s="1"/>
      <c r="BG1526" s="1"/>
      <c r="BH1526" s="1"/>
    </row>
    <row r="1527" spans="1:194" ht="15" customHeight="1" x14ac:dyDescent="0.25">
      <c r="A1527" s="105">
        <f t="shared" si="1107"/>
        <v>45668</v>
      </c>
      <c r="B1527" s="106">
        <f t="shared" si="1094"/>
        <v>467.27377484986317</v>
      </c>
      <c r="C1527" s="2">
        <f t="shared" si="1108"/>
        <v>357.02655572999998</v>
      </c>
      <c r="D1527" s="2">
        <f t="shared" si="1109"/>
        <v>0</v>
      </c>
      <c r="E1527" s="106">
        <f t="shared" si="1095"/>
        <v>357.02655572999998</v>
      </c>
      <c r="F1527" s="21">
        <f t="shared" si="1110"/>
        <v>7063.77</v>
      </c>
      <c r="G1527" s="108">
        <f t="shared" si="1111"/>
        <v>7100.5</v>
      </c>
      <c r="H1527" s="109">
        <f t="shared" si="1154"/>
        <v>45622</v>
      </c>
      <c r="I1527" s="109">
        <f t="shared" si="1120"/>
        <v>45652</v>
      </c>
      <c r="J1527" s="110">
        <f t="shared" si="1096"/>
        <v>5.1997729257888814E-3</v>
      </c>
      <c r="K1527" s="117">
        <f t="shared" si="1121"/>
        <v>45682</v>
      </c>
      <c r="L1527" s="178">
        <f t="shared" si="1123"/>
        <v>31</v>
      </c>
      <c r="M1527" s="178">
        <f t="shared" si="1157"/>
        <v>17</v>
      </c>
      <c r="N1527" s="106">
        <f t="shared" si="1097"/>
        <v>1.00284814</v>
      </c>
      <c r="O1527" s="111">
        <f t="shared" si="1156"/>
        <v>1.0038997599999999</v>
      </c>
      <c r="P1527" s="111">
        <f t="shared" si="1112"/>
        <v>1.3021691053674027</v>
      </c>
      <c r="Q1527" s="106">
        <f t="shared" si="1155"/>
        <v>1.3058778600000001</v>
      </c>
      <c r="R1527" s="106">
        <f t="shared" si="1113"/>
        <v>1.2486170000000001</v>
      </c>
      <c r="S1527" s="106">
        <f t="shared" si="1098"/>
        <v>445.78942692999999</v>
      </c>
      <c r="T1527" s="106">
        <f t="shared" si="1099"/>
        <v>0</v>
      </c>
      <c r="U1527" s="106">
        <f t="shared" si="1100"/>
        <v>109.20651882986316</v>
      </c>
      <c r="V1527" s="106">
        <f t="shared" si="1101"/>
        <v>466.23307455986316</v>
      </c>
      <c r="W1527" s="19">
        <f t="shared" si="1119"/>
        <v>0</v>
      </c>
      <c r="X1527" s="2">
        <f t="shared" si="1102"/>
        <v>0</v>
      </c>
      <c r="Y1527" s="4">
        <f t="shared" si="1103"/>
        <v>0</v>
      </c>
      <c r="Z1527" s="106">
        <f t="shared" si="1117"/>
        <v>0</v>
      </c>
      <c r="AA1527" s="114">
        <f t="shared" si="1114"/>
        <v>0.05</v>
      </c>
      <c r="AB1527" s="112">
        <f t="shared" si="1104"/>
        <v>17</v>
      </c>
      <c r="AC1527" s="178">
        <f t="shared" si="1122"/>
        <v>31</v>
      </c>
      <c r="AD1527" s="11">
        <f t="shared" si="1115"/>
        <v>1.0022321460000001</v>
      </c>
      <c r="AE1527" s="106">
        <f t="shared" si="1118"/>
        <v>0.99506707999999999</v>
      </c>
      <c r="AF1527" s="106">
        <f t="shared" si="1105"/>
        <v>1.04070029</v>
      </c>
      <c r="AG1527" s="106">
        <f t="shared" si="1106"/>
        <v>0</v>
      </c>
      <c r="AH1527" s="115" t="str">
        <f t="shared" si="1124"/>
        <v>A+J=</v>
      </c>
      <c r="AI1527" s="116">
        <f t="shared" si="1116"/>
        <v>45682</v>
      </c>
      <c r="AJ1527" s="14"/>
      <c r="AK1527" s="18"/>
      <c r="AL1527" s="14"/>
      <c r="AM1527" s="18"/>
      <c r="AN1527" s="18"/>
      <c r="AO1527" s="29"/>
      <c r="AP1527" s="29"/>
      <c r="AQ1527" s="36"/>
      <c r="AR1527" s="36"/>
      <c r="AS1527" s="36"/>
      <c r="AT1527" s="36"/>
      <c r="AU1527" s="36"/>
      <c r="AV1527" s="36"/>
      <c r="AW1527" s="18"/>
      <c r="AX1527" s="18"/>
      <c r="AY1527" s="18"/>
      <c r="AZ1527" s="18"/>
      <c r="BA1527" s="18"/>
      <c r="BB1527" s="18"/>
      <c r="BC1527" s="18"/>
      <c r="BD1527" s="18"/>
      <c r="BE1527" s="18"/>
      <c r="BG1527" s="18"/>
      <c r="BH1527" s="18"/>
      <c r="BI1527" s="18"/>
      <c r="BJ1527" s="18"/>
      <c r="BK1527" s="18"/>
      <c r="BL1527" s="18"/>
      <c r="BM1527" s="18"/>
      <c r="BN1527" s="18"/>
      <c r="BO1527" s="18"/>
      <c r="BP1527" s="18"/>
      <c r="BQ1527" s="18"/>
      <c r="BR1527" s="18"/>
      <c r="BS1527" s="18"/>
      <c r="BT1527" s="18"/>
      <c r="BU1527" s="18"/>
      <c r="BV1527" s="18"/>
      <c r="BW1527" s="18"/>
      <c r="BX1527" s="18"/>
      <c r="BY1527" s="18"/>
      <c r="BZ1527" s="18"/>
      <c r="CA1527" s="18"/>
      <c r="CB1527" s="18"/>
      <c r="CC1527" s="18"/>
      <c r="CD1527" s="18"/>
      <c r="CE1527" s="18"/>
      <c r="CF1527" s="18"/>
      <c r="CG1527" s="18"/>
      <c r="CH1527" s="18"/>
      <c r="CI1527" s="18"/>
      <c r="CJ1527" s="18"/>
      <c r="CK1527" s="18"/>
      <c r="CL1527" s="18"/>
      <c r="CM1527" s="18"/>
      <c r="CN1527" s="18"/>
      <c r="CO1527" s="18"/>
      <c r="CP1527" s="18"/>
      <c r="CQ1527" s="18"/>
      <c r="CR1527" s="18"/>
      <c r="CS1527" s="18"/>
      <c r="CT1527" s="18"/>
      <c r="CU1527" s="18"/>
      <c r="CV1527" s="18"/>
      <c r="CW1527" s="18"/>
      <c r="CX1527" s="18"/>
      <c r="CY1527" s="18"/>
      <c r="CZ1527" s="18"/>
      <c r="DA1527" s="18"/>
      <c r="DB1527" s="18"/>
      <c r="DC1527" s="18"/>
      <c r="DD1527" s="18"/>
      <c r="DE1527" s="18"/>
      <c r="DF1527" s="18"/>
      <c r="DG1527" s="18"/>
      <c r="DH1527" s="18"/>
      <c r="DI1527" s="18"/>
      <c r="DJ1527" s="18"/>
      <c r="DK1527" s="18"/>
      <c r="DL1527" s="18"/>
      <c r="DM1527" s="18"/>
      <c r="DN1527" s="18"/>
      <c r="DO1527" s="18"/>
      <c r="DP1527" s="18"/>
      <c r="DQ1527" s="18"/>
      <c r="DR1527" s="18"/>
      <c r="DS1527" s="18"/>
      <c r="DT1527" s="18"/>
      <c r="DU1527" s="18"/>
      <c r="DV1527" s="18"/>
      <c r="DW1527" s="18"/>
      <c r="DX1527" s="18"/>
      <c r="DY1527" s="18"/>
      <c r="DZ1527" s="18"/>
      <c r="EA1527" s="18"/>
      <c r="EB1527" s="18"/>
      <c r="EC1527" s="18"/>
      <c r="ED1527" s="18"/>
      <c r="EE1527" s="18"/>
      <c r="EF1527" s="18"/>
      <c r="EG1527" s="18"/>
      <c r="EH1527" s="18"/>
      <c r="EI1527" s="18"/>
      <c r="EJ1527" s="18"/>
      <c r="EK1527" s="18"/>
      <c r="EL1527" s="18"/>
      <c r="EM1527" s="18"/>
      <c r="EN1527" s="18"/>
      <c r="EO1527" s="18"/>
      <c r="EP1527" s="18"/>
      <c r="EQ1527" s="18"/>
      <c r="ER1527" s="18"/>
      <c r="ES1527" s="18"/>
      <c r="ET1527" s="18"/>
      <c r="EU1527" s="18"/>
      <c r="EV1527" s="18"/>
      <c r="EW1527" s="18"/>
      <c r="EX1527" s="18"/>
      <c r="EY1527" s="18"/>
      <c r="EZ1527" s="18"/>
      <c r="FA1527" s="18"/>
      <c r="FB1527" s="18"/>
      <c r="FC1527" s="18"/>
      <c r="FD1527" s="18"/>
      <c r="FE1527" s="18"/>
      <c r="FF1527" s="18"/>
      <c r="FG1527" s="18"/>
      <c r="FH1527" s="18"/>
      <c r="FI1527" s="18"/>
      <c r="FJ1527" s="18"/>
      <c r="FK1527" s="18"/>
      <c r="FL1527" s="18"/>
      <c r="FM1527" s="18"/>
      <c r="FN1527" s="18"/>
      <c r="FO1527" s="18"/>
      <c r="FP1527" s="18"/>
      <c r="FQ1527" s="18"/>
      <c r="FR1527" s="18"/>
      <c r="FS1527" s="18"/>
      <c r="FT1527" s="18"/>
      <c r="FU1527" s="18"/>
      <c r="FV1527" s="18"/>
      <c r="FW1527" s="18"/>
      <c r="FX1527" s="18"/>
      <c r="FY1527" s="18"/>
      <c r="FZ1527" s="18"/>
      <c r="GA1527" s="18"/>
      <c r="GB1527" s="18"/>
      <c r="GC1527" s="18"/>
      <c r="GD1527" s="18"/>
      <c r="GE1527" s="18"/>
      <c r="GF1527" s="18"/>
      <c r="GG1527" s="18"/>
      <c r="GH1527" s="18"/>
      <c r="GI1527" s="18"/>
      <c r="GJ1527" s="18"/>
      <c r="GK1527" s="18"/>
      <c r="GL1527" s="18"/>
    </row>
    <row r="1528" spans="1:194" ht="15" customHeight="1" x14ac:dyDescent="0.25">
      <c r="A1528" s="105">
        <f t="shared" si="1107"/>
        <v>45669</v>
      </c>
      <c r="B1528" s="106">
        <f t="shared" si="1094"/>
        <v>467.41325556202457</v>
      </c>
      <c r="C1528" s="2">
        <f t="shared" si="1108"/>
        <v>357.02655572999998</v>
      </c>
      <c r="D1528" s="2">
        <f t="shared" si="1109"/>
        <v>0</v>
      </c>
      <c r="E1528" s="106">
        <f t="shared" si="1095"/>
        <v>357.02655572999998</v>
      </c>
      <c r="F1528" s="21">
        <f t="shared" si="1110"/>
        <v>7063.77</v>
      </c>
      <c r="G1528" s="108">
        <f t="shared" si="1111"/>
        <v>7100.5</v>
      </c>
      <c r="H1528" s="109">
        <f t="shared" si="1154"/>
        <v>45622</v>
      </c>
      <c r="I1528" s="109">
        <f t="shared" si="1120"/>
        <v>45652</v>
      </c>
      <c r="J1528" s="110">
        <f t="shared" si="1096"/>
        <v>5.1997729257888814E-3</v>
      </c>
      <c r="K1528" s="117">
        <f t="shared" si="1121"/>
        <v>45682</v>
      </c>
      <c r="L1528" s="178">
        <f t="shared" si="1123"/>
        <v>31</v>
      </c>
      <c r="M1528" s="178">
        <f t="shared" si="1157"/>
        <v>18</v>
      </c>
      <c r="N1528" s="106">
        <f t="shared" si="1097"/>
        <v>1.0030159300000001</v>
      </c>
      <c r="O1528" s="111">
        <f t="shared" si="1156"/>
        <v>1.0038997599999999</v>
      </c>
      <c r="P1528" s="111">
        <f t="shared" si="1112"/>
        <v>1.3021691053674027</v>
      </c>
      <c r="Q1528" s="106">
        <f t="shared" si="1155"/>
        <v>1.30609635</v>
      </c>
      <c r="R1528" s="106">
        <f t="shared" si="1113"/>
        <v>1.2486170000000001</v>
      </c>
      <c r="S1528" s="106">
        <f t="shared" si="1098"/>
        <v>445.78942692999999</v>
      </c>
      <c r="T1528" s="106">
        <f t="shared" si="1099"/>
        <v>0</v>
      </c>
      <c r="U1528" s="106">
        <f t="shared" si="1100"/>
        <v>109.28452556202458</v>
      </c>
      <c r="V1528" s="106">
        <f t="shared" si="1101"/>
        <v>466.3110812920246</v>
      </c>
      <c r="W1528" s="19">
        <f t="shared" si="1119"/>
        <v>0</v>
      </c>
      <c r="X1528" s="2">
        <f t="shared" si="1102"/>
        <v>0</v>
      </c>
      <c r="Y1528" s="4">
        <f t="shared" si="1103"/>
        <v>0</v>
      </c>
      <c r="Z1528" s="106">
        <f t="shared" si="1117"/>
        <v>0</v>
      </c>
      <c r="AA1528" s="114">
        <f t="shared" si="1114"/>
        <v>0.05</v>
      </c>
      <c r="AB1528" s="112">
        <f t="shared" si="1104"/>
        <v>18</v>
      </c>
      <c r="AC1528" s="178">
        <f t="shared" si="1122"/>
        <v>31</v>
      </c>
      <c r="AD1528" s="11">
        <f t="shared" si="1115"/>
        <v>1.002363603</v>
      </c>
      <c r="AE1528" s="106">
        <f t="shared" si="1118"/>
        <v>1.05366922</v>
      </c>
      <c r="AF1528" s="106">
        <f t="shared" si="1105"/>
        <v>1.1021742699999999</v>
      </c>
      <c r="AG1528" s="106">
        <f t="shared" si="1106"/>
        <v>0</v>
      </c>
      <c r="AH1528" s="115" t="str">
        <f t="shared" si="1124"/>
        <v>A+J=</v>
      </c>
      <c r="AI1528" s="116">
        <f t="shared" si="1116"/>
        <v>45682</v>
      </c>
      <c r="AJ1528" s="10"/>
      <c r="AK1528" s="1"/>
      <c r="AL1528" s="10"/>
      <c r="AM1528" s="1"/>
      <c r="AN1528" s="1"/>
      <c r="AO1528" s="3"/>
      <c r="AP1528" s="3"/>
      <c r="AQ1528" s="4"/>
      <c r="AR1528" s="4"/>
      <c r="AS1528" s="4"/>
      <c r="AT1528" s="4"/>
      <c r="AU1528" s="4"/>
      <c r="AV1528" s="4"/>
      <c r="AW1528" s="1"/>
      <c r="AX1528" s="1"/>
      <c r="AY1528" s="1"/>
      <c r="AZ1528" s="1"/>
      <c r="BA1528" s="1"/>
      <c r="BB1528" s="1"/>
      <c r="BC1528" s="1"/>
      <c r="BD1528" s="1"/>
      <c r="BE1528" s="1"/>
      <c r="BG1528" s="1"/>
      <c r="BH1528" s="1"/>
    </row>
    <row r="1529" spans="1:194" ht="15" customHeight="1" x14ac:dyDescent="0.25">
      <c r="A1529" s="105">
        <f t="shared" si="1107"/>
        <v>45670</v>
      </c>
      <c r="B1529" s="106">
        <f t="shared" si="1094"/>
        <v>467.55277948524821</v>
      </c>
      <c r="C1529" s="2">
        <f t="shared" si="1108"/>
        <v>357.02655572999998</v>
      </c>
      <c r="D1529" s="2">
        <f t="shared" si="1109"/>
        <v>0</v>
      </c>
      <c r="E1529" s="106">
        <f t="shared" si="1095"/>
        <v>357.02655572999998</v>
      </c>
      <c r="F1529" s="21">
        <f t="shared" si="1110"/>
        <v>7063.77</v>
      </c>
      <c r="G1529" s="108">
        <f t="shared" si="1111"/>
        <v>7100.5</v>
      </c>
      <c r="H1529" s="109">
        <f t="shared" si="1154"/>
        <v>45622</v>
      </c>
      <c r="I1529" s="109">
        <f t="shared" si="1120"/>
        <v>45652</v>
      </c>
      <c r="J1529" s="110">
        <f t="shared" si="1096"/>
        <v>5.1997729257888814E-3</v>
      </c>
      <c r="K1529" s="117">
        <f t="shared" si="1121"/>
        <v>45682</v>
      </c>
      <c r="L1529" s="178">
        <f t="shared" si="1123"/>
        <v>31</v>
      </c>
      <c r="M1529" s="178">
        <f t="shared" si="1157"/>
        <v>19</v>
      </c>
      <c r="N1529" s="106">
        <f t="shared" si="1097"/>
        <v>1.00318375</v>
      </c>
      <c r="O1529" s="111">
        <f t="shared" si="1156"/>
        <v>1.0038997599999999</v>
      </c>
      <c r="P1529" s="111">
        <f t="shared" si="1112"/>
        <v>1.3021691053674027</v>
      </c>
      <c r="Q1529" s="106">
        <f t="shared" si="1155"/>
        <v>1.30631488</v>
      </c>
      <c r="R1529" s="106">
        <f t="shared" si="1113"/>
        <v>1.2486170000000001</v>
      </c>
      <c r="S1529" s="106">
        <f t="shared" si="1098"/>
        <v>445.78942692999999</v>
      </c>
      <c r="T1529" s="106">
        <f t="shared" si="1099"/>
        <v>0</v>
      </c>
      <c r="U1529" s="106">
        <f t="shared" si="1100"/>
        <v>109.36254657524825</v>
      </c>
      <c r="V1529" s="106">
        <f t="shared" si="1101"/>
        <v>466.38910230524823</v>
      </c>
      <c r="W1529" s="19">
        <f t="shared" si="1119"/>
        <v>0</v>
      </c>
      <c r="X1529" s="2">
        <f t="shared" si="1102"/>
        <v>0</v>
      </c>
      <c r="Y1529" s="4">
        <f t="shared" si="1103"/>
        <v>0</v>
      </c>
      <c r="Z1529" s="106">
        <f t="shared" si="1117"/>
        <v>0</v>
      </c>
      <c r="AA1529" s="114">
        <f t="shared" si="1114"/>
        <v>0.05</v>
      </c>
      <c r="AB1529" s="112">
        <f t="shared" si="1104"/>
        <v>19</v>
      </c>
      <c r="AC1529" s="178">
        <f t="shared" si="1122"/>
        <v>31</v>
      </c>
      <c r="AD1529" s="11">
        <f t="shared" si="1115"/>
        <v>1.0024950779999999</v>
      </c>
      <c r="AE1529" s="106">
        <f t="shared" si="1118"/>
        <v>1.1122793900000001</v>
      </c>
      <c r="AF1529" s="106">
        <f t="shared" si="1105"/>
        <v>1.1636771800000001</v>
      </c>
      <c r="AG1529" s="106">
        <f t="shared" si="1106"/>
        <v>0</v>
      </c>
      <c r="AH1529" s="115" t="str">
        <f t="shared" si="1124"/>
        <v>A+J=</v>
      </c>
      <c r="AI1529" s="116">
        <f t="shared" si="1116"/>
        <v>45682</v>
      </c>
      <c r="AJ1529" s="10"/>
      <c r="AK1529" s="1"/>
      <c r="AL1529" s="10"/>
      <c r="AM1529" s="1"/>
      <c r="AN1529" s="1"/>
      <c r="AO1529" s="3"/>
      <c r="AP1529" s="3"/>
      <c r="AQ1529" s="4"/>
      <c r="AR1529" s="4"/>
      <c r="AS1529" s="4"/>
      <c r="AT1529" s="4"/>
      <c r="AU1529" s="4"/>
      <c r="AV1529" s="4"/>
      <c r="AW1529" s="1"/>
      <c r="AX1529" s="1"/>
      <c r="AY1529" s="1"/>
      <c r="AZ1529" s="1"/>
      <c r="BA1529" s="1"/>
      <c r="BB1529" s="1"/>
      <c r="BC1529" s="1"/>
      <c r="BD1529" s="1"/>
      <c r="BE1529" s="1"/>
      <c r="BG1529" s="1"/>
      <c r="BH1529" s="1"/>
    </row>
    <row r="1530" spans="1:194" ht="15" customHeight="1" x14ac:dyDescent="0.25">
      <c r="A1530" s="105">
        <f t="shared" si="1107"/>
        <v>45671</v>
      </c>
      <c r="B1530" s="106">
        <f t="shared" si="1094"/>
        <v>467.69234664953416</v>
      </c>
      <c r="C1530" s="2">
        <f t="shared" si="1108"/>
        <v>357.02655572999998</v>
      </c>
      <c r="D1530" s="2">
        <f t="shared" si="1109"/>
        <v>0</v>
      </c>
      <c r="E1530" s="106">
        <f t="shared" si="1095"/>
        <v>357.02655572999998</v>
      </c>
      <c r="F1530" s="21">
        <f t="shared" si="1110"/>
        <v>7063.77</v>
      </c>
      <c r="G1530" s="108">
        <f t="shared" si="1111"/>
        <v>7100.5</v>
      </c>
      <c r="H1530" s="109">
        <f t="shared" si="1154"/>
        <v>45622</v>
      </c>
      <c r="I1530" s="109">
        <f t="shared" si="1120"/>
        <v>45652</v>
      </c>
      <c r="J1530" s="110">
        <f t="shared" si="1096"/>
        <v>5.1997729257888814E-3</v>
      </c>
      <c r="K1530" s="117">
        <f t="shared" si="1121"/>
        <v>45682</v>
      </c>
      <c r="L1530" s="178">
        <f t="shared" si="1123"/>
        <v>31</v>
      </c>
      <c r="M1530" s="178">
        <f t="shared" si="1157"/>
        <v>20</v>
      </c>
      <c r="N1530" s="106">
        <f t="shared" si="1097"/>
        <v>1.0033516</v>
      </c>
      <c r="O1530" s="111">
        <f t="shared" si="1156"/>
        <v>1.0038997599999999</v>
      </c>
      <c r="P1530" s="111">
        <f t="shared" si="1112"/>
        <v>1.3021691053674027</v>
      </c>
      <c r="Q1530" s="106">
        <f t="shared" si="1155"/>
        <v>1.3065334500000001</v>
      </c>
      <c r="R1530" s="106">
        <f t="shared" si="1113"/>
        <v>1.2486170000000001</v>
      </c>
      <c r="S1530" s="106">
        <f t="shared" si="1098"/>
        <v>445.78942692999999</v>
      </c>
      <c r="T1530" s="106">
        <f t="shared" si="1099"/>
        <v>0</v>
      </c>
      <c r="U1530" s="106">
        <f t="shared" si="1100"/>
        <v>109.4405818695342</v>
      </c>
      <c r="V1530" s="106">
        <f t="shared" si="1101"/>
        <v>466.46713759953417</v>
      </c>
      <c r="W1530" s="19">
        <f t="shared" si="1119"/>
        <v>0</v>
      </c>
      <c r="X1530" s="2">
        <f t="shared" si="1102"/>
        <v>0</v>
      </c>
      <c r="Y1530" s="4">
        <f t="shared" si="1103"/>
        <v>0</v>
      </c>
      <c r="Z1530" s="106">
        <f t="shared" si="1117"/>
        <v>0</v>
      </c>
      <c r="AA1530" s="114">
        <f t="shared" si="1114"/>
        <v>0.05</v>
      </c>
      <c r="AB1530" s="112">
        <f t="shared" si="1104"/>
        <v>20</v>
      </c>
      <c r="AC1530" s="178">
        <f t="shared" si="1122"/>
        <v>31</v>
      </c>
      <c r="AD1530" s="11">
        <f t="shared" si="1115"/>
        <v>1.002626571</v>
      </c>
      <c r="AE1530" s="106">
        <f t="shared" si="1118"/>
        <v>1.1708975800000001</v>
      </c>
      <c r="AF1530" s="106">
        <f t="shared" si="1105"/>
        <v>1.2252090499999999</v>
      </c>
      <c r="AG1530" s="106">
        <f t="shared" si="1106"/>
        <v>0</v>
      </c>
      <c r="AH1530" s="115" t="str">
        <f t="shared" si="1124"/>
        <v>A+J=</v>
      </c>
      <c r="AI1530" s="116">
        <f t="shared" si="1116"/>
        <v>45682</v>
      </c>
      <c r="AJ1530" s="10"/>
      <c r="AK1530" s="1"/>
      <c r="AL1530" s="10"/>
      <c r="AM1530" s="1"/>
      <c r="AN1530" s="1"/>
      <c r="AO1530" s="3"/>
      <c r="AP1530" s="3"/>
      <c r="AQ1530" s="4"/>
      <c r="AR1530" s="4"/>
      <c r="AS1530" s="4"/>
      <c r="AT1530" s="4"/>
      <c r="AU1530" s="4"/>
      <c r="AV1530" s="4"/>
      <c r="AW1530" s="1"/>
      <c r="AX1530" s="1"/>
      <c r="AY1530" s="1"/>
      <c r="AZ1530" s="1"/>
      <c r="BA1530" s="1"/>
      <c r="BB1530" s="1"/>
      <c r="BC1530" s="1"/>
      <c r="BD1530" s="1"/>
      <c r="BE1530" s="1"/>
      <c r="BG1530" s="1"/>
      <c r="BH1530" s="1"/>
    </row>
    <row r="1531" spans="1:194" ht="15" customHeight="1" x14ac:dyDescent="0.25">
      <c r="A1531" s="105">
        <f t="shared" si="1107"/>
        <v>45672</v>
      </c>
      <c r="B1531" s="106">
        <f t="shared" si="1094"/>
        <v>467.83195253461673</v>
      </c>
      <c r="C1531" s="2">
        <f t="shared" si="1108"/>
        <v>357.02655572999998</v>
      </c>
      <c r="D1531" s="2">
        <f t="shared" si="1109"/>
        <v>0</v>
      </c>
      <c r="E1531" s="106">
        <f t="shared" si="1095"/>
        <v>357.02655572999998</v>
      </c>
      <c r="F1531" s="21">
        <f t="shared" si="1110"/>
        <v>7063.77</v>
      </c>
      <c r="G1531" s="108">
        <f t="shared" si="1111"/>
        <v>7100.5</v>
      </c>
      <c r="H1531" s="109">
        <f t="shared" si="1154"/>
        <v>45622</v>
      </c>
      <c r="I1531" s="109">
        <f t="shared" si="1120"/>
        <v>45652</v>
      </c>
      <c r="J1531" s="110">
        <f t="shared" si="1096"/>
        <v>5.1997729257888814E-3</v>
      </c>
      <c r="K1531" s="117">
        <f t="shared" si="1121"/>
        <v>45682</v>
      </c>
      <c r="L1531" s="178">
        <f t="shared" si="1123"/>
        <v>31</v>
      </c>
      <c r="M1531" s="178">
        <f t="shared" si="1157"/>
        <v>21</v>
      </c>
      <c r="N1531" s="106">
        <f t="shared" si="1097"/>
        <v>1.0035194700000001</v>
      </c>
      <c r="O1531" s="111">
        <f t="shared" si="1156"/>
        <v>1.0038997599999999</v>
      </c>
      <c r="P1531" s="111">
        <f t="shared" si="1112"/>
        <v>1.3021691053674027</v>
      </c>
      <c r="Q1531" s="106">
        <f t="shared" si="1155"/>
        <v>1.3067520500000001</v>
      </c>
      <c r="R1531" s="106">
        <f t="shared" si="1113"/>
        <v>1.2486170000000001</v>
      </c>
      <c r="S1531" s="106">
        <f t="shared" si="1098"/>
        <v>445.78942692999999</v>
      </c>
      <c r="T1531" s="106">
        <f t="shared" si="1099"/>
        <v>0</v>
      </c>
      <c r="U1531" s="106">
        <f t="shared" si="1100"/>
        <v>109.51862787461675</v>
      </c>
      <c r="V1531" s="106">
        <f t="shared" si="1101"/>
        <v>466.54518360461674</v>
      </c>
      <c r="W1531" s="19">
        <f t="shared" si="1119"/>
        <v>0</v>
      </c>
      <c r="X1531" s="2">
        <f t="shared" si="1102"/>
        <v>0</v>
      </c>
      <c r="Y1531" s="4">
        <f t="shared" si="1103"/>
        <v>0</v>
      </c>
      <c r="Z1531" s="106">
        <f t="shared" si="1117"/>
        <v>0</v>
      </c>
      <c r="AA1531" s="114">
        <f t="shared" si="1114"/>
        <v>0.05</v>
      </c>
      <c r="AB1531" s="112">
        <f t="shared" si="1104"/>
        <v>21</v>
      </c>
      <c r="AC1531" s="178">
        <f t="shared" si="1122"/>
        <v>31</v>
      </c>
      <c r="AD1531" s="11">
        <f t="shared" si="1115"/>
        <v>1.00275808</v>
      </c>
      <c r="AE1531" s="106">
        <f t="shared" si="1118"/>
        <v>1.2295229000000001</v>
      </c>
      <c r="AF1531" s="106">
        <f t="shared" si="1105"/>
        <v>1.28676893</v>
      </c>
      <c r="AG1531" s="106">
        <f t="shared" si="1106"/>
        <v>0</v>
      </c>
      <c r="AH1531" s="115" t="str">
        <f t="shared" si="1124"/>
        <v>A+J=</v>
      </c>
      <c r="AI1531" s="116">
        <f t="shared" si="1116"/>
        <v>45682</v>
      </c>
      <c r="AJ1531" s="10"/>
      <c r="AK1531" s="1"/>
      <c r="AL1531" s="10"/>
      <c r="AM1531" s="1"/>
      <c r="AN1531" s="1"/>
      <c r="AO1531" s="3"/>
      <c r="AP1531" s="3"/>
      <c r="AQ1531" s="4"/>
      <c r="AR1531" s="4"/>
      <c r="AS1531" s="4"/>
      <c r="AT1531" s="4"/>
      <c r="AU1531" s="4"/>
      <c r="AV1531" s="4"/>
      <c r="AW1531" s="1"/>
      <c r="AX1531" s="1"/>
      <c r="AY1531" s="1"/>
      <c r="AZ1531" s="1"/>
      <c r="BA1531" s="1"/>
      <c r="BB1531" s="1"/>
      <c r="BC1531" s="1"/>
      <c r="BD1531" s="1"/>
      <c r="BE1531" s="1"/>
      <c r="BG1531" s="1"/>
      <c r="BH1531" s="1"/>
    </row>
    <row r="1532" spans="1:194" ht="15" customHeight="1" x14ac:dyDescent="0.25">
      <c r="A1532" s="105">
        <f t="shared" si="1107"/>
        <v>45673</v>
      </c>
      <c r="B1532" s="106">
        <f t="shared" si="1094"/>
        <v>467.97160168076152</v>
      </c>
      <c r="C1532" s="2">
        <f t="shared" si="1108"/>
        <v>357.02655572999998</v>
      </c>
      <c r="D1532" s="2">
        <f t="shared" si="1109"/>
        <v>0</v>
      </c>
      <c r="E1532" s="106">
        <f t="shared" si="1095"/>
        <v>357.02655572999998</v>
      </c>
      <c r="F1532" s="21">
        <f t="shared" si="1110"/>
        <v>7063.77</v>
      </c>
      <c r="G1532" s="108">
        <f t="shared" si="1111"/>
        <v>7100.5</v>
      </c>
      <c r="H1532" s="109">
        <f t="shared" si="1154"/>
        <v>45622</v>
      </c>
      <c r="I1532" s="109">
        <f t="shared" si="1120"/>
        <v>45652</v>
      </c>
      <c r="J1532" s="110">
        <f t="shared" si="1096"/>
        <v>5.1997729257888814E-3</v>
      </c>
      <c r="K1532" s="117">
        <f t="shared" si="1121"/>
        <v>45682</v>
      </c>
      <c r="L1532" s="178">
        <f t="shared" si="1123"/>
        <v>31</v>
      </c>
      <c r="M1532" s="178">
        <f t="shared" si="1157"/>
        <v>22</v>
      </c>
      <c r="N1532" s="106">
        <f t="shared" si="1097"/>
        <v>1.0036873799999999</v>
      </c>
      <c r="O1532" s="111">
        <f t="shared" si="1156"/>
        <v>1.0038997599999999</v>
      </c>
      <c r="P1532" s="111">
        <f t="shared" si="1112"/>
        <v>1.3021691053674027</v>
      </c>
      <c r="Q1532" s="106">
        <f t="shared" si="1155"/>
        <v>1.30697069</v>
      </c>
      <c r="R1532" s="106">
        <f t="shared" si="1113"/>
        <v>1.2486170000000001</v>
      </c>
      <c r="S1532" s="106">
        <f t="shared" si="1098"/>
        <v>445.78942692999999</v>
      </c>
      <c r="T1532" s="106">
        <f t="shared" si="1099"/>
        <v>0</v>
      </c>
      <c r="U1532" s="106">
        <f t="shared" si="1100"/>
        <v>109.59668816076154</v>
      </c>
      <c r="V1532" s="106">
        <f t="shared" si="1101"/>
        <v>466.6232438907615</v>
      </c>
      <c r="W1532" s="19">
        <f t="shared" si="1119"/>
        <v>0</v>
      </c>
      <c r="X1532" s="2">
        <f t="shared" si="1102"/>
        <v>0</v>
      </c>
      <c r="Y1532" s="4">
        <f t="shared" si="1103"/>
        <v>0</v>
      </c>
      <c r="Z1532" s="106">
        <f t="shared" si="1117"/>
        <v>0</v>
      </c>
      <c r="AA1532" s="114">
        <f t="shared" si="1114"/>
        <v>0.05</v>
      </c>
      <c r="AB1532" s="112">
        <f t="shared" si="1104"/>
        <v>22</v>
      </c>
      <c r="AC1532" s="178">
        <f t="shared" si="1122"/>
        <v>31</v>
      </c>
      <c r="AD1532" s="11">
        <f t="shared" si="1115"/>
        <v>1.002889607</v>
      </c>
      <c r="AE1532" s="106">
        <f t="shared" si="1118"/>
        <v>1.28815624</v>
      </c>
      <c r="AF1532" s="106">
        <f t="shared" si="1105"/>
        <v>1.3483577899999999</v>
      </c>
      <c r="AG1532" s="106">
        <f t="shared" si="1106"/>
        <v>0</v>
      </c>
      <c r="AH1532" s="115" t="str">
        <f t="shared" si="1124"/>
        <v>A+J=</v>
      </c>
      <c r="AI1532" s="116">
        <f t="shared" si="1116"/>
        <v>45682</v>
      </c>
      <c r="AJ1532" s="10"/>
      <c r="AK1532" s="1"/>
      <c r="AL1532" s="10"/>
      <c r="AM1532" s="1"/>
      <c r="AN1532" s="1"/>
      <c r="AO1532" s="3"/>
      <c r="AP1532" s="3"/>
      <c r="AQ1532" s="4"/>
      <c r="AR1532" s="4"/>
      <c r="AS1532" s="4"/>
      <c r="AT1532" s="4"/>
      <c r="AU1532" s="4"/>
      <c r="AV1532" s="4"/>
      <c r="AW1532" s="1"/>
      <c r="AX1532" s="1"/>
      <c r="AY1532" s="1"/>
      <c r="AZ1532" s="1"/>
      <c r="BA1532" s="1"/>
      <c r="BB1532" s="1"/>
      <c r="BC1532" s="1"/>
      <c r="BD1532" s="1"/>
      <c r="BE1532" s="1"/>
      <c r="BG1532" s="1"/>
      <c r="BH1532" s="1"/>
    </row>
    <row r="1533" spans="1:194" ht="15" customHeight="1" x14ac:dyDescent="0.25">
      <c r="A1533" s="105">
        <f t="shared" si="1107"/>
        <v>45674</v>
      </c>
      <c r="B1533" s="106">
        <f t="shared" si="1094"/>
        <v>468.11129360796855</v>
      </c>
      <c r="C1533" s="2">
        <f t="shared" si="1108"/>
        <v>357.02655572999998</v>
      </c>
      <c r="D1533" s="2">
        <f t="shared" si="1109"/>
        <v>0</v>
      </c>
      <c r="E1533" s="106">
        <f t="shared" si="1095"/>
        <v>357.02655572999998</v>
      </c>
      <c r="F1533" s="21">
        <f t="shared" si="1110"/>
        <v>7063.77</v>
      </c>
      <c r="G1533" s="108">
        <f t="shared" si="1111"/>
        <v>7100.5</v>
      </c>
      <c r="H1533" s="109">
        <f t="shared" si="1154"/>
        <v>45622</v>
      </c>
      <c r="I1533" s="109">
        <f t="shared" si="1120"/>
        <v>45652</v>
      </c>
      <c r="J1533" s="110">
        <f t="shared" si="1096"/>
        <v>5.1997729257888814E-3</v>
      </c>
      <c r="K1533" s="117">
        <f t="shared" si="1121"/>
        <v>45682</v>
      </c>
      <c r="L1533" s="178">
        <f t="shared" si="1123"/>
        <v>31</v>
      </c>
      <c r="M1533" s="178">
        <f t="shared" si="1157"/>
        <v>23</v>
      </c>
      <c r="N1533" s="106">
        <f t="shared" si="1097"/>
        <v>1.0038553100000001</v>
      </c>
      <c r="O1533" s="111">
        <f t="shared" si="1156"/>
        <v>1.0038997599999999</v>
      </c>
      <c r="P1533" s="111">
        <f t="shared" si="1112"/>
        <v>1.3021691053674027</v>
      </c>
      <c r="Q1533" s="106">
        <f t="shared" si="1155"/>
        <v>1.3071893699999999</v>
      </c>
      <c r="R1533" s="106">
        <f t="shared" si="1113"/>
        <v>1.2486170000000001</v>
      </c>
      <c r="S1533" s="106">
        <f t="shared" si="1098"/>
        <v>445.78942692999999</v>
      </c>
      <c r="T1533" s="106">
        <f t="shared" si="1099"/>
        <v>0</v>
      </c>
      <c r="U1533" s="106">
        <f t="shared" si="1100"/>
        <v>109.67476272796856</v>
      </c>
      <c r="V1533" s="106">
        <f t="shared" si="1101"/>
        <v>466.70131845796857</v>
      </c>
      <c r="W1533" s="19">
        <f t="shared" si="1119"/>
        <v>0</v>
      </c>
      <c r="X1533" s="2">
        <f t="shared" si="1102"/>
        <v>0</v>
      </c>
      <c r="Y1533" s="4">
        <f t="shared" si="1103"/>
        <v>0</v>
      </c>
      <c r="Z1533" s="106">
        <f t="shared" si="1117"/>
        <v>0</v>
      </c>
      <c r="AA1533" s="114">
        <f t="shared" si="1114"/>
        <v>0.05</v>
      </c>
      <c r="AB1533" s="112">
        <f t="shared" si="1104"/>
        <v>23</v>
      </c>
      <c r="AC1533" s="178">
        <f t="shared" si="1122"/>
        <v>31</v>
      </c>
      <c r="AD1533" s="11">
        <f t="shared" si="1115"/>
        <v>1.003021151</v>
      </c>
      <c r="AE1533" s="106">
        <f t="shared" si="1118"/>
        <v>1.3467971700000001</v>
      </c>
      <c r="AF1533" s="106">
        <f t="shared" si="1105"/>
        <v>1.40997515</v>
      </c>
      <c r="AG1533" s="106">
        <f t="shared" si="1106"/>
        <v>0</v>
      </c>
      <c r="AH1533" s="115" t="str">
        <f t="shared" si="1124"/>
        <v>A+J=</v>
      </c>
      <c r="AI1533" s="116">
        <f t="shared" si="1116"/>
        <v>45682</v>
      </c>
      <c r="AJ1533" s="10"/>
      <c r="AK1533" s="1"/>
      <c r="AL1533" s="10"/>
      <c r="AM1533" s="1"/>
      <c r="AN1533" s="1"/>
      <c r="AO1533" s="3"/>
      <c r="AP1533" s="3"/>
      <c r="AQ1533" s="4"/>
      <c r="AR1533" s="4"/>
      <c r="AS1533" s="4"/>
      <c r="AT1533" s="4"/>
      <c r="AU1533" s="4"/>
      <c r="AV1533" s="4"/>
      <c r="AW1533" s="1"/>
      <c r="AX1533" s="1"/>
      <c r="AY1533" s="1"/>
      <c r="AZ1533" s="1"/>
      <c r="BA1533" s="1"/>
      <c r="BB1533" s="1"/>
      <c r="BC1533" s="1"/>
      <c r="BD1533" s="1"/>
      <c r="BE1533" s="1"/>
      <c r="BG1533" s="1"/>
      <c r="BH1533" s="1"/>
    </row>
    <row r="1534" spans="1:194" ht="15" customHeight="1" x14ac:dyDescent="0.25">
      <c r="A1534" s="105">
        <f t="shared" si="1107"/>
        <v>45675</v>
      </c>
      <c r="B1534" s="106">
        <f t="shared" si="1094"/>
        <v>468.25102475597231</v>
      </c>
      <c r="C1534" s="2">
        <f t="shared" si="1108"/>
        <v>357.02655572999998</v>
      </c>
      <c r="D1534" s="2">
        <f t="shared" si="1109"/>
        <v>0</v>
      </c>
      <c r="E1534" s="106">
        <f t="shared" si="1095"/>
        <v>357.02655572999998</v>
      </c>
      <c r="F1534" s="21">
        <f t="shared" si="1110"/>
        <v>7063.77</v>
      </c>
      <c r="G1534" s="108">
        <f t="shared" si="1111"/>
        <v>7100.5</v>
      </c>
      <c r="H1534" s="109">
        <f t="shared" si="1154"/>
        <v>45622</v>
      </c>
      <c r="I1534" s="109">
        <f t="shared" si="1120"/>
        <v>45652</v>
      </c>
      <c r="J1534" s="110">
        <f t="shared" si="1096"/>
        <v>5.1997729257888814E-3</v>
      </c>
      <c r="K1534" s="117">
        <f t="shared" si="1121"/>
        <v>45682</v>
      </c>
      <c r="L1534" s="178">
        <f t="shared" si="1123"/>
        <v>31</v>
      </c>
      <c r="M1534" s="178">
        <f t="shared" si="1157"/>
        <v>24</v>
      </c>
      <c r="N1534" s="106">
        <f t="shared" si="1097"/>
        <v>1.00402327</v>
      </c>
      <c r="O1534" s="111">
        <f t="shared" si="1156"/>
        <v>1.0038997599999999</v>
      </c>
      <c r="P1534" s="111">
        <f t="shared" si="1112"/>
        <v>1.3021691053674027</v>
      </c>
      <c r="Q1534" s="106">
        <f t="shared" si="1155"/>
        <v>1.3074080800000001</v>
      </c>
      <c r="R1534" s="106">
        <f t="shared" si="1113"/>
        <v>1.2486170000000001</v>
      </c>
      <c r="S1534" s="106">
        <f t="shared" si="1098"/>
        <v>445.78942692999999</v>
      </c>
      <c r="T1534" s="106">
        <f t="shared" si="1099"/>
        <v>0</v>
      </c>
      <c r="U1534" s="106">
        <f t="shared" si="1100"/>
        <v>109.75284800597233</v>
      </c>
      <c r="V1534" s="106">
        <f t="shared" si="1101"/>
        <v>466.77940373597232</v>
      </c>
      <c r="W1534" s="19">
        <f t="shared" si="1119"/>
        <v>0</v>
      </c>
      <c r="X1534" s="2">
        <f t="shared" si="1102"/>
        <v>0</v>
      </c>
      <c r="Y1534" s="4">
        <f t="shared" si="1103"/>
        <v>0</v>
      </c>
      <c r="Z1534" s="106">
        <f t="shared" si="1117"/>
        <v>0</v>
      </c>
      <c r="AA1534" s="114">
        <f t="shared" si="1114"/>
        <v>0.05</v>
      </c>
      <c r="AB1534" s="112">
        <f t="shared" si="1104"/>
        <v>24</v>
      </c>
      <c r="AC1534" s="178">
        <f t="shared" si="1122"/>
        <v>31</v>
      </c>
      <c r="AD1534" s="11">
        <f t="shared" si="1115"/>
        <v>1.0031527119999999</v>
      </c>
      <c r="AE1534" s="106">
        <f t="shared" si="1118"/>
        <v>1.40544567</v>
      </c>
      <c r="AF1534" s="106">
        <f t="shared" si="1105"/>
        <v>1.4716210199999999</v>
      </c>
      <c r="AG1534" s="106">
        <f t="shared" si="1106"/>
        <v>0</v>
      </c>
      <c r="AH1534" s="115" t="str">
        <f t="shared" si="1124"/>
        <v>A+J=</v>
      </c>
      <c r="AI1534" s="116">
        <f t="shared" si="1116"/>
        <v>45682</v>
      </c>
      <c r="AJ1534" s="10"/>
      <c r="AK1534" s="1"/>
      <c r="AL1534" s="10"/>
      <c r="AM1534" s="1"/>
      <c r="AN1534" s="1"/>
      <c r="AO1534" s="3"/>
      <c r="AP1534" s="3"/>
      <c r="AQ1534" s="4"/>
      <c r="AR1534" s="4"/>
      <c r="AS1534" s="4"/>
      <c r="AT1534" s="4"/>
      <c r="AU1534" s="4"/>
      <c r="AV1534" s="4"/>
      <c r="AW1534" s="1"/>
      <c r="AX1534" s="1"/>
      <c r="AY1534" s="1"/>
      <c r="AZ1534" s="1"/>
      <c r="BA1534" s="1"/>
      <c r="BB1534" s="1"/>
      <c r="BC1534" s="1"/>
      <c r="BD1534" s="1"/>
      <c r="BE1534" s="1"/>
      <c r="BG1534" s="1"/>
      <c r="BH1534" s="1"/>
    </row>
    <row r="1535" spans="1:194" ht="15" customHeight="1" x14ac:dyDescent="0.25">
      <c r="A1535" s="105">
        <f t="shared" si="1107"/>
        <v>45676</v>
      </c>
      <c r="B1535" s="106">
        <f t="shared" si="1094"/>
        <v>468.39079513477265</v>
      </c>
      <c r="C1535" s="2">
        <f t="shared" si="1108"/>
        <v>357.02655572999998</v>
      </c>
      <c r="D1535" s="2">
        <f t="shared" si="1109"/>
        <v>0</v>
      </c>
      <c r="E1535" s="106">
        <f t="shared" si="1095"/>
        <v>357.02655572999998</v>
      </c>
      <c r="F1535" s="21">
        <f t="shared" si="1110"/>
        <v>7063.77</v>
      </c>
      <c r="G1535" s="108">
        <f t="shared" si="1111"/>
        <v>7100.5</v>
      </c>
      <c r="H1535" s="109">
        <f t="shared" si="1154"/>
        <v>45622</v>
      </c>
      <c r="I1535" s="109">
        <f t="shared" si="1120"/>
        <v>45652</v>
      </c>
      <c r="J1535" s="110">
        <f t="shared" si="1096"/>
        <v>5.1997729257888814E-3</v>
      </c>
      <c r="K1535" s="117">
        <f t="shared" si="1121"/>
        <v>45682</v>
      </c>
      <c r="L1535" s="178">
        <f t="shared" si="1123"/>
        <v>31</v>
      </c>
      <c r="M1535" s="178">
        <f t="shared" si="1157"/>
        <v>25</v>
      </c>
      <c r="N1535" s="106">
        <f t="shared" si="1097"/>
        <v>1.0041912500000001</v>
      </c>
      <c r="O1535" s="111">
        <f t="shared" si="1156"/>
        <v>1.0038997599999999</v>
      </c>
      <c r="P1535" s="111">
        <f t="shared" si="1112"/>
        <v>1.3021691053674027</v>
      </c>
      <c r="Q1535" s="106">
        <f t="shared" si="1155"/>
        <v>1.3076268200000001</v>
      </c>
      <c r="R1535" s="106">
        <f t="shared" si="1113"/>
        <v>1.2486170000000001</v>
      </c>
      <c r="S1535" s="106">
        <f t="shared" si="1098"/>
        <v>445.78942692999999</v>
      </c>
      <c r="T1535" s="106">
        <f t="shared" si="1099"/>
        <v>0</v>
      </c>
      <c r="U1535" s="106">
        <f t="shared" si="1100"/>
        <v>109.8309439947727</v>
      </c>
      <c r="V1535" s="106">
        <f t="shared" si="1101"/>
        <v>466.85749972477265</v>
      </c>
      <c r="W1535" s="19">
        <f t="shared" si="1119"/>
        <v>0</v>
      </c>
      <c r="X1535" s="2">
        <f t="shared" si="1102"/>
        <v>0</v>
      </c>
      <c r="Y1535" s="4">
        <f t="shared" si="1103"/>
        <v>0</v>
      </c>
      <c r="Z1535" s="106">
        <f t="shared" si="1117"/>
        <v>0</v>
      </c>
      <c r="AA1535" s="114">
        <f t="shared" si="1114"/>
        <v>0.05</v>
      </c>
      <c r="AB1535" s="112">
        <f t="shared" si="1104"/>
        <v>25</v>
      </c>
      <c r="AC1535" s="178">
        <f t="shared" si="1122"/>
        <v>31</v>
      </c>
      <c r="AD1535" s="11">
        <f t="shared" si="1115"/>
        <v>1.0032842900000001</v>
      </c>
      <c r="AE1535" s="106">
        <f t="shared" si="1118"/>
        <v>1.46410175</v>
      </c>
      <c r="AF1535" s="106">
        <f t="shared" si="1105"/>
        <v>1.53329541</v>
      </c>
      <c r="AG1535" s="106">
        <f t="shared" si="1106"/>
        <v>0</v>
      </c>
      <c r="AH1535" s="115" t="str">
        <f t="shared" si="1124"/>
        <v>A+J=</v>
      </c>
      <c r="AI1535" s="116">
        <f t="shared" si="1116"/>
        <v>45682</v>
      </c>
      <c r="AJ1535" s="10"/>
      <c r="AK1535" s="1"/>
      <c r="AL1535" s="10"/>
      <c r="AM1535" s="1"/>
      <c r="AN1535" s="1"/>
      <c r="AO1535" s="3"/>
      <c r="AP1535" s="3"/>
      <c r="AQ1535" s="4"/>
      <c r="AR1535" s="4"/>
      <c r="AS1535" s="4"/>
      <c r="AT1535" s="4"/>
      <c r="AU1535" s="4"/>
      <c r="AV1535" s="4"/>
      <c r="AW1535" s="1"/>
      <c r="AX1535" s="1"/>
      <c r="AY1535" s="1"/>
      <c r="AZ1535" s="1"/>
      <c r="BA1535" s="1"/>
      <c r="BB1535" s="1"/>
      <c r="BC1535" s="1"/>
      <c r="BD1535" s="1"/>
      <c r="BE1535" s="1"/>
      <c r="BG1535" s="1"/>
      <c r="BH1535" s="1"/>
    </row>
    <row r="1536" spans="1:194" ht="15" customHeight="1" x14ac:dyDescent="0.25">
      <c r="A1536" s="105">
        <f t="shared" si="1107"/>
        <v>45677</v>
      </c>
      <c r="B1536" s="106">
        <f t="shared" si="1094"/>
        <v>468.53061238490079</v>
      </c>
      <c r="C1536" s="2">
        <f t="shared" si="1108"/>
        <v>357.02655572999998</v>
      </c>
      <c r="D1536" s="2">
        <f t="shared" si="1109"/>
        <v>0</v>
      </c>
      <c r="E1536" s="106">
        <f t="shared" si="1095"/>
        <v>357.02655572999998</v>
      </c>
      <c r="F1536" s="21">
        <f t="shared" si="1110"/>
        <v>7063.77</v>
      </c>
      <c r="G1536" s="108">
        <f t="shared" si="1111"/>
        <v>7100.5</v>
      </c>
      <c r="H1536" s="109">
        <f t="shared" si="1154"/>
        <v>45622</v>
      </c>
      <c r="I1536" s="109">
        <f t="shared" si="1120"/>
        <v>45652</v>
      </c>
      <c r="J1536" s="110">
        <f t="shared" si="1096"/>
        <v>5.1997729257888814E-3</v>
      </c>
      <c r="K1536" s="117">
        <f t="shared" si="1121"/>
        <v>45682</v>
      </c>
      <c r="L1536" s="178">
        <f t="shared" si="1123"/>
        <v>31</v>
      </c>
      <c r="M1536" s="178">
        <f t="shared" si="1157"/>
        <v>26</v>
      </c>
      <c r="N1536" s="106">
        <f t="shared" si="1097"/>
        <v>1.0043592699999999</v>
      </c>
      <c r="O1536" s="111">
        <f t="shared" si="1156"/>
        <v>1.0038997599999999</v>
      </c>
      <c r="P1536" s="111">
        <f t="shared" si="1112"/>
        <v>1.3021691053674027</v>
      </c>
      <c r="Q1536" s="106">
        <f t="shared" si="1155"/>
        <v>1.30784561</v>
      </c>
      <c r="R1536" s="106">
        <f t="shared" si="1113"/>
        <v>1.2486170000000001</v>
      </c>
      <c r="S1536" s="106">
        <f t="shared" si="1098"/>
        <v>445.78942692999999</v>
      </c>
      <c r="T1536" s="106">
        <f t="shared" si="1099"/>
        <v>0</v>
      </c>
      <c r="U1536" s="106">
        <f t="shared" si="1100"/>
        <v>109.90905783490084</v>
      </c>
      <c r="V1536" s="106">
        <f t="shared" si="1101"/>
        <v>466.93561356490079</v>
      </c>
      <c r="W1536" s="19">
        <f t="shared" si="1119"/>
        <v>0</v>
      </c>
      <c r="X1536" s="2">
        <f t="shared" si="1102"/>
        <v>0</v>
      </c>
      <c r="Y1536" s="4">
        <f t="shared" si="1103"/>
        <v>0</v>
      </c>
      <c r="Z1536" s="106">
        <f t="shared" si="1117"/>
        <v>0</v>
      </c>
      <c r="AA1536" s="114">
        <f t="shared" si="1114"/>
        <v>0.05</v>
      </c>
      <c r="AB1536" s="112">
        <f t="shared" si="1104"/>
        <v>26</v>
      </c>
      <c r="AC1536" s="178">
        <f t="shared" si="1122"/>
        <v>31</v>
      </c>
      <c r="AD1536" s="11">
        <f t="shared" si="1115"/>
        <v>1.003415886</v>
      </c>
      <c r="AE1536" s="106">
        <f t="shared" si="1118"/>
        <v>1.52276586</v>
      </c>
      <c r="AF1536" s="106">
        <f t="shared" si="1105"/>
        <v>1.59499882</v>
      </c>
      <c r="AG1536" s="106">
        <f t="shared" si="1106"/>
        <v>0</v>
      </c>
      <c r="AH1536" s="115" t="str">
        <f t="shared" si="1124"/>
        <v>A+J=</v>
      </c>
      <c r="AI1536" s="116">
        <f t="shared" si="1116"/>
        <v>45682</v>
      </c>
      <c r="AJ1536" s="10"/>
      <c r="AK1536" s="1"/>
      <c r="AL1536" s="10"/>
      <c r="AM1536" s="1"/>
      <c r="AN1536" s="1"/>
      <c r="AO1536" s="3"/>
      <c r="AP1536" s="3"/>
      <c r="AQ1536" s="4"/>
      <c r="AR1536" s="4"/>
      <c r="AS1536" s="4"/>
      <c r="AT1536" s="4"/>
      <c r="AU1536" s="4"/>
      <c r="AV1536" s="4"/>
      <c r="AW1536" s="1"/>
      <c r="AX1536" s="1"/>
      <c r="AY1536" s="1"/>
      <c r="AZ1536" s="1"/>
      <c r="BA1536" s="1"/>
      <c r="BB1536" s="1"/>
      <c r="BC1536" s="1"/>
      <c r="BD1536" s="1"/>
      <c r="BE1536" s="1"/>
      <c r="BG1536" s="1"/>
      <c r="BH1536" s="1"/>
    </row>
    <row r="1537" spans="1:60" ht="15" customHeight="1" x14ac:dyDescent="0.25">
      <c r="A1537" s="105">
        <f t="shared" si="1107"/>
        <v>45678</v>
      </c>
      <c r="B1537" s="106">
        <f t="shared" si="1094"/>
        <v>468.67046529556012</v>
      </c>
      <c r="C1537" s="2">
        <f t="shared" si="1108"/>
        <v>357.02655572999998</v>
      </c>
      <c r="D1537" s="2">
        <f t="shared" si="1109"/>
        <v>0</v>
      </c>
      <c r="E1537" s="106">
        <f t="shared" si="1095"/>
        <v>357.02655572999998</v>
      </c>
      <c r="F1537" s="21">
        <f t="shared" si="1110"/>
        <v>7063.77</v>
      </c>
      <c r="G1537" s="108">
        <f t="shared" si="1111"/>
        <v>7100.5</v>
      </c>
      <c r="H1537" s="109">
        <f t="shared" si="1154"/>
        <v>45622</v>
      </c>
      <c r="I1537" s="109">
        <f t="shared" si="1120"/>
        <v>45652</v>
      </c>
      <c r="J1537" s="110">
        <f t="shared" si="1096"/>
        <v>5.1997729257888814E-3</v>
      </c>
      <c r="K1537" s="117">
        <f t="shared" si="1121"/>
        <v>45682</v>
      </c>
      <c r="L1537" s="178">
        <f t="shared" si="1123"/>
        <v>31</v>
      </c>
      <c r="M1537" s="178">
        <f t="shared" si="1157"/>
        <v>27</v>
      </c>
      <c r="N1537" s="106">
        <f t="shared" si="1097"/>
        <v>1.0045273100000001</v>
      </c>
      <c r="O1537" s="111">
        <f t="shared" si="1156"/>
        <v>1.0038997599999999</v>
      </c>
      <c r="P1537" s="111">
        <f t="shared" si="1112"/>
        <v>1.3021691053674027</v>
      </c>
      <c r="Q1537" s="106">
        <f t="shared" si="1155"/>
        <v>1.30806442</v>
      </c>
      <c r="R1537" s="106">
        <f t="shared" si="1113"/>
        <v>1.2486170000000001</v>
      </c>
      <c r="S1537" s="106">
        <f t="shared" si="1098"/>
        <v>445.78942692999999</v>
      </c>
      <c r="T1537" s="106">
        <f t="shared" si="1099"/>
        <v>0</v>
      </c>
      <c r="U1537" s="106">
        <f t="shared" si="1100"/>
        <v>109.98717881556013</v>
      </c>
      <c r="V1537" s="106">
        <f t="shared" si="1101"/>
        <v>467.01373454556011</v>
      </c>
      <c r="W1537" s="19">
        <f t="shared" si="1119"/>
        <v>0</v>
      </c>
      <c r="X1537" s="2">
        <f t="shared" si="1102"/>
        <v>0</v>
      </c>
      <c r="Y1537" s="4">
        <f t="shared" si="1103"/>
        <v>0</v>
      </c>
      <c r="Z1537" s="106">
        <f t="shared" si="1117"/>
        <v>0</v>
      </c>
      <c r="AA1537" s="114">
        <f t="shared" si="1114"/>
        <v>0.05</v>
      </c>
      <c r="AB1537" s="112">
        <f t="shared" si="1104"/>
        <v>27</v>
      </c>
      <c r="AC1537" s="178">
        <f t="shared" si="1122"/>
        <v>31</v>
      </c>
      <c r="AD1537" s="11">
        <f t="shared" si="1115"/>
        <v>1.003547499</v>
      </c>
      <c r="AE1537" s="106">
        <f t="shared" si="1118"/>
        <v>1.58143754</v>
      </c>
      <c r="AF1537" s="106">
        <f t="shared" si="1105"/>
        <v>1.6567307499999999</v>
      </c>
      <c r="AG1537" s="106">
        <f t="shared" si="1106"/>
        <v>0</v>
      </c>
      <c r="AH1537" s="115" t="str">
        <f t="shared" si="1124"/>
        <v>A+J=</v>
      </c>
      <c r="AI1537" s="116">
        <f t="shared" si="1116"/>
        <v>45682</v>
      </c>
      <c r="AJ1537" s="10"/>
      <c r="AK1537" s="1"/>
      <c r="AL1537" s="10"/>
      <c r="AM1537" s="1"/>
      <c r="AN1537" s="1"/>
      <c r="AO1537" s="3"/>
      <c r="AP1537" s="3"/>
      <c r="AQ1537" s="4"/>
      <c r="AR1537" s="4"/>
      <c r="AS1537" s="4"/>
      <c r="AT1537" s="4"/>
      <c r="AU1537" s="4"/>
      <c r="AV1537" s="4"/>
      <c r="AW1537" s="1"/>
      <c r="AX1537" s="1"/>
      <c r="AY1537" s="1"/>
      <c r="AZ1537" s="1"/>
      <c r="BA1537" s="1"/>
      <c r="BB1537" s="1"/>
      <c r="BC1537" s="1"/>
      <c r="BD1537" s="1"/>
      <c r="BE1537" s="1"/>
      <c r="BG1537" s="1"/>
      <c r="BH1537" s="1"/>
    </row>
    <row r="1538" spans="1:60" ht="15" customHeight="1" x14ac:dyDescent="0.25">
      <c r="A1538" s="105">
        <f t="shared" si="1107"/>
        <v>45679</v>
      </c>
      <c r="B1538" s="106">
        <f t="shared" si="1094"/>
        <v>468.81036462754713</v>
      </c>
      <c r="C1538" s="2">
        <f t="shared" si="1108"/>
        <v>357.02655572999998</v>
      </c>
      <c r="D1538" s="2">
        <f t="shared" si="1109"/>
        <v>0</v>
      </c>
      <c r="E1538" s="106">
        <f t="shared" si="1095"/>
        <v>357.02655572999998</v>
      </c>
      <c r="F1538" s="21">
        <f t="shared" si="1110"/>
        <v>7063.77</v>
      </c>
      <c r="G1538" s="108">
        <f t="shared" si="1111"/>
        <v>7100.5</v>
      </c>
      <c r="H1538" s="109">
        <f t="shared" si="1154"/>
        <v>45622</v>
      </c>
      <c r="I1538" s="109">
        <f t="shared" si="1120"/>
        <v>45652</v>
      </c>
      <c r="J1538" s="110">
        <f t="shared" si="1096"/>
        <v>5.1997729257888814E-3</v>
      </c>
      <c r="K1538" s="117">
        <f t="shared" si="1121"/>
        <v>45682</v>
      </c>
      <c r="L1538" s="178">
        <f t="shared" si="1123"/>
        <v>31</v>
      </c>
      <c r="M1538" s="178">
        <f t="shared" si="1157"/>
        <v>28</v>
      </c>
      <c r="N1538" s="106">
        <f t="shared" si="1097"/>
        <v>1.00469538</v>
      </c>
      <c r="O1538" s="111">
        <f t="shared" si="1156"/>
        <v>1.0038997599999999</v>
      </c>
      <c r="P1538" s="111">
        <f t="shared" si="1112"/>
        <v>1.3021691053674027</v>
      </c>
      <c r="Q1538" s="106">
        <f t="shared" si="1155"/>
        <v>1.3082832799999999</v>
      </c>
      <c r="R1538" s="106">
        <f t="shared" si="1113"/>
        <v>1.2486170000000001</v>
      </c>
      <c r="S1538" s="106">
        <f t="shared" si="1098"/>
        <v>445.78942692999999</v>
      </c>
      <c r="T1538" s="106">
        <f t="shared" si="1099"/>
        <v>0</v>
      </c>
      <c r="U1538" s="106">
        <f t="shared" si="1100"/>
        <v>110.06531764754716</v>
      </c>
      <c r="V1538" s="106">
        <f t="shared" si="1101"/>
        <v>467.09187337754713</v>
      </c>
      <c r="W1538" s="19">
        <f t="shared" si="1119"/>
        <v>0</v>
      </c>
      <c r="X1538" s="2">
        <f t="shared" si="1102"/>
        <v>0</v>
      </c>
      <c r="Y1538" s="4">
        <f t="shared" si="1103"/>
        <v>0</v>
      </c>
      <c r="Z1538" s="106">
        <f t="shared" si="1117"/>
        <v>0</v>
      </c>
      <c r="AA1538" s="114">
        <f t="shared" si="1114"/>
        <v>0.05</v>
      </c>
      <c r="AB1538" s="112">
        <f t="shared" si="1104"/>
        <v>28</v>
      </c>
      <c r="AC1538" s="178">
        <f t="shared" si="1122"/>
        <v>31</v>
      </c>
      <c r="AD1538" s="11">
        <f t="shared" si="1115"/>
        <v>1.003679129</v>
      </c>
      <c r="AE1538" s="106">
        <f t="shared" si="1118"/>
        <v>1.6401167999999999</v>
      </c>
      <c r="AF1538" s="106">
        <f t="shared" si="1105"/>
        <v>1.71849125</v>
      </c>
      <c r="AG1538" s="106">
        <f t="shared" si="1106"/>
        <v>0</v>
      </c>
      <c r="AH1538" s="115" t="str">
        <f t="shared" si="1124"/>
        <v>A+J=</v>
      </c>
      <c r="AI1538" s="116">
        <f t="shared" si="1116"/>
        <v>45682</v>
      </c>
      <c r="AJ1538" s="10"/>
      <c r="AK1538" s="1"/>
      <c r="AL1538" s="10"/>
      <c r="AM1538" s="1"/>
      <c r="AN1538" s="1"/>
      <c r="AO1538" s="3"/>
      <c r="AP1538" s="3"/>
      <c r="AQ1538" s="4"/>
      <c r="AR1538" s="4"/>
      <c r="AS1538" s="4"/>
      <c r="AT1538" s="4"/>
      <c r="AU1538" s="4"/>
      <c r="AV1538" s="4"/>
      <c r="AW1538" s="1"/>
      <c r="AX1538" s="1"/>
      <c r="AY1538" s="1"/>
      <c r="AZ1538" s="1"/>
      <c r="BA1538" s="1"/>
      <c r="BB1538" s="1"/>
      <c r="BC1538" s="1"/>
      <c r="BD1538" s="1"/>
      <c r="BE1538" s="1"/>
      <c r="BG1538" s="1"/>
      <c r="BH1538" s="1"/>
    </row>
    <row r="1539" spans="1:60" ht="15" customHeight="1" x14ac:dyDescent="0.25">
      <c r="A1539" s="105">
        <f t="shared" si="1107"/>
        <v>45680</v>
      </c>
      <c r="B1539" s="106">
        <f t="shared" si="1094"/>
        <v>468.95030369033088</v>
      </c>
      <c r="C1539" s="2">
        <f t="shared" si="1108"/>
        <v>357.02655572999998</v>
      </c>
      <c r="D1539" s="2">
        <f t="shared" si="1109"/>
        <v>0</v>
      </c>
      <c r="E1539" s="106">
        <f t="shared" si="1095"/>
        <v>357.02655572999998</v>
      </c>
      <c r="F1539" s="21">
        <f t="shared" si="1110"/>
        <v>7063.77</v>
      </c>
      <c r="G1539" s="108">
        <f t="shared" si="1111"/>
        <v>7100.5</v>
      </c>
      <c r="H1539" s="109">
        <f t="shared" si="1154"/>
        <v>45622</v>
      </c>
      <c r="I1539" s="109">
        <f t="shared" si="1120"/>
        <v>45652</v>
      </c>
      <c r="J1539" s="110">
        <f t="shared" si="1096"/>
        <v>5.1997729257888814E-3</v>
      </c>
      <c r="K1539" s="117">
        <f t="shared" si="1121"/>
        <v>45682</v>
      </c>
      <c r="L1539" s="178">
        <f t="shared" si="1123"/>
        <v>31</v>
      </c>
      <c r="M1539" s="178">
        <f t="shared" si="1157"/>
        <v>29</v>
      </c>
      <c r="N1539" s="106">
        <f t="shared" si="1097"/>
        <v>1.00486348</v>
      </c>
      <c r="O1539" s="111">
        <f t="shared" si="1156"/>
        <v>1.0038997599999999</v>
      </c>
      <c r="P1539" s="111">
        <f t="shared" si="1112"/>
        <v>1.3021691053674027</v>
      </c>
      <c r="Q1539" s="106">
        <f t="shared" si="1155"/>
        <v>1.3085021699999999</v>
      </c>
      <c r="R1539" s="106">
        <f t="shared" si="1113"/>
        <v>1.2486170000000001</v>
      </c>
      <c r="S1539" s="106">
        <f t="shared" si="1098"/>
        <v>445.78942692999999</v>
      </c>
      <c r="T1539" s="106">
        <f t="shared" si="1099"/>
        <v>0</v>
      </c>
      <c r="U1539" s="106">
        <f t="shared" si="1100"/>
        <v>110.1434671903309</v>
      </c>
      <c r="V1539" s="106">
        <f t="shared" si="1101"/>
        <v>467.17002292033089</v>
      </c>
      <c r="W1539" s="19">
        <f t="shared" si="1119"/>
        <v>0</v>
      </c>
      <c r="X1539" s="2">
        <f t="shared" si="1102"/>
        <v>0</v>
      </c>
      <c r="Y1539" s="4">
        <f t="shared" si="1103"/>
        <v>0</v>
      </c>
      <c r="Z1539" s="106">
        <f t="shared" si="1117"/>
        <v>0</v>
      </c>
      <c r="AA1539" s="114">
        <f t="shared" si="1114"/>
        <v>0.05</v>
      </c>
      <c r="AB1539" s="112">
        <f t="shared" si="1104"/>
        <v>29</v>
      </c>
      <c r="AC1539" s="178">
        <f t="shared" si="1122"/>
        <v>31</v>
      </c>
      <c r="AD1539" s="11">
        <f t="shared" si="1115"/>
        <v>1.003810777</v>
      </c>
      <c r="AE1539" s="106">
        <f t="shared" si="1118"/>
        <v>1.6988040900000001</v>
      </c>
      <c r="AF1539" s="106">
        <f t="shared" si="1105"/>
        <v>1.7802807700000001</v>
      </c>
      <c r="AG1539" s="106">
        <f t="shared" si="1106"/>
        <v>0</v>
      </c>
      <c r="AH1539" s="115" t="str">
        <f t="shared" si="1124"/>
        <v>A+J=</v>
      </c>
      <c r="AI1539" s="116">
        <f t="shared" si="1116"/>
        <v>45682</v>
      </c>
      <c r="AJ1539" s="10"/>
      <c r="AK1539" s="1"/>
      <c r="AL1539" s="10"/>
      <c r="AM1539" s="1"/>
      <c r="AN1539" s="1"/>
      <c r="AO1539" s="3"/>
      <c r="AP1539" s="3"/>
      <c r="AQ1539" s="4"/>
      <c r="AR1539" s="4"/>
      <c r="AS1539" s="4"/>
      <c r="AT1539" s="4"/>
      <c r="AU1539" s="4"/>
      <c r="AV1539" s="4"/>
      <c r="AW1539" s="1"/>
      <c r="AX1539" s="1"/>
      <c r="AY1539" s="1"/>
      <c r="AZ1539" s="1"/>
      <c r="BA1539" s="1"/>
      <c r="BB1539" s="1"/>
      <c r="BC1539" s="1"/>
      <c r="BD1539" s="1"/>
      <c r="BE1539" s="1"/>
      <c r="BG1539" s="1"/>
      <c r="BH1539" s="1"/>
    </row>
    <row r="1540" spans="1:60" ht="15" customHeight="1" x14ac:dyDescent="0.25">
      <c r="A1540" s="105">
        <f t="shared" si="1107"/>
        <v>45681</v>
      </c>
      <c r="B1540" s="106">
        <f t="shared" si="1094"/>
        <v>469.09028919444245</v>
      </c>
      <c r="C1540" s="2">
        <f t="shared" si="1108"/>
        <v>357.02655572999998</v>
      </c>
      <c r="D1540" s="2">
        <f t="shared" si="1109"/>
        <v>0</v>
      </c>
      <c r="E1540" s="106">
        <f t="shared" si="1095"/>
        <v>357.02655572999998</v>
      </c>
      <c r="F1540" s="21">
        <f t="shared" si="1110"/>
        <v>7063.77</v>
      </c>
      <c r="G1540" s="108">
        <f t="shared" si="1111"/>
        <v>7100.5</v>
      </c>
      <c r="H1540" s="109">
        <f t="shared" si="1154"/>
        <v>45622</v>
      </c>
      <c r="I1540" s="109">
        <f t="shared" si="1120"/>
        <v>45652</v>
      </c>
      <c r="J1540" s="110">
        <f t="shared" si="1096"/>
        <v>5.1997729257888814E-3</v>
      </c>
      <c r="K1540" s="117">
        <f t="shared" si="1121"/>
        <v>45682</v>
      </c>
      <c r="L1540" s="178">
        <f t="shared" si="1123"/>
        <v>31</v>
      </c>
      <c r="M1540" s="178">
        <f t="shared" si="1157"/>
        <v>30</v>
      </c>
      <c r="N1540" s="106">
        <f t="shared" si="1097"/>
        <v>1.0050316100000001</v>
      </c>
      <c r="O1540" s="111">
        <f t="shared" si="1156"/>
        <v>1.0038997599999999</v>
      </c>
      <c r="P1540" s="111">
        <f t="shared" si="1112"/>
        <v>1.3021691053674027</v>
      </c>
      <c r="Q1540" s="106">
        <f t="shared" si="1155"/>
        <v>1.30872111</v>
      </c>
      <c r="R1540" s="106">
        <f t="shared" si="1113"/>
        <v>1.2486170000000001</v>
      </c>
      <c r="S1540" s="106">
        <f t="shared" si="1098"/>
        <v>445.78942692999999</v>
      </c>
      <c r="T1540" s="106">
        <f t="shared" si="1099"/>
        <v>0</v>
      </c>
      <c r="U1540" s="106">
        <f t="shared" si="1100"/>
        <v>110.22163458444247</v>
      </c>
      <c r="V1540" s="106">
        <f t="shared" si="1101"/>
        <v>467.24819031444247</v>
      </c>
      <c r="W1540" s="19">
        <f t="shared" si="1119"/>
        <v>0</v>
      </c>
      <c r="X1540" s="2">
        <f t="shared" si="1102"/>
        <v>0</v>
      </c>
      <c r="Y1540" s="4">
        <f t="shared" si="1103"/>
        <v>0</v>
      </c>
      <c r="Z1540" s="106">
        <f t="shared" si="1117"/>
        <v>0</v>
      </c>
      <c r="AA1540" s="114">
        <f t="shared" si="1114"/>
        <v>0.05</v>
      </c>
      <c r="AB1540" s="112">
        <f t="shared" si="1104"/>
        <v>30</v>
      </c>
      <c r="AC1540" s="178">
        <f t="shared" si="1122"/>
        <v>31</v>
      </c>
      <c r="AD1540" s="11">
        <f t="shared" si="1115"/>
        <v>1.003942442</v>
      </c>
      <c r="AE1540" s="106">
        <f t="shared" si="1118"/>
        <v>1.75749895</v>
      </c>
      <c r="AF1540" s="106">
        <f t="shared" si="1105"/>
        <v>1.84209888</v>
      </c>
      <c r="AG1540" s="106">
        <f t="shared" si="1106"/>
        <v>0</v>
      </c>
      <c r="AH1540" s="115" t="str">
        <f t="shared" si="1124"/>
        <v>A+J=</v>
      </c>
      <c r="AI1540" s="116">
        <f t="shared" si="1116"/>
        <v>45682</v>
      </c>
      <c r="AJ1540" s="10"/>
      <c r="AK1540" s="1"/>
      <c r="AL1540" s="10"/>
      <c r="AM1540" s="1"/>
      <c r="AN1540" s="1"/>
      <c r="AO1540" s="3"/>
      <c r="AP1540" s="3"/>
      <c r="AQ1540" s="4"/>
      <c r="AR1540" s="4"/>
      <c r="AS1540" s="4"/>
      <c r="AT1540" s="4"/>
      <c r="AU1540" s="4"/>
      <c r="AV1540" s="4"/>
      <c r="AW1540" s="1"/>
      <c r="AX1540" s="1"/>
      <c r="AY1540" s="1"/>
      <c r="AZ1540" s="1"/>
      <c r="BA1540" s="1"/>
      <c r="BB1540" s="1"/>
      <c r="BC1540" s="1"/>
      <c r="BD1540" s="1"/>
      <c r="BE1540" s="1"/>
      <c r="BG1540" s="1"/>
      <c r="BH1540" s="1"/>
    </row>
    <row r="1541" spans="1:60" ht="15" customHeight="1" x14ac:dyDescent="0.25">
      <c r="A1541" s="105">
        <f t="shared" si="1107"/>
        <v>45682</v>
      </c>
      <c r="B1541" s="106">
        <f t="shared" si="1094"/>
        <v>469.23031398935063</v>
      </c>
      <c r="C1541" s="2">
        <f t="shared" si="1108"/>
        <v>357.02655572999998</v>
      </c>
      <c r="D1541" s="2">
        <f t="shared" si="1109"/>
        <v>0</v>
      </c>
      <c r="E1541" s="106">
        <f t="shared" si="1095"/>
        <v>357.02655572999998</v>
      </c>
      <c r="F1541" s="21">
        <f t="shared" si="1110"/>
        <v>7063.77</v>
      </c>
      <c r="G1541" s="108">
        <f t="shared" si="1111"/>
        <v>7100.5</v>
      </c>
      <c r="H1541" s="109">
        <f t="shared" si="1154"/>
        <v>45622</v>
      </c>
      <c r="I1541" s="109">
        <f t="shared" si="1120"/>
        <v>45652</v>
      </c>
      <c r="J1541" s="110">
        <f t="shared" si="1096"/>
        <v>5.1997729257888814E-3</v>
      </c>
      <c r="K1541" s="117">
        <f t="shared" si="1121"/>
        <v>45682</v>
      </c>
      <c r="L1541" s="178">
        <f t="shared" si="1123"/>
        <v>31</v>
      </c>
      <c r="M1541" s="178">
        <f t="shared" si="1157"/>
        <v>31</v>
      </c>
      <c r="N1541" s="106">
        <f t="shared" si="1097"/>
        <v>1.0051997699999999</v>
      </c>
      <c r="O1541" s="111">
        <f t="shared" si="1156"/>
        <v>1.0038997599999999</v>
      </c>
      <c r="P1541" s="111">
        <f t="shared" si="1112"/>
        <v>1.3021691053674027</v>
      </c>
      <c r="Q1541" s="106">
        <f t="shared" si="1155"/>
        <v>1.30894008</v>
      </c>
      <c r="R1541" s="106">
        <f t="shared" si="1113"/>
        <v>1.30894008</v>
      </c>
      <c r="S1541" s="106">
        <f t="shared" si="1098"/>
        <v>467.32636840999999</v>
      </c>
      <c r="T1541" s="106">
        <f t="shared" si="1099"/>
        <v>0</v>
      </c>
      <c r="U1541" s="106">
        <f t="shared" si="1100"/>
        <v>110.29981268935063</v>
      </c>
      <c r="V1541" s="106">
        <f t="shared" si="1101"/>
        <v>467.32636841935062</v>
      </c>
      <c r="W1541" s="19">
        <f t="shared" si="1119"/>
        <v>51</v>
      </c>
      <c r="X1541" s="2">
        <f t="shared" si="1102"/>
        <v>14.32212028</v>
      </c>
      <c r="Y1541" s="4">
        <f t="shared" si="1103"/>
        <v>4.0114999999999998E-2</v>
      </c>
      <c r="Z1541" s="106">
        <f t="shared" si="1117"/>
        <v>18.746797260000001</v>
      </c>
      <c r="AA1541" s="114">
        <f t="shared" si="1114"/>
        <v>0.05</v>
      </c>
      <c r="AB1541" s="112">
        <f t="shared" si="1104"/>
        <v>31</v>
      </c>
      <c r="AC1541" s="178">
        <f t="shared" si="1122"/>
        <v>31</v>
      </c>
      <c r="AD1541" s="11">
        <f t="shared" si="1115"/>
        <v>1.004074124</v>
      </c>
      <c r="AE1541" s="106">
        <f t="shared" si="1118"/>
        <v>1.9039455700000001</v>
      </c>
      <c r="AF1541" s="106">
        <f t="shared" si="1105"/>
        <v>1.9039455700000001</v>
      </c>
      <c r="AG1541" s="106">
        <f t="shared" si="1106"/>
        <v>20.650742830000002</v>
      </c>
      <c r="AH1541" s="115" t="str">
        <f t="shared" si="1124"/>
        <v>A+J=</v>
      </c>
      <c r="AI1541" s="116">
        <f t="shared" si="1116"/>
        <v>45682</v>
      </c>
      <c r="AJ1541" s="10"/>
      <c r="AK1541" s="1"/>
      <c r="AL1541" s="10"/>
      <c r="AM1541" s="1"/>
      <c r="AN1541" s="1"/>
      <c r="AO1541" s="3"/>
      <c r="AP1541" s="3"/>
      <c r="AQ1541" s="4"/>
      <c r="AR1541" s="4"/>
      <c r="AS1541" s="4"/>
      <c r="AT1541" s="4"/>
      <c r="AU1541" s="4"/>
      <c r="AV1541" s="4"/>
      <c r="AW1541" s="1"/>
      <c r="AX1541" s="1"/>
      <c r="AY1541" s="1"/>
      <c r="AZ1541" s="1"/>
      <c r="BA1541" s="1"/>
      <c r="BB1541" s="1"/>
      <c r="BC1541" s="1"/>
      <c r="BD1541" s="1"/>
      <c r="BE1541" s="1"/>
      <c r="BG1541" s="1"/>
      <c r="BH1541" s="1"/>
    </row>
    <row r="1542" spans="1:60" ht="15" customHeight="1" x14ac:dyDescent="0.25">
      <c r="A1542" s="105">
        <f t="shared" si="1107"/>
        <v>45683</v>
      </c>
      <c r="B1542" s="106">
        <f t="shared" si="1094"/>
        <v>448.6507522485345</v>
      </c>
      <c r="C1542" s="2">
        <f t="shared" si="1108"/>
        <v>342.70443545000001</v>
      </c>
      <c r="D1542" s="2">
        <f t="shared" si="1109"/>
        <v>159.83965168000006</v>
      </c>
      <c r="E1542" s="106">
        <f t="shared" si="1095"/>
        <v>182.86478376999995</v>
      </c>
      <c r="F1542" s="21">
        <f t="shared" si="1110"/>
        <v>7100.5</v>
      </c>
      <c r="G1542" s="108">
        <f t="shared" si="1111"/>
        <v>7111.86</v>
      </c>
      <c r="H1542" s="109">
        <f t="shared" si="1154"/>
        <v>45652</v>
      </c>
      <c r="I1542" s="109">
        <f t="shared" si="1120"/>
        <v>45683</v>
      </c>
      <c r="J1542" s="110">
        <f t="shared" si="1096"/>
        <v>1.5998873318778806E-3</v>
      </c>
      <c r="K1542" s="117">
        <f t="shared" si="1121"/>
        <v>45713</v>
      </c>
      <c r="L1542" s="178">
        <f t="shared" si="1123"/>
        <v>31</v>
      </c>
      <c r="M1542" s="178">
        <f t="shared" si="1157"/>
        <v>1</v>
      </c>
      <c r="N1542" s="106">
        <f t="shared" si="1097"/>
        <v>1.00005156</v>
      </c>
      <c r="O1542" s="111">
        <f t="shared" si="1156"/>
        <v>1.0051997699999999</v>
      </c>
      <c r="P1542" s="111">
        <f t="shared" si="1112"/>
        <v>1.3089400852164188</v>
      </c>
      <c r="Q1542" s="106">
        <f t="shared" si="1155"/>
        <v>1.3090075699999999</v>
      </c>
      <c r="R1542" s="106">
        <f t="shared" si="1113"/>
        <v>1.30894008</v>
      </c>
      <c r="S1542" s="106">
        <f t="shared" si="1098"/>
        <v>448.57957114999999</v>
      </c>
      <c r="T1542" s="106">
        <f t="shared" si="1099"/>
        <v>49.380874777191345</v>
      </c>
      <c r="U1542" s="106">
        <f t="shared" si="1100"/>
        <v>56.506602471343101</v>
      </c>
      <c r="V1542" s="106">
        <f t="shared" si="1101"/>
        <v>448.59191269853449</v>
      </c>
      <c r="W1542" s="19">
        <f t="shared" si="1119"/>
        <v>0</v>
      </c>
      <c r="X1542" s="2">
        <f t="shared" si="1102"/>
        <v>0</v>
      </c>
      <c r="Y1542" s="4">
        <f t="shared" si="1103"/>
        <v>0</v>
      </c>
      <c r="Z1542" s="106">
        <f t="shared" si="1117"/>
        <v>0</v>
      </c>
      <c r="AA1542" s="114">
        <f t="shared" si="1114"/>
        <v>0.05</v>
      </c>
      <c r="AB1542" s="112">
        <f t="shared" si="1104"/>
        <v>1</v>
      </c>
      <c r="AC1542" s="178">
        <f t="shared" si="1122"/>
        <v>31</v>
      </c>
      <c r="AD1542" s="11">
        <f t="shared" si="1115"/>
        <v>1.000131165</v>
      </c>
      <c r="AE1542" s="106">
        <f t="shared" si="1118"/>
        <v>5.8837929999999997E-2</v>
      </c>
      <c r="AF1542" s="106">
        <f t="shared" si="1105"/>
        <v>5.8839549999999997E-2</v>
      </c>
      <c r="AG1542" s="106">
        <f t="shared" si="1106"/>
        <v>0</v>
      </c>
      <c r="AH1542" s="115" t="str">
        <f t="shared" si="1124"/>
        <v>A+J=</v>
      </c>
      <c r="AI1542" s="116">
        <f t="shared" si="1116"/>
        <v>45713</v>
      </c>
      <c r="AJ1542" s="10"/>
      <c r="AK1542" s="1"/>
      <c r="AL1542" s="10"/>
      <c r="AM1542" s="1"/>
      <c r="AN1542" s="1"/>
      <c r="AO1542" s="3"/>
      <c r="AP1542" s="3"/>
      <c r="AQ1542" s="4"/>
      <c r="AR1542" s="4"/>
      <c r="AS1542" s="4"/>
      <c r="AT1542" s="4"/>
      <c r="AU1542" s="4"/>
      <c r="AV1542" s="4"/>
      <c r="AW1542" s="1"/>
      <c r="AX1542" s="1"/>
      <c r="AY1542" s="1"/>
      <c r="AZ1542" s="1"/>
      <c r="BA1542" s="1"/>
      <c r="BB1542" s="1"/>
      <c r="BC1542" s="1"/>
      <c r="BD1542" s="1"/>
      <c r="BE1542" s="1"/>
      <c r="BG1542" s="1"/>
      <c r="BH1542" s="1"/>
    </row>
    <row r="1543" spans="1:60" ht="15" customHeight="1" x14ac:dyDescent="0.25">
      <c r="A1543" s="105">
        <f t="shared" si="1107"/>
        <v>45684</v>
      </c>
      <c r="B1543" s="106">
        <f t="shared" si="1094"/>
        <v>448.72194788008682</v>
      </c>
      <c r="C1543" s="2">
        <f t="shared" si="1108"/>
        <v>342.70443545000001</v>
      </c>
      <c r="D1543" s="2">
        <f t="shared" si="1109"/>
        <v>159.83965168000006</v>
      </c>
      <c r="E1543" s="106">
        <f t="shared" si="1095"/>
        <v>182.86478376999995</v>
      </c>
      <c r="F1543" s="21">
        <f t="shared" si="1110"/>
        <v>7100.5</v>
      </c>
      <c r="G1543" s="108">
        <f t="shared" si="1111"/>
        <v>7111.86</v>
      </c>
      <c r="H1543" s="109">
        <f t="shared" si="1154"/>
        <v>45652</v>
      </c>
      <c r="I1543" s="109">
        <f t="shared" si="1120"/>
        <v>45683</v>
      </c>
      <c r="J1543" s="110">
        <f t="shared" si="1096"/>
        <v>1.5998873318778806E-3</v>
      </c>
      <c r="K1543" s="117">
        <f t="shared" si="1121"/>
        <v>45713</v>
      </c>
      <c r="L1543" s="178">
        <f t="shared" si="1123"/>
        <v>31</v>
      </c>
      <c r="M1543" s="178">
        <f t="shared" si="1157"/>
        <v>2</v>
      </c>
      <c r="N1543" s="106">
        <f t="shared" si="1097"/>
        <v>1.00010314</v>
      </c>
      <c r="O1543" s="111">
        <f t="shared" si="1156"/>
        <v>1.0051997699999999</v>
      </c>
      <c r="P1543" s="111">
        <f t="shared" si="1112"/>
        <v>1.3089400852164188</v>
      </c>
      <c r="Q1543" s="106">
        <f t="shared" si="1155"/>
        <v>1.3090750799999999</v>
      </c>
      <c r="R1543" s="106">
        <f t="shared" si="1113"/>
        <v>1.30894008</v>
      </c>
      <c r="S1543" s="106">
        <f t="shared" si="1098"/>
        <v>448.57957114999999</v>
      </c>
      <c r="T1543" s="106">
        <f t="shared" si="1099"/>
        <v>49.380874777191345</v>
      </c>
      <c r="U1543" s="106">
        <f t="shared" si="1100"/>
        <v>56.518947672895422</v>
      </c>
      <c r="V1543" s="106">
        <f t="shared" si="1101"/>
        <v>448.60425790008679</v>
      </c>
      <c r="W1543" s="19">
        <f t="shared" si="1119"/>
        <v>0</v>
      </c>
      <c r="X1543" s="2">
        <f t="shared" si="1102"/>
        <v>0</v>
      </c>
      <c r="Y1543" s="4">
        <f t="shared" si="1103"/>
        <v>0</v>
      </c>
      <c r="Z1543" s="106">
        <f t="shared" si="1117"/>
        <v>0</v>
      </c>
      <c r="AA1543" s="114">
        <f t="shared" si="1114"/>
        <v>0.05</v>
      </c>
      <c r="AB1543" s="112">
        <f t="shared" si="1104"/>
        <v>2</v>
      </c>
      <c r="AC1543" s="178">
        <f t="shared" si="1122"/>
        <v>31</v>
      </c>
      <c r="AD1543" s="11">
        <f t="shared" si="1115"/>
        <v>1.0002623470000001</v>
      </c>
      <c r="AE1543" s="106">
        <f t="shared" si="1118"/>
        <v>0.1176835</v>
      </c>
      <c r="AF1543" s="106">
        <f t="shared" si="1105"/>
        <v>0.11768998</v>
      </c>
      <c r="AG1543" s="106">
        <f t="shared" si="1106"/>
        <v>0</v>
      </c>
      <c r="AH1543" s="115" t="str">
        <f t="shared" si="1124"/>
        <v>A+J=</v>
      </c>
      <c r="AI1543" s="116">
        <f t="shared" si="1116"/>
        <v>45713</v>
      </c>
      <c r="AJ1543" s="10"/>
      <c r="AK1543" s="1"/>
      <c r="AL1543" s="10"/>
      <c r="AM1543" s="1"/>
      <c r="AN1543" s="1"/>
      <c r="AO1543" s="3"/>
      <c r="AP1543" s="3"/>
      <c r="AQ1543" s="4"/>
      <c r="AR1543" s="4"/>
      <c r="AS1543" s="4"/>
      <c r="AT1543" s="4"/>
      <c r="AU1543" s="4"/>
      <c r="AV1543" s="4"/>
      <c r="AW1543" s="1"/>
      <c r="AX1543" s="1"/>
      <c r="AY1543" s="1"/>
      <c r="AZ1543" s="1"/>
      <c r="BA1543" s="1"/>
      <c r="BB1543" s="1"/>
      <c r="BC1543" s="1"/>
      <c r="BD1543" s="1"/>
      <c r="BE1543" s="1"/>
      <c r="BG1543" s="1"/>
      <c r="BH1543" s="1"/>
    </row>
    <row r="1544" spans="1:60" ht="15" customHeight="1" x14ac:dyDescent="0.25">
      <c r="A1544" s="105">
        <f t="shared" si="1107"/>
        <v>45685</v>
      </c>
      <c r="B1544" s="106">
        <f t="shared" si="1094"/>
        <v>448.7931543616391</v>
      </c>
      <c r="C1544" s="2">
        <f t="shared" si="1108"/>
        <v>342.70443545000001</v>
      </c>
      <c r="D1544" s="2">
        <f t="shared" si="1109"/>
        <v>159.83965168000006</v>
      </c>
      <c r="E1544" s="106">
        <f t="shared" si="1095"/>
        <v>182.86478376999995</v>
      </c>
      <c r="F1544" s="21">
        <f t="shared" si="1110"/>
        <v>7100.5</v>
      </c>
      <c r="G1544" s="108">
        <f t="shared" si="1111"/>
        <v>7111.86</v>
      </c>
      <c r="H1544" s="109">
        <f t="shared" si="1154"/>
        <v>45652</v>
      </c>
      <c r="I1544" s="109">
        <f t="shared" si="1120"/>
        <v>45683</v>
      </c>
      <c r="J1544" s="110">
        <f t="shared" si="1096"/>
        <v>1.5998873318778806E-3</v>
      </c>
      <c r="K1544" s="117">
        <f t="shared" si="1121"/>
        <v>45713</v>
      </c>
      <c r="L1544" s="178">
        <f t="shared" si="1123"/>
        <v>31</v>
      </c>
      <c r="M1544" s="178">
        <f t="shared" si="1157"/>
        <v>3</v>
      </c>
      <c r="N1544" s="106">
        <f t="shared" si="1097"/>
        <v>1.0001547099999999</v>
      </c>
      <c r="O1544" s="111">
        <f t="shared" si="1156"/>
        <v>1.0051997699999999</v>
      </c>
      <c r="P1544" s="111">
        <f t="shared" si="1112"/>
        <v>1.3089400852164188</v>
      </c>
      <c r="Q1544" s="106">
        <f t="shared" si="1155"/>
        <v>1.30914259</v>
      </c>
      <c r="R1544" s="106">
        <f t="shared" si="1113"/>
        <v>1.30894008</v>
      </c>
      <c r="S1544" s="106">
        <f t="shared" si="1098"/>
        <v>448.57957114999999</v>
      </c>
      <c r="T1544" s="106">
        <f t="shared" si="1099"/>
        <v>49.380874777191345</v>
      </c>
      <c r="U1544" s="106">
        <f t="shared" si="1100"/>
        <v>56.531292874447743</v>
      </c>
      <c r="V1544" s="106">
        <f t="shared" si="1101"/>
        <v>448.6166031016391</v>
      </c>
      <c r="W1544" s="19">
        <f t="shared" si="1119"/>
        <v>0</v>
      </c>
      <c r="X1544" s="2">
        <f t="shared" si="1102"/>
        <v>0</v>
      </c>
      <c r="Y1544" s="4">
        <f t="shared" si="1103"/>
        <v>0</v>
      </c>
      <c r="Z1544" s="106">
        <f t="shared" si="1117"/>
        <v>0</v>
      </c>
      <c r="AA1544" s="114">
        <f t="shared" si="1114"/>
        <v>0.05</v>
      </c>
      <c r="AB1544" s="112">
        <f t="shared" si="1104"/>
        <v>3</v>
      </c>
      <c r="AC1544" s="178">
        <f t="shared" si="1122"/>
        <v>31</v>
      </c>
      <c r="AD1544" s="11">
        <f t="shared" si="1115"/>
        <v>1.000393546</v>
      </c>
      <c r="AE1544" s="106">
        <f t="shared" si="1118"/>
        <v>0.17653669</v>
      </c>
      <c r="AF1544" s="106">
        <f t="shared" si="1105"/>
        <v>0.17655125999999999</v>
      </c>
      <c r="AG1544" s="106">
        <f t="shared" si="1106"/>
        <v>0</v>
      </c>
      <c r="AH1544" s="115" t="str">
        <f t="shared" si="1124"/>
        <v>A+J=</v>
      </c>
      <c r="AI1544" s="116">
        <f t="shared" si="1116"/>
        <v>45713</v>
      </c>
      <c r="AJ1544" s="10"/>
      <c r="AK1544" s="1"/>
      <c r="AL1544" s="10"/>
      <c r="AM1544" s="1"/>
      <c r="AN1544" s="1"/>
      <c r="AO1544" s="3"/>
      <c r="AP1544" s="3"/>
      <c r="AQ1544" s="4"/>
      <c r="AR1544" s="4"/>
      <c r="AS1544" s="4"/>
      <c r="AT1544" s="4"/>
      <c r="AU1544" s="4"/>
      <c r="AV1544" s="4"/>
      <c r="AW1544" s="1"/>
      <c r="AX1544" s="1"/>
      <c r="AY1544" s="1"/>
      <c r="AZ1544" s="1"/>
      <c r="BA1544" s="1"/>
      <c r="BB1544" s="1"/>
      <c r="BC1544" s="1"/>
      <c r="BD1544" s="1"/>
      <c r="BE1544" s="1"/>
      <c r="BG1544" s="1"/>
      <c r="BH1544" s="1"/>
    </row>
    <row r="1545" spans="1:60" ht="15" customHeight="1" x14ac:dyDescent="0.25">
      <c r="A1545" s="105">
        <f t="shared" si="1107"/>
        <v>45686</v>
      </c>
      <c r="B1545" s="106">
        <f t="shared" si="1094"/>
        <v>448.86437217319144</v>
      </c>
      <c r="C1545" s="2">
        <f t="shared" si="1108"/>
        <v>342.70443545000001</v>
      </c>
      <c r="D1545" s="2">
        <f t="shared" si="1109"/>
        <v>159.83965168000006</v>
      </c>
      <c r="E1545" s="106">
        <f t="shared" si="1095"/>
        <v>182.86478376999995</v>
      </c>
      <c r="F1545" s="21">
        <f t="shared" si="1110"/>
        <v>7100.5</v>
      </c>
      <c r="G1545" s="108">
        <f t="shared" si="1111"/>
        <v>7111.86</v>
      </c>
      <c r="H1545" s="109">
        <f t="shared" si="1154"/>
        <v>45652</v>
      </c>
      <c r="I1545" s="109">
        <f t="shared" si="1120"/>
        <v>45683</v>
      </c>
      <c r="J1545" s="110">
        <f t="shared" si="1096"/>
        <v>1.5998873318778806E-3</v>
      </c>
      <c r="K1545" s="117">
        <f t="shared" si="1121"/>
        <v>45713</v>
      </c>
      <c r="L1545" s="178">
        <f t="shared" si="1123"/>
        <v>31</v>
      </c>
      <c r="M1545" s="178">
        <f t="shared" si="1157"/>
        <v>4</v>
      </c>
      <c r="N1545" s="106">
        <f t="shared" si="1097"/>
        <v>1.0002062899999999</v>
      </c>
      <c r="O1545" s="111">
        <f t="shared" si="1156"/>
        <v>1.0051997699999999</v>
      </c>
      <c r="P1545" s="111">
        <f t="shared" si="1112"/>
        <v>1.3089400852164188</v>
      </c>
      <c r="Q1545" s="106">
        <f t="shared" si="1155"/>
        <v>1.3092101</v>
      </c>
      <c r="R1545" s="106">
        <f t="shared" si="1113"/>
        <v>1.30894008</v>
      </c>
      <c r="S1545" s="106">
        <f t="shared" si="1098"/>
        <v>448.57957114999999</v>
      </c>
      <c r="T1545" s="106">
        <f t="shared" si="1099"/>
        <v>49.380874777191345</v>
      </c>
      <c r="U1545" s="106">
        <f t="shared" si="1100"/>
        <v>56.543638076000072</v>
      </c>
      <c r="V1545" s="106">
        <f t="shared" si="1101"/>
        <v>448.62894830319146</v>
      </c>
      <c r="W1545" s="19">
        <f t="shared" si="1119"/>
        <v>0</v>
      </c>
      <c r="X1545" s="2">
        <f t="shared" si="1102"/>
        <v>0</v>
      </c>
      <c r="Y1545" s="4">
        <f t="shared" si="1103"/>
        <v>0</v>
      </c>
      <c r="Z1545" s="106">
        <f t="shared" si="1117"/>
        <v>0</v>
      </c>
      <c r="AA1545" s="114">
        <f t="shared" si="1114"/>
        <v>0.05</v>
      </c>
      <c r="AB1545" s="112">
        <f t="shared" si="1104"/>
        <v>4</v>
      </c>
      <c r="AC1545" s="178">
        <f t="shared" si="1122"/>
        <v>31</v>
      </c>
      <c r="AD1545" s="11">
        <f t="shared" si="1115"/>
        <v>1.000524763</v>
      </c>
      <c r="AE1545" s="106">
        <f t="shared" si="1118"/>
        <v>0.23539795999999999</v>
      </c>
      <c r="AF1545" s="106">
        <f t="shared" si="1105"/>
        <v>0.23542387000000001</v>
      </c>
      <c r="AG1545" s="106">
        <f t="shared" si="1106"/>
        <v>0</v>
      </c>
      <c r="AH1545" s="115" t="str">
        <f t="shared" si="1124"/>
        <v>A+J=</v>
      </c>
      <c r="AI1545" s="116">
        <f t="shared" si="1116"/>
        <v>45713</v>
      </c>
      <c r="AJ1545" s="10"/>
      <c r="AK1545" s="1"/>
      <c r="AL1545" s="10"/>
      <c r="AM1545" s="1"/>
      <c r="AN1545" s="1"/>
      <c r="AO1545" s="3"/>
      <c r="AP1545" s="3"/>
      <c r="AQ1545" s="4"/>
      <c r="AR1545" s="4"/>
      <c r="AS1545" s="4"/>
      <c r="AT1545" s="4"/>
      <c r="AU1545" s="4"/>
      <c r="AV1545" s="4"/>
      <c r="AW1545" s="1"/>
      <c r="AX1545" s="1"/>
      <c r="AY1545" s="1"/>
      <c r="AZ1545" s="1"/>
      <c r="BA1545" s="1"/>
      <c r="BB1545" s="1"/>
      <c r="BC1545" s="1"/>
      <c r="BD1545" s="1"/>
      <c r="BE1545" s="1"/>
      <c r="BG1545" s="1"/>
      <c r="BH1545" s="1"/>
    </row>
    <row r="1546" spans="1:60" ht="15" customHeight="1" x14ac:dyDescent="0.25">
      <c r="A1546" s="105">
        <f t="shared" si="1107"/>
        <v>45687</v>
      </c>
      <c r="B1546" s="106">
        <f t="shared" ref="B1546:B1609" si="1158">(V1546+AF1546)</f>
        <v>448.9356026733916</v>
      </c>
      <c r="C1546" s="2">
        <f t="shared" si="1108"/>
        <v>342.70443545000001</v>
      </c>
      <c r="D1546" s="2">
        <f t="shared" si="1109"/>
        <v>159.83965168000006</v>
      </c>
      <c r="E1546" s="106">
        <f t="shared" ref="E1546:E1609" si="1159">(C1546-D1546)</f>
        <v>182.86478376999995</v>
      </c>
      <c r="F1546" s="21">
        <f t="shared" si="1110"/>
        <v>7100.5</v>
      </c>
      <c r="G1546" s="108">
        <f t="shared" si="1111"/>
        <v>7111.86</v>
      </c>
      <c r="H1546" s="109">
        <f t="shared" si="1154"/>
        <v>45652</v>
      </c>
      <c r="I1546" s="109">
        <f t="shared" si="1120"/>
        <v>45683</v>
      </c>
      <c r="J1546" s="110">
        <f t="shared" ref="J1546:J1609" si="1160">(G1546/F1546)-1</f>
        <v>1.5998873318778806E-3</v>
      </c>
      <c r="K1546" s="117">
        <f t="shared" si="1121"/>
        <v>45713</v>
      </c>
      <c r="L1546" s="178">
        <f t="shared" si="1123"/>
        <v>31</v>
      </c>
      <c r="M1546" s="178">
        <f t="shared" si="1157"/>
        <v>5</v>
      </c>
      <c r="N1546" s="106">
        <f t="shared" ref="N1546:N1609" si="1161">TRUNC((G1546/F1546)^TRUNC((M1546/L1546),9),8)</f>
        <v>1.00025787</v>
      </c>
      <c r="O1546" s="111">
        <f t="shared" si="1156"/>
        <v>1.0051997699999999</v>
      </c>
      <c r="P1546" s="111">
        <f t="shared" si="1112"/>
        <v>1.3089400852164188</v>
      </c>
      <c r="Q1546" s="106">
        <f t="shared" si="1155"/>
        <v>1.30927762</v>
      </c>
      <c r="R1546" s="106">
        <f t="shared" si="1113"/>
        <v>1.30894008</v>
      </c>
      <c r="S1546" s="106">
        <f t="shared" ref="S1546:S1609" si="1162">TRUNC(C1546*R1546,8)</f>
        <v>448.57957114999999</v>
      </c>
      <c r="T1546" s="106">
        <f t="shared" ref="T1546:T1609" si="1163">(D1546*(R1546-1))</f>
        <v>49.380874777191345</v>
      </c>
      <c r="U1546" s="106">
        <f t="shared" ref="U1546:U1609" si="1164">(E1546*(Q1546-1))</f>
        <v>56.555985106200218</v>
      </c>
      <c r="V1546" s="106">
        <f t="shared" ref="V1546:V1609" si="1165">(C1546+T1546+U1546)</f>
        <v>448.64129533339161</v>
      </c>
      <c r="W1546" s="19">
        <f t="shared" si="1119"/>
        <v>0</v>
      </c>
      <c r="X1546" s="2">
        <f t="shared" ref="X1546:X1609" si="1166">IF(W1546&gt;0,VLOOKUP(A1546,AL$12:AP$312,5),0)</f>
        <v>0</v>
      </c>
      <c r="Y1546" s="4">
        <f t="shared" ref="Y1546:Y1609" si="1167">IF(W1546&gt;0,VLOOKUP($A1546,$AL$10:$AQ$312,6),0)</f>
        <v>0</v>
      </c>
      <c r="Z1546" s="106">
        <f t="shared" si="1117"/>
        <v>0</v>
      </c>
      <c r="AA1546" s="114">
        <f t="shared" si="1114"/>
        <v>0.05</v>
      </c>
      <c r="AB1546" s="112">
        <f t="shared" ref="AB1546:AB1609" si="1168">M1546</f>
        <v>5</v>
      </c>
      <c r="AC1546" s="178">
        <f t="shared" si="1122"/>
        <v>31</v>
      </c>
      <c r="AD1546" s="11">
        <f t="shared" si="1115"/>
        <v>1.000655997</v>
      </c>
      <c r="AE1546" s="106">
        <f t="shared" si="1118"/>
        <v>0.29426685000000002</v>
      </c>
      <c r="AF1546" s="106">
        <f t="shared" ref="AF1546:AF1609" si="1169">TRUNC((V1546*(AD1546-1)),8)</f>
        <v>0.29430733999999997</v>
      </c>
      <c r="AG1546" s="106">
        <f t="shared" ref="AG1546:AG1609" si="1170">IF(Z1546&gt;0,Z1546+AE1546,0)</f>
        <v>0</v>
      </c>
      <c r="AH1546" s="115" t="str">
        <f t="shared" si="1124"/>
        <v>A+J=</v>
      </c>
      <c r="AI1546" s="116">
        <f t="shared" si="1116"/>
        <v>45713</v>
      </c>
      <c r="AJ1546" s="10"/>
      <c r="AK1546" s="1"/>
      <c r="AL1546" s="10"/>
      <c r="AM1546" s="1"/>
      <c r="AN1546" s="1"/>
      <c r="AO1546" s="3"/>
      <c r="AP1546" s="3"/>
      <c r="AQ1546" s="4"/>
      <c r="AR1546" s="4"/>
      <c r="AS1546" s="4"/>
      <c r="AT1546" s="4"/>
      <c r="AU1546" s="4"/>
      <c r="AV1546" s="4"/>
      <c r="AW1546" s="1"/>
      <c r="AX1546" s="1"/>
      <c r="AY1546" s="1"/>
      <c r="AZ1546" s="1"/>
      <c r="BA1546" s="1"/>
      <c r="BB1546" s="1"/>
      <c r="BC1546" s="1"/>
      <c r="BD1546" s="1"/>
      <c r="BE1546" s="1"/>
      <c r="BG1546" s="1"/>
      <c r="BH1546" s="1"/>
    </row>
    <row r="1547" spans="1:60" ht="15" customHeight="1" x14ac:dyDescent="0.25">
      <c r="A1547" s="105">
        <f t="shared" ref="A1547:A1610" si="1171">(A1546+1)</f>
        <v>45688</v>
      </c>
      <c r="B1547" s="106">
        <f t="shared" si="1158"/>
        <v>449.0068422149439</v>
      </c>
      <c r="C1547" s="2">
        <f t="shared" ref="C1547:C1610" si="1172">TRUNC(IF(W1546&gt;0,VLOOKUP(A1546,$AL$12:$AM$312,2),C1546),8)</f>
        <v>342.70443545000001</v>
      </c>
      <c r="D1547" s="2">
        <f t="shared" ref="D1547:D1610" si="1173">VLOOKUP(A1547,$AR$13:$AV$312,5)</f>
        <v>159.83965168000006</v>
      </c>
      <c r="E1547" s="106">
        <f t="shared" si="1159"/>
        <v>182.86478376999995</v>
      </c>
      <c r="F1547" s="21">
        <f t="shared" ref="F1547:F1610" si="1174">IF(G1547=G1546,F1546,G1546)</f>
        <v>7100.5</v>
      </c>
      <c r="G1547" s="108">
        <f t="shared" ref="G1547:G1610" si="1175">IF(AND(M1547=1,M1546&gt;1),VLOOKUP(A1546,$BF$13:$BH$98,3),G1546)</f>
        <v>7111.86</v>
      </c>
      <c r="H1547" s="109">
        <f t="shared" si="1154"/>
        <v>45652</v>
      </c>
      <c r="I1547" s="109">
        <f t="shared" si="1120"/>
        <v>45683</v>
      </c>
      <c r="J1547" s="110">
        <f t="shared" si="1160"/>
        <v>1.5998873318778806E-3</v>
      </c>
      <c r="K1547" s="117">
        <f t="shared" si="1121"/>
        <v>45713</v>
      </c>
      <c r="L1547" s="178">
        <f t="shared" si="1123"/>
        <v>31</v>
      </c>
      <c r="M1547" s="178">
        <f t="shared" si="1157"/>
        <v>6</v>
      </c>
      <c r="N1547" s="106">
        <f t="shared" si="1161"/>
        <v>1.00030945</v>
      </c>
      <c r="O1547" s="111">
        <f t="shared" si="1156"/>
        <v>1.0051997699999999</v>
      </c>
      <c r="P1547" s="111">
        <f t="shared" ref="P1547:P1610" si="1176">IF(K1547&gt;K1546,P1546*O1547,P1546)</f>
        <v>1.3089400852164188</v>
      </c>
      <c r="Q1547" s="106">
        <f t="shared" si="1155"/>
        <v>1.3093451300000001</v>
      </c>
      <c r="R1547" s="106">
        <f t="shared" ref="R1547:R1610" si="1177">IF(AND(W1547&gt;0,MONTH(A1547)=R$9),Q1547,R1546)</f>
        <v>1.30894008</v>
      </c>
      <c r="S1547" s="106">
        <f t="shared" si="1162"/>
        <v>448.57957114999999</v>
      </c>
      <c r="T1547" s="106">
        <f t="shared" si="1163"/>
        <v>49.380874777191345</v>
      </c>
      <c r="U1547" s="106">
        <f t="shared" si="1164"/>
        <v>56.568330307752539</v>
      </c>
      <c r="V1547" s="106">
        <f t="shared" si="1165"/>
        <v>448.65364053494392</v>
      </c>
      <c r="W1547" s="19">
        <f t="shared" si="1119"/>
        <v>0</v>
      </c>
      <c r="X1547" s="2">
        <f t="shared" si="1166"/>
        <v>0</v>
      </c>
      <c r="Y1547" s="4">
        <f t="shared" si="1167"/>
        <v>0</v>
      </c>
      <c r="Z1547" s="106">
        <f t="shared" si="1117"/>
        <v>0</v>
      </c>
      <c r="AA1547" s="114">
        <f t="shared" ref="AA1547:AA1610" si="1178">(AA1546)</f>
        <v>0.05</v>
      </c>
      <c r="AB1547" s="112">
        <f t="shared" si="1168"/>
        <v>6</v>
      </c>
      <c r="AC1547" s="178">
        <f t="shared" si="1122"/>
        <v>31</v>
      </c>
      <c r="AD1547" s="11">
        <f t="shared" ref="AD1547:AD1610" si="1179">ROUND((1+AA1547)^(30/360)^(AB1547/AC1547),9)</f>
        <v>1.000787248</v>
      </c>
      <c r="AE1547" s="106">
        <f t="shared" si="1118"/>
        <v>0.35314337000000001</v>
      </c>
      <c r="AF1547" s="106">
        <f t="shared" si="1169"/>
        <v>0.35320168000000002</v>
      </c>
      <c r="AG1547" s="106">
        <f t="shared" si="1170"/>
        <v>0</v>
      </c>
      <c r="AH1547" s="115" t="str">
        <f t="shared" si="1124"/>
        <v>A+J=</v>
      </c>
      <c r="AI1547" s="116">
        <f t="shared" si="1116"/>
        <v>45713</v>
      </c>
      <c r="AJ1547" s="10"/>
      <c r="AK1547" s="1"/>
      <c r="AL1547" s="10"/>
      <c r="AM1547" s="1"/>
      <c r="AN1547" s="1"/>
      <c r="AO1547" s="3"/>
      <c r="AP1547" s="3"/>
      <c r="AQ1547" s="4"/>
      <c r="AR1547" s="4"/>
      <c r="AS1547" s="4"/>
      <c r="AT1547" s="4"/>
      <c r="AU1547" s="4"/>
      <c r="AV1547" s="4"/>
      <c r="AW1547" s="1"/>
      <c r="AX1547" s="1"/>
      <c r="AY1547" s="1"/>
      <c r="AZ1547" s="1"/>
      <c r="BA1547" s="1"/>
      <c r="BB1547" s="1"/>
      <c r="BC1547" s="1"/>
      <c r="BD1547" s="1"/>
      <c r="BE1547" s="1"/>
      <c r="BG1547" s="1"/>
      <c r="BH1547" s="1"/>
    </row>
    <row r="1548" spans="1:60" ht="15" customHeight="1" x14ac:dyDescent="0.25">
      <c r="A1548" s="105">
        <f t="shared" si="1171"/>
        <v>45689</v>
      </c>
      <c r="B1548" s="106">
        <f t="shared" si="1158"/>
        <v>449.07809627379191</v>
      </c>
      <c r="C1548" s="2">
        <f t="shared" si="1172"/>
        <v>342.70443545000001</v>
      </c>
      <c r="D1548" s="2">
        <f t="shared" si="1173"/>
        <v>159.83965168000006</v>
      </c>
      <c r="E1548" s="106">
        <f t="shared" si="1159"/>
        <v>182.86478376999995</v>
      </c>
      <c r="F1548" s="21">
        <f t="shared" si="1174"/>
        <v>7100.5</v>
      </c>
      <c r="G1548" s="108">
        <f t="shared" si="1175"/>
        <v>7111.86</v>
      </c>
      <c r="H1548" s="109">
        <f t="shared" si="1154"/>
        <v>45652</v>
      </c>
      <c r="I1548" s="109">
        <f t="shared" si="1120"/>
        <v>45683</v>
      </c>
      <c r="J1548" s="110">
        <f t="shared" si="1160"/>
        <v>1.5998873318778806E-3</v>
      </c>
      <c r="K1548" s="117">
        <f t="shared" si="1121"/>
        <v>45713</v>
      </c>
      <c r="L1548" s="178">
        <f t="shared" si="1123"/>
        <v>31</v>
      </c>
      <c r="M1548" s="178">
        <f t="shared" si="1157"/>
        <v>7</v>
      </c>
      <c r="N1548" s="106">
        <f t="shared" si="1161"/>
        <v>1.00036104</v>
      </c>
      <c r="O1548" s="111">
        <f t="shared" si="1156"/>
        <v>1.0051997699999999</v>
      </c>
      <c r="P1548" s="111">
        <f t="shared" si="1176"/>
        <v>1.3089400852164188</v>
      </c>
      <c r="Q1548" s="106">
        <f t="shared" si="1155"/>
        <v>1.30941266</v>
      </c>
      <c r="R1548" s="106">
        <f t="shared" si="1177"/>
        <v>1.30894008</v>
      </c>
      <c r="S1548" s="106">
        <f t="shared" si="1162"/>
        <v>448.57957114999999</v>
      </c>
      <c r="T1548" s="106">
        <f t="shared" si="1163"/>
        <v>49.380874777191345</v>
      </c>
      <c r="U1548" s="106">
        <f t="shared" si="1164"/>
        <v>56.580679166600511</v>
      </c>
      <c r="V1548" s="106">
        <f t="shared" si="1165"/>
        <v>448.6659893937919</v>
      </c>
      <c r="W1548" s="19">
        <f t="shared" si="1119"/>
        <v>0</v>
      </c>
      <c r="X1548" s="2">
        <f t="shared" si="1166"/>
        <v>0</v>
      </c>
      <c r="Y1548" s="4">
        <f t="shared" si="1167"/>
        <v>0</v>
      </c>
      <c r="Z1548" s="106">
        <f t="shared" si="1117"/>
        <v>0</v>
      </c>
      <c r="AA1548" s="114">
        <f t="shared" si="1178"/>
        <v>0.05</v>
      </c>
      <c r="AB1548" s="112">
        <f t="shared" si="1168"/>
        <v>7</v>
      </c>
      <c r="AC1548" s="178">
        <f t="shared" si="1122"/>
        <v>31</v>
      </c>
      <c r="AD1548" s="11">
        <f t="shared" si="1179"/>
        <v>1.000918516</v>
      </c>
      <c r="AE1548" s="106">
        <f t="shared" si="1118"/>
        <v>0.41202750999999999</v>
      </c>
      <c r="AF1548" s="106">
        <f t="shared" si="1169"/>
        <v>0.41210688000000001</v>
      </c>
      <c r="AG1548" s="106">
        <f t="shared" si="1170"/>
        <v>0</v>
      </c>
      <c r="AH1548" s="115" t="str">
        <f t="shared" si="1124"/>
        <v>A+J=</v>
      </c>
      <c r="AI1548" s="116">
        <f t="shared" ref="AI1548:AI1611" si="1180">IF(W1547&gt;0,VLOOKUP(A1547,$AL$10:$AZ$312,14),AI1547)</f>
        <v>45713</v>
      </c>
      <c r="AJ1548" s="10"/>
      <c r="AK1548" s="1"/>
      <c r="AL1548" s="10"/>
      <c r="AM1548" s="1"/>
      <c r="AN1548" s="1"/>
      <c r="AO1548" s="3"/>
      <c r="AP1548" s="3"/>
      <c r="AQ1548" s="4"/>
      <c r="AR1548" s="4"/>
      <c r="AS1548" s="4"/>
      <c r="AT1548" s="4"/>
      <c r="AU1548" s="4"/>
      <c r="AV1548" s="4"/>
      <c r="AW1548" s="1"/>
      <c r="AX1548" s="1"/>
      <c r="AY1548" s="1"/>
      <c r="AZ1548" s="1"/>
      <c r="BA1548" s="1"/>
      <c r="BB1548" s="1"/>
      <c r="BC1548" s="1"/>
      <c r="BD1548" s="1"/>
      <c r="BE1548" s="1"/>
      <c r="BG1548" s="1"/>
      <c r="BH1548" s="1"/>
    </row>
    <row r="1549" spans="1:60" ht="15" customHeight="1" x14ac:dyDescent="0.25">
      <c r="A1549" s="105">
        <f t="shared" si="1171"/>
        <v>45690</v>
      </c>
      <c r="B1549" s="106">
        <f t="shared" si="1158"/>
        <v>449.14935938399208</v>
      </c>
      <c r="C1549" s="2">
        <f t="shared" si="1172"/>
        <v>342.70443545000001</v>
      </c>
      <c r="D1549" s="2">
        <f t="shared" si="1173"/>
        <v>159.83965168000006</v>
      </c>
      <c r="E1549" s="106">
        <f t="shared" si="1159"/>
        <v>182.86478376999995</v>
      </c>
      <c r="F1549" s="21">
        <f t="shared" si="1174"/>
        <v>7100.5</v>
      </c>
      <c r="G1549" s="108">
        <f t="shared" si="1175"/>
        <v>7111.86</v>
      </c>
      <c r="H1549" s="109">
        <f t="shared" si="1154"/>
        <v>45652</v>
      </c>
      <c r="I1549" s="109">
        <f t="shared" si="1120"/>
        <v>45683</v>
      </c>
      <c r="J1549" s="110">
        <f t="shared" si="1160"/>
        <v>1.5998873318778806E-3</v>
      </c>
      <c r="K1549" s="117">
        <f t="shared" si="1121"/>
        <v>45713</v>
      </c>
      <c r="L1549" s="178">
        <f t="shared" si="1123"/>
        <v>31</v>
      </c>
      <c r="M1549" s="178">
        <f t="shared" si="1157"/>
        <v>8</v>
      </c>
      <c r="N1549" s="106">
        <f t="shared" si="1161"/>
        <v>1.0004126200000001</v>
      </c>
      <c r="O1549" s="111">
        <f t="shared" si="1156"/>
        <v>1.0051997699999999</v>
      </c>
      <c r="P1549" s="111">
        <f t="shared" si="1176"/>
        <v>1.3089400852164188</v>
      </c>
      <c r="Q1549" s="106">
        <f t="shared" si="1155"/>
        <v>1.30948018</v>
      </c>
      <c r="R1549" s="106">
        <f t="shared" si="1177"/>
        <v>1.30894008</v>
      </c>
      <c r="S1549" s="106">
        <f t="shared" si="1162"/>
        <v>448.57957114999999</v>
      </c>
      <c r="T1549" s="106">
        <f t="shared" si="1163"/>
        <v>49.380874777191345</v>
      </c>
      <c r="U1549" s="106">
        <f t="shared" si="1164"/>
        <v>56.593026196800658</v>
      </c>
      <c r="V1549" s="106">
        <f t="shared" si="1165"/>
        <v>448.67833642399205</v>
      </c>
      <c r="W1549" s="19">
        <f t="shared" si="1119"/>
        <v>0</v>
      </c>
      <c r="X1549" s="2">
        <f t="shared" si="1166"/>
        <v>0</v>
      </c>
      <c r="Y1549" s="4">
        <f t="shared" si="1167"/>
        <v>0</v>
      </c>
      <c r="Z1549" s="106">
        <f t="shared" si="1117"/>
        <v>0</v>
      </c>
      <c r="AA1549" s="114">
        <f t="shared" si="1178"/>
        <v>0.05</v>
      </c>
      <c r="AB1549" s="112">
        <f t="shared" si="1168"/>
        <v>8</v>
      </c>
      <c r="AC1549" s="178">
        <f t="shared" si="1122"/>
        <v>31</v>
      </c>
      <c r="AD1549" s="11">
        <f t="shared" si="1179"/>
        <v>1.001049801</v>
      </c>
      <c r="AE1549" s="106">
        <f t="shared" si="1118"/>
        <v>0.47091928</v>
      </c>
      <c r="AF1549" s="106">
        <f t="shared" si="1169"/>
        <v>0.47102295999999999</v>
      </c>
      <c r="AG1549" s="106">
        <f t="shared" si="1170"/>
        <v>0</v>
      </c>
      <c r="AH1549" s="115" t="str">
        <f t="shared" si="1124"/>
        <v>A+J=</v>
      </c>
      <c r="AI1549" s="116">
        <f t="shared" si="1180"/>
        <v>45713</v>
      </c>
      <c r="AJ1549" s="10"/>
      <c r="AK1549" s="1"/>
      <c r="AL1549" s="10"/>
      <c r="AM1549" s="1"/>
      <c r="AN1549" s="1"/>
      <c r="AO1549" s="3"/>
      <c r="AP1549" s="3"/>
      <c r="AQ1549" s="4"/>
      <c r="AR1549" s="4"/>
      <c r="AS1549" s="4"/>
      <c r="AT1549" s="4"/>
      <c r="AU1549" s="4"/>
      <c r="AV1549" s="4"/>
      <c r="AW1549" s="1"/>
      <c r="AX1549" s="1"/>
      <c r="AY1549" s="1"/>
      <c r="AZ1549" s="1"/>
      <c r="BA1549" s="1"/>
      <c r="BB1549" s="1"/>
      <c r="BC1549" s="1"/>
      <c r="BD1549" s="1"/>
      <c r="BE1549" s="1"/>
      <c r="BG1549" s="1"/>
      <c r="BH1549" s="1"/>
    </row>
    <row r="1550" spans="1:60" ht="15" customHeight="1" x14ac:dyDescent="0.25">
      <c r="A1550" s="105">
        <f t="shared" si="1171"/>
        <v>45691</v>
      </c>
      <c r="B1550" s="106">
        <f t="shared" si="1158"/>
        <v>449.22063381419218</v>
      </c>
      <c r="C1550" s="2">
        <f t="shared" si="1172"/>
        <v>342.70443545000001</v>
      </c>
      <c r="D1550" s="2">
        <f t="shared" si="1173"/>
        <v>159.83965168000006</v>
      </c>
      <c r="E1550" s="106">
        <f t="shared" si="1159"/>
        <v>182.86478376999995</v>
      </c>
      <c r="F1550" s="21">
        <f t="shared" si="1174"/>
        <v>7100.5</v>
      </c>
      <c r="G1550" s="108">
        <f t="shared" si="1175"/>
        <v>7111.86</v>
      </c>
      <c r="H1550" s="109">
        <f t="shared" si="1154"/>
        <v>45652</v>
      </c>
      <c r="I1550" s="109">
        <f t="shared" si="1120"/>
        <v>45683</v>
      </c>
      <c r="J1550" s="110">
        <f t="shared" si="1160"/>
        <v>1.5998873318778806E-3</v>
      </c>
      <c r="K1550" s="117">
        <f t="shared" si="1121"/>
        <v>45713</v>
      </c>
      <c r="L1550" s="178">
        <f t="shared" si="1123"/>
        <v>31</v>
      </c>
      <c r="M1550" s="178">
        <f t="shared" si="1157"/>
        <v>9</v>
      </c>
      <c r="N1550" s="106">
        <f t="shared" si="1161"/>
        <v>1.0004642100000001</v>
      </c>
      <c r="O1550" s="111">
        <f t="shared" si="1156"/>
        <v>1.0051997699999999</v>
      </c>
      <c r="P1550" s="111">
        <f t="shared" si="1176"/>
        <v>1.3089400852164188</v>
      </c>
      <c r="Q1550" s="106">
        <f t="shared" si="1155"/>
        <v>1.3095477</v>
      </c>
      <c r="R1550" s="106">
        <f t="shared" si="1177"/>
        <v>1.30894008</v>
      </c>
      <c r="S1550" s="106">
        <f t="shared" si="1162"/>
        <v>448.57957114999999</v>
      </c>
      <c r="T1550" s="106">
        <f t="shared" si="1163"/>
        <v>49.380874777191345</v>
      </c>
      <c r="U1550" s="106">
        <f t="shared" si="1164"/>
        <v>56.605373227000811</v>
      </c>
      <c r="V1550" s="106">
        <f t="shared" si="1165"/>
        <v>448.6906834541922</v>
      </c>
      <c r="W1550" s="19">
        <f t="shared" si="1119"/>
        <v>0</v>
      </c>
      <c r="X1550" s="2">
        <f t="shared" si="1166"/>
        <v>0</v>
      </c>
      <c r="Y1550" s="4">
        <f t="shared" si="1167"/>
        <v>0</v>
      </c>
      <c r="Z1550" s="106">
        <f t="shared" si="1117"/>
        <v>0</v>
      </c>
      <c r="AA1550" s="114">
        <f t="shared" si="1178"/>
        <v>0.05</v>
      </c>
      <c r="AB1550" s="112">
        <f t="shared" si="1168"/>
        <v>9</v>
      </c>
      <c r="AC1550" s="178">
        <f t="shared" si="1122"/>
        <v>31</v>
      </c>
      <c r="AD1550" s="11">
        <f t="shared" si="1179"/>
        <v>1.001181104</v>
      </c>
      <c r="AE1550" s="106">
        <f t="shared" si="1118"/>
        <v>0.52981911999999998</v>
      </c>
      <c r="AF1550" s="106">
        <f t="shared" si="1169"/>
        <v>0.52995035999999995</v>
      </c>
      <c r="AG1550" s="106">
        <f t="shared" si="1170"/>
        <v>0</v>
      </c>
      <c r="AH1550" s="115" t="str">
        <f t="shared" si="1124"/>
        <v>A+J=</v>
      </c>
      <c r="AI1550" s="116">
        <f t="shared" si="1180"/>
        <v>45713</v>
      </c>
      <c r="AJ1550" s="10"/>
      <c r="AK1550" s="1"/>
      <c r="AL1550" s="10"/>
      <c r="AM1550" s="1"/>
      <c r="AN1550" s="1"/>
      <c r="AO1550" s="3"/>
      <c r="AP1550" s="3"/>
      <c r="AQ1550" s="4"/>
      <c r="AR1550" s="4"/>
      <c r="AS1550" s="4"/>
      <c r="AT1550" s="4"/>
      <c r="AU1550" s="4"/>
      <c r="AV1550" s="4"/>
      <c r="AW1550" s="1"/>
      <c r="AX1550" s="1"/>
      <c r="AY1550" s="1"/>
      <c r="AZ1550" s="1"/>
      <c r="BA1550" s="1"/>
      <c r="BB1550" s="1"/>
      <c r="BC1550" s="1"/>
      <c r="BD1550" s="1"/>
      <c r="BE1550" s="1"/>
      <c r="BG1550" s="1"/>
      <c r="BH1550" s="1"/>
    </row>
    <row r="1551" spans="1:60" ht="15" customHeight="1" x14ac:dyDescent="0.25">
      <c r="A1551" s="105">
        <f t="shared" si="1171"/>
        <v>45692</v>
      </c>
      <c r="B1551" s="106">
        <f t="shared" si="1158"/>
        <v>449.29192277168801</v>
      </c>
      <c r="C1551" s="2">
        <f t="shared" si="1172"/>
        <v>342.70443545000001</v>
      </c>
      <c r="D1551" s="2">
        <f t="shared" si="1173"/>
        <v>159.83965168000006</v>
      </c>
      <c r="E1551" s="106">
        <f t="shared" si="1159"/>
        <v>182.86478376999995</v>
      </c>
      <c r="F1551" s="21">
        <f t="shared" si="1174"/>
        <v>7100.5</v>
      </c>
      <c r="G1551" s="108">
        <f t="shared" si="1175"/>
        <v>7111.86</v>
      </c>
      <c r="H1551" s="109">
        <f t="shared" si="1154"/>
        <v>45652</v>
      </c>
      <c r="I1551" s="109">
        <f t="shared" si="1120"/>
        <v>45683</v>
      </c>
      <c r="J1551" s="110">
        <f t="shared" si="1160"/>
        <v>1.5998873318778806E-3</v>
      </c>
      <c r="K1551" s="117">
        <f t="shared" si="1121"/>
        <v>45713</v>
      </c>
      <c r="L1551" s="178">
        <f t="shared" si="1123"/>
        <v>31</v>
      </c>
      <c r="M1551" s="178">
        <f t="shared" si="1157"/>
        <v>10</v>
      </c>
      <c r="N1551" s="106">
        <f t="shared" si="1161"/>
        <v>1.00051581</v>
      </c>
      <c r="O1551" s="111">
        <f t="shared" si="1156"/>
        <v>1.0051997699999999</v>
      </c>
      <c r="P1551" s="111">
        <f t="shared" si="1176"/>
        <v>1.3089400852164188</v>
      </c>
      <c r="Q1551" s="106">
        <f t="shared" si="1155"/>
        <v>1.3096152400000001</v>
      </c>
      <c r="R1551" s="106">
        <f t="shared" si="1177"/>
        <v>1.30894008</v>
      </c>
      <c r="S1551" s="106">
        <f t="shared" si="1162"/>
        <v>448.57957114999999</v>
      </c>
      <c r="T1551" s="106">
        <f t="shared" si="1163"/>
        <v>49.380874777191345</v>
      </c>
      <c r="U1551" s="106">
        <f t="shared" si="1164"/>
        <v>56.617723914496651</v>
      </c>
      <c r="V1551" s="106">
        <f t="shared" si="1165"/>
        <v>448.70303414168802</v>
      </c>
      <c r="W1551" s="19">
        <f t="shared" si="1119"/>
        <v>0</v>
      </c>
      <c r="X1551" s="2">
        <f t="shared" si="1166"/>
        <v>0</v>
      </c>
      <c r="Y1551" s="4">
        <f t="shared" si="1167"/>
        <v>0</v>
      </c>
      <c r="Z1551" s="106">
        <f t="shared" ref="Z1551:Z1614" si="1181">IF(Y1551&gt;0,TRUNC(Y1551*S1551,8),0)</f>
        <v>0</v>
      </c>
      <c r="AA1551" s="114">
        <f t="shared" si="1178"/>
        <v>0.05</v>
      </c>
      <c r="AB1551" s="112">
        <f t="shared" si="1168"/>
        <v>10</v>
      </c>
      <c r="AC1551" s="178">
        <f t="shared" si="1122"/>
        <v>31</v>
      </c>
      <c r="AD1551" s="11">
        <f t="shared" si="1179"/>
        <v>1.001312424</v>
      </c>
      <c r="AE1551" s="106">
        <f t="shared" ref="AE1551:AE1614" si="1182">TRUNC((S1551*(AD1551-1)),8)</f>
        <v>0.58872659000000005</v>
      </c>
      <c r="AF1551" s="106">
        <f t="shared" si="1169"/>
        <v>0.58888863000000002</v>
      </c>
      <c r="AG1551" s="106">
        <f t="shared" si="1170"/>
        <v>0</v>
      </c>
      <c r="AH1551" s="115" t="str">
        <f t="shared" si="1124"/>
        <v>A+J=</v>
      </c>
      <c r="AI1551" s="116">
        <f t="shared" si="1180"/>
        <v>45713</v>
      </c>
      <c r="AJ1551" s="10"/>
      <c r="AK1551" s="1"/>
      <c r="AL1551" s="10"/>
      <c r="AM1551" s="1"/>
      <c r="AN1551" s="1"/>
      <c r="AO1551" s="3"/>
      <c r="AP1551" s="3"/>
      <c r="AQ1551" s="4"/>
      <c r="AR1551" s="4"/>
      <c r="AS1551" s="4"/>
      <c r="AT1551" s="4"/>
      <c r="AU1551" s="4"/>
      <c r="AV1551" s="4"/>
      <c r="AW1551" s="1"/>
      <c r="AX1551" s="1"/>
      <c r="AY1551" s="1"/>
      <c r="AZ1551" s="1"/>
      <c r="BA1551" s="1"/>
      <c r="BB1551" s="1"/>
      <c r="BC1551" s="1"/>
      <c r="BD1551" s="1"/>
      <c r="BE1551" s="1"/>
      <c r="BG1551" s="1"/>
      <c r="BH1551" s="1"/>
    </row>
    <row r="1552" spans="1:60" ht="15" customHeight="1" x14ac:dyDescent="0.25">
      <c r="A1552" s="105">
        <f t="shared" si="1171"/>
        <v>45693</v>
      </c>
      <c r="B1552" s="106">
        <f t="shared" si="1158"/>
        <v>449.36322077053603</v>
      </c>
      <c r="C1552" s="2">
        <f t="shared" si="1172"/>
        <v>342.70443545000001</v>
      </c>
      <c r="D1552" s="2">
        <f t="shared" si="1173"/>
        <v>159.83965168000006</v>
      </c>
      <c r="E1552" s="106">
        <f t="shared" si="1159"/>
        <v>182.86478376999995</v>
      </c>
      <c r="F1552" s="21">
        <f t="shared" si="1174"/>
        <v>7100.5</v>
      </c>
      <c r="G1552" s="108">
        <f t="shared" si="1175"/>
        <v>7111.86</v>
      </c>
      <c r="H1552" s="109">
        <f t="shared" si="1154"/>
        <v>45652</v>
      </c>
      <c r="I1552" s="109">
        <f t="shared" si="1120"/>
        <v>45683</v>
      </c>
      <c r="J1552" s="110">
        <f t="shared" si="1160"/>
        <v>1.5998873318778806E-3</v>
      </c>
      <c r="K1552" s="117">
        <f t="shared" si="1121"/>
        <v>45713</v>
      </c>
      <c r="L1552" s="178">
        <f t="shared" si="1123"/>
        <v>31</v>
      </c>
      <c r="M1552" s="178">
        <f t="shared" si="1157"/>
        <v>11</v>
      </c>
      <c r="N1552" s="106">
        <f t="shared" si="1161"/>
        <v>1.0005674</v>
      </c>
      <c r="O1552" s="111">
        <f t="shared" si="1156"/>
        <v>1.0051997699999999</v>
      </c>
      <c r="P1552" s="111">
        <f t="shared" si="1176"/>
        <v>1.3089400852164188</v>
      </c>
      <c r="Q1552" s="106">
        <f t="shared" si="1155"/>
        <v>1.30968277</v>
      </c>
      <c r="R1552" s="106">
        <f t="shared" si="1177"/>
        <v>1.30894008</v>
      </c>
      <c r="S1552" s="106">
        <f t="shared" si="1162"/>
        <v>448.57957114999999</v>
      </c>
      <c r="T1552" s="106">
        <f t="shared" si="1163"/>
        <v>49.380874777191345</v>
      </c>
      <c r="U1552" s="106">
        <f t="shared" si="1164"/>
        <v>56.630072773344622</v>
      </c>
      <c r="V1552" s="106">
        <f t="shared" si="1165"/>
        <v>448.71538300053601</v>
      </c>
      <c r="W1552" s="19">
        <f t="shared" si="1119"/>
        <v>0</v>
      </c>
      <c r="X1552" s="2">
        <f t="shared" si="1166"/>
        <v>0</v>
      </c>
      <c r="Y1552" s="4">
        <f t="shared" si="1167"/>
        <v>0</v>
      </c>
      <c r="Z1552" s="106">
        <f t="shared" si="1181"/>
        <v>0</v>
      </c>
      <c r="AA1552" s="114">
        <f t="shared" si="1178"/>
        <v>0.05</v>
      </c>
      <c r="AB1552" s="112">
        <f t="shared" si="1168"/>
        <v>11</v>
      </c>
      <c r="AC1552" s="178">
        <f t="shared" si="1122"/>
        <v>31</v>
      </c>
      <c r="AD1552" s="11">
        <f t="shared" si="1179"/>
        <v>1.001443761</v>
      </c>
      <c r="AE1552" s="106">
        <f t="shared" si="1182"/>
        <v>0.64764169000000005</v>
      </c>
      <c r="AF1552" s="106">
        <f t="shared" si="1169"/>
        <v>0.64783776999999998</v>
      </c>
      <c r="AG1552" s="106">
        <f t="shared" si="1170"/>
        <v>0</v>
      </c>
      <c r="AH1552" s="115" t="str">
        <f t="shared" si="1124"/>
        <v>A+J=</v>
      </c>
      <c r="AI1552" s="116">
        <f t="shared" si="1180"/>
        <v>45713</v>
      </c>
      <c r="AJ1552" s="10"/>
      <c r="AK1552" s="1"/>
      <c r="AL1552" s="10"/>
      <c r="AM1552" s="1"/>
      <c r="AN1552" s="1"/>
      <c r="AO1552" s="3"/>
      <c r="AP1552" s="3"/>
      <c r="AQ1552" s="4"/>
      <c r="AR1552" s="4"/>
      <c r="AS1552" s="4"/>
      <c r="AT1552" s="4"/>
      <c r="AU1552" s="4"/>
      <c r="AV1552" s="4"/>
      <c r="AW1552" s="1"/>
      <c r="AX1552" s="1"/>
      <c r="AY1552" s="1"/>
      <c r="AZ1552" s="1"/>
      <c r="BA1552" s="1"/>
      <c r="BB1552" s="1"/>
      <c r="BC1552" s="1"/>
      <c r="BD1552" s="1"/>
      <c r="BE1552" s="1"/>
      <c r="BG1552" s="1"/>
      <c r="BH1552" s="1"/>
    </row>
    <row r="1553" spans="1:60" ht="15" customHeight="1" x14ac:dyDescent="0.25">
      <c r="A1553" s="105">
        <f t="shared" si="1171"/>
        <v>45694</v>
      </c>
      <c r="B1553" s="106">
        <f t="shared" si="1158"/>
        <v>449.43453146803182</v>
      </c>
      <c r="C1553" s="2">
        <f t="shared" si="1172"/>
        <v>342.70443545000001</v>
      </c>
      <c r="D1553" s="2">
        <f t="shared" si="1173"/>
        <v>159.83965168000006</v>
      </c>
      <c r="E1553" s="106">
        <f t="shared" si="1159"/>
        <v>182.86478376999995</v>
      </c>
      <c r="F1553" s="21">
        <f t="shared" si="1174"/>
        <v>7100.5</v>
      </c>
      <c r="G1553" s="108">
        <f t="shared" si="1175"/>
        <v>7111.86</v>
      </c>
      <c r="H1553" s="109">
        <f t="shared" si="1154"/>
        <v>45652</v>
      </c>
      <c r="I1553" s="109">
        <f t="shared" si="1120"/>
        <v>45683</v>
      </c>
      <c r="J1553" s="110">
        <f t="shared" si="1160"/>
        <v>1.5998873318778806E-3</v>
      </c>
      <c r="K1553" s="117">
        <f t="shared" si="1121"/>
        <v>45713</v>
      </c>
      <c r="L1553" s="178">
        <f t="shared" si="1123"/>
        <v>31</v>
      </c>
      <c r="M1553" s="178">
        <f t="shared" si="1157"/>
        <v>12</v>
      </c>
      <c r="N1553" s="106">
        <f t="shared" si="1161"/>
        <v>1.0006189999999999</v>
      </c>
      <c r="O1553" s="111">
        <f t="shared" si="1156"/>
        <v>1.0051997699999999</v>
      </c>
      <c r="P1553" s="111">
        <f t="shared" si="1176"/>
        <v>1.3089400852164188</v>
      </c>
      <c r="Q1553" s="106">
        <f t="shared" si="1155"/>
        <v>1.3097503100000001</v>
      </c>
      <c r="R1553" s="106">
        <f t="shared" si="1177"/>
        <v>1.30894008</v>
      </c>
      <c r="S1553" s="106">
        <f t="shared" si="1162"/>
        <v>448.57957114999999</v>
      </c>
      <c r="T1553" s="106">
        <f t="shared" si="1163"/>
        <v>49.380874777191345</v>
      </c>
      <c r="U1553" s="106">
        <f t="shared" si="1164"/>
        <v>56.642423460840469</v>
      </c>
      <c r="V1553" s="106">
        <f t="shared" si="1165"/>
        <v>448.72773368803183</v>
      </c>
      <c r="W1553" s="19">
        <f t="shared" si="1119"/>
        <v>0</v>
      </c>
      <c r="X1553" s="2">
        <f t="shared" si="1166"/>
        <v>0</v>
      </c>
      <c r="Y1553" s="4">
        <f t="shared" si="1167"/>
        <v>0</v>
      </c>
      <c r="Z1553" s="106">
        <f t="shared" si="1181"/>
        <v>0</v>
      </c>
      <c r="AA1553" s="114">
        <f t="shared" si="1178"/>
        <v>0.05</v>
      </c>
      <c r="AB1553" s="112">
        <f t="shared" si="1168"/>
        <v>12</v>
      </c>
      <c r="AC1553" s="178">
        <f t="shared" si="1122"/>
        <v>31</v>
      </c>
      <c r="AD1553" s="11">
        <f t="shared" si="1179"/>
        <v>1.0015751150000001</v>
      </c>
      <c r="AE1553" s="106">
        <f t="shared" si="1182"/>
        <v>0.70656441000000003</v>
      </c>
      <c r="AF1553" s="106">
        <f t="shared" si="1169"/>
        <v>0.70679778000000004</v>
      </c>
      <c r="AG1553" s="106">
        <f t="shared" si="1170"/>
        <v>0</v>
      </c>
      <c r="AH1553" s="115" t="str">
        <f t="shared" si="1124"/>
        <v>A+J=</v>
      </c>
      <c r="AI1553" s="116">
        <f t="shared" si="1180"/>
        <v>45713</v>
      </c>
      <c r="AJ1553" s="10"/>
      <c r="AK1553" s="1"/>
      <c r="AL1553" s="10"/>
      <c r="AM1553" s="1"/>
      <c r="AN1553" s="1"/>
      <c r="AO1553" s="3"/>
      <c r="AP1553" s="3"/>
      <c r="AQ1553" s="4"/>
      <c r="AR1553" s="4"/>
      <c r="AS1553" s="4"/>
      <c r="AT1553" s="4"/>
      <c r="AU1553" s="4"/>
      <c r="AV1553" s="4"/>
      <c r="AW1553" s="1"/>
      <c r="AX1553" s="1"/>
      <c r="AY1553" s="1"/>
      <c r="AZ1553" s="1"/>
      <c r="BA1553" s="1"/>
      <c r="BB1553" s="1"/>
      <c r="BC1553" s="1"/>
      <c r="BD1553" s="1"/>
      <c r="BE1553" s="1"/>
      <c r="BG1553" s="1"/>
      <c r="BH1553" s="1"/>
    </row>
    <row r="1554" spans="1:60" ht="15" customHeight="1" x14ac:dyDescent="0.25">
      <c r="A1554" s="105">
        <f t="shared" si="1171"/>
        <v>45695</v>
      </c>
      <c r="B1554" s="106">
        <f t="shared" si="1158"/>
        <v>449.50585532417546</v>
      </c>
      <c r="C1554" s="2">
        <f t="shared" si="1172"/>
        <v>342.70443545000001</v>
      </c>
      <c r="D1554" s="2">
        <f t="shared" si="1173"/>
        <v>159.83965168000006</v>
      </c>
      <c r="E1554" s="106">
        <f t="shared" si="1159"/>
        <v>182.86478376999995</v>
      </c>
      <c r="F1554" s="21">
        <f t="shared" si="1174"/>
        <v>7100.5</v>
      </c>
      <c r="G1554" s="108">
        <f t="shared" si="1175"/>
        <v>7111.86</v>
      </c>
      <c r="H1554" s="109">
        <f t="shared" si="1154"/>
        <v>45652</v>
      </c>
      <c r="I1554" s="109">
        <f t="shared" si="1120"/>
        <v>45683</v>
      </c>
      <c r="J1554" s="110">
        <f t="shared" si="1160"/>
        <v>1.5998873318778806E-3</v>
      </c>
      <c r="K1554" s="117">
        <f t="shared" si="1121"/>
        <v>45713</v>
      </c>
      <c r="L1554" s="178">
        <f t="shared" si="1123"/>
        <v>31</v>
      </c>
      <c r="M1554" s="178">
        <f t="shared" si="1157"/>
        <v>13</v>
      </c>
      <c r="N1554" s="106">
        <f t="shared" si="1161"/>
        <v>1.0006706000000001</v>
      </c>
      <c r="O1554" s="111">
        <f t="shared" si="1156"/>
        <v>1.0051997699999999</v>
      </c>
      <c r="P1554" s="111">
        <f t="shared" si="1176"/>
        <v>1.3089400852164188</v>
      </c>
      <c r="Q1554" s="106">
        <f t="shared" si="1155"/>
        <v>1.3098178599999999</v>
      </c>
      <c r="R1554" s="106">
        <f t="shared" si="1177"/>
        <v>1.30894008</v>
      </c>
      <c r="S1554" s="106">
        <f t="shared" si="1162"/>
        <v>448.57957114999999</v>
      </c>
      <c r="T1554" s="106">
        <f t="shared" si="1163"/>
        <v>49.380874777191345</v>
      </c>
      <c r="U1554" s="106">
        <f t="shared" si="1164"/>
        <v>56.654775976984098</v>
      </c>
      <c r="V1554" s="106">
        <f t="shared" si="1165"/>
        <v>448.74008620417544</v>
      </c>
      <c r="W1554" s="19">
        <f t="shared" si="1119"/>
        <v>0</v>
      </c>
      <c r="X1554" s="2">
        <f t="shared" si="1166"/>
        <v>0</v>
      </c>
      <c r="Y1554" s="4">
        <f t="shared" si="1167"/>
        <v>0</v>
      </c>
      <c r="Z1554" s="106">
        <f t="shared" si="1181"/>
        <v>0</v>
      </c>
      <c r="AA1554" s="114">
        <f t="shared" si="1178"/>
        <v>0.05</v>
      </c>
      <c r="AB1554" s="112">
        <f t="shared" si="1168"/>
        <v>13</v>
      </c>
      <c r="AC1554" s="178">
        <f t="shared" si="1122"/>
        <v>31</v>
      </c>
      <c r="AD1554" s="11">
        <f t="shared" si="1179"/>
        <v>1.0017064870000001</v>
      </c>
      <c r="AE1554" s="106">
        <f t="shared" si="1182"/>
        <v>0.76549520000000004</v>
      </c>
      <c r="AF1554" s="106">
        <f t="shared" si="1169"/>
        <v>0.76576911999999997</v>
      </c>
      <c r="AG1554" s="106">
        <f t="shared" si="1170"/>
        <v>0</v>
      </c>
      <c r="AH1554" s="115" t="str">
        <f t="shared" si="1124"/>
        <v>A+J=</v>
      </c>
      <c r="AI1554" s="116">
        <f t="shared" si="1180"/>
        <v>45713</v>
      </c>
      <c r="AJ1554" s="10"/>
      <c r="AK1554" s="1"/>
      <c r="AL1554" s="10"/>
      <c r="AM1554" s="1"/>
      <c r="AN1554" s="1"/>
      <c r="AO1554" s="3"/>
      <c r="AP1554" s="3"/>
      <c r="AQ1554" s="4"/>
      <c r="AR1554" s="4"/>
      <c r="AS1554" s="4"/>
      <c r="AT1554" s="4"/>
      <c r="AU1554" s="4"/>
      <c r="AV1554" s="4"/>
      <c r="AW1554" s="1"/>
      <c r="AX1554" s="1"/>
      <c r="AY1554" s="1"/>
      <c r="AZ1554" s="1"/>
      <c r="BA1554" s="1"/>
      <c r="BB1554" s="1"/>
      <c r="BC1554" s="1"/>
      <c r="BD1554" s="1"/>
      <c r="BE1554" s="1"/>
      <c r="BG1554" s="1"/>
      <c r="BH1554" s="1"/>
    </row>
    <row r="1555" spans="1:60" ht="15" customHeight="1" x14ac:dyDescent="0.25">
      <c r="A1555" s="105">
        <f t="shared" si="1171"/>
        <v>45696</v>
      </c>
      <c r="B1555" s="106">
        <f t="shared" si="1158"/>
        <v>449.57719005031913</v>
      </c>
      <c r="C1555" s="2">
        <f t="shared" si="1172"/>
        <v>342.70443545000001</v>
      </c>
      <c r="D1555" s="2">
        <f t="shared" si="1173"/>
        <v>159.83965168000006</v>
      </c>
      <c r="E1555" s="106">
        <f t="shared" si="1159"/>
        <v>182.86478376999995</v>
      </c>
      <c r="F1555" s="21">
        <f t="shared" si="1174"/>
        <v>7100.5</v>
      </c>
      <c r="G1555" s="108">
        <f t="shared" si="1175"/>
        <v>7111.86</v>
      </c>
      <c r="H1555" s="109">
        <f t="shared" si="1154"/>
        <v>45652</v>
      </c>
      <c r="I1555" s="109">
        <f t="shared" si="1120"/>
        <v>45683</v>
      </c>
      <c r="J1555" s="110">
        <f t="shared" si="1160"/>
        <v>1.5998873318778806E-3</v>
      </c>
      <c r="K1555" s="117">
        <f t="shared" si="1121"/>
        <v>45713</v>
      </c>
      <c r="L1555" s="178">
        <f t="shared" si="1123"/>
        <v>31</v>
      </c>
      <c r="M1555" s="178">
        <f t="shared" si="1157"/>
        <v>14</v>
      </c>
      <c r="N1555" s="106">
        <f t="shared" si="1161"/>
        <v>1.0007222099999999</v>
      </c>
      <c r="O1555" s="111">
        <f t="shared" si="1156"/>
        <v>1.0051997699999999</v>
      </c>
      <c r="P1555" s="111">
        <f t="shared" si="1176"/>
        <v>1.3089400852164188</v>
      </c>
      <c r="Q1555" s="106">
        <f t="shared" si="1155"/>
        <v>1.3098854099999999</v>
      </c>
      <c r="R1555" s="106">
        <f t="shared" si="1177"/>
        <v>1.30894008</v>
      </c>
      <c r="S1555" s="106">
        <f t="shared" si="1162"/>
        <v>448.57957114999999</v>
      </c>
      <c r="T1555" s="106">
        <f t="shared" si="1163"/>
        <v>49.380874777191345</v>
      </c>
      <c r="U1555" s="106">
        <f t="shared" si="1164"/>
        <v>56.667128493127763</v>
      </c>
      <c r="V1555" s="106">
        <f t="shared" si="1165"/>
        <v>448.75243872031911</v>
      </c>
      <c r="W1555" s="19">
        <f t="shared" si="1119"/>
        <v>0</v>
      </c>
      <c r="X1555" s="2">
        <f t="shared" si="1166"/>
        <v>0</v>
      </c>
      <c r="Y1555" s="4">
        <f t="shared" si="1167"/>
        <v>0</v>
      </c>
      <c r="Z1555" s="106">
        <f t="shared" si="1181"/>
        <v>0</v>
      </c>
      <c r="AA1555" s="114">
        <f t="shared" si="1178"/>
        <v>0.05</v>
      </c>
      <c r="AB1555" s="112">
        <f t="shared" si="1168"/>
        <v>14</v>
      </c>
      <c r="AC1555" s="178">
        <f t="shared" si="1122"/>
        <v>31</v>
      </c>
      <c r="AD1555" s="11">
        <f t="shared" si="1179"/>
        <v>1.001837876</v>
      </c>
      <c r="AE1555" s="106">
        <f t="shared" si="1182"/>
        <v>0.82443361999999998</v>
      </c>
      <c r="AF1555" s="106">
        <f t="shared" si="1169"/>
        <v>0.82475133</v>
      </c>
      <c r="AG1555" s="106">
        <f t="shared" si="1170"/>
        <v>0</v>
      </c>
      <c r="AH1555" s="115" t="str">
        <f t="shared" si="1124"/>
        <v>A+J=</v>
      </c>
      <c r="AI1555" s="116">
        <f t="shared" si="1180"/>
        <v>45713</v>
      </c>
      <c r="AJ1555" s="10"/>
      <c r="AK1555" s="1"/>
      <c r="AL1555" s="10"/>
      <c r="AM1555" s="1"/>
      <c r="AN1555" s="1"/>
      <c r="AO1555" s="3"/>
      <c r="AP1555" s="3"/>
      <c r="AQ1555" s="4"/>
      <c r="AR1555" s="4"/>
      <c r="AS1555" s="4"/>
      <c r="AT1555" s="4"/>
      <c r="AU1555" s="4"/>
      <c r="AV1555" s="4"/>
      <c r="AW1555" s="1"/>
      <c r="AX1555" s="1"/>
      <c r="AY1555" s="1"/>
      <c r="AZ1555" s="1"/>
      <c r="BA1555" s="1"/>
      <c r="BB1555" s="1"/>
      <c r="BC1555" s="1"/>
      <c r="BD1555" s="1"/>
      <c r="BE1555" s="1"/>
      <c r="BG1555" s="1"/>
      <c r="BH1555" s="1"/>
    </row>
    <row r="1556" spans="1:60" ht="15" customHeight="1" x14ac:dyDescent="0.25">
      <c r="A1556" s="105">
        <f t="shared" si="1171"/>
        <v>45697</v>
      </c>
      <c r="B1556" s="106">
        <f t="shared" si="1158"/>
        <v>449.64853382781502</v>
      </c>
      <c r="C1556" s="2">
        <f t="shared" si="1172"/>
        <v>342.70443545000001</v>
      </c>
      <c r="D1556" s="2">
        <f t="shared" si="1173"/>
        <v>159.83965168000006</v>
      </c>
      <c r="E1556" s="106">
        <f t="shared" si="1159"/>
        <v>182.86478376999995</v>
      </c>
      <c r="F1556" s="21">
        <f t="shared" si="1174"/>
        <v>7100.5</v>
      </c>
      <c r="G1556" s="108">
        <f t="shared" si="1175"/>
        <v>7111.86</v>
      </c>
      <c r="H1556" s="109">
        <f t="shared" si="1154"/>
        <v>45652</v>
      </c>
      <c r="I1556" s="109">
        <f t="shared" si="1120"/>
        <v>45683</v>
      </c>
      <c r="J1556" s="110">
        <f t="shared" si="1160"/>
        <v>1.5998873318778806E-3</v>
      </c>
      <c r="K1556" s="117">
        <f t="shared" si="1121"/>
        <v>45713</v>
      </c>
      <c r="L1556" s="178">
        <f t="shared" si="1123"/>
        <v>31</v>
      </c>
      <c r="M1556" s="178">
        <f t="shared" si="1157"/>
        <v>15</v>
      </c>
      <c r="N1556" s="106">
        <f t="shared" si="1161"/>
        <v>1.0007738100000001</v>
      </c>
      <c r="O1556" s="111">
        <f t="shared" si="1156"/>
        <v>1.0051997699999999</v>
      </c>
      <c r="P1556" s="111">
        <f t="shared" si="1176"/>
        <v>1.3089400852164188</v>
      </c>
      <c r="Q1556" s="106">
        <f t="shared" si="1155"/>
        <v>1.30995295</v>
      </c>
      <c r="R1556" s="106">
        <f t="shared" si="1177"/>
        <v>1.30894008</v>
      </c>
      <c r="S1556" s="106">
        <f t="shared" si="1162"/>
        <v>448.57957114999999</v>
      </c>
      <c r="T1556" s="106">
        <f t="shared" si="1163"/>
        <v>49.380874777191345</v>
      </c>
      <c r="U1556" s="106">
        <f t="shared" si="1164"/>
        <v>56.679479180623602</v>
      </c>
      <c r="V1556" s="106">
        <f t="shared" si="1165"/>
        <v>448.76478940781499</v>
      </c>
      <c r="W1556" s="19">
        <f t="shared" ref="W1556:W1619" si="1183">IF(VLOOKUP(A1556,AL$10:AX$312,13)=VLOOKUP(A1555,AL$10:AX$312,13),0,VLOOKUP(A1556,AL$10:AX$312,13))</f>
        <v>0</v>
      </c>
      <c r="X1556" s="2">
        <f t="shared" si="1166"/>
        <v>0</v>
      </c>
      <c r="Y1556" s="4">
        <f t="shared" si="1167"/>
        <v>0</v>
      </c>
      <c r="Z1556" s="106">
        <f t="shared" si="1181"/>
        <v>0</v>
      </c>
      <c r="AA1556" s="114">
        <f t="shared" si="1178"/>
        <v>0.05</v>
      </c>
      <c r="AB1556" s="112">
        <f t="shared" si="1168"/>
        <v>15</v>
      </c>
      <c r="AC1556" s="178">
        <f t="shared" si="1122"/>
        <v>31</v>
      </c>
      <c r="AD1556" s="11">
        <f t="shared" si="1179"/>
        <v>1.0019692819999999</v>
      </c>
      <c r="AE1556" s="106">
        <f t="shared" si="1182"/>
        <v>0.88337966999999995</v>
      </c>
      <c r="AF1556" s="106">
        <f t="shared" si="1169"/>
        <v>0.88374441999999997</v>
      </c>
      <c r="AG1556" s="106">
        <f t="shared" si="1170"/>
        <v>0</v>
      </c>
      <c r="AH1556" s="115" t="str">
        <f t="shared" si="1124"/>
        <v>A+J=</v>
      </c>
      <c r="AI1556" s="116">
        <f t="shared" si="1180"/>
        <v>45713</v>
      </c>
      <c r="AJ1556" s="10"/>
      <c r="AK1556" s="1"/>
      <c r="AL1556" s="10"/>
      <c r="AM1556" s="1"/>
      <c r="AN1556" s="1"/>
      <c r="AO1556" s="3"/>
      <c r="AP1556" s="3"/>
      <c r="AQ1556" s="4"/>
      <c r="AR1556" s="4"/>
      <c r="AS1556" s="4"/>
      <c r="AT1556" s="4"/>
      <c r="AU1556" s="4"/>
      <c r="AV1556" s="4"/>
      <c r="AW1556" s="1"/>
      <c r="AX1556" s="1"/>
      <c r="AY1556" s="1"/>
      <c r="AZ1556" s="1"/>
      <c r="BA1556" s="1"/>
      <c r="BB1556" s="1"/>
      <c r="BC1556" s="1"/>
      <c r="BD1556" s="1"/>
      <c r="BE1556" s="1"/>
      <c r="BG1556" s="1"/>
      <c r="BH1556" s="1"/>
    </row>
    <row r="1557" spans="1:60" ht="15" customHeight="1" x14ac:dyDescent="0.25">
      <c r="A1557" s="105">
        <f t="shared" si="1171"/>
        <v>45698</v>
      </c>
      <c r="B1557" s="106">
        <f t="shared" si="1158"/>
        <v>449.7198921326065</v>
      </c>
      <c r="C1557" s="2">
        <f t="shared" si="1172"/>
        <v>342.70443545000001</v>
      </c>
      <c r="D1557" s="2">
        <f t="shared" si="1173"/>
        <v>159.83965168000006</v>
      </c>
      <c r="E1557" s="106">
        <f t="shared" si="1159"/>
        <v>182.86478376999995</v>
      </c>
      <c r="F1557" s="21">
        <f t="shared" si="1174"/>
        <v>7100.5</v>
      </c>
      <c r="G1557" s="108">
        <f t="shared" si="1175"/>
        <v>7111.86</v>
      </c>
      <c r="H1557" s="109">
        <f t="shared" si="1154"/>
        <v>45652</v>
      </c>
      <c r="I1557" s="109">
        <f t="shared" ref="I1557:I1620" si="1184">IF(W1556&gt;0,A1557,I1556)</f>
        <v>45683</v>
      </c>
      <c r="J1557" s="110">
        <f t="shared" si="1160"/>
        <v>1.5998873318778806E-3</v>
      </c>
      <c r="K1557" s="117">
        <f t="shared" ref="K1557:K1620" si="1185">IF(DAY(A1556)=K$9,VLOOKUP(A1556,$AP$321:$AV$619,4),K1556)</f>
        <v>45713</v>
      </c>
      <c r="L1557" s="178">
        <f t="shared" si="1123"/>
        <v>31</v>
      </c>
      <c r="M1557" s="178">
        <f t="shared" si="1157"/>
        <v>16</v>
      </c>
      <c r="N1557" s="106">
        <f t="shared" si="1161"/>
        <v>1.00082542</v>
      </c>
      <c r="O1557" s="111">
        <f t="shared" si="1156"/>
        <v>1.0051997699999999</v>
      </c>
      <c r="P1557" s="111">
        <f t="shared" si="1176"/>
        <v>1.3089400852164188</v>
      </c>
      <c r="Q1557" s="106">
        <f t="shared" si="1155"/>
        <v>1.31002051</v>
      </c>
      <c r="R1557" s="106">
        <f t="shared" si="1177"/>
        <v>1.30894008</v>
      </c>
      <c r="S1557" s="106">
        <f t="shared" si="1162"/>
        <v>448.57957114999999</v>
      </c>
      <c r="T1557" s="106">
        <f t="shared" si="1163"/>
        <v>49.380874777191345</v>
      </c>
      <c r="U1557" s="106">
        <f t="shared" si="1164"/>
        <v>56.691833525415099</v>
      </c>
      <c r="V1557" s="106">
        <f t="shared" si="1165"/>
        <v>448.77714375260649</v>
      </c>
      <c r="W1557" s="19">
        <f t="shared" si="1183"/>
        <v>0</v>
      </c>
      <c r="X1557" s="2">
        <f t="shared" si="1166"/>
        <v>0</v>
      </c>
      <c r="Y1557" s="4">
        <f t="shared" si="1167"/>
        <v>0</v>
      </c>
      <c r="Z1557" s="106">
        <f t="shared" si="1181"/>
        <v>0</v>
      </c>
      <c r="AA1557" s="114">
        <f t="shared" si="1178"/>
        <v>0.05</v>
      </c>
      <c r="AB1557" s="112">
        <f t="shared" si="1168"/>
        <v>16</v>
      </c>
      <c r="AC1557" s="178">
        <f t="shared" ref="AC1557:AC1620" si="1186">IF(DAY(A1556)=25,VLOOKUP(A1556,$AP$321:$AV$619,7),AC1556)</f>
        <v>31</v>
      </c>
      <c r="AD1557" s="11">
        <f t="shared" si="1179"/>
        <v>1.0021007049999999</v>
      </c>
      <c r="AE1557" s="106">
        <f t="shared" si="1182"/>
        <v>0.94233334000000002</v>
      </c>
      <c r="AF1557" s="106">
        <f t="shared" si="1169"/>
        <v>0.94274838000000005</v>
      </c>
      <c r="AG1557" s="106">
        <f t="shared" si="1170"/>
        <v>0</v>
      </c>
      <c r="AH1557" s="115" t="str">
        <f t="shared" si="1124"/>
        <v>A+J=</v>
      </c>
      <c r="AI1557" s="116">
        <f t="shared" si="1180"/>
        <v>45713</v>
      </c>
      <c r="AJ1557" s="10"/>
      <c r="AK1557" s="1"/>
      <c r="AL1557" s="10"/>
      <c r="AM1557" s="1"/>
      <c r="AN1557" s="1"/>
      <c r="AO1557" s="3"/>
      <c r="AP1557" s="3"/>
      <c r="AQ1557" s="4"/>
      <c r="AR1557" s="4"/>
      <c r="AS1557" s="4"/>
      <c r="AT1557" s="4"/>
      <c r="AU1557" s="4"/>
      <c r="AV1557" s="4"/>
      <c r="AW1557" s="1"/>
      <c r="AX1557" s="1"/>
      <c r="AY1557" s="1"/>
      <c r="AZ1557" s="1"/>
      <c r="BA1557" s="1"/>
      <c r="BB1557" s="1"/>
      <c r="BC1557" s="1"/>
      <c r="BD1557" s="1"/>
      <c r="BE1557" s="1"/>
      <c r="BG1557" s="1"/>
      <c r="BH1557" s="1"/>
    </row>
    <row r="1558" spans="1:60" ht="15" customHeight="1" x14ac:dyDescent="0.25">
      <c r="A1558" s="105">
        <f t="shared" si="1171"/>
        <v>45699</v>
      </c>
      <c r="B1558" s="106">
        <f t="shared" si="1158"/>
        <v>449.79126177739801</v>
      </c>
      <c r="C1558" s="2">
        <f t="shared" si="1172"/>
        <v>342.70443545000001</v>
      </c>
      <c r="D1558" s="2">
        <f t="shared" si="1173"/>
        <v>159.83965168000006</v>
      </c>
      <c r="E1558" s="106">
        <f t="shared" si="1159"/>
        <v>182.86478376999995</v>
      </c>
      <c r="F1558" s="21">
        <f t="shared" si="1174"/>
        <v>7100.5</v>
      </c>
      <c r="G1558" s="108">
        <f t="shared" si="1175"/>
        <v>7111.86</v>
      </c>
      <c r="H1558" s="109">
        <f t="shared" si="1154"/>
        <v>45652</v>
      </c>
      <c r="I1558" s="109">
        <f t="shared" si="1184"/>
        <v>45683</v>
      </c>
      <c r="J1558" s="110">
        <f t="shared" si="1160"/>
        <v>1.5998873318778806E-3</v>
      </c>
      <c r="K1558" s="117">
        <f t="shared" si="1185"/>
        <v>45713</v>
      </c>
      <c r="L1558" s="178">
        <f t="shared" si="1123"/>
        <v>31</v>
      </c>
      <c r="M1558" s="178">
        <f t="shared" si="1157"/>
        <v>17</v>
      </c>
      <c r="N1558" s="106">
        <f t="shared" si="1161"/>
        <v>1.00087704</v>
      </c>
      <c r="O1558" s="111">
        <f t="shared" si="1156"/>
        <v>1.0051997699999999</v>
      </c>
      <c r="P1558" s="111">
        <f t="shared" si="1176"/>
        <v>1.3089400852164188</v>
      </c>
      <c r="Q1558" s="106">
        <f t="shared" si="1155"/>
        <v>1.3100880699999999</v>
      </c>
      <c r="R1558" s="106">
        <f t="shared" si="1177"/>
        <v>1.30894008</v>
      </c>
      <c r="S1558" s="106">
        <f t="shared" si="1162"/>
        <v>448.57957114999999</v>
      </c>
      <c r="T1558" s="106">
        <f t="shared" si="1163"/>
        <v>49.380874777191345</v>
      </c>
      <c r="U1558" s="106">
        <f t="shared" si="1164"/>
        <v>56.704187870206596</v>
      </c>
      <c r="V1558" s="106">
        <f t="shared" si="1165"/>
        <v>448.789498097398</v>
      </c>
      <c r="W1558" s="19">
        <f t="shared" si="1183"/>
        <v>0</v>
      </c>
      <c r="X1558" s="2">
        <f t="shared" si="1166"/>
        <v>0</v>
      </c>
      <c r="Y1558" s="4">
        <f t="shared" si="1167"/>
        <v>0</v>
      </c>
      <c r="Z1558" s="106">
        <f t="shared" si="1181"/>
        <v>0</v>
      </c>
      <c r="AA1558" s="114">
        <f t="shared" si="1178"/>
        <v>0.05</v>
      </c>
      <c r="AB1558" s="112">
        <f t="shared" si="1168"/>
        <v>17</v>
      </c>
      <c r="AC1558" s="178">
        <f t="shared" si="1186"/>
        <v>31</v>
      </c>
      <c r="AD1558" s="11">
        <f t="shared" si="1179"/>
        <v>1.0022321460000001</v>
      </c>
      <c r="AE1558" s="106">
        <f t="shared" si="1182"/>
        <v>1.0012950899999999</v>
      </c>
      <c r="AF1558" s="106">
        <f t="shared" si="1169"/>
        <v>1.00176368</v>
      </c>
      <c r="AG1558" s="106">
        <f t="shared" si="1170"/>
        <v>0</v>
      </c>
      <c r="AH1558" s="115" t="str">
        <f t="shared" si="1124"/>
        <v>A+J=</v>
      </c>
      <c r="AI1558" s="116">
        <f t="shared" si="1180"/>
        <v>45713</v>
      </c>
      <c r="AJ1558" s="10"/>
      <c r="AK1558" s="1"/>
      <c r="AL1558" s="10"/>
      <c r="AM1558" s="1"/>
      <c r="AN1558" s="1"/>
      <c r="AO1558" s="3"/>
      <c r="AP1558" s="3"/>
      <c r="AQ1558" s="4"/>
      <c r="AR1558" s="4"/>
      <c r="AS1558" s="4"/>
      <c r="AT1558" s="4"/>
      <c r="AU1558" s="4"/>
      <c r="AV1558" s="4"/>
      <c r="AW1558" s="1"/>
      <c r="AX1558" s="1"/>
      <c r="AY1558" s="1"/>
      <c r="AZ1558" s="1"/>
      <c r="BA1558" s="1"/>
      <c r="BB1558" s="1"/>
      <c r="BC1558" s="1"/>
      <c r="BD1558" s="1"/>
      <c r="BE1558" s="1"/>
      <c r="BG1558" s="1"/>
      <c r="BH1558" s="1"/>
    </row>
    <row r="1559" spans="1:60" ht="15" customHeight="1" x14ac:dyDescent="0.25">
      <c r="A1559" s="105">
        <f t="shared" si="1171"/>
        <v>45700</v>
      </c>
      <c r="B1559" s="106">
        <f t="shared" si="1158"/>
        <v>449.86264184218942</v>
      </c>
      <c r="C1559" s="2">
        <f t="shared" si="1172"/>
        <v>342.70443545000001</v>
      </c>
      <c r="D1559" s="2">
        <f t="shared" si="1173"/>
        <v>159.83965168000006</v>
      </c>
      <c r="E1559" s="106">
        <f t="shared" si="1159"/>
        <v>182.86478376999995</v>
      </c>
      <c r="F1559" s="21">
        <f t="shared" si="1174"/>
        <v>7100.5</v>
      </c>
      <c r="G1559" s="108">
        <f t="shared" si="1175"/>
        <v>7111.86</v>
      </c>
      <c r="H1559" s="109">
        <f t="shared" si="1154"/>
        <v>45652</v>
      </c>
      <c r="I1559" s="109">
        <f t="shared" si="1184"/>
        <v>45683</v>
      </c>
      <c r="J1559" s="110">
        <f t="shared" si="1160"/>
        <v>1.5998873318778806E-3</v>
      </c>
      <c r="K1559" s="117">
        <f t="shared" si="1185"/>
        <v>45713</v>
      </c>
      <c r="L1559" s="178">
        <f t="shared" si="1123"/>
        <v>31</v>
      </c>
      <c r="M1559" s="178">
        <f t="shared" si="1157"/>
        <v>18</v>
      </c>
      <c r="N1559" s="106">
        <f t="shared" si="1161"/>
        <v>1.0009286500000001</v>
      </c>
      <c r="O1559" s="111">
        <f t="shared" si="1156"/>
        <v>1.0051997699999999</v>
      </c>
      <c r="P1559" s="111">
        <f t="shared" si="1176"/>
        <v>1.3089400852164188</v>
      </c>
      <c r="Q1559" s="106">
        <f t="shared" si="1155"/>
        <v>1.3101556299999999</v>
      </c>
      <c r="R1559" s="106">
        <f t="shared" si="1177"/>
        <v>1.30894008</v>
      </c>
      <c r="S1559" s="106">
        <f t="shared" si="1162"/>
        <v>448.57957114999999</v>
      </c>
      <c r="T1559" s="106">
        <f t="shared" si="1163"/>
        <v>49.380874777191345</v>
      </c>
      <c r="U1559" s="106">
        <f t="shared" si="1164"/>
        <v>56.716542214998093</v>
      </c>
      <c r="V1559" s="106">
        <f t="shared" si="1165"/>
        <v>448.80185244218944</v>
      </c>
      <c r="W1559" s="19">
        <f t="shared" si="1183"/>
        <v>0</v>
      </c>
      <c r="X1559" s="2">
        <f t="shared" si="1166"/>
        <v>0</v>
      </c>
      <c r="Y1559" s="4">
        <f t="shared" si="1167"/>
        <v>0</v>
      </c>
      <c r="Z1559" s="106">
        <f t="shared" si="1181"/>
        <v>0</v>
      </c>
      <c r="AA1559" s="114">
        <f t="shared" si="1178"/>
        <v>0.05</v>
      </c>
      <c r="AB1559" s="112">
        <f t="shared" si="1168"/>
        <v>18</v>
      </c>
      <c r="AC1559" s="178">
        <f t="shared" si="1186"/>
        <v>31</v>
      </c>
      <c r="AD1559" s="11">
        <f t="shared" si="1179"/>
        <v>1.002363603</v>
      </c>
      <c r="AE1559" s="106">
        <f t="shared" si="1182"/>
        <v>1.06026402</v>
      </c>
      <c r="AF1559" s="106">
        <f t="shared" si="1169"/>
        <v>1.0607894</v>
      </c>
      <c r="AG1559" s="106">
        <f t="shared" si="1170"/>
        <v>0</v>
      </c>
      <c r="AH1559" s="115" t="str">
        <f t="shared" si="1124"/>
        <v>A+J=</v>
      </c>
      <c r="AI1559" s="116">
        <f t="shared" si="1180"/>
        <v>45713</v>
      </c>
      <c r="AJ1559" s="10"/>
      <c r="AK1559" s="1"/>
      <c r="AL1559" s="10"/>
      <c r="AM1559" s="1"/>
      <c r="AN1559" s="1"/>
      <c r="AO1559" s="3"/>
      <c r="AP1559" s="3"/>
      <c r="AQ1559" s="4"/>
      <c r="AR1559" s="4"/>
      <c r="AS1559" s="4"/>
      <c r="AT1559" s="4"/>
      <c r="AU1559" s="4"/>
      <c r="AV1559" s="4"/>
      <c r="AW1559" s="1"/>
      <c r="AX1559" s="1"/>
      <c r="AY1559" s="1"/>
      <c r="AZ1559" s="1"/>
      <c r="BA1559" s="1"/>
      <c r="BB1559" s="1"/>
      <c r="BC1559" s="1"/>
      <c r="BD1559" s="1"/>
      <c r="BE1559" s="1"/>
      <c r="BG1559" s="1"/>
      <c r="BH1559" s="1"/>
    </row>
    <row r="1560" spans="1:60" ht="15" customHeight="1" x14ac:dyDescent="0.25">
      <c r="A1560" s="105">
        <f t="shared" si="1171"/>
        <v>45701</v>
      </c>
      <c r="B1560" s="106">
        <f t="shared" si="1158"/>
        <v>449.93403323698101</v>
      </c>
      <c r="C1560" s="2">
        <f t="shared" si="1172"/>
        <v>342.70443545000001</v>
      </c>
      <c r="D1560" s="2">
        <f t="shared" si="1173"/>
        <v>159.83965168000006</v>
      </c>
      <c r="E1560" s="106">
        <f t="shared" si="1159"/>
        <v>182.86478376999995</v>
      </c>
      <c r="F1560" s="21">
        <f t="shared" si="1174"/>
        <v>7100.5</v>
      </c>
      <c r="G1560" s="108">
        <f t="shared" si="1175"/>
        <v>7111.86</v>
      </c>
      <c r="H1560" s="109">
        <f t="shared" si="1154"/>
        <v>45652</v>
      </c>
      <c r="I1560" s="109">
        <f t="shared" si="1184"/>
        <v>45683</v>
      </c>
      <c r="J1560" s="110">
        <f t="shared" si="1160"/>
        <v>1.5998873318778806E-3</v>
      </c>
      <c r="K1560" s="117">
        <f t="shared" si="1185"/>
        <v>45713</v>
      </c>
      <c r="L1560" s="178">
        <f t="shared" si="1123"/>
        <v>31</v>
      </c>
      <c r="M1560" s="178">
        <f t="shared" si="1157"/>
        <v>19</v>
      </c>
      <c r="N1560" s="106">
        <f t="shared" si="1161"/>
        <v>1.0009802699999999</v>
      </c>
      <c r="O1560" s="111">
        <f t="shared" si="1156"/>
        <v>1.0051997699999999</v>
      </c>
      <c r="P1560" s="111">
        <f t="shared" si="1176"/>
        <v>1.3089400852164188</v>
      </c>
      <c r="Q1560" s="106">
        <f t="shared" si="1155"/>
        <v>1.3102231900000001</v>
      </c>
      <c r="R1560" s="106">
        <f t="shared" si="1177"/>
        <v>1.30894008</v>
      </c>
      <c r="S1560" s="106">
        <f t="shared" si="1162"/>
        <v>448.57957114999999</v>
      </c>
      <c r="T1560" s="106">
        <f t="shared" si="1163"/>
        <v>49.380874777191345</v>
      </c>
      <c r="U1560" s="106">
        <f t="shared" si="1164"/>
        <v>56.728896559789625</v>
      </c>
      <c r="V1560" s="106">
        <f t="shared" si="1165"/>
        <v>448.814206786981</v>
      </c>
      <c r="W1560" s="19">
        <f t="shared" si="1183"/>
        <v>0</v>
      </c>
      <c r="X1560" s="2">
        <f t="shared" si="1166"/>
        <v>0</v>
      </c>
      <c r="Y1560" s="4">
        <f t="shared" si="1167"/>
        <v>0</v>
      </c>
      <c r="Z1560" s="106">
        <f t="shared" si="1181"/>
        <v>0</v>
      </c>
      <c r="AA1560" s="114">
        <f t="shared" si="1178"/>
        <v>0.05</v>
      </c>
      <c r="AB1560" s="112">
        <f t="shared" si="1168"/>
        <v>19</v>
      </c>
      <c r="AC1560" s="178">
        <f t="shared" si="1186"/>
        <v>31</v>
      </c>
      <c r="AD1560" s="11">
        <f t="shared" si="1179"/>
        <v>1.0024950779999999</v>
      </c>
      <c r="AE1560" s="106">
        <f t="shared" si="1182"/>
        <v>1.1192410100000001</v>
      </c>
      <c r="AF1560" s="106">
        <f t="shared" si="1169"/>
        <v>1.1198264499999999</v>
      </c>
      <c r="AG1560" s="106">
        <f t="shared" si="1170"/>
        <v>0</v>
      </c>
      <c r="AH1560" s="115" t="str">
        <f t="shared" si="1124"/>
        <v>A+J=</v>
      </c>
      <c r="AI1560" s="116">
        <f t="shared" si="1180"/>
        <v>45713</v>
      </c>
      <c r="AJ1560" s="10"/>
      <c r="AK1560" s="1"/>
      <c r="AL1560" s="10"/>
      <c r="AM1560" s="1"/>
      <c r="AN1560" s="1"/>
      <c r="AO1560" s="3"/>
      <c r="AP1560" s="3"/>
      <c r="AQ1560" s="4"/>
      <c r="AR1560" s="4"/>
      <c r="AS1560" s="4"/>
      <c r="AT1560" s="4"/>
      <c r="AU1560" s="4"/>
      <c r="AV1560" s="4"/>
      <c r="AW1560" s="1"/>
      <c r="AX1560" s="1"/>
      <c r="AY1560" s="1"/>
      <c r="AZ1560" s="1"/>
      <c r="BA1560" s="1"/>
      <c r="BB1560" s="1"/>
      <c r="BC1560" s="1"/>
      <c r="BD1560" s="1"/>
      <c r="BE1560" s="1"/>
      <c r="BG1560" s="1"/>
      <c r="BH1560" s="1"/>
    </row>
    <row r="1561" spans="1:60" ht="15" customHeight="1" x14ac:dyDescent="0.25">
      <c r="A1561" s="105">
        <f t="shared" si="1171"/>
        <v>45702</v>
      </c>
      <c r="B1561" s="106">
        <f t="shared" si="1158"/>
        <v>450.00543779042033</v>
      </c>
      <c r="C1561" s="2">
        <f t="shared" si="1172"/>
        <v>342.70443545000001</v>
      </c>
      <c r="D1561" s="2">
        <f t="shared" si="1173"/>
        <v>159.83965168000006</v>
      </c>
      <c r="E1561" s="106">
        <f t="shared" si="1159"/>
        <v>182.86478376999995</v>
      </c>
      <c r="F1561" s="21">
        <f t="shared" si="1174"/>
        <v>7100.5</v>
      </c>
      <c r="G1561" s="108">
        <f t="shared" si="1175"/>
        <v>7111.86</v>
      </c>
      <c r="H1561" s="109">
        <f t="shared" si="1154"/>
        <v>45652</v>
      </c>
      <c r="I1561" s="109">
        <f t="shared" si="1184"/>
        <v>45683</v>
      </c>
      <c r="J1561" s="110">
        <f t="shared" si="1160"/>
        <v>1.5998873318778806E-3</v>
      </c>
      <c r="K1561" s="117">
        <f t="shared" si="1185"/>
        <v>45713</v>
      </c>
      <c r="L1561" s="178">
        <f t="shared" si="1123"/>
        <v>31</v>
      </c>
      <c r="M1561" s="178">
        <f t="shared" si="1157"/>
        <v>20</v>
      </c>
      <c r="N1561" s="106">
        <f t="shared" si="1161"/>
        <v>1.0010318899999999</v>
      </c>
      <c r="O1561" s="111">
        <f t="shared" si="1156"/>
        <v>1.0051997699999999</v>
      </c>
      <c r="P1561" s="111">
        <f t="shared" si="1176"/>
        <v>1.3089400852164188</v>
      </c>
      <c r="Q1561" s="106">
        <f t="shared" si="1155"/>
        <v>1.31029076</v>
      </c>
      <c r="R1561" s="106">
        <f t="shared" si="1177"/>
        <v>1.30894008</v>
      </c>
      <c r="S1561" s="106">
        <f t="shared" si="1162"/>
        <v>448.57957114999999</v>
      </c>
      <c r="T1561" s="106">
        <f t="shared" si="1163"/>
        <v>49.380874777191345</v>
      </c>
      <c r="U1561" s="106">
        <f t="shared" si="1164"/>
        <v>56.741252733228947</v>
      </c>
      <c r="V1561" s="106">
        <f t="shared" si="1165"/>
        <v>448.82656296042035</v>
      </c>
      <c r="W1561" s="19">
        <f t="shared" si="1183"/>
        <v>0</v>
      </c>
      <c r="X1561" s="2">
        <f t="shared" si="1166"/>
        <v>0</v>
      </c>
      <c r="Y1561" s="4">
        <f t="shared" si="1167"/>
        <v>0</v>
      </c>
      <c r="Z1561" s="106">
        <f t="shared" si="1181"/>
        <v>0</v>
      </c>
      <c r="AA1561" s="114">
        <f t="shared" si="1178"/>
        <v>0.05</v>
      </c>
      <c r="AB1561" s="112">
        <f t="shared" si="1168"/>
        <v>20</v>
      </c>
      <c r="AC1561" s="178">
        <f t="shared" si="1186"/>
        <v>31</v>
      </c>
      <c r="AD1561" s="11">
        <f t="shared" si="1179"/>
        <v>1.002626571</v>
      </c>
      <c r="AE1561" s="106">
        <f t="shared" si="1182"/>
        <v>1.1782260899999999</v>
      </c>
      <c r="AF1561" s="106">
        <f t="shared" si="1169"/>
        <v>1.17887483</v>
      </c>
      <c r="AG1561" s="106">
        <f t="shared" si="1170"/>
        <v>0</v>
      </c>
      <c r="AH1561" s="115" t="str">
        <f t="shared" si="1124"/>
        <v>A+J=</v>
      </c>
      <c r="AI1561" s="116">
        <f t="shared" si="1180"/>
        <v>45713</v>
      </c>
      <c r="AJ1561" s="10"/>
      <c r="AK1561" s="1"/>
      <c r="AL1561" s="10"/>
      <c r="AM1561" s="1"/>
      <c r="AN1561" s="1"/>
      <c r="AO1561" s="3"/>
      <c r="AP1561" s="3"/>
      <c r="AQ1561" s="4"/>
      <c r="AR1561" s="4"/>
      <c r="AS1561" s="4"/>
      <c r="AT1561" s="4"/>
      <c r="AU1561" s="4"/>
      <c r="AV1561" s="4"/>
      <c r="AW1561" s="1"/>
      <c r="AX1561" s="1"/>
      <c r="AY1561" s="1"/>
      <c r="AZ1561" s="1"/>
      <c r="BA1561" s="1"/>
      <c r="BB1561" s="1"/>
      <c r="BC1561" s="1"/>
      <c r="BD1561" s="1"/>
      <c r="BE1561" s="1"/>
      <c r="BG1561" s="1"/>
      <c r="BH1561" s="1"/>
    </row>
    <row r="1562" spans="1:60" ht="15" customHeight="1" x14ac:dyDescent="0.25">
      <c r="A1562" s="105">
        <f t="shared" si="1171"/>
        <v>45703</v>
      </c>
      <c r="B1562" s="106">
        <f t="shared" si="1158"/>
        <v>450.07685277385963</v>
      </c>
      <c r="C1562" s="2">
        <f t="shared" si="1172"/>
        <v>342.70443545000001</v>
      </c>
      <c r="D1562" s="2">
        <f t="shared" si="1173"/>
        <v>159.83965168000006</v>
      </c>
      <c r="E1562" s="106">
        <f t="shared" si="1159"/>
        <v>182.86478376999995</v>
      </c>
      <c r="F1562" s="21">
        <f t="shared" si="1174"/>
        <v>7100.5</v>
      </c>
      <c r="G1562" s="108">
        <f t="shared" si="1175"/>
        <v>7111.86</v>
      </c>
      <c r="H1562" s="109">
        <f t="shared" si="1154"/>
        <v>45652</v>
      </c>
      <c r="I1562" s="109">
        <f t="shared" si="1184"/>
        <v>45683</v>
      </c>
      <c r="J1562" s="110">
        <f t="shared" si="1160"/>
        <v>1.5998873318778806E-3</v>
      </c>
      <c r="K1562" s="117">
        <f t="shared" si="1185"/>
        <v>45713</v>
      </c>
      <c r="L1562" s="178">
        <f t="shared" si="1123"/>
        <v>31</v>
      </c>
      <c r="M1562" s="178">
        <f t="shared" si="1157"/>
        <v>21</v>
      </c>
      <c r="N1562" s="106">
        <f t="shared" si="1161"/>
        <v>1.00108351</v>
      </c>
      <c r="O1562" s="111">
        <f t="shared" si="1156"/>
        <v>1.0051997699999999</v>
      </c>
      <c r="P1562" s="111">
        <f t="shared" si="1176"/>
        <v>1.3089400852164188</v>
      </c>
      <c r="Q1562" s="106">
        <f t="shared" si="1155"/>
        <v>1.3103583299999999</v>
      </c>
      <c r="R1562" s="106">
        <f t="shared" si="1177"/>
        <v>1.30894008</v>
      </c>
      <c r="S1562" s="106">
        <f t="shared" si="1162"/>
        <v>448.57957114999999</v>
      </c>
      <c r="T1562" s="106">
        <f t="shared" si="1163"/>
        <v>49.380874777191345</v>
      </c>
      <c r="U1562" s="106">
        <f t="shared" si="1164"/>
        <v>56.753608906668269</v>
      </c>
      <c r="V1562" s="106">
        <f t="shared" si="1165"/>
        <v>448.83891913385963</v>
      </c>
      <c r="W1562" s="19">
        <f t="shared" si="1183"/>
        <v>0</v>
      </c>
      <c r="X1562" s="2">
        <f t="shared" si="1166"/>
        <v>0</v>
      </c>
      <c r="Y1562" s="4">
        <f t="shared" si="1167"/>
        <v>0</v>
      </c>
      <c r="Z1562" s="106">
        <f t="shared" si="1181"/>
        <v>0</v>
      </c>
      <c r="AA1562" s="114">
        <f t="shared" si="1178"/>
        <v>0.05</v>
      </c>
      <c r="AB1562" s="112">
        <f t="shared" si="1168"/>
        <v>21</v>
      </c>
      <c r="AC1562" s="178">
        <f t="shared" si="1186"/>
        <v>31</v>
      </c>
      <c r="AD1562" s="11">
        <f t="shared" si="1179"/>
        <v>1.00275808</v>
      </c>
      <c r="AE1562" s="106">
        <f t="shared" si="1182"/>
        <v>1.2372183400000001</v>
      </c>
      <c r="AF1562" s="106">
        <f t="shared" si="1169"/>
        <v>1.2379336400000001</v>
      </c>
      <c r="AG1562" s="106">
        <f t="shared" si="1170"/>
        <v>0</v>
      </c>
      <c r="AH1562" s="115" t="str">
        <f t="shared" si="1124"/>
        <v>A+J=</v>
      </c>
      <c r="AI1562" s="116">
        <f t="shared" si="1180"/>
        <v>45713</v>
      </c>
      <c r="AJ1562" s="10"/>
      <c r="AK1562" s="1"/>
      <c r="AL1562" s="10"/>
      <c r="AM1562" s="1"/>
      <c r="AN1562" s="1"/>
      <c r="AO1562" s="3"/>
      <c r="AP1562" s="3"/>
      <c r="AQ1562" s="4"/>
      <c r="AR1562" s="4"/>
      <c r="AS1562" s="4"/>
      <c r="AT1562" s="4"/>
      <c r="AU1562" s="4"/>
      <c r="AV1562" s="4"/>
      <c r="AW1562" s="1"/>
      <c r="AX1562" s="1"/>
      <c r="AY1562" s="1"/>
      <c r="AZ1562" s="1"/>
      <c r="BA1562" s="1"/>
      <c r="BB1562" s="1"/>
      <c r="BC1562" s="1"/>
      <c r="BD1562" s="1"/>
      <c r="BE1562" s="1"/>
      <c r="BG1562" s="1"/>
      <c r="BH1562" s="1"/>
    </row>
    <row r="1563" spans="1:60" ht="15" customHeight="1" x14ac:dyDescent="0.25">
      <c r="A1563" s="105">
        <f t="shared" si="1171"/>
        <v>45704</v>
      </c>
      <c r="B1563" s="106">
        <f t="shared" si="1158"/>
        <v>450.14828092594684</v>
      </c>
      <c r="C1563" s="2">
        <f t="shared" si="1172"/>
        <v>342.70443545000001</v>
      </c>
      <c r="D1563" s="2">
        <f t="shared" si="1173"/>
        <v>159.83965168000006</v>
      </c>
      <c r="E1563" s="106">
        <f t="shared" si="1159"/>
        <v>182.86478376999995</v>
      </c>
      <c r="F1563" s="21">
        <f t="shared" si="1174"/>
        <v>7100.5</v>
      </c>
      <c r="G1563" s="108">
        <f t="shared" si="1175"/>
        <v>7111.86</v>
      </c>
      <c r="H1563" s="109">
        <f t="shared" si="1154"/>
        <v>45652</v>
      </c>
      <c r="I1563" s="109">
        <f t="shared" si="1184"/>
        <v>45683</v>
      </c>
      <c r="J1563" s="110">
        <f t="shared" si="1160"/>
        <v>1.5998873318778806E-3</v>
      </c>
      <c r="K1563" s="117">
        <f t="shared" si="1185"/>
        <v>45713</v>
      </c>
      <c r="L1563" s="178">
        <f t="shared" si="1123"/>
        <v>31</v>
      </c>
      <c r="M1563" s="178">
        <f t="shared" si="1157"/>
        <v>22</v>
      </c>
      <c r="N1563" s="106">
        <f t="shared" si="1161"/>
        <v>1.0011351399999999</v>
      </c>
      <c r="O1563" s="111">
        <f t="shared" si="1156"/>
        <v>1.0051997699999999</v>
      </c>
      <c r="P1563" s="111">
        <f t="shared" si="1176"/>
        <v>1.3089400852164188</v>
      </c>
      <c r="Q1563" s="106">
        <f t="shared" si="1155"/>
        <v>1.31042591</v>
      </c>
      <c r="R1563" s="106">
        <f t="shared" si="1177"/>
        <v>1.30894008</v>
      </c>
      <c r="S1563" s="106">
        <f t="shared" si="1162"/>
        <v>448.57957114999999</v>
      </c>
      <c r="T1563" s="106">
        <f t="shared" si="1163"/>
        <v>49.380874777191345</v>
      </c>
      <c r="U1563" s="106">
        <f t="shared" si="1164"/>
        <v>56.765966908755459</v>
      </c>
      <c r="V1563" s="106">
        <f t="shared" si="1165"/>
        <v>448.85127713594682</v>
      </c>
      <c r="W1563" s="19">
        <f t="shared" si="1183"/>
        <v>0</v>
      </c>
      <c r="X1563" s="2">
        <f t="shared" si="1166"/>
        <v>0</v>
      </c>
      <c r="Y1563" s="4">
        <f t="shared" si="1167"/>
        <v>0</v>
      </c>
      <c r="Z1563" s="106">
        <f t="shared" si="1181"/>
        <v>0</v>
      </c>
      <c r="AA1563" s="114">
        <f t="shared" si="1178"/>
        <v>0.05</v>
      </c>
      <c r="AB1563" s="112">
        <f t="shared" si="1168"/>
        <v>22</v>
      </c>
      <c r="AC1563" s="178">
        <f t="shared" si="1186"/>
        <v>31</v>
      </c>
      <c r="AD1563" s="11">
        <f t="shared" si="1179"/>
        <v>1.002889607</v>
      </c>
      <c r="AE1563" s="106">
        <f t="shared" si="1182"/>
        <v>1.2962186600000001</v>
      </c>
      <c r="AF1563" s="106">
        <f t="shared" si="1169"/>
        <v>1.29700379</v>
      </c>
      <c r="AG1563" s="106">
        <f t="shared" si="1170"/>
        <v>0</v>
      </c>
      <c r="AH1563" s="115" t="str">
        <f t="shared" si="1124"/>
        <v>A+J=</v>
      </c>
      <c r="AI1563" s="116">
        <f t="shared" si="1180"/>
        <v>45713</v>
      </c>
      <c r="AJ1563" s="10"/>
      <c r="AK1563" s="1"/>
      <c r="AL1563" s="10"/>
      <c r="AM1563" s="1"/>
      <c r="AN1563" s="1"/>
      <c r="AO1563" s="3"/>
      <c r="AP1563" s="3"/>
      <c r="AQ1563" s="4"/>
      <c r="AR1563" s="4"/>
      <c r="AS1563" s="4"/>
      <c r="AT1563" s="4"/>
      <c r="AU1563" s="4"/>
      <c r="AV1563" s="4"/>
      <c r="AW1563" s="1"/>
      <c r="AX1563" s="1"/>
      <c r="AY1563" s="1"/>
      <c r="AZ1563" s="1"/>
      <c r="BA1563" s="1"/>
      <c r="BB1563" s="1"/>
      <c r="BC1563" s="1"/>
      <c r="BD1563" s="1"/>
      <c r="BE1563" s="1"/>
      <c r="BG1563" s="1"/>
      <c r="BH1563" s="1"/>
    </row>
    <row r="1564" spans="1:60" ht="15" customHeight="1" x14ac:dyDescent="0.25">
      <c r="A1564" s="105">
        <f t="shared" si="1171"/>
        <v>45705</v>
      </c>
      <c r="B1564" s="106">
        <f t="shared" si="1158"/>
        <v>450.21971811938624</v>
      </c>
      <c r="C1564" s="2">
        <f t="shared" si="1172"/>
        <v>342.70443545000001</v>
      </c>
      <c r="D1564" s="2">
        <f t="shared" si="1173"/>
        <v>159.83965168000006</v>
      </c>
      <c r="E1564" s="106">
        <f t="shared" si="1159"/>
        <v>182.86478376999995</v>
      </c>
      <c r="F1564" s="21">
        <f t="shared" si="1174"/>
        <v>7100.5</v>
      </c>
      <c r="G1564" s="108">
        <f t="shared" si="1175"/>
        <v>7111.86</v>
      </c>
      <c r="H1564" s="109">
        <f t="shared" si="1154"/>
        <v>45652</v>
      </c>
      <c r="I1564" s="109">
        <f t="shared" si="1184"/>
        <v>45683</v>
      </c>
      <c r="J1564" s="110">
        <f t="shared" si="1160"/>
        <v>1.5998873318778806E-3</v>
      </c>
      <c r="K1564" s="117">
        <f t="shared" si="1185"/>
        <v>45713</v>
      </c>
      <c r="L1564" s="178">
        <f t="shared" si="1123"/>
        <v>31</v>
      </c>
      <c r="M1564" s="178">
        <f t="shared" si="1157"/>
        <v>23</v>
      </c>
      <c r="N1564" s="106">
        <f t="shared" si="1161"/>
        <v>1.00118676</v>
      </c>
      <c r="O1564" s="111">
        <f t="shared" si="1156"/>
        <v>1.0051997699999999</v>
      </c>
      <c r="P1564" s="111">
        <f t="shared" si="1176"/>
        <v>1.3089400852164188</v>
      </c>
      <c r="Q1564" s="106">
        <f t="shared" si="1155"/>
        <v>1.3104934800000001</v>
      </c>
      <c r="R1564" s="106">
        <f t="shared" si="1177"/>
        <v>1.30894008</v>
      </c>
      <c r="S1564" s="106">
        <f t="shared" si="1162"/>
        <v>448.57957114999999</v>
      </c>
      <c r="T1564" s="106">
        <f t="shared" si="1163"/>
        <v>49.380874777191345</v>
      </c>
      <c r="U1564" s="106">
        <f t="shared" si="1164"/>
        <v>56.778323082194824</v>
      </c>
      <c r="V1564" s="106">
        <f t="shared" si="1165"/>
        <v>448.86363330938622</v>
      </c>
      <c r="W1564" s="19">
        <f t="shared" si="1183"/>
        <v>0</v>
      </c>
      <c r="X1564" s="2">
        <f t="shared" si="1166"/>
        <v>0</v>
      </c>
      <c r="Y1564" s="4">
        <f t="shared" si="1167"/>
        <v>0</v>
      </c>
      <c r="Z1564" s="106">
        <f t="shared" si="1181"/>
        <v>0</v>
      </c>
      <c r="AA1564" s="114">
        <f t="shared" si="1178"/>
        <v>0.05</v>
      </c>
      <c r="AB1564" s="112">
        <f t="shared" si="1168"/>
        <v>23</v>
      </c>
      <c r="AC1564" s="178">
        <f t="shared" si="1186"/>
        <v>31</v>
      </c>
      <c r="AD1564" s="11">
        <f t="shared" si="1179"/>
        <v>1.003021151</v>
      </c>
      <c r="AE1564" s="106">
        <f t="shared" si="1182"/>
        <v>1.3552266100000001</v>
      </c>
      <c r="AF1564" s="106">
        <f t="shared" si="1169"/>
        <v>1.35608481</v>
      </c>
      <c r="AG1564" s="106">
        <f t="shared" si="1170"/>
        <v>0</v>
      </c>
      <c r="AH1564" s="115" t="str">
        <f t="shared" si="1124"/>
        <v>A+J=</v>
      </c>
      <c r="AI1564" s="116">
        <f t="shared" si="1180"/>
        <v>45713</v>
      </c>
      <c r="AJ1564" s="10"/>
      <c r="AK1564" s="1"/>
      <c r="AL1564" s="10"/>
      <c r="AM1564" s="1"/>
      <c r="AN1564" s="1"/>
      <c r="AO1564" s="3"/>
      <c r="AP1564" s="3"/>
      <c r="AQ1564" s="4"/>
      <c r="AR1564" s="4"/>
      <c r="AS1564" s="4"/>
      <c r="AT1564" s="4"/>
      <c r="AU1564" s="4"/>
      <c r="AV1564" s="4"/>
      <c r="AW1564" s="1"/>
      <c r="AX1564" s="1"/>
      <c r="AY1564" s="1"/>
      <c r="AZ1564" s="1"/>
      <c r="BA1564" s="1"/>
      <c r="BB1564" s="1"/>
      <c r="BC1564" s="1"/>
      <c r="BD1564" s="1"/>
      <c r="BE1564" s="1"/>
      <c r="BG1564" s="1"/>
      <c r="BH1564" s="1"/>
    </row>
    <row r="1565" spans="1:60" ht="15" customHeight="1" x14ac:dyDescent="0.25">
      <c r="A1565" s="105">
        <f t="shared" si="1171"/>
        <v>45706</v>
      </c>
      <c r="B1565" s="106">
        <f t="shared" si="1158"/>
        <v>450.29116803147332</v>
      </c>
      <c r="C1565" s="2">
        <f t="shared" si="1172"/>
        <v>342.70443545000001</v>
      </c>
      <c r="D1565" s="2">
        <f t="shared" si="1173"/>
        <v>159.83965168000006</v>
      </c>
      <c r="E1565" s="106">
        <f t="shared" si="1159"/>
        <v>182.86478376999995</v>
      </c>
      <c r="F1565" s="21">
        <f t="shared" si="1174"/>
        <v>7100.5</v>
      </c>
      <c r="G1565" s="108">
        <f t="shared" si="1175"/>
        <v>7111.86</v>
      </c>
      <c r="H1565" s="109">
        <f t="shared" si="1154"/>
        <v>45652</v>
      </c>
      <c r="I1565" s="109">
        <f t="shared" si="1184"/>
        <v>45683</v>
      </c>
      <c r="J1565" s="110">
        <f t="shared" si="1160"/>
        <v>1.5998873318778806E-3</v>
      </c>
      <c r="K1565" s="117">
        <f t="shared" si="1185"/>
        <v>45713</v>
      </c>
      <c r="L1565" s="178">
        <f t="shared" ref="L1565:L1628" si="1187">IF(DAY(A1564)=25,VLOOKUP(A1564,$AP$321:$AY$700,7),L1564)</f>
        <v>31</v>
      </c>
      <c r="M1565" s="178">
        <f t="shared" si="1157"/>
        <v>24</v>
      </c>
      <c r="N1565" s="106">
        <f t="shared" si="1161"/>
        <v>1.0012383899999999</v>
      </c>
      <c r="O1565" s="111">
        <f t="shared" si="1156"/>
        <v>1.0051997699999999</v>
      </c>
      <c r="P1565" s="111">
        <f t="shared" si="1176"/>
        <v>1.3089400852164188</v>
      </c>
      <c r="Q1565" s="106">
        <f t="shared" si="1155"/>
        <v>1.3105610599999999</v>
      </c>
      <c r="R1565" s="106">
        <f t="shared" si="1177"/>
        <v>1.30894008</v>
      </c>
      <c r="S1565" s="106">
        <f t="shared" si="1162"/>
        <v>448.57957114999999</v>
      </c>
      <c r="T1565" s="106">
        <f t="shared" si="1163"/>
        <v>49.380874777191345</v>
      </c>
      <c r="U1565" s="106">
        <f t="shared" si="1164"/>
        <v>56.790681084281971</v>
      </c>
      <c r="V1565" s="106">
        <f t="shared" si="1165"/>
        <v>448.87599131147334</v>
      </c>
      <c r="W1565" s="19">
        <f t="shared" si="1183"/>
        <v>0</v>
      </c>
      <c r="X1565" s="2">
        <f t="shared" si="1166"/>
        <v>0</v>
      </c>
      <c r="Y1565" s="4">
        <f t="shared" si="1167"/>
        <v>0</v>
      </c>
      <c r="Z1565" s="106">
        <f t="shared" si="1181"/>
        <v>0</v>
      </c>
      <c r="AA1565" s="114">
        <f t="shared" si="1178"/>
        <v>0.05</v>
      </c>
      <c r="AB1565" s="112">
        <f t="shared" si="1168"/>
        <v>24</v>
      </c>
      <c r="AC1565" s="178">
        <f t="shared" si="1186"/>
        <v>31</v>
      </c>
      <c r="AD1565" s="11">
        <f t="shared" si="1179"/>
        <v>1.0031527119999999</v>
      </c>
      <c r="AE1565" s="106">
        <f t="shared" si="1182"/>
        <v>1.41424219</v>
      </c>
      <c r="AF1565" s="106">
        <f t="shared" si="1169"/>
        <v>1.4151767200000001</v>
      </c>
      <c r="AG1565" s="106">
        <f t="shared" si="1170"/>
        <v>0</v>
      </c>
      <c r="AH1565" s="115" t="str">
        <f t="shared" si="1124"/>
        <v>A+J=</v>
      </c>
      <c r="AI1565" s="116">
        <f t="shared" si="1180"/>
        <v>45713</v>
      </c>
      <c r="AJ1565" s="10"/>
      <c r="AK1565" s="1"/>
      <c r="AL1565" s="10"/>
      <c r="AM1565" s="1"/>
      <c r="AN1565" s="1"/>
      <c r="AO1565" s="3"/>
      <c r="AP1565" s="3"/>
      <c r="AQ1565" s="4"/>
      <c r="AR1565" s="4"/>
      <c r="AS1565" s="4"/>
      <c r="AT1565" s="4"/>
      <c r="AU1565" s="4"/>
      <c r="AV1565" s="4"/>
      <c r="AW1565" s="1"/>
      <c r="AX1565" s="1"/>
      <c r="AY1565" s="1"/>
      <c r="AZ1565" s="1"/>
      <c r="BA1565" s="1"/>
      <c r="BB1565" s="1"/>
      <c r="BC1565" s="1"/>
      <c r="BD1565" s="1"/>
      <c r="BE1565" s="1"/>
      <c r="BG1565" s="1"/>
      <c r="BH1565" s="1"/>
    </row>
    <row r="1566" spans="1:60" ht="15" customHeight="1" x14ac:dyDescent="0.25">
      <c r="A1566" s="105">
        <f t="shared" si="1171"/>
        <v>45707</v>
      </c>
      <c r="B1566" s="106">
        <f t="shared" si="1158"/>
        <v>450.36263066220835</v>
      </c>
      <c r="C1566" s="2">
        <f t="shared" si="1172"/>
        <v>342.70443545000001</v>
      </c>
      <c r="D1566" s="2">
        <f t="shared" si="1173"/>
        <v>159.83965168000006</v>
      </c>
      <c r="E1566" s="106">
        <f t="shared" si="1159"/>
        <v>182.86478376999995</v>
      </c>
      <c r="F1566" s="21">
        <f t="shared" si="1174"/>
        <v>7100.5</v>
      </c>
      <c r="G1566" s="108">
        <f t="shared" si="1175"/>
        <v>7111.86</v>
      </c>
      <c r="H1566" s="109">
        <f t="shared" si="1154"/>
        <v>45652</v>
      </c>
      <c r="I1566" s="109">
        <f t="shared" si="1184"/>
        <v>45683</v>
      </c>
      <c r="J1566" s="110">
        <f t="shared" si="1160"/>
        <v>1.5998873318778806E-3</v>
      </c>
      <c r="K1566" s="117">
        <f t="shared" si="1185"/>
        <v>45713</v>
      </c>
      <c r="L1566" s="178">
        <f t="shared" si="1187"/>
        <v>31</v>
      </c>
      <c r="M1566" s="178">
        <f t="shared" si="1157"/>
        <v>25</v>
      </c>
      <c r="N1566" s="106">
        <f t="shared" si="1161"/>
        <v>1.0012900300000001</v>
      </c>
      <c r="O1566" s="111">
        <f t="shared" si="1156"/>
        <v>1.0051997699999999</v>
      </c>
      <c r="P1566" s="111">
        <f t="shared" si="1176"/>
        <v>1.3089400852164188</v>
      </c>
      <c r="Q1566" s="106">
        <f t="shared" si="1155"/>
        <v>1.31062865</v>
      </c>
      <c r="R1566" s="106">
        <f t="shared" si="1177"/>
        <v>1.30894008</v>
      </c>
      <c r="S1566" s="106">
        <f t="shared" si="1162"/>
        <v>448.57957114999999</v>
      </c>
      <c r="T1566" s="106">
        <f t="shared" si="1163"/>
        <v>49.380874777191345</v>
      </c>
      <c r="U1566" s="106">
        <f t="shared" si="1164"/>
        <v>56.803040915016986</v>
      </c>
      <c r="V1566" s="106">
        <f t="shared" si="1165"/>
        <v>448.88835114220836</v>
      </c>
      <c r="W1566" s="19">
        <f t="shared" si="1183"/>
        <v>0</v>
      </c>
      <c r="X1566" s="2">
        <f t="shared" si="1166"/>
        <v>0</v>
      </c>
      <c r="Y1566" s="4">
        <f t="shared" si="1167"/>
        <v>0</v>
      </c>
      <c r="Z1566" s="106">
        <f t="shared" si="1181"/>
        <v>0</v>
      </c>
      <c r="AA1566" s="114">
        <f t="shared" si="1178"/>
        <v>0.05</v>
      </c>
      <c r="AB1566" s="112">
        <f t="shared" si="1168"/>
        <v>25</v>
      </c>
      <c r="AC1566" s="178">
        <f t="shared" si="1186"/>
        <v>31</v>
      </c>
      <c r="AD1566" s="11">
        <f t="shared" si="1179"/>
        <v>1.0032842900000001</v>
      </c>
      <c r="AE1566" s="106">
        <f t="shared" si="1182"/>
        <v>1.4732653899999999</v>
      </c>
      <c r="AF1566" s="106">
        <f t="shared" si="1169"/>
        <v>1.4742795200000001</v>
      </c>
      <c r="AG1566" s="106">
        <f t="shared" si="1170"/>
        <v>0</v>
      </c>
      <c r="AH1566" s="115" t="str">
        <f t="shared" si="1124"/>
        <v>A+J=</v>
      </c>
      <c r="AI1566" s="116">
        <f t="shared" si="1180"/>
        <v>45713</v>
      </c>
      <c r="AJ1566" s="10"/>
      <c r="AK1566" s="1"/>
      <c r="AL1566" s="10"/>
      <c r="AM1566" s="1"/>
      <c r="AN1566" s="1"/>
      <c r="AO1566" s="3"/>
      <c r="AP1566" s="3"/>
      <c r="AQ1566" s="4"/>
      <c r="AR1566" s="4"/>
      <c r="AS1566" s="4"/>
      <c r="AT1566" s="4"/>
      <c r="AU1566" s="4"/>
      <c r="AV1566" s="4"/>
      <c r="AW1566" s="1"/>
      <c r="AX1566" s="1"/>
      <c r="AY1566" s="1"/>
      <c r="AZ1566" s="1"/>
      <c r="BA1566" s="1"/>
      <c r="BB1566" s="1"/>
      <c r="BC1566" s="1"/>
      <c r="BD1566" s="1"/>
      <c r="BE1566" s="1"/>
      <c r="BG1566" s="1"/>
      <c r="BH1566" s="1"/>
    </row>
    <row r="1567" spans="1:60" ht="15" customHeight="1" x14ac:dyDescent="0.25">
      <c r="A1567" s="105">
        <f t="shared" si="1171"/>
        <v>45708</v>
      </c>
      <c r="B1567" s="106">
        <f t="shared" si="1158"/>
        <v>450.43410278429553</v>
      </c>
      <c r="C1567" s="2">
        <f t="shared" si="1172"/>
        <v>342.70443545000001</v>
      </c>
      <c r="D1567" s="2">
        <f t="shared" si="1173"/>
        <v>159.83965168000006</v>
      </c>
      <c r="E1567" s="106">
        <f t="shared" si="1159"/>
        <v>182.86478376999995</v>
      </c>
      <c r="F1567" s="21">
        <f t="shared" si="1174"/>
        <v>7100.5</v>
      </c>
      <c r="G1567" s="108">
        <f t="shared" si="1175"/>
        <v>7111.86</v>
      </c>
      <c r="H1567" s="109">
        <f t="shared" si="1154"/>
        <v>45652</v>
      </c>
      <c r="I1567" s="109">
        <f t="shared" si="1184"/>
        <v>45683</v>
      </c>
      <c r="J1567" s="110">
        <f t="shared" si="1160"/>
        <v>1.5998873318778806E-3</v>
      </c>
      <c r="K1567" s="117">
        <f t="shared" si="1185"/>
        <v>45713</v>
      </c>
      <c r="L1567" s="178">
        <f t="shared" si="1187"/>
        <v>31</v>
      </c>
      <c r="M1567" s="178">
        <f t="shared" si="1157"/>
        <v>26</v>
      </c>
      <c r="N1567" s="106">
        <f t="shared" si="1161"/>
        <v>1.00134166</v>
      </c>
      <c r="O1567" s="111">
        <f t="shared" si="1156"/>
        <v>1.0051997699999999</v>
      </c>
      <c r="P1567" s="111">
        <f t="shared" si="1176"/>
        <v>1.3089400852164188</v>
      </c>
      <c r="Q1567" s="106">
        <f t="shared" si="1155"/>
        <v>1.31069623</v>
      </c>
      <c r="R1567" s="106">
        <f t="shared" si="1177"/>
        <v>1.30894008</v>
      </c>
      <c r="S1567" s="106">
        <f t="shared" si="1162"/>
        <v>448.57957114999999</v>
      </c>
      <c r="T1567" s="106">
        <f t="shared" si="1163"/>
        <v>49.380874777191345</v>
      </c>
      <c r="U1567" s="106">
        <f t="shared" si="1164"/>
        <v>56.815398917104176</v>
      </c>
      <c r="V1567" s="106">
        <f t="shared" si="1165"/>
        <v>448.90070914429555</v>
      </c>
      <c r="W1567" s="19">
        <f t="shared" si="1183"/>
        <v>0</v>
      </c>
      <c r="X1567" s="2">
        <f t="shared" si="1166"/>
        <v>0</v>
      </c>
      <c r="Y1567" s="4">
        <f t="shared" si="1167"/>
        <v>0</v>
      </c>
      <c r="Z1567" s="106">
        <f t="shared" si="1181"/>
        <v>0</v>
      </c>
      <c r="AA1567" s="114">
        <f t="shared" si="1178"/>
        <v>0.05</v>
      </c>
      <c r="AB1567" s="112">
        <f t="shared" si="1168"/>
        <v>26</v>
      </c>
      <c r="AC1567" s="178">
        <f t="shared" si="1186"/>
        <v>31</v>
      </c>
      <c r="AD1567" s="11">
        <f t="shared" si="1179"/>
        <v>1.003415886</v>
      </c>
      <c r="AE1567" s="106">
        <f t="shared" si="1182"/>
        <v>1.53229667</v>
      </c>
      <c r="AF1567" s="106">
        <f t="shared" si="1169"/>
        <v>1.5333936399999999</v>
      </c>
      <c r="AG1567" s="106">
        <f t="shared" si="1170"/>
        <v>0</v>
      </c>
      <c r="AH1567" s="115" t="str">
        <f t="shared" si="1124"/>
        <v>A+J=</v>
      </c>
      <c r="AI1567" s="116">
        <f t="shared" si="1180"/>
        <v>45713</v>
      </c>
      <c r="AJ1567" s="10"/>
      <c r="AK1567" s="1"/>
      <c r="AL1567" s="10"/>
      <c r="AM1567" s="1"/>
      <c r="AN1567" s="1"/>
      <c r="AO1567" s="3"/>
      <c r="AP1567" s="3"/>
      <c r="AQ1567" s="4"/>
      <c r="AR1567" s="4"/>
      <c r="AS1567" s="4"/>
      <c r="AT1567" s="4"/>
      <c r="AU1567" s="4"/>
      <c r="AV1567" s="4"/>
      <c r="AW1567" s="1"/>
      <c r="AX1567" s="1"/>
      <c r="AY1567" s="1"/>
      <c r="AZ1567" s="1"/>
      <c r="BA1567" s="1"/>
      <c r="BB1567" s="1"/>
      <c r="BC1567" s="1"/>
      <c r="BD1567" s="1"/>
      <c r="BE1567" s="1"/>
      <c r="BG1567" s="1"/>
      <c r="BH1567" s="1"/>
    </row>
    <row r="1568" spans="1:60" ht="15" customHeight="1" x14ac:dyDescent="0.25">
      <c r="A1568" s="105">
        <f t="shared" si="1171"/>
        <v>45709</v>
      </c>
      <c r="B1568" s="106">
        <f t="shared" si="1158"/>
        <v>450.5055894636784</v>
      </c>
      <c r="C1568" s="2">
        <f t="shared" si="1172"/>
        <v>342.70443545000001</v>
      </c>
      <c r="D1568" s="2">
        <f t="shared" si="1173"/>
        <v>159.83965168000006</v>
      </c>
      <c r="E1568" s="106">
        <f t="shared" si="1159"/>
        <v>182.86478376999995</v>
      </c>
      <c r="F1568" s="21">
        <f t="shared" si="1174"/>
        <v>7100.5</v>
      </c>
      <c r="G1568" s="108">
        <f t="shared" si="1175"/>
        <v>7111.86</v>
      </c>
      <c r="H1568" s="109">
        <f t="shared" si="1154"/>
        <v>45652</v>
      </c>
      <c r="I1568" s="109">
        <f t="shared" si="1184"/>
        <v>45683</v>
      </c>
      <c r="J1568" s="110">
        <f t="shared" si="1160"/>
        <v>1.5998873318778806E-3</v>
      </c>
      <c r="K1568" s="117">
        <f t="shared" si="1185"/>
        <v>45713</v>
      </c>
      <c r="L1568" s="178">
        <f t="shared" si="1187"/>
        <v>31</v>
      </c>
      <c r="M1568" s="178">
        <f t="shared" si="1157"/>
        <v>27</v>
      </c>
      <c r="N1568" s="106">
        <f t="shared" si="1161"/>
        <v>1.0013932999999999</v>
      </c>
      <c r="O1568" s="111">
        <f t="shared" si="1156"/>
        <v>1.0051997699999999</v>
      </c>
      <c r="P1568" s="111">
        <f t="shared" si="1176"/>
        <v>1.3089400852164188</v>
      </c>
      <c r="Q1568" s="106">
        <f t="shared" si="1155"/>
        <v>1.31076383</v>
      </c>
      <c r="R1568" s="106">
        <f t="shared" si="1177"/>
        <v>1.30894008</v>
      </c>
      <c r="S1568" s="106">
        <f t="shared" si="1162"/>
        <v>448.57957114999999</v>
      </c>
      <c r="T1568" s="106">
        <f t="shared" si="1163"/>
        <v>49.380874777191345</v>
      </c>
      <c r="U1568" s="106">
        <f t="shared" si="1164"/>
        <v>56.827760576487016</v>
      </c>
      <c r="V1568" s="106">
        <f t="shared" si="1165"/>
        <v>448.91307080367841</v>
      </c>
      <c r="W1568" s="19">
        <f t="shared" si="1183"/>
        <v>0</v>
      </c>
      <c r="X1568" s="2">
        <f t="shared" si="1166"/>
        <v>0</v>
      </c>
      <c r="Y1568" s="4">
        <f t="shared" si="1167"/>
        <v>0</v>
      </c>
      <c r="Z1568" s="106">
        <f t="shared" si="1181"/>
        <v>0</v>
      </c>
      <c r="AA1568" s="114">
        <f t="shared" si="1178"/>
        <v>0.05</v>
      </c>
      <c r="AB1568" s="112">
        <f t="shared" si="1168"/>
        <v>27</v>
      </c>
      <c r="AC1568" s="178">
        <f t="shared" si="1186"/>
        <v>31</v>
      </c>
      <c r="AD1568" s="11">
        <f t="shared" si="1179"/>
        <v>1.003547499</v>
      </c>
      <c r="AE1568" s="106">
        <f t="shared" si="1182"/>
        <v>1.59133558</v>
      </c>
      <c r="AF1568" s="106">
        <f t="shared" si="1169"/>
        <v>1.5925186600000001</v>
      </c>
      <c r="AG1568" s="106">
        <f t="shared" si="1170"/>
        <v>0</v>
      </c>
      <c r="AH1568" s="115" t="str">
        <f t="shared" si="1124"/>
        <v>A+J=</v>
      </c>
      <c r="AI1568" s="116">
        <f t="shared" si="1180"/>
        <v>45713</v>
      </c>
      <c r="AJ1568" s="10"/>
      <c r="AK1568" s="1"/>
      <c r="AL1568" s="10"/>
      <c r="AM1568" s="1"/>
      <c r="AN1568" s="1"/>
      <c r="AO1568" s="3"/>
      <c r="AP1568" s="3"/>
      <c r="AQ1568" s="4"/>
      <c r="AR1568" s="4"/>
      <c r="AS1568" s="4"/>
      <c r="AT1568" s="4"/>
      <c r="AU1568" s="4"/>
      <c r="AV1568" s="4"/>
      <c r="AW1568" s="1"/>
      <c r="AX1568" s="1"/>
      <c r="AY1568" s="1"/>
      <c r="AZ1568" s="1"/>
      <c r="BA1568" s="1"/>
      <c r="BB1568" s="1"/>
      <c r="BC1568" s="1"/>
      <c r="BD1568" s="1"/>
      <c r="BE1568" s="1"/>
      <c r="BG1568" s="1"/>
      <c r="BH1568" s="1"/>
    </row>
    <row r="1569" spans="1:60" ht="15" customHeight="1" x14ac:dyDescent="0.25">
      <c r="A1569" s="105">
        <f t="shared" si="1171"/>
        <v>45710</v>
      </c>
      <c r="B1569" s="106">
        <f t="shared" si="1158"/>
        <v>450.57708520441338</v>
      </c>
      <c r="C1569" s="2">
        <f t="shared" si="1172"/>
        <v>342.70443545000001</v>
      </c>
      <c r="D1569" s="2">
        <f t="shared" si="1173"/>
        <v>159.83965168000006</v>
      </c>
      <c r="E1569" s="106">
        <f t="shared" si="1159"/>
        <v>182.86478376999995</v>
      </c>
      <c r="F1569" s="21">
        <f t="shared" si="1174"/>
        <v>7100.5</v>
      </c>
      <c r="G1569" s="108">
        <f t="shared" si="1175"/>
        <v>7111.86</v>
      </c>
      <c r="H1569" s="109">
        <f t="shared" si="1154"/>
        <v>45652</v>
      </c>
      <c r="I1569" s="109">
        <f t="shared" si="1184"/>
        <v>45683</v>
      </c>
      <c r="J1569" s="110">
        <f t="shared" si="1160"/>
        <v>1.5998873318778806E-3</v>
      </c>
      <c r="K1569" s="117">
        <f t="shared" si="1185"/>
        <v>45713</v>
      </c>
      <c r="L1569" s="178">
        <f t="shared" si="1187"/>
        <v>31</v>
      </c>
      <c r="M1569" s="178">
        <f t="shared" si="1157"/>
        <v>28</v>
      </c>
      <c r="N1569" s="106">
        <f t="shared" si="1161"/>
        <v>1.0014449400000001</v>
      </c>
      <c r="O1569" s="111">
        <f t="shared" si="1156"/>
        <v>1.0051997699999999</v>
      </c>
      <c r="P1569" s="111">
        <f t="shared" si="1176"/>
        <v>1.3089400852164188</v>
      </c>
      <c r="Q1569" s="106">
        <f t="shared" si="1155"/>
        <v>1.31083142</v>
      </c>
      <c r="R1569" s="106">
        <f t="shared" si="1177"/>
        <v>1.30894008</v>
      </c>
      <c r="S1569" s="106">
        <f t="shared" si="1162"/>
        <v>448.57957114999999</v>
      </c>
      <c r="T1569" s="106">
        <f t="shared" si="1163"/>
        <v>49.380874777191345</v>
      </c>
      <c r="U1569" s="106">
        <f t="shared" si="1164"/>
        <v>56.840120407222031</v>
      </c>
      <c r="V1569" s="106">
        <f t="shared" si="1165"/>
        <v>448.92543063441337</v>
      </c>
      <c r="W1569" s="19">
        <f t="shared" si="1183"/>
        <v>0</v>
      </c>
      <c r="X1569" s="2">
        <f t="shared" si="1166"/>
        <v>0</v>
      </c>
      <c r="Y1569" s="4">
        <f t="shared" si="1167"/>
        <v>0</v>
      </c>
      <c r="Z1569" s="106">
        <f t="shared" si="1181"/>
        <v>0</v>
      </c>
      <c r="AA1569" s="114">
        <f t="shared" si="1178"/>
        <v>0.05</v>
      </c>
      <c r="AB1569" s="112">
        <f t="shared" si="1168"/>
        <v>28</v>
      </c>
      <c r="AC1569" s="178">
        <f t="shared" si="1186"/>
        <v>31</v>
      </c>
      <c r="AD1569" s="11">
        <f t="shared" si="1179"/>
        <v>1.003679129</v>
      </c>
      <c r="AE1569" s="106">
        <f t="shared" si="1182"/>
        <v>1.6503821000000001</v>
      </c>
      <c r="AF1569" s="106">
        <f t="shared" si="1169"/>
        <v>1.65165457</v>
      </c>
      <c r="AG1569" s="106">
        <f t="shared" si="1170"/>
        <v>0</v>
      </c>
      <c r="AH1569" s="115" t="str">
        <f t="shared" si="1124"/>
        <v>A+J=</v>
      </c>
      <c r="AI1569" s="116">
        <f t="shared" si="1180"/>
        <v>45713</v>
      </c>
      <c r="AJ1569" s="10"/>
      <c r="AK1569" s="1"/>
      <c r="AL1569" s="10"/>
      <c r="AM1569" s="1"/>
      <c r="AN1569" s="1"/>
      <c r="AO1569" s="3"/>
      <c r="AP1569" s="3"/>
      <c r="AQ1569" s="4"/>
      <c r="AR1569" s="4"/>
      <c r="AS1569" s="4"/>
      <c r="AT1569" s="4"/>
      <c r="AU1569" s="4"/>
      <c r="AV1569" s="4"/>
      <c r="AW1569" s="1"/>
      <c r="AX1569" s="1"/>
      <c r="AY1569" s="1"/>
      <c r="AZ1569" s="1"/>
      <c r="BA1569" s="1"/>
      <c r="BB1569" s="1"/>
      <c r="BC1569" s="1"/>
      <c r="BD1569" s="1"/>
      <c r="BE1569" s="1"/>
      <c r="BG1569" s="1"/>
      <c r="BH1569" s="1"/>
    </row>
    <row r="1570" spans="1:60" ht="15" customHeight="1" x14ac:dyDescent="0.25">
      <c r="A1570" s="105">
        <f t="shared" si="1171"/>
        <v>45711</v>
      </c>
      <c r="B1570" s="106">
        <f t="shared" si="1158"/>
        <v>450.6485959424441</v>
      </c>
      <c r="C1570" s="2">
        <f t="shared" si="1172"/>
        <v>342.70443545000001</v>
      </c>
      <c r="D1570" s="2">
        <f t="shared" si="1173"/>
        <v>159.83965168000006</v>
      </c>
      <c r="E1570" s="106">
        <f t="shared" si="1159"/>
        <v>182.86478376999995</v>
      </c>
      <c r="F1570" s="21">
        <f t="shared" si="1174"/>
        <v>7100.5</v>
      </c>
      <c r="G1570" s="108">
        <f t="shared" si="1175"/>
        <v>7111.86</v>
      </c>
      <c r="H1570" s="109">
        <f t="shared" si="1154"/>
        <v>45652</v>
      </c>
      <c r="I1570" s="109">
        <f t="shared" si="1184"/>
        <v>45683</v>
      </c>
      <c r="J1570" s="110">
        <f t="shared" si="1160"/>
        <v>1.5998873318778806E-3</v>
      </c>
      <c r="K1570" s="117">
        <f t="shared" si="1185"/>
        <v>45713</v>
      </c>
      <c r="L1570" s="178">
        <f t="shared" si="1187"/>
        <v>31</v>
      </c>
      <c r="M1570" s="178">
        <f t="shared" si="1157"/>
        <v>29</v>
      </c>
      <c r="N1570" s="106">
        <f t="shared" si="1161"/>
        <v>1.0014965899999999</v>
      </c>
      <c r="O1570" s="111">
        <f t="shared" si="1156"/>
        <v>1.0051997699999999</v>
      </c>
      <c r="P1570" s="111">
        <f t="shared" si="1176"/>
        <v>1.3089400852164188</v>
      </c>
      <c r="Q1570" s="106">
        <f t="shared" si="1155"/>
        <v>1.3108990300000001</v>
      </c>
      <c r="R1570" s="106">
        <f t="shared" si="1177"/>
        <v>1.30894008</v>
      </c>
      <c r="S1570" s="106">
        <f t="shared" si="1162"/>
        <v>448.57957114999999</v>
      </c>
      <c r="T1570" s="106">
        <f t="shared" si="1163"/>
        <v>49.380874777191345</v>
      </c>
      <c r="U1570" s="106">
        <f t="shared" si="1164"/>
        <v>56.852483895252739</v>
      </c>
      <c r="V1570" s="106">
        <f t="shared" si="1165"/>
        <v>448.93779412244413</v>
      </c>
      <c r="W1570" s="19">
        <f t="shared" si="1183"/>
        <v>0</v>
      </c>
      <c r="X1570" s="2">
        <f t="shared" si="1166"/>
        <v>0</v>
      </c>
      <c r="Y1570" s="4">
        <f t="shared" si="1167"/>
        <v>0</v>
      </c>
      <c r="Z1570" s="106">
        <f t="shared" si="1181"/>
        <v>0</v>
      </c>
      <c r="AA1570" s="114">
        <f t="shared" si="1178"/>
        <v>0.05</v>
      </c>
      <c r="AB1570" s="112">
        <f t="shared" si="1168"/>
        <v>29</v>
      </c>
      <c r="AC1570" s="178">
        <f t="shared" si="1186"/>
        <v>31</v>
      </c>
      <c r="AD1570" s="11">
        <f t="shared" si="1179"/>
        <v>1.003810777</v>
      </c>
      <c r="AE1570" s="106">
        <f t="shared" si="1182"/>
        <v>1.7094367100000001</v>
      </c>
      <c r="AF1570" s="106">
        <f t="shared" si="1169"/>
        <v>1.7108018199999999</v>
      </c>
      <c r="AG1570" s="106">
        <f t="shared" si="1170"/>
        <v>0</v>
      </c>
      <c r="AH1570" s="115" t="str">
        <f t="shared" ref="AH1570:AH1633" si="1188">AH1569</f>
        <v>A+J=</v>
      </c>
      <c r="AI1570" s="116">
        <f t="shared" si="1180"/>
        <v>45713</v>
      </c>
      <c r="AJ1570" s="10"/>
      <c r="AK1570" s="1"/>
      <c r="AL1570" s="10"/>
      <c r="AM1570" s="1"/>
      <c r="AN1570" s="1"/>
      <c r="AO1570" s="3"/>
      <c r="AP1570" s="3"/>
      <c r="AQ1570" s="4"/>
      <c r="AR1570" s="4"/>
      <c r="AS1570" s="4"/>
      <c r="AT1570" s="4"/>
      <c r="AU1570" s="4"/>
      <c r="AV1570" s="4"/>
      <c r="AW1570" s="1"/>
      <c r="AX1570" s="1"/>
      <c r="AY1570" s="1"/>
      <c r="AZ1570" s="1"/>
      <c r="BA1570" s="1"/>
      <c r="BB1570" s="1"/>
      <c r="BC1570" s="1"/>
      <c r="BD1570" s="1"/>
      <c r="BE1570" s="1"/>
      <c r="BG1570" s="1"/>
      <c r="BH1570" s="1"/>
    </row>
    <row r="1571" spans="1:60" ht="15" customHeight="1" x14ac:dyDescent="0.25">
      <c r="A1571" s="105">
        <f t="shared" si="1171"/>
        <v>45712</v>
      </c>
      <c r="B1571" s="106">
        <f t="shared" si="1158"/>
        <v>450.72011389317908</v>
      </c>
      <c r="C1571" s="2">
        <f t="shared" si="1172"/>
        <v>342.70443545000001</v>
      </c>
      <c r="D1571" s="2">
        <f t="shared" si="1173"/>
        <v>159.83965168000006</v>
      </c>
      <c r="E1571" s="106">
        <f t="shared" si="1159"/>
        <v>182.86478376999995</v>
      </c>
      <c r="F1571" s="21">
        <f t="shared" si="1174"/>
        <v>7100.5</v>
      </c>
      <c r="G1571" s="108">
        <f t="shared" si="1175"/>
        <v>7111.86</v>
      </c>
      <c r="H1571" s="109">
        <f t="shared" si="1154"/>
        <v>45652</v>
      </c>
      <c r="I1571" s="109">
        <f t="shared" si="1184"/>
        <v>45683</v>
      </c>
      <c r="J1571" s="110">
        <f t="shared" si="1160"/>
        <v>1.5998873318778806E-3</v>
      </c>
      <c r="K1571" s="117">
        <f t="shared" si="1185"/>
        <v>45713</v>
      </c>
      <c r="L1571" s="178">
        <f t="shared" si="1187"/>
        <v>31</v>
      </c>
      <c r="M1571" s="178">
        <f t="shared" si="1157"/>
        <v>30</v>
      </c>
      <c r="N1571" s="106">
        <f t="shared" si="1161"/>
        <v>1.00154823</v>
      </c>
      <c r="O1571" s="111">
        <f t="shared" si="1156"/>
        <v>1.0051997699999999</v>
      </c>
      <c r="P1571" s="111">
        <f t="shared" si="1176"/>
        <v>1.3089400852164188</v>
      </c>
      <c r="Q1571" s="106">
        <f t="shared" si="1155"/>
        <v>1.3109666200000001</v>
      </c>
      <c r="R1571" s="106">
        <f t="shared" si="1177"/>
        <v>1.30894008</v>
      </c>
      <c r="S1571" s="106">
        <f t="shared" si="1162"/>
        <v>448.57957114999999</v>
      </c>
      <c r="T1571" s="106">
        <f t="shared" si="1163"/>
        <v>49.380874777191345</v>
      </c>
      <c r="U1571" s="106">
        <f t="shared" si="1164"/>
        <v>56.864843725987754</v>
      </c>
      <c r="V1571" s="106">
        <f t="shared" si="1165"/>
        <v>448.9501539531791</v>
      </c>
      <c r="W1571" s="19">
        <f t="shared" si="1183"/>
        <v>0</v>
      </c>
      <c r="X1571" s="2">
        <f t="shared" si="1166"/>
        <v>0</v>
      </c>
      <c r="Y1571" s="4">
        <f t="shared" si="1167"/>
        <v>0</v>
      </c>
      <c r="Z1571" s="106">
        <f t="shared" si="1181"/>
        <v>0</v>
      </c>
      <c r="AA1571" s="114">
        <f t="shared" si="1178"/>
        <v>0.05</v>
      </c>
      <c r="AB1571" s="112">
        <f t="shared" si="1168"/>
        <v>30</v>
      </c>
      <c r="AC1571" s="178">
        <f t="shared" si="1186"/>
        <v>31</v>
      </c>
      <c r="AD1571" s="11">
        <f t="shared" si="1179"/>
        <v>1.003942442</v>
      </c>
      <c r="AE1571" s="106">
        <f t="shared" si="1182"/>
        <v>1.76849894</v>
      </c>
      <c r="AF1571" s="106">
        <f t="shared" si="1169"/>
        <v>1.7699599399999999</v>
      </c>
      <c r="AG1571" s="106">
        <f t="shared" si="1170"/>
        <v>0</v>
      </c>
      <c r="AH1571" s="115" t="str">
        <f t="shared" si="1188"/>
        <v>A+J=</v>
      </c>
      <c r="AI1571" s="116">
        <f t="shared" si="1180"/>
        <v>45713</v>
      </c>
      <c r="AJ1571" s="10"/>
      <c r="AK1571" s="1"/>
      <c r="AL1571" s="10"/>
      <c r="AM1571" s="1"/>
      <c r="AN1571" s="1"/>
      <c r="AO1571" s="3"/>
      <c r="AP1571" s="3"/>
      <c r="AQ1571" s="4"/>
      <c r="AR1571" s="4"/>
      <c r="AS1571" s="4"/>
      <c r="AT1571" s="4"/>
      <c r="AU1571" s="4"/>
      <c r="AV1571" s="4"/>
      <c r="AW1571" s="1"/>
      <c r="AX1571" s="1"/>
      <c r="AY1571" s="1"/>
      <c r="AZ1571" s="1"/>
      <c r="BA1571" s="1"/>
      <c r="BB1571" s="1"/>
      <c r="BC1571" s="1"/>
      <c r="BD1571" s="1"/>
      <c r="BE1571" s="1"/>
      <c r="BG1571" s="1"/>
      <c r="BH1571" s="1"/>
    </row>
    <row r="1572" spans="1:60" ht="15" customHeight="1" x14ac:dyDescent="0.25">
      <c r="A1572" s="105">
        <f t="shared" si="1171"/>
        <v>45713</v>
      </c>
      <c r="B1572" s="106">
        <f t="shared" si="1158"/>
        <v>450.79164640120979</v>
      </c>
      <c r="C1572" s="2">
        <f t="shared" si="1172"/>
        <v>342.70443545000001</v>
      </c>
      <c r="D1572" s="2">
        <f t="shared" si="1173"/>
        <v>159.83965168000006</v>
      </c>
      <c r="E1572" s="106">
        <f t="shared" si="1159"/>
        <v>182.86478376999995</v>
      </c>
      <c r="F1572" s="21">
        <f t="shared" si="1174"/>
        <v>7100.5</v>
      </c>
      <c r="G1572" s="108">
        <f t="shared" si="1175"/>
        <v>7111.86</v>
      </c>
      <c r="H1572" s="109">
        <f t="shared" si="1154"/>
        <v>45652</v>
      </c>
      <c r="I1572" s="109">
        <f t="shared" si="1184"/>
        <v>45683</v>
      </c>
      <c r="J1572" s="110">
        <f t="shared" si="1160"/>
        <v>1.5998873318778806E-3</v>
      </c>
      <c r="K1572" s="117">
        <f t="shared" si="1185"/>
        <v>45713</v>
      </c>
      <c r="L1572" s="178">
        <f t="shared" si="1187"/>
        <v>31</v>
      </c>
      <c r="M1572" s="178">
        <f t="shared" si="1157"/>
        <v>31</v>
      </c>
      <c r="N1572" s="106">
        <f t="shared" si="1161"/>
        <v>1.0015998800000001</v>
      </c>
      <c r="O1572" s="111">
        <f t="shared" si="1156"/>
        <v>1.0051997699999999</v>
      </c>
      <c r="P1572" s="111">
        <f t="shared" si="1176"/>
        <v>1.3089400852164188</v>
      </c>
      <c r="Q1572" s="106">
        <f t="shared" si="1155"/>
        <v>1.31103423</v>
      </c>
      <c r="R1572" s="106">
        <f t="shared" si="1177"/>
        <v>1.30894008</v>
      </c>
      <c r="S1572" s="106">
        <f t="shared" si="1162"/>
        <v>448.57957114999999</v>
      </c>
      <c r="T1572" s="106">
        <f t="shared" si="1163"/>
        <v>49.380874777191345</v>
      </c>
      <c r="U1572" s="106">
        <f t="shared" si="1164"/>
        <v>56.877207214018426</v>
      </c>
      <c r="V1572" s="106">
        <f t="shared" si="1165"/>
        <v>448.9625174412098</v>
      </c>
      <c r="W1572" s="19">
        <f t="shared" si="1183"/>
        <v>52</v>
      </c>
      <c r="X1572" s="2">
        <f t="shared" si="1166"/>
        <v>14.380220810000001</v>
      </c>
      <c r="Y1572" s="4">
        <f t="shared" si="1167"/>
        <v>4.1960999999999998E-2</v>
      </c>
      <c r="Z1572" s="106">
        <f t="shared" si="1181"/>
        <v>18.822847379999999</v>
      </c>
      <c r="AA1572" s="114">
        <f t="shared" si="1178"/>
        <v>0.05</v>
      </c>
      <c r="AB1572" s="112">
        <f t="shared" si="1168"/>
        <v>31</v>
      </c>
      <c r="AC1572" s="178">
        <f t="shared" si="1186"/>
        <v>31</v>
      </c>
      <c r="AD1572" s="11">
        <f t="shared" si="1179"/>
        <v>1.004074124</v>
      </c>
      <c r="AE1572" s="106">
        <f t="shared" si="1182"/>
        <v>1.8275687899999999</v>
      </c>
      <c r="AF1572" s="106">
        <f t="shared" si="1169"/>
        <v>1.82912896</v>
      </c>
      <c r="AG1572" s="106">
        <f t="shared" si="1170"/>
        <v>20.65041617</v>
      </c>
      <c r="AH1572" s="115" t="str">
        <f t="shared" si="1188"/>
        <v>A+J=</v>
      </c>
      <c r="AI1572" s="116">
        <f t="shared" si="1180"/>
        <v>45713</v>
      </c>
      <c r="AJ1572" s="10"/>
      <c r="AK1572" s="1"/>
      <c r="AL1572" s="10"/>
      <c r="AM1572" s="1"/>
      <c r="AN1572" s="1"/>
      <c r="AO1572" s="3"/>
      <c r="AP1572" s="3"/>
      <c r="AQ1572" s="4"/>
      <c r="AR1572" s="4"/>
      <c r="AS1572" s="4"/>
      <c r="AT1572" s="4"/>
      <c r="AU1572" s="4"/>
      <c r="AV1572" s="4"/>
      <c r="AW1572" s="1"/>
      <c r="AX1572" s="1"/>
      <c r="AY1572" s="1"/>
      <c r="AZ1572" s="1"/>
      <c r="BA1572" s="1"/>
      <c r="BB1572" s="1"/>
      <c r="BC1572" s="1"/>
      <c r="BD1572" s="1"/>
      <c r="BE1572" s="1"/>
      <c r="BG1572" s="1"/>
      <c r="BH1572" s="1"/>
    </row>
    <row r="1573" spans="1:60" ht="15" customHeight="1" x14ac:dyDescent="0.25">
      <c r="A1573" s="105">
        <f t="shared" si="1171"/>
        <v>45714</v>
      </c>
      <c r="B1573" s="106">
        <f t="shared" si="1158"/>
        <v>430.31361775134553</v>
      </c>
      <c r="C1573" s="2">
        <f t="shared" si="1172"/>
        <v>328.32421463999998</v>
      </c>
      <c r="D1573" s="2">
        <f t="shared" si="1173"/>
        <v>145.45943087000009</v>
      </c>
      <c r="E1573" s="106">
        <f t="shared" si="1159"/>
        <v>182.86478376999989</v>
      </c>
      <c r="F1573" s="21">
        <f t="shared" si="1174"/>
        <v>7111.86</v>
      </c>
      <c r="G1573" s="108">
        <f t="shared" si="1175"/>
        <v>7205.03</v>
      </c>
      <c r="H1573" s="109">
        <f t="shared" si="1154"/>
        <v>45683</v>
      </c>
      <c r="I1573" s="109">
        <f t="shared" si="1184"/>
        <v>45714</v>
      </c>
      <c r="J1573" s="110">
        <f t="shared" si="1160"/>
        <v>1.3100651587629741E-2</v>
      </c>
      <c r="K1573" s="117">
        <f t="shared" si="1185"/>
        <v>45741</v>
      </c>
      <c r="L1573" s="178">
        <f t="shared" si="1187"/>
        <v>28</v>
      </c>
      <c r="M1573" s="178">
        <f t="shared" si="1157"/>
        <v>1</v>
      </c>
      <c r="N1573" s="106">
        <f t="shared" si="1161"/>
        <v>1.00046495</v>
      </c>
      <c r="O1573" s="111">
        <f t="shared" si="1156"/>
        <v>1.0015998800000001</v>
      </c>
      <c r="P1573" s="111">
        <f t="shared" si="1176"/>
        <v>1.3110342322799551</v>
      </c>
      <c r="Q1573" s="106">
        <f t="shared" si="1155"/>
        <v>1.31164379</v>
      </c>
      <c r="R1573" s="106">
        <f t="shared" si="1177"/>
        <v>1.30894008</v>
      </c>
      <c r="S1573" s="106">
        <f t="shared" si="1162"/>
        <v>429.75672377000001</v>
      </c>
      <c r="T1573" s="106">
        <f t="shared" si="1163"/>
        <v>44.938248209732294</v>
      </c>
      <c r="U1573" s="106">
        <f t="shared" si="1164"/>
        <v>56.988674271613249</v>
      </c>
      <c r="V1573" s="106">
        <f t="shared" si="1165"/>
        <v>430.25113712134555</v>
      </c>
      <c r="W1573" s="19">
        <f t="shared" si="1183"/>
        <v>0</v>
      </c>
      <c r="X1573" s="2">
        <f t="shared" si="1166"/>
        <v>0</v>
      </c>
      <c r="Y1573" s="4">
        <f t="shared" si="1167"/>
        <v>0</v>
      </c>
      <c r="Z1573" s="106">
        <f t="shared" si="1181"/>
        <v>0</v>
      </c>
      <c r="AA1573" s="114">
        <f t="shared" si="1178"/>
        <v>0.05</v>
      </c>
      <c r="AB1573" s="112">
        <f t="shared" si="1168"/>
        <v>1</v>
      </c>
      <c r="AC1573" s="178">
        <f t="shared" si="1186"/>
        <v>28</v>
      </c>
      <c r="AD1573" s="11">
        <f t="shared" si="1179"/>
        <v>1.000145219</v>
      </c>
      <c r="AE1573" s="106">
        <f t="shared" si="1182"/>
        <v>6.240884E-2</v>
      </c>
      <c r="AF1573" s="106">
        <f t="shared" si="1169"/>
        <v>6.2480630000000002E-2</v>
      </c>
      <c r="AG1573" s="106">
        <f t="shared" si="1170"/>
        <v>0</v>
      </c>
      <c r="AH1573" s="115" t="str">
        <f t="shared" si="1188"/>
        <v>A+J=</v>
      </c>
      <c r="AI1573" s="116">
        <f t="shared" si="1180"/>
        <v>45741</v>
      </c>
      <c r="AJ1573" s="10"/>
      <c r="AK1573" s="1"/>
      <c r="AL1573" s="10"/>
      <c r="AM1573" s="1"/>
      <c r="AN1573" s="1"/>
      <c r="AO1573" s="3"/>
      <c r="AP1573" s="3"/>
      <c r="AQ1573" s="4"/>
      <c r="AR1573" s="4"/>
      <c r="AS1573" s="4"/>
      <c r="AT1573" s="4"/>
      <c r="AU1573" s="4"/>
      <c r="AV1573" s="4"/>
      <c r="AW1573" s="1"/>
      <c r="AX1573" s="1"/>
      <c r="AY1573" s="1"/>
      <c r="AZ1573" s="1"/>
      <c r="BA1573" s="1"/>
      <c r="BB1573" s="1"/>
      <c r="BC1573" s="1"/>
      <c r="BD1573" s="1"/>
      <c r="BE1573" s="1"/>
      <c r="BG1573" s="1"/>
      <c r="BH1573" s="1"/>
    </row>
    <row r="1574" spans="1:60" ht="15" customHeight="1" x14ac:dyDescent="0.25">
      <c r="A1574" s="105">
        <f t="shared" si="1171"/>
        <v>45715</v>
      </c>
      <c r="B1574" s="106">
        <f t="shared" si="1158"/>
        <v>430.48765851107981</v>
      </c>
      <c r="C1574" s="2">
        <f t="shared" si="1172"/>
        <v>328.32421463999998</v>
      </c>
      <c r="D1574" s="2">
        <f t="shared" si="1173"/>
        <v>145.45943087000009</v>
      </c>
      <c r="E1574" s="106">
        <f t="shared" si="1159"/>
        <v>182.86478376999989</v>
      </c>
      <c r="F1574" s="21">
        <f t="shared" si="1174"/>
        <v>7111.86</v>
      </c>
      <c r="G1574" s="108">
        <f t="shared" si="1175"/>
        <v>7205.03</v>
      </c>
      <c r="H1574" s="109">
        <f t="shared" si="1154"/>
        <v>45683</v>
      </c>
      <c r="I1574" s="109">
        <f t="shared" si="1184"/>
        <v>45714</v>
      </c>
      <c r="J1574" s="110">
        <f t="shared" si="1160"/>
        <v>1.3100651587629741E-2</v>
      </c>
      <c r="K1574" s="117">
        <f t="shared" si="1185"/>
        <v>45741</v>
      </c>
      <c r="L1574" s="178">
        <f t="shared" si="1187"/>
        <v>28</v>
      </c>
      <c r="M1574" s="178">
        <f t="shared" si="1157"/>
        <v>2</v>
      </c>
      <c r="N1574" s="106">
        <f t="shared" si="1161"/>
        <v>1.0009301100000001</v>
      </c>
      <c r="O1574" s="111">
        <f t="shared" si="1156"/>
        <v>1.0015998800000001</v>
      </c>
      <c r="P1574" s="111">
        <f t="shared" si="1176"/>
        <v>1.3110342322799551</v>
      </c>
      <c r="Q1574" s="106">
        <f t="shared" si="1155"/>
        <v>1.3122536300000001</v>
      </c>
      <c r="R1574" s="106">
        <f t="shared" si="1177"/>
        <v>1.30894008</v>
      </c>
      <c r="S1574" s="106">
        <f t="shared" si="1162"/>
        <v>429.75672377000001</v>
      </c>
      <c r="T1574" s="106">
        <f t="shared" si="1163"/>
        <v>44.938248209732294</v>
      </c>
      <c r="U1574" s="106">
        <f t="shared" si="1164"/>
        <v>57.10019253134756</v>
      </c>
      <c r="V1574" s="106">
        <f t="shared" si="1165"/>
        <v>430.36265538107983</v>
      </c>
      <c r="W1574" s="19">
        <f t="shared" si="1183"/>
        <v>0</v>
      </c>
      <c r="X1574" s="2">
        <f t="shared" si="1166"/>
        <v>0</v>
      </c>
      <c r="Y1574" s="4">
        <f t="shared" si="1167"/>
        <v>0</v>
      </c>
      <c r="Z1574" s="106">
        <f t="shared" si="1181"/>
        <v>0</v>
      </c>
      <c r="AA1574" s="114">
        <f t="shared" si="1178"/>
        <v>0.05</v>
      </c>
      <c r="AB1574" s="112">
        <f t="shared" si="1168"/>
        <v>2</v>
      </c>
      <c r="AC1574" s="178">
        <f t="shared" si="1186"/>
        <v>28</v>
      </c>
      <c r="AD1574" s="11">
        <f t="shared" si="1179"/>
        <v>1.00029046</v>
      </c>
      <c r="AE1574" s="106">
        <f t="shared" si="1182"/>
        <v>0.12482712999999999</v>
      </c>
      <c r="AF1574" s="106">
        <f t="shared" si="1169"/>
        <v>0.12500312999999999</v>
      </c>
      <c r="AG1574" s="106">
        <f t="shared" si="1170"/>
        <v>0</v>
      </c>
      <c r="AH1574" s="115" t="str">
        <f t="shared" si="1188"/>
        <v>A+J=</v>
      </c>
      <c r="AI1574" s="116">
        <f t="shared" si="1180"/>
        <v>45741</v>
      </c>
      <c r="AJ1574" s="10"/>
      <c r="AK1574" s="1"/>
      <c r="AL1574" s="10"/>
      <c r="AM1574" s="1"/>
      <c r="AN1574" s="1"/>
      <c r="AO1574" s="3"/>
      <c r="AP1574" s="3"/>
      <c r="AQ1574" s="4"/>
      <c r="AR1574" s="4"/>
      <c r="AS1574" s="4"/>
      <c r="AT1574" s="4"/>
      <c r="AU1574" s="4"/>
      <c r="AV1574" s="4"/>
      <c r="AW1574" s="1"/>
      <c r="AX1574" s="1"/>
      <c r="AY1574" s="1"/>
      <c r="AZ1574" s="1"/>
      <c r="BA1574" s="1"/>
      <c r="BB1574" s="1"/>
      <c r="BC1574" s="1"/>
      <c r="BD1574" s="1"/>
      <c r="BE1574" s="1"/>
      <c r="BG1574" s="1"/>
      <c r="BH1574" s="1"/>
    </row>
    <row r="1575" spans="1:60" ht="15" customHeight="1" x14ac:dyDescent="0.25">
      <c r="A1575" s="105">
        <f t="shared" si="1171"/>
        <v>45716</v>
      </c>
      <c r="B1575" s="106">
        <f t="shared" si="1158"/>
        <v>430.66179333160142</v>
      </c>
      <c r="C1575" s="2">
        <f t="shared" si="1172"/>
        <v>328.32421463999998</v>
      </c>
      <c r="D1575" s="2">
        <f t="shared" si="1173"/>
        <v>145.45943087000009</v>
      </c>
      <c r="E1575" s="106">
        <f t="shared" si="1159"/>
        <v>182.86478376999989</v>
      </c>
      <c r="F1575" s="21">
        <f t="shared" si="1174"/>
        <v>7111.86</v>
      </c>
      <c r="G1575" s="108">
        <f t="shared" si="1175"/>
        <v>7205.03</v>
      </c>
      <c r="H1575" s="109">
        <f t="shared" si="1154"/>
        <v>45683</v>
      </c>
      <c r="I1575" s="109">
        <f t="shared" si="1184"/>
        <v>45714</v>
      </c>
      <c r="J1575" s="110">
        <f t="shared" si="1160"/>
        <v>1.3100651587629741E-2</v>
      </c>
      <c r="K1575" s="117">
        <f t="shared" si="1185"/>
        <v>45741</v>
      </c>
      <c r="L1575" s="178">
        <f t="shared" si="1187"/>
        <v>28</v>
      </c>
      <c r="M1575" s="178">
        <f t="shared" si="1157"/>
        <v>3</v>
      </c>
      <c r="N1575" s="106">
        <f t="shared" si="1161"/>
        <v>1.0013954899999999</v>
      </c>
      <c r="O1575" s="111">
        <f t="shared" si="1156"/>
        <v>1.0015998800000001</v>
      </c>
      <c r="P1575" s="111">
        <f t="shared" si="1176"/>
        <v>1.3110342322799551</v>
      </c>
      <c r="Q1575" s="106">
        <f t="shared" si="1155"/>
        <v>1.3128637599999999</v>
      </c>
      <c r="R1575" s="106">
        <f t="shared" si="1177"/>
        <v>1.30894008</v>
      </c>
      <c r="S1575" s="106">
        <f t="shared" si="1162"/>
        <v>429.75672377000001</v>
      </c>
      <c r="T1575" s="106">
        <f t="shared" si="1163"/>
        <v>44.938248209732294</v>
      </c>
      <c r="U1575" s="106">
        <f t="shared" si="1164"/>
        <v>57.211763821869127</v>
      </c>
      <c r="V1575" s="106">
        <f t="shared" si="1165"/>
        <v>430.4742266716014</v>
      </c>
      <c r="W1575" s="19">
        <f t="shared" si="1183"/>
        <v>0</v>
      </c>
      <c r="X1575" s="2">
        <f t="shared" si="1166"/>
        <v>0</v>
      </c>
      <c r="Y1575" s="4">
        <f t="shared" si="1167"/>
        <v>0</v>
      </c>
      <c r="Z1575" s="106">
        <f t="shared" si="1181"/>
        <v>0</v>
      </c>
      <c r="AA1575" s="114">
        <f t="shared" si="1178"/>
        <v>0.05</v>
      </c>
      <c r="AB1575" s="112">
        <f t="shared" si="1168"/>
        <v>3</v>
      </c>
      <c r="AC1575" s="178">
        <f t="shared" si="1186"/>
        <v>28</v>
      </c>
      <c r="AD1575" s="11">
        <f t="shared" si="1179"/>
        <v>1.0004357210000001</v>
      </c>
      <c r="AE1575" s="106">
        <f t="shared" si="1182"/>
        <v>0.18725401999999999</v>
      </c>
      <c r="AF1575" s="106">
        <f t="shared" si="1169"/>
        <v>0.18756666</v>
      </c>
      <c r="AG1575" s="106">
        <f t="shared" si="1170"/>
        <v>0</v>
      </c>
      <c r="AH1575" s="115" t="str">
        <f t="shared" si="1188"/>
        <v>A+J=</v>
      </c>
      <c r="AI1575" s="116">
        <f t="shared" si="1180"/>
        <v>45741</v>
      </c>
      <c r="AJ1575" s="10"/>
      <c r="AK1575" s="1"/>
      <c r="AL1575" s="10"/>
      <c r="AM1575" s="1"/>
      <c r="AN1575" s="1"/>
      <c r="AO1575" s="3"/>
      <c r="AP1575" s="3"/>
      <c r="AQ1575" s="4"/>
      <c r="AR1575" s="4"/>
      <c r="AS1575" s="4"/>
      <c r="AT1575" s="4"/>
      <c r="AU1575" s="4"/>
      <c r="AV1575" s="4"/>
      <c r="AW1575" s="1"/>
      <c r="AX1575" s="1"/>
      <c r="AY1575" s="1"/>
      <c r="AZ1575" s="1"/>
      <c r="BA1575" s="1"/>
      <c r="BB1575" s="1"/>
      <c r="BC1575" s="1"/>
      <c r="BD1575" s="1"/>
      <c r="BE1575" s="1"/>
      <c r="BG1575" s="1"/>
      <c r="BH1575" s="1"/>
    </row>
    <row r="1576" spans="1:60" ht="15" customHeight="1" x14ac:dyDescent="0.25">
      <c r="A1576" s="105">
        <f t="shared" si="1171"/>
        <v>45717</v>
      </c>
      <c r="B1576" s="106">
        <f t="shared" si="1158"/>
        <v>430.8360230929103</v>
      </c>
      <c r="C1576" s="2">
        <f t="shared" si="1172"/>
        <v>328.32421463999998</v>
      </c>
      <c r="D1576" s="2">
        <f t="shared" si="1173"/>
        <v>145.45943087000009</v>
      </c>
      <c r="E1576" s="106">
        <f t="shared" si="1159"/>
        <v>182.86478376999989</v>
      </c>
      <c r="F1576" s="21">
        <f t="shared" si="1174"/>
        <v>7111.86</v>
      </c>
      <c r="G1576" s="108">
        <f t="shared" si="1175"/>
        <v>7205.03</v>
      </c>
      <c r="H1576" s="109">
        <f t="shared" ref="H1576:H1639" si="1189">EDATE(I1576,-1)</f>
        <v>45683</v>
      </c>
      <c r="I1576" s="109">
        <f t="shared" si="1184"/>
        <v>45714</v>
      </c>
      <c r="J1576" s="110">
        <f t="shared" si="1160"/>
        <v>1.3100651587629741E-2</v>
      </c>
      <c r="K1576" s="117">
        <f t="shared" si="1185"/>
        <v>45741</v>
      </c>
      <c r="L1576" s="178">
        <f t="shared" si="1187"/>
        <v>28</v>
      </c>
      <c r="M1576" s="178">
        <f t="shared" si="1157"/>
        <v>4</v>
      </c>
      <c r="N1576" s="106">
        <f t="shared" si="1161"/>
        <v>1.00186109</v>
      </c>
      <c r="O1576" s="111">
        <f t="shared" si="1156"/>
        <v>1.0015998800000001</v>
      </c>
      <c r="P1576" s="111">
        <f t="shared" si="1176"/>
        <v>1.3110342322799551</v>
      </c>
      <c r="Q1576" s="106">
        <f t="shared" si="1155"/>
        <v>1.31347418</v>
      </c>
      <c r="R1576" s="106">
        <f t="shared" si="1177"/>
        <v>1.30894008</v>
      </c>
      <c r="S1576" s="106">
        <f t="shared" si="1162"/>
        <v>429.75672377000001</v>
      </c>
      <c r="T1576" s="106">
        <f t="shared" si="1163"/>
        <v>44.938248209732294</v>
      </c>
      <c r="U1576" s="106">
        <f t="shared" si="1164"/>
        <v>57.323388143178029</v>
      </c>
      <c r="V1576" s="106">
        <f t="shared" si="1165"/>
        <v>430.58585099291031</v>
      </c>
      <c r="W1576" s="19">
        <f t="shared" si="1183"/>
        <v>0</v>
      </c>
      <c r="X1576" s="2">
        <f t="shared" si="1166"/>
        <v>0</v>
      </c>
      <c r="Y1576" s="4">
        <f t="shared" si="1167"/>
        <v>0</v>
      </c>
      <c r="Z1576" s="106">
        <f t="shared" si="1181"/>
        <v>0</v>
      </c>
      <c r="AA1576" s="114">
        <f t="shared" si="1178"/>
        <v>0.05</v>
      </c>
      <c r="AB1576" s="112">
        <f t="shared" si="1168"/>
        <v>4</v>
      </c>
      <c r="AC1576" s="178">
        <f t="shared" si="1186"/>
        <v>28</v>
      </c>
      <c r="AD1576" s="11">
        <f t="shared" si="1179"/>
        <v>1.0005810040000001</v>
      </c>
      <c r="AE1576" s="106">
        <f t="shared" si="1182"/>
        <v>0.24969036999999999</v>
      </c>
      <c r="AF1576" s="106">
        <f t="shared" si="1169"/>
        <v>0.25017210000000001</v>
      </c>
      <c r="AG1576" s="106">
        <f t="shared" si="1170"/>
        <v>0</v>
      </c>
      <c r="AH1576" s="115" t="str">
        <f t="shared" si="1188"/>
        <v>A+J=</v>
      </c>
      <c r="AI1576" s="116">
        <f t="shared" si="1180"/>
        <v>45741</v>
      </c>
      <c r="AJ1576" s="10"/>
      <c r="AK1576" s="1"/>
      <c r="AL1576" s="10"/>
      <c r="AM1576" s="1"/>
      <c r="AN1576" s="1"/>
      <c r="AO1576" s="3"/>
      <c r="AP1576" s="3"/>
      <c r="AQ1576" s="4"/>
      <c r="AR1576" s="4"/>
      <c r="AS1576" s="4"/>
      <c r="AT1576" s="4"/>
      <c r="AU1576" s="4"/>
      <c r="AV1576" s="4"/>
      <c r="AW1576" s="1"/>
      <c r="AX1576" s="1"/>
      <c r="AY1576" s="1"/>
      <c r="AZ1576" s="1"/>
      <c r="BA1576" s="1"/>
      <c r="BB1576" s="1"/>
      <c r="BC1576" s="1"/>
      <c r="BD1576" s="1"/>
      <c r="BE1576" s="1"/>
      <c r="BG1576" s="1"/>
      <c r="BH1576" s="1"/>
    </row>
    <row r="1577" spans="1:60" ht="15" customHeight="1" x14ac:dyDescent="0.25">
      <c r="A1577" s="105">
        <f t="shared" si="1171"/>
        <v>45718</v>
      </c>
      <c r="B1577" s="106">
        <f t="shared" si="1158"/>
        <v>431.01034740500648</v>
      </c>
      <c r="C1577" s="2">
        <f t="shared" si="1172"/>
        <v>328.32421463999998</v>
      </c>
      <c r="D1577" s="2">
        <f t="shared" si="1173"/>
        <v>145.45943087000009</v>
      </c>
      <c r="E1577" s="106">
        <f t="shared" si="1159"/>
        <v>182.86478376999989</v>
      </c>
      <c r="F1577" s="21">
        <f t="shared" si="1174"/>
        <v>7111.86</v>
      </c>
      <c r="G1577" s="108">
        <f t="shared" si="1175"/>
        <v>7205.03</v>
      </c>
      <c r="H1577" s="109">
        <f t="shared" si="1189"/>
        <v>45683</v>
      </c>
      <c r="I1577" s="109">
        <f t="shared" si="1184"/>
        <v>45714</v>
      </c>
      <c r="J1577" s="110">
        <f t="shared" si="1160"/>
        <v>1.3100651587629741E-2</v>
      </c>
      <c r="K1577" s="117">
        <f t="shared" si="1185"/>
        <v>45741</v>
      </c>
      <c r="L1577" s="178">
        <f t="shared" si="1187"/>
        <v>28</v>
      </c>
      <c r="M1577" s="178">
        <f t="shared" si="1157"/>
        <v>5</v>
      </c>
      <c r="N1577" s="106">
        <f t="shared" si="1161"/>
        <v>1.0023269100000001</v>
      </c>
      <c r="O1577" s="111">
        <f t="shared" si="1156"/>
        <v>1.0015998800000001</v>
      </c>
      <c r="P1577" s="111">
        <f t="shared" si="1176"/>
        <v>1.3110342322799551</v>
      </c>
      <c r="Q1577" s="106">
        <f t="shared" ref="Q1577:Q1640" si="1190">TRUNC(TRUNC((N1577*P1577),15),8)</f>
        <v>1.3140848899999999</v>
      </c>
      <c r="R1577" s="106">
        <f t="shared" si="1177"/>
        <v>1.30894008</v>
      </c>
      <c r="S1577" s="106">
        <f t="shared" si="1162"/>
        <v>429.75672377000001</v>
      </c>
      <c r="T1577" s="106">
        <f t="shared" si="1163"/>
        <v>44.938248209732294</v>
      </c>
      <c r="U1577" s="106">
        <f t="shared" si="1164"/>
        <v>57.435065495274188</v>
      </c>
      <c r="V1577" s="106">
        <f t="shared" si="1165"/>
        <v>430.6975283450065</v>
      </c>
      <c r="W1577" s="19">
        <f t="shared" si="1183"/>
        <v>0</v>
      </c>
      <c r="X1577" s="2">
        <f t="shared" si="1166"/>
        <v>0</v>
      </c>
      <c r="Y1577" s="4">
        <f t="shared" si="1167"/>
        <v>0</v>
      </c>
      <c r="Z1577" s="106">
        <f t="shared" si="1181"/>
        <v>0</v>
      </c>
      <c r="AA1577" s="114">
        <f t="shared" si="1178"/>
        <v>0.05</v>
      </c>
      <c r="AB1577" s="112">
        <f t="shared" si="1168"/>
        <v>5</v>
      </c>
      <c r="AC1577" s="178">
        <f t="shared" si="1186"/>
        <v>28</v>
      </c>
      <c r="AD1577" s="11">
        <f t="shared" si="1179"/>
        <v>1.000726308</v>
      </c>
      <c r="AE1577" s="106">
        <f t="shared" si="1182"/>
        <v>0.31213573999999999</v>
      </c>
      <c r="AF1577" s="106">
        <f t="shared" si="1169"/>
        <v>0.31281905999999998</v>
      </c>
      <c r="AG1577" s="106">
        <f t="shared" si="1170"/>
        <v>0</v>
      </c>
      <c r="AH1577" s="115" t="str">
        <f t="shared" si="1188"/>
        <v>A+J=</v>
      </c>
      <c r="AI1577" s="116">
        <f t="shared" si="1180"/>
        <v>45741</v>
      </c>
      <c r="AJ1577" s="10"/>
      <c r="AK1577" s="1"/>
      <c r="AL1577" s="10"/>
      <c r="AM1577" s="1"/>
      <c r="AN1577" s="1"/>
      <c r="AO1577" s="3"/>
      <c r="AP1577" s="3"/>
      <c r="AQ1577" s="4"/>
      <c r="AR1577" s="4"/>
      <c r="AS1577" s="4"/>
      <c r="AT1577" s="4"/>
      <c r="AU1577" s="4"/>
      <c r="AV1577" s="4"/>
      <c r="AW1577" s="1"/>
      <c r="AX1577" s="1"/>
      <c r="AY1577" s="1"/>
      <c r="AZ1577" s="1"/>
      <c r="BA1577" s="1"/>
      <c r="BB1577" s="1"/>
      <c r="BC1577" s="1"/>
      <c r="BD1577" s="1"/>
      <c r="BE1577" s="1"/>
      <c r="BG1577" s="1"/>
      <c r="BH1577" s="1"/>
    </row>
    <row r="1578" spans="1:60" ht="15" customHeight="1" x14ac:dyDescent="0.25">
      <c r="A1578" s="105">
        <f t="shared" si="1171"/>
        <v>45719</v>
      </c>
      <c r="B1578" s="106">
        <f t="shared" si="1158"/>
        <v>431.18476263059432</v>
      </c>
      <c r="C1578" s="2">
        <f t="shared" si="1172"/>
        <v>328.32421463999998</v>
      </c>
      <c r="D1578" s="2">
        <f t="shared" si="1173"/>
        <v>145.45943087000009</v>
      </c>
      <c r="E1578" s="106">
        <f t="shared" si="1159"/>
        <v>182.86478376999989</v>
      </c>
      <c r="F1578" s="21">
        <f t="shared" si="1174"/>
        <v>7111.86</v>
      </c>
      <c r="G1578" s="108">
        <f t="shared" si="1175"/>
        <v>7205.03</v>
      </c>
      <c r="H1578" s="109">
        <f t="shared" si="1189"/>
        <v>45683</v>
      </c>
      <c r="I1578" s="109">
        <f t="shared" si="1184"/>
        <v>45714</v>
      </c>
      <c r="J1578" s="110">
        <f t="shared" si="1160"/>
        <v>1.3100651587629741E-2</v>
      </c>
      <c r="K1578" s="117">
        <f t="shared" si="1185"/>
        <v>45741</v>
      </c>
      <c r="L1578" s="178">
        <f t="shared" si="1187"/>
        <v>28</v>
      </c>
      <c r="M1578" s="178">
        <f t="shared" si="1157"/>
        <v>6</v>
      </c>
      <c r="N1578" s="106">
        <f t="shared" si="1161"/>
        <v>1.00279294</v>
      </c>
      <c r="O1578" s="111">
        <f t="shared" ref="O1578:O1641" si="1191">IF(K1578&gt;K1577,N1577,O1577)</f>
        <v>1.0015998800000001</v>
      </c>
      <c r="P1578" s="111">
        <f t="shared" si="1176"/>
        <v>1.3110342322799551</v>
      </c>
      <c r="Q1578" s="106">
        <f t="shared" si="1190"/>
        <v>1.31469587</v>
      </c>
      <c r="R1578" s="106">
        <f t="shared" si="1177"/>
        <v>1.30894008</v>
      </c>
      <c r="S1578" s="106">
        <f t="shared" si="1162"/>
        <v>429.75672377000001</v>
      </c>
      <c r="T1578" s="106">
        <f t="shared" si="1163"/>
        <v>44.938248209732294</v>
      </c>
      <c r="U1578" s="106">
        <f t="shared" si="1164"/>
        <v>57.546792220861995</v>
      </c>
      <c r="V1578" s="106">
        <f t="shared" si="1165"/>
        <v>430.8092550705943</v>
      </c>
      <c r="W1578" s="19">
        <f t="shared" si="1183"/>
        <v>0</v>
      </c>
      <c r="X1578" s="2">
        <f t="shared" si="1166"/>
        <v>0</v>
      </c>
      <c r="Y1578" s="4">
        <f t="shared" si="1167"/>
        <v>0</v>
      </c>
      <c r="Z1578" s="106">
        <f t="shared" si="1181"/>
        <v>0</v>
      </c>
      <c r="AA1578" s="114">
        <f t="shared" si="1178"/>
        <v>0.05</v>
      </c>
      <c r="AB1578" s="112">
        <f t="shared" si="1168"/>
        <v>6</v>
      </c>
      <c r="AC1578" s="178">
        <f t="shared" si="1186"/>
        <v>28</v>
      </c>
      <c r="AD1578" s="11">
        <f t="shared" si="1179"/>
        <v>1.000871633</v>
      </c>
      <c r="AE1578" s="106">
        <f t="shared" si="1182"/>
        <v>0.37459014000000002</v>
      </c>
      <c r="AF1578" s="106">
        <f t="shared" si="1169"/>
        <v>0.37550756000000002</v>
      </c>
      <c r="AG1578" s="106">
        <f t="shared" si="1170"/>
        <v>0</v>
      </c>
      <c r="AH1578" s="115" t="str">
        <f t="shared" si="1188"/>
        <v>A+J=</v>
      </c>
      <c r="AI1578" s="116">
        <f t="shared" si="1180"/>
        <v>45741</v>
      </c>
      <c r="AJ1578" s="10"/>
      <c r="AK1578" s="1"/>
      <c r="AL1578" s="10"/>
      <c r="AM1578" s="1"/>
      <c r="AN1578" s="1"/>
      <c r="AO1578" s="3"/>
      <c r="AP1578" s="3"/>
      <c r="AQ1578" s="4"/>
      <c r="AR1578" s="4"/>
      <c r="AS1578" s="4"/>
      <c r="AT1578" s="4"/>
      <c r="AU1578" s="4"/>
      <c r="AV1578" s="4"/>
      <c r="AW1578" s="1"/>
      <c r="AX1578" s="1"/>
      <c r="AY1578" s="1"/>
      <c r="AZ1578" s="1"/>
      <c r="BA1578" s="1"/>
      <c r="BB1578" s="1"/>
      <c r="BC1578" s="1"/>
      <c r="BD1578" s="1"/>
      <c r="BE1578" s="1"/>
      <c r="BG1578" s="1"/>
      <c r="BH1578" s="1"/>
    </row>
    <row r="1579" spans="1:60" ht="15" customHeight="1" x14ac:dyDescent="0.25">
      <c r="A1579" s="105">
        <f t="shared" si="1171"/>
        <v>45720</v>
      </c>
      <c r="B1579" s="106">
        <f t="shared" si="1158"/>
        <v>431.3592724669694</v>
      </c>
      <c r="C1579" s="2">
        <f t="shared" si="1172"/>
        <v>328.32421463999998</v>
      </c>
      <c r="D1579" s="2">
        <f t="shared" si="1173"/>
        <v>145.45943087000009</v>
      </c>
      <c r="E1579" s="106">
        <f t="shared" si="1159"/>
        <v>182.86478376999989</v>
      </c>
      <c r="F1579" s="21">
        <f t="shared" si="1174"/>
        <v>7111.86</v>
      </c>
      <c r="G1579" s="108">
        <f t="shared" si="1175"/>
        <v>7205.03</v>
      </c>
      <c r="H1579" s="109">
        <f t="shared" si="1189"/>
        <v>45683</v>
      </c>
      <c r="I1579" s="109">
        <f t="shared" si="1184"/>
        <v>45714</v>
      </c>
      <c r="J1579" s="110">
        <f t="shared" si="1160"/>
        <v>1.3100651587629741E-2</v>
      </c>
      <c r="K1579" s="117">
        <f t="shared" si="1185"/>
        <v>45741</v>
      </c>
      <c r="L1579" s="178">
        <f t="shared" si="1187"/>
        <v>28</v>
      </c>
      <c r="M1579" s="178">
        <f t="shared" si="1157"/>
        <v>7</v>
      </c>
      <c r="N1579" s="106">
        <f t="shared" si="1161"/>
        <v>1.0032591900000001</v>
      </c>
      <c r="O1579" s="111">
        <f t="shared" si="1191"/>
        <v>1.0015998800000001</v>
      </c>
      <c r="P1579" s="111">
        <f t="shared" si="1176"/>
        <v>1.3110342322799551</v>
      </c>
      <c r="Q1579" s="106">
        <f t="shared" si="1190"/>
        <v>1.31530714</v>
      </c>
      <c r="R1579" s="106">
        <f t="shared" si="1177"/>
        <v>1.30894008</v>
      </c>
      <c r="S1579" s="106">
        <f t="shared" si="1162"/>
        <v>429.75672377000001</v>
      </c>
      <c r="T1579" s="106">
        <f t="shared" si="1163"/>
        <v>44.938248209732294</v>
      </c>
      <c r="U1579" s="106">
        <f t="shared" si="1164"/>
        <v>57.658571977237088</v>
      </c>
      <c r="V1579" s="106">
        <f t="shared" si="1165"/>
        <v>430.92103482696939</v>
      </c>
      <c r="W1579" s="19">
        <f t="shared" si="1183"/>
        <v>0</v>
      </c>
      <c r="X1579" s="2">
        <f t="shared" si="1166"/>
        <v>0</v>
      </c>
      <c r="Y1579" s="4">
        <f t="shared" si="1167"/>
        <v>0</v>
      </c>
      <c r="Z1579" s="106">
        <f t="shared" si="1181"/>
        <v>0</v>
      </c>
      <c r="AA1579" s="114">
        <f t="shared" si="1178"/>
        <v>0.05</v>
      </c>
      <c r="AB1579" s="112">
        <f t="shared" si="1168"/>
        <v>7</v>
      </c>
      <c r="AC1579" s="178">
        <f t="shared" si="1186"/>
        <v>28</v>
      </c>
      <c r="AD1579" s="11">
        <f t="shared" si="1179"/>
        <v>1.0010169790000001</v>
      </c>
      <c r="AE1579" s="106">
        <f t="shared" si="1182"/>
        <v>0.43705356000000001</v>
      </c>
      <c r="AF1579" s="106">
        <f t="shared" si="1169"/>
        <v>0.43823763999999998</v>
      </c>
      <c r="AG1579" s="106">
        <f t="shared" si="1170"/>
        <v>0</v>
      </c>
      <c r="AH1579" s="115" t="str">
        <f t="shared" si="1188"/>
        <v>A+J=</v>
      </c>
      <c r="AI1579" s="116">
        <f t="shared" si="1180"/>
        <v>45741</v>
      </c>
      <c r="AJ1579" s="10"/>
      <c r="AK1579" s="1"/>
      <c r="AL1579" s="10"/>
      <c r="AM1579" s="1"/>
      <c r="AN1579" s="1"/>
      <c r="AO1579" s="3"/>
      <c r="AP1579" s="3"/>
      <c r="AQ1579" s="4"/>
      <c r="AR1579" s="4"/>
      <c r="AS1579" s="4"/>
      <c r="AT1579" s="4"/>
      <c r="AU1579" s="4"/>
      <c r="AV1579" s="4"/>
      <c r="AW1579" s="1"/>
      <c r="AX1579" s="1"/>
      <c r="AY1579" s="1"/>
      <c r="AZ1579" s="1"/>
      <c r="BA1579" s="1"/>
      <c r="BB1579" s="1"/>
      <c r="BC1579" s="1"/>
      <c r="BD1579" s="1"/>
      <c r="BE1579" s="1"/>
      <c r="BG1579" s="1"/>
      <c r="BH1579" s="1"/>
    </row>
    <row r="1580" spans="1:60" ht="15" customHeight="1" x14ac:dyDescent="0.25">
      <c r="A1580" s="105">
        <f t="shared" si="1171"/>
        <v>45721</v>
      </c>
      <c r="B1580" s="106">
        <f t="shared" si="1158"/>
        <v>431.53387693413174</v>
      </c>
      <c r="C1580" s="2">
        <f t="shared" si="1172"/>
        <v>328.32421463999998</v>
      </c>
      <c r="D1580" s="2">
        <f t="shared" si="1173"/>
        <v>145.45943087000009</v>
      </c>
      <c r="E1580" s="106">
        <f t="shared" si="1159"/>
        <v>182.86478376999989</v>
      </c>
      <c r="F1580" s="21">
        <f t="shared" si="1174"/>
        <v>7111.86</v>
      </c>
      <c r="G1580" s="108">
        <f t="shared" si="1175"/>
        <v>7205.03</v>
      </c>
      <c r="H1580" s="109">
        <f t="shared" si="1189"/>
        <v>45683</v>
      </c>
      <c r="I1580" s="109">
        <f t="shared" si="1184"/>
        <v>45714</v>
      </c>
      <c r="J1580" s="110">
        <f t="shared" si="1160"/>
        <v>1.3100651587629741E-2</v>
      </c>
      <c r="K1580" s="117">
        <f t="shared" si="1185"/>
        <v>45741</v>
      </c>
      <c r="L1580" s="178">
        <f t="shared" si="1187"/>
        <v>28</v>
      </c>
      <c r="M1580" s="178">
        <f t="shared" si="1157"/>
        <v>8</v>
      </c>
      <c r="N1580" s="106">
        <f t="shared" si="1161"/>
        <v>1.00372566</v>
      </c>
      <c r="O1580" s="111">
        <f t="shared" si="1191"/>
        <v>1.0015998800000001</v>
      </c>
      <c r="P1580" s="111">
        <f t="shared" si="1176"/>
        <v>1.3110342322799551</v>
      </c>
      <c r="Q1580" s="106">
        <f t="shared" si="1190"/>
        <v>1.3159187000000001</v>
      </c>
      <c r="R1580" s="106">
        <f t="shared" si="1177"/>
        <v>1.30894008</v>
      </c>
      <c r="S1580" s="106">
        <f t="shared" si="1162"/>
        <v>429.75672377000001</v>
      </c>
      <c r="T1580" s="106">
        <f t="shared" si="1163"/>
        <v>44.938248209732294</v>
      </c>
      <c r="U1580" s="106">
        <f t="shared" si="1164"/>
        <v>57.770404764399487</v>
      </c>
      <c r="V1580" s="106">
        <f t="shared" si="1165"/>
        <v>431.03286761413176</v>
      </c>
      <c r="W1580" s="19">
        <f t="shared" si="1183"/>
        <v>0</v>
      </c>
      <c r="X1580" s="2">
        <f t="shared" si="1166"/>
        <v>0</v>
      </c>
      <c r="Y1580" s="4">
        <f t="shared" si="1167"/>
        <v>0</v>
      </c>
      <c r="Z1580" s="106">
        <f t="shared" si="1181"/>
        <v>0</v>
      </c>
      <c r="AA1580" s="114">
        <f t="shared" si="1178"/>
        <v>0.05</v>
      </c>
      <c r="AB1580" s="112">
        <f t="shared" si="1168"/>
        <v>8</v>
      </c>
      <c r="AC1580" s="178">
        <f t="shared" si="1186"/>
        <v>28</v>
      </c>
      <c r="AD1580" s="11">
        <f t="shared" si="1179"/>
        <v>1.0011623460000001</v>
      </c>
      <c r="AE1580" s="106">
        <f t="shared" si="1182"/>
        <v>0.49952600000000003</v>
      </c>
      <c r="AF1580" s="106">
        <f t="shared" si="1169"/>
        <v>0.50100931999999998</v>
      </c>
      <c r="AG1580" s="106">
        <f t="shared" si="1170"/>
        <v>0</v>
      </c>
      <c r="AH1580" s="115" t="str">
        <f t="shared" si="1188"/>
        <v>A+J=</v>
      </c>
      <c r="AI1580" s="116">
        <f t="shared" si="1180"/>
        <v>45741</v>
      </c>
      <c r="AJ1580" s="10"/>
      <c r="AK1580" s="1"/>
      <c r="AL1580" s="10"/>
      <c r="AM1580" s="1"/>
      <c r="AN1580" s="1"/>
      <c r="AO1580" s="3"/>
      <c r="AP1580" s="3"/>
      <c r="AQ1580" s="4"/>
      <c r="AR1580" s="4"/>
      <c r="AS1580" s="4"/>
      <c r="AT1580" s="4"/>
      <c r="AU1580" s="4"/>
      <c r="AV1580" s="4"/>
      <c r="AW1580" s="1"/>
      <c r="AX1580" s="1"/>
      <c r="AY1580" s="1"/>
      <c r="AZ1580" s="1"/>
      <c r="BA1580" s="1"/>
      <c r="BB1580" s="1"/>
      <c r="BC1580" s="1"/>
      <c r="BD1580" s="1"/>
      <c r="BE1580" s="1"/>
      <c r="BG1580" s="1"/>
      <c r="BH1580" s="1"/>
    </row>
    <row r="1581" spans="1:60" ht="15" customHeight="1" x14ac:dyDescent="0.25">
      <c r="A1581" s="105">
        <f t="shared" si="1171"/>
        <v>45722</v>
      </c>
      <c r="B1581" s="106">
        <f t="shared" si="1158"/>
        <v>431.70857241478575</v>
      </c>
      <c r="C1581" s="2">
        <f t="shared" si="1172"/>
        <v>328.32421463999998</v>
      </c>
      <c r="D1581" s="2">
        <f t="shared" si="1173"/>
        <v>145.45943087000009</v>
      </c>
      <c r="E1581" s="106">
        <f t="shared" si="1159"/>
        <v>182.86478376999989</v>
      </c>
      <c r="F1581" s="21">
        <f t="shared" si="1174"/>
        <v>7111.86</v>
      </c>
      <c r="G1581" s="108">
        <f t="shared" si="1175"/>
        <v>7205.03</v>
      </c>
      <c r="H1581" s="109">
        <f t="shared" si="1189"/>
        <v>45683</v>
      </c>
      <c r="I1581" s="109">
        <f t="shared" si="1184"/>
        <v>45714</v>
      </c>
      <c r="J1581" s="110">
        <f t="shared" si="1160"/>
        <v>1.3100651587629741E-2</v>
      </c>
      <c r="K1581" s="117">
        <f t="shared" si="1185"/>
        <v>45741</v>
      </c>
      <c r="L1581" s="178">
        <f t="shared" si="1187"/>
        <v>28</v>
      </c>
      <c r="M1581" s="178">
        <f t="shared" si="1157"/>
        <v>9</v>
      </c>
      <c r="N1581" s="106">
        <f t="shared" si="1161"/>
        <v>1.0041923399999999</v>
      </c>
      <c r="O1581" s="111">
        <f t="shared" si="1191"/>
        <v>1.0015998800000001</v>
      </c>
      <c r="P1581" s="111">
        <f t="shared" si="1176"/>
        <v>1.3110342322799551</v>
      </c>
      <c r="Q1581" s="106">
        <f t="shared" si="1190"/>
        <v>1.3165305300000001</v>
      </c>
      <c r="R1581" s="106">
        <f t="shared" si="1177"/>
        <v>1.30894008</v>
      </c>
      <c r="S1581" s="106">
        <f t="shared" si="1162"/>
        <v>429.75672377000001</v>
      </c>
      <c r="T1581" s="106">
        <f t="shared" si="1163"/>
        <v>44.938248209732294</v>
      </c>
      <c r="U1581" s="106">
        <f t="shared" si="1164"/>
        <v>57.882286925053478</v>
      </c>
      <c r="V1581" s="106">
        <f t="shared" si="1165"/>
        <v>431.14474977478574</v>
      </c>
      <c r="W1581" s="19">
        <f t="shared" si="1183"/>
        <v>0</v>
      </c>
      <c r="X1581" s="2">
        <f t="shared" si="1166"/>
        <v>0</v>
      </c>
      <c r="Y1581" s="4">
        <f t="shared" si="1167"/>
        <v>0</v>
      </c>
      <c r="Z1581" s="106">
        <f t="shared" si="1181"/>
        <v>0</v>
      </c>
      <c r="AA1581" s="114">
        <f t="shared" si="1178"/>
        <v>0.05</v>
      </c>
      <c r="AB1581" s="112">
        <f t="shared" si="1168"/>
        <v>9</v>
      </c>
      <c r="AC1581" s="178">
        <f t="shared" si="1186"/>
        <v>28</v>
      </c>
      <c r="AD1581" s="11">
        <f t="shared" si="1179"/>
        <v>1.0013077340000001</v>
      </c>
      <c r="AE1581" s="106">
        <f t="shared" si="1182"/>
        <v>0.56200746999999995</v>
      </c>
      <c r="AF1581" s="106">
        <f t="shared" si="1169"/>
        <v>0.56382264000000004</v>
      </c>
      <c r="AG1581" s="106">
        <f t="shared" si="1170"/>
        <v>0</v>
      </c>
      <c r="AH1581" s="115" t="str">
        <f t="shared" si="1188"/>
        <v>A+J=</v>
      </c>
      <c r="AI1581" s="116">
        <f t="shared" si="1180"/>
        <v>45741</v>
      </c>
      <c r="AJ1581" s="10"/>
      <c r="AK1581" s="1"/>
      <c r="AL1581" s="10"/>
      <c r="AM1581" s="1"/>
      <c r="AN1581" s="1"/>
      <c r="AO1581" s="3"/>
      <c r="AP1581" s="3"/>
      <c r="AQ1581" s="4"/>
      <c r="AR1581" s="4"/>
      <c r="AS1581" s="4"/>
      <c r="AT1581" s="4"/>
      <c r="AU1581" s="4"/>
      <c r="AV1581" s="4"/>
      <c r="AW1581" s="1"/>
      <c r="AX1581" s="1"/>
      <c r="AY1581" s="1"/>
      <c r="AZ1581" s="1"/>
      <c r="BA1581" s="1"/>
      <c r="BB1581" s="1"/>
      <c r="BC1581" s="1"/>
      <c r="BD1581" s="1"/>
      <c r="BE1581" s="1"/>
      <c r="BG1581" s="1"/>
      <c r="BH1581" s="1"/>
    </row>
    <row r="1582" spans="1:60" ht="15" customHeight="1" x14ac:dyDescent="0.25">
      <c r="A1582" s="105">
        <f t="shared" si="1171"/>
        <v>45723</v>
      </c>
      <c r="B1582" s="106">
        <f t="shared" si="1158"/>
        <v>431.88336259622707</v>
      </c>
      <c r="C1582" s="2">
        <f t="shared" si="1172"/>
        <v>328.32421463999998</v>
      </c>
      <c r="D1582" s="2">
        <f t="shared" si="1173"/>
        <v>145.45943087000009</v>
      </c>
      <c r="E1582" s="106">
        <f t="shared" si="1159"/>
        <v>182.86478376999989</v>
      </c>
      <c r="F1582" s="21">
        <f t="shared" si="1174"/>
        <v>7111.86</v>
      </c>
      <c r="G1582" s="108">
        <f t="shared" si="1175"/>
        <v>7205.03</v>
      </c>
      <c r="H1582" s="109">
        <f t="shared" si="1189"/>
        <v>45683</v>
      </c>
      <c r="I1582" s="109">
        <f t="shared" si="1184"/>
        <v>45714</v>
      </c>
      <c r="J1582" s="110">
        <f t="shared" si="1160"/>
        <v>1.3100651587629741E-2</v>
      </c>
      <c r="K1582" s="117">
        <f t="shared" si="1185"/>
        <v>45741</v>
      </c>
      <c r="L1582" s="178">
        <f t="shared" si="1187"/>
        <v>28</v>
      </c>
      <c r="M1582" s="178">
        <f t="shared" si="1157"/>
        <v>10</v>
      </c>
      <c r="N1582" s="106">
        <f t="shared" si="1161"/>
        <v>1.0046592400000001</v>
      </c>
      <c r="O1582" s="111">
        <f t="shared" si="1191"/>
        <v>1.0015998800000001</v>
      </c>
      <c r="P1582" s="111">
        <f t="shared" si="1176"/>
        <v>1.3110342322799551</v>
      </c>
      <c r="Q1582" s="106">
        <f t="shared" si="1190"/>
        <v>1.3171426500000001</v>
      </c>
      <c r="R1582" s="106">
        <f t="shared" si="1177"/>
        <v>1.30894008</v>
      </c>
      <c r="S1582" s="106">
        <f t="shared" si="1162"/>
        <v>429.75672377000001</v>
      </c>
      <c r="T1582" s="106">
        <f t="shared" si="1163"/>
        <v>44.938248209732294</v>
      </c>
      <c r="U1582" s="106">
        <f t="shared" si="1164"/>
        <v>57.994222116494768</v>
      </c>
      <c r="V1582" s="106">
        <f t="shared" si="1165"/>
        <v>431.25668496622706</v>
      </c>
      <c r="W1582" s="19">
        <f t="shared" si="1183"/>
        <v>0</v>
      </c>
      <c r="X1582" s="2">
        <f t="shared" si="1166"/>
        <v>0</v>
      </c>
      <c r="Y1582" s="4">
        <f t="shared" si="1167"/>
        <v>0</v>
      </c>
      <c r="Z1582" s="106">
        <f t="shared" si="1181"/>
        <v>0</v>
      </c>
      <c r="AA1582" s="114">
        <f t="shared" si="1178"/>
        <v>0.05</v>
      </c>
      <c r="AB1582" s="112">
        <f t="shared" si="1168"/>
        <v>10</v>
      </c>
      <c r="AC1582" s="178">
        <f t="shared" si="1186"/>
        <v>28</v>
      </c>
      <c r="AD1582" s="11">
        <f t="shared" si="1179"/>
        <v>1.001453143</v>
      </c>
      <c r="AE1582" s="106">
        <f t="shared" si="1182"/>
        <v>0.62449796999999996</v>
      </c>
      <c r="AF1582" s="106">
        <f t="shared" si="1169"/>
        <v>0.62667762999999999</v>
      </c>
      <c r="AG1582" s="106">
        <f t="shared" si="1170"/>
        <v>0</v>
      </c>
      <c r="AH1582" s="115" t="str">
        <f t="shared" si="1188"/>
        <v>A+J=</v>
      </c>
      <c r="AI1582" s="116">
        <f t="shared" si="1180"/>
        <v>45741</v>
      </c>
      <c r="AJ1582" s="10"/>
      <c r="AK1582" s="1"/>
      <c r="AL1582" s="10"/>
      <c r="AM1582" s="1"/>
      <c r="AN1582" s="1"/>
      <c r="AO1582" s="3"/>
      <c r="AP1582" s="3"/>
      <c r="AQ1582" s="4"/>
      <c r="AR1582" s="4"/>
      <c r="AS1582" s="4"/>
      <c r="AT1582" s="4"/>
      <c r="AU1582" s="4"/>
      <c r="AV1582" s="4"/>
      <c r="AW1582" s="1"/>
      <c r="AX1582" s="1"/>
      <c r="AY1582" s="1"/>
      <c r="AZ1582" s="1"/>
      <c r="BA1582" s="1"/>
      <c r="BB1582" s="1"/>
      <c r="BC1582" s="1"/>
      <c r="BD1582" s="1"/>
      <c r="BE1582" s="1"/>
      <c r="BG1582" s="1"/>
      <c r="BH1582" s="1"/>
    </row>
    <row r="1583" spans="1:60" ht="15" customHeight="1" x14ac:dyDescent="0.25">
      <c r="A1583" s="105">
        <f t="shared" si="1171"/>
        <v>45724</v>
      </c>
      <c r="B1583" s="106">
        <f t="shared" si="1158"/>
        <v>432.05824566980777</v>
      </c>
      <c r="C1583" s="2">
        <f t="shared" si="1172"/>
        <v>328.32421463999998</v>
      </c>
      <c r="D1583" s="2">
        <f t="shared" si="1173"/>
        <v>145.45943087000009</v>
      </c>
      <c r="E1583" s="106">
        <f t="shared" si="1159"/>
        <v>182.86478376999989</v>
      </c>
      <c r="F1583" s="21">
        <f t="shared" si="1174"/>
        <v>7111.86</v>
      </c>
      <c r="G1583" s="108">
        <f t="shared" si="1175"/>
        <v>7205.03</v>
      </c>
      <c r="H1583" s="109">
        <f t="shared" si="1189"/>
        <v>45683</v>
      </c>
      <c r="I1583" s="109">
        <f t="shared" si="1184"/>
        <v>45714</v>
      </c>
      <c r="J1583" s="110">
        <f t="shared" si="1160"/>
        <v>1.3100651587629741E-2</v>
      </c>
      <c r="K1583" s="117">
        <f t="shared" si="1185"/>
        <v>45741</v>
      </c>
      <c r="L1583" s="178">
        <f t="shared" si="1187"/>
        <v>28</v>
      </c>
      <c r="M1583" s="178">
        <f t="shared" si="1157"/>
        <v>11</v>
      </c>
      <c r="N1583" s="106">
        <f t="shared" si="1161"/>
        <v>1.0051263500000001</v>
      </c>
      <c r="O1583" s="111">
        <f t="shared" si="1191"/>
        <v>1.0015998800000001</v>
      </c>
      <c r="P1583" s="111">
        <f t="shared" si="1176"/>
        <v>1.3110342322799551</v>
      </c>
      <c r="Q1583" s="106">
        <f t="shared" si="1190"/>
        <v>1.3177550499999999</v>
      </c>
      <c r="R1583" s="106">
        <f t="shared" si="1177"/>
        <v>1.30894008</v>
      </c>
      <c r="S1583" s="106">
        <f t="shared" si="1162"/>
        <v>429.75672377000001</v>
      </c>
      <c r="T1583" s="106">
        <f t="shared" si="1163"/>
        <v>44.938248209732294</v>
      </c>
      <c r="U1583" s="106">
        <f t="shared" si="1164"/>
        <v>58.10620851007549</v>
      </c>
      <c r="V1583" s="106">
        <f t="shared" si="1165"/>
        <v>431.36867135980776</v>
      </c>
      <c r="W1583" s="19">
        <f t="shared" si="1183"/>
        <v>0</v>
      </c>
      <c r="X1583" s="2">
        <f t="shared" si="1166"/>
        <v>0</v>
      </c>
      <c r="Y1583" s="4">
        <f t="shared" si="1167"/>
        <v>0</v>
      </c>
      <c r="Z1583" s="106">
        <f t="shared" si="1181"/>
        <v>0</v>
      </c>
      <c r="AA1583" s="114">
        <f t="shared" si="1178"/>
        <v>0.05</v>
      </c>
      <c r="AB1583" s="112">
        <f t="shared" si="1168"/>
        <v>11</v>
      </c>
      <c r="AC1583" s="178">
        <f t="shared" si="1186"/>
        <v>28</v>
      </c>
      <c r="AD1583" s="11">
        <f t="shared" si="1179"/>
        <v>1.0015985730000001</v>
      </c>
      <c r="AE1583" s="106">
        <f t="shared" si="1182"/>
        <v>0.68699748999999999</v>
      </c>
      <c r="AF1583" s="106">
        <f t="shared" si="1169"/>
        <v>0.68957431000000002</v>
      </c>
      <c r="AG1583" s="106">
        <f t="shared" si="1170"/>
        <v>0</v>
      </c>
      <c r="AH1583" s="115" t="str">
        <f t="shared" si="1188"/>
        <v>A+J=</v>
      </c>
      <c r="AI1583" s="116">
        <f t="shared" si="1180"/>
        <v>45741</v>
      </c>
      <c r="AJ1583" s="10"/>
      <c r="AK1583" s="1"/>
      <c r="AL1583" s="10"/>
      <c r="AM1583" s="1"/>
      <c r="AN1583" s="1"/>
      <c r="AO1583" s="3"/>
      <c r="AP1583" s="3"/>
      <c r="AQ1583" s="4"/>
      <c r="AR1583" s="4"/>
      <c r="AS1583" s="4"/>
      <c r="AT1583" s="4"/>
      <c r="AU1583" s="4"/>
      <c r="AV1583" s="4"/>
      <c r="AW1583" s="1"/>
      <c r="AX1583" s="1"/>
      <c r="AY1583" s="1"/>
      <c r="AZ1583" s="1"/>
      <c r="BA1583" s="1"/>
      <c r="BB1583" s="1"/>
      <c r="BC1583" s="1"/>
      <c r="BD1583" s="1"/>
      <c r="BE1583" s="1"/>
      <c r="BG1583" s="1"/>
      <c r="BH1583" s="1"/>
    </row>
    <row r="1584" spans="1:60" ht="15" customHeight="1" x14ac:dyDescent="0.25">
      <c r="A1584" s="105">
        <f t="shared" si="1171"/>
        <v>45725</v>
      </c>
      <c r="B1584" s="106">
        <f t="shared" si="1158"/>
        <v>432.23322575282367</v>
      </c>
      <c r="C1584" s="2">
        <f t="shared" si="1172"/>
        <v>328.32421463999998</v>
      </c>
      <c r="D1584" s="2">
        <f t="shared" si="1173"/>
        <v>145.45943087000009</v>
      </c>
      <c r="E1584" s="106">
        <f t="shared" si="1159"/>
        <v>182.86478376999989</v>
      </c>
      <c r="F1584" s="21">
        <f t="shared" si="1174"/>
        <v>7111.86</v>
      </c>
      <c r="G1584" s="108">
        <f t="shared" si="1175"/>
        <v>7205.03</v>
      </c>
      <c r="H1584" s="109">
        <f t="shared" si="1189"/>
        <v>45683</v>
      </c>
      <c r="I1584" s="109">
        <f t="shared" si="1184"/>
        <v>45714</v>
      </c>
      <c r="J1584" s="110">
        <f t="shared" si="1160"/>
        <v>1.3100651587629741E-2</v>
      </c>
      <c r="K1584" s="117">
        <f t="shared" si="1185"/>
        <v>45741</v>
      </c>
      <c r="L1584" s="178">
        <f t="shared" si="1187"/>
        <v>28</v>
      </c>
      <c r="M1584" s="178">
        <f t="shared" si="1157"/>
        <v>12</v>
      </c>
      <c r="N1584" s="106">
        <f t="shared" si="1161"/>
        <v>1.00559369</v>
      </c>
      <c r="O1584" s="111">
        <f t="shared" si="1191"/>
        <v>1.0015998800000001</v>
      </c>
      <c r="P1584" s="111">
        <f t="shared" si="1176"/>
        <v>1.3110342322799551</v>
      </c>
      <c r="Q1584" s="106">
        <f t="shared" si="1190"/>
        <v>1.3183677499999999</v>
      </c>
      <c r="R1584" s="106">
        <f t="shared" si="1177"/>
        <v>1.30894008</v>
      </c>
      <c r="S1584" s="106">
        <f t="shared" si="1162"/>
        <v>429.75672377000001</v>
      </c>
      <c r="T1584" s="106">
        <f t="shared" si="1163"/>
        <v>44.938248209732294</v>
      </c>
      <c r="U1584" s="106">
        <f t="shared" si="1164"/>
        <v>58.218249763091372</v>
      </c>
      <c r="V1584" s="106">
        <f t="shared" si="1165"/>
        <v>431.48071261282365</v>
      </c>
      <c r="W1584" s="19">
        <f t="shared" si="1183"/>
        <v>0</v>
      </c>
      <c r="X1584" s="2">
        <f t="shared" si="1166"/>
        <v>0</v>
      </c>
      <c r="Y1584" s="4">
        <f t="shared" si="1167"/>
        <v>0</v>
      </c>
      <c r="Z1584" s="106">
        <f t="shared" si="1181"/>
        <v>0</v>
      </c>
      <c r="AA1584" s="114">
        <f t="shared" si="1178"/>
        <v>0.05</v>
      </c>
      <c r="AB1584" s="112">
        <f t="shared" si="1168"/>
        <v>12</v>
      </c>
      <c r="AC1584" s="178">
        <f t="shared" si="1186"/>
        <v>28</v>
      </c>
      <c r="AD1584" s="11">
        <f t="shared" si="1179"/>
        <v>1.001744025</v>
      </c>
      <c r="AE1584" s="106">
        <f t="shared" si="1182"/>
        <v>0.74950647000000004</v>
      </c>
      <c r="AF1584" s="106">
        <f t="shared" si="1169"/>
        <v>0.75251314000000002</v>
      </c>
      <c r="AG1584" s="106">
        <f t="shared" si="1170"/>
        <v>0</v>
      </c>
      <c r="AH1584" s="115" t="str">
        <f t="shared" si="1188"/>
        <v>A+J=</v>
      </c>
      <c r="AI1584" s="116">
        <f t="shared" si="1180"/>
        <v>45741</v>
      </c>
      <c r="AJ1584" s="10"/>
      <c r="AK1584" s="1"/>
      <c r="AL1584" s="10"/>
      <c r="AM1584" s="1"/>
      <c r="AN1584" s="1"/>
      <c r="AO1584" s="3"/>
      <c r="AP1584" s="3"/>
      <c r="AQ1584" s="4"/>
      <c r="AR1584" s="4"/>
      <c r="AS1584" s="4"/>
      <c r="AT1584" s="4"/>
      <c r="AU1584" s="4"/>
      <c r="AV1584" s="4"/>
      <c r="AW1584" s="1"/>
      <c r="AX1584" s="1"/>
      <c r="AY1584" s="1"/>
      <c r="AZ1584" s="1"/>
      <c r="BA1584" s="1"/>
      <c r="BB1584" s="1"/>
      <c r="BC1584" s="1"/>
      <c r="BD1584" s="1"/>
      <c r="BE1584" s="1"/>
      <c r="BG1584" s="1"/>
      <c r="BH1584" s="1"/>
    </row>
    <row r="1585" spans="1:60" ht="15" customHeight="1" x14ac:dyDescent="0.25">
      <c r="A1585" s="105">
        <f t="shared" si="1171"/>
        <v>45726</v>
      </c>
      <c r="B1585" s="106">
        <f t="shared" si="1158"/>
        <v>432.40829696933122</v>
      </c>
      <c r="C1585" s="2">
        <f t="shared" si="1172"/>
        <v>328.32421463999998</v>
      </c>
      <c r="D1585" s="2">
        <f t="shared" si="1173"/>
        <v>145.45943087000009</v>
      </c>
      <c r="E1585" s="106">
        <f t="shared" si="1159"/>
        <v>182.86478376999989</v>
      </c>
      <c r="F1585" s="21">
        <f t="shared" si="1174"/>
        <v>7111.86</v>
      </c>
      <c r="G1585" s="108">
        <f t="shared" si="1175"/>
        <v>7205.03</v>
      </c>
      <c r="H1585" s="109">
        <f t="shared" si="1189"/>
        <v>45683</v>
      </c>
      <c r="I1585" s="109">
        <f t="shared" si="1184"/>
        <v>45714</v>
      </c>
      <c r="J1585" s="110">
        <f t="shared" si="1160"/>
        <v>1.3100651587629741E-2</v>
      </c>
      <c r="K1585" s="117">
        <f t="shared" si="1185"/>
        <v>45741</v>
      </c>
      <c r="L1585" s="178">
        <f t="shared" si="1187"/>
        <v>28</v>
      </c>
      <c r="M1585" s="178">
        <f t="shared" ref="M1585:M1648" si="1192">L1585-(K1585-A1585)</f>
        <v>13</v>
      </c>
      <c r="N1585" s="106">
        <f t="shared" si="1161"/>
        <v>1.00606124</v>
      </c>
      <c r="O1585" s="111">
        <f t="shared" si="1191"/>
        <v>1.0015998800000001</v>
      </c>
      <c r="P1585" s="111">
        <f t="shared" si="1176"/>
        <v>1.3110342322799551</v>
      </c>
      <c r="Q1585" s="106">
        <f t="shared" si="1190"/>
        <v>1.3189807200000001</v>
      </c>
      <c r="R1585" s="106">
        <f t="shared" si="1177"/>
        <v>1.30894008</v>
      </c>
      <c r="S1585" s="106">
        <f t="shared" si="1162"/>
        <v>429.75672377000001</v>
      </c>
      <c r="T1585" s="106">
        <f t="shared" si="1163"/>
        <v>44.938248209732294</v>
      </c>
      <c r="U1585" s="106">
        <f t="shared" si="1164"/>
        <v>58.330340389598895</v>
      </c>
      <c r="V1585" s="106">
        <f t="shared" si="1165"/>
        <v>431.5928032393312</v>
      </c>
      <c r="W1585" s="19">
        <f t="shared" si="1183"/>
        <v>0</v>
      </c>
      <c r="X1585" s="2">
        <f t="shared" si="1166"/>
        <v>0</v>
      </c>
      <c r="Y1585" s="4">
        <f t="shared" si="1167"/>
        <v>0</v>
      </c>
      <c r="Z1585" s="106">
        <f t="shared" si="1181"/>
        <v>0</v>
      </c>
      <c r="AA1585" s="114">
        <f t="shared" si="1178"/>
        <v>0.05</v>
      </c>
      <c r="AB1585" s="112">
        <f t="shared" si="1168"/>
        <v>13</v>
      </c>
      <c r="AC1585" s="178">
        <f t="shared" si="1186"/>
        <v>28</v>
      </c>
      <c r="AD1585" s="11">
        <f t="shared" si="1179"/>
        <v>1.0018894979999999</v>
      </c>
      <c r="AE1585" s="106">
        <f t="shared" si="1182"/>
        <v>0.81202447</v>
      </c>
      <c r="AF1585" s="106">
        <f t="shared" si="1169"/>
        <v>0.81549373000000003</v>
      </c>
      <c r="AG1585" s="106">
        <f t="shared" si="1170"/>
        <v>0</v>
      </c>
      <c r="AH1585" s="115" t="str">
        <f t="shared" si="1188"/>
        <v>A+J=</v>
      </c>
      <c r="AI1585" s="116">
        <f t="shared" si="1180"/>
        <v>45741</v>
      </c>
      <c r="AJ1585" s="10"/>
      <c r="AK1585" s="1"/>
      <c r="AL1585" s="10"/>
      <c r="AM1585" s="1"/>
      <c r="AN1585" s="1"/>
      <c r="AO1585" s="3"/>
      <c r="AP1585" s="3"/>
      <c r="AQ1585" s="4"/>
      <c r="AR1585" s="4"/>
      <c r="AS1585" s="4"/>
      <c r="AT1585" s="4"/>
      <c r="AU1585" s="4"/>
      <c r="AV1585" s="4"/>
      <c r="AW1585" s="1"/>
      <c r="AX1585" s="1"/>
      <c r="AY1585" s="1"/>
      <c r="AZ1585" s="1"/>
      <c r="BA1585" s="1"/>
      <c r="BB1585" s="1"/>
      <c r="BC1585" s="1"/>
      <c r="BD1585" s="1"/>
      <c r="BE1585" s="1"/>
      <c r="BG1585" s="1"/>
      <c r="BH1585" s="1"/>
    </row>
    <row r="1586" spans="1:60" ht="15" customHeight="1" x14ac:dyDescent="0.25">
      <c r="A1586" s="105">
        <f t="shared" si="1171"/>
        <v>45727</v>
      </c>
      <c r="B1586" s="106">
        <f t="shared" si="1158"/>
        <v>432.583462576626</v>
      </c>
      <c r="C1586" s="2">
        <f t="shared" si="1172"/>
        <v>328.32421463999998</v>
      </c>
      <c r="D1586" s="2">
        <f t="shared" si="1173"/>
        <v>145.45943087000009</v>
      </c>
      <c r="E1586" s="106">
        <f t="shared" si="1159"/>
        <v>182.86478376999989</v>
      </c>
      <c r="F1586" s="21">
        <f t="shared" si="1174"/>
        <v>7111.86</v>
      </c>
      <c r="G1586" s="108">
        <f t="shared" si="1175"/>
        <v>7205.03</v>
      </c>
      <c r="H1586" s="109">
        <f t="shared" si="1189"/>
        <v>45683</v>
      </c>
      <c r="I1586" s="109">
        <f t="shared" si="1184"/>
        <v>45714</v>
      </c>
      <c r="J1586" s="110">
        <f t="shared" si="1160"/>
        <v>1.3100651587629741E-2</v>
      </c>
      <c r="K1586" s="117">
        <f t="shared" si="1185"/>
        <v>45741</v>
      </c>
      <c r="L1586" s="178">
        <f t="shared" si="1187"/>
        <v>28</v>
      </c>
      <c r="M1586" s="178">
        <f t="shared" si="1192"/>
        <v>14</v>
      </c>
      <c r="N1586" s="106">
        <f t="shared" si="1161"/>
        <v>1.0065290099999999</v>
      </c>
      <c r="O1586" s="111">
        <f t="shared" si="1191"/>
        <v>1.0015998800000001</v>
      </c>
      <c r="P1586" s="111">
        <f t="shared" si="1176"/>
        <v>1.3110342322799551</v>
      </c>
      <c r="Q1586" s="106">
        <f t="shared" si="1190"/>
        <v>1.3195939800000001</v>
      </c>
      <c r="R1586" s="106">
        <f t="shared" si="1177"/>
        <v>1.30894008</v>
      </c>
      <c r="S1586" s="106">
        <f t="shared" si="1162"/>
        <v>429.75672377000001</v>
      </c>
      <c r="T1586" s="106">
        <f t="shared" si="1163"/>
        <v>44.938248209732294</v>
      </c>
      <c r="U1586" s="106">
        <f t="shared" si="1164"/>
        <v>58.442484046893682</v>
      </c>
      <c r="V1586" s="106">
        <f t="shared" si="1165"/>
        <v>431.70494689662598</v>
      </c>
      <c r="W1586" s="19">
        <f t="shared" si="1183"/>
        <v>0</v>
      </c>
      <c r="X1586" s="2">
        <f t="shared" si="1166"/>
        <v>0</v>
      </c>
      <c r="Y1586" s="4">
        <f t="shared" si="1167"/>
        <v>0</v>
      </c>
      <c r="Z1586" s="106">
        <f t="shared" si="1181"/>
        <v>0</v>
      </c>
      <c r="AA1586" s="114">
        <f t="shared" si="1178"/>
        <v>0.05</v>
      </c>
      <c r="AB1586" s="112">
        <f t="shared" si="1168"/>
        <v>14</v>
      </c>
      <c r="AC1586" s="178">
        <f t="shared" si="1186"/>
        <v>28</v>
      </c>
      <c r="AD1586" s="11">
        <f t="shared" si="1179"/>
        <v>1.0020349909999999</v>
      </c>
      <c r="AE1586" s="106">
        <f t="shared" si="1182"/>
        <v>0.87455106000000005</v>
      </c>
      <c r="AF1586" s="106">
        <f t="shared" si="1169"/>
        <v>0.87851568000000002</v>
      </c>
      <c r="AG1586" s="106">
        <f t="shared" si="1170"/>
        <v>0</v>
      </c>
      <c r="AH1586" s="115" t="str">
        <f t="shared" si="1188"/>
        <v>A+J=</v>
      </c>
      <c r="AI1586" s="116">
        <f t="shared" si="1180"/>
        <v>45741</v>
      </c>
      <c r="AJ1586" s="10"/>
      <c r="AK1586" s="1"/>
      <c r="AL1586" s="10"/>
      <c r="AM1586" s="1"/>
      <c r="AN1586" s="1"/>
      <c r="AO1586" s="3"/>
      <c r="AP1586" s="3"/>
      <c r="AQ1586" s="4"/>
      <c r="AR1586" s="4"/>
      <c r="AS1586" s="4"/>
      <c r="AT1586" s="4"/>
      <c r="AU1586" s="4"/>
      <c r="AV1586" s="4"/>
      <c r="AW1586" s="1"/>
      <c r="AX1586" s="1"/>
      <c r="AY1586" s="1"/>
      <c r="AZ1586" s="1"/>
      <c r="BA1586" s="1"/>
      <c r="BB1586" s="1"/>
      <c r="BC1586" s="1"/>
      <c r="BD1586" s="1"/>
      <c r="BE1586" s="1"/>
      <c r="BG1586" s="1"/>
      <c r="BH1586" s="1"/>
    </row>
    <row r="1587" spans="1:60" ht="15" customHeight="1" x14ac:dyDescent="0.25">
      <c r="A1587" s="105">
        <f t="shared" si="1171"/>
        <v>45728</v>
      </c>
      <c r="B1587" s="106">
        <f t="shared" si="1158"/>
        <v>432.7587216160602</v>
      </c>
      <c r="C1587" s="2">
        <f t="shared" si="1172"/>
        <v>328.32421463999998</v>
      </c>
      <c r="D1587" s="2">
        <f t="shared" si="1173"/>
        <v>145.45943087000009</v>
      </c>
      <c r="E1587" s="106">
        <f t="shared" si="1159"/>
        <v>182.86478376999989</v>
      </c>
      <c r="F1587" s="21">
        <f t="shared" si="1174"/>
        <v>7111.86</v>
      </c>
      <c r="G1587" s="108">
        <f t="shared" si="1175"/>
        <v>7205.03</v>
      </c>
      <c r="H1587" s="109">
        <f t="shared" si="1189"/>
        <v>45683</v>
      </c>
      <c r="I1587" s="109">
        <f t="shared" si="1184"/>
        <v>45714</v>
      </c>
      <c r="J1587" s="110">
        <f t="shared" si="1160"/>
        <v>1.3100651587629741E-2</v>
      </c>
      <c r="K1587" s="117">
        <f t="shared" si="1185"/>
        <v>45741</v>
      </c>
      <c r="L1587" s="178">
        <f t="shared" si="1187"/>
        <v>28</v>
      </c>
      <c r="M1587" s="178">
        <f t="shared" si="1192"/>
        <v>15</v>
      </c>
      <c r="N1587" s="106">
        <f t="shared" si="1161"/>
        <v>1.00699699</v>
      </c>
      <c r="O1587" s="111">
        <f t="shared" si="1191"/>
        <v>1.0015998800000001</v>
      </c>
      <c r="P1587" s="111">
        <f t="shared" si="1176"/>
        <v>1.3110342322799551</v>
      </c>
      <c r="Q1587" s="106">
        <f t="shared" si="1190"/>
        <v>1.3202075200000001</v>
      </c>
      <c r="R1587" s="106">
        <f t="shared" si="1177"/>
        <v>1.30894008</v>
      </c>
      <c r="S1587" s="106">
        <f t="shared" si="1162"/>
        <v>429.75672377000001</v>
      </c>
      <c r="T1587" s="106">
        <f t="shared" si="1163"/>
        <v>44.938248209732294</v>
      </c>
      <c r="U1587" s="106">
        <f t="shared" si="1164"/>
        <v>58.554678906327929</v>
      </c>
      <c r="V1587" s="106">
        <f t="shared" si="1165"/>
        <v>431.81714175606021</v>
      </c>
      <c r="W1587" s="19">
        <f t="shared" si="1183"/>
        <v>0</v>
      </c>
      <c r="X1587" s="2">
        <f t="shared" si="1166"/>
        <v>0</v>
      </c>
      <c r="Y1587" s="4">
        <f t="shared" si="1167"/>
        <v>0</v>
      </c>
      <c r="Z1587" s="106">
        <f t="shared" si="1181"/>
        <v>0</v>
      </c>
      <c r="AA1587" s="114">
        <f t="shared" si="1178"/>
        <v>0.05</v>
      </c>
      <c r="AB1587" s="112">
        <f t="shared" si="1168"/>
        <v>15</v>
      </c>
      <c r="AC1587" s="178">
        <f t="shared" si="1186"/>
        <v>28</v>
      </c>
      <c r="AD1587" s="11">
        <f t="shared" si="1179"/>
        <v>1.002180506</v>
      </c>
      <c r="AE1587" s="106">
        <f t="shared" si="1182"/>
        <v>0.93708711</v>
      </c>
      <c r="AF1587" s="106">
        <f t="shared" si="1169"/>
        <v>0.94157986000000005</v>
      </c>
      <c r="AG1587" s="106">
        <f t="shared" si="1170"/>
        <v>0</v>
      </c>
      <c r="AH1587" s="115" t="str">
        <f t="shared" si="1188"/>
        <v>A+J=</v>
      </c>
      <c r="AI1587" s="116">
        <f t="shared" si="1180"/>
        <v>45741</v>
      </c>
      <c r="AJ1587" s="10"/>
      <c r="AK1587" s="1"/>
      <c r="AL1587" s="10"/>
      <c r="AM1587" s="1"/>
      <c r="AN1587" s="1"/>
      <c r="AO1587" s="3"/>
      <c r="AP1587" s="3"/>
      <c r="AQ1587" s="4"/>
      <c r="AR1587" s="4"/>
      <c r="AS1587" s="4"/>
      <c r="AT1587" s="4"/>
      <c r="AU1587" s="4"/>
      <c r="AV1587" s="4"/>
      <c r="AW1587" s="1"/>
      <c r="AX1587" s="1"/>
      <c r="AY1587" s="1"/>
      <c r="AZ1587" s="1"/>
      <c r="BA1587" s="1"/>
      <c r="BB1587" s="1"/>
      <c r="BC1587" s="1"/>
      <c r="BD1587" s="1"/>
      <c r="BE1587" s="1"/>
      <c r="BG1587" s="1"/>
      <c r="BH1587" s="1"/>
    </row>
    <row r="1588" spans="1:60" ht="15" customHeight="1" x14ac:dyDescent="0.25">
      <c r="A1588" s="105">
        <f t="shared" si="1171"/>
        <v>45729</v>
      </c>
      <c r="B1588" s="106">
        <f t="shared" si="1158"/>
        <v>432.93407737492964</v>
      </c>
      <c r="C1588" s="2">
        <f t="shared" si="1172"/>
        <v>328.32421463999998</v>
      </c>
      <c r="D1588" s="2">
        <f t="shared" si="1173"/>
        <v>145.45943087000009</v>
      </c>
      <c r="E1588" s="106">
        <f t="shared" si="1159"/>
        <v>182.86478376999989</v>
      </c>
      <c r="F1588" s="21">
        <f t="shared" si="1174"/>
        <v>7111.86</v>
      </c>
      <c r="G1588" s="108">
        <f t="shared" si="1175"/>
        <v>7205.03</v>
      </c>
      <c r="H1588" s="109">
        <f t="shared" si="1189"/>
        <v>45683</v>
      </c>
      <c r="I1588" s="109">
        <f t="shared" si="1184"/>
        <v>45714</v>
      </c>
      <c r="J1588" s="110">
        <f t="shared" si="1160"/>
        <v>1.3100651587629741E-2</v>
      </c>
      <c r="K1588" s="117">
        <f t="shared" si="1185"/>
        <v>45741</v>
      </c>
      <c r="L1588" s="178">
        <f t="shared" si="1187"/>
        <v>28</v>
      </c>
      <c r="M1588" s="178">
        <f t="shared" si="1192"/>
        <v>16</v>
      </c>
      <c r="N1588" s="106">
        <f t="shared" si="1161"/>
        <v>1.0074651999999999</v>
      </c>
      <c r="O1588" s="111">
        <f t="shared" si="1191"/>
        <v>1.0015998800000001</v>
      </c>
      <c r="P1588" s="111">
        <f t="shared" si="1176"/>
        <v>1.3110342322799551</v>
      </c>
      <c r="Q1588" s="106">
        <f t="shared" si="1190"/>
        <v>1.3208213600000001</v>
      </c>
      <c r="R1588" s="106">
        <f t="shared" si="1177"/>
        <v>1.30894008</v>
      </c>
      <c r="S1588" s="106">
        <f t="shared" si="1162"/>
        <v>429.75672377000001</v>
      </c>
      <c r="T1588" s="106">
        <f t="shared" si="1163"/>
        <v>44.938248209732294</v>
      </c>
      <c r="U1588" s="106">
        <f t="shared" si="1164"/>
        <v>58.666928625197301</v>
      </c>
      <c r="V1588" s="106">
        <f t="shared" si="1165"/>
        <v>431.92939147492962</v>
      </c>
      <c r="W1588" s="19">
        <f t="shared" si="1183"/>
        <v>0</v>
      </c>
      <c r="X1588" s="2">
        <f t="shared" si="1166"/>
        <v>0</v>
      </c>
      <c r="Y1588" s="4">
        <f t="shared" si="1167"/>
        <v>0</v>
      </c>
      <c r="Z1588" s="106">
        <f t="shared" si="1181"/>
        <v>0</v>
      </c>
      <c r="AA1588" s="114">
        <f t="shared" si="1178"/>
        <v>0.05</v>
      </c>
      <c r="AB1588" s="112">
        <f t="shared" si="1168"/>
        <v>16</v>
      </c>
      <c r="AC1588" s="178">
        <f t="shared" si="1186"/>
        <v>28</v>
      </c>
      <c r="AD1588" s="11">
        <f t="shared" si="1179"/>
        <v>1.002326042</v>
      </c>
      <c r="AE1588" s="106">
        <f t="shared" si="1182"/>
        <v>0.99963217999999998</v>
      </c>
      <c r="AF1588" s="106">
        <f t="shared" si="1169"/>
        <v>1.0046858999999999</v>
      </c>
      <c r="AG1588" s="106">
        <f t="shared" si="1170"/>
        <v>0</v>
      </c>
      <c r="AH1588" s="115" t="str">
        <f t="shared" si="1188"/>
        <v>A+J=</v>
      </c>
      <c r="AI1588" s="116">
        <f t="shared" si="1180"/>
        <v>45741</v>
      </c>
      <c r="AJ1588" s="10"/>
      <c r="AK1588" s="1"/>
      <c r="AL1588" s="10"/>
      <c r="AM1588" s="1"/>
      <c r="AN1588" s="1"/>
      <c r="AO1588" s="3"/>
      <c r="AP1588" s="3"/>
      <c r="AQ1588" s="4"/>
      <c r="AR1588" s="4"/>
      <c r="AS1588" s="4"/>
      <c r="AT1588" s="4"/>
      <c r="AU1588" s="4"/>
      <c r="AV1588" s="4"/>
      <c r="AW1588" s="1"/>
      <c r="AX1588" s="1"/>
      <c r="AY1588" s="1"/>
      <c r="AZ1588" s="1"/>
      <c r="BA1588" s="1"/>
      <c r="BB1588" s="1"/>
      <c r="BC1588" s="1"/>
      <c r="BD1588" s="1"/>
      <c r="BE1588" s="1"/>
      <c r="BG1588" s="1"/>
      <c r="BH1588" s="1"/>
    </row>
    <row r="1589" spans="1:60" ht="15" customHeight="1" x14ac:dyDescent="0.25">
      <c r="A1589" s="105">
        <f t="shared" si="1171"/>
        <v>45730</v>
      </c>
      <c r="B1589" s="106">
        <f t="shared" si="1158"/>
        <v>433.1095243772906</v>
      </c>
      <c r="C1589" s="2">
        <f t="shared" si="1172"/>
        <v>328.32421463999998</v>
      </c>
      <c r="D1589" s="2">
        <f t="shared" si="1173"/>
        <v>145.45943087000009</v>
      </c>
      <c r="E1589" s="106">
        <f t="shared" si="1159"/>
        <v>182.86478376999989</v>
      </c>
      <c r="F1589" s="21">
        <f t="shared" si="1174"/>
        <v>7111.86</v>
      </c>
      <c r="G1589" s="108">
        <f t="shared" si="1175"/>
        <v>7205.03</v>
      </c>
      <c r="H1589" s="109">
        <f t="shared" si="1189"/>
        <v>45683</v>
      </c>
      <c r="I1589" s="109">
        <f t="shared" si="1184"/>
        <v>45714</v>
      </c>
      <c r="J1589" s="110">
        <f t="shared" si="1160"/>
        <v>1.3100651587629741E-2</v>
      </c>
      <c r="K1589" s="117">
        <f t="shared" si="1185"/>
        <v>45741</v>
      </c>
      <c r="L1589" s="178">
        <f t="shared" si="1187"/>
        <v>28</v>
      </c>
      <c r="M1589" s="178">
        <f t="shared" si="1192"/>
        <v>17</v>
      </c>
      <c r="N1589" s="106">
        <f t="shared" si="1161"/>
        <v>1.00793362</v>
      </c>
      <c r="O1589" s="111">
        <f t="shared" si="1191"/>
        <v>1.0015998800000001</v>
      </c>
      <c r="P1589" s="111">
        <f t="shared" si="1176"/>
        <v>1.3110342322799551</v>
      </c>
      <c r="Q1589" s="106">
        <f t="shared" si="1190"/>
        <v>1.3214354699999999</v>
      </c>
      <c r="R1589" s="106">
        <f t="shared" si="1177"/>
        <v>1.30894008</v>
      </c>
      <c r="S1589" s="106">
        <f t="shared" si="1162"/>
        <v>429.75672377000001</v>
      </c>
      <c r="T1589" s="106">
        <f t="shared" si="1163"/>
        <v>44.938248209732294</v>
      </c>
      <c r="U1589" s="106">
        <f t="shared" si="1164"/>
        <v>58.779227717558278</v>
      </c>
      <c r="V1589" s="106">
        <f t="shared" si="1165"/>
        <v>432.04169056729057</v>
      </c>
      <c r="W1589" s="19">
        <f t="shared" si="1183"/>
        <v>0</v>
      </c>
      <c r="X1589" s="2">
        <f t="shared" si="1166"/>
        <v>0</v>
      </c>
      <c r="Y1589" s="4">
        <f t="shared" si="1167"/>
        <v>0</v>
      </c>
      <c r="Z1589" s="106">
        <f t="shared" si="1181"/>
        <v>0</v>
      </c>
      <c r="AA1589" s="114">
        <f t="shared" si="1178"/>
        <v>0.05</v>
      </c>
      <c r="AB1589" s="112">
        <f t="shared" si="1168"/>
        <v>17</v>
      </c>
      <c r="AC1589" s="178">
        <f t="shared" si="1186"/>
        <v>28</v>
      </c>
      <c r="AD1589" s="11">
        <f t="shared" si="1179"/>
        <v>1.0024715989999999</v>
      </c>
      <c r="AE1589" s="106">
        <f t="shared" si="1182"/>
        <v>1.0621862799999999</v>
      </c>
      <c r="AF1589" s="106">
        <f t="shared" si="1169"/>
        <v>1.06783381</v>
      </c>
      <c r="AG1589" s="106">
        <f t="shared" si="1170"/>
        <v>0</v>
      </c>
      <c r="AH1589" s="115" t="str">
        <f t="shared" si="1188"/>
        <v>A+J=</v>
      </c>
      <c r="AI1589" s="116">
        <f t="shared" si="1180"/>
        <v>45741</v>
      </c>
      <c r="AJ1589" s="10"/>
      <c r="AK1589" s="1"/>
      <c r="AL1589" s="10"/>
      <c r="AM1589" s="1"/>
      <c r="AN1589" s="1"/>
      <c r="AO1589" s="3"/>
      <c r="AP1589" s="3"/>
      <c r="AQ1589" s="4"/>
      <c r="AR1589" s="4"/>
      <c r="AS1589" s="4"/>
      <c r="AT1589" s="4"/>
      <c r="AU1589" s="4"/>
      <c r="AV1589" s="4"/>
      <c r="AW1589" s="1"/>
      <c r="AX1589" s="1"/>
      <c r="AY1589" s="1"/>
      <c r="AZ1589" s="1"/>
      <c r="BA1589" s="1"/>
      <c r="BB1589" s="1"/>
      <c r="BC1589" s="1"/>
      <c r="BD1589" s="1"/>
      <c r="BE1589" s="1"/>
      <c r="BG1589" s="1"/>
      <c r="BH1589" s="1"/>
    </row>
    <row r="1590" spans="1:60" ht="15" customHeight="1" x14ac:dyDescent="0.25">
      <c r="A1590" s="105">
        <f t="shared" si="1171"/>
        <v>45731</v>
      </c>
      <c r="B1590" s="106">
        <f t="shared" si="1158"/>
        <v>433.28506856908672</v>
      </c>
      <c r="C1590" s="2">
        <f t="shared" si="1172"/>
        <v>328.32421463999998</v>
      </c>
      <c r="D1590" s="2">
        <f t="shared" si="1173"/>
        <v>145.45943087000009</v>
      </c>
      <c r="E1590" s="106">
        <f t="shared" si="1159"/>
        <v>182.86478376999989</v>
      </c>
      <c r="F1590" s="21">
        <f t="shared" si="1174"/>
        <v>7111.86</v>
      </c>
      <c r="G1590" s="108">
        <f t="shared" si="1175"/>
        <v>7205.03</v>
      </c>
      <c r="H1590" s="109">
        <f t="shared" si="1189"/>
        <v>45683</v>
      </c>
      <c r="I1590" s="109">
        <f t="shared" si="1184"/>
        <v>45714</v>
      </c>
      <c r="J1590" s="110">
        <f t="shared" si="1160"/>
        <v>1.3100651587629741E-2</v>
      </c>
      <c r="K1590" s="117">
        <f t="shared" si="1185"/>
        <v>45741</v>
      </c>
      <c r="L1590" s="178">
        <f t="shared" si="1187"/>
        <v>28</v>
      </c>
      <c r="M1590" s="178">
        <f t="shared" si="1192"/>
        <v>18</v>
      </c>
      <c r="N1590" s="106">
        <f t="shared" si="1161"/>
        <v>1.00840226</v>
      </c>
      <c r="O1590" s="111">
        <f t="shared" si="1191"/>
        <v>1.0015998800000001</v>
      </c>
      <c r="P1590" s="111">
        <f t="shared" si="1176"/>
        <v>1.3110342322799551</v>
      </c>
      <c r="Q1590" s="106">
        <f t="shared" si="1190"/>
        <v>1.32204988</v>
      </c>
      <c r="R1590" s="106">
        <f t="shared" si="1177"/>
        <v>1.30894008</v>
      </c>
      <c r="S1590" s="106">
        <f t="shared" si="1162"/>
        <v>429.75672377000001</v>
      </c>
      <c r="T1590" s="106">
        <f t="shared" si="1163"/>
        <v>44.938248209732294</v>
      </c>
      <c r="U1590" s="106">
        <f t="shared" si="1164"/>
        <v>58.891581669354416</v>
      </c>
      <c r="V1590" s="106">
        <f t="shared" si="1165"/>
        <v>432.15404451908671</v>
      </c>
      <c r="W1590" s="19">
        <f t="shared" si="1183"/>
        <v>0</v>
      </c>
      <c r="X1590" s="2">
        <f t="shared" si="1166"/>
        <v>0</v>
      </c>
      <c r="Y1590" s="4">
        <f t="shared" si="1167"/>
        <v>0</v>
      </c>
      <c r="Z1590" s="106">
        <f t="shared" si="1181"/>
        <v>0</v>
      </c>
      <c r="AA1590" s="114">
        <f t="shared" si="1178"/>
        <v>0.05</v>
      </c>
      <c r="AB1590" s="112">
        <f t="shared" si="1168"/>
        <v>18</v>
      </c>
      <c r="AC1590" s="178">
        <f t="shared" si="1186"/>
        <v>28</v>
      </c>
      <c r="AD1590" s="11">
        <f t="shared" si="1179"/>
        <v>1.0026171779999999</v>
      </c>
      <c r="AE1590" s="106">
        <f t="shared" si="1182"/>
        <v>1.12474984</v>
      </c>
      <c r="AF1590" s="106">
        <f t="shared" si="1169"/>
        <v>1.1310240499999999</v>
      </c>
      <c r="AG1590" s="106">
        <f t="shared" si="1170"/>
        <v>0</v>
      </c>
      <c r="AH1590" s="115" t="str">
        <f t="shared" si="1188"/>
        <v>A+J=</v>
      </c>
      <c r="AI1590" s="116">
        <f t="shared" si="1180"/>
        <v>45741</v>
      </c>
      <c r="AJ1590" s="10"/>
      <c r="AK1590" s="1"/>
      <c r="AL1590" s="10"/>
      <c r="AM1590" s="1"/>
      <c r="AN1590" s="1"/>
      <c r="AO1590" s="3"/>
      <c r="AP1590" s="3"/>
      <c r="AQ1590" s="4"/>
      <c r="AR1590" s="4"/>
      <c r="AS1590" s="4"/>
      <c r="AT1590" s="4"/>
      <c r="AU1590" s="4"/>
      <c r="AV1590" s="4"/>
      <c r="AW1590" s="1"/>
      <c r="AX1590" s="1"/>
      <c r="AY1590" s="1"/>
      <c r="AZ1590" s="1"/>
      <c r="BA1590" s="1"/>
      <c r="BB1590" s="1"/>
      <c r="BC1590" s="1"/>
      <c r="BD1590" s="1"/>
      <c r="BE1590" s="1"/>
      <c r="BG1590" s="1"/>
      <c r="BH1590" s="1"/>
    </row>
    <row r="1591" spans="1:60" ht="15" customHeight="1" x14ac:dyDescent="0.25">
      <c r="A1591" s="105">
        <f t="shared" si="1171"/>
        <v>45732</v>
      </c>
      <c r="B1591" s="106">
        <f t="shared" si="1158"/>
        <v>433.46070363437445</v>
      </c>
      <c r="C1591" s="2">
        <f t="shared" si="1172"/>
        <v>328.32421463999998</v>
      </c>
      <c r="D1591" s="2">
        <f t="shared" si="1173"/>
        <v>145.45943087000009</v>
      </c>
      <c r="E1591" s="106">
        <f t="shared" si="1159"/>
        <v>182.86478376999989</v>
      </c>
      <c r="F1591" s="21">
        <f t="shared" si="1174"/>
        <v>7111.86</v>
      </c>
      <c r="G1591" s="108">
        <f t="shared" si="1175"/>
        <v>7205.03</v>
      </c>
      <c r="H1591" s="109">
        <f t="shared" si="1189"/>
        <v>45683</v>
      </c>
      <c r="I1591" s="109">
        <f t="shared" si="1184"/>
        <v>45714</v>
      </c>
      <c r="J1591" s="110">
        <f t="shared" si="1160"/>
        <v>1.3100651587629741E-2</v>
      </c>
      <c r="K1591" s="117">
        <f t="shared" si="1185"/>
        <v>45741</v>
      </c>
      <c r="L1591" s="178">
        <f t="shared" si="1187"/>
        <v>28</v>
      </c>
      <c r="M1591" s="178">
        <f t="shared" si="1192"/>
        <v>19</v>
      </c>
      <c r="N1591" s="106">
        <f t="shared" si="1161"/>
        <v>1.0088711100000001</v>
      </c>
      <c r="O1591" s="111">
        <f t="shared" si="1191"/>
        <v>1.0015998800000001</v>
      </c>
      <c r="P1591" s="111">
        <f t="shared" si="1176"/>
        <v>1.3110342322799551</v>
      </c>
      <c r="Q1591" s="106">
        <f t="shared" si="1190"/>
        <v>1.32266456</v>
      </c>
      <c r="R1591" s="106">
        <f t="shared" si="1177"/>
        <v>1.30894008</v>
      </c>
      <c r="S1591" s="106">
        <f t="shared" si="1162"/>
        <v>429.75672377000001</v>
      </c>
      <c r="T1591" s="106">
        <f t="shared" si="1163"/>
        <v>44.938248209732294</v>
      </c>
      <c r="U1591" s="106">
        <f t="shared" si="1164"/>
        <v>59.003984994642153</v>
      </c>
      <c r="V1591" s="106">
        <f t="shared" si="1165"/>
        <v>432.26644784437445</v>
      </c>
      <c r="W1591" s="19">
        <f t="shared" si="1183"/>
        <v>0</v>
      </c>
      <c r="X1591" s="2">
        <f t="shared" si="1166"/>
        <v>0</v>
      </c>
      <c r="Y1591" s="4">
        <f t="shared" si="1167"/>
        <v>0</v>
      </c>
      <c r="Z1591" s="106">
        <f t="shared" si="1181"/>
        <v>0</v>
      </c>
      <c r="AA1591" s="114">
        <f t="shared" si="1178"/>
        <v>0.05</v>
      </c>
      <c r="AB1591" s="112">
        <f t="shared" si="1168"/>
        <v>19</v>
      </c>
      <c r="AC1591" s="178">
        <f t="shared" si="1186"/>
        <v>28</v>
      </c>
      <c r="AD1591" s="11">
        <f t="shared" si="1179"/>
        <v>1.002762777</v>
      </c>
      <c r="AE1591" s="106">
        <f t="shared" si="1182"/>
        <v>1.18732199</v>
      </c>
      <c r="AF1591" s="106">
        <f t="shared" si="1169"/>
        <v>1.1942557899999999</v>
      </c>
      <c r="AG1591" s="106">
        <f t="shared" si="1170"/>
        <v>0</v>
      </c>
      <c r="AH1591" s="115" t="str">
        <f t="shared" si="1188"/>
        <v>A+J=</v>
      </c>
      <c r="AI1591" s="116">
        <f t="shared" si="1180"/>
        <v>45741</v>
      </c>
      <c r="AJ1591" s="10"/>
      <c r="AK1591" s="1"/>
      <c r="AL1591" s="10"/>
      <c r="AM1591" s="1"/>
      <c r="AN1591" s="1"/>
      <c r="AO1591" s="3"/>
      <c r="AP1591" s="3"/>
      <c r="AQ1591" s="4"/>
      <c r="AR1591" s="4"/>
      <c r="AS1591" s="4"/>
      <c r="AT1591" s="4"/>
      <c r="AU1591" s="4"/>
      <c r="AV1591" s="4"/>
      <c r="AW1591" s="1"/>
      <c r="AX1591" s="1"/>
      <c r="AY1591" s="1"/>
      <c r="AZ1591" s="1"/>
      <c r="BA1591" s="1"/>
      <c r="BB1591" s="1"/>
      <c r="BC1591" s="1"/>
      <c r="BD1591" s="1"/>
      <c r="BE1591" s="1"/>
      <c r="BG1591" s="1"/>
      <c r="BH1591" s="1"/>
    </row>
    <row r="1592" spans="1:60" ht="15" customHeight="1" x14ac:dyDescent="0.25">
      <c r="A1592" s="105">
        <f t="shared" si="1171"/>
        <v>45733</v>
      </c>
      <c r="B1592" s="106">
        <f t="shared" si="1158"/>
        <v>433.63643596909731</v>
      </c>
      <c r="C1592" s="2">
        <f t="shared" si="1172"/>
        <v>328.32421463999998</v>
      </c>
      <c r="D1592" s="2">
        <f t="shared" si="1173"/>
        <v>145.45943087000009</v>
      </c>
      <c r="E1592" s="106">
        <f t="shared" si="1159"/>
        <v>182.86478376999989</v>
      </c>
      <c r="F1592" s="21">
        <f t="shared" si="1174"/>
        <v>7111.86</v>
      </c>
      <c r="G1592" s="108">
        <f t="shared" si="1175"/>
        <v>7205.03</v>
      </c>
      <c r="H1592" s="109">
        <f t="shared" si="1189"/>
        <v>45683</v>
      </c>
      <c r="I1592" s="109">
        <f t="shared" si="1184"/>
        <v>45714</v>
      </c>
      <c r="J1592" s="110">
        <f t="shared" si="1160"/>
        <v>1.3100651587629741E-2</v>
      </c>
      <c r="K1592" s="117">
        <f t="shared" si="1185"/>
        <v>45741</v>
      </c>
      <c r="L1592" s="178">
        <f t="shared" si="1187"/>
        <v>28</v>
      </c>
      <c r="M1592" s="178">
        <f t="shared" si="1192"/>
        <v>20</v>
      </c>
      <c r="N1592" s="106">
        <f t="shared" si="1161"/>
        <v>1.0093401900000001</v>
      </c>
      <c r="O1592" s="111">
        <f t="shared" si="1191"/>
        <v>1.0015998800000001</v>
      </c>
      <c r="P1592" s="111">
        <f t="shared" si="1176"/>
        <v>1.3110342322799551</v>
      </c>
      <c r="Q1592" s="106">
        <f t="shared" si="1190"/>
        <v>1.3232795399999999</v>
      </c>
      <c r="R1592" s="106">
        <f t="shared" si="1177"/>
        <v>1.30894008</v>
      </c>
      <c r="S1592" s="106">
        <f t="shared" si="1162"/>
        <v>429.75672377000001</v>
      </c>
      <c r="T1592" s="106">
        <f t="shared" si="1163"/>
        <v>44.938248209732294</v>
      </c>
      <c r="U1592" s="106">
        <f t="shared" si="1164"/>
        <v>59.116443179365014</v>
      </c>
      <c r="V1592" s="106">
        <f t="shared" si="1165"/>
        <v>432.37890602909732</v>
      </c>
      <c r="W1592" s="19">
        <f t="shared" si="1183"/>
        <v>0</v>
      </c>
      <c r="X1592" s="2">
        <f t="shared" si="1166"/>
        <v>0</v>
      </c>
      <c r="Y1592" s="4">
        <f t="shared" si="1167"/>
        <v>0</v>
      </c>
      <c r="Z1592" s="106">
        <f t="shared" si="1181"/>
        <v>0</v>
      </c>
      <c r="AA1592" s="114">
        <f t="shared" si="1178"/>
        <v>0.05</v>
      </c>
      <c r="AB1592" s="112">
        <f t="shared" si="1168"/>
        <v>20</v>
      </c>
      <c r="AC1592" s="178">
        <f t="shared" si="1186"/>
        <v>28</v>
      </c>
      <c r="AD1592" s="11">
        <f t="shared" si="1179"/>
        <v>1.002908398</v>
      </c>
      <c r="AE1592" s="106">
        <f t="shared" si="1182"/>
        <v>1.24990359</v>
      </c>
      <c r="AF1592" s="106">
        <f t="shared" si="1169"/>
        <v>1.25752994</v>
      </c>
      <c r="AG1592" s="106">
        <f t="shared" si="1170"/>
        <v>0</v>
      </c>
      <c r="AH1592" s="115" t="str">
        <f t="shared" si="1188"/>
        <v>A+J=</v>
      </c>
      <c r="AI1592" s="116">
        <f t="shared" si="1180"/>
        <v>45741</v>
      </c>
      <c r="AJ1592" s="10"/>
      <c r="AK1592" s="1"/>
      <c r="AL1592" s="10"/>
      <c r="AM1592" s="1"/>
      <c r="AN1592" s="1"/>
      <c r="AO1592" s="3"/>
      <c r="AP1592" s="3"/>
      <c r="AQ1592" s="4"/>
      <c r="AR1592" s="4"/>
      <c r="AS1592" s="4"/>
      <c r="AT1592" s="4"/>
      <c r="AU1592" s="4"/>
      <c r="AV1592" s="4"/>
      <c r="AW1592" s="1"/>
      <c r="AX1592" s="1"/>
      <c r="AY1592" s="1"/>
      <c r="AZ1592" s="1"/>
      <c r="BA1592" s="1"/>
      <c r="BB1592" s="1"/>
      <c r="BC1592" s="1"/>
      <c r="BD1592" s="1"/>
      <c r="BE1592" s="1"/>
      <c r="BG1592" s="1"/>
      <c r="BH1592" s="1"/>
    </row>
    <row r="1593" spans="1:60" ht="15" customHeight="1" x14ac:dyDescent="0.25">
      <c r="A1593" s="105">
        <f t="shared" si="1171"/>
        <v>45734</v>
      </c>
      <c r="B1593" s="106">
        <f t="shared" si="1158"/>
        <v>433.81225922731181</v>
      </c>
      <c r="C1593" s="2">
        <f t="shared" si="1172"/>
        <v>328.32421463999998</v>
      </c>
      <c r="D1593" s="2">
        <f t="shared" si="1173"/>
        <v>145.45943087000009</v>
      </c>
      <c r="E1593" s="106">
        <f t="shared" si="1159"/>
        <v>182.86478376999989</v>
      </c>
      <c r="F1593" s="21">
        <f t="shared" si="1174"/>
        <v>7111.86</v>
      </c>
      <c r="G1593" s="108">
        <f t="shared" si="1175"/>
        <v>7205.03</v>
      </c>
      <c r="H1593" s="109">
        <f t="shared" si="1189"/>
        <v>45683</v>
      </c>
      <c r="I1593" s="109">
        <f t="shared" si="1184"/>
        <v>45714</v>
      </c>
      <c r="J1593" s="110">
        <f t="shared" si="1160"/>
        <v>1.3100651587629741E-2</v>
      </c>
      <c r="K1593" s="117">
        <f t="shared" si="1185"/>
        <v>45741</v>
      </c>
      <c r="L1593" s="178">
        <f t="shared" si="1187"/>
        <v>28</v>
      </c>
      <c r="M1593" s="178">
        <f t="shared" si="1192"/>
        <v>21</v>
      </c>
      <c r="N1593" s="106">
        <f t="shared" si="1161"/>
        <v>1.0098094799999999</v>
      </c>
      <c r="O1593" s="111">
        <f t="shared" si="1191"/>
        <v>1.0015998800000001</v>
      </c>
      <c r="P1593" s="111">
        <f t="shared" si="1176"/>
        <v>1.3110342322799551</v>
      </c>
      <c r="Q1593" s="106">
        <f t="shared" si="1190"/>
        <v>1.32389479</v>
      </c>
      <c r="R1593" s="106">
        <f t="shared" si="1177"/>
        <v>1.30894008</v>
      </c>
      <c r="S1593" s="106">
        <f t="shared" si="1162"/>
        <v>429.75672377000001</v>
      </c>
      <c r="T1593" s="106">
        <f t="shared" si="1163"/>
        <v>44.938248209732294</v>
      </c>
      <c r="U1593" s="106">
        <f t="shared" si="1164"/>
        <v>59.228950737579517</v>
      </c>
      <c r="V1593" s="106">
        <f t="shared" si="1165"/>
        <v>432.4914135873118</v>
      </c>
      <c r="W1593" s="19">
        <f t="shared" si="1183"/>
        <v>0</v>
      </c>
      <c r="X1593" s="2">
        <f t="shared" si="1166"/>
        <v>0</v>
      </c>
      <c r="Y1593" s="4">
        <f t="shared" si="1167"/>
        <v>0</v>
      </c>
      <c r="Z1593" s="106">
        <f t="shared" si="1181"/>
        <v>0</v>
      </c>
      <c r="AA1593" s="114">
        <f t="shared" si="1178"/>
        <v>0.05</v>
      </c>
      <c r="AB1593" s="112">
        <f t="shared" si="1168"/>
        <v>21</v>
      </c>
      <c r="AC1593" s="178">
        <f t="shared" si="1186"/>
        <v>28</v>
      </c>
      <c r="AD1593" s="11">
        <f t="shared" si="1179"/>
        <v>1.003054039</v>
      </c>
      <c r="AE1593" s="106">
        <f t="shared" si="1182"/>
        <v>1.31249379</v>
      </c>
      <c r="AF1593" s="106">
        <f t="shared" si="1169"/>
        <v>1.3208456399999999</v>
      </c>
      <c r="AG1593" s="106">
        <f t="shared" si="1170"/>
        <v>0</v>
      </c>
      <c r="AH1593" s="115" t="str">
        <f t="shared" si="1188"/>
        <v>A+J=</v>
      </c>
      <c r="AI1593" s="116">
        <f t="shared" si="1180"/>
        <v>45741</v>
      </c>
      <c r="AJ1593" s="10"/>
      <c r="AK1593" s="1"/>
      <c r="AL1593" s="10"/>
      <c r="AM1593" s="1"/>
      <c r="AN1593" s="1"/>
      <c r="AO1593" s="3"/>
      <c r="AP1593" s="3"/>
      <c r="AQ1593" s="4"/>
      <c r="AR1593" s="4"/>
      <c r="AS1593" s="4"/>
      <c r="AT1593" s="4"/>
      <c r="AU1593" s="4"/>
      <c r="AV1593" s="4"/>
      <c r="AW1593" s="1"/>
      <c r="AX1593" s="1"/>
      <c r="AY1593" s="1"/>
      <c r="AZ1593" s="1"/>
      <c r="BA1593" s="1"/>
      <c r="BB1593" s="1"/>
      <c r="BC1593" s="1"/>
      <c r="BD1593" s="1"/>
      <c r="BE1593" s="1"/>
      <c r="BG1593" s="1"/>
      <c r="BH1593" s="1"/>
    </row>
    <row r="1594" spans="1:60" ht="15" customHeight="1" x14ac:dyDescent="0.25">
      <c r="A1594" s="105">
        <f t="shared" si="1171"/>
        <v>45735</v>
      </c>
      <c r="B1594" s="106">
        <f t="shared" si="1158"/>
        <v>433.98817980496148</v>
      </c>
      <c r="C1594" s="2">
        <f t="shared" si="1172"/>
        <v>328.32421463999998</v>
      </c>
      <c r="D1594" s="2">
        <f t="shared" si="1173"/>
        <v>145.45943087000009</v>
      </c>
      <c r="E1594" s="106">
        <f t="shared" si="1159"/>
        <v>182.86478376999989</v>
      </c>
      <c r="F1594" s="21">
        <f t="shared" si="1174"/>
        <v>7111.86</v>
      </c>
      <c r="G1594" s="108">
        <f t="shared" si="1175"/>
        <v>7205.03</v>
      </c>
      <c r="H1594" s="109">
        <f t="shared" si="1189"/>
        <v>45683</v>
      </c>
      <c r="I1594" s="109">
        <f t="shared" si="1184"/>
        <v>45714</v>
      </c>
      <c r="J1594" s="110">
        <f t="shared" si="1160"/>
        <v>1.3100651587629741E-2</v>
      </c>
      <c r="K1594" s="117">
        <f t="shared" si="1185"/>
        <v>45741</v>
      </c>
      <c r="L1594" s="178">
        <f t="shared" si="1187"/>
        <v>28</v>
      </c>
      <c r="M1594" s="178">
        <f t="shared" si="1192"/>
        <v>22</v>
      </c>
      <c r="N1594" s="106">
        <f t="shared" si="1161"/>
        <v>1.01027899</v>
      </c>
      <c r="O1594" s="111">
        <f t="shared" si="1191"/>
        <v>1.0015998800000001</v>
      </c>
      <c r="P1594" s="111">
        <f t="shared" si="1176"/>
        <v>1.3110342322799551</v>
      </c>
      <c r="Q1594" s="106">
        <f t="shared" si="1190"/>
        <v>1.32451034</v>
      </c>
      <c r="R1594" s="106">
        <f t="shared" si="1177"/>
        <v>1.30894008</v>
      </c>
      <c r="S1594" s="106">
        <f t="shared" si="1162"/>
        <v>429.75672377000001</v>
      </c>
      <c r="T1594" s="106">
        <f t="shared" si="1163"/>
        <v>44.938248209732294</v>
      </c>
      <c r="U1594" s="106">
        <f t="shared" si="1164"/>
        <v>59.341513155229144</v>
      </c>
      <c r="V1594" s="106">
        <f t="shared" si="1165"/>
        <v>432.60397600496145</v>
      </c>
      <c r="W1594" s="19">
        <f t="shared" si="1183"/>
        <v>0</v>
      </c>
      <c r="X1594" s="2">
        <f t="shared" si="1166"/>
        <v>0</v>
      </c>
      <c r="Y1594" s="4">
        <f t="shared" si="1167"/>
        <v>0</v>
      </c>
      <c r="Z1594" s="106">
        <f t="shared" si="1181"/>
        <v>0</v>
      </c>
      <c r="AA1594" s="114">
        <f t="shared" si="1178"/>
        <v>0.05</v>
      </c>
      <c r="AB1594" s="112">
        <f t="shared" si="1168"/>
        <v>22</v>
      </c>
      <c r="AC1594" s="178">
        <f t="shared" si="1186"/>
        <v>28</v>
      </c>
      <c r="AD1594" s="11">
        <f t="shared" si="1179"/>
        <v>1.0031997020000001</v>
      </c>
      <c r="AE1594" s="106">
        <f t="shared" si="1182"/>
        <v>1.3750934399999999</v>
      </c>
      <c r="AF1594" s="106">
        <f t="shared" si="1169"/>
        <v>1.3842038000000001</v>
      </c>
      <c r="AG1594" s="106">
        <f t="shared" si="1170"/>
        <v>0</v>
      </c>
      <c r="AH1594" s="115" t="str">
        <f t="shared" si="1188"/>
        <v>A+J=</v>
      </c>
      <c r="AI1594" s="116">
        <f t="shared" si="1180"/>
        <v>45741</v>
      </c>
      <c r="AJ1594" s="10"/>
      <c r="AK1594" s="1"/>
      <c r="AL1594" s="10"/>
      <c r="AM1594" s="1"/>
      <c r="AN1594" s="1"/>
      <c r="AO1594" s="3"/>
      <c r="AP1594" s="3"/>
      <c r="AQ1594" s="4"/>
      <c r="AR1594" s="4"/>
      <c r="AS1594" s="4"/>
      <c r="AT1594" s="4"/>
      <c r="AU1594" s="4"/>
      <c r="AV1594" s="4"/>
      <c r="AW1594" s="1"/>
      <c r="AX1594" s="1"/>
      <c r="AY1594" s="1"/>
      <c r="AZ1594" s="1"/>
      <c r="BA1594" s="1"/>
      <c r="BB1594" s="1"/>
      <c r="BC1594" s="1"/>
      <c r="BD1594" s="1"/>
      <c r="BE1594" s="1"/>
      <c r="BG1594" s="1"/>
      <c r="BH1594" s="1"/>
    </row>
    <row r="1595" spans="1:60" ht="15" customHeight="1" x14ac:dyDescent="0.25">
      <c r="A1595" s="105">
        <f t="shared" si="1171"/>
        <v>45736</v>
      </c>
      <c r="B1595" s="106">
        <f t="shared" si="1158"/>
        <v>434.16419364475053</v>
      </c>
      <c r="C1595" s="2">
        <f t="shared" si="1172"/>
        <v>328.32421463999998</v>
      </c>
      <c r="D1595" s="2">
        <f t="shared" si="1173"/>
        <v>145.45943087000009</v>
      </c>
      <c r="E1595" s="106">
        <f t="shared" si="1159"/>
        <v>182.86478376999989</v>
      </c>
      <c r="F1595" s="21">
        <f t="shared" si="1174"/>
        <v>7111.86</v>
      </c>
      <c r="G1595" s="108">
        <f t="shared" si="1175"/>
        <v>7205.03</v>
      </c>
      <c r="H1595" s="109">
        <f t="shared" si="1189"/>
        <v>45683</v>
      </c>
      <c r="I1595" s="109">
        <f t="shared" si="1184"/>
        <v>45714</v>
      </c>
      <c r="J1595" s="110">
        <f t="shared" si="1160"/>
        <v>1.3100651587629741E-2</v>
      </c>
      <c r="K1595" s="117">
        <f t="shared" si="1185"/>
        <v>45741</v>
      </c>
      <c r="L1595" s="178">
        <f t="shared" si="1187"/>
        <v>28</v>
      </c>
      <c r="M1595" s="178">
        <f t="shared" si="1192"/>
        <v>23</v>
      </c>
      <c r="N1595" s="106">
        <f t="shared" si="1161"/>
        <v>1.01074872</v>
      </c>
      <c r="O1595" s="111">
        <f t="shared" si="1191"/>
        <v>1.0015998800000001</v>
      </c>
      <c r="P1595" s="111">
        <f t="shared" si="1176"/>
        <v>1.3110342322799551</v>
      </c>
      <c r="Q1595" s="106">
        <f t="shared" si="1190"/>
        <v>1.3251261700000001</v>
      </c>
      <c r="R1595" s="106">
        <f t="shared" si="1177"/>
        <v>1.30894008</v>
      </c>
      <c r="S1595" s="106">
        <f t="shared" si="1162"/>
        <v>429.75672377000001</v>
      </c>
      <c r="T1595" s="106">
        <f t="shared" si="1163"/>
        <v>44.938248209732294</v>
      </c>
      <c r="U1595" s="106">
        <f t="shared" si="1164"/>
        <v>59.454126775018246</v>
      </c>
      <c r="V1595" s="106">
        <f t="shared" si="1165"/>
        <v>432.71658962475055</v>
      </c>
      <c r="W1595" s="19">
        <f t="shared" si="1183"/>
        <v>0</v>
      </c>
      <c r="X1595" s="2">
        <f t="shared" si="1166"/>
        <v>0</v>
      </c>
      <c r="Y1595" s="4">
        <f t="shared" si="1167"/>
        <v>0</v>
      </c>
      <c r="Z1595" s="106">
        <f t="shared" si="1181"/>
        <v>0</v>
      </c>
      <c r="AA1595" s="114">
        <f t="shared" si="1178"/>
        <v>0.05</v>
      </c>
      <c r="AB1595" s="112">
        <f t="shared" si="1168"/>
        <v>23</v>
      </c>
      <c r="AC1595" s="178">
        <f t="shared" si="1186"/>
        <v>28</v>
      </c>
      <c r="AD1595" s="11">
        <f t="shared" si="1179"/>
        <v>1.0033453859999999</v>
      </c>
      <c r="AE1595" s="106">
        <f t="shared" si="1182"/>
        <v>1.43770212</v>
      </c>
      <c r="AF1595" s="106">
        <f t="shared" si="1169"/>
        <v>1.44760402</v>
      </c>
      <c r="AG1595" s="106">
        <f t="shared" si="1170"/>
        <v>0</v>
      </c>
      <c r="AH1595" s="115" t="str">
        <f t="shared" si="1188"/>
        <v>A+J=</v>
      </c>
      <c r="AI1595" s="116">
        <f t="shared" si="1180"/>
        <v>45741</v>
      </c>
      <c r="AJ1595" s="10"/>
      <c r="AK1595" s="1"/>
      <c r="AL1595" s="10"/>
      <c r="AM1595" s="1"/>
      <c r="AN1595" s="1"/>
      <c r="AO1595" s="3"/>
      <c r="AP1595" s="3"/>
      <c r="AQ1595" s="4"/>
      <c r="AR1595" s="4"/>
      <c r="AS1595" s="4"/>
      <c r="AT1595" s="4"/>
      <c r="AU1595" s="4"/>
      <c r="AV1595" s="4"/>
      <c r="AW1595" s="1"/>
      <c r="AX1595" s="1"/>
      <c r="AY1595" s="1"/>
      <c r="AZ1595" s="1"/>
      <c r="BA1595" s="1"/>
      <c r="BB1595" s="1"/>
      <c r="BC1595" s="1"/>
      <c r="BD1595" s="1"/>
      <c r="BE1595" s="1"/>
      <c r="BG1595" s="1"/>
      <c r="BH1595" s="1"/>
    </row>
    <row r="1596" spans="1:60" ht="15" customHeight="1" x14ac:dyDescent="0.25">
      <c r="A1596" s="105">
        <f t="shared" si="1171"/>
        <v>45737</v>
      </c>
      <c r="B1596" s="106">
        <f t="shared" si="1158"/>
        <v>434.34030259532688</v>
      </c>
      <c r="C1596" s="2">
        <f t="shared" si="1172"/>
        <v>328.32421463999998</v>
      </c>
      <c r="D1596" s="2">
        <f t="shared" si="1173"/>
        <v>145.45943087000009</v>
      </c>
      <c r="E1596" s="106">
        <f t="shared" si="1159"/>
        <v>182.86478376999989</v>
      </c>
      <c r="F1596" s="21">
        <f t="shared" si="1174"/>
        <v>7111.86</v>
      </c>
      <c r="G1596" s="108">
        <f t="shared" si="1175"/>
        <v>7205.03</v>
      </c>
      <c r="H1596" s="109">
        <f t="shared" si="1189"/>
        <v>45683</v>
      </c>
      <c r="I1596" s="109">
        <f t="shared" si="1184"/>
        <v>45714</v>
      </c>
      <c r="J1596" s="110">
        <f t="shared" si="1160"/>
        <v>1.3100651587629741E-2</v>
      </c>
      <c r="K1596" s="117">
        <f t="shared" si="1185"/>
        <v>45741</v>
      </c>
      <c r="L1596" s="178">
        <f t="shared" si="1187"/>
        <v>28</v>
      </c>
      <c r="M1596" s="178">
        <f t="shared" si="1192"/>
        <v>24</v>
      </c>
      <c r="N1596" s="106">
        <f t="shared" si="1161"/>
        <v>1.0112186700000001</v>
      </c>
      <c r="O1596" s="111">
        <f t="shared" si="1191"/>
        <v>1.0015998800000001</v>
      </c>
      <c r="P1596" s="111">
        <f t="shared" si="1176"/>
        <v>1.3110342322799551</v>
      </c>
      <c r="Q1596" s="106">
        <f t="shared" si="1190"/>
        <v>1.32574229</v>
      </c>
      <c r="R1596" s="106">
        <f t="shared" si="1177"/>
        <v>1.30894008</v>
      </c>
      <c r="S1596" s="106">
        <f t="shared" si="1162"/>
        <v>429.75672377000001</v>
      </c>
      <c r="T1596" s="106">
        <f t="shared" si="1163"/>
        <v>44.938248209732294</v>
      </c>
      <c r="U1596" s="106">
        <f t="shared" si="1164"/>
        <v>59.566793425594597</v>
      </c>
      <c r="V1596" s="106">
        <f t="shared" si="1165"/>
        <v>432.82925627532688</v>
      </c>
      <c r="W1596" s="19">
        <f t="shared" si="1183"/>
        <v>0</v>
      </c>
      <c r="X1596" s="2">
        <f t="shared" si="1166"/>
        <v>0</v>
      </c>
      <c r="Y1596" s="4">
        <f t="shared" si="1167"/>
        <v>0</v>
      </c>
      <c r="Z1596" s="106">
        <f t="shared" si="1181"/>
        <v>0</v>
      </c>
      <c r="AA1596" s="114">
        <f t="shared" si="1178"/>
        <v>0.05</v>
      </c>
      <c r="AB1596" s="112">
        <f t="shared" si="1168"/>
        <v>24</v>
      </c>
      <c r="AC1596" s="178">
        <f t="shared" si="1186"/>
        <v>28</v>
      </c>
      <c r="AD1596" s="11">
        <f t="shared" si="1179"/>
        <v>1.0034910909999999</v>
      </c>
      <c r="AE1596" s="106">
        <f t="shared" si="1182"/>
        <v>1.50031983</v>
      </c>
      <c r="AF1596" s="106">
        <f t="shared" si="1169"/>
        <v>1.5110463199999999</v>
      </c>
      <c r="AG1596" s="106">
        <f t="shared" si="1170"/>
        <v>0</v>
      </c>
      <c r="AH1596" s="115" t="str">
        <f t="shared" si="1188"/>
        <v>A+J=</v>
      </c>
      <c r="AI1596" s="116">
        <f t="shared" si="1180"/>
        <v>45741</v>
      </c>
      <c r="AJ1596" s="10"/>
      <c r="AK1596" s="1"/>
      <c r="AL1596" s="10"/>
      <c r="AM1596" s="1"/>
      <c r="AN1596" s="1"/>
      <c r="AO1596" s="3"/>
      <c r="AP1596" s="3"/>
      <c r="AQ1596" s="4"/>
      <c r="AR1596" s="4"/>
      <c r="AS1596" s="4"/>
      <c r="AT1596" s="4"/>
      <c r="AU1596" s="4"/>
      <c r="AV1596" s="4"/>
      <c r="AW1596" s="1"/>
      <c r="AX1596" s="1"/>
      <c r="AY1596" s="1"/>
      <c r="AZ1596" s="1"/>
      <c r="BA1596" s="1"/>
      <c r="BB1596" s="1"/>
      <c r="BC1596" s="1"/>
      <c r="BD1596" s="1"/>
      <c r="BE1596" s="1"/>
      <c r="BG1596" s="1"/>
      <c r="BH1596" s="1"/>
    </row>
    <row r="1597" spans="1:60" ht="15" customHeight="1" x14ac:dyDescent="0.25">
      <c r="A1597" s="105">
        <f t="shared" si="1171"/>
        <v>45738</v>
      </c>
      <c r="B1597" s="106">
        <f t="shared" si="1158"/>
        <v>434.5165071266905</v>
      </c>
      <c r="C1597" s="2">
        <f t="shared" si="1172"/>
        <v>328.32421463999998</v>
      </c>
      <c r="D1597" s="2">
        <f t="shared" si="1173"/>
        <v>145.45943087000009</v>
      </c>
      <c r="E1597" s="106">
        <f t="shared" si="1159"/>
        <v>182.86478376999989</v>
      </c>
      <c r="F1597" s="21">
        <f t="shared" si="1174"/>
        <v>7111.86</v>
      </c>
      <c r="G1597" s="108">
        <f t="shared" si="1175"/>
        <v>7205.03</v>
      </c>
      <c r="H1597" s="109">
        <f t="shared" si="1189"/>
        <v>45683</v>
      </c>
      <c r="I1597" s="109">
        <f t="shared" si="1184"/>
        <v>45714</v>
      </c>
      <c r="J1597" s="110">
        <f t="shared" si="1160"/>
        <v>1.3100651587629741E-2</v>
      </c>
      <c r="K1597" s="117">
        <f t="shared" si="1185"/>
        <v>45741</v>
      </c>
      <c r="L1597" s="178">
        <f t="shared" si="1187"/>
        <v>28</v>
      </c>
      <c r="M1597" s="178">
        <f t="shared" si="1192"/>
        <v>25</v>
      </c>
      <c r="N1597" s="106">
        <f t="shared" si="1161"/>
        <v>1.0116888399999999</v>
      </c>
      <c r="O1597" s="111">
        <f t="shared" si="1191"/>
        <v>1.0015998800000001</v>
      </c>
      <c r="P1597" s="111">
        <f t="shared" si="1176"/>
        <v>1.3110342322799551</v>
      </c>
      <c r="Q1597" s="106">
        <f t="shared" si="1190"/>
        <v>1.3263586999999999</v>
      </c>
      <c r="R1597" s="106">
        <f t="shared" si="1177"/>
        <v>1.30894008</v>
      </c>
      <c r="S1597" s="106">
        <f t="shared" si="1162"/>
        <v>429.75672377000001</v>
      </c>
      <c r="T1597" s="106">
        <f t="shared" si="1163"/>
        <v>44.938248209732294</v>
      </c>
      <c r="U1597" s="106">
        <f t="shared" si="1164"/>
        <v>59.67951310695824</v>
      </c>
      <c r="V1597" s="106">
        <f t="shared" si="1165"/>
        <v>432.9419759566905</v>
      </c>
      <c r="W1597" s="19">
        <f t="shared" si="1183"/>
        <v>0</v>
      </c>
      <c r="X1597" s="2">
        <f t="shared" si="1166"/>
        <v>0</v>
      </c>
      <c r="Y1597" s="4">
        <f t="shared" si="1167"/>
        <v>0</v>
      </c>
      <c r="Z1597" s="106">
        <f t="shared" si="1181"/>
        <v>0</v>
      </c>
      <c r="AA1597" s="114">
        <f t="shared" si="1178"/>
        <v>0.05</v>
      </c>
      <c r="AB1597" s="112">
        <f t="shared" si="1168"/>
        <v>25</v>
      </c>
      <c r="AC1597" s="178">
        <f t="shared" si="1186"/>
        <v>28</v>
      </c>
      <c r="AD1597" s="11">
        <f t="shared" si="1179"/>
        <v>1.0036368179999999</v>
      </c>
      <c r="AE1597" s="106">
        <f t="shared" si="1182"/>
        <v>1.56294698</v>
      </c>
      <c r="AF1597" s="106">
        <f t="shared" si="1169"/>
        <v>1.57453117</v>
      </c>
      <c r="AG1597" s="106">
        <f t="shared" si="1170"/>
        <v>0</v>
      </c>
      <c r="AH1597" s="115" t="str">
        <f t="shared" si="1188"/>
        <v>A+J=</v>
      </c>
      <c r="AI1597" s="116">
        <f t="shared" si="1180"/>
        <v>45741</v>
      </c>
      <c r="AJ1597" s="10"/>
      <c r="AK1597" s="1"/>
      <c r="AL1597" s="10"/>
      <c r="AM1597" s="1"/>
      <c r="AN1597" s="1"/>
      <c r="AO1597" s="3"/>
      <c r="AP1597" s="3"/>
      <c r="AQ1597" s="4"/>
      <c r="AR1597" s="4"/>
      <c r="AS1597" s="4"/>
      <c r="AT1597" s="4"/>
      <c r="AU1597" s="4"/>
      <c r="AV1597" s="4"/>
      <c r="AW1597" s="1"/>
      <c r="AX1597" s="1"/>
      <c r="AY1597" s="1"/>
      <c r="AZ1597" s="1"/>
      <c r="BA1597" s="1"/>
      <c r="BB1597" s="1"/>
      <c r="BC1597" s="1"/>
      <c r="BD1597" s="1"/>
      <c r="BE1597" s="1"/>
      <c r="BG1597" s="1"/>
      <c r="BH1597" s="1"/>
    </row>
    <row r="1598" spans="1:60" ht="15" customHeight="1" x14ac:dyDescent="0.25">
      <c r="A1598" s="105">
        <f t="shared" si="1171"/>
        <v>45739</v>
      </c>
      <c r="B1598" s="106">
        <f t="shared" si="1158"/>
        <v>434.69280273154584</v>
      </c>
      <c r="C1598" s="2">
        <f t="shared" si="1172"/>
        <v>328.32421463999998</v>
      </c>
      <c r="D1598" s="2">
        <f t="shared" si="1173"/>
        <v>145.45943087000009</v>
      </c>
      <c r="E1598" s="106">
        <f t="shared" si="1159"/>
        <v>182.86478376999989</v>
      </c>
      <c r="F1598" s="21">
        <f t="shared" si="1174"/>
        <v>7111.86</v>
      </c>
      <c r="G1598" s="108">
        <f t="shared" si="1175"/>
        <v>7205.03</v>
      </c>
      <c r="H1598" s="109">
        <f t="shared" si="1189"/>
        <v>45683</v>
      </c>
      <c r="I1598" s="109">
        <f t="shared" si="1184"/>
        <v>45714</v>
      </c>
      <c r="J1598" s="110">
        <f t="shared" si="1160"/>
        <v>1.3100651587629741E-2</v>
      </c>
      <c r="K1598" s="117">
        <f t="shared" si="1185"/>
        <v>45741</v>
      </c>
      <c r="L1598" s="178">
        <f t="shared" si="1187"/>
        <v>28</v>
      </c>
      <c r="M1598" s="178">
        <f t="shared" si="1192"/>
        <v>26</v>
      </c>
      <c r="N1598" s="106">
        <f t="shared" si="1161"/>
        <v>1.01215922</v>
      </c>
      <c r="O1598" s="111">
        <f t="shared" si="1191"/>
        <v>1.0015998800000001</v>
      </c>
      <c r="P1598" s="111">
        <f t="shared" si="1176"/>
        <v>1.3110342322799551</v>
      </c>
      <c r="Q1598" s="106">
        <f t="shared" si="1190"/>
        <v>1.3269753799999999</v>
      </c>
      <c r="R1598" s="106">
        <f t="shared" si="1177"/>
        <v>1.30894008</v>
      </c>
      <c r="S1598" s="106">
        <f t="shared" si="1162"/>
        <v>429.75672377000001</v>
      </c>
      <c r="T1598" s="106">
        <f t="shared" si="1163"/>
        <v>44.938248209732294</v>
      </c>
      <c r="U1598" s="106">
        <f t="shared" si="1164"/>
        <v>59.792282161813532</v>
      </c>
      <c r="V1598" s="106">
        <f t="shared" si="1165"/>
        <v>433.05474501154583</v>
      </c>
      <c r="W1598" s="19">
        <f t="shared" si="1183"/>
        <v>0</v>
      </c>
      <c r="X1598" s="2">
        <f t="shared" si="1166"/>
        <v>0</v>
      </c>
      <c r="Y1598" s="4">
        <f t="shared" si="1167"/>
        <v>0</v>
      </c>
      <c r="Z1598" s="106">
        <f t="shared" si="1181"/>
        <v>0</v>
      </c>
      <c r="AA1598" s="114">
        <f t="shared" si="1178"/>
        <v>0.05</v>
      </c>
      <c r="AB1598" s="112">
        <f t="shared" si="1168"/>
        <v>26</v>
      </c>
      <c r="AC1598" s="178">
        <f t="shared" si="1186"/>
        <v>28</v>
      </c>
      <c r="AD1598" s="11">
        <f t="shared" si="1179"/>
        <v>1.0037825650000001</v>
      </c>
      <c r="AE1598" s="106">
        <f t="shared" si="1182"/>
        <v>1.62558274</v>
      </c>
      <c r="AF1598" s="106">
        <f t="shared" si="1169"/>
        <v>1.6380577199999999</v>
      </c>
      <c r="AG1598" s="106">
        <f t="shared" si="1170"/>
        <v>0</v>
      </c>
      <c r="AH1598" s="115" t="str">
        <f t="shared" si="1188"/>
        <v>A+J=</v>
      </c>
      <c r="AI1598" s="116">
        <f t="shared" si="1180"/>
        <v>45741</v>
      </c>
      <c r="AJ1598" s="10"/>
      <c r="AK1598" s="1"/>
      <c r="AL1598" s="10"/>
      <c r="AM1598" s="1"/>
      <c r="AN1598" s="1"/>
      <c r="AO1598" s="3"/>
      <c r="AP1598" s="3"/>
      <c r="AQ1598" s="4"/>
      <c r="AR1598" s="4"/>
      <c r="AS1598" s="4"/>
      <c r="AT1598" s="4"/>
      <c r="AU1598" s="4"/>
      <c r="AV1598" s="4"/>
      <c r="AW1598" s="1"/>
      <c r="AX1598" s="1"/>
      <c r="AY1598" s="1"/>
      <c r="AZ1598" s="1"/>
      <c r="BA1598" s="1"/>
      <c r="BB1598" s="1"/>
      <c r="BC1598" s="1"/>
      <c r="BD1598" s="1"/>
      <c r="BE1598" s="1"/>
      <c r="BG1598" s="1"/>
      <c r="BH1598" s="1"/>
    </row>
    <row r="1599" spans="1:60" ht="15" customHeight="1" x14ac:dyDescent="0.25">
      <c r="A1599" s="105">
        <f t="shared" si="1171"/>
        <v>45740</v>
      </c>
      <c r="B1599" s="106">
        <f t="shared" si="1158"/>
        <v>434.86919397718839</v>
      </c>
      <c r="C1599" s="2">
        <f t="shared" si="1172"/>
        <v>328.32421463999998</v>
      </c>
      <c r="D1599" s="2">
        <f t="shared" si="1173"/>
        <v>145.45943087000009</v>
      </c>
      <c r="E1599" s="106">
        <f t="shared" si="1159"/>
        <v>182.86478376999989</v>
      </c>
      <c r="F1599" s="21">
        <f t="shared" si="1174"/>
        <v>7111.86</v>
      </c>
      <c r="G1599" s="108">
        <f t="shared" si="1175"/>
        <v>7205.03</v>
      </c>
      <c r="H1599" s="109">
        <f t="shared" si="1189"/>
        <v>45683</v>
      </c>
      <c r="I1599" s="109">
        <f t="shared" si="1184"/>
        <v>45714</v>
      </c>
      <c r="J1599" s="110">
        <f t="shared" si="1160"/>
        <v>1.3100651587629741E-2</v>
      </c>
      <c r="K1599" s="117">
        <f t="shared" si="1185"/>
        <v>45741</v>
      </c>
      <c r="L1599" s="178">
        <f t="shared" si="1187"/>
        <v>28</v>
      </c>
      <c r="M1599" s="178">
        <f t="shared" si="1192"/>
        <v>27</v>
      </c>
      <c r="N1599" s="106">
        <f t="shared" si="1161"/>
        <v>1.0126298199999999</v>
      </c>
      <c r="O1599" s="111">
        <f t="shared" si="1191"/>
        <v>1.0015998800000001</v>
      </c>
      <c r="P1599" s="111">
        <f t="shared" si="1176"/>
        <v>1.3110342322799551</v>
      </c>
      <c r="Q1599" s="106">
        <f t="shared" si="1190"/>
        <v>1.32759235</v>
      </c>
      <c r="R1599" s="106">
        <f t="shared" si="1177"/>
        <v>1.30894008</v>
      </c>
      <c r="S1599" s="106">
        <f t="shared" si="1162"/>
        <v>429.75672377000001</v>
      </c>
      <c r="T1599" s="106">
        <f t="shared" si="1163"/>
        <v>44.938248209732294</v>
      </c>
      <c r="U1599" s="106">
        <f t="shared" si="1164"/>
        <v>59.905104247456116</v>
      </c>
      <c r="V1599" s="106">
        <f t="shared" si="1165"/>
        <v>433.1675670971884</v>
      </c>
      <c r="W1599" s="19">
        <f t="shared" si="1183"/>
        <v>0</v>
      </c>
      <c r="X1599" s="2">
        <f t="shared" si="1166"/>
        <v>0</v>
      </c>
      <c r="Y1599" s="4">
        <f t="shared" si="1167"/>
        <v>0</v>
      </c>
      <c r="Z1599" s="106">
        <f t="shared" si="1181"/>
        <v>0</v>
      </c>
      <c r="AA1599" s="114">
        <f t="shared" si="1178"/>
        <v>0.05</v>
      </c>
      <c r="AB1599" s="112">
        <f t="shared" si="1168"/>
        <v>27</v>
      </c>
      <c r="AC1599" s="178">
        <f t="shared" si="1186"/>
        <v>28</v>
      </c>
      <c r="AD1599" s="11">
        <f t="shared" si="1179"/>
        <v>1.003928334</v>
      </c>
      <c r="AE1599" s="106">
        <f t="shared" si="1182"/>
        <v>1.68822794</v>
      </c>
      <c r="AF1599" s="106">
        <f t="shared" si="1169"/>
        <v>1.7016268800000001</v>
      </c>
      <c r="AG1599" s="106">
        <f t="shared" si="1170"/>
        <v>0</v>
      </c>
      <c r="AH1599" s="115" t="str">
        <f t="shared" si="1188"/>
        <v>A+J=</v>
      </c>
      <c r="AI1599" s="116">
        <f t="shared" si="1180"/>
        <v>45741</v>
      </c>
      <c r="AJ1599" s="10"/>
      <c r="AK1599" s="1"/>
      <c r="AL1599" s="10"/>
      <c r="AM1599" s="1"/>
      <c r="AN1599" s="1"/>
      <c r="AO1599" s="3"/>
      <c r="AP1599" s="3"/>
      <c r="AQ1599" s="4"/>
      <c r="AR1599" s="4"/>
      <c r="AS1599" s="4"/>
      <c r="AT1599" s="4"/>
      <c r="AU1599" s="4"/>
      <c r="AV1599" s="4"/>
      <c r="AW1599" s="1"/>
      <c r="AX1599" s="1"/>
      <c r="AY1599" s="1"/>
      <c r="AZ1599" s="1"/>
      <c r="BA1599" s="1"/>
      <c r="BB1599" s="1"/>
      <c r="BC1599" s="1"/>
      <c r="BD1599" s="1"/>
      <c r="BE1599" s="1"/>
      <c r="BG1599" s="1"/>
      <c r="BH1599" s="1"/>
    </row>
    <row r="1600" spans="1:60" ht="15" customHeight="1" x14ac:dyDescent="0.25">
      <c r="A1600" s="105">
        <f t="shared" si="1171"/>
        <v>45741</v>
      </c>
      <c r="B1600" s="106">
        <f t="shared" si="1158"/>
        <v>435.04568413091391</v>
      </c>
      <c r="C1600" s="2">
        <f t="shared" si="1172"/>
        <v>328.32421463999998</v>
      </c>
      <c r="D1600" s="2">
        <f t="shared" si="1173"/>
        <v>145.45943087000009</v>
      </c>
      <c r="E1600" s="106">
        <f t="shared" si="1159"/>
        <v>182.86478376999989</v>
      </c>
      <c r="F1600" s="21">
        <f t="shared" si="1174"/>
        <v>7111.86</v>
      </c>
      <c r="G1600" s="108">
        <f t="shared" si="1175"/>
        <v>7205.03</v>
      </c>
      <c r="H1600" s="109">
        <f t="shared" si="1189"/>
        <v>45683</v>
      </c>
      <c r="I1600" s="109">
        <f t="shared" si="1184"/>
        <v>45714</v>
      </c>
      <c r="J1600" s="110">
        <f t="shared" si="1160"/>
        <v>1.3100651587629741E-2</v>
      </c>
      <c r="K1600" s="117">
        <f t="shared" si="1185"/>
        <v>45741</v>
      </c>
      <c r="L1600" s="178">
        <f t="shared" si="1187"/>
        <v>28</v>
      </c>
      <c r="M1600" s="178">
        <f t="shared" si="1192"/>
        <v>28</v>
      </c>
      <c r="N1600" s="106">
        <f t="shared" si="1161"/>
        <v>1.0131006499999999</v>
      </c>
      <c r="O1600" s="111">
        <f t="shared" si="1191"/>
        <v>1.0015998800000001</v>
      </c>
      <c r="P1600" s="111">
        <f t="shared" si="1176"/>
        <v>1.3110342322799551</v>
      </c>
      <c r="Q1600" s="106">
        <f t="shared" si="1190"/>
        <v>1.3282096299999999</v>
      </c>
      <c r="R1600" s="106">
        <f t="shared" si="1177"/>
        <v>1.30894008</v>
      </c>
      <c r="S1600" s="106">
        <f t="shared" si="1162"/>
        <v>429.75672377000001</v>
      </c>
      <c r="T1600" s="106">
        <f t="shared" si="1163"/>
        <v>44.938248209732294</v>
      </c>
      <c r="U1600" s="106">
        <f t="shared" si="1164"/>
        <v>60.017983021181657</v>
      </c>
      <c r="V1600" s="106">
        <f t="shared" si="1165"/>
        <v>433.28044587091392</v>
      </c>
      <c r="W1600" s="19">
        <f t="shared" si="1183"/>
        <v>53</v>
      </c>
      <c r="X1600" s="2">
        <f t="shared" si="1166"/>
        <v>14.43904231</v>
      </c>
      <c r="Y1600" s="4">
        <f t="shared" si="1167"/>
        <v>4.3978000000000003E-2</v>
      </c>
      <c r="Z1600" s="106">
        <f t="shared" si="1181"/>
        <v>18.89984119</v>
      </c>
      <c r="AA1600" s="114">
        <f t="shared" si="1178"/>
        <v>0.05</v>
      </c>
      <c r="AB1600" s="112">
        <f t="shared" si="1168"/>
        <v>28</v>
      </c>
      <c r="AC1600" s="178">
        <f t="shared" si="1186"/>
        <v>28</v>
      </c>
      <c r="AD1600" s="11">
        <f t="shared" si="1179"/>
        <v>1.004074124</v>
      </c>
      <c r="AE1600" s="106">
        <f t="shared" si="1182"/>
        <v>1.7508821800000001</v>
      </c>
      <c r="AF1600" s="106">
        <f t="shared" si="1169"/>
        <v>1.7652382600000001</v>
      </c>
      <c r="AG1600" s="106">
        <f t="shared" si="1170"/>
        <v>20.650723370000001</v>
      </c>
      <c r="AH1600" s="115" t="str">
        <f t="shared" si="1188"/>
        <v>A+J=</v>
      </c>
      <c r="AI1600" s="116">
        <f t="shared" si="1180"/>
        <v>45741</v>
      </c>
      <c r="AJ1600" s="10"/>
      <c r="AK1600" s="1"/>
      <c r="AL1600" s="10"/>
      <c r="AM1600" s="1"/>
      <c r="AN1600" s="1"/>
      <c r="AO1600" s="3"/>
      <c r="AP1600" s="3"/>
      <c r="AQ1600" s="4"/>
      <c r="AR1600" s="4"/>
      <c r="AS1600" s="4"/>
      <c r="AT1600" s="4"/>
      <c r="AU1600" s="4"/>
      <c r="AV1600" s="4"/>
      <c r="AW1600" s="1"/>
      <c r="AX1600" s="1"/>
      <c r="AY1600" s="1"/>
      <c r="AZ1600" s="1"/>
      <c r="BA1600" s="1"/>
      <c r="BB1600" s="1"/>
      <c r="BC1600" s="1"/>
      <c r="BD1600" s="1"/>
      <c r="BE1600" s="1"/>
      <c r="BG1600" s="1"/>
      <c r="BH1600" s="1"/>
    </row>
    <row r="1601" spans="1:60" ht="15" customHeight="1" x14ac:dyDescent="0.25">
      <c r="A1601" s="105">
        <f t="shared" si="1171"/>
        <v>45742</v>
      </c>
      <c r="B1601" s="106">
        <f t="shared" si="1158"/>
        <v>414.47872035864748</v>
      </c>
      <c r="C1601" s="2">
        <f t="shared" si="1172"/>
        <v>313.88517232999999</v>
      </c>
      <c r="D1601" s="2">
        <f t="shared" si="1173"/>
        <v>131.02038856000004</v>
      </c>
      <c r="E1601" s="106">
        <f t="shared" si="1159"/>
        <v>182.86478376999995</v>
      </c>
      <c r="F1601" s="21">
        <f t="shared" si="1174"/>
        <v>7205.03</v>
      </c>
      <c r="G1601" s="108">
        <f t="shared" si="1175"/>
        <v>7245.38</v>
      </c>
      <c r="H1601" s="109">
        <f t="shared" si="1189"/>
        <v>45714</v>
      </c>
      <c r="I1601" s="109">
        <f t="shared" si="1184"/>
        <v>45742</v>
      </c>
      <c r="J1601" s="110">
        <f t="shared" si="1160"/>
        <v>5.6002542668107669E-3</v>
      </c>
      <c r="K1601" s="117">
        <f t="shared" si="1185"/>
        <v>45772</v>
      </c>
      <c r="L1601" s="178">
        <f t="shared" si="1187"/>
        <v>31</v>
      </c>
      <c r="M1601" s="178">
        <f t="shared" si="1192"/>
        <v>1</v>
      </c>
      <c r="N1601" s="106">
        <f t="shared" si="1161"/>
        <v>1.00018016</v>
      </c>
      <c r="O1601" s="111">
        <f t="shared" si="1191"/>
        <v>1.0131006499999999</v>
      </c>
      <c r="P1601" s="111">
        <f t="shared" si="1176"/>
        <v>1.3282096328950734</v>
      </c>
      <c r="Q1601" s="106">
        <f t="shared" si="1190"/>
        <v>1.32844892</v>
      </c>
      <c r="R1601" s="106">
        <f t="shared" si="1177"/>
        <v>1.30894008</v>
      </c>
      <c r="S1601" s="106">
        <f t="shared" si="1162"/>
        <v>410.85688257999999</v>
      </c>
      <c r="T1601" s="106">
        <f t="shared" si="1163"/>
        <v>40.47744932335749</v>
      </c>
      <c r="U1601" s="106">
        <f t="shared" si="1164"/>
        <v>60.061740735290016</v>
      </c>
      <c r="V1601" s="106">
        <f t="shared" si="1165"/>
        <v>414.42436238864747</v>
      </c>
      <c r="W1601" s="19">
        <f t="shared" si="1183"/>
        <v>0</v>
      </c>
      <c r="X1601" s="2">
        <f t="shared" si="1166"/>
        <v>0</v>
      </c>
      <c r="Y1601" s="4">
        <f t="shared" si="1167"/>
        <v>0</v>
      </c>
      <c r="Z1601" s="106">
        <f t="shared" si="1181"/>
        <v>0</v>
      </c>
      <c r="AA1601" s="114">
        <f t="shared" si="1178"/>
        <v>0.05</v>
      </c>
      <c r="AB1601" s="112">
        <f t="shared" si="1168"/>
        <v>1</v>
      </c>
      <c r="AC1601" s="178">
        <f t="shared" si="1186"/>
        <v>31</v>
      </c>
      <c r="AD1601" s="11">
        <f t="shared" si="1179"/>
        <v>1.000131165</v>
      </c>
      <c r="AE1601" s="106">
        <f t="shared" si="1182"/>
        <v>5.389004E-2</v>
      </c>
      <c r="AF1601" s="106">
        <f t="shared" si="1169"/>
        <v>5.4357969999999999E-2</v>
      </c>
      <c r="AG1601" s="106">
        <f t="shared" si="1170"/>
        <v>0</v>
      </c>
      <c r="AH1601" s="115" t="str">
        <f t="shared" si="1188"/>
        <v>A+J=</v>
      </c>
      <c r="AI1601" s="116">
        <f t="shared" si="1180"/>
        <v>45772</v>
      </c>
      <c r="AJ1601" s="10"/>
      <c r="AK1601" s="1"/>
      <c r="AL1601" s="10"/>
      <c r="AM1601" s="1"/>
      <c r="AN1601" s="1"/>
      <c r="AO1601" s="3"/>
      <c r="AP1601" s="3"/>
      <c r="AQ1601" s="4"/>
      <c r="AR1601" s="4"/>
      <c r="AS1601" s="4"/>
      <c r="AT1601" s="4"/>
      <c r="AU1601" s="4"/>
      <c r="AV1601" s="4"/>
      <c r="AW1601" s="1"/>
      <c r="AX1601" s="1"/>
      <c r="AY1601" s="1"/>
      <c r="AZ1601" s="1"/>
      <c r="BA1601" s="1"/>
      <c r="BB1601" s="1"/>
      <c r="BC1601" s="1"/>
      <c r="BD1601" s="1"/>
      <c r="BE1601" s="1"/>
      <c r="BG1601" s="1"/>
      <c r="BH1601" s="1"/>
    </row>
    <row r="1602" spans="1:60" ht="15" customHeight="1" x14ac:dyDescent="0.25">
      <c r="A1602" s="105">
        <f t="shared" si="1171"/>
        <v>45743</v>
      </c>
      <c r="B1602" s="106">
        <f t="shared" si="1158"/>
        <v>414.57686371599499</v>
      </c>
      <c r="C1602" s="2">
        <f t="shared" si="1172"/>
        <v>313.88517232999999</v>
      </c>
      <c r="D1602" s="2">
        <f t="shared" si="1173"/>
        <v>131.02038856000004</v>
      </c>
      <c r="E1602" s="106">
        <f t="shared" si="1159"/>
        <v>182.86478376999995</v>
      </c>
      <c r="F1602" s="21">
        <f t="shared" si="1174"/>
        <v>7205.03</v>
      </c>
      <c r="G1602" s="108">
        <f t="shared" si="1175"/>
        <v>7245.38</v>
      </c>
      <c r="H1602" s="109">
        <f t="shared" si="1189"/>
        <v>45714</v>
      </c>
      <c r="I1602" s="109">
        <f t="shared" si="1184"/>
        <v>45742</v>
      </c>
      <c r="J1602" s="110">
        <f t="shared" si="1160"/>
        <v>5.6002542668107669E-3</v>
      </c>
      <c r="K1602" s="117">
        <f t="shared" si="1185"/>
        <v>45772</v>
      </c>
      <c r="L1602" s="178">
        <f t="shared" si="1187"/>
        <v>31</v>
      </c>
      <c r="M1602" s="178">
        <f t="shared" si="1192"/>
        <v>2</v>
      </c>
      <c r="N1602" s="106">
        <f t="shared" si="1161"/>
        <v>1.0003603599999999</v>
      </c>
      <c r="O1602" s="111">
        <f t="shared" si="1191"/>
        <v>1.0131006499999999</v>
      </c>
      <c r="P1602" s="111">
        <f t="shared" si="1176"/>
        <v>1.3282096328950734</v>
      </c>
      <c r="Q1602" s="106">
        <f t="shared" si="1190"/>
        <v>1.3286882600000001</v>
      </c>
      <c r="R1602" s="106">
        <f t="shared" si="1177"/>
        <v>1.30894008</v>
      </c>
      <c r="S1602" s="106">
        <f t="shared" si="1162"/>
        <v>410.85688257999999</v>
      </c>
      <c r="T1602" s="106">
        <f t="shared" si="1163"/>
        <v>40.47744932335749</v>
      </c>
      <c r="U1602" s="106">
        <f t="shared" si="1164"/>
        <v>60.105507592637537</v>
      </c>
      <c r="V1602" s="106">
        <f t="shared" si="1165"/>
        <v>414.46812924599499</v>
      </c>
      <c r="W1602" s="19">
        <f t="shared" si="1183"/>
        <v>0</v>
      </c>
      <c r="X1602" s="2">
        <f t="shared" si="1166"/>
        <v>0</v>
      </c>
      <c r="Y1602" s="4">
        <f t="shared" si="1167"/>
        <v>0</v>
      </c>
      <c r="Z1602" s="106">
        <f t="shared" si="1181"/>
        <v>0</v>
      </c>
      <c r="AA1602" s="114">
        <f t="shared" si="1178"/>
        <v>0.05</v>
      </c>
      <c r="AB1602" s="112">
        <f t="shared" si="1168"/>
        <v>2</v>
      </c>
      <c r="AC1602" s="178">
        <f t="shared" si="1186"/>
        <v>31</v>
      </c>
      <c r="AD1602" s="11">
        <f t="shared" si="1179"/>
        <v>1.0002623470000001</v>
      </c>
      <c r="AE1602" s="106">
        <f t="shared" si="1182"/>
        <v>0.10778707</v>
      </c>
      <c r="AF1602" s="106">
        <f t="shared" si="1169"/>
        <v>0.10873447</v>
      </c>
      <c r="AG1602" s="106">
        <f t="shared" si="1170"/>
        <v>0</v>
      </c>
      <c r="AH1602" s="115" t="str">
        <f t="shared" si="1188"/>
        <v>A+J=</v>
      </c>
      <c r="AI1602" s="116">
        <f t="shared" si="1180"/>
        <v>45772</v>
      </c>
      <c r="AJ1602" s="10"/>
      <c r="AK1602" s="1"/>
      <c r="AL1602" s="10"/>
      <c r="AM1602" s="1"/>
      <c r="AN1602" s="1"/>
      <c r="AO1602" s="3"/>
      <c r="AP1602" s="3"/>
      <c r="AQ1602" s="4"/>
      <c r="AR1602" s="4"/>
      <c r="AS1602" s="4"/>
      <c r="AT1602" s="4"/>
      <c r="AU1602" s="4"/>
      <c r="AV1602" s="4"/>
      <c r="AW1602" s="1"/>
      <c r="AX1602" s="1"/>
      <c r="AY1602" s="1"/>
      <c r="AZ1602" s="1"/>
      <c r="BA1602" s="1"/>
      <c r="BB1602" s="1"/>
      <c r="BC1602" s="1"/>
      <c r="BD1602" s="1"/>
      <c r="BE1602" s="1"/>
      <c r="BG1602" s="1"/>
      <c r="BH1602" s="1"/>
    </row>
    <row r="1603" spans="1:60" ht="15" customHeight="1" x14ac:dyDescent="0.25">
      <c r="A1603" s="105">
        <f t="shared" si="1171"/>
        <v>45744</v>
      </c>
      <c r="B1603" s="106">
        <f t="shared" si="1158"/>
        <v>414.67503291793389</v>
      </c>
      <c r="C1603" s="2">
        <f t="shared" si="1172"/>
        <v>313.88517232999999</v>
      </c>
      <c r="D1603" s="2">
        <f t="shared" si="1173"/>
        <v>131.02038856000004</v>
      </c>
      <c r="E1603" s="106">
        <f t="shared" si="1159"/>
        <v>182.86478376999995</v>
      </c>
      <c r="F1603" s="21">
        <f t="shared" si="1174"/>
        <v>7205.03</v>
      </c>
      <c r="G1603" s="108">
        <f t="shared" si="1175"/>
        <v>7245.38</v>
      </c>
      <c r="H1603" s="109">
        <f t="shared" si="1189"/>
        <v>45714</v>
      </c>
      <c r="I1603" s="109">
        <f t="shared" si="1184"/>
        <v>45742</v>
      </c>
      <c r="J1603" s="110">
        <f t="shared" si="1160"/>
        <v>5.6002542668107669E-3</v>
      </c>
      <c r="K1603" s="117">
        <f t="shared" si="1185"/>
        <v>45772</v>
      </c>
      <c r="L1603" s="178">
        <f t="shared" si="1187"/>
        <v>31</v>
      </c>
      <c r="M1603" s="178">
        <f t="shared" si="1192"/>
        <v>3</v>
      </c>
      <c r="N1603" s="106">
        <f t="shared" si="1161"/>
        <v>1.00054059</v>
      </c>
      <c r="O1603" s="111">
        <f t="shared" si="1191"/>
        <v>1.0131006499999999</v>
      </c>
      <c r="P1603" s="111">
        <f t="shared" si="1176"/>
        <v>1.3282096328950734</v>
      </c>
      <c r="Q1603" s="106">
        <f t="shared" si="1190"/>
        <v>1.3289276400000001</v>
      </c>
      <c r="R1603" s="106">
        <f t="shared" si="1177"/>
        <v>1.30894008</v>
      </c>
      <c r="S1603" s="106">
        <f t="shared" si="1162"/>
        <v>410.85688257999999</v>
      </c>
      <c r="T1603" s="106">
        <f t="shared" si="1163"/>
        <v>40.47744932335749</v>
      </c>
      <c r="U1603" s="106">
        <f t="shared" si="1164"/>
        <v>60.149281764576401</v>
      </c>
      <c r="V1603" s="106">
        <f t="shared" si="1165"/>
        <v>414.51190341793387</v>
      </c>
      <c r="W1603" s="19">
        <f t="shared" si="1183"/>
        <v>0</v>
      </c>
      <c r="X1603" s="2">
        <f t="shared" si="1166"/>
        <v>0</v>
      </c>
      <c r="Y1603" s="4">
        <f t="shared" si="1167"/>
        <v>0</v>
      </c>
      <c r="Z1603" s="106">
        <f t="shared" si="1181"/>
        <v>0</v>
      </c>
      <c r="AA1603" s="114">
        <f t="shared" si="1178"/>
        <v>0.05</v>
      </c>
      <c r="AB1603" s="112">
        <f t="shared" si="1168"/>
        <v>3</v>
      </c>
      <c r="AC1603" s="178">
        <f t="shared" si="1186"/>
        <v>31</v>
      </c>
      <c r="AD1603" s="11">
        <f t="shared" si="1179"/>
        <v>1.000393546</v>
      </c>
      <c r="AE1603" s="106">
        <f t="shared" si="1182"/>
        <v>0.16169107999999999</v>
      </c>
      <c r="AF1603" s="106">
        <f t="shared" si="1169"/>
        <v>0.16312950000000001</v>
      </c>
      <c r="AG1603" s="106">
        <f t="shared" si="1170"/>
        <v>0</v>
      </c>
      <c r="AH1603" s="115" t="str">
        <f t="shared" si="1188"/>
        <v>A+J=</v>
      </c>
      <c r="AI1603" s="116">
        <f t="shared" si="1180"/>
        <v>45772</v>
      </c>
      <c r="AJ1603" s="10"/>
      <c r="AK1603" s="1"/>
      <c r="AL1603" s="10"/>
      <c r="AM1603" s="1"/>
      <c r="AN1603" s="1"/>
      <c r="AO1603" s="3"/>
      <c r="AP1603" s="3"/>
      <c r="AQ1603" s="4"/>
      <c r="AR1603" s="4"/>
      <c r="AS1603" s="4"/>
      <c r="AT1603" s="4"/>
      <c r="AU1603" s="4"/>
      <c r="AV1603" s="4"/>
      <c r="AW1603" s="1"/>
      <c r="AX1603" s="1"/>
      <c r="AY1603" s="1"/>
      <c r="AZ1603" s="1"/>
      <c r="BA1603" s="1"/>
      <c r="BB1603" s="1"/>
      <c r="BC1603" s="1"/>
      <c r="BD1603" s="1"/>
      <c r="BE1603" s="1"/>
      <c r="BG1603" s="1"/>
      <c r="BH1603" s="1"/>
    </row>
    <row r="1604" spans="1:60" ht="15" customHeight="1" x14ac:dyDescent="0.25">
      <c r="A1604" s="105">
        <f t="shared" si="1171"/>
        <v>45745</v>
      </c>
      <c r="B1604" s="106">
        <f t="shared" si="1158"/>
        <v>414.7732302131119</v>
      </c>
      <c r="C1604" s="2">
        <f t="shared" si="1172"/>
        <v>313.88517232999999</v>
      </c>
      <c r="D1604" s="2">
        <f t="shared" si="1173"/>
        <v>131.02038856000004</v>
      </c>
      <c r="E1604" s="106">
        <f t="shared" si="1159"/>
        <v>182.86478376999995</v>
      </c>
      <c r="F1604" s="21">
        <f t="shared" si="1174"/>
        <v>7205.03</v>
      </c>
      <c r="G1604" s="108">
        <f t="shared" si="1175"/>
        <v>7245.38</v>
      </c>
      <c r="H1604" s="109">
        <f t="shared" si="1189"/>
        <v>45714</v>
      </c>
      <c r="I1604" s="109">
        <f t="shared" si="1184"/>
        <v>45742</v>
      </c>
      <c r="J1604" s="110">
        <f t="shared" si="1160"/>
        <v>5.6002542668107669E-3</v>
      </c>
      <c r="K1604" s="117">
        <f t="shared" si="1185"/>
        <v>45772</v>
      </c>
      <c r="L1604" s="178">
        <f t="shared" si="1187"/>
        <v>31</v>
      </c>
      <c r="M1604" s="178">
        <f t="shared" si="1192"/>
        <v>4</v>
      </c>
      <c r="N1604" s="106">
        <f t="shared" si="1161"/>
        <v>1.00072085</v>
      </c>
      <c r="O1604" s="111">
        <f t="shared" si="1191"/>
        <v>1.0131006499999999</v>
      </c>
      <c r="P1604" s="111">
        <f t="shared" si="1176"/>
        <v>1.3282096328950734</v>
      </c>
      <c r="Q1604" s="106">
        <f t="shared" si="1190"/>
        <v>1.32916707</v>
      </c>
      <c r="R1604" s="106">
        <f t="shared" si="1177"/>
        <v>1.30894008</v>
      </c>
      <c r="S1604" s="106">
        <f t="shared" si="1162"/>
        <v>410.85688257999999</v>
      </c>
      <c r="T1604" s="106">
        <f t="shared" si="1163"/>
        <v>40.47744932335749</v>
      </c>
      <c r="U1604" s="106">
        <f t="shared" si="1164"/>
        <v>60.19306507975444</v>
      </c>
      <c r="V1604" s="106">
        <f t="shared" si="1165"/>
        <v>414.55568673311188</v>
      </c>
      <c r="W1604" s="19">
        <f t="shared" si="1183"/>
        <v>0</v>
      </c>
      <c r="X1604" s="2">
        <f t="shared" si="1166"/>
        <v>0</v>
      </c>
      <c r="Y1604" s="4">
        <f t="shared" si="1167"/>
        <v>0</v>
      </c>
      <c r="Z1604" s="106">
        <f t="shared" si="1181"/>
        <v>0</v>
      </c>
      <c r="AA1604" s="114">
        <f t="shared" si="1178"/>
        <v>0.05</v>
      </c>
      <c r="AB1604" s="112">
        <f t="shared" si="1168"/>
        <v>4</v>
      </c>
      <c r="AC1604" s="178">
        <f t="shared" si="1186"/>
        <v>31</v>
      </c>
      <c r="AD1604" s="11">
        <f t="shared" si="1179"/>
        <v>1.000524763</v>
      </c>
      <c r="AE1604" s="106">
        <f t="shared" si="1182"/>
        <v>0.21560249000000001</v>
      </c>
      <c r="AF1604" s="106">
        <f t="shared" si="1169"/>
        <v>0.21754348000000001</v>
      </c>
      <c r="AG1604" s="106">
        <f t="shared" si="1170"/>
        <v>0</v>
      </c>
      <c r="AH1604" s="115" t="str">
        <f t="shared" si="1188"/>
        <v>A+J=</v>
      </c>
      <c r="AI1604" s="116">
        <f t="shared" si="1180"/>
        <v>45772</v>
      </c>
      <c r="AJ1604" s="10"/>
      <c r="AK1604" s="1"/>
      <c r="AL1604" s="10"/>
      <c r="AM1604" s="1"/>
      <c r="AN1604" s="1"/>
      <c r="AO1604" s="3"/>
      <c r="AP1604" s="3"/>
      <c r="AQ1604" s="4"/>
      <c r="AR1604" s="4"/>
      <c r="AS1604" s="4"/>
      <c r="AT1604" s="4"/>
      <c r="AU1604" s="4"/>
      <c r="AV1604" s="4"/>
      <c r="AW1604" s="1"/>
      <c r="AX1604" s="1"/>
      <c r="AY1604" s="1"/>
      <c r="AZ1604" s="1"/>
      <c r="BA1604" s="1"/>
      <c r="BB1604" s="1"/>
      <c r="BC1604" s="1"/>
      <c r="BD1604" s="1"/>
      <c r="BE1604" s="1"/>
      <c r="BG1604" s="1"/>
      <c r="BH1604" s="1"/>
    </row>
    <row r="1605" spans="1:60" ht="15" customHeight="1" x14ac:dyDescent="0.25">
      <c r="A1605" s="105">
        <f t="shared" si="1171"/>
        <v>45746</v>
      </c>
      <c r="B1605" s="106">
        <f t="shared" si="1158"/>
        <v>414.87145337288126</v>
      </c>
      <c r="C1605" s="2">
        <f t="shared" si="1172"/>
        <v>313.88517232999999</v>
      </c>
      <c r="D1605" s="2">
        <f t="shared" si="1173"/>
        <v>131.02038856000004</v>
      </c>
      <c r="E1605" s="106">
        <f t="shared" si="1159"/>
        <v>182.86478376999995</v>
      </c>
      <c r="F1605" s="21">
        <f t="shared" si="1174"/>
        <v>7205.03</v>
      </c>
      <c r="G1605" s="108">
        <f t="shared" si="1175"/>
        <v>7245.38</v>
      </c>
      <c r="H1605" s="109">
        <f t="shared" si="1189"/>
        <v>45714</v>
      </c>
      <c r="I1605" s="109">
        <f t="shared" si="1184"/>
        <v>45742</v>
      </c>
      <c r="J1605" s="110">
        <f t="shared" si="1160"/>
        <v>5.6002542668107669E-3</v>
      </c>
      <c r="K1605" s="117">
        <f t="shared" si="1185"/>
        <v>45772</v>
      </c>
      <c r="L1605" s="178">
        <f t="shared" si="1187"/>
        <v>31</v>
      </c>
      <c r="M1605" s="178">
        <f t="shared" si="1192"/>
        <v>5</v>
      </c>
      <c r="N1605" s="106">
        <f t="shared" si="1161"/>
        <v>1.00090115</v>
      </c>
      <c r="O1605" s="111">
        <f t="shared" si="1191"/>
        <v>1.0131006499999999</v>
      </c>
      <c r="P1605" s="111">
        <f t="shared" si="1176"/>
        <v>1.3282096328950734</v>
      </c>
      <c r="Q1605" s="106">
        <f t="shared" si="1190"/>
        <v>1.3294065399999999</v>
      </c>
      <c r="R1605" s="106">
        <f t="shared" si="1177"/>
        <v>1.30894008</v>
      </c>
      <c r="S1605" s="106">
        <f t="shared" si="1162"/>
        <v>410.85688257999999</v>
      </c>
      <c r="T1605" s="106">
        <f t="shared" si="1163"/>
        <v>40.47744932335749</v>
      </c>
      <c r="U1605" s="106">
        <f t="shared" si="1164"/>
        <v>60.236855709523823</v>
      </c>
      <c r="V1605" s="106">
        <f t="shared" si="1165"/>
        <v>414.59947736288126</v>
      </c>
      <c r="W1605" s="19">
        <f t="shared" si="1183"/>
        <v>0</v>
      </c>
      <c r="X1605" s="2">
        <f t="shared" si="1166"/>
        <v>0</v>
      </c>
      <c r="Y1605" s="4">
        <f t="shared" si="1167"/>
        <v>0</v>
      </c>
      <c r="Z1605" s="106">
        <f t="shared" si="1181"/>
        <v>0</v>
      </c>
      <c r="AA1605" s="114">
        <f t="shared" si="1178"/>
        <v>0.05</v>
      </c>
      <c r="AB1605" s="112">
        <f t="shared" si="1168"/>
        <v>5</v>
      </c>
      <c r="AC1605" s="178">
        <f t="shared" si="1186"/>
        <v>31</v>
      </c>
      <c r="AD1605" s="11">
        <f t="shared" si="1179"/>
        <v>1.000655997</v>
      </c>
      <c r="AE1605" s="106">
        <f t="shared" si="1182"/>
        <v>0.26952088000000002</v>
      </c>
      <c r="AF1605" s="106">
        <f t="shared" si="1169"/>
        <v>0.27197600999999999</v>
      </c>
      <c r="AG1605" s="106">
        <f t="shared" si="1170"/>
        <v>0</v>
      </c>
      <c r="AH1605" s="115" t="str">
        <f t="shared" si="1188"/>
        <v>A+J=</v>
      </c>
      <c r="AI1605" s="116">
        <f t="shared" si="1180"/>
        <v>45772</v>
      </c>
      <c r="AJ1605" s="10"/>
      <c r="AK1605" s="1"/>
      <c r="AL1605" s="10"/>
      <c r="AM1605" s="1"/>
      <c r="AN1605" s="1"/>
      <c r="AO1605" s="3"/>
      <c r="AP1605" s="3"/>
      <c r="AQ1605" s="4"/>
      <c r="AR1605" s="4"/>
      <c r="AS1605" s="4"/>
      <c r="AT1605" s="4"/>
      <c r="AU1605" s="4"/>
      <c r="AV1605" s="4"/>
      <c r="AW1605" s="1"/>
      <c r="AX1605" s="1"/>
      <c r="AY1605" s="1"/>
      <c r="AZ1605" s="1"/>
      <c r="BA1605" s="1"/>
      <c r="BB1605" s="1"/>
      <c r="BC1605" s="1"/>
      <c r="BD1605" s="1"/>
      <c r="BE1605" s="1"/>
      <c r="BG1605" s="1"/>
      <c r="BH1605" s="1"/>
    </row>
    <row r="1606" spans="1:60" ht="15" customHeight="1" x14ac:dyDescent="0.25">
      <c r="A1606" s="105">
        <f t="shared" si="1171"/>
        <v>45747</v>
      </c>
      <c r="B1606" s="106">
        <f t="shared" si="1158"/>
        <v>414.96970422588987</v>
      </c>
      <c r="C1606" s="2">
        <f t="shared" si="1172"/>
        <v>313.88517232999999</v>
      </c>
      <c r="D1606" s="2">
        <f t="shared" si="1173"/>
        <v>131.02038856000004</v>
      </c>
      <c r="E1606" s="106">
        <f t="shared" si="1159"/>
        <v>182.86478376999995</v>
      </c>
      <c r="F1606" s="21">
        <f t="shared" si="1174"/>
        <v>7205.03</v>
      </c>
      <c r="G1606" s="108">
        <f t="shared" si="1175"/>
        <v>7245.38</v>
      </c>
      <c r="H1606" s="109">
        <f t="shared" si="1189"/>
        <v>45714</v>
      </c>
      <c r="I1606" s="109">
        <f t="shared" si="1184"/>
        <v>45742</v>
      </c>
      <c r="J1606" s="110">
        <f t="shared" si="1160"/>
        <v>5.6002542668107669E-3</v>
      </c>
      <c r="K1606" s="117">
        <f t="shared" si="1185"/>
        <v>45772</v>
      </c>
      <c r="L1606" s="178">
        <f t="shared" si="1187"/>
        <v>31</v>
      </c>
      <c r="M1606" s="178">
        <f t="shared" si="1192"/>
        <v>6</v>
      </c>
      <c r="N1606" s="106">
        <f t="shared" si="1161"/>
        <v>1.0010814800000001</v>
      </c>
      <c r="O1606" s="111">
        <f t="shared" si="1191"/>
        <v>1.0131006499999999</v>
      </c>
      <c r="P1606" s="111">
        <f t="shared" si="1176"/>
        <v>1.3282096328950734</v>
      </c>
      <c r="Q1606" s="106">
        <f t="shared" si="1190"/>
        <v>1.32964606</v>
      </c>
      <c r="R1606" s="106">
        <f t="shared" si="1177"/>
        <v>1.30894008</v>
      </c>
      <c r="S1606" s="106">
        <f t="shared" si="1162"/>
        <v>410.85688257999999</v>
      </c>
      <c r="T1606" s="106">
        <f t="shared" si="1163"/>
        <v>40.47744932335749</v>
      </c>
      <c r="U1606" s="106">
        <f t="shared" si="1164"/>
        <v>60.280655482532424</v>
      </c>
      <c r="V1606" s="106">
        <f t="shared" si="1165"/>
        <v>414.64327713588989</v>
      </c>
      <c r="W1606" s="19">
        <f t="shared" si="1183"/>
        <v>0</v>
      </c>
      <c r="X1606" s="2">
        <f t="shared" si="1166"/>
        <v>0</v>
      </c>
      <c r="Y1606" s="4">
        <f t="shared" si="1167"/>
        <v>0</v>
      </c>
      <c r="Z1606" s="106">
        <f t="shared" si="1181"/>
        <v>0</v>
      </c>
      <c r="AA1606" s="114">
        <f t="shared" si="1178"/>
        <v>0.05</v>
      </c>
      <c r="AB1606" s="112">
        <f t="shared" si="1168"/>
        <v>6</v>
      </c>
      <c r="AC1606" s="178">
        <f t="shared" si="1186"/>
        <v>31</v>
      </c>
      <c r="AD1606" s="11">
        <f t="shared" si="1179"/>
        <v>1.000787248</v>
      </c>
      <c r="AE1606" s="106">
        <f t="shared" si="1182"/>
        <v>0.32344624999999999</v>
      </c>
      <c r="AF1606" s="106">
        <f t="shared" si="1169"/>
        <v>0.32642708999999998</v>
      </c>
      <c r="AG1606" s="106">
        <f t="shared" si="1170"/>
        <v>0</v>
      </c>
      <c r="AH1606" s="115" t="str">
        <f t="shared" si="1188"/>
        <v>A+J=</v>
      </c>
      <c r="AI1606" s="116">
        <f t="shared" si="1180"/>
        <v>45772</v>
      </c>
      <c r="AJ1606" s="10"/>
      <c r="AK1606" s="1"/>
      <c r="AL1606" s="10"/>
      <c r="AM1606" s="1"/>
      <c r="AN1606" s="1"/>
      <c r="AO1606" s="3"/>
      <c r="AP1606" s="3"/>
      <c r="AQ1606" s="4"/>
      <c r="AR1606" s="4"/>
      <c r="AS1606" s="4"/>
      <c r="AT1606" s="4"/>
      <c r="AU1606" s="4"/>
      <c r="AV1606" s="4"/>
      <c r="AW1606" s="1"/>
      <c r="AX1606" s="1"/>
      <c r="AY1606" s="1"/>
      <c r="AZ1606" s="1"/>
      <c r="BA1606" s="1"/>
      <c r="BB1606" s="1"/>
      <c r="BC1606" s="1"/>
      <c r="BD1606" s="1"/>
      <c r="BE1606" s="1"/>
      <c r="BG1606" s="1"/>
      <c r="BH1606" s="1"/>
    </row>
    <row r="1607" spans="1:60" ht="15" customHeight="1" x14ac:dyDescent="0.25">
      <c r="A1607" s="105">
        <f t="shared" si="1171"/>
        <v>45748</v>
      </c>
      <c r="B1607" s="106">
        <f t="shared" si="1158"/>
        <v>415.06798094348983</v>
      </c>
      <c r="C1607" s="2">
        <f t="shared" si="1172"/>
        <v>313.88517232999999</v>
      </c>
      <c r="D1607" s="2">
        <f t="shared" si="1173"/>
        <v>131.02038856000004</v>
      </c>
      <c r="E1607" s="106">
        <f t="shared" si="1159"/>
        <v>182.86478376999995</v>
      </c>
      <c r="F1607" s="21">
        <f t="shared" si="1174"/>
        <v>7205.03</v>
      </c>
      <c r="G1607" s="108">
        <f t="shared" si="1175"/>
        <v>7245.38</v>
      </c>
      <c r="H1607" s="109">
        <f t="shared" si="1189"/>
        <v>45714</v>
      </c>
      <c r="I1607" s="109">
        <f t="shared" si="1184"/>
        <v>45742</v>
      </c>
      <c r="J1607" s="110">
        <f t="shared" si="1160"/>
        <v>5.6002542668107669E-3</v>
      </c>
      <c r="K1607" s="117">
        <f t="shared" si="1185"/>
        <v>45772</v>
      </c>
      <c r="L1607" s="178">
        <f t="shared" si="1187"/>
        <v>31</v>
      </c>
      <c r="M1607" s="178">
        <f t="shared" si="1192"/>
        <v>7</v>
      </c>
      <c r="N1607" s="106">
        <f t="shared" si="1161"/>
        <v>1.00126184</v>
      </c>
      <c r="O1607" s="111">
        <f t="shared" si="1191"/>
        <v>1.0131006499999999</v>
      </c>
      <c r="P1607" s="111">
        <f t="shared" si="1176"/>
        <v>1.3282096328950734</v>
      </c>
      <c r="Q1607" s="106">
        <f t="shared" si="1190"/>
        <v>1.32988562</v>
      </c>
      <c r="R1607" s="106">
        <f t="shared" si="1177"/>
        <v>1.30894008</v>
      </c>
      <c r="S1607" s="106">
        <f t="shared" si="1162"/>
        <v>410.85688257999999</v>
      </c>
      <c r="T1607" s="106">
        <f t="shared" si="1163"/>
        <v>40.47744932335749</v>
      </c>
      <c r="U1607" s="106">
        <f t="shared" si="1164"/>
        <v>60.324462570132368</v>
      </c>
      <c r="V1607" s="106">
        <f t="shared" si="1165"/>
        <v>414.68708422348982</v>
      </c>
      <c r="W1607" s="19">
        <f t="shared" si="1183"/>
        <v>0</v>
      </c>
      <c r="X1607" s="2">
        <f t="shared" si="1166"/>
        <v>0</v>
      </c>
      <c r="Y1607" s="4">
        <f t="shared" si="1167"/>
        <v>0</v>
      </c>
      <c r="Z1607" s="106">
        <f t="shared" si="1181"/>
        <v>0</v>
      </c>
      <c r="AA1607" s="114">
        <f t="shared" si="1178"/>
        <v>0.05</v>
      </c>
      <c r="AB1607" s="112">
        <f t="shared" si="1168"/>
        <v>7</v>
      </c>
      <c r="AC1607" s="178">
        <f t="shared" si="1186"/>
        <v>31</v>
      </c>
      <c r="AD1607" s="11">
        <f t="shared" si="1179"/>
        <v>1.000918516</v>
      </c>
      <c r="AE1607" s="106">
        <f t="shared" si="1182"/>
        <v>0.37737862</v>
      </c>
      <c r="AF1607" s="106">
        <f t="shared" si="1169"/>
        <v>0.38089672000000002</v>
      </c>
      <c r="AG1607" s="106">
        <f t="shared" si="1170"/>
        <v>0</v>
      </c>
      <c r="AH1607" s="115" t="str">
        <f t="shared" si="1188"/>
        <v>A+J=</v>
      </c>
      <c r="AI1607" s="116">
        <f t="shared" si="1180"/>
        <v>45772</v>
      </c>
      <c r="AJ1607" s="10"/>
      <c r="AK1607" s="1"/>
      <c r="AL1607" s="10"/>
      <c r="AM1607" s="1"/>
      <c r="AN1607" s="1"/>
      <c r="AO1607" s="3"/>
      <c r="AP1607" s="3"/>
      <c r="AQ1607" s="4"/>
      <c r="AR1607" s="4"/>
      <c r="AS1607" s="4"/>
      <c r="AT1607" s="4"/>
      <c r="AU1607" s="4"/>
      <c r="AV1607" s="4"/>
      <c r="AW1607" s="1"/>
      <c r="AX1607" s="1"/>
      <c r="AY1607" s="1"/>
      <c r="AZ1607" s="1"/>
      <c r="BA1607" s="1"/>
      <c r="BB1607" s="1"/>
      <c r="BC1607" s="1"/>
      <c r="BD1607" s="1"/>
      <c r="BE1607" s="1"/>
      <c r="BG1607" s="1"/>
      <c r="BH1607" s="1"/>
    </row>
    <row r="1608" spans="1:60" ht="15" customHeight="1" x14ac:dyDescent="0.25">
      <c r="A1608" s="105">
        <f t="shared" si="1171"/>
        <v>45749</v>
      </c>
      <c r="B1608" s="106">
        <f t="shared" si="1158"/>
        <v>415.16628170703325</v>
      </c>
      <c r="C1608" s="2">
        <f t="shared" si="1172"/>
        <v>313.88517232999999</v>
      </c>
      <c r="D1608" s="2">
        <f t="shared" si="1173"/>
        <v>131.02038856000004</v>
      </c>
      <c r="E1608" s="106">
        <f t="shared" si="1159"/>
        <v>182.86478376999995</v>
      </c>
      <c r="F1608" s="21">
        <f t="shared" si="1174"/>
        <v>7205.03</v>
      </c>
      <c r="G1608" s="108">
        <f t="shared" si="1175"/>
        <v>7245.38</v>
      </c>
      <c r="H1608" s="109">
        <f t="shared" si="1189"/>
        <v>45714</v>
      </c>
      <c r="I1608" s="109">
        <f t="shared" si="1184"/>
        <v>45742</v>
      </c>
      <c r="J1608" s="110">
        <f t="shared" si="1160"/>
        <v>5.6002542668107669E-3</v>
      </c>
      <c r="K1608" s="117">
        <f t="shared" si="1185"/>
        <v>45772</v>
      </c>
      <c r="L1608" s="178">
        <f t="shared" si="1187"/>
        <v>31</v>
      </c>
      <c r="M1608" s="178">
        <f t="shared" si="1192"/>
        <v>8</v>
      </c>
      <c r="N1608" s="106">
        <f t="shared" si="1161"/>
        <v>1.0014422300000001</v>
      </c>
      <c r="O1608" s="111">
        <f t="shared" si="1191"/>
        <v>1.0131006499999999</v>
      </c>
      <c r="P1608" s="111">
        <f t="shared" si="1176"/>
        <v>1.3282096328950734</v>
      </c>
      <c r="Q1608" s="106">
        <f t="shared" si="1190"/>
        <v>1.3301252100000001</v>
      </c>
      <c r="R1608" s="106">
        <f t="shared" si="1177"/>
        <v>1.30894008</v>
      </c>
      <c r="S1608" s="106">
        <f t="shared" si="1162"/>
        <v>410.85688257999999</v>
      </c>
      <c r="T1608" s="106">
        <f t="shared" si="1163"/>
        <v>40.47744932335749</v>
      </c>
      <c r="U1608" s="106">
        <f t="shared" si="1164"/>
        <v>60.368275143675831</v>
      </c>
      <c r="V1608" s="106">
        <f t="shared" si="1165"/>
        <v>414.73089679703327</v>
      </c>
      <c r="W1608" s="19">
        <f t="shared" si="1183"/>
        <v>0</v>
      </c>
      <c r="X1608" s="2">
        <f t="shared" si="1166"/>
        <v>0</v>
      </c>
      <c r="Y1608" s="4">
        <f t="shared" si="1167"/>
        <v>0</v>
      </c>
      <c r="Z1608" s="106">
        <f t="shared" si="1181"/>
        <v>0</v>
      </c>
      <c r="AA1608" s="114">
        <f t="shared" si="1178"/>
        <v>0.05</v>
      </c>
      <c r="AB1608" s="112">
        <f t="shared" si="1168"/>
        <v>8</v>
      </c>
      <c r="AC1608" s="178">
        <f t="shared" si="1186"/>
        <v>31</v>
      </c>
      <c r="AD1608" s="11">
        <f t="shared" si="1179"/>
        <v>1.001049801</v>
      </c>
      <c r="AE1608" s="106">
        <f t="shared" si="1182"/>
        <v>0.43131796</v>
      </c>
      <c r="AF1608" s="106">
        <f t="shared" si="1169"/>
        <v>0.43538491000000001</v>
      </c>
      <c r="AG1608" s="106">
        <f t="shared" si="1170"/>
        <v>0</v>
      </c>
      <c r="AH1608" s="115" t="str">
        <f t="shared" si="1188"/>
        <v>A+J=</v>
      </c>
      <c r="AI1608" s="116">
        <f t="shared" si="1180"/>
        <v>45772</v>
      </c>
      <c r="AJ1608" s="10"/>
      <c r="AK1608" s="1"/>
      <c r="AL1608" s="10"/>
      <c r="AM1608" s="1"/>
      <c r="AN1608" s="1"/>
      <c r="AO1608" s="3"/>
      <c r="AP1608" s="3"/>
      <c r="AQ1608" s="4"/>
      <c r="AR1608" s="4"/>
      <c r="AS1608" s="4"/>
      <c r="AT1608" s="4"/>
      <c r="AU1608" s="4"/>
      <c r="AV1608" s="4"/>
      <c r="AW1608" s="1"/>
      <c r="AX1608" s="1"/>
      <c r="AY1608" s="1"/>
      <c r="AZ1608" s="1"/>
      <c r="BA1608" s="1"/>
      <c r="BB1608" s="1"/>
      <c r="BC1608" s="1"/>
      <c r="BD1608" s="1"/>
      <c r="BE1608" s="1"/>
      <c r="BG1608" s="1"/>
      <c r="BH1608" s="1"/>
    </row>
    <row r="1609" spans="1:60" ht="15" customHeight="1" x14ac:dyDescent="0.25">
      <c r="A1609" s="105">
        <f t="shared" si="1171"/>
        <v>45750</v>
      </c>
      <c r="B1609" s="106">
        <f t="shared" si="1158"/>
        <v>415.26461058381591</v>
      </c>
      <c r="C1609" s="2">
        <f t="shared" si="1172"/>
        <v>313.88517232999999</v>
      </c>
      <c r="D1609" s="2">
        <f t="shared" si="1173"/>
        <v>131.02038856000004</v>
      </c>
      <c r="E1609" s="106">
        <f t="shared" si="1159"/>
        <v>182.86478376999995</v>
      </c>
      <c r="F1609" s="21">
        <f t="shared" si="1174"/>
        <v>7205.03</v>
      </c>
      <c r="G1609" s="108">
        <f t="shared" si="1175"/>
        <v>7245.38</v>
      </c>
      <c r="H1609" s="109">
        <f t="shared" si="1189"/>
        <v>45714</v>
      </c>
      <c r="I1609" s="109">
        <f t="shared" si="1184"/>
        <v>45742</v>
      </c>
      <c r="J1609" s="110">
        <f t="shared" si="1160"/>
        <v>5.6002542668107669E-3</v>
      </c>
      <c r="K1609" s="117">
        <f t="shared" si="1185"/>
        <v>45772</v>
      </c>
      <c r="L1609" s="178">
        <f t="shared" si="1187"/>
        <v>31</v>
      </c>
      <c r="M1609" s="178">
        <f t="shared" si="1192"/>
        <v>9</v>
      </c>
      <c r="N1609" s="106">
        <f t="shared" si="1161"/>
        <v>1.0016226500000001</v>
      </c>
      <c r="O1609" s="111">
        <f t="shared" si="1191"/>
        <v>1.0131006499999999</v>
      </c>
      <c r="P1609" s="111">
        <f t="shared" si="1176"/>
        <v>1.3282096328950734</v>
      </c>
      <c r="Q1609" s="106">
        <f t="shared" si="1190"/>
        <v>1.33036485</v>
      </c>
      <c r="R1609" s="106">
        <f t="shared" si="1177"/>
        <v>1.30894008</v>
      </c>
      <c r="S1609" s="106">
        <f t="shared" si="1162"/>
        <v>410.85688257999999</v>
      </c>
      <c r="T1609" s="106">
        <f t="shared" si="1163"/>
        <v>40.47744932335749</v>
      </c>
      <c r="U1609" s="106">
        <f t="shared" si="1164"/>
        <v>60.412096860458476</v>
      </c>
      <c r="V1609" s="106">
        <f t="shared" si="1165"/>
        <v>414.77471851381591</v>
      </c>
      <c r="W1609" s="19">
        <f t="shared" si="1183"/>
        <v>0</v>
      </c>
      <c r="X1609" s="2">
        <f t="shared" si="1166"/>
        <v>0</v>
      </c>
      <c r="Y1609" s="4">
        <f t="shared" si="1167"/>
        <v>0</v>
      </c>
      <c r="Z1609" s="106">
        <f t="shared" si="1181"/>
        <v>0</v>
      </c>
      <c r="AA1609" s="114">
        <f t="shared" si="1178"/>
        <v>0.05</v>
      </c>
      <c r="AB1609" s="112">
        <f t="shared" si="1168"/>
        <v>9</v>
      </c>
      <c r="AC1609" s="178">
        <f t="shared" si="1186"/>
        <v>31</v>
      </c>
      <c r="AD1609" s="11">
        <f t="shared" si="1179"/>
        <v>1.001181104</v>
      </c>
      <c r="AE1609" s="106">
        <f t="shared" si="1182"/>
        <v>0.48526469999999999</v>
      </c>
      <c r="AF1609" s="106">
        <f t="shared" si="1169"/>
        <v>0.48989207000000001</v>
      </c>
      <c r="AG1609" s="106">
        <f t="shared" si="1170"/>
        <v>0</v>
      </c>
      <c r="AH1609" s="115" t="str">
        <f t="shared" si="1188"/>
        <v>A+J=</v>
      </c>
      <c r="AI1609" s="116">
        <f t="shared" si="1180"/>
        <v>45772</v>
      </c>
      <c r="AJ1609" s="10"/>
      <c r="AK1609" s="1"/>
      <c r="AL1609" s="10"/>
      <c r="AM1609" s="1"/>
      <c r="AN1609" s="1"/>
      <c r="AO1609" s="3"/>
      <c r="AP1609" s="3"/>
      <c r="AQ1609" s="4"/>
      <c r="AR1609" s="4"/>
      <c r="AS1609" s="4"/>
      <c r="AT1609" s="4"/>
      <c r="AU1609" s="4"/>
      <c r="AV1609" s="4"/>
      <c r="AW1609" s="1"/>
      <c r="AX1609" s="1"/>
      <c r="AY1609" s="1"/>
      <c r="AZ1609" s="1"/>
      <c r="BA1609" s="1"/>
      <c r="BB1609" s="1"/>
      <c r="BC1609" s="1"/>
      <c r="BD1609" s="1"/>
      <c r="BE1609" s="1"/>
      <c r="BG1609" s="1"/>
      <c r="BH1609" s="1"/>
    </row>
    <row r="1610" spans="1:60" ht="15" customHeight="1" x14ac:dyDescent="0.25">
      <c r="A1610" s="105">
        <f t="shared" si="1171"/>
        <v>45751</v>
      </c>
      <c r="B1610" s="106">
        <f t="shared" ref="B1610:B1673" si="1193">(V1610+AF1610)</f>
        <v>415.36296718383778</v>
      </c>
      <c r="C1610" s="2">
        <f t="shared" si="1172"/>
        <v>313.88517232999999</v>
      </c>
      <c r="D1610" s="2">
        <f t="shared" si="1173"/>
        <v>131.02038856000004</v>
      </c>
      <c r="E1610" s="106">
        <f t="shared" ref="E1610:E1673" si="1194">(C1610-D1610)</f>
        <v>182.86478376999995</v>
      </c>
      <c r="F1610" s="21">
        <f t="shared" si="1174"/>
        <v>7205.03</v>
      </c>
      <c r="G1610" s="108">
        <f t="shared" si="1175"/>
        <v>7245.38</v>
      </c>
      <c r="H1610" s="109">
        <f t="shared" si="1189"/>
        <v>45714</v>
      </c>
      <c r="I1610" s="109">
        <f t="shared" si="1184"/>
        <v>45742</v>
      </c>
      <c r="J1610" s="110">
        <f t="shared" ref="J1610:J1673" si="1195">(G1610/F1610)-1</f>
        <v>5.6002542668107669E-3</v>
      </c>
      <c r="K1610" s="117">
        <f t="shared" si="1185"/>
        <v>45772</v>
      </c>
      <c r="L1610" s="178">
        <f t="shared" si="1187"/>
        <v>31</v>
      </c>
      <c r="M1610" s="178">
        <f t="shared" si="1192"/>
        <v>10</v>
      </c>
      <c r="N1610" s="106">
        <f t="shared" ref="N1610:N1673" si="1196">TRUNC((G1610/F1610)^TRUNC((M1610/L1610),9),8)</f>
        <v>1.00180311</v>
      </c>
      <c r="O1610" s="111">
        <f t="shared" si="1191"/>
        <v>1.0131006499999999</v>
      </c>
      <c r="P1610" s="111">
        <f t="shared" si="1176"/>
        <v>1.3282096328950734</v>
      </c>
      <c r="Q1610" s="106">
        <f t="shared" si="1190"/>
        <v>1.3306045399999999</v>
      </c>
      <c r="R1610" s="106">
        <f t="shared" si="1177"/>
        <v>1.30894008</v>
      </c>
      <c r="S1610" s="106">
        <f t="shared" ref="S1610:S1673" si="1197">TRUNC(C1610*R1610,8)</f>
        <v>410.85688257999999</v>
      </c>
      <c r="T1610" s="106">
        <f t="shared" ref="T1610:T1673" si="1198">(D1610*(R1610-1))</f>
        <v>40.47744932335749</v>
      </c>
      <c r="U1610" s="106">
        <f t="shared" ref="U1610:U1673" si="1199">(E1610*(Q1610-1))</f>
        <v>60.45592772048029</v>
      </c>
      <c r="V1610" s="106">
        <f t="shared" ref="V1610:V1673" si="1200">(C1610+T1610+U1610)</f>
        <v>414.81854937383775</v>
      </c>
      <c r="W1610" s="19">
        <f t="shared" si="1183"/>
        <v>0</v>
      </c>
      <c r="X1610" s="2">
        <f t="shared" ref="X1610:X1673" si="1201">IF(W1610&gt;0,VLOOKUP(A1610,AL$12:AP$312,5),0)</f>
        <v>0</v>
      </c>
      <c r="Y1610" s="4">
        <f t="shared" ref="Y1610:Y1673" si="1202">IF(W1610&gt;0,VLOOKUP($A1610,$AL$10:$AQ$312,6),0)</f>
        <v>0</v>
      </c>
      <c r="Z1610" s="106">
        <f t="shared" si="1181"/>
        <v>0</v>
      </c>
      <c r="AA1610" s="114">
        <f t="shared" si="1178"/>
        <v>0.05</v>
      </c>
      <c r="AB1610" s="112">
        <f t="shared" ref="AB1610:AB1673" si="1203">M1610</f>
        <v>10</v>
      </c>
      <c r="AC1610" s="178">
        <f t="shared" si="1186"/>
        <v>31</v>
      </c>
      <c r="AD1610" s="11">
        <f t="shared" si="1179"/>
        <v>1.001312424</v>
      </c>
      <c r="AE1610" s="106">
        <f t="shared" si="1182"/>
        <v>0.53921843000000003</v>
      </c>
      <c r="AF1610" s="106">
        <f t="shared" ref="AF1610:AF1673" si="1204">TRUNC((V1610*(AD1610-1)),8)</f>
        <v>0.54441781</v>
      </c>
      <c r="AG1610" s="106">
        <f t="shared" ref="AG1610:AG1673" si="1205">IF(Z1610&gt;0,Z1610+AE1610,0)</f>
        <v>0</v>
      </c>
      <c r="AH1610" s="115" t="str">
        <f t="shared" si="1188"/>
        <v>A+J=</v>
      </c>
      <c r="AI1610" s="116">
        <f t="shared" si="1180"/>
        <v>45772</v>
      </c>
      <c r="AJ1610" s="10"/>
      <c r="AK1610" s="1"/>
      <c r="AL1610" s="10"/>
      <c r="AM1610" s="1"/>
      <c r="AN1610" s="1"/>
      <c r="AO1610" s="3"/>
      <c r="AP1610" s="3"/>
      <c r="AQ1610" s="4"/>
      <c r="AR1610" s="4"/>
      <c r="AS1610" s="4"/>
      <c r="AT1610" s="4"/>
      <c r="AU1610" s="4"/>
      <c r="AV1610" s="4"/>
      <c r="AW1610" s="1"/>
      <c r="AX1610" s="1"/>
      <c r="AY1610" s="1"/>
      <c r="AZ1610" s="1"/>
      <c r="BA1610" s="1"/>
      <c r="BB1610" s="1"/>
      <c r="BC1610" s="1"/>
      <c r="BD1610" s="1"/>
      <c r="BE1610" s="1"/>
      <c r="BG1610" s="1"/>
      <c r="BH1610" s="1"/>
    </row>
    <row r="1611" spans="1:60" ht="15" customHeight="1" x14ac:dyDescent="0.25">
      <c r="A1611" s="105">
        <f t="shared" ref="A1611:A1674" si="1206">(A1610+1)</f>
        <v>45752</v>
      </c>
      <c r="B1611" s="106">
        <f t="shared" si="1193"/>
        <v>415.46134784980308</v>
      </c>
      <c r="C1611" s="2">
        <f t="shared" ref="C1611:C1674" si="1207">TRUNC(IF(W1610&gt;0,VLOOKUP(A1610,$AL$12:$AM$312,2),C1610),8)</f>
        <v>313.88517232999999</v>
      </c>
      <c r="D1611" s="2">
        <f t="shared" ref="D1611:D1674" si="1208">VLOOKUP(A1611,$AR$13:$AV$312,5)</f>
        <v>131.02038856000004</v>
      </c>
      <c r="E1611" s="106">
        <f t="shared" si="1194"/>
        <v>182.86478376999995</v>
      </c>
      <c r="F1611" s="21">
        <f t="shared" ref="F1611:F1674" si="1209">IF(G1611=G1610,F1610,G1610)</f>
        <v>7205.03</v>
      </c>
      <c r="G1611" s="108">
        <f t="shared" ref="G1611:G1674" si="1210">IF(AND(M1611=1,M1610&gt;1),VLOOKUP(A1610,$BF$13:$BH$98,3),G1610)</f>
        <v>7245.38</v>
      </c>
      <c r="H1611" s="109">
        <f t="shared" si="1189"/>
        <v>45714</v>
      </c>
      <c r="I1611" s="109">
        <f t="shared" si="1184"/>
        <v>45742</v>
      </c>
      <c r="J1611" s="110">
        <f t="shared" si="1195"/>
        <v>5.6002542668107669E-3</v>
      </c>
      <c r="K1611" s="117">
        <f t="shared" si="1185"/>
        <v>45772</v>
      </c>
      <c r="L1611" s="178">
        <f t="shared" si="1187"/>
        <v>31</v>
      </c>
      <c r="M1611" s="178">
        <f t="shared" si="1192"/>
        <v>11</v>
      </c>
      <c r="N1611" s="106">
        <f t="shared" si="1196"/>
        <v>1.0019836</v>
      </c>
      <c r="O1611" s="111">
        <f t="shared" si="1191"/>
        <v>1.0131006499999999</v>
      </c>
      <c r="P1611" s="111">
        <f t="shared" ref="P1611:P1674" si="1211">IF(K1611&gt;K1610,P1610*O1611,P1610)</f>
        <v>1.3282096328950734</v>
      </c>
      <c r="Q1611" s="106">
        <f t="shared" si="1190"/>
        <v>1.3308442599999999</v>
      </c>
      <c r="R1611" s="106">
        <f t="shared" ref="R1611:R1674" si="1212">IF(AND(W1611&gt;0,MONTH(A1611)=R$9),Q1611,R1610)</f>
        <v>1.30894008</v>
      </c>
      <c r="S1611" s="106">
        <f t="shared" si="1197"/>
        <v>410.85688257999999</v>
      </c>
      <c r="T1611" s="106">
        <f t="shared" si="1198"/>
        <v>40.47744932335749</v>
      </c>
      <c r="U1611" s="106">
        <f t="shared" si="1199"/>
        <v>60.499764066445621</v>
      </c>
      <c r="V1611" s="106">
        <f t="shared" si="1200"/>
        <v>414.86238571980306</v>
      </c>
      <c r="W1611" s="19">
        <f t="shared" si="1183"/>
        <v>0</v>
      </c>
      <c r="X1611" s="2">
        <f t="shared" si="1201"/>
        <v>0</v>
      </c>
      <c r="Y1611" s="4">
        <f t="shared" si="1202"/>
        <v>0</v>
      </c>
      <c r="Z1611" s="106">
        <f t="shared" si="1181"/>
        <v>0</v>
      </c>
      <c r="AA1611" s="114">
        <f t="shared" ref="AA1611:AA1674" si="1213">(AA1610)</f>
        <v>0.05</v>
      </c>
      <c r="AB1611" s="112">
        <f t="shared" si="1203"/>
        <v>11</v>
      </c>
      <c r="AC1611" s="178">
        <f t="shared" si="1186"/>
        <v>31</v>
      </c>
      <c r="AD1611" s="11">
        <f t="shared" ref="AD1611:AD1674" si="1214">ROUND((1+AA1611)^(30/360)^(AB1611/AC1611),9)</f>
        <v>1.001443761</v>
      </c>
      <c r="AE1611" s="106">
        <f t="shared" si="1182"/>
        <v>0.59317914000000005</v>
      </c>
      <c r="AF1611" s="106">
        <f t="shared" si="1204"/>
        <v>0.59896212999999998</v>
      </c>
      <c r="AG1611" s="106">
        <f t="shared" si="1205"/>
        <v>0</v>
      </c>
      <c r="AH1611" s="115" t="str">
        <f t="shared" si="1188"/>
        <v>A+J=</v>
      </c>
      <c r="AI1611" s="116">
        <f t="shared" si="1180"/>
        <v>45772</v>
      </c>
      <c r="AJ1611" s="10"/>
      <c r="AK1611" s="1"/>
      <c r="AL1611" s="10"/>
      <c r="AM1611" s="1"/>
      <c r="AN1611" s="1"/>
      <c r="AO1611" s="3"/>
      <c r="AP1611" s="3"/>
      <c r="AQ1611" s="4"/>
      <c r="AR1611" s="4"/>
      <c r="AS1611" s="4"/>
      <c r="AT1611" s="4"/>
      <c r="AU1611" s="4"/>
      <c r="AV1611" s="4"/>
      <c r="AW1611" s="1"/>
      <c r="AX1611" s="1"/>
      <c r="AY1611" s="1"/>
      <c r="AZ1611" s="1"/>
      <c r="BA1611" s="1"/>
      <c r="BB1611" s="1"/>
      <c r="BC1611" s="1"/>
      <c r="BD1611" s="1"/>
      <c r="BE1611" s="1"/>
      <c r="BG1611" s="1"/>
      <c r="BH1611" s="1"/>
    </row>
    <row r="1612" spans="1:60" ht="15" customHeight="1" x14ac:dyDescent="0.25">
      <c r="A1612" s="105">
        <f t="shared" si="1206"/>
        <v>45753</v>
      </c>
      <c r="B1612" s="106">
        <f t="shared" si="1193"/>
        <v>415.55975989630332</v>
      </c>
      <c r="C1612" s="2">
        <f t="shared" si="1207"/>
        <v>313.88517232999999</v>
      </c>
      <c r="D1612" s="2">
        <f t="shared" si="1208"/>
        <v>131.02038856000004</v>
      </c>
      <c r="E1612" s="106">
        <f t="shared" si="1194"/>
        <v>182.86478376999995</v>
      </c>
      <c r="F1612" s="21">
        <f t="shared" si="1209"/>
        <v>7205.03</v>
      </c>
      <c r="G1612" s="108">
        <f t="shared" si="1210"/>
        <v>7245.38</v>
      </c>
      <c r="H1612" s="109">
        <f t="shared" si="1189"/>
        <v>45714</v>
      </c>
      <c r="I1612" s="109">
        <f t="shared" si="1184"/>
        <v>45742</v>
      </c>
      <c r="J1612" s="110">
        <f t="shared" si="1195"/>
        <v>5.6002542668107669E-3</v>
      </c>
      <c r="K1612" s="117">
        <f t="shared" si="1185"/>
        <v>45772</v>
      </c>
      <c r="L1612" s="178">
        <f t="shared" si="1187"/>
        <v>31</v>
      </c>
      <c r="M1612" s="178">
        <f t="shared" si="1192"/>
        <v>12</v>
      </c>
      <c r="N1612" s="106">
        <f t="shared" si="1196"/>
        <v>1.0021641299999999</v>
      </c>
      <c r="O1612" s="111">
        <f t="shared" si="1191"/>
        <v>1.0131006499999999</v>
      </c>
      <c r="P1612" s="111">
        <f t="shared" si="1211"/>
        <v>1.3282096328950734</v>
      </c>
      <c r="Q1612" s="106">
        <f t="shared" si="1190"/>
        <v>1.3310840500000001</v>
      </c>
      <c r="R1612" s="106">
        <f t="shared" si="1212"/>
        <v>1.30894008</v>
      </c>
      <c r="S1612" s="106">
        <f t="shared" si="1197"/>
        <v>410.85688257999999</v>
      </c>
      <c r="T1612" s="106">
        <f t="shared" si="1198"/>
        <v>40.47744932335749</v>
      </c>
      <c r="U1612" s="106">
        <f t="shared" si="1199"/>
        <v>60.543613212945864</v>
      </c>
      <c r="V1612" s="106">
        <f t="shared" si="1200"/>
        <v>414.90623486630329</v>
      </c>
      <c r="W1612" s="19">
        <f t="shared" si="1183"/>
        <v>0</v>
      </c>
      <c r="X1612" s="2">
        <f t="shared" si="1201"/>
        <v>0</v>
      </c>
      <c r="Y1612" s="4">
        <f t="shared" si="1202"/>
        <v>0</v>
      </c>
      <c r="Z1612" s="106">
        <f t="shared" si="1181"/>
        <v>0</v>
      </c>
      <c r="AA1612" s="114">
        <f t="shared" si="1213"/>
        <v>0.05</v>
      </c>
      <c r="AB1612" s="112">
        <f t="shared" si="1203"/>
        <v>12</v>
      </c>
      <c r="AC1612" s="178">
        <f t="shared" si="1186"/>
        <v>31</v>
      </c>
      <c r="AD1612" s="11">
        <f t="shared" si="1214"/>
        <v>1.0015751150000001</v>
      </c>
      <c r="AE1612" s="106">
        <f t="shared" si="1182"/>
        <v>0.64714682999999995</v>
      </c>
      <c r="AF1612" s="106">
        <f t="shared" si="1204"/>
        <v>0.65352502999999995</v>
      </c>
      <c r="AG1612" s="106">
        <f t="shared" si="1205"/>
        <v>0</v>
      </c>
      <c r="AH1612" s="115" t="str">
        <f t="shared" si="1188"/>
        <v>A+J=</v>
      </c>
      <c r="AI1612" s="116">
        <f t="shared" ref="AI1612:AI1675" si="1215">IF(W1611&gt;0,VLOOKUP(A1611,$AL$10:$AZ$312,14),AI1611)</f>
        <v>45772</v>
      </c>
      <c r="AJ1612" s="10"/>
      <c r="AK1612" s="1"/>
      <c r="AL1612" s="10"/>
      <c r="AM1612" s="1"/>
      <c r="AN1612" s="1"/>
      <c r="AO1612" s="3"/>
      <c r="AP1612" s="3"/>
      <c r="AQ1612" s="4"/>
      <c r="AR1612" s="4"/>
      <c r="AS1612" s="4"/>
      <c r="AT1612" s="4"/>
      <c r="AU1612" s="4"/>
      <c r="AV1612" s="4"/>
      <c r="AW1612" s="1"/>
      <c r="AX1612" s="1"/>
      <c r="AY1612" s="1"/>
      <c r="AZ1612" s="1"/>
      <c r="BA1612" s="1"/>
      <c r="BB1612" s="1"/>
      <c r="BC1612" s="1"/>
      <c r="BD1612" s="1"/>
      <c r="BE1612" s="1"/>
      <c r="BG1612" s="1"/>
      <c r="BH1612" s="1"/>
    </row>
    <row r="1613" spans="1:60" ht="15" customHeight="1" x14ac:dyDescent="0.25">
      <c r="A1613" s="105">
        <f t="shared" si="1206"/>
        <v>45754</v>
      </c>
      <c r="B1613" s="106">
        <f t="shared" si="1193"/>
        <v>415.65819276145135</v>
      </c>
      <c r="C1613" s="2">
        <f t="shared" si="1207"/>
        <v>313.88517232999999</v>
      </c>
      <c r="D1613" s="2">
        <f t="shared" si="1208"/>
        <v>131.02038856000004</v>
      </c>
      <c r="E1613" s="106">
        <f t="shared" si="1194"/>
        <v>182.86478376999995</v>
      </c>
      <c r="F1613" s="21">
        <f t="shared" si="1209"/>
        <v>7205.03</v>
      </c>
      <c r="G1613" s="108">
        <f t="shared" si="1210"/>
        <v>7245.38</v>
      </c>
      <c r="H1613" s="109">
        <f t="shared" si="1189"/>
        <v>45714</v>
      </c>
      <c r="I1613" s="109">
        <f t="shared" si="1184"/>
        <v>45742</v>
      </c>
      <c r="J1613" s="110">
        <f t="shared" si="1195"/>
        <v>5.6002542668107669E-3</v>
      </c>
      <c r="K1613" s="117">
        <f t="shared" si="1185"/>
        <v>45772</v>
      </c>
      <c r="L1613" s="178">
        <f t="shared" si="1187"/>
        <v>31</v>
      </c>
      <c r="M1613" s="178">
        <f t="shared" si="1192"/>
        <v>13</v>
      </c>
      <c r="N1613" s="106">
        <f t="shared" si="1196"/>
        <v>1.00234468</v>
      </c>
      <c r="O1613" s="111">
        <f t="shared" si="1191"/>
        <v>1.0131006499999999</v>
      </c>
      <c r="P1613" s="111">
        <f t="shared" si="1211"/>
        <v>1.3282096328950734</v>
      </c>
      <c r="Q1613" s="106">
        <f t="shared" si="1190"/>
        <v>1.33132385</v>
      </c>
      <c r="R1613" s="106">
        <f t="shared" si="1212"/>
        <v>1.30894008</v>
      </c>
      <c r="S1613" s="106">
        <f t="shared" si="1197"/>
        <v>410.85688257999999</v>
      </c>
      <c r="T1613" s="106">
        <f t="shared" si="1198"/>
        <v>40.47744932335749</v>
      </c>
      <c r="U1613" s="106">
        <f t="shared" si="1199"/>
        <v>60.58746418809389</v>
      </c>
      <c r="V1613" s="106">
        <f t="shared" si="1200"/>
        <v>414.95008584145137</v>
      </c>
      <c r="W1613" s="19">
        <f t="shared" si="1183"/>
        <v>0</v>
      </c>
      <c r="X1613" s="2">
        <f t="shared" si="1201"/>
        <v>0</v>
      </c>
      <c r="Y1613" s="4">
        <f t="shared" si="1202"/>
        <v>0</v>
      </c>
      <c r="Z1613" s="106">
        <f t="shared" si="1181"/>
        <v>0</v>
      </c>
      <c r="AA1613" s="114">
        <f t="shared" si="1213"/>
        <v>0.05</v>
      </c>
      <c r="AB1613" s="112">
        <f t="shared" si="1203"/>
        <v>13</v>
      </c>
      <c r="AC1613" s="178">
        <f t="shared" si="1186"/>
        <v>31</v>
      </c>
      <c r="AD1613" s="11">
        <f t="shared" si="1214"/>
        <v>1.0017064870000001</v>
      </c>
      <c r="AE1613" s="106">
        <f t="shared" si="1182"/>
        <v>0.70112191999999995</v>
      </c>
      <c r="AF1613" s="106">
        <f t="shared" si="1204"/>
        <v>0.70810691999999997</v>
      </c>
      <c r="AG1613" s="106">
        <f t="shared" si="1205"/>
        <v>0</v>
      </c>
      <c r="AH1613" s="115" t="str">
        <f t="shared" si="1188"/>
        <v>A+J=</v>
      </c>
      <c r="AI1613" s="116">
        <f t="shared" si="1215"/>
        <v>45772</v>
      </c>
      <c r="AJ1613" s="10"/>
      <c r="AK1613" s="1"/>
      <c r="AL1613" s="10"/>
      <c r="AM1613" s="1"/>
      <c r="AN1613" s="1"/>
      <c r="AO1613" s="3"/>
      <c r="AP1613" s="3"/>
      <c r="AQ1613" s="4"/>
      <c r="AR1613" s="4"/>
      <c r="AS1613" s="4"/>
      <c r="AT1613" s="4"/>
      <c r="AU1613" s="4"/>
      <c r="AV1613" s="4"/>
      <c r="AW1613" s="1"/>
      <c r="AX1613" s="1"/>
      <c r="AY1613" s="1"/>
      <c r="AZ1613" s="1"/>
      <c r="BA1613" s="1"/>
      <c r="BB1613" s="1"/>
      <c r="BC1613" s="1"/>
      <c r="BD1613" s="1"/>
      <c r="BE1613" s="1"/>
      <c r="BG1613" s="1"/>
      <c r="BH1613" s="1"/>
    </row>
    <row r="1614" spans="1:60" ht="15" customHeight="1" x14ac:dyDescent="0.25">
      <c r="A1614" s="105">
        <f t="shared" si="1206"/>
        <v>45755</v>
      </c>
      <c r="B1614" s="106">
        <f t="shared" si="1193"/>
        <v>415.75665703713429</v>
      </c>
      <c r="C1614" s="2">
        <f t="shared" si="1207"/>
        <v>313.88517232999999</v>
      </c>
      <c r="D1614" s="2">
        <f t="shared" si="1208"/>
        <v>131.02038856000004</v>
      </c>
      <c r="E1614" s="106">
        <f t="shared" si="1194"/>
        <v>182.86478376999995</v>
      </c>
      <c r="F1614" s="21">
        <f t="shared" si="1209"/>
        <v>7205.03</v>
      </c>
      <c r="G1614" s="108">
        <f t="shared" si="1210"/>
        <v>7245.38</v>
      </c>
      <c r="H1614" s="109">
        <f t="shared" si="1189"/>
        <v>45714</v>
      </c>
      <c r="I1614" s="109">
        <f t="shared" si="1184"/>
        <v>45742</v>
      </c>
      <c r="J1614" s="110">
        <f t="shared" si="1195"/>
        <v>5.6002542668107669E-3</v>
      </c>
      <c r="K1614" s="117">
        <f t="shared" si="1185"/>
        <v>45772</v>
      </c>
      <c r="L1614" s="178">
        <f t="shared" si="1187"/>
        <v>31</v>
      </c>
      <c r="M1614" s="178">
        <f t="shared" si="1192"/>
        <v>14</v>
      </c>
      <c r="N1614" s="106">
        <f t="shared" si="1196"/>
        <v>1.00252527</v>
      </c>
      <c r="O1614" s="111">
        <f t="shared" si="1191"/>
        <v>1.0131006499999999</v>
      </c>
      <c r="P1614" s="111">
        <f t="shared" si="1211"/>
        <v>1.3282096328950734</v>
      </c>
      <c r="Q1614" s="106">
        <f t="shared" si="1190"/>
        <v>1.3315637199999999</v>
      </c>
      <c r="R1614" s="106">
        <f t="shared" si="1212"/>
        <v>1.30894008</v>
      </c>
      <c r="S1614" s="106">
        <f t="shared" si="1197"/>
        <v>410.85688257999999</v>
      </c>
      <c r="T1614" s="106">
        <f t="shared" si="1198"/>
        <v>40.47744932335749</v>
      </c>
      <c r="U1614" s="106">
        <f t="shared" si="1199"/>
        <v>60.631327963776791</v>
      </c>
      <c r="V1614" s="106">
        <f t="shared" si="1200"/>
        <v>414.99394961713426</v>
      </c>
      <c r="W1614" s="19">
        <f t="shared" si="1183"/>
        <v>0</v>
      </c>
      <c r="X1614" s="2">
        <f t="shared" si="1201"/>
        <v>0</v>
      </c>
      <c r="Y1614" s="4">
        <f t="shared" si="1202"/>
        <v>0</v>
      </c>
      <c r="Z1614" s="106">
        <f t="shared" si="1181"/>
        <v>0</v>
      </c>
      <c r="AA1614" s="114">
        <f t="shared" si="1213"/>
        <v>0.05</v>
      </c>
      <c r="AB1614" s="112">
        <f t="shared" si="1203"/>
        <v>14</v>
      </c>
      <c r="AC1614" s="178">
        <f t="shared" si="1186"/>
        <v>31</v>
      </c>
      <c r="AD1614" s="11">
        <f t="shared" si="1214"/>
        <v>1.001837876</v>
      </c>
      <c r="AE1614" s="106">
        <f t="shared" si="1182"/>
        <v>0.755104</v>
      </c>
      <c r="AF1614" s="106">
        <f t="shared" si="1204"/>
        <v>0.76270742000000002</v>
      </c>
      <c r="AG1614" s="106">
        <f t="shared" si="1205"/>
        <v>0</v>
      </c>
      <c r="AH1614" s="115" t="str">
        <f t="shared" si="1188"/>
        <v>A+J=</v>
      </c>
      <c r="AI1614" s="116">
        <f t="shared" si="1215"/>
        <v>45772</v>
      </c>
      <c r="AJ1614" s="10"/>
      <c r="AK1614" s="1"/>
      <c r="AL1614" s="10"/>
      <c r="AM1614" s="1"/>
      <c r="AN1614" s="1"/>
      <c r="AO1614" s="3"/>
      <c r="AP1614" s="3"/>
      <c r="AQ1614" s="4"/>
      <c r="AR1614" s="4"/>
      <c r="AS1614" s="4"/>
      <c r="AT1614" s="4"/>
      <c r="AU1614" s="4"/>
      <c r="AV1614" s="4"/>
      <c r="AW1614" s="1"/>
      <c r="AX1614" s="1"/>
      <c r="AY1614" s="1"/>
      <c r="AZ1614" s="1"/>
      <c r="BA1614" s="1"/>
      <c r="BB1614" s="1"/>
      <c r="BC1614" s="1"/>
      <c r="BD1614" s="1"/>
      <c r="BE1614" s="1"/>
      <c r="BG1614" s="1"/>
      <c r="BH1614" s="1"/>
    </row>
    <row r="1615" spans="1:60" ht="15" customHeight="1" x14ac:dyDescent="0.25">
      <c r="A1615" s="105">
        <f t="shared" si="1206"/>
        <v>45756</v>
      </c>
      <c r="B1615" s="106">
        <f t="shared" si="1193"/>
        <v>415.85514537876065</v>
      </c>
      <c r="C1615" s="2">
        <f t="shared" si="1207"/>
        <v>313.88517232999999</v>
      </c>
      <c r="D1615" s="2">
        <f t="shared" si="1208"/>
        <v>131.02038856000004</v>
      </c>
      <c r="E1615" s="106">
        <f t="shared" si="1194"/>
        <v>182.86478376999995</v>
      </c>
      <c r="F1615" s="21">
        <f t="shared" si="1209"/>
        <v>7205.03</v>
      </c>
      <c r="G1615" s="108">
        <f t="shared" si="1210"/>
        <v>7245.38</v>
      </c>
      <c r="H1615" s="109">
        <f t="shared" si="1189"/>
        <v>45714</v>
      </c>
      <c r="I1615" s="109">
        <f t="shared" si="1184"/>
        <v>45742</v>
      </c>
      <c r="J1615" s="110">
        <f t="shared" si="1195"/>
        <v>5.6002542668107669E-3</v>
      </c>
      <c r="K1615" s="117">
        <f t="shared" si="1185"/>
        <v>45772</v>
      </c>
      <c r="L1615" s="178">
        <f t="shared" si="1187"/>
        <v>31</v>
      </c>
      <c r="M1615" s="178">
        <f t="shared" si="1192"/>
        <v>15</v>
      </c>
      <c r="N1615" s="106">
        <f t="shared" si="1196"/>
        <v>1.0027058900000001</v>
      </c>
      <c r="O1615" s="111">
        <f t="shared" si="1191"/>
        <v>1.0131006499999999</v>
      </c>
      <c r="P1615" s="111">
        <f t="shared" si="1211"/>
        <v>1.3282096328950734</v>
      </c>
      <c r="Q1615" s="106">
        <f t="shared" si="1190"/>
        <v>1.3318036200000001</v>
      </c>
      <c r="R1615" s="106">
        <f t="shared" si="1212"/>
        <v>1.30894008</v>
      </c>
      <c r="S1615" s="106">
        <f t="shared" si="1197"/>
        <v>410.85688257999999</v>
      </c>
      <c r="T1615" s="106">
        <f t="shared" si="1198"/>
        <v>40.47744932335749</v>
      </c>
      <c r="U1615" s="106">
        <f t="shared" si="1199"/>
        <v>60.675197225403245</v>
      </c>
      <c r="V1615" s="106">
        <f t="shared" si="1200"/>
        <v>415.03781887876067</v>
      </c>
      <c r="W1615" s="19">
        <f t="shared" si="1183"/>
        <v>0</v>
      </c>
      <c r="X1615" s="2">
        <f t="shared" si="1201"/>
        <v>0</v>
      </c>
      <c r="Y1615" s="4">
        <f t="shared" si="1202"/>
        <v>0</v>
      </c>
      <c r="Z1615" s="106">
        <f t="shared" ref="Z1615:Z1656" si="1216">IF(Y1615&gt;0,TRUNC(Y1615*S1615,8),0)</f>
        <v>0</v>
      </c>
      <c r="AA1615" s="114">
        <f t="shared" si="1213"/>
        <v>0.05</v>
      </c>
      <c r="AB1615" s="112">
        <f t="shared" si="1203"/>
        <v>15</v>
      </c>
      <c r="AC1615" s="178">
        <f t="shared" si="1186"/>
        <v>31</v>
      </c>
      <c r="AD1615" s="11">
        <f t="shared" si="1214"/>
        <v>1.0019692819999999</v>
      </c>
      <c r="AE1615" s="106">
        <f t="shared" ref="AE1615:AE1656" si="1217">TRUNC((S1615*(AD1615-1)),8)</f>
        <v>0.80909306000000003</v>
      </c>
      <c r="AF1615" s="106">
        <f t="shared" si="1204"/>
        <v>0.81732649999999996</v>
      </c>
      <c r="AG1615" s="106">
        <f t="shared" si="1205"/>
        <v>0</v>
      </c>
      <c r="AH1615" s="115" t="str">
        <f t="shared" si="1188"/>
        <v>A+J=</v>
      </c>
      <c r="AI1615" s="116">
        <f t="shared" si="1215"/>
        <v>45772</v>
      </c>
      <c r="AJ1615" s="10"/>
      <c r="AK1615" s="1"/>
      <c r="AL1615" s="10"/>
      <c r="AM1615" s="1"/>
      <c r="AN1615" s="1"/>
      <c r="AO1615" s="3"/>
      <c r="AP1615" s="3"/>
      <c r="AQ1615" s="4"/>
      <c r="AR1615" s="4"/>
      <c r="AS1615" s="4"/>
      <c r="AT1615" s="4"/>
      <c r="AU1615" s="4"/>
      <c r="AV1615" s="4"/>
      <c r="AW1615" s="1"/>
      <c r="AX1615" s="1"/>
      <c r="AY1615" s="1"/>
      <c r="AZ1615" s="1"/>
      <c r="BA1615" s="1"/>
      <c r="BB1615" s="1"/>
      <c r="BC1615" s="1"/>
      <c r="BD1615" s="1"/>
      <c r="BE1615" s="1"/>
      <c r="BG1615" s="1"/>
      <c r="BH1615" s="1"/>
    </row>
    <row r="1616" spans="1:60" ht="15" customHeight="1" x14ac:dyDescent="0.25">
      <c r="A1616" s="105">
        <f t="shared" si="1206"/>
        <v>45757</v>
      </c>
      <c r="B1616" s="106">
        <f t="shared" si="1193"/>
        <v>415.95365964497847</v>
      </c>
      <c r="C1616" s="2">
        <f t="shared" si="1207"/>
        <v>313.88517232999999</v>
      </c>
      <c r="D1616" s="2">
        <f t="shared" si="1208"/>
        <v>131.02038856000004</v>
      </c>
      <c r="E1616" s="106">
        <f t="shared" si="1194"/>
        <v>182.86478376999995</v>
      </c>
      <c r="F1616" s="21">
        <f t="shared" si="1209"/>
        <v>7205.03</v>
      </c>
      <c r="G1616" s="108">
        <f t="shared" si="1210"/>
        <v>7245.38</v>
      </c>
      <c r="H1616" s="109">
        <f t="shared" si="1189"/>
        <v>45714</v>
      </c>
      <c r="I1616" s="109">
        <f t="shared" si="1184"/>
        <v>45742</v>
      </c>
      <c r="J1616" s="110">
        <f t="shared" si="1195"/>
        <v>5.6002542668107669E-3</v>
      </c>
      <c r="K1616" s="117">
        <f t="shared" si="1185"/>
        <v>45772</v>
      </c>
      <c r="L1616" s="178">
        <f t="shared" si="1187"/>
        <v>31</v>
      </c>
      <c r="M1616" s="178">
        <f t="shared" si="1192"/>
        <v>16</v>
      </c>
      <c r="N1616" s="106">
        <f t="shared" si="1196"/>
        <v>1.00288654</v>
      </c>
      <c r="O1616" s="111">
        <f t="shared" si="1191"/>
        <v>1.0131006499999999</v>
      </c>
      <c r="P1616" s="111">
        <f t="shared" si="1211"/>
        <v>1.3282096328950734</v>
      </c>
      <c r="Q1616" s="106">
        <f t="shared" si="1190"/>
        <v>1.33204356</v>
      </c>
      <c r="R1616" s="106">
        <f t="shared" si="1212"/>
        <v>1.30894008</v>
      </c>
      <c r="S1616" s="106">
        <f t="shared" si="1197"/>
        <v>410.85688257999999</v>
      </c>
      <c r="T1616" s="106">
        <f t="shared" si="1198"/>
        <v>40.47744932335749</v>
      </c>
      <c r="U1616" s="106">
        <f t="shared" si="1199"/>
        <v>60.719073801621008</v>
      </c>
      <c r="V1616" s="106">
        <f t="shared" si="1200"/>
        <v>415.08169545497844</v>
      </c>
      <c r="W1616" s="19">
        <f t="shared" si="1183"/>
        <v>0</v>
      </c>
      <c r="X1616" s="2">
        <f t="shared" si="1201"/>
        <v>0</v>
      </c>
      <c r="Y1616" s="4">
        <f t="shared" si="1202"/>
        <v>0</v>
      </c>
      <c r="Z1616" s="106">
        <f t="shared" si="1216"/>
        <v>0</v>
      </c>
      <c r="AA1616" s="114">
        <f t="shared" si="1213"/>
        <v>0.05</v>
      </c>
      <c r="AB1616" s="112">
        <f t="shared" si="1203"/>
        <v>16</v>
      </c>
      <c r="AC1616" s="178">
        <f t="shared" si="1186"/>
        <v>31</v>
      </c>
      <c r="AD1616" s="11">
        <f t="shared" si="1214"/>
        <v>1.0021007049999999</v>
      </c>
      <c r="AE1616" s="106">
        <f t="shared" si="1217"/>
        <v>0.86308910000000005</v>
      </c>
      <c r="AF1616" s="106">
        <f t="shared" si="1204"/>
        <v>0.87196419000000003</v>
      </c>
      <c r="AG1616" s="106">
        <f t="shared" si="1205"/>
        <v>0</v>
      </c>
      <c r="AH1616" s="115" t="str">
        <f t="shared" si="1188"/>
        <v>A+J=</v>
      </c>
      <c r="AI1616" s="116">
        <f t="shared" si="1215"/>
        <v>45772</v>
      </c>
      <c r="AJ1616" s="10"/>
      <c r="AK1616" s="1"/>
      <c r="AL1616" s="10"/>
      <c r="AM1616" s="1"/>
      <c r="AN1616" s="1"/>
      <c r="AO1616" s="3"/>
      <c r="AP1616" s="3"/>
      <c r="AQ1616" s="4"/>
      <c r="AR1616" s="4"/>
      <c r="AS1616" s="4"/>
      <c r="AT1616" s="4"/>
      <c r="AU1616" s="4"/>
      <c r="AV1616" s="4"/>
      <c r="AW1616" s="1"/>
      <c r="AX1616" s="1"/>
      <c r="AY1616" s="1"/>
      <c r="AZ1616" s="1"/>
      <c r="BA1616" s="1"/>
      <c r="BB1616" s="1"/>
      <c r="BC1616" s="1"/>
      <c r="BD1616" s="1"/>
      <c r="BE1616" s="1"/>
      <c r="BG1616" s="1"/>
      <c r="BH1616" s="1"/>
    </row>
    <row r="1617" spans="1:60" ht="15" customHeight="1" x14ac:dyDescent="0.25">
      <c r="A1617" s="105">
        <f t="shared" si="1206"/>
        <v>45758</v>
      </c>
      <c r="B1617" s="106">
        <f t="shared" si="1193"/>
        <v>416.0522020744354</v>
      </c>
      <c r="C1617" s="2">
        <f t="shared" si="1207"/>
        <v>313.88517232999999</v>
      </c>
      <c r="D1617" s="2">
        <f t="shared" si="1208"/>
        <v>131.02038856000004</v>
      </c>
      <c r="E1617" s="106">
        <f t="shared" si="1194"/>
        <v>182.86478376999995</v>
      </c>
      <c r="F1617" s="21">
        <f t="shared" si="1209"/>
        <v>7205.03</v>
      </c>
      <c r="G1617" s="108">
        <f t="shared" si="1210"/>
        <v>7245.38</v>
      </c>
      <c r="H1617" s="109">
        <f t="shared" si="1189"/>
        <v>45714</v>
      </c>
      <c r="I1617" s="109">
        <f t="shared" si="1184"/>
        <v>45742</v>
      </c>
      <c r="J1617" s="110">
        <f t="shared" si="1195"/>
        <v>5.6002542668107669E-3</v>
      </c>
      <c r="K1617" s="117">
        <f t="shared" si="1185"/>
        <v>45772</v>
      </c>
      <c r="L1617" s="178">
        <f t="shared" si="1187"/>
        <v>31</v>
      </c>
      <c r="M1617" s="178">
        <f t="shared" si="1192"/>
        <v>17</v>
      </c>
      <c r="N1617" s="106">
        <f t="shared" si="1196"/>
        <v>1.0030672300000001</v>
      </c>
      <c r="O1617" s="111">
        <f t="shared" si="1191"/>
        <v>1.0131006499999999</v>
      </c>
      <c r="P1617" s="111">
        <f t="shared" si="1211"/>
        <v>1.3282096328950734</v>
      </c>
      <c r="Q1617" s="106">
        <f t="shared" si="1190"/>
        <v>1.3322835500000001</v>
      </c>
      <c r="R1617" s="106">
        <f t="shared" si="1212"/>
        <v>1.30894008</v>
      </c>
      <c r="S1617" s="106">
        <f t="shared" si="1197"/>
        <v>410.85688257999999</v>
      </c>
      <c r="T1617" s="106">
        <f t="shared" si="1198"/>
        <v>40.47744932335749</v>
      </c>
      <c r="U1617" s="106">
        <f t="shared" si="1199"/>
        <v>60.762959521077981</v>
      </c>
      <c r="V1617" s="106">
        <f t="shared" si="1200"/>
        <v>415.12558117443541</v>
      </c>
      <c r="W1617" s="19">
        <f t="shared" si="1183"/>
        <v>0</v>
      </c>
      <c r="X1617" s="2">
        <f t="shared" si="1201"/>
        <v>0</v>
      </c>
      <c r="Y1617" s="4">
        <f t="shared" si="1202"/>
        <v>0</v>
      </c>
      <c r="Z1617" s="106">
        <f t="shared" si="1216"/>
        <v>0</v>
      </c>
      <c r="AA1617" s="114">
        <f t="shared" si="1213"/>
        <v>0.05</v>
      </c>
      <c r="AB1617" s="112">
        <f t="shared" si="1203"/>
        <v>17</v>
      </c>
      <c r="AC1617" s="178">
        <f t="shared" si="1186"/>
        <v>31</v>
      </c>
      <c r="AD1617" s="11">
        <f t="shared" si="1214"/>
        <v>1.0022321460000001</v>
      </c>
      <c r="AE1617" s="106">
        <f t="shared" si="1217"/>
        <v>0.91709253999999996</v>
      </c>
      <c r="AF1617" s="106">
        <f t="shared" si="1204"/>
        <v>0.92662089999999997</v>
      </c>
      <c r="AG1617" s="106">
        <f t="shared" si="1205"/>
        <v>0</v>
      </c>
      <c r="AH1617" s="115" t="str">
        <f t="shared" si="1188"/>
        <v>A+J=</v>
      </c>
      <c r="AI1617" s="116">
        <f t="shared" si="1215"/>
        <v>45772</v>
      </c>
      <c r="AJ1617" s="10"/>
      <c r="AK1617" s="1"/>
      <c r="AL1617" s="10"/>
      <c r="AM1617" s="1"/>
      <c r="AN1617" s="1"/>
      <c r="AO1617" s="3"/>
      <c r="AP1617" s="3"/>
      <c r="AQ1617" s="4"/>
      <c r="AR1617" s="4"/>
      <c r="AS1617" s="4"/>
      <c r="AT1617" s="4"/>
      <c r="AU1617" s="4"/>
      <c r="AV1617" s="4"/>
      <c r="AW1617" s="1"/>
      <c r="AX1617" s="1"/>
      <c r="AY1617" s="1"/>
      <c r="AZ1617" s="1"/>
      <c r="BA1617" s="1"/>
      <c r="BB1617" s="1"/>
      <c r="BC1617" s="1"/>
      <c r="BD1617" s="1"/>
      <c r="BE1617" s="1"/>
      <c r="BG1617" s="1"/>
      <c r="BH1617" s="1"/>
    </row>
    <row r="1618" spans="1:60" ht="15" customHeight="1" x14ac:dyDescent="0.25">
      <c r="A1618" s="105">
        <f t="shared" si="1206"/>
        <v>45759</v>
      </c>
      <c r="B1618" s="106">
        <f t="shared" si="1193"/>
        <v>416.15077184713158</v>
      </c>
      <c r="C1618" s="2">
        <f t="shared" si="1207"/>
        <v>313.88517232999999</v>
      </c>
      <c r="D1618" s="2">
        <f t="shared" si="1208"/>
        <v>131.02038856000004</v>
      </c>
      <c r="E1618" s="106">
        <f t="shared" si="1194"/>
        <v>182.86478376999995</v>
      </c>
      <c r="F1618" s="21">
        <f t="shared" si="1209"/>
        <v>7205.03</v>
      </c>
      <c r="G1618" s="108">
        <f t="shared" si="1210"/>
        <v>7245.38</v>
      </c>
      <c r="H1618" s="109">
        <f t="shared" si="1189"/>
        <v>45714</v>
      </c>
      <c r="I1618" s="109">
        <f t="shared" si="1184"/>
        <v>45742</v>
      </c>
      <c r="J1618" s="110">
        <f t="shared" si="1195"/>
        <v>5.6002542668107669E-3</v>
      </c>
      <c r="K1618" s="117">
        <f t="shared" si="1185"/>
        <v>45772</v>
      </c>
      <c r="L1618" s="178">
        <f t="shared" si="1187"/>
        <v>31</v>
      </c>
      <c r="M1618" s="178">
        <f t="shared" si="1192"/>
        <v>18</v>
      </c>
      <c r="N1618" s="106">
        <f t="shared" si="1196"/>
        <v>1.00324795</v>
      </c>
      <c r="O1618" s="111">
        <f t="shared" si="1191"/>
        <v>1.0131006499999999</v>
      </c>
      <c r="P1618" s="111">
        <f t="shared" si="1211"/>
        <v>1.3282096328950734</v>
      </c>
      <c r="Q1618" s="106">
        <f t="shared" si="1190"/>
        <v>1.3325235900000001</v>
      </c>
      <c r="R1618" s="106">
        <f t="shared" si="1212"/>
        <v>1.30894008</v>
      </c>
      <c r="S1618" s="106">
        <f t="shared" si="1197"/>
        <v>410.85688257999999</v>
      </c>
      <c r="T1618" s="106">
        <f t="shared" si="1198"/>
        <v>40.47744932335749</v>
      </c>
      <c r="U1618" s="106">
        <f t="shared" si="1199"/>
        <v>60.80685438377413</v>
      </c>
      <c r="V1618" s="106">
        <f t="shared" si="1200"/>
        <v>415.16947603713157</v>
      </c>
      <c r="W1618" s="19">
        <f t="shared" si="1183"/>
        <v>0</v>
      </c>
      <c r="X1618" s="2">
        <f t="shared" si="1201"/>
        <v>0</v>
      </c>
      <c r="Y1618" s="4">
        <f t="shared" si="1202"/>
        <v>0</v>
      </c>
      <c r="Z1618" s="106">
        <f t="shared" si="1216"/>
        <v>0</v>
      </c>
      <c r="AA1618" s="114">
        <f t="shared" si="1213"/>
        <v>0.05</v>
      </c>
      <c r="AB1618" s="112">
        <f t="shared" si="1203"/>
        <v>18</v>
      </c>
      <c r="AC1618" s="178">
        <f t="shared" si="1186"/>
        <v>31</v>
      </c>
      <c r="AD1618" s="11">
        <f t="shared" si="1214"/>
        <v>1.002363603</v>
      </c>
      <c r="AE1618" s="106">
        <f t="shared" si="1217"/>
        <v>0.97110255999999995</v>
      </c>
      <c r="AF1618" s="106">
        <f t="shared" si="1204"/>
        <v>0.98129580999999999</v>
      </c>
      <c r="AG1618" s="106">
        <f t="shared" si="1205"/>
        <v>0</v>
      </c>
      <c r="AH1618" s="115" t="str">
        <f t="shared" si="1188"/>
        <v>A+J=</v>
      </c>
      <c r="AI1618" s="116">
        <f t="shared" si="1215"/>
        <v>45772</v>
      </c>
      <c r="AJ1618" s="10"/>
      <c r="AK1618" s="1"/>
      <c r="AL1618" s="10"/>
      <c r="AM1618" s="1"/>
      <c r="AN1618" s="1"/>
      <c r="AO1618" s="3"/>
      <c r="AP1618" s="3"/>
      <c r="AQ1618" s="4"/>
      <c r="AR1618" s="4"/>
      <c r="AS1618" s="4"/>
      <c r="AT1618" s="4"/>
      <c r="AU1618" s="4"/>
      <c r="AV1618" s="4"/>
      <c r="AW1618" s="1"/>
      <c r="AX1618" s="1"/>
      <c r="AY1618" s="1"/>
      <c r="AZ1618" s="1"/>
      <c r="BA1618" s="1"/>
      <c r="BB1618" s="1"/>
      <c r="BC1618" s="1"/>
      <c r="BD1618" s="1"/>
      <c r="BE1618" s="1"/>
      <c r="BG1618" s="1"/>
      <c r="BH1618" s="1"/>
    </row>
    <row r="1619" spans="1:60" ht="15" customHeight="1" x14ac:dyDescent="0.25">
      <c r="A1619" s="105">
        <f t="shared" si="1206"/>
        <v>45760</v>
      </c>
      <c r="B1619" s="106">
        <f t="shared" si="1193"/>
        <v>416.24936614577121</v>
      </c>
      <c r="C1619" s="2">
        <f t="shared" si="1207"/>
        <v>313.88517232999999</v>
      </c>
      <c r="D1619" s="2">
        <f t="shared" si="1208"/>
        <v>131.02038856000004</v>
      </c>
      <c r="E1619" s="106">
        <f t="shared" si="1194"/>
        <v>182.86478376999995</v>
      </c>
      <c r="F1619" s="21">
        <f t="shared" si="1209"/>
        <v>7205.03</v>
      </c>
      <c r="G1619" s="108">
        <f t="shared" si="1210"/>
        <v>7245.38</v>
      </c>
      <c r="H1619" s="109">
        <f t="shared" si="1189"/>
        <v>45714</v>
      </c>
      <c r="I1619" s="109">
        <f t="shared" si="1184"/>
        <v>45742</v>
      </c>
      <c r="J1619" s="110">
        <f t="shared" si="1195"/>
        <v>5.6002542668107669E-3</v>
      </c>
      <c r="K1619" s="117">
        <f t="shared" si="1185"/>
        <v>45772</v>
      </c>
      <c r="L1619" s="178">
        <f t="shared" si="1187"/>
        <v>31</v>
      </c>
      <c r="M1619" s="178">
        <f t="shared" si="1192"/>
        <v>19</v>
      </c>
      <c r="N1619" s="106">
        <f t="shared" si="1196"/>
        <v>1.0034287</v>
      </c>
      <c r="O1619" s="111">
        <f t="shared" si="1191"/>
        <v>1.0131006499999999</v>
      </c>
      <c r="P1619" s="111">
        <f t="shared" si="1211"/>
        <v>1.3282096328950734</v>
      </c>
      <c r="Q1619" s="106">
        <f t="shared" si="1190"/>
        <v>1.3327636599999999</v>
      </c>
      <c r="R1619" s="106">
        <f t="shared" si="1212"/>
        <v>1.30894008</v>
      </c>
      <c r="S1619" s="106">
        <f t="shared" si="1197"/>
        <v>410.85688257999999</v>
      </c>
      <c r="T1619" s="106">
        <f t="shared" si="1198"/>
        <v>40.47744932335749</v>
      </c>
      <c r="U1619" s="106">
        <f t="shared" si="1199"/>
        <v>60.850754732413762</v>
      </c>
      <c r="V1619" s="106">
        <f t="shared" si="1200"/>
        <v>415.2133763857712</v>
      </c>
      <c r="W1619" s="19">
        <f t="shared" si="1183"/>
        <v>0</v>
      </c>
      <c r="X1619" s="2">
        <f t="shared" si="1201"/>
        <v>0</v>
      </c>
      <c r="Y1619" s="4">
        <f t="shared" si="1202"/>
        <v>0</v>
      </c>
      <c r="Z1619" s="106">
        <f t="shared" si="1216"/>
        <v>0</v>
      </c>
      <c r="AA1619" s="114">
        <f t="shared" si="1213"/>
        <v>0.05</v>
      </c>
      <c r="AB1619" s="112">
        <f t="shared" si="1203"/>
        <v>19</v>
      </c>
      <c r="AC1619" s="178">
        <f t="shared" si="1186"/>
        <v>31</v>
      </c>
      <c r="AD1619" s="11">
        <f t="shared" si="1214"/>
        <v>1.0024950779999999</v>
      </c>
      <c r="AE1619" s="106">
        <f t="shared" si="1217"/>
        <v>1.0251199600000001</v>
      </c>
      <c r="AF1619" s="106">
        <f t="shared" si="1204"/>
        <v>1.0359897600000001</v>
      </c>
      <c r="AG1619" s="106">
        <f t="shared" si="1205"/>
        <v>0</v>
      </c>
      <c r="AH1619" s="115" t="str">
        <f t="shared" si="1188"/>
        <v>A+J=</v>
      </c>
      <c r="AI1619" s="116">
        <f t="shared" si="1215"/>
        <v>45772</v>
      </c>
      <c r="AJ1619" s="10"/>
      <c r="AK1619" s="1"/>
      <c r="AL1619" s="10"/>
      <c r="AM1619" s="1"/>
      <c r="AN1619" s="1"/>
      <c r="AO1619" s="3"/>
      <c r="AP1619" s="3"/>
      <c r="AQ1619" s="4"/>
      <c r="AR1619" s="4"/>
      <c r="AS1619" s="4"/>
      <c r="AT1619" s="4"/>
      <c r="AU1619" s="4"/>
      <c r="AV1619" s="4"/>
      <c r="AW1619" s="1"/>
      <c r="AX1619" s="1"/>
      <c r="AY1619" s="1"/>
      <c r="AZ1619" s="1"/>
      <c r="BA1619" s="1"/>
      <c r="BB1619" s="1"/>
      <c r="BC1619" s="1"/>
      <c r="BD1619" s="1"/>
      <c r="BE1619" s="1"/>
      <c r="BG1619" s="1"/>
      <c r="BH1619" s="1"/>
    </row>
    <row r="1620" spans="1:60" ht="15" customHeight="1" x14ac:dyDescent="0.25">
      <c r="A1620" s="105">
        <f t="shared" si="1206"/>
        <v>45761</v>
      </c>
      <c r="B1620" s="106">
        <f t="shared" si="1193"/>
        <v>416.34798677900221</v>
      </c>
      <c r="C1620" s="2">
        <f t="shared" si="1207"/>
        <v>313.88517232999999</v>
      </c>
      <c r="D1620" s="2">
        <f t="shared" si="1208"/>
        <v>131.02038856000004</v>
      </c>
      <c r="E1620" s="106">
        <f t="shared" si="1194"/>
        <v>182.86478376999995</v>
      </c>
      <c r="F1620" s="21">
        <f t="shared" si="1209"/>
        <v>7205.03</v>
      </c>
      <c r="G1620" s="108">
        <f t="shared" si="1210"/>
        <v>7245.38</v>
      </c>
      <c r="H1620" s="109">
        <f t="shared" si="1189"/>
        <v>45714</v>
      </c>
      <c r="I1620" s="109">
        <f t="shared" si="1184"/>
        <v>45742</v>
      </c>
      <c r="J1620" s="110">
        <f t="shared" si="1195"/>
        <v>5.6002542668107669E-3</v>
      </c>
      <c r="K1620" s="117">
        <f t="shared" si="1185"/>
        <v>45772</v>
      </c>
      <c r="L1620" s="178">
        <f t="shared" si="1187"/>
        <v>31</v>
      </c>
      <c r="M1620" s="178">
        <f t="shared" si="1192"/>
        <v>20</v>
      </c>
      <c r="N1620" s="106">
        <f t="shared" si="1196"/>
        <v>1.0036094799999999</v>
      </c>
      <c r="O1620" s="111">
        <f t="shared" si="1191"/>
        <v>1.0131006499999999</v>
      </c>
      <c r="P1620" s="111">
        <f t="shared" si="1211"/>
        <v>1.3282096328950734</v>
      </c>
      <c r="Q1620" s="106">
        <f t="shared" si="1190"/>
        <v>1.3330037699999999</v>
      </c>
      <c r="R1620" s="106">
        <f t="shared" si="1212"/>
        <v>1.30894008</v>
      </c>
      <c r="S1620" s="106">
        <f t="shared" si="1197"/>
        <v>410.85688257999999</v>
      </c>
      <c r="T1620" s="106">
        <f t="shared" si="1198"/>
        <v>40.47744932335749</v>
      </c>
      <c r="U1620" s="106">
        <f t="shared" si="1199"/>
        <v>60.894662395644779</v>
      </c>
      <c r="V1620" s="106">
        <f t="shared" si="1200"/>
        <v>415.25728404900224</v>
      </c>
      <c r="W1620" s="19">
        <f t="shared" ref="W1620:W1683" si="1218">IF(VLOOKUP(A1620,AL$10:AX$312,13)=VLOOKUP(A1619,AL$10:AX$312,13),0,VLOOKUP(A1620,AL$10:AX$312,13))</f>
        <v>0</v>
      </c>
      <c r="X1620" s="2">
        <f t="shared" si="1201"/>
        <v>0</v>
      </c>
      <c r="Y1620" s="4">
        <f t="shared" si="1202"/>
        <v>0</v>
      </c>
      <c r="Z1620" s="106">
        <f t="shared" si="1216"/>
        <v>0</v>
      </c>
      <c r="AA1620" s="114">
        <f t="shared" si="1213"/>
        <v>0.05</v>
      </c>
      <c r="AB1620" s="112">
        <f t="shared" si="1203"/>
        <v>20</v>
      </c>
      <c r="AC1620" s="178">
        <f t="shared" si="1186"/>
        <v>31</v>
      </c>
      <c r="AD1620" s="11">
        <f t="shared" si="1214"/>
        <v>1.002626571</v>
      </c>
      <c r="AE1620" s="106">
        <f t="shared" si="1217"/>
        <v>1.0791447700000001</v>
      </c>
      <c r="AF1620" s="106">
        <f t="shared" si="1204"/>
        <v>1.0907027300000001</v>
      </c>
      <c r="AG1620" s="106">
        <f t="shared" si="1205"/>
        <v>0</v>
      </c>
      <c r="AH1620" s="115" t="str">
        <f t="shared" si="1188"/>
        <v>A+J=</v>
      </c>
      <c r="AI1620" s="116">
        <f t="shared" si="1215"/>
        <v>45772</v>
      </c>
      <c r="AJ1620" s="10"/>
      <c r="AK1620" s="1"/>
      <c r="AL1620" s="10"/>
      <c r="AM1620" s="1"/>
      <c r="AN1620" s="1"/>
      <c r="AO1620" s="3"/>
      <c r="AP1620" s="3"/>
      <c r="AQ1620" s="4"/>
      <c r="AR1620" s="4"/>
      <c r="AS1620" s="4"/>
      <c r="AT1620" s="4"/>
      <c r="AU1620" s="4"/>
      <c r="AV1620" s="4"/>
      <c r="AW1620" s="1"/>
      <c r="AX1620" s="1"/>
      <c r="AY1620" s="1"/>
      <c r="AZ1620" s="1"/>
      <c r="BA1620" s="1"/>
      <c r="BB1620" s="1"/>
      <c r="BC1620" s="1"/>
      <c r="BD1620" s="1"/>
      <c r="BE1620" s="1"/>
      <c r="BG1620" s="1"/>
      <c r="BH1620" s="1"/>
    </row>
    <row r="1621" spans="1:60" ht="15" customHeight="1" x14ac:dyDescent="0.25">
      <c r="A1621" s="105">
        <f t="shared" si="1206"/>
        <v>45762</v>
      </c>
      <c r="B1621" s="106">
        <f t="shared" si="1193"/>
        <v>416.44663662412029</v>
      </c>
      <c r="C1621" s="2">
        <f t="shared" si="1207"/>
        <v>313.88517232999999</v>
      </c>
      <c r="D1621" s="2">
        <f t="shared" si="1208"/>
        <v>131.02038856000004</v>
      </c>
      <c r="E1621" s="106">
        <f t="shared" si="1194"/>
        <v>182.86478376999995</v>
      </c>
      <c r="F1621" s="21">
        <f t="shared" si="1209"/>
        <v>7205.03</v>
      </c>
      <c r="G1621" s="108">
        <f t="shared" si="1210"/>
        <v>7245.38</v>
      </c>
      <c r="H1621" s="109">
        <f t="shared" si="1189"/>
        <v>45714</v>
      </c>
      <c r="I1621" s="109">
        <f t="shared" ref="I1621:I1684" si="1219">IF(W1620&gt;0,A1621,I1620)</f>
        <v>45742</v>
      </c>
      <c r="J1621" s="110">
        <f t="shared" si="1195"/>
        <v>5.6002542668107669E-3</v>
      </c>
      <c r="K1621" s="117">
        <f t="shared" ref="K1621:K1684" si="1220">IF(DAY(A1620)=K$9,VLOOKUP(A1620,$AP$321:$AV$619,4),K1620)</f>
        <v>45772</v>
      </c>
      <c r="L1621" s="178">
        <f t="shared" si="1187"/>
        <v>31</v>
      </c>
      <c r="M1621" s="178">
        <f t="shared" si="1192"/>
        <v>21</v>
      </c>
      <c r="N1621" s="106">
        <f t="shared" si="1196"/>
        <v>1.0037902999999999</v>
      </c>
      <c r="O1621" s="111">
        <f t="shared" si="1191"/>
        <v>1.0131006499999999</v>
      </c>
      <c r="P1621" s="111">
        <f t="shared" si="1211"/>
        <v>1.3282096328950734</v>
      </c>
      <c r="Q1621" s="106">
        <f t="shared" si="1190"/>
        <v>1.33324394</v>
      </c>
      <c r="R1621" s="106">
        <f t="shared" si="1212"/>
        <v>1.30894008</v>
      </c>
      <c r="S1621" s="106">
        <f t="shared" si="1197"/>
        <v>410.85688257999999</v>
      </c>
      <c r="T1621" s="106">
        <f t="shared" si="1198"/>
        <v>40.47744932335749</v>
      </c>
      <c r="U1621" s="106">
        <f t="shared" si="1199"/>
        <v>60.93858103076284</v>
      </c>
      <c r="V1621" s="106">
        <f t="shared" si="1200"/>
        <v>415.30120268412031</v>
      </c>
      <c r="W1621" s="19">
        <f t="shared" si="1218"/>
        <v>0</v>
      </c>
      <c r="X1621" s="2">
        <f t="shared" si="1201"/>
        <v>0</v>
      </c>
      <c r="Y1621" s="4">
        <f t="shared" si="1202"/>
        <v>0</v>
      </c>
      <c r="Z1621" s="106">
        <f t="shared" si="1216"/>
        <v>0</v>
      </c>
      <c r="AA1621" s="114">
        <f t="shared" si="1213"/>
        <v>0.05</v>
      </c>
      <c r="AB1621" s="112">
        <f t="shared" si="1203"/>
        <v>21</v>
      </c>
      <c r="AC1621" s="178">
        <f t="shared" ref="AC1621:AC1684" si="1221">IF(DAY(A1620)=25,VLOOKUP(A1620,$AP$321:$AV$619,7),AC1620)</f>
        <v>31</v>
      </c>
      <c r="AD1621" s="11">
        <f t="shared" si="1214"/>
        <v>1.00275808</v>
      </c>
      <c r="AE1621" s="106">
        <f t="shared" si="1217"/>
        <v>1.1331761499999999</v>
      </c>
      <c r="AF1621" s="106">
        <f t="shared" si="1204"/>
        <v>1.14543394</v>
      </c>
      <c r="AG1621" s="106">
        <f t="shared" si="1205"/>
        <v>0</v>
      </c>
      <c r="AH1621" s="115" t="str">
        <f t="shared" si="1188"/>
        <v>A+J=</v>
      </c>
      <c r="AI1621" s="116">
        <f t="shared" si="1215"/>
        <v>45772</v>
      </c>
      <c r="AJ1621" s="10"/>
      <c r="AK1621" s="1"/>
      <c r="AL1621" s="10"/>
      <c r="AM1621" s="1"/>
      <c r="AN1621" s="1"/>
      <c r="AO1621" s="3"/>
      <c r="AP1621" s="3"/>
      <c r="AQ1621" s="4"/>
      <c r="AR1621" s="4"/>
      <c r="AS1621" s="4"/>
      <c r="AT1621" s="4"/>
      <c r="AU1621" s="4"/>
      <c r="AV1621" s="4"/>
      <c r="AW1621" s="1"/>
      <c r="AX1621" s="1"/>
      <c r="AY1621" s="1"/>
      <c r="AZ1621" s="1"/>
      <c r="BA1621" s="1"/>
      <c r="BB1621" s="1"/>
      <c r="BC1621" s="1"/>
      <c r="BD1621" s="1"/>
      <c r="BE1621" s="1"/>
      <c r="BG1621" s="1"/>
      <c r="BH1621" s="1"/>
    </row>
    <row r="1622" spans="1:60" ht="15" customHeight="1" x14ac:dyDescent="0.25">
      <c r="A1622" s="105">
        <f t="shared" si="1206"/>
        <v>45763</v>
      </c>
      <c r="B1622" s="106">
        <f t="shared" si="1193"/>
        <v>416.5453128238297</v>
      </c>
      <c r="C1622" s="2">
        <f t="shared" si="1207"/>
        <v>313.88517232999999</v>
      </c>
      <c r="D1622" s="2">
        <f t="shared" si="1208"/>
        <v>131.02038856000004</v>
      </c>
      <c r="E1622" s="106">
        <f t="shared" si="1194"/>
        <v>182.86478376999995</v>
      </c>
      <c r="F1622" s="21">
        <f t="shared" si="1209"/>
        <v>7205.03</v>
      </c>
      <c r="G1622" s="108">
        <f t="shared" si="1210"/>
        <v>7245.38</v>
      </c>
      <c r="H1622" s="109">
        <f t="shared" si="1189"/>
        <v>45714</v>
      </c>
      <c r="I1622" s="109">
        <f t="shared" si="1219"/>
        <v>45742</v>
      </c>
      <c r="J1622" s="110">
        <f t="shared" si="1195"/>
        <v>5.6002542668107669E-3</v>
      </c>
      <c r="K1622" s="117">
        <f t="shared" si="1220"/>
        <v>45772</v>
      </c>
      <c r="L1622" s="178">
        <f t="shared" si="1187"/>
        <v>31</v>
      </c>
      <c r="M1622" s="178">
        <f t="shared" si="1192"/>
        <v>22</v>
      </c>
      <c r="N1622" s="106">
        <f t="shared" si="1196"/>
        <v>1.0039711499999999</v>
      </c>
      <c r="O1622" s="111">
        <f t="shared" si="1191"/>
        <v>1.0131006499999999</v>
      </c>
      <c r="P1622" s="111">
        <f t="shared" si="1211"/>
        <v>1.3282096328950734</v>
      </c>
      <c r="Q1622" s="106">
        <f t="shared" si="1190"/>
        <v>1.3334841500000001</v>
      </c>
      <c r="R1622" s="106">
        <f t="shared" si="1212"/>
        <v>1.30894008</v>
      </c>
      <c r="S1622" s="106">
        <f t="shared" si="1197"/>
        <v>410.85688257999999</v>
      </c>
      <c r="T1622" s="106">
        <f t="shared" si="1198"/>
        <v>40.47744932335749</v>
      </c>
      <c r="U1622" s="106">
        <f t="shared" si="1199"/>
        <v>60.982506980472245</v>
      </c>
      <c r="V1622" s="106">
        <f t="shared" si="1200"/>
        <v>415.34512863382969</v>
      </c>
      <c r="W1622" s="19">
        <f t="shared" si="1218"/>
        <v>0</v>
      </c>
      <c r="X1622" s="2">
        <f t="shared" si="1201"/>
        <v>0</v>
      </c>
      <c r="Y1622" s="4">
        <f t="shared" si="1202"/>
        <v>0</v>
      </c>
      <c r="Z1622" s="106">
        <f t="shared" si="1216"/>
        <v>0</v>
      </c>
      <c r="AA1622" s="114">
        <f t="shared" si="1213"/>
        <v>0.05</v>
      </c>
      <c r="AB1622" s="112">
        <f t="shared" si="1203"/>
        <v>22</v>
      </c>
      <c r="AC1622" s="178">
        <f t="shared" si="1221"/>
        <v>31</v>
      </c>
      <c r="AD1622" s="11">
        <f t="shared" si="1214"/>
        <v>1.002889607</v>
      </c>
      <c r="AE1622" s="106">
        <f t="shared" si="1217"/>
        <v>1.18721492</v>
      </c>
      <c r="AF1622" s="106">
        <f t="shared" si="1204"/>
        <v>1.2001841900000001</v>
      </c>
      <c r="AG1622" s="106">
        <f t="shared" si="1205"/>
        <v>0</v>
      </c>
      <c r="AH1622" s="115" t="str">
        <f t="shared" si="1188"/>
        <v>A+J=</v>
      </c>
      <c r="AI1622" s="116">
        <f t="shared" si="1215"/>
        <v>45772</v>
      </c>
      <c r="AJ1622" s="10"/>
      <c r="AK1622" s="1"/>
      <c r="AL1622" s="10"/>
      <c r="AM1622" s="1"/>
      <c r="AN1622" s="1"/>
      <c r="AO1622" s="3"/>
      <c r="AP1622" s="3"/>
      <c r="AQ1622" s="4"/>
      <c r="AR1622" s="4"/>
      <c r="AS1622" s="4"/>
      <c r="AT1622" s="4"/>
      <c r="AU1622" s="4"/>
      <c r="AV1622" s="4"/>
      <c r="AW1622" s="1"/>
      <c r="AX1622" s="1"/>
      <c r="AY1622" s="1"/>
      <c r="AZ1622" s="1"/>
      <c r="BA1622" s="1"/>
      <c r="BB1622" s="1"/>
      <c r="BC1622" s="1"/>
      <c r="BD1622" s="1"/>
      <c r="BE1622" s="1"/>
      <c r="BG1622" s="1"/>
      <c r="BH1622" s="1"/>
    </row>
    <row r="1623" spans="1:60" ht="15" customHeight="1" x14ac:dyDescent="0.25">
      <c r="A1623" s="105">
        <f t="shared" si="1206"/>
        <v>45764</v>
      </c>
      <c r="B1623" s="106">
        <f t="shared" si="1193"/>
        <v>416.64401313948258</v>
      </c>
      <c r="C1623" s="2">
        <f t="shared" si="1207"/>
        <v>313.88517232999999</v>
      </c>
      <c r="D1623" s="2">
        <f t="shared" si="1208"/>
        <v>131.02038856000004</v>
      </c>
      <c r="E1623" s="106">
        <f t="shared" si="1194"/>
        <v>182.86478376999995</v>
      </c>
      <c r="F1623" s="21">
        <f t="shared" si="1209"/>
        <v>7205.03</v>
      </c>
      <c r="G1623" s="108">
        <f t="shared" si="1210"/>
        <v>7245.38</v>
      </c>
      <c r="H1623" s="109">
        <f t="shared" si="1189"/>
        <v>45714</v>
      </c>
      <c r="I1623" s="109">
        <f t="shared" si="1219"/>
        <v>45742</v>
      </c>
      <c r="J1623" s="110">
        <f t="shared" si="1195"/>
        <v>5.6002542668107669E-3</v>
      </c>
      <c r="K1623" s="117">
        <f t="shared" si="1220"/>
        <v>45772</v>
      </c>
      <c r="L1623" s="178">
        <f t="shared" si="1187"/>
        <v>31</v>
      </c>
      <c r="M1623" s="178">
        <f t="shared" si="1192"/>
        <v>23</v>
      </c>
      <c r="N1623" s="106">
        <f t="shared" si="1196"/>
        <v>1.00415203</v>
      </c>
      <c r="O1623" s="111">
        <f t="shared" si="1191"/>
        <v>1.0131006499999999</v>
      </c>
      <c r="P1623" s="111">
        <f t="shared" si="1211"/>
        <v>1.3282096328950734</v>
      </c>
      <c r="Q1623" s="106">
        <f t="shared" si="1190"/>
        <v>1.33372439</v>
      </c>
      <c r="R1623" s="106">
        <f t="shared" si="1212"/>
        <v>1.30894008</v>
      </c>
      <c r="S1623" s="106">
        <f t="shared" si="1197"/>
        <v>410.85688257999999</v>
      </c>
      <c r="T1623" s="106">
        <f t="shared" si="1198"/>
        <v>40.47744932335749</v>
      </c>
      <c r="U1623" s="106">
        <f t="shared" si="1199"/>
        <v>61.026438416125131</v>
      </c>
      <c r="V1623" s="106">
        <f t="shared" si="1200"/>
        <v>415.38906006948258</v>
      </c>
      <c r="W1623" s="19">
        <f t="shared" si="1218"/>
        <v>0</v>
      </c>
      <c r="X1623" s="2">
        <f t="shared" si="1201"/>
        <v>0</v>
      </c>
      <c r="Y1623" s="4">
        <f t="shared" si="1202"/>
        <v>0</v>
      </c>
      <c r="Z1623" s="106">
        <f t="shared" si="1216"/>
        <v>0</v>
      </c>
      <c r="AA1623" s="114">
        <f t="shared" si="1213"/>
        <v>0.05</v>
      </c>
      <c r="AB1623" s="112">
        <f t="shared" si="1203"/>
        <v>23</v>
      </c>
      <c r="AC1623" s="178">
        <f t="shared" si="1221"/>
        <v>31</v>
      </c>
      <c r="AD1623" s="11">
        <f t="shared" si="1214"/>
        <v>1.003021151</v>
      </c>
      <c r="AE1623" s="106">
        <f t="shared" si="1217"/>
        <v>1.2412606799999999</v>
      </c>
      <c r="AF1623" s="106">
        <f t="shared" si="1204"/>
        <v>1.25495307</v>
      </c>
      <c r="AG1623" s="106">
        <f t="shared" si="1205"/>
        <v>0</v>
      </c>
      <c r="AH1623" s="115" t="str">
        <f t="shared" si="1188"/>
        <v>A+J=</v>
      </c>
      <c r="AI1623" s="116">
        <f t="shared" si="1215"/>
        <v>45772</v>
      </c>
      <c r="AJ1623" s="10"/>
      <c r="AK1623" s="1"/>
      <c r="AL1623" s="10"/>
      <c r="AM1623" s="1"/>
      <c r="AN1623" s="1"/>
      <c r="AO1623" s="3"/>
      <c r="AP1623" s="3"/>
      <c r="AQ1623" s="4"/>
      <c r="AR1623" s="4"/>
      <c r="AS1623" s="4"/>
      <c r="AT1623" s="4"/>
      <c r="AU1623" s="4"/>
      <c r="AV1623" s="4"/>
      <c r="AW1623" s="1"/>
      <c r="AX1623" s="1"/>
      <c r="AY1623" s="1"/>
      <c r="AZ1623" s="1"/>
      <c r="BA1623" s="1"/>
      <c r="BB1623" s="1"/>
      <c r="BC1623" s="1"/>
      <c r="BD1623" s="1"/>
      <c r="BE1623" s="1"/>
      <c r="BG1623" s="1"/>
      <c r="BH1623" s="1"/>
    </row>
    <row r="1624" spans="1:60" ht="15" customHeight="1" x14ac:dyDescent="0.25">
      <c r="A1624" s="105">
        <f t="shared" si="1206"/>
        <v>45765</v>
      </c>
      <c r="B1624" s="106">
        <f t="shared" si="1193"/>
        <v>416.74274124837467</v>
      </c>
      <c r="C1624" s="2">
        <f t="shared" si="1207"/>
        <v>313.88517232999999</v>
      </c>
      <c r="D1624" s="2">
        <f t="shared" si="1208"/>
        <v>131.02038856000004</v>
      </c>
      <c r="E1624" s="106">
        <f t="shared" si="1194"/>
        <v>182.86478376999995</v>
      </c>
      <c r="F1624" s="21">
        <f t="shared" si="1209"/>
        <v>7205.03</v>
      </c>
      <c r="G1624" s="108">
        <f t="shared" si="1210"/>
        <v>7245.38</v>
      </c>
      <c r="H1624" s="109">
        <f t="shared" si="1189"/>
        <v>45714</v>
      </c>
      <c r="I1624" s="109">
        <f t="shared" si="1219"/>
        <v>45742</v>
      </c>
      <c r="J1624" s="110">
        <f t="shared" si="1195"/>
        <v>5.6002542668107669E-3</v>
      </c>
      <c r="K1624" s="117">
        <f t="shared" si="1220"/>
        <v>45772</v>
      </c>
      <c r="L1624" s="178">
        <f t="shared" si="1187"/>
        <v>31</v>
      </c>
      <c r="M1624" s="178">
        <f t="shared" si="1192"/>
        <v>24</v>
      </c>
      <c r="N1624" s="106">
        <f t="shared" si="1196"/>
        <v>1.0043329400000001</v>
      </c>
      <c r="O1624" s="111">
        <f t="shared" si="1191"/>
        <v>1.0131006499999999</v>
      </c>
      <c r="P1624" s="111">
        <f t="shared" si="1211"/>
        <v>1.3282096328950734</v>
      </c>
      <c r="Q1624" s="106">
        <f t="shared" si="1190"/>
        <v>1.33396468</v>
      </c>
      <c r="R1624" s="106">
        <f t="shared" si="1212"/>
        <v>1.30894008</v>
      </c>
      <c r="S1624" s="106">
        <f t="shared" si="1197"/>
        <v>410.85688257999999</v>
      </c>
      <c r="T1624" s="106">
        <f t="shared" si="1198"/>
        <v>40.47744932335749</v>
      </c>
      <c r="U1624" s="106">
        <f t="shared" si="1199"/>
        <v>61.070378995017229</v>
      </c>
      <c r="V1624" s="106">
        <f t="shared" si="1200"/>
        <v>415.43300064837467</v>
      </c>
      <c r="W1624" s="19">
        <f t="shared" si="1218"/>
        <v>0</v>
      </c>
      <c r="X1624" s="2">
        <f t="shared" si="1201"/>
        <v>0</v>
      </c>
      <c r="Y1624" s="4">
        <f t="shared" si="1202"/>
        <v>0</v>
      </c>
      <c r="Z1624" s="106">
        <f t="shared" si="1216"/>
        <v>0</v>
      </c>
      <c r="AA1624" s="114">
        <f t="shared" si="1213"/>
        <v>0.05</v>
      </c>
      <c r="AB1624" s="112">
        <f t="shared" si="1203"/>
        <v>24</v>
      </c>
      <c r="AC1624" s="178">
        <f t="shared" si="1221"/>
        <v>31</v>
      </c>
      <c r="AD1624" s="11">
        <f t="shared" si="1214"/>
        <v>1.0031527119999999</v>
      </c>
      <c r="AE1624" s="106">
        <f t="shared" si="1217"/>
        <v>1.29531342</v>
      </c>
      <c r="AF1624" s="106">
        <f t="shared" si="1204"/>
        <v>1.3097406</v>
      </c>
      <c r="AG1624" s="106">
        <f t="shared" si="1205"/>
        <v>0</v>
      </c>
      <c r="AH1624" s="115" t="str">
        <f t="shared" si="1188"/>
        <v>A+J=</v>
      </c>
      <c r="AI1624" s="116">
        <f t="shared" si="1215"/>
        <v>45772</v>
      </c>
      <c r="AJ1624" s="10"/>
      <c r="AK1624" s="1"/>
      <c r="AL1624" s="10"/>
      <c r="AM1624" s="1"/>
      <c r="AN1624" s="1"/>
      <c r="AO1624" s="3"/>
      <c r="AP1624" s="3"/>
      <c r="AQ1624" s="4"/>
      <c r="AR1624" s="4"/>
      <c r="AS1624" s="4"/>
      <c r="AT1624" s="4"/>
      <c r="AU1624" s="4"/>
      <c r="AV1624" s="4"/>
      <c r="AW1624" s="1"/>
      <c r="AX1624" s="1"/>
      <c r="AY1624" s="1"/>
      <c r="AZ1624" s="1"/>
      <c r="BA1624" s="1"/>
      <c r="BB1624" s="1"/>
      <c r="BC1624" s="1"/>
      <c r="BD1624" s="1"/>
      <c r="BE1624" s="1"/>
      <c r="BG1624" s="1"/>
      <c r="BH1624" s="1"/>
    </row>
    <row r="1625" spans="1:60" ht="15" customHeight="1" x14ac:dyDescent="0.25">
      <c r="A1625" s="105">
        <f t="shared" si="1206"/>
        <v>45766</v>
      </c>
      <c r="B1625" s="106">
        <f t="shared" si="1193"/>
        <v>416.84149716050598</v>
      </c>
      <c r="C1625" s="2">
        <f t="shared" si="1207"/>
        <v>313.88517232999999</v>
      </c>
      <c r="D1625" s="2">
        <f t="shared" si="1208"/>
        <v>131.02038856000004</v>
      </c>
      <c r="E1625" s="106">
        <f t="shared" si="1194"/>
        <v>182.86478376999995</v>
      </c>
      <c r="F1625" s="21">
        <f t="shared" si="1209"/>
        <v>7205.03</v>
      </c>
      <c r="G1625" s="108">
        <f t="shared" si="1210"/>
        <v>7245.38</v>
      </c>
      <c r="H1625" s="109">
        <f t="shared" si="1189"/>
        <v>45714</v>
      </c>
      <c r="I1625" s="109">
        <f t="shared" si="1219"/>
        <v>45742</v>
      </c>
      <c r="J1625" s="110">
        <f t="shared" si="1195"/>
        <v>5.6002542668107669E-3</v>
      </c>
      <c r="K1625" s="117">
        <f t="shared" si="1220"/>
        <v>45772</v>
      </c>
      <c r="L1625" s="178">
        <f t="shared" si="1187"/>
        <v>31</v>
      </c>
      <c r="M1625" s="178">
        <f t="shared" si="1192"/>
        <v>25</v>
      </c>
      <c r="N1625" s="106">
        <f t="shared" si="1196"/>
        <v>1.0045138899999999</v>
      </c>
      <c r="O1625" s="111">
        <f t="shared" si="1191"/>
        <v>1.0131006499999999</v>
      </c>
      <c r="P1625" s="111">
        <f t="shared" si="1211"/>
        <v>1.3282096328950734</v>
      </c>
      <c r="Q1625" s="106">
        <f t="shared" si="1190"/>
        <v>1.33420502</v>
      </c>
      <c r="R1625" s="106">
        <f t="shared" si="1212"/>
        <v>1.30894008</v>
      </c>
      <c r="S1625" s="106">
        <f t="shared" si="1197"/>
        <v>410.85688257999999</v>
      </c>
      <c r="T1625" s="106">
        <f t="shared" si="1198"/>
        <v>40.47744932335749</v>
      </c>
      <c r="U1625" s="106">
        <f t="shared" si="1199"/>
        <v>61.114328717148503</v>
      </c>
      <c r="V1625" s="106">
        <f t="shared" si="1200"/>
        <v>415.47695037050596</v>
      </c>
      <c r="W1625" s="19">
        <f t="shared" si="1218"/>
        <v>0</v>
      </c>
      <c r="X1625" s="2">
        <f t="shared" si="1201"/>
        <v>0</v>
      </c>
      <c r="Y1625" s="4">
        <f t="shared" si="1202"/>
        <v>0</v>
      </c>
      <c r="Z1625" s="106">
        <f t="shared" si="1216"/>
        <v>0</v>
      </c>
      <c r="AA1625" s="114">
        <f t="shared" si="1213"/>
        <v>0.05</v>
      </c>
      <c r="AB1625" s="112">
        <f t="shared" si="1203"/>
        <v>25</v>
      </c>
      <c r="AC1625" s="178">
        <f t="shared" si="1221"/>
        <v>31</v>
      </c>
      <c r="AD1625" s="11">
        <f t="shared" si="1214"/>
        <v>1.0032842900000001</v>
      </c>
      <c r="AE1625" s="106">
        <f t="shared" si="1217"/>
        <v>1.3493731499999999</v>
      </c>
      <c r="AF1625" s="106">
        <f t="shared" si="1204"/>
        <v>1.3645467899999999</v>
      </c>
      <c r="AG1625" s="106">
        <f t="shared" si="1205"/>
        <v>0</v>
      </c>
      <c r="AH1625" s="115" t="str">
        <f t="shared" si="1188"/>
        <v>A+J=</v>
      </c>
      <c r="AI1625" s="116">
        <f t="shared" si="1215"/>
        <v>45772</v>
      </c>
      <c r="AJ1625" s="10"/>
      <c r="AK1625" s="1"/>
      <c r="AL1625" s="10"/>
      <c r="AM1625" s="1"/>
      <c r="AN1625" s="1"/>
      <c r="AO1625" s="3"/>
      <c r="AP1625" s="3"/>
      <c r="AQ1625" s="4"/>
      <c r="AR1625" s="4"/>
      <c r="AS1625" s="4"/>
      <c r="AT1625" s="4"/>
      <c r="AU1625" s="4"/>
      <c r="AV1625" s="4"/>
      <c r="AW1625" s="1"/>
      <c r="AX1625" s="1"/>
      <c r="AY1625" s="1"/>
      <c r="AZ1625" s="1"/>
      <c r="BA1625" s="1"/>
      <c r="BB1625" s="1"/>
      <c r="BC1625" s="1"/>
      <c r="BD1625" s="1"/>
      <c r="BE1625" s="1"/>
      <c r="BG1625" s="1"/>
      <c r="BH1625" s="1"/>
    </row>
    <row r="1626" spans="1:60" ht="15" customHeight="1" x14ac:dyDescent="0.25">
      <c r="A1626" s="105">
        <f t="shared" si="1206"/>
        <v>45767</v>
      </c>
      <c r="B1626" s="106">
        <f t="shared" si="1193"/>
        <v>416.94027945722854</v>
      </c>
      <c r="C1626" s="2">
        <f t="shared" si="1207"/>
        <v>313.88517232999999</v>
      </c>
      <c r="D1626" s="2">
        <f t="shared" si="1208"/>
        <v>131.02038856000004</v>
      </c>
      <c r="E1626" s="106">
        <f t="shared" si="1194"/>
        <v>182.86478376999995</v>
      </c>
      <c r="F1626" s="21">
        <f t="shared" si="1209"/>
        <v>7205.03</v>
      </c>
      <c r="G1626" s="108">
        <f t="shared" si="1210"/>
        <v>7245.38</v>
      </c>
      <c r="H1626" s="109">
        <f t="shared" si="1189"/>
        <v>45714</v>
      </c>
      <c r="I1626" s="109">
        <f t="shared" si="1219"/>
        <v>45742</v>
      </c>
      <c r="J1626" s="110">
        <f t="shared" si="1195"/>
        <v>5.6002542668107669E-3</v>
      </c>
      <c r="K1626" s="117">
        <f t="shared" si="1220"/>
        <v>45772</v>
      </c>
      <c r="L1626" s="178">
        <f t="shared" si="1187"/>
        <v>31</v>
      </c>
      <c r="M1626" s="178">
        <f t="shared" si="1192"/>
        <v>26</v>
      </c>
      <c r="N1626" s="106">
        <f t="shared" si="1196"/>
        <v>1.00469487</v>
      </c>
      <c r="O1626" s="111">
        <f t="shared" si="1191"/>
        <v>1.0131006499999999</v>
      </c>
      <c r="P1626" s="111">
        <f t="shared" si="1211"/>
        <v>1.3282096328950734</v>
      </c>
      <c r="Q1626" s="106">
        <f t="shared" si="1190"/>
        <v>1.3344453999999999</v>
      </c>
      <c r="R1626" s="106">
        <f t="shared" si="1212"/>
        <v>1.30894008</v>
      </c>
      <c r="S1626" s="106">
        <f t="shared" si="1197"/>
        <v>410.85688257999999</v>
      </c>
      <c r="T1626" s="106">
        <f t="shared" si="1198"/>
        <v>40.47744932335749</v>
      </c>
      <c r="U1626" s="106">
        <f t="shared" si="1199"/>
        <v>61.15828575387112</v>
      </c>
      <c r="V1626" s="106">
        <f t="shared" si="1200"/>
        <v>415.52090740722855</v>
      </c>
      <c r="W1626" s="19">
        <f t="shared" si="1218"/>
        <v>0</v>
      </c>
      <c r="X1626" s="2">
        <f t="shared" si="1201"/>
        <v>0</v>
      </c>
      <c r="Y1626" s="4">
        <f t="shared" si="1202"/>
        <v>0</v>
      </c>
      <c r="Z1626" s="106">
        <f t="shared" si="1216"/>
        <v>0</v>
      </c>
      <c r="AA1626" s="114">
        <f t="shared" si="1213"/>
        <v>0.05</v>
      </c>
      <c r="AB1626" s="112">
        <f t="shared" si="1203"/>
        <v>26</v>
      </c>
      <c r="AC1626" s="178">
        <f t="shared" si="1221"/>
        <v>31</v>
      </c>
      <c r="AD1626" s="11">
        <f t="shared" si="1214"/>
        <v>1.003415886</v>
      </c>
      <c r="AE1626" s="106">
        <f t="shared" si="1217"/>
        <v>1.4034402699999999</v>
      </c>
      <c r="AF1626" s="106">
        <f t="shared" si="1204"/>
        <v>1.41937205</v>
      </c>
      <c r="AG1626" s="106">
        <f t="shared" si="1205"/>
        <v>0</v>
      </c>
      <c r="AH1626" s="115" t="str">
        <f t="shared" si="1188"/>
        <v>A+J=</v>
      </c>
      <c r="AI1626" s="116">
        <f t="shared" si="1215"/>
        <v>45772</v>
      </c>
      <c r="AJ1626" s="10"/>
      <c r="AK1626" s="1"/>
      <c r="AL1626" s="10"/>
      <c r="AM1626" s="1"/>
      <c r="AN1626" s="1"/>
      <c r="AO1626" s="3"/>
      <c r="AP1626" s="3"/>
      <c r="AQ1626" s="4"/>
      <c r="AR1626" s="4"/>
      <c r="AS1626" s="4"/>
      <c r="AT1626" s="4"/>
      <c r="AU1626" s="4"/>
      <c r="AV1626" s="4"/>
      <c r="AW1626" s="1"/>
      <c r="AX1626" s="1"/>
      <c r="AY1626" s="1"/>
      <c r="AZ1626" s="1"/>
      <c r="BA1626" s="1"/>
      <c r="BB1626" s="1"/>
      <c r="BC1626" s="1"/>
      <c r="BD1626" s="1"/>
      <c r="BE1626" s="1"/>
      <c r="BG1626" s="1"/>
      <c r="BH1626" s="1"/>
    </row>
    <row r="1627" spans="1:60" ht="15" customHeight="1" x14ac:dyDescent="0.25">
      <c r="A1627" s="105">
        <f t="shared" si="1206"/>
        <v>45768</v>
      </c>
      <c r="B1627" s="106">
        <f t="shared" si="1193"/>
        <v>417.03908771854259</v>
      </c>
      <c r="C1627" s="2">
        <f t="shared" si="1207"/>
        <v>313.88517232999999</v>
      </c>
      <c r="D1627" s="2">
        <f t="shared" si="1208"/>
        <v>131.02038856000004</v>
      </c>
      <c r="E1627" s="106">
        <f t="shared" si="1194"/>
        <v>182.86478376999995</v>
      </c>
      <c r="F1627" s="21">
        <f t="shared" si="1209"/>
        <v>7205.03</v>
      </c>
      <c r="G1627" s="108">
        <f t="shared" si="1210"/>
        <v>7245.38</v>
      </c>
      <c r="H1627" s="109">
        <f t="shared" si="1189"/>
        <v>45714</v>
      </c>
      <c r="I1627" s="109">
        <f t="shared" si="1219"/>
        <v>45742</v>
      </c>
      <c r="J1627" s="110">
        <f t="shared" si="1195"/>
        <v>5.6002542668107669E-3</v>
      </c>
      <c r="K1627" s="117">
        <f t="shared" si="1220"/>
        <v>45772</v>
      </c>
      <c r="L1627" s="178">
        <f t="shared" si="1187"/>
        <v>31</v>
      </c>
      <c r="M1627" s="178">
        <f t="shared" si="1192"/>
        <v>27</v>
      </c>
      <c r="N1627" s="106">
        <f t="shared" si="1196"/>
        <v>1.0048758799999999</v>
      </c>
      <c r="O1627" s="111">
        <f t="shared" si="1191"/>
        <v>1.0131006499999999</v>
      </c>
      <c r="P1627" s="111">
        <f t="shared" si="1211"/>
        <v>1.3282096328950734</v>
      </c>
      <c r="Q1627" s="106">
        <f t="shared" si="1190"/>
        <v>1.33468582</v>
      </c>
      <c r="R1627" s="106">
        <f t="shared" si="1212"/>
        <v>1.30894008</v>
      </c>
      <c r="S1627" s="106">
        <f t="shared" si="1197"/>
        <v>410.85688257999999</v>
      </c>
      <c r="T1627" s="106">
        <f t="shared" si="1198"/>
        <v>40.47744932335749</v>
      </c>
      <c r="U1627" s="106">
        <f t="shared" si="1199"/>
        <v>61.202250105185129</v>
      </c>
      <c r="V1627" s="106">
        <f t="shared" si="1200"/>
        <v>415.56487175854261</v>
      </c>
      <c r="W1627" s="19">
        <f t="shared" si="1218"/>
        <v>0</v>
      </c>
      <c r="X1627" s="2">
        <f t="shared" si="1201"/>
        <v>0</v>
      </c>
      <c r="Y1627" s="4">
        <f t="shared" si="1202"/>
        <v>0</v>
      </c>
      <c r="Z1627" s="106">
        <f t="shared" si="1216"/>
        <v>0</v>
      </c>
      <c r="AA1627" s="114">
        <f t="shared" si="1213"/>
        <v>0.05</v>
      </c>
      <c r="AB1627" s="112">
        <f t="shared" si="1203"/>
        <v>27</v>
      </c>
      <c r="AC1627" s="178">
        <f t="shared" si="1221"/>
        <v>31</v>
      </c>
      <c r="AD1627" s="11">
        <f t="shared" si="1214"/>
        <v>1.003547499</v>
      </c>
      <c r="AE1627" s="106">
        <f t="shared" si="1217"/>
        <v>1.4575143800000001</v>
      </c>
      <c r="AF1627" s="106">
        <f t="shared" si="1204"/>
        <v>1.47421596</v>
      </c>
      <c r="AG1627" s="106">
        <f t="shared" si="1205"/>
        <v>0</v>
      </c>
      <c r="AH1627" s="115" t="str">
        <f t="shared" si="1188"/>
        <v>A+J=</v>
      </c>
      <c r="AI1627" s="116">
        <f t="shared" si="1215"/>
        <v>45772</v>
      </c>
      <c r="AJ1627" s="10"/>
      <c r="AK1627" s="1"/>
      <c r="AL1627" s="10"/>
      <c r="AM1627" s="1"/>
      <c r="AN1627" s="1"/>
      <c r="AO1627" s="3"/>
      <c r="AP1627" s="3"/>
      <c r="AQ1627" s="4"/>
      <c r="AR1627" s="4"/>
      <c r="AS1627" s="4"/>
      <c r="AT1627" s="4"/>
      <c r="AU1627" s="4"/>
      <c r="AV1627" s="4"/>
      <c r="AW1627" s="1"/>
      <c r="AX1627" s="1"/>
      <c r="AY1627" s="1"/>
      <c r="AZ1627" s="1"/>
      <c r="BA1627" s="1"/>
      <c r="BB1627" s="1"/>
      <c r="BC1627" s="1"/>
      <c r="BD1627" s="1"/>
      <c r="BE1627" s="1"/>
      <c r="BG1627" s="1"/>
      <c r="BH1627" s="1"/>
    </row>
    <row r="1628" spans="1:60" ht="15" customHeight="1" x14ac:dyDescent="0.25">
      <c r="A1628" s="105">
        <f t="shared" si="1206"/>
        <v>45769</v>
      </c>
      <c r="B1628" s="106">
        <f t="shared" si="1193"/>
        <v>417.13792196444791</v>
      </c>
      <c r="C1628" s="2">
        <f t="shared" si="1207"/>
        <v>313.88517232999999</v>
      </c>
      <c r="D1628" s="2">
        <f t="shared" si="1208"/>
        <v>131.02038856000004</v>
      </c>
      <c r="E1628" s="106">
        <f t="shared" si="1194"/>
        <v>182.86478376999995</v>
      </c>
      <c r="F1628" s="21">
        <f t="shared" si="1209"/>
        <v>7205.03</v>
      </c>
      <c r="G1628" s="108">
        <f t="shared" si="1210"/>
        <v>7245.38</v>
      </c>
      <c r="H1628" s="109">
        <f t="shared" si="1189"/>
        <v>45714</v>
      </c>
      <c r="I1628" s="109">
        <f t="shared" si="1219"/>
        <v>45742</v>
      </c>
      <c r="J1628" s="110">
        <f t="shared" si="1195"/>
        <v>5.6002542668107669E-3</v>
      </c>
      <c r="K1628" s="117">
        <f t="shared" si="1220"/>
        <v>45772</v>
      </c>
      <c r="L1628" s="178">
        <f t="shared" si="1187"/>
        <v>31</v>
      </c>
      <c r="M1628" s="178">
        <f t="shared" si="1192"/>
        <v>28</v>
      </c>
      <c r="N1628" s="106">
        <f t="shared" si="1196"/>
        <v>1.0050569199999999</v>
      </c>
      <c r="O1628" s="111">
        <f t="shared" si="1191"/>
        <v>1.0131006499999999</v>
      </c>
      <c r="P1628" s="111">
        <f t="shared" si="1211"/>
        <v>1.3282096328950734</v>
      </c>
      <c r="Q1628" s="106">
        <f t="shared" si="1190"/>
        <v>1.3349262799999999</v>
      </c>
      <c r="R1628" s="106">
        <f t="shared" si="1212"/>
        <v>1.30894008</v>
      </c>
      <c r="S1628" s="106">
        <f t="shared" si="1197"/>
        <v>410.85688257999999</v>
      </c>
      <c r="T1628" s="106">
        <f t="shared" si="1198"/>
        <v>40.47744932335749</v>
      </c>
      <c r="U1628" s="106">
        <f t="shared" si="1199"/>
        <v>61.24622177109044</v>
      </c>
      <c r="V1628" s="106">
        <f t="shared" si="1200"/>
        <v>415.60884342444791</v>
      </c>
      <c r="W1628" s="19">
        <f t="shared" si="1218"/>
        <v>0</v>
      </c>
      <c r="X1628" s="2">
        <f t="shared" si="1201"/>
        <v>0</v>
      </c>
      <c r="Y1628" s="4">
        <f t="shared" si="1202"/>
        <v>0</v>
      </c>
      <c r="Z1628" s="106">
        <f t="shared" si="1216"/>
        <v>0</v>
      </c>
      <c r="AA1628" s="114">
        <f t="shared" si="1213"/>
        <v>0.05</v>
      </c>
      <c r="AB1628" s="112">
        <f t="shared" si="1203"/>
        <v>28</v>
      </c>
      <c r="AC1628" s="178">
        <f t="shared" si="1221"/>
        <v>31</v>
      </c>
      <c r="AD1628" s="11">
        <f t="shared" si="1214"/>
        <v>1.003679129</v>
      </c>
      <c r="AE1628" s="106">
        <f t="shared" si="1217"/>
        <v>1.5115954700000001</v>
      </c>
      <c r="AF1628" s="106">
        <f t="shared" si="1204"/>
        <v>1.52907854</v>
      </c>
      <c r="AG1628" s="106">
        <f t="shared" si="1205"/>
        <v>0</v>
      </c>
      <c r="AH1628" s="115" t="str">
        <f t="shared" si="1188"/>
        <v>A+J=</v>
      </c>
      <c r="AI1628" s="116">
        <f t="shared" si="1215"/>
        <v>45772</v>
      </c>
      <c r="AJ1628" s="10"/>
      <c r="AK1628" s="1"/>
      <c r="AL1628" s="10"/>
      <c r="AM1628" s="1"/>
      <c r="AN1628" s="1"/>
      <c r="AO1628" s="3"/>
      <c r="AP1628" s="3"/>
      <c r="AQ1628" s="4"/>
      <c r="AR1628" s="4"/>
      <c r="AS1628" s="4"/>
      <c r="AT1628" s="4"/>
      <c r="AU1628" s="4"/>
      <c r="AV1628" s="4"/>
      <c r="AW1628" s="1"/>
      <c r="AX1628" s="1"/>
      <c r="AY1628" s="1"/>
      <c r="AZ1628" s="1"/>
      <c r="BA1628" s="1"/>
      <c r="BB1628" s="1"/>
      <c r="BC1628" s="1"/>
      <c r="BD1628" s="1"/>
      <c r="BE1628" s="1"/>
      <c r="BG1628" s="1"/>
      <c r="BH1628" s="1"/>
    </row>
    <row r="1629" spans="1:60" ht="15" customHeight="1" x14ac:dyDescent="0.25">
      <c r="A1629" s="105">
        <f t="shared" si="1206"/>
        <v>45770</v>
      </c>
      <c r="B1629" s="106">
        <f t="shared" si="1193"/>
        <v>417.23678445359241</v>
      </c>
      <c r="C1629" s="2">
        <f t="shared" si="1207"/>
        <v>313.88517232999999</v>
      </c>
      <c r="D1629" s="2">
        <f t="shared" si="1208"/>
        <v>131.02038856000004</v>
      </c>
      <c r="E1629" s="106">
        <f t="shared" si="1194"/>
        <v>182.86478376999995</v>
      </c>
      <c r="F1629" s="21">
        <f t="shared" si="1209"/>
        <v>7205.03</v>
      </c>
      <c r="G1629" s="108">
        <f t="shared" si="1210"/>
        <v>7245.38</v>
      </c>
      <c r="H1629" s="109">
        <f t="shared" si="1189"/>
        <v>45714</v>
      </c>
      <c r="I1629" s="109">
        <f t="shared" si="1219"/>
        <v>45742</v>
      </c>
      <c r="J1629" s="110">
        <f t="shared" si="1195"/>
        <v>5.6002542668107669E-3</v>
      </c>
      <c r="K1629" s="117">
        <f t="shared" si="1220"/>
        <v>45772</v>
      </c>
      <c r="L1629" s="178">
        <f t="shared" ref="L1629:L1692" si="1222">IF(DAY(A1628)=25,VLOOKUP(A1628,$AP$321:$AY$700,7),L1628)</f>
        <v>31</v>
      </c>
      <c r="M1629" s="178">
        <f t="shared" si="1192"/>
        <v>29</v>
      </c>
      <c r="N1629" s="106">
        <f t="shared" si="1196"/>
        <v>1.0052380000000001</v>
      </c>
      <c r="O1629" s="111">
        <f t="shared" si="1191"/>
        <v>1.0131006499999999</v>
      </c>
      <c r="P1629" s="111">
        <f t="shared" si="1211"/>
        <v>1.3282096328950734</v>
      </c>
      <c r="Q1629" s="106">
        <f t="shared" si="1190"/>
        <v>1.3351667899999999</v>
      </c>
      <c r="R1629" s="106">
        <f t="shared" si="1212"/>
        <v>1.30894008</v>
      </c>
      <c r="S1629" s="106">
        <f t="shared" si="1197"/>
        <v>410.85688257999999</v>
      </c>
      <c r="T1629" s="106">
        <f t="shared" si="1198"/>
        <v>40.47744932335749</v>
      </c>
      <c r="U1629" s="106">
        <f t="shared" si="1199"/>
        <v>61.290202580234968</v>
      </c>
      <c r="V1629" s="106">
        <f t="shared" si="1200"/>
        <v>415.65282423359241</v>
      </c>
      <c r="W1629" s="19">
        <f t="shared" si="1218"/>
        <v>0</v>
      </c>
      <c r="X1629" s="2">
        <f t="shared" si="1201"/>
        <v>0</v>
      </c>
      <c r="Y1629" s="4">
        <f t="shared" si="1202"/>
        <v>0</v>
      </c>
      <c r="Z1629" s="106">
        <f t="shared" si="1216"/>
        <v>0</v>
      </c>
      <c r="AA1629" s="114">
        <f t="shared" si="1213"/>
        <v>0.05</v>
      </c>
      <c r="AB1629" s="112">
        <f t="shared" si="1203"/>
        <v>29</v>
      </c>
      <c r="AC1629" s="178">
        <f t="shared" si="1221"/>
        <v>31</v>
      </c>
      <c r="AD1629" s="11">
        <f t="shared" si="1214"/>
        <v>1.003810777</v>
      </c>
      <c r="AE1629" s="106">
        <f t="shared" si="1217"/>
        <v>1.5656839499999999</v>
      </c>
      <c r="AF1629" s="106">
        <f t="shared" si="1204"/>
        <v>1.58396022</v>
      </c>
      <c r="AG1629" s="106">
        <f t="shared" si="1205"/>
        <v>0</v>
      </c>
      <c r="AH1629" s="115" t="str">
        <f t="shared" si="1188"/>
        <v>A+J=</v>
      </c>
      <c r="AI1629" s="116">
        <f t="shared" si="1215"/>
        <v>45772</v>
      </c>
      <c r="AJ1629" s="10"/>
      <c r="AK1629" s="1"/>
      <c r="AL1629" s="10"/>
      <c r="AM1629" s="1"/>
      <c r="AN1629" s="1"/>
      <c r="AO1629" s="3"/>
      <c r="AP1629" s="3"/>
      <c r="AQ1629" s="4"/>
      <c r="AR1629" s="4"/>
      <c r="AS1629" s="4"/>
      <c r="AT1629" s="4"/>
      <c r="AU1629" s="4"/>
      <c r="AV1629" s="4"/>
      <c r="AW1629" s="1"/>
      <c r="AX1629" s="1"/>
      <c r="AY1629" s="1"/>
      <c r="AZ1629" s="1"/>
      <c r="BA1629" s="1"/>
      <c r="BB1629" s="1"/>
      <c r="BC1629" s="1"/>
      <c r="BD1629" s="1"/>
      <c r="BE1629" s="1"/>
      <c r="BG1629" s="1"/>
      <c r="BH1629" s="1"/>
    </row>
    <row r="1630" spans="1:60" ht="15" customHeight="1" x14ac:dyDescent="0.25">
      <c r="A1630" s="105">
        <f t="shared" si="1206"/>
        <v>45771</v>
      </c>
      <c r="B1630" s="106">
        <f t="shared" si="1193"/>
        <v>417.33567292732829</v>
      </c>
      <c r="C1630" s="2">
        <f t="shared" si="1207"/>
        <v>313.88517232999999</v>
      </c>
      <c r="D1630" s="2">
        <f t="shared" si="1208"/>
        <v>131.02038856000004</v>
      </c>
      <c r="E1630" s="106">
        <f t="shared" si="1194"/>
        <v>182.86478376999995</v>
      </c>
      <c r="F1630" s="21">
        <f t="shared" si="1209"/>
        <v>7205.03</v>
      </c>
      <c r="G1630" s="108">
        <f t="shared" si="1210"/>
        <v>7245.38</v>
      </c>
      <c r="H1630" s="109">
        <f t="shared" si="1189"/>
        <v>45714</v>
      </c>
      <c r="I1630" s="109">
        <f t="shared" si="1219"/>
        <v>45742</v>
      </c>
      <c r="J1630" s="110">
        <f t="shared" si="1195"/>
        <v>5.6002542668107669E-3</v>
      </c>
      <c r="K1630" s="117">
        <f t="shared" si="1220"/>
        <v>45772</v>
      </c>
      <c r="L1630" s="178">
        <f t="shared" si="1222"/>
        <v>31</v>
      </c>
      <c r="M1630" s="178">
        <f t="shared" si="1192"/>
        <v>30</v>
      </c>
      <c r="N1630" s="106">
        <f t="shared" si="1196"/>
        <v>1.0054191100000001</v>
      </c>
      <c r="O1630" s="111">
        <f t="shared" si="1191"/>
        <v>1.0131006499999999</v>
      </c>
      <c r="P1630" s="111">
        <f t="shared" si="1211"/>
        <v>1.3282096328950734</v>
      </c>
      <c r="Q1630" s="106">
        <f t="shared" si="1190"/>
        <v>1.3354073399999999</v>
      </c>
      <c r="R1630" s="106">
        <f t="shared" si="1212"/>
        <v>1.30894008</v>
      </c>
      <c r="S1630" s="106">
        <f t="shared" si="1197"/>
        <v>410.85688257999999</v>
      </c>
      <c r="T1630" s="106">
        <f t="shared" si="1198"/>
        <v>40.47744932335749</v>
      </c>
      <c r="U1630" s="106">
        <f t="shared" si="1199"/>
        <v>61.33419070397084</v>
      </c>
      <c r="V1630" s="106">
        <f t="shared" si="1200"/>
        <v>415.69681235732827</v>
      </c>
      <c r="W1630" s="19">
        <f t="shared" si="1218"/>
        <v>0</v>
      </c>
      <c r="X1630" s="2">
        <f t="shared" si="1201"/>
        <v>0</v>
      </c>
      <c r="Y1630" s="4">
        <f t="shared" si="1202"/>
        <v>0</v>
      </c>
      <c r="Z1630" s="106">
        <f t="shared" si="1216"/>
        <v>0</v>
      </c>
      <c r="AA1630" s="114">
        <f t="shared" si="1213"/>
        <v>0.05</v>
      </c>
      <c r="AB1630" s="112">
        <f t="shared" si="1203"/>
        <v>30</v>
      </c>
      <c r="AC1630" s="178">
        <f t="shared" si="1221"/>
        <v>31</v>
      </c>
      <c r="AD1630" s="11">
        <f t="shared" si="1214"/>
        <v>1.003942442</v>
      </c>
      <c r="AE1630" s="106">
        <f t="shared" si="1217"/>
        <v>1.61977942</v>
      </c>
      <c r="AF1630" s="106">
        <f t="shared" si="1204"/>
        <v>1.6388605700000001</v>
      </c>
      <c r="AG1630" s="106">
        <f t="shared" si="1205"/>
        <v>0</v>
      </c>
      <c r="AH1630" s="115" t="str">
        <f t="shared" si="1188"/>
        <v>A+J=</v>
      </c>
      <c r="AI1630" s="116">
        <f t="shared" si="1215"/>
        <v>45772</v>
      </c>
      <c r="AJ1630" s="10"/>
      <c r="AK1630" s="1"/>
      <c r="AL1630" s="10"/>
      <c r="AM1630" s="1"/>
      <c r="AN1630" s="1"/>
      <c r="AO1630" s="3"/>
      <c r="AP1630" s="3"/>
      <c r="AQ1630" s="4"/>
      <c r="AR1630" s="4"/>
      <c r="AS1630" s="4"/>
      <c r="AT1630" s="4"/>
      <c r="AU1630" s="4"/>
      <c r="AV1630" s="4"/>
      <c r="AW1630" s="1"/>
      <c r="AX1630" s="1"/>
      <c r="AY1630" s="1"/>
      <c r="AZ1630" s="1"/>
      <c r="BA1630" s="1"/>
      <c r="BB1630" s="1"/>
      <c r="BC1630" s="1"/>
      <c r="BD1630" s="1"/>
      <c r="BE1630" s="1"/>
      <c r="BG1630" s="1"/>
      <c r="BH1630" s="1"/>
    </row>
    <row r="1631" spans="1:60" ht="15" customHeight="1" x14ac:dyDescent="0.25">
      <c r="A1631" s="105">
        <f t="shared" si="1206"/>
        <v>45772</v>
      </c>
      <c r="B1631" s="106">
        <f t="shared" si="1193"/>
        <v>417.43458739565557</v>
      </c>
      <c r="C1631" s="2">
        <f t="shared" si="1207"/>
        <v>313.88517232999999</v>
      </c>
      <c r="D1631" s="2">
        <f t="shared" si="1208"/>
        <v>131.02038856000004</v>
      </c>
      <c r="E1631" s="106">
        <f t="shared" si="1194"/>
        <v>182.86478376999995</v>
      </c>
      <c r="F1631" s="21">
        <f t="shared" si="1209"/>
        <v>7205.03</v>
      </c>
      <c r="G1631" s="108">
        <f t="shared" si="1210"/>
        <v>7245.38</v>
      </c>
      <c r="H1631" s="109">
        <f t="shared" si="1189"/>
        <v>45714</v>
      </c>
      <c r="I1631" s="109">
        <f t="shared" si="1219"/>
        <v>45742</v>
      </c>
      <c r="J1631" s="110">
        <f t="shared" si="1195"/>
        <v>5.6002542668107669E-3</v>
      </c>
      <c r="K1631" s="117">
        <f t="shared" si="1220"/>
        <v>45772</v>
      </c>
      <c r="L1631" s="178">
        <f t="shared" si="1222"/>
        <v>31</v>
      </c>
      <c r="M1631" s="178">
        <f t="shared" si="1192"/>
        <v>31</v>
      </c>
      <c r="N1631" s="106">
        <f t="shared" si="1196"/>
        <v>1.0056002500000001</v>
      </c>
      <c r="O1631" s="111">
        <f t="shared" si="1191"/>
        <v>1.0131006499999999</v>
      </c>
      <c r="P1631" s="111">
        <f t="shared" si="1211"/>
        <v>1.3282096328950734</v>
      </c>
      <c r="Q1631" s="106">
        <f t="shared" si="1190"/>
        <v>1.3356479299999999</v>
      </c>
      <c r="R1631" s="106">
        <f t="shared" si="1212"/>
        <v>1.30894008</v>
      </c>
      <c r="S1631" s="106">
        <f t="shared" si="1197"/>
        <v>410.85688257999999</v>
      </c>
      <c r="T1631" s="106">
        <f t="shared" si="1198"/>
        <v>40.47744932335749</v>
      </c>
      <c r="U1631" s="106">
        <f t="shared" si="1199"/>
        <v>61.378186142298063</v>
      </c>
      <c r="V1631" s="106">
        <f t="shared" si="1200"/>
        <v>415.74080779565554</v>
      </c>
      <c r="W1631" s="19">
        <f t="shared" si="1218"/>
        <v>54</v>
      </c>
      <c r="X1631" s="2">
        <f t="shared" si="1201"/>
        <v>14.497728329999999</v>
      </c>
      <c r="Y1631" s="4">
        <f t="shared" si="1202"/>
        <v>4.6188E-2</v>
      </c>
      <c r="Z1631" s="106">
        <f t="shared" si="1216"/>
        <v>18.97665769</v>
      </c>
      <c r="AA1631" s="114">
        <f t="shared" si="1213"/>
        <v>0.05</v>
      </c>
      <c r="AB1631" s="112">
        <f t="shared" si="1203"/>
        <v>31</v>
      </c>
      <c r="AC1631" s="178">
        <f t="shared" si="1221"/>
        <v>31</v>
      </c>
      <c r="AD1631" s="11">
        <f t="shared" si="1214"/>
        <v>1.004074124</v>
      </c>
      <c r="AE1631" s="106">
        <f t="shared" si="1217"/>
        <v>1.6738818799999999</v>
      </c>
      <c r="AF1631" s="106">
        <f t="shared" si="1204"/>
        <v>1.6937796000000001</v>
      </c>
      <c r="AG1631" s="106">
        <f t="shared" si="1205"/>
        <v>20.650539569999999</v>
      </c>
      <c r="AH1631" s="115" t="str">
        <f t="shared" si="1188"/>
        <v>A+J=</v>
      </c>
      <c r="AI1631" s="116">
        <f t="shared" si="1215"/>
        <v>45772</v>
      </c>
      <c r="AJ1631" s="10"/>
      <c r="AK1631" s="1"/>
      <c r="AL1631" s="10"/>
      <c r="AM1631" s="1"/>
      <c r="AN1631" s="1"/>
      <c r="AO1631" s="3"/>
      <c r="AP1631" s="3"/>
      <c r="AQ1631" s="4"/>
      <c r="AR1631" s="4"/>
      <c r="AS1631" s="4"/>
      <c r="AT1631" s="4"/>
      <c r="AU1631" s="4"/>
      <c r="AV1631" s="4"/>
      <c r="AW1631" s="1"/>
      <c r="AX1631" s="1"/>
      <c r="AY1631" s="1"/>
      <c r="AZ1631" s="1"/>
      <c r="BA1631" s="1"/>
      <c r="BB1631" s="1"/>
      <c r="BC1631" s="1"/>
      <c r="BD1631" s="1"/>
      <c r="BE1631" s="1"/>
      <c r="BG1631" s="1"/>
      <c r="BH1631" s="1"/>
    </row>
    <row r="1632" spans="1:60" ht="15" customHeight="1" x14ac:dyDescent="0.25">
      <c r="A1632" s="105">
        <f t="shared" si="1206"/>
        <v>45773</v>
      </c>
      <c r="B1632" s="106">
        <f t="shared" si="1193"/>
        <v>396.85205535286644</v>
      </c>
      <c r="C1632" s="2">
        <f t="shared" si="1207"/>
        <v>299.38744400000002</v>
      </c>
      <c r="D1632" s="2">
        <f t="shared" si="1208"/>
        <v>116.52266023000007</v>
      </c>
      <c r="E1632" s="106">
        <f t="shared" si="1194"/>
        <v>182.86478376999995</v>
      </c>
      <c r="F1632" s="21">
        <f t="shared" si="1209"/>
        <v>7245.38</v>
      </c>
      <c r="G1632" s="108">
        <f t="shared" si="1210"/>
        <v>7275.81</v>
      </c>
      <c r="H1632" s="109">
        <f t="shared" si="1189"/>
        <v>45742</v>
      </c>
      <c r="I1632" s="109">
        <f t="shared" si="1219"/>
        <v>45773</v>
      </c>
      <c r="J1632" s="110">
        <f t="shared" si="1195"/>
        <v>4.1999177406844002E-3</v>
      </c>
      <c r="K1632" s="117">
        <f t="shared" si="1220"/>
        <v>45802</v>
      </c>
      <c r="L1632" s="178">
        <f t="shared" si="1222"/>
        <v>30</v>
      </c>
      <c r="M1632" s="178">
        <f t="shared" si="1192"/>
        <v>1</v>
      </c>
      <c r="N1632" s="106">
        <f t="shared" si="1196"/>
        <v>1.00013971</v>
      </c>
      <c r="O1632" s="111">
        <f t="shared" si="1191"/>
        <v>1.0056002500000001</v>
      </c>
      <c r="P1632" s="111">
        <f t="shared" si="1211"/>
        <v>1.3356479388916942</v>
      </c>
      <c r="Q1632" s="106">
        <f t="shared" si="1190"/>
        <v>1.33583454</v>
      </c>
      <c r="R1632" s="106">
        <f t="shared" si="1212"/>
        <v>1.30894008</v>
      </c>
      <c r="S1632" s="106">
        <f t="shared" si="1197"/>
        <v>391.88022489999997</v>
      </c>
      <c r="T1632" s="106">
        <f t="shared" si="1198"/>
        <v>35.998519973269033</v>
      </c>
      <c r="U1632" s="106">
        <f t="shared" si="1199"/>
        <v>61.412310539597399</v>
      </c>
      <c r="V1632" s="106">
        <f t="shared" si="1200"/>
        <v>396.79827451286644</v>
      </c>
      <c r="W1632" s="19">
        <f t="shared" si="1218"/>
        <v>0</v>
      </c>
      <c r="X1632" s="2">
        <f t="shared" si="1201"/>
        <v>0</v>
      </c>
      <c r="Y1632" s="4">
        <f t="shared" si="1202"/>
        <v>0</v>
      </c>
      <c r="Z1632" s="106">
        <f t="shared" si="1216"/>
        <v>0</v>
      </c>
      <c r="AA1632" s="114">
        <f t="shared" si="1213"/>
        <v>0.05</v>
      </c>
      <c r="AB1632" s="112">
        <f t="shared" si="1203"/>
        <v>1</v>
      </c>
      <c r="AC1632" s="178">
        <f t="shared" si="1221"/>
        <v>30</v>
      </c>
      <c r="AD1632" s="11">
        <f t="shared" si="1214"/>
        <v>1.000135537</v>
      </c>
      <c r="AE1632" s="106">
        <f t="shared" si="1217"/>
        <v>5.3114269999999998E-2</v>
      </c>
      <c r="AF1632" s="106">
        <f t="shared" si="1204"/>
        <v>5.3780840000000003E-2</v>
      </c>
      <c r="AG1632" s="106">
        <f t="shared" si="1205"/>
        <v>0</v>
      </c>
      <c r="AH1632" s="115" t="str">
        <f t="shared" si="1188"/>
        <v>A+J=</v>
      </c>
      <c r="AI1632" s="116">
        <f t="shared" si="1215"/>
        <v>45802</v>
      </c>
      <c r="AJ1632" s="10"/>
      <c r="AK1632" s="1"/>
      <c r="AL1632" s="10"/>
      <c r="AM1632" s="1"/>
      <c r="AN1632" s="1"/>
      <c r="AO1632" s="3"/>
      <c r="AP1632" s="3"/>
      <c r="AQ1632" s="4"/>
      <c r="AR1632" s="4"/>
      <c r="AS1632" s="4"/>
      <c r="AT1632" s="4"/>
      <c r="AU1632" s="4"/>
      <c r="AV1632" s="4"/>
      <c r="AW1632" s="1"/>
      <c r="AX1632" s="1"/>
      <c r="AY1632" s="1"/>
      <c r="AZ1632" s="1"/>
      <c r="BA1632" s="1"/>
      <c r="BB1632" s="1"/>
      <c r="BC1632" s="1"/>
      <c r="BD1632" s="1"/>
      <c r="BE1632" s="1"/>
      <c r="BG1632" s="1"/>
      <c r="BH1632" s="1"/>
    </row>
    <row r="1633" spans="1:60" ht="15" customHeight="1" x14ac:dyDescent="0.25">
      <c r="A1633" s="105">
        <f t="shared" si="1206"/>
        <v>45774</v>
      </c>
      <c r="B1633" s="106">
        <f t="shared" si="1193"/>
        <v>396.9399810474614</v>
      </c>
      <c r="C1633" s="2">
        <f t="shared" si="1207"/>
        <v>299.38744400000002</v>
      </c>
      <c r="D1633" s="2">
        <f t="shared" si="1208"/>
        <v>116.52266023000007</v>
      </c>
      <c r="E1633" s="106">
        <f t="shared" si="1194"/>
        <v>182.86478376999995</v>
      </c>
      <c r="F1633" s="21">
        <f t="shared" si="1209"/>
        <v>7245.38</v>
      </c>
      <c r="G1633" s="108">
        <f t="shared" si="1210"/>
        <v>7275.81</v>
      </c>
      <c r="H1633" s="109">
        <f t="shared" si="1189"/>
        <v>45742</v>
      </c>
      <c r="I1633" s="109">
        <f t="shared" si="1219"/>
        <v>45773</v>
      </c>
      <c r="J1633" s="110">
        <f t="shared" si="1195"/>
        <v>4.1999177406844002E-3</v>
      </c>
      <c r="K1633" s="117">
        <f t="shared" si="1220"/>
        <v>45802</v>
      </c>
      <c r="L1633" s="178">
        <f t="shared" si="1222"/>
        <v>30</v>
      </c>
      <c r="M1633" s="178">
        <f t="shared" si="1192"/>
        <v>2</v>
      </c>
      <c r="N1633" s="106">
        <f t="shared" si="1196"/>
        <v>1.0002794399999999</v>
      </c>
      <c r="O1633" s="111">
        <f t="shared" si="1191"/>
        <v>1.0056002500000001</v>
      </c>
      <c r="P1633" s="111">
        <f t="shared" si="1211"/>
        <v>1.3356479388916942</v>
      </c>
      <c r="Q1633" s="106">
        <f t="shared" si="1190"/>
        <v>1.33602117</v>
      </c>
      <c r="R1633" s="106">
        <f t="shared" si="1212"/>
        <v>1.30894008</v>
      </c>
      <c r="S1633" s="106">
        <f t="shared" si="1197"/>
        <v>391.88022489999997</v>
      </c>
      <c r="T1633" s="106">
        <f t="shared" si="1198"/>
        <v>35.998519973269033</v>
      </c>
      <c r="U1633" s="106">
        <f t="shared" si="1199"/>
        <v>61.446438594192387</v>
      </c>
      <c r="V1633" s="106">
        <f t="shared" si="1200"/>
        <v>396.83240256746143</v>
      </c>
      <c r="W1633" s="19">
        <f t="shared" si="1218"/>
        <v>0</v>
      </c>
      <c r="X1633" s="2">
        <f t="shared" si="1201"/>
        <v>0</v>
      </c>
      <c r="Y1633" s="4">
        <f t="shared" si="1202"/>
        <v>0</v>
      </c>
      <c r="Z1633" s="106">
        <f t="shared" si="1216"/>
        <v>0</v>
      </c>
      <c r="AA1633" s="114">
        <f t="shared" si="1213"/>
        <v>0.05</v>
      </c>
      <c r="AB1633" s="112">
        <f t="shared" si="1203"/>
        <v>2</v>
      </c>
      <c r="AC1633" s="178">
        <f t="shared" si="1221"/>
        <v>30</v>
      </c>
      <c r="AD1633" s="11">
        <f t="shared" si="1214"/>
        <v>1.0002710930000001</v>
      </c>
      <c r="AE1633" s="106">
        <f t="shared" si="1217"/>
        <v>0.10623597999999999</v>
      </c>
      <c r="AF1633" s="106">
        <f t="shared" si="1204"/>
        <v>0.10757848</v>
      </c>
      <c r="AG1633" s="106">
        <f t="shared" si="1205"/>
        <v>0</v>
      </c>
      <c r="AH1633" s="115" t="str">
        <f t="shared" si="1188"/>
        <v>A+J=</v>
      </c>
      <c r="AI1633" s="116">
        <f t="shared" si="1215"/>
        <v>45802</v>
      </c>
      <c r="AJ1633" s="10"/>
      <c r="AK1633" s="1"/>
      <c r="AL1633" s="10"/>
      <c r="AM1633" s="1"/>
      <c r="AN1633" s="1"/>
      <c r="AO1633" s="3"/>
      <c r="AP1633" s="3"/>
      <c r="AQ1633" s="4"/>
      <c r="AR1633" s="4"/>
      <c r="AS1633" s="4"/>
      <c r="AT1633" s="4"/>
      <c r="AU1633" s="4"/>
      <c r="AV1633" s="4"/>
      <c r="AW1633" s="1"/>
      <c r="AX1633" s="1"/>
      <c r="AY1633" s="1"/>
      <c r="AZ1633" s="1"/>
      <c r="BA1633" s="1"/>
      <c r="BB1633" s="1"/>
      <c r="BC1633" s="1"/>
      <c r="BD1633" s="1"/>
      <c r="BE1633" s="1"/>
      <c r="BG1633" s="1"/>
      <c r="BH1633" s="1"/>
    </row>
    <row r="1634" spans="1:60" ht="15" customHeight="1" x14ac:dyDescent="0.25">
      <c r="A1634" s="105">
        <f t="shared" si="1206"/>
        <v>45775</v>
      </c>
      <c r="B1634" s="106">
        <f t="shared" si="1193"/>
        <v>397.02793045664777</v>
      </c>
      <c r="C1634" s="2">
        <f t="shared" si="1207"/>
        <v>299.38744400000002</v>
      </c>
      <c r="D1634" s="2">
        <f t="shared" si="1208"/>
        <v>116.52266023000007</v>
      </c>
      <c r="E1634" s="106">
        <f t="shared" si="1194"/>
        <v>182.86478376999995</v>
      </c>
      <c r="F1634" s="21">
        <f t="shared" si="1209"/>
        <v>7245.38</v>
      </c>
      <c r="G1634" s="108">
        <f t="shared" si="1210"/>
        <v>7275.81</v>
      </c>
      <c r="H1634" s="109">
        <f t="shared" si="1189"/>
        <v>45742</v>
      </c>
      <c r="I1634" s="109">
        <f t="shared" si="1219"/>
        <v>45773</v>
      </c>
      <c r="J1634" s="110">
        <f t="shared" si="1195"/>
        <v>4.1999177406844002E-3</v>
      </c>
      <c r="K1634" s="117">
        <f t="shared" si="1220"/>
        <v>45802</v>
      </c>
      <c r="L1634" s="178">
        <f t="shared" si="1222"/>
        <v>30</v>
      </c>
      <c r="M1634" s="178">
        <f t="shared" si="1192"/>
        <v>3</v>
      </c>
      <c r="N1634" s="106">
        <f t="shared" si="1196"/>
        <v>1.0004192000000001</v>
      </c>
      <c r="O1634" s="111">
        <f t="shared" si="1191"/>
        <v>1.0056002500000001</v>
      </c>
      <c r="P1634" s="111">
        <f t="shared" si="1211"/>
        <v>1.3356479388916942</v>
      </c>
      <c r="Q1634" s="106">
        <f t="shared" si="1190"/>
        <v>1.3362078399999999</v>
      </c>
      <c r="R1634" s="106">
        <f t="shared" si="1212"/>
        <v>1.30894008</v>
      </c>
      <c r="S1634" s="106">
        <f t="shared" si="1197"/>
        <v>391.88022489999997</v>
      </c>
      <c r="T1634" s="106">
        <f t="shared" si="1198"/>
        <v>35.998519973269033</v>
      </c>
      <c r="U1634" s="106">
        <f t="shared" si="1199"/>
        <v>61.480573963378724</v>
      </c>
      <c r="V1634" s="106">
        <f t="shared" si="1200"/>
        <v>396.86653793664777</v>
      </c>
      <c r="W1634" s="19">
        <f t="shared" si="1218"/>
        <v>0</v>
      </c>
      <c r="X1634" s="2">
        <f t="shared" si="1201"/>
        <v>0</v>
      </c>
      <c r="Y1634" s="4">
        <f t="shared" si="1202"/>
        <v>0</v>
      </c>
      <c r="Z1634" s="106">
        <f t="shared" si="1216"/>
        <v>0</v>
      </c>
      <c r="AA1634" s="114">
        <f t="shared" si="1213"/>
        <v>0.05</v>
      </c>
      <c r="AB1634" s="112">
        <f t="shared" si="1203"/>
        <v>3</v>
      </c>
      <c r="AC1634" s="178">
        <f t="shared" si="1221"/>
        <v>30</v>
      </c>
      <c r="AD1634" s="11">
        <f t="shared" si="1214"/>
        <v>1.000406667</v>
      </c>
      <c r="AE1634" s="106">
        <f t="shared" si="1217"/>
        <v>0.15936475</v>
      </c>
      <c r="AF1634" s="106">
        <f t="shared" si="1204"/>
        <v>0.16139252000000001</v>
      </c>
      <c r="AG1634" s="106">
        <f t="shared" si="1205"/>
        <v>0</v>
      </c>
      <c r="AH1634" s="115" t="str">
        <f t="shared" ref="AH1634:AH1697" si="1223">AH1633</f>
        <v>A+J=</v>
      </c>
      <c r="AI1634" s="116">
        <f t="shared" si="1215"/>
        <v>45802</v>
      </c>
      <c r="AJ1634" s="10"/>
      <c r="AK1634" s="1"/>
      <c r="AL1634" s="10"/>
      <c r="AM1634" s="1"/>
      <c r="AN1634" s="1"/>
      <c r="AO1634" s="3"/>
      <c r="AP1634" s="3"/>
      <c r="AQ1634" s="4"/>
      <c r="AR1634" s="4"/>
      <c r="AS1634" s="4"/>
      <c r="AT1634" s="4"/>
      <c r="AU1634" s="4"/>
      <c r="AV1634" s="4"/>
      <c r="AW1634" s="1"/>
      <c r="AX1634" s="1"/>
      <c r="AY1634" s="1"/>
      <c r="AZ1634" s="1"/>
      <c r="BA1634" s="1"/>
      <c r="BB1634" s="1"/>
      <c r="BC1634" s="1"/>
      <c r="BD1634" s="1"/>
      <c r="BE1634" s="1"/>
      <c r="BG1634" s="1"/>
      <c r="BH1634" s="1"/>
    </row>
    <row r="1635" spans="1:60" ht="15" customHeight="1" x14ac:dyDescent="0.25">
      <c r="A1635" s="105">
        <f t="shared" si="1206"/>
        <v>45776</v>
      </c>
      <c r="B1635" s="106">
        <f t="shared" si="1193"/>
        <v>397.11589849448194</v>
      </c>
      <c r="C1635" s="2">
        <f t="shared" si="1207"/>
        <v>299.38744400000002</v>
      </c>
      <c r="D1635" s="2">
        <f t="shared" si="1208"/>
        <v>116.52266023000007</v>
      </c>
      <c r="E1635" s="106">
        <f t="shared" si="1194"/>
        <v>182.86478376999995</v>
      </c>
      <c r="F1635" s="21">
        <f t="shared" si="1209"/>
        <v>7245.38</v>
      </c>
      <c r="G1635" s="108">
        <f t="shared" si="1210"/>
        <v>7275.81</v>
      </c>
      <c r="H1635" s="109">
        <f t="shared" si="1189"/>
        <v>45742</v>
      </c>
      <c r="I1635" s="109">
        <f t="shared" si="1219"/>
        <v>45773</v>
      </c>
      <c r="J1635" s="110">
        <f t="shared" si="1195"/>
        <v>4.1999177406844002E-3</v>
      </c>
      <c r="K1635" s="117">
        <f t="shared" si="1220"/>
        <v>45802</v>
      </c>
      <c r="L1635" s="178">
        <f t="shared" si="1222"/>
        <v>30</v>
      </c>
      <c r="M1635" s="178">
        <f t="shared" si="1192"/>
        <v>4</v>
      </c>
      <c r="N1635" s="106">
        <f t="shared" si="1196"/>
        <v>1.0005589699999999</v>
      </c>
      <c r="O1635" s="111">
        <f t="shared" si="1191"/>
        <v>1.0056002500000001</v>
      </c>
      <c r="P1635" s="111">
        <f t="shared" si="1211"/>
        <v>1.3356479388916942</v>
      </c>
      <c r="Q1635" s="106">
        <f t="shared" si="1190"/>
        <v>1.33639452</v>
      </c>
      <c r="R1635" s="106">
        <f t="shared" si="1212"/>
        <v>1.30894008</v>
      </c>
      <c r="S1635" s="106">
        <f t="shared" si="1197"/>
        <v>391.88022489999997</v>
      </c>
      <c r="T1635" s="106">
        <f t="shared" si="1198"/>
        <v>35.998519973269033</v>
      </c>
      <c r="U1635" s="106">
        <f t="shared" si="1199"/>
        <v>61.514711161212929</v>
      </c>
      <c r="V1635" s="106">
        <f t="shared" si="1200"/>
        <v>396.90067513448196</v>
      </c>
      <c r="W1635" s="19">
        <f t="shared" si="1218"/>
        <v>0</v>
      </c>
      <c r="X1635" s="2">
        <f t="shared" si="1201"/>
        <v>0</v>
      </c>
      <c r="Y1635" s="4">
        <f t="shared" si="1202"/>
        <v>0</v>
      </c>
      <c r="Z1635" s="106">
        <f t="shared" si="1216"/>
        <v>0</v>
      </c>
      <c r="AA1635" s="114">
        <f t="shared" si="1213"/>
        <v>0.05</v>
      </c>
      <c r="AB1635" s="112">
        <f t="shared" si="1203"/>
        <v>4</v>
      </c>
      <c r="AC1635" s="178">
        <f t="shared" si="1221"/>
        <v>30</v>
      </c>
      <c r="AD1635" s="11">
        <f t="shared" si="1214"/>
        <v>1.00054226</v>
      </c>
      <c r="AE1635" s="106">
        <f t="shared" si="1217"/>
        <v>0.21250097000000001</v>
      </c>
      <c r="AF1635" s="106">
        <f t="shared" si="1204"/>
        <v>0.21522336</v>
      </c>
      <c r="AG1635" s="106">
        <f t="shared" si="1205"/>
        <v>0</v>
      </c>
      <c r="AH1635" s="115" t="str">
        <f t="shared" si="1223"/>
        <v>A+J=</v>
      </c>
      <c r="AI1635" s="116">
        <f t="shared" si="1215"/>
        <v>45802</v>
      </c>
      <c r="AJ1635" s="10"/>
      <c r="AK1635" s="1"/>
      <c r="AL1635" s="10"/>
      <c r="AM1635" s="1"/>
      <c r="AN1635" s="1"/>
      <c r="AO1635" s="3"/>
      <c r="AP1635" s="3"/>
      <c r="AQ1635" s="4"/>
      <c r="AR1635" s="4"/>
      <c r="AS1635" s="4"/>
      <c r="AT1635" s="4"/>
      <c r="AU1635" s="4"/>
      <c r="AV1635" s="4"/>
      <c r="AW1635" s="1"/>
      <c r="AX1635" s="1"/>
      <c r="AY1635" s="1"/>
      <c r="AZ1635" s="1"/>
      <c r="BA1635" s="1"/>
      <c r="BB1635" s="1"/>
      <c r="BC1635" s="1"/>
      <c r="BD1635" s="1"/>
      <c r="BE1635" s="1"/>
      <c r="BG1635" s="1"/>
      <c r="BH1635" s="1"/>
    </row>
    <row r="1636" spans="1:60" ht="15" customHeight="1" x14ac:dyDescent="0.25">
      <c r="A1636" s="105">
        <f t="shared" si="1206"/>
        <v>45777</v>
      </c>
      <c r="B1636" s="106">
        <f t="shared" si="1193"/>
        <v>397.20388841825968</v>
      </c>
      <c r="C1636" s="2">
        <f t="shared" si="1207"/>
        <v>299.38744400000002</v>
      </c>
      <c r="D1636" s="2">
        <f t="shared" si="1208"/>
        <v>116.52266023000007</v>
      </c>
      <c r="E1636" s="106">
        <f t="shared" si="1194"/>
        <v>182.86478376999995</v>
      </c>
      <c r="F1636" s="21">
        <f t="shared" si="1209"/>
        <v>7245.38</v>
      </c>
      <c r="G1636" s="108">
        <f t="shared" si="1210"/>
        <v>7275.81</v>
      </c>
      <c r="H1636" s="109">
        <f t="shared" si="1189"/>
        <v>45742</v>
      </c>
      <c r="I1636" s="109">
        <f t="shared" si="1219"/>
        <v>45773</v>
      </c>
      <c r="J1636" s="110">
        <f t="shared" si="1195"/>
        <v>4.1999177406844002E-3</v>
      </c>
      <c r="K1636" s="117">
        <f t="shared" si="1220"/>
        <v>45802</v>
      </c>
      <c r="L1636" s="178">
        <f t="shared" si="1222"/>
        <v>30</v>
      </c>
      <c r="M1636" s="178">
        <f t="shared" si="1192"/>
        <v>5</v>
      </c>
      <c r="N1636" s="106">
        <f t="shared" si="1196"/>
        <v>1.0006987599999999</v>
      </c>
      <c r="O1636" s="111">
        <f t="shared" si="1191"/>
        <v>1.0056002500000001</v>
      </c>
      <c r="P1636" s="111">
        <f t="shared" si="1211"/>
        <v>1.3356479388916942</v>
      </c>
      <c r="Q1636" s="106">
        <f t="shared" si="1190"/>
        <v>1.33658123</v>
      </c>
      <c r="R1636" s="106">
        <f t="shared" si="1212"/>
        <v>1.30894008</v>
      </c>
      <c r="S1636" s="106">
        <f t="shared" si="1197"/>
        <v>391.88022489999997</v>
      </c>
      <c r="T1636" s="106">
        <f t="shared" si="1198"/>
        <v>35.998519973269033</v>
      </c>
      <c r="U1636" s="106">
        <f t="shared" si="1199"/>
        <v>61.54885384499061</v>
      </c>
      <c r="V1636" s="106">
        <f t="shared" si="1200"/>
        <v>396.93481781825966</v>
      </c>
      <c r="W1636" s="19">
        <f t="shared" si="1218"/>
        <v>0</v>
      </c>
      <c r="X1636" s="2">
        <f t="shared" si="1201"/>
        <v>0</v>
      </c>
      <c r="Y1636" s="4">
        <f t="shared" si="1202"/>
        <v>0</v>
      </c>
      <c r="Z1636" s="106">
        <f t="shared" si="1216"/>
        <v>0</v>
      </c>
      <c r="AA1636" s="114">
        <f t="shared" si="1213"/>
        <v>0.05</v>
      </c>
      <c r="AB1636" s="112">
        <f t="shared" si="1203"/>
        <v>5</v>
      </c>
      <c r="AC1636" s="178">
        <f t="shared" si="1221"/>
        <v>30</v>
      </c>
      <c r="AD1636" s="11">
        <f t="shared" si="1214"/>
        <v>1.0006778709999999</v>
      </c>
      <c r="AE1636" s="106">
        <f t="shared" si="1217"/>
        <v>0.26564422999999998</v>
      </c>
      <c r="AF1636" s="106">
        <f t="shared" si="1204"/>
        <v>0.26907059999999999</v>
      </c>
      <c r="AG1636" s="106">
        <f t="shared" si="1205"/>
        <v>0</v>
      </c>
      <c r="AH1636" s="115" t="str">
        <f t="shared" si="1223"/>
        <v>A+J=</v>
      </c>
      <c r="AI1636" s="116">
        <f t="shared" si="1215"/>
        <v>45802</v>
      </c>
      <c r="AJ1636" s="10"/>
      <c r="AK1636" s="1"/>
      <c r="AL1636" s="10"/>
      <c r="AM1636" s="1"/>
      <c r="AN1636" s="1"/>
      <c r="AO1636" s="3"/>
      <c r="AP1636" s="3"/>
      <c r="AQ1636" s="4"/>
      <c r="AR1636" s="4"/>
      <c r="AS1636" s="4"/>
      <c r="AT1636" s="4"/>
      <c r="AU1636" s="4"/>
      <c r="AV1636" s="4"/>
      <c r="AW1636" s="1"/>
      <c r="AX1636" s="1"/>
      <c r="AY1636" s="1"/>
      <c r="AZ1636" s="1"/>
      <c r="BA1636" s="1"/>
      <c r="BB1636" s="1"/>
      <c r="BC1636" s="1"/>
      <c r="BD1636" s="1"/>
      <c r="BE1636" s="1"/>
      <c r="BG1636" s="1"/>
      <c r="BH1636" s="1"/>
    </row>
    <row r="1637" spans="1:60" ht="15" customHeight="1" x14ac:dyDescent="0.25">
      <c r="A1637" s="105">
        <f t="shared" si="1206"/>
        <v>45778</v>
      </c>
      <c r="B1637" s="106">
        <f t="shared" si="1193"/>
        <v>397.29190023798088</v>
      </c>
      <c r="C1637" s="2">
        <f t="shared" si="1207"/>
        <v>299.38744400000002</v>
      </c>
      <c r="D1637" s="2">
        <f t="shared" si="1208"/>
        <v>116.52266023000007</v>
      </c>
      <c r="E1637" s="106">
        <f t="shared" si="1194"/>
        <v>182.86478376999995</v>
      </c>
      <c r="F1637" s="21">
        <f t="shared" si="1209"/>
        <v>7245.38</v>
      </c>
      <c r="G1637" s="108">
        <f t="shared" si="1210"/>
        <v>7275.81</v>
      </c>
      <c r="H1637" s="109">
        <f t="shared" si="1189"/>
        <v>45742</v>
      </c>
      <c r="I1637" s="109">
        <f t="shared" si="1219"/>
        <v>45773</v>
      </c>
      <c r="J1637" s="110">
        <f t="shared" si="1195"/>
        <v>4.1999177406844002E-3</v>
      </c>
      <c r="K1637" s="117">
        <f t="shared" si="1220"/>
        <v>45802</v>
      </c>
      <c r="L1637" s="178">
        <f t="shared" si="1222"/>
        <v>30</v>
      </c>
      <c r="M1637" s="178">
        <f t="shared" si="1192"/>
        <v>6</v>
      </c>
      <c r="N1637" s="106">
        <f t="shared" si="1196"/>
        <v>1.00083857</v>
      </c>
      <c r="O1637" s="111">
        <f t="shared" si="1191"/>
        <v>1.0056002500000001</v>
      </c>
      <c r="P1637" s="111">
        <f t="shared" si="1211"/>
        <v>1.3356479388916942</v>
      </c>
      <c r="Q1637" s="106">
        <f t="shared" si="1190"/>
        <v>1.3367679699999999</v>
      </c>
      <c r="R1637" s="106">
        <f t="shared" si="1212"/>
        <v>1.30894008</v>
      </c>
      <c r="S1637" s="106">
        <f t="shared" si="1197"/>
        <v>391.88022489999997</v>
      </c>
      <c r="T1637" s="106">
        <f t="shared" si="1198"/>
        <v>35.998519973269033</v>
      </c>
      <c r="U1637" s="106">
        <f t="shared" si="1199"/>
        <v>61.583002014711816</v>
      </c>
      <c r="V1637" s="106">
        <f t="shared" si="1200"/>
        <v>396.96896598798088</v>
      </c>
      <c r="W1637" s="19">
        <f t="shared" si="1218"/>
        <v>0</v>
      </c>
      <c r="X1637" s="2">
        <f t="shared" si="1201"/>
        <v>0</v>
      </c>
      <c r="Y1637" s="4">
        <f t="shared" si="1202"/>
        <v>0</v>
      </c>
      <c r="Z1637" s="106">
        <f t="shared" si="1216"/>
        <v>0</v>
      </c>
      <c r="AA1637" s="114">
        <f t="shared" si="1213"/>
        <v>0.05</v>
      </c>
      <c r="AB1637" s="112">
        <f t="shared" si="1203"/>
        <v>6</v>
      </c>
      <c r="AC1637" s="178">
        <f t="shared" si="1221"/>
        <v>30</v>
      </c>
      <c r="AD1637" s="11">
        <f t="shared" si="1214"/>
        <v>1.0008135</v>
      </c>
      <c r="AE1637" s="106">
        <f t="shared" si="1217"/>
        <v>0.31879456</v>
      </c>
      <c r="AF1637" s="106">
        <f t="shared" si="1204"/>
        <v>0.32293424999999998</v>
      </c>
      <c r="AG1637" s="106">
        <f t="shared" si="1205"/>
        <v>0</v>
      </c>
      <c r="AH1637" s="115" t="str">
        <f t="shared" si="1223"/>
        <v>A+J=</v>
      </c>
      <c r="AI1637" s="116">
        <f t="shared" si="1215"/>
        <v>45802</v>
      </c>
      <c r="AJ1637" s="10"/>
      <c r="AK1637" s="1"/>
      <c r="AL1637" s="10"/>
      <c r="AM1637" s="1"/>
      <c r="AN1637" s="1"/>
      <c r="AO1637" s="3"/>
      <c r="AP1637" s="3"/>
      <c r="AQ1637" s="4"/>
      <c r="AR1637" s="4"/>
      <c r="AS1637" s="4"/>
      <c r="AT1637" s="4"/>
      <c r="AU1637" s="4"/>
      <c r="AV1637" s="4"/>
      <c r="AW1637" s="1"/>
      <c r="AX1637" s="1"/>
      <c r="AY1637" s="1"/>
      <c r="AZ1637" s="1"/>
      <c r="BA1637" s="1"/>
      <c r="BB1637" s="1"/>
      <c r="BC1637" s="1"/>
      <c r="BD1637" s="1"/>
      <c r="BE1637" s="1"/>
      <c r="BG1637" s="1"/>
      <c r="BH1637" s="1"/>
    </row>
    <row r="1638" spans="1:60" ht="15" customHeight="1" x14ac:dyDescent="0.25">
      <c r="A1638" s="105">
        <f t="shared" si="1206"/>
        <v>45779</v>
      </c>
      <c r="B1638" s="106">
        <f t="shared" si="1193"/>
        <v>397.37993252499774</v>
      </c>
      <c r="C1638" s="2">
        <f t="shared" si="1207"/>
        <v>299.38744400000002</v>
      </c>
      <c r="D1638" s="2">
        <f t="shared" si="1208"/>
        <v>116.52266023000007</v>
      </c>
      <c r="E1638" s="106">
        <f t="shared" si="1194"/>
        <v>182.86478376999995</v>
      </c>
      <c r="F1638" s="21">
        <f t="shared" si="1209"/>
        <v>7245.38</v>
      </c>
      <c r="G1638" s="108">
        <f t="shared" si="1210"/>
        <v>7275.81</v>
      </c>
      <c r="H1638" s="109">
        <f t="shared" si="1189"/>
        <v>45742</v>
      </c>
      <c r="I1638" s="109">
        <f t="shared" si="1219"/>
        <v>45773</v>
      </c>
      <c r="J1638" s="110">
        <f t="shared" si="1195"/>
        <v>4.1999177406844002E-3</v>
      </c>
      <c r="K1638" s="117">
        <f t="shared" si="1220"/>
        <v>45802</v>
      </c>
      <c r="L1638" s="178">
        <f t="shared" si="1222"/>
        <v>30</v>
      </c>
      <c r="M1638" s="178">
        <f t="shared" si="1192"/>
        <v>7</v>
      </c>
      <c r="N1638" s="106">
        <f t="shared" si="1196"/>
        <v>1.0009783999999999</v>
      </c>
      <c r="O1638" s="111">
        <f t="shared" si="1191"/>
        <v>1.0056002500000001</v>
      </c>
      <c r="P1638" s="111">
        <f t="shared" si="1211"/>
        <v>1.3356479388916942</v>
      </c>
      <c r="Q1638" s="106">
        <f t="shared" si="1190"/>
        <v>1.33695473</v>
      </c>
      <c r="R1638" s="106">
        <f t="shared" si="1212"/>
        <v>1.30894008</v>
      </c>
      <c r="S1638" s="106">
        <f t="shared" si="1197"/>
        <v>391.88022489999997</v>
      </c>
      <c r="T1638" s="106">
        <f t="shared" si="1198"/>
        <v>35.998519973269033</v>
      </c>
      <c r="U1638" s="106">
        <f t="shared" si="1199"/>
        <v>61.617153841728708</v>
      </c>
      <c r="V1638" s="106">
        <f t="shared" si="1200"/>
        <v>397.00311781499772</v>
      </c>
      <c r="W1638" s="19">
        <f t="shared" si="1218"/>
        <v>0</v>
      </c>
      <c r="X1638" s="2">
        <f t="shared" si="1201"/>
        <v>0</v>
      </c>
      <c r="Y1638" s="4">
        <f t="shared" si="1202"/>
        <v>0</v>
      </c>
      <c r="Z1638" s="106">
        <f t="shared" si="1216"/>
        <v>0</v>
      </c>
      <c r="AA1638" s="114">
        <f t="shared" si="1213"/>
        <v>0.05</v>
      </c>
      <c r="AB1638" s="112">
        <f t="shared" si="1203"/>
        <v>7</v>
      </c>
      <c r="AC1638" s="178">
        <f t="shared" si="1221"/>
        <v>30</v>
      </c>
      <c r="AD1638" s="11">
        <f t="shared" si="1214"/>
        <v>1.0009491479999999</v>
      </c>
      <c r="AE1638" s="106">
        <f t="shared" si="1217"/>
        <v>0.37195233</v>
      </c>
      <c r="AF1638" s="106">
        <f t="shared" si="1204"/>
        <v>0.37681471</v>
      </c>
      <c r="AG1638" s="106">
        <f t="shared" si="1205"/>
        <v>0</v>
      </c>
      <c r="AH1638" s="115" t="str">
        <f t="shared" si="1223"/>
        <v>A+J=</v>
      </c>
      <c r="AI1638" s="116">
        <f t="shared" si="1215"/>
        <v>45802</v>
      </c>
      <c r="AJ1638" s="10"/>
      <c r="AK1638" s="1"/>
      <c r="AL1638" s="10"/>
      <c r="AM1638" s="1"/>
      <c r="AN1638" s="1"/>
      <c r="AO1638" s="3"/>
      <c r="AP1638" s="3"/>
      <c r="AQ1638" s="4"/>
      <c r="AR1638" s="4"/>
      <c r="AS1638" s="4"/>
      <c r="AT1638" s="4"/>
      <c r="AU1638" s="4"/>
      <c r="AV1638" s="4"/>
      <c r="AW1638" s="1"/>
      <c r="AX1638" s="1"/>
      <c r="AY1638" s="1"/>
      <c r="AZ1638" s="1"/>
      <c r="BA1638" s="1"/>
      <c r="BB1638" s="1"/>
      <c r="BC1638" s="1"/>
      <c r="BD1638" s="1"/>
      <c r="BE1638" s="1"/>
      <c r="BG1638" s="1"/>
      <c r="BH1638" s="1"/>
    </row>
    <row r="1639" spans="1:60" ht="15" customHeight="1" x14ac:dyDescent="0.25">
      <c r="A1639" s="105">
        <f t="shared" si="1206"/>
        <v>45780</v>
      </c>
      <c r="B1639" s="106">
        <f t="shared" si="1193"/>
        <v>397.46798671795818</v>
      </c>
      <c r="C1639" s="2">
        <f t="shared" si="1207"/>
        <v>299.38744400000002</v>
      </c>
      <c r="D1639" s="2">
        <f t="shared" si="1208"/>
        <v>116.52266023000007</v>
      </c>
      <c r="E1639" s="106">
        <f t="shared" si="1194"/>
        <v>182.86478376999995</v>
      </c>
      <c r="F1639" s="21">
        <f t="shared" si="1209"/>
        <v>7245.38</v>
      </c>
      <c r="G1639" s="108">
        <f t="shared" si="1210"/>
        <v>7275.81</v>
      </c>
      <c r="H1639" s="109">
        <f t="shared" si="1189"/>
        <v>45742</v>
      </c>
      <c r="I1639" s="109">
        <f t="shared" si="1219"/>
        <v>45773</v>
      </c>
      <c r="J1639" s="110">
        <f t="shared" si="1195"/>
        <v>4.1999177406844002E-3</v>
      </c>
      <c r="K1639" s="117">
        <f t="shared" si="1220"/>
        <v>45802</v>
      </c>
      <c r="L1639" s="178">
        <f t="shared" si="1222"/>
        <v>30</v>
      </c>
      <c r="M1639" s="178">
        <f t="shared" si="1192"/>
        <v>8</v>
      </c>
      <c r="N1639" s="106">
        <f t="shared" si="1196"/>
        <v>1.00111825</v>
      </c>
      <c r="O1639" s="111">
        <f t="shared" si="1191"/>
        <v>1.0056002500000001</v>
      </c>
      <c r="P1639" s="111">
        <f t="shared" si="1211"/>
        <v>1.3356479388916942</v>
      </c>
      <c r="Q1639" s="106">
        <f t="shared" si="1190"/>
        <v>1.3371415200000001</v>
      </c>
      <c r="R1639" s="106">
        <f t="shared" si="1212"/>
        <v>1.30894008</v>
      </c>
      <c r="S1639" s="106">
        <f t="shared" si="1197"/>
        <v>391.88022489999997</v>
      </c>
      <c r="T1639" s="106">
        <f t="shared" si="1198"/>
        <v>35.998519973269033</v>
      </c>
      <c r="U1639" s="106">
        <f t="shared" si="1199"/>
        <v>61.651311154689125</v>
      </c>
      <c r="V1639" s="106">
        <f t="shared" si="1200"/>
        <v>397.0372751279582</v>
      </c>
      <c r="W1639" s="19">
        <f t="shared" si="1218"/>
        <v>0</v>
      </c>
      <c r="X1639" s="2">
        <f t="shared" si="1201"/>
        <v>0</v>
      </c>
      <c r="Y1639" s="4">
        <f t="shared" si="1202"/>
        <v>0</v>
      </c>
      <c r="Z1639" s="106">
        <f t="shared" si="1216"/>
        <v>0</v>
      </c>
      <c r="AA1639" s="114">
        <f t="shared" si="1213"/>
        <v>0.05</v>
      </c>
      <c r="AB1639" s="112">
        <f t="shared" si="1203"/>
        <v>8</v>
      </c>
      <c r="AC1639" s="178">
        <f t="shared" si="1221"/>
        <v>30</v>
      </c>
      <c r="AD1639" s="11">
        <f t="shared" si="1214"/>
        <v>1.0010848139999999</v>
      </c>
      <c r="AE1639" s="106">
        <f t="shared" si="1217"/>
        <v>0.42511715</v>
      </c>
      <c r="AF1639" s="106">
        <f t="shared" si="1204"/>
        <v>0.43071158999999998</v>
      </c>
      <c r="AG1639" s="106">
        <f t="shared" si="1205"/>
        <v>0</v>
      </c>
      <c r="AH1639" s="115" t="str">
        <f t="shared" si="1223"/>
        <v>A+J=</v>
      </c>
      <c r="AI1639" s="116">
        <f t="shared" si="1215"/>
        <v>45802</v>
      </c>
      <c r="AJ1639" s="10"/>
      <c r="AK1639" s="1"/>
      <c r="AL1639" s="10"/>
      <c r="AM1639" s="1"/>
      <c r="AN1639" s="1"/>
      <c r="AO1639" s="3"/>
      <c r="AP1639" s="3"/>
      <c r="AQ1639" s="4"/>
      <c r="AR1639" s="4"/>
      <c r="AS1639" s="4"/>
      <c r="AT1639" s="4"/>
      <c r="AU1639" s="4"/>
      <c r="AV1639" s="4"/>
      <c r="AW1639" s="1"/>
      <c r="AX1639" s="1"/>
      <c r="AY1639" s="1"/>
      <c r="AZ1639" s="1"/>
      <c r="BA1639" s="1"/>
      <c r="BB1639" s="1"/>
      <c r="BC1639" s="1"/>
      <c r="BD1639" s="1"/>
      <c r="BE1639" s="1"/>
      <c r="BG1639" s="1"/>
      <c r="BH1639" s="1"/>
    </row>
    <row r="1640" spans="1:60" ht="15" customHeight="1" x14ac:dyDescent="0.25">
      <c r="A1640" s="105">
        <f t="shared" si="1206"/>
        <v>45781</v>
      </c>
      <c r="B1640" s="106">
        <f t="shared" si="1193"/>
        <v>397.5560628168621</v>
      </c>
      <c r="C1640" s="2">
        <f t="shared" si="1207"/>
        <v>299.38744400000002</v>
      </c>
      <c r="D1640" s="2">
        <f t="shared" si="1208"/>
        <v>116.52266023000007</v>
      </c>
      <c r="E1640" s="106">
        <f t="shared" si="1194"/>
        <v>182.86478376999995</v>
      </c>
      <c r="F1640" s="21">
        <f t="shared" si="1209"/>
        <v>7245.38</v>
      </c>
      <c r="G1640" s="108">
        <f t="shared" si="1210"/>
        <v>7275.81</v>
      </c>
      <c r="H1640" s="109">
        <f t="shared" ref="H1640:H1703" si="1224">EDATE(I1640,-1)</f>
        <v>45742</v>
      </c>
      <c r="I1640" s="109">
        <f t="shared" si="1219"/>
        <v>45773</v>
      </c>
      <c r="J1640" s="110">
        <f t="shared" si="1195"/>
        <v>4.1999177406844002E-3</v>
      </c>
      <c r="K1640" s="117">
        <f t="shared" si="1220"/>
        <v>45802</v>
      </c>
      <c r="L1640" s="178">
        <f t="shared" si="1222"/>
        <v>30</v>
      </c>
      <c r="M1640" s="178">
        <f t="shared" si="1192"/>
        <v>9</v>
      </c>
      <c r="N1640" s="106">
        <f t="shared" si="1196"/>
        <v>1.0012581199999999</v>
      </c>
      <c r="O1640" s="111">
        <f t="shared" si="1191"/>
        <v>1.0056002500000001</v>
      </c>
      <c r="P1640" s="111">
        <f t="shared" si="1211"/>
        <v>1.3356479388916942</v>
      </c>
      <c r="Q1640" s="106">
        <f t="shared" si="1190"/>
        <v>1.33732834</v>
      </c>
      <c r="R1640" s="106">
        <f t="shared" si="1212"/>
        <v>1.30894008</v>
      </c>
      <c r="S1640" s="106">
        <f t="shared" si="1197"/>
        <v>391.88022489999997</v>
      </c>
      <c r="T1640" s="106">
        <f t="shared" si="1198"/>
        <v>35.998519973269033</v>
      </c>
      <c r="U1640" s="106">
        <f t="shared" si="1199"/>
        <v>61.685473953593025</v>
      </c>
      <c r="V1640" s="106">
        <f t="shared" si="1200"/>
        <v>397.07143792686207</v>
      </c>
      <c r="W1640" s="19">
        <f t="shared" si="1218"/>
        <v>0</v>
      </c>
      <c r="X1640" s="2">
        <f t="shared" si="1201"/>
        <v>0</v>
      </c>
      <c r="Y1640" s="4">
        <f t="shared" si="1202"/>
        <v>0</v>
      </c>
      <c r="Z1640" s="106">
        <f t="shared" si="1216"/>
        <v>0</v>
      </c>
      <c r="AA1640" s="114">
        <f t="shared" si="1213"/>
        <v>0.05</v>
      </c>
      <c r="AB1640" s="112">
        <f t="shared" si="1203"/>
        <v>9</v>
      </c>
      <c r="AC1640" s="178">
        <f t="shared" si="1221"/>
        <v>30</v>
      </c>
      <c r="AD1640" s="11">
        <f t="shared" si="1214"/>
        <v>1.0012204979999999</v>
      </c>
      <c r="AE1640" s="106">
        <f t="shared" si="1217"/>
        <v>0.47828903</v>
      </c>
      <c r="AF1640" s="106">
        <f t="shared" si="1204"/>
        <v>0.48462488999999997</v>
      </c>
      <c r="AG1640" s="106">
        <f t="shared" si="1205"/>
        <v>0</v>
      </c>
      <c r="AH1640" s="115" t="str">
        <f t="shared" si="1223"/>
        <v>A+J=</v>
      </c>
      <c r="AI1640" s="116">
        <f t="shared" si="1215"/>
        <v>45802</v>
      </c>
      <c r="AJ1640" s="10"/>
      <c r="AK1640" s="1"/>
      <c r="AL1640" s="10"/>
      <c r="AM1640" s="1"/>
      <c r="AN1640" s="1"/>
      <c r="AO1640" s="3"/>
      <c r="AP1640" s="3"/>
      <c r="AQ1640" s="4"/>
      <c r="AR1640" s="4"/>
      <c r="AS1640" s="4"/>
      <c r="AT1640" s="4"/>
      <c r="AU1640" s="4"/>
      <c r="AV1640" s="4"/>
      <c r="AW1640" s="1"/>
      <c r="AX1640" s="1"/>
      <c r="AY1640" s="1"/>
      <c r="AZ1640" s="1"/>
      <c r="BA1640" s="1"/>
      <c r="BB1640" s="1"/>
      <c r="BC1640" s="1"/>
      <c r="BD1640" s="1"/>
      <c r="BE1640" s="1"/>
      <c r="BG1640" s="1"/>
      <c r="BH1640" s="1"/>
    </row>
    <row r="1641" spans="1:60" ht="15" customHeight="1" x14ac:dyDescent="0.25">
      <c r="A1641" s="105">
        <f t="shared" si="1206"/>
        <v>45782</v>
      </c>
      <c r="B1641" s="106">
        <f t="shared" si="1193"/>
        <v>397.64415939306161</v>
      </c>
      <c r="C1641" s="2">
        <f t="shared" si="1207"/>
        <v>299.38744400000002</v>
      </c>
      <c r="D1641" s="2">
        <f t="shared" si="1208"/>
        <v>116.52266023000007</v>
      </c>
      <c r="E1641" s="106">
        <f t="shared" si="1194"/>
        <v>182.86478376999995</v>
      </c>
      <c r="F1641" s="21">
        <f t="shared" si="1209"/>
        <v>7245.38</v>
      </c>
      <c r="G1641" s="108">
        <f t="shared" si="1210"/>
        <v>7275.81</v>
      </c>
      <c r="H1641" s="109">
        <f t="shared" si="1224"/>
        <v>45742</v>
      </c>
      <c r="I1641" s="109">
        <f t="shared" si="1219"/>
        <v>45773</v>
      </c>
      <c r="J1641" s="110">
        <f t="shared" si="1195"/>
        <v>4.1999177406844002E-3</v>
      </c>
      <c r="K1641" s="117">
        <f t="shared" si="1220"/>
        <v>45802</v>
      </c>
      <c r="L1641" s="178">
        <f t="shared" si="1222"/>
        <v>30</v>
      </c>
      <c r="M1641" s="178">
        <f t="shared" si="1192"/>
        <v>10</v>
      </c>
      <c r="N1641" s="106">
        <f t="shared" si="1196"/>
        <v>1.0013980099999999</v>
      </c>
      <c r="O1641" s="111">
        <f t="shared" si="1191"/>
        <v>1.0056002500000001</v>
      </c>
      <c r="P1641" s="111">
        <f t="shared" si="1211"/>
        <v>1.3356479388916942</v>
      </c>
      <c r="Q1641" s="106">
        <f t="shared" ref="Q1641:Q1704" si="1225">TRUNC(TRUNC((N1641*P1641),15),8)</f>
        <v>1.33751518</v>
      </c>
      <c r="R1641" s="106">
        <f t="shared" si="1212"/>
        <v>1.30894008</v>
      </c>
      <c r="S1641" s="106">
        <f t="shared" si="1197"/>
        <v>391.88022489999997</v>
      </c>
      <c r="T1641" s="106">
        <f t="shared" si="1198"/>
        <v>35.998519973269033</v>
      </c>
      <c r="U1641" s="106">
        <f t="shared" si="1199"/>
        <v>61.719640409792618</v>
      </c>
      <c r="V1641" s="106">
        <f t="shared" si="1200"/>
        <v>397.10560438306163</v>
      </c>
      <c r="W1641" s="19">
        <f t="shared" si="1218"/>
        <v>0</v>
      </c>
      <c r="X1641" s="2">
        <f t="shared" si="1201"/>
        <v>0</v>
      </c>
      <c r="Y1641" s="4">
        <f t="shared" si="1202"/>
        <v>0</v>
      </c>
      <c r="Z1641" s="106">
        <f t="shared" si="1216"/>
        <v>0</v>
      </c>
      <c r="AA1641" s="114">
        <f t="shared" si="1213"/>
        <v>0.05</v>
      </c>
      <c r="AB1641" s="112">
        <f t="shared" si="1203"/>
        <v>10</v>
      </c>
      <c r="AC1641" s="178">
        <f t="shared" si="1221"/>
        <v>30</v>
      </c>
      <c r="AD1641" s="11">
        <f t="shared" si="1214"/>
        <v>1.0013562009999999</v>
      </c>
      <c r="AE1641" s="106">
        <f t="shared" si="1217"/>
        <v>0.53146835000000003</v>
      </c>
      <c r="AF1641" s="106">
        <f t="shared" si="1204"/>
        <v>0.53855500999999995</v>
      </c>
      <c r="AG1641" s="106">
        <f t="shared" si="1205"/>
        <v>0</v>
      </c>
      <c r="AH1641" s="115" t="str">
        <f t="shared" si="1223"/>
        <v>A+J=</v>
      </c>
      <c r="AI1641" s="116">
        <f t="shared" si="1215"/>
        <v>45802</v>
      </c>
      <c r="AJ1641" s="10"/>
      <c r="AK1641" s="1"/>
      <c r="AL1641" s="10"/>
      <c r="AM1641" s="1"/>
      <c r="AN1641" s="1"/>
      <c r="AO1641" s="3"/>
      <c r="AP1641" s="3"/>
      <c r="AQ1641" s="4"/>
      <c r="AR1641" s="4"/>
      <c r="AS1641" s="4"/>
      <c r="AT1641" s="4"/>
      <c r="AU1641" s="4"/>
      <c r="AV1641" s="4"/>
      <c r="AW1641" s="1"/>
      <c r="AX1641" s="1"/>
      <c r="AY1641" s="1"/>
      <c r="AZ1641" s="1"/>
      <c r="BA1641" s="1"/>
      <c r="BB1641" s="1"/>
      <c r="BC1641" s="1"/>
      <c r="BD1641" s="1"/>
      <c r="BE1641" s="1"/>
      <c r="BG1641" s="1"/>
      <c r="BH1641" s="1"/>
    </row>
    <row r="1642" spans="1:60" ht="15" customHeight="1" x14ac:dyDescent="0.25">
      <c r="A1642" s="105">
        <f t="shared" si="1206"/>
        <v>45783</v>
      </c>
      <c r="B1642" s="106">
        <f t="shared" si="1193"/>
        <v>397.73227788520478</v>
      </c>
      <c r="C1642" s="2">
        <f t="shared" si="1207"/>
        <v>299.38744400000002</v>
      </c>
      <c r="D1642" s="2">
        <f t="shared" si="1208"/>
        <v>116.52266023000007</v>
      </c>
      <c r="E1642" s="106">
        <f t="shared" si="1194"/>
        <v>182.86478376999995</v>
      </c>
      <c r="F1642" s="21">
        <f t="shared" si="1209"/>
        <v>7245.38</v>
      </c>
      <c r="G1642" s="108">
        <f t="shared" si="1210"/>
        <v>7275.81</v>
      </c>
      <c r="H1642" s="109">
        <f t="shared" si="1224"/>
        <v>45742</v>
      </c>
      <c r="I1642" s="109">
        <f t="shared" si="1219"/>
        <v>45773</v>
      </c>
      <c r="J1642" s="110">
        <f t="shared" si="1195"/>
        <v>4.1999177406844002E-3</v>
      </c>
      <c r="K1642" s="117">
        <f t="shared" si="1220"/>
        <v>45802</v>
      </c>
      <c r="L1642" s="178">
        <f t="shared" si="1222"/>
        <v>30</v>
      </c>
      <c r="M1642" s="178">
        <f t="shared" si="1192"/>
        <v>11</v>
      </c>
      <c r="N1642" s="106">
        <f t="shared" si="1196"/>
        <v>1.0015379200000001</v>
      </c>
      <c r="O1642" s="111">
        <f t="shared" ref="O1642:O1705" si="1226">IF(K1642&gt;K1641,N1641,O1641)</f>
        <v>1.0056002500000001</v>
      </c>
      <c r="P1642" s="111">
        <f t="shared" si="1211"/>
        <v>1.3356479388916942</v>
      </c>
      <c r="Q1642" s="106">
        <f t="shared" si="1225"/>
        <v>1.3377020500000001</v>
      </c>
      <c r="R1642" s="106">
        <f t="shared" si="1212"/>
        <v>1.30894008</v>
      </c>
      <c r="S1642" s="106">
        <f t="shared" si="1197"/>
        <v>391.88022489999997</v>
      </c>
      <c r="T1642" s="106">
        <f t="shared" si="1198"/>
        <v>35.998519973269033</v>
      </c>
      <c r="U1642" s="106">
        <f t="shared" si="1199"/>
        <v>61.753812351935728</v>
      </c>
      <c r="V1642" s="106">
        <f t="shared" si="1200"/>
        <v>397.13977632520476</v>
      </c>
      <c r="W1642" s="19">
        <f t="shared" si="1218"/>
        <v>0</v>
      </c>
      <c r="X1642" s="2">
        <f t="shared" si="1201"/>
        <v>0</v>
      </c>
      <c r="Y1642" s="4">
        <f t="shared" si="1202"/>
        <v>0</v>
      </c>
      <c r="Z1642" s="106">
        <f t="shared" si="1216"/>
        <v>0</v>
      </c>
      <c r="AA1642" s="114">
        <f t="shared" si="1213"/>
        <v>0.05</v>
      </c>
      <c r="AB1642" s="112">
        <f t="shared" si="1203"/>
        <v>11</v>
      </c>
      <c r="AC1642" s="178">
        <f t="shared" si="1221"/>
        <v>30</v>
      </c>
      <c r="AD1642" s="11">
        <f t="shared" si="1214"/>
        <v>1.001491922</v>
      </c>
      <c r="AE1642" s="106">
        <f t="shared" si="1217"/>
        <v>0.58465471999999996</v>
      </c>
      <c r="AF1642" s="106">
        <f t="shared" si="1204"/>
        <v>0.59250155999999998</v>
      </c>
      <c r="AG1642" s="106">
        <f t="shared" si="1205"/>
        <v>0</v>
      </c>
      <c r="AH1642" s="115" t="str">
        <f t="shared" si="1223"/>
        <v>A+J=</v>
      </c>
      <c r="AI1642" s="116">
        <f t="shared" si="1215"/>
        <v>45802</v>
      </c>
      <c r="AJ1642" s="10"/>
      <c r="AK1642" s="1"/>
      <c r="AL1642" s="10"/>
      <c r="AM1642" s="1"/>
      <c r="AN1642" s="1"/>
      <c r="AO1642" s="3"/>
      <c r="AP1642" s="3"/>
      <c r="AQ1642" s="4"/>
      <c r="AR1642" s="4"/>
      <c r="AS1642" s="4"/>
      <c r="AT1642" s="4"/>
      <c r="AU1642" s="4"/>
      <c r="AV1642" s="4"/>
      <c r="AW1642" s="1"/>
      <c r="AX1642" s="1"/>
      <c r="AY1642" s="1"/>
      <c r="AZ1642" s="1"/>
      <c r="BA1642" s="1"/>
      <c r="BB1642" s="1"/>
      <c r="BC1642" s="1"/>
      <c r="BD1642" s="1"/>
      <c r="BE1642" s="1"/>
      <c r="BG1642" s="1"/>
      <c r="BH1642" s="1"/>
    </row>
    <row r="1643" spans="1:60" ht="15" customHeight="1" x14ac:dyDescent="0.25">
      <c r="A1643" s="105">
        <f t="shared" si="1206"/>
        <v>45784</v>
      </c>
      <c r="B1643" s="106">
        <f t="shared" si="1193"/>
        <v>397.82041870329135</v>
      </c>
      <c r="C1643" s="2">
        <f t="shared" si="1207"/>
        <v>299.38744400000002</v>
      </c>
      <c r="D1643" s="2">
        <f t="shared" si="1208"/>
        <v>116.52266023000007</v>
      </c>
      <c r="E1643" s="106">
        <f t="shared" si="1194"/>
        <v>182.86478376999995</v>
      </c>
      <c r="F1643" s="21">
        <f t="shared" si="1209"/>
        <v>7245.38</v>
      </c>
      <c r="G1643" s="108">
        <f t="shared" si="1210"/>
        <v>7275.81</v>
      </c>
      <c r="H1643" s="109">
        <f t="shared" si="1224"/>
        <v>45742</v>
      </c>
      <c r="I1643" s="109">
        <f t="shared" si="1219"/>
        <v>45773</v>
      </c>
      <c r="J1643" s="110">
        <f t="shared" si="1195"/>
        <v>4.1999177406844002E-3</v>
      </c>
      <c r="K1643" s="117">
        <f t="shared" si="1220"/>
        <v>45802</v>
      </c>
      <c r="L1643" s="178">
        <f t="shared" si="1222"/>
        <v>30</v>
      </c>
      <c r="M1643" s="178">
        <f t="shared" si="1192"/>
        <v>12</v>
      </c>
      <c r="N1643" s="106">
        <f t="shared" si="1196"/>
        <v>1.0016778500000001</v>
      </c>
      <c r="O1643" s="111">
        <f t="shared" si="1226"/>
        <v>1.0056002500000001</v>
      </c>
      <c r="P1643" s="111">
        <f t="shared" si="1211"/>
        <v>1.3356479388916942</v>
      </c>
      <c r="Q1643" s="106">
        <f t="shared" si="1225"/>
        <v>1.33788895</v>
      </c>
      <c r="R1643" s="106">
        <f t="shared" si="1212"/>
        <v>1.30894008</v>
      </c>
      <c r="S1643" s="106">
        <f t="shared" si="1197"/>
        <v>391.88022489999997</v>
      </c>
      <c r="T1643" s="106">
        <f t="shared" si="1198"/>
        <v>35.998519973269033</v>
      </c>
      <c r="U1643" s="106">
        <f t="shared" si="1199"/>
        <v>61.787989780022315</v>
      </c>
      <c r="V1643" s="106">
        <f t="shared" si="1200"/>
        <v>397.17395375329136</v>
      </c>
      <c r="W1643" s="19">
        <f t="shared" si="1218"/>
        <v>0</v>
      </c>
      <c r="X1643" s="2">
        <f t="shared" si="1201"/>
        <v>0</v>
      </c>
      <c r="Y1643" s="4">
        <f t="shared" si="1202"/>
        <v>0</v>
      </c>
      <c r="Z1643" s="106">
        <f t="shared" si="1216"/>
        <v>0</v>
      </c>
      <c r="AA1643" s="114">
        <f t="shared" si="1213"/>
        <v>0.05</v>
      </c>
      <c r="AB1643" s="112">
        <f t="shared" si="1203"/>
        <v>12</v>
      </c>
      <c r="AC1643" s="178">
        <f t="shared" si="1221"/>
        <v>30</v>
      </c>
      <c r="AD1643" s="11">
        <f t="shared" si="1214"/>
        <v>1.001627662</v>
      </c>
      <c r="AE1643" s="106">
        <f t="shared" si="1217"/>
        <v>0.63784854999999996</v>
      </c>
      <c r="AF1643" s="106">
        <f t="shared" si="1204"/>
        <v>0.64646495000000004</v>
      </c>
      <c r="AG1643" s="106">
        <f t="shared" si="1205"/>
        <v>0</v>
      </c>
      <c r="AH1643" s="115" t="str">
        <f t="shared" si="1223"/>
        <v>A+J=</v>
      </c>
      <c r="AI1643" s="116">
        <f t="shared" si="1215"/>
        <v>45802</v>
      </c>
      <c r="AJ1643" s="10"/>
      <c r="AK1643" s="1"/>
      <c r="AL1643" s="10"/>
      <c r="AM1643" s="1"/>
      <c r="AN1643" s="1"/>
      <c r="AO1643" s="3"/>
      <c r="AP1643" s="3"/>
      <c r="AQ1643" s="4"/>
      <c r="AR1643" s="4"/>
      <c r="AS1643" s="4"/>
      <c r="AT1643" s="4"/>
      <c r="AU1643" s="4"/>
      <c r="AV1643" s="4"/>
      <c r="AW1643" s="1"/>
      <c r="AX1643" s="1"/>
      <c r="AY1643" s="1"/>
      <c r="AZ1643" s="1"/>
      <c r="BA1643" s="1"/>
      <c r="BB1643" s="1"/>
      <c r="BC1643" s="1"/>
      <c r="BD1643" s="1"/>
      <c r="BE1643" s="1"/>
      <c r="BG1643" s="1"/>
      <c r="BH1643" s="1"/>
    </row>
    <row r="1644" spans="1:60" ht="15" customHeight="1" x14ac:dyDescent="0.25">
      <c r="A1644" s="105">
        <f t="shared" si="1206"/>
        <v>45785</v>
      </c>
      <c r="B1644" s="106">
        <f t="shared" si="1193"/>
        <v>397.90857959867361</v>
      </c>
      <c r="C1644" s="2">
        <f t="shared" si="1207"/>
        <v>299.38744400000002</v>
      </c>
      <c r="D1644" s="2">
        <f t="shared" si="1208"/>
        <v>116.52266023000007</v>
      </c>
      <c r="E1644" s="106">
        <f t="shared" si="1194"/>
        <v>182.86478376999995</v>
      </c>
      <c r="F1644" s="21">
        <f t="shared" si="1209"/>
        <v>7245.38</v>
      </c>
      <c r="G1644" s="108">
        <f t="shared" si="1210"/>
        <v>7275.81</v>
      </c>
      <c r="H1644" s="109">
        <f t="shared" si="1224"/>
        <v>45742</v>
      </c>
      <c r="I1644" s="109">
        <f t="shared" si="1219"/>
        <v>45773</v>
      </c>
      <c r="J1644" s="110">
        <f t="shared" si="1195"/>
        <v>4.1999177406844002E-3</v>
      </c>
      <c r="K1644" s="117">
        <f t="shared" si="1220"/>
        <v>45802</v>
      </c>
      <c r="L1644" s="178">
        <f t="shared" si="1222"/>
        <v>30</v>
      </c>
      <c r="M1644" s="178">
        <f t="shared" si="1192"/>
        <v>13</v>
      </c>
      <c r="N1644" s="106">
        <f t="shared" si="1196"/>
        <v>1.0018178</v>
      </c>
      <c r="O1644" s="111">
        <f t="shared" si="1226"/>
        <v>1.0056002500000001</v>
      </c>
      <c r="P1644" s="111">
        <f t="shared" si="1211"/>
        <v>1.3356479388916942</v>
      </c>
      <c r="Q1644" s="106">
        <f t="shared" si="1225"/>
        <v>1.3380758699999999</v>
      </c>
      <c r="R1644" s="106">
        <f t="shared" si="1212"/>
        <v>1.30894008</v>
      </c>
      <c r="S1644" s="106">
        <f t="shared" si="1197"/>
        <v>391.88022489999997</v>
      </c>
      <c r="T1644" s="106">
        <f t="shared" si="1198"/>
        <v>35.998519973269033</v>
      </c>
      <c r="U1644" s="106">
        <f t="shared" si="1199"/>
        <v>61.822170865404601</v>
      </c>
      <c r="V1644" s="106">
        <f t="shared" si="1200"/>
        <v>397.20813483867363</v>
      </c>
      <c r="W1644" s="19">
        <f t="shared" si="1218"/>
        <v>0</v>
      </c>
      <c r="X1644" s="2">
        <f t="shared" si="1201"/>
        <v>0</v>
      </c>
      <c r="Y1644" s="4">
        <f t="shared" si="1202"/>
        <v>0</v>
      </c>
      <c r="Z1644" s="106">
        <f t="shared" si="1216"/>
        <v>0</v>
      </c>
      <c r="AA1644" s="114">
        <f t="shared" si="1213"/>
        <v>0.05</v>
      </c>
      <c r="AB1644" s="112">
        <f t="shared" si="1203"/>
        <v>13</v>
      </c>
      <c r="AC1644" s="178">
        <f t="shared" si="1221"/>
        <v>30</v>
      </c>
      <c r="AD1644" s="11">
        <f t="shared" si="1214"/>
        <v>1.0017634200000001</v>
      </c>
      <c r="AE1644" s="106">
        <f t="shared" si="1217"/>
        <v>0.69104942000000003</v>
      </c>
      <c r="AF1644" s="106">
        <f t="shared" si="1204"/>
        <v>0.70044476</v>
      </c>
      <c r="AG1644" s="106">
        <f t="shared" si="1205"/>
        <v>0</v>
      </c>
      <c r="AH1644" s="115" t="str">
        <f t="shared" si="1223"/>
        <v>A+J=</v>
      </c>
      <c r="AI1644" s="116">
        <f t="shared" si="1215"/>
        <v>45802</v>
      </c>
      <c r="AJ1644" s="10"/>
      <c r="AK1644" s="1"/>
      <c r="AL1644" s="10"/>
      <c r="AM1644" s="1"/>
      <c r="AN1644" s="1"/>
      <c r="AO1644" s="3"/>
      <c r="AP1644" s="3"/>
      <c r="AQ1644" s="4"/>
      <c r="AR1644" s="4"/>
      <c r="AS1644" s="4"/>
      <c r="AT1644" s="4"/>
      <c r="AU1644" s="4"/>
      <c r="AV1644" s="4"/>
      <c r="AW1644" s="1"/>
      <c r="AX1644" s="1"/>
      <c r="AY1644" s="1"/>
      <c r="AZ1644" s="1"/>
      <c r="BA1644" s="1"/>
      <c r="BB1644" s="1"/>
      <c r="BC1644" s="1"/>
      <c r="BD1644" s="1"/>
      <c r="BE1644" s="1"/>
      <c r="BG1644" s="1"/>
      <c r="BH1644" s="1"/>
    </row>
    <row r="1645" spans="1:60" ht="15" customHeight="1" x14ac:dyDescent="0.25">
      <c r="A1645" s="105">
        <f t="shared" si="1206"/>
        <v>45786</v>
      </c>
      <c r="B1645" s="106">
        <f t="shared" si="1193"/>
        <v>397.99676426864727</v>
      </c>
      <c r="C1645" s="2">
        <f t="shared" si="1207"/>
        <v>299.38744400000002</v>
      </c>
      <c r="D1645" s="2">
        <f t="shared" si="1208"/>
        <v>116.52266023000007</v>
      </c>
      <c r="E1645" s="106">
        <f t="shared" si="1194"/>
        <v>182.86478376999995</v>
      </c>
      <c r="F1645" s="21">
        <f t="shared" si="1209"/>
        <v>7245.38</v>
      </c>
      <c r="G1645" s="108">
        <f t="shared" si="1210"/>
        <v>7275.81</v>
      </c>
      <c r="H1645" s="109">
        <f t="shared" si="1224"/>
        <v>45742</v>
      </c>
      <c r="I1645" s="109">
        <f t="shared" si="1219"/>
        <v>45773</v>
      </c>
      <c r="J1645" s="110">
        <f t="shared" si="1195"/>
        <v>4.1999177406844002E-3</v>
      </c>
      <c r="K1645" s="117">
        <f t="shared" si="1220"/>
        <v>45802</v>
      </c>
      <c r="L1645" s="178">
        <f t="shared" si="1222"/>
        <v>30</v>
      </c>
      <c r="M1645" s="178">
        <f t="shared" si="1192"/>
        <v>14</v>
      </c>
      <c r="N1645" s="106">
        <f t="shared" si="1196"/>
        <v>1.00195777</v>
      </c>
      <c r="O1645" s="111">
        <f t="shared" si="1226"/>
        <v>1.0056002500000001</v>
      </c>
      <c r="P1645" s="111">
        <f t="shared" si="1211"/>
        <v>1.3356479388916942</v>
      </c>
      <c r="Q1645" s="106">
        <f t="shared" si="1225"/>
        <v>1.3382628299999999</v>
      </c>
      <c r="R1645" s="106">
        <f t="shared" si="1212"/>
        <v>1.30894008</v>
      </c>
      <c r="S1645" s="106">
        <f t="shared" si="1197"/>
        <v>391.88022489999997</v>
      </c>
      <c r="T1645" s="106">
        <f t="shared" si="1198"/>
        <v>35.998519973269033</v>
      </c>
      <c r="U1645" s="106">
        <f t="shared" si="1199"/>
        <v>61.856359265378231</v>
      </c>
      <c r="V1645" s="106">
        <f t="shared" si="1200"/>
        <v>397.24232323864726</v>
      </c>
      <c r="W1645" s="19">
        <f t="shared" si="1218"/>
        <v>0</v>
      </c>
      <c r="X1645" s="2">
        <f t="shared" si="1201"/>
        <v>0</v>
      </c>
      <c r="Y1645" s="4">
        <f t="shared" si="1202"/>
        <v>0</v>
      </c>
      <c r="Z1645" s="106">
        <f t="shared" si="1216"/>
        <v>0</v>
      </c>
      <c r="AA1645" s="114">
        <f t="shared" si="1213"/>
        <v>0.05</v>
      </c>
      <c r="AB1645" s="112">
        <f t="shared" si="1203"/>
        <v>14</v>
      </c>
      <c r="AC1645" s="178">
        <f t="shared" si="1221"/>
        <v>30</v>
      </c>
      <c r="AD1645" s="11">
        <f t="shared" si="1214"/>
        <v>1.0018991960000001</v>
      </c>
      <c r="AE1645" s="106">
        <f t="shared" si="1217"/>
        <v>0.74425735000000004</v>
      </c>
      <c r="AF1645" s="106">
        <f t="shared" si="1204"/>
        <v>0.75444102999999996</v>
      </c>
      <c r="AG1645" s="106">
        <f t="shared" si="1205"/>
        <v>0</v>
      </c>
      <c r="AH1645" s="115" t="str">
        <f t="shared" si="1223"/>
        <v>A+J=</v>
      </c>
      <c r="AI1645" s="116">
        <f t="shared" si="1215"/>
        <v>45802</v>
      </c>
      <c r="AJ1645" s="10"/>
      <c r="AK1645" s="1"/>
      <c r="AL1645" s="10"/>
      <c r="AM1645" s="1"/>
      <c r="AN1645" s="1"/>
      <c r="AO1645" s="3"/>
      <c r="AP1645" s="3"/>
      <c r="AQ1645" s="4"/>
      <c r="AR1645" s="4"/>
      <c r="AS1645" s="4"/>
      <c r="AT1645" s="4"/>
      <c r="AU1645" s="4"/>
      <c r="AV1645" s="4"/>
      <c r="AW1645" s="1"/>
      <c r="AX1645" s="1"/>
      <c r="AY1645" s="1"/>
      <c r="AZ1645" s="1"/>
      <c r="BA1645" s="1"/>
      <c r="BB1645" s="1"/>
      <c r="BC1645" s="1"/>
      <c r="BD1645" s="1"/>
      <c r="BE1645" s="1"/>
      <c r="BG1645" s="1"/>
      <c r="BH1645" s="1"/>
    </row>
    <row r="1646" spans="1:60" ht="15" customHeight="1" x14ac:dyDescent="0.25">
      <c r="A1646" s="105">
        <f t="shared" si="1206"/>
        <v>45787</v>
      </c>
      <c r="B1646" s="106">
        <f t="shared" si="1193"/>
        <v>398.08496575862097</v>
      </c>
      <c r="C1646" s="2">
        <f t="shared" si="1207"/>
        <v>299.38744400000002</v>
      </c>
      <c r="D1646" s="2">
        <f t="shared" si="1208"/>
        <v>116.52266023000007</v>
      </c>
      <c r="E1646" s="106">
        <f t="shared" si="1194"/>
        <v>182.86478376999995</v>
      </c>
      <c r="F1646" s="21">
        <f t="shared" si="1209"/>
        <v>7245.38</v>
      </c>
      <c r="G1646" s="108">
        <f t="shared" si="1210"/>
        <v>7275.81</v>
      </c>
      <c r="H1646" s="109">
        <f t="shared" si="1224"/>
        <v>45742</v>
      </c>
      <c r="I1646" s="109">
        <f t="shared" si="1219"/>
        <v>45773</v>
      </c>
      <c r="J1646" s="110">
        <f t="shared" si="1195"/>
        <v>4.1999177406844002E-3</v>
      </c>
      <c r="K1646" s="117">
        <f t="shared" si="1220"/>
        <v>45802</v>
      </c>
      <c r="L1646" s="178">
        <f t="shared" si="1222"/>
        <v>30</v>
      </c>
      <c r="M1646" s="178">
        <f t="shared" si="1192"/>
        <v>15</v>
      </c>
      <c r="N1646" s="106">
        <f t="shared" si="1196"/>
        <v>1.0020977499999999</v>
      </c>
      <c r="O1646" s="111">
        <f t="shared" si="1226"/>
        <v>1.0056002500000001</v>
      </c>
      <c r="P1646" s="111">
        <f t="shared" si="1211"/>
        <v>1.3356479388916942</v>
      </c>
      <c r="Q1646" s="106">
        <f t="shared" si="1225"/>
        <v>1.3384497900000001</v>
      </c>
      <c r="R1646" s="106">
        <f t="shared" si="1212"/>
        <v>1.30894008</v>
      </c>
      <c r="S1646" s="106">
        <f t="shared" si="1197"/>
        <v>391.88022489999997</v>
      </c>
      <c r="T1646" s="106">
        <f t="shared" si="1198"/>
        <v>35.998519973269033</v>
      </c>
      <c r="U1646" s="106">
        <f t="shared" si="1199"/>
        <v>61.890547665351903</v>
      </c>
      <c r="V1646" s="106">
        <f t="shared" si="1200"/>
        <v>397.27651163862095</v>
      </c>
      <c r="W1646" s="19">
        <f t="shared" si="1218"/>
        <v>0</v>
      </c>
      <c r="X1646" s="2">
        <f t="shared" si="1201"/>
        <v>0</v>
      </c>
      <c r="Y1646" s="4">
        <f t="shared" si="1202"/>
        <v>0</v>
      </c>
      <c r="Z1646" s="106">
        <f t="shared" si="1216"/>
        <v>0</v>
      </c>
      <c r="AA1646" s="114">
        <f t="shared" si="1213"/>
        <v>0.05</v>
      </c>
      <c r="AB1646" s="112">
        <f t="shared" si="1203"/>
        <v>15</v>
      </c>
      <c r="AC1646" s="178">
        <f t="shared" si="1221"/>
        <v>30</v>
      </c>
      <c r="AD1646" s="11">
        <f t="shared" si="1214"/>
        <v>1.0020349909999999</v>
      </c>
      <c r="AE1646" s="106">
        <f t="shared" si="1217"/>
        <v>0.79747272999999996</v>
      </c>
      <c r="AF1646" s="106">
        <f t="shared" si="1204"/>
        <v>0.80845412000000005</v>
      </c>
      <c r="AG1646" s="106">
        <f t="shared" si="1205"/>
        <v>0</v>
      </c>
      <c r="AH1646" s="115" t="str">
        <f t="shared" si="1223"/>
        <v>A+J=</v>
      </c>
      <c r="AI1646" s="116">
        <f t="shared" si="1215"/>
        <v>45802</v>
      </c>
      <c r="AJ1646" s="10"/>
      <c r="AK1646" s="1"/>
      <c r="AL1646" s="10"/>
      <c r="AM1646" s="1"/>
      <c r="AN1646" s="1"/>
      <c r="AO1646" s="3"/>
      <c r="AP1646" s="3"/>
      <c r="AQ1646" s="4"/>
      <c r="AR1646" s="4"/>
      <c r="AS1646" s="4"/>
      <c r="AT1646" s="4"/>
      <c r="AU1646" s="4"/>
      <c r="AV1646" s="4"/>
      <c r="AW1646" s="1"/>
      <c r="AX1646" s="1"/>
      <c r="AY1646" s="1"/>
      <c r="AZ1646" s="1"/>
      <c r="BA1646" s="1"/>
      <c r="BB1646" s="1"/>
      <c r="BC1646" s="1"/>
      <c r="BD1646" s="1"/>
      <c r="BE1646" s="1"/>
      <c r="BG1646" s="1"/>
      <c r="BH1646" s="1"/>
    </row>
    <row r="1647" spans="1:60" ht="15" customHeight="1" x14ac:dyDescent="0.25">
      <c r="A1647" s="105">
        <f t="shared" si="1206"/>
        <v>45788</v>
      </c>
      <c r="B1647" s="106">
        <f t="shared" si="1193"/>
        <v>398.17319142318593</v>
      </c>
      <c r="C1647" s="2">
        <f t="shared" si="1207"/>
        <v>299.38744400000002</v>
      </c>
      <c r="D1647" s="2">
        <f t="shared" si="1208"/>
        <v>116.52266023000007</v>
      </c>
      <c r="E1647" s="106">
        <f t="shared" si="1194"/>
        <v>182.86478376999995</v>
      </c>
      <c r="F1647" s="21">
        <f t="shared" si="1209"/>
        <v>7245.38</v>
      </c>
      <c r="G1647" s="108">
        <f t="shared" si="1210"/>
        <v>7275.81</v>
      </c>
      <c r="H1647" s="109">
        <f t="shared" si="1224"/>
        <v>45742</v>
      </c>
      <c r="I1647" s="109">
        <f t="shared" si="1219"/>
        <v>45773</v>
      </c>
      <c r="J1647" s="110">
        <f t="shared" si="1195"/>
        <v>4.1999177406844002E-3</v>
      </c>
      <c r="K1647" s="117">
        <f t="shared" si="1220"/>
        <v>45802</v>
      </c>
      <c r="L1647" s="178">
        <f t="shared" si="1222"/>
        <v>30</v>
      </c>
      <c r="M1647" s="178">
        <f t="shared" si="1192"/>
        <v>16</v>
      </c>
      <c r="N1647" s="106">
        <f t="shared" si="1196"/>
        <v>1.0022377600000001</v>
      </c>
      <c r="O1647" s="111">
        <f t="shared" si="1226"/>
        <v>1.0056002500000001</v>
      </c>
      <c r="P1647" s="111">
        <f t="shared" si="1211"/>
        <v>1.3356479388916942</v>
      </c>
      <c r="Q1647" s="106">
        <f t="shared" si="1225"/>
        <v>1.33863679</v>
      </c>
      <c r="R1647" s="106">
        <f t="shared" si="1212"/>
        <v>1.30894008</v>
      </c>
      <c r="S1647" s="106">
        <f t="shared" si="1197"/>
        <v>391.88022489999997</v>
      </c>
      <c r="T1647" s="106">
        <f t="shared" si="1198"/>
        <v>35.998519973269033</v>
      </c>
      <c r="U1647" s="106">
        <f t="shared" si="1199"/>
        <v>61.924743379916883</v>
      </c>
      <c r="V1647" s="106">
        <f t="shared" si="1200"/>
        <v>397.31070735318593</v>
      </c>
      <c r="W1647" s="19">
        <f t="shared" si="1218"/>
        <v>0</v>
      </c>
      <c r="X1647" s="2">
        <f t="shared" si="1201"/>
        <v>0</v>
      </c>
      <c r="Y1647" s="4">
        <f t="shared" si="1202"/>
        <v>0</v>
      </c>
      <c r="Z1647" s="106">
        <f t="shared" si="1216"/>
        <v>0</v>
      </c>
      <c r="AA1647" s="114">
        <f t="shared" si="1213"/>
        <v>0.05</v>
      </c>
      <c r="AB1647" s="112">
        <f t="shared" si="1203"/>
        <v>16</v>
      </c>
      <c r="AC1647" s="178">
        <f t="shared" si="1221"/>
        <v>30</v>
      </c>
      <c r="AD1647" s="11">
        <f t="shared" si="1214"/>
        <v>1.002170805</v>
      </c>
      <c r="AE1647" s="106">
        <f t="shared" si="1217"/>
        <v>0.85069554999999997</v>
      </c>
      <c r="AF1647" s="106">
        <f t="shared" si="1204"/>
        <v>0.86248407000000005</v>
      </c>
      <c r="AG1647" s="106">
        <f t="shared" si="1205"/>
        <v>0</v>
      </c>
      <c r="AH1647" s="115" t="str">
        <f t="shared" si="1223"/>
        <v>A+J=</v>
      </c>
      <c r="AI1647" s="116">
        <f t="shared" si="1215"/>
        <v>45802</v>
      </c>
      <c r="AJ1647" s="10"/>
      <c r="AK1647" s="1"/>
      <c r="AL1647" s="10"/>
      <c r="AM1647" s="1"/>
      <c r="AN1647" s="1"/>
      <c r="AO1647" s="3"/>
      <c r="AP1647" s="3"/>
      <c r="AQ1647" s="4"/>
      <c r="AR1647" s="4"/>
      <c r="AS1647" s="4"/>
      <c r="AT1647" s="4"/>
      <c r="AU1647" s="4"/>
      <c r="AV1647" s="4"/>
      <c r="AW1647" s="1"/>
      <c r="AX1647" s="1"/>
      <c r="AY1647" s="1"/>
      <c r="AZ1647" s="1"/>
      <c r="BA1647" s="1"/>
      <c r="BB1647" s="1"/>
      <c r="BC1647" s="1"/>
      <c r="BD1647" s="1"/>
      <c r="BE1647" s="1"/>
      <c r="BG1647" s="1"/>
      <c r="BH1647" s="1"/>
    </row>
    <row r="1648" spans="1:60" ht="15" customHeight="1" x14ac:dyDescent="0.25">
      <c r="A1648" s="105">
        <f t="shared" si="1206"/>
        <v>45789</v>
      </c>
      <c r="B1648" s="106">
        <f t="shared" si="1193"/>
        <v>398.26143862369446</v>
      </c>
      <c r="C1648" s="2">
        <f t="shared" si="1207"/>
        <v>299.38744400000002</v>
      </c>
      <c r="D1648" s="2">
        <f t="shared" si="1208"/>
        <v>116.52266023000007</v>
      </c>
      <c r="E1648" s="106">
        <f t="shared" si="1194"/>
        <v>182.86478376999995</v>
      </c>
      <c r="F1648" s="21">
        <f t="shared" si="1209"/>
        <v>7245.38</v>
      </c>
      <c r="G1648" s="108">
        <f t="shared" si="1210"/>
        <v>7275.81</v>
      </c>
      <c r="H1648" s="109">
        <f t="shared" si="1224"/>
        <v>45742</v>
      </c>
      <c r="I1648" s="109">
        <f t="shared" si="1219"/>
        <v>45773</v>
      </c>
      <c r="J1648" s="110">
        <f t="shared" si="1195"/>
        <v>4.1999177406844002E-3</v>
      </c>
      <c r="K1648" s="117">
        <f t="shared" si="1220"/>
        <v>45802</v>
      </c>
      <c r="L1648" s="178">
        <f t="shared" si="1222"/>
        <v>30</v>
      </c>
      <c r="M1648" s="178">
        <f t="shared" si="1192"/>
        <v>17</v>
      </c>
      <c r="N1648" s="106">
        <f t="shared" si="1196"/>
        <v>1.0023777899999999</v>
      </c>
      <c r="O1648" s="111">
        <f t="shared" si="1226"/>
        <v>1.0056002500000001</v>
      </c>
      <c r="P1648" s="111">
        <f t="shared" si="1211"/>
        <v>1.3356479388916942</v>
      </c>
      <c r="Q1648" s="106">
        <f t="shared" si="1225"/>
        <v>1.33882382</v>
      </c>
      <c r="R1648" s="106">
        <f t="shared" si="1212"/>
        <v>1.30894008</v>
      </c>
      <c r="S1648" s="106">
        <f t="shared" si="1197"/>
        <v>391.88022489999997</v>
      </c>
      <c r="T1648" s="106">
        <f t="shared" si="1198"/>
        <v>35.998519973269033</v>
      </c>
      <c r="U1648" s="106">
        <f t="shared" si="1199"/>
        <v>61.958944580425381</v>
      </c>
      <c r="V1648" s="106">
        <f t="shared" si="1200"/>
        <v>397.34490855369444</v>
      </c>
      <c r="W1648" s="19">
        <f t="shared" si="1218"/>
        <v>0</v>
      </c>
      <c r="X1648" s="2">
        <f t="shared" si="1201"/>
        <v>0</v>
      </c>
      <c r="Y1648" s="4">
        <f t="shared" si="1202"/>
        <v>0</v>
      </c>
      <c r="Z1648" s="106">
        <f t="shared" si="1216"/>
        <v>0</v>
      </c>
      <c r="AA1648" s="114">
        <f t="shared" si="1213"/>
        <v>0.05</v>
      </c>
      <c r="AB1648" s="112">
        <f t="shared" si="1203"/>
        <v>17</v>
      </c>
      <c r="AC1648" s="178">
        <f t="shared" si="1221"/>
        <v>30</v>
      </c>
      <c r="AD1648" s="11">
        <f t="shared" si="1214"/>
        <v>1.0023066359999999</v>
      </c>
      <c r="AE1648" s="106">
        <f t="shared" si="1217"/>
        <v>0.90392503000000002</v>
      </c>
      <c r="AF1648" s="106">
        <f t="shared" si="1204"/>
        <v>0.91653006999999997</v>
      </c>
      <c r="AG1648" s="106">
        <f t="shared" si="1205"/>
        <v>0</v>
      </c>
      <c r="AH1648" s="115" t="str">
        <f t="shared" si="1223"/>
        <v>A+J=</v>
      </c>
      <c r="AI1648" s="116">
        <f t="shared" si="1215"/>
        <v>45802</v>
      </c>
      <c r="AJ1648" s="10"/>
      <c r="AK1648" s="1"/>
      <c r="AL1648" s="10"/>
      <c r="AM1648" s="1"/>
      <c r="AN1648" s="1"/>
      <c r="AO1648" s="3"/>
      <c r="AP1648" s="3"/>
      <c r="AQ1648" s="4"/>
      <c r="AR1648" s="4"/>
      <c r="AS1648" s="4"/>
      <c r="AT1648" s="4"/>
      <c r="AU1648" s="4"/>
      <c r="AV1648" s="4"/>
      <c r="AW1648" s="1"/>
      <c r="AX1648" s="1"/>
      <c r="AY1648" s="1"/>
      <c r="AZ1648" s="1"/>
      <c r="BA1648" s="1"/>
      <c r="BB1648" s="1"/>
      <c r="BC1648" s="1"/>
      <c r="BD1648" s="1"/>
      <c r="BE1648" s="1"/>
      <c r="BG1648" s="1"/>
      <c r="BH1648" s="1"/>
    </row>
    <row r="1649" spans="1:60" ht="15" customHeight="1" x14ac:dyDescent="0.25">
      <c r="A1649" s="105">
        <f t="shared" si="1206"/>
        <v>45790</v>
      </c>
      <c r="B1649" s="106">
        <f t="shared" si="1193"/>
        <v>398.34970633149862</v>
      </c>
      <c r="C1649" s="2">
        <f t="shared" si="1207"/>
        <v>299.38744400000002</v>
      </c>
      <c r="D1649" s="2">
        <f t="shared" si="1208"/>
        <v>116.52266023000007</v>
      </c>
      <c r="E1649" s="106">
        <f t="shared" si="1194"/>
        <v>182.86478376999995</v>
      </c>
      <c r="F1649" s="21">
        <f t="shared" si="1209"/>
        <v>7245.38</v>
      </c>
      <c r="G1649" s="108">
        <f t="shared" si="1210"/>
        <v>7275.81</v>
      </c>
      <c r="H1649" s="109">
        <f t="shared" si="1224"/>
        <v>45742</v>
      </c>
      <c r="I1649" s="109">
        <f t="shared" si="1219"/>
        <v>45773</v>
      </c>
      <c r="J1649" s="110">
        <f t="shared" si="1195"/>
        <v>4.1999177406844002E-3</v>
      </c>
      <c r="K1649" s="117">
        <f t="shared" si="1220"/>
        <v>45802</v>
      </c>
      <c r="L1649" s="178">
        <f t="shared" si="1222"/>
        <v>30</v>
      </c>
      <c r="M1649" s="178">
        <f t="shared" ref="M1649:M1712" si="1227">L1649-(K1649-A1649)</f>
        <v>18</v>
      </c>
      <c r="N1649" s="106">
        <f t="shared" si="1196"/>
        <v>1.0025178299999999</v>
      </c>
      <c r="O1649" s="111">
        <f t="shared" si="1226"/>
        <v>1.0056002500000001</v>
      </c>
      <c r="P1649" s="111">
        <f t="shared" si="1211"/>
        <v>1.3356479388916942</v>
      </c>
      <c r="Q1649" s="106">
        <f t="shared" si="1225"/>
        <v>1.3390108700000001</v>
      </c>
      <c r="R1649" s="106">
        <f t="shared" si="1212"/>
        <v>1.30894008</v>
      </c>
      <c r="S1649" s="106">
        <f t="shared" si="1197"/>
        <v>391.88022489999997</v>
      </c>
      <c r="T1649" s="106">
        <f t="shared" si="1198"/>
        <v>35.998519973269033</v>
      </c>
      <c r="U1649" s="106">
        <f t="shared" si="1199"/>
        <v>61.993149438229572</v>
      </c>
      <c r="V1649" s="106">
        <f t="shared" si="1200"/>
        <v>397.37911341149862</v>
      </c>
      <c r="W1649" s="19">
        <f t="shared" si="1218"/>
        <v>0</v>
      </c>
      <c r="X1649" s="2">
        <f t="shared" si="1201"/>
        <v>0</v>
      </c>
      <c r="Y1649" s="4">
        <f t="shared" si="1202"/>
        <v>0</v>
      </c>
      <c r="Z1649" s="106">
        <f t="shared" si="1216"/>
        <v>0</v>
      </c>
      <c r="AA1649" s="114">
        <f t="shared" si="1213"/>
        <v>0.05</v>
      </c>
      <c r="AB1649" s="112">
        <f t="shared" si="1203"/>
        <v>18</v>
      </c>
      <c r="AC1649" s="178">
        <f t="shared" si="1221"/>
        <v>30</v>
      </c>
      <c r="AD1649" s="11">
        <f t="shared" si="1214"/>
        <v>1.0024424860000001</v>
      </c>
      <c r="AE1649" s="106">
        <f t="shared" si="1217"/>
        <v>0.95716195999999998</v>
      </c>
      <c r="AF1649" s="106">
        <f t="shared" si="1204"/>
        <v>0.97059291999999997</v>
      </c>
      <c r="AG1649" s="106">
        <f t="shared" si="1205"/>
        <v>0</v>
      </c>
      <c r="AH1649" s="115" t="str">
        <f t="shared" si="1223"/>
        <v>A+J=</v>
      </c>
      <c r="AI1649" s="116">
        <f t="shared" si="1215"/>
        <v>45802</v>
      </c>
      <c r="AJ1649" s="10"/>
      <c r="AK1649" s="1"/>
      <c r="AL1649" s="10"/>
      <c r="AM1649" s="1"/>
      <c r="AN1649" s="1"/>
      <c r="AO1649" s="3"/>
      <c r="AP1649" s="3"/>
      <c r="AQ1649" s="4"/>
      <c r="AR1649" s="4"/>
      <c r="AS1649" s="4"/>
      <c r="AT1649" s="4"/>
      <c r="AU1649" s="4"/>
      <c r="AV1649" s="4"/>
      <c r="AW1649" s="1"/>
      <c r="AX1649" s="1"/>
      <c r="AY1649" s="1"/>
      <c r="AZ1649" s="1"/>
      <c r="BA1649" s="1"/>
      <c r="BB1649" s="1"/>
      <c r="BC1649" s="1"/>
      <c r="BD1649" s="1"/>
      <c r="BE1649" s="1"/>
      <c r="BG1649" s="1"/>
      <c r="BH1649" s="1"/>
    </row>
    <row r="1650" spans="1:60" ht="15" customHeight="1" x14ac:dyDescent="0.25">
      <c r="A1650" s="105">
        <f t="shared" si="1206"/>
        <v>45791</v>
      </c>
      <c r="B1650" s="106">
        <f t="shared" si="1193"/>
        <v>398.43799638524627</v>
      </c>
      <c r="C1650" s="2">
        <f t="shared" si="1207"/>
        <v>299.38744400000002</v>
      </c>
      <c r="D1650" s="2">
        <f t="shared" si="1208"/>
        <v>116.52266023000007</v>
      </c>
      <c r="E1650" s="106">
        <f t="shared" si="1194"/>
        <v>182.86478376999995</v>
      </c>
      <c r="F1650" s="21">
        <f t="shared" si="1209"/>
        <v>7245.38</v>
      </c>
      <c r="G1650" s="108">
        <f t="shared" si="1210"/>
        <v>7275.81</v>
      </c>
      <c r="H1650" s="109">
        <f t="shared" si="1224"/>
        <v>45742</v>
      </c>
      <c r="I1650" s="109">
        <f t="shared" si="1219"/>
        <v>45773</v>
      </c>
      <c r="J1650" s="110">
        <f t="shared" si="1195"/>
        <v>4.1999177406844002E-3</v>
      </c>
      <c r="K1650" s="117">
        <f t="shared" si="1220"/>
        <v>45802</v>
      </c>
      <c r="L1650" s="178">
        <f t="shared" si="1222"/>
        <v>30</v>
      </c>
      <c r="M1650" s="178">
        <f t="shared" si="1227"/>
        <v>19</v>
      </c>
      <c r="N1650" s="106">
        <f t="shared" si="1196"/>
        <v>1.0026579</v>
      </c>
      <c r="O1650" s="111">
        <f t="shared" si="1226"/>
        <v>1.0056002500000001</v>
      </c>
      <c r="P1650" s="111">
        <f t="shared" si="1211"/>
        <v>1.3356479388916942</v>
      </c>
      <c r="Q1650" s="106">
        <f t="shared" si="1225"/>
        <v>1.33919795</v>
      </c>
      <c r="R1650" s="106">
        <f t="shared" si="1212"/>
        <v>1.30894008</v>
      </c>
      <c r="S1650" s="106">
        <f t="shared" si="1197"/>
        <v>391.88022489999997</v>
      </c>
      <c r="T1650" s="106">
        <f t="shared" si="1198"/>
        <v>35.998519973269033</v>
      </c>
      <c r="U1650" s="106">
        <f t="shared" si="1199"/>
        <v>62.027359781977246</v>
      </c>
      <c r="V1650" s="106">
        <f t="shared" si="1200"/>
        <v>397.41332375524627</v>
      </c>
      <c r="W1650" s="19">
        <f t="shared" si="1218"/>
        <v>0</v>
      </c>
      <c r="X1650" s="2">
        <f t="shared" si="1201"/>
        <v>0</v>
      </c>
      <c r="Y1650" s="4">
        <f t="shared" si="1202"/>
        <v>0</v>
      </c>
      <c r="Z1650" s="106">
        <f t="shared" si="1216"/>
        <v>0</v>
      </c>
      <c r="AA1650" s="114">
        <f t="shared" si="1213"/>
        <v>0.05</v>
      </c>
      <c r="AB1650" s="112">
        <f t="shared" si="1203"/>
        <v>19</v>
      </c>
      <c r="AC1650" s="178">
        <f t="shared" si="1221"/>
        <v>30</v>
      </c>
      <c r="AD1650" s="11">
        <f t="shared" si="1214"/>
        <v>1.002578355</v>
      </c>
      <c r="AE1650" s="106">
        <f t="shared" si="1217"/>
        <v>1.0104063299999999</v>
      </c>
      <c r="AF1650" s="106">
        <f t="shared" si="1204"/>
        <v>1.02467263</v>
      </c>
      <c r="AG1650" s="106">
        <f t="shared" si="1205"/>
        <v>0</v>
      </c>
      <c r="AH1650" s="115" t="str">
        <f t="shared" si="1223"/>
        <v>A+J=</v>
      </c>
      <c r="AI1650" s="116">
        <f t="shared" si="1215"/>
        <v>45802</v>
      </c>
      <c r="AJ1650" s="10"/>
      <c r="AK1650" s="1"/>
      <c r="AL1650" s="10"/>
      <c r="AM1650" s="1"/>
      <c r="AN1650" s="1"/>
      <c r="AO1650" s="3"/>
      <c r="AP1650" s="3"/>
      <c r="AQ1650" s="4"/>
      <c r="AR1650" s="4"/>
      <c r="AS1650" s="4"/>
      <c r="AT1650" s="4"/>
      <c r="AU1650" s="4"/>
      <c r="AV1650" s="4"/>
      <c r="AW1650" s="1"/>
      <c r="AX1650" s="1"/>
      <c r="AY1650" s="1"/>
      <c r="AZ1650" s="1"/>
      <c r="BA1650" s="1"/>
      <c r="BB1650" s="1"/>
      <c r="BC1650" s="1"/>
      <c r="BD1650" s="1"/>
      <c r="BE1650" s="1"/>
      <c r="BG1650" s="1"/>
      <c r="BH1650" s="1"/>
    </row>
    <row r="1651" spans="1:60" ht="15" customHeight="1" x14ac:dyDescent="0.25">
      <c r="A1651" s="105">
        <f t="shared" si="1206"/>
        <v>45792</v>
      </c>
      <c r="B1651" s="106">
        <f t="shared" si="1193"/>
        <v>398.52630654628967</v>
      </c>
      <c r="C1651" s="2">
        <f t="shared" si="1207"/>
        <v>299.38744400000002</v>
      </c>
      <c r="D1651" s="2">
        <f t="shared" si="1208"/>
        <v>116.52266023000007</v>
      </c>
      <c r="E1651" s="106">
        <f t="shared" si="1194"/>
        <v>182.86478376999995</v>
      </c>
      <c r="F1651" s="21">
        <f t="shared" si="1209"/>
        <v>7245.38</v>
      </c>
      <c r="G1651" s="108">
        <f t="shared" si="1210"/>
        <v>7275.81</v>
      </c>
      <c r="H1651" s="109">
        <f t="shared" si="1224"/>
        <v>45742</v>
      </c>
      <c r="I1651" s="109">
        <f t="shared" si="1219"/>
        <v>45773</v>
      </c>
      <c r="J1651" s="110">
        <f t="shared" si="1195"/>
        <v>4.1999177406844002E-3</v>
      </c>
      <c r="K1651" s="117">
        <f t="shared" si="1220"/>
        <v>45802</v>
      </c>
      <c r="L1651" s="178">
        <f t="shared" si="1222"/>
        <v>30</v>
      </c>
      <c r="M1651" s="178">
        <f t="shared" si="1227"/>
        <v>20</v>
      </c>
      <c r="N1651" s="106">
        <f t="shared" si="1196"/>
        <v>1.00279798</v>
      </c>
      <c r="O1651" s="111">
        <f t="shared" si="1226"/>
        <v>1.0056002500000001</v>
      </c>
      <c r="P1651" s="111">
        <f t="shared" si="1211"/>
        <v>1.3356479388916942</v>
      </c>
      <c r="Q1651" s="106">
        <f t="shared" si="1225"/>
        <v>1.33938505</v>
      </c>
      <c r="R1651" s="106">
        <f t="shared" si="1212"/>
        <v>1.30894008</v>
      </c>
      <c r="S1651" s="106">
        <f t="shared" si="1197"/>
        <v>391.88022489999997</v>
      </c>
      <c r="T1651" s="106">
        <f t="shared" si="1198"/>
        <v>35.998519973269033</v>
      </c>
      <c r="U1651" s="106">
        <f t="shared" si="1199"/>
        <v>62.061573783020613</v>
      </c>
      <c r="V1651" s="106">
        <f t="shared" si="1200"/>
        <v>397.44753775628965</v>
      </c>
      <c r="W1651" s="19">
        <f t="shared" si="1218"/>
        <v>0</v>
      </c>
      <c r="X1651" s="2">
        <f t="shared" si="1201"/>
        <v>0</v>
      </c>
      <c r="Y1651" s="4">
        <f t="shared" si="1202"/>
        <v>0</v>
      </c>
      <c r="Z1651" s="106">
        <f t="shared" si="1216"/>
        <v>0</v>
      </c>
      <c r="AA1651" s="114">
        <f t="shared" si="1213"/>
        <v>0.05</v>
      </c>
      <c r="AB1651" s="112">
        <f t="shared" si="1203"/>
        <v>20</v>
      </c>
      <c r="AC1651" s="178">
        <f t="shared" si="1221"/>
        <v>30</v>
      </c>
      <c r="AD1651" s="11">
        <f t="shared" si="1214"/>
        <v>1.0027142419999999</v>
      </c>
      <c r="AE1651" s="106">
        <f t="shared" si="1217"/>
        <v>1.0636577599999999</v>
      </c>
      <c r="AF1651" s="106">
        <f t="shared" si="1204"/>
        <v>1.07876879</v>
      </c>
      <c r="AG1651" s="106">
        <f t="shared" si="1205"/>
        <v>0</v>
      </c>
      <c r="AH1651" s="115" t="str">
        <f t="shared" si="1223"/>
        <v>A+J=</v>
      </c>
      <c r="AI1651" s="116">
        <f t="shared" si="1215"/>
        <v>45802</v>
      </c>
      <c r="AJ1651" s="10"/>
      <c r="AK1651" s="1"/>
      <c r="AL1651" s="10"/>
      <c r="AM1651" s="1"/>
      <c r="AN1651" s="1"/>
      <c r="AO1651" s="3"/>
      <c r="AP1651" s="3"/>
      <c r="AQ1651" s="4"/>
      <c r="AR1651" s="4"/>
      <c r="AS1651" s="4"/>
      <c r="AT1651" s="4"/>
      <c r="AU1651" s="4"/>
      <c r="AV1651" s="4"/>
      <c r="AW1651" s="1"/>
      <c r="AX1651" s="1"/>
      <c r="AY1651" s="1"/>
      <c r="AZ1651" s="1"/>
      <c r="BA1651" s="1"/>
      <c r="BB1651" s="1"/>
      <c r="BC1651" s="1"/>
      <c r="BD1651" s="1"/>
      <c r="BE1651" s="1"/>
      <c r="BG1651" s="1"/>
      <c r="BH1651" s="1"/>
    </row>
    <row r="1652" spans="1:60" ht="15" customHeight="1" x14ac:dyDescent="0.25">
      <c r="A1652" s="105">
        <f t="shared" si="1206"/>
        <v>45793</v>
      </c>
      <c r="B1652" s="106">
        <f t="shared" si="1193"/>
        <v>398.61464051192439</v>
      </c>
      <c r="C1652" s="2">
        <f t="shared" si="1207"/>
        <v>299.38744400000002</v>
      </c>
      <c r="D1652" s="2">
        <f t="shared" si="1208"/>
        <v>116.52266023000007</v>
      </c>
      <c r="E1652" s="106">
        <f t="shared" si="1194"/>
        <v>182.86478376999995</v>
      </c>
      <c r="F1652" s="21">
        <f t="shared" si="1209"/>
        <v>7245.38</v>
      </c>
      <c r="G1652" s="108">
        <f t="shared" si="1210"/>
        <v>7275.81</v>
      </c>
      <c r="H1652" s="109">
        <f t="shared" si="1224"/>
        <v>45742</v>
      </c>
      <c r="I1652" s="109">
        <f t="shared" si="1219"/>
        <v>45773</v>
      </c>
      <c r="J1652" s="110">
        <f t="shared" si="1195"/>
        <v>4.1999177406844002E-3</v>
      </c>
      <c r="K1652" s="117">
        <f t="shared" si="1220"/>
        <v>45802</v>
      </c>
      <c r="L1652" s="178">
        <f t="shared" si="1222"/>
        <v>30</v>
      </c>
      <c r="M1652" s="178">
        <f t="shared" si="1227"/>
        <v>21</v>
      </c>
      <c r="N1652" s="106">
        <f t="shared" si="1196"/>
        <v>1.00293809</v>
      </c>
      <c r="O1652" s="111">
        <f t="shared" si="1226"/>
        <v>1.0056002500000001</v>
      </c>
      <c r="P1652" s="111">
        <f t="shared" si="1211"/>
        <v>1.3356479388916942</v>
      </c>
      <c r="Q1652" s="106">
        <f t="shared" si="1225"/>
        <v>1.3395721899999999</v>
      </c>
      <c r="R1652" s="106">
        <f t="shared" si="1212"/>
        <v>1.30894008</v>
      </c>
      <c r="S1652" s="106">
        <f t="shared" si="1197"/>
        <v>391.88022489999997</v>
      </c>
      <c r="T1652" s="106">
        <f t="shared" si="1198"/>
        <v>35.998519973269033</v>
      </c>
      <c r="U1652" s="106">
        <f t="shared" si="1199"/>
        <v>62.09579509865533</v>
      </c>
      <c r="V1652" s="106">
        <f t="shared" si="1200"/>
        <v>397.48175907192439</v>
      </c>
      <c r="W1652" s="19">
        <f t="shared" si="1218"/>
        <v>0</v>
      </c>
      <c r="X1652" s="2">
        <f t="shared" si="1201"/>
        <v>0</v>
      </c>
      <c r="Y1652" s="4">
        <f t="shared" si="1202"/>
        <v>0</v>
      </c>
      <c r="Z1652" s="106">
        <f t="shared" si="1216"/>
        <v>0</v>
      </c>
      <c r="AA1652" s="114">
        <f t="shared" si="1213"/>
        <v>0.05</v>
      </c>
      <c r="AB1652" s="112">
        <f t="shared" si="1203"/>
        <v>21</v>
      </c>
      <c r="AC1652" s="178">
        <f t="shared" si="1221"/>
        <v>30</v>
      </c>
      <c r="AD1652" s="11">
        <f t="shared" si="1214"/>
        <v>1.002850147</v>
      </c>
      <c r="AE1652" s="106">
        <f t="shared" si="1217"/>
        <v>1.1169162399999999</v>
      </c>
      <c r="AF1652" s="106">
        <f t="shared" si="1204"/>
        <v>1.13288144</v>
      </c>
      <c r="AG1652" s="106">
        <f t="shared" si="1205"/>
        <v>0</v>
      </c>
      <c r="AH1652" s="115" t="str">
        <f t="shared" si="1223"/>
        <v>A+J=</v>
      </c>
      <c r="AI1652" s="116">
        <f t="shared" si="1215"/>
        <v>45802</v>
      </c>
      <c r="AJ1652" s="10"/>
      <c r="AK1652" s="1"/>
      <c r="AL1652" s="10"/>
      <c r="AM1652" s="1"/>
      <c r="AN1652" s="1"/>
      <c r="AO1652" s="3"/>
      <c r="AP1652" s="3"/>
      <c r="AQ1652" s="4"/>
      <c r="AR1652" s="4"/>
      <c r="AS1652" s="4"/>
      <c r="AT1652" s="4"/>
      <c r="AU1652" s="4"/>
      <c r="AV1652" s="4"/>
      <c r="AW1652" s="1"/>
      <c r="AX1652" s="1"/>
      <c r="AY1652" s="1"/>
      <c r="AZ1652" s="1"/>
      <c r="BA1652" s="1"/>
      <c r="BB1652" s="1"/>
      <c r="BC1652" s="1"/>
      <c r="BD1652" s="1"/>
      <c r="BE1652" s="1"/>
      <c r="BG1652" s="1"/>
      <c r="BH1652" s="1"/>
    </row>
    <row r="1653" spans="1:60" ht="15" customHeight="1" x14ac:dyDescent="0.25">
      <c r="A1653" s="105">
        <f t="shared" si="1206"/>
        <v>45794</v>
      </c>
      <c r="B1653" s="106">
        <f t="shared" si="1193"/>
        <v>398.70299315620696</v>
      </c>
      <c r="C1653" s="2">
        <f t="shared" si="1207"/>
        <v>299.38744400000002</v>
      </c>
      <c r="D1653" s="2">
        <f t="shared" si="1208"/>
        <v>116.52266023000007</v>
      </c>
      <c r="E1653" s="106">
        <f t="shared" si="1194"/>
        <v>182.86478376999995</v>
      </c>
      <c r="F1653" s="21">
        <f t="shared" si="1209"/>
        <v>7245.38</v>
      </c>
      <c r="G1653" s="108">
        <f t="shared" si="1210"/>
        <v>7275.81</v>
      </c>
      <c r="H1653" s="109">
        <f t="shared" si="1224"/>
        <v>45742</v>
      </c>
      <c r="I1653" s="109">
        <f t="shared" si="1219"/>
        <v>45773</v>
      </c>
      <c r="J1653" s="110">
        <f t="shared" si="1195"/>
        <v>4.1999177406844002E-3</v>
      </c>
      <c r="K1653" s="117">
        <f t="shared" si="1220"/>
        <v>45802</v>
      </c>
      <c r="L1653" s="178">
        <f t="shared" si="1222"/>
        <v>30</v>
      </c>
      <c r="M1653" s="178">
        <f t="shared" si="1227"/>
        <v>22</v>
      </c>
      <c r="N1653" s="106">
        <f t="shared" si="1196"/>
        <v>1.00307821</v>
      </c>
      <c r="O1653" s="111">
        <f t="shared" si="1226"/>
        <v>1.0056002500000001</v>
      </c>
      <c r="P1653" s="111">
        <f t="shared" si="1211"/>
        <v>1.3356479388916942</v>
      </c>
      <c r="Q1653" s="106">
        <f t="shared" si="1225"/>
        <v>1.3397593400000001</v>
      </c>
      <c r="R1653" s="106">
        <f t="shared" si="1212"/>
        <v>1.30894008</v>
      </c>
      <c r="S1653" s="106">
        <f t="shared" si="1197"/>
        <v>391.88022489999997</v>
      </c>
      <c r="T1653" s="106">
        <f t="shared" si="1198"/>
        <v>35.998519973269033</v>
      </c>
      <c r="U1653" s="106">
        <f t="shared" si="1199"/>
        <v>62.130018242937908</v>
      </c>
      <c r="V1653" s="106">
        <f t="shared" si="1200"/>
        <v>397.51598221620696</v>
      </c>
      <c r="W1653" s="19">
        <f t="shared" si="1218"/>
        <v>0</v>
      </c>
      <c r="X1653" s="2">
        <f t="shared" si="1201"/>
        <v>0</v>
      </c>
      <c r="Y1653" s="4">
        <f t="shared" si="1202"/>
        <v>0</v>
      </c>
      <c r="Z1653" s="106">
        <f t="shared" si="1216"/>
        <v>0</v>
      </c>
      <c r="AA1653" s="114">
        <f t="shared" si="1213"/>
        <v>0.05</v>
      </c>
      <c r="AB1653" s="112">
        <f t="shared" si="1203"/>
        <v>22</v>
      </c>
      <c r="AC1653" s="178">
        <f t="shared" si="1221"/>
        <v>30</v>
      </c>
      <c r="AD1653" s="11">
        <f t="shared" si="1214"/>
        <v>1.002986071</v>
      </c>
      <c r="AE1653" s="106">
        <f t="shared" si="1217"/>
        <v>1.1701821699999999</v>
      </c>
      <c r="AF1653" s="106">
        <f t="shared" si="1204"/>
        <v>1.18701094</v>
      </c>
      <c r="AG1653" s="106">
        <f t="shared" si="1205"/>
        <v>0</v>
      </c>
      <c r="AH1653" s="115" t="str">
        <f t="shared" si="1223"/>
        <v>A+J=</v>
      </c>
      <c r="AI1653" s="116">
        <f t="shared" si="1215"/>
        <v>45802</v>
      </c>
      <c r="AJ1653" s="10"/>
      <c r="AK1653" s="1"/>
      <c r="AL1653" s="10"/>
      <c r="AM1653" s="1"/>
      <c r="AN1653" s="1"/>
      <c r="AO1653" s="3"/>
      <c r="AP1653" s="3"/>
      <c r="AQ1653" s="4"/>
      <c r="AR1653" s="4"/>
      <c r="AS1653" s="4"/>
      <c r="AT1653" s="4"/>
      <c r="AU1653" s="4"/>
      <c r="AV1653" s="4"/>
      <c r="AW1653" s="1"/>
      <c r="AX1653" s="1"/>
      <c r="AY1653" s="1"/>
      <c r="AZ1653" s="1"/>
      <c r="BA1653" s="1"/>
      <c r="BB1653" s="1"/>
      <c r="BC1653" s="1"/>
      <c r="BD1653" s="1"/>
      <c r="BE1653" s="1"/>
      <c r="BG1653" s="1"/>
      <c r="BH1653" s="1"/>
    </row>
    <row r="1654" spans="1:60" ht="15" customHeight="1" x14ac:dyDescent="0.25">
      <c r="A1654" s="105">
        <f t="shared" si="1206"/>
        <v>45795</v>
      </c>
      <c r="B1654" s="106">
        <f t="shared" si="1193"/>
        <v>398.79136960508083</v>
      </c>
      <c r="C1654" s="2">
        <f t="shared" si="1207"/>
        <v>299.38744400000002</v>
      </c>
      <c r="D1654" s="2">
        <f t="shared" si="1208"/>
        <v>116.52266023000007</v>
      </c>
      <c r="E1654" s="106">
        <f t="shared" si="1194"/>
        <v>182.86478376999995</v>
      </c>
      <c r="F1654" s="21">
        <f t="shared" si="1209"/>
        <v>7245.38</v>
      </c>
      <c r="G1654" s="108">
        <f t="shared" si="1210"/>
        <v>7275.81</v>
      </c>
      <c r="H1654" s="109">
        <f t="shared" si="1224"/>
        <v>45742</v>
      </c>
      <c r="I1654" s="109">
        <f t="shared" si="1219"/>
        <v>45773</v>
      </c>
      <c r="J1654" s="110">
        <f t="shared" si="1195"/>
        <v>4.1999177406844002E-3</v>
      </c>
      <c r="K1654" s="117">
        <f t="shared" si="1220"/>
        <v>45802</v>
      </c>
      <c r="L1654" s="178">
        <f t="shared" si="1222"/>
        <v>30</v>
      </c>
      <c r="M1654" s="178">
        <f t="shared" si="1227"/>
        <v>23</v>
      </c>
      <c r="N1654" s="106">
        <f t="shared" si="1196"/>
        <v>1.00321836</v>
      </c>
      <c r="O1654" s="111">
        <f t="shared" si="1226"/>
        <v>1.0056002500000001</v>
      </c>
      <c r="P1654" s="111">
        <f t="shared" si="1211"/>
        <v>1.3356479388916942</v>
      </c>
      <c r="Q1654" s="106">
        <f t="shared" si="1225"/>
        <v>1.33994653</v>
      </c>
      <c r="R1654" s="106">
        <f t="shared" si="1212"/>
        <v>1.30894008</v>
      </c>
      <c r="S1654" s="106">
        <f t="shared" si="1197"/>
        <v>391.88022489999997</v>
      </c>
      <c r="T1654" s="106">
        <f t="shared" si="1198"/>
        <v>35.998519973269033</v>
      </c>
      <c r="U1654" s="106">
        <f t="shared" si="1199"/>
        <v>62.164248701811793</v>
      </c>
      <c r="V1654" s="106">
        <f t="shared" si="1200"/>
        <v>397.55021267508084</v>
      </c>
      <c r="W1654" s="19">
        <f t="shared" si="1218"/>
        <v>0</v>
      </c>
      <c r="X1654" s="2">
        <f t="shared" si="1201"/>
        <v>0</v>
      </c>
      <c r="Y1654" s="4">
        <f t="shared" si="1202"/>
        <v>0</v>
      </c>
      <c r="Z1654" s="106">
        <f t="shared" si="1216"/>
        <v>0</v>
      </c>
      <c r="AA1654" s="114">
        <f t="shared" si="1213"/>
        <v>0.05</v>
      </c>
      <c r="AB1654" s="112">
        <f t="shared" si="1203"/>
        <v>23</v>
      </c>
      <c r="AC1654" s="178">
        <f t="shared" si="1221"/>
        <v>30</v>
      </c>
      <c r="AD1654" s="11">
        <f t="shared" si="1214"/>
        <v>1.003122013</v>
      </c>
      <c r="AE1654" s="106">
        <f t="shared" si="1217"/>
        <v>1.2234551499999999</v>
      </c>
      <c r="AF1654" s="106">
        <f t="shared" si="1204"/>
        <v>1.24115693</v>
      </c>
      <c r="AG1654" s="106">
        <f t="shared" si="1205"/>
        <v>0</v>
      </c>
      <c r="AH1654" s="115" t="str">
        <f t="shared" si="1223"/>
        <v>A+J=</v>
      </c>
      <c r="AI1654" s="116">
        <f t="shared" si="1215"/>
        <v>45802</v>
      </c>
      <c r="AJ1654" s="10"/>
      <c r="AK1654" s="1"/>
      <c r="AL1654" s="10"/>
      <c r="AM1654" s="1"/>
      <c r="AN1654" s="1"/>
      <c r="AO1654" s="3"/>
      <c r="AP1654" s="3"/>
      <c r="AQ1654" s="4"/>
      <c r="AR1654" s="4"/>
      <c r="AS1654" s="4"/>
      <c r="AT1654" s="4"/>
      <c r="AU1654" s="4"/>
      <c r="AV1654" s="4"/>
      <c r="AW1654" s="1"/>
      <c r="AX1654" s="1"/>
      <c r="AY1654" s="1"/>
      <c r="AZ1654" s="1"/>
      <c r="BA1654" s="1"/>
      <c r="BB1654" s="1"/>
      <c r="BC1654" s="1"/>
      <c r="BD1654" s="1"/>
      <c r="BE1654" s="1"/>
      <c r="BG1654" s="1"/>
      <c r="BH1654" s="1"/>
    </row>
    <row r="1655" spans="1:60" ht="15" customHeight="1" x14ac:dyDescent="0.25">
      <c r="A1655" s="105">
        <f t="shared" si="1206"/>
        <v>45796</v>
      </c>
      <c r="B1655" s="106">
        <f t="shared" si="1193"/>
        <v>398.87976434260258</v>
      </c>
      <c r="C1655" s="2">
        <f t="shared" si="1207"/>
        <v>299.38744400000002</v>
      </c>
      <c r="D1655" s="2">
        <f t="shared" si="1208"/>
        <v>116.52266023000007</v>
      </c>
      <c r="E1655" s="106">
        <f t="shared" si="1194"/>
        <v>182.86478376999995</v>
      </c>
      <c r="F1655" s="21">
        <f t="shared" si="1209"/>
        <v>7245.38</v>
      </c>
      <c r="G1655" s="108">
        <f t="shared" si="1210"/>
        <v>7275.81</v>
      </c>
      <c r="H1655" s="109">
        <f t="shared" si="1224"/>
        <v>45742</v>
      </c>
      <c r="I1655" s="109">
        <f t="shared" si="1219"/>
        <v>45773</v>
      </c>
      <c r="J1655" s="110">
        <f t="shared" si="1195"/>
        <v>4.1999177406844002E-3</v>
      </c>
      <c r="K1655" s="117">
        <f t="shared" si="1220"/>
        <v>45802</v>
      </c>
      <c r="L1655" s="178">
        <f t="shared" si="1222"/>
        <v>30</v>
      </c>
      <c r="M1655" s="178">
        <f t="shared" si="1227"/>
        <v>24</v>
      </c>
      <c r="N1655" s="106">
        <f t="shared" si="1196"/>
        <v>1.0033585199999999</v>
      </c>
      <c r="O1655" s="111">
        <f t="shared" si="1226"/>
        <v>1.0056002500000001</v>
      </c>
      <c r="P1655" s="111">
        <f t="shared" si="1211"/>
        <v>1.3356479388916942</v>
      </c>
      <c r="Q1655" s="106">
        <f t="shared" si="1225"/>
        <v>1.34013373</v>
      </c>
      <c r="R1655" s="106">
        <f t="shared" si="1212"/>
        <v>1.30894008</v>
      </c>
      <c r="S1655" s="106">
        <f t="shared" si="1197"/>
        <v>391.88022489999997</v>
      </c>
      <c r="T1655" s="106">
        <f t="shared" si="1198"/>
        <v>35.998519973269033</v>
      </c>
      <c r="U1655" s="106">
        <f t="shared" si="1199"/>
        <v>62.198480989333547</v>
      </c>
      <c r="V1655" s="106">
        <f t="shared" si="1200"/>
        <v>397.58444496260256</v>
      </c>
      <c r="W1655" s="19">
        <f t="shared" si="1218"/>
        <v>0</v>
      </c>
      <c r="X1655" s="2">
        <f t="shared" si="1201"/>
        <v>0</v>
      </c>
      <c r="Y1655" s="4">
        <f t="shared" si="1202"/>
        <v>0</v>
      </c>
      <c r="Z1655" s="106">
        <f t="shared" si="1216"/>
        <v>0</v>
      </c>
      <c r="AA1655" s="114">
        <f t="shared" si="1213"/>
        <v>0.05</v>
      </c>
      <c r="AB1655" s="112">
        <f t="shared" si="1203"/>
        <v>24</v>
      </c>
      <c r="AC1655" s="178">
        <f t="shared" si="1221"/>
        <v>30</v>
      </c>
      <c r="AD1655" s="11">
        <f t="shared" si="1214"/>
        <v>1.003257973</v>
      </c>
      <c r="AE1655" s="106">
        <f t="shared" si="1217"/>
        <v>1.2767351899999999</v>
      </c>
      <c r="AF1655" s="106">
        <f t="shared" si="1204"/>
        <v>1.29531938</v>
      </c>
      <c r="AG1655" s="106">
        <f t="shared" si="1205"/>
        <v>0</v>
      </c>
      <c r="AH1655" s="115" t="str">
        <f t="shared" si="1223"/>
        <v>A+J=</v>
      </c>
      <c r="AI1655" s="116">
        <f t="shared" si="1215"/>
        <v>45802</v>
      </c>
      <c r="AJ1655" s="10"/>
      <c r="AK1655" s="1"/>
      <c r="AL1655" s="10"/>
      <c r="AM1655" s="1"/>
      <c r="AN1655" s="1"/>
      <c r="AO1655" s="3"/>
      <c r="AP1655" s="3"/>
      <c r="AQ1655" s="4"/>
      <c r="AR1655" s="4"/>
      <c r="AS1655" s="4"/>
      <c r="AT1655" s="4"/>
      <c r="AU1655" s="4"/>
      <c r="AV1655" s="4"/>
      <c r="AW1655" s="1"/>
      <c r="AX1655" s="1"/>
      <c r="AY1655" s="1"/>
      <c r="AZ1655" s="1"/>
      <c r="BA1655" s="1"/>
      <c r="BB1655" s="1"/>
      <c r="BC1655" s="1"/>
      <c r="BD1655" s="1"/>
      <c r="BE1655" s="1"/>
      <c r="BG1655" s="1"/>
      <c r="BH1655" s="1"/>
    </row>
    <row r="1656" spans="1:60" ht="15" customHeight="1" x14ac:dyDescent="0.25">
      <c r="A1656" s="105">
        <f t="shared" si="1206"/>
        <v>45797</v>
      </c>
      <c r="B1656" s="106">
        <f t="shared" si="1193"/>
        <v>398.96818328471568</v>
      </c>
      <c r="C1656" s="2">
        <f t="shared" si="1207"/>
        <v>299.38744400000002</v>
      </c>
      <c r="D1656" s="2">
        <f t="shared" si="1208"/>
        <v>116.52266023000007</v>
      </c>
      <c r="E1656" s="106">
        <f t="shared" si="1194"/>
        <v>182.86478376999995</v>
      </c>
      <c r="F1656" s="21">
        <f t="shared" si="1209"/>
        <v>7245.38</v>
      </c>
      <c r="G1656" s="108">
        <f t="shared" si="1210"/>
        <v>7275.81</v>
      </c>
      <c r="H1656" s="109">
        <f t="shared" si="1224"/>
        <v>45742</v>
      </c>
      <c r="I1656" s="109">
        <f t="shared" si="1219"/>
        <v>45773</v>
      </c>
      <c r="J1656" s="110">
        <f t="shared" si="1195"/>
        <v>4.1999177406844002E-3</v>
      </c>
      <c r="K1656" s="117">
        <f t="shared" si="1220"/>
        <v>45802</v>
      </c>
      <c r="L1656" s="178">
        <f t="shared" si="1222"/>
        <v>30</v>
      </c>
      <c r="M1656" s="178">
        <f t="shared" si="1227"/>
        <v>25</v>
      </c>
      <c r="N1656" s="106">
        <f t="shared" si="1196"/>
        <v>1.0034987</v>
      </c>
      <c r="O1656" s="111">
        <f t="shared" si="1226"/>
        <v>1.0056002500000001</v>
      </c>
      <c r="P1656" s="111">
        <f t="shared" si="1211"/>
        <v>1.3356479388916942</v>
      </c>
      <c r="Q1656" s="106">
        <f t="shared" si="1225"/>
        <v>1.3403209700000001</v>
      </c>
      <c r="R1656" s="106">
        <f t="shared" si="1212"/>
        <v>1.30894008</v>
      </c>
      <c r="S1656" s="106">
        <f t="shared" si="1197"/>
        <v>391.88022489999997</v>
      </c>
      <c r="T1656" s="106">
        <f t="shared" si="1198"/>
        <v>35.998519973269033</v>
      </c>
      <c r="U1656" s="106">
        <f t="shared" si="1199"/>
        <v>62.23272059144665</v>
      </c>
      <c r="V1656" s="106">
        <f t="shared" si="1200"/>
        <v>397.61868456471569</v>
      </c>
      <c r="W1656" s="19">
        <f t="shared" si="1218"/>
        <v>0</v>
      </c>
      <c r="X1656" s="2">
        <f t="shared" si="1201"/>
        <v>0</v>
      </c>
      <c r="Y1656" s="4">
        <f t="shared" si="1202"/>
        <v>0</v>
      </c>
      <c r="Z1656" s="106">
        <f t="shared" si="1216"/>
        <v>0</v>
      </c>
      <c r="AA1656" s="114">
        <f t="shared" si="1213"/>
        <v>0.05</v>
      </c>
      <c r="AB1656" s="112">
        <f t="shared" si="1203"/>
        <v>25</v>
      </c>
      <c r="AC1656" s="178">
        <f t="shared" si="1221"/>
        <v>30</v>
      </c>
      <c r="AD1656" s="11">
        <f t="shared" si="1214"/>
        <v>1.0033939519999999</v>
      </c>
      <c r="AE1656" s="106">
        <f t="shared" si="1217"/>
        <v>1.33002267</v>
      </c>
      <c r="AF1656" s="106">
        <f t="shared" si="1204"/>
        <v>1.3494987199999999</v>
      </c>
      <c r="AG1656" s="106">
        <f t="shared" si="1205"/>
        <v>0</v>
      </c>
      <c r="AH1656" s="115" t="str">
        <f t="shared" si="1223"/>
        <v>A+J=</v>
      </c>
      <c r="AI1656" s="116">
        <f t="shared" si="1215"/>
        <v>45802</v>
      </c>
      <c r="AJ1656" s="10"/>
      <c r="AK1656" s="1"/>
      <c r="AL1656" s="10"/>
      <c r="AM1656" s="1"/>
      <c r="AN1656" s="1"/>
      <c r="AO1656" s="3"/>
      <c r="AP1656" s="3"/>
      <c r="AQ1656" s="4"/>
      <c r="AR1656" s="4"/>
      <c r="AS1656" s="4"/>
      <c r="AT1656" s="4"/>
      <c r="AU1656" s="4"/>
      <c r="AV1656" s="4"/>
      <c r="AW1656" s="1"/>
      <c r="AX1656" s="1"/>
      <c r="AY1656" s="1"/>
      <c r="AZ1656" s="1"/>
      <c r="BA1656" s="1"/>
      <c r="BB1656" s="1"/>
      <c r="BC1656" s="1"/>
      <c r="BD1656" s="1"/>
      <c r="BE1656" s="1"/>
      <c r="BG1656" s="1"/>
      <c r="BH1656" s="1"/>
    </row>
    <row r="1657" spans="1:60" ht="15" customHeight="1" x14ac:dyDescent="0.25">
      <c r="A1657" s="105">
        <f t="shared" si="1206"/>
        <v>45798</v>
      </c>
      <c r="B1657" s="106">
        <f t="shared" si="1193"/>
        <v>399.05662460277227</v>
      </c>
      <c r="C1657" s="2">
        <f t="shared" si="1207"/>
        <v>299.38744400000002</v>
      </c>
      <c r="D1657" s="2">
        <f t="shared" si="1208"/>
        <v>116.52266023000007</v>
      </c>
      <c r="E1657" s="106">
        <f t="shared" si="1194"/>
        <v>182.86478376999995</v>
      </c>
      <c r="F1657" s="21">
        <f t="shared" si="1209"/>
        <v>7245.38</v>
      </c>
      <c r="G1657" s="108">
        <f t="shared" si="1210"/>
        <v>7275.81</v>
      </c>
      <c r="H1657" s="109">
        <f t="shared" si="1224"/>
        <v>45742</v>
      </c>
      <c r="I1657" s="109">
        <f t="shared" si="1219"/>
        <v>45773</v>
      </c>
      <c r="J1657" s="110">
        <f t="shared" si="1195"/>
        <v>4.1999177406844002E-3</v>
      </c>
      <c r="K1657" s="117">
        <f t="shared" si="1220"/>
        <v>45802</v>
      </c>
      <c r="L1657" s="178">
        <f t="shared" si="1222"/>
        <v>30</v>
      </c>
      <c r="M1657" s="178">
        <f t="shared" si="1227"/>
        <v>26</v>
      </c>
      <c r="N1657" s="106">
        <f t="shared" si="1196"/>
        <v>1.0036389100000001</v>
      </c>
      <c r="O1657" s="111">
        <f t="shared" si="1226"/>
        <v>1.0056002500000001</v>
      </c>
      <c r="P1657" s="111">
        <f t="shared" si="1211"/>
        <v>1.3356479388916942</v>
      </c>
      <c r="Q1657" s="106">
        <f t="shared" si="1225"/>
        <v>1.3405082399999999</v>
      </c>
      <c r="R1657" s="106">
        <f t="shared" si="1212"/>
        <v>1.30894008</v>
      </c>
      <c r="S1657" s="106">
        <f t="shared" si="1197"/>
        <v>391.88022489999997</v>
      </c>
      <c r="T1657" s="106">
        <f t="shared" si="1198"/>
        <v>35.998519973269033</v>
      </c>
      <c r="U1657" s="106">
        <f t="shared" si="1199"/>
        <v>62.26696567950323</v>
      </c>
      <c r="V1657" s="106">
        <f t="shared" si="1200"/>
        <v>397.65292965277229</v>
      </c>
      <c r="W1657" s="19">
        <f t="shared" si="1218"/>
        <v>0</v>
      </c>
      <c r="X1657" s="2">
        <f t="shared" si="1201"/>
        <v>0</v>
      </c>
      <c r="Y1657" s="4">
        <f t="shared" si="1202"/>
        <v>0</v>
      </c>
      <c r="Z1657" s="106">
        <f>IF(Y1657&gt;0,TRUNC(Y1657*S1655,8),0)</f>
        <v>0</v>
      </c>
      <c r="AA1657" s="114">
        <f t="shared" si="1213"/>
        <v>0.05</v>
      </c>
      <c r="AB1657" s="112">
        <f t="shared" si="1203"/>
        <v>26</v>
      </c>
      <c r="AC1657" s="178">
        <f t="shared" si="1221"/>
        <v>30</v>
      </c>
      <c r="AD1657" s="11">
        <f t="shared" si="1214"/>
        <v>1.0035299499999999</v>
      </c>
      <c r="AE1657" s="106">
        <f>TRUNC((S1655*(AD1657-1)),8)</f>
        <v>1.3833175900000001</v>
      </c>
      <c r="AF1657" s="106">
        <f t="shared" si="1204"/>
        <v>1.40369495</v>
      </c>
      <c r="AG1657" s="106">
        <f t="shared" si="1205"/>
        <v>0</v>
      </c>
      <c r="AH1657" s="115" t="str">
        <f t="shared" si="1223"/>
        <v>A+J=</v>
      </c>
      <c r="AI1657" s="116">
        <f t="shared" si="1215"/>
        <v>45802</v>
      </c>
      <c r="AJ1657" s="14"/>
      <c r="AK1657" s="18"/>
      <c r="AL1657" s="14"/>
      <c r="AM1657" s="18"/>
      <c r="AN1657" s="18"/>
      <c r="AO1657" s="29"/>
      <c r="AP1657" s="29"/>
      <c r="AQ1657" s="36"/>
      <c r="AR1657" s="36"/>
      <c r="AS1657" s="36"/>
      <c r="AT1657" s="36"/>
      <c r="AU1657" s="36"/>
      <c r="AV1657" s="36"/>
      <c r="AW1657" s="18"/>
      <c r="AX1657" s="18"/>
      <c r="AY1657" s="18"/>
      <c r="AZ1657" s="18"/>
      <c r="BA1657" s="18"/>
      <c r="BB1657" s="18"/>
      <c r="BC1657" s="18"/>
      <c r="BD1657" s="18"/>
      <c r="BE1657" s="18"/>
      <c r="BG1657" s="18"/>
      <c r="BH1657" s="18"/>
    </row>
    <row r="1658" spans="1:60" ht="15" customHeight="1" x14ac:dyDescent="0.25">
      <c r="A1658" s="105">
        <f t="shared" si="1206"/>
        <v>45799</v>
      </c>
      <c r="B1658" s="106">
        <f t="shared" si="1193"/>
        <v>399.14508422947671</v>
      </c>
      <c r="C1658" s="2">
        <f t="shared" si="1207"/>
        <v>299.38744400000002</v>
      </c>
      <c r="D1658" s="2">
        <f t="shared" si="1208"/>
        <v>116.52266023000007</v>
      </c>
      <c r="E1658" s="106">
        <f t="shared" si="1194"/>
        <v>182.86478376999995</v>
      </c>
      <c r="F1658" s="21">
        <f t="shared" si="1209"/>
        <v>7245.38</v>
      </c>
      <c r="G1658" s="108">
        <f t="shared" si="1210"/>
        <v>7275.81</v>
      </c>
      <c r="H1658" s="109">
        <f t="shared" si="1224"/>
        <v>45742</v>
      </c>
      <c r="I1658" s="109">
        <f t="shared" si="1219"/>
        <v>45773</v>
      </c>
      <c r="J1658" s="110">
        <f t="shared" si="1195"/>
        <v>4.1999177406844002E-3</v>
      </c>
      <c r="K1658" s="117">
        <f t="shared" si="1220"/>
        <v>45802</v>
      </c>
      <c r="L1658" s="178">
        <f t="shared" si="1222"/>
        <v>30</v>
      </c>
      <c r="M1658" s="178">
        <f t="shared" si="1227"/>
        <v>27</v>
      </c>
      <c r="N1658" s="106">
        <f t="shared" si="1196"/>
        <v>1.0037791300000001</v>
      </c>
      <c r="O1658" s="111">
        <f t="shared" si="1226"/>
        <v>1.0056002500000001</v>
      </c>
      <c r="P1658" s="111">
        <f t="shared" si="1211"/>
        <v>1.3356479388916942</v>
      </c>
      <c r="Q1658" s="106">
        <f t="shared" si="1225"/>
        <v>1.3406955199999999</v>
      </c>
      <c r="R1658" s="106">
        <f t="shared" si="1212"/>
        <v>1.30894008</v>
      </c>
      <c r="S1658" s="106">
        <f t="shared" si="1197"/>
        <v>391.88022489999997</v>
      </c>
      <c r="T1658" s="106">
        <f t="shared" si="1198"/>
        <v>35.998519973269033</v>
      </c>
      <c r="U1658" s="106">
        <f t="shared" si="1199"/>
        <v>62.301212596207677</v>
      </c>
      <c r="V1658" s="106">
        <f t="shared" si="1200"/>
        <v>397.68717656947672</v>
      </c>
      <c r="W1658" s="19">
        <f t="shared" si="1218"/>
        <v>0</v>
      </c>
      <c r="X1658" s="2">
        <f t="shared" si="1201"/>
        <v>0</v>
      </c>
      <c r="Y1658" s="4">
        <f t="shared" si="1202"/>
        <v>0</v>
      </c>
      <c r="Z1658" s="106">
        <f t="shared" ref="Z1658:Z1721" si="1228">IF(Y1658&gt;0,TRUNC(Y1658*S1658,8),0)</f>
        <v>0</v>
      </c>
      <c r="AA1658" s="114">
        <f t="shared" si="1213"/>
        <v>0.05</v>
      </c>
      <c r="AB1658" s="112">
        <f t="shared" si="1203"/>
        <v>27</v>
      </c>
      <c r="AC1658" s="178">
        <f t="shared" si="1221"/>
        <v>30</v>
      </c>
      <c r="AD1658" s="11">
        <f t="shared" si="1214"/>
        <v>1.003665966</v>
      </c>
      <c r="AE1658" s="106">
        <f t="shared" ref="AE1658:AE1721" si="1229">TRUNC((S1658*(AD1658-1)),8)</f>
        <v>1.4366195799999999</v>
      </c>
      <c r="AF1658" s="106">
        <f t="shared" si="1204"/>
        <v>1.45790766</v>
      </c>
      <c r="AG1658" s="106">
        <f t="shared" si="1205"/>
        <v>0</v>
      </c>
      <c r="AH1658" s="115" t="str">
        <f t="shared" si="1223"/>
        <v>A+J=</v>
      </c>
      <c r="AI1658" s="116">
        <f t="shared" si="1215"/>
        <v>45802</v>
      </c>
      <c r="AJ1658" s="10"/>
      <c r="AK1658" s="1"/>
      <c r="AL1658" s="10"/>
      <c r="AM1658" s="1"/>
      <c r="AN1658" s="1"/>
      <c r="AO1658" s="3"/>
      <c r="AP1658" s="3"/>
      <c r="AQ1658" s="4"/>
      <c r="AR1658" s="4"/>
      <c r="AS1658" s="4"/>
      <c r="AT1658" s="4"/>
      <c r="AU1658" s="4"/>
      <c r="AV1658" s="4"/>
      <c r="AW1658" s="1"/>
      <c r="AX1658" s="1"/>
      <c r="AY1658" s="1"/>
      <c r="AZ1658" s="1"/>
      <c r="BA1658" s="1"/>
      <c r="BB1658" s="1"/>
      <c r="BC1658" s="1"/>
      <c r="BD1658" s="1"/>
      <c r="BE1658" s="1"/>
      <c r="BG1658" s="1"/>
      <c r="BH1658" s="1"/>
    </row>
    <row r="1659" spans="1:60" ht="15" customHeight="1" x14ac:dyDescent="0.25">
      <c r="A1659" s="105">
        <f t="shared" si="1206"/>
        <v>45800</v>
      </c>
      <c r="B1659" s="106">
        <f t="shared" si="1193"/>
        <v>399.23356584212468</v>
      </c>
      <c r="C1659" s="2">
        <f t="shared" si="1207"/>
        <v>299.38744400000002</v>
      </c>
      <c r="D1659" s="2">
        <f t="shared" si="1208"/>
        <v>116.52266023000007</v>
      </c>
      <c r="E1659" s="106">
        <f t="shared" si="1194"/>
        <v>182.86478376999995</v>
      </c>
      <c r="F1659" s="21">
        <f t="shared" si="1209"/>
        <v>7245.38</v>
      </c>
      <c r="G1659" s="108">
        <f t="shared" si="1210"/>
        <v>7275.81</v>
      </c>
      <c r="H1659" s="109">
        <f t="shared" si="1224"/>
        <v>45742</v>
      </c>
      <c r="I1659" s="109">
        <f t="shared" si="1219"/>
        <v>45773</v>
      </c>
      <c r="J1659" s="110">
        <f t="shared" si="1195"/>
        <v>4.1999177406844002E-3</v>
      </c>
      <c r="K1659" s="117">
        <f t="shared" si="1220"/>
        <v>45802</v>
      </c>
      <c r="L1659" s="178">
        <f t="shared" si="1222"/>
        <v>30</v>
      </c>
      <c r="M1659" s="178">
        <f t="shared" si="1227"/>
        <v>28</v>
      </c>
      <c r="N1659" s="106">
        <f t="shared" si="1196"/>
        <v>1.00391937</v>
      </c>
      <c r="O1659" s="111">
        <f t="shared" si="1226"/>
        <v>1.0056002500000001</v>
      </c>
      <c r="P1659" s="111">
        <f t="shared" si="1211"/>
        <v>1.3356479388916942</v>
      </c>
      <c r="Q1659" s="106">
        <f t="shared" si="1225"/>
        <v>1.34088283</v>
      </c>
      <c r="R1659" s="106">
        <f t="shared" si="1212"/>
        <v>1.30894008</v>
      </c>
      <c r="S1659" s="106">
        <f t="shared" si="1197"/>
        <v>391.88022489999997</v>
      </c>
      <c r="T1659" s="106">
        <f t="shared" si="1198"/>
        <v>35.998519973269033</v>
      </c>
      <c r="U1659" s="106">
        <f t="shared" si="1199"/>
        <v>62.335464998855642</v>
      </c>
      <c r="V1659" s="106">
        <f t="shared" si="1200"/>
        <v>397.72142897212467</v>
      </c>
      <c r="W1659" s="19">
        <f t="shared" si="1218"/>
        <v>0</v>
      </c>
      <c r="X1659" s="2">
        <f t="shared" si="1201"/>
        <v>0</v>
      </c>
      <c r="Y1659" s="4">
        <f t="shared" si="1202"/>
        <v>0</v>
      </c>
      <c r="Z1659" s="106">
        <f t="shared" si="1228"/>
        <v>0</v>
      </c>
      <c r="AA1659" s="114">
        <f t="shared" si="1213"/>
        <v>0.05</v>
      </c>
      <c r="AB1659" s="112">
        <f t="shared" si="1203"/>
        <v>28</v>
      </c>
      <c r="AC1659" s="178">
        <f t="shared" si="1221"/>
        <v>30</v>
      </c>
      <c r="AD1659" s="11">
        <f t="shared" si="1214"/>
        <v>1.0038020000000001</v>
      </c>
      <c r="AE1659" s="106">
        <f t="shared" si="1229"/>
        <v>1.48992861</v>
      </c>
      <c r="AF1659" s="106">
        <f t="shared" si="1204"/>
        <v>1.51213687</v>
      </c>
      <c r="AG1659" s="106">
        <f t="shared" si="1205"/>
        <v>0</v>
      </c>
      <c r="AH1659" s="115" t="str">
        <f t="shared" si="1223"/>
        <v>A+J=</v>
      </c>
      <c r="AI1659" s="116">
        <f t="shared" si="1215"/>
        <v>45802</v>
      </c>
      <c r="AJ1659" s="10"/>
      <c r="AK1659" s="1"/>
      <c r="AL1659" s="10"/>
      <c r="AM1659" s="1"/>
      <c r="AN1659" s="1"/>
      <c r="AO1659" s="3"/>
      <c r="AP1659" s="3"/>
      <c r="AQ1659" s="4"/>
      <c r="AR1659" s="4"/>
      <c r="AS1659" s="4"/>
      <c r="AT1659" s="4"/>
      <c r="AU1659" s="4"/>
      <c r="AV1659" s="4"/>
      <c r="AW1659" s="1"/>
      <c r="AX1659" s="1"/>
      <c r="AY1659" s="1"/>
      <c r="AZ1659" s="1"/>
      <c r="BA1659" s="1"/>
      <c r="BB1659" s="1"/>
      <c r="BC1659" s="1"/>
      <c r="BD1659" s="1"/>
      <c r="BE1659" s="1"/>
      <c r="BG1659" s="1"/>
      <c r="BH1659" s="1"/>
    </row>
    <row r="1660" spans="1:60" ht="15" customHeight="1" x14ac:dyDescent="0.25">
      <c r="A1660" s="105">
        <f t="shared" si="1206"/>
        <v>45801</v>
      </c>
      <c r="B1660" s="106">
        <f t="shared" si="1193"/>
        <v>399.3220698307162</v>
      </c>
      <c r="C1660" s="2">
        <f t="shared" si="1207"/>
        <v>299.38744400000002</v>
      </c>
      <c r="D1660" s="2">
        <f t="shared" si="1208"/>
        <v>116.52266023000007</v>
      </c>
      <c r="E1660" s="106">
        <f t="shared" si="1194"/>
        <v>182.86478376999995</v>
      </c>
      <c r="F1660" s="21">
        <f t="shared" si="1209"/>
        <v>7245.38</v>
      </c>
      <c r="G1660" s="108">
        <f t="shared" si="1210"/>
        <v>7275.81</v>
      </c>
      <c r="H1660" s="109">
        <f t="shared" si="1224"/>
        <v>45742</v>
      </c>
      <c r="I1660" s="109">
        <f t="shared" si="1219"/>
        <v>45773</v>
      </c>
      <c r="J1660" s="110">
        <f t="shared" si="1195"/>
        <v>4.1999177406844002E-3</v>
      </c>
      <c r="K1660" s="117">
        <f t="shared" si="1220"/>
        <v>45802</v>
      </c>
      <c r="L1660" s="178">
        <f t="shared" si="1222"/>
        <v>30</v>
      </c>
      <c r="M1660" s="178">
        <f t="shared" si="1227"/>
        <v>29</v>
      </c>
      <c r="N1660" s="106">
        <f t="shared" si="1196"/>
        <v>1.00405963</v>
      </c>
      <c r="O1660" s="111">
        <f t="shared" si="1226"/>
        <v>1.0056002500000001</v>
      </c>
      <c r="P1660" s="111">
        <f t="shared" si="1211"/>
        <v>1.3356479388916942</v>
      </c>
      <c r="Q1660" s="106">
        <f t="shared" si="1225"/>
        <v>1.3410701700000001</v>
      </c>
      <c r="R1660" s="106">
        <f t="shared" si="1212"/>
        <v>1.30894008</v>
      </c>
      <c r="S1660" s="106">
        <f t="shared" si="1197"/>
        <v>391.88022489999997</v>
      </c>
      <c r="T1660" s="106">
        <f t="shared" si="1198"/>
        <v>35.998519973269033</v>
      </c>
      <c r="U1660" s="106">
        <f t="shared" si="1199"/>
        <v>62.369722887447132</v>
      </c>
      <c r="V1660" s="106">
        <f t="shared" si="1200"/>
        <v>397.7556868607162</v>
      </c>
      <c r="W1660" s="19">
        <f t="shared" si="1218"/>
        <v>0</v>
      </c>
      <c r="X1660" s="2">
        <f t="shared" si="1201"/>
        <v>0</v>
      </c>
      <c r="Y1660" s="4">
        <f t="shared" si="1202"/>
        <v>0</v>
      </c>
      <c r="Z1660" s="106">
        <f t="shared" si="1228"/>
        <v>0</v>
      </c>
      <c r="AA1660" s="114">
        <f t="shared" si="1213"/>
        <v>0.05</v>
      </c>
      <c r="AB1660" s="112">
        <f t="shared" si="1203"/>
        <v>29</v>
      </c>
      <c r="AC1660" s="178">
        <f t="shared" si="1221"/>
        <v>30</v>
      </c>
      <c r="AD1660" s="11">
        <f t="shared" si="1214"/>
        <v>1.0039380529999999</v>
      </c>
      <c r="AE1660" s="106">
        <f t="shared" si="1229"/>
        <v>1.5432450900000001</v>
      </c>
      <c r="AF1660" s="106">
        <f t="shared" si="1204"/>
        <v>1.56638297</v>
      </c>
      <c r="AG1660" s="106">
        <f t="shared" si="1205"/>
        <v>0</v>
      </c>
      <c r="AH1660" s="115" t="str">
        <f t="shared" si="1223"/>
        <v>A+J=</v>
      </c>
      <c r="AI1660" s="116">
        <f t="shared" si="1215"/>
        <v>45802</v>
      </c>
      <c r="AJ1660" s="10"/>
      <c r="AK1660" s="1"/>
      <c r="AL1660" s="10"/>
      <c r="AM1660" s="1"/>
      <c r="AN1660" s="1"/>
      <c r="AO1660" s="3"/>
      <c r="AP1660" s="3"/>
      <c r="AQ1660" s="4"/>
      <c r="AR1660" s="4"/>
      <c r="AS1660" s="4"/>
      <c r="AT1660" s="4"/>
      <c r="AU1660" s="4"/>
      <c r="AV1660" s="4"/>
      <c r="AW1660" s="1"/>
      <c r="AX1660" s="1"/>
      <c r="AY1660" s="1"/>
      <c r="AZ1660" s="1"/>
      <c r="BA1660" s="1"/>
      <c r="BB1660" s="1"/>
      <c r="BC1660" s="1"/>
      <c r="BD1660" s="1"/>
      <c r="BE1660" s="1"/>
      <c r="BG1660" s="1"/>
      <c r="BH1660" s="1"/>
    </row>
    <row r="1661" spans="1:60" ht="15" customHeight="1" x14ac:dyDescent="0.25">
      <c r="A1661" s="105">
        <f t="shared" si="1206"/>
        <v>45802</v>
      </c>
      <c r="B1661" s="106">
        <f t="shared" si="1193"/>
        <v>399.4105958152511</v>
      </c>
      <c r="C1661" s="2">
        <f t="shared" si="1207"/>
        <v>299.38744400000002</v>
      </c>
      <c r="D1661" s="2">
        <f t="shared" si="1208"/>
        <v>116.52266023000007</v>
      </c>
      <c r="E1661" s="106">
        <f t="shared" si="1194"/>
        <v>182.86478376999995</v>
      </c>
      <c r="F1661" s="21">
        <f t="shared" si="1209"/>
        <v>7245.38</v>
      </c>
      <c r="G1661" s="108">
        <f t="shared" si="1210"/>
        <v>7275.81</v>
      </c>
      <c r="H1661" s="109">
        <f t="shared" si="1224"/>
        <v>45742</v>
      </c>
      <c r="I1661" s="109">
        <f t="shared" si="1219"/>
        <v>45773</v>
      </c>
      <c r="J1661" s="110">
        <f t="shared" si="1195"/>
        <v>4.1999177406844002E-3</v>
      </c>
      <c r="K1661" s="117">
        <f t="shared" si="1220"/>
        <v>45802</v>
      </c>
      <c r="L1661" s="178">
        <f t="shared" si="1222"/>
        <v>30</v>
      </c>
      <c r="M1661" s="178">
        <f t="shared" si="1227"/>
        <v>30</v>
      </c>
      <c r="N1661" s="106">
        <f t="shared" si="1196"/>
        <v>1.0041999100000001</v>
      </c>
      <c r="O1661" s="111">
        <f t="shared" si="1226"/>
        <v>1.0056002500000001</v>
      </c>
      <c r="P1661" s="111">
        <f t="shared" si="1211"/>
        <v>1.3356479388916942</v>
      </c>
      <c r="Q1661" s="106">
        <f t="shared" si="1225"/>
        <v>1.34125754</v>
      </c>
      <c r="R1661" s="106">
        <f t="shared" si="1212"/>
        <v>1.30894008</v>
      </c>
      <c r="S1661" s="106">
        <f t="shared" si="1197"/>
        <v>391.88022489999997</v>
      </c>
      <c r="T1661" s="106">
        <f t="shared" si="1198"/>
        <v>35.998519973269033</v>
      </c>
      <c r="U1661" s="106">
        <f t="shared" si="1199"/>
        <v>62.403986261982105</v>
      </c>
      <c r="V1661" s="106">
        <f t="shared" si="1200"/>
        <v>397.78995023525113</v>
      </c>
      <c r="W1661" s="19">
        <f t="shared" si="1218"/>
        <v>55</v>
      </c>
      <c r="X1661" s="2">
        <f t="shared" si="1201"/>
        <v>14.556816299999999</v>
      </c>
      <c r="Y1661" s="4">
        <f t="shared" si="1202"/>
        <v>4.8621999999999999E-2</v>
      </c>
      <c r="Z1661" s="106">
        <f t="shared" si="1228"/>
        <v>19.054000290000001</v>
      </c>
      <c r="AA1661" s="114">
        <f t="shared" si="1213"/>
        <v>0.05</v>
      </c>
      <c r="AB1661" s="112">
        <f t="shared" si="1203"/>
        <v>30</v>
      </c>
      <c r="AC1661" s="178">
        <f t="shared" si="1221"/>
        <v>30</v>
      </c>
      <c r="AD1661" s="11">
        <f t="shared" si="1214"/>
        <v>1.004074124</v>
      </c>
      <c r="AE1661" s="106">
        <f t="shared" si="1229"/>
        <v>1.59656862</v>
      </c>
      <c r="AF1661" s="106">
        <f t="shared" si="1204"/>
        <v>1.6206455799999999</v>
      </c>
      <c r="AG1661" s="106">
        <f t="shared" si="1205"/>
        <v>20.65056891</v>
      </c>
      <c r="AH1661" s="115" t="str">
        <f t="shared" si="1223"/>
        <v>A+J=</v>
      </c>
      <c r="AI1661" s="116">
        <f t="shared" si="1215"/>
        <v>45802</v>
      </c>
      <c r="AJ1661" s="10"/>
      <c r="AK1661" s="1"/>
      <c r="AL1661" s="10"/>
      <c r="AM1661" s="1"/>
      <c r="AN1661" s="1"/>
      <c r="AO1661" s="3"/>
      <c r="AP1661" s="3"/>
      <c r="AQ1661" s="4"/>
      <c r="AR1661" s="4"/>
      <c r="AS1661" s="4"/>
      <c r="AT1661" s="4"/>
      <c r="AU1661" s="4"/>
      <c r="AV1661" s="4"/>
      <c r="AW1661" s="1"/>
      <c r="AX1661" s="1"/>
      <c r="AY1661" s="1"/>
      <c r="AZ1661" s="1"/>
      <c r="BA1661" s="1"/>
      <c r="BB1661" s="1"/>
      <c r="BC1661" s="1"/>
      <c r="BD1661" s="1"/>
      <c r="BE1661" s="1"/>
      <c r="BG1661" s="1"/>
      <c r="BH1661" s="1"/>
    </row>
    <row r="1662" spans="1:60" ht="15" customHeight="1" x14ac:dyDescent="0.25">
      <c r="A1662" s="105">
        <f t="shared" si="1206"/>
        <v>45803</v>
      </c>
      <c r="B1662" s="106">
        <f t="shared" si="1193"/>
        <v>378.8187900642248</v>
      </c>
      <c r="C1662" s="2">
        <f t="shared" si="1207"/>
        <v>284.83062769999998</v>
      </c>
      <c r="D1662" s="2">
        <f t="shared" si="1208"/>
        <v>101.96584393000003</v>
      </c>
      <c r="E1662" s="106">
        <f t="shared" si="1194"/>
        <v>182.86478376999995</v>
      </c>
      <c r="F1662" s="21">
        <f t="shared" si="1209"/>
        <v>7245.38</v>
      </c>
      <c r="G1662" s="108">
        <f t="shared" si="1210"/>
        <v>7275.81</v>
      </c>
      <c r="H1662" s="109">
        <f t="shared" si="1224"/>
        <v>45773</v>
      </c>
      <c r="I1662" s="109">
        <f t="shared" si="1219"/>
        <v>45803</v>
      </c>
      <c r="J1662" s="110">
        <f t="shared" si="1195"/>
        <v>4.1999177406844002E-3</v>
      </c>
      <c r="K1662" s="117">
        <f t="shared" si="1220"/>
        <v>45833</v>
      </c>
      <c r="L1662" s="178">
        <f t="shared" si="1222"/>
        <v>31</v>
      </c>
      <c r="M1662" s="178">
        <f t="shared" si="1227"/>
        <v>1</v>
      </c>
      <c r="N1662" s="106">
        <f t="shared" si="1196"/>
        <v>1.0001351999999999</v>
      </c>
      <c r="O1662" s="111">
        <f t="shared" si="1226"/>
        <v>1.0041999100000001</v>
      </c>
      <c r="P1662" s="111">
        <f t="shared" si="1211"/>
        <v>1.3412575400267248</v>
      </c>
      <c r="Q1662" s="106">
        <f t="shared" si="1225"/>
        <v>1.3414388699999999</v>
      </c>
      <c r="R1662" s="106">
        <f t="shared" si="1212"/>
        <v>1.30894008</v>
      </c>
      <c r="S1662" s="106">
        <f t="shared" si="1197"/>
        <v>372.82622459999999</v>
      </c>
      <c r="T1662" s="106">
        <f t="shared" si="1198"/>
        <v>31.50133598100172</v>
      </c>
      <c r="U1662" s="106">
        <f t="shared" si="1199"/>
        <v>62.437145133223112</v>
      </c>
      <c r="V1662" s="106">
        <f t="shared" si="1200"/>
        <v>378.76910881422481</v>
      </c>
      <c r="W1662" s="19">
        <f t="shared" si="1218"/>
        <v>0</v>
      </c>
      <c r="X1662" s="2">
        <f t="shared" si="1201"/>
        <v>0</v>
      </c>
      <c r="Y1662" s="4">
        <f t="shared" si="1202"/>
        <v>0</v>
      </c>
      <c r="Z1662" s="106">
        <f t="shared" si="1228"/>
        <v>0</v>
      </c>
      <c r="AA1662" s="114">
        <f t="shared" si="1213"/>
        <v>0.05</v>
      </c>
      <c r="AB1662" s="112">
        <f t="shared" si="1203"/>
        <v>1</v>
      </c>
      <c r="AC1662" s="178">
        <f t="shared" si="1221"/>
        <v>31</v>
      </c>
      <c r="AD1662" s="11">
        <f t="shared" si="1214"/>
        <v>1.000131165</v>
      </c>
      <c r="AE1662" s="106">
        <f t="shared" si="1229"/>
        <v>4.8901750000000001E-2</v>
      </c>
      <c r="AF1662" s="106">
        <f t="shared" si="1204"/>
        <v>4.9681250000000003E-2</v>
      </c>
      <c r="AG1662" s="106">
        <f t="shared" si="1205"/>
        <v>0</v>
      </c>
      <c r="AH1662" s="115" t="str">
        <f t="shared" si="1223"/>
        <v>A+J=</v>
      </c>
      <c r="AI1662" s="116">
        <f t="shared" si="1215"/>
        <v>45833</v>
      </c>
      <c r="AJ1662" s="10"/>
      <c r="AK1662" s="1"/>
      <c r="AL1662" s="10"/>
      <c r="AM1662" s="1"/>
      <c r="AN1662" s="1"/>
      <c r="AO1662" s="3"/>
      <c r="AP1662" s="3"/>
      <c r="AQ1662" s="4"/>
      <c r="AR1662" s="4"/>
      <c r="AS1662" s="4"/>
      <c r="AT1662" s="4"/>
      <c r="AU1662" s="4"/>
      <c r="AV1662" s="4"/>
      <c r="AW1662" s="1"/>
      <c r="AX1662" s="1"/>
      <c r="AY1662" s="1"/>
      <c r="AZ1662" s="1"/>
      <c r="BA1662" s="1"/>
      <c r="BB1662" s="1"/>
      <c r="BC1662" s="1"/>
      <c r="BD1662" s="1"/>
      <c r="BE1662" s="1"/>
      <c r="BG1662" s="1"/>
      <c r="BH1662" s="1"/>
    </row>
    <row r="1663" spans="1:60" ht="15" customHeight="1" x14ac:dyDescent="0.25">
      <c r="A1663" s="105">
        <f t="shared" si="1206"/>
        <v>45804</v>
      </c>
      <c r="B1663" s="106">
        <f t="shared" si="1193"/>
        <v>378.90165446870503</v>
      </c>
      <c r="C1663" s="2">
        <f t="shared" si="1207"/>
        <v>284.83062769999998</v>
      </c>
      <c r="D1663" s="2">
        <f t="shared" si="1208"/>
        <v>101.96584393000003</v>
      </c>
      <c r="E1663" s="106">
        <f t="shared" si="1194"/>
        <v>182.86478376999995</v>
      </c>
      <c r="F1663" s="21">
        <f t="shared" si="1209"/>
        <v>7245.38</v>
      </c>
      <c r="G1663" s="108">
        <f t="shared" si="1210"/>
        <v>7275.81</v>
      </c>
      <c r="H1663" s="109">
        <f t="shared" si="1224"/>
        <v>45773</v>
      </c>
      <c r="I1663" s="109">
        <f t="shared" si="1219"/>
        <v>45803</v>
      </c>
      <c r="J1663" s="110">
        <f t="shared" si="1195"/>
        <v>4.1999177406844002E-3</v>
      </c>
      <c r="K1663" s="117">
        <f t="shared" si="1220"/>
        <v>45833</v>
      </c>
      <c r="L1663" s="178">
        <f t="shared" si="1222"/>
        <v>31</v>
      </c>
      <c r="M1663" s="178">
        <f t="shared" si="1227"/>
        <v>2</v>
      </c>
      <c r="N1663" s="106">
        <f t="shared" si="1196"/>
        <v>1.00027043</v>
      </c>
      <c r="O1663" s="111">
        <f t="shared" si="1226"/>
        <v>1.0041999100000001</v>
      </c>
      <c r="P1663" s="111">
        <f t="shared" si="1211"/>
        <v>1.3412575400267248</v>
      </c>
      <c r="Q1663" s="106">
        <f t="shared" si="1225"/>
        <v>1.3416202500000001</v>
      </c>
      <c r="R1663" s="106">
        <f t="shared" si="1212"/>
        <v>1.30894008</v>
      </c>
      <c r="S1663" s="106">
        <f t="shared" si="1197"/>
        <v>372.82622459999999</v>
      </c>
      <c r="T1663" s="106">
        <f t="shared" si="1198"/>
        <v>31.50133598100172</v>
      </c>
      <c r="U1663" s="106">
        <f t="shared" si="1199"/>
        <v>62.470313147703337</v>
      </c>
      <c r="V1663" s="106">
        <f t="shared" si="1200"/>
        <v>378.80227682870503</v>
      </c>
      <c r="W1663" s="19">
        <f t="shared" si="1218"/>
        <v>0</v>
      </c>
      <c r="X1663" s="2">
        <f t="shared" si="1201"/>
        <v>0</v>
      </c>
      <c r="Y1663" s="4">
        <f t="shared" si="1202"/>
        <v>0</v>
      </c>
      <c r="Z1663" s="106">
        <f t="shared" si="1228"/>
        <v>0</v>
      </c>
      <c r="AA1663" s="114">
        <f t="shared" si="1213"/>
        <v>0.05</v>
      </c>
      <c r="AB1663" s="112">
        <f t="shared" si="1203"/>
        <v>2</v>
      </c>
      <c r="AC1663" s="178">
        <f t="shared" si="1221"/>
        <v>31</v>
      </c>
      <c r="AD1663" s="11">
        <f t="shared" si="1214"/>
        <v>1.0002623470000001</v>
      </c>
      <c r="AE1663" s="106">
        <f t="shared" si="1229"/>
        <v>9.7809839999999995E-2</v>
      </c>
      <c r="AF1663" s="106">
        <f t="shared" si="1204"/>
        <v>9.9377640000000003E-2</v>
      </c>
      <c r="AG1663" s="106">
        <f t="shared" si="1205"/>
        <v>0</v>
      </c>
      <c r="AH1663" s="115" t="str">
        <f t="shared" si="1223"/>
        <v>A+J=</v>
      </c>
      <c r="AI1663" s="116">
        <f t="shared" si="1215"/>
        <v>45833</v>
      </c>
      <c r="AJ1663" s="10"/>
      <c r="AK1663" s="1"/>
      <c r="AL1663" s="10"/>
      <c r="AM1663" s="1"/>
      <c r="AN1663" s="1"/>
      <c r="AO1663" s="3"/>
      <c r="AP1663" s="3"/>
      <c r="AQ1663" s="4"/>
      <c r="AR1663" s="4"/>
      <c r="AS1663" s="4"/>
      <c r="AT1663" s="4"/>
      <c r="AU1663" s="4"/>
      <c r="AV1663" s="4"/>
      <c r="AW1663" s="1"/>
      <c r="AX1663" s="1"/>
      <c r="AY1663" s="1"/>
      <c r="AZ1663" s="1"/>
      <c r="BA1663" s="1"/>
      <c r="BB1663" s="1"/>
      <c r="BC1663" s="1"/>
      <c r="BD1663" s="1"/>
      <c r="BE1663" s="1"/>
      <c r="BG1663" s="1"/>
      <c r="BH1663" s="1"/>
    </row>
    <row r="1664" spans="1:60" ht="15" customHeight="1" x14ac:dyDescent="0.25">
      <c r="A1664" s="105">
        <f t="shared" si="1206"/>
        <v>45805</v>
      </c>
      <c r="B1664" s="106">
        <f t="shared" si="1193"/>
        <v>378.98453584183306</v>
      </c>
      <c r="C1664" s="2">
        <f t="shared" si="1207"/>
        <v>284.83062769999998</v>
      </c>
      <c r="D1664" s="2">
        <f t="shared" si="1208"/>
        <v>101.96584393000003</v>
      </c>
      <c r="E1664" s="106">
        <f t="shared" si="1194"/>
        <v>182.86478376999995</v>
      </c>
      <c r="F1664" s="21">
        <f t="shared" si="1209"/>
        <v>7245.38</v>
      </c>
      <c r="G1664" s="108">
        <f t="shared" si="1210"/>
        <v>7275.81</v>
      </c>
      <c r="H1664" s="109">
        <f t="shared" si="1224"/>
        <v>45773</v>
      </c>
      <c r="I1664" s="109">
        <f t="shared" si="1219"/>
        <v>45803</v>
      </c>
      <c r="J1664" s="110">
        <f t="shared" si="1195"/>
        <v>4.1999177406844002E-3</v>
      </c>
      <c r="K1664" s="117">
        <f t="shared" si="1220"/>
        <v>45833</v>
      </c>
      <c r="L1664" s="178">
        <f t="shared" si="1222"/>
        <v>31</v>
      </c>
      <c r="M1664" s="178">
        <f t="shared" si="1227"/>
        <v>3</v>
      </c>
      <c r="N1664" s="106">
        <f t="shared" si="1196"/>
        <v>1.0004056699999999</v>
      </c>
      <c r="O1664" s="111">
        <f t="shared" si="1226"/>
        <v>1.0041999100000001</v>
      </c>
      <c r="P1664" s="111">
        <f t="shared" si="1211"/>
        <v>1.3412575400267248</v>
      </c>
      <c r="Q1664" s="106">
        <f t="shared" si="1225"/>
        <v>1.3418016399999999</v>
      </c>
      <c r="R1664" s="106">
        <f t="shared" si="1212"/>
        <v>1.30894008</v>
      </c>
      <c r="S1664" s="106">
        <f t="shared" si="1197"/>
        <v>372.82622459999999</v>
      </c>
      <c r="T1664" s="106">
        <f t="shared" si="1198"/>
        <v>31.50133598100172</v>
      </c>
      <c r="U1664" s="106">
        <f t="shared" si="1199"/>
        <v>62.503482990831344</v>
      </c>
      <c r="V1664" s="106">
        <f t="shared" si="1200"/>
        <v>378.83544667183304</v>
      </c>
      <c r="W1664" s="19">
        <f t="shared" si="1218"/>
        <v>0</v>
      </c>
      <c r="X1664" s="2">
        <f t="shared" si="1201"/>
        <v>0</v>
      </c>
      <c r="Y1664" s="4">
        <f t="shared" si="1202"/>
        <v>0</v>
      </c>
      <c r="Z1664" s="106">
        <f t="shared" si="1228"/>
        <v>0</v>
      </c>
      <c r="AA1664" s="114">
        <f t="shared" si="1213"/>
        <v>0.05</v>
      </c>
      <c r="AB1664" s="112">
        <f t="shared" si="1203"/>
        <v>3</v>
      </c>
      <c r="AC1664" s="178">
        <f t="shared" si="1221"/>
        <v>31</v>
      </c>
      <c r="AD1664" s="11">
        <f t="shared" si="1214"/>
        <v>1.000393546</v>
      </c>
      <c r="AE1664" s="106">
        <f t="shared" si="1229"/>
        <v>0.14672426</v>
      </c>
      <c r="AF1664" s="106">
        <f t="shared" si="1204"/>
        <v>0.14908916999999999</v>
      </c>
      <c r="AG1664" s="106">
        <f t="shared" si="1205"/>
        <v>0</v>
      </c>
      <c r="AH1664" s="115" t="str">
        <f t="shared" si="1223"/>
        <v>A+J=</v>
      </c>
      <c r="AI1664" s="116">
        <f t="shared" si="1215"/>
        <v>45833</v>
      </c>
      <c r="AJ1664" s="10"/>
      <c r="AK1664" s="1"/>
      <c r="AL1664" s="10"/>
      <c r="AM1664" s="1"/>
      <c r="AN1664" s="1"/>
      <c r="AO1664" s="3"/>
      <c r="AP1664" s="3"/>
      <c r="AQ1664" s="4"/>
      <c r="AR1664" s="4"/>
      <c r="AS1664" s="4"/>
      <c r="AT1664" s="4"/>
      <c r="AU1664" s="4"/>
      <c r="AV1664" s="4"/>
      <c r="AW1664" s="1"/>
      <c r="AX1664" s="1"/>
      <c r="AY1664" s="1"/>
      <c r="AZ1664" s="1"/>
      <c r="BA1664" s="1"/>
      <c r="BB1664" s="1"/>
      <c r="BC1664" s="1"/>
      <c r="BD1664" s="1"/>
      <c r="BE1664" s="1"/>
      <c r="BG1664" s="1"/>
      <c r="BH1664" s="1"/>
    </row>
    <row r="1665" spans="1:60" ht="15" customHeight="1" x14ac:dyDescent="0.25">
      <c r="A1665" s="105">
        <f t="shared" si="1206"/>
        <v>45806</v>
      </c>
      <c r="B1665" s="106">
        <f t="shared" si="1193"/>
        <v>379.0674382309046</v>
      </c>
      <c r="C1665" s="2">
        <f t="shared" si="1207"/>
        <v>284.83062769999998</v>
      </c>
      <c r="D1665" s="2">
        <f t="shared" si="1208"/>
        <v>101.96584393000003</v>
      </c>
      <c r="E1665" s="106">
        <f t="shared" si="1194"/>
        <v>182.86478376999995</v>
      </c>
      <c r="F1665" s="21">
        <f t="shared" si="1209"/>
        <v>7245.38</v>
      </c>
      <c r="G1665" s="108">
        <f t="shared" si="1210"/>
        <v>7275.81</v>
      </c>
      <c r="H1665" s="109">
        <f t="shared" si="1224"/>
        <v>45773</v>
      </c>
      <c r="I1665" s="109">
        <f t="shared" si="1219"/>
        <v>45803</v>
      </c>
      <c r="J1665" s="110">
        <f t="shared" si="1195"/>
        <v>4.1999177406844002E-3</v>
      </c>
      <c r="K1665" s="117">
        <f t="shared" si="1220"/>
        <v>45833</v>
      </c>
      <c r="L1665" s="178">
        <f t="shared" si="1222"/>
        <v>31</v>
      </c>
      <c r="M1665" s="178">
        <f t="shared" si="1227"/>
        <v>4</v>
      </c>
      <c r="N1665" s="106">
        <f t="shared" si="1196"/>
        <v>1.0005409300000001</v>
      </c>
      <c r="O1665" s="111">
        <f t="shared" si="1226"/>
        <v>1.0041999100000001</v>
      </c>
      <c r="P1665" s="111">
        <f t="shared" si="1211"/>
        <v>1.3412575400267248</v>
      </c>
      <c r="Q1665" s="106">
        <f t="shared" si="1225"/>
        <v>1.34198306</v>
      </c>
      <c r="R1665" s="106">
        <f t="shared" si="1212"/>
        <v>1.30894008</v>
      </c>
      <c r="S1665" s="106">
        <f t="shared" si="1197"/>
        <v>372.82622459999999</v>
      </c>
      <c r="T1665" s="106">
        <f t="shared" si="1198"/>
        <v>31.50133598100172</v>
      </c>
      <c r="U1665" s="106">
        <f t="shared" si="1199"/>
        <v>62.536658319902919</v>
      </c>
      <c r="V1665" s="106">
        <f t="shared" si="1200"/>
        <v>378.86862200090462</v>
      </c>
      <c r="W1665" s="19">
        <f t="shared" si="1218"/>
        <v>0</v>
      </c>
      <c r="X1665" s="2">
        <f t="shared" si="1201"/>
        <v>0</v>
      </c>
      <c r="Y1665" s="4">
        <f t="shared" si="1202"/>
        <v>0</v>
      </c>
      <c r="Z1665" s="106">
        <f t="shared" si="1228"/>
        <v>0</v>
      </c>
      <c r="AA1665" s="114">
        <f t="shared" si="1213"/>
        <v>0.05</v>
      </c>
      <c r="AB1665" s="112">
        <f t="shared" si="1203"/>
        <v>4</v>
      </c>
      <c r="AC1665" s="178">
        <f t="shared" si="1221"/>
        <v>31</v>
      </c>
      <c r="AD1665" s="11">
        <f t="shared" si="1214"/>
        <v>1.000524763</v>
      </c>
      <c r="AE1665" s="106">
        <f t="shared" si="1229"/>
        <v>0.1956454</v>
      </c>
      <c r="AF1665" s="106">
        <f t="shared" si="1204"/>
        <v>0.19881623000000001</v>
      </c>
      <c r="AG1665" s="106">
        <f t="shared" si="1205"/>
        <v>0</v>
      </c>
      <c r="AH1665" s="115" t="str">
        <f t="shared" si="1223"/>
        <v>A+J=</v>
      </c>
      <c r="AI1665" s="116">
        <f t="shared" si="1215"/>
        <v>45833</v>
      </c>
      <c r="AJ1665" s="10"/>
      <c r="AK1665" s="1"/>
      <c r="AL1665" s="10"/>
      <c r="AM1665" s="1"/>
      <c r="AN1665" s="1"/>
      <c r="AO1665" s="3"/>
      <c r="AP1665" s="3"/>
      <c r="AQ1665" s="4"/>
      <c r="AR1665" s="4"/>
      <c r="AS1665" s="4"/>
      <c r="AT1665" s="4"/>
      <c r="AU1665" s="4"/>
      <c r="AV1665" s="4"/>
      <c r="AW1665" s="1"/>
      <c r="AX1665" s="1"/>
      <c r="AY1665" s="1"/>
      <c r="AZ1665" s="1"/>
      <c r="BA1665" s="1"/>
      <c r="BB1665" s="1"/>
      <c r="BC1665" s="1"/>
      <c r="BD1665" s="1"/>
      <c r="BE1665" s="1"/>
      <c r="BG1665" s="1"/>
      <c r="BH1665" s="1"/>
    </row>
    <row r="1666" spans="1:60" ht="15" customHeight="1" x14ac:dyDescent="0.25">
      <c r="A1666" s="105">
        <f t="shared" si="1206"/>
        <v>45807</v>
      </c>
      <c r="B1666" s="106">
        <f t="shared" si="1193"/>
        <v>379.15036125591968</v>
      </c>
      <c r="C1666" s="2">
        <f t="shared" si="1207"/>
        <v>284.83062769999998</v>
      </c>
      <c r="D1666" s="2">
        <f t="shared" si="1208"/>
        <v>101.96584393000003</v>
      </c>
      <c r="E1666" s="106">
        <f t="shared" si="1194"/>
        <v>182.86478376999995</v>
      </c>
      <c r="F1666" s="21">
        <f t="shared" si="1209"/>
        <v>7245.38</v>
      </c>
      <c r="G1666" s="108">
        <f t="shared" si="1210"/>
        <v>7275.81</v>
      </c>
      <c r="H1666" s="109">
        <f t="shared" si="1224"/>
        <v>45773</v>
      </c>
      <c r="I1666" s="109">
        <f t="shared" si="1219"/>
        <v>45803</v>
      </c>
      <c r="J1666" s="110">
        <f t="shared" si="1195"/>
        <v>4.1999177406844002E-3</v>
      </c>
      <c r="K1666" s="117">
        <f t="shared" si="1220"/>
        <v>45833</v>
      </c>
      <c r="L1666" s="178">
        <f t="shared" si="1222"/>
        <v>31</v>
      </c>
      <c r="M1666" s="178">
        <f t="shared" si="1227"/>
        <v>5</v>
      </c>
      <c r="N1666" s="106">
        <f t="shared" si="1196"/>
        <v>1.00067621</v>
      </c>
      <c r="O1666" s="111">
        <f t="shared" si="1226"/>
        <v>1.0041999100000001</v>
      </c>
      <c r="P1666" s="111">
        <f t="shared" si="1211"/>
        <v>1.3412575400267248</v>
      </c>
      <c r="Q1666" s="106">
        <f t="shared" si="1225"/>
        <v>1.3421645099999999</v>
      </c>
      <c r="R1666" s="106">
        <f t="shared" si="1212"/>
        <v>1.30894008</v>
      </c>
      <c r="S1666" s="106">
        <f t="shared" si="1197"/>
        <v>372.82622459999999</v>
      </c>
      <c r="T1666" s="106">
        <f t="shared" si="1198"/>
        <v>31.50133598100172</v>
      </c>
      <c r="U1666" s="106">
        <f t="shared" si="1199"/>
        <v>62.56983913491797</v>
      </c>
      <c r="V1666" s="106">
        <f t="shared" si="1200"/>
        <v>378.90180281591967</v>
      </c>
      <c r="W1666" s="19">
        <f t="shared" si="1218"/>
        <v>0</v>
      </c>
      <c r="X1666" s="2">
        <f t="shared" si="1201"/>
        <v>0</v>
      </c>
      <c r="Y1666" s="4">
        <f t="shared" si="1202"/>
        <v>0</v>
      </c>
      <c r="Z1666" s="106">
        <f t="shared" si="1228"/>
        <v>0</v>
      </c>
      <c r="AA1666" s="114">
        <f t="shared" si="1213"/>
        <v>0.05</v>
      </c>
      <c r="AB1666" s="112">
        <f t="shared" si="1203"/>
        <v>5</v>
      </c>
      <c r="AC1666" s="178">
        <f t="shared" si="1221"/>
        <v>31</v>
      </c>
      <c r="AD1666" s="11">
        <f t="shared" si="1214"/>
        <v>1.000655997</v>
      </c>
      <c r="AE1666" s="106">
        <f t="shared" si="1229"/>
        <v>0.24457287999999999</v>
      </c>
      <c r="AF1666" s="106">
        <f t="shared" si="1204"/>
        <v>0.24855843999999999</v>
      </c>
      <c r="AG1666" s="106">
        <f t="shared" si="1205"/>
        <v>0</v>
      </c>
      <c r="AH1666" s="115" t="str">
        <f t="shared" si="1223"/>
        <v>A+J=</v>
      </c>
      <c r="AI1666" s="116">
        <f t="shared" si="1215"/>
        <v>45833</v>
      </c>
      <c r="AJ1666" s="10"/>
      <c r="AK1666" s="1"/>
      <c r="AL1666" s="10"/>
      <c r="AM1666" s="1"/>
      <c r="AN1666" s="1"/>
      <c r="AO1666" s="3"/>
      <c r="AP1666" s="3"/>
      <c r="AQ1666" s="4"/>
      <c r="AR1666" s="4"/>
      <c r="AS1666" s="4"/>
      <c r="AT1666" s="4"/>
      <c r="AU1666" s="4"/>
      <c r="AV1666" s="4"/>
      <c r="AW1666" s="1"/>
      <c r="AX1666" s="1"/>
      <c r="AY1666" s="1"/>
      <c r="AZ1666" s="1"/>
      <c r="BA1666" s="1"/>
      <c r="BB1666" s="1"/>
      <c r="BC1666" s="1"/>
      <c r="BD1666" s="1"/>
      <c r="BE1666" s="1"/>
      <c r="BG1666" s="1"/>
      <c r="BH1666" s="1"/>
    </row>
    <row r="1667" spans="1:60" ht="15" customHeight="1" x14ac:dyDescent="0.25">
      <c r="A1667" s="105">
        <f t="shared" si="1206"/>
        <v>45808</v>
      </c>
      <c r="B1667" s="106">
        <f t="shared" si="1193"/>
        <v>379.23330309823041</v>
      </c>
      <c r="C1667" s="2">
        <f t="shared" si="1207"/>
        <v>284.83062769999998</v>
      </c>
      <c r="D1667" s="2">
        <f t="shared" si="1208"/>
        <v>101.96584393000003</v>
      </c>
      <c r="E1667" s="106">
        <f t="shared" si="1194"/>
        <v>182.86478376999995</v>
      </c>
      <c r="F1667" s="21">
        <f t="shared" si="1209"/>
        <v>7245.38</v>
      </c>
      <c r="G1667" s="108">
        <f t="shared" si="1210"/>
        <v>7275.81</v>
      </c>
      <c r="H1667" s="109">
        <f t="shared" si="1224"/>
        <v>45773</v>
      </c>
      <c r="I1667" s="109">
        <f t="shared" si="1219"/>
        <v>45803</v>
      </c>
      <c r="J1667" s="110">
        <f t="shared" si="1195"/>
        <v>4.1999177406844002E-3</v>
      </c>
      <c r="K1667" s="117">
        <f t="shared" si="1220"/>
        <v>45833</v>
      </c>
      <c r="L1667" s="178">
        <f t="shared" si="1222"/>
        <v>31</v>
      </c>
      <c r="M1667" s="178">
        <f t="shared" si="1227"/>
        <v>6</v>
      </c>
      <c r="N1667" s="106">
        <f t="shared" si="1196"/>
        <v>1.0008115099999999</v>
      </c>
      <c r="O1667" s="111">
        <f t="shared" si="1226"/>
        <v>1.0041999100000001</v>
      </c>
      <c r="P1667" s="111">
        <f t="shared" si="1211"/>
        <v>1.3412575400267248</v>
      </c>
      <c r="Q1667" s="106">
        <f t="shared" si="1225"/>
        <v>1.3423459799999999</v>
      </c>
      <c r="R1667" s="106">
        <f t="shared" si="1212"/>
        <v>1.30894008</v>
      </c>
      <c r="S1667" s="106">
        <f t="shared" si="1197"/>
        <v>372.82622459999999</v>
      </c>
      <c r="T1667" s="106">
        <f t="shared" si="1198"/>
        <v>31.50133598100172</v>
      </c>
      <c r="U1667" s="106">
        <f t="shared" si="1199"/>
        <v>62.603023607228714</v>
      </c>
      <c r="V1667" s="106">
        <f t="shared" si="1200"/>
        <v>378.93498728823039</v>
      </c>
      <c r="W1667" s="19">
        <f t="shared" si="1218"/>
        <v>0</v>
      </c>
      <c r="X1667" s="2">
        <f t="shared" si="1201"/>
        <v>0</v>
      </c>
      <c r="Y1667" s="4">
        <f t="shared" si="1202"/>
        <v>0</v>
      </c>
      <c r="Z1667" s="106">
        <f t="shared" si="1228"/>
        <v>0</v>
      </c>
      <c r="AA1667" s="114">
        <f t="shared" si="1213"/>
        <v>0.05</v>
      </c>
      <c r="AB1667" s="112">
        <f t="shared" si="1203"/>
        <v>6</v>
      </c>
      <c r="AC1667" s="178">
        <f t="shared" si="1221"/>
        <v>31</v>
      </c>
      <c r="AD1667" s="11">
        <f t="shared" si="1214"/>
        <v>1.000787248</v>
      </c>
      <c r="AE1667" s="106">
        <f t="shared" si="1229"/>
        <v>0.29350669000000001</v>
      </c>
      <c r="AF1667" s="106">
        <f t="shared" si="1204"/>
        <v>0.29831581000000001</v>
      </c>
      <c r="AG1667" s="106">
        <f t="shared" si="1205"/>
        <v>0</v>
      </c>
      <c r="AH1667" s="115" t="str">
        <f t="shared" si="1223"/>
        <v>A+J=</v>
      </c>
      <c r="AI1667" s="116">
        <f t="shared" si="1215"/>
        <v>45833</v>
      </c>
      <c r="AJ1667" s="10"/>
      <c r="AK1667" s="1"/>
      <c r="AL1667" s="10"/>
      <c r="AM1667" s="1"/>
      <c r="AN1667" s="1"/>
      <c r="AO1667" s="3"/>
      <c r="AP1667" s="3"/>
      <c r="AQ1667" s="4"/>
      <c r="AR1667" s="4"/>
      <c r="AS1667" s="4"/>
      <c r="AT1667" s="4"/>
      <c r="AU1667" s="4"/>
      <c r="AV1667" s="4"/>
      <c r="AW1667" s="1"/>
      <c r="AX1667" s="1"/>
      <c r="AY1667" s="1"/>
      <c r="AZ1667" s="1"/>
      <c r="BA1667" s="1"/>
      <c r="BB1667" s="1"/>
      <c r="BC1667" s="1"/>
      <c r="BD1667" s="1"/>
      <c r="BE1667" s="1"/>
      <c r="BG1667" s="1"/>
      <c r="BH1667" s="1"/>
    </row>
    <row r="1668" spans="1:60" ht="15" customHeight="1" x14ac:dyDescent="0.25">
      <c r="A1668" s="105">
        <f t="shared" si="1206"/>
        <v>45809</v>
      </c>
      <c r="B1668" s="106">
        <f t="shared" si="1193"/>
        <v>379.31626557648468</v>
      </c>
      <c r="C1668" s="2">
        <f t="shared" si="1207"/>
        <v>284.83062769999998</v>
      </c>
      <c r="D1668" s="2">
        <f t="shared" si="1208"/>
        <v>101.96584393000003</v>
      </c>
      <c r="E1668" s="106">
        <f t="shared" si="1194"/>
        <v>182.86478376999995</v>
      </c>
      <c r="F1668" s="21">
        <f t="shared" si="1209"/>
        <v>7245.38</v>
      </c>
      <c r="G1668" s="108">
        <f t="shared" si="1210"/>
        <v>7275.81</v>
      </c>
      <c r="H1668" s="109">
        <f t="shared" si="1224"/>
        <v>45773</v>
      </c>
      <c r="I1668" s="109">
        <f t="shared" si="1219"/>
        <v>45803</v>
      </c>
      <c r="J1668" s="110">
        <f t="shared" si="1195"/>
        <v>4.1999177406844002E-3</v>
      </c>
      <c r="K1668" s="117">
        <f t="shared" si="1220"/>
        <v>45833</v>
      </c>
      <c r="L1668" s="178">
        <f t="shared" si="1222"/>
        <v>31</v>
      </c>
      <c r="M1668" s="178">
        <f t="shared" si="1227"/>
        <v>7</v>
      </c>
      <c r="N1668" s="106">
        <f t="shared" si="1196"/>
        <v>1.00094683</v>
      </c>
      <c r="O1668" s="111">
        <f t="shared" si="1226"/>
        <v>1.0041999100000001</v>
      </c>
      <c r="P1668" s="111">
        <f t="shared" si="1211"/>
        <v>1.3412575400267248</v>
      </c>
      <c r="Q1668" s="106">
        <f t="shared" si="1225"/>
        <v>1.34252748</v>
      </c>
      <c r="R1668" s="106">
        <f t="shared" si="1212"/>
        <v>1.30894008</v>
      </c>
      <c r="S1668" s="106">
        <f t="shared" si="1197"/>
        <v>372.82622459999999</v>
      </c>
      <c r="T1668" s="106">
        <f t="shared" si="1198"/>
        <v>31.50133598100172</v>
      </c>
      <c r="U1668" s="106">
        <f t="shared" si="1199"/>
        <v>62.636213565482983</v>
      </c>
      <c r="V1668" s="106">
        <f t="shared" si="1200"/>
        <v>378.96817724648469</v>
      </c>
      <c r="W1668" s="19">
        <f t="shared" si="1218"/>
        <v>0</v>
      </c>
      <c r="X1668" s="2">
        <f t="shared" si="1201"/>
        <v>0</v>
      </c>
      <c r="Y1668" s="4">
        <f t="shared" si="1202"/>
        <v>0</v>
      </c>
      <c r="Z1668" s="106">
        <f t="shared" si="1228"/>
        <v>0</v>
      </c>
      <c r="AA1668" s="114">
        <f t="shared" si="1213"/>
        <v>0.05</v>
      </c>
      <c r="AB1668" s="112">
        <f t="shared" si="1203"/>
        <v>7</v>
      </c>
      <c r="AC1668" s="178">
        <f t="shared" si="1221"/>
        <v>31</v>
      </c>
      <c r="AD1668" s="11">
        <f t="shared" si="1214"/>
        <v>1.000918516</v>
      </c>
      <c r="AE1668" s="106">
        <f t="shared" si="1229"/>
        <v>0.34244685000000002</v>
      </c>
      <c r="AF1668" s="106">
        <f t="shared" si="1204"/>
        <v>0.34808833</v>
      </c>
      <c r="AG1668" s="106">
        <f t="shared" si="1205"/>
        <v>0</v>
      </c>
      <c r="AH1668" s="115" t="str">
        <f t="shared" si="1223"/>
        <v>A+J=</v>
      </c>
      <c r="AI1668" s="116">
        <f t="shared" si="1215"/>
        <v>45833</v>
      </c>
      <c r="AJ1668" s="10"/>
      <c r="AK1668" s="1"/>
      <c r="AL1668" s="10"/>
      <c r="AM1668" s="1"/>
      <c r="AN1668" s="1"/>
      <c r="AO1668" s="3"/>
      <c r="AP1668" s="3"/>
      <c r="AQ1668" s="4"/>
      <c r="AR1668" s="4"/>
      <c r="AS1668" s="4"/>
      <c r="AT1668" s="4"/>
      <c r="AU1668" s="4"/>
      <c r="AV1668" s="4"/>
      <c r="AW1668" s="1"/>
      <c r="AX1668" s="1"/>
      <c r="AY1668" s="1"/>
      <c r="AZ1668" s="1"/>
      <c r="BA1668" s="1"/>
      <c r="BB1668" s="1"/>
      <c r="BC1668" s="1"/>
      <c r="BD1668" s="1"/>
      <c r="BE1668" s="1"/>
      <c r="BG1668" s="1"/>
      <c r="BH1668" s="1"/>
    </row>
    <row r="1669" spans="1:60" ht="15" customHeight="1" x14ac:dyDescent="0.25">
      <c r="A1669" s="105">
        <f t="shared" si="1206"/>
        <v>45810</v>
      </c>
      <c r="B1669" s="106">
        <f t="shared" si="1193"/>
        <v>379.39924504338677</v>
      </c>
      <c r="C1669" s="2">
        <f t="shared" si="1207"/>
        <v>284.83062769999998</v>
      </c>
      <c r="D1669" s="2">
        <f t="shared" si="1208"/>
        <v>101.96584393000003</v>
      </c>
      <c r="E1669" s="106">
        <f t="shared" si="1194"/>
        <v>182.86478376999995</v>
      </c>
      <c r="F1669" s="21">
        <f t="shared" si="1209"/>
        <v>7245.38</v>
      </c>
      <c r="G1669" s="108">
        <f t="shared" si="1210"/>
        <v>7275.81</v>
      </c>
      <c r="H1669" s="109">
        <f t="shared" si="1224"/>
        <v>45773</v>
      </c>
      <c r="I1669" s="109">
        <f t="shared" si="1219"/>
        <v>45803</v>
      </c>
      <c r="J1669" s="110">
        <f t="shared" si="1195"/>
        <v>4.1999177406844002E-3</v>
      </c>
      <c r="K1669" s="117">
        <f t="shared" si="1220"/>
        <v>45833</v>
      </c>
      <c r="L1669" s="178">
        <f t="shared" si="1222"/>
        <v>31</v>
      </c>
      <c r="M1669" s="178">
        <f t="shared" si="1227"/>
        <v>8</v>
      </c>
      <c r="N1669" s="106">
        <f t="shared" si="1196"/>
        <v>1.0010821599999999</v>
      </c>
      <c r="O1669" s="111">
        <f t="shared" si="1226"/>
        <v>1.0041999100000001</v>
      </c>
      <c r="P1669" s="111">
        <f t="shared" si="1211"/>
        <v>1.3412575400267248</v>
      </c>
      <c r="Q1669" s="106">
        <f t="shared" si="1225"/>
        <v>1.34270899</v>
      </c>
      <c r="R1669" s="106">
        <f t="shared" si="1212"/>
        <v>1.30894008</v>
      </c>
      <c r="S1669" s="106">
        <f t="shared" si="1197"/>
        <v>372.82622459999999</v>
      </c>
      <c r="T1669" s="106">
        <f t="shared" si="1198"/>
        <v>31.50133598100172</v>
      </c>
      <c r="U1669" s="106">
        <f t="shared" si="1199"/>
        <v>62.66940535238507</v>
      </c>
      <c r="V1669" s="106">
        <f t="shared" si="1200"/>
        <v>379.00136903338677</v>
      </c>
      <c r="W1669" s="19">
        <f t="shared" si="1218"/>
        <v>0</v>
      </c>
      <c r="X1669" s="2">
        <f t="shared" si="1201"/>
        <v>0</v>
      </c>
      <c r="Y1669" s="4">
        <f t="shared" si="1202"/>
        <v>0</v>
      </c>
      <c r="Z1669" s="106">
        <f t="shared" si="1228"/>
        <v>0</v>
      </c>
      <c r="AA1669" s="114">
        <f t="shared" si="1213"/>
        <v>0.05</v>
      </c>
      <c r="AB1669" s="112">
        <f t="shared" si="1203"/>
        <v>8</v>
      </c>
      <c r="AC1669" s="178">
        <f t="shared" si="1221"/>
        <v>31</v>
      </c>
      <c r="AD1669" s="11">
        <f t="shared" si="1214"/>
        <v>1.001049801</v>
      </c>
      <c r="AE1669" s="106">
        <f t="shared" si="1229"/>
        <v>0.39139333999999998</v>
      </c>
      <c r="AF1669" s="106">
        <f t="shared" si="1204"/>
        <v>0.39787601</v>
      </c>
      <c r="AG1669" s="106">
        <f t="shared" si="1205"/>
        <v>0</v>
      </c>
      <c r="AH1669" s="115" t="str">
        <f t="shared" si="1223"/>
        <v>A+J=</v>
      </c>
      <c r="AI1669" s="116">
        <f t="shared" si="1215"/>
        <v>45833</v>
      </c>
      <c r="AJ1669" s="10"/>
      <c r="AK1669" s="1"/>
      <c r="AL1669" s="10"/>
      <c r="AM1669" s="1"/>
      <c r="AN1669" s="1"/>
      <c r="AO1669" s="3"/>
      <c r="AP1669" s="3"/>
      <c r="AQ1669" s="4"/>
      <c r="AR1669" s="4"/>
      <c r="AS1669" s="4"/>
      <c r="AT1669" s="4"/>
      <c r="AU1669" s="4"/>
      <c r="AV1669" s="4"/>
      <c r="AW1669" s="1"/>
      <c r="AX1669" s="1"/>
      <c r="AY1669" s="1"/>
      <c r="AZ1669" s="1"/>
      <c r="BA1669" s="1"/>
      <c r="BB1669" s="1"/>
      <c r="BC1669" s="1"/>
      <c r="BD1669" s="1"/>
      <c r="BE1669" s="1"/>
      <c r="BG1669" s="1"/>
      <c r="BH1669" s="1"/>
    </row>
    <row r="1670" spans="1:60" ht="15" customHeight="1" x14ac:dyDescent="0.25">
      <c r="A1670" s="105">
        <f t="shared" si="1206"/>
        <v>45811</v>
      </c>
      <c r="B1670" s="106">
        <f t="shared" si="1193"/>
        <v>379.48224554623238</v>
      </c>
      <c r="C1670" s="2">
        <f t="shared" si="1207"/>
        <v>284.83062769999998</v>
      </c>
      <c r="D1670" s="2">
        <f t="shared" si="1208"/>
        <v>101.96584393000003</v>
      </c>
      <c r="E1670" s="106">
        <f t="shared" si="1194"/>
        <v>182.86478376999995</v>
      </c>
      <c r="F1670" s="21">
        <f t="shared" si="1209"/>
        <v>7245.38</v>
      </c>
      <c r="G1670" s="108">
        <f t="shared" si="1210"/>
        <v>7275.81</v>
      </c>
      <c r="H1670" s="109">
        <f t="shared" si="1224"/>
        <v>45773</v>
      </c>
      <c r="I1670" s="109">
        <f t="shared" si="1219"/>
        <v>45803</v>
      </c>
      <c r="J1670" s="110">
        <f t="shared" si="1195"/>
        <v>4.1999177406844002E-3</v>
      </c>
      <c r="K1670" s="117">
        <f t="shared" si="1220"/>
        <v>45833</v>
      </c>
      <c r="L1670" s="178">
        <f t="shared" si="1222"/>
        <v>31</v>
      </c>
      <c r="M1670" s="178">
        <f t="shared" si="1227"/>
        <v>9</v>
      </c>
      <c r="N1670" s="106">
        <f t="shared" si="1196"/>
        <v>1.00121751</v>
      </c>
      <c r="O1670" s="111">
        <f t="shared" si="1226"/>
        <v>1.0041999100000001</v>
      </c>
      <c r="P1670" s="111">
        <f t="shared" si="1211"/>
        <v>1.3412575400267248</v>
      </c>
      <c r="Q1670" s="106">
        <f t="shared" si="1225"/>
        <v>1.34289053</v>
      </c>
      <c r="R1670" s="106">
        <f t="shared" si="1212"/>
        <v>1.30894008</v>
      </c>
      <c r="S1670" s="106">
        <f t="shared" si="1197"/>
        <v>372.82622459999999</v>
      </c>
      <c r="T1670" s="106">
        <f t="shared" si="1198"/>
        <v>31.50133598100172</v>
      </c>
      <c r="U1670" s="106">
        <f t="shared" si="1199"/>
        <v>62.702602625230682</v>
      </c>
      <c r="V1670" s="106">
        <f t="shared" si="1200"/>
        <v>379.03456630623236</v>
      </c>
      <c r="W1670" s="19">
        <f t="shared" si="1218"/>
        <v>0</v>
      </c>
      <c r="X1670" s="2">
        <f t="shared" si="1201"/>
        <v>0</v>
      </c>
      <c r="Y1670" s="4">
        <f t="shared" si="1202"/>
        <v>0</v>
      </c>
      <c r="Z1670" s="106">
        <f t="shared" si="1228"/>
        <v>0</v>
      </c>
      <c r="AA1670" s="114">
        <f t="shared" si="1213"/>
        <v>0.05</v>
      </c>
      <c r="AB1670" s="112">
        <f t="shared" si="1203"/>
        <v>9</v>
      </c>
      <c r="AC1670" s="178">
        <f t="shared" si="1221"/>
        <v>31</v>
      </c>
      <c r="AD1670" s="11">
        <f t="shared" si="1214"/>
        <v>1.001181104</v>
      </c>
      <c r="AE1670" s="106">
        <f t="shared" si="1229"/>
        <v>0.44034654000000001</v>
      </c>
      <c r="AF1670" s="106">
        <f t="shared" si="1204"/>
        <v>0.44767923999999998</v>
      </c>
      <c r="AG1670" s="106">
        <f t="shared" si="1205"/>
        <v>0</v>
      </c>
      <c r="AH1670" s="115" t="str">
        <f t="shared" si="1223"/>
        <v>A+J=</v>
      </c>
      <c r="AI1670" s="116">
        <f t="shared" si="1215"/>
        <v>45833</v>
      </c>
      <c r="AJ1670" s="10"/>
      <c r="AK1670" s="1"/>
      <c r="AL1670" s="10"/>
      <c r="AM1670" s="1"/>
      <c r="AN1670" s="1"/>
      <c r="AO1670" s="3"/>
      <c r="AP1670" s="3"/>
      <c r="AQ1670" s="4"/>
      <c r="AR1670" s="4"/>
      <c r="AS1670" s="4"/>
      <c r="AT1670" s="4"/>
      <c r="AU1670" s="4"/>
      <c r="AV1670" s="4"/>
      <c r="AW1670" s="1"/>
      <c r="AX1670" s="1"/>
      <c r="AY1670" s="1"/>
      <c r="AZ1670" s="1"/>
      <c r="BA1670" s="1"/>
      <c r="BB1670" s="1"/>
      <c r="BC1670" s="1"/>
      <c r="BD1670" s="1"/>
      <c r="BE1670" s="1"/>
      <c r="BG1670" s="1"/>
      <c r="BH1670" s="1"/>
    </row>
    <row r="1671" spans="1:60" ht="15" customHeight="1" x14ac:dyDescent="0.25">
      <c r="A1671" s="105">
        <f t="shared" si="1206"/>
        <v>45812</v>
      </c>
      <c r="B1671" s="106">
        <f t="shared" si="1193"/>
        <v>379.56526669502153</v>
      </c>
      <c r="C1671" s="2">
        <f t="shared" si="1207"/>
        <v>284.83062769999998</v>
      </c>
      <c r="D1671" s="2">
        <f t="shared" si="1208"/>
        <v>101.96584393000003</v>
      </c>
      <c r="E1671" s="106">
        <f t="shared" si="1194"/>
        <v>182.86478376999995</v>
      </c>
      <c r="F1671" s="21">
        <f t="shared" si="1209"/>
        <v>7245.38</v>
      </c>
      <c r="G1671" s="108">
        <f t="shared" si="1210"/>
        <v>7275.81</v>
      </c>
      <c r="H1671" s="109">
        <f t="shared" si="1224"/>
        <v>45773</v>
      </c>
      <c r="I1671" s="109">
        <f t="shared" si="1219"/>
        <v>45803</v>
      </c>
      <c r="J1671" s="110">
        <f t="shared" si="1195"/>
        <v>4.1999177406844002E-3</v>
      </c>
      <c r="K1671" s="117">
        <f t="shared" si="1220"/>
        <v>45833</v>
      </c>
      <c r="L1671" s="178">
        <f t="shared" si="1222"/>
        <v>31</v>
      </c>
      <c r="M1671" s="178">
        <f t="shared" si="1227"/>
        <v>10</v>
      </c>
      <c r="N1671" s="106">
        <f t="shared" si="1196"/>
        <v>1.00135288</v>
      </c>
      <c r="O1671" s="111">
        <f t="shared" si="1226"/>
        <v>1.0041999100000001</v>
      </c>
      <c r="P1671" s="111">
        <f t="shared" si="1211"/>
        <v>1.3412575400267248</v>
      </c>
      <c r="Q1671" s="106">
        <f t="shared" si="1225"/>
        <v>1.3430721000000001</v>
      </c>
      <c r="R1671" s="106">
        <f t="shared" si="1212"/>
        <v>1.30894008</v>
      </c>
      <c r="S1671" s="106">
        <f t="shared" si="1197"/>
        <v>372.82622459999999</v>
      </c>
      <c r="T1671" s="106">
        <f t="shared" si="1198"/>
        <v>31.50133598100172</v>
      </c>
      <c r="U1671" s="106">
        <f t="shared" si="1199"/>
        <v>62.73580538401982</v>
      </c>
      <c r="V1671" s="106">
        <f t="shared" si="1200"/>
        <v>379.06776906502154</v>
      </c>
      <c r="W1671" s="19">
        <f t="shared" si="1218"/>
        <v>0</v>
      </c>
      <c r="X1671" s="2">
        <f t="shared" si="1201"/>
        <v>0</v>
      </c>
      <c r="Y1671" s="4">
        <f t="shared" si="1202"/>
        <v>0</v>
      </c>
      <c r="Z1671" s="106">
        <f t="shared" si="1228"/>
        <v>0</v>
      </c>
      <c r="AA1671" s="114">
        <f t="shared" si="1213"/>
        <v>0.05</v>
      </c>
      <c r="AB1671" s="112">
        <f t="shared" si="1203"/>
        <v>10</v>
      </c>
      <c r="AC1671" s="178">
        <f t="shared" si="1221"/>
        <v>31</v>
      </c>
      <c r="AD1671" s="11">
        <f t="shared" si="1214"/>
        <v>1.001312424</v>
      </c>
      <c r="AE1671" s="106">
        <f t="shared" si="1229"/>
        <v>0.48930607999999998</v>
      </c>
      <c r="AF1671" s="106">
        <f t="shared" si="1204"/>
        <v>0.49749763000000002</v>
      </c>
      <c r="AG1671" s="106">
        <f t="shared" si="1205"/>
        <v>0</v>
      </c>
      <c r="AH1671" s="115" t="str">
        <f t="shared" si="1223"/>
        <v>A+J=</v>
      </c>
      <c r="AI1671" s="116">
        <f t="shared" si="1215"/>
        <v>45833</v>
      </c>
      <c r="AJ1671" s="10"/>
      <c r="AK1671" s="1"/>
      <c r="AL1671" s="10"/>
      <c r="AM1671" s="1"/>
      <c r="AN1671" s="1"/>
      <c r="AO1671" s="3"/>
      <c r="AP1671" s="3"/>
      <c r="AQ1671" s="4"/>
      <c r="AR1671" s="4"/>
      <c r="AS1671" s="4"/>
      <c r="AT1671" s="4"/>
      <c r="AU1671" s="4"/>
      <c r="AV1671" s="4"/>
      <c r="AW1671" s="1"/>
      <c r="AX1671" s="1"/>
      <c r="AY1671" s="1"/>
      <c r="AZ1671" s="1"/>
      <c r="BA1671" s="1"/>
      <c r="BB1671" s="1"/>
      <c r="BC1671" s="1"/>
      <c r="BD1671" s="1"/>
      <c r="BE1671" s="1"/>
      <c r="BG1671" s="1"/>
      <c r="BH1671" s="1"/>
    </row>
    <row r="1672" spans="1:60" ht="15" customHeight="1" x14ac:dyDescent="0.25">
      <c r="A1672" s="105">
        <f t="shared" si="1206"/>
        <v>45813</v>
      </c>
      <c r="B1672" s="106">
        <f t="shared" si="1193"/>
        <v>379.64830668110625</v>
      </c>
      <c r="C1672" s="2">
        <f t="shared" si="1207"/>
        <v>284.83062769999998</v>
      </c>
      <c r="D1672" s="2">
        <f t="shared" si="1208"/>
        <v>101.96584393000003</v>
      </c>
      <c r="E1672" s="106">
        <f t="shared" si="1194"/>
        <v>182.86478376999995</v>
      </c>
      <c r="F1672" s="21">
        <f t="shared" si="1209"/>
        <v>7245.38</v>
      </c>
      <c r="G1672" s="108">
        <f t="shared" si="1210"/>
        <v>7275.81</v>
      </c>
      <c r="H1672" s="109">
        <f t="shared" si="1224"/>
        <v>45773</v>
      </c>
      <c r="I1672" s="109">
        <f t="shared" si="1219"/>
        <v>45803</v>
      </c>
      <c r="J1672" s="110">
        <f t="shared" si="1195"/>
        <v>4.1999177406844002E-3</v>
      </c>
      <c r="K1672" s="117">
        <f t="shared" si="1220"/>
        <v>45833</v>
      </c>
      <c r="L1672" s="178">
        <f t="shared" si="1222"/>
        <v>31</v>
      </c>
      <c r="M1672" s="178">
        <f t="shared" si="1227"/>
        <v>11</v>
      </c>
      <c r="N1672" s="106">
        <f t="shared" si="1196"/>
        <v>1.0014882700000001</v>
      </c>
      <c r="O1672" s="111">
        <f t="shared" si="1226"/>
        <v>1.0041999100000001</v>
      </c>
      <c r="P1672" s="111">
        <f t="shared" si="1211"/>
        <v>1.3412575400267248</v>
      </c>
      <c r="Q1672" s="106">
        <f t="shared" si="1225"/>
        <v>1.3432536900000001</v>
      </c>
      <c r="R1672" s="106">
        <f t="shared" si="1212"/>
        <v>1.30894008</v>
      </c>
      <c r="S1672" s="106">
        <f t="shared" si="1197"/>
        <v>372.82622459999999</v>
      </c>
      <c r="T1672" s="106">
        <f t="shared" si="1198"/>
        <v>31.50133598100172</v>
      </c>
      <c r="U1672" s="106">
        <f t="shared" si="1199"/>
        <v>62.7690118001046</v>
      </c>
      <c r="V1672" s="106">
        <f t="shared" si="1200"/>
        <v>379.10097548110627</v>
      </c>
      <c r="W1672" s="19">
        <f t="shared" si="1218"/>
        <v>0</v>
      </c>
      <c r="X1672" s="2">
        <f t="shared" si="1201"/>
        <v>0</v>
      </c>
      <c r="Y1672" s="4">
        <f t="shared" si="1202"/>
        <v>0</v>
      </c>
      <c r="Z1672" s="106">
        <f t="shared" si="1228"/>
        <v>0</v>
      </c>
      <c r="AA1672" s="114">
        <f t="shared" si="1213"/>
        <v>0.05</v>
      </c>
      <c r="AB1672" s="112">
        <f t="shared" si="1203"/>
        <v>11</v>
      </c>
      <c r="AC1672" s="178">
        <f t="shared" si="1221"/>
        <v>31</v>
      </c>
      <c r="AD1672" s="11">
        <f t="shared" si="1214"/>
        <v>1.001443761</v>
      </c>
      <c r="AE1672" s="106">
        <f t="shared" si="1229"/>
        <v>0.53827195999999999</v>
      </c>
      <c r="AF1672" s="106">
        <f t="shared" si="1204"/>
        <v>0.54733120000000002</v>
      </c>
      <c r="AG1672" s="106">
        <f t="shared" si="1205"/>
        <v>0</v>
      </c>
      <c r="AH1672" s="115" t="str">
        <f t="shared" si="1223"/>
        <v>A+J=</v>
      </c>
      <c r="AI1672" s="116">
        <f t="shared" si="1215"/>
        <v>45833</v>
      </c>
      <c r="AJ1672" s="10"/>
      <c r="AK1672" s="1"/>
      <c r="AL1672" s="10"/>
      <c r="AM1672" s="1"/>
      <c r="AN1672" s="1"/>
      <c r="AO1672" s="3"/>
      <c r="AP1672" s="3"/>
      <c r="AQ1672" s="4"/>
      <c r="AR1672" s="4"/>
      <c r="AS1672" s="4"/>
      <c r="AT1672" s="4"/>
      <c r="AU1672" s="4"/>
      <c r="AV1672" s="4"/>
      <c r="AW1672" s="1"/>
      <c r="AX1672" s="1"/>
      <c r="AY1672" s="1"/>
      <c r="AZ1672" s="1"/>
      <c r="BA1672" s="1"/>
      <c r="BB1672" s="1"/>
      <c r="BC1672" s="1"/>
      <c r="BD1672" s="1"/>
      <c r="BE1672" s="1"/>
      <c r="BG1672" s="1"/>
      <c r="BH1672" s="1"/>
    </row>
    <row r="1673" spans="1:60" ht="15" customHeight="1" x14ac:dyDescent="0.25">
      <c r="A1673" s="105">
        <f t="shared" si="1206"/>
        <v>45814</v>
      </c>
      <c r="B1673" s="106">
        <f t="shared" si="1193"/>
        <v>379.73136732313458</v>
      </c>
      <c r="C1673" s="2">
        <f t="shared" si="1207"/>
        <v>284.83062769999998</v>
      </c>
      <c r="D1673" s="2">
        <f t="shared" si="1208"/>
        <v>101.96584393000003</v>
      </c>
      <c r="E1673" s="106">
        <f t="shared" si="1194"/>
        <v>182.86478376999995</v>
      </c>
      <c r="F1673" s="21">
        <f t="shared" si="1209"/>
        <v>7245.38</v>
      </c>
      <c r="G1673" s="108">
        <f t="shared" si="1210"/>
        <v>7275.81</v>
      </c>
      <c r="H1673" s="109">
        <f t="shared" si="1224"/>
        <v>45773</v>
      </c>
      <c r="I1673" s="109">
        <f t="shared" si="1219"/>
        <v>45803</v>
      </c>
      <c r="J1673" s="110">
        <f t="shared" si="1195"/>
        <v>4.1999177406844002E-3</v>
      </c>
      <c r="K1673" s="117">
        <f t="shared" si="1220"/>
        <v>45833</v>
      </c>
      <c r="L1673" s="178">
        <f t="shared" si="1222"/>
        <v>31</v>
      </c>
      <c r="M1673" s="178">
        <f t="shared" si="1227"/>
        <v>12</v>
      </c>
      <c r="N1673" s="106">
        <f t="shared" si="1196"/>
        <v>1.00162368</v>
      </c>
      <c r="O1673" s="111">
        <f t="shared" si="1226"/>
        <v>1.0041999100000001</v>
      </c>
      <c r="P1673" s="111">
        <f t="shared" si="1211"/>
        <v>1.3412575400267248</v>
      </c>
      <c r="Q1673" s="106">
        <f t="shared" si="1225"/>
        <v>1.34343531</v>
      </c>
      <c r="R1673" s="106">
        <f t="shared" si="1212"/>
        <v>1.30894008</v>
      </c>
      <c r="S1673" s="106">
        <f t="shared" si="1197"/>
        <v>372.82622459999999</v>
      </c>
      <c r="T1673" s="106">
        <f t="shared" si="1198"/>
        <v>31.50133598100172</v>
      </c>
      <c r="U1673" s="106">
        <f t="shared" si="1199"/>
        <v>62.802223702132906</v>
      </c>
      <c r="V1673" s="106">
        <f t="shared" si="1200"/>
        <v>379.13418738313459</v>
      </c>
      <c r="W1673" s="19">
        <f t="shared" si="1218"/>
        <v>0</v>
      </c>
      <c r="X1673" s="2">
        <f t="shared" si="1201"/>
        <v>0</v>
      </c>
      <c r="Y1673" s="4">
        <f t="shared" si="1202"/>
        <v>0</v>
      </c>
      <c r="Z1673" s="106">
        <f t="shared" si="1228"/>
        <v>0</v>
      </c>
      <c r="AA1673" s="114">
        <f t="shared" si="1213"/>
        <v>0.05</v>
      </c>
      <c r="AB1673" s="112">
        <f t="shared" si="1203"/>
        <v>12</v>
      </c>
      <c r="AC1673" s="178">
        <f t="shared" si="1221"/>
        <v>31</v>
      </c>
      <c r="AD1673" s="11">
        <f t="shared" si="1214"/>
        <v>1.0015751150000001</v>
      </c>
      <c r="AE1673" s="106">
        <f t="shared" si="1229"/>
        <v>0.58724416999999995</v>
      </c>
      <c r="AF1673" s="106">
        <f t="shared" si="1204"/>
        <v>0.59717993999999996</v>
      </c>
      <c r="AG1673" s="106">
        <f t="shared" si="1205"/>
        <v>0</v>
      </c>
      <c r="AH1673" s="115" t="str">
        <f t="shared" si="1223"/>
        <v>A+J=</v>
      </c>
      <c r="AI1673" s="116">
        <f t="shared" si="1215"/>
        <v>45833</v>
      </c>
      <c r="AJ1673" s="10"/>
      <c r="AK1673" s="1"/>
      <c r="AL1673" s="10"/>
      <c r="AM1673" s="1"/>
      <c r="AN1673" s="1"/>
      <c r="AO1673" s="3"/>
      <c r="AP1673" s="3"/>
      <c r="AQ1673" s="4"/>
      <c r="AR1673" s="4"/>
      <c r="AS1673" s="4"/>
      <c r="AT1673" s="4"/>
      <c r="AU1673" s="4"/>
      <c r="AV1673" s="4"/>
      <c r="AW1673" s="1"/>
      <c r="AX1673" s="1"/>
      <c r="AY1673" s="1"/>
      <c r="AZ1673" s="1"/>
      <c r="BA1673" s="1"/>
      <c r="BB1673" s="1"/>
      <c r="BC1673" s="1"/>
      <c r="BD1673" s="1"/>
      <c r="BE1673" s="1"/>
      <c r="BG1673" s="1"/>
      <c r="BH1673" s="1"/>
    </row>
    <row r="1674" spans="1:60" ht="15" customHeight="1" x14ac:dyDescent="0.25">
      <c r="A1674" s="105">
        <f t="shared" si="1206"/>
        <v>45815</v>
      </c>
      <c r="B1674" s="106">
        <f t="shared" ref="B1674:B1737" si="1230">(V1674+AF1674)</f>
        <v>379.81444718245859</v>
      </c>
      <c r="C1674" s="2">
        <f t="shared" si="1207"/>
        <v>284.83062769999998</v>
      </c>
      <c r="D1674" s="2">
        <f t="shared" si="1208"/>
        <v>101.96584393000003</v>
      </c>
      <c r="E1674" s="106">
        <f t="shared" ref="E1674:E1737" si="1231">(C1674-D1674)</f>
        <v>182.86478376999995</v>
      </c>
      <c r="F1674" s="21">
        <f t="shared" si="1209"/>
        <v>7245.38</v>
      </c>
      <c r="G1674" s="108">
        <f t="shared" si="1210"/>
        <v>7275.81</v>
      </c>
      <c r="H1674" s="109">
        <f t="shared" si="1224"/>
        <v>45773</v>
      </c>
      <c r="I1674" s="109">
        <f t="shared" si="1219"/>
        <v>45803</v>
      </c>
      <c r="J1674" s="110">
        <f t="shared" ref="J1674:J1737" si="1232">(G1674/F1674)-1</f>
        <v>4.1999177406844002E-3</v>
      </c>
      <c r="K1674" s="117">
        <f t="shared" si="1220"/>
        <v>45833</v>
      </c>
      <c r="L1674" s="178">
        <f t="shared" si="1222"/>
        <v>31</v>
      </c>
      <c r="M1674" s="178">
        <f t="shared" si="1227"/>
        <v>13</v>
      </c>
      <c r="N1674" s="106">
        <f t="shared" ref="N1674:N1737" si="1233">TRUNC((G1674/F1674)^TRUNC((M1674/L1674),9),8)</f>
        <v>1.0017591100000001</v>
      </c>
      <c r="O1674" s="111">
        <f t="shared" si="1226"/>
        <v>1.0041999100000001</v>
      </c>
      <c r="P1674" s="111">
        <f t="shared" si="1211"/>
        <v>1.3412575400267248</v>
      </c>
      <c r="Q1674" s="106">
        <f t="shared" si="1225"/>
        <v>1.3436169499999999</v>
      </c>
      <c r="R1674" s="106">
        <f t="shared" si="1212"/>
        <v>1.30894008</v>
      </c>
      <c r="S1674" s="106">
        <f t="shared" ref="S1674:S1737" si="1234">TRUNC(C1674*R1674,8)</f>
        <v>372.82622459999999</v>
      </c>
      <c r="T1674" s="106">
        <f t="shared" ref="T1674:T1737" si="1235">(D1674*(R1674-1))</f>
        <v>31.50133598100172</v>
      </c>
      <c r="U1674" s="106">
        <f t="shared" ref="U1674:U1737" si="1236">(E1674*(Q1674-1))</f>
        <v>62.83543926145687</v>
      </c>
      <c r="V1674" s="106">
        <f t="shared" ref="V1674:V1737" si="1237">(C1674+T1674+U1674)</f>
        <v>379.16740294245858</v>
      </c>
      <c r="W1674" s="19">
        <f t="shared" si="1218"/>
        <v>0</v>
      </c>
      <c r="X1674" s="2">
        <f t="shared" ref="X1674:X1737" si="1238">IF(W1674&gt;0,VLOOKUP(A1674,AL$12:AP$312,5),0)</f>
        <v>0</v>
      </c>
      <c r="Y1674" s="4">
        <f t="shared" ref="Y1674:Y1737" si="1239">IF(W1674&gt;0,VLOOKUP($A1674,$AL$10:$AQ$312,6),0)</f>
        <v>0</v>
      </c>
      <c r="Z1674" s="106">
        <f t="shared" si="1228"/>
        <v>0</v>
      </c>
      <c r="AA1674" s="114">
        <f t="shared" si="1213"/>
        <v>0.05</v>
      </c>
      <c r="AB1674" s="112">
        <f t="shared" ref="AB1674:AB1737" si="1240">M1674</f>
        <v>13</v>
      </c>
      <c r="AC1674" s="178">
        <f t="shared" si="1221"/>
        <v>31</v>
      </c>
      <c r="AD1674" s="11">
        <f t="shared" si="1214"/>
        <v>1.0017064870000001</v>
      </c>
      <c r="AE1674" s="106">
        <f t="shared" si="1229"/>
        <v>0.63622310000000004</v>
      </c>
      <c r="AF1674" s="106">
        <f t="shared" ref="AF1674:AF1737" si="1241">TRUNC((V1674*(AD1674-1)),8)</f>
        <v>0.64704424000000005</v>
      </c>
      <c r="AG1674" s="106">
        <f t="shared" ref="AG1674:AG1737" si="1242">IF(Z1674&gt;0,Z1674+AE1674,0)</f>
        <v>0</v>
      </c>
      <c r="AH1674" s="115" t="str">
        <f t="shared" si="1223"/>
        <v>A+J=</v>
      </c>
      <c r="AI1674" s="116">
        <f t="shared" si="1215"/>
        <v>45833</v>
      </c>
      <c r="AJ1674" s="10"/>
      <c r="AK1674" s="1"/>
      <c r="AL1674" s="10"/>
      <c r="AM1674" s="1"/>
      <c r="AN1674" s="1"/>
      <c r="AO1674" s="3"/>
      <c r="AP1674" s="3"/>
      <c r="AQ1674" s="4"/>
      <c r="AR1674" s="4"/>
      <c r="AS1674" s="4"/>
      <c r="AT1674" s="4"/>
      <c r="AU1674" s="4"/>
      <c r="AV1674" s="4"/>
      <c r="AW1674" s="1"/>
      <c r="AX1674" s="1"/>
      <c r="AY1674" s="1"/>
      <c r="AZ1674" s="1"/>
      <c r="BA1674" s="1"/>
      <c r="BB1674" s="1"/>
      <c r="BC1674" s="1"/>
      <c r="BD1674" s="1"/>
      <c r="BE1674" s="1"/>
      <c r="BG1674" s="1"/>
      <c r="BH1674" s="1"/>
    </row>
    <row r="1675" spans="1:60" ht="15" customHeight="1" x14ac:dyDescent="0.25">
      <c r="A1675" s="105">
        <f t="shared" ref="A1675:A1738" si="1243">(A1674+1)</f>
        <v>45816</v>
      </c>
      <c r="B1675" s="106">
        <f t="shared" si="1230"/>
        <v>379.89754587907817</v>
      </c>
      <c r="C1675" s="2">
        <f t="shared" ref="C1675:C1738" si="1244">TRUNC(IF(W1674&gt;0,VLOOKUP(A1674,$AL$12:$AM$312,2),C1674),8)</f>
        <v>284.83062769999998</v>
      </c>
      <c r="D1675" s="2">
        <f t="shared" ref="D1675:D1738" si="1245">VLOOKUP(A1675,$AR$13:$AV$312,5)</f>
        <v>101.96584393000003</v>
      </c>
      <c r="E1675" s="106">
        <f t="shared" si="1231"/>
        <v>182.86478376999995</v>
      </c>
      <c r="F1675" s="21">
        <f t="shared" ref="F1675:F1738" si="1246">IF(G1675=G1674,F1674,G1674)</f>
        <v>7245.38</v>
      </c>
      <c r="G1675" s="108">
        <f t="shared" ref="G1675:G1738" si="1247">IF(AND(M1675=1,M1674&gt;1),VLOOKUP(A1674,$BF$13:$BH$98,3),G1674)</f>
        <v>7275.81</v>
      </c>
      <c r="H1675" s="109">
        <f t="shared" si="1224"/>
        <v>45773</v>
      </c>
      <c r="I1675" s="109">
        <f t="shared" si="1219"/>
        <v>45803</v>
      </c>
      <c r="J1675" s="110">
        <f t="shared" si="1232"/>
        <v>4.1999177406844002E-3</v>
      </c>
      <c r="K1675" s="117">
        <f t="shared" si="1220"/>
        <v>45833</v>
      </c>
      <c r="L1675" s="178">
        <f t="shared" si="1222"/>
        <v>31</v>
      </c>
      <c r="M1675" s="178">
        <f t="shared" si="1227"/>
        <v>14</v>
      </c>
      <c r="N1675" s="106">
        <f t="shared" si="1233"/>
        <v>1.0018945500000001</v>
      </c>
      <c r="O1675" s="111">
        <f t="shared" si="1226"/>
        <v>1.0041999100000001</v>
      </c>
      <c r="P1675" s="111">
        <f t="shared" ref="P1675:P1738" si="1248">IF(K1675&gt;K1674,P1674*O1675,P1674)</f>
        <v>1.3412575400267248</v>
      </c>
      <c r="Q1675" s="106">
        <f t="shared" si="1225"/>
        <v>1.3437986099999999</v>
      </c>
      <c r="R1675" s="106">
        <f t="shared" ref="R1675:R1738" si="1249">IF(AND(W1675&gt;0,MONTH(A1675)=R$9),Q1675,R1674)</f>
        <v>1.30894008</v>
      </c>
      <c r="S1675" s="106">
        <f t="shared" si="1234"/>
        <v>372.82622459999999</v>
      </c>
      <c r="T1675" s="106">
        <f t="shared" si="1235"/>
        <v>31.50133598100172</v>
      </c>
      <c r="U1675" s="106">
        <f t="shared" si="1236"/>
        <v>62.868658478076519</v>
      </c>
      <c r="V1675" s="106">
        <f t="shared" si="1237"/>
        <v>379.20062215907819</v>
      </c>
      <c r="W1675" s="19">
        <f t="shared" si="1218"/>
        <v>0</v>
      </c>
      <c r="X1675" s="2">
        <f t="shared" si="1238"/>
        <v>0</v>
      </c>
      <c r="Y1675" s="4">
        <f t="shared" si="1239"/>
        <v>0</v>
      </c>
      <c r="Z1675" s="106">
        <f t="shared" si="1228"/>
        <v>0</v>
      </c>
      <c r="AA1675" s="114">
        <f t="shared" ref="AA1675:AA1738" si="1250">(AA1674)</f>
        <v>0.05</v>
      </c>
      <c r="AB1675" s="112">
        <f t="shared" si="1240"/>
        <v>14</v>
      </c>
      <c r="AC1675" s="178">
        <f t="shared" si="1221"/>
        <v>31</v>
      </c>
      <c r="AD1675" s="11">
        <f t="shared" ref="AD1675:AD1738" si="1251">ROUND((1+AA1675)^(30/360)^(AB1675/AC1675),9)</f>
        <v>1.001837876</v>
      </c>
      <c r="AE1675" s="106">
        <f t="shared" si="1229"/>
        <v>0.68520837000000001</v>
      </c>
      <c r="AF1675" s="106">
        <f t="shared" si="1241"/>
        <v>0.69692372000000002</v>
      </c>
      <c r="AG1675" s="106">
        <f t="shared" si="1242"/>
        <v>0</v>
      </c>
      <c r="AH1675" s="115" t="str">
        <f t="shared" si="1223"/>
        <v>A+J=</v>
      </c>
      <c r="AI1675" s="116">
        <f t="shared" si="1215"/>
        <v>45833</v>
      </c>
      <c r="AJ1675" s="10"/>
      <c r="AK1675" s="1"/>
      <c r="AL1675" s="10"/>
      <c r="AM1675" s="1"/>
      <c r="AN1675" s="1"/>
      <c r="AO1675" s="3"/>
      <c r="AP1675" s="3"/>
      <c r="AQ1675" s="4"/>
      <c r="AR1675" s="4"/>
      <c r="AS1675" s="4"/>
      <c r="AT1675" s="4"/>
      <c r="AU1675" s="4"/>
      <c r="AV1675" s="4"/>
      <c r="AW1675" s="1"/>
      <c r="AX1675" s="1"/>
      <c r="AY1675" s="1"/>
      <c r="AZ1675" s="1"/>
      <c r="BA1675" s="1"/>
      <c r="BB1675" s="1"/>
      <c r="BC1675" s="1"/>
      <c r="BD1675" s="1"/>
      <c r="BE1675" s="1"/>
      <c r="BG1675" s="1"/>
      <c r="BH1675" s="1"/>
    </row>
    <row r="1676" spans="1:60" ht="15" customHeight="1" x14ac:dyDescent="0.25">
      <c r="A1676" s="105">
        <f t="shared" si="1243"/>
        <v>45817</v>
      </c>
      <c r="B1676" s="106">
        <f t="shared" si="1230"/>
        <v>379.98066708028927</v>
      </c>
      <c r="C1676" s="2">
        <f t="shared" si="1244"/>
        <v>284.83062769999998</v>
      </c>
      <c r="D1676" s="2">
        <f t="shared" si="1245"/>
        <v>101.96584393000003</v>
      </c>
      <c r="E1676" s="106">
        <f t="shared" si="1231"/>
        <v>182.86478376999995</v>
      </c>
      <c r="F1676" s="21">
        <f t="shared" si="1246"/>
        <v>7245.38</v>
      </c>
      <c r="G1676" s="108">
        <f t="shared" si="1247"/>
        <v>7275.81</v>
      </c>
      <c r="H1676" s="109">
        <f t="shared" si="1224"/>
        <v>45773</v>
      </c>
      <c r="I1676" s="109">
        <f t="shared" si="1219"/>
        <v>45803</v>
      </c>
      <c r="J1676" s="110">
        <f t="shared" si="1232"/>
        <v>4.1999177406844002E-3</v>
      </c>
      <c r="K1676" s="117">
        <f t="shared" si="1220"/>
        <v>45833</v>
      </c>
      <c r="L1676" s="178">
        <f t="shared" si="1222"/>
        <v>31</v>
      </c>
      <c r="M1676" s="178">
        <f t="shared" si="1227"/>
        <v>15</v>
      </c>
      <c r="N1676" s="106">
        <f t="shared" si="1233"/>
        <v>1.0020300200000001</v>
      </c>
      <c r="O1676" s="111">
        <f t="shared" si="1226"/>
        <v>1.0041999100000001</v>
      </c>
      <c r="P1676" s="111">
        <f t="shared" si="1248"/>
        <v>1.3412575400267248</v>
      </c>
      <c r="Q1676" s="106">
        <f t="shared" si="1225"/>
        <v>1.3439803100000001</v>
      </c>
      <c r="R1676" s="106">
        <f t="shared" si="1249"/>
        <v>1.30894008</v>
      </c>
      <c r="S1676" s="106">
        <f t="shared" si="1234"/>
        <v>372.82622459999999</v>
      </c>
      <c r="T1676" s="106">
        <f t="shared" si="1235"/>
        <v>31.50133598100172</v>
      </c>
      <c r="U1676" s="106">
        <f t="shared" si="1236"/>
        <v>62.901885009287561</v>
      </c>
      <c r="V1676" s="106">
        <f t="shared" si="1237"/>
        <v>379.23384869028928</v>
      </c>
      <c r="W1676" s="19">
        <f t="shared" si="1218"/>
        <v>0</v>
      </c>
      <c r="X1676" s="2">
        <f t="shared" si="1238"/>
        <v>0</v>
      </c>
      <c r="Y1676" s="4">
        <f t="shared" si="1239"/>
        <v>0</v>
      </c>
      <c r="Z1676" s="106">
        <f t="shared" si="1228"/>
        <v>0</v>
      </c>
      <c r="AA1676" s="114">
        <f t="shared" si="1250"/>
        <v>0.05</v>
      </c>
      <c r="AB1676" s="112">
        <f t="shared" si="1240"/>
        <v>15</v>
      </c>
      <c r="AC1676" s="178">
        <f t="shared" si="1221"/>
        <v>31</v>
      </c>
      <c r="AD1676" s="11">
        <f t="shared" si="1251"/>
        <v>1.0019692819999999</v>
      </c>
      <c r="AE1676" s="106">
        <f t="shared" si="1229"/>
        <v>0.73419997000000004</v>
      </c>
      <c r="AF1676" s="106">
        <f t="shared" si="1241"/>
        <v>0.74681839000000005</v>
      </c>
      <c r="AG1676" s="106">
        <f t="shared" si="1242"/>
        <v>0</v>
      </c>
      <c r="AH1676" s="115" t="str">
        <f t="shared" si="1223"/>
        <v>A+J=</v>
      </c>
      <c r="AI1676" s="116">
        <f t="shared" ref="AI1676:AI1739" si="1252">IF(W1675&gt;0,VLOOKUP(A1675,$AL$10:$AZ$312,14),AI1675)</f>
        <v>45833</v>
      </c>
      <c r="AJ1676" s="10"/>
      <c r="AK1676" s="1"/>
      <c r="AL1676" s="10"/>
      <c r="AM1676" s="1"/>
      <c r="AN1676" s="1"/>
      <c r="AO1676" s="3"/>
      <c r="AP1676" s="3"/>
      <c r="AQ1676" s="4"/>
      <c r="AR1676" s="4"/>
      <c r="AS1676" s="4"/>
      <c r="AT1676" s="4"/>
      <c r="AU1676" s="4"/>
      <c r="AV1676" s="4"/>
      <c r="AW1676" s="1"/>
      <c r="AX1676" s="1"/>
      <c r="AY1676" s="1"/>
      <c r="AZ1676" s="1"/>
      <c r="BA1676" s="1"/>
      <c r="BB1676" s="1"/>
      <c r="BC1676" s="1"/>
      <c r="BD1676" s="1"/>
      <c r="BE1676" s="1"/>
      <c r="BG1676" s="1"/>
      <c r="BH1676" s="1"/>
    </row>
    <row r="1677" spans="1:60" ht="15" customHeight="1" x14ac:dyDescent="0.25">
      <c r="A1677" s="105">
        <f t="shared" si="1243"/>
        <v>45818</v>
      </c>
      <c r="B1677" s="106">
        <f t="shared" si="1230"/>
        <v>380.06380711879592</v>
      </c>
      <c r="C1677" s="2">
        <f t="shared" si="1244"/>
        <v>284.83062769999998</v>
      </c>
      <c r="D1677" s="2">
        <f t="shared" si="1245"/>
        <v>101.96584393000003</v>
      </c>
      <c r="E1677" s="106">
        <f t="shared" si="1231"/>
        <v>182.86478376999995</v>
      </c>
      <c r="F1677" s="21">
        <f t="shared" si="1246"/>
        <v>7245.38</v>
      </c>
      <c r="G1677" s="108">
        <f t="shared" si="1247"/>
        <v>7275.81</v>
      </c>
      <c r="H1677" s="109">
        <f t="shared" si="1224"/>
        <v>45773</v>
      </c>
      <c r="I1677" s="109">
        <f t="shared" si="1219"/>
        <v>45803</v>
      </c>
      <c r="J1677" s="110">
        <f t="shared" si="1232"/>
        <v>4.1999177406844002E-3</v>
      </c>
      <c r="K1677" s="117">
        <f t="shared" si="1220"/>
        <v>45833</v>
      </c>
      <c r="L1677" s="178">
        <f t="shared" si="1222"/>
        <v>31</v>
      </c>
      <c r="M1677" s="178">
        <f t="shared" si="1227"/>
        <v>16</v>
      </c>
      <c r="N1677" s="106">
        <f t="shared" si="1233"/>
        <v>1.0021655</v>
      </c>
      <c r="O1677" s="111">
        <f t="shared" si="1226"/>
        <v>1.0041999100000001</v>
      </c>
      <c r="P1677" s="111">
        <f t="shared" si="1248"/>
        <v>1.3412575400267248</v>
      </c>
      <c r="Q1677" s="106">
        <f t="shared" si="1225"/>
        <v>1.3441620299999999</v>
      </c>
      <c r="R1677" s="106">
        <f t="shared" si="1249"/>
        <v>1.30894008</v>
      </c>
      <c r="S1677" s="106">
        <f t="shared" si="1234"/>
        <v>372.82622459999999</v>
      </c>
      <c r="T1677" s="106">
        <f t="shared" si="1235"/>
        <v>31.50133598100172</v>
      </c>
      <c r="U1677" s="106">
        <f t="shared" si="1236"/>
        <v>62.935115197794218</v>
      </c>
      <c r="V1677" s="106">
        <f t="shared" si="1237"/>
        <v>379.26707887879593</v>
      </c>
      <c r="W1677" s="19">
        <f t="shared" si="1218"/>
        <v>0</v>
      </c>
      <c r="X1677" s="2">
        <f t="shared" si="1238"/>
        <v>0</v>
      </c>
      <c r="Y1677" s="4">
        <f t="shared" si="1239"/>
        <v>0</v>
      </c>
      <c r="Z1677" s="106">
        <f t="shared" si="1228"/>
        <v>0</v>
      </c>
      <c r="AA1677" s="114">
        <f t="shared" si="1250"/>
        <v>0.05</v>
      </c>
      <c r="AB1677" s="112">
        <f t="shared" si="1240"/>
        <v>16</v>
      </c>
      <c r="AC1677" s="178">
        <f t="shared" si="1221"/>
        <v>31</v>
      </c>
      <c r="AD1677" s="11">
        <f t="shared" si="1251"/>
        <v>1.0021007049999999</v>
      </c>
      <c r="AE1677" s="106">
        <f t="shared" si="1229"/>
        <v>0.78319791000000005</v>
      </c>
      <c r="AF1677" s="106">
        <f t="shared" si="1241"/>
        <v>0.79672823999999998</v>
      </c>
      <c r="AG1677" s="106">
        <f t="shared" si="1242"/>
        <v>0</v>
      </c>
      <c r="AH1677" s="115" t="str">
        <f t="shared" si="1223"/>
        <v>A+J=</v>
      </c>
      <c r="AI1677" s="116">
        <f t="shared" si="1252"/>
        <v>45833</v>
      </c>
      <c r="AJ1677" s="10"/>
      <c r="AK1677" s="1"/>
      <c r="AL1677" s="10"/>
      <c r="AM1677" s="1"/>
      <c r="AN1677" s="1"/>
      <c r="AO1677" s="3"/>
      <c r="AP1677" s="3"/>
      <c r="AQ1677" s="4"/>
      <c r="AR1677" s="4"/>
      <c r="AS1677" s="4"/>
      <c r="AT1677" s="4"/>
      <c r="AU1677" s="4"/>
      <c r="AV1677" s="4"/>
      <c r="AW1677" s="1"/>
      <c r="AX1677" s="1"/>
      <c r="AY1677" s="1"/>
      <c r="AZ1677" s="1"/>
      <c r="BA1677" s="1"/>
      <c r="BB1677" s="1"/>
      <c r="BC1677" s="1"/>
      <c r="BD1677" s="1"/>
      <c r="BE1677" s="1"/>
      <c r="BG1677" s="1"/>
      <c r="BH1677" s="1"/>
    </row>
    <row r="1678" spans="1:60" ht="15" customHeight="1" x14ac:dyDescent="0.25">
      <c r="A1678" s="105">
        <f t="shared" si="1243"/>
        <v>45819</v>
      </c>
      <c r="B1678" s="106">
        <f t="shared" si="1230"/>
        <v>380.14696639459834</v>
      </c>
      <c r="C1678" s="2">
        <f t="shared" si="1244"/>
        <v>284.83062769999998</v>
      </c>
      <c r="D1678" s="2">
        <f t="shared" si="1245"/>
        <v>101.96584393000003</v>
      </c>
      <c r="E1678" s="106">
        <f t="shared" si="1231"/>
        <v>182.86478376999995</v>
      </c>
      <c r="F1678" s="21">
        <f t="shared" si="1246"/>
        <v>7245.38</v>
      </c>
      <c r="G1678" s="108">
        <f t="shared" si="1247"/>
        <v>7275.81</v>
      </c>
      <c r="H1678" s="109">
        <f t="shared" si="1224"/>
        <v>45773</v>
      </c>
      <c r="I1678" s="109">
        <f t="shared" si="1219"/>
        <v>45803</v>
      </c>
      <c r="J1678" s="110">
        <f t="shared" si="1232"/>
        <v>4.1999177406844002E-3</v>
      </c>
      <c r="K1678" s="117">
        <f t="shared" si="1220"/>
        <v>45833</v>
      </c>
      <c r="L1678" s="178">
        <f t="shared" si="1222"/>
        <v>31</v>
      </c>
      <c r="M1678" s="178">
        <f t="shared" si="1227"/>
        <v>17</v>
      </c>
      <c r="N1678" s="106">
        <f t="shared" si="1233"/>
        <v>1.0023010000000001</v>
      </c>
      <c r="O1678" s="111">
        <f t="shared" si="1226"/>
        <v>1.0041999100000001</v>
      </c>
      <c r="P1678" s="111">
        <f t="shared" si="1248"/>
        <v>1.3412575400267248</v>
      </c>
      <c r="Q1678" s="106">
        <f t="shared" si="1225"/>
        <v>1.34434377</v>
      </c>
      <c r="R1678" s="106">
        <f t="shared" si="1249"/>
        <v>1.30894008</v>
      </c>
      <c r="S1678" s="106">
        <f t="shared" si="1234"/>
        <v>372.82622459999999</v>
      </c>
      <c r="T1678" s="106">
        <f t="shared" si="1235"/>
        <v>31.50133598100172</v>
      </c>
      <c r="U1678" s="106">
        <f t="shared" si="1236"/>
        <v>62.968349043596604</v>
      </c>
      <c r="V1678" s="106">
        <f t="shared" si="1237"/>
        <v>379.30031272459831</v>
      </c>
      <c r="W1678" s="19">
        <f t="shared" si="1218"/>
        <v>0</v>
      </c>
      <c r="X1678" s="2">
        <f t="shared" si="1238"/>
        <v>0</v>
      </c>
      <c r="Y1678" s="4">
        <f t="shared" si="1239"/>
        <v>0</v>
      </c>
      <c r="Z1678" s="106">
        <f t="shared" si="1228"/>
        <v>0</v>
      </c>
      <c r="AA1678" s="114">
        <f t="shared" si="1250"/>
        <v>0.05</v>
      </c>
      <c r="AB1678" s="112">
        <f t="shared" si="1240"/>
        <v>17</v>
      </c>
      <c r="AC1678" s="178">
        <f t="shared" si="1221"/>
        <v>31</v>
      </c>
      <c r="AD1678" s="11">
        <f t="shared" si="1251"/>
        <v>1.0022321460000001</v>
      </c>
      <c r="AE1678" s="106">
        <f t="shared" si="1229"/>
        <v>0.83220256000000004</v>
      </c>
      <c r="AF1678" s="106">
        <f t="shared" si="1241"/>
        <v>0.84665367000000002</v>
      </c>
      <c r="AG1678" s="106">
        <f t="shared" si="1242"/>
        <v>0</v>
      </c>
      <c r="AH1678" s="115" t="str">
        <f t="shared" si="1223"/>
        <v>A+J=</v>
      </c>
      <c r="AI1678" s="116">
        <f t="shared" si="1252"/>
        <v>45833</v>
      </c>
      <c r="AJ1678" s="10"/>
      <c r="AK1678" s="1"/>
      <c r="AL1678" s="10"/>
      <c r="AM1678" s="1"/>
      <c r="AN1678" s="1"/>
      <c r="AO1678" s="3"/>
      <c r="AP1678" s="3"/>
      <c r="AQ1678" s="4"/>
      <c r="AR1678" s="4"/>
      <c r="AS1678" s="4"/>
      <c r="AT1678" s="4"/>
      <c r="AU1678" s="4"/>
      <c r="AV1678" s="4"/>
      <c r="AW1678" s="1"/>
      <c r="AX1678" s="1"/>
      <c r="AY1678" s="1"/>
      <c r="AZ1678" s="1"/>
      <c r="BA1678" s="1"/>
      <c r="BB1678" s="1"/>
      <c r="BC1678" s="1"/>
      <c r="BD1678" s="1"/>
      <c r="BE1678" s="1"/>
      <c r="BG1678" s="1"/>
      <c r="BH1678" s="1"/>
    </row>
    <row r="1679" spans="1:60" ht="15" customHeight="1" x14ac:dyDescent="0.25">
      <c r="A1679" s="105">
        <f t="shared" si="1243"/>
        <v>45820</v>
      </c>
      <c r="B1679" s="106">
        <f t="shared" si="1230"/>
        <v>380.23014230904846</v>
      </c>
      <c r="C1679" s="2">
        <f t="shared" si="1244"/>
        <v>284.83062769999998</v>
      </c>
      <c r="D1679" s="2">
        <f t="shared" si="1245"/>
        <v>101.96584393000003</v>
      </c>
      <c r="E1679" s="106">
        <f t="shared" si="1231"/>
        <v>182.86478376999995</v>
      </c>
      <c r="F1679" s="21">
        <f t="shared" si="1246"/>
        <v>7245.38</v>
      </c>
      <c r="G1679" s="108">
        <f t="shared" si="1247"/>
        <v>7275.81</v>
      </c>
      <c r="H1679" s="109">
        <f t="shared" si="1224"/>
        <v>45773</v>
      </c>
      <c r="I1679" s="109">
        <f t="shared" si="1219"/>
        <v>45803</v>
      </c>
      <c r="J1679" s="110">
        <f t="shared" si="1232"/>
        <v>4.1999177406844002E-3</v>
      </c>
      <c r="K1679" s="117">
        <f t="shared" si="1220"/>
        <v>45833</v>
      </c>
      <c r="L1679" s="178">
        <f t="shared" si="1222"/>
        <v>31</v>
      </c>
      <c r="M1679" s="178">
        <f t="shared" si="1227"/>
        <v>18</v>
      </c>
      <c r="N1679" s="106">
        <f t="shared" si="1233"/>
        <v>1.0024365099999999</v>
      </c>
      <c r="O1679" s="111">
        <f t="shared" si="1226"/>
        <v>1.0041999100000001</v>
      </c>
      <c r="P1679" s="111">
        <f t="shared" si="1248"/>
        <v>1.3412575400267248</v>
      </c>
      <c r="Q1679" s="106">
        <f t="shared" si="1225"/>
        <v>1.3445255199999999</v>
      </c>
      <c r="R1679" s="106">
        <f t="shared" si="1249"/>
        <v>1.30894008</v>
      </c>
      <c r="S1679" s="106">
        <f t="shared" si="1234"/>
        <v>372.82622459999999</v>
      </c>
      <c r="T1679" s="106">
        <f t="shared" si="1235"/>
        <v>31.50133598100172</v>
      </c>
      <c r="U1679" s="106">
        <f t="shared" si="1236"/>
        <v>63.001584718046779</v>
      </c>
      <c r="V1679" s="106">
        <f t="shared" si="1237"/>
        <v>379.33354839904848</v>
      </c>
      <c r="W1679" s="19">
        <f t="shared" si="1218"/>
        <v>0</v>
      </c>
      <c r="X1679" s="2">
        <f t="shared" si="1238"/>
        <v>0</v>
      </c>
      <c r="Y1679" s="4">
        <f t="shared" si="1239"/>
        <v>0</v>
      </c>
      <c r="Z1679" s="106">
        <f t="shared" si="1228"/>
        <v>0</v>
      </c>
      <c r="AA1679" s="114">
        <f t="shared" si="1250"/>
        <v>0.05</v>
      </c>
      <c r="AB1679" s="112">
        <f t="shared" si="1240"/>
        <v>18</v>
      </c>
      <c r="AC1679" s="178">
        <f t="shared" si="1221"/>
        <v>31</v>
      </c>
      <c r="AD1679" s="11">
        <f t="shared" si="1251"/>
        <v>1.002363603</v>
      </c>
      <c r="AE1679" s="106">
        <f t="shared" si="1229"/>
        <v>0.88121318000000004</v>
      </c>
      <c r="AF1679" s="106">
        <f t="shared" si="1241"/>
        <v>0.89659390999999999</v>
      </c>
      <c r="AG1679" s="106">
        <f t="shared" si="1242"/>
        <v>0</v>
      </c>
      <c r="AH1679" s="115" t="str">
        <f t="shared" si="1223"/>
        <v>A+J=</v>
      </c>
      <c r="AI1679" s="116">
        <f t="shared" si="1252"/>
        <v>45833</v>
      </c>
      <c r="AJ1679" s="10"/>
      <c r="AK1679" s="1"/>
      <c r="AL1679" s="10"/>
      <c r="AM1679" s="1"/>
      <c r="AN1679" s="1"/>
      <c r="AO1679" s="3"/>
      <c r="AP1679" s="3"/>
      <c r="AQ1679" s="4"/>
      <c r="AR1679" s="4"/>
      <c r="AS1679" s="4"/>
      <c r="AT1679" s="4"/>
      <c r="AU1679" s="4"/>
      <c r="AV1679" s="4"/>
      <c r="AW1679" s="1"/>
      <c r="AX1679" s="1"/>
      <c r="AY1679" s="1"/>
      <c r="AZ1679" s="1"/>
      <c r="BA1679" s="1"/>
      <c r="BB1679" s="1"/>
      <c r="BC1679" s="1"/>
      <c r="BD1679" s="1"/>
      <c r="BE1679" s="1"/>
      <c r="BG1679" s="1"/>
      <c r="BH1679" s="1"/>
    </row>
    <row r="1680" spans="1:60" ht="15" customHeight="1" x14ac:dyDescent="0.25">
      <c r="A1680" s="105">
        <f t="shared" si="1243"/>
        <v>45821</v>
      </c>
      <c r="B1680" s="106">
        <f t="shared" si="1230"/>
        <v>380.31334294673786</v>
      </c>
      <c r="C1680" s="2">
        <f t="shared" si="1244"/>
        <v>284.83062769999998</v>
      </c>
      <c r="D1680" s="2">
        <f t="shared" si="1245"/>
        <v>101.96584393000003</v>
      </c>
      <c r="E1680" s="106">
        <f t="shared" si="1231"/>
        <v>182.86478376999995</v>
      </c>
      <c r="F1680" s="21">
        <f t="shared" si="1246"/>
        <v>7245.38</v>
      </c>
      <c r="G1680" s="108">
        <f t="shared" si="1247"/>
        <v>7275.81</v>
      </c>
      <c r="H1680" s="109">
        <f t="shared" si="1224"/>
        <v>45773</v>
      </c>
      <c r="I1680" s="109">
        <f t="shared" si="1219"/>
        <v>45803</v>
      </c>
      <c r="J1680" s="110">
        <f t="shared" si="1232"/>
        <v>4.1999177406844002E-3</v>
      </c>
      <c r="K1680" s="117">
        <f t="shared" si="1220"/>
        <v>45833</v>
      </c>
      <c r="L1680" s="178">
        <f t="shared" si="1222"/>
        <v>31</v>
      </c>
      <c r="M1680" s="178">
        <f t="shared" si="1227"/>
        <v>19</v>
      </c>
      <c r="N1680" s="106">
        <f t="shared" si="1233"/>
        <v>1.0025720499999999</v>
      </c>
      <c r="O1680" s="111">
        <f t="shared" si="1226"/>
        <v>1.0041999100000001</v>
      </c>
      <c r="P1680" s="111">
        <f t="shared" si="1248"/>
        <v>1.3412575400267248</v>
      </c>
      <c r="Q1680" s="106">
        <f t="shared" si="1225"/>
        <v>1.3447073199999999</v>
      </c>
      <c r="R1680" s="106">
        <f t="shared" si="1249"/>
        <v>1.30894008</v>
      </c>
      <c r="S1680" s="106">
        <f t="shared" si="1234"/>
        <v>372.82622459999999</v>
      </c>
      <c r="T1680" s="106">
        <f t="shared" si="1235"/>
        <v>31.50133598100172</v>
      </c>
      <c r="U1680" s="106">
        <f t="shared" si="1236"/>
        <v>63.034829535736165</v>
      </c>
      <c r="V1680" s="106">
        <f t="shared" si="1237"/>
        <v>379.36679321673785</v>
      </c>
      <c r="W1680" s="19">
        <f t="shared" si="1218"/>
        <v>0</v>
      </c>
      <c r="X1680" s="2">
        <f t="shared" si="1238"/>
        <v>0</v>
      </c>
      <c r="Y1680" s="4">
        <f t="shared" si="1239"/>
        <v>0</v>
      </c>
      <c r="Z1680" s="106">
        <f t="shared" si="1228"/>
        <v>0</v>
      </c>
      <c r="AA1680" s="114">
        <f t="shared" si="1250"/>
        <v>0.05</v>
      </c>
      <c r="AB1680" s="112">
        <f t="shared" si="1240"/>
        <v>19</v>
      </c>
      <c r="AC1680" s="178">
        <f t="shared" si="1221"/>
        <v>31</v>
      </c>
      <c r="AD1680" s="11">
        <f t="shared" si="1251"/>
        <v>1.0024950779999999</v>
      </c>
      <c r="AE1680" s="106">
        <f t="shared" si="1229"/>
        <v>0.93023051000000001</v>
      </c>
      <c r="AF1680" s="106">
        <f t="shared" si="1241"/>
        <v>0.94654972999999998</v>
      </c>
      <c r="AG1680" s="106">
        <f t="shared" si="1242"/>
        <v>0</v>
      </c>
      <c r="AH1680" s="115" t="str">
        <f t="shared" si="1223"/>
        <v>A+J=</v>
      </c>
      <c r="AI1680" s="116">
        <f t="shared" si="1252"/>
        <v>45833</v>
      </c>
      <c r="AJ1680" s="10"/>
      <c r="AK1680" s="1"/>
      <c r="AL1680" s="10"/>
      <c r="AM1680" s="1"/>
      <c r="AN1680" s="1"/>
      <c r="AO1680" s="3"/>
      <c r="AP1680" s="3"/>
      <c r="AQ1680" s="4"/>
      <c r="AR1680" s="4"/>
      <c r="AS1680" s="4"/>
      <c r="AT1680" s="4"/>
      <c r="AU1680" s="4"/>
      <c r="AV1680" s="4"/>
      <c r="AW1680" s="1"/>
      <c r="AX1680" s="1"/>
      <c r="AY1680" s="1"/>
      <c r="AZ1680" s="1"/>
      <c r="BA1680" s="1"/>
      <c r="BB1680" s="1"/>
      <c r="BC1680" s="1"/>
      <c r="BD1680" s="1"/>
      <c r="BE1680" s="1"/>
      <c r="BG1680" s="1"/>
      <c r="BH1680" s="1"/>
    </row>
    <row r="1681" spans="1:60" ht="15" customHeight="1" x14ac:dyDescent="0.25">
      <c r="A1681" s="105">
        <f t="shared" si="1243"/>
        <v>45822</v>
      </c>
      <c r="B1681" s="106">
        <f t="shared" si="1230"/>
        <v>380.39655916442729</v>
      </c>
      <c r="C1681" s="2">
        <f t="shared" si="1244"/>
        <v>284.83062769999998</v>
      </c>
      <c r="D1681" s="2">
        <f t="shared" si="1245"/>
        <v>101.96584393000003</v>
      </c>
      <c r="E1681" s="106">
        <f t="shared" si="1231"/>
        <v>182.86478376999995</v>
      </c>
      <c r="F1681" s="21">
        <f t="shared" si="1246"/>
        <v>7245.38</v>
      </c>
      <c r="G1681" s="108">
        <f t="shared" si="1247"/>
        <v>7275.81</v>
      </c>
      <c r="H1681" s="109">
        <f t="shared" si="1224"/>
        <v>45773</v>
      </c>
      <c r="I1681" s="109">
        <f t="shared" si="1219"/>
        <v>45803</v>
      </c>
      <c r="J1681" s="110">
        <f t="shared" si="1232"/>
        <v>4.1999177406844002E-3</v>
      </c>
      <c r="K1681" s="117">
        <f t="shared" si="1220"/>
        <v>45833</v>
      </c>
      <c r="L1681" s="178">
        <f t="shared" si="1222"/>
        <v>31</v>
      </c>
      <c r="M1681" s="178">
        <f t="shared" si="1227"/>
        <v>20</v>
      </c>
      <c r="N1681" s="106">
        <f t="shared" si="1233"/>
        <v>1.0027075999999999</v>
      </c>
      <c r="O1681" s="111">
        <f t="shared" si="1226"/>
        <v>1.0041999100000001</v>
      </c>
      <c r="P1681" s="111">
        <f t="shared" si="1248"/>
        <v>1.3412575400267248</v>
      </c>
      <c r="Q1681" s="106">
        <f t="shared" si="1225"/>
        <v>1.3448891199999999</v>
      </c>
      <c r="R1681" s="106">
        <f t="shared" si="1249"/>
        <v>1.30894008</v>
      </c>
      <c r="S1681" s="106">
        <f t="shared" si="1234"/>
        <v>372.82622459999999</v>
      </c>
      <c r="T1681" s="106">
        <f t="shared" si="1235"/>
        <v>31.50133598100172</v>
      </c>
      <c r="U1681" s="106">
        <f t="shared" si="1236"/>
        <v>63.068074353425551</v>
      </c>
      <c r="V1681" s="106">
        <f t="shared" si="1237"/>
        <v>379.40003803442727</v>
      </c>
      <c r="W1681" s="19">
        <f t="shared" si="1218"/>
        <v>0</v>
      </c>
      <c r="X1681" s="2">
        <f t="shared" si="1238"/>
        <v>0</v>
      </c>
      <c r="Y1681" s="4">
        <f t="shared" si="1239"/>
        <v>0</v>
      </c>
      <c r="Z1681" s="106">
        <f t="shared" si="1228"/>
        <v>0</v>
      </c>
      <c r="AA1681" s="114">
        <f t="shared" si="1250"/>
        <v>0.05</v>
      </c>
      <c r="AB1681" s="112">
        <f t="shared" si="1240"/>
        <v>20</v>
      </c>
      <c r="AC1681" s="178">
        <f t="shared" si="1221"/>
        <v>31</v>
      </c>
      <c r="AD1681" s="11">
        <f t="shared" si="1251"/>
        <v>1.002626571</v>
      </c>
      <c r="AE1681" s="106">
        <f t="shared" si="1229"/>
        <v>0.97925454000000001</v>
      </c>
      <c r="AF1681" s="106">
        <f t="shared" si="1241"/>
        <v>0.99652112999999998</v>
      </c>
      <c r="AG1681" s="106">
        <f t="shared" si="1242"/>
        <v>0</v>
      </c>
      <c r="AH1681" s="115" t="str">
        <f t="shared" si="1223"/>
        <v>A+J=</v>
      </c>
      <c r="AI1681" s="116">
        <f t="shared" si="1252"/>
        <v>45833</v>
      </c>
      <c r="AJ1681" s="10"/>
      <c r="AK1681" s="1"/>
      <c r="AL1681" s="10"/>
      <c r="AM1681" s="1"/>
      <c r="AN1681" s="1"/>
      <c r="AO1681" s="3"/>
      <c r="AP1681" s="3"/>
      <c r="AQ1681" s="4"/>
      <c r="AR1681" s="4"/>
      <c r="AS1681" s="4"/>
      <c r="AT1681" s="4"/>
      <c r="AU1681" s="4"/>
      <c r="AV1681" s="4"/>
      <c r="AW1681" s="1"/>
      <c r="AX1681" s="1"/>
      <c r="AY1681" s="1"/>
      <c r="AZ1681" s="1"/>
      <c r="BA1681" s="1"/>
      <c r="BB1681" s="1"/>
      <c r="BC1681" s="1"/>
      <c r="BD1681" s="1"/>
      <c r="BE1681" s="1"/>
      <c r="BG1681" s="1"/>
      <c r="BH1681" s="1"/>
    </row>
    <row r="1682" spans="1:60" ht="15" customHeight="1" x14ac:dyDescent="0.25">
      <c r="A1682" s="105">
        <f t="shared" si="1243"/>
        <v>45823</v>
      </c>
      <c r="B1682" s="106">
        <f t="shared" si="1230"/>
        <v>380.4797993653558</v>
      </c>
      <c r="C1682" s="2">
        <f t="shared" si="1244"/>
        <v>284.83062769999998</v>
      </c>
      <c r="D1682" s="2">
        <f t="shared" si="1245"/>
        <v>101.96584393000003</v>
      </c>
      <c r="E1682" s="106">
        <f t="shared" si="1231"/>
        <v>182.86478376999995</v>
      </c>
      <c r="F1682" s="21">
        <f t="shared" si="1246"/>
        <v>7245.38</v>
      </c>
      <c r="G1682" s="108">
        <f t="shared" si="1247"/>
        <v>7275.81</v>
      </c>
      <c r="H1682" s="109">
        <f t="shared" si="1224"/>
        <v>45773</v>
      </c>
      <c r="I1682" s="109">
        <f t="shared" si="1219"/>
        <v>45803</v>
      </c>
      <c r="J1682" s="110">
        <f t="shared" si="1232"/>
        <v>4.1999177406844002E-3</v>
      </c>
      <c r="K1682" s="117">
        <f t="shared" si="1220"/>
        <v>45833</v>
      </c>
      <c r="L1682" s="178">
        <f t="shared" si="1222"/>
        <v>31</v>
      </c>
      <c r="M1682" s="178">
        <f t="shared" si="1227"/>
        <v>21</v>
      </c>
      <c r="N1682" s="106">
        <f t="shared" si="1233"/>
        <v>1.0028431799999999</v>
      </c>
      <c r="O1682" s="111">
        <f t="shared" si="1226"/>
        <v>1.0041999100000001</v>
      </c>
      <c r="P1682" s="111">
        <f t="shared" si="1248"/>
        <v>1.3412575400267248</v>
      </c>
      <c r="Q1682" s="106">
        <f t="shared" si="1225"/>
        <v>1.3450709700000001</v>
      </c>
      <c r="R1682" s="106">
        <f t="shared" si="1249"/>
        <v>1.30894008</v>
      </c>
      <c r="S1682" s="106">
        <f t="shared" si="1234"/>
        <v>372.82622459999999</v>
      </c>
      <c r="T1682" s="106">
        <f t="shared" si="1235"/>
        <v>31.50133598100172</v>
      </c>
      <c r="U1682" s="106">
        <f t="shared" si="1236"/>
        <v>63.101328314354156</v>
      </c>
      <c r="V1682" s="106">
        <f t="shared" si="1237"/>
        <v>379.43329199535583</v>
      </c>
      <c r="W1682" s="19">
        <f t="shared" si="1218"/>
        <v>0</v>
      </c>
      <c r="X1682" s="2">
        <f t="shared" si="1238"/>
        <v>0</v>
      </c>
      <c r="Y1682" s="4">
        <f t="shared" si="1239"/>
        <v>0</v>
      </c>
      <c r="Z1682" s="106">
        <f t="shared" si="1228"/>
        <v>0</v>
      </c>
      <c r="AA1682" s="114">
        <f t="shared" si="1250"/>
        <v>0.05</v>
      </c>
      <c r="AB1682" s="112">
        <f t="shared" si="1240"/>
        <v>21</v>
      </c>
      <c r="AC1682" s="178">
        <f t="shared" si="1221"/>
        <v>31</v>
      </c>
      <c r="AD1682" s="11">
        <f t="shared" si="1251"/>
        <v>1.00275808</v>
      </c>
      <c r="AE1682" s="106">
        <f t="shared" si="1229"/>
        <v>1.02828455</v>
      </c>
      <c r="AF1682" s="106">
        <f t="shared" si="1241"/>
        <v>1.04650737</v>
      </c>
      <c r="AG1682" s="106">
        <f t="shared" si="1242"/>
        <v>0</v>
      </c>
      <c r="AH1682" s="115" t="str">
        <f t="shared" si="1223"/>
        <v>A+J=</v>
      </c>
      <c r="AI1682" s="116">
        <f t="shared" si="1252"/>
        <v>45833</v>
      </c>
      <c r="AJ1682" s="10"/>
      <c r="AK1682" s="1"/>
      <c r="AL1682" s="10"/>
      <c r="AM1682" s="1"/>
      <c r="AN1682" s="1"/>
      <c r="AO1682" s="3"/>
      <c r="AP1682" s="3"/>
      <c r="AQ1682" s="4"/>
      <c r="AR1682" s="4"/>
      <c r="AS1682" s="4"/>
      <c r="AT1682" s="4"/>
      <c r="AU1682" s="4"/>
      <c r="AV1682" s="4"/>
      <c r="AW1682" s="1"/>
      <c r="AX1682" s="1"/>
      <c r="AY1682" s="1"/>
      <c r="AZ1682" s="1"/>
      <c r="BA1682" s="1"/>
      <c r="BB1682" s="1"/>
      <c r="BC1682" s="1"/>
      <c r="BD1682" s="1"/>
      <c r="BE1682" s="1"/>
      <c r="BG1682" s="1"/>
      <c r="BH1682" s="1"/>
    </row>
    <row r="1683" spans="1:60" ht="15" customHeight="1" x14ac:dyDescent="0.25">
      <c r="A1683" s="105">
        <f t="shared" si="1243"/>
        <v>45824</v>
      </c>
      <c r="B1683" s="106">
        <f t="shared" si="1230"/>
        <v>380.56305697493224</v>
      </c>
      <c r="C1683" s="2">
        <f t="shared" si="1244"/>
        <v>284.83062769999998</v>
      </c>
      <c r="D1683" s="2">
        <f t="shared" si="1245"/>
        <v>101.96584393000003</v>
      </c>
      <c r="E1683" s="106">
        <f t="shared" si="1231"/>
        <v>182.86478376999995</v>
      </c>
      <c r="F1683" s="21">
        <f t="shared" si="1246"/>
        <v>7245.38</v>
      </c>
      <c r="G1683" s="108">
        <f t="shared" si="1247"/>
        <v>7275.81</v>
      </c>
      <c r="H1683" s="109">
        <f t="shared" si="1224"/>
        <v>45773</v>
      </c>
      <c r="I1683" s="109">
        <f t="shared" si="1219"/>
        <v>45803</v>
      </c>
      <c r="J1683" s="110">
        <f t="shared" si="1232"/>
        <v>4.1999177406844002E-3</v>
      </c>
      <c r="K1683" s="117">
        <f t="shared" si="1220"/>
        <v>45833</v>
      </c>
      <c r="L1683" s="178">
        <f t="shared" si="1222"/>
        <v>31</v>
      </c>
      <c r="M1683" s="178">
        <f t="shared" si="1227"/>
        <v>22</v>
      </c>
      <c r="N1683" s="106">
        <f t="shared" si="1233"/>
        <v>1.0029787699999999</v>
      </c>
      <c r="O1683" s="111">
        <f t="shared" si="1226"/>
        <v>1.0041999100000001</v>
      </c>
      <c r="P1683" s="111">
        <f t="shared" si="1248"/>
        <v>1.3412575400267248</v>
      </c>
      <c r="Q1683" s="106">
        <f t="shared" si="1225"/>
        <v>1.34525283</v>
      </c>
      <c r="R1683" s="106">
        <f t="shared" si="1249"/>
        <v>1.30894008</v>
      </c>
      <c r="S1683" s="106">
        <f t="shared" si="1234"/>
        <v>372.82622459999999</v>
      </c>
      <c r="T1683" s="106">
        <f t="shared" si="1235"/>
        <v>31.50133598100172</v>
      </c>
      <c r="U1683" s="106">
        <f t="shared" si="1236"/>
        <v>63.134584103930543</v>
      </c>
      <c r="V1683" s="106">
        <f t="shared" si="1237"/>
        <v>379.46654778493223</v>
      </c>
      <c r="W1683" s="19">
        <f t="shared" si="1218"/>
        <v>0</v>
      </c>
      <c r="X1683" s="2">
        <f t="shared" si="1238"/>
        <v>0</v>
      </c>
      <c r="Y1683" s="4">
        <f t="shared" si="1239"/>
        <v>0</v>
      </c>
      <c r="Z1683" s="106">
        <f t="shared" si="1228"/>
        <v>0</v>
      </c>
      <c r="AA1683" s="114">
        <f t="shared" si="1250"/>
        <v>0.05</v>
      </c>
      <c r="AB1683" s="112">
        <f t="shared" si="1240"/>
        <v>22</v>
      </c>
      <c r="AC1683" s="178">
        <f t="shared" si="1221"/>
        <v>31</v>
      </c>
      <c r="AD1683" s="11">
        <f t="shared" si="1251"/>
        <v>1.002889607</v>
      </c>
      <c r="AE1683" s="106">
        <f t="shared" si="1229"/>
        <v>1.0773212599999999</v>
      </c>
      <c r="AF1683" s="106">
        <f t="shared" si="1241"/>
        <v>1.0965091899999999</v>
      </c>
      <c r="AG1683" s="106">
        <f t="shared" si="1242"/>
        <v>0</v>
      </c>
      <c r="AH1683" s="115" t="str">
        <f t="shared" si="1223"/>
        <v>A+J=</v>
      </c>
      <c r="AI1683" s="116">
        <f t="shared" si="1252"/>
        <v>45833</v>
      </c>
      <c r="AJ1683" s="10"/>
      <c r="AK1683" s="1"/>
      <c r="AL1683" s="10"/>
      <c r="AM1683" s="1"/>
      <c r="AN1683" s="1"/>
      <c r="AO1683" s="3"/>
      <c r="AP1683" s="3"/>
      <c r="AQ1683" s="4"/>
      <c r="AR1683" s="4"/>
      <c r="AS1683" s="4"/>
      <c r="AT1683" s="4"/>
      <c r="AU1683" s="4"/>
      <c r="AV1683" s="4"/>
      <c r="AW1683" s="1"/>
      <c r="AX1683" s="1"/>
      <c r="AY1683" s="1"/>
      <c r="AZ1683" s="1"/>
      <c r="BA1683" s="1"/>
      <c r="BB1683" s="1"/>
      <c r="BC1683" s="1"/>
      <c r="BD1683" s="1"/>
      <c r="BE1683" s="1"/>
      <c r="BG1683" s="1"/>
      <c r="BH1683" s="1"/>
    </row>
    <row r="1684" spans="1:60" ht="15" customHeight="1" x14ac:dyDescent="0.25">
      <c r="A1684" s="105">
        <f t="shared" si="1243"/>
        <v>45825</v>
      </c>
      <c r="B1684" s="106">
        <f t="shared" si="1230"/>
        <v>380.64633528045221</v>
      </c>
      <c r="C1684" s="2">
        <f t="shared" si="1244"/>
        <v>284.83062769999998</v>
      </c>
      <c r="D1684" s="2">
        <f t="shared" si="1245"/>
        <v>101.96584393000003</v>
      </c>
      <c r="E1684" s="106">
        <f t="shared" si="1231"/>
        <v>182.86478376999995</v>
      </c>
      <c r="F1684" s="21">
        <f t="shared" si="1246"/>
        <v>7245.38</v>
      </c>
      <c r="G1684" s="108">
        <f t="shared" si="1247"/>
        <v>7275.81</v>
      </c>
      <c r="H1684" s="109">
        <f t="shared" si="1224"/>
        <v>45773</v>
      </c>
      <c r="I1684" s="109">
        <f t="shared" si="1219"/>
        <v>45803</v>
      </c>
      <c r="J1684" s="110">
        <f t="shared" si="1232"/>
        <v>4.1999177406844002E-3</v>
      </c>
      <c r="K1684" s="117">
        <f t="shared" si="1220"/>
        <v>45833</v>
      </c>
      <c r="L1684" s="178">
        <f t="shared" si="1222"/>
        <v>31</v>
      </c>
      <c r="M1684" s="178">
        <f t="shared" si="1227"/>
        <v>23</v>
      </c>
      <c r="N1684" s="106">
        <f t="shared" si="1233"/>
        <v>1.00311438</v>
      </c>
      <c r="O1684" s="111">
        <f t="shared" si="1226"/>
        <v>1.0041999100000001</v>
      </c>
      <c r="P1684" s="111">
        <f t="shared" si="1248"/>
        <v>1.3412575400267248</v>
      </c>
      <c r="Q1684" s="106">
        <f t="shared" si="1225"/>
        <v>1.3454347200000001</v>
      </c>
      <c r="R1684" s="106">
        <f t="shared" si="1249"/>
        <v>1.30894008</v>
      </c>
      <c r="S1684" s="106">
        <f t="shared" si="1234"/>
        <v>372.82622459999999</v>
      </c>
      <c r="T1684" s="106">
        <f t="shared" si="1235"/>
        <v>31.50133598100172</v>
      </c>
      <c r="U1684" s="106">
        <f t="shared" si="1236"/>
        <v>63.16784537945049</v>
      </c>
      <c r="V1684" s="106">
        <f t="shared" si="1237"/>
        <v>379.49980906045221</v>
      </c>
      <c r="W1684" s="19">
        <f t="shared" ref="W1684:W1747" si="1253">IF(VLOOKUP(A1684,AL$10:AX$312,13)=VLOOKUP(A1683,AL$10:AX$312,13),0,VLOOKUP(A1684,AL$10:AX$312,13))</f>
        <v>0</v>
      </c>
      <c r="X1684" s="2">
        <f t="shared" si="1238"/>
        <v>0</v>
      </c>
      <c r="Y1684" s="4">
        <f t="shared" si="1239"/>
        <v>0</v>
      </c>
      <c r="Z1684" s="106">
        <f t="shared" si="1228"/>
        <v>0</v>
      </c>
      <c r="AA1684" s="114">
        <f t="shared" si="1250"/>
        <v>0.05</v>
      </c>
      <c r="AB1684" s="112">
        <f t="shared" si="1240"/>
        <v>23</v>
      </c>
      <c r="AC1684" s="178">
        <f t="shared" si="1221"/>
        <v>31</v>
      </c>
      <c r="AD1684" s="11">
        <f t="shared" si="1251"/>
        <v>1.003021151</v>
      </c>
      <c r="AE1684" s="106">
        <f t="shared" si="1229"/>
        <v>1.12636432</v>
      </c>
      <c r="AF1684" s="106">
        <f t="shared" si="1241"/>
        <v>1.1465262199999999</v>
      </c>
      <c r="AG1684" s="106">
        <f t="shared" si="1242"/>
        <v>0</v>
      </c>
      <c r="AH1684" s="115" t="str">
        <f t="shared" si="1223"/>
        <v>A+J=</v>
      </c>
      <c r="AI1684" s="116">
        <f t="shared" si="1252"/>
        <v>45833</v>
      </c>
      <c r="AJ1684" s="10"/>
      <c r="AK1684" s="1"/>
      <c r="AL1684" s="10"/>
      <c r="AM1684" s="1"/>
      <c r="AN1684" s="1"/>
      <c r="AO1684" s="3"/>
      <c r="AP1684" s="3"/>
      <c r="AQ1684" s="4"/>
      <c r="AR1684" s="4"/>
      <c r="AS1684" s="4"/>
      <c r="AT1684" s="4"/>
      <c r="AU1684" s="4"/>
      <c r="AV1684" s="4"/>
      <c r="AW1684" s="1"/>
      <c r="AX1684" s="1"/>
      <c r="AY1684" s="1"/>
      <c r="AZ1684" s="1"/>
      <c r="BA1684" s="1"/>
      <c r="BB1684" s="1"/>
      <c r="BC1684" s="1"/>
      <c r="BD1684" s="1"/>
      <c r="BE1684" s="1"/>
      <c r="BG1684" s="1"/>
      <c r="BH1684" s="1"/>
    </row>
    <row r="1685" spans="1:60" ht="15" customHeight="1" x14ac:dyDescent="0.25">
      <c r="A1685" s="105">
        <f t="shared" si="1243"/>
        <v>45826</v>
      </c>
      <c r="B1685" s="106">
        <f t="shared" si="1230"/>
        <v>380.72963430191567</v>
      </c>
      <c r="C1685" s="2">
        <f t="shared" si="1244"/>
        <v>284.83062769999998</v>
      </c>
      <c r="D1685" s="2">
        <f t="shared" si="1245"/>
        <v>101.96584393000003</v>
      </c>
      <c r="E1685" s="106">
        <f t="shared" si="1231"/>
        <v>182.86478376999995</v>
      </c>
      <c r="F1685" s="21">
        <f t="shared" si="1246"/>
        <v>7245.38</v>
      </c>
      <c r="G1685" s="108">
        <f t="shared" si="1247"/>
        <v>7275.81</v>
      </c>
      <c r="H1685" s="109">
        <f t="shared" si="1224"/>
        <v>45773</v>
      </c>
      <c r="I1685" s="109">
        <f t="shared" ref="I1685:I1748" si="1254">IF(W1684&gt;0,A1685,I1684)</f>
        <v>45803</v>
      </c>
      <c r="J1685" s="110">
        <f t="shared" si="1232"/>
        <v>4.1999177406844002E-3</v>
      </c>
      <c r="K1685" s="117">
        <f t="shared" ref="K1685:K1748" si="1255">IF(DAY(A1684)=K$9,VLOOKUP(A1684,$AP$321:$AV$619,4),K1684)</f>
        <v>45833</v>
      </c>
      <c r="L1685" s="178">
        <f t="shared" si="1222"/>
        <v>31</v>
      </c>
      <c r="M1685" s="178">
        <f t="shared" si="1227"/>
        <v>24</v>
      </c>
      <c r="N1685" s="106">
        <f t="shared" si="1233"/>
        <v>1.0032500099999999</v>
      </c>
      <c r="O1685" s="111">
        <f t="shared" si="1226"/>
        <v>1.0041999100000001</v>
      </c>
      <c r="P1685" s="111">
        <f t="shared" si="1248"/>
        <v>1.3412575400267248</v>
      </c>
      <c r="Q1685" s="106">
        <f t="shared" si="1225"/>
        <v>1.34561664</v>
      </c>
      <c r="R1685" s="106">
        <f t="shared" si="1249"/>
        <v>1.30894008</v>
      </c>
      <c r="S1685" s="106">
        <f t="shared" si="1234"/>
        <v>372.82622459999999</v>
      </c>
      <c r="T1685" s="106">
        <f t="shared" si="1235"/>
        <v>31.50133598100172</v>
      </c>
      <c r="U1685" s="106">
        <f t="shared" si="1236"/>
        <v>63.201112140913921</v>
      </c>
      <c r="V1685" s="106">
        <f t="shared" si="1237"/>
        <v>379.53307582191565</v>
      </c>
      <c r="W1685" s="19">
        <f t="shared" si="1253"/>
        <v>0</v>
      </c>
      <c r="X1685" s="2">
        <f t="shared" si="1238"/>
        <v>0</v>
      </c>
      <c r="Y1685" s="4">
        <f t="shared" si="1239"/>
        <v>0</v>
      </c>
      <c r="Z1685" s="106">
        <f t="shared" si="1228"/>
        <v>0</v>
      </c>
      <c r="AA1685" s="114">
        <f t="shared" si="1250"/>
        <v>0.05</v>
      </c>
      <c r="AB1685" s="112">
        <f t="shared" si="1240"/>
        <v>24</v>
      </c>
      <c r="AC1685" s="178">
        <f t="shared" ref="AC1685:AC1748" si="1256">IF(DAY(A1684)=25,VLOOKUP(A1684,$AP$321:$AV$619,7),AC1684)</f>
        <v>31</v>
      </c>
      <c r="AD1685" s="11">
        <f t="shared" si="1251"/>
        <v>1.0031527119999999</v>
      </c>
      <c r="AE1685" s="106">
        <f t="shared" si="1229"/>
        <v>1.1754137099999999</v>
      </c>
      <c r="AF1685" s="106">
        <f t="shared" si="1241"/>
        <v>1.19655848</v>
      </c>
      <c r="AG1685" s="106">
        <f t="shared" si="1242"/>
        <v>0</v>
      </c>
      <c r="AH1685" s="115" t="str">
        <f t="shared" si="1223"/>
        <v>A+J=</v>
      </c>
      <c r="AI1685" s="116">
        <f t="shared" si="1252"/>
        <v>45833</v>
      </c>
      <c r="AJ1685" s="10"/>
      <c r="AK1685" s="1"/>
      <c r="AL1685" s="10"/>
      <c r="AM1685" s="1"/>
      <c r="AN1685" s="1"/>
      <c r="AO1685" s="3"/>
      <c r="AP1685" s="3"/>
      <c r="AQ1685" s="4"/>
      <c r="AR1685" s="4"/>
      <c r="AS1685" s="4"/>
      <c r="AT1685" s="4"/>
      <c r="AU1685" s="4"/>
      <c r="AV1685" s="4"/>
      <c r="AW1685" s="1"/>
      <c r="AX1685" s="1"/>
      <c r="AY1685" s="1"/>
      <c r="AZ1685" s="1"/>
      <c r="BA1685" s="1"/>
      <c r="BB1685" s="1"/>
      <c r="BC1685" s="1"/>
      <c r="BD1685" s="1"/>
      <c r="BE1685" s="1"/>
      <c r="BG1685" s="1"/>
      <c r="BH1685" s="1"/>
    </row>
    <row r="1686" spans="1:60" ht="15" customHeight="1" x14ac:dyDescent="0.25">
      <c r="A1686" s="105">
        <f t="shared" si="1243"/>
        <v>45827</v>
      </c>
      <c r="B1686" s="106">
        <f t="shared" si="1230"/>
        <v>380.81294852337902</v>
      </c>
      <c r="C1686" s="2">
        <f t="shared" si="1244"/>
        <v>284.83062769999998</v>
      </c>
      <c r="D1686" s="2">
        <f t="shared" si="1245"/>
        <v>101.96584393000003</v>
      </c>
      <c r="E1686" s="106">
        <f t="shared" si="1231"/>
        <v>182.86478376999995</v>
      </c>
      <c r="F1686" s="21">
        <f t="shared" si="1246"/>
        <v>7245.38</v>
      </c>
      <c r="G1686" s="108">
        <f t="shared" si="1247"/>
        <v>7275.81</v>
      </c>
      <c r="H1686" s="109">
        <f t="shared" si="1224"/>
        <v>45773</v>
      </c>
      <c r="I1686" s="109">
        <f t="shared" si="1254"/>
        <v>45803</v>
      </c>
      <c r="J1686" s="110">
        <f t="shared" si="1232"/>
        <v>4.1999177406844002E-3</v>
      </c>
      <c r="K1686" s="117">
        <f t="shared" si="1255"/>
        <v>45833</v>
      </c>
      <c r="L1686" s="178">
        <f t="shared" si="1222"/>
        <v>31</v>
      </c>
      <c r="M1686" s="178">
        <f t="shared" si="1227"/>
        <v>25</v>
      </c>
      <c r="N1686" s="106">
        <f t="shared" si="1233"/>
        <v>1.00338565</v>
      </c>
      <c r="O1686" s="111">
        <f t="shared" si="1226"/>
        <v>1.0041999100000001</v>
      </c>
      <c r="P1686" s="111">
        <f t="shared" si="1248"/>
        <v>1.3412575400267248</v>
      </c>
      <c r="Q1686" s="106">
        <f t="shared" si="1225"/>
        <v>1.34579856</v>
      </c>
      <c r="R1686" s="106">
        <f t="shared" si="1249"/>
        <v>1.30894008</v>
      </c>
      <c r="S1686" s="106">
        <f t="shared" si="1234"/>
        <v>372.82622459999999</v>
      </c>
      <c r="T1686" s="106">
        <f t="shared" si="1235"/>
        <v>31.50133598100172</v>
      </c>
      <c r="U1686" s="106">
        <f t="shared" si="1236"/>
        <v>63.234378902377351</v>
      </c>
      <c r="V1686" s="106">
        <f t="shared" si="1237"/>
        <v>379.56634258337903</v>
      </c>
      <c r="W1686" s="19">
        <f t="shared" si="1253"/>
        <v>0</v>
      </c>
      <c r="X1686" s="2">
        <f t="shared" si="1238"/>
        <v>0</v>
      </c>
      <c r="Y1686" s="4">
        <f t="shared" si="1239"/>
        <v>0</v>
      </c>
      <c r="Z1686" s="106">
        <f t="shared" si="1228"/>
        <v>0</v>
      </c>
      <c r="AA1686" s="114">
        <f t="shared" si="1250"/>
        <v>0.05</v>
      </c>
      <c r="AB1686" s="112">
        <f t="shared" si="1240"/>
        <v>25</v>
      </c>
      <c r="AC1686" s="178">
        <f t="shared" si="1256"/>
        <v>31</v>
      </c>
      <c r="AD1686" s="11">
        <f t="shared" si="1251"/>
        <v>1.0032842900000001</v>
      </c>
      <c r="AE1686" s="106">
        <f t="shared" si="1229"/>
        <v>1.22446944</v>
      </c>
      <c r="AF1686" s="106">
        <f t="shared" si="1241"/>
        <v>1.24660594</v>
      </c>
      <c r="AG1686" s="106">
        <f t="shared" si="1242"/>
        <v>0</v>
      </c>
      <c r="AH1686" s="115" t="str">
        <f t="shared" si="1223"/>
        <v>A+J=</v>
      </c>
      <c r="AI1686" s="116">
        <f t="shared" si="1252"/>
        <v>45833</v>
      </c>
      <c r="AJ1686" s="10"/>
      <c r="AK1686" s="1"/>
      <c r="AL1686" s="10"/>
      <c r="AM1686" s="1"/>
      <c r="AN1686" s="1"/>
      <c r="AO1686" s="3"/>
      <c r="AP1686" s="3"/>
      <c r="AQ1686" s="4"/>
      <c r="AR1686" s="4"/>
      <c r="AS1686" s="4"/>
      <c r="AT1686" s="4"/>
      <c r="AU1686" s="4"/>
      <c r="AV1686" s="4"/>
      <c r="AW1686" s="1"/>
      <c r="AX1686" s="1"/>
      <c r="AY1686" s="1"/>
      <c r="AZ1686" s="1"/>
      <c r="BA1686" s="1"/>
      <c r="BB1686" s="1"/>
      <c r="BC1686" s="1"/>
      <c r="BD1686" s="1"/>
      <c r="BE1686" s="1"/>
      <c r="BG1686" s="1"/>
      <c r="BH1686" s="1"/>
    </row>
    <row r="1687" spans="1:60" ht="15" customHeight="1" x14ac:dyDescent="0.25">
      <c r="A1687" s="105">
        <f t="shared" si="1243"/>
        <v>45828</v>
      </c>
      <c r="B1687" s="106">
        <f t="shared" si="1230"/>
        <v>380.89628750808168</v>
      </c>
      <c r="C1687" s="2">
        <f t="shared" si="1244"/>
        <v>284.83062769999998</v>
      </c>
      <c r="D1687" s="2">
        <f t="shared" si="1245"/>
        <v>101.96584393000003</v>
      </c>
      <c r="E1687" s="106">
        <f t="shared" si="1231"/>
        <v>182.86478376999995</v>
      </c>
      <c r="F1687" s="21">
        <f t="shared" si="1246"/>
        <v>7245.38</v>
      </c>
      <c r="G1687" s="108">
        <f t="shared" si="1247"/>
        <v>7275.81</v>
      </c>
      <c r="H1687" s="109">
        <f t="shared" si="1224"/>
        <v>45773</v>
      </c>
      <c r="I1687" s="109">
        <f t="shared" si="1254"/>
        <v>45803</v>
      </c>
      <c r="J1687" s="110">
        <f t="shared" si="1232"/>
        <v>4.1999177406844002E-3</v>
      </c>
      <c r="K1687" s="117">
        <f t="shared" si="1255"/>
        <v>45833</v>
      </c>
      <c r="L1687" s="178">
        <f t="shared" si="1222"/>
        <v>31</v>
      </c>
      <c r="M1687" s="178">
        <f t="shared" si="1227"/>
        <v>26</v>
      </c>
      <c r="N1687" s="106">
        <f t="shared" si="1233"/>
        <v>1.0035213199999999</v>
      </c>
      <c r="O1687" s="111">
        <f t="shared" si="1226"/>
        <v>1.0041999100000001</v>
      </c>
      <c r="P1687" s="111">
        <f t="shared" si="1248"/>
        <v>1.3412575400267248</v>
      </c>
      <c r="Q1687" s="106">
        <f t="shared" si="1225"/>
        <v>1.3459805300000001</v>
      </c>
      <c r="R1687" s="106">
        <f t="shared" si="1249"/>
        <v>1.30894008</v>
      </c>
      <c r="S1687" s="106">
        <f t="shared" si="1234"/>
        <v>372.82622459999999</v>
      </c>
      <c r="T1687" s="106">
        <f t="shared" si="1235"/>
        <v>31.50133598100172</v>
      </c>
      <c r="U1687" s="106">
        <f t="shared" si="1236"/>
        <v>63.267654807079992</v>
      </c>
      <c r="V1687" s="106">
        <f t="shared" si="1237"/>
        <v>379.59961848808166</v>
      </c>
      <c r="W1687" s="19">
        <f t="shared" si="1253"/>
        <v>0</v>
      </c>
      <c r="X1687" s="2">
        <f t="shared" si="1238"/>
        <v>0</v>
      </c>
      <c r="Y1687" s="4">
        <f t="shared" si="1239"/>
        <v>0</v>
      </c>
      <c r="Z1687" s="106">
        <f t="shared" si="1228"/>
        <v>0</v>
      </c>
      <c r="AA1687" s="114">
        <f t="shared" si="1250"/>
        <v>0.05</v>
      </c>
      <c r="AB1687" s="112">
        <f t="shared" si="1240"/>
        <v>26</v>
      </c>
      <c r="AC1687" s="178">
        <f t="shared" si="1256"/>
        <v>31</v>
      </c>
      <c r="AD1687" s="11">
        <f t="shared" si="1251"/>
        <v>1.003415886</v>
      </c>
      <c r="AE1687" s="106">
        <f t="shared" si="1229"/>
        <v>1.2735318799999999</v>
      </c>
      <c r="AF1687" s="106">
        <f t="shared" si="1241"/>
        <v>1.2966690199999999</v>
      </c>
      <c r="AG1687" s="106">
        <f t="shared" si="1242"/>
        <v>0</v>
      </c>
      <c r="AH1687" s="115" t="str">
        <f t="shared" si="1223"/>
        <v>A+J=</v>
      </c>
      <c r="AI1687" s="116">
        <f t="shared" si="1252"/>
        <v>45833</v>
      </c>
      <c r="AJ1687" s="10"/>
      <c r="AK1687" s="1"/>
      <c r="AL1687" s="10"/>
      <c r="AM1687" s="1"/>
      <c r="AN1687" s="1"/>
      <c r="AO1687" s="3"/>
      <c r="AP1687" s="3"/>
      <c r="AQ1687" s="4"/>
      <c r="AR1687" s="4"/>
      <c r="AS1687" s="4"/>
      <c r="AT1687" s="4"/>
      <c r="AU1687" s="4"/>
      <c r="AV1687" s="4"/>
      <c r="AW1687" s="1"/>
      <c r="AX1687" s="1"/>
      <c r="AY1687" s="1"/>
      <c r="AZ1687" s="1"/>
      <c r="BA1687" s="1"/>
      <c r="BB1687" s="1"/>
      <c r="BC1687" s="1"/>
      <c r="BD1687" s="1"/>
      <c r="BE1687" s="1"/>
      <c r="BG1687" s="1"/>
      <c r="BH1687" s="1"/>
    </row>
    <row r="1688" spans="1:60" ht="15" customHeight="1" x14ac:dyDescent="0.25">
      <c r="A1688" s="105">
        <f t="shared" si="1243"/>
        <v>45829</v>
      </c>
      <c r="B1688" s="106">
        <f t="shared" si="1230"/>
        <v>380.97964353143215</v>
      </c>
      <c r="C1688" s="2">
        <f t="shared" si="1244"/>
        <v>284.83062769999998</v>
      </c>
      <c r="D1688" s="2">
        <f t="shared" si="1245"/>
        <v>101.96584393000003</v>
      </c>
      <c r="E1688" s="106">
        <f t="shared" si="1231"/>
        <v>182.86478376999995</v>
      </c>
      <c r="F1688" s="21">
        <f t="shared" si="1246"/>
        <v>7245.38</v>
      </c>
      <c r="G1688" s="108">
        <f t="shared" si="1247"/>
        <v>7275.81</v>
      </c>
      <c r="H1688" s="109">
        <f t="shared" si="1224"/>
        <v>45773</v>
      </c>
      <c r="I1688" s="109">
        <f t="shared" si="1254"/>
        <v>45803</v>
      </c>
      <c r="J1688" s="110">
        <f t="shared" si="1232"/>
        <v>4.1999177406844002E-3</v>
      </c>
      <c r="K1688" s="117">
        <f t="shared" si="1255"/>
        <v>45833</v>
      </c>
      <c r="L1688" s="178">
        <f t="shared" si="1222"/>
        <v>31</v>
      </c>
      <c r="M1688" s="178">
        <f t="shared" si="1227"/>
        <v>27</v>
      </c>
      <c r="N1688" s="106">
        <f t="shared" si="1233"/>
        <v>1.003657</v>
      </c>
      <c r="O1688" s="111">
        <f t="shared" si="1226"/>
        <v>1.0041999100000001</v>
      </c>
      <c r="P1688" s="111">
        <f t="shared" si="1248"/>
        <v>1.3412575400267248</v>
      </c>
      <c r="Q1688" s="106">
        <f t="shared" si="1225"/>
        <v>1.3461625100000001</v>
      </c>
      <c r="R1688" s="106">
        <f t="shared" si="1249"/>
        <v>1.30894008</v>
      </c>
      <c r="S1688" s="106">
        <f t="shared" si="1234"/>
        <v>372.82622459999999</v>
      </c>
      <c r="T1688" s="106">
        <f t="shared" si="1235"/>
        <v>31.50133598100172</v>
      </c>
      <c r="U1688" s="106">
        <f t="shared" si="1236"/>
        <v>63.300932540430459</v>
      </c>
      <c r="V1688" s="106">
        <f t="shared" si="1237"/>
        <v>379.63289622143213</v>
      </c>
      <c r="W1688" s="19">
        <f t="shared" si="1253"/>
        <v>0</v>
      </c>
      <c r="X1688" s="2">
        <f t="shared" si="1238"/>
        <v>0</v>
      </c>
      <c r="Y1688" s="4">
        <f t="shared" si="1239"/>
        <v>0</v>
      </c>
      <c r="Z1688" s="106">
        <f t="shared" si="1228"/>
        <v>0</v>
      </c>
      <c r="AA1688" s="114">
        <f t="shared" si="1250"/>
        <v>0.05</v>
      </c>
      <c r="AB1688" s="112">
        <f t="shared" si="1240"/>
        <v>27</v>
      </c>
      <c r="AC1688" s="178">
        <f t="shared" si="1256"/>
        <v>31</v>
      </c>
      <c r="AD1688" s="11">
        <f t="shared" si="1251"/>
        <v>1.003547499</v>
      </c>
      <c r="AE1688" s="106">
        <f t="shared" si="1229"/>
        <v>1.32260065</v>
      </c>
      <c r="AF1688" s="106">
        <f t="shared" si="1241"/>
        <v>1.34674731</v>
      </c>
      <c r="AG1688" s="106">
        <f t="shared" si="1242"/>
        <v>0</v>
      </c>
      <c r="AH1688" s="115" t="str">
        <f t="shared" si="1223"/>
        <v>A+J=</v>
      </c>
      <c r="AI1688" s="116">
        <f t="shared" si="1252"/>
        <v>45833</v>
      </c>
      <c r="AJ1688" s="10"/>
      <c r="AK1688" s="1"/>
      <c r="AL1688" s="10"/>
      <c r="AM1688" s="1"/>
      <c r="AN1688" s="1"/>
      <c r="AO1688" s="3"/>
      <c r="AP1688" s="3"/>
      <c r="AQ1688" s="4"/>
      <c r="AR1688" s="4"/>
      <c r="AS1688" s="4"/>
      <c r="AT1688" s="4"/>
      <c r="AU1688" s="4"/>
      <c r="AV1688" s="4"/>
      <c r="AW1688" s="1"/>
      <c r="AX1688" s="1"/>
      <c r="AY1688" s="1"/>
      <c r="AZ1688" s="1"/>
      <c r="BA1688" s="1"/>
      <c r="BB1688" s="1"/>
      <c r="BC1688" s="1"/>
      <c r="BD1688" s="1"/>
      <c r="BE1688" s="1"/>
      <c r="BG1688" s="1"/>
      <c r="BH1688" s="1"/>
    </row>
    <row r="1689" spans="1:60" ht="15" customHeight="1" x14ac:dyDescent="0.25">
      <c r="A1689" s="105">
        <f t="shared" si="1243"/>
        <v>45830</v>
      </c>
      <c r="B1689" s="106">
        <f t="shared" si="1230"/>
        <v>381.06302029072612</v>
      </c>
      <c r="C1689" s="2">
        <f t="shared" si="1244"/>
        <v>284.83062769999998</v>
      </c>
      <c r="D1689" s="2">
        <f t="shared" si="1245"/>
        <v>101.96584393000003</v>
      </c>
      <c r="E1689" s="106">
        <f t="shared" si="1231"/>
        <v>182.86478376999995</v>
      </c>
      <c r="F1689" s="21">
        <f t="shared" si="1246"/>
        <v>7245.38</v>
      </c>
      <c r="G1689" s="108">
        <f t="shared" si="1247"/>
        <v>7275.81</v>
      </c>
      <c r="H1689" s="109">
        <f t="shared" si="1224"/>
        <v>45773</v>
      </c>
      <c r="I1689" s="109">
        <f t="shared" si="1254"/>
        <v>45803</v>
      </c>
      <c r="J1689" s="110">
        <f t="shared" si="1232"/>
        <v>4.1999177406844002E-3</v>
      </c>
      <c r="K1689" s="117">
        <f t="shared" si="1255"/>
        <v>45833</v>
      </c>
      <c r="L1689" s="178">
        <f t="shared" si="1222"/>
        <v>31</v>
      </c>
      <c r="M1689" s="178">
        <f t="shared" si="1227"/>
        <v>28</v>
      </c>
      <c r="N1689" s="106">
        <f t="shared" si="1233"/>
        <v>1.0037927</v>
      </c>
      <c r="O1689" s="111">
        <f t="shared" si="1226"/>
        <v>1.0041999100000001</v>
      </c>
      <c r="P1689" s="111">
        <f t="shared" si="1248"/>
        <v>1.3412575400267248</v>
      </c>
      <c r="Q1689" s="106">
        <f t="shared" si="1225"/>
        <v>1.3463445199999999</v>
      </c>
      <c r="R1689" s="106">
        <f t="shared" si="1249"/>
        <v>1.30894008</v>
      </c>
      <c r="S1689" s="106">
        <f t="shared" si="1234"/>
        <v>372.82622459999999</v>
      </c>
      <c r="T1689" s="106">
        <f t="shared" si="1235"/>
        <v>31.50133598100172</v>
      </c>
      <c r="U1689" s="106">
        <f t="shared" si="1236"/>
        <v>63.334215759724408</v>
      </c>
      <c r="V1689" s="106">
        <f t="shared" si="1237"/>
        <v>379.66617944072613</v>
      </c>
      <c r="W1689" s="19">
        <f t="shared" si="1253"/>
        <v>0</v>
      </c>
      <c r="X1689" s="2">
        <f t="shared" si="1238"/>
        <v>0</v>
      </c>
      <c r="Y1689" s="4">
        <f t="shared" si="1239"/>
        <v>0</v>
      </c>
      <c r="Z1689" s="106">
        <f t="shared" si="1228"/>
        <v>0</v>
      </c>
      <c r="AA1689" s="114">
        <f t="shared" si="1250"/>
        <v>0.05</v>
      </c>
      <c r="AB1689" s="112">
        <f t="shared" si="1240"/>
        <v>28</v>
      </c>
      <c r="AC1689" s="178">
        <f t="shared" si="1256"/>
        <v>31</v>
      </c>
      <c r="AD1689" s="11">
        <f t="shared" si="1251"/>
        <v>1.003679129</v>
      </c>
      <c r="AE1689" s="106">
        <f t="shared" si="1229"/>
        <v>1.37167577</v>
      </c>
      <c r="AF1689" s="106">
        <f t="shared" si="1241"/>
        <v>1.39684085</v>
      </c>
      <c r="AG1689" s="106">
        <f t="shared" si="1242"/>
        <v>0</v>
      </c>
      <c r="AH1689" s="115" t="str">
        <f t="shared" si="1223"/>
        <v>A+J=</v>
      </c>
      <c r="AI1689" s="116">
        <f t="shared" si="1252"/>
        <v>45833</v>
      </c>
      <c r="AJ1689" s="10"/>
      <c r="AK1689" s="1"/>
      <c r="AL1689" s="10"/>
      <c r="AM1689" s="1"/>
      <c r="AN1689" s="1"/>
      <c r="AO1689" s="3"/>
      <c r="AP1689" s="3"/>
      <c r="AQ1689" s="4"/>
      <c r="AR1689" s="4"/>
      <c r="AS1689" s="4"/>
      <c r="AT1689" s="4"/>
      <c r="AU1689" s="4"/>
      <c r="AV1689" s="4"/>
      <c r="AW1689" s="1"/>
      <c r="AX1689" s="1"/>
      <c r="AY1689" s="1"/>
      <c r="AZ1689" s="1"/>
      <c r="BA1689" s="1"/>
      <c r="BB1689" s="1"/>
      <c r="BC1689" s="1"/>
      <c r="BD1689" s="1"/>
      <c r="BE1689" s="1"/>
      <c r="BG1689" s="1"/>
      <c r="BH1689" s="1"/>
    </row>
    <row r="1690" spans="1:60" ht="15" customHeight="1" x14ac:dyDescent="0.25">
      <c r="A1690" s="105">
        <f t="shared" si="1243"/>
        <v>45831</v>
      </c>
      <c r="B1690" s="106">
        <f t="shared" si="1230"/>
        <v>381.14641814596365</v>
      </c>
      <c r="C1690" s="2">
        <f t="shared" si="1244"/>
        <v>284.83062769999998</v>
      </c>
      <c r="D1690" s="2">
        <f t="shared" si="1245"/>
        <v>101.96584393000003</v>
      </c>
      <c r="E1690" s="106">
        <f t="shared" si="1231"/>
        <v>182.86478376999995</v>
      </c>
      <c r="F1690" s="21">
        <f t="shared" si="1246"/>
        <v>7245.38</v>
      </c>
      <c r="G1690" s="108">
        <f t="shared" si="1247"/>
        <v>7275.81</v>
      </c>
      <c r="H1690" s="109">
        <f t="shared" si="1224"/>
        <v>45773</v>
      </c>
      <c r="I1690" s="109">
        <f t="shared" si="1254"/>
        <v>45803</v>
      </c>
      <c r="J1690" s="110">
        <f t="shared" si="1232"/>
        <v>4.1999177406844002E-3</v>
      </c>
      <c r="K1690" s="117">
        <f t="shared" si="1255"/>
        <v>45833</v>
      </c>
      <c r="L1690" s="178">
        <f t="shared" si="1222"/>
        <v>31</v>
      </c>
      <c r="M1690" s="178">
        <f t="shared" si="1227"/>
        <v>29</v>
      </c>
      <c r="N1690" s="106">
        <f t="shared" si="1233"/>
        <v>1.00392842</v>
      </c>
      <c r="O1690" s="111">
        <f t="shared" si="1226"/>
        <v>1.0041999100000001</v>
      </c>
      <c r="P1690" s="111">
        <f t="shared" si="1248"/>
        <v>1.3412575400267248</v>
      </c>
      <c r="Q1690" s="106">
        <f t="shared" si="1225"/>
        <v>1.34652656</v>
      </c>
      <c r="R1690" s="106">
        <f t="shared" si="1249"/>
        <v>1.30894008</v>
      </c>
      <c r="S1690" s="106">
        <f t="shared" si="1234"/>
        <v>372.82622459999999</v>
      </c>
      <c r="T1690" s="106">
        <f t="shared" si="1235"/>
        <v>31.50133598100172</v>
      </c>
      <c r="U1690" s="106">
        <f t="shared" si="1236"/>
        <v>63.367504464961918</v>
      </c>
      <c r="V1690" s="106">
        <f t="shared" si="1237"/>
        <v>379.69946814596364</v>
      </c>
      <c r="W1690" s="19">
        <f t="shared" si="1253"/>
        <v>0</v>
      </c>
      <c r="X1690" s="2">
        <f t="shared" si="1238"/>
        <v>0</v>
      </c>
      <c r="Y1690" s="4">
        <f t="shared" si="1239"/>
        <v>0</v>
      </c>
      <c r="Z1690" s="106">
        <f t="shared" si="1228"/>
        <v>0</v>
      </c>
      <c r="AA1690" s="114">
        <f t="shared" si="1250"/>
        <v>0.05</v>
      </c>
      <c r="AB1690" s="112">
        <f t="shared" si="1240"/>
        <v>29</v>
      </c>
      <c r="AC1690" s="178">
        <f t="shared" si="1256"/>
        <v>31</v>
      </c>
      <c r="AD1690" s="11">
        <f t="shared" si="1251"/>
        <v>1.003810777</v>
      </c>
      <c r="AE1690" s="106">
        <f t="shared" si="1229"/>
        <v>1.4207576</v>
      </c>
      <c r="AF1690" s="106">
        <f t="shared" si="1241"/>
        <v>1.44695</v>
      </c>
      <c r="AG1690" s="106">
        <f t="shared" si="1242"/>
        <v>0</v>
      </c>
      <c r="AH1690" s="115" t="str">
        <f t="shared" si="1223"/>
        <v>A+J=</v>
      </c>
      <c r="AI1690" s="116">
        <f t="shared" si="1252"/>
        <v>45833</v>
      </c>
      <c r="AJ1690" s="10"/>
      <c r="AK1690" s="1"/>
      <c r="AL1690" s="10"/>
      <c r="AM1690" s="1"/>
      <c r="AN1690" s="1"/>
      <c r="AO1690" s="3"/>
      <c r="AP1690" s="3"/>
      <c r="AQ1690" s="4"/>
      <c r="AR1690" s="4"/>
      <c r="AS1690" s="4"/>
      <c r="AT1690" s="4"/>
      <c r="AU1690" s="4"/>
      <c r="AV1690" s="4"/>
      <c r="AW1690" s="1"/>
      <c r="AX1690" s="1"/>
      <c r="AY1690" s="1"/>
      <c r="AZ1690" s="1"/>
      <c r="BA1690" s="1"/>
      <c r="BB1690" s="1"/>
      <c r="BC1690" s="1"/>
      <c r="BD1690" s="1"/>
      <c r="BE1690" s="1"/>
      <c r="BG1690" s="1"/>
      <c r="BH1690" s="1"/>
    </row>
    <row r="1691" spans="1:60" ht="15" customHeight="1" x14ac:dyDescent="0.25">
      <c r="A1691" s="105">
        <f t="shared" si="1243"/>
        <v>45832</v>
      </c>
      <c r="B1691" s="106">
        <f t="shared" si="1230"/>
        <v>381.22983488849678</v>
      </c>
      <c r="C1691" s="2">
        <f t="shared" si="1244"/>
        <v>284.83062769999998</v>
      </c>
      <c r="D1691" s="2">
        <f t="shared" si="1245"/>
        <v>101.96584393000003</v>
      </c>
      <c r="E1691" s="106">
        <f t="shared" si="1231"/>
        <v>182.86478376999995</v>
      </c>
      <c r="F1691" s="21">
        <f t="shared" si="1246"/>
        <v>7245.38</v>
      </c>
      <c r="G1691" s="108">
        <f t="shared" si="1247"/>
        <v>7275.81</v>
      </c>
      <c r="H1691" s="109">
        <f t="shared" si="1224"/>
        <v>45773</v>
      </c>
      <c r="I1691" s="109">
        <f t="shared" si="1254"/>
        <v>45803</v>
      </c>
      <c r="J1691" s="110">
        <f t="shared" si="1232"/>
        <v>4.1999177406844002E-3</v>
      </c>
      <c r="K1691" s="117">
        <f t="shared" si="1255"/>
        <v>45833</v>
      </c>
      <c r="L1691" s="178">
        <f t="shared" si="1222"/>
        <v>31</v>
      </c>
      <c r="M1691" s="178">
        <f t="shared" si="1227"/>
        <v>30</v>
      </c>
      <c r="N1691" s="106">
        <f t="shared" si="1233"/>
        <v>1.00406416</v>
      </c>
      <c r="O1691" s="111">
        <f t="shared" si="1226"/>
        <v>1.0041999100000001</v>
      </c>
      <c r="P1691" s="111">
        <f t="shared" si="1248"/>
        <v>1.3412575400267248</v>
      </c>
      <c r="Q1691" s="106">
        <f t="shared" si="1225"/>
        <v>1.34670862</v>
      </c>
      <c r="R1691" s="106">
        <f t="shared" si="1249"/>
        <v>1.30894008</v>
      </c>
      <c r="S1691" s="106">
        <f t="shared" si="1234"/>
        <v>372.82622459999999</v>
      </c>
      <c r="T1691" s="106">
        <f t="shared" si="1235"/>
        <v>31.50133598100172</v>
      </c>
      <c r="U1691" s="106">
        <f t="shared" si="1236"/>
        <v>63.400796827495085</v>
      </c>
      <c r="V1691" s="106">
        <f t="shared" si="1237"/>
        <v>379.73276050849677</v>
      </c>
      <c r="W1691" s="19">
        <f t="shared" si="1253"/>
        <v>0</v>
      </c>
      <c r="X1691" s="2">
        <f t="shared" si="1238"/>
        <v>0</v>
      </c>
      <c r="Y1691" s="4">
        <f t="shared" si="1239"/>
        <v>0</v>
      </c>
      <c r="Z1691" s="106">
        <f t="shared" si="1228"/>
        <v>0</v>
      </c>
      <c r="AA1691" s="114">
        <f t="shared" si="1250"/>
        <v>0.05</v>
      </c>
      <c r="AB1691" s="112">
        <f t="shared" si="1240"/>
        <v>30</v>
      </c>
      <c r="AC1691" s="178">
        <f t="shared" si="1256"/>
        <v>31</v>
      </c>
      <c r="AD1691" s="11">
        <f t="shared" si="1251"/>
        <v>1.003942442</v>
      </c>
      <c r="AE1691" s="106">
        <f t="shared" si="1229"/>
        <v>1.4698457599999999</v>
      </c>
      <c r="AF1691" s="106">
        <f t="shared" si="1241"/>
        <v>1.4970743799999999</v>
      </c>
      <c r="AG1691" s="106">
        <f t="shared" si="1242"/>
        <v>0</v>
      </c>
      <c r="AH1691" s="115" t="str">
        <f t="shared" si="1223"/>
        <v>A+J=</v>
      </c>
      <c r="AI1691" s="116">
        <f t="shared" si="1252"/>
        <v>45833</v>
      </c>
      <c r="AJ1691" s="10"/>
      <c r="AK1691" s="1"/>
      <c r="AL1691" s="10"/>
      <c r="AM1691" s="1"/>
      <c r="AN1691" s="1"/>
      <c r="AO1691" s="3"/>
      <c r="AP1691" s="3"/>
      <c r="AQ1691" s="4"/>
      <c r="AR1691" s="4"/>
      <c r="AS1691" s="4"/>
      <c r="AT1691" s="4"/>
      <c r="AU1691" s="4"/>
      <c r="AV1691" s="4"/>
      <c r="AW1691" s="1"/>
      <c r="AX1691" s="1"/>
      <c r="AY1691" s="1"/>
      <c r="AZ1691" s="1"/>
      <c r="BA1691" s="1"/>
      <c r="BB1691" s="1"/>
      <c r="BC1691" s="1"/>
      <c r="BD1691" s="1"/>
      <c r="BE1691" s="1"/>
      <c r="BG1691" s="1"/>
      <c r="BH1691" s="1"/>
    </row>
    <row r="1692" spans="1:60" ht="15" customHeight="1" x14ac:dyDescent="0.25">
      <c r="A1692" s="105">
        <f t="shared" si="1243"/>
        <v>45833</v>
      </c>
      <c r="B1692" s="106">
        <f t="shared" si="1230"/>
        <v>381.31327052832563</v>
      </c>
      <c r="C1692" s="2">
        <f t="shared" si="1244"/>
        <v>284.83062769999998</v>
      </c>
      <c r="D1692" s="2">
        <f t="shared" si="1245"/>
        <v>101.96584393000003</v>
      </c>
      <c r="E1692" s="106">
        <f t="shared" si="1231"/>
        <v>182.86478376999995</v>
      </c>
      <c r="F1692" s="21">
        <f t="shared" si="1246"/>
        <v>7245.38</v>
      </c>
      <c r="G1692" s="108">
        <f t="shared" si="1247"/>
        <v>7275.81</v>
      </c>
      <c r="H1692" s="109">
        <f t="shared" si="1224"/>
        <v>45773</v>
      </c>
      <c r="I1692" s="109">
        <f t="shared" si="1254"/>
        <v>45803</v>
      </c>
      <c r="J1692" s="110">
        <f t="shared" si="1232"/>
        <v>4.1999177406844002E-3</v>
      </c>
      <c r="K1692" s="117">
        <f t="shared" si="1255"/>
        <v>45833</v>
      </c>
      <c r="L1692" s="178">
        <f t="shared" si="1222"/>
        <v>31</v>
      </c>
      <c r="M1692" s="178">
        <f t="shared" si="1227"/>
        <v>31</v>
      </c>
      <c r="N1692" s="106">
        <f t="shared" si="1233"/>
        <v>1.0041999100000001</v>
      </c>
      <c r="O1692" s="111">
        <f t="shared" si="1226"/>
        <v>1.0041999100000001</v>
      </c>
      <c r="P1692" s="111">
        <f t="shared" si="1248"/>
        <v>1.3412575400267248</v>
      </c>
      <c r="Q1692" s="106">
        <f t="shared" si="1225"/>
        <v>1.3468907000000001</v>
      </c>
      <c r="R1692" s="106">
        <f t="shared" si="1249"/>
        <v>1.30894008</v>
      </c>
      <c r="S1692" s="106">
        <f t="shared" si="1234"/>
        <v>372.82622459999999</v>
      </c>
      <c r="T1692" s="106">
        <f t="shared" si="1235"/>
        <v>31.50133598100172</v>
      </c>
      <c r="U1692" s="106">
        <f t="shared" si="1236"/>
        <v>63.434092847323939</v>
      </c>
      <c r="V1692" s="106">
        <f t="shared" si="1237"/>
        <v>379.76605652832563</v>
      </c>
      <c r="W1692" s="19">
        <f t="shared" si="1253"/>
        <v>56</v>
      </c>
      <c r="X1692" s="2">
        <f t="shared" si="1238"/>
        <v>14.616083659999999</v>
      </c>
      <c r="Y1692" s="4">
        <f t="shared" si="1239"/>
        <v>5.1315E-2</v>
      </c>
      <c r="Z1692" s="106">
        <f t="shared" si="1228"/>
        <v>19.131577709999998</v>
      </c>
      <c r="AA1692" s="114">
        <f t="shared" si="1250"/>
        <v>0.05</v>
      </c>
      <c r="AB1692" s="112">
        <f t="shared" si="1240"/>
        <v>31</v>
      </c>
      <c r="AC1692" s="178">
        <f t="shared" si="1256"/>
        <v>31</v>
      </c>
      <c r="AD1692" s="11">
        <f t="shared" si="1251"/>
        <v>1.004074124</v>
      </c>
      <c r="AE1692" s="106">
        <f t="shared" si="1229"/>
        <v>1.5189402599999999</v>
      </c>
      <c r="AF1692" s="106">
        <f t="shared" si="1241"/>
        <v>1.5472140000000001</v>
      </c>
      <c r="AG1692" s="106">
        <f t="shared" si="1242"/>
        <v>20.650517969999999</v>
      </c>
      <c r="AH1692" s="115" t="str">
        <f t="shared" si="1223"/>
        <v>A+J=</v>
      </c>
      <c r="AI1692" s="116">
        <f t="shared" si="1252"/>
        <v>45833</v>
      </c>
      <c r="AJ1692" s="10"/>
      <c r="AK1692" s="1"/>
      <c r="AL1692" s="10"/>
      <c r="AM1692" s="1"/>
      <c r="AN1692" s="1"/>
      <c r="AO1692" s="3"/>
      <c r="AP1692" s="3"/>
      <c r="AQ1692" s="4"/>
      <c r="AR1692" s="4"/>
      <c r="AS1692" s="4"/>
      <c r="AT1692" s="4"/>
      <c r="AU1692" s="4"/>
      <c r="AV1692" s="4"/>
      <c r="AW1692" s="1"/>
      <c r="AX1692" s="1"/>
      <c r="AY1692" s="1"/>
      <c r="AZ1692" s="1"/>
      <c r="BA1692" s="1"/>
      <c r="BB1692" s="1"/>
      <c r="BC1692" s="1"/>
      <c r="BD1692" s="1"/>
      <c r="BE1692" s="1"/>
      <c r="BG1692" s="1"/>
      <c r="BH1692" s="1"/>
    </row>
    <row r="1693" spans="1:60" ht="15" customHeight="1" x14ac:dyDescent="0.25">
      <c r="A1693" s="105">
        <f t="shared" si="1243"/>
        <v>45834</v>
      </c>
      <c r="B1693" s="106">
        <f t="shared" si="1230"/>
        <v>360.71777244948061</v>
      </c>
      <c r="C1693" s="2">
        <f t="shared" si="1244"/>
        <v>270.21454404000002</v>
      </c>
      <c r="D1693" s="2">
        <f t="shared" si="1245"/>
        <v>87.349760270000075</v>
      </c>
      <c r="E1693" s="106">
        <f t="shared" si="1231"/>
        <v>182.86478376999995</v>
      </c>
      <c r="F1693" s="21">
        <f t="shared" si="1246"/>
        <v>7245.38</v>
      </c>
      <c r="G1693" s="108">
        <f t="shared" si="1247"/>
        <v>7275.81</v>
      </c>
      <c r="H1693" s="109">
        <f t="shared" si="1224"/>
        <v>45803</v>
      </c>
      <c r="I1693" s="109">
        <f t="shared" si="1254"/>
        <v>45834</v>
      </c>
      <c r="J1693" s="110">
        <f t="shared" si="1232"/>
        <v>4.1999177406844002E-3</v>
      </c>
      <c r="K1693" s="117">
        <f t="shared" si="1255"/>
        <v>45863</v>
      </c>
      <c r="L1693" s="178">
        <f t="shared" ref="L1693:L1756" si="1257">IF(DAY(A1692)=25,VLOOKUP(A1692,$AP$321:$AY$700,7),L1692)</f>
        <v>30</v>
      </c>
      <c r="M1693" s="178">
        <f t="shared" si="1227"/>
        <v>1</v>
      </c>
      <c r="N1693" s="106">
        <f t="shared" si="1233"/>
        <v>1.00013971</v>
      </c>
      <c r="O1693" s="111">
        <f t="shared" si="1226"/>
        <v>1.0041999100000001</v>
      </c>
      <c r="P1693" s="111">
        <f t="shared" si="1248"/>
        <v>1.3468907009816586</v>
      </c>
      <c r="Q1693" s="106">
        <f t="shared" si="1225"/>
        <v>1.34707887</v>
      </c>
      <c r="R1693" s="106">
        <f t="shared" si="1249"/>
        <v>1.30894008</v>
      </c>
      <c r="S1693" s="106">
        <f t="shared" si="1234"/>
        <v>353.69464689</v>
      </c>
      <c r="T1693" s="106">
        <f t="shared" si="1235"/>
        <v>26.985841925794642</v>
      </c>
      <c r="U1693" s="106">
        <f t="shared" si="1236"/>
        <v>63.468502513685927</v>
      </c>
      <c r="V1693" s="106">
        <f t="shared" si="1237"/>
        <v>360.66888847948059</v>
      </c>
      <c r="W1693" s="19">
        <f t="shared" si="1253"/>
        <v>0</v>
      </c>
      <c r="X1693" s="2">
        <f t="shared" si="1238"/>
        <v>0</v>
      </c>
      <c r="Y1693" s="4">
        <f t="shared" si="1239"/>
        <v>0</v>
      </c>
      <c r="Z1693" s="106">
        <f t="shared" si="1228"/>
        <v>0</v>
      </c>
      <c r="AA1693" s="114">
        <f t="shared" si="1250"/>
        <v>0.05</v>
      </c>
      <c r="AB1693" s="112">
        <f t="shared" si="1240"/>
        <v>1</v>
      </c>
      <c r="AC1693" s="178">
        <f t="shared" si="1256"/>
        <v>30</v>
      </c>
      <c r="AD1693" s="11">
        <f t="shared" si="1251"/>
        <v>1.000135537</v>
      </c>
      <c r="AE1693" s="106">
        <f t="shared" si="1229"/>
        <v>4.7938710000000002E-2</v>
      </c>
      <c r="AF1693" s="106">
        <f t="shared" si="1241"/>
        <v>4.8883969999999999E-2</v>
      </c>
      <c r="AG1693" s="106">
        <f t="shared" si="1242"/>
        <v>0</v>
      </c>
      <c r="AH1693" s="115" t="str">
        <f t="shared" si="1223"/>
        <v>A+J=</v>
      </c>
      <c r="AI1693" s="116">
        <f t="shared" si="1252"/>
        <v>45863</v>
      </c>
      <c r="AJ1693" s="10"/>
      <c r="AK1693" s="1"/>
      <c r="AL1693" s="10"/>
      <c r="AM1693" s="1"/>
      <c r="AN1693" s="1"/>
      <c r="AO1693" s="3"/>
      <c r="AP1693" s="3"/>
      <c r="AQ1693" s="4"/>
      <c r="AR1693" s="4"/>
      <c r="AS1693" s="4"/>
      <c r="AT1693" s="4"/>
      <c r="AU1693" s="4"/>
      <c r="AV1693" s="4"/>
      <c r="AW1693" s="1"/>
      <c r="AX1693" s="1"/>
      <c r="AY1693" s="1"/>
      <c r="AZ1693" s="1"/>
      <c r="BA1693" s="1"/>
      <c r="BB1693" s="1"/>
      <c r="BC1693" s="1"/>
      <c r="BD1693" s="1"/>
      <c r="BE1693" s="1"/>
      <c r="BG1693" s="1"/>
      <c r="BH1693" s="1"/>
    </row>
    <row r="1694" spans="1:60" ht="15" customHeight="1" x14ac:dyDescent="0.25">
      <c r="A1694" s="105">
        <f t="shared" si="1243"/>
        <v>45835</v>
      </c>
      <c r="B1694" s="106">
        <f t="shared" si="1230"/>
        <v>360.80108777178611</v>
      </c>
      <c r="C1694" s="2">
        <f t="shared" si="1244"/>
        <v>270.21454404000002</v>
      </c>
      <c r="D1694" s="2">
        <f t="shared" si="1245"/>
        <v>87.349760270000075</v>
      </c>
      <c r="E1694" s="106">
        <f t="shared" si="1231"/>
        <v>182.86478376999995</v>
      </c>
      <c r="F1694" s="21">
        <f t="shared" si="1246"/>
        <v>7245.38</v>
      </c>
      <c r="G1694" s="108">
        <f t="shared" si="1247"/>
        <v>7275.81</v>
      </c>
      <c r="H1694" s="109">
        <f t="shared" si="1224"/>
        <v>45803</v>
      </c>
      <c r="I1694" s="109">
        <f t="shared" si="1254"/>
        <v>45834</v>
      </c>
      <c r="J1694" s="110">
        <f t="shared" si="1232"/>
        <v>4.1999177406844002E-3</v>
      </c>
      <c r="K1694" s="117">
        <f t="shared" si="1255"/>
        <v>45863</v>
      </c>
      <c r="L1694" s="178">
        <f t="shared" si="1257"/>
        <v>30</v>
      </c>
      <c r="M1694" s="178">
        <f t="shared" si="1227"/>
        <v>2</v>
      </c>
      <c r="N1694" s="106">
        <f t="shared" si="1233"/>
        <v>1.0002794399999999</v>
      </c>
      <c r="O1694" s="111">
        <f t="shared" si="1226"/>
        <v>1.0041999100000001</v>
      </c>
      <c r="P1694" s="111">
        <f t="shared" si="1248"/>
        <v>1.3468907009816586</v>
      </c>
      <c r="Q1694" s="106">
        <f t="shared" si="1225"/>
        <v>1.34726707</v>
      </c>
      <c r="R1694" s="106">
        <f t="shared" si="1249"/>
        <v>1.30894008</v>
      </c>
      <c r="S1694" s="106">
        <f t="shared" si="1234"/>
        <v>353.69464689</v>
      </c>
      <c r="T1694" s="106">
        <f t="shared" si="1235"/>
        <v>26.985841925794642</v>
      </c>
      <c r="U1694" s="106">
        <f t="shared" si="1236"/>
        <v>63.50291766599144</v>
      </c>
      <c r="V1694" s="106">
        <f t="shared" si="1237"/>
        <v>360.70330363178613</v>
      </c>
      <c r="W1694" s="19">
        <f t="shared" si="1253"/>
        <v>0</v>
      </c>
      <c r="X1694" s="2">
        <f t="shared" si="1238"/>
        <v>0</v>
      </c>
      <c r="Y1694" s="4">
        <f t="shared" si="1239"/>
        <v>0</v>
      </c>
      <c r="Z1694" s="106">
        <f t="shared" si="1228"/>
        <v>0</v>
      </c>
      <c r="AA1694" s="114">
        <f t="shared" si="1250"/>
        <v>0.05</v>
      </c>
      <c r="AB1694" s="112">
        <f t="shared" si="1240"/>
        <v>2</v>
      </c>
      <c r="AC1694" s="178">
        <f t="shared" si="1256"/>
        <v>30</v>
      </c>
      <c r="AD1694" s="11">
        <f t="shared" si="1251"/>
        <v>1.0002710930000001</v>
      </c>
      <c r="AE1694" s="106">
        <f t="shared" si="1229"/>
        <v>9.5884140000000007E-2</v>
      </c>
      <c r="AF1694" s="106">
        <f t="shared" si="1241"/>
        <v>9.7784140000000005E-2</v>
      </c>
      <c r="AG1694" s="106">
        <f t="shared" si="1242"/>
        <v>0</v>
      </c>
      <c r="AH1694" s="115" t="str">
        <f t="shared" si="1223"/>
        <v>A+J=</v>
      </c>
      <c r="AI1694" s="116">
        <f t="shared" si="1252"/>
        <v>45863</v>
      </c>
      <c r="AJ1694" s="10"/>
      <c r="AK1694" s="1"/>
      <c r="AL1694" s="10"/>
      <c r="AM1694" s="1"/>
      <c r="AN1694" s="1"/>
      <c r="AO1694" s="3"/>
      <c r="AP1694" s="3"/>
      <c r="AQ1694" s="4"/>
      <c r="AR1694" s="4"/>
      <c r="AS1694" s="4"/>
      <c r="AT1694" s="4"/>
      <c r="AU1694" s="4"/>
      <c r="AV1694" s="4"/>
      <c r="AW1694" s="1"/>
      <c r="AX1694" s="1"/>
      <c r="AY1694" s="1"/>
      <c r="AZ1694" s="1"/>
      <c r="BA1694" s="1"/>
      <c r="BB1694" s="1"/>
      <c r="BC1694" s="1"/>
      <c r="BD1694" s="1"/>
      <c r="BE1694" s="1"/>
      <c r="BG1694" s="1"/>
      <c r="BH1694" s="1"/>
    </row>
    <row r="1695" spans="1:60" ht="15" customHeight="1" x14ac:dyDescent="0.25">
      <c r="A1695" s="105">
        <f t="shared" si="1243"/>
        <v>45836</v>
      </c>
      <c r="B1695" s="106">
        <f t="shared" si="1230"/>
        <v>360.88442621868296</v>
      </c>
      <c r="C1695" s="2">
        <f t="shared" si="1244"/>
        <v>270.21454404000002</v>
      </c>
      <c r="D1695" s="2">
        <f t="shared" si="1245"/>
        <v>87.349760270000075</v>
      </c>
      <c r="E1695" s="106">
        <f t="shared" si="1231"/>
        <v>182.86478376999995</v>
      </c>
      <c r="F1695" s="21">
        <f t="shared" si="1246"/>
        <v>7245.38</v>
      </c>
      <c r="G1695" s="108">
        <f t="shared" si="1247"/>
        <v>7275.81</v>
      </c>
      <c r="H1695" s="109">
        <f t="shared" si="1224"/>
        <v>45803</v>
      </c>
      <c r="I1695" s="109">
        <f t="shared" si="1254"/>
        <v>45834</v>
      </c>
      <c r="J1695" s="110">
        <f t="shared" si="1232"/>
        <v>4.1999177406844002E-3</v>
      </c>
      <c r="K1695" s="117">
        <f t="shared" si="1255"/>
        <v>45863</v>
      </c>
      <c r="L1695" s="178">
        <f t="shared" si="1257"/>
        <v>30</v>
      </c>
      <c r="M1695" s="178">
        <f t="shared" si="1227"/>
        <v>3</v>
      </c>
      <c r="N1695" s="106">
        <f t="shared" si="1233"/>
        <v>1.0004192000000001</v>
      </c>
      <c r="O1695" s="111">
        <f t="shared" si="1226"/>
        <v>1.0041999100000001</v>
      </c>
      <c r="P1695" s="111">
        <f t="shared" si="1248"/>
        <v>1.3468907009816586</v>
      </c>
      <c r="Q1695" s="106">
        <f t="shared" si="1225"/>
        <v>1.34745531</v>
      </c>
      <c r="R1695" s="106">
        <f t="shared" si="1249"/>
        <v>1.30894008</v>
      </c>
      <c r="S1695" s="106">
        <f t="shared" si="1234"/>
        <v>353.69464689</v>
      </c>
      <c r="T1695" s="106">
        <f t="shared" si="1235"/>
        <v>26.985841925794642</v>
      </c>
      <c r="U1695" s="106">
        <f t="shared" si="1236"/>
        <v>63.537340132888296</v>
      </c>
      <c r="V1695" s="106">
        <f t="shared" si="1237"/>
        <v>360.73772609868297</v>
      </c>
      <c r="W1695" s="19">
        <f t="shared" si="1253"/>
        <v>0</v>
      </c>
      <c r="X1695" s="2">
        <f t="shared" si="1238"/>
        <v>0</v>
      </c>
      <c r="Y1695" s="4">
        <f t="shared" si="1239"/>
        <v>0</v>
      </c>
      <c r="Z1695" s="106">
        <f t="shared" si="1228"/>
        <v>0</v>
      </c>
      <c r="AA1695" s="114">
        <f t="shared" si="1250"/>
        <v>0.05</v>
      </c>
      <c r="AB1695" s="112">
        <f t="shared" si="1240"/>
        <v>3</v>
      </c>
      <c r="AC1695" s="178">
        <f t="shared" si="1256"/>
        <v>30</v>
      </c>
      <c r="AD1695" s="11">
        <f t="shared" si="1251"/>
        <v>1.000406667</v>
      </c>
      <c r="AE1695" s="106">
        <f t="shared" si="1229"/>
        <v>0.14383594</v>
      </c>
      <c r="AF1695" s="106">
        <f t="shared" si="1241"/>
        <v>0.14670011999999999</v>
      </c>
      <c r="AG1695" s="106">
        <f t="shared" si="1242"/>
        <v>0</v>
      </c>
      <c r="AH1695" s="115" t="str">
        <f t="shared" si="1223"/>
        <v>A+J=</v>
      </c>
      <c r="AI1695" s="116">
        <f t="shared" si="1252"/>
        <v>45863</v>
      </c>
      <c r="AJ1695" s="10"/>
      <c r="AK1695" s="1"/>
      <c r="AL1695" s="10"/>
      <c r="AM1695" s="1"/>
      <c r="AN1695" s="1"/>
      <c r="AO1695" s="3"/>
      <c r="AP1695" s="3"/>
      <c r="AQ1695" s="4"/>
      <c r="AR1695" s="4"/>
      <c r="AS1695" s="4"/>
      <c r="AT1695" s="4"/>
      <c r="AU1695" s="4"/>
      <c r="AV1695" s="4"/>
      <c r="AW1695" s="1"/>
      <c r="AX1695" s="1"/>
      <c r="AY1695" s="1"/>
      <c r="AZ1695" s="1"/>
      <c r="BA1695" s="1"/>
      <c r="BB1695" s="1"/>
      <c r="BC1695" s="1"/>
      <c r="BD1695" s="1"/>
      <c r="BE1695" s="1"/>
      <c r="BG1695" s="1"/>
      <c r="BH1695" s="1"/>
    </row>
    <row r="1696" spans="1:60" ht="15" customHeight="1" x14ac:dyDescent="0.25">
      <c r="A1696" s="105">
        <f t="shared" si="1243"/>
        <v>45837</v>
      </c>
      <c r="B1696" s="106">
        <f t="shared" si="1230"/>
        <v>360.96778452287555</v>
      </c>
      <c r="C1696" s="2">
        <f t="shared" si="1244"/>
        <v>270.21454404000002</v>
      </c>
      <c r="D1696" s="2">
        <f t="shared" si="1245"/>
        <v>87.349760270000075</v>
      </c>
      <c r="E1696" s="106">
        <f t="shared" si="1231"/>
        <v>182.86478376999995</v>
      </c>
      <c r="F1696" s="21">
        <f t="shared" si="1246"/>
        <v>7245.38</v>
      </c>
      <c r="G1696" s="108">
        <f t="shared" si="1247"/>
        <v>7275.81</v>
      </c>
      <c r="H1696" s="109">
        <f t="shared" si="1224"/>
        <v>45803</v>
      </c>
      <c r="I1696" s="109">
        <f t="shared" si="1254"/>
        <v>45834</v>
      </c>
      <c r="J1696" s="110">
        <f t="shared" si="1232"/>
        <v>4.1999177406844002E-3</v>
      </c>
      <c r="K1696" s="117">
        <f t="shared" si="1255"/>
        <v>45863</v>
      </c>
      <c r="L1696" s="178">
        <f t="shared" si="1257"/>
        <v>30</v>
      </c>
      <c r="M1696" s="178">
        <f t="shared" si="1227"/>
        <v>4</v>
      </c>
      <c r="N1696" s="106">
        <f t="shared" si="1233"/>
        <v>1.0005589699999999</v>
      </c>
      <c r="O1696" s="111">
        <f t="shared" si="1226"/>
        <v>1.0041999100000001</v>
      </c>
      <c r="P1696" s="111">
        <f t="shared" si="1248"/>
        <v>1.3468907009816586</v>
      </c>
      <c r="Q1696" s="106">
        <f t="shared" si="1225"/>
        <v>1.34764357</v>
      </c>
      <c r="R1696" s="106">
        <f t="shared" si="1249"/>
        <v>1.30894008</v>
      </c>
      <c r="S1696" s="106">
        <f t="shared" si="1234"/>
        <v>353.69464689</v>
      </c>
      <c r="T1696" s="106">
        <f t="shared" si="1235"/>
        <v>26.985841925794642</v>
      </c>
      <c r="U1696" s="106">
        <f t="shared" si="1236"/>
        <v>63.571766257080846</v>
      </c>
      <c r="V1696" s="106">
        <f t="shared" si="1237"/>
        <v>360.77215222287555</v>
      </c>
      <c r="W1696" s="19">
        <f t="shared" si="1253"/>
        <v>0</v>
      </c>
      <c r="X1696" s="2">
        <f t="shared" si="1238"/>
        <v>0</v>
      </c>
      <c r="Y1696" s="4">
        <f t="shared" si="1239"/>
        <v>0</v>
      </c>
      <c r="Z1696" s="106">
        <f t="shared" si="1228"/>
        <v>0</v>
      </c>
      <c r="AA1696" s="114">
        <f t="shared" si="1250"/>
        <v>0.05</v>
      </c>
      <c r="AB1696" s="112">
        <f t="shared" si="1240"/>
        <v>4</v>
      </c>
      <c r="AC1696" s="178">
        <f t="shared" si="1256"/>
        <v>30</v>
      </c>
      <c r="AD1696" s="11">
        <f t="shared" si="1251"/>
        <v>1.00054226</v>
      </c>
      <c r="AE1696" s="106">
        <f t="shared" si="1229"/>
        <v>0.19179445000000001</v>
      </c>
      <c r="AF1696" s="106">
        <f t="shared" si="1241"/>
        <v>0.19563230000000001</v>
      </c>
      <c r="AG1696" s="106">
        <f t="shared" si="1242"/>
        <v>0</v>
      </c>
      <c r="AH1696" s="115" t="str">
        <f t="shared" si="1223"/>
        <v>A+J=</v>
      </c>
      <c r="AI1696" s="116">
        <f t="shared" si="1252"/>
        <v>45863</v>
      </c>
      <c r="AJ1696" s="10"/>
      <c r="AK1696" s="1"/>
      <c r="AL1696" s="10"/>
      <c r="AM1696" s="1"/>
      <c r="AN1696" s="1"/>
      <c r="AO1696" s="3"/>
      <c r="AP1696" s="3"/>
      <c r="AQ1696" s="4"/>
      <c r="AR1696" s="4"/>
      <c r="AS1696" s="4"/>
      <c r="AT1696" s="4"/>
      <c r="AU1696" s="4"/>
      <c r="AV1696" s="4"/>
      <c r="AW1696" s="1"/>
      <c r="AX1696" s="1"/>
      <c r="AY1696" s="1"/>
      <c r="AZ1696" s="1"/>
      <c r="BA1696" s="1"/>
      <c r="BB1696" s="1"/>
      <c r="BC1696" s="1"/>
      <c r="BD1696" s="1"/>
      <c r="BE1696" s="1"/>
      <c r="BG1696" s="1"/>
      <c r="BH1696" s="1"/>
    </row>
    <row r="1697" spans="1:60" ht="15" customHeight="1" x14ac:dyDescent="0.25">
      <c r="A1697" s="105">
        <f t="shared" si="1243"/>
        <v>45838</v>
      </c>
      <c r="B1697" s="106">
        <f t="shared" si="1230"/>
        <v>361.05116231436375</v>
      </c>
      <c r="C1697" s="2">
        <f t="shared" si="1244"/>
        <v>270.21454404000002</v>
      </c>
      <c r="D1697" s="2">
        <f t="shared" si="1245"/>
        <v>87.349760270000075</v>
      </c>
      <c r="E1697" s="106">
        <f t="shared" si="1231"/>
        <v>182.86478376999995</v>
      </c>
      <c r="F1697" s="21">
        <f t="shared" si="1246"/>
        <v>7245.38</v>
      </c>
      <c r="G1697" s="108">
        <f t="shared" si="1247"/>
        <v>7275.81</v>
      </c>
      <c r="H1697" s="109">
        <f t="shared" si="1224"/>
        <v>45803</v>
      </c>
      <c r="I1697" s="109">
        <f t="shared" si="1254"/>
        <v>45834</v>
      </c>
      <c r="J1697" s="110">
        <f t="shared" si="1232"/>
        <v>4.1999177406844002E-3</v>
      </c>
      <c r="K1697" s="117">
        <f t="shared" si="1255"/>
        <v>45863</v>
      </c>
      <c r="L1697" s="178">
        <f t="shared" si="1257"/>
        <v>30</v>
      </c>
      <c r="M1697" s="178">
        <f t="shared" si="1227"/>
        <v>5</v>
      </c>
      <c r="N1697" s="106">
        <f t="shared" si="1233"/>
        <v>1.0006987599999999</v>
      </c>
      <c r="O1697" s="111">
        <f t="shared" si="1226"/>
        <v>1.0041999100000001</v>
      </c>
      <c r="P1697" s="111">
        <f t="shared" si="1248"/>
        <v>1.3468907009816586</v>
      </c>
      <c r="Q1697" s="106">
        <f t="shared" si="1225"/>
        <v>1.3478318499999999</v>
      </c>
      <c r="R1697" s="106">
        <f t="shared" si="1249"/>
        <v>1.30894008</v>
      </c>
      <c r="S1697" s="106">
        <f t="shared" si="1234"/>
        <v>353.69464689</v>
      </c>
      <c r="T1697" s="106">
        <f t="shared" si="1235"/>
        <v>26.985841925794642</v>
      </c>
      <c r="U1697" s="106">
        <f t="shared" si="1236"/>
        <v>63.606196038569045</v>
      </c>
      <c r="V1697" s="106">
        <f t="shared" si="1237"/>
        <v>360.80658200436375</v>
      </c>
      <c r="W1697" s="19">
        <f t="shared" si="1253"/>
        <v>0</v>
      </c>
      <c r="X1697" s="2">
        <f t="shared" si="1238"/>
        <v>0</v>
      </c>
      <c r="Y1697" s="4">
        <f t="shared" si="1239"/>
        <v>0</v>
      </c>
      <c r="Z1697" s="106">
        <f t="shared" si="1228"/>
        <v>0</v>
      </c>
      <c r="AA1697" s="114">
        <f t="shared" si="1250"/>
        <v>0.05</v>
      </c>
      <c r="AB1697" s="112">
        <f t="shared" si="1240"/>
        <v>5</v>
      </c>
      <c r="AC1697" s="178">
        <f t="shared" si="1256"/>
        <v>30</v>
      </c>
      <c r="AD1697" s="11">
        <f t="shared" si="1251"/>
        <v>1.0006778709999999</v>
      </c>
      <c r="AE1697" s="106">
        <f t="shared" si="1229"/>
        <v>0.23975933999999999</v>
      </c>
      <c r="AF1697" s="106">
        <f t="shared" si="1241"/>
        <v>0.24458031</v>
      </c>
      <c r="AG1697" s="106">
        <f t="shared" si="1242"/>
        <v>0</v>
      </c>
      <c r="AH1697" s="115" t="str">
        <f t="shared" si="1223"/>
        <v>A+J=</v>
      </c>
      <c r="AI1697" s="116">
        <f t="shared" si="1252"/>
        <v>45863</v>
      </c>
      <c r="AJ1697" s="10"/>
      <c r="AK1697" s="1"/>
      <c r="AL1697" s="10"/>
      <c r="AM1697" s="1"/>
      <c r="AN1697" s="1"/>
      <c r="AO1697" s="3"/>
      <c r="AP1697" s="3"/>
      <c r="AQ1697" s="4"/>
      <c r="AR1697" s="4"/>
      <c r="AS1697" s="4"/>
      <c r="AT1697" s="4"/>
      <c r="AU1697" s="4"/>
      <c r="AV1697" s="4"/>
      <c r="AW1697" s="1"/>
      <c r="AX1697" s="1"/>
      <c r="AY1697" s="1"/>
      <c r="AZ1697" s="1"/>
      <c r="BA1697" s="1"/>
      <c r="BB1697" s="1"/>
      <c r="BC1697" s="1"/>
      <c r="BD1697" s="1"/>
      <c r="BE1697" s="1"/>
      <c r="BG1697" s="1"/>
      <c r="BH1697" s="1"/>
    </row>
    <row r="1698" spans="1:60" ht="15" customHeight="1" x14ac:dyDescent="0.25">
      <c r="A1698" s="105">
        <f t="shared" si="1243"/>
        <v>45839</v>
      </c>
      <c r="B1698" s="106">
        <f t="shared" si="1230"/>
        <v>361.13456143179548</v>
      </c>
      <c r="C1698" s="2">
        <f t="shared" si="1244"/>
        <v>270.21454404000002</v>
      </c>
      <c r="D1698" s="2">
        <f t="shared" si="1245"/>
        <v>87.349760270000075</v>
      </c>
      <c r="E1698" s="106">
        <f t="shared" si="1231"/>
        <v>182.86478376999995</v>
      </c>
      <c r="F1698" s="21">
        <f t="shared" si="1246"/>
        <v>7245.38</v>
      </c>
      <c r="G1698" s="108">
        <f t="shared" si="1247"/>
        <v>7275.81</v>
      </c>
      <c r="H1698" s="109">
        <f t="shared" si="1224"/>
        <v>45803</v>
      </c>
      <c r="I1698" s="109">
        <f t="shared" si="1254"/>
        <v>45834</v>
      </c>
      <c r="J1698" s="110">
        <f t="shared" si="1232"/>
        <v>4.1999177406844002E-3</v>
      </c>
      <c r="K1698" s="117">
        <f t="shared" si="1255"/>
        <v>45863</v>
      </c>
      <c r="L1698" s="178">
        <f t="shared" si="1257"/>
        <v>30</v>
      </c>
      <c r="M1698" s="178">
        <f t="shared" si="1227"/>
        <v>6</v>
      </c>
      <c r="N1698" s="106">
        <f t="shared" si="1233"/>
        <v>1.00083857</v>
      </c>
      <c r="O1698" s="111">
        <f t="shared" si="1226"/>
        <v>1.0041999100000001</v>
      </c>
      <c r="P1698" s="111">
        <f t="shared" si="1248"/>
        <v>1.3468907009816586</v>
      </c>
      <c r="Q1698" s="106">
        <f t="shared" si="1225"/>
        <v>1.3480201599999999</v>
      </c>
      <c r="R1698" s="106">
        <f t="shared" si="1249"/>
        <v>1.30894008</v>
      </c>
      <c r="S1698" s="106">
        <f t="shared" si="1234"/>
        <v>353.69464689</v>
      </c>
      <c r="T1698" s="106">
        <f t="shared" si="1235"/>
        <v>26.985841925794642</v>
      </c>
      <c r="U1698" s="106">
        <f t="shared" si="1236"/>
        <v>63.64063130600077</v>
      </c>
      <c r="V1698" s="106">
        <f t="shared" si="1237"/>
        <v>360.84101727179547</v>
      </c>
      <c r="W1698" s="19">
        <f t="shared" si="1253"/>
        <v>0</v>
      </c>
      <c r="X1698" s="2">
        <f t="shared" si="1238"/>
        <v>0</v>
      </c>
      <c r="Y1698" s="4">
        <f t="shared" si="1239"/>
        <v>0</v>
      </c>
      <c r="Z1698" s="106">
        <f t="shared" si="1228"/>
        <v>0</v>
      </c>
      <c r="AA1698" s="114">
        <f t="shared" si="1250"/>
        <v>0.05</v>
      </c>
      <c r="AB1698" s="112">
        <f t="shared" si="1240"/>
        <v>6</v>
      </c>
      <c r="AC1698" s="178">
        <f t="shared" si="1256"/>
        <v>30</v>
      </c>
      <c r="AD1698" s="11">
        <f t="shared" si="1251"/>
        <v>1.0008135</v>
      </c>
      <c r="AE1698" s="106">
        <f t="shared" si="1229"/>
        <v>0.28773059000000001</v>
      </c>
      <c r="AF1698" s="106">
        <f t="shared" si="1241"/>
        <v>0.29354416</v>
      </c>
      <c r="AG1698" s="106">
        <f t="shared" si="1242"/>
        <v>0</v>
      </c>
      <c r="AH1698" s="115" t="str">
        <f t="shared" ref="AH1698:AH1761" si="1258">AH1697</f>
        <v>A+J=</v>
      </c>
      <c r="AI1698" s="116">
        <f t="shared" si="1252"/>
        <v>45863</v>
      </c>
      <c r="AJ1698" s="10"/>
      <c r="AK1698" s="1"/>
      <c r="AL1698" s="10"/>
      <c r="AM1698" s="1"/>
      <c r="AN1698" s="1"/>
      <c r="AO1698" s="3"/>
      <c r="AP1698" s="3"/>
      <c r="AQ1698" s="4"/>
      <c r="AR1698" s="4"/>
      <c r="AS1698" s="4"/>
      <c r="AT1698" s="4"/>
      <c r="AU1698" s="4"/>
      <c r="AV1698" s="4"/>
      <c r="AW1698" s="1"/>
      <c r="AX1698" s="1"/>
      <c r="AY1698" s="1"/>
      <c r="AZ1698" s="1"/>
      <c r="BA1698" s="1"/>
      <c r="BB1698" s="1"/>
      <c r="BC1698" s="1"/>
      <c r="BD1698" s="1"/>
      <c r="BE1698" s="1"/>
      <c r="BG1698" s="1"/>
      <c r="BH1698" s="1"/>
    </row>
    <row r="1699" spans="1:60" ht="15" customHeight="1" x14ac:dyDescent="0.25">
      <c r="A1699" s="105">
        <f t="shared" si="1243"/>
        <v>45840</v>
      </c>
      <c r="B1699" s="106">
        <f t="shared" si="1230"/>
        <v>361.21798040652288</v>
      </c>
      <c r="C1699" s="2">
        <f t="shared" si="1244"/>
        <v>270.21454404000002</v>
      </c>
      <c r="D1699" s="2">
        <f t="shared" si="1245"/>
        <v>87.349760270000075</v>
      </c>
      <c r="E1699" s="106">
        <f t="shared" si="1231"/>
        <v>182.86478376999995</v>
      </c>
      <c r="F1699" s="21">
        <f t="shared" si="1246"/>
        <v>7245.38</v>
      </c>
      <c r="G1699" s="108">
        <f t="shared" si="1247"/>
        <v>7275.81</v>
      </c>
      <c r="H1699" s="109">
        <f t="shared" si="1224"/>
        <v>45803</v>
      </c>
      <c r="I1699" s="109">
        <f t="shared" si="1254"/>
        <v>45834</v>
      </c>
      <c r="J1699" s="110">
        <f t="shared" si="1232"/>
        <v>4.1999177406844002E-3</v>
      </c>
      <c r="K1699" s="117">
        <f t="shared" si="1255"/>
        <v>45863</v>
      </c>
      <c r="L1699" s="178">
        <f t="shared" si="1257"/>
        <v>30</v>
      </c>
      <c r="M1699" s="178">
        <f t="shared" si="1227"/>
        <v>7</v>
      </c>
      <c r="N1699" s="106">
        <f t="shared" si="1233"/>
        <v>1.0009783999999999</v>
      </c>
      <c r="O1699" s="111">
        <f t="shared" si="1226"/>
        <v>1.0041999100000001</v>
      </c>
      <c r="P1699" s="111">
        <f t="shared" si="1248"/>
        <v>1.3468907009816586</v>
      </c>
      <c r="Q1699" s="106">
        <f t="shared" si="1225"/>
        <v>1.34820849</v>
      </c>
      <c r="R1699" s="106">
        <f t="shared" si="1249"/>
        <v>1.30894008</v>
      </c>
      <c r="S1699" s="106">
        <f t="shared" si="1234"/>
        <v>353.69464689</v>
      </c>
      <c r="T1699" s="106">
        <f t="shared" si="1235"/>
        <v>26.985841925794642</v>
      </c>
      <c r="U1699" s="106">
        <f t="shared" si="1236"/>
        <v>63.675070230728188</v>
      </c>
      <c r="V1699" s="106">
        <f t="shared" si="1237"/>
        <v>360.87545619652286</v>
      </c>
      <c r="W1699" s="19">
        <f t="shared" si="1253"/>
        <v>0</v>
      </c>
      <c r="X1699" s="2">
        <f t="shared" si="1238"/>
        <v>0</v>
      </c>
      <c r="Y1699" s="4">
        <f t="shared" si="1239"/>
        <v>0</v>
      </c>
      <c r="Z1699" s="106">
        <f t="shared" si="1228"/>
        <v>0</v>
      </c>
      <c r="AA1699" s="114">
        <f t="shared" si="1250"/>
        <v>0.05</v>
      </c>
      <c r="AB1699" s="112">
        <f t="shared" si="1240"/>
        <v>7</v>
      </c>
      <c r="AC1699" s="178">
        <f t="shared" si="1256"/>
        <v>30</v>
      </c>
      <c r="AD1699" s="11">
        <f t="shared" si="1251"/>
        <v>1.0009491479999999</v>
      </c>
      <c r="AE1699" s="106">
        <f t="shared" si="1229"/>
        <v>0.33570855999999999</v>
      </c>
      <c r="AF1699" s="106">
        <f t="shared" si="1241"/>
        <v>0.34252421</v>
      </c>
      <c r="AG1699" s="106">
        <f t="shared" si="1242"/>
        <v>0</v>
      </c>
      <c r="AH1699" s="115" t="str">
        <f t="shared" si="1258"/>
        <v>A+J=</v>
      </c>
      <c r="AI1699" s="116">
        <f t="shared" si="1252"/>
        <v>45863</v>
      </c>
      <c r="AJ1699" s="10"/>
      <c r="AK1699" s="1"/>
      <c r="AL1699" s="10"/>
      <c r="AM1699" s="1"/>
      <c r="AN1699" s="1"/>
      <c r="AO1699" s="3"/>
      <c r="AP1699" s="3"/>
      <c r="AQ1699" s="4"/>
      <c r="AR1699" s="4"/>
      <c r="AS1699" s="4"/>
      <c r="AT1699" s="4"/>
      <c r="AU1699" s="4"/>
      <c r="AV1699" s="4"/>
      <c r="AW1699" s="1"/>
      <c r="AX1699" s="1"/>
      <c r="AY1699" s="1"/>
      <c r="AZ1699" s="1"/>
      <c r="BA1699" s="1"/>
      <c r="BB1699" s="1"/>
      <c r="BC1699" s="1"/>
      <c r="BD1699" s="1"/>
      <c r="BE1699" s="1"/>
      <c r="BG1699" s="1"/>
      <c r="BH1699" s="1"/>
    </row>
    <row r="1700" spans="1:60" ht="15" customHeight="1" x14ac:dyDescent="0.25">
      <c r="A1700" s="105">
        <f t="shared" si="1243"/>
        <v>45841</v>
      </c>
      <c r="B1700" s="106">
        <f t="shared" si="1230"/>
        <v>361.3014225458416</v>
      </c>
      <c r="C1700" s="2">
        <f t="shared" si="1244"/>
        <v>270.21454404000002</v>
      </c>
      <c r="D1700" s="2">
        <f t="shared" si="1245"/>
        <v>87.349760270000075</v>
      </c>
      <c r="E1700" s="106">
        <f t="shared" si="1231"/>
        <v>182.86478376999995</v>
      </c>
      <c r="F1700" s="21">
        <f t="shared" si="1246"/>
        <v>7245.38</v>
      </c>
      <c r="G1700" s="108">
        <f t="shared" si="1247"/>
        <v>7275.81</v>
      </c>
      <c r="H1700" s="109">
        <f t="shared" si="1224"/>
        <v>45803</v>
      </c>
      <c r="I1700" s="109">
        <f t="shared" si="1254"/>
        <v>45834</v>
      </c>
      <c r="J1700" s="110">
        <f t="shared" si="1232"/>
        <v>4.1999177406844002E-3</v>
      </c>
      <c r="K1700" s="117">
        <f t="shared" si="1255"/>
        <v>45863</v>
      </c>
      <c r="L1700" s="178">
        <f t="shared" si="1257"/>
        <v>30</v>
      </c>
      <c r="M1700" s="178">
        <f t="shared" si="1227"/>
        <v>8</v>
      </c>
      <c r="N1700" s="106">
        <f t="shared" si="1233"/>
        <v>1.00111825</v>
      </c>
      <c r="O1700" s="111">
        <f t="shared" si="1226"/>
        <v>1.0041999100000001</v>
      </c>
      <c r="P1700" s="111">
        <f t="shared" si="1248"/>
        <v>1.3468907009816586</v>
      </c>
      <c r="Q1700" s="106">
        <f t="shared" si="1225"/>
        <v>1.34839686</v>
      </c>
      <c r="R1700" s="106">
        <f t="shared" si="1249"/>
        <v>1.30894008</v>
      </c>
      <c r="S1700" s="106">
        <f t="shared" si="1234"/>
        <v>353.69464689</v>
      </c>
      <c r="T1700" s="106">
        <f t="shared" si="1235"/>
        <v>26.985841925794642</v>
      </c>
      <c r="U1700" s="106">
        <f t="shared" si="1236"/>
        <v>63.70951647004695</v>
      </c>
      <c r="V1700" s="106">
        <f t="shared" si="1237"/>
        <v>360.90990243584162</v>
      </c>
      <c r="W1700" s="19">
        <f t="shared" si="1253"/>
        <v>0</v>
      </c>
      <c r="X1700" s="2">
        <f t="shared" si="1238"/>
        <v>0</v>
      </c>
      <c r="Y1700" s="4">
        <f t="shared" si="1239"/>
        <v>0</v>
      </c>
      <c r="Z1700" s="106">
        <f t="shared" si="1228"/>
        <v>0</v>
      </c>
      <c r="AA1700" s="114">
        <f t="shared" si="1250"/>
        <v>0.05</v>
      </c>
      <c r="AB1700" s="112">
        <f t="shared" si="1240"/>
        <v>8</v>
      </c>
      <c r="AC1700" s="178">
        <f t="shared" si="1256"/>
        <v>30</v>
      </c>
      <c r="AD1700" s="11">
        <f t="shared" si="1251"/>
        <v>1.0010848139999999</v>
      </c>
      <c r="AE1700" s="106">
        <f t="shared" si="1229"/>
        <v>0.3836929</v>
      </c>
      <c r="AF1700" s="106">
        <f t="shared" si="1241"/>
        <v>0.39152010999999998</v>
      </c>
      <c r="AG1700" s="106">
        <f t="shared" si="1242"/>
        <v>0</v>
      </c>
      <c r="AH1700" s="115" t="str">
        <f t="shared" si="1258"/>
        <v>A+J=</v>
      </c>
      <c r="AI1700" s="116">
        <f t="shared" si="1252"/>
        <v>45863</v>
      </c>
      <c r="AJ1700" s="10"/>
      <c r="AK1700" s="1"/>
      <c r="AL1700" s="10"/>
      <c r="AM1700" s="1"/>
      <c r="AN1700" s="1"/>
      <c r="AO1700" s="3"/>
      <c r="AP1700" s="3"/>
      <c r="AQ1700" s="4"/>
      <c r="AR1700" s="4"/>
      <c r="AS1700" s="4"/>
      <c r="AT1700" s="4"/>
      <c r="AU1700" s="4"/>
      <c r="AV1700" s="4"/>
      <c r="AW1700" s="1"/>
      <c r="AX1700" s="1"/>
      <c r="AY1700" s="1"/>
      <c r="AZ1700" s="1"/>
      <c r="BA1700" s="1"/>
      <c r="BB1700" s="1"/>
      <c r="BC1700" s="1"/>
      <c r="BD1700" s="1"/>
      <c r="BE1700" s="1"/>
      <c r="BG1700" s="1"/>
      <c r="BH1700" s="1"/>
    </row>
    <row r="1701" spans="1:60" ht="15" customHeight="1" x14ac:dyDescent="0.25">
      <c r="A1701" s="105">
        <f t="shared" si="1243"/>
        <v>45842</v>
      </c>
      <c r="B1701" s="106">
        <f t="shared" si="1230"/>
        <v>361.38488419245607</v>
      </c>
      <c r="C1701" s="2">
        <f t="shared" si="1244"/>
        <v>270.21454404000002</v>
      </c>
      <c r="D1701" s="2">
        <f t="shared" si="1245"/>
        <v>87.349760270000075</v>
      </c>
      <c r="E1701" s="106">
        <f t="shared" si="1231"/>
        <v>182.86478376999995</v>
      </c>
      <c r="F1701" s="21">
        <f t="shared" si="1246"/>
        <v>7245.38</v>
      </c>
      <c r="G1701" s="108">
        <f t="shared" si="1247"/>
        <v>7275.81</v>
      </c>
      <c r="H1701" s="109">
        <f t="shared" si="1224"/>
        <v>45803</v>
      </c>
      <c r="I1701" s="109">
        <f t="shared" si="1254"/>
        <v>45834</v>
      </c>
      <c r="J1701" s="110">
        <f t="shared" si="1232"/>
        <v>4.1999177406844002E-3</v>
      </c>
      <c r="K1701" s="117">
        <f t="shared" si="1255"/>
        <v>45863</v>
      </c>
      <c r="L1701" s="178">
        <f t="shared" si="1257"/>
        <v>30</v>
      </c>
      <c r="M1701" s="178">
        <f t="shared" si="1227"/>
        <v>9</v>
      </c>
      <c r="N1701" s="106">
        <f t="shared" si="1233"/>
        <v>1.0012581199999999</v>
      </c>
      <c r="O1701" s="111">
        <f t="shared" si="1226"/>
        <v>1.0041999100000001</v>
      </c>
      <c r="P1701" s="111">
        <f t="shared" si="1248"/>
        <v>1.3468907009816586</v>
      </c>
      <c r="Q1701" s="106">
        <f t="shared" si="1225"/>
        <v>1.34858525</v>
      </c>
      <c r="R1701" s="106">
        <f t="shared" si="1249"/>
        <v>1.30894008</v>
      </c>
      <c r="S1701" s="106">
        <f t="shared" si="1234"/>
        <v>353.69464689</v>
      </c>
      <c r="T1701" s="106">
        <f t="shared" si="1235"/>
        <v>26.985841925794642</v>
      </c>
      <c r="U1701" s="106">
        <f t="shared" si="1236"/>
        <v>63.743966366661368</v>
      </c>
      <c r="V1701" s="106">
        <f t="shared" si="1237"/>
        <v>360.94435233245605</v>
      </c>
      <c r="W1701" s="19">
        <f t="shared" si="1253"/>
        <v>0</v>
      </c>
      <c r="X1701" s="2">
        <f t="shared" si="1238"/>
        <v>0</v>
      </c>
      <c r="Y1701" s="4">
        <f t="shared" si="1239"/>
        <v>0</v>
      </c>
      <c r="Z1701" s="106">
        <f t="shared" si="1228"/>
        <v>0</v>
      </c>
      <c r="AA1701" s="114">
        <f t="shared" si="1250"/>
        <v>0.05</v>
      </c>
      <c r="AB1701" s="112">
        <f t="shared" si="1240"/>
        <v>9</v>
      </c>
      <c r="AC1701" s="178">
        <f t="shared" si="1256"/>
        <v>30</v>
      </c>
      <c r="AD1701" s="11">
        <f t="shared" si="1251"/>
        <v>1.0012204979999999</v>
      </c>
      <c r="AE1701" s="106">
        <f t="shared" si="1229"/>
        <v>0.4316836</v>
      </c>
      <c r="AF1701" s="106">
        <f t="shared" si="1241"/>
        <v>0.44053186</v>
      </c>
      <c r="AG1701" s="106">
        <f t="shared" si="1242"/>
        <v>0</v>
      </c>
      <c r="AH1701" s="115" t="str">
        <f t="shared" si="1258"/>
        <v>A+J=</v>
      </c>
      <c r="AI1701" s="116">
        <f t="shared" si="1252"/>
        <v>45863</v>
      </c>
      <c r="AJ1701" s="10"/>
      <c r="AK1701" s="1"/>
      <c r="AL1701" s="10"/>
      <c r="AM1701" s="1"/>
      <c r="AN1701" s="1"/>
      <c r="AO1701" s="3"/>
      <c r="AP1701" s="3"/>
      <c r="AQ1701" s="4"/>
      <c r="AR1701" s="4"/>
      <c r="AS1701" s="4"/>
      <c r="AT1701" s="4"/>
      <c r="AU1701" s="4"/>
      <c r="AV1701" s="4"/>
      <c r="AW1701" s="1"/>
      <c r="AX1701" s="1"/>
      <c r="AY1701" s="1"/>
      <c r="AZ1701" s="1"/>
      <c r="BA1701" s="1"/>
      <c r="BB1701" s="1"/>
      <c r="BC1701" s="1"/>
      <c r="BD1701" s="1"/>
      <c r="BE1701" s="1"/>
      <c r="BG1701" s="1"/>
      <c r="BH1701" s="1"/>
    </row>
    <row r="1702" spans="1:60" ht="15" customHeight="1" x14ac:dyDescent="0.25">
      <c r="A1702" s="105">
        <f t="shared" si="1243"/>
        <v>45843</v>
      </c>
      <c r="B1702" s="106">
        <f t="shared" si="1230"/>
        <v>361.46836569636616</v>
      </c>
      <c r="C1702" s="2">
        <f t="shared" si="1244"/>
        <v>270.21454404000002</v>
      </c>
      <c r="D1702" s="2">
        <f t="shared" si="1245"/>
        <v>87.349760270000075</v>
      </c>
      <c r="E1702" s="106">
        <f t="shared" si="1231"/>
        <v>182.86478376999995</v>
      </c>
      <c r="F1702" s="21">
        <f t="shared" si="1246"/>
        <v>7245.38</v>
      </c>
      <c r="G1702" s="108">
        <f t="shared" si="1247"/>
        <v>7275.81</v>
      </c>
      <c r="H1702" s="109">
        <f t="shared" si="1224"/>
        <v>45803</v>
      </c>
      <c r="I1702" s="109">
        <f t="shared" si="1254"/>
        <v>45834</v>
      </c>
      <c r="J1702" s="110">
        <f t="shared" si="1232"/>
        <v>4.1999177406844002E-3</v>
      </c>
      <c r="K1702" s="117">
        <f t="shared" si="1255"/>
        <v>45863</v>
      </c>
      <c r="L1702" s="178">
        <f t="shared" si="1257"/>
        <v>30</v>
      </c>
      <c r="M1702" s="178">
        <f t="shared" si="1227"/>
        <v>10</v>
      </c>
      <c r="N1702" s="106">
        <f t="shared" si="1233"/>
        <v>1.0013980099999999</v>
      </c>
      <c r="O1702" s="111">
        <f t="shared" si="1226"/>
        <v>1.0041999100000001</v>
      </c>
      <c r="P1702" s="111">
        <f t="shared" si="1248"/>
        <v>1.3468907009816586</v>
      </c>
      <c r="Q1702" s="106">
        <f t="shared" si="1225"/>
        <v>1.34877366</v>
      </c>
      <c r="R1702" s="106">
        <f t="shared" si="1249"/>
        <v>1.30894008</v>
      </c>
      <c r="S1702" s="106">
        <f t="shared" si="1234"/>
        <v>353.69464689</v>
      </c>
      <c r="T1702" s="106">
        <f t="shared" si="1235"/>
        <v>26.985841925794642</v>
      </c>
      <c r="U1702" s="106">
        <f t="shared" si="1236"/>
        <v>63.77841992057148</v>
      </c>
      <c r="V1702" s="106">
        <f t="shared" si="1237"/>
        <v>360.97880588636616</v>
      </c>
      <c r="W1702" s="19">
        <f t="shared" si="1253"/>
        <v>0</v>
      </c>
      <c r="X1702" s="2">
        <f t="shared" si="1238"/>
        <v>0</v>
      </c>
      <c r="Y1702" s="4">
        <f t="shared" si="1239"/>
        <v>0</v>
      </c>
      <c r="Z1702" s="106">
        <f t="shared" si="1228"/>
        <v>0</v>
      </c>
      <c r="AA1702" s="114">
        <f t="shared" si="1250"/>
        <v>0.05</v>
      </c>
      <c r="AB1702" s="112">
        <f t="shared" si="1240"/>
        <v>10</v>
      </c>
      <c r="AC1702" s="178">
        <f t="shared" si="1256"/>
        <v>30</v>
      </c>
      <c r="AD1702" s="11">
        <f t="shared" si="1251"/>
        <v>1.0013562009999999</v>
      </c>
      <c r="AE1702" s="106">
        <f t="shared" si="1229"/>
        <v>0.47968103000000001</v>
      </c>
      <c r="AF1702" s="106">
        <f t="shared" si="1241"/>
        <v>0.48955980999999998</v>
      </c>
      <c r="AG1702" s="106">
        <f t="shared" si="1242"/>
        <v>0</v>
      </c>
      <c r="AH1702" s="115" t="str">
        <f t="shared" si="1258"/>
        <v>A+J=</v>
      </c>
      <c r="AI1702" s="116">
        <f t="shared" si="1252"/>
        <v>45863</v>
      </c>
      <c r="AJ1702" s="10"/>
      <c r="AK1702" s="1"/>
      <c r="AL1702" s="10"/>
      <c r="AM1702" s="1"/>
      <c r="AN1702" s="1"/>
      <c r="AO1702" s="3"/>
      <c r="AP1702" s="3"/>
      <c r="AQ1702" s="4"/>
      <c r="AR1702" s="4"/>
      <c r="AS1702" s="4"/>
      <c r="AT1702" s="4"/>
      <c r="AU1702" s="4"/>
      <c r="AV1702" s="4"/>
      <c r="AW1702" s="1"/>
      <c r="AX1702" s="1"/>
      <c r="AY1702" s="1"/>
      <c r="AZ1702" s="1"/>
      <c r="BA1702" s="1"/>
      <c r="BB1702" s="1"/>
      <c r="BC1702" s="1"/>
      <c r="BD1702" s="1"/>
      <c r="BE1702" s="1"/>
      <c r="BG1702" s="1"/>
      <c r="BH1702" s="1"/>
    </row>
    <row r="1703" spans="1:60" ht="15" customHeight="1" x14ac:dyDescent="0.25">
      <c r="A1703" s="105">
        <f t="shared" si="1243"/>
        <v>45844</v>
      </c>
      <c r="B1703" s="106">
        <f t="shared" si="1230"/>
        <v>361.55187038486764</v>
      </c>
      <c r="C1703" s="2">
        <f t="shared" si="1244"/>
        <v>270.21454404000002</v>
      </c>
      <c r="D1703" s="2">
        <f t="shared" si="1245"/>
        <v>87.349760270000075</v>
      </c>
      <c r="E1703" s="106">
        <f t="shared" si="1231"/>
        <v>182.86478376999995</v>
      </c>
      <c r="F1703" s="21">
        <f t="shared" si="1246"/>
        <v>7245.38</v>
      </c>
      <c r="G1703" s="108">
        <f t="shared" si="1247"/>
        <v>7275.81</v>
      </c>
      <c r="H1703" s="109">
        <f t="shared" si="1224"/>
        <v>45803</v>
      </c>
      <c r="I1703" s="109">
        <f t="shared" si="1254"/>
        <v>45834</v>
      </c>
      <c r="J1703" s="110">
        <f t="shared" si="1232"/>
        <v>4.1999177406844002E-3</v>
      </c>
      <c r="K1703" s="117">
        <f t="shared" si="1255"/>
        <v>45863</v>
      </c>
      <c r="L1703" s="178">
        <f t="shared" si="1257"/>
        <v>30</v>
      </c>
      <c r="M1703" s="178">
        <f t="shared" si="1227"/>
        <v>11</v>
      </c>
      <c r="N1703" s="106">
        <f t="shared" si="1233"/>
        <v>1.0015379200000001</v>
      </c>
      <c r="O1703" s="111">
        <f t="shared" si="1226"/>
        <v>1.0041999100000001</v>
      </c>
      <c r="P1703" s="111">
        <f t="shared" si="1248"/>
        <v>1.3468907009816586</v>
      </c>
      <c r="Q1703" s="106">
        <f t="shared" si="1225"/>
        <v>1.34896211</v>
      </c>
      <c r="R1703" s="106">
        <f t="shared" si="1249"/>
        <v>1.30894008</v>
      </c>
      <c r="S1703" s="106">
        <f t="shared" si="1234"/>
        <v>353.69464689</v>
      </c>
      <c r="T1703" s="106">
        <f t="shared" si="1235"/>
        <v>26.985841925794642</v>
      </c>
      <c r="U1703" s="106">
        <f t="shared" si="1236"/>
        <v>63.812880789072935</v>
      </c>
      <c r="V1703" s="106">
        <f t="shared" si="1237"/>
        <v>361.01326675486763</v>
      </c>
      <c r="W1703" s="19">
        <f t="shared" si="1253"/>
        <v>0</v>
      </c>
      <c r="X1703" s="2">
        <f t="shared" si="1238"/>
        <v>0</v>
      </c>
      <c r="Y1703" s="4">
        <f t="shared" si="1239"/>
        <v>0</v>
      </c>
      <c r="Z1703" s="106">
        <f t="shared" si="1228"/>
        <v>0</v>
      </c>
      <c r="AA1703" s="114">
        <f t="shared" si="1250"/>
        <v>0.05</v>
      </c>
      <c r="AB1703" s="112">
        <f t="shared" si="1240"/>
        <v>11</v>
      </c>
      <c r="AC1703" s="178">
        <f t="shared" si="1256"/>
        <v>30</v>
      </c>
      <c r="AD1703" s="11">
        <f t="shared" si="1251"/>
        <v>1.001491922</v>
      </c>
      <c r="AE1703" s="106">
        <f t="shared" si="1229"/>
        <v>0.52768482000000005</v>
      </c>
      <c r="AF1703" s="106">
        <f t="shared" si="1241"/>
        <v>0.53860363</v>
      </c>
      <c r="AG1703" s="106">
        <f t="shared" si="1242"/>
        <v>0</v>
      </c>
      <c r="AH1703" s="115" t="str">
        <f t="shared" si="1258"/>
        <v>A+J=</v>
      </c>
      <c r="AI1703" s="116">
        <f t="shared" si="1252"/>
        <v>45863</v>
      </c>
      <c r="AJ1703" s="10"/>
      <c r="AK1703" s="1"/>
      <c r="AL1703" s="10"/>
      <c r="AM1703" s="1"/>
      <c r="AN1703" s="1"/>
      <c r="AO1703" s="3"/>
      <c r="AP1703" s="3"/>
      <c r="AQ1703" s="4"/>
      <c r="AR1703" s="4"/>
      <c r="AS1703" s="4"/>
      <c r="AT1703" s="4"/>
      <c r="AU1703" s="4"/>
      <c r="AV1703" s="4"/>
      <c r="AW1703" s="1"/>
      <c r="AX1703" s="1"/>
      <c r="AY1703" s="1"/>
      <c r="AZ1703" s="1"/>
      <c r="BA1703" s="1"/>
      <c r="BB1703" s="1"/>
      <c r="BC1703" s="1"/>
      <c r="BD1703" s="1"/>
      <c r="BE1703" s="1"/>
      <c r="BG1703" s="1"/>
      <c r="BH1703" s="1"/>
    </row>
    <row r="1704" spans="1:60" ht="15" customHeight="1" x14ac:dyDescent="0.25">
      <c r="A1704" s="105">
        <f t="shared" si="1243"/>
        <v>45845</v>
      </c>
      <c r="B1704" s="106">
        <f t="shared" si="1230"/>
        <v>361.63539495066476</v>
      </c>
      <c r="C1704" s="2">
        <f t="shared" si="1244"/>
        <v>270.21454404000002</v>
      </c>
      <c r="D1704" s="2">
        <f t="shared" si="1245"/>
        <v>87.349760270000075</v>
      </c>
      <c r="E1704" s="106">
        <f t="shared" si="1231"/>
        <v>182.86478376999995</v>
      </c>
      <c r="F1704" s="21">
        <f t="shared" si="1246"/>
        <v>7245.38</v>
      </c>
      <c r="G1704" s="108">
        <f t="shared" si="1247"/>
        <v>7275.81</v>
      </c>
      <c r="H1704" s="109">
        <f t="shared" ref="H1704:H1767" si="1259">EDATE(I1704,-1)</f>
        <v>45803</v>
      </c>
      <c r="I1704" s="109">
        <f t="shared" si="1254"/>
        <v>45834</v>
      </c>
      <c r="J1704" s="110">
        <f t="shared" si="1232"/>
        <v>4.1999177406844002E-3</v>
      </c>
      <c r="K1704" s="117">
        <f t="shared" si="1255"/>
        <v>45863</v>
      </c>
      <c r="L1704" s="178">
        <f t="shared" si="1257"/>
        <v>30</v>
      </c>
      <c r="M1704" s="178">
        <f t="shared" si="1227"/>
        <v>12</v>
      </c>
      <c r="N1704" s="106">
        <f t="shared" si="1233"/>
        <v>1.0016778500000001</v>
      </c>
      <c r="O1704" s="111">
        <f t="shared" si="1226"/>
        <v>1.0041999100000001</v>
      </c>
      <c r="P1704" s="111">
        <f t="shared" si="1248"/>
        <v>1.3468907009816586</v>
      </c>
      <c r="Q1704" s="106">
        <f t="shared" si="1225"/>
        <v>1.3491505800000001</v>
      </c>
      <c r="R1704" s="106">
        <f t="shared" si="1249"/>
        <v>1.30894008</v>
      </c>
      <c r="S1704" s="106">
        <f t="shared" si="1234"/>
        <v>353.69464689</v>
      </c>
      <c r="T1704" s="106">
        <f t="shared" si="1235"/>
        <v>26.985841925794642</v>
      </c>
      <c r="U1704" s="106">
        <f t="shared" si="1236"/>
        <v>63.847345314870083</v>
      </c>
      <c r="V1704" s="106">
        <f t="shared" si="1237"/>
        <v>361.04773128066478</v>
      </c>
      <c r="W1704" s="19">
        <f t="shared" si="1253"/>
        <v>0</v>
      </c>
      <c r="X1704" s="2">
        <f t="shared" si="1238"/>
        <v>0</v>
      </c>
      <c r="Y1704" s="4">
        <f t="shared" si="1239"/>
        <v>0</v>
      </c>
      <c r="Z1704" s="106">
        <f t="shared" si="1228"/>
        <v>0</v>
      </c>
      <c r="AA1704" s="114">
        <f t="shared" si="1250"/>
        <v>0.05</v>
      </c>
      <c r="AB1704" s="112">
        <f t="shared" si="1240"/>
        <v>12</v>
      </c>
      <c r="AC1704" s="178">
        <f t="shared" si="1256"/>
        <v>30</v>
      </c>
      <c r="AD1704" s="11">
        <f t="shared" si="1251"/>
        <v>1.001627662</v>
      </c>
      <c r="AE1704" s="106">
        <f t="shared" si="1229"/>
        <v>0.57569532999999995</v>
      </c>
      <c r="AF1704" s="106">
        <f t="shared" si="1241"/>
        <v>0.58766366999999997</v>
      </c>
      <c r="AG1704" s="106">
        <f t="shared" si="1242"/>
        <v>0</v>
      </c>
      <c r="AH1704" s="115" t="str">
        <f t="shared" si="1258"/>
        <v>A+J=</v>
      </c>
      <c r="AI1704" s="116">
        <f t="shared" si="1252"/>
        <v>45863</v>
      </c>
      <c r="AJ1704" s="10"/>
      <c r="AK1704" s="1"/>
      <c r="AL1704" s="10"/>
      <c r="AM1704" s="1"/>
      <c r="AN1704" s="1"/>
      <c r="AO1704" s="3"/>
      <c r="AP1704" s="3"/>
      <c r="AQ1704" s="4"/>
      <c r="AR1704" s="4"/>
      <c r="AS1704" s="4"/>
      <c r="AT1704" s="4"/>
      <c r="AU1704" s="4"/>
      <c r="AV1704" s="4"/>
      <c r="AW1704" s="1"/>
      <c r="AX1704" s="1"/>
      <c r="AY1704" s="1"/>
      <c r="AZ1704" s="1"/>
      <c r="BA1704" s="1"/>
      <c r="BB1704" s="1"/>
      <c r="BC1704" s="1"/>
      <c r="BD1704" s="1"/>
      <c r="BE1704" s="1"/>
      <c r="BG1704" s="1"/>
      <c r="BH1704" s="1"/>
    </row>
    <row r="1705" spans="1:60" ht="15" customHeight="1" x14ac:dyDescent="0.25">
      <c r="A1705" s="105">
        <f t="shared" si="1243"/>
        <v>45846</v>
      </c>
      <c r="B1705" s="106">
        <f t="shared" si="1230"/>
        <v>361.71893903375752</v>
      </c>
      <c r="C1705" s="2">
        <f t="shared" si="1244"/>
        <v>270.21454404000002</v>
      </c>
      <c r="D1705" s="2">
        <f t="shared" si="1245"/>
        <v>87.349760270000075</v>
      </c>
      <c r="E1705" s="106">
        <f t="shared" si="1231"/>
        <v>182.86478376999995</v>
      </c>
      <c r="F1705" s="21">
        <f t="shared" si="1246"/>
        <v>7245.38</v>
      </c>
      <c r="G1705" s="108">
        <f t="shared" si="1247"/>
        <v>7275.81</v>
      </c>
      <c r="H1705" s="109">
        <f t="shared" si="1259"/>
        <v>45803</v>
      </c>
      <c r="I1705" s="109">
        <f t="shared" si="1254"/>
        <v>45834</v>
      </c>
      <c r="J1705" s="110">
        <f t="shared" si="1232"/>
        <v>4.1999177406844002E-3</v>
      </c>
      <c r="K1705" s="117">
        <f t="shared" si="1255"/>
        <v>45863</v>
      </c>
      <c r="L1705" s="178">
        <f t="shared" si="1257"/>
        <v>30</v>
      </c>
      <c r="M1705" s="178">
        <f t="shared" si="1227"/>
        <v>13</v>
      </c>
      <c r="N1705" s="106">
        <f t="shared" si="1233"/>
        <v>1.0018178</v>
      </c>
      <c r="O1705" s="111">
        <f t="shared" si="1226"/>
        <v>1.0041999100000001</v>
      </c>
      <c r="P1705" s="111">
        <f t="shared" si="1248"/>
        <v>1.3468907009816586</v>
      </c>
      <c r="Q1705" s="106">
        <f t="shared" ref="Q1705:Q1768" si="1260">TRUNC(TRUNC((N1705*P1705),15),8)</f>
        <v>1.3493390700000001</v>
      </c>
      <c r="R1705" s="106">
        <f t="shared" si="1249"/>
        <v>1.30894008</v>
      </c>
      <c r="S1705" s="106">
        <f t="shared" si="1234"/>
        <v>353.69464689</v>
      </c>
      <c r="T1705" s="106">
        <f t="shared" si="1235"/>
        <v>26.985841925794642</v>
      </c>
      <c r="U1705" s="106">
        <f t="shared" si="1236"/>
        <v>63.881813497962888</v>
      </c>
      <c r="V1705" s="106">
        <f t="shared" si="1237"/>
        <v>361.08219946375755</v>
      </c>
      <c r="W1705" s="19">
        <f t="shared" si="1253"/>
        <v>0</v>
      </c>
      <c r="X1705" s="2">
        <f t="shared" si="1238"/>
        <v>0</v>
      </c>
      <c r="Y1705" s="4">
        <f t="shared" si="1239"/>
        <v>0</v>
      </c>
      <c r="Z1705" s="106">
        <f t="shared" si="1228"/>
        <v>0</v>
      </c>
      <c r="AA1705" s="114">
        <f t="shared" si="1250"/>
        <v>0.05</v>
      </c>
      <c r="AB1705" s="112">
        <f t="shared" si="1240"/>
        <v>13</v>
      </c>
      <c r="AC1705" s="178">
        <f t="shared" si="1256"/>
        <v>30</v>
      </c>
      <c r="AD1705" s="11">
        <f t="shared" si="1251"/>
        <v>1.0017634200000001</v>
      </c>
      <c r="AE1705" s="106">
        <f t="shared" si="1229"/>
        <v>0.62371220999999999</v>
      </c>
      <c r="AF1705" s="106">
        <f t="shared" si="1241"/>
        <v>0.63673957000000003</v>
      </c>
      <c r="AG1705" s="106">
        <f t="shared" si="1242"/>
        <v>0</v>
      </c>
      <c r="AH1705" s="115" t="str">
        <f t="shared" si="1258"/>
        <v>A+J=</v>
      </c>
      <c r="AI1705" s="116">
        <f t="shared" si="1252"/>
        <v>45863</v>
      </c>
      <c r="AJ1705" s="10"/>
      <c r="AK1705" s="1"/>
      <c r="AL1705" s="10"/>
      <c r="AM1705" s="1"/>
      <c r="AN1705" s="1"/>
      <c r="AO1705" s="3"/>
      <c r="AP1705" s="3"/>
      <c r="AQ1705" s="4"/>
      <c r="AR1705" s="4"/>
      <c r="AS1705" s="4"/>
      <c r="AT1705" s="4"/>
      <c r="AU1705" s="4"/>
      <c r="AV1705" s="4"/>
      <c r="AW1705" s="1"/>
      <c r="AX1705" s="1"/>
      <c r="AY1705" s="1"/>
      <c r="AZ1705" s="1"/>
      <c r="BA1705" s="1"/>
      <c r="BB1705" s="1"/>
      <c r="BC1705" s="1"/>
      <c r="BD1705" s="1"/>
      <c r="BE1705" s="1"/>
      <c r="BG1705" s="1"/>
      <c r="BH1705" s="1"/>
    </row>
    <row r="1706" spans="1:60" ht="15" customHeight="1" x14ac:dyDescent="0.25">
      <c r="A1706" s="105">
        <f t="shared" si="1243"/>
        <v>45847</v>
      </c>
      <c r="B1706" s="106">
        <f t="shared" si="1230"/>
        <v>361.80250630144172</v>
      </c>
      <c r="C1706" s="2">
        <f t="shared" si="1244"/>
        <v>270.21454404000002</v>
      </c>
      <c r="D1706" s="2">
        <f t="shared" si="1245"/>
        <v>87.349760270000075</v>
      </c>
      <c r="E1706" s="106">
        <f t="shared" si="1231"/>
        <v>182.86478376999995</v>
      </c>
      <c r="F1706" s="21">
        <f t="shared" si="1246"/>
        <v>7245.38</v>
      </c>
      <c r="G1706" s="108">
        <f t="shared" si="1247"/>
        <v>7275.81</v>
      </c>
      <c r="H1706" s="109">
        <f t="shared" si="1259"/>
        <v>45803</v>
      </c>
      <c r="I1706" s="109">
        <f t="shared" si="1254"/>
        <v>45834</v>
      </c>
      <c r="J1706" s="110">
        <f t="shared" si="1232"/>
        <v>4.1999177406844002E-3</v>
      </c>
      <c r="K1706" s="117">
        <f t="shared" si="1255"/>
        <v>45863</v>
      </c>
      <c r="L1706" s="178">
        <f t="shared" si="1257"/>
        <v>30</v>
      </c>
      <c r="M1706" s="178">
        <f t="shared" si="1227"/>
        <v>14</v>
      </c>
      <c r="N1706" s="106">
        <f t="shared" si="1233"/>
        <v>1.00195777</v>
      </c>
      <c r="O1706" s="111">
        <f t="shared" ref="O1706:O1769" si="1261">IF(K1706&gt;K1705,N1705,O1705)</f>
        <v>1.0041999100000001</v>
      </c>
      <c r="P1706" s="111">
        <f t="shared" si="1248"/>
        <v>1.3468907009816586</v>
      </c>
      <c r="Q1706" s="106">
        <f t="shared" si="1260"/>
        <v>1.3495276</v>
      </c>
      <c r="R1706" s="106">
        <f t="shared" si="1249"/>
        <v>1.30894008</v>
      </c>
      <c r="S1706" s="106">
        <f t="shared" si="1234"/>
        <v>353.69464689</v>
      </c>
      <c r="T1706" s="106">
        <f t="shared" si="1235"/>
        <v>26.985841925794642</v>
      </c>
      <c r="U1706" s="106">
        <f t="shared" si="1236"/>
        <v>63.916288995647044</v>
      </c>
      <c r="V1706" s="106">
        <f t="shared" si="1237"/>
        <v>361.11667496144173</v>
      </c>
      <c r="W1706" s="19">
        <f t="shared" si="1253"/>
        <v>0</v>
      </c>
      <c r="X1706" s="2">
        <f t="shared" si="1238"/>
        <v>0</v>
      </c>
      <c r="Y1706" s="4">
        <f t="shared" si="1239"/>
        <v>0</v>
      </c>
      <c r="Z1706" s="106">
        <f t="shared" si="1228"/>
        <v>0</v>
      </c>
      <c r="AA1706" s="114">
        <f t="shared" si="1250"/>
        <v>0.05</v>
      </c>
      <c r="AB1706" s="112">
        <f t="shared" si="1240"/>
        <v>14</v>
      </c>
      <c r="AC1706" s="178">
        <f t="shared" si="1256"/>
        <v>30</v>
      </c>
      <c r="AD1706" s="11">
        <f t="shared" si="1251"/>
        <v>1.0018991960000001</v>
      </c>
      <c r="AE1706" s="106">
        <f t="shared" si="1229"/>
        <v>0.67173545000000001</v>
      </c>
      <c r="AF1706" s="106">
        <f t="shared" si="1241"/>
        <v>0.68583134000000001</v>
      </c>
      <c r="AG1706" s="106">
        <f t="shared" si="1242"/>
        <v>0</v>
      </c>
      <c r="AH1706" s="115" t="str">
        <f t="shared" si="1258"/>
        <v>A+J=</v>
      </c>
      <c r="AI1706" s="116">
        <f t="shared" si="1252"/>
        <v>45863</v>
      </c>
      <c r="AJ1706" s="10"/>
      <c r="AK1706" s="1"/>
      <c r="AL1706" s="10"/>
      <c r="AM1706" s="1"/>
      <c r="AN1706" s="1"/>
      <c r="AO1706" s="3"/>
      <c r="AP1706" s="3"/>
      <c r="AQ1706" s="4"/>
      <c r="AR1706" s="4"/>
      <c r="AS1706" s="4"/>
      <c r="AT1706" s="4"/>
      <c r="AU1706" s="4"/>
      <c r="AV1706" s="4"/>
      <c r="AW1706" s="1"/>
      <c r="AX1706" s="1"/>
      <c r="AY1706" s="1"/>
      <c r="AZ1706" s="1"/>
      <c r="BA1706" s="1"/>
      <c r="BB1706" s="1"/>
      <c r="BC1706" s="1"/>
      <c r="BD1706" s="1"/>
      <c r="BE1706" s="1"/>
      <c r="BG1706" s="1"/>
      <c r="BH1706" s="1"/>
    </row>
    <row r="1707" spans="1:60" ht="15" customHeight="1" x14ac:dyDescent="0.25">
      <c r="A1707" s="105">
        <f t="shared" si="1243"/>
        <v>45848</v>
      </c>
      <c r="B1707" s="106">
        <f t="shared" si="1230"/>
        <v>361.88609162777368</v>
      </c>
      <c r="C1707" s="2">
        <f t="shared" si="1244"/>
        <v>270.21454404000002</v>
      </c>
      <c r="D1707" s="2">
        <f t="shared" si="1245"/>
        <v>87.349760270000075</v>
      </c>
      <c r="E1707" s="106">
        <f t="shared" si="1231"/>
        <v>182.86478376999995</v>
      </c>
      <c r="F1707" s="21">
        <f t="shared" si="1246"/>
        <v>7245.38</v>
      </c>
      <c r="G1707" s="108">
        <f t="shared" si="1247"/>
        <v>7275.81</v>
      </c>
      <c r="H1707" s="109">
        <f t="shared" si="1259"/>
        <v>45803</v>
      </c>
      <c r="I1707" s="109">
        <f t="shared" si="1254"/>
        <v>45834</v>
      </c>
      <c r="J1707" s="110">
        <f t="shared" si="1232"/>
        <v>4.1999177406844002E-3</v>
      </c>
      <c r="K1707" s="117">
        <f t="shared" si="1255"/>
        <v>45863</v>
      </c>
      <c r="L1707" s="178">
        <f t="shared" si="1257"/>
        <v>30</v>
      </c>
      <c r="M1707" s="178">
        <f t="shared" si="1227"/>
        <v>15</v>
      </c>
      <c r="N1707" s="106">
        <f t="shared" si="1233"/>
        <v>1.0020977499999999</v>
      </c>
      <c r="O1707" s="111">
        <f t="shared" si="1261"/>
        <v>1.0041999100000001</v>
      </c>
      <c r="P1707" s="111">
        <f t="shared" si="1248"/>
        <v>1.3468907009816586</v>
      </c>
      <c r="Q1707" s="106">
        <f t="shared" si="1260"/>
        <v>1.34971614</v>
      </c>
      <c r="R1707" s="106">
        <f t="shared" si="1249"/>
        <v>1.30894008</v>
      </c>
      <c r="S1707" s="106">
        <f t="shared" si="1234"/>
        <v>353.69464689</v>
      </c>
      <c r="T1707" s="106">
        <f t="shared" si="1235"/>
        <v>26.985841925794642</v>
      </c>
      <c r="U1707" s="106">
        <f t="shared" si="1236"/>
        <v>63.950766321979017</v>
      </c>
      <c r="V1707" s="106">
        <f t="shared" si="1237"/>
        <v>361.1511522877737</v>
      </c>
      <c r="W1707" s="19">
        <f t="shared" si="1253"/>
        <v>0</v>
      </c>
      <c r="X1707" s="2">
        <f t="shared" si="1238"/>
        <v>0</v>
      </c>
      <c r="Y1707" s="4">
        <f t="shared" si="1239"/>
        <v>0</v>
      </c>
      <c r="Z1707" s="106">
        <f t="shared" si="1228"/>
        <v>0</v>
      </c>
      <c r="AA1707" s="114">
        <f t="shared" si="1250"/>
        <v>0.05</v>
      </c>
      <c r="AB1707" s="112">
        <f t="shared" si="1240"/>
        <v>15</v>
      </c>
      <c r="AC1707" s="178">
        <f t="shared" si="1256"/>
        <v>30</v>
      </c>
      <c r="AD1707" s="11">
        <f t="shared" si="1251"/>
        <v>1.0020349909999999</v>
      </c>
      <c r="AE1707" s="106">
        <f t="shared" si="1229"/>
        <v>0.71976541999999999</v>
      </c>
      <c r="AF1707" s="106">
        <f t="shared" si="1241"/>
        <v>0.73493934000000005</v>
      </c>
      <c r="AG1707" s="106">
        <f t="shared" si="1242"/>
        <v>0</v>
      </c>
      <c r="AH1707" s="115" t="str">
        <f t="shared" si="1258"/>
        <v>A+J=</v>
      </c>
      <c r="AI1707" s="116">
        <f t="shared" si="1252"/>
        <v>45863</v>
      </c>
      <c r="AJ1707" s="10"/>
      <c r="AK1707" s="1"/>
      <c r="AL1707" s="10"/>
      <c r="AM1707" s="1"/>
      <c r="AN1707" s="1"/>
      <c r="AO1707" s="3"/>
      <c r="AP1707" s="3"/>
      <c r="AQ1707" s="4"/>
      <c r="AR1707" s="4"/>
      <c r="AS1707" s="4"/>
      <c r="AT1707" s="4"/>
      <c r="AU1707" s="4"/>
      <c r="AV1707" s="4"/>
      <c r="AW1707" s="1"/>
      <c r="AX1707" s="1"/>
      <c r="AY1707" s="1"/>
      <c r="AZ1707" s="1"/>
      <c r="BA1707" s="1"/>
      <c r="BB1707" s="1"/>
      <c r="BC1707" s="1"/>
      <c r="BD1707" s="1"/>
      <c r="BE1707" s="1"/>
      <c r="BG1707" s="1"/>
      <c r="BH1707" s="1"/>
    </row>
    <row r="1708" spans="1:60" ht="15" customHeight="1" x14ac:dyDescent="0.25">
      <c r="A1708" s="105">
        <f t="shared" si="1243"/>
        <v>45849</v>
      </c>
      <c r="B1708" s="106">
        <f t="shared" si="1230"/>
        <v>361.96969868004919</v>
      </c>
      <c r="C1708" s="2">
        <f t="shared" si="1244"/>
        <v>270.21454404000002</v>
      </c>
      <c r="D1708" s="2">
        <f t="shared" si="1245"/>
        <v>87.349760270000075</v>
      </c>
      <c r="E1708" s="106">
        <f t="shared" si="1231"/>
        <v>182.86478376999995</v>
      </c>
      <c r="F1708" s="21">
        <f t="shared" si="1246"/>
        <v>7245.38</v>
      </c>
      <c r="G1708" s="108">
        <f t="shared" si="1247"/>
        <v>7275.81</v>
      </c>
      <c r="H1708" s="109">
        <f t="shared" si="1259"/>
        <v>45803</v>
      </c>
      <c r="I1708" s="109">
        <f t="shared" si="1254"/>
        <v>45834</v>
      </c>
      <c r="J1708" s="110">
        <f t="shared" si="1232"/>
        <v>4.1999177406844002E-3</v>
      </c>
      <c r="K1708" s="117">
        <f t="shared" si="1255"/>
        <v>45863</v>
      </c>
      <c r="L1708" s="178">
        <f t="shared" si="1257"/>
        <v>30</v>
      </c>
      <c r="M1708" s="178">
        <f t="shared" si="1227"/>
        <v>16</v>
      </c>
      <c r="N1708" s="106">
        <f t="shared" si="1233"/>
        <v>1.0022377600000001</v>
      </c>
      <c r="O1708" s="111">
        <f t="shared" si="1261"/>
        <v>1.0041999100000001</v>
      </c>
      <c r="P1708" s="111">
        <f t="shared" si="1248"/>
        <v>1.3468907009816586</v>
      </c>
      <c r="Q1708" s="106">
        <f t="shared" si="1260"/>
        <v>1.3499047099999999</v>
      </c>
      <c r="R1708" s="106">
        <f t="shared" si="1249"/>
        <v>1.30894008</v>
      </c>
      <c r="S1708" s="106">
        <f t="shared" si="1234"/>
        <v>353.69464689</v>
      </c>
      <c r="T1708" s="106">
        <f t="shared" si="1235"/>
        <v>26.985841925794642</v>
      </c>
      <c r="U1708" s="106">
        <f t="shared" si="1236"/>
        <v>63.985249134254516</v>
      </c>
      <c r="V1708" s="106">
        <f t="shared" si="1237"/>
        <v>361.18563510004918</v>
      </c>
      <c r="W1708" s="19">
        <f t="shared" si="1253"/>
        <v>0</v>
      </c>
      <c r="X1708" s="2">
        <f t="shared" si="1238"/>
        <v>0</v>
      </c>
      <c r="Y1708" s="4">
        <f t="shared" si="1239"/>
        <v>0</v>
      </c>
      <c r="Z1708" s="106">
        <f t="shared" si="1228"/>
        <v>0</v>
      </c>
      <c r="AA1708" s="114">
        <f t="shared" si="1250"/>
        <v>0.05</v>
      </c>
      <c r="AB1708" s="112">
        <f t="shared" si="1240"/>
        <v>16</v>
      </c>
      <c r="AC1708" s="178">
        <f t="shared" si="1256"/>
        <v>30</v>
      </c>
      <c r="AD1708" s="11">
        <f t="shared" si="1251"/>
        <v>1.002170805</v>
      </c>
      <c r="AE1708" s="106">
        <f t="shared" si="1229"/>
        <v>0.76780210000000004</v>
      </c>
      <c r="AF1708" s="106">
        <f t="shared" si="1241"/>
        <v>0.78406357999999998</v>
      </c>
      <c r="AG1708" s="106">
        <f t="shared" si="1242"/>
        <v>0</v>
      </c>
      <c r="AH1708" s="115" t="str">
        <f t="shared" si="1258"/>
        <v>A+J=</v>
      </c>
      <c r="AI1708" s="116">
        <f t="shared" si="1252"/>
        <v>45863</v>
      </c>
      <c r="AJ1708" s="10"/>
      <c r="AK1708" s="1"/>
      <c r="AL1708" s="10"/>
      <c r="AM1708" s="1"/>
      <c r="AN1708" s="1"/>
      <c r="AO1708" s="3"/>
      <c r="AP1708" s="3"/>
      <c r="AQ1708" s="4"/>
      <c r="AR1708" s="4"/>
      <c r="AS1708" s="4"/>
      <c r="AT1708" s="4"/>
      <c r="AU1708" s="4"/>
      <c r="AV1708" s="4"/>
      <c r="AW1708" s="1"/>
      <c r="AX1708" s="1"/>
      <c r="AY1708" s="1"/>
      <c r="AZ1708" s="1"/>
      <c r="BA1708" s="1"/>
      <c r="BB1708" s="1"/>
      <c r="BC1708" s="1"/>
      <c r="BD1708" s="1"/>
      <c r="BE1708" s="1"/>
      <c r="BG1708" s="1"/>
      <c r="BH1708" s="1"/>
    </row>
    <row r="1709" spans="1:60" ht="15" customHeight="1" x14ac:dyDescent="0.25">
      <c r="A1709" s="105">
        <f t="shared" si="1243"/>
        <v>45850</v>
      </c>
      <c r="B1709" s="106">
        <f t="shared" si="1230"/>
        <v>362.05332856691609</v>
      </c>
      <c r="C1709" s="2">
        <f t="shared" si="1244"/>
        <v>270.21454404000002</v>
      </c>
      <c r="D1709" s="2">
        <f t="shared" si="1245"/>
        <v>87.349760270000075</v>
      </c>
      <c r="E1709" s="106">
        <f t="shared" si="1231"/>
        <v>182.86478376999995</v>
      </c>
      <c r="F1709" s="21">
        <f t="shared" si="1246"/>
        <v>7245.38</v>
      </c>
      <c r="G1709" s="108">
        <f t="shared" si="1247"/>
        <v>7275.81</v>
      </c>
      <c r="H1709" s="109">
        <f t="shared" si="1259"/>
        <v>45803</v>
      </c>
      <c r="I1709" s="109">
        <f t="shared" si="1254"/>
        <v>45834</v>
      </c>
      <c r="J1709" s="110">
        <f t="shared" si="1232"/>
        <v>4.1999177406844002E-3</v>
      </c>
      <c r="K1709" s="117">
        <f t="shared" si="1255"/>
        <v>45863</v>
      </c>
      <c r="L1709" s="178">
        <f t="shared" si="1257"/>
        <v>30</v>
      </c>
      <c r="M1709" s="178">
        <f t="shared" si="1227"/>
        <v>17</v>
      </c>
      <c r="N1709" s="106">
        <f t="shared" si="1233"/>
        <v>1.0023777899999999</v>
      </c>
      <c r="O1709" s="111">
        <f t="shared" si="1261"/>
        <v>1.0041999100000001</v>
      </c>
      <c r="P1709" s="111">
        <f t="shared" si="1248"/>
        <v>1.3468907009816586</v>
      </c>
      <c r="Q1709" s="106">
        <f t="shared" si="1260"/>
        <v>1.35009332</v>
      </c>
      <c r="R1709" s="106">
        <f t="shared" si="1249"/>
        <v>1.30894008</v>
      </c>
      <c r="S1709" s="106">
        <f t="shared" si="1234"/>
        <v>353.69464689</v>
      </c>
      <c r="T1709" s="106">
        <f t="shared" si="1235"/>
        <v>26.985841925794642</v>
      </c>
      <c r="U1709" s="106">
        <f t="shared" si="1236"/>
        <v>64.019739261121401</v>
      </c>
      <c r="V1709" s="106">
        <f t="shared" si="1237"/>
        <v>361.22012522691608</v>
      </c>
      <c r="W1709" s="19">
        <f t="shared" si="1253"/>
        <v>0</v>
      </c>
      <c r="X1709" s="2">
        <f t="shared" si="1238"/>
        <v>0</v>
      </c>
      <c r="Y1709" s="4">
        <f t="shared" si="1239"/>
        <v>0</v>
      </c>
      <c r="Z1709" s="106">
        <f t="shared" si="1228"/>
        <v>0</v>
      </c>
      <c r="AA1709" s="114">
        <f t="shared" si="1250"/>
        <v>0.05</v>
      </c>
      <c r="AB1709" s="112">
        <f t="shared" si="1240"/>
        <v>17</v>
      </c>
      <c r="AC1709" s="178">
        <f t="shared" si="1256"/>
        <v>30</v>
      </c>
      <c r="AD1709" s="11">
        <f t="shared" si="1251"/>
        <v>1.0023066359999999</v>
      </c>
      <c r="AE1709" s="106">
        <f t="shared" si="1229"/>
        <v>0.81584480000000004</v>
      </c>
      <c r="AF1709" s="106">
        <f t="shared" si="1241"/>
        <v>0.83320333999999996</v>
      </c>
      <c r="AG1709" s="106">
        <f t="shared" si="1242"/>
        <v>0</v>
      </c>
      <c r="AH1709" s="115" t="str">
        <f t="shared" si="1258"/>
        <v>A+J=</v>
      </c>
      <c r="AI1709" s="116">
        <f t="shared" si="1252"/>
        <v>45863</v>
      </c>
      <c r="AJ1709" s="10"/>
      <c r="AK1709" s="1"/>
      <c r="AL1709" s="10"/>
      <c r="AM1709" s="1"/>
      <c r="AN1709" s="1"/>
      <c r="AO1709" s="3"/>
      <c r="AP1709" s="3"/>
      <c r="AQ1709" s="4"/>
      <c r="AR1709" s="4"/>
      <c r="AS1709" s="4"/>
      <c r="AT1709" s="4"/>
      <c r="AU1709" s="4"/>
      <c r="AV1709" s="4"/>
      <c r="AW1709" s="1"/>
      <c r="AX1709" s="1"/>
      <c r="AY1709" s="1"/>
      <c r="AZ1709" s="1"/>
      <c r="BA1709" s="1"/>
      <c r="BB1709" s="1"/>
      <c r="BC1709" s="1"/>
      <c r="BD1709" s="1"/>
      <c r="BE1709" s="1"/>
      <c r="BG1709" s="1"/>
      <c r="BH1709" s="1"/>
    </row>
    <row r="1710" spans="1:60" ht="15" customHeight="1" x14ac:dyDescent="0.25">
      <c r="A1710" s="105">
        <f t="shared" si="1243"/>
        <v>45851</v>
      </c>
      <c r="B1710" s="106">
        <f t="shared" si="1230"/>
        <v>362.13697652243076</v>
      </c>
      <c r="C1710" s="2">
        <f t="shared" si="1244"/>
        <v>270.21454404000002</v>
      </c>
      <c r="D1710" s="2">
        <f t="shared" si="1245"/>
        <v>87.349760270000075</v>
      </c>
      <c r="E1710" s="106">
        <f t="shared" si="1231"/>
        <v>182.86478376999995</v>
      </c>
      <c r="F1710" s="21">
        <f t="shared" si="1246"/>
        <v>7245.38</v>
      </c>
      <c r="G1710" s="108">
        <f t="shared" si="1247"/>
        <v>7275.81</v>
      </c>
      <c r="H1710" s="109">
        <f t="shared" si="1259"/>
        <v>45803</v>
      </c>
      <c r="I1710" s="109">
        <f t="shared" si="1254"/>
        <v>45834</v>
      </c>
      <c r="J1710" s="110">
        <f t="shared" si="1232"/>
        <v>4.1999177406844002E-3</v>
      </c>
      <c r="K1710" s="117">
        <f t="shared" si="1255"/>
        <v>45863</v>
      </c>
      <c r="L1710" s="178">
        <f t="shared" si="1257"/>
        <v>30</v>
      </c>
      <c r="M1710" s="178">
        <f t="shared" si="1227"/>
        <v>18</v>
      </c>
      <c r="N1710" s="106">
        <f t="shared" si="1233"/>
        <v>1.0025178299999999</v>
      </c>
      <c r="O1710" s="111">
        <f t="shared" si="1261"/>
        <v>1.0041999100000001</v>
      </c>
      <c r="P1710" s="111">
        <f t="shared" si="1248"/>
        <v>1.3468907009816586</v>
      </c>
      <c r="Q1710" s="106">
        <f t="shared" si="1260"/>
        <v>1.3502819399999999</v>
      </c>
      <c r="R1710" s="106">
        <f t="shared" si="1249"/>
        <v>1.30894008</v>
      </c>
      <c r="S1710" s="106">
        <f t="shared" si="1234"/>
        <v>353.69464689</v>
      </c>
      <c r="T1710" s="106">
        <f t="shared" si="1235"/>
        <v>26.985841925794642</v>
      </c>
      <c r="U1710" s="106">
        <f t="shared" si="1236"/>
        <v>64.054231216636083</v>
      </c>
      <c r="V1710" s="106">
        <f t="shared" si="1237"/>
        <v>361.25461718243076</v>
      </c>
      <c r="W1710" s="19">
        <f t="shared" si="1253"/>
        <v>0</v>
      </c>
      <c r="X1710" s="2">
        <f t="shared" si="1238"/>
        <v>0</v>
      </c>
      <c r="Y1710" s="4">
        <f t="shared" si="1239"/>
        <v>0</v>
      </c>
      <c r="Z1710" s="106">
        <f t="shared" si="1228"/>
        <v>0</v>
      </c>
      <c r="AA1710" s="114">
        <f t="shared" si="1250"/>
        <v>0.05</v>
      </c>
      <c r="AB1710" s="112">
        <f t="shared" si="1240"/>
        <v>18</v>
      </c>
      <c r="AC1710" s="178">
        <f t="shared" si="1256"/>
        <v>30</v>
      </c>
      <c r="AD1710" s="11">
        <f t="shared" si="1251"/>
        <v>1.0024424860000001</v>
      </c>
      <c r="AE1710" s="106">
        <f t="shared" si="1229"/>
        <v>0.86389422000000005</v>
      </c>
      <c r="AF1710" s="106">
        <f t="shared" si="1241"/>
        <v>0.88235934000000005</v>
      </c>
      <c r="AG1710" s="106">
        <f t="shared" si="1242"/>
        <v>0</v>
      </c>
      <c r="AH1710" s="115" t="str">
        <f t="shared" si="1258"/>
        <v>A+J=</v>
      </c>
      <c r="AI1710" s="116">
        <f t="shared" si="1252"/>
        <v>45863</v>
      </c>
      <c r="AJ1710" s="10"/>
      <c r="AK1710" s="1"/>
      <c r="AL1710" s="10"/>
      <c r="AM1710" s="1"/>
      <c r="AN1710" s="1"/>
      <c r="AO1710" s="3"/>
      <c r="AP1710" s="3"/>
      <c r="AQ1710" s="4"/>
      <c r="AR1710" s="4"/>
      <c r="AS1710" s="4"/>
      <c r="AT1710" s="4"/>
      <c r="AU1710" s="4"/>
      <c r="AV1710" s="4"/>
      <c r="AW1710" s="1"/>
      <c r="AX1710" s="1"/>
      <c r="AY1710" s="1"/>
      <c r="AZ1710" s="1"/>
      <c r="BA1710" s="1"/>
      <c r="BB1710" s="1"/>
      <c r="BC1710" s="1"/>
      <c r="BD1710" s="1"/>
      <c r="BE1710" s="1"/>
      <c r="BG1710" s="1"/>
      <c r="BH1710" s="1"/>
    </row>
    <row r="1711" spans="1:60" ht="15" customHeight="1" x14ac:dyDescent="0.25">
      <c r="A1711" s="105">
        <f t="shared" si="1243"/>
        <v>45852</v>
      </c>
      <c r="B1711" s="106">
        <f t="shared" si="1230"/>
        <v>362.22064804253682</v>
      </c>
      <c r="C1711" s="2">
        <f t="shared" si="1244"/>
        <v>270.21454404000002</v>
      </c>
      <c r="D1711" s="2">
        <f t="shared" si="1245"/>
        <v>87.349760270000075</v>
      </c>
      <c r="E1711" s="106">
        <f t="shared" si="1231"/>
        <v>182.86478376999995</v>
      </c>
      <c r="F1711" s="21">
        <f t="shared" si="1246"/>
        <v>7245.38</v>
      </c>
      <c r="G1711" s="108">
        <f t="shared" si="1247"/>
        <v>7275.81</v>
      </c>
      <c r="H1711" s="109">
        <f t="shared" si="1259"/>
        <v>45803</v>
      </c>
      <c r="I1711" s="109">
        <f t="shared" si="1254"/>
        <v>45834</v>
      </c>
      <c r="J1711" s="110">
        <f t="shared" si="1232"/>
        <v>4.1999177406844002E-3</v>
      </c>
      <c r="K1711" s="117">
        <f t="shared" si="1255"/>
        <v>45863</v>
      </c>
      <c r="L1711" s="178">
        <f t="shared" si="1257"/>
        <v>30</v>
      </c>
      <c r="M1711" s="178">
        <f t="shared" si="1227"/>
        <v>19</v>
      </c>
      <c r="N1711" s="106">
        <f t="shared" si="1233"/>
        <v>1.0026579</v>
      </c>
      <c r="O1711" s="111">
        <f t="shared" si="1261"/>
        <v>1.0041999100000001</v>
      </c>
      <c r="P1711" s="111">
        <f t="shared" si="1248"/>
        <v>1.3468907009816586</v>
      </c>
      <c r="Q1711" s="106">
        <f t="shared" si="1260"/>
        <v>1.3504706</v>
      </c>
      <c r="R1711" s="106">
        <f t="shared" si="1249"/>
        <v>1.30894008</v>
      </c>
      <c r="S1711" s="106">
        <f t="shared" si="1234"/>
        <v>353.69464689</v>
      </c>
      <c r="T1711" s="106">
        <f t="shared" si="1235"/>
        <v>26.985841925794642</v>
      </c>
      <c r="U1711" s="106">
        <f t="shared" si="1236"/>
        <v>64.088730486742136</v>
      </c>
      <c r="V1711" s="106">
        <f t="shared" si="1237"/>
        <v>361.2891164525368</v>
      </c>
      <c r="W1711" s="19">
        <f t="shared" si="1253"/>
        <v>0</v>
      </c>
      <c r="X1711" s="2">
        <f t="shared" si="1238"/>
        <v>0</v>
      </c>
      <c r="Y1711" s="4">
        <f t="shared" si="1239"/>
        <v>0</v>
      </c>
      <c r="Z1711" s="106">
        <f t="shared" si="1228"/>
        <v>0</v>
      </c>
      <c r="AA1711" s="114">
        <f t="shared" si="1250"/>
        <v>0.05</v>
      </c>
      <c r="AB1711" s="112">
        <f t="shared" si="1240"/>
        <v>19</v>
      </c>
      <c r="AC1711" s="178">
        <f t="shared" si="1256"/>
        <v>30</v>
      </c>
      <c r="AD1711" s="11">
        <f t="shared" si="1251"/>
        <v>1.002578355</v>
      </c>
      <c r="AE1711" s="106">
        <f t="shared" si="1229"/>
        <v>0.91195035999999996</v>
      </c>
      <c r="AF1711" s="106">
        <f t="shared" si="1241"/>
        <v>0.93153158999999996</v>
      </c>
      <c r="AG1711" s="106">
        <f t="shared" si="1242"/>
        <v>0</v>
      </c>
      <c r="AH1711" s="115" t="str">
        <f t="shared" si="1258"/>
        <v>A+J=</v>
      </c>
      <c r="AI1711" s="116">
        <f t="shared" si="1252"/>
        <v>45863</v>
      </c>
      <c r="AJ1711" s="10"/>
      <c r="AK1711" s="1"/>
      <c r="AL1711" s="10"/>
      <c r="AM1711" s="1"/>
      <c r="AN1711" s="1"/>
      <c r="AO1711" s="3"/>
      <c r="AP1711" s="3"/>
      <c r="AQ1711" s="4"/>
      <c r="AR1711" s="4"/>
      <c r="AS1711" s="4"/>
      <c r="AT1711" s="4"/>
      <c r="AU1711" s="4"/>
      <c r="AV1711" s="4"/>
      <c r="AW1711" s="1"/>
      <c r="AX1711" s="1"/>
      <c r="AY1711" s="1"/>
      <c r="AZ1711" s="1"/>
      <c r="BA1711" s="1"/>
      <c r="BB1711" s="1"/>
      <c r="BC1711" s="1"/>
      <c r="BD1711" s="1"/>
      <c r="BE1711" s="1"/>
      <c r="BG1711" s="1"/>
      <c r="BH1711" s="1"/>
    </row>
    <row r="1712" spans="1:60" ht="15" customHeight="1" x14ac:dyDescent="0.25">
      <c r="A1712" s="105">
        <f t="shared" si="1243"/>
        <v>45853</v>
      </c>
      <c r="B1712" s="106">
        <f t="shared" si="1230"/>
        <v>362.30433728129066</v>
      </c>
      <c r="C1712" s="2">
        <f t="shared" si="1244"/>
        <v>270.21454404000002</v>
      </c>
      <c r="D1712" s="2">
        <f t="shared" si="1245"/>
        <v>87.349760270000075</v>
      </c>
      <c r="E1712" s="106">
        <f t="shared" si="1231"/>
        <v>182.86478376999995</v>
      </c>
      <c r="F1712" s="21">
        <f t="shared" si="1246"/>
        <v>7245.38</v>
      </c>
      <c r="G1712" s="108">
        <f t="shared" si="1247"/>
        <v>7275.81</v>
      </c>
      <c r="H1712" s="109">
        <f t="shared" si="1259"/>
        <v>45803</v>
      </c>
      <c r="I1712" s="109">
        <f t="shared" si="1254"/>
        <v>45834</v>
      </c>
      <c r="J1712" s="110">
        <f t="shared" si="1232"/>
        <v>4.1999177406844002E-3</v>
      </c>
      <c r="K1712" s="117">
        <f t="shared" si="1255"/>
        <v>45863</v>
      </c>
      <c r="L1712" s="178">
        <f t="shared" si="1257"/>
        <v>30</v>
      </c>
      <c r="M1712" s="178">
        <f t="shared" si="1227"/>
        <v>20</v>
      </c>
      <c r="N1712" s="106">
        <f t="shared" si="1233"/>
        <v>1.00279798</v>
      </c>
      <c r="O1712" s="111">
        <f t="shared" si="1261"/>
        <v>1.0041999100000001</v>
      </c>
      <c r="P1712" s="111">
        <f t="shared" si="1248"/>
        <v>1.3468907009816586</v>
      </c>
      <c r="Q1712" s="106">
        <f t="shared" si="1260"/>
        <v>1.35065927</v>
      </c>
      <c r="R1712" s="106">
        <f t="shared" si="1249"/>
        <v>1.30894008</v>
      </c>
      <c r="S1712" s="106">
        <f t="shared" si="1234"/>
        <v>353.69464689</v>
      </c>
      <c r="T1712" s="106">
        <f t="shared" si="1235"/>
        <v>26.985841925794642</v>
      </c>
      <c r="U1712" s="106">
        <f t="shared" si="1236"/>
        <v>64.123231585496029</v>
      </c>
      <c r="V1712" s="106">
        <f t="shared" si="1237"/>
        <v>361.32361755129068</v>
      </c>
      <c r="W1712" s="19">
        <f t="shared" si="1253"/>
        <v>0</v>
      </c>
      <c r="X1712" s="2">
        <f t="shared" si="1238"/>
        <v>0</v>
      </c>
      <c r="Y1712" s="4">
        <f t="shared" si="1239"/>
        <v>0</v>
      </c>
      <c r="Z1712" s="106">
        <f t="shared" si="1228"/>
        <v>0</v>
      </c>
      <c r="AA1712" s="114">
        <f t="shared" si="1250"/>
        <v>0.05</v>
      </c>
      <c r="AB1712" s="112">
        <f t="shared" si="1240"/>
        <v>20</v>
      </c>
      <c r="AC1712" s="178">
        <f t="shared" si="1256"/>
        <v>30</v>
      </c>
      <c r="AD1712" s="11">
        <f t="shared" si="1251"/>
        <v>1.0027142419999999</v>
      </c>
      <c r="AE1712" s="106">
        <f t="shared" si="1229"/>
        <v>0.96001285999999997</v>
      </c>
      <c r="AF1712" s="106">
        <f t="shared" si="1241"/>
        <v>0.98071973000000001</v>
      </c>
      <c r="AG1712" s="106">
        <f t="shared" si="1242"/>
        <v>0</v>
      </c>
      <c r="AH1712" s="115" t="str">
        <f t="shared" si="1258"/>
        <v>A+J=</v>
      </c>
      <c r="AI1712" s="116">
        <f t="shared" si="1252"/>
        <v>45863</v>
      </c>
      <c r="AJ1712" s="10"/>
      <c r="AK1712" s="1"/>
      <c r="AL1712" s="10"/>
      <c r="AM1712" s="1"/>
      <c r="AN1712" s="1"/>
      <c r="AO1712" s="3"/>
      <c r="AP1712" s="3"/>
      <c r="AQ1712" s="4"/>
      <c r="AR1712" s="4"/>
      <c r="AS1712" s="4"/>
      <c r="AT1712" s="4"/>
      <c r="AU1712" s="4"/>
      <c r="AV1712" s="4"/>
      <c r="AW1712" s="1"/>
      <c r="AX1712" s="1"/>
      <c r="AY1712" s="1"/>
      <c r="AZ1712" s="1"/>
      <c r="BA1712" s="1"/>
      <c r="BB1712" s="1"/>
      <c r="BC1712" s="1"/>
      <c r="BD1712" s="1"/>
      <c r="BE1712" s="1"/>
      <c r="BG1712" s="1"/>
      <c r="BH1712" s="1"/>
    </row>
    <row r="1713" spans="1:60" ht="15" customHeight="1" x14ac:dyDescent="0.25">
      <c r="A1713" s="105">
        <f t="shared" si="1243"/>
        <v>45854</v>
      </c>
      <c r="B1713" s="106">
        <f t="shared" si="1230"/>
        <v>362.3880497346359</v>
      </c>
      <c r="C1713" s="2">
        <f t="shared" si="1244"/>
        <v>270.21454404000002</v>
      </c>
      <c r="D1713" s="2">
        <f t="shared" si="1245"/>
        <v>87.349760270000075</v>
      </c>
      <c r="E1713" s="106">
        <f t="shared" si="1231"/>
        <v>182.86478376999995</v>
      </c>
      <c r="F1713" s="21">
        <f t="shared" si="1246"/>
        <v>7245.38</v>
      </c>
      <c r="G1713" s="108">
        <f t="shared" si="1247"/>
        <v>7275.81</v>
      </c>
      <c r="H1713" s="109">
        <f t="shared" si="1259"/>
        <v>45803</v>
      </c>
      <c r="I1713" s="109">
        <f t="shared" si="1254"/>
        <v>45834</v>
      </c>
      <c r="J1713" s="110">
        <f t="shared" si="1232"/>
        <v>4.1999177406844002E-3</v>
      </c>
      <c r="K1713" s="117">
        <f t="shared" si="1255"/>
        <v>45863</v>
      </c>
      <c r="L1713" s="178">
        <f t="shared" si="1257"/>
        <v>30</v>
      </c>
      <c r="M1713" s="178">
        <f t="shared" ref="M1713:M1776" si="1262">L1713-(K1713-A1713)</f>
        <v>21</v>
      </c>
      <c r="N1713" s="106">
        <f t="shared" si="1233"/>
        <v>1.00293809</v>
      </c>
      <c r="O1713" s="111">
        <f t="shared" si="1261"/>
        <v>1.0041999100000001</v>
      </c>
      <c r="P1713" s="111">
        <f t="shared" si="1248"/>
        <v>1.3468907009816586</v>
      </c>
      <c r="Q1713" s="106">
        <f t="shared" si="1260"/>
        <v>1.3508479799999999</v>
      </c>
      <c r="R1713" s="106">
        <f t="shared" si="1249"/>
        <v>1.30894008</v>
      </c>
      <c r="S1713" s="106">
        <f t="shared" si="1234"/>
        <v>353.69464689</v>
      </c>
      <c r="T1713" s="106">
        <f t="shared" si="1235"/>
        <v>26.985841925794642</v>
      </c>
      <c r="U1713" s="106">
        <f t="shared" si="1236"/>
        <v>64.157739998841251</v>
      </c>
      <c r="V1713" s="106">
        <f t="shared" si="1237"/>
        <v>361.35812596463592</v>
      </c>
      <c r="W1713" s="19">
        <f t="shared" si="1253"/>
        <v>0</v>
      </c>
      <c r="X1713" s="2">
        <f t="shared" si="1238"/>
        <v>0</v>
      </c>
      <c r="Y1713" s="4">
        <f t="shared" si="1239"/>
        <v>0</v>
      </c>
      <c r="Z1713" s="106">
        <f t="shared" si="1228"/>
        <v>0</v>
      </c>
      <c r="AA1713" s="114">
        <f t="shared" si="1250"/>
        <v>0.05</v>
      </c>
      <c r="AB1713" s="112">
        <f t="shared" si="1240"/>
        <v>21</v>
      </c>
      <c r="AC1713" s="178">
        <f t="shared" si="1256"/>
        <v>30</v>
      </c>
      <c r="AD1713" s="11">
        <f t="shared" si="1251"/>
        <v>1.002850147</v>
      </c>
      <c r="AE1713" s="106">
        <f t="shared" si="1229"/>
        <v>1.00808173</v>
      </c>
      <c r="AF1713" s="106">
        <f t="shared" si="1241"/>
        <v>1.0299237699999999</v>
      </c>
      <c r="AG1713" s="106">
        <f t="shared" si="1242"/>
        <v>0</v>
      </c>
      <c r="AH1713" s="115" t="str">
        <f t="shared" si="1258"/>
        <v>A+J=</v>
      </c>
      <c r="AI1713" s="116">
        <f t="shared" si="1252"/>
        <v>45863</v>
      </c>
      <c r="AJ1713" s="10"/>
      <c r="AK1713" s="1"/>
      <c r="AL1713" s="10"/>
      <c r="AM1713" s="1"/>
      <c r="AN1713" s="1"/>
      <c r="AO1713" s="3"/>
      <c r="AP1713" s="3"/>
      <c r="AQ1713" s="4"/>
      <c r="AR1713" s="4"/>
      <c r="AS1713" s="4"/>
      <c r="AT1713" s="4"/>
      <c r="AU1713" s="4"/>
      <c r="AV1713" s="4"/>
      <c r="AW1713" s="1"/>
      <c r="AX1713" s="1"/>
      <c r="AY1713" s="1"/>
      <c r="AZ1713" s="1"/>
      <c r="BA1713" s="1"/>
      <c r="BB1713" s="1"/>
      <c r="BC1713" s="1"/>
      <c r="BD1713" s="1"/>
      <c r="BE1713" s="1"/>
      <c r="BG1713" s="1"/>
      <c r="BH1713" s="1"/>
    </row>
    <row r="1714" spans="1:60" ht="15" customHeight="1" x14ac:dyDescent="0.25">
      <c r="A1714" s="105">
        <f t="shared" si="1243"/>
        <v>45855</v>
      </c>
      <c r="B1714" s="106">
        <f t="shared" si="1230"/>
        <v>362.47178210527682</v>
      </c>
      <c r="C1714" s="2">
        <f t="shared" si="1244"/>
        <v>270.21454404000002</v>
      </c>
      <c r="D1714" s="2">
        <f t="shared" si="1245"/>
        <v>87.349760270000075</v>
      </c>
      <c r="E1714" s="106">
        <f t="shared" si="1231"/>
        <v>182.86478376999995</v>
      </c>
      <c r="F1714" s="21">
        <f t="shared" si="1246"/>
        <v>7245.38</v>
      </c>
      <c r="G1714" s="108">
        <f t="shared" si="1247"/>
        <v>7275.81</v>
      </c>
      <c r="H1714" s="109">
        <f t="shared" si="1259"/>
        <v>45803</v>
      </c>
      <c r="I1714" s="109">
        <f t="shared" si="1254"/>
        <v>45834</v>
      </c>
      <c r="J1714" s="110">
        <f t="shared" si="1232"/>
        <v>4.1999177406844002E-3</v>
      </c>
      <c r="K1714" s="117">
        <f t="shared" si="1255"/>
        <v>45863</v>
      </c>
      <c r="L1714" s="178">
        <f t="shared" si="1257"/>
        <v>30</v>
      </c>
      <c r="M1714" s="178">
        <f t="shared" si="1262"/>
        <v>22</v>
      </c>
      <c r="N1714" s="106">
        <f t="shared" si="1233"/>
        <v>1.00307821</v>
      </c>
      <c r="O1714" s="111">
        <f t="shared" si="1261"/>
        <v>1.0041999100000001</v>
      </c>
      <c r="P1714" s="111">
        <f t="shared" si="1248"/>
        <v>1.3468907009816586</v>
      </c>
      <c r="Q1714" s="106">
        <f t="shared" si="1260"/>
        <v>1.35103671</v>
      </c>
      <c r="R1714" s="106">
        <f t="shared" si="1249"/>
        <v>1.30894008</v>
      </c>
      <c r="S1714" s="106">
        <f t="shared" si="1234"/>
        <v>353.69464689</v>
      </c>
      <c r="T1714" s="106">
        <f t="shared" si="1235"/>
        <v>26.985841925794642</v>
      </c>
      <c r="U1714" s="106">
        <f t="shared" si="1236"/>
        <v>64.19225206948218</v>
      </c>
      <c r="V1714" s="106">
        <f t="shared" si="1237"/>
        <v>361.39263803527683</v>
      </c>
      <c r="W1714" s="19">
        <f t="shared" si="1253"/>
        <v>0</v>
      </c>
      <c r="X1714" s="2">
        <f t="shared" si="1238"/>
        <v>0</v>
      </c>
      <c r="Y1714" s="4">
        <f t="shared" si="1239"/>
        <v>0</v>
      </c>
      <c r="Z1714" s="106">
        <f t="shared" si="1228"/>
        <v>0</v>
      </c>
      <c r="AA1714" s="114">
        <f t="shared" si="1250"/>
        <v>0.05</v>
      </c>
      <c r="AB1714" s="112">
        <f t="shared" si="1240"/>
        <v>22</v>
      </c>
      <c r="AC1714" s="178">
        <f t="shared" si="1256"/>
        <v>30</v>
      </c>
      <c r="AD1714" s="11">
        <f t="shared" si="1251"/>
        <v>1.002986071</v>
      </c>
      <c r="AE1714" s="106">
        <f t="shared" si="1229"/>
        <v>1.0561573200000001</v>
      </c>
      <c r="AF1714" s="106">
        <f t="shared" si="1241"/>
        <v>1.0791440699999999</v>
      </c>
      <c r="AG1714" s="106">
        <f t="shared" si="1242"/>
        <v>0</v>
      </c>
      <c r="AH1714" s="115" t="str">
        <f t="shared" si="1258"/>
        <v>A+J=</v>
      </c>
      <c r="AI1714" s="116">
        <f t="shared" si="1252"/>
        <v>45863</v>
      </c>
      <c r="AJ1714" s="10"/>
      <c r="AK1714" s="1"/>
      <c r="AL1714" s="10"/>
      <c r="AM1714" s="1"/>
      <c r="AN1714" s="1"/>
      <c r="AO1714" s="3"/>
      <c r="AP1714" s="3"/>
      <c r="AQ1714" s="4"/>
      <c r="AR1714" s="4"/>
      <c r="AS1714" s="4"/>
      <c r="AT1714" s="4"/>
      <c r="AU1714" s="4"/>
      <c r="AV1714" s="4"/>
      <c r="AW1714" s="1"/>
      <c r="AX1714" s="1"/>
      <c r="AY1714" s="1"/>
      <c r="AZ1714" s="1"/>
      <c r="BA1714" s="1"/>
      <c r="BB1714" s="1"/>
      <c r="BC1714" s="1"/>
      <c r="BD1714" s="1"/>
      <c r="BE1714" s="1"/>
      <c r="BG1714" s="1"/>
      <c r="BH1714" s="1"/>
    </row>
    <row r="1715" spans="1:60" ht="15" customHeight="1" x14ac:dyDescent="0.25">
      <c r="A1715" s="105">
        <f t="shared" si="1243"/>
        <v>45856</v>
      </c>
      <c r="B1715" s="106">
        <f t="shared" si="1230"/>
        <v>362.55553770050915</v>
      </c>
      <c r="C1715" s="2">
        <f t="shared" si="1244"/>
        <v>270.21454404000002</v>
      </c>
      <c r="D1715" s="2">
        <f t="shared" si="1245"/>
        <v>87.349760270000075</v>
      </c>
      <c r="E1715" s="106">
        <f t="shared" si="1231"/>
        <v>182.86478376999995</v>
      </c>
      <c r="F1715" s="21">
        <f t="shared" si="1246"/>
        <v>7245.38</v>
      </c>
      <c r="G1715" s="108">
        <f t="shared" si="1247"/>
        <v>7275.81</v>
      </c>
      <c r="H1715" s="109">
        <f t="shared" si="1259"/>
        <v>45803</v>
      </c>
      <c r="I1715" s="109">
        <f t="shared" si="1254"/>
        <v>45834</v>
      </c>
      <c r="J1715" s="110">
        <f t="shared" si="1232"/>
        <v>4.1999177406844002E-3</v>
      </c>
      <c r="K1715" s="117">
        <f t="shared" si="1255"/>
        <v>45863</v>
      </c>
      <c r="L1715" s="178">
        <f t="shared" si="1257"/>
        <v>30</v>
      </c>
      <c r="M1715" s="178">
        <f t="shared" si="1262"/>
        <v>23</v>
      </c>
      <c r="N1715" s="106">
        <f t="shared" si="1233"/>
        <v>1.00321836</v>
      </c>
      <c r="O1715" s="111">
        <f t="shared" si="1261"/>
        <v>1.0041999100000001</v>
      </c>
      <c r="P1715" s="111">
        <f t="shared" si="1248"/>
        <v>1.3468907009816586</v>
      </c>
      <c r="Q1715" s="106">
        <f t="shared" si="1260"/>
        <v>1.3512254800000001</v>
      </c>
      <c r="R1715" s="106">
        <f t="shared" si="1249"/>
        <v>1.30894008</v>
      </c>
      <c r="S1715" s="106">
        <f t="shared" si="1234"/>
        <v>353.69464689</v>
      </c>
      <c r="T1715" s="106">
        <f t="shared" si="1235"/>
        <v>26.985841925794642</v>
      </c>
      <c r="U1715" s="106">
        <f t="shared" si="1236"/>
        <v>64.226771454714452</v>
      </c>
      <c r="V1715" s="106">
        <f t="shared" si="1237"/>
        <v>361.42715742050916</v>
      </c>
      <c r="W1715" s="19">
        <f t="shared" si="1253"/>
        <v>0</v>
      </c>
      <c r="X1715" s="2">
        <f t="shared" si="1238"/>
        <v>0</v>
      </c>
      <c r="Y1715" s="4">
        <f t="shared" si="1239"/>
        <v>0</v>
      </c>
      <c r="Z1715" s="106">
        <f t="shared" si="1228"/>
        <v>0</v>
      </c>
      <c r="AA1715" s="114">
        <f t="shared" si="1250"/>
        <v>0.05</v>
      </c>
      <c r="AB1715" s="112">
        <f t="shared" si="1240"/>
        <v>23</v>
      </c>
      <c r="AC1715" s="178">
        <f t="shared" si="1256"/>
        <v>30</v>
      </c>
      <c r="AD1715" s="11">
        <f t="shared" si="1251"/>
        <v>1.003122013</v>
      </c>
      <c r="AE1715" s="106">
        <f t="shared" si="1229"/>
        <v>1.10423928</v>
      </c>
      <c r="AF1715" s="106">
        <f t="shared" si="1241"/>
        <v>1.12838028</v>
      </c>
      <c r="AG1715" s="106">
        <f t="shared" si="1242"/>
        <v>0</v>
      </c>
      <c r="AH1715" s="115" t="str">
        <f t="shared" si="1258"/>
        <v>A+J=</v>
      </c>
      <c r="AI1715" s="116">
        <f t="shared" si="1252"/>
        <v>45863</v>
      </c>
      <c r="AJ1715" s="10"/>
      <c r="AK1715" s="1"/>
      <c r="AL1715" s="10"/>
      <c r="AM1715" s="1"/>
      <c r="AN1715" s="1"/>
      <c r="AO1715" s="3"/>
      <c r="AP1715" s="3"/>
      <c r="AQ1715" s="4"/>
      <c r="AR1715" s="4"/>
      <c r="AS1715" s="4"/>
      <c r="AT1715" s="4"/>
      <c r="AU1715" s="4"/>
      <c r="AV1715" s="4"/>
      <c r="AW1715" s="1"/>
      <c r="AX1715" s="1"/>
      <c r="AY1715" s="1"/>
      <c r="AZ1715" s="1"/>
      <c r="BA1715" s="1"/>
      <c r="BB1715" s="1"/>
      <c r="BC1715" s="1"/>
      <c r="BD1715" s="1"/>
      <c r="BE1715" s="1"/>
      <c r="BG1715" s="1"/>
      <c r="BH1715" s="1"/>
    </row>
    <row r="1716" spans="1:60" ht="15" customHeight="1" x14ac:dyDescent="0.25">
      <c r="A1716" s="105">
        <f t="shared" si="1243"/>
        <v>45857</v>
      </c>
      <c r="B1716" s="106">
        <f t="shared" si="1230"/>
        <v>362.63931101438925</v>
      </c>
      <c r="C1716" s="2">
        <f t="shared" si="1244"/>
        <v>270.21454404000002</v>
      </c>
      <c r="D1716" s="2">
        <f t="shared" si="1245"/>
        <v>87.349760270000075</v>
      </c>
      <c r="E1716" s="106">
        <f t="shared" si="1231"/>
        <v>182.86478376999995</v>
      </c>
      <c r="F1716" s="21">
        <f t="shared" si="1246"/>
        <v>7245.38</v>
      </c>
      <c r="G1716" s="108">
        <f t="shared" si="1247"/>
        <v>7275.81</v>
      </c>
      <c r="H1716" s="109">
        <f t="shared" si="1259"/>
        <v>45803</v>
      </c>
      <c r="I1716" s="109">
        <f t="shared" si="1254"/>
        <v>45834</v>
      </c>
      <c r="J1716" s="110">
        <f t="shared" si="1232"/>
        <v>4.1999177406844002E-3</v>
      </c>
      <c r="K1716" s="117">
        <f t="shared" si="1255"/>
        <v>45863</v>
      </c>
      <c r="L1716" s="178">
        <f t="shared" si="1257"/>
        <v>30</v>
      </c>
      <c r="M1716" s="178">
        <f t="shared" si="1262"/>
        <v>24</v>
      </c>
      <c r="N1716" s="106">
        <f t="shared" si="1233"/>
        <v>1.0033585199999999</v>
      </c>
      <c r="O1716" s="111">
        <f t="shared" si="1261"/>
        <v>1.0041999100000001</v>
      </c>
      <c r="P1716" s="111">
        <f t="shared" si="1248"/>
        <v>1.3468907009816586</v>
      </c>
      <c r="Q1716" s="106">
        <f t="shared" si="1260"/>
        <v>1.3514142600000001</v>
      </c>
      <c r="R1716" s="106">
        <f t="shared" si="1249"/>
        <v>1.30894008</v>
      </c>
      <c r="S1716" s="106">
        <f t="shared" si="1234"/>
        <v>353.69464689</v>
      </c>
      <c r="T1716" s="106">
        <f t="shared" si="1235"/>
        <v>26.985841925794642</v>
      </c>
      <c r="U1716" s="106">
        <f t="shared" si="1236"/>
        <v>64.261292668594564</v>
      </c>
      <c r="V1716" s="106">
        <f t="shared" si="1237"/>
        <v>361.46167863438927</v>
      </c>
      <c r="W1716" s="19">
        <f t="shared" si="1253"/>
        <v>0</v>
      </c>
      <c r="X1716" s="2">
        <f t="shared" si="1238"/>
        <v>0</v>
      </c>
      <c r="Y1716" s="4">
        <f t="shared" si="1239"/>
        <v>0</v>
      </c>
      <c r="Z1716" s="106">
        <f t="shared" si="1228"/>
        <v>0</v>
      </c>
      <c r="AA1716" s="114">
        <f t="shared" si="1250"/>
        <v>0.05</v>
      </c>
      <c r="AB1716" s="112">
        <f t="shared" si="1240"/>
        <v>24</v>
      </c>
      <c r="AC1716" s="178">
        <f t="shared" si="1256"/>
        <v>30</v>
      </c>
      <c r="AD1716" s="11">
        <f t="shared" si="1251"/>
        <v>1.003257973</v>
      </c>
      <c r="AE1716" s="106">
        <f t="shared" si="1229"/>
        <v>1.1523276</v>
      </c>
      <c r="AF1716" s="106">
        <f t="shared" si="1241"/>
        <v>1.1776323799999999</v>
      </c>
      <c r="AG1716" s="106">
        <f t="shared" si="1242"/>
        <v>0</v>
      </c>
      <c r="AH1716" s="115" t="str">
        <f t="shared" si="1258"/>
        <v>A+J=</v>
      </c>
      <c r="AI1716" s="116">
        <f t="shared" si="1252"/>
        <v>45863</v>
      </c>
      <c r="AJ1716" s="10"/>
      <c r="AK1716" s="1"/>
      <c r="AL1716" s="10"/>
      <c r="AM1716" s="1"/>
      <c r="AN1716" s="1"/>
      <c r="AO1716" s="3"/>
      <c r="AP1716" s="3"/>
      <c r="AQ1716" s="4"/>
      <c r="AR1716" s="4"/>
      <c r="AS1716" s="4"/>
      <c r="AT1716" s="4"/>
      <c r="AU1716" s="4"/>
      <c r="AV1716" s="4"/>
      <c r="AW1716" s="1"/>
      <c r="AX1716" s="1"/>
      <c r="AY1716" s="1"/>
      <c r="AZ1716" s="1"/>
      <c r="BA1716" s="1"/>
      <c r="BB1716" s="1"/>
      <c r="BC1716" s="1"/>
      <c r="BD1716" s="1"/>
      <c r="BE1716" s="1"/>
      <c r="BG1716" s="1"/>
      <c r="BH1716" s="1"/>
    </row>
    <row r="1717" spans="1:60" ht="15" customHeight="1" x14ac:dyDescent="0.25">
      <c r="A1717" s="105">
        <f t="shared" si="1243"/>
        <v>45858</v>
      </c>
      <c r="B1717" s="106">
        <f t="shared" si="1230"/>
        <v>362.72310426556498</v>
      </c>
      <c r="C1717" s="2">
        <f t="shared" si="1244"/>
        <v>270.21454404000002</v>
      </c>
      <c r="D1717" s="2">
        <f t="shared" si="1245"/>
        <v>87.349760270000075</v>
      </c>
      <c r="E1717" s="106">
        <f t="shared" si="1231"/>
        <v>182.86478376999995</v>
      </c>
      <c r="F1717" s="21">
        <f t="shared" si="1246"/>
        <v>7245.38</v>
      </c>
      <c r="G1717" s="108">
        <f t="shared" si="1247"/>
        <v>7275.81</v>
      </c>
      <c r="H1717" s="109">
        <f t="shared" si="1259"/>
        <v>45803</v>
      </c>
      <c r="I1717" s="109">
        <f t="shared" si="1254"/>
        <v>45834</v>
      </c>
      <c r="J1717" s="110">
        <f t="shared" si="1232"/>
        <v>4.1999177406844002E-3</v>
      </c>
      <c r="K1717" s="117">
        <f t="shared" si="1255"/>
        <v>45863</v>
      </c>
      <c r="L1717" s="178">
        <f t="shared" si="1257"/>
        <v>30</v>
      </c>
      <c r="M1717" s="178">
        <f t="shared" si="1262"/>
        <v>25</v>
      </c>
      <c r="N1717" s="106">
        <f t="shared" si="1233"/>
        <v>1.0034987</v>
      </c>
      <c r="O1717" s="111">
        <f t="shared" si="1261"/>
        <v>1.0041999100000001</v>
      </c>
      <c r="P1717" s="111">
        <f t="shared" si="1248"/>
        <v>1.3468907009816586</v>
      </c>
      <c r="Q1717" s="106">
        <f t="shared" si="1260"/>
        <v>1.35160306</v>
      </c>
      <c r="R1717" s="106">
        <f t="shared" si="1249"/>
        <v>1.30894008</v>
      </c>
      <c r="S1717" s="106">
        <f t="shared" si="1234"/>
        <v>353.69464689</v>
      </c>
      <c r="T1717" s="106">
        <f t="shared" si="1235"/>
        <v>26.985841925794642</v>
      </c>
      <c r="U1717" s="106">
        <f t="shared" si="1236"/>
        <v>64.295817539770312</v>
      </c>
      <c r="V1717" s="106">
        <f t="shared" si="1237"/>
        <v>361.49620350556501</v>
      </c>
      <c r="W1717" s="19">
        <f t="shared" si="1253"/>
        <v>0</v>
      </c>
      <c r="X1717" s="2">
        <f t="shared" si="1238"/>
        <v>0</v>
      </c>
      <c r="Y1717" s="4">
        <f t="shared" si="1239"/>
        <v>0</v>
      </c>
      <c r="Z1717" s="106">
        <f t="shared" si="1228"/>
        <v>0</v>
      </c>
      <c r="AA1717" s="114">
        <f t="shared" si="1250"/>
        <v>0.05</v>
      </c>
      <c r="AB1717" s="112">
        <f t="shared" si="1240"/>
        <v>25</v>
      </c>
      <c r="AC1717" s="178">
        <f t="shared" si="1256"/>
        <v>30</v>
      </c>
      <c r="AD1717" s="11">
        <f t="shared" si="1251"/>
        <v>1.0033939519999999</v>
      </c>
      <c r="AE1717" s="106">
        <f t="shared" si="1229"/>
        <v>1.2004226499999999</v>
      </c>
      <c r="AF1717" s="106">
        <f t="shared" si="1241"/>
        <v>1.2269007599999999</v>
      </c>
      <c r="AG1717" s="106">
        <f t="shared" si="1242"/>
        <v>0</v>
      </c>
      <c r="AH1717" s="115" t="str">
        <f t="shared" si="1258"/>
        <v>A+J=</v>
      </c>
      <c r="AI1717" s="116">
        <f t="shared" si="1252"/>
        <v>45863</v>
      </c>
      <c r="AJ1717" s="10"/>
      <c r="AK1717" s="1"/>
      <c r="AL1717" s="10"/>
      <c r="AM1717" s="1"/>
      <c r="AN1717" s="1"/>
      <c r="AO1717" s="3"/>
      <c r="AP1717" s="3"/>
      <c r="AQ1717" s="4"/>
      <c r="AR1717" s="4"/>
      <c r="AS1717" s="4"/>
      <c r="AT1717" s="4"/>
      <c r="AU1717" s="4"/>
      <c r="AV1717" s="4"/>
      <c r="AW1717" s="1"/>
      <c r="AX1717" s="1"/>
      <c r="AY1717" s="1"/>
      <c r="AZ1717" s="1"/>
      <c r="BA1717" s="1"/>
      <c r="BB1717" s="1"/>
      <c r="BC1717" s="1"/>
      <c r="BD1717" s="1"/>
      <c r="BE1717" s="1"/>
      <c r="BG1717" s="1"/>
      <c r="BH1717" s="1"/>
    </row>
    <row r="1718" spans="1:60" ht="15" customHeight="1" x14ac:dyDescent="0.25">
      <c r="A1718" s="105">
        <f t="shared" si="1243"/>
        <v>45859</v>
      </c>
      <c r="B1718" s="106">
        <f t="shared" si="1230"/>
        <v>362.80692293997998</v>
      </c>
      <c r="C1718" s="2">
        <f t="shared" si="1244"/>
        <v>270.21454404000002</v>
      </c>
      <c r="D1718" s="2">
        <f t="shared" si="1245"/>
        <v>87.349760270000075</v>
      </c>
      <c r="E1718" s="106">
        <f t="shared" si="1231"/>
        <v>182.86478376999995</v>
      </c>
      <c r="F1718" s="21">
        <f t="shared" si="1246"/>
        <v>7245.38</v>
      </c>
      <c r="G1718" s="108">
        <f t="shared" si="1247"/>
        <v>7275.81</v>
      </c>
      <c r="H1718" s="109">
        <f t="shared" si="1259"/>
        <v>45803</v>
      </c>
      <c r="I1718" s="109">
        <f t="shared" si="1254"/>
        <v>45834</v>
      </c>
      <c r="J1718" s="110">
        <f t="shared" si="1232"/>
        <v>4.1999177406844002E-3</v>
      </c>
      <c r="K1718" s="117">
        <f t="shared" si="1255"/>
        <v>45863</v>
      </c>
      <c r="L1718" s="178">
        <f t="shared" si="1257"/>
        <v>30</v>
      </c>
      <c r="M1718" s="178">
        <f t="shared" si="1262"/>
        <v>26</v>
      </c>
      <c r="N1718" s="106">
        <f t="shared" si="1233"/>
        <v>1.0036389100000001</v>
      </c>
      <c r="O1718" s="111">
        <f t="shared" si="1261"/>
        <v>1.0041999100000001</v>
      </c>
      <c r="P1718" s="111">
        <f t="shared" si="1248"/>
        <v>1.3468907009816586</v>
      </c>
      <c r="Q1718" s="106">
        <f t="shared" si="1260"/>
        <v>1.35179191</v>
      </c>
      <c r="R1718" s="106">
        <f t="shared" si="1249"/>
        <v>1.30894008</v>
      </c>
      <c r="S1718" s="106">
        <f t="shared" si="1234"/>
        <v>353.69464689</v>
      </c>
      <c r="T1718" s="106">
        <f t="shared" si="1235"/>
        <v>26.985841925794642</v>
      </c>
      <c r="U1718" s="106">
        <f t="shared" si="1236"/>
        <v>64.330351554185285</v>
      </c>
      <c r="V1718" s="106">
        <f t="shared" si="1237"/>
        <v>361.53073751997999</v>
      </c>
      <c r="W1718" s="19">
        <f t="shared" si="1253"/>
        <v>0</v>
      </c>
      <c r="X1718" s="2">
        <f t="shared" si="1238"/>
        <v>0</v>
      </c>
      <c r="Y1718" s="4">
        <f t="shared" si="1239"/>
        <v>0</v>
      </c>
      <c r="Z1718" s="106">
        <f t="shared" si="1228"/>
        <v>0</v>
      </c>
      <c r="AA1718" s="114">
        <f t="shared" si="1250"/>
        <v>0.05</v>
      </c>
      <c r="AB1718" s="112">
        <f t="shared" si="1240"/>
        <v>26</v>
      </c>
      <c r="AC1718" s="178">
        <f t="shared" si="1256"/>
        <v>30</v>
      </c>
      <c r="AD1718" s="11">
        <f t="shared" si="1251"/>
        <v>1.0035299499999999</v>
      </c>
      <c r="AE1718" s="106">
        <f t="shared" si="1229"/>
        <v>1.2485244099999999</v>
      </c>
      <c r="AF1718" s="106">
        <f t="shared" si="1241"/>
        <v>1.27618542</v>
      </c>
      <c r="AG1718" s="106">
        <f t="shared" si="1242"/>
        <v>0</v>
      </c>
      <c r="AH1718" s="115" t="str">
        <f t="shared" si="1258"/>
        <v>A+J=</v>
      </c>
      <c r="AI1718" s="116">
        <f t="shared" si="1252"/>
        <v>45863</v>
      </c>
      <c r="AJ1718" s="10"/>
      <c r="AK1718" s="1"/>
      <c r="AL1718" s="10"/>
      <c r="AM1718" s="1"/>
      <c r="AN1718" s="1"/>
      <c r="AO1718" s="3"/>
      <c r="AP1718" s="3"/>
      <c r="AQ1718" s="4"/>
      <c r="AR1718" s="4"/>
      <c r="AS1718" s="4"/>
      <c r="AT1718" s="4"/>
      <c r="AU1718" s="4"/>
      <c r="AV1718" s="4"/>
      <c r="AW1718" s="1"/>
      <c r="AX1718" s="1"/>
      <c r="AY1718" s="1"/>
      <c r="AZ1718" s="1"/>
      <c r="BA1718" s="1"/>
      <c r="BB1718" s="1"/>
      <c r="BC1718" s="1"/>
      <c r="BD1718" s="1"/>
      <c r="BE1718" s="1"/>
      <c r="BG1718" s="1"/>
      <c r="BH1718" s="1"/>
    </row>
    <row r="1719" spans="1:60" ht="15" customHeight="1" x14ac:dyDescent="0.25">
      <c r="A1719" s="105">
        <f t="shared" si="1243"/>
        <v>45860</v>
      </c>
      <c r="B1719" s="106">
        <f t="shared" si="1230"/>
        <v>362.89075935304277</v>
      </c>
      <c r="C1719" s="2">
        <f t="shared" si="1244"/>
        <v>270.21454404000002</v>
      </c>
      <c r="D1719" s="2">
        <f t="shared" si="1245"/>
        <v>87.349760270000075</v>
      </c>
      <c r="E1719" s="106">
        <f t="shared" si="1231"/>
        <v>182.86478376999995</v>
      </c>
      <c r="F1719" s="21">
        <f t="shared" si="1246"/>
        <v>7245.38</v>
      </c>
      <c r="G1719" s="108">
        <f t="shared" si="1247"/>
        <v>7275.81</v>
      </c>
      <c r="H1719" s="109">
        <f t="shared" si="1259"/>
        <v>45803</v>
      </c>
      <c r="I1719" s="109">
        <f t="shared" si="1254"/>
        <v>45834</v>
      </c>
      <c r="J1719" s="110">
        <f t="shared" si="1232"/>
        <v>4.1999177406844002E-3</v>
      </c>
      <c r="K1719" s="117">
        <f t="shared" si="1255"/>
        <v>45863</v>
      </c>
      <c r="L1719" s="178">
        <f t="shared" si="1257"/>
        <v>30</v>
      </c>
      <c r="M1719" s="178">
        <f t="shared" si="1262"/>
        <v>27</v>
      </c>
      <c r="N1719" s="106">
        <f t="shared" si="1233"/>
        <v>1.0037791300000001</v>
      </c>
      <c r="O1719" s="111">
        <f t="shared" si="1261"/>
        <v>1.0041999100000001</v>
      </c>
      <c r="P1719" s="111">
        <f t="shared" si="1248"/>
        <v>1.3468907009816586</v>
      </c>
      <c r="Q1719" s="106">
        <f t="shared" si="1260"/>
        <v>1.3519807699999999</v>
      </c>
      <c r="R1719" s="106">
        <f t="shared" si="1249"/>
        <v>1.30894008</v>
      </c>
      <c r="S1719" s="106">
        <f t="shared" si="1234"/>
        <v>353.69464689</v>
      </c>
      <c r="T1719" s="106">
        <f t="shared" si="1235"/>
        <v>26.985841925794642</v>
      </c>
      <c r="U1719" s="106">
        <f t="shared" si="1236"/>
        <v>64.364887397248069</v>
      </c>
      <c r="V1719" s="106">
        <f t="shared" si="1237"/>
        <v>361.56527336304276</v>
      </c>
      <c r="W1719" s="19">
        <f t="shared" si="1253"/>
        <v>0</v>
      </c>
      <c r="X1719" s="2">
        <f t="shared" si="1238"/>
        <v>0</v>
      </c>
      <c r="Y1719" s="4">
        <f t="shared" si="1239"/>
        <v>0</v>
      </c>
      <c r="Z1719" s="106">
        <f t="shared" si="1228"/>
        <v>0</v>
      </c>
      <c r="AA1719" s="114">
        <f t="shared" si="1250"/>
        <v>0.05</v>
      </c>
      <c r="AB1719" s="112">
        <f t="shared" si="1240"/>
        <v>27</v>
      </c>
      <c r="AC1719" s="178">
        <f t="shared" si="1256"/>
        <v>30</v>
      </c>
      <c r="AD1719" s="11">
        <f t="shared" si="1251"/>
        <v>1.003665966</v>
      </c>
      <c r="AE1719" s="106">
        <f t="shared" si="1229"/>
        <v>1.2966325400000001</v>
      </c>
      <c r="AF1719" s="106">
        <f t="shared" si="1241"/>
        <v>1.32548599</v>
      </c>
      <c r="AG1719" s="106">
        <f t="shared" si="1242"/>
        <v>0</v>
      </c>
      <c r="AH1719" s="115" t="str">
        <f t="shared" si="1258"/>
        <v>A+J=</v>
      </c>
      <c r="AI1719" s="116">
        <f t="shared" si="1252"/>
        <v>45863</v>
      </c>
      <c r="AJ1719" s="10"/>
      <c r="AK1719" s="1"/>
      <c r="AL1719" s="10"/>
      <c r="AM1719" s="1"/>
      <c r="AN1719" s="1"/>
      <c r="AO1719" s="3"/>
      <c r="AP1719" s="3"/>
      <c r="AQ1719" s="4"/>
      <c r="AR1719" s="4"/>
      <c r="AS1719" s="4"/>
      <c r="AT1719" s="4"/>
      <c r="AU1719" s="4"/>
      <c r="AV1719" s="4"/>
      <c r="AW1719" s="1"/>
      <c r="AX1719" s="1"/>
      <c r="AY1719" s="1"/>
      <c r="AZ1719" s="1"/>
      <c r="BA1719" s="1"/>
      <c r="BB1719" s="1"/>
      <c r="BC1719" s="1"/>
      <c r="BD1719" s="1"/>
      <c r="BE1719" s="1"/>
      <c r="BG1719" s="1"/>
      <c r="BH1719" s="1"/>
    </row>
    <row r="1720" spans="1:60" ht="15" customHeight="1" x14ac:dyDescent="0.25">
      <c r="A1720" s="105">
        <f t="shared" si="1243"/>
        <v>45861</v>
      </c>
      <c r="B1720" s="106">
        <f t="shared" si="1230"/>
        <v>362.97461718204903</v>
      </c>
      <c r="C1720" s="2">
        <f t="shared" si="1244"/>
        <v>270.21454404000002</v>
      </c>
      <c r="D1720" s="2">
        <f t="shared" si="1245"/>
        <v>87.349760270000075</v>
      </c>
      <c r="E1720" s="106">
        <f t="shared" si="1231"/>
        <v>182.86478376999995</v>
      </c>
      <c r="F1720" s="21">
        <f t="shared" si="1246"/>
        <v>7245.38</v>
      </c>
      <c r="G1720" s="108">
        <f t="shared" si="1247"/>
        <v>7275.81</v>
      </c>
      <c r="H1720" s="109">
        <f t="shared" si="1259"/>
        <v>45803</v>
      </c>
      <c r="I1720" s="109">
        <f t="shared" si="1254"/>
        <v>45834</v>
      </c>
      <c r="J1720" s="110">
        <f t="shared" si="1232"/>
        <v>4.1999177406844002E-3</v>
      </c>
      <c r="K1720" s="117">
        <f t="shared" si="1255"/>
        <v>45863</v>
      </c>
      <c r="L1720" s="178">
        <f t="shared" si="1257"/>
        <v>30</v>
      </c>
      <c r="M1720" s="178">
        <f t="shared" si="1262"/>
        <v>28</v>
      </c>
      <c r="N1720" s="106">
        <f t="shared" si="1233"/>
        <v>1.00391937</v>
      </c>
      <c r="O1720" s="111">
        <f t="shared" si="1261"/>
        <v>1.0041999100000001</v>
      </c>
      <c r="P1720" s="111">
        <f t="shared" si="1248"/>
        <v>1.3468907009816586</v>
      </c>
      <c r="Q1720" s="106">
        <f t="shared" si="1260"/>
        <v>1.3521696599999999</v>
      </c>
      <c r="R1720" s="106">
        <f t="shared" si="1249"/>
        <v>1.30894008</v>
      </c>
      <c r="S1720" s="106">
        <f t="shared" si="1234"/>
        <v>353.69464689</v>
      </c>
      <c r="T1720" s="106">
        <f t="shared" si="1235"/>
        <v>26.985841925794642</v>
      </c>
      <c r="U1720" s="106">
        <f t="shared" si="1236"/>
        <v>64.399428726254385</v>
      </c>
      <c r="V1720" s="106">
        <f t="shared" si="1237"/>
        <v>361.59981469204905</v>
      </c>
      <c r="W1720" s="19">
        <f t="shared" si="1253"/>
        <v>0</v>
      </c>
      <c r="X1720" s="2">
        <f t="shared" si="1238"/>
        <v>0</v>
      </c>
      <c r="Y1720" s="4">
        <f t="shared" si="1239"/>
        <v>0</v>
      </c>
      <c r="Z1720" s="106">
        <f t="shared" si="1228"/>
        <v>0</v>
      </c>
      <c r="AA1720" s="114">
        <f t="shared" si="1250"/>
        <v>0.05</v>
      </c>
      <c r="AB1720" s="112">
        <f t="shared" si="1240"/>
        <v>28</v>
      </c>
      <c r="AC1720" s="178">
        <f t="shared" si="1256"/>
        <v>30</v>
      </c>
      <c r="AD1720" s="11">
        <f t="shared" si="1251"/>
        <v>1.0038020000000001</v>
      </c>
      <c r="AE1720" s="106">
        <f t="shared" si="1229"/>
        <v>1.3447470399999999</v>
      </c>
      <c r="AF1720" s="106">
        <f t="shared" si="1241"/>
        <v>1.37480249</v>
      </c>
      <c r="AG1720" s="106">
        <f t="shared" si="1242"/>
        <v>0</v>
      </c>
      <c r="AH1720" s="115" t="str">
        <f t="shared" si="1258"/>
        <v>A+J=</v>
      </c>
      <c r="AI1720" s="116">
        <f t="shared" si="1252"/>
        <v>45863</v>
      </c>
      <c r="AJ1720" s="10"/>
      <c r="AK1720" s="1"/>
      <c r="AL1720" s="10"/>
      <c r="AM1720" s="1"/>
      <c r="AN1720" s="1"/>
      <c r="AO1720" s="3"/>
      <c r="AP1720" s="3"/>
      <c r="AQ1720" s="4"/>
      <c r="AR1720" s="4"/>
      <c r="AS1720" s="4"/>
      <c r="AT1720" s="4"/>
      <c r="AU1720" s="4"/>
      <c r="AV1720" s="4"/>
      <c r="AW1720" s="1"/>
      <c r="AX1720" s="1"/>
      <c r="AY1720" s="1"/>
      <c r="AZ1720" s="1"/>
      <c r="BA1720" s="1"/>
      <c r="BB1720" s="1"/>
      <c r="BC1720" s="1"/>
      <c r="BD1720" s="1"/>
      <c r="BE1720" s="1"/>
      <c r="BG1720" s="1"/>
      <c r="BH1720" s="1"/>
    </row>
    <row r="1721" spans="1:60" ht="15" customHeight="1" x14ac:dyDescent="0.25">
      <c r="A1721" s="105">
        <f t="shared" si="1243"/>
        <v>45862</v>
      </c>
      <c r="B1721" s="106">
        <f t="shared" si="1230"/>
        <v>363.0584949483511</v>
      </c>
      <c r="C1721" s="2">
        <f t="shared" si="1244"/>
        <v>270.21454404000002</v>
      </c>
      <c r="D1721" s="2">
        <f t="shared" si="1245"/>
        <v>87.349760270000075</v>
      </c>
      <c r="E1721" s="106">
        <f t="shared" si="1231"/>
        <v>182.86478376999995</v>
      </c>
      <c r="F1721" s="21">
        <f t="shared" si="1246"/>
        <v>7245.38</v>
      </c>
      <c r="G1721" s="108">
        <f t="shared" si="1247"/>
        <v>7275.81</v>
      </c>
      <c r="H1721" s="109">
        <f t="shared" si="1259"/>
        <v>45803</v>
      </c>
      <c r="I1721" s="109">
        <f t="shared" si="1254"/>
        <v>45834</v>
      </c>
      <c r="J1721" s="110">
        <f t="shared" si="1232"/>
        <v>4.1999177406844002E-3</v>
      </c>
      <c r="K1721" s="117">
        <f t="shared" si="1255"/>
        <v>45863</v>
      </c>
      <c r="L1721" s="178">
        <f t="shared" si="1257"/>
        <v>30</v>
      </c>
      <c r="M1721" s="178">
        <f t="shared" si="1262"/>
        <v>29</v>
      </c>
      <c r="N1721" s="106">
        <f t="shared" si="1233"/>
        <v>1.00405963</v>
      </c>
      <c r="O1721" s="111">
        <f t="shared" si="1261"/>
        <v>1.0041999100000001</v>
      </c>
      <c r="P1721" s="111">
        <f t="shared" si="1248"/>
        <v>1.3468907009816586</v>
      </c>
      <c r="Q1721" s="106">
        <f t="shared" si="1260"/>
        <v>1.35235857</v>
      </c>
      <c r="R1721" s="106">
        <f t="shared" si="1249"/>
        <v>1.30894008</v>
      </c>
      <c r="S1721" s="106">
        <f t="shared" si="1234"/>
        <v>353.69464689</v>
      </c>
      <c r="T1721" s="106">
        <f t="shared" si="1235"/>
        <v>26.985841925794642</v>
      </c>
      <c r="U1721" s="106">
        <f t="shared" si="1236"/>
        <v>64.433973712556394</v>
      </c>
      <c r="V1721" s="106">
        <f t="shared" si="1237"/>
        <v>361.63435967835107</v>
      </c>
      <c r="W1721" s="19">
        <f t="shared" si="1253"/>
        <v>0</v>
      </c>
      <c r="X1721" s="2">
        <f t="shared" si="1238"/>
        <v>0</v>
      </c>
      <c r="Y1721" s="4">
        <f t="shared" si="1239"/>
        <v>0</v>
      </c>
      <c r="Z1721" s="106">
        <f t="shared" si="1228"/>
        <v>0</v>
      </c>
      <c r="AA1721" s="114">
        <f t="shared" si="1250"/>
        <v>0.05</v>
      </c>
      <c r="AB1721" s="112">
        <f t="shared" si="1240"/>
        <v>29</v>
      </c>
      <c r="AC1721" s="178">
        <f t="shared" si="1256"/>
        <v>30</v>
      </c>
      <c r="AD1721" s="11">
        <f t="shared" si="1251"/>
        <v>1.0039380529999999</v>
      </c>
      <c r="AE1721" s="106">
        <f t="shared" si="1229"/>
        <v>1.39286826</v>
      </c>
      <c r="AF1721" s="106">
        <f t="shared" si="1241"/>
        <v>1.4241352700000001</v>
      </c>
      <c r="AG1721" s="106">
        <f t="shared" si="1242"/>
        <v>0</v>
      </c>
      <c r="AH1721" s="115" t="str">
        <f t="shared" si="1258"/>
        <v>A+J=</v>
      </c>
      <c r="AI1721" s="116">
        <f t="shared" si="1252"/>
        <v>45863</v>
      </c>
      <c r="AJ1721" s="10"/>
      <c r="AK1721" s="1"/>
      <c r="AL1721" s="10"/>
      <c r="AM1721" s="1"/>
      <c r="AN1721" s="1"/>
      <c r="AO1721" s="3"/>
      <c r="AP1721" s="3"/>
      <c r="AQ1721" s="4"/>
      <c r="AR1721" s="4"/>
      <c r="AS1721" s="4"/>
      <c r="AT1721" s="4"/>
      <c r="AU1721" s="4"/>
      <c r="AV1721" s="4"/>
      <c r="AW1721" s="1"/>
      <c r="AX1721" s="1"/>
      <c r="AY1721" s="1"/>
      <c r="AZ1721" s="1"/>
      <c r="BA1721" s="1"/>
      <c r="BB1721" s="1"/>
      <c r="BC1721" s="1"/>
      <c r="BD1721" s="1"/>
      <c r="BE1721" s="1"/>
      <c r="BG1721" s="1"/>
      <c r="BH1721" s="1"/>
    </row>
    <row r="1722" spans="1:60" ht="15" customHeight="1" x14ac:dyDescent="0.25">
      <c r="A1722" s="105">
        <f t="shared" si="1243"/>
        <v>45863</v>
      </c>
      <c r="B1722" s="106">
        <f t="shared" si="1230"/>
        <v>363.14239596924438</v>
      </c>
      <c r="C1722" s="2">
        <f t="shared" si="1244"/>
        <v>270.21454404000002</v>
      </c>
      <c r="D1722" s="2">
        <f t="shared" si="1245"/>
        <v>87.349760270000075</v>
      </c>
      <c r="E1722" s="106">
        <f t="shared" si="1231"/>
        <v>182.86478376999995</v>
      </c>
      <c r="F1722" s="21">
        <f t="shared" si="1246"/>
        <v>7245.38</v>
      </c>
      <c r="G1722" s="108">
        <f t="shared" si="1247"/>
        <v>7275.81</v>
      </c>
      <c r="H1722" s="109">
        <f t="shared" si="1259"/>
        <v>45803</v>
      </c>
      <c r="I1722" s="109">
        <f t="shared" si="1254"/>
        <v>45834</v>
      </c>
      <c r="J1722" s="110">
        <f t="shared" si="1232"/>
        <v>4.1999177406844002E-3</v>
      </c>
      <c r="K1722" s="117">
        <f t="shared" si="1255"/>
        <v>45863</v>
      </c>
      <c r="L1722" s="178">
        <f t="shared" si="1257"/>
        <v>30</v>
      </c>
      <c r="M1722" s="178">
        <f t="shared" si="1262"/>
        <v>30</v>
      </c>
      <c r="N1722" s="106">
        <f t="shared" si="1233"/>
        <v>1.0041999100000001</v>
      </c>
      <c r="O1722" s="111">
        <f t="shared" si="1261"/>
        <v>1.0041999100000001</v>
      </c>
      <c r="P1722" s="111">
        <f t="shared" si="1248"/>
        <v>1.3468907009816586</v>
      </c>
      <c r="Q1722" s="106">
        <f t="shared" si="1260"/>
        <v>1.3525475199999999</v>
      </c>
      <c r="R1722" s="106">
        <f t="shared" si="1249"/>
        <v>1.30894008</v>
      </c>
      <c r="S1722" s="106">
        <f t="shared" si="1234"/>
        <v>353.69464689</v>
      </c>
      <c r="T1722" s="106">
        <f t="shared" si="1235"/>
        <v>26.985841925794642</v>
      </c>
      <c r="U1722" s="106">
        <f t="shared" si="1236"/>
        <v>64.468526013449718</v>
      </c>
      <c r="V1722" s="106">
        <f t="shared" si="1237"/>
        <v>361.6689119792444</v>
      </c>
      <c r="W1722" s="19">
        <f t="shared" si="1253"/>
        <v>57</v>
      </c>
      <c r="X1722" s="2">
        <f t="shared" si="1238"/>
        <v>14.6756221</v>
      </c>
      <c r="Y1722" s="4">
        <f t="shared" si="1239"/>
        <v>5.4310999999999998E-2</v>
      </c>
      <c r="Z1722" s="106">
        <f t="shared" ref="Z1722:Z1785" si="1263">IF(Y1722&gt;0,TRUNC(Y1722*S1722,8),0)</f>
        <v>19.209509959999998</v>
      </c>
      <c r="AA1722" s="114">
        <f t="shared" si="1250"/>
        <v>0.05</v>
      </c>
      <c r="AB1722" s="112">
        <f t="shared" si="1240"/>
        <v>30</v>
      </c>
      <c r="AC1722" s="178">
        <f t="shared" si="1256"/>
        <v>30</v>
      </c>
      <c r="AD1722" s="11">
        <f t="shared" si="1251"/>
        <v>1.004074124</v>
      </c>
      <c r="AE1722" s="106">
        <f t="shared" ref="AE1722:AE1785" si="1264">TRUNC((S1722*(AD1722-1)),8)</f>
        <v>1.44099584</v>
      </c>
      <c r="AF1722" s="106">
        <f t="shared" si="1241"/>
        <v>1.4734839900000001</v>
      </c>
      <c r="AG1722" s="106">
        <f t="shared" si="1242"/>
        <v>20.650505799999998</v>
      </c>
      <c r="AH1722" s="115" t="str">
        <f t="shared" si="1258"/>
        <v>A+J=</v>
      </c>
      <c r="AI1722" s="116">
        <f t="shared" si="1252"/>
        <v>45863</v>
      </c>
      <c r="AJ1722" s="10"/>
      <c r="AK1722" s="1"/>
      <c r="AL1722" s="10"/>
      <c r="AM1722" s="1"/>
      <c r="AN1722" s="1"/>
      <c r="AO1722" s="3"/>
      <c r="AP1722" s="3"/>
      <c r="AQ1722" s="4"/>
      <c r="AR1722" s="4"/>
      <c r="AS1722" s="4"/>
      <c r="AT1722" s="4"/>
      <c r="AU1722" s="4"/>
      <c r="AV1722" s="4"/>
      <c r="AW1722" s="1"/>
      <c r="AX1722" s="1"/>
      <c r="AY1722" s="1"/>
      <c r="AZ1722" s="1"/>
      <c r="BA1722" s="1"/>
      <c r="BB1722" s="1"/>
      <c r="BC1722" s="1"/>
      <c r="BD1722" s="1"/>
      <c r="BE1722" s="1"/>
      <c r="BG1722" s="1"/>
      <c r="BH1722" s="1"/>
    </row>
    <row r="1723" spans="1:60" ht="15" customHeight="1" x14ac:dyDescent="0.25">
      <c r="A1723" s="105">
        <f t="shared" si="1243"/>
        <v>45864</v>
      </c>
      <c r="B1723" s="106">
        <f t="shared" si="1230"/>
        <v>342.5377637379807</v>
      </c>
      <c r="C1723" s="2">
        <f t="shared" si="1244"/>
        <v>255.53892193999999</v>
      </c>
      <c r="D1723" s="2">
        <f t="shared" si="1245"/>
        <v>72.67413817000002</v>
      </c>
      <c r="E1723" s="106">
        <f t="shared" si="1231"/>
        <v>182.86478376999997</v>
      </c>
      <c r="F1723" s="21">
        <f t="shared" si="1246"/>
        <v>7245.38</v>
      </c>
      <c r="G1723" s="108">
        <f t="shared" si="1247"/>
        <v>7275.81</v>
      </c>
      <c r="H1723" s="109">
        <f t="shared" si="1259"/>
        <v>45834</v>
      </c>
      <c r="I1723" s="109">
        <f t="shared" si="1254"/>
        <v>45864</v>
      </c>
      <c r="J1723" s="110">
        <f t="shared" si="1232"/>
        <v>4.1999177406844002E-3</v>
      </c>
      <c r="K1723" s="117">
        <f t="shared" si="1255"/>
        <v>45894</v>
      </c>
      <c r="L1723" s="178">
        <f t="shared" si="1257"/>
        <v>31</v>
      </c>
      <c r="M1723" s="178">
        <f t="shared" si="1262"/>
        <v>1</v>
      </c>
      <c r="N1723" s="106">
        <f t="shared" si="1233"/>
        <v>1.0001351999999999</v>
      </c>
      <c r="O1723" s="111">
        <f t="shared" si="1261"/>
        <v>1.0041999100000001</v>
      </c>
      <c r="P1723" s="111">
        <f t="shared" si="1248"/>
        <v>1.3525475207056186</v>
      </c>
      <c r="Q1723" s="106">
        <f t="shared" si="1260"/>
        <v>1.3527303799999999</v>
      </c>
      <c r="R1723" s="106">
        <f t="shared" si="1249"/>
        <v>1.30894008</v>
      </c>
      <c r="S1723" s="106">
        <f t="shared" si="1234"/>
        <v>334.48513692</v>
      </c>
      <c r="T1723" s="106">
        <f t="shared" si="1235"/>
        <v>22.451954060170856</v>
      </c>
      <c r="U1723" s="106">
        <f t="shared" si="1236"/>
        <v>64.501964667809901</v>
      </c>
      <c r="V1723" s="106">
        <f t="shared" si="1237"/>
        <v>342.49284066798072</v>
      </c>
      <c r="W1723" s="19">
        <f t="shared" si="1253"/>
        <v>0</v>
      </c>
      <c r="X1723" s="2">
        <f t="shared" si="1238"/>
        <v>0</v>
      </c>
      <c r="Y1723" s="4">
        <f t="shared" si="1239"/>
        <v>0</v>
      </c>
      <c r="Z1723" s="106">
        <f t="shared" si="1263"/>
        <v>0</v>
      </c>
      <c r="AA1723" s="114">
        <f t="shared" si="1250"/>
        <v>0.05</v>
      </c>
      <c r="AB1723" s="112">
        <f t="shared" si="1240"/>
        <v>1</v>
      </c>
      <c r="AC1723" s="178">
        <f t="shared" si="1256"/>
        <v>31</v>
      </c>
      <c r="AD1723" s="11">
        <f t="shared" si="1251"/>
        <v>1.000131165</v>
      </c>
      <c r="AE1723" s="106">
        <f t="shared" si="1264"/>
        <v>4.387274E-2</v>
      </c>
      <c r="AF1723" s="106">
        <f t="shared" si="1241"/>
        <v>4.4923070000000002E-2</v>
      </c>
      <c r="AG1723" s="106">
        <f t="shared" si="1242"/>
        <v>0</v>
      </c>
      <c r="AH1723" s="115" t="str">
        <f t="shared" si="1258"/>
        <v>A+J=</v>
      </c>
      <c r="AI1723" s="116">
        <f t="shared" si="1252"/>
        <v>45894</v>
      </c>
      <c r="AJ1723" s="10"/>
      <c r="AK1723" s="1"/>
      <c r="AL1723" s="10"/>
      <c r="AM1723" s="1"/>
      <c r="AN1723" s="1"/>
      <c r="AO1723" s="3"/>
      <c r="AP1723" s="3"/>
      <c r="AQ1723" s="4"/>
      <c r="AR1723" s="4"/>
      <c r="AS1723" s="4"/>
      <c r="AT1723" s="4"/>
      <c r="AU1723" s="4"/>
      <c r="AV1723" s="4"/>
      <c r="AW1723" s="1"/>
      <c r="AX1723" s="1"/>
      <c r="AY1723" s="1"/>
      <c r="AZ1723" s="1"/>
      <c r="BA1723" s="1"/>
      <c r="BB1723" s="1"/>
      <c r="BC1723" s="1"/>
      <c r="BD1723" s="1"/>
      <c r="BE1723" s="1"/>
      <c r="BG1723" s="1"/>
      <c r="BH1723" s="1"/>
    </row>
    <row r="1724" spans="1:60" ht="15" customHeight="1" x14ac:dyDescent="0.25">
      <c r="A1724" s="105">
        <f t="shared" si="1243"/>
        <v>45865</v>
      </c>
      <c r="B1724" s="106">
        <f t="shared" si="1230"/>
        <v>342.61614920558014</v>
      </c>
      <c r="C1724" s="2">
        <f t="shared" si="1244"/>
        <v>255.53892193999999</v>
      </c>
      <c r="D1724" s="2">
        <f t="shared" si="1245"/>
        <v>72.67413817000002</v>
      </c>
      <c r="E1724" s="106">
        <f t="shared" si="1231"/>
        <v>182.86478376999997</v>
      </c>
      <c r="F1724" s="21">
        <f t="shared" si="1246"/>
        <v>7245.38</v>
      </c>
      <c r="G1724" s="108">
        <f t="shared" si="1247"/>
        <v>7275.81</v>
      </c>
      <c r="H1724" s="109">
        <f t="shared" si="1259"/>
        <v>45834</v>
      </c>
      <c r="I1724" s="109">
        <f t="shared" si="1254"/>
        <v>45864</v>
      </c>
      <c r="J1724" s="110">
        <f t="shared" si="1232"/>
        <v>4.1999177406844002E-3</v>
      </c>
      <c r="K1724" s="117">
        <f t="shared" si="1255"/>
        <v>45894</v>
      </c>
      <c r="L1724" s="178">
        <f t="shared" si="1257"/>
        <v>31</v>
      </c>
      <c r="M1724" s="178">
        <f t="shared" si="1262"/>
        <v>2</v>
      </c>
      <c r="N1724" s="106">
        <f t="shared" si="1233"/>
        <v>1.00027043</v>
      </c>
      <c r="O1724" s="111">
        <f t="shared" si="1261"/>
        <v>1.0041999100000001</v>
      </c>
      <c r="P1724" s="111">
        <f t="shared" si="1248"/>
        <v>1.3525475207056186</v>
      </c>
      <c r="Q1724" s="106">
        <f t="shared" si="1260"/>
        <v>1.35291329</v>
      </c>
      <c r="R1724" s="106">
        <f t="shared" si="1249"/>
        <v>1.30894008</v>
      </c>
      <c r="S1724" s="106">
        <f t="shared" si="1234"/>
        <v>334.48513692</v>
      </c>
      <c r="T1724" s="106">
        <f t="shared" si="1235"/>
        <v>22.451954060170856</v>
      </c>
      <c r="U1724" s="106">
        <f t="shared" si="1236"/>
        <v>64.535412465409308</v>
      </c>
      <c r="V1724" s="106">
        <f t="shared" si="1237"/>
        <v>342.52628846558014</v>
      </c>
      <c r="W1724" s="19">
        <f t="shared" si="1253"/>
        <v>0</v>
      </c>
      <c r="X1724" s="2">
        <f t="shared" si="1238"/>
        <v>0</v>
      </c>
      <c r="Y1724" s="4">
        <f t="shared" si="1239"/>
        <v>0</v>
      </c>
      <c r="Z1724" s="106">
        <f t="shared" si="1263"/>
        <v>0</v>
      </c>
      <c r="AA1724" s="114">
        <f t="shared" si="1250"/>
        <v>0.05</v>
      </c>
      <c r="AB1724" s="112">
        <f t="shared" si="1240"/>
        <v>2</v>
      </c>
      <c r="AC1724" s="178">
        <f t="shared" si="1256"/>
        <v>31</v>
      </c>
      <c r="AD1724" s="11">
        <f t="shared" si="1251"/>
        <v>1.0002623470000001</v>
      </c>
      <c r="AE1724" s="106">
        <f t="shared" si="1264"/>
        <v>8.7751170000000003E-2</v>
      </c>
      <c r="AF1724" s="106">
        <f t="shared" si="1241"/>
        <v>8.9860739999999995E-2</v>
      </c>
      <c r="AG1724" s="106">
        <f t="shared" si="1242"/>
        <v>0</v>
      </c>
      <c r="AH1724" s="115" t="str">
        <f t="shared" si="1258"/>
        <v>A+J=</v>
      </c>
      <c r="AI1724" s="116">
        <f t="shared" si="1252"/>
        <v>45894</v>
      </c>
      <c r="AJ1724" s="10"/>
      <c r="AK1724" s="1"/>
      <c r="AL1724" s="10"/>
      <c r="AM1724" s="1"/>
      <c r="AN1724" s="1"/>
      <c r="AO1724" s="3"/>
      <c r="AP1724" s="3"/>
      <c r="AQ1724" s="4"/>
      <c r="AR1724" s="4"/>
      <c r="AS1724" s="4"/>
      <c r="AT1724" s="4"/>
      <c r="AU1724" s="4"/>
      <c r="AV1724" s="4"/>
      <c r="AW1724" s="1"/>
      <c r="AX1724" s="1"/>
      <c r="AY1724" s="1"/>
      <c r="AZ1724" s="1"/>
      <c r="BA1724" s="1"/>
      <c r="BB1724" s="1"/>
      <c r="BC1724" s="1"/>
      <c r="BD1724" s="1"/>
      <c r="BE1724" s="1"/>
      <c r="BG1724" s="1"/>
      <c r="BH1724" s="1"/>
    </row>
    <row r="1725" spans="1:60" ht="15" customHeight="1" x14ac:dyDescent="0.25">
      <c r="A1725" s="105">
        <f t="shared" si="1243"/>
        <v>45866</v>
      </c>
      <c r="B1725" s="106">
        <f t="shared" si="1230"/>
        <v>342.69454927317952</v>
      </c>
      <c r="C1725" s="2">
        <f t="shared" si="1244"/>
        <v>255.53892193999999</v>
      </c>
      <c r="D1725" s="2">
        <f t="shared" si="1245"/>
        <v>72.67413817000002</v>
      </c>
      <c r="E1725" s="106">
        <f t="shared" si="1231"/>
        <v>182.86478376999997</v>
      </c>
      <c r="F1725" s="21">
        <f t="shared" si="1246"/>
        <v>7245.38</v>
      </c>
      <c r="G1725" s="108">
        <f t="shared" si="1247"/>
        <v>7275.81</v>
      </c>
      <c r="H1725" s="109">
        <f t="shared" si="1259"/>
        <v>45834</v>
      </c>
      <c r="I1725" s="109">
        <f t="shared" si="1254"/>
        <v>45864</v>
      </c>
      <c r="J1725" s="110">
        <f t="shared" si="1232"/>
        <v>4.1999177406844002E-3</v>
      </c>
      <c r="K1725" s="117">
        <f t="shared" si="1255"/>
        <v>45894</v>
      </c>
      <c r="L1725" s="178">
        <f t="shared" si="1257"/>
        <v>31</v>
      </c>
      <c r="M1725" s="178">
        <f t="shared" si="1262"/>
        <v>3</v>
      </c>
      <c r="N1725" s="106">
        <f t="shared" si="1233"/>
        <v>1.0004056699999999</v>
      </c>
      <c r="O1725" s="111">
        <f t="shared" si="1261"/>
        <v>1.0041999100000001</v>
      </c>
      <c r="P1725" s="111">
        <f t="shared" si="1248"/>
        <v>1.3525475207056186</v>
      </c>
      <c r="Q1725" s="106">
        <f t="shared" si="1260"/>
        <v>1.3530962</v>
      </c>
      <c r="R1725" s="106">
        <f t="shared" si="1249"/>
        <v>1.30894008</v>
      </c>
      <c r="S1725" s="106">
        <f t="shared" si="1234"/>
        <v>334.48513692</v>
      </c>
      <c r="T1725" s="106">
        <f t="shared" si="1235"/>
        <v>22.451954060170856</v>
      </c>
      <c r="U1725" s="106">
        <f t="shared" si="1236"/>
        <v>64.568860263008659</v>
      </c>
      <c r="V1725" s="106">
        <f t="shared" si="1237"/>
        <v>342.5597362631795</v>
      </c>
      <c r="W1725" s="19">
        <f t="shared" si="1253"/>
        <v>0</v>
      </c>
      <c r="X1725" s="2">
        <f t="shared" si="1238"/>
        <v>0</v>
      </c>
      <c r="Y1725" s="4">
        <f t="shared" si="1239"/>
        <v>0</v>
      </c>
      <c r="Z1725" s="106">
        <f t="shared" si="1263"/>
        <v>0</v>
      </c>
      <c r="AA1725" s="114">
        <f t="shared" si="1250"/>
        <v>0.05</v>
      </c>
      <c r="AB1725" s="112">
        <f t="shared" si="1240"/>
        <v>3</v>
      </c>
      <c r="AC1725" s="178">
        <f t="shared" si="1256"/>
        <v>31</v>
      </c>
      <c r="AD1725" s="11">
        <f t="shared" si="1251"/>
        <v>1.000393546</v>
      </c>
      <c r="AE1725" s="106">
        <f t="shared" si="1264"/>
        <v>0.13163527999999999</v>
      </c>
      <c r="AF1725" s="106">
        <f t="shared" si="1241"/>
        <v>0.13481301000000001</v>
      </c>
      <c r="AG1725" s="106">
        <f t="shared" si="1242"/>
        <v>0</v>
      </c>
      <c r="AH1725" s="115" t="str">
        <f t="shared" si="1258"/>
        <v>A+J=</v>
      </c>
      <c r="AI1725" s="116">
        <f t="shared" si="1252"/>
        <v>45894</v>
      </c>
      <c r="AJ1725" s="10"/>
      <c r="AK1725" s="1"/>
      <c r="AL1725" s="10"/>
      <c r="AM1725" s="1"/>
      <c r="AN1725" s="1"/>
      <c r="AO1725" s="3"/>
      <c r="AP1725" s="3"/>
      <c r="AQ1725" s="4"/>
      <c r="AR1725" s="4"/>
      <c r="AS1725" s="4"/>
      <c r="AT1725" s="4"/>
      <c r="AU1725" s="4"/>
      <c r="AV1725" s="4"/>
      <c r="AW1725" s="1"/>
      <c r="AX1725" s="1"/>
      <c r="AY1725" s="1"/>
      <c r="AZ1725" s="1"/>
      <c r="BA1725" s="1"/>
      <c r="BB1725" s="1"/>
      <c r="BC1725" s="1"/>
      <c r="BD1725" s="1"/>
      <c r="BE1725" s="1"/>
      <c r="BG1725" s="1"/>
      <c r="BH1725" s="1"/>
    </row>
    <row r="1726" spans="1:60" ht="15" customHeight="1" x14ac:dyDescent="0.25">
      <c r="A1726" s="105">
        <f t="shared" si="1243"/>
        <v>45867</v>
      </c>
      <c r="B1726" s="106">
        <f t="shared" si="1230"/>
        <v>342.77297160537023</v>
      </c>
      <c r="C1726" s="2">
        <f t="shared" si="1244"/>
        <v>255.53892193999999</v>
      </c>
      <c r="D1726" s="2">
        <f t="shared" si="1245"/>
        <v>72.67413817000002</v>
      </c>
      <c r="E1726" s="106">
        <f t="shared" si="1231"/>
        <v>182.86478376999997</v>
      </c>
      <c r="F1726" s="21">
        <f t="shared" si="1246"/>
        <v>7245.38</v>
      </c>
      <c r="G1726" s="108">
        <f t="shared" si="1247"/>
        <v>7275.81</v>
      </c>
      <c r="H1726" s="109">
        <f t="shared" si="1259"/>
        <v>45834</v>
      </c>
      <c r="I1726" s="109">
        <f t="shared" si="1254"/>
        <v>45864</v>
      </c>
      <c r="J1726" s="110">
        <f t="shared" si="1232"/>
        <v>4.1999177406844002E-3</v>
      </c>
      <c r="K1726" s="117">
        <f t="shared" si="1255"/>
        <v>45894</v>
      </c>
      <c r="L1726" s="178">
        <f t="shared" si="1257"/>
        <v>31</v>
      </c>
      <c r="M1726" s="178">
        <f t="shared" si="1262"/>
        <v>4</v>
      </c>
      <c r="N1726" s="106">
        <f t="shared" si="1233"/>
        <v>1.0005409300000001</v>
      </c>
      <c r="O1726" s="111">
        <f t="shared" si="1261"/>
        <v>1.0041999100000001</v>
      </c>
      <c r="P1726" s="111">
        <f t="shared" si="1248"/>
        <v>1.3525475207056186</v>
      </c>
      <c r="Q1726" s="106">
        <f t="shared" si="1260"/>
        <v>1.3532791500000001</v>
      </c>
      <c r="R1726" s="106">
        <f t="shared" si="1249"/>
        <v>1.30894008</v>
      </c>
      <c r="S1726" s="106">
        <f t="shared" si="1234"/>
        <v>334.48513692</v>
      </c>
      <c r="T1726" s="106">
        <f t="shared" si="1235"/>
        <v>22.451954060170856</v>
      </c>
      <c r="U1726" s="106">
        <f t="shared" si="1236"/>
        <v>64.60231537519941</v>
      </c>
      <c r="V1726" s="106">
        <f t="shared" si="1237"/>
        <v>342.59319137537022</v>
      </c>
      <c r="W1726" s="19">
        <f t="shared" si="1253"/>
        <v>0</v>
      </c>
      <c r="X1726" s="2">
        <f t="shared" si="1238"/>
        <v>0</v>
      </c>
      <c r="Y1726" s="4">
        <f t="shared" si="1239"/>
        <v>0</v>
      </c>
      <c r="Z1726" s="106">
        <f t="shared" si="1263"/>
        <v>0</v>
      </c>
      <c r="AA1726" s="114">
        <f t="shared" si="1250"/>
        <v>0.05</v>
      </c>
      <c r="AB1726" s="112">
        <f t="shared" si="1240"/>
        <v>4</v>
      </c>
      <c r="AC1726" s="178">
        <f t="shared" si="1256"/>
        <v>31</v>
      </c>
      <c r="AD1726" s="11">
        <f t="shared" si="1251"/>
        <v>1.000524763</v>
      </c>
      <c r="AE1726" s="106">
        <f t="shared" si="1264"/>
        <v>0.17552541999999999</v>
      </c>
      <c r="AF1726" s="106">
        <f t="shared" si="1241"/>
        <v>0.17978023000000001</v>
      </c>
      <c r="AG1726" s="106">
        <f t="shared" si="1242"/>
        <v>0</v>
      </c>
      <c r="AH1726" s="115" t="str">
        <f t="shared" si="1258"/>
        <v>A+J=</v>
      </c>
      <c r="AI1726" s="116">
        <f t="shared" si="1252"/>
        <v>45894</v>
      </c>
      <c r="AJ1726" s="10"/>
      <c r="AK1726" s="1"/>
      <c r="AL1726" s="10"/>
      <c r="AM1726" s="1"/>
      <c r="AN1726" s="1"/>
      <c r="AO1726" s="3"/>
      <c r="AP1726" s="3"/>
      <c r="AQ1726" s="4"/>
      <c r="AR1726" s="4"/>
      <c r="AS1726" s="4"/>
      <c r="AT1726" s="4"/>
      <c r="AU1726" s="4"/>
      <c r="AV1726" s="4"/>
      <c r="AW1726" s="1"/>
      <c r="AX1726" s="1"/>
      <c r="AY1726" s="1"/>
      <c r="AZ1726" s="1"/>
      <c r="BA1726" s="1"/>
      <c r="BB1726" s="1"/>
      <c r="BC1726" s="1"/>
      <c r="BD1726" s="1"/>
      <c r="BE1726" s="1"/>
      <c r="BG1726" s="1"/>
      <c r="BH1726" s="1"/>
    </row>
    <row r="1727" spans="1:60" ht="15" customHeight="1" x14ac:dyDescent="0.25">
      <c r="A1727" s="105">
        <f t="shared" si="1243"/>
        <v>45868</v>
      </c>
      <c r="B1727" s="106">
        <f t="shared" si="1230"/>
        <v>342.85141219485661</v>
      </c>
      <c r="C1727" s="2">
        <f t="shared" si="1244"/>
        <v>255.53892193999999</v>
      </c>
      <c r="D1727" s="2">
        <f t="shared" si="1245"/>
        <v>72.67413817000002</v>
      </c>
      <c r="E1727" s="106">
        <f t="shared" si="1231"/>
        <v>182.86478376999997</v>
      </c>
      <c r="F1727" s="21">
        <f t="shared" si="1246"/>
        <v>7245.38</v>
      </c>
      <c r="G1727" s="108">
        <f t="shared" si="1247"/>
        <v>7275.81</v>
      </c>
      <c r="H1727" s="109">
        <f t="shared" si="1259"/>
        <v>45834</v>
      </c>
      <c r="I1727" s="109">
        <f t="shared" si="1254"/>
        <v>45864</v>
      </c>
      <c r="J1727" s="110">
        <f t="shared" si="1232"/>
        <v>4.1999177406844002E-3</v>
      </c>
      <c r="K1727" s="117">
        <f t="shared" si="1255"/>
        <v>45894</v>
      </c>
      <c r="L1727" s="178">
        <f t="shared" si="1257"/>
        <v>31</v>
      </c>
      <c r="M1727" s="178">
        <f t="shared" si="1262"/>
        <v>5</v>
      </c>
      <c r="N1727" s="106">
        <f t="shared" si="1233"/>
        <v>1.00067621</v>
      </c>
      <c r="O1727" s="111">
        <f t="shared" si="1261"/>
        <v>1.0041999100000001</v>
      </c>
      <c r="P1727" s="111">
        <f t="shared" si="1248"/>
        <v>1.3525475207056186</v>
      </c>
      <c r="Q1727" s="106">
        <f t="shared" si="1260"/>
        <v>1.3534621200000001</v>
      </c>
      <c r="R1727" s="106">
        <f t="shared" si="1249"/>
        <v>1.30894008</v>
      </c>
      <c r="S1727" s="106">
        <f t="shared" si="1234"/>
        <v>334.48513692</v>
      </c>
      <c r="T1727" s="106">
        <f t="shared" si="1235"/>
        <v>22.451954060170856</v>
      </c>
      <c r="U1727" s="106">
        <f t="shared" si="1236"/>
        <v>64.635774144685797</v>
      </c>
      <c r="V1727" s="106">
        <f t="shared" si="1237"/>
        <v>342.62665014485663</v>
      </c>
      <c r="W1727" s="19">
        <f t="shared" si="1253"/>
        <v>0</v>
      </c>
      <c r="X1727" s="2">
        <f t="shared" si="1238"/>
        <v>0</v>
      </c>
      <c r="Y1727" s="4">
        <f t="shared" si="1239"/>
        <v>0</v>
      </c>
      <c r="Z1727" s="106">
        <f t="shared" si="1263"/>
        <v>0</v>
      </c>
      <c r="AA1727" s="114">
        <f t="shared" si="1250"/>
        <v>0.05</v>
      </c>
      <c r="AB1727" s="112">
        <f t="shared" si="1240"/>
        <v>5</v>
      </c>
      <c r="AC1727" s="178">
        <f t="shared" si="1256"/>
        <v>31</v>
      </c>
      <c r="AD1727" s="11">
        <f t="shared" si="1251"/>
        <v>1.000655997</v>
      </c>
      <c r="AE1727" s="106">
        <f t="shared" si="1264"/>
        <v>0.21942123999999999</v>
      </c>
      <c r="AF1727" s="106">
        <f t="shared" si="1241"/>
        <v>0.22476204999999999</v>
      </c>
      <c r="AG1727" s="106">
        <f t="shared" si="1242"/>
        <v>0</v>
      </c>
      <c r="AH1727" s="115" t="str">
        <f t="shared" si="1258"/>
        <v>A+J=</v>
      </c>
      <c r="AI1727" s="116">
        <f t="shared" si="1252"/>
        <v>45894</v>
      </c>
      <c r="AJ1727" s="10"/>
      <c r="AK1727" s="1"/>
      <c r="AL1727" s="10"/>
      <c r="AM1727" s="1"/>
      <c r="AN1727" s="1"/>
      <c r="AO1727" s="3"/>
      <c r="AP1727" s="3"/>
      <c r="AQ1727" s="4"/>
      <c r="AR1727" s="4"/>
      <c r="AS1727" s="4"/>
      <c r="AT1727" s="4"/>
      <c r="AU1727" s="4"/>
      <c r="AV1727" s="4"/>
      <c r="AW1727" s="1"/>
      <c r="AX1727" s="1"/>
      <c r="AY1727" s="1"/>
      <c r="AZ1727" s="1"/>
      <c r="BA1727" s="1"/>
      <c r="BB1727" s="1"/>
      <c r="BC1727" s="1"/>
      <c r="BD1727" s="1"/>
      <c r="BE1727" s="1"/>
      <c r="BG1727" s="1"/>
      <c r="BH1727" s="1"/>
    </row>
    <row r="1728" spans="1:60" ht="15" customHeight="1" x14ac:dyDescent="0.25">
      <c r="A1728" s="105">
        <f t="shared" si="1243"/>
        <v>45869</v>
      </c>
      <c r="B1728" s="106">
        <f t="shared" si="1230"/>
        <v>342.9298728802865</v>
      </c>
      <c r="C1728" s="2">
        <f t="shared" si="1244"/>
        <v>255.53892193999999</v>
      </c>
      <c r="D1728" s="2">
        <f t="shared" si="1245"/>
        <v>72.67413817000002</v>
      </c>
      <c r="E1728" s="106">
        <f t="shared" si="1231"/>
        <v>182.86478376999997</v>
      </c>
      <c r="F1728" s="21">
        <f t="shared" si="1246"/>
        <v>7245.38</v>
      </c>
      <c r="G1728" s="108">
        <f t="shared" si="1247"/>
        <v>7275.81</v>
      </c>
      <c r="H1728" s="109">
        <f t="shared" si="1259"/>
        <v>45834</v>
      </c>
      <c r="I1728" s="109">
        <f t="shared" si="1254"/>
        <v>45864</v>
      </c>
      <c r="J1728" s="110">
        <f t="shared" si="1232"/>
        <v>4.1999177406844002E-3</v>
      </c>
      <c r="K1728" s="117">
        <f t="shared" si="1255"/>
        <v>45894</v>
      </c>
      <c r="L1728" s="178">
        <f t="shared" si="1257"/>
        <v>31</v>
      </c>
      <c r="M1728" s="178">
        <f t="shared" si="1262"/>
        <v>6</v>
      </c>
      <c r="N1728" s="106">
        <f t="shared" si="1233"/>
        <v>1.0008115099999999</v>
      </c>
      <c r="O1728" s="111">
        <f t="shared" si="1261"/>
        <v>1.0041999100000001</v>
      </c>
      <c r="P1728" s="111">
        <f t="shared" si="1248"/>
        <v>1.3525475207056186</v>
      </c>
      <c r="Q1728" s="106">
        <f t="shared" si="1260"/>
        <v>1.3536451199999999</v>
      </c>
      <c r="R1728" s="106">
        <f t="shared" si="1249"/>
        <v>1.30894008</v>
      </c>
      <c r="S1728" s="106">
        <f t="shared" si="1234"/>
        <v>334.48513692</v>
      </c>
      <c r="T1728" s="106">
        <f t="shared" si="1235"/>
        <v>22.451954060170856</v>
      </c>
      <c r="U1728" s="106">
        <f t="shared" si="1236"/>
        <v>64.669238400115674</v>
      </c>
      <c r="V1728" s="106">
        <f t="shared" si="1237"/>
        <v>342.66011440028649</v>
      </c>
      <c r="W1728" s="19">
        <f t="shared" si="1253"/>
        <v>0</v>
      </c>
      <c r="X1728" s="2">
        <f t="shared" si="1238"/>
        <v>0</v>
      </c>
      <c r="Y1728" s="4">
        <f t="shared" si="1239"/>
        <v>0</v>
      </c>
      <c r="Z1728" s="106">
        <f t="shared" si="1263"/>
        <v>0</v>
      </c>
      <c r="AA1728" s="114">
        <f t="shared" si="1250"/>
        <v>0.05</v>
      </c>
      <c r="AB1728" s="112">
        <f t="shared" si="1240"/>
        <v>6</v>
      </c>
      <c r="AC1728" s="178">
        <f t="shared" si="1256"/>
        <v>31</v>
      </c>
      <c r="AD1728" s="11">
        <f t="shared" si="1251"/>
        <v>1.000787248</v>
      </c>
      <c r="AE1728" s="106">
        <f t="shared" si="1264"/>
        <v>0.26332274999999999</v>
      </c>
      <c r="AF1728" s="106">
        <f t="shared" si="1241"/>
        <v>0.26975848000000002</v>
      </c>
      <c r="AG1728" s="106">
        <f t="shared" si="1242"/>
        <v>0</v>
      </c>
      <c r="AH1728" s="115" t="str">
        <f t="shared" si="1258"/>
        <v>A+J=</v>
      </c>
      <c r="AI1728" s="116">
        <f t="shared" si="1252"/>
        <v>45894</v>
      </c>
      <c r="AJ1728" s="10"/>
      <c r="AK1728" s="1"/>
      <c r="AL1728" s="10"/>
      <c r="AM1728" s="1"/>
      <c r="AN1728" s="1"/>
      <c r="AO1728" s="3"/>
      <c r="AP1728" s="3"/>
      <c r="AQ1728" s="4"/>
      <c r="AR1728" s="4"/>
      <c r="AS1728" s="4"/>
      <c r="AT1728" s="4"/>
      <c r="AU1728" s="4"/>
      <c r="AV1728" s="4"/>
      <c r="AW1728" s="1"/>
      <c r="AX1728" s="1"/>
      <c r="AY1728" s="1"/>
      <c r="AZ1728" s="1"/>
      <c r="BA1728" s="1"/>
      <c r="BB1728" s="1"/>
      <c r="BC1728" s="1"/>
      <c r="BD1728" s="1"/>
      <c r="BE1728" s="1"/>
      <c r="BG1728" s="1"/>
      <c r="BH1728" s="1"/>
    </row>
    <row r="1729" spans="1:60" ht="15" customHeight="1" x14ac:dyDescent="0.25">
      <c r="A1729" s="105">
        <f t="shared" si="1243"/>
        <v>45870</v>
      </c>
      <c r="B1729" s="106">
        <f t="shared" si="1230"/>
        <v>343.00835368165991</v>
      </c>
      <c r="C1729" s="2">
        <f t="shared" si="1244"/>
        <v>255.53892193999999</v>
      </c>
      <c r="D1729" s="2">
        <f t="shared" si="1245"/>
        <v>72.67413817000002</v>
      </c>
      <c r="E1729" s="106">
        <f t="shared" si="1231"/>
        <v>182.86478376999997</v>
      </c>
      <c r="F1729" s="21">
        <f t="shared" si="1246"/>
        <v>7245.38</v>
      </c>
      <c r="G1729" s="108">
        <f t="shared" si="1247"/>
        <v>7275.81</v>
      </c>
      <c r="H1729" s="109">
        <f t="shared" si="1259"/>
        <v>45834</v>
      </c>
      <c r="I1729" s="109">
        <f t="shared" si="1254"/>
        <v>45864</v>
      </c>
      <c r="J1729" s="110">
        <f t="shared" si="1232"/>
        <v>4.1999177406844002E-3</v>
      </c>
      <c r="K1729" s="117">
        <f t="shared" si="1255"/>
        <v>45894</v>
      </c>
      <c r="L1729" s="178">
        <f t="shared" si="1257"/>
        <v>31</v>
      </c>
      <c r="M1729" s="178">
        <f t="shared" si="1262"/>
        <v>7</v>
      </c>
      <c r="N1729" s="106">
        <f t="shared" si="1233"/>
        <v>1.00094683</v>
      </c>
      <c r="O1729" s="111">
        <f t="shared" si="1261"/>
        <v>1.0041999100000001</v>
      </c>
      <c r="P1729" s="111">
        <f t="shared" si="1248"/>
        <v>1.3525475207056186</v>
      </c>
      <c r="Q1729" s="106">
        <f t="shared" si="1260"/>
        <v>1.35382815</v>
      </c>
      <c r="R1729" s="106">
        <f t="shared" si="1249"/>
        <v>1.30894008</v>
      </c>
      <c r="S1729" s="106">
        <f t="shared" si="1234"/>
        <v>334.48513692</v>
      </c>
      <c r="T1729" s="106">
        <f t="shared" si="1235"/>
        <v>22.451954060170856</v>
      </c>
      <c r="U1729" s="106">
        <f t="shared" si="1236"/>
        <v>64.702708141489111</v>
      </c>
      <c r="V1729" s="106">
        <f t="shared" si="1237"/>
        <v>342.69358414165993</v>
      </c>
      <c r="W1729" s="19">
        <f t="shared" si="1253"/>
        <v>0</v>
      </c>
      <c r="X1729" s="2">
        <f t="shared" si="1238"/>
        <v>0</v>
      </c>
      <c r="Y1729" s="4">
        <f t="shared" si="1239"/>
        <v>0</v>
      </c>
      <c r="Z1729" s="106">
        <f t="shared" si="1263"/>
        <v>0</v>
      </c>
      <c r="AA1729" s="114">
        <f t="shared" si="1250"/>
        <v>0.05</v>
      </c>
      <c r="AB1729" s="112">
        <f t="shared" si="1240"/>
        <v>7</v>
      </c>
      <c r="AC1729" s="178">
        <f t="shared" si="1256"/>
        <v>31</v>
      </c>
      <c r="AD1729" s="11">
        <f t="shared" si="1251"/>
        <v>1.000918516</v>
      </c>
      <c r="AE1729" s="106">
        <f t="shared" si="1264"/>
        <v>0.30722994999999997</v>
      </c>
      <c r="AF1729" s="106">
        <f t="shared" si="1241"/>
        <v>0.31476954000000001</v>
      </c>
      <c r="AG1729" s="106">
        <f t="shared" si="1242"/>
        <v>0</v>
      </c>
      <c r="AH1729" s="115" t="str">
        <f t="shared" si="1258"/>
        <v>A+J=</v>
      </c>
      <c r="AI1729" s="116">
        <f t="shared" si="1252"/>
        <v>45894</v>
      </c>
      <c r="AJ1729" s="10"/>
      <c r="AK1729" s="1"/>
      <c r="AL1729" s="10"/>
      <c r="AM1729" s="1"/>
      <c r="AN1729" s="1"/>
      <c r="AO1729" s="3"/>
      <c r="AP1729" s="3"/>
      <c r="AQ1729" s="4"/>
      <c r="AR1729" s="4"/>
      <c r="AS1729" s="4"/>
      <c r="AT1729" s="4"/>
      <c r="AU1729" s="4"/>
      <c r="AV1729" s="4"/>
      <c r="AW1729" s="1"/>
      <c r="AX1729" s="1"/>
      <c r="AY1729" s="1"/>
      <c r="AZ1729" s="1"/>
      <c r="BA1729" s="1"/>
      <c r="BB1729" s="1"/>
      <c r="BC1729" s="1"/>
      <c r="BD1729" s="1"/>
      <c r="BE1729" s="1"/>
      <c r="BG1729" s="1"/>
      <c r="BH1729" s="1"/>
    </row>
    <row r="1730" spans="1:60" ht="15" customHeight="1" x14ac:dyDescent="0.25">
      <c r="A1730" s="105">
        <f t="shared" si="1243"/>
        <v>45871</v>
      </c>
      <c r="B1730" s="106">
        <f t="shared" si="1230"/>
        <v>343.08685091168121</v>
      </c>
      <c r="C1730" s="2">
        <f t="shared" si="1244"/>
        <v>255.53892193999999</v>
      </c>
      <c r="D1730" s="2">
        <f t="shared" si="1245"/>
        <v>72.67413817000002</v>
      </c>
      <c r="E1730" s="106">
        <f t="shared" si="1231"/>
        <v>182.86478376999997</v>
      </c>
      <c r="F1730" s="21">
        <f t="shared" si="1246"/>
        <v>7245.38</v>
      </c>
      <c r="G1730" s="108">
        <f t="shared" si="1247"/>
        <v>7275.81</v>
      </c>
      <c r="H1730" s="109">
        <f t="shared" si="1259"/>
        <v>45834</v>
      </c>
      <c r="I1730" s="109">
        <f t="shared" si="1254"/>
        <v>45864</v>
      </c>
      <c r="J1730" s="110">
        <f t="shared" si="1232"/>
        <v>4.1999177406844002E-3</v>
      </c>
      <c r="K1730" s="117">
        <f t="shared" si="1255"/>
        <v>45894</v>
      </c>
      <c r="L1730" s="178">
        <f t="shared" si="1257"/>
        <v>31</v>
      </c>
      <c r="M1730" s="178">
        <f t="shared" si="1262"/>
        <v>8</v>
      </c>
      <c r="N1730" s="106">
        <f t="shared" si="1233"/>
        <v>1.0010821599999999</v>
      </c>
      <c r="O1730" s="111">
        <f t="shared" si="1261"/>
        <v>1.0041999100000001</v>
      </c>
      <c r="P1730" s="111">
        <f t="shared" si="1248"/>
        <v>1.3525475207056186</v>
      </c>
      <c r="Q1730" s="106">
        <f t="shared" si="1260"/>
        <v>1.35401119</v>
      </c>
      <c r="R1730" s="106">
        <f t="shared" si="1249"/>
        <v>1.30894008</v>
      </c>
      <c r="S1730" s="106">
        <f t="shared" si="1234"/>
        <v>334.48513692</v>
      </c>
      <c r="T1730" s="106">
        <f t="shared" si="1235"/>
        <v>22.451954060170856</v>
      </c>
      <c r="U1730" s="106">
        <f t="shared" si="1236"/>
        <v>64.736179711510388</v>
      </c>
      <c r="V1730" s="106">
        <f t="shared" si="1237"/>
        <v>342.7270557116812</v>
      </c>
      <c r="W1730" s="19">
        <f t="shared" si="1253"/>
        <v>0</v>
      </c>
      <c r="X1730" s="2">
        <f t="shared" si="1238"/>
        <v>0</v>
      </c>
      <c r="Y1730" s="4">
        <f t="shared" si="1239"/>
        <v>0</v>
      </c>
      <c r="Z1730" s="106">
        <f t="shared" si="1263"/>
        <v>0</v>
      </c>
      <c r="AA1730" s="114">
        <f t="shared" si="1250"/>
        <v>0.05</v>
      </c>
      <c r="AB1730" s="112">
        <f t="shared" si="1240"/>
        <v>8</v>
      </c>
      <c r="AC1730" s="178">
        <f t="shared" si="1256"/>
        <v>31</v>
      </c>
      <c r="AD1730" s="11">
        <f t="shared" si="1251"/>
        <v>1.001049801</v>
      </c>
      <c r="AE1730" s="106">
        <f t="shared" si="1264"/>
        <v>0.35114283000000002</v>
      </c>
      <c r="AF1730" s="106">
        <f t="shared" si="1241"/>
        <v>0.35979519999999998</v>
      </c>
      <c r="AG1730" s="106">
        <f t="shared" si="1242"/>
        <v>0</v>
      </c>
      <c r="AH1730" s="115" t="str">
        <f t="shared" si="1258"/>
        <v>A+J=</v>
      </c>
      <c r="AI1730" s="116">
        <f t="shared" si="1252"/>
        <v>45894</v>
      </c>
      <c r="AJ1730" s="10"/>
      <c r="AK1730" s="1"/>
      <c r="AL1730" s="10"/>
      <c r="AM1730" s="1"/>
      <c r="AN1730" s="1"/>
      <c r="AO1730" s="3"/>
      <c r="AP1730" s="3"/>
      <c r="AQ1730" s="4"/>
      <c r="AR1730" s="4"/>
      <c r="AS1730" s="4"/>
      <c r="AT1730" s="4"/>
      <c r="AU1730" s="4"/>
      <c r="AV1730" s="4"/>
      <c r="AW1730" s="1"/>
      <c r="AX1730" s="1"/>
      <c r="AY1730" s="1"/>
      <c r="AZ1730" s="1"/>
      <c r="BA1730" s="1"/>
      <c r="BB1730" s="1"/>
      <c r="BC1730" s="1"/>
      <c r="BD1730" s="1"/>
      <c r="BE1730" s="1"/>
      <c r="BG1730" s="1"/>
      <c r="BH1730" s="1"/>
    </row>
    <row r="1731" spans="1:60" ht="15" customHeight="1" x14ac:dyDescent="0.25">
      <c r="A1731" s="105">
        <f t="shared" si="1243"/>
        <v>45872</v>
      </c>
      <c r="B1731" s="106">
        <f t="shared" si="1230"/>
        <v>343.16536859764602</v>
      </c>
      <c r="C1731" s="2">
        <f t="shared" si="1244"/>
        <v>255.53892193999999</v>
      </c>
      <c r="D1731" s="2">
        <f t="shared" si="1245"/>
        <v>72.67413817000002</v>
      </c>
      <c r="E1731" s="106">
        <f t="shared" si="1231"/>
        <v>182.86478376999997</v>
      </c>
      <c r="F1731" s="21">
        <f t="shared" si="1246"/>
        <v>7245.38</v>
      </c>
      <c r="G1731" s="108">
        <f t="shared" si="1247"/>
        <v>7275.81</v>
      </c>
      <c r="H1731" s="109">
        <f t="shared" si="1259"/>
        <v>45834</v>
      </c>
      <c r="I1731" s="109">
        <f t="shared" si="1254"/>
        <v>45864</v>
      </c>
      <c r="J1731" s="110">
        <f t="shared" si="1232"/>
        <v>4.1999177406844002E-3</v>
      </c>
      <c r="K1731" s="117">
        <f t="shared" si="1255"/>
        <v>45894</v>
      </c>
      <c r="L1731" s="178">
        <f t="shared" si="1257"/>
        <v>31</v>
      </c>
      <c r="M1731" s="178">
        <f t="shared" si="1262"/>
        <v>9</v>
      </c>
      <c r="N1731" s="106">
        <f t="shared" si="1233"/>
        <v>1.00121751</v>
      </c>
      <c r="O1731" s="111">
        <f t="shared" si="1261"/>
        <v>1.0041999100000001</v>
      </c>
      <c r="P1731" s="111">
        <f t="shared" si="1248"/>
        <v>1.3525475207056186</v>
      </c>
      <c r="Q1731" s="106">
        <f t="shared" si="1260"/>
        <v>1.3541942600000001</v>
      </c>
      <c r="R1731" s="106">
        <f t="shared" si="1249"/>
        <v>1.30894008</v>
      </c>
      <c r="S1731" s="106">
        <f t="shared" si="1234"/>
        <v>334.48513692</v>
      </c>
      <c r="T1731" s="106">
        <f t="shared" si="1235"/>
        <v>22.451954060170856</v>
      </c>
      <c r="U1731" s="106">
        <f t="shared" si="1236"/>
        <v>64.769656767475169</v>
      </c>
      <c r="V1731" s="106">
        <f t="shared" si="1237"/>
        <v>342.760532767646</v>
      </c>
      <c r="W1731" s="19">
        <f t="shared" si="1253"/>
        <v>0</v>
      </c>
      <c r="X1731" s="2">
        <f t="shared" si="1238"/>
        <v>0</v>
      </c>
      <c r="Y1731" s="4">
        <f t="shared" si="1239"/>
        <v>0</v>
      </c>
      <c r="Z1731" s="106">
        <f t="shared" si="1263"/>
        <v>0</v>
      </c>
      <c r="AA1731" s="114">
        <f t="shared" si="1250"/>
        <v>0.05</v>
      </c>
      <c r="AB1731" s="112">
        <f t="shared" si="1240"/>
        <v>9</v>
      </c>
      <c r="AC1731" s="178">
        <f t="shared" si="1256"/>
        <v>31</v>
      </c>
      <c r="AD1731" s="11">
        <f t="shared" si="1251"/>
        <v>1.001181104</v>
      </c>
      <c r="AE1731" s="106">
        <f t="shared" si="1264"/>
        <v>0.39506173</v>
      </c>
      <c r="AF1731" s="106">
        <f t="shared" si="1241"/>
        <v>0.40483583000000001</v>
      </c>
      <c r="AG1731" s="106">
        <f t="shared" si="1242"/>
        <v>0</v>
      </c>
      <c r="AH1731" s="115" t="str">
        <f t="shared" si="1258"/>
        <v>A+J=</v>
      </c>
      <c r="AI1731" s="116">
        <f t="shared" si="1252"/>
        <v>45894</v>
      </c>
      <c r="AJ1731" s="10"/>
      <c r="AK1731" s="1"/>
      <c r="AL1731" s="10"/>
      <c r="AM1731" s="1"/>
      <c r="AN1731" s="1"/>
      <c r="AO1731" s="3"/>
      <c r="AP1731" s="3"/>
      <c r="AQ1731" s="4"/>
      <c r="AR1731" s="4"/>
      <c r="AS1731" s="4"/>
      <c r="AT1731" s="4"/>
      <c r="AU1731" s="4"/>
      <c r="AV1731" s="4"/>
      <c r="AW1731" s="1"/>
      <c r="AX1731" s="1"/>
      <c r="AY1731" s="1"/>
      <c r="AZ1731" s="1"/>
      <c r="BA1731" s="1"/>
      <c r="BB1731" s="1"/>
      <c r="BC1731" s="1"/>
      <c r="BD1731" s="1"/>
      <c r="BE1731" s="1"/>
      <c r="BG1731" s="1"/>
      <c r="BH1731" s="1"/>
    </row>
    <row r="1732" spans="1:60" ht="15" customHeight="1" x14ac:dyDescent="0.25">
      <c r="A1732" s="105">
        <f t="shared" si="1243"/>
        <v>45873</v>
      </c>
      <c r="B1732" s="106">
        <f t="shared" si="1230"/>
        <v>343.24390457090641</v>
      </c>
      <c r="C1732" s="2">
        <f t="shared" si="1244"/>
        <v>255.53892193999999</v>
      </c>
      <c r="D1732" s="2">
        <f t="shared" si="1245"/>
        <v>72.67413817000002</v>
      </c>
      <c r="E1732" s="106">
        <f t="shared" si="1231"/>
        <v>182.86478376999997</v>
      </c>
      <c r="F1732" s="21">
        <f t="shared" si="1246"/>
        <v>7245.38</v>
      </c>
      <c r="G1732" s="108">
        <f t="shared" si="1247"/>
        <v>7275.81</v>
      </c>
      <c r="H1732" s="109">
        <f t="shared" si="1259"/>
        <v>45834</v>
      </c>
      <c r="I1732" s="109">
        <f t="shared" si="1254"/>
        <v>45864</v>
      </c>
      <c r="J1732" s="110">
        <f t="shared" si="1232"/>
        <v>4.1999177406844002E-3</v>
      </c>
      <c r="K1732" s="117">
        <f t="shared" si="1255"/>
        <v>45894</v>
      </c>
      <c r="L1732" s="178">
        <f t="shared" si="1257"/>
        <v>31</v>
      </c>
      <c r="M1732" s="178">
        <f t="shared" si="1262"/>
        <v>10</v>
      </c>
      <c r="N1732" s="106">
        <f t="shared" si="1233"/>
        <v>1.00135288</v>
      </c>
      <c r="O1732" s="111">
        <f t="shared" si="1261"/>
        <v>1.0041999100000001</v>
      </c>
      <c r="P1732" s="111">
        <f t="shared" si="1248"/>
        <v>1.3525475207056186</v>
      </c>
      <c r="Q1732" s="106">
        <f t="shared" si="1260"/>
        <v>1.35437735</v>
      </c>
      <c r="R1732" s="106">
        <f t="shared" si="1249"/>
        <v>1.30894008</v>
      </c>
      <c r="S1732" s="106">
        <f t="shared" si="1234"/>
        <v>334.48513692</v>
      </c>
      <c r="T1732" s="106">
        <f t="shared" si="1235"/>
        <v>22.451954060170856</v>
      </c>
      <c r="U1732" s="106">
        <f t="shared" si="1236"/>
        <v>64.8031374807356</v>
      </c>
      <c r="V1732" s="106">
        <f t="shared" si="1237"/>
        <v>342.79401348090641</v>
      </c>
      <c r="W1732" s="19">
        <f t="shared" si="1253"/>
        <v>0</v>
      </c>
      <c r="X1732" s="2">
        <f t="shared" si="1238"/>
        <v>0</v>
      </c>
      <c r="Y1732" s="4">
        <f t="shared" si="1239"/>
        <v>0</v>
      </c>
      <c r="Z1732" s="106">
        <f t="shared" si="1263"/>
        <v>0</v>
      </c>
      <c r="AA1732" s="114">
        <f t="shared" si="1250"/>
        <v>0.05</v>
      </c>
      <c r="AB1732" s="112">
        <f t="shared" si="1240"/>
        <v>10</v>
      </c>
      <c r="AC1732" s="178">
        <f t="shared" si="1256"/>
        <v>31</v>
      </c>
      <c r="AD1732" s="11">
        <f t="shared" si="1251"/>
        <v>1.001312424</v>
      </c>
      <c r="AE1732" s="106">
        <f t="shared" si="1264"/>
        <v>0.43898631999999999</v>
      </c>
      <c r="AF1732" s="106">
        <f t="shared" si="1241"/>
        <v>0.44989108999999999</v>
      </c>
      <c r="AG1732" s="106">
        <f t="shared" si="1242"/>
        <v>0</v>
      </c>
      <c r="AH1732" s="115" t="str">
        <f t="shared" si="1258"/>
        <v>A+J=</v>
      </c>
      <c r="AI1732" s="116">
        <f t="shared" si="1252"/>
        <v>45894</v>
      </c>
      <c r="AJ1732" s="10"/>
      <c r="AK1732" s="1"/>
      <c r="AL1732" s="10"/>
      <c r="AM1732" s="1"/>
      <c r="AN1732" s="1"/>
      <c r="AO1732" s="3"/>
      <c r="AP1732" s="3"/>
      <c r="AQ1732" s="4"/>
      <c r="AR1732" s="4"/>
      <c r="AS1732" s="4"/>
      <c r="AT1732" s="4"/>
      <c r="AU1732" s="4"/>
      <c r="AV1732" s="4"/>
      <c r="AW1732" s="1"/>
      <c r="AX1732" s="1"/>
      <c r="AY1732" s="1"/>
      <c r="AZ1732" s="1"/>
      <c r="BA1732" s="1"/>
      <c r="BB1732" s="1"/>
      <c r="BC1732" s="1"/>
      <c r="BD1732" s="1"/>
      <c r="BE1732" s="1"/>
      <c r="BG1732" s="1"/>
      <c r="BH1732" s="1"/>
    </row>
    <row r="1733" spans="1:60" ht="15" customHeight="1" x14ac:dyDescent="0.25">
      <c r="A1733" s="105">
        <f t="shared" si="1243"/>
        <v>45874</v>
      </c>
      <c r="B1733" s="106">
        <f t="shared" si="1230"/>
        <v>343.32246065011043</v>
      </c>
      <c r="C1733" s="2">
        <f t="shared" si="1244"/>
        <v>255.53892193999999</v>
      </c>
      <c r="D1733" s="2">
        <f t="shared" si="1245"/>
        <v>72.67413817000002</v>
      </c>
      <c r="E1733" s="106">
        <f t="shared" si="1231"/>
        <v>182.86478376999997</v>
      </c>
      <c r="F1733" s="21">
        <f t="shared" si="1246"/>
        <v>7245.38</v>
      </c>
      <c r="G1733" s="108">
        <f t="shared" si="1247"/>
        <v>7275.81</v>
      </c>
      <c r="H1733" s="109">
        <f t="shared" si="1259"/>
        <v>45834</v>
      </c>
      <c r="I1733" s="109">
        <f t="shared" si="1254"/>
        <v>45864</v>
      </c>
      <c r="J1733" s="110">
        <f t="shared" si="1232"/>
        <v>4.1999177406844002E-3</v>
      </c>
      <c r="K1733" s="117">
        <f t="shared" si="1255"/>
        <v>45894</v>
      </c>
      <c r="L1733" s="178">
        <f t="shared" si="1257"/>
        <v>31</v>
      </c>
      <c r="M1733" s="178">
        <f t="shared" si="1262"/>
        <v>11</v>
      </c>
      <c r="N1733" s="106">
        <f t="shared" si="1233"/>
        <v>1.0014882700000001</v>
      </c>
      <c r="O1733" s="111">
        <f t="shared" si="1261"/>
        <v>1.0041999100000001</v>
      </c>
      <c r="P1733" s="111">
        <f t="shared" si="1248"/>
        <v>1.3525475207056186</v>
      </c>
      <c r="Q1733" s="106">
        <f t="shared" si="1260"/>
        <v>1.35456047</v>
      </c>
      <c r="R1733" s="106">
        <f t="shared" si="1249"/>
        <v>1.30894008</v>
      </c>
      <c r="S1733" s="106">
        <f t="shared" si="1234"/>
        <v>334.48513692</v>
      </c>
      <c r="T1733" s="106">
        <f t="shared" si="1235"/>
        <v>22.451954060170856</v>
      </c>
      <c r="U1733" s="106">
        <f t="shared" si="1236"/>
        <v>64.836623679939564</v>
      </c>
      <c r="V1733" s="106">
        <f t="shared" si="1237"/>
        <v>342.82749968011041</v>
      </c>
      <c r="W1733" s="19">
        <f t="shared" si="1253"/>
        <v>0</v>
      </c>
      <c r="X1733" s="2">
        <f t="shared" si="1238"/>
        <v>0</v>
      </c>
      <c r="Y1733" s="4">
        <f t="shared" si="1239"/>
        <v>0</v>
      </c>
      <c r="Z1733" s="106">
        <f t="shared" si="1263"/>
        <v>0</v>
      </c>
      <c r="AA1733" s="114">
        <f t="shared" si="1250"/>
        <v>0.05</v>
      </c>
      <c r="AB1733" s="112">
        <f t="shared" si="1240"/>
        <v>11</v>
      </c>
      <c r="AC1733" s="178">
        <f t="shared" si="1256"/>
        <v>31</v>
      </c>
      <c r="AD1733" s="11">
        <f t="shared" si="1251"/>
        <v>1.001443761</v>
      </c>
      <c r="AE1733" s="106">
        <f t="shared" si="1264"/>
        <v>0.48291658999999998</v>
      </c>
      <c r="AF1733" s="106">
        <f t="shared" si="1241"/>
        <v>0.49496097</v>
      </c>
      <c r="AG1733" s="106">
        <f t="shared" si="1242"/>
        <v>0</v>
      </c>
      <c r="AH1733" s="115" t="str">
        <f t="shared" si="1258"/>
        <v>A+J=</v>
      </c>
      <c r="AI1733" s="116">
        <f t="shared" si="1252"/>
        <v>45894</v>
      </c>
      <c r="AJ1733" s="10"/>
      <c r="AK1733" s="1"/>
      <c r="AL1733" s="10"/>
      <c r="AM1733" s="1"/>
      <c r="AN1733" s="1"/>
      <c r="AO1733" s="3"/>
      <c r="AP1733" s="3"/>
      <c r="AQ1733" s="4"/>
      <c r="AR1733" s="4"/>
      <c r="AS1733" s="4"/>
      <c r="AT1733" s="4"/>
      <c r="AU1733" s="4"/>
      <c r="AV1733" s="4"/>
      <c r="AW1733" s="1"/>
      <c r="AX1733" s="1"/>
      <c r="AY1733" s="1"/>
      <c r="AZ1733" s="1"/>
      <c r="BA1733" s="1"/>
      <c r="BB1733" s="1"/>
      <c r="BC1733" s="1"/>
      <c r="BD1733" s="1"/>
      <c r="BE1733" s="1"/>
      <c r="BG1733" s="1"/>
      <c r="BH1733" s="1"/>
    </row>
    <row r="1734" spans="1:60" ht="15" customHeight="1" x14ac:dyDescent="0.25">
      <c r="A1734" s="105">
        <f t="shared" si="1243"/>
        <v>45875</v>
      </c>
      <c r="B1734" s="106">
        <f t="shared" si="1230"/>
        <v>343.40103685525787</v>
      </c>
      <c r="C1734" s="2">
        <f t="shared" si="1244"/>
        <v>255.53892193999999</v>
      </c>
      <c r="D1734" s="2">
        <f t="shared" si="1245"/>
        <v>72.67413817000002</v>
      </c>
      <c r="E1734" s="106">
        <f t="shared" si="1231"/>
        <v>182.86478376999997</v>
      </c>
      <c r="F1734" s="21">
        <f t="shared" si="1246"/>
        <v>7245.38</v>
      </c>
      <c r="G1734" s="108">
        <f t="shared" si="1247"/>
        <v>7275.81</v>
      </c>
      <c r="H1734" s="109">
        <f t="shared" si="1259"/>
        <v>45834</v>
      </c>
      <c r="I1734" s="109">
        <f t="shared" si="1254"/>
        <v>45864</v>
      </c>
      <c r="J1734" s="110">
        <f t="shared" si="1232"/>
        <v>4.1999177406844002E-3</v>
      </c>
      <c r="K1734" s="117">
        <f t="shared" si="1255"/>
        <v>45894</v>
      </c>
      <c r="L1734" s="178">
        <f t="shared" si="1257"/>
        <v>31</v>
      </c>
      <c r="M1734" s="178">
        <f t="shared" si="1262"/>
        <v>12</v>
      </c>
      <c r="N1734" s="106">
        <f t="shared" si="1233"/>
        <v>1.00162368</v>
      </c>
      <c r="O1734" s="111">
        <f t="shared" si="1261"/>
        <v>1.0041999100000001</v>
      </c>
      <c r="P1734" s="111">
        <f t="shared" si="1248"/>
        <v>1.3525475207056186</v>
      </c>
      <c r="Q1734" s="106">
        <f t="shared" si="1260"/>
        <v>1.35474362</v>
      </c>
      <c r="R1734" s="106">
        <f t="shared" si="1249"/>
        <v>1.30894008</v>
      </c>
      <c r="S1734" s="106">
        <f t="shared" si="1234"/>
        <v>334.48513692</v>
      </c>
      <c r="T1734" s="106">
        <f t="shared" si="1235"/>
        <v>22.451954060170856</v>
      </c>
      <c r="U1734" s="106">
        <f t="shared" si="1236"/>
        <v>64.870115365087045</v>
      </c>
      <c r="V1734" s="106">
        <f t="shared" si="1237"/>
        <v>342.86099136525786</v>
      </c>
      <c r="W1734" s="19">
        <f t="shared" si="1253"/>
        <v>0</v>
      </c>
      <c r="X1734" s="2">
        <f t="shared" si="1238"/>
        <v>0</v>
      </c>
      <c r="Y1734" s="4">
        <f t="shared" si="1239"/>
        <v>0</v>
      </c>
      <c r="Z1734" s="106">
        <f t="shared" si="1263"/>
        <v>0</v>
      </c>
      <c r="AA1734" s="114">
        <f t="shared" si="1250"/>
        <v>0.05</v>
      </c>
      <c r="AB1734" s="112">
        <f t="shared" si="1240"/>
        <v>12</v>
      </c>
      <c r="AC1734" s="178">
        <f t="shared" si="1256"/>
        <v>31</v>
      </c>
      <c r="AD1734" s="11">
        <f t="shared" si="1251"/>
        <v>1.0015751150000001</v>
      </c>
      <c r="AE1734" s="106">
        <f t="shared" si="1264"/>
        <v>0.52685254999999998</v>
      </c>
      <c r="AF1734" s="106">
        <f t="shared" si="1241"/>
        <v>0.54004549000000002</v>
      </c>
      <c r="AG1734" s="106">
        <f t="shared" si="1242"/>
        <v>0</v>
      </c>
      <c r="AH1734" s="115" t="str">
        <f t="shared" si="1258"/>
        <v>A+J=</v>
      </c>
      <c r="AI1734" s="116">
        <f t="shared" si="1252"/>
        <v>45894</v>
      </c>
      <c r="AJ1734" s="10"/>
      <c r="AK1734" s="1"/>
      <c r="AL1734" s="10"/>
      <c r="AM1734" s="1"/>
      <c r="AN1734" s="1"/>
      <c r="AO1734" s="3"/>
      <c r="AP1734" s="3"/>
      <c r="AQ1734" s="4"/>
      <c r="AR1734" s="4"/>
      <c r="AS1734" s="4"/>
      <c r="AT1734" s="4"/>
      <c r="AU1734" s="4"/>
      <c r="AV1734" s="4"/>
      <c r="AW1734" s="1"/>
      <c r="AX1734" s="1"/>
      <c r="AY1734" s="1"/>
      <c r="AZ1734" s="1"/>
      <c r="BA1734" s="1"/>
      <c r="BB1734" s="1"/>
      <c r="BC1734" s="1"/>
      <c r="BD1734" s="1"/>
      <c r="BE1734" s="1"/>
      <c r="BG1734" s="1"/>
      <c r="BH1734" s="1"/>
    </row>
    <row r="1735" spans="1:60" ht="15" customHeight="1" x14ac:dyDescent="0.25">
      <c r="A1735" s="105">
        <f t="shared" si="1243"/>
        <v>45876</v>
      </c>
      <c r="B1735" s="106">
        <f t="shared" si="1230"/>
        <v>343.47963351634888</v>
      </c>
      <c r="C1735" s="2">
        <f t="shared" si="1244"/>
        <v>255.53892193999999</v>
      </c>
      <c r="D1735" s="2">
        <f t="shared" si="1245"/>
        <v>72.67413817000002</v>
      </c>
      <c r="E1735" s="106">
        <f t="shared" si="1231"/>
        <v>182.86478376999997</v>
      </c>
      <c r="F1735" s="21">
        <f t="shared" si="1246"/>
        <v>7245.38</v>
      </c>
      <c r="G1735" s="108">
        <f t="shared" si="1247"/>
        <v>7275.81</v>
      </c>
      <c r="H1735" s="109">
        <f t="shared" si="1259"/>
        <v>45834</v>
      </c>
      <c r="I1735" s="109">
        <f t="shared" si="1254"/>
        <v>45864</v>
      </c>
      <c r="J1735" s="110">
        <f t="shared" si="1232"/>
        <v>4.1999177406844002E-3</v>
      </c>
      <c r="K1735" s="117">
        <f t="shared" si="1255"/>
        <v>45894</v>
      </c>
      <c r="L1735" s="178">
        <f t="shared" si="1257"/>
        <v>31</v>
      </c>
      <c r="M1735" s="178">
        <f t="shared" si="1262"/>
        <v>13</v>
      </c>
      <c r="N1735" s="106">
        <f t="shared" si="1233"/>
        <v>1.0017591100000001</v>
      </c>
      <c r="O1735" s="111">
        <f t="shared" si="1261"/>
        <v>1.0041999100000001</v>
      </c>
      <c r="P1735" s="111">
        <f t="shared" si="1248"/>
        <v>1.3525475207056186</v>
      </c>
      <c r="Q1735" s="106">
        <f t="shared" si="1260"/>
        <v>1.3549268000000001</v>
      </c>
      <c r="R1735" s="106">
        <f t="shared" si="1249"/>
        <v>1.30894008</v>
      </c>
      <c r="S1735" s="106">
        <f t="shared" si="1234"/>
        <v>334.48513692</v>
      </c>
      <c r="T1735" s="106">
        <f t="shared" si="1235"/>
        <v>22.451954060170856</v>
      </c>
      <c r="U1735" s="106">
        <f t="shared" si="1236"/>
        <v>64.903612536178045</v>
      </c>
      <c r="V1735" s="106">
        <f t="shared" si="1237"/>
        <v>342.89448853634889</v>
      </c>
      <c r="W1735" s="19">
        <f t="shared" si="1253"/>
        <v>0</v>
      </c>
      <c r="X1735" s="2">
        <f t="shared" si="1238"/>
        <v>0</v>
      </c>
      <c r="Y1735" s="4">
        <f t="shared" si="1239"/>
        <v>0</v>
      </c>
      <c r="Z1735" s="106">
        <f t="shared" si="1263"/>
        <v>0</v>
      </c>
      <c r="AA1735" s="114">
        <f t="shared" si="1250"/>
        <v>0.05</v>
      </c>
      <c r="AB1735" s="112">
        <f t="shared" si="1240"/>
        <v>13</v>
      </c>
      <c r="AC1735" s="178">
        <f t="shared" si="1256"/>
        <v>31</v>
      </c>
      <c r="AD1735" s="11">
        <f t="shared" si="1251"/>
        <v>1.0017064870000001</v>
      </c>
      <c r="AE1735" s="106">
        <f t="shared" si="1264"/>
        <v>0.57079453000000002</v>
      </c>
      <c r="AF1735" s="106">
        <f t="shared" si="1241"/>
        <v>0.58514498000000004</v>
      </c>
      <c r="AG1735" s="106">
        <f t="shared" si="1242"/>
        <v>0</v>
      </c>
      <c r="AH1735" s="115" t="str">
        <f t="shared" si="1258"/>
        <v>A+J=</v>
      </c>
      <c r="AI1735" s="116">
        <f t="shared" si="1252"/>
        <v>45894</v>
      </c>
      <c r="AJ1735" s="10"/>
      <c r="AK1735" s="1"/>
      <c r="AL1735" s="10"/>
      <c r="AM1735" s="1"/>
      <c r="AN1735" s="1"/>
      <c r="AO1735" s="3"/>
      <c r="AP1735" s="3"/>
      <c r="AQ1735" s="4"/>
      <c r="AR1735" s="4"/>
      <c r="AS1735" s="4"/>
      <c r="AT1735" s="4"/>
      <c r="AU1735" s="4"/>
      <c r="AV1735" s="4"/>
      <c r="AW1735" s="1"/>
      <c r="AX1735" s="1"/>
      <c r="AY1735" s="1"/>
      <c r="AZ1735" s="1"/>
      <c r="BA1735" s="1"/>
      <c r="BB1735" s="1"/>
      <c r="BC1735" s="1"/>
      <c r="BD1735" s="1"/>
      <c r="BE1735" s="1"/>
      <c r="BG1735" s="1"/>
      <c r="BH1735" s="1"/>
    </row>
    <row r="1736" spans="1:60" ht="15" customHeight="1" x14ac:dyDescent="0.25">
      <c r="A1736" s="105">
        <f t="shared" si="1243"/>
        <v>45877</v>
      </c>
      <c r="B1736" s="106">
        <f t="shared" si="1230"/>
        <v>343.5582448174398</v>
      </c>
      <c r="C1736" s="2">
        <f t="shared" si="1244"/>
        <v>255.53892193999999</v>
      </c>
      <c r="D1736" s="2">
        <f t="shared" si="1245"/>
        <v>72.67413817000002</v>
      </c>
      <c r="E1736" s="106">
        <f t="shared" si="1231"/>
        <v>182.86478376999997</v>
      </c>
      <c r="F1736" s="21">
        <f t="shared" si="1246"/>
        <v>7245.38</v>
      </c>
      <c r="G1736" s="108">
        <f t="shared" si="1247"/>
        <v>7275.81</v>
      </c>
      <c r="H1736" s="109">
        <f t="shared" si="1259"/>
        <v>45834</v>
      </c>
      <c r="I1736" s="109">
        <f t="shared" si="1254"/>
        <v>45864</v>
      </c>
      <c r="J1736" s="110">
        <f t="shared" si="1232"/>
        <v>4.1999177406844002E-3</v>
      </c>
      <c r="K1736" s="117">
        <f t="shared" si="1255"/>
        <v>45894</v>
      </c>
      <c r="L1736" s="178">
        <f t="shared" si="1257"/>
        <v>31</v>
      </c>
      <c r="M1736" s="178">
        <f t="shared" si="1262"/>
        <v>14</v>
      </c>
      <c r="N1736" s="106">
        <f t="shared" si="1233"/>
        <v>1.0018945500000001</v>
      </c>
      <c r="O1736" s="111">
        <f t="shared" si="1261"/>
        <v>1.0041999100000001</v>
      </c>
      <c r="P1736" s="111">
        <f t="shared" si="1248"/>
        <v>1.3525475207056186</v>
      </c>
      <c r="Q1736" s="106">
        <f t="shared" si="1260"/>
        <v>1.3551099799999999</v>
      </c>
      <c r="R1736" s="106">
        <f t="shared" si="1249"/>
        <v>1.30894008</v>
      </c>
      <c r="S1736" s="106">
        <f t="shared" si="1234"/>
        <v>334.48513692</v>
      </c>
      <c r="T1736" s="106">
        <f t="shared" si="1235"/>
        <v>22.451954060170856</v>
      </c>
      <c r="U1736" s="106">
        <f t="shared" si="1236"/>
        <v>64.937109707269002</v>
      </c>
      <c r="V1736" s="106">
        <f t="shared" si="1237"/>
        <v>342.9279857074398</v>
      </c>
      <c r="W1736" s="19">
        <f t="shared" si="1253"/>
        <v>0</v>
      </c>
      <c r="X1736" s="2">
        <f t="shared" si="1238"/>
        <v>0</v>
      </c>
      <c r="Y1736" s="4">
        <f t="shared" si="1239"/>
        <v>0</v>
      </c>
      <c r="Z1736" s="106">
        <f t="shared" si="1263"/>
        <v>0</v>
      </c>
      <c r="AA1736" s="114">
        <f t="shared" si="1250"/>
        <v>0.05</v>
      </c>
      <c r="AB1736" s="112">
        <f t="shared" si="1240"/>
        <v>14</v>
      </c>
      <c r="AC1736" s="178">
        <f t="shared" si="1256"/>
        <v>31</v>
      </c>
      <c r="AD1736" s="11">
        <f t="shared" si="1251"/>
        <v>1.001837876</v>
      </c>
      <c r="AE1736" s="106">
        <f t="shared" si="1264"/>
        <v>0.61474220000000002</v>
      </c>
      <c r="AF1736" s="106">
        <f t="shared" si="1241"/>
        <v>0.63025911000000001</v>
      </c>
      <c r="AG1736" s="106">
        <f t="shared" si="1242"/>
        <v>0</v>
      </c>
      <c r="AH1736" s="115" t="str">
        <f t="shared" si="1258"/>
        <v>A+J=</v>
      </c>
      <c r="AI1736" s="116">
        <f t="shared" si="1252"/>
        <v>45894</v>
      </c>
      <c r="AJ1736" s="10"/>
      <c r="AK1736" s="1"/>
      <c r="AL1736" s="10"/>
      <c r="AM1736" s="1"/>
      <c r="AN1736" s="1"/>
      <c r="AO1736" s="3"/>
      <c r="AP1736" s="3"/>
      <c r="AQ1736" s="4"/>
      <c r="AR1736" s="4"/>
      <c r="AS1736" s="4"/>
      <c r="AT1736" s="4"/>
      <c r="AU1736" s="4"/>
      <c r="AV1736" s="4"/>
      <c r="AW1736" s="1"/>
      <c r="AX1736" s="1"/>
      <c r="AY1736" s="1"/>
      <c r="AZ1736" s="1"/>
      <c r="BA1736" s="1"/>
      <c r="BB1736" s="1"/>
      <c r="BC1736" s="1"/>
      <c r="BD1736" s="1"/>
      <c r="BE1736" s="1"/>
      <c r="BG1736" s="1"/>
      <c r="BH1736" s="1"/>
    </row>
    <row r="1737" spans="1:60" ht="15" customHeight="1" x14ac:dyDescent="0.25">
      <c r="A1737" s="105">
        <f t="shared" si="1243"/>
        <v>45878</v>
      </c>
      <c r="B1737" s="106">
        <f t="shared" si="1230"/>
        <v>343.63687991177005</v>
      </c>
      <c r="C1737" s="2">
        <f t="shared" si="1244"/>
        <v>255.53892193999999</v>
      </c>
      <c r="D1737" s="2">
        <f t="shared" si="1245"/>
        <v>72.67413817000002</v>
      </c>
      <c r="E1737" s="106">
        <f t="shared" si="1231"/>
        <v>182.86478376999997</v>
      </c>
      <c r="F1737" s="21">
        <f t="shared" si="1246"/>
        <v>7245.38</v>
      </c>
      <c r="G1737" s="108">
        <f t="shared" si="1247"/>
        <v>7275.81</v>
      </c>
      <c r="H1737" s="109">
        <f t="shared" si="1259"/>
        <v>45834</v>
      </c>
      <c r="I1737" s="109">
        <f t="shared" si="1254"/>
        <v>45864</v>
      </c>
      <c r="J1737" s="110">
        <f t="shared" si="1232"/>
        <v>4.1999177406844002E-3</v>
      </c>
      <c r="K1737" s="117">
        <f t="shared" si="1255"/>
        <v>45894</v>
      </c>
      <c r="L1737" s="178">
        <f t="shared" si="1257"/>
        <v>31</v>
      </c>
      <c r="M1737" s="178">
        <f t="shared" si="1262"/>
        <v>15</v>
      </c>
      <c r="N1737" s="106">
        <f t="shared" si="1233"/>
        <v>1.0020300200000001</v>
      </c>
      <c r="O1737" s="111">
        <f t="shared" si="1261"/>
        <v>1.0041999100000001</v>
      </c>
      <c r="P1737" s="111">
        <f t="shared" si="1248"/>
        <v>1.3525475207056186</v>
      </c>
      <c r="Q1737" s="106">
        <f t="shared" si="1260"/>
        <v>1.3552932099999999</v>
      </c>
      <c r="R1737" s="106">
        <f t="shared" si="1249"/>
        <v>1.30894008</v>
      </c>
      <c r="S1737" s="106">
        <f t="shared" si="1234"/>
        <v>334.48513692</v>
      </c>
      <c r="T1737" s="106">
        <f t="shared" si="1235"/>
        <v>22.451954060170856</v>
      </c>
      <c r="U1737" s="106">
        <f t="shared" si="1236"/>
        <v>64.97061602159917</v>
      </c>
      <c r="V1737" s="106">
        <f t="shared" si="1237"/>
        <v>342.96149202177003</v>
      </c>
      <c r="W1737" s="19">
        <f t="shared" si="1253"/>
        <v>0</v>
      </c>
      <c r="X1737" s="2">
        <f t="shared" si="1238"/>
        <v>0</v>
      </c>
      <c r="Y1737" s="4">
        <f t="shared" si="1239"/>
        <v>0</v>
      </c>
      <c r="Z1737" s="106">
        <f t="shared" si="1263"/>
        <v>0</v>
      </c>
      <c r="AA1737" s="114">
        <f t="shared" si="1250"/>
        <v>0.05</v>
      </c>
      <c r="AB1737" s="112">
        <f t="shared" si="1240"/>
        <v>15</v>
      </c>
      <c r="AC1737" s="178">
        <f t="shared" si="1256"/>
        <v>31</v>
      </c>
      <c r="AD1737" s="11">
        <f t="shared" si="1251"/>
        <v>1.0019692819999999</v>
      </c>
      <c r="AE1737" s="106">
        <f t="shared" si="1264"/>
        <v>0.65869555000000002</v>
      </c>
      <c r="AF1737" s="106">
        <f t="shared" si="1241"/>
        <v>0.67538788999999999</v>
      </c>
      <c r="AG1737" s="106">
        <f t="shared" si="1242"/>
        <v>0</v>
      </c>
      <c r="AH1737" s="115" t="str">
        <f t="shared" si="1258"/>
        <v>A+J=</v>
      </c>
      <c r="AI1737" s="116">
        <f t="shared" si="1252"/>
        <v>45894</v>
      </c>
      <c r="AJ1737" s="10"/>
      <c r="AK1737" s="1"/>
      <c r="AL1737" s="10"/>
      <c r="AM1737" s="1"/>
      <c r="AN1737" s="1"/>
      <c r="AO1737" s="3"/>
      <c r="AP1737" s="3"/>
      <c r="AQ1737" s="4"/>
      <c r="AR1737" s="4"/>
      <c r="AS1737" s="4"/>
      <c r="AT1737" s="4"/>
      <c r="AU1737" s="4"/>
      <c r="AV1737" s="4"/>
      <c r="AW1737" s="1"/>
      <c r="AX1737" s="1"/>
      <c r="AY1737" s="1"/>
      <c r="AZ1737" s="1"/>
      <c r="BA1737" s="1"/>
      <c r="BB1737" s="1"/>
      <c r="BC1737" s="1"/>
      <c r="BD1737" s="1"/>
      <c r="BE1737" s="1"/>
      <c r="BG1737" s="1"/>
      <c r="BH1737" s="1"/>
    </row>
    <row r="1738" spans="1:60" ht="15" customHeight="1" x14ac:dyDescent="0.25">
      <c r="A1738" s="105">
        <f t="shared" si="1243"/>
        <v>45879</v>
      </c>
      <c r="B1738" s="106">
        <f t="shared" ref="B1738:B1801" si="1265">(V1738+AF1738)</f>
        <v>343.71553330339589</v>
      </c>
      <c r="C1738" s="2">
        <f t="shared" si="1244"/>
        <v>255.53892193999999</v>
      </c>
      <c r="D1738" s="2">
        <f t="shared" si="1245"/>
        <v>72.67413817000002</v>
      </c>
      <c r="E1738" s="106">
        <f t="shared" ref="E1738:E1801" si="1266">(C1738-D1738)</f>
        <v>182.86478376999997</v>
      </c>
      <c r="F1738" s="21">
        <f t="shared" si="1246"/>
        <v>7245.38</v>
      </c>
      <c r="G1738" s="108">
        <f t="shared" si="1247"/>
        <v>7275.81</v>
      </c>
      <c r="H1738" s="109">
        <f t="shared" si="1259"/>
        <v>45834</v>
      </c>
      <c r="I1738" s="109">
        <f t="shared" si="1254"/>
        <v>45864</v>
      </c>
      <c r="J1738" s="110">
        <f t="shared" ref="J1738:J1801" si="1267">(G1738/F1738)-1</f>
        <v>4.1999177406844002E-3</v>
      </c>
      <c r="K1738" s="117">
        <f t="shared" si="1255"/>
        <v>45894</v>
      </c>
      <c r="L1738" s="178">
        <f t="shared" si="1257"/>
        <v>31</v>
      </c>
      <c r="M1738" s="178">
        <f t="shared" si="1262"/>
        <v>16</v>
      </c>
      <c r="N1738" s="106">
        <f t="shared" ref="N1738:N1801" si="1268">TRUNC((G1738/F1738)^TRUNC((M1738/L1738),9),8)</f>
        <v>1.0021655</v>
      </c>
      <c r="O1738" s="111">
        <f t="shared" si="1261"/>
        <v>1.0041999100000001</v>
      </c>
      <c r="P1738" s="111">
        <f t="shared" si="1248"/>
        <v>1.3525475207056186</v>
      </c>
      <c r="Q1738" s="106">
        <f t="shared" si="1260"/>
        <v>1.35547646</v>
      </c>
      <c r="R1738" s="106">
        <f t="shared" si="1249"/>
        <v>1.30894008</v>
      </c>
      <c r="S1738" s="106">
        <f t="shared" ref="S1738:S1801" si="1269">TRUNC(C1738*R1738,8)</f>
        <v>334.48513692</v>
      </c>
      <c r="T1738" s="106">
        <f t="shared" ref="T1738:T1801" si="1270">(D1738*(R1738-1))</f>
        <v>22.451954060170856</v>
      </c>
      <c r="U1738" s="106">
        <f t="shared" ref="U1738:U1801" si="1271">(E1738*(Q1738-1))</f>
        <v>65.004125993225045</v>
      </c>
      <c r="V1738" s="106">
        <f t="shared" ref="V1738:V1801" si="1272">(C1738+T1738+U1738)</f>
        <v>342.99500199339587</v>
      </c>
      <c r="W1738" s="19">
        <f t="shared" si="1253"/>
        <v>0</v>
      </c>
      <c r="X1738" s="2">
        <f t="shared" ref="X1738:X1801" si="1273">IF(W1738&gt;0,VLOOKUP(A1738,AL$12:AP$312,5),0)</f>
        <v>0</v>
      </c>
      <c r="Y1738" s="4">
        <f t="shared" ref="Y1738:Y1801" si="1274">IF(W1738&gt;0,VLOOKUP($A1738,$AL$10:$AQ$312,6),0)</f>
        <v>0</v>
      </c>
      <c r="Z1738" s="106">
        <f t="shared" si="1263"/>
        <v>0</v>
      </c>
      <c r="AA1738" s="114">
        <f t="shared" si="1250"/>
        <v>0.05</v>
      </c>
      <c r="AB1738" s="112">
        <f t="shared" ref="AB1738:AB1801" si="1275">M1738</f>
        <v>16</v>
      </c>
      <c r="AC1738" s="178">
        <f t="shared" si="1256"/>
        <v>31</v>
      </c>
      <c r="AD1738" s="11">
        <f t="shared" si="1251"/>
        <v>1.0021007049999999</v>
      </c>
      <c r="AE1738" s="106">
        <f t="shared" si="1264"/>
        <v>0.70265458999999997</v>
      </c>
      <c r="AF1738" s="106">
        <f t="shared" ref="AF1738:AF1801" si="1276">TRUNC((V1738*(AD1738-1)),8)</f>
        <v>0.72053131000000004</v>
      </c>
      <c r="AG1738" s="106">
        <f t="shared" ref="AG1738:AG1801" si="1277">IF(Z1738&gt;0,Z1738+AE1738,0)</f>
        <v>0</v>
      </c>
      <c r="AH1738" s="115" t="str">
        <f t="shared" si="1258"/>
        <v>A+J=</v>
      </c>
      <c r="AI1738" s="116">
        <f t="shared" si="1252"/>
        <v>45894</v>
      </c>
      <c r="AJ1738" s="10"/>
      <c r="AK1738" s="1"/>
      <c r="AL1738" s="10"/>
      <c r="AM1738" s="1"/>
      <c r="AN1738" s="1"/>
      <c r="AO1738" s="3"/>
      <c r="AP1738" s="3"/>
      <c r="AQ1738" s="4"/>
      <c r="AR1738" s="4"/>
      <c r="AS1738" s="4"/>
      <c r="AT1738" s="4"/>
      <c r="AU1738" s="4"/>
      <c r="AV1738" s="4"/>
      <c r="AW1738" s="1"/>
      <c r="AX1738" s="1"/>
      <c r="AY1738" s="1"/>
      <c r="AZ1738" s="1"/>
      <c r="BA1738" s="1"/>
      <c r="BB1738" s="1"/>
      <c r="BC1738" s="1"/>
      <c r="BD1738" s="1"/>
      <c r="BE1738" s="1"/>
      <c r="BG1738" s="1"/>
      <c r="BH1738" s="1"/>
    </row>
    <row r="1739" spans="1:60" ht="15" customHeight="1" x14ac:dyDescent="0.25">
      <c r="A1739" s="105">
        <f t="shared" ref="A1739:A1802" si="1278">(A1738+1)</f>
        <v>45880</v>
      </c>
      <c r="B1739" s="106">
        <f t="shared" si="1265"/>
        <v>343.79420534231741</v>
      </c>
      <c r="C1739" s="2">
        <f t="shared" ref="C1739:C1802" si="1279">TRUNC(IF(W1738&gt;0,VLOOKUP(A1738,$AL$12:$AM$312,2),C1738),8)</f>
        <v>255.53892193999999</v>
      </c>
      <c r="D1739" s="2">
        <f t="shared" ref="D1739:D1802" si="1280">VLOOKUP(A1739,$AR$13:$AV$312,5)</f>
        <v>72.67413817000002</v>
      </c>
      <c r="E1739" s="106">
        <f t="shared" si="1266"/>
        <v>182.86478376999997</v>
      </c>
      <c r="F1739" s="21">
        <f t="shared" ref="F1739:F1802" si="1281">IF(G1739=G1738,F1738,G1738)</f>
        <v>7245.38</v>
      </c>
      <c r="G1739" s="108">
        <f t="shared" ref="G1739:G1802" si="1282">IF(AND(M1739=1,M1738&gt;1),VLOOKUP(A1738,$BF$13:$BH$98,3),G1738)</f>
        <v>7275.81</v>
      </c>
      <c r="H1739" s="109">
        <f t="shared" si="1259"/>
        <v>45834</v>
      </c>
      <c r="I1739" s="109">
        <f t="shared" si="1254"/>
        <v>45864</v>
      </c>
      <c r="J1739" s="110">
        <f t="shared" si="1267"/>
        <v>4.1999177406844002E-3</v>
      </c>
      <c r="K1739" s="117">
        <f t="shared" si="1255"/>
        <v>45894</v>
      </c>
      <c r="L1739" s="178">
        <f t="shared" si="1257"/>
        <v>31</v>
      </c>
      <c r="M1739" s="178">
        <f t="shared" si="1262"/>
        <v>17</v>
      </c>
      <c r="N1739" s="106">
        <f t="shared" si="1268"/>
        <v>1.0023010000000001</v>
      </c>
      <c r="O1739" s="111">
        <f t="shared" si="1261"/>
        <v>1.0041999100000001</v>
      </c>
      <c r="P1739" s="111">
        <f t="shared" ref="P1739:P1802" si="1283">IF(K1739&gt;K1738,P1738*O1739,P1738)</f>
        <v>1.3525475207056186</v>
      </c>
      <c r="Q1739" s="106">
        <f t="shared" si="1260"/>
        <v>1.35565973</v>
      </c>
      <c r="R1739" s="106">
        <f t="shared" ref="R1739:R1802" si="1284">IF(AND(W1739&gt;0,MONTH(A1739)=R$9),Q1739,R1738)</f>
        <v>1.30894008</v>
      </c>
      <c r="S1739" s="106">
        <f t="shared" si="1269"/>
        <v>334.48513692</v>
      </c>
      <c r="T1739" s="106">
        <f t="shared" si="1270"/>
        <v>22.451954060170856</v>
      </c>
      <c r="U1739" s="106">
        <f t="shared" si="1271"/>
        <v>65.037639622146571</v>
      </c>
      <c r="V1739" s="106">
        <f t="shared" si="1272"/>
        <v>343.0285156223174</v>
      </c>
      <c r="W1739" s="19">
        <f t="shared" si="1253"/>
        <v>0</v>
      </c>
      <c r="X1739" s="2">
        <f t="shared" si="1273"/>
        <v>0</v>
      </c>
      <c r="Y1739" s="4">
        <f t="shared" si="1274"/>
        <v>0</v>
      </c>
      <c r="Z1739" s="106">
        <f t="shared" si="1263"/>
        <v>0</v>
      </c>
      <c r="AA1739" s="114">
        <f t="shared" ref="AA1739:AA1802" si="1285">(AA1738)</f>
        <v>0.05</v>
      </c>
      <c r="AB1739" s="112">
        <f t="shared" si="1275"/>
        <v>17</v>
      </c>
      <c r="AC1739" s="178">
        <f t="shared" si="1256"/>
        <v>31</v>
      </c>
      <c r="AD1739" s="11">
        <f t="shared" ref="AD1739:AD1802" si="1286">ROUND((1+AA1739)^(30/360)^(AB1739/AC1739),9)</f>
        <v>1.0022321460000001</v>
      </c>
      <c r="AE1739" s="106">
        <f t="shared" si="1264"/>
        <v>0.74661966000000002</v>
      </c>
      <c r="AF1739" s="106">
        <f t="shared" si="1276"/>
        <v>0.76568972000000002</v>
      </c>
      <c r="AG1739" s="106">
        <f t="shared" si="1277"/>
        <v>0</v>
      </c>
      <c r="AH1739" s="115" t="str">
        <f t="shared" si="1258"/>
        <v>A+J=</v>
      </c>
      <c r="AI1739" s="116">
        <f t="shared" si="1252"/>
        <v>45894</v>
      </c>
      <c r="AJ1739" s="10"/>
      <c r="AK1739" s="1"/>
      <c r="AL1739" s="10"/>
      <c r="AM1739" s="1"/>
      <c r="AN1739" s="1"/>
      <c r="AO1739" s="3"/>
      <c r="AP1739" s="3"/>
      <c r="AQ1739" s="4"/>
      <c r="AR1739" s="4"/>
      <c r="AS1739" s="4"/>
      <c r="AT1739" s="4"/>
      <c r="AU1739" s="4"/>
      <c r="AV1739" s="4"/>
      <c r="AW1739" s="1"/>
      <c r="AX1739" s="1"/>
      <c r="AY1739" s="1"/>
      <c r="AZ1739" s="1"/>
      <c r="BA1739" s="1"/>
      <c r="BB1739" s="1"/>
      <c r="BC1739" s="1"/>
      <c r="BD1739" s="1"/>
      <c r="BE1739" s="1"/>
      <c r="BG1739" s="1"/>
      <c r="BH1739" s="1"/>
    </row>
    <row r="1740" spans="1:60" ht="15" customHeight="1" x14ac:dyDescent="0.25">
      <c r="A1740" s="105">
        <f t="shared" si="1278"/>
        <v>45881</v>
      </c>
      <c r="B1740" s="106">
        <f t="shared" si="1265"/>
        <v>343.87289351988676</v>
      </c>
      <c r="C1740" s="2">
        <f t="shared" si="1279"/>
        <v>255.53892193999999</v>
      </c>
      <c r="D1740" s="2">
        <f t="shared" si="1280"/>
        <v>72.67413817000002</v>
      </c>
      <c r="E1740" s="106">
        <f t="shared" si="1266"/>
        <v>182.86478376999997</v>
      </c>
      <c r="F1740" s="21">
        <f t="shared" si="1281"/>
        <v>7245.38</v>
      </c>
      <c r="G1740" s="108">
        <f t="shared" si="1282"/>
        <v>7275.81</v>
      </c>
      <c r="H1740" s="109">
        <f t="shared" si="1259"/>
        <v>45834</v>
      </c>
      <c r="I1740" s="109">
        <f t="shared" si="1254"/>
        <v>45864</v>
      </c>
      <c r="J1740" s="110">
        <f t="shared" si="1267"/>
        <v>4.1999177406844002E-3</v>
      </c>
      <c r="K1740" s="117">
        <f t="shared" si="1255"/>
        <v>45894</v>
      </c>
      <c r="L1740" s="178">
        <f t="shared" si="1257"/>
        <v>31</v>
      </c>
      <c r="M1740" s="178">
        <f t="shared" si="1262"/>
        <v>18</v>
      </c>
      <c r="N1740" s="106">
        <f t="shared" si="1268"/>
        <v>1.0024365099999999</v>
      </c>
      <c r="O1740" s="111">
        <f t="shared" si="1261"/>
        <v>1.0041999100000001</v>
      </c>
      <c r="P1740" s="111">
        <f t="shared" si="1283"/>
        <v>1.3525475207056186</v>
      </c>
      <c r="Q1740" s="106">
        <f t="shared" si="1260"/>
        <v>1.3558430100000001</v>
      </c>
      <c r="R1740" s="106">
        <f t="shared" si="1284"/>
        <v>1.30894008</v>
      </c>
      <c r="S1740" s="106">
        <f t="shared" si="1269"/>
        <v>334.48513692</v>
      </c>
      <c r="T1740" s="106">
        <f t="shared" si="1270"/>
        <v>22.451954060170856</v>
      </c>
      <c r="U1740" s="106">
        <f t="shared" si="1271"/>
        <v>65.07115507971595</v>
      </c>
      <c r="V1740" s="106">
        <f t="shared" si="1272"/>
        <v>343.06203107988676</v>
      </c>
      <c r="W1740" s="19">
        <f t="shared" si="1253"/>
        <v>0</v>
      </c>
      <c r="X1740" s="2">
        <f t="shared" si="1273"/>
        <v>0</v>
      </c>
      <c r="Y1740" s="4">
        <f t="shared" si="1274"/>
        <v>0</v>
      </c>
      <c r="Z1740" s="106">
        <f t="shared" si="1263"/>
        <v>0</v>
      </c>
      <c r="AA1740" s="114">
        <f t="shared" si="1285"/>
        <v>0.05</v>
      </c>
      <c r="AB1740" s="112">
        <f t="shared" si="1275"/>
        <v>18</v>
      </c>
      <c r="AC1740" s="178">
        <f t="shared" si="1256"/>
        <v>31</v>
      </c>
      <c r="AD1740" s="11">
        <f t="shared" si="1286"/>
        <v>1.002363603</v>
      </c>
      <c r="AE1740" s="106">
        <f t="shared" si="1264"/>
        <v>0.79059007000000003</v>
      </c>
      <c r="AF1740" s="106">
        <f t="shared" si="1276"/>
        <v>0.81086243999999996</v>
      </c>
      <c r="AG1740" s="106">
        <f t="shared" si="1277"/>
        <v>0</v>
      </c>
      <c r="AH1740" s="115" t="str">
        <f t="shared" si="1258"/>
        <v>A+J=</v>
      </c>
      <c r="AI1740" s="116">
        <f t="shared" ref="AI1740:AI1803" si="1287">IF(W1739&gt;0,VLOOKUP(A1739,$AL$10:$AZ$312,14),AI1739)</f>
        <v>45894</v>
      </c>
      <c r="AJ1740" s="10"/>
      <c r="AK1740" s="1"/>
      <c r="AL1740" s="10"/>
      <c r="AM1740" s="1"/>
      <c r="AN1740" s="1"/>
      <c r="AO1740" s="3"/>
      <c r="AP1740" s="3"/>
      <c r="AQ1740" s="4"/>
      <c r="AR1740" s="4"/>
      <c r="AS1740" s="4"/>
      <c r="AT1740" s="4"/>
      <c r="AU1740" s="4"/>
      <c r="AV1740" s="4"/>
      <c r="AW1740" s="1"/>
      <c r="AX1740" s="1"/>
      <c r="AY1740" s="1"/>
      <c r="AZ1740" s="1"/>
      <c r="BA1740" s="1"/>
      <c r="BB1740" s="1"/>
      <c r="BC1740" s="1"/>
      <c r="BD1740" s="1"/>
      <c r="BE1740" s="1"/>
      <c r="BG1740" s="1"/>
      <c r="BH1740" s="1"/>
    </row>
    <row r="1741" spans="1:60" ht="15" customHeight="1" x14ac:dyDescent="0.25">
      <c r="A1741" s="105">
        <f t="shared" si="1278"/>
        <v>45882</v>
      </c>
      <c r="B1741" s="106">
        <f t="shared" si="1265"/>
        <v>343.95160585069533</v>
      </c>
      <c r="C1741" s="2">
        <f t="shared" si="1279"/>
        <v>255.53892193999999</v>
      </c>
      <c r="D1741" s="2">
        <f t="shared" si="1280"/>
        <v>72.67413817000002</v>
      </c>
      <c r="E1741" s="106">
        <f t="shared" si="1266"/>
        <v>182.86478376999997</v>
      </c>
      <c r="F1741" s="21">
        <f t="shared" si="1281"/>
        <v>7245.38</v>
      </c>
      <c r="G1741" s="108">
        <f t="shared" si="1282"/>
        <v>7275.81</v>
      </c>
      <c r="H1741" s="109">
        <f t="shared" si="1259"/>
        <v>45834</v>
      </c>
      <c r="I1741" s="109">
        <f t="shared" si="1254"/>
        <v>45864</v>
      </c>
      <c r="J1741" s="110">
        <f t="shared" si="1267"/>
        <v>4.1999177406844002E-3</v>
      </c>
      <c r="K1741" s="117">
        <f t="shared" si="1255"/>
        <v>45894</v>
      </c>
      <c r="L1741" s="178">
        <f t="shared" si="1257"/>
        <v>31</v>
      </c>
      <c r="M1741" s="178">
        <f t="shared" si="1262"/>
        <v>19</v>
      </c>
      <c r="N1741" s="106">
        <f t="shared" si="1268"/>
        <v>1.0025720499999999</v>
      </c>
      <c r="O1741" s="111">
        <f t="shared" si="1261"/>
        <v>1.0041999100000001</v>
      </c>
      <c r="P1741" s="111">
        <f t="shared" si="1283"/>
        <v>1.3525475207056186</v>
      </c>
      <c r="Q1741" s="106">
        <f t="shared" si="1260"/>
        <v>1.3560263400000001</v>
      </c>
      <c r="R1741" s="106">
        <f t="shared" si="1284"/>
        <v>1.30894008</v>
      </c>
      <c r="S1741" s="106">
        <f t="shared" si="1269"/>
        <v>334.48513692</v>
      </c>
      <c r="T1741" s="106">
        <f t="shared" si="1270"/>
        <v>22.451954060170856</v>
      </c>
      <c r="U1741" s="106">
        <f t="shared" si="1271"/>
        <v>65.104679680524512</v>
      </c>
      <c r="V1741" s="106">
        <f t="shared" si="1272"/>
        <v>343.09555568069533</v>
      </c>
      <c r="W1741" s="19">
        <f t="shared" si="1253"/>
        <v>0</v>
      </c>
      <c r="X1741" s="2">
        <f t="shared" si="1273"/>
        <v>0</v>
      </c>
      <c r="Y1741" s="4">
        <f t="shared" si="1274"/>
        <v>0</v>
      </c>
      <c r="Z1741" s="106">
        <f t="shared" si="1263"/>
        <v>0</v>
      </c>
      <c r="AA1741" s="114">
        <f t="shared" si="1285"/>
        <v>0.05</v>
      </c>
      <c r="AB1741" s="112">
        <f t="shared" si="1275"/>
        <v>19</v>
      </c>
      <c r="AC1741" s="178">
        <f t="shared" si="1256"/>
        <v>31</v>
      </c>
      <c r="AD1741" s="11">
        <f t="shared" si="1286"/>
        <v>1.0024950779999999</v>
      </c>
      <c r="AE1741" s="106">
        <f t="shared" si="1264"/>
        <v>0.83456649999999999</v>
      </c>
      <c r="AF1741" s="106">
        <f t="shared" si="1276"/>
        <v>0.85605017000000005</v>
      </c>
      <c r="AG1741" s="106">
        <f t="shared" si="1277"/>
        <v>0</v>
      </c>
      <c r="AH1741" s="115" t="str">
        <f t="shared" si="1258"/>
        <v>A+J=</v>
      </c>
      <c r="AI1741" s="116">
        <f t="shared" si="1287"/>
        <v>45894</v>
      </c>
      <c r="AJ1741" s="10"/>
      <c r="AK1741" s="1"/>
      <c r="AL1741" s="10"/>
      <c r="AM1741" s="1"/>
      <c r="AN1741" s="1"/>
      <c r="AO1741" s="3"/>
      <c r="AP1741" s="3"/>
      <c r="AQ1741" s="4"/>
      <c r="AR1741" s="4"/>
      <c r="AS1741" s="4"/>
      <c r="AT1741" s="4"/>
      <c r="AU1741" s="4"/>
      <c r="AV1741" s="4"/>
      <c r="AW1741" s="1"/>
      <c r="AX1741" s="1"/>
      <c r="AY1741" s="1"/>
      <c r="AZ1741" s="1"/>
      <c r="BA1741" s="1"/>
      <c r="BB1741" s="1"/>
      <c r="BC1741" s="1"/>
      <c r="BD1741" s="1"/>
      <c r="BE1741" s="1"/>
      <c r="BG1741" s="1"/>
      <c r="BH1741" s="1"/>
    </row>
    <row r="1742" spans="1:60" ht="15" customHeight="1" x14ac:dyDescent="0.25">
      <c r="A1742" s="105">
        <f t="shared" si="1278"/>
        <v>45883</v>
      </c>
      <c r="B1742" s="106">
        <f t="shared" si="1265"/>
        <v>344.03033317150391</v>
      </c>
      <c r="C1742" s="2">
        <f t="shared" si="1279"/>
        <v>255.53892193999999</v>
      </c>
      <c r="D1742" s="2">
        <f t="shared" si="1280"/>
        <v>72.67413817000002</v>
      </c>
      <c r="E1742" s="106">
        <f t="shared" si="1266"/>
        <v>182.86478376999997</v>
      </c>
      <c r="F1742" s="21">
        <f t="shared" si="1281"/>
        <v>7245.38</v>
      </c>
      <c r="G1742" s="108">
        <f t="shared" si="1282"/>
        <v>7275.81</v>
      </c>
      <c r="H1742" s="109">
        <f t="shared" si="1259"/>
        <v>45834</v>
      </c>
      <c r="I1742" s="109">
        <f t="shared" si="1254"/>
        <v>45864</v>
      </c>
      <c r="J1742" s="110">
        <f t="shared" si="1267"/>
        <v>4.1999177406844002E-3</v>
      </c>
      <c r="K1742" s="117">
        <f t="shared" si="1255"/>
        <v>45894</v>
      </c>
      <c r="L1742" s="178">
        <f t="shared" si="1257"/>
        <v>31</v>
      </c>
      <c r="M1742" s="178">
        <f t="shared" si="1262"/>
        <v>20</v>
      </c>
      <c r="N1742" s="106">
        <f t="shared" si="1268"/>
        <v>1.0027075999999999</v>
      </c>
      <c r="O1742" s="111">
        <f t="shared" si="1261"/>
        <v>1.0041999100000001</v>
      </c>
      <c r="P1742" s="111">
        <f t="shared" si="1283"/>
        <v>1.3525475207056186</v>
      </c>
      <c r="Q1742" s="106">
        <f t="shared" si="1260"/>
        <v>1.3562096699999999</v>
      </c>
      <c r="R1742" s="106">
        <f t="shared" si="1284"/>
        <v>1.30894008</v>
      </c>
      <c r="S1742" s="106">
        <f t="shared" si="1269"/>
        <v>334.48513692</v>
      </c>
      <c r="T1742" s="106">
        <f t="shared" si="1270"/>
        <v>22.451954060170856</v>
      </c>
      <c r="U1742" s="106">
        <f t="shared" si="1271"/>
        <v>65.138204281333032</v>
      </c>
      <c r="V1742" s="106">
        <f t="shared" si="1272"/>
        <v>343.12908028150389</v>
      </c>
      <c r="W1742" s="19">
        <f t="shared" si="1253"/>
        <v>0</v>
      </c>
      <c r="X1742" s="2">
        <f t="shared" si="1273"/>
        <v>0</v>
      </c>
      <c r="Y1742" s="4">
        <f t="shared" si="1274"/>
        <v>0</v>
      </c>
      <c r="Z1742" s="106">
        <f t="shared" si="1263"/>
        <v>0</v>
      </c>
      <c r="AA1742" s="114">
        <f t="shared" si="1285"/>
        <v>0.05</v>
      </c>
      <c r="AB1742" s="112">
        <f t="shared" si="1275"/>
        <v>20</v>
      </c>
      <c r="AC1742" s="178">
        <f t="shared" si="1256"/>
        <v>31</v>
      </c>
      <c r="AD1742" s="11">
        <f t="shared" si="1286"/>
        <v>1.002626571</v>
      </c>
      <c r="AE1742" s="106">
        <f t="shared" si="1264"/>
        <v>0.87854896000000005</v>
      </c>
      <c r="AF1742" s="106">
        <f t="shared" si="1276"/>
        <v>0.90125288999999997</v>
      </c>
      <c r="AG1742" s="106">
        <f t="shared" si="1277"/>
        <v>0</v>
      </c>
      <c r="AH1742" s="115" t="str">
        <f t="shared" si="1258"/>
        <v>A+J=</v>
      </c>
      <c r="AI1742" s="116">
        <f t="shared" si="1287"/>
        <v>45894</v>
      </c>
      <c r="AJ1742" s="10"/>
      <c r="AK1742" s="1"/>
      <c r="AL1742" s="10"/>
      <c r="AM1742" s="1"/>
      <c r="AN1742" s="1"/>
      <c r="AO1742" s="3"/>
      <c r="AP1742" s="3"/>
      <c r="AQ1742" s="4"/>
      <c r="AR1742" s="4"/>
      <c r="AS1742" s="4"/>
      <c r="AT1742" s="4"/>
      <c r="AU1742" s="4"/>
      <c r="AV1742" s="4"/>
      <c r="AW1742" s="1"/>
      <c r="AX1742" s="1"/>
      <c r="AY1742" s="1"/>
      <c r="AZ1742" s="1"/>
      <c r="BA1742" s="1"/>
      <c r="BB1742" s="1"/>
      <c r="BC1742" s="1"/>
      <c r="BD1742" s="1"/>
      <c r="BE1742" s="1"/>
      <c r="BG1742" s="1"/>
      <c r="BH1742" s="1"/>
    </row>
    <row r="1743" spans="1:60" ht="15" customHeight="1" x14ac:dyDescent="0.25">
      <c r="A1743" s="105">
        <f t="shared" si="1278"/>
        <v>45884</v>
      </c>
      <c r="B1743" s="106">
        <f t="shared" si="1265"/>
        <v>344.10908396555163</v>
      </c>
      <c r="C1743" s="2">
        <f t="shared" si="1279"/>
        <v>255.53892193999999</v>
      </c>
      <c r="D1743" s="2">
        <f t="shared" si="1280"/>
        <v>72.67413817000002</v>
      </c>
      <c r="E1743" s="106">
        <f t="shared" si="1266"/>
        <v>182.86478376999997</v>
      </c>
      <c r="F1743" s="21">
        <f t="shared" si="1281"/>
        <v>7245.38</v>
      </c>
      <c r="G1743" s="108">
        <f t="shared" si="1282"/>
        <v>7275.81</v>
      </c>
      <c r="H1743" s="109">
        <f t="shared" si="1259"/>
        <v>45834</v>
      </c>
      <c r="I1743" s="109">
        <f t="shared" si="1254"/>
        <v>45864</v>
      </c>
      <c r="J1743" s="110">
        <f t="shared" si="1267"/>
        <v>4.1999177406844002E-3</v>
      </c>
      <c r="K1743" s="117">
        <f t="shared" si="1255"/>
        <v>45894</v>
      </c>
      <c r="L1743" s="178">
        <f t="shared" si="1257"/>
        <v>31</v>
      </c>
      <c r="M1743" s="178">
        <f t="shared" si="1262"/>
        <v>21</v>
      </c>
      <c r="N1743" s="106">
        <f t="shared" si="1268"/>
        <v>1.0028431799999999</v>
      </c>
      <c r="O1743" s="111">
        <f t="shared" si="1261"/>
        <v>1.0041999100000001</v>
      </c>
      <c r="P1743" s="111">
        <f t="shared" si="1283"/>
        <v>1.3525475207056186</v>
      </c>
      <c r="Q1743" s="106">
        <f t="shared" si="1260"/>
        <v>1.3563930500000001</v>
      </c>
      <c r="R1743" s="106">
        <f t="shared" si="1284"/>
        <v>1.30894008</v>
      </c>
      <c r="S1743" s="106">
        <f t="shared" si="1269"/>
        <v>334.48513692</v>
      </c>
      <c r="T1743" s="106">
        <f t="shared" si="1270"/>
        <v>22.451954060170856</v>
      </c>
      <c r="U1743" s="106">
        <f t="shared" si="1271"/>
        <v>65.171738025380805</v>
      </c>
      <c r="V1743" s="106">
        <f t="shared" si="1272"/>
        <v>343.16261402555165</v>
      </c>
      <c r="W1743" s="19">
        <f t="shared" si="1253"/>
        <v>0</v>
      </c>
      <c r="X1743" s="2">
        <f t="shared" si="1273"/>
        <v>0</v>
      </c>
      <c r="Y1743" s="4">
        <f t="shared" si="1274"/>
        <v>0</v>
      </c>
      <c r="Z1743" s="106">
        <f t="shared" si="1263"/>
        <v>0</v>
      </c>
      <c r="AA1743" s="114">
        <f t="shared" si="1285"/>
        <v>0.05</v>
      </c>
      <c r="AB1743" s="112">
        <f t="shared" si="1275"/>
        <v>21</v>
      </c>
      <c r="AC1743" s="178">
        <f t="shared" si="1256"/>
        <v>31</v>
      </c>
      <c r="AD1743" s="11">
        <f t="shared" si="1286"/>
        <v>1.00275808</v>
      </c>
      <c r="AE1743" s="106">
        <f t="shared" si="1264"/>
        <v>0.92253675999999996</v>
      </c>
      <c r="AF1743" s="106">
        <f t="shared" si="1276"/>
        <v>0.94646993999999995</v>
      </c>
      <c r="AG1743" s="106">
        <f t="shared" si="1277"/>
        <v>0</v>
      </c>
      <c r="AH1743" s="115" t="str">
        <f t="shared" si="1258"/>
        <v>A+J=</v>
      </c>
      <c r="AI1743" s="116">
        <f t="shared" si="1287"/>
        <v>45894</v>
      </c>
      <c r="AJ1743" s="10"/>
      <c r="AK1743" s="1"/>
      <c r="AL1743" s="10"/>
      <c r="AM1743" s="1"/>
      <c r="AN1743" s="1"/>
      <c r="AO1743" s="3"/>
      <c r="AP1743" s="3"/>
      <c r="AQ1743" s="4"/>
      <c r="AR1743" s="4"/>
      <c r="AS1743" s="4"/>
      <c r="AT1743" s="4"/>
      <c r="AU1743" s="4"/>
      <c r="AV1743" s="4"/>
      <c r="AW1743" s="1"/>
      <c r="AX1743" s="1"/>
      <c r="AY1743" s="1"/>
      <c r="AZ1743" s="1"/>
      <c r="BA1743" s="1"/>
      <c r="BB1743" s="1"/>
      <c r="BC1743" s="1"/>
      <c r="BD1743" s="1"/>
      <c r="BE1743" s="1"/>
      <c r="BG1743" s="1"/>
      <c r="BH1743" s="1"/>
    </row>
    <row r="1744" spans="1:60" ht="15" customHeight="1" x14ac:dyDescent="0.25">
      <c r="A1744" s="105">
        <f t="shared" si="1278"/>
        <v>45885</v>
      </c>
      <c r="B1744" s="106">
        <f t="shared" si="1265"/>
        <v>344.18785158824721</v>
      </c>
      <c r="C1744" s="2">
        <f t="shared" si="1279"/>
        <v>255.53892193999999</v>
      </c>
      <c r="D1744" s="2">
        <f t="shared" si="1280"/>
        <v>72.67413817000002</v>
      </c>
      <c r="E1744" s="106">
        <f t="shared" si="1266"/>
        <v>182.86478376999997</v>
      </c>
      <c r="F1744" s="21">
        <f t="shared" si="1281"/>
        <v>7245.38</v>
      </c>
      <c r="G1744" s="108">
        <f t="shared" si="1282"/>
        <v>7275.81</v>
      </c>
      <c r="H1744" s="109">
        <f t="shared" si="1259"/>
        <v>45834</v>
      </c>
      <c r="I1744" s="109">
        <f t="shared" si="1254"/>
        <v>45864</v>
      </c>
      <c r="J1744" s="110">
        <f t="shared" si="1267"/>
        <v>4.1999177406844002E-3</v>
      </c>
      <c r="K1744" s="117">
        <f t="shared" si="1255"/>
        <v>45894</v>
      </c>
      <c r="L1744" s="178">
        <f t="shared" si="1257"/>
        <v>31</v>
      </c>
      <c r="M1744" s="178">
        <f t="shared" si="1262"/>
        <v>22</v>
      </c>
      <c r="N1744" s="106">
        <f t="shared" si="1268"/>
        <v>1.0029787699999999</v>
      </c>
      <c r="O1744" s="111">
        <f t="shared" si="1261"/>
        <v>1.0041999100000001</v>
      </c>
      <c r="P1744" s="111">
        <f t="shared" si="1283"/>
        <v>1.3525475207056186</v>
      </c>
      <c r="Q1744" s="106">
        <f t="shared" si="1260"/>
        <v>1.35657644</v>
      </c>
      <c r="R1744" s="106">
        <f t="shared" si="1284"/>
        <v>1.30894008</v>
      </c>
      <c r="S1744" s="106">
        <f t="shared" si="1269"/>
        <v>334.48513692</v>
      </c>
      <c r="T1744" s="106">
        <f t="shared" si="1270"/>
        <v>22.451954060170856</v>
      </c>
      <c r="U1744" s="106">
        <f t="shared" si="1271"/>
        <v>65.205273598076374</v>
      </c>
      <c r="V1744" s="106">
        <f t="shared" si="1272"/>
        <v>343.19614959824719</v>
      </c>
      <c r="W1744" s="19">
        <f t="shared" si="1253"/>
        <v>0</v>
      </c>
      <c r="X1744" s="2">
        <f t="shared" si="1273"/>
        <v>0</v>
      </c>
      <c r="Y1744" s="4">
        <f t="shared" si="1274"/>
        <v>0</v>
      </c>
      <c r="Z1744" s="106">
        <f t="shared" si="1263"/>
        <v>0</v>
      </c>
      <c r="AA1744" s="114">
        <f t="shared" si="1285"/>
        <v>0.05</v>
      </c>
      <c r="AB1744" s="112">
        <f t="shared" si="1275"/>
        <v>22</v>
      </c>
      <c r="AC1744" s="178">
        <f t="shared" si="1256"/>
        <v>31</v>
      </c>
      <c r="AD1744" s="11">
        <f t="shared" si="1286"/>
        <v>1.002889607</v>
      </c>
      <c r="AE1744" s="106">
        <f t="shared" si="1264"/>
        <v>0.96653058999999997</v>
      </c>
      <c r="AF1744" s="106">
        <f t="shared" si="1276"/>
        <v>0.99170199000000003</v>
      </c>
      <c r="AG1744" s="106">
        <f t="shared" si="1277"/>
        <v>0</v>
      </c>
      <c r="AH1744" s="115" t="str">
        <f t="shared" si="1258"/>
        <v>A+J=</v>
      </c>
      <c r="AI1744" s="116">
        <f t="shared" si="1287"/>
        <v>45894</v>
      </c>
      <c r="AJ1744" s="10"/>
      <c r="AK1744" s="1"/>
      <c r="AL1744" s="10"/>
      <c r="AM1744" s="1"/>
      <c r="AN1744" s="1"/>
      <c r="AO1744" s="3"/>
      <c r="AP1744" s="3"/>
      <c r="AQ1744" s="4"/>
      <c r="AR1744" s="4"/>
      <c r="AS1744" s="4"/>
      <c r="AT1744" s="4"/>
      <c r="AU1744" s="4"/>
      <c r="AV1744" s="4"/>
      <c r="AW1744" s="1"/>
      <c r="AX1744" s="1"/>
      <c r="AY1744" s="1"/>
      <c r="AZ1744" s="1"/>
      <c r="BA1744" s="1"/>
      <c r="BB1744" s="1"/>
      <c r="BC1744" s="1"/>
      <c r="BD1744" s="1"/>
      <c r="BE1744" s="1"/>
      <c r="BG1744" s="1"/>
      <c r="BH1744" s="1"/>
    </row>
    <row r="1745" spans="1:60" ht="15" customHeight="1" x14ac:dyDescent="0.25">
      <c r="A1745" s="105">
        <f t="shared" si="1278"/>
        <v>45886</v>
      </c>
      <c r="B1745" s="106">
        <f t="shared" si="1265"/>
        <v>344.2666393768863</v>
      </c>
      <c r="C1745" s="2">
        <f t="shared" si="1279"/>
        <v>255.53892193999999</v>
      </c>
      <c r="D1745" s="2">
        <f t="shared" si="1280"/>
        <v>72.67413817000002</v>
      </c>
      <c r="E1745" s="106">
        <f t="shared" si="1266"/>
        <v>182.86478376999997</v>
      </c>
      <c r="F1745" s="21">
        <f t="shared" si="1281"/>
        <v>7245.38</v>
      </c>
      <c r="G1745" s="108">
        <f t="shared" si="1282"/>
        <v>7275.81</v>
      </c>
      <c r="H1745" s="109">
        <f t="shared" si="1259"/>
        <v>45834</v>
      </c>
      <c r="I1745" s="109">
        <f t="shared" si="1254"/>
        <v>45864</v>
      </c>
      <c r="J1745" s="110">
        <f t="shared" si="1267"/>
        <v>4.1999177406844002E-3</v>
      </c>
      <c r="K1745" s="117">
        <f t="shared" si="1255"/>
        <v>45894</v>
      </c>
      <c r="L1745" s="178">
        <f t="shared" si="1257"/>
        <v>31</v>
      </c>
      <c r="M1745" s="178">
        <f t="shared" si="1262"/>
        <v>23</v>
      </c>
      <c r="N1745" s="106">
        <f t="shared" si="1268"/>
        <v>1.00311438</v>
      </c>
      <c r="O1745" s="111">
        <f t="shared" si="1261"/>
        <v>1.0041999100000001</v>
      </c>
      <c r="P1745" s="111">
        <f t="shared" si="1283"/>
        <v>1.3525475207056186</v>
      </c>
      <c r="Q1745" s="106">
        <f t="shared" si="1260"/>
        <v>1.3567598599999999</v>
      </c>
      <c r="R1745" s="106">
        <f t="shared" si="1284"/>
        <v>1.30894008</v>
      </c>
      <c r="S1745" s="106">
        <f t="shared" si="1269"/>
        <v>334.48513692</v>
      </c>
      <c r="T1745" s="106">
        <f t="shared" si="1270"/>
        <v>22.451954060170856</v>
      </c>
      <c r="U1745" s="106">
        <f t="shared" si="1271"/>
        <v>65.238814656715448</v>
      </c>
      <c r="V1745" s="106">
        <f t="shared" si="1272"/>
        <v>343.22969065688631</v>
      </c>
      <c r="W1745" s="19">
        <f t="shared" si="1253"/>
        <v>0</v>
      </c>
      <c r="X1745" s="2">
        <f t="shared" si="1273"/>
        <v>0</v>
      </c>
      <c r="Y1745" s="4">
        <f t="shared" si="1274"/>
        <v>0</v>
      </c>
      <c r="Z1745" s="106">
        <f t="shared" si="1263"/>
        <v>0</v>
      </c>
      <c r="AA1745" s="114">
        <f t="shared" si="1285"/>
        <v>0.05</v>
      </c>
      <c r="AB1745" s="112">
        <f t="shared" si="1275"/>
        <v>23</v>
      </c>
      <c r="AC1745" s="178">
        <f t="shared" si="1256"/>
        <v>31</v>
      </c>
      <c r="AD1745" s="11">
        <f t="shared" si="1286"/>
        <v>1.003021151</v>
      </c>
      <c r="AE1745" s="106">
        <f t="shared" si="1264"/>
        <v>1.0105301</v>
      </c>
      <c r="AF1745" s="106">
        <f t="shared" si="1276"/>
        <v>1.03694872</v>
      </c>
      <c r="AG1745" s="106">
        <f t="shared" si="1277"/>
        <v>0</v>
      </c>
      <c r="AH1745" s="115" t="str">
        <f t="shared" si="1258"/>
        <v>A+J=</v>
      </c>
      <c r="AI1745" s="116">
        <f t="shared" si="1287"/>
        <v>45894</v>
      </c>
      <c r="AJ1745" s="10"/>
      <c r="AK1745" s="1"/>
      <c r="AL1745" s="10"/>
      <c r="AM1745" s="1"/>
      <c r="AN1745" s="1"/>
      <c r="AO1745" s="3"/>
      <c r="AP1745" s="3"/>
      <c r="AQ1745" s="4"/>
      <c r="AR1745" s="4"/>
      <c r="AS1745" s="4"/>
      <c r="AT1745" s="4"/>
      <c r="AU1745" s="4"/>
      <c r="AV1745" s="4"/>
      <c r="AW1745" s="1"/>
      <c r="AX1745" s="1"/>
      <c r="AY1745" s="1"/>
      <c r="AZ1745" s="1"/>
      <c r="BA1745" s="1"/>
      <c r="BB1745" s="1"/>
      <c r="BC1745" s="1"/>
      <c r="BD1745" s="1"/>
      <c r="BE1745" s="1"/>
      <c r="BG1745" s="1"/>
      <c r="BH1745" s="1"/>
    </row>
    <row r="1746" spans="1:60" ht="15" customHeight="1" x14ac:dyDescent="0.25">
      <c r="A1746" s="105">
        <f t="shared" si="1278"/>
        <v>45887</v>
      </c>
      <c r="B1746" s="106">
        <f t="shared" si="1265"/>
        <v>344.3454473214689</v>
      </c>
      <c r="C1746" s="2">
        <f t="shared" si="1279"/>
        <v>255.53892193999999</v>
      </c>
      <c r="D1746" s="2">
        <f t="shared" si="1280"/>
        <v>72.67413817000002</v>
      </c>
      <c r="E1746" s="106">
        <f t="shared" si="1266"/>
        <v>182.86478376999997</v>
      </c>
      <c r="F1746" s="21">
        <f t="shared" si="1281"/>
        <v>7245.38</v>
      </c>
      <c r="G1746" s="108">
        <f t="shared" si="1282"/>
        <v>7275.81</v>
      </c>
      <c r="H1746" s="109">
        <f t="shared" si="1259"/>
        <v>45834</v>
      </c>
      <c r="I1746" s="109">
        <f t="shared" si="1254"/>
        <v>45864</v>
      </c>
      <c r="J1746" s="110">
        <f t="shared" si="1267"/>
        <v>4.1999177406844002E-3</v>
      </c>
      <c r="K1746" s="117">
        <f t="shared" si="1255"/>
        <v>45894</v>
      </c>
      <c r="L1746" s="178">
        <f t="shared" si="1257"/>
        <v>31</v>
      </c>
      <c r="M1746" s="178">
        <f t="shared" si="1262"/>
        <v>24</v>
      </c>
      <c r="N1746" s="106">
        <f t="shared" si="1268"/>
        <v>1.0032500099999999</v>
      </c>
      <c r="O1746" s="111">
        <f t="shared" si="1261"/>
        <v>1.0041999100000001</v>
      </c>
      <c r="P1746" s="111">
        <f t="shared" si="1283"/>
        <v>1.3525475207056186</v>
      </c>
      <c r="Q1746" s="106">
        <f t="shared" si="1260"/>
        <v>1.3569433099999999</v>
      </c>
      <c r="R1746" s="106">
        <f t="shared" si="1284"/>
        <v>1.30894008</v>
      </c>
      <c r="S1746" s="106">
        <f t="shared" si="1269"/>
        <v>334.48513692</v>
      </c>
      <c r="T1746" s="106">
        <f t="shared" si="1270"/>
        <v>22.451954060170856</v>
      </c>
      <c r="U1746" s="106">
        <f t="shared" si="1271"/>
        <v>65.272361201298054</v>
      </c>
      <c r="V1746" s="106">
        <f t="shared" si="1272"/>
        <v>343.26323720146888</v>
      </c>
      <c r="W1746" s="19">
        <f t="shared" si="1253"/>
        <v>0</v>
      </c>
      <c r="X1746" s="2">
        <f t="shared" si="1273"/>
        <v>0</v>
      </c>
      <c r="Y1746" s="4">
        <f t="shared" si="1274"/>
        <v>0</v>
      </c>
      <c r="Z1746" s="106">
        <f t="shared" si="1263"/>
        <v>0</v>
      </c>
      <c r="AA1746" s="114">
        <f t="shared" si="1285"/>
        <v>0.05</v>
      </c>
      <c r="AB1746" s="112">
        <f t="shared" si="1275"/>
        <v>24</v>
      </c>
      <c r="AC1746" s="178">
        <f t="shared" si="1256"/>
        <v>31</v>
      </c>
      <c r="AD1746" s="11">
        <f t="shared" si="1286"/>
        <v>1.0031527119999999</v>
      </c>
      <c r="AE1746" s="106">
        <f t="shared" si="1264"/>
        <v>1.0545353</v>
      </c>
      <c r="AF1746" s="106">
        <f t="shared" si="1276"/>
        <v>1.0822101200000001</v>
      </c>
      <c r="AG1746" s="106">
        <f t="shared" si="1277"/>
        <v>0</v>
      </c>
      <c r="AH1746" s="115" t="str">
        <f t="shared" si="1258"/>
        <v>A+J=</v>
      </c>
      <c r="AI1746" s="116">
        <f t="shared" si="1287"/>
        <v>45894</v>
      </c>
      <c r="AJ1746" s="10"/>
      <c r="AK1746" s="1"/>
      <c r="AL1746" s="10"/>
      <c r="AM1746" s="1"/>
      <c r="AN1746" s="1"/>
      <c r="AO1746" s="3"/>
      <c r="AP1746" s="3"/>
      <c r="AQ1746" s="4"/>
      <c r="AR1746" s="4"/>
      <c r="AS1746" s="4"/>
      <c r="AT1746" s="4"/>
      <c r="AU1746" s="4"/>
      <c r="AV1746" s="4"/>
      <c r="AW1746" s="1"/>
      <c r="AX1746" s="1"/>
      <c r="AY1746" s="1"/>
      <c r="AZ1746" s="1"/>
      <c r="BA1746" s="1"/>
      <c r="BB1746" s="1"/>
      <c r="BC1746" s="1"/>
      <c r="BD1746" s="1"/>
      <c r="BE1746" s="1"/>
      <c r="BG1746" s="1"/>
      <c r="BH1746" s="1"/>
    </row>
    <row r="1747" spans="1:60" ht="15" customHeight="1" x14ac:dyDescent="0.25">
      <c r="A1747" s="105">
        <f t="shared" si="1278"/>
        <v>45888</v>
      </c>
      <c r="B1747" s="106">
        <f t="shared" si="1265"/>
        <v>344.42427176469937</v>
      </c>
      <c r="C1747" s="2">
        <f t="shared" si="1279"/>
        <v>255.53892193999999</v>
      </c>
      <c r="D1747" s="2">
        <f t="shared" si="1280"/>
        <v>72.67413817000002</v>
      </c>
      <c r="E1747" s="106">
        <f t="shared" si="1266"/>
        <v>182.86478376999997</v>
      </c>
      <c r="F1747" s="21">
        <f t="shared" si="1281"/>
        <v>7245.38</v>
      </c>
      <c r="G1747" s="108">
        <f t="shared" si="1282"/>
        <v>7275.81</v>
      </c>
      <c r="H1747" s="109">
        <f t="shared" si="1259"/>
        <v>45834</v>
      </c>
      <c r="I1747" s="109">
        <f t="shared" si="1254"/>
        <v>45864</v>
      </c>
      <c r="J1747" s="110">
        <f t="shared" si="1267"/>
        <v>4.1999177406844002E-3</v>
      </c>
      <c r="K1747" s="117">
        <f t="shared" si="1255"/>
        <v>45894</v>
      </c>
      <c r="L1747" s="178">
        <f t="shared" si="1257"/>
        <v>31</v>
      </c>
      <c r="M1747" s="178">
        <f t="shared" si="1262"/>
        <v>25</v>
      </c>
      <c r="N1747" s="106">
        <f t="shared" si="1268"/>
        <v>1.00338565</v>
      </c>
      <c r="O1747" s="111">
        <f t="shared" si="1261"/>
        <v>1.0041999100000001</v>
      </c>
      <c r="P1747" s="111">
        <f t="shared" si="1283"/>
        <v>1.3525475207056186</v>
      </c>
      <c r="Q1747" s="106">
        <f t="shared" si="1260"/>
        <v>1.35712677</v>
      </c>
      <c r="R1747" s="106">
        <f t="shared" si="1284"/>
        <v>1.30894008</v>
      </c>
      <c r="S1747" s="106">
        <f t="shared" si="1269"/>
        <v>334.48513692</v>
      </c>
      <c r="T1747" s="106">
        <f t="shared" si="1270"/>
        <v>22.451954060170856</v>
      </c>
      <c r="U1747" s="106">
        <f t="shared" si="1271"/>
        <v>65.305909574528528</v>
      </c>
      <c r="V1747" s="106">
        <f t="shared" si="1272"/>
        <v>343.29678557469936</v>
      </c>
      <c r="W1747" s="19">
        <f t="shared" si="1253"/>
        <v>0</v>
      </c>
      <c r="X1747" s="2">
        <f t="shared" si="1273"/>
        <v>0</v>
      </c>
      <c r="Y1747" s="4">
        <f t="shared" si="1274"/>
        <v>0</v>
      </c>
      <c r="Z1747" s="106">
        <f t="shared" si="1263"/>
        <v>0</v>
      </c>
      <c r="AA1747" s="114">
        <f t="shared" si="1285"/>
        <v>0.05</v>
      </c>
      <c r="AB1747" s="112">
        <f t="shared" si="1275"/>
        <v>25</v>
      </c>
      <c r="AC1747" s="178">
        <f t="shared" si="1256"/>
        <v>31</v>
      </c>
      <c r="AD1747" s="11">
        <f t="shared" si="1286"/>
        <v>1.0032842900000001</v>
      </c>
      <c r="AE1747" s="106">
        <f t="shared" si="1264"/>
        <v>1.09854619</v>
      </c>
      <c r="AF1747" s="106">
        <f t="shared" si="1276"/>
        <v>1.1274861899999999</v>
      </c>
      <c r="AG1747" s="106">
        <f t="shared" si="1277"/>
        <v>0</v>
      </c>
      <c r="AH1747" s="115" t="str">
        <f t="shared" si="1258"/>
        <v>A+J=</v>
      </c>
      <c r="AI1747" s="116">
        <f t="shared" si="1287"/>
        <v>45894</v>
      </c>
      <c r="AJ1747" s="10"/>
      <c r="AK1747" s="1"/>
      <c r="AL1747" s="10"/>
      <c r="AM1747" s="1"/>
      <c r="AN1747" s="1"/>
      <c r="AO1747" s="3"/>
      <c r="AP1747" s="3"/>
      <c r="AQ1747" s="4"/>
      <c r="AR1747" s="4"/>
      <c r="AS1747" s="4"/>
      <c r="AT1747" s="4"/>
      <c r="AU1747" s="4"/>
      <c r="AV1747" s="4"/>
      <c r="AW1747" s="1"/>
      <c r="AX1747" s="1"/>
      <c r="AY1747" s="1"/>
      <c r="AZ1747" s="1"/>
      <c r="BA1747" s="1"/>
      <c r="BB1747" s="1"/>
      <c r="BC1747" s="1"/>
      <c r="BD1747" s="1"/>
      <c r="BE1747" s="1"/>
      <c r="BG1747" s="1"/>
      <c r="BH1747" s="1"/>
    </row>
    <row r="1748" spans="1:60" ht="15" customHeight="1" x14ac:dyDescent="0.25">
      <c r="A1748" s="105">
        <f t="shared" si="1278"/>
        <v>45889</v>
      </c>
      <c r="B1748" s="106">
        <f t="shared" si="1265"/>
        <v>344.50311856252114</v>
      </c>
      <c r="C1748" s="2">
        <f t="shared" si="1279"/>
        <v>255.53892193999999</v>
      </c>
      <c r="D1748" s="2">
        <f t="shared" si="1280"/>
        <v>72.67413817000002</v>
      </c>
      <c r="E1748" s="106">
        <f t="shared" si="1266"/>
        <v>182.86478376999997</v>
      </c>
      <c r="F1748" s="21">
        <f t="shared" si="1281"/>
        <v>7245.38</v>
      </c>
      <c r="G1748" s="108">
        <f t="shared" si="1282"/>
        <v>7275.81</v>
      </c>
      <c r="H1748" s="109">
        <f t="shared" si="1259"/>
        <v>45834</v>
      </c>
      <c r="I1748" s="109">
        <f t="shared" si="1254"/>
        <v>45864</v>
      </c>
      <c r="J1748" s="110">
        <f t="shared" si="1267"/>
        <v>4.1999177406844002E-3</v>
      </c>
      <c r="K1748" s="117">
        <f t="shared" si="1255"/>
        <v>45894</v>
      </c>
      <c r="L1748" s="178">
        <f t="shared" si="1257"/>
        <v>31</v>
      </c>
      <c r="M1748" s="178">
        <f t="shared" si="1262"/>
        <v>26</v>
      </c>
      <c r="N1748" s="106">
        <f t="shared" si="1268"/>
        <v>1.0035213199999999</v>
      </c>
      <c r="O1748" s="111">
        <f t="shared" si="1261"/>
        <v>1.0041999100000001</v>
      </c>
      <c r="P1748" s="111">
        <f t="shared" si="1283"/>
        <v>1.3525475207056186</v>
      </c>
      <c r="Q1748" s="106">
        <f t="shared" si="1260"/>
        <v>1.3573102699999999</v>
      </c>
      <c r="R1748" s="106">
        <f t="shared" si="1284"/>
        <v>1.30894008</v>
      </c>
      <c r="S1748" s="106">
        <f t="shared" si="1269"/>
        <v>334.48513692</v>
      </c>
      <c r="T1748" s="106">
        <f t="shared" si="1270"/>
        <v>22.451954060170856</v>
      </c>
      <c r="U1748" s="106">
        <f t="shared" si="1271"/>
        <v>65.339465262350302</v>
      </c>
      <c r="V1748" s="106">
        <f t="shared" si="1272"/>
        <v>343.33034126252113</v>
      </c>
      <c r="W1748" s="19">
        <f t="shared" ref="W1748:W1811" si="1288">IF(VLOOKUP(A1748,AL$10:AX$312,13)=VLOOKUP(A1747,AL$10:AX$312,13),0,VLOOKUP(A1748,AL$10:AX$312,13))</f>
        <v>0</v>
      </c>
      <c r="X1748" s="2">
        <f t="shared" si="1273"/>
        <v>0</v>
      </c>
      <c r="Y1748" s="4">
        <f t="shared" si="1274"/>
        <v>0</v>
      </c>
      <c r="Z1748" s="106">
        <f t="shared" si="1263"/>
        <v>0</v>
      </c>
      <c r="AA1748" s="114">
        <f t="shared" si="1285"/>
        <v>0.05</v>
      </c>
      <c r="AB1748" s="112">
        <f t="shared" si="1275"/>
        <v>26</v>
      </c>
      <c r="AC1748" s="178">
        <f t="shared" si="1256"/>
        <v>31</v>
      </c>
      <c r="AD1748" s="11">
        <f t="shared" si="1286"/>
        <v>1.003415886</v>
      </c>
      <c r="AE1748" s="106">
        <f t="shared" si="1264"/>
        <v>1.1425630899999999</v>
      </c>
      <c r="AF1748" s="106">
        <f t="shared" si="1276"/>
        <v>1.1727772999999999</v>
      </c>
      <c r="AG1748" s="106">
        <f t="shared" si="1277"/>
        <v>0</v>
      </c>
      <c r="AH1748" s="115" t="str">
        <f t="shared" si="1258"/>
        <v>A+J=</v>
      </c>
      <c r="AI1748" s="116">
        <f t="shared" si="1287"/>
        <v>45894</v>
      </c>
      <c r="AJ1748" s="10"/>
      <c r="AK1748" s="1"/>
      <c r="AL1748" s="10"/>
      <c r="AM1748" s="1"/>
      <c r="AN1748" s="1"/>
      <c r="AO1748" s="3"/>
      <c r="AP1748" s="3"/>
      <c r="AQ1748" s="4"/>
      <c r="AR1748" s="4"/>
      <c r="AS1748" s="4"/>
      <c r="AT1748" s="4"/>
      <c r="AU1748" s="4"/>
      <c r="AV1748" s="4"/>
      <c r="AW1748" s="1"/>
      <c r="AX1748" s="1"/>
      <c r="AY1748" s="1"/>
      <c r="AZ1748" s="1"/>
      <c r="BA1748" s="1"/>
      <c r="BB1748" s="1"/>
      <c r="BC1748" s="1"/>
      <c r="BD1748" s="1"/>
      <c r="BE1748" s="1"/>
      <c r="BG1748" s="1"/>
      <c r="BH1748" s="1"/>
    </row>
    <row r="1749" spans="1:60" ht="15" customHeight="1" x14ac:dyDescent="0.25">
      <c r="A1749" s="105">
        <f t="shared" si="1278"/>
        <v>45890</v>
      </c>
      <c r="B1749" s="106">
        <f t="shared" si="1265"/>
        <v>344.58198185899079</v>
      </c>
      <c r="C1749" s="2">
        <f t="shared" si="1279"/>
        <v>255.53892193999999</v>
      </c>
      <c r="D1749" s="2">
        <f t="shared" si="1280"/>
        <v>72.67413817000002</v>
      </c>
      <c r="E1749" s="106">
        <f t="shared" si="1266"/>
        <v>182.86478376999997</v>
      </c>
      <c r="F1749" s="21">
        <f t="shared" si="1281"/>
        <v>7245.38</v>
      </c>
      <c r="G1749" s="108">
        <f t="shared" si="1282"/>
        <v>7275.81</v>
      </c>
      <c r="H1749" s="109">
        <f t="shared" si="1259"/>
        <v>45834</v>
      </c>
      <c r="I1749" s="109">
        <f t="shared" ref="I1749:I1812" si="1289">IF(W1748&gt;0,A1749,I1748)</f>
        <v>45864</v>
      </c>
      <c r="J1749" s="110">
        <f t="shared" si="1267"/>
        <v>4.1999177406844002E-3</v>
      </c>
      <c r="K1749" s="117">
        <f t="shared" ref="K1749:K1812" si="1290">IF(DAY(A1748)=K$9,VLOOKUP(A1748,$AP$321:$AV$619,4),K1748)</f>
        <v>45894</v>
      </c>
      <c r="L1749" s="178">
        <f t="shared" si="1257"/>
        <v>31</v>
      </c>
      <c r="M1749" s="178">
        <f t="shared" si="1262"/>
        <v>27</v>
      </c>
      <c r="N1749" s="106">
        <f t="shared" si="1268"/>
        <v>1.003657</v>
      </c>
      <c r="O1749" s="111">
        <f t="shared" si="1261"/>
        <v>1.0041999100000001</v>
      </c>
      <c r="P1749" s="111">
        <f t="shared" si="1283"/>
        <v>1.3525475207056186</v>
      </c>
      <c r="Q1749" s="106">
        <f t="shared" si="1260"/>
        <v>1.35749378</v>
      </c>
      <c r="R1749" s="106">
        <f t="shared" si="1284"/>
        <v>1.30894008</v>
      </c>
      <c r="S1749" s="106">
        <f t="shared" si="1269"/>
        <v>334.48513692</v>
      </c>
      <c r="T1749" s="106">
        <f t="shared" si="1270"/>
        <v>22.451954060170856</v>
      </c>
      <c r="U1749" s="106">
        <f t="shared" si="1271"/>
        <v>65.373022778819944</v>
      </c>
      <c r="V1749" s="106">
        <f t="shared" si="1272"/>
        <v>343.3638987789908</v>
      </c>
      <c r="W1749" s="19">
        <f t="shared" si="1288"/>
        <v>0</v>
      </c>
      <c r="X1749" s="2">
        <f t="shared" si="1273"/>
        <v>0</v>
      </c>
      <c r="Y1749" s="4">
        <f t="shared" si="1274"/>
        <v>0</v>
      </c>
      <c r="Z1749" s="106">
        <f t="shared" si="1263"/>
        <v>0</v>
      </c>
      <c r="AA1749" s="114">
        <f t="shared" si="1285"/>
        <v>0.05</v>
      </c>
      <c r="AB1749" s="112">
        <f t="shared" si="1275"/>
        <v>27</v>
      </c>
      <c r="AC1749" s="178">
        <f t="shared" ref="AC1749:AC1812" si="1291">IF(DAY(A1748)=25,VLOOKUP(A1748,$AP$321:$AV$619,7),AC1748)</f>
        <v>31</v>
      </c>
      <c r="AD1749" s="11">
        <f t="shared" si="1286"/>
        <v>1.003547499</v>
      </c>
      <c r="AE1749" s="106">
        <f t="shared" si="1264"/>
        <v>1.1865856800000001</v>
      </c>
      <c r="AF1749" s="106">
        <f t="shared" si="1276"/>
        <v>1.21808308</v>
      </c>
      <c r="AG1749" s="106">
        <f t="shared" si="1277"/>
        <v>0</v>
      </c>
      <c r="AH1749" s="115" t="str">
        <f t="shared" si="1258"/>
        <v>A+J=</v>
      </c>
      <c r="AI1749" s="116">
        <f t="shared" si="1287"/>
        <v>45894</v>
      </c>
      <c r="AJ1749" s="10"/>
      <c r="AK1749" s="1"/>
      <c r="AL1749" s="10"/>
      <c r="AM1749" s="1"/>
      <c r="AN1749" s="1"/>
      <c r="AO1749" s="3"/>
      <c r="AP1749" s="3"/>
      <c r="AQ1749" s="4"/>
      <c r="AR1749" s="4"/>
      <c r="AS1749" s="4"/>
      <c r="AT1749" s="4"/>
      <c r="AU1749" s="4"/>
      <c r="AV1749" s="4"/>
      <c r="AW1749" s="1"/>
      <c r="AX1749" s="1"/>
      <c r="AY1749" s="1"/>
      <c r="AZ1749" s="1"/>
      <c r="BA1749" s="1"/>
      <c r="BB1749" s="1"/>
      <c r="BC1749" s="1"/>
      <c r="BD1749" s="1"/>
      <c r="BE1749" s="1"/>
      <c r="BG1749" s="1"/>
      <c r="BH1749" s="1"/>
    </row>
    <row r="1750" spans="1:60" ht="15" customHeight="1" x14ac:dyDescent="0.25">
      <c r="A1750" s="105">
        <f t="shared" si="1278"/>
        <v>45891</v>
      </c>
      <c r="B1750" s="106">
        <f t="shared" si="1265"/>
        <v>344.66086534140391</v>
      </c>
      <c r="C1750" s="2">
        <f t="shared" si="1279"/>
        <v>255.53892193999999</v>
      </c>
      <c r="D1750" s="2">
        <f t="shared" si="1280"/>
        <v>72.67413817000002</v>
      </c>
      <c r="E1750" s="106">
        <f t="shared" si="1266"/>
        <v>182.86478376999997</v>
      </c>
      <c r="F1750" s="21">
        <f t="shared" si="1281"/>
        <v>7245.38</v>
      </c>
      <c r="G1750" s="108">
        <f t="shared" si="1282"/>
        <v>7275.81</v>
      </c>
      <c r="H1750" s="109">
        <f t="shared" si="1259"/>
        <v>45834</v>
      </c>
      <c r="I1750" s="109">
        <f t="shared" si="1289"/>
        <v>45864</v>
      </c>
      <c r="J1750" s="110">
        <f t="shared" si="1267"/>
        <v>4.1999177406844002E-3</v>
      </c>
      <c r="K1750" s="117">
        <f t="shared" si="1290"/>
        <v>45894</v>
      </c>
      <c r="L1750" s="178">
        <f t="shared" si="1257"/>
        <v>31</v>
      </c>
      <c r="M1750" s="178">
        <f t="shared" si="1262"/>
        <v>28</v>
      </c>
      <c r="N1750" s="106">
        <f t="shared" si="1268"/>
        <v>1.0037927</v>
      </c>
      <c r="O1750" s="111">
        <f t="shared" si="1261"/>
        <v>1.0041999100000001</v>
      </c>
      <c r="P1750" s="111">
        <f t="shared" si="1283"/>
        <v>1.3525475207056186</v>
      </c>
      <c r="Q1750" s="106">
        <f t="shared" si="1260"/>
        <v>1.3576773200000001</v>
      </c>
      <c r="R1750" s="106">
        <f t="shared" si="1284"/>
        <v>1.30894008</v>
      </c>
      <c r="S1750" s="106">
        <f t="shared" si="1269"/>
        <v>334.48513692</v>
      </c>
      <c r="T1750" s="106">
        <f t="shared" si="1270"/>
        <v>22.451954060170856</v>
      </c>
      <c r="U1750" s="106">
        <f t="shared" si="1271"/>
        <v>65.406585781233105</v>
      </c>
      <c r="V1750" s="106">
        <f t="shared" si="1272"/>
        <v>343.39746178140393</v>
      </c>
      <c r="W1750" s="19">
        <f t="shared" si="1288"/>
        <v>0</v>
      </c>
      <c r="X1750" s="2">
        <f t="shared" si="1273"/>
        <v>0</v>
      </c>
      <c r="Y1750" s="4">
        <f t="shared" si="1274"/>
        <v>0</v>
      </c>
      <c r="Z1750" s="106">
        <f t="shared" si="1263"/>
        <v>0</v>
      </c>
      <c r="AA1750" s="114">
        <f t="shared" si="1285"/>
        <v>0.05</v>
      </c>
      <c r="AB1750" s="112">
        <f t="shared" si="1275"/>
        <v>28</v>
      </c>
      <c r="AC1750" s="178">
        <f t="shared" si="1291"/>
        <v>31</v>
      </c>
      <c r="AD1750" s="11">
        <f t="shared" si="1286"/>
        <v>1.003679129</v>
      </c>
      <c r="AE1750" s="106">
        <f t="shared" si="1264"/>
        <v>1.2306139599999999</v>
      </c>
      <c r="AF1750" s="106">
        <f t="shared" si="1276"/>
        <v>1.26340356</v>
      </c>
      <c r="AG1750" s="106">
        <f t="shared" si="1277"/>
        <v>0</v>
      </c>
      <c r="AH1750" s="115" t="str">
        <f t="shared" si="1258"/>
        <v>A+J=</v>
      </c>
      <c r="AI1750" s="116">
        <f t="shared" si="1287"/>
        <v>45894</v>
      </c>
      <c r="AJ1750" s="10"/>
      <c r="AK1750" s="1"/>
      <c r="AL1750" s="10"/>
      <c r="AM1750" s="1"/>
      <c r="AN1750" s="1"/>
      <c r="AO1750" s="3"/>
      <c r="AP1750" s="3"/>
      <c r="AQ1750" s="4"/>
      <c r="AR1750" s="4"/>
      <c r="AS1750" s="4"/>
      <c r="AT1750" s="4"/>
      <c r="AU1750" s="4"/>
      <c r="AV1750" s="4"/>
      <c r="AW1750" s="1"/>
      <c r="AX1750" s="1"/>
      <c r="AY1750" s="1"/>
      <c r="AZ1750" s="1"/>
      <c r="BA1750" s="1"/>
      <c r="BB1750" s="1"/>
      <c r="BC1750" s="1"/>
      <c r="BD1750" s="1"/>
      <c r="BE1750" s="1"/>
      <c r="BG1750" s="1"/>
      <c r="BH1750" s="1"/>
    </row>
    <row r="1751" spans="1:60" ht="15" customHeight="1" x14ac:dyDescent="0.25">
      <c r="A1751" s="105">
        <f t="shared" si="1278"/>
        <v>45892</v>
      </c>
      <c r="B1751" s="106">
        <f t="shared" si="1265"/>
        <v>344.73976933976058</v>
      </c>
      <c r="C1751" s="2">
        <f t="shared" si="1279"/>
        <v>255.53892193999999</v>
      </c>
      <c r="D1751" s="2">
        <f t="shared" si="1280"/>
        <v>72.67413817000002</v>
      </c>
      <c r="E1751" s="106">
        <f t="shared" si="1266"/>
        <v>182.86478376999997</v>
      </c>
      <c r="F1751" s="21">
        <f t="shared" si="1281"/>
        <v>7245.38</v>
      </c>
      <c r="G1751" s="108">
        <f t="shared" si="1282"/>
        <v>7275.81</v>
      </c>
      <c r="H1751" s="109">
        <f t="shared" si="1259"/>
        <v>45834</v>
      </c>
      <c r="I1751" s="109">
        <f t="shared" si="1289"/>
        <v>45864</v>
      </c>
      <c r="J1751" s="110">
        <f t="shared" si="1267"/>
        <v>4.1999177406844002E-3</v>
      </c>
      <c r="K1751" s="117">
        <f t="shared" si="1290"/>
        <v>45894</v>
      </c>
      <c r="L1751" s="178">
        <f t="shared" si="1257"/>
        <v>31</v>
      </c>
      <c r="M1751" s="178">
        <f t="shared" si="1262"/>
        <v>29</v>
      </c>
      <c r="N1751" s="106">
        <f t="shared" si="1268"/>
        <v>1.00392842</v>
      </c>
      <c r="O1751" s="111">
        <f t="shared" si="1261"/>
        <v>1.0041999100000001</v>
      </c>
      <c r="P1751" s="111">
        <f t="shared" si="1283"/>
        <v>1.3525475207056186</v>
      </c>
      <c r="Q1751" s="106">
        <f t="shared" si="1260"/>
        <v>1.35786089</v>
      </c>
      <c r="R1751" s="106">
        <f t="shared" si="1284"/>
        <v>1.30894008</v>
      </c>
      <c r="S1751" s="106">
        <f t="shared" si="1269"/>
        <v>334.48513692</v>
      </c>
      <c r="T1751" s="106">
        <f t="shared" si="1270"/>
        <v>22.451954060170856</v>
      </c>
      <c r="U1751" s="106">
        <f t="shared" si="1271"/>
        <v>65.44015426958974</v>
      </c>
      <c r="V1751" s="106">
        <f t="shared" si="1272"/>
        <v>343.43103026976058</v>
      </c>
      <c r="W1751" s="19">
        <f t="shared" si="1288"/>
        <v>0</v>
      </c>
      <c r="X1751" s="2">
        <f t="shared" si="1273"/>
        <v>0</v>
      </c>
      <c r="Y1751" s="4">
        <f t="shared" si="1274"/>
        <v>0</v>
      </c>
      <c r="Z1751" s="106">
        <f t="shared" si="1263"/>
        <v>0</v>
      </c>
      <c r="AA1751" s="114">
        <f t="shared" si="1285"/>
        <v>0.05</v>
      </c>
      <c r="AB1751" s="112">
        <f t="shared" si="1275"/>
        <v>29</v>
      </c>
      <c r="AC1751" s="178">
        <f t="shared" si="1291"/>
        <v>31</v>
      </c>
      <c r="AD1751" s="11">
        <f t="shared" si="1286"/>
        <v>1.003810777</v>
      </c>
      <c r="AE1751" s="106">
        <f t="shared" si="1264"/>
        <v>1.27464826</v>
      </c>
      <c r="AF1751" s="106">
        <f t="shared" si="1276"/>
        <v>1.3087390699999999</v>
      </c>
      <c r="AG1751" s="106">
        <f t="shared" si="1277"/>
        <v>0</v>
      </c>
      <c r="AH1751" s="115" t="str">
        <f t="shared" si="1258"/>
        <v>A+J=</v>
      </c>
      <c r="AI1751" s="116">
        <f t="shared" si="1287"/>
        <v>45894</v>
      </c>
      <c r="AJ1751" s="10"/>
      <c r="AK1751" s="1"/>
      <c r="AL1751" s="10"/>
      <c r="AM1751" s="1"/>
      <c r="AN1751" s="1"/>
      <c r="AO1751" s="3"/>
      <c r="AP1751" s="3"/>
      <c r="AQ1751" s="4"/>
      <c r="AR1751" s="4"/>
      <c r="AS1751" s="4"/>
      <c r="AT1751" s="4"/>
      <c r="AU1751" s="4"/>
      <c r="AV1751" s="4"/>
      <c r="AW1751" s="1"/>
      <c r="AX1751" s="1"/>
      <c r="AY1751" s="1"/>
      <c r="AZ1751" s="1"/>
      <c r="BA1751" s="1"/>
      <c r="BB1751" s="1"/>
      <c r="BC1751" s="1"/>
      <c r="BD1751" s="1"/>
      <c r="BE1751" s="1"/>
      <c r="BG1751" s="1"/>
      <c r="BH1751" s="1"/>
    </row>
    <row r="1752" spans="1:60" ht="15" customHeight="1" x14ac:dyDescent="0.25">
      <c r="A1752" s="105">
        <f t="shared" si="1278"/>
        <v>45893</v>
      </c>
      <c r="B1752" s="106">
        <f t="shared" si="1265"/>
        <v>344.81869352406073</v>
      </c>
      <c r="C1752" s="2">
        <f t="shared" si="1279"/>
        <v>255.53892193999999</v>
      </c>
      <c r="D1752" s="2">
        <f t="shared" si="1280"/>
        <v>72.67413817000002</v>
      </c>
      <c r="E1752" s="106">
        <f t="shared" si="1266"/>
        <v>182.86478376999997</v>
      </c>
      <c r="F1752" s="21">
        <f t="shared" si="1281"/>
        <v>7245.38</v>
      </c>
      <c r="G1752" s="108">
        <f t="shared" si="1282"/>
        <v>7275.81</v>
      </c>
      <c r="H1752" s="109">
        <f t="shared" si="1259"/>
        <v>45834</v>
      </c>
      <c r="I1752" s="109">
        <f t="shared" si="1289"/>
        <v>45864</v>
      </c>
      <c r="J1752" s="110">
        <f t="shared" si="1267"/>
        <v>4.1999177406844002E-3</v>
      </c>
      <c r="K1752" s="117">
        <f t="shared" si="1290"/>
        <v>45894</v>
      </c>
      <c r="L1752" s="178">
        <f t="shared" si="1257"/>
        <v>31</v>
      </c>
      <c r="M1752" s="178">
        <f t="shared" si="1262"/>
        <v>30</v>
      </c>
      <c r="N1752" s="106">
        <f t="shared" si="1268"/>
        <v>1.00406416</v>
      </c>
      <c r="O1752" s="111">
        <f t="shared" si="1261"/>
        <v>1.0041999100000001</v>
      </c>
      <c r="P1752" s="111">
        <f t="shared" si="1283"/>
        <v>1.3525475207056186</v>
      </c>
      <c r="Q1752" s="106">
        <f t="shared" si="1260"/>
        <v>1.3580444899999999</v>
      </c>
      <c r="R1752" s="106">
        <f t="shared" si="1284"/>
        <v>1.30894008</v>
      </c>
      <c r="S1752" s="106">
        <f t="shared" si="1269"/>
        <v>334.48513692</v>
      </c>
      <c r="T1752" s="106">
        <f t="shared" si="1270"/>
        <v>22.451954060170856</v>
      </c>
      <c r="U1752" s="106">
        <f t="shared" si="1271"/>
        <v>65.473728243889909</v>
      </c>
      <c r="V1752" s="106">
        <f t="shared" si="1272"/>
        <v>343.46460424406075</v>
      </c>
      <c r="W1752" s="19">
        <f t="shared" si="1288"/>
        <v>0</v>
      </c>
      <c r="X1752" s="2">
        <f t="shared" si="1273"/>
        <v>0</v>
      </c>
      <c r="Y1752" s="4">
        <f t="shared" si="1274"/>
        <v>0</v>
      </c>
      <c r="Z1752" s="106">
        <f t="shared" si="1263"/>
        <v>0</v>
      </c>
      <c r="AA1752" s="114">
        <f t="shared" si="1285"/>
        <v>0.05</v>
      </c>
      <c r="AB1752" s="112">
        <f t="shared" si="1275"/>
        <v>30</v>
      </c>
      <c r="AC1752" s="178">
        <f t="shared" si="1291"/>
        <v>31</v>
      </c>
      <c r="AD1752" s="11">
        <f t="shared" si="1286"/>
        <v>1.003942442</v>
      </c>
      <c r="AE1752" s="106">
        <f t="shared" si="1264"/>
        <v>1.3186882499999999</v>
      </c>
      <c r="AF1752" s="106">
        <f t="shared" si="1276"/>
        <v>1.35408928</v>
      </c>
      <c r="AG1752" s="106">
        <f t="shared" si="1277"/>
        <v>0</v>
      </c>
      <c r="AH1752" s="115" t="str">
        <f t="shared" si="1258"/>
        <v>A+J=</v>
      </c>
      <c r="AI1752" s="116">
        <f t="shared" si="1287"/>
        <v>45894</v>
      </c>
      <c r="AJ1752" s="10"/>
      <c r="AK1752" s="1"/>
      <c r="AL1752" s="10"/>
      <c r="AM1752" s="1"/>
      <c r="AN1752" s="1"/>
      <c r="AO1752" s="3"/>
      <c r="AP1752" s="3"/>
      <c r="AQ1752" s="4"/>
      <c r="AR1752" s="4"/>
      <c r="AS1752" s="4"/>
      <c r="AT1752" s="4"/>
      <c r="AU1752" s="4"/>
      <c r="AV1752" s="4"/>
      <c r="AW1752" s="1"/>
      <c r="AX1752" s="1"/>
      <c r="AY1752" s="1"/>
      <c r="AZ1752" s="1"/>
      <c r="BA1752" s="1"/>
      <c r="BB1752" s="1"/>
      <c r="BC1752" s="1"/>
      <c r="BD1752" s="1"/>
      <c r="BE1752" s="1"/>
      <c r="BG1752" s="1"/>
      <c r="BH1752" s="1"/>
    </row>
    <row r="1753" spans="1:60" ht="15" customHeight="1" x14ac:dyDescent="0.25">
      <c r="A1753" s="105">
        <f t="shared" si="1278"/>
        <v>45894</v>
      </c>
      <c r="B1753" s="106">
        <f t="shared" si="1265"/>
        <v>344.89763238836093</v>
      </c>
      <c r="C1753" s="2">
        <f t="shared" si="1279"/>
        <v>255.53892193999999</v>
      </c>
      <c r="D1753" s="2">
        <f t="shared" si="1280"/>
        <v>72.67413817000002</v>
      </c>
      <c r="E1753" s="106">
        <f t="shared" si="1266"/>
        <v>182.86478376999997</v>
      </c>
      <c r="F1753" s="21">
        <f t="shared" si="1281"/>
        <v>7245.38</v>
      </c>
      <c r="G1753" s="108">
        <f t="shared" si="1282"/>
        <v>7275.81</v>
      </c>
      <c r="H1753" s="109">
        <f t="shared" si="1259"/>
        <v>45834</v>
      </c>
      <c r="I1753" s="109">
        <f t="shared" si="1289"/>
        <v>45864</v>
      </c>
      <c r="J1753" s="110">
        <f t="shared" si="1267"/>
        <v>4.1999177406844002E-3</v>
      </c>
      <c r="K1753" s="117">
        <f t="shared" si="1290"/>
        <v>45894</v>
      </c>
      <c r="L1753" s="178">
        <f t="shared" si="1257"/>
        <v>31</v>
      </c>
      <c r="M1753" s="178">
        <f t="shared" si="1262"/>
        <v>31</v>
      </c>
      <c r="N1753" s="106">
        <f t="shared" si="1268"/>
        <v>1.0041999100000001</v>
      </c>
      <c r="O1753" s="111">
        <f t="shared" si="1261"/>
        <v>1.0041999100000001</v>
      </c>
      <c r="P1753" s="111">
        <f t="shared" si="1283"/>
        <v>1.3525475207056186</v>
      </c>
      <c r="Q1753" s="106">
        <f t="shared" si="1260"/>
        <v>1.3582280900000001</v>
      </c>
      <c r="R1753" s="106">
        <f t="shared" si="1284"/>
        <v>1.30894008</v>
      </c>
      <c r="S1753" s="106">
        <f t="shared" si="1269"/>
        <v>334.48513692</v>
      </c>
      <c r="T1753" s="106">
        <f t="shared" si="1270"/>
        <v>22.451954060170856</v>
      </c>
      <c r="U1753" s="106">
        <f t="shared" si="1271"/>
        <v>65.507302218190105</v>
      </c>
      <c r="V1753" s="106">
        <f t="shared" si="1272"/>
        <v>343.49817821836092</v>
      </c>
      <c r="W1753" s="19">
        <f t="shared" si="1288"/>
        <v>58</v>
      </c>
      <c r="X1753" s="2">
        <f t="shared" si="1273"/>
        <v>14.73539639</v>
      </c>
      <c r="Y1753" s="4">
        <f t="shared" si="1274"/>
        <v>5.7664E-2</v>
      </c>
      <c r="Z1753" s="106">
        <f t="shared" si="1263"/>
        <v>19.287750930000001</v>
      </c>
      <c r="AA1753" s="114">
        <f t="shared" si="1285"/>
        <v>0.05</v>
      </c>
      <c r="AB1753" s="112">
        <f t="shared" si="1275"/>
        <v>31</v>
      </c>
      <c r="AC1753" s="178">
        <f t="shared" si="1291"/>
        <v>31</v>
      </c>
      <c r="AD1753" s="11">
        <f t="shared" si="1286"/>
        <v>1.004074124</v>
      </c>
      <c r="AE1753" s="106">
        <f t="shared" si="1264"/>
        <v>1.3627339199999999</v>
      </c>
      <c r="AF1753" s="106">
        <f t="shared" si="1276"/>
        <v>1.3994541700000001</v>
      </c>
      <c r="AG1753" s="106">
        <f t="shared" si="1277"/>
        <v>20.650484850000002</v>
      </c>
      <c r="AH1753" s="115" t="str">
        <f t="shared" si="1258"/>
        <v>A+J=</v>
      </c>
      <c r="AI1753" s="116">
        <f t="shared" si="1287"/>
        <v>45894</v>
      </c>
      <c r="AJ1753" s="10"/>
      <c r="AK1753" s="1"/>
      <c r="AL1753" s="10"/>
      <c r="AM1753" s="1"/>
      <c r="AN1753" s="1"/>
      <c r="AO1753" s="3"/>
      <c r="AP1753" s="3"/>
      <c r="AQ1753" s="4"/>
      <c r="AR1753" s="4"/>
      <c r="AS1753" s="4"/>
      <c r="AT1753" s="4"/>
      <c r="AU1753" s="4"/>
      <c r="AV1753" s="4"/>
      <c r="AW1753" s="1"/>
      <c r="AX1753" s="1"/>
      <c r="AY1753" s="1"/>
      <c r="AZ1753" s="1"/>
      <c r="BA1753" s="1"/>
      <c r="BB1753" s="1"/>
      <c r="BC1753" s="1"/>
      <c r="BD1753" s="1"/>
      <c r="BE1753" s="1"/>
      <c r="BG1753" s="1"/>
      <c r="BH1753" s="1"/>
    </row>
    <row r="1754" spans="1:60" ht="15" customHeight="1" x14ac:dyDescent="0.25">
      <c r="A1754" s="105">
        <f t="shared" si="1278"/>
        <v>45895</v>
      </c>
      <c r="B1754" s="106">
        <f t="shared" si="1265"/>
        <v>324.28653803769419</v>
      </c>
      <c r="C1754" s="2">
        <f t="shared" si="1279"/>
        <v>240.80352554999999</v>
      </c>
      <c r="D1754" s="2">
        <f t="shared" si="1280"/>
        <v>57.938741780000015</v>
      </c>
      <c r="E1754" s="106">
        <f t="shared" si="1266"/>
        <v>182.86478376999997</v>
      </c>
      <c r="F1754" s="21">
        <f t="shared" si="1281"/>
        <v>7245.38</v>
      </c>
      <c r="G1754" s="108">
        <f t="shared" si="1282"/>
        <v>7275.81</v>
      </c>
      <c r="H1754" s="109">
        <f t="shared" si="1259"/>
        <v>45864</v>
      </c>
      <c r="I1754" s="109">
        <f t="shared" si="1289"/>
        <v>45895</v>
      </c>
      <c r="J1754" s="110">
        <f t="shared" si="1267"/>
        <v>4.1999177406844002E-3</v>
      </c>
      <c r="K1754" s="117">
        <f t="shared" si="1290"/>
        <v>45925</v>
      </c>
      <c r="L1754" s="178">
        <f t="shared" si="1257"/>
        <v>31</v>
      </c>
      <c r="M1754" s="178">
        <f t="shared" si="1262"/>
        <v>1</v>
      </c>
      <c r="N1754" s="106">
        <f t="shared" si="1268"/>
        <v>1.0001351999999999</v>
      </c>
      <c r="O1754" s="111">
        <f t="shared" si="1261"/>
        <v>1.0041999100000001</v>
      </c>
      <c r="P1754" s="111">
        <f t="shared" si="1283"/>
        <v>1.3582280985633055</v>
      </c>
      <c r="Q1754" s="106">
        <f t="shared" si="1260"/>
        <v>1.35841173</v>
      </c>
      <c r="R1754" s="106">
        <f t="shared" si="1284"/>
        <v>1.30894008</v>
      </c>
      <c r="S1754" s="106">
        <f t="shared" si="1269"/>
        <v>315.19738598999999</v>
      </c>
      <c r="T1754" s="106">
        <f t="shared" si="1270"/>
        <v>17.899599520612544</v>
      </c>
      <c r="U1754" s="106">
        <f t="shared" si="1271"/>
        <v>65.540883507081617</v>
      </c>
      <c r="V1754" s="106">
        <f t="shared" si="1272"/>
        <v>324.24400857769416</v>
      </c>
      <c r="W1754" s="19">
        <f t="shared" si="1288"/>
        <v>0</v>
      </c>
      <c r="X1754" s="2">
        <f t="shared" si="1273"/>
        <v>0</v>
      </c>
      <c r="Y1754" s="4">
        <f t="shared" si="1274"/>
        <v>0</v>
      </c>
      <c r="Z1754" s="106">
        <f t="shared" si="1263"/>
        <v>0</v>
      </c>
      <c r="AA1754" s="114">
        <f t="shared" si="1285"/>
        <v>0.05</v>
      </c>
      <c r="AB1754" s="112">
        <f t="shared" si="1275"/>
        <v>1</v>
      </c>
      <c r="AC1754" s="178">
        <f t="shared" si="1291"/>
        <v>31</v>
      </c>
      <c r="AD1754" s="11">
        <f t="shared" si="1286"/>
        <v>1.000131165</v>
      </c>
      <c r="AE1754" s="106">
        <f t="shared" si="1264"/>
        <v>4.1342860000000002E-2</v>
      </c>
      <c r="AF1754" s="106">
        <f t="shared" si="1276"/>
        <v>4.2529459999999998E-2</v>
      </c>
      <c r="AG1754" s="106">
        <f t="shared" si="1277"/>
        <v>0</v>
      </c>
      <c r="AH1754" s="115" t="str">
        <f t="shared" si="1258"/>
        <v>A+J=</v>
      </c>
      <c r="AI1754" s="116">
        <f t="shared" si="1287"/>
        <v>45925</v>
      </c>
      <c r="AJ1754" s="10"/>
      <c r="AK1754" s="1"/>
      <c r="AL1754" s="10"/>
      <c r="AM1754" s="1"/>
      <c r="AN1754" s="1"/>
      <c r="AO1754" s="3"/>
      <c r="AP1754" s="3"/>
      <c r="AQ1754" s="4"/>
      <c r="AR1754" s="4"/>
      <c r="AS1754" s="4"/>
      <c r="AT1754" s="4"/>
      <c r="AU1754" s="4"/>
      <c r="AV1754" s="4"/>
      <c r="AW1754" s="1"/>
      <c r="AX1754" s="1"/>
      <c r="AY1754" s="1"/>
      <c r="AZ1754" s="1"/>
      <c r="BA1754" s="1"/>
      <c r="BB1754" s="1"/>
      <c r="BC1754" s="1"/>
      <c r="BD1754" s="1"/>
      <c r="BE1754" s="1"/>
      <c r="BG1754" s="1"/>
      <c r="BH1754" s="1"/>
    </row>
    <row r="1755" spans="1:60" ht="15" customHeight="1" x14ac:dyDescent="0.25">
      <c r="A1755" s="105">
        <f t="shared" si="1278"/>
        <v>45896</v>
      </c>
      <c r="B1755" s="106">
        <f t="shared" si="1265"/>
        <v>324.3626686025292</v>
      </c>
      <c r="C1755" s="2">
        <f t="shared" si="1279"/>
        <v>240.80352554999999</v>
      </c>
      <c r="D1755" s="2">
        <f t="shared" si="1280"/>
        <v>57.938741780000015</v>
      </c>
      <c r="E1755" s="106">
        <f t="shared" si="1266"/>
        <v>182.86478376999997</v>
      </c>
      <c r="F1755" s="21">
        <f t="shared" si="1281"/>
        <v>7245.38</v>
      </c>
      <c r="G1755" s="108">
        <f t="shared" si="1282"/>
        <v>7275.81</v>
      </c>
      <c r="H1755" s="109">
        <f t="shared" si="1259"/>
        <v>45864</v>
      </c>
      <c r="I1755" s="109">
        <f t="shared" si="1289"/>
        <v>45895</v>
      </c>
      <c r="J1755" s="110">
        <f t="shared" si="1267"/>
        <v>4.1999177406844002E-3</v>
      </c>
      <c r="K1755" s="117">
        <f t="shared" si="1290"/>
        <v>45925</v>
      </c>
      <c r="L1755" s="178">
        <f t="shared" si="1257"/>
        <v>31</v>
      </c>
      <c r="M1755" s="178">
        <f t="shared" si="1262"/>
        <v>2</v>
      </c>
      <c r="N1755" s="106">
        <f t="shared" si="1268"/>
        <v>1.00027043</v>
      </c>
      <c r="O1755" s="111">
        <f t="shared" si="1261"/>
        <v>1.0041999100000001</v>
      </c>
      <c r="P1755" s="111">
        <f t="shared" si="1283"/>
        <v>1.3582280985633055</v>
      </c>
      <c r="Q1755" s="106">
        <f t="shared" si="1260"/>
        <v>1.3585954</v>
      </c>
      <c r="R1755" s="106">
        <f t="shared" si="1284"/>
        <v>1.30894008</v>
      </c>
      <c r="S1755" s="106">
        <f t="shared" si="1269"/>
        <v>315.19738598999999</v>
      </c>
      <c r="T1755" s="106">
        <f t="shared" si="1270"/>
        <v>17.899599520612544</v>
      </c>
      <c r="U1755" s="106">
        <f t="shared" si="1271"/>
        <v>65.574470281916646</v>
      </c>
      <c r="V1755" s="106">
        <f t="shared" si="1272"/>
        <v>324.2775953525292</v>
      </c>
      <c r="W1755" s="19">
        <f t="shared" si="1288"/>
        <v>0</v>
      </c>
      <c r="X1755" s="2">
        <f t="shared" si="1273"/>
        <v>0</v>
      </c>
      <c r="Y1755" s="4">
        <f t="shared" si="1274"/>
        <v>0</v>
      </c>
      <c r="Z1755" s="106">
        <f t="shared" si="1263"/>
        <v>0</v>
      </c>
      <c r="AA1755" s="114">
        <f t="shared" si="1285"/>
        <v>0.05</v>
      </c>
      <c r="AB1755" s="112">
        <f t="shared" si="1275"/>
        <v>2</v>
      </c>
      <c r="AC1755" s="178">
        <f t="shared" si="1291"/>
        <v>31</v>
      </c>
      <c r="AD1755" s="11">
        <f t="shared" si="1286"/>
        <v>1.0002623470000001</v>
      </c>
      <c r="AE1755" s="106">
        <f t="shared" si="1264"/>
        <v>8.269108E-2</v>
      </c>
      <c r="AF1755" s="106">
        <f t="shared" si="1276"/>
        <v>8.5073250000000003E-2</v>
      </c>
      <c r="AG1755" s="106">
        <f t="shared" si="1277"/>
        <v>0</v>
      </c>
      <c r="AH1755" s="115" t="str">
        <f t="shared" si="1258"/>
        <v>A+J=</v>
      </c>
      <c r="AI1755" s="116">
        <f t="shared" si="1287"/>
        <v>45925</v>
      </c>
      <c r="AJ1755" s="10"/>
      <c r="AK1755" s="1"/>
      <c r="AL1755" s="10"/>
      <c r="AM1755" s="1"/>
      <c r="AN1755" s="1"/>
      <c r="AO1755" s="3"/>
      <c r="AP1755" s="3"/>
      <c r="AQ1755" s="4"/>
      <c r="AR1755" s="4"/>
      <c r="AS1755" s="4"/>
      <c r="AT1755" s="4"/>
      <c r="AU1755" s="4"/>
      <c r="AV1755" s="4"/>
      <c r="AW1755" s="1"/>
      <c r="AX1755" s="1"/>
      <c r="AY1755" s="1"/>
      <c r="AZ1755" s="1"/>
      <c r="BA1755" s="1"/>
      <c r="BB1755" s="1"/>
      <c r="BC1755" s="1"/>
      <c r="BD1755" s="1"/>
      <c r="BE1755" s="1"/>
      <c r="BG1755" s="1"/>
      <c r="BH1755" s="1"/>
    </row>
    <row r="1756" spans="1:60" ht="15" customHeight="1" x14ac:dyDescent="0.25">
      <c r="A1756" s="105">
        <f t="shared" si="1278"/>
        <v>45897</v>
      </c>
      <c r="B1756" s="106">
        <f t="shared" si="1265"/>
        <v>324.43881714465994</v>
      </c>
      <c r="C1756" s="2">
        <f t="shared" si="1279"/>
        <v>240.80352554999999</v>
      </c>
      <c r="D1756" s="2">
        <f t="shared" si="1280"/>
        <v>57.938741780000015</v>
      </c>
      <c r="E1756" s="106">
        <f t="shared" si="1266"/>
        <v>182.86478376999997</v>
      </c>
      <c r="F1756" s="21">
        <f t="shared" si="1281"/>
        <v>7245.38</v>
      </c>
      <c r="G1756" s="108">
        <f t="shared" si="1282"/>
        <v>7275.81</v>
      </c>
      <c r="H1756" s="109">
        <f t="shared" si="1259"/>
        <v>45864</v>
      </c>
      <c r="I1756" s="109">
        <f t="shared" si="1289"/>
        <v>45895</v>
      </c>
      <c r="J1756" s="110">
        <f t="shared" si="1267"/>
        <v>4.1999177406844002E-3</v>
      </c>
      <c r="K1756" s="117">
        <f t="shared" si="1290"/>
        <v>45925</v>
      </c>
      <c r="L1756" s="178">
        <f t="shared" si="1257"/>
        <v>31</v>
      </c>
      <c r="M1756" s="178">
        <f t="shared" si="1262"/>
        <v>3</v>
      </c>
      <c r="N1756" s="106">
        <f t="shared" si="1268"/>
        <v>1.0004056699999999</v>
      </c>
      <c r="O1756" s="111">
        <f t="shared" si="1261"/>
        <v>1.0041999100000001</v>
      </c>
      <c r="P1756" s="111">
        <f t="shared" si="1283"/>
        <v>1.3582280985633055</v>
      </c>
      <c r="Q1756" s="106">
        <f t="shared" si="1260"/>
        <v>1.3587790900000001</v>
      </c>
      <c r="R1756" s="106">
        <f t="shared" si="1284"/>
        <v>1.30894008</v>
      </c>
      <c r="S1756" s="106">
        <f t="shared" si="1269"/>
        <v>315.19738598999999</v>
      </c>
      <c r="T1756" s="106">
        <f t="shared" si="1270"/>
        <v>17.899599520612544</v>
      </c>
      <c r="U1756" s="106">
        <f t="shared" si="1271"/>
        <v>65.608060714047369</v>
      </c>
      <c r="V1756" s="106">
        <f t="shared" si="1272"/>
        <v>324.31118578465993</v>
      </c>
      <c r="W1756" s="19">
        <f t="shared" si="1288"/>
        <v>0</v>
      </c>
      <c r="X1756" s="2">
        <f t="shared" si="1273"/>
        <v>0</v>
      </c>
      <c r="Y1756" s="4">
        <f t="shared" si="1274"/>
        <v>0</v>
      </c>
      <c r="Z1756" s="106">
        <f t="shared" si="1263"/>
        <v>0</v>
      </c>
      <c r="AA1756" s="114">
        <f t="shared" si="1285"/>
        <v>0.05</v>
      </c>
      <c r="AB1756" s="112">
        <f t="shared" si="1275"/>
        <v>3</v>
      </c>
      <c r="AC1756" s="178">
        <f t="shared" si="1291"/>
        <v>31</v>
      </c>
      <c r="AD1756" s="11">
        <f t="shared" si="1286"/>
        <v>1.000393546</v>
      </c>
      <c r="AE1756" s="106">
        <f t="shared" si="1264"/>
        <v>0.12404467</v>
      </c>
      <c r="AF1756" s="106">
        <f t="shared" si="1276"/>
        <v>0.12763136</v>
      </c>
      <c r="AG1756" s="106">
        <f t="shared" si="1277"/>
        <v>0</v>
      </c>
      <c r="AH1756" s="115" t="str">
        <f t="shared" si="1258"/>
        <v>A+J=</v>
      </c>
      <c r="AI1756" s="116">
        <f t="shared" si="1287"/>
        <v>45925</v>
      </c>
      <c r="AJ1756" s="10"/>
      <c r="AK1756" s="1"/>
      <c r="AL1756" s="10"/>
      <c r="AM1756" s="1"/>
      <c r="AN1756" s="1"/>
      <c r="AO1756" s="3"/>
      <c r="AP1756" s="3"/>
      <c r="AQ1756" s="4"/>
      <c r="AR1756" s="4"/>
      <c r="AS1756" s="4"/>
      <c r="AT1756" s="4"/>
      <c r="AU1756" s="4"/>
      <c r="AV1756" s="4"/>
      <c r="AW1756" s="1"/>
      <c r="AX1756" s="1"/>
      <c r="AY1756" s="1"/>
      <c r="AZ1756" s="1"/>
      <c r="BA1756" s="1"/>
      <c r="BB1756" s="1"/>
      <c r="BC1756" s="1"/>
      <c r="BD1756" s="1"/>
      <c r="BE1756" s="1"/>
      <c r="BG1756" s="1"/>
      <c r="BH1756" s="1"/>
    </row>
    <row r="1757" spans="1:60" ht="15" customHeight="1" x14ac:dyDescent="0.25">
      <c r="A1757" s="105">
        <f t="shared" si="1278"/>
        <v>45898</v>
      </c>
      <c r="B1757" s="106">
        <f t="shared" si="1265"/>
        <v>324.51498400408627</v>
      </c>
      <c r="C1757" s="2">
        <f t="shared" si="1279"/>
        <v>240.80352554999999</v>
      </c>
      <c r="D1757" s="2">
        <f t="shared" si="1280"/>
        <v>57.938741780000015</v>
      </c>
      <c r="E1757" s="106">
        <f t="shared" si="1266"/>
        <v>182.86478376999997</v>
      </c>
      <c r="F1757" s="21">
        <f t="shared" si="1281"/>
        <v>7245.38</v>
      </c>
      <c r="G1757" s="108">
        <f t="shared" si="1282"/>
        <v>7275.81</v>
      </c>
      <c r="H1757" s="109">
        <f t="shared" si="1259"/>
        <v>45864</v>
      </c>
      <c r="I1757" s="109">
        <f t="shared" si="1289"/>
        <v>45895</v>
      </c>
      <c r="J1757" s="110">
        <f t="shared" si="1267"/>
        <v>4.1999177406844002E-3</v>
      </c>
      <c r="K1757" s="117">
        <f t="shared" si="1290"/>
        <v>45925</v>
      </c>
      <c r="L1757" s="178">
        <f t="shared" ref="L1757:L1820" si="1292">IF(DAY(A1756)=25,VLOOKUP(A1756,$AP$321:$AY$700,7),L1756)</f>
        <v>31</v>
      </c>
      <c r="M1757" s="178">
        <f t="shared" si="1262"/>
        <v>4</v>
      </c>
      <c r="N1757" s="106">
        <f t="shared" si="1268"/>
        <v>1.0005409300000001</v>
      </c>
      <c r="O1757" s="111">
        <f t="shared" si="1261"/>
        <v>1.0041999100000001</v>
      </c>
      <c r="P1757" s="111">
        <f t="shared" si="1283"/>
        <v>1.3582280985633055</v>
      </c>
      <c r="Q1757" s="106">
        <f t="shared" si="1260"/>
        <v>1.3589628</v>
      </c>
      <c r="R1757" s="106">
        <f t="shared" si="1284"/>
        <v>1.30894008</v>
      </c>
      <c r="S1757" s="106">
        <f t="shared" si="1269"/>
        <v>315.19738598999999</v>
      </c>
      <c r="T1757" s="106">
        <f t="shared" si="1270"/>
        <v>17.899599520612544</v>
      </c>
      <c r="U1757" s="106">
        <f t="shared" si="1271"/>
        <v>65.641654803473756</v>
      </c>
      <c r="V1757" s="106">
        <f t="shared" si="1272"/>
        <v>324.34477987408627</v>
      </c>
      <c r="W1757" s="19">
        <f t="shared" si="1288"/>
        <v>0</v>
      </c>
      <c r="X1757" s="2">
        <f t="shared" si="1273"/>
        <v>0</v>
      </c>
      <c r="Y1757" s="4">
        <f t="shared" si="1274"/>
        <v>0</v>
      </c>
      <c r="Z1757" s="106">
        <f t="shared" si="1263"/>
        <v>0</v>
      </c>
      <c r="AA1757" s="114">
        <f t="shared" si="1285"/>
        <v>0.05</v>
      </c>
      <c r="AB1757" s="112">
        <f t="shared" si="1275"/>
        <v>4</v>
      </c>
      <c r="AC1757" s="178">
        <f t="shared" si="1291"/>
        <v>31</v>
      </c>
      <c r="AD1757" s="11">
        <f t="shared" si="1286"/>
        <v>1.000524763</v>
      </c>
      <c r="AE1757" s="106">
        <f t="shared" si="1264"/>
        <v>0.16540392000000001</v>
      </c>
      <c r="AF1757" s="106">
        <f t="shared" si="1276"/>
        <v>0.17020413000000001</v>
      </c>
      <c r="AG1757" s="106">
        <f t="shared" si="1277"/>
        <v>0</v>
      </c>
      <c r="AH1757" s="115" t="str">
        <f t="shared" si="1258"/>
        <v>A+J=</v>
      </c>
      <c r="AI1757" s="116">
        <f t="shared" si="1287"/>
        <v>45925</v>
      </c>
      <c r="AJ1757" s="10"/>
      <c r="AK1757" s="1"/>
      <c r="AL1757" s="10"/>
      <c r="AM1757" s="1"/>
      <c r="AN1757" s="1"/>
      <c r="AO1757" s="3"/>
      <c r="AP1757" s="3"/>
      <c r="AQ1757" s="4"/>
      <c r="AR1757" s="4"/>
      <c r="AS1757" s="4"/>
      <c r="AT1757" s="4"/>
      <c r="AU1757" s="4"/>
      <c r="AV1757" s="4"/>
      <c r="AW1757" s="1"/>
      <c r="AX1757" s="1"/>
      <c r="AY1757" s="1"/>
      <c r="AZ1757" s="1"/>
      <c r="BA1757" s="1"/>
      <c r="BB1757" s="1"/>
      <c r="BC1757" s="1"/>
      <c r="BD1757" s="1"/>
      <c r="BE1757" s="1"/>
      <c r="BG1757" s="1"/>
      <c r="BH1757" s="1"/>
    </row>
    <row r="1758" spans="1:60" ht="15" customHeight="1" x14ac:dyDescent="0.25">
      <c r="A1758" s="105">
        <f t="shared" si="1278"/>
        <v>45899</v>
      </c>
      <c r="B1758" s="106">
        <f t="shared" si="1265"/>
        <v>324.59117068945619</v>
      </c>
      <c r="C1758" s="2">
        <f t="shared" si="1279"/>
        <v>240.80352554999999</v>
      </c>
      <c r="D1758" s="2">
        <f t="shared" si="1280"/>
        <v>57.938741780000015</v>
      </c>
      <c r="E1758" s="106">
        <f t="shared" si="1266"/>
        <v>182.86478376999997</v>
      </c>
      <c r="F1758" s="21">
        <f t="shared" si="1281"/>
        <v>7245.38</v>
      </c>
      <c r="G1758" s="108">
        <f t="shared" si="1282"/>
        <v>7275.81</v>
      </c>
      <c r="H1758" s="109">
        <f t="shared" si="1259"/>
        <v>45864</v>
      </c>
      <c r="I1758" s="109">
        <f t="shared" si="1289"/>
        <v>45895</v>
      </c>
      <c r="J1758" s="110">
        <f t="shared" si="1267"/>
        <v>4.1999177406844002E-3</v>
      </c>
      <c r="K1758" s="117">
        <f t="shared" si="1290"/>
        <v>45925</v>
      </c>
      <c r="L1758" s="178">
        <f t="shared" si="1292"/>
        <v>31</v>
      </c>
      <c r="M1758" s="178">
        <f t="shared" si="1262"/>
        <v>5</v>
      </c>
      <c r="N1758" s="106">
        <f t="shared" si="1268"/>
        <v>1.00067621</v>
      </c>
      <c r="O1758" s="111">
        <f t="shared" si="1261"/>
        <v>1.0041999100000001</v>
      </c>
      <c r="P1758" s="111">
        <f t="shared" si="1283"/>
        <v>1.3582280985633055</v>
      </c>
      <c r="Q1758" s="106">
        <f t="shared" si="1260"/>
        <v>1.35914654</v>
      </c>
      <c r="R1758" s="106">
        <f t="shared" si="1284"/>
        <v>1.30894008</v>
      </c>
      <c r="S1758" s="106">
        <f t="shared" si="1269"/>
        <v>315.19738598999999</v>
      </c>
      <c r="T1758" s="106">
        <f t="shared" si="1270"/>
        <v>17.899599520612544</v>
      </c>
      <c r="U1758" s="106">
        <f t="shared" si="1271"/>
        <v>65.675254378843647</v>
      </c>
      <c r="V1758" s="106">
        <f t="shared" si="1272"/>
        <v>324.37837944945619</v>
      </c>
      <c r="W1758" s="19">
        <f t="shared" si="1288"/>
        <v>0</v>
      </c>
      <c r="X1758" s="2">
        <f t="shared" si="1273"/>
        <v>0</v>
      </c>
      <c r="Y1758" s="4">
        <f t="shared" si="1274"/>
        <v>0</v>
      </c>
      <c r="Z1758" s="106">
        <f t="shared" si="1263"/>
        <v>0</v>
      </c>
      <c r="AA1758" s="114">
        <f t="shared" si="1285"/>
        <v>0.05</v>
      </c>
      <c r="AB1758" s="112">
        <f t="shared" si="1275"/>
        <v>5</v>
      </c>
      <c r="AC1758" s="178">
        <f t="shared" si="1291"/>
        <v>31</v>
      </c>
      <c r="AD1758" s="11">
        <f t="shared" si="1286"/>
        <v>1.000655997</v>
      </c>
      <c r="AE1758" s="106">
        <f t="shared" si="1264"/>
        <v>0.20676853000000001</v>
      </c>
      <c r="AF1758" s="106">
        <f t="shared" si="1276"/>
        <v>0.21279123999999999</v>
      </c>
      <c r="AG1758" s="106">
        <f t="shared" si="1277"/>
        <v>0</v>
      </c>
      <c r="AH1758" s="115" t="str">
        <f t="shared" si="1258"/>
        <v>A+J=</v>
      </c>
      <c r="AI1758" s="116">
        <f t="shared" si="1287"/>
        <v>45925</v>
      </c>
      <c r="AJ1758" s="10"/>
      <c r="AK1758" s="1"/>
      <c r="AL1758" s="10"/>
      <c r="AM1758" s="1"/>
      <c r="AN1758" s="1"/>
      <c r="AO1758" s="3"/>
      <c r="AP1758" s="3"/>
      <c r="AQ1758" s="4"/>
      <c r="AR1758" s="4"/>
      <c r="AS1758" s="4"/>
      <c r="AT1758" s="4"/>
      <c r="AU1758" s="4"/>
      <c r="AV1758" s="4"/>
      <c r="AW1758" s="1"/>
      <c r="AX1758" s="1"/>
      <c r="AY1758" s="1"/>
      <c r="AZ1758" s="1"/>
      <c r="BA1758" s="1"/>
      <c r="BB1758" s="1"/>
      <c r="BC1758" s="1"/>
      <c r="BD1758" s="1"/>
      <c r="BE1758" s="1"/>
      <c r="BG1758" s="1"/>
      <c r="BH1758" s="1"/>
    </row>
    <row r="1759" spans="1:60" ht="15" customHeight="1" x14ac:dyDescent="0.25">
      <c r="A1759" s="105">
        <f t="shared" si="1278"/>
        <v>45900</v>
      </c>
      <c r="B1759" s="106">
        <f t="shared" si="1265"/>
        <v>324.66737719076963</v>
      </c>
      <c r="C1759" s="2">
        <f t="shared" si="1279"/>
        <v>240.80352554999999</v>
      </c>
      <c r="D1759" s="2">
        <f t="shared" si="1280"/>
        <v>57.938741780000015</v>
      </c>
      <c r="E1759" s="106">
        <f t="shared" si="1266"/>
        <v>182.86478376999997</v>
      </c>
      <c r="F1759" s="21">
        <f t="shared" si="1281"/>
        <v>7245.38</v>
      </c>
      <c r="G1759" s="108">
        <f t="shared" si="1282"/>
        <v>7275.81</v>
      </c>
      <c r="H1759" s="109">
        <f t="shared" si="1259"/>
        <v>45864</v>
      </c>
      <c r="I1759" s="109">
        <f t="shared" si="1289"/>
        <v>45895</v>
      </c>
      <c r="J1759" s="110">
        <f t="shared" si="1267"/>
        <v>4.1999177406844002E-3</v>
      </c>
      <c r="K1759" s="117">
        <f t="shared" si="1290"/>
        <v>45925</v>
      </c>
      <c r="L1759" s="178">
        <f t="shared" si="1292"/>
        <v>31</v>
      </c>
      <c r="M1759" s="178">
        <f t="shared" si="1262"/>
        <v>6</v>
      </c>
      <c r="N1759" s="106">
        <f t="shared" si="1268"/>
        <v>1.0008115099999999</v>
      </c>
      <c r="O1759" s="111">
        <f t="shared" si="1261"/>
        <v>1.0041999100000001</v>
      </c>
      <c r="P1759" s="111">
        <f t="shared" si="1283"/>
        <v>1.3582280985633055</v>
      </c>
      <c r="Q1759" s="106">
        <f t="shared" si="1260"/>
        <v>1.35933031</v>
      </c>
      <c r="R1759" s="106">
        <f t="shared" si="1284"/>
        <v>1.30894008</v>
      </c>
      <c r="S1759" s="106">
        <f t="shared" si="1269"/>
        <v>315.19738598999999</v>
      </c>
      <c r="T1759" s="106">
        <f t="shared" si="1270"/>
        <v>17.899599520612544</v>
      </c>
      <c r="U1759" s="106">
        <f t="shared" si="1271"/>
        <v>65.70885944015707</v>
      </c>
      <c r="V1759" s="106">
        <f t="shared" si="1272"/>
        <v>324.41198451076963</v>
      </c>
      <c r="W1759" s="19">
        <f t="shared" si="1288"/>
        <v>0</v>
      </c>
      <c r="X1759" s="2">
        <f t="shared" si="1273"/>
        <v>0</v>
      </c>
      <c r="Y1759" s="4">
        <f t="shared" si="1274"/>
        <v>0</v>
      </c>
      <c r="Z1759" s="106">
        <f t="shared" si="1263"/>
        <v>0</v>
      </c>
      <c r="AA1759" s="114">
        <f t="shared" si="1285"/>
        <v>0.05</v>
      </c>
      <c r="AB1759" s="112">
        <f t="shared" si="1275"/>
        <v>6</v>
      </c>
      <c r="AC1759" s="178">
        <f t="shared" si="1291"/>
        <v>31</v>
      </c>
      <c r="AD1759" s="11">
        <f t="shared" si="1286"/>
        <v>1.000787248</v>
      </c>
      <c r="AE1759" s="106">
        <f t="shared" si="1264"/>
        <v>0.24813851000000001</v>
      </c>
      <c r="AF1759" s="106">
        <f t="shared" si="1276"/>
        <v>0.25539267999999998</v>
      </c>
      <c r="AG1759" s="106">
        <f t="shared" si="1277"/>
        <v>0</v>
      </c>
      <c r="AH1759" s="115" t="str">
        <f t="shared" si="1258"/>
        <v>A+J=</v>
      </c>
      <c r="AI1759" s="116">
        <f t="shared" si="1287"/>
        <v>45925</v>
      </c>
      <c r="AJ1759" s="10"/>
      <c r="AK1759" s="1"/>
      <c r="AL1759" s="10"/>
      <c r="AM1759" s="1"/>
      <c r="AN1759" s="1"/>
      <c r="AO1759" s="3"/>
      <c r="AP1759" s="3"/>
      <c r="AQ1759" s="4"/>
      <c r="AR1759" s="4"/>
      <c r="AS1759" s="4"/>
      <c r="AT1759" s="4"/>
      <c r="AU1759" s="4"/>
      <c r="AV1759" s="4"/>
      <c r="AW1759" s="1"/>
      <c r="AX1759" s="1"/>
      <c r="AY1759" s="1"/>
      <c r="AZ1759" s="1"/>
      <c r="BA1759" s="1"/>
      <c r="BB1759" s="1"/>
      <c r="BC1759" s="1"/>
      <c r="BD1759" s="1"/>
      <c r="BE1759" s="1"/>
      <c r="BG1759" s="1"/>
      <c r="BH1759" s="1"/>
    </row>
    <row r="1760" spans="1:60" ht="15" customHeight="1" x14ac:dyDescent="0.25">
      <c r="A1760" s="105">
        <f t="shared" si="1278"/>
        <v>45901</v>
      </c>
      <c r="B1760" s="106">
        <f t="shared" si="1265"/>
        <v>324.74360168937869</v>
      </c>
      <c r="C1760" s="2">
        <f t="shared" si="1279"/>
        <v>240.80352554999999</v>
      </c>
      <c r="D1760" s="2">
        <f t="shared" si="1280"/>
        <v>57.938741780000015</v>
      </c>
      <c r="E1760" s="106">
        <f t="shared" si="1266"/>
        <v>182.86478376999997</v>
      </c>
      <c r="F1760" s="21">
        <f t="shared" si="1281"/>
        <v>7245.38</v>
      </c>
      <c r="G1760" s="108">
        <f t="shared" si="1282"/>
        <v>7275.81</v>
      </c>
      <c r="H1760" s="109">
        <f t="shared" si="1259"/>
        <v>45864</v>
      </c>
      <c r="I1760" s="109">
        <f t="shared" si="1289"/>
        <v>45895</v>
      </c>
      <c r="J1760" s="110">
        <f t="shared" si="1267"/>
        <v>4.1999177406844002E-3</v>
      </c>
      <c r="K1760" s="117">
        <f t="shared" si="1290"/>
        <v>45925</v>
      </c>
      <c r="L1760" s="178">
        <f t="shared" si="1292"/>
        <v>31</v>
      </c>
      <c r="M1760" s="178">
        <f t="shared" si="1262"/>
        <v>7</v>
      </c>
      <c r="N1760" s="106">
        <f t="shared" si="1268"/>
        <v>1.00094683</v>
      </c>
      <c r="O1760" s="111">
        <f t="shared" si="1261"/>
        <v>1.0041999100000001</v>
      </c>
      <c r="P1760" s="111">
        <f t="shared" si="1283"/>
        <v>1.3582280985633055</v>
      </c>
      <c r="Q1760" s="106">
        <f t="shared" si="1260"/>
        <v>1.3595140999999999</v>
      </c>
      <c r="R1760" s="106">
        <f t="shared" si="1284"/>
        <v>1.30894008</v>
      </c>
      <c r="S1760" s="106">
        <f t="shared" si="1269"/>
        <v>315.19738598999999</v>
      </c>
      <c r="T1760" s="106">
        <f t="shared" si="1270"/>
        <v>17.899599520612544</v>
      </c>
      <c r="U1760" s="106">
        <f t="shared" si="1271"/>
        <v>65.742468158766144</v>
      </c>
      <c r="V1760" s="106">
        <f t="shared" si="1272"/>
        <v>324.44559322937869</v>
      </c>
      <c r="W1760" s="19">
        <f t="shared" si="1288"/>
        <v>0</v>
      </c>
      <c r="X1760" s="2">
        <f t="shared" si="1273"/>
        <v>0</v>
      </c>
      <c r="Y1760" s="4">
        <f t="shared" si="1274"/>
        <v>0</v>
      </c>
      <c r="Z1760" s="106">
        <f t="shared" si="1263"/>
        <v>0</v>
      </c>
      <c r="AA1760" s="114">
        <f t="shared" si="1285"/>
        <v>0.05</v>
      </c>
      <c r="AB1760" s="112">
        <f t="shared" si="1275"/>
        <v>7</v>
      </c>
      <c r="AC1760" s="178">
        <f t="shared" si="1291"/>
        <v>31</v>
      </c>
      <c r="AD1760" s="11">
        <f t="shared" si="1286"/>
        <v>1.000918516</v>
      </c>
      <c r="AE1760" s="106">
        <f t="shared" si="1264"/>
        <v>0.28951384000000002</v>
      </c>
      <c r="AF1760" s="106">
        <f t="shared" si="1276"/>
        <v>0.29800845999999998</v>
      </c>
      <c r="AG1760" s="106">
        <f t="shared" si="1277"/>
        <v>0</v>
      </c>
      <c r="AH1760" s="115" t="str">
        <f t="shared" si="1258"/>
        <v>A+J=</v>
      </c>
      <c r="AI1760" s="116">
        <f t="shared" si="1287"/>
        <v>45925</v>
      </c>
      <c r="AJ1760" s="10"/>
      <c r="AK1760" s="1"/>
      <c r="AL1760" s="10"/>
      <c r="AM1760" s="1"/>
      <c r="AN1760" s="1"/>
      <c r="AO1760" s="3"/>
      <c r="AP1760" s="3"/>
      <c r="AQ1760" s="4"/>
      <c r="AR1760" s="4"/>
      <c r="AS1760" s="4"/>
      <c r="AT1760" s="4"/>
      <c r="AU1760" s="4"/>
      <c r="AV1760" s="4"/>
      <c r="AW1760" s="1"/>
      <c r="AX1760" s="1"/>
      <c r="AY1760" s="1"/>
      <c r="AZ1760" s="1"/>
      <c r="BA1760" s="1"/>
      <c r="BB1760" s="1"/>
      <c r="BC1760" s="1"/>
      <c r="BD1760" s="1"/>
      <c r="BE1760" s="1"/>
      <c r="BG1760" s="1"/>
      <c r="BH1760" s="1"/>
    </row>
    <row r="1761" spans="1:60" ht="15" customHeight="1" x14ac:dyDescent="0.25">
      <c r="A1761" s="105">
        <f t="shared" si="1278"/>
        <v>45902</v>
      </c>
      <c r="B1761" s="106">
        <f t="shared" si="1265"/>
        <v>324.81984419528345</v>
      </c>
      <c r="C1761" s="2">
        <f t="shared" si="1279"/>
        <v>240.80352554999999</v>
      </c>
      <c r="D1761" s="2">
        <f t="shared" si="1280"/>
        <v>57.938741780000015</v>
      </c>
      <c r="E1761" s="106">
        <f t="shared" si="1266"/>
        <v>182.86478376999997</v>
      </c>
      <c r="F1761" s="21">
        <f t="shared" si="1281"/>
        <v>7245.38</v>
      </c>
      <c r="G1761" s="108">
        <f t="shared" si="1282"/>
        <v>7275.81</v>
      </c>
      <c r="H1761" s="109">
        <f t="shared" si="1259"/>
        <v>45864</v>
      </c>
      <c r="I1761" s="109">
        <f t="shared" si="1289"/>
        <v>45895</v>
      </c>
      <c r="J1761" s="110">
        <f t="shared" si="1267"/>
        <v>4.1999177406844002E-3</v>
      </c>
      <c r="K1761" s="117">
        <f t="shared" si="1290"/>
        <v>45925</v>
      </c>
      <c r="L1761" s="178">
        <f t="shared" si="1292"/>
        <v>31</v>
      </c>
      <c r="M1761" s="178">
        <f t="shared" si="1262"/>
        <v>8</v>
      </c>
      <c r="N1761" s="106">
        <f t="shared" si="1268"/>
        <v>1.0010821599999999</v>
      </c>
      <c r="O1761" s="111">
        <f t="shared" si="1261"/>
        <v>1.0041999100000001</v>
      </c>
      <c r="P1761" s="111">
        <f t="shared" si="1283"/>
        <v>1.3582280985633055</v>
      </c>
      <c r="Q1761" s="106">
        <f t="shared" si="1260"/>
        <v>1.35969791</v>
      </c>
      <c r="R1761" s="106">
        <f t="shared" si="1284"/>
        <v>1.30894008</v>
      </c>
      <c r="S1761" s="106">
        <f t="shared" si="1269"/>
        <v>315.19738598999999</v>
      </c>
      <c r="T1761" s="106">
        <f t="shared" si="1270"/>
        <v>17.899599520612544</v>
      </c>
      <c r="U1761" s="106">
        <f t="shared" si="1271"/>
        <v>65.776080534670896</v>
      </c>
      <c r="V1761" s="106">
        <f t="shared" si="1272"/>
        <v>324.47920560528343</v>
      </c>
      <c r="W1761" s="19">
        <f t="shared" si="1288"/>
        <v>0</v>
      </c>
      <c r="X1761" s="2">
        <f t="shared" si="1273"/>
        <v>0</v>
      </c>
      <c r="Y1761" s="4">
        <f t="shared" si="1274"/>
        <v>0</v>
      </c>
      <c r="Z1761" s="106">
        <f t="shared" si="1263"/>
        <v>0</v>
      </c>
      <c r="AA1761" s="114">
        <f t="shared" si="1285"/>
        <v>0.05</v>
      </c>
      <c r="AB1761" s="112">
        <f t="shared" si="1275"/>
        <v>8</v>
      </c>
      <c r="AC1761" s="178">
        <f t="shared" si="1291"/>
        <v>31</v>
      </c>
      <c r="AD1761" s="11">
        <f t="shared" si="1286"/>
        <v>1.001049801</v>
      </c>
      <c r="AE1761" s="106">
        <f t="shared" si="1264"/>
        <v>0.33089453000000002</v>
      </c>
      <c r="AF1761" s="106">
        <f t="shared" si="1276"/>
        <v>0.34063859000000002</v>
      </c>
      <c r="AG1761" s="106">
        <f t="shared" si="1277"/>
        <v>0</v>
      </c>
      <c r="AH1761" s="115" t="str">
        <f t="shared" si="1258"/>
        <v>A+J=</v>
      </c>
      <c r="AI1761" s="116">
        <f t="shared" si="1287"/>
        <v>45925</v>
      </c>
      <c r="AJ1761" s="10"/>
      <c r="AK1761" s="1"/>
      <c r="AL1761" s="10"/>
      <c r="AM1761" s="1"/>
      <c r="AN1761" s="1"/>
      <c r="AO1761" s="3"/>
      <c r="AP1761" s="3"/>
      <c r="AQ1761" s="4"/>
      <c r="AR1761" s="4"/>
      <c r="AS1761" s="4"/>
      <c r="AT1761" s="4"/>
      <c r="AU1761" s="4"/>
      <c r="AV1761" s="4"/>
      <c r="AW1761" s="1"/>
      <c r="AX1761" s="1"/>
      <c r="AY1761" s="1"/>
      <c r="AZ1761" s="1"/>
      <c r="BA1761" s="1"/>
      <c r="BB1761" s="1"/>
      <c r="BC1761" s="1"/>
      <c r="BD1761" s="1"/>
      <c r="BE1761" s="1"/>
      <c r="BG1761" s="1"/>
      <c r="BH1761" s="1"/>
    </row>
    <row r="1762" spans="1:60" ht="15" customHeight="1" x14ac:dyDescent="0.25">
      <c r="A1762" s="105">
        <f t="shared" si="1278"/>
        <v>45903</v>
      </c>
      <c r="B1762" s="106">
        <f t="shared" si="1265"/>
        <v>324.89610685713171</v>
      </c>
      <c r="C1762" s="2">
        <f t="shared" si="1279"/>
        <v>240.80352554999999</v>
      </c>
      <c r="D1762" s="2">
        <f t="shared" si="1280"/>
        <v>57.938741780000015</v>
      </c>
      <c r="E1762" s="106">
        <f t="shared" si="1266"/>
        <v>182.86478376999997</v>
      </c>
      <c r="F1762" s="21">
        <f t="shared" si="1281"/>
        <v>7245.38</v>
      </c>
      <c r="G1762" s="108">
        <f t="shared" si="1282"/>
        <v>7275.81</v>
      </c>
      <c r="H1762" s="109">
        <f t="shared" si="1259"/>
        <v>45864</v>
      </c>
      <c r="I1762" s="109">
        <f t="shared" si="1289"/>
        <v>45895</v>
      </c>
      <c r="J1762" s="110">
        <f t="shared" si="1267"/>
        <v>4.1999177406844002E-3</v>
      </c>
      <c r="K1762" s="117">
        <f t="shared" si="1290"/>
        <v>45925</v>
      </c>
      <c r="L1762" s="178">
        <f t="shared" si="1292"/>
        <v>31</v>
      </c>
      <c r="M1762" s="178">
        <f t="shared" si="1262"/>
        <v>9</v>
      </c>
      <c r="N1762" s="106">
        <f t="shared" si="1268"/>
        <v>1.00121751</v>
      </c>
      <c r="O1762" s="111">
        <f t="shared" si="1261"/>
        <v>1.0041999100000001</v>
      </c>
      <c r="P1762" s="111">
        <f t="shared" si="1283"/>
        <v>1.3582280985633055</v>
      </c>
      <c r="Q1762" s="106">
        <f t="shared" si="1260"/>
        <v>1.35988175</v>
      </c>
      <c r="R1762" s="106">
        <f t="shared" si="1284"/>
        <v>1.30894008</v>
      </c>
      <c r="S1762" s="106">
        <f t="shared" si="1269"/>
        <v>315.19738598999999</v>
      </c>
      <c r="T1762" s="106">
        <f t="shared" si="1270"/>
        <v>17.899599520612544</v>
      </c>
      <c r="U1762" s="106">
        <f t="shared" si="1271"/>
        <v>65.809698396519195</v>
      </c>
      <c r="V1762" s="106">
        <f t="shared" si="1272"/>
        <v>324.51282346713174</v>
      </c>
      <c r="W1762" s="19">
        <f t="shared" si="1288"/>
        <v>0</v>
      </c>
      <c r="X1762" s="2">
        <f t="shared" si="1273"/>
        <v>0</v>
      </c>
      <c r="Y1762" s="4">
        <f t="shared" si="1274"/>
        <v>0</v>
      </c>
      <c r="Z1762" s="106">
        <f t="shared" si="1263"/>
        <v>0</v>
      </c>
      <c r="AA1762" s="114">
        <f t="shared" si="1285"/>
        <v>0.05</v>
      </c>
      <c r="AB1762" s="112">
        <f t="shared" si="1275"/>
        <v>9</v>
      </c>
      <c r="AC1762" s="178">
        <f t="shared" si="1291"/>
        <v>31</v>
      </c>
      <c r="AD1762" s="11">
        <f t="shared" si="1286"/>
        <v>1.001181104</v>
      </c>
      <c r="AE1762" s="106">
        <f t="shared" si="1264"/>
        <v>0.37228088999999998</v>
      </c>
      <c r="AF1762" s="106">
        <f t="shared" si="1276"/>
        <v>0.38328339</v>
      </c>
      <c r="AG1762" s="106">
        <f t="shared" si="1277"/>
        <v>0</v>
      </c>
      <c r="AH1762" s="115" t="str">
        <f t="shared" ref="AH1762:AH1825" si="1293">AH1761</f>
        <v>A+J=</v>
      </c>
      <c r="AI1762" s="116">
        <f t="shared" si="1287"/>
        <v>45925</v>
      </c>
      <c r="AJ1762" s="10"/>
      <c r="AK1762" s="1"/>
      <c r="AL1762" s="10"/>
      <c r="AM1762" s="1"/>
      <c r="AN1762" s="1"/>
      <c r="AO1762" s="3"/>
      <c r="AP1762" s="3"/>
      <c r="AQ1762" s="4"/>
      <c r="AR1762" s="4"/>
      <c r="AS1762" s="4"/>
      <c r="AT1762" s="4"/>
      <c r="AU1762" s="4"/>
      <c r="AV1762" s="4"/>
      <c r="AW1762" s="1"/>
      <c r="AX1762" s="1"/>
      <c r="AY1762" s="1"/>
      <c r="AZ1762" s="1"/>
      <c r="BA1762" s="1"/>
      <c r="BB1762" s="1"/>
      <c r="BC1762" s="1"/>
      <c r="BD1762" s="1"/>
      <c r="BE1762" s="1"/>
      <c r="BG1762" s="1"/>
      <c r="BH1762" s="1"/>
    </row>
    <row r="1763" spans="1:60" ht="15" customHeight="1" x14ac:dyDescent="0.25">
      <c r="A1763" s="105">
        <f t="shared" si="1278"/>
        <v>45904</v>
      </c>
      <c r="B1763" s="106">
        <f t="shared" si="1265"/>
        <v>324.97238752627567</v>
      </c>
      <c r="C1763" s="2">
        <f t="shared" si="1279"/>
        <v>240.80352554999999</v>
      </c>
      <c r="D1763" s="2">
        <f t="shared" si="1280"/>
        <v>57.938741780000015</v>
      </c>
      <c r="E1763" s="106">
        <f t="shared" si="1266"/>
        <v>182.86478376999997</v>
      </c>
      <c r="F1763" s="21">
        <f t="shared" si="1281"/>
        <v>7245.38</v>
      </c>
      <c r="G1763" s="108">
        <f t="shared" si="1282"/>
        <v>7275.81</v>
      </c>
      <c r="H1763" s="109">
        <f t="shared" si="1259"/>
        <v>45864</v>
      </c>
      <c r="I1763" s="109">
        <f t="shared" si="1289"/>
        <v>45895</v>
      </c>
      <c r="J1763" s="110">
        <f t="shared" si="1267"/>
        <v>4.1999177406844002E-3</v>
      </c>
      <c r="K1763" s="117">
        <f t="shared" si="1290"/>
        <v>45925</v>
      </c>
      <c r="L1763" s="178">
        <f t="shared" si="1292"/>
        <v>31</v>
      </c>
      <c r="M1763" s="178">
        <f t="shared" si="1262"/>
        <v>10</v>
      </c>
      <c r="N1763" s="106">
        <f t="shared" si="1268"/>
        <v>1.00135288</v>
      </c>
      <c r="O1763" s="111">
        <f t="shared" si="1261"/>
        <v>1.0041999100000001</v>
      </c>
      <c r="P1763" s="111">
        <f t="shared" si="1283"/>
        <v>1.3582280985633055</v>
      </c>
      <c r="Q1763" s="106">
        <f t="shared" si="1260"/>
        <v>1.3600656099999999</v>
      </c>
      <c r="R1763" s="106">
        <f t="shared" si="1284"/>
        <v>1.30894008</v>
      </c>
      <c r="S1763" s="106">
        <f t="shared" si="1269"/>
        <v>315.19738598999999</v>
      </c>
      <c r="T1763" s="106">
        <f t="shared" si="1270"/>
        <v>17.899599520612544</v>
      </c>
      <c r="U1763" s="106">
        <f t="shared" si="1271"/>
        <v>65.84331991566313</v>
      </c>
      <c r="V1763" s="106">
        <f t="shared" si="1272"/>
        <v>324.54644498627567</v>
      </c>
      <c r="W1763" s="19">
        <f t="shared" si="1288"/>
        <v>0</v>
      </c>
      <c r="X1763" s="2">
        <f t="shared" si="1273"/>
        <v>0</v>
      </c>
      <c r="Y1763" s="4">
        <f t="shared" si="1274"/>
        <v>0</v>
      </c>
      <c r="Z1763" s="106">
        <f t="shared" si="1263"/>
        <v>0</v>
      </c>
      <c r="AA1763" s="114">
        <f t="shared" si="1285"/>
        <v>0.05</v>
      </c>
      <c r="AB1763" s="112">
        <f t="shared" si="1275"/>
        <v>10</v>
      </c>
      <c r="AC1763" s="178">
        <f t="shared" si="1291"/>
        <v>31</v>
      </c>
      <c r="AD1763" s="11">
        <f t="shared" si="1286"/>
        <v>1.001312424</v>
      </c>
      <c r="AE1763" s="106">
        <f t="shared" si="1264"/>
        <v>0.41367261</v>
      </c>
      <c r="AF1763" s="106">
        <f t="shared" si="1276"/>
        <v>0.42594253999999998</v>
      </c>
      <c r="AG1763" s="106">
        <f t="shared" si="1277"/>
        <v>0</v>
      </c>
      <c r="AH1763" s="115" t="str">
        <f t="shared" si="1293"/>
        <v>A+J=</v>
      </c>
      <c r="AI1763" s="116">
        <f t="shared" si="1287"/>
        <v>45925</v>
      </c>
      <c r="AJ1763" s="10"/>
      <c r="AK1763" s="1"/>
      <c r="AL1763" s="10"/>
      <c r="AM1763" s="1"/>
      <c r="AN1763" s="1"/>
      <c r="AO1763" s="3"/>
      <c r="AP1763" s="3"/>
      <c r="AQ1763" s="4"/>
      <c r="AR1763" s="4"/>
      <c r="AS1763" s="4"/>
      <c r="AT1763" s="4"/>
      <c r="AU1763" s="4"/>
      <c r="AV1763" s="4"/>
      <c r="AW1763" s="1"/>
      <c r="AX1763" s="1"/>
      <c r="AY1763" s="1"/>
      <c r="AZ1763" s="1"/>
      <c r="BA1763" s="1"/>
      <c r="BB1763" s="1"/>
      <c r="BC1763" s="1"/>
      <c r="BD1763" s="1"/>
      <c r="BE1763" s="1"/>
      <c r="BG1763" s="1"/>
      <c r="BH1763" s="1"/>
    </row>
    <row r="1764" spans="1:60" ht="15" customHeight="1" x14ac:dyDescent="0.25">
      <c r="A1764" s="105">
        <f t="shared" si="1278"/>
        <v>45905</v>
      </c>
      <c r="B1764" s="106">
        <f t="shared" si="1265"/>
        <v>325.0486880313631</v>
      </c>
      <c r="C1764" s="2">
        <f t="shared" si="1279"/>
        <v>240.80352554999999</v>
      </c>
      <c r="D1764" s="2">
        <f t="shared" si="1280"/>
        <v>57.938741780000015</v>
      </c>
      <c r="E1764" s="106">
        <f t="shared" si="1266"/>
        <v>182.86478376999997</v>
      </c>
      <c r="F1764" s="21">
        <f t="shared" si="1281"/>
        <v>7245.38</v>
      </c>
      <c r="G1764" s="108">
        <f t="shared" si="1282"/>
        <v>7275.81</v>
      </c>
      <c r="H1764" s="109">
        <f t="shared" si="1259"/>
        <v>45864</v>
      </c>
      <c r="I1764" s="109">
        <f t="shared" si="1289"/>
        <v>45895</v>
      </c>
      <c r="J1764" s="110">
        <f t="shared" si="1267"/>
        <v>4.1999177406844002E-3</v>
      </c>
      <c r="K1764" s="117">
        <f t="shared" si="1290"/>
        <v>45925</v>
      </c>
      <c r="L1764" s="178">
        <f t="shared" si="1292"/>
        <v>31</v>
      </c>
      <c r="M1764" s="178">
        <f t="shared" si="1262"/>
        <v>11</v>
      </c>
      <c r="N1764" s="106">
        <f t="shared" si="1268"/>
        <v>1.0014882700000001</v>
      </c>
      <c r="O1764" s="111">
        <f t="shared" si="1261"/>
        <v>1.0041999100000001</v>
      </c>
      <c r="P1764" s="111">
        <f t="shared" si="1283"/>
        <v>1.3582280985633055</v>
      </c>
      <c r="Q1764" s="106">
        <f t="shared" si="1260"/>
        <v>1.3602494999999999</v>
      </c>
      <c r="R1764" s="106">
        <f t="shared" si="1284"/>
        <v>1.30894008</v>
      </c>
      <c r="S1764" s="106">
        <f t="shared" si="1269"/>
        <v>315.19738598999999</v>
      </c>
      <c r="T1764" s="106">
        <f t="shared" si="1270"/>
        <v>17.899599520612544</v>
      </c>
      <c r="U1764" s="106">
        <f t="shared" si="1271"/>
        <v>65.876946920750584</v>
      </c>
      <c r="V1764" s="106">
        <f t="shared" si="1272"/>
        <v>324.58007199136313</v>
      </c>
      <c r="W1764" s="19">
        <f t="shared" si="1288"/>
        <v>0</v>
      </c>
      <c r="X1764" s="2">
        <f t="shared" si="1273"/>
        <v>0</v>
      </c>
      <c r="Y1764" s="4">
        <f t="shared" si="1274"/>
        <v>0</v>
      </c>
      <c r="Z1764" s="106">
        <f t="shared" si="1263"/>
        <v>0</v>
      </c>
      <c r="AA1764" s="114">
        <f t="shared" si="1285"/>
        <v>0.05</v>
      </c>
      <c r="AB1764" s="112">
        <f t="shared" si="1275"/>
        <v>11</v>
      </c>
      <c r="AC1764" s="178">
        <f t="shared" si="1291"/>
        <v>31</v>
      </c>
      <c r="AD1764" s="11">
        <f t="shared" si="1286"/>
        <v>1.001443761</v>
      </c>
      <c r="AE1764" s="106">
        <f t="shared" si="1264"/>
        <v>0.45506969000000003</v>
      </c>
      <c r="AF1764" s="106">
        <f t="shared" si="1276"/>
        <v>0.46861604000000001</v>
      </c>
      <c r="AG1764" s="106">
        <f t="shared" si="1277"/>
        <v>0</v>
      </c>
      <c r="AH1764" s="115" t="str">
        <f t="shared" si="1293"/>
        <v>A+J=</v>
      </c>
      <c r="AI1764" s="116">
        <f t="shared" si="1287"/>
        <v>45925</v>
      </c>
      <c r="AJ1764" s="10"/>
      <c r="AK1764" s="1"/>
      <c r="AL1764" s="10"/>
      <c r="AM1764" s="1"/>
      <c r="AN1764" s="1"/>
      <c r="AO1764" s="3"/>
      <c r="AP1764" s="3"/>
      <c r="AQ1764" s="4"/>
      <c r="AR1764" s="4"/>
      <c r="AS1764" s="4"/>
      <c r="AT1764" s="4"/>
      <c r="AU1764" s="4"/>
      <c r="AV1764" s="4"/>
      <c r="AW1764" s="1"/>
      <c r="AX1764" s="1"/>
      <c r="AY1764" s="1"/>
      <c r="AZ1764" s="1"/>
      <c r="BA1764" s="1"/>
      <c r="BB1764" s="1"/>
      <c r="BC1764" s="1"/>
      <c r="BD1764" s="1"/>
      <c r="BE1764" s="1"/>
      <c r="BG1764" s="1"/>
      <c r="BH1764" s="1"/>
    </row>
    <row r="1765" spans="1:60" ht="15" customHeight="1" x14ac:dyDescent="0.25">
      <c r="A1765" s="105">
        <f t="shared" si="1278"/>
        <v>45906</v>
      </c>
      <c r="B1765" s="106">
        <f t="shared" si="1265"/>
        <v>325.12500839239408</v>
      </c>
      <c r="C1765" s="2">
        <f t="shared" si="1279"/>
        <v>240.80352554999999</v>
      </c>
      <c r="D1765" s="2">
        <f t="shared" si="1280"/>
        <v>57.938741780000015</v>
      </c>
      <c r="E1765" s="106">
        <f t="shared" si="1266"/>
        <v>182.86478376999997</v>
      </c>
      <c r="F1765" s="21">
        <f t="shared" si="1281"/>
        <v>7245.38</v>
      </c>
      <c r="G1765" s="108">
        <f t="shared" si="1282"/>
        <v>7275.81</v>
      </c>
      <c r="H1765" s="109">
        <f t="shared" si="1259"/>
        <v>45864</v>
      </c>
      <c r="I1765" s="109">
        <f t="shared" si="1289"/>
        <v>45895</v>
      </c>
      <c r="J1765" s="110">
        <f t="shared" si="1267"/>
        <v>4.1999177406844002E-3</v>
      </c>
      <c r="K1765" s="117">
        <f t="shared" si="1290"/>
        <v>45925</v>
      </c>
      <c r="L1765" s="178">
        <f t="shared" si="1292"/>
        <v>31</v>
      </c>
      <c r="M1765" s="178">
        <f t="shared" si="1262"/>
        <v>12</v>
      </c>
      <c r="N1765" s="106">
        <f t="shared" si="1268"/>
        <v>1.00162368</v>
      </c>
      <c r="O1765" s="111">
        <f t="shared" si="1261"/>
        <v>1.0041999100000001</v>
      </c>
      <c r="P1765" s="111">
        <f t="shared" si="1283"/>
        <v>1.3582280985633055</v>
      </c>
      <c r="Q1765" s="106">
        <f t="shared" si="1260"/>
        <v>1.3604334199999999</v>
      </c>
      <c r="R1765" s="106">
        <f t="shared" si="1284"/>
        <v>1.30894008</v>
      </c>
      <c r="S1765" s="106">
        <f t="shared" si="1269"/>
        <v>315.19738598999999</v>
      </c>
      <c r="T1765" s="106">
        <f t="shared" si="1270"/>
        <v>17.899599520612544</v>
      </c>
      <c r="U1765" s="106">
        <f t="shared" si="1271"/>
        <v>65.910579411781569</v>
      </c>
      <c r="V1765" s="106">
        <f t="shared" si="1272"/>
        <v>324.6137044823941</v>
      </c>
      <c r="W1765" s="19">
        <f t="shared" si="1288"/>
        <v>0</v>
      </c>
      <c r="X1765" s="2">
        <f t="shared" si="1273"/>
        <v>0</v>
      </c>
      <c r="Y1765" s="4">
        <f t="shared" si="1274"/>
        <v>0</v>
      </c>
      <c r="Z1765" s="106">
        <f t="shared" si="1263"/>
        <v>0</v>
      </c>
      <c r="AA1765" s="114">
        <f t="shared" si="1285"/>
        <v>0.05</v>
      </c>
      <c r="AB1765" s="112">
        <f t="shared" si="1275"/>
        <v>12</v>
      </c>
      <c r="AC1765" s="178">
        <f t="shared" si="1291"/>
        <v>31</v>
      </c>
      <c r="AD1765" s="11">
        <f t="shared" si="1286"/>
        <v>1.0015751150000001</v>
      </c>
      <c r="AE1765" s="106">
        <f t="shared" si="1264"/>
        <v>0.49647213000000001</v>
      </c>
      <c r="AF1765" s="106">
        <f t="shared" si="1276"/>
        <v>0.51130390999999997</v>
      </c>
      <c r="AG1765" s="106">
        <f t="shared" si="1277"/>
        <v>0</v>
      </c>
      <c r="AH1765" s="115" t="str">
        <f t="shared" si="1293"/>
        <v>A+J=</v>
      </c>
      <c r="AI1765" s="116">
        <f t="shared" si="1287"/>
        <v>45925</v>
      </c>
      <c r="AJ1765" s="10"/>
      <c r="AK1765" s="1"/>
      <c r="AL1765" s="10"/>
      <c r="AM1765" s="1"/>
      <c r="AN1765" s="1"/>
      <c r="AO1765" s="3"/>
      <c r="AP1765" s="3"/>
      <c r="AQ1765" s="4"/>
      <c r="AR1765" s="4"/>
      <c r="AS1765" s="4"/>
      <c r="AT1765" s="4"/>
      <c r="AU1765" s="4"/>
      <c r="AV1765" s="4"/>
      <c r="AW1765" s="1"/>
      <c r="AX1765" s="1"/>
      <c r="AY1765" s="1"/>
      <c r="AZ1765" s="1"/>
      <c r="BA1765" s="1"/>
      <c r="BB1765" s="1"/>
      <c r="BC1765" s="1"/>
      <c r="BD1765" s="1"/>
      <c r="BE1765" s="1"/>
      <c r="BG1765" s="1"/>
      <c r="BH1765" s="1"/>
    </row>
    <row r="1766" spans="1:60" ht="15" customHeight="1" x14ac:dyDescent="0.25">
      <c r="A1766" s="105">
        <f t="shared" si="1278"/>
        <v>45907</v>
      </c>
      <c r="B1766" s="106">
        <f t="shared" si="1265"/>
        <v>325.20134891936857</v>
      </c>
      <c r="C1766" s="2">
        <f t="shared" si="1279"/>
        <v>240.80352554999999</v>
      </c>
      <c r="D1766" s="2">
        <f t="shared" si="1280"/>
        <v>57.938741780000015</v>
      </c>
      <c r="E1766" s="106">
        <f t="shared" si="1266"/>
        <v>182.86478376999997</v>
      </c>
      <c r="F1766" s="21">
        <f t="shared" si="1281"/>
        <v>7245.38</v>
      </c>
      <c r="G1766" s="108">
        <f t="shared" si="1282"/>
        <v>7275.81</v>
      </c>
      <c r="H1766" s="109">
        <f t="shared" si="1259"/>
        <v>45864</v>
      </c>
      <c r="I1766" s="109">
        <f t="shared" si="1289"/>
        <v>45895</v>
      </c>
      <c r="J1766" s="110">
        <f t="shared" si="1267"/>
        <v>4.1999177406844002E-3</v>
      </c>
      <c r="K1766" s="117">
        <f t="shared" si="1290"/>
        <v>45925</v>
      </c>
      <c r="L1766" s="178">
        <f t="shared" si="1292"/>
        <v>31</v>
      </c>
      <c r="M1766" s="178">
        <f t="shared" si="1262"/>
        <v>13</v>
      </c>
      <c r="N1766" s="106">
        <f t="shared" si="1268"/>
        <v>1.0017591100000001</v>
      </c>
      <c r="O1766" s="111">
        <f t="shared" si="1261"/>
        <v>1.0041999100000001</v>
      </c>
      <c r="P1766" s="111">
        <f t="shared" si="1283"/>
        <v>1.3582280985633055</v>
      </c>
      <c r="Q1766" s="106">
        <f t="shared" si="1260"/>
        <v>1.3606173699999999</v>
      </c>
      <c r="R1766" s="106">
        <f t="shared" si="1284"/>
        <v>1.30894008</v>
      </c>
      <c r="S1766" s="106">
        <f t="shared" si="1269"/>
        <v>315.19738598999999</v>
      </c>
      <c r="T1766" s="106">
        <f t="shared" si="1270"/>
        <v>17.899599520612544</v>
      </c>
      <c r="U1766" s="106">
        <f t="shared" si="1271"/>
        <v>65.944217388756059</v>
      </c>
      <c r="V1766" s="106">
        <f t="shared" si="1272"/>
        <v>324.64734245936859</v>
      </c>
      <c r="W1766" s="19">
        <f t="shared" si="1288"/>
        <v>0</v>
      </c>
      <c r="X1766" s="2">
        <f t="shared" si="1273"/>
        <v>0</v>
      </c>
      <c r="Y1766" s="4">
        <f t="shared" si="1274"/>
        <v>0</v>
      </c>
      <c r="Z1766" s="106">
        <f t="shared" si="1263"/>
        <v>0</v>
      </c>
      <c r="AA1766" s="114">
        <f t="shared" si="1285"/>
        <v>0.05</v>
      </c>
      <c r="AB1766" s="112">
        <f t="shared" si="1275"/>
        <v>13</v>
      </c>
      <c r="AC1766" s="178">
        <f t="shared" si="1291"/>
        <v>31</v>
      </c>
      <c r="AD1766" s="11">
        <f t="shared" si="1286"/>
        <v>1.0017064870000001</v>
      </c>
      <c r="AE1766" s="106">
        <f t="shared" si="1264"/>
        <v>0.53788024000000001</v>
      </c>
      <c r="AF1766" s="106">
        <f t="shared" si="1276"/>
        <v>0.55400645999999998</v>
      </c>
      <c r="AG1766" s="106">
        <f t="shared" si="1277"/>
        <v>0</v>
      </c>
      <c r="AH1766" s="115" t="str">
        <f t="shared" si="1293"/>
        <v>A+J=</v>
      </c>
      <c r="AI1766" s="116">
        <f t="shared" si="1287"/>
        <v>45925</v>
      </c>
      <c r="AJ1766" s="10"/>
      <c r="AK1766" s="1"/>
      <c r="AL1766" s="10"/>
      <c r="AM1766" s="1"/>
      <c r="AN1766" s="1"/>
      <c r="AO1766" s="3"/>
      <c r="AP1766" s="3"/>
      <c r="AQ1766" s="4"/>
      <c r="AR1766" s="4"/>
      <c r="AS1766" s="4"/>
      <c r="AT1766" s="4"/>
      <c r="AU1766" s="4"/>
      <c r="AV1766" s="4"/>
      <c r="AW1766" s="1"/>
      <c r="AX1766" s="1"/>
      <c r="AY1766" s="1"/>
      <c r="AZ1766" s="1"/>
      <c r="BA1766" s="1"/>
      <c r="BB1766" s="1"/>
      <c r="BC1766" s="1"/>
      <c r="BD1766" s="1"/>
      <c r="BE1766" s="1"/>
      <c r="BG1766" s="1"/>
      <c r="BH1766" s="1"/>
    </row>
    <row r="1767" spans="1:60" ht="15" customHeight="1" x14ac:dyDescent="0.25">
      <c r="A1767" s="105">
        <f t="shared" si="1278"/>
        <v>45908</v>
      </c>
      <c r="B1767" s="106">
        <f t="shared" si="1265"/>
        <v>325.27770381634315</v>
      </c>
      <c r="C1767" s="2">
        <f t="shared" si="1279"/>
        <v>240.80352554999999</v>
      </c>
      <c r="D1767" s="2">
        <f t="shared" si="1280"/>
        <v>57.938741780000015</v>
      </c>
      <c r="E1767" s="106">
        <f t="shared" si="1266"/>
        <v>182.86478376999997</v>
      </c>
      <c r="F1767" s="21">
        <f t="shared" si="1281"/>
        <v>7245.38</v>
      </c>
      <c r="G1767" s="108">
        <f t="shared" si="1282"/>
        <v>7275.81</v>
      </c>
      <c r="H1767" s="109">
        <f t="shared" si="1259"/>
        <v>45864</v>
      </c>
      <c r="I1767" s="109">
        <f t="shared" si="1289"/>
        <v>45895</v>
      </c>
      <c r="J1767" s="110">
        <f t="shared" si="1267"/>
        <v>4.1999177406844002E-3</v>
      </c>
      <c r="K1767" s="117">
        <f t="shared" si="1290"/>
        <v>45925</v>
      </c>
      <c r="L1767" s="178">
        <f t="shared" si="1292"/>
        <v>31</v>
      </c>
      <c r="M1767" s="178">
        <f t="shared" si="1262"/>
        <v>14</v>
      </c>
      <c r="N1767" s="106">
        <f t="shared" si="1268"/>
        <v>1.0018945500000001</v>
      </c>
      <c r="O1767" s="111">
        <f t="shared" si="1261"/>
        <v>1.0041999100000001</v>
      </c>
      <c r="P1767" s="111">
        <f t="shared" si="1283"/>
        <v>1.3582280985633055</v>
      </c>
      <c r="Q1767" s="106">
        <f t="shared" si="1260"/>
        <v>1.36080132</v>
      </c>
      <c r="R1767" s="106">
        <f t="shared" si="1284"/>
        <v>1.30894008</v>
      </c>
      <c r="S1767" s="106">
        <f t="shared" si="1269"/>
        <v>315.19738598999999</v>
      </c>
      <c r="T1767" s="106">
        <f t="shared" si="1270"/>
        <v>17.899599520612544</v>
      </c>
      <c r="U1767" s="106">
        <f t="shared" si="1271"/>
        <v>65.977855365730562</v>
      </c>
      <c r="V1767" s="106">
        <f t="shared" si="1272"/>
        <v>324.68098043634313</v>
      </c>
      <c r="W1767" s="19">
        <f t="shared" si="1288"/>
        <v>0</v>
      </c>
      <c r="X1767" s="2">
        <f t="shared" si="1273"/>
        <v>0</v>
      </c>
      <c r="Y1767" s="4">
        <f t="shared" si="1274"/>
        <v>0</v>
      </c>
      <c r="Z1767" s="106">
        <f t="shared" si="1263"/>
        <v>0</v>
      </c>
      <c r="AA1767" s="114">
        <f t="shared" si="1285"/>
        <v>0.05</v>
      </c>
      <c r="AB1767" s="112">
        <f t="shared" si="1275"/>
        <v>14</v>
      </c>
      <c r="AC1767" s="178">
        <f t="shared" si="1291"/>
        <v>31</v>
      </c>
      <c r="AD1767" s="11">
        <f t="shared" si="1286"/>
        <v>1.001837876</v>
      </c>
      <c r="AE1767" s="106">
        <f t="shared" si="1264"/>
        <v>0.57929370999999996</v>
      </c>
      <c r="AF1767" s="106">
        <f t="shared" si="1276"/>
        <v>0.59672338000000003</v>
      </c>
      <c r="AG1767" s="106">
        <f t="shared" si="1277"/>
        <v>0</v>
      </c>
      <c r="AH1767" s="115" t="str">
        <f t="shared" si="1293"/>
        <v>A+J=</v>
      </c>
      <c r="AI1767" s="116">
        <f t="shared" si="1287"/>
        <v>45925</v>
      </c>
      <c r="AJ1767" s="10"/>
      <c r="AK1767" s="1"/>
      <c r="AL1767" s="10"/>
      <c r="AM1767" s="1"/>
      <c r="AN1767" s="1"/>
      <c r="AO1767" s="3"/>
      <c r="AP1767" s="3"/>
      <c r="AQ1767" s="4"/>
      <c r="AR1767" s="4"/>
      <c r="AS1767" s="4"/>
      <c r="AT1767" s="4"/>
      <c r="AU1767" s="4"/>
      <c r="AV1767" s="4"/>
      <c r="AW1767" s="1"/>
      <c r="AX1767" s="1"/>
      <c r="AY1767" s="1"/>
      <c r="AZ1767" s="1"/>
      <c r="BA1767" s="1"/>
      <c r="BB1767" s="1"/>
      <c r="BC1767" s="1"/>
      <c r="BD1767" s="1"/>
      <c r="BE1767" s="1"/>
      <c r="BG1767" s="1"/>
      <c r="BH1767" s="1"/>
    </row>
    <row r="1768" spans="1:60" ht="15" customHeight="1" x14ac:dyDescent="0.25">
      <c r="A1768" s="105">
        <f t="shared" si="1278"/>
        <v>45909</v>
      </c>
      <c r="B1768" s="106">
        <f t="shared" si="1265"/>
        <v>325.35408222655678</v>
      </c>
      <c r="C1768" s="2">
        <f t="shared" si="1279"/>
        <v>240.80352554999999</v>
      </c>
      <c r="D1768" s="2">
        <f t="shared" si="1280"/>
        <v>57.938741780000015</v>
      </c>
      <c r="E1768" s="106">
        <f t="shared" si="1266"/>
        <v>182.86478376999997</v>
      </c>
      <c r="F1768" s="21">
        <f t="shared" si="1281"/>
        <v>7245.38</v>
      </c>
      <c r="G1768" s="108">
        <f t="shared" si="1282"/>
        <v>7275.81</v>
      </c>
      <c r="H1768" s="109">
        <f t="shared" ref="H1768:H1831" si="1294">EDATE(I1768,-1)</f>
        <v>45864</v>
      </c>
      <c r="I1768" s="109">
        <f t="shared" si="1289"/>
        <v>45895</v>
      </c>
      <c r="J1768" s="110">
        <f t="shared" si="1267"/>
        <v>4.1999177406844002E-3</v>
      </c>
      <c r="K1768" s="117">
        <f t="shared" si="1290"/>
        <v>45925</v>
      </c>
      <c r="L1768" s="178">
        <f t="shared" si="1292"/>
        <v>31</v>
      </c>
      <c r="M1768" s="178">
        <f t="shared" si="1262"/>
        <v>15</v>
      </c>
      <c r="N1768" s="106">
        <f t="shared" si="1268"/>
        <v>1.0020300200000001</v>
      </c>
      <c r="O1768" s="111">
        <f t="shared" si="1261"/>
        <v>1.0041999100000001</v>
      </c>
      <c r="P1768" s="111">
        <f t="shared" si="1283"/>
        <v>1.3582280985633055</v>
      </c>
      <c r="Q1768" s="106">
        <f t="shared" si="1260"/>
        <v>1.3609853199999999</v>
      </c>
      <c r="R1768" s="106">
        <f t="shared" si="1284"/>
        <v>1.30894008</v>
      </c>
      <c r="S1768" s="106">
        <f t="shared" si="1269"/>
        <v>315.19738598999999</v>
      </c>
      <c r="T1768" s="106">
        <f t="shared" si="1270"/>
        <v>17.899599520612544</v>
      </c>
      <c r="U1768" s="106">
        <f t="shared" si="1271"/>
        <v>66.011502485944234</v>
      </c>
      <c r="V1768" s="106">
        <f t="shared" si="1272"/>
        <v>324.71462755655676</v>
      </c>
      <c r="W1768" s="19">
        <f t="shared" si="1288"/>
        <v>0</v>
      </c>
      <c r="X1768" s="2">
        <f t="shared" si="1273"/>
        <v>0</v>
      </c>
      <c r="Y1768" s="4">
        <f t="shared" si="1274"/>
        <v>0</v>
      </c>
      <c r="Z1768" s="106">
        <f t="shared" si="1263"/>
        <v>0</v>
      </c>
      <c r="AA1768" s="114">
        <f t="shared" si="1285"/>
        <v>0.05</v>
      </c>
      <c r="AB1768" s="112">
        <f t="shared" si="1275"/>
        <v>15</v>
      </c>
      <c r="AC1768" s="178">
        <f t="shared" si="1291"/>
        <v>31</v>
      </c>
      <c r="AD1768" s="11">
        <f t="shared" si="1286"/>
        <v>1.0019692819999999</v>
      </c>
      <c r="AE1768" s="106">
        <f t="shared" si="1264"/>
        <v>0.62071253000000004</v>
      </c>
      <c r="AF1768" s="106">
        <f t="shared" si="1276"/>
        <v>0.63945467</v>
      </c>
      <c r="AG1768" s="106">
        <f t="shared" si="1277"/>
        <v>0</v>
      </c>
      <c r="AH1768" s="115" t="str">
        <f t="shared" si="1293"/>
        <v>A+J=</v>
      </c>
      <c r="AI1768" s="116">
        <f t="shared" si="1287"/>
        <v>45925</v>
      </c>
      <c r="AJ1768" s="10"/>
      <c r="AK1768" s="1"/>
      <c r="AL1768" s="10"/>
      <c r="AM1768" s="1"/>
      <c r="AN1768" s="1"/>
      <c r="AO1768" s="3"/>
      <c r="AP1768" s="3"/>
      <c r="AQ1768" s="4"/>
      <c r="AR1768" s="4"/>
      <c r="AS1768" s="4"/>
      <c r="AT1768" s="4"/>
      <c r="AU1768" s="4"/>
      <c r="AV1768" s="4"/>
      <c r="AW1768" s="1"/>
      <c r="AX1768" s="1"/>
      <c r="AY1768" s="1"/>
      <c r="AZ1768" s="1"/>
      <c r="BA1768" s="1"/>
      <c r="BB1768" s="1"/>
      <c r="BC1768" s="1"/>
      <c r="BD1768" s="1"/>
      <c r="BE1768" s="1"/>
      <c r="BG1768" s="1"/>
      <c r="BH1768" s="1"/>
    </row>
    <row r="1769" spans="1:60" ht="15" customHeight="1" x14ac:dyDescent="0.25">
      <c r="A1769" s="105">
        <f t="shared" si="1278"/>
        <v>45910</v>
      </c>
      <c r="B1769" s="106">
        <f t="shared" si="1265"/>
        <v>325.43047866406613</v>
      </c>
      <c r="C1769" s="2">
        <f t="shared" si="1279"/>
        <v>240.80352554999999</v>
      </c>
      <c r="D1769" s="2">
        <f t="shared" si="1280"/>
        <v>57.938741780000015</v>
      </c>
      <c r="E1769" s="106">
        <f t="shared" si="1266"/>
        <v>182.86478376999997</v>
      </c>
      <c r="F1769" s="21">
        <f t="shared" si="1281"/>
        <v>7245.38</v>
      </c>
      <c r="G1769" s="108">
        <f t="shared" si="1282"/>
        <v>7275.81</v>
      </c>
      <c r="H1769" s="109">
        <f t="shared" si="1294"/>
        <v>45864</v>
      </c>
      <c r="I1769" s="109">
        <f t="shared" si="1289"/>
        <v>45895</v>
      </c>
      <c r="J1769" s="110">
        <f t="shared" si="1267"/>
        <v>4.1999177406844002E-3</v>
      </c>
      <c r="K1769" s="117">
        <f t="shared" si="1290"/>
        <v>45925</v>
      </c>
      <c r="L1769" s="178">
        <f t="shared" si="1292"/>
        <v>31</v>
      </c>
      <c r="M1769" s="178">
        <f t="shared" si="1262"/>
        <v>16</v>
      </c>
      <c r="N1769" s="106">
        <f t="shared" si="1268"/>
        <v>1.0021655</v>
      </c>
      <c r="O1769" s="111">
        <f t="shared" si="1261"/>
        <v>1.0041999100000001</v>
      </c>
      <c r="P1769" s="111">
        <f t="shared" si="1283"/>
        <v>1.3582280985633055</v>
      </c>
      <c r="Q1769" s="106">
        <f t="shared" ref="Q1769:Q1832" si="1295">TRUNC(TRUNC((N1769*P1769),15),8)</f>
        <v>1.36116934</v>
      </c>
      <c r="R1769" s="106">
        <f t="shared" si="1284"/>
        <v>1.30894008</v>
      </c>
      <c r="S1769" s="106">
        <f t="shared" si="1269"/>
        <v>315.19738598999999</v>
      </c>
      <c r="T1769" s="106">
        <f t="shared" si="1270"/>
        <v>17.899599520612544</v>
      </c>
      <c r="U1769" s="106">
        <f t="shared" si="1271"/>
        <v>66.045153263453599</v>
      </c>
      <c r="V1769" s="106">
        <f t="shared" si="1272"/>
        <v>324.74827833406613</v>
      </c>
      <c r="W1769" s="19">
        <f t="shared" si="1288"/>
        <v>0</v>
      </c>
      <c r="X1769" s="2">
        <f t="shared" si="1273"/>
        <v>0</v>
      </c>
      <c r="Y1769" s="4">
        <f t="shared" si="1274"/>
        <v>0</v>
      </c>
      <c r="Z1769" s="106">
        <f t="shared" si="1263"/>
        <v>0</v>
      </c>
      <c r="AA1769" s="114">
        <f t="shared" si="1285"/>
        <v>0.05</v>
      </c>
      <c r="AB1769" s="112">
        <f t="shared" si="1275"/>
        <v>16</v>
      </c>
      <c r="AC1769" s="178">
        <f t="shared" si="1291"/>
        <v>31</v>
      </c>
      <c r="AD1769" s="11">
        <f t="shared" si="1286"/>
        <v>1.0021007049999999</v>
      </c>
      <c r="AE1769" s="106">
        <f t="shared" si="1264"/>
        <v>0.66213672000000001</v>
      </c>
      <c r="AF1769" s="106">
        <f t="shared" si="1276"/>
        <v>0.68220033000000002</v>
      </c>
      <c r="AG1769" s="106">
        <f t="shared" si="1277"/>
        <v>0</v>
      </c>
      <c r="AH1769" s="115" t="str">
        <f t="shared" si="1293"/>
        <v>A+J=</v>
      </c>
      <c r="AI1769" s="116">
        <f t="shared" si="1287"/>
        <v>45925</v>
      </c>
      <c r="AJ1769" s="10"/>
      <c r="AK1769" s="1"/>
      <c r="AL1769" s="10"/>
      <c r="AM1769" s="1"/>
      <c r="AN1769" s="1"/>
      <c r="AO1769" s="3"/>
      <c r="AP1769" s="3"/>
      <c r="AQ1769" s="4"/>
      <c r="AR1769" s="4"/>
      <c r="AS1769" s="4"/>
      <c r="AT1769" s="4"/>
      <c r="AU1769" s="4"/>
      <c r="AV1769" s="4"/>
      <c r="AW1769" s="1"/>
      <c r="AX1769" s="1"/>
      <c r="AY1769" s="1"/>
      <c r="AZ1769" s="1"/>
      <c r="BA1769" s="1"/>
      <c r="BB1769" s="1"/>
      <c r="BC1769" s="1"/>
      <c r="BD1769" s="1"/>
      <c r="BE1769" s="1"/>
      <c r="BG1769" s="1"/>
      <c r="BH1769" s="1"/>
    </row>
    <row r="1770" spans="1:60" ht="15" customHeight="1" x14ac:dyDescent="0.25">
      <c r="A1770" s="105">
        <f t="shared" si="1278"/>
        <v>45911</v>
      </c>
      <c r="B1770" s="106">
        <f t="shared" si="1265"/>
        <v>325.50689345887116</v>
      </c>
      <c r="C1770" s="2">
        <f t="shared" si="1279"/>
        <v>240.80352554999999</v>
      </c>
      <c r="D1770" s="2">
        <f t="shared" si="1280"/>
        <v>57.938741780000015</v>
      </c>
      <c r="E1770" s="106">
        <f t="shared" si="1266"/>
        <v>182.86478376999997</v>
      </c>
      <c r="F1770" s="21">
        <f t="shared" si="1281"/>
        <v>7245.38</v>
      </c>
      <c r="G1770" s="108">
        <f t="shared" si="1282"/>
        <v>7275.81</v>
      </c>
      <c r="H1770" s="109">
        <f t="shared" si="1294"/>
        <v>45864</v>
      </c>
      <c r="I1770" s="109">
        <f t="shared" si="1289"/>
        <v>45895</v>
      </c>
      <c r="J1770" s="110">
        <f t="shared" si="1267"/>
        <v>4.1999177406844002E-3</v>
      </c>
      <c r="K1770" s="117">
        <f t="shared" si="1290"/>
        <v>45925</v>
      </c>
      <c r="L1770" s="178">
        <f t="shared" si="1292"/>
        <v>31</v>
      </c>
      <c r="M1770" s="178">
        <f t="shared" si="1262"/>
        <v>17</v>
      </c>
      <c r="N1770" s="106">
        <f t="shared" si="1268"/>
        <v>1.0023010000000001</v>
      </c>
      <c r="O1770" s="111">
        <f t="shared" ref="O1770:O1833" si="1296">IF(K1770&gt;K1769,N1769,O1769)</f>
        <v>1.0041999100000001</v>
      </c>
      <c r="P1770" s="111">
        <f t="shared" si="1283"/>
        <v>1.3582280985633055</v>
      </c>
      <c r="Q1770" s="106">
        <f t="shared" si="1295"/>
        <v>1.3613533799999999</v>
      </c>
      <c r="R1770" s="106">
        <f t="shared" si="1284"/>
        <v>1.30894008</v>
      </c>
      <c r="S1770" s="106">
        <f t="shared" si="1269"/>
        <v>315.19738598999999</v>
      </c>
      <c r="T1770" s="106">
        <f t="shared" si="1270"/>
        <v>17.899599520612544</v>
      </c>
      <c r="U1770" s="106">
        <f t="shared" si="1271"/>
        <v>66.078807698258629</v>
      </c>
      <c r="V1770" s="106">
        <f t="shared" si="1272"/>
        <v>324.78193276887117</v>
      </c>
      <c r="W1770" s="19">
        <f t="shared" si="1288"/>
        <v>0</v>
      </c>
      <c r="X1770" s="2">
        <f t="shared" si="1273"/>
        <v>0</v>
      </c>
      <c r="Y1770" s="4">
        <f t="shared" si="1274"/>
        <v>0</v>
      </c>
      <c r="Z1770" s="106">
        <f t="shared" si="1263"/>
        <v>0</v>
      </c>
      <c r="AA1770" s="114">
        <f t="shared" si="1285"/>
        <v>0.05</v>
      </c>
      <c r="AB1770" s="112">
        <f t="shared" si="1275"/>
        <v>17</v>
      </c>
      <c r="AC1770" s="178">
        <f t="shared" si="1291"/>
        <v>31</v>
      </c>
      <c r="AD1770" s="11">
        <f t="shared" si="1286"/>
        <v>1.0022321460000001</v>
      </c>
      <c r="AE1770" s="106">
        <f t="shared" si="1264"/>
        <v>0.70356658000000005</v>
      </c>
      <c r="AF1770" s="106">
        <f t="shared" si="1276"/>
        <v>0.72496068999999996</v>
      </c>
      <c r="AG1770" s="106">
        <f t="shared" si="1277"/>
        <v>0</v>
      </c>
      <c r="AH1770" s="115" t="str">
        <f t="shared" si="1293"/>
        <v>A+J=</v>
      </c>
      <c r="AI1770" s="116">
        <f t="shared" si="1287"/>
        <v>45925</v>
      </c>
      <c r="AJ1770" s="10"/>
      <c r="AK1770" s="1"/>
      <c r="AL1770" s="10"/>
      <c r="AM1770" s="1"/>
      <c r="AN1770" s="1"/>
      <c r="AO1770" s="3"/>
      <c r="AP1770" s="3"/>
      <c r="AQ1770" s="4"/>
      <c r="AR1770" s="4"/>
      <c r="AS1770" s="4"/>
      <c r="AT1770" s="4"/>
      <c r="AU1770" s="4"/>
      <c r="AV1770" s="4"/>
      <c r="AW1770" s="1"/>
      <c r="AX1770" s="1"/>
      <c r="AY1770" s="1"/>
      <c r="AZ1770" s="1"/>
      <c r="BA1770" s="1"/>
      <c r="BB1770" s="1"/>
      <c r="BC1770" s="1"/>
      <c r="BD1770" s="1"/>
      <c r="BE1770" s="1"/>
      <c r="BG1770" s="1"/>
      <c r="BH1770" s="1"/>
    </row>
    <row r="1771" spans="1:60" ht="15" customHeight="1" x14ac:dyDescent="0.25">
      <c r="A1771" s="105">
        <f t="shared" si="1278"/>
        <v>45912</v>
      </c>
      <c r="B1771" s="106">
        <f t="shared" si="1265"/>
        <v>325.58332413232404</v>
      </c>
      <c r="C1771" s="2">
        <f t="shared" si="1279"/>
        <v>240.80352554999999</v>
      </c>
      <c r="D1771" s="2">
        <f t="shared" si="1280"/>
        <v>57.938741780000015</v>
      </c>
      <c r="E1771" s="106">
        <f t="shared" si="1266"/>
        <v>182.86478376999997</v>
      </c>
      <c r="F1771" s="21">
        <f t="shared" si="1281"/>
        <v>7245.38</v>
      </c>
      <c r="G1771" s="108">
        <f t="shared" si="1282"/>
        <v>7275.81</v>
      </c>
      <c r="H1771" s="109">
        <f t="shared" si="1294"/>
        <v>45864</v>
      </c>
      <c r="I1771" s="109">
        <f t="shared" si="1289"/>
        <v>45895</v>
      </c>
      <c r="J1771" s="110">
        <f t="shared" si="1267"/>
        <v>4.1999177406844002E-3</v>
      </c>
      <c r="K1771" s="117">
        <f t="shared" si="1290"/>
        <v>45925</v>
      </c>
      <c r="L1771" s="178">
        <f t="shared" si="1292"/>
        <v>31</v>
      </c>
      <c r="M1771" s="178">
        <f t="shared" si="1262"/>
        <v>18</v>
      </c>
      <c r="N1771" s="106">
        <f t="shared" si="1268"/>
        <v>1.0024365099999999</v>
      </c>
      <c r="O1771" s="111">
        <f t="shared" si="1296"/>
        <v>1.0041999100000001</v>
      </c>
      <c r="P1771" s="111">
        <f t="shared" si="1283"/>
        <v>1.3582280985633055</v>
      </c>
      <c r="Q1771" s="106">
        <f t="shared" si="1295"/>
        <v>1.36153743</v>
      </c>
      <c r="R1771" s="106">
        <f t="shared" si="1284"/>
        <v>1.30894008</v>
      </c>
      <c r="S1771" s="106">
        <f t="shared" si="1269"/>
        <v>315.19738598999999</v>
      </c>
      <c r="T1771" s="106">
        <f t="shared" si="1270"/>
        <v>17.899599520612544</v>
      </c>
      <c r="U1771" s="106">
        <f t="shared" si="1271"/>
        <v>66.112463961711512</v>
      </c>
      <c r="V1771" s="106">
        <f t="shared" si="1272"/>
        <v>324.81558903232406</v>
      </c>
      <c r="W1771" s="19">
        <f t="shared" si="1288"/>
        <v>0</v>
      </c>
      <c r="X1771" s="2">
        <f t="shared" si="1273"/>
        <v>0</v>
      </c>
      <c r="Y1771" s="4">
        <f t="shared" si="1274"/>
        <v>0</v>
      </c>
      <c r="Z1771" s="106">
        <f t="shared" si="1263"/>
        <v>0</v>
      </c>
      <c r="AA1771" s="114">
        <f t="shared" si="1285"/>
        <v>0.05</v>
      </c>
      <c r="AB1771" s="112">
        <f t="shared" si="1275"/>
        <v>18</v>
      </c>
      <c r="AC1771" s="178">
        <f t="shared" si="1291"/>
        <v>31</v>
      </c>
      <c r="AD1771" s="11">
        <f t="shared" si="1286"/>
        <v>1.002363603</v>
      </c>
      <c r="AE1771" s="106">
        <f t="shared" si="1264"/>
        <v>0.74500147999999999</v>
      </c>
      <c r="AF1771" s="106">
        <f t="shared" si="1276"/>
        <v>0.7677351</v>
      </c>
      <c r="AG1771" s="106">
        <f t="shared" si="1277"/>
        <v>0</v>
      </c>
      <c r="AH1771" s="115" t="str">
        <f t="shared" si="1293"/>
        <v>A+J=</v>
      </c>
      <c r="AI1771" s="116">
        <f t="shared" si="1287"/>
        <v>45925</v>
      </c>
      <c r="AJ1771" s="10"/>
      <c r="AK1771" s="1"/>
      <c r="AL1771" s="10"/>
      <c r="AM1771" s="1"/>
      <c r="AN1771" s="1"/>
      <c r="AO1771" s="3"/>
      <c r="AP1771" s="3"/>
      <c r="AQ1771" s="4"/>
      <c r="AR1771" s="4"/>
      <c r="AS1771" s="4"/>
      <c r="AT1771" s="4"/>
      <c r="AU1771" s="4"/>
      <c r="AV1771" s="4"/>
      <c r="AW1771" s="1"/>
      <c r="AX1771" s="1"/>
      <c r="AY1771" s="1"/>
      <c r="AZ1771" s="1"/>
      <c r="BA1771" s="1"/>
      <c r="BB1771" s="1"/>
      <c r="BC1771" s="1"/>
      <c r="BD1771" s="1"/>
      <c r="BE1771" s="1"/>
      <c r="BG1771" s="1"/>
      <c r="BH1771" s="1"/>
    </row>
    <row r="1772" spans="1:60" ht="15" customHeight="1" x14ac:dyDescent="0.25">
      <c r="A1772" s="105">
        <f t="shared" si="1278"/>
        <v>45913</v>
      </c>
      <c r="B1772" s="106">
        <f t="shared" si="1265"/>
        <v>325.65977683036823</v>
      </c>
      <c r="C1772" s="2">
        <f t="shared" si="1279"/>
        <v>240.80352554999999</v>
      </c>
      <c r="D1772" s="2">
        <f t="shared" si="1280"/>
        <v>57.938741780000015</v>
      </c>
      <c r="E1772" s="106">
        <f t="shared" si="1266"/>
        <v>182.86478376999997</v>
      </c>
      <c r="F1772" s="21">
        <f t="shared" si="1281"/>
        <v>7245.38</v>
      </c>
      <c r="G1772" s="108">
        <f t="shared" si="1282"/>
        <v>7275.81</v>
      </c>
      <c r="H1772" s="109">
        <f t="shared" si="1294"/>
        <v>45864</v>
      </c>
      <c r="I1772" s="109">
        <f t="shared" si="1289"/>
        <v>45895</v>
      </c>
      <c r="J1772" s="110">
        <f t="shared" si="1267"/>
        <v>4.1999177406844002E-3</v>
      </c>
      <c r="K1772" s="117">
        <f t="shared" si="1290"/>
        <v>45925</v>
      </c>
      <c r="L1772" s="178">
        <f t="shared" si="1292"/>
        <v>31</v>
      </c>
      <c r="M1772" s="178">
        <f t="shared" si="1262"/>
        <v>19</v>
      </c>
      <c r="N1772" s="106">
        <f t="shared" si="1268"/>
        <v>1.0025720499999999</v>
      </c>
      <c r="O1772" s="111">
        <f t="shared" si="1296"/>
        <v>1.0041999100000001</v>
      </c>
      <c r="P1772" s="111">
        <f t="shared" si="1283"/>
        <v>1.3582280985633055</v>
      </c>
      <c r="Q1772" s="106">
        <f t="shared" si="1295"/>
        <v>1.3617215199999999</v>
      </c>
      <c r="R1772" s="106">
        <f t="shared" si="1284"/>
        <v>1.30894008</v>
      </c>
      <c r="S1772" s="106">
        <f t="shared" si="1269"/>
        <v>315.19738598999999</v>
      </c>
      <c r="T1772" s="106">
        <f t="shared" si="1270"/>
        <v>17.899599520612544</v>
      </c>
      <c r="U1772" s="106">
        <f t="shared" si="1271"/>
        <v>66.14612753975571</v>
      </c>
      <c r="V1772" s="106">
        <f t="shared" si="1272"/>
        <v>324.84925261036824</v>
      </c>
      <c r="W1772" s="19">
        <f t="shared" si="1288"/>
        <v>0</v>
      </c>
      <c r="X1772" s="2">
        <f t="shared" si="1273"/>
        <v>0</v>
      </c>
      <c r="Y1772" s="4">
        <f t="shared" si="1274"/>
        <v>0</v>
      </c>
      <c r="Z1772" s="106">
        <f t="shared" si="1263"/>
        <v>0</v>
      </c>
      <c r="AA1772" s="114">
        <f t="shared" si="1285"/>
        <v>0.05</v>
      </c>
      <c r="AB1772" s="112">
        <f t="shared" si="1275"/>
        <v>19</v>
      </c>
      <c r="AC1772" s="178">
        <f t="shared" si="1291"/>
        <v>31</v>
      </c>
      <c r="AD1772" s="11">
        <f t="shared" si="1286"/>
        <v>1.0024950779999999</v>
      </c>
      <c r="AE1772" s="106">
        <f t="shared" si="1264"/>
        <v>0.78644206000000005</v>
      </c>
      <c r="AF1772" s="106">
        <f t="shared" si="1276"/>
        <v>0.81052422000000002</v>
      </c>
      <c r="AG1772" s="106">
        <f t="shared" si="1277"/>
        <v>0</v>
      </c>
      <c r="AH1772" s="115" t="str">
        <f t="shared" si="1293"/>
        <v>A+J=</v>
      </c>
      <c r="AI1772" s="116">
        <f t="shared" si="1287"/>
        <v>45925</v>
      </c>
      <c r="AJ1772" s="10"/>
      <c r="AK1772" s="1"/>
      <c r="AL1772" s="10"/>
      <c r="AM1772" s="1"/>
      <c r="AN1772" s="1"/>
      <c r="AO1772" s="3"/>
      <c r="AP1772" s="3"/>
      <c r="AQ1772" s="4"/>
      <c r="AR1772" s="4"/>
      <c r="AS1772" s="4"/>
      <c r="AT1772" s="4"/>
      <c r="AU1772" s="4"/>
      <c r="AV1772" s="4"/>
      <c r="AW1772" s="1"/>
      <c r="AX1772" s="1"/>
      <c r="AY1772" s="1"/>
      <c r="AZ1772" s="1"/>
      <c r="BA1772" s="1"/>
      <c r="BB1772" s="1"/>
      <c r="BC1772" s="1"/>
      <c r="BD1772" s="1"/>
      <c r="BE1772" s="1"/>
      <c r="BG1772" s="1"/>
      <c r="BH1772" s="1"/>
    </row>
    <row r="1773" spans="1:60" ht="15" customHeight="1" x14ac:dyDescent="0.25">
      <c r="A1773" s="105">
        <f t="shared" si="1278"/>
        <v>45914</v>
      </c>
      <c r="B1773" s="106">
        <f t="shared" si="1265"/>
        <v>325.73624789570817</v>
      </c>
      <c r="C1773" s="2">
        <f t="shared" si="1279"/>
        <v>240.80352554999999</v>
      </c>
      <c r="D1773" s="2">
        <f t="shared" si="1280"/>
        <v>57.938741780000015</v>
      </c>
      <c r="E1773" s="106">
        <f t="shared" si="1266"/>
        <v>182.86478376999997</v>
      </c>
      <c r="F1773" s="21">
        <f t="shared" si="1281"/>
        <v>7245.38</v>
      </c>
      <c r="G1773" s="108">
        <f t="shared" si="1282"/>
        <v>7275.81</v>
      </c>
      <c r="H1773" s="109">
        <f t="shared" si="1294"/>
        <v>45864</v>
      </c>
      <c r="I1773" s="109">
        <f t="shared" si="1289"/>
        <v>45895</v>
      </c>
      <c r="J1773" s="110">
        <f t="shared" si="1267"/>
        <v>4.1999177406844002E-3</v>
      </c>
      <c r="K1773" s="117">
        <f t="shared" si="1290"/>
        <v>45925</v>
      </c>
      <c r="L1773" s="178">
        <f t="shared" si="1292"/>
        <v>31</v>
      </c>
      <c r="M1773" s="178">
        <f t="shared" si="1262"/>
        <v>20</v>
      </c>
      <c r="N1773" s="106">
        <f t="shared" si="1268"/>
        <v>1.0027075999999999</v>
      </c>
      <c r="O1773" s="111">
        <f t="shared" si="1296"/>
        <v>1.0041999100000001</v>
      </c>
      <c r="P1773" s="111">
        <f t="shared" si="1283"/>
        <v>1.3582280985633055</v>
      </c>
      <c r="Q1773" s="106">
        <f t="shared" si="1295"/>
        <v>1.3619056300000001</v>
      </c>
      <c r="R1773" s="106">
        <f t="shared" si="1284"/>
        <v>1.30894008</v>
      </c>
      <c r="S1773" s="106">
        <f t="shared" si="1269"/>
        <v>315.19738598999999</v>
      </c>
      <c r="T1773" s="106">
        <f t="shared" si="1270"/>
        <v>17.899599520612544</v>
      </c>
      <c r="U1773" s="106">
        <f t="shared" si="1271"/>
        <v>66.17979477509563</v>
      </c>
      <c r="V1773" s="106">
        <f t="shared" si="1272"/>
        <v>324.88291984570816</v>
      </c>
      <c r="W1773" s="19">
        <f t="shared" si="1288"/>
        <v>0</v>
      </c>
      <c r="X1773" s="2">
        <f t="shared" si="1273"/>
        <v>0</v>
      </c>
      <c r="Y1773" s="4">
        <f t="shared" si="1274"/>
        <v>0</v>
      </c>
      <c r="Z1773" s="106">
        <f t="shared" si="1263"/>
        <v>0</v>
      </c>
      <c r="AA1773" s="114">
        <f t="shared" si="1285"/>
        <v>0.05</v>
      </c>
      <c r="AB1773" s="112">
        <f t="shared" si="1275"/>
        <v>20</v>
      </c>
      <c r="AC1773" s="178">
        <f t="shared" si="1291"/>
        <v>31</v>
      </c>
      <c r="AD1773" s="11">
        <f t="shared" si="1286"/>
        <v>1.002626571</v>
      </c>
      <c r="AE1773" s="106">
        <f t="shared" si="1264"/>
        <v>0.82788830999999996</v>
      </c>
      <c r="AF1773" s="106">
        <f t="shared" si="1276"/>
        <v>0.85332805</v>
      </c>
      <c r="AG1773" s="106">
        <f t="shared" si="1277"/>
        <v>0</v>
      </c>
      <c r="AH1773" s="115" t="str">
        <f t="shared" si="1293"/>
        <v>A+J=</v>
      </c>
      <c r="AI1773" s="116">
        <f t="shared" si="1287"/>
        <v>45925</v>
      </c>
      <c r="AJ1773" s="10"/>
      <c r="AK1773" s="1"/>
      <c r="AL1773" s="10"/>
      <c r="AM1773" s="1"/>
      <c r="AN1773" s="1"/>
      <c r="AO1773" s="3"/>
      <c r="AP1773" s="3"/>
      <c r="AQ1773" s="4"/>
      <c r="AR1773" s="4"/>
      <c r="AS1773" s="4"/>
      <c r="AT1773" s="4"/>
      <c r="AU1773" s="4"/>
      <c r="AV1773" s="4"/>
      <c r="AW1773" s="1"/>
      <c r="AX1773" s="1"/>
      <c r="AY1773" s="1"/>
      <c r="AZ1773" s="1"/>
      <c r="BA1773" s="1"/>
      <c r="BB1773" s="1"/>
      <c r="BC1773" s="1"/>
      <c r="BD1773" s="1"/>
      <c r="BE1773" s="1"/>
      <c r="BG1773" s="1"/>
      <c r="BH1773" s="1"/>
    </row>
    <row r="1774" spans="1:60" ht="15" customHeight="1" x14ac:dyDescent="0.25">
      <c r="A1774" s="105">
        <f t="shared" si="1278"/>
        <v>45915</v>
      </c>
      <c r="B1774" s="106">
        <f t="shared" si="1265"/>
        <v>325.81274035563945</v>
      </c>
      <c r="C1774" s="2">
        <f t="shared" si="1279"/>
        <v>240.80352554999999</v>
      </c>
      <c r="D1774" s="2">
        <f t="shared" si="1280"/>
        <v>57.938741780000015</v>
      </c>
      <c r="E1774" s="106">
        <f t="shared" si="1266"/>
        <v>182.86478376999997</v>
      </c>
      <c r="F1774" s="21">
        <f t="shared" si="1281"/>
        <v>7245.38</v>
      </c>
      <c r="G1774" s="108">
        <f t="shared" si="1282"/>
        <v>7275.81</v>
      </c>
      <c r="H1774" s="109">
        <f t="shared" si="1294"/>
        <v>45864</v>
      </c>
      <c r="I1774" s="109">
        <f t="shared" si="1289"/>
        <v>45895</v>
      </c>
      <c r="J1774" s="110">
        <f t="shared" si="1267"/>
        <v>4.1999177406844002E-3</v>
      </c>
      <c r="K1774" s="117">
        <f t="shared" si="1290"/>
        <v>45925</v>
      </c>
      <c r="L1774" s="178">
        <f t="shared" si="1292"/>
        <v>31</v>
      </c>
      <c r="M1774" s="178">
        <f t="shared" si="1262"/>
        <v>21</v>
      </c>
      <c r="N1774" s="106">
        <f t="shared" si="1268"/>
        <v>1.0028431799999999</v>
      </c>
      <c r="O1774" s="111">
        <f t="shared" si="1296"/>
        <v>1.0041999100000001</v>
      </c>
      <c r="P1774" s="111">
        <f t="shared" si="1283"/>
        <v>1.3582280985633055</v>
      </c>
      <c r="Q1774" s="106">
        <f t="shared" si="1295"/>
        <v>1.36208978</v>
      </c>
      <c r="R1774" s="106">
        <f t="shared" si="1284"/>
        <v>1.30894008</v>
      </c>
      <c r="S1774" s="106">
        <f t="shared" si="1269"/>
        <v>315.19738598999999</v>
      </c>
      <c r="T1774" s="106">
        <f t="shared" si="1270"/>
        <v>17.899599520612544</v>
      </c>
      <c r="U1774" s="106">
        <f t="shared" si="1271"/>
        <v>66.213469325026864</v>
      </c>
      <c r="V1774" s="106">
        <f t="shared" si="1272"/>
        <v>324.91659439563944</v>
      </c>
      <c r="W1774" s="19">
        <f t="shared" si="1288"/>
        <v>0</v>
      </c>
      <c r="X1774" s="2">
        <f t="shared" si="1273"/>
        <v>0</v>
      </c>
      <c r="Y1774" s="4">
        <f t="shared" si="1274"/>
        <v>0</v>
      </c>
      <c r="Z1774" s="106">
        <f t="shared" si="1263"/>
        <v>0</v>
      </c>
      <c r="AA1774" s="114">
        <f t="shared" si="1285"/>
        <v>0.05</v>
      </c>
      <c r="AB1774" s="112">
        <f t="shared" si="1275"/>
        <v>21</v>
      </c>
      <c r="AC1774" s="178">
        <f t="shared" si="1291"/>
        <v>31</v>
      </c>
      <c r="AD1774" s="11">
        <f t="shared" si="1286"/>
        <v>1.00275808</v>
      </c>
      <c r="AE1774" s="106">
        <f t="shared" si="1264"/>
        <v>0.86933959999999999</v>
      </c>
      <c r="AF1774" s="106">
        <f t="shared" si="1276"/>
        <v>0.89614596000000002</v>
      </c>
      <c r="AG1774" s="106">
        <f t="shared" si="1277"/>
        <v>0</v>
      </c>
      <c r="AH1774" s="115" t="str">
        <f t="shared" si="1293"/>
        <v>A+J=</v>
      </c>
      <c r="AI1774" s="116">
        <f t="shared" si="1287"/>
        <v>45925</v>
      </c>
      <c r="AJ1774" s="10"/>
      <c r="AK1774" s="1"/>
      <c r="AL1774" s="10"/>
      <c r="AM1774" s="1"/>
      <c r="AN1774" s="1"/>
      <c r="AO1774" s="3"/>
      <c r="AP1774" s="3"/>
      <c r="AQ1774" s="4"/>
      <c r="AR1774" s="4"/>
      <c r="AS1774" s="4"/>
      <c r="AT1774" s="4"/>
      <c r="AU1774" s="4"/>
      <c r="AV1774" s="4"/>
      <c r="AW1774" s="1"/>
      <c r="AX1774" s="1"/>
      <c r="AY1774" s="1"/>
      <c r="AZ1774" s="1"/>
      <c r="BA1774" s="1"/>
      <c r="BB1774" s="1"/>
      <c r="BC1774" s="1"/>
      <c r="BD1774" s="1"/>
      <c r="BE1774" s="1"/>
      <c r="BG1774" s="1"/>
      <c r="BH1774" s="1"/>
    </row>
    <row r="1775" spans="1:60" ht="15" customHeight="1" x14ac:dyDescent="0.25">
      <c r="A1775" s="105">
        <f t="shared" si="1278"/>
        <v>45916</v>
      </c>
      <c r="B1775" s="106">
        <f t="shared" si="1265"/>
        <v>325.88924934421846</v>
      </c>
      <c r="C1775" s="2">
        <f t="shared" si="1279"/>
        <v>240.80352554999999</v>
      </c>
      <c r="D1775" s="2">
        <f t="shared" si="1280"/>
        <v>57.938741780000015</v>
      </c>
      <c r="E1775" s="106">
        <f t="shared" si="1266"/>
        <v>182.86478376999997</v>
      </c>
      <c r="F1775" s="21">
        <f t="shared" si="1281"/>
        <v>7245.38</v>
      </c>
      <c r="G1775" s="108">
        <f t="shared" si="1282"/>
        <v>7275.81</v>
      </c>
      <c r="H1775" s="109">
        <f t="shared" si="1294"/>
        <v>45864</v>
      </c>
      <c r="I1775" s="109">
        <f t="shared" si="1289"/>
        <v>45895</v>
      </c>
      <c r="J1775" s="110">
        <f t="shared" si="1267"/>
        <v>4.1999177406844002E-3</v>
      </c>
      <c r="K1775" s="117">
        <f t="shared" si="1290"/>
        <v>45925</v>
      </c>
      <c r="L1775" s="178">
        <f t="shared" si="1292"/>
        <v>31</v>
      </c>
      <c r="M1775" s="178">
        <f t="shared" si="1262"/>
        <v>22</v>
      </c>
      <c r="N1775" s="106">
        <f t="shared" si="1268"/>
        <v>1.0029787699999999</v>
      </c>
      <c r="O1775" s="111">
        <f t="shared" si="1296"/>
        <v>1.0041999100000001</v>
      </c>
      <c r="P1775" s="111">
        <f t="shared" si="1283"/>
        <v>1.3582280985633055</v>
      </c>
      <c r="Q1775" s="106">
        <f t="shared" si="1295"/>
        <v>1.3622739399999999</v>
      </c>
      <c r="R1775" s="106">
        <f t="shared" si="1284"/>
        <v>1.30894008</v>
      </c>
      <c r="S1775" s="106">
        <f t="shared" si="1269"/>
        <v>315.19738598999999</v>
      </c>
      <c r="T1775" s="106">
        <f t="shared" si="1270"/>
        <v>17.899599520612544</v>
      </c>
      <c r="U1775" s="106">
        <f t="shared" si="1271"/>
        <v>66.247145703605923</v>
      </c>
      <c r="V1775" s="106">
        <f t="shared" si="1272"/>
        <v>324.95027077421844</v>
      </c>
      <c r="W1775" s="19">
        <f t="shared" si="1288"/>
        <v>0</v>
      </c>
      <c r="X1775" s="2">
        <f t="shared" si="1273"/>
        <v>0</v>
      </c>
      <c r="Y1775" s="4">
        <f t="shared" si="1274"/>
        <v>0</v>
      </c>
      <c r="Z1775" s="106">
        <f t="shared" si="1263"/>
        <v>0</v>
      </c>
      <c r="AA1775" s="114">
        <f t="shared" si="1285"/>
        <v>0.05</v>
      </c>
      <c r="AB1775" s="112">
        <f t="shared" si="1275"/>
        <v>22</v>
      </c>
      <c r="AC1775" s="178">
        <f t="shared" si="1291"/>
        <v>31</v>
      </c>
      <c r="AD1775" s="11">
        <f t="shared" si="1286"/>
        <v>1.002889607</v>
      </c>
      <c r="AE1775" s="106">
        <f t="shared" si="1264"/>
        <v>0.91079657000000003</v>
      </c>
      <c r="AF1775" s="106">
        <f t="shared" si="1276"/>
        <v>0.93897856999999996</v>
      </c>
      <c r="AG1775" s="106">
        <f t="shared" si="1277"/>
        <v>0</v>
      </c>
      <c r="AH1775" s="115" t="str">
        <f t="shared" si="1293"/>
        <v>A+J=</v>
      </c>
      <c r="AI1775" s="116">
        <f t="shared" si="1287"/>
        <v>45925</v>
      </c>
      <c r="AJ1775" s="10"/>
      <c r="AK1775" s="1"/>
      <c r="AL1775" s="10"/>
      <c r="AM1775" s="1"/>
      <c r="AN1775" s="1"/>
      <c r="AO1775" s="3"/>
      <c r="AP1775" s="3"/>
      <c r="AQ1775" s="4"/>
      <c r="AR1775" s="4"/>
      <c r="AS1775" s="4"/>
      <c r="AT1775" s="4"/>
      <c r="AU1775" s="4"/>
      <c r="AV1775" s="4"/>
      <c r="AW1775" s="1"/>
      <c r="AX1775" s="1"/>
      <c r="AY1775" s="1"/>
      <c r="AZ1775" s="1"/>
      <c r="BA1775" s="1"/>
      <c r="BB1775" s="1"/>
      <c r="BC1775" s="1"/>
      <c r="BD1775" s="1"/>
      <c r="BE1775" s="1"/>
      <c r="BG1775" s="1"/>
      <c r="BH1775" s="1"/>
    </row>
    <row r="1776" spans="1:60" ht="15" customHeight="1" x14ac:dyDescent="0.25">
      <c r="A1776" s="105">
        <f t="shared" si="1278"/>
        <v>45917</v>
      </c>
      <c r="B1776" s="106">
        <f t="shared" si="1265"/>
        <v>325.9657782287411</v>
      </c>
      <c r="C1776" s="2">
        <f t="shared" si="1279"/>
        <v>240.80352554999999</v>
      </c>
      <c r="D1776" s="2">
        <f t="shared" si="1280"/>
        <v>57.938741780000015</v>
      </c>
      <c r="E1776" s="106">
        <f t="shared" si="1266"/>
        <v>182.86478376999997</v>
      </c>
      <c r="F1776" s="21">
        <f t="shared" si="1281"/>
        <v>7245.38</v>
      </c>
      <c r="G1776" s="108">
        <f t="shared" si="1282"/>
        <v>7275.81</v>
      </c>
      <c r="H1776" s="109">
        <f t="shared" si="1294"/>
        <v>45864</v>
      </c>
      <c r="I1776" s="109">
        <f t="shared" si="1289"/>
        <v>45895</v>
      </c>
      <c r="J1776" s="110">
        <f t="shared" si="1267"/>
        <v>4.1999177406844002E-3</v>
      </c>
      <c r="K1776" s="117">
        <f t="shared" si="1290"/>
        <v>45925</v>
      </c>
      <c r="L1776" s="178">
        <f t="shared" si="1292"/>
        <v>31</v>
      </c>
      <c r="M1776" s="178">
        <f t="shared" si="1262"/>
        <v>23</v>
      </c>
      <c r="N1776" s="106">
        <f t="shared" si="1268"/>
        <v>1.00311438</v>
      </c>
      <c r="O1776" s="111">
        <f t="shared" si="1296"/>
        <v>1.0041999100000001</v>
      </c>
      <c r="P1776" s="111">
        <f t="shared" si="1283"/>
        <v>1.3582280985633055</v>
      </c>
      <c r="Q1776" s="106">
        <f t="shared" si="1295"/>
        <v>1.36245813</v>
      </c>
      <c r="R1776" s="106">
        <f t="shared" si="1284"/>
        <v>1.30894008</v>
      </c>
      <c r="S1776" s="106">
        <f t="shared" si="1269"/>
        <v>315.19738598999999</v>
      </c>
      <c r="T1776" s="106">
        <f t="shared" si="1270"/>
        <v>17.899599520612544</v>
      </c>
      <c r="U1776" s="106">
        <f t="shared" si="1271"/>
        <v>66.280827568128544</v>
      </c>
      <c r="V1776" s="106">
        <f t="shared" si="1272"/>
        <v>324.98395263874107</v>
      </c>
      <c r="W1776" s="19">
        <f t="shared" si="1288"/>
        <v>0</v>
      </c>
      <c r="X1776" s="2">
        <f t="shared" si="1273"/>
        <v>0</v>
      </c>
      <c r="Y1776" s="4">
        <f t="shared" si="1274"/>
        <v>0</v>
      </c>
      <c r="Z1776" s="106">
        <f t="shared" si="1263"/>
        <v>0</v>
      </c>
      <c r="AA1776" s="114">
        <f t="shared" si="1285"/>
        <v>0.05</v>
      </c>
      <c r="AB1776" s="112">
        <f t="shared" si="1275"/>
        <v>23</v>
      </c>
      <c r="AC1776" s="178">
        <f t="shared" si="1291"/>
        <v>31</v>
      </c>
      <c r="AD1776" s="11">
        <f t="shared" si="1286"/>
        <v>1.003021151</v>
      </c>
      <c r="AE1776" s="106">
        <f t="shared" si="1264"/>
        <v>0.95225888999999997</v>
      </c>
      <c r="AF1776" s="106">
        <f t="shared" si="1276"/>
        <v>0.98182559000000003</v>
      </c>
      <c r="AG1776" s="106">
        <f t="shared" si="1277"/>
        <v>0</v>
      </c>
      <c r="AH1776" s="115" t="str">
        <f t="shared" si="1293"/>
        <v>A+J=</v>
      </c>
      <c r="AI1776" s="116">
        <f t="shared" si="1287"/>
        <v>45925</v>
      </c>
      <c r="AJ1776" s="10"/>
      <c r="AK1776" s="1"/>
      <c r="AL1776" s="10"/>
      <c r="AM1776" s="1"/>
      <c r="AN1776" s="1"/>
      <c r="AO1776" s="3"/>
      <c r="AP1776" s="3"/>
      <c r="AQ1776" s="4"/>
      <c r="AR1776" s="4"/>
      <c r="AS1776" s="4"/>
      <c r="AT1776" s="4"/>
      <c r="AU1776" s="4"/>
      <c r="AV1776" s="4"/>
      <c r="AW1776" s="1"/>
      <c r="AX1776" s="1"/>
      <c r="AY1776" s="1"/>
      <c r="AZ1776" s="1"/>
      <c r="BA1776" s="1"/>
      <c r="BB1776" s="1"/>
      <c r="BC1776" s="1"/>
      <c r="BD1776" s="1"/>
      <c r="BE1776" s="1"/>
      <c r="BG1776" s="1"/>
      <c r="BH1776" s="1"/>
    </row>
    <row r="1777" spans="1:60" ht="15" customHeight="1" x14ac:dyDescent="0.25">
      <c r="A1777" s="105">
        <f t="shared" si="1278"/>
        <v>45918</v>
      </c>
      <c r="B1777" s="106">
        <f t="shared" si="1265"/>
        <v>326.04232699920715</v>
      </c>
      <c r="C1777" s="2">
        <f t="shared" si="1279"/>
        <v>240.80352554999999</v>
      </c>
      <c r="D1777" s="2">
        <f t="shared" si="1280"/>
        <v>57.938741780000015</v>
      </c>
      <c r="E1777" s="106">
        <f t="shared" si="1266"/>
        <v>182.86478376999997</v>
      </c>
      <c r="F1777" s="21">
        <f t="shared" si="1281"/>
        <v>7245.38</v>
      </c>
      <c r="G1777" s="108">
        <f t="shared" si="1282"/>
        <v>7275.81</v>
      </c>
      <c r="H1777" s="109">
        <f t="shared" si="1294"/>
        <v>45864</v>
      </c>
      <c r="I1777" s="109">
        <f t="shared" si="1289"/>
        <v>45895</v>
      </c>
      <c r="J1777" s="110">
        <f t="shared" si="1267"/>
        <v>4.1999177406844002E-3</v>
      </c>
      <c r="K1777" s="117">
        <f t="shared" si="1290"/>
        <v>45925</v>
      </c>
      <c r="L1777" s="178">
        <f t="shared" si="1292"/>
        <v>31</v>
      </c>
      <c r="M1777" s="178">
        <f t="shared" ref="M1777:M1840" si="1297">L1777-(K1777-A1777)</f>
        <v>24</v>
      </c>
      <c r="N1777" s="106">
        <f t="shared" si="1268"/>
        <v>1.0032500099999999</v>
      </c>
      <c r="O1777" s="111">
        <f t="shared" si="1296"/>
        <v>1.0041999100000001</v>
      </c>
      <c r="P1777" s="111">
        <f t="shared" si="1283"/>
        <v>1.3582280985633055</v>
      </c>
      <c r="Q1777" s="106">
        <f t="shared" si="1295"/>
        <v>1.36264235</v>
      </c>
      <c r="R1777" s="106">
        <f t="shared" si="1284"/>
        <v>1.30894008</v>
      </c>
      <c r="S1777" s="106">
        <f t="shared" si="1269"/>
        <v>315.19738598999999</v>
      </c>
      <c r="T1777" s="106">
        <f t="shared" si="1270"/>
        <v>17.899599520612544</v>
      </c>
      <c r="U1777" s="106">
        <f t="shared" si="1271"/>
        <v>66.314514918594654</v>
      </c>
      <c r="V1777" s="106">
        <f t="shared" si="1272"/>
        <v>325.01763998920717</v>
      </c>
      <c r="W1777" s="19">
        <f t="shared" si="1288"/>
        <v>0</v>
      </c>
      <c r="X1777" s="2">
        <f t="shared" si="1273"/>
        <v>0</v>
      </c>
      <c r="Y1777" s="4">
        <f t="shared" si="1274"/>
        <v>0</v>
      </c>
      <c r="Z1777" s="106">
        <f t="shared" si="1263"/>
        <v>0</v>
      </c>
      <c r="AA1777" s="114">
        <f t="shared" si="1285"/>
        <v>0.05</v>
      </c>
      <c r="AB1777" s="112">
        <f t="shared" si="1275"/>
        <v>24</v>
      </c>
      <c r="AC1777" s="178">
        <f t="shared" si="1291"/>
        <v>31</v>
      </c>
      <c r="AD1777" s="11">
        <f t="shared" si="1286"/>
        <v>1.0031527119999999</v>
      </c>
      <c r="AE1777" s="106">
        <f t="shared" si="1264"/>
        <v>0.99372658000000003</v>
      </c>
      <c r="AF1777" s="106">
        <f t="shared" si="1276"/>
        <v>1.0246870100000001</v>
      </c>
      <c r="AG1777" s="106">
        <f t="shared" si="1277"/>
        <v>0</v>
      </c>
      <c r="AH1777" s="115" t="str">
        <f t="shared" si="1293"/>
        <v>A+J=</v>
      </c>
      <c r="AI1777" s="116">
        <f t="shared" si="1287"/>
        <v>45925</v>
      </c>
      <c r="AJ1777" s="10"/>
      <c r="AK1777" s="1"/>
      <c r="AL1777" s="10"/>
      <c r="AM1777" s="1"/>
      <c r="AN1777" s="1"/>
      <c r="AO1777" s="3"/>
      <c r="AP1777" s="3"/>
      <c r="AQ1777" s="4"/>
      <c r="AR1777" s="4"/>
      <c r="AS1777" s="4"/>
      <c r="AT1777" s="4"/>
      <c r="AU1777" s="4"/>
      <c r="AV1777" s="4"/>
      <c r="AW1777" s="1"/>
      <c r="AX1777" s="1"/>
      <c r="AY1777" s="1"/>
      <c r="AZ1777" s="1"/>
      <c r="BA1777" s="1"/>
      <c r="BB1777" s="1"/>
      <c r="BC1777" s="1"/>
      <c r="BD1777" s="1"/>
      <c r="BE1777" s="1"/>
      <c r="BG1777" s="1"/>
      <c r="BH1777" s="1"/>
    </row>
    <row r="1778" spans="1:60" ht="15" customHeight="1" x14ac:dyDescent="0.25">
      <c r="A1778" s="105">
        <f t="shared" si="1278"/>
        <v>45919</v>
      </c>
      <c r="B1778" s="106">
        <f t="shared" si="1265"/>
        <v>326.11889198832108</v>
      </c>
      <c r="C1778" s="2">
        <f t="shared" si="1279"/>
        <v>240.80352554999999</v>
      </c>
      <c r="D1778" s="2">
        <f t="shared" si="1280"/>
        <v>57.938741780000015</v>
      </c>
      <c r="E1778" s="106">
        <f t="shared" si="1266"/>
        <v>182.86478376999997</v>
      </c>
      <c r="F1778" s="21">
        <f t="shared" si="1281"/>
        <v>7245.38</v>
      </c>
      <c r="G1778" s="108">
        <f t="shared" si="1282"/>
        <v>7275.81</v>
      </c>
      <c r="H1778" s="109">
        <f t="shared" si="1294"/>
        <v>45864</v>
      </c>
      <c r="I1778" s="109">
        <f t="shared" si="1289"/>
        <v>45895</v>
      </c>
      <c r="J1778" s="110">
        <f t="shared" si="1267"/>
        <v>4.1999177406844002E-3</v>
      </c>
      <c r="K1778" s="117">
        <f t="shared" si="1290"/>
        <v>45925</v>
      </c>
      <c r="L1778" s="178">
        <f t="shared" si="1292"/>
        <v>31</v>
      </c>
      <c r="M1778" s="178">
        <f t="shared" si="1297"/>
        <v>25</v>
      </c>
      <c r="N1778" s="106">
        <f t="shared" si="1268"/>
        <v>1.00338565</v>
      </c>
      <c r="O1778" s="111">
        <f t="shared" si="1296"/>
        <v>1.0041999100000001</v>
      </c>
      <c r="P1778" s="111">
        <f t="shared" si="1283"/>
        <v>1.3582280985633055</v>
      </c>
      <c r="Q1778" s="106">
        <f t="shared" si="1295"/>
        <v>1.3628265799999999</v>
      </c>
      <c r="R1778" s="106">
        <f t="shared" si="1284"/>
        <v>1.30894008</v>
      </c>
      <c r="S1778" s="106">
        <f t="shared" si="1269"/>
        <v>315.19738598999999</v>
      </c>
      <c r="T1778" s="106">
        <f t="shared" si="1270"/>
        <v>17.899599520612544</v>
      </c>
      <c r="U1778" s="106">
        <f t="shared" si="1271"/>
        <v>66.348204097708575</v>
      </c>
      <c r="V1778" s="106">
        <f t="shared" si="1272"/>
        <v>325.0513291683211</v>
      </c>
      <c r="W1778" s="19">
        <f t="shared" si="1288"/>
        <v>0</v>
      </c>
      <c r="X1778" s="2">
        <f t="shared" si="1273"/>
        <v>0</v>
      </c>
      <c r="Y1778" s="4">
        <f t="shared" si="1274"/>
        <v>0</v>
      </c>
      <c r="Z1778" s="106">
        <f t="shared" si="1263"/>
        <v>0</v>
      </c>
      <c r="AA1778" s="114">
        <f t="shared" si="1285"/>
        <v>0.05</v>
      </c>
      <c r="AB1778" s="112">
        <f t="shared" si="1275"/>
        <v>25</v>
      </c>
      <c r="AC1778" s="178">
        <f t="shared" si="1291"/>
        <v>31</v>
      </c>
      <c r="AD1778" s="11">
        <f t="shared" si="1286"/>
        <v>1.0032842900000001</v>
      </c>
      <c r="AE1778" s="106">
        <f t="shared" si="1264"/>
        <v>1.03519962</v>
      </c>
      <c r="AF1778" s="106">
        <f t="shared" si="1276"/>
        <v>1.06756282</v>
      </c>
      <c r="AG1778" s="106">
        <f t="shared" si="1277"/>
        <v>0</v>
      </c>
      <c r="AH1778" s="115" t="str">
        <f t="shared" si="1293"/>
        <v>A+J=</v>
      </c>
      <c r="AI1778" s="116">
        <f t="shared" si="1287"/>
        <v>45925</v>
      </c>
      <c r="AJ1778" s="10"/>
      <c r="AK1778" s="1"/>
      <c r="AL1778" s="10"/>
      <c r="AM1778" s="1"/>
      <c r="AN1778" s="1"/>
      <c r="AO1778" s="3"/>
      <c r="AP1778" s="3"/>
      <c r="AQ1778" s="4"/>
      <c r="AR1778" s="4"/>
      <c r="AS1778" s="4"/>
      <c r="AT1778" s="4"/>
      <c r="AU1778" s="4"/>
      <c r="AV1778" s="4"/>
      <c r="AW1778" s="1"/>
      <c r="AX1778" s="1"/>
      <c r="AY1778" s="1"/>
      <c r="AZ1778" s="1"/>
      <c r="BA1778" s="1"/>
      <c r="BB1778" s="1"/>
      <c r="BC1778" s="1"/>
      <c r="BD1778" s="1"/>
      <c r="BE1778" s="1"/>
      <c r="BG1778" s="1"/>
      <c r="BH1778" s="1"/>
    </row>
    <row r="1779" spans="1:60" ht="15" customHeight="1" x14ac:dyDescent="0.25">
      <c r="A1779" s="105">
        <f t="shared" si="1278"/>
        <v>45920</v>
      </c>
      <c r="B1779" s="106">
        <f t="shared" si="1265"/>
        <v>326.19547904202648</v>
      </c>
      <c r="C1779" s="2">
        <f t="shared" si="1279"/>
        <v>240.80352554999999</v>
      </c>
      <c r="D1779" s="2">
        <f t="shared" si="1280"/>
        <v>57.938741780000015</v>
      </c>
      <c r="E1779" s="106">
        <f t="shared" si="1266"/>
        <v>182.86478376999997</v>
      </c>
      <c r="F1779" s="21">
        <f t="shared" si="1281"/>
        <v>7245.38</v>
      </c>
      <c r="G1779" s="108">
        <f t="shared" si="1282"/>
        <v>7275.81</v>
      </c>
      <c r="H1779" s="109">
        <f t="shared" si="1294"/>
        <v>45864</v>
      </c>
      <c r="I1779" s="109">
        <f t="shared" si="1289"/>
        <v>45895</v>
      </c>
      <c r="J1779" s="110">
        <f t="shared" si="1267"/>
        <v>4.1999177406844002E-3</v>
      </c>
      <c r="K1779" s="117">
        <f t="shared" si="1290"/>
        <v>45925</v>
      </c>
      <c r="L1779" s="178">
        <f t="shared" si="1292"/>
        <v>31</v>
      </c>
      <c r="M1779" s="178">
        <f t="shared" si="1297"/>
        <v>26</v>
      </c>
      <c r="N1779" s="106">
        <f t="shared" si="1268"/>
        <v>1.0035213199999999</v>
      </c>
      <c r="O1779" s="111">
        <f t="shared" si="1296"/>
        <v>1.0041999100000001</v>
      </c>
      <c r="P1779" s="111">
        <f t="shared" si="1283"/>
        <v>1.3582280985633055</v>
      </c>
      <c r="Q1779" s="106">
        <f t="shared" si="1295"/>
        <v>1.36301085</v>
      </c>
      <c r="R1779" s="106">
        <f t="shared" si="1284"/>
        <v>1.30894008</v>
      </c>
      <c r="S1779" s="106">
        <f t="shared" si="1269"/>
        <v>315.19738598999999</v>
      </c>
      <c r="T1779" s="106">
        <f t="shared" si="1270"/>
        <v>17.899599520612544</v>
      </c>
      <c r="U1779" s="106">
        <f t="shared" si="1271"/>
        <v>66.381900591413896</v>
      </c>
      <c r="V1779" s="106">
        <f t="shared" si="1272"/>
        <v>325.08502566202645</v>
      </c>
      <c r="W1779" s="19">
        <f t="shared" si="1288"/>
        <v>0</v>
      </c>
      <c r="X1779" s="2">
        <f t="shared" si="1273"/>
        <v>0</v>
      </c>
      <c r="Y1779" s="4">
        <f t="shared" si="1274"/>
        <v>0</v>
      </c>
      <c r="Z1779" s="106">
        <f t="shared" si="1263"/>
        <v>0</v>
      </c>
      <c r="AA1779" s="114">
        <f t="shared" si="1285"/>
        <v>0.05</v>
      </c>
      <c r="AB1779" s="112">
        <f t="shared" si="1275"/>
        <v>26</v>
      </c>
      <c r="AC1779" s="178">
        <f t="shared" si="1291"/>
        <v>31</v>
      </c>
      <c r="AD1779" s="11">
        <f t="shared" si="1286"/>
        <v>1.003415886</v>
      </c>
      <c r="AE1779" s="106">
        <f t="shared" si="1264"/>
        <v>1.07667833</v>
      </c>
      <c r="AF1779" s="106">
        <f t="shared" si="1276"/>
        <v>1.11045338</v>
      </c>
      <c r="AG1779" s="106">
        <f t="shared" si="1277"/>
        <v>0</v>
      </c>
      <c r="AH1779" s="115" t="str">
        <f t="shared" si="1293"/>
        <v>A+J=</v>
      </c>
      <c r="AI1779" s="116">
        <f t="shared" si="1287"/>
        <v>45925</v>
      </c>
      <c r="AJ1779" s="10"/>
      <c r="AK1779" s="1"/>
      <c r="AL1779" s="10"/>
      <c r="AM1779" s="1"/>
      <c r="AN1779" s="1"/>
      <c r="AO1779" s="3"/>
      <c r="AP1779" s="3"/>
      <c r="AQ1779" s="4"/>
      <c r="AR1779" s="4"/>
      <c r="AS1779" s="4"/>
      <c r="AT1779" s="4"/>
      <c r="AU1779" s="4"/>
      <c r="AV1779" s="4"/>
      <c r="AW1779" s="1"/>
      <c r="AX1779" s="1"/>
      <c r="AY1779" s="1"/>
      <c r="AZ1779" s="1"/>
      <c r="BA1779" s="1"/>
      <c r="BB1779" s="1"/>
      <c r="BC1779" s="1"/>
      <c r="BD1779" s="1"/>
      <c r="BE1779" s="1"/>
      <c r="BG1779" s="1"/>
      <c r="BH1779" s="1"/>
    </row>
    <row r="1780" spans="1:60" ht="15" customHeight="1" x14ac:dyDescent="0.25">
      <c r="A1780" s="105">
        <f t="shared" si="1278"/>
        <v>45921</v>
      </c>
      <c r="B1780" s="106">
        <f t="shared" si="1265"/>
        <v>326.2720823243796</v>
      </c>
      <c r="C1780" s="2">
        <f t="shared" si="1279"/>
        <v>240.80352554999999</v>
      </c>
      <c r="D1780" s="2">
        <f t="shared" si="1280"/>
        <v>57.938741780000015</v>
      </c>
      <c r="E1780" s="106">
        <f t="shared" si="1266"/>
        <v>182.86478376999997</v>
      </c>
      <c r="F1780" s="21">
        <f t="shared" si="1281"/>
        <v>7245.38</v>
      </c>
      <c r="G1780" s="108">
        <f t="shared" si="1282"/>
        <v>7275.81</v>
      </c>
      <c r="H1780" s="109">
        <f t="shared" si="1294"/>
        <v>45864</v>
      </c>
      <c r="I1780" s="109">
        <f t="shared" si="1289"/>
        <v>45895</v>
      </c>
      <c r="J1780" s="110">
        <f t="shared" si="1267"/>
        <v>4.1999177406844002E-3</v>
      </c>
      <c r="K1780" s="117">
        <f t="shared" si="1290"/>
        <v>45925</v>
      </c>
      <c r="L1780" s="178">
        <f t="shared" si="1292"/>
        <v>31</v>
      </c>
      <c r="M1780" s="178">
        <f t="shared" si="1297"/>
        <v>27</v>
      </c>
      <c r="N1780" s="106">
        <f t="shared" si="1268"/>
        <v>1.003657</v>
      </c>
      <c r="O1780" s="111">
        <f t="shared" si="1296"/>
        <v>1.0041999100000001</v>
      </c>
      <c r="P1780" s="111">
        <f t="shared" si="1283"/>
        <v>1.3582280985633055</v>
      </c>
      <c r="Q1780" s="106">
        <f t="shared" si="1295"/>
        <v>1.36319513</v>
      </c>
      <c r="R1780" s="106">
        <f t="shared" si="1284"/>
        <v>1.30894008</v>
      </c>
      <c r="S1780" s="106">
        <f t="shared" si="1269"/>
        <v>315.19738598999999</v>
      </c>
      <c r="T1780" s="106">
        <f t="shared" si="1270"/>
        <v>17.899599520612544</v>
      </c>
      <c r="U1780" s="106">
        <f t="shared" si="1271"/>
        <v>66.415598913767042</v>
      </c>
      <c r="V1780" s="106">
        <f t="shared" si="1272"/>
        <v>325.11872398437959</v>
      </c>
      <c r="W1780" s="19">
        <f t="shared" si="1288"/>
        <v>0</v>
      </c>
      <c r="X1780" s="2">
        <f t="shared" si="1273"/>
        <v>0</v>
      </c>
      <c r="Y1780" s="4">
        <f t="shared" si="1274"/>
        <v>0</v>
      </c>
      <c r="Z1780" s="106">
        <f t="shared" si="1263"/>
        <v>0</v>
      </c>
      <c r="AA1780" s="114">
        <f t="shared" si="1285"/>
        <v>0.05</v>
      </c>
      <c r="AB1780" s="112">
        <f t="shared" si="1275"/>
        <v>27</v>
      </c>
      <c r="AC1780" s="178">
        <f t="shared" si="1291"/>
        <v>31</v>
      </c>
      <c r="AD1780" s="11">
        <f t="shared" si="1286"/>
        <v>1.003547499</v>
      </c>
      <c r="AE1780" s="106">
        <f t="shared" si="1264"/>
        <v>1.1181624100000001</v>
      </c>
      <c r="AF1780" s="106">
        <f t="shared" si="1276"/>
        <v>1.15335834</v>
      </c>
      <c r="AG1780" s="106">
        <f t="shared" si="1277"/>
        <v>0</v>
      </c>
      <c r="AH1780" s="115" t="str">
        <f t="shared" si="1293"/>
        <v>A+J=</v>
      </c>
      <c r="AI1780" s="116">
        <f t="shared" si="1287"/>
        <v>45925</v>
      </c>
      <c r="AJ1780" s="10"/>
      <c r="AK1780" s="1"/>
      <c r="AL1780" s="10"/>
      <c r="AM1780" s="1"/>
      <c r="AN1780" s="1"/>
      <c r="AO1780" s="3"/>
      <c r="AP1780" s="3"/>
      <c r="AQ1780" s="4"/>
      <c r="AR1780" s="4"/>
      <c r="AS1780" s="4"/>
      <c r="AT1780" s="4"/>
      <c r="AU1780" s="4"/>
      <c r="AV1780" s="4"/>
      <c r="AW1780" s="1"/>
      <c r="AX1780" s="1"/>
      <c r="AY1780" s="1"/>
      <c r="AZ1780" s="1"/>
      <c r="BA1780" s="1"/>
      <c r="BB1780" s="1"/>
      <c r="BC1780" s="1"/>
      <c r="BD1780" s="1"/>
      <c r="BE1780" s="1"/>
      <c r="BG1780" s="1"/>
      <c r="BH1780" s="1"/>
    </row>
    <row r="1781" spans="1:60" ht="15" customHeight="1" x14ac:dyDescent="0.25">
      <c r="A1781" s="105">
        <f t="shared" si="1278"/>
        <v>45922</v>
      </c>
      <c r="B1781" s="106">
        <f t="shared" si="1265"/>
        <v>326.34870735132409</v>
      </c>
      <c r="C1781" s="2">
        <f t="shared" si="1279"/>
        <v>240.80352554999999</v>
      </c>
      <c r="D1781" s="2">
        <f t="shared" si="1280"/>
        <v>57.938741780000015</v>
      </c>
      <c r="E1781" s="106">
        <f t="shared" si="1266"/>
        <v>182.86478376999997</v>
      </c>
      <c r="F1781" s="21">
        <f t="shared" si="1281"/>
        <v>7245.38</v>
      </c>
      <c r="G1781" s="108">
        <f t="shared" si="1282"/>
        <v>7275.81</v>
      </c>
      <c r="H1781" s="109">
        <f t="shared" si="1294"/>
        <v>45864</v>
      </c>
      <c r="I1781" s="109">
        <f t="shared" si="1289"/>
        <v>45895</v>
      </c>
      <c r="J1781" s="110">
        <f t="shared" si="1267"/>
        <v>4.1999177406844002E-3</v>
      </c>
      <c r="K1781" s="117">
        <f t="shared" si="1290"/>
        <v>45925</v>
      </c>
      <c r="L1781" s="178">
        <f t="shared" si="1292"/>
        <v>31</v>
      </c>
      <c r="M1781" s="178">
        <f t="shared" si="1297"/>
        <v>28</v>
      </c>
      <c r="N1781" s="106">
        <f t="shared" si="1268"/>
        <v>1.0037927</v>
      </c>
      <c r="O1781" s="111">
        <f t="shared" si="1296"/>
        <v>1.0041999100000001</v>
      </c>
      <c r="P1781" s="111">
        <f t="shared" si="1283"/>
        <v>1.3582280985633055</v>
      </c>
      <c r="Q1781" s="106">
        <f t="shared" si="1295"/>
        <v>1.36337945</v>
      </c>
      <c r="R1781" s="106">
        <f t="shared" si="1284"/>
        <v>1.30894008</v>
      </c>
      <c r="S1781" s="106">
        <f t="shared" si="1269"/>
        <v>315.19738598999999</v>
      </c>
      <c r="T1781" s="106">
        <f t="shared" si="1270"/>
        <v>17.899599520612544</v>
      </c>
      <c r="U1781" s="106">
        <f t="shared" si="1271"/>
        <v>66.449304550711531</v>
      </c>
      <c r="V1781" s="106">
        <f t="shared" si="1272"/>
        <v>325.15242962132407</v>
      </c>
      <c r="W1781" s="19">
        <f t="shared" si="1288"/>
        <v>0</v>
      </c>
      <c r="X1781" s="2">
        <f t="shared" si="1273"/>
        <v>0</v>
      </c>
      <c r="Y1781" s="4">
        <f t="shared" si="1274"/>
        <v>0</v>
      </c>
      <c r="Z1781" s="106">
        <f t="shared" si="1263"/>
        <v>0</v>
      </c>
      <c r="AA1781" s="114">
        <f t="shared" si="1285"/>
        <v>0.05</v>
      </c>
      <c r="AB1781" s="112">
        <f t="shared" si="1275"/>
        <v>28</v>
      </c>
      <c r="AC1781" s="178">
        <f t="shared" si="1291"/>
        <v>31</v>
      </c>
      <c r="AD1781" s="11">
        <f t="shared" si="1286"/>
        <v>1.003679129</v>
      </c>
      <c r="AE1781" s="106">
        <f t="shared" si="1264"/>
        <v>1.15965184</v>
      </c>
      <c r="AF1781" s="106">
        <f t="shared" si="1276"/>
        <v>1.19627773</v>
      </c>
      <c r="AG1781" s="106">
        <f t="shared" si="1277"/>
        <v>0</v>
      </c>
      <c r="AH1781" s="115" t="str">
        <f t="shared" si="1293"/>
        <v>A+J=</v>
      </c>
      <c r="AI1781" s="116">
        <f t="shared" si="1287"/>
        <v>45925</v>
      </c>
      <c r="AJ1781" s="10"/>
      <c r="AK1781" s="1"/>
      <c r="AL1781" s="10"/>
      <c r="AM1781" s="1"/>
      <c r="AN1781" s="1"/>
      <c r="AO1781" s="3"/>
      <c r="AP1781" s="3"/>
      <c r="AQ1781" s="4"/>
      <c r="AR1781" s="4"/>
      <c r="AS1781" s="4"/>
      <c r="AT1781" s="4"/>
      <c r="AU1781" s="4"/>
      <c r="AV1781" s="4"/>
      <c r="AW1781" s="1"/>
      <c r="AX1781" s="1"/>
      <c r="AY1781" s="1"/>
      <c r="AZ1781" s="1"/>
      <c r="BA1781" s="1"/>
      <c r="BB1781" s="1"/>
      <c r="BC1781" s="1"/>
      <c r="BD1781" s="1"/>
      <c r="BE1781" s="1"/>
      <c r="BG1781" s="1"/>
      <c r="BH1781" s="1"/>
    </row>
    <row r="1782" spans="1:60" ht="15" customHeight="1" x14ac:dyDescent="0.25">
      <c r="A1782" s="105">
        <f t="shared" si="1278"/>
        <v>45923</v>
      </c>
      <c r="B1782" s="106">
        <f t="shared" si="1265"/>
        <v>326.42534893691641</v>
      </c>
      <c r="C1782" s="2">
        <f t="shared" si="1279"/>
        <v>240.80352554999999</v>
      </c>
      <c r="D1782" s="2">
        <f t="shared" si="1280"/>
        <v>57.938741780000015</v>
      </c>
      <c r="E1782" s="106">
        <f t="shared" si="1266"/>
        <v>182.86478376999997</v>
      </c>
      <c r="F1782" s="21">
        <f t="shared" si="1281"/>
        <v>7245.38</v>
      </c>
      <c r="G1782" s="108">
        <f t="shared" si="1282"/>
        <v>7275.81</v>
      </c>
      <c r="H1782" s="109">
        <f t="shared" si="1294"/>
        <v>45864</v>
      </c>
      <c r="I1782" s="109">
        <f t="shared" si="1289"/>
        <v>45895</v>
      </c>
      <c r="J1782" s="110">
        <f t="shared" si="1267"/>
        <v>4.1999177406844002E-3</v>
      </c>
      <c r="K1782" s="117">
        <f t="shared" si="1290"/>
        <v>45925</v>
      </c>
      <c r="L1782" s="178">
        <f t="shared" si="1292"/>
        <v>31</v>
      </c>
      <c r="M1782" s="178">
        <f t="shared" si="1297"/>
        <v>29</v>
      </c>
      <c r="N1782" s="106">
        <f t="shared" si="1268"/>
        <v>1.00392842</v>
      </c>
      <c r="O1782" s="111">
        <f t="shared" si="1296"/>
        <v>1.0041999100000001</v>
      </c>
      <c r="P1782" s="111">
        <f t="shared" si="1283"/>
        <v>1.3582280985633055</v>
      </c>
      <c r="Q1782" s="106">
        <f t="shared" si="1295"/>
        <v>1.36356378</v>
      </c>
      <c r="R1782" s="106">
        <f t="shared" si="1284"/>
        <v>1.30894008</v>
      </c>
      <c r="S1782" s="106">
        <f t="shared" si="1269"/>
        <v>315.19738598999999</v>
      </c>
      <c r="T1782" s="106">
        <f t="shared" si="1270"/>
        <v>17.899599520612544</v>
      </c>
      <c r="U1782" s="106">
        <f t="shared" si="1271"/>
        <v>66.483012016303846</v>
      </c>
      <c r="V1782" s="106">
        <f t="shared" si="1272"/>
        <v>325.1861370869164</v>
      </c>
      <c r="W1782" s="19">
        <f t="shared" si="1288"/>
        <v>0</v>
      </c>
      <c r="X1782" s="2">
        <f t="shared" si="1273"/>
        <v>0</v>
      </c>
      <c r="Y1782" s="4">
        <f t="shared" si="1274"/>
        <v>0</v>
      </c>
      <c r="Z1782" s="106">
        <f t="shared" si="1263"/>
        <v>0</v>
      </c>
      <c r="AA1782" s="114">
        <f t="shared" si="1285"/>
        <v>0.05</v>
      </c>
      <c r="AB1782" s="112">
        <f t="shared" si="1275"/>
        <v>29</v>
      </c>
      <c r="AC1782" s="178">
        <f t="shared" si="1291"/>
        <v>31</v>
      </c>
      <c r="AD1782" s="11">
        <f t="shared" si="1286"/>
        <v>1.003810777</v>
      </c>
      <c r="AE1782" s="106">
        <f t="shared" si="1264"/>
        <v>1.2011469400000001</v>
      </c>
      <c r="AF1782" s="106">
        <f t="shared" si="1276"/>
        <v>1.23921185</v>
      </c>
      <c r="AG1782" s="106">
        <f t="shared" si="1277"/>
        <v>0</v>
      </c>
      <c r="AH1782" s="115" t="str">
        <f t="shared" si="1293"/>
        <v>A+J=</v>
      </c>
      <c r="AI1782" s="116">
        <f t="shared" si="1287"/>
        <v>45925</v>
      </c>
      <c r="AJ1782" s="10"/>
      <c r="AK1782" s="1"/>
      <c r="AL1782" s="10"/>
      <c r="AM1782" s="1"/>
      <c r="AN1782" s="1"/>
      <c r="AO1782" s="3"/>
      <c r="AP1782" s="3"/>
      <c r="AQ1782" s="4"/>
      <c r="AR1782" s="4"/>
      <c r="AS1782" s="4"/>
      <c r="AT1782" s="4"/>
      <c r="AU1782" s="4"/>
      <c r="AV1782" s="4"/>
      <c r="AW1782" s="1"/>
      <c r="AX1782" s="1"/>
      <c r="AY1782" s="1"/>
      <c r="AZ1782" s="1"/>
      <c r="BA1782" s="1"/>
      <c r="BB1782" s="1"/>
      <c r="BC1782" s="1"/>
      <c r="BD1782" s="1"/>
      <c r="BE1782" s="1"/>
      <c r="BG1782" s="1"/>
      <c r="BH1782" s="1"/>
    </row>
    <row r="1783" spans="1:60" ht="15" customHeight="1" x14ac:dyDescent="0.25">
      <c r="A1783" s="105">
        <f t="shared" si="1278"/>
        <v>45924</v>
      </c>
      <c r="B1783" s="106">
        <f t="shared" si="1265"/>
        <v>326.50201226710004</v>
      </c>
      <c r="C1783" s="2">
        <f t="shared" si="1279"/>
        <v>240.80352554999999</v>
      </c>
      <c r="D1783" s="2">
        <f t="shared" si="1280"/>
        <v>57.938741780000015</v>
      </c>
      <c r="E1783" s="106">
        <f t="shared" si="1266"/>
        <v>182.86478376999997</v>
      </c>
      <c r="F1783" s="21">
        <f t="shared" si="1281"/>
        <v>7245.38</v>
      </c>
      <c r="G1783" s="108">
        <f t="shared" si="1282"/>
        <v>7275.81</v>
      </c>
      <c r="H1783" s="109">
        <f t="shared" si="1294"/>
        <v>45864</v>
      </c>
      <c r="I1783" s="109">
        <f t="shared" si="1289"/>
        <v>45895</v>
      </c>
      <c r="J1783" s="110">
        <f t="shared" si="1267"/>
        <v>4.1999177406844002E-3</v>
      </c>
      <c r="K1783" s="117">
        <f t="shared" si="1290"/>
        <v>45925</v>
      </c>
      <c r="L1783" s="178">
        <f t="shared" si="1292"/>
        <v>31</v>
      </c>
      <c r="M1783" s="178">
        <f t="shared" si="1297"/>
        <v>30</v>
      </c>
      <c r="N1783" s="106">
        <f t="shared" si="1268"/>
        <v>1.00406416</v>
      </c>
      <c r="O1783" s="111">
        <f t="shared" si="1296"/>
        <v>1.0041999100000001</v>
      </c>
      <c r="P1783" s="111">
        <f t="shared" si="1283"/>
        <v>1.3582280985633055</v>
      </c>
      <c r="Q1783" s="106">
        <f t="shared" si="1295"/>
        <v>1.3637481499999999</v>
      </c>
      <c r="R1783" s="106">
        <f t="shared" si="1284"/>
        <v>1.30894008</v>
      </c>
      <c r="S1783" s="106">
        <f t="shared" si="1269"/>
        <v>315.19738598999999</v>
      </c>
      <c r="T1783" s="106">
        <f t="shared" si="1270"/>
        <v>17.899599520612544</v>
      </c>
      <c r="U1783" s="106">
        <f t="shared" si="1271"/>
        <v>66.516726796487504</v>
      </c>
      <c r="V1783" s="106">
        <f t="shared" si="1272"/>
        <v>325.21985186710003</v>
      </c>
      <c r="W1783" s="19">
        <f t="shared" si="1288"/>
        <v>0</v>
      </c>
      <c r="X1783" s="2">
        <f t="shared" si="1273"/>
        <v>0</v>
      </c>
      <c r="Y1783" s="4">
        <f t="shared" si="1274"/>
        <v>0</v>
      </c>
      <c r="Z1783" s="106">
        <f t="shared" si="1263"/>
        <v>0</v>
      </c>
      <c r="AA1783" s="114">
        <f t="shared" si="1285"/>
        <v>0.05</v>
      </c>
      <c r="AB1783" s="112">
        <f t="shared" si="1275"/>
        <v>30</v>
      </c>
      <c r="AC1783" s="178">
        <f t="shared" si="1291"/>
        <v>31</v>
      </c>
      <c r="AD1783" s="11">
        <f t="shared" si="1286"/>
        <v>1.003942442</v>
      </c>
      <c r="AE1783" s="106">
        <f t="shared" si="1264"/>
        <v>1.24264741</v>
      </c>
      <c r="AF1783" s="106">
        <f t="shared" si="1276"/>
        <v>1.2821604</v>
      </c>
      <c r="AG1783" s="106">
        <f t="shared" si="1277"/>
        <v>0</v>
      </c>
      <c r="AH1783" s="115" t="str">
        <f t="shared" si="1293"/>
        <v>A+J=</v>
      </c>
      <c r="AI1783" s="116">
        <f t="shared" si="1287"/>
        <v>45925</v>
      </c>
      <c r="AJ1783" s="10"/>
      <c r="AK1783" s="1"/>
      <c r="AL1783" s="10"/>
      <c r="AM1783" s="1"/>
      <c r="AN1783" s="1"/>
      <c r="AO1783" s="3"/>
      <c r="AP1783" s="3"/>
      <c r="AQ1783" s="4"/>
      <c r="AR1783" s="4"/>
      <c r="AS1783" s="4"/>
      <c r="AT1783" s="4"/>
      <c r="AU1783" s="4"/>
      <c r="AV1783" s="4"/>
      <c r="AW1783" s="1"/>
      <c r="AX1783" s="1"/>
      <c r="AY1783" s="1"/>
      <c r="AZ1783" s="1"/>
      <c r="BA1783" s="1"/>
      <c r="BB1783" s="1"/>
      <c r="BC1783" s="1"/>
      <c r="BD1783" s="1"/>
      <c r="BE1783" s="1"/>
      <c r="BG1783" s="1"/>
      <c r="BH1783" s="1"/>
    </row>
    <row r="1784" spans="1:60" ht="15" customHeight="1" x14ac:dyDescent="0.25">
      <c r="A1784" s="105">
        <f t="shared" si="1278"/>
        <v>45925</v>
      </c>
      <c r="B1784" s="106">
        <f t="shared" si="1265"/>
        <v>326.57869183593158</v>
      </c>
      <c r="C1784" s="2">
        <f t="shared" si="1279"/>
        <v>240.80352554999999</v>
      </c>
      <c r="D1784" s="2">
        <f t="shared" si="1280"/>
        <v>57.938741780000015</v>
      </c>
      <c r="E1784" s="106">
        <f t="shared" si="1266"/>
        <v>182.86478376999997</v>
      </c>
      <c r="F1784" s="21">
        <f t="shared" si="1281"/>
        <v>7245.38</v>
      </c>
      <c r="G1784" s="108">
        <f t="shared" si="1282"/>
        <v>7275.81</v>
      </c>
      <c r="H1784" s="109">
        <f t="shared" si="1294"/>
        <v>45864</v>
      </c>
      <c r="I1784" s="109">
        <f t="shared" si="1289"/>
        <v>45895</v>
      </c>
      <c r="J1784" s="110">
        <f t="shared" si="1267"/>
        <v>4.1999177406844002E-3</v>
      </c>
      <c r="K1784" s="117">
        <f t="shared" si="1290"/>
        <v>45925</v>
      </c>
      <c r="L1784" s="178">
        <f t="shared" si="1292"/>
        <v>31</v>
      </c>
      <c r="M1784" s="178">
        <f t="shared" si="1297"/>
        <v>31</v>
      </c>
      <c r="N1784" s="106">
        <f t="shared" si="1268"/>
        <v>1.0041999100000001</v>
      </c>
      <c r="O1784" s="111">
        <f t="shared" si="1296"/>
        <v>1.0041999100000001</v>
      </c>
      <c r="P1784" s="111">
        <f t="shared" si="1283"/>
        <v>1.3582280985633055</v>
      </c>
      <c r="Q1784" s="106">
        <f t="shared" si="1295"/>
        <v>1.36393253</v>
      </c>
      <c r="R1784" s="106">
        <f t="shared" si="1284"/>
        <v>1.30894008</v>
      </c>
      <c r="S1784" s="106">
        <f t="shared" si="1269"/>
        <v>315.19738598999999</v>
      </c>
      <c r="T1784" s="106">
        <f t="shared" si="1270"/>
        <v>17.899599520612544</v>
      </c>
      <c r="U1784" s="106">
        <f t="shared" si="1271"/>
        <v>66.550443405319029</v>
      </c>
      <c r="V1784" s="106">
        <f t="shared" si="1272"/>
        <v>325.25356847593156</v>
      </c>
      <c r="W1784" s="19">
        <f t="shared" si="1288"/>
        <v>59</v>
      </c>
      <c r="X1784" s="2">
        <f t="shared" si="1273"/>
        <v>14.79545021</v>
      </c>
      <c r="Y1784" s="4">
        <f t="shared" si="1274"/>
        <v>6.1441999999999997E-2</v>
      </c>
      <c r="Z1784" s="106">
        <f t="shared" si="1263"/>
        <v>19.366357780000001</v>
      </c>
      <c r="AA1784" s="114">
        <f t="shared" si="1285"/>
        <v>0.05</v>
      </c>
      <c r="AB1784" s="112">
        <f t="shared" si="1275"/>
        <v>31</v>
      </c>
      <c r="AC1784" s="178">
        <f t="shared" si="1291"/>
        <v>31</v>
      </c>
      <c r="AD1784" s="11">
        <f t="shared" si="1286"/>
        <v>1.004074124</v>
      </c>
      <c r="AE1784" s="106">
        <f t="shared" si="1264"/>
        <v>1.28415323</v>
      </c>
      <c r="AF1784" s="106">
        <f t="shared" si="1276"/>
        <v>1.3251233600000001</v>
      </c>
      <c r="AG1784" s="106">
        <f t="shared" si="1277"/>
        <v>20.650511010000002</v>
      </c>
      <c r="AH1784" s="115" t="str">
        <f t="shared" si="1293"/>
        <v>A+J=</v>
      </c>
      <c r="AI1784" s="116">
        <f t="shared" si="1287"/>
        <v>45925</v>
      </c>
      <c r="AJ1784" s="10"/>
      <c r="AK1784" s="1"/>
      <c r="AL1784" s="10"/>
      <c r="AM1784" s="1"/>
      <c r="AN1784" s="1"/>
      <c r="AO1784" s="3"/>
      <c r="AP1784" s="3"/>
      <c r="AQ1784" s="4"/>
      <c r="AR1784" s="4"/>
      <c r="AS1784" s="4"/>
      <c r="AT1784" s="4"/>
      <c r="AU1784" s="4"/>
      <c r="AV1784" s="4"/>
      <c r="AW1784" s="1"/>
      <c r="AX1784" s="1"/>
      <c r="AY1784" s="1"/>
      <c r="AZ1784" s="1"/>
      <c r="BA1784" s="1"/>
      <c r="BB1784" s="1"/>
      <c r="BC1784" s="1"/>
      <c r="BD1784" s="1"/>
      <c r="BE1784" s="1"/>
      <c r="BG1784" s="1"/>
      <c r="BH1784" s="1"/>
    </row>
    <row r="1785" spans="1:60" ht="15" customHeight="1" x14ac:dyDescent="0.25">
      <c r="A1785" s="105">
        <f t="shared" si="1278"/>
        <v>45926</v>
      </c>
      <c r="B1785" s="106">
        <f t="shared" si="1265"/>
        <v>305.9635193289655</v>
      </c>
      <c r="C1785" s="2">
        <f t="shared" si="1279"/>
        <v>226.00807534</v>
      </c>
      <c r="D1785" s="2">
        <f t="shared" si="1280"/>
        <v>43.143291570000031</v>
      </c>
      <c r="E1785" s="106">
        <f t="shared" si="1266"/>
        <v>182.86478376999997</v>
      </c>
      <c r="F1785" s="21">
        <f t="shared" si="1281"/>
        <v>7245.38</v>
      </c>
      <c r="G1785" s="108">
        <f t="shared" si="1282"/>
        <v>7275.81</v>
      </c>
      <c r="H1785" s="109">
        <f t="shared" si="1294"/>
        <v>45895</v>
      </c>
      <c r="I1785" s="109">
        <f t="shared" si="1289"/>
        <v>45926</v>
      </c>
      <c r="J1785" s="110">
        <f t="shared" si="1267"/>
        <v>4.1999177406844002E-3</v>
      </c>
      <c r="K1785" s="117">
        <f t="shared" si="1290"/>
        <v>45955</v>
      </c>
      <c r="L1785" s="178">
        <f t="shared" si="1292"/>
        <v>30</v>
      </c>
      <c r="M1785" s="178">
        <f t="shared" si="1297"/>
        <v>1</v>
      </c>
      <c r="N1785" s="106">
        <f t="shared" si="1268"/>
        <v>1.00013971</v>
      </c>
      <c r="O1785" s="111">
        <f t="shared" si="1296"/>
        <v>1.0041999100000001</v>
      </c>
      <c r="P1785" s="111">
        <f t="shared" si="1283"/>
        <v>1.3639325343367426</v>
      </c>
      <c r="Q1785" s="106">
        <f t="shared" si="1295"/>
        <v>1.3641230799999999</v>
      </c>
      <c r="R1785" s="106">
        <f t="shared" si="1284"/>
        <v>1.30894008</v>
      </c>
      <c r="S1785" s="106">
        <f t="shared" si="1269"/>
        <v>295.83102821</v>
      </c>
      <c r="T1785" s="106">
        <f t="shared" si="1270"/>
        <v>13.328691949099133</v>
      </c>
      <c r="U1785" s="106">
        <f t="shared" si="1271"/>
        <v>66.585288289866384</v>
      </c>
      <c r="V1785" s="106">
        <f t="shared" si="1272"/>
        <v>305.92205557896551</v>
      </c>
      <c r="W1785" s="19">
        <f t="shared" si="1288"/>
        <v>0</v>
      </c>
      <c r="X1785" s="2">
        <f t="shared" si="1273"/>
        <v>0</v>
      </c>
      <c r="Y1785" s="4">
        <f t="shared" si="1274"/>
        <v>0</v>
      </c>
      <c r="Z1785" s="106">
        <f t="shared" si="1263"/>
        <v>0</v>
      </c>
      <c r="AA1785" s="114">
        <f t="shared" si="1285"/>
        <v>0.05</v>
      </c>
      <c r="AB1785" s="112">
        <f t="shared" si="1275"/>
        <v>1</v>
      </c>
      <c r="AC1785" s="178">
        <f t="shared" si="1291"/>
        <v>30</v>
      </c>
      <c r="AD1785" s="11">
        <f t="shared" si="1286"/>
        <v>1.000135537</v>
      </c>
      <c r="AE1785" s="106">
        <f t="shared" si="1264"/>
        <v>4.0096050000000001E-2</v>
      </c>
      <c r="AF1785" s="106">
        <f t="shared" si="1276"/>
        <v>4.1463750000000001E-2</v>
      </c>
      <c r="AG1785" s="106">
        <f t="shared" si="1277"/>
        <v>0</v>
      </c>
      <c r="AH1785" s="115" t="str">
        <f t="shared" si="1293"/>
        <v>A+J=</v>
      </c>
      <c r="AI1785" s="116">
        <f t="shared" si="1287"/>
        <v>45955</v>
      </c>
      <c r="AJ1785" s="10"/>
      <c r="AK1785" s="1"/>
      <c r="AL1785" s="10"/>
      <c r="AM1785" s="1"/>
      <c r="AN1785" s="1"/>
      <c r="AO1785" s="3"/>
      <c r="AP1785" s="3"/>
      <c r="AQ1785" s="4"/>
      <c r="AR1785" s="4"/>
      <c r="AS1785" s="4"/>
      <c r="AT1785" s="4"/>
      <c r="AU1785" s="4"/>
      <c r="AV1785" s="4"/>
      <c r="AW1785" s="1"/>
      <c r="AX1785" s="1"/>
      <c r="AY1785" s="1"/>
      <c r="AZ1785" s="1"/>
      <c r="BA1785" s="1"/>
      <c r="BB1785" s="1"/>
      <c r="BC1785" s="1"/>
      <c r="BD1785" s="1"/>
      <c r="BE1785" s="1"/>
      <c r="BG1785" s="1"/>
      <c r="BH1785" s="1"/>
    </row>
    <row r="1786" spans="1:60" ht="15" customHeight="1" x14ac:dyDescent="0.25">
      <c r="A1786" s="105">
        <f t="shared" si="1278"/>
        <v>45927</v>
      </c>
      <c r="B1786" s="106">
        <f t="shared" si="1265"/>
        <v>306.03985054810425</v>
      </c>
      <c r="C1786" s="2">
        <f t="shared" si="1279"/>
        <v>226.00807534</v>
      </c>
      <c r="D1786" s="2">
        <f t="shared" si="1280"/>
        <v>43.143291570000031</v>
      </c>
      <c r="E1786" s="106">
        <f t="shared" si="1266"/>
        <v>182.86478376999997</v>
      </c>
      <c r="F1786" s="21">
        <f t="shared" si="1281"/>
        <v>7245.38</v>
      </c>
      <c r="G1786" s="108">
        <f t="shared" si="1282"/>
        <v>7275.81</v>
      </c>
      <c r="H1786" s="109">
        <f t="shared" si="1294"/>
        <v>45895</v>
      </c>
      <c r="I1786" s="109">
        <f t="shared" si="1289"/>
        <v>45926</v>
      </c>
      <c r="J1786" s="110">
        <f t="shared" si="1267"/>
        <v>4.1999177406844002E-3</v>
      </c>
      <c r="K1786" s="117">
        <f t="shared" si="1290"/>
        <v>45955</v>
      </c>
      <c r="L1786" s="178">
        <f t="shared" si="1292"/>
        <v>30</v>
      </c>
      <c r="M1786" s="178">
        <f t="shared" si="1297"/>
        <v>2</v>
      </c>
      <c r="N1786" s="106">
        <f t="shared" si="1268"/>
        <v>1.0002794399999999</v>
      </c>
      <c r="O1786" s="111">
        <f t="shared" si="1296"/>
        <v>1.0041999100000001</v>
      </c>
      <c r="P1786" s="111">
        <f t="shared" si="1283"/>
        <v>1.3639325343367426</v>
      </c>
      <c r="Q1786" s="106">
        <f t="shared" si="1295"/>
        <v>1.36431367</v>
      </c>
      <c r="R1786" s="106">
        <f t="shared" si="1284"/>
        <v>1.30894008</v>
      </c>
      <c r="S1786" s="106">
        <f t="shared" si="1269"/>
        <v>295.83102821</v>
      </c>
      <c r="T1786" s="106">
        <f t="shared" si="1270"/>
        <v>13.328691949099133</v>
      </c>
      <c r="U1786" s="106">
        <f t="shared" si="1271"/>
        <v>66.620140489005138</v>
      </c>
      <c r="V1786" s="106">
        <f t="shared" si="1272"/>
        <v>305.95690777810427</v>
      </c>
      <c r="W1786" s="19">
        <f t="shared" si="1288"/>
        <v>0</v>
      </c>
      <c r="X1786" s="2">
        <f t="shared" si="1273"/>
        <v>0</v>
      </c>
      <c r="Y1786" s="4">
        <f t="shared" si="1274"/>
        <v>0</v>
      </c>
      <c r="Z1786" s="106">
        <f t="shared" ref="Z1786:Z1849" si="1298">IF(Y1786&gt;0,TRUNC(Y1786*S1786,8),0)</f>
        <v>0</v>
      </c>
      <c r="AA1786" s="114">
        <f t="shared" si="1285"/>
        <v>0.05</v>
      </c>
      <c r="AB1786" s="112">
        <f t="shared" si="1275"/>
        <v>2</v>
      </c>
      <c r="AC1786" s="178">
        <f t="shared" si="1291"/>
        <v>30</v>
      </c>
      <c r="AD1786" s="11">
        <f t="shared" si="1286"/>
        <v>1.0002710930000001</v>
      </c>
      <c r="AE1786" s="106">
        <f t="shared" ref="AE1786:AE1849" si="1299">TRUNC((S1786*(AD1786-1)),8)</f>
        <v>8.019772E-2</v>
      </c>
      <c r="AF1786" s="106">
        <f t="shared" si="1276"/>
        <v>8.2942769999999999E-2</v>
      </c>
      <c r="AG1786" s="106">
        <f t="shared" si="1277"/>
        <v>0</v>
      </c>
      <c r="AH1786" s="115" t="str">
        <f t="shared" si="1293"/>
        <v>A+J=</v>
      </c>
      <c r="AI1786" s="116">
        <f t="shared" si="1287"/>
        <v>45955</v>
      </c>
      <c r="AJ1786" s="10"/>
      <c r="AK1786" s="1"/>
      <c r="AL1786" s="10"/>
      <c r="AM1786" s="1"/>
      <c r="AN1786" s="1"/>
      <c r="AO1786" s="3"/>
      <c r="AP1786" s="3"/>
      <c r="AQ1786" s="4"/>
      <c r="AR1786" s="4"/>
      <c r="AS1786" s="4"/>
      <c r="AT1786" s="4"/>
      <c r="AU1786" s="4"/>
      <c r="AV1786" s="4"/>
      <c r="AW1786" s="1"/>
      <c r="AX1786" s="1"/>
      <c r="AY1786" s="1"/>
      <c r="AZ1786" s="1"/>
      <c r="BA1786" s="1"/>
      <c r="BB1786" s="1"/>
      <c r="BC1786" s="1"/>
      <c r="BD1786" s="1"/>
      <c r="BE1786" s="1"/>
      <c r="BG1786" s="1"/>
      <c r="BH1786" s="1"/>
    </row>
    <row r="1787" spans="1:60" ht="15" customHeight="1" x14ac:dyDescent="0.25">
      <c r="A1787" s="105">
        <f t="shared" si="1278"/>
        <v>45928</v>
      </c>
      <c r="B1787" s="106">
        <f t="shared" si="1265"/>
        <v>306.11620221318645</v>
      </c>
      <c r="C1787" s="2">
        <f t="shared" si="1279"/>
        <v>226.00807534</v>
      </c>
      <c r="D1787" s="2">
        <f t="shared" si="1280"/>
        <v>43.143291570000031</v>
      </c>
      <c r="E1787" s="106">
        <f t="shared" si="1266"/>
        <v>182.86478376999997</v>
      </c>
      <c r="F1787" s="21">
        <f t="shared" si="1281"/>
        <v>7245.38</v>
      </c>
      <c r="G1787" s="108">
        <f t="shared" si="1282"/>
        <v>7275.81</v>
      </c>
      <c r="H1787" s="109">
        <f t="shared" si="1294"/>
        <v>45895</v>
      </c>
      <c r="I1787" s="109">
        <f t="shared" si="1289"/>
        <v>45926</v>
      </c>
      <c r="J1787" s="110">
        <f t="shared" si="1267"/>
        <v>4.1999177406844002E-3</v>
      </c>
      <c r="K1787" s="117">
        <f t="shared" si="1290"/>
        <v>45955</v>
      </c>
      <c r="L1787" s="178">
        <f t="shared" si="1292"/>
        <v>30</v>
      </c>
      <c r="M1787" s="178">
        <f t="shared" si="1297"/>
        <v>3</v>
      </c>
      <c r="N1787" s="106">
        <f t="shared" si="1268"/>
        <v>1.0004192000000001</v>
      </c>
      <c r="O1787" s="111">
        <f t="shared" si="1296"/>
        <v>1.0041999100000001</v>
      </c>
      <c r="P1787" s="111">
        <f t="shared" si="1283"/>
        <v>1.3639325343367426</v>
      </c>
      <c r="Q1787" s="106">
        <f t="shared" si="1295"/>
        <v>1.36450429</v>
      </c>
      <c r="R1787" s="106">
        <f t="shared" si="1284"/>
        <v>1.30894008</v>
      </c>
      <c r="S1787" s="106">
        <f t="shared" si="1269"/>
        <v>295.83102821</v>
      </c>
      <c r="T1787" s="106">
        <f t="shared" si="1270"/>
        <v>13.328691949099133</v>
      </c>
      <c r="U1787" s="106">
        <f t="shared" si="1271"/>
        <v>66.654998174087353</v>
      </c>
      <c r="V1787" s="106">
        <f t="shared" si="1272"/>
        <v>305.99176546318648</v>
      </c>
      <c r="W1787" s="19">
        <f t="shared" si="1288"/>
        <v>0</v>
      </c>
      <c r="X1787" s="2">
        <f t="shared" si="1273"/>
        <v>0</v>
      </c>
      <c r="Y1787" s="4">
        <f t="shared" si="1274"/>
        <v>0</v>
      </c>
      <c r="Z1787" s="106">
        <f t="shared" si="1298"/>
        <v>0</v>
      </c>
      <c r="AA1787" s="114">
        <f t="shared" si="1285"/>
        <v>0.05</v>
      </c>
      <c r="AB1787" s="112">
        <f t="shared" si="1275"/>
        <v>3</v>
      </c>
      <c r="AC1787" s="178">
        <f t="shared" si="1291"/>
        <v>30</v>
      </c>
      <c r="AD1787" s="11">
        <f t="shared" si="1286"/>
        <v>1.000406667</v>
      </c>
      <c r="AE1787" s="106">
        <f t="shared" si="1299"/>
        <v>0.12030471</v>
      </c>
      <c r="AF1787" s="106">
        <f t="shared" si="1276"/>
        <v>0.12443675</v>
      </c>
      <c r="AG1787" s="106">
        <f t="shared" si="1277"/>
        <v>0</v>
      </c>
      <c r="AH1787" s="115" t="str">
        <f t="shared" si="1293"/>
        <v>A+J=</v>
      </c>
      <c r="AI1787" s="116">
        <f t="shared" si="1287"/>
        <v>45955</v>
      </c>
      <c r="AJ1787" s="10"/>
      <c r="AK1787" s="1"/>
      <c r="AL1787" s="10"/>
      <c r="AM1787" s="1"/>
      <c r="AN1787" s="1"/>
      <c r="AO1787" s="3"/>
      <c r="AP1787" s="3"/>
      <c r="AQ1787" s="4"/>
      <c r="AR1787" s="4"/>
      <c r="AS1787" s="4"/>
      <c r="AT1787" s="4"/>
      <c r="AU1787" s="4"/>
      <c r="AV1787" s="4"/>
      <c r="AW1787" s="1"/>
      <c r="AX1787" s="1"/>
      <c r="AY1787" s="1"/>
      <c r="AZ1787" s="1"/>
      <c r="BA1787" s="1"/>
      <c r="BB1787" s="1"/>
      <c r="BC1787" s="1"/>
      <c r="BD1787" s="1"/>
      <c r="BE1787" s="1"/>
      <c r="BG1787" s="1"/>
      <c r="BH1787" s="1"/>
    </row>
    <row r="1788" spans="1:60" ht="15" customHeight="1" x14ac:dyDescent="0.25">
      <c r="A1788" s="105">
        <f t="shared" si="1278"/>
        <v>45929</v>
      </c>
      <c r="B1788" s="106">
        <f t="shared" si="1265"/>
        <v>306.19257279556444</v>
      </c>
      <c r="C1788" s="2">
        <f t="shared" si="1279"/>
        <v>226.00807534</v>
      </c>
      <c r="D1788" s="2">
        <f t="shared" si="1280"/>
        <v>43.143291570000031</v>
      </c>
      <c r="E1788" s="106">
        <f t="shared" si="1266"/>
        <v>182.86478376999997</v>
      </c>
      <c r="F1788" s="21">
        <f t="shared" si="1281"/>
        <v>7245.38</v>
      </c>
      <c r="G1788" s="108">
        <f t="shared" si="1282"/>
        <v>7275.81</v>
      </c>
      <c r="H1788" s="109">
        <f t="shared" si="1294"/>
        <v>45895</v>
      </c>
      <c r="I1788" s="109">
        <f t="shared" si="1289"/>
        <v>45926</v>
      </c>
      <c r="J1788" s="110">
        <f t="shared" si="1267"/>
        <v>4.1999177406844002E-3</v>
      </c>
      <c r="K1788" s="117">
        <f t="shared" si="1290"/>
        <v>45955</v>
      </c>
      <c r="L1788" s="178">
        <f t="shared" si="1292"/>
        <v>30</v>
      </c>
      <c r="M1788" s="178">
        <f t="shared" si="1297"/>
        <v>4</v>
      </c>
      <c r="N1788" s="106">
        <f t="shared" si="1268"/>
        <v>1.0005589699999999</v>
      </c>
      <c r="O1788" s="111">
        <f t="shared" si="1296"/>
        <v>1.0041999100000001</v>
      </c>
      <c r="P1788" s="111">
        <f t="shared" si="1283"/>
        <v>1.3639325343367426</v>
      </c>
      <c r="Q1788" s="106">
        <f t="shared" si="1295"/>
        <v>1.36469493</v>
      </c>
      <c r="R1788" s="106">
        <f t="shared" si="1284"/>
        <v>1.30894008</v>
      </c>
      <c r="S1788" s="106">
        <f t="shared" si="1269"/>
        <v>295.83102821</v>
      </c>
      <c r="T1788" s="106">
        <f t="shared" si="1270"/>
        <v>13.328691949099133</v>
      </c>
      <c r="U1788" s="106">
        <f t="shared" si="1271"/>
        <v>66.689859516465276</v>
      </c>
      <c r="V1788" s="106">
        <f t="shared" si="1272"/>
        <v>306.02662680556443</v>
      </c>
      <c r="W1788" s="19">
        <f t="shared" si="1288"/>
        <v>0</v>
      </c>
      <c r="X1788" s="2">
        <f t="shared" si="1273"/>
        <v>0</v>
      </c>
      <c r="Y1788" s="4">
        <f t="shared" si="1274"/>
        <v>0</v>
      </c>
      <c r="Z1788" s="106">
        <f t="shared" si="1298"/>
        <v>0</v>
      </c>
      <c r="AA1788" s="114">
        <f t="shared" si="1285"/>
        <v>0.05</v>
      </c>
      <c r="AB1788" s="112">
        <f t="shared" si="1275"/>
        <v>4</v>
      </c>
      <c r="AC1788" s="178">
        <f t="shared" si="1291"/>
        <v>30</v>
      </c>
      <c r="AD1788" s="11">
        <f t="shared" si="1286"/>
        <v>1.00054226</v>
      </c>
      <c r="AE1788" s="106">
        <f t="shared" si="1299"/>
        <v>0.16041733</v>
      </c>
      <c r="AF1788" s="106">
        <f t="shared" si="1276"/>
        <v>0.16594598999999999</v>
      </c>
      <c r="AG1788" s="106">
        <f t="shared" si="1277"/>
        <v>0</v>
      </c>
      <c r="AH1788" s="115" t="str">
        <f t="shared" si="1293"/>
        <v>A+J=</v>
      </c>
      <c r="AI1788" s="116">
        <f t="shared" si="1287"/>
        <v>45955</v>
      </c>
      <c r="AJ1788" s="10"/>
      <c r="AK1788" s="1"/>
      <c r="AL1788" s="10"/>
      <c r="AM1788" s="1"/>
      <c r="AN1788" s="1"/>
      <c r="AO1788" s="3"/>
      <c r="AP1788" s="3"/>
      <c r="AQ1788" s="4"/>
      <c r="AR1788" s="4"/>
      <c r="AS1788" s="4"/>
      <c r="AT1788" s="4"/>
      <c r="AU1788" s="4"/>
      <c r="AV1788" s="4"/>
      <c r="AW1788" s="1"/>
      <c r="AX1788" s="1"/>
      <c r="AY1788" s="1"/>
      <c r="AZ1788" s="1"/>
      <c r="BA1788" s="1"/>
      <c r="BB1788" s="1"/>
      <c r="BC1788" s="1"/>
      <c r="BD1788" s="1"/>
      <c r="BE1788" s="1"/>
      <c r="BG1788" s="1"/>
      <c r="BH1788" s="1"/>
    </row>
    <row r="1789" spans="1:60" ht="15" customHeight="1" x14ac:dyDescent="0.25">
      <c r="A1789" s="105">
        <f t="shared" si="1278"/>
        <v>45930</v>
      </c>
      <c r="B1789" s="106">
        <f t="shared" si="1265"/>
        <v>306.268962005238</v>
      </c>
      <c r="C1789" s="2">
        <f t="shared" si="1279"/>
        <v>226.00807534</v>
      </c>
      <c r="D1789" s="2">
        <f t="shared" si="1280"/>
        <v>43.143291570000031</v>
      </c>
      <c r="E1789" s="106">
        <f t="shared" si="1266"/>
        <v>182.86478376999997</v>
      </c>
      <c r="F1789" s="21">
        <f t="shared" si="1281"/>
        <v>7245.38</v>
      </c>
      <c r="G1789" s="108">
        <f t="shared" si="1282"/>
        <v>7275.81</v>
      </c>
      <c r="H1789" s="109">
        <f t="shared" si="1294"/>
        <v>45895</v>
      </c>
      <c r="I1789" s="109">
        <f t="shared" si="1289"/>
        <v>45926</v>
      </c>
      <c r="J1789" s="110">
        <f t="shared" si="1267"/>
        <v>4.1999177406844002E-3</v>
      </c>
      <c r="K1789" s="117">
        <f t="shared" si="1290"/>
        <v>45955</v>
      </c>
      <c r="L1789" s="178">
        <f t="shared" si="1292"/>
        <v>30</v>
      </c>
      <c r="M1789" s="178">
        <f t="shared" si="1297"/>
        <v>5</v>
      </c>
      <c r="N1789" s="106">
        <f t="shared" si="1268"/>
        <v>1.0006987599999999</v>
      </c>
      <c r="O1789" s="111">
        <f t="shared" si="1296"/>
        <v>1.0041999100000001</v>
      </c>
      <c r="P1789" s="111">
        <f t="shared" si="1283"/>
        <v>1.3639325343367426</v>
      </c>
      <c r="Q1789" s="106">
        <f t="shared" si="1295"/>
        <v>1.3648855900000001</v>
      </c>
      <c r="R1789" s="106">
        <f t="shared" si="1284"/>
        <v>1.30894008</v>
      </c>
      <c r="S1789" s="106">
        <f t="shared" si="1269"/>
        <v>295.83102821</v>
      </c>
      <c r="T1789" s="106">
        <f t="shared" si="1270"/>
        <v>13.328691949099133</v>
      </c>
      <c r="U1789" s="106">
        <f t="shared" si="1271"/>
        <v>66.724724516138878</v>
      </c>
      <c r="V1789" s="106">
        <f t="shared" si="1272"/>
        <v>306.06149180523801</v>
      </c>
      <c r="W1789" s="19">
        <f t="shared" si="1288"/>
        <v>0</v>
      </c>
      <c r="X1789" s="2">
        <f t="shared" si="1273"/>
        <v>0</v>
      </c>
      <c r="Y1789" s="4">
        <f t="shared" si="1274"/>
        <v>0</v>
      </c>
      <c r="Z1789" s="106">
        <f t="shared" si="1298"/>
        <v>0</v>
      </c>
      <c r="AA1789" s="114">
        <f t="shared" si="1285"/>
        <v>0.05</v>
      </c>
      <c r="AB1789" s="112">
        <f t="shared" si="1275"/>
        <v>5</v>
      </c>
      <c r="AC1789" s="178">
        <f t="shared" si="1291"/>
        <v>30</v>
      </c>
      <c r="AD1789" s="11">
        <f t="shared" si="1286"/>
        <v>1.0006778709999999</v>
      </c>
      <c r="AE1789" s="106">
        <f t="shared" si="1299"/>
        <v>0.20053526999999999</v>
      </c>
      <c r="AF1789" s="106">
        <f t="shared" si="1276"/>
        <v>0.20747019999999999</v>
      </c>
      <c r="AG1789" s="106">
        <f t="shared" si="1277"/>
        <v>0</v>
      </c>
      <c r="AH1789" s="115" t="str">
        <f t="shared" si="1293"/>
        <v>A+J=</v>
      </c>
      <c r="AI1789" s="116">
        <f t="shared" si="1287"/>
        <v>45955</v>
      </c>
      <c r="AJ1789" s="10"/>
      <c r="AK1789" s="1"/>
      <c r="AL1789" s="10"/>
      <c r="AM1789" s="1"/>
      <c r="AN1789" s="1"/>
      <c r="AO1789" s="3"/>
      <c r="AP1789" s="3"/>
      <c r="AQ1789" s="4"/>
      <c r="AR1789" s="4"/>
      <c r="AS1789" s="4"/>
      <c r="AT1789" s="4"/>
      <c r="AU1789" s="4"/>
      <c r="AV1789" s="4"/>
      <c r="AW1789" s="1"/>
      <c r="AX1789" s="1"/>
      <c r="AY1789" s="1"/>
      <c r="AZ1789" s="1"/>
      <c r="BA1789" s="1"/>
      <c r="BB1789" s="1"/>
      <c r="BC1789" s="1"/>
      <c r="BD1789" s="1"/>
      <c r="BE1789" s="1"/>
      <c r="BG1789" s="1"/>
      <c r="BH1789" s="1"/>
    </row>
    <row r="1790" spans="1:60" ht="15" customHeight="1" x14ac:dyDescent="0.25">
      <c r="A1790" s="105">
        <f t="shared" si="1278"/>
        <v>45931</v>
      </c>
      <c r="B1790" s="106">
        <f t="shared" si="1265"/>
        <v>306.34537168085512</v>
      </c>
      <c r="C1790" s="2">
        <f t="shared" si="1279"/>
        <v>226.00807534</v>
      </c>
      <c r="D1790" s="2">
        <f t="shared" si="1280"/>
        <v>43.143291570000031</v>
      </c>
      <c r="E1790" s="106">
        <f t="shared" si="1266"/>
        <v>182.86478376999997</v>
      </c>
      <c r="F1790" s="21">
        <f t="shared" si="1281"/>
        <v>7245.38</v>
      </c>
      <c r="G1790" s="108">
        <f t="shared" si="1282"/>
        <v>7275.81</v>
      </c>
      <c r="H1790" s="109">
        <f t="shared" si="1294"/>
        <v>45895</v>
      </c>
      <c r="I1790" s="109">
        <f t="shared" si="1289"/>
        <v>45926</v>
      </c>
      <c r="J1790" s="110">
        <f t="shared" si="1267"/>
        <v>4.1999177406844002E-3</v>
      </c>
      <c r="K1790" s="117">
        <f t="shared" si="1290"/>
        <v>45955</v>
      </c>
      <c r="L1790" s="178">
        <f t="shared" si="1292"/>
        <v>30</v>
      </c>
      <c r="M1790" s="178">
        <f t="shared" si="1297"/>
        <v>6</v>
      </c>
      <c r="N1790" s="106">
        <f t="shared" si="1268"/>
        <v>1.00083857</v>
      </c>
      <c r="O1790" s="111">
        <f t="shared" si="1296"/>
        <v>1.0041999100000001</v>
      </c>
      <c r="P1790" s="111">
        <f t="shared" si="1283"/>
        <v>1.3639325343367426</v>
      </c>
      <c r="Q1790" s="106">
        <f t="shared" si="1295"/>
        <v>1.36507628</v>
      </c>
      <c r="R1790" s="106">
        <f t="shared" si="1284"/>
        <v>1.30894008</v>
      </c>
      <c r="S1790" s="106">
        <f t="shared" si="1269"/>
        <v>295.83102821</v>
      </c>
      <c r="T1790" s="106">
        <f t="shared" si="1270"/>
        <v>13.328691949099133</v>
      </c>
      <c r="U1790" s="106">
        <f t="shared" si="1271"/>
        <v>66.759595001755969</v>
      </c>
      <c r="V1790" s="106">
        <f t="shared" si="1272"/>
        <v>306.0963622908551</v>
      </c>
      <c r="W1790" s="19">
        <f t="shared" si="1288"/>
        <v>0</v>
      </c>
      <c r="X1790" s="2">
        <f t="shared" si="1273"/>
        <v>0</v>
      </c>
      <c r="Y1790" s="4">
        <f t="shared" si="1274"/>
        <v>0</v>
      </c>
      <c r="Z1790" s="106">
        <f t="shared" si="1298"/>
        <v>0</v>
      </c>
      <c r="AA1790" s="114">
        <f t="shared" si="1285"/>
        <v>0.05</v>
      </c>
      <c r="AB1790" s="112">
        <f t="shared" si="1275"/>
        <v>6</v>
      </c>
      <c r="AC1790" s="178">
        <f t="shared" si="1291"/>
        <v>30</v>
      </c>
      <c r="AD1790" s="11">
        <f t="shared" si="1286"/>
        <v>1.0008135</v>
      </c>
      <c r="AE1790" s="106">
        <f t="shared" si="1299"/>
        <v>0.24065854</v>
      </c>
      <c r="AF1790" s="106">
        <f t="shared" si="1276"/>
        <v>0.24900939</v>
      </c>
      <c r="AG1790" s="106">
        <f t="shared" si="1277"/>
        <v>0</v>
      </c>
      <c r="AH1790" s="115" t="str">
        <f t="shared" si="1293"/>
        <v>A+J=</v>
      </c>
      <c r="AI1790" s="116">
        <f t="shared" si="1287"/>
        <v>45955</v>
      </c>
      <c r="AJ1790" s="10"/>
      <c r="AK1790" s="1"/>
      <c r="AL1790" s="10"/>
      <c r="AM1790" s="1"/>
      <c r="AN1790" s="1"/>
      <c r="AO1790" s="3"/>
      <c r="AP1790" s="3"/>
      <c r="AQ1790" s="4"/>
      <c r="AR1790" s="4"/>
      <c r="AS1790" s="4"/>
      <c r="AT1790" s="4"/>
      <c r="AU1790" s="4"/>
      <c r="AV1790" s="4"/>
      <c r="AW1790" s="1"/>
      <c r="AX1790" s="1"/>
      <c r="AY1790" s="1"/>
      <c r="AZ1790" s="1"/>
      <c r="BA1790" s="1"/>
      <c r="BB1790" s="1"/>
      <c r="BC1790" s="1"/>
      <c r="BD1790" s="1"/>
      <c r="BE1790" s="1"/>
      <c r="BG1790" s="1"/>
      <c r="BH1790" s="1"/>
    </row>
    <row r="1791" spans="1:60" ht="15" customHeight="1" x14ac:dyDescent="0.25">
      <c r="A1791" s="105">
        <f t="shared" si="1278"/>
        <v>45932</v>
      </c>
      <c r="B1791" s="106">
        <f t="shared" si="1265"/>
        <v>306.42180211241572</v>
      </c>
      <c r="C1791" s="2">
        <f t="shared" si="1279"/>
        <v>226.00807534</v>
      </c>
      <c r="D1791" s="2">
        <f t="shared" si="1280"/>
        <v>43.143291570000031</v>
      </c>
      <c r="E1791" s="106">
        <f t="shared" si="1266"/>
        <v>182.86478376999997</v>
      </c>
      <c r="F1791" s="21">
        <f t="shared" si="1281"/>
        <v>7245.38</v>
      </c>
      <c r="G1791" s="108">
        <f t="shared" si="1282"/>
        <v>7275.81</v>
      </c>
      <c r="H1791" s="109">
        <f t="shared" si="1294"/>
        <v>45895</v>
      </c>
      <c r="I1791" s="109">
        <f t="shared" si="1289"/>
        <v>45926</v>
      </c>
      <c r="J1791" s="110">
        <f t="shared" si="1267"/>
        <v>4.1999177406844002E-3</v>
      </c>
      <c r="K1791" s="117">
        <f t="shared" si="1290"/>
        <v>45955</v>
      </c>
      <c r="L1791" s="178">
        <f t="shared" si="1292"/>
        <v>30</v>
      </c>
      <c r="M1791" s="178">
        <f t="shared" si="1297"/>
        <v>7</v>
      </c>
      <c r="N1791" s="106">
        <f t="shared" si="1268"/>
        <v>1.0009783999999999</v>
      </c>
      <c r="O1791" s="111">
        <f t="shared" si="1296"/>
        <v>1.0041999100000001</v>
      </c>
      <c r="P1791" s="111">
        <f t="shared" si="1283"/>
        <v>1.3639325343367426</v>
      </c>
      <c r="Q1791" s="106">
        <f t="shared" si="1295"/>
        <v>1.365267</v>
      </c>
      <c r="R1791" s="106">
        <f t="shared" si="1284"/>
        <v>1.30894008</v>
      </c>
      <c r="S1791" s="106">
        <f t="shared" si="1269"/>
        <v>295.83102821</v>
      </c>
      <c r="T1791" s="106">
        <f t="shared" si="1270"/>
        <v>13.328691949099133</v>
      </c>
      <c r="U1791" s="106">
        <f t="shared" si="1271"/>
        <v>66.794470973316578</v>
      </c>
      <c r="V1791" s="106">
        <f t="shared" si="1272"/>
        <v>306.13123826241571</v>
      </c>
      <c r="W1791" s="19">
        <f t="shared" si="1288"/>
        <v>0</v>
      </c>
      <c r="X1791" s="2">
        <f t="shared" si="1273"/>
        <v>0</v>
      </c>
      <c r="Y1791" s="4">
        <f t="shared" si="1274"/>
        <v>0</v>
      </c>
      <c r="Z1791" s="106">
        <f t="shared" si="1298"/>
        <v>0</v>
      </c>
      <c r="AA1791" s="114">
        <f t="shared" si="1285"/>
        <v>0.05</v>
      </c>
      <c r="AB1791" s="112">
        <f t="shared" si="1275"/>
        <v>7</v>
      </c>
      <c r="AC1791" s="178">
        <f t="shared" si="1291"/>
        <v>30</v>
      </c>
      <c r="AD1791" s="11">
        <f t="shared" si="1286"/>
        <v>1.0009491479999999</v>
      </c>
      <c r="AE1791" s="106">
        <f t="shared" si="1299"/>
        <v>0.28078742000000001</v>
      </c>
      <c r="AF1791" s="106">
        <f t="shared" si="1276"/>
        <v>0.29056385000000001</v>
      </c>
      <c r="AG1791" s="106">
        <f t="shared" si="1277"/>
        <v>0</v>
      </c>
      <c r="AH1791" s="115" t="str">
        <f t="shared" si="1293"/>
        <v>A+J=</v>
      </c>
      <c r="AI1791" s="116">
        <f t="shared" si="1287"/>
        <v>45955</v>
      </c>
      <c r="AJ1791" s="10"/>
      <c r="AK1791" s="1"/>
      <c r="AL1791" s="10"/>
      <c r="AM1791" s="1"/>
      <c r="AN1791" s="1"/>
      <c r="AO1791" s="3"/>
      <c r="AP1791" s="3"/>
      <c r="AQ1791" s="4"/>
      <c r="AR1791" s="4"/>
      <c r="AS1791" s="4"/>
      <c r="AT1791" s="4"/>
      <c r="AU1791" s="4"/>
      <c r="AV1791" s="4"/>
      <c r="AW1791" s="1"/>
      <c r="AX1791" s="1"/>
      <c r="AY1791" s="1"/>
      <c r="AZ1791" s="1"/>
      <c r="BA1791" s="1"/>
      <c r="BB1791" s="1"/>
      <c r="BC1791" s="1"/>
      <c r="BD1791" s="1"/>
      <c r="BE1791" s="1"/>
      <c r="BG1791" s="1"/>
      <c r="BH1791" s="1"/>
    </row>
    <row r="1792" spans="1:60" ht="15" customHeight="1" x14ac:dyDescent="0.25">
      <c r="A1792" s="105">
        <f t="shared" si="1278"/>
        <v>45933</v>
      </c>
      <c r="B1792" s="106">
        <f t="shared" si="1265"/>
        <v>306.49825300991984</v>
      </c>
      <c r="C1792" s="2">
        <f t="shared" si="1279"/>
        <v>226.00807534</v>
      </c>
      <c r="D1792" s="2">
        <f t="shared" si="1280"/>
        <v>43.143291570000031</v>
      </c>
      <c r="E1792" s="106">
        <f t="shared" si="1266"/>
        <v>182.86478376999997</v>
      </c>
      <c r="F1792" s="21">
        <f t="shared" si="1281"/>
        <v>7245.38</v>
      </c>
      <c r="G1792" s="108">
        <f t="shared" si="1282"/>
        <v>7275.81</v>
      </c>
      <c r="H1792" s="109">
        <f t="shared" si="1294"/>
        <v>45895</v>
      </c>
      <c r="I1792" s="109">
        <f t="shared" si="1289"/>
        <v>45926</v>
      </c>
      <c r="J1792" s="110">
        <f t="shared" si="1267"/>
        <v>4.1999177406844002E-3</v>
      </c>
      <c r="K1792" s="117">
        <f t="shared" si="1290"/>
        <v>45955</v>
      </c>
      <c r="L1792" s="178">
        <f t="shared" si="1292"/>
        <v>30</v>
      </c>
      <c r="M1792" s="178">
        <f t="shared" si="1297"/>
        <v>8</v>
      </c>
      <c r="N1792" s="106">
        <f t="shared" si="1268"/>
        <v>1.00111825</v>
      </c>
      <c r="O1792" s="111">
        <f t="shared" si="1296"/>
        <v>1.0041999100000001</v>
      </c>
      <c r="P1792" s="111">
        <f t="shared" si="1283"/>
        <v>1.3639325343367426</v>
      </c>
      <c r="Q1792" s="106">
        <f t="shared" si="1295"/>
        <v>1.36545775</v>
      </c>
      <c r="R1792" s="106">
        <f t="shared" si="1284"/>
        <v>1.30894008</v>
      </c>
      <c r="S1792" s="106">
        <f t="shared" si="1269"/>
        <v>295.83102821</v>
      </c>
      <c r="T1792" s="106">
        <f t="shared" si="1270"/>
        <v>13.328691949099133</v>
      </c>
      <c r="U1792" s="106">
        <f t="shared" si="1271"/>
        <v>66.82935243082072</v>
      </c>
      <c r="V1792" s="106">
        <f t="shared" si="1272"/>
        <v>306.16611971991983</v>
      </c>
      <c r="W1792" s="19">
        <f t="shared" si="1288"/>
        <v>0</v>
      </c>
      <c r="X1792" s="2">
        <f t="shared" si="1273"/>
        <v>0</v>
      </c>
      <c r="Y1792" s="4">
        <f t="shared" si="1274"/>
        <v>0</v>
      </c>
      <c r="Z1792" s="106">
        <f t="shared" si="1298"/>
        <v>0</v>
      </c>
      <c r="AA1792" s="114">
        <f t="shared" si="1285"/>
        <v>0.05</v>
      </c>
      <c r="AB1792" s="112">
        <f t="shared" si="1275"/>
        <v>8</v>
      </c>
      <c r="AC1792" s="178">
        <f t="shared" si="1291"/>
        <v>30</v>
      </c>
      <c r="AD1792" s="11">
        <f t="shared" si="1286"/>
        <v>1.0010848139999999</v>
      </c>
      <c r="AE1792" s="106">
        <f t="shared" si="1299"/>
        <v>0.32092164000000001</v>
      </c>
      <c r="AF1792" s="106">
        <f t="shared" si="1276"/>
        <v>0.33213329000000003</v>
      </c>
      <c r="AG1792" s="106">
        <f t="shared" si="1277"/>
        <v>0</v>
      </c>
      <c r="AH1792" s="115" t="str">
        <f t="shared" si="1293"/>
        <v>A+J=</v>
      </c>
      <c r="AI1792" s="116">
        <f t="shared" si="1287"/>
        <v>45955</v>
      </c>
      <c r="AJ1792" s="10"/>
      <c r="AK1792" s="1"/>
      <c r="AL1792" s="10"/>
      <c r="AM1792" s="1"/>
      <c r="AN1792" s="1"/>
      <c r="AO1792" s="3"/>
      <c r="AP1792" s="3"/>
      <c r="AQ1792" s="4"/>
      <c r="AR1792" s="4"/>
      <c r="AS1792" s="4"/>
      <c r="AT1792" s="4"/>
      <c r="AU1792" s="4"/>
      <c r="AV1792" s="4"/>
      <c r="AW1792" s="1"/>
      <c r="AX1792" s="1"/>
      <c r="AY1792" s="1"/>
      <c r="AZ1792" s="1"/>
      <c r="BA1792" s="1"/>
      <c r="BB1792" s="1"/>
      <c r="BC1792" s="1"/>
      <c r="BD1792" s="1"/>
      <c r="BE1792" s="1"/>
      <c r="BG1792" s="1"/>
      <c r="BH1792" s="1"/>
    </row>
    <row r="1793" spans="1:194" ht="15" customHeight="1" x14ac:dyDescent="0.25">
      <c r="A1793" s="105">
        <f t="shared" si="1278"/>
        <v>45934</v>
      </c>
      <c r="B1793" s="106">
        <f t="shared" si="1265"/>
        <v>306.57472254471963</v>
      </c>
      <c r="C1793" s="2">
        <f t="shared" si="1279"/>
        <v>226.00807534</v>
      </c>
      <c r="D1793" s="2">
        <f t="shared" si="1280"/>
        <v>43.143291570000031</v>
      </c>
      <c r="E1793" s="106">
        <f t="shared" si="1266"/>
        <v>182.86478376999997</v>
      </c>
      <c r="F1793" s="21">
        <f t="shared" si="1281"/>
        <v>7245.38</v>
      </c>
      <c r="G1793" s="108">
        <f t="shared" si="1282"/>
        <v>7275.81</v>
      </c>
      <c r="H1793" s="109">
        <f t="shared" si="1294"/>
        <v>45895</v>
      </c>
      <c r="I1793" s="109">
        <f t="shared" si="1289"/>
        <v>45926</v>
      </c>
      <c r="J1793" s="110">
        <f t="shared" si="1267"/>
        <v>4.1999177406844002E-3</v>
      </c>
      <c r="K1793" s="117">
        <f t="shared" si="1290"/>
        <v>45955</v>
      </c>
      <c r="L1793" s="178">
        <f t="shared" si="1292"/>
        <v>30</v>
      </c>
      <c r="M1793" s="178">
        <f t="shared" si="1297"/>
        <v>9</v>
      </c>
      <c r="N1793" s="106">
        <f t="shared" si="1268"/>
        <v>1.0012581199999999</v>
      </c>
      <c r="O1793" s="111">
        <f t="shared" si="1296"/>
        <v>1.0041999100000001</v>
      </c>
      <c r="P1793" s="111">
        <f t="shared" si="1283"/>
        <v>1.3639325343367426</v>
      </c>
      <c r="Q1793" s="106">
        <f t="shared" si="1295"/>
        <v>1.3656485199999999</v>
      </c>
      <c r="R1793" s="106">
        <f t="shared" si="1284"/>
        <v>1.30894008</v>
      </c>
      <c r="S1793" s="106">
        <f t="shared" si="1269"/>
        <v>295.83102821</v>
      </c>
      <c r="T1793" s="106">
        <f t="shared" si="1270"/>
        <v>13.328691949099133</v>
      </c>
      <c r="U1793" s="106">
        <f t="shared" si="1271"/>
        <v>66.864237545620497</v>
      </c>
      <c r="V1793" s="106">
        <f t="shared" si="1272"/>
        <v>306.20100483471964</v>
      </c>
      <c r="W1793" s="19">
        <f t="shared" si="1288"/>
        <v>0</v>
      </c>
      <c r="X1793" s="2">
        <f t="shared" si="1273"/>
        <v>0</v>
      </c>
      <c r="Y1793" s="4">
        <f t="shared" si="1274"/>
        <v>0</v>
      </c>
      <c r="Z1793" s="106">
        <f t="shared" si="1298"/>
        <v>0</v>
      </c>
      <c r="AA1793" s="114">
        <f t="shared" si="1285"/>
        <v>0.05</v>
      </c>
      <c r="AB1793" s="112">
        <f t="shared" si="1275"/>
        <v>9</v>
      </c>
      <c r="AC1793" s="178">
        <f t="shared" si="1291"/>
        <v>30</v>
      </c>
      <c r="AD1793" s="11">
        <f t="shared" si="1286"/>
        <v>1.0012204979999999</v>
      </c>
      <c r="AE1793" s="106">
        <f t="shared" si="1299"/>
        <v>0.36106116999999999</v>
      </c>
      <c r="AF1793" s="106">
        <f t="shared" si="1276"/>
        <v>0.37371770999999998</v>
      </c>
      <c r="AG1793" s="106">
        <f t="shared" si="1277"/>
        <v>0</v>
      </c>
      <c r="AH1793" s="115" t="str">
        <f t="shared" si="1293"/>
        <v>A+J=</v>
      </c>
      <c r="AI1793" s="116">
        <f t="shared" si="1287"/>
        <v>45955</v>
      </c>
      <c r="AJ1793" s="10"/>
      <c r="AK1793" s="1"/>
      <c r="AL1793" s="10"/>
      <c r="AM1793" s="1"/>
      <c r="AN1793" s="1"/>
      <c r="AO1793" s="3"/>
      <c r="AP1793" s="3"/>
      <c r="AQ1793" s="4"/>
      <c r="AR1793" s="4"/>
      <c r="AS1793" s="4"/>
      <c r="AT1793" s="4"/>
      <c r="AU1793" s="4"/>
      <c r="AV1793" s="4"/>
      <c r="AW1793" s="1"/>
      <c r="AX1793" s="1"/>
      <c r="AY1793" s="1"/>
      <c r="AZ1793" s="1"/>
      <c r="BA1793" s="1"/>
      <c r="BB1793" s="1"/>
      <c r="BC1793" s="1"/>
      <c r="BD1793" s="1"/>
      <c r="BE1793" s="1"/>
      <c r="BG1793" s="1"/>
      <c r="BH1793" s="1"/>
    </row>
    <row r="1794" spans="1:194" ht="15" customHeight="1" x14ac:dyDescent="0.25">
      <c r="A1794" s="105">
        <f t="shared" si="1278"/>
        <v>45935</v>
      </c>
      <c r="B1794" s="106">
        <f t="shared" si="1265"/>
        <v>306.65121285546297</v>
      </c>
      <c r="C1794" s="2">
        <f t="shared" si="1279"/>
        <v>226.00807534</v>
      </c>
      <c r="D1794" s="2">
        <f t="shared" si="1280"/>
        <v>43.143291570000031</v>
      </c>
      <c r="E1794" s="106">
        <f t="shared" si="1266"/>
        <v>182.86478376999997</v>
      </c>
      <c r="F1794" s="21">
        <f t="shared" si="1281"/>
        <v>7245.38</v>
      </c>
      <c r="G1794" s="108">
        <f t="shared" si="1282"/>
        <v>7275.81</v>
      </c>
      <c r="H1794" s="109">
        <f t="shared" si="1294"/>
        <v>45895</v>
      </c>
      <c r="I1794" s="109">
        <f t="shared" si="1289"/>
        <v>45926</v>
      </c>
      <c r="J1794" s="110">
        <f t="shared" si="1267"/>
        <v>4.1999177406844002E-3</v>
      </c>
      <c r="K1794" s="117">
        <f t="shared" si="1290"/>
        <v>45955</v>
      </c>
      <c r="L1794" s="178">
        <f t="shared" si="1292"/>
        <v>30</v>
      </c>
      <c r="M1794" s="178">
        <f t="shared" si="1297"/>
        <v>10</v>
      </c>
      <c r="N1794" s="106">
        <f t="shared" si="1268"/>
        <v>1.0013980099999999</v>
      </c>
      <c r="O1794" s="111">
        <f t="shared" si="1296"/>
        <v>1.0041999100000001</v>
      </c>
      <c r="P1794" s="111">
        <f t="shared" si="1283"/>
        <v>1.3639325343367426</v>
      </c>
      <c r="Q1794" s="106">
        <f t="shared" si="1295"/>
        <v>1.3658393200000001</v>
      </c>
      <c r="R1794" s="106">
        <f t="shared" si="1284"/>
        <v>1.30894008</v>
      </c>
      <c r="S1794" s="106">
        <f t="shared" si="1269"/>
        <v>295.83102821</v>
      </c>
      <c r="T1794" s="106">
        <f t="shared" si="1270"/>
        <v>13.328691949099133</v>
      </c>
      <c r="U1794" s="106">
        <f t="shared" si="1271"/>
        <v>66.899128146363836</v>
      </c>
      <c r="V1794" s="106">
        <f t="shared" si="1272"/>
        <v>306.23589543546296</v>
      </c>
      <c r="W1794" s="19">
        <f t="shared" si="1288"/>
        <v>0</v>
      </c>
      <c r="X1794" s="2">
        <f t="shared" si="1273"/>
        <v>0</v>
      </c>
      <c r="Y1794" s="4">
        <f t="shared" si="1274"/>
        <v>0</v>
      </c>
      <c r="Z1794" s="106">
        <f t="shared" si="1298"/>
        <v>0</v>
      </c>
      <c r="AA1794" s="114">
        <f t="shared" si="1285"/>
        <v>0.05</v>
      </c>
      <c r="AB1794" s="112">
        <f t="shared" si="1275"/>
        <v>10</v>
      </c>
      <c r="AC1794" s="178">
        <f t="shared" si="1291"/>
        <v>30</v>
      </c>
      <c r="AD1794" s="11">
        <f t="shared" si="1286"/>
        <v>1.0013562009999999</v>
      </c>
      <c r="AE1794" s="106">
        <f t="shared" si="1299"/>
        <v>0.40120633</v>
      </c>
      <c r="AF1794" s="106">
        <f t="shared" si="1276"/>
        <v>0.41531741999999999</v>
      </c>
      <c r="AG1794" s="106">
        <f t="shared" si="1277"/>
        <v>0</v>
      </c>
      <c r="AH1794" s="115" t="str">
        <f t="shared" si="1293"/>
        <v>A+J=</v>
      </c>
      <c r="AI1794" s="116">
        <f t="shared" si="1287"/>
        <v>45955</v>
      </c>
      <c r="AJ1794" s="10"/>
      <c r="AK1794" s="1"/>
      <c r="AL1794" s="10"/>
      <c r="AM1794" s="1"/>
      <c r="AN1794" s="1"/>
      <c r="AO1794" s="3"/>
      <c r="AP1794" s="3"/>
      <c r="AQ1794" s="4"/>
      <c r="AR1794" s="4"/>
      <c r="AS1794" s="4"/>
      <c r="AT1794" s="4"/>
      <c r="AU1794" s="4"/>
      <c r="AV1794" s="4"/>
      <c r="AW1794" s="1"/>
      <c r="AX1794" s="1"/>
      <c r="AY1794" s="1"/>
      <c r="AZ1794" s="1"/>
      <c r="BA1794" s="1"/>
      <c r="BB1794" s="1"/>
      <c r="BC1794" s="1"/>
      <c r="BD1794" s="1"/>
      <c r="BE1794" s="1"/>
      <c r="BG1794" s="1"/>
      <c r="BH1794" s="1"/>
    </row>
    <row r="1795" spans="1:194" ht="15" customHeight="1" x14ac:dyDescent="0.25">
      <c r="A1795" s="105">
        <f t="shared" si="1278"/>
        <v>45936</v>
      </c>
      <c r="B1795" s="106">
        <f t="shared" si="1265"/>
        <v>306.72772365214979</v>
      </c>
      <c r="C1795" s="2">
        <f t="shared" si="1279"/>
        <v>226.00807534</v>
      </c>
      <c r="D1795" s="2">
        <f t="shared" si="1280"/>
        <v>43.143291570000031</v>
      </c>
      <c r="E1795" s="106">
        <f t="shared" si="1266"/>
        <v>182.86478376999997</v>
      </c>
      <c r="F1795" s="21">
        <f t="shared" si="1281"/>
        <v>7245.38</v>
      </c>
      <c r="G1795" s="108">
        <f t="shared" si="1282"/>
        <v>7275.81</v>
      </c>
      <c r="H1795" s="109">
        <f t="shared" si="1294"/>
        <v>45895</v>
      </c>
      <c r="I1795" s="109">
        <f t="shared" si="1289"/>
        <v>45926</v>
      </c>
      <c r="J1795" s="110">
        <f t="shared" si="1267"/>
        <v>4.1999177406844002E-3</v>
      </c>
      <c r="K1795" s="117">
        <f t="shared" si="1290"/>
        <v>45955</v>
      </c>
      <c r="L1795" s="178">
        <f t="shared" si="1292"/>
        <v>30</v>
      </c>
      <c r="M1795" s="178">
        <f t="shared" si="1297"/>
        <v>11</v>
      </c>
      <c r="N1795" s="106">
        <f t="shared" si="1268"/>
        <v>1.0015379200000001</v>
      </c>
      <c r="O1795" s="111">
        <f t="shared" si="1296"/>
        <v>1.0041999100000001</v>
      </c>
      <c r="P1795" s="111">
        <f t="shared" si="1283"/>
        <v>1.3639325343367426</v>
      </c>
      <c r="Q1795" s="106">
        <f t="shared" si="1295"/>
        <v>1.3660301500000001</v>
      </c>
      <c r="R1795" s="106">
        <f t="shared" si="1284"/>
        <v>1.30894008</v>
      </c>
      <c r="S1795" s="106">
        <f t="shared" si="1269"/>
        <v>295.83102821</v>
      </c>
      <c r="T1795" s="106">
        <f t="shared" si="1270"/>
        <v>13.328691949099133</v>
      </c>
      <c r="U1795" s="106">
        <f t="shared" si="1271"/>
        <v>66.934024233050664</v>
      </c>
      <c r="V1795" s="106">
        <f t="shared" si="1272"/>
        <v>306.27079152214981</v>
      </c>
      <c r="W1795" s="19">
        <f t="shared" si="1288"/>
        <v>0</v>
      </c>
      <c r="X1795" s="2">
        <f t="shared" si="1273"/>
        <v>0</v>
      </c>
      <c r="Y1795" s="4">
        <f t="shared" si="1274"/>
        <v>0</v>
      </c>
      <c r="Z1795" s="106">
        <f t="shared" si="1298"/>
        <v>0</v>
      </c>
      <c r="AA1795" s="114">
        <f t="shared" si="1285"/>
        <v>0.05</v>
      </c>
      <c r="AB1795" s="112">
        <f t="shared" si="1275"/>
        <v>11</v>
      </c>
      <c r="AC1795" s="178">
        <f t="shared" si="1291"/>
        <v>30</v>
      </c>
      <c r="AD1795" s="11">
        <f t="shared" si="1286"/>
        <v>1.001491922</v>
      </c>
      <c r="AE1795" s="106">
        <f t="shared" si="1299"/>
        <v>0.44135680999999999</v>
      </c>
      <c r="AF1795" s="106">
        <f t="shared" si="1276"/>
        <v>0.45693212999999999</v>
      </c>
      <c r="AG1795" s="106">
        <f t="shared" si="1277"/>
        <v>0</v>
      </c>
      <c r="AH1795" s="115" t="str">
        <f t="shared" si="1293"/>
        <v>A+J=</v>
      </c>
      <c r="AI1795" s="116">
        <f t="shared" si="1287"/>
        <v>45955</v>
      </c>
      <c r="AJ1795" s="10"/>
      <c r="AK1795" s="1"/>
      <c r="AL1795" s="10"/>
      <c r="AM1795" s="1"/>
      <c r="AN1795" s="1"/>
      <c r="AO1795" s="3"/>
      <c r="AP1795" s="3"/>
      <c r="AQ1795" s="4"/>
      <c r="AR1795" s="4"/>
      <c r="AS1795" s="4"/>
      <c r="AT1795" s="4"/>
      <c r="AU1795" s="4"/>
      <c r="AV1795" s="4"/>
      <c r="AW1795" s="1"/>
      <c r="AX1795" s="1"/>
      <c r="AY1795" s="1"/>
      <c r="AZ1795" s="1"/>
      <c r="BA1795" s="1"/>
      <c r="BB1795" s="1"/>
      <c r="BC1795" s="1"/>
      <c r="BD1795" s="1"/>
      <c r="BE1795" s="1"/>
      <c r="BG1795" s="1"/>
      <c r="BH1795" s="1"/>
    </row>
    <row r="1796" spans="1:194" ht="15" customHeight="1" x14ac:dyDescent="0.25">
      <c r="A1796" s="105">
        <f t="shared" si="1278"/>
        <v>45937</v>
      </c>
      <c r="B1796" s="106">
        <f t="shared" si="1265"/>
        <v>306.80425339613225</v>
      </c>
      <c r="C1796" s="2">
        <f t="shared" si="1279"/>
        <v>226.00807534</v>
      </c>
      <c r="D1796" s="2">
        <f t="shared" si="1280"/>
        <v>43.143291570000031</v>
      </c>
      <c r="E1796" s="106">
        <f t="shared" si="1266"/>
        <v>182.86478376999997</v>
      </c>
      <c r="F1796" s="21">
        <f t="shared" si="1281"/>
        <v>7245.38</v>
      </c>
      <c r="G1796" s="108">
        <f t="shared" si="1282"/>
        <v>7275.81</v>
      </c>
      <c r="H1796" s="109">
        <f t="shared" si="1294"/>
        <v>45895</v>
      </c>
      <c r="I1796" s="109">
        <f t="shared" si="1289"/>
        <v>45926</v>
      </c>
      <c r="J1796" s="110">
        <f t="shared" si="1267"/>
        <v>4.1999177406844002E-3</v>
      </c>
      <c r="K1796" s="117">
        <f t="shared" si="1290"/>
        <v>45955</v>
      </c>
      <c r="L1796" s="178">
        <f t="shared" si="1292"/>
        <v>30</v>
      </c>
      <c r="M1796" s="178">
        <f t="shared" si="1297"/>
        <v>12</v>
      </c>
      <c r="N1796" s="106">
        <f t="shared" si="1268"/>
        <v>1.0016778500000001</v>
      </c>
      <c r="O1796" s="111">
        <f t="shared" si="1296"/>
        <v>1.0041999100000001</v>
      </c>
      <c r="P1796" s="111">
        <f t="shared" si="1283"/>
        <v>1.3639325343367426</v>
      </c>
      <c r="Q1796" s="106">
        <f t="shared" si="1295"/>
        <v>1.3662209999999999</v>
      </c>
      <c r="R1796" s="106">
        <f t="shared" si="1284"/>
        <v>1.30894008</v>
      </c>
      <c r="S1796" s="106">
        <f t="shared" si="1269"/>
        <v>295.83102821</v>
      </c>
      <c r="T1796" s="106">
        <f t="shared" si="1270"/>
        <v>13.328691949099133</v>
      </c>
      <c r="U1796" s="106">
        <f t="shared" si="1271"/>
        <v>66.968923977033143</v>
      </c>
      <c r="V1796" s="106">
        <f t="shared" si="1272"/>
        <v>306.30569126613227</v>
      </c>
      <c r="W1796" s="19">
        <f t="shared" si="1288"/>
        <v>0</v>
      </c>
      <c r="X1796" s="2">
        <f t="shared" si="1273"/>
        <v>0</v>
      </c>
      <c r="Y1796" s="4">
        <f t="shared" si="1274"/>
        <v>0</v>
      </c>
      <c r="Z1796" s="106">
        <f t="shared" si="1298"/>
        <v>0</v>
      </c>
      <c r="AA1796" s="114">
        <f t="shared" si="1285"/>
        <v>0.05</v>
      </c>
      <c r="AB1796" s="112">
        <f t="shared" si="1275"/>
        <v>12</v>
      </c>
      <c r="AC1796" s="178">
        <f t="shared" si="1291"/>
        <v>30</v>
      </c>
      <c r="AD1796" s="11">
        <f t="shared" si="1286"/>
        <v>1.001627662</v>
      </c>
      <c r="AE1796" s="106">
        <f t="shared" si="1299"/>
        <v>0.48151292000000001</v>
      </c>
      <c r="AF1796" s="106">
        <f t="shared" si="1276"/>
        <v>0.49856212999999999</v>
      </c>
      <c r="AG1796" s="106">
        <f t="shared" si="1277"/>
        <v>0</v>
      </c>
      <c r="AH1796" s="115" t="str">
        <f t="shared" si="1293"/>
        <v>A+J=</v>
      </c>
      <c r="AI1796" s="116">
        <f t="shared" si="1287"/>
        <v>45955</v>
      </c>
      <c r="AJ1796" s="10"/>
      <c r="AK1796" s="1"/>
      <c r="AL1796" s="10"/>
      <c r="AM1796" s="1"/>
      <c r="AN1796" s="1"/>
      <c r="AO1796" s="3"/>
      <c r="AP1796" s="3"/>
      <c r="AQ1796" s="4"/>
      <c r="AR1796" s="4"/>
      <c r="AS1796" s="4"/>
      <c r="AT1796" s="4"/>
      <c r="AU1796" s="4"/>
      <c r="AV1796" s="4"/>
      <c r="AW1796" s="1"/>
      <c r="AX1796" s="1"/>
      <c r="AY1796" s="1"/>
      <c r="AZ1796" s="1"/>
      <c r="BA1796" s="1"/>
      <c r="BB1796" s="1"/>
      <c r="BC1796" s="1"/>
      <c r="BD1796" s="1"/>
      <c r="BE1796" s="1"/>
      <c r="BG1796" s="1"/>
      <c r="BH1796" s="1"/>
    </row>
    <row r="1797" spans="1:194" ht="15" customHeight="1" x14ac:dyDescent="0.25">
      <c r="A1797" s="105">
        <f t="shared" si="1278"/>
        <v>45938</v>
      </c>
      <c r="B1797" s="106">
        <f t="shared" si="1265"/>
        <v>306.88080545470615</v>
      </c>
      <c r="C1797" s="2">
        <f t="shared" si="1279"/>
        <v>226.00807534</v>
      </c>
      <c r="D1797" s="2">
        <f t="shared" si="1280"/>
        <v>43.143291570000031</v>
      </c>
      <c r="E1797" s="106">
        <f t="shared" si="1266"/>
        <v>182.86478376999997</v>
      </c>
      <c r="F1797" s="21">
        <f t="shared" si="1281"/>
        <v>7245.38</v>
      </c>
      <c r="G1797" s="108">
        <f t="shared" si="1282"/>
        <v>7275.81</v>
      </c>
      <c r="H1797" s="109">
        <f t="shared" si="1294"/>
        <v>45895</v>
      </c>
      <c r="I1797" s="109">
        <f t="shared" si="1289"/>
        <v>45926</v>
      </c>
      <c r="J1797" s="110">
        <f t="shared" si="1267"/>
        <v>4.1999177406844002E-3</v>
      </c>
      <c r="K1797" s="117">
        <f t="shared" si="1290"/>
        <v>45955</v>
      </c>
      <c r="L1797" s="178">
        <f t="shared" si="1292"/>
        <v>30</v>
      </c>
      <c r="M1797" s="178">
        <f t="shared" si="1297"/>
        <v>13</v>
      </c>
      <c r="N1797" s="106">
        <f t="shared" si="1268"/>
        <v>1.0018178</v>
      </c>
      <c r="O1797" s="111">
        <f t="shared" si="1296"/>
        <v>1.0041999100000001</v>
      </c>
      <c r="P1797" s="111">
        <f t="shared" si="1283"/>
        <v>1.3639325343367426</v>
      </c>
      <c r="Q1797" s="106">
        <f t="shared" si="1295"/>
        <v>1.36641189</v>
      </c>
      <c r="R1797" s="106">
        <f t="shared" si="1284"/>
        <v>1.30894008</v>
      </c>
      <c r="S1797" s="106">
        <f t="shared" si="1269"/>
        <v>295.83102821</v>
      </c>
      <c r="T1797" s="106">
        <f t="shared" si="1270"/>
        <v>13.328691949099133</v>
      </c>
      <c r="U1797" s="106">
        <f t="shared" si="1271"/>
        <v>67.003831035607007</v>
      </c>
      <c r="V1797" s="106">
        <f t="shared" si="1272"/>
        <v>306.34059832470615</v>
      </c>
      <c r="W1797" s="19">
        <f t="shared" si="1288"/>
        <v>0</v>
      </c>
      <c r="X1797" s="2">
        <f t="shared" si="1273"/>
        <v>0</v>
      </c>
      <c r="Y1797" s="4">
        <f t="shared" si="1274"/>
        <v>0</v>
      </c>
      <c r="Z1797" s="106">
        <f t="shared" si="1298"/>
        <v>0</v>
      </c>
      <c r="AA1797" s="114">
        <f t="shared" si="1285"/>
        <v>0.05</v>
      </c>
      <c r="AB1797" s="112">
        <f t="shared" si="1275"/>
        <v>13</v>
      </c>
      <c r="AC1797" s="178">
        <f t="shared" si="1291"/>
        <v>30</v>
      </c>
      <c r="AD1797" s="11">
        <f t="shared" si="1286"/>
        <v>1.0017634200000001</v>
      </c>
      <c r="AE1797" s="106">
        <f t="shared" si="1299"/>
        <v>0.52167434999999995</v>
      </c>
      <c r="AF1797" s="106">
        <f t="shared" si="1276"/>
        <v>0.54020712999999998</v>
      </c>
      <c r="AG1797" s="106">
        <f t="shared" si="1277"/>
        <v>0</v>
      </c>
      <c r="AH1797" s="115" t="str">
        <f t="shared" si="1293"/>
        <v>A+J=</v>
      </c>
      <c r="AI1797" s="116">
        <f t="shared" si="1287"/>
        <v>45955</v>
      </c>
      <c r="AJ1797" s="10"/>
      <c r="AK1797" s="1"/>
      <c r="AL1797" s="10"/>
      <c r="AM1797" s="1"/>
      <c r="AN1797" s="1"/>
      <c r="AO1797" s="3"/>
      <c r="AP1797" s="3"/>
      <c r="AQ1797" s="4"/>
      <c r="AR1797" s="4"/>
      <c r="AS1797" s="4"/>
      <c r="AT1797" s="4"/>
      <c r="AU1797" s="4"/>
      <c r="AV1797" s="4"/>
      <c r="AW1797" s="1"/>
      <c r="AX1797" s="1"/>
      <c r="AY1797" s="1"/>
      <c r="AZ1797" s="1"/>
      <c r="BA1797" s="1"/>
      <c r="BB1797" s="1"/>
      <c r="BC1797" s="1"/>
      <c r="BD1797" s="1"/>
      <c r="BE1797" s="1"/>
      <c r="BG1797" s="1"/>
      <c r="BH1797" s="1"/>
    </row>
    <row r="1798" spans="1:194" ht="15" customHeight="1" x14ac:dyDescent="0.25">
      <c r="A1798" s="105">
        <f t="shared" si="1278"/>
        <v>45939</v>
      </c>
      <c r="B1798" s="106">
        <f t="shared" si="1265"/>
        <v>306.95737618057564</v>
      </c>
      <c r="C1798" s="2">
        <f t="shared" si="1279"/>
        <v>226.00807534</v>
      </c>
      <c r="D1798" s="2">
        <f t="shared" si="1280"/>
        <v>43.143291570000031</v>
      </c>
      <c r="E1798" s="106">
        <f t="shared" si="1266"/>
        <v>182.86478376999997</v>
      </c>
      <c r="F1798" s="21">
        <f t="shared" si="1281"/>
        <v>7245.38</v>
      </c>
      <c r="G1798" s="108">
        <f t="shared" si="1282"/>
        <v>7275.81</v>
      </c>
      <c r="H1798" s="109">
        <f t="shared" si="1294"/>
        <v>45895</v>
      </c>
      <c r="I1798" s="109">
        <f t="shared" si="1289"/>
        <v>45926</v>
      </c>
      <c r="J1798" s="110">
        <f t="shared" si="1267"/>
        <v>4.1999177406844002E-3</v>
      </c>
      <c r="K1798" s="117">
        <f t="shared" si="1290"/>
        <v>45955</v>
      </c>
      <c r="L1798" s="178">
        <f t="shared" si="1292"/>
        <v>30</v>
      </c>
      <c r="M1798" s="178">
        <f t="shared" si="1297"/>
        <v>14</v>
      </c>
      <c r="N1798" s="106">
        <f t="shared" si="1268"/>
        <v>1.00195777</v>
      </c>
      <c r="O1798" s="111">
        <f t="shared" si="1296"/>
        <v>1.0041999100000001</v>
      </c>
      <c r="P1798" s="111">
        <f t="shared" si="1283"/>
        <v>1.3639325343367426</v>
      </c>
      <c r="Q1798" s="106">
        <f t="shared" si="1295"/>
        <v>1.3666027999999999</v>
      </c>
      <c r="R1798" s="106">
        <f t="shared" si="1284"/>
        <v>1.30894008</v>
      </c>
      <c r="S1798" s="106">
        <f t="shared" si="1269"/>
        <v>295.83102821</v>
      </c>
      <c r="T1798" s="106">
        <f t="shared" si="1270"/>
        <v>13.328691949099133</v>
      </c>
      <c r="U1798" s="106">
        <f t="shared" si="1271"/>
        <v>67.038741751476522</v>
      </c>
      <c r="V1798" s="106">
        <f t="shared" si="1272"/>
        <v>306.37550904057565</v>
      </c>
      <c r="W1798" s="19">
        <f t="shared" si="1288"/>
        <v>0</v>
      </c>
      <c r="X1798" s="2">
        <f t="shared" si="1273"/>
        <v>0</v>
      </c>
      <c r="Y1798" s="4">
        <f t="shared" si="1274"/>
        <v>0</v>
      </c>
      <c r="Z1798" s="106">
        <f t="shared" si="1298"/>
        <v>0</v>
      </c>
      <c r="AA1798" s="114">
        <f t="shared" si="1285"/>
        <v>0.05</v>
      </c>
      <c r="AB1798" s="112">
        <f t="shared" si="1275"/>
        <v>14</v>
      </c>
      <c r="AC1798" s="178">
        <f t="shared" si="1291"/>
        <v>30</v>
      </c>
      <c r="AD1798" s="11">
        <f t="shared" si="1286"/>
        <v>1.0018991960000001</v>
      </c>
      <c r="AE1798" s="106">
        <f t="shared" si="1299"/>
        <v>0.56184109999999998</v>
      </c>
      <c r="AF1798" s="106">
        <f t="shared" si="1276"/>
        <v>0.58186713999999995</v>
      </c>
      <c r="AG1798" s="106">
        <f t="shared" si="1277"/>
        <v>0</v>
      </c>
      <c r="AH1798" s="115" t="str">
        <f t="shared" si="1293"/>
        <v>A+J=</v>
      </c>
      <c r="AI1798" s="116">
        <f t="shared" si="1287"/>
        <v>45955</v>
      </c>
      <c r="AJ1798" s="10"/>
      <c r="AK1798" s="1"/>
      <c r="AL1798" s="10"/>
      <c r="AM1798" s="1"/>
      <c r="AN1798" s="1"/>
      <c r="AO1798" s="3"/>
      <c r="AP1798" s="3"/>
      <c r="AQ1798" s="4"/>
      <c r="AR1798" s="4"/>
      <c r="AS1798" s="4"/>
      <c r="AT1798" s="4"/>
      <c r="AU1798" s="4"/>
      <c r="AV1798" s="4"/>
      <c r="AW1798" s="1"/>
      <c r="AX1798" s="1"/>
      <c r="AY1798" s="1"/>
      <c r="AZ1798" s="1"/>
      <c r="BA1798" s="1"/>
      <c r="BB1798" s="1"/>
      <c r="BC1798" s="1"/>
      <c r="BD1798" s="1"/>
      <c r="BE1798" s="1"/>
      <c r="BG1798" s="1"/>
      <c r="BH1798" s="1"/>
    </row>
    <row r="1799" spans="1:194" ht="15" customHeight="1" x14ac:dyDescent="0.25">
      <c r="A1799" s="105">
        <f t="shared" si="1278"/>
        <v>45940</v>
      </c>
      <c r="B1799" s="106">
        <f t="shared" si="1265"/>
        <v>307.03396403509305</v>
      </c>
      <c r="C1799" s="2">
        <f t="shared" si="1279"/>
        <v>226.00807534</v>
      </c>
      <c r="D1799" s="2">
        <f t="shared" si="1280"/>
        <v>43.143291570000031</v>
      </c>
      <c r="E1799" s="106">
        <f t="shared" si="1266"/>
        <v>182.86478376999997</v>
      </c>
      <c r="F1799" s="21">
        <f t="shared" si="1281"/>
        <v>7245.38</v>
      </c>
      <c r="G1799" s="108">
        <f t="shared" si="1282"/>
        <v>7275.81</v>
      </c>
      <c r="H1799" s="109">
        <f t="shared" si="1294"/>
        <v>45895</v>
      </c>
      <c r="I1799" s="109">
        <f t="shared" si="1289"/>
        <v>45926</v>
      </c>
      <c r="J1799" s="110">
        <f t="shared" si="1267"/>
        <v>4.1999177406844002E-3</v>
      </c>
      <c r="K1799" s="117">
        <f t="shared" si="1290"/>
        <v>45955</v>
      </c>
      <c r="L1799" s="178">
        <f t="shared" si="1292"/>
        <v>30</v>
      </c>
      <c r="M1799" s="178">
        <f t="shared" si="1297"/>
        <v>15</v>
      </c>
      <c r="N1799" s="106">
        <f t="shared" si="1268"/>
        <v>1.0020977499999999</v>
      </c>
      <c r="O1799" s="111">
        <f t="shared" si="1296"/>
        <v>1.0041999100000001</v>
      </c>
      <c r="P1799" s="111">
        <f t="shared" si="1283"/>
        <v>1.3639325343367426</v>
      </c>
      <c r="Q1799" s="106">
        <f t="shared" si="1295"/>
        <v>1.36679372</v>
      </c>
      <c r="R1799" s="106">
        <f t="shared" si="1284"/>
        <v>1.30894008</v>
      </c>
      <c r="S1799" s="106">
        <f t="shared" si="1269"/>
        <v>295.83102821</v>
      </c>
      <c r="T1799" s="106">
        <f t="shared" si="1270"/>
        <v>13.328691949099133</v>
      </c>
      <c r="U1799" s="106">
        <f t="shared" si="1271"/>
        <v>67.073654295993919</v>
      </c>
      <c r="V1799" s="106">
        <f t="shared" si="1272"/>
        <v>306.41042158509305</v>
      </c>
      <c r="W1799" s="19">
        <f t="shared" si="1288"/>
        <v>0</v>
      </c>
      <c r="X1799" s="2">
        <f t="shared" si="1273"/>
        <v>0</v>
      </c>
      <c r="Y1799" s="4">
        <f t="shared" si="1274"/>
        <v>0</v>
      </c>
      <c r="Z1799" s="106">
        <f t="shared" si="1298"/>
        <v>0</v>
      </c>
      <c r="AA1799" s="114">
        <f t="shared" si="1285"/>
        <v>0.05</v>
      </c>
      <c r="AB1799" s="112">
        <f t="shared" si="1275"/>
        <v>15</v>
      </c>
      <c r="AC1799" s="178">
        <f t="shared" si="1291"/>
        <v>30</v>
      </c>
      <c r="AD1799" s="11">
        <f t="shared" si="1286"/>
        <v>1.0020349909999999</v>
      </c>
      <c r="AE1799" s="106">
        <f t="shared" si="1299"/>
        <v>0.60201347000000005</v>
      </c>
      <c r="AF1799" s="106">
        <f t="shared" si="1276"/>
        <v>0.62354244999999997</v>
      </c>
      <c r="AG1799" s="106">
        <f t="shared" si="1277"/>
        <v>0</v>
      </c>
      <c r="AH1799" s="115" t="str">
        <f t="shared" si="1293"/>
        <v>A+J=</v>
      </c>
      <c r="AI1799" s="116">
        <f t="shared" si="1287"/>
        <v>45955</v>
      </c>
      <c r="AJ1799" s="10"/>
      <c r="AK1799" s="1"/>
      <c r="AL1799" s="10"/>
      <c r="AM1799" s="1"/>
      <c r="AN1799" s="1"/>
      <c r="AO1799" s="3"/>
      <c r="AP1799" s="3"/>
      <c r="AQ1799" s="4"/>
      <c r="AR1799" s="4"/>
      <c r="AS1799" s="4"/>
      <c r="AT1799" s="4"/>
      <c r="AU1799" s="4"/>
      <c r="AV1799" s="4"/>
      <c r="AW1799" s="1"/>
      <c r="AX1799" s="1"/>
      <c r="AY1799" s="1"/>
      <c r="AZ1799" s="1"/>
      <c r="BA1799" s="1"/>
      <c r="BB1799" s="1"/>
      <c r="BC1799" s="1"/>
      <c r="BD1799" s="1"/>
      <c r="BE1799" s="1"/>
      <c r="BG1799" s="1"/>
      <c r="BH1799" s="1"/>
    </row>
    <row r="1800" spans="1:194" ht="15" customHeight="1" x14ac:dyDescent="0.25">
      <c r="A1800" s="105">
        <f t="shared" si="1278"/>
        <v>45941</v>
      </c>
      <c r="B1800" s="106">
        <f t="shared" si="1265"/>
        <v>307.11057451420174</v>
      </c>
      <c r="C1800" s="2">
        <f t="shared" si="1279"/>
        <v>226.00807534</v>
      </c>
      <c r="D1800" s="2">
        <f t="shared" si="1280"/>
        <v>43.143291570000031</v>
      </c>
      <c r="E1800" s="106">
        <f t="shared" si="1266"/>
        <v>182.86478376999997</v>
      </c>
      <c r="F1800" s="21">
        <f t="shared" si="1281"/>
        <v>7245.38</v>
      </c>
      <c r="G1800" s="108">
        <f t="shared" si="1282"/>
        <v>7275.81</v>
      </c>
      <c r="H1800" s="109">
        <f t="shared" si="1294"/>
        <v>45895</v>
      </c>
      <c r="I1800" s="109">
        <f t="shared" si="1289"/>
        <v>45926</v>
      </c>
      <c r="J1800" s="110">
        <f t="shared" si="1267"/>
        <v>4.1999177406844002E-3</v>
      </c>
      <c r="K1800" s="117">
        <f t="shared" si="1290"/>
        <v>45955</v>
      </c>
      <c r="L1800" s="178">
        <f t="shared" si="1292"/>
        <v>30</v>
      </c>
      <c r="M1800" s="178">
        <f t="shared" si="1297"/>
        <v>16</v>
      </c>
      <c r="N1800" s="106">
        <f t="shared" si="1268"/>
        <v>1.0022377600000001</v>
      </c>
      <c r="O1800" s="111">
        <f t="shared" si="1296"/>
        <v>1.0041999100000001</v>
      </c>
      <c r="P1800" s="111">
        <f t="shared" si="1283"/>
        <v>1.3639325343367426</v>
      </c>
      <c r="Q1800" s="106">
        <f t="shared" si="1295"/>
        <v>1.3669846800000001</v>
      </c>
      <c r="R1800" s="106">
        <f t="shared" si="1284"/>
        <v>1.30894008</v>
      </c>
      <c r="S1800" s="106">
        <f t="shared" si="1269"/>
        <v>295.83102821</v>
      </c>
      <c r="T1800" s="106">
        <f t="shared" si="1270"/>
        <v>13.328691949099133</v>
      </c>
      <c r="U1800" s="106">
        <f t="shared" si="1271"/>
        <v>67.108574155102644</v>
      </c>
      <c r="V1800" s="106">
        <f t="shared" si="1272"/>
        <v>306.44534144420174</v>
      </c>
      <c r="W1800" s="19">
        <f t="shared" si="1288"/>
        <v>0</v>
      </c>
      <c r="X1800" s="2">
        <f t="shared" si="1273"/>
        <v>0</v>
      </c>
      <c r="Y1800" s="4">
        <f t="shared" si="1274"/>
        <v>0</v>
      </c>
      <c r="Z1800" s="106">
        <f t="shared" si="1298"/>
        <v>0</v>
      </c>
      <c r="AA1800" s="114">
        <f t="shared" si="1285"/>
        <v>0.05</v>
      </c>
      <c r="AB1800" s="112">
        <f t="shared" si="1275"/>
        <v>16</v>
      </c>
      <c r="AC1800" s="178">
        <f t="shared" si="1291"/>
        <v>30</v>
      </c>
      <c r="AD1800" s="11">
        <f t="shared" si="1286"/>
        <v>1.002170805</v>
      </c>
      <c r="AE1800" s="106">
        <f t="shared" si="1299"/>
        <v>0.64219146999999999</v>
      </c>
      <c r="AF1800" s="106">
        <f t="shared" si="1276"/>
        <v>0.66523306999999998</v>
      </c>
      <c r="AG1800" s="106">
        <f t="shared" si="1277"/>
        <v>0</v>
      </c>
      <c r="AH1800" s="115" t="str">
        <f t="shared" si="1293"/>
        <v>A+J=</v>
      </c>
      <c r="AI1800" s="116">
        <f t="shared" si="1287"/>
        <v>45955</v>
      </c>
      <c r="AJ1800" s="10"/>
      <c r="AK1800" s="1"/>
      <c r="AL1800" s="10"/>
      <c r="AM1800" s="1"/>
      <c r="AN1800" s="1"/>
      <c r="AO1800" s="3"/>
      <c r="AP1800" s="3"/>
      <c r="AQ1800" s="4"/>
      <c r="AR1800" s="4"/>
      <c r="AS1800" s="4"/>
      <c r="AT1800" s="4"/>
      <c r="AU1800" s="4"/>
      <c r="AV1800" s="4"/>
      <c r="AW1800" s="1"/>
      <c r="AX1800" s="1"/>
      <c r="AY1800" s="1"/>
      <c r="AZ1800" s="1"/>
      <c r="BA1800" s="1"/>
      <c r="BB1800" s="1"/>
      <c r="BC1800" s="1"/>
      <c r="BD1800" s="1"/>
      <c r="BE1800" s="1"/>
      <c r="BG1800" s="1"/>
      <c r="BH1800" s="1"/>
    </row>
    <row r="1801" spans="1:194" ht="15" customHeight="1" x14ac:dyDescent="0.25">
      <c r="A1801" s="105">
        <f t="shared" si="1278"/>
        <v>45942</v>
      </c>
      <c r="B1801" s="106">
        <f t="shared" si="1265"/>
        <v>307.18720519925398</v>
      </c>
      <c r="C1801" s="2">
        <f t="shared" si="1279"/>
        <v>226.00807534</v>
      </c>
      <c r="D1801" s="2">
        <f t="shared" si="1280"/>
        <v>43.143291570000031</v>
      </c>
      <c r="E1801" s="106">
        <f t="shared" si="1266"/>
        <v>182.86478376999997</v>
      </c>
      <c r="F1801" s="21">
        <f t="shared" si="1281"/>
        <v>7245.38</v>
      </c>
      <c r="G1801" s="108">
        <f t="shared" si="1282"/>
        <v>7275.81</v>
      </c>
      <c r="H1801" s="109">
        <f t="shared" si="1294"/>
        <v>45895</v>
      </c>
      <c r="I1801" s="109">
        <f t="shared" si="1289"/>
        <v>45926</v>
      </c>
      <c r="J1801" s="110">
        <f t="shared" si="1267"/>
        <v>4.1999177406844002E-3</v>
      </c>
      <c r="K1801" s="117">
        <f t="shared" si="1290"/>
        <v>45955</v>
      </c>
      <c r="L1801" s="178">
        <f t="shared" si="1292"/>
        <v>30</v>
      </c>
      <c r="M1801" s="178">
        <f t="shared" si="1297"/>
        <v>17</v>
      </c>
      <c r="N1801" s="106">
        <f t="shared" si="1268"/>
        <v>1.0023777899999999</v>
      </c>
      <c r="O1801" s="111">
        <f t="shared" si="1296"/>
        <v>1.0041999100000001</v>
      </c>
      <c r="P1801" s="111">
        <f t="shared" si="1283"/>
        <v>1.3639325343367426</v>
      </c>
      <c r="Q1801" s="106">
        <f t="shared" si="1295"/>
        <v>1.36717567</v>
      </c>
      <c r="R1801" s="106">
        <f t="shared" si="1284"/>
        <v>1.30894008</v>
      </c>
      <c r="S1801" s="106">
        <f t="shared" si="1269"/>
        <v>295.83102821</v>
      </c>
      <c r="T1801" s="106">
        <f t="shared" si="1270"/>
        <v>13.328691949099133</v>
      </c>
      <c r="U1801" s="106">
        <f t="shared" si="1271"/>
        <v>67.14349950015486</v>
      </c>
      <c r="V1801" s="106">
        <f t="shared" si="1272"/>
        <v>306.48026678925396</v>
      </c>
      <c r="W1801" s="19">
        <f t="shared" si="1288"/>
        <v>0</v>
      </c>
      <c r="X1801" s="2">
        <f t="shared" si="1273"/>
        <v>0</v>
      </c>
      <c r="Y1801" s="4">
        <f t="shared" si="1274"/>
        <v>0</v>
      </c>
      <c r="Z1801" s="106">
        <f t="shared" si="1298"/>
        <v>0</v>
      </c>
      <c r="AA1801" s="114">
        <f t="shared" si="1285"/>
        <v>0.05</v>
      </c>
      <c r="AB1801" s="112">
        <f t="shared" si="1275"/>
        <v>17</v>
      </c>
      <c r="AC1801" s="178">
        <f t="shared" si="1291"/>
        <v>30</v>
      </c>
      <c r="AD1801" s="11">
        <f t="shared" si="1286"/>
        <v>1.0023066359999999</v>
      </c>
      <c r="AE1801" s="106">
        <f t="shared" si="1299"/>
        <v>0.68237448999999994</v>
      </c>
      <c r="AF1801" s="106">
        <f t="shared" si="1276"/>
        <v>0.70693841000000002</v>
      </c>
      <c r="AG1801" s="106">
        <f t="shared" si="1277"/>
        <v>0</v>
      </c>
      <c r="AH1801" s="115" t="str">
        <f t="shared" si="1293"/>
        <v>A+J=</v>
      </c>
      <c r="AI1801" s="116">
        <f t="shared" si="1287"/>
        <v>45955</v>
      </c>
      <c r="AJ1801" s="10"/>
      <c r="AK1801" s="1"/>
      <c r="AL1801" s="10"/>
      <c r="AM1801" s="1"/>
      <c r="AN1801" s="1"/>
      <c r="AO1801" s="3"/>
      <c r="AP1801" s="3"/>
      <c r="AQ1801" s="4"/>
      <c r="AR1801" s="4"/>
      <c r="AS1801" s="4"/>
      <c r="AT1801" s="4"/>
      <c r="AU1801" s="4"/>
      <c r="AV1801" s="4"/>
      <c r="AW1801" s="1"/>
      <c r="AX1801" s="1"/>
      <c r="AY1801" s="1"/>
      <c r="AZ1801" s="1"/>
      <c r="BA1801" s="1"/>
      <c r="BB1801" s="1"/>
      <c r="BC1801" s="1"/>
      <c r="BD1801" s="1"/>
      <c r="BE1801" s="1"/>
      <c r="BG1801" s="1"/>
      <c r="BH1801" s="1"/>
    </row>
    <row r="1802" spans="1:194" ht="15" customHeight="1" x14ac:dyDescent="0.25">
      <c r="A1802" s="105">
        <f t="shared" si="1278"/>
        <v>45943</v>
      </c>
      <c r="B1802" s="106">
        <f t="shared" ref="B1802:B1865" si="1300">(V1802+AF1802)</f>
        <v>307.26385486160189</v>
      </c>
      <c r="C1802" s="2">
        <f t="shared" si="1279"/>
        <v>226.00807534</v>
      </c>
      <c r="D1802" s="2">
        <f t="shared" si="1280"/>
        <v>43.143291570000031</v>
      </c>
      <c r="E1802" s="106">
        <f t="shared" ref="E1802:E1865" si="1301">(C1802-D1802)</f>
        <v>182.86478376999997</v>
      </c>
      <c r="F1802" s="21">
        <f t="shared" si="1281"/>
        <v>7245.38</v>
      </c>
      <c r="G1802" s="108">
        <f t="shared" si="1282"/>
        <v>7275.81</v>
      </c>
      <c r="H1802" s="109">
        <f t="shared" si="1294"/>
        <v>45895</v>
      </c>
      <c r="I1802" s="109">
        <f t="shared" si="1289"/>
        <v>45926</v>
      </c>
      <c r="J1802" s="110">
        <f t="shared" ref="J1802:J1865" si="1302">(G1802/F1802)-1</f>
        <v>4.1999177406844002E-3</v>
      </c>
      <c r="K1802" s="117">
        <f t="shared" si="1290"/>
        <v>45955</v>
      </c>
      <c r="L1802" s="178">
        <f t="shared" si="1292"/>
        <v>30</v>
      </c>
      <c r="M1802" s="178">
        <f t="shared" si="1297"/>
        <v>18</v>
      </c>
      <c r="N1802" s="106">
        <f t="shared" ref="N1802:N1865" si="1303">TRUNC((G1802/F1802)^TRUNC((M1802/L1802),9),8)</f>
        <v>1.0025178299999999</v>
      </c>
      <c r="O1802" s="111">
        <f t="shared" si="1296"/>
        <v>1.0041999100000001</v>
      </c>
      <c r="P1802" s="111">
        <f t="shared" si="1283"/>
        <v>1.3639325343367426</v>
      </c>
      <c r="Q1802" s="106">
        <f t="shared" si="1295"/>
        <v>1.3673666799999999</v>
      </c>
      <c r="R1802" s="106">
        <f t="shared" si="1284"/>
        <v>1.30894008</v>
      </c>
      <c r="S1802" s="106">
        <f t="shared" ref="S1802:S1865" si="1304">TRUNC(C1802*R1802,8)</f>
        <v>295.83102821</v>
      </c>
      <c r="T1802" s="106">
        <f t="shared" ref="T1802:T1865" si="1305">(D1802*(R1802-1))</f>
        <v>13.328691949099133</v>
      </c>
      <c r="U1802" s="106">
        <f t="shared" ref="U1802:U1865" si="1306">(E1802*(Q1802-1))</f>
        <v>67.178428502502769</v>
      </c>
      <c r="V1802" s="106">
        <f t="shared" ref="V1802:V1865" si="1307">(C1802+T1802+U1802)</f>
        <v>306.51519579160191</v>
      </c>
      <c r="W1802" s="19">
        <f t="shared" si="1288"/>
        <v>0</v>
      </c>
      <c r="X1802" s="2">
        <f t="shared" ref="X1802:X1865" si="1308">IF(W1802&gt;0,VLOOKUP(A1802,AL$12:AP$312,5),0)</f>
        <v>0</v>
      </c>
      <c r="Y1802" s="4">
        <f t="shared" ref="Y1802:Y1865" si="1309">IF(W1802&gt;0,VLOOKUP($A1802,$AL$10:$AQ$312,6),0)</f>
        <v>0</v>
      </c>
      <c r="Z1802" s="106">
        <f t="shared" si="1298"/>
        <v>0</v>
      </c>
      <c r="AA1802" s="114">
        <f t="shared" si="1285"/>
        <v>0.05</v>
      </c>
      <c r="AB1802" s="112">
        <f t="shared" ref="AB1802:AB1865" si="1310">M1802</f>
        <v>18</v>
      </c>
      <c r="AC1802" s="178">
        <f t="shared" si="1291"/>
        <v>30</v>
      </c>
      <c r="AD1802" s="11">
        <f t="shared" si="1286"/>
        <v>1.0024424860000001</v>
      </c>
      <c r="AE1802" s="106">
        <f t="shared" si="1299"/>
        <v>0.72256313999999999</v>
      </c>
      <c r="AF1802" s="106">
        <f t="shared" ref="AF1802:AF1865" si="1311">TRUNC((V1802*(AD1802-1)),8)</f>
        <v>0.74865906999999998</v>
      </c>
      <c r="AG1802" s="106">
        <f t="shared" ref="AG1802:AG1865" si="1312">IF(Z1802&gt;0,Z1802+AE1802,0)</f>
        <v>0</v>
      </c>
      <c r="AH1802" s="115" t="str">
        <f t="shared" si="1293"/>
        <v>A+J=</v>
      </c>
      <c r="AI1802" s="116">
        <f t="shared" si="1287"/>
        <v>45955</v>
      </c>
      <c r="AJ1802" s="10"/>
      <c r="AK1802" s="1"/>
      <c r="AL1802" s="10"/>
      <c r="AM1802" s="1"/>
      <c r="AN1802" s="1"/>
      <c r="AO1802" s="3"/>
      <c r="AP1802" s="3"/>
      <c r="AQ1802" s="4"/>
      <c r="AR1802" s="4"/>
      <c r="AS1802" s="4"/>
      <c r="AT1802" s="4"/>
      <c r="AU1802" s="4"/>
      <c r="AV1802" s="4"/>
      <c r="AW1802" s="1"/>
      <c r="AX1802" s="1"/>
      <c r="AY1802" s="1"/>
      <c r="AZ1802" s="1"/>
      <c r="BA1802" s="1"/>
      <c r="BB1802" s="1"/>
      <c r="BC1802" s="1"/>
      <c r="BD1802" s="1"/>
      <c r="BE1802" s="1"/>
      <c r="BG1802" s="1"/>
      <c r="BH1802" s="1"/>
    </row>
    <row r="1803" spans="1:194" ht="15" customHeight="1" x14ac:dyDescent="0.25">
      <c r="A1803" s="105">
        <f t="shared" ref="A1803:A1866" si="1313">(A1802+1)</f>
        <v>45944</v>
      </c>
      <c r="B1803" s="106">
        <f t="shared" si="1300"/>
        <v>307.34052716854114</v>
      </c>
      <c r="C1803" s="2">
        <f t="shared" ref="C1803:C1866" si="1314">TRUNC(IF(W1802&gt;0,VLOOKUP(A1802,$AL$12:$AM$312,2),C1802),8)</f>
        <v>226.00807534</v>
      </c>
      <c r="D1803" s="2">
        <f t="shared" ref="D1803:D1866" si="1315">VLOOKUP(A1803,$AR$13:$AV$312,5)</f>
        <v>43.143291570000031</v>
      </c>
      <c r="E1803" s="106">
        <f t="shared" si="1301"/>
        <v>182.86478376999997</v>
      </c>
      <c r="F1803" s="21">
        <f t="shared" ref="F1803:F1866" si="1316">IF(G1803=G1802,F1802,G1802)</f>
        <v>7245.38</v>
      </c>
      <c r="G1803" s="108">
        <f t="shared" ref="G1803:G1866" si="1317">IF(AND(M1803=1,M1802&gt;1),VLOOKUP(A1802,$BF$13:$BH$98,3),G1802)</f>
        <v>7275.81</v>
      </c>
      <c r="H1803" s="109">
        <f t="shared" si="1294"/>
        <v>45895</v>
      </c>
      <c r="I1803" s="109">
        <f t="shared" si="1289"/>
        <v>45926</v>
      </c>
      <c r="J1803" s="110">
        <f t="shared" si="1302"/>
        <v>4.1999177406844002E-3</v>
      </c>
      <c r="K1803" s="117">
        <f t="shared" si="1290"/>
        <v>45955</v>
      </c>
      <c r="L1803" s="178">
        <f t="shared" si="1292"/>
        <v>30</v>
      </c>
      <c r="M1803" s="178">
        <f t="shared" si="1297"/>
        <v>19</v>
      </c>
      <c r="N1803" s="106">
        <f t="shared" si="1303"/>
        <v>1.0026579</v>
      </c>
      <c r="O1803" s="111">
        <f t="shared" si="1296"/>
        <v>1.0041999100000001</v>
      </c>
      <c r="P1803" s="111">
        <f t="shared" ref="P1803:P1866" si="1318">IF(K1803&gt;K1802,P1802*O1803,P1802)</f>
        <v>1.3639325343367426</v>
      </c>
      <c r="Q1803" s="106">
        <f t="shared" si="1295"/>
        <v>1.3675577299999999</v>
      </c>
      <c r="R1803" s="106">
        <f t="shared" ref="R1803:R1866" si="1319">IF(AND(W1803&gt;0,MONTH(A1803)=R$9),Q1803,R1802)</f>
        <v>1.30894008</v>
      </c>
      <c r="S1803" s="106">
        <f t="shared" si="1304"/>
        <v>295.83102821</v>
      </c>
      <c r="T1803" s="106">
        <f t="shared" si="1305"/>
        <v>13.328691949099133</v>
      </c>
      <c r="U1803" s="106">
        <f t="shared" si="1306"/>
        <v>67.21336481944202</v>
      </c>
      <c r="V1803" s="106">
        <f t="shared" si="1307"/>
        <v>306.55013210854116</v>
      </c>
      <c r="W1803" s="19">
        <f t="shared" si="1288"/>
        <v>0</v>
      </c>
      <c r="X1803" s="2">
        <f t="shared" si="1308"/>
        <v>0</v>
      </c>
      <c r="Y1803" s="4">
        <f t="shared" si="1309"/>
        <v>0</v>
      </c>
      <c r="Z1803" s="106">
        <f t="shared" si="1298"/>
        <v>0</v>
      </c>
      <c r="AA1803" s="114">
        <f t="shared" ref="AA1803:AA1866" si="1320">(AA1802)</f>
        <v>0.05</v>
      </c>
      <c r="AB1803" s="112">
        <f t="shared" si="1310"/>
        <v>19</v>
      </c>
      <c r="AC1803" s="178">
        <f t="shared" si="1291"/>
        <v>30</v>
      </c>
      <c r="AD1803" s="11">
        <f t="shared" ref="AD1803:AD1866" si="1321">ROUND((1+AA1803)^(30/360)^(AB1803/AC1803),9)</f>
        <v>1.002578355</v>
      </c>
      <c r="AE1803" s="106">
        <f t="shared" si="1299"/>
        <v>0.76275740999999997</v>
      </c>
      <c r="AF1803" s="106">
        <f t="shared" si="1311"/>
        <v>0.79039506000000004</v>
      </c>
      <c r="AG1803" s="106">
        <f t="shared" si="1312"/>
        <v>0</v>
      </c>
      <c r="AH1803" s="115" t="str">
        <f t="shared" si="1293"/>
        <v>A+J=</v>
      </c>
      <c r="AI1803" s="116">
        <f t="shared" si="1287"/>
        <v>45955</v>
      </c>
      <c r="AJ1803" s="10"/>
      <c r="AK1803" s="1"/>
      <c r="AL1803" s="10"/>
      <c r="AM1803" s="1"/>
      <c r="AN1803" s="1"/>
      <c r="AO1803" s="3"/>
      <c r="AP1803" s="3"/>
      <c r="AQ1803" s="4"/>
      <c r="AR1803" s="4"/>
      <c r="AS1803" s="4"/>
      <c r="AT1803" s="4"/>
      <c r="AU1803" s="4"/>
      <c r="AV1803" s="4"/>
      <c r="AW1803" s="1"/>
      <c r="AX1803" s="1"/>
      <c r="AY1803" s="1"/>
      <c r="AZ1803" s="1"/>
      <c r="BA1803" s="1"/>
      <c r="BB1803" s="1"/>
      <c r="BC1803" s="1"/>
      <c r="BD1803" s="1"/>
      <c r="BE1803" s="1"/>
      <c r="BG1803" s="1"/>
      <c r="BH1803" s="1"/>
    </row>
    <row r="1804" spans="1:194" ht="15" customHeight="1" x14ac:dyDescent="0.25">
      <c r="A1804" s="105">
        <f t="shared" si="1313"/>
        <v>45945</v>
      </c>
      <c r="B1804" s="106">
        <f t="shared" si="1300"/>
        <v>307.41721632412828</v>
      </c>
      <c r="C1804" s="2">
        <f t="shared" si="1314"/>
        <v>226.00807534</v>
      </c>
      <c r="D1804" s="2">
        <f t="shared" si="1315"/>
        <v>43.143291570000031</v>
      </c>
      <c r="E1804" s="106">
        <f t="shared" si="1301"/>
        <v>182.86478376999997</v>
      </c>
      <c r="F1804" s="21">
        <f t="shared" si="1316"/>
        <v>7245.38</v>
      </c>
      <c r="G1804" s="108">
        <f t="shared" si="1317"/>
        <v>7275.81</v>
      </c>
      <c r="H1804" s="109">
        <f t="shared" si="1294"/>
        <v>45895</v>
      </c>
      <c r="I1804" s="109">
        <f t="shared" si="1289"/>
        <v>45926</v>
      </c>
      <c r="J1804" s="110">
        <f t="shared" si="1302"/>
        <v>4.1999177406844002E-3</v>
      </c>
      <c r="K1804" s="117">
        <f t="shared" si="1290"/>
        <v>45955</v>
      </c>
      <c r="L1804" s="178">
        <f t="shared" si="1292"/>
        <v>30</v>
      </c>
      <c r="M1804" s="178">
        <f t="shared" si="1297"/>
        <v>20</v>
      </c>
      <c r="N1804" s="106">
        <f t="shared" si="1303"/>
        <v>1.00279798</v>
      </c>
      <c r="O1804" s="111">
        <f t="shared" si="1296"/>
        <v>1.0041999100000001</v>
      </c>
      <c r="P1804" s="111">
        <f t="shared" si="1318"/>
        <v>1.3639325343367426</v>
      </c>
      <c r="Q1804" s="106">
        <f t="shared" si="1295"/>
        <v>1.36774879</v>
      </c>
      <c r="R1804" s="106">
        <f t="shared" si="1319"/>
        <v>1.30894008</v>
      </c>
      <c r="S1804" s="106">
        <f t="shared" si="1304"/>
        <v>295.83102821</v>
      </c>
      <c r="T1804" s="106">
        <f t="shared" si="1305"/>
        <v>13.328691949099133</v>
      </c>
      <c r="U1804" s="106">
        <f t="shared" si="1306"/>
        <v>67.24830296502914</v>
      </c>
      <c r="V1804" s="106">
        <f t="shared" si="1307"/>
        <v>306.58507025412825</v>
      </c>
      <c r="W1804" s="19">
        <f t="shared" si="1288"/>
        <v>0</v>
      </c>
      <c r="X1804" s="2">
        <f t="shared" si="1308"/>
        <v>0</v>
      </c>
      <c r="Y1804" s="4">
        <f t="shared" si="1309"/>
        <v>0</v>
      </c>
      <c r="Z1804" s="106">
        <f t="shared" si="1298"/>
        <v>0</v>
      </c>
      <c r="AA1804" s="114">
        <f t="shared" si="1320"/>
        <v>0.05</v>
      </c>
      <c r="AB1804" s="112">
        <f t="shared" si="1310"/>
        <v>20</v>
      </c>
      <c r="AC1804" s="178">
        <f t="shared" si="1291"/>
        <v>30</v>
      </c>
      <c r="AD1804" s="11">
        <f t="shared" si="1321"/>
        <v>1.0027142419999999</v>
      </c>
      <c r="AE1804" s="106">
        <f t="shared" si="1299"/>
        <v>0.80295700000000003</v>
      </c>
      <c r="AF1804" s="106">
        <f t="shared" si="1311"/>
        <v>0.83214606999999996</v>
      </c>
      <c r="AG1804" s="106">
        <f t="shared" si="1312"/>
        <v>0</v>
      </c>
      <c r="AH1804" s="115" t="str">
        <f t="shared" si="1293"/>
        <v>A+J=</v>
      </c>
      <c r="AI1804" s="116">
        <f t="shared" ref="AI1804:AI1867" si="1322">IF(W1803&gt;0,VLOOKUP(A1803,$AL$10:$AZ$312,14),AI1803)</f>
        <v>45955</v>
      </c>
      <c r="AJ1804" s="10"/>
      <c r="AK1804" s="1"/>
      <c r="AL1804" s="10"/>
      <c r="AM1804" s="1"/>
      <c r="AN1804" s="1"/>
      <c r="AO1804" s="3"/>
      <c r="AP1804" s="3"/>
      <c r="AQ1804" s="4"/>
      <c r="AR1804" s="4"/>
      <c r="AS1804" s="4"/>
      <c r="AT1804" s="4"/>
      <c r="AU1804" s="4"/>
      <c r="AV1804" s="4"/>
      <c r="AW1804" s="1"/>
      <c r="AX1804" s="1"/>
      <c r="AY1804" s="1"/>
      <c r="AZ1804" s="1"/>
      <c r="BA1804" s="1"/>
      <c r="BB1804" s="1"/>
      <c r="BC1804" s="1"/>
      <c r="BD1804" s="1"/>
      <c r="BE1804" s="1"/>
      <c r="BG1804" s="1"/>
      <c r="BH1804" s="1"/>
    </row>
    <row r="1805" spans="1:194" ht="15" customHeight="1" x14ac:dyDescent="0.25">
      <c r="A1805" s="105">
        <f t="shared" si="1313"/>
        <v>45946</v>
      </c>
      <c r="B1805" s="106">
        <f t="shared" si="1300"/>
        <v>307.4939278243067</v>
      </c>
      <c r="C1805" s="2">
        <f t="shared" si="1314"/>
        <v>226.00807534</v>
      </c>
      <c r="D1805" s="2">
        <f t="shared" si="1315"/>
        <v>43.143291570000031</v>
      </c>
      <c r="E1805" s="106">
        <f t="shared" si="1301"/>
        <v>182.86478376999997</v>
      </c>
      <c r="F1805" s="21">
        <f t="shared" si="1316"/>
        <v>7245.38</v>
      </c>
      <c r="G1805" s="108">
        <f t="shared" si="1317"/>
        <v>7275.81</v>
      </c>
      <c r="H1805" s="109">
        <f t="shared" si="1294"/>
        <v>45895</v>
      </c>
      <c r="I1805" s="109">
        <f t="shared" si="1289"/>
        <v>45926</v>
      </c>
      <c r="J1805" s="110">
        <f t="shared" si="1302"/>
        <v>4.1999177406844002E-3</v>
      </c>
      <c r="K1805" s="117">
        <f t="shared" si="1290"/>
        <v>45955</v>
      </c>
      <c r="L1805" s="178">
        <f t="shared" si="1292"/>
        <v>30</v>
      </c>
      <c r="M1805" s="178">
        <f t="shared" si="1297"/>
        <v>21</v>
      </c>
      <c r="N1805" s="106">
        <f t="shared" si="1303"/>
        <v>1.00293809</v>
      </c>
      <c r="O1805" s="111">
        <f t="shared" si="1296"/>
        <v>1.0041999100000001</v>
      </c>
      <c r="P1805" s="111">
        <f t="shared" si="1318"/>
        <v>1.3639325343367426</v>
      </c>
      <c r="Q1805" s="106">
        <f t="shared" si="1295"/>
        <v>1.3679398899999999</v>
      </c>
      <c r="R1805" s="106">
        <f t="shared" si="1319"/>
        <v>1.30894008</v>
      </c>
      <c r="S1805" s="106">
        <f t="shared" si="1304"/>
        <v>295.83102821</v>
      </c>
      <c r="T1805" s="106">
        <f t="shared" si="1305"/>
        <v>13.328691949099133</v>
      </c>
      <c r="U1805" s="106">
        <f t="shared" si="1306"/>
        <v>67.28324842520756</v>
      </c>
      <c r="V1805" s="106">
        <f t="shared" si="1307"/>
        <v>306.6200157143067</v>
      </c>
      <c r="W1805" s="19">
        <f t="shared" si="1288"/>
        <v>0</v>
      </c>
      <c r="X1805" s="2">
        <f t="shared" si="1308"/>
        <v>0</v>
      </c>
      <c r="Y1805" s="4">
        <f t="shared" si="1309"/>
        <v>0</v>
      </c>
      <c r="Z1805" s="106">
        <f t="shared" si="1298"/>
        <v>0</v>
      </c>
      <c r="AA1805" s="114">
        <f t="shared" si="1320"/>
        <v>0.05</v>
      </c>
      <c r="AB1805" s="112">
        <f t="shared" si="1310"/>
        <v>21</v>
      </c>
      <c r="AC1805" s="178">
        <f t="shared" si="1291"/>
        <v>30</v>
      </c>
      <c r="AD1805" s="11">
        <f t="shared" si="1321"/>
        <v>1.002850147</v>
      </c>
      <c r="AE1805" s="106">
        <f t="shared" si="1299"/>
        <v>0.84316190999999996</v>
      </c>
      <c r="AF1805" s="106">
        <f t="shared" si="1311"/>
        <v>0.87391211000000002</v>
      </c>
      <c r="AG1805" s="106">
        <f t="shared" si="1312"/>
        <v>0</v>
      </c>
      <c r="AH1805" s="115" t="str">
        <f t="shared" si="1293"/>
        <v>A+J=</v>
      </c>
      <c r="AI1805" s="116">
        <f t="shared" si="1322"/>
        <v>45955</v>
      </c>
      <c r="AJ1805" s="30"/>
      <c r="AK1805" s="33"/>
      <c r="AL1805" s="30"/>
      <c r="AM1805" s="33"/>
      <c r="AN1805" s="33"/>
      <c r="AO1805" s="32"/>
      <c r="AP1805" s="32"/>
      <c r="AQ1805" s="37"/>
      <c r="AR1805" s="37"/>
      <c r="AS1805" s="37"/>
      <c r="AT1805" s="37"/>
      <c r="AU1805" s="37"/>
      <c r="AV1805" s="37"/>
      <c r="AW1805" s="33"/>
      <c r="AX1805" s="33"/>
      <c r="AY1805" s="33"/>
      <c r="AZ1805" s="33"/>
      <c r="BA1805" s="33"/>
      <c r="BB1805" s="33"/>
      <c r="BC1805" s="33"/>
      <c r="BD1805" s="33"/>
      <c r="BE1805" s="33"/>
      <c r="BG1805" s="33"/>
      <c r="BH1805" s="33"/>
      <c r="BI1805" s="33"/>
      <c r="BJ1805" s="33"/>
      <c r="BK1805" s="33"/>
      <c r="BL1805" s="33"/>
      <c r="BM1805" s="33"/>
      <c r="BN1805" s="33"/>
      <c r="BO1805" s="33"/>
      <c r="BP1805" s="33"/>
      <c r="BQ1805" s="33"/>
      <c r="BR1805" s="33"/>
      <c r="BS1805" s="33"/>
      <c r="BT1805" s="33"/>
      <c r="BU1805" s="33"/>
      <c r="BV1805" s="33"/>
      <c r="BW1805" s="33"/>
      <c r="BX1805" s="33"/>
      <c r="BY1805" s="33"/>
      <c r="BZ1805" s="33"/>
      <c r="CA1805" s="33"/>
      <c r="CB1805" s="33"/>
      <c r="CC1805" s="33"/>
      <c r="CD1805" s="33"/>
      <c r="CE1805" s="33"/>
      <c r="CF1805" s="33"/>
      <c r="CG1805" s="33"/>
      <c r="CH1805" s="33"/>
      <c r="CI1805" s="33"/>
      <c r="CJ1805" s="33"/>
      <c r="CK1805" s="33"/>
      <c r="CL1805" s="33"/>
      <c r="CM1805" s="33"/>
      <c r="CN1805" s="33"/>
      <c r="CO1805" s="33"/>
      <c r="CP1805" s="33"/>
      <c r="CQ1805" s="33"/>
      <c r="CR1805" s="33"/>
      <c r="CS1805" s="33"/>
      <c r="CT1805" s="33"/>
      <c r="CU1805" s="33"/>
      <c r="CV1805" s="33"/>
      <c r="CW1805" s="33"/>
      <c r="CX1805" s="33"/>
      <c r="CY1805" s="33"/>
      <c r="CZ1805" s="33"/>
      <c r="DA1805" s="33"/>
      <c r="DB1805" s="33"/>
      <c r="DC1805" s="33"/>
      <c r="DD1805" s="33"/>
      <c r="DE1805" s="33"/>
      <c r="DF1805" s="33"/>
      <c r="DG1805" s="33"/>
      <c r="DH1805" s="33"/>
      <c r="DI1805" s="33"/>
      <c r="DJ1805" s="33"/>
      <c r="DK1805" s="33"/>
      <c r="DL1805" s="33"/>
      <c r="DM1805" s="33"/>
      <c r="DN1805" s="33"/>
      <c r="DO1805" s="33"/>
      <c r="DP1805" s="33"/>
      <c r="DQ1805" s="33"/>
      <c r="DR1805" s="33"/>
      <c r="DS1805" s="33"/>
      <c r="DT1805" s="33"/>
      <c r="DU1805" s="33"/>
      <c r="DV1805" s="33"/>
      <c r="DW1805" s="33"/>
      <c r="DX1805" s="33"/>
      <c r="DY1805" s="33"/>
      <c r="DZ1805" s="33"/>
      <c r="EA1805" s="33"/>
      <c r="EB1805" s="33"/>
      <c r="EC1805" s="33"/>
      <c r="ED1805" s="33"/>
      <c r="EE1805" s="33"/>
      <c r="EF1805" s="33"/>
      <c r="EG1805" s="33"/>
      <c r="EH1805" s="33"/>
      <c r="EI1805" s="33"/>
      <c r="EJ1805" s="33"/>
      <c r="EK1805" s="33"/>
      <c r="EL1805" s="33"/>
      <c r="EM1805" s="33"/>
      <c r="EN1805" s="33"/>
      <c r="EO1805" s="33"/>
      <c r="EP1805" s="33"/>
      <c r="EQ1805" s="33"/>
      <c r="ER1805" s="33"/>
      <c r="ES1805" s="33"/>
      <c r="ET1805" s="33"/>
      <c r="EU1805" s="33"/>
      <c r="EV1805" s="33"/>
      <c r="EW1805" s="33"/>
      <c r="EX1805" s="33"/>
      <c r="EY1805" s="33"/>
      <c r="EZ1805" s="33"/>
      <c r="FA1805" s="33"/>
      <c r="FB1805" s="33"/>
      <c r="FC1805" s="33"/>
      <c r="FD1805" s="33"/>
      <c r="FE1805" s="33"/>
      <c r="FF1805" s="33"/>
      <c r="FG1805" s="33"/>
      <c r="FH1805" s="33"/>
      <c r="FI1805" s="33"/>
      <c r="FJ1805" s="33"/>
      <c r="FK1805" s="33"/>
      <c r="FL1805" s="33"/>
      <c r="FM1805" s="33"/>
      <c r="FN1805" s="33"/>
      <c r="FO1805" s="33"/>
      <c r="FP1805" s="33"/>
      <c r="FQ1805" s="33"/>
      <c r="FR1805" s="33"/>
      <c r="FS1805" s="33"/>
      <c r="FT1805" s="33"/>
      <c r="FU1805" s="33"/>
      <c r="FV1805" s="33"/>
      <c r="FW1805" s="33"/>
      <c r="FX1805" s="33"/>
      <c r="FY1805" s="33"/>
      <c r="FZ1805" s="33"/>
      <c r="GA1805" s="33"/>
      <c r="GB1805" s="33"/>
      <c r="GC1805" s="33"/>
      <c r="GD1805" s="33"/>
      <c r="GE1805" s="33"/>
      <c r="GF1805" s="33"/>
      <c r="GG1805" s="33"/>
      <c r="GH1805" s="33"/>
      <c r="GI1805" s="33"/>
      <c r="GJ1805" s="33"/>
      <c r="GK1805" s="33"/>
      <c r="GL1805" s="33"/>
    </row>
    <row r="1806" spans="1:194" ht="15" customHeight="1" x14ac:dyDescent="0.25">
      <c r="A1806" s="105">
        <f t="shared" si="1313"/>
        <v>45947</v>
      </c>
      <c r="B1806" s="106">
        <f t="shared" si="1300"/>
        <v>307.57065649313301</v>
      </c>
      <c r="C1806" s="2">
        <f t="shared" si="1314"/>
        <v>226.00807534</v>
      </c>
      <c r="D1806" s="2">
        <f t="shared" si="1315"/>
        <v>43.143291570000031</v>
      </c>
      <c r="E1806" s="106">
        <f t="shared" si="1301"/>
        <v>182.86478376999997</v>
      </c>
      <c r="F1806" s="21">
        <f t="shared" si="1316"/>
        <v>7245.38</v>
      </c>
      <c r="G1806" s="108">
        <f t="shared" si="1317"/>
        <v>7275.81</v>
      </c>
      <c r="H1806" s="109">
        <f t="shared" si="1294"/>
        <v>45895</v>
      </c>
      <c r="I1806" s="109">
        <f t="shared" si="1289"/>
        <v>45926</v>
      </c>
      <c r="J1806" s="110">
        <f t="shared" si="1302"/>
        <v>4.1999177406844002E-3</v>
      </c>
      <c r="K1806" s="117">
        <f t="shared" si="1290"/>
        <v>45955</v>
      </c>
      <c r="L1806" s="178">
        <f t="shared" si="1292"/>
        <v>30</v>
      </c>
      <c r="M1806" s="178">
        <f t="shared" si="1297"/>
        <v>22</v>
      </c>
      <c r="N1806" s="106">
        <f t="shared" si="1303"/>
        <v>1.00307821</v>
      </c>
      <c r="O1806" s="111">
        <f t="shared" si="1296"/>
        <v>1.0041999100000001</v>
      </c>
      <c r="P1806" s="111">
        <f t="shared" si="1318"/>
        <v>1.3639325343367426</v>
      </c>
      <c r="Q1806" s="106">
        <f t="shared" si="1295"/>
        <v>1.368131</v>
      </c>
      <c r="R1806" s="106">
        <f t="shared" si="1319"/>
        <v>1.30894008</v>
      </c>
      <c r="S1806" s="106">
        <f t="shared" si="1304"/>
        <v>295.83102821</v>
      </c>
      <c r="T1806" s="106">
        <f t="shared" si="1305"/>
        <v>13.328691949099133</v>
      </c>
      <c r="U1806" s="106">
        <f t="shared" si="1306"/>
        <v>67.318195714033862</v>
      </c>
      <c r="V1806" s="106">
        <f t="shared" si="1307"/>
        <v>306.65496300313299</v>
      </c>
      <c r="W1806" s="19">
        <f t="shared" si="1288"/>
        <v>0</v>
      </c>
      <c r="X1806" s="2">
        <f t="shared" si="1308"/>
        <v>0</v>
      </c>
      <c r="Y1806" s="4">
        <f t="shared" si="1309"/>
        <v>0</v>
      </c>
      <c r="Z1806" s="106">
        <f t="shared" si="1298"/>
        <v>0</v>
      </c>
      <c r="AA1806" s="114">
        <f t="shared" si="1320"/>
        <v>0.05</v>
      </c>
      <c r="AB1806" s="112">
        <f t="shared" si="1310"/>
        <v>22</v>
      </c>
      <c r="AC1806" s="178">
        <f t="shared" si="1291"/>
        <v>30</v>
      </c>
      <c r="AD1806" s="11">
        <f t="shared" si="1321"/>
        <v>1.002986071</v>
      </c>
      <c r="AE1806" s="106">
        <f t="shared" si="1299"/>
        <v>0.88337244999999998</v>
      </c>
      <c r="AF1806" s="106">
        <f t="shared" si="1311"/>
        <v>0.91569349</v>
      </c>
      <c r="AG1806" s="106">
        <f t="shared" si="1312"/>
        <v>0</v>
      </c>
      <c r="AH1806" s="115" t="str">
        <f t="shared" si="1293"/>
        <v>A+J=</v>
      </c>
      <c r="AI1806" s="116">
        <f t="shared" si="1322"/>
        <v>45955</v>
      </c>
      <c r="AJ1806" s="10"/>
      <c r="AK1806" s="1"/>
      <c r="AL1806" s="10"/>
      <c r="AM1806" s="1"/>
      <c r="AN1806" s="1"/>
      <c r="AO1806" s="3"/>
      <c r="AP1806" s="3"/>
      <c r="AQ1806" s="4"/>
      <c r="AR1806" s="4"/>
      <c r="AS1806" s="4"/>
      <c r="AT1806" s="4"/>
      <c r="AU1806" s="4"/>
      <c r="AV1806" s="4"/>
      <c r="AW1806" s="1"/>
      <c r="AX1806" s="1"/>
      <c r="AY1806" s="1"/>
      <c r="AZ1806" s="1"/>
      <c r="BA1806" s="1"/>
      <c r="BB1806" s="1"/>
      <c r="BC1806" s="1"/>
      <c r="BD1806" s="1"/>
      <c r="BE1806" s="1"/>
      <c r="BG1806" s="1"/>
      <c r="BH1806" s="1"/>
    </row>
    <row r="1807" spans="1:194" ht="15" customHeight="1" x14ac:dyDescent="0.25">
      <c r="A1807" s="105">
        <f t="shared" si="1313"/>
        <v>45948</v>
      </c>
      <c r="B1807" s="106">
        <f t="shared" si="1300"/>
        <v>307.64740934519847</v>
      </c>
      <c r="C1807" s="2">
        <f t="shared" si="1314"/>
        <v>226.00807534</v>
      </c>
      <c r="D1807" s="2">
        <f t="shared" si="1315"/>
        <v>43.143291570000031</v>
      </c>
      <c r="E1807" s="106">
        <f t="shared" si="1301"/>
        <v>182.86478376999997</v>
      </c>
      <c r="F1807" s="21">
        <f t="shared" si="1316"/>
        <v>7245.38</v>
      </c>
      <c r="G1807" s="108">
        <f t="shared" si="1317"/>
        <v>7275.81</v>
      </c>
      <c r="H1807" s="109">
        <f t="shared" si="1294"/>
        <v>45895</v>
      </c>
      <c r="I1807" s="109">
        <f t="shared" si="1289"/>
        <v>45926</v>
      </c>
      <c r="J1807" s="110">
        <f t="shared" si="1302"/>
        <v>4.1999177406844002E-3</v>
      </c>
      <c r="K1807" s="117">
        <f t="shared" si="1290"/>
        <v>45955</v>
      </c>
      <c r="L1807" s="178">
        <f t="shared" si="1292"/>
        <v>30</v>
      </c>
      <c r="M1807" s="178">
        <f t="shared" si="1297"/>
        <v>23</v>
      </c>
      <c r="N1807" s="106">
        <f t="shared" si="1303"/>
        <v>1.00321836</v>
      </c>
      <c r="O1807" s="111">
        <f t="shared" si="1296"/>
        <v>1.0041999100000001</v>
      </c>
      <c r="P1807" s="111">
        <f t="shared" si="1318"/>
        <v>1.3639325343367426</v>
      </c>
      <c r="Q1807" s="106">
        <f t="shared" si="1295"/>
        <v>1.36832216</v>
      </c>
      <c r="R1807" s="106">
        <f t="shared" si="1319"/>
        <v>1.30894008</v>
      </c>
      <c r="S1807" s="106">
        <f t="shared" si="1304"/>
        <v>295.83102821</v>
      </c>
      <c r="T1807" s="106">
        <f t="shared" si="1305"/>
        <v>13.328691949099133</v>
      </c>
      <c r="U1807" s="106">
        <f t="shared" si="1306"/>
        <v>67.353152146099319</v>
      </c>
      <c r="V1807" s="106">
        <f t="shared" si="1307"/>
        <v>306.68991943519848</v>
      </c>
      <c r="W1807" s="19">
        <f t="shared" si="1288"/>
        <v>0</v>
      </c>
      <c r="X1807" s="2">
        <f t="shared" si="1308"/>
        <v>0</v>
      </c>
      <c r="Y1807" s="4">
        <f t="shared" si="1309"/>
        <v>0</v>
      </c>
      <c r="Z1807" s="106">
        <f t="shared" si="1298"/>
        <v>0</v>
      </c>
      <c r="AA1807" s="114">
        <f t="shared" si="1320"/>
        <v>0.05</v>
      </c>
      <c r="AB1807" s="112">
        <f t="shared" si="1310"/>
        <v>23</v>
      </c>
      <c r="AC1807" s="178">
        <f t="shared" si="1291"/>
        <v>30</v>
      </c>
      <c r="AD1807" s="11">
        <f t="shared" si="1321"/>
        <v>1.003122013</v>
      </c>
      <c r="AE1807" s="106">
        <f t="shared" si="1299"/>
        <v>0.92358830999999997</v>
      </c>
      <c r="AF1807" s="106">
        <f t="shared" si="1311"/>
        <v>0.95748991000000006</v>
      </c>
      <c r="AG1807" s="106">
        <f t="shared" si="1312"/>
        <v>0</v>
      </c>
      <c r="AH1807" s="115" t="str">
        <f t="shared" si="1293"/>
        <v>A+J=</v>
      </c>
      <c r="AI1807" s="116">
        <f t="shared" si="1322"/>
        <v>45955</v>
      </c>
      <c r="AJ1807" s="10"/>
      <c r="AK1807" s="1"/>
      <c r="AL1807" s="10"/>
      <c r="AM1807" s="1"/>
      <c r="AN1807" s="1"/>
      <c r="AO1807" s="3"/>
      <c r="AP1807" s="3"/>
      <c r="AQ1807" s="4"/>
      <c r="AR1807" s="4"/>
      <c r="AS1807" s="4"/>
      <c r="AT1807" s="4"/>
      <c r="AU1807" s="4"/>
      <c r="AV1807" s="4"/>
      <c r="AW1807" s="1"/>
      <c r="AX1807" s="1"/>
      <c r="AY1807" s="1"/>
      <c r="AZ1807" s="1"/>
      <c r="BA1807" s="1"/>
      <c r="BB1807" s="1"/>
      <c r="BC1807" s="1"/>
      <c r="BD1807" s="1"/>
      <c r="BE1807" s="1"/>
      <c r="BG1807" s="1"/>
      <c r="BH1807" s="1"/>
    </row>
    <row r="1808" spans="1:194" ht="15" customHeight="1" x14ac:dyDescent="0.25">
      <c r="A1808" s="105">
        <f t="shared" si="1313"/>
        <v>45949</v>
      </c>
      <c r="B1808" s="106">
        <f t="shared" si="1300"/>
        <v>307.72417722726391</v>
      </c>
      <c r="C1808" s="2">
        <f t="shared" si="1314"/>
        <v>226.00807534</v>
      </c>
      <c r="D1808" s="2">
        <f t="shared" si="1315"/>
        <v>43.143291570000031</v>
      </c>
      <c r="E1808" s="106">
        <f t="shared" si="1301"/>
        <v>182.86478376999997</v>
      </c>
      <c r="F1808" s="21">
        <f t="shared" si="1316"/>
        <v>7245.38</v>
      </c>
      <c r="G1808" s="108">
        <f t="shared" si="1317"/>
        <v>7275.81</v>
      </c>
      <c r="H1808" s="109">
        <f t="shared" si="1294"/>
        <v>45895</v>
      </c>
      <c r="I1808" s="109">
        <f t="shared" si="1289"/>
        <v>45926</v>
      </c>
      <c r="J1808" s="110">
        <f t="shared" si="1302"/>
        <v>4.1999177406844002E-3</v>
      </c>
      <c r="K1808" s="117">
        <f t="shared" si="1290"/>
        <v>45955</v>
      </c>
      <c r="L1808" s="178">
        <f t="shared" si="1292"/>
        <v>30</v>
      </c>
      <c r="M1808" s="178">
        <f t="shared" si="1297"/>
        <v>24</v>
      </c>
      <c r="N1808" s="106">
        <f t="shared" si="1303"/>
        <v>1.0033585199999999</v>
      </c>
      <c r="O1808" s="111">
        <f t="shared" si="1296"/>
        <v>1.0041999100000001</v>
      </c>
      <c r="P1808" s="111">
        <f t="shared" si="1318"/>
        <v>1.3639325343367426</v>
      </c>
      <c r="Q1808" s="106">
        <f t="shared" si="1295"/>
        <v>1.3685133199999999</v>
      </c>
      <c r="R1808" s="106">
        <f t="shared" si="1319"/>
        <v>1.30894008</v>
      </c>
      <c r="S1808" s="106">
        <f t="shared" si="1304"/>
        <v>295.83102821</v>
      </c>
      <c r="T1808" s="106">
        <f t="shared" si="1305"/>
        <v>13.328691949099133</v>
      </c>
      <c r="U1808" s="106">
        <f t="shared" si="1306"/>
        <v>67.38810857816479</v>
      </c>
      <c r="V1808" s="106">
        <f t="shared" si="1307"/>
        <v>306.7248758672639</v>
      </c>
      <c r="W1808" s="19">
        <f t="shared" si="1288"/>
        <v>0</v>
      </c>
      <c r="X1808" s="2">
        <f t="shared" si="1308"/>
        <v>0</v>
      </c>
      <c r="Y1808" s="4">
        <f t="shared" si="1309"/>
        <v>0</v>
      </c>
      <c r="Z1808" s="106">
        <f t="shared" si="1298"/>
        <v>0</v>
      </c>
      <c r="AA1808" s="114">
        <f t="shared" si="1320"/>
        <v>0.05</v>
      </c>
      <c r="AB1808" s="112">
        <f t="shared" si="1310"/>
        <v>24</v>
      </c>
      <c r="AC1808" s="178">
        <f t="shared" si="1291"/>
        <v>30</v>
      </c>
      <c r="AD1808" s="11">
        <f t="shared" si="1321"/>
        <v>1.003257973</v>
      </c>
      <c r="AE1808" s="106">
        <f t="shared" si="1299"/>
        <v>0.96380949999999999</v>
      </c>
      <c r="AF1808" s="106">
        <f t="shared" si="1311"/>
        <v>0.99930136000000003</v>
      </c>
      <c r="AG1808" s="106">
        <f t="shared" si="1312"/>
        <v>0</v>
      </c>
      <c r="AH1808" s="115" t="str">
        <f t="shared" si="1293"/>
        <v>A+J=</v>
      </c>
      <c r="AI1808" s="116">
        <f t="shared" si="1322"/>
        <v>45955</v>
      </c>
      <c r="AJ1808" s="10"/>
      <c r="AK1808" s="1"/>
      <c r="AL1808" s="10"/>
      <c r="AM1808" s="1"/>
      <c r="AN1808" s="1"/>
      <c r="AO1808" s="3"/>
      <c r="AP1808" s="3"/>
      <c r="AQ1808" s="4"/>
      <c r="AR1808" s="4"/>
      <c r="AS1808" s="4"/>
      <c r="AT1808" s="4"/>
      <c r="AU1808" s="4"/>
      <c r="AV1808" s="4"/>
      <c r="AW1808" s="1"/>
      <c r="AX1808" s="1"/>
      <c r="AY1808" s="1"/>
      <c r="AZ1808" s="1"/>
      <c r="BA1808" s="1"/>
      <c r="BB1808" s="1"/>
      <c r="BC1808" s="1"/>
      <c r="BD1808" s="1"/>
      <c r="BE1808" s="1"/>
      <c r="BG1808" s="1"/>
      <c r="BH1808" s="1"/>
    </row>
    <row r="1809" spans="1:60" ht="15" customHeight="1" x14ac:dyDescent="0.25">
      <c r="A1809" s="105">
        <f t="shared" si="1313"/>
        <v>45950</v>
      </c>
      <c r="B1809" s="106">
        <f t="shared" si="1300"/>
        <v>307.80096778392078</v>
      </c>
      <c r="C1809" s="2">
        <f t="shared" si="1314"/>
        <v>226.00807534</v>
      </c>
      <c r="D1809" s="2">
        <f t="shared" si="1315"/>
        <v>43.143291570000031</v>
      </c>
      <c r="E1809" s="106">
        <f t="shared" si="1301"/>
        <v>182.86478376999997</v>
      </c>
      <c r="F1809" s="21">
        <f t="shared" si="1316"/>
        <v>7245.38</v>
      </c>
      <c r="G1809" s="108">
        <f t="shared" si="1317"/>
        <v>7275.81</v>
      </c>
      <c r="H1809" s="109">
        <f t="shared" si="1294"/>
        <v>45895</v>
      </c>
      <c r="I1809" s="109">
        <f t="shared" si="1289"/>
        <v>45926</v>
      </c>
      <c r="J1809" s="110">
        <f t="shared" si="1302"/>
        <v>4.1999177406844002E-3</v>
      </c>
      <c r="K1809" s="117">
        <f t="shared" si="1290"/>
        <v>45955</v>
      </c>
      <c r="L1809" s="178">
        <f t="shared" si="1292"/>
        <v>30</v>
      </c>
      <c r="M1809" s="178">
        <f t="shared" si="1297"/>
        <v>25</v>
      </c>
      <c r="N1809" s="106">
        <f t="shared" si="1303"/>
        <v>1.0034987</v>
      </c>
      <c r="O1809" s="111">
        <f t="shared" si="1296"/>
        <v>1.0041999100000001</v>
      </c>
      <c r="P1809" s="111">
        <f t="shared" si="1318"/>
        <v>1.3639325343367426</v>
      </c>
      <c r="Q1809" s="106">
        <f t="shared" si="1295"/>
        <v>1.3687045200000001</v>
      </c>
      <c r="R1809" s="106">
        <f t="shared" si="1319"/>
        <v>1.30894008</v>
      </c>
      <c r="S1809" s="106">
        <f t="shared" si="1304"/>
        <v>295.83102821</v>
      </c>
      <c r="T1809" s="106">
        <f t="shared" si="1305"/>
        <v>13.328691949099133</v>
      </c>
      <c r="U1809" s="106">
        <f t="shared" si="1306"/>
        <v>67.423072324821646</v>
      </c>
      <c r="V1809" s="106">
        <f t="shared" si="1307"/>
        <v>306.7598396139208</v>
      </c>
      <c r="W1809" s="19">
        <f t="shared" si="1288"/>
        <v>0</v>
      </c>
      <c r="X1809" s="2">
        <f t="shared" si="1308"/>
        <v>0</v>
      </c>
      <c r="Y1809" s="4">
        <f t="shared" si="1309"/>
        <v>0</v>
      </c>
      <c r="Z1809" s="106">
        <f t="shared" si="1298"/>
        <v>0</v>
      </c>
      <c r="AA1809" s="114">
        <f t="shared" si="1320"/>
        <v>0.05</v>
      </c>
      <c r="AB1809" s="112">
        <f t="shared" si="1310"/>
        <v>25</v>
      </c>
      <c r="AC1809" s="178">
        <f t="shared" si="1291"/>
        <v>30</v>
      </c>
      <c r="AD1809" s="11">
        <f t="shared" si="1321"/>
        <v>1.0033939519999999</v>
      </c>
      <c r="AE1809" s="106">
        <f t="shared" si="1299"/>
        <v>1.0040363000000001</v>
      </c>
      <c r="AF1809" s="106">
        <f t="shared" si="1311"/>
        <v>1.0411281699999999</v>
      </c>
      <c r="AG1809" s="106">
        <f t="shared" si="1312"/>
        <v>0</v>
      </c>
      <c r="AH1809" s="115" t="str">
        <f t="shared" si="1293"/>
        <v>A+J=</v>
      </c>
      <c r="AI1809" s="116">
        <f t="shared" si="1322"/>
        <v>45955</v>
      </c>
      <c r="AJ1809" s="10"/>
      <c r="AK1809" s="1"/>
      <c r="AL1809" s="10"/>
      <c r="AM1809" s="1"/>
      <c r="AN1809" s="1"/>
      <c r="AO1809" s="3"/>
      <c r="AP1809" s="3"/>
      <c r="AQ1809" s="4"/>
      <c r="AR1809" s="4"/>
      <c r="AS1809" s="4"/>
      <c r="AT1809" s="4"/>
      <c r="AU1809" s="4"/>
      <c r="AV1809" s="4"/>
      <c r="AW1809" s="1"/>
      <c r="AX1809" s="1"/>
      <c r="AY1809" s="1"/>
      <c r="AZ1809" s="1"/>
      <c r="BA1809" s="1"/>
      <c r="BB1809" s="1"/>
      <c r="BC1809" s="1"/>
      <c r="BD1809" s="1"/>
      <c r="BE1809" s="1"/>
      <c r="BG1809" s="1"/>
      <c r="BH1809" s="1"/>
    </row>
    <row r="1810" spans="1:60" ht="15" customHeight="1" x14ac:dyDescent="0.25">
      <c r="A1810" s="105">
        <f t="shared" si="1313"/>
        <v>45951</v>
      </c>
      <c r="B1810" s="106">
        <f t="shared" si="1300"/>
        <v>307.87778101516892</v>
      </c>
      <c r="C1810" s="2">
        <f t="shared" si="1314"/>
        <v>226.00807534</v>
      </c>
      <c r="D1810" s="2">
        <f t="shared" si="1315"/>
        <v>43.143291570000031</v>
      </c>
      <c r="E1810" s="106">
        <f t="shared" si="1301"/>
        <v>182.86478376999997</v>
      </c>
      <c r="F1810" s="21">
        <f t="shared" si="1316"/>
        <v>7245.38</v>
      </c>
      <c r="G1810" s="108">
        <f t="shared" si="1317"/>
        <v>7275.81</v>
      </c>
      <c r="H1810" s="109">
        <f t="shared" si="1294"/>
        <v>45895</v>
      </c>
      <c r="I1810" s="109">
        <f t="shared" si="1289"/>
        <v>45926</v>
      </c>
      <c r="J1810" s="110">
        <f t="shared" si="1302"/>
        <v>4.1999177406844002E-3</v>
      </c>
      <c r="K1810" s="117">
        <f t="shared" si="1290"/>
        <v>45955</v>
      </c>
      <c r="L1810" s="178">
        <f t="shared" si="1292"/>
        <v>30</v>
      </c>
      <c r="M1810" s="178">
        <f t="shared" si="1297"/>
        <v>26</v>
      </c>
      <c r="N1810" s="106">
        <f t="shared" si="1303"/>
        <v>1.0036389100000001</v>
      </c>
      <c r="O1810" s="111">
        <f t="shared" si="1296"/>
        <v>1.0041999100000001</v>
      </c>
      <c r="P1810" s="111">
        <f t="shared" si="1318"/>
        <v>1.3639325343367426</v>
      </c>
      <c r="Q1810" s="106">
        <f t="shared" si="1295"/>
        <v>1.36889576</v>
      </c>
      <c r="R1810" s="106">
        <f t="shared" si="1319"/>
        <v>1.30894008</v>
      </c>
      <c r="S1810" s="106">
        <f t="shared" si="1304"/>
        <v>295.83102821</v>
      </c>
      <c r="T1810" s="106">
        <f t="shared" si="1305"/>
        <v>13.328691949099133</v>
      </c>
      <c r="U1810" s="106">
        <f t="shared" si="1306"/>
        <v>67.458043386069804</v>
      </c>
      <c r="V1810" s="106">
        <f t="shared" si="1307"/>
        <v>306.79481067516895</v>
      </c>
      <c r="W1810" s="19">
        <f t="shared" si="1288"/>
        <v>0</v>
      </c>
      <c r="X1810" s="2">
        <f t="shared" si="1308"/>
        <v>0</v>
      </c>
      <c r="Y1810" s="4">
        <f t="shared" si="1309"/>
        <v>0</v>
      </c>
      <c r="Z1810" s="106">
        <f t="shared" si="1298"/>
        <v>0</v>
      </c>
      <c r="AA1810" s="114">
        <f t="shared" si="1320"/>
        <v>0.05</v>
      </c>
      <c r="AB1810" s="112">
        <f t="shared" si="1310"/>
        <v>26</v>
      </c>
      <c r="AC1810" s="178">
        <f t="shared" si="1291"/>
        <v>30</v>
      </c>
      <c r="AD1810" s="11">
        <f t="shared" si="1321"/>
        <v>1.0035299499999999</v>
      </c>
      <c r="AE1810" s="106">
        <f t="shared" si="1299"/>
        <v>1.04426873</v>
      </c>
      <c r="AF1810" s="106">
        <f t="shared" si="1311"/>
        <v>1.0829703399999999</v>
      </c>
      <c r="AG1810" s="106">
        <f t="shared" si="1312"/>
        <v>0</v>
      </c>
      <c r="AH1810" s="115" t="str">
        <f t="shared" si="1293"/>
        <v>A+J=</v>
      </c>
      <c r="AI1810" s="116">
        <f t="shared" si="1322"/>
        <v>45955</v>
      </c>
      <c r="AJ1810" s="10"/>
      <c r="AK1810" s="1"/>
      <c r="AL1810" s="10"/>
      <c r="AM1810" s="1"/>
      <c r="AN1810" s="1"/>
      <c r="AO1810" s="3"/>
      <c r="AP1810" s="3"/>
      <c r="AQ1810" s="4"/>
      <c r="AR1810" s="4"/>
      <c r="AS1810" s="4"/>
      <c r="AT1810" s="4"/>
      <c r="AU1810" s="4"/>
      <c r="AV1810" s="4"/>
      <c r="AW1810" s="1"/>
      <c r="AX1810" s="1"/>
      <c r="AY1810" s="1"/>
      <c r="AZ1810" s="1"/>
      <c r="BA1810" s="1"/>
      <c r="BB1810" s="1"/>
      <c r="BC1810" s="1"/>
      <c r="BD1810" s="1"/>
      <c r="BE1810" s="1"/>
      <c r="BG1810" s="1"/>
      <c r="BH1810" s="1"/>
    </row>
    <row r="1811" spans="1:60" ht="15" customHeight="1" x14ac:dyDescent="0.25">
      <c r="A1811" s="105">
        <f t="shared" si="1313"/>
        <v>45952</v>
      </c>
      <c r="B1811" s="106">
        <f t="shared" si="1300"/>
        <v>307.95461111506501</v>
      </c>
      <c r="C1811" s="2">
        <f t="shared" si="1314"/>
        <v>226.00807534</v>
      </c>
      <c r="D1811" s="2">
        <f t="shared" si="1315"/>
        <v>43.143291570000031</v>
      </c>
      <c r="E1811" s="106">
        <f t="shared" si="1301"/>
        <v>182.86478376999997</v>
      </c>
      <c r="F1811" s="21">
        <f t="shared" si="1316"/>
        <v>7245.38</v>
      </c>
      <c r="G1811" s="108">
        <f t="shared" si="1317"/>
        <v>7275.81</v>
      </c>
      <c r="H1811" s="109">
        <f t="shared" si="1294"/>
        <v>45895</v>
      </c>
      <c r="I1811" s="109">
        <f t="shared" si="1289"/>
        <v>45926</v>
      </c>
      <c r="J1811" s="110">
        <f t="shared" si="1302"/>
        <v>4.1999177406844002E-3</v>
      </c>
      <c r="K1811" s="117">
        <f t="shared" si="1290"/>
        <v>45955</v>
      </c>
      <c r="L1811" s="178">
        <f t="shared" si="1292"/>
        <v>30</v>
      </c>
      <c r="M1811" s="178">
        <f t="shared" si="1297"/>
        <v>27</v>
      </c>
      <c r="N1811" s="106">
        <f t="shared" si="1303"/>
        <v>1.0037791300000001</v>
      </c>
      <c r="O1811" s="111">
        <f t="shared" si="1296"/>
        <v>1.0041999100000001</v>
      </c>
      <c r="P1811" s="111">
        <f t="shared" si="1318"/>
        <v>1.3639325343367426</v>
      </c>
      <c r="Q1811" s="106">
        <f t="shared" si="1295"/>
        <v>1.3690870100000001</v>
      </c>
      <c r="R1811" s="106">
        <f t="shared" si="1319"/>
        <v>1.30894008</v>
      </c>
      <c r="S1811" s="106">
        <f t="shared" si="1304"/>
        <v>295.83102821</v>
      </c>
      <c r="T1811" s="106">
        <f t="shared" si="1305"/>
        <v>13.328691949099133</v>
      </c>
      <c r="U1811" s="106">
        <f t="shared" si="1306"/>
        <v>67.493016275965843</v>
      </c>
      <c r="V1811" s="106">
        <f t="shared" si="1307"/>
        <v>306.82978356506499</v>
      </c>
      <c r="W1811" s="19">
        <f t="shared" si="1288"/>
        <v>0</v>
      </c>
      <c r="X1811" s="2">
        <f t="shared" si="1308"/>
        <v>0</v>
      </c>
      <c r="Y1811" s="4">
        <f t="shared" si="1309"/>
        <v>0</v>
      </c>
      <c r="Z1811" s="106">
        <f t="shared" si="1298"/>
        <v>0</v>
      </c>
      <c r="AA1811" s="114">
        <f t="shared" si="1320"/>
        <v>0.05</v>
      </c>
      <c r="AB1811" s="112">
        <f t="shared" si="1310"/>
        <v>27</v>
      </c>
      <c r="AC1811" s="178">
        <f t="shared" si="1291"/>
        <v>30</v>
      </c>
      <c r="AD1811" s="11">
        <f t="shared" si="1321"/>
        <v>1.003665966</v>
      </c>
      <c r="AE1811" s="106">
        <f t="shared" si="1299"/>
        <v>1.0845064900000001</v>
      </c>
      <c r="AF1811" s="106">
        <f t="shared" si="1311"/>
        <v>1.12482755</v>
      </c>
      <c r="AG1811" s="106">
        <f t="shared" si="1312"/>
        <v>0</v>
      </c>
      <c r="AH1811" s="115" t="str">
        <f t="shared" si="1293"/>
        <v>A+J=</v>
      </c>
      <c r="AI1811" s="116">
        <f t="shared" si="1322"/>
        <v>45955</v>
      </c>
      <c r="AJ1811" s="10"/>
      <c r="AK1811" s="1"/>
      <c r="AL1811" s="10"/>
      <c r="AM1811" s="1"/>
      <c r="AN1811" s="1"/>
      <c r="AO1811" s="3"/>
      <c r="AP1811" s="3"/>
      <c r="AQ1811" s="4"/>
      <c r="AR1811" s="4"/>
      <c r="AS1811" s="4"/>
      <c r="AT1811" s="4"/>
      <c r="AU1811" s="4"/>
      <c r="AV1811" s="4"/>
      <c r="AW1811" s="1"/>
      <c r="AX1811" s="1"/>
      <c r="AY1811" s="1"/>
      <c r="AZ1811" s="1"/>
      <c r="BA1811" s="1"/>
      <c r="BB1811" s="1"/>
      <c r="BC1811" s="1"/>
      <c r="BD1811" s="1"/>
      <c r="BE1811" s="1"/>
      <c r="BG1811" s="1"/>
      <c r="BH1811" s="1"/>
    </row>
    <row r="1812" spans="1:60" ht="15" customHeight="1" x14ac:dyDescent="0.25">
      <c r="A1812" s="105">
        <f t="shared" si="1313"/>
        <v>45953</v>
      </c>
      <c r="B1812" s="106">
        <f t="shared" si="1300"/>
        <v>308.03146176090451</v>
      </c>
      <c r="C1812" s="2">
        <f t="shared" si="1314"/>
        <v>226.00807534</v>
      </c>
      <c r="D1812" s="2">
        <f t="shared" si="1315"/>
        <v>43.143291570000031</v>
      </c>
      <c r="E1812" s="106">
        <f t="shared" si="1301"/>
        <v>182.86478376999997</v>
      </c>
      <c r="F1812" s="21">
        <f t="shared" si="1316"/>
        <v>7245.38</v>
      </c>
      <c r="G1812" s="108">
        <f t="shared" si="1317"/>
        <v>7275.81</v>
      </c>
      <c r="H1812" s="109">
        <f t="shared" si="1294"/>
        <v>45895</v>
      </c>
      <c r="I1812" s="109">
        <f t="shared" si="1289"/>
        <v>45926</v>
      </c>
      <c r="J1812" s="110">
        <f t="shared" si="1302"/>
        <v>4.1999177406844002E-3</v>
      </c>
      <c r="K1812" s="117">
        <f t="shared" si="1290"/>
        <v>45955</v>
      </c>
      <c r="L1812" s="178">
        <f t="shared" si="1292"/>
        <v>30</v>
      </c>
      <c r="M1812" s="178">
        <f t="shared" si="1297"/>
        <v>28</v>
      </c>
      <c r="N1812" s="106">
        <f t="shared" si="1303"/>
        <v>1.00391937</v>
      </c>
      <c r="O1812" s="111">
        <f t="shared" si="1296"/>
        <v>1.0041999100000001</v>
      </c>
      <c r="P1812" s="111">
        <f t="shared" si="1318"/>
        <v>1.3639325343367426</v>
      </c>
      <c r="Q1812" s="106">
        <f t="shared" si="1295"/>
        <v>1.36927829</v>
      </c>
      <c r="R1812" s="106">
        <f t="shared" si="1319"/>
        <v>1.30894008</v>
      </c>
      <c r="S1812" s="106">
        <f t="shared" si="1304"/>
        <v>295.83102821</v>
      </c>
      <c r="T1812" s="106">
        <f t="shared" si="1305"/>
        <v>13.328691949099133</v>
      </c>
      <c r="U1812" s="106">
        <f t="shared" si="1306"/>
        <v>67.527994651805344</v>
      </c>
      <c r="V1812" s="106">
        <f t="shared" si="1307"/>
        <v>306.86476194090449</v>
      </c>
      <c r="W1812" s="19">
        <f t="shared" ref="W1812:W1875" si="1323">IF(VLOOKUP(A1812,AL$10:AX$312,13)=VLOOKUP(A1811,AL$10:AX$312,13),0,VLOOKUP(A1812,AL$10:AX$312,13))</f>
        <v>0</v>
      </c>
      <c r="X1812" s="2">
        <f t="shared" si="1308"/>
        <v>0</v>
      </c>
      <c r="Y1812" s="4">
        <f t="shared" si="1309"/>
        <v>0</v>
      </c>
      <c r="Z1812" s="106">
        <f t="shared" si="1298"/>
        <v>0</v>
      </c>
      <c r="AA1812" s="114">
        <f t="shared" si="1320"/>
        <v>0.05</v>
      </c>
      <c r="AB1812" s="112">
        <f t="shared" si="1310"/>
        <v>28</v>
      </c>
      <c r="AC1812" s="178">
        <f t="shared" si="1291"/>
        <v>30</v>
      </c>
      <c r="AD1812" s="11">
        <f t="shared" si="1321"/>
        <v>1.0038020000000001</v>
      </c>
      <c r="AE1812" s="106">
        <f t="shared" si="1299"/>
        <v>1.1247495599999999</v>
      </c>
      <c r="AF1812" s="106">
        <f t="shared" si="1311"/>
        <v>1.1666998200000001</v>
      </c>
      <c r="AG1812" s="106">
        <f t="shared" si="1312"/>
        <v>0</v>
      </c>
      <c r="AH1812" s="115" t="str">
        <f t="shared" si="1293"/>
        <v>A+J=</v>
      </c>
      <c r="AI1812" s="116">
        <f t="shared" si="1322"/>
        <v>45955</v>
      </c>
      <c r="AJ1812" s="10"/>
      <c r="AK1812" s="1"/>
      <c r="AL1812" s="10"/>
      <c r="AM1812" s="1"/>
      <c r="AN1812" s="1"/>
      <c r="AO1812" s="3"/>
      <c r="AP1812" s="3"/>
      <c r="AQ1812" s="4"/>
      <c r="AR1812" s="4"/>
      <c r="AS1812" s="4"/>
      <c r="AT1812" s="4"/>
      <c r="AU1812" s="4"/>
      <c r="AV1812" s="4"/>
      <c r="AW1812" s="1"/>
      <c r="AX1812" s="1"/>
      <c r="AY1812" s="1"/>
      <c r="AZ1812" s="1"/>
      <c r="BA1812" s="1"/>
      <c r="BB1812" s="1"/>
      <c r="BC1812" s="1"/>
      <c r="BD1812" s="1"/>
      <c r="BE1812" s="1"/>
      <c r="BG1812" s="1"/>
      <c r="BH1812" s="1"/>
    </row>
    <row r="1813" spans="1:60" ht="15" customHeight="1" x14ac:dyDescent="0.25">
      <c r="A1813" s="105">
        <f t="shared" si="1313"/>
        <v>45954</v>
      </c>
      <c r="B1813" s="106">
        <f t="shared" si="1300"/>
        <v>308.10833142403965</v>
      </c>
      <c r="C1813" s="2">
        <f t="shared" si="1314"/>
        <v>226.00807534</v>
      </c>
      <c r="D1813" s="2">
        <f t="shared" si="1315"/>
        <v>43.143291570000031</v>
      </c>
      <c r="E1813" s="106">
        <f t="shared" si="1301"/>
        <v>182.86478376999997</v>
      </c>
      <c r="F1813" s="21">
        <f t="shared" si="1316"/>
        <v>7245.38</v>
      </c>
      <c r="G1813" s="108">
        <f t="shared" si="1317"/>
        <v>7275.81</v>
      </c>
      <c r="H1813" s="109">
        <f t="shared" si="1294"/>
        <v>45895</v>
      </c>
      <c r="I1813" s="109">
        <f t="shared" ref="I1813:I1876" si="1324">IF(W1812&gt;0,A1813,I1812)</f>
        <v>45926</v>
      </c>
      <c r="J1813" s="110">
        <f t="shared" si="1302"/>
        <v>4.1999177406844002E-3</v>
      </c>
      <c r="K1813" s="117">
        <f t="shared" ref="K1813:K1876" si="1325">IF(DAY(A1812)=K$9,VLOOKUP(A1812,$AP$321:$AV$619,4),K1812)</f>
        <v>45955</v>
      </c>
      <c r="L1813" s="178">
        <f t="shared" si="1292"/>
        <v>30</v>
      </c>
      <c r="M1813" s="178">
        <f t="shared" si="1297"/>
        <v>29</v>
      </c>
      <c r="N1813" s="106">
        <f t="shared" si="1303"/>
        <v>1.00405963</v>
      </c>
      <c r="O1813" s="111">
        <f t="shared" si="1296"/>
        <v>1.0041999100000001</v>
      </c>
      <c r="P1813" s="111">
        <f t="shared" si="1318"/>
        <v>1.3639325343367426</v>
      </c>
      <c r="Q1813" s="106">
        <f t="shared" si="1295"/>
        <v>1.36946959</v>
      </c>
      <c r="R1813" s="106">
        <f t="shared" si="1319"/>
        <v>1.30894008</v>
      </c>
      <c r="S1813" s="106">
        <f t="shared" si="1304"/>
        <v>295.83102821</v>
      </c>
      <c r="T1813" s="106">
        <f t="shared" si="1305"/>
        <v>13.328691949099133</v>
      </c>
      <c r="U1813" s="106">
        <f t="shared" si="1306"/>
        <v>67.562976684940551</v>
      </c>
      <c r="V1813" s="106">
        <f t="shared" si="1307"/>
        <v>306.89974397403967</v>
      </c>
      <c r="W1813" s="19">
        <f t="shared" si="1323"/>
        <v>0</v>
      </c>
      <c r="X1813" s="2">
        <f t="shared" si="1308"/>
        <v>0</v>
      </c>
      <c r="Y1813" s="4">
        <f t="shared" si="1309"/>
        <v>0</v>
      </c>
      <c r="Z1813" s="106">
        <f t="shared" si="1298"/>
        <v>0</v>
      </c>
      <c r="AA1813" s="114">
        <f t="shared" si="1320"/>
        <v>0.05</v>
      </c>
      <c r="AB1813" s="112">
        <f t="shared" si="1310"/>
        <v>29</v>
      </c>
      <c r="AC1813" s="178">
        <f t="shared" ref="AC1813:AC1876" si="1326">IF(DAY(A1812)=25,VLOOKUP(A1812,$AP$321:$AV$619,7),AC1812)</f>
        <v>30</v>
      </c>
      <c r="AD1813" s="11">
        <f t="shared" si="1321"/>
        <v>1.0039380529999999</v>
      </c>
      <c r="AE1813" s="106">
        <f t="shared" si="1299"/>
        <v>1.16499826</v>
      </c>
      <c r="AF1813" s="106">
        <f t="shared" si="1311"/>
        <v>1.20858745</v>
      </c>
      <c r="AG1813" s="106">
        <f t="shared" si="1312"/>
        <v>0</v>
      </c>
      <c r="AH1813" s="115" t="str">
        <f t="shared" si="1293"/>
        <v>A+J=</v>
      </c>
      <c r="AI1813" s="116">
        <f t="shared" si="1322"/>
        <v>45955</v>
      </c>
      <c r="AJ1813" s="10"/>
      <c r="AK1813" s="1"/>
      <c r="AL1813" s="10"/>
      <c r="AM1813" s="1"/>
      <c r="AN1813" s="1"/>
      <c r="AO1813" s="3"/>
      <c r="AP1813" s="3"/>
      <c r="AQ1813" s="4"/>
      <c r="AR1813" s="4"/>
      <c r="AS1813" s="4"/>
      <c r="AT1813" s="4"/>
      <c r="AU1813" s="4"/>
      <c r="AV1813" s="4"/>
      <c r="AW1813" s="1"/>
      <c r="AX1813" s="1"/>
      <c r="AY1813" s="1"/>
      <c r="AZ1813" s="1"/>
      <c r="BA1813" s="1"/>
      <c r="BB1813" s="1"/>
      <c r="BC1813" s="1"/>
      <c r="BD1813" s="1"/>
      <c r="BE1813" s="1"/>
      <c r="BG1813" s="1"/>
      <c r="BH1813" s="1"/>
    </row>
    <row r="1814" spans="1:60" ht="15" customHeight="1" x14ac:dyDescent="0.25">
      <c r="A1814" s="105">
        <f t="shared" si="1313"/>
        <v>45955</v>
      </c>
      <c r="B1814" s="106">
        <f t="shared" si="1300"/>
        <v>308.18522164311844</v>
      </c>
      <c r="C1814" s="2">
        <f t="shared" si="1314"/>
        <v>226.00807534</v>
      </c>
      <c r="D1814" s="2">
        <f t="shared" si="1315"/>
        <v>43.143291570000031</v>
      </c>
      <c r="E1814" s="106">
        <f t="shared" si="1301"/>
        <v>182.86478376999997</v>
      </c>
      <c r="F1814" s="21">
        <f t="shared" si="1316"/>
        <v>7245.38</v>
      </c>
      <c r="G1814" s="108">
        <f t="shared" si="1317"/>
        <v>7275.81</v>
      </c>
      <c r="H1814" s="109">
        <f t="shared" si="1294"/>
        <v>45895</v>
      </c>
      <c r="I1814" s="109">
        <f t="shared" si="1324"/>
        <v>45926</v>
      </c>
      <c r="J1814" s="110">
        <f t="shared" si="1302"/>
        <v>4.1999177406844002E-3</v>
      </c>
      <c r="K1814" s="117">
        <f t="shared" si="1325"/>
        <v>45955</v>
      </c>
      <c r="L1814" s="178">
        <f t="shared" si="1292"/>
        <v>30</v>
      </c>
      <c r="M1814" s="178">
        <f t="shared" si="1297"/>
        <v>30</v>
      </c>
      <c r="N1814" s="106">
        <f t="shared" si="1303"/>
        <v>1.0041999100000001</v>
      </c>
      <c r="O1814" s="111">
        <f t="shared" si="1296"/>
        <v>1.0041999100000001</v>
      </c>
      <c r="P1814" s="111">
        <f t="shared" si="1318"/>
        <v>1.3639325343367426</v>
      </c>
      <c r="Q1814" s="106">
        <f t="shared" si="1295"/>
        <v>1.3696609200000001</v>
      </c>
      <c r="R1814" s="106">
        <f t="shared" si="1319"/>
        <v>1.30894008</v>
      </c>
      <c r="S1814" s="106">
        <f t="shared" si="1304"/>
        <v>295.83102821</v>
      </c>
      <c r="T1814" s="106">
        <f t="shared" si="1305"/>
        <v>13.328691949099133</v>
      </c>
      <c r="U1814" s="106">
        <f t="shared" si="1306"/>
        <v>67.597964204019263</v>
      </c>
      <c r="V1814" s="106">
        <f t="shared" si="1307"/>
        <v>306.93473149311842</v>
      </c>
      <c r="W1814" s="19">
        <f t="shared" si="1323"/>
        <v>60</v>
      </c>
      <c r="X1814" s="2">
        <f t="shared" si="1308"/>
        <v>14.855736800000001</v>
      </c>
      <c r="Y1814" s="4">
        <f t="shared" si="1309"/>
        <v>6.5730999999999998E-2</v>
      </c>
      <c r="Z1814" s="106">
        <f t="shared" si="1298"/>
        <v>19.44526931</v>
      </c>
      <c r="AA1814" s="114">
        <f t="shared" si="1320"/>
        <v>0.05</v>
      </c>
      <c r="AB1814" s="112">
        <f t="shared" si="1310"/>
        <v>30</v>
      </c>
      <c r="AC1814" s="178">
        <f t="shared" si="1326"/>
        <v>30</v>
      </c>
      <c r="AD1814" s="11">
        <f t="shared" si="1321"/>
        <v>1.004074124</v>
      </c>
      <c r="AE1814" s="106">
        <f t="shared" si="1299"/>
        <v>1.20525229</v>
      </c>
      <c r="AF1814" s="106">
        <f t="shared" si="1311"/>
        <v>1.2504901500000001</v>
      </c>
      <c r="AG1814" s="106">
        <f t="shared" si="1312"/>
        <v>20.650521600000001</v>
      </c>
      <c r="AH1814" s="115" t="str">
        <f t="shared" si="1293"/>
        <v>A+J=</v>
      </c>
      <c r="AI1814" s="116">
        <f t="shared" si="1322"/>
        <v>45955</v>
      </c>
      <c r="AJ1814" s="10"/>
      <c r="AK1814" s="1"/>
      <c r="AL1814" s="10"/>
      <c r="AM1814" s="1"/>
      <c r="AN1814" s="1"/>
      <c r="AO1814" s="3"/>
      <c r="AP1814" s="3"/>
      <c r="AQ1814" s="4"/>
      <c r="AR1814" s="4"/>
      <c r="AS1814" s="4"/>
      <c r="AT1814" s="4"/>
      <c r="AU1814" s="4"/>
      <c r="AV1814" s="4"/>
      <c r="AW1814" s="1"/>
      <c r="AX1814" s="1"/>
      <c r="AY1814" s="1"/>
      <c r="AZ1814" s="1"/>
      <c r="BA1814" s="1"/>
      <c r="BB1814" s="1"/>
      <c r="BC1814" s="1"/>
      <c r="BD1814" s="1"/>
      <c r="BE1814" s="1"/>
      <c r="BG1814" s="1"/>
      <c r="BH1814" s="1"/>
    </row>
    <row r="1815" spans="1:60" ht="15" customHeight="1" x14ac:dyDescent="0.25">
      <c r="A1815" s="105">
        <f t="shared" si="1313"/>
        <v>45956</v>
      </c>
      <c r="B1815" s="106">
        <f t="shared" si="1300"/>
        <v>287.56103806832596</v>
      </c>
      <c r="C1815" s="2">
        <f t="shared" si="1314"/>
        <v>211.15233853999999</v>
      </c>
      <c r="D1815" s="2">
        <f t="shared" si="1315"/>
        <v>28.287554770000014</v>
      </c>
      <c r="E1815" s="106">
        <f t="shared" si="1301"/>
        <v>182.86478376999997</v>
      </c>
      <c r="F1815" s="21">
        <f t="shared" si="1316"/>
        <v>7245.38</v>
      </c>
      <c r="G1815" s="108">
        <f t="shared" si="1317"/>
        <v>7275.81</v>
      </c>
      <c r="H1815" s="109">
        <f t="shared" si="1294"/>
        <v>45926</v>
      </c>
      <c r="I1815" s="109">
        <f t="shared" si="1324"/>
        <v>45956</v>
      </c>
      <c r="J1815" s="110">
        <f t="shared" si="1302"/>
        <v>4.1999177406844002E-3</v>
      </c>
      <c r="K1815" s="117">
        <f t="shared" si="1325"/>
        <v>45986</v>
      </c>
      <c r="L1815" s="178">
        <f t="shared" si="1292"/>
        <v>31</v>
      </c>
      <c r="M1815" s="178">
        <f t="shared" si="1297"/>
        <v>1</v>
      </c>
      <c r="N1815" s="106">
        <f t="shared" si="1303"/>
        <v>1.0001351999999999</v>
      </c>
      <c r="O1815" s="111">
        <f t="shared" si="1296"/>
        <v>1.0041999100000001</v>
      </c>
      <c r="P1815" s="111">
        <f t="shared" si="1318"/>
        <v>1.3696609282270289</v>
      </c>
      <c r="Q1815" s="106">
        <f t="shared" si="1295"/>
        <v>1.3698461</v>
      </c>
      <c r="R1815" s="106">
        <f t="shared" si="1319"/>
        <v>1.30894008</v>
      </c>
      <c r="S1815" s="106">
        <f t="shared" si="1304"/>
        <v>276.38575889999998</v>
      </c>
      <c r="T1815" s="106">
        <f t="shared" si="1305"/>
        <v>8.7391594336481848</v>
      </c>
      <c r="U1815" s="106">
        <f t="shared" si="1306"/>
        <v>67.631827104677782</v>
      </c>
      <c r="V1815" s="106">
        <f t="shared" si="1307"/>
        <v>287.52332507832597</v>
      </c>
      <c r="W1815" s="19">
        <f t="shared" si="1323"/>
        <v>0</v>
      </c>
      <c r="X1815" s="2">
        <f t="shared" si="1308"/>
        <v>0</v>
      </c>
      <c r="Y1815" s="4">
        <f t="shared" si="1309"/>
        <v>0</v>
      </c>
      <c r="Z1815" s="106">
        <f t="shared" si="1298"/>
        <v>0</v>
      </c>
      <c r="AA1815" s="114">
        <f t="shared" si="1320"/>
        <v>0.05</v>
      </c>
      <c r="AB1815" s="112">
        <f t="shared" si="1310"/>
        <v>1</v>
      </c>
      <c r="AC1815" s="178">
        <f t="shared" si="1326"/>
        <v>31</v>
      </c>
      <c r="AD1815" s="11">
        <f t="shared" si="1321"/>
        <v>1.000131165</v>
      </c>
      <c r="AE1815" s="106">
        <f t="shared" si="1299"/>
        <v>3.625213E-2</v>
      </c>
      <c r="AF1815" s="106">
        <f t="shared" si="1311"/>
        <v>3.7712990000000002E-2</v>
      </c>
      <c r="AG1815" s="106">
        <f t="shared" si="1312"/>
        <v>0</v>
      </c>
      <c r="AH1815" s="115" t="str">
        <f t="shared" si="1293"/>
        <v>A+J=</v>
      </c>
      <c r="AI1815" s="116">
        <f t="shared" si="1322"/>
        <v>45986</v>
      </c>
      <c r="AJ1815" s="10"/>
      <c r="AK1815" s="1"/>
      <c r="AL1815" s="10"/>
      <c r="AM1815" s="1"/>
      <c r="AN1815" s="1"/>
      <c r="AO1815" s="3"/>
      <c r="AP1815" s="3"/>
      <c r="AQ1815" s="4"/>
      <c r="AR1815" s="4"/>
      <c r="AS1815" s="4"/>
      <c r="AT1815" s="4"/>
      <c r="AU1815" s="4"/>
      <c r="AV1815" s="4"/>
      <c r="AW1815" s="1"/>
      <c r="AX1815" s="1"/>
      <c r="AY1815" s="1"/>
      <c r="AZ1815" s="1"/>
      <c r="BA1815" s="1"/>
      <c r="BB1815" s="1"/>
      <c r="BC1815" s="1"/>
      <c r="BD1815" s="1"/>
      <c r="BE1815" s="1"/>
      <c r="BG1815" s="1"/>
      <c r="BH1815" s="1"/>
    </row>
    <row r="1816" spans="1:60" ht="15" customHeight="1" x14ac:dyDescent="0.25">
      <c r="A1816" s="105">
        <f t="shared" si="1313"/>
        <v>45957</v>
      </c>
      <c r="B1816" s="106">
        <f t="shared" si="1300"/>
        <v>287.63263505357583</v>
      </c>
      <c r="C1816" s="2">
        <f t="shared" si="1314"/>
        <v>211.15233853999999</v>
      </c>
      <c r="D1816" s="2">
        <f t="shared" si="1315"/>
        <v>28.287554770000014</v>
      </c>
      <c r="E1816" s="106">
        <f t="shared" si="1301"/>
        <v>182.86478376999997</v>
      </c>
      <c r="F1816" s="21">
        <f t="shared" si="1316"/>
        <v>7245.38</v>
      </c>
      <c r="G1816" s="108">
        <f t="shared" si="1317"/>
        <v>7275.81</v>
      </c>
      <c r="H1816" s="109">
        <f t="shared" si="1294"/>
        <v>45926</v>
      </c>
      <c r="I1816" s="109">
        <f t="shared" si="1324"/>
        <v>45956</v>
      </c>
      <c r="J1816" s="110">
        <f t="shared" si="1302"/>
        <v>4.1999177406844002E-3</v>
      </c>
      <c r="K1816" s="117">
        <f t="shared" si="1325"/>
        <v>45986</v>
      </c>
      <c r="L1816" s="178">
        <f t="shared" si="1292"/>
        <v>31</v>
      </c>
      <c r="M1816" s="178">
        <f t="shared" si="1297"/>
        <v>2</v>
      </c>
      <c r="N1816" s="106">
        <f t="shared" si="1303"/>
        <v>1.00027043</v>
      </c>
      <c r="O1816" s="111">
        <f t="shared" si="1296"/>
        <v>1.0041999100000001</v>
      </c>
      <c r="P1816" s="111">
        <f t="shared" si="1318"/>
        <v>1.3696609282270289</v>
      </c>
      <c r="Q1816" s="106">
        <f t="shared" si="1295"/>
        <v>1.3700313200000001</v>
      </c>
      <c r="R1816" s="106">
        <f t="shared" si="1319"/>
        <v>1.30894008</v>
      </c>
      <c r="S1816" s="106">
        <f t="shared" si="1304"/>
        <v>276.38575889999998</v>
      </c>
      <c r="T1816" s="106">
        <f t="shared" si="1305"/>
        <v>8.7391594336481848</v>
      </c>
      <c r="U1816" s="106">
        <f t="shared" si="1306"/>
        <v>67.665697319927673</v>
      </c>
      <c r="V1816" s="106">
        <f t="shared" si="1307"/>
        <v>287.55719529357583</v>
      </c>
      <c r="W1816" s="19">
        <f t="shared" si="1323"/>
        <v>0</v>
      </c>
      <c r="X1816" s="2">
        <f t="shared" si="1308"/>
        <v>0</v>
      </c>
      <c r="Y1816" s="4">
        <f t="shared" si="1309"/>
        <v>0</v>
      </c>
      <c r="Z1816" s="106">
        <f t="shared" si="1298"/>
        <v>0</v>
      </c>
      <c r="AA1816" s="114">
        <f t="shared" si="1320"/>
        <v>0.05</v>
      </c>
      <c r="AB1816" s="112">
        <f t="shared" si="1310"/>
        <v>2</v>
      </c>
      <c r="AC1816" s="178">
        <f t="shared" si="1326"/>
        <v>31</v>
      </c>
      <c r="AD1816" s="11">
        <f t="shared" si="1321"/>
        <v>1.0002623470000001</v>
      </c>
      <c r="AE1816" s="106">
        <f t="shared" si="1299"/>
        <v>7.2508970000000006E-2</v>
      </c>
      <c r="AF1816" s="106">
        <f t="shared" si="1311"/>
        <v>7.5439759999999995E-2</v>
      </c>
      <c r="AG1816" s="106">
        <f t="shared" si="1312"/>
        <v>0</v>
      </c>
      <c r="AH1816" s="115" t="str">
        <f t="shared" si="1293"/>
        <v>A+J=</v>
      </c>
      <c r="AI1816" s="116">
        <f t="shared" si="1322"/>
        <v>45986</v>
      </c>
      <c r="AJ1816" s="10"/>
      <c r="AK1816" s="1"/>
      <c r="AL1816" s="10"/>
      <c r="AM1816" s="1"/>
      <c r="AN1816" s="1"/>
      <c r="AO1816" s="3"/>
      <c r="AP1816" s="3"/>
      <c r="AQ1816" s="4"/>
      <c r="AR1816" s="4"/>
      <c r="AS1816" s="4"/>
      <c r="AT1816" s="4"/>
      <c r="AU1816" s="4"/>
      <c r="AV1816" s="4"/>
      <c r="AW1816" s="1"/>
      <c r="AX1816" s="1"/>
      <c r="AY1816" s="1"/>
      <c r="AZ1816" s="1"/>
      <c r="BA1816" s="1"/>
      <c r="BB1816" s="1"/>
      <c r="BC1816" s="1"/>
      <c r="BD1816" s="1"/>
      <c r="BE1816" s="1"/>
      <c r="BG1816" s="1"/>
      <c r="BH1816" s="1"/>
    </row>
    <row r="1817" spans="1:60" ht="15" customHeight="1" x14ac:dyDescent="0.25">
      <c r="A1817" s="105">
        <f t="shared" si="1313"/>
        <v>45958</v>
      </c>
      <c r="B1817" s="106">
        <f t="shared" si="1300"/>
        <v>287.70424764747361</v>
      </c>
      <c r="C1817" s="2">
        <f t="shared" si="1314"/>
        <v>211.15233853999999</v>
      </c>
      <c r="D1817" s="2">
        <f t="shared" si="1315"/>
        <v>28.287554770000014</v>
      </c>
      <c r="E1817" s="106">
        <f t="shared" si="1301"/>
        <v>182.86478376999997</v>
      </c>
      <c r="F1817" s="21">
        <f t="shared" si="1316"/>
        <v>7245.38</v>
      </c>
      <c r="G1817" s="108">
        <f t="shared" si="1317"/>
        <v>7275.81</v>
      </c>
      <c r="H1817" s="109">
        <f t="shared" si="1294"/>
        <v>45926</v>
      </c>
      <c r="I1817" s="109">
        <f t="shared" si="1324"/>
        <v>45956</v>
      </c>
      <c r="J1817" s="110">
        <f t="shared" si="1302"/>
        <v>4.1999177406844002E-3</v>
      </c>
      <c r="K1817" s="117">
        <f t="shared" si="1325"/>
        <v>45986</v>
      </c>
      <c r="L1817" s="178">
        <f t="shared" si="1292"/>
        <v>31</v>
      </c>
      <c r="M1817" s="178">
        <f t="shared" si="1297"/>
        <v>3</v>
      </c>
      <c r="N1817" s="106">
        <f t="shared" si="1303"/>
        <v>1.0004056699999999</v>
      </c>
      <c r="O1817" s="111">
        <f t="shared" si="1296"/>
        <v>1.0041999100000001</v>
      </c>
      <c r="P1817" s="111">
        <f t="shared" si="1318"/>
        <v>1.3696609282270289</v>
      </c>
      <c r="Q1817" s="106">
        <f t="shared" si="1295"/>
        <v>1.3702165500000001</v>
      </c>
      <c r="R1817" s="106">
        <f t="shared" si="1319"/>
        <v>1.30894008</v>
      </c>
      <c r="S1817" s="106">
        <f t="shared" si="1304"/>
        <v>276.38575889999998</v>
      </c>
      <c r="T1817" s="106">
        <f t="shared" si="1305"/>
        <v>8.7391594336481848</v>
      </c>
      <c r="U1817" s="106">
        <f t="shared" si="1306"/>
        <v>67.699569363825404</v>
      </c>
      <c r="V1817" s="106">
        <f t="shared" si="1307"/>
        <v>287.59106733747359</v>
      </c>
      <c r="W1817" s="19">
        <f t="shared" si="1323"/>
        <v>0</v>
      </c>
      <c r="X1817" s="2">
        <f t="shared" si="1308"/>
        <v>0</v>
      </c>
      <c r="Y1817" s="4">
        <f t="shared" si="1309"/>
        <v>0</v>
      </c>
      <c r="Z1817" s="106">
        <f t="shared" si="1298"/>
        <v>0</v>
      </c>
      <c r="AA1817" s="114">
        <f t="shared" si="1320"/>
        <v>0.05</v>
      </c>
      <c r="AB1817" s="112">
        <f t="shared" si="1310"/>
        <v>3</v>
      </c>
      <c r="AC1817" s="178">
        <f t="shared" si="1326"/>
        <v>31</v>
      </c>
      <c r="AD1817" s="11">
        <f t="shared" si="1321"/>
        <v>1.000393546</v>
      </c>
      <c r="AE1817" s="106">
        <f t="shared" si="1299"/>
        <v>0.10877050000000001</v>
      </c>
      <c r="AF1817" s="106">
        <f t="shared" si="1311"/>
        <v>0.11318031000000001</v>
      </c>
      <c r="AG1817" s="106">
        <f t="shared" si="1312"/>
        <v>0</v>
      </c>
      <c r="AH1817" s="115" t="str">
        <f t="shared" si="1293"/>
        <v>A+J=</v>
      </c>
      <c r="AI1817" s="116">
        <f t="shared" si="1322"/>
        <v>45986</v>
      </c>
      <c r="AJ1817" s="10"/>
      <c r="AK1817" s="1"/>
      <c r="AL1817" s="10"/>
      <c r="AM1817" s="1"/>
      <c r="AN1817" s="1"/>
      <c r="AO1817" s="3"/>
      <c r="AP1817" s="3"/>
      <c r="AQ1817" s="4"/>
      <c r="AR1817" s="4"/>
      <c r="AS1817" s="4"/>
      <c r="AT1817" s="4"/>
      <c r="AU1817" s="4"/>
      <c r="AV1817" s="4"/>
      <c r="AW1817" s="1"/>
      <c r="AX1817" s="1"/>
      <c r="AY1817" s="1"/>
      <c r="AZ1817" s="1"/>
      <c r="BA1817" s="1"/>
      <c r="BB1817" s="1"/>
      <c r="BC1817" s="1"/>
      <c r="BD1817" s="1"/>
      <c r="BE1817" s="1"/>
      <c r="BG1817" s="1"/>
      <c r="BH1817" s="1"/>
    </row>
    <row r="1818" spans="1:60" ht="15" customHeight="1" x14ac:dyDescent="0.25">
      <c r="A1818" s="105">
        <f t="shared" si="1313"/>
        <v>45959</v>
      </c>
      <c r="B1818" s="106">
        <f t="shared" si="1300"/>
        <v>287.77587978731475</v>
      </c>
      <c r="C1818" s="2">
        <f t="shared" si="1314"/>
        <v>211.15233853999999</v>
      </c>
      <c r="D1818" s="2">
        <f t="shared" si="1315"/>
        <v>28.287554770000014</v>
      </c>
      <c r="E1818" s="106">
        <f t="shared" si="1301"/>
        <v>182.86478376999997</v>
      </c>
      <c r="F1818" s="21">
        <f t="shared" si="1316"/>
        <v>7245.38</v>
      </c>
      <c r="G1818" s="108">
        <f t="shared" si="1317"/>
        <v>7275.81</v>
      </c>
      <c r="H1818" s="109">
        <f t="shared" si="1294"/>
        <v>45926</v>
      </c>
      <c r="I1818" s="109">
        <f t="shared" si="1324"/>
        <v>45956</v>
      </c>
      <c r="J1818" s="110">
        <f t="shared" si="1302"/>
        <v>4.1999177406844002E-3</v>
      </c>
      <c r="K1818" s="117">
        <f t="shared" si="1325"/>
        <v>45986</v>
      </c>
      <c r="L1818" s="178">
        <f t="shared" si="1292"/>
        <v>31</v>
      </c>
      <c r="M1818" s="178">
        <f t="shared" si="1297"/>
        <v>4</v>
      </c>
      <c r="N1818" s="106">
        <f t="shared" si="1303"/>
        <v>1.0005409300000001</v>
      </c>
      <c r="O1818" s="111">
        <f t="shared" si="1296"/>
        <v>1.0041999100000001</v>
      </c>
      <c r="P1818" s="111">
        <f t="shared" si="1318"/>
        <v>1.3696609282270289</v>
      </c>
      <c r="Q1818" s="106">
        <f t="shared" si="1295"/>
        <v>1.3704018099999999</v>
      </c>
      <c r="R1818" s="106">
        <f t="shared" si="1319"/>
        <v>1.30894008</v>
      </c>
      <c r="S1818" s="106">
        <f t="shared" si="1304"/>
        <v>276.38575889999998</v>
      </c>
      <c r="T1818" s="106">
        <f t="shared" si="1305"/>
        <v>8.7391594336481848</v>
      </c>
      <c r="U1818" s="106">
        <f t="shared" si="1306"/>
        <v>67.73344689366661</v>
      </c>
      <c r="V1818" s="106">
        <f t="shared" si="1307"/>
        <v>287.62494486731475</v>
      </c>
      <c r="W1818" s="19">
        <f t="shared" si="1323"/>
        <v>0</v>
      </c>
      <c r="X1818" s="2">
        <f t="shared" si="1308"/>
        <v>0</v>
      </c>
      <c r="Y1818" s="4">
        <f t="shared" si="1309"/>
        <v>0</v>
      </c>
      <c r="Z1818" s="106">
        <f t="shared" si="1298"/>
        <v>0</v>
      </c>
      <c r="AA1818" s="114">
        <f t="shared" si="1320"/>
        <v>0.05</v>
      </c>
      <c r="AB1818" s="112">
        <f t="shared" si="1310"/>
        <v>4</v>
      </c>
      <c r="AC1818" s="178">
        <f t="shared" si="1326"/>
        <v>31</v>
      </c>
      <c r="AD1818" s="11">
        <f t="shared" si="1321"/>
        <v>1.000524763</v>
      </c>
      <c r="AE1818" s="106">
        <f t="shared" si="1299"/>
        <v>0.14503700999999999</v>
      </c>
      <c r="AF1818" s="106">
        <f t="shared" si="1311"/>
        <v>0.15093492</v>
      </c>
      <c r="AG1818" s="106">
        <f t="shared" si="1312"/>
        <v>0</v>
      </c>
      <c r="AH1818" s="115" t="str">
        <f t="shared" si="1293"/>
        <v>A+J=</v>
      </c>
      <c r="AI1818" s="116">
        <f t="shared" si="1322"/>
        <v>45986</v>
      </c>
      <c r="AJ1818" s="10"/>
      <c r="AK1818" s="1"/>
      <c r="AL1818" s="10"/>
      <c r="AM1818" s="1"/>
      <c r="AN1818" s="1"/>
      <c r="AO1818" s="3"/>
      <c r="AP1818" s="3"/>
      <c r="AQ1818" s="4"/>
      <c r="AR1818" s="4"/>
      <c r="AS1818" s="4"/>
      <c r="AT1818" s="4"/>
      <c r="AU1818" s="4"/>
      <c r="AV1818" s="4"/>
      <c r="AW1818" s="1"/>
      <c r="AX1818" s="1"/>
      <c r="AY1818" s="1"/>
      <c r="AZ1818" s="1"/>
      <c r="BA1818" s="1"/>
      <c r="BB1818" s="1"/>
      <c r="BC1818" s="1"/>
      <c r="BD1818" s="1"/>
      <c r="BE1818" s="1"/>
      <c r="BG1818" s="1"/>
      <c r="BH1818" s="1"/>
    </row>
    <row r="1819" spans="1:60" ht="15" customHeight="1" x14ac:dyDescent="0.25">
      <c r="A1819" s="105">
        <f t="shared" si="1313"/>
        <v>45960</v>
      </c>
      <c r="B1819" s="106">
        <f t="shared" si="1300"/>
        <v>287.84753120309955</v>
      </c>
      <c r="C1819" s="2">
        <f t="shared" si="1314"/>
        <v>211.15233853999999</v>
      </c>
      <c r="D1819" s="2">
        <f t="shared" si="1315"/>
        <v>28.287554770000014</v>
      </c>
      <c r="E1819" s="106">
        <f t="shared" si="1301"/>
        <v>182.86478376999997</v>
      </c>
      <c r="F1819" s="21">
        <f t="shared" si="1316"/>
        <v>7245.38</v>
      </c>
      <c r="G1819" s="108">
        <f t="shared" si="1317"/>
        <v>7275.81</v>
      </c>
      <c r="H1819" s="109">
        <f t="shared" si="1294"/>
        <v>45926</v>
      </c>
      <c r="I1819" s="109">
        <f t="shared" si="1324"/>
        <v>45956</v>
      </c>
      <c r="J1819" s="110">
        <f t="shared" si="1302"/>
        <v>4.1999177406844002E-3</v>
      </c>
      <c r="K1819" s="117">
        <f t="shared" si="1325"/>
        <v>45986</v>
      </c>
      <c r="L1819" s="178">
        <f t="shared" si="1292"/>
        <v>31</v>
      </c>
      <c r="M1819" s="178">
        <f t="shared" si="1297"/>
        <v>5</v>
      </c>
      <c r="N1819" s="106">
        <f t="shared" si="1303"/>
        <v>1.00067621</v>
      </c>
      <c r="O1819" s="111">
        <f t="shared" si="1296"/>
        <v>1.0041999100000001</v>
      </c>
      <c r="P1819" s="111">
        <f t="shared" si="1318"/>
        <v>1.3696609282270289</v>
      </c>
      <c r="Q1819" s="106">
        <f t="shared" si="1295"/>
        <v>1.3705871000000001</v>
      </c>
      <c r="R1819" s="106">
        <f t="shared" si="1319"/>
        <v>1.30894008</v>
      </c>
      <c r="S1819" s="106">
        <f t="shared" si="1304"/>
        <v>276.38575889999998</v>
      </c>
      <c r="T1819" s="106">
        <f t="shared" si="1305"/>
        <v>8.7391594336481848</v>
      </c>
      <c r="U1819" s="106">
        <f t="shared" si="1306"/>
        <v>67.767329909451362</v>
      </c>
      <c r="V1819" s="106">
        <f t="shared" si="1307"/>
        <v>287.65882788309955</v>
      </c>
      <c r="W1819" s="19">
        <f t="shared" si="1323"/>
        <v>0</v>
      </c>
      <c r="X1819" s="2">
        <f t="shared" si="1308"/>
        <v>0</v>
      </c>
      <c r="Y1819" s="4">
        <f t="shared" si="1309"/>
        <v>0</v>
      </c>
      <c r="Z1819" s="106">
        <f t="shared" si="1298"/>
        <v>0</v>
      </c>
      <c r="AA1819" s="114">
        <f t="shared" si="1320"/>
        <v>0.05</v>
      </c>
      <c r="AB1819" s="112">
        <f t="shared" si="1310"/>
        <v>5</v>
      </c>
      <c r="AC1819" s="178">
        <f t="shared" si="1326"/>
        <v>31</v>
      </c>
      <c r="AD1819" s="11">
        <f t="shared" si="1321"/>
        <v>1.000655997</v>
      </c>
      <c r="AE1819" s="106">
        <f t="shared" si="1299"/>
        <v>0.18130821999999999</v>
      </c>
      <c r="AF1819" s="106">
        <f t="shared" si="1311"/>
        <v>0.18870332000000001</v>
      </c>
      <c r="AG1819" s="106">
        <f t="shared" si="1312"/>
        <v>0</v>
      </c>
      <c r="AH1819" s="115" t="str">
        <f t="shared" si="1293"/>
        <v>A+J=</v>
      </c>
      <c r="AI1819" s="116">
        <f t="shared" si="1322"/>
        <v>45986</v>
      </c>
      <c r="AJ1819" s="10"/>
      <c r="AK1819" s="1"/>
      <c r="AL1819" s="10"/>
      <c r="AM1819" s="1"/>
      <c r="AN1819" s="1"/>
      <c r="AO1819" s="3"/>
      <c r="AP1819" s="3"/>
      <c r="AQ1819" s="4"/>
      <c r="AR1819" s="4"/>
      <c r="AS1819" s="4"/>
      <c r="AT1819" s="4"/>
      <c r="AU1819" s="4"/>
      <c r="AV1819" s="4"/>
      <c r="AW1819" s="1"/>
      <c r="AX1819" s="1"/>
      <c r="AY1819" s="1"/>
      <c r="AZ1819" s="1"/>
      <c r="BA1819" s="1"/>
      <c r="BB1819" s="1"/>
      <c r="BC1819" s="1"/>
      <c r="BD1819" s="1"/>
      <c r="BE1819" s="1"/>
      <c r="BG1819" s="1"/>
      <c r="BH1819" s="1"/>
    </row>
    <row r="1820" spans="1:60" ht="15" customHeight="1" x14ac:dyDescent="0.25">
      <c r="A1820" s="105">
        <f t="shared" si="1313"/>
        <v>45961</v>
      </c>
      <c r="B1820" s="106">
        <f t="shared" si="1300"/>
        <v>287.91920189482778</v>
      </c>
      <c r="C1820" s="2">
        <f t="shared" si="1314"/>
        <v>211.15233853999999</v>
      </c>
      <c r="D1820" s="2">
        <f t="shared" si="1315"/>
        <v>28.287554770000014</v>
      </c>
      <c r="E1820" s="106">
        <f t="shared" si="1301"/>
        <v>182.86478376999997</v>
      </c>
      <c r="F1820" s="21">
        <f t="shared" si="1316"/>
        <v>7245.38</v>
      </c>
      <c r="G1820" s="108">
        <f t="shared" si="1317"/>
        <v>7275.81</v>
      </c>
      <c r="H1820" s="109">
        <f t="shared" si="1294"/>
        <v>45926</v>
      </c>
      <c r="I1820" s="109">
        <f t="shared" si="1324"/>
        <v>45956</v>
      </c>
      <c r="J1820" s="110">
        <f t="shared" si="1302"/>
        <v>4.1999177406844002E-3</v>
      </c>
      <c r="K1820" s="117">
        <f t="shared" si="1325"/>
        <v>45986</v>
      </c>
      <c r="L1820" s="178">
        <f t="shared" si="1292"/>
        <v>31</v>
      </c>
      <c r="M1820" s="178">
        <f t="shared" si="1297"/>
        <v>6</v>
      </c>
      <c r="N1820" s="106">
        <f t="shared" si="1303"/>
        <v>1.0008115099999999</v>
      </c>
      <c r="O1820" s="111">
        <f t="shared" si="1296"/>
        <v>1.0041999100000001</v>
      </c>
      <c r="P1820" s="111">
        <f t="shared" si="1318"/>
        <v>1.3696609282270289</v>
      </c>
      <c r="Q1820" s="106">
        <f t="shared" si="1295"/>
        <v>1.37077242</v>
      </c>
      <c r="R1820" s="106">
        <f t="shared" si="1319"/>
        <v>1.30894008</v>
      </c>
      <c r="S1820" s="106">
        <f t="shared" si="1304"/>
        <v>276.38575889999998</v>
      </c>
      <c r="T1820" s="106">
        <f t="shared" si="1305"/>
        <v>8.7391594336481848</v>
      </c>
      <c r="U1820" s="106">
        <f t="shared" si="1306"/>
        <v>67.801218411179619</v>
      </c>
      <c r="V1820" s="106">
        <f t="shared" si="1307"/>
        <v>287.6927163848278</v>
      </c>
      <c r="W1820" s="19">
        <f t="shared" si="1323"/>
        <v>0</v>
      </c>
      <c r="X1820" s="2">
        <f t="shared" si="1308"/>
        <v>0</v>
      </c>
      <c r="Y1820" s="4">
        <f t="shared" si="1309"/>
        <v>0</v>
      </c>
      <c r="Z1820" s="106">
        <f t="shared" si="1298"/>
        <v>0</v>
      </c>
      <c r="AA1820" s="114">
        <f t="shared" si="1320"/>
        <v>0.05</v>
      </c>
      <c r="AB1820" s="112">
        <f t="shared" si="1310"/>
        <v>6</v>
      </c>
      <c r="AC1820" s="178">
        <f t="shared" si="1326"/>
        <v>31</v>
      </c>
      <c r="AD1820" s="11">
        <f t="shared" si="1321"/>
        <v>1.000787248</v>
      </c>
      <c r="AE1820" s="106">
        <f t="shared" si="1299"/>
        <v>0.21758412999999999</v>
      </c>
      <c r="AF1820" s="106">
        <f t="shared" si="1311"/>
        <v>0.22648551</v>
      </c>
      <c r="AG1820" s="106">
        <f t="shared" si="1312"/>
        <v>0</v>
      </c>
      <c r="AH1820" s="115" t="str">
        <f t="shared" si="1293"/>
        <v>A+J=</v>
      </c>
      <c r="AI1820" s="116">
        <f t="shared" si="1322"/>
        <v>45986</v>
      </c>
      <c r="AJ1820" s="10"/>
      <c r="AK1820" s="1"/>
      <c r="AL1820" s="10"/>
      <c r="AM1820" s="1"/>
      <c r="AN1820" s="1"/>
      <c r="AO1820" s="3"/>
      <c r="AP1820" s="3"/>
      <c r="AQ1820" s="4"/>
      <c r="AR1820" s="4"/>
      <c r="AS1820" s="4"/>
      <c r="AT1820" s="4"/>
      <c r="AU1820" s="4"/>
      <c r="AV1820" s="4"/>
      <c r="AW1820" s="1"/>
      <c r="AX1820" s="1"/>
      <c r="AY1820" s="1"/>
      <c r="AZ1820" s="1"/>
      <c r="BA1820" s="1"/>
      <c r="BB1820" s="1"/>
      <c r="BC1820" s="1"/>
      <c r="BD1820" s="1"/>
      <c r="BE1820" s="1"/>
      <c r="BG1820" s="1"/>
      <c r="BH1820" s="1"/>
    </row>
    <row r="1821" spans="1:60" ht="15" customHeight="1" x14ac:dyDescent="0.25">
      <c r="A1821" s="105">
        <f t="shared" si="1313"/>
        <v>45962</v>
      </c>
      <c r="B1821" s="106">
        <f t="shared" si="1300"/>
        <v>287.99089003385171</v>
      </c>
      <c r="C1821" s="2">
        <f t="shared" si="1314"/>
        <v>211.15233853999999</v>
      </c>
      <c r="D1821" s="2">
        <f t="shared" si="1315"/>
        <v>28.287554770000014</v>
      </c>
      <c r="E1821" s="106">
        <f t="shared" si="1301"/>
        <v>182.86478376999997</v>
      </c>
      <c r="F1821" s="21">
        <f t="shared" si="1316"/>
        <v>7245.38</v>
      </c>
      <c r="G1821" s="108">
        <f t="shared" si="1317"/>
        <v>7275.81</v>
      </c>
      <c r="H1821" s="109">
        <f t="shared" si="1294"/>
        <v>45926</v>
      </c>
      <c r="I1821" s="109">
        <f t="shared" si="1324"/>
        <v>45956</v>
      </c>
      <c r="J1821" s="110">
        <f t="shared" si="1302"/>
        <v>4.1999177406844002E-3</v>
      </c>
      <c r="K1821" s="117">
        <f t="shared" si="1325"/>
        <v>45986</v>
      </c>
      <c r="L1821" s="178">
        <f t="shared" ref="L1821:L1884" si="1327">IF(DAY(A1820)=25,VLOOKUP(A1820,$AP$321:$AY$700,7),L1820)</f>
        <v>31</v>
      </c>
      <c r="M1821" s="178">
        <f t="shared" si="1297"/>
        <v>7</v>
      </c>
      <c r="N1821" s="106">
        <f t="shared" si="1303"/>
        <v>1.00094683</v>
      </c>
      <c r="O1821" s="111">
        <f t="shared" si="1296"/>
        <v>1.0041999100000001</v>
      </c>
      <c r="P1821" s="111">
        <f t="shared" si="1318"/>
        <v>1.3696609282270289</v>
      </c>
      <c r="Q1821" s="106">
        <f t="shared" si="1295"/>
        <v>1.37095776</v>
      </c>
      <c r="R1821" s="106">
        <f t="shared" si="1319"/>
        <v>1.30894008</v>
      </c>
      <c r="S1821" s="106">
        <f t="shared" si="1304"/>
        <v>276.38575889999998</v>
      </c>
      <c r="T1821" s="106">
        <f t="shared" si="1305"/>
        <v>8.7391594336481848</v>
      </c>
      <c r="U1821" s="106">
        <f t="shared" si="1306"/>
        <v>67.835110570203554</v>
      </c>
      <c r="V1821" s="106">
        <f t="shared" si="1307"/>
        <v>287.72660854385174</v>
      </c>
      <c r="W1821" s="19">
        <f t="shared" si="1323"/>
        <v>0</v>
      </c>
      <c r="X1821" s="2">
        <f t="shared" si="1308"/>
        <v>0</v>
      </c>
      <c r="Y1821" s="4">
        <f t="shared" si="1309"/>
        <v>0</v>
      </c>
      <c r="Z1821" s="106">
        <f t="shared" si="1298"/>
        <v>0</v>
      </c>
      <c r="AA1821" s="114">
        <f t="shared" si="1320"/>
        <v>0.05</v>
      </c>
      <c r="AB1821" s="112">
        <f t="shared" si="1310"/>
        <v>7</v>
      </c>
      <c r="AC1821" s="178">
        <f t="shared" si="1326"/>
        <v>31</v>
      </c>
      <c r="AD1821" s="11">
        <f t="shared" si="1321"/>
        <v>1.000918516</v>
      </c>
      <c r="AE1821" s="106">
        <f t="shared" si="1299"/>
        <v>0.25386473999999998</v>
      </c>
      <c r="AF1821" s="106">
        <f t="shared" si="1311"/>
        <v>0.26428149000000001</v>
      </c>
      <c r="AG1821" s="106">
        <f t="shared" si="1312"/>
        <v>0</v>
      </c>
      <c r="AH1821" s="115" t="str">
        <f t="shared" si="1293"/>
        <v>A+J=</v>
      </c>
      <c r="AI1821" s="116">
        <f t="shared" si="1322"/>
        <v>45986</v>
      </c>
      <c r="AJ1821" s="10"/>
      <c r="AK1821" s="1"/>
      <c r="AL1821" s="10"/>
      <c r="AM1821" s="1"/>
      <c r="AN1821" s="1"/>
      <c r="AO1821" s="3"/>
      <c r="AP1821" s="3"/>
      <c r="AQ1821" s="4"/>
      <c r="AR1821" s="4"/>
      <c r="AS1821" s="4"/>
      <c r="AT1821" s="4"/>
      <c r="AU1821" s="4"/>
      <c r="AV1821" s="4"/>
      <c r="AW1821" s="1"/>
      <c r="AX1821" s="1"/>
      <c r="AY1821" s="1"/>
      <c r="AZ1821" s="1"/>
      <c r="BA1821" s="1"/>
      <c r="BB1821" s="1"/>
      <c r="BC1821" s="1"/>
      <c r="BD1821" s="1"/>
      <c r="BE1821" s="1"/>
      <c r="BG1821" s="1"/>
      <c r="BH1821" s="1"/>
    </row>
    <row r="1822" spans="1:60" ht="15" customHeight="1" x14ac:dyDescent="0.25">
      <c r="A1822" s="105">
        <f t="shared" si="1313"/>
        <v>45963</v>
      </c>
      <c r="B1822" s="106">
        <f t="shared" si="1300"/>
        <v>288.06259562017129</v>
      </c>
      <c r="C1822" s="2">
        <f t="shared" si="1314"/>
        <v>211.15233853999999</v>
      </c>
      <c r="D1822" s="2">
        <f t="shared" si="1315"/>
        <v>28.287554770000014</v>
      </c>
      <c r="E1822" s="106">
        <f t="shared" si="1301"/>
        <v>182.86478376999997</v>
      </c>
      <c r="F1822" s="21">
        <f t="shared" si="1316"/>
        <v>7245.38</v>
      </c>
      <c r="G1822" s="108">
        <f t="shared" si="1317"/>
        <v>7275.81</v>
      </c>
      <c r="H1822" s="109">
        <f t="shared" si="1294"/>
        <v>45926</v>
      </c>
      <c r="I1822" s="109">
        <f t="shared" si="1324"/>
        <v>45956</v>
      </c>
      <c r="J1822" s="110">
        <f t="shared" si="1302"/>
        <v>4.1999177406844002E-3</v>
      </c>
      <c r="K1822" s="117">
        <f t="shared" si="1325"/>
        <v>45986</v>
      </c>
      <c r="L1822" s="178">
        <f t="shared" si="1327"/>
        <v>31</v>
      </c>
      <c r="M1822" s="178">
        <f t="shared" si="1297"/>
        <v>8</v>
      </c>
      <c r="N1822" s="106">
        <f t="shared" si="1303"/>
        <v>1.0010821599999999</v>
      </c>
      <c r="O1822" s="111">
        <f t="shared" si="1296"/>
        <v>1.0041999100000001</v>
      </c>
      <c r="P1822" s="111">
        <f t="shared" si="1318"/>
        <v>1.3696609282270289</v>
      </c>
      <c r="Q1822" s="106">
        <f t="shared" si="1295"/>
        <v>1.3711431199999999</v>
      </c>
      <c r="R1822" s="106">
        <f t="shared" si="1319"/>
        <v>1.30894008</v>
      </c>
      <c r="S1822" s="106">
        <f t="shared" si="1304"/>
        <v>276.38575889999998</v>
      </c>
      <c r="T1822" s="106">
        <f t="shared" si="1305"/>
        <v>8.7391594336481848</v>
      </c>
      <c r="U1822" s="106">
        <f t="shared" si="1306"/>
        <v>67.869006386523139</v>
      </c>
      <c r="V1822" s="106">
        <f t="shared" si="1307"/>
        <v>287.7605043601713</v>
      </c>
      <c r="W1822" s="19">
        <f t="shared" si="1323"/>
        <v>0</v>
      </c>
      <c r="X1822" s="2">
        <f t="shared" si="1308"/>
        <v>0</v>
      </c>
      <c r="Y1822" s="4">
        <f t="shared" si="1309"/>
        <v>0</v>
      </c>
      <c r="Z1822" s="106">
        <f t="shared" si="1298"/>
        <v>0</v>
      </c>
      <c r="AA1822" s="114">
        <f t="shared" si="1320"/>
        <v>0.05</v>
      </c>
      <c r="AB1822" s="112">
        <f t="shared" si="1310"/>
        <v>8</v>
      </c>
      <c r="AC1822" s="178">
        <f t="shared" si="1326"/>
        <v>31</v>
      </c>
      <c r="AD1822" s="11">
        <f t="shared" si="1321"/>
        <v>1.001049801</v>
      </c>
      <c r="AE1822" s="106">
        <f t="shared" si="1299"/>
        <v>0.29015004</v>
      </c>
      <c r="AF1822" s="106">
        <f t="shared" si="1311"/>
        <v>0.30209125999999997</v>
      </c>
      <c r="AG1822" s="106">
        <f t="shared" si="1312"/>
        <v>0</v>
      </c>
      <c r="AH1822" s="115" t="str">
        <f t="shared" si="1293"/>
        <v>A+J=</v>
      </c>
      <c r="AI1822" s="116">
        <f t="shared" si="1322"/>
        <v>45986</v>
      </c>
      <c r="AJ1822" s="10"/>
      <c r="AK1822" s="1"/>
      <c r="AL1822" s="10"/>
      <c r="AM1822" s="1"/>
      <c r="AN1822" s="1"/>
      <c r="AO1822" s="3"/>
      <c r="AP1822" s="3"/>
      <c r="AQ1822" s="4"/>
      <c r="AR1822" s="4"/>
      <c r="AS1822" s="4"/>
      <c r="AT1822" s="4"/>
      <c r="AU1822" s="4"/>
      <c r="AV1822" s="4"/>
      <c r="AW1822" s="1"/>
      <c r="AX1822" s="1"/>
      <c r="AY1822" s="1"/>
      <c r="AZ1822" s="1"/>
      <c r="BA1822" s="1"/>
      <c r="BB1822" s="1"/>
      <c r="BC1822" s="1"/>
      <c r="BD1822" s="1"/>
      <c r="BE1822" s="1"/>
      <c r="BG1822" s="1"/>
      <c r="BH1822" s="1"/>
    </row>
    <row r="1823" spans="1:60" ht="15" customHeight="1" x14ac:dyDescent="0.25">
      <c r="A1823" s="105">
        <f t="shared" si="1313"/>
        <v>45964</v>
      </c>
      <c r="B1823" s="106">
        <f t="shared" si="1300"/>
        <v>288.13431895378659</v>
      </c>
      <c r="C1823" s="2">
        <f t="shared" si="1314"/>
        <v>211.15233853999999</v>
      </c>
      <c r="D1823" s="2">
        <f t="shared" si="1315"/>
        <v>28.287554770000014</v>
      </c>
      <c r="E1823" s="106">
        <f t="shared" si="1301"/>
        <v>182.86478376999997</v>
      </c>
      <c r="F1823" s="21">
        <f t="shared" si="1316"/>
        <v>7245.38</v>
      </c>
      <c r="G1823" s="108">
        <f t="shared" si="1317"/>
        <v>7275.81</v>
      </c>
      <c r="H1823" s="109">
        <f t="shared" si="1294"/>
        <v>45926</v>
      </c>
      <c r="I1823" s="109">
        <f t="shared" si="1324"/>
        <v>45956</v>
      </c>
      <c r="J1823" s="110">
        <f t="shared" si="1302"/>
        <v>4.1999177406844002E-3</v>
      </c>
      <c r="K1823" s="117">
        <f t="shared" si="1325"/>
        <v>45986</v>
      </c>
      <c r="L1823" s="178">
        <f t="shared" si="1327"/>
        <v>31</v>
      </c>
      <c r="M1823" s="178">
        <f t="shared" si="1297"/>
        <v>9</v>
      </c>
      <c r="N1823" s="106">
        <f t="shared" si="1303"/>
        <v>1.00121751</v>
      </c>
      <c r="O1823" s="111">
        <f t="shared" si="1296"/>
        <v>1.0041999100000001</v>
      </c>
      <c r="P1823" s="111">
        <f t="shared" si="1318"/>
        <v>1.3696609282270289</v>
      </c>
      <c r="Q1823" s="106">
        <f t="shared" si="1295"/>
        <v>1.3713285</v>
      </c>
      <c r="R1823" s="106">
        <f t="shared" si="1319"/>
        <v>1.30894008</v>
      </c>
      <c r="S1823" s="106">
        <f t="shared" si="1304"/>
        <v>276.38575889999998</v>
      </c>
      <c r="T1823" s="106">
        <f t="shared" si="1305"/>
        <v>8.7391594336481848</v>
      </c>
      <c r="U1823" s="106">
        <f t="shared" si="1306"/>
        <v>67.902905860138432</v>
      </c>
      <c r="V1823" s="106">
        <f t="shared" si="1307"/>
        <v>287.79440383378659</v>
      </c>
      <c r="W1823" s="19">
        <f t="shared" si="1323"/>
        <v>0</v>
      </c>
      <c r="X1823" s="2">
        <f t="shared" si="1308"/>
        <v>0</v>
      </c>
      <c r="Y1823" s="4">
        <f t="shared" si="1309"/>
        <v>0</v>
      </c>
      <c r="Z1823" s="106">
        <f t="shared" si="1298"/>
        <v>0</v>
      </c>
      <c r="AA1823" s="114">
        <f t="shared" si="1320"/>
        <v>0.05</v>
      </c>
      <c r="AB1823" s="112">
        <f t="shared" si="1310"/>
        <v>9</v>
      </c>
      <c r="AC1823" s="178">
        <f t="shared" si="1326"/>
        <v>31</v>
      </c>
      <c r="AD1823" s="11">
        <f t="shared" si="1321"/>
        <v>1.001181104</v>
      </c>
      <c r="AE1823" s="106">
        <f t="shared" si="1299"/>
        <v>0.32644032000000001</v>
      </c>
      <c r="AF1823" s="106">
        <f t="shared" si="1311"/>
        <v>0.33991512000000002</v>
      </c>
      <c r="AG1823" s="106">
        <f t="shared" si="1312"/>
        <v>0</v>
      </c>
      <c r="AH1823" s="115" t="str">
        <f t="shared" si="1293"/>
        <v>A+J=</v>
      </c>
      <c r="AI1823" s="116">
        <f t="shared" si="1322"/>
        <v>45986</v>
      </c>
      <c r="AJ1823" s="10"/>
      <c r="AK1823" s="1"/>
      <c r="AL1823" s="10"/>
      <c r="AM1823" s="1"/>
      <c r="AN1823" s="1"/>
      <c r="AO1823" s="3"/>
      <c r="AP1823" s="3"/>
      <c r="AQ1823" s="4"/>
      <c r="AR1823" s="4"/>
      <c r="AS1823" s="4"/>
      <c r="AT1823" s="4"/>
      <c r="AU1823" s="4"/>
      <c r="AV1823" s="4"/>
      <c r="AW1823" s="1"/>
      <c r="AX1823" s="1"/>
      <c r="AY1823" s="1"/>
      <c r="AZ1823" s="1"/>
      <c r="BA1823" s="1"/>
      <c r="BB1823" s="1"/>
      <c r="BC1823" s="1"/>
      <c r="BD1823" s="1"/>
      <c r="BE1823" s="1"/>
      <c r="BG1823" s="1"/>
      <c r="BH1823" s="1"/>
    </row>
    <row r="1824" spans="1:60" ht="15" customHeight="1" x14ac:dyDescent="0.25">
      <c r="A1824" s="105">
        <f t="shared" si="1313"/>
        <v>45965</v>
      </c>
      <c r="B1824" s="106">
        <f t="shared" si="1300"/>
        <v>288.20606157334538</v>
      </c>
      <c r="C1824" s="2">
        <f t="shared" si="1314"/>
        <v>211.15233853999999</v>
      </c>
      <c r="D1824" s="2">
        <f t="shared" si="1315"/>
        <v>28.287554770000014</v>
      </c>
      <c r="E1824" s="106">
        <f t="shared" si="1301"/>
        <v>182.86478376999997</v>
      </c>
      <c r="F1824" s="21">
        <f t="shared" si="1316"/>
        <v>7245.38</v>
      </c>
      <c r="G1824" s="108">
        <f t="shared" si="1317"/>
        <v>7275.81</v>
      </c>
      <c r="H1824" s="109">
        <f t="shared" si="1294"/>
        <v>45926</v>
      </c>
      <c r="I1824" s="109">
        <f t="shared" si="1324"/>
        <v>45956</v>
      </c>
      <c r="J1824" s="110">
        <f t="shared" si="1302"/>
        <v>4.1999177406844002E-3</v>
      </c>
      <c r="K1824" s="117">
        <f t="shared" si="1325"/>
        <v>45986</v>
      </c>
      <c r="L1824" s="178">
        <f t="shared" si="1327"/>
        <v>31</v>
      </c>
      <c r="M1824" s="178">
        <f t="shared" si="1297"/>
        <v>10</v>
      </c>
      <c r="N1824" s="106">
        <f t="shared" si="1303"/>
        <v>1.00135288</v>
      </c>
      <c r="O1824" s="111">
        <f t="shared" si="1296"/>
        <v>1.0041999100000001</v>
      </c>
      <c r="P1824" s="111">
        <f t="shared" si="1318"/>
        <v>1.3696609282270289</v>
      </c>
      <c r="Q1824" s="106">
        <f t="shared" si="1295"/>
        <v>1.37151391</v>
      </c>
      <c r="R1824" s="106">
        <f t="shared" si="1319"/>
        <v>1.30894008</v>
      </c>
      <c r="S1824" s="106">
        <f t="shared" si="1304"/>
        <v>276.38575889999998</v>
      </c>
      <c r="T1824" s="106">
        <f t="shared" si="1305"/>
        <v>8.7391594336481848</v>
      </c>
      <c r="U1824" s="106">
        <f t="shared" si="1306"/>
        <v>67.936810819697229</v>
      </c>
      <c r="V1824" s="106">
        <f t="shared" si="1307"/>
        <v>287.8283087933454</v>
      </c>
      <c r="W1824" s="19">
        <f t="shared" si="1323"/>
        <v>0</v>
      </c>
      <c r="X1824" s="2">
        <f t="shared" si="1308"/>
        <v>0</v>
      </c>
      <c r="Y1824" s="4">
        <f t="shared" si="1309"/>
        <v>0</v>
      </c>
      <c r="Z1824" s="106">
        <f t="shared" si="1298"/>
        <v>0</v>
      </c>
      <c r="AA1824" s="114">
        <f t="shared" si="1320"/>
        <v>0.05</v>
      </c>
      <c r="AB1824" s="112">
        <f t="shared" si="1310"/>
        <v>10</v>
      </c>
      <c r="AC1824" s="178">
        <f t="shared" si="1326"/>
        <v>31</v>
      </c>
      <c r="AD1824" s="11">
        <f t="shared" si="1321"/>
        <v>1.001312424</v>
      </c>
      <c r="AE1824" s="106">
        <f t="shared" si="1299"/>
        <v>0.36273529999999998</v>
      </c>
      <c r="AF1824" s="106">
        <f t="shared" si="1311"/>
        <v>0.37775278000000001</v>
      </c>
      <c r="AG1824" s="106">
        <f t="shared" si="1312"/>
        <v>0</v>
      </c>
      <c r="AH1824" s="115" t="str">
        <f t="shared" si="1293"/>
        <v>A+J=</v>
      </c>
      <c r="AI1824" s="116">
        <f t="shared" si="1322"/>
        <v>45986</v>
      </c>
      <c r="AJ1824" s="10"/>
      <c r="AK1824" s="1"/>
      <c r="AL1824" s="10"/>
      <c r="AM1824" s="1"/>
      <c r="AN1824" s="1"/>
      <c r="AO1824" s="3"/>
      <c r="AP1824" s="3"/>
      <c r="AQ1824" s="4"/>
      <c r="AR1824" s="4"/>
      <c r="AS1824" s="4"/>
      <c r="AT1824" s="4"/>
      <c r="AU1824" s="4"/>
      <c r="AV1824" s="4"/>
      <c r="AW1824" s="1"/>
      <c r="AX1824" s="1"/>
      <c r="AY1824" s="1"/>
      <c r="AZ1824" s="1"/>
      <c r="BA1824" s="1"/>
      <c r="BB1824" s="1"/>
      <c r="BC1824" s="1"/>
      <c r="BD1824" s="1"/>
      <c r="BE1824" s="1"/>
      <c r="BG1824" s="1"/>
      <c r="BH1824" s="1"/>
    </row>
    <row r="1825" spans="1:60" ht="15" customHeight="1" x14ac:dyDescent="0.25">
      <c r="A1825" s="105">
        <f t="shared" si="1313"/>
        <v>45966</v>
      </c>
      <c r="B1825" s="106">
        <f t="shared" si="1300"/>
        <v>288.27782347884772</v>
      </c>
      <c r="C1825" s="2">
        <f t="shared" si="1314"/>
        <v>211.15233853999999</v>
      </c>
      <c r="D1825" s="2">
        <f t="shared" si="1315"/>
        <v>28.287554770000014</v>
      </c>
      <c r="E1825" s="106">
        <f t="shared" si="1301"/>
        <v>182.86478376999997</v>
      </c>
      <c r="F1825" s="21">
        <f t="shared" si="1316"/>
        <v>7245.38</v>
      </c>
      <c r="G1825" s="108">
        <f t="shared" si="1317"/>
        <v>7275.81</v>
      </c>
      <c r="H1825" s="109">
        <f t="shared" si="1294"/>
        <v>45926</v>
      </c>
      <c r="I1825" s="109">
        <f t="shared" si="1324"/>
        <v>45956</v>
      </c>
      <c r="J1825" s="110">
        <f t="shared" si="1302"/>
        <v>4.1999177406844002E-3</v>
      </c>
      <c r="K1825" s="117">
        <f t="shared" si="1325"/>
        <v>45986</v>
      </c>
      <c r="L1825" s="178">
        <f t="shared" si="1327"/>
        <v>31</v>
      </c>
      <c r="M1825" s="178">
        <f t="shared" si="1297"/>
        <v>11</v>
      </c>
      <c r="N1825" s="106">
        <f t="shared" si="1303"/>
        <v>1.0014882700000001</v>
      </c>
      <c r="O1825" s="111">
        <f t="shared" si="1296"/>
        <v>1.0041999100000001</v>
      </c>
      <c r="P1825" s="111">
        <f t="shared" si="1318"/>
        <v>1.3696609282270289</v>
      </c>
      <c r="Q1825" s="106">
        <f t="shared" si="1295"/>
        <v>1.3716993500000001</v>
      </c>
      <c r="R1825" s="106">
        <f t="shared" si="1319"/>
        <v>1.30894008</v>
      </c>
      <c r="S1825" s="106">
        <f t="shared" si="1304"/>
        <v>276.38575889999998</v>
      </c>
      <c r="T1825" s="106">
        <f t="shared" si="1305"/>
        <v>8.7391594336481848</v>
      </c>
      <c r="U1825" s="106">
        <f t="shared" si="1306"/>
        <v>67.970721265199558</v>
      </c>
      <c r="V1825" s="106">
        <f t="shared" si="1307"/>
        <v>287.86221923884773</v>
      </c>
      <c r="W1825" s="19">
        <f t="shared" si="1323"/>
        <v>0</v>
      </c>
      <c r="X1825" s="2">
        <f t="shared" si="1308"/>
        <v>0</v>
      </c>
      <c r="Y1825" s="4">
        <f t="shared" si="1309"/>
        <v>0</v>
      </c>
      <c r="Z1825" s="106">
        <f t="shared" si="1298"/>
        <v>0</v>
      </c>
      <c r="AA1825" s="114">
        <f t="shared" si="1320"/>
        <v>0.05</v>
      </c>
      <c r="AB1825" s="112">
        <f t="shared" si="1310"/>
        <v>11</v>
      </c>
      <c r="AC1825" s="178">
        <f t="shared" si="1326"/>
        <v>31</v>
      </c>
      <c r="AD1825" s="11">
        <f t="shared" si="1321"/>
        <v>1.001443761</v>
      </c>
      <c r="AE1825" s="106">
        <f t="shared" si="1299"/>
        <v>0.39903496999999999</v>
      </c>
      <c r="AF1825" s="106">
        <f t="shared" si="1311"/>
        <v>0.41560424000000001</v>
      </c>
      <c r="AG1825" s="106">
        <f t="shared" si="1312"/>
        <v>0</v>
      </c>
      <c r="AH1825" s="115" t="str">
        <f t="shared" si="1293"/>
        <v>A+J=</v>
      </c>
      <c r="AI1825" s="116">
        <f t="shared" si="1322"/>
        <v>45986</v>
      </c>
      <c r="AJ1825" s="10"/>
      <c r="AK1825" s="1"/>
      <c r="AL1825" s="10"/>
      <c r="AM1825" s="1"/>
      <c r="AN1825" s="1"/>
      <c r="AO1825" s="3"/>
      <c r="AP1825" s="3"/>
      <c r="AQ1825" s="4"/>
      <c r="AR1825" s="4"/>
      <c r="AS1825" s="4"/>
      <c r="AT1825" s="4"/>
      <c r="AU1825" s="4"/>
      <c r="AV1825" s="4"/>
      <c r="AW1825" s="1"/>
      <c r="AX1825" s="1"/>
      <c r="AY1825" s="1"/>
      <c r="AZ1825" s="1"/>
      <c r="BA1825" s="1"/>
      <c r="BB1825" s="1"/>
      <c r="BC1825" s="1"/>
      <c r="BD1825" s="1"/>
      <c r="BE1825" s="1"/>
      <c r="BG1825" s="1"/>
      <c r="BH1825" s="1"/>
    </row>
    <row r="1826" spans="1:60" ht="15" customHeight="1" x14ac:dyDescent="0.25">
      <c r="A1826" s="105">
        <f t="shared" si="1313"/>
        <v>45967</v>
      </c>
      <c r="B1826" s="106">
        <f t="shared" si="1300"/>
        <v>288.34960285164573</v>
      </c>
      <c r="C1826" s="2">
        <f t="shared" si="1314"/>
        <v>211.15233853999999</v>
      </c>
      <c r="D1826" s="2">
        <f t="shared" si="1315"/>
        <v>28.287554770000014</v>
      </c>
      <c r="E1826" s="106">
        <f t="shared" si="1301"/>
        <v>182.86478376999997</v>
      </c>
      <c r="F1826" s="21">
        <f t="shared" si="1316"/>
        <v>7245.38</v>
      </c>
      <c r="G1826" s="108">
        <f t="shared" si="1317"/>
        <v>7275.81</v>
      </c>
      <c r="H1826" s="109">
        <f t="shared" si="1294"/>
        <v>45926</v>
      </c>
      <c r="I1826" s="109">
        <f t="shared" si="1324"/>
        <v>45956</v>
      </c>
      <c r="J1826" s="110">
        <f t="shared" si="1302"/>
        <v>4.1999177406844002E-3</v>
      </c>
      <c r="K1826" s="117">
        <f t="shared" si="1325"/>
        <v>45986</v>
      </c>
      <c r="L1826" s="178">
        <f t="shared" si="1327"/>
        <v>31</v>
      </c>
      <c r="M1826" s="178">
        <f t="shared" si="1297"/>
        <v>12</v>
      </c>
      <c r="N1826" s="106">
        <f t="shared" si="1303"/>
        <v>1.00162368</v>
      </c>
      <c r="O1826" s="111">
        <f t="shared" si="1296"/>
        <v>1.0041999100000001</v>
      </c>
      <c r="P1826" s="111">
        <f t="shared" si="1318"/>
        <v>1.3696609282270289</v>
      </c>
      <c r="Q1826" s="106">
        <f t="shared" si="1295"/>
        <v>1.3718848100000001</v>
      </c>
      <c r="R1826" s="106">
        <f t="shared" si="1319"/>
        <v>1.30894008</v>
      </c>
      <c r="S1826" s="106">
        <f t="shared" si="1304"/>
        <v>276.38575889999998</v>
      </c>
      <c r="T1826" s="106">
        <f t="shared" si="1305"/>
        <v>8.7391594336481848</v>
      </c>
      <c r="U1826" s="106">
        <f t="shared" si="1306"/>
        <v>68.004635367997537</v>
      </c>
      <c r="V1826" s="106">
        <f t="shared" si="1307"/>
        <v>287.89613334164574</v>
      </c>
      <c r="W1826" s="19">
        <f t="shared" si="1323"/>
        <v>0</v>
      </c>
      <c r="X1826" s="2">
        <f t="shared" si="1308"/>
        <v>0</v>
      </c>
      <c r="Y1826" s="4">
        <f t="shared" si="1309"/>
        <v>0</v>
      </c>
      <c r="Z1826" s="106">
        <f t="shared" si="1298"/>
        <v>0</v>
      </c>
      <c r="AA1826" s="114">
        <f t="shared" si="1320"/>
        <v>0.05</v>
      </c>
      <c r="AB1826" s="112">
        <f t="shared" si="1310"/>
        <v>12</v>
      </c>
      <c r="AC1826" s="178">
        <f t="shared" si="1326"/>
        <v>31</v>
      </c>
      <c r="AD1826" s="11">
        <f t="shared" si="1321"/>
        <v>1.0015751150000001</v>
      </c>
      <c r="AE1826" s="106">
        <f t="shared" si="1299"/>
        <v>0.43533935000000001</v>
      </c>
      <c r="AF1826" s="106">
        <f t="shared" si="1311"/>
        <v>0.45346951000000002</v>
      </c>
      <c r="AG1826" s="106">
        <f t="shared" si="1312"/>
        <v>0</v>
      </c>
      <c r="AH1826" s="115" t="str">
        <f t="shared" ref="AH1826:AH1889" si="1328">AH1825</f>
        <v>A+J=</v>
      </c>
      <c r="AI1826" s="116">
        <f t="shared" si="1322"/>
        <v>45986</v>
      </c>
      <c r="AJ1826" s="10"/>
      <c r="AK1826" s="1"/>
      <c r="AL1826" s="10"/>
      <c r="AM1826" s="1"/>
      <c r="AN1826" s="1"/>
      <c r="AO1826" s="3"/>
      <c r="AP1826" s="3"/>
      <c r="AQ1826" s="4"/>
      <c r="AR1826" s="4"/>
      <c r="AS1826" s="4"/>
      <c r="AT1826" s="4"/>
      <c r="AU1826" s="4"/>
      <c r="AV1826" s="4"/>
      <c r="AW1826" s="1"/>
      <c r="AX1826" s="1"/>
      <c r="AY1826" s="1"/>
      <c r="AZ1826" s="1"/>
      <c r="BA1826" s="1"/>
      <c r="BB1826" s="1"/>
      <c r="BC1826" s="1"/>
      <c r="BD1826" s="1"/>
      <c r="BE1826" s="1"/>
      <c r="BG1826" s="1"/>
      <c r="BH1826" s="1"/>
    </row>
    <row r="1827" spans="1:60" ht="15" customHeight="1" x14ac:dyDescent="0.25">
      <c r="A1827" s="105">
        <f t="shared" si="1313"/>
        <v>45968</v>
      </c>
      <c r="B1827" s="106">
        <f t="shared" si="1300"/>
        <v>288.42140364903503</v>
      </c>
      <c r="C1827" s="2">
        <f t="shared" si="1314"/>
        <v>211.15233853999999</v>
      </c>
      <c r="D1827" s="2">
        <f t="shared" si="1315"/>
        <v>28.287554770000014</v>
      </c>
      <c r="E1827" s="106">
        <f t="shared" si="1301"/>
        <v>182.86478376999997</v>
      </c>
      <c r="F1827" s="21">
        <f t="shared" si="1316"/>
        <v>7245.38</v>
      </c>
      <c r="G1827" s="108">
        <f t="shared" si="1317"/>
        <v>7275.81</v>
      </c>
      <c r="H1827" s="109">
        <f t="shared" si="1294"/>
        <v>45926</v>
      </c>
      <c r="I1827" s="109">
        <f t="shared" si="1324"/>
        <v>45956</v>
      </c>
      <c r="J1827" s="110">
        <f t="shared" si="1302"/>
        <v>4.1999177406844002E-3</v>
      </c>
      <c r="K1827" s="117">
        <f t="shared" si="1325"/>
        <v>45986</v>
      </c>
      <c r="L1827" s="178">
        <f t="shared" si="1327"/>
        <v>31</v>
      </c>
      <c r="M1827" s="178">
        <f t="shared" si="1297"/>
        <v>13</v>
      </c>
      <c r="N1827" s="106">
        <f t="shared" si="1303"/>
        <v>1.0017591100000001</v>
      </c>
      <c r="O1827" s="111">
        <f t="shared" si="1296"/>
        <v>1.0041999100000001</v>
      </c>
      <c r="P1827" s="111">
        <f t="shared" si="1318"/>
        <v>1.3696609282270289</v>
      </c>
      <c r="Q1827" s="106">
        <f t="shared" si="1295"/>
        <v>1.37207031</v>
      </c>
      <c r="R1827" s="106">
        <f t="shared" si="1319"/>
        <v>1.30894008</v>
      </c>
      <c r="S1827" s="106">
        <f t="shared" si="1304"/>
        <v>276.38575889999998</v>
      </c>
      <c r="T1827" s="106">
        <f t="shared" si="1305"/>
        <v>8.7391594336481848</v>
      </c>
      <c r="U1827" s="106">
        <f t="shared" si="1306"/>
        <v>68.038556785386859</v>
      </c>
      <c r="V1827" s="106">
        <f t="shared" si="1307"/>
        <v>287.93005475903504</v>
      </c>
      <c r="W1827" s="19">
        <f t="shared" si="1323"/>
        <v>0</v>
      </c>
      <c r="X1827" s="2">
        <f t="shared" si="1308"/>
        <v>0</v>
      </c>
      <c r="Y1827" s="4">
        <f t="shared" si="1309"/>
        <v>0</v>
      </c>
      <c r="Z1827" s="106">
        <f t="shared" si="1298"/>
        <v>0</v>
      </c>
      <c r="AA1827" s="114">
        <f t="shared" si="1320"/>
        <v>0.05</v>
      </c>
      <c r="AB1827" s="112">
        <f t="shared" si="1310"/>
        <v>13</v>
      </c>
      <c r="AC1827" s="178">
        <f t="shared" si="1326"/>
        <v>31</v>
      </c>
      <c r="AD1827" s="11">
        <f t="shared" si="1321"/>
        <v>1.0017064870000001</v>
      </c>
      <c r="AE1827" s="106">
        <f t="shared" si="1299"/>
        <v>0.47164869999999998</v>
      </c>
      <c r="AF1827" s="106">
        <f t="shared" si="1311"/>
        <v>0.49134888999999998</v>
      </c>
      <c r="AG1827" s="106">
        <f t="shared" si="1312"/>
        <v>0</v>
      </c>
      <c r="AH1827" s="115" t="str">
        <f t="shared" si="1328"/>
        <v>A+J=</v>
      </c>
      <c r="AI1827" s="116">
        <f t="shared" si="1322"/>
        <v>45986</v>
      </c>
      <c r="AJ1827" s="10"/>
      <c r="AK1827" s="1"/>
      <c r="AL1827" s="10"/>
      <c r="AM1827" s="1"/>
      <c r="AN1827" s="1"/>
      <c r="AO1827" s="3"/>
      <c r="AP1827" s="3"/>
      <c r="AQ1827" s="4"/>
      <c r="AR1827" s="4"/>
      <c r="AS1827" s="4"/>
      <c r="AT1827" s="4"/>
      <c r="AU1827" s="4"/>
      <c r="AV1827" s="4"/>
      <c r="AW1827" s="1"/>
      <c r="AX1827" s="1"/>
      <c r="AY1827" s="1"/>
      <c r="AZ1827" s="1"/>
      <c r="BA1827" s="1"/>
      <c r="BB1827" s="1"/>
      <c r="BC1827" s="1"/>
      <c r="BD1827" s="1"/>
      <c r="BE1827" s="1"/>
      <c r="BG1827" s="1"/>
      <c r="BH1827" s="1"/>
    </row>
    <row r="1828" spans="1:60" ht="15" customHeight="1" x14ac:dyDescent="0.25">
      <c r="A1828" s="105">
        <f t="shared" si="1313"/>
        <v>45969</v>
      </c>
      <c r="B1828" s="106">
        <f t="shared" si="1300"/>
        <v>288.49321825642437</v>
      </c>
      <c r="C1828" s="2">
        <f t="shared" si="1314"/>
        <v>211.15233853999999</v>
      </c>
      <c r="D1828" s="2">
        <f t="shared" si="1315"/>
        <v>28.287554770000014</v>
      </c>
      <c r="E1828" s="106">
        <f t="shared" si="1301"/>
        <v>182.86478376999997</v>
      </c>
      <c r="F1828" s="21">
        <f t="shared" si="1316"/>
        <v>7245.38</v>
      </c>
      <c r="G1828" s="108">
        <f t="shared" si="1317"/>
        <v>7275.81</v>
      </c>
      <c r="H1828" s="109">
        <f t="shared" si="1294"/>
        <v>45926</v>
      </c>
      <c r="I1828" s="109">
        <f t="shared" si="1324"/>
        <v>45956</v>
      </c>
      <c r="J1828" s="110">
        <f t="shared" si="1302"/>
        <v>4.1999177406844002E-3</v>
      </c>
      <c r="K1828" s="117">
        <f t="shared" si="1325"/>
        <v>45986</v>
      </c>
      <c r="L1828" s="178">
        <f t="shared" si="1327"/>
        <v>31</v>
      </c>
      <c r="M1828" s="178">
        <f t="shared" si="1297"/>
        <v>14</v>
      </c>
      <c r="N1828" s="106">
        <f t="shared" si="1303"/>
        <v>1.0018945500000001</v>
      </c>
      <c r="O1828" s="111">
        <f t="shared" si="1296"/>
        <v>1.0041999100000001</v>
      </c>
      <c r="P1828" s="111">
        <f t="shared" si="1318"/>
        <v>1.3696609282270289</v>
      </c>
      <c r="Q1828" s="106">
        <f t="shared" si="1295"/>
        <v>1.37225581</v>
      </c>
      <c r="R1828" s="106">
        <f t="shared" si="1319"/>
        <v>1.30894008</v>
      </c>
      <c r="S1828" s="106">
        <f t="shared" si="1304"/>
        <v>276.38575889999998</v>
      </c>
      <c r="T1828" s="106">
        <f t="shared" si="1305"/>
        <v>8.7391594336481848</v>
      </c>
      <c r="U1828" s="106">
        <f t="shared" si="1306"/>
        <v>68.072478202776182</v>
      </c>
      <c r="V1828" s="106">
        <f t="shared" si="1307"/>
        <v>287.96397617642435</v>
      </c>
      <c r="W1828" s="19">
        <f t="shared" si="1323"/>
        <v>0</v>
      </c>
      <c r="X1828" s="2">
        <f t="shared" si="1308"/>
        <v>0</v>
      </c>
      <c r="Y1828" s="4">
        <f t="shared" si="1309"/>
        <v>0</v>
      </c>
      <c r="Z1828" s="106">
        <f t="shared" si="1298"/>
        <v>0</v>
      </c>
      <c r="AA1828" s="114">
        <f t="shared" si="1320"/>
        <v>0.05</v>
      </c>
      <c r="AB1828" s="112">
        <f t="shared" si="1310"/>
        <v>14</v>
      </c>
      <c r="AC1828" s="178">
        <f t="shared" si="1326"/>
        <v>31</v>
      </c>
      <c r="AD1828" s="11">
        <f t="shared" si="1321"/>
        <v>1.001837876</v>
      </c>
      <c r="AE1828" s="106">
        <f t="shared" si="1299"/>
        <v>0.50796275000000002</v>
      </c>
      <c r="AF1828" s="106">
        <f t="shared" si="1311"/>
        <v>0.52924207999999995</v>
      </c>
      <c r="AG1828" s="106">
        <f t="shared" si="1312"/>
        <v>0</v>
      </c>
      <c r="AH1828" s="115" t="str">
        <f t="shared" si="1328"/>
        <v>A+J=</v>
      </c>
      <c r="AI1828" s="116">
        <f t="shared" si="1322"/>
        <v>45986</v>
      </c>
      <c r="AJ1828" s="10"/>
      <c r="AK1828" s="1"/>
      <c r="AL1828" s="10"/>
      <c r="AM1828" s="1"/>
      <c r="AN1828" s="1"/>
      <c r="AO1828" s="3"/>
      <c r="AP1828" s="3"/>
      <c r="AQ1828" s="4"/>
      <c r="AR1828" s="4"/>
      <c r="AS1828" s="4"/>
      <c r="AT1828" s="4"/>
      <c r="AU1828" s="4"/>
      <c r="AV1828" s="4"/>
      <c r="AW1828" s="1"/>
      <c r="AX1828" s="1"/>
      <c r="AY1828" s="1"/>
      <c r="AZ1828" s="1"/>
      <c r="BA1828" s="1"/>
      <c r="BB1828" s="1"/>
      <c r="BC1828" s="1"/>
      <c r="BD1828" s="1"/>
      <c r="BE1828" s="1"/>
      <c r="BG1828" s="1"/>
      <c r="BH1828" s="1"/>
    </row>
    <row r="1829" spans="1:60" ht="15" customHeight="1" x14ac:dyDescent="0.25">
      <c r="A1829" s="105">
        <f t="shared" si="1313"/>
        <v>45970</v>
      </c>
      <c r="B1829" s="106">
        <f t="shared" si="1300"/>
        <v>288.5650558270529</v>
      </c>
      <c r="C1829" s="2">
        <f t="shared" si="1314"/>
        <v>211.15233853999999</v>
      </c>
      <c r="D1829" s="2">
        <f t="shared" si="1315"/>
        <v>28.287554770000014</v>
      </c>
      <c r="E1829" s="106">
        <f t="shared" si="1301"/>
        <v>182.86478376999997</v>
      </c>
      <c r="F1829" s="21">
        <f t="shared" si="1316"/>
        <v>7245.38</v>
      </c>
      <c r="G1829" s="108">
        <f t="shared" si="1317"/>
        <v>7275.81</v>
      </c>
      <c r="H1829" s="109">
        <f t="shared" si="1294"/>
        <v>45926</v>
      </c>
      <c r="I1829" s="109">
        <f t="shared" si="1324"/>
        <v>45956</v>
      </c>
      <c r="J1829" s="110">
        <f t="shared" si="1302"/>
        <v>4.1999177406844002E-3</v>
      </c>
      <c r="K1829" s="117">
        <f t="shared" si="1325"/>
        <v>45986</v>
      </c>
      <c r="L1829" s="178">
        <f t="shared" si="1327"/>
        <v>31</v>
      </c>
      <c r="M1829" s="178">
        <f t="shared" si="1297"/>
        <v>15</v>
      </c>
      <c r="N1829" s="106">
        <f t="shared" si="1303"/>
        <v>1.0020300200000001</v>
      </c>
      <c r="O1829" s="111">
        <f t="shared" si="1296"/>
        <v>1.0041999100000001</v>
      </c>
      <c r="P1829" s="111">
        <f t="shared" si="1318"/>
        <v>1.3696609282270289</v>
      </c>
      <c r="Q1829" s="106">
        <f t="shared" si="1295"/>
        <v>1.3724413600000001</v>
      </c>
      <c r="R1829" s="106">
        <f t="shared" si="1319"/>
        <v>1.30894008</v>
      </c>
      <c r="S1829" s="106">
        <f t="shared" si="1304"/>
        <v>276.38575889999998</v>
      </c>
      <c r="T1829" s="106">
        <f t="shared" si="1305"/>
        <v>8.7391594336481848</v>
      </c>
      <c r="U1829" s="106">
        <f t="shared" si="1306"/>
        <v>68.10640876340473</v>
      </c>
      <c r="V1829" s="106">
        <f t="shared" si="1307"/>
        <v>287.99790673705292</v>
      </c>
      <c r="W1829" s="19">
        <f t="shared" si="1323"/>
        <v>0</v>
      </c>
      <c r="X1829" s="2">
        <f t="shared" si="1308"/>
        <v>0</v>
      </c>
      <c r="Y1829" s="4">
        <f t="shared" si="1309"/>
        <v>0</v>
      </c>
      <c r="Z1829" s="106">
        <f t="shared" si="1298"/>
        <v>0</v>
      </c>
      <c r="AA1829" s="114">
        <f t="shared" si="1320"/>
        <v>0.05</v>
      </c>
      <c r="AB1829" s="112">
        <f t="shared" si="1310"/>
        <v>15</v>
      </c>
      <c r="AC1829" s="178">
        <f t="shared" si="1326"/>
        <v>31</v>
      </c>
      <c r="AD1829" s="11">
        <f t="shared" si="1321"/>
        <v>1.0019692819999999</v>
      </c>
      <c r="AE1829" s="106">
        <f t="shared" si="1299"/>
        <v>0.54428149999999997</v>
      </c>
      <c r="AF1829" s="106">
        <f t="shared" si="1311"/>
        <v>0.56714909000000002</v>
      </c>
      <c r="AG1829" s="106">
        <f t="shared" si="1312"/>
        <v>0</v>
      </c>
      <c r="AH1829" s="115" t="str">
        <f t="shared" si="1328"/>
        <v>A+J=</v>
      </c>
      <c r="AI1829" s="116">
        <f t="shared" si="1322"/>
        <v>45986</v>
      </c>
      <c r="AJ1829" s="10"/>
      <c r="AK1829" s="1"/>
      <c r="AL1829" s="10"/>
      <c r="AM1829" s="1"/>
      <c r="AN1829" s="1"/>
      <c r="AO1829" s="3"/>
      <c r="AP1829" s="3"/>
      <c r="AQ1829" s="4"/>
      <c r="AR1829" s="4"/>
      <c r="AS1829" s="4"/>
      <c r="AT1829" s="4"/>
      <c r="AU1829" s="4"/>
      <c r="AV1829" s="4"/>
      <c r="AW1829" s="1"/>
      <c r="AX1829" s="1"/>
      <c r="AY1829" s="1"/>
      <c r="AZ1829" s="1"/>
      <c r="BA1829" s="1"/>
      <c r="BB1829" s="1"/>
      <c r="BC1829" s="1"/>
      <c r="BD1829" s="1"/>
      <c r="BE1829" s="1"/>
      <c r="BG1829" s="1"/>
      <c r="BH1829" s="1"/>
    </row>
    <row r="1830" spans="1:60" ht="15" customHeight="1" x14ac:dyDescent="0.25">
      <c r="A1830" s="105">
        <f t="shared" si="1313"/>
        <v>45971</v>
      </c>
      <c r="B1830" s="106">
        <f t="shared" si="1300"/>
        <v>288.63690904632927</v>
      </c>
      <c r="C1830" s="2">
        <f t="shared" si="1314"/>
        <v>211.15233853999999</v>
      </c>
      <c r="D1830" s="2">
        <f t="shared" si="1315"/>
        <v>28.287554770000014</v>
      </c>
      <c r="E1830" s="106">
        <f t="shared" si="1301"/>
        <v>182.86478376999997</v>
      </c>
      <c r="F1830" s="21">
        <f t="shared" si="1316"/>
        <v>7245.38</v>
      </c>
      <c r="G1830" s="108">
        <f t="shared" si="1317"/>
        <v>7275.81</v>
      </c>
      <c r="H1830" s="109">
        <f t="shared" si="1294"/>
        <v>45926</v>
      </c>
      <c r="I1830" s="109">
        <f t="shared" si="1324"/>
        <v>45956</v>
      </c>
      <c r="J1830" s="110">
        <f t="shared" si="1302"/>
        <v>4.1999177406844002E-3</v>
      </c>
      <c r="K1830" s="117">
        <f t="shared" si="1325"/>
        <v>45986</v>
      </c>
      <c r="L1830" s="178">
        <f t="shared" si="1327"/>
        <v>31</v>
      </c>
      <c r="M1830" s="178">
        <f t="shared" si="1297"/>
        <v>16</v>
      </c>
      <c r="N1830" s="106">
        <f t="shared" si="1303"/>
        <v>1.0021655</v>
      </c>
      <c r="O1830" s="111">
        <f t="shared" si="1296"/>
        <v>1.0041999100000001</v>
      </c>
      <c r="P1830" s="111">
        <f t="shared" si="1318"/>
        <v>1.3696609282270289</v>
      </c>
      <c r="Q1830" s="106">
        <f t="shared" si="1295"/>
        <v>1.3726269200000001</v>
      </c>
      <c r="R1830" s="106">
        <f t="shared" si="1319"/>
        <v>1.30894008</v>
      </c>
      <c r="S1830" s="106">
        <f t="shared" si="1304"/>
        <v>276.38575889999998</v>
      </c>
      <c r="T1830" s="106">
        <f t="shared" si="1305"/>
        <v>8.7391594336481848</v>
      </c>
      <c r="U1830" s="106">
        <f t="shared" si="1306"/>
        <v>68.140341152681088</v>
      </c>
      <c r="V1830" s="106">
        <f t="shared" si="1307"/>
        <v>288.03183912632926</v>
      </c>
      <c r="W1830" s="19">
        <f t="shared" si="1323"/>
        <v>0</v>
      </c>
      <c r="X1830" s="2">
        <f t="shared" si="1308"/>
        <v>0</v>
      </c>
      <c r="Y1830" s="4">
        <f t="shared" si="1309"/>
        <v>0</v>
      </c>
      <c r="Z1830" s="106">
        <f t="shared" si="1298"/>
        <v>0</v>
      </c>
      <c r="AA1830" s="114">
        <f t="shared" si="1320"/>
        <v>0.05</v>
      </c>
      <c r="AB1830" s="112">
        <f t="shared" si="1310"/>
        <v>16</v>
      </c>
      <c r="AC1830" s="178">
        <f t="shared" si="1326"/>
        <v>31</v>
      </c>
      <c r="AD1830" s="11">
        <f t="shared" si="1321"/>
        <v>1.0021007049999999</v>
      </c>
      <c r="AE1830" s="106">
        <f t="shared" si="1299"/>
        <v>0.58060493999999996</v>
      </c>
      <c r="AF1830" s="106">
        <f t="shared" si="1311"/>
        <v>0.60506992000000004</v>
      </c>
      <c r="AG1830" s="106">
        <f t="shared" si="1312"/>
        <v>0</v>
      </c>
      <c r="AH1830" s="115" t="str">
        <f t="shared" si="1328"/>
        <v>A+J=</v>
      </c>
      <c r="AI1830" s="116">
        <f t="shared" si="1322"/>
        <v>45986</v>
      </c>
      <c r="AJ1830" s="10"/>
      <c r="AK1830" s="1"/>
      <c r="AL1830" s="10"/>
      <c r="AM1830" s="1"/>
      <c r="AN1830" s="1"/>
      <c r="AO1830" s="3"/>
      <c r="AP1830" s="3"/>
      <c r="AQ1830" s="4"/>
      <c r="AR1830" s="4"/>
      <c r="AS1830" s="4"/>
      <c r="AT1830" s="4"/>
      <c r="AU1830" s="4"/>
      <c r="AV1830" s="4"/>
      <c r="AW1830" s="1"/>
      <c r="AX1830" s="1"/>
      <c r="AY1830" s="1"/>
      <c r="AZ1830" s="1"/>
      <c r="BA1830" s="1"/>
      <c r="BB1830" s="1"/>
      <c r="BC1830" s="1"/>
      <c r="BD1830" s="1"/>
      <c r="BE1830" s="1"/>
      <c r="BG1830" s="1"/>
      <c r="BH1830" s="1"/>
    </row>
    <row r="1831" spans="1:60" ht="15" customHeight="1" x14ac:dyDescent="0.25">
      <c r="A1831" s="105">
        <f t="shared" si="1313"/>
        <v>45972</v>
      </c>
      <c r="B1831" s="106">
        <f t="shared" si="1300"/>
        <v>288.70878187154915</v>
      </c>
      <c r="C1831" s="2">
        <f t="shared" si="1314"/>
        <v>211.15233853999999</v>
      </c>
      <c r="D1831" s="2">
        <f t="shared" si="1315"/>
        <v>28.287554770000014</v>
      </c>
      <c r="E1831" s="106">
        <f t="shared" si="1301"/>
        <v>182.86478376999997</v>
      </c>
      <c r="F1831" s="21">
        <f t="shared" si="1316"/>
        <v>7245.38</v>
      </c>
      <c r="G1831" s="108">
        <f t="shared" si="1317"/>
        <v>7275.81</v>
      </c>
      <c r="H1831" s="109">
        <f t="shared" si="1294"/>
        <v>45926</v>
      </c>
      <c r="I1831" s="109">
        <f t="shared" si="1324"/>
        <v>45956</v>
      </c>
      <c r="J1831" s="110">
        <f t="shared" si="1302"/>
        <v>4.1999177406844002E-3</v>
      </c>
      <c r="K1831" s="117">
        <f t="shared" si="1325"/>
        <v>45986</v>
      </c>
      <c r="L1831" s="178">
        <f t="shared" si="1327"/>
        <v>31</v>
      </c>
      <c r="M1831" s="178">
        <f t="shared" si="1297"/>
        <v>17</v>
      </c>
      <c r="N1831" s="106">
        <f t="shared" si="1303"/>
        <v>1.0023010000000001</v>
      </c>
      <c r="O1831" s="111">
        <f t="shared" si="1296"/>
        <v>1.0041999100000001</v>
      </c>
      <c r="P1831" s="111">
        <f t="shared" si="1318"/>
        <v>1.3696609282270289</v>
      </c>
      <c r="Q1831" s="106">
        <f t="shared" si="1295"/>
        <v>1.3728125099999999</v>
      </c>
      <c r="R1831" s="106">
        <f t="shared" si="1319"/>
        <v>1.30894008</v>
      </c>
      <c r="S1831" s="106">
        <f t="shared" si="1304"/>
        <v>276.38575889999998</v>
      </c>
      <c r="T1831" s="106">
        <f t="shared" si="1305"/>
        <v>8.7391594336481848</v>
      </c>
      <c r="U1831" s="106">
        <f t="shared" si="1306"/>
        <v>68.174279027900937</v>
      </c>
      <c r="V1831" s="106">
        <f t="shared" si="1307"/>
        <v>288.06577700154912</v>
      </c>
      <c r="W1831" s="19">
        <f t="shared" si="1323"/>
        <v>0</v>
      </c>
      <c r="X1831" s="2">
        <f t="shared" si="1308"/>
        <v>0</v>
      </c>
      <c r="Y1831" s="4">
        <f t="shared" si="1309"/>
        <v>0</v>
      </c>
      <c r="Z1831" s="106">
        <f t="shared" si="1298"/>
        <v>0</v>
      </c>
      <c r="AA1831" s="114">
        <f t="shared" si="1320"/>
        <v>0.05</v>
      </c>
      <c r="AB1831" s="112">
        <f t="shared" si="1310"/>
        <v>17</v>
      </c>
      <c r="AC1831" s="178">
        <f t="shared" si="1326"/>
        <v>31</v>
      </c>
      <c r="AD1831" s="11">
        <f t="shared" si="1321"/>
        <v>1.0022321460000001</v>
      </c>
      <c r="AE1831" s="106">
        <f t="shared" si="1299"/>
        <v>0.61693335999999999</v>
      </c>
      <c r="AF1831" s="106">
        <f t="shared" si="1311"/>
        <v>0.64300486999999995</v>
      </c>
      <c r="AG1831" s="106">
        <f t="shared" si="1312"/>
        <v>0</v>
      </c>
      <c r="AH1831" s="115" t="str">
        <f t="shared" si="1328"/>
        <v>A+J=</v>
      </c>
      <c r="AI1831" s="116">
        <f t="shared" si="1322"/>
        <v>45986</v>
      </c>
      <c r="AJ1831" s="10"/>
      <c r="AK1831" s="1"/>
      <c r="AL1831" s="10"/>
      <c r="AM1831" s="1"/>
      <c r="AN1831" s="1"/>
      <c r="AO1831" s="3"/>
      <c r="AP1831" s="3"/>
      <c r="AQ1831" s="4"/>
      <c r="AR1831" s="4"/>
      <c r="AS1831" s="4"/>
      <c r="AT1831" s="4"/>
      <c r="AU1831" s="4"/>
      <c r="AV1831" s="4"/>
      <c r="AW1831" s="1"/>
      <c r="AX1831" s="1"/>
      <c r="AY1831" s="1"/>
      <c r="AZ1831" s="1"/>
      <c r="BA1831" s="1"/>
      <c r="BB1831" s="1"/>
      <c r="BC1831" s="1"/>
      <c r="BD1831" s="1"/>
      <c r="BE1831" s="1"/>
      <c r="BG1831" s="1"/>
      <c r="BH1831" s="1"/>
    </row>
    <row r="1832" spans="1:60" ht="15" customHeight="1" x14ac:dyDescent="0.25">
      <c r="A1832" s="105">
        <f t="shared" si="1313"/>
        <v>45973</v>
      </c>
      <c r="B1832" s="106">
        <f t="shared" si="1300"/>
        <v>288.78067188406465</v>
      </c>
      <c r="C1832" s="2">
        <f t="shared" si="1314"/>
        <v>211.15233853999999</v>
      </c>
      <c r="D1832" s="2">
        <f t="shared" si="1315"/>
        <v>28.287554770000014</v>
      </c>
      <c r="E1832" s="106">
        <f t="shared" si="1301"/>
        <v>182.86478376999997</v>
      </c>
      <c r="F1832" s="21">
        <f t="shared" si="1316"/>
        <v>7245.38</v>
      </c>
      <c r="G1832" s="108">
        <f t="shared" si="1317"/>
        <v>7275.81</v>
      </c>
      <c r="H1832" s="109">
        <f t="shared" ref="H1832:H1895" si="1329">EDATE(I1832,-1)</f>
        <v>45926</v>
      </c>
      <c r="I1832" s="109">
        <f t="shared" si="1324"/>
        <v>45956</v>
      </c>
      <c r="J1832" s="110">
        <f t="shared" si="1302"/>
        <v>4.1999177406844002E-3</v>
      </c>
      <c r="K1832" s="117">
        <f t="shared" si="1325"/>
        <v>45986</v>
      </c>
      <c r="L1832" s="178">
        <f t="shared" si="1327"/>
        <v>31</v>
      </c>
      <c r="M1832" s="178">
        <f t="shared" si="1297"/>
        <v>18</v>
      </c>
      <c r="N1832" s="106">
        <f t="shared" si="1303"/>
        <v>1.0024365099999999</v>
      </c>
      <c r="O1832" s="111">
        <f t="shared" si="1296"/>
        <v>1.0041999100000001</v>
      </c>
      <c r="P1832" s="111">
        <f t="shared" si="1318"/>
        <v>1.3696609282270289</v>
      </c>
      <c r="Q1832" s="106">
        <f t="shared" si="1295"/>
        <v>1.3729981200000001</v>
      </c>
      <c r="R1832" s="106">
        <f t="shared" si="1319"/>
        <v>1.30894008</v>
      </c>
      <c r="S1832" s="106">
        <f t="shared" si="1304"/>
        <v>276.38575889999998</v>
      </c>
      <c r="T1832" s="106">
        <f t="shared" si="1305"/>
        <v>8.7391594336481848</v>
      </c>
      <c r="U1832" s="106">
        <f t="shared" si="1306"/>
        <v>68.208220560416521</v>
      </c>
      <c r="V1832" s="106">
        <f t="shared" si="1307"/>
        <v>288.09971853406466</v>
      </c>
      <c r="W1832" s="19">
        <f t="shared" si="1323"/>
        <v>0</v>
      </c>
      <c r="X1832" s="2">
        <f t="shared" si="1308"/>
        <v>0</v>
      </c>
      <c r="Y1832" s="4">
        <f t="shared" si="1309"/>
        <v>0</v>
      </c>
      <c r="Z1832" s="106">
        <f t="shared" si="1298"/>
        <v>0</v>
      </c>
      <c r="AA1832" s="114">
        <f t="shared" si="1320"/>
        <v>0.05</v>
      </c>
      <c r="AB1832" s="112">
        <f t="shared" si="1310"/>
        <v>18</v>
      </c>
      <c r="AC1832" s="178">
        <f t="shared" si="1326"/>
        <v>31</v>
      </c>
      <c r="AD1832" s="11">
        <f t="shared" si="1321"/>
        <v>1.002363603</v>
      </c>
      <c r="AE1832" s="106">
        <f t="shared" si="1299"/>
        <v>0.65326620000000002</v>
      </c>
      <c r="AF1832" s="106">
        <f t="shared" si="1311"/>
        <v>0.68095335000000001</v>
      </c>
      <c r="AG1832" s="106">
        <f t="shared" si="1312"/>
        <v>0</v>
      </c>
      <c r="AH1832" s="115" t="str">
        <f t="shared" si="1328"/>
        <v>A+J=</v>
      </c>
      <c r="AI1832" s="116">
        <f t="shared" si="1322"/>
        <v>45986</v>
      </c>
      <c r="AJ1832" s="10"/>
      <c r="AK1832" s="1"/>
      <c r="AL1832" s="10"/>
      <c r="AM1832" s="1"/>
      <c r="AN1832" s="1"/>
      <c r="AO1832" s="3"/>
      <c r="AP1832" s="3"/>
      <c r="AQ1832" s="4"/>
      <c r="AR1832" s="4"/>
      <c r="AS1832" s="4"/>
      <c r="AT1832" s="4"/>
      <c r="AU1832" s="4"/>
      <c r="AV1832" s="4"/>
      <c r="AW1832" s="1"/>
      <c r="AX1832" s="1"/>
      <c r="AY1832" s="1"/>
      <c r="AZ1832" s="1"/>
      <c r="BA1832" s="1"/>
      <c r="BB1832" s="1"/>
      <c r="BC1832" s="1"/>
      <c r="BD1832" s="1"/>
      <c r="BE1832" s="1"/>
      <c r="BG1832" s="1"/>
      <c r="BH1832" s="1"/>
    </row>
    <row r="1833" spans="1:60" ht="15" customHeight="1" x14ac:dyDescent="0.25">
      <c r="A1833" s="105">
        <f t="shared" si="1313"/>
        <v>45974</v>
      </c>
      <c r="B1833" s="106">
        <f t="shared" si="1300"/>
        <v>288.85258151252378</v>
      </c>
      <c r="C1833" s="2">
        <f t="shared" si="1314"/>
        <v>211.15233853999999</v>
      </c>
      <c r="D1833" s="2">
        <f t="shared" si="1315"/>
        <v>28.287554770000014</v>
      </c>
      <c r="E1833" s="106">
        <f t="shared" si="1301"/>
        <v>182.86478376999997</v>
      </c>
      <c r="F1833" s="21">
        <f t="shared" si="1316"/>
        <v>7245.38</v>
      </c>
      <c r="G1833" s="108">
        <f t="shared" si="1317"/>
        <v>7275.81</v>
      </c>
      <c r="H1833" s="109">
        <f t="shared" si="1329"/>
        <v>45926</v>
      </c>
      <c r="I1833" s="109">
        <f t="shared" si="1324"/>
        <v>45956</v>
      </c>
      <c r="J1833" s="110">
        <f t="shared" si="1302"/>
        <v>4.1999177406844002E-3</v>
      </c>
      <c r="K1833" s="117">
        <f t="shared" si="1325"/>
        <v>45986</v>
      </c>
      <c r="L1833" s="178">
        <f t="shared" si="1327"/>
        <v>31</v>
      </c>
      <c r="M1833" s="178">
        <f t="shared" si="1297"/>
        <v>19</v>
      </c>
      <c r="N1833" s="106">
        <f t="shared" si="1303"/>
        <v>1.0025720499999999</v>
      </c>
      <c r="O1833" s="111">
        <f t="shared" si="1296"/>
        <v>1.0041999100000001</v>
      </c>
      <c r="P1833" s="111">
        <f t="shared" si="1318"/>
        <v>1.3696609282270289</v>
      </c>
      <c r="Q1833" s="106">
        <f t="shared" ref="Q1833:Q1896" si="1330">TRUNC(TRUNC((N1833*P1833),15),8)</f>
        <v>1.3731837600000001</v>
      </c>
      <c r="R1833" s="106">
        <f t="shared" si="1319"/>
        <v>1.30894008</v>
      </c>
      <c r="S1833" s="106">
        <f t="shared" si="1304"/>
        <v>276.38575889999998</v>
      </c>
      <c r="T1833" s="106">
        <f t="shared" si="1305"/>
        <v>8.7391594336481848</v>
      </c>
      <c r="U1833" s="106">
        <f t="shared" si="1306"/>
        <v>68.242167578875581</v>
      </c>
      <c r="V1833" s="106">
        <f t="shared" si="1307"/>
        <v>288.13366555252378</v>
      </c>
      <c r="W1833" s="19">
        <f t="shared" si="1323"/>
        <v>0</v>
      </c>
      <c r="X1833" s="2">
        <f t="shared" si="1308"/>
        <v>0</v>
      </c>
      <c r="Y1833" s="4">
        <f t="shared" si="1309"/>
        <v>0</v>
      </c>
      <c r="Z1833" s="106">
        <f t="shared" si="1298"/>
        <v>0</v>
      </c>
      <c r="AA1833" s="114">
        <f t="shared" si="1320"/>
        <v>0.05</v>
      </c>
      <c r="AB1833" s="112">
        <f t="shared" si="1310"/>
        <v>19</v>
      </c>
      <c r="AC1833" s="178">
        <f t="shared" si="1326"/>
        <v>31</v>
      </c>
      <c r="AD1833" s="11">
        <f t="shared" si="1321"/>
        <v>1.0024950779999999</v>
      </c>
      <c r="AE1833" s="106">
        <f t="shared" si="1299"/>
        <v>0.68960401999999998</v>
      </c>
      <c r="AF1833" s="106">
        <f t="shared" si="1311"/>
        <v>0.71891596000000002</v>
      </c>
      <c r="AG1833" s="106">
        <f t="shared" si="1312"/>
        <v>0</v>
      </c>
      <c r="AH1833" s="115" t="str">
        <f t="shared" si="1328"/>
        <v>A+J=</v>
      </c>
      <c r="AI1833" s="116">
        <f t="shared" si="1322"/>
        <v>45986</v>
      </c>
      <c r="AJ1833" s="10"/>
      <c r="AK1833" s="1"/>
      <c r="AL1833" s="10"/>
      <c r="AM1833" s="1"/>
      <c r="AN1833" s="1"/>
      <c r="AO1833" s="3"/>
      <c r="AP1833" s="3"/>
      <c r="AQ1833" s="4"/>
      <c r="AR1833" s="4"/>
      <c r="AS1833" s="4"/>
      <c r="AT1833" s="4"/>
      <c r="AU1833" s="4"/>
      <c r="AV1833" s="4"/>
      <c r="AW1833" s="1"/>
      <c r="AX1833" s="1"/>
      <c r="AY1833" s="1"/>
      <c r="AZ1833" s="1"/>
      <c r="BA1833" s="1"/>
      <c r="BB1833" s="1"/>
      <c r="BC1833" s="1"/>
      <c r="BD1833" s="1"/>
      <c r="BE1833" s="1"/>
      <c r="BG1833" s="1"/>
      <c r="BH1833" s="1"/>
    </row>
    <row r="1834" spans="1:60" ht="15" customHeight="1" x14ac:dyDescent="0.25">
      <c r="A1834" s="105">
        <f t="shared" si="1313"/>
        <v>45975</v>
      </c>
      <c r="B1834" s="106">
        <f t="shared" si="1300"/>
        <v>288.92450892827844</v>
      </c>
      <c r="C1834" s="2">
        <f t="shared" si="1314"/>
        <v>211.15233853999999</v>
      </c>
      <c r="D1834" s="2">
        <f t="shared" si="1315"/>
        <v>28.287554770000014</v>
      </c>
      <c r="E1834" s="106">
        <f t="shared" si="1301"/>
        <v>182.86478376999997</v>
      </c>
      <c r="F1834" s="21">
        <f t="shared" si="1316"/>
        <v>7245.38</v>
      </c>
      <c r="G1834" s="108">
        <f t="shared" si="1317"/>
        <v>7275.81</v>
      </c>
      <c r="H1834" s="109">
        <f t="shared" si="1329"/>
        <v>45926</v>
      </c>
      <c r="I1834" s="109">
        <f t="shared" si="1324"/>
        <v>45956</v>
      </c>
      <c r="J1834" s="110">
        <f t="shared" si="1302"/>
        <v>4.1999177406844002E-3</v>
      </c>
      <c r="K1834" s="117">
        <f t="shared" si="1325"/>
        <v>45986</v>
      </c>
      <c r="L1834" s="178">
        <f t="shared" si="1327"/>
        <v>31</v>
      </c>
      <c r="M1834" s="178">
        <f t="shared" si="1297"/>
        <v>20</v>
      </c>
      <c r="N1834" s="106">
        <f t="shared" si="1303"/>
        <v>1.0027075999999999</v>
      </c>
      <c r="O1834" s="111">
        <f t="shared" ref="O1834:O1897" si="1331">IF(K1834&gt;K1833,N1833,O1833)</f>
        <v>1.0041999100000001</v>
      </c>
      <c r="P1834" s="111">
        <f t="shared" si="1318"/>
        <v>1.3696609282270289</v>
      </c>
      <c r="Q1834" s="106">
        <f t="shared" si="1330"/>
        <v>1.37336942</v>
      </c>
      <c r="R1834" s="106">
        <f t="shared" si="1319"/>
        <v>1.30894008</v>
      </c>
      <c r="S1834" s="106">
        <f t="shared" si="1304"/>
        <v>276.38575889999998</v>
      </c>
      <c r="T1834" s="106">
        <f t="shared" si="1305"/>
        <v>8.7391594336481848</v>
      </c>
      <c r="U1834" s="106">
        <f t="shared" si="1306"/>
        <v>68.27611825463029</v>
      </c>
      <c r="V1834" s="106">
        <f t="shared" si="1307"/>
        <v>288.16761622827846</v>
      </c>
      <c r="W1834" s="19">
        <f t="shared" si="1323"/>
        <v>0</v>
      </c>
      <c r="X1834" s="2">
        <f t="shared" si="1308"/>
        <v>0</v>
      </c>
      <c r="Y1834" s="4">
        <f t="shared" si="1309"/>
        <v>0</v>
      </c>
      <c r="Z1834" s="106">
        <f t="shared" si="1298"/>
        <v>0</v>
      </c>
      <c r="AA1834" s="114">
        <f t="shared" si="1320"/>
        <v>0.05</v>
      </c>
      <c r="AB1834" s="112">
        <f t="shared" si="1310"/>
        <v>20</v>
      </c>
      <c r="AC1834" s="178">
        <f t="shared" si="1326"/>
        <v>31</v>
      </c>
      <c r="AD1834" s="11">
        <f t="shared" si="1321"/>
        <v>1.002626571</v>
      </c>
      <c r="AE1834" s="106">
        <f t="shared" si="1299"/>
        <v>0.72594681000000005</v>
      </c>
      <c r="AF1834" s="106">
        <f t="shared" si="1311"/>
        <v>0.75689269999999997</v>
      </c>
      <c r="AG1834" s="106">
        <f t="shared" si="1312"/>
        <v>0</v>
      </c>
      <c r="AH1834" s="115" t="str">
        <f t="shared" si="1328"/>
        <v>A+J=</v>
      </c>
      <c r="AI1834" s="116">
        <f t="shared" si="1322"/>
        <v>45986</v>
      </c>
      <c r="AJ1834" s="10"/>
      <c r="AK1834" s="1"/>
      <c r="AL1834" s="10"/>
      <c r="AM1834" s="1"/>
      <c r="AN1834" s="1"/>
      <c r="AO1834" s="3"/>
      <c r="AP1834" s="3"/>
      <c r="AQ1834" s="4"/>
      <c r="AR1834" s="4"/>
      <c r="AS1834" s="4"/>
      <c r="AT1834" s="4"/>
      <c r="AU1834" s="4"/>
      <c r="AV1834" s="4"/>
      <c r="AW1834" s="1"/>
      <c r="AX1834" s="1"/>
      <c r="AY1834" s="1"/>
      <c r="AZ1834" s="1"/>
      <c r="BA1834" s="1"/>
      <c r="BB1834" s="1"/>
      <c r="BC1834" s="1"/>
      <c r="BD1834" s="1"/>
      <c r="BE1834" s="1"/>
      <c r="BG1834" s="1"/>
      <c r="BH1834" s="1"/>
    </row>
    <row r="1835" spans="1:60" ht="15" customHeight="1" x14ac:dyDescent="0.25">
      <c r="A1835" s="105">
        <f t="shared" si="1313"/>
        <v>45976</v>
      </c>
      <c r="B1835" s="106">
        <f t="shared" si="1300"/>
        <v>288.99645720862458</v>
      </c>
      <c r="C1835" s="2">
        <f t="shared" si="1314"/>
        <v>211.15233853999999</v>
      </c>
      <c r="D1835" s="2">
        <f t="shared" si="1315"/>
        <v>28.287554770000014</v>
      </c>
      <c r="E1835" s="106">
        <f t="shared" si="1301"/>
        <v>182.86478376999997</v>
      </c>
      <c r="F1835" s="21">
        <f t="shared" si="1316"/>
        <v>7245.38</v>
      </c>
      <c r="G1835" s="108">
        <f t="shared" si="1317"/>
        <v>7275.81</v>
      </c>
      <c r="H1835" s="109">
        <f t="shared" si="1329"/>
        <v>45926</v>
      </c>
      <c r="I1835" s="109">
        <f t="shared" si="1324"/>
        <v>45956</v>
      </c>
      <c r="J1835" s="110">
        <f t="shared" si="1302"/>
        <v>4.1999177406844002E-3</v>
      </c>
      <c r="K1835" s="117">
        <f t="shared" si="1325"/>
        <v>45986</v>
      </c>
      <c r="L1835" s="178">
        <f t="shared" si="1327"/>
        <v>31</v>
      </c>
      <c r="M1835" s="178">
        <f t="shared" si="1297"/>
        <v>21</v>
      </c>
      <c r="N1835" s="106">
        <f t="shared" si="1303"/>
        <v>1.0028431799999999</v>
      </c>
      <c r="O1835" s="111">
        <f t="shared" si="1331"/>
        <v>1.0041999100000001</v>
      </c>
      <c r="P1835" s="111">
        <f t="shared" si="1318"/>
        <v>1.3696609282270289</v>
      </c>
      <c r="Q1835" s="106">
        <f t="shared" si="1330"/>
        <v>1.37355512</v>
      </c>
      <c r="R1835" s="106">
        <f t="shared" si="1319"/>
        <v>1.30894008</v>
      </c>
      <c r="S1835" s="106">
        <f t="shared" si="1304"/>
        <v>276.38575889999998</v>
      </c>
      <c r="T1835" s="106">
        <f t="shared" si="1305"/>
        <v>8.7391594336481848</v>
      </c>
      <c r="U1835" s="106">
        <f t="shared" si="1306"/>
        <v>68.310076244976401</v>
      </c>
      <c r="V1835" s="106">
        <f t="shared" si="1307"/>
        <v>288.20157421862456</v>
      </c>
      <c r="W1835" s="19">
        <f t="shared" si="1323"/>
        <v>0</v>
      </c>
      <c r="X1835" s="2">
        <f t="shared" si="1308"/>
        <v>0</v>
      </c>
      <c r="Y1835" s="4">
        <f t="shared" si="1309"/>
        <v>0</v>
      </c>
      <c r="Z1835" s="106">
        <f t="shared" si="1298"/>
        <v>0</v>
      </c>
      <c r="AA1835" s="114">
        <f t="shared" si="1320"/>
        <v>0.05</v>
      </c>
      <c r="AB1835" s="112">
        <f t="shared" si="1310"/>
        <v>21</v>
      </c>
      <c r="AC1835" s="178">
        <f t="shared" si="1326"/>
        <v>31</v>
      </c>
      <c r="AD1835" s="11">
        <f t="shared" si="1321"/>
        <v>1.00275808</v>
      </c>
      <c r="AE1835" s="106">
        <f t="shared" si="1299"/>
        <v>0.76229402999999996</v>
      </c>
      <c r="AF1835" s="106">
        <f t="shared" si="1311"/>
        <v>0.79488298999999996</v>
      </c>
      <c r="AG1835" s="106">
        <f t="shared" si="1312"/>
        <v>0</v>
      </c>
      <c r="AH1835" s="115" t="str">
        <f t="shared" si="1328"/>
        <v>A+J=</v>
      </c>
      <c r="AI1835" s="116">
        <f t="shared" si="1322"/>
        <v>45986</v>
      </c>
      <c r="AJ1835" s="10"/>
      <c r="AK1835" s="1"/>
      <c r="AL1835" s="10"/>
      <c r="AM1835" s="1"/>
      <c r="AN1835" s="1"/>
      <c r="AO1835" s="3"/>
      <c r="AP1835" s="3"/>
      <c r="AQ1835" s="4"/>
      <c r="AR1835" s="4"/>
      <c r="AS1835" s="4"/>
      <c r="AT1835" s="4"/>
      <c r="AU1835" s="4"/>
      <c r="AV1835" s="4"/>
      <c r="AW1835" s="1"/>
      <c r="AX1835" s="1"/>
      <c r="AY1835" s="1"/>
      <c r="AZ1835" s="1"/>
      <c r="BA1835" s="1"/>
      <c r="BB1835" s="1"/>
      <c r="BC1835" s="1"/>
      <c r="BD1835" s="1"/>
      <c r="BE1835" s="1"/>
      <c r="BG1835" s="1"/>
      <c r="BH1835" s="1"/>
    </row>
    <row r="1836" spans="1:60" ht="15" customHeight="1" x14ac:dyDescent="0.25">
      <c r="A1836" s="105">
        <f t="shared" si="1313"/>
        <v>45977</v>
      </c>
      <c r="B1836" s="106">
        <f t="shared" si="1300"/>
        <v>289.0684214476185</v>
      </c>
      <c r="C1836" s="2">
        <f t="shared" si="1314"/>
        <v>211.15233853999999</v>
      </c>
      <c r="D1836" s="2">
        <f t="shared" si="1315"/>
        <v>28.287554770000014</v>
      </c>
      <c r="E1836" s="106">
        <f t="shared" si="1301"/>
        <v>182.86478376999997</v>
      </c>
      <c r="F1836" s="21">
        <f t="shared" si="1316"/>
        <v>7245.38</v>
      </c>
      <c r="G1836" s="108">
        <f t="shared" si="1317"/>
        <v>7275.81</v>
      </c>
      <c r="H1836" s="109">
        <f t="shared" si="1329"/>
        <v>45926</v>
      </c>
      <c r="I1836" s="109">
        <f t="shared" si="1324"/>
        <v>45956</v>
      </c>
      <c r="J1836" s="110">
        <f t="shared" si="1302"/>
        <v>4.1999177406844002E-3</v>
      </c>
      <c r="K1836" s="117">
        <f t="shared" si="1325"/>
        <v>45986</v>
      </c>
      <c r="L1836" s="178">
        <f t="shared" si="1327"/>
        <v>31</v>
      </c>
      <c r="M1836" s="178">
        <f t="shared" si="1297"/>
        <v>22</v>
      </c>
      <c r="N1836" s="106">
        <f t="shared" si="1303"/>
        <v>1.0029787699999999</v>
      </c>
      <c r="O1836" s="111">
        <f t="shared" si="1331"/>
        <v>1.0041999100000001</v>
      </c>
      <c r="P1836" s="111">
        <f t="shared" si="1318"/>
        <v>1.3696609282270289</v>
      </c>
      <c r="Q1836" s="106">
        <f t="shared" si="1330"/>
        <v>1.37374083</v>
      </c>
      <c r="R1836" s="106">
        <f t="shared" si="1319"/>
        <v>1.30894008</v>
      </c>
      <c r="S1836" s="106">
        <f t="shared" si="1304"/>
        <v>276.38575889999998</v>
      </c>
      <c r="T1836" s="106">
        <f t="shared" si="1305"/>
        <v>8.7391594336481848</v>
      </c>
      <c r="U1836" s="106">
        <f t="shared" si="1306"/>
        <v>68.344036063970321</v>
      </c>
      <c r="V1836" s="106">
        <f t="shared" si="1307"/>
        <v>288.23553403761849</v>
      </c>
      <c r="W1836" s="19">
        <f t="shared" si="1323"/>
        <v>0</v>
      </c>
      <c r="X1836" s="2">
        <f t="shared" si="1308"/>
        <v>0</v>
      </c>
      <c r="Y1836" s="4">
        <f t="shared" si="1309"/>
        <v>0</v>
      </c>
      <c r="Z1836" s="106">
        <f t="shared" si="1298"/>
        <v>0</v>
      </c>
      <c r="AA1836" s="114">
        <f t="shared" si="1320"/>
        <v>0.05</v>
      </c>
      <c r="AB1836" s="112">
        <f t="shared" si="1310"/>
        <v>22</v>
      </c>
      <c r="AC1836" s="178">
        <f t="shared" si="1326"/>
        <v>31</v>
      </c>
      <c r="AD1836" s="11">
        <f t="shared" si="1321"/>
        <v>1.002889607</v>
      </c>
      <c r="AE1836" s="106">
        <f t="shared" si="1299"/>
        <v>0.79864621999999996</v>
      </c>
      <c r="AF1836" s="106">
        <f t="shared" si="1311"/>
        <v>0.83288740999999999</v>
      </c>
      <c r="AG1836" s="106">
        <f t="shared" si="1312"/>
        <v>0</v>
      </c>
      <c r="AH1836" s="115" t="str">
        <f t="shared" si="1328"/>
        <v>A+J=</v>
      </c>
      <c r="AI1836" s="116">
        <f t="shared" si="1322"/>
        <v>45986</v>
      </c>
      <c r="AJ1836" s="10"/>
      <c r="AK1836" s="18"/>
      <c r="AL1836" s="14"/>
      <c r="AM1836" s="18"/>
      <c r="AN1836" s="18"/>
      <c r="AO1836" s="29"/>
      <c r="AP1836" s="29"/>
      <c r="AQ1836" s="36"/>
      <c r="AR1836" s="36"/>
      <c r="AS1836" s="36"/>
      <c r="AT1836" s="36"/>
      <c r="AU1836" s="36"/>
      <c r="AV1836" s="36"/>
      <c r="AW1836" s="18"/>
      <c r="AX1836" s="18"/>
      <c r="AY1836" s="18"/>
      <c r="AZ1836" s="18"/>
      <c r="BA1836" s="18"/>
      <c r="BB1836" s="18"/>
      <c r="BC1836" s="18"/>
      <c r="BD1836" s="18"/>
      <c r="BE1836" s="18"/>
      <c r="BG1836" s="18"/>
      <c r="BH1836" s="18"/>
    </row>
    <row r="1837" spans="1:60" ht="15" customHeight="1" x14ac:dyDescent="0.25">
      <c r="A1837" s="105">
        <f t="shared" si="1313"/>
        <v>45978</v>
      </c>
      <c r="B1837" s="106">
        <f t="shared" si="1300"/>
        <v>289.14040502255597</v>
      </c>
      <c r="C1837" s="2">
        <f t="shared" si="1314"/>
        <v>211.15233853999999</v>
      </c>
      <c r="D1837" s="2">
        <f t="shared" si="1315"/>
        <v>28.287554770000014</v>
      </c>
      <c r="E1837" s="106">
        <f t="shared" si="1301"/>
        <v>182.86478376999997</v>
      </c>
      <c r="F1837" s="21">
        <f t="shared" si="1316"/>
        <v>7245.38</v>
      </c>
      <c r="G1837" s="108">
        <f t="shared" si="1317"/>
        <v>7275.81</v>
      </c>
      <c r="H1837" s="109">
        <f t="shared" si="1329"/>
        <v>45926</v>
      </c>
      <c r="I1837" s="109">
        <f t="shared" si="1324"/>
        <v>45956</v>
      </c>
      <c r="J1837" s="110">
        <f t="shared" si="1302"/>
        <v>4.1999177406844002E-3</v>
      </c>
      <c r="K1837" s="117">
        <f t="shared" si="1325"/>
        <v>45986</v>
      </c>
      <c r="L1837" s="178">
        <f t="shared" si="1327"/>
        <v>31</v>
      </c>
      <c r="M1837" s="178">
        <f t="shared" si="1297"/>
        <v>23</v>
      </c>
      <c r="N1837" s="106">
        <f t="shared" si="1303"/>
        <v>1.00311438</v>
      </c>
      <c r="O1837" s="111">
        <f t="shared" si="1331"/>
        <v>1.0041999100000001</v>
      </c>
      <c r="P1837" s="111">
        <f t="shared" si="1318"/>
        <v>1.3696609282270289</v>
      </c>
      <c r="Q1837" s="106">
        <f t="shared" si="1330"/>
        <v>1.3739265700000001</v>
      </c>
      <c r="R1837" s="106">
        <f t="shared" si="1319"/>
        <v>1.30894008</v>
      </c>
      <c r="S1837" s="106">
        <f t="shared" si="1304"/>
        <v>276.38575889999998</v>
      </c>
      <c r="T1837" s="106">
        <f t="shared" si="1305"/>
        <v>8.7391594336481848</v>
      </c>
      <c r="U1837" s="106">
        <f t="shared" si="1306"/>
        <v>68.378001368907775</v>
      </c>
      <c r="V1837" s="106">
        <f t="shared" si="1307"/>
        <v>288.26949934255595</v>
      </c>
      <c r="W1837" s="19">
        <f t="shared" si="1323"/>
        <v>0</v>
      </c>
      <c r="X1837" s="2">
        <f t="shared" si="1308"/>
        <v>0</v>
      </c>
      <c r="Y1837" s="4">
        <f t="shared" si="1309"/>
        <v>0</v>
      </c>
      <c r="Z1837" s="106">
        <f t="shared" si="1298"/>
        <v>0</v>
      </c>
      <c r="AA1837" s="114">
        <f t="shared" si="1320"/>
        <v>0.05</v>
      </c>
      <c r="AB1837" s="112">
        <f t="shared" si="1310"/>
        <v>23</v>
      </c>
      <c r="AC1837" s="178">
        <f t="shared" si="1326"/>
        <v>31</v>
      </c>
      <c r="AD1837" s="11">
        <f t="shared" si="1321"/>
        <v>1.003021151</v>
      </c>
      <c r="AE1837" s="106">
        <f t="shared" si="1299"/>
        <v>0.83500311000000005</v>
      </c>
      <c r="AF1837" s="106">
        <f t="shared" si="1311"/>
        <v>0.87090568000000002</v>
      </c>
      <c r="AG1837" s="106">
        <f t="shared" si="1312"/>
        <v>0</v>
      </c>
      <c r="AH1837" s="115" t="str">
        <f t="shared" si="1328"/>
        <v>A+J=</v>
      </c>
      <c r="AI1837" s="116">
        <f t="shared" si="1322"/>
        <v>45986</v>
      </c>
      <c r="AJ1837" s="10"/>
      <c r="AK1837" s="1"/>
      <c r="AL1837" s="10"/>
      <c r="AM1837" s="1"/>
      <c r="AN1837" s="1"/>
      <c r="AO1837" s="3"/>
      <c r="AP1837" s="3"/>
      <c r="AQ1837" s="4"/>
      <c r="AR1837" s="4"/>
      <c r="AS1837" s="4"/>
      <c r="AT1837" s="4"/>
      <c r="AU1837" s="4"/>
      <c r="AV1837" s="4"/>
      <c r="AW1837" s="1"/>
      <c r="AX1837" s="1"/>
      <c r="AY1837" s="1"/>
      <c r="AZ1837" s="1"/>
      <c r="BA1837" s="1"/>
      <c r="BB1837" s="1"/>
      <c r="BC1837" s="1"/>
      <c r="BD1837" s="1"/>
      <c r="BE1837" s="1"/>
      <c r="BG1837" s="1"/>
      <c r="BH1837" s="1"/>
    </row>
    <row r="1838" spans="1:60" ht="15" customHeight="1" x14ac:dyDescent="0.25">
      <c r="A1838" s="105">
        <f t="shared" si="1313"/>
        <v>45979</v>
      </c>
      <c r="B1838" s="106">
        <f t="shared" si="1300"/>
        <v>289.21240610478901</v>
      </c>
      <c r="C1838" s="2">
        <f t="shared" si="1314"/>
        <v>211.15233853999999</v>
      </c>
      <c r="D1838" s="2">
        <f t="shared" si="1315"/>
        <v>28.287554770000014</v>
      </c>
      <c r="E1838" s="106">
        <f t="shared" si="1301"/>
        <v>182.86478376999997</v>
      </c>
      <c r="F1838" s="21">
        <f t="shared" si="1316"/>
        <v>7245.38</v>
      </c>
      <c r="G1838" s="108">
        <f t="shared" si="1317"/>
        <v>7275.81</v>
      </c>
      <c r="H1838" s="109">
        <f t="shared" si="1329"/>
        <v>45926</v>
      </c>
      <c r="I1838" s="109">
        <f t="shared" si="1324"/>
        <v>45956</v>
      </c>
      <c r="J1838" s="110">
        <f t="shared" si="1302"/>
        <v>4.1999177406844002E-3</v>
      </c>
      <c r="K1838" s="117">
        <f t="shared" si="1325"/>
        <v>45986</v>
      </c>
      <c r="L1838" s="178">
        <f t="shared" si="1327"/>
        <v>31</v>
      </c>
      <c r="M1838" s="178">
        <f t="shared" si="1297"/>
        <v>24</v>
      </c>
      <c r="N1838" s="106">
        <f t="shared" si="1303"/>
        <v>1.0032500099999999</v>
      </c>
      <c r="O1838" s="111">
        <f t="shared" si="1331"/>
        <v>1.0041999100000001</v>
      </c>
      <c r="P1838" s="111">
        <f t="shared" si="1318"/>
        <v>1.3696609282270289</v>
      </c>
      <c r="Q1838" s="106">
        <f t="shared" si="1330"/>
        <v>1.37411233</v>
      </c>
      <c r="R1838" s="106">
        <f t="shared" si="1319"/>
        <v>1.30894008</v>
      </c>
      <c r="S1838" s="106">
        <f t="shared" si="1304"/>
        <v>276.38575889999998</v>
      </c>
      <c r="T1838" s="106">
        <f t="shared" si="1305"/>
        <v>8.7391594336481848</v>
      </c>
      <c r="U1838" s="106">
        <f t="shared" si="1306"/>
        <v>68.411970331140878</v>
      </c>
      <c r="V1838" s="106">
        <f t="shared" si="1307"/>
        <v>288.30346830478902</v>
      </c>
      <c r="W1838" s="19">
        <f t="shared" si="1323"/>
        <v>0</v>
      </c>
      <c r="X1838" s="2">
        <f t="shared" si="1308"/>
        <v>0</v>
      </c>
      <c r="Y1838" s="4">
        <f t="shared" si="1309"/>
        <v>0</v>
      </c>
      <c r="Z1838" s="106">
        <f t="shared" si="1298"/>
        <v>0</v>
      </c>
      <c r="AA1838" s="114">
        <f t="shared" si="1320"/>
        <v>0.05</v>
      </c>
      <c r="AB1838" s="112">
        <f t="shared" si="1310"/>
        <v>24</v>
      </c>
      <c r="AC1838" s="178">
        <f t="shared" si="1326"/>
        <v>31</v>
      </c>
      <c r="AD1838" s="11">
        <f t="shared" si="1321"/>
        <v>1.0031527119999999</v>
      </c>
      <c r="AE1838" s="106">
        <f t="shared" si="1299"/>
        <v>0.87136469000000005</v>
      </c>
      <c r="AF1838" s="106">
        <f t="shared" si="1311"/>
        <v>0.90893780000000002</v>
      </c>
      <c r="AG1838" s="106">
        <f t="shared" si="1312"/>
        <v>0</v>
      </c>
      <c r="AH1838" s="115" t="str">
        <f t="shared" si="1328"/>
        <v>A+J=</v>
      </c>
      <c r="AI1838" s="116">
        <f t="shared" si="1322"/>
        <v>45986</v>
      </c>
      <c r="AJ1838" s="10"/>
      <c r="AK1838" s="1"/>
      <c r="AL1838" s="10"/>
      <c r="AM1838" s="1"/>
      <c r="AN1838" s="1"/>
      <c r="AO1838" s="3"/>
      <c r="AP1838" s="3"/>
      <c r="AQ1838" s="4"/>
      <c r="AR1838" s="4"/>
      <c r="AS1838" s="4"/>
      <c r="AT1838" s="4"/>
      <c r="AU1838" s="4"/>
      <c r="AV1838" s="4"/>
      <c r="AW1838" s="1"/>
      <c r="AX1838" s="1"/>
      <c r="AY1838" s="1"/>
      <c r="AZ1838" s="1"/>
      <c r="BA1838" s="1"/>
      <c r="BB1838" s="1"/>
      <c r="BC1838" s="1"/>
      <c r="BD1838" s="1"/>
      <c r="BE1838" s="1"/>
      <c r="BG1838" s="1"/>
      <c r="BH1838" s="1"/>
    </row>
    <row r="1839" spans="1:60" ht="15" customHeight="1" x14ac:dyDescent="0.25">
      <c r="A1839" s="105">
        <f t="shared" si="1313"/>
        <v>45980</v>
      </c>
      <c r="B1839" s="106">
        <f t="shared" si="1300"/>
        <v>289.28442652296565</v>
      </c>
      <c r="C1839" s="2">
        <f t="shared" si="1314"/>
        <v>211.15233853999999</v>
      </c>
      <c r="D1839" s="2">
        <f t="shared" si="1315"/>
        <v>28.287554770000014</v>
      </c>
      <c r="E1839" s="106">
        <f t="shared" si="1301"/>
        <v>182.86478376999997</v>
      </c>
      <c r="F1839" s="21">
        <f t="shared" si="1316"/>
        <v>7245.38</v>
      </c>
      <c r="G1839" s="108">
        <f t="shared" si="1317"/>
        <v>7275.81</v>
      </c>
      <c r="H1839" s="109">
        <f t="shared" si="1329"/>
        <v>45926</v>
      </c>
      <c r="I1839" s="109">
        <f t="shared" si="1324"/>
        <v>45956</v>
      </c>
      <c r="J1839" s="110">
        <f t="shared" si="1302"/>
        <v>4.1999177406844002E-3</v>
      </c>
      <c r="K1839" s="117">
        <f t="shared" si="1325"/>
        <v>45986</v>
      </c>
      <c r="L1839" s="178">
        <f t="shared" si="1327"/>
        <v>31</v>
      </c>
      <c r="M1839" s="178">
        <f t="shared" si="1297"/>
        <v>25</v>
      </c>
      <c r="N1839" s="106">
        <f t="shared" si="1303"/>
        <v>1.00338565</v>
      </c>
      <c r="O1839" s="111">
        <f t="shared" si="1331"/>
        <v>1.0041999100000001</v>
      </c>
      <c r="P1839" s="111">
        <f t="shared" si="1318"/>
        <v>1.3696609282270289</v>
      </c>
      <c r="Q1839" s="106">
        <f t="shared" si="1330"/>
        <v>1.37429812</v>
      </c>
      <c r="R1839" s="106">
        <f t="shared" si="1319"/>
        <v>1.30894008</v>
      </c>
      <c r="S1839" s="106">
        <f t="shared" si="1304"/>
        <v>276.38575889999998</v>
      </c>
      <c r="T1839" s="106">
        <f t="shared" si="1305"/>
        <v>8.7391594336481848</v>
      </c>
      <c r="U1839" s="106">
        <f t="shared" si="1306"/>
        <v>68.4459447793175</v>
      </c>
      <c r="V1839" s="106">
        <f t="shared" si="1307"/>
        <v>288.33744275296567</v>
      </c>
      <c r="W1839" s="19">
        <f t="shared" si="1323"/>
        <v>0</v>
      </c>
      <c r="X1839" s="2">
        <f t="shared" si="1308"/>
        <v>0</v>
      </c>
      <c r="Y1839" s="4">
        <f t="shared" si="1309"/>
        <v>0</v>
      </c>
      <c r="Z1839" s="106">
        <f t="shared" si="1298"/>
        <v>0</v>
      </c>
      <c r="AA1839" s="114">
        <f t="shared" si="1320"/>
        <v>0.05</v>
      </c>
      <c r="AB1839" s="112">
        <f t="shared" si="1310"/>
        <v>25</v>
      </c>
      <c r="AC1839" s="178">
        <f t="shared" si="1326"/>
        <v>31</v>
      </c>
      <c r="AD1839" s="11">
        <f t="shared" si="1321"/>
        <v>1.0032842900000001</v>
      </c>
      <c r="AE1839" s="106">
        <f t="shared" si="1299"/>
        <v>0.90773097999999997</v>
      </c>
      <c r="AF1839" s="106">
        <f t="shared" si="1311"/>
        <v>0.94698377</v>
      </c>
      <c r="AG1839" s="106">
        <f t="shared" si="1312"/>
        <v>0</v>
      </c>
      <c r="AH1839" s="115" t="str">
        <f t="shared" si="1328"/>
        <v>A+J=</v>
      </c>
      <c r="AI1839" s="116">
        <f t="shared" si="1322"/>
        <v>45986</v>
      </c>
      <c r="AJ1839" s="10"/>
      <c r="AK1839" s="1"/>
      <c r="AL1839" s="10"/>
      <c r="AM1839" s="1"/>
      <c r="AN1839" s="1"/>
      <c r="AO1839" s="3"/>
      <c r="AP1839" s="3"/>
      <c r="AQ1839" s="4"/>
      <c r="AR1839" s="4"/>
      <c r="AS1839" s="4"/>
      <c r="AT1839" s="4"/>
      <c r="AU1839" s="4"/>
      <c r="AV1839" s="4"/>
      <c r="AW1839" s="1"/>
      <c r="AX1839" s="1"/>
      <c r="AY1839" s="1"/>
      <c r="AZ1839" s="1"/>
      <c r="BA1839" s="1"/>
      <c r="BB1839" s="1"/>
      <c r="BC1839" s="1"/>
      <c r="BD1839" s="1"/>
      <c r="BE1839" s="1"/>
      <c r="BG1839" s="1"/>
      <c r="BH1839" s="1"/>
    </row>
    <row r="1840" spans="1:60" ht="15" customHeight="1" x14ac:dyDescent="0.25">
      <c r="A1840" s="105">
        <f t="shared" si="1313"/>
        <v>45981</v>
      </c>
      <c r="B1840" s="106">
        <f t="shared" si="1300"/>
        <v>289.35646658708578</v>
      </c>
      <c r="C1840" s="2">
        <f t="shared" si="1314"/>
        <v>211.15233853999999</v>
      </c>
      <c r="D1840" s="2">
        <f t="shared" si="1315"/>
        <v>28.287554770000014</v>
      </c>
      <c r="E1840" s="106">
        <f t="shared" si="1301"/>
        <v>182.86478376999997</v>
      </c>
      <c r="F1840" s="21">
        <f t="shared" si="1316"/>
        <v>7245.38</v>
      </c>
      <c r="G1840" s="108">
        <f t="shared" si="1317"/>
        <v>7275.81</v>
      </c>
      <c r="H1840" s="109">
        <f t="shared" si="1329"/>
        <v>45926</v>
      </c>
      <c r="I1840" s="109">
        <f t="shared" si="1324"/>
        <v>45956</v>
      </c>
      <c r="J1840" s="110">
        <f t="shared" si="1302"/>
        <v>4.1999177406844002E-3</v>
      </c>
      <c r="K1840" s="117">
        <f t="shared" si="1325"/>
        <v>45986</v>
      </c>
      <c r="L1840" s="178">
        <f t="shared" si="1327"/>
        <v>31</v>
      </c>
      <c r="M1840" s="178">
        <f t="shared" si="1297"/>
        <v>26</v>
      </c>
      <c r="N1840" s="106">
        <f t="shared" si="1303"/>
        <v>1.0035213199999999</v>
      </c>
      <c r="O1840" s="111">
        <f t="shared" si="1331"/>
        <v>1.0041999100000001</v>
      </c>
      <c r="P1840" s="111">
        <f t="shared" si="1318"/>
        <v>1.3696609282270289</v>
      </c>
      <c r="Q1840" s="106">
        <f t="shared" si="1330"/>
        <v>1.37448394</v>
      </c>
      <c r="R1840" s="106">
        <f t="shared" si="1319"/>
        <v>1.30894008</v>
      </c>
      <c r="S1840" s="106">
        <f t="shared" si="1304"/>
        <v>276.38575889999998</v>
      </c>
      <c r="T1840" s="106">
        <f t="shared" si="1305"/>
        <v>8.7391594336481848</v>
      </c>
      <c r="U1840" s="106">
        <f t="shared" si="1306"/>
        <v>68.47992471343764</v>
      </c>
      <c r="V1840" s="106">
        <f t="shared" si="1307"/>
        <v>288.37142268708578</v>
      </c>
      <c r="W1840" s="19">
        <f t="shared" si="1323"/>
        <v>0</v>
      </c>
      <c r="X1840" s="2">
        <f t="shared" si="1308"/>
        <v>0</v>
      </c>
      <c r="Y1840" s="4">
        <f t="shared" si="1309"/>
        <v>0</v>
      </c>
      <c r="Z1840" s="106">
        <f t="shared" si="1298"/>
        <v>0</v>
      </c>
      <c r="AA1840" s="114">
        <f t="shared" si="1320"/>
        <v>0.05</v>
      </c>
      <c r="AB1840" s="112">
        <f t="shared" si="1310"/>
        <v>26</v>
      </c>
      <c r="AC1840" s="178">
        <f t="shared" si="1326"/>
        <v>31</v>
      </c>
      <c r="AD1840" s="11">
        <f t="shared" si="1321"/>
        <v>1.003415886</v>
      </c>
      <c r="AE1840" s="106">
        <f t="shared" si="1299"/>
        <v>0.94410223999999998</v>
      </c>
      <c r="AF1840" s="106">
        <f t="shared" si="1311"/>
        <v>0.98504389999999997</v>
      </c>
      <c r="AG1840" s="106">
        <f t="shared" si="1312"/>
        <v>0</v>
      </c>
      <c r="AH1840" s="115" t="str">
        <f t="shared" si="1328"/>
        <v>A+J=</v>
      </c>
      <c r="AI1840" s="116">
        <f t="shared" si="1322"/>
        <v>45986</v>
      </c>
      <c r="AJ1840" s="10"/>
      <c r="AK1840" s="1"/>
      <c r="AL1840" s="10"/>
      <c r="AM1840" s="1"/>
      <c r="AN1840" s="1"/>
      <c r="AO1840" s="3"/>
      <c r="AP1840" s="3"/>
      <c r="AQ1840" s="4"/>
      <c r="AR1840" s="4"/>
      <c r="AS1840" s="4"/>
      <c r="AT1840" s="4"/>
      <c r="AU1840" s="4"/>
      <c r="AV1840" s="4"/>
      <c r="AW1840" s="1"/>
      <c r="AX1840" s="1"/>
      <c r="AY1840" s="1"/>
      <c r="AZ1840" s="1"/>
      <c r="BA1840" s="1"/>
      <c r="BB1840" s="1"/>
      <c r="BC1840" s="1"/>
      <c r="BD1840" s="1"/>
      <c r="BE1840" s="1"/>
      <c r="BG1840" s="1"/>
      <c r="BH1840" s="1"/>
    </row>
    <row r="1841" spans="1:60" ht="15" customHeight="1" x14ac:dyDescent="0.25">
      <c r="A1841" s="105">
        <f t="shared" si="1313"/>
        <v>45982</v>
      </c>
      <c r="B1841" s="106">
        <f t="shared" si="1300"/>
        <v>289.42852232985376</v>
      </c>
      <c r="C1841" s="2">
        <f t="shared" si="1314"/>
        <v>211.15233853999999</v>
      </c>
      <c r="D1841" s="2">
        <f t="shared" si="1315"/>
        <v>28.287554770000014</v>
      </c>
      <c r="E1841" s="106">
        <f t="shared" si="1301"/>
        <v>182.86478376999997</v>
      </c>
      <c r="F1841" s="21">
        <f t="shared" si="1316"/>
        <v>7245.38</v>
      </c>
      <c r="G1841" s="108">
        <f t="shared" si="1317"/>
        <v>7275.81</v>
      </c>
      <c r="H1841" s="109">
        <f t="shared" si="1329"/>
        <v>45926</v>
      </c>
      <c r="I1841" s="109">
        <f t="shared" si="1324"/>
        <v>45956</v>
      </c>
      <c r="J1841" s="110">
        <f t="shared" si="1302"/>
        <v>4.1999177406844002E-3</v>
      </c>
      <c r="K1841" s="117">
        <f t="shared" si="1325"/>
        <v>45986</v>
      </c>
      <c r="L1841" s="178">
        <f t="shared" si="1327"/>
        <v>31</v>
      </c>
      <c r="M1841" s="178">
        <f t="shared" ref="M1841:M1904" si="1332">L1841-(K1841-A1841)</f>
        <v>27</v>
      </c>
      <c r="N1841" s="106">
        <f t="shared" si="1303"/>
        <v>1.003657</v>
      </c>
      <c r="O1841" s="111">
        <f t="shared" si="1331"/>
        <v>1.0041999100000001</v>
      </c>
      <c r="P1841" s="111">
        <f t="shared" si="1318"/>
        <v>1.3696609282270289</v>
      </c>
      <c r="Q1841" s="106">
        <f t="shared" si="1330"/>
        <v>1.3746697699999999</v>
      </c>
      <c r="R1841" s="106">
        <f t="shared" si="1319"/>
        <v>1.30894008</v>
      </c>
      <c r="S1841" s="106">
        <f t="shared" si="1304"/>
        <v>276.38575889999998</v>
      </c>
      <c r="T1841" s="106">
        <f t="shared" si="1305"/>
        <v>8.7391594336481848</v>
      </c>
      <c r="U1841" s="106">
        <f t="shared" si="1306"/>
        <v>68.513906476205605</v>
      </c>
      <c r="V1841" s="106">
        <f t="shared" si="1307"/>
        <v>288.40540444985379</v>
      </c>
      <c r="W1841" s="19">
        <f t="shared" si="1323"/>
        <v>0</v>
      </c>
      <c r="X1841" s="2">
        <f t="shared" si="1308"/>
        <v>0</v>
      </c>
      <c r="Y1841" s="4">
        <f t="shared" si="1309"/>
        <v>0</v>
      </c>
      <c r="Z1841" s="106">
        <f t="shared" si="1298"/>
        <v>0</v>
      </c>
      <c r="AA1841" s="114">
        <f t="shared" si="1320"/>
        <v>0.05</v>
      </c>
      <c r="AB1841" s="112">
        <f t="shared" si="1310"/>
        <v>27</v>
      </c>
      <c r="AC1841" s="178">
        <f t="shared" si="1326"/>
        <v>31</v>
      </c>
      <c r="AD1841" s="11">
        <f t="shared" si="1321"/>
        <v>1.003547499</v>
      </c>
      <c r="AE1841" s="106">
        <f t="shared" si="1299"/>
        <v>0.98047819999999997</v>
      </c>
      <c r="AF1841" s="106">
        <f t="shared" si="1311"/>
        <v>1.02311788</v>
      </c>
      <c r="AG1841" s="106">
        <f t="shared" si="1312"/>
        <v>0</v>
      </c>
      <c r="AH1841" s="115" t="str">
        <f t="shared" si="1328"/>
        <v>A+J=</v>
      </c>
      <c r="AI1841" s="116">
        <f t="shared" si="1322"/>
        <v>45986</v>
      </c>
      <c r="AJ1841" s="10"/>
      <c r="AK1841" s="1"/>
      <c r="AL1841" s="10"/>
      <c r="AM1841" s="1"/>
      <c r="AN1841" s="1"/>
      <c r="AO1841" s="3"/>
      <c r="AP1841" s="3"/>
      <c r="AQ1841" s="4"/>
      <c r="AR1841" s="4"/>
      <c r="AS1841" s="4"/>
      <c r="AT1841" s="4"/>
      <c r="AU1841" s="4"/>
      <c r="AV1841" s="4"/>
      <c r="AW1841" s="1"/>
      <c r="AX1841" s="1"/>
      <c r="AY1841" s="1"/>
      <c r="AZ1841" s="1"/>
      <c r="BA1841" s="1"/>
      <c r="BB1841" s="1"/>
      <c r="BC1841" s="1"/>
      <c r="BD1841" s="1"/>
      <c r="BE1841" s="1"/>
      <c r="BG1841" s="1"/>
      <c r="BH1841" s="1"/>
    </row>
    <row r="1842" spans="1:60" ht="15" customHeight="1" x14ac:dyDescent="0.25">
      <c r="A1842" s="105">
        <f t="shared" si="1313"/>
        <v>45983</v>
      </c>
      <c r="B1842" s="106">
        <f t="shared" si="1300"/>
        <v>289.50059925721314</v>
      </c>
      <c r="C1842" s="2">
        <f t="shared" si="1314"/>
        <v>211.15233853999999</v>
      </c>
      <c r="D1842" s="2">
        <f t="shared" si="1315"/>
        <v>28.287554770000014</v>
      </c>
      <c r="E1842" s="106">
        <f t="shared" si="1301"/>
        <v>182.86478376999997</v>
      </c>
      <c r="F1842" s="21">
        <f t="shared" si="1316"/>
        <v>7245.38</v>
      </c>
      <c r="G1842" s="108">
        <f t="shared" si="1317"/>
        <v>7275.81</v>
      </c>
      <c r="H1842" s="109">
        <f t="shared" si="1329"/>
        <v>45926</v>
      </c>
      <c r="I1842" s="109">
        <f t="shared" si="1324"/>
        <v>45956</v>
      </c>
      <c r="J1842" s="110">
        <f t="shared" si="1302"/>
        <v>4.1999177406844002E-3</v>
      </c>
      <c r="K1842" s="117">
        <f t="shared" si="1325"/>
        <v>45986</v>
      </c>
      <c r="L1842" s="178">
        <f t="shared" si="1327"/>
        <v>31</v>
      </c>
      <c r="M1842" s="178">
        <f t="shared" si="1332"/>
        <v>28</v>
      </c>
      <c r="N1842" s="106">
        <f t="shared" si="1303"/>
        <v>1.0037927</v>
      </c>
      <c r="O1842" s="111">
        <f t="shared" si="1331"/>
        <v>1.0041999100000001</v>
      </c>
      <c r="P1842" s="111">
        <f t="shared" si="1318"/>
        <v>1.3696609282270289</v>
      </c>
      <c r="Q1842" s="106">
        <f t="shared" si="1330"/>
        <v>1.37485564</v>
      </c>
      <c r="R1842" s="106">
        <f t="shared" si="1319"/>
        <v>1.30894008</v>
      </c>
      <c r="S1842" s="106">
        <f t="shared" si="1304"/>
        <v>276.38575889999998</v>
      </c>
      <c r="T1842" s="106">
        <f t="shared" si="1305"/>
        <v>8.7391594336481848</v>
      </c>
      <c r="U1842" s="106">
        <f t="shared" si="1306"/>
        <v>68.547895553564956</v>
      </c>
      <c r="V1842" s="106">
        <f t="shared" si="1307"/>
        <v>288.43939352721316</v>
      </c>
      <c r="W1842" s="19">
        <f t="shared" si="1323"/>
        <v>0</v>
      </c>
      <c r="X1842" s="2">
        <f t="shared" si="1308"/>
        <v>0</v>
      </c>
      <c r="Y1842" s="4">
        <f t="shared" si="1309"/>
        <v>0</v>
      </c>
      <c r="Z1842" s="106">
        <f t="shared" si="1298"/>
        <v>0</v>
      </c>
      <c r="AA1842" s="114">
        <f t="shared" si="1320"/>
        <v>0.05</v>
      </c>
      <c r="AB1842" s="112">
        <f t="shared" si="1310"/>
        <v>28</v>
      </c>
      <c r="AC1842" s="178">
        <f t="shared" si="1326"/>
        <v>31</v>
      </c>
      <c r="AD1842" s="11">
        <f t="shared" si="1321"/>
        <v>1.003679129</v>
      </c>
      <c r="AE1842" s="106">
        <f t="shared" si="1299"/>
        <v>1.0168588599999999</v>
      </c>
      <c r="AF1842" s="106">
        <f t="shared" si="1311"/>
        <v>1.06120573</v>
      </c>
      <c r="AG1842" s="106">
        <f t="shared" si="1312"/>
        <v>0</v>
      </c>
      <c r="AH1842" s="115" t="str">
        <f t="shared" si="1328"/>
        <v>A+J=</v>
      </c>
      <c r="AI1842" s="116">
        <f t="shared" si="1322"/>
        <v>45986</v>
      </c>
      <c r="AJ1842" s="10"/>
      <c r="AK1842" s="1"/>
      <c r="AL1842" s="10"/>
      <c r="AM1842" s="1"/>
      <c r="AN1842" s="1"/>
      <c r="AO1842" s="3"/>
      <c r="AP1842" s="3"/>
      <c r="AQ1842" s="4"/>
      <c r="AR1842" s="4"/>
      <c r="AS1842" s="4"/>
      <c r="AT1842" s="4"/>
      <c r="AU1842" s="4"/>
      <c r="AV1842" s="4"/>
      <c r="AW1842" s="1"/>
      <c r="AX1842" s="1"/>
      <c r="AY1842" s="1"/>
      <c r="AZ1842" s="1"/>
      <c r="BA1842" s="1"/>
      <c r="BB1842" s="1"/>
      <c r="BC1842" s="1"/>
      <c r="BD1842" s="1"/>
      <c r="BE1842" s="1"/>
      <c r="BG1842" s="1"/>
      <c r="BH1842" s="1"/>
    </row>
    <row r="1843" spans="1:60" ht="15" customHeight="1" x14ac:dyDescent="0.25">
      <c r="A1843" s="105">
        <f t="shared" si="1313"/>
        <v>45984</v>
      </c>
      <c r="B1843" s="106">
        <f t="shared" si="1300"/>
        <v>289.57269400186811</v>
      </c>
      <c r="C1843" s="2">
        <f t="shared" si="1314"/>
        <v>211.15233853999999</v>
      </c>
      <c r="D1843" s="2">
        <f t="shared" si="1315"/>
        <v>28.287554770000014</v>
      </c>
      <c r="E1843" s="106">
        <f t="shared" si="1301"/>
        <v>182.86478376999997</v>
      </c>
      <c r="F1843" s="21">
        <f t="shared" si="1316"/>
        <v>7245.38</v>
      </c>
      <c r="G1843" s="108">
        <f t="shared" si="1317"/>
        <v>7275.81</v>
      </c>
      <c r="H1843" s="109">
        <f t="shared" si="1329"/>
        <v>45926</v>
      </c>
      <c r="I1843" s="109">
        <f t="shared" si="1324"/>
        <v>45956</v>
      </c>
      <c r="J1843" s="110">
        <f t="shared" si="1302"/>
        <v>4.1999177406844002E-3</v>
      </c>
      <c r="K1843" s="117">
        <f t="shared" si="1325"/>
        <v>45986</v>
      </c>
      <c r="L1843" s="178">
        <f t="shared" si="1327"/>
        <v>31</v>
      </c>
      <c r="M1843" s="178">
        <f t="shared" si="1332"/>
        <v>29</v>
      </c>
      <c r="N1843" s="106">
        <f t="shared" si="1303"/>
        <v>1.00392842</v>
      </c>
      <c r="O1843" s="111">
        <f t="shared" si="1331"/>
        <v>1.0041999100000001</v>
      </c>
      <c r="P1843" s="111">
        <f t="shared" si="1318"/>
        <v>1.3696609282270289</v>
      </c>
      <c r="Q1843" s="106">
        <f t="shared" si="1330"/>
        <v>1.3750415300000001</v>
      </c>
      <c r="R1843" s="106">
        <f t="shared" si="1319"/>
        <v>1.30894008</v>
      </c>
      <c r="S1843" s="106">
        <f t="shared" si="1304"/>
        <v>276.38575889999998</v>
      </c>
      <c r="T1843" s="106">
        <f t="shared" si="1305"/>
        <v>8.7391594336481848</v>
      </c>
      <c r="U1843" s="106">
        <f t="shared" si="1306"/>
        <v>68.581888288219972</v>
      </c>
      <c r="V1843" s="106">
        <f t="shared" si="1307"/>
        <v>288.47338626186814</v>
      </c>
      <c r="W1843" s="19">
        <f t="shared" si="1323"/>
        <v>0</v>
      </c>
      <c r="X1843" s="2">
        <f t="shared" si="1308"/>
        <v>0</v>
      </c>
      <c r="Y1843" s="4">
        <f t="shared" si="1309"/>
        <v>0</v>
      </c>
      <c r="Z1843" s="106">
        <f t="shared" si="1298"/>
        <v>0</v>
      </c>
      <c r="AA1843" s="114">
        <f t="shared" si="1320"/>
        <v>0.05</v>
      </c>
      <c r="AB1843" s="112">
        <f t="shared" si="1310"/>
        <v>29</v>
      </c>
      <c r="AC1843" s="178">
        <f t="shared" si="1326"/>
        <v>31</v>
      </c>
      <c r="AD1843" s="11">
        <f t="shared" si="1321"/>
        <v>1.003810777</v>
      </c>
      <c r="AE1843" s="106">
        <f t="shared" si="1299"/>
        <v>1.05324449</v>
      </c>
      <c r="AF1843" s="106">
        <f t="shared" si="1311"/>
        <v>1.09930774</v>
      </c>
      <c r="AG1843" s="106">
        <f t="shared" si="1312"/>
        <v>0</v>
      </c>
      <c r="AH1843" s="115" t="str">
        <f t="shared" si="1328"/>
        <v>A+J=</v>
      </c>
      <c r="AI1843" s="116">
        <f t="shared" si="1322"/>
        <v>45986</v>
      </c>
      <c r="AJ1843" s="10"/>
      <c r="AK1843" s="1"/>
      <c r="AL1843" s="10"/>
      <c r="AM1843" s="1"/>
      <c r="AN1843" s="1"/>
      <c r="AO1843" s="3"/>
      <c r="AP1843" s="3"/>
      <c r="AQ1843" s="4"/>
      <c r="AR1843" s="4"/>
      <c r="AS1843" s="4"/>
      <c r="AT1843" s="4"/>
      <c r="AU1843" s="4"/>
      <c r="AV1843" s="4"/>
      <c r="AW1843" s="1"/>
      <c r="AX1843" s="1"/>
      <c r="AY1843" s="1"/>
      <c r="AZ1843" s="1"/>
      <c r="BA1843" s="1"/>
      <c r="BB1843" s="1"/>
      <c r="BC1843" s="1"/>
      <c r="BD1843" s="1"/>
      <c r="BE1843" s="1"/>
      <c r="BG1843" s="1"/>
      <c r="BH1843" s="1"/>
    </row>
    <row r="1844" spans="1:60" ht="15" customHeight="1" x14ac:dyDescent="0.25">
      <c r="A1844" s="105">
        <f t="shared" si="1313"/>
        <v>45985</v>
      </c>
      <c r="B1844" s="106">
        <f t="shared" si="1300"/>
        <v>289.6448062738188</v>
      </c>
      <c r="C1844" s="2">
        <f t="shared" si="1314"/>
        <v>211.15233853999999</v>
      </c>
      <c r="D1844" s="2">
        <f t="shared" si="1315"/>
        <v>28.287554770000014</v>
      </c>
      <c r="E1844" s="106">
        <f t="shared" si="1301"/>
        <v>182.86478376999997</v>
      </c>
      <c r="F1844" s="21">
        <f t="shared" si="1316"/>
        <v>7245.38</v>
      </c>
      <c r="G1844" s="108">
        <f t="shared" si="1317"/>
        <v>7275.81</v>
      </c>
      <c r="H1844" s="109">
        <f t="shared" si="1329"/>
        <v>45926</v>
      </c>
      <c r="I1844" s="109">
        <f t="shared" si="1324"/>
        <v>45956</v>
      </c>
      <c r="J1844" s="110">
        <f t="shared" si="1302"/>
        <v>4.1999177406844002E-3</v>
      </c>
      <c r="K1844" s="117">
        <f t="shared" si="1325"/>
        <v>45986</v>
      </c>
      <c r="L1844" s="178">
        <f t="shared" si="1327"/>
        <v>31</v>
      </c>
      <c r="M1844" s="178">
        <f t="shared" si="1332"/>
        <v>30</v>
      </c>
      <c r="N1844" s="106">
        <f t="shared" si="1303"/>
        <v>1.00406416</v>
      </c>
      <c r="O1844" s="111">
        <f t="shared" si="1331"/>
        <v>1.0041999100000001</v>
      </c>
      <c r="P1844" s="111">
        <f t="shared" si="1318"/>
        <v>1.3696609282270289</v>
      </c>
      <c r="Q1844" s="106">
        <f t="shared" si="1330"/>
        <v>1.37522744</v>
      </c>
      <c r="R1844" s="106">
        <f t="shared" si="1319"/>
        <v>1.30894008</v>
      </c>
      <c r="S1844" s="106">
        <f t="shared" si="1304"/>
        <v>276.38575889999998</v>
      </c>
      <c r="T1844" s="106">
        <f t="shared" si="1305"/>
        <v>8.7391594336481848</v>
      </c>
      <c r="U1844" s="106">
        <f t="shared" si="1306"/>
        <v>68.615884680170637</v>
      </c>
      <c r="V1844" s="106">
        <f t="shared" si="1307"/>
        <v>288.50738265381881</v>
      </c>
      <c r="W1844" s="19">
        <f t="shared" si="1323"/>
        <v>0</v>
      </c>
      <c r="X1844" s="2">
        <f t="shared" si="1308"/>
        <v>0</v>
      </c>
      <c r="Y1844" s="4">
        <f t="shared" si="1309"/>
        <v>0</v>
      </c>
      <c r="Z1844" s="106">
        <f t="shared" si="1298"/>
        <v>0</v>
      </c>
      <c r="AA1844" s="114">
        <f t="shared" si="1320"/>
        <v>0.05</v>
      </c>
      <c r="AB1844" s="112">
        <f t="shared" si="1310"/>
        <v>30</v>
      </c>
      <c r="AC1844" s="178">
        <f t="shared" si="1326"/>
        <v>31</v>
      </c>
      <c r="AD1844" s="11">
        <f t="shared" si="1321"/>
        <v>1.003942442</v>
      </c>
      <c r="AE1844" s="106">
        <f t="shared" si="1299"/>
        <v>1.0896348199999999</v>
      </c>
      <c r="AF1844" s="106">
        <f t="shared" si="1311"/>
        <v>1.1374236200000001</v>
      </c>
      <c r="AG1844" s="106">
        <f t="shared" si="1312"/>
        <v>0</v>
      </c>
      <c r="AH1844" s="115" t="str">
        <f t="shared" si="1328"/>
        <v>A+J=</v>
      </c>
      <c r="AI1844" s="116">
        <f t="shared" si="1322"/>
        <v>45986</v>
      </c>
      <c r="AJ1844" s="10"/>
      <c r="AK1844" s="1"/>
      <c r="AL1844" s="10"/>
      <c r="AM1844" s="1"/>
      <c r="AN1844" s="1"/>
      <c r="AO1844" s="3"/>
      <c r="AP1844" s="3"/>
      <c r="AQ1844" s="4"/>
      <c r="AR1844" s="4"/>
      <c r="AS1844" s="4"/>
      <c r="AT1844" s="4"/>
      <c r="AU1844" s="4"/>
      <c r="AV1844" s="4"/>
      <c r="AW1844" s="1"/>
      <c r="AX1844" s="1"/>
      <c r="AY1844" s="1"/>
      <c r="AZ1844" s="1"/>
      <c r="BA1844" s="1"/>
      <c r="BB1844" s="1"/>
      <c r="BC1844" s="1"/>
      <c r="BD1844" s="1"/>
      <c r="BE1844" s="1"/>
      <c r="BG1844" s="1"/>
      <c r="BH1844" s="1"/>
    </row>
    <row r="1845" spans="1:60" ht="15" customHeight="1" x14ac:dyDescent="0.25">
      <c r="A1845" s="105">
        <f t="shared" si="1313"/>
        <v>45986</v>
      </c>
      <c r="B1845" s="106">
        <f t="shared" si="1300"/>
        <v>289.71693790171298</v>
      </c>
      <c r="C1845" s="2">
        <f t="shared" si="1314"/>
        <v>211.15233853999999</v>
      </c>
      <c r="D1845" s="2">
        <f t="shared" si="1315"/>
        <v>28.287554770000014</v>
      </c>
      <c r="E1845" s="106">
        <f t="shared" si="1301"/>
        <v>182.86478376999997</v>
      </c>
      <c r="F1845" s="21">
        <f t="shared" si="1316"/>
        <v>7245.38</v>
      </c>
      <c r="G1845" s="108">
        <f t="shared" si="1317"/>
        <v>7275.81</v>
      </c>
      <c r="H1845" s="109">
        <f t="shared" si="1329"/>
        <v>45926</v>
      </c>
      <c r="I1845" s="109">
        <f t="shared" si="1324"/>
        <v>45956</v>
      </c>
      <c r="J1845" s="110">
        <f t="shared" si="1302"/>
        <v>4.1999177406844002E-3</v>
      </c>
      <c r="K1845" s="117">
        <f t="shared" si="1325"/>
        <v>45986</v>
      </c>
      <c r="L1845" s="178">
        <f t="shared" si="1327"/>
        <v>31</v>
      </c>
      <c r="M1845" s="178">
        <f t="shared" si="1332"/>
        <v>31</v>
      </c>
      <c r="N1845" s="106">
        <f t="shared" si="1303"/>
        <v>1.0041999100000001</v>
      </c>
      <c r="O1845" s="111">
        <f t="shared" si="1331"/>
        <v>1.0041999100000001</v>
      </c>
      <c r="P1845" s="111">
        <f t="shared" si="1318"/>
        <v>1.3696609282270289</v>
      </c>
      <c r="Q1845" s="106">
        <f t="shared" si="1330"/>
        <v>1.3754133799999999</v>
      </c>
      <c r="R1845" s="106">
        <f t="shared" si="1319"/>
        <v>1.30894008</v>
      </c>
      <c r="S1845" s="106">
        <f t="shared" si="1304"/>
        <v>276.38575889999998</v>
      </c>
      <c r="T1845" s="106">
        <f t="shared" si="1305"/>
        <v>8.7391594336481848</v>
      </c>
      <c r="U1845" s="106">
        <f t="shared" si="1306"/>
        <v>68.649886558064821</v>
      </c>
      <c r="V1845" s="106">
        <f t="shared" si="1307"/>
        <v>288.54138453171299</v>
      </c>
      <c r="W1845" s="19">
        <f t="shared" si="1323"/>
        <v>61</v>
      </c>
      <c r="X1845" s="2">
        <f t="shared" si="1308"/>
        <v>13.31695568</v>
      </c>
      <c r="Y1845" s="4">
        <f t="shared" si="1309"/>
        <v>6.3067999999999999E-2</v>
      </c>
      <c r="Z1845" s="106">
        <f t="shared" si="1298"/>
        <v>17.431097040000001</v>
      </c>
      <c r="AA1845" s="114">
        <f t="shared" si="1320"/>
        <v>0.05</v>
      </c>
      <c r="AB1845" s="112">
        <f t="shared" si="1310"/>
        <v>31</v>
      </c>
      <c r="AC1845" s="178">
        <f t="shared" si="1326"/>
        <v>31</v>
      </c>
      <c r="AD1845" s="11">
        <f t="shared" si="1321"/>
        <v>1.004074124</v>
      </c>
      <c r="AE1845" s="106">
        <f t="shared" si="1299"/>
        <v>1.1260298500000001</v>
      </c>
      <c r="AF1845" s="106">
        <f t="shared" si="1311"/>
        <v>1.17555337</v>
      </c>
      <c r="AG1845" s="106">
        <f t="shared" si="1312"/>
        <v>18.557126889999999</v>
      </c>
      <c r="AH1845" s="115" t="str">
        <f t="shared" si="1328"/>
        <v>A+J=</v>
      </c>
      <c r="AI1845" s="116">
        <f t="shared" si="1322"/>
        <v>45986</v>
      </c>
      <c r="AJ1845" s="10"/>
      <c r="AK1845" s="1"/>
      <c r="AL1845" s="10"/>
      <c r="AM1845" s="1"/>
      <c r="AN1845" s="1"/>
      <c r="AO1845" s="3"/>
      <c r="AP1845" s="3"/>
      <c r="AQ1845" s="4"/>
      <c r="AR1845" s="4"/>
      <c r="AS1845" s="4"/>
      <c r="AT1845" s="4"/>
      <c r="AU1845" s="4"/>
      <c r="AV1845" s="4"/>
      <c r="AW1845" s="1"/>
      <c r="AX1845" s="1"/>
      <c r="AY1845" s="1"/>
      <c r="AZ1845" s="1"/>
      <c r="BA1845" s="1"/>
      <c r="BB1845" s="1"/>
      <c r="BC1845" s="1"/>
      <c r="BD1845" s="1"/>
      <c r="BE1845" s="1"/>
      <c r="BG1845" s="1"/>
      <c r="BH1845" s="1"/>
    </row>
    <row r="1846" spans="1:60" ht="15" customHeight="1" x14ac:dyDescent="0.25">
      <c r="A1846" s="105">
        <f t="shared" si="1313"/>
        <v>45987</v>
      </c>
      <c r="B1846" s="106">
        <f t="shared" si="1300"/>
        <v>271.18217519677881</v>
      </c>
      <c r="C1846" s="2">
        <f t="shared" si="1314"/>
        <v>197.83538286000001</v>
      </c>
      <c r="D1846" s="2">
        <f t="shared" si="1315"/>
        <v>14.970599090000007</v>
      </c>
      <c r="E1846" s="106">
        <f t="shared" si="1301"/>
        <v>182.86478377</v>
      </c>
      <c r="F1846" s="21">
        <f t="shared" si="1316"/>
        <v>7245.38</v>
      </c>
      <c r="G1846" s="108">
        <f t="shared" si="1317"/>
        <v>7275.81</v>
      </c>
      <c r="H1846" s="109">
        <f t="shared" si="1329"/>
        <v>45956</v>
      </c>
      <c r="I1846" s="109">
        <f t="shared" si="1324"/>
        <v>45987</v>
      </c>
      <c r="J1846" s="110">
        <f t="shared" si="1302"/>
        <v>4.1999177406844002E-3</v>
      </c>
      <c r="K1846" s="117">
        <f t="shared" si="1325"/>
        <v>46016</v>
      </c>
      <c r="L1846" s="178">
        <f t="shared" si="1327"/>
        <v>30</v>
      </c>
      <c r="M1846" s="178">
        <f t="shared" si="1332"/>
        <v>1</v>
      </c>
      <c r="N1846" s="106">
        <f t="shared" si="1303"/>
        <v>1.00013971</v>
      </c>
      <c r="O1846" s="111">
        <f t="shared" si="1331"/>
        <v>1.0041999100000001</v>
      </c>
      <c r="P1846" s="111">
        <f t="shared" si="1318"/>
        <v>1.3754133808560991</v>
      </c>
      <c r="Q1846" s="106">
        <f t="shared" si="1330"/>
        <v>1.3756055300000001</v>
      </c>
      <c r="R1846" s="106">
        <f t="shared" si="1319"/>
        <v>1.30894008</v>
      </c>
      <c r="S1846" s="106">
        <f t="shared" si="1304"/>
        <v>258.95466185999999</v>
      </c>
      <c r="T1846" s="106">
        <f t="shared" si="1305"/>
        <v>4.6250180805125289</v>
      </c>
      <c r="U1846" s="106">
        <f t="shared" si="1306"/>
        <v>68.685024026266262</v>
      </c>
      <c r="V1846" s="106">
        <f t="shared" si="1307"/>
        <v>271.14542496677882</v>
      </c>
      <c r="W1846" s="19">
        <f t="shared" si="1323"/>
        <v>0</v>
      </c>
      <c r="X1846" s="2">
        <f t="shared" si="1308"/>
        <v>0</v>
      </c>
      <c r="Y1846" s="4">
        <f t="shared" si="1309"/>
        <v>0</v>
      </c>
      <c r="Z1846" s="106">
        <f t="shared" si="1298"/>
        <v>0</v>
      </c>
      <c r="AA1846" s="114">
        <f t="shared" si="1320"/>
        <v>0.05</v>
      </c>
      <c r="AB1846" s="112">
        <f t="shared" si="1310"/>
        <v>1</v>
      </c>
      <c r="AC1846" s="178">
        <f t="shared" si="1326"/>
        <v>30</v>
      </c>
      <c r="AD1846" s="11">
        <f t="shared" si="1321"/>
        <v>1.000135537</v>
      </c>
      <c r="AE1846" s="106">
        <f t="shared" si="1299"/>
        <v>3.5097929999999999E-2</v>
      </c>
      <c r="AF1846" s="106">
        <f t="shared" si="1311"/>
        <v>3.6750230000000002E-2</v>
      </c>
      <c r="AG1846" s="106">
        <f t="shared" si="1312"/>
        <v>0</v>
      </c>
      <c r="AH1846" s="115" t="str">
        <f t="shared" si="1328"/>
        <v>A+J=</v>
      </c>
      <c r="AI1846" s="116">
        <f t="shared" si="1322"/>
        <v>46016</v>
      </c>
      <c r="AJ1846" s="10"/>
      <c r="AK1846" s="1"/>
      <c r="AL1846" s="10"/>
      <c r="AM1846" s="1"/>
      <c r="AN1846" s="1"/>
      <c r="AO1846" s="3"/>
      <c r="AP1846" s="3"/>
      <c r="AQ1846" s="4"/>
      <c r="AR1846" s="4"/>
      <c r="AS1846" s="4"/>
      <c r="AT1846" s="4"/>
      <c r="AU1846" s="4"/>
      <c r="AV1846" s="4"/>
      <c r="AW1846" s="1"/>
      <c r="AX1846" s="1"/>
      <c r="AY1846" s="1"/>
      <c r="AZ1846" s="1"/>
      <c r="BA1846" s="1"/>
      <c r="BB1846" s="1"/>
      <c r="BC1846" s="1"/>
      <c r="BD1846" s="1"/>
      <c r="BE1846" s="1"/>
      <c r="BG1846" s="1"/>
      <c r="BH1846" s="1"/>
    </row>
    <row r="1847" spans="1:60" ht="15" customHeight="1" x14ac:dyDescent="0.25">
      <c r="A1847" s="105">
        <f t="shared" si="1313"/>
        <v>45988</v>
      </c>
      <c r="B1847" s="106">
        <f t="shared" si="1300"/>
        <v>271.25408489957152</v>
      </c>
      <c r="C1847" s="2">
        <f t="shared" si="1314"/>
        <v>197.83538286000001</v>
      </c>
      <c r="D1847" s="2">
        <f t="shared" si="1315"/>
        <v>14.970599090000007</v>
      </c>
      <c r="E1847" s="106">
        <f t="shared" si="1301"/>
        <v>182.86478377</v>
      </c>
      <c r="F1847" s="21">
        <f t="shared" si="1316"/>
        <v>7245.38</v>
      </c>
      <c r="G1847" s="108">
        <f t="shared" si="1317"/>
        <v>7275.81</v>
      </c>
      <c r="H1847" s="109">
        <f t="shared" si="1329"/>
        <v>45956</v>
      </c>
      <c r="I1847" s="109">
        <f t="shared" si="1324"/>
        <v>45987</v>
      </c>
      <c r="J1847" s="110">
        <f t="shared" si="1302"/>
        <v>4.1999177406844002E-3</v>
      </c>
      <c r="K1847" s="117">
        <f t="shared" si="1325"/>
        <v>46016</v>
      </c>
      <c r="L1847" s="178">
        <f t="shared" si="1327"/>
        <v>30</v>
      </c>
      <c r="M1847" s="178">
        <f t="shared" si="1332"/>
        <v>2</v>
      </c>
      <c r="N1847" s="106">
        <f t="shared" si="1303"/>
        <v>1.0002794399999999</v>
      </c>
      <c r="O1847" s="111">
        <f t="shared" si="1331"/>
        <v>1.0041999100000001</v>
      </c>
      <c r="P1847" s="111">
        <f t="shared" si="1318"/>
        <v>1.3754133808560991</v>
      </c>
      <c r="Q1847" s="106">
        <f t="shared" si="1330"/>
        <v>1.37579772</v>
      </c>
      <c r="R1847" s="106">
        <f t="shared" si="1319"/>
        <v>1.30894008</v>
      </c>
      <c r="S1847" s="106">
        <f t="shared" si="1304"/>
        <v>258.95466185999999</v>
      </c>
      <c r="T1847" s="106">
        <f t="shared" si="1305"/>
        <v>4.6250180805125289</v>
      </c>
      <c r="U1847" s="106">
        <f t="shared" si="1306"/>
        <v>68.720168809059004</v>
      </c>
      <c r="V1847" s="106">
        <f t="shared" si="1307"/>
        <v>271.18056974957153</v>
      </c>
      <c r="W1847" s="19">
        <f t="shared" si="1323"/>
        <v>0</v>
      </c>
      <c r="X1847" s="2">
        <f t="shared" si="1308"/>
        <v>0</v>
      </c>
      <c r="Y1847" s="4">
        <f t="shared" si="1309"/>
        <v>0</v>
      </c>
      <c r="Z1847" s="106">
        <f t="shared" si="1298"/>
        <v>0</v>
      </c>
      <c r="AA1847" s="114">
        <f t="shared" si="1320"/>
        <v>0.05</v>
      </c>
      <c r="AB1847" s="112">
        <f t="shared" si="1310"/>
        <v>2</v>
      </c>
      <c r="AC1847" s="178">
        <f t="shared" si="1326"/>
        <v>30</v>
      </c>
      <c r="AD1847" s="11">
        <f t="shared" si="1321"/>
        <v>1.0002710930000001</v>
      </c>
      <c r="AE1847" s="106">
        <f t="shared" si="1299"/>
        <v>7.0200789999999999E-2</v>
      </c>
      <c r="AF1847" s="106">
        <f t="shared" si="1311"/>
        <v>7.3515150000000001E-2</v>
      </c>
      <c r="AG1847" s="106">
        <f t="shared" si="1312"/>
        <v>0</v>
      </c>
      <c r="AH1847" s="115" t="str">
        <f t="shared" si="1328"/>
        <v>A+J=</v>
      </c>
      <c r="AI1847" s="116">
        <f t="shared" si="1322"/>
        <v>46016</v>
      </c>
      <c r="AJ1847" s="10"/>
      <c r="AK1847" s="1"/>
      <c r="AL1847" s="10"/>
      <c r="AM1847" s="1"/>
      <c r="AN1847" s="1"/>
      <c r="AO1847" s="3"/>
      <c r="AP1847" s="3"/>
      <c r="AQ1847" s="4"/>
      <c r="AR1847" s="4"/>
      <c r="AS1847" s="4"/>
      <c r="AT1847" s="4"/>
      <c r="AU1847" s="4"/>
      <c r="AV1847" s="4"/>
      <c r="AW1847" s="1"/>
      <c r="AX1847" s="1"/>
      <c r="AY1847" s="1"/>
      <c r="AZ1847" s="1"/>
      <c r="BA1847" s="1"/>
      <c r="BB1847" s="1"/>
      <c r="BC1847" s="1"/>
      <c r="BD1847" s="1"/>
      <c r="BE1847" s="1"/>
      <c r="BG1847" s="1"/>
      <c r="BH1847" s="1"/>
    </row>
    <row r="1848" spans="1:60" ht="15" customHeight="1" x14ac:dyDescent="0.25">
      <c r="A1848" s="105">
        <f t="shared" si="1313"/>
        <v>45989</v>
      </c>
      <c r="B1848" s="106">
        <f t="shared" si="1300"/>
        <v>271.3260163269556</v>
      </c>
      <c r="C1848" s="2">
        <f t="shared" si="1314"/>
        <v>197.83538286000001</v>
      </c>
      <c r="D1848" s="2">
        <f t="shared" si="1315"/>
        <v>14.970599090000007</v>
      </c>
      <c r="E1848" s="106">
        <f t="shared" si="1301"/>
        <v>182.86478377</v>
      </c>
      <c r="F1848" s="21">
        <f t="shared" si="1316"/>
        <v>7245.38</v>
      </c>
      <c r="G1848" s="108">
        <f t="shared" si="1317"/>
        <v>7275.81</v>
      </c>
      <c r="H1848" s="109">
        <f t="shared" si="1329"/>
        <v>45956</v>
      </c>
      <c r="I1848" s="109">
        <f t="shared" si="1324"/>
        <v>45987</v>
      </c>
      <c r="J1848" s="110">
        <f t="shared" si="1302"/>
        <v>4.1999177406844002E-3</v>
      </c>
      <c r="K1848" s="117">
        <f t="shared" si="1325"/>
        <v>46016</v>
      </c>
      <c r="L1848" s="178">
        <f t="shared" si="1327"/>
        <v>30</v>
      </c>
      <c r="M1848" s="178">
        <f t="shared" si="1332"/>
        <v>3</v>
      </c>
      <c r="N1848" s="106">
        <f t="shared" si="1303"/>
        <v>1.0004192000000001</v>
      </c>
      <c r="O1848" s="111">
        <f t="shared" si="1331"/>
        <v>1.0041999100000001</v>
      </c>
      <c r="P1848" s="111">
        <f t="shared" si="1318"/>
        <v>1.3754133808560991</v>
      </c>
      <c r="Q1848" s="106">
        <f t="shared" si="1330"/>
        <v>1.3759899499999999</v>
      </c>
      <c r="R1848" s="106">
        <f t="shared" si="1319"/>
        <v>1.30894008</v>
      </c>
      <c r="S1848" s="106">
        <f t="shared" si="1304"/>
        <v>258.95466185999999</v>
      </c>
      <c r="T1848" s="106">
        <f t="shared" si="1305"/>
        <v>4.6250180805125289</v>
      </c>
      <c r="U1848" s="106">
        <f t="shared" si="1306"/>
        <v>68.755320906443089</v>
      </c>
      <c r="V1848" s="106">
        <f t="shared" si="1307"/>
        <v>271.2157218469556</v>
      </c>
      <c r="W1848" s="19">
        <f t="shared" si="1323"/>
        <v>0</v>
      </c>
      <c r="X1848" s="2">
        <f t="shared" si="1308"/>
        <v>0</v>
      </c>
      <c r="Y1848" s="4">
        <f t="shared" si="1309"/>
        <v>0</v>
      </c>
      <c r="Z1848" s="106">
        <f t="shared" si="1298"/>
        <v>0</v>
      </c>
      <c r="AA1848" s="114">
        <f t="shared" si="1320"/>
        <v>0.05</v>
      </c>
      <c r="AB1848" s="112">
        <f t="shared" si="1310"/>
        <v>3</v>
      </c>
      <c r="AC1848" s="178">
        <f t="shared" si="1326"/>
        <v>30</v>
      </c>
      <c r="AD1848" s="11">
        <f t="shared" si="1321"/>
        <v>1.000406667</v>
      </c>
      <c r="AE1848" s="106">
        <f t="shared" si="1299"/>
        <v>0.10530831</v>
      </c>
      <c r="AF1848" s="106">
        <f t="shared" si="1311"/>
        <v>0.11029448</v>
      </c>
      <c r="AG1848" s="106">
        <f t="shared" si="1312"/>
        <v>0</v>
      </c>
      <c r="AH1848" s="115" t="str">
        <f t="shared" si="1328"/>
        <v>A+J=</v>
      </c>
      <c r="AI1848" s="116">
        <f t="shared" si="1322"/>
        <v>46016</v>
      </c>
      <c r="AJ1848" s="10"/>
      <c r="AK1848" s="1"/>
      <c r="AL1848" s="10"/>
      <c r="AM1848" s="1"/>
      <c r="AN1848" s="1"/>
      <c r="AO1848" s="3"/>
      <c r="AP1848" s="3"/>
      <c r="AQ1848" s="4"/>
      <c r="AR1848" s="4"/>
      <c r="AS1848" s="4"/>
      <c r="AT1848" s="4"/>
      <c r="AU1848" s="4"/>
      <c r="AV1848" s="4"/>
      <c r="AW1848" s="1"/>
      <c r="AX1848" s="1"/>
      <c r="AY1848" s="1"/>
      <c r="AZ1848" s="1"/>
      <c r="BA1848" s="1"/>
      <c r="BB1848" s="1"/>
      <c r="BC1848" s="1"/>
      <c r="BD1848" s="1"/>
      <c r="BE1848" s="1"/>
      <c r="BG1848" s="1"/>
      <c r="BH1848" s="1"/>
    </row>
    <row r="1849" spans="1:60" ht="15" customHeight="1" x14ac:dyDescent="0.25">
      <c r="A1849" s="105">
        <f t="shared" si="1313"/>
        <v>45990</v>
      </c>
      <c r="B1849" s="106">
        <f t="shared" si="1300"/>
        <v>271.39796426298756</v>
      </c>
      <c r="C1849" s="2">
        <f t="shared" si="1314"/>
        <v>197.83538286000001</v>
      </c>
      <c r="D1849" s="2">
        <f t="shared" si="1315"/>
        <v>14.970599090000007</v>
      </c>
      <c r="E1849" s="106">
        <f t="shared" si="1301"/>
        <v>182.86478377</v>
      </c>
      <c r="F1849" s="21">
        <f t="shared" si="1316"/>
        <v>7245.38</v>
      </c>
      <c r="G1849" s="108">
        <f t="shared" si="1317"/>
        <v>7275.81</v>
      </c>
      <c r="H1849" s="109">
        <f t="shared" si="1329"/>
        <v>45956</v>
      </c>
      <c r="I1849" s="109">
        <f t="shared" si="1324"/>
        <v>45987</v>
      </c>
      <c r="J1849" s="110">
        <f t="shared" si="1302"/>
        <v>4.1999177406844002E-3</v>
      </c>
      <c r="K1849" s="117">
        <f t="shared" si="1325"/>
        <v>46016</v>
      </c>
      <c r="L1849" s="178">
        <f t="shared" si="1327"/>
        <v>30</v>
      </c>
      <c r="M1849" s="178">
        <f t="shared" si="1332"/>
        <v>4</v>
      </c>
      <c r="N1849" s="106">
        <f t="shared" si="1303"/>
        <v>1.0005589699999999</v>
      </c>
      <c r="O1849" s="111">
        <f t="shared" si="1331"/>
        <v>1.0041999100000001</v>
      </c>
      <c r="P1849" s="111">
        <f t="shared" si="1318"/>
        <v>1.3754133808560991</v>
      </c>
      <c r="Q1849" s="106">
        <f t="shared" si="1330"/>
        <v>1.37618219</v>
      </c>
      <c r="R1849" s="106">
        <f t="shared" si="1319"/>
        <v>1.30894008</v>
      </c>
      <c r="S1849" s="106">
        <f t="shared" si="1304"/>
        <v>258.95466185999999</v>
      </c>
      <c r="T1849" s="106">
        <f t="shared" si="1305"/>
        <v>4.6250180805125289</v>
      </c>
      <c r="U1849" s="106">
        <f t="shared" si="1306"/>
        <v>68.790474832475056</v>
      </c>
      <c r="V1849" s="106">
        <f t="shared" si="1307"/>
        <v>271.25087577298757</v>
      </c>
      <c r="W1849" s="19">
        <f t="shared" si="1323"/>
        <v>0</v>
      </c>
      <c r="X1849" s="2">
        <f t="shared" si="1308"/>
        <v>0</v>
      </c>
      <c r="Y1849" s="4">
        <f t="shared" si="1309"/>
        <v>0</v>
      </c>
      <c r="Z1849" s="106">
        <f t="shared" si="1298"/>
        <v>0</v>
      </c>
      <c r="AA1849" s="114">
        <f t="shared" si="1320"/>
        <v>0.05</v>
      </c>
      <c r="AB1849" s="112">
        <f t="shared" si="1310"/>
        <v>4</v>
      </c>
      <c r="AC1849" s="178">
        <f t="shared" si="1326"/>
        <v>30</v>
      </c>
      <c r="AD1849" s="11">
        <f t="shared" si="1321"/>
        <v>1.00054226</v>
      </c>
      <c r="AE1849" s="106">
        <f t="shared" si="1299"/>
        <v>0.14042075000000001</v>
      </c>
      <c r="AF1849" s="106">
        <f t="shared" si="1311"/>
        <v>0.14708848999999999</v>
      </c>
      <c r="AG1849" s="106">
        <f t="shared" si="1312"/>
        <v>0</v>
      </c>
      <c r="AH1849" s="115" t="str">
        <f t="shared" si="1328"/>
        <v>A+J=</v>
      </c>
      <c r="AI1849" s="116">
        <f t="shared" si="1322"/>
        <v>46016</v>
      </c>
      <c r="AJ1849" s="10"/>
      <c r="AK1849" s="1"/>
      <c r="AL1849" s="10"/>
      <c r="AM1849" s="1"/>
      <c r="AN1849" s="1"/>
      <c r="AO1849" s="3"/>
      <c r="AP1849" s="3"/>
      <c r="AQ1849" s="4"/>
      <c r="AR1849" s="4"/>
      <c r="AS1849" s="4"/>
      <c r="AT1849" s="4"/>
      <c r="AU1849" s="4"/>
      <c r="AV1849" s="4"/>
      <c r="AW1849" s="1"/>
      <c r="AX1849" s="1"/>
      <c r="AY1849" s="1"/>
      <c r="AZ1849" s="1"/>
      <c r="BA1849" s="1"/>
      <c r="BB1849" s="1"/>
      <c r="BC1849" s="1"/>
      <c r="BD1849" s="1"/>
      <c r="BE1849" s="1"/>
      <c r="BG1849" s="1"/>
      <c r="BH1849" s="1"/>
    </row>
    <row r="1850" spans="1:60" ht="15" customHeight="1" x14ac:dyDescent="0.25">
      <c r="A1850" s="105">
        <f t="shared" si="1313"/>
        <v>45991</v>
      </c>
      <c r="B1850" s="106">
        <f t="shared" si="1300"/>
        <v>271.46993211496306</v>
      </c>
      <c r="C1850" s="2">
        <f t="shared" si="1314"/>
        <v>197.83538286000001</v>
      </c>
      <c r="D1850" s="2">
        <f t="shared" si="1315"/>
        <v>14.970599090000007</v>
      </c>
      <c r="E1850" s="106">
        <f t="shared" si="1301"/>
        <v>182.86478377</v>
      </c>
      <c r="F1850" s="21">
        <f t="shared" si="1316"/>
        <v>7245.38</v>
      </c>
      <c r="G1850" s="108">
        <f t="shared" si="1317"/>
        <v>7275.81</v>
      </c>
      <c r="H1850" s="109">
        <f t="shared" si="1329"/>
        <v>45956</v>
      </c>
      <c r="I1850" s="109">
        <f t="shared" si="1324"/>
        <v>45987</v>
      </c>
      <c r="J1850" s="110">
        <f t="shared" si="1302"/>
        <v>4.1999177406844002E-3</v>
      </c>
      <c r="K1850" s="117">
        <f t="shared" si="1325"/>
        <v>46016</v>
      </c>
      <c r="L1850" s="178">
        <f t="shared" si="1327"/>
        <v>30</v>
      </c>
      <c r="M1850" s="178">
        <f t="shared" si="1332"/>
        <v>5</v>
      </c>
      <c r="N1850" s="106">
        <f t="shared" si="1303"/>
        <v>1.0006987599999999</v>
      </c>
      <c r="O1850" s="111">
        <f t="shared" si="1331"/>
        <v>1.0041999100000001</v>
      </c>
      <c r="P1850" s="111">
        <f t="shared" si="1318"/>
        <v>1.3754133808560991</v>
      </c>
      <c r="Q1850" s="106">
        <f t="shared" si="1330"/>
        <v>1.3763744600000001</v>
      </c>
      <c r="R1850" s="106">
        <f t="shared" si="1319"/>
        <v>1.30894008</v>
      </c>
      <c r="S1850" s="106">
        <f t="shared" si="1304"/>
        <v>258.95466185999999</v>
      </c>
      <c r="T1850" s="106">
        <f t="shared" si="1305"/>
        <v>4.6250180805125289</v>
      </c>
      <c r="U1850" s="106">
        <f t="shared" si="1306"/>
        <v>68.825634244450526</v>
      </c>
      <c r="V1850" s="106">
        <f t="shared" si="1307"/>
        <v>271.28603518496305</v>
      </c>
      <c r="W1850" s="19">
        <f t="shared" si="1323"/>
        <v>0</v>
      </c>
      <c r="X1850" s="2">
        <f t="shared" si="1308"/>
        <v>0</v>
      </c>
      <c r="Y1850" s="4">
        <f t="shared" si="1309"/>
        <v>0</v>
      </c>
      <c r="Z1850" s="106">
        <f t="shared" ref="Z1850:Z1913" si="1333">IF(Y1850&gt;0,TRUNC(Y1850*S1850,8),0)</f>
        <v>0</v>
      </c>
      <c r="AA1850" s="114">
        <f t="shared" si="1320"/>
        <v>0.05</v>
      </c>
      <c r="AB1850" s="112">
        <f t="shared" si="1310"/>
        <v>5</v>
      </c>
      <c r="AC1850" s="178">
        <f t="shared" si="1326"/>
        <v>30</v>
      </c>
      <c r="AD1850" s="11">
        <f t="shared" si="1321"/>
        <v>1.0006778709999999</v>
      </c>
      <c r="AE1850" s="106">
        <f t="shared" ref="AE1850:AE1913" si="1334">TRUNC((S1850*(AD1850-1)),8)</f>
        <v>0.17553785</v>
      </c>
      <c r="AF1850" s="106">
        <f t="shared" si="1311"/>
        <v>0.18389692999999999</v>
      </c>
      <c r="AG1850" s="106">
        <f t="shared" si="1312"/>
        <v>0</v>
      </c>
      <c r="AH1850" s="115" t="str">
        <f t="shared" si="1328"/>
        <v>A+J=</v>
      </c>
      <c r="AI1850" s="116">
        <f t="shared" si="1322"/>
        <v>46016</v>
      </c>
      <c r="AJ1850" s="10"/>
      <c r="AK1850" s="1"/>
      <c r="AL1850" s="10"/>
      <c r="AM1850" s="1"/>
      <c r="AN1850" s="1"/>
      <c r="AO1850" s="3"/>
      <c r="AP1850" s="3"/>
      <c r="AQ1850" s="4"/>
      <c r="AR1850" s="4"/>
      <c r="AS1850" s="4"/>
      <c r="AT1850" s="4"/>
      <c r="AU1850" s="4"/>
      <c r="AV1850" s="4"/>
      <c r="AW1850" s="1"/>
      <c r="AX1850" s="1"/>
      <c r="AY1850" s="1"/>
      <c r="AZ1850" s="1"/>
      <c r="BA1850" s="1"/>
      <c r="BB1850" s="1"/>
      <c r="BC1850" s="1"/>
      <c r="BD1850" s="1"/>
      <c r="BE1850" s="1"/>
      <c r="BG1850" s="1"/>
      <c r="BH1850" s="1"/>
    </row>
    <row r="1851" spans="1:60" ht="15" customHeight="1" x14ac:dyDescent="0.25">
      <c r="A1851" s="105">
        <f t="shared" si="1313"/>
        <v>45992</v>
      </c>
      <c r="B1851" s="106">
        <f t="shared" si="1300"/>
        <v>271.54191987288198</v>
      </c>
      <c r="C1851" s="2">
        <f t="shared" si="1314"/>
        <v>197.83538286000001</v>
      </c>
      <c r="D1851" s="2">
        <f t="shared" si="1315"/>
        <v>14.970599090000007</v>
      </c>
      <c r="E1851" s="106">
        <f t="shared" si="1301"/>
        <v>182.86478377</v>
      </c>
      <c r="F1851" s="21">
        <f t="shared" si="1316"/>
        <v>7245.38</v>
      </c>
      <c r="G1851" s="108">
        <f t="shared" si="1317"/>
        <v>7275.81</v>
      </c>
      <c r="H1851" s="109">
        <f t="shared" si="1329"/>
        <v>45956</v>
      </c>
      <c r="I1851" s="109">
        <f t="shared" si="1324"/>
        <v>45987</v>
      </c>
      <c r="J1851" s="110">
        <f t="shared" si="1302"/>
        <v>4.1999177406844002E-3</v>
      </c>
      <c r="K1851" s="117">
        <f t="shared" si="1325"/>
        <v>46016</v>
      </c>
      <c r="L1851" s="178">
        <f t="shared" si="1327"/>
        <v>30</v>
      </c>
      <c r="M1851" s="178">
        <f t="shared" si="1332"/>
        <v>6</v>
      </c>
      <c r="N1851" s="106">
        <f t="shared" si="1303"/>
        <v>1.00083857</v>
      </c>
      <c r="O1851" s="111">
        <f t="shared" si="1331"/>
        <v>1.0041999100000001</v>
      </c>
      <c r="P1851" s="111">
        <f t="shared" si="1318"/>
        <v>1.3754133808560991</v>
      </c>
      <c r="Q1851" s="106">
        <f t="shared" si="1330"/>
        <v>1.37656676</v>
      </c>
      <c r="R1851" s="106">
        <f t="shared" si="1319"/>
        <v>1.30894008</v>
      </c>
      <c r="S1851" s="106">
        <f t="shared" si="1304"/>
        <v>258.95466185999999</v>
      </c>
      <c r="T1851" s="106">
        <f t="shared" si="1305"/>
        <v>4.6250180805125289</v>
      </c>
      <c r="U1851" s="106">
        <f t="shared" si="1306"/>
        <v>68.860799142369487</v>
      </c>
      <c r="V1851" s="106">
        <f t="shared" si="1307"/>
        <v>271.321200082882</v>
      </c>
      <c r="W1851" s="19">
        <f t="shared" si="1323"/>
        <v>0</v>
      </c>
      <c r="X1851" s="2">
        <f t="shared" si="1308"/>
        <v>0</v>
      </c>
      <c r="Y1851" s="4">
        <f t="shared" si="1309"/>
        <v>0</v>
      </c>
      <c r="Z1851" s="106">
        <f t="shared" si="1333"/>
        <v>0</v>
      </c>
      <c r="AA1851" s="114">
        <f t="shared" si="1320"/>
        <v>0.05</v>
      </c>
      <c r="AB1851" s="112">
        <f t="shared" si="1310"/>
        <v>6</v>
      </c>
      <c r="AC1851" s="178">
        <f t="shared" si="1326"/>
        <v>30</v>
      </c>
      <c r="AD1851" s="11">
        <f t="shared" si="1321"/>
        <v>1.0008135</v>
      </c>
      <c r="AE1851" s="106">
        <f t="shared" si="1334"/>
        <v>0.21065961</v>
      </c>
      <c r="AF1851" s="106">
        <f t="shared" si="1311"/>
        <v>0.22071979</v>
      </c>
      <c r="AG1851" s="106">
        <f t="shared" si="1312"/>
        <v>0</v>
      </c>
      <c r="AH1851" s="115" t="str">
        <f t="shared" si="1328"/>
        <v>A+J=</v>
      </c>
      <c r="AI1851" s="116">
        <f t="shared" si="1322"/>
        <v>46016</v>
      </c>
      <c r="AJ1851" s="10"/>
      <c r="AK1851" s="1"/>
      <c r="AL1851" s="10"/>
      <c r="AM1851" s="1"/>
      <c r="AN1851" s="1"/>
      <c r="AO1851" s="3"/>
      <c r="AP1851" s="3"/>
      <c r="AQ1851" s="4"/>
      <c r="AR1851" s="4"/>
      <c r="AS1851" s="4"/>
      <c r="AT1851" s="4"/>
      <c r="AU1851" s="4"/>
      <c r="AV1851" s="4"/>
      <c r="AW1851" s="1"/>
      <c r="AX1851" s="1"/>
      <c r="AY1851" s="1"/>
      <c r="AZ1851" s="1"/>
      <c r="BA1851" s="1"/>
      <c r="BB1851" s="1"/>
      <c r="BC1851" s="1"/>
      <c r="BD1851" s="1"/>
      <c r="BE1851" s="1"/>
      <c r="BG1851" s="1"/>
      <c r="BH1851" s="1"/>
    </row>
    <row r="1852" spans="1:60" ht="15" customHeight="1" x14ac:dyDescent="0.25">
      <c r="A1852" s="105">
        <f t="shared" si="1313"/>
        <v>45993</v>
      </c>
      <c r="B1852" s="106">
        <f t="shared" si="1300"/>
        <v>271.6139259880967</v>
      </c>
      <c r="C1852" s="2">
        <f t="shared" si="1314"/>
        <v>197.83538286000001</v>
      </c>
      <c r="D1852" s="2">
        <f t="shared" si="1315"/>
        <v>14.970599090000007</v>
      </c>
      <c r="E1852" s="106">
        <f t="shared" si="1301"/>
        <v>182.86478377</v>
      </c>
      <c r="F1852" s="21">
        <f t="shared" si="1316"/>
        <v>7245.38</v>
      </c>
      <c r="G1852" s="108">
        <f t="shared" si="1317"/>
        <v>7275.81</v>
      </c>
      <c r="H1852" s="109">
        <f t="shared" si="1329"/>
        <v>45956</v>
      </c>
      <c r="I1852" s="109">
        <f t="shared" si="1324"/>
        <v>45987</v>
      </c>
      <c r="J1852" s="110">
        <f t="shared" si="1302"/>
        <v>4.1999177406844002E-3</v>
      </c>
      <c r="K1852" s="117">
        <f t="shared" si="1325"/>
        <v>46016</v>
      </c>
      <c r="L1852" s="178">
        <f t="shared" si="1327"/>
        <v>30</v>
      </c>
      <c r="M1852" s="178">
        <f t="shared" si="1332"/>
        <v>7</v>
      </c>
      <c r="N1852" s="106">
        <f t="shared" si="1303"/>
        <v>1.0009783999999999</v>
      </c>
      <c r="O1852" s="111">
        <f t="shared" si="1331"/>
        <v>1.0041999100000001</v>
      </c>
      <c r="P1852" s="111">
        <f t="shared" si="1318"/>
        <v>1.3754133808560991</v>
      </c>
      <c r="Q1852" s="106">
        <f t="shared" si="1330"/>
        <v>1.37675908</v>
      </c>
      <c r="R1852" s="106">
        <f t="shared" si="1319"/>
        <v>1.30894008</v>
      </c>
      <c r="S1852" s="106">
        <f t="shared" si="1304"/>
        <v>258.95466185999999</v>
      </c>
      <c r="T1852" s="106">
        <f t="shared" si="1305"/>
        <v>4.6250180805125289</v>
      </c>
      <c r="U1852" s="106">
        <f t="shared" si="1306"/>
        <v>68.89596769758414</v>
      </c>
      <c r="V1852" s="106">
        <f t="shared" si="1307"/>
        <v>271.35636863809668</v>
      </c>
      <c r="W1852" s="19">
        <f t="shared" si="1323"/>
        <v>0</v>
      </c>
      <c r="X1852" s="2">
        <f t="shared" si="1308"/>
        <v>0</v>
      </c>
      <c r="Y1852" s="4">
        <f t="shared" si="1309"/>
        <v>0</v>
      </c>
      <c r="Z1852" s="106">
        <f t="shared" si="1333"/>
        <v>0</v>
      </c>
      <c r="AA1852" s="114">
        <f t="shared" si="1320"/>
        <v>0.05</v>
      </c>
      <c r="AB1852" s="112">
        <f t="shared" si="1310"/>
        <v>7</v>
      </c>
      <c r="AC1852" s="178">
        <f t="shared" si="1326"/>
        <v>30</v>
      </c>
      <c r="AD1852" s="11">
        <f t="shared" si="1321"/>
        <v>1.0009491479999999</v>
      </c>
      <c r="AE1852" s="106">
        <f t="shared" si="1334"/>
        <v>0.24578628999999999</v>
      </c>
      <c r="AF1852" s="106">
        <f t="shared" si="1311"/>
        <v>0.25755735000000002</v>
      </c>
      <c r="AG1852" s="106">
        <f t="shared" si="1312"/>
        <v>0</v>
      </c>
      <c r="AH1852" s="115" t="str">
        <f t="shared" si="1328"/>
        <v>A+J=</v>
      </c>
      <c r="AI1852" s="116">
        <f t="shared" si="1322"/>
        <v>46016</v>
      </c>
      <c r="AJ1852" s="10"/>
      <c r="AK1852" s="1"/>
      <c r="AL1852" s="10"/>
      <c r="AM1852" s="1"/>
      <c r="AN1852" s="1"/>
      <c r="AO1852" s="3"/>
      <c r="AP1852" s="3"/>
      <c r="AQ1852" s="4"/>
      <c r="AR1852" s="4"/>
      <c r="AS1852" s="4"/>
      <c r="AT1852" s="4"/>
      <c r="AU1852" s="4"/>
      <c r="AV1852" s="4"/>
      <c r="AW1852" s="1"/>
      <c r="AX1852" s="1"/>
      <c r="AY1852" s="1"/>
      <c r="AZ1852" s="1"/>
      <c r="BA1852" s="1"/>
      <c r="BB1852" s="1"/>
      <c r="BC1852" s="1"/>
      <c r="BD1852" s="1"/>
      <c r="BE1852" s="1"/>
      <c r="BG1852" s="1"/>
      <c r="BH1852" s="1"/>
    </row>
    <row r="1853" spans="1:60" ht="15" customHeight="1" x14ac:dyDescent="0.25">
      <c r="A1853" s="105">
        <f t="shared" si="1313"/>
        <v>45994</v>
      </c>
      <c r="B1853" s="106">
        <f t="shared" si="1300"/>
        <v>271.68595201925484</v>
      </c>
      <c r="C1853" s="2">
        <f t="shared" si="1314"/>
        <v>197.83538286000001</v>
      </c>
      <c r="D1853" s="2">
        <f t="shared" si="1315"/>
        <v>14.970599090000007</v>
      </c>
      <c r="E1853" s="106">
        <f t="shared" si="1301"/>
        <v>182.86478377</v>
      </c>
      <c r="F1853" s="21">
        <f t="shared" si="1316"/>
        <v>7245.38</v>
      </c>
      <c r="G1853" s="108">
        <f t="shared" si="1317"/>
        <v>7275.81</v>
      </c>
      <c r="H1853" s="109">
        <f t="shared" si="1329"/>
        <v>45956</v>
      </c>
      <c r="I1853" s="109">
        <f t="shared" si="1324"/>
        <v>45987</v>
      </c>
      <c r="J1853" s="110">
        <f t="shared" si="1302"/>
        <v>4.1999177406844002E-3</v>
      </c>
      <c r="K1853" s="117">
        <f t="shared" si="1325"/>
        <v>46016</v>
      </c>
      <c r="L1853" s="178">
        <f t="shared" si="1327"/>
        <v>30</v>
      </c>
      <c r="M1853" s="178">
        <f t="shared" si="1332"/>
        <v>8</v>
      </c>
      <c r="N1853" s="106">
        <f t="shared" si="1303"/>
        <v>1.00111825</v>
      </c>
      <c r="O1853" s="111">
        <f t="shared" si="1331"/>
        <v>1.0041999100000001</v>
      </c>
      <c r="P1853" s="111">
        <f t="shared" si="1318"/>
        <v>1.3754133808560991</v>
      </c>
      <c r="Q1853" s="106">
        <f t="shared" si="1330"/>
        <v>1.3769514300000001</v>
      </c>
      <c r="R1853" s="106">
        <f t="shared" si="1319"/>
        <v>1.30894008</v>
      </c>
      <c r="S1853" s="106">
        <f t="shared" si="1304"/>
        <v>258.95466185999999</v>
      </c>
      <c r="T1853" s="106">
        <f t="shared" si="1305"/>
        <v>4.6250180805125289</v>
      </c>
      <c r="U1853" s="106">
        <f t="shared" si="1306"/>
        <v>68.931141738742312</v>
      </c>
      <c r="V1853" s="106">
        <f t="shared" si="1307"/>
        <v>271.39154267925483</v>
      </c>
      <c r="W1853" s="19">
        <f t="shared" si="1323"/>
        <v>0</v>
      </c>
      <c r="X1853" s="2">
        <f t="shared" si="1308"/>
        <v>0</v>
      </c>
      <c r="Y1853" s="4">
        <f t="shared" si="1309"/>
        <v>0</v>
      </c>
      <c r="Z1853" s="106">
        <f t="shared" si="1333"/>
        <v>0</v>
      </c>
      <c r="AA1853" s="114">
        <f t="shared" si="1320"/>
        <v>0.05</v>
      </c>
      <c r="AB1853" s="112">
        <f t="shared" si="1310"/>
        <v>8</v>
      </c>
      <c r="AC1853" s="178">
        <f t="shared" si="1326"/>
        <v>30</v>
      </c>
      <c r="AD1853" s="11">
        <f t="shared" si="1321"/>
        <v>1.0010848139999999</v>
      </c>
      <c r="AE1853" s="106">
        <f t="shared" si="1334"/>
        <v>0.28091764000000002</v>
      </c>
      <c r="AF1853" s="106">
        <f t="shared" si="1311"/>
        <v>0.29440934000000002</v>
      </c>
      <c r="AG1853" s="106">
        <f t="shared" si="1312"/>
        <v>0</v>
      </c>
      <c r="AH1853" s="115" t="str">
        <f t="shared" si="1328"/>
        <v>A+J=</v>
      </c>
      <c r="AI1853" s="116">
        <f t="shared" si="1322"/>
        <v>46016</v>
      </c>
      <c r="AJ1853" s="10"/>
      <c r="AK1853" s="1"/>
      <c r="AL1853" s="10"/>
      <c r="AM1853" s="1"/>
      <c r="AN1853" s="1"/>
      <c r="AO1853" s="3"/>
      <c r="AP1853" s="3"/>
      <c r="AQ1853" s="4"/>
      <c r="AR1853" s="4"/>
      <c r="AS1853" s="4"/>
      <c r="AT1853" s="4"/>
      <c r="AU1853" s="4"/>
      <c r="AV1853" s="4"/>
      <c r="AW1853" s="1"/>
      <c r="AX1853" s="1"/>
      <c r="AY1853" s="1"/>
      <c r="AZ1853" s="1"/>
      <c r="BA1853" s="1"/>
      <c r="BB1853" s="1"/>
      <c r="BC1853" s="1"/>
      <c r="BD1853" s="1"/>
      <c r="BE1853" s="1"/>
      <c r="BG1853" s="1"/>
      <c r="BH1853" s="1"/>
    </row>
    <row r="1854" spans="1:60" ht="15" customHeight="1" x14ac:dyDescent="0.25">
      <c r="A1854" s="105">
        <f t="shared" si="1313"/>
        <v>45995</v>
      </c>
      <c r="B1854" s="106">
        <f t="shared" si="1300"/>
        <v>271.75799797635648</v>
      </c>
      <c r="C1854" s="2">
        <f t="shared" si="1314"/>
        <v>197.83538286000001</v>
      </c>
      <c r="D1854" s="2">
        <f t="shared" si="1315"/>
        <v>14.970599090000007</v>
      </c>
      <c r="E1854" s="106">
        <f t="shared" si="1301"/>
        <v>182.86478377</v>
      </c>
      <c r="F1854" s="21">
        <f t="shared" si="1316"/>
        <v>7245.38</v>
      </c>
      <c r="G1854" s="108">
        <f t="shared" si="1317"/>
        <v>7275.81</v>
      </c>
      <c r="H1854" s="109">
        <f t="shared" si="1329"/>
        <v>45956</v>
      </c>
      <c r="I1854" s="109">
        <f t="shared" si="1324"/>
        <v>45987</v>
      </c>
      <c r="J1854" s="110">
        <f t="shared" si="1302"/>
        <v>4.1999177406844002E-3</v>
      </c>
      <c r="K1854" s="117">
        <f t="shared" si="1325"/>
        <v>46016</v>
      </c>
      <c r="L1854" s="178">
        <f t="shared" si="1327"/>
        <v>30</v>
      </c>
      <c r="M1854" s="178">
        <f t="shared" si="1332"/>
        <v>9</v>
      </c>
      <c r="N1854" s="106">
        <f t="shared" si="1303"/>
        <v>1.0012581199999999</v>
      </c>
      <c r="O1854" s="111">
        <f t="shared" si="1331"/>
        <v>1.0041999100000001</v>
      </c>
      <c r="P1854" s="111">
        <f t="shared" si="1318"/>
        <v>1.3754133808560991</v>
      </c>
      <c r="Q1854" s="106">
        <f t="shared" si="1330"/>
        <v>1.37714381</v>
      </c>
      <c r="R1854" s="106">
        <f t="shared" si="1319"/>
        <v>1.30894008</v>
      </c>
      <c r="S1854" s="106">
        <f t="shared" si="1304"/>
        <v>258.95466185999999</v>
      </c>
      <c r="T1854" s="106">
        <f t="shared" si="1305"/>
        <v>4.6250180805125289</v>
      </c>
      <c r="U1854" s="106">
        <f t="shared" si="1306"/>
        <v>68.966321265843959</v>
      </c>
      <c r="V1854" s="106">
        <f t="shared" si="1307"/>
        <v>271.42672220635649</v>
      </c>
      <c r="W1854" s="19">
        <f t="shared" si="1323"/>
        <v>0</v>
      </c>
      <c r="X1854" s="2">
        <f t="shared" si="1308"/>
        <v>0</v>
      </c>
      <c r="Y1854" s="4">
        <f t="shared" si="1309"/>
        <v>0</v>
      </c>
      <c r="Z1854" s="106">
        <f t="shared" si="1333"/>
        <v>0</v>
      </c>
      <c r="AA1854" s="114">
        <f t="shared" si="1320"/>
        <v>0.05</v>
      </c>
      <c r="AB1854" s="112">
        <f t="shared" si="1310"/>
        <v>9</v>
      </c>
      <c r="AC1854" s="178">
        <f t="shared" si="1326"/>
        <v>30</v>
      </c>
      <c r="AD1854" s="11">
        <f t="shared" si="1321"/>
        <v>1.0012204979999999</v>
      </c>
      <c r="AE1854" s="106">
        <f t="shared" si="1334"/>
        <v>0.31605364000000002</v>
      </c>
      <c r="AF1854" s="106">
        <f t="shared" si="1311"/>
        <v>0.33127577000000002</v>
      </c>
      <c r="AG1854" s="106">
        <f t="shared" si="1312"/>
        <v>0</v>
      </c>
      <c r="AH1854" s="115" t="str">
        <f t="shared" si="1328"/>
        <v>A+J=</v>
      </c>
      <c r="AI1854" s="116">
        <f t="shared" si="1322"/>
        <v>46016</v>
      </c>
      <c r="AJ1854" s="10"/>
      <c r="AK1854" s="1"/>
      <c r="AL1854" s="10"/>
      <c r="AM1854" s="1"/>
      <c r="AN1854" s="1"/>
      <c r="AO1854" s="3"/>
      <c r="AP1854" s="3"/>
      <c r="AQ1854" s="4"/>
      <c r="AR1854" s="4"/>
      <c r="AS1854" s="4"/>
      <c r="AT1854" s="4"/>
      <c r="AU1854" s="4"/>
      <c r="AV1854" s="4"/>
      <c r="AW1854" s="1"/>
      <c r="AX1854" s="1"/>
      <c r="AY1854" s="1"/>
      <c r="AZ1854" s="1"/>
      <c r="BA1854" s="1"/>
      <c r="BB1854" s="1"/>
      <c r="BC1854" s="1"/>
      <c r="BD1854" s="1"/>
      <c r="BE1854" s="1"/>
      <c r="BG1854" s="1"/>
      <c r="BH1854" s="1"/>
    </row>
    <row r="1855" spans="1:60" ht="15" customHeight="1" x14ac:dyDescent="0.25">
      <c r="A1855" s="105">
        <f t="shared" si="1313"/>
        <v>45996</v>
      </c>
      <c r="B1855" s="106">
        <f t="shared" si="1300"/>
        <v>271.83006412940171</v>
      </c>
      <c r="C1855" s="2">
        <f t="shared" si="1314"/>
        <v>197.83538286000001</v>
      </c>
      <c r="D1855" s="2">
        <f t="shared" si="1315"/>
        <v>14.970599090000007</v>
      </c>
      <c r="E1855" s="106">
        <f t="shared" si="1301"/>
        <v>182.86478377</v>
      </c>
      <c r="F1855" s="21">
        <f t="shared" si="1316"/>
        <v>7245.38</v>
      </c>
      <c r="G1855" s="108">
        <f t="shared" si="1317"/>
        <v>7275.81</v>
      </c>
      <c r="H1855" s="109">
        <f t="shared" si="1329"/>
        <v>45956</v>
      </c>
      <c r="I1855" s="109">
        <f t="shared" si="1324"/>
        <v>45987</v>
      </c>
      <c r="J1855" s="110">
        <f t="shared" si="1302"/>
        <v>4.1999177406844002E-3</v>
      </c>
      <c r="K1855" s="117">
        <f t="shared" si="1325"/>
        <v>46016</v>
      </c>
      <c r="L1855" s="178">
        <f t="shared" si="1327"/>
        <v>30</v>
      </c>
      <c r="M1855" s="178">
        <f t="shared" si="1332"/>
        <v>10</v>
      </c>
      <c r="N1855" s="106">
        <f t="shared" si="1303"/>
        <v>1.0013980099999999</v>
      </c>
      <c r="O1855" s="111">
        <f t="shared" si="1331"/>
        <v>1.0041999100000001</v>
      </c>
      <c r="P1855" s="111">
        <f t="shared" si="1318"/>
        <v>1.3754133808560991</v>
      </c>
      <c r="Q1855" s="106">
        <f t="shared" si="1330"/>
        <v>1.3773362200000001</v>
      </c>
      <c r="R1855" s="106">
        <f t="shared" si="1319"/>
        <v>1.30894008</v>
      </c>
      <c r="S1855" s="106">
        <f t="shared" si="1304"/>
        <v>258.95466185999999</v>
      </c>
      <c r="T1855" s="106">
        <f t="shared" si="1305"/>
        <v>4.6250180805125289</v>
      </c>
      <c r="U1855" s="106">
        <f t="shared" si="1306"/>
        <v>69.001506278889167</v>
      </c>
      <c r="V1855" s="106">
        <f t="shared" si="1307"/>
        <v>271.46190721940172</v>
      </c>
      <c r="W1855" s="19">
        <f t="shared" si="1323"/>
        <v>0</v>
      </c>
      <c r="X1855" s="2">
        <f t="shared" si="1308"/>
        <v>0</v>
      </c>
      <c r="Y1855" s="4">
        <f t="shared" si="1309"/>
        <v>0</v>
      </c>
      <c r="Z1855" s="106">
        <f t="shared" si="1333"/>
        <v>0</v>
      </c>
      <c r="AA1855" s="114">
        <f t="shared" si="1320"/>
        <v>0.05</v>
      </c>
      <c r="AB1855" s="112">
        <f t="shared" si="1310"/>
        <v>10</v>
      </c>
      <c r="AC1855" s="178">
        <f t="shared" si="1326"/>
        <v>30</v>
      </c>
      <c r="AD1855" s="11">
        <f t="shared" si="1321"/>
        <v>1.0013562009999999</v>
      </c>
      <c r="AE1855" s="106">
        <f t="shared" si="1334"/>
        <v>0.35119456999999998</v>
      </c>
      <c r="AF1855" s="106">
        <f t="shared" si="1311"/>
        <v>0.36815691</v>
      </c>
      <c r="AG1855" s="106">
        <f t="shared" si="1312"/>
        <v>0</v>
      </c>
      <c r="AH1855" s="115" t="str">
        <f t="shared" si="1328"/>
        <v>A+J=</v>
      </c>
      <c r="AI1855" s="116">
        <f t="shared" si="1322"/>
        <v>46016</v>
      </c>
      <c r="AJ1855" s="10"/>
      <c r="AK1855" s="1"/>
      <c r="AL1855" s="10"/>
      <c r="AM1855" s="1"/>
      <c r="AN1855" s="1"/>
      <c r="AO1855" s="3"/>
      <c r="AP1855" s="3"/>
      <c r="AQ1855" s="4"/>
      <c r="AR1855" s="4"/>
      <c r="AS1855" s="4"/>
      <c r="AT1855" s="4"/>
      <c r="AU1855" s="4"/>
      <c r="AV1855" s="4"/>
      <c r="AW1855" s="1"/>
      <c r="AX1855" s="1"/>
      <c r="AY1855" s="1"/>
      <c r="AZ1855" s="1"/>
      <c r="BA1855" s="1"/>
      <c r="BB1855" s="1"/>
      <c r="BC1855" s="1"/>
      <c r="BD1855" s="1"/>
      <c r="BE1855" s="1"/>
      <c r="BG1855" s="1"/>
      <c r="BH1855" s="1"/>
    </row>
    <row r="1856" spans="1:60" ht="15" customHeight="1" x14ac:dyDescent="0.25">
      <c r="A1856" s="105">
        <f t="shared" si="1313"/>
        <v>45997</v>
      </c>
      <c r="B1856" s="106">
        <f t="shared" si="1300"/>
        <v>271.90214837974253</v>
      </c>
      <c r="C1856" s="2">
        <f t="shared" si="1314"/>
        <v>197.83538286000001</v>
      </c>
      <c r="D1856" s="2">
        <f t="shared" si="1315"/>
        <v>14.970599090000007</v>
      </c>
      <c r="E1856" s="106">
        <f t="shared" si="1301"/>
        <v>182.86478377</v>
      </c>
      <c r="F1856" s="21">
        <f t="shared" si="1316"/>
        <v>7245.38</v>
      </c>
      <c r="G1856" s="108">
        <f t="shared" si="1317"/>
        <v>7275.81</v>
      </c>
      <c r="H1856" s="109">
        <f t="shared" si="1329"/>
        <v>45956</v>
      </c>
      <c r="I1856" s="109">
        <f t="shared" si="1324"/>
        <v>45987</v>
      </c>
      <c r="J1856" s="110">
        <f t="shared" si="1302"/>
        <v>4.1999177406844002E-3</v>
      </c>
      <c r="K1856" s="117">
        <f t="shared" si="1325"/>
        <v>46016</v>
      </c>
      <c r="L1856" s="178">
        <f t="shared" si="1327"/>
        <v>30</v>
      </c>
      <c r="M1856" s="178">
        <f t="shared" si="1332"/>
        <v>11</v>
      </c>
      <c r="N1856" s="106">
        <f t="shared" si="1303"/>
        <v>1.0015379200000001</v>
      </c>
      <c r="O1856" s="111">
        <f t="shared" si="1331"/>
        <v>1.0041999100000001</v>
      </c>
      <c r="P1856" s="111">
        <f t="shared" si="1318"/>
        <v>1.3754133808560991</v>
      </c>
      <c r="Q1856" s="106">
        <f t="shared" si="1330"/>
        <v>1.3775286499999999</v>
      </c>
      <c r="R1856" s="106">
        <f t="shared" si="1319"/>
        <v>1.30894008</v>
      </c>
      <c r="S1856" s="106">
        <f t="shared" si="1304"/>
        <v>258.95466185999999</v>
      </c>
      <c r="T1856" s="106">
        <f t="shared" si="1305"/>
        <v>4.6250180805125289</v>
      </c>
      <c r="U1856" s="106">
        <f t="shared" si="1306"/>
        <v>69.036694949229997</v>
      </c>
      <c r="V1856" s="106">
        <f t="shared" si="1307"/>
        <v>271.49709588974252</v>
      </c>
      <c r="W1856" s="19">
        <f t="shared" si="1323"/>
        <v>0</v>
      </c>
      <c r="X1856" s="2">
        <f t="shared" si="1308"/>
        <v>0</v>
      </c>
      <c r="Y1856" s="4">
        <f t="shared" si="1309"/>
        <v>0</v>
      </c>
      <c r="Z1856" s="106">
        <f t="shared" si="1333"/>
        <v>0</v>
      </c>
      <c r="AA1856" s="114">
        <f t="shared" si="1320"/>
        <v>0.05</v>
      </c>
      <c r="AB1856" s="112">
        <f t="shared" si="1310"/>
        <v>11</v>
      </c>
      <c r="AC1856" s="178">
        <f t="shared" si="1326"/>
        <v>30</v>
      </c>
      <c r="AD1856" s="11">
        <f t="shared" si="1321"/>
        <v>1.001491922</v>
      </c>
      <c r="AE1856" s="106">
        <f t="shared" si="1334"/>
        <v>0.38634014999999999</v>
      </c>
      <c r="AF1856" s="106">
        <f t="shared" si="1311"/>
        <v>0.40505248999999999</v>
      </c>
      <c r="AG1856" s="106">
        <f t="shared" si="1312"/>
        <v>0</v>
      </c>
      <c r="AH1856" s="115" t="str">
        <f t="shared" si="1328"/>
        <v>A+J=</v>
      </c>
      <c r="AI1856" s="116">
        <f t="shared" si="1322"/>
        <v>46016</v>
      </c>
      <c r="AJ1856" s="10"/>
      <c r="AK1856" s="1"/>
      <c r="AL1856" s="10"/>
      <c r="AM1856" s="1"/>
      <c r="AN1856" s="1"/>
      <c r="AO1856" s="3"/>
      <c r="AP1856" s="3"/>
      <c r="AQ1856" s="4"/>
      <c r="AR1856" s="4"/>
      <c r="AS1856" s="4"/>
      <c r="AT1856" s="4"/>
      <c r="AU1856" s="4"/>
      <c r="AV1856" s="4"/>
      <c r="AW1856" s="1"/>
      <c r="AX1856" s="1"/>
      <c r="AY1856" s="1"/>
      <c r="AZ1856" s="1"/>
      <c r="BA1856" s="1"/>
      <c r="BB1856" s="1"/>
      <c r="BC1856" s="1"/>
      <c r="BD1856" s="1"/>
      <c r="BE1856" s="1"/>
      <c r="BG1856" s="1"/>
      <c r="BH1856" s="1"/>
    </row>
    <row r="1857" spans="1:194" ht="15" customHeight="1" x14ac:dyDescent="0.25">
      <c r="A1857" s="105">
        <f t="shared" si="1313"/>
        <v>45998</v>
      </c>
      <c r="B1857" s="106">
        <f t="shared" si="1300"/>
        <v>271.97425283602689</v>
      </c>
      <c r="C1857" s="2">
        <f t="shared" si="1314"/>
        <v>197.83538286000001</v>
      </c>
      <c r="D1857" s="2">
        <f t="shared" si="1315"/>
        <v>14.970599090000007</v>
      </c>
      <c r="E1857" s="106">
        <f t="shared" si="1301"/>
        <v>182.86478377</v>
      </c>
      <c r="F1857" s="21">
        <f t="shared" si="1316"/>
        <v>7245.38</v>
      </c>
      <c r="G1857" s="108">
        <f t="shared" si="1317"/>
        <v>7275.81</v>
      </c>
      <c r="H1857" s="109">
        <f t="shared" si="1329"/>
        <v>45956</v>
      </c>
      <c r="I1857" s="109">
        <f t="shared" si="1324"/>
        <v>45987</v>
      </c>
      <c r="J1857" s="110">
        <f t="shared" si="1302"/>
        <v>4.1999177406844002E-3</v>
      </c>
      <c r="K1857" s="117">
        <f t="shared" si="1325"/>
        <v>46016</v>
      </c>
      <c r="L1857" s="178">
        <f t="shared" si="1327"/>
        <v>30</v>
      </c>
      <c r="M1857" s="178">
        <f t="shared" si="1332"/>
        <v>12</v>
      </c>
      <c r="N1857" s="106">
        <f t="shared" si="1303"/>
        <v>1.0016778500000001</v>
      </c>
      <c r="O1857" s="111">
        <f t="shared" si="1331"/>
        <v>1.0041999100000001</v>
      </c>
      <c r="P1857" s="111">
        <f t="shared" si="1318"/>
        <v>1.3754133808560991</v>
      </c>
      <c r="Q1857" s="106">
        <f t="shared" si="1330"/>
        <v>1.37772111</v>
      </c>
      <c r="R1857" s="106">
        <f t="shared" si="1319"/>
        <v>1.30894008</v>
      </c>
      <c r="S1857" s="106">
        <f t="shared" si="1304"/>
        <v>258.95466185999999</v>
      </c>
      <c r="T1857" s="106">
        <f t="shared" si="1305"/>
        <v>4.6250180805125289</v>
      </c>
      <c r="U1857" s="106">
        <f t="shared" si="1306"/>
        <v>69.071889105514387</v>
      </c>
      <c r="V1857" s="106">
        <f t="shared" si="1307"/>
        <v>271.5322900460269</v>
      </c>
      <c r="W1857" s="19">
        <f t="shared" si="1323"/>
        <v>0</v>
      </c>
      <c r="X1857" s="2">
        <f t="shared" si="1308"/>
        <v>0</v>
      </c>
      <c r="Y1857" s="4">
        <f t="shared" si="1309"/>
        <v>0</v>
      </c>
      <c r="Z1857" s="106">
        <f t="shared" si="1333"/>
        <v>0</v>
      </c>
      <c r="AA1857" s="114">
        <f t="shared" si="1320"/>
        <v>0.05</v>
      </c>
      <c r="AB1857" s="112">
        <f t="shared" si="1310"/>
        <v>12</v>
      </c>
      <c r="AC1857" s="178">
        <f t="shared" si="1326"/>
        <v>30</v>
      </c>
      <c r="AD1857" s="11">
        <f t="shared" si="1321"/>
        <v>1.001627662</v>
      </c>
      <c r="AE1857" s="106">
        <f t="shared" si="1334"/>
        <v>0.42149066000000002</v>
      </c>
      <c r="AF1857" s="106">
        <f t="shared" si="1311"/>
        <v>0.44196278999999999</v>
      </c>
      <c r="AG1857" s="106">
        <f t="shared" si="1312"/>
        <v>0</v>
      </c>
      <c r="AH1857" s="115" t="str">
        <f t="shared" si="1328"/>
        <v>A+J=</v>
      </c>
      <c r="AI1857" s="116">
        <f t="shared" si="1322"/>
        <v>46016</v>
      </c>
      <c r="AJ1857" s="14"/>
      <c r="AK1857" s="18"/>
      <c r="AL1857" s="14"/>
      <c r="AM1857" s="18"/>
      <c r="AN1857" s="18"/>
      <c r="AO1857" s="29"/>
      <c r="AP1857" s="29"/>
      <c r="AQ1857" s="36"/>
      <c r="AR1857" s="36"/>
      <c r="AS1857" s="36"/>
      <c r="AT1857" s="36"/>
      <c r="AU1857" s="36"/>
      <c r="AV1857" s="36"/>
      <c r="AW1857" s="18"/>
      <c r="AX1857" s="18"/>
      <c r="AY1857" s="18"/>
      <c r="AZ1857" s="18"/>
      <c r="BA1857" s="18"/>
      <c r="BB1857" s="18"/>
      <c r="BC1857" s="18"/>
      <c r="BD1857" s="18"/>
      <c r="BE1857" s="18"/>
      <c r="BG1857" s="18"/>
      <c r="BH1857" s="18"/>
      <c r="BI1857" s="18"/>
      <c r="BJ1857" s="18"/>
      <c r="BK1857" s="18"/>
      <c r="BL1857" s="18"/>
      <c r="BM1857" s="18"/>
      <c r="BN1857" s="18"/>
      <c r="BO1857" s="18"/>
      <c r="BP1857" s="18"/>
      <c r="BQ1857" s="18"/>
      <c r="BR1857" s="18"/>
      <c r="BS1857" s="18"/>
      <c r="BT1857" s="18"/>
      <c r="BU1857" s="18"/>
      <c r="BV1857" s="18"/>
      <c r="BW1857" s="18"/>
      <c r="BX1857" s="18"/>
      <c r="BY1857" s="18"/>
      <c r="BZ1857" s="18"/>
      <c r="CA1857" s="18"/>
      <c r="CB1857" s="18"/>
      <c r="CC1857" s="18"/>
      <c r="CD1857" s="18"/>
      <c r="CE1857" s="18"/>
      <c r="CF1857" s="18"/>
      <c r="CG1857" s="18"/>
      <c r="CH1857" s="18"/>
      <c r="CI1857" s="18"/>
      <c r="CJ1857" s="18"/>
      <c r="CK1857" s="18"/>
      <c r="CL1857" s="18"/>
      <c r="CM1857" s="18"/>
      <c r="CN1857" s="18"/>
      <c r="CO1857" s="18"/>
      <c r="CP1857" s="18"/>
      <c r="CQ1857" s="18"/>
      <c r="CR1857" s="18"/>
      <c r="CS1857" s="18"/>
      <c r="CT1857" s="18"/>
      <c r="CU1857" s="18"/>
      <c r="CV1857" s="18"/>
      <c r="CW1857" s="18"/>
      <c r="CX1857" s="18"/>
      <c r="CY1857" s="18"/>
      <c r="CZ1857" s="18"/>
      <c r="DA1857" s="18"/>
      <c r="DB1857" s="18"/>
      <c r="DC1857" s="18"/>
      <c r="DD1857" s="18"/>
      <c r="DE1857" s="18"/>
      <c r="DF1857" s="18"/>
      <c r="DG1857" s="18"/>
      <c r="DH1857" s="18"/>
      <c r="DI1857" s="18"/>
      <c r="DJ1857" s="18"/>
      <c r="DK1857" s="18"/>
      <c r="DL1857" s="18"/>
      <c r="DM1857" s="18"/>
      <c r="DN1857" s="18"/>
      <c r="DO1857" s="18"/>
      <c r="DP1857" s="18"/>
      <c r="DQ1857" s="18"/>
      <c r="DR1857" s="18"/>
      <c r="DS1857" s="18"/>
      <c r="DT1857" s="18"/>
      <c r="DU1857" s="18"/>
      <c r="DV1857" s="18"/>
      <c r="DW1857" s="18"/>
      <c r="DX1857" s="18"/>
      <c r="DY1857" s="18"/>
      <c r="DZ1857" s="18"/>
      <c r="EA1857" s="18"/>
      <c r="EB1857" s="18"/>
      <c r="EC1857" s="18"/>
      <c r="ED1857" s="18"/>
      <c r="EE1857" s="18"/>
      <c r="EF1857" s="18"/>
      <c r="EG1857" s="18"/>
      <c r="EH1857" s="18"/>
      <c r="EI1857" s="18"/>
      <c r="EJ1857" s="18"/>
      <c r="EK1857" s="18"/>
      <c r="EL1857" s="18"/>
      <c r="EM1857" s="18"/>
      <c r="EN1857" s="18"/>
      <c r="EO1857" s="18"/>
      <c r="EP1857" s="18"/>
      <c r="EQ1857" s="18"/>
      <c r="ER1857" s="18"/>
      <c r="ES1857" s="18"/>
      <c r="ET1857" s="18"/>
      <c r="EU1857" s="18"/>
      <c r="EV1857" s="18"/>
      <c r="EW1857" s="18"/>
      <c r="EX1857" s="18"/>
      <c r="EY1857" s="18"/>
      <c r="EZ1857" s="18"/>
      <c r="FA1857" s="18"/>
      <c r="FB1857" s="18"/>
      <c r="FC1857" s="18"/>
      <c r="FD1857" s="18"/>
      <c r="FE1857" s="18"/>
      <c r="FF1857" s="18"/>
      <c r="FG1857" s="18"/>
      <c r="FH1857" s="18"/>
      <c r="FI1857" s="18"/>
      <c r="FJ1857" s="18"/>
      <c r="FK1857" s="18"/>
      <c r="FL1857" s="18"/>
      <c r="FM1857" s="18"/>
      <c r="FN1857" s="18"/>
      <c r="FO1857" s="18"/>
      <c r="FP1857" s="18"/>
      <c r="FQ1857" s="18"/>
      <c r="FR1857" s="18"/>
      <c r="FS1857" s="18"/>
      <c r="FT1857" s="18"/>
      <c r="FU1857" s="18"/>
      <c r="FV1857" s="18"/>
      <c r="FW1857" s="18"/>
      <c r="FX1857" s="18"/>
    </row>
    <row r="1858" spans="1:194" ht="15" customHeight="1" x14ac:dyDescent="0.25">
      <c r="A1858" s="105">
        <f t="shared" si="1313"/>
        <v>45999</v>
      </c>
      <c r="B1858" s="106">
        <f t="shared" si="1300"/>
        <v>272.04637722825481</v>
      </c>
      <c r="C1858" s="2">
        <f t="shared" si="1314"/>
        <v>197.83538286000001</v>
      </c>
      <c r="D1858" s="2">
        <f t="shared" si="1315"/>
        <v>14.970599090000007</v>
      </c>
      <c r="E1858" s="106">
        <f t="shared" si="1301"/>
        <v>182.86478377</v>
      </c>
      <c r="F1858" s="21">
        <f t="shared" si="1316"/>
        <v>7245.38</v>
      </c>
      <c r="G1858" s="108">
        <f t="shared" si="1317"/>
        <v>7275.81</v>
      </c>
      <c r="H1858" s="109">
        <f t="shared" si="1329"/>
        <v>45956</v>
      </c>
      <c r="I1858" s="109">
        <f t="shared" si="1324"/>
        <v>45987</v>
      </c>
      <c r="J1858" s="110">
        <f t="shared" si="1302"/>
        <v>4.1999177406844002E-3</v>
      </c>
      <c r="K1858" s="117">
        <f t="shared" si="1325"/>
        <v>46016</v>
      </c>
      <c r="L1858" s="178">
        <f t="shared" si="1327"/>
        <v>30</v>
      </c>
      <c r="M1858" s="178">
        <f t="shared" si="1332"/>
        <v>13</v>
      </c>
      <c r="N1858" s="106">
        <f t="shared" si="1303"/>
        <v>1.0018178</v>
      </c>
      <c r="O1858" s="111">
        <f t="shared" si="1331"/>
        <v>1.0041999100000001</v>
      </c>
      <c r="P1858" s="111">
        <f t="shared" si="1318"/>
        <v>1.3754133808560991</v>
      </c>
      <c r="Q1858" s="106">
        <f t="shared" si="1330"/>
        <v>1.3779136000000001</v>
      </c>
      <c r="R1858" s="106">
        <f t="shared" si="1319"/>
        <v>1.30894008</v>
      </c>
      <c r="S1858" s="106">
        <f t="shared" si="1304"/>
        <v>258.95466185999999</v>
      </c>
      <c r="T1858" s="106">
        <f t="shared" si="1305"/>
        <v>4.6250180805125289</v>
      </c>
      <c r="U1858" s="106">
        <f t="shared" si="1306"/>
        <v>69.107088747742281</v>
      </c>
      <c r="V1858" s="106">
        <f t="shared" si="1307"/>
        <v>271.5674896882548</v>
      </c>
      <c r="W1858" s="19">
        <f t="shared" si="1323"/>
        <v>0</v>
      </c>
      <c r="X1858" s="2">
        <f t="shared" si="1308"/>
        <v>0</v>
      </c>
      <c r="Y1858" s="4">
        <f t="shared" si="1309"/>
        <v>0</v>
      </c>
      <c r="Z1858" s="106">
        <f t="shared" si="1333"/>
        <v>0</v>
      </c>
      <c r="AA1858" s="114">
        <f t="shared" si="1320"/>
        <v>0.05</v>
      </c>
      <c r="AB1858" s="112">
        <f t="shared" si="1310"/>
        <v>13</v>
      </c>
      <c r="AC1858" s="178">
        <f t="shared" si="1326"/>
        <v>30</v>
      </c>
      <c r="AD1858" s="11">
        <f t="shared" si="1321"/>
        <v>1.0017634200000001</v>
      </c>
      <c r="AE1858" s="106">
        <f t="shared" si="1334"/>
        <v>0.45664581999999998</v>
      </c>
      <c r="AF1858" s="106">
        <f t="shared" si="1311"/>
        <v>0.47888754</v>
      </c>
      <c r="AG1858" s="106">
        <f t="shared" si="1312"/>
        <v>0</v>
      </c>
      <c r="AH1858" s="115" t="str">
        <f t="shared" si="1328"/>
        <v>A+J=</v>
      </c>
      <c r="AI1858" s="116">
        <f t="shared" si="1322"/>
        <v>46016</v>
      </c>
      <c r="AJ1858" s="10"/>
      <c r="AK1858" s="1"/>
      <c r="AL1858" s="10"/>
      <c r="AM1858" s="1"/>
      <c r="AN1858" s="1"/>
      <c r="AO1858" s="3"/>
      <c r="AP1858" s="3"/>
      <c r="AQ1858" s="4"/>
      <c r="AR1858" s="4"/>
      <c r="AS1858" s="4"/>
      <c r="AT1858" s="4"/>
      <c r="AU1858" s="4"/>
      <c r="AV1858" s="4"/>
      <c r="AW1858" s="1"/>
      <c r="AX1858" s="1"/>
      <c r="AY1858" s="1"/>
      <c r="AZ1858" s="1"/>
      <c r="BA1858" s="1"/>
      <c r="BB1858" s="1"/>
      <c r="BC1858" s="1"/>
      <c r="BD1858" s="1"/>
      <c r="BE1858" s="1"/>
      <c r="BG1858" s="1"/>
      <c r="BH1858" s="1"/>
    </row>
    <row r="1859" spans="1:194" ht="15" customHeight="1" x14ac:dyDescent="0.25">
      <c r="A1859" s="105">
        <f t="shared" si="1313"/>
        <v>46000</v>
      </c>
      <c r="B1859" s="106">
        <f t="shared" si="1300"/>
        <v>272.11852156642618</v>
      </c>
      <c r="C1859" s="2">
        <f t="shared" si="1314"/>
        <v>197.83538286000001</v>
      </c>
      <c r="D1859" s="2">
        <f t="shared" si="1315"/>
        <v>14.970599090000007</v>
      </c>
      <c r="E1859" s="106">
        <f t="shared" si="1301"/>
        <v>182.86478377</v>
      </c>
      <c r="F1859" s="21">
        <f t="shared" si="1316"/>
        <v>7245.38</v>
      </c>
      <c r="G1859" s="108">
        <f t="shared" si="1317"/>
        <v>7275.81</v>
      </c>
      <c r="H1859" s="109">
        <f t="shared" si="1329"/>
        <v>45956</v>
      </c>
      <c r="I1859" s="109">
        <f t="shared" si="1324"/>
        <v>45987</v>
      </c>
      <c r="J1859" s="110">
        <f t="shared" si="1302"/>
        <v>4.1999177406844002E-3</v>
      </c>
      <c r="K1859" s="117">
        <f t="shared" si="1325"/>
        <v>46016</v>
      </c>
      <c r="L1859" s="178">
        <f t="shared" si="1327"/>
        <v>30</v>
      </c>
      <c r="M1859" s="178">
        <f t="shared" si="1332"/>
        <v>14</v>
      </c>
      <c r="N1859" s="106">
        <f t="shared" si="1303"/>
        <v>1.00195777</v>
      </c>
      <c r="O1859" s="111">
        <f t="shared" si="1331"/>
        <v>1.0041999100000001</v>
      </c>
      <c r="P1859" s="111">
        <f t="shared" si="1318"/>
        <v>1.3754133808560991</v>
      </c>
      <c r="Q1859" s="106">
        <f t="shared" si="1330"/>
        <v>1.37810612</v>
      </c>
      <c r="R1859" s="106">
        <f t="shared" si="1319"/>
        <v>1.30894008</v>
      </c>
      <c r="S1859" s="106">
        <f t="shared" si="1304"/>
        <v>258.95466185999999</v>
      </c>
      <c r="T1859" s="106">
        <f t="shared" si="1305"/>
        <v>4.6250180805125289</v>
      </c>
      <c r="U1859" s="106">
        <f t="shared" si="1306"/>
        <v>69.142293875913666</v>
      </c>
      <c r="V1859" s="106">
        <f t="shared" si="1307"/>
        <v>271.60269481642621</v>
      </c>
      <c r="W1859" s="19">
        <f t="shared" si="1323"/>
        <v>0</v>
      </c>
      <c r="X1859" s="2">
        <f t="shared" si="1308"/>
        <v>0</v>
      </c>
      <c r="Y1859" s="4">
        <f t="shared" si="1309"/>
        <v>0</v>
      </c>
      <c r="Z1859" s="106">
        <f t="shared" si="1333"/>
        <v>0</v>
      </c>
      <c r="AA1859" s="114">
        <f t="shared" si="1320"/>
        <v>0.05</v>
      </c>
      <c r="AB1859" s="112">
        <f t="shared" si="1310"/>
        <v>14</v>
      </c>
      <c r="AC1859" s="178">
        <f t="shared" si="1326"/>
        <v>30</v>
      </c>
      <c r="AD1859" s="11">
        <f t="shared" si="1321"/>
        <v>1.0018991960000001</v>
      </c>
      <c r="AE1859" s="106">
        <f t="shared" si="1334"/>
        <v>0.49180564999999998</v>
      </c>
      <c r="AF1859" s="106">
        <f t="shared" si="1311"/>
        <v>0.51582675</v>
      </c>
      <c r="AG1859" s="106">
        <f t="shared" si="1312"/>
        <v>0</v>
      </c>
      <c r="AH1859" s="115" t="str">
        <f t="shared" si="1328"/>
        <v>A+J=</v>
      </c>
      <c r="AI1859" s="116">
        <f t="shared" si="1322"/>
        <v>46016</v>
      </c>
      <c r="AJ1859" s="10"/>
      <c r="AK1859" s="1"/>
      <c r="AL1859" s="10"/>
      <c r="AM1859" s="1"/>
      <c r="AN1859" s="1"/>
      <c r="AO1859" s="3"/>
      <c r="AP1859" s="3"/>
      <c r="AQ1859" s="4"/>
      <c r="AR1859" s="4"/>
      <c r="AS1859" s="4"/>
      <c r="AT1859" s="4"/>
      <c r="AU1859" s="4"/>
      <c r="AV1859" s="4"/>
      <c r="AW1859" s="1"/>
      <c r="AX1859" s="1"/>
      <c r="AY1859" s="1"/>
      <c r="AZ1859" s="1"/>
      <c r="BA1859" s="1"/>
      <c r="BB1859" s="1"/>
      <c r="BC1859" s="1"/>
      <c r="BD1859" s="1"/>
      <c r="BE1859" s="1"/>
      <c r="BG1859" s="1"/>
      <c r="BH1859" s="1"/>
    </row>
    <row r="1860" spans="1:194" ht="15" customHeight="1" x14ac:dyDescent="0.25">
      <c r="A1860" s="105">
        <f t="shared" si="1313"/>
        <v>46001</v>
      </c>
      <c r="B1860" s="106">
        <f t="shared" si="1300"/>
        <v>272.19068245324547</v>
      </c>
      <c r="C1860" s="2">
        <f t="shared" si="1314"/>
        <v>197.83538286000001</v>
      </c>
      <c r="D1860" s="2">
        <f t="shared" si="1315"/>
        <v>14.970599090000007</v>
      </c>
      <c r="E1860" s="106">
        <f t="shared" si="1301"/>
        <v>182.86478377</v>
      </c>
      <c r="F1860" s="21">
        <f t="shared" si="1316"/>
        <v>7245.38</v>
      </c>
      <c r="G1860" s="108">
        <f t="shared" si="1317"/>
        <v>7275.81</v>
      </c>
      <c r="H1860" s="109">
        <f t="shared" si="1329"/>
        <v>45956</v>
      </c>
      <c r="I1860" s="109">
        <f t="shared" si="1324"/>
        <v>45987</v>
      </c>
      <c r="J1860" s="110">
        <f t="shared" si="1302"/>
        <v>4.1999177406844002E-3</v>
      </c>
      <c r="K1860" s="117">
        <f t="shared" si="1325"/>
        <v>46016</v>
      </c>
      <c r="L1860" s="178">
        <f t="shared" si="1327"/>
        <v>30</v>
      </c>
      <c r="M1860" s="178">
        <f t="shared" si="1332"/>
        <v>15</v>
      </c>
      <c r="N1860" s="106">
        <f t="shared" si="1303"/>
        <v>1.0020977499999999</v>
      </c>
      <c r="O1860" s="111">
        <f t="shared" si="1331"/>
        <v>1.0041999100000001</v>
      </c>
      <c r="P1860" s="111">
        <f t="shared" si="1318"/>
        <v>1.3754133808560991</v>
      </c>
      <c r="Q1860" s="106">
        <f t="shared" si="1330"/>
        <v>1.3782986500000001</v>
      </c>
      <c r="R1860" s="106">
        <f t="shared" si="1319"/>
        <v>1.30894008</v>
      </c>
      <c r="S1860" s="106">
        <f t="shared" si="1304"/>
        <v>258.95466185999999</v>
      </c>
      <c r="T1860" s="106">
        <f t="shared" si="1305"/>
        <v>4.6250180805125289</v>
      </c>
      <c r="U1860" s="106">
        <f t="shared" si="1306"/>
        <v>69.177500832732918</v>
      </c>
      <c r="V1860" s="106">
        <f t="shared" si="1307"/>
        <v>271.63790177324546</v>
      </c>
      <c r="W1860" s="19">
        <f t="shared" si="1323"/>
        <v>0</v>
      </c>
      <c r="X1860" s="2">
        <f t="shared" si="1308"/>
        <v>0</v>
      </c>
      <c r="Y1860" s="4">
        <f t="shared" si="1309"/>
        <v>0</v>
      </c>
      <c r="Z1860" s="106">
        <f t="shared" si="1333"/>
        <v>0</v>
      </c>
      <c r="AA1860" s="114">
        <f t="shared" si="1320"/>
        <v>0.05</v>
      </c>
      <c r="AB1860" s="112">
        <f t="shared" si="1310"/>
        <v>15</v>
      </c>
      <c r="AC1860" s="178">
        <f t="shared" si="1326"/>
        <v>30</v>
      </c>
      <c r="AD1860" s="11">
        <f t="shared" si="1321"/>
        <v>1.0020349909999999</v>
      </c>
      <c r="AE1860" s="106">
        <f t="shared" si="1334"/>
        <v>0.52697039999999995</v>
      </c>
      <c r="AF1860" s="106">
        <f t="shared" si="1311"/>
        <v>0.55278068000000002</v>
      </c>
      <c r="AG1860" s="106">
        <f t="shared" si="1312"/>
        <v>0</v>
      </c>
      <c r="AH1860" s="115" t="str">
        <f t="shared" si="1328"/>
        <v>A+J=</v>
      </c>
      <c r="AI1860" s="116">
        <f t="shared" si="1322"/>
        <v>46016</v>
      </c>
      <c r="AJ1860" s="22"/>
      <c r="AK1860" s="23"/>
      <c r="AL1860" s="22"/>
      <c r="AM1860" s="23"/>
      <c r="AN1860" s="23"/>
      <c r="AO1860" s="35"/>
      <c r="AP1860" s="35"/>
      <c r="AQ1860" s="38"/>
      <c r="AR1860" s="38"/>
      <c r="AS1860" s="38"/>
      <c r="AT1860" s="38"/>
      <c r="AU1860" s="38"/>
      <c r="AV1860" s="38"/>
      <c r="AW1860" s="23"/>
      <c r="AX1860" s="23"/>
      <c r="AY1860" s="23"/>
      <c r="AZ1860" s="23"/>
      <c r="BA1860" s="23"/>
      <c r="BB1860" s="23"/>
      <c r="BC1860" s="23"/>
      <c r="BD1860" s="23"/>
      <c r="BE1860" s="23"/>
      <c r="BG1860" s="23"/>
      <c r="BH1860" s="23"/>
      <c r="BI1860" s="23"/>
      <c r="BJ1860" s="23"/>
      <c r="BK1860" s="23"/>
      <c r="BL1860" s="23"/>
      <c r="BM1860" s="23"/>
      <c r="BN1860" s="23"/>
      <c r="BO1860" s="23"/>
      <c r="BP1860" s="23"/>
      <c r="BQ1860" s="23"/>
      <c r="BR1860" s="23"/>
      <c r="BS1860" s="23"/>
      <c r="BT1860" s="23"/>
      <c r="BU1860" s="23"/>
      <c r="BV1860" s="23"/>
      <c r="BW1860" s="23"/>
      <c r="BX1860" s="23"/>
      <c r="BY1860" s="23"/>
      <c r="BZ1860" s="23"/>
      <c r="CA1860" s="23"/>
      <c r="CB1860" s="23"/>
      <c r="CC1860" s="23"/>
      <c r="CD1860" s="23"/>
      <c r="CE1860" s="23"/>
      <c r="CF1860" s="23"/>
      <c r="CG1860" s="23"/>
      <c r="CH1860" s="23"/>
      <c r="CI1860" s="23"/>
      <c r="CJ1860" s="23"/>
      <c r="CK1860" s="23"/>
      <c r="CL1860" s="23"/>
      <c r="CM1860" s="23"/>
      <c r="CN1860" s="23"/>
      <c r="CO1860" s="23"/>
      <c r="CP1860" s="23"/>
      <c r="CQ1860" s="23"/>
      <c r="CR1860" s="23"/>
      <c r="CS1860" s="23"/>
      <c r="CT1860" s="23"/>
      <c r="CU1860" s="23"/>
      <c r="CV1860" s="23"/>
      <c r="CW1860" s="23"/>
      <c r="CX1860" s="23"/>
      <c r="CY1860" s="23"/>
      <c r="CZ1860" s="23"/>
      <c r="DA1860" s="23"/>
      <c r="DB1860" s="23"/>
      <c r="DC1860" s="23"/>
      <c r="DD1860" s="23"/>
      <c r="DE1860" s="23"/>
      <c r="DF1860" s="23"/>
      <c r="DG1860" s="23"/>
      <c r="DH1860" s="23"/>
      <c r="DI1860" s="23"/>
      <c r="DJ1860" s="23"/>
      <c r="DK1860" s="23"/>
      <c r="DL1860" s="23"/>
      <c r="DM1860" s="23"/>
      <c r="DN1860" s="23"/>
      <c r="DO1860" s="23"/>
      <c r="DP1860" s="23"/>
      <c r="DQ1860" s="23"/>
      <c r="DR1860" s="23"/>
      <c r="DS1860" s="23"/>
      <c r="DT1860" s="23"/>
      <c r="DU1860" s="23"/>
      <c r="DV1860" s="23"/>
      <c r="DW1860" s="23"/>
      <c r="DX1860" s="23"/>
      <c r="DY1860" s="23"/>
      <c r="DZ1860" s="23"/>
      <c r="EA1860" s="23"/>
      <c r="EB1860" s="23"/>
      <c r="EC1860" s="23"/>
      <c r="ED1860" s="23"/>
      <c r="EE1860" s="23"/>
      <c r="EF1860" s="23"/>
      <c r="EG1860" s="23"/>
      <c r="EH1860" s="23"/>
      <c r="EI1860" s="23"/>
      <c r="EJ1860" s="23"/>
      <c r="EK1860" s="23"/>
      <c r="EL1860" s="23"/>
      <c r="EM1860" s="23"/>
      <c r="EN1860" s="23"/>
      <c r="EO1860" s="23"/>
      <c r="EP1860" s="23"/>
      <c r="EQ1860" s="23"/>
      <c r="ER1860" s="23"/>
      <c r="ES1860" s="23"/>
      <c r="ET1860" s="23"/>
      <c r="EU1860" s="23"/>
      <c r="EV1860" s="23"/>
      <c r="EW1860" s="23"/>
      <c r="EX1860" s="23"/>
      <c r="EY1860" s="23"/>
      <c r="EZ1860" s="23"/>
      <c r="FA1860" s="23"/>
      <c r="FB1860" s="23"/>
      <c r="FC1860" s="23"/>
      <c r="FD1860" s="23"/>
      <c r="FE1860" s="23"/>
      <c r="FF1860" s="23"/>
      <c r="FG1860" s="23"/>
      <c r="FH1860" s="23"/>
      <c r="FI1860" s="23"/>
      <c r="FJ1860" s="23"/>
      <c r="FK1860" s="23"/>
      <c r="FL1860" s="23"/>
      <c r="FM1860" s="23"/>
      <c r="FN1860" s="23"/>
      <c r="FO1860" s="23"/>
      <c r="FP1860" s="23"/>
      <c r="FQ1860" s="23"/>
      <c r="FR1860" s="23"/>
      <c r="FS1860" s="23"/>
      <c r="FT1860" s="23"/>
      <c r="FU1860" s="23"/>
      <c r="FV1860" s="23"/>
      <c r="FW1860" s="23"/>
      <c r="FX1860" s="23"/>
      <c r="FY1860" s="23"/>
      <c r="FZ1860" s="23"/>
      <c r="GA1860" s="23"/>
      <c r="GB1860" s="23"/>
      <c r="GC1860" s="23"/>
      <c r="GD1860" s="23"/>
      <c r="GE1860" s="23"/>
      <c r="GF1860" s="23"/>
      <c r="GG1860" s="23"/>
      <c r="GH1860" s="23"/>
      <c r="GI1860" s="23"/>
      <c r="GJ1860" s="23"/>
      <c r="GK1860" s="23"/>
      <c r="GL1860" s="23"/>
    </row>
    <row r="1861" spans="1:194" ht="15" customHeight="1" x14ac:dyDescent="0.25">
      <c r="A1861" s="105">
        <f t="shared" si="1313"/>
        <v>46002</v>
      </c>
      <c r="B1861" s="106">
        <f t="shared" si="1300"/>
        <v>272.26286539465599</v>
      </c>
      <c r="C1861" s="2">
        <f t="shared" si="1314"/>
        <v>197.83538286000001</v>
      </c>
      <c r="D1861" s="2">
        <f t="shared" si="1315"/>
        <v>14.970599090000007</v>
      </c>
      <c r="E1861" s="106">
        <f t="shared" si="1301"/>
        <v>182.86478377</v>
      </c>
      <c r="F1861" s="21">
        <f t="shared" si="1316"/>
        <v>7245.38</v>
      </c>
      <c r="G1861" s="108">
        <f t="shared" si="1317"/>
        <v>7275.81</v>
      </c>
      <c r="H1861" s="109">
        <f t="shared" si="1329"/>
        <v>45956</v>
      </c>
      <c r="I1861" s="109">
        <f t="shared" si="1324"/>
        <v>45987</v>
      </c>
      <c r="J1861" s="110">
        <f t="shared" si="1302"/>
        <v>4.1999177406844002E-3</v>
      </c>
      <c r="K1861" s="117">
        <f t="shared" si="1325"/>
        <v>46016</v>
      </c>
      <c r="L1861" s="178">
        <f t="shared" si="1327"/>
        <v>30</v>
      </c>
      <c r="M1861" s="178">
        <f t="shared" si="1332"/>
        <v>16</v>
      </c>
      <c r="N1861" s="106">
        <f t="shared" si="1303"/>
        <v>1.0022377600000001</v>
      </c>
      <c r="O1861" s="111">
        <f t="shared" si="1331"/>
        <v>1.0041999100000001</v>
      </c>
      <c r="P1861" s="111">
        <f t="shared" si="1318"/>
        <v>1.3754133808560991</v>
      </c>
      <c r="Q1861" s="106">
        <f t="shared" si="1330"/>
        <v>1.3784912199999999</v>
      </c>
      <c r="R1861" s="106">
        <f t="shared" si="1319"/>
        <v>1.30894008</v>
      </c>
      <c r="S1861" s="106">
        <f t="shared" si="1304"/>
        <v>258.95466185999999</v>
      </c>
      <c r="T1861" s="106">
        <f t="shared" si="1305"/>
        <v>4.6250180805125289</v>
      </c>
      <c r="U1861" s="106">
        <f t="shared" si="1306"/>
        <v>69.212715104143484</v>
      </c>
      <c r="V1861" s="106">
        <f t="shared" si="1307"/>
        <v>271.67311604465601</v>
      </c>
      <c r="W1861" s="19">
        <f t="shared" si="1323"/>
        <v>0</v>
      </c>
      <c r="X1861" s="2">
        <f t="shared" si="1308"/>
        <v>0</v>
      </c>
      <c r="Y1861" s="4">
        <f t="shared" si="1309"/>
        <v>0</v>
      </c>
      <c r="Z1861" s="106">
        <f t="shared" si="1333"/>
        <v>0</v>
      </c>
      <c r="AA1861" s="114">
        <f t="shared" si="1320"/>
        <v>0.05</v>
      </c>
      <c r="AB1861" s="112">
        <f t="shared" si="1310"/>
        <v>16</v>
      </c>
      <c r="AC1861" s="178">
        <f t="shared" si="1326"/>
        <v>30</v>
      </c>
      <c r="AD1861" s="11">
        <f t="shared" si="1321"/>
        <v>1.002170805</v>
      </c>
      <c r="AE1861" s="106">
        <f t="shared" si="1334"/>
        <v>0.56214006999999999</v>
      </c>
      <c r="AF1861" s="106">
        <f t="shared" si="1311"/>
        <v>0.58974934999999995</v>
      </c>
      <c r="AG1861" s="106">
        <f t="shared" si="1312"/>
        <v>0</v>
      </c>
      <c r="AH1861" s="115" t="str">
        <f t="shared" si="1328"/>
        <v>A+J=</v>
      </c>
      <c r="AI1861" s="116">
        <f t="shared" si="1322"/>
        <v>46016</v>
      </c>
      <c r="AJ1861" s="10"/>
      <c r="AK1861" s="1"/>
      <c r="AL1861" s="10"/>
      <c r="AM1861" s="1"/>
      <c r="AN1861" s="1"/>
      <c r="AO1861" s="3"/>
      <c r="AP1861" s="3"/>
      <c r="AQ1861" s="4"/>
      <c r="AR1861" s="4"/>
      <c r="AS1861" s="4"/>
      <c r="AT1861" s="4"/>
      <c r="AU1861" s="4"/>
      <c r="AV1861" s="4"/>
      <c r="AW1861" s="1"/>
      <c r="AX1861" s="1"/>
      <c r="AY1861" s="1"/>
      <c r="AZ1861" s="1"/>
      <c r="BA1861" s="1"/>
      <c r="BB1861" s="1"/>
      <c r="BC1861" s="1"/>
      <c r="BD1861" s="1"/>
      <c r="BE1861" s="1"/>
      <c r="BG1861" s="1"/>
      <c r="BH1861" s="1"/>
    </row>
    <row r="1862" spans="1:194" ht="15" customHeight="1" x14ac:dyDescent="0.25">
      <c r="A1862" s="105">
        <f t="shared" si="1313"/>
        <v>46003</v>
      </c>
      <c r="B1862" s="106">
        <f t="shared" si="1300"/>
        <v>272.33506802201015</v>
      </c>
      <c r="C1862" s="2">
        <f t="shared" si="1314"/>
        <v>197.83538286000001</v>
      </c>
      <c r="D1862" s="2">
        <f t="shared" si="1315"/>
        <v>14.970599090000007</v>
      </c>
      <c r="E1862" s="106">
        <f t="shared" si="1301"/>
        <v>182.86478377</v>
      </c>
      <c r="F1862" s="21">
        <f t="shared" si="1316"/>
        <v>7245.38</v>
      </c>
      <c r="G1862" s="108">
        <f t="shared" si="1317"/>
        <v>7275.81</v>
      </c>
      <c r="H1862" s="109">
        <f t="shared" si="1329"/>
        <v>45956</v>
      </c>
      <c r="I1862" s="109">
        <f t="shared" si="1324"/>
        <v>45987</v>
      </c>
      <c r="J1862" s="110">
        <f t="shared" si="1302"/>
        <v>4.1999177406844002E-3</v>
      </c>
      <c r="K1862" s="117">
        <f t="shared" si="1325"/>
        <v>46016</v>
      </c>
      <c r="L1862" s="178">
        <f t="shared" si="1327"/>
        <v>30</v>
      </c>
      <c r="M1862" s="178">
        <f t="shared" si="1332"/>
        <v>17</v>
      </c>
      <c r="N1862" s="106">
        <f t="shared" si="1303"/>
        <v>1.0023777899999999</v>
      </c>
      <c r="O1862" s="111">
        <f t="shared" si="1331"/>
        <v>1.0041999100000001</v>
      </c>
      <c r="P1862" s="111">
        <f t="shared" si="1318"/>
        <v>1.3754133808560991</v>
      </c>
      <c r="Q1862" s="106">
        <f t="shared" si="1330"/>
        <v>1.37868382</v>
      </c>
      <c r="R1862" s="106">
        <f t="shared" si="1319"/>
        <v>1.30894008</v>
      </c>
      <c r="S1862" s="106">
        <f t="shared" si="1304"/>
        <v>258.95466185999999</v>
      </c>
      <c r="T1862" s="106">
        <f t="shared" si="1305"/>
        <v>4.6250180805125289</v>
      </c>
      <c r="U1862" s="106">
        <f t="shared" si="1306"/>
        <v>69.247934861497598</v>
      </c>
      <c r="V1862" s="106">
        <f t="shared" si="1307"/>
        <v>271.70833580201014</v>
      </c>
      <c r="W1862" s="19">
        <f t="shared" si="1323"/>
        <v>0</v>
      </c>
      <c r="X1862" s="2">
        <f t="shared" si="1308"/>
        <v>0</v>
      </c>
      <c r="Y1862" s="4">
        <f t="shared" si="1309"/>
        <v>0</v>
      </c>
      <c r="Z1862" s="106">
        <f t="shared" si="1333"/>
        <v>0</v>
      </c>
      <c r="AA1862" s="114">
        <f t="shared" si="1320"/>
        <v>0.05</v>
      </c>
      <c r="AB1862" s="112">
        <f t="shared" si="1310"/>
        <v>17</v>
      </c>
      <c r="AC1862" s="178">
        <f t="shared" si="1326"/>
        <v>30</v>
      </c>
      <c r="AD1862" s="11">
        <f t="shared" si="1321"/>
        <v>1.0023066359999999</v>
      </c>
      <c r="AE1862" s="106">
        <f t="shared" si="1334"/>
        <v>0.59731414000000005</v>
      </c>
      <c r="AF1862" s="106">
        <f t="shared" si="1311"/>
        <v>0.62673221999999995</v>
      </c>
      <c r="AG1862" s="106">
        <f t="shared" si="1312"/>
        <v>0</v>
      </c>
      <c r="AH1862" s="115" t="str">
        <f t="shared" si="1328"/>
        <v>A+J=</v>
      </c>
      <c r="AI1862" s="116">
        <f t="shared" si="1322"/>
        <v>46016</v>
      </c>
      <c r="AJ1862" s="10"/>
      <c r="AK1862" s="1"/>
      <c r="AL1862" s="10"/>
      <c r="AM1862" s="1"/>
      <c r="AN1862" s="1"/>
      <c r="AO1862" s="3"/>
      <c r="AP1862" s="3"/>
      <c r="AQ1862" s="4"/>
      <c r="AR1862" s="4"/>
      <c r="AS1862" s="4"/>
      <c r="AT1862" s="4"/>
      <c r="AU1862" s="4"/>
      <c r="AV1862" s="4"/>
      <c r="AW1862" s="1"/>
      <c r="AX1862" s="1"/>
      <c r="AY1862" s="1"/>
      <c r="AZ1862" s="1"/>
      <c r="BA1862" s="1"/>
      <c r="BB1862" s="1"/>
      <c r="BC1862" s="1"/>
      <c r="BD1862" s="1"/>
      <c r="BE1862" s="1"/>
      <c r="BG1862" s="1"/>
      <c r="BH1862" s="1"/>
    </row>
    <row r="1863" spans="1:194" ht="15" customHeight="1" x14ac:dyDescent="0.25">
      <c r="A1863" s="105">
        <f t="shared" si="1313"/>
        <v>46004</v>
      </c>
      <c r="B1863" s="106">
        <f t="shared" si="1300"/>
        <v>272.40728721801207</v>
      </c>
      <c r="C1863" s="2">
        <f t="shared" si="1314"/>
        <v>197.83538286000001</v>
      </c>
      <c r="D1863" s="2">
        <f t="shared" si="1315"/>
        <v>14.970599090000007</v>
      </c>
      <c r="E1863" s="106">
        <f t="shared" si="1301"/>
        <v>182.86478377</v>
      </c>
      <c r="F1863" s="21">
        <f t="shared" si="1316"/>
        <v>7245.38</v>
      </c>
      <c r="G1863" s="108">
        <f t="shared" si="1317"/>
        <v>7275.81</v>
      </c>
      <c r="H1863" s="109">
        <f t="shared" si="1329"/>
        <v>45956</v>
      </c>
      <c r="I1863" s="109">
        <f t="shared" si="1324"/>
        <v>45987</v>
      </c>
      <c r="J1863" s="110">
        <f t="shared" si="1302"/>
        <v>4.1999177406844002E-3</v>
      </c>
      <c r="K1863" s="117">
        <f t="shared" si="1325"/>
        <v>46016</v>
      </c>
      <c r="L1863" s="178">
        <f t="shared" si="1327"/>
        <v>30</v>
      </c>
      <c r="M1863" s="178">
        <f t="shared" si="1332"/>
        <v>18</v>
      </c>
      <c r="N1863" s="106">
        <f t="shared" si="1303"/>
        <v>1.0025178299999999</v>
      </c>
      <c r="O1863" s="111">
        <f t="shared" si="1331"/>
        <v>1.0041999100000001</v>
      </c>
      <c r="P1863" s="111">
        <f t="shared" si="1318"/>
        <v>1.3754133808560991</v>
      </c>
      <c r="Q1863" s="106">
        <f t="shared" si="1330"/>
        <v>1.37887643</v>
      </c>
      <c r="R1863" s="106">
        <f t="shared" si="1319"/>
        <v>1.30894008</v>
      </c>
      <c r="S1863" s="106">
        <f t="shared" si="1304"/>
        <v>258.95466185999999</v>
      </c>
      <c r="T1863" s="106">
        <f t="shared" si="1305"/>
        <v>4.6250180805125289</v>
      </c>
      <c r="U1863" s="106">
        <f t="shared" si="1306"/>
        <v>69.28315644749955</v>
      </c>
      <c r="V1863" s="106">
        <f t="shared" si="1307"/>
        <v>271.74355738801205</v>
      </c>
      <c r="W1863" s="19">
        <f t="shared" si="1323"/>
        <v>0</v>
      </c>
      <c r="X1863" s="2">
        <f t="shared" si="1308"/>
        <v>0</v>
      </c>
      <c r="Y1863" s="4">
        <f t="shared" si="1309"/>
        <v>0</v>
      </c>
      <c r="Z1863" s="106">
        <f t="shared" si="1333"/>
        <v>0</v>
      </c>
      <c r="AA1863" s="114">
        <f t="shared" si="1320"/>
        <v>0.05</v>
      </c>
      <c r="AB1863" s="112">
        <f t="shared" si="1310"/>
        <v>18</v>
      </c>
      <c r="AC1863" s="178">
        <f t="shared" si="1326"/>
        <v>30</v>
      </c>
      <c r="AD1863" s="11">
        <f t="shared" si="1321"/>
        <v>1.0024424860000001</v>
      </c>
      <c r="AE1863" s="106">
        <f t="shared" si="1334"/>
        <v>0.63249312999999996</v>
      </c>
      <c r="AF1863" s="106">
        <f t="shared" si="1311"/>
        <v>0.66372982999999997</v>
      </c>
      <c r="AG1863" s="106">
        <f t="shared" si="1312"/>
        <v>0</v>
      </c>
      <c r="AH1863" s="115" t="str">
        <f t="shared" si="1328"/>
        <v>A+J=</v>
      </c>
      <c r="AI1863" s="116">
        <f t="shared" si="1322"/>
        <v>46016</v>
      </c>
      <c r="AJ1863" s="10"/>
      <c r="AK1863" s="1"/>
      <c r="AL1863" s="10"/>
      <c r="AM1863" s="1"/>
      <c r="AN1863" s="1"/>
      <c r="AO1863" s="3"/>
      <c r="AP1863" s="3"/>
      <c r="AQ1863" s="4"/>
      <c r="AR1863" s="4"/>
      <c r="AS1863" s="4"/>
      <c r="AT1863" s="4"/>
      <c r="AU1863" s="4"/>
      <c r="AV1863" s="4"/>
      <c r="AW1863" s="1"/>
      <c r="AX1863" s="1"/>
      <c r="AY1863" s="1"/>
      <c r="AZ1863" s="1"/>
      <c r="BA1863" s="1"/>
      <c r="BB1863" s="1"/>
      <c r="BC1863" s="1"/>
      <c r="BD1863" s="1"/>
      <c r="BE1863" s="1"/>
      <c r="BG1863" s="1"/>
      <c r="BH1863" s="1"/>
    </row>
    <row r="1864" spans="1:194" ht="15" customHeight="1" x14ac:dyDescent="0.25">
      <c r="A1864" s="105">
        <f t="shared" si="1313"/>
        <v>46005</v>
      </c>
      <c r="B1864" s="106">
        <f t="shared" si="1300"/>
        <v>272.47953030725324</v>
      </c>
      <c r="C1864" s="2">
        <f t="shared" si="1314"/>
        <v>197.83538286000001</v>
      </c>
      <c r="D1864" s="2">
        <f t="shared" si="1315"/>
        <v>14.970599090000007</v>
      </c>
      <c r="E1864" s="106">
        <f t="shared" si="1301"/>
        <v>182.86478377</v>
      </c>
      <c r="F1864" s="21">
        <f t="shared" si="1316"/>
        <v>7245.38</v>
      </c>
      <c r="G1864" s="108">
        <f t="shared" si="1317"/>
        <v>7275.81</v>
      </c>
      <c r="H1864" s="109">
        <f t="shared" si="1329"/>
        <v>45956</v>
      </c>
      <c r="I1864" s="109">
        <f t="shared" si="1324"/>
        <v>45987</v>
      </c>
      <c r="J1864" s="110">
        <f t="shared" si="1302"/>
        <v>4.1999177406844002E-3</v>
      </c>
      <c r="K1864" s="117">
        <f t="shared" si="1325"/>
        <v>46016</v>
      </c>
      <c r="L1864" s="178">
        <f t="shared" si="1327"/>
        <v>30</v>
      </c>
      <c r="M1864" s="178">
        <f t="shared" si="1332"/>
        <v>19</v>
      </c>
      <c r="N1864" s="106">
        <f t="shared" si="1303"/>
        <v>1.0026579</v>
      </c>
      <c r="O1864" s="111">
        <f t="shared" si="1331"/>
        <v>1.0041999100000001</v>
      </c>
      <c r="P1864" s="111">
        <f t="shared" si="1318"/>
        <v>1.3754133808560991</v>
      </c>
      <c r="Q1864" s="106">
        <f t="shared" si="1330"/>
        <v>1.37906909</v>
      </c>
      <c r="R1864" s="106">
        <f t="shared" si="1319"/>
        <v>1.30894008</v>
      </c>
      <c r="S1864" s="106">
        <f t="shared" si="1304"/>
        <v>258.95466185999999</v>
      </c>
      <c r="T1864" s="106">
        <f t="shared" si="1305"/>
        <v>4.6250180805125289</v>
      </c>
      <c r="U1864" s="106">
        <f t="shared" si="1306"/>
        <v>69.318387176740671</v>
      </c>
      <c r="V1864" s="106">
        <f t="shared" si="1307"/>
        <v>271.77878811725321</v>
      </c>
      <c r="W1864" s="19">
        <f t="shared" si="1323"/>
        <v>0</v>
      </c>
      <c r="X1864" s="2">
        <f t="shared" si="1308"/>
        <v>0</v>
      </c>
      <c r="Y1864" s="4">
        <f t="shared" si="1309"/>
        <v>0</v>
      </c>
      <c r="Z1864" s="106">
        <f t="shared" si="1333"/>
        <v>0</v>
      </c>
      <c r="AA1864" s="114">
        <f t="shared" si="1320"/>
        <v>0.05</v>
      </c>
      <c r="AB1864" s="112">
        <f t="shared" si="1310"/>
        <v>19</v>
      </c>
      <c r="AC1864" s="178">
        <f t="shared" si="1326"/>
        <v>30</v>
      </c>
      <c r="AD1864" s="11">
        <f t="shared" si="1321"/>
        <v>1.002578355</v>
      </c>
      <c r="AE1864" s="106">
        <f t="shared" si="1334"/>
        <v>0.66767704000000005</v>
      </c>
      <c r="AF1864" s="106">
        <f t="shared" si="1311"/>
        <v>0.70074219000000004</v>
      </c>
      <c r="AG1864" s="106">
        <f t="shared" si="1312"/>
        <v>0</v>
      </c>
      <c r="AH1864" s="115" t="str">
        <f t="shared" si="1328"/>
        <v>A+J=</v>
      </c>
      <c r="AI1864" s="116">
        <f t="shared" si="1322"/>
        <v>46016</v>
      </c>
      <c r="AJ1864" s="10"/>
      <c r="AK1864" s="1"/>
      <c r="AL1864" s="10"/>
      <c r="AM1864" s="1"/>
      <c r="AN1864" s="1"/>
      <c r="AO1864" s="3"/>
      <c r="AP1864" s="3"/>
      <c r="AQ1864" s="4"/>
      <c r="AR1864" s="4"/>
      <c r="AS1864" s="4"/>
      <c r="AT1864" s="4"/>
      <c r="AU1864" s="4"/>
      <c r="AV1864" s="4"/>
      <c r="AW1864" s="1"/>
      <c r="AX1864" s="1"/>
      <c r="AY1864" s="1"/>
      <c r="AZ1864" s="1"/>
      <c r="BA1864" s="1"/>
      <c r="BB1864" s="1"/>
      <c r="BC1864" s="1"/>
      <c r="BD1864" s="1"/>
      <c r="BE1864" s="1"/>
      <c r="BG1864" s="1"/>
      <c r="BH1864" s="1"/>
    </row>
    <row r="1865" spans="1:194" ht="15" customHeight="1" x14ac:dyDescent="0.25">
      <c r="A1865" s="105">
        <f t="shared" si="1313"/>
        <v>46006</v>
      </c>
      <c r="B1865" s="106">
        <f t="shared" si="1300"/>
        <v>272.55178786649429</v>
      </c>
      <c r="C1865" s="2">
        <f t="shared" si="1314"/>
        <v>197.83538286000001</v>
      </c>
      <c r="D1865" s="2">
        <f t="shared" si="1315"/>
        <v>14.970599090000007</v>
      </c>
      <c r="E1865" s="106">
        <f t="shared" si="1301"/>
        <v>182.86478377</v>
      </c>
      <c r="F1865" s="21">
        <f t="shared" si="1316"/>
        <v>7245.38</v>
      </c>
      <c r="G1865" s="108">
        <f t="shared" si="1317"/>
        <v>7275.81</v>
      </c>
      <c r="H1865" s="109">
        <f t="shared" si="1329"/>
        <v>45956</v>
      </c>
      <c r="I1865" s="109">
        <f t="shared" si="1324"/>
        <v>45987</v>
      </c>
      <c r="J1865" s="110">
        <f t="shared" si="1302"/>
        <v>4.1999177406844002E-3</v>
      </c>
      <c r="K1865" s="117">
        <f t="shared" si="1325"/>
        <v>46016</v>
      </c>
      <c r="L1865" s="178">
        <f t="shared" si="1327"/>
        <v>30</v>
      </c>
      <c r="M1865" s="178">
        <f t="shared" si="1332"/>
        <v>20</v>
      </c>
      <c r="N1865" s="106">
        <f t="shared" si="1303"/>
        <v>1.00279798</v>
      </c>
      <c r="O1865" s="111">
        <f t="shared" si="1331"/>
        <v>1.0041999100000001</v>
      </c>
      <c r="P1865" s="111">
        <f t="shared" si="1318"/>
        <v>1.3754133808560991</v>
      </c>
      <c r="Q1865" s="106">
        <f t="shared" si="1330"/>
        <v>1.37926175</v>
      </c>
      <c r="R1865" s="106">
        <f t="shared" si="1319"/>
        <v>1.30894008</v>
      </c>
      <c r="S1865" s="106">
        <f t="shared" si="1304"/>
        <v>258.95466185999999</v>
      </c>
      <c r="T1865" s="106">
        <f t="shared" si="1305"/>
        <v>4.6250180805125289</v>
      </c>
      <c r="U1865" s="106">
        <f t="shared" si="1306"/>
        <v>69.353617905981793</v>
      </c>
      <c r="V1865" s="106">
        <f t="shared" si="1307"/>
        <v>271.81401884649432</v>
      </c>
      <c r="W1865" s="19">
        <f t="shared" si="1323"/>
        <v>0</v>
      </c>
      <c r="X1865" s="2">
        <f t="shared" si="1308"/>
        <v>0</v>
      </c>
      <c r="Y1865" s="4">
        <f t="shared" si="1309"/>
        <v>0</v>
      </c>
      <c r="Z1865" s="106">
        <f t="shared" si="1333"/>
        <v>0</v>
      </c>
      <c r="AA1865" s="114">
        <f t="shared" si="1320"/>
        <v>0.05</v>
      </c>
      <c r="AB1865" s="112">
        <f t="shared" si="1310"/>
        <v>20</v>
      </c>
      <c r="AC1865" s="178">
        <f t="shared" si="1326"/>
        <v>30</v>
      </c>
      <c r="AD1865" s="11">
        <f t="shared" si="1321"/>
        <v>1.0027142419999999</v>
      </c>
      <c r="AE1865" s="106">
        <f t="shared" si="1334"/>
        <v>0.70286561000000003</v>
      </c>
      <c r="AF1865" s="106">
        <f t="shared" si="1311"/>
        <v>0.73776902</v>
      </c>
      <c r="AG1865" s="106">
        <f t="shared" si="1312"/>
        <v>0</v>
      </c>
      <c r="AH1865" s="115" t="str">
        <f t="shared" si="1328"/>
        <v>A+J=</v>
      </c>
      <c r="AI1865" s="116">
        <f t="shared" si="1322"/>
        <v>46016</v>
      </c>
      <c r="AJ1865" s="10"/>
      <c r="AK1865" s="1"/>
      <c r="AL1865" s="10"/>
      <c r="AM1865" s="1"/>
      <c r="AN1865" s="1"/>
      <c r="AO1865" s="3"/>
      <c r="AP1865" s="3"/>
      <c r="AQ1865" s="4"/>
      <c r="AR1865" s="4"/>
      <c r="AS1865" s="4"/>
      <c r="AT1865" s="4"/>
      <c r="AU1865" s="4"/>
      <c r="AV1865" s="4"/>
      <c r="AW1865" s="1"/>
      <c r="AX1865" s="1"/>
      <c r="AY1865" s="1"/>
      <c r="AZ1865" s="1"/>
      <c r="BA1865" s="1"/>
      <c r="BB1865" s="1"/>
      <c r="BC1865" s="1"/>
      <c r="BD1865" s="1"/>
      <c r="BE1865" s="1"/>
      <c r="BG1865" s="1"/>
      <c r="BH1865" s="1"/>
    </row>
    <row r="1866" spans="1:194" ht="15" customHeight="1" x14ac:dyDescent="0.25">
      <c r="A1866" s="105">
        <f t="shared" si="1313"/>
        <v>46007</v>
      </c>
      <c r="B1866" s="106">
        <f t="shared" ref="B1866:B1929" si="1335">(V1866+AF1866)</f>
        <v>272.62406905897461</v>
      </c>
      <c r="C1866" s="2">
        <f t="shared" si="1314"/>
        <v>197.83538286000001</v>
      </c>
      <c r="D1866" s="2">
        <f t="shared" si="1315"/>
        <v>14.970599090000007</v>
      </c>
      <c r="E1866" s="106">
        <f t="shared" ref="E1866:E1929" si="1336">(C1866-D1866)</f>
        <v>182.86478377</v>
      </c>
      <c r="F1866" s="21">
        <f t="shared" si="1316"/>
        <v>7245.38</v>
      </c>
      <c r="G1866" s="108">
        <f t="shared" si="1317"/>
        <v>7275.81</v>
      </c>
      <c r="H1866" s="109">
        <f t="shared" si="1329"/>
        <v>45956</v>
      </c>
      <c r="I1866" s="109">
        <f t="shared" si="1324"/>
        <v>45987</v>
      </c>
      <c r="J1866" s="110">
        <f t="shared" ref="J1866:J1929" si="1337">(G1866/F1866)-1</f>
        <v>4.1999177406844002E-3</v>
      </c>
      <c r="K1866" s="117">
        <f t="shared" si="1325"/>
        <v>46016</v>
      </c>
      <c r="L1866" s="178">
        <f t="shared" si="1327"/>
        <v>30</v>
      </c>
      <c r="M1866" s="178">
        <f t="shared" si="1332"/>
        <v>21</v>
      </c>
      <c r="N1866" s="106">
        <f t="shared" ref="N1866:N1929" si="1338">TRUNC((G1866/F1866)^TRUNC((M1866/L1866),9),8)</f>
        <v>1.00293809</v>
      </c>
      <c r="O1866" s="111">
        <f t="shared" si="1331"/>
        <v>1.0041999100000001</v>
      </c>
      <c r="P1866" s="111">
        <f t="shared" si="1318"/>
        <v>1.3754133808560991</v>
      </c>
      <c r="Q1866" s="106">
        <f t="shared" si="1330"/>
        <v>1.37945446</v>
      </c>
      <c r="R1866" s="106">
        <f t="shared" si="1319"/>
        <v>1.30894008</v>
      </c>
      <c r="S1866" s="106">
        <f t="shared" ref="S1866:S1929" si="1339">TRUNC(C1866*R1866,8)</f>
        <v>258.95466185999999</v>
      </c>
      <c r="T1866" s="106">
        <f t="shared" ref="T1866:T1929" si="1340">(D1866*(R1866-1))</f>
        <v>4.6250180805125289</v>
      </c>
      <c r="U1866" s="106">
        <f t="shared" ref="U1866:U1929" si="1341">(E1866*(Q1866-1))</f>
        <v>69.388857778462125</v>
      </c>
      <c r="V1866" s="106">
        <f t="shared" ref="V1866:V1929" si="1342">(C1866+T1866+U1866)</f>
        <v>271.84925871897462</v>
      </c>
      <c r="W1866" s="19">
        <f t="shared" si="1323"/>
        <v>0</v>
      </c>
      <c r="X1866" s="2">
        <f t="shared" ref="X1866:X1929" si="1343">IF(W1866&gt;0,VLOOKUP(A1866,AL$12:AP$312,5),0)</f>
        <v>0</v>
      </c>
      <c r="Y1866" s="4">
        <f t="shared" ref="Y1866:Y1929" si="1344">IF(W1866&gt;0,VLOOKUP($A1866,$AL$10:$AQ$312,6),0)</f>
        <v>0</v>
      </c>
      <c r="Z1866" s="106">
        <f t="shared" si="1333"/>
        <v>0</v>
      </c>
      <c r="AA1866" s="114">
        <f t="shared" si="1320"/>
        <v>0.05</v>
      </c>
      <c r="AB1866" s="112">
        <f t="shared" ref="AB1866:AB1929" si="1345">M1866</f>
        <v>21</v>
      </c>
      <c r="AC1866" s="178">
        <f t="shared" si="1326"/>
        <v>30</v>
      </c>
      <c r="AD1866" s="11">
        <f t="shared" si="1321"/>
        <v>1.002850147</v>
      </c>
      <c r="AE1866" s="106">
        <f t="shared" si="1334"/>
        <v>0.73805885000000004</v>
      </c>
      <c r="AF1866" s="106">
        <f t="shared" ref="AF1866:AF1929" si="1346">TRUNC((V1866*(AD1866-1)),8)</f>
        <v>0.77481034000000004</v>
      </c>
      <c r="AG1866" s="106">
        <f t="shared" ref="AG1866:AG1929" si="1347">IF(Z1866&gt;0,Z1866+AE1866,0)</f>
        <v>0</v>
      </c>
      <c r="AH1866" s="115" t="str">
        <f t="shared" si="1328"/>
        <v>A+J=</v>
      </c>
      <c r="AI1866" s="116">
        <f t="shared" si="1322"/>
        <v>46016</v>
      </c>
      <c r="AJ1866" s="10"/>
      <c r="AK1866" s="1"/>
      <c r="AL1866" s="10"/>
      <c r="AM1866" s="1"/>
      <c r="AN1866" s="1"/>
      <c r="AO1866" s="3"/>
      <c r="AP1866" s="3"/>
      <c r="AQ1866" s="4"/>
      <c r="AR1866" s="4"/>
      <c r="AS1866" s="4"/>
      <c r="AT1866" s="4"/>
      <c r="AU1866" s="4"/>
      <c r="AV1866" s="4"/>
      <c r="AW1866" s="1"/>
      <c r="AX1866" s="1"/>
      <c r="AY1866" s="1"/>
      <c r="AZ1866" s="1"/>
      <c r="BA1866" s="1"/>
      <c r="BB1866" s="1"/>
      <c r="BC1866" s="1"/>
      <c r="BD1866" s="1"/>
      <c r="BE1866" s="1"/>
      <c r="BG1866" s="1"/>
      <c r="BH1866" s="1"/>
    </row>
    <row r="1867" spans="1:194" ht="15" customHeight="1" x14ac:dyDescent="0.25">
      <c r="A1867" s="105">
        <f t="shared" ref="A1867:A1930" si="1348">(A1866+1)</f>
        <v>46008</v>
      </c>
      <c r="B1867" s="106">
        <f t="shared" si="1335"/>
        <v>272.69636866875067</v>
      </c>
      <c r="C1867" s="2">
        <f t="shared" ref="C1867:C1930" si="1349">TRUNC(IF(W1866&gt;0,VLOOKUP(A1866,$AL$12:$AM$312,2),C1866),8)</f>
        <v>197.83538286000001</v>
      </c>
      <c r="D1867" s="2">
        <f t="shared" ref="D1867:D1930" si="1350">VLOOKUP(A1867,$AR$13:$AV$312,5)</f>
        <v>14.970599090000007</v>
      </c>
      <c r="E1867" s="106">
        <f t="shared" si="1336"/>
        <v>182.86478377</v>
      </c>
      <c r="F1867" s="21">
        <f t="shared" ref="F1867:F1930" si="1351">IF(G1867=G1866,F1866,G1866)</f>
        <v>7245.38</v>
      </c>
      <c r="G1867" s="108">
        <f t="shared" ref="G1867:G1930" si="1352">IF(AND(M1867=1,M1866&gt;1),VLOOKUP(A1866,$BF$13:$BH$98,3),G1866)</f>
        <v>7275.81</v>
      </c>
      <c r="H1867" s="109">
        <f t="shared" si="1329"/>
        <v>45956</v>
      </c>
      <c r="I1867" s="109">
        <f t="shared" si="1324"/>
        <v>45987</v>
      </c>
      <c r="J1867" s="110">
        <f t="shared" si="1337"/>
        <v>4.1999177406844002E-3</v>
      </c>
      <c r="K1867" s="117">
        <f t="shared" si="1325"/>
        <v>46016</v>
      </c>
      <c r="L1867" s="178">
        <f t="shared" si="1327"/>
        <v>30</v>
      </c>
      <c r="M1867" s="178">
        <f t="shared" si="1332"/>
        <v>22</v>
      </c>
      <c r="N1867" s="106">
        <f t="shared" si="1338"/>
        <v>1.00307821</v>
      </c>
      <c r="O1867" s="111">
        <f t="shared" si="1331"/>
        <v>1.0041999100000001</v>
      </c>
      <c r="P1867" s="111">
        <f t="shared" ref="P1867:P1930" si="1353">IF(K1867&gt;K1866,P1866*O1867,P1866)</f>
        <v>1.3754133808560991</v>
      </c>
      <c r="Q1867" s="106">
        <f t="shared" si="1330"/>
        <v>1.37964719</v>
      </c>
      <c r="R1867" s="106">
        <f t="shared" ref="R1867:R1930" si="1354">IF(AND(W1867&gt;0,MONTH(A1867)=R$9),Q1867,R1866)</f>
        <v>1.30894008</v>
      </c>
      <c r="S1867" s="106">
        <f t="shared" si="1339"/>
        <v>258.95466185999999</v>
      </c>
      <c r="T1867" s="106">
        <f t="shared" si="1340"/>
        <v>4.6250180805125289</v>
      </c>
      <c r="U1867" s="106">
        <f t="shared" si="1341"/>
        <v>69.424101308238107</v>
      </c>
      <c r="V1867" s="106">
        <f t="shared" si="1342"/>
        <v>271.88450224875066</v>
      </c>
      <c r="W1867" s="19">
        <f t="shared" si="1323"/>
        <v>0</v>
      </c>
      <c r="X1867" s="2">
        <f t="shared" si="1343"/>
        <v>0</v>
      </c>
      <c r="Y1867" s="4">
        <f t="shared" si="1344"/>
        <v>0</v>
      </c>
      <c r="Z1867" s="106">
        <f t="shared" si="1333"/>
        <v>0</v>
      </c>
      <c r="AA1867" s="114">
        <f t="shared" ref="AA1867:AA1930" si="1355">(AA1866)</f>
        <v>0.05</v>
      </c>
      <c r="AB1867" s="112">
        <f t="shared" si="1345"/>
        <v>22</v>
      </c>
      <c r="AC1867" s="178">
        <f t="shared" si="1326"/>
        <v>30</v>
      </c>
      <c r="AD1867" s="11">
        <f t="shared" ref="AD1867:AD1930" si="1356">ROUND((1+AA1867)^(30/360)^(AB1867/AC1867),9)</f>
        <v>1.002986071</v>
      </c>
      <c r="AE1867" s="106">
        <f t="shared" si="1334"/>
        <v>0.77325699999999997</v>
      </c>
      <c r="AF1867" s="106">
        <f t="shared" si="1346"/>
        <v>0.81186641999999998</v>
      </c>
      <c r="AG1867" s="106">
        <f t="shared" si="1347"/>
        <v>0</v>
      </c>
      <c r="AH1867" s="115" t="str">
        <f t="shared" si="1328"/>
        <v>A+J=</v>
      </c>
      <c r="AI1867" s="116">
        <f t="shared" si="1322"/>
        <v>46016</v>
      </c>
      <c r="AJ1867" s="10"/>
      <c r="AK1867" s="1"/>
      <c r="AL1867" s="10"/>
      <c r="AM1867" s="1"/>
      <c r="AN1867" s="1"/>
      <c r="AO1867" s="3"/>
      <c r="AP1867" s="3"/>
      <c r="AQ1867" s="4"/>
      <c r="AR1867" s="4"/>
      <c r="AS1867" s="4"/>
      <c r="AT1867" s="4"/>
      <c r="AU1867" s="4"/>
      <c r="AV1867" s="4"/>
      <c r="AW1867" s="1"/>
      <c r="AX1867" s="1"/>
      <c r="AY1867" s="1"/>
      <c r="AZ1867" s="1"/>
      <c r="BA1867" s="1"/>
      <c r="BB1867" s="1"/>
      <c r="BC1867" s="1"/>
      <c r="BD1867" s="1"/>
      <c r="BE1867" s="1"/>
      <c r="BG1867" s="1"/>
      <c r="BH1867" s="1"/>
    </row>
    <row r="1868" spans="1:194" ht="15" customHeight="1" x14ac:dyDescent="0.25">
      <c r="A1868" s="105">
        <f t="shared" si="1348"/>
        <v>46009</v>
      </c>
      <c r="B1868" s="106">
        <f t="shared" si="1335"/>
        <v>272.76868825447019</v>
      </c>
      <c r="C1868" s="2">
        <f t="shared" si="1349"/>
        <v>197.83538286000001</v>
      </c>
      <c r="D1868" s="2">
        <f t="shared" si="1350"/>
        <v>14.970599090000007</v>
      </c>
      <c r="E1868" s="106">
        <f t="shared" si="1336"/>
        <v>182.86478377</v>
      </c>
      <c r="F1868" s="21">
        <f t="shared" si="1351"/>
        <v>7245.38</v>
      </c>
      <c r="G1868" s="108">
        <f t="shared" si="1352"/>
        <v>7275.81</v>
      </c>
      <c r="H1868" s="109">
        <f t="shared" si="1329"/>
        <v>45956</v>
      </c>
      <c r="I1868" s="109">
        <f t="shared" si="1324"/>
        <v>45987</v>
      </c>
      <c r="J1868" s="110">
        <f t="shared" si="1337"/>
        <v>4.1999177406844002E-3</v>
      </c>
      <c r="K1868" s="117">
        <f t="shared" si="1325"/>
        <v>46016</v>
      </c>
      <c r="L1868" s="178">
        <f t="shared" si="1327"/>
        <v>30</v>
      </c>
      <c r="M1868" s="178">
        <f t="shared" si="1332"/>
        <v>23</v>
      </c>
      <c r="N1868" s="106">
        <f t="shared" si="1338"/>
        <v>1.00321836</v>
      </c>
      <c r="O1868" s="111">
        <f t="shared" si="1331"/>
        <v>1.0041999100000001</v>
      </c>
      <c r="P1868" s="111">
        <f t="shared" si="1353"/>
        <v>1.3754133808560991</v>
      </c>
      <c r="Q1868" s="106">
        <f t="shared" si="1330"/>
        <v>1.37983995</v>
      </c>
      <c r="R1868" s="106">
        <f t="shared" si="1354"/>
        <v>1.30894008</v>
      </c>
      <c r="S1868" s="106">
        <f t="shared" si="1339"/>
        <v>258.95466185999999</v>
      </c>
      <c r="T1868" s="106">
        <f t="shared" si="1340"/>
        <v>4.6250180805125289</v>
      </c>
      <c r="U1868" s="106">
        <f t="shared" si="1341"/>
        <v>69.459350323957622</v>
      </c>
      <c r="V1868" s="106">
        <f t="shared" si="1342"/>
        <v>271.91975126447016</v>
      </c>
      <c r="W1868" s="19">
        <f t="shared" si="1323"/>
        <v>0</v>
      </c>
      <c r="X1868" s="2">
        <f t="shared" si="1343"/>
        <v>0</v>
      </c>
      <c r="Y1868" s="4">
        <f t="shared" si="1344"/>
        <v>0</v>
      </c>
      <c r="Z1868" s="106">
        <f t="shared" si="1333"/>
        <v>0</v>
      </c>
      <c r="AA1868" s="114">
        <f t="shared" si="1355"/>
        <v>0.05</v>
      </c>
      <c r="AB1868" s="112">
        <f t="shared" si="1345"/>
        <v>23</v>
      </c>
      <c r="AC1868" s="178">
        <f t="shared" si="1326"/>
        <v>30</v>
      </c>
      <c r="AD1868" s="11">
        <f t="shared" si="1356"/>
        <v>1.003122013</v>
      </c>
      <c r="AE1868" s="106">
        <f t="shared" si="1334"/>
        <v>0.80845982000000005</v>
      </c>
      <c r="AF1868" s="106">
        <f t="shared" si="1346"/>
        <v>0.84893699</v>
      </c>
      <c r="AG1868" s="106">
        <f t="shared" si="1347"/>
        <v>0</v>
      </c>
      <c r="AH1868" s="115" t="str">
        <f t="shared" si="1328"/>
        <v>A+J=</v>
      </c>
      <c r="AI1868" s="116">
        <f t="shared" ref="AI1868:AI1931" si="1357">IF(W1867&gt;0,VLOOKUP(A1867,$AL$10:$AZ$312,14),AI1867)</f>
        <v>46016</v>
      </c>
      <c r="AJ1868" s="14"/>
      <c r="AK1868" s="18"/>
      <c r="AL1868" s="14"/>
      <c r="AM1868" s="18"/>
      <c r="AN1868" s="18"/>
      <c r="AO1868" s="29"/>
      <c r="AP1868" s="29"/>
      <c r="AQ1868" s="36"/>
      <c r="AR1868" s="36"/>
      <c r="AS1868" s="36"/>
      <c r="AT1868" s="36"/>
      <c r="AU1868" s="36"/>
      <c r="AV1868" s="36"/>
      <c r="AW1868" s="18"/>
      <c r="AX1868" s="18"/>
      <c r="AY1868" s="18"/>
      <c r="AZ1868" s="18"/>
      <c r="BA1868" s="18"/>
      <c r="BB1868" s="18"/>
      <c r="BC1868" s="18"/>
      <c r="BD1868" s="18"/>
      <c r="BE1868" s="18"/>
      <c r="BG1868" s="18"/>
      <c r="BH1868" s="18"/>
      <c r="BI1868" s="18"/>
      <c r="BJ1868" s="18"/>
      <c r="BK1868" s="18"/>
      <c r="BL1868" s="18"/>
      <c r="BM1868" s="18"/>
      <c r="BN1868" s="18"/>
      <c r="BO1868" s="18"/>
      <c r="BP1868" s="18"/>
      <c r="BQ1868" s="18"/>
      <c r="BR1868" s="18"/>
      <c r="BS1868" s="18"/>
      <c r="BT1868" s="18"/>
      <c r="BU1868" s="18"/>
      <c r="BV1868" s="18"/>
      <c r="BW1868" s="18"/>
      <c r="BX1868" s="18"/>
      <c r="BY1868" s="18"/>
      <c r="BZ1868" s="18"/>
      <c r="CA1868" s="18"/>
      <c r="CB1868" s="18"/>
      <c r="CC1868" s="18"/>
      <c r="CD1868" s="18"/>
      <c r="CE1868" s="18"/>
      <c r="CF1868" s="18"/>
      <c r="CG1868" s="18"/>
      <c r="CH1868" s="18"/>
      <c r="CI1868" s="18"/>
      <c r="CJ1868" s="18"/>
      <c r="CK1868" s="18"/>
      <c r="CL1868" s="18"/>
      <c r="CM1868" s="18"/>
      <c r="CN1868" s="18"/>
      <c r="CO1868" s="18"/>
      <c r="CP1868" s="18"/>
      <c r="CQ1868" s="18"/>
      <c r="CR1868" s="18"/>
      <c r="CS1868" s="18"/>
      <c r="CT1868" s="18"/>
      <c r="CU1868" s="18"/>
      <c r="CV1868" s="18"/>
      <c r="CW1868" s="18"/>
      <c r="CX1868" s="18"/>
      <c r="CY1868" s="18"/>
      <c r="CZ1868" s="18"/>
      <c r="DA1868" s="18"/>
      <c r="DB1868" s="18"/>
      <c r="DC1868" s="18"/>
      <c r="DD1868" s="18"/>
      <c r="DE1868" s="18"/>
      <c r="DF1868" s="18"/>
      <c r="DG1868" s="18"/>
      <c r="DH1868" s="18"/>
      <c r="DI1868" s="18"/>
      <c r="DJ1868" s="18"/>
      <c r="DK1868" s="18"/>
      <c r="DL1868" s="18"/>
      <c r="DM1868" s="18"/>
      <c r="DN1868" s="18"/>
      <c r="DO1868" s="18"/>
      <c r="DP1868" s="18"/>
      <c r="DQ1868" s="18"/>
      <c r="DR1868" s="18"/>
      <c r="DS1868" s="18"/>
      <c r="DT1868" s="18"/>
      <c r="DU1868" s="18"/>
      <c r="DV1868" s="18"/>
      <c r="DW1868" s="18"/>
      <c r="DX1868" s="18"/>
      <c r="DY1868" s="18"/>
      <c r="DZ1868" s="18"/>
      <c r="EA1868" s="18"/>
      <c r="EB1868" s="18"/>
      <c r="EC1868" s="18"/>
      <c r="ED1868" s="18"/>
      <c r="EE1868" s="18"/>
      <c r="EF1868" s="18"/>
      <c r="EG1868" s="18"/>
      <c r="EH1868" s="18"/>
      <c r="EI1868" s="18"/>
      <c r="EJ1868" s="18"/>
      <c r="EK1868" s="18"/>
      <c r="EL1868" s="18"/>
      <c r="EM1868" s="18"/>
      <c r="EN1868" s="18"/>
      <c r="EO1868" s="18"/>
      <c r="EP1868" s="18"/>
      <c r="EQ1868" s="18"/>
      <c r="ER1868" s="18"/>
      <c r="ES1868" s="18"/>
      <c r="ET1868" s="18"/>
      <c r="EU1868" s="18"/>
      <c r="EV1868" s="18"/>
      <c r="EW1868" s="18"/>
      <c r="EX1868" s="18"/>
      <c r="EY1868" s="18"/>
      <c r="EZ1868" s="18"/>
      <c r="FA1868" s="18"/>
      <c r="FB1868" s="18"/>
      <c r="FC1868" s="18"/>
      <c r="FD1868" s="18"/>
      <c r="FE1868" s="18"/>
      <c r="FF1868" s="18"/>
      <c r="FG1868" s="18"/>
      <c r="FH1868" s="18"/>
      <c r="FI1868" s="18"/>
      <c r="FJ1868" s="18"/>
      <c r="FK1868" s="18"/>
      <c r="FL1868" s="18"/>
      <c r="FM1868" s="18"/>
      <c r="FN1868" s="18"/>
      <c r="FO1868" s="18"/>
      <c r="FP1868" s="18"/>
      <c r="FQ1868" s="18"/>
      <c r="FR1868" s="18"/>
      <c r="FS1868" s="18"/>
      <c r="FT1868" s="18"/>
      <c r="FU1868" s="18"/>
      <c r="FV1868" s="18"/>
      <c r="FW1868" s="18"/>
      <c r="FX1868" s="18"/>
      <c r="FY1868" s="18"/>
      <c r="FZ1868" s="18"/>
      <c r="GA1868" s="18"/>
      <c r="GB1868" s="18"/>
      <c r="GC1868" s="18"/>
      <c r="GD1868" s="18"/>
      <c r="GE1868" s="18"/>
      <c r="GF1868" s="18"/>
      <c r="GG1868" s="18"/>
      <c r="GH1868" s="18"/>
      <c r="GI1868" s="18"/>
      <c r="GJ1868" s="18"/>
      <c r="GK1868" s="18"/>
      <c r="GL1868" s="18"/>
    </row>
    <row r="1869" spans="1:194" ht="15" customHeight="1" x14ac:dyDescent="0.25">
      <c r="A1869" s="105">
        <f t="shared" si="1348"/>
        <v>46010</v>
      </c>
      <c r="B1869" s="106">
        <f t="shared" si="1335"/>
        <v>272.8410259974853</v>
      </c>
      <c r="C1869" s="2">
        <f t="shared" si="1349"/>
        <v>197.83538286000001</v>
      </c>
      <c r="D1869" s="2">
        <f t="shared" si="1350"/>
        <v>14.970599090000007</v>
      </c>
      <c r="E1869" s="106">
        <f t="shared" si="1336"/>
        <v>182.86478377</v>
      </c>
      <c r="F1869" s="21">
        <f t="shared" si="1351"/>
        <v>7245.38</v>
      </c>
      <c r="G1869" s="108">
        <f t="shared" si="1352"/>
        <v>7275.81</v>
      </c>
      <c r="H1869" s="109">
        <f t="shared" si="1329"/>
        <v>45956</v>
      </c>
      <c r="I1869" s="109">
        <f t="shared" si="1324"/>
        <v>45987</v>
      </c>
      <c r="J1869" s="110">
        <f t="shared" si="1337"/>
        <v>4.1999177406844002E-3</v>
      </c>
      <c r="K1869" s="117">
        <f t="shared" si="1325"/>
        <v>46016</v>
      </c>
      <c r="L1869" s="178">
        <f t="shared" si="1327"/>
        <v>30</v>
      </c>
      <c r="M1869" s="178">
        <f t="shared" si="1332"/>
        <v>24</v>
      </c>
      <c r="N1869" s="106">
        <f t="shared" si="1338"/>
        <v>1.0033585199999999</v>
      </c>
      <c r="O1869" s="111">
        <f t="shared" si="1331"/>
        <v>1.0041999100000001</v>
      </c>
      <c r="P1869" s="111">
        <f t="shared" si="1353"/>
        <v>1.3754133808560991</v>
      </c>
      <c r="Q1869" s="106">
        <f t="shared" si="1330"/>
        <v>1.3800327299999999</v>
      </c>
      <c r="R1869" s="106">
        <f t="shared" si="1354"/>
        <v>1.30894008</v>
      </c>
      <c r="S1869" s="106">
        <f t="shared" si="1339"/>
        <v>258.95466185999999</v>
      </c>
      <c r="T1869" s="106">
        <f t="shared" si="1340"/>
        <v>4.6250180805125289</v>
      </c>
      <c r="U1869" s="106">
        <f t="shared" si="1341"/>
        <v>69.494602996972773</v>
      </c>
      <c r="V1869" s="106">
        <f t="shared" si="1342"/>
        <v>271.95500393748529</v>
      </c>
      <c r="W1869" s="19">
        <f t="shared" si="1323"/>
        <v>0</v>
      </c>
      <c r="X1869" s="2">
        <f t="shared" si="1343"/>
        <v>0</v>
      </c>
      <c r="Y1869" s="4">
        <f t="shared" si="1344"/>
        <v>0</v>
      </c>
      <c r="Z1869" s="106">
        <f t="shared" si="1333"/>
        <v>0</v>
      </c>
      <c r="AA1869" s="114">
        <f t="shared" si="1355"/>
        <v>0.05</v>
      </c>
      <c r="AB1869" s="112">
        <f t="shared" si="1345"/>
        <v>24</v>
      </c>
      <c r="AC1869" s="178">
        <f t="shared" si="1326"/>
        <v>30</v>
      </c>
      <c r="AD1869" s="11">
        <f t="shared" si="1356"/>
        <v>1.003257973</v>
      </c>
      <c r="AE1869" s="106">
        <f t="shared" si="1334"/>
        <v>0.84366728999999996</v>
      </c>
      <c r="AF1869" s="106">
        <f t="shared" si="1346"/>
        <v>0.88602205999999994</v>
      </c>
      <c r="AG1869" s="106">
        <f t="shared" si="1347"/>
        <v>0</v>
      </c>
      <c r="AH1869" s="115" t="str">
        <f t="shared" si="1328"/>
        <v>A+J=</v>
      </c>
      <c r="AI1869" s="116">
        <f t="shared" si="1357"/>
        <v>46016</v>
      </c>
      <c r="AJ1869" s="10"/>
      <c r="AK1869" s="1"/>
      <c r="AL1869" s="10"/>
      <c r="AM1869" s="1"/>
      <c r="AN1869" s="1"/>
      <c r="AO1869" s="3"/>
      <c r="AP1869" s="3"/>
      <c r="AQ1869" s="4"/>
      <c r="AR1869" s="4"/>
      <c r="AS1869" s="4"/>
      <c r="AT1869" s="4"/>
      <c r="AU1869" s="4"/>
      <c r="AV1869" s="4"/>
      <c r="AW1869" s="1"/>
      <c r="AX1869" s="1"/>
      <c r="AY1869" s="1"/>
      <c r="AZ1869" s="1"/>
      <c r="BA1869" s="1"/>
      <c r="BB1869" s="1"/>
      <c r="BC1869" s="1"/>
      <c r="BD1869" s="1"/>
      <c r="BE1869" s="1"/>
      <c r="BG1869" s="1"/>
      <c r="BH1869" s="1"/>
    </row>
    <row r="1870" spans="1:194" ht="15" customHeight="1" x14ac:dyDescent="0.25">
      <c r="A1870" s="105">
        <f t="shared" si="1348"/>
        <v>46011</v>
      </c>
      <c r="B1870" s="106">
        <f t="shared" si="1335"/>
        <v>272.91338214779614</v>
      </c>
      <c r="C1870" s="2">
        <f t="shared" si="1349"/>
        <v>197.83538286000001</v>
      </c>
      <c r="D1870" s="2">
        <f t="shared" si="1350"/>
        <v>14.970599090000007</v>
      </c>
      <c r="E1870" s="106">
        <f t="shared" si="1336"/>
        <v>182.86478377</v>
      </c>
      <c r="F1870" s="21">
        <f t="shared" si="1351"/>
        <v>7245.38</v>
      </c>
      <c r="G1870" s="108">
        <f t="shared" si="1352"/>
        <v>7275.81</v>
      </c>
      <c r="H1870" s="109">
        <f t="shared" si="1329"/>
        <v>45956</v>
      </c>
      <c r="I1870" s="109">
        <f t="shared" si="1324"/>
        <v>45987</v>
      </c>
      <c r="J1870" s="110">
        <f t="shared" si="1337"/>
        <v>4.1999177406844002E-3</v>
      </c>
      <c r="K1870" s="117">
        <f t="shared" si="1325"/>
        <v>46016</v>
      </c>
      <c r="L1870" s="178">
        <f t="shared" si="1327"/>
        <v>30</v>
      </c>
      <c r="M1870" s="178">
        <f t="shared" si="1332"/>
        <v>25</v>
      </c>
      <c r="N1870" s="106">
        <f t="shared" si="1338"/>
        <v>1.0034987</v>
      </c>
      <c r="O1870" s="111">
        <f t="shared" si="1331"/>
        <v>1.0041999100000001</v>
      </c>
      <c r="P1870" s="111">
        <f t="shared" si="1353"/>
        <v>1.3754133808560991</v>
      </c>
      <c r="Q1870" s="106">
        <f t="shared" si="1330"/>
        <v>1.3802255299999999</v>
      </c>
      <c r="R1870" s="106">
        <f t="shared" si="1354"/>
        <v>1.30894008</v>
      </c>
      <c r="S1870" s="106">
        <f t="shared" si="1339"/>
        <v>258.95466185999999</v>
      </c>
      <c r="T1870" s="106">
        <f t="shared" si="1340"/>
        <v>4.6250180805125289</v>
      </c>
      <c r="U1870" s="106">
        <f t="shared" si="1341"/>
        <v>69.529859327283631</v>
      </c>
      <c r="V1870" s="106">
        <f t="shared" si="1342"/>
        <v>271.99026026779615</v>
      </c>
      <c r="W1870" s="19">
        <f t="shared" si="1323"/>
        <v>0</v>
      </c>
      <c r="X1870" s="2">
        <f t="shared" si="1343"/>
        <v>0</v>
      </c>
      <c r="Y1870" s="4">
        <f t="shared" si="1344"/>
        <v>0</v>
      </c>
      <c r="Z1870" s="106">
        <f t="shared" si="1333"/>
        <v>0</v>
      </c>
      <c r="AA1870" s="114">
        <f t="shared" si="1355"/>
        <v>0.05</v>
      </c>
      <c r="AB1870" s="112">
        <f t="shared" si="1345"/>
        <v>25</v>
      </c>
      <c r="AC1870" s="178">
        <f t="shared" si="1326"/>
        <v>30</v>
      </c>
      <c r="AD1870" s="11">
        <f t="shared" si="1356"/>
        <v>1.0033939519999999</v>
      </c>
      <c r="AE1870" s="106">
        <f t="shared" si="1334"/>
        <v>0.87887968999999999</v>
      </c>
      <c r="AF1870" s="106">
        <f t="shared" si="1346"/>
        <v>0.92312187999999995</v>
      </c>
      <c r="AG1870" s="106">
        <f t="shared" si="1347"/>
        <v>0</v>
      </c>
      <c r="AH1870" s="115" t="str">
        <f t="shared" si="1328"/>
        <v>A+J=</v>
      </c>
      <c r="AI1870" s="116">
        <f t="shared" si="1357"/>
        <v>46016</v>
      </c>
      <c r="AJ1870" s="10"/>
      <c r="AK1870" s="1"/>
      <c r="AL1870" s="10"/>
      <c r="AM1870" s="1"/>
      <c r="AN1870" s="1"/>
      <c r="AO1870" s="3"/>
      <c r="AP1870" s="3"/>
      <c r="AQ1870" s="4"/>
      <c r="AR1870" s="4"/>
      <c r="AS1870" s="4"/>
      <c r="AT1870" s="4"/>
      <c r="AU1870" s="4"/>
      <c r="AV1870" s="4"/>
      <c r="AW1870" s="1"/>
      <c r="AX1870" s="1"/>
      <c r="AY1870" s="1"/>
      <c r="AZ1870" s="1"/>
      <c r="BA1870" s="1"/>
      <c r="BB1870" s="1"/>
      <c r="BC1870" s="1"/>
      <c r="BD1870" s="1"/>
      <c r="BE1870" s="1"/>
      <c r="BG1870" s="1"/>
      <c r="BH1870" s="1"/>
    </row>
    <row r="1871" spans="1:194" ht="15" customHeight="1" x14ac:dyDescent="0.25">
      <c r="A1871" s="105">
        <f t="shared" si="1348"/>
        <v>46012</v>
      </c>
      <c r="B1871" s="106">
        <f t="shared" si="1335"/>
        <v>272.98576224134621</v>
      </c>
      <c r="C1871" s="2">
        <f t="shared" si="1349"/>
        <v>197.83538286000001</v>
      </c>
      <c r="D1871" s="2">
        <f t="shared" si="1350"/>
        <v>14.970599090000007</v>
      </c>
      <c r="E1871" s="106">
        <f t="shared" si="1336"/>
        <v>182.86478377</v>
      </c>
      <c r="F1871" s="21">
        <f t="shared" si="1351"/>
        <v>7245.38</v>
      </c>
      <c r="G1871" s="108">
        <f t="shared" si="1352"/>
        <v>7275.81</v>
      </c>
      <c r="H1871" s="109">
        <f t="shared" si="1329"/>
        <v>45956</v>
      </c>
      <c r="I1871" s="109">
        <f t="shared" si="1324"/>
        <v>45987</v>
      </c>
      <c r="J1871" s="110">
        <f t="shared" si="1337"/>
        <v>4.1999177406844002E-3</v>
      </c>
      <c r="K1871" s="117">
        <f t="shared" si="1325"/>
        <v>46016</v>
      </c>
      <c r="L1871" s="178">
        <f t="shared" si="1327"/>
        <v>30</v>
      </c>
      <c r="M1871" s="178">
        <f t="shared" si="1332"/>
        <v>26</v>
      </c>
      <c r="N1871" s="106">
        <f t="shared" si="1338"/>
        <v>1.0036389100000001</v>
      </c>
      <c r="O1871" s="111">
        <f t="shared" si="1331"/>
        <v>1.0041999100000001</v>
      </c>
      <c r="P1871" s="111">
        <f t="shared" si="1353"/>
        <v>1.3754133808560991</v>
      </c>
      <c r="Q1871" s="106">
        <f t="shared" si="1330"/>
        <v>1.3804183800000001</v>
      </c>
      <c r="R1871" s="106">
        <f t="shared" si="1354"/>
        <v>1.30894008</v>
      </c>
      <c r="S1871" s="106">
        <f t="shared" si="1339"/>
        <v>258.95466185999999</v>
      </c>
      <c r="T1871" s="106">
        <f t="shared" si="1340"/>
        <v>4.6250180805125289</v>
      </c>
      <c r="U1871" s="106">
        <f t="shared" si="1341"/>
        <v>69.565124800833701</v>
      </c>
      <c r="V1871" s="106">
        <f t="shared" si="1342"/>
        <v>272.0255257413462</v>
      </c>
      <c r="W1871" s="19">
        <f t="shared" si="1323"/>
        <v>0</v>
      </c>
      <c r="X1871" s="2">
        <f t="shared" si="1343"/>
        <v>0</v>
      </c>
      <c r="Y1871" s="4">
        <f t="shared" si="1344"/>
        <v>0</v>
      </c>
      <c r="Z1871" s="106">
        <f t="shared" si="1333"/>
        <v>0</v>
      </c>
      <c r="AA1871" s="114">
        <f t="shared" si="1355"/>
        <v>0.05</v>
      </c>
      <c r="AB1871" s="112">
        <f t="shared" si="1345"/>
        <v>26</v>
      </c>
      <c r="AC1871" s="178">
        <f t="shared" si="1326"/>
        <v>30</v>
      </c>
      <c r="AD1871" s="11">
        <f t="shared" si="1356"/>
        <v>1.0035299499999999</v>
      </c>
      <c r="AE1871" s="106">
        <f t="shared" si="1334"/>
        <v>0.91409700000000005</v>
      </c>
      <c r="AF1871" s="106">
        <f t="shared" si="1346"/>
        <v>0.96023650000000005</v>
      </c>
      <c r="AG1871" s="106">
        <f t="shared" si="1347"/>
        <v>0</v>
      </c>
      <c r="AH1871" s="115" t="str">
        <f t="shared" si="1328"/>
        <v>A+J=</v>
      </c>
      <c r="AI1871" s="116">
        <f t="shared" si="1357"/>
        <v>46016</v>
      </c>
      <c r="AJ1871" s="10"/>
      <c r="AK1871" s="1"/>
      <c r="AL1871" s="10"/>
      <c r="AM1871" s="1"/>
      <c r="AN1871" s="1"/>
      <c r="AO1871" s="3"/>
      <c r="AP1871" s="3"/>
      <c r="AQ1871" s="4"/>
      <c r="AR1871" s="4"/>
      <c r="AS1871" s="4"/>
      <c r="AT1871" s="4"/>
      <c r="AU1871" s="4"/>
      <c r="AV1871" s="4"/>
      <c r="AW1871" s="1"/>
      <c r="AX1871" s="1"/>
      <c r="AY1871" s="1"/>
      <c r="AZ1871" s="1"/>
      <c r="BA1871" s="1"/>
      <c r="BB1871" s="1"/>
      <c r="BC1871" s="1"/>
      <c r="BD1871" s="1"/>
      <c r="BE1871" s="1"/>
      <c r="BG1871" s="1"/>
      <c r="BH1871" s="1"/>
    </row>
    <row r="1872" spans="1:194" ht="15" customHeight="1" x14ac:dyDescent="0.25">
      <c r="A1872" s="105">
        <f t="shared" si="1348"/>
        <v>46013</v>
      </c>
      <c r="B1872" s="106">
        <f t="shared" ref="B1872" si="1358">(V1872+AF1872)</f>
        <v>273.05815865354407</v>
      </c>
      <c r="C1872" s="2">
        <f t="shared" ref="C1872" si="1359">TRUNC(IF(W1871&gt;0,VLOOKUP(A1871,$AL$12:$AM$312,2),C1871),8)</f>
        <v>197.83538286000001</v>
      </c>
      <c r="D1872" s="2">
        <f t="shared" ref="D1872" si="1360">VLOOKUP(A1872,$AR$13:$AV$312,5)</f>
        <v>14.970599090000007</v>
      </c>
      <c r="E1872" s="106">
        <f t="shared" ref="E1872" si="1361">(C1872-D1872)</f>
        <v>182.86478377</v>
      </c>
      <c r="F1872" s="21">
        <f t="shared" si="1351"/>
        <v>7245.38</v>
      </c>
      <c r="G1872" s="108">
        <f t="shared" ref="G1872" si="1362">IF(AND(M1872=1,M1871&gt;1),VLOOKUP(A1871,$BF$13:$BH$98,3),G1871)</f>
        <v>7275.81</v>
      </c>
      <c r="H1872" s="109">
        <f t="shared" ref="H1872" si="1363">EDATE(I1872,-1)</f>
        <v>45956</v>
      </c>
      <c r="I1872" s="109">
        <f t="shared" ref="I1872" si="1364">IF(W1871&gt;0,A1872,I1871)</f>
        <v>45987</v>
      </c>
      <c r="J1872" s="110">
        <f t="shared" ref="J1872" si="1365">(G1872/F1872)-1</f>
        <v>4.1999177406844002E-3</v>
      </c>
      <c r="K1872" s="117">
        <f t="shared" si="1325"/>
        <v>46016</v>
      </c>
      <c r="L1872" s="178">
        <f t="shared" ref="L1872" si="1366">IF(DAY(A1871)=25,VLOOKUP(A1871,$AP$321:$AY$700,7),L1871)</f>
        <v>30</v>
      </c>
      <c r="M1872" s="178">
        <f t="shared" ref="M1872" si="1367">L1872-(K1872-A1872)</f>
        <v>27</v>
      </c>
      <c r="N1872" s="106">
        <f t="shared" ref="N1872" si="1368">TRUNC((G1872/F1872)^TRUNC((M1872/L1872),9),8)</f>
        <v>1.0037791300000001</v>
      </c>
      <c r="O1872" s="111">
        <f t="shared" ref="O1872" si="1369">IF(K1872&gt;K1871,N1871,O1871)</f>
        <v>1.0041999100000001</v>
      </c>
      <c r="P1872" s="111">
        <f t="shared" ref="P1872" si="1370">IF(K1872&gt;K1871,P1871*O1872,P1871)</f>
        <v>1.3754133808560991</v>
      </c>
      <c r="Q1872" s="106">
        <f t="shared" ref="Q1872" si="1371">TRUNC(TRUNC((N1872*P1872),15),8)</f>
        <v>1.3806112399999999</v>
      </c>
      <c r="R1872" s="106">
        <f t="shared" ref="R1872" si="1372">IF(AND(W1872&gt;0,MONTH(A1872)=R$9),Q1872,R1871)</f>
        <v>1.30894008</v>
      </c>
      <c r="S1872" s="106">
        <f t="shared" ref="S1872" si="1373">TRUNC(C1872*R1872,8)</f>
        <v>258.95466185999999</v>
      </c>
      <c r="T1872" s="106">
        <f t="shared" ref="T1872" si="1374">(D1872*(R1872-1))</f>
        <v>4.6250180805125289</v>
      </c>
      <c r="U1872" s="106">
        <f t="shared" ref="U1872" si="1375">(E1872*(Q1872-1))</f>
        <v>69.600392103031552</v>
      </c>
      <c r="V1872" s="106">
        <f t="shared" ref="V1872" si="1376">(C1872+T1872+U1872)</f>
        <v>272.06079304354409</v>
      </c>
      <c r="W1872" s="19">
        <f t="shared" ref="W1872" si="1377">IF(VLOOKUP(A1872,AL$10:AX$312,13)=VLOOKUP(A1871,AL$10:AX$312,13),0,VLOOKUP(A1872,AL$10:AX$312,13))</f>
        <v>0</v>
      </c>
      <c r="X1872" s="2">
        <f t="shared" ref="X1872" si="1378">IF(W1872&gt;0,VLOOKUP(A1872,AL$12:AP$312,5),0)</f>
        <v>0</v>
      </c>
      <c r="Y1872" s="4">
        <f t="shared" ref="Y1872" si="1379">IF(W1872&gt;0,VLOOKUP($A1872,$AL$10:$AQ$312,6),0)</f>
        <v>0</v>
      </c>
      <c r="Z1872" s="106">
        <f t="shared" ref="Z1872" si="1380">IF(Y1872&gt;0,TRUNC(Y1872*S1872,8),0)</f>
        <v>0</v>
      </c>
      <c r="AA1872" s="114">
        <f t="shared" si="1355"/>
        <v>0.05</v>
      </c>
      <c r="AB1872" s="112">
        <f t="shared" ref="AB1872" si="1381">M1872</f>
        <v>27</v>
      </c>
      <c r="AC1872" s="178">
        <f t="shared" si="1326"/>
        <v>30</v>
      </c>
      <c r="AD1872" s="11">
        <f t="shared" ref="AD1872" si="1382">ROUND((1+AA1872)^(30/360)^(AB1872/AC1872),9)</f>
        <v>1.003665966</v>
      </c>
      <c r="AE1872" s="106">
        <f t="shared" ref="AE1872" si="1383">TRUNC((S1872*(AD1872-1)),8)</f>
        <v>0.94931898000000003</v>
      </c>
      <c r="AF1872" s="106">
        <f t="shared" ref="AF1872" si="1384">TRUNC((V1872*(AD1872-1)),8)</f>
        <v>0.99736561000000001</v>
      </c>
      <c r="AG1872" s="106">
        <f t="shared" ref="AG1872" si="1385">IF(Z1872&gt;0,Z1872+AE1872,0)</f>
        <v>0</v>
      </c>
      <c r="AH1872" s="115" t="str">
        <f t="shared" si="1328"/>
        <v>A+J=</v>
      </c>
      <c r="AI1872" s="116">
        <f t="shared" ref="AI1872" si="1386">IF(W1871&gt;0,VLOOKUP(A1871,$AL$10:$AZ$312,14),AI1871)</f>
        <v>46016</v>
      </c>
      <c r="AJ1872" s="10"/>
      <c r="AK1872" s="1"/>
      <c r="AL1872" s="10"/>
      <c r="AM1872" s="1"/>
      <c r="AN1872" s="1"/>
      <c r="AO1872" s="3"/>
      <c r="AP1872" s="3"/>
      <c r="AQ1872" s="4"/>
      <c r="AR1872" s="4"/>
      <c r="AS1872" s="4"/>
      <c r="AT1872" s="4"/>
      <c r="AU1872" s="4"/>
      <c r="AV1872" s="4"/>
      <c r="AW1872" s="1"/>
      <c r="AX1872" s="1"/>
      <c r="AY1872" s="1"/>
      <c r="AZ1872" s="1"/>
      <c r="BA1872" s="1"/>
      <c r="BB1872" s="1"/>
      <c r="BC1872" s="1"/>
      <c r="BD1872" s="1"/>
      <c r="BE1872" s="1"/>
      <c r="BG1872" s="1"/>
      <c r="BH1872" s="1"/>
    </row>
    <row r="1873" spans="1:60" ht="15" customHeight="1" x14ac:dyDescent="0.25">
      <c r="A1873" s="105">
        <f t="shared" si="1348"/>
        <v>46014</v>
      </c>
      <c r="B1873" s="106">
        <f t="shared" si="1335"/>
        <v>273.13057507168548</v>
      </c>
      <c r="C1873" s="2">
        <f t="shared" si="1349"/>
        <v>197.83538286000001</v>
      </c>
      <c r="D1873" s="2">
        <f t="shared" si="1350"/>
        <v>14.970599090000007</v>
      </c>
      <c r="E1873" s="106">
        <f t="shared" si="1336"/>
        <v>182.86478377</v>
      </c>
      <c r="F1873" s="21">
        <f t="shared" si="1351"/>
        <v>7245.38</v>
      </c>
      <c r="G1873" s="108">
        <f t="shared" si="1352"/>
        <v>7275.81</v>
      </c>
      <c r="H1873" s="109">
        <f t="shared" si="1329"/>
        <v>45956</v>
      </c>
      <c r="I1873" s="109">
        <f t="shared" si="1324"/>
        <v>45987</v>
      </c>
      <c r="J1873" s="110">
        <f t="shared" si="1337"/>
        <v>4.1999177406844002E-3</v>
      </c>
      <c r="K1873" s="117">
        <f t="shared" si="1325"/>
        <v>46016</v>
      </c>
      <c r="L1873" s="178">
        <f t="shared" si="1327"/>
        <v>30</v>
      </c>
      <c r="M1873" s="178">
        <f t="shared" si="1332"/>
        <v>28</v>
      </c>
      <c r="N1873" s="106">
        <f t="shared" si="1338"/>
        <v>1.00391937</v>
      </c>
      <c r="O1873" s="111">
        <f t="shared" si="1331"/>
        <v>1.0041999100000001</v>
      </c>
      <c r="P1873" s="111">
        <f t="shared" si="1353"/>
        <v>1.3754133808560991</v>
      </c>
      <c r="Q1873" s="106">
        <f t="shared" si="1330"/>
        <v>1.38080413</v>
      </c>
      <c r="R1873" s="106">
        <f t="shared" si="1354"/>
        <v>1.30894008</v>
      </c>
      <c r="S1873" s="106">
        <f t="shared" si="1339"/>
        <v>258.95466185999999</v>
      </c>
      <c r="T1873" s="106">
        <f t="shared" si="1340"/>
        <v>4.6250180805125289</v>
      </c>
      <c r="U1873" s="106">
        <f t="shared" si="1341"/>
        <v>69.635664891172979</v>
      </c>
      <c r="V1873" s="106">
        <f t="shared" si="1342"/>
        <v>272.09606583168551</v>
      </c>
      <c r="W1873" s="19">
        <f t="shared" si="1323"/>
        <v>0</v>
      </c>
      <c r="X1873" s="2">
        <f t="shared" si="1343"/>
        <v>0</v>
      </c>
      <c r="Y1873" s="4">
        <f t="shared" si="1344"/>
        <v>0</v>
      </c>
      <c r="Z1873" s="106">
        <f t="shared" si="1333"/>
        <v>0</v>
      </c>
      <c r="AA1873" s="114">
        <f t="shared" si="1355"/>
        <v>0.05</v>
      </c>
      <c r="AB1873" s="112">
        <f t="shared" si="1345"/>
        <v>28</v>
      </c>
      <c r="AC1873" s="178">
        <f t="shared" si="1326"/>
        <v>30</v>
      </c>
      <c r="AD1873" s="11">
        <f t="shared" si="1356"/>
        <v>1.0038020000000001</v>
      </c>
      <c r="AE1873" s="106">
        <f t="shared" si="1334"/>
        <v>0.98454562000000001</v>
      </c>
      <c r="AF1873" s="106">
        <f t="shared" si="1346"/>
        <v>1.03450924</v>
      </c>
      <c r="AG1873" s="106">
        <f t="shared" si="1347"/>
        <v>0</v>
      </c>
      <c r="AH1873" s="115" t="str">
        <f t="shared" si="1328"/>
        <v>A+J=</v>
      </c>
      <c r="AI1873" s="116">
        <f t="shared" si="1357"/>
        <v>46016</v>
      </c>
      <c r="AJ1873" s="10"/>
      <c r="AK1873" s="1"/>
      <c r="AL1873" s="10"/>
      <c r="AM1873" s="1"/>
      <c r="AN1873" s="1"/>
      <c r="AO1873" s="3"/>
      <c r="AP1873" s="3"/>
      <c r="AQ1873" s="4"/>
      <c r="AR1873" s="4"/>
      <c r="AS1873" s="4"/>
      <c r="AT1873" s="4"/>
      <c r="AU1873" s="4"/>
      <c r="AV1873" s="4"/>
      <c r="AW1873" s="1"/>
      <c r="AX1873" s="1"/>
      <c r="AY1873" s="1"/>
      <c r="AZ1873" s="1"/>
      <c r="BA1873" s="1"/>
      <c r="BB1873" s="1"/>
      <c r="BC1873" s="1"/>
      <c r="BD1873" s="1"/>
      <c r="BE1873" s="1"/>
      <c r="BG1873" s="1"/>
      <c r="BH1873" s="1"/>
    </row>
    <row r="1874" spans="1:60" ht="15" customHeight="1" x14ac:dyDescent="0.25">
      <c r="A1874" s="105">
        <f t="shared" si="1348"/>
        <v>46015</v>
      </c>
      <c r="B1874" s="106">
        <f t="shared" si="1335"/>
        <v>273.20301175577038</v>
      </c>
      <c r="C1874" s="2">
        <f t="shared" si="1349"/>
        <v>197.83538286000001</v>
      </c>
      <c r="D1874" s="2">
        <f t="shared" si="1350"/>
        <v>14.970599090000007</v>
      </c>
      <c r="E1874" s="106">
        <f t="shared" si="1336"/>
        <v>182.86478377</v>
      </c>
      <c r="F1874" s="21">
        <f t="shared" si="1351"/>
        <v>7245.38</v>
      </c>
      <c r="G1874" s="108">
        <f t="shared" si="1352"/>
        <v>7275.81</v>
      </c>
      <c r="H1874" s="109">
        <f t="shared" si="1329"/>
        <v>45956</v>
      </c>
      <c r="I1874" s="109">
        <f t="shared" si="1324"/>
        <v>45987</v>
      </c>
      <c r="J1874" s="110">
        <f t="shared" si="1337"/>
        <v>4.1999177406844002E-3</v>
      </c>
      <c r="K1874" s="117">
        <f t="shared" si="1325"/>
        <v>46016</v>
      </c>
      <c r="L1874" s="178">
        <f t="shared" si="1327"/>
        <v>30</v>
      </c>
      <c r="M1874" s="178">
        <f t="shared" si="1332"/>
        <v>29</v>
      </c>
      <c r="N1874" s="106">
        <f t="shared" si="1338"/>
        <v>1.00405963</v>
      </c>
      <c r="O1874" s="111">
        <f t="shared" si="1331"/>
        <v>1.0041999100000001</v>
      </c>
      <c r="P1874" s="111">
        <f t="shared" si="1353"/>
        <v>1.3754133808560991</v>
      </c>
      <c r="Q1874" s="106">
        <f t="shared" si="1330"/>
        <v>1.3809970499999999</v>
      </c>
      <c r="R1874" s="106">
        <f t="shared" si="1354"/>
        <v>1.30894008</v>
      </c>
      <c r="S1874" s="106">
        <f t="shared" si="1339"/>
        <v>258.95466185999999</v>
      </c>
      <c r="T1874" s="106">
        <f t="shared" si="1340"/>
        <v>4.6250180805125289</v>
      </c>
      <c r="U1874" s="106">
        <f t="shared" si="1341"/>
        <v>69.670943165257867</v>
      </c>
      <c r="V1874" s="106">
        <f t="shared" si="1342"/>
        <v>272.13134410577038</v>
      </c>
      <c r="W1874" s="19">
        <f t="shared" si="1323"/>
        <v>0</v>
      </c>
      <c r="X1874" s="2">
        <f t="shared" si="1343"/>
        <v>0</v>
      </c>
      <c r="Y1874" s="4">
        <f t="shared" si="1344"/>
        <v>0</v>
      </c>
      <c r="Z1874" s="106">
        <f t="shared" si="1333"/>
        <v>0</v>
      </c>
      <c r="AA1874" s="114">
        <f t="shared" si="1355"/>
        <v>0.05</v>
      </c>
      <c r="AB1874" s="112">
        <f t="shared" si="1345"/>
        <v>29</v>
      </c>
      <c r="AC1874" s="178">
        <f t="shared" si="1326"/>
        <v>30</v>
      </c>
      <c r="AD1874" s="11">
        <f t="shared" si="1356"/>
        <v>1.0039380529999999</v>
      </c>
      <c r="AE1874" s="106">
        <f t="shared" si="1334"/>
        <v>1.0197771799999999</v>
      </c>
      <c r="AF1874" s="106">
        <f t="shared" si="1346"/>
        <v>1.07166765</v>
      </c>
      <c r="AG1874" s="106">
        <f t="shared" si="1347"/>
        <v>0</v>
      </c>
      <c r="AH1874" s="115" t="str">
        <f t="shared" si="1328"/>
        <v>A+J=</v>
      </c>
      <c r="AI1874" s="116">
        <f t="shared" si="1357"/>
        <v>46016</v>
      </c>
      <c r="AJ1874" s="10"/>
      <c r="AK1874" s="1"/>
      <c r="AL1874" s="10"/>
      <c r="AM1874" s="1"/>
      <c r="AN1874" s="1"/>
      <c r="AO1874" s="3"/>
      <c r="AP1874" s="3"/>
      <c r="AQ1874" s="4"/>
      <c r="AR1874" s="4"/>
      <c r="AS1874" s="4"/>
      <c r="AT1874" s="4"/>
      <c r="AU1874" s="4"/>
      <c r="AV1874" s="4"/>
      <c r="AW1874" s="1"/>
      <c r="AX1874" s="1"/>
      <c r="AY1874" s="1"/>
      <c r="AZ1874" s="1"/>
      <c r="BA1874" s="1"/>
      <c r="BB1874" s="1"/>
      <c r="BC1874" s="1"/>
      <c r="BD1874" s="1"/>
      <c r="BE1874" s="1"/>
      <c r="BG1874" s="1"/>
      <c r="BH1874" s="1"/>
    </row>
    <row r="1875" spans="1:60" ht="15" customHeight="1" x14ac:dyDescent="0.25">
      <c r="A1875" s="105">
        <f t="shared" si="1348"/>
        <v>46016</v>
      </c>
      <c r="B1875" s="106">
        <f t="shared" si="1335"/>
        <v>273.27546661715098</v>
      </c>
      <c r="C1875" s="2">
        <f t="shared" si="1349"/>
        <v>197.83538286000001</v>
      </c>
      <c r="D1875" s="2">
        <f t="shared" si="1350"/>
        <v>14.970599090000007</v>
      </c>
      <c r="E1875" s="106">
        <f t="shared" si="1336"/>
        <v>182.86478377</v>
      </c>
      <c r="F1875" s="21">
        <f t="shared" si="1351"/>
        <v>7245.38</v>
      </c>
      <c r="G1875" s="108">
        <f t="shared" si="1352"/>
        <v>7275.81</v>
      </c>
      <c r="H1875" s="109">
        <f t="shared" si="1329"/>
        <v>45956</v>
      </c>
      <c r="I1875" s="109">
        <f t="shared" si="1324"/>
        <v>45987</v>
      </c>
      <c r="J1875" s="110">
        <f t="shared" si="1337"/>
        <v>4.1999177406844002E-3</v>
      </c>
      <c r="K1875" s="117">
        <f t="shared" si="1325"/>
        <v>46016</v>
      </c>
      <c r="L1875" s="178">
        <f t="shared" si="1327"/>
        <v>30</v>
      </c>
      <c r="M1875" s="178">
        <f t="shared" si="1332"/>
        <v>30</v>
      </c>
      <c r="N1875" s="106">
        <f t="shared" si="1338"/>
        <v>1.0041999100000001</v>
      </c>
      <c r="O1875" s="111">
        <f t="shared" si="1331"/>
        <v>1.0041999100000001</v>
      </c>
      <c r="P1875" s="111">
        <f t="shared" si="1353"/>
        <v>1.3754133808560991</v>
      </c>
      <c r="Q1875" s="106">
        <f t="shared" si="1330"/>
        <v>1.38118999</v>
      </c>
      <c r="R1875" s="106">
        <f t="shared" si="1354"/>
        <v>1.30894008</v>
      </c>
      <c r="S1875" s="106">
        <f t="shared" si="1339"/>
        <v>258.95466185999999</v>
      </c>
      <c r="T1875" s="106">
        <f t="shared" si="1340"/>
        <v>4.6250180805125289</v>
      </c>
      <c r="U1875" s="106">
        <f t="shared" si="1341"/>
        <v>69.706225096638462</v>
      </c>
      <c r="V1875" s="106">
        <f t="shared" si="1342"/>
        <v>272.16662603715099</v>
      </c>
      <c r="W1875" s="19">
        <f t="shared" si="1323"/>
        <v>62</v>
      </c>
      <c r="X1875" s="2">
        <f t="shared" si="1343"/>
        <v>14.97059909</v>
      </c>
      <c r="Y1875" s="4">
        <f t="shared" si="1344"/>
        <v>7.5672000000000003E-2</v>
      </c>
      <c r="Z1875" s="106">
        <f t="shared" si="1333"/>
        <v>19.595617170000001</v>
      </c>
      <c r="AA1875" s="114">
        <f t="shared" si="1355"/>
        <v>0.05</v>
      </c>
      <c r="AB1875" s="112">
        <f t="shared" si="1345"/>
        <v>30</v>
      </c>
      <c r="AC1875" s="178">
        <f t="shared" si="1326"/>
        <v>30</v>
      </c>
      <c r="AD1875" s="11">
        <f t="shared" si="1356"/>
        <v>1.004074124</v>
      </c>
      <c r="AE1875" s="106">
        <f t="shared" si="1334"/>
        <v>1.0550134</v>
      </c>
      <c r="AF1875" s="106">
        <f t="shared" si="1346"/>
        <v>1.1088405800000001</v>
      </c>
      <c r="AG1875" s="106">
        <f t="shared" si="1347"/>
        <v>20.650630570000001</v>
      </c>
      <c r="AH1875" s="115" t="str">
        <f t="shared" si="1328"/>
        <v>A+J=</v>
      </c>
      <c r="AI1875" s="116">
        <f t="shared" si="1357"/>
        <v>46016</v>
      </c>
      <c r="AJ1875" s="10"/>
      <c r="AK1875" s="1"/>
      <c r="AL1875" s="10"/>
      <c r="AM1875" s="1"/>
      <c r="AN1875" s="1"/>
      <c r="AO1875" s="3"/>
      <c r="AP1875" s="3"/>
      <c r="AQ1875" s="4"/>
      <c r="AR1875" s="4"/>
      <c r="AS1875" s="4"/>
      <c r="AT1875" s="4"/>
      <c r="AU1875" s="4"/>
      <c r="AV1875" s="4"/>
      <c r="AW1875" s="1"/>
      <c r="AX1875" s="1"/>
      <c r="AY1875" s="1"/>
      <c r="AZ1875" s="1"/>
      <c r="BA1875" s="1"/>
      <c r="BB1875" s="1"/>
      <c r="BC1875" s="1"/>
      <c r="BD1875" s="1"/>
      <c r="BE1875" s="1"/>
      <c r="BG1875" s="1"/>
      <c r="BH1875" s="1"/>
    </row>
    <row r="1876" spans="1:60" ht="15" customHeight="1" x14ac:dyDescent="0.25">
      <c r="A1876" s="105">
        <f t="shared" si="1348"/>
        <v>46017</v>
      </c>
      <c r="B1876" s="106">
        <f t="shared" si="1335"/>
        <v>252.63828998635969</v>
      </c>
      <c r="C1876" s="2">
        <f t="shared" si="1349"/>
        <v>182.86478377</v>
      </c>
      <c r="D1876" s="2">
        <f t="shared" si="1350"/>
        <v>0</v>
      </c>
      <c r="E1876" s="106">
        <f t="shared" si="1336"/>
        <v>182.86478377</v>
      </c>
      <c r="F1876" s="21">
        <f t="shared" si="1351"/>
        <v>7245.38</v>
      </c>
      <c r="G1876" s="108">
        <f t="shared" si="1352"/>
        <v>7275.81</v>
      </c>
      <c r="H1876" s="109">
        <f t="shared" si="1329"/>
        <v>45987</v>
      </c>
      <c r="I1876" s="109">
        <f t="shared" si="1324"/>
        <v>46017</v>
      </c>
      <c r="J1876" s="110">
        <f t="shared" si="1337"/>
        <v>4.1999177406844002E-3</v>
      </c>
      <c r="K1876" s="117">
        <f t="shared" si="1325"/>
        <v>46047</v>
      </c>
      <c r="L1876" s="178">
        <f t="shared" si="1327"/>
        <v>31</v>
      </c>
      <c r="M1876" s="178">
        <f t="shared" si="1332"/>
        <v>1</v>
      </c>
      <c r="N1876" s="106">
        <f t="shared" si="1338"/>
        <v>1.0001351999999999</v>
      </c>
      <c r="O1876" s="111">
        <f t="shared" si="1331"/>
        <v>1.0041999100000001</v>
      </c>
      <c r="P1876" s="111">
        <f t="shared" si="1353"/>
        <v>1.3811899932684906</v>
      </c>
      <c r="Q1876" s="106">
        <f t="shared" si="1330"/>
        <v>1.3813767299999999</v>
      </c>
      <c r="R1876" s="106">
        <f t="shared" si="1354"/>
        <v>1.30894008</v>
      </c>
      <c r="S1876" s="106">
        <f t="shared" si="1339"/>
        <v>239.35904468999999</v>
      </c>
      <c r="T1876" s="106">
        <f t="shared" si="1340"/>
        <v>0</v>
      </c>
      <c r="U1876" s="106">
        <f t="shared" si="1341"/>
        <v>69.740373266359668</v>
      </c>
      <c r="V1876" s="106">
        <f t="shared" si="1342"/>
        <v>252.60515703635969</v>
      </c>
      <c r="W1876" s="19">
        <f t="shared" ref="W1876:W1939" si="1387">IF(VLOOKUP(A1876,AL$10:AX$312,13)=VLOOKUP(A1875,AL$10:AX$312,13),0,VLOOKUP(A1876,AL$10:AX$312,13))</f>
        <v>0</v>
      </c>
      <c r="X1876" s="2">
        <f t="shared" si="1343"/>
        <v>0</v>
      </c>
      <c r="Y1876" s="4">
        <f t="shared" si="1344"/>
        <v>0</v>
      </c>
      <c r="Z1876" s="106">
        <f t="shared" si="1333"/>
        <v>0</v>
      </c>
      <c r="AA1876" s="114">
        <f t="shared" si="1355"/>
        <v>0.05</v>
      </c>
      <c r="AB1876" s="112">
        <f t="shared" si="1345"/>
        <v>1</v>
      </c>
      <c r="AC1876" s="178">
        <f t="shared" si="1326"/>
        <v>31</v>
      </c>
      <c r="AD1876" s="11">
        <f t="shared" si="1356"/>
        <v>1.000131165</v>
      </c>
      <c r="AE1876" s="106">
        <f t="shared" si="1334"/>
        <v>3.1395520000000003E-2</v>
      </c>
      <c r="AF1876" s="106">
        <f t="shared" si="1346"/>
        <v>3.3132950000000001E-2</v>
      </c>
      <c r="AG1876" s="106">
        <f t="shared" si="1347"/>
        <v>0</v>
      </c>
      <c r="AH1876" s="115" t="str">
        <f t="shared" si="1328"/>
        <v>A+J=</v>
      </c>
      <c r="AI1876" s="116">
        <f t="shared" si="1357"/>
        <v>46047</v>
      </c>
      <c r="AJ1876" s="10"/>
      <c r="AK1876" s="1"/>
      <c r="AL1876" s="10"/>
      <c r="AM1876" s="1"/>
      <c r="AN1876" s="1"/>
      <c r="AO1876" s="3"/>
      <c r="AP1876" s="3"/>
      <c r="AQ1876" s="4"/>
      <c r="AR1876" s="4"/>
      <c r="AS1876" s="4"/>
      <c r="AT1876" s="4"/>
      <c r="AU1876" s="4"/>
      <c r="AV1876" s="4"/>
      <c r="AW1876" s="1"/>
      <c r="AX1876" s="1"/>
      <c r="AY1876" s="1"/>
      <c r="AZ1876" s="1"/>
      <c r="BA1876" s="1"/>
      <c r="BB1876" s="1"/>
      <c r="BC1876" s="1"/>
      <c r="BD1876" s="1"/>
      <c r="BE1876" s="1"/>
      <c r="BG1876" s="1"/>
      <c r="BH1876" s="1"/>
    </row>
    <row r="1877" spans="1:60" ht="15" customHeight="1" x14ac:dyDescent="0.25">
      <c r="A1877" s="105">
        <f t="shared" si="1348"/>
        <v>46018</v>
      </c>
      <c r="B1877" s="106">
        <f t="shared" si="1335"/>
        <v>252.70558985202439</v>
      </c>
      <c r="C1877" s="2">
        <f t="shared" si="1349"/>
        <v>182.86478377</v>
      </c>
      <c r="D1877" s="2">
        <f t="shared" si="1350"/>
        <v>0</v>
      </c>
      <c r="E1877" s="106">
        <f t="shared" si="1336"/>
        <v>182.86478377</v>
      </c>
      <c r="F1877" s="21">
        <f t="shared" si="1351"/>
        <v>7245.38</v>
      </c>
      <c r="G1877" s="108">
        <f t="shared" si="1352"/>
        <v>7275.81</v>
      </c>
      <c r="H1877" s="109">
        <f t="shared" si="1329"/>
        <v>45987</v>
      </c>
      <c r="I1877" s="109">
        <f t="shared" ref="I1877:I1940" si="1388">IF(W1876&gt;0,A1877,I1876)</f>
        <v>46017</v>
      </c>
      <c r="J1877" s="110">
        <f t="shared" si="1337"/>
        <v>4.1999177406844002E-3</v>
      </c>
      <c r="K1877" s="117">
        <f t="shared" ref="K1877:K1940" si="1389">IF(DAY(A1876)=K$9,VLOOKUP(A1876,$AP$321:$AV$619,4),K1876)</f>
        <v>46047</v>
      </c>
      <c r="L1877" s="178">
        <f t="shared" si="1327"/>
        <v>31</v>
      </c>
      <c r="M1877" s="178">
        <f t="shared" si="1332"/>
        <v>2</v>
      </c>
      <c r="N1877" s="106">
        <f t="shared" si="1338"/>
        <v>1.00027043</v>
      </c>
      <c r="O1877" s="111">
        <f t="shared" si="1331"/>
        <v>1.0041999100000001</v>
      </c>
      <c r="P1877" s="111">
        <f t="shared" si="1353"/>
        <v>1.3811899932684906</v>
      </c>
      <c r="Q1877" s="106">
        <f t="shared" si="1330"/>
        <v>1.3815634999999999</v>
      </c>
      <c r="R1877" s="106">
        <f t="shared" si="1354"/>
        <v>1.30894008</v>
      </c>
      <c r="S1877" s="106">
        <f t="shared" si="1339"/>
        <v>239.35904468999999</v>
      </c>
      <c r="T1877" s="106">
        <f t="shared" si="1340"/>
        <v>0</v>
      </c>
      <c r="U1877" s="106">
        <f t="shared" si="1341"/>
        <v>69.774526922024393</v>
      </c>
      <c r="V1877" s="106">
        <f t="shared" si="1342"/>
        <v>252.6393106920244</v>
      </c>
      <c r="W1877" s="19">
        <f t="shared" si="1387"/>
        <v>0</v>
      </c>
      <c r="X1877" s="2">
        <f t="shared" si="1343"/>
        <v>0</v>
      </c>
      <c r="Y1877" s="4">
        <f t="shared" si="1344"/>
        <v>0</v>
      </c>
      <c r="Z1877" s="106">
        <f t="shared" si="1333"/>
        <v>0</v>
      </c>
      <c r="AA1877" s="114">
        <f t="shared" si="1355"/>
        <v>0.05</v>
      </c>
      <c r="AB1877" s="112">
        <f t="shared" si="1345"/>
        <v>2</v>
      </c>
      <c r="AC1877" s="178">
        <f t="shared" ref="AC1877:AC1940" si="1390">IF(DAY(A1876)=25,VLOOKUP(A1876,$AP$321:$AV$619,7),AC1876)</f>
        <v>31</v>
      </c>
      <c r="AD1877" s="11">
        <f t="shared" si="1356"/>
        <v>1.0002623470000001</v>
      </c>
      <c r="AE1877" s="106">
        <f t="shared" si="1334"/>
        <v>6.2795119999999996E-2</v>
      </c>
      <c r="AF1877" s="106">
        <f t="shared" si="1346"/>
        <v>6.6279160000000004E-2</v>
      </c>
      <c r="AG1877" s="106">
        <f t="shared" si="1347"/>
        <v>0</v>
      </c>
      <c r="AH1877" s="115" t="str">
        <f t="shared" si="1328"/>
        <v>A+J=</v>
      </c>
      <c r="AI1877" s="116">
        <f t="shared" si="1357"/>
        <v>46047</v>
      </c>
      <c r="AJ1877" s="10"/>
      <c r="AK1877" s="1"/>
      <c r="AL1877" s="10"/>
      <c r="AM1877" s="1"/>
      <c r="AN1877" s="1"/>
      <c r="AO1877" s="3"/>
      <c r="AP1877" s="3"/>
      <c r="AQ1877" s="4"/>
      <c r="AR1877" s="4"/>
      <c r="AS1877" s="4"/>
      <c r="AT1877" s="4"/>
      <c r="AU1877" s="4"/>
      <c r="AV1877" s="4"/>
      <c r="AW1877" s="1"/>
      <c r="AX1877" s="1"/>
      <c r="AY1877" s="1"/>
      <c r="AZ1877" s="1"/>
      <c r="BA1877" s="1"/>
      <c r="BB1877" s="1"/>
      <c r="BC1877" s="1"/>
      <c r="BD1877" s="1"/>
      <c r="BE1877" s="1"/>
      <c r="BG1877" s="1"/>
      <c r="BH1877" s="1"/>
    </row>
    <row r="1878" spans="1:60" ht="15" customHeight="1" x14ac:dyDescent="0.25">
      <c r="A1878" s="105">
        <f t="shared" si="1348"/>
        <v>46019</v>
      </c>
      <c r="B1878" s="106">
        <f t="shared" si="1335"/>
        <v>252.77290846363263</v>
      </c>
      <c r="C1878" s="2">
        <f t="shared" si="1349"/>
        <v>182.86478377</v>
      </c>
      <c r="D1878" s="2">
        <f t="shared" si="1350"/>
        <v>0</v>
      </c>
      <c r="E1878" s="106">
        <f t="shared" si="1336"/>
        <v>182.86478377</v>
      </c>
      <c r="F1878" s="21">
        <f t="shared" si="1351"/>
        <v>7245.38</v>
      </c>
      <c r="G1878" s="108">
        <f t="shared" si="1352"/>
        <v>7275.81</v>
      </c>
      <c r="H1878" s="109">
        <f t="shared" si="1329"/>
        <v>45987</v>
      </c>
      <c r="I1878" s="109">
        <f t="shared" si="1388"/>
        <v>46017</v>
      </c>
      <c r="J1878" s="110">
        <f t="shared" si="1337"/>
        <v>4.1999177406844002E-3</v>
      </c>
      <c r="K1878" s="117">
        <f t="shared" si="1389"/>
        <v>46047</v>
      </c>
      <c r="L1878" s="178">
        <f t="shared" si="1327"/>
        <v>31</v>
      </c>
      <c r="M1878" s="178">
        <f t="shared" si="1332"/>
        <v>3</v>
      </c>
      <c r="N1878" s="106">
        <f t="shared" si="1338"/>
        <v>1.0004056699999999</v>
      </c>
      <c r="O1878" s="111">
        <f t="shared" si="1331"/>
        <v>1.0041999100000001</v>
      </c>
      <c r="P1878" s="111">
        <f t="shared" si="1353"/>
        <v>1.3811899932684906</v>
      </c>
      <c r="Q1878" s="106">
        <f t="shared" si="1330"/>
        <v>1.3817503</v>
      </c>
      <c r="R1878" s="106">
        <f t="shared" si="1354"/>
        <v>1.30894008</v>
      </c>
      <c r="S1878" s="106">
        <f t="shared" si="1339"/>
        <v>239.35904468999999</v>
      </c>
      <c r="T1878" s="106">
        <f t="shared" si="1340"/>
        <v>0</v>
      </c>
      <c r="U1878" s="106">
        <f t="shared" si="1341"/>
        <v>69.808686063632635</v>
      </c>
      <c r="V1878" s="106">
        <f t="shared" si="1342"/>
        <v>252.67346983363262</v>
      </c>
      <c r="W1878" s="19">
        <f t="shared" si="1387"/>
        <v>0</v>
      </c>
      <c r="X1878" s="2">
        <f t="shared" si="1343"/>
        <v>0</v>
      </c>
      <c r="Y1878" s="4">
        <f t="shared" si="1344"/>
        <v>0</v>
      </c>
      <c r="Z1878" s="106">
        <f t="shared" si="1333"/>
        <v>0</v>
      </c>
      <c r="AA1878" s="114">
        <f t="shared" si="1355"/>
        <v>0.05</v>
      </c>
      <c r="AB1878" s="112">
        <f t="shared" si="1345"/>
        <v>3</v>
      </c>
      <c r="AC1878" s="178">
        <f t="shared" si="1390"/>
        <v>31</v>
      </c>
      <c r="AD1878" s="11">
        <f t="shared" si="1356"/>
        <v>1.000393546</v>
      </c>
      <c r="AE1878" s="106">
        <f t="shared" si="1334"/>
        <v>9.4198790000000004E-2</v>
      </c>
      <c r="AF1878" s="106">
        <f t="shared" si="1346"/>
        <v>9.943863E-2</v>
      </c>
      <c r="AG1878" s="106">
        <f t="shared" si="1347"/>
        <v>0</v>
      </c>
      <c r="AH1878" s="115" t="str">
        <f t="shared" si="1328"/>
        <v>A+J=</v>
      </c>
      <c r="AI1878" s="116">
        <f t="shared" si="1357"/>
        <v>46047</v>
      </c>
      <c r="AJ1878" s="10"/>
      <c r="AK1878" s="1"/>
      <c r="AL1878" s="10"/>
      <c r="AM1878" s="1"/>
      <c r="AN1878" s="1"/>
      <c r="AO1878" s="3"/>
      <c r="AP1878" s="3"/>
      <c r="AQ1878" s="4"/>
      <c r="AR1878" s="4"/>
      <c r="AS1878" s="4"/>
      <c r="AT1878" s="4"/>
      <c r="AU1878" s="4"/>
      <c r="AV1878" s="4"/>
      <c r="AW1878" s="1"/>
      <c r="AX1878" s="1"/>
      <c r="AY1878" s="1"/>
      <c r="AZ1878" s="1"/>
      <c r="BA1878" s="1"/>
      <c r="BB1878" s="1"/>
      <c r="BC1878" s="1"/>
      <c r="BD1878" s="1"/>
      <c r="BE1878" s="1"/>
      <c r="BG1878" s="1"/>
      <c r="BH1878" s="1"/>
    </row>
    <row r="1879" spans="1:60" ht="15" customHeight="1" x14ac:dyDescent="0.25">
      <c r="A1879" s="105">
        <f t="shared" si="1348"/>
        <v>46020</v>
      </c>
      <c r="B1879" s="106">
        <f t="shared" si="1335"/>
        <v>252.84024424253653</v>
      </c>
      <c r="C1879" s="2">
        <f t="shared" si="1349"/>
        <v>182.86478377</v>
      </c>
      <c r="D1879" s="2">
        <f t="shared" si="1350"/>
        <v>0</v>
      </c>
      <c r="E1879" s="106">
        <f t="shared" si="1336"/>
        <v>182.86478377</v>
      </c>
      <c r="F1879" s="21">
        <f t="shared" si="1351"/>
        <v>7245.38</v>
      </c>
      <c r="G1879" s="108">
        <f t="shared" si="1352"/>
        <v>7275.81</v>
      </c>
      <c r="H1879" s="109">
        <f t="shared" si="1329"/>
        <v>45987</v>
      </c>
      <c r="I1879" s="109">
        <f t="shared" si="1388"/>
        <v>46017</v>
      </c>
      <c r="J1879" s="110">
        <f t="shared" si="1337"/>
        <v>4.1999177406844002E-3</v>
      </c>
      <c r="K1879" s="117">
        <f t="shared" si="1389"/>
        <v>46047</v>
      </c>
      <c r="L1879" s="178">
        <f t="shared" si="1327"/>
        <v>31</v>
      </c>
      <c r="M1879" s="178">
        <f t="shared" si="1332"/>
        <v>4</v>
      </c>
      <c r="N1879" s="106">
        <f t="shared" si="1338"/>
        <v>1.0005409300000001</v>
      </c>
      <c r="O1879" s="111">
        <f t="shared" si="1331"/>
        <v>1.0041999100000001</v>
      </c>
      <c r="P1879" s="111">
        <f t="shared" si="1353"/>
        <v>1.3811899932684906</v>
      </c>
      <c r="Q1879" s="106">
        <f t="shared" si="1330"/>
        <v>1.3819371199999999</v>
      </c>
      <c r="R1879" s="106">
        <f t="shared" si="1354"/>
        <v>1.30894008</v>
      </c>
      <c r="S1879" s="106">
        <f t="shared" si="1339"/>
        <v>239.35904468999999</v>
      </c>
      <c r="T1879" s="106">
        <f t="shared" si="1340"/>
        <v>0</v>
      </c>
      <c r="U1879" s="106">
        <f t="shared" si="1341"/>
        <v>69.842848862536528</v>
      </c>
      <c r="V1879" s="106">
        <f t="shared" si="1342"/>
        <v>252.70763263253653</v>
      </c>
      <c r="W1879" s="19">
        <f t="shared" si="1387"/>
        <v>0</v>
      </c>
      <c r="X1879" s="2">
        <f t="shared" si="1343"/>
        <v>0</v>
      </c>
      <c r="Y1879" s="4">
        <f t="shared" si="1344"/>
        <v>0</v>
      </c>
      <c r="Z1879" s="106">
        <f t="shared" si="1333"/>
        <v>0</v>
      </c>
      <c r="AA1879" s="114">
        <f t="shared" si="1355"/>
        <v>0.05</v>
      </c>
      <c r="AB1879" s="112">
        <f t="shared" si="1345"/>
        <v>4</v>
      </c>
      <c r="AC1879" s="178">
        <f t="shared" si="1390"/>
        <v>31</v>
      </c>
      <c r="AD1879" s="11">
        <f t="shared" si="1356"/>
        <v>1.000524763</v>
      </c>
      <c r="AE1879" s="106">
        <f t="shared" si="1334"/>
        <v>0.12560677000000001</v>
      </c>
      <c r="AF1879" s="106">
        <f t="shared" si="1346"/>
        <v>0.13261160999999999</v>
      </c>
      <c r="AG1879" s="106">
        <f t="shared" si="1347"/>
        <v>0</v>
      </c>
      <c r="AH1879" s="115" t="str">
        <f t="shared" si="1328"/>
        <v>A+J=</v>
      </c>
      <c r="AI1879" s="116">
        <f t="shared" si="1357"/>
        <v>46047</v>
      </c>
      <c r="AJ1879" s="10"/>
      <c r="AK1879" s="1"/>
      <c r="AL1879" s="10"/>
      <c r="AM1879" s="1"/>
      <c r="AN1879" s="1"/>
      <c r="AO1879" s="3"/>
      <c r="AP1879" s="3"/>
      <c r="AQ1879" s="4"/>
      <c r="AR1879" s="4"/>
      <c r="AS1879" s="4"/>
      <c r="AT1879" s="4"/>
      <c r="AU1879" s="4"/>
      <c r="AV1879" s="4"/>
      <c r="AW1879" s="1"/>
      <c r="AX1879" s="1"/>
      <c r="AY1879" s="1"/>
      <c r="AZ1879" s="1"/>
      <c r="BA1879" s="1"/>
      <c r="BB1879" s="1"/>
      <c r="BC1879" s="1"/>
      <c r="BD1879" s="1"/>
      <c r="BE1879" s="1"/>
      <c r="BG1879" s="1"/>
      <c r="BH1879" s="1"/>
    </row>
    <row r="1880" spans="1:60" ht="15" customHeight="1" x14ac:dyDescent="0.25">
      <c r="A1880" s="105">
        <f t="shared" si="1348"/>
        <v>46021</v>
      </c>
      <c r="B1880" s="106">
        <f t="shared" si="1335"/>
        <v>252.90759694873611</v>
      </c>
      <c r="C1880" s="2">
        <f t="shared" si="1349"/>
        <v>182.86478377</v>
      </c>
      <c r="D1880" s="2">
        <f t="shared" si="1350"/>
        <v>0</v>
      </c>
      <c r="E1880" s="106">
        <f t="shared" si="1336"/>
        <v>182.86478377</v>
      </c>
      <c r="F1880" s="21">
        <f t="shared" si="1351"/>
        <v>7245.38</v>
      </c>
      <c r="G1880" s="108">
        <f t="shared" si="1352"/>
        <v>7275.81</v>
      </c>
      <c r="H1880" s="109">
        <f t="shared" si="1329"/>
        <v>45987</v>
      </c>
      <c r="I1880" s="109">
        <f t="shared" si="1388"/>
        <v>46017</v>
      </c>
      <c r="J1880" s="110">
        <f t="shared" si="1337"/>
        <v>4.1999177406844002E-3</v>
      </c>
      <c r="K1880" s="117">
        <f t="shared" si="1389"/>
        <v>46047</v>
      </c>
      <c r="L1880" s="178">
        <f t="shared" si="1327"/>
        <v>31</v>
      </c>
      <c r="M1880" s="178">
        <f t="shared" si="1332"/>
        <v>5</v>
      </c>
      <c r="N1880" s="106">
        <f t="shared" si="1338"/>
        <v>1.00067621</v>
      </c>
      <c r="O1880" s="111">
        <f t="shared" si="1331"/>
        <v>1.0041999100000001</v>
      </c>
      <c r="P1880" s="111">
        <f t="shared" si="1353"/>
        <v>1.3811899932684906</v>
      </c>
      <c r="Q1880" s="106">
        <f t="shared" si="1330"/>
        <v>1.3821239599999999</v>
      </c>
      <c r="R1880" s="106">
        <f t="shared" si="1354"/>
        <v>1.30894008</v>
      </c>
      <c r="S1880" s="106">
        <f t="shared" si="1339"/>
        <v>239.35904468999999</v>
      </c>
      <c r="T1880" s="106">
        <f t="shared" si="1340"/>
        <v>0</v>
      </c>
      <c r="U1880" s="106">
        <f t="shared" si="1341"/>
        <v>69.877015318736113</v>
      </c>
      <c r="V1880" s="106">
        <f t="shared" si="1342"/>
        <v>252.74179908873612</v>
      </c>
      <c r="W1880" s="19">
        <f t="shared" si="1387"/>
        <v>0</v>
      </c>
      <c r="X1880" s="2">
        <f t="shared" si="1343"/>
        <v>0</v>
      </c>
      <c r="Y1880" s="4">
        <f t="shared" si="1344"/>
        <v>0</v>
      </c>
      <c r="Z1880" s="106">
        <f t="shared" si="1333"/>
        <v>0</v>
      </c>
      <c r="AA1880" s="114">
        <f t="shared" si="1355"/>
        <v>0.05</v>
      </c>
      <c r="AB1880" s="112">
        <f t="shared" si="1345"/>
        <v>5</v>
      </c>
      <c r="AC1880" s="178">
        <f t="shared" si="1390"/>
        <v>31</v>
      </c>
      <c r="AD1880" s="11">
        <f t="shared" si="1356"/>
        <v>1.000655997</v>
      </c>
      <c r="AE1880" s="106">
        <f t="shared" si="1334"/>
        <v>0.15701881000000001</v>
      </c>
      <c r="AF1880" s="106">
        <f t="shared" si="1346"/>
        <v>0.16579785999999999</v>
      </c>
      <c r="AG1880" s="106">
        <f t="shared" si="1347"/>
        <v>0</v>
      </c>
      <c r="AH1880" s="115" t="str">
        <f t="shared" si="1328"/>
        <v>A+J=</v>
      </c>
      <c r="AI1880" s="116">
        <f t="shared" si="1357"/>
        <v>46047</v>
      </c>
      <c r="AJ1880" s="10"/>
      <c r="AK1880" s="1"/>
      <c r="AL1880" s="10"/>
      <c r="AM1880" s="1"/>
      <c r="AN1880" s="1"/>
      <c r="AO1880" s="3"/>
      <c r="AP1880" s="3"/>
      <c r="AQ1880" s="4"/>
      <c r="AR1880" s="4"/>
      <c r="AS1880" s="4"/>
      <c r="AT1880" s="4"/>
      <c r="AU1880" s="4"/>
      <c r="AV1880" s="4"/>
      <c r="AW1880" s="1"/>
      <c r="AX1880" s="1"/>
      <c r="AY1880" s="1"/>
      <c r="AZ1880" s="1"/>
      <c r="BA1880" s="1"/>
      <c r="BB1880" s="1"/>
      <c r="BC1880" s="1"/>
      <c r="BD1880" s="1"/>
      <c r="BE1880" s="1"/>
      <c r="BG1880" s="1"/>
      <c r="BH1880" s="1"/>
    </row>
    <row r="1881" spans="1:60" ht="15" customHeight="1" x14ac:dyDescent="0.25">
      <c r="A1881" s="105">
        <f t="shared" si="1348"/>
        <v>46022</v>
      </c>
      <c r="B1881" s="106">
        <f t="shared" si="1335"/>
        <v>252.97497022952706</v>
      </c>
      <c r="C1881" s="2">
        <f t="shared" si="1349"/>
        <v>182.86478377</v>
      </c>
      <c r="D1881" s="2">
        <f t="shared" si="1350"/>
        <v>0</v>
      </c>
      <c r="E1881" s="106">
        <f t="shared" si="1336"/>
        <v>182.86478377</v>
      </c>
      <c r="F1881" s="21">
        <f t="shared" si="1351"/>
        <v>7245.38</v>
      </c>
      <c r="G1881" s="108">
        <f t="shared" si="1352"/>
        <v>7275.81</v>
      </c>
      <c r="H1881" s="109">
        <f t="shared" si="1329"/>
        <v>45987</v>
      </c>
      <c r="I1881" s="109">
        <f t="shared" si="1388"/>
        <v>46017</v>
      </c>
      <c r="J1881" s="110">
        <f t="shared" si="1337"/>
        <v>4.1999177406844002E-3</v>
      </c>
      <c r="K1881" s="117">
        <f t="shared" si="1389"/>
        <v>46047</v>
      </c>
      <c r="L1881" s="178">
        <f t="shared" si="1327"/>
        <v>31</v>
      </c>
      <c r="M1881" s="178">
        <f t="shared" si="1332"/>
        <v>6</v>
      </c>
      <c r="N1881" s="106">
        <f t="shared" si="1338"/>
        <v>1.0008115099999999</v>
      </c>
      <c r="O1881" s="111">
        <f t="shared" si="1331"/>
        <v>1.0041999100000001</v>
      </c>
      <c r="P1881" s="111">
        <f t="shared" si="1353"/>
        <v>1.3811899932684906</v>
      </c>
      <c r="Q1881" s="106">
        <f t="shared" si="1330"/>
        <v>1.3823108399999999</v>
      </c>
      <c r="R1881" s="106">
        <f t="shared" si="1354"/>
        <v>1.30894008</v>
      </c>
      <c r="S1881" s="106">
        <f t="shared" si="1339"/>
        <v>239.35904468999999</v>
      </c>
      <c r="T1881" s="106">
        <f t="shared" si="1340"/>
        <v>0</v>
      </c>
      <c r="U1881" s="106">
        <f t="shared" si="1341"/>
        <v>69.911189089527056</v>
      </c>
      <c r="V1881" s="106">
        <f t="shared" si="1342"/>
        <v>252.77597285952706</v>
      </c>
      <c r="W1881" s="19">
        <f t="shared" si="1387"/>
        <v>0</v>
      </c>
      <c r="X1881" s="2">
        <f t="shared" si="1343"/>
        <v>0</v>
      </c>
      <c r="Y1881" s="4">
        <f t="shared" si="1344"/>
        <v>0</v>
      </c>
      <c r="Z1881" s="106">
        <f t="shared" si="1333"/>
        <v>0</v>
      </c>
      <c r="AA1881" s="114">
        <f t="shared" si="1355"/>
        <v>0.05</v>
      </c>
      <c r="AB1881" s="112">
        <f t="shared" si="1345"/>
        <v>6</v>
      </c>
      <c r="AC1881" s="178">
        <f t="shared" si="1390"/>
        <v>31</v>
      </c>
      <c r="AD1881" s="11">
        <f t="shared" si="1356"/>
        <v>1.000787248</v>
      </c>
      <c r="AE1881" s="106">
        <f t="shared" si="1334"/>
        <v>0.18843492000000001</v>
      </c>
      <c r="AF1881" s="106">
        <f t="shared" si="1346"/>
        <v>0.19899737000000001</v>
      </c>
      <c r="AG1881" s="106">
        <f t="shared" si="1347"/>
        <v>0</v>
      </c>
      <c r="AH1881" s="115" t="str">
        <f t="shared" si="1328"/>
        <v>A+J=</v>
      </c>
      <c r="AI1881" s="116">
        <f t="shared" si="1357"/>
        <v>46047</v>
      </c>
      <c r="AJ1881" s="10"/>
      <c r="AK1881" s="1"/>
      <c r="AL1881" s="10"/>
      <c r="AM1881" s="1"/>
      <c r="AN1881" s="1"/>
      <c r="AO1881" s="3"/>
      <c r="AP1881" s="3"/>
      <c r="AQ1881" s="4"/>
      <c r="AR1881" s="4"/>
      <c r="AS1881" s="4"/>
      <c r="AT1881" s="4"/>
      <c r="AU1881" s="4"/>
      <c r="AV1881" s="4"/>
      <c r="AW1881" s="1"/>
      <c r="AX1881" s="1"/>
      <c r="AY1881" s="1"/>
      <c r="AZ1881" s="1"/>
      <c r="BA1881" s="1"/>
      <c r="BB1881" s="1"/>
      <c r="BC1881" s="1"/>
      <c r="BD1881" s="1"/>
      <c r="BE1881" s="1"/>
      <c r="BG1881" s="1"/>
      <c r="BH1881" s="1"/>
    </row>
    <row r="1882" spans="1:60" ht="15" customHeight="1" x14ac:dyDescent="0.25">
      <c r="A1882" s="105">
        <f t="shared" si="1348"/>
        <v>46023</v>
      </c>
      <c r="B1882" s="106">
        <f t="shared" si="1335"/>
        <v>253.04236044761367</v>
      </c>
      <c r="C1882" s="2">
        <f t="shared" si="1349"/>
        <v>182.86478377</v>
      </c>
      <c r="D1882" s="2">
        <f t="shared" si="1350"/>
        <v>0</v>
      </c>
      <c r="E1882" s="106">
        <f t="shared" si="1336"/>
        <v>182.86478377</v>
      </c>
      <c r="F1882" s="21">
        <f t="shared" si="1351"/>
        <v>7245.38</v>
      </c>
      <c r="G1882" s="108">
        <f t="shared" si="1352"/>
        <v>7275.81</v>
      </c>
      <c r="H1882" s="109">
        <f t="shared" si="1329"/>
        <v>45987</v>
      </c>
      <c r="I1882" s="109">
        <f t="shared" si="1388"/>
        <v>46017</v>
      </c>
      <c r="J1882" s="110">
        <f t="shared" si="1337"/>
        <v>4.1999177406844002E-3</v>
      </c>
      <c r="K1882" s="117">
        <f t="shared" si="1389"/>
        <v>46047</v>
      </c>
      <c r="L1882" s="178">
        <f t="shared" si="1327"/>
        <v>31</v>
      </c>
      <c r="M1882" s="178">
        <f t="shared" si="1332"/>
        <v>7</v>
      </c>
      <c r="N1882" s="106">
        <f t="shared" si="1338"/>
        <v>1.00094683</v>
      </c>
      <c r="O1882" s="111">
        <f t="shared" si="1331"/>
        <v>1.0041999100000001</v>
      </c>
      <c r="P1882" s="111">
        <f t="shared" si="1353"/>
        <v>1.3811899932684906</v>
      </c>
      <c r="Q1882" s="106">
        <f t="shared" si="1330"/>
        <v>1.38249774</v>
      </c>
      <c r="R1882" s="106">
        <f t="shared" si="1354"/>
        <v>1.30894008</v>
      </c>
      <c r="S1882" s="106">
        <f t="shared" si="1339"/>
        <v>239.35904468999999</v>
      </c>
      <c r="T1882" s="106">
        <f t="shared" si="1340"/>
        <v>0</v>
      </c>
      <c r="U1882" s="106">
        <f t="shared" si="1341"/>
        <v>69.945366517613692</v>
      </c>
      <c r="V1882" s="106">
        <f t="shared" si="1342"/>
        <v>252.81015028761368</v>
      </c>
      <c r="W1882" s="19">
        <f t="shared" si="1387"/>
        <v>0</v>
      </c>
      <c r="X1882" s="2">
        <f t="shared" si="1343"/>
        <v>0</v>
      </c>
      <c r="Y1882" s="4">
        <f t="shared" si="1344"/>
        <v>0</v>
      </c>
      <c r="Z1882" s="106">
        <f t="shared" si="1333"/>
        <v>0</v>
      </c>
      <c r="AA1882" s="114">
        <f t="shared" si="1355"/>
        <v>0.05</v>
      </c>
      <c r="AB1882" s="112">
        <f t="shared" si="1345"/>
        <v>7</v>
      </c>
      <c r="AC1882" s="178">
        <f t="shared" si="1390"/>
        <v>31</v>
      </c>
      <c r="AD1882" s="11">
        <f t="shared" si="1356"/>
        <v>1.000918516</v>
      </c>
      <c r="AE1882" s="106">
        <f t="shared" si="1334"/>
        <v>0.21985510999999999</v>
      </c>
      <c r="AF1882" s="106">
        <f t="shared" si="1346"/>
        <v>0.23221016</v>
      </c>
      <c r="AG1882" s="106">
        <f t="shared" si="1347"/>
        <v>0</v>
      </c>
      <c r="AH1882" s="115" t="str">
        <f t="shared" si="1328"/>
        <v>A+J=</v>
      </c>
      <c r="AI1882" s="116">
        <f t="shared" si="1357"/>
        <v>46047</v>
      </c>
      <c r="AJ1882" s="10"/>
      <c r="AK1882" s="1"/>
      <c r="AL1882" s="10"/>
      <c r="AM1882" s="1"/>
      <c r="AN1882" s="1"/>
      <c r="AO1882" s="3"/>
      <c r="AP1882" s="3"/>
      <c r="AQ1882" s="4"/>
      <c r="AR1882" s="4"/>
      <c r="AS1882" s="4"/>
      <c r="AT1882" s="4"/>
      <c r="AU1882" s="4"/>
      <c r="AV1882" s="4"/>
      <c r="AW1882" s="1"/>
      <c r="AX1882" s="1"/>
      <c r="AY1882" s="1"/>
      <c r="AZ1882" s="1"/>
      <c r="BA1882" s="1"/>
      <c r="BB1882" s="1"/>
      <c r="BC1882" s="1"/>
      <c r="BD1882" s="1"/>
      <c r="BE1882" s="1"/>
      <c r="BG1882" s="1"/>
      <c r="BH1882" s="1"/>
    </row>
    <row r="1883" spans="1:60" ht="15" customHeight="1" x14ac:dyDescent="0.25">
      <c r="A1883" s="105">
        <f t="shared" si="1348"/>
        <v>46024</v>
      </c>
      <c r="B1883" s="106">
        <f t="shared" si="1335"/>
        <v>253.10976760299596</v>
      </c>
      <c r="C1883" s="2">
        <f t="shared" si="1349"/>
        <v>182.86478377</v>
      </c>
      <c r="D1883" s="2">
        <f t="shared" si="1350"/>
        <v>0</v>
      </c>
      <c r="E1883" s="106">
        <f t="shared" si="1336"/>
        <v>182.86478377</v>
      </c>
      <c r="F1883" s="21">
        <f t="shared" si="1351"/>
        <v>7245.38</v>
      </c>
      <c r="G1883" s="108">
        <f t="shared" si="1352"/>
        <v>7275.81</v>
      </c>
      <c r="H1883" s="109">
        <f t="shared" si="1329"/>
        <v>45987</v>
      </c>
      <c r="I1883" s="109">
        <f t="shared" si="1388"/>
        <v>46017</v>
      </c>
      <c r="J1883" s="110">
        <f t="shared" si="1337"/>
        <v>4.1999177406844002E-3</v>
      </c>
      <c r="K1883" s="117">
        <f t="shared" si="1389"/>
        <v>46047</v>
      </c>
      <c r="L1883" s="178">
        <f t="shared" si="1327"/>
        <v>31</v>
      </c>
      <c r="M1883" s="178">
        <f t="shared" si="1332"/>
        <v>8</v>
      </c>
      <c r="N1883" s="106">
        <f t="shared" si="1338"/>
        <v>1.0010821599999999</v>
      </c>
      <c r="O1883" s="111">
        <f t="shared" si="1331"/>
        <v>1.0041999100000001</v>
      </c>
      <c r="P1883" s="111">
        <f t="shared" si="1353"/>
        <v>1.3811899932684906</v>
      </c>
      <c r="Q1883" s="106">
        <f t="shared" si="1330"/>
        <v>1.38268466</v>
      </c>
      <c r="R1883" s="106">
        <f t="shared" si="1354"/>
        <v>1.30894008</v>
      </c>
      <c r="S1883" s="106">
        <f t="shared" si="1339"/>
        <v>239.35904468999999</v>
      </c>
      <c r="T1883" s="106">
        <f t="shared" si="1340"/>
        <v>0</v>
      </c>
      <c r="U1883" s="106">
        <f t="shared" si="1341"/>
        <v>69.979547602995964</v>
      </c>
      <c r="V1883" s="106">
        <f t="shared" si="1342"/>
        <v>252.84433137299595</v>
      </c>
      <c r="W1883" s="19">
        <f t="shared" si="1387"/>
        <v>0</v>
      </c>
      <c r="X1883" s="2">
        <f t="shared" si="1343"/>
        <v>0</v>
      </c>
      <c r="Y1883" s="4">
        <f t="shared" si="1344"/>
        <v>0</v>
      </c>
      <c r="Z1883" s="106">
        <f t="shared" si="1333"/>
        <v>0</v>
      </c>
      <c r="AA1883" s="114">
        <f t="shared" si="1355"/>
        <v>0.05</v>
      </c>
      <c r="AB1883" s="112">
        <f t="shared" si="1345"/>
        <v>8</v>
      </c>
      <c r="AC1883" s="178">
        <f t="shared" si="1390"/>
        <v>31</v>
      </c>
      <c r="AD1883" s="11">
        <f t="shared" si="1356"/>
        <v>1.001049801</v>
      </c>
      <c r="AE1883" s="106">
        <f t="shared" si="1334"/>
        <v>0.25127936000000001</v>
      </c>
      <c r="AF1883" s="106">
        <f t="shared" si="1346"/>
        <v>0.26543623</v>
      </c>
      <c r="AG1883" s="106">
        <f t="shared" si="1347"/>
        <v>0</v>
      </c>
      <c r="AH1883" s="115" t="str">
        <f t="shared" si="1328"/>
        <v>A+J=</v>
      </c>
      <c r="AI1883" s="116">
        <f t="shared" si="1357"/>
        <v>46047</v>
      </c>
      <c r="AJ1883" s="10"/>
      <c r="AK1883" s="1"/>
      <c r="AL1883" s="10"/>
      <c r="AM1883" s="1"/>
      <c r="AN1883" s="1"/>
      <c r="AO1883" s="3"/>
      <c r="AP1883" s="3"/>
      <c r="AQ1883" s="4"/>
      <c r="AR1883" s="4"/>
      <c r="AS1883" s="4"/>
      <c r="AT1883" s="4"/>
      <c r="AU1883" s="4"/>
      <c r="AV1883" s="4"/>
      <c r="AW1883" s="1"/>
      <c r="AX1883" s="1"/>
      <c r="AY1883" s="1"/>
      <c r="AZ1883" s="1"/>
      <c r="BA1883" s="1"/>
      <c r="BB1883" s="1"/>
      <c r="BC1883" s="1"/>
      <c r="BD1883" s="1"/>
      <c r="BE1883" s="1"/>
      <c r="BG1883" s="1"/>
      <c r="BH1883" s="1"/>
    </row>
    <row r="1884" spans="1:60" ht="15" customHeight="1" x14ac:dyDescent="0.25">
      <c r="A1884" s="105">
        <f t="shared" si="1348"/>
        <v>46025</v>
      </c>
      <c r="B1884" s="106">
        <f t="shared" si="1335"/>
        <v>253.17719193567396</v>
      </c>
      <c r="C1884" s="2">
        <f t="shared" si="1349"/>
        <v>182.86478377</v>
      </c>
      <c r="D1884" s="2">
        <f t="shared" si="1350"/>
        <v>0</v>
      </c>
      <c r="E1884" s="106">
        <f t="shared" si="1336"/>
        <v>182.86478377</v>
      </c>
      <c r="F1884" s="21">
        <f t="shared" si="1351"/>
        <v>7245.38</v>
      </c>
      <c r="G1884" s="108">
        <f t="shared" si="1352"/>
        <v>7275.81</v>
      </c>
      <c r="H1884" s="109">
        <f t="shared" si="1329"/>
        <v>45987</v>
      </c>
      <c r="I1884" s="109">
        <f t="shared" si="1388"/>
        <v>46017</v>
      </c>
      <c r="J1884" s="110">
        <f t="shared" si="1337"/>
        <v>4.1999177406844002E-3</v>
      </c>
      <c r="K1884" s="117">
        <f t="shared" si="1389"/>
        <v>46047</v>
      </c>
      <c r="L1884" s="178">
        <f t="shared" si="1327"/>
        <v>31</v>
      </c>
      <c r="M1884" s="178">
        <f t="shared" si="1332"/>
        <v>9</v>
      </c>
      <c r="N1884" s="106">
        <f t="shared" si="1338"/>
        <v>1.00121751</v>
      </c>
      <c r="O1884" s="111">
        <f t="shared" si="1331"/>
        <v>1.0041999100000001</v>
      </c>
      <c r="P1884" s="111">
        <f t="shared" si="1353"/>
        <v>1.3811899932684906</v>
      </c>
      <c r="Q1884" s="106">
        <f t="shared" si="1330"/>
        <v>1.3828716000000001</v>
      </c>
      <c r="R1884" s="106">
        <f t="shared" si="1354"/>
        <v>1.30894008</v>
      </c>
      <c r="S1884" s="106">
        <f t="shared" si="1339"/>
        <v>239.35904468999999</v>
      </c>
      <c r="T1884" s="106">
        <f t="shared" si="1340"/>
        <v>0</v>
      </c>
      <c r="U1884" s="106">
        <f t="shared" si="1341"/>
        <v>70.013732345673944</v>
      </c>
      <c r="V1884" s="106">
        <f t="shared" si="1342"/>
        <v>252.87851611567396</v>
      </c>
      <c r="W1884" s="19">
        <f t="shared" si="1387"/>
        <v>0</v>
      </c>
      <c r="X1884" s="2">
        <f t="shared" si="1343"/>
        <v>0</v>
      </c>
      <c r="Y1884" s="4">
        <f t="shared" si="1344"/>
        <v>0</v>
      </c>
      <c r="Z1884" s="106">
        <f t="shared" si="1333"/>
        <v>0</v>
      </c>
      <c r="AA1884" s="114">
        <f t="shared" si="1355"/>
        <v>0.05</v>
      </c>
      <c r="AB1884" s="112">
        <f t="shared" si="1345"/>
        <v>9</v>
      </c>
      <c r="AC1884" s="178">
        <f t="shared" si="1390"/>
        <v>31</v>
      </c>
      <c r="AD1884" s="11">
        <f t="shared" si="1356"/>
        <v>1.001181104</v>
      </c>
      <c r="AE1884" s="106">
        <f t="shared" si="1334"/>
        <v>0.28270792</v>
      </c>
      <c r="AF1884" s="106">
        <f t="shared" si="1346"/>
        <v>0.29867581999999998</v>
      </c>
      <c r="AG1884" s="106">
        <f t="shared" si="1347"/>
        <v>0</v>
      </c>
      <c r="AH1884" s="115" t="str">
        <f t="shared" si="1328"/>
        <v>A+J=</v>
      </c>
      <c r="AI1884" s="116">
        <f t="shared" si="1357"/>
        <v>46047</v>
      </c>
      <c r="AJ1884" s="10"/>
      <c r="AK1884" s="1"/>
      <c r="AL1884" s="10"/>
      <c r="AM1884" s="1"/>
      <c r="AN1884" s="1"/>
      <c r="AO1884" s="3"/>
      <c r="AP1884" s="3"/>
      <c r="AQ1884" s="4"/>
      <c r="AR1884" s="4"/>
      <c r="AS1884" s="4"/>
      <c r="AT1884" s="4"/>
      <c r="AU1884" s="4"/>
      <c r="AV1884" s="4"/>
      <c r="AW1884" s="1"/>
      <c r="AX1884" s="1"/>
      <c r="AY1884" s="1"/>
      <c r="AZ1884" s="1"/>
      <c r="BA1884" s="1"/>
      <c r="BB1884" s="1"/>
      <c r="BC1884" s="1"/>
      <c r="BD1884" s="1"/>
      <c r="BE1884" s="1"/>
      <c r="BG1884" s="1"/>
      <c r="BH1884" s="1"/>
    </row>
    <row r="1885" spans="1:60" ht="15" customHeight="1" x14ac:dyDescent="0.25">
      <c r="A1885" s="105">
        <f t="shared" si="1348"/>
        <v>46026</v>
      </c>
      <c r="B1885" s="106">
        <f t="shared" si="1335"/>
        <v>253.24463504429542</v>
      </c>
      <c r="C1885" s="2">
        <f t="shared" si="1349"/>
        <v>182.86478377</v>
      </c>
      <c r="D1885" s="2">
        <f t="shared" si="1350"/>
        <v>0</v>
      </c>
      <c r="E1885" s="106">
        <f t="shared" si="1336"/>
        <v>182.86478377</v>
      </c>
      <c r="F1885" s="21">
        <f t="shared" si="1351"/>
        <v>7245.38</v>
      </c>
      <c r="G1885" s="108">
        <f t="shared" si="1352"/>
        <v>7275.81</v>
      </c>
      <c r="H1885" s="109">
        <f t="shared" si="1329"/>
        <v>45987</v>
      </c>
      <c r="I1885" s="109">
        <f t="shared" si="1388"/>
        <v>46017</v>
      </c>
      <c r="J1885" s="110">
        <f t="shared" si="1337"/>
        <v>4.1999177406844002E-3</v>
      </c>
      <c r="K1885" s="117">
        <f t="shared" si="1389"/>
        <v>46047</v>
      </c>
      <c r="L1885" s="178">
        <f t="shared" ref="L1885:L1948" si="1391">IF(DAY(A1884)=25,VLOOKUP(A1884,$AP$321:$AY$700,7),L1884)</f>
        <v>31</v>
      </c>
      <c r="M1885" s="178">
        <f t="shared" si="1332"/>
        <v>10</v>
      </c>
      <c r="N1885" s="106">
        <f t="shared" si="1338"/>
        <v>1.00135288</v>
      </c>
      <c r="O1885" s="111">
        <f t="shared" si="1331"/>
        <v>1.0041999100000001</v>
      </c>
      <c r="P1885" s="111">
        <f t="shared" si="1353"/>
        <v>1.3811899932684906</v>
      </c>
      <c r="Q1885" s="106">
        <f t="shared" si="1330"/>
        <v>1.38305857</v>
      </c>
      <c r="R1885" s="106">
        <f t="shared" si="1354"/>
        <v>1.30894008</v>
      </c>
      <c r="S1885" s="106">
        <f t="shared" si="1339"/>
        <v>239.35904468999999</v>
      </c>
      <c r="T1885" s="106">
        <f t="shared" si="1340"/>
        <v>0</v>
      </c>
      <c r="U1885" s="106">
        <f t="shared" si="1341"/>
        <v>70.047922574295413</v>
      </c>
      <c r="V1885" s="106">
        <f t="shared" si="1342"/>
        <v>252.91270634429543</v>
      </c>
      <c r="W1885" s="19">
        <f t="shared" si="1387"/>
        <v>0</v>
      </c>
      <c r="X1885" s="2">
        <f t="shared" si="1343"/>
        <v>0</v>
      </c>
      <c r="Y1885" s="4">
        <f t="shared" si="1344"/>
        <v>0</v>
      </c>
      <c r="Z1885" s="106">
        <f t="shared" si="1333"/>
        <v>0</v>
      </c>
      <c r="AA1885" s="114">
        <f t="shared" si="1355"/>
        <v>0.05</v>
      </c>
      <c r="AB1885" s="112">
        <f t="shared" si="1345"/>
        <v>10</v>
      </c>
      <c r="AC1885" s="178">
        <f t="shared" si="1390"/>
        <v>31</v>
      </c>
      <c r="AD1885" s="11">
        <f t="shared" si="1356"/>
        <v>1.001312424</v>
      </c>
      <c r="AE1885" s="106">
        <f t="shared" si="1334"/>
        <v>0.31414055000000002</v>
      </c>
      <c r="AF1885" s="106">
        <f t="shared" si="1346"/>
        <v>0.33192870000000002</v>
      </c>
      <c r="AG1885" s="106">
        <f t="shared" si="1347"/>
        <v>0</v>
      </c>
      <c r="AH1885" s="115" t="str">
        <f t="shared" si="1328"/>
        <v>A+J=</v>
      </c>
      <c r="AI1885" s="116">
        <f t="shared" si="1357"/>
        <v>46047</v>
      </c>
      <c r="AJ1885" s="10"/>
      <c r="AK1885" s="1"/>
      <c r="AL1885" s="10"/>
      <c r="AM1885" s="1"/>
      <c r="AN1885" s="1"/>
      <c r="AO1885" s="3"/>
      <c r="AP1885" s="3"/>
      <c r="AQ1885" s="4"/>
      <c r="AR1885" s="4"/>
      <c r="AS1885" s="4"/>
      <c r="AT1885" s="4"/>
      <c r="AU1885" s="4"/>
      <c r="AV1885" s="4"/>
      <c r="AW1885" s="1"/>
      <c r="AX1885" s="1"/>
      <c r="AY1885" s="1"/>
      <c r="AZ1885" s="1"/>
      <c r="BA1885" s="1"/>
      <c r="BB1885" s="1"/>
      <c r="BC1885" s="1"/>
      <c r="BD1885" s="1"/>
      <c r="BE1885" s="1"/>
      <c r="BG1885" s="1"/>
      <c r="BH1885" s="1"/>
    </row>
    <row r="1886" spans="1:60" ht="15" customHeight="1" x14ac:dyDescent="0.25">
      <c r="A1886" s="105">
        <f t="shared" si="1348"/>
        <v>46027</v>
      </c>
      <c r="B1886" s="106">
        <f t="shared" si="1335"/>
        <v>253.3120969288604</v>
      </c>
      <c r="C1886" s="2">
        <f t="shared" si="1349"/>
        <v>182.86478377</v>
      </c>
      <c r="D1886" s="2">
        <f t="shared" si="1350"/>
        <v>0</v>
      </c>
      <c r="E1886" s="106">
        <f t="shared" si="1336"/>
        <v>182.86478377</v>
      </c>
      <c r="F1886" s="21">
        <f t="shared" si="1351"/>
        <v>7245.38</v>
      </c>
      <c r="G1886" s="108">
        <f t="shared" si="1352"/>
        <v>7275.81</v>
      </c>
      <c r="H1886" s="109">
        <f t="shared" si="1329"/>
        <v>45987</v>
      </c>
      <c r="I1886" s="109">
        <f t="shared" si="1388"/>
        <v>46017</v>
      </c>
      <c r="J1886" s="110">
        <f t="shared" si="1337"/>
        <v>4.1999177406844002E-3</v>
      </c>
      <c r="K1886" s="117">
        <f t="shared" si="1389"/>
        <v>46047</v>
      </c>
      <c r="L1886" s="178">
        <f t="shared" si="1391"/>
        <v>31</v>
      </c>
      <c r="M1886" s="178">
        <f t="shared" si="1332"/>
        <v>11</v>
      </c>
      <c r="N1886" s="106">
        <f t="shared" si="1338"/>
        <v>1.0014882700000001</v>
      </c>
      <c r="O1886" s="111">
        <f t="shared" si="1331"/>
        <v>1.0041999100000001</v>
      </c>
      <c r="P1886" s="111">
        <f t="shared" si="1353"/>
        <v>1.3811899932684906</v>
      </c>
      <c r="Q1886" s="106">
        <f t="shared" si="1330"/>
        <v>1.3832455699999999</v>
      </c>
      <c r="R1886" s="106">
        <f t="shared" si="1354"/>
        <v>1.30894008</v>
      </c>
      <c r="S1886" s="106">
        <f t="shared" si="1339"/>
        <v>239.35904468999999</v>
      </c>
      <c r="T1886" s="106">
        <f t="shared" si="1340"/>
        <v>0</v>
      </c>
      <c r="U1886" s="106">
        <f t="shared" si="1341"/>
        <v>70.082118288860386</v>
      </c>
      <c r="V1886" s="106">
        <f t="shared" si="1342"/>
        <v>252.94690205886039</v>
      </c>
      <c r="W1886" s="19">
        <f t="shared" si="1387"/>
        <v>0</v>
      </c>
      <c r="X1886" s="2">
        <f t="shared" si="1343"/>
        <v>0</v>
      </c>
      <c r="Y1886" s="4">
        <f t="shared" si="1344"/>
        <v>0</v>
      </c>
      <c r="Z1886" s="106">
        <f t="shared" si="1333"/>
        <v>0</v>
      </c>
      <c r="AA1886" s="114">
        <f t="shared" si="1355"/>
        <v>0.05</v>
      </c>
      <c r="AB1886" s="112">
        <f t="shared" si="1345"/>
        <v>11</v>
      </c>
      <c r="AC1886" s="178">
        <f t="shared" si="1390"/>
        <v>31</v>
      </c>
      <c r="AD1886" s="11">
        <f t="shared" si="1356"/>
        <v>1.001443761</v>
      </c>
      <c r="AE1886" s="106">
        <f t="shared" si="1334"/>
        <v>0.34557725</v>
      </c>
      <c r="AF1886" s="106">
        <f t="shared" si="1346"/>
        <v>0.36519487</v>
      </c>
      <c r="AG1886" s="106">
        <f t="shared" si="1347"/>
        <v>0</v>
      </c>
      <c r="AH1886" s="115" t="str">
        <f t="shared" si="1328"/>
        <v>A+J=</v>
      </c>
      <c r="AI1886" s="116">
        <f t="shared" si="1357"/>
        <v>46047</v>
      </c>
      <c r="AJ1886" s="10"/>
      <c r="AK1886" s="1"/>
      <c r="AL1886" s="10"/>
      <c r="AM1886" s="1"/>
      <c r="AN1886" s="1"/>
      <c r="AO1886" s="3"/>
      <c r="AP1886" s="3"/>
      <c r="AQ1886" s="4"/>
      <c r="AR1886" s="4"/>
      <c r="AS1886" s="4"/>
      <c r="AT1886" s="4"/>
      <c r="AU1886" s="4"/>
      <c r="AV1886" s="4"/>
      <c r="AW1886" s="1"/>
      <c r="AX1886" s="1"/>
      <c r="AY1886" s="1"/>
      <c r="AZ1886" s="1"/>
      <c r="BA1886" s="1"/>
      <c r="BB1886" s="1"/>
      <c r="BC1886" s="1"/>
      <c r="BD1886" s="1"/>
      <c r="BE1886" s="1"/>
      <c r="BG1886" s="1"/>
      <c r="BH1886" s="1"/>
    </row>
    <row r="1887" spans="1:60" ht="15" customHeight="1" x14ac:dyDescent="0.25">
      <c r="A1887" s="105">
        <f t="shared" si="1348"/>
        <v>46028</v>
      </c>
      <c r="B1887" s="106">
        <f t="shared" si="1335"/>
        <v>253.37957758936889</v>
      </c>
      <c r="C1887" s="2">
        <f t="shared" si="1349"/>
        <v>182.86478377</v>
      </c>
      <c r="D1887" s="2">
        <f t="shared" si="1350"/>
        <v>0</v>
      </c>
      <c r="E1887" s="106">
        <f t="shared" si="1336"/>
        <v>182.86478377</v>
      </c>
      <c r="F1887" s="21">
        <f t="shared" si="1351"/>
        <v>7245.38</v>
      </c>
      <c r="G1887" s="108">
        <f t="shared" si="1352"/>
        <v>7275.81</v>
      </c>
      <c r="H1887" s="109">
        <f t="shared" si="1329"/>
        <v>45987</v>
      </c>
      <c r="I1887" s="109">
        <f t="shared" si="1388"/>
        <v>46017</v>
      </c>
      <c r="J1887" s="110">
        <f t="shared" si="1337"/>
        <v>4.1999177406844002E-3</v>
      </c>
      <c r="K1887" s="117">
        <f t="shared" si="1389"/>
        <v>46047</v>
      </c>
      <c r="L1887" s="178">
        <f t="shared" si="1391"/>
        <v>31</v>
      </c>
      <c r="M1887" s="178">
        <f t="shared" si="1332"/>
        <v>12</v>
      </c>
      <c r="N1887" s="106">
        <f t="shared" si="1338"/>
        <v>1.00162368</v>
      </c>
      <c r="O1887" s="111">
        <f t="shared" si="1331"/>
        <v>1.0041999100000001</v>
      </c>
      <c r="P1887" s="111">
        <f t="shared" si="1353"/>
        <v>1.3811899932684906</v>
      </c>
      <c r="Q1887" s="106">
        <f t="shared" si="1330"/>
        <v>1.3834325999999999</v>
      </c>
      <c r="R1887" s="106">
        <f t="shared" si="1354"/>
        <v>1.30894008</v>
      </c>
      <c r="S1887" s="106">
        <f t="shared" si="1339"/>
        <v>239.35904468999999</v>
      </c>
      <c r="T1887" s="106">
        <f t="shared" si="1340"/>
        <v>0</v>
      </c>
      <c r="U1887" s="106">
        <f t="shared" si="1341"/>
        <v>70.116319489368891</v>
      </c>
      <c r="V1887" s="106">
        <f t="shared" si="1342"/>
        <v>252.98110325936889</v>
      </c>
      <c r="W1887" s="19">
        <f t="shared" si="1387"/>
        <v>0</v>
      </c>
      <c r="X1887" s="2">
        <f t="shared" si="1343"/>
        <v>0</v>
      </c>
      <c r="Y1887" s="4">
        <f t="shared" si="1344"/>
        <v>0</v>
      </c>
      <c r="Z1887" s="106">
        <f t="shared" si="1333"/>
        <v>0</v>
      </c>
      <c r="AA1887" s="114">
        <f t="shared" si="1355"/>
        <v>0.05</v>
      </c>
      <c r="AB1887" s="112">
        <f t="shared" si="1345"/>
        <v>12</v>
      </c>
      <c r="AC1887" s="178">
        <f t="shared" si="1390"/>
        <v>31</v>
      </c>
      <c r="AD1887" s="11">
        <f t="shared" si="1356"/>
        <v>1.0015751150000001</v>
      </c>
      <c r="AE1887" s="106">
        <f t="shared" si="1334"/>
        <v>0.37701802000000001</v>
      </c>
      <c r="AF1887" s="106">
        <f t="shared" si="1346"/>
        <v>0.39847432999999999</v>
      </c>
      <c r="AG1887" s="106">
        <f t="shared" si="1347"/>
        <v>0</v>
      </c>
      <c r="AH1887" s="115" t="str">
        <f t="shared" si="1328"/>
        <v>A+J=</v>
      </c>
      <c r="AI1887" s="116">
        <f t="shared" si="1357"/>
        <v>46047</v>
      </c>
      <c r="AJ1887" s="10"/>
      <c r="AK1887" s="1"/>
      <c r="AL1887" s="10"/>
      <c r="AM1887" s="1"/>
      <c r="AN1887" s="1"/>
      <c r="AO1887" s="3"/>
      <c r="AP1887" s="3"/>
      <c r="AQ1887" s="4"/>
      <c r="AR1887" s="4"/>
      <c r="AS1887" s="4"/>
      <c r="AT1887" s="4"/>
      <c r="AU1887" s="4"/>
      <c r="AV1887" s="4"/>
      <c r="AW1887" s="1"/>
      <c r="AX1887" s="1"/>
      <c r="AY1887" s="1"/>
      <c r="AZ1887" s="1"/>
      <c r="BA1887" s="1"/>
      <c r="BB1887" s="1"/>
      <c r="BC1887" s="1"/>
      <c r="BD1887" s="1"/>
      <c r="BE1887" s="1"/>
      <c r="BG1887" s="1"/>
      <c r="BH1887" s="1"/>
    </row>
    <row r="1888" spans="1:60" ht="15" customHeight="1" x14ac:dyDescent="0.25">
      <c r="A1888" s="105">
        <f t="shared" si="1348"/>
        <v>46029</v>
      </c>
      <c r="B1888" s="106">
        <f t="shared" si="1335"/>
        <v>253.44707544717309</v>
      </c>
      <c r="C1888" s="2">
        <f t="shared" si="1349"/>
        <v>182.86478377</v>
      </c>
      <c r="D1888" s="2">
        <f t="shared" si="1350"/>
        <v>0</v>
      </c>
      <c r="E1888" s="106">
        <f t="shared" si="1336"/>
        <v>182.86478377</v>
      </c>
      <c r="F1888" s="21">
        <f t="shared" si="1351"/>
        <v>7245.38</v>
      </c>
      <c r="G1888" s="108">
        <f t="shared" si="1352"/>
        <v>7275.81</v>
      </c>
      <c r="H1888" s="109">
        <f t="shared" si="1329"/>
        <v>45987</v>
      </c>
      <c r="I1888" s="109">
        <f t="shared" si="1388"/>
        <v>46017</v>
      </c>
      <c r="J1888" s="110">
        <f t="shared" si="1337"/>
        <v>4.1999177406844002E-3</v>
      </c>
      <c r="K1888" s="117">
        <f t="shared" si="1389"/>
        <v>46047</v>
      </c>
      <c r="L1888" s="178">
        <f t="shared" si="1391"/>
        <v>31</v>
      </c>
      <c r="M1888" s="178">
        <f t="shared" si="1332"/>
        <v>13</v>
      </c>
      <c r="N1888" s="106">
        <f t="shared" si="1338"/>
        <v>1.0017591100000001</v>
      </c>
      <c r="O1888" s="111">
        <f t="shared" si="1331"/>
        <v>1.0041999100000001</v>
      </c>
      <c r="P1888" s="111">
        <f t="shared" si="1353"/>
        <v>1.3811899932684906</v>
      </c>
      <c r="Q1888" s="106">
        <f t="shared" si="1330"/>
        <v>1.38361965</v>
      </c>
      <c r="R1888" s="106">
        <f t="shared" si="1354"/>
        <v>1.30894008</v>
      </c>
      <c r="S1888" s="106">
        <f t="shared" si="1339"/>
        <v>239.35904468999999</v>
      </c>
      <c r="T1888" s="106">
        <f t="shared" si="1340"/>
        <v>0</v>
      </c>
      <c r="U1888" s="106">
        <f t="shared" si="1341"/>
        <v>70.150524347173075</v>
      </c>
      <c r="V1888" s="106">
        <f t="shared" si="1342"/>
        <v>253.01530811717308</v>
      </c>
      <c r="W1888" s="19">
        <f t="shared" si="1387"/>
        <v>0</v>
      </c>
      <c r="X1888" s="2">
        <f t="shared" si="1343"/>
        <v>0</v>
      </c>
      <c r="Y1888" s="4">
        <f t="shared" si="1344"/>
        <v>0</v>
      </c>
      <c r="Z1888" s="106">
        <f t="shared" si="1333"/>
        <v>0</v>
      </c>
      <c r="AA1888" s="114">
        <f t="shared" si="1355"/>
        <v>0.05</v>
      </c>
      <c r="AB1888" s="112">
        <f t="shared" si="1345"/>
        <v>13</v>
      </c>
      <c r="AC1888" s="178">
        <f t="shared" si="1390"/>
        <v>31</v>
      </c>
      <c r="AD1888" s="11">
        <f t="shared" si="1356"/>
        <v>1.0017064870000001</v>
      </c>
      <c r="AE1888" s="106">
        <f t="shared" si="1334"/>
        <v>0.40846308999999997</v>
      </c>
      <c r="AF1888" s="106">
        <f t="shared" si="1346"/>
        <v>0.43176733</v>
      </c>
      <c r="AG1888" s="106">
        <f t="shared" si="1347"/>
        <v>0</v>
      </c>
      <c r="AH1888" s="115" t="str">
        <f t="shared" si="1328"/>
        <v>A+J=</v>
      </c>
      <c r="AI1888" s="116">
        <f t="shared" si="1357"/>
        <v>46047</v>
      </c>
      <c r="AJ1888" s="10"/>
      <c r="AK1888" s="1"/>
      <c r="AL1888" s="10"/>
      <c r="AM1888" s="1"/>
      <c r="AN1888" s="1"/>
      <c r="AO1888" s="3"/>
      <c r="AP1888" s="3"/>
      <c r="AQ1888" s="4"/>
      <c r="AR1888" s="4"/>
      <c r="AS1888" s="4"/>
      <c r="AT1888" s="4"/>
      <c r="AU1888" s="4"/>
      <c r="AV1888" s="4"/>
      <c r="AW1888" s="1"/>
      <c r="AX1888" s="1"/>
      <c r="AY1888" s="1"/>
      <c r="AZ1888" s="1"/>
      <c r="BA1888" s="1"/>
      <c r="BB1888" s="1"/>
      <c r="BC1888" s="1"/>
      <c r="BD1888" s="1"/>
      <c r="BE1888" s="1"/>
      <c r="BG1888" s="1"/>
      <c r="BH1888" s="1"/>
    </row>
    <row r="1889" spans="1:194" ht="15" customHeight="1" x14ac:dyDescent="0.25">
      <c r="A1889" s="105">
        <f t="shared" si="1348"/>
        <v>46030</v>
      </c>
      <c r="B1889" s="106">
        <f t="shared" si="1335"/>
        <v>253.51459026227292</v>
      </c>
      <c r="C1889" s="2">
        <f t="shared" si="1349"/>
        <v>182.86478377</v>
      </c>
      <c r="D1889" s="2">
        <f t="shared" si="1350"/>
        <v>0</v>
      </c>
      <c r="E1889" s="106">
        <f t="shared" si="1336"/>
        <v>182.86478377</v>
      </c>
      <c r="F1889" s="21">
        <f t="shared" si="1351"/>
        <v>7245.38</v>
      </c>
      <c r="G1889" s="108">
        <f t="shared" si="1352"/>
        <v>7275.81</v>
      </c>
      <c r="H1889" s="109">
        <f t="shared" si="1329"/>
        <v>45987</v>
      </c>
      <c r="I1889" s="109">
        <f t="shared" si="1388"/>
        <v>46017</v>
      </c>
      <c r="J1889" s="110">
        <f t="shared" si="1337"/>
        <v>4.1999177406844002E-3</v>
      </c>
      <c r="K1889" s="117">
        <f t="shared" si="1389"/>
        <v>46047</v>
      </c>
      <c r="L1889" s="178">
        <f t="shared" si="1391"/>
        <v>31</v>
      </c>
      <c r="M1889" s="178">
        <f t="shared" si="1332"/>
        <v>14</v>
      </c>
      <c r="N1889" s="106">
        <f t="shared" si="1338"/>
        <v>1.0018945500000001</v>
      </c>
      <c r="O1889" s="111">
        <f t="shared" si="1331"/>
        <v>1.0041999100000001</v>
      </c>
      <c r="P1889" s="111">
        <f t="shared" si="1353"/>
        <v>1.3811899932684906</v>
      </c>
      <c r="Q1889" s="106">
        <f t="shared" si="1330"/>
        <v>1.3838067199999999</v>
      </c>
      <c r="R1889" s="106">
        <f t="shared" si="1354"/>
        <v>1.30894008</v>
      </c>
      <c r="S1889" s="106">
        <f t="shared" si="1339"/>
        <v>239.35904468999999</v>
      </c>
      <c r="T1889" s="106">
        <f t="shared" si="1340"/>
        <v>0</v>
      </c>
      <c r="U1889" s="106">
        <f t="shared" si="1341"/>
        <v>70.184732862272924</v>
      </c>
      <c r="V1889" s="106">
        <f t="shared" si="1342"/>
        <v>253.04951663227291</v>
      </c>
      <c r="W1889" s="19">
        <f t="shared" si="1387"/>
        <v>0</v>
      </c>
      <c r="X1889" s="2">
        <f t="shared" si="1343"/>
        <v>0</v>
      </c>
      <c r="Y1889" s="4">
        <f t="shared" si="1344"/>
        <v>0</v>
      </c>
      <c r="Z1889" s="106">
        <f t="shared" si="1333"/>
        <v>0</v>
      </c>
      <c r="AA1889" s="114">
        <f t="shared" si="1355"/>
        <v>0.05</v>
      </c>
      <c r="AB1889" s="112">
        <f t="shared" si="1345"/>
        <v>14</v>
      </c>
      <c r="AC1889" s="178">
        <f t="shared" si="1390"/>
        <v>31</v>
      </c>
      <c r="AD1889" s="11">
        <f t="shared" si="1356"/>
        <v>1.001837876</v>
      </c>
      <c r="AE1889" s="106">
        <f t="shared" si="1334"/>
        <v>0.43991224000000001</v>
      </c>
      <c r="AF1889" s="106">
        <f t="shared" si="1346"/>
        <v>0.46507363000000002</v>
      </c>
      <c r="AG1889" s="106">
        <f t="shared" si="1347"/>
        <v>0</v>
      </c>
      <c r="AH1889" s="115" t="str">
        <f t="shared" si="1328"/>
        <v>A+J=</v>
      </c>
      <c r="AI1889" s="116">
        <f t="shared" si="1357"/>
        <v>46047</v>
      </c>
      <c r="AJ1889" s="10"/>
      <c r="AK1889" s="1"/>
      <c r="AL1889" s="10"/>
      <c r="AM1889" s="1"/>
      <c r="AN1889" s="1"/>
      <c r="AO1889" s="3"/>
      <c r="AP1889" s="3"/>
      <c r="AQ1889" s="4"/>
      <c r="AR1889" s="4"/>
      <c r="AS1889" s="4"/>
      <c r="AT1889" s="4"/>
      <c r="AU1889" s="4"/>
      <c r="AV1889" s="4"/>
      <c r="AW1889" s="1"/>
      <c r="AX1889" s="1"/>
      <c r="AY1889" s="1"/>
      <c r="AZ1889" s="1"/>
      <c r="BA1889" s="1"/>
      <c r="BB1889" s="1"/>
      <c r="BC1889" s="1"/>
      <c r="BD1889" s="1"/>
      <c r="BE1889" s="1"/>
      <c r="BG1889" s="1"/>
      <c r="BH1889" s="1"/>
    </row>
    <row r="1890" spans="1:194" ht="15" customHeight="1" x14ac:dyDescent="0.25">
      <c r="A1890" s="105">
        <f t="shared" si="1348"/>
        <v>46031</v>
      </c>
      <c r="B1890" s="106">
        <f t="shared" si="1335"/>
        <v>253.58212569196417</v>
      </c>
      <c r="C1890" s="2">
        <f t="shared" si="1349"/>
        <v>182.86478377</v>
      </c>
      <c r="D1890" s="2">
        <f t="shared" si="1350"/>
        <v>0</v>
      </c>
      <c r="E1890" s="106">
        <f t="shared" si="1336"/>
        <v>182.86478377</v>
      </c>
      <c r="F1890" s="21">
        <f t="shared" si="1351"/>
        <v>7245.38</v>
      </c>
      <c r="G1890" s="108">
        <f t="shared" si="1352"/>
        <v>7275.81</v>
      </c>
      <c r="H1890" s="109">
        <f t="shared" si="1329"/>
        <v>45987</v>
      </c>
      <c r="I1890" s="109">
        <f t="shared" si="1388"/>
        <v>46017</v>
      </c>
      <c r="J1890" s="110">
        <f t="shared" si="1337"/>
        <v>4.1999177406844002E-3</v>
      </c>
      <c r="K1890" s="117">
        <f t="shared" si="1389"/>
        <v>46047</v>
      </c>
      <c r="L1890" s="178">
        <f t="shared" si="1391"/>
        <v>31</v>
      </c>
      <c r="M1890" s="178">
        <f t="shared" si="1332"/>
        <v>15</v>
      </c>
      <c r="N1890" s="106">
        <f t="shared" si="1338"/>
        <v>1.0020300200000001</v>
      </c>
      <c r="O1890" s="111">
        <f t="shared" si="1331"/>
        <v>1.0041999100000001</v>
      </c>
      <c r="P1890" s="111">
        <f t="shared" si="1353"/>
        <v>1.3811899932684906</v>
      </c>
      <c r="Q1890" s="106">
        <f t="shared" si="1330"/>
        <v>1.3839938300000001</v>
      </c>
      <c r="R1890" s="106">
        <f t="shared" si="1354"/>
        <v>1.30894008</v>
      </c>
      <c r="S1890" s="106">
        <f t="shared" si="1339"/>
        <v>239.35904468999999</v>
      </c>
      <c r="T1890" s="106">
        <f t="shared" si="1340"/>
        <v>0</v>
      </c>
      <c r="U1890" s="106">
        <f t="shared" si="1341"/>
        <v>70.218948691964158</v>
      </c>
      <c r="V1890" s="106">
        <f t="shared" si="1342"/>
        <v>253.08373246196416</v>
      </c>
      <c r="W1890" s="19">
        <f t="shared" si="1387"/>
        <v>0</v>
      </c>
      <c r="X1890" s="2">
        <f t="shared" si="1343"/>
        <v>0</v>
      </c>
      <c r="Y1890" s="4">
        <f t="shared" si="1344"/>
        <v>0</v>
      </c>
      <c r="Z1890" s="106">
        <f t="shared" si="1333"/>
        <v>0</v>
      </c>
      <c r="AA1890" s="114">
        <f t="shared" si="1355"/>
        <v>0.05</v>
      </c>
      <c r="AB1890" s="112">
        <f t="shared" si="1345"/>
        <v>15</v>
      </c>
      <c r="AC1890" s="178">
        <f t="shared" si="1390"/>
        <v>31</v>
      </c>
      <c r="AD1890" s="11">
        <f t="shared" si="1356"/>
        <v>1.0019692819999999</v>
      </c>
      <c r="AE1890" s="106">
        <f t="shared" si="1334"/>
        <v>0.47136545000000002</v>
      </c>
      <c r="AF1890" s="106">
        <f t="shared" si="1346"/>
        <v>0.49839323000000002</v>
      </c>
      <c r="AG1890" s="106">
        <f t="shared" si="1347"/>
        <v>0</v>
      </c>
      <c r="AH1890" s="115" t="str">
        <f t="shared" ref="AH1890:AH1953" si="1392">AH1889</f>
        <v>A+J=</v>
      </c>
      <c r="AI1890" s="116">
        <f t="shared" si="1357"/>
        <v>46047</v>
      </c>
      <c r="AJ1890" s="10"/>
      <c r="AK1890" s="1"/>
      <c r="AL1890" s="10"/>
      <c r="AM1890" s="1"/>
      <c r="AN1890" s="1"/>
      <c r="AO1890" s="3"/>
      <c r="AP1890" s="3"/>
      <c r="AQ1890" s="4"/>
      <c r="AR1890" s="4"/>
      <c r="AS1890" s="4"/>
      <c r="AT1890" s="4"/>
      <c r="AU1890" s="4"/>
      <c r="AV1890" s="4"/>
      <c r="AW1890" s="1"/>
      <c r="AX1890" s="1"/>
      <c r="AY1890" s="1"/>
      <c r="AZ1890" s="1"/>
      <c r="BA1890" s="1"/>
      <c r="BB1890" s="1"/>
      <c r="BC1890" s="1"/>
      <c r="BD1890" s="1"/>
      <c r="BE1890" s="1"/>
      <c r="BG1890" s="1"/>
      <c r="BH1890" s="1"/>
    </row>
    <row r="1891" spans="1:194" ht="15" customHeight="1" x14ac:dyDescent="0.25">
      <c r="A1891" s="105">
        <f t="shared" si="1348"/>
        <v>46032</v>
      </c>
      <c r="B1891" s="106">
        <f t="shared" si="1335"/>
        <v>253.64967808895099</v>
      </c>
      <c r="C1891" s="2">
        <f t="shared" si="1349"/>
        <v>182.86478377</v>
      </c>
      <c r="D1891" s="2">
        <f t="shared" si="1350"/>
        <v>0</v>
      </c>
      <c r="E1891" s="106">
        <f t="shared" si="1336"/>
        <v>182.86478377</v>
      </c>
      <c r="F1891" s="21">
        <f t="shared" si="1351"/>
        <v>7245.38</v>
      </c>
      <c r="G1891" s="108">
        <f t="shared" si="1352"/>
        <v>7275.81</v>
      </c>
      <c r="H1891" s="109">
        <f t="shared" si="1329"/>
        <v>45987</v>
      </c>
      <c r="I1891" s="109">
        <f t="shared" si="1388"/>
        <v>46017</v>
      </c>
      <c r="J1891" s="110">
        <f t="shared" si="1337"/>
        <v>4.1999177406844002E-3</v>
      </c>
      <c r="K1891" s="117">
        <f t="shared" si="1389"/>
        <v>46047</v>
      </c>
      <c r="L1891" s="178">
        <f t="shared" si="1391"/>
        <v>31</v>
      </c>
      <c r="M1891" s="178">
        <f t="shared" si="1332"/>
        <v>16</v>
      </c>
      <c r="N1891" s="106">
        <f t="shared" si="1338"/>
        <v>1.0021655</v>
      </c>
      <c r="O1891" s="111">
        <f t="shared" si="1331"/>
        <v>1.0041999100000001</v>
      </c>
      <c r="P1891" s="111">
        <f t="shared" si="1353"/>
        <v>1.3811899932684906</v>
      </c>
      <c r="Q1891" s="106">
        <f t="shared" si="1330"/>
        <v>1.3841809599999999</v>
      </c>
      <c r="R1891" s="106">
        <f t="shared" si="1354"/>
        <v>1.30894008</v>
      </c>
      <c r="S1891" s="106">
        <f t="shared" si="1339"/>
        <v>239.35904468999999</v>
      </c>
      <c r="T1891" s="106">
        <f t="shared" si="1340"/>
        <v>0</v>
      </c>
      <c r="U1891" s="106">
        <f t="shared" si="1341"/>
        <v>70.253168178951</v>
      </c>
      <c r="V1891" s="106">
        <f t="shared" si="1342"/>
        <v>253.117951948951</v>
      </c>
      <c r="W1891" s="19">
        <f t="shared" si="1387"/>
        <v>0</v>
      </c>
      <c r="X1891" s="2">
        <f t="shared" si="1343"/>
        <v>0</v>
      </c>
      <c r="Y1891" s="4">
        <f t="shared" si="1344"/>
        <v>0</v>
      </c>
      <c r="Z1891" s="106">
        <f t="shared" si="1333"/>
        <v>0</v>
      </c>
      <c r="AA1891" s="114">
        <f t="shared" si="1355"/>
        <v>0.05</v>
      </c>
      <c r="AB1891" s="112">
        <f t="shared" si="1345"/>
        <v>16</v>
      </c>
      <c r="AC1891" s="178">
        <f t="shared" si="1390"/>
        <v>31</v>
      </c>
      <c r="AD1891" s="11">
        <f t="shared" si="1356"/>
        <v>1.0021007049999999</v>
      </c>
      <c r="AE1891" s="106">
        <f t="shared" si="1334"/>
        <v>0.50282274000000005</v>
      </c>
      <c r="AF1891" s="106">
        <f t="shared" si="1346"/>
        <v>0.53172613999999996</v>
      </c>
      <c r="AG1891" s="106">
        <f t="shared" si="1347"/>
        <v>0</v>
      </c>
      <c r="AH1891" s="115" t="str">
        <f t="shared" si="1392"/>
        <v>A+J=</v>
      </c>
      <c r="AI1891" s="116">
        <f t="shared" si="1357"/>
        <v>46047</v>
      </c>
      <c r="AJ1891" s="14"/>
      <c r="AK1891" s="18"/>
      <c r="AL1891" s="14"/>
      <c r="AM1891" s="18"/>
      <c r="AN1891" s="18"/>
      <c r="AO1891" s="29"/>
      <c r="AP1891" s="29"/>
      <c r="AQ1891" s="36"/>
      <c r="AR1891" s="36"/>
      <c r="AS1891" s="36"/>
      <c r="AT1891" s="36"/>
      <c r="AU1891" s="36"/>
      <c r="AV1891" s="36"/>
      <c r="AW1891" s="18"/>
      <c r="AX1891" s="18"/>
      <c r="AY1891" s="18"/>
      <c r="AZ1891" s="18"/>
      <c r="BA1891" s="18"/>
      <c r="BB1891" s="18"/>
      <c r="BC1891" s="18"/>
      <c r="BD1891" s="18"/>
      <c r="BE1891" s="18"/>
      <c r="BG1891" s="18"/>
      <c r="BH1891" s="18"/>
      <c r="BI1891" s="18"/>
      <c r="BJ1891" s="18"/>
      <c r="BK1891" s="18"/>
      <c r="BL1891" s="18"/>
      <c r="BM1891" s="18"/>
      <c r="BN1891" s="18"/>
      <c r="BO1891" s="18"/>
      <c r="BP1891" s="18"/>
      <c r="BQ1891" s="18"/>
      <c r="BR1891" s="18"/>
      <c r="BS1891" s="18"/>
      <c r="BT1891" s="18"/>
      <c r="BU1891" s="18"/>
      <c r="BV1891" s="18"/>
      <c r="BW1891" s="18"/>
      <c r="BX1891" s="18"/>
      <c r="BY1891" s="18"/>
      <c r="BZ1891" s="18"/>
      <c r="CA1891" s="18"/>
      <c r="CB1891" s="18"/>
      <c r="CC1891" s="18"/>
      <c r="CD1891" s="18"/>
      <c r="CE1891" s="18"/>
      <c r="CF1891" s="18"/>
      <c r="CG1891" s="18"/>
      <c r="CH1891" s="18"/>
      <c r="CI1891" s="18"/>
      <c r="CJ1891" s="18"/>
      <c r="CK1891" s="18"/>
      <c r="CL1891" s="18"/>
      <c r="CM1891" s="18"/>
      <c r="CN1891" s="18"/>
      <c r="CO1891" s="18"/>
      <c r="CP1891" s="18"/>
      <c r="CQ1891" s="18"/>
      <c r="CR1891" s="18"/>
      <c r="CS1891" s="18"/>
      <c r="CT1891" s="18"/>
      <c r="CU1891" s="18"/>
      <c r="CV1891" s="18"/>
      <c r="CW1891" s="18"/>
      <c r="CX1891" s="18"/>
      <c r="CY1891" s="18"/>
      <c r="CZ1891" s="18"/>
      <c r="DA1891" s="18"/>
      <c r="DB1891" s="18"/>
      <c r="DC1891" s="18"/>
      <c r="DD1891" s="18"/>
      <c r="DE1891" s="18"/>
      <c r="DF1891" s="18"/>
      <c r="DG1891" s="18"/>
      <c r="DH1891" s="18"/>
      <c r="DI1891" s="18"/>
      <c r="DJ1891" s="18"/>
      <c r="DK1891" s="18"/>
      <c r="DL1891" s="18"/>
      <c r="DM1891" s="18"/>
      <c r="DN1891" s="18"/>
      <c r="DO1891" s="18"/>
      <c r="DP1891" s="18"/>
      <c r="DQ1891" s="18"/>
      <c r="DR1891" s="18"/>
      <c r="DS1891" s="18"/>
      <c r="DT1891" s="18"/>
      <c r="DU1891" s="18"/>
      <c r="DV1891" s="18"/>
      <c r="DW1891" s="18"/>
      <c r="DX1891" s="18"/>
      <c r="DY1891" s="18"/>
      <c r="DZ1891" s="18"/>
      <c r="EA1891" s="18"/>
      <c r="EB1891" s="18"/>
      <c r="EC1891" s="18"/>
      <c r="ED1891" s="18"/>
      <c r="EE1891" s="18"/>
      <c r="EF1891" s="18"/>
      <c r="EG1891" s="18"/>
      <c r="EH1891" s="18"/>
      <c r="EI1891" s="18"/>
      <c r="EJ1891" s="18"/>
      <c r="EK1891" s="18"/>
      <c r="EL1891" s="18"/>
      <c r="EM1891" s="18"/>
      <c r="EN1891" s="18"/>
      <c r="EO1891" s="18"/>
      <c r="EP1891" s="18"/>
      <c r="EQ1891" s="18"/>
      <c r="ER1891" s="18"/>
      <c r="ES1891" s="18"/>
      <c r="ET1891" s="18"/>
      <c r="EU1891" s="18"/>
      <c r="EV1891" s="18"/>
      <c r="EW1891" s="18"/>
      <c r="EX1891" s="18"/>
      <c r="EY1891" s="18"/>
      <c r="EZ1891" s="18"/>
      <c r="FA1891" s="18"/>
      <c r="FB1891" s="18"/>
      <c r="FC1891" s="18"/>
      <c r="FD1891" s="18"/>
      <c r="FE1891" s="18"/>
      <c r="FF1891" s="18"/>
      <c r="FG1891" s="18"/>
      <c r="FH1891" s="18"/>
      <c r="FI1891" s="18"/>
      <c r="FJ1891" s="18"/>
      <c r="FK1891" s="18"/>
      <c r="FL1891" s="18"/>
      <c r="FM1891" s="18"/>
      <c r="FN1891" s="18"/>
      <c r="FO1891" s="18"/>
      <c r="FP1891" s="18"/>
      <c r="FQ1891" s="18"/>
      <c r="FR1891" s="18"/>
      <c r="FS1891" s="18"/>
      <c r="FT1891" s="18"/>
      <c r="FU1891" s="18"/>
      <c r="FV1891" s="18"/>
      <c r="FW1891" s="18"/>
      <c r="FX1891" s="18"/>
      <c r="FY1891" s="18"/>
      <c r="FZ1891" s="18"/>
      <c r="GA1891" s="18"/>
      <c r="GB1891" s="18"/>
      <c r="GC1891" s="18"/>
      <c r="GD1891" s="18"/>
      <c r="GE1891" s="18"/>
      <c r="GF1891" s="18"/>
      <c r="GG1891" s="18"/>
      <c r="GH1891" s="18"/>
      <c r="GI1891" s="18"/>
      <c r="GJ1891" s="18"/>
      <c r="GK1891" s="18"/>
      <c r="GL1891" s="18"/>
    </row>
    <row r="1892" spans="1:194" ht="15" customHeight="1" x14ac:dyDescent="0.25">
      <c r="A1892" s="105">
        <f t="shared" si="1348"/>
        <v>46033</v>
      </c>
      <c r="B1892" s="106">
        <f t="shared" si="1335"/>
        <v>253.71724770323357</v>
      </c>
      <c r="C1892" s="2">
        <f t="shared" si="1349"/>
        <v>182.86478377</v>
      </c>
      <c r="D1892" s="2">
        <f t="shared" si="1350"/>
        <v>0</v>
      </c>
      <c r="E1892" s="106">
        <f t="shared" si="1336"/>
        <v>182.86478377</v>
      </c>
      <c r="F1892" s="21">
        <f t="shared" si="1351"/>
        <v>7245.38</v>
      </c>
      <c r="G1892" s="108">
        <f t="shared" si="1352"/>
        <v>7275.81</v>
      </c>
      <c r="H1892" s="109">
        <f t="shared" si="1329"/>
        <v>45987</v>
      </c>
      <c r="I1892" s="109">
        <f t="shared" si="1388"/>
        <v>46017</v>
      </c>
      <c r="J1892" s="110">
        <f t="shared" si="1337"/>
        <v>4.1999177406844002E-3</v>
      </c>
      <c r="K1892" s="117">
        <f t="shared" si="1389"/>
        <v>46047</v>
      </c>
      <c r="L1892" s="178">
        <f t="shared" si="1391"/>
        <v>31</v>
      </c>
      <c r="M1892" s="178">
        <f t="shared" si="1332"/>
        <v>17</v>
      </c>
      <c r="N1892" s="106">
        <f t="shared" si="1338"/>
        <v>1.0023010000000001</v>
      </c>
      <c r="O1892" s="111">
        <f t="shared" si="1331"/>
        <v>1.0041999100000001</v>
      </c>
      <c r="P1892" s="111">
        <f t="shared" si="1353"/>
        <v>1.3811899932684906</v>
      </c>
      <c r="Q1892" s="106">
        <f t="shared" si="1330"/>
        <v>1.38436811</v>
      </c>
      <c r="R1892" s="106">
        <f t="shared" si="1354"/>
        <v>1.30894008</v>
      </c>
      <c r="S1892" s="106">
        <f t="shared" si="1339"/>
        <v>239.35904468999999</v>
      </c>
      <c r="T1892" s="106">
        <f t="shared" si="1340"/>
        <v>0</v>
      </c>
      <c r="U1892" s="106">
        <f t="shared" si="1341"/>
        <v>70.287391323233578</v>
      </c>
      <c r="V1892" s="106">
        <f t="shared" si="1342"/>
        <v>253.15217509323358</v>
      </c>
      <c r="W1892" s="19">
        <f t="shared" si="1387"/>
        <v>0</v>
      </c>
      <c r="X1892" s="2">
        <f t="shared" si="1343"/>
        <v>0</v>
      </c>
      <c r="Y1892" s="4">
        <f t="shared" si="1344"/>
        <v>0</v>
      </c>
      <c r="Z1892" s="106">
        <f t="shared" si="1333"/>
        <v>0</v>
      </c>
      <c r="AA1892" s="114">
        <f t="shared" si="1355"/>
        <v>0.05</v>
      </c>
      <c r="AB1892" s="112">
        <f t="shared" si="1345"/>
        <v>17</v>
      </c>
      <c r="AC1892" s="178">
        <f t="shared" si="1390"/>
        <v>31</v>
      </c>
      <c r="AD1892" s="11">
        <f t="shared" si="1356"/>
        <v>1.0022321460000001</v>
      </c>
      <c r="AE1892" s="106">
        <f t="shared" si="1334"/>
        <v>0.53428432999999997</v>
      </c>
      <c r="AF1892" s="106">
        <f t="shared" si="1346"/>
        <v>0.56507260999999998</v>
      </c>
      <c r="AG1892" s="106">
        <f t="shared" si="1347"/>
        <v>0</v>
      </c>
      <c r="AH1892" s="115" t="str">
        <f t="shared" si="1392"/>
        <v>A+J=</v>
      </c>
      <c r="AI1892" s="116">
        <f t="shared" si="1357"/>
        <v>46047</v>
      </c>
      <c r="AJ1892" s="10"/>
      <c r="AK1892" s="1"/>
      <c r="AL1892" s="10"/>
      <c r="AM1892" s="1"/>
      <c r="AN1892" s="1"/>
      <c r="AO1892" s="3"/>
      <c r="AP1892" s="3"/>
      <c r="AQ1892" s="4"/>
      <c r="AR1892" s="4"/>
      <c r="AS1892" s="4"/>
      <c r="AT1892" s="4"/>
      <c r="AU1892" s="4"/>
      <c r="AV1892" s="4"/>
      <c r="AW1892" s="1"/>
      <c r="AX1892" s="1"/>
      <c r="AY1892" s="1"/>
      <c r="AZ1892" s="1"/>
      <c r="BA1892" s="1"/>
      <c r="BB1892" s="1"/>
      <c r="BC1892" s="1"/>
      <c r="BD1892" s="1"/>
      <c r="BE1892" s="1"/>
      <c r="BG1892" s="1"/>
      <c r="BH1892" s="1"/>
    </row>
    <row r="1893" spans="1:194" ht="15" customHeight="1" x14ac:dyDescent="0.25">
      <c r="A1893" s="105">
        <f t="shared" si="1348"/>
        <v>46034</v>
      </c>
      <c r="B1893" s="106">
        <f t="shared" si="1335"/>
        <v>253.78483219616396</v>
      </c>
      <c r="C1893" s="2">
        <f t="shared" si="1349"/>
        <v>182.86478377</v>
      </c>
      <c r="D1893" s="2">
        <f t="shared" si="1350"/>
        <v>0</v>
      </c>
      <c r="E1893" s="106">
        <f t="shared" si="1336"/>
        <v>182.86478377</v>
      </c>
      <c r="F1893" s="21">
        <f t="shared" si="1351"/>
        <v>7245.38</v>
      </c>
      <c r="G1893" s="108">
        <f t="shared" si="1352"/>
        <v>7275.81</v>
      </c>
      <c r="H1893" s="109">
        <f t="shared" si="1329"/>
        <v>45987</v>
      </c>
      <c r="I1893" s="109">
        <f t="shared" si="1388"/>
        <v>46017</v>
      </c>
      <c r="J1893" s="110">
        <f t="shared" si="1337"/>
        <v>4.1999177406844002E-3</v>
      </c>
      <c r="K1893" s="117">
        <f t="shared" si="1389"/>
        <v>46047</v>
      </c>
      <c r="L1893" s="178">
        <f t="shared" si="1391"/>
        <v>31</v>
      </c>
      <c r="M1893" s="178">
        <f t="shared" si="1332"/>
        <v>18</v>
      </c>
      <c r="N1893" s="106">
        <f t="shared" si="1338"/>
        <v>1.0024365099999999</v>
      </c>
      <c r="O1893" s="111">
        <f t="shared" si="1331"/>
        <v>1.0041999100000001</v>
      </c>
      <c r="P1893" s="111">
        <f t="shared" si="1353"/>
        <v>1.3811899932684906</v>
      </c>
      <c r="Q1893" s="106">
        <f t="shared" si="1330"/>
        <v>1.3845552699999999</v>
      </c>
      <c r="R1893" s="106">
        <f t="shared" si="1354"/>
        <v>1.30894008</v>
      </c>
      <c r="S1893" s="106">
        <f t="shared" si="1339"/>
        <v>239.35904468999999</v>
      </c>
      <c r="T1893" s="106">
        <f t="shared" si="1340"/>
        <v>0</v>
      </c>
      <c r="U1893" s="106">
        <f t="shared" si="1341"/>
        <v>70.321616296163953</v>
      </c>
      <c r="V1893" s="106">
        <f t="shared" si="1342"/>
        <v>253.18640006616397</v>
      </c>
      <c r="W1893" s="19">
        <f t="shared" si="1387"/>
        <v>0</v>
      </c>
      <c r="X1893" s="2">
        <f t="shared" si="1343"/>
        <v>0</v>
      </c>
      <c r="Y1893" s="4">
        <f t="shared" si="1344"/>
        <v>0</v>
      </c>
      <c r="Z1893" s="106">
        <f t="shared" si="1333"/>
        <v>0</v>
      </c>
      <c r="AA1893" s="114">
        <f t="shared" si="1355"/>
        <v>0.05</v>
      </c>
      <c r="AB1893" s="112">
        <f t="shared" si="1345"/>
        <v>18</v>
      </c>
      <c r="AC1893" s="178">
        <f t="shared" si="1390"/>
        <v>31</v>
      </c>
      <c r="AD1893" s="11">
        <f t="shared" si="1356"/>
        <v>1.002363603</v>
      </c>
      <c r="AE1893" s="106">
        <f t="shared" si="1334"/>
        <v>0.56574975000000005</v>
      </c>
      <c r="AF1893" s="106">
        <f t="shared" si="1346"/>
        <v>0.59843212999999995</v>
      </c>
      <c r="AG1893" s="106">
        <f t="shared" si="1347"/>
        <v>0</v>
      </c>
      <c r="AH1893" s="115" t="str">
        <f t="shared" si="1392"/>
        <v>A+J=</v>
      </c>
      <c r="AI1893" s="116">
        <f t="shared" si="1357"/>
        <v>46047</v>
      </c>
      <c r="AJ1893" s="10"/>
      <c r="AK1893" s="1"/>
      <c r="AL1893" s="10"/>
      <c r="AM1893" s="1"/>
      <c r="AN1893" s="1"/>
      <c r="AO1893" s="3"/>
      <c r="AP1893" s="3"/>
      <c r="AQ1893" s="4"/>
      <c r="AR1893" s="4"/>
      <c r="AS1893" s="4"/>
      <c r="AT1893" s="4"/>
      <c r="AU1893" s="4"/>
      <c r="AV1893" s="4"/>
      <c r="AW1893" s="1"/>
      <c r="AX1893" s="1"/>
      <c r="AY1893" s="1"/>
      <c r="AZ1893" s="1"/>
      <c r="BA1893" s="1"/>
      <c r="BB1893" s="1"/>
      <c r="BC1893" s="1"/>
      <c r="BD1893" s="1"/>
      <c r="BE1893" s="1"/>
      <c r="BG1893" s="1"/>
      <c r="BH1893" s="1"/>
    </row>
    <row r="1894" spans="1:194" ht="15" customHeight="1" x14ac:dyDescent="0.25">
      <c r="A1894" s="105">
        <f t="shared" si="1348"/>
        <v>46035</v>
      </c>
      <c r="B1894" s="106">
        <f t="shared" si="1335"/>
        <v>253.85243941233358</v>
      </c>
      <c r="C1894" s="2">
        <f t="shared" si="1349"/>
        <v>182.86478377</v>
      </c>
      <c r="D1894" s="2">
        <f t="shared" si="1350"/>
        <v>0</v>
      </c>
      <c r="E1894" s="106">
        <f t="shared" si="1336"/>
        <v>182.86478377</v>
      </c>
      <c r="F1894" s="21">
        <f t="shared" si="1351"/>
        <v>7245.38</v>
      </c>
      <c r="G1894" s="108">
        <f t="shared" si="1352"/>
        <v>7275.81</v>
      </c>
      <c r="H1894" s="109">
        <f t="shared" si="1329"/>
        <v>45987</v>
      </c>
      <c r="I1894" s="109">
        <f t="shared" si="1388"/>
        <v>46017</v>
      </c>
      <c r="J1894" s="110">
        <f t="shared" si="1337"/>
        <v>4.1999177406844002E-3</v>
      </c>
      <c r="K1894" s="117">
        <f t="shared" si="1389"/>
        <v>46047</v>
      </c>
      <c r="L1894" s="178">
        <f t="shared" si="1391"/>
        <v>31</v>
      </c>
      <c r="M1894" s="178">
        <f t="shared" si="1332"/>
        <v>19</v>
      </c>
      <c r="N1894" s="106">
        <f t="shared" si="1338"/>
        <v>1.0025720499999999</v>
      </c>
      <c r="O1894" s="111">
        <f t="shared" si="1331"/>
        <v>1.0041999100000001</v>
      </c>
      <c r="P1894" s="111">
        <f t="shared" si="1353"/>
        <v>1.3811899932684906</v>
      </c>
      <c r="Q1894" s="106">
        <f t="shared" si="1330"/>
        <v>1.3847424800000001</v>
      </c>
      <c r="R1894" s="106">
        <f t="shared" si="1354"/>
        <v>1.30894008</v>
      </c>
      <c r="S1894" s="106">
        <f t="shared" si="1339"/>
        <v>239.35904468999999</v>
      </c>
      <c r="T1894" s="106">
        <f t="shared" si="1340"/>
        <v>0</v>
      </c>
      <c r="U1894" s="106">
        <f t="shared" si="1341"/>
        <v>70.355850412333567</v>
      </c>
      <c r="V1894" s="106">
        <f t="shared" si="1342"/>
        <v>253.22063418233358</v>
      </c>
      <c r="W1894" s="19">
        <f t="shared" si="1387"/>
        <v>0</v>
      </c>
      <c r="X1894" s="2">
        <f t="shared" si="1343"/>
        <v>0</v>
      </c>
      <c r="Y1894" s="4">
        <f t="shared" si="1344"/>
        <v>0</v>
      </c>
      <c r="Z1894" s="106">
        <f t="shared" si="1333"/>
        <v>0</v>
      </c>
      <c r="AA1894" s="114">
        <f t="shared" si="1355"/>
        <v>0.05</v>
      </c>
      <c r="AB1894" s="112">
        <f t="shared" si="1345"/>
        <v>19</v>
      </c>
      <c r="AC1894" s="178">
        <f t="shared" si="1390"/>
        <v>31</v>
      </c>
      <c r="AD1894" s="11">
        <f t="shared" si="1356"/>
        <v>1.0024950779999999</v>
      </c>
      <c r="AE1894" s="106">
        <f t="shared" si="1334"/>
        <v>0.59721948000000002</v>
      </c>
      <c r="AF1894" s="106">
        <f t="shared" si="1346"/>
        <v>0.63180523</v>
      </c>
      <c r="AG1894" s="106">
        <f t="shared" si="1347"/>
        <v>0</v>
      </c>
      <c r="AH1894" s="115" t="str">
        <f t="shared" si="1392"/>
        <v>A+J=</v>
      </c>
      <c r="AI1894" s="116">
        <f t="shared" si="1357"/>
        <v>46047</v>
      </c>
      <c r="AJ1894" s="10"/>
      <c r="AK1894" s="1"/>
      <c r="AL1894" s="10"/>
      <c r="AM1894" s="1"/>
      <c r="AN1894" s="1"/>
      <c r="AO1894" s="3"/>
      <c r="AP1894" s="3"/>
      <c r="AQ1894" s="4"/>
      <c r="AR1894" s="4"/>
      <c r="AS1894" s="4"/>
      <c r="AT1894" s="4"/>
      <c r="AU1894" s="4"/>
      <c r="AV1894" s="4"/>
      <c r="AW1894" s="1"/>
      <c r="AX1894" s="1"/>
      <c r="AY1894" s="1"/>
      <c r="AZ1894" s="1"/>
      <c r="BA1894" s="1"/>
      <c r="BB1894" s="1"/>
      <c r="BC1894" s="1"/>
      <c r="BD1894" s="1"/>
      <c r="BE1894" s="1"/>
      <c r="BG1894" s="1"/>
      <c r="BH1894" s="1"/>
    </row>
    <row r="1895" spans="1:194" ht="15" customHeight="1" x14ac:dyDescent="0.25">
      <c r="A1895" s="105">
        <f t="shared" si="1348"/>
        <v>46036</v>
      </c>
      <c r="B1895" s="106">
        <f t="shared" si="1335"/>
        <v>253.92006201715097</v>
      </c>
      <c r="C1895" s="2">
        <f t="shared" si="1349"/>
        <v>182.86478377</v>
      </c>
      <c r="D1895" s="2">
        <f t="shared" si="1350"/>
        <v>0</v>
      </c>
      <c r="E1895" s="106">
        <f t="shared" si="1336"/>
        <v>182.86478377</v>
      </c>
      <c r="F1895" s="21">
        <f t="shared" si="1351"/>
        <v>7245.38</v>
      </c>
      <c r="G1895" s="108">
        <f t="shared" si="1352"/>
        <v>7275.81</v>
      </c>
      <c r="H1895" s="109">
        <f t="shared" si="1329"/>
        <v>45987</v>
      </c>
      <c r="I1895" s="109">
        <f t="shared" si="1388"/>
        <v>46017</v>
      </c>
      <c r="J1895" s="110">
        <f t="shared" si="1337"/>
        <v>4.1999177406844002E-3</v>
      </c>
      <c r="K1895" s="117">
        <f t="shared" si="1389"/>
        <v>46047</v>
      </c>
      <c r="L1895" s="178">
        <f t="shared" si="1391"/>
        <v>31</v>
      </c>
      <c r="M1895" s="178">
        <f t="shared" si="1332"/>
        <v>20</v>
      </c>
      <c r="N1895" s="106">
        <f t="shared" si="1338"/>
        <v>1.0027075999999999</v>
      </c>
      <c r="O1895" s="111">
        <f t="shared" si="1331"/>
        <v>1.0041999100000001</v>
      </c>
      <c r="P1895" s="111">
        <f t="shared" si="1353"/>
        <v>1.3811899932684906</v>
      </c>
      <c r="Q1895" s="106">
        <f t="shared" si="1330"/>
        <v>1.3849297</v>
      </c>
      <c r="R1895" s="106">
        <f t="shared" si="1354"/>
        <v>1.30894008</v>
      </c>
      <c r="S1895" s="106">
        <f t="shared" si="1339"/>
        <v>239.35904468999999</v>
      </c>
      <c r="T1895" s="106">
        <f t="shared" si="1340"/>
        <v>0</v>
      </c>
      <c r="U1895" s="106">
        <f t="shared" si="1341"/>
        <v>70.390086357150977</v>
      </c>
      <c r="V1895" s="106">
        <f t="shared" si="1342"/>
        <v>253.25487012715098</v>
      </c>
      <c r="W1895" s="19">
        <f t="shared" si="1387"/>
        <v>0</v>
      </c>
      <c r="X1895" s="2">
        <f t="shared" si="1343"/>
        <v>0</v>
      </c>
      <c r="Y1895" s="4">
        <f t="shared" si="1344"/>
        <v>0</v>
      </c>
      <c r="Z1895" s="106">
        <f t="shared" si="1333"/>
        <v>0</v>
      </c>
      <c r="AA1895" s="114">
        <f t="shared" si="1355"/>
        <v>0.05</v>
      </c>
      <c r="AB1895" s="112">
        <f t="shared" si="1345"/>
        <v>20</v>
      </c>
      <c r="AC1895" s="178">
        <f t="shared" si="1390"/>
        <v>31</v>
      </c>
      <c r="AD1895" s="11">
        <f t="shared" si="1356"/>
        <v>1.002626571</v>
      </c>
      <c r="AE1895" s="106">
        <f t="shared" si="1334"/>
        <v>0.62869352000000001</v>
      </c>
      <c r="AF1895" s="106">
        <f t="shared" si="1346"/>
        <v>0.66519189000000001</v>
      </c>
      <c r="AG1895" s="106">
        <f t="shared" si="1347"/>
        <v>0</v>
      </c>
      <c r="AH1895" s="115" t="str">
        <f t="shared" si="1392"/>
        <v>A+J=</v>
      </c>
      <c r="AI1895" s="116">
        <f t="shared" si="1357"/>
        <v>46047</v>
      </c>
      <c r="AJ1895" s="10"/>
      <c r="AK1895" s="1"/>
      <c r="AL1895" s="10"/>
      <c r="AM1895" s="1"/>
      <c r="AN1895" s="1"/>
      <c r="AO1895" s="3"/>
      <c r="AP1895" s="3"/>
      <c r="AQ1895" s="4"/>
      <c r="AR1895" s="4"/>
      <c r="AS1895" s="4"/>
      <c r="AT1895" s="4"/>
      <c r="AU1895" s="4"/>
      <c r="AV1895" s="4"/>
      <c r="AW1895" s="1"/>
      <c r="AX1895" s="1"/>
      <c r="AY1895" s="1"/>
      <c r="AZ1895" s="1"/>
      <c r="BA1895" s="1"/>
      <c r="BB1895" s="1"/>
      <c r="BC1895" s="1"/>
      <c r="BD1895" s="1"/>
      <c r="BE1895" s="1"/>
      <c r="BG1895" s="1"/>
      <c r="BH1895" s="1"/>
    </row>
    <row r="1896" spans="1:194" ht="15" customHeight="1" x14ac:dyDescent="0.25">
      <c r="A1896" s="105">
        <f t="shared" si="1348"/>
        <v>46037</v>
      </c>
      <c r="B1896" s="106">
        <f t="shared" si="1335"/>
        <v>253.98770501655974</v>
      </c>
      <c r="C1896" s="2">
        <f t="shared" si="1349"/>
        <v>182.86478377</v>
      </c>
      <c r="D1896" s="2">
        <f t="shared" si="1350"/>
        <v>0</v>
      </c>
      <c r="E1896" s="106">
        <f t="shared" si="1336"/>
        <v>182.86478377</v>
      </c>
      <c r="F1896" s="21">
        <f t="shared" si="1351"/>
        <v>7245.38</v>
      </c>
      <c r="G1896" s="108">
        <f t="shared" si="1352"/>
        <v>7275.81</v>
      </c>
      <c r="H1896" s="109">
        <f t="shared" ref="H1896:H1959" si="1393">EDATE(I1896,-1)</f>
        <v>45987</v>
      </c>
      <c r="I1896" s="109">
        <f t="shared" si="1388"/>
        <v>46017</v>
      </c>
      <c r="J1896" s="110">
        <f t="shared" si="1337"/>
        <v>4.1999177406844002E-3</v>
      </c>
      <c r="K1896" s="117">
        <f t="shared" si="1389"/>
        <v>46047</v>
      </c>
      <c r="L1896" s="178">
        <f t="shared" si="1391"/>
        <v>31</v>
      </c>
      <c r="M1896" s="178">
        <f t="shared" si="1332"/>
        <v>21</v>
      </c>
      <c r="N1896" s="106">
        <f t="shared" si="1338"/>
        <v>1.0028431799999999</v>
      </c>
      <c r="O1896" s="111">
        <f t="shared" si="1331"/>
        <v>1.0041999100000001</v>
      </c>
      <c r="P1896" s="111">
        <f t="shared" si="1353"/>
        <v>1.3811899932684906</v>
      </c>
      <c r="Q1896" s="106">
        <f t="shared" si="1330"/>
        <v>1.38511696</v>
      </c>
      <c r="R1896" s="106">
        <f t="shared" si="1354"/>
        <v>1.30894008</v>
      </c>
      <c r="S1896" s="106">
        <f t="shared" si="1339"/>
        <v>239.35904468999999</v>
      </c>
      <c r="T1896" s="106">
        <f t="shared" si="1340"/>
        <v>0</v>
      </c>
      <c r="U1896" s="106">
        <f t="shared" si="1341"/>
        <v>70.424329616559731</v>
      </c>
      <c r="V1896" s="106">
        <f t="shared" si="1342"/>
        <v>253.28911338655973</v>
      </c>
      <c r="W1896" s="19">
        <f t="shared" si="1387"/>
        <v>0</v>
      </c>
      <c r="X1896" s="2">
        <f t="shared" si="1343"/>
        <v>0</v>
      </c>
      <c r="Y1896" s="4">
        <f t="shared" si="1344"/>
        <v>0</v>
      </c>
      <c r="Z1896" s="106">
        <f t="shared" si="1333"/>
        <v>0</v>
      </c>
      <c r="AA1896" s="114">
        <f t="shared" si="1355"/>
        <v>0.05</v>
      </c>
      <c r="AB1896" s="112">
        <f t="shared" si="1345"/>
        <v>21</v>
      </c>
      <c r="AC1896" s="178">
        <f t="shared" si="1390"/>
        <v>31</v>
      </c>
      <c r="AD1896" s="11">
        <f t="shared" si="1356"/>
        <v>1.00275808</v>
      </c>
      <c r="AE1896" s="106">
        <f t="shared" si="1334"/>
        <v>0.66017139000000002</v>
      </c>
      <c r="AF1896" s="106">
        <f t="shared" si="1346"/>
        <v>0.69859163000000002</v>
      </c>
      <c r="AG1896" s="106">
        <f t="shared" si="1347"/>
        <v>0</v>
      </c>
      <c r="AH1896" s="115" t="str">
        <f t="shared" si="1392"/>
        <v>A+J=</v>
      </c>
      <c r="AI1896" s="116">
        <f t="shared" si="1357"/>
        <v>46047</v>
      </c>
      <c r="AJ1896" s="10"/>
      <c r="AK1896" s="1"/>
      <c r="AL1896" s="10"/>
      <c r="AM1896" s="1"/>
      <c r="AN1896" s="1"/>
      <c r="AO1896" s="3"/>
      <c r="AP1896" s="3"/>
      <c r="AQ1896" s="4"/>
      <c r="AR1896" s="4"/>
      <c r="AS1896" s="4"/>
      <c r="AT1896" s="4"/>
      <c r="AU1896" s="4"/>
      <c r="AV1896" s="4"/>
      <c r="AW1896" s="1"/>
      <c r="AX1896" s="1"/>
      <c r="AY1896" s="1"/>
      <c r="AZ1896" s="1"/>
      <c r="BA1896" s="1"/>
      <c r="BB1896" s="1"/>
      <c r="BC1896" s="1"/>
      <c r="BD1896" s="1"/>
      <c r="BE1896" s="1"/>
      <c r="BG1896" s="1"/>
      <c r="BH1896" s="1"/>
    </row>
    <row r="1897" spans="1:194" ht="15" customHeight="1" x14ac:dyDescent="0.25">
      <c r="A1897" s="105">
        <f t="shared" si="1348"/>
        <v>46038</v>
      </c>
      <c r="B1897" s="106">
        <f t="shared" si="1335"/>
        <v>254.05536525326417</v>
      </c>
      <c r="C1897" s="2">
        <f t="shared" si="1349"/>
        <v>182.86478377</v>
      </c>
      <c r="D1897" s="2">
        <f t="shared" si="1350"/>
        <v>0</v>
      </c>
      <c r="E1897" s="106">
        <f t="shared" si="1336"/>
        <v>182.86478377</v>
      </c>
      <c r="F1897" s="21">
        <f t="shared" si="1351"/>
        <v>7245.38</v>
      </c>
      <c r="G1897" s="108">
        <f t="shared" si="1352"/>
        <v>7275.81</v>
      </c>
      <c r="H1897" s="109">
        <f t="shared" si="1393"/>
        <v>45987</v>
      </c>
      <c r="I1897" s="109">
        <f t="shared" si="1388"/>
        <v>46017</v>
      </c>
      <c r="J1897" s="110">
        <f t="shared" si="1337"/>
        <v>4.1999177406844002E-3</v>
      </c>
      <c r="K1897" s="117">
        <f t="shared" si="1389"/>
        <v>46047</v>
      </c>
      <c r="L1897" s="178">
        <f t="shared" si="1391"/>
        <v>31</v>
      </c>
      <c r="M1897" s="178">
        <f t="shared" si="1332"/>
        <v>22</v>
      </c>
      <c r="N1897" s="106">
        <f t="shared" si="1338"/>
        <v>1.0029787699999999</v>
      </c>
      <c r="O1897" s="111">
        <f t="shared" si="1331"/>
        <v>1.0041999100000001</v>
      </c>
      <c r="P1897" s="111">
        <f t="shared" si="1353"/>
        <v>1.3811899932684906</v>
      </c>
      <c r="Q1897" s="106">
        <f t="shared" ref="Q1897:Q1960" si="1394">TRUNC(TRUNC((N1897*P1897),15),8)</f>
        <v>1.38530424</v>
      </c>
      <c r="R1897" s="106">
        <f t="shared" si="1354"/>
        <v>1.30894008</v>
      </c>
      <c r="S1897" s="106">
        <f t="shared" si="1339"/>
        <v>239.35904468999999</v>
      </c>
      <c r="T1897" s="106">
        <f t="shared" si="1340"/>
        <v>0</v>
      </c>
      <c r="U1897" s="106">
        <f t="shared" si="1341"/>
        <v>70.458576533264178</v>
      </c>
      <c r="V1897" s="106">
        <f t="shared" si="1342"/>
        <v>253.32336030326417</v>
      </c>
      <c r="W1897" s="19">
        <f t="shared" si="1387"/>
        <v>0</v>
      </c>
      <c r="X1897" s="2">
        <f t="shared" si="1343"/>
        <v>0</v>
      </c>
      <c r="Y1897" s="4">
        <f t="shared" si="1344"/>
        <v>0</v>
      </c>
      <c r="Z1897" s="106">
        <f t="shared" si="1333"/>
        <v>0</v>
      </c>
      <c r="AA1897" s="114">
        <f t="shared" si="1355"/>
        <v>0.05</v>
      </c>
      <c r="AB1897" s="112">
        <f t="shared" si="1345"/>
        <v>22</v>
      </c>
      <c r="AC1897" s="178">
        <f t="shared" si="1390"/>
        <v>31</v>
      </c>
      <c r="AD1897" s="11">
        <f t="shared" si="1356"/>
        <v>1.002889607</v>
      </c>
      <c r="AE1897" s="106">
        <f t="shared" si="1334"/>
        <v>0.69165357000000005</v>
      </c>
      <c r="AF1897" s="106">
        <f t="shared" si="1346"/>
        <v>0.73200494999999999</v>
      </c>
      <c r="AG1897" s="106">
        <f t="shared" si="1347"/>
        <v>0</v>
      </c>
      <c r="AH1897" s="115" t="str">
        <f t="shared" si="1392"/>
        <v>A+J=</v>
      </c>
      <c r="AI1897" s="116">
        <f t="shared" si="1357"/>
        <v>46047</v>
      </c>
      <c r="AJ1897" s="10"/>
      <c r="AK1897" s="1"/>
      <c r="AL1897" s="10"/>
      <c r="AM1897" s="1"/>
      <c r="AN1897" s="1"/>
      <c r="AO1897" s="3"/>
      <c r="AP1897" s="3"/>
      <c r="AQ1897" s="4"/>
      <c r="AR1897" s="4"/>
      <c r="AS1897" s="4"/>
      <c r="AT1897" s="4"/>
      <c r="AU1897" s="4"/>
      <c r="AV1897" s="4"/>
      <c r="AW1897" s="1"/>
      <c r="AX1897" s="1"/>
      <c r="AY1897" s="1"/>
      <c r="AZ1897" s="1"/>
      <c r="BA1897" s="1"/>
      <c r="BB1897" s="1"/>
      <c r="BC1897" s="1"/>
      <c r="BD1897" s="1"/>
      <c r="BE1897" s="1"/>
      <c r="BG1897" s="1"/>
      <c r="BH1897" s="1"/>
    </row>
    <row r="1898" spans="1:194" ht="15" customHeight="1" x14ac:dyDescent="0.25">
      <c r="A1898" s="105">
        <f t="shared" si="1348"/>
        <v>46039</v>
      </c>
      <c r="B1898" s="106">
        <f t="shared" si="1335"/>
        <v>254.12304246726433</v>
      </c>
      <c r="C1898" s="2">
        <f t="shared" si="1349"/>
        <v>182.86478377</v>
      </c>
      <c r="D1898" s="2">
        <f t="shared" si="1350"/>
        <v>0</v>
      </c>
      <c r="E1898" s="106">
        <f t="shared" si="1336"/>
        <v>182.86478377</v>
      </c>
      <c r="F1898" s="21">
        <f t="shared" si="1351"/>
        <v>7245.38</v>
      </c>
      <c r="G1898" s="108">
        <f t="shared" si="1352"/>
        <v>7275.81</v>
      </c>
      <c r="H1898" s="109">
        <f t="shared" si="1393"/>
        <v>45987</v>
      </c>
      <c r="I1898" s="109">
        <f t="shared" si="1388"/>
        <v>46017</v>
      </c>
      <c r="J1898" s="110">
        <f t="shared" si="1337"/>
        <v>4.1999177406844002E-3</v>
      </c>
      <c r="K1898" s="117">
        <f t="shared" si="1389"/>
        <v>46047</v>
      </c>
      <c r="L1898" s="178">
        <f t="shared" si="1391"/>
        <v>31</v>
      </c>
      <c r="M1898" s="178">
        <f t="shared" si="1332"/>
        <v>23</v>
      </c>
      <c r="N1898" s="106">
        <f t="shared" si="1338"/>
        <v>1.00311438</v>
      </c>
      <c r="O1898" s="111">
        <f t="shared" ref="O1898:O1961" si="1395">IF(K1898&gt;K1897,N1897,O1897)</f>
        <v>1.0041999100000001</v>
      </c>
      <c r="P1898" s="111">
        <f t="shared" si="1353"/>
        <v>1.3811899932684906</v>
      </c>
      <c r="Q1898" s="106">
        <f t="shared" si="1394"/>
        <v>1.3854915400000001</v>
      </c>
      <c r="R1898" s="106">
        <f t="shared" si="1354"/>
        <v>1.30894008</v>
      </c>
      <c r="S1898" s="106">
        <f t="shared" si="1339"/>
        <v>239.35904468999999</v>
      </c>
      <c r="T1898" s="106">
        <f t="shared" si="1340"/>
        <v>0</v>
      </c>
      <c r="U1898" s="106">
        <f t="shared" si="1341"/>
        <v>70.492827107264318</v>
      </c>
      <c r="V1898" s="106">
        <f t="shared" si="1342"/>
        <v>253.35761087726434</v>
      </c>
      <c r="W1898" s="19">
        <f t="shared" si="1387"/>
        <v>0</v>
      </c>
      <c r="X1898" s="2">
        <f t="shared" si="1343"/>
        <v>0</v>
      </c>
      <c r="Y1898" s="4">
        <f t="shared" si="1344"/>
        <v>0</v>
      </c>
      <c r="Z1898" s="106">
        <f t="shared" si="1333"/>
        <v>0</v>
      </c>
      <c r="AA1898" s="114">
        <f t="shared" si="1355"/>
        <v>0.05</v>
      </c>
      <c r="AB1898" s="112">
        <f t="shared" si="1345"/>
        <v>23</v>
      </c>
      <c r="AC1898" s="178">
        <f t="shared" si="1390"/>
        <v>31</v>
      </c>
      <c r="AD1898" s="11">
        <f t="shared" si="1356"/>
        <v>1.003021151</v>
      </c>
      <c r="AE1898" s="106">
        <f t="shared" si="1334"/>
        <v>0.72313981000000005</v>
      </c>
      <c r="AF1898" s="106">
        <f t="shared" si="1346"/>
        <v>0.76543159000000005</v>
      </c>
      <c r="AG1898" s="106">
        <f t="shared" si="1347"/>
        <v>0</v>
      </c>
      <c r="AH1898" s="115" t="str">
        <f t="shared" si="1392"/>
        <v>A+J=</v>
      </c>
      <c r="AI1898" s="116">
        <f t="shared" si="1357"/>
        <v>46047</v>
      </c>
      <c r="AJ1898" s="10"/>
      <c r="AK1898" s="1"/>
      <c r="AL1898" s="10"/>
      <c r="AM1898" s="1"/>
      <c r="AN1898" s="1"/>
      <c r="AO1898" s="3"/>
      <c r="AP1898" s="3"/>
      <c r="AQ1898" s="4"/>
      <c r="AR1898" s="4"/>
      <c r="AS1898" s="4"/>
      <c r="AT1898" s="4"/>
      <c r="AU1898" s="4"/>
      <c r="AV1898" s="4"/>
      <c r="AW1898" s="1"/>
      <c r="AX1898" s="1"/>
      <c r="AY1898" s="1"/>
      <c r="AZ1898" s="1"/>
      <c r="BA1898" s="1"/>
      <c r="BB1898" s="1"/>
      <c r="BC1898" s="1"/>
      <c r="BD1898" s="1"/>
      <c r="BE1898" s="1"/>
      <c r="BG1898" s="1"/>
      <c r="BH1898" s="1"/>
    </row>
    <row r="1899" spans="1:194" ht="15" customHeight="1" x14ac:dyDescent="0.25">
      <c r="A1899" s="105">
        <f t="shared" si="1348"/>
        <v>46040</v>
      </c>
      <c r="B1899" s="106">
        <f t="shared" si="1335"/>
        <v>254.19073850720795</v>
      </c>
      <c r="C1899" s="2">
        <f t="shared" si="1349"/>
        <v>182.86478377</v>
      </c>
      <c r="D1899" s="2">
        <f t="shared" si="1350"/>
        <v>0</v>
      </c>
      <c r="E1899" s="106">
        <f t="shared" si="1336"/>
        <v>182.86478377</v>
      </c>
      <c r="F1899" s="21">
        <f t="shared" si="1351"/>
        <v>7245.38</v>
      </c>
      <c r="G1899" s="108">
        <f t="shared" si="1352"/>
        <v>7275.81</v>
      </c>
      <c r="H1899" s="109">
        <f t="shared" si="1393"/>
        <v>45987</v>
      </c>
      <c r="I1899" s="109">
        <f t="shared" si="1388"/>
        <v>46017</v>
      </c>
      <c r="J1899" s="110">
        <f t="shared" si="1337"/>
        <v>4.1999177406844002E-3</v>
      </c>
      <c r="K1899" s="117">
        <f t="shared" si="1389"/>
        <v>46047</v>
      </c>
      <c r="L1899" s="178">
        <f t="shared" si="1391"/>
        <v>31</v>
      </c>
      <c r="M1899" s="178">
        <f t="shared" si="1332"/>
        <v>24</v>
      </c>
      <c r="N1899" s="106">
        <f t="shared" si="1338"/>
        <v>1.0032500099999999</v>
      </c>
      <c r="O1899" s="111">
        <f t="shared" si="1395"/>
        <v>1.0041999100000001</v>
      </c>
      <c r="P1899" s="111">
        <f t="shared" si="1353"/>
        <v>1.3811899932684906</v>
      </c>
      <c r="Q1899" s="106">
        <f t="shared" si="1394"/>
        <v>1.38567887</v>
      </c>
      <c r="R1899" s="106">
        <f t="shared" si="1354"/>
        <v>1.30894008</v>
      </c>
      <c r="S1899" s="106">
        <f t="shared" si="1339"/>
        <v>239.35904468999999</v>
      </c>
      <c r="T1899" s="106">
        <f t="shared" si="1340"/>
        <v>0</v>
      </c>
      <c r="U1899" s="106">
        <f t="shared" si="1341"/>
        <v>70.527083167207948</v>
      </c>
      <c r="V1899" s="106">
        <f t="shared" si="1342"/>
        <v>253.39186693720796</v>
      </c>
      <c r="W1899" s="19">
        <f t="shared" si="1387"/>
        <v>0</v>
      </c>
      <c r="X1899" s="2">
        <f t="shared" si="1343"/>
        <v>0</v>
      </c>
      <c r="Y1899" s="4">
        <f t="shared" si="1344"/>
        <v>0</v>
      </c>
      <c r="Z1899" s="106">
        <f t="shared" si="1333"/>
        <v>0</v>
      </c>
      <c r="AA1899" s="114">
        <f t="shared" si="1355"/>
        <v>0.05</v>
      </c>
      <c r="AB1899" s="112">
        <f t="shared" si="1345"/>
        <v>24</v>
      </c>
      <c r="AC1899" s="178">
        <f t="shared" si="1390"/>
        <v>31</v>
      </c>
      <c r="AD1899" s="11">
        <f t="shared" si="1356"/>
        <v>1.0031527119999999</v>
      </c>
      <c r="AE1899" s="106">
        <f t="shared" si="1334"/>
        <v>0.75463013000000001</v>
      </c>
      <c r="AF1899" s="106">
        <f t="shared" si="1346"/>
        <v>0.79887156999999998</v>
      </c>
      <c r="AG1899" s="106">
        <f t="shared" si="1347"/>
        <v>0</v>
      </c>
      <c r="AH1899" s="115" t="str">
        <f t="shared" si="1392"/>
        <v>A+J=</v>
      </c>
      <c r="AI1899" s="116">
        <f t="shared" si="1357"/>
        <v>46047</v>
      </c>
      <c r="AJ1899" s="10"/>
      <c r="AK1899" s="1"/>
      <c r="AL1899" s="10"/>
      <c r="AM1899" s="1"/>
      <c r="AN1899" s="1"/>
      <c r="AO1899" s="3"/>
      <c r="AP1899" s="3"/>
      <c r="AQ1899" s="4"/>
      <c r="AR1899" s="4"/>
      <c r="AS1899" s="4"/>
      <c r="AT1899" s="4"/>
      <c r="AU1899" s="4"/>
      <c r="AV1899" s="4"/>
      <c r="AW1899" s="1"/>
      <c r="AX1899" s="1"/>
      <c r="AY1899" s="1"/>
      <c r="AZ1899" s="1"/>
      <c r="BA1899" s="1"/>
      <c r="BB1899" s="1"/>
      <c r="BC1899" s="1"/>
      <c r="BD1899" s="1"/>
      <c r="BE1899" s="1"/>
      <c r="BG1899" s="1"/>
      <c r="BH1899" s="1"/>
    </row>
    <row r="1900" spans="1:194" ht="15" customHeight="1" x14ac:dyDescent="0.25">
      <c r="A1900" s="105">
        <f t="shared" si="1348"/>
        <v>46041</v>
      </c>
      <c r="B1900" s="106">
        <f t="shared" si="1335"/>
        <v>254.25844970579942</v>
      </c>
      <c r="C1900" s="2">
        <f t="shared" si="1349"/>
        <v>182.86478377</v>
      </c>
      <c r="D1900" s="2">
        <f t="shared" si="1350"/>
        <v>0</v>
      </c>
      <c r="E1900" s="106">
        <f t="shared" si="1336"/>
        <v>182.86478377</v>
      </c>
      <c r="F1900" s="21">
        <f t="shared" si="1351"/>
        <v>7245.38</v>
      </c>
      <c r="G1900" s="108">
        <f t="shared" si="1352"/>
        <v>7275.81</v>
      </c>
      <c r="H1900" s="109">
        <f t="shared" si="1393"/>
        <v>45987</v>
      </c>
      <c r="I1900" s="109">
        <f t="shared" si="1388"/>
        <v>46017</v>
      </c>
      <c r="J1900" s="110">
        <f t="shared" si="1337"/>
        <v>4.1999177406844002E-3</v>
      </c>
      <c r="K1900" s="117">
        <f t="shared" si="1389"/>
        <v>46047</v>
      </c>
      <c r="L1900" s="178">
        <f t="shared" si="1391"/>
        <v>31</v>
      </c>
      <c r="M1900" s="178">
        <f t="shared" si="1332"/>
        <v>25</v>
      </c>
      <c r="N1900" s="106">
        <f t="shared" si="1338"/>
        <v>1.00338565</v>
      </c>
      <c r="O1900" s="111">
        <f t="shared" si="1395"/>
        <v>1.0041999100000001</v>
      </c>
      <c r="P1900" s="111">
        <f t="shared" si="1353"/>
        <v>1.3811899932684906</v>
      </c>
      <c r="Q1900" s="106">
        <f t="shared" si="1394"/>
        <v>1.3858662100000001</v>
      </c>
      <c r="R1900" s="106">
        <f t="shared" si="1354"/>
        <v>1.30894008</v>
      </c>
      <c r="S1900" s="106">
        <f t="shared" si="1339"/>
        <v>239.35904468999999</v>
      </c>
      <c r="T1900" s="106">
        <f t="shared" si="1340"/>
        <v>0</v>
      </c>
      <c r="U1900" s="106">
        <f t="shared" si="1341"/>
        <v>70.561341055799431</v>
      </c>
      <c r="V1900" s="106">
        <f t="shared" si="1342"/>
        <v>253.42612482579943</v>
      </c>
      <c r="W1900" s="19">
        <f t="shared" si="1387"/>
        <v>0</v>
      </c>
      <c r="X1900" s="2">
        <f t="shared" si="1343"/>
        <v>0</v>
      </c>
      <c r="Y1900" s="4">
        <f t="shared" si="1344"/>
        <v>0</v>
      </c>
      <c r="Z1900" s="106">
        <f t="shared" si="1333"/>
        <v>0</v>
      </c>
      <c r="AA1900" s="114">
        <f t="shared" si="1355"/>
        <v>0.05</v>
      </c>
      <c r="AB1900" s="112">
        <f t="shared" si="1345"/>
        <v>25</v>
      </c>
      <c r="AC1900" s="178">
        <f t="shared" si="1390"/>
        <v>31</v>
      </c>
      <c r="AD1900" s="11">
        <f t="shared" si="1356"/>
        <v>1.0032842900000001</v>
      </c>
      <c r="AE1900" s="106">
        <f t="shared" si="1334"/>
        <v>0.78612451000000005</v>
      </c>
      <c r="AF1900" s="106">
        <f t="shared" si="1346"/>
        <v>0.83232488000000004</v>
      </c>
      <c r="AG1900" s="106">
        <f t="shared" si="1347"/>
        <v>0</v>
      </c>
      <c r="AH1900" s="115" t="str">
        <f t="shared" si="1392"/>
        <v>A+J=</v>
      </c>
      <c r="AI1900" s="116">
        <f t="shared" si="1357"/>
        <v>46047</v>
      </c>
      <c r="AJ1900" s="10"/>
      <c r="AK1900" s="1"/>
      <c r="AL1900" s="10"/>
      <c r="AM1900" s="1"/>
      <c r="AN1900" s="1"/>
      <c r="AO1900" s="3"/>
      <c r="AP1900" s="3"/>
      <c r="AQ1900" s="4"/>
      <c r="AR1900" s="4"/>
      <c r="AS1900" s="4"/>
      <c r="AT1900" s="4"/>
      <c r="AU1900" s="4"/>
      <c r="AV1900" s="4"/>
      <c r="AW1900" s="1"/>
      <c r="AX1900" s="1"/>
      <c r="AY1900" s="1"/>
      <c r="AZ1900" s="1"/>
      <c r="BA1900" s="1"/>
      <c r="BB1900" s="1"/>
      <c r="BC1900" s="1"/>
      <c r="BD1900" s="1"/>
      <c r="BE1900" s="1"/>
      <c r="BG1900" s="1"/>
      <c r="BH1900" s="1"/>
    </row>
    <row r="1901" spans="1:194" ht="15" customHeight="1" x14ac:dyDescent="0.25">
      <c r="A1901" s="105">
        <f t="shared" si="1348"/>
        <v>46042</v>
      </c>
      <c r="B1901" s="106">
        <f t="shared" si="1335"/>
        <v>254.32618365763011</v>
      </c>
      <c r="C1901" s="2">
        <f t="shared" si="1349"/>
        <v>182.86478377</v>
      </c>
      <c r="D1901" s="2">
        <f t="shared" si="1350"/>
        <v>0</v>
      </c>
      <c r="E1901" s="106">
        <f t="shared" si="1336"/>
        <v>182.86478377</v>
      </c>
      <c r="F1901" s="21">
        <f t="shared" si="1351"/>
        <v>7245.38</v>
      </c>
      <c r="G1901" s="108">
        <f t="shared" si="1352"/>
        <v>7275.81</v>
      </c>
      <c r="H1901" s="109">
        <f t="shared" si="1393"/>
        <v>45987</v>
      </c>
      <c r="I1901" s="109">
        <f t="shared" si="1388"/>
        <v>46017</v>
      </c>
      <c r="J1901" s="110">
        <f t="shared" si="1337"/>
        <v>4.1999177406844002E-3</v>
      </c>
      <c r="K1901" s="117">
        <f t="shared" si="1389"/>
        <v>46047</v>
      </c>
      <c r="L1901" s="178">
        <f t="shared" si="1391"/>
        <v>31</v>
      </c>
      <c r="M1901" s="178">
        <f t="shared" si="1332"/>
        <v>26</v>
      </c>
      <c r="N1901" s="106">
        <f t="shared" si="1338"/>
        <v>1.0035213199999999</v>
      </c>
      <c r="O1901" s="111">
        <f t="shared" si="1395"/>
        <v>1.0041999100000001</v>
      </c>
      <c r="P1901" s="111">
        <f t="shared" si="1353"/>
        <v>1.3811899932684906</v>
      </c>
      <c r="Q1901" s="106">
        <f t="shared" si="1394"/>
        <v>1.3860536000000001</v>
      </c>
      <c r="R1901" s="106">
        <f t="shared" si="1354"/>
        <v>1.30894008</v>
      </c>
      <c r="S1901" s="106">
        <f t="shared" si="1339"/>
        <v>239.35904468999999</v>
      </c>
      <c r="T1901" s="106">
        <f t="shared" si="1340"/>
        <v>0</v>
      </c>
      <c r="U1901" s="106">
        <f t="shared" si="1341"/>
        <v>70.595608087630097</v>
      </c>
      <c r="V1901" s="106">
        <f t="shared" si="1342"/>
        <v>253.4603918576301</v>
      </c>
      <c r="W1901" s="19">
        <f t="shared" si="1387"/>
        <v>0</v>
      </c>
      <c r="X1901" s="2">
        <f t="shared" si="1343"/>
        <v>0</v>
      </c>
      <c r="Y1901" s="4">
        <f t="shared" si="1344"/>
        <v>0</v>
      </c>
      <c r="Z1901" s="106">
        <f t="shared" si="1333"/>
        <v>0</v>
      </c>
      <c r="AA1901" s="114">
        <f t="shared" si="1355"/>
        <v>0.05</v>
      </c>
      <c r="AB1901" s="112">
        <f t="shared" si="1345"/>
        <v>26</v>
      </c>
      <c r="AC1901" s="178">
        <f t="shared" si="1390"/>
        <v>31</v>
      </c>
      <c r="AD1901" s="11">
        <f t="shared" si="1356"/>
        <v>1.003415886</v>
      </c>
      <c r="AE1901" s="106">
        <f t="shared" si="1334"/>
        <v>0.81762319999999999</v>
      </c>
      <c r="AF1901" s="106">
        <f t="shared" si="1346"/>
        <v>0.8657918</v>
      </c>
      <c r="AG1901" s="106">
        <f t="shared" si="1347"/>
        <v>0</v>
      </c>
      <c r="AH1901" s="115" t="str">
        <f t="shared" si="1392"/>
        <v>A+J=</v>
      </c>
      <c r="AI1901" s="116">
        <f t="shared" si="1357"/>
        <v>46047</v>
      </c>
      <c r="AJ1901" s="10"/>
      <c r="AK1901" s="1"/>
      <c r="AL1901" s="10"/>
      <c r="AM1901" s="1"/>
      <c r="AN1901" s="1"/>
      <c r="AO1901" s="3"/>
      <c r="AP1901" s="3"/>
      <c r="AQ1901" s="4"/>
      <c r="AR1901" s="4"/>
      <c r="AS1901" s="4"/>
      <c r="AT1901" s="4"/>
      <c r="AU1901" s="4"/>
      <c r="AV1901" s="4"/>
      <c r="AW1901" s="1"/>
      <c r="AX1901" s="1"/>
      <c r="AY1901" s="1"/>
      <c r="AZ1901" s="1"/>
      <c r="BA1901" s="1"/>
      <c r="BB1901" s="1"/>
      <c r="BC1901" s="1"/>
      <c r="BD1901" s="1"/>
      <c r="BE1901" s="1"/>
      <c r="BG1901" s="1"/>
      <c r="BH1901" s="1"/>
    </row>
    <row r="1902" spans="1:194" ht="15" customHeight="1" x14ac:dyDescent="0.25">
      <c r="A1902" s="105">
        <f t="shared" si="1348"/>
        <v>46043</v>
      </c>
      <c r="B1902" s="106">
        <f t="shared" si="1335"/>
        <v>254.39393276810858</v>
      </c>
      <c r="C1902" s="2">
        <f t="shared" si="1349"/>
        <v>182.86478377</v>
      </c>
      <c r="D1902" s="2">
        <f t="shared" si="1350"/>
        <v>0</v>
      </c>
      <c r="E1902" s="106">
        <f t="shared" si="1336"/>
        <v>182.86478377</v>
      </c>
      <c r="F1902" s="21">
        <f t="shared" si="1351"/>
        <v>7245.38</v>
      </c>
      <c r="G1902" s="108">
        <f t="shared" si="1352"/>
        <v>7275.81</v>
      </c>
      <c r="H1902" s="109">
        <f t="shared" si="1393"/>
        <v>45987</v>
      </c>
      <c r="I1902" s="109">
        <f t="shared" si="1388"/>
        <v>46017</v>
      </c>
      <c r="J1902" s="110">
        <f t="shared" si="1337"/>
        <v>4.1999177406844002E-3</v>
      </c>
      <c r="K1902" s="117">
        <f t="shared" si="1389"/>
        <v>46047</v>
      </c>
      <c r="L1902" s="178">
        <f t="shared" si="1391"/>
        <v>31</v>
      </c>
      <c r="M1902" s="178">
        <f t="shared" si="1332"/>
        <v>27</v>
      </c>
      <c r="N1902" s="106">
        <f t="shared" si="1338"/>
        <v>1.003657</v>
      </c>
      <c r="O1902" s="111">
        <f t="shared" si="1395"/>
        <v>1.0041999100000001</v>
      </c>
      <c r="P1902" s="111">
        <f t="shared" si="1353"/>
        <v>1.3811899932684906</v>
      </c>
      <c r="Q1902" s="106">
        <f t="shared" si="1394"/>
        <v>1.3862410000000001</v>
      </c>
      <c r="R1902" s="106">
        <f t="shared" si="1354"/>
        <v>1.30894008</v>
      </c>
      <c r="S1902" s="106">
        <f t="shared" si="1339"/>
        <v>239.35904468999999</v>
      </c>
      <c r="T1902" s="106">
        <f t="shared" si="1340"/>
        <v>0</v>
      </c>
      <c r="U1902" s="106">
        <f t="shared" si="1341"/>
        <v>70.629876948108574</v>
      </c>
      <c r="V1902" s="106">
        <f t="shared" si="1342"/>
        <v>253.49466071810858</v>
      </c>
      <c r="W1902" s="19">
        <f t="shared" si="1387"/>
        <v>0</v>
      </c>
      <c r="X1902" s="2">
        <f t="shared" si="1343"/>
        <v>0</v>
      </c>
      <c r="Y1902" s="4">
        <f t="shared" si="1344"/>
        <v>0</v>
      </c>
      <c r="Z1902" s="106">
        <f t="shared" si="1333"/>
        <v>0</v>
      </c>
      <c r="AA1902" s="114">
        <f t="shared" si="1355"/>
        <v>0.05</v>
      </c>
      <c r="AB1902" s="112">
        <f t="shared" si="1345"/>
        <v>27</v>
      </c>
      <c r="AC1902" s="178">
        <f t="shared" si="1390"/>
        <v>31</v>
      </c>
      <c r="AD1902" s="11">
        <f t="shared" si="1356"/>
        <v>1.003547499</v>
      </c>
      <c r="AE1902" s="106">
        <f t="shared" si="1334"/>
        <v>0.84912597000000001</v>
      </c>
      <c r="AF1902" s="106">
        <f t="shared" si="1346"/>
        <v>0.89927204999999999</v>
      </c>
      <c r="AG1902" s="106">
        <f t="shared" si="1347"/>
        <v>0</v>
      </c>
      <c r="AH1902" s="115" t="str">
        <f t="shared" si="1392"/>
        <v>A+J=</v>
      </c>
      <c r="AI1902" s="116">
        <f t="shared" si="1357"/>
        <v>46047</v>
      </c>
      <c r="AJ1902" s="10"/>
      <c r="AK1902" s="1"/>
      <c r="AL1902" s="10"/>
      <c r="AM1902" s="1"/>
      <c r="AN1902" s="1"/>
      <c r="AO1902" s="3"/>
      <c r="AP1902" s="3"/>
      <c r="AQ1902" s="4"/>
      <c r="AR1902" s="4"/>
      <c r="AS1902" s="4"/>
      <c r="AT1902" s="4"/>
      <c r="AU1902" s="4"/>
      <c r="AV1902" s="4"/>
      <c r="AW1902" s="1"/>
      <c r="AX1902" s="1"/>
      <c r="AY1902" s="1"/>
      <c r="AZ1902" s="1"/>
      <c r="BA1902" s="1"/>
      <c r="BB1902" s="1"/>
      <c r="BC1902" s="1"/>
      <c r="BD1902" s="1"/>
      <c r="BE1902" s="1"/>
      <c r="BG1902" s="1"/>
      <c r="BH1902" s="1"/>
    </row>
    <row r="1903" spans="1:194" ht="15" customHeight="1" x14ac:dyDescent="0.25">
      <c r="A1903" s="105">
        <f t="shared" si="1348"/>
        <v>46044</v>
      </c>
      <c r="B1903" s="106">
        <f t="shared" si="1335"/>
        <v>254.46170071453056</v>
      </c>
      <c r="C1903" s="2">
        <f t="shared" si="1349"/>
        <v>182.86478377</v>
      </c>
      <c r="D1903" s="2">
        <f t="shared" si="1350"/>
        <v>0</v>
      </c>
      <c r="E1903" s="106">
        <f t="shared" si="1336"/>
        <v>182.86478377</v>
      </c>
      <c r="F1903" s="21">
        <f t="shared" si="1351"/>
        <v>7245.38</v>
      </c>
      <c r="G1903" s="108">
        <f t="shared" si="1352"/>
        <v>7275.81</v>
      </c>
      <c r="H1903" s="109">
        <f t="shared" si="1393"/>
        <v>45987</v>
      </c>
      <c r="I1903" s="109">
        <f t="shared" si="1388"/>
        <v>46017</v>
      </c>
      <c r="J1903" s="110">
        <f t="shared" si="1337"/>
        <v>4.1999177406844002E-3</v>
      </c>
      <c r="K1903" s="117">
        <f t="shared" si="1389"/>
        <v>46047</v>
      </c>
      <c r="L1903" s="178">
        <f t="shared" si="1391"/>
        <v>31</v>
      </c>
      <c r="M1903" s="178">
        <f t="shared" si="1332"/>
        <v>28</v>
      </c>
      <c r="N1903" s="106">
        <f t="shared" si="1338"/>
        <v>1.0037927</v>
      </c>
      <c r="O1903" s="111">
        <f t="shared" si="1395"/>
        <v>1.0041999100000001</v>
      </c>
      <c r="P1903" s="111">
        <f t="shared" si="1353"/>
        <v>1.3811899932684906</v>
      </c>
      <c r="Q1903" s="106">
        <f t="shared" si="1394"/>
        <v>1.38642843</v>
      </c>
      <c r="R1903" s="106">
        <f t="shared" si="1354"/>
        <v>1.30894008</v>
      </c>
      <c r="S1903" s="106">
        <f t="shared" si="1339"/>
        <v>239.35904468999999</v>
      </c>
      <c r="T1903" s="106">
        <f t="shared" si="1340"/>
        <v>0</v>
      </c>
      <c r="U1903" s="106">
        <f t="shared" si="1341"/>
        <v>70.664151294530583</v>
      </c>
      <c r="V1903" s="106">
        <f t="shared" si="1342"/>
        <v>253.52893506453057</v>
      </c>
      <c r="W1903" s="19">
        <f t="shared" si="1387"/>
        <v>0</v>
      </c>
      <c r="X1903" s="2">
        <f t="shared" si="1343"/>
        <v>0</v>
      </c>
      <c r="Y1903" s="4">
        <f t="shared" si="1344"/>
        <v>0</v>
      </c>
      <c r="Z1903" s="106">
        <f t="shared" si="1333"/>
        <v>0</v>
      </c>
      <c r="AA1903" s="114">
        <f t="shared" si="1355"/>
        <v>0.05</v>
      </c>
      <c r="AB1903" s="112">
        <f t="shared" si="1345"/>
        <v>28</v>
      </c>
      <c r="AC1903" s="178">
        <f t="shared" si="1390"/>
        <v>31</v>
      </c>
      <c r="AD1903" s="11">
        <f t="shared" si="1356"/>
        <v>1.003679129</v>
      </c>
      <c r="AE1903" s="106">
        <f t="shared" si="1334"/>
        <v>0.88063279999999999</v>
      </c>
      <c r="AF1903" s="106">
        <f t="shared" si="1346"/>
        <v>0.93276565</v>
      </c>
      <c r="AG1903" s="106">
        <f t="shared" si="1347"/>
        <v>0</v>
      </c>
      <c r="AH1903" s="115" t="str">
        <f t="shared" si="1392"/>
        <v>A+J=</v>
      </c>
      <c r="AI1903" s="116">
        <f t="shared" si="1357"/>
        <v>46047</v>
      </c>
      <c r="AJ1903" s="10"/>
      <c r="AK1903" s="1"/>
      <c r="AL1903" s="10"/>
      <c r="AM1903" s="1"/>
      <c r="AN1903" s="1"/>
      <c r="AO1903" s="3"/>
      <c r="AP1903" s="3"/>
      <c r="AQ1903" s="4"/>
      <c r="AR1903" s="4"/>
      <c r="AS1903" s="4"/>
      <c r="AT1903" s="4"/>
      <c r="AU1903" s="4"/>
      <c r="AV1903" s="4"/>
      <c r="AW1903" s="1"/>
      <c r="AX1903" s="1"/>
      <c r="AY1903" s="1"/>
      <c r="AZ1903" s="1"/>
      <c r="BA1903" s="1"/>
      <c r="BB1903" s="1"/>
      <c r="BC1903" s="1"/>
      <c r="BD1903" s="1"/>
      <c r="BE1903" s="1"/>
      <c r="BG1903" s="1"/>
      <c r="BH1903" s="1"/>
    </row>
    <row r="1904" spans="1:194" ht="15" customHeight="1" x14ac:dyDescent="0.25">
      <c r="A1904" s="105">
        <f t="shared" si="1348"/>
        <v>46045</v>
      </c>
      <c r="B1904" s="106">
        <f t="shared" si="1335"/>
        <v>254.52948592824828</v>
      </c>
      <c r="C1904" s="2">
        <f t="shared" si="1349"/>
        <v>182.86478377</v>
      </c>
      <c r="D1904" s="2">
        <f t="shared" si="1350"/>
        <v>0</v>
      </c>
      <c r="E1904" s="106">
        <f t="shared" si="1336"/>
        <v>182.86478377</v>
      </c>
      <c r="F1904" s="21">
        <f t="shared" si="1351"/>
        <v>7245.38</v>
      </c>
      <c r="G1904" s="108">
        <f t="shared" si="1352"/>
        <v>7275.81</v>
      </c>
      <c r="H1904" s="109">
        <f t="shared" si="1393"/>
        <v>45987</v>
      </c>
      <c r="I1904" s="109">
        <f t="shared" si="1388"/>
        <v>46017</v>
      </c>
      <c r="J1904" s="110">
        <f t="shared" si="1337"/>
        <v>4.1999177406844002E-3</v>
      </c>
      <c r="K1904" s="117">
        <f t="shared" si="1389"/>
        <v>46047</v>
      </c>
      <c r="L1904" s="178">
        <f t="shared" si="1391"/>
        <v>31</v>
      </c>
      <c r="M1904" s="178">
        <f t="shared" si="1332"/>
        <v>29</v>
      </c>
      <c r="N1904" s="106">
        <f t="shared" si="1338"/>
        <v>1.00392842</v>
      </c>
      <c r="O1904" s="111">
        <f t="shared" si="1395"/>
        <v>1.0041999100000001</v>
      </c>
      <c r="P1904" s="111">
        <f t="shared" si="1353"/>
        <v>1.3811899932684906</v>
      </c>
      <c r="Q1904" s="106">
        <f t="shared" si="1394"/>
        <v>1.3866158799999999</v>
      </c>
      <c r="R1904" s="106">
        <f t="shared" si="1354"/>
        <v>1.30894008</v>
      </c>
      <c r="S1904" s="106">
        <f t="shared" si="1339"/>
        <v>239.35904468999999</v>
      </c>
      <c r="T1904" s="106">
        <f t="shared" si="1340"/>
        <v>0</v>
      </c>
      <c r="U1904" s="106">
        <f t="shared" si="1341"/>
        <v>70.698429298248257</v>
      </c>
      <c r="V1904" s="106">
        <f t="shared" si="1342"/>
        <v>253.56321306824827</v>
      </c>
      <c r="W1904" s="19">
        <f t="shared" si="1387"/>
        <v>0</v>
      </c>
      <c r="X1904" s="2">
        <f t="shared" si="1343"/>
        <v>0</v>
      </c>
      <c r="Y1904" s="4">
        <f t="shared" si="1344"/>
        <v>0</v>
      </c>
      <c r="Z1904" s="106">
        <f t="shared" si="1333"/>
        <v>0</v>
      </c>
      <c r="AA1904" s="114">
        <f t="shared" si="1355"/>
        <v>0.05</v>
      </c>
      <c r="AB1904" s="112">
        <f t="shared" si="1345"/>
        <v>29</v>
      </c>
      <c r="AC1904" s="178">
        <f t="shared" si="1390"/>
        <v>31</v>
      </c>
      <c r="AD1904" s="11">
        <f t="shared" si="1356"/>
        <v>1.003810777</v>
      </c>
      <c r="AE1904" s="106">
        <f t="shared" si="1334"/>
        <v>0.91214393999999999</v>
      </c>
      <c r="AF1904" s="106">
        <f t="shared" si="1346"/>
        <v>0.96627286000000001</v>
      </c>
      <c r="AG1904" s="106">
        <f t="shared" si="1347"/>
        <v>0</v>
      </c>
      <c r="AH1904" s="115" t="str">
        <f t="shared" si="1392"/>
        <v>A+J=</v>
      </c>
      <c r="AI1904" s="116">
        <f t="shared" si="1357"/>
        <v>46047</v>
      </c>
      <c r="AJ1904" s="10"/>
      <c r="AK1904" s="1"/>
      <c r="AL1904" s="10"/>
      <c r="AM1904" s="1"/>
      <c r="AN1904" s="1"/>
      <c r="AO1904" s="3"/>
      <c r="AP1904" s="3"/>
      <c r="AQ1904" s="4"/>
      <c r="AR1904" s="4"/>
      <c r="AS1904" s="4"/>
      <c r="AT1904" s="4"/>
      <c r="AU1904" s="4"/>
      <c r="AV1904" s="4"/>
      <c r="AW1904" s="1"/>
      <c r="AX1904" s="1"/>
      <c r="AY1904" s="1"/>
      <c r="AZ1904" s="1"/>
      <c r="BA1904" s="1"/>
      <c r="BB1904" s="1"/>
      <c r="BC1904" s="1"/>
      <c r="BD1904" s="1"/>
      <c r="BE1904" s="1"/>
      <c r="BG1904" s="1"/>
      <c r="BH1904" s="1"/>
    </row>
    <row r="1905" spans="1:60" ht="15" customHeight="1" x14ac:dyDescent="0.25">
      <c r="A1905" s="105">
        <f t="shared" si="1348"/>
        <v>46046</v>
      </c>
      <c r="B1905" s="106">
        <f t="shared" si="1335"/>
        <v>254.59729180655731</v>
      </c>
      <c r="C1905" s="2">
        <f t="shared" si="1349"/>
        <v>182.86478377</v>
      </c>
      <c r="D1905" s="2">
        <f t="shared" si="1350"/>
        <v>0</v>
      </c>
      <c r="E1905" s="106">
        <f t="shared" si="1336"/>
        <v>182.86478377</v>
      </c>
      <c r="F1905" s="21">
        <f t="shared" si="1351"/>
        <v>7245.38</v>
      </c>
      <c r="G1905" s="108">
        <f t="shared" si="1352"/>
        <v>7275.81</v>
      </c>
      <c r="H1905" s="109">
        <f t="shared" si="1393"/>
        <v>45987</v>
      </c>
      <c r="I1905" s="109">
        <f t="shared" si="1388"/>
        <v>46017</v>
      </c>
      <c r="J1905" s="110">
        <f t="shared" si="1337"/>
        <v>4.1999177406844002E-3</v>
      </c>
      <c r="K1905" s="117">
        <f t="shared" si="1389"/>
        <v>46047</v>
      </c>
      <c r="L1905" s="178">
        <f t="shared" si="1391"/>
        <v>31</v>
      </c>
      <c r="M1905" s="178">
        <f t="shared" ref="M1905:M1968" si="1396">L1905-(K1905-A1905)</f>
        <v>30</v>
      </c>
      <c r="N1905" s="106">
        <f t="shared" si="1338"/>
        <v>1.00406416</v>
      </c>
      <c r="O1905" s="111">
        <f t="shared" si="1395"/>
        <v>1.0041999100000001</v>
      </c>
      <c r="P1905" s="111">
        <f t="shared" si="1353"/>
        <v>1.3811899932684906</v>
      </c>
      <c r="Q1905" s="106">
        <f t="shared" si="1394"/>
        <v>1.38680337</v>
      </c>
      <c r="R1905" s="106">
        <f t="shared" si="1354"/>
        <v>1.30894008</v>
      </c>
      <c r="S1905" s="106">
        <f t="shared" si="1339"/>
        <v>239.35904468999999</v>
      </c>
      <c r="T1905" s="106">
        <f t="shared" si="1340"/>
        <v>0</v>
      </c>
      <c r="U1905" s="106">
        <f t="shared" si="1341"/>
        <v>70.732714616557303</v>
      </c>
      <c r="V1905" s="106">
        <f t="shared" si="1342"/>
        <v>253.59749838655731</v>
      </c>
      <c r="W1905" s="19">
        <f t="shared" si="1387"/>
        <v>0</v>
      </c>
      <c r="X1905" s="2">
        <f t="shared" si="1343"/>
        <v>0</v>
      </c>
      <c r="Y1905" s="4">
        <f t="shared" si="1344"/>
        <v>0</v>
      </c>
      <c r="Z1905" s="106">
        <f t="shared" si="1333"/>
        <v>0</v>
      </c>
      <c r="AA1905" s="114">
        <f t="shared" si="1355"/>
        <v>0.05</v>
      </c>
      <c r="AB1905" s="112">
        <f t="shared" si="1345"/>
        <v>30</v>
      </c>
      <c r="AC1905" s="178">
        <f t="shared" si="1390"/>
        <v>31</v>
      </c>
      <c r="AD1905" s="11">
        <f t="shared" si="1356"/>
        <v>1.003942442</v>
      </c>
      <c r="AE1905" s="106">
        <f t="shared" si="1334"/>
        <v>0.94365915</v>
      </c>
      <c r="AF1905" s="106">
        <f t="shared" si="1346"/>
        <v>0.99979342000000004</v>
      </c>
      <c r="AG1905" s="106">
        <f t="shared" si="1347"/>
        <v>0</v>
      </c>
      <c r="AH1905" s="115" t="str">
        <f t="shared" si="1392"/>
        <v>A+J=</v>
      </c>
      <c r="AI1905" s="116">
        <f t="shared" si="1357"/>
        <v>46047</v>
      </c>
      <c r="AJ1905" s="10"/>
      <c r="AK1905" s="1"/>
      <c r="AL1905" s="10"/>
      <c r="AM1905" s="1"/>
      <c r="AN1905" s="1"/>
      <c r="AO1905" s="3"/>
      <c r="AP1905" s="3"/>
      <c r="AQ1905" s="4"/>
      <c r="AR1905" s="4"/>
      <c r="AS1905" s="4"/>
      <c r="AT1905" s="4"/>
      <c r="AU1905" s="4"/>
      <c r="AV1905" s="4"/>
      <c r="AW1905" s="1"/>
      <c r="AX1905" s="1"/>
      <c r="AY1905" s="1"/>
      <c r="AZ1905" s="1"/>
      <c r="BA1905" s="1"/>
      <c r="BB1905" s="1"/>
      <c r="BC1905" s="1"/>
      <c r="BD1905" s="1"/>
      <c r="BE1905" s="1"/>
      <c r="BG1905" s="1"/>
      <c r="BH1905" s="1"/>
    </row>
    <row r="1906" spans="1:60" ht="15" customHeight="1" x14ac:dyDescent="0.25">
      <c r="A1906" s="105">
        <f t="shared" si="1348"/>
        <v>46047</v>
      </c>
      <c r="B1906" s="106">
        <f t="shared" si="1335"/>
        <v>254.66511103486633</v>
      </c>
      <c r="C1906" s="2">
        <f t="shared" si="1349"/>
        <v>182.86478377</v>
      </c>
      <c r="D1906" s="2">
        <f t="shared" si="1350"/>
        <v>0</v>
      </c>
      <c r="E1906" s="106">
        <f t="shared" si="1336"/>
        <v>182.86478377</v>
      </c>
      <c r="F1906" s="21">
        <f t="shared" si="1351"/>
        <v>7245.38</v>
      </c>
      <c r="G1906" s="108">
        <f t="shared" si="1352"/>
        <v>7275.81</v>
      </c>
      <c r="H1906" s="109">
        <f t="shared" si="1393"/>
        <v>45987</v>
      </c>
      <c r="I1906" s="109">
        <f t="shared" si="1388"/>
        <v>46017</v>
      </c>
      <c r="J1906" s="110">
        <f t="shared" si="1337"/>
        <v>4.1999177406844002E-3</v>
      </c>
      <c r="K1906" s="117">
        <f t="shared" si="1389"/>
        <v>46047</v>
      </c>
      <c r="L1906" s="178">
        <f t="shared" si="1391"/>
        <v>31</v>
      </c>
      <c r="M1906" s="178">
        <f t="shared" si="1396"/>
        <v>31</v>
      </c>
      <c r="N1906" s="106">
        <f t="shared" si="1338"/>
        <v>1.0041999100000001</v>
      </c>
      <c r="O1906" s="111">
        <f t="shared" si="1395"/>
        <v>1.0041999100000001</v>
      </c>
      <c r="P1906" s="111">
        <f t="shared" si="1353"/>
        <v>1.3811899932684906</v>
      </c>
      <c r="Q1906" s="106">
        <f t="shared" si="1394"/>
        <v>1.38699086</v>
      </c>
      <c r="R1906" s="106">
        <f t="shared" si="1354"/>
        <v>1.38699086</v>
      </c>
      <c r="S1906" s="106">
        <f t="shared" si="1339"/>
        <v>253.6317837</v>
      </c>
      <c r="T1906" s="106">
        <f t="shared" si="1340"/>
        <v>0</v>
      </c>
      <c r="U1906" s="106">
        <f t="shared" si="1341"/>
        <v>70.766999934866348</v>
      </c>
      <c r="V1906" s="106">
        <f t="shared" si="1342"/>
        <v>253.63178370486634</v>
      </c>
      <c r="W1906" s="19">
        <f t="shared" si="1387"/>
        <v>63</v>
      </c>
      <c r="X1906" s="2">
        <f t="shared" si="1343"/>
        <v>15.03148522</v>
      </c>
      <c r="Y1906" s="4">
        <f t="shared" si="1344"/>
        <v>8.2199999999999995E-2</v>
      </c>
      <c r="Z1906" s="106">
        <f t="shared" si="1333"/>
        <v>20.84853262</v>
      </c>
      <c r="AA1906" s="114">
        <f t="shared" si="1355"/>
        <v>0.05</v>
      </c>
      <c r="AB1906" s="112">
        <f t="shared" si="1345"/>
        <v>31</v>
      </c>
      <c r="AC1906" s="178">
        <f t="shared" si="1390"/>
        <v>31</v>
      </c>
      <c r="AD1906" s="11">
        <f t="shared" si="1356"/>
        <v>1.004074124</v>
      </c>
      <c r="AE1906" s="106">
        <f t="shared" si="1334"/>
        <v>1.0333273300000001</v>
      </c>
      <c r="AF1906" s="106">
        <f t="shared" si="1346"/>
        <v>1.0333273300000001</v>
      </c>
      <c r="AG1906" s="106">
        <f t="shared" si="1347"/>
        <v>21.881859949999999</v>
      </c>
      <c r="AH1906" s="115" t="str">
        <f t="shared" si="1392"/>
        <v>A+J=</v>
      </c>
      <c r="AI1906" s="116">
        <f t="shared" si="1357"/>
        <v>46047</v>
      </c>
      <c r="AJ1906" s="10"/>
      <c r="AK1906" s="1"/>
      <c r="AL1906" s="10"/>
      <c r="AM1906" s="1"/>
      <c r="AN1906" s="1"/>
      <c r="AO1906" s="3"/>
      <c r="AP1906" s="3"/>
      <c r="AQ1906" s="4"/>
      <c r="AR1906" s="4"/>
      <c r="AS1906" s="4"/>
      <c r="AT1906" s="4"/>
      <c r="AU1906" s="4"/>
      <c r="AV1906" s="4"/>
      <c r="AW1906" s="1"/>
      <c r="AX1906" s="1"/>
      <c r="AY1906" s="1"/>
      <c r="AZ1906" s="1"/>
      <c r="BA1906" s="1"/>
      <c r="BB1906" s="1"/>
      <c r="BC1906" s="1"/>
      <c r="BD1906" s="1"/>
      <c r="BE1906" s="1"/>
      <c r="BG1906" s="1"/>
      <c r="BH1906" s="1"/>
    </row>
    <row r="1907" spans="1:60" ht="15" customHeight="1" x14ac:dyDescent="0.25">
      <c r="A1907" s="105">
        <f t="shared" si="1348"/>
        <v>46048</v>
      </c>
      <c r="B1907" s="106">
        <f t="shared" si="1335"/>
        <v>232.81378410250312</v>
      </c>
      <c r="C1907" s="2">
        <f t="shared" si="1349"/>
        <v>167.83329854999999</v>
      </c>
      <c r="D1907" s="2">
        <f t="shared" si="1350"/>
        <v>167.83329854000002</v>
      </c>
      <c r="E1907" s="106">
        <f t="shared" si="1336"/>
        <v>9.9999795111216372E-9</v>
      </c>
      <c r="F1907" s="21">
        <f t="shared" si="1351"/>
        <v>7245.38</v>
      </c>
      <c r="G1907" s="108">
        <f t="shared" si="1352"/>
        <v>7275.81</v>
      </c>
      <c r="H1907" s="109">
        <f t="shared" si="1393"/>
        <v>46017</v>
      </c>
      <c r="I1907" s="109">
        <f t="shared" si="1388"/>
        <v>46048</v>
      </c>
      <c r="J1907" s="110">
        <f t="shared" si="1337"/>
        <v>4.1999177406844002E-3</v>
      </c>
      <c r="K1907" s="117">
        <f t="shared" si="1389"/>
        <v>46078</v>
      </c>
      <c r="L1907" s="178">
        <f t="shared" si="1391"/>
        <v>31</v>
      </c>
      <c r="M1907" s="178">
        <f t="shared" si="1396"/>
        <v>1</v>
      </c>
      <c r="N1907" s="106">
        <f t="shared" si="1338"/>
        <v>1.0001351999999999</v>
      </c>
      <c r="O1907" s="111">
        <f t="shared" si="1395"/>
        <v>1.0041999100000001</v>
      </c>
      <c r="P1907" s="111">
        <f t="shared" si="1353"/>
        <v>1.386990866933119</v>
      </c>
      <c r="Q1907" s="106">
        <f t="shared" si="1394"/>
        <v>1.3871783799999999</v>
      </c>
      <c r="R1907" s="106">
        <f t="shared" si="1354"/>
        <v>1.38699086</v>
      </c>
      <c r="S1907" s="106">
        <f t="shared" si="1339"/>
        <v>232.78325108999999</v>
      </c>
      <c r="T1907" s="106">
        <f t="shared" si="1340"/>
        <v>64.949952538631365</v>
      </c>
      <c r="U1907" s="106">
        <f t="shared" si="1341"/>
        <v>3.8717758671492668E-9</v>
      </c>
      <c r="V1907" s="106">
        <f t="shared" si="1342"/>
        <v>232.78325109250312</v>
      </c>
      <c r="W1907" s="19">
        <f t="shared" si="1387"/>
        <v>0</v>
      </c>
      <c r="X1907" s="2">
        <f t="shared" si="1343"/>
        <v>0</v>
      </c>
      <c r="Y1907" s="4">
        <f t="shared" si="1344"/>
        <v>0</v>
      </c>
      <c r="Z1907" s="106">
        <f t="shared" si="1333"/>
        <v>0</v>
      </c>
      <c r="AA1907" s="114">
        <f t="shared" si="1355"/>
        <v>0.05</v>
      </c>
      <c r="AB1907" s="112">
        <f t="shared" si="1345"/>
        <v>1</v>
      </c>
      <c r="AC1907" s="178">
        <f t="shared" si="1390"/>
        <v>31</v>
      </c>
      <c r="AD1907" s="11">
        <f t="shared" si="1356"/>
        <v>1.000131165</v>
      </c>
      <c r="AE1907" s="106">
        <f t="shared" si="1334"/>
        <v>3.0533009999999999E-2</v>
      </c>
      <c r="AF1907" s="106">
        <f t="shared" si="1346"/>
        <v>3.0533009999999999E-2</v>
      </c>
      <c r="AG1907" s="106">
        <f t="shared" si="1347"/>
        <v>0</v>
      </c>
      <c r="AH1907" s="115" t="str">
        <f t="shared" si="1392"/>
        <v>A+J=</v>
      </c>
      <c r="AI1907" s="116">
        <f t="shared" si="1357"/>
        <v>46078</v>
      </c>
      <c r="AJ1907" s="10"/>
      <c r="AK1907" s="1"/>
      <c r="AL1907" s="10"/>
      <c r="AM1907" s="1"/>
      <c r="AN1907" s="1"/>
      <c r="AO1907" s="3"/>
      <c r="AP1907" s="3"/>
      <c r="AQ1907" s="4"/>
      <c r="AR1907" s="4"/>
      <c r="AS1907" s="4"/>
      <c r="AT1907" s="4"/>
      <c r="AU1907" s="4"/>
      <c r="AV1907" s="4"/>
      <c r="AW1907" s="1"/>
      <c r="AX1907" s="1"/>
      <c r="AY1907" s="1"/>
      <c r="AZ1907" s="1"/>
      <c r="BA1907" s="1"/>
      <c r="BB1907" s="1"/>
      <c r="BC1907" s="1"/>
      <c r="BD1907" s="1"/>
      <c r="BE1907" s="1"/>
      <c r="BG1907" s="1"/>
      <c r="BH1907" s="1"/>
    </row>
    <row r="1908" spans="1:60" ht="15" customHeight="1" x14ac:dyDescent="0.25">
      <c r="A1908" s="105">
        <f t="shared" si="1348"/>
        <v>46049</v>
      </c>
      <c r="B1908" s="106">
        <f t="shared" si="1335"/>
        <v>232.84432107250501</v>
      </c>
      <c r="C1908" s="2">
        <f t="shared" si="1349"/>
        <v>167.83329854999999</v>
      </c>
      <c r="D1908" s="2">
        <f t="shared" si="1350"/>
        <v>167.83329854000002</v>
      </c>
      <c r="E1908" s="106">
        <f t="shared" si="1336"/>
        <v>9.9999795111216372E-9</v>
      </c>
      <c r="F1908" s="21">
        <f t="shared" si="1351"/>
        <v>7245.38</v>
      </c>
      <c r="G1908" s="108">
        <f t="shared" si="1352"/>
        <v>7275.81</v>
      </c>
      <c r="H1908" s="109">
        <f t="shared" si="1393"/>
        <v>46017</v>
      </c>
      <c r="I1908" s="109">
        <f t="shared" si="1388"/>
        <v>46048</v>
      </c>
      <c r="J1908" s="110">
        <f t="shared" si="1337"/>
        <v>4.1999177406844002E-3</v>
      </c>
      <c r="K1908" s="117">
        <f t="shared" si="1389"/>
        <v>46078</v>
      </c>
      <c r="L1908" s="178">
        <f t="shared" si="1391"/>
        <v>31</v>
      </c>
      <c r="M1908" s="178">
        <f t="shared" si="1396"/>
        <v>2</v>
      </c>
      <c r="N1908" s="106">
        <f t="shared" si="1338"/>
        <v>1.00027043</v>
      </c>
      <c r="O1908" s="111">
        <f t="shared" si="1395"/>
        <v>1.0041999100000001</v>
      </c>
      <c r="P1908" s="111">
        <f t="shared" si="1353"/>
        <v>1.386990866933119</v>
      </c>
      <c r="Q1908" s="106">
        <f t="shared" si="1394"/>
        <v>1.38736595</v>
      </c>
      <c r="R1908" s="106">
        <f t="shared" si="1354"/>
        <v>1.38699086</v>
      </c>
      <c r="S1908" s="106">
        <f t="shared" si="1339"/>
        <v>232.78325108999999</v>
      </c>
      <c r="T1908" s="106">
        <f t="shared" si="1340"/>
        <v>64.949952538631365</v>
      </c>
      <c r="U1908" s="106">
        <f t="shared" si="1341"/>
        <v>3.8736515633061682E-9</v>
      </c>
      <c r="V1908" s="106">
        <f t="shared" si="1342"/>
        <v>232.783251092505</v>
      </c>
      <c r="W1908" s="19">
        <f t="shared" si="1387"/>
        <v>0</v>
      </c>
      <c r="X1908" s="2">
        <f t="shared" si="1343"/>
        <v>0</v>
      </c>
      <c r="Y1908" s="4">
        <f t="shared" si="1344"/>
        <v>0</v>
      </c>
      <c r="Z1908" s="106">
        <f t="shared" si="1333"/>
        <v>0</v>
      </c>
      <c r="AA1908" s="114">
        <f t="shared" si="1355"/>
        <v>0.05</v>
      </c>
      <c r="AB1908" s="112">
        <f t="shared" si="1345"/>
        <v>2</v>
      </c>
      <c r="AC1908" s="178">
        <f t="shared" si="1390"/>
        <v>31</v>
      </c>
      <c r="AD1908" s="11">
        <f t="shared" si="1356"/>
        <v>1.0002623470000001</v>
      </c>
      <c r="AE1908" s="106">
        <f t="shared" si="1334"/>
        <v>6.1069980000000003E-2</v>
      </c>
      <c r="AF1908" s="106">
        <f t="shared" si="1346"/>
        <v>6.1069980000000003E-2</v>
      </c>
      <c r="AG1908" s="106">
        <f t="shared" si="1347"/>
        <v>0</v>
      </c>
      <c r="AH1908" s="115" t="str">
        <f t="shared" si="1392"/>
        <v>A+J=</v>
      </c>
      <c r="AI1908" s="116">
        <f t="shared" si="1357"/>
        <v>46078</v>
      </c>
      <c r="AJ1908" s="10"/>
      <c r="AK1908" s="1"/>
      <c r="AL1908" s="10"/>
      <c r="AM1908" s="1"/>
      <c r="AN1908" s="1"/>
      <c r="AO1908" s="3"/>
      <c r="AP1908" s="3"/>
      <c r="AQ1908" s="4"/>
      <c r="AR1908" s="4"/>
      <c r="AS1908" s="4"/>
      <c r="AT1908" s="4"/>
      <c r="AU1908" s="4"/>
      <c r="AV1908" s="4"/>
      <c r="AW1908" s="1"/>
      <c r="AX1908" s="1"/>
      <c r="AY1908" s="1"/>
      <c r="AZ1908" s="1"/>
      <c r="BA1908" s="1"/>
      <c r="BB1908" s="1"/>
      <c r="BC1908" s="1"/>
      <c r="BD1908" s="1"/>
      <c r="BE1908" s="1"/>
      <c r="BG1908" s="1"/>
      <c r="BH1908" s="1"/>
    </row>
    <row r="1909" spans="1:60" ht="15" customHeight="1" x14ac:dyDescent="0.25">
      <c r="A1909" s="105">
        <f t="shared" si="1348"/>
        <v>46050</v>
      </c>
      <c r="B1909" s="106">
        <f t="shared" si="1335"/>
        <v>232.87486200250689</v>
      </c>
      <c r="C1909" s="2">
        <f t="shared" si="1349"/>
        <v>167.83329854999999</v>
      </c>
      <c r="D1909" s="2">
        <f t="shared" si="1350"/>
        <v>167.83329854000002</v>
      </c>
      <c r="E1909" s="106">
        <f t="shared" si="1336"/>
        <v>9.9999795111216372E-9</v>
      </c>
      <c r="F1909" s="21">
        <f t="shared" si="1351"/>
        <v>7245.38</v>
      </c>
      <c r="G1909" s="108">
        <f t="shared" si="1352"/>
        <v>7275.81</v>
      </c>
      <c r="H1909" s="109">
        <f t="shared" si="1393"/>
        <v>46017</v>
      </c>
      <c r="I1909" s="109">
        <f t="shared" si="1388"/>
        <v>46048</v>
      </c>
      <c r="J1909" s="110">
        <f t="shared" si="1337"/>
        <v>4.1999177406844002E-3</v>
      </c>
      <c r="K1909" s="117">
        <f t="shared" si="1389"/>
        <v>46078</v>
      </c>
      <c r="L1909" s="178">
        <f t="shared" si="1391"/>
        <v>31</v>
      </c>
      <c r="M1909" s="178">
        <f t="shared" si="1396"/>
        <v>3</v>
      </c>
      <c r="N1909" s="106">
        <f t="shared" si="1338"/>
        <v>1.0004056699999999</v>
      </c>
      <c r="O1909" s="111">
        <f t="shared" si="1395"/>
        <v>1.0041999100000001</v>
      </c>
      <c r="P1909" s="111">
        <f t="shared" si="1353"/>
        <v>1.386990866933119</v>
      </c>
      <c r="Q1909" s="106">
        <f t="shared" si="1394"/>
        <v>1.38755352</v>
      </c>
      <c r="R1909" s="106">
        <f t="shared" si="1354"/>
        <v>1.38699086</v>
      </c>
      <c r="S1909" s="106">
        <f t="shared" si="1339"/>
        <v>232.78325108999999</v>
      </c>
      <c r="T1909" s="106">
        <f t="shared" si="1340"/>
        <v>64.949952538631365</v>
      </c>
      <c r="U1909" s="106">
        <f t="shared" si="1341"/>
        <v>3.8755272594630696E-9</v>
      </c>
      <c r="V1909" s="106">
        <f t="shared" si="1342"/>
        <v>232.78325109250687</v>
      </c>
      <c r="W1909" s="19">
        <f t="shared" si="1387"/>
        <v>0</v>
      </c>
      <c r="X1909" s="2">
        <f t="shared" si="1343"/>
        <v>0</v>
      </c>
      <c r="Y1909" s="4">
        <f t="shared" si="1344"/>
        <v>0</v>
      </c>
      <c r="Z1909" s="106">
        <f t="shared" si="1333"/>
        <v>0</v>
      </c>
      <c r="AA1909" s="114">
        <f t="shared" si="1355"/>
        <v>0.05</v>
      </c>
      <c r="AB1909" s="112">
        <f t="shared" si="1345"/>
        <v>3</v>
      </c>
      <c r="AC1909" s="178">
        <f t="shared" si="1390"/>
        <v>31</v>
      </c>
      <c r="AD1909" s="11">
        <f t="shared" si="1356"/>
        <v>1.000393546</v>
      </c>
      <c r="AE1909" s="106">
        <f t="shared" si="1334"/>
        <v>9.1610910000000004E-2</v>
      </c>
      <c r="AF1909" s="106">
        <f t="shared" si="1346"/>
        <v>9.1610910000000004E-2</v>
      </c>
      <c r="AG1909" s="106">
        <f t="shared" si="1347"/>
        <v>0</v>
      </c>
      <c r="AH1909" s="115" t="str">
        <f t="shared" si="1392"/>
        <v>A+J=</v>
      </c>
      <c r="AI1909" s="116">
        <f t="shared" si="1357"/>
        <v>46078</v>
      </c>
      <c r="AJ1909" s="10"/>
      <c r="AK1909" s="1"/>
      <c r="AL1909" s="10"/>
      <c r="AM1909" s="1"/>
      <c r="AN1909" s="1"/>
      <c r="AO1909" s="3"/>
      <c r="AP1909" s="3"/>
      <c r="AQ1909" s="4"/>
      <c r="AR1909" s="4"/>
      <c r="AS1909" s="4"/>
      <c r="AT1909" s="4"/>
      <c r="AU1909" s="4"/>
      <c r="AV1909" s="4"/>
      <c r="AW1909" s="1"/>
      <c r="AX1909" s="1"/>
      <c r="AY1909" s="1"/>
      <c r="AZ1909" s="1"/>
      <c r="BA1909" s="1"/>
      <c r="BB1909" s="1"/>
      <c r="BC1909" s="1"/>
      <c r="BD1909" s="1"/>
      <c r="BE1909" s="1"/>
      <c r="BG1909" s="1"/>
      <c r="BH1909" s="1"/>
    </row>
    <row r="1910" spans="1:60" ht="15" customHeight="1" x14ac:dyDescent="0.25">
      <c r="A1910" s="105">
        <f t="shared" si="1348"/>
        <v>46051</v>
      </c>
      <c r="B1910" s="106">
        <f t="shared" si="1335"/>
        <v>232.90540712250876</v>
      </c>
      <c r="C1910" s="2">
        <f t="shared" si="1349"/>
        <v>167.83329854999999</v>
      </c>
      <c r="D1910" s="2">
        <f t="shared" si="1350"/>
        <v>167.83329854000002</v>
      </c>
      <c r="E1910" s="106">
        <f t="shared" si="1336"/>
        <v>9.9999795111216372E-9</v>
      </c>
      <c r="F1910" s="21">
        <f t="shared" si="1351"/>
        <v>7245.38</v>
      </c>
      <c r="G1910" s="108">
        <f t="shared" si="1352"/>
        <v>7275.81</v>
      </c>
      <c r="H1910" s="109">
        <f t="shared" si="1393"/>
        <v>46017</v>
      </c>
      <c r="I1910" s="109">
        <f t="shared" si="1388"/>
        <v>46048</v>
      </c>
      <c r="J1910" s="110">
        <f t="shared" si="1337"/>
        <v>4.1999177406844002E-3</v>
      </c>
      <c r="K1910" s="117">
        <f t="shared" si="1389"/>
        <v>46078</v>
      </c>
      <c r="L1910" s="178">
        <f t="shared" si="1391"/>
        <v>31</v>
      </c>
      <c r="M1910" s="178">
        <f t="shared" si="1396"/>
        <v>4</v>
      </c>
      <c r="N1910" s="106">
        <f t="shared" si="1338"/>
        <v>1.0005409300000001</v>
      </c>
      <c r="O1910" s="111">
        <f t="shared" si="1395"/>
        <v>1.0041999100000001</v>
      </c>
      <c r="P1910" s="111">
        <f t="shared" si="1353"/>
        <v>1.386990866933119</v>
      </c>
      <c r="Q1910" s="106">
        <f t="shared" si="1394"/>
        <v>1.38774113</v>
      </c>
      <c r="R1910" s="106">
        <f t="shared" si="1354"/>
        <v>1.38699086</v>
      </c>
      <c r="S1910" s="106">
        <f t="shared" si="1339"/>
        <v>232.78325108999999</v>
      </c>
      <c r="T1910" s="106">
        <f t="shared" si="1340"/>
        <v>64.949952538631365</v>
      </c>
      <c r="U1910" s="106">
        <f t="shared" si="1341"/>
        <v>3.8774033556191513E-9</v>
      </c>
      <c r="V1910" s="106">
        <f t="shared" si="1342"/>
        <v>232.78325109250875</v>
      </c>
      <c r="W1910" s="19">
        <f t="shared" si="1387"/>
        <v>0</v>
      </c>
      <c r="X1910" s="2">
        <f t="shared" si="1343"/>
        <v>0</v>
      </c>
      <c r="Y1910" s="4">
        <f t="shared" si="1344"/>
        <v>0</v>
      </c>
      <c r="Z1910" s="106">
        <f t="shared" si="1333"/>
        <v>0</v>
      </c>
      <c r="AA1910" s="114">
        <f t="shared" si="1355"/>
        <v>0.05</v>
      </c>
      <c r="AB1910" s="112">
        <f t="shared" si="1345"/>
        <v>4</v>
      </c>
      <c r="AC1910" s="178">
        <f t="shared" si="1390"/>
        <v>31</v>
      </c>
      <c r="AD1910" s="11">
        <f t="shared" si="1356"/>
        <v>1.000524763</v>
      </c>
      <c r="AE1910" s="106">
        <f t="shared" si="1334"/>
        <v>0.12215603</v>
      </c>
      <c r="AF1910" s="106">
        <f t="shared" si="1346"/>
        <v>0.12215603</v>
      </c>
      <c r="AG1910" s="106">
        <f t="shared" si="1347"/>
        <v>0</v>
      </c>
      <c r="AH1910" s="115" t="str">
        <f t="shared" si="1392"/>
        <v>A+J=</v>
      </c>
      <c r="AI1910" s="116">
        <f t="shared" si="1357"/>
        <v>46078</v>
      </c>
      <c r="AJ1910" s="10"/>
      <c r="AK1910" s="1"/>
      <c r="AL1910" s="10"/>
      <c r="AM1910" s="1"/>
      <c r="AN1910" s="1"/>
      <c r="AO1910" s="3"/>
      <c r="AP1910" s="3"/>
      <c r="AQ1910" s="4"/>
      <c r="AR1910" s="4"/>
      <c r="AS1910" s="4"/>
      <c r="AT1910" s="4"/>
      <c r="AU1910" s="4"/>
      <c r="AV1910" s="4"/>
      <c r="AW1910" s="1"/>
      <c r="AX1910" s="1"/>
      <c r="AY1910" s="1"/>
      <c r="AZ1910" s="1"/>
      <c r="BA1910" s="1"/>
      <c r="BB1910" s="1"/>
      <c r="BC1910" s="1"/>
      <c r="BD1910" s="1"/>
      <c r="BE1910" s="1"/>
      <c r="BG1910" s="1"/>
      <c r="BH1910" s="1"/>
    </row>
    <row r="1911" spans="1:60" ht="15" customHeight="1" x14ac:dyDescent="0.25">
      <c r="A1911" s="105">
        <f t="shared" si="1348"/>
        <v>46052</v>
      </c>
      <c r="B1911" s="106">
        <f t="shared" si="1335"/>
        <v>232.93595620251062</v>
      </c>
      <c r="C1911" s="2">
        <f t="shared" si="1349"/>
        <v>167.83329854999999</v>
      </c>
      <c r="D1911" s="2">
        <f t="shared" si="1350"/>
        <v>167.83329854000002</v>
      </c>
      <c r="E1911" s="106">
        <f t="shared" si="1336"/>
        <v>9.9999795111216372E-9</v>
      </c>
      <c r="F1911" s="21">
        <f t="shared" si="1351"/>
        <v>7245.38</v>
      </c>
      <c r="G1911" s="108">
        <f t="shared" si="1352"/>
        <v>7275.81</v>
      </c>
      <c r="H1911" s="109">
        <f t="shared" si="1393"/>
        <v>46017</v>
      </c>
      <c r="I1911" s="109">
        <f t="shared" si="1388"/>
        <v>46048</v>
      </c>
      <c r="J1911" s="110">
        <f t="shared" si="1337"/>
        <v>4.1999177406844002E-3</v>
      </c>
      <c r="K1911" s="117">
        <f t="shared" si="1389"/>
        <v>46078</v>
      </c>
      <c r="L1911" s="178">
        <f t="shared" si="1391"/>
        <v>31</v>
      </c>
      <c r="M1911" s="178">
        <f t="shared" si="1396"/>
        <v>5</v>
      </c>
      <c r="N1911" s="106">
        <f t="shared" si="1338"/>
        <v>1.00067621</v>
      </c>
      <c r="O1911" s="111">
        <f t="shared" si="1395"/>
        <v>1.0041999100000001</v>
      </c>
      <c r="P1911" s="111">
        <f t="shared" si="1353"/>
        <v>1.386990866933119</v>
      </c>
      <c r="Q1911" s="106">
        <f t="shared" si="1394"/>
        <v>1.3879287600000001</v>
      </c>
      <c r="R1911" s="106">
        <f t="shared" si="1354"/>
        <v>1.38699086</v>
      </c>
      <c r="S1911" s="106">
        <f t="shared" si="1339"/>
        <v>232.78325108999999</v>
      </c>
      <c r="T1911" s="106">
        <f t="shared" si="1340"/>
        <v>64.949952538631365</v>
      </c>
      <c r="U1911" s="106">
        <f t="shared" si="1341"/>
        <v>3.8792796517748237E-9</v>
      </c>
      <c r="V1911" s="106">
        <f t="shared" si="1342"/>
        <v>232.78325109251062</v>
      </c>
      <c r="W1911" s="19">
        <f t="shared" si="1387"/>
        <v>0</v>
      </c>
      <c r="X1911" s="2">
        <f t="shared" si="1343"/>
        <v>0</v>
      </c>
      <c r="Y1911" s="4">
        <f t="shared" si="1344"/>
        <v>0</v>
      </c>
      <c r="Z1911" s="106">
        <f t="shared" si="1333"/>
        <v>0</v>
      </c>
      <c r="AA1911" s="114">
        <f t="shared" si="1355"/>
        <v>0.05</v>
      </c>
      <c r="AB1911" s="112">
        <f t="shared" si="1345"/>
        <v>5</v>
      </c>
      <c r="AC1911" s="178">
        <f t="shared" si="1390"/>
        <v>31</v>
      </c>
      <c r="AD1911" s="11">
        <f t="shared" si="1356"/>
        <v>1.000655997</v>
      </c>
      <c r="AE1911" s="106">
        <f t="shared" si="1334"/>
        <v>0.15270511000000001</v>
      </c>
      <c r="AF1911" s="106">
        <f t="shared" si="1346"/>
        <v>0.15270511000000001</v>
      </c>
      <c r="AG1911" s="106">
        <f t="shared" si="1347"/>
        <v>0</v>
      </c>
      <c r="AH1911" s="115" t="str">
        <f t="shared" si="1392"/>
        <v>A+J=</v>
      </c>
      <c r="AI1911" s="116">
        <f t="shared" si="1357"/>
        <v>46078</v>
      </c>
      <c r="AJ1911" s="10"/>
      <c r="AK1911" s="1"/>
      <c r="AL1911" s="10"/>
      <c r="AM1911" s="1"/>
      <c r="AN1911" s="1"/>
      <c r="AO1911" s="3"/>
      <c r="AP1911" s="3"/>
      <c r="AQ1911" s="4"/>
      <c r="AR1911" s="4"/>
      <c r="AS1911" s="4"/>
      <c r="AT1911" s="4"/>
      <c r="AU1911" s="4"/>
      <c r="AV1911" s="4"/>
      <c r="AW1911" s="1"/>
      <c r="AX1911" s="1"/>
      <c r="AY1911" s="1"/>
      <c r="AZ1911" s="1"/>
      <c r="BA1911" s="1"/>
      <c r="BB1911" s="1"/>
      <c r="BC1911" s="1"/>
      <c r="BD1911" s="1"/>
      <c r="BE1911" s="1"/>
      <c r="BG1911" s="1"/>
      <c r="BH1911" s="1"/>
    </row>
    <row r="1912" spans="1:60" ht="15" customHeight="1" x14ac:dyDescent="0.25">
      <c r="A1912" s="105">
        <f t="shared" si="1348"/>
        <v>46053</v>
      </c>
      <c r="B1912" s="106">
        <f t="shared" si="1335"/>
        <v>232.96650923251249</v>
      </c>
      <c r="C1912" s="2">
        <f t="shared" si="1349"/>
        <v>167.83329854999999</v>
      </c>
      <c r="D1912" s="2">
        <f t="shared" si="1350"/>
        <v>167.83329854000002</v>
      </c>
      <c r="E1912" s="106">
        <f t="shared" si="1336"/>
        <v>9.9999795111216372E-9</v>
      </c>
      <c r="F1912" s="21">
        <f t="shared" si="1351"/>
        <v>7245.38</v>
      </c>
      <c r="G1912" s="108">
        <f t="shared" si="1352"/>
        <v>7275.81</v>
      </c>
      <c r="H1912" s="109">
        <f t="shared" si="1393"/>
        <v>46017</v>
      </c>
      <c r="I1912" s="109">
        <f t="shared" si="1388"/>
        <v>46048</v>
      </c>
      <c r="J1912" s="110">
        <f t="shared" si="1337"/>
        <v>4.1999177406844002E-3</v>
      </c>
      <c r="K1912" s="117">
        <f t="shared" si="1389"/>
        <v>46078</v>
      </c>
      <c r="L1912" s="178">
        <f t="shared" si="1391"/>
        <v>31</v>
      </c>
      <c r="M1912" s="178">
        <f t="shared" si="1396"/>
        <v>6</v>
      </c>
      <c r="N1912" s="106">
        <f t="shared" si="1338"/>
        <v>1.0008115099999999</v>
      </c>
      <c r="O1912" s="111">
        <f t="shared" si="1395"/>
        <v>1.0041999100000001</v>
      </c>
      <c r="P1912" s="111">
        <f t="shared" si="1353"/>
        <v>1.386990866933119</v>
      </c>
      <c r="Q1912" s="106">
        <f t="shared" si="1394"/>
        <v>1.38811642</v>
      </c>
      <c r="R1912" s="106">
        <f t="shared" si="1354"/>
        <v>1.38699086</v>
      </c>
      <c r="S1912" s="106">
        <f t="shared" si="1339"/>
        <v>232.78325108999999</v>
      </c>
      <c r="T1912" s="106">
        <f t="shared" si="1340"/>
        <v>64.949952538631365</v>
      </c>
      <c r="U1912" s="106">
        <f t="shared" si="1341"/>
        <v>3.8811562479298799E-9</v>
      </c>
      <c r="V1912" s="106">
        <f t="shared" si="1342"/>
        <v>232.7832510925125</v>
      </c>
      <c r="W1912" s="19">
        <f t="shared" si="1387"/>
        <v>0</v>
      </c>
      <c r="X1912" s="2">
        <f t="shared" si="1343"/>
        <v>0</v>
      </c>
      <c r="Y1912" s="4">
        <f t="shared" si="1344"/>
        <v>0</v>
      </c>
      <c r="Z1912" s="106">
        <f t="shared" si="1333"/>
        <v>0</v>
      </c>
      <c r="AA1912" s="114">
        <f t="shared" si="1355"/>
        <v>0.05</v>
      </c>
      <c r="AB1912" s="112">
        <f t="shared" si="1345"/>
        <v>6</v>
      </c>
      <c r="AC1912" s="178">
        <f t="shared" si="1390"/>
        <v>31</v>
      </c>
      <c r="AD1912" s="11">
        <f t="shared" si="1356"/>
        <v>1.000787248</v>
      </c>
      <c r="AE1912" s="106">
        <f t="shared" si="1334"/>
        <v>0.18325814000000001</v>
      </c>
      <c r="AF1912" s="106">
        <f t="shared" si="1346"/>
        <v>0.18325814000000001</v>
      </c>
      <c r="AG1912" s="106">
        <f t="shared" si="1347"/>
        <v>0</v>
      </c>
      <c r="AH1912" s="115" t="str">
        <f t="shared" si="1392"/>
        <v>A+J=</v>
      </c>
      <c r="AI1912" s="116">
        <f t="shared" si="1357"/>
        <v>46078</v>
      </c>
      <c r="AJ1912" s="10"/>
      <c r="AK1912" s="1"/>
      <c r="AL1912" s="10"/>
      <c r="AM1912" s="1"/>
      <c r="AN1912" s="1"/>
      <c r="AO1912" s="3"/>
      <c r="AP1912" s="3"/>
      <c r="AQ1912" s="4"/>
      <c r="AR1912" s="4"/>
      <c r="AS1912" s="4"/>
      <c r="AT1912" s="4"/>
      <c r="AU1912" s="4"/>
      <c r="AV1912" s="4"/>
      <c r="AW1912" s="1"/>
      <c r="AX1912" s="1"/>
      <c r="AY1912" s="1"/>
      <c r="AZ1912" s="1"/>
      <c r="BA1912" s="1"/>
      <c r="BB1912" s="1"/>
      <c r="BC1912" s="1"/>
      <c r="BD1912" s="1"/>
      <c r="BE1912" s="1"/>
      <c r="BG1912" s="1"/>
      <c r="BH1912" s="1"/>
    </row>
    <row r="1913" spans="1:60" ht="15" customHeight="1" x14ac:dyDescent="0.25">
      <c r="A1913" s="105">
        <f t="shared" si="1348"/>
        <v>46054</v>
      </c>
      <c r="B1913" s="106">
        <f t="shared" si="1335"/>
        <v>232.99706623251438</v>
      </c>
      <c r="C1913" s="2">
        <f t="shared" si="1349"/>
        <v>167.83329854999999</v>
      </c>
      <c r="D1913" s="2">
        <f t="shared" si="1350"/>
        <v>167.83329854000002</v>
      </c>
      <c r="E1913" s="106">
        <f t="shared" si="1336"/>
        <v>9.9999795111216372E-9</v>
      </c>
      <c r="F1913" s="21">
        <f t="shared" si="1351"/>
        <v>7245.38</v>
      </c>
      <c r="G1913" s="108">
        <f t="shared" si="1352"/>
        <v>7275.81</v>
      </c>
      <c r="H1913" s="109">
        <f t="shared" si="1393"/>
        <v>46017</v>
      </c>
      <c r="I1913" s="109">
        <f t="shared" si="1388"/>
        <v>46048</v>
      </c>
      <c r="J1913" s="110">
        <f t="shared" si="1337"/>
        <v>4.1999177406844002E-3</v>
      </c>
      <c r="K1913" s="117">
        <f t="shared" si="1389"/>
        <v>46078</v>
      </c>
      <c r="L1913" s="178">
        <f t="shared" si="1391"/>
        <v>31</v>
      </c>
      <c r="M1913" s="178">
        <f t="shared" si="1396"/>
        <v>7</v>
      </c>
      <c r="N1913" s="106">
        <f t="shared" si="1338"/>
        <v>1.00094683</v>
      </c>
      <c r="O1913" s="111">
        <f t="shared" si="1395"/>
        <v>1.0041999100000001</v>
      </c>
      <c r="P1913" s="111">
        <f t="shared" si="1353"/>
        <v>1.386990866933119</v>
      </c>
      <c r="Q1913" s="106">
        <f t="shared" si="1394"/>
        <v>1.38830411</v>
      </c>
      <c r="R1913" s="106">
        <f t="shared" si="1354"/>
        <v>1.38699086</v>
      </c>
      <c r="S1913" s="106">
        <f t="shared" si="1339"/>
        <v>232.78325108999999</v>
      </c>
      <c r="T1913" s="106">
        <f t="shared" si="1340"/>
        <v>64.949952538631365</v>
      </c>
      <c r="U1913" s="106">
        <f t="shared" si="1341"/>
        <v>3.8830331440843225E-9</v>
      </c>
      <c r="V1913" s="106">
        <f t="shared" si="1342"/>
        <v>232.78325109251438</v>
      </c>
      <c r="W1913" s="19">
        <f t="shared" si="1387"/>
        <v>0</v>
      </c>
      <c r="X1913" s="2">
        <f t="shared" si="1343"/>
        <v>0</v>
      </c>
      <c r="Y1913" s="4">
        <f t="shared" si="1344"/>
        <v>0</v>
      </c>
      <c r="Z1913" s="106">
        <f t="shared" si="1333"/>
        <v>0</v>
      </c>
      <c r="AA1913" s="114">
        <f t="shared" si="1355"/>
        <v>0.05</v>
      </c>
      <c r="AB1913" s="112">
        <f t="shared" si="1345"/>
        <v>7</v>
      </c>
      <c r="AC1913" s="178">
        <f t="shared" si="1390"/>
        <v>31</v>
      </c>
      <c r="AD1913" s="11">
        <f t="shared" si="1356"/>
        <v>1.000918516</v>
      </c>
      <c r="AE1913" s="106">
        <f t="shared" si="1334"/>
        <v>0.21381513999999999</v>
      </c>
      <c r="AF1913" s="106">
        <f t="shared" si="1346"/>
        <v>0.21381513999999999</v>
      </c>
      <c r="AG1913" s="106">
        <f t="shared" si="1347"/>
        <v>0</v>
      </c>
      <c r="AH1913" s="115" t="str">
        <f t="shared" si="1392"/>
        <v>A+J=</v>
      </c>
      <c r="AI1913" s="116">
        <f t="shared" si="1357"/>
        <v>46078</v>
      </c>
      <c r="AJ1913" s="10"/>
      <c r="AK1913" s="1"/>
      <c r="AL1913" s="10"/>
      <c r="AM1913" s="1"/>
      <c r="AN1913" s="1"/>
      <c r="AO1913" s="3"/>
      <c r="AP1913" s="3"/>
      <c r="AQ1913" s="4"/>
      <c r="AR1913" s="4"/>
      <c r="AS1913" s="4"/>
      <c r="AT1913" s="4"/>
      <c r="AU1913" s="4"/>
      <c r="AV1913" s="4"/>
      <c r="AW1913" s="1"/>
      <c r="AX1913" s="1"/>
      <c r="AY1913" s="1"/>
      <c r="AZ1913" s="1"/>
      <c r="BA1913" s="1"/>
      <c r="BB1913" s="1"/>
      <c r="BC1913" s="1"/>
      <c r="BD1913" s="1"/>
      <c r="BE1913" s="1"/>
      <c r="BG1913" s="1"/>
      <c r="BH1913" s="1"/>
    </row>
    <row r="1914" spans="1:60" ht="15" customHeight="1" x14ac:dyDescent="0.25">
      <c r="A1914" s="105">
        <f t="shared" si="1348"/>
        <v>46055</v>
      </c>
      <c r="B1914" s="106">
        <f t="shared" si="1335"/>
        <v>233.02762717251625</v>
      </c>
      <c r="C1914" s="2">
        <f t="shared" si="1349"/>
        <v>167.83329854999999</v>
      </c>
      <c r="D1914" s="2">
        <f t="shared" si="1350"/>
        <v>167.83329854000002</v>
      </c>
      <c r="E1914" s="106">
        <f t="shared" si="1336"/>
        <v>9.9999795111216372E-9</v>
      </c>
      <c r="F1914" s="21">
        <f t="shared" si="1351"/>
        <v>7245.38</v>
      </c>
      <c r="G1914" s="108">
        <f t="shared" si="1352"/>
        <v>7275.81</v>
      </c>
      <c r="H1914" s="109">
        <f t="shared" si="1393"/>
        <v>46017</v>
      </c>
      <c r="I1914" s="109">
        <f t="shared" si="1388"/>
        <v>46048</v>
      </c>
      <c r="J1914" s="110">
        <f t="shared" si="1337"/>
        <v>4.1999177406844002E-3</v>
      </c>
      <c r="K1914" s="117">
        <f t="shared" si="1389"/>
        <v>46078</v>
      </c>
      <c r="L1914" s="178">
        <f t="shared" si="1391"/>
        <v>31</v>
      </c>
      <c r="M1914" s="178">
        <f t="shared" si="1396"/>
        <v>8</v>
      </c>
      <c r="N1914" s="106">
        <f t="shared" si="1338"/>
        <v>1.0010821599999999</v>
      </c>
      <c r="O1914" s="111">
        <f t="shared" si="1395"/>
        <v>1.0041999100000001</v>
      </c>
      <c r="P1914" s="111">
        <f t="shared" si="1353"/>
        <v>1.386990866933119</v>
      </c>
      <c r="Q1914" s="106">
        <f t="shared" si="1394"/>
        <v>1.3884918100000001</v>
      </c>
      <c r="R1914" s="106">
        <f t="shared" si="1354"/>
        <v>1.38699086</v>
      </c>
      <c r="S1914" s="106">
        <f t="shared" si="1339"/>
        <v>232.78325108999999</v>
      </c>
      <c r="T1914" s="106">
        <f t="shared" si="1340"/>
        <v>64.949952538631365</v>
      </c>
      <c r="U1914" s="106">
        <f t="shared" si="1341"/>
        <v>3.8849101402385607E-9</v>
      </c>
      <c r="V1914" s="106">
        <f t="shared" si="1342"/>
        <v>232.78325109251625</v>
      </c>
      <c r="W1914" s="19">
        <f t="shared" si="1387"/>
        <v>0</v>
      </c>
      <c r="X1914" s="2">
        <f t="shared" si="1343"/>
        <v>0</v>
      </c>
      <c r="Y1914" s="4">
        <f t="shared" si="1344"/>
        <v>0</v>
      </c>
      <c r="Z1914" s="106">
        <f t="shared" ref="Z1914:Z1977" si="1397">IF(Y1914&gt;0,TRUNC(Y1914*S1914,8),0)</f>
        <v>0</v>
      </c>
      <c r="AA1914" s="114">
        <f t="shared" si="1355"/>
        <v>0.05</v>
      </c>
      <c r="AB1914" s="112">
        <f t="shared" si="1345"/>
        <v>8</v>
      </c>
      <c r="AC1914" s="178">
        <f t="shared" si="1390"/>
        <v>31</v>
      </c>
      <c r="AD1914" s="11">
        <f t="shared" si="1356"/>
        <v>1.001049801</v>
      </c>
      <c r="AE1914" s="106">
        <f t="shared" ref="AE1914:AE1977" si="1398">TRUNC((S1914*(AD1914-1)),8)</f>
        <v>0.24437608</v>
      </c>
      <c r="AF1914" s="106">
        <f t="shared" si="1346"/>
        <v>0.24437608</v>
      </c>
      <c r="AG1914" s="106">
        <f t="shared" si="1347"/>
        <v>0</v>
      </c>
      <c r="AH1914" s="115" t="str">
        <f t="shared" si="1392"/>
        <v>A+J=</v>
      </c>
      <c r="AI1914" s="116">
        <f t="shared" si="1357"/>
        <v>46078</v>
      </c>
      <c r="AJ1914" s="10"/>
      <c r="AK1914" s="1"/>
      <c r="AL1914" s="10"/>
      <c r="AM1914" s="1"/>
      <c r="AN1914" s="1"/>
      <c r="AO1914" s="3"/>
      <c r="AP1914" s="3"/>
      <c r="AQ1914" s="4"/>
      <c r="AR1914" s="4"/>
      <c r="AS1914" s="4"/>
      <c r="AT1914" s="4"/>
      <c r="AU1914" s="4"/>
      <c r="AV1914" s="4"/>
      <c r="AW1914" s="1"/>
      <c r="AX1914" s="1"/>
      <c r="AY1914" s="1"/>
      <c r="AZ1914" s="1"/>
      <c r="BA1914" s="1"/>
      <c r="BB1914" s="1"/>
      <c r="BC1914" s="1"/>
      <c r="BD1914" s="1"/>
      <c r="BE1914" s="1"/>
      <c r="BG1914" s="1"/>
      <c r="BH1914" s="1"/>
    </row>
    <row r="1915" spans="1:60" ht="15" customHeight="1" x14ac:dyDescent="0.25">
      <c r="A1915" s="105">
        <f t="shared" si="1348"/>
        <v>46056</v>
      </c>
      <c r="B1915" s="106">
        <f t="shared" si="1335"/>
        <v>233.05819231251812</v>
      </c>
      <c r="C1915" s="2">
        <f t="shared" si="1349"/>
        <v>167.83329854999999</v>
      </c>
      <c r="D1915" s="2">
        <f t="shared" si="1350"/>
        <v>167.83329854000002</v>
      </c>
      <c r="E1915" s="106">
        <f t="shared" si="1336"/>
        <v>9.9999795111216372E-9</v>
      </c>
      <c r="F1915" s="21">
        <f t="shared" si="1351"/>
        <v>7245.38</v>
      </c>
      <c r="G1915" s="108">
        <f t="shared" si="1352"/>
        <v>7275.81</v>
      </c>
      <c r="H1915" s="109">
        <f t="shared" si="1393"/>
        <v>46017</v>
      </c>
      <c r="I1915" s="109">
        <f t="shared" si="1388"/>
        <v>46048</v>
      </c>
      <c r="J1915" s="110">
        <f t="shared" si="1337"/>
        <v>4.1999177406844002E-3</v>
      </c>
      <c r="K1915" s="117">
        <f t="shared" si="1389"/>
        <v>46078</v>
      </c>
      <c r="L1915" s="178">
        <f t="shared" si="1391"/>
        <v>31</v>
      </c>
      <c r="M1915" s="178">
        <f t="shared" si="1396"/>
        <v>9</v>
      </c>
      <c r="N1915" s="106">
        <f t="shared" si="1338"/>
        <v>1.00121751</v>
      </c>
      <c r="O1915" s="111">
        <f t="shared" si="1395"/>
        <v>1.0041999100000001</v>
      </c>
      <c r="P1915" s="111">
        <f t="shared" si="1353"/>
        <v>1.386990866933119</v>
      </c>
      <c r="Q1915" s="106">
        <f t="shared" si="1394"/>
        <v>1.38867954</v>
      </c>
      <c r="R1915" s="106">
        <f t="shared" si="1354"/>
        <v>1.38699086</v>
      </c>
      <c r="S1915" s="106">
        <f t="shared" si="1339"/>
        <v>232.78325108999999</v>
      </c>
      <c r="T1915" s="106">
        <f t="shared" si="1340"/>
        <v>64.949952538631365</v>
      </c>
      <c r="U1915" s="106">
        <f t="shared" si="1341"/>
        <v>3.8867874363921837E-9</v>
      </c>
      <c r="V1915" s="106">
        <f t="shared" si="1342"/>
        <v>232.78325109251813</v>
      </c>
      <c r="W1915" s="19">
        <f t="shared" si="1387"/>
        <v>0</v>
      </c>
      <c r="X1915" s="2">
        <f t="shared" si="1343"/>
        <v>0</v>
      </c>
      <c r="Y1915" s="4">
        <f t="shared" si="1344"/>
        <v>0</v>
      </c>
      <c r="Z1915" s="106">
        <f t="shared" si="1397"/>
        <v>0</v>
      </c>
      <c r="AA1915" s="114">
        <f t="shared" si="1355"/>
        <v>0.05</v>
      </c>
      <c r="AB1915" s="112">
        <f t="shared" si="1345"/>
        <v>9</v>
      </c>
      <c r="AC1915" s="178">
        <f t="shared" si="1390"/>
        <v>31</v>
      </c>
      <c r="AD1915" s="11">
        <f t="shared" si="1356"/>
        <v>1.001181104</v>
      </c>
      <c r="AE1915" s="106">
        <f t="shared" si="1398"/>
        <v>0.27494121999999999</v>
      </c>
      <c r="AF1915" s="106">
        <f t="shared" si="1346"/>
        <v>0.27494121999999999</v>
      </c>
      <c r="AG1915" s="106">
        <f t="shared" si="1347"/>
        <v>0</v>
      </c>
      <c r="AH1915" s="115" t="str">
        <f t="shared" si="1392"/>
        <v>A+J=</v>
      </c>
      <c r="AI1915" s="116">
        <f t="shared" si="1357"/>
        <v>46078</v>
      </c>
      <c r="AJ1915" s="10"/>
      <c r="AK1915" s="1"/>
      <c r="AL1915" s="10"/>
      <c r="AM1915" s="1"/>
      <c r="AN1915" s="1"/>
      <c r="AO1915" s="3"/>
      <c r="AP1915" s="3"/>
      <c r="AQ1915" s="4"/>
      <c r="AR1915" s="4"/>
      <c r="AS1915" s="4"/>
      <c r="AT1915" s="4"/>
      <c r="AU1915" s="4"/>
      <c r="AV1915" s="4"/>
      <c r="AW1915" s="1"/>
      <c r="AX1915" s="1"/>
      <c r="AY1915" s="1"/>
      <c r="AZ1915" s="1"/>
      <c r="BA1915" s="1"/>
      <c r="BB1915" s="1"/>
      <c r="BC1915" s="1"/>
      <c r="BD1915" s="1"/>
      <c r="BE1915" s="1"/>
      <c r="BG1915" s="1"/>
      <c r="BH1915" s="1"/>
    </row>
    <row r="1916" spans="1:60" ht="15" customHeight="1" x14ac:dyDescent="0.25">
      <c r="A1916" s="105">
        <f t="shared" si="1348"/>
        <v>46057</v>
      </c>
      <c r="B1916" s="106">
        <f t="shared" si="1335"/>
        <v>233.08876141252</v>
      </c>
      <c r="C1916" s="2">
        <f t="shared" si="1349"/>
        <v>167.83329854999999</v>
      </c>
      <c r="D1916" s="2">
        <f t="shared" si="1350"/>
        <v>167.83329854000002</v>
      </c>
      <c r="E1916" s="106">
        <f t="shared" si="1336"/>
        <v>9.9999795111216372E-9</v>
      </c>
      <c r="F1916" s="21">
        <f t="shared" si="1351"/>
        <v>7245.38</v>
      </c>
      <c r="G1916" s="108">
        <f t="shared" si="1352"/>
        <v>7275.81</v>
      </c>
      <c r="H1916" s="109">
        <f t="shared" si="1393"/>
        <v>46017</v>
      </c>
      <c r="I1916" s="109">
        <f t="shared" si="1388"/>
        <v>46048</v>
      </c>
      <c r="J1916" s="110">
        <f t="shared" si="1337"/>
        <v>4.1999177406844002E-3</v>
      </c>
      <c r="K1916" s="117">
        <f t="shared" si="1389"/>
        <v>46078</v>
      </c>
      <c r="L1916" s="178">
        <f t="shared" si="1391"/>
        <v>31</v>
      </c>
      <c r="M1916" s="178">
        <f t="shared" si="1396"/>
        <v>10</v>
      </c>
      <c r="N1916" s="106">
        <f t="shared" si="1338"/>
        <v>1.00135288</v>
      </c>
      <c r="O1916" s="111">
        <f t="shared" si="1395"/>
        <v>1.0041999100000001</v>
      </c>
      <c r="P1916" s="111">
        <f t="shared" si="1353"/>
        <v>1.386990866933119</v>
      </c>
      <c r="Q1916" s="106">
        <f t="shared" si="1394"/>
        <v>1.3888672900000001</v>
      </c>
      <c r="R1916" s="106">
        <f t="shared" si="1354"/>
        <v>1.38699086</v>
      </c>
      <c r="S1916" s="106">
        <f t="shared" si="1339"/>
        <v>232.78325108999999</v>
      </c>
      <c r="T1916" s="106">
        <f t="shared" si="1340"/>
        <v>64.949952538631365</v>
      </c>
      <c r="U1916" s="106">
        <f t="shared" si="1341"/>
        <v>3.8886649325453964E-9</v>
      </c>
      <c r="V1916" s="106">
        <f t="shared" si="1342"/>
        <v>232.78325109252</v>
      </c>
      <c r="W1916" s="19">
        <f t="shared" si="1387"/>
        <v>0</v>
      </c>
      <c r="X1916" s="2">
        <f t="shared" si="1343"/>
        <v>0</v>
      </c>
      <c r="Y1916" s="4">
        <f t="shared" si="1344"/>
        <v>0</v>
      </c>
      <c r="Z1916" s="106">
        <f t="shared" si="1397"/>
        <v>0</v>
      </c>
      <c r="AA1916" s="114">
        <f t="shared" si="1355"/>
        <v>0.05</v>
      </c>
      <c r="AB1916" s="112">
        <f t="shared" si="1345"/>
        <v>10</v>
      </c>
      <c r="AC1916" s="178">
        <f t="shared" si="1390"/>
        <v>31</v>
      </c>
      <c r="AD1916" s="11">
        <f t="shared" si="1356"/>
        <v>1.001312424</v>
      </c>
      <c r="AE1916" s="106">
        <f t="shared" si="1398"/>
        <v>0.30551032</v>
      </c>
      <c r="AF1916" s="106">
        <f t="shared" si="1346"/>
        <v>0.30551032</v>
      </c>
      <c r="AG1916" s="106">
        <f t="shared" si="1347"/>
        <v>0</v>
      </c>
      <c r="AH1916" s="115" t="str">
        <f t="shared" si="1392"/>
        <v>A+J=</v>
      </c>
      <c r="AI1916" s="116">
        <f t="shared" si="1357"/>
        <v>46078</v>
      </c>
      <c r="AJ1916" s="10"/>
      <c r="AK1916" s="1"/>
      <c r="AL1916" s="10"/>
      <c r="AM1916" s="1"/>
      <c r="AN1916" s="1"/>
      <c r="AO1916" s="3"/>
      <c r="AP1916" s="3"/>
      <c r="AQ1916" s="4"/>
      <c r="AR1916" s="4"/>
      <c r="AS1916" s="4"/>
      <c r="AT1916" s="4"/>
      <c r="AU1916" s="4"/>
      <c r="AV1916" s="4"/>
      <c r="AW1916" s="1"/>
      <c r="AX1916" s="1"/>
      <c r="AY1916" s="1"/>
      <c r="AZ1916" s="1"/>
      <c r="BA1916" s="1"/>
      <c r="BB1916" s="1"/>
      <c r="BC1916" s="1"/>
      <c r="BD1916" s="1"/>
      <c r="BE1916" s="1"/>
      <c r="BG1916" s="1"/>
      <c r="BH1916" s="1"/>
    </row>
    <row r="1917" spans="1:60" ht="15" customHeight="1" x14ac:dyDescent="0.25">
      <c r="A1917" s="105">
        <f t="shared" si="1348"/>
        <v>46058</v>
      </c>
      <c r="B1917" s="106">
        <f t="shared" si="1335"/>
        <v>233.11933446252189</v>
      </c>
      <c r="C1917" s="2">
        <f t="shared" si="1349"/>
        <v>167.83329854999999</v>
      </c>
      <c r="D1917" s="2">
        <f t="shared" si="1350"/>
        <v>167.83329854000002</v>
      </c>
      <c r="E1917" s="106">
        <f t="shared" si="1336"/>
        <v>9.9999795111216372E-9</v>
      </c>
      <c r="F1917" s="21">
        <f t="shared" si="1351"/>
        <v>7245.38</v>
      </c>
      <c r="G1917" s="108">
        <f t="shared" si="1352"/>
        <v>7275.81</v>
      </c>
      <c r="H1917" s="109">
        <f t="shared" si="1393"/>
        <v>46017</v>
      </c>
      <c r="I1917" s="109">
        <f t="shared" si="1388"/>
        <v>46048</v>
      </c>
      <c r="J1917" s="110">
        <f t="shared" si="1337"/>
        <v>4.1999177406844002E-3</v>
      </c>
      <c r="K1917" s="117">
        <f t="shared" si="1389"/>
        <v>46078</v>
      </c>
      <c r="L1917" s="178">
        <f t="shared" si="1391"/>
        <v>31</v>
      </c>
      <c r="M1917" s="178">
        <f t="shared" si="1396"/>
        <v>11</v>
      </c>
      <c r="N1917" s="106">
        <f t="shared" si="1338"/>
        <v>1.0014882700000001</v>
      </c>
      <c r="O1917" s="111">
        <f t="shared" si="1395"/>
        <v>1.0041999100000001</v>
      </c>
      <c r="P1917" s="111">
        <f t="shared" si="1353"/>
        <v>1.386990866933119</v>
      </c>
      <c r="Q1917" s="106">
        <f t="shared" si="1394"/>
        <v>1.3890550800000001</v>
      </c>
      <c r="R1917" s="106">
        <f t="shared" si="1354"/>
        <v>1.38699086</v>
      </c>
      <c r="S1917" s="106">
        <f t="shared" si="1339"/>
        <v>232.78325108999999</v>
      </c>
      <c r="T1917" s="106">
        <f t="shared" si="1340"/>
        <v>64.949952538631365</v>
      </c>
      <c r="U1917" s="106">
        <f t="shared" si="1341"/>
        <v>3.8905428286977903E-9</v>
      </c>
      <c r="V1917" s="106">
        <f t="shared" si="1342"/>
        <v>232.78325109252188</v>
      </c>
      <c r="W1917" s="19">
        <f t="shared" si="1387"/>
        <v>0</v>
      </c>
      <c r="X1917" s="2">
        <f t="shared" si="1343"/>
        <v>0</v>
      </c>
      <c r="Y1917" s="4">
        <f t="shared" si="1344"/>
        <v>0</v>
      </c>
      <c r="Z1917" s="106">
        <f t="shared" si="1397"/>
        <v>0</v>
      </c>
      <c r="AA1917" s="114">
        <f t="shared" si="1355"/>
        <v>0.05</v>
      </c>
      <c r="AB1917" s="112">
        <f t="shared" si="1345"/>
        <v>11</v>
      </c>
      <c r="AC1917" s="178">
        <f t="shared" si="1390"/>
        <v>31</v>
      </c>
      <c r="AD1917" s="11">
        <f t="shared" si="1356"/>
        <v>1.001443761</v>
      </c>
      <c r="AE1917" s="106">
        <f t="shared" si="1398"/>
        <v>0.33608336999999999</v>
      </c>
      <c r="AF1917" s="106">
        <f t="shared" si="1346"/>
        <v>0.33608336999999999</v>
      </c>
      <c r="AG1917" s="106">
        <f t="shared" si="1347"/>
        <v>0</v>
      </c>
      <c r="AH1917" s="115" t="str">
        <f t="shared" si="1392"/>
        <v>A+J=</v>
      </c>
      <c r="AI1917" s="116">
        <f t="shared" si="1357"/>
        <v>46078</v>
      </c>
      <c r="AJ1917" s="10"/>
      <c r="AK1917" s="1"/>
      <c r="AL1917" s="10"/>
      <c r="AM1917" s="1"/>
      <c r="AN1917" s="1"/>
      <c r="AO1917" s="3"/>
      <c r="AP1917" s="3"/>
      <c r="AQ1917" s="4"/>
      <c r="AR1917" s="4"/>
      <c r="AS1917" s="4"/>
      <c r="AT1917" s="4"/>
      <c r="AU1917" s="4"/>
      <c r="AV1917" s="4"/>
      <c r="AW1917" s="1"/>
      <c r="AX1917" s="1"/>
      <c r="AY1917" s="1"/>
      <c r="AZ1917" s="1"/>
      <c r="BA1917" s="1"/>
      <c r="BB1917" s="1"/>
      <c r="BC1917" s="1"/>
      <c r="BD1917" s="1"/>
      <c r="BE1917" s="1"/>
      <c r="BG1917" s="1"/>
      <c r="BH1917" s="1"/>
    </row>
    <row r="1918" spans="1:60" ht="15" customHeight="1" x14ac:dyDescent="0.25">
      <c r="A1918" s="105">
        <f t="shared" si="1348"/>
        <v>46059</v>
      </c>
      <c r="B1918" s="106">
        <f t="shared" si="1335"/>
        <v>233.14991148252375</v>
      </c>
      <c r="C1918" s="2">
        <f t="shared" si="1349"/>
        <v>167.83329854999999</v>
      </c>
      <c r="D1918" s="2">
        <f t="shared" si="1350"/>
        <v>167.83329854000002</v>
      </c>
      <c r="E1918" s="106">
        <f t="shared" si="1336"/>
        <v>9.9999795111216372E-9</v>
      </c>
      <c r="F1918" s="21">
        <f t="shared" si="1351"/>
        <v>7245.38</v>
      </c>
      <c r="G1918" s="108">
        <f t="shared" si="1352"/>
        <v>7275.81</v>
      </c>
      <c r="H1918" s="109">
        <f t="shared" si="1393"/>
        <v>46017</v>
      </c>
      <c r="I1918" s="109">
        <f t="shared" si="1388"/>
        <v>46048</v>
      </c>
      <c r="J1918" s="110">
        <f t="shared" si="1337"/>
        <v>4.1999177406844002E-3</v>
      </c>
      <c r="K1918" s="117">
        <f t="shared" si="1389"/>
        <v>46078</v>
      </c>
      <c r="L1918" s="178">
        <f t="shared" si="1391"/>
        <v>31</v>
      </c>
      <c r="M1918" s="178">
        <f t="shared" si="1396"/>
        <v>12</v>
      </c>
      <c r="N1918" s="106">
        <f t="shared" si="1338"/>
        <v>1.00162368</v>
      </c>
      <c r="O1918" s="111">
        <f t="shared" si="1395"/>
        <v>1.0041999100000001</v>
      </c>
      <c r="P1918" s="111">
        <f t="shared" si="1353"/>
        <v>1.386990866933119</v>
      </c>
      <c r="Q1918" s="106">
        <f t="shared" si="1394"/>
        <v>1.38924289</v>
      </c>
      <c r="R1918" s="106">
        <f t="shared" si="1354"/>
        <v>1.38699086</v>
      </c>
      <c r="S1918" s="106">
        <f t="shared" si="1339"/>
        <v>232.78325108999999</v>
      </c>
      <c r="T1918" s="106">
        <f t="shared" si="1340"/>
        <v>64.949952538631365</v>
      </c>
      <c r="U1918" s="106">
        <f t="shared" si="1341"/>
        <v>3.8924209248497732E-9</v>
      </c>
      <c r="V1918" s="106">
        <f t="shared" si="1342"/>
        <v>232.78325109252376</v>
      </c>
      <c r="W1918" s="19">
        <f t="shared" si="1387"/>
        <v>0</v>
      </c>
      <c r="X1918" s="2">
        <f t="shared" si="1343"/>
        <v>0</v>
      </c>
      <c r="Y1918" s="4">
        <f t="shared" si="1344"/>
        <v>0</v>
      </c>
      <c r="Z1918" s="106">
        <f t="shared" si="1397"/>
        <v>0</v>
      </c>
      <c r="AA1918" s="114">
        <f t="shared" si="1355"/>
        <v>0.05</v>
      </c>
      <c r="AB1918" s="112">
        <f t="shared" si="1345"/>
        <v>12</v>
      </c>
      <c r="AC1918" s="178">
        <f t="shared" si="1390"/>
        <v>31</v>
      </c>
      <c r="AD1918" s="11">
        <f t="shared" si="1356"/>
        <v>1.0015751150000001</v>
      </c>
      <c r="AE1918" s="106">
        <f t="shared" si="1398"/>
        <v>0.36666039</v>
      </c>
      <c r="AF1918" s="106">
        <f t="shared" si="1346"/>
        <v>0.36666039</v>
      </c>
      <c r="AG1918" s="106">
        <f t="shared" si="1347"/>
        <v>0</v>
      </c>
      <c r="AH1918" s="115" t="str">
        <f t="shared" si="1392"/>
        <v>A+J=</v>
      </c>
      <c r="AI1918" s="116">
        <f t="shared" si="1357"/>
        <v>46078</v>
      </c>
      <c r="AJ1918" s="10"/>
      <c r="AK1918" s="1"/>
      <c r="AL1918" s="10"/>
      <c r="AM1918" s="1"/>
      <c r="AN1918" s="1"/>
      <c r="AO1918" s="3"/>
      <c r="AP1918" s="3"/>
      <c r="AQ1918" s="4"/>
      <c r="AR1918" s="4"/>
      <c r="AS1918" s="4"/>
      <c r="AT1918" s="4"/>
      <c r="AU1918" s="4"/>
      <c r="AV1918" s="4"/>
      <c r="AW1918" s="1"/>
      <c r="AX1918" s="1"/>
      <c r="AY1918" s="1"/>
      <c r="AZ1918" s="1"/>
      <c r="BA1918" s="1"/>
      <c r="BB1918" s="1"/>
      <c r="BC1918" s="1"/>
      <c r="BD1918" s="1"/>
      <c r="BE1918" s="1"/>
      <c r="BG1918" s="1"/>
      <c r="BH1918" s="1"/>
    </row>
    <row r="1919" spans="1:60" ht="15" customHeight="1" x14ac:dyDescent="0.25">
      <c r="A1919" s="105">
        <f t="shared" si="1348"/>
        <v>46060</v>
      </c>
      <c r="B1919" s="106">
        <f t="shared" si="1335"/>
        <v>233.18049268252562</v>
      </c>
      <c r="C1919" s="2">
        <f t="shared" si="1349"/>
        <v>167.83329854999999</v>
      </c>
      <c r="D1919" s="2">
        <f t="shared" si="1350"/>
        <v>167.83329854000002</v>
      </c>
      <c r="E1919" s="106">
        <f t="shared" si="1336"/>
        <v>9.9999795111216372E-9</v>
      </c>
      <c r="F1919" s="21">
        <f t="shared" si="1351"/>
        <v>7245.38</v>
      </c>
      <c r="G1919" s="108">
        <f t="shared" si="1352"/>
        <v>7275.81</v>
      </c>
      <c r="H1919" s="109">
        <f t="shared" si="1393"/>
        <v>46017</v>
      </c>
      <c r="I1919" s="109">
        <f t="shared" si="1388"/>
        <v>46048</v>
      </c>
      <c r="J1919" s="110">
        <f t="shared" si="1337"/>
        <v>4.1999177406844002E-3</v>
      </c>
      <c r="K1919" s="117">
        <f t="shared" si="1389"/>
        <v>46078</v>
      </c>
      <c r="L1919" s="178">
        <f t="shared" si="1391"/>
        <v>31</v>
      </c>
      <c r="M1919" s="178">
        <f t="shared" si="1396"/>
        <v>13</v>
      </c>
      <c r="N1919" s="106">
        <f t="shared" si="1338"/>
        <v>1.0017591100000001</v>
      </c>
      <c r="O1919" s="111">
        <f t="shared" si="1395"/>
        <v>1.0041999100000001</v>
      </c>
      <c r="P1919" s="111">
        <f t="shared" si="1353"/>
        <v>1.386990866933119</v>
      </c>
      <c r="Q1919" s="106">
        <f t="shared" si="1394"/>
        <v>1.3894307299999999</v>
      </c>
      <c r="R1919" s="106">
        <f t="shared" si="1354"/>
        <v>1.38699086</v>
      </c>
      <c r="S1919" s="106">
        <f t="shared" si="1339"/>
        <v>232.78325108999999</v>
      </c>
      <c r="T1919" s="106">
        <f t="shared" si="1340"/>
        <v>64.949952538631365</v>
      </c>
      <c r="U1919" s="106">
        <f t="shared" si="1341"/>
        <v>3.8942993210011416E-9</v>
      </c>
      <c r="V1919" s="106">
        <f t="shared" si="1342"/>
        <v>232.78325109252563</v>
      </c>
      <c r="W1919" s="19">
        <f t="shared" si="1387"/>
        <v>0</v>
      </c>
      <c r="X1919" s="2">
        <f t="shared" si="1343"/>
        <v>0</v>
      </c>
      <c r="Y1919" s="4">
        <f t="shared" si="1344"/>
        <v>0</v>
      </c>
      <c r="Z1919" s="106">
        <f t="shared" si="1397"/>
        <v>0</v>
      </c>
      <c r="AA1919" s="114">
        <f t="shared" si="1355"/>
        <v>0.05</v>
      </c>
      <c r="AB1919" s="112">
        <f t="shared" si="1345"/>
        <v>13</v>
      </c>
      <c r="AC1919" s="178">
        <f t="shared" si="1390"/>
        <v>31</v>
      </c>
      <c r="AD1919" s="11">
        <f t="shared" si="1356"/>
        <v>1.0017064870000001</v>
      </c>
      <c r="AE1919" s="106">
        <f t="shared" si="1398"/>
        <v>0.39724158999999998</v>
      </c>
      <c r="AF1919" s="106">
        <f t="shared" si="1346"/>
        <v>0.39724158999999998</v>
      </c>
      <c r="AG1919" s="106">
        <f t="shared" si="1347"/>
        <v>0</v>
      </c>
      <c r="AH1919" s="115" t="str">
        <f t="shared" si="1392"/>
        <v>A+J=</v>
      </c>
      <c r="AI1919" s="116">
        <f t="shared" si="1357"/>
        <v>46078</v>
      </c>
      <c r="AJ1919" s="10"/>
      <c r="AK1919" s="1"/>
      <c r="AL1919" s="10"/>
      <c r="AM1919" s="1"/>
      <c r="AN1919" s="1"/>
      <c r="AO1919" s="3"/>
      <c r="AP1919" s="3"/>
      <c r="AQ1919" s="4"/>
      <c r="AR1919" s="4"/>
      <c r="AS1919" s="4"/>
      <c r="AT1919" s="4"/>
      <c r="AU1919" s="4"/>
      <c r="AV1919" s="4"/>
      <c r="AW1919" s="1"/>
      <c r="AX1919" s="1"/>
      <c r="AY1919" s="1"/>
      <c r="AZ1919" s="1"/>
      <c r="BA1919" s="1"/>
      <c r="BB1919" s="1"/>
      <c r="BC1919" s="1"/>
      <c r="BD1919" s="1"/>
      <c r="BE1919" s="1"/>
      <c r="BG1919" s="1"/>
      <c r="BH1919" s="1"/>
    </row>
    <row r="1920" spans="1:60" ht="15" customHeight="1" x14ac:dyDescent="0.25">
      <c r="A1920" s="105">
        <f t="shared" si="1348"/>
        <v>46061</v>
      </c>
      <c r="B1920" s="106">
        <f t="shared" si="1335"/>
        <v>233.21107784252754</v>
      </c>
      <c r="C1920" s="2">
        <f t="shared" si="1349"/>
        <v>167.83329854999999</v>
      </c>
      <c r="D1920" s="2">
        <f t="shared" si="1350"/>
        <v>167.83329854000002</v>
      </c>
      <c r="E1920" s="106">
        <f t="shared" si="1336"/>
        <v>9.9999795111216372E-9</v>
      </c>
      <c r="F1920" s="21">
        <f t="shared" si="1351"/>
        <v>7245.38</v>
      </c>
      <c r="G1920" s="108">
        <f t="shared" si="1352"/>
        <v>7275.81</v>
      </c>
      <c r="H1920" s="109">
        <f t="shared" si="1393"/>
        <v>46017</v>
      </c>
      <c r="I1920" s="109">
        <f t="shared" si="1388"/>
        <v>46048</v>
      </c>
      <c r="J1920" s="110">
        <f t="shared" si="1337"/>
        <v>4.1999177406844002E-3</v>
      </c>
      <c r="K1920" s="117">
        <f t="shared" si="1389"/>
        <v>46078</v>
      </c>
      <c r="L1920" s="178">
        <f t="shared" si="1391"/>
        <v>31</v>
      </c>
      <c r="M1920" s="178">
        <f t="shared" si="1396"/>
        <v>14</v>
      </c>
      <c r="N1920" s="106">
        <f t="shared" si="1338"/>
        <v>1.0018945500000001</v>
      </c>
      <c r="O1920" s="111">
        <f t="shared" si="1395"/>
        <v>1.0041999100000001</v>
      </c>
      <c r="P1920" s="111">
        <f t="shared" si="1353"/>
        <v>1.386990866933119</v>
      </c>
      <c r="Q1920" s="106">
        <f t="shared" si="1394"/>
        <v>1.38961859</v>
      </c>
      <c r="R1920" s="106">
        <f t="shared" si="1354"/>
        <v>1.38699086</v>
      </c>
      <c r="S1920" s="106">
        <f t="shared" si="1339"/>
        <v>232.78325108999999</v>
      </c>
      <c r="T1920" s="106">
        <f t="shared" si="1340"/>
        <v>64.949952538631365</v>
      </c>
      <c r="U1920" s="106">
        <f t="shared" si="1341"/>
        <v>3.8961779171521014E-9</v>
      </c>
      <c r="V1920" s="106">
        <f t="shared" si="1342"/>
        <v>232.78325109252754</v>
      </c>
      <c r="W1920" s="19">
        <f t="shared" si="1387"/>
        <v>0</v>
      </c>
      <c r="X1920" s="2">
        <f t="shared" si="1343"/>
        <v>0</v>
      </c>
      <c r="Y1920" s="4">
        <f t="shared" si="1344"/>
        <v>0</v>
      </c>
      <c r="Z1920" s="106">
        <f t="shared" si="1397"/>
        <v>0</v>
      </c>
      <c r="AA1920" s="114">
        <f t="shared" si="1355"/>
        <v>0.05</v>
      </c>
      <c r="AB1920" s="112">
        <f t="shared" si="1345"/>
        <v>14</v>
      </c>
      <c r="AC1920" s="178">
        <f t="shared" si="1390"/>
        <v>31</v>
      </c>
      <c r="AD1920" s="11">
        <f t="shared" si="1356"/>
        <v>1.001837876</v>
      </c>
      <c r="AE1920" s="106">
        <f t="shared" si="1398"/>
        <v>0.42782674999999998</v>
      </c>
      <c r="AF1920" s="106">
        <f t="shared" si="1346"/>
        <v>0.42782674999999998</v>
      </c>
      <c r="AG1920" s="106">
        <f t="shared" si="1347"/>
        <v>0</v>
      </c>
      <c r="AH1920" s="115" t="str">
        <f t="shared" si="1392"/>
        <v>A+J=</v>
      </c>
      <c r="AI1920" s="116">
        <f t="shared" si="1357"/>
        <v>46078</v>
      </c>
      <c r="AJ1920" s="10"/>
      <c r="AK1920" s="1"/>
      <c r="AL1920" s="10"/>
      <c r="AM1920" s="1"/>
      <c r="AN1920" s="1"/>
      <c r="AO1920" s="3"/>
      <c r="AP1920" s="3"/>
      <c r="AQ1920" s="4"/>
      <c r="AR1920" s="4"/>
      <c r="AS1920" s="4"/>
      <c r="AT1920" s="4"/>
      <c r="AU1920" s="4"/>
      <c r="AV1920" s="4"/>
      <c r="AW1920" s="1"/>
      <c r="AX1920" s="1"/>
      <c r="AY1920" s="1"/>
      <c r="AZ1920" s="1"/>
      <c r="BA1920" s="1"/>
      <c r="BB1920" s="1"/>
      <c r="BC1920" s="1"/>
      <c r="BD1920" s="1"/>
      <c r="BE1920" s="1"/>
      <c r="BG1920" s="1"/>
      <c r="BH1920" s="1"/>
    </row>
    <row r="1921" spans="1:60" ht="15" customHeight="1" x14ac:dyDescent="0.25">
      <c r="A1921" s="105">
        <f t="shared" si="1348"/>
        <v>46062</v>
      </c>
      <c r="B1921" s="106">
        <f t="shared" si="1335"/>
        <v>233.24166695252941</v>
      </c>
      <c r="C1921" s="2">
        <f t="shared" si="1349"/>
        <v>167.83329854999999</v>
      </c>
      <c r="D1921" s="2">
        <f t="shared" si="1350"/>
        <v>167.83329854000002</v>
      </c>
      <c r="E1921" s="106">
        <f t="shared" si="1336"/>
        <v>9.9999795111216372E-9</v>
      </c>
      <c r="F1921" s="21">
        <f t="shared" si="1351"/>
        <v>7245.38</v>
      </c>
      <c r="G1921" s="108">
        <f t="shared" si="1352"/>
        <v>7275.81</v>
      </c>
      <c r="H1921" s="109">
        <f t="shared" si="1393"/>
        <v>46017</v>
      </c>
      <c r="I1921" s="109">
        <f t="shared" si="1388"/>
        <v>46048</v>
      </c>
      <c r="J1921" s="110">
        <f t="shared" si="1337"/>
        <v>4.1999177406844002E-3</v>
      </c>
      <c r="K1921" s="117">
        <f t="shared" si="1389"/>
        <v>46078</v>
      </c>
      <c r="L1921" s="178">
        <f t="shared" si="1391"/>
        <v>31</v>
      </c>
      <c r="M1921" s="178">
        <f t="shared" si="1396"/>
        <v>15</v>
      </c>
      <c r="N1921" s="106">
        <f t="shared" si="1338"/>
        <v>1.0020300200000001</v>
      </c>
      <c r="O1921" s="111">
        <f t="shared" si="1395"/>
        <v>1.0041999100000001</v>
      </c>
      <c r="P1921" s="111">
        <f t="shared" si="1353"/>
        <v>1.386990866933119</v>
      </c>
      <c r="Q1921" s="106">
        <f t="shared" si="1394"/>
        <v>1.3898064800000001</v>
      </c>
      <c r="R1921" s="106">
        <f t="shared" si="1354"/>
        <v>1.38699086</v>
      </c>
      <c r="S1921" s="106">
        <f t="shared" si="1339"/>
        <v>232.78325108999999</v>
      </c>
      <c r="T1921" s="106">
        <f t="shared" si="1340"/>
        <v>64.949952538631365</v>
      </c>
      <c r="U1921" s="106">
        <f t="shared" si="1341"/>
        <v>3.8980568133024468E-9</v>
      </c>
      <c r="V1921" s="106">
        <f t="shared" si="1342"/>
        <v>232.78325109252941</v>
      </c>
      <c r="W1921" s="19">
        <f t="shared" si="1387"/>
        <v>0</v>
      </c>
      <c r="X1921" s="2">
        <f t="shared" si="1343"/>
        <v>0</v>
      </c>
      <c r="Y1921" s="4">
        <f t="shared" si="1344"/>
        <v>0</v>
      </c>
      <c r="Z1921" s="106">
        <f t="shared" si="1397"/>
        <v>0</v>
      </c>
      <c r="AA1921" s="114">
        <f t="shared" si="1355"/>
        <v>0.05</v>
      </c>
      <c r="AB1921" s="112">
        <f t="shared" si="1345"/>
        <v>15</v>
      </c>
      <c r="AC1921" s="178">
        <f t="shared" si="1390"/>
        <v>31</v>
      </c>
      <c r="AD1921" s="11">
        <f t="shared" si="1356"/>
        <v>1.0019692819999999</v>
      </c>
      <c r="AE1921" s="106">
        <f t="shared" si="1398"/>
        <v>0.45841586000000001</v>
      </c>
      <c r="AF1921" s="106">
        <f t="shared" si="1346"/>
        <v>0.45841586000000001</v>
      </c>
      <c r="AG1921" s="106">
        <f t="shared" si="1347"/>
        <v>0</v>
      </c>
      <c r="AH1921" s="115" t="str">
        <f t="shared" si="1392"/>
        <v>A+J=</v>
      </c>
      <c r="AI1921" s="116">
        <f t="shared" si="1357"/>
        <v>46078</v>
      </c>
      <c r="AJ1921" s="10"/>
      <c r="AK1921" s="1"/>
      <c r="AL1921" s="10"/>
      <c r="AM1921" s="1"/>
      <c r="AN1921" s="1"/>
      <c r="AO1921" s="3"/>
      <c r="AP1921" s="3"/>
      <c r="AQ1921" s="4"/>
      <c r="AR1921" s="4"/>
      <c r="AS1921" s="4"/>
      <c r="AT1921" s="4"/>
      <c r="AU1921" s="4"/>
      <c r="AV1921" s="4"/>
      <c r="AW1921" s="1"/>
      <c r="AX1921" s="1"/>
      <c r="AY1921" s="1"/>
      <c r="AZ1921" s="1"/>
      <c r="BA1921" s="1"/>
      <c r="BB1921" s="1"/>
      <c r="BC1921" s="1"/>
      <c r="BD1921" s="1"/>
      <c r="BE1921" s="1"/>
      <c r="BG1921" s="1"/>
      <c r="BH1921" s="1"/>
    </row>
    <row r="1922" spans="1:60" ht="15" customHeight="1" x14ac:dyDescent="0.25">
      <c r="A1922" s="105">
        <f t="shared" si="1348"/>
        <v>46063</v>
      </c>
      <c r="B1922" s="106">
        <f t="shared" si="1335"/>
        <v>233.2722600225313</v>
      </c>
      <c r="C1922" s="2">
        <f t="shared" si="1349"/>
        <v>167.83329854999999</v>
      </c>
      <c r="D1922" s="2">
        <f t="shared" si="1350"/>
        <v>167.83329854000002</v>
      </c>
      <c r="E1922" s="106">
        <f t="shared" si="1336"/>
        <v>9.9999795111216372E-9</v>
      </c>
      <c r="F1922" s="21">
        <f t="shared" si="1351"/>
        <v>7245.38</v>
      </c>
      <c r="G1922" s="108">
        <f t="shared" si="1352"/>
        <v>7275.81</v>
      </c>
      <c r="H1922" s="109">
        <f t="shared" si="1393"/>
        <v>46017</v>
      </c>
      <c r="I1922" s="109">
        <f t="shared" si="1388"/>
        <v>46048</v>
      </c>
      <c r="J1922" s="110">
        <f t="shared" si="1337"/>
        <v>4.1999177406844002E-3</v>
      </c>
      <c r="K1922" s="117">
        <f t="shared" si="1389"/>
        <v>46078</v>
      </c>
      <c r="L1922" s="178">
        <f t="shared" si="1391"/>
        <v>31</v>
      </c>
      <c r="M1922" s="178">
        <f t="shared" si="1396"/>
        <v>16</v>
      </c>
      <c r="N1922" s="106">
        <f t="shared" si="1338"/>
        <v>1.0021655</v>
      </c>
      <c r="O1922" s="111">
        <f t="shared" si="1395"/>
        <v>1.0041999100000001</v>
      </c>
      <c r="P1922" s="111">
        <f t="shared" si="1353"/>
        <v>1.386990866933119</v>
      </c>
      <c r="Q1922" s="106">
        <f t="shared" si="1394"/>
        <v>1.38999439</v>
      </c>
      <c r="R1922" s="106">
        <f t="shared" si="1354"/>
        <v>1.38699086</v>
      </c>
      <c r="S1922" s="106">
        <f t="shared" si="1339"/>
        <v>232.78325108999999</v>
      </c>
      <c r="T1922" s="106">
        <f t="shared" si="1340"/>
        <v>64.949952538631365</v>
      </c>
      <c r="U1922" s="106">
        <f t="shared" si="1341"/>
        <v>3.8999359094523811E-9</v>
      </c>
      <c r="V1922" s="106">
        <f t="shared" si="1342"/>
        <v>232.78325109253129</v>
      </c>
      <c r="W1922" s="19">
        <f t="shared" si="1387"/>
        <v>0</v>
      </c>
      <c r="X1922" s="2">
        <f t="shared" si="1343"/>
        <v>0</v>
      </c>
      <c r="Y1922" s="4">
        <f t="shared" si="1344"/>
        <v>0</v>
      </c>
      <c r="Z1922" s="106">
        <f t="shared" si="1397"/>
        <v>0</v>
      </c>
      <c r="AA1922" s="114">
        <f t="shared" si="1355"/>
        <v>0.05</v>
      </c>
      <c r="AB1922" s="112">
        <f t="shared" si="1345"/>
        <v>16</v>
      </c>
      <c r="AC1922" s="178">
        <f t="shared" si="1390"/>
        <v>31</v>
      </c>
      <c r="AD1922" s="11">
        <f t="shared" si="1356"/>
        <v>1.0021007049999999</v>
      </c>
      <c r="AE1922" s="106">
        <f t="shared" si="1398"/>
        <v>0.48900893000000001</v>
      </c>
      <c r="AF1922" s="106">
        <f t="shared" si="1346"/>
        <v>0.48900893000000001</v>
      </c>
      <c r="AG1922" s="106">
        <f t="shared" si="1347"/>
        <v>0</v>
      </c>
      <c r="AH1922" s="115" t="str">
        <f t="shared" si="1392"/>
        <v>A+J=</v>
      </c>
      <c r="AI1922" s="116">
        <f t="shared" si="1357"/>
        <v>46078</v>
      </c>
      <c r="AJ1922" s="10"/>
      <c r="AK1922" s="1"/>
      <c r="AL1922" s="10"/>
      <c r="AM1922" s="1"/>
      <c r="AN1922" s="1"/>
      <c r="AO1922" s="3"/>
      <c r="AP1922" s="3"/>
      <c r="AQ1922" s="4"/>
      <c r="AR1922" s="4"/>
      <c r="AS1922" s="4"/>
      <c r="AT1922" s="4"/>
      <c r="AU1922" s="4"/>
      <c r="AV1922" s="4"/>
      <c r="AW1922" s="1"/>
      <c r="AX1922" s="1"/>
      <c r="AY1922" s="1"/>
      <c r="AZ1922" s="1"/>
      <c r="BA1922" s="1"/>
      <c r="BB1922" s="1"/>
      <c r="BC1922" s="1"/>
      <c r="BD1922" s="1"/>
      <c r="BE1922" s="1"/>
      <c r="BG1922" s="1"/>
      <c r="BH1922" s="1"/>
    </row>
    <row r="1923" spans="1:60" ht="15" customHeight="1" x14ac:dyDescent="0.25">
      <c r="A1923" s="105">
        <f t="shared" si="1348"/>
        <v>46064</v>
      </c>
      <c r="B1923" s="106">
        <f t="shared" si="1335"/>
        <v>233.30285729253316</v>
      </c>
      <c r="C1923" s="2">
        <f t="shared" si="1349"/>
        <v>167.83329854999999</v>
      </c>
      <c r="D1923" s="2">
        <f t="shared" si="1350"/>
        <v>167.83329854000002</v>
      </c>
      <c r="E1923" s="106">
        <f t="shared" si="1336"/>
        <v>9.9999795111216372E-9</v>
      </c>
      <c r="F1923" s="21">
        <f t="shared" si="1351"/>
        <v>7245.38</v>
      </c>
      <c r="G1923" s="108">
        <f t="shared" si="1352"/>
        <v>7275.81</v>
      </c>
      <c r="H1923" s="109">
        <f t="shared" si="1393"/>
        <v>46017</v>
      </c>
      <c r="I1923" s="109">
        <f t="shared" si="1388"/>
        <v>46048</v>
      </c>
      <c r="J1923" s="110">
        <f t="shared" si="1337"/>
        <v>4.1999177406844002E-3</v>
      </c>
      <c r="K1923" s="117">
        <f t="shared" si="1389"/>
        <v>46078</v>
      </c>
      <c r="L1923" s="178">
        <f t="shared" si="1391"/>
        <v>31</v>
      </c>
      <c r="M1923" s="178">
        <f t="shared" si="1396"/>
        <v>17</v>
      </c>
      <c r="N1923" s="106">
        <f t="shared" si="1338"/>
        <v>1.0023010000000001</v>
      </c>
      <c r="O1923" s="111">
        <f t="shared" si="1395"/>
        <v>1.0041999100000001</v>
      </c>
      <c r="P1923" s="111">
        <f t="shared" si="1353"/>
        <v>1.386990866933119</v>
      </c>
      <c r="Q1923" s="106">
        <f t="shared" si="1394"/>
        <v>1.39018233</v>
      </c>
      <c r="R1923" s="106">
        <f t="shared" si="1354"/>
        <v>1.38699086</v>
      </c>
      <c r="S1923" s="106">
        <f t="shared" si="1339"/>
        <v>232.78325108999999</v>
      </c>
      <c r="T1923" s="106">
        <f t="shared" si="1340"/>
        <v>64.949952538631365</v>
      </c>
      <c r="U1923" s="106">
        <f t="shared" si="1341"/>
        <v>3.9018153056017017E-9</v>
      </c>
      <c r="V1923" s="106">
        <f t="shared" si="1342"/>
        <v>232.78325109253316</v>
      </c>
      <c r="W1923" s="19">
        <f t="shared" si="1387"/>
        <v>0</v>
      </c>
      <c r="X1923" s="2">
        <f t="shared" si="1343"/>
        <v>0</v>
      </c>
      <c r="Y1923" s="4">
        <f t="shared" si="1344"/>
        <v>0</v>
      </c>
      <c r="Z1923" s="106">
        <f t="shared" si="1397"/>
        <v>0</v>
      </c>
      <c r="AA1923" s="114">
        <f t="shared" si="1355"/>
        <v>0.05</v>
      </c>
      <c r="AB1923" s="112">
        <f t="shared" si="1345"/>
        <v>17</v>
      </c>
      <c r="AC1923" s="178">
        <f t="shared" si="1390"/>
        <v>31</v>
      </c>
      <c r="AD1923" s="11">
        <f t="shared" si="1356"/>
        <v>1.0022321460000001</v>
      </c>
      <c r="AE1923" s="106">
        <f t="shared" si="1398"/>
        <v>0.51960620000000002</v>
      </c>
      <c r="AF1923" s="106">
        <f t="shared" si="1346"/>
        <v>0.51960620000000002</v>
      </c>
      <c r="AG1923" s="106">
        <f t="shared" si="1347"/>
        <v>0</v>
      </c>
      <c r="AH1923" s="115" t="str">
        <f t="shared" si="1392"/>
        <v>A+J=</v>
      </c>
      <c r="AI1923" s="116">
        <f t="shared" si="1357"/>
        <v>46078</v>
      </c>
      <c r="AJ1923" s="10"/>
      <c r="AK1923" s="1"/>
      <c r="AL1923" s="10"/>
      <c r="AM1923" s="1"/>
      <c r="AN1923" s="1"/>
      <c r="AO1923" s="3"/>
      <c r="AP1923" s="3"/>
      <c r="AQ1923" s="4"/>
      <c r="AR1923" s="4"/>
      <c r="AS1923" s="4"/>
      <c r="AT1923" s="4"/>
      <c r="AU1923" s="4"/>
      <c r="AV1923" s="4"/>
      <c r="AW1923" s="1"/>
      <c r="AX1923" s="1"/>
      <c r="AY1923" s="1"/>
      <c r="AZ1923" s="1"/>
      <c r="BA1923" s="1"/>
      <c r="BB1923" s="1"/>
      <c r="BC1923" s="1"/>
      <c r="BD1923" s="1"/>
      <c r="BE1923" s="1"/>
      <c r="BG1923" s="1"/>
      <c r="BH1923" s="1"/>
    </row>
    <row r="1924" spans="1:60" ht="15" customHeight="1" x14ac:dyDescent="0.25">
      <c r="A1924" s="105">
        <f t="shared" si="1348"/>
        <v>46065</v>
      </c>
      <c r="B1924" s="106">
        <f t="shared" si="1335"/>
        <v>233.33345828253505</v>
      </c>
      <c r="C1924" s="2">
        <f t="shared" si="1349"/>
        <v>167.83329854999999</v>
      </c>
      <c r="D1924" s="2">
        <f t="shared" si="1350"/>
        <v>167.83329854000002</v>
      </c>
      <c r="E1924" s="106">
        <f t="shared" si="1336"/>
        <v>9.9999795111216372E-9</v>
      </c>
      <c r="F1924" s="21">
        <f t="shared" si="1351"/>
        <v>7245.38</v>
      </c>
      <c r="G1924" s="108">
        <f t="shared" si="1352"/>
        <v>7275.81</v>
      </c>
      <c r="H1924" s="109">
        <f t="shared" si="1393"/>
        <v>46017</v>
      </c>
      <c r="I1924" s="109">
        <f t="shared" si="1388"/>
        <v>46048</v>
      </c>
      <c r="J1924" s="110">
        <f t="shared" si="1337"/>
        <v>4.1999177406844002E-3</v>
      </c>
      <c r="K1924" s="117">
        <f t="shared" si="1389"/>
        <v>46078</v>
      </c>
      <c r="L1924" s="178">
        <f t="shared" si="1391"/>
        <v>31</v>
      </c>
      <c r="M1924" s="178">
        <f t="shared" si="1396"/>
        <v>18</v>
      </c>
      <c r="N1924" s="106">
        <f t="shared" si="1338"/>
        <v>1.0024365099999999</v>
      </c>
      <c r="O1924" s="111">
        <f t="shared" si="1395"/>
        <v>1.0041999100000001</v>
      </c>
      <c r="P1924" s="111">
        <f t="shared" si="1353"/>
        <v>1.386990866933119</v>
      </c>
      <c r="Q1924" s="106">
        <f t="shared" si="1394"/>
        <v>1.39037028</v>
      </c>
      <c r="R1924" s="106">
        <f t="shared" si="1354"/>
        <v>1.38699086</v>
      </c>
      <c r="S1924" s="106">
        <f t="shared" si="1339"/>
        <v>232.78325108999999</v>
      </c>
      <c r="T1924" s="106">
        <f t="shared" si="1340"/>
        <v>64.949952538631365</v>
      </c>
      <c r="U1924" s="106">
        <f t="shared" si="1341"/>
        <v>3.9036948017508163E-9</v>
      </c>
      <c r="V1924" s="106">
        <f t="shared" si="1342"/>
        <v>232.78325109253504</v>
      </c>
      <c r="W1924" s="19">
        <f t="shared" si="1387"/>
        <v>0</v>
      </c>
      <c r="X1924" s="2">
        <f t="shared" si="1343"/>
        <v>0</v>
      </c>
      <c r="Y1924" s="4">
        <f t="shared" si="1344"/>
        <v>0</v>
      </c>
      <c r="Z1924" s="106">
        <f t="shared" si="1397"/>
        <v>0</v>
      </c>
      <c r="AA1924" s="114">
        <f t="shared" si="1355"/>
        <v>0.05</v>
      </c>
      <c r="AB1924" s="112">
        <f t="shared" si="1345"/>
        <v>18</v>
      </c>
      <c r="AC1924" s="178">
        <f t="shared" si="1390"/>
        <v>31</v>
      </c>
      <c r="AD1924" s="11">
        <f t="shared" si="1356"/>
        <v>1.002363603</v>
      </c>
      <c r="AE1924" s="106">
        <f t="shared" si="1398"/>
        <v>0.55020718999999996</v>
      </c>
      <c r="AF1924" s="106">
        <f t="shared" si="1346"/>
        <v>0.55020718999999996</v>
      </c>
      <c r="AG1924" s="106">
        <f t="shared" si="1347"/>
        <v>0</v>
      </c>
      <c r="AH1924" s="115" t="str">
        <f t="shared" si="1392"/>
        <v>A+J=</v>
      </c>
      <c r="AI1924" s="116">
        <f t="shared" si="1357"/>
        <v>46078</v>
      </c>
      <c r="AJ1924" s="10"/>
      <c r="AK1924" s="1"/>
      <c r="AL1924" s="10"/>
      <c r="AM1924" s="1"/>
      <c r="AN1924" s="1"/>
      <c r="AO1924" s="3"/>
      <c r="AP1924" s="3"/>
      <c r="AQ1924" s="4"/>
      <c r="AR1924" s="4"/>
      <c r="AS1924" s="4"/>
      <c r="AT1924" s="4"/>
      <c r="AU1924" s="4"/>
      <c r="AV1924" s="4"/>
      <c r="AW1924" s="1"/>
      <c r="AX1924" s="1"/>
      <c r="AY1924" s="1"/>
      <c r="AZ1924" s="1"/>
      <c r="BA1924" s="1"/>
      <c r="BB1924" s="1"/>
      <c r="BC1924" s="1"/>
      <c r="BD1924" s="1"/>
      <c r="BE1924" s="1"/>
      <c r="BG1924" s="1"/>
      <c r="BH1924" s="1"/>
    </row>
    <row r="1925" spans="1:60" ht="15" customHeight="1" x14ac:dyDescent="0.25">
      <c r="A1925" s="105">
        <f t="shared" si="1348"/>
        <v>46066</v>
      </c>
      <c r="B1925" s="106">
        <f t="shared" si="1335"/>
        <v>233.36406345253693</v>
      </c>
      <c r="C1925" s="2">
        <f t="shared" si="1349"/>
        <v>167.83329854999999</v>
      </c>
      <c r="D1925" s="2">
        <f t="shared" si="1350"/>
        <v>167.83329854000002</v>
      </c>
      <c r="E1925" s="106">
        <f t="shared" si="1336"/>
        <v>9.9999795111216372E-9</v>
      </c>
      <c r="F1925" s="21">
        <f t="shared" si="1351"/>
        <v>7245.38</v>
      </c>
      <c r="G1925" s="108">
        <f t="shared" si="1352"/>
        <v>7275.81</v>
      </c>
      <c r="H1925" s="109">
        <f t="shared" si="1393"/>
        <v>46017</v>
      </c>
      <c r="I1925" s="109">
        <f t="shared" si="1388"/>
        <v>46048</v>
      </c>
      <c r="J1925" s="110">
        <f t="shared" si="1337"/>
        <v>4.1999177406844002E-3</v>
      </c>
      <c r="K1925" s="117">
        <f t="shared" si="1389"/>
        <v>46078</v>
      </c>
      <c r="L1925" s="178">
        <f t="shared" si="1391"/>
        <v>31</v>
      </c>
      <c r="M1925" s="178">
        <f t="shared" si="1396"/>
        <v>19</v>
      </c>
      <c r="N1925" s="106">
        <f t="shared" si="1338"/>
        <v>1.0025720499999999</v>
      </c>
      <c r="O1925" s="111">
        <f t="shared" si="1395"/>
        <v>1.0041999100000001</v>
      </c>
      <c r="P1925" s="111">
        <f t="shared" si="1353"/>
        <v>1.386990866933119</v>
      </c>
      <c r="Q1925" s="106">
        <f t="shared" si="1394"/>
        <v>1.3905582700000001</v>
      </c>
      <c r="R1925" s="106">
        <f t="shared" si="1354"/>
        <v>1.38699086</v>
      </c>
      <c r="S1925" s="106">
        <f t="shared" si="1339"/>
        <v>232.78325108999999</v>
      </c>
      <c r="T1925" s="106">
        <f t="shared" si="1340"/>
        <v>64.949952538631365</v>
      </c>
      <c r="U1925" s="106">
        <f t="shared" si="1341"/>
        <v>3.9055746978991131E-9</v>
      </c>
      <c r="V1925" s="106">
        <f t="shared" si="1342"/>
        <v>232.78325109253691</v>
      </c>
      <c r="W1925" s="19">
        <f t="shared" si="1387"/>
        <v>0</v>
      </c>
      <c r="X1925" s="2">
        <f t="shared" si="1343"/>
        <v>0</v>
      </c>
      <c r="Y1925" s="4">
        <f t="shared" si="1344"/>
        <v>0</v>
      </c>
      <c r="Z1925" s="106">
        <f t="shared" si="1397"/>
        <v>0</v>
      </c>
      <c r="AA1925" s="114">
        <f t="shared" si="1355"/>
        <v>0.05</v>
      </c>
      <c r="AB1925" s="112">
        <f t="shared" si="1345"/>
        <v>19</v>
      </c>
      <c r="AC1925" s="178">
        <f t="shared" si="1390"/>
        <v>31</v>
      </c>
      <c r="AD1925" s="11">
        <f t="shared" si="1356"/>
        <v>1.0024950779999999</v>
      </c>
      <c r="AE1925" s="106">
        <f t="shared" si="1398"/>
        <v>0.58081236000000003</v>
      </c>
      <c r="AF1925" s="106">
        <f t="shared" si="1346"/>
        <v>0.58081236000000003</v>
      </c>
      <c r="AG1925" s="106">
        <f t="shared" si="1347"/>
        <v>0</v>
      </c>
      <c r="AH1925" s="115" t="str">
        <f t="shared" si="1392"/>
        <v>A+J=</v>
      </c>
      <c r="AI1925" s="116">
        <f t="shared" si="1357"/>
        <v>46078</v>
      </c>
      <c r="AJ1925" s="10"/>
      <c r="AK1925" s="1"/>
      <c r="AL1925" s="10"/>
      <c r="AM1925" s="1"/>
      <c r="AN1925" s="1"/>
      <c r="AO1925" s="3"/>
      <c r="AP1925" s="3"/>
      <c r="AQ1925" s="4"/>
      <c r="AR1925" s="4"/>
      <c r="AS1925" s="4"/>
      <c r="AT1925" s="4"/>
      <c r="AU1925" s="4"/>
      <c r="AV1925" s="4"/>
      <c r="AW1925" s="1"/>
      <c r="AX1925" s="1"/>
      <c r="AY1925" s="1"/>
      <c r="AZ1925" s="1"/>
      <c r="BA1925" s="1"/>
      <c r="BB1925" s="1"/>
      <c r="BC1925" s="1"/>
      <c r="BD1925" s="1"/>
      <c r="BE1925" s="1"/>
      <c r="BG1925" s="1"/>
      <c r="BH1925" s="1"/>
    </row>
    <row r="1926" spans="1:60" ht="15" customHeight="1" x14ac:dyDescent="0.25">
      <c r="A1926" s="105">
        <f t="shared" si="1348"/>
        <v>46067</v>
      </c>
      <c r="B1926" s="106">
        <f t="shared" si="1335"/>
        <v>233.39467282253878</v>
      </c>
      <c r="C1926" s="2">
        <f t="shared" si="1349"/>
        <v>167.83329854999999</v>
      </c>
      <c r="D1926" s="2">
        <f t="shared" si="1350"/>
        <v>167.83329854000002</v>
      </c>
      <c r="E1926" s="106">
        <f t="shared" si="1336"/>
        <v>9.9999795111216372E-9</v>
      </c>
      <c r="F1926" s="21">
        <f t="shared" si="1351"/>
        <v>7245.38</v>
      </c>
      <c r="G1926" s="108">
        <f t="shared" si="1352"/>
        <v>7275.81</v>
      </c>
      <c r="H1926" s="109">
        <f t="shared" si="1393"/>
        <v>46017</v>
      </c>
      <c r="I1926" s="109">
        <f t="shared" si="1388"/>
        <v>46048</v>
      </c>
      <c r="J1926" s="110">
        <f t="shared" si="1337"/>
        <v>4.1999177406844002E-3</v>
      </c>
      <c r="K1926" s="117">
        <f t="shared" si="1389"/>
        <v>46078</v>
      </c>
      <c r="L1926" s="178">
        <f t="shared" si="1391"/>
        <v>31</v>
      </c>
      <c r="M1926" s="178">
        <f t="shared" si="1396"/>
        <v>20</v>
      </c>
      <c r="N1926" s="106">
        <f t="shared" si="1338"/>
        <v>1.0027075999999999</v>
      </c>
      <c r="O1926" s="111">
        <f t="shared" si="1395"/>
        <v>1.0041999100000001</v>
      </c>
      <c r="P1926" s="111">
        <f t="shared" si="1353"/>
        <v>1.386990866933119</v>
      </c>
      <c r="Q1926" s="106">
        <f t="shared" si="1394"/>
        <v>1.3907462799999999</v>
      </c>
      <c r="R1926" s="106">
        <f t="shared" si="1354"/>
        <v>1.38699086</v>
      </c>
      <c r="S1926" s="106">
        <f t="shared" si="1339"/>
        <v>232.78325108999999</v>
      </c>
      <c r="T1926" s="106">
        <f t="shared" si="1340"/>
        <v>64.949952538631365</v>
      </c>
      <c r="U1926" s="106">
        <f t="shared" si="1341"/>
        <v>3.9074547940469971E-9</v>
      </c>
      <c r="V1926" s="106">
        <f t="shared" si="1342"/>
        <v>232.78325109253879</v>
      </c>
      <c r="W1926" s="19">
        <f t="shared" si="1387"/>
        <v>0</v>
      </c>
      <c r="X1926" s="2">
        <f t="shared" si="1343"/>
        <v>0</v>
      </c>
      <c r="Y1926" s="4">
        <f t="shared" si="1344"/>
        <v>0</v>
      </c>
      <c r="Z1926" s="106">
        <f t="shared" si="1397"/>
        <v>0</v>
      </c>
      <c r="AA1926" s="114">
        <f t="shared" si="1355"/>
        <v>0.05</v>
      </c>
      <c r="AB1926" s="112">
        <f t="shared" si="1345"/>
        <v>20</v>
      </c>
      <c r="AC1926" s="178">
        <f t="shared" si="1390"/>
        <v>31</v>
      </c>
      <c r="AD1926" s="11">
        <f t="shared" si="1356"/>
        <v>1.002626571</v>
      </c>
      <c r="AE1926" s="106">
        <f t="shared" si="1398"/>
        <v>0.61142173</v>
      </c>
      <c r="AF1926" s="106">
        <f t="shared" si="1346"/>
        <v>0.61142173</v>
      </c>
      <c r="AG1926" s="106">
        <f t="shared" si="1347"/>
        <v>0</v>
      </c>
      <c r="AH1926" s="115" t="str">
        <f t="shared" si="1392"/>
        <v>A+J=</v>
      </c>
      <c r="AI1926" s="116">
        <f t="shared" si="1357"/>
        <v>46078</v>
      </c>
      <c r="AJ1926" s="10"/>
      <c r="AK1926" s="1"/>
      <c r="AL1926" s="10"/>
      <c r="AM1926" s="1"/>
      <c r="AN1926" s="1"/>
      <c r="AO1926" s="3"/>
      <c r="AP1926" s="3"/>
      <c r="AQ1926" s="4"/>
      <c r="AR1926" s="4"/>
      <c r="AS1926" s="4"/>
      <c r="AT1926" s="4"/>
      <c r="AU1926" s="4"/>
      <c r="AV1926" s="4"/>
      <c r="AW1926" s="1"/>
      <c r="AX1926" s="1"/>
      <c r="AY1926" s="1"/>
      <c r="AZ1926" s="1"/>
      <c r="BA1926" s="1"/>
      <c r="BB1926" s="1"/>
      <c r="BC1926" s="1"/>
      <c r="BD1926" s="1"/>
      <c r="BE1926" s="1"/>
      <c r="BG1926" s="1"/>
      <c r="BH1926" s="1"/>
    </row>
    <row r="1927" spans="1:60" ht="15" customHeight="1" x14ac:dyDescent="0.25">
      <c r="A1927" s="105">
        <f t="shared" si="1348"/>
        <v>46068</v>
      </c>
      <c r="B1927" s="106">
        <f t="shared" si="1335"/>
        <v>233.42528591254069</v>
      </c>
      <c r="C1927" s="2">
        <f t="shared" si="1349"/>
        <v>167.83329854999999</v>
      </c>
      <c r="D1927" s="2">
        <f t="shared" si="1350"/>
        <v>167.83329854000002</v>
      </c>
      <c r="E1927" s="106">
        <f t="shared" si="1336"/>
        <v>9.9999795111216372E-9</v>
      </c>
      <c r="F1927" s="21">
        <f t="shared" si="1351"/>
        <v>7245.38</v>
      </c>
      <c r="G1927" s="108">
        <f t="shared" si="1352"/>
        <v>7275.81</v>
      </c>
      <c r="H1927" s="109">
        <f t="shared" si="1393"/>
        <v>46017</v>
      </c>
      <c r="I1927" s="109">
        <f t="shared" si="1388"/>
        <v>46048</v>
      </c>
      <c r="J1927" s="110">
        <f t="shared" si="1337"/>
        <v>4.1999177406844002E-3</v>
      </c>
      <c r="K1927" s="117">
        <f t="shared" si="1389"/>
        <v>46078</v>
      </c>
      <c r="L1927" s="178">
        <f t="shared" si="1391"/>
        <v>31</v>
      </c>
      <c r="M1927" s="178">
        <f t="shared" si="1396"/>
        <v>21</v>
      </c>
      <c r="N1927" s="106">
        <f t="shared" si="1338"/>
        <v>1.0028431799999999</v>
      </c>
      <c r="O1927" s="111">
        <f t="shared" si="1395"/>
        <v>1.0041999100000001</v>
      </c>
      <c r="P1927" s="111">
        <f t="shared" si="1353"/>
        <v>1.386990866933119</v>
      </c>
      <c r="Q1927" s="106">
        <f t="shared" si="1394"/>
        <v>1.3909343300000001</v>
      </c>
      <c r="R1927" s="106">
        <f t="shared" si="1354"/>
        <v>1.38699086</v>
      </c>
      <c r="S1927" s="106">
        <f t="shared" si="1339"/>
        <v>232.78325108999999</v>
      </c>
      <c r="T1927" s="106">
        <f t="shared" si="1340"/>
        <v>64.949952538631365</v>
      </c>
      <c r="U1927" s="106">
        <f t="shared" si="1341"/>
        <v>3.9093352901940656E-9</v>
      </c>
      <c r="V1927" s="106">
        <f t="shared" si="1342"/>
        <v>232.7832510925407</v>
      </c>
      <c r="W1927" s="19">
        <f t="shared" si="1387"/>
        <v>0</v>
      </c>
      <c r="X1927" s="2">
        <f t="shared" si="1343"/>
        <v>0</v>
      </c>
      <c r="Y1927" s="4">
        <f t="shared" si="1344"/>
        <v>0</v>
      </c>
      <c r="Z1927" s="106">
        <f t="shared" si="1397"/>
        <v>0</v>
      </c>
      <c r="AA1927" s="114">
        <f t="shared" si="1355"/>
        <v>0.05</v>
      </c>
      <c r="AB1927" s="112">
        <f t="shared" si="1345"/>
        <v>21</v>
      </c>
      <c r="AC1927" s="178">
        <f t="shared" si="1390"/>
        <v>31</v>
      </c>
      <c r="AD1927" s="11">
        <f t="shared" si="1356"/>
        <v>1.00275808</v>
      </c>
      <c r="AE1927" s="106">
        <f t="shared" si="1398"/>
        <v>0.64203482000000001</v>
      </c>
      <c r="AF1927" s="106">
        <f t="shared" si="1346"/>
        <v>0.64203482000000001</v>
      </c>
      <c r="AG1927" s="106">
        <f t="shared" si="1347"/>
        <v>0</v>
      </c>
      <c r="AH1927" s="115" t="str">
        <f t="shared" si="1392"/>
        <v>A+J=</v>
      </c>
      <c r="AI1927" s="116">
        <f t="shared" si="1357"/>
        <v>46078</v>
      </c>
      <c r="AJ1927" s="10"/>
      <c r="AK1927" s="1"/>
      <c r="AL1927" s="10"/>
      <c r="AM1927" s="1"/>
      <c r="AN1927" s="1"/>
      <c r="AO1927" s="3"/>
      <c r="AP1927" s="3"/>
      <c r="AQ1927" s="4"/>
      <c r="AR1927" s="4"/>
      <c r="AS1927" s="4"/>
      <c r="AT1927" s="4"/>
      <c r="AU1927" s="4"/>
      <c r="AV1927" s="4"/>
      <c r="AW1927" s="1"/>
      <c r="AX1927" s="1"/>
      <c r="AY1927" s="1"/>
      <c r="AZ1927" s="1"/>
      <c r="BA1927" s="1"/>
      <c r="BB1927" s="1"/>
      <c r="BC1927" s="1"/>
      <c r="BD1927" s="1"/>
      <c r="BE1927" s="1"/>
      <c r="BG1927" s="1"/>
      <c r="BH1927" s="1"/>
    </row>
    <row r="1928" spans="1:60" ht="15" customHeight="1" x14ac:dyDescent="0.25">
      <c r="A1928" s="105">
        <f t="shared" si="1348"/>
        <v>46069</v>
      </c>
      <c r="B1928" s="106">
        <f t="shared" si="1335"/>
        <v>233.45590320254257</v>
      </c>
      <c r="C1928" s="2">
        <f t="shared" si="1349"/>
        <v>167.83329854999999</v>
      </c>
      <c r="D1928" s="2">
        <f t="shared" si="1350"/>
        <v>167.83329854000002</v>
      </c>
      <c r="E1928" s="106">
        <f t="shared" si="1336"/>
        <v>9.9999795111216372E-9</v>
      </c>
      <c r="F1928" s="21">
        <f t="shared" si="1351"/>
        <v>7245.38</v>
      </c>
      <c r="G1928" s="108">
        <f t="shared" si="1352"/>
        <v>7275.81</v>
      </c>
      <c r="H1928" s="109">
        <f t="shared" si="1393"/>
        <v>46017</v>
      </c>
      <c r="I1928" s="109">
        <f t="shared" si="1388"/>
        <v>46048</v>
      </c>
      <c r="J1928" s="110">
        <f t="shared" si="1337"/>
        <v>4.1999177406844002E-3</v>
      </c>
      <c r="K1928" s="117">
        <f t="shared" si="1389"/>
        <v>46078</v>
      </c>
      <c r="L1928" s="178">
        <f t="shared" si="1391"/>
        <v>31</v>
      </c>
      <c r="M1928" s="178">
        <f t="shared" si="1396"/>
        <v>22</v>
      </c>
      <c r="N1928" s="106">
        <f t="shared" si="1338"/>
        <v>1.0029787699999999</v>
      </c>
      <c r="O1928" s="111">
        <f t="shared" si="1395"/>
        <v>1.0041999100000001</v>
      </c>
      <c r="P1928" s="111">
        <f t="shared" si="1353"/>
        <v>1.386990866933119</v>
      </c>
      <c r="Q1928" s="106">
        <f t="shared" si="1394"/>
        <v>1.39112239</v>
      </c>
      <c r="R1928" s="106">
        <f t="shared" si="1354"/>
        <v>1.38699086</v>
      </c>
      <c r="S1928" s="106">
        <f t="shared" si="1339"/>
        <v>232.78325108999999</v>
      </c>
      <c r="T1928" s="106">
        <f t="shared" si="1340"/>
        <v>64.949952538631365</v>
      </c>
      <c r="U1928" s="106">
        <f t="shared" si="1341"/>
        <v>3.9112158863409266E-9</v>
      </c>
      <c r="V1928" s="106">
        <f t="shared" si="1342"/>
        <v>232.78325109254257</v>
      </c>
      <c r="W1928" s="19">
        <f t="shared" si="1387"/>
        <v>0</v>
      </c>
      <c r="X1928" s="2">
        <f t="shared" si="1343"/>
        <v>0</v>
      </c>
      <c r="Y1928" s="4">
        <f t="shared" si="1344"/>
        <v>0</v>
      </c>
      <c r="Z1928" s="106">
        <f t="shared" si="1397"/>
        <v>0</v>
      </c>
      <c r="AA1928" s="114">
        <f t="shared" si="1355"/>
        <v>0.05</v>
      </c>
      <c r="AB1928" s="112">
        <f t="shared" si="1345"/>
        <v>22</v>
      </c>
      <c r="AC1928" s="178">
        <f t="shared" si="1390"/>
        <v>31</v>
      </c>
      <c r="AD1928" s="11">
        <f t="shared" si="1356"/>
        <v>1.002889607</v>
      </c>
      <c r="AE1928" s="106">
        <f t="shared" si="1398"/>
        <v>0.67265211000000003</v>
      </c>
      <c r="AF1928" s="106">
        <f t="shared" si="1346"/>
        <v>0.67265211000000003</v>
      </c>
      <c r="AG1928" s="106">
        <f t="shared" si="1347"/>
        <v>0</v>
      </c>
      <c r="AH1928" s="115" t="str">
        <f t="shared" si="1392"/>
        <v>A+J=</v>
      </c>
      <c r="AI1928" s="116">
        <f t="shared" si="1357"/>
        <v>46078</v>
      </c>
      <c r="AJ1928" s="10"/>
      <c r="AK1928" s="1"/>
      <c r="AL1928" s="10"/>
      <c r="AM1928" s="1"/>
      <c r="AN1928" s="1"/>
      <c r="AO1928" s="3"/>
      <c r="AP1928" s="3"/>
      <c r="AQ1928" s="4"/>
      <c r="AR1928" s="4"/>
      <c r="AS1928" s="4"/>
      <c r="AT1928" s="4"/>
      <c r="AU1928" s="4"/>
      <c r="AV1928" s="4"/>
      <c r="AW1928" s="1"/>
      <c r="AX1928" s="1"/>
      <c r="AY1928" s="1"/>
      <c r="AZ1928" s="1"/>
      <c r="BA1928" s="1"/>
      <c r="BB1928" s="1"/>
      <c r="BC1928" s="1"/>
      <c r="BD1928" s="1"/>
      <c r="BE1928" s="1"/>
      <c r="BG1928" s="1"/>
      <c r="BH1928" s="1"/>
    </row>
    <row r="1929" spans="1:60" ht="15" customHeight="1" x14ac:dyDescent="0.25">
      <c r="A1929" s="105">
        <f t="shared" si="1348"/>
        <v>46070</v>
      </c>
      <c r="B1929" s="106">
        <f t="shared" si="1335"/>
        <v>233.48652444254444</v>
      </c>
      <c r="C1929" s="2">
        <f t="shared" si="1349"/>
        <v>167.83329854999999</v>
      </c>
      <c r="D1929" s="2">
        <f t="shared" si="1350"/>
        <v>167.83329854000002</v>
      </c>
      <c r="E1929" s="106">
        <f t="shared" si="1336"/>
        <v>9.9999795111216372E-9</v>
      </c>
      <c r="F1929" s="21">
        <f t="shared" si="1351"/>
        <v>7245.38</v>
      </c>
      <c r="G1929" s="108">
        <f t="shared" si="1352"/>
        <v>7275.81</v>
      </c>
      <c r="H1929" s="109">
        <f t="shared" si="1393"/>
        <v>46017</v>
      </c>
      <c r="I1929" s="109">
        <f t="shared" si="1388"/>
        <v>46048</v>
      </c>
      <c r="J1929" s="110">
        <f t="shared" si="1337"/>
        <v>4.1999177406844002E-3</v>
      </c>
      <c r="K1929" s="117">
        <f t="shared" si="1389"/>
        <v>46078</v>
      </c>
      <c r="L1929" s="178">
        <f t="shared" si="1391"/>
        <v>31</v>
      </c>
      <c r="M1929" s="178">
        <f t="shared" si="1396"/>
        <v>23</v>
      </c>
      <c r="N1929" s="106">
        <f t="shared" si="1338"/>
        <v>1.00311438</v>
      </c>
      <c r="O1929" s="111">
        <f t="shared" si="1395"/>
        <v>1.0041999100000001</v>
      </c>
      <c r="P1929" s="111">
        <f t="shared" si="1353"/>
        <v>1.386990866933119</v>
      </c>
      <c r="Q1929" s="106">
        <f t="shared" si="1394"/>
        <v>1.39131048</v>
      </c>
      <c r="R1929" s="106">
        <f t="shared" si="1354"/>
        <v>1.38699086</v>
      </c>
      <c r="S1929" s="106">
        <f t="shared" si="1339"/>
        <v>232.78325108999999</v>
      </c>
      <c r="T1929" s="106">
        <f t="shared" si="1340"/>
        <v>64.949952538631365</v>
      </c>
      <c r="U1929" s="106">
        <f t="shared" si="1341"/>
        <v>3.9130967824871731E-9</v>
      </c>
      <c r="V1929" s="106">
        <f t="shared" si="1342"/>
        <v>232.78325109254445</v>
      </c>
      <c r="W1929" s="19">
        <f t="shared" si="1387"/>
        <v>0</v>
      </c>
      <c r="X1929" s="2">
        <f t="shared" si="1343"/>
        <v>0</v>
      </c>
      <c r="Y1929" s="4">
        <f t="shared" si="1344"/>
        <v>0</v>
      </c>
      <c r="Z1929" s="106">
        <f t="shared" si="1397"/>
        <v>0</v>
      </c>
      <c r="AA1929" s="114">
        <f t="shared" si="1355"/>
        <v>0.05</v>
      </c>
      <c r="AB1929" s="112">
        <f t="shared" si="1345"/>
        <v>23</v>
      </c>
      <c r="AC1929" s="178">
        <f t="shared" si="1390"/>
        <v>31</v>
      </c>
      <c r="AD1929" s="11">
        <f t="shared" si="1356"/>
        <v>1.003021151</v>
      </c>
      <c r="AE1929" s="106">
        <f t="shared" si="1398"/>
        <v>0.70327335000000002</v>
      </c>
      <c r="AF1929" s="106">
        <f t="shared" si="1346"/>
        <v>0.70327335000000002</v>
      </c>
      <c r="AG1929" s="106">
        <f t="shared" si="1347"/>
        <v>0</v>
      </c>
      <c r="AH1929" s="115" t="str">
        <f t="shared" si="1392"/>
        <v>A+J=</v>
      </c>
      <c r="AI1929" s="116">
        <f t="shared" si="1357"/>
        <v>46078</v>
      </c>
      <c r="AJ1929" s="10"/>
      <c r="AK1929" s="1"/>
      <c r="AL1929" s="10"/>
      <c r="AM1929" s="1"/>
      <c r="AN1929" s="1"/>
      <c r="AO1929" s="3"/>
      <c r="AP1929" s="3"/>
      <c r="AQ1929" s="4"/>
      <c r="AR1929" s="4"/>
      <c r="AS1929" s="4"/>
      <c r="AT1929" s="4"/>
      <c r="AU1929" s="4"/>
      <c r="AV1929" s="4"/>
      <c r="AW1929" s="1"/>
      <c r="AX1929" s="1"/>
      <c r="AY1929" s="1"/>
      <c r="AZ1929" s="1"/>
      <c r="BA1929" s="1"/>
      <c r="BB1929" s="1"/>
      <c r="BC1929" s="1"/>
      <c r="BD1929" s="1"/>
      <c r="BE1929" s="1"/>
      <c r="BG1929" s="1"/>
      <c r="BH1929" s="1"/>
    </row>
    <row r="1930" spans="1:60" ht="15" customHeight="1" x14ac:dyDescent="0.25">
      <c r="A1930" s="105">
        <f t="shared" si="1348"/>
        <v>46071</v>
      </c>
      <c r="B1930" s="106">
        <f t="shared" ref="B1930:B1993" si="1399">(V1930+AF1930)</f>
        <v>233.51714963254634</v>
      </c>
      <c r="C1930" s="2">
        <f t="shared" si="1349"/>
        <v>167.83329854999999</v>
      </c>
      <c r="D1930" s="2">
        <f t="shared" si="1350"/>
        <v>167.83329854000002</v>
      </c>
      <c r="E1930" s="106">
        <f t="shared" ref="E1930:E1993" si="1400">(C1930-D1930)</f>
        <v>9.9999795111216372E-9</v>
      </c>
      <c r="F1930" s="21">
        <f t="shared" si="1351"/>
        <v>7245.38</v>
      </c>
      <c r="G1930" s="108">
        <f t="shared" si="1352"/>
        <v>7275.81</v>
      </c>
      <c r="H1930" s="109">
        <f t="shared" si="1393"/>
        <v>46017</v>
      </c>
      <c r="I1930" s="109">
        <f t="shared" si="1388"/>
        <v>46048</v>
      </c>
      <c r="J1930" s="110">
        <f t="shared" ref="J1930:J1993" si="1401">(G1930/F1930)-1</f>
        <v>4.1999177406844002E-3</v>
      </c>
      <c r="K1930" s="117">
        <f t="shared" si="1389"/>
        <v>46078</v>
      </c>
      <c r="L1930" s="178">
        <f t="shared" si="1391"/>
        <v>31</v>
      </c>
      <c r="M1930" s="178">
        <f t="shared" si="1396"/>
        <v>24</v>
      </c>
      <c r="N1930" s="106">
        <f t="shared" ref="N1930:N1993" si="1402">TRUNC((G1930/F1930)^TRUNC((M1930/L1930),9),8)</f>
        <v>1.0032500099999999</v>
      </c>
      <c r="O1930" s="111">
        <f t="shared" si="1395"/>
        <v>1.0041999100000001</v>
      </c>
      <c r="P1930" s="111">
        <f t="shared" si="1353"/>
        <v>1.386990866933119</v>
      </c>
      <c r="Q1930" s="106">
        <f t="shared" si="1394"/>
        <v>1.3914986</v>
      </c>
      <c r="R1930" s="106">
        <f t="shared" si="1354"/>
        <v>1.38699086</v>
      </c>
      <c r="S1930" s="106">
        <f t="shared" ref="S1930:S1993" si="1403">TRUNC(C1930*R1930,8)</f>
        <v>232.78325108999999</v>
      </c>
      <c r="T1930" s="106">
        <f t="shared" ref="T1930:T1993" si="1404">(D1930*(R1930-1))</f>
        <v>64.949952538631365</v>
      </c>
      <c r="U1930" s="106">
        <f t="shared" ref="U1930:U1993" si="1405">(E1930*(Q1930-1))</f>
        <v>3.9149779786328059E-9</v>
      </c>
      <c r="V1930" s="106">
        <f t="shared" ref="V1930:V1993" si="1406">(C1930+T1930+U1930)</f>
        <v>232.78325109254632</v>
      </c>
      <c r="W1930" s="19">
        <f t="shared" si="1387"/>
        <v>0</v>
      </c>
      <c r="X1930" s="2">
        <f t="shared" ref="X1930:X1993" si="1407">IF(W1930&gt;0,VLOOKUP(A1930,AL$12:AP$312,5),0)</f>
        <v>0</v>
      </c>
      <c r="Y1930" s="4">
        <f t="shared" ref="Y1930:Y1993" si="1408">IF(W1930&gt;0,VLOOKUP($A1930,$AL$10:$AQ$312,6),0)</f>
        <v>0</v>
      </c>
      <c r="Z1930" s="106">
        <f t="shared" si="1397"/>
        <v>0</v>
      </c>
      <c r="AA1930" s="114">
        <f t="shared" si="1355"/>
        <v>0.05</v>
      </c>
      <c r="AB1930" s="112">
        <f t="shared" ref="AB1930:AB1993" si="1409">M1930</f>
        <v>24</v>
      </c>
      <c r="AC1930" s="178">
        <f t="shared" si="1390"/>
        <v>31</v>
      </c>
      <c r="AD1930" s="11">
        <f t="shared" si="1356"/>
        <v>1.0031527119999999</v>
      </c>
      <c r="AE1930" s="106">
        <f t="shared" si="1398"/>
        <v>0.73389853999999999</v>
      </c>
      <c r="AF1930" s="106">
        <f t="shared" ref="AF1930:AF1993" si="1410">TRUNC((V1930*(AD1930-1)),8)</f>
        <v>0.73389853999999999</v>
      </c>
      <c r="AG1930" s="106">
        <f t="shared" ref="AG1930:AG1993" si="1411">IF(Z1930&gt;0,Z1930+AE1930,0)</f>
        <v>0</v>
      </c>
      <c r="AH1930" s="115" t="str">
        <f t="shared" si="1392"/>
        <v>A+J=</v>
      </c>
      <c r="AI1930" s="116">
        <f t="shared" si="1357"/>
        <v>46078</v>
      </c>
      <c r="AJ1930" s="10"/>
      <c r="AK1930" s="1"/>
      <c r="AL1930" s="10"/>
      <c r="AM1930" s="1"/>
      <c r="AN1930" s="1"/>
      <c r="AO1930" s="3"/>
      <c r="AP1930" s="3"/>
      <c r="AQ1930" s="4"/>
      <c r="AR1930" s="4"/>
      <c r="AS1930" s="4"/>
      <c r="AT1930" s="4"/>
      <c r="AU1930" s="4"/>
      <c r="AV1930" s="4"/>
      <c r="AW1930" s="1"/>
      <c r="AX1930" s="1"/>
      <c r="AY1930" s="1"/>
      <c r="AZ1930" s="1"/>
      <c r="BA1930" s="1"/>
      <c r="BB1930" s="1"/>
      <c r="BC1930" s="1"/>
      <c r="BD1930" s="1"/>
      <c r="BE1930" s="1"/>
      <c r="BG1930" s="1"/>
      <c r="BH1930" s="1"/>
    </row>
    <row r="1931" spans="1:60" ht="15" customHeight="1" x14ac:dyDescent="0.25">
      <c r="A1931" s="105">
        <f t="shared" ref="A1931:A1994" si="1412">(A1930+1)</f>
        <v>46072</v>
      </c>
      <c r="B1931" s="106">
        <f t="shared" si="1399"/>
        <v>233.5477787925482</v>
      </c>
      <c r="C1931" s="2">
        <f t="shared" ref="C1931:C1994" si="1413">TRUNC(IF(W1930&gt;0,VLOOKUP(A1930,$AL$12:$AM$312,2),C1930),8)</f>
        <v>167.83329854999999</v>
      </c>
      <c r="D1931" s="2">
        <f t="shared" ref="D1931:D1994" si="1414">VLOOKUP(A1931,$AR$13:$AV$312,5)</f>
        <v>167.83329854000002</v>
      </c>
      <c r="E1931" s="106">
        <f t="shared" si="1400"/>
        <v>9.9999795111216372E-9</v>
      </c>
      <c r="F1931" s="21">
        <f t="shared" ref="F1931:F1994" si="1415">IF(G1931=G1930,F1930,G1930)</f>
        <v>7245.38</v>
      </c>
      <c r="G1931" s="108">
        <f t="shared" ref="G1931:G1994" si="1416">IF(AND(M1931=1,M1930&gt;1),VLOOKUP(A1930,$BF$13:$BH$98,3),G1930)</f>
        <v>7275.81</v>
      </c>
      <c r="H1931" s="109">
        <f t="shared" si="1393"/>
        <v>46017</v>
      </c>
      <c r="I1931" s="109">
        <f t="shared" si="1388"/>
        <v>46048</v>
      </c>
      <c r="J1931" s="110">
        <f t="shared" si="1401"/>
        <v>4.1999177406844002E-3</v>
      </c>
      <c r="K1931" s="117">
        <f t="shared" si="1389"/>
        <v>46078</v>
      </c>
      <c r="L1931" s="178">
        <f t="shared" si="1391"/>
        <v>31</v>
      </c>
      <c r="M1931" s="178">
        <f t="shared" si="1396"/>
        <v>25</v>
      </c>
      <c r="N1931" s="106">
        <f t="shared" si="1402"/>
        <v>1.00338565</v>
      </c>
      <c r="O1931" s="111">
        <f t="shared" si="1395"/>
        <v>1.0041999100000001</v>
      </c>
      <c r="P1931" s="111">
        <f t="shared" ref="P1931:P1994" si="1417">IF(K1931&gt;K1930,P1930*O1931,P1930)</f>
        <v>1.386990866933119</v>
      </c>
      <c r="Q1931" s="106">
        <f t="shared" si="1394"/>
        <v>1.39168673</v>
      </c>
      <c r="R1931" s="106">
        <f t="shared" ref="R1931:R1994" si="1418">IF(AND(W1931&gt;0,MONTH(A1931)=R$9),Q1931,R1930)</f>
        <v>1.38699086</v>
      </c>
      <c r="S1931" s="106">
        <f t="shared" si="1403"/>
        <v>232.78325108999999</v>
      </c>
      <c r="T1931" s="106">
        <f t="shared" si="1404"/>
        <v>64.949952538631365</v>
      </c>
      <c r="U1931" s="106">
        <f t="shared" si="1405"/>
        <v>3.9168592747782327E-9</v>
      </c>
      <c r="V1931" s="106">
        <f t="shared" si="1406"/>
        <v>232.7832510925482</v>
      </c>
      <c r="W1931" s="19">
        <f t="shared" si="1387"/>
        <v>0</v>
      </c>
      <c r="X1931" s="2">
        <f t="shared" si="1407"/>
        <v>0</v>
      </c>
      <c r="Y1931" s="4">
        <f t="shared" si="1408"/>
        <v>0</v>
      </c>
      <c r="Z1931" s="106">
        <f t="shared" si="1397"/>
        <v>0</v>
      </c>
      <c r="AA1931" s="114">
        <f t="shared" ref="AA1931:AA1994" si="1419">(AA1930)</f>
        <v>0.05</v>
      </c>
      <c r="AB1931" s="112">
        <f t="shared" si="1409"/>
        <v>25</v>
      </c>
      <c r="AC1931" s="178">
        <f t="shared" si="1390"/>
        <v>31</v>
      </c>
      <c r="AD1931" s="11">
        <f t="shared" ref="AD1931:AD1994" si="1420">ROUND((1+AA1931)^(30/360)^(AB1931/AC1931),9)</f>
        <v>1.0032842900000001</v>
      </c>
      <c r="AE1931" s="106">
        <f t="shared" si="1398"/>
        <v>0.76452770000000003</v>
      </c>
      <c r="AF1931" s="106">
        <f t="shared" si="1410"/>
        <v>0.76452770000000003</v>
      </c>
      <c r="AG1931" s="106">
        <f t="shared" si="1411"/>
        <v>0</v>
      </c>
      <c r="AH1931" s="115" t="str">
        <f t="shared" si="1392"/>
        <v>A+J=</v>
      </c>
      <c r="AI1931" s="116">
        <f t="shared" si="1357"/>
        <v>46078</v>
      </c>
      <c r="AJ1931" s="10"/>
      <c r="AK1931" s="1"/>
      <c r="AL1931" s="10"/>
      <c r="AM1931" s="1"/>
      <c r="AN1931" s="1"/>
      <c r="AO1931" s="3"/>
      <c r="AP1931" s="3"/>
      <c r="AQ1931" s="4"/>
      <c r="AR1931" s="4"/>
      <c r="AS1931" s="4"/>
      <c r="AT1931" s="4"/>
      <c r="AU1931" s="4"/>
      <c r="AV1931" s="4"/>
      <c r="AW1931" s="1"/>
      <c r="AX1931" s="1"/>
      <c r="AY1931" s="1"/>
      <c r="AZ1931" s="1"/>
      <c r="BA1931" s="1"/>
      <c r="BB1931" s="1"/>
      <c r="BC1931" s="1"/>
      <c r="BD1931" s="1"/>
      <c r="BE1931" s="1"/>
      <c r="BG1931" s="1"/>
      <c r="BH1931" s="1"/>
    </row>
    <row r="1932" spans="1:60" ht="15" customHeight="1" x14ac:dyDescent="0.25">
      <c r="A1932" s="105">
        <f t="shared" si="1412"/>
        <v>46073</v>
      </c>
      <c r="B1932" s="106">
        <f t="shared" si="1399"/>
        <v>233.57841213255008</v>
      </c>
      <c r="C1932" s="2">
        <f t="shared" si="1413"/>
        <v>167.83329854999999</v>
      </c>
      <c r="D1932" s="2">
        <f t="shared" si="1414"/>
        <v>167.83329854000002</v>
      </c>
      <c r="E1932" s="106">
        <f t="shared" si="1400"/>
        <v>9.9999795111216372E-9</v>
      </c>
      <c r="F1932" s="21">
        <f t="shared" si="1415"/>
        <v>7245.38</v>
      </c>
      <c r="G1932" s="108">
        <f t="shared" si="1416"/>
        <v>7275.81</v>
      </c>
      <c r="H1932" s="109">
        <f t="shared" si="1393"/>
        <v>46017</v>
      </c>
      <c r="I1932" s="109">
        <f t="shared" si="1388"/>
        <v>46048</v>
      </c>
      <c r="J1932" s="110">
        <f t="shared" si="1401"/>
        <v>4.1999177406844002E-3</v>
      </c>
      <c r="K1932" s="117">
        <f t="shared" si="1389"/>
        <v>46078</v>
      </c>
      <c r="L1932" s="178">
        <f t="shared" si="1391"/>
        <v>31</v>
      </c>
      <c r="M1932" s="178">
        <f t="shared" si="1396"/>
        <v>26</v>
      </c>
      <c r="N1932" s="106">
        <f t="shared" si="1402"/>
        <v>1.0035213199999999</v>
      </c>
      <c r="O1932" s="111">
        <f t="shared" si="1395"/>
        <v>1.0041999100000001</v>
      </c>
      <c r="P1932" s="111">
        <f t="shared" si="1417"/>
        <v>1.386990866933119</v>
      </c>
      <c r="Q1932" s="106">
        <f t="shared" si="1394"/>
        <v>1.3918748999999999</v>
      </c>
      <c r="R1932" s="106">
        <f t="shared" si="1418"/>
        <v>1.38699086</v>
      </c>
      <c r="S1932" s="106">
        <f t="shared" si="1403"/>
        <v>232.78325108999999</v>
      </c>
      <c r="T1932" s="106">
        <f t="shared" si="1404"/>
        <v>64.949952538631365</v>
      </c>
      <c r="U1932" s="106">
        <f t="shared" si="1405"/>
        <v>3.9187409709228399E-9</v>
      </c>
      <c r="V1932" s="106">
        <f t="shared" si="1406"/>
        <v>232.78325109255007</v>
      </c>
      <c r="W1932" s="19">
        <f t="shared" si="1387"/>
        <v>0</v>
      </c>
      <c r="X1932" s="2">
        <f t="shared" si="1407"/>
        <v>0</v>
      </c>
      <c r="Y1932" s="4">
        <f t="shared" si="1408"/>
        <v>0</v>
      </c>
      <c r="Z1932" s="106">
        <f t="shared" si="1397"/>
        <v>0</v>
      </c>
      <c r="AA1932" s="114">
        <f t="shared" si="1419"/>
        <v>0.05</v>
      </c>
      <c r="AB1932" s="112">
        <f t="shared" si="1409"/>
        <v>26</v>
      </c>
      <c r="AC1932" s="178">
        <f t="shared" si="1390"/>
        <v>31</v>
      </c>
      <c r="AD1932" s="11">
        <f t="shared" si="1420"/>
        <v>1.003415886</v>
      </c>
      <c r="AE1932" s="106">
        <f t="shared" si="1398"/>
        <v>0.79516103999999999</v>
      </c>
      <c r="AF1932" s="106">
        <f t="shared" si="1410"/>
        <v>0.79516103999999999</v>
      </c>
      <c r="AG1932" s="106">
        <f t="shared" si="1411"/>
        <v>0</v>
      </c>
      <c r="AH1932" s="115" t="str">
        <f t="shared" si="1392"/>
        <v>A+J=</v>
      </c>
      <c r="AI1932" s="116">
        <f t="shared" ref="AI1932:AI1995" si="1421">IF(W1931&gt;0,VLOOKUP(A1931,$AL$10:$AZ$312,14),AI1931)</f>
        <v>46078</v>
      </c>
      <c r="AJ1932" s="10"/>
      <c r="AK1932" s="1"/>
      <c r="AL1932" s="10"/>
      <c r="AM1932" s="1"/>
      <c r="AN1932" s="1"/>
      <c r="AO1932" s="3"/>
      <c r="AP1932" s="3"/>
      <c r="AQ1932" s="4"/>
      <c r="AR1932" s="4"/>
      <c r="AS1932" s="4"/>
      <c r="AT1932" s="4"/>
      <c r="AU1932" s="4"/>
      <c r="AV1932" s="4"/>
      <c r="AW1932" s="1"/>
      <c r="AX1932" s="1"/>
      <c r="AY1932" s="1"/>
      <c r="AZ1932" s="1"/>
      <c r="BA1932" s="1"/>
      <c r="BB1932" s="1"/>
      <c r="BC1932" s="1"/>
      <c r="BD1932" s="1"/>
      <c r="BE1932" s="1"/>
      <c r="BG1932" s="1"/>
      <c r="BH1932" s="1"/>
    </row>
    <row r="1933" spans="1:60" ht="15" customHeight="1" x14ac:dyDescent="0.25">
      <c r="A1933" s="105">
        <f t="shared" si="1412"/>
        <v>46074</v>
      </c>
      <c r="B1933" s="106">
        <f t="shared" si="1399"/>
        <v>233.60904944255199</v>
      </c>
      <c r="C1933" s="2">
        <f t="shared" si="1413"/>
        <v>167.83329854999999</v>
      </c>
      <c r="D1933" s="2">
        <f t="shared" si="1414"/>
        <v>167.83329854000002</v>
      </c>
      <c r="E1933" s="106">
        <f t="shared" si="1400"/>
        <v>9.9999795111216372E-9</v>
      </c>
      <c r="F1933" s="21">
        <f t="shared" si="1415"/>
        <v>7245.38</v>
      </c>
      <c r="G1933" s="108">
        <f t="shared" si="1416"/>
        <v>7275.81</v>
      </c>
      <c r="H1933" s="109">
        <f t="shared" si="1393"/>
        <v>46017</v>
      </c>
      <c r="I1933" s="109">
        <f t="shared" si="1388"/>
        <v>46048</v>
      </c>
      <c r="J1933" s="110">
        <f t="shared" si="1401"/>
        <v>4.1999177406844002E-3</v>
      </c>
      <c r="K1933" s="117">
        <f t="shared" si="1389"/>
        <v>46078</v>
      </c>
      <c r="L1933" s="178">
        <f t="shared" si="1391"/>
        <v>31</v>
      </c>
      <c r="M1933" s="178">
        <f t="shared" si="1396"/>
        <v>27</v>
      </c>
      <c r="N1933" s="106">
        <f t="shared" si="1402"/>
        <v>1.003657</v>
      </c>
      <c r="O1933" s="111">
        <f t="shared" si="1395"/>
        <v>1.0041999100000001</v>
      </c>
      <c r="P1933" s="111">
        <f t="shared" si="1417"/>
        <v>1.386990866933119</v>
      </c>
      <c r="Q1933" s="106">
        <f t="shared" si="1394"/>
        <v>1.3920630899999999</v>
      </c>
      <c r="R1933" s="106">
        <f t="shared" si="1418"/>
        <v>1.38699086</v>
      </c>
      <c r="S1933" s="106">
        <f t="shared" si="1403"/>
        <v>232.78325108999999</v>
      </c>
      <c r="T1933" s="106">
        <f t="shared" si="1404"/>
        <v>64.949952538631365</v>
      </c>
      <c r="U1933" s="106">
        <f t="shared" si="1405"/>
        <v>3.9206228670670378E-9</v>
      </c>
      <c r="V1933" s="106">
        <f t="shared" si="1406"/>
        <v>232.78325109255198</v>
      </c>
      <c r="W1933" s="19">
        <f t="shared" si="1387"/>
        <v>0</v>
      </c>
      <c r="X1933" s="2">
        <f t="shared" si="1407"/>
        <v>0</v>
      </c>
      <c r="Y1933" s="4">
        <f t="shared" si="1408"/>
        <v>0</v>
      </c>
      <c r="Z1933" s="106">
        <f t="shared" si="1397"/>
        <v>0</v>
      </c>
      <c r="AA1933" s="114">
        <f t="shared" si="1419"/>
        <v>0.05</v>
      </c>
      <c r="AB1933" s="112">
        <f t="shared" si="1409"/>
        <v>27</v>
      </c>
      <c r="AC1933" s="178">
        <f t="shared" si="1390"/>
        <v>31</v>
      </c>
      <c r="AD1933" s="11">
        <f t="shared" si="1420"/>
        <v>1.003547499</v>
      </c>
      <c r="AE1933" s="106">
        <f t="shared" si="1398"/>
        <v>0.82579835000000001</v>
      </c>
      <c r="AF1933" s="106">
        <f t="shared" si="1410"/>
        <v>0.82579835000000001</v>
      </c>
      <c r="AG1933" s="106">
        <f t="shared" si="1411"/>
        <v>0</v>
      </c>
      <c r="AH1933" s="115" t="str">
        <f t="shared" si="1392"/>
        <v>A+J=</v>
      </c>
      <c r="AI1933" s="116">
        <f t="shared" si="1421"/>
        <v>46078</v>
      </c>
      <c r="AJ1933" s="10"/>
      <c r="AK1933" s="1"/>
      <c r="AL1933" s="10"/>
      <c r="AM1933" s="1"/>
      <c r="AN1933" s="1"/>
      <c r="AO1933" s="3"/>
      <c r="AP1933" s="3"/>
      <c r="AQ1933" s="4"/>
      <c r="AR1933" s="4"/>
      <c r="AS1933" s="4"/>
      <c r="AT1933" s="4"/>
      <c r="AU1933" s="4"/>
      <c r="AV1933" s="4"/>
      <c r="AW1933" s="1"/>
      <c r="AX1933" s="1"/>
      <c r="AY1933" s="1"/>
      <c r="AZ1933" s="1"/>
      <c r="BA1933" s="1"/>
      <c r="BB1933" s="1"/>
      <c r="BC1933" s="1"/>
      <c r="BD1933" s="1"/>
      <c r="BE1933" s="1"/>
      <c r="BG1933" s="1"/>
      <c r="BH1933" s="1"/>
    </row>
    <row r="1934" spans="1:60" ht="15" customHeight="1" x14ac:dyDescent="0.25">
      <c r="A1934" s="105">
        <f t="shared" si="1412"/>
        <v>46075</v>
      </c>
      <c r="B1934" s="106">
        <f t="shared" si="1399"/>
        <v>233.63969069255384</v>
      </c>
      <c r="C1934" s="2">
        <f t="shared" si="1413"/>
        <v>167.83329854999999</v>
      </c>
      <c r="D1934" s="2">
        <f t="shared" si="1414"/>
        <v>167.83329854000002</v>
      </c>
      <c r="E1934" s="106">
        <f t="shared" si="1400"/>
        <v>9.9999795111216372E-9</v>
      </c>
      <c r="F1934" s="21">
        <f t="shared" si="1415"/>
        <v>7245.38</v>
      </c>
      <c r="G1934" s="108">
        <f t="shared" si="1416"/>
        <v>7275.81</v>
      </c>
      <c r="H1934" s="109">
        <f t="shared" si="1393"/>
        <v>46017</v>
      </c>
      <c r="I1934" s="109">
        <f t="shared" si="1388"/>
        <v>46048</v>
      </c>
      <c r="J1934" s="110">
        <f t="shared" si="1401"/>
        <v>4.1999177406844002E-3</v>
      </c>
      <c r="K1934" s="117">
        <f t="shared" si="1389"/>
        <v>46078</v>
      </c>
      <c r="L1934" s="178">
        <f t="shared" si="1391"/>
        <v>31</v>
      </c>
      <c r="M1934" s="178">
        <f t="shared" si="1396"/>
        <v>28</v>
      </c>
      <c r="N1934" s="106">
        <f t="shared" si="1402"/>
        <v>1.0037927</v>
      </c>
      <c r="O1934" s="111">
        <f t="shared" si="1395"/>
        <v>1.0041999100000001</v>
      </c>
      <c r="P1934" s="111">
        <f t="shared" si="1417"/>
        <v>1.386990866933119</v>
      </c>
      <c r="Q1934" s="106">
        <f t="shared" si="1394"/>
        <v>1.3922513000000001</v>
      </c>
      <c r="R1934" s="106">
        <f t="shared" si="1418"/>
        <v>1.38699086</v>
      </c>
      <c r="S1934" s="106">
        <f t="shared" si="1403"/>
        <v>232.78325108999999</v>
      </c>
      <c r="T1934" s="106">
        <f t="shared" si="1404"/>
        <v>64.949952538631365</v>
      </c>
      <c r="U1934" s="106">
        <f t="shared" si="1405"/>
        <v>3.9225049632108271E-9</v>
      </c>
      <c r="V1934" s="106">
        <f t="shared" si="1406"/>
        <v>232.78325109255385</v>
      </c>
      <c r="W1934" s="19">
        <f t="shared" si="1387"/>
        <v>0</v>
      </c>
      <c r="X1934" s="2">
        <f t="shared" si="1407"/>
        <v>0</v>
      </c>
      <c r="Y1934" s="4">
        <f t="shared" si="1408"/>
        <v>0</v>
      </c>
      <c r="Z1934" s="106">
        <f t="shared" si="1397"/>
        <v>0</v>
      </c>
      <c r="AA1934" s="114">
        <f t="shared" si="1419"/>
        <v>0.05</v>
      </c>
      <c r="AB1934" s="112">
        <f t="shared" si="1409"/>
        <v>28</v>
      </c>
      <c r="AC1934" s="178">
        <f t="shared" si="1390"/>
        <v>31</v>
      </c>
      <c r="AD1934" s="11">
        <f t="shared" si="1420"/>
        <v>1.003679129</v>
      </c>
      <c r="AE1934" s="106">
        <f t="shared" si="1398"/>
        <v>0.85643959999999997</v>
      </c>
      <c r="AF1934" s="106">
        <f t="shared" si="1410"/>
        <v>0.85643959999999997</v>
      </c>
      <c r="AG1934" s="106">
        <f t="shared" si="1411"/>
        <v>0</v>
      </c>
      <c r="AH1934" s="115" t="str">
        <f t="shared" si="1392"/>
        <v>A+J=</v>
      </c>
      <c r="AI1934" s="116">
        <f t="shared" si="1421"/>
        <v>46078</v>
      </c>
      <c r="AJ1934" s="10"/>
      <c r="AK1934" s="1"/>
      <c r="AL1934" s="10"/>
      <c r="AM1934" s="1"/>
      <c r="AN1934" s="1"/>
      <c r="AO1934" s="3"/>
      <c r="AP1934" s="3"/>
      <c r="AQ1934" s="4"/>
      <c r="AR1934" s="4"/>
      <c r="AS1934" s="4"/>
      <c r="AT1934" s="4"/>
      <c r="AU1934" s="4"/>
      <c r="AV1934" s="4"/>
      <c r="AW1934" s="1"/>
      <c r="AX1934" s="1"/>
      <c r="AY1934" s="1"/>
      <c r="AZ1934" s="1"/>
      <c r="BA1934" s="1"/>
      <c r="BB1934" s="1"/>
      <c r="BC1934" s="1"/>
      <c r="BD1934" s="1"/>
      <c r="BE1934" s="1"/>
      <c r="BG1934" s="1"/>
      <c r="BH1934" s="1"/>
    </row>
    <row r="1935" spans="1:60" ht="15" customHeight="1" x14ac:dyDescent="0.25">
      <c r="A1935" s="105">
        <f t="shared" si="1412"/>
        <v>46076</v>
      </c>
      <c r="B1935" s="106">
        <f t="shared" si="1399"/>
        <v>233.67033614255573</v>
      </c>
      <c r="C1935" s="2">
        <f t="shared" si="1413"/>
        <v>167.83329854999999</v>
      </c>
      <c r="D1935" s="2">
        <f t="shared" si="1414"/>
        <v>167.83329854000002</v>
      </c>
      <c r="E1935" s="106">
        <f t="shared" si="1400"/>
        <v>9.9999795111216372E-9</v>
      </c>
      <c r="F1935" s="21">
        <f t="shared" si="1415"/>
        <v>7245.38</v>
      </c>
      <c r="G1935" s="108">
        <f t="shared" si="1416"/>
        <v>7275.81</v>
      </c>
      <c r="H1935" s="109">
        <f t="shared" si="1393"/>
        <v>46017</v>
      </c>
      <c r="I1935" s="109">
        <f t="shared" si="1388"/>
        <v>46048</v>
      </c>
      <c r="J1935" s="110">
        <f t="shared" si="1401"/>
        <v>4.1999177406844002E-3</v>
      </c>
      <c r="K1935" s="117">
        <f t="shared" si="1389"/>
        <v>46078</v>
      </c>
      <c r="L1935" s="178">
        <f t="shared" si="1391"/>
        <v>31</v>
      </c>
      <c r="M1935" s="178">
        <f t="shared" si="1396"/>
        <v>29</v>
      </c>
      <c r="N1935" s="106">
        <f t="shared" si="1402"/>
        <v>1.00392842</v>
      </c>
      <c r="O1935" s="111">
        <f t="shared" si="1395"/>
        <v>1.0041999100000001</v>
      </c>
      <c r="P1935" s="111">
        <f t="shared" si="1417"/>
        <v>1.386990866933119</v>
      </c>
      <c r="Q1935" s="106">
        <f t="shared" si="1394"/>
        <v>1.39243954</v>
      </c>
      <c r="R1935" s="106">
        <f t="shared" si="1418"/>
        <v>1.38699086</v>
      </c>
      <c r="S1935" s="106">
        <f t="shared" si="1403"/>
        <v>232.78325108999999</v>
      </c>
      <c r="T1935" s="106">
        <f t="shared" si="1404"/>
        <v>64.949952538631365</v>
      </c>
      <c r="U1935" s="106">
        <f t="shared" si="1405"/>
        <v>3.9243873593540002E-9</v>
      </c>
      <c r="V1935" s="106">
        <f t="shared" si="1406"/>
        <v>232.78325109255573</v>
      </c>
      <c r="W1935" s="19">
        <f t="shared" si="1387"/>
        <v>0</v>
      </c>
      <c r="X1935" s="2">
        <f t="shared" si="1407"/>
        <v>0</v>
      </c>
      <c r="Y1935" s="4">
        <f t="shared" si="1408"/>
        <v>0</v>
      </c>
      <c r="Z1935" s="106">
        <f t="shared" si="1397"/>
        <v>0</v>
      </c>
      <c r="AA1935" s="114">
        <f t="shared" si="1419"/>
        <v>0.05</v>
      </c>
      <c r="AB1935" s="112">
        <f t="shared" si="1409"/>
        <v>29</v>
      </c>
      <c r="AC1935" s="178">
        <f t="shared" si="1390"/>
        <v>31</v>
      </c>
      <c r="AD1935" s="11">
        <f t="shared" si="1420"/>
        <v>1.003810777</v>
      </c>
      <c r="AE1935" s="106">
        <f t="shared" si="1398"/>
        <v>0.88708505000000004</v>
      </c>
      <c r="AF1935" s="106">
        <f t="shared" si="1410"/>
        <v>0.88708505000000004</v>
      </c>
      <c r="AG1935" s="106">
        <f t="shared" si="1411"/>
        <v>0</v>
      </c>
      <c r="AH1935" s="115" t="str">
        <f t="shared" si="1392"/>
        <v>A+J=</v>
      </c>
      <c r="AI1935" s="116">
        <f t="shared" si="1421"/>
        <v>46078</v>
      </c>
      <c r="AJ1935" s="10"/>
      <c r="AK1935" s="1"/>
      <c r="AL1935" s="10"/>
      <c r="AM1935" s="1"/>
      <c r="AN1935" s="1"/>
      <c r="AO1935" s="3"/>
      <c r="AP1935" s="3"/>
      <c r="AQ1935" s="4"/>
      <c r="AR1935" s="4"/>
      <c r="AS1935" s="4"/>
      <c r="AT1935" s="4"/>
      <c r="AU1935" s="4"/>
      <c r="AV1935" s="4"/>
      <c r="AW1935" s="1"/>
      <c r="AX1935" s="1"/>
      <c r="AY1935" s="1"/>
      <c r="AZ1935" s="1"/>
      <c r="BA1935" s="1"/>
      <c r="BB1935" s="1"/>
      <c r="BC1935" s="1"/>
      <c r="BD1935" s="1"/>
      <c r="BE1935" s="1"/>
      <c r="BG1935" s="1"/>
      <c r="BH1935" s="1"/>
    </row>
    <row r="1936" spans="1:60" ht="15" customHeight="1" x14ac:dyDescent="0.25">
      <c r="A1936" s="105">
        <f t="shared" si="1412"/>
        <v>46077</v>
      </c>
      <c r="B1936" s="106">
        <f t="shared" si="1399"/>
        <v>233.7009855525576</v>
      </c>
      <c r="C1936" s="2">
        <f t="shared" si="1413"/>
        <v>167.83329854999999</v>
      </c>
      <c r="D1936" s="2">
        <f t="shared" si="1414"/>
        <v>167.83329854000002</v>
      </c>
      <c r="E1936" s="106">
        <f t="shared" si="1400"/>
        <v>9.9999795111216372E-9</v>
      </c>
      <c r="F1936" s="21">
        <f t="shared" si="1415"/>
        <v>7245.38</v>
      </c>
      <c r="G1936" s="108">
        <f t="shared" si="1416"/>
        <v>7275.81</v>
      </c>
      <c r="H1936" s="109">
        <f t="shared" si="1393"/>
        <v>46017</v>
      </c>
      <c r="I1936" s="109">
        <f t="shared" si="1388"/>
        <v>46048</v>
      </c>
      <c r="J1936" s="110">
        <f t="shared" si="1401"/>
        <v>4.1999177406844002E-3</v>
      </c>
      <c r="K1936" s="117">
        <f t="shared" si="1389"/>
        <v>46078</v>
      </c>
      <c r="L1936" s="178">
        <f t="shared" si="1391"/>
        <v>31</v>
      </c>
      <c r="M1936" s="178">
        <f t="shared" si="1396"/>
        <v>30</v>
      </c>
      <c r="N1936" s="106">
        <f t="shared" si="1402"/>
        <v>1.00406416</v>
      </c>
      <c r="O1936" s="111">
        <f t="shared" si="1395"/>
        <v>1.0041999100000001</v>
      </c>
      <c r="P1936" s="111">
        <f t="shared" si="1417"/>
        <v>1.386990866933119</v>
      </c>
      <c r="Q1936" s="106">
        <f t="shared" si="1394"/>
        <v>1.39262781</v>
      </c>
      <c r="R1936" s="106">
        <f t="shared" si="1418"/>
        <v>1.38699086</v>
      </c>
      <c r="S1936" s="106">
        <f t="shared" si="1403"/>
        <v>232.78325108999999</v>
      </c>
      <c r="T1936" s="106">
        <f t="shared" si="1404"/>
        <v>64.949952538631365</v>
      </c>
      <c r="U1936" s="106">
        <f t="shared" si="1405"/>
        <v>3.9262700554965589E-9</v>
      </c>
      <c r="V1936" s="106">
        <f t="shared" si="1406"/>
        <v>232.78325109255761</v>
      </c>
      <c r="W1936" s="19">
        <f t="shared" si="1387"/>
        <v>0</v>
      </c>
      <c r="X1936" s="2">
        <f t="shared" si="1407"/>
        <v>0</v>
      </c>
      <c r="Y1936" s="4">
        <f t="shared" si="1408"/>
        <v>0</v>
      </c>
      <c r="Z1936" s="106">
        <f t="shared" si="1397"/>
        <v>0</v>
      </c>
      <c r="AA1936" s="114">
        <f t="shared" si="1419"/>
        <v>0.05</v>
      </c>
      <c r="AB1936" s="112">
        <f t="shared" si="1409"/>
        <v>30</v>
      </c>
      <c r="AC1936" s="178">
        <f t="shared" si="1390"/>
        <v>31</v>
      </c>
      <c r="AD1936" s="11">
        <f t="shared" si="1420"/>
        <v>1.003942442</v>
      </c>
      <c r="AE1936" s="106">
        <f t="shared" si="1398"/>
        <v>0.91773446000000003</v>
      </c>
      <c r="AF1936" s="106">
        <f t="shared" si="1410"/>
        <v>0.91773446000000003</v>
      </c>
      <c r="AG1936" s="106">
        <f t="shared" si="1411"/>
        <v>0</v>
      </c>
      <c r="AH1936" s="115" t="str">
        <f t="shared" si="1392"/>
        <v>A+J=</v>
      </c>
      <c r="AI1936" s="116">
        <f t="shared" si="1421"/>
        <v>46078</v>
      </c>
      <c r="AJ1936" s="10"/>
      <c r="AK1936" s="1"/>
      <c r="AL1936" s="10"/>
      <c r="AM1936" s="1"/>
      <c r="AN1936" s="1"/>
      <c r="AO1936" s="3"/>
      <c r="AP1936" s="3"/>
      <c r="AQ1936" s="4"/>
      <c r="AR1936" s="4"/>
      <c r="AS1936" s="4"/>
      <c r="AT1936" s="4"/>
      <c r="AU1936" s="4"/>
      <c r="AV1936" s="4"/>
      <c r="AW1936" s="1"/>
      <c r="AX1936" s="1"/>
      <c r="AY1936" s="1"/>
      <c r="AZ1936" s="1"/>
      <c r="BA1936" s="1"/>
      <c r="BB1936" s="1"/>
      <c r="BC1936" s="1"/>
      <c r="BD1936" s="1"/>
      <c r="BE1936" s="1"/>
      <c r="BG1936" s="1"/>
      <c r="BH1936" s="1"/>
    </row>
    <row r="1937" spans="1:60" ht="15" customHeight="1" x14ac:dyDescent="0.25">
      <c r="A1937" s="105">
        <f t="shared" si="1412"/>
        <v>46078</v>
      </c>
      <c r="B1937" s="106">
        <f t="shared" si="1399"/>
        <v>233.73163892255951</v>
      </c>
      <c r="C1937" s="2">
        <f t="shared" si="1413"/>
        <v>167.83329854999999</v>
      </c>
      <c r="D1937" s="2">
        <f t="shared" si="1414"/>
        <v>167.83329854000002</v>
      </c>
      <c r="E1937" s="106">
        <f t="shared" si="1400"/>
        <v>9.9999795111216372E-9</v>
      </c>
      <c r="F1937" s="21">
        <f t="shared" si="1415"/>
        <v>7245.38</v>
      </c>
      <c r="G1937" s="108">
        <f t="shared" si="1416"/>
        <v>7275.81</v>
      </c>
      <c r="H1937" s="109">
        <f t="shared" si="1393"/>
        <v>46017</v>
      </c>
      <c r="I1937" s="109">
        <f t="shared" si="1388"/>
        <v>46048</v>
      </c>
      <c r="J1937" s="110">
        <f t="shared" si="1401"/>
        <v>4.1999177406844002E-3</v>
      </c>
      <c r="K1937" s="117">
        <f t="shared" si="1389"/>
        <v>46078</v>
      </c>
      <c r="L1937" s="178">
        <f t="shared" si="1391"/>
        <v>31</v>
      </c>
      <c r="M1937" s="178">
        <f t="shared" si="1396"/>
        <v>31</v>
      </c>
      <c r="N1937" s="106">
        <f t="shared" si="1402"/>
        <v>1.0041999100000001</v>
      </c>
      <c r="O1937" s="111">
        <f t="shared" si="1395"/>
        <v>1.0041999100000001</v>
      </c>
      <c r="P1937" s="111">
        <f t="shared" si="1417"/>
        <v>1.386990866933119</v>
      </c>
      <c r="Q1937" s="106">
        <f t="shared" si="1394"/>
        <v>1.3928160999999999</v>
      </c>
      <c r="R1937" s="106">
        <f t="shared" si="1418"/>
        <v>1.38699086</v>
      </c>
      <c r="S1937" s="106">
        <f t="shared" si="1403"/>
        <v>232.78325108999999</v>
      </c>
      <c r="T1937" s="106">
        <f t="shared" si="1404"/>
        <v>64.949952538631365</v>
      </c>
      <c r="U1937" s="106">
        <f t="shared" si="1405"/>
        <v>3.9281529516387073E-9</v>
      </c>
      <c r="V1937" s="106">
        <f t="shared" si="1406"/>
        <v>232.78325109255951</v>
      </c>
      <c r="W1937" s="19">
        <f t="shared" si="1387"/>
        <v>64</v>
      </c>
      <c r="X1937" s="2">
        <f t="shared" si="1407"/>
        <v>15.09274503</v>
      </c>
      <c r="Y1937" s="4">
        <f t="shared" si="1408"/>
        <v>8.9927000000000007E-2</v>
      </c>
      <c r="Z1937" s="106">
        <f t="shared" si="1397"/>
        <v>20.93349942</v>
      </c>
      <c r="AA1937" s="114">
        <f t="shared" si="1419"/>
        <v>0.05</v>
      </c>
      <c r="AB1937" s="112">
        <f t="shared" si="1409"/>
        <v>31</v>
      </c>
      <c r="AC1937" s="178">
        <f t="shared" si="1390"/>
        <v>31</v>
      </c>
      <c r="AD1937" s="11">
        <f t="shared" si="1420"/>
        <v>1.004074124</v>
      </c>
      <c r="AE1937" s="106">
        <f t="shared" si="1398"/>
        <v>0.94838783000000004</v>
      </c>
      <c r="AF1937" s="106">
        <f t="shared" si="1410"/>
        <v>0.94838783000000004</v>
      </c>
      <c r="AG1937" s="106">
        <f t="shared" si="1411"/>
        <v>21.881887250000002</v>
      </c>
      <c r="AH1937" s="115" t="str">
        <f t="shared" si="1392"/>
        <v>A+J=</v>
      </c>
      <c r="AI1937" s="116">
        <f t="shared" si="1421"/>
        <v>46078</v>
      </c>
      <c r="AJ1937" s="10"/>
      <c r="AK1937" s="1"/>
      <c r="AL1937" s="10"/>
      <c r="AM1937" s="1"/>
      <c r="AN1937" s="1"/>
      <c r="AO1937" s="3"/>
      <c r="AP1937" s="3"/>
      <c r="AQ1937" s="4"/>
      <c r="AR1937" s="4"/>
      <c r="AS1937" s="4"/>
      <c r="AT1937" s="4"/>
      <c r="AU1937" s="4"/>
      <c r="AV1937" s="4"/>
      <c r="AW1937" s="1"/>
      <c r="AX1937" s="1"/>
      <c r="AY1937" s="1"/>
      <c r="AZ1937" s="1"/>
      <c r="BA1937" s="1"/>
      <c r="BB1937" s="1"/>
      <c r="BC1937" s="1"/>
      <c r="BD1937" s="1"/>
      <c r="BE1937" s="1"/>
      <c r="BG1937" s="1"/>
      <c r="BH1937" s="1"/>
    </row>
    <row r="1938" spans="1:60" ht="15" customHeight="1" x14ac:dyDescent="0.25">
      <c r="A1938" s="105">
        <f t="shared" si="1412"/>
        <v>46079</v>
      </c>
      <c r="B1938" s="106">
        <f t="shared" si="1399"/>
        <v>211.88051628364116</v>
      </c>
      <c r="C1938" s="2">
        <f t="shared" si="1413"/>
        <v>152.74055351999999</v>
      </c>
      <c r="D1938" s="2">
        <f t="shared" si="1414"/>
        <v>152.74055351000001</v>
      </c>
      <c r="E1938" s="106">
        <f t="shared" si="1400"/>
        <v>9.9999795111216372E-9</v>
      </c>
      <c r="F1938" s="21">
        <f t="shared" si="1415"/>
        <v>7245.38</v>
      </c>
      <c r="G1938" s="108">
        <f t="shared" si="1416"/>
        <v>7275.81</v>
      </c>
      <c r="H1938" s="109">
        <f t="shared" si="1393"/>
        <v>46048</v>
      </c>
      <c r="I1938" s="109">
        <f t="shared" si="1388"/>
        <v>46079</v>
      </c>
      <c r="J1938" s="110">
        <f t="shared" si="1401"/>
        <v>4.1999177406844002E-3</v>
      </c>
      <c r="K1938" s="117">
        <f t="shared" si="1389"/>
        <v>46106</v>
      </c>
      <c r="L1938" s="178">
        <f t="shared" si="1391"/>
        <v>28</v>
      </c>
      <c r="M1938" s="178">
        <f t="shared" si="1396"/>
        <v>1</v>
      </c>
      <c r="N1938" s="106">
        <f t="shared" si="1402"/>
        <v>1.00014969</v>
      </c>
      <c r="O1938" s="111">
        <f t="shared" si="1395"/>
        <v>1.0041999100000001</v>
      </c>
      <c r="P1938" s="111">
        <f t="shared" si="1417"/>
        <v>1.3928161037450602</v>
      </c>
      <c r="Q1938" s="106">
        <f t="shared" si="1394"/>
        <v>1.39302459</v>
      </c>
      <c r="R1938" s="106">
        <f t="shared" si="1418"/>
        <v>1.38699086</v>
      </c>
      <c r="S1938" s="106">
        <f t="shared" si="1403"/>
        <v>211.84975168</v>
      </c>
      <c r="T1938" s="106">
        <f t="shared" si="1404"/>
        <v>59.109198159710928</v>
      </c>
      <c r="U1938" s="106">
        <f t="shared" si="1405"/>
        <v>3.9302378473669824E-9</v>
      </c>
      <c r="V1938" s="106">
        <f t="shared" si="1406"/>
        <v>211.84975168364116</v>
      </c>
      <c r="W1938" s="19">
        <f t="shared" si="1387"/>
        <v>0</v>
      </c>
      <c r="X1938" s="2">
        <f t="shared" si="1407"/>
        <v>0</v>
      </c>
      <c r="Y1938" s="4">
        <f t="shared" si="1408"/>
        <v>0</v>
      </c>
      <c r="Z1938" s="106">
        <f t="shared" si="1397"/>
        <v>0</v>
      </c>
      <c r="AA1938" s="114">
        <f t="shared" si="1419"/>
        <v>0.05</v>
      </c>
      <c r="AB1938" s="112">
        <f t="shared" si="1409"/>
        <v>1</v>
      </c>
      <c r="AC1938" s="178">
        <f t="shared" si="1390"/>
        <v>28</v>
      </c>
      <c r="AD1938" s="11">
        <f t="shared" si="1420"/>
        <v>1.000145219</v>
      </c>
      <c r="AE1938" s="106">
        <f t="shared" si="1398"/>
        <v>3.07646E-2</v>
      </c>
      <c r="AF1938" s="106">
        <f t="shared" si="1410"/>
        <v>3.07646E-2</v>
      </c>
      <c r="AG1938" s="106">
        <f t="shared" si="1411"/>
        <v>0</v>
      </c>
      <c r="AH1938" s="115" t="str">
        <f t="shared" si="1392"/>
        <v>A+J=</v>
      </c>
      <c r="AI1938" s="116">
        <f t="shared" si="1421"/>
        <v>46106</v>
      </c>
      <c r="AJ1938" s="10"/>
      <c r="AK1938" s="1"/>
      <c r="AL1938" s="10"/>
      <c r="AM1938" s="1"/>
      <c r="AN1938" s="1"/>
      <c r="AO1938" s="3"/>
      <c r="AP1938" s="3"/>
      <c r="AQ1938" s="4"/>
      <c r="AR1938" s="4"/>
      <c r="AS1938" s="4"/>
      <c r="AT1938" s="4"/>
      <c r="AU1938" s="4"/>
      <c r="AV1938" s="4"/>
      <c r="AW1938" s="1"/>
      <c r="AX1938" s="1"/>
      <c r="AY1938" s="1"/>
      <c r="AZ1938" s="1"/>
      <c r="BA1938" s="1"/>
      <c r="BB1938" s="1"/>
      <c r="BC1938" s="1"/>
      <c r="BD1938" s="1"/>
      <c r="BE1938" s="1"/>
      <c r="BG1938" s="1"/>
      <c r="BH1938" s="1"/>
    </row>
    <row r="1939" spans="1:60" ht="15" customHeight="1" x14ac:dyDescent="0.25">
      <c r="A1939" s="105">
        <f t="shared" si="1412"/>
        <v>46080</v>
      </c>
      <c r="B1939" s="106">
        <f t="shared" si="1399"/>
        <v>211.91128555364324</v>
      </c>
      <c r="C1939" s="2">
        <f t="shared" si="1413"/>
        <v>152.74055351999999</v>
      </c>
      <c r="D1939" s="2">
        <f t="shared" si="1414"/>
        <v>152.74055351000001</v>
      </c>
      <c r="E1939" s="106">
        <f t="shared" si="1400"/>
        <v>9.9999795111216372E-9</v>
      </c>
      <c r="F1939" s="21">
        <f t="shared" si="1415"/>
        <v>7245.38</v>
      </c>
      <c r="G1939" s="108">
        <f t="shared" si="1416"/>
        <v>7275.81</v>
      </c>
      <c r="H1939" s="109">
        <f t="shared" si="1393"/>
        <v>46048</v>
      </c>
      <c r="I1939" s="109">
        <f t="shared" si="1388"/>
        <v>46079</v>
      </c>
      <c r="J1939" s="110">
        <f t="shared" si="1401"/>
        <v>4.1999177406844002E-3</v>
      </c>
      <c r="K1939" s="117">
        <f t="shared" si="1389"/>
        <v>46106</v>
      </c>
      <c r="L1939" s="178">
        <f t="shared" si="1391"/>
        <v>28</v>
      </c>
      <c r="M1939" s="178">
        <f t="shared" si="1396"/>
        <v>2</v>
      </c>
      <c r="N1939" s="106">
        <f t="shared" si="1402"/>
        <v>1.00029941</v>
      </c>
      <c r="O1939" s="111">
        <f t="shared" si="1395"/>
        <v>1.0041999100000001</v>
      </c>
      <c r="P1939" s="111">
        <f t="shared" si="1417"/>
        <v>1.3928161037450602</v>
      </c>
      <c r="Q1939" s="106">
        <f t="shared" si="1394"/>
        <v>1.3932331200000001</v>
      </c>
      <c r="R1939" s="106">
        <f t="shared" si="1418"/>
        <v>1.38699086</v>
      </c>
      <c r="S1939" s="106">
        <f t="shared" si="1403"/>
        <v>211.84975168</v>
      </c>
      <c r="T1939" s="106">
        <f t="shared" si="1404"/>
        <v>59.109198159710928</v>
      </c>
      <c r="U1939" s="106">
        <f t="shared" si="1405"/>
        <v>3.932323143094437E-9</v>
      </c>
      <c r="V1939" s="106">
        <f t="shared" si="1406"/>
        <v>211.84975168364323</v>
      </c>
      <c r="W1939" s="19">
        <f t="shared" si="1387"/>
        <v>0</v>
      </c>
      <c r="X1939" s="2">
        <f t="shared" si="1407"/>
        <v>0</v>
      </c>
      <c r="Y1939" s="4">
        <f t="shared" si="1408"/>
        <v>0</v>
      </c>
      <c r="Z1939" s="106">
        <f t="shared" si="1397"/>
        <v>0</v>
      </c>
      <c r="AA1939" s="114">
        <f t="shared" si="1419"/>
        <v>0.05</v>
      </c>
      <c r="AB1939" s="112">
        <f t="shared" si="1409"/>
        <v>2</v>
      </c>
      <c r="AC1939" s="178">
        <f t="shared" si="1390"/>
        <v>28</v>
      </c>
      <c r="AD1939" s="11">
        <f t="shared" si="1420"/>
        <v>1.00029046</v>
      </c>
      <c r="AE1939" s="106">
        <f t="shared" si="1398"/>
        <v>6.1533869999999997E-2</v>
      </c>
      <c r="AF1939" s="106">
        <f t="shared" si="1410"/>
        <v>6.1533869999999997E-2</v>
      </c>
      <c r="AG1939" s="106">
        <f t="shared" si="1411"/>
        <v>0</v>
      </c>
      <c r="AH1939" s="115" t="str">
        <f t="shared" si="1392"/>
        <v>A+J=</v>
      </c>
      <c r="AI1939" s="116">
        <f t="shared" si="1421"/>
        <v>46106</v>
      </c>
      <c r="AJ1939" s="10"/>
      <c r="AK1939" s="1"/>
      <c r="AL1939" s="10"/>
      <c r="AM1939" s="1"/>
      <c r="AN1939" s="1"/>
      <c r="AO1939" s="3"/>
      <c r="AP1939" s="3"/>
      <c r="AQ1939" s="4"/>
      <c r="AR1939" s="4"/>
      <c r="AS1939" s="4"/>
      <c r="AT1939" s="4"/>
      <c r="AU1939" s="4"/>
      <c r="AV1939" s="4"/>
      <c r="AW1939" s="1"/>
      <c r="AX1939" s="1"/>
      <c r="AY1939" s="1"/>
      <c r="AZ1939" s="1"/>
      <c r="BA1939" s="1"/>
      <c r="BB1939" s="1"/>
      <c r="BC1939" s="1"/>
      <c r="BD1939" s="1"/>
      <c r="BE1939" s="1"/>
      <c r="BG1939" s="1"/>
      <c r="BH1939" s="1"/>
    </row>
    <row r="1940" spans="1:60" ht="15" customHeight="1" x14ac:dyDescent="0.25">
      <c r="A1940" s="105">
        <f t="shared" si="1412"/>
        <v>46081</v>
      </c>
      <c r="B1940" s="106">
        <f t="shared" si="1399"/>
        <v>211.94205906364533</v>
      </c>
      <c r="C1940" s="2">
        <f t="shared" si="1413"/>
        <v>152.74055351999999</v>
      </c>
      <c r="D1940" s="2">
        <f t="shared" si="1414"/>
        <v>152.74055351000001</v>
      </c>
      <c r="E1940" s="106">
        <f t="shared" si="1400"/>
        <v>9.9999795111216372E-9</v>
      </c>
      <c r="F1940" s="21">
        <f t="shared" si="1415"/>
        <v>7245.38</v>
      </c>
      <c r="G1940" s="108">
        <f t="shared" si="1416"/>
        <v>7275.81</v>
      </c>
      <c r="H1940" s="109">
        <f t="shared" si="1393"/>
        <v>46048</v>
      </c>
      <c r="I1940" s="109">
        <f t="shared" si="1388"/>
        <v>46079</v>
      </c>
      <c r="J1940" s="110">
        <f t="shared" si="1401"/>
        <v>4.1999177406844002E-3</v>
      </c>
      <c r="K1940" s="117">
        <f t="shared" si="1389"/>
        <v>46106</v>
      </c>
      <c r="L1940" s="178">
        <f t="shared" si="1391"/>
        <v>28</v>
      </c>
      <c r="M1940" s="178">
        <f t="shared" si="1396"/>
        <v>3</v>
      </c>
      <c r="N1940" s="106">
        <f t="shared" si="1402"/>
        <v>1.00044914</v>
      </c>
      <c r="O1940" s="111">
        <f t="shared" si="1395"/>
        <v>1.0041999100000001</v>
      </c>
      <c r="P1940" s="111">
        <f t="shared" si="1417"/>
        <v>1.3928161037450602</v>
      </c>
      <c r="Q1940" s="106">
        <f t="shared" si="1394"/>
        <v>1.3934416700000001</v>
      </c>
      <c r="R1940" s="106">
        <f t="shared" si="1418"/>
        <v>1.38699086</v>
      </c>
      <c r="S1940" s="106">
        <f t="shared" si="1403"/>
        <v>211.84975168</v>
      </c>
      <c r="T1940" s="106">
        <f t="shared" si="1404"/>
        <v>59.109198159710928</v>
      </c>
      <c r="U1940" s="106">
        <f t="shared" si="1405"/>
        <v>3.9344086388214815E-9</v>
      </c>
      <c r="V1940" s="106">
        <f t="shared" si="1406"/>
        <v>211.84975168364534</v>
      </c>
      <c r="W1940" s="19">
        <f t="shared" ref="W1940:W2003" si="1422">IF(VLOOKUP(A1940,AL$10:AX$312,13)=VLOOKUP(A1939,AL$10:AX$312,13),0,VLOOKUP(A1940,AL$10:AX$312,13))</f>
        <v>0</v>
      </c>
      <c r="X1940" s="2">
        <f t="shared" si="1407"/>
        <v>0</v>
      </c>
      <c r="Y1940" s="4">
        <f t="shared" si="1408"/>
        <v>0</v>
      </c>
      <c r="Z1940" s="106">
        <f t="shared" si="1397"/>
        <v>0</v>
      </c>
      <c r="AA1940" s="114">
        <f t="shared" si="1419"/>
        <v>0.05</v>
      </c>
      <c r="AB1940" s="112">
        <f t="shared" si="1409"/>
        <v>3</v>
      </c>
      <c r="AC1940" s="178">
        <f t="shared" si="1390"/>
        <v>28</v>
      </c>
      <c r="AD1940" s="11">
        <f t="shared" si="1420"/>
        <v>1.0004357210000001</v>
      </c>
      <c r="AE1940" s="106">
        <f t="shared" si="1398"/>
        <v>9.2307379999999994E-2</v>
      </c>
      <c r="AF1940" s="106">
        <f t="shared" si="1410"/>
        <v>9.2307379999999994E-2</v>
      </c>
      <c r="AG1940" s="106">
        <f t="shared" si="1411"/>
        <v>0</v>
      </c>
      <c r="AH1940" s="115" t="str">
        <f t="shared" si="1392"/>
        <v>A+J=</v>
      </c>
      <c r="AI1940" s="116">
        <f t="shared" si="1421"/>
        <v>46106</v>
      </c>
      <c r="AJ1940" s="10"/>
      <c r="AK1940" s="1"/>
      <c r="AL1940" s="10"/>
      <c r="AM1940" s="1"/>
      <c r="AN1940" s="1"/>
      <c r="AO1940" s="3"/>
      <c r="AP1940" s="3"/>
      <c r="AQ1940" s="4"/>
      <c r="AR1940" s="4"/>
      <c r="AS1940" s="4"/>
      <c r="AT1940" s="4"/>
      <c r="AU1940" s="4"/>
      <c r="AV1940" s="4"/>
      <c r="AW1940" s="1"/>
      <c r="AX1940" s="1"/>
      <c r="AY1940" s="1"/>
      <c r="AZ1940" s="1"/>
      <c r="BA1940" s="1"/>
      <c r="BB1940" s="1"/>
      <c r="BC1940" s="1"/>
      <c r="BD1940" s="1"/>
      <c r="BE1940" s="1"/>
      <c r="BG1940" s="1"/>
      <c r="BH1940" s="1"/>
    </row>
    <row r="1941" spans="1:60" ht="15" customHeight="1" x14ac:dyDescent="0.25">
      <c r="A1941" s="105">
        <f t="shared" si="1412"/>
        <v>46082</v>
      </c>
      <c r="B1941" s="106">
        <f t="shared" si="1399"/>
        <v>211.97283723364743</v>
      </c>
      <c r="C1941" s="2">
        <f t="shared" si="1413"/>
        <v>152.74055351999999</v>
      </c>
      <c r="D1941" s="2">
        <f t="shared" si="1414"/>
        <v>152.74055351000001</v>
      </c>
      <c r="E1941" s="106">
        <f t="shared" si="1400"/>
        <v>9.9999795111216372E-9</v>
      </c>
      <c r="F1941" s="21">
        <f t="shared" si="1415"/>
        <v>7245.38</v>
      </c>
      <c r="G1941" s="108">
        <f t="shared" si="1416"/>
        <v>7275.81</v>
      </c>
      <c r="H1941" s="109">
        <f t="shared" si="1393"/>
        <v>46048</v>
      </c>
      <c r="I1941" s="109">
        <f t="shared" ref="I1941:I2004" si="1423">IF(W1940&gt;0,A1941,I1940)</f>
        <v>46079</v>
      </c>
      <c r="J1941" s="110">
        <f t="shared" si="1401"/>
        <v>4.1999177406844002E-3</v>
      </c>
      <c r="K1941" s="117">
        <f t="shared" ref="K1941:K2004" si="1424">IF(DAY(A1940)=K$9,VLOOKUP(A1940,$AP$321:$AV$619,4),K1940)</f>
        <v>46106</v>
      </c>
      <c r="L1941" s="178">
        <f t="shared" si="1391"/>
        <v>28</v>
      </c>
      <c r="M1941" s="178">
        <f t="shared" si="1396"/>
        <v>4</v>
      </c>
      <c r="N1941" s="106">
        <f t="shared" si="1402"/>
        <v>1.0005989099999999</v>
      </c>
      <c r="O1941" s="111">
        <f t="shared" si="1395"/>
        <v>1.0041999100000001</v>
      </c>
      <c r="P1941" s="111">
        <f t="shared" si="1417"/>
        <v>1.3928161037450602</v>
      </c>
      <c r="Q1941" s="106">
        <f t="shared" si="1394"/>
        <v>1.39365027</v>
      </c>
      <c r="R1941" s="106">
        <f t="shared" si="1418"/>
        <v>1.38699086</v>
      </c>
      <c r="S1941" s="106">
        <f t="shared" si="1403"/>
        <v>211.84975168</v>
      </c>
      <c r="T1941" s="106">
        <f t="shared" si="1404"/>
        <v>59.109198159710928</v>
      </c>
      <c r="U1941" s="106">
        <f t="shared" si="1405"/>
        <v>3.9364946345475003E-9</v>
      </c>
      <c r="V1941" s="106">
        <f t="shared" si="1406"/>
        <v>211.84975168364741</v>
      </c>
      <c r="W1941" s="19">
        <f t="shared" si="1422"/>
        <v>0</v>
      </c>
      <c r="X1941" s="2">
        <f t="shared" si="1407"/>
        <v>0</v>
      </c>
      <c r="Y1941" s="4">
        <f t="shared" si="1408"/>
        <v>0</v>
      </c>
      <c r="Z1941" s="106">
        <f t="shared" si="1397"/>
        <v>0</v>
      </c>
      <c r="AA1941" s="114">
        <f t="shared" si="1419"/>
        <v>0.05</v>
      </c>
      <c r="AB1941" s="112">
        <f t="shared" si="1409"/>
        <v>4</v>
      </c>
      <c r="AC1941" s="178">
        <f t="shared" ref="AC1941:AC2004" si="1425">IF(DAY(A1940)=25,VLOOKUP(A1940,$AP$321:$AV$619,7),AC1940)</f>
        <v>28</v>
      </c>
      <c r="AD1941" s="11">
        <f t="shared" si="1420"/>
        <v>1.0005810040000001</v>
      </c>
      <c r="AE1941" s="106">
        <f t="shared" si="1398"/>
        <v>0.12308555</v>
      </c>
      <c r="AF1941" s="106">
        <f t="shared" si="1410"/>
        <v>0.12308555</v>
      </c>
      <c r="AG1941" s="106">
        <f t="shared" si="1411"/>
        <v>0</v>
      </c>
      <c r="AH1941" s="115" t="str">
        <f t="shared" si="1392"/>
        <v>A+J=</v>
      </c>
      <c r="AI1941" s="116">
        <f t="shared" si="1421"/>
        <v>46106</v>
      </c>
      <c r="AJ1941" s="10"/>
      <c r="AK1941" s="1"/>
      <c r="AL1941" s="10"/>
      <c r="AM1941" s="1"/>
      <c r="AN1941" s="1"/>
      <c r="AO1941" s="3"/>
      <c r="AP1941" s="3"/>
      <c r="AQ1941" s="4"/>
      <c r="AR1941" s="4"/>
      <c r="AS1941" s="4"/>
      <c r="AT1941" s="4"/>
      <c r="AU1941" s="4"/>
      <c r="AV1941" s="4"/>
      <c r="AW1941" s="1"/>
      <c r="AX1941" s="1"/>
      <c r="AY1941" s="1"/>
      <c r="AZ1941" s="1"/>
      <c r="BA1941" s="1"/>
      <c r="BB1941" s="1"/>
      <c r="BC1941" s="1"/>
      <c r="BD1941" s="1"/>
      <c r="BE1941" s="1"/>
      <c r="BG1941" s="1"/>
      <c r="BH1941" s="1"/>
    </row>
    <row r="1942" spans="1:60" ht="15" customHeight="1" x14ac:dyDescent="0.25">
      <c r="A1942" s="105">
        <f t="shared" si="1412"/>
        <v>46083</v>
      </c>
      <c r="B1942" s="106">
        <f t="shared" si="1399"/>
        <v>212.00361984364949</v>
      </c>
      <c r="C1942" s="2">
        <f t="shared" si="1413"/>
        <v>152.74055351999999</v>
      </c>
      <c r="D1942" s="2">
        <f t="shared" si="1414"/>
        <v>152.74055351000001</v>
      </c>
      <c r="E1942" s="106">
        <f t="shared" si="1400"/>
        <v>9.9999795111216372E-9</v>
      </c>
      <c r="F1942" s="21">
        <f t="shared" si="1415"/>
        <v>7245.38</v>
      </c>
      <c r="G1942" s="108">
        <f t="shared" si="1416"/>
        <v>7275.81</v>
      </c>
      <c r="H1942" s="109">
        <f t="shared" si="1393"/>
        <v>46048</v>
      </c>
      <c r="I1942" s="109">
        <f t="shared" si="1423"/>
        <v>46079</v>
      </c>
      <c r="J1942" s="110">
        <f t="shared" si="1401"/>
        <v>4.1999177406844002E-3</v>
      </c>
      <c r="K1942" s="117">
        <f t="shared" si="1424"/>
        <v>46106</v>
      </c>
      <c r="L1942" s="178">
        <f t="shared" si="1391"/>
        <v>28</v>
      </c>
      <c r="M1942" s="178">
        <f t="shared" si="1396"/>
        <v>5</v>
      </c>
      <c r="N1942" s="106">
        <f t="shared" si="1402"/>
        <v>1.00074869</v>
      </c>
      <c r="O1942" s="111">
        <f t="shared" si="1395"/>
        <v>1.0041999100000001</v>
      </c>
      <c r="P1942" s="111">
        <f t="shared" si="1417"/>
        <v>1.3928161037450602</v>
      </c>
      <c r="Q1942" s="106">
        <f t="shared" si="1394"/>
        <v>1.39385889</v>
      </c>
      <c r="R1942" s="106">
        <f t="shared" si="1418"/>
        <v>1.38699086</v>
      </c>
      <c r="S1942" s="106">
        <f t="shared" si="1403"/>
        <v>211.84975168</v>
      </c>
      <c r="T1942" s="106">
        <f t="shared" si="1404"/>
        <v>59.109198159710928</v>
      </c>
      <c r="U1942" s="106">
        <f t="shared" si="1405"/>
        <v>3.9385808302731107E-9</v>
      </c>
      <c r="V1942" s="106">
        <f t="shared" si="1406"/>
        <v>211.84975168364949</v>
      </c>
      <c r="W1942" s="19">
        <f t="shared" si="1422"/>
        <v>0</v>
      </c>
      <c r="X1942" s="2">
        <f t="shared" si="1407"/>
        <v>0</v>
      </c>
      <c r="Y1942" s="4">
        <f t="shared" si="1408"/>
        <v>0</v>
      </c>
      <c r="Z1942" s="106">
        <f t="shared" si="1397"/>
        <v>0</v>
      </c>
      <c r="AA1942" s="114">
        <f t="shared" si="1419"/>
        <v>0.05</v>
      </c>
      <c r="AB1942" s="112">
        <f t="shared" si="1409"/>
        <v>5</v>
      </c>
      <c r="AC1942" s="178">
        <f t="shared" si="1425"/>
        <v>28</v>
      </c>
      <c r="AD1942" s="11">
        <f t="shared" si="1420"/>
        <v>1.000726308</v>
      </c>
      <c r="AE1942" s="106">
        <f t="shared" si="1398"/>
        <v>0.15386816</v>
      </c>
      <c r="AF1942" s="106">
        <f t="shared" si="1410"/>
        <v>0.15386816</v>
      </c>
      <c r="AG1942" s="106">
        <f t="shared" si="1411"/>
        <v>0</v>
      </c>
      <c r="AH1942" s="115" t="str">
        <f t="shared" si="1392"/>
        <v>A+J=</v>
      </c>
      <c r="AI1942" s="116">
        <f t="shared" si="1421"/>
        <v>46106</v>
      </c>
      <c r="AJ1942" s="10"/>
      <c r="AK1942" s="1"/>
      <c r="AL1942" s="10"/>
      <c r="AM1942" s="1"/>
      <c r="AN1942" s="1"/>
      <c r="AO1942" s="3"/>
      <c r="AP1942" s="3"/>
      <c r="AQ1942" s="4"/>
      <c r="AR1942" s="4"/>
      <c r="AS1942" s="4"/>
      <c r="AT1942" s="4"/>
      <c r="AU1942" s="4"/>
      <c r="AV1942" s="4"/>
      <c r="AW1942" s="1"/>
      <c r="AX1942" s="1"/>
      <c r="AY1942" s="1"/>
      <c r="AZ1942" s="1"/>
      <c r="BA1942" s="1"/>
      <c r="BB1942" s="1"/>
      <c r="BC1942" s="1"/>
      <c r="BD1942" s="1"/>
      <c r="BE1942" s="1"/>
      <c r="BG1942" s="1"/>
      <c r="BH1942" s="1"/>
    </row>
    <row r="1943" spans="1:60" ht="15" customHeight="1" x14ac:dyDescent="0.25">
      <c r="A1943" s="105">
        <f t="shared" si="1412"/>
        <v>46084</v>
      </c>
      <c r="B1943" s="106">
        <f t="shared" si="1399"/>
        <v>212.03440691365159</v>
      </c>
      <c r="C1943" s="2">
        <f t="shared" si="1413"/>
        <v>152.74055351999999</v>
      </c>
      <c r="D1943" s="2">
        <f t="shared" si="1414"/>
        <v>152.74055351000001</v>
      </c>
      <c r="E1943" s="106">
        <f t="shared" si="1400"/>
        <v>9.9999795111216372E-9</v>
      </c>
      <c r="F1943" s="21">
        <f t="shared" si="1415"/>
        <v>7245.38</v>
      </c>
      <c r="G1943" s="108">
        <f t="shared" si="1416"/>
        <v>7275.81</v>
      </c>
      <c r="H1943" s="109">
        <f t="shared" si="1393"/>
        <v>46048</v>
      </c>
      <c r="I1943" s="109">
        <f t="shared" si="1423"/>
        <v>46079</v>
      </c>
      <c r="J1943" s="110">
        <f t="shared" si="1401"/>
        <v>4.1999177406844002E-3</v>
      </c>
      <c r="K1943" s="117">
        <f t="shared" si="1424"/>
        <v>46106</v>
      </c>
      <c r="L1943" s="178">
        <f t="shared" si="1391"/>
        <v>28</v>
      </c>
      <c r="M1943" s="178">
        <f t="shared" si="1396"/>
        <v>6</v>
      </c>
      <c r="N1943" s="106">
        <f t="shared" si="1402"/>
        <v>1.0008984999999999</v>
      </c>
      <c r="O1943" s="111">
        <f t="shared" si="1395"/>
        <v>1.0041999100000001</v>
      </c>
      <c r="P1943" s="111">
        <f t="shared" si="1417"/>
        <v>1.3928161037450602</v>
      </c>
      <c r="Q1943" s="106">
        <f t="shared" si="1394"/>
        <v>1.39406754</v>
      </c>
      <c r="R1943" s="106">
        <f t="shared" si="1418"/>
        <v>1.38699086</v>
      </c>
      <c r="S1943" s="106">
        <f t="shared" si="1403"/>
        <v>211.84975168</v>
      </c>
      <c r="T1943" s="106">
        <f t="shared" si="1404"/>
        <v>59.109198159710928</v>
      </c>
      <c r="U1943" s="106">
        <f t="shared" si="1405"/>
        <v>3.9406673259981065E-9</v>
      </c>
      <c r="V1943" s="106">
        <f t="shared" si="1406"/>
        <v>211.84975168365159</v>
      </c>
      <c r="W1943" s="19">
        <f t="shared" si="1422"/>
        <v>0</v>
      </c>
      <c r="X1943" s="2">
        <f t="shared" si="1407"/>
        <v>0</v>
      </c>
      <c r="Y1943" s="4">
        <f t="shared" si="1408"/>
        <v>0</v>
      </c>
      <c r="Z1943" s="106">
        <f t="shared" si="1397"/>
        <v>0</v>
      </c>
      <c r="AA1943" s="114">
        <f t="shared" si="1419"/>
        <v>0.05</v>
      </c>
      <c r="AB1943" s="112">
        <f t="shared" si="1409"/>
        <v>6</v>
      </c>
      <c r="AC1943" s="178">
        <f t="shared" si="1425"/>
        <v>28</v>
      </c>
      <c r="AD1943" s="11">
        <f t="shared" si="1420"/>
        <v>1.000871633</v>
      </c>
      <c r="AE1943" s="106">
        <f t="shared" si="1398"/>
        <v>0.18465523</v>
      </c>
      <c r="AF1943" s="106">
        <f t="shared" si="1410"/>
        <v>0.18465523</v>
      </c>
      <c r="AG1943" s="106">
        <f t="shared" si="1411"/>
        <v>0</v>
      </c>
      <c r="AH1943" s="115" t="str">
        <f t="shared" si="1392"/>
        <v>A+J=</v>
      </c>
      <c r="AI1943" s="116">
        <f t="shared" si="1421"/>
        <v>46106</v>
      </c>
      <c r="AJ1943" s="10"/>
      <c r="AK1943" s="1"/>
      <c r="AL1943" s="10"/>
      <c r="AM1943" s="1"/>
      <c r="AN1943" s="1"/>
      <c r="AO1943" s="3"/>
      <c r="AP1943" s="3"/>
      <c r="AQ1943" s="4"/>
      <c r="AR1943" s="4"/>
      <c r="AS1943" s="4"/>
      <c r="AT1943" s="4"/>
      <c r="AU1943" s="4"/>
      <c r="AV1943" s="4"/>
      <c r="AW1943" s="1"/>
      <c r="AX1943" s="1"/>
      <c r="AY1943" s="1"/>
      <c r="AZ1943" s="1"/>
      <c r="BA1943" s="1"/>
      <c r="BB1943" s="1"/>
      <c r="BC1943" s="1"/>
      <c r="BD1943" s="1"/>
      <c r="BE1943" s="1"/>
      <c r="BG1943" s="1"/>
      <c r="BH1943" s="1"/>
    </row>
    <row r="1944" spans="1:60" ht="15" customHeight="1" x14ac:dyDescent="0.25">
      <c r="A1944" s="105">
        <f t="shared" si="1412"/>
        <v>46085</v>
      </c>
      <c r="B1944" s="106">
        <f t="shared" si="1399"/>
        <v>212.06519842365367</v>
      </c>
      <c r="C1944" s="2">
        <f t="shared" si="1413"/>
        <v>152.74055351999999</v>
      </c>
      <c r="D1944" s="2">
        <f t="shared" si="1414"/>
        <v>152.74055351000001</v>
      </c>
      <c r="E1944" s="106">
        <f t="shared" si="1400"/>
        <v>9.9999795111216372E-9</v>
      </c>
      <c r="F1944" s="21">
        <f t="shared" si="1415"/>
        <v>7245.38</v>
      </c>
      <c r="G1944" s="108">
        <f t="shared" si="1416"/>
        <v>7275.81</v>
      </c>
      <c r="H1944" s="109">
        <f t="shared" si="1393"/>
        <v>46048</v>
      </c>
      <c r="I1944" s="109">
        <f t="shared" si="1423"/>
        <v>46079</v>
      </c>
      <c r="J1944" s="110">
        <f t="shared" si="1401"/>
        <v>4.1999177406844002E-3</v>
      </c>
      <c r="K1944" s="117">
        <f t="shared" si="1424"/>
        <v>46106</v>
      </c>
      <c r="L1944" s="178">
        <f t="shared" si="1391"/>
        <v>28</v>
      </c>
      <c r="M1944" s="178">
        <f t="shared" si="1396"/>
        <v>7</v>
      </c>
      <c r="N1944" s="106">
        <f t="shared" si="1402"/>
        <v>1.00104832</v>
      </c>
      <c r="O1944" s="111">
        <f t="shared" si="1395"/>
        <v>1.0041999100000001</v>
      </c>
      <c r="P1944" s="111">
        <f t="shared" si="1417"/>
        <v>1.3928161037450602</v>
      </c>
      <c r="Q1944" s="106">
        <f t="shared" si="1394"/>
        <v>1.3942762200000001</v>
      </c>
      <c r="R1944" s="106">
        <f t="shared" si="1418"/>
        <v>1.38699086</v>
      </c>
      <c r="S1944" s="106">
        <f t="shared" si="1403"/>
        <v>211.84975168</v>
      </c>
      <c r="T1944" s="106">
        <f t="shared" si="1404"/>
        <v>59.109198159710928</v>
      </c>
      <c r="U1944" s="106">
        <f t="shared" si="1405"/>
        <v>3.9427541217224878E-9</v>
      </c>
      <c r="V1944" s="106">
        <f t="shared" si="1406"/>
        <v>211.84975168365366</v>
      </c>
      <c r="W1944" s="19">
        <f t="shared" si="1422"/>
        <v>0</v>
      </c>
      <c r="X1944" s="2">
        <f t="shared" si="1407"/>
        <v>0</v>
      </c>
      <c r="Y1944" s="4">
        <f t="shared" si="1408"/>
        <v>0</v>
      </c>
      <c r="Z1944" s="106">
        <f t="shared" si="1397"/>
        <v>0</v>
      </c>
      <c r="AA1944" s="114">
        <f t="shared" si="1419"/>
        <v>0.05</v>
      </c>
      <c r="AB1944" s="112">
        <f t="shared" si="1409"/>
        <v>7</v>
      </c>
      <c r="AC1944" s="178">
        <f t="shared" si="1425"/>
        <v>28</v>
      </c>
      <c r="AD1944" s="11">
        <f t="shared" si="1420"/>
        <v>1.0010169790000001</v>
      </c>
      <c r="AE1944" s="106">
        <f t="shared" si="1398"/>
        <v>0.21544674</v>
      </c>
      <c r="AF1944" s="106">
        <f t="shared" si="1410"/>
        <v>0.21544674</v>
      </c>
      <c r="AG1944" s="106">
        <f t="shared" si="1411"/>
        <v>0</v>
      </c>
      <c r="AH1944" s="115" t="str">
        <f t="shared" si="1392"/>
        <v>A+J=</v>
      </c>
      <c r="AI1944" s="116">
        <f t="shared" si="1421"/>
        <v>46106</v>
      </c>
      <c r="AJ1944" s="10"/>
      <c r="AK1944" s="1"/>
      <c r="AL1944" s="10"/>
      <c r="AM1944" s="1"/>
      <c r="AN1944" s="1"/>
      <c r="AO1944" s="3"/>
      <c r="AP1944" s="3"/>
      <c r="AQ1944" s="4"/>
      <c r="AR1944" s="4"/>
      <c r="AS1944" s="4"/>
      <c r="AT1944" s="4"/>
      <c r="AU1944" s="4"/>
      <c r="AV1944" s="4"/>
      <c r="AW1944" s="1"/>
      <c r="AX1944" s="1"/>
      <c r="AY1944" s="1"/>
      <c r="AZ1944" s="1"/>
      <c r="BA1944" s="1"/>
      <c r="BB1944" s="1"/>
      <c r="BC1944" s="1"/>
      <c r="BD1944" s="1"/>
      <c r="BE1944" s="1"/>
      <c r="BG1944" s="1"/>
      <c r="BH1944" s="1"/>
    </row>
    <row r="1945" spans="1:60" ht="15" customHeight="1" x14ac:dyDescent="0.25">
      <c r="A1945" s="105">
        <f t="shared" si="1412"/>
        <v>46086</v>
      </c>
      <c r="B1945" s="106">
        <f t="shared" si="1399"/>
        <v>212.09599439365576</v>
      </c>
      <c r="C1945" s="2">
        <f t="shared" si="1413"/>
        <v>152.74055351999999</v>
      </c>
      <c r="D1945" s="2">
        <f t="shared" si="1414"/>
        <v>152.74055351000001</v>
      </c>
      <c r="E1945" s="106">
        <f t="shared" si="1400"/>
        <v>9.9999795111216372E-9</v>
      </c>
      <c r="F1945" s="21">
        <f t="shared" si="1415"/>
        <v>7245.38</v>
      </c>
      <c r="G1945" s="108">
        <f t="shared" si="1416"/>
        <v>7275.81</v>
      </c>
      <c r="H1945" s="109">
        <f t="shared" si="1393"/>
        <v>46048</v>
      </c>
      <c r="I1945" s="109">
        <f t="shared" si="1423"/>
        <v>46079</v>
      </c>
      <c r="J1945" s="110">
        <f t="shared" si="1401"/>
        <v>4.1999177406844002E-3</v>
      </c>
      <c r="K1945" s="117">
        <f t="shared" si="1424"/>
        <v>46106</v>
      </c>
      <c r="L1945" s="178">
        <f t="shared" si="1391"/>
        <v>28</v>
      </c>
      <c r="M1945" s="178">
        <f t="shared" si="1396"/>
        <v>8</v>
      </c>
      <c r="N1945" s="106">
        <f t="shared" si="1402"/>
        <v>1.00119818</v>
      </c>
      <c r="O1945" s="111">
        <f t="shared" si="1395"/>
        <v>1.0041999100000001</v>
      </c>
      <c r="P1945" s="111">
        <f t="shared" si="1417"/>
        <v>1.3928161037450602</v>
      </c>
      <c r="Q1945" s="106">
        <f t="shared" si="1394"/>
        <v>1.3944849399999999</v>
      </c>
      <c r="R1945" s="106">
        <f t="shared" si="1418"/>
        <v>1.38699086</v>
      </c>
      <c r="S1945" s="106">
        <f t="shared" si="1403"/>
        <v>211.84975168</v>
      </c>
      <c r="T1945" s="106">
        <f t="shared" si="1404"/>
        <v>59.109198159710928</v>
      </c>
      <c r="U1945" s="106">
        <f t="shared" si="1405"/>
        <v>3.9448413174460471E-9</v>
      </c>
      <c r="V1945" s="106">
        <f t="shared" si="1406"/>
        <v>211.84975168365577</v>
      </c>
      <c r="W1945" s="19">
        <f t="shared" si="1422"/>
        <v>0</v>
      </c>
      <c r="X1945" s="2">
        <f t="shared" si="1407"/>
        <v>0</v>
      </c>
      <c r="Y1945" s="4">
        <f t="shared" si="1408"/>
        <v>0</v>
      </c>
      <c r="Z1945" s="106">
        <f t="shared" si="1397"/>
        <v>0</v>
      </c>
      <c r="AA1945" s="114">
        <f t="shared" si="1419"/>
        <v>0.05</v>
      </c>
      <c r="AB1945" s="112">
        <f t="shared" si="1409"/>
        <v>8</v>
      </c>
      <c r="AC1945" s="178">
        <f t="shared" si="1425"/>
        <v>28</v>
      </c>
      <c r="AD1945" s="11">
        <f t="shared" si="1420"/>
        <v>1.0011623460000001</v>
      </c>
      <c r="AE1945" s="106">
        <f t="shared" si="1398"/>
        <v>0.24624271</v>
      </c>
      <c r="AF1945" s="106">
        <f t="shared" si="1410"/>
        <v>0.24624271</v>
      </c>
      <c r="AG1945" s="106">
        <f t="shared" si="1411"/>
        <v>0</v>
      </c>
      <c r="AH1945" s="115" t="str">
        <f t="shared" si="1392"/>
        <v>A+J=</v>
      </c>
      <c r="AI1945" s="116">
        <f t="shared" si="1421"/>
        <v>46106</v>
      </c>
      <c r="AJ1945" s="10"/>
      <c r="AK1945" s="1"/>
      <c r="AL1945" s="10"/>
      <c r="AM1945" s="1"/>
      <c r="AN1945" s="1"/>
      <c r="AO1945" s="3"/>
      <c r="AP1945" s="3"/>
      <c r="AQ1945" s="4"/>
      <c r="AR1945" s="4"/>
      <c r="AS1945" s="4"/>
      <c r="AT1945" s="4"/>
      <c r="AU1945" s="4"/>
      <c r="AV1945" s="4"/>
      <c r="AW1945" s="1"/>
      <c r="AX1945" s="1"/>
      <c r="AY1945" s="1"/>
      <c r="AZ1945" s="1"/>
      <c r="BA1945" s="1"/>
      <c r="BB1945" s="1"/>
      <c r="BC1945" s="1"/>
      <c r="BD1945" s="1"/>
      <c r="BE1945" s="1"/>
      <c r="BG1945" s="1"/>
      <c r="BH1945" s="1"/>
    </row>
    <row r="1946" spans="1:60" ht="15" customHeight="1" x14ac:dyDescent="0.25">
      <c r="A1946" s="105">
        <f t="shared" si="1412"/>
        <v>46087</v>
      </c>
      <c r="B1946" s="106">
        <f t="shared" si="1399"/>
        <v>212.12679480365784</v>
      </c>
      <c r="C1946" s="2">
        <f t="shared" si="1413"/>
        <v>152.74055351999999</v>
      </c>
      <c r="D1946" s="2">
        <f t="shared" si="1414"/>
        <v>152.74055351000001</v>
      </c>
      <c r="E1946" s="106">
        <f t="shared" si="1400"/>
        <v>9.9999795111216372E-9</v>
      </c>
      <c r="F1946" s="21">
        <f t="shared" si="1415"/>
        <v>7245.38</v>
      </c>
      <c r="G1946" s="108">
        <f t="shared" si="1416"/>
        <v>7275.81</v>
      </c>
      <c r="H1946" s="109">
        <f t="shared" si="1393"/>
        <v>46048</v>
      </c>
      <c r="I1946" s="109">
        <f t="shared" si="1423"/>
        <v>46079</v>
      </c>
      <c r="J1946" s="110">
        <f t="shared" si="1401"/>
        <v>4.1999177406844002E-3</v>
      </c>
      <c r="K1946" s="117">
        <f t="shared" si="1424"/>
        <v>46106</v>
      </c>
      <c r="L1946" s="178">
        <f t="shared" si="1391"/>
        <v>28</v>
      </c>
      <c r="M1946" s="178">
        <f t="shared" si="1396"/>
        <v>9</v>
      </c>
      <c r="N1946" s="106">
        <f t="shared" si="1402"/>
        <v>1.00134805</v>
      </c>
      <c r="O1946" s="111">
        <f t="shared" si="1395"/>
        <v>1.0041999100000001</v>
      </c>
      <c r="P1946" s="111">
        <f t="shared" si="1417"/>
        <v>1.3928161037450602</v>
      </c>
      <c r="Q1946" s="106">
        <f t="shared" si="1394"/>
        <v>1.39469368</v>
      </c>
      <c r="R1946" s="106">
        <f t="shared" si="1418"/>
        <v>1.38699086</v>
      </c>
      <c r="S1946" s="106">
        <f t="shared" si="1403"/>
        <v>211.84975168</v>
      </c>
      <c r="T1946" s="106">
        <f t="shared" si="1404"/>
        <v>59.109198159710928</v>
      </c>
      <c r="U1946" s="106">
        <f t="shared" si="1405"/>
        <v>3.9469287131692002E-9</v>
      </c>
      <c r="V1946" s="106">
        <f t="shared" si="1406"/>
        <v>211.84975168365784</v>
      </c>
      <c r="W1946" s="19">
        <f t="shared" si="1422"/>
        <v>0</v>
      </c>
      <c r="X1946" s="2">
        <f t="shared" si="1407"/>
        <v>0</v>
      </c>
      <c r="Y1946" s="4">
        <f t="shared" si="1408"/>
        <v>0</v>
      </c>
      <c r="Z1946" s="106">
        <f t="shared" si="1397"/>
        <v>0</v>
      </c>
      <c r="AA1946" s="114">
        <f t="shared" si="1419"/>
        <v>0.05</v>
      </c>
      <c r="AB1946" s="112">
        <f t="shared" si="1409"/>
        <v>9</v>
      </c>
      <c r="AC1946" s="178">
        <f t="shared" si="1425"/>
        <v>28</v>
      </c>
      <c r="AD1946" s="11">
        <f t="shared" si="1420"/>
        <v>1.0013077340000001</v>
      </c>
      <c r="AE1946" s="106">
        <f t="shared" si="1398"/>
        <v>0.27704311999999998</v>
      </c>
      <c r="AF1946" s="106">
        <f t="shared" si="1410"/>
        <v>0.27704311999999998</v>
      </c>
      <c r="AG1946" s="106">
        <f t="shared" si="1411"/>
        <v>0</v>
      </c>
      <c r="AH1946" s="115" t="str">
        <f t="shared" si="1392"/>
        <v>A+J=</v>
      </c>
      <c r="AI1946" s="116">
        <f t="shared" si="1421"/>
        <v>46106</v>
      </c>
      <c r="AJ1946" s="10"/>
      <c r="AK1946" s="1"/>
      <c r="AL1946" s="10"/>
      <c r="AM1946" s="1"/>
      <c r="AN1946" s="1"/>
      <c r="AO1946" s="3"/>
      <c r="AP1946" s="3"/>
      <c r="AQ1946" s="4"/>
      <c r="AR1946" s="4"/>
      <c r="AS1946" s="4"/>
      <c r="AT1946" s="4"/>
      <c r="AU1946" s="4"/>
      <c r="AV1946" s="4"/>
      <c r="AW1946" s="1"/>
      <c r="AX1946" s="1"/>
      <c r="AY1946" s="1"/>
      <c r="AZ1946" s="1"/>
      <c r="BA1946" s="1"/>
      <c r="BB1946" s="1"/>
      <c r="BC1946" s="1"/>
      <c r="BD1946" s="1"/>
      <c r="BE1946" s="1"/>
      <c r="BG1946" s="1"/>
      <c r="BH1946" s="1"/>
    </row>
    <row r="1947" spans="1:60" ht="15" customHeight="1" x14ac:dyDescent="0.25">
      <c r="A1947" s="105">
        <f t="shared" si="1412"/>
        <v>46088</v>
      </c>
      <c r="B1947" s="106">
        <f t="shared" si="1399"/>
        <v>212.15759966365994</v>
      </c>
      <c r="C1947" s="2">
        <f t="shared" si="1413"/>
        <v>152.74055351999999</v>
      </c>
      <c r="D1947" s="2">
        <f t="shared" si="1414"/>
        <v>152.74055351000001</v>
      </c>
      <c r="E1947" s="106">
        <f t="shared" si="1400"/>
        <v>9.9999795111216372E-9</v>
      </c>
      <c r="F1947" s="21">
        <f t="shared" si="1415"/>
        <v>7245.38</v>
      </c>
      <c r="G1947" s="108">
        <f t="shared" si="1416"/>
        <v>7275.81</v>
      </c>
      <c r="H1947" s="109">
        <f t="shared" si="1393"/>
        <v>46048</v>
      </c>
      <c r="I1947" s="109">
        <f t="shared" si="1423"/>
        <v>46079</v>
      </c>
      <c r="J1947" s="110">
        <f t="shared" si="1401"/>
        <v>4.1999177406844002E-3</v>
      </c>
      <c r="K1947" s="117">
        <f t="shared" si="1424"/>
        <v>46106</v>
      </c>
      <c r="L1947" s="178">
        <f t="shared" si="1391"/>
        <v>28</v>
      </c>
      <c r="M1947" s="178">
        <f t="shared" si="1396"/>
        <v>10</v>
      </c>
      <c r="N1947" s="106">
        <f t="shared" si="1402"/>
        <v>1.0014979500000001</v>
      </c>
      <c r="O1947" s="111">
        <f t="shared" si="1395"/>
        <v>1.0041999100000001</v>
      </c>
      <c r="P1947" s="111">
        <f t="shared" si="1417"/>
        <v>1.3928161037450602</v>
      </c>
      <c r="Q1947" s="106">
        <f t="shared" si="1394"/>
        <v>1.3949024699999999</v>
      </c>
      <c r="R1947" s="106">
        <f t="shared" si="1418"/>
        <v>1.38699086</v>
      </c>
      <c r="S1947" s="106">
        <f t="shared" si="1403"/>
        <v>211.84975168</v>
      </c>
      <c r="T1947" s="106">
        <f t="shared" si="1404"/>
        <v>59.109198159710928</v>
      </c>
      <c r="U1947" s="106">
        <f t="shared" si="1405"/>
        <v>3.9490166088913262E-9</v>
      </c>
      <c r="V1947" s="106">
        <f t="shared" si="1406"/>
        <v>211.84975168365995</v>
      </c>
      <c r="W1947" s="19">
        <f t="shared" si="1422"/>
        <v>0</v>
      </c>
      <c r="X1947" s="2">
        <f t="shared" si="1407"/>
        <v>0</v>
      </c>
      <c r="Y1947" s="4">
        <f t="shared" si="1408"/>
        <v>0</v>
      </c>
      <c r="Z1947" s="106">
        <f t="shared" si="1397"/>
        <v>0</v>
      </c>
      <c r="AA1947" s="114">
        <f t="shared" si="1419"/>
        <v>0.05</v>
      </c>
      <c r="AB1947" s="112">
        <f t="shared" si="1409"/>
        <v>10</v>
      </c>
      <c r="AC1947" s="178">
        <f t="shared" si="1425"/>
        <v>28</v>
      </c>
      <c r="AD1947" s="11">
        <f t="shared" si="1420"/>
        <v>1.001453143</v>
      </c>
      <c r="AE1947" s="106">
        <f t="shared" si="1398"/>
        <v>0.30784798000000002</v>
      </c>
      <c r="AF1947" s="106">
        <f t="shared" si="1410"/>
        <v>0.30784798000000002</v>
      </c>
      <c r="AG1947" s="106">
        <f t="shared" si="1411"/>
        <v>0</v>
      </c>
      <c r="AH1947" s="115" t="str">
        <f t="shared" si="1392"/>
        <v>A+J=</v>
      </c>
      <c r="AI1947" s="116">
        <f t="shared" si="1421"/>
        <v>46106</v>
      </c>
      <c r="AJ1947" s="10"/>
      <c r="AK1947" s="1"/>
      <c r="AL1947" s="10"/>
      <c r="AM1947" s="1"/>
      <c r="AN1947" s="1"/>
      <c r="AO1947" s="3"/>
      <c r="AP1947" s="3"/>
      <c r="AQ1947" s="4"/>
      <c r="AR1947" s="4"/>
      <c r="AS1947" s="4"/>
      <c r="AT1947" s="4"/>
      <c r="AU1947" s="4"/>
      <c r="AV1947" s="4"/>
      <c r="AW1947" s="1"/>
      <c r="AX1947" s="1"/>
      <c r="AY1947" s="1"/>
      <c r="AZ1947" s="1"/>
      <c r="BA1947" s="1"/>
      <c r="BB1947" s="1"/>
      <c r="BC1947" s="1"/>
      <c r="BD1947" s="1"/>
      <c r="BE1947" s="1"/>
      <c r="BG1947" s="1"/>
      <c r="BH1947" s="1"/>
    </row>
    <row r="1948" spans="1:60" ht="15" customHeight="1" x14ac:dyDescent="0.25">
      <c r="A1948" s="105">
        <f t="shared" si="1412"/>
        <v>46089</v>
      </c>
      <c r="B1948" s="106">
        <f t="shared" si="1399"/>
        <v>212.18840897366201</v>
      </c>
      <c r="C1948" s="2">
        <f t="shared" si="1413"/>
        <v>152.74055351999999</v>
      </c>
      <c r="D1948" s="2">
        <f t="shared" si="1414"/>
        <v>152.74055351000001</v>
      </c>
      <c r="E1948" s="106">
        <f t="shared" si="1400"/>
        <v>9.9999795111216372E-9</v>
      </c>
      <c r="F1948" s="21">
        <f t="shared" si="1415"/>
        <v>7245.38</v>
      </c>
      <c r="G1948" s="108">
        <f t="shared" si="1416"/>
        <v>7275.81</v>
      </c>
      <c r="H1948" s="109">
        <f t="shared" si="1393"/>
        <v>46048</v>
      </c>
      <c r="I1948" s="109">
        <f t="shared" si="1423"/>
        <v>46079</v>
      </c>
      <c r="J1948" s="110">
        <f t="shared" si="1401"/>
        <v>4.1999177406844002E-3</v>
      </c>
      <c r="K1948" s="117">
        <f t="shared" si="1424"/>
        <v>46106</v>
      </c>
      <c r="L1948" s="178">
        <f t="shared" si="1391"/>
        <v>28</v>
      </c>
      <c r="M1948" s="178">
        <f t="shared" si="1396"/>
        <v>11</v>
      </c>
      <c r="N1948" s="106">
        <f t="shared" si="1402"/>
        <v>1.0016478600000001</v>
      </c>
      <c r="O1948" s="111">
        <f t="shared" si="1395"/>
        <v>1.0041999100000001</v>
      </c>
      <c r="P1948" s="111">
        <f t="shared" si="1417"/>
        <v>1.3928161037450602</v>
      </c>
      <c r="Q1948" s="106">
        <f t="shared" si="1394"/>
        <v>1.39511126</v>
      </c>
      <c r="R1948" s="106">
        <f t="shared" si="1418"/>
        <v>1.38699086</v>
      </c>
      <c r="S1948" s="106">
        <f t="shared" si="1403"/>
        <v>211.84975168</v>
      </c>
      <c r="T1948" s="106">
        <f t="shared" si="1404"/>
        <v>59.109198159710928</v>
      </c>
      <c r="U1948" s="106">
        <f t="shared" si="1405"/>
        <v>3.9511045046134538E-9</v>
      </c>
      <c r="V1948" s="106">
        <f t="shared" si="1406"/>
        <v>211.84975168366202</v>
      </c>
      <c r="W1948" s="19">
        <f t="shared" si="1422"/>
        <v>0</v>
      </c>
      <c r="X1948" s="2">
        <f t="shared" si="1407"/>
        <v>0</v>
      </c>
      <c r="Y1948" s="4">
        <f t="shared" si="1408"/>
        <v>0</v>
      </c>
      <c r="Z1948" s="106">
        <f t="shared" si="1397"/>
        <v>0</v>
      </c>
      <c r="AA1948" s="114">
        <f t="shared" si="1419"/>
        <v>0.05</v>
      </c>
      <c r="AB1948" s="112">
        <f t="shared" si="1409"/>
        <v>11</v>
      </c>
      <c r="AC1948" s="178">
        <f t="shared" si="1425"/>
        <v>28</v>
      </c>
      <c r="AD1948" s="11">
        <f t="shared" si="1420"/>
        <v>1.0015985730000001</v>
      </c>
      <c r="AE1948" s="106">
        <f t="shared" si="1398"/>
        <v>0.33865729</v>
      </c>
      <c r="AF1948" s="106">
        <f t="shared" si="1410"/>
        <v>0.33865729</v>
      </c>
      <c r="AG1948" s="106">
        <f t="shared" si="1411"/>
        <v>0</v>
      </c>
      <c r="AH1948" s="115" t="str">
        <f t="shared" si="1392"/>
        <v>A+J=</v>
      </c>
      <c r="AI1948" s="116">
        <f t="shared" si="1421"/>
        <v>46106</v>
      </c>
      <c r="AJ1948" s="10"/>
      <c r="AK1948" s="1"/>
      <c r="AL1948" s="10"/>
      <c r="AM1948" s="1"/>
      <c r="AN1948" s="1"/>
      <c r="AO1948" s="3"/>
      <c r="AP1948" s="3"/>
      <c r="AQ1948" s="4"/>
      <c r="AR1948" s="4"/>
      <c r="AS1948" s="4"/>
      <c r="AT1948" s="4"/>
      <c r="AU1948" s="4"/>
      <c r="AV1948" s="4"/>
      <c r="AW1948" s="1"/>
      <c r="AX1948" s="1"/>
      <c r="AY1948" s="1"/>
      <c r="AZ1948" s="1"/>
      <c r="BA1948" s="1"/>
      <c r="BB1948" s="1"/>
      <c r="BC1948" s="1"/>
      <c r="BD1948" s="1"/>
      <c r="BE1948" s="1"/>
      <c r="BG1948" s="1"/>
      <c r="BH1948" s="1"/>
    </row>
    <row r="1949" spans="1:60" ht="15" customHeight="1" x14ac:dyDescent="0.25">
      <c r="A1949" s="105">
        <f t="shared" si="1412"/>
        <v>46090</v>
      </c>
      <c r="B1949" s="106">
        <f t="shared" si="1399"/>
        <v>212.21922294366414</v>
      </c>
      <c r="C1949" s="2">
        <f t="shared" si="1413"/>
        <v>152.74055351999999</v>
      </c>
      <c r="D1949" s="2">
        <f t="shared" si="1414"/>
        <v>152.74055351000001</v>
      </c>
      <c r="E1949" s="106">
        <f t="shared" si="1400"/>
        <v>9.9999795111216372E-9</v>
      </c>
      <c r="F1949" s="21">
        <f t="shared" si="1415"/>
        <v>7245.38</v>
      </c>
      <c r="G1949" s="108">
        <f t="shared" si="1416"/>
        <v>7275.81</v>
      </c>
      <c r="H1949" s="109">
        <f t="shared" si="1393"/>
        <v>46048</v>
      </c>
      <c r="I1949" s="109">
        <f t="shared" si="1423"/>
        <v>46079</v>
      </c>
      <c r="J1949" s="110">
        <f t="shared" si="1401"/>
        <v>4.1999177406844002E-3</v>
      </c>
      <c r="K1949" s="117">
        <f t="shared" si="1424"/>
        <v>46106</v>
      </c>
      <c r="L1949" s="178">
        <f t="shared" ref="L1949:L2012" si="1426">IF(DAY(A1948)=25,VLOOKUP(A1948,$AP$321:$AY$700,7),L1948)</f>
        <v>28</v>
      </c>
      <c r="M1949" s="178">
        <f t="shared" si="1396"/>
        <v>12</v>
      </c>
      <c r="N1949" s="106">
        <f t="shared" si="1402"/>
        <v>1.0017978000000001</v>
      </c>
      <c r="O1949" s="111">
        <f t="shared" si="1395"/>
        <v>1.0041999100000001</v>
      </c>
      <c r="P1949" s="111">
        <f t="shared" si="1417"/>
        <v>1.3928161037450602</v>
      </c>
      <c r="Q1949" s="106">
        <f t="shared" si="1394"/>
        <v>1.3953201</v>
      </c>
      <c r="R1949" s="106">
        <f t="shared" si="1418"/>
        <v>1.38699086</v>
      </c>
      <c r="S1949" s="106">
        <f t="shared" si="1403"/>
        <v>211.84975168</v>
      </c>
      <c r="T1949" s="106">
        <f t="shared" si="1404"/>
        <v>59.109198159710928</v>
      </c>
      <c r="U1949" s="106">
        <f t="shared" si="1405"/>
        <v>3.9531929003345559E-9</v>
      </c>
      <c r="V1949" s="106">
        <f t="shared" si="1406"/>
        <v>211.84975168366412</v>
      </c>
      <c r="W1949" s="19">
        <f t="shared" si="1422"/>
        <v>0</v>
      </c>
      <c r="X1949" s="2">
        <f t="shared" si="1407"/>
        <v>0</v>
      </c>
      <c r="Y1949" s="4">
        <f t="shared" si="1408"/>
        <v>0</v>
      </c>
      <c r="Z1949" s="106">
        <f t="shared" si="1397"/>
        <v>0</v>
      </c>
      <c r="AA1949" s="114">
        <f t="shared" si="1419"/>
        <v>0.05</v>
      </c>
      <c r="AB1949" s="112">
        <f t="shared" si="1409"/>
        <v>12</v>
      </c>
      <c r="AC1949" s="178">
        <f t="shared" si="1425"/>
        <v>28</v>
      </c>
      <c r="AD1949" s="11">
        <f t="shared" si="1420"/>
        <v>1.001744025</v>
      </c>
      <c r="AE1949" s="106">
        <f t="shared" si="1398"/>
        <v>0.36947126000000002</v>
      </c>
      <c r="AF1949" s="106">
        <f t="shared" si="1410"/>
        <v>0.36947126000000002</v>
      </c>
      <c r="AG1949" s="106">
        <f t="shared" si="1411"/>
        <v>0</v>
      </c>
      <c r="AH1949" s="115" t="str">
        <f t="shared" si="1392"/>
        <v>A+J=</v>
      </c>
      <c r="AI1949" s="116">
        <f t="shared" si="1421"/>
        <v>46106</v>
      </c>
      <c r="AJ1949" s="10"/>
      <c r="AK1949" s="1"/>
      <c r="AL1949" s="10"/>
      <c r="AM1949" s="1"/>
      <c r="AN1949" s="1"/>
      <c r="AO1949" s="3"/>
      <c r="AP1949" s="3"/>
      <c r="AQ1949" s="4"/>
      <c r="AR1949" s="4"/>
      <c r="AS1949" s="4"/>
      <c r="AT1949" s="4"/>
      <c r="AU1949" s="4"/>
      <c r="AV1949" s="4"/>
      <c r="AW1949" s="1"/>
      <c r="AX1949" s="1"/>
      <c r="AY1949" s="1"/>
      <c r="AZ1949" s="1"/>
      <c r="BA1949" s="1"/>
      <c r="BB1949" s="1"/>
      <c r="BC1949" s="1"/>
      <c r="BD1949" s="1"/>
      <c r="BE1949" s="1"/>
      <c r="BG1949" s="1"/>
      <c r="BH1949" s="1"/>
    </row>
    <row r="1950" spans="1:60" ht="15" customHeight="1" x14ac:dyDescent="0.25">
      <c r="A1950" s="105">
        <f t="shared" si="1412"/>
        <v>46091</v>
      </c>
      <c r="B1950" s="106">
        <f t="shared" si="1399"/>
        <v>212.25004136366618</v>
      </c>
      <c r="C1950" s="2">
        <f t="shared" si="1413"/>
        <v>152.74055351999999</v>
      </c>
      <c r="D1950" s="2">
        <f t="shared" si="1414"/>
        <v>152.74055351000001</v>
      </c>
      <c r="E1950" s="106">
        <f t="shared" si="1400"/>
        <v>9.9999795111216372E-9</v>
      </c>
      <c r="F1950" s="21">
        <f t="shared" si="1415"/>
        <v>7245.38</v>
      </c>
      <c r="G1950" s="108">
        <f t="shared" si="1416"/>
        <v>7275.81</v>
      </c>
      <c r="H1950" s="109">
        <f t="shared" si="1393"/>
        <v>46048</v>
      </c>
      <c r="I1950" s="109">
        <f t="shared" si="1423"/>
        <v>46079</v>
      </c>
      <c r="J1950" s="110">
        <f t="shared" si="1401"/>
        <v>4.1999177406844002E-3</v>
      </c>
      <c r="K1950" s="117">
        <f t="shared" si="1424"/>
        <v>46106</v>
      </c>
      <c r="L1950" s="178">
        <f t="shared" si="1426"/>
        <v>28</v>
      </c>
      <c r="M1950" s="178">
        <f t="shared" si="1396"/>
        <v>13</v>
      </c>
      <c r="N1950" s="106">
        <f t="shared" si="1402"/>
        <v>1.0019477699999999</v>
      </c>
      <c r="O1950" s="111">
        <f t="shared" si="1395"/>
        <v>1.0041999100000001</v>
      </c>
      <c r="P1950" s="111">
        <f t="shared" si="1417"/>
        <v>1.3928161037450602</v>
      </c>
      <c r="Q1950" s="106">
        <f t="shared" si="1394"/>
        <v>1.3955289799999999</v>
      </c>
      <c r="R1950" s="106">
        <f t="shared" si="1418"/>
        <v>1.38699086</v>
      </c>
      <c r="S1950" s="106">
        <f t="shared" si="1403"/>
        <v>211.84975168</v>
      </c>
      <c r="T1950" s="106">
        <f t="shared" si="1404"/>
        <v>59.109198159710928</v>
      </c>
      <c r="U1950" s="106">
        <f t="shared" si="1405"/>
        <v>3.9552816960548391E-9</v>
      </c>
      <c r="V1950" s="106">
        <f t="shared" si="1406"/>
        <v>211.8497516836662</v>
      </c>
      <c r="W1950" s="19">
        <f t="shared" si="1422"/>
        <v>0</v>
      </c>
      <c r="X1950" s="2">
        <f t="shared" si="1407"/>
        <v>0</v>
      </c>
      <c r="Y1950" s="4">
        <f t="shared" si="1408"/>
        <v>0</v>
      </c>
      <c r="Z1950" s="106">
        <f t="shared" si="1397"/>
        <v>0</v>
      </c>
      <c r="AA1950" s="114">
        <f t="shared" si="1419"/>
        <v>0.05</v>
      </c>
      <c r="AB1950" s="112">
        <f t="shared" si="1409"/>
        <v>13</v>
      </c>
      <c r="AC1950" s="178">
        <f t="shared" si="1425"/>
        <v>28</v>
      </c>
      <c r="AD1950" s="11">
        <f t="shared" si="1420"/>
        <v>1.0018894979999999</v>
      </c>
      <c r="AE1950" s="106">
        <f t="shared" si="1398"/>
        <v>0.40028967999999998</v>
      </c>
      <c r="AF1950" s="106">
        <f t="shared" si="1410"/>
        <v>0.40028967999999998</v>
      </c>
      <c r="AG1950" s="106">
        <f t="shared" si="1411"/>
        <v>0</v>
      </c>
      <c r="AH1950" s="115" t="str">
        <f t="shared" si="1392"/>
        <v>A+J=</v>
      </c>
      <c r="AI1950" s="116">
        <f t="shared" si="1421"/>
        <v>46106</v>
      </c>
      <c r="AJ1950" s="10"/>
      <c r="AK1950" s="1"/>
      <c r="AL1950" s="10"/>
      <c r="AM1950" s="1"/>
      <c r="AN1950" s="1"/>
      <c r="AO1950" s="3"/>
      <c r="AP1950" s="3"/>
      <c r="AQ1950" s="4"/>
      <c r="AR1950" s="4"/>
      <c r="AS1950" s="4"/>
      <c r="AT1950" s="4"/>
      <c r="AU1950" s="4"/>
      <c r="AV1950" s="4"/>
      <c r="AW1950" s="1"/>
      <c r="AX1950" s="1"/>
      <c r="AY1950" s="1"/>
      <c r="AZ1950" s="1"/>
      <c r="BA1950" s="1"/>
      <c r="BB1950" s="1"/>
      <c r="BC1950" s="1"/>
      <c r="BD1950" s="1"/>
      <c r="BE1950" s="1"/>
      <c r="BG1950" s="1"/>
      <c r="BH1950" s="1"/>
    </row>
    <row r="1951" spans="1:60" ht="15" customHeight="1" x14ac:dyDescent="0.25">
      <c r="A1951" s="105">
        <f t="shared" si="1412"/>
        <v>46092</v>
      </c>
      <c r="B1951" s="106">
        <f t="shared" si="1399"/>
        <v>212.28086401366829</v>
      </c>
      <c r="C1951" s="2">
        <f t="shared" si="1413"/>
        <v>152.74055351999999</v>
      </c>
      <c r="D1951" s="2">
        <f t="shared" si="1414"/>
        <v>152.74055351000001</v>
      </c>
      <c r="E1951" s="106">
        <f t="shared" si="1400"/>
        <v>9.9999795111216372E-9</v>
      </c>
      <c r="F1951" s="21">
        <f t="shared" si="1415"/>
        <v>7245.38</v>
      </c>
      <c r="G1951" s="108">
        <f t="shared" si="1416"/>
        <v>7275.81</v>
      </c>
      <c r="H1951" s="109">
        <f t="shared" si="1393"/>
        <v>46048</v>
      </c>
      <c r="I1951" s="109">
        <f t="shared" si="1423"/>
        <v>46079</v>
      </c>
      <c r="J1951" s="110">
        <f t="shared" si="1401"/>
        <v>4.1999177406844002E-3</v>
      </c>
      <c r="K1951" s="117">
        <f t="shared" si="1424"/>
        <v>46106</v>
      </c>
      <c r="L1951" s="178">
        <f t="shared" si="1426"/>
        <v>28</v>
      </c>
      <c r="M1951" s="178">
        <f t="shared" si="1396"/>
        <v>14</v>
      </c>
      <c r="N1951" s="106">
        <f t="shared" si="1402"/>
        <v>1.0020977499999999</v>
      </c>
      <c r="O1951" s="111">
        <f t="shared" si="1395"/>
        <v>1.0041999100000001</v>
      </c>
      <c r="P1951" s="111">
        <f t="shared" si="1417"/>
        <v>1.3928161037450602</v>
      </c>
      <c r="Q1951" s="106">
        <f t="shared" si="1394"/>
        <v>1.39573788</v>
      </c>
      <c r="R1951" s="106">
        <f t="shared" si="1418"/>
        <v>1.38699086</v>
      </c>
      <c r="S1951" s="106">
        <f t="shared" si="1403"/>
        <v>211.84975168</v>
      </c>
      <c r="T1951" s="106">
        <f t="shared" si="1404"/>
        <v>59.109198159710928</v>
      </c>
      <c r="U1951" s="106">
        <f t="shared" si="1405"/>
        <v>3.957370691774713E-9</v>
      </c>
      <c r="V1951" s="106">
        <f t="shared" si="1406"/>
        <v>211.8497516836683</v>
      </c>
      <c r="W1951" s="19">
        <f t="shared" si="1422"/>
        <v>0</v>
      </c>
      <c r="X1951" s="2">
        <f t="shared" si="1407"/>
        <v>0</v>
      </c>
      <c r="Y1951" s="4">
        <f t="shared" si="1408"/>
        <v>0</v>
      </c>
      <c r="Z1951" s="106">
        <f t="shared" si="1397"/>
        <v>0</v>
      </c>
      <c r="AA1951" s="114">
        <f t="shared" si="1419"/>
        <v>0.05</v>
      </c>
      <c r="AB1951" s="112">
        <f t="shared" si="1409"/>
        <v>14</v>
      </c>
      <c r="AC1951" s="178">
        <f t="shared" si="1425"/>
        <v>28</v>
      </c>
      <c r="AD1951" s="11">
        <f t="shared" si="1420"/>
        <v>1.0020349909999999</v>
      </c>
      <c r="AE1951" s="106">
        <f t="shared" si="1398"/>
        <v>0.43111232999999999</v>
      </c>
      <c r="AF1951" s="106">
        <f t="shared" si="1410"/>
        <v>0.43111232999999999</v>
      </c>
      <c r="AG1951" s="106">
        <f t="shared" si="1411"/>
        <v>0</v>
      </c>
      <c r="AH1951" s="115" t="str">
        <f t="shared" si="1392"/>
        <v>A+J=</v>
      </c>
      <c r="AI1951" s="116">
        <f t="shared" si="1421"/>
        <v>46106</v>
      </c>
      <c r="AJ1951" s="10"/>
      <c r="AK1951" s="1"/>
      <c r="AL1951" s="10"/>
      <c r="AM1951" s="1"/>
      <c r="AN1951" s="1"/>
      <c r="AO1951" s="3"/>
      <c r="AP1951" s="3"/>
      <c r="AQ1951" s="4"/>
      <c r="AR1951" s="4"/>
      <c r="AS1951" s="4"/>
      <c r="AT1951" s="4"/>
      <c r="AU1951" s="4"/>
      <c r="AV1951" s="4"/>
      <c r="AW1951" s="1"/>
      <c r="AX1951" s="1"/>
      <c r="AY1951" s="1"/>
      <c r="AZ1951" s="1"/>
      <c r="BA1951" s="1"/>
      <c r="BB1951" s="1"/>
      <c r="BC1951" s="1"/>
      <c r="BD1951" s="1"/>
      <c r="BE1951" s="1"/>
      <c r="BG1951" s="1"/>
      <c r="BH1951" s="1"/>
    </row>
    <row r="1952" spans="1:60" ht="15" customHeight="1" x14ac:dyDescent="0.25">
      <c r="A1952" s="105">
        <f t="shared" si="1412"/>
        <v>46093</v>
      </c>
      <c r="B1952" s="106">
        <f t="shared" si="1399"/>
        <v>212.31169133367038</v>
      </c>
      <c r="C1952" s="2">
        <f t="shared" si="1413"/>
        <v>152.74055351999999</v>
      </c>
      <c r="D1952" s="2">
        <f t="shared" si="1414"/>
        <v>152.74055351000001</v>
      </c>
      <c r="E1952" s="106">
        <f t="shared" si="1400"/>
        <v>9.9999795111216372E-9</v>
      </c>
      <c r="F1952" s="21">
        <f t="shared" si="1415"/>
        <v>7245.38</v>
      </c>
      <c r="G1952" s="108">
        <f t="shared" si="1416"/>
        <v>7275.81</v>
      </c>
      <c r="H1952" s="109">
        <f t="shared" si="1393"/>
        <v>46048</v>
      </c>
      <c r="I1952" s="109">
        <f t="shared" si="1423"/>
        <v>46079</v>
      </c>
      <c r="J1952" s="110">
        <f t="shared" si="1401"/>
        <v>4.1999177406844002E-3</v>
      </c>
      <c r="K1952" s="117">
        <f t="shared" si="1424"/>
        <v>46106</v>
      </c>
      <c r="L1952" s="178">
        <f t="shared" si="1426"/>
        <v>28</v>
      </c>
      <c r="M1952" s="178">
        <f t="shared" si="1396"/>
        <v>15</v>
      </c>
      <c r="N1952" s="106">
        <f t="shared" si="1402"/>
        <v>1.0022477599999999</v>
      </c>
      <c r="O1952" s="111">
        <f t="shared" si="1395"/>
        <v>1.0041999100000001</v>
      </c>
      <c r="P1952" s="111">
        <f t="shared" si="1417"/>
        <v>1.3928161037450602</v>
      </c>
      <c r="Q1952" s="106">
        <f t="shared" si="1394"/>
        <v>1.39594682</v>
      </c>
      <c r="R1952" s="106">
        <f t="shared" si="1418"/>
        <v>1.38699086</v>
      </c>
      <c r="S1952" s="106">
        <f t="shared" si="1403"/>
        <v>211.84975168</v>
      </c>
      <c r="T1952" s="106">
        <f t="shared" si="1404"/>
        <v>59.109198159710928</v>
      </c>
      <c r="U1952" s="106">
        <f t="shared" si="1405"/>
        <v>3.9594600874937673E-9</v>
      </c>
      <c r="V1952" s="106">
        <f t="shared" si="1406"/>
        <v>211.84975168367038</v>
      </c>
      <c r="W1952" s="19">
        <f t="shared" si="1422"/>
        <v>0</v>
      </c>
      <c r="X1952" s="2">
        <f t="shared" si="1407"/>
        <v>0</v>
      </c>
      <c r="Y1952" s="4">
        <f t="shared" si="1408"/>
        <v>0</v>
      </c>
      <c r="Z1952" s="106">
        <f t="shared" si="1397"/>
        <v>0</v>
      </c>
      <c r="AA1952" s="114">
        <f t="shared" si="1419"/>
        <v>0.05</v>
      </c>
      <c r="AB1952" s="112">
        <f t="shared" si="1409"/>
        <v>15</v>
      </c>
      <c r="AC1952" s="178">
        <f t="shared" si="1425"/>
        <v>28</v>
      </c>
      <c r="AD1952" s="11">
        <f t="shared" si="1420"/>
        <v>1.002180506</v>
      </c>
      <c r="AE1952" s="106">
        <f t="shared" si="1398"/>
        <v>0.46193964999999998</v>
      </c>
      <c r="AF1952" s="106">
        <f t="shared" si="1410"/>
        <v>0.46193964999999998</v>
      </c>
      <c r="AG1952" s="106">
        <f t="shared" si="1411"/>
        <v>0</v>
      </c>
      <c r="AH1952" s="115" t="str">
        <f t="shared" si="1392"/>
        <v>A+J=</v>
      </c>
      <c r="AI1952" s="116">
        <f t="shared" si="1421"/>
        <v>46106</v>
      </c>
      <c r="AJ1952" s="10"/>
      <c r="AK1952" s="1"/>
      <c r="AL1952" s="10"/>
      <c r="AM1952" s="1"/>
      <c r="AN1952" s="1"/>
      <c r="AO1952" s="3"/>
      <c r="AP1952" s="3"/>
      <c r="AQ1952" s="4"/>
      <c r="AR1952" s="4"/>
      <c r="AS1952" s="4"/>
      <c r="AT1952" s="4"/>
      <c r="AU1952" s="4"/>
      <c r="AV1952" s="4"/>
      <c r="AW1952" s="1"/>
      <c r="AX1952" s="1"/>
      <c r="AY1952" s="1"/>
      <c r="AZ1952" s="1"/>
      <c r="BA1952" s="1"/>
      <c r="BB1952" s="1"/>
      <c r="BC1952" s="1"/>
      <c r="BD1952" s="1"/>
      <c r="BE1952" s="1"/>
      <c r="BG1952" s="1"/>
      <c r="BH1952" s="1"/>
    </row>
    <row r="1953" spans="1:60" ht="15" customHeight="1" x14ac:dyDescent="0.25">
      <c r="A1953" s="105">
        <f t="shared" si="1412"/>
        <v>46094</v>
      </c>
      <c r="B1953" s="106">
        <f t="shared" si="1399"/>
        <v>212.34252310367248</v>
      </c>
      <c r="C1953" s="2">
        <f t="shared" si="1413"/>
        <v>152.74055351999999</v>
      </c>
      <c r="D1953" s="2">
        <f t="shared" si="1414"/>
        <v>152.74055351000001</v>
      </c>
      <c r="E1953" s="106">
        <f t="shared" si="1400"/>
        <v>9.9999795111216372E-9</v>
      </c>
      <c r="F1953" s="21">
        <f t="shared" si="1415"/>
        <v>7245.38</v>
      </c>
      <c r="G1953" s="108">
        <f t="shared" si="1416"/>
        <v>7275.81</v>
      </c>
      <c r="H1953" s="109">
        <f t="shared" si="1393"/>
        <v>46048</v>
      </c>
      <c r="I1953" s="109">
        <f t="shared" si="1423"/>
        <v>46079</v>
      </c>
      <c r="J1953" s="110">
        <f t="shared" si="1401"/>
        <v>4.1999177406844002E-3</v>
      </c>
      <c r="K1953" s="117">
        <f t="shared" si="1424"/>
        <v>46106</v>
      </c>
      <c r="L1953" s="178">
        <f t="shared" si="1426"/>
        <v>28</v>
      </c>
      <c r="M1953" s="178">
        <f t="shared" si="1396"/>
        <v>16</v>
      </c>
      <c r="N1953" s="106">
        <f t="shared" si="1402"/>
        <v>1.0023977900000001</v>
      </c>
      <c r="O1953" s="111">
        <f t="shared" si="1395"/>
        <v>1.0041999100000001</v>
      </c>
      <c r="P1953" s="111">
        <f t="shared" si="1417"/>
        <v>1.3928161037450602</v>
      </c>
      <c r="Q1953" s="106">
        <f t="shared" si="1394"/>
        <v>1.39615578</v>
      </c>
      <c r="R1953" s="106">
        <f t="shared" si="1418"/>
        <v>1.38699086</v>
      </c>
      <c r="S1953" s="106">
        <f t="shared" si="1403"/>
        <v>211.84975168</v>
      </c>
      <c r="T1953" s="106">
        <f t="shared" si="1404"/>
        <v>59.109198159710928</v>
      </c>
      <c r="U1953" s="106">
        <f t="shared" si="1405"/>
        <v>3.9615496832124106E-9</v>
      </c>
      <c r="V1953" s="106">
        <f t="shared" si="1406"/>
        <v>211.84975168367248</v>
      </c>
      <c r="W1953" s="19">
        <f t="shared" si="1422"/>
        <v>0</v>
      </c>
      <c r="X1953" s="2">
        <f t="shared" si="1407"/>
        <v>0</v>
      </c>
      <c r="Y1953" s="4">
        <f t="shared" si="1408"/>
        <v>0</v>
      </c>
      <c r="Z1953" s="106">
        <f t="shared" si="1397"/>
        <v>0</v>
      </c>
      <c r="AA1953" s="114">
        <f t="shared" si="1419"/>
        <v>0.05</v>
      </c>
      <c r="AB1953" s="112">
        <f t="shared" si="1409"/>
        <v>16</v>
      </c>
      <c r="AC1953" s="178">
        <f t="shared" si="1425"/>
        <v>28</v>
      </c>
      <c r="AD1953" s="11">
        <f t="shared" si="1420"/>
        <v>1.002326042</v>
      </c>
      <c r="AE1953" s="106">
        <f t="shared" si="1398"/>
        <v>0.49277142000000002</v>
      </c>
      <c r="AF1953" s="106">
        <f t="shared" si="1410"/>
        <v>0.49277142000000002</v>
      </c>
      <c r="AG1953" s="106">
        <f t="shared" si="1411"/>
        <v>0</v>
      </c>
      <c r="AH1953" s="115" t="str">
        <f t="shared" si="1392"/>
        <v>A+J=</v>
      </c>
      <c r="AI1953" s="116">
        <f t="shared" si="1421"/>
        <v>46106</v>
      </c>
      <c r="AJ1953" s="10"/>
      <c r="AK1953" s="1"/>
      <c r="AL1953" s="10"/>
      <c r="AM1953" s="1"/>
      <c r="AN1953" s="1"/>
      <c r="AO1953" s="3"/>
      <c r="AP1953" s="3"/>
      <c r="AQ1953" s="4"/>
      <c r="AR1953" s="4"/>
      <c r="AS1953" s="4"/>
      <c r="AT1953" s="4"/>
      <c r="AU1953" s="4"/>
      <c r="AV1953" s="4"/>
      <c r="AW1953" s="1"/>
      <c r="AX1953" s="1"/>
      <c r="AY1953" s="1"/>
      <c r="AZ1953" s="1"/>
      <c r="BA1953" s="1"/>
      <c r="BB1953" s="1"/>
      <c r="BC1953" s="1"/>
      <c r="BD1953" s="1"/>
      <c r="BE1953" s="1"/>
      <c r="BG1953" s="1"/>
      <c r="BH1953" s="1"/>
    </row>
    <row r="1954" spans="1:60" ht="15" customHeight="1" x14ac:dyDescent="0.25">
      <c r="A1954" s="105">
        <f t="shared" si="1412"/>
        <v>46095</v>
      </c>
      <c r="B1954" s="106">
        <f t="shared" si="1399"/>
        <v>212.37335931367454</v>
      </c>
      <c r="C1954" s="2">
        <f t="shared" si="1413"/>
        <v>152.74055351999999</v>
      </c>
      <c r="D1954" s="2">
        <f t="shared" si="1414"/>
        <v>152.74055351000001</v>
      </c>
      <c r="E1954" s="106">
        <f t="shared" si="1400"/>
        <v>9.9999795111216372E-9</v>
      </c>
      <c r="F1954" s="21">
        <f t="shared" si="1415"/>
        <v>7245.38</v>
      </c>
      <c r="G1954" s="108">
        <f t="shared" si="1416"/>
        <v>7275.81</v>
      </c>
      <c r="H1954" s="109">
        <f t="shared" si="1393"/>
        <v>46048</v>
      </c>
      <c r="I1954" s="109">
        <f t="shared" si="1423"/>
        <v>46079</v>
      </c>
      <c r="J1954" s="110">
        <f t="shared" si="1401"/>
        <v>4.1999177406844002E-3</v>
      </c>
      <c r="K1954" s="117">
        <f t="shared" si="1424"/>
        <v>46106</v>
      </c>
      <c r="L1954" s="178">
        <f t="shared" si="1426"/>
        <v>28</v>
      </c>
      <c r="M1954" s="178">
        <f t="shared" si="1396"/>
        <v>17</v>
      </c>
      <c r="N1954" s="106">
        <f t="shared" si="1402"/>
        <v>1.00254785</v>
      </c>
      <c r="O1954" s="111">
        <f t="shared" si="1395"/>
        <v>1.0041999100000001</v>
      </c>
      <c r="P1954" s="111">
        <f t="shared" si="1417"/>
        <v>1.3928161037450602</v>
      </c>
      <c r="Q1954" s="106">
        <f t="shared" si="1394"/>
        <v>1.39636479</v>
      </c>
      <c r="R1954" s="106">
        <f t="shared" si="1418"/>
        <v>1.38699086</v>
      </c>
      <c r="S1954" s="106">
        <f t="shared" si="1403"/>
        <v>211.84975168</v>
      </c>
      <c r="T1954" s="106">
        <f t="shared" si="1404"/>
        <v>59.109198159710928</v>
      </c>
      <c r="U1954" s="106">
        <f t="shared" si="1405"/>
        <v>3.9636397789300307E-9</v>
      </c>
      <c r="V1954" s="106">
        <f t="shared" si="1406"/>
        <v>211.84975168367455</v>
      </c>
      <c r="W1954" s="19">
        <f t="shared" si="1422"/>
        <v>0</v>
      </c>
      <c r="X1954" s="2">
        <f t="shared" si="1407"/>
        <v>0</v>
      </c>
      <c r="Y1954" s="4">
        <f t="shared" si="1408"/>
        <v>0</v>
      </c>
      <c r="Z1954" s="106">
        <f t="shared" si="1397"/>
        <v>0</v>
      </c>
      <c r="AA1954" s="114">
        <f t="shared" si="1419"/>
        <v>0.05</v>
      </c>
      <c r="AB1954" s="112">
        <f t="shared" si="1409"/>
        <v>17</v>
      </c>
      <c r="AC1954" s="178">
        <f t="shared" si="1425"/>
        <v>28</v>
      </c>
      <c r="AD1954" s="11">
        <f t="shared" si="1420"/>
        <v>1.0024715989999999</v>
      </c>
      <c r="AE1954" s="106">
        <f t="shared" si="1398"/>
        <v>0.52360762999999999</v>
      </c>
      <c r="AF1954" s="106">
        <f t="shared" si="1410"/>
        <v>0.52360762999999999</v>
      </c>
      <c r="AG1954" s="106">
        <f t="shared" si="1411"/>
        <v>0</v>
      </c>
      <c r="AH1954" s="115" t="str">
        <f t="shared" ref="AH1954:AH2017" si="1427">AH1953</f>
        <v>A+J=</v>
      </c>
      <c r="AI1954" s="116">
        <f t="shared" si="1421"/>
        <v>46106</v>
      </c>
      <c r="AJ1954" s="10"/>
      <c r="AK1954" s="1"/>
      <c r="AL1954" s="10"/>
      <c r="AM1954" s="1"/>
      <c r="AN1954" s="1"/>
      <c r="AO1954" s="3"/>
      <c r="AP1954" s="3"/>
      <c r="AQ1954" s="4"/>
      <c r="AR1954" s="4"/>
      <c r="AS1954" s="4"/>
      <c r="AT1954" s="4"/>
      <c r="AU1954" s="4"/>
      <c r="AV1954" s="4"/>
      <c r="AW1954" s="1"/>
      <c r="AX1954" s="1"/>
      <c r="AY1954" s="1"/>
      <c r="AZ1954" s="1"/>
      <c r="BA1954" s="1"/>
      <c r="BB1954" s="1"/>
      <c r="BC1954" s="1"/>
      <c r="BD1954" s="1"/>
      <c r="BE1954" s="1"/>
      <c r="BG1954" s="1"/>
      <c r="BH1954" s="1"/>
    </row>
    <row r="1955" spans="1:60" ht="15" customHeight="1" x14ac:dyDescent="0.25">
      <c r="A1955" s="105">
        <f t="shared" si="1412"/>
        <v>46096</v>
      </c>
      <c r="B1955" s="106">
        <f t="shared" si="1399"/>
        <v>212.40420018367666</v>
      </c>
      <c r="C1955" s="2">
        <f t="shared" si="1413"/>
        <v>152.74055351999999</v>
      </c>
      <c r="D1955" s="2">
        <f t="shared" si="1414"/>
        <v>152.74055351000001</v>
      </c>
      <c r="E1955" s="106">
        <f t="shared" si="1400"/>
        <v>9.9999795111216372E-9</v>
      </c>
      <c r="F1955" s="21">
        <f t="shared" si="1415"/>
        <v>7245.38</v>
      </c>
      <c r="G1955" s="108">
        <f t="shared" si="1416"/>
        <v>7275.81</v>
      </c>
      <c r="H1955" s="109">
        <f t="shared" si="1393"/>
        <v>46048</v>
      </c>
      <c r="I1955" s="109">
        <f t="shared" si="1423"/>
        <v>46079</v>
      </c>
      <c r="J1955" s="110">
        <f t="shared" si="1401"/>
        <v>4.1999177406844002E-3</v>
      </c>
      <c r="K1955" s="117">
        <f t="shared" si="1424"/>
        <v>46106</v>
      </c>
      <c r="L1955" s="178">
        <f t="shared" si="1426"/>
        <v>28</v>
      </c>
      <c r="M1955" s="178">
        <f t="shared" si="1396"/>
        <v>18</v>
      </c>
      <c r="N1955" s="106">
        <f t="shared" si="1402"/>
        <v>1.0026979199999999</v>
      </c>
      <c r="O1955" s="111">
        <f t="shared" si="1395"/>
        <v>1.0041999100000001</v>
      </c>
      <c r="P1955" s="111">
        <f t="shared" si="1417"/>
        <v>1.3928161037450602</v>
      </c>
      <c r="Q1955" s="106">
        <f t="shared" si="1394"/>
        <v>1.39657381</v>
      </c>
      <c r="R1955" s="106">
        <f t="shared" si="1418"/>
        <v>1.38699086</v>
      </c>
      <c r="S1955" s="106">
        <f t="shared" si="1403"/>
        <v>211.84975168</v>
      </c>
      <c r="T1955" s="106">
        <f t="shared" si="1404"/>
        <v>59.109198159710928</v>
      </c>
      <c r="U1955" s="106">
        <f t="shared" si="1405"/>
        <v>3.965729974647445E-9</v>
      </c>
      <c r="V1955" s="106">
        <f t="shared" si="1406"/>
        <v>211.84975168367666</v>
      </c>
      <c r="W1955" s="19">
        <f t="shared" si="1422"/>
        <v>0</v>
      </c>
      <c r="X1955" s="2">
        <f t="shared" si="1407"/>
        <v>0</v>
      </c>
      <c r="Y1955" s="4">
        <f t="shared" si="1408"/>
        <v>0</v>
      </c>
      <c r="Z1955" s="106">
        <f t="shared" si="1397"/>
        <v>0</v>
      </c>
      <c r="AA1955" s="114">
        <f t="shared" si="1419"/>
        <v>0.05</v>
      </c>
      <c r="AB1955" s="112">
        <f t="shared" si="1409"/>
        <v>18</v>
      </c>
      <c r="AC1955" s="178">
        <f t="shared" si="1425"/>
        <v>28</v>
      </c>
      <c r="AD1955" s="11">
        <f t="shared" si="1420"/>
        <v>1.0026171779999999</v>
      </c>
      <c r="AE1955" s="106">
        <f t="shared" si="1398"/>
        <v>0.55444850000000001</v>
      </c>
      <c r="AF1955" s="106">
        <f t="shared" si="1410"/>
        <v>0.55444850000000001</v>
      </c>
      <c r="AG1955" s="106">
        <f t="shared" si="1411"/>
        <v>0</v>
      </c>
      <c r="AH1955" s="115" t="str">
        <f t="shared" si="1427"/>
        <v>A+J=</v>
      </c>
      <c r="AI1955" s="116">
        <f t="shared" si="1421"/>
        <v>46106</v>
      </c>
      <c r="AJ1955" s="10"/>
      <c r="AK1955" s="1"/>
      <c r="AL1955" s="10"/>
      <c r="AM1955" s="1"/>
      <c r="AN1955" s="1"/>
      <c r="AO1955" s="3"/>
      <c r="AP1955" s="3"/>
      <c r="AQ1955" s="4"/>
      <c r="AR1955" s="4"/>
      <c r="AS1955" s="4"/>
      <c r="AT1955" s="4"/>
      <c r="AU1955" s="4"/>
      <c r="AV1955" s="4"/>
      <c r="AW1955" s="1"/>
      <c r="AX1955" s="1"/>
      <c r="AY1955" s="1"/>
      <c r="AZ1955" s="1"/>
      <c r="BA1955" s="1"/>
      <c r="BB1955" s="1"/>
      <c r="BC1955" s="1"/>
      <c r="BD1955" s="1"/>
      <c r="BE1955" s="1"/>
      <c r="BG1955" s="1"/>
      <c r="BH1955" s="1"/>
    </row>
    <row r="1956" spans="1:60" ht="15" customHeight="1" x14ac:dyDescent="0.25">
      <c r="A1956" s="105">
        <f t="shared" si="1412"/>
        <v>46097</v>
      </c>
      <c r="B1956" s="106">
        <f t="shared" si="1399"/>
        <v>212.43504530367872</v>
      </c>
      <c r="C1956" s="2">
        <f t="shared" si="1413"/>
        <v>152.74055351999999</v>
      </c>
      <c r="D1956" s="2">
        <f t="shared" si="1414"/>
        <v>152.74055351000001</v>
      </c>
      <c r="E1956" s="106">
        <f t="shared" si="1400"/>
        <v>9.9999795111216372E-9</v>
      </c>
      <c r="F1956" s="21">
        <f t="shared" si="1415"/>
        <v>7245.38</v>
      </c>
      <c r="G1956" s="108">
        <f t="shared" si="1416"/>
        <v>7275.81</v>
      </c>
      <c r="H1956" s="109">
        <f t="shared" si="1393"/>
        <v>46048</v>
      </c>
      <c r="I1956" s="109">
        <f t="shared" si="1423"/>
        <v>46079</v>
      </c>
      <c r="J1956" s="110">
        <f t="shared" si="1401"/>
        <v>4.1999177406844002E-3</v>
      </c>
      <c r="K1956" s="117">
        <f t="shared" si="1424"/>
        <v>46106</v>
      </c>
      <c r="L1956" s="178">
        <f t="shared" si="1426"/>
        <v>28</v>
      </c>
      <c r="M1956" s="178">
        <f t="shared" si="1396"/>
        <v>19</v>
      </c>
      <c r="N1956" s="106">
        <f t="shared" si="1402"/>
        <v>1.0028480200000001</v>
      </c>
      <c r="O1956" s="111">
        <f t="shared" si="1395"/>
        <v>1.0041999100000001</v>
      </c>
      <c r="P1956" s="111">
        <f t="shared" si="1417"/>
        <v>1.3928161037450602</v>
      </c>
      <c r="Q1956" s="106">
        <f t="shared" si="1394"/>
        <v>1.39678287</v>
      </c>
      <c r="R1956" s="106">
        <f t="shared" si="1418"/>
        <v>1.38699086</v>
      </c>
      <c r="S1956" s="106">
        <f t="shared" si="1403"/>
        <v>211.84975168</v>
      </c>
      <c r="T1956" s="106">
        <f t="shared" si="1404"/>
        <v>59.109198159710928</v>
      </c>
      <c r="U1956" s="106">
        <f t="shared" si="1405"/>
        <v>3.9678205703640404E-9</v>
      </c>
      <c r="V1956" s="106">
        <f t="shared" si="1406"/>
        <v>211.84975168367873</v>
      </c>
      <c r="W1956" s="19">
        <f t="shared" si="1422"/>
        <v>0</v>
      </c>
      <c r="X1956" s="2">
        <f t="shared" si="1407"/>
        <v>0</v>
      </c>
      <c r="Y1956" s="4">
        <f t="shared" si="1408"/>
        <v>0</v>
      </c>
      <c r="Z1956" s="106">
        <f t="shared" si="1397"/>
        <v>0</v>
      </c>
      <c r="AA1956" s="114">
        <f t="shared" si="1419"/>
        <v>0.05</v>
      </c>
      <c r="AB1956" s="112">
        <f t="shared" si="1409"/>
        <v>19</v>
      </c>
      <c r="AC1956" s="178">
        <f t="shared" si="1425"/>
        <v>28</v>
      </c>
      <c r="AD1956" s="11">
        <f t="shared" si="1420"/>
        <v>1.002762777</v>
      </c>
      <c r="AE1956" s="106">
        <f t="shared" si="1398"/>
        <v>0.58529361999999996</v>
      </c>
      <c r="AF1956" s="106">
        <f t="shared" si="1410"/>
        <v>0.58529361999999996</v>
      </c>
      <c r="AG1956" s="106">
        <f t="shared" si="1411"/>
        <v>0</v>
      </c>
      <c r="AH1956" s="115" t="str">
        <f t="shared" si="1427"/>
        <v>A+J=</v>
      </c>
      <c r="AI1956" s="116">
        <f t="shared" si="1421"/>
        <v>46106</v>
      </c>
      <c r="AJ1956" s="10"/>
      <c r="AK1956" s="1"/>
      <c r="AL1956" s="10"/>
      <c r="AM1956" s="1"/>
      <c r="AN1956" s="1"/>
      <c r="AO1956" s="3"/>
      <c r="AP1956" s="3"/>
      <c r="AQ1956" s="4"/>
      <c r="AR1956" s="4"/>
      <c r="AS1956" s="4"/>
      <c r="AT1956" s="4"/>
      <c r="AU1956" s="4"/>
      <c r="AV1956" s="4"/>
      <c r="AW1956" s="1"/>
      <c r="AX1956" s="1"/>
      <c r="AY1956" s="1"/>
      <c r="AZ1956" s="1"/>
      <c r="BA1956" s="1"/>
      <c r="BB1956" s="1"/>
      <c r="BC1956" s="1"/>
      <c r="BD1956" s="1"/>
      <c r="BE1956" s="1"/>
      <c r="BG1956" s="1"/>
      <c r="BH1956" s="1"/>
    </row>
    <row r="1957" spans="1:60" ht="15" customHeight="1" x14ac:dyDescent="0.25">
      <c r="A1957" s="105">
        <f t="shared" si="1412"/>
        <v>46098</v>
      </c>
      <c r="B1957" s="106">
        <f t="shared" si="1399"/>
        <v>212.46589507368083</v>
      </c>
      <c r="C1957" s="2">
        <f t="shared" si="1413"/>
        <v>152.74055351999999</v>
      </c>
      <c r="D1957" s="2">
        <f t="shared" si="1414"/>
        <v>152.74055351000001</v>
      </c>
      <c r="E1957" s="106">
        <f t="shared" si="1400"/>
        <v>9.9999795111216372E-9</v>
      </c>
      <c r="F1957" s="21">
        <f t="shared" si="1415"/>
        <v>7245.38</v>
      </c>
      <c r="G1957" s="108">
        <f t="shared" si="1416"/>
        <v>7275.81</v>
      </c>
      <c r="H1957" s="109">
        <f t="shared" si="1393"/>
        <v>46048</v>
      </c>
      <c r="I1957" s="109">
        <f t="shared" si="1423"/>
        <v>46079</v>
      </c>
      <c r="J1957" s="110">
        <f t="shared" si="1401"/>
        <v>4.1999177406844002E-3</v>
      </c>
      <c r="K1957" s="117">
        <f t="shared" si="1424"/>
        <v>46106</v>
      </c>
      <c r="L1957" s="178">
        <f t="shared" si="1426"/>
        <v>28</v>
      </c>
      <c r="M1957" s="178">
        <f t="shared" si="1396"/>
        <v>20</v>
      </c>
      <c r="N1957" s="106">
        <f t="shared" si="1402"/>
        <v>1.0029981400000001</v>
      </c>
      <c r="O1957" s="111">
        <f t="shared" si="1395"/>
        <v>1.0041999100000001</v>
      </c>
      <c r="P1957" s="111">
        <f t="shared" si="1417"/>
        <v>1.3928161037450602</v>
      </c>
      <c r="Q1957" s="106">
        <f t="shared" si="1394"/>
        <v>1.39699196</v>
      </c>
      <c r="R1957" s="106">
        <f t="shared" si="1418"/>
        <v>1.38699086</v>
      </c>
      <c r="S1957" s="106">
        <f t="shared" si="1403"/>
        <v>211.84975168</v>
      </c>
      <c r="T1957" s="106">
        <f t="shared" si="1404"/>
        <v>59.109198159710928</v>
      </c>
      <c r="U1957" s="106">
        <f t="shared" si="1405"/>
        <v>3.9699114660800206E-9</v>
      </c>
      <c r="V1957" s="106">
        <f t="shared" si="1406"/>
        <v>211.84975168368084</v>
      </c>
      <c r="W1957" s="19">
        <f t="shared" si="1422"/>
        <v>0</v>
      </c>
      <c r="X1957" s="2">
        <f t="shared" si="1407"/>
        <v>0</v>
      </c>
      <c r="Y1957" s="4">
        <f t="shared" si="1408"/>
        <v>0</v>
      </c>
      <c r="Z1957" s="106">
        <f t="shared" si="1397"/>
        <v>0</v>
      </c>
      <c r="AA1957" s="114">
        <f t="shared" si="1419"/>
        <v>0.05</v>
      </c>
      <c r="AB1957" s="112">
        <f t="shared" si="1409"/>
        <v>20</v>
      </c>
      <c r="AC1957" s="178">
        <f t="shared" si="1425"/>
        <v>28</v>
      </c>
      <c r="AD1957" s="11">
        <f t="shared" si="1420"/>
        <v>1.002908398</v>
      </c>
      <c r="AE1957" s="106">
        <f t="shared" si="1398"/>
        <v>0.61614338999999996</v>
      </c>
      <c r="AF1957" s="106">
        <f t="shared" si="1410"/>
        <v>0.61614338999999996</v>
      </c>
      <c r="AG1957" s="106">
        <f t="shared" si="1411"/>
        <v>0</v>
      </c>
      <c r="AH1957" s="115" t="str">
        <f t="shared" si="1427"/>
        <v>A+J=</v>
      </c>
      <c r="AI1957" s="116">
        <f t="shared" si="1421"/>
        <v>46106</v>
      </c>
      <c r="AJ1957" s="10"/>
      <c r="AK1957" s="1"/>
      <c r="AL1957" s="10"/>
      <c r="AM1957" s="1"/>
      <c r="AN1957" s="1"/>
      <c r="AO1957" s="3"/>
      <c r="AP1957" s="3"/>
      <c r="AQ1957" s="4"/>
      <c r="AR1957" s="4"/>
      <c r="AS1957" s="4"/>
      <c r="AT1957" s="4"/>
      <c r="AU1957" s="4"/>
      <c r="AV1957" s="4"/>
      <c r="AW1957" s="1"/>
      <c r="AX1957" s="1"/>
      <c r="AY1957" s="1"/>
      <c r="AZ1957" s="1"/>
      <c r="BA1957" s="1"/>
      <c r="BB1957" s="1"/>
      <c r="BC1957" s="1"/>
      <c r="BD1957" s="1"/>
      <c r="BE1957" s="1"/>
      <c r="BG1957" s="1"/>
      <c r="BH1957" s="1"/>
    </row>
    <row r="1958" spans="1:60" ht="15" customHeight="1" x14ac:dyDescent="0.25">
      <c r="A1958" s="105">
        <f t="shared" si="1412"/>
        <v>46099</v>
      </c>
      <c r="B1958" s="106">
        <f t="shared" si="1399"/>
        <v>212.49674908368291</v>
      </c>
      <c r="C1958" s="2">
        <f t="shared" si="1413"/>
        <v>152.74055351999999</v>
      </c>
      <c r="D1958" s="2">
        <f t="shared" si="1414"/>
        <v>152.74055351000001</v>
      </c>
      <c r="E1958" s="106">
        <f t="shared" si="1400"/>
        <v>9.9999795111216372E-9</v>
      </c>
      <c r="F1958" s="21">
        <f t="shared" si="1415"/>
        <v>7245.38</v>
      </c>
      <c r="G1958" s="108">
        <f t="shared" si="1416"/>
        <v>7275.81</v>
      </c>
      <c r="H1958" s="109">
        <f t="shared" si="1393"/>
        <v>46048</v>
      </c>
      <c r="I1958" s="109">
        <f t="shared" si="1423"/>
        <v>46079</v>
      </c>
      <c r="J1958" s="110">
        <f t="shared" si="1401"/>
        <v>4.1999177406844002E-3</v>
      </c>
      <c r="K1958" s="117">
        <f t="shared" si="1424"/>
        <v>46106</v>
      </c>
      <c r="L1958" s="178">
        <f t="shared" si="1426"/>
        <v>28</v>
      </c>
      <c r="M1958" s="178">
        <f t="shared" si="1396"/>
        <v>21</v>
      </c>
      <c r="N1958" s="106">
        <f t="shared" si="1402"/>
        <v>1.00314828</v>
      </c>
      <c r="O1958" s="111">
        <f t="shared" si="1395"/>
        <v>1.0041999100000001</v>
      </c>
      <c r="P1958" s="111">
        <f t="shared" si="1417"/>
        <v>1.3928161037450602</v>
      </c>
      <c r="Q1958" s="106">
        <f t="shared" si="1394"/>
        <v>1.3972010699999999</v>
      </c>
      <c r="R1958" s="106">
        <f t="shared" si="1418"/>
        <v>1.38699086</v>
      </c>
      <c r="S1958" s="106">
        <f t="shared" si="1403"/>
        <v>211.84975168</v>
      </c>
      <c r="T1958" s="106">
        <f t="shared" si="1404"/>
        <v>59.109198159710928</v>
      </c>
      <c r="U1958" s="106">
        <f t="shared" si="1405"/>
        <v>3.9720025617955905E-9</v>
      </c>
      <c r="V1958" s="106">
        <f t="shared" si="1406"/>
        <v>211.84975168368291</v>
      </c>
      <c r="W1958" s="19">
        <f t="shared" si="1422"/>
        <v>0</v>
      </c>
      <c r="X1958" s="2">
        <f t="shared" si="1407"/>
        <v>0</v>
      </c>
      <c r="Y1958" s="4">
        <f t="shared" si="1408"/>
        <v>0</v>
      </c>
      <c r="Z1958" s="106">
        <f t="shared" si="1397"/>
        <v>0</v>
      </c>
      <c r="AA1958" s="114">
        <f t="shared" si="1419"/>
        <v>0.05</v>
      </c>
      <c r="AB1958" s="112">
        <f t="shared" si="1409"/>
        <v>21</v>
      </c>
      <c r="AC1958" s="178">
        <f t="shared" si="1425"/>
        <v>28</v>
      </c>
      <c r="AD1958" s="11">
        <f t="shared" si="1420"/>
        <v>1.003054039</v>
      </c>
      <c r="AE1958" s="106">
        <f t="shared" si="1398"/>
        <v>0.64699739999999994</v>
      </c>
      <c r="AF1958" s="106">
        <f t="shared" si="1410"/>
        <v>0.64699739999999994</v>
      </c>
      <c r="AG1958" s="106">
        <f t="shared" si="1411"/>
        <v>0</v>
      </c>
      <c r="AH1958" s="115" t="str">
        <f t="shared" si="1427"/>
        <v>A+J=</v>
      </c>
      <c r="AI1958" s="116">
        <f t="shared" si="1421"/>
        <v>46106</v>
      </c>
      <c r="AJ1958" s="10"/>
      <c r="AK1958" s="1"/>
      <c r="AL1958" s="10"/>
      <c r="AM1958" s="1"/>
      <c r="AN1958" s="1"/>
      <c r="AO1958" s="3"/>
      <c r="AP1958" s="3"/>
      <c r="AQ1958" s="4"/>
      <c r="AR1958" s="4"/>
      <c r="AS1958" s="4"/>
      <c r="AT1958" s="4"/>
      <c r="AU1958" s="4"/>
      <c r="AV1958" s="4"/>
      <c r="AW1958" s="1"/>
      <c r="AX1958" s="1"/>
      <c r="AY1958" s="1"/>
      <c r="AZ1958" s="1"/>
      <c r="BA1958" s="1"/>
      <c r="BB1958" s="1"/>
      <c r="BC1958" s="1"/>
      <c r="BD1958" s="1"/>
      <c r="BE1958" s="1"/>
      <c r="BG1958" s="1"/>
      <c r="BH1958" s="1"/>
    </row>
    <row r="1959" spans="1:60" ht="15" customHeight="1" x14ac:dyDescent="0.25">
      <c r="A1959" s="105">
        <f t="shared" si="1412"/>
        <v>46100</v>
      </c>
      <c r="B1959" s="106">
        <f t="shared" si="1399"/>
        <v>212.527607753685</v>
      </c>
      <c r="C1959" s="2">
        <f t="shared" si="1413"/>
        <v>152.74055351999999</v>
      </c>
      <c r="D1959" s="2">
        <f t="shared" si="1414"/>
        <v>152.74055351000001</v>
      </c>
      <c r="E1959" s="106">
        <f t="shared" si="1400"/>
        <v>9.9999795111216372E-9</v>
      </c>
      <c r="F1959" s="21">
        <f t="shared" si="1415"/>
        <v>7245.38</v>
      </c>
      <c r="G1959" s="108">
        <f t="shared" si="1416"/>
        <v>7275.81</v>
      </c>
      <c r="H1959" s="109">
        <f t="shared" si="1393"/>
        <v>46048</v>
      </c>
      <c r="I1959" s="109">
        <f t="shared" si="1423"/>
        <v>46079</v>
      </c>
      <c r="J1959" s="110">
        <f t="shared" si="1401"/>
        <v>4.1999177406844002E-3</v>
      </c>
      <c r="K1959" s="117">
        <f t="shared" si="1424"/>
        <v>46106</v>
      </c>
      <c r="L1959" s="178">
        <f t="shared" si="1426"/>
        <v>28</v>
      </c>
      <c r="M1959" s="178">
        <f t="shared" si="1396"/>
        <v>22</v>
      </c>
      <c r="N1959" s="106">
        <f t="shared" si="1402"/>
        <v>1.00329845</v>
      </c>
      <c r="O1959" s="111">
        <f t="shared" si="1395"/>
        <v>1.0041999100000001</v>
      </c>
      <c r="P1959" s="111">
        <f t="shared" si="1417"/>
        <v>1.3928161037450602</v>
      </c>
      <c r="Q1959" s="106">
        <f t="shared" si="1394"/>
        <v>1.39741023</v>
      </c>
      <c r="R1959" s="106">
        <f t="shared" si="1418"/>
        <v>1.38699086</v>
      </c>
      <c r="S1959" s="106">
        <f t="shared" si="1403"/>
        <v>211.84975168</v>
      </c>
      <c r="T1959" s="106">
        <f t="shared" si="1404"/>
        <v>59.109198159710928</v>
      </c>
      <c r="U1959" s="106">
        <f t="shared" si="1405"/>
        <v>3.9740941575101373E-9</v>
      </c>
      <c r="V1959" s="106">
        <f t="shared" si="1406"/>
        <v>211.84975168368501</v>
      </c>
      <c r="W1959" s="19">
        <f t="shared" si="1422"/>
        <v>0</v>
      </c>
      <c r="X1959" s="2">
        <f t="shared" si="1407"/>
        <v>0</v>
      </c>
      <c r="Y1959" s="4">
        <f t="shared" si="1408"/>
        <v>0</v>
      </c>
      <c r="Z1959" s="106">
        <f t="shared" si="1397"/>
        <v>0</v>
      </c>
      <c r="AA1959" s="114">
        <f t="shared" si="1419"/>
        <v>0.05</v>
      </c>
      <c r="AB1959" s="112">
        <f t="shared" si="1409"/>
        <v>22</v>
      </c>
      <c r="AC1959" s="178">
        <f t="shared" si="1425"/>
        <v>28</v>
      </c>
      <c r="AD1959" s="11">
        <f t="shared" si="1420"/>
        <v>1.0031997020000001</v>
      </c>
      <c r="AE1959" s="106">
        <f t="shared" si="1398"/>
        <v>0.67785607000000003</v>
      </c>
      <c r="AF1959" s="106">
        <f t="shared" si="1410"/>
        <v>0.67785607000000003</v>
      </c>
      <c r="AG1959" s="106">
        <f t="shared" si="1411"/>
        <v>0</v>
      </c>
      <c r="AH1959" s="115" t="str">
        <f t="shared" si="1427"/>
        <v>A+J=</v>
      </c>
      <c r="AI1959" s="116">
        <f t="shared" si="1421"/>
        <v>46106</v>
      </c>
      <c r="AJ1959" s="10"/>
      <c r="AK1959" s="1"/>
      <c r="AL1959" s="10"/>
      <c r="AM1959" s="1"/>
      <c r="AN1959" s="1"/>
      <c r="AO1959" s="3"/>
      <c r="AP1959" s="3"/>
      <c r="AQ1959" s="4"/>
      <c r="AR1959" s="4"/>
      <c r="AS1959" s="4"/>
      <c r="AT1959" s="4"/>
      <c r="AU1959" s="4"/>
      <c r="AV1959" s="4"/>
      <c r="AW1959" s="1"/>
      <c r="AX1959" s="1"/>
      <c r="AY1959" s="1"/>
      <c r="AZ1959" s="1"/>
      <c r="BA1959" s="1"/>
      <c r="BB1959" s="1"/>
      <c r="BC1959" s="1"/>
      <c r="BD1959" s="1"/>
      <c r="BE1959" s="1"/>
      <c r="BG1959" s="1"/>
      <c r="BH1959" s="1"/>
    </row>
    <row r="1960" spans="1:60" ht="15" customHeight="1" x14ac:dyDescent="0.25">
      <c r="A1960" s="105">
        <f t="shared" si="1412"/>
        <v>46101</v>
      </c>
      <c r="B1960" s="106">
        <f t="shared" si="1399"/>
        <v>212.55847087368713</v>
      </c>
      <c r="C1960" s="2">
        <f t="shared" si="1413"/>
        <v>152.74055351999999</v>
      </c>
      <c r="D1960" s="2">
        <f t="shared" si="1414"/>
        <v>152.74055351000001</v>
      </c>
      <c r="E1960" s="106">
        <f t="shared" si="1400"/>
        <v>9.9999795111216372E-9</v>
      </c>
      <c r="F1960" s="21">
        <f t="shared" si="1415"/>
        <v>7245.38</v>
      </c>
      <c r="G1960" s="108">
        <f t="shared" si="1416"/>
        <v>7275.81</v>
      </c>
      <c r="H1960" s="109">
        <f t="shared" ref="H1960:H2023" si="1428">EDATE(I1960,-1)</f>
        <v>46048</v>
      </c>
      <c r="I1960" s="109">
        <f t="shared" si="1423"/>
        <v>46079</v>
      </c>
      <c r="J1960" s="110">
        <f t="shared" si="1401"/>
        <v>4.1999177406844002E-3</v>
      </c>
      <c r="K1960" s="117">
        <f t="shared" si="1424"/>
        <v>46106</v>
      </c>
      <c r="L1960" s="178">
        <f t="shared" si="1426"/>
        <v>28</v>
      </c>
      <c r="M1960" s="178">
        <f t="shared" si="1396"/>
        <v>23</v>
      </c>
      <c r="N1960" s="106">
        <f t="shared" si="1402"/>
        <v>1.00344864</v>
      </c>
      <c r="O1960" s="111">
        <f t="shared" si="1395"/>
        <v>1.0041999100000001</v>
      </c>
      <c r="P1960" s="111">
        <f t="shared" si="1417"/>
        <v>1.3928161037450602</v>
      </c>
      <c r="Q1960" s="106">
        <f t="shared" si="1394"/>
        <v>1.3976194200000001</v>
      </c>
      <c r="R1960" s="106">
        <f t="shared" si="1418"/>
        <v>1.38699086</v>
      </c>
      <c r="S1960" s="106">
        <f t="shared" si="1403"/>
        <v>211.84975168</v>
      </c>
      <c r="T1960" s="106">
        <f t="shared" si="1404"/>
        <v>59.109198159710928</v>
      </c>
      <c r="U1960" s="106">
        <f t="shared" si="1405"/>
        <v>3.9761860532240697E-9</v>
      </c>
      <c r="V1960" s="106">
        <f t="shared" si="1406"/>
        <v>211.84975168368712</v>
      </c>
      <c r="W1960" s="19">
        <f t="shared" si="1422"/>
        <v>0</v>
      </c>
      <c r="X1960" s="2">
        <f t="shared" si="1407"/>
        <v>0</v>
      </c>
      <c r="Y1960" s="4">
        <f t="shared" si="1408"/>
        <v>0</v>
      </c>
      <c r="Z1960" s="106">
        <f t="shared" si="1397"/>
        <v>0</v>
      </c>
      <c r="AA1960" s="114">
        <f t="shared" si="1419"/>
        <v>0.05</v>
      </c>
      <c r="AB1960" s="112">
        <f t="shared" si="1409"/>
        <v>23</v>
      </c>
      <c r="AC1960" s="178">
        <f t="shared" si="1425"/>
        <v>28</v>
      </c>
      <c r="AD1960" s="11">
        <f t="shared" si="1420"/>
        <v>1.0033453859999999</v>
      </c>
      <c r="AE1960" s="106">
        <f t="shared" si="1398"/>
        <v>0.70871919000000005</v>
      </c>
      <c r="AF1960" s="106">
        <f t="shared" si="1410"/>
        <v>0.70871919000000005</v>
      </c>
      <c r="AG1960" s="106">
        <f t="shared" si="1411"/>
        <v>0</v>
      </c>
      <c r="AH1960" s="115" t="str">
        <f t="shared" si="1427"/>
        <v>A+J=</v>
      </c>
      <c r="AI1960" s="116">
        <f t="shared" si="1421"/>
        <v>46106</v>
      </c>
      <c r="AJ1960" s="10"/>
      <c r="AK1960" s="1"/>
      <c r="AL1960" s="10"/>
      <c r="AM1960" s="1"/>
      <c r="AN1960" s="1"/>
      <c r="AO1960" s="3"/>
      <c r="AP1960" s="3"/>
      <c r="AQ1960" s="4"/>
      <c r="AR1960" s="4"/>
      <c r="AS1960" s="4"/>
      <c r="AT1960" s="4"/>
      <c r="AU1960" s="4"/>
      <c r="AV1960" s="4"/>
      <c r="AW1960" s="1"/>
      <c r="AX1960" s="1"/>
      <c r="AY1960" s="1"/>
      <c r="AZ1960" s="1"/>
      <c r="BA1960" s="1"/>
      <c r="BB1960" s="1"/>
      <c r="BC1960" s="1"/>
      <c r="BD1960" s="1"/>
      <c r="BE1960" s="1"/>
      <c r="BG1960" s="1"/>
      <c r="BH1960" s="1"/>
    </row>
    <row r="1961" spans="1:60" ht="15" customHeight="1" x14ac:dyDescent="0.25">
      <c r="A1961" s="105">
        <f t="shared" si="1412"/>
        <v>46102</v>
      </c>
      <c r="B1961" s="106">
        <f t="shared" si="1399"/>
        <v>212.5893384436892</v>
      </c>
      <c r="C1961" s="2">
        <f t="shared" si="1413"/>
        <v>152.74055351999999</v>
      </c>
      <c r="D1961" s="2">
        <f t="shared" si="1414"/>
        <v>152.74055351000001</v>
      </c>
      <c r="E1961" s="106">
        <f t="shared" si="1400"/>
        <v>9.9999795111216372E-9</v>
      </c>
      <c r="F1961" s="21">
        <f t="shared" si="1415"/>
        <v>7245.38</v>
      </c>
      <c r="G1961" s="108">
        <f t="shared" si="1416"/>
        <v>7275.81</v>
      </c>
      <c r="H1961" s="109">
        <f t="shared" si="1428"/>
        <v>46048</v>
      </c>
      <c r="I1961" s="109">
        <f t="shared" si="1423"/>
        <v>46079</v>
      </c>
      <c r="J1961" s="110">
        <f t="shared" si="1401"/>
        <v>4.1999177406844002E-3</v>
      </c>
      <c r="K1961" s="117">
        <f t="shared" si="1424"/>
        <v>46106</v>
      </c>
      <c r="L1961" s="178">
        <f t="shared" si="1426"/>
        <v>28</v>
      </c>
      <c r="M1961" s="178">
        <f t="shared" si="1396"/>
        <v>24</v>
      </c>
      <c r="N1961" s="106">
        <f t="shared" si="1402"/>
        <v>1.0035988499999999</v>
      </c>
      <c r="O1961" s="111">
        <f t="shared" si="1395"/>
        <v>1.0041999100000001</v>
      </c>
      <c r="P1961" s="111">
        <f t="shared" si="1417"/>
        <v>1.3928161037450602</v>
      </c>
      <c r="Q1961" s="106">
        <f t="shared" ref="Q1961:Q2024" si="1429">TRUNC(TRUNC((N1961*P1961),15),8)</f>
        <v>1.39782863</v>
      </c>
      <c r="R1961" s="106">
        <f t="shared" si="1418"/>
        <v>1.38699086</v>
      </c>
      <c r="S1961" s="106">
        <f t="shared" si="1403"/>
        <v>211.84975168</v>
      </c>
      <c r="T1961" s="106">
        <f t="shared" si="1404"/>
        <v>59.109198159710928</v>
      </c>
      <c r="U1961" s="106">
        <f t="shared" si="1405"/>
        <v>3.978278148937591E-9</v>
      </c>
      <c r="V1961" s="106">
        <f t="shared" si="1406"/>
        <v>211.84975168368919</v>
      </c>
      <c r="W1961" s="19">
        <f t="shared" si="1422"/>
        <v>0</v>
      </c>
      <c r="X1961" s="2">
        <f t="shared" si="1407"/>
        <v>0</v>
      </c>
      <c r="Y1961" s="4">
        <f t="shared" si="1408"/>
        <v>0</v>
      </c>
      <c r="Z1961" s="106">
        <f t="shared" si="1397"/>
        <v>0</v>
      </c>
      <c r="AA1961" s="114">
        <f t="shared" si="1419"/>
        <v>0.05</v>
      </c>
      <c r="AB1961" s="112">
        <f t="shared" si="1409"/>
        <v>24</v>
      </c>
      <c r="AC1961" s="178">
        <f t="shared" si="1425"/>
        <v>28</v>
      </c>
      <c r="AD1961" s="11">
        <f t="shared" si="1420"/>
        <v>1.0034910909999999</v>
      </c>
      <c r="AE1961" s="106">
        <f t="shared" si="1398"/>
        <v>0.73958676000000001</v>
      </c>
      <c r="AF1961" s="106">
        <f t="shared" si="1410"/>
        <v>0.73958676000000001</v>
      </c>
      <c r="AG1961" s="106">
        <f t="shared" si="1411"/>
        <v>0</v>
      </c>
      <c r="AH1961" s="115" t="str">
        <f t="shared" si="1427"/>
        <v>A+J=</v>
      </c>
      <c r="AI1961" s="116">
        <f t="shared" si="1421"/>
        <v>46106</v>
      </c>
      <c r="AJ1961" s="10"/>
      <c r="AK1961" s="1"/>
      <c r="AL1961" s="10"/>
      <c r="AM1961" s="1"/>
      <c r="AN1961" s="1"/>
      <c r="AO1961" s="3"/>
      <c r="AP1961" s="3"/>
      <c r="AQ1961" s="4"/>
      <c r="AR1961" s="4"/>
      <c r="AS1961" s="4"/>
      <c r="AT1961" s="4"/>
      <c r="AU1961" s="4"/>
      <c r="AV1961" s="4"/>
      <c r="AW1961" s="1"/>
      <c r="AX1961" s="1"/>
      <c r="AY1961" s="1"/>
      <c r="AZ1961" s="1"/>
      <c r="BA1961" s="1"/>
      <c r="BB1961" s="1"/>
      <c r="BC1961" s="1"/>
      <c r="BD1961" s="1"/>
      <c r="BE1961" s="1"/>
      <c r="BG1961" s="1"/>
      <c r="BH1961" s="1"/>
    </row>
    <row r="1962" spans="1:60" ht="15" customHeight="1" x14ac:dyDescent="0.25">
      <c r="A1962" s="105">
        <f t="shared" si="1412"/>
        <v>46103</v>
      </c>
      <c r="B1962" s="106">
        <f t="shared" si="1399"/>
        <v>212.6202106736913</v>
      </c>
      <c r="C1962" s="2">
        <f t="shared" si="1413"/>
        <v>152.74055351999999</v>
      </c>
      <c r="D1962" s="2">
        <f t="shared" si="1414"/>
        <v>152.74055351000001</v>
      </c>
      <c r="E1962" s="106">
        <f t="shared" si="1400"/>
        <v>9.9999795111216372E-9</v>
      </c>
      <c r="F1962" s="21">
        <f t="shared" si="1415"/>
        <v>7245.38</v>
      </c>
      <c r="G1962" s="108">
        <f t="shared" si="1416"/>
        <v>7275.81</v>
      </c>
      <c r="H1962" s="109">
        <f t="shared" si="1428"/>
        <v>46048</v>
      </c>
      <c r="I1962" s="109">
        <f t="shared" si="1423"/>
        <v>46079</v>
      </c>
      <c r="J1962" s="110">
        <f t="shared" si="1401"/>
        <v>4.1999177406844002E-3</v>
      </c>
      <c r="K1962" s="117">
        <f t="shared" si="1424"/>
        <v>46106</v>
      </c>
      <c r="L1962" s="178">
        <f t="shared" si="1426"/>
        <v>28</v>
      </c>
      <c r="M1962" s="178">
        <f t="shared" si="1396"/>
        <v>25</v>
      </c>
      <c r="N1962" s="106">
        <f t="shared" si="1402"/>
        <v>1.00374908</v>
      </c>
      <c r="O1962" s="111">
        <f t="shared" ref="O1962:O2025" si="1430">IF(K1962&gt;K1961,N1961,O1961)</f>
        <v>1.0041999100000001</v>
      </c>
      <c r="P1962" s="111">
        <f t="shared" si="1417"/>
        <v>1.3928161037450602</v>
      </c>
      <c r="Q1962" s="106">
        <f t="shared" si="1429"/>
        <v>1.39803788</v>
      </c>
      <c r="R1962" s="106">
        <f t="shared" si="1418"/>
        <v>1.38699086</v>
      </c>
      <c r="S1962" s="106">
        <f t="shared" si="1403"/>
        <v>211.84975168</v>
      </c>
      <c r="T1962" s="106">
        <f t="shared" si="1404"/>
        <v>59.109198159710928</v>
      </c>
      <c r="U1962" s="106">
        <f t="shared" si="1405"/>
        <v>3.9803706446502927E-9</v>
      </c>
      <c r="V1962" s="106">
        <f t="shared" si="1406"/>
        <v>211.8497516836913</v>
      </c>
      <c r="W1962" s="19">
        <f t="shared" si="1422"/>
        <v>0</v>
      </c>
      <c r="X1962" s="2">
        <f t="shared" si="1407"/>
        <v>0</v>
      </c>
      <c r="Y1962" s="4">
        <f t="shared" si="1408"/>
        <v>0</v>
      </c>
      <c r="Z1962" s="106">
        <f t="shared" si="1397"/>
        <v>0</v>
      </c>
      <c r="AA1962" s="114">
        <f t="shared" si="1419"/>
        <v>0.05</v>
      </c>
      <c r="AB1962" s="112">
        <f t="shared" si="1409"/>
        <v>25</v>
      </c>
      <c r="AC1962" s="178">
        <f t="shared" si="1425"/>
        <v>28</v>
      </c>
      <c r="AD1962" s="11">
        <f t="shared" si="1420"/>
        <v>1.0036368179999999</v>
      </c>
      <c r="AE1962" s="106">
        <f t="shared" si="1398"/>
        <v>0.77045898999999995</v>
      </c>
      <c r="AF1962" s="106">
        <f t="shared" si="1410"/>
        <v>0.77045898999999995</v>
      </c>
      <c r="AG1962" s="106">
        <f t="shared" si="1411"/>
        <v>0</v>
      </c>
      <c r="AH1962" s="115" t="str">
        <f t="shared" si="1427"/>
        <v>A+J=</v>
      </c>
      <c r="AI1962" s="116">
        <f t="shared" si="1421"/>
        <v>46106</v>
      </c>
      <c r="AJ1962" s="10"/>
      <c r="AK1962" s="1"/>
      <c r="AL1962" s="10"/>
      <c r="AM1962" s="1"/>
      <c r="AN1962" s="1"/>
      <c r="AO1962" s="3"/>
      <c r="AP1962" s="3"/>
      <c r="AQ1962" s="4"/>
      <c r="AR1962" s="4"/>
      <c r="AS1962" s="4"/>
      <c r="AT1962" s="4"/>
      <c r="AU1962" s="4"/>
      <c r="AV1962" s="4"/>
      <c r="AW1962" s="1"/>
      <c r="AX1962" s="1"/>
      <c r="AY1962" s="1"/>
      <c r="AZ1962" s="1"/>
      <c r="BA1962" s="1"/>
      <c r="BB1962" s="1"/>
      <c r="BC1962" s="1"/>
      <c r="BD1962" s="1"/>
      <c r="BE1962" s="1"/>
      <c r="BG1962" s="1"/>
      <c r="BH1962" s="1"/>
    </row>
    <row r="1963" spans="1:60" ht="15" customHeight="1" x14ac:dyDescent="0.25">
      <c r="A1963" s="105">
        <f t="shared" si="1412"/>
        <v>46104</v>
      </c>
      <c r="B1963" s="106">
        <f t="shared" si="1399"/>
        <v>212.65108713369338</v>
      </c>
      <c r="C1963" s="2">
        <f t="shared" si="1413"/>
        <v>152.74055351999999</v>
      </c>
      <c r="D1963" s="2">
        <f t="shared" si="1414"/>
        <v>152.74055351000001</v>
      </c>
      <c r="E1963" s="106">
        <f t="shared" si="1400"/>
        <v>9.9999795111216372E-9</v>
      </c>
      <c r="F1963" s="21">
        <f t="shared" si="1415"/>
        <v>7245.38</v>
      </c>
      <c r="G1963" s="108">
        <f t="shared" si="1416"/>
        <v>7275.81</v>
      </c>
      <c r="H1963" s="109">
        <f t="shared" si="1428"/>
        <v>46048</v>
      </c>
      <c r="I1963" s="109">
        <f t="shared" si="1423"/>
        <v>46079</v>
      </c>
      <c r="J1963" s="110">
        <f t="shared" si="1401"/>
        <v>4.1999177406844002E-3</v>
      </c>
      <c r="K1963" s="117">
        <f t="shared" si="1424"/>
        <v>46106</v>
      </c>
      <c r="L1963" s="178">
        <f t="shared" si="1426"/>
        <v>28</v>
      </c>
      <c r="M1963" s="178">
        <f t="shared" si="1396"/>
        <v>26</v>
      </c>
      <c r="N1963" s="106">
        <f t="shared" si="1402"/>
        <v>1.0038993300000001</v>
      </c>
      <c r="O1963" s="111">
        <f t="shared" si="1430"/>
        <v>1.0041999100000001</v>
      </c>
      <c r="P1963" s="111">
        <f t="shared" si="1417"/>
        <v>1.3928161037450602</v>
      </c>
      <c r="Q1963" s="106">
        <f t="shared" si="1429"/>
        <v>1.39824715</v>
      </c>
      <c r="R1963" s="106">
        <f t="shared" si="1418"/>
        <v>1.38699086</v>
      </c>
      <c r="S1963" s="106">
        <f t="shared" si="1403"/>
        <v>211.84975168</v>
      </c>
      <c r="T1963" s="106">
        <f t="shared" si="1404"/>
        <v>59.109198159710928</v>
      </c>
      <c r="U1963" s="106">
        <f t="shared" si="1405"/>
        <v>3.982463340362585E-9</v>
      </c>
      <c r="V1963" s="106">
        <f t="shared" si="1406"/>
        <v>211.84975168369337</v>
      </c>
      <c r="W1963" s="19">
        <f t="shared" si="1422"/>
        <v>0</v>
      </c>
      <c r="X1963" s="2">
        <f t="shared" si="1407"/>
        <v>0</v>
      </c>
      <c r="Y1963" s="4">
        <f t="shared" si="1408"/>
        <v>0</v>
      </c>
      <c r="Z1963" s="106">
        <f t="shared" si="1397"/>
        <v>0</v>
      </c>
      <c r="AA1963" s="114">
        <f t="shared" si="1419"/>
        <v>0.05</v>
      </c>
      <c r="AB1963" s="112">
        <f t="shared" si="1409"/>
        <v>26</v>
      </c>
      <c r="AC1963" s="178">
        <f t="shared" si="1425"/>
        <v>28</v>
      </c>
      <c r="AD1963" s="11">
        <f t="shared" si="1420"/>
        <v>1.0037825650000001</v>
      </c>
      <c r="AE1963" s="106">
        <f t="shared" si="1398"/>
        <v>0.80133544999999995</v>
      </c>
      <c r="AF1963" s="106">
        <f t="shared" si="1410"/>
        <v>0.80133544999999995</v>
      </c>
      <c r="AG1963" s="106">
        <f t="shared" si="1411"/>
        <v>0</v>
      </c>
      <c r="AH1963" s="115" t="str">
        <f t="shared" si="1427"/>
        <v>A+J=</v>
      </c>
      <c r="AI1963" s="116">
        <f t="shared" si="1421"/>
        <v>46106</v>
      </c>
      <c r="AJ1963" s="10"/>
      <c r="AK1963" s="1"/>
      <c r="AL1963" s="10"/>
      <c r="AM1963" s="1"/>
      <c r="AN1963" s="1"/>
      <c r="AO1963" s="3"/>
      <c r="AP1963" s="3"/>
      <c r="AQ1963" s="4"/>
      <c r="AR1963" s="4"/>
      <c r="AS1963" s="4"/>
      <c r="AT1963" s="4"/>
      <c r="AU1963" s="4"/>
      <c r="AV1963" s="4"/>
      <c r="AW1963" s="1"/>
      <c r="AX1963" s="1"/>
      <c r="AY1963" s="1"/>
      <c r="AZ1963" s="1"/>
      <c r="BA1963" s="1"/>
      <c r="BB1963" s="1"/>
      <c r="BC1963" s="1"/>
      <c r="BD1963" s="1"/>
      <c r="BE1963" s="1"/>
      <c r="BG1963" s="1"/>
      <c r="BH1963" s="1"/>
    </row>
    <row r="1964" spans="1:60" ht="15" customHeight="1" x14ac:dyDescent="0.25">
      <c r="A1964" s="105">
        <f t="shared" si="1412"/>
        <v>46105</v>
      </c>
      <c r="B1964" s="106">
        <f t="shared" si="1399"/>
        <v>212.68196826369547</v>
      </c>
      <c r="C1964" s="2">
        <f t="shared" si="1413"/>
        <v>152.74055351999999</v>
      </c>
      <c r="D1964" s="2">
        <f t="shared" si="1414"/>
        <v>152.74055351000001</v>
      </c>
      <c r="E1964" s="106">
        <f t="shared" si="1400"/>
        <v>9.9999795111216372E-9</v>
      </c>
      <c r="F1964" s="21">
        <f t="shared" si="1415"/>
        <v>7245.38</v>
      </c>
      <c r="G1964" s="108">
        <f t="shared" si="1416"/>
        <v>7275.81</v>
      </c>
      <c r="H1964" s="109">
        <f t="shared" si="1428"/>
        <v>46048</v>
      </c>
      <c r="I1964" s="109">
        <f t="shared" si="1423"/>
        <v>46079</v>
      </c>
      <c r="J1964" s="110">
        <f t="shared" si="1401"/>
        <v>4.1999177406844002E-3</v>
      </c>
      <c r="K1964" s="117">
        <f t="shared" si="1424"/>
        <v>46106</v>
      </c>
      <c r="L1964" s="178">
        <f t="shared" si="1426"/>
        <v>28</v>
      </c>
      <c r="M1964" s="178">
        <f t="shared" si="1396"/>
        <v>27</v>
      </c>
      <c r="N1964" s="106">
        <f t="shared" si="1402"/>
        <v>1.00404961</v>
      </c>
      <c r="O1964" s="111">
        <f t="shared" si="1430"/>
        <v>1.0041999100000001</v>
      </c>
      <c r="P1964" s="111">
        <f t="shared" si="1417"/>
        <v>1.3928161037450602</v>
      </c>
      <c r="Q1964" s="106">
        <f t="shared" si="1429"/>
        <v>1.39845646</v>
      </c>
      <c r="R1964" s="106">
        <f t="shared" si="1418"/>
        <v>1.38699086</v>
      </c>
      <c r="S1964" s="106">
        <f t="shared" si="1403"/>
        <v>211.84975168</v>
      </c>
      <c r="T1964" s="106">
        <f t="shared" si="1404"/>
        <v>59.109198159710928</v>
      </c>
      <c r="U1964" s="106">
        <f t="shared" si="1405"/>
        <v>3.9845564360740585E-9</v>
      </c>
      <c r="V1964" s="106">
        <f t="shared" si="1406"/>
        <v>211.84975168369547</v>
      </c>
      <c r="W1964" s="19">
        <f t="shared" si="1422"/>
        <v>0</v>
      </c>
      <c r="X1964" s="2">
        <f t="shared" si="1407"/>
        <v>0</v>
      </c>
      <c r="Y1964" s="4">
        <f t="shared" si="1408"/>
        <v>0</v>
      </c>
      <c r="Z1964" s="106">
        <f t="shared" si="1397"/>
        <v>0</v>
      </c>
      <c r="AA1964" s="114">
        <f t="shared" si="1419"/>
        <v>0.05</v>
      </c>
      <c r="AB1964" s="112">
        <f t="shared" si="1409"/>
        <v>27</v>
      </c>
      <c r="AC1964" s="178">
        <f t="shared" si="1425"/>
        <v>28</v>
      </c>
      <c r="AD1964" s="11">
        <f t="shared" si="1420"/>
        <v>1.003928334</v>
      </c>
      <c r="AE1964" s="106">
        <f t="shared" si="1398"/>
        <v>0.83221657999999998</v>
      </c>
      <c r="AF1964" s="106">
        <f t="shared" si="1410"/>
        <v>0.83221657999999998</v>
      </c>
      <c r="AG1964" s="106">
        <f t="shared" si="1411"/>
        <v>0</v>
      </c>
      <c r="AH1964" s="115" t="str">
        <f t="shared" si="1427"/>
        <v>A+J=</v>
      </c>
      <c r="AI1964" s="116">
        <f t="shared" si="1421"/>
        <v>46106</v>
      </c>
      <c r="AJ1964" s="10"/>
      <c r="AK1964" s="1"/>
      <c r="AL1964" s="10"/>
      <c r="AM1964" s="1"/>
      <c r="AN1964" s="1"/>
      <c r="AO1964" s="3"/>
      <c r="AP1964" s="3"/>
      <c r="AQ1964" s="4"/>
      <c r="AR1964" s="4"/>
      <c r="AS1964" s="4"/>
      <c r="AT1964" s="4"/>
      <c r="AU1964" s="4"/>
      <c r="AV1964" s="4"/>
      <c r="AW1964" s="1"/>
      <c r="AX1964" s="1"/>
      <c r="AY1964" s="1"/>
      <c r="AZ1964" s="1"/>
      <c r="BA1964" s="1"/>
      <c r="BB1964" s="1"/>
      <c r="BC1964" s="1"/>
      <c r="BD1964" s="1"/>
      <c r="BE1964" s="1"/>
      <c r="BG1964" s="1"/>
      <c r="BH1964" s="1"/>
    </row>
    <row r="1965" spans="1:60" ht="15" customHeight="1" x14ac:dyDescent="0.25">
      <c r="A1965" s="105">
        <f t="shared" si="1412"/>
        <v>46106</v>
      </c>
      <c r="B1965" s="106">
        <f t="shared" si="1399"/>
        <v>212.71285383369758</v>
      </c>
      <c r="C1965" s="2">
        <f t="shared" si="1413"/>
        <v>152.74055351999999</v>
      </c>
      <c r="D1965" s="2">
        <f t="shared" si="1414"/>
        <v>152.74055351000001</v>
      </c>
      <c r="E1965" s="106">
        <f t="shared" si="1400"/>
        <v>9.9999795111216372E-9</v>
      </c>
      <c r="F1965" s="21">
        <f t="shared" si="1415"/>
        <v>7245.38</v>
      </c>
      <c r="G1965" s="108">
        <f t="shared" si="1416"/>
        <v>7275.81</v>
      </c>
      <c r="H1965" s="109">
        <f t="shared" si="1428"/>
        <v>46048</v>
      </c>
      <c r="I1965" s="109">
        <f t="shared" si="1423"/>
        <v>46079</v>
      </c>
      <c r="J1965" s="110">
        <f t="shared" si="1401"/>
        <v>4.1999177406844002E-3</v>
      </c>
      <c r="K1965" s="117">
        <f t="shared" si="1424"/>
        <v>46106</v>
      </c>
      <c r="L1965" s="178">
        <f t="shared" si="1426"/>
        <v>28</v>
      </c>
      <c r="M1965" s="178">
        <f t="shared" si="1396"/>
        <v>28</v>
      </c>
      <c r="N1965" s="106">
        <f t="shared" si="1402"/>
        <v>1.0041999100000001</v>
      </c>
      <c r="O1965" s="111">
        <f t="shared" si="1430"/>
        <v>1.0041999100000001</v>
      </c>
      <c r="P1965" s="111">
        <f t="shared" si="1417"/>
        <v>1.3928161037450602</v>
      </c>
      <c r="Q1965" s="106">
        <f t="shared" si="1429"/>
        <v>1.3986658000000001</v>
      </c>
      <c r="R1965" s="106">
        <f t="shared" si="1418"/>
        <v>1.38699086</v>
      </c>
      <c r="S1965" s="106">
        <f t="shared" si="1403"/>
        <v>211.84975168</v>
      </c>
      <c r="T1965" s="106">
        <f t="shared" si="1404"/>
        <v>59.109198159710928</v>
      </c>
      <c r="U1965" s="106">
        <f t="shared" si="1405"/>
        <v>3.9866498317849167E-9</v>
      </c>
      <c r="V1965" s="106">
        <f t="shared" si="1406"/>
        <v>211.84975168369758</v>
      </c>
      <c r="W1965" s="19">
        <f t="shared" si="1422"/>
        <v>65</v>
      </c>
      <c r="X1965" s="2">
        <f t="shared" si="1407"/>
        <v>15.15430675</v>
      </c>
      <c r="Y1965" s="4">
        <f t="shared" si="1408"/>
        <v>9.9215999999999999E-2</v>
      </c>
      <c r="Z1965" s="106">
        <f t="shared" si="1397"/>
        <v>21.018884960000001</v>
      </c>
      <c r="AA1965" s="114">
        <f t="shared" si="1419"/>
        <v>0.05</v>
      </c>
      <c r="AB1965" s="112">
        <f t="shared" si="1409"/>
        <v>28</v>
      </c>
      <c r="AC1965" s="178">
        <f t="shared" si="1425"/>
        <v>28</v>
      </c>
      <c r="AD1965" s="11">
        <f t="shared" si="1420"/>
        <v>1.004074124</v>
      </c>
      <c r="AE1965" s="106">
        <f t="shared" si="1398"/>
        <v>0.86310215000000001</v>
      </c>
      <c r="AF1965" s="106">
        <f t="shared" si="1410"/>
        <v>0.86310215000000001</v>
      </c>
      <c r="AG1965" s="106">
        <f t="shared" si="1411"/>
        <v>21.881987110000001</v>
      </c>
      <c r="AH1965" s="115" t="str">
        <f t="shared" si="1427"/>
        <v>A+J=</v>
      </c>
      <c r="AI1965" s="116">
        <f t="shared" si="1421"/>
        <v>46106</v>
      </c>
      <c r="AJ1965" s="10"/>
      <c r="AK1965" s="1"/>
      <c r="AL1965" s="10"/>
      <c r="AM1965" s="1"/>
      <c r="AN1965" s="1"/>
      <c r="AO1965" s="3"/>
      <c r="AP1965" s="3"/>
      <c r="AQ1965" s="4"/>
      <c r="AR1965" s="4"/>
      <c r="AS1965" s="4"/>
      <c r="AT1965" s="4"/>
      <c r="AU1965" s="4"/>
      <c r="AV1965" s="4"/>
      <c r="AW1965" s="1"/>
      <c r="AX1965" s="1"/>
      <c r="AY1965" s="1"/>
      <c r="AZ1965" s="1"/>
      <c r="BA1965" s="1"/>
      <c r="BB1965" s="1"/>
      <c r="BC1965" s="1"/>
      <c r="BD1965" s="1"/>
      <c r="BE1965" s="1"/>
      <c r="BG1965" s="1"/>
      <c r="BH1965" s="1"/>
    </row>
    <row r="1966" spans="1:60" ht="15" customHeight="1" x14ac:dyDescent="0.25">
      <c r="A1966" s="105">
        <f t="shared" si="1412"/>
        <v>46107</v>
      </c>
      <c r="B1966" s="106">
        <f t="shared" si="1399"/>
        <v>190.85589706181318</v>
      </c>
      <c r="C1966" s="2">
        <f t="shared" si="1413"/>
        <v>137.58624677</v>
      </c>
      <c r="D1966" s="2">
        <f t="shared" si="1414"/>
        <v>137.58624675999999</v>
      </c>
      <c r="E1966" s="106">
        <f t="shared" si="1400"/>
        <v>1.0000007932831068E-8</v>
      </c>
      <c r="F1966" s="21">
        <f t="shared" si="1415"/>
        <v>7245.38</v>
      </c>
      <c r="G1966" s="108">
        <f t="shared" si="1416"/>
        <v>7275.81</v>
      </c>
      <c r="H1966" s="109">
        <f t="shared" si="1428"/>
        <v>46079</v>
      </c>
      <c r="I1966" s="109">
        <f t="shared" si="1423"/>
        <v>46107</v>
      </c>
      <c r="J1966" s="110">
        <f t="shared" si="1401"/>
        <v>4.1999177406844002E-3</v>
      </c>
      <c r="K1966" s="117">
        <f t="shared" si="1424"/>
        <v>46137</v>
      </c>
      <c r="L1966" s="178">
        <f t="shared" si="1426"/>
        <v>31</v>
      </c>
      <c r="M1966" s="178">
        <f t="shared" si="1396"/>
        <v>1</v>
      </c>
      <c r="N1966" s="106">
        <f t="shared" si="1402"/>
        <v>1.0001351999999999</v>
      </c>
      <c r="O1966" s="111">
        <f t="shared" si="1430"/>
        <v>1.0041999100000001</v>
      </c>
      <c r="P1966" s="111">
        <f t="shared" si="1417"/>
        <v>1.3986658060273403</v>
      </c>
      <c r="Q1966" s="106">
        <f t="shared" si="1429"/>
        <v>1.3988548999999999</v>
      </c>
      <c r="R1966" s="106">
        <f t="shared" si="1418"/>
        <v>1.38699086</v>
      </c>
      <c r="S1966" s="106">
        <f t="shared" si="1403"/>
        <v>190.83086673</v>
      </c>
      <c r="T1966" s="106">
        <f t="shared" si="1404"/>
        <v>53.244619957824618</v>
      </c>
      <c r="U1966" s="106">
        <f t="shared" si="1405"/>
        <v>3.9885521640485416E-9</v>
      </c>
      <c r="V1966" s="106">
        <f t="shared" si="1406"/>
        <v>190.83086673181319</v>
      </c>
      <c r="W1966" s="19">
        <f t="shared" si="1422"/>
        <v>0</v>
      </c>
      <c r="X1966" s="2">
        <f t="shared" si="1407"/>
        <v>0</v>
      </c>
      <c r="Y1966" s="4">
        <f t="shared" si="1408"/>
        <v>0</v>
      </c>
      <c r="Z1966" s="106">
        <f t="shared" si="1397"/>
        <v>0</v>
      </c>
      <c r="AA1966" s="114">
        <f t="shared" si="1419"/>
        <v>0.05</v>
      </c>
      <c r="AB1966" s="112">
        <f t="shared" si="1409"/>
        <v>1</v>
      </c>
      <c r="AC1966" s="178">
        <f t="shared" si="1425"/>
        <v>31</v>
      </c>
      <c r="AD1966" s="11">
        <f t="shared" si="1420"/>
        <v>1.000131165</v>
      </c>
      <c r="AE1966" s="106">
        <f t="shared" si="1398"/>
        <v>2.503033E-2</v>
      </c>
      <c r="AF1966" s="106">
        <f t="shared" si="1410"/>
        <v>2.503033E-2</v>
      </c>
      <c r="AG1966" s="106">
        <f t="shared" si="1411"/>
        <v>0</v>
      </c>
      <c r="AH1966" s="115" t="str">
        <f t="shared" si="1427"/>
        <v>A+J=</v>
      </c>
      <c r="AI1966" s="116">
        <f t="shared" si="1421"/>
        <v>46137</v>
      </c>
      <c r="AJ1966" s="10"/>
      <c r="AK1966" s="1"/>
      <c r="AL1966" s="10"/>
      <c r="AM1966" s="1"/>
      <c r="AN1966" s="1"/>
      <c r="AO1966" s="3"/>
      <c r="AP1966" s="3"/>
      <c r="AQ1966" s="4"/>
      <c r="AR1966" s="4"/>
      <c r="AS1966" s="4"/>
      <c r="AT1966" s="4"/>
      <c r="AU1966" s="4"/>
      <c r="AV1966" s="4"/>
      <c r="AW1966" s="1"/>
      <c r="AX1966" s="1"/>
      <c r="AY1966" s="1"/>
      <c r="AZ1966" s="1"/>
      <c r="BA1966" s="1"/>
      <c r="BB1966" s="1"/>
      <c r="BC1966" s="1"/>
      <c r="BD1966" s="1"/>
      <c r="BE1966" s="1"/>
      <c r="BG1966" s="1"/>
      <c r="BH1966" s="1"/>
    </row>
    <row r="1967" spans="1:60" ht="15" customHeight="1" x14ac:dyDescent="0.25">
      <c r="A1967" s="105">
        <f t="shared" si="1412"/>
        <v>46108</v>
      </c>
      <c r="B1967" s="106">
        <f t="shared" si="1399"/>
        <v>190.88093063181506</v>
      </c>
      <c r="C1967" s="2">
        <f t="shared" si="1413"/>
        <v>137.58624677</v>
      </c>
      <c r="D1967" s="2">
        <f t="shared" si="1414"/>
        <v>137.58624675999999</v>
      </c>
      <c r="E1967" s="106">
        <f t="shared" si="1400"/>
        <v>1.0000007932831068E-8</v>
      </c>
      <c r="F1967" s="21">
        <f t="shared" si="1415"/>
        <v>7245.38</v>
      </c>
      <c r="G1967" s="108">
        <f t="shared" si="1416"/>
        <v>7275.81</v>
      </c>
      <c r="H1967" s="109">
        <f t="shared" si="1428"/>
        <v>46079</v>
      </c>
      <c r="I1967" s="109">
        <f t="shared" si="1423"/>
        <v>46107</v>
      </c>
      <c r="J1967" s="110">
        <f t="shared" si="1401"/>
        <v>4.1999177406844002E-3</v>
      </c>
      <c r="K1967" s="117">
        <f t="shared" si="1424"/>
        <v>46137</v>
      </c>
      <c r="L1967" s="178">
        <f t="shared" si="1426"/>
        <v>31</v>
      </c>
      <c r="M1967" s="178">
        <f t="shared" si="1396"/>
        <v>2</v>
      </c>
      <c r="N1967" s="106">
        <f t="shared" si="1402"/>
        <v>1.00027043</v>
      </c>
      <c r="O1967" s="111">
        <f t="shared" si="1430"/>
        <v>1.0041999100000001</v>
      </c>
      <c r="P1967" s="111">
        <f t="shared" si="1417"/>
        <v>1.3986658060273403</v>
      </c>
      <c r="Q1967" s="106">
        <f t="shared" si="1429"/>
        <v>1.3990440399999999</v>
      </c>
      <c r="R1967" s="106">
        <f t="shared" si="1418"/>
        <v>1.38699086</v>
      </c>
      <c r="S1967" s="106">
        <f t="shared" si="1403"/>
        <v>190.83086673</v>
      </c>
      <c r="T1967" s="106">
        <f t="shared" si="1404"/>
        <v>53.244619957824618</v>
      </c>
      <c r="U1967" s="106">
        <f t="shared" si="1405"/>
        <v>3.9904435655489569E-9</v>
      </c>
      <c r="V1967" s="106">
        <f t="shared" si="1406"/>
        <v>190.83086673181506</v>
      </c>
      <c r="W1967" s="19">
        <f t="shared" si="1422"/>
        <v>0</v>
      </c>
      <c r="X1967" s="2">
        <f t="shared" si="1407"/>
        <v>0</v>
      </c>
      <c r="Y1967" s="4">
        <f t="shared" si="1408"/>
        <v>0</v>
      </c>
      <c r="Z1967" s="106">
        <f t="shared" si="1397"/>
        <v>0</v>
      </c>
      <c r="AA1967" s="114">
        <f t="shared" si="1419"/>
        <v>0.05</v>
      </c>
      <c r="AB1967" s="112">
        <f t="shared" si="1409"/>
        <v>2</v>
      </c>
      <c r="AC1967" s="178">
        <f t="shared" si="1425"/>
        <v>31</v>
      </c>
      <c r="AD1967" s="11">
        <f t="shared" si="1420"/>
        <v>1.0002623470000001</v>
      </c>
      <c r="AE1967" s="106">
        <f t="shared" si="1398"/>
        <v>5.0063900000000001E-2</v>
      </c>
      <c r="AF1967" s="106">
        <f t="shared" si="1410"/>
        <v>5.0063900000000001E-2</v>
      </c>
      <c r="AG1967" s="106">
        <f t="shared" si="1411"/>
        <v>0</v>
      </c>
      <c r="AH1967" s="115" t="str">
        <f t="shared" si="1427"/>
        <v>A+J=</v>
      </c>
      <c r="AI1967" s="116">
        <f t="shared" si="1421"/>
        <v>46137</v>
      </c>
      <c r="AJ1967" s="10"/>
      <c r="AK1967" s="1"/>
      <c r="AL1967" s="10"/>
      <c r="AM1967" s="1"/>
      <c r="AN1967" s="1"/>
      <c r="AO1967" s="3"/>
      <c r="AP1967" s="3"/>
      <c r="AQ1967" s="4"/>
      <c r="AR1967" s="4"/>
      <c r="AS1967" s="4"/>
      <c r="AT1967" s="4"/>
      <c r="AU1967" s="4"/>
      <c r="AV1967" s="4"/>
      <c r="AW1967" s="1"/>
      <c r="AX1967" s="1"/>
      <c r="AY1967" s="1"/>
      <c r="AZ1967" s="1"/>
      <c r="BA1967" s="1"/>
      <c r="BB1967" s="1"/>
      <c r="BC1967" s="1"/>
      <c r="BD1967" s="1"/>
      <c r="BE1967" s="1"/>
      <c r="BG1967" s="1"/>
      <c r="BH1967" s="1"/>
    </row>
    <row r="1968" spans="1:60" ht="15" customHeight="1" x14ac:dyDescent="0.25">
      <c r="A1968" s="105">
        <f t="shared" si="1412"/>
        <v>46109</v>
      </c>
      <c r="B1968" s="106">
        <f t="shared" si="1399"/>
        <v>190.90596745181696</v>
      </c>
      <c r="C1968" s="2">
        <f t="shared" si="1413"/>
        <v>137.58624677</v>
      </c>
      <c r="D1968" s="2">
        <f t="shared" si="1414"/>
        <v>137.58624675999999</v>
      </c>
      <c r="E1968" s="106">
        <f t="shared" si="1400"/>
        <v>1.0000007932831068E-8</v>
      </c>
      <c r="F1968" s="21">
        <f t="shared" si="1415"/>
        <v>7245.38</v>
      </c>
      <c r="G1968" s="108">
        <f t="shared" si="1416"/>
        <v>7275.81</v>
      </c>
      <c r="H1968" s="109">
        <f t="shared" si="1428"/>
        <v>46079</v>
      </c>
      <c r="I1968" s="109">
        <f t="shared" si="1423"/>
        <v>46107</v>
      </c>
      <c r="J1968" s="110">
        <f t="shared" si="1401"/>
        <v>4.1999177406844002E-3</v>
      </c>
      <c r="K1968" s="117">
        <f t="shared" si="1424"/>
        <v>46137</v>
      </c>
      <c r="L1968" s="178">
        <f t="shared" si="1426"/>
        <v>31</v>
      </c>
      <c r="M1968" s="178">
        <f t="shared" si="1396"/>
        <v>3</v>
      </c>
      <c r="N1968" s="106">
        <f t="shared" si="1402"/>
        <v>1.0004056699999999</v>
      </c>
      <c r="O1968" s="111">
        <f t="shared" si="1430"/>
        <v>1.0041999100000001</v>
      </c>
      <c r="P1968" s="111">
        <f t="shared" si="1417"/>
        <v>1.3986658060273403</v>
      </c>
      <c r="Q1968" s="106">
        <f t="shared" si="1429"/>
        <v>1.3992332000000001</v>
      </c>
      <c r="R1968" s="106">
        <f t="shared" si="1418"/>
        <v>1.38699086</v>
      </c>
      <c r="S1968" s="106">
        <f t="shared" si="1403"/>
        <v>190.83086673</v>
      </c>
      <c r="T1968" s="106">
        <f t="shared" si="1404"/>
        <v>53.244619957824618</v>
      </c>
      <c r="U1968" s="106">
        <f t="shared" si="1405"/>
        <v>3.9923351670495329E-9</v>
      </c>
      <c r="V1968" s="106">
        <f t="shared" si="1406"/>
        <v>190.83086673181697</v>
      </c>
      <c r="W1968" s="19">
        <f t="shared" si="1422"/>
        <v>0</v>
      </c>
      <c r="X1968" s="2">
        <f t="shared" si="1407"/>
        <v>0</v>
      </c>
      <c r="Y1968" s="4">
        <f t="shared" si="1408"/>
        <v>0</v>
      </c>
      <c r="Z1968" s="106">
        <f t="shared" si="1397"/>
        <v>0</v>
      </c>
      <c r="AA1968" s="114">
        <f t="shared" si="1419"/>
        <v>0.05</v>
      </c>
      <c r="AB1968" s="112">
        <f t="shared" si="1409"/>
        <v>3</v>
      </c>
      <c r="AC1968" s="178">
        <f t="shared" si="1425"/>
        <v>31</v>
      </c>
      <c r="AD1968" s="11">
        <f t="shared" si="1420"/>
        <v>1.000393546</v>
      </c>
      <c r="AE1968" s="106">
        <f t="shared" si="1398"/>
        <v>7.5100719999999996E-2</v>
      </c>
      <c r="AF1968" s="106">
        <f t="shared" si="1410"/>
        <v>7.5100719999999996E-2</v>
      </c>
      <c r="AG1968" s="106">
        <f t="shared" si="1411"/>
        <v>0</v>
      </c>
      <c r="AH1968" s="115" t="str">
        <f t="shared" si="1427"/>
        <v>A+J=</v>
      </c>
      <c r="AI1968" s="116">
        <f t="shared" si="1421"/>
        <v>46137</v>
      </c>
      <c r="AJ1968" s="10"/>
      <c r="AK1968" s="1"/>
      <c r="AL1968" s="10"/>
      <c r="AM1968" s="1"/>
      <c r="AN1968" s="1"/>
      <c r="AO1968" s="3"/>
      <c r="AP1968" s="3"/>
      <c r="AQ1968" s="4"/>
      <c r="AR1968" s="4"/>
      <c r="AS1968" s="4"/>
      <c r="AT1968" s="4"/>
      <c r="AU1968" s="4"/>
      <c r="AV1968" s="4"/>
      <c r="AW1968" s="1"/>
      <c r="AX1968" s="1"/>
      <c r="AY1968" s="1"/>
      <c r="AZ1968" s="1"/>
      <c r="BA1968" s="1"/>
      <c r="BB1968" s="1"/>
      <c r="BC1968" s="1"/>
      <c r="BD1968" s="1"/>
      <c r="BE1968" s="1"/>
      <c r="BG1968" s="1"/>
      <c r="BH1968" s="1"/>
    </row>
    <row r="1969" spans="1:60" ht="15" customHeight="1" x14ac:dyDescent="0.25">
      <c r="A1969" s="105">
        <f t="shared" si="1412"/>
        <v>46110</v>
      </c>
      <c r="B1969" s="106">
        <f t="shared" si="1399"/>
        <v>190.93100770181886</v>
      </c>
      <c r="C1969" s="2">
        <f t="shared" si="1413"/>
        <v>137.58624677</v>
      </c>
      <c r="D1969" s="2">
        <f t="shared" si="1414"/>
        <v>137.58624675999999</v>
      </c>
      <c r="E1969" s="106">
        <f t="shared" si="1400"/>
        <v>1.0000007932831068E-8</v>
      </c>
      <c r="F1969" s="21">
        <f t="shared" si="1415"/>
        <v>7245.38</v>
      </c>
      <c r="G1969" s="108">
        <f t="shared" si="1416"/>
        <v>7275.81</v>
      </c>
      <c r="H1969" s="109">
        <f t="shared" si="1428"/>
        <v>46079</v>
      </c>
      <c r="I1969" s="109">
        <f t="shared" si="1423"/>
        <v>46107</v>
      </c>
      <c r="J1969" s="110">
        <f t="shared" si="1401"/>
        <v>4.1999177406844002E-3</v>
      </c>
      <c r="K1969" s="117">
        <f t="shared" si="1424"/>
        <v>46137</v>
      </c>
      <c r="L1969" s="178">
        <f t="shared" si="1426"/>
        <v>31</v>
      </c>
      <c r="M1969" s="178">
        <f t="shared" ref="M1969:M2032" si="1431">L1969-(K1969-A1969)</f>
        <v>4</v>
      </c>
      <c r="N1969" s="106">
        <f t="shared" si="1402"/>
        <v>1.0005409300000001</v>
      </c>
      <c r="O1969" s="111">
        <f t="shared" si="1430"/>
        <v>1.0041999100000001</v>
      </c>
      <c r="P1969" s="111">
        <f t="shared" si="1417"/>
        <v>1.3986658060273403</v>
      </c>
      <c r="Q1969" s="106">
        <f t="shared" si="1429"/>
        <v>1.3994223800000001</v>
      </c>
      <c r="R1969" s="106">
        <f t="shared" si="1418"/>
        <v>1.38699086</v>
      </c>
      <c r="S1969" s="106">
        <f t="shared" si="1403"/>
        <v>190.83086673</v>
      </c>
      <c r="T1969" s="106">
        <f t="shared" si="1404"/>
        <v>53.244619957824618</v>
      </c>
      <c r="U1969" s="106">
        <f t="shared" si="1405"/>
        <v>3.994226968550266E-9</v>
      </c>
      <c r="V1969" s="106">
        <f t="shared" si="1406"/>
        <v>190.83086673181884</v>
      </c>
      <c r="W1969" s="19">
        <f t="shared" si="1422"/>
        <v>0</v>
      </c>
      <c r="X1969" s="2">
        <f t="shared" si="1407"/>
        <v>0</v>
      </c>
      <c r="Y1969" s="4">
        <f t="shared" si="1408"/>
        <v>0</v>
      </c>
      <c r="Z1969" s="106">
        <f t="shared" si="1397"/>
        <v>0</v>
      </c>
      <c r="AA1969" s="114">
        <f t="shared" si="1419"/>
        <v>0.05</v>
      </c>
      <c r="AB1969" s="112">
        <f t="shared" si="1409"/>
        <v>4</v>
      </c>
      <c r="AC1969" s="178">
        <f t="shared" si="1425"/>
        <v>31</v>
      </c>
      <c r="AD1969" s="11">
        <f t="shared" si="1420"/>
        <v>1.000524763</v>
      </c>
      <c r="AE1969" s="106">
        <f t="shared" si="1398"/>
        <v>0.10014097</v>
      </c>
      <c r="AF1969" s="106">
        <f t="shared" si="1410"/>
        <v>0.10014097</v>
      </c>
      <c r="AG1969" s="106">
        <f t="shared" si="1411"/>
        <v>0</v>
      </c>
      <c r="AH1969" s="115" t="str">
        <f t="shared" si="1427"/>
        <v>A+J=</v>
      </c>
      <c r="AI1969" s="116">
        <f t="shared" si="1421"/>
        <v>46137</v>
      </c>
      <c r="AJ1969" s="10"/>
      <c r="AK1969" s="1"/>
      <c r="AL1969" s="10"/>
      <c r="AM1969" s="1"/>
      <c r="AN1969" s="1"/>
      <c r="AO1969" s="3"/>
      <c r="AP1969" s="3"/>
      <c r="AQ1969" s="4"/>
      <c r="AR1969" s="4"/>
      <c r="AS1969" s="4"/>
      <c r="AT1969" s="4"/>
      <c r="AU1969" s="4"/>
      <c r="AV1969" s="4"/>
      <c r="AW1969" s="1"/>
      <c r="AX1969" s="1"/>
      <c r="AY1969" s="1"/>
      <c r="AZ1969" s="1"/>
      <c r="BA1969" s="1"/>
      <c r="BB1969" s="1"/>
      <c r="BC1969" s="1"/>
      <c r="BD1969" s="1"/>
      <c r="BE1969" s="1"/>
      <c r="BG1969" s="1"/>
      <c r="BH1969" s="1"/>
    </row>
    <row r="1970" spans="1:60" ht="15" customHeight="1" x14ac:dyDescent="0.25">
      <c r="A1970" s="105">
        <f t="shared" si="1412"/>
        <v>46111</v>
      </c>
      <c r="B1970" s="106">
        <f t="shared" si="1399"/>
        <v>190.95605120182074</v>
      </c>
      <c r="C1970" s="2">
        <f t="shared" si="1413"/>
        <v>137.58624677</v>
      </c>
      <c r="D1970" s="2">
        <f t="shared" si="1414"/>
        <v>137.58624675999999</v>
      </c>
      <c r="E1970" s="106">
        <f t="shared" si="1400"/>
        <v>1.0000007932831068E-8</v>
      </c>
      <c r="F1970" s="21">
        <f t="shared" si="1415"/>
        <v>7245.38</v>
      </c>
      <c r="G1970" s="108">
        <f t="shared" si="1416"/>
        <v>7275.81</v>
      </c>
      <c r="H1970" s="109">
        <f t="shared" si="1428"/>
        <v>46079</v>
      </c>
      <c r="I1970" s="109">
        <f t="shared" si="1423"/>
        <v>46107</v>
      </c>
      <c r="J1970" s="110">
        <f t="shared" si="1401"/>
        <v>4.1999177406844002E-3</v>
      </c>
      <c r="K1970" s="117">
        <f t="shared" si="1424"/>
        <v>46137</v>
      </c>
      <c r="L1970" s="178">
        <f t="shared" si="1426"/>
        <v>31</v>
      </c>
      <c r="M1970" s="178">
        <f t="shared" si="1431"/>
        <v>5</v>
      </c>
      <c r="N1970" s="106">
        <f t="shared" si="1402"/>
        <v>1.00067621</v>
      </c>
      <c r="O1970" s="111">
        <f t="shared" si="1430"/>
        <v>1.0041999100000001</v>
      </c>
      <c r="P1970" s="111">
        <f t="shared" si="1417"/>
        <v>1.3986658060273403</v>
      </c>
      <c r="Q1970" s="106">
        <f t="shared" si="1429"/>
        <v>1.3996115899999999</v>
      </c>
      <c r="R1970" s="106">
        <f t="shared" si="1418"/>
        <v>1.38699086</v>
      </c>
      <c r="S1970" s="106">
        <f t="shared" si="1403"/>
        <v>190.83086673</v>
      </c>
      <c r="T1970" s="106">
        <f t="shared" si="1404"/>
        <v>53.244619957824618</v>
      </c>
      <c r="U1970" s="106">
        <f t="shared" si="1405"/>
        <v>3.996119070051235E-9</v>
      </c>
      <c r="V1970" s="106">
        <f t="shared" si="1406"/>
        <v>190.83086673182075</v>
      </c>
      <c r="W1970" s="19">
        <f t="shared" si="1422"/>
        <v>0</v>
      </c>
      <c r="X1970" s="2">
        <f t="shared" si="1407"/>
        <v>0</v>
      </c>
      <c r="Y1970" s="4">
        <f t="shared" si="1408"/>
        <v>0</v>
      </c>
      <c r="Z1970" s="106">
        <f t="shared" si="1397"/>
        <v>0</v>
      </c>
      <c r="AA1970" s="114">
        <f t="shared" si="1419"/>
        <v>0.05</v>
      </c>
      <c r="AB1970" s="112">
        <f t="shared" si="1409"/>
        <v>5</v>
      </c>
      <c r="AC1970" s="178">
        <f t="shared" si="1425"/>
        <v>31</v>
      </c>
      <c r="AD1970" s="11">
        <f t="shared" si="1420"/>
        <v>1.000655997</v>
      </c>
      <c r="AE1970" s="106">
        <f t="shared" si="1398"/>
        <v>0.12518446999999999</v>
      </c>
      <c r="AF1970" s="106">
        <f t="shared" si="1410"/>
        <v>0.12518446999999999</v>
      </c>
      <c r="AG1970" s="106">
        <f t="shared" si="1411"/>
        <v>0</v>
      </c>
      <c r="AH1970" s="115" t="str">
        <f t="shared" si="1427"/>
        <v>A+J=</v>
      </c>
      <c r="AI1970" s="116">
        <f t="shared" si="1421"/>
        <v>46137</v>
      </c>
      <c r="AJ1970" s="10"/>
      <c r="AK1970" s="1"/>
      <c r="AL1970" s="10"/>
      <c r="AM1970" s="1"/>
      <c r="AN1970" s="1"/>
      <c r="AO1970" s="3"/>
      <c r="AP1970" s="3"/>
      <c r="AQ1970" s="4"/>
      <c r="AR1970" s="4"/>
      <c r="AS1970" s="4"/>
      <c r="AT1970" s="4"/>
      <c r="AU1970" s="4"/>
      <c r="AV1970" s="4"/>
      <c r="AW1970" s="1"/>
      <c r="AX1970" s="1"/>
      <c r="AY1970" s="1"/>
      <c r="AZ1970" s="1"/>
      <c r="BA1970" s="1"/>
      <c r="BB1970" s="1"/>
      <c r="BC1970" s="1"/>
      <c r="BD1970" s="1"/>
      <c r="BE1970" s="1"/>
      <c r="BG1970" s="1"/>
      <c r="BH1970" s="1"/>
    </row>
    <row r="1971" spans="1:60" ht="15" customHeight="1" x14ac:dyDescent="0.25">
      <c r="A1971" s="105">
        <f t="shared" si="1412"/>
        <v>46112</v>
      </c>
      <c r="B1971" s="106">
        <f t="shared" si="1399"/>
        <v>190.98109794182264</v>
      </c>
      <c r="C1971" s="2">
        <f t="shared" si="1413"/>
        <v>137.58624677</v>
      </c>
      <c r="D1971" s="2">
        <f t="shared" si="1414"/>
        <v>137.58624675999999</v>
      </c>
      <c r="E1971" s="106">
        <f t="shared" si="1400"/>
        <v>1.0000007932831068E-8</v>
      </c>
      <c r="F1971" s="21">
        <f t="shared" si="1415"/>
        <v>7245.38</v>
      </c>
      <c r="G1971" s="108">
        <f t="shared" si="1416"/>
        <v>7275.81</v>
      </c>
      <c r="H1971" s="109">
        <f t="shared" si="1428"/>
        <v>46079</v>
      </c>
      <c r="I1971" s="109">
        <f t="shared" si="1423"/>
        <v>46107</v>
      </c>
      <c r="J1971" s="110">
        <f t="shared" si="1401"/>
        <v>4.1999177406844002E-3</v>
      </c>
      <c r="K1971" s="117">
        <f t="shared" si="1424"/>
        <v>46137</v>
      </c>
      <c r="L1971" s="178">
        <f t="shared" si="1426"/>
        <v>31</v>
      </c>
      <c r="M1971" s="178">
        <f t="shared" si="1431"/>
        <v>6</v>
      </c>
      <c r="N1971" s="106">
        <f t="shared" si="1402"/>
        <v>1.0008115099999999</v>
      </c>
      <c r="O1971" s="111">
        <f t="shared" si="1430"/>
        <v>1.0041999100000001</v>
      </c>
      <c r="P1971" s="111">
        <f t="shared" si="1417"/>
        <v>1.3986658060273403</v>
      </c>
      <c r="Q1971" s="106">
        <f t="shared" si="1429"/>
        <v>1.39980083</v>
      </c>
      <c r="R1971" s="106">
        <f t="shared" si="1418"/>
        <v>1.38699086</v>
      </c>
      <c r="S1971" s="106">
        <f t="shared" si="1403"/>
        <v>190.83086673</v>
      </c>
      <c r="T1971" s="106">
        <f t="shared" si="1404"/>
        <v>53.244619957824618</v>
      </c>
      <c r="U1971" s="106">
        <f t="shared" si="1405"/>
        <v>3.9980114715524448E-9</v>
      </c>
      <c r="V1971" s="106">
        <f t="shared" si="1406"/>
        <v>190.83086673182265</v>
      </c>
      <c r="W1971" s="19">
        <f t="shared" si="1422"/>
        <v>0</v>
      </c>
      <c r="X1971" s="2">
        <f t="shared" si="1407"/>
        <v>0</v>
      </c>
      <c r="Y1971" s="4">
        <f t="shared" si="1408"/>
        <v>0</v>
      </c>
      <c r="Z1971" s="106">
        <f t="shared" si="1397"/>
        <v>0</v>
      </c>
      <c r="AA1971" s="114">
        <f t="shared" si="1419"/>
        <v>0.05</v>
      </c>
      <c r="AB1971" s="112">
        <f t="shared" si="1409"/>
        <v>6</v>
      </c>
      <c r="AC1971" s="178">
        <f t="shared" si="1425"/>
        <v>31</v>
      </c>
      <c r="AD1971" s="11">
        <f t="shared" si="1420"/>
        <v>1.000787248</v>
      </c>
      <c r="AE1971" s="106">
        <f t="shared" si="1398"/>
        <v>0.15023121</v>
      </c>
      <c r="AF1971" s="106">
        <f t="shared" si="1410"/>
        <v>0.15023121</v>
      </c>
      <c r="AG1971" s="106">
        <f t="shared" si="1411"/>
        <v>0</v>
      </c>
      <c r="AH1971" s="115" t="str">
        <f t="shared" si="1427"/>
        <v>A+J=</v>
      </c>
      <c r="AI1971" s="116">
        <f t="shared" si="1421"/>
        <v>46137</v>
      </c>
      <c r="AJ1971" s="10"/>
      <c r="AK1971" s="1"/>
      <c r="AL1971" s="10"/>
      <c r="AM1971" s="1"/>
      <c r="AN1971" s="1"/>
      <c r="AO1971" s="3"/>
      <c r="AP1971" s="3"/>
      <c r="AQ1971" s="4"/>
      <c r="AR1971" s="4"/>
      <c r="AS1971" s="4"/>
      <c r="AT1971" s="4"/>
      <c r="AU1971" s="4"/>
      <c r="AV1971" s="4"/>
      <c r="AW1971" s="1"/>
      <c r="AX1971" s="1"/>
      <c r="AY1971" s="1"/>
      <c r="AZ1971" s="1"/>
      <c r="BA1971" s="1"/>
      <c r="BB1971" s="1"/>
      <c r="BC1971" s="1"/>
      <c r="BD1971" s="1"/>
      <c r="BE1971" s="1"/>
      <c r="BG1971" s="1"/>
      <c r="BH1971" s="1"/>
    </row>
    <row r="1972" spans="1:60" ht="15" customHeight="1" x14ac:dyDescent="0.25">
      <c r="A1972" s="105">
        <f t="shared" si="1412"/>
        <v>46113</v>
      </c>
      <c r="B1972" s="106">
        <f t="shared" si="1399"/>
        <v>191.00614793182453</v>
      </c>
      <c r="C1972" s="2">
        <f t="shared" si="1413"/>
        <v>137.58624677</v>
      </c>
      <c r="D1972" s="2">
        <f t="shared" si="1414"/>
        <v>137.58624675999999</v>
      </c>
      <c r="E1972" s="106">
        <f t="shared" si="1400"/>
        <v>1.0000007932831068E-8</v>
      </c>
      <c r="F1972" s="21">
        <f t="shared" si="1415"/>
        <v>7245.38</v>
      </c>
      <c r="G1972" s="108">
        <f t="shared" si="1416"/>
        <v>7275.81</v>
      </c>
      <c r="H1972" s="109">
        <f t="shared" si="1428"/>
        <v>46079</v>
      </c>
      <c r="I1972" s="109">
        <f t="shared" si="1423"/>
        <v>46107</v>
      </c>
      <c r="J1972" s="110">
        <f t="shared" si="1401"/>
        <v>4.1999177406844002E-3</v>
      </c>
      <c r="K1972" s="117">
        <f t="shared" si="1424"/>
        <v>46137</v>
      </c>
      <c r="L1972" s="178">
        <f t="shared" si="1426"/>
        <v>31</v>
      </c>
      <c r="M1972" s="178">
        <f t="shared" si="1431"/>
        <v>7</v>
      </c>
      <c r="N1972" s="106">
        <f t="shared" si="1402"/>
        <v>1.00094683</v>
      </c>
      <c r="O1972" s="111">
        <f t="shared" si="1430"/>
        <v>1.0041999100000001</v>
      </c>
      <c r="P1972" s="111">
        <f t="shared" si="1417"/>
        <v>1.3986658060273403</v>
      </c>
      <c r="Q1972" s="106">
        <f t="shared" si="1429"/>
        <v>1.3999900999999999</v>
      </c>
      <c r="R1972" s="106">
        <f t="shared" si="1418"/>
        <v>1.38699086</v>
      </c>
      <c r="S1972" s="106">
        <f t="shared" si="1403"/>
        <v>190.83086673</v>
      </c>
      <c r="T1972" s="106">
        <f t="shared" si="1404"/>
        <v>53.244619957824618</v>
      </c>
      <c r="U1972" s="106">
        <f t="shared" si="1405"/>
        <v>3.9999041730538912E-9</v>
      </c>
      <c r="V1972" s="106">
        <f t="shared" si="1406"/>
        <v>190.83086673182453</v>
      </c>
      <c r="W1972" s="19">
        <f t="shared" si="1422"/>
        <v>0</v>
      </c>
      <c r="X1972" s="2">
        <f t="shared" si="1407"/>
        <v>0</v>
      </c>
      <c r="Y1972" s="4">
        <f t="shared" si="1408"/>
        <v>0</v>
      </c>
      <c r="Z1972" s="106">
        <f t="shared" si="1397"/>
        <v>0</v>
      </c>
      <c r="AA1972" s="114">
        <f t="shared" si="1419"/>
        <v>0.05</v>
      </c>
      <c r="AB1972" s="112">
        <f t="shared" si="1409"/>
        <v>7</v>
      </c>
      <c r="AC1972" s="178">
        <f t="shared" si="1425"/>
        <v>31</v>
      </c>
      <c r="AD1972" s="11">
        <f t="shared" si="1420"/>
        <v>1.000918516</v>
      </c>
      <c r="AE1972" s="106">
        <f t="shared" si="1398"/>
        <v>0.1752812</v>
      </c>
      <c r="AF1972" s="106">
        <f t="shared" si="1410"/>
        <v>0.1752812</v>
      </c>
      <c r="AG1972" s="106">
        <f t="shared" si="1411"/>
        <v>0</v>
      </c>
      <c r="AH1972" s="115" t="str">
        <f t="shared" si="1427"/>
        <v>A+J=</v>
      </c>
      <c r="AI1972" s="116">
        <f t="shared" si="1421"/>
        <v>46137</v>
      </c>
      <c r="AJ1972" s="10"/>
      <c r="AK1972" s="1"/>
      <c r="AL1972" s="10"/>
      <c r="AM1972" s="1"/>
      <c r="AN1972" s="1"/>
      <c r="AO1972" s="3"/>
      <c r="AP1972" s="3"/>
      <c r="AQ1972" s="4"/>
      <c r="AR1972" s="4"/>
      <c r="AS1972" s="4"/>
      <c r="AT1972" s="4"/>
      <c r="AU1972" s="4"/>
      <c r="AV1972" s="4"/>
      <c r="AW1972" s="1"/>
      <c r="AX1972" s="1"/>
      <c r="AY1972" s="1"/>
      <c r="AZ1972" s="1"/>
      <c r="BA1972" s="1"/>
      <c r="BB1972" s="1"/>
      <c r="BC1972" s="1"/>
      <c r="BD1972" s="1"/>
      <c r="BE1972" s="1"/>
      <c r="BG1972" s="1"/>
      <c r="BH1972" s="1"/>
    </row>
    <row r="1973" spans="1:60" ht="15" customHeight="1" x14ac:dyDescent="0.25">
      <c r="A1973" s="105">
        <f t="shared" si="1412"/>
        <v>46114</v>
      </c>
      <c r="B1973" s="106">
        <f t="shared" si="1399"/>
        <v>191.03120116182643</v>
      </c>
      <c r="C1973" s="2">
        <f t="shared" si="1413"/>
        <v>137.58624677</v>
      </c>
      <c r="D1973" s="2">
        <f t="shared" si="1414"/>
        <v>137.58624675999999</v>
      </c>
      <c r="E1973" s="106">
        <f t="shared" si="1400"/>
        <v>1.0000007932831068E-8</v>
      </c>
      <c r="F1973" s="21">
        <f t="shared" si="1415"/>
        <v>7245.38</v>
      </c>
      <c r="G1973" s="108">
        <f t="shared" si="1416"/>
        <v>7275.81</v>
      </c>
      <c r="H1973" s="109">
        <f t="shared" si="1428"/>
        <v>46079</v>
      </c>
      <c r="I1973" s="109">
        <f t="shared" si="1423"/>
        <v>46107</v>
      </c>
      <c r="J1973" s="110">
        <f t="shared" si="1401"/>
        <v>4.1999177406844002E-3</v>
      </c>
      <c r="K1973" s="117">
        <f t="shared" si="1424"/>
        <v>46137</v>
      </c>
      <c r="L1973" s="178">
        <f t="shared" si="1426"/>
        <v>31</v>
      </c>
      <c r="M1973" s="178">
        <f t="shared" si="1431"/>
        <v>8</v>
      </c>
      <c r="N1973" s="106">
        <f t="shared" si="1402"/>
        <v>1.0010821599999999</v>
      </c>
      <c r="O1973" s="111">
        <f t="shared" si="1430"/>
        <v>1.0041999100000001</v>
      </c>
      <c r="P1973" s="111">
        <f t="shared" si="1417"/>
        <v>1.3986658060273403</v>
      </c>
      <c r="Q1973" s="106">
        <f t="shared" si="1429"/>
        <v>1.40017938</v>
      </c>
      <c r="R1973" s="106">
        <f t="shared" si="1418"/>
        <v>1.38699086</v>
      </c>
      <c r="S1973" s="106">
        <f t="shared" si="1403"/>
        <v>190.83086673</v>
      </c>
      <c r="T1973" s="106">
        <f t="shared" si="1404"/>
        <v>53.244619957824618</v>
      </c>
      <c r="U1973" s="106">
        <f t="shared" si="1405"/>
        <v>4.001796974555418E-9</v>
      </c>
      <c r="V1973" s="106">
        <f t="shared" si="1406"/>
        <v>190.83086673182643</v>
      </c>
      <c r="W1973" s="19">
        <f t="shared" si="1422"/>
        <v>0</v>
      </c>
      <c r="X1973" s="2">
        <f t="shared" si="1407"/>
        <v>0</v>
      </c>
      <c r="Y1973" s="4">
        <f t="shared" si="1408"/>
        <v>0</v>
      </c>
      <c r="Z1973" s="106">
        <f t="shared" si="1397"/>
        <v>0</v>
      </c>
      <c r="AA1973" s="114">
        <f t="shared" si="1419"/>
        <v>0.05</v>
      </c>
      <c r="AB1973" s="112">
        <f t="shared" si="1409"/>
        <v>8</v>
      </c>
      <c r="AC1973" s="178">
        <f t="shared" si="1425"/>
        <v>31</v>
      </c>
      <c r="AD1973" s="11">
        <f t="shared" si="1420"/>
        <v>1.001049801</v>
      </c>
      <c r="AE1973" s="106">
        <f t="shared" si="1398"/>
        <v>0.20033443000000001</v>
      </c>
      <c r="AF1973" s="106">
        <f t="shared" si="1410"/>
        <v>0.20033443000000001</v>
      </c>
      <c r="AG1973" s="106">
        <f t="shared" si="1411"/>
        <v>0</v>
      </c>
      <c r="AH1973" s="115" t="str">
        <f t="shared" si="1427"/>
        <v>A+J=</v>
      </c>
      <c r="AI1973" s="116">
        <f t="shared" si="1421"/>
        <v>46137</v>
      </c>
      <c r="AJ1973" s="10"/>
      <c r="AK1973" s="1"/>
      <c r="AL1973" s="10"/>
      <c r="AM1973" s="1"/>
      <c r="AN1973" s="1"/>
      <c r="AO1973" s="3"/>
      <c r="AP1973" s="3"/>
      <c r="AQ1973" s="4"/>
      <c r="AR1973" s="4"/>
      <c r="AS1973" s="4"/>
      <c r="AT1973" s="4"/>
      <c r="AU1973" s="4"/>
      <c r="AV1973" s="4"/>
      <c r="AW1973" s="1"/>
      <c r="AX1973" s="1"/>
      <c r="AY1973" s="1"/>
      <c r="AZ1973" s="1"/>
      <c r="BA1973" s="1"/>
      <c r="BB1973" s="1"/>
      <c r="BC1973" s="1"/>
      <c r="BD1973" s="1"/>
      <c r="BE1973" s="1"/>
      <c r="BG1973" s="1"/>
      <c r="BH1973" s="1"/>
    </row>
    <row r="1974" spans="1:60" ht="15" customHeight="1" x14ac:dyDescent="0.25">
      <c r="A1974" s="105">
        <f t="shared" si="1412"/>
        <v>46115</v>
      </c>
      <c r="B1974" s="106">
        <f t="shared" si="1399"/>
        <v>191.0562578318283</v>
      </c>
      <c r="C1974" s="2">
        <f t="shared" si="1413"/>
        <v>137.58624677</v>
      </c>
      <c r="D1974" s="2">
        <f t="shared" si="1414"/>
        <v>137.58624675999999</v>
      </c>
      <c r="E1974" s="106">
        <f t="shared" si="1400"/>
        <v>1.0000007932831068E-8</v>
      </c>
      <c r="F1974" s="21">
        <f t="shared" si="1415"/>
        <v>7245.38</v>
      </c>
      <c r="G1974" s="108">
        <f t="shared" si="1416"/>
        <v>7275.81</v>
      </c>
      <c r="H1974" s="109">
        <f t="shared" si="1428"/>
        <v>46079</v>
      </c>
      <c r="I1974" s="109">
        <f t="shared" si="1423"/>
        <v>46107</v>
      </c>
      <c r="J1974" s="110">
        <f t="shared" si="1401"/>
        <v>4.1999177406844002E-3</v>
      </c>
      <c r="K1974" s="117">
        <f t="shared" si="1424"/>
        <v>46137</v>
      </c>
      <c r="L1974" s="178">
        <f t="shared" si="1426"/>
        <v>31</v>
      </c>
      <c r="M1974" s="178">
        <f t="shared" si="1431"/>
        <v>9</v>
      </c>
      <c r="N1974" s="106">
        <f t="shared" si="1402"/>
        <v>1.00121751</v>
      </c>
      <c r="O1974" s="111">
        <f t="shared" si="1430"/>
        <v>1.0041999100000001</v>
      </c>
      <c r="P1974" s="111">
        <f t="shared" si="1417"/>
        <v>1.3986658060273403</v>
      </c>
      <c r="Q1974" s="106">
        <f t="shared" si="1429"/>
        <v>1.4003686900000001</v>
      </c>
      <c r="R1974" s="106">
        <f t="shared" si="1418"/>
        <v>1.38699086</v>
      </c>
      <c r="S1974" s="106">
        <f t="shared" si="1403"/>
        <v>190.83086673</v>
      </c>
      <c r="T1974" s="106">
        <f t="shared" si="1404"/>
        <v>53.244619957824618</v>
      </c>
      <c r="U1974" s="106">
        <f t="shared" si="1405"/>
        <v>4.003690076057183E-9</v>
      </c>
      <c r="V1974" s="106">
        <f t="shared" si="1406"/>
        <v>190.83086673182831</v>
      </c>
      <c r="W1974" s="19">
        <f t="shared" si="1422"/>
        <v>0</v>
      </c>
      <c r="X1974" s="2">
        <f t="shared" si="1407"/>
        <v>0</v>
      </c>
      <c r="Y1974" s="4">
        <f t="shared" si="1408"/>
        <v>0</v>
      </c>
      <c r="Z1974" s="106">
        <f t="shared" si="1397"/>
        <v>0</v>
      </c>
      <c r="AA1974" s="114">
        <f t="shared" si="1419"/>
        <v>0.05</v>
      </c>
      <c r="AB1974" s="112">
        <f t="shared" si="1409"/>
        <v>9</v>
      </c>
      <c r="AC1974" s="178">
        <f t="shared" si="1425"/>
        <v>31</v>
      </c>
      <c r="AD1974" s="11">
        <f t="shared" si="1420"/>
        <v>1.001181104</v>
      </c>
      <c r="AE1974" s="106">
        <f t="shared" si="1398"/>
        <v>0.22539110000000001</v>
      </c>
      <c r="AF1974" s="106">
        <f t="shared" si="1410"/>
        <v>0.22539110000000001</v>
      </c>
      <c r="AG1974" s="106">
        <f t="shared" si="1411"/>
        <v>0</v>
      </c>
      <c r="AH1974" s="115" t="str">
        <f t="shared" si="1427"/>
        <v>A+J=</v>
      </c>
      <c r="AI1974" s="116">
        <f t="shared" si="1421"/>
        <v>46137</v>
      </c>
      <c r="AJ1974" s="10"/>
      <c r="AK1974" s="1"/>
      <c r="AL1974" s="10"/>
      <c r="AM1974" s="1"/>
      <c r="AN1974" s="1"/>
      <c r="AO1974" s="3"/>
      <c r="AP1974" s="3"/>
      <c r="AQ1974" s="4"/>
      <c r="AR1974" s="4"/>
      <c r="AS1974" s="4"/>
      <c r="AT1974" s="4"/>
      <c r="AU1974" s="4"/>
      <c r="AV1974" s="4"/>
      <c r="AW1974" s="1"/>
      <c r="AX1974" s="1"/>
      <c r="AY1974" s="1"/>
      <c r="AZ1974" s="1"/>
      <c r="BA1974" s="1"/>
      <c r="BB1974" s="1"/>
      <c r="BC1974" s="1"/>
      <c r="BD1974" s="1"/>
      <c r="BE1974" s="1"/>
      <c r="BG1974" s="1"/>
      <c r="BH1974" s="1"/>
    </row>
    <row r="1975" spans="1:60" ht="15" customHeight="1" x14ac:dyDescent="0.25">
      <c r="A1975" s="105">
        <f t="shared" si="1412"/>
        <v>46116</v>
      </c>
      <c r="B1975" s="106">
        <f t="shared" si="1399"/>
        <v>191.08131773183021</v>
      </c>
      <c r="C1975" s="2">
        <f t="shared" si="1413"/>
        <v>137.58624677</v>
      </c>
      <c r="D1975" s="2">
        <f t="shared" si="1414"/>
        <v>137.58624675999999</v>
      </c>
      <c r="E1975" s="106">
        <f t="shared" si="1400"/>
        <v>1.0000007932831068E-8</v>
      </c>
      <c r="F1975" s="21">
        <f t="shared" si="1415"/>
        <v>7245.38</v>
      </c>
      <c r="G1975" s="108">
        <f t="shared" si="1416"/>
        <v>7275.81</v>
      </c>
      <c r="H1975" s="109">
        <f t="shared" si="1428"/>
        <v>46079</v>
      </c>
      <c r="I1975" s="109">
        <f t="shared" si="1423"/>
        <v>46107</v>
      </c>
      <c r="J1975" s="110">
        <f t="shared" si="1401"/>
        <v>4.1999177406844002E-3</v>
      </c>
      <c r="K1975" s="117">
        <f t="shared" si="1424"/>
        <v>46137</v>
      </c>
      <c r="L1975" s="178">
        <f t="shared" si="1426"/>
        <v>31</v>
      </c>
      <c r="M1975" s="178">
        <f t="shared" si="1431"/>
        <v>10</v>
      </c>
      <c r="N1975" s="106">
        <f t="shared" si="1402"/>
        <v>1.00135288</v>
      </c>
      <c r="O1975" s="111">
        <f t="shared" si="1430"/>
        <v>1.0041999100000001</v>
      </c>
      <c r="P1975" s="111">
        <f t="shared" si="1417"/>
        <v>1.3986658060273403</v>
      </c>
      <c r="Q1975" s="106">
        <f t="shared" si="1429"/>
        <v>1.40055803</v>
      </c>
      <c r="R1975" s="106">
        <f t="shared" si="1418"/>
        <v>1.38699086</v>
      </c>
      <c r="S1975" s="106">
        <f t="shared" si="1403"/>
        <v>190.83086673</v>
      </c>
      <c r="T1975" s="106">
        <f t="shared" si="1404"/>
        <v>53.244619957824618</v>
      </c>
      <c r="U1975" s="106">
        <f t="shared" si="1405"/>
        <v>4.0055834775591847E-9</v>
      </c>
      <c r="V1975" s="106">
        <f t="shared" si="1406"/>
        <v>190.83086673183021</v>
      </c>
      <c r="W1975" s="19">
        <f t="shared" si="1422"/>
        <v>0</v>
      </c>
      <c r="X1975" s="2">
        <f t="shared" si="1407"/>
        <v>0</v>
      </c>
      <c r="Y1975" s="4">
        <f t="shared" si="1408"/>
        <v>0</v>
      </c>
      <c r="Z1975" s="106">
        <f t="shared" si="1397"/>
        <v>0</v>
      </c>
      <c r="AA1975" s="114">
        <f t="shared" si="1419"/>
        <v>0.05</v>
      </c>
      <c r="AB1975" s="112">
        <f t="shared" si="1409"/>
        <v>10</v>
      </c>
      <c r="AC1975" s="178">
        <f t="shared" si="1425"/>
        <v>31</v>
      </c>
      <c r="AD1975" s="11">
        <f t="shared" si="1420"/>
        <v>1.001312424</v>
      </c>
      <c r="AE1975" s="106">
        <f t="shared" si="1398"/>
        <v>0.25045099999999998</v>
      </c>
      <c r="AF1975" s="106">
        <f t="shared" si="1410"/>
        <v>0.25045099999999998</v>
      </c>
      <c r="AG1975" s="106">
        <f t="shared" si="1411"/>
        <v>0</v>
      </c>
      <c r="AH1975" s="115" t="str">
        <f t="shared" si="1427"/>
        <v>A+J=</v>
      </c>
      <c r="AI1975" s="116">
        <f t="shared" si="1421"/>
        <v>46137</v>
      </c>
      <c r="AJ1975" s="10"/>
      <c r="AK1975" s="1"/>
      <c r="AL1975" s="10"/>
      <c r="AM1975" s="1"/>
      <c r="AN1975" s="1"/>
      <c r="AO1975" s="3"/>
      <c r="AP1975" s="3"/>
      <c r="AQ1975" s="4"/>
      <c r="AR1975" s="4"/>
      <c r="AS1975" s="4"/>
      <c r="AT1975" s="4"/>
      <c r="AU1975" s="4"/>
      <c r="AV1975" s="4"/>
      <c r="AW1975" s="1"/>
      <c r="AX1975" s="1"/>
      <c r="AY1975" s="1"/>
      <c r="AZ1975" s="1"/>
      <c r="BA1975" s="1"/>
      <c r="BB1975" s="1"/>
      <c r="BC1975" s="1"/>
      <c r="BD1975" s="1"/>
      <c r="BE1975" s="1"/>
      <c r="BG1975" s="1"/>
      <c r="BH1975" s="1"/>
    </row>
    <row r="1976" spans="1:60" ht="15" customHeight="1" x14ac:dyDescent="0.25">
      <c r="A1976" s="105">
        <f t="shared" si="1412"/>
        <v>46117</v>
      </c>
      <c r="B1976" s="106">
        <f t="shared" si="1399"/>
        <v>191.10638089183212</v>
      </c>
      <c r="C1976" s="2">
        <f t="shared" si="1413"/>
        <v>137.58624677</v>
      </c>
      <c r="D1976" s="2">
        <f t="shared" si="1414"/>
        <v>137.58624675999999</v>
      </c>
      <c r="E1976" s="106">
        <f t="shared" si="1400"/>
        <v>1.0000007932831068E-8</v>
      </c>
      <c r="F1976" s="21">
        <f t="shared" si="1415"/>
        <v>7245.38</v>
      </c>
      <c r="G1976" s="108">
        <f t="shared" si="1416"/>
        <v>7275.81</v>
      </c>
      <c r="H1976" s="109">
        <f t="shared" si="1428"/>
        <v>46079</v>
      </c>
      <c r="I1976" s="109">
        <f t="shared" si="1423"/>
        <v>46107</v>
      </c>
      <c r="J1976" s="110">
        <f t="shared" si="1401"/>
        <v>4.1999177406844002E-3</v>
      </c>
      <c r="K1976" s="117">
        <f t="shared" si="1424"/>
        <v>46137</v>
      </c>
      <c r="L1976" s="178">
        <f t="shared" si="1426"/>
        <v>31</v>
      </c>
      <c r="M1976" s="178">
        <f t="shared" si="1431"/>
        <v>11</v>
      </c>
      <c r="N1976" s="106">
        <f t="shared" si="1402"/>
        <v>1.0014882700000001</v>
      </c>
      <c r="O1976" s="111">
        <f t="shared" si="1430"/>
        <v>1.0041999100000001</v>
      </c>
      <c r="P1976" s="111">
        <f t="shared" si="1417"/>
        <v>1.3986658060273403</v>
      </c>
      <c r="Q1976" s="106">
        <f t="shared" si="1429"/>
        <v>1.40074739</v>
      </c>
      <c r="R1976" s="106">
        <f t="shared" si="1418"/>
        <v>1.38699086</v>
      </c>
      <c r="S1976" s="106">
        <f t="shared" si="1403"/>
        <v>190.83086673</v>
      </c>
      <c r="T1976" s="106">
        <f t="shared" si="1404"/>
        <v>53.244619957824618</v>
      </c>
      <c r="U1976" s="106">
        <f t="shared" si="1405"/>
        <v>4.0074770790613462E-9</v>
      </c>
      <c r="V1976" s="106">
        <f t="shared" si="1406"/>
        <v>190.83086673183212</v>
      </c>
      <c r="W1976" s="19">
        <f t="shared" si="1422"/>
        <v>0</v>
      </c>
      <c r="X1976" s="2">
        <f t="shared" si="1407"/>
        <v>0</v>
      </c>
      <c r="Y1976" s="4">
        <f t="shared" si="1408"/>
        <v>0</v>
      </c>
      <c r="Z1976" s="106">
        <f t="shared" si="1397"/>
        <v>0</v>
      </c>
      <c r="AA1976" s="114">
        <f t="shared" si="1419"/>
        <v>0.05</v>
      </c>
      <c r="AB1976" s="112">
        <f t="shared" si="1409"/>
        <v>11</v>
      </c>
      <c r="AC1976" s="178">
        <f t="shared" si="1425"/>
        <v>31</v>
      </c>
      <c r="AD1976" s="11">
        <f t="shared" si="1420"/>
        <v>1.001443761</v>
      </c>
      <c r="AE1976" s="106">
        <f t="shared" si="1398"/>
        <v>0.27551416000000001</v>
      </c>
      <c r="AF1976" s="106">
        <f t="shared" si="1410"/>
        <v>0.27551416000000001</v>
      </c>
      <c r="AG1976" s="106">
        <f t="shared" si="1411"/>
        <v>0</v>
      </c>
      <c r="AH1976" s="115" t="str">
        <f t="shared" si="1427"/>
        <v>A+J=</v>
      </c>
      <c r="AI1976" s="116">
        <f t="shared" si="1421"/>
        <v>46137</v>
      </c>
      <c r="AJ1976" s="10"/>
      <c r="AK1976" s="1"/>
      <c r="AL1976" s="10"/>
      <c r="AM1976" s="1"/>
      <c r="AN1976" s="1"/>
      <c r="AO1976" s="3"/>
      <c r="AP1976" s="3"/>
      <c r="AQ1976" s="4"/>
      <c r="AR1976" s="4"/>
      <c r="AS1976" s="4"/>
      <c r="AT1976" s="4"/>
      <c r="AU1976" s="4"/>
      <c r="AV1976" s="4"/>
      <c r="AW1976" s="1"/>
      <c r="AX1976" s="1"/>
      <c r="AY1976" s="1"/>
      <c r="AZ1976" s="1"/>
      <c r="BA1976" s="1"/>
      <c r="BB1976" s="1"/>
      <c r="BC1976" s="1"/>
      <c r="BD1976" s="1"/>
      <c r="BE1976" s="1"/>
      <c r="BG1976" s="1"/>
      <c r="BH1976" s="1"/>
    </row>
    <row r="1977" spans="1:60" ht="15" customHeight="1" x14ac:dyDescent="0.25">
      <c r="A1977" s="105">
        <f t="shared" si="1412"/>
        <v>46118</v>
      </c>
      <c r="B1977" s="106">
        <f t="shared" si="1399"/>
        <v>191.13144729183398</v>
      </c>
      <c r="C1977" s="2">
        <f t="shared" si="1413"/>
        <v>137.58624677</v>
      </c>
      <c r="D1977" s="2">
        <f t="shared" si="1414"/>
        <v>137.58624675999999</v>
      </c>
      <c r="E1977" s="106">
        <f t="shared" si="1400"/>
        <v>1.0000007932831068E-8</v>
      </c>
      <c r="F1977" s="21">
        <f t="shared" si="1415"/>
        <v>7245.38</v>
      </c>
      <c r="G1977" s="108">
        <f t="shared" si="1416"/>
        <v>7275.81</v>
      </c>
      <c r="H1977" s="109">
        <f t="shared" si="1428"/>
        <v>46079</v>
      </c>
      <c r="I1977" s="109">
        <f t="shared" si="1423"/>
        <v>46107</v>
      </c>
      <c r="J1977" s="110">
        <f t="shared" si="1401"/>
        <v>4.1999177406844002E-3</v>
      </c>
      <c r="K1977" s="117">
        <f t="shared" si="1424"/>
        <v>46137</v>
      </c>
      <c r="L1977" s="178">
        <f t="shared" si="1426"/>
        <v>31</v>
      </c>
      <c r="M1977" s="178">
        <f t="shared" si="1431"/>
        <v>12</v>
      </c>
      <c r="N1977" s="106">
        <f t="shared" si="1402"/>
        <v>1.00162368</v>
      </c>
      <c r="O1977" s="111">
        <f t="shared" si="1430"/>
        <v>1.0041999100000001</v>
      </c>
      <c r="P1977" s="111">
        <f t="shared" si="1417"/>
        <v>1.3986658060273403</v>
      </c>
      <c r="Q1977" s="106">
        <f t="shared" si="1429"/>
        <v>1.40093679</v>
      </c>
      <c r="R1977" s="106">
        <f t="shared" si="1418"/>
        <v>1.38699086</v>
      </c>
      <c r="S1977" s="106">
        <f t="shared" si="1403"/>
        <v>190.83086673</v>
      </c>
      <c r="T1977" s="106">
        <f t="shared" si="1404"/>
        <v>53.244619957824618</v>
      </c>
      <c r="U1977" s="106">
        <f t="shared" si="1405"/>
        <v>4.0093710805638245E-9</v>
      </c>
      <c r="V1977" s="106">
        <f t="shared" si="1406"/>
        <v>190.83086673183399</v>
      </c>
      <c r="W1977" s="19">
        <f t="shared" si="1422"/>
        <v>0</v>
      </c>
      <c r="X1977" s="2">
        <f t="shared" si="1407"/>
        <v>0</v>
      </c>
      <c r="Y1977" s="4">
        <f t="shared" si="1408"/>
        <v>0</v>
      </c>
      <c r="Z1977" s="106">
        <f t="shared" si="1397"/>
        <v>0</v>
      </c>
      <c r="AA1977" s="114">
        <f t="shared" si="1419"/>
        <v>0.05</v>
      </c>
      <c r="AB1977" s="112">
        <f t="shared" si="1409"/>
        <v>12</v>
      </c>
      <c r="AC1977" s="178">
        <f t="shared" si="1425"/>
        <v>31</v>
      </c>
      <c r="AD1977" s="11">
        <f t="shared" si="1420"/>
        <v>1.0015751150000001</v>
      </c>
      <c r="AE1977" s="106">
        <f t="shared" si="1398"/>
        <v>0.30058056</v>
      </c>
      <c r="AF1977" s="106">
        <f t="shared" si="1410"/>
        <v>0.30058056</v>
      </c>
      <c r="AG1977" s="106">
        <f t="shared" si="1411"/>
        <v>0</v>
      </c>
      <c r="AH1977" s="115" t="str">
        <f t="shared" si="1427"/>
        <v>A+J=</v>
      </c>
      <c r="AI1977" s="116">
        <f t="shared" si="1421"/>
        <v>46137</v>
      </c>
      <c r="AJ1977" s="10"/>
      <c r="AK1977" s="1"/>
      <c r="AL1977" s="10"/>
      <c r="AM1977" s="1"/>
      <c r="AN1977" s="1"/>
      <c r="AO1977" s="3"/>
      <c r="AP1977" s="3"/>
      <c r="AQ1977" s="4"/>
      <c r="AR1977" s="4"/>
      <c r="AS1977" s="4"/>
      <c r="AT1977" s="4"/>
      <c r="AU1977" s="4"/>
      <c r="AV1977" s="4"/>
      <c r="AW1977" s="1"/>
      <c r="AX1977" s="1"/>
      <c r="AY1977" s="1"/>
      <c r="AZ1977" s="1"/>
      <c r="BA1977" s="1"/>
      <c r="BB1977" s="1"/>
      <c r="BC1977" s="1"/>
      <c r="BD1977" s="1"/>
      <c r="BE1977" s="1"/>
      <c r="BG1977" s="1"/>
      <c r="BH1977" s="1"/>
    </row>
    <row r="1978" spans="1:60" ht="15" customHeight="1" x14ac:dyDescent="0.25">
      <c r="A1978" s="105">
        <f t="shared" si="1412"/>
        <v>46119</v>
      </c>
      <c r="B1978" s="106">
        <f t="shared" si="1399"/>
        <v>191.15651712183589</v>
      </c>
      <c r="C1978" s="2">
        <f t="shared" si="1413"/>
        <v>137.58624677</v>
      </c>
      <c r="D1978" s="2">
        <f t="shared" si="1414"/>
        <v>137.58624675999999</v>
      </c>
      <c r="E1978" s="106">
        <f t="shared" si="1400"/>
        <v>1.0000007932831068E-8</v>
      </c>
      <c r="F1978" s="21">
        <f t="shared" si="1415"/>
        <v>7245.38</v>
      </c>
      <c r="G1978" s="108">
        <f t="shared" si="1416"/>
        <v>7275.81</v>
      </c>
      <c r="H1978" s="109">
        <f t="shared" si="1428"/>
        <v>46079</v>
      </c>
      <c r="I1978" s="109">
        <f t="shared" si="1423"/>
        <v>46107</v>
      </c>
      <c r="J1978" s="110">
        <f t="shared" si="1401"/>
        <v>4.1999177406844002E-3</v>
      </c>
      <c r="K1978" s="117">
        <f t="shared" si="1424"/>
        <v>46137</v>
      </c>
      <c r="L1978" s="178">
        <f t="shared" si="1426"/>
        <v>31</v>
      </c>
      <c r="M1978" s="178">
        <f t="shared" si="1431"/>
        <v>13</v>
      </c>
      <c r="N1978" s="106">
        <f t="shared" si="1402"/>
        <v>1.0017591100000001</v>
      </c>
      <c r="O1978" s="111">
        <f t="shared" si="1430"/>
        <v>1.0041999100000001</v>
      </c>
      <c r="P1978" s="111">
        <f t="shared" si="1417"/>
        <v>1.3986658060273403</v>
      </c>
      <c r="Q1978" s="106">
        <f t="shared" si="1429"/>
        <v>1.4011262099999999</v>
      </c>
      <c r="R1978" s="106">
        <f t="shared" si="1418"/>
        <v>1.38699086</v>
      </c>
      <c r="S1978" s="106">
        <f t="shared" si="1403"/>
        <v>190.83086673</v>
      </c>
      <c r="T1978" s="106">
        <f t="shared" si="1404"/>
        <v>53.244619957824618</v>
      </c>
      <c r="U1978" s="106">
        <f t="shared" si="1405"/>
        <v>4.0112652820664601E-9</v>
      </c>
      <c r="V1978" s="106">
        <f t="shared" si="1406"/>
        <v>190.8308667318359</v>
      </c>
      <c r="W1978" s="19">
        <f t="shared" si="1422"/>
        <v>0</v>
      </c>
      <c r="X1978" s="2">
        <f t="shared" si="1407"/>
        <v>0</v>
      </c>
      <c r="Y1978" s="4">
        <f t="shared" si="1408"/>
        <v>0</v>
      </c>
      <c r="Z1978" s="106">
        <f t="shared" ref="Z1978:Z2022" si="1432">IF(Y1978&gt;0,TRUNC(Y1978*S1978,8),0)</f>
        <v>0</v>
      </c>
      <c r="AA1978" s="114">
        <f t="shared" si="1419"/>
        <v>0.05</v>
      </c>
      <c r="AB1978" s="112">
        <f t="shared" si="1409"/>
        <v>13</v>
      </c>
      <c r="AC1978" s="178">
        <f t="shared" si="1425"/>
        <v>31</v>
      </c>
      <c r="AD1978" s="11">
        <f t="shared" si="1420"/>
        <v>1.0017064870000001</v>
      </c>
      <c r="AE1978" s="106">
        <f t="shared" ref="AE1978:AE2022" si="1433">TRUNC((S1978*(AD1978-1)),8)</f>
        <v>0.32565039000000001</v>
      </c>
      <c r="AF1978" s="106">
        <f t="shared" si="1410"/>
        <v>0.32565039000000001</v>
      </c>
      <c r="AG1978" s="106">
        <f t="shared" si="1411"/>
        <v>0</v>
      </c>
      <c r="AH1978" s="115" t="str">
        <f t="shared" si="1427"/>
        <v>A+J=</v>
      </c>
      <c r="AI1978" s="116">
        <f t="shared" si="1421"/>
        <v>46137</v>
      </c>
      <c r="AJ1978" s="10"/>
      <c r="AK1978" s="1"/>
      <c r="AL1978" s="10"/>
      <c r="AM1978" s="1"/>
      <c r="AN1978" s="1"/>
      <c r="AO1978" s="3"/>
      <c r="AP1978" s="3"/>
      <c r="AQ1978" s="4"/>
      <c r="AR1978" s="4"/>
      <c r="AS1978" s="4"/>
      <c r="AT1978" s="4"/>
      <c r="AU1978" s="4"/>
      <c r="AV1978" s="4"/>
      <c r="AW1978" s="1"/>
      <c r="AX1978" s="1"/>
      <c r="AY1978" s="1"/>
      <c r="AZ1978" s="1"/>
      <c r="BA1978" s="1"/>
      <c r="BB1978" s="1"/>
      <c r="BC1978" s="1"/>
      <c r="BD1978" s="1"/>
      <c r="BE1978" s="1"/>
      <c r="BG1978" s="1"/>
      <c r="BH1978" s="1"/>
    </row>
    <row r="1979" spans="1:60" ht="15" customHeight="1" x14ac:dyDescent="0.25">
      <c r="A1979" s="105">
        <f t="shared" si="1412"/>
        <v>46120</v>
      </c>
      <c r="B1979" s="106">
        <f t="shared" si="1399"/>
        <v>191.18159020183776</v>
      </c>
      <c r="C1979" s="2">
        <f t="shared" si="1413"/>
        <v>137.58624677</v>
      </c>
      <c r="D1979" s="2">
        <f t="shared" si="1414"/>
        <v>137.58624675999999</v>
      </c>
      <c r="E1979" s="106">
        <f t="shared" si="1400"/>
        <v>1.0000007932831068E-8</v>
      </c>
      <c r="F1979" s="21">
        <f t="shared" si="1415"/>
        <v>7245.38</v>
      </c>
      <c r="G1979" s="108">
        <f t="shared" si="1416"/>
        <v>7275.81</v>
      </c>
      <c r="H1979" s="109">
        <f t="shared" si="1428"/>
        <v>46079</v>
      </c>
      <c r="I1979" s="109">
        <f t="shared" si="1423"/>
        <v>46107</v>
      </c>
      <c r="J1979" s="110">
        <f t="shared" si="1401"/>
        <v>4.1999177406844002E-3</v>
      </c>
      <c r="K1979" s="117">
        <f t="shared" si="1424"/>
        <v>46137</v>
      </c>
      <c r="L1979" s="178">
        <f t="shared" si="1426"/>
        <v>31</v>
      </c>
      <c r="M1979" s="178">
        <f t="shared" si="1431"/>
        <v>14</v>
      </c>
      <c r="N1979" s="106">
        <f t="shared" si="1402"/>
        <v>1.0018945500000001</v>
      </c>
      <c r="O1979" s="111">
        <f t="shared" si="1430"/>
        <v>1.0041999100000001</v>
      </c>
      <c r="P1979" s="111">
        <f t="shared" si="1417"/>
        <v>1.3986658060273403</v>
      </c>
      <c r="Q1979" s="106">
        <f t="shared" si="1429"/>
        <v>1.40131564</v>
      </c>
      <c r="R1979" s="106">
        <f t="shared" si="1418"/>
        <v>1.38699086</v>
      </c>
      <c r="S1979" s="106">
        <f t="shared" si="1403"/>
        <v>190.83086673</v>
      </c>
      <c r="T1979" s="106">
        <f t="shared" si="1404"/>
        <v>53.244619957824618</v>
      </c>
      <c r="U1979" s="106">
        <f t="shared" si="1405"/>
        <v>4.0131595835691768E-9</v>
      </c>
      <c r="V1979" s="106">
        <f t="shared" si="1406"/>
        <v>190.83086673183777</v>
      </c>
      <c r="W1979" s="19">
        <f t="shared" si="1422"/>
        <v>0</v>
      </c>
      <c r="X1979" s="2">
        <f t="shared" si="1407"/>
        <v>0</v>
      </c>
      <c r="Y1979" s="4">
        <f t="shared" si="1408"/>
        <v>0</v>
      </c>
      <c r="Z1979" s="106">
        <f t="shared" si="1432"/>
        <v>0</v>
      </c>
      <c r="AA1979" s="114">
        <f t="shared" si="1419"/>
        <v>0.05</v>
      </c>
      <c r="AB1979" s="112">
        <f t="shared" si="1409"/>
        <v>14</v>
      </c>
      <c r="AC1979" s="178">
        <f t="shared" si="1425"/>
        <v>31</v>
      </c>
      <c r="AD1979" s="11">
        <f t="shared" si="1420"/>
        <v>1.001837876</v>
      </c>
      <c r="AE1979" s="106">
        <f t="shared" si="1433"/>
        <v>0.35072346999999998</v>
      </c>
      <c r="AF1979" s="106">
        <f t="shared" si="1410"/>
        <v>0.35072346999999998</v>
      </c>
      <c r="AG1979" s="106">
        <f t="shared" si="1411"/>
        <v>0</v>
      </c>
      <c r="AH1979" s="115" t="str">
        <f t="shared" si="1427"/>
        <v>A+J=</v>
      </c>
      <c r="AI1979" s="116">
        <f t="shared" si="1421"/>
        <v>46137</v>
      </c>
      <c r="AJ1979" s="10"/>
      <c r="AK1979" s="1"/>
      <c r="AL1979" s="10"/>
      <c r="AM1979" s="1"/>
      <c r="AN1979" s="1"/>
      <c r="AO1979" s="3"/>
      <c r="AP1979" s="3"/>
      <c r="AQ1979" s="4"/>
      <c r="AR1979" s="4"/>
      <c r="AS1979" s="4"/>
      <c r="AT1979" s="4"/>
      <c r="AU1979" s="4"/>
      <c r="AV1979" s="4"/>
      <c r="AW1979" s="1"/>
      <c r="AX1979" s="1"/>
      <c r="AY1979" s="1"/>
      <c r="AZ1979" s="1"/>
      <c r="BA1979" s="1"/>
      <c r="BB1979" s="1"/>
      <c r="BC1979" s="1"/>
      <c r="BD1979" s="1"/>
      <c r="BE1979" s="1"/>
      <c r="BG1979" s="1"/>
      <c r="BH1979" s="1"/>
    </row>
    <row r="1980" spans="1:60" ht="15" customHeight="1" x14ac:dyDescent="0.25">
      <c r="A1980" s="105">
        <f t="shared" si="1412"/>
        <v>46121</v>
      </c>
      <c r="B1980" s="106">
        <f t="shared" si="1399"/>
        <v>191.20666652183968</v>
      </c>
      <c r="C1980" s="2">
        <f t="shared" si="1413"/>
        <v>137.58624677</v>
      </c>
      <c r="D1980" s="2">
        <f t="shared" si="1414"/>
        <v>137.58624675999999</v>
      </c>
      <c r="E1980" s="106">
        <f t="shared" si="1400"/>
        <v>1.0000007932831068E-8</v>
      </c>
      <c r="F1980" s="21">
        <f t="shared" si="1415"/>
        <v>7245.38</v>
      </c>
      <c r="G1980" s="108">
        <f t="shared" si="1416"/>
        <v>7275.81</v>
      </c>
      <c r="H1980" s="109">
        <f t="shared" si="1428"/>
        <v>46079</v>
      </c>
      <c r="I1980" s="109">
        <f t="shared" si="1423"/>
        <v>46107</v>
      </c>
      <c r="J1980" s="110">
        <f t="shared" si="1401"/>
        <v>4.1999177406844002E-3</v>
      </c>
      <c r="K1980" s="117">
        <f t="shared" si="1424"/>
        <v>46137</v>
      </c>
      <c r="L1980" s="178">
        <f t="shared" si="1426"/>
        <v>31</v>
      </c>
      <c r="M1980" s="178">
        <f t="shared" si="1431"/>
        <v>15</v>
      </c>
      <c r="N1980" s="106">
        <f t="shared" si="1402"/>
        <v>1.0020300200000001</v>
      </c>
      <c r="O1980" s="111">
        <f t="shared" si="1430"/>
        <v>1.0041999100000001</v>
      </c>
      <c r="P1980" s="111">
        <f t="shared" si="1417"/>
        <v>1.3986658060273403</v>
      </c>
      <c r="Q1980" s="106">
        <f t="shared" si="1429"/>
        <v>1.4015051199999999</v>
      </c>
      <c r="R1980" s="106">
        <f t="shared" si="1418"/>
        <v>1.38699086</v>
      </c>
      <c r="S1980" s="106">
        <f t="shared" si="1403"/>
        <v>190.83086673</v>
      </c>
      <c r="T1980" s="106">
        <f t="shared" si="1404"/>
        <v>53.244619957824618</v>
      </c>
      <c r="U1980" s="106">
        <f t="shared" si="1405"/>
        <v>4.0150543850722891E-9</v>
      </c>
      <c r="V1980" s="106">
        <f t="shared" si="1406"/>
        <v>190.83086673183968</v>
      </c>
      <c r="W1980" s="19">
        <f t="shared" si="1422"/>
        <v>0</v>
      </c>
      <c r="X1980" s="2">
        <f t="shared" si="1407"/>
        <v>0</v>
      </c>
      <c r="Y1980" s="4">
        <f t="shared" si="1408"/>
        <v>0</v>
      </c>
      <c r="Z1980" s="106">
        <f t="shared" si="1432"/>
        <v>0</v>
      </c>
      <c r="AA1980" s="114">
        <f t="shared" si="1419"/>
        <v>0.05</v>
      </c>
      <c r="AB1980" s="112">
        <f t="shared" si="1409"/>
        <v>15</v>
      </c>
      <c r="AC1980" s="178">
        <f t="shared" si="1425"/>
        <v>31</v>
      </c>
      <c r="AD1980" s="11">
        <f t="shared" si="1420"/>
        <v>1.0019692819999999</v>
      </c>
      <c r="AE1980" s="106">
        <f t="shared" si="1433"/>
        <v>0.37579979000000002</v>
      </c>
      <c r="AF1980" s="106">
        <f t="shared" si="1410"/>
        <v>0.37579979000000002</v>
      </c>
      <c r="AG1980" s="106">
        <f t="shared" si="1411"/>
        <v>0</v>
      </c>
      <c r="AH1980" s="115" t="str">
        <f t="shared" si="1427"/>
        <v>A+J=</v>
      </c>
      <c r="AI1980" s="116">
        <f t="shared" si="1421"/>
        <v>46137</v>
      </c>
      <c r="AJ1980" s="10"/>
      <c r="AK1980" s="1"/>
      <c r="AL1980" s="10"/>
      <c r="AM1980" s="1"/>
      <c r="AN1980" s="1"/>
      <c r="AO1980" s="3"/>
      <c r="AP1980" s="3"/>
      <c r="AQ1980" s="4"/>
      <c r="AR1980" s="4"/>
      <c r="AS1980" s="4"/>
      <c r="AT1980" s="4"/>
      <c r="AU1980" s="4"/>
      <c r="AV1980" s="4"/>
      <c r="AW1980" s="1"/>
      <c r="AX1980" s="1"/>
      <c r="AY1980" s="1"/>
      <c r="AZ1980" s="1"/>
      <c r="BA1980" s="1"/>
      <c r="BB1980" s="1"/>
      <c r="BC1980" s="1"/>
      <c r="BD1980" s="1"/>
      <c r="BE1980" s="1"/>
      <c r="BG1980" s="1"/>
      <c r="BH1980" s="1"/>
    </row>
    <row r="1981" spans="1:60" ht="15" customHeight="1" x14ac:dyDescent="0.25">
      <c r="A1981" s="105">
        <f t="shared" si="1412"/>
        <v>46122</v>
      </c>
      <c r="B1981" s="106">
        <f t="shared" si="1399"/>
        <v>191.23174608184158</v>
      </c>
      <c r="C1981" s="2">
        <f t="shared" si="1413"/>
        <v>137.58624677</v>
      </c>
      <c r="D1981" s="2">
        <f t="shared" si="1414"/>
        <v>137.58624675999999</v>
      </c>
      <c r="E1981" s="106">
        <f t="shared" si="1400"/>
        <v>1.0000007932831068E-8</v>
      </c>
      <c r="F1981" s="21">
        <f t="shared" si="1415"/>
        <v>7245.38</v>
      </c>
      <c r="G1981" s="108">
        <f t="shared" si="1416"/>
        <v>7275.81</v>
      </c>
      <c r="H1981" s="109">
        <f t="shared" si="1428"/>
        <v>46079</v>
      </c>
      <c r="I1981" s="109">
        <f t="shared" si="1423"/>
        <v>46107</v>
      </c>
      <c r="J1981" s="110">
        <f t="shared" si="1401"/>
        <v>4.1999177406844002E-3</v>
      </c>
      <c r="K1981" s="117">
        <f t="shared" si="1424"/>
        <v>46137</v>
      </c>
      <c r="L1981" s="178">
        <f t="shared" si="1426"/>
        <v>31</v>
      </c>
      <c r="M1981" s="178">
        <f t="shared" si="1431"/>
        <v>16</v>
      </c>
      <c r="N1981" s="106">
        <f t="shared" si="1402"/>
        <v>1.0021655</v>
      </c>
      <c r="O1981" s="111">
        <f t="shared" si="1430"/>
        <v>1.0041999100000001</v>
      </c>
      <c r="P1981" s="111">
        <f t="shared" si="1417"/>
        <v>1.3986658060273403</v>
      </c>
      <c r="Q1981" s="106">
        <f t="shared" si="1429"/>
        <v>1.4016946100000001</v>
      </c>
      <c r="R1981" s="106">
        <f t="shared" si="1418"/>
        <v>1.38699086</v>
      </c>
      <c r="S1981" s="106">
        <f t="shared" si="1403"/>
        <v>190.83086673</v>
      </c>
      <c r="T1981" s="106">
        <f t="shared" si="1404"/>
        <v>53.244619957824618</v>
      </c>
      <c r="U1981" s="106">
        <f t="shared" si="1405"/>
        <v>4.0169492865754824E-9</v>
      </c>
      <c r="V1981" s="106">
        <f t="shared" si="1406"/>
        <v>190.83086673184158</v>
      </c>
      <c r="W1981" s="19">
        <f t="shared" si="1422"/>
        <v>0</v>
      </c>
      <c r="X1981" s="2">
        <f t="shared" si="1407"/>
        <v>0</v>
      </c>
      <c r="Y1981" s="4">
        <f t="shared" si="1408"/>
        <v>0</v>
      </c>
      <c r="Z1981" s="106">
        <f t="shared" si="1432"/>
        <v>0</v>
      </c>
      <c r="AA1981" s="114">
        <f t="shared" si="1419"/>
        <v>0.05</v>
      </c>
      <c r="AB1981" s="112">
        <f t="shared" si="1409"/>
        <v>16</v>
      </c>
      <c r="AC1981" s="178">
        <f t="shared" si="1425"/>
        <v>31</v>
      </c>
      <c r="AD1981" s="11">
        <f t="shared" si="1420"/>
        <v>1.0021007049999999</v>
      </c>
      <c r="AE1981" s="106">
        <f t="shared" si="1433"/>
        <v>0.40087935000000002</v>
      </c>
      <c r="AF1981" s="106">
        <f t="shared" si="1410"/>
        <v>0.40087935000000002</v>
      </c>
      <c r="AG1981" s="106">
        <f t="shared" si="1411"/>
        <v>0</v>
      </c>
      <c r="AH1981" s="115" t="str">
        <f t="shared" si="1427"/>
        <v>A+J=</v>
      </c>
      <c r="AI1981" s="116">
        <f t="shared" si="1421"/>
        <v>46137</v>
      </c>
      <c r="AJ1981" s="10"/>
      <c r="AK1981" s="1"/>
      <c r="AL1981" s="10"/>
      <c r="AM1981" s="1"/>
      <c r="AN1981" s="1"/>
      <c r="AO1981" s="3"/>
      <c r="AP1981" s="3"/>
      <c r="AQ1981" s="4"/>
      <c r="AR1981" s="4"/>
      <c r="AS1981" s="4"/>
      <c r="AT1981" s="4"/>
      <c r="AU1981" s="4"/>
      <c r="AV1981" s="4"/>
      <c r="AW1981" s="1"/>
      <c r="AX1981" s="1"/>
      <c r="AY1981" s="1"/>
      <c r="AZ1981" s="1"/>
      <c r="BA1981" s="1"/>
      <c r="BB1981" s="1"/>
      <c r="BC1981" s="1"/>
      <c r="BD1981" s="1"/>
      <c r="BE1981" s="1"/>
      <c r="BG1981" s="1"/>
      <c r="BH1981" s="1"/>
    </row>
    <row r="1982" spans="1:60" ht="15" customHeight="1" x14ac:dyDescent="0.25">
      <c r="A1982" s="105">
        <f t="shared" si="1412"/>
        <v>46123</v>
      </c>
      <c r="B1982" s="106">
        <f t="shared" si="1399"/>
        <v>191.25682908184348</v>
      </c>
      <c r="C1982" s="2">
        <f t="shared" si="1413"/>
        <v>137.58624677</v>
      </c>
      <c r="D1982" s="2">
        <f t="shared" si="1414"/>
        <v>137.58624675999999</v>
      </c>
      <c r="E1982" s="106">
        <f t="shared" si="1400"/>
        <v>1.0000007932831068E-8</v>
      </c>
      <c r="F1982" s="21">
        <f t="shared" si="1415"/>
        <v>7245.38</v>
      </c>
      <c r="G1982" s="108">
        <f t="shared" si="1416"/>
        <v>7275.81</v>
      </c>
      <c r="H1982" s="109">
        <f t="shared" si="1428"/>
        <v>46079</v>
      </c>
      <c r="I1982" s="109">
        <f t="shared" si="1423"/>
        <v>46107</v>
      </c>
      <c r="J1982" s="110">
        <f t="shared" si="1401"/>
        <v>4.1999177406844002E-3</v>
      </c>
      <c r="K1982" s="117">
        <f t="shared" si="1424"/>
        <v>46137</v>
      </c>
      <c r="L1982" s="178">
        <f t="shared" si="1426"/>
        <v>31</v>
      </c>
      <c r="M1982" s="178">
        <f t="shared" si="1431"/>
        <v>17</v>
      </c>
      <c r="N1982" s="106">
        <f t="shared" si="1402"/>
        <v>1.0023010000000001</v>
      </c>
      <c r="O1982" s="111">
        <f t="shared" si="1430"/>
        <v>1.0041999100000001</v>
      </c>
      <c r="P1982" s="111">
        <f t="shared" si="1417"/>
        <v>1.3986658060273403</v>
      </c>
      <c r="Q1982" s="106">
        <f t="shared" si="1429"/>
        <v>1.40188413</v>
      </c>
      <c r="R1982" s="106">
        <f t="shared" si="1418"/>
        <v>1.38699086</v>
      </c>
      <c r="S1982" s="106">
        <f t="shared" si="1403"/>
        <v>190.83086673</v>
      </c>
      <c r="T1982" s="106">
        <f t="shared" si="1404"/>
        <v>53.244619957824618</v>
      </c>
      <c r="U1982" s="106">
        <f t="shared" si="1405"/>
        <v>4.0188444880789124E-9</v>
      </c>
      <c r="V1982" s="106">
        <f t="shared" si="1406"/>
        <v>190.83086673184349</v>
      </c>
      <c r="W1982" s="19">
        <f t="shared" si="1422"/>
        <v>0</v>
      </c>
      <c r="X1982" s="2">
        <f t="shared" si="1407"/>
        <v>0</v>
      </c>
      <c r="Y1982" s="4">
        <f t="shared" si="1408"/>
        <v>0</v>
      </c>
      <c r="Z1982" s="106">
        <f t="shared" si="1432"/>
        <v>0</v>
      </c>
      <c r="AA1982" s="114">
        <f t="shared" si="1419"/>
        <v>0.05</v>
      </c>
      <c r="AB1982" s="112">
        <f t="shared" si="1409"/>
        <v>17</v>
      </c>
      <c r="AC1982" s="178">
        <f t="shared" si="1425"/>
        <v>31</v>
      </c>
      <c r="AD1982" s="11">
        <f t="shared" si="1420"/>
        <v>1.0022321460000001</v>
      </c>
      <c r="AE1982" s="106">
        <f t="shared" si="1433"/>
        <v>0.42596234999999999</v>
      </c>
      <c r="AF1982" s="106">
        <f t="shared" si="1410"/>
        <v>0.42596234999999999</v>
      </c>
      <c r="AG1982" s="106">
        <f t="shared" si="1411"/>
        <v>0</v>
      </c>
      <c r="AH1982" s="115" t="str">
        <f t="shared" si="1427"/>
        <v>A+J=</v>
      </c>
      <c r="AI1982" s="116">
        <f t="shared" si="1421"/>
        <v>46137</v>
      </c>
      <c r="AJ1982" s="10"/>
      <c r="AK1982" s="1"/>
      <c r="AL1982" s="10"/>
      <c r="AM1982" s="1"/>
      <c r="AN1982" s="1"/>
      <c r="AO1982" s="3"/>
      <c r="AP1982" s="3"/>
      <c r="AQ1982" s="4"/>
      <c r="AR1982" s="4"/>
      <c r="AS1982" s="4"/>
      <c r="AT1982" s="4"/>
      <c r="AU1982" s="4"/>
      <c r="AV1982" s="4"/>
      <c r="AW1982" s="1"/>
      <c r="AX1982" s="1"/>
      <c r="AY1982" s="1"/>
      <c r="AZ1982" s="1"/>
      <c r="BA1982" s="1"/>
      <c r="BB1982" s="1"/>
      <c r="BC1982" s="1"/>
      <c r="BD1982" s="1"/>
      <c r="BE1982" s="1"/>
      <c r="BG1982" s="1"/>
      <c r="BH1982" s="1"/>
    </row>
    <row r="1983" spans="1:60" ht="15" customHeight="1" x14ac:dyDescent="0.25">
      <c r="A1983" s="105">
        <f t="shared" si="1412"/>
        <v>46124</v>
      </c>
      <c r="B1983" s="106">
        <f t="shared" si="1399"/>
        <v>191.28191513184535</v>
      </c>
      <c r="C1983" s="2">
        <f t="shared" si="1413"/>
        <v>137.58624677</v>
      </c>
      <c r="D1983" s="2">
        <f t="shared" si="1414"/>
        <v>137.58624675999999</v>
      </c>
      <c r="E1983" s="106">
        <f t="shared" si="1400"/>
        <v>1.0000007932831068E-8</v>
      </c>
      <c r="F1983" s="21">
        <f t="shared" si="1415"/>
        <v>7245.38</v>
      </c>
      <c r="G1983" s="108">
        <f t="shared" si="1416"/>
        <v>7275.81</v>
      </c>
      <c r="H1983" s="109">
        <f t="shared" si="1428"/>
        <v>46079</v>
      </c>
      <c r="I1983" s="109">
        <f t="shared" si="1423"/>
        <v>46107</v>
      </c>
      <c r="J1983" s="110">
        <f t="shared" si="1401"/>
        <v>4.1999177406844002E-3</v>
      </c>
      <c r="K1983" s="117">
        <f t="shared" si="1424"/>
        <v>46137</v>
      </c>
      <c r="L1983" s="178">
        <f t="shared" si="1426"/>
        <v>31</v>
      </c>
      <c r="M1983" s="178">
        <f t="shared" si="1431"/>
        <v>18</v>
      </c>
      <c r="N1983" s="106">
        <f t="shared" si="1402"/>
        <v>1.0024365099999999</v>
      </c>
      <c r="O1983" s="111">
        <f t="shared" si="1430"/>
        <v>1.0041999100000001</v>
      </c>
      <c r="P1983" s="111">
        <f t="shared" si="1417"/>
        <v>1.3986658060273403</v>
      </c>
      <c r="Q1983" s="106">
        <f t="shared" si="1429"/>
        <v>1.4020736600000001</v>
      </c>
      <c r="R1983" s="106">
        <f t="shared" si="1418"/>
        <v>1.38699086</v>
      </c>
      <c r="S1983" s="106">
        <f t="shared" si="1403"/>
        <v>190.83086673</v>
      </c>
      <c r="T1983" s="106">
        <f t="shared" si="1404"/>
        <v>53.244619957824618</v>
      </c>
      <c r="U1983" s="106">
        <f t="shared" si="1405"/>
        <v>4.0207397895824227E-9</v>
      </c>
      <c r="V1983" s="106">
        <f t="shared" si="1406"/>
        <v>190.83086673184536</v>
      </c>
      <c r="W1983" s="19">
        <f t="shared" si="1422"/>
        <v>0</v>
      </c>
      <c r="X1983" s="2">
        <f t="shared" si="1407"/>
        <v>0</v>
      </c>
      <c r="Y1983" s="4">
        <f t="shared" si="1408"/>
        <v>0</v>
      </c>
      <c r="Z1983" s="106">
        <f t="shared" si="1432"/>
        <v>0</v>
      </c>
      <c r="AA1983" s="114">
        <f t="shared" si="1419"/>
        <v>0.05</v>
      </c>
      <c r="AB1983" s="112">
        <f t="shared" si="1409"/>
        <v>18</v>
      </c>
      <c r="AC1983" s="178">
        <f t="shared" si="1425"/>
        <v>31</v>
      </c>
      <c r="AD1983" s="11">
        <f t="shared" si="1420"/>
        <v>1.002363603</v>
      </c>
      <c r="AE1983" s="106">
        <f t="shared" si="1433"/>
        <v>0.45104840000000002</v>
      </c>
      <c r="AF1983" s="106">
        <f t="shared" si="1410"/>
        <v>0.45104840000000002</v>
      </c>
      <c r="AG1983" s="106">
        <f t="shared" si="1411"/>
        <v>0</v>
      </c>
      <c r="AH1983" s="115" t="str">
        <f t="shared" si="1427"/>
        <v>A+J=</v>
      </c>
      <c r="AI1983" s="116">
        <f t="shared" si="1421"/>
        <v>46137</v>
      </c>
      <c r="AJ1983" s="10"/>
      <c r="AK1983" s="1"/>
      <c r="AL1983" s="10"/>
      <c r="AM1983" s="1"/>
      <c r="AN1983" s="1"/>
      <c r="AO1983" s="3"/>
      <c r="AP1983" s="3"/>
      <c r="AQ1983" s="4"/>
      <c r="AR1983" s="4"/>
      <c r="AS1983" s="4"/>
      <c r="AT1983" s="4"/>
      <c r="AU1983" s="4"/>
      <c r="AV1983" s="4"/>
      <c r="AW1983" s="1"/>
      <c r="AX1983" s="1"/>
      <c r="AY1983" s="1"/>
      <c r="AZ1983" s="1"/>
      <c r="BA1983" s="1"/>
      <c r="BB1983" s="1"/>
      <c r="BC1983" s="1"/>
      <c r="BD1983" s="1"/>
      <c r="BE1983" s="1"/>
      <c r="BG1983" s="1"/>
      <c r="BH1983" s="1"/>
    </row>
    <row r="1984" spans="1:60" ht="15" customHeight="1" x14ac:dyDescent="0.25">
      <c r="A1984" s="105">
        <f t="shared" si="1412"/>
        <v>46125</v>
      </c>
      <c r="B1984" s="106">
        <f t="shared" si="1399"/>
        <v>191.30700462184726</v>
      </c>
      <c r="C1984" s="2">
        <f t="shared" si="1413"/>
        <v>137.58624677</v>
      </c>
      <c r="D1984" s="2">
        <f t="shared" si="1414"/>
        <v>137.58624675999999</v>
      </c>
      <c r="E1984" s="106">
        <f t="shared" si="1400"/>
        <v>1.0000007932831068E-8</v>
      </c>
      <c r="F1984" s="21">
        <f t="shared" si="1415"/>
        <v>7245.38</v>
      </c>
      <c r="G1984" s="108">
        <f t="shared" si="1416"/>
        <v>7275.81</v>
      </c>
      <c r="H1984" s="109">
        <f t="shared" si="1428"/>
        <v>46079</v>
      </c>
      <c r="I1984" s="109">
        <f t="shared" si="1423"/>
        <v>46107</v>
      </c>
      <c r="J1984" s="110">
        <f t="shared" si="1401"/>
        <v>4.1999177406844002E-3</v>
      </c>
      <c r="K1984" s="117">
        <f t="shared" si="1424"/>
        <v>46137</v>
      </c>
      <c r="L1984" s="178">
        <f t="shared" si="1426"/>
        <v>31</v>
      </c>
      <c r="M1984" s="178">
        <f t="shared" si="1431"/>
        <v>19</v>
      </c>
      <c r="N1984" s="106">
        <f t="shared" si="1402"/>
        <v>1.0025720499999999</v>
      </c>
      <c r="O1984" s="111">
        <f t="shared" si="1430"/>
        <v>1.0041999100000001</v>
      </c>
      <c r="P1984" s="111">
        <f t="shared" si="1417"/>
        <v>1.3986658060273403</v>
      </c>
      <c r="Q1984" s="106">
        <f t="shared" si="1429"/>
        <v>1.4022632399999999</v>
      </c>
      <c r="R1984" s="106">
        <f t="shared" si="1418"/>
        <v>1.38699086</v>
      </c>
      <c r="S1984" s="106">
        <f t="shared" si="1403"/>
        <v>190.83086673</v>
      </c>
      <c r="T1984" s="106">
        <f t="shared" si="1404"/>
        <v>53.244619957824618</v>
      </c>
      <c r="U1984" s="106">
        <f t="shared" si="1405"/>
        <v>4.0226355910863269E-9</v>
      </c>
      <c r="V1984" s="106">
        <f t="shared" si="1406"/>
        <v>190.83086673184727</v>
      </c>
      <c r="W1984" s="19">
        <f t="shared" si="1422"/>
        <v>0</v>
      </c>
      <c r="X1984" s="2">
        <f t="shared" si="1407"/>
        <v>0</v>
      </c>
      <c r="Y1984" s="4">
        <f t="shared" si="1408"/>
        <v>0</v>
      </c>
      <c r="Z1984" s="106">
        <f t="shared" si="1432"/>
        <v>0</v>
      </c>
      <c r="AA1984" s="114">
        <f t="shared" si="1419"/>
        <v>0.05</v>
      </c>
      <c r="AB1984" s="112">
        <f t="shared" si="1409"/>
        <v>19</v>
      </c>
      <c r="AC1984" s="178">
        <f t="shared" si="1425"/>
        <v>31</v>
      </c>
      <c r="AD1984" s="11">
        <f t="shared" si="1420"/>
        <v>1.0024950779999999</v>
      </c>
      <c r="AE1984" s="106">
        <f t="shared" si="1433"/>
        <v>0.47613789000000001</v>
      </c>
      <c r="AF1984" s="106">
        <f t="shared" si="1410"/>
        <v>0.47613789000000001</v>
      </c>
      <c r="AG1984" s="106">
        <f t="shared" si="1411"/>
        <v>0</v>
      </c>
      <c r="AH1984" s="115" t="str">
        <f t="shared" si="1427"/>
        <v>A+J=</v>
      </c>
      <c r="AI1984" s="116">
        <f t="shared" si="1421"/>
        <v>46137</v>
      </c>
      <c r="AJ1984" s="10"/>
      <c r="AK1984" s="1"/>
      <c r="AL1984" s="10"/>
      <c r="AM1984" s="1"/>
      <c r="AN1984" s="1"/>
      <c r="AO1984" s="3"/>
      <c r="AP1984" s="3"/>
      <c r="AQ1984" s="4"/>
      <c r="AR1984" s="4"/>
      <c r="AS1984" s="4"/>
      <c r="AT1984" s="4"/>
      <c r="AU1984" s="4"/>
      <c r="AV1984" s="4"/>
      <c r="AW1984" s="1"/>
      <c r="AX1984" s="1"/>
      <c r="AY1984" s="1"/>
      <c r="AZ1984" s="1"/>
      <c r="BA1984" s="1"/>
      <c r="BB1984" s="1"/>
      <c r="BC1984" s="1"/>
      <c r="BD1984" s="1"/>
      <c r="BE1984" s="1"/>
      <c r="BG1984" s="1"/>
      <c r="BH1984" s="1"/>
    </row>
    <row r="1985" spans="1:60" ht="15" customHeight="1" x14ac:dyDescent="0.25">
      <c r="A1985" s="105">
        <f t="shared" si="1412"/>
        <v>46126</v>
      </c>
      <c r="B1985" s="106">
        <f t="shared" si="1399"/>
        <v>191.33209755184916</v>
      </c>
      <c r="C1985" s="2">
        <f t="shared" si="1413"/>
        <v>137.58624677</v>
      </c>
      <c r="D1985" s="2">
        <f t="shared" si="1414"/>
        <v>137.58624675999999</v>
      </c>
      <c r="E1985" s="106">
        <f t="shared" si="1400"/>
        <v>1.0000007932831068E-8</v>
      </c>
      <c r="F1985" s="21">
        <f t="shared" si="1415"/>
        <v>7245.38</v>
      </c>
      <c r="G1985" s="108">
        <f t="shared" si="1416"/>
        <v>7275.81</v>
      </c>
      <c r="H1985" s="109">
        <f t="shared" si="1428"/>
        <v>46079</v>
      </c>
      <c r="I1985" s="109">
        <f t="shared" si="1423"/>
        <v>46107</v>
      </c>
      <c r="J1985" s="110">
        <f t="shared" si="1401"/>
        <v>4.1999177406844002E-3</v>
      </c>
      <c r="K1985" s="117">
        <f t="shared" si="1424"/>
        <v>46137</v>
      </c>
      <c r="L1985" s="178">
        <f t="shared" si="1426"/>
        <v>31</v>
      </c>
      <c r="M1985" s="178">
        <f t="shared" si="1431"/>
        <v>20</v>
      </c>
      <c r="N1985" s="106">
        <f t="shared" si="1402"/>
        <v>1.0027075999999999</v>
      </c>
      <c r="O1985" s="111">
        <f t="shared" si="1430"/>
        <v>1.0041999100000001</v>
      </c>
      <c r="P1985" s="111">
        <f t="shared" si="1417"/>
        <v>1.3986658060273403</v>
      </c>
      <c r="Q1985" s="106">
        <f t="shared" si="1429"/>
        <v>1.4024528300000001</v>
      </c>
      <c r="R1985" s="106">
        <f t="shared" si="1418"/>
        <v>1.38699086</v>
      </c>
      <c r="S1985" s="106">
        <f t="shared" si="1403"/>
        <v>190.83086673</v>
      </c>
      <c r="T1985" s="106">
        <f t="shared" si="1404"/>
        <v>53.244619957824618</v>
      </c>
      <c r="U1985" s="106">
        <f t="shared" si="1405"/>
        <v>4.0245314925903138E-9</v>
      </c>
      <c r="V1985" s="106">
        <f t="shared" si="1406"/>
        <v>190.83086673184917</v>
      </c>
      <c r="W1985" s="19">
        <f t="shared" si="1422"/>
        <v>0</v>
      </c>
      <c r="X1985" s="2">
        <f t="shared" si="1407"/>
        <v>0</v>
      </c>
      <c r="Y1985" s="4">
        <f t="shared" si="1408"/>
        <v>0</v>
      </c>
      <c r="Z1985" s="106">
        <f t="shared" si="1432"/>
        <v>0</v>
      </c>
      <c r="AA1985" s="114">
        <f t="shared" si="1419"/>
        <v>0.05</v>
      </c>
      <c r="AB1985" s="112">
        <f t="shared" si="1409"/>
        <v>20</v>
      </c>
      <c r="AC1985" s="178">
        <f t="shared" si="1425"/>
        <v>31</v>
      </c>
      <c r="AD1985" s="11">
        <f t="shared" si="1420"/>
        <v>1.002626571</v>
      </c>
      <c r="AE1985" s="106">
        <f t="shared" si="1433"/>
        <v>0.50123081999999997</v>
      </c>
      <c r="AF1985" s="106">
        <f t="shared" si="1410"/>
        <v>0.50123081999999997</v>
      </c>
      <c r="AG1985" s="106">
        <f t="shared" si="1411"/>
        <v>0</v>
      </c>
      <c r="AH1985" s="115" t="str">
        <f t="shared" si="1427"/>
        <v>A+J=</v>
      </c>
      <c r="AI1985" s="116">
        <f t="shared" si="1421"/>
        <v>46137</v>
      </c>
      <c r="AJ1985" s="10"/>
      <c r="AK1985" s="1"/>
      <c r="AL1985" s="10"/>
      <c r="AM1985" s="1"/>
      <c r="AN1985" s="1"/>
      <c r="AO1985" s="3"/>
      <c r="AP1985" s="3"/>
      <c r="AQ1985" s="4"/>
      <c r="AR1985" s="4"/>
      <c r="AS1985" s="4"/>
      <c r="AT1985" s="4"/>
      <c r="AU1985" s="4"/>
      <c r="AV1985" s="4"/>
      <c r="AW1985" s="1"/>
      <c r="AX1985" s="1"/>
      <c r="AY1985" s="1"/>
      <c r="AZ1985" s="1"/>
      <c r="BA1985" s="1"/>
      <c r="BB1985" s="1"/>
      <c r="BC1985" s="1"/>
      <c r="BD1985" s="1"/>
      <c r="BE1985" s="1"/>
      <c r="BG1985" s="1"/>
      <c r="BH1985" s="1"/>
    </row>
    <row r="1986" spans="1:60" ht="15" customHeight="1" x14ac:dyDescent="0.25">
      <c r="A1986" s="105">
        <f t="shared" si="1412"/>
        <v>46127</v>
      </c>
      <c r="B1986" s="106">
        <f t="shared" si="1399"/>
        <v>191.35719352185106</v>
      </c>
      <c r="C1986" s="2">
        <f t="shared" si="1413"/>
        <v>137.58624677</v>
      </c>
      <c r="D1986" s="2">
        <f t="shared" si="1414"/>
        <v>137.58624675999999</v>
      </c>
      <c r="E1986" s="106">
        <f t="shared" si="1400"/>
        <v>1.0000007932831068E-8</v>
      </c>
      <c r="F1986" s="21">
        <f t="shared" si="1415"/>
        <v>7245.38</v>
      </c>
      <c r="G1986" s="108">
        <f t="shared" si="1416"/>
        <v>7275.81</v>
      </c>
      <c r="H1986" s="109">
        <f t="shared" si="1428"/>
        <v>46079</v>
      </c>
      <c r="I1986" s="109">
        <f t="shared" si="1423"/>
        <v>46107</v>
      </c>
      <c r="J1986" s="110">
        <f t="shared" si="1401"/>
        <v>4.1999177406844002E-3</v>
      </c>
      <c r="K1986" s="117">
        <f t="shared" si="1424"/>
        <v>46137</v>
      </c>
      <c r="L1986" s="178">
        <f t="shared" si="1426"/>
        <v>31</v>
      </c>
      <c r="M1986" s="178">
        <f t="shared" si="1431"/>
        <v>21</v>
      </c>
      <c r="N1986" s="106">
        <f t="shared" si="1402"/>
        <v>1.0028431799999999</v>
      </c>
      <c r="O1986" s="111">
        <f t="shared" si="1430"/>
        <v>1.0041999100000001</v>
      </c>
      <c r="P1986" s="111">
        <f t="shared" si="1417"/>
        <v>1.3986658060273403</v>
      </c>
      <c r="Q1986" s="106">
        <f t="shared" si="1429"/>
        <v>1.40264246</v>
      </c>
      <c r="R1986" s="106">
        <f t="shared" si="1418"/>
        <v>1.38699086</v>
      </c>
      <c r="S1986" s="106">
        <f t="shared" si="1403"/>
        <v>190.83086673</v>
      </c>
      <c r="T1986" s="106">
        <f t="shared" si="1404"/>
        <v>53.244619957824618</v>
      </c>
      <c r="U1986" s="106">
        <f t="shared" si="1405"/>
        <v>4.026427794094616E-9</v>
      </c>
      <c r="V1986" s="106">
        <f t="shared" si="1406"/>
        <v>190.83086673185105</v>
      </c>
      <c r="W1986" s="19">
        <f t="shared" si="1422"/>
        <v>0</v>
      </c>
      <c r="X1986" s="2">
        <f t="shared" si="1407"/>
        <v>0</v>
      </c>
      <c r="Y1986" s="4">
        <f t="shared" si="1408"/>
        <v>0</v>
      </c>
      <c r="Z1986" s="106">
        <f t="shared" si="1432"/>
        <v>0</v>
      </c>
      <c r="AA1986" s="114">
        <f t="shared" si="1419"/>
        <v>0.05</v>
      </c>
      <c r="AB1986" s="112">
        <f t="shared" si="1409"/>
        <v>21</v>
      </c>
      <c r="AC1986" s="178">
        <f t="shared" si="1425"/>
        <v>31</v>
      </c>
      <c r="AD1986" s="11">
        <f t="shared" si="1420"/>
        <v>1.00275808</v>
      </c>
      <c r="AE1986" s="106">
        <f t="shared" si="1433"/>
        <v>0.52632679000000004</v>
      </c>
      <c r="AF1986" s="106">
        <f t="shared" si="1410"/>
        <v>0.52632679000000004</v>
      </c>
      <c r="AG1986" s="106">
        <f t="shared" si="1411"/>
        <v>0</v>
      </c>
      <c r="AH1986" s="115" t="str">
        <f t="shared" si="1427"/>
        <v>A+J=</v>
      </c>
      <c r="AI1986" s="116">
        <f t="shared" si="1421"/>
        <v>46137</v>
      </c>
      <c r="AJ1986" s="10"/>
      <c r="AK1986" s="1"/>
      <c r="AL1986" s="10"/>
      <c r="AM1986" s="1"/>
      <c r="AN1986" s="1"/>
      <c r="AO1986" s="3"/>
      <c r="AP1986" s="3"/>
      <c r="AQ1986" s="4"/>
      <c r="AR1986" s="4"/>
      <c r="AS1986" s="4"/>
      <c r="AT1986" s="4"/>
      <c r="AU1986" s="4"/>
      <c r="AV1986" s="4"/>
      <c r="AW1986" s="1"/>
      <c r="AX1986" s="1"/>
      <c r="AY1986" s="1"/>
      <c r="AZ1986" s="1"/>
      <c r="BA1986" s="1"/>
      <c r="BB1986" s="1"/>
      <c r="BC1986" s="1"/>
      <c r="BD1986" s="1"/>
      <c r="BE1986" s="1"/>
      <c r="BG1986" s="1"/>
      <c r="BH1986" s="1"/>
    </row>
    <row r="1987" spans="1:60" ht="15" customHeight="1" x14ac:dyDescent="0.25">
      <c r="A1987" s="105">
        <f t="shared" si="1412"/>
        <v>46128</v>
      </c>
      <c r="B1987" s="106">
        <f t="shared" si="1399"/>
        <v>191.38229293185296</v>
      </c>
      <c r="C1987" s="2">
        <f t="shared" si="1413"/>
        <v>137.58624677</v>
      </c>
      <c r="D1987" s="2">
        <f t="shared" si="1414"/>
        <v>137.58624675999999</v>
      </c>
      <c r="E1987" s="106">
        <f t="shared" si="1400"/>
        <v>1.0000007932831068E-8</v>
      </c>
      <c r="F1987" s="21">
        <f t="shared" si="1415"/>
        <v>7245.38</v>
      </c>
      <c r="G1987" s="108">
        <f t="shared" si="1416"/>
        <v>7275.81</v>
      </c>
      <c r="H1987" s="109">
        <f t="shared" si="1428"/>
        <v>46079</v>
      </c>
      <c r="I1987" s="109">
        <f t="shared" si="1423"/>
        <v>46107</v>
      </c>
      <c r="J1987" s="110">
        <f t="shared" si="1401"/>
        <v>4.1999177406844002E-3</v>
      </c>
      <c r="K1987" s="117">
        <f t="shared" si="1424"/>
        <v>46137</v>
      </c>
      <c r="L1987" s="178">
        <f t="shared" si="1426"/>
        <v>31</v>
      </c>
      <c r="M1987" s="178">
        <f t="shared" si="1431"/>
        <v>22</v>
      </c>
      <c r="N1987" s="106">
        <f t="shared" si="1402"/>
        <v>1.0029787699999999</v>
      </c>
      <c r="O1987" s="111">
        <f t="shared" si="1430"/>
        <v>1.0041999100000001</v>
      </c>
      <c r="P1987" s="111">
        <f t="shared" si="1417"/>
        <v>1.3986658060273403</v>
      </c>
      <c r="Q1987" s="106">
        <f t="shared" si="1429"/>
        <v>1.4028320999999999</v>
      </c>
      <c r="R1987" s="106">
        <f t="shared" si="1418"/>
        <v>1.38699086</v>
      </c>
      <c r="S1987" s="106">
        <f t="shared" si="1403"/>
        <v>190.83086673</v>
      </c>
      <c r="T1987" s="106">
        <f t="shared" si="1404"/>
        <v>53.244619957824618</v>
      </c>
      <c r="U1987" s="106">
        <f t="shared" si="1405"/>
        <v>4.0283241955989968E-9</v>
      </c>
      <c r="V1987" s="106">
        <f t="shared" si="1406"/>
        <v>190.83086673185295</v>
      </c>
      <c r="W1987" s="19">
        <f t="shared" si="1422"/>
        <v>0</v>
      </c>
      <c r="X1987" s="2">
        <f t="shared" si="1407"/>
        <v>0</v>
      </c>
      <c r="Y1987" s="4">
        <f t="shared" si="1408"/>
        <v>0</v>
      </c>
      <c r="Z1987" s="106">
        <f t="shared" si="1432"/>
        <v>0</v>
      </c>
      <c r="AA1987" s="114">
        <f t="shared" si="1419"/>
        <v>0.05</v>
      </c>
      <c r="AB1987" s="112">
        <f t="shared" si="1409"/>
        <v>22</v>
      </c>
      <c r="AC1987" s="178">
        <f t="shared" si="1425"/>
        <v>31</v>
      </c>
      <c r="AD1987" s="11">
        <f t="shared" si="1420"/>
        <v>1.002889607</v>
      </c>
      <c r="AE1987" s="106">
        <f t="shared" si="1433"/>
        <v>0.55142619999999998</v>
      </c>
      <c r="AF1987" s="106">
        <f t="shared" si="1410"/>
        <v>0.55142619999999998</v>
      </c>
      <c r="AG1987" s="106">
        <f t="shared" si="1411"/>
        <v>0</v>
      </c>
      <c r="AH1987" s="115" t="str">
        <f t="shared" si="1427"/>
        <v>A+J=</v>
      </c>
      <c r="AI1987" s="116">
        <f t="shared" si="1421"/>
        <v>46137</v>
      </c>
      <c r="AJ1987" s="10"/>
      <c r="AK1987" s="1"/>
      <c r="AL1987" s="10"/>
      <c r="AM1987" s="1"/>
      <c r="AN1987" s="1"/>
      <c r="AO1987" s="3"/>
      <c r="AP1987" s="3"/>
      <c r="AQ1987" s="4"/>
      <c r="AR1987" s="4"/>
      <c r="AS1987" s="4"/>
      <c r="AT1987" s="4"/>
      <c r="AU1987" s="4"/>
      <c r="AV1987" s="4"/>
      <c r="AW1987" s="1"/>
      <c r="AX1987" s="1"/>
      <c r="AY1987" s="1"/>
      <c r="AZ1987" s="1"/>
      <c r="BA1987" s="1"/>
      <c r="BB1987" s="1"/>
      <c r="BC1987" s="1"/>
      <c r="BD1987" s="1"/>
      <c r="BE1987" s="1"/>
      <c r="BG1987" s="1"/>
      <c r="BH1987" s="1"/>
    </row>
    <row r="1988" spans="1:60" ht="15" customHeight="1" x14ac:dyDescent="0.25">
      <c r="A1988" s="105">
        <f t="shared" si="1412"/>
        <v>46129</v>
      </c>
      <c r="B1988" s="106">
        <f t="shared" si="1399"/>
        <v>191.40739559185485</v>
      </c>
      <c r="C1988" s="2">
        <f t="shared" si="1413"/>
        <v>137.58624677</v>
      </c>
      <c r="D1988" s="2">
        <f t="shared" si="1414"/>
        <v>137.58624675999999</v>
      </c>
      <c r="E1988" s="106">
        <f t="shared" si="1400"/>
        <v>1.0000007932831068E-8</v>
      </c>
      <c r="F1988" s="21">
        <f t="shared" si="1415"/>
        <v>7245.38</v>
      </c>
      <c r="G1988" s="108">
        <f t="shared" si="1416"/>
        <v>7275.81</v>
      </c>
      <c r="H1988" s="109">
        <f t="shared" si="1428"/>
        <v>46079</v>
      </c>
      <c r="I1988" s="109">
        <f t="shared" si="1423"/>
        <v>46107</v>
      </c>
      <c r="J1988" s="110">
        <f t="shared" si="1401"/>
        <v>4.1999177406844002E-3</v>
      </c>
      <c r="K1988" s="117">
        <f t="shared" si="1424"/>
        <v>46137</v>
      </c>
      <c r="L1988" s="178">
        <f t="shared" si="1426"/>
        <v>31</v>
      </c>
      <c r="M1988" s="178">
        <f t="shared" si="1431"/>
        <v>23</v>
      </c>
      <c r="N1988" s="106">
        <f t="shared" si="1402"/>
        <v>1.00311438</v>
      </c>
      <c r="O1988" s="111">
        <f t="shared" si="1430"/>
        <v>1.0041999100000001</v>
      </c>
      <c r="P1988" s="111">
        <f t="shared" si="1417"/>
        <v>1.3986658060273403</v>
      </c>
      <c r="Q1988" s="106">
        <f t="shared" si="1429"/>
        <v>1.40302178</v>
      </c>
      <c r="R1988" s="106">
        <f t="shared" si="1418"/>
        <v>1.38699086</v>
      </c>
      <c r="S1988" s="106">
        <f t="shared" si="1403"/>
        <v>190.83086673</v>
      </c>
      <c r="T1988" s="106">
        <f t="shared" si="1404"/>
        <v>53.244619957824618</v>
      </c>
      <c r="U1988" s="106">
        <f t="shared" si="1405"/>
        <v>4.0302209971036971E-9</v>
      </c>
      <c r="V1988" s="106">
        <f t="shared" si="1406"/>
        <v>190.83086673185485</v>
      </c>
      <c r="W1988" s="19">
        <f t="shared" si="1422"/>
        <v>0</v>
      </c>
      <c r="X1988" s="2">
        <f t="shared" si="1407"/>
        <v>0</v>
      </c>
      <c r="Y1988" s="4">
        <f t="shared" si="1408"/>
        <v>0</v>
      </c>
      <c r="Z1988" s="106">
        <f t="shared" si="1432"/>
        <v>0</v>
      </c>
      <c r="AA1988" s="114">
        <f t="shared" si="1419"/>
        <v>0.05</v>
      </c>
      <c r="AB1988" s="112">
        <f t="shared" si="1409"/>
        <v>23</v>
      </c>
      <c r="AC1988" s="178">
        <f t="shared" si="1425"/>
        <v>31</v>
      </c>
      <c r="AD1988" s="11">
        <f t="shared" si="1420"/>
        <v>1.003021151</v>
      </c>
      <c r="AE1988" s="106">
        <f t="shared" si="1433"/>
        <v>0.57652886000000003</v>
      </c>
      <c r="AF1988" s="106">
        <f t="shared" si="1410"/>
        <v>0.57652886000000003</v>
      </c>
      <c r="AG1988" s="106">
        <f t="shared" si="1411"/>
        <v>0</v>
      </c>
      <c r="AH1988" s="115" t="str">
        <f t="shared" si="1427"/>
        <v>A+J=</v>
      </c>
      <c r="AI1988" s="116">
        <f t="shared" si="1421"/>
        <v>46137</v>
      </c>
      <c r="AJ1988" s="10"/>
      <c r="AK1988" s="1"/>
      <c r="AL1988" s="10"/>
      <c r="AM1988" s="1"/>
      <c r="AN1988" s="1"/>
      <c r="AO1988" s="3"/>
      <c r="AP1988" s="3"/>
      <c r="AQ1988" s="4"/>
      <c r="AR1988" s="4"/>
      <c r="AS1988" s="4"/>
      <c r="AT1988" s="4"/>
      <c r="AU1988" s="4"/>
      <c r="AV1988" s="4"/>
      <c r="AW1988" s="1"/>
      <c r="AX1988" s="1"/>
      <c r="AY1988" s="1"/>
      <c r="AZ1988" s="1"/>
      <c r="BA1988" s="1"/>
      <c r="BB1988" s="1"/>
      <c r="BC1988" s="1"/>
      <c r="BD1988" s="1"/>
      <c r="BE1988" s="1"/>
      <c r="BG1988" s="1"/>
      <c r="BH1988" s="1"/>
    </row>
    <row r="1989" spans="1:60" ht="15" customHeight="1" x14ac:dyDescent="0.25">
      <c r="A1989" s="105">
        <f t="shared" si="1412"/>
        <v>46130</v>
      </c>
      <c r="B1989" s="106">
        <f t="shared" si="1399"/>
        <v>191.43250149185675</v>
      </c>
      <c r="C1989" s="2">
        <f t="shared" si="1413"/>
        <v>137.58624677</v>
      </c>
      <c r="D1989" s="2">
        <f t="shared" si="1414"/>
        <v>137.58624675999999</v>
      </c>
      <c r="E1989" s="106">
        <f t="shared" si="1400"/>
        <v>1.0000007932831068E-8</v>
      </c>
      <c r="F1989" s="21">
        <f t="shared" si="1415"/>
        <v>7245.38</v>
      </c>
      <c r="G1989" s="108">
        <f t="shared" si="1416"/>
        <v>7275.81</v>
      </c>
      <c r="H1989" s="109">
        <f t="shared" si="1428"/>
        <v>46079</v>
      </c>
      <c r="I1989" s="109">
        <f t="shared" si="1423"/>
        <v>46107</v>
      </c>
      <c r="J1989" s="110">
        <f t="shared" si="1401"/>
        <v>4.1999177406844002E-3</v>
      </c>
      <c r="K1989" s="117">
        <f t="shared" si="1424"/>
        <v>46137</v>
      </c>
      <c r="L1989" s="178">
        <f t="shared" si="1426"/>
        <v>31</v>
      </c>
      <c r="M1989" s="178">
        <f t="shared" si="1431"/>
        <v>24</v>
      </c>
      <c r="N1989" s="106">
        <f t="shared" si="1402"/>
        <v>1.0032500099999999</v>
      </c>
      <c r="O1989" s="111">
        <f t="shared" si="1430"/>
        <v>1.0041999100000001</v>
      </c>
      <c r="P1989" s="111">
        <f t="shared" si="1417"/>
        <v>1.3986658060273403</v>
      </c>
      <c r="Q1989" s="106">
        <f t="shared" si="1429"/>
        <v>1.40321148</v>
      </c>
      <c r="R1989" s="106">
        <f t="shared" si="1418"/>
        <v>1.38699086</v>
      </c>
      <c r="S1989" s="106">
        <f t="shared" si="1403"/>
        <v>190.83086673</v>
      </c>
      <c r="T1989" s="106">
        <f t="shared" si="1404"/>
        <v>53.244619957824618</v>
      </c>
      <c r="U1989" s="106">
        <f t="shared" si="1405"/>
        <v>4.0321179986085545E-9</v>
      </c>
      <c r="V1989" s="106">
        <f t="shared" si="1406"/>
        <v>190.83086673185676</v>
      </c>
      <c r="W1989" s="19">
        <f t="shared" si="1422"/>
        <v>0</v>
      </c>
      <c r="X1989" s="2">
        <f t="shared" si="1407"/>
        <v>0</v>
      </c>
      <c r="Y1989" s="4">
        <f t="shared" si="1408"/>
        <v>0</v>
      </c>
      <c r="Z1989" s="106">
        <f t="shared" si="1432"/>
        <v>0</v>
      </c>
      <c r="AA1989" s="114">
        <f t="shared" si="1419"/>
        <v>0.05</v>
      </c>
      <c r="AB1989" s="112">
        <f t="shared" si="1409"/>
        <v>24</v>
      </c>
      <c r="AC1989" s="178">
        <f t="shared" si="1425"/>
        <v>31</v>
      </c>
      <c r="AD1989" s="11">
        <f t="shared" si="1420"/>
        <v>1.0031527119999999</v>
      </c>
      <c r="AE1989" s="106">
        <f t="shared" si="1433"/>
        <v>0.60163476000000005</v>
      </c>
      <c r="AF1989" s="106">
        <f t="shared" si="1410"/>
        <v>0.60163476000000005</v>
      </c>
      <c r="AG1989" s="106">
        <f t="shared" si="1411"/>
        <v>0</v>
      </c>
      <c r="AH1989" s="115" t="str">
        <f t="shared" si="1427"/>
        <v>A+J=</v>
      </c>
      <c r="AI1989" s="116">
        <f t="shared" si="1421"/>
        <v>46137</v>
      </c>
      <c r="AJ1989" s="10"/>
      <c r="AK1989" s="1"/>
      <c r="AL1989" s="10"/>
      <c r="AM1989" s="1"/>
      <c r="AN1989" s="1"/>
      <c r="AO1989" s="3"/>
      <c r="AP1989" s="3"/>
      <c r="AQ1989" s="4"/>
      <c r="AR1989" s="4"/>
      <c r="AS1989" s="4"/>
      <c r="AT1989" s="4"/>
      <c r="AU1989" s="4"/>
      <c r="AV1989" s="4"/>
      <c r="AW1989" s="1"/>
      <c r="AX1989" s="1"/>
      <c r="AY1989" s="1"/>
      <c r="AZ1989" s="1"/>
      <c r="BA1989" s="1"/>
      <c r="BB1989" s="1"/>
      <c r="BC1989" s="1"/>
      <c r="BD1989" s="1"/>
      <c r="BE1989" s="1"/>
      <c r="BG1989" s="1"/>
      <c r="BH1989" s="1"/>
    </row>
    <row r="1990" spans="1:60" ht="15" customHeight="1" x14ac:dyDescent="0.25">
      <c r="A1990" s="105">
        <f t="shared" si="1412"/>
        <v>46131</v>
      </c>
      <c r="B1990" s="106">
        <f t="shared" si="1399"/>
        <v>191.45761063185864</v>
      </c>
      <c r="C1990" s="2">
        <f t="shared" si="1413"/>
        <v>137.58624677</v>
      </c>
      <c r="D1990" s="2">
        <f t="shared" si="1414"/>
        <v>137.58624675999999</v>
      </c>
      <c r="E1990" s="106">
        <f t="shared" si="1400"/>
        <v>1.0000007932831068E-8</v>
      </c>
      <c r="F1990" s="21">
        <f t="shared" si="1415"/>
        <v>7245.38</v>
      </c>
      <c r="G1990" s="108">
        <f t="shared" si="1416"/>
        <v>7275.81</v>
      </c>
      <c r="H1990" s="109">
        <f t="shared" si="1428"/>
        <v>46079</v>
      </c>
      <c r="I1990" s="109">
        <f t="shared" si="1423"/>
        <v>46107</v>
      </c>
      <c r="J1990" s="110">
        <f t="shared" si="1401"/>
        <v>4.1999177406844002E-3</v>
      </c>
      <c r="K1990" s="117">
        <f t="shared" si="1424"/>
        <v>46137</v>
      </c>
      <c r="L1990" s="178">
        <f t="shared" si="1426"/>
        <v>31</v>
      </c>
      <c r="M1990" s="178">
        <f t="shared" si="1431"/>
        <v>25</v>
      </c>
      <c r="N1990" s="106">
        <f t="shared" si="1402"/>
        <v>1.00338565</v>
      </c>
      <c r="O1990" s="111">
        <f t="shared" si="1430"/>
        <v>1.0041999100000001</v>
      </c>
      <c r="P1990" s="111">
        <f t="shared" si="1417"/>
        <v>1.3986658060273403</v>
      </c>
      <c r="Q1990" s="106">
        <f t="shared" si="1429"/>
        <v>1.4034011900000001</v>
      </c>
      <c r="R1990" s="106">
        <f t="shared" si="1418"/>
        <v>1.38699086</v>
      </c>
      <c r="S1990" s="106">
        <f t="shared" si="1403"/>
        <v>190.83086673</v>
      </c>
      <c r="T1990" s="106">
        <f t="shared" si="1404"/>
        <v>53.244619957824618</v>
      </c>
      <c r="U1990" s="106">
        <f t="shared" si="1405"/>
        <v>4.0340151001134931E-9</v>
      </c>
      <c r="V1990" s="106">
        <f t="shared" si="1406"/>
        <v>190.83086673185863</v>
      </c>
      <c r="W1990" s="19">
        <f t="shared" si="1422"/>
        <v>0</v>
      </c>
      <c r="X1990" s="2">
        <f t="shared" si="1407"/>
        <v>0</v>
      </c>
      <c r="Y1990" s="4">
        <f t="shared" si="1408"/>
        <v>0</v>
      </c>
      <c r="Z1990" s="106">
        <f t="shared" si="1432"/>
        <v>0</v>
      </c>
      <c r="AA1990" s="114">
        <f t="shared" si="1419"/>
        <v>0.05</v>
      </c>
      <c r="AB1990" s="112">
        <f t="shared" si="1409"/>
        <v>25</v>
      </c>
      <c r="AC1990" s="178">
        <f t="shared" si="1425"/>
        <v>31</v>
      </c>
      <c r="AD1990" s="11">
        <f t="shared" si="1420"/>
        <v>1.0032842900000001</v>
      </c>
      <c r="AE1990" s="106">
        <f t="shared" si="1433"/>
        <v>0.62674390000000002</v>
      </c>
      <c r="AF1990" s="106">
        <f t="shared" si="1410"/>
        <v>0.62674390000000002</v>
      </c>
      <c r="AG1990" s="106">
        <f t="shared" si="1411"/>
        <v>0</v>
      </c>
      <c r="AH1990" s="115" t="str">
        <f t="shared" si="1427"/>
        <v>A+J=</v>
      </c>
      <c r="AI1990" s="116">
        <f t="shared" si="1421"/>
        <v>46137</v>
      </c>
      <c r="AJ1990" s="10"/>
      <c r="AK1990" s="1"/>
      <c r="AL1990" s="10"/>
      <c r="AM1990" s="1"/>
      <c r="AN1990" s="1"/>
      <c r="AO1990" s="3"/>
      <c r="AP1990" s="3"/>
      <c r="AQ1990" s="4"/>
      <c r="AR1990" s="4"/>
      <c r="AS1990" s="4"/>
      <c r="AT1990" s="4"/>
      <c r="AU1990" s="4"/>
      <c r="AV1990" s="4"/>
      <c r="AW1990" s="1"/>
      <c r="AX1990" s="1"/>
      <c r="AY1990" s="1"/>
      <c r="AZ1990" s="1"/>
      <c r="BA1990" s="1"/>
      <c r="BB1990" s="1"/>
      <c r="BC1990" s="1"/>
      <c r="BD1990" s="1"/>
      <c r="BE1990" s="1"/>
      <c r="BG1990" s="1"/>
      <c r="BH1990" s="1"/>
    </row>
    <row r="1991" spans="1:60" ht="15" customHeight="1" x14ac:dyDescent="0.25">
      <c r="A1991" s="105">
        <f t="shared" si="1412"/>
        <v>46132</v>
      </c>
      <c r="B1991" s="106">
        <f t="shared" si="1399"/>
        <v>191.48272321186053</v>
      </c>
      <c r="C1991" s="2">
        <f t="shared" si="1413"/>
        <v>137.58624677</v>
      </c>
      <c r="D1991" s="2">
        <f t="shared" si="1414"/>
        <v>137.58624675999999</v>
      </c>
      <c r="E1991" s="106">
        <f t="shared" si="1400"/>
        <v>1.0000007932831068E-8</v>
      </c>
      <c r="F1991" s="21">
        <f t="shared" si="1415"/>
        <v>7245.38</v>
      </c>
      <c r="G1991" s="108">
        <f t="shared" si="1416"/>
        <v>7275.81</v>
      </c>
      <c r="H1991" s="109">
        <f t="shared" si="1428"/>
        <v>46079</v>
      </c>
      <c r="I1991" s="109">
        <f t="shared" si="1423"/>
        <v>46107</v>
      </c>
      <c r="J1991" s="110">
        <f t="shared" si="1401"/>
        <v>4.1999177406844002E-3</v>
      </c>
      <c r="K1991" s="117">
        <f t="shared" si="1424"/>
        <v>46137</v>
      </c>
      <c r="L1991" s="178">
        <f t="shared" si="1426"/>
        <v>31</v>
      </c>
      <c r="M1991" s="178">
        <f t="shared" si="1431"/>
        <v>26</v>
      </c>
      <c r="N1991" s="106">
        <f t="shared" si="1402"/>
        <v>1.0035213199999999</v>
      </c>
      <c r="O1991" s="111">
        <f t="shared" si="1430"/>
        <v>1.0041999100000001</v>
      </c>
      <c r="P1991" s="111">
        <f t="shared" si="1417"/>
        <v>1.3986658060273403</v>
      </c>
      <c r="Q1991" s="106">
        <f t="shared" si="1429"/>
        <v>1.4035909499999999</v>
      </c>
      <c r="R1991" s="106">
        <f t="shared" si="1418"/>
        <v>1.38699086</v>
      </c>
      <c r="S1991" s="106">
        <f t="shared" si="1403"/>
        <v>190.83086673</v>
      </c>
      <c r="T1991" s="106">
        <f t="shared" si="1404"/>
        <v>53.244619957824618</v>
      </c>
      <c r="U1991" s="106">
        <f t="shared" si="1405"/>
        <v>4.0359127016188256E-9</v>
      </c>
      <c r="V1991" s="106">
        <f t="shared" si="1406"/>
        <v>190.83086673186054</v>
      </c>
      <c r="W1991" s="19">
        <f t="shared" si="1422"/>
        <v>0</v>
      </c>
      <c r="X1991" s="2">
        <f t="shared" si="1407"/>
        <v>0</v>
      </c>
      <c r="Y1991" s="4">
        <f t="shared" si="1408"/>
        <v>0</v>
      </c>
      <c r="Z1991" s="106">
        <f t="shared" si="1432"/>
        <v>0</v>
      </c>
      <c r="AA1991" s="114">
        <f t="shared" si="1419"/>
        <v>0.05</v>
      </c>
      <c r="AB1991" s="112">
        <f t="shared" si="1409"/>
        <v>26</v>
      </c>
      <c r="AC1991" s="178">
        <f t="shared" si="1425"/>
        <v>31</v>
      </c>
      <c r="AD1991" s="11">
        <f t="shared" si="1420"/>
        <v>1.003415886</v>
      </c>
      <c r="AE1991" s="106">
        <f t="shared" si="1433"/>
        <v>0.65185647999999996</v>
      </c>
      <c r="AF1991" s="106">
        <f t="shared" si="1410"/>
        <v>0.65185647999999996</v>
      </c>
      <c r="AG1991" s="106">
        <f t="shared" si="1411"/>
        <v>0</v>
      </c>
      <c r="AH1991" s="115" t="str">
        <f t="shared" si="1427"/>
        <v>A+J=</v>
      </c>
      <c r="AI1991" s="116">
        <f t="shared" si="1421"/>
        <v>46137</v>
      </c>
      <c r="AJ1991" s="10"/>
      <c r="AK1991" s="1"/>
      <c r="AL1991" s="10"/>
      <c r="AM1991" s="1"/>
      <c r="AN1991" s="1"/>
      <c r="AO1991" s="3"/>
      <c r="AP1991" s="3"/>
      <c r="AQ1991" s="4"/>
      <c r="AR1991" s="4"/>
      <c r="AS1991" s="4"/>
      <c r="AT1991" s="4"/>
      <c r="AU1991" s="4"/>
      <c r="AV1991" s="4"/>
      <c r="AW1991" s="1"/>
      <c r="AX1991" s="1"/>
      <c r="AY1991" s="1"/>
      <c r="AZ1991" s="1"/>
      <c r="BA1991" s="1"/>
      <c r="BB1991" s="1"/>
      <c r="BC1991" s="1"/>
      <c r="BD1991" s="1"/>
      <c r="BE1991" s="1"/>
      <c r="BG1991" s="1"/>
      <c r="BH1991" s="1"/>
    </row>
    <row r="1992" spans="1:60" ht="15" customHeight="1" x14ac:dyDescent="0.25">
      <c r="A1992" s="105">
        <f t="shared" si="1412"/>
        <v>46133</v>
      </c>
      <c r="B1992" s="106">
        <f t="shared" si="1399"/>
        <v>191.50783903186243</v>
      </c>
      <c r="C1992" s="2">
        <f t="shared" si="1413"/>
        <v>137.58624677</v>
      </c>
      <c r="D1992" s="2">
        <f t="shared" si="1414"/>
        <v>137.58624675999999</v>
      </c>
      <c r="E1992" s="106">
        <f t="shared" si="1400"/>
        <v>1.0000007932831068E-8</v>
      </c>
      <c r="F1992" s="21">
        <f t="shared" si="1415"/>
        <v>7245.38</v>
      </c>
      <c r="G1992" s="108">
        <f t="shared" si="1416"/>
        <v>7275.81</v>
      </c>
      <c r="H1992" s="109">
        <f t="shared" si="1428"/>
        <v>46079</v>
      </c>
      <c r="I1992" s="109">
        <f t="shared" si="1423"/>
        <v>46107</v>
      </c>
      <c r="J1992" s="110">
        <f t="shared" si="1401"/>
        <v>4.1999177406844002E-3</v>
      </c>
      <c r="K1992" s="117">
        <f t="shared" si="1424"/>
        <v>46137</v>
      </c>
      <c r="L1992" s="178">
        <f t="shared" si="1426"/>
        <v>31</v>
      </c>
      <c r="M1992" s="178">
        <f t="shared" si="1431"/>
        <v>27</v>
      </c>
      <c r="N1992" s="106">
        <f t="shared" si="1402"/>
        <v>1.003657</v>
      </c>
      <c r="O1992" s="111">
        <f t="shared" si="1430"/>
        <v>1.0041999100000001</v>
      </c>
      <c r="P1992" s="111">
        <f t="shared" si="1417"/>
        <v>1.3986658060273403</v>
      </c>
      <c r="Q1992" s="106">
        <f t="shared" si="1429"/>
        <v>1.4037807200000001</v>
      </c>
      <c r="R1992" s="106">
        <f t="shared" si="1418"/>
        <v>1.38699086</v>
      </c>
      <c r="S1992" s="106">
        <f t="shared" si="1403"/>
        <v>190.83086673</v>
      </c>
      <c r="T1992" s="106">
        <f t="shared" si="1404"/>
        <v>53.244619957824618</v>
      </c>
      <c r="U1992" s="106">
        <f t="shared" si="1405"/>
        <v>4.0378104031242408E-9</v>
      </c>
      <c r="V1992" s="106">
        <f t="shared" si="1406"/>
        <v>190.83086673186244</v>
      </c>
      <c r="W1992" s="19">
        <f t="shared" si="1422"/>
        <v>0</v>
      </c>
      <c r="X1992" s="2">
        <f t="shared" si="1407"/>
        <v>0</v>
      </c>
      <c r="Y1992" s="4">
        <f t="shared" si="1408"/>
        <v>0</v>
      </c>
      <c r="Z1992" s="106">
        <f t="shared" si="1432"/>
        <v>0</v>
      </c>
      <c r="AA1992" s="114">
        <f t="shared" si="1419"/>
        <v>0.05</v>
      </c>
      <c r="AB1992" s="112">
        <f t="shared" si="1409"/>
        <v>27</v>
      </c>
      <c r="AC1992" s="178">
        <f t="shared" si="1425"/>
        <v>31</v>
      </c>
      <c r="AD1992" s="11">
        <f t="shared" si="1420"/>
        <v>1.003547499</v>
      </c>
      <c r="AE1992" s="106">
        <f t="shared" si="1433"/>
        <v>0.67697229999999997</v>
      </c>
      <c r="AF1992" s="106">
        <f t="shared" si="1410"/>
        <v>0.67697229999999997</v>
      </c>
      <c r="AG1992" s="106">
        <f t="shared" si="1411"/>
        <v>0</v>
      </c>
      <c r="AH1992" s="115" t="str">
        <f t="shared" si="1427"/>
        <v>A+J=</v>
      </c>
      <c r="AI1992" s="116">
        <f t="shared" si="1421"/>
        <v>46137</v>
      </c>
      <c r="AJ1992" s="10"/>
      <c r="AK1992" s="1"/>
      <c r="AL1992" s="10"/>
      <c r="AM1992" s="1"/>
      <c r="AN1992" s="1"/>
      <c r="AO1992" s="3"/>
      <c r="AP1992" s="3"/>
      <c r="AQ1992" s="4"/>
      <c r="AR1992" s="4"/>
      <c r="AS1992" s="4"/>
      <c r="AT1992" s="4"/>
      <c r="AU1992" s="4"/>
      <c r="AV1992" s="4"/>
      <c r="AW1992" s="1"/>
      <c r="AX1992" s="1"/>
      <c r="AY1992" s="1"/>
      <c r="AZ1992" s="1"/>
      <c r="BA1992" s="1"/>
      <c r="BB1992" s="1"/>
      <c r="BC1992" s="1"/>
      <c r="BD1992" s="1"/>
      <c r="BE1992" s="1"/>
      <c r="BG1992" s="1"/>
      <c r="BH1992" s="1"/>
    </row>
    <row r="1993" spans="1:60" ht="15" customHeight="1" x14ac:dyDescent="0.25">
      <c r="A1993" s="105">
        <f t="shared" si="1412"/>
        <v>46134</v>
      </c>
      <c r="B1993" s="106">
        <f t="shared" si="1399"/>
        <v>191.53295810186435</v>
      </c>
      <c r="C1993" s="2">
        <f t="shared" si="1413"/>
        <v>137.58624677</v>
      </c>
      <c r="D1993" s="2">
        <f t="shared" si="1414"/>
        <v>137.58624675999999</v>
      </c>
      <c r="E1993" s="106">
        <f t="shared" si="1400"/>
        <v>1.0000007932831068E-8</v>
      </c>
      <c r="F1993" s="21">
        <f t="shared" si="1415"/>
        <v>7245.38</v>
      </c>
      <c r="G1993" s="108">
        <f t="shared" si="1416"/>
        <v>7275.81</v>
      </c>
      <c r="H1993" s="109">
        <f t="shared" si="1428"/>
        <v>46079</v>
      </c>
      <c r="I1993" s="109">
        <f t="shared" si="1423"/>
        <v>46107</v>
      </c>
      <c r="J1993" s="110">
        <f t="shared" si="1401"/>
        <v>4.1999177406844002E-3</v>
      </c>
      <c r="K1993" s="117">
        <f t="shared" si="1424"/>
        <v>46137</v>
      </c>
      <c r="L1993" s="178">
        <f t="shared" si="1426"/>
        <v>31</v>
      </c>
      <c r="M1993" s="178">
        <f t="shared" si="1431"/>
        <v>28</v>
      </c>
      <c r="N1993" s="106">
        <f t="shared" si="1402"/>
        <v>1.0037927</v>
      </c>
      <c r="O1993" s="111">
        <f t="shared" si="1430"/>
        <v>1.0041999100000001</v>
      </c>
      <c r="P1993" s="111">
        <f t="shared" si="1417"/>
        <v>1.3986658060273403</v>
      </c>
      <c r="Q1993" s="106">
        <f t="shared" si="1429"/>
        <v>1.4039705200000001</v>
      </c>
      <c r="R1993" s="106">
        <f t="shared" si="1418"/>
        <v>1.38699086</v>
      </c>
      <c r="S1993" s="106">
        <f t="shared" si="1403"/>
        <v>190.83086673</v>
      </c>
      <c r="T1993" s="106">
        <f t="shared" si="1404"/>
        <v>53.244619957824618</v>
      </c>
      <c r="U1993" s="106">
        <f t="shared" si="1405"/>
        <v>4.0397084046298926E-9</v>
      </c>
      <c r="V1993" s="106">
        <f t="shared" si="1406"/>
        <v>190.83086673186435</v>
      </c>
      <c r="W1993" s="19">
        <f t="shared" si="1422"/>
        <v>0</v>
      </c>
      <c r="X1993" s="2">
        <f t="shared" si="1407"/>
        <v>0</v>
      </c>
      <c r="Y1993" s="4">
        <f t="shared" si="1408"/>
        <v>0</v>
      </c>
      <c r="Z1993" s="106">
        <f t="shared" si="1432"/>
        <v>0</v>
      </c>
      <c r="AA1993" s="114">
        <f t="shared" si="1419"/>
        <v>0.05</v>
      </c>
      <c r="AB1993" s="112">
        <f t="shared" si="1409"/>
        <v>28</v>
      </c>
      <c r="AC1993" s="178">
        <f t="shared" si="1425"/>
        <v>31</v>
      </c>
      <c r="AD1993" s="11">
        <f t="shared" si="1420"/>
        <v>1.003679129</v>
      </c>
      <c r="AE1993" s="106">
        <f t="shared" si="1433"/>
        <v>0.70209136999999999</v>
      </c>
      <c r="AF1993" s="106">
        <f t="shared" si="1410"/>
        <v>0.70209136999999999</v>
      </c>
      <c r="AG1993" s="106">
        <f t="shared" si="1411"/>
        <v>0</v>
      </c>
      <c r="AH1993" s="115" t="str">
        <f t="shared" si="1427"/>
        <v>A+J=</v>
      </c>
      <c r="AI1993" s="116">
        <f t="shared" si="1421"/>
        <v>46137</v>
      </c>
      <c r="AJ1993" s="10"/>
      <c r="AK1993" s="1"/>
      <c r="AL1993" s="10"/>
      <c r="AM1993" s="1"/>
      <c r="AN1993" s="1"/>
      <c r="AO1993" s="3"/>
      <c r="AP1993" s="3"/>
      <c r="AQ1993" s="4"/>
      <c r="AR1993" s="4"/>
      <c r="AS1993" s="4"/>
      <c r="AT1993" s="4"/>
      <c r="AU1993" s="4"/>
      <c r="AV1993" s="4"/>
      <c r="AW1993" s="1"/>
      <c r="AX1993" s="1"/>
      <c r="AY1993" s="1"/>
      <c r="AZ1993" s="1"/>
      <c r="BA1993" s="1"/>
      <c r="BB1993" s="1"/>
      <c r="BC1993" s="1"/>
      <c r="BD1993" s="1"/>
      <c r="BE1993" s="1"/>
      <c r="BG1993" s="1"/>
      <c r="BH1993" s="1"/>
    </row>
    <row r="1994" spans="1:60" ht="15" customHeight="1" x14ac:dyDescent="0.25">
      <c r="A1994" s="105">
        <f t="shared" si="1412"/>
        <v>46135</v>
      </c>
      <c r="B1994" s="106">
        <f t="shared" ref="B1994:B2057" si="1434">(V1994+AF1994)</f>
        <v>191.55808060186624</v>
      </c>
      <c r="C1994" s="2">
        <f t="shared" si="1413"/>
        <v>137.58624677</v>
      </c>
      <c r="D1994" s="2">
        <f t="shared" si="1414"/>
        <v>137.58624675999999</v>
      </c>
      <c r="E1994" s="106">
        <f t="shared" ref="E1994:E2057" si="1435">(C1994-D1994)</f>
        <v>1.0000007932831068E-8</v>
      </c>
      <c r="F1994" s="21">
        <f t="shared" si="1415"/>
        <v>7245.38</v>
      </c>
      <c r="G1994" s="108">
        <f t="shared" si="1416"/>
        <v>7275.81</v>
      </c>
      <c r="H1994" s="109">
        <f t="shared" si="1428"/>
        <v>46079</v>
      </c>
      <c r="I1994" s="109">
        <f t="shared" si="1423"/>
        <v>46107</v>
      </c>
      <c r="J1994" s="110">
        <f t="shared" ref="J1994:J2057" si="1436">(G1994/F1994)-1</f>
        <v>4.1999177406844002E-3</v>
      </c>
      <c r="K1994" s="117">
        <f t="shared" si="1424"/>
        <v>46137</v>
      </c>
      <c r="L1994" s="178">
        <f t="shared" si="1426"/>
        <v>31</v>
      </c>
      <c r="M1994" s="178">
        <f t="shared" si="1431"/>
        <v>29</v>
      </c>
      <c r="N1994" s="106">
        <f t="shared" ref="N1994:N2057" si="1437">TRUNC((G1994/F1994)^TRUNC((M1994/L1994),9),8)</f>
        <v>1.00392842</v>
      </c>
      <c r="O1994" s="111">
        <f t="shared" si="1430"/>
        <v>1.0041999100000001</v>
      </c>
      <c r="P1994" s="111">
        <f t="shared" si="1417"/>
        <v>1.3986658060273403</v>
      </c>
      <c r="Q1994" s="106">
        <f t="shared" si="1429"/>
        <v>1.4041603499999999</v>
      </c>
      <c r="R1994" s="106">
        <f t="shared" si="1418"/>
        <v>1.38699086</v>
      </c>
      <c r="S1994" s="106">
        <f t="shared" ref="S1994:S2057" si="1438">TRUNC(C1994*R1994,8)</f>
        <v>190.83086673</v>
      </c>
      <c r="T1994" s="106">
        <f t="shared" ref="T1994:T2057" si="1439">(D1994*(R1994-1))</f>
        <v>53.244619957824618</v>
      </c>
      <c r="U1994" s="106">
        <f t="shared" ref="U1994:U2057" si="1440">(E1994*(Q1994-1))</f>
        <v>4.0416067061357804E-9</v>
      </c>
      <c r="V1994" s="106">
        <f t="shared" ref="V1994:V2057" si="1441">(C1994+T1994+U1994)</f>
        <v>190.83086673186622</v>
      </c>
      <c r="W1994" s="19">
        <f t="shared" si="1422"/>
        <v>0</v>
      </c>
      <c r="X1994" s="2">
        <f t="shared" ref="X1994:X2057" si="1442">IF(W1994&gt;0,VLOOKUP(A1994,AL$12:AP$312,5),0)</f>
        <v>0</v>
      </c>
      <c r="Y1994" s="4">
        <f t="shared" ref="Y1994:Y2057" si="1443">IF(W1994&gt;0,VLOOKUP($A1994,$AL$10:$AQ$312,6),0)</f>
        <v>0</v>
      </c>
      <c r="Z1994" s="106">
        <f t="shared" si="1432"/>
        <v>0</v>
      </c>
      <c r="AA1994" s="114">
        <f t="shared" si="1419"/>
        <v>0.05</v>
      </c>
      <c r="AB1994" s="112">
        <f t="shared" ref="AB1994:AB2057" si="1444">M1994</f>
        <v>29</v>
      </c>
      <c r="AC1994" s="178">
        <f t="shared" si="1425"/>
        <v>31</v>
      </c>
      <c r="AD1994" s="11">
        <f t="shared" si="1420"/>
        <v>1.003810777</v>
      </c>
      <c r="AE1994" s="106">
        <f t="shared" si="1433"/>
        <v>0.72721387000000004</v>
      </c>
      <c r="AF1994" s="106">
        <f t="shared" ref="AF1994:AF2057" si="1445">TRUNC((V1994*(AD1994-1)),8)</f>
        <v>0.72721387000000004</v>
      </c>
      <c r="AG1994" s="106">
        <f t="shared" ref="AG1994:AG2057" si="1446">IF(Z1994&gt;0,Z1994+AE1994,0)</f>
        <v>0</v>
      </c>
      <c r="AH1994" s="115" t="str">
        <f t="shared" si="1427"/>
        <v>A+J=</v>
      </c>
      <c r="AI1994" s="116">
        <f t="shared" si="1421"/>
        <v>46137</v>
      </c>
      <c r="AJ1994" s="10"/>
      <c r="AK1994" s="1"/>
      <c r="AL1994" s="10"/>
      <c r="AM1994" s="1"/>
      <c r="AN1994" s="1"/>
      <c r="AO1994" s="3"/>
      <c r="AP1994" s="3"/>
      <c r="AQ1994" s="4"/>
      <c r="AR1994" s="4"/>
      <c r="AS1994" s="4"/>
      <c r="AT1994" s="4"/>
      <c r="AU1994" s="4"/>
      <c r="AV1994" s="4"/>
      <c r="AW1994" s="1"/>
      <c r="AX1994" s="1"/>
      <c r="AY1994" s="1"/>
      <c r="AZ1994" s="1"/>
      <c r="BA1994" s="1"/>
      <c r="BB1994" s="1"/>
      <c r="BC1994" s="1"/>
      <c r="BD1994" s="1"/>
      <c r="BE1994" s="1"/>
      <c r="BG1994" s="1"/>
      <c r="BH1994" s="1"/>
    </row>
    <row r="1995" spans="1:60" ht="15" customHeight="1" x14ac:dyDescent="0.25">
      <c r="A1995" s="105">
        <f t="shared" ref="A1995:A2058" si="1447">(A1994+1)</f>
        <v>46136</v>
      </c>
      <c r="B1995" s="106">
        <f t="shared" si="1434"/>
        <v>191.58320635186811</v>
      </c>
      <c r="C1995" s="2">
        <f t="shared" ref="C1995:C2058" si="1448">TRUNC(IF(W1994&gt;0,VLOOKUP(A1994,$AL$12:$AM$312,2),C1994),8)</f>
        <v>137.58624677</v>
      </c>
      <c r="D1995" s="2">
        <f t="shared" ref="D1995:D2058" si="1449">VLOOKUP(A1995,$AR$13:$AV$312,5)</f>
        <v>137.58624675999999</v>
      </c>
      <c r="E1995" s="106">
        <f t="shared" si="1435"/>
        <v>1.0000007932831068E-8</v>
      </c>
      <c r="F1995" s="21">
        <f t="shared" ref="F1995:F2058" si="1450">IF(G1995=G1994,F1994,G1994)</f>
        <v>7245.38</v>
      </c>
      <c r="G1995" s="108">
        <f t="shared" ref="G1995:G2058" si="1451">IF(AND(M1995=1,M1994&gt;1),VLOOKUP(A1994,$BF$13:$BH$98,3),G1994)</f>
        <v>7275.81</v>
      </c>
      <c r="H1995" s="109">
        <f t="shared" si="1428"/>
        <v>46079</v>
      </c>
      <c r="I1995" s="109">
        <f t="shared" si="1423"/>
        <v>46107</v>
      </c>
      <c r="J1995" s="110">
        <f t="shared" si="1436"/>
        <v>4.1999177406844002E-3</v>
      </c>
      <c r="K1995" s="117">
        <f t="shared" si="1424"/>
        <v>46137</v>
      </c>
      <c r="L1995" s="178">
        <f t="shared" si="1426"/>
        <v>31</v>
      </c>
      <c r="M1995" s="178">
        <f t="shared" si="1431"/>
        <v>30</v>
      </c>
      <c r="N1995" s="106">
        <f t="shared" si="1437"/>
        <v>1.00406416</v>
      </c>
      <c r="O1995" s="111">
        <f t="shared" si="1430"/>
        <v>1.0041999100000001</v>
      </c>
      <c r="P1995" s="111">
        <f t="shared" ref="P1995:P2058" si="1452">IF(K1995&gt;K1994,P1994*O1995,P1994)</f>
        <v>1.3986658060273403</v>
      </c>
      <c r="Q1995" s="106">
        <f t="shared" si="1429"/>
        <v>1.4043502000000001</v>
      </c>
      <c r="R1995" s="106">
        <f t="shared" ref="R1995:R2058" si="1453">IF(AND(W1995&gt;0,MONTH(A1995)=R$9),Q1995,R1994)</f>
        <v>1.38699086</v>
      </c>
      <c r="S1995" s="106">
        <f t="shared" si="1438"/>
        <v>190.83086673</v>
      </c>
      <c r="T1995" s="106">
        <f t="shared" si="1439"/>
        <v>53.244619957824618</v>
      </c>
      <c r="U1995" s="106">
        <f t="shared" si="1440"/>
        <v>4.0435052076418295E-9</v>
      </c>
      <c r="V1995" s="106">
        <f t="shared" si="1441"/>
        <v>190.83086673186813</v>
      </c>
      <c r="W1995" s="19">
        <f t="shared" si="1422"/>
        <v>0</v>
      </c>
      <c r="X1995" s="2">
        <f t="shared" si="1442"/>
        <v>0</v>
      </c>
      <c r="Y1995" s="4">
        <f t="shared" si="1443"/>
        <v>0</v>
      </c>
      <c r="Z1995" s="106">
        <f t="shared" si="1432"/>
        <v>0</v>
      </c>
      <c r="AA1995" s="114">
        <f t="shared" ref="AA1995:AA2058" si="1454">(AA1994)</f>
        <v>0.05</v>
      </c>
      <c r="AB1995" s="112">
        <f t="shared" si="1444"/>
        <v>30</v>
      </c>
      <c r="AC1995" s="178">
        <f t="shared" si="1425"/>
        <v>31</v>
      </c>
      <c r="AD1995" s="11">
        <f t="shared" ref="AD1995:AD2058" si="1455">ROUND((1+AA1995)^(30/360)^(AB1995/AC1995),9)</f>
        <v>1.003942442</v>
      </c>
      <c r="AE1995" s="106">
        <f t="shared" si="1433"/>
        <v>0.75233961999999999</v>
      </c>
      <c r="AF1995" s="106">
        <f t="shared" si="1445"/>
        <v>0.75233961999999999</v>
      </c>
      <c r="AG1995" s="106">
        <f t="shared" si="1446"/>
        <v>0</v>
      </c>
      <c r="AH1995" s="115" t="str">
        <f t="shared" si="1427"/>
        <v>A+J=</v>
      </c>
      <c r="AI1995" s="116">
        <f t="shared" si="1421"/>
        <v>46137</v>
      </c>
      <c r="AJ1995" s="10"/>
      <c r="AK1995" s="1"/>
      <c r="AL1995" s="10"/>
      <c r="AM1995" s="1"/>
      <c r="AN1995" s="1"/>
      <c r="AO1995" s="3"/>
      <c r="AP1995" s="3"/>
      <c r="AQ1995" s="4"/>
      <c r="AR1995" s="4"/>
      <c r="AS1995" s="4"/>
      <c r="AT1995" s="4"/>
      <c r="AU1995" s="4"/>
      <c r="AV1995" s="4"/>
      <c r="AW1995" s="1"/>
      <c r="AX1995" s="1"/>
      <c r="AY1995" s="1"/>
      <c r="AZ1995" s="1"/>
      <c r="BA1995" s="1"/>
      <c r="BB1995" s="1"/>
      <c r="BC1995" s="1"/>
      <c r="BD1995" s="1"/>
      <c r="BE1995" s="1"/>
      <c r="BG1995" s="1"/>
      <c r="BH1995" s="1"/>
    </row>
    <row r="1996" spans="1:60" ht="15" customHeight="1" x14ac:dyDescent="0.25">
      <c r="A1996" s="105">
        <f t="shared" si="1447"/>
        <v>46137</v>
      </c>
      <c r="B1996" s="106">
        <f t="shared" si="1434"/>
        <v>191.60833534187003</v>
      </c>
      <c r="C1996" s="2">
        <f t="shared" si="1448"/>
        <v>137.58624677</v>
      </c>
      <c r="D1996" s="2">
        <f t="shared" si="1449"/>
        <v>137.58624675999999</v>
      </c>
      <c r="E1996" s="106">
        <f t="shared" si="1435"/>
        <v>1.0000007932831068E-8</v>
      </c>
      <c r="F1996" s="21">
        <f t="shared" si="1450"/>
        <v>7245.38</v>
      </c>
      <c r="G1996" s="108">
        <f t="shared" si="1451"/>
        <v>7275.81</v>
      </c>
      <c r="H1996" s="109">
        <f t="shared" si="1428"/>
        <v>46079</v>
      </c>
      <c r="I1996" s="109">
        <f t="shared" si="1423"/>
        <v>46107</v>
      </c>
      <c r="J1996" s="110">
        <f t="shared" si="1436"/>
        <v>4.1999177406844002E-3</v>
      </c>
      <c r="K1996" s="117">
        <f t="shared" si="1424"/>
        <v>46137</v>
      </c>
      <c r="L1996" s="178">
        <f t="shared" si="1426"/>
        <v>31</v>
      </c>
      <c r="M1996" s="178">
        <f t="shared" si="1431"/>
        <v>31</v>
      </c>
      <c r="N1996" s="106">
        <f t="shared" si="1437"/>
        <v>1.0041999100000001</v>
      </c>
      <c r="O1996" s="111">
        <f t="shared" si="1430"/>
        <v>1.0041999100000001</v>
      </c>
      <c r="P1996" s="111">
        <f t="shared" si="1452"/>
        <v>1.3986658060273403</v>
      </c>
      <c r="Q1996" s="106">
        <f t="shared" si="1429"/>
        <v>1.4045400699999999</v>
      </c>
      <c r="R1996" s="106">
        <f t="shared" si="1453"/>
        <v>1.38699086</v>
      </c>
      <c r="S1996" s="106">
        <f t="shared" si="1438"/>
        <v>190.83086673</v>
      </c>
      <c r="T1996" s="106">
        <f t="shared" si="1439"/>
        <v>53.244619957824618</v>
      </c>
      <c r="U1996" s="106">
        <f t="shared" si="1440"/>
        <v>4.0454039091480349E-9</v>
      </c>
      <c r="V1996" s="106">
        <f t="shared" si="1441"/>
        <v>190.83086673187003</v>
      </c>
      <c r="W1996" s="19">
        <f t="shared" si="1422"/>
        <v>66</v>
      </c>
      <c r="X1996" s="2">
        <f t="shared" si="1442"/>
        <v>15.216075780000001</v>
      </c>
      <c r="Y1996" s="4">
        <f t="shared" si="1443"/>
        <v>0.110593</v>
      </c>
      <c r="Z1996" s="106">
        <f t="shared" si="1432"/>
        <v>21.104558040000001</v>
      </c>
      <c r="AA1996" s="114">
        <f t="shared" si="1454"/>
        <v>0.05</v>
      </c>
      <c r="AB1996" s="112">
        <f t="shared" si="1444"/>
        <v>31</v>
      </c>
      <c r="AC1996" s="178">
        <f t="shared" si="1425"/>
        <v>31</v>
      </c>
      <c r="AD1996" s="11">
        <f t="shared" si="1455"/>
        <v>1.004074124</v>
      </c>
      <c r="AE1996" s="106">
        <f t="shared" si="1433"/>
        <v>0.77746861</v>
      </c>
      <c r="AF1996" s="106">
        <f t="shared" si="1445"/>
        <v>0.77746861</v>
      </c>
      <c r="AG1996" s="106">
        <f t="shared" si="1446"/>
        <v>21.88202665</v>
      </c>
      <c r="AH1996" s="115" t="str">
        <f t="shared" si="1427"/>
        <v>A+J=</v>
      </c>
      <c r="AI1996" s="116">
        <f t="shared" ref="AI1996:AI2059" si="1456">IF(W1995&gt;0,VLOOKUP(A1995,$AL$10:$AZ$312,14),AI1995)</f>
        <v>46137</v>
      </c>
      <c r="AJ1996" s="10"/>
      <c r="AK1996" s="1"/>
      <c r="AL1996" s="10"/>
      <c r="AM1996" s="1"/>
      <c r="AN1996" s="1"/>
      <c r="AO1996" s="3"/>
      <c r="AP1996" s="3"/>
      <c r="AQ1996" s="4"/>
      <c r="AR1996" s="4"/>
      <c r="AS1996" s="4"/>
      <c r="AT1996" s="4"/>
      <c r="AU1996" s="4"/>
      <c r="AV1996" s="4"/>
      <c r="AW1996" s="1"/>
      <c r="AX1996" s="1"/>
      <c r="AY1996" s="1"/>
      <c r="AZ1996" s="1"/>
      <c r="BA1996" s="1"/>
      <c r="BB1996" s="1"/>
      <c r="BC1996" s="1"/>
      <c r="BD1996" s="1"/>
      <c r="BE1996" s="1"/>
      <c r="BG1996" s="1"/>
      <c r="BH1996" s="1"/>
    </row>
    <row r="1997" spans="1:60" ht="15" customHeight="1" x14ac:dyDescent="0.25">
      <c r="A1997" s="105">
        <f t="shared" si="1447"/>
        <v>46138</v>
      </c>
      <c r="B1997" s="106">
        <f t="shared" si="1434"/>
        <v>169.74931288994463</v>
      </c>
      <c r="C1997" s="2">
        <f t="shared" si="1448"/>
        <v>122.37017099000001</v>
      </c>
      <c r="D1997" s="2">
        <f t="shared" si="1449"/>
        <v>122.37017098000001</v>
      </c>
      <c r="E1997" s="106">
        <f t="shared" si="1435"/>
        <v>9.9999937219763524E-9</v>
      </c>
      <c r="F1997" s="21">
        <f t="shared" si="1450"/>
        <v>7245.38</v>
      </c>
      <c r="G1997" s="108">
        <f t="shared" si="1451"/>
        <v>7275.81</v>
      </c>
      <c r="H1997" s="109">
        <f t="shared" si="1428"/>
        <v>46107</v>
      </c>
      <c r="I1997" s="109">
        <f t="shared" si="1423"/>
        <v>46138</v>
      </c>
      <c r="J1997" s="110">
        <f t="shared" si="1436"/>
        <v>4.1999177406844002E-3</v>
      </c>
      <c r="K1997" s="117">
        <f t="shared" si="1424"/>
        <v>46167</v>
      </c>
      <c r="L1997" s="178">
        <f t="shared" si="1426"/>
        <v>30</v>
      </c>
      <c r="M1997" s="178">
        <f t="shared" si="1431"/>
        <v>1</v>
      </c>
      <c r="N1997" s="106">
        <f t="shared" si="1437"/>
        <v>1.00013971</v>
      </c>
      <c r="O1997" s="111">
        <f t="shared" si="1430"/>
        <v>1.0041999100000001</v>
      </c>
      <c r="P1997" s="111">
        <f t="shared" si="1452"/>
        <v>1.4045400765327327</v>
      </c>
      <c r="Q1997" s="106">
        <f t="shared" si="1429"/>
        <v>1.4047362999999999</v>
      </c>
      <c r="R1997" s="106">
        <f t="shared" si="1453"/>
        <v>1.38699086</v>
      </c>
      <c r="S1997" s="106">
        <f t="shared" si="1438"/>
        <v>169.72630869</v>
      </c>
      <c r="T1997" s="106">
        <f t="shared" si="1439"/>
        <v>47.356137705897254</v>
      </c>
      <c r="U1997" s="106">
        <f t="shared" si="1440"/>
        <v>4.0473604590559366E-9</v>
      </c>
      <c r="V1997" s="106">
        <f t="shared" si="1441"/>
        <v>169.72630869994464</v>
      </c>
      <c r="W1997" s="19">
        <f t="shared" si="1422"/>
        <v>0</v>
      </c>
      <c r="X1997" s="2">
        <f t="shared" si="1442"/>
        <v>0</v>
      </c>
      <c r="Y1997" s="4">
        <f t="shared" si="1443"/>
        <v>0</v>
      </c>
      <c r="Z1997" s="106">
        <f t="shared" si="1432"/>
        <v>0</v>
      </c>
      <c r="AA1997" s="114">
        <f t="shared" si="1454"/>
        <v>0.05</v>
      </c>
      <c r="AB1997" s="112">
        <f t="shared" si="1444"/>
        <v>1</v>
      </c>
      <c r="AC1997" s="178">
        <f t="shared" si="1425"/>
        <v>30</v>
      </c>
      <c r="AD1997" s="11">
        <f t="shared" si="1455"/>
        <v>1.000135537</v>
      </c>
      <c r="AE1997" s="106">
        <f t="shared" si="1433"/>
        <v>2.3004190000000001E-2</v>
      </c>
      <c r="AF1997" s="106">
        <f t="shared" si="1445"/>
        <v>2.3004190000000001E-2</v>
      </c>
      <c r="AG1997" s="106">
        <f t="shared" si="1446"/>
        <v>0</v>
      </c>
      <c r="AH1997" s="115" t="str">
        <f t="shared" si="1427"/>
        <v>A+J=</v>
      </c>
      <c r="AI1997" s="116">
        <f t="shared" si="1456"/>
        <v>46167</v>
      </c>
      <c r="AJ1997" s="10"/>
      <c r="AK1997" s="1"/>
      <c r="AL1997" s="10"/>
      <c r="AM1997" s="1"/>
      <c r="AN1997" s="1"/>
      <c r="AO1997" s="3"/>
      <c r="AP1997" s="3"/>
      <c r="AQ1997" s="4"/>
      <c r="AR1997" s="4"/>
      <c r="AS1997" s="4"/>
      <c r="AT1997" s="4"/>
      <c r="AU1997" s="4"/>
      <c r="AV1997" s="4"/>
      <c r="AW1997" s="1"/>
      <c r="AX1997" s="1"/>
      <c r="AY1997" s="1"/>
      <c r="AZ1997" s="1"/>
      <c r="BA1997" s="1"/>
      <c r="BB1997" s="1"/>
      <c r="BC1997" s="1"/>
      <c r="BD1997" s="1"/>
      <c r="BE1997" s="1"/>
      <c r="BG1997" s="1"/>
      <c r="BH1997" s="1"/>
    </row>
    <row r="1998" spans="1:60" ht="15" customHeight="1" x14ac:dyDescent="0.25">
      <c r="A1998" s="105">
        <f t="shared" si="1447"/>
        <v>46139</v>
      </c>
      <c r="B1998" s="106">
        <f t="shared" si="1434"/>
        <v>169.77232030994659</v>
      </c>
      <c r="C1998" s="2">
        <f t="shared" si="1448"/>
        <v>122.37017099000001</v>
      </c>
      <c r="D1998" s="2">
        <f t="shared" si="1449"/>
        <v>122.37017098000001</v>
      </c>
      <c r="E1998" s="106">
        <f t="shared" si="1435"/>
        <v>9.9999937219763524E-9</v>
      </c>
      <c r="F1998" s="21">
        <f t="shared" si="1450"/>
        <v>7245.38</v>
      </c>
      <c r="G1998" s="108">
        <f t="shared" si="1451"/>
        <v>7275.81</v>
      </c>
      <c r="H1998" s="109">
        <f t="shared" si="1428"/>
        <v>46107</v>
      </c>
      <c r="I1998" s="109">
        <f t="shared" si="1423"/>
        <v>46138</v>
      </c>
      <c r="J1998" s="110">
        <f t="shared" si="1436"/>
        <v>4.1999177406844002E-3</v>
      </c>
      <c r="K1998" s="117">
        <f t="shared" si="1424"/>
        <v>46167</v>
      </c>
      <c r="L1998" s="178">
        <f t="shared" si="1426"/>
        <v>30</v>
      </c>
      <c r="M1998" s="178">
        <f t="shared" si="1431"/>
        <v>2</v>
      </c>
      <c r="N1998" s="106">
        <f t="shared" si="1437"/>
        <v>1.0002794399999999</v>
      </c>
      <c r="O1998" s="111">
        <f t="shared" si="1430"/>
        <v>1.0041999100000001</v>
      </c>
      <c r="P1998" s="111">
        <f t="shared" si="1452"/>
        <v>1.4045400765327327</v>
      </c>
      <c r="Q1998" s="106">
        <f t="shared" si="1429"/>
        <v>1.40493256</v>
      </c>
      <c r="R1998" s="106">
        <f t="shared" si="1453"/>
        <v>1.38699086</v>
      </c>
      <c r="S1998" s="106">
        <f t="shared" si="1438"/>
        <v>169.72630869</v>
      </c>
      <c r="T1998" s="106">
        <f t="shared" si="1439"/>
        <v>47.356137705897254</v>
      </c>
      <c r="U1998" s="106">
        <f t="shared" si="1440"/>
        <v>4.0493230578238125E-9</v>
      </c>
      <c r="V1998" s="106">
        <f t="shared" si="1441"/>
        <v>169.7263086999466</v>
      </c>
      <c r="W1998" s="19">
        <f t="shared" si="1422"/>
        <v>0</v>
      </c>
      <c r="X1998" s="2">
        <f t="shared" si="1442"/>
        <v>0</v>
      </c>
      <c r="Y1998" s="4">
        <f t="shared" si="1443"/>
        <v>0</v>
      </c>
      <c r="Z1998" s="106">
        <f t="shared" si="1432"/>
        <v>0</v>
      </c>
      <c r="AA1998" s="114">
        <f t="shared" si="1454"/>
        <v>0.05</v>
      </c>
      <c r="AB1998" s="112">
        <f t="shared" si="1444"/>
        <v>2</v>
      </c>
      <c r="AC1998" s="178">
        <f t="shared" si="1425"/>
        <v>30</v>
      </c>
      <c r="AD1998" s="11">
        <f t="shared" si="1455"/>
        <v>1.0002710930000001</v>
      </c>
      <c r="AE1998" s="106">
        <f t="shared" si="1433"/>
        <v>4.6011610000000001E-2</v>
      </c>
      <c r="AF1998" s="106">
        <f t="shared" si="1445"/>
        <v>4.6011610000000001E-2</v>
      </c>
      <c r="AG1998" s="106">
        <f t="shared" si="1446"/>
        <v>0</v>
      </c>
      <c r="AH1998" s="115" t="str">
        <f t="shared" si="1427"/>
        <v>A+J=</v>
      </c>
      <c r="AI1998" s="116">
        <f t="shared" si="1456"/>
        <v>46167</v>
      </c>
      <c r="AJ1998" s="10"/>
      <c r="AK1998" s="1"/>
      <c r="AL1998" s="10"/>
      <c r="AM1998" s="1"/>
      <c r="AN1998" s="1"/>
      <c r="AO1998" s="3"/>
      <c r="AP1998" s="3"/>
      <c r="AQ1998" s="4"/>
      <c r="AR1998" s="4"/>
      <c r="AS1998" s="4"/>
      <c r="AT1998" s="4"/>
      <c r="AU1998" s="4"/>
      <c r="AV1998" s="4"/>
      <c r="AW1998" s="1"/>
      <c r="AX1998" s="1"/>
      <c r="AY1998" s="1"/>
      <c r="AZ1998" s="1"/>
      <c r="BA1998" s="1"/>
      <c r="BB1998" s="1"/>
      <c r="BC1998" s="1"/>
      <c r="BD1998" s="1"/>
      <c r="BE1998" s="1"/>
      <c r="BG1998" s="1"/>
      <c r="BH1998" s="1"/>
    </row>
    <row r="1999" spans="1:60" ht="15" customHeight="1" x14ac:dyDescent="0.25">
      <c r="A1999" s="105">
        <f t="shared" si="1447"/>
        <v>46140</v>
      </c>
      <c r="B1999" s="106">
        <f t="shared" si="1434"/>
        <v>169.79533077994856</v>
      </c>
      <c r="C1999" s="2">
        <f t="shared" si="1448"/>
        <v>122.37017099000001</v>
      </c>
      <c r="D1999" s="2">
        <f t="shared" si="1449"/>
        <v>122.37017098000001</v>
      </c>
      <c r="E1999" s="106">
        <f t="shared" si="1435"/>
        <v>9.9999937219763524E-9</v>
      </c>
      <c r="F1999" s="21">
        <f t="shared" si="1450"/>
        <v>7245.38</v>
      </c>
      <c r="G1999" s="108">
        <f t="shared" si="1451"/>
        <v>7275.81</v>
      </c>
      <c r="H1999" s="109">
        <f t="shared" si="1428"/>
        <v>46107</v>
      </c>
      <c r="I1999" s="109">
        <f t="shared" si="1423"/>
        <v>46138</v>
      </c>
      <c r="J1999" s="110">
        <f t="shared" si="1436"/>
        <v>4.1999177406844002E-3</v>
      </c>
      <c r="K1999" s="117">
        <f t="shared" si="1424"/>
        <v>46167</v>
      </c>
      <c r="L1999" s="178">
        <f t="shared" si="1426"/>
        <v>30</v>
      </c>
      <c r="M1999" s="178">
        <f t="shared" si="1431"/>
        <v>3</v>
      </c>
      <c r="N1999" s="106">
        <f t="shared" si="1437"/>
        <v>1.0004192000000001</v>
      </c>
      <c r="O1999" s="111">
        <f t="shared" si="1430"/>
        <v>1.0041999100000001</v>
      </c>
      <c r="P1999" s="111">
        <f t="shared" si="1452"/>
        <v>1.4045400765327327</v>
      </c>
      <c r="Q1999" s="106">
        <f t="shared" si="1429"/>
        <v>1.4051288500000001</v>
      </c>
      <c r="R1999" s="106">
        <f t="shared" si="1453"/>
        <v>1.38699086</v>
      </c>
      <c r="S1999" s="106">
        <f t="shared" si="1438"/>
        <v>169.72630869</v>
      </c>
      <c r="T1999" s="106">
        <f t="shared" si="1439"/>
        <v>47.356137705897254</v>
      </c>
      <c r="U1999" s="106">
        <f t="shared" si="1440"/>
        <v>4.0512859565915007E-9</v>
      </c>
      <c r="V1999" s="106">
        <f t="shared" si="1441"/>
        <v>169.72630869994856</v>
      </c>
      <c r="W1999" s="19">
        <f t="shared" si="1422"/>
        <v>0</v>
      </c>
      <c r="X1999" s="2">
        <f t="shared" si="1442"/>
        <v>0</v>
      </c>
      <c r="Y1999" s="4">
        <f t="shared" si="1443"/>
        <v>0</v>
      </c>
      <c r="Z1999" s="106">
        <f t="shared" si="1432"/>
        <v>0</v>
      </c>
      <c r="AA1999" s="114">
        <f t="shared" si="1454"/>
        <v>0.05</v>
      </c>
      <c r="AB1999" s="112">
        <f t="shared" si="1444"/>
        <v>3</v>
      </c>
      <c r="AC1999" s="178">
        <f t="shared" si="1425"/>
        <v>30</v>
      </c>
      <c r="AD1999" s="11">
        <f t="shared" si="1455"/>
        <v>1.000406667</v>
      </c>
      <c r="AE1999" s="106">
        <f t="shared" si="1433"/>
        <v>6.902208E-2</v>
      </c>
      <c r="AF1999" s="106">
        <f t="shared" si="1445"/>
        <v>6.902208E-2</v>
      </c>
      <c r="AG1999" s="106">
        <f t="shared" si="1446"/>
        <v>0</v>
      </c>
      <c r="AH1999" s="115" t="str">
        <f t="shared" si="1427"/>
        <v>A+J=</v>
      </c>
      <c r="AI1999" s="116">
        <f t="shared" si="1456"/>
        <v>46167</v>
      </c>
      <c r="AJ1999" s="10"/>
      <c r="AK1999" s="1"/>
      <c r="AL1999" s="10"/>
      <c r="AM1999" s="1"/>
      <c r="AN1999" s="1"/>
      <c r="AO1999" s="3"/>
      <c r="AP1999" s="3"/>
      <c r="AQ1999" s="4"/>
      <c r="AR1999" s="4"/>
      <c r="AS1999" s="4"/>
      <c r="AT1999" s="4"/>
      <c r="AU1999" s="4"/>
      <c r="AV1999" s="4"/>
      <c r="AW1999" s="1"/>
      <c r="AX1999" s="1"/>
      <c r="AY1999" s="1"/>
      <c r="AZ1999" s="1"/>
      <c r="BA1999" s="1"/>
      <c r="BB1999" s="1"/>
      <c r="BC1999" s="1"/>
      <c r="BD1999" s="1"/>
      <c r="BE1999" s="1"/>
      <c r="BG1999" s="1"/>
      <c r="BH1999" s="1"/>
    </row>
    <row r="2000" spans="1:60" ht="15" customHeight="1" x14ac:dyDescent="0.25">
      <c r="A2000" s="105">
        <f t="shared" si="1447"/>
        <v>46141</v>
      </c>
      <c r="B2000" s="106">
        <f t="shared" si="1434"/>
        <v>169.81834447995053</v>
      </c>
      <c r="C2000" s="2">
        <f t="shared" si="1448"/>
        <v>122.37017099000001</v>
      </c>
      <c r="D2000" s="2">
        <f t="shared" si="1449"/>
        <v>122.37017098000001</v>
      </c>
      <c r="E2000" s="106">
        <f t="shared" si="1435"/>
        <v>9.9999937219763524E-9</v>
      </c>
      <c r="F2000" s="21">
        <f t="shared" si="1450"/>
        <v>7245.38</v>
      </c>
      <c r="G2000" s="108">
        <f t="shared" si="1451"/>
        <v>7275.81</v>
      </c>
      <c r="H2000" s="109">
        <f t="shared" si="1428"/>
        <v>46107</v>
      </c>
      <c r="I2000" s="109">
        <f t="shared" si="1423"/>
        <v>46138</v>
      </c>
      <c r="J2000" s="110">
        <f t="shared" si="1436"/>
        <v>4.1999177406844002E-3</v>
      </c>
      <c r="K2000" s="117">
        <f t="shared" si="1424"/>
        <v>46167</v>
      </c>
      <c r="L2000" s="178">
        <f t="shared" si="1426"/>
        <v>30</v>
      </c>
      <c r="M2000" s="178">
        <f t="shared" si="1431"/>
        <v>4</v>
      </c>
      <c r="N2000" s="106">
        <f t="shared" si="1437"/>
        <v>1.0005589699999999</v>
      </c>
      <c r="O2000" s="111">
        <f t="shared" si="1430"/>
        <v>1.0041999100000001</v>
      </c>
      <c r="P2000" s="111">
        <f t="shared" si="1452"/>
        <v>1.4045400765327327</v>
      </c>
      <c r="Q2000" s="106">
        <f t="shared" si="1429"/>
        <v>1.40532517</v>
      </c>
      <c r="R2000" s="106">
        <f t="shared" si="1453"/>
        <v>1.38699086</v>
      </c>
      <c r="S2000" s="106">
        <f t="shared" si="1438"/>
        <v>169.72630869</v>
      </c>
      <c r="T2000" s="106">
        <f t="shared" si="1439"/>
        <v>47.356137705897254</v>
      </c>
      <c r="U2000" s="106">
        <f t="shared" si="1440"/>
        <v>4.0532491553589979E-9</v>
      </c>
      <c r="V2000" s="106">
        <f t="shared" si="1441"/>
        <v>169.72630869995052</v>
      </c>
      <c r="W2000" s="19">
        <f t="shared" si="1422"/>
        <v>0</v>
      </c>
      <c r="X2000" s="2">
        <f t="shared" si="1442"/>
        <v>0</v>
      </c>
      <c r="Y2000" s="4">
        <f t="shared" si="1443"/>
        <v>0</v>
      </c>
      <c r="Z2000" s="106">
        <f t="shared" si="1432"/>
        <v>0</v>
      </c>
      <c r="AA2000" s="114">
        <f t="shared" si="1454"/>
        <v>0.05</v>
      </c>
      <c r="AB2000" s="112">
        <f t="shared" si="1444"/>
        <v>4</v>
      </c>
      <c r="AC2000" s="178">
        <f t="shared" si="1425"/>
        <v>30</v>
      </c>
      <c r="AD2000" s="11">
        <f t="shared" si="1455"/>
        <v>1.00054226</v>
      </c>
      <c r="AE2000" s="106">
        <f t="shared" si="1433"/>
        <v>9.2035779999999998E-2</v>
      </c>
      <c r="AF2000" s="106">
        <f t="shared" si="1445"/>
        <v>9.2035779999999998E-2</v>
      </c>
      <c r="AG2000" s="106">
        <f t="shared" si="1446"/>
        <v>0</v>
      </c>
      <c r="AH2000" s="115" t="str">
        <f t="shared" si="1427"/>
        <v>A+J=</v>
      </c>
      <c r="AI2000" s="116">
        <f t="shared" si="1456"/>
        <v>46167</v>
      </c>
      <c r="AJ2000" s="10"/>
      <c r="AK2000" s="1"/>
      <c r="AL2000" s="10"/>
      <c r="AM2000" s="1"/>
      <c r="AN2000" s="1"/>
      <c r="AO2000" s="3"/>
      <c r="AP2000" s="3"/>
      <c r="AQ2000" s="4"/>
      <c r="AR2000" s="4"/>
      <c r="AS2000" s="4"/>
      <c r="AT2000" s="4"/>
      <c r="AU2000" s="4"/>
      <c r="AV2000" s="4"/>
      <c r="AW2000" s="1"/>
      <c r="AX2000" s="1"/>
      <c r="AY2000" s="1"/>
      <c r="AZ2000" s="1"/>
      <c r="BA2000" s="1"/>
      <c r="BB2000" s="1"/>
      <c r="BC2000" s="1"/>
      <c r="BD2000" s="1"/>
      <c r="BE2000" s="1"/>
      <c r="BG2000" s="1"/>
      <c r="BH2000" s="1"/>
    </row>
    <row r="2001" spans="1:60" ht="15" customHeight="1" x14ac:dyDescent="0.25">
      <c r="A2001" s="105">
        <f t="shared" si="1447"/>
        <v>46142</v>
      </c>
      <c r="B2001" s="106">
        <f t="shared" si="1434"/>
        <v>169.84136123995248</v>
      </c>
      <c r="C2001" s="2">
        <f t="shared" si="1448"/>
        <v>122.37017099000001</v>
      </c>
      <c r="D2001" s="2">
        <f t="shared" si="1449"/>
        <v>122.37017098000001</v>
      </c>
      <c r="E2001" s="106">
        <f t="shared" si="1435"/>
        <v>9.9999937219763524E-9</v>
      </c>
      <c r="F2001" s="21">
        <f t="shared" si="1450"/>
        <v>7245.38</v>
      </c>
      <c r="G2001" s="108">
        <f t="shared" si="1451"/>
        <v>7275.81</v>
      </c>
      <c r="H2001" s="109">
        <f t="shared" si="1428"/>
        <v>46107</v>
      </c>
      <c r="I2001" s="109">
        <f t="shared" si="1423"/>
        <v>46138</v>
      </c>
      <c r="J2001" s="110">
        <f t="shared" si="1436"/>
        <v>4.1999177406844002E-3</v>
      </c>
      <c r="K2001" s="117">
        <f t="shared" si="1424"/>
        <v>46167</v>
      </c>
      <c r="L2001" s="178">
        <f t="shared" si="1426"/>
        <v>30</v>
      </c>
      <c r="M2001" s="178">
        <f t="shared" si="1431"/>
        <v>5</v>
      </c>
      <c r="N2001" s="106">
        <f t="shared" si="1437"/>
        <v>1.0006987599999999</v>
      </c>
      <c r="O2001" s="111">
        <f t="shared" si="1430"/>
        <v>1.0041999100000001</v>
      </c>
      <c r="P2001" s="111">
        <f t="shared" si="1452"/>
        <v>1.4045400765327327</v>
      </c>
      <c r="Q2001" s="106">
        <f t="shared" si="1429"/>
        <v>1.40552151</v>
      </c>
      <c r="R2001" s="106">
        <f t="shared" si="1453"/>
        <v>1.38699086</v>
      </c>
      <c r="S2001" s="106">
        <f t="shared" si="1438"/>
        <v>169.72630869</v>
      </c>
      <c r="T2001" s="106">
        <f t="shared" si="1439"/>
        <v>47.356137705897254</v>
      </c>
      <c r="U2001" s="106">
        <f t="shared" si="1440"/>
        <v>4.0552125541263711E-9</v>
      </c>
      <c r="V2001" s="106">
        <f t="shared" si="1441"/>
        <v>169.72630869995248</v>
      </c>
      <c r="W2001" s="19">
        <f t="shared" si="1422"/>
        <v>0</v>
      </c>
      <c r="X2001" s="2">
        <f t="shared" si="1442"/>
        <v>0</v>
      </c>
      <c r="Y2001" s="4">
        <f t="shared" si="1443"/>
        <v>0</v>
      </c>
      <c r="Z2001" s="106">
        <f t="shared" si="1432"/>
        <v>0</v>
      </c>
      <c r="AA2001" s="114">
        <f t="shared" si="1454"/>
        <v>0.05</v>
      </c>
      <c r="AB2001" s="112">
        <f t="shared" si="1444"/>
        <v>5</v>
      </c>
      <c r="AC2001" s="178">
        <f t="shared" si="1425"/>
        <v>30</v>
      </c>
      <c r="AD2001" s="11">
        <f t="shared" si="1455"/>
        <v>1.0006778709999999</v>
      </c>
      <c r="AE2001" s="106">
        <f t="shared" si="1433"/>
        <v>0.11505253999999999</v>
      </c>
      <c r="AF2001" s="106">
        <f t="shared" si="1445"/>
        <v>0.11505253999999999</v>
      </c>
      <c r="AG2001" s="106">
        <f t="shared" si="1446"/>
        <v>0</v>
      </c>
      <c r="AH2001" s="115" t="str">
        <f t="shared" si="1427"/>
        <v>A+J=</v>
      </c>
      <c r="AI2001" s="116">
        <f t="shared" si="1456"/>
        <v>46167</v>
      </c>
      <c r="AJ2001" s="10"/>
      <c r="AK2001" s="1"/>
      <c r="AL2001" s="10"/>
      <c r="AM2001" s="1"/>
      <c r="AN2001" s="1"/>
      <c r="AO2001" s="3"/>
      <c r="AP2001" s="3"/>
      <c r="AQ2001" s="4"/>
      <c r="AR2001" s="4"/>
      <c r="AS2001" s="4"/>
      <c r="AT2001" s="4"/>
      <c r="AU2001" s="4"/>
      <c r="AV2001" s="4"/>
      <c r="AW2001" s="1"/>
      <c r="AX2001" s="1"/>
      <c r="AY2001" s="1"/>
      <c r="AZ2001" s="1"/>
      <c r="BA2001" s="1"/>
      <c r="BB2001" s="1"/>
      <c r="BC2001" s="1"/>
      <c r="BD2001" s="1"/>
      <c r="BE2001" s="1"/>
      <c r="BG2001" s="1"/>
      <c r="BH2001" s="1"/>
    </row>
    <row r="2002" spans="1:60" ht="15" customHeight="1" x14ac:dyDescent="0.25">
      <c r="A2002" s="105">
        <f t="shared" si="1447"/>
        <v>46143</v>
      </c>
      <c r="B2002" s="106">
        <f t="shared" si="1434"/>
        <v>169.86438104995443</v>
      </c>
      <c r="C2002" s="2">
        <f t="shared" si="1448"/>
        <v>122.37017099000001</v>
      </c>
      <c r="D2002" s="2">
        <f t="shared" si="1449"/>
        <v>122.37017098000001</v>
      </c>
      <c r="E2002" s="106">
        <f t="shared" si="1435"/>
        <v>9.9999937219763524E-9</v>
      </c>
      <c r="F2002" s="21">
        <f t="shared" si="1450"/>
        <v>7245.38</v>
      </c>
      <c r="G2002" s="108">
        <f t="shared" si="1451"/>
        <v>7275.81</v>
      </c>
      <c r="H2002" s="109">
        <f t="shared" si="1428"/>
        <v>46107</v>
      </c>
      <c r="I2002" s="109">
        <f t="shared" si="1423"/>
        <v>46138</v>
      </c>
      <c r="J2002" s="110">
        <f t="shared" si="1436"/>
        <v>4.1999177406844002E-3</v>
      </c>
      <c r="K2002" s="117">
        <f t="shared" si="1424"/>
        <v>46167</v>
      </c>
      <c r="L2002" s="178">
        <f t="shared" si="1426"/>
        <v>30</v>
      </c>
      <c r="M2002" s="178">
        <f t="shared" si="1431"/>
        <v>6</v>
      </c>
      <c r="N2002" s="106">
        <f t="shared" si="1437"/>
        <v>1.00083857</v>
      </c>
      <c r="O2002" s="111">
        <f t="shared" si="1430"/>
        <v>1.0041999100000001</v>
      </c>
      <c r="P2002" s="111">
        <f t="shared" si="1452"/>
        <v>1.4045400765327327</v>
      </c>
      <c r="Q2002" s="106">
        <f t="shared" si="1429"/>
        <v>1.4057178800000001</v>
      </c>
      <c r="R2002" s="106">
        <f t="shared" si="1453"/>
        <v>1.38699086</v>
      </c>
      <c r="S2002" s="106">
        <f t="shared" si="1438"/>
        <v>169.72630869</v>
      </c>
      <c r="T2002" s="106">
        <f t="shared" si="1439"/>
        <v>47.356137705897254</v>
      </c>
      <c r="U2002" s="106">
        <f t="shared" si="1440"/>
        <v>4.0571762528935558E-9</v>
      </c>
      <c r="V2002" s="106">
        <f t="shared" si="1441"/>
        <v>169.72630869995444</v>
      </c>
      <c r="W2002" s="19">
        <f t="shared" si="1422"/>
        <v>0</v>
      </c>
      <c r="X2002" s="2">
        <f t="shared" si="1442"/>
        <v>0</v>
      </c>
      <c r="Y2002" s="4">
        <f t="shared" si="1443"/>
        <v>0</v>
      </c>
      <c r="Z2002" s="106">
        <f t="shared" si="1432"/>
        <v>0</v>
      </c>
      <c r="AA2002" s="114">
        <f t="shared" si="1454"/>
        <v>0.05</v>
      </c>
      <c r="AB2002" s="112">
        <f t="shared" si="1444"/>
        <v>6</v>
      </c>
      <c r="AC2002" s="178">
        <f t="shared" si="1425"/>
        <v>30</v>
      </c>
      <c r="AD2002" s="11">
        <f t="shared" si="1455"/>
        <v>1.0008135</v>
      </c>
      <c r="AE2002" s="106">
        <f t="shared" si="1433"/>
        <v>0.13807235000000001</v>
      </c>
      <c r="AF2002" s="106">
        <f t="shared" si="1445"/>
        <v>0.13807235000000001</v>
      </c>
      <c r="AG2002" s="106">
        <f t="shared" si="1446"/>
        <v>0</v>
      </c>
      <c r="AH2002" s="115" t="str">
        <f t="shared" si="1427"/>
        <v>A+J=</v>
      </c>
      <c r="AI2002" s="116">
        <f t="shared" si="1456"/>
        <v>46167</v>
      </c>
      <c r="AJ2002" s="10"/>
      <c r="AK2002" s="1"/>
      <c r="AL2002" s="10"/>
      <c r="AM2002" s="1"/>
      <c r="AN2002" s="1"/>
      <c r="AO2002" s="3"/>
      <c r="AP2002" s="3"/>
      <c r="AQ2002" s="4"/>
      <c r="AR2002" s="4"/>
      <c r="AS2002" s="4"/>
      <c r="AT2002" s="4"/>
      <c r="AU2002" s="4"/>
      <c r="AV2002" s="4"/>
      <c r="AW2002" s="1"/>
      <c r="AX2002" s="1"/>
      <c r="AY2002" s="1"/>
      <c r="AZ2002" s="1"/>
      <c r="BA2002" s="1"/>
      <c r="BB2002" s="1"/>
      <c r="BC2002" s="1"/>
      <c r="BD2002" s="1"/>
      <c r="BE2002" s="1"/>
      <c r="BG2002" s="1"/>
      <c r="BH2002" s="1"/>
    </row>
    <row r="2003" spans="1:60" ht="15" customHeight="1" x14ac:dyDescent="0.25">
      <c r="A2003" s="105">
        <f t="shared" si="1447"/>
        <v>46144</v>
      </c>
      <c r="B2003" s="106">
        <f t="shared" si="1434"/>
        <v>169.88740407995641</v>
      </c>
      <c r="C2003" s="2">
        <f t="shared" si="1448"/>
        <v>122.37017099000001</v>
      </c>
      <c r="D2003" s="2">
        <f t="shared" si="1449"/>
        <v>122.37017098000001</v>
      </c>
      <c r="E2003" s="106">
        <f t="shared" si="1435"/>
        <v>9.9999937219763524E-9</v>
      </c>
      <c r="F2003" s="21">
        <f t="shared" si="1450"/>
        <v>7245.38</v>
      </c>
      <c r="G2003" s="108">
        <f t="shared" si="1451"/>
        <v>7275.81</v>
      </c>
      <c r="H2003" s="109">
        <f t="shared" si="1428"/>
        <v>46107</v>
      </c>
      <c r="I2003" s="109">
        <f t="shared" si="1423"/>
        <v>46138</v>
      </c>
      <c r="J2003" s="110">
        <f t="shared" si="1436"/>
        <v>4.1999177406844002E-3</v>
      </c>
      <c r="K2003" s="117">
        <f t="shared" si="1424"/>
        <v>46167</v>
      </c>
      <c r="L2003" s="178">
        <f t="shared" si="1426"/>
        <v>30</v>
      </c>
      <c r="M2003" s="178">
        <f t="shared" si="1431"/>
        <v>7</v>
      </c>
      <c r="N2003" s="106">
        <f t="shared" si="1437"/>
        <v>1.0009783999999999</v>
      </c>
      <c r="O2003" s="111">
        <f t="shared" si="1430"/>
        <v>1.0041999100000001</v>
      </c>
      <c r="P2003" s="111">
        <f t="shared" si="1452"/>
        <v>1.4045400765327327</v>
      </c>
      <c r="Q2003" s="106">
        <f t="shared" si="1429"/>
        <v>1.40591427</v>
      </c>
      <c r="R2003" s="106">
        <f t="shared" si="1453"/>
        <v>1.38699086</v>
      </c>
      <c r="S2003" s="106">
        <f t="shared" si="1438"/>
        <v>169.72630869</v>
      </c>
      <c r="T2003" s="106">
        <f t="shared" si="1439"/>
        <v>47.356137705897254</v>
      </c>
      <c r="U2003" s="106">
        <f t="shared" si="1440"/>
        <v>4.059140151660614E-9</v>
      </c>
      <c r="V2003" s="106">
        <f t="shared" si="1441"/>
        <v>169.72630869995641</v>
      </c>
      <c r="W2003" s="19">
        <f t="shared" si="1422"/>
        <v>0</v>
      </c>
      <c r="X2003" s="2">
        <f t="shared" si="1442"/>
        <v>0</v>
      </c>
      <c r="Y2003" s="4">
        <f t="shared" si="1443"/>
        <v>0</v>
      </c>
      <c r="Z2003" s="106">
        <f t="shared" si="1432"/>
        <v>0</v>
      </c>
      <c r="AA2003" s="114">
        <f t="shared" si="1454"/>
        <v>0.05</v>
      </c>
      <c r="AB2003" s="112">
        <f t="shared" si="1444"/>
        <v>7</v>
      </c>
      <c r="AC2003" s="178">
        <f t="shared" si="1425"/>
        <v>30</v>
      </c>
      <c r="AD2003" s="11">
        <f t="shared" si="1455"/>
        <v>1.0009491479999999</v>
      </c>
      <c r="AE2003" s="106">
        <f t="shared" si="1433"/>
        <v>0.16109538000000001</v>
      </c>
      <c r="AF2003" s="106">
        <f t="shared" si="1445"/>
        <v>0.16109538000000001</v>
      </c>
      <c r="AG2003" s="106">
        <f t="shared" si="1446"/>
        <v>0</v>
      </c>
      <c r="AH2003" s="115" t="str">
        <f t="shared" si="1427"/>
        <v>A+J=</v>
      </c>
      <c r="AI2003" s="116">
        <f t="shared" si="1456"/>
        <v>46167</v>
      </c>
      <c r="AJ2003" s="10"/>
      <c r="AK2003" s="1"/>
      <c r="AL2003" s="10"/>
      <c r="AM2003" s="1"/>
      <c r="AN2003" s="1"/>
      <c r="AO2003" s="3"/>
      <c r="AP2003" s="3"/>
      <c r="AQ2003" s="4"/>
      <c r="AR2003" s="4"/>
      <c r="AS2003" s="4"/>
      <c r="AT2003" s="4"/>
      <c r="AU2003" s="4"/>
      <c r="AV2003" s="4"/>
      <c r="AW2003" s="1"/>
      <c r="AX2003" s="1"/>
      <c r="AY2003" s="1"/>
      <c r="AZ2003" s="1"/>
      <c r="BA2003" s="1"/>
      <c r="BB2003" s="1"/>
      <c r="BC2003" s="1"/>
      <c r="BD2003" s="1"/>
      <c r="BE2003" s="1"/>
      <c r="BG2003" s="1"/>
      <c r="BH2003" s="1"/>
    </row>
    <row r="2004" spans="1:60" ht="15" customHeight="1" x14ac:dyDescent="0.25">
      <c r="A2004" s="105">
        <f t="shared" si="1447"/>
        <v>46145</v>
      </c>
      <c r="B2004" s="106">
        <f t="shared" si="1434"/>
        <v>169.91043016995837</v>
      </c>
      <c r="C2004" s="2">
        <f t="shared" si="1448"/>
        <v>122.37017099000001</v>
      </c>
      <c r="D2004" s="2">
        <f t="shared" si="1449"/>
        <v>122.37017098000001</v>
      </c>
      <c r="E2004" s="106">
        <f t="shared" si="1435"/>
        <v>9.9999937219763524E-9</v>
      </c>
      <c r="F2004" s="21">
        <f t="shared" si="1450"/>
        <v>7245.38</v>
      </c>
      <c r="G2004" s="108">
        <f t="shared" si="1451"/>
        <v>7275.81</v>
      </c>
      <c r="H2004" s="109">
        <f t="shared" si="1428"/>
        <v>46107</v>
      </c>
      <c r="I2004" s="109">
        <f t="shared" si="1423"/>
        <v>46138</v>
      </c>
      <c r="J2004" s="110">
        <f t="shared" si="1436"/>
        <v>4.1999177406844002E-3</v>
      </c>
      <c r="K2004" s="117">
        <f t="shared" si="1424"/>
        <v>46167</v>
      </c>
      <c r="L2004" s="178">
        <f t="shared" si="1426"/>
        <v>30</v>
      </c>
      <c r="M2004" s="178">
        <f t="shared" si="1431"/>
        <v>8</v>
      </c>
      <c r="N2004" s="106">
        <f t="shared" si="1437"/>
        <v>1.00111825</v>
      </c>
      <c r="O2004" s="111">
        <f t="shared" si="1430"/>
        <v>1.0041999100000001</v>
      </c>
      <c r="P2004" s="111">
        <f t="shared" si="1452"/>
        <v>1.4045400765327327</v>
      </c>
      <c r="Q2004" s="106">
        <f t="shared" si="1429"/>
        <v>1.4061106999999999</v>
      </c>
      <c r="R2004" s="106">
        <f t="shared" si="1453"/>
        <v>1.38699086</v>
      </c>
      <c r="S2004" s="106">
        <f t="shared" si="1438"/>
        <v>169.72630869</v>
      </c>
      <c r="T2004" s="106">
        <f t="shared" si="1439"/>
        <v>47.356137705897254</v>
      </c>
      <c r="U2004" s="106">
        <f t="shared" si="1440"/>
        <v>4.0611044504274209E-9</v>
      </c>
      <c r="V2004" s="106">
        <f t="shared" si="1441"/>
        <v>169.72630869995837</v>
      </c>
      <c r="W2004" s="19">
        <f t="shared" ref="W2004:W2067" si="1457">IF(VLOOKUP(A2004,AL$10:AX$312,13)=VLOOKUP(A2003,AL$10:AX$312,13),0,VLOOKUP(A2004,AL$10:AX$312,13))</f>
        <v>0</v>
      </c>
      <c r="X2004" s="2">
        <f t="shared" si="1442"/>
        <v>0</v>
      </c>
      <c r="Y2004" s="4">
        <f t="shared" si="1443"/>
        <v>0</v>
      </c>
      <c r="Z2004" s="106">
        <f t="shared" si="1432"/>
        <v>0</v>
      </c>
      <c r="AA2004" s="114">
        <f t="shared" si="1454"/>
        <v>0.05</v>
      </c>
      <c r="AB2004" s="112">
        <f t="shared" si="1444"/>
        <v>8</v>
      </c>
      <c r="AC2004" s="178">
        <f t="shared" si="1425"/>
        <v>30</v>
      </c>
      <c r="AD2004" s="11">
        <f t="shared" si="1455"/>
        <v>1.0010848139999999</v>
      </c>
      <c r="AE2004" s="106">
        <f t="shared" si="1433"/>
        <v>0.18412147000000001</v>
      </c>
      <c r="AF2004" s="106">
        <f t="shared" si="1445"/>
        <v>0.18412147000000001</v>
      </c>
      <c r="AG2004" s="106">
        <f t="shared" si="1446"/>
        <v>0</v>
      </c>
      <c r="AH2004" s="115" t="str">
        <f t="shared" si="1427"/>
        <v>A+J=</v>
      </c>
      <c r="AI2004" s="116">
        <f t="shared" si="1456"/>
        <v>46167</v>
      </c>
      <c r="AJ2004" s="10"/>
      <c r="AK2004" s="1"/>
      <c r="AL2004" s="10"/>
      <c r="AM2004" s="1"/>
      <c r="AN2004" s="1"/>
      <c r="AO2004" s="3"/>
      <c r="AP2004" s="3"/>
      <c r="AQ2004" s="4"/>
      <c r="AR2004" s="4"/>
      <c r="AS2004" s="4"/>
      <c r="AT2004" s="4"/>
      <c r="AU2004" s="4"/>
      <c r="AV2004" s="4"/>
      <c r="AW2004" s="1"/>
      <c r="AX2004" s="1"/>
      <c r="AY2004" s="1"/>
      <c r="AZ2004" s="1"/>
      <c r="BA2004" s="1"/>
      <c r="BB2004" s="1"/>
      <c r="BC2004" s="1"/>
      <c r="BD2004" s="1"/>
      <c r="BE2004" s="1"/>
      <c r="BG2004" s="1"/>
      <c r="BH2004" s="1"/>
    </row>
    <row r="2005" spans="1:60" ht="15" customHeight="1" x14ac:dyDescent="0.25">
      <c r="A2005" s="105">
        <f t="shared" si="1447"/>
        <v>46146</v>
      </c>
      <c r="B2005" s="106">
        <f t="shared" si="1434"/>
        <v>169.93345931996035</v>
      </c>
      <c r="C2005" s="2">
        <f t="shared" si="1448"/>
        <v>122.37017099000001</v>
      </c>
      <c r="D2005" s="2">
        <f t="shared" si="1449"/>
        <v>122.37017098000001</v>
      </c>
      <c r="E2005" s="106">
        <f t="shared" si="1435"/>
        <v>9.9999937219763524E-9</v>
      </c>
      <c r="F2005" s="21">
        <f t="shared" si="1450"/>
        <v>7245.38</v>
      </c>
      <c r="G2005" s="108">
        <f t="shared" si="1451"/>
        <v>7275.81</v>
      </c>
      <c r="H2005" s="109">
        <f t="shared" si="1428"/>
        <v>46107</v>
      </c>
      <c r="I2005" s="109">
        <f t="shared" ref="I2005:I2068" si="1458">IF(W2004&gt;0,A2005,I2004)</f>
        <v>46138</v>
      </c>
      <c r="J2005" s="110">
        <f t="shared" si="1436"/>
        <v>4.1999177406844002E-3</v>
      </c>
      <c r="K2005" s="117">
        <f t="shared" ref="K2005:K2068" si="1459">IF(DAY(A2004)=K$9,VLOOKUP(A2004,$AP$321:$AV$619,4),K2004)</f>
        <v>46167</v>
      </c>
      <c r="L2005" s="178">
        <f t="shared" si="1426"/>
        <v>30</v>
      </c>
      <c r="M2005" s="178">
        <f t="shared" si="1431"/>
        <v>9</v>
      </c>
      <c r="N2005" s="106">
        <f t="shared" si="1437"/>
        <v>1.0012581199999999</v>
      </c>
      <c r="O2005" s="111">
        <f t="shared" si="1430"/>
        <v>1.0041999100000001</v>
      </c>
      <c r="P2005" s="111">
        <f t="shared" si="1452"/>
        <v>1.4045400765327327</v>
      </c>
      <c r="Q2005" s="106">
        <f t="shared" si="1429"/>
        <v>1.40630715</v>
      </c>
      <c r="R2005" s="106">
        <f t="shared" si="1453"/>
        <v>1.38699086</v>
      </c>
      <c r="S2005" s="106">
        <f t="shared" si="1438"/>
        <v>169.72630869</v>
      </c>
      <c r="T2005" s="106">
        <f t="shared" si="1439"/>
        <v>47.356137705897254</v>
      </c>
      <c r="U2005" s="106">
        <f t="shared" si="1440"/>
        <v>4.0630689491941038E-9</v>
      </c>
      <c r="V2005" s="106">
        <f t="shared" si="1441"/>
        <v>169.72630869996036</v>
      </c>
      <c r="W2005" s="19">
        <f t="shared" si="1457"/>
        <v>0</v>
      </c>
      <c r="X2005" s="2">
        <f t="shared" si="1442"/>
        <v>0</v>
      </c>
      <c r="Y2005" s="4">
        <f t="shared" si="1443"/>
        <v>0</v>
      </c>
      <c r="Z2005" s="106">
        <f t="shared" si="1432"/>
        <v>0</v>
      </c>
      <c r="AA2005" s="114">
        <f t="shared" si="1454"/>
        <v>0.05</v>
      </c>
      <c r="AB2005" s="112">
        <f t="shared" si="1444"/>
        <v>9</v>
      </c>
      <c r="AC2005" s="178">
        <f t="shared" ref="AC2005:AC2068" si="1460">IF(DAY(A2004)=25,VLOOKUP(A2004,$AP$321:$AV$619,7),AC2004)</f>
        <v>30</v>
      </c>
      <c r="AD2005" s="11">
        <f t="shared" si="1455"/>
        <v>1.0012204979999999</v>
      </c>
      <c r="AE2005" s="106">
        <f t="shared" si="1433"/>
        <v>0.20715062000000001</v>
      </c>
      <c r="AF2005" s="106">
        <f t="shared" si="1445"/>
        <v>0.20715062000000001</v>
      </c>
      <c r="AG2005" s="106">
        <f t="shared" si="1446"/>
        <v>0</v>
      </c>
      <c r="AH2005" s="115" t="str">
        <f t="shared" si="1427"/>
        <v>A+J=</v>
      </c>
      <c r="AI2005" s="116">
        <f t="shared" si="1456"/>
        <v>46167</v>
      </c>
      <c r="AJ2005" s="10"/>
      <c r="AK2005" s="1"/>
      <c r="AL2005" s="10"/>
      <c r="AM2005" s="1"/>
      <c r="AN2005" s="1"/>
      <c r="AO2005" s="3"/>
      <c r="AP2005" s="3"/>
      <c r="AQ2005" s="4"/>
      <c r="AR2005" s="4"/>
      <c r="AS2005" s="4"/>
      <c r="AT2005" s="4"/>
      <c r="AU2005" s="4"/>
      <c r="AV2005" s="4"/>
      <c r="AW2005" s="1"/>
      <c r="AX2005" s="1"/>
      <c r="AY2005" s="1"/>
      <c r="AZ2005" s="1"/>
      <c r="BA2005" s="1"/>
      <c r="BB2005" s="1"/>
      <c r="BC2005" s="1"/>
      <c r="BD2005" s="1"/>
      <c r="BE2005" s="1"/>
      <c r="BG2005" s="1"/>
      <c r="BH2005" s="1"/>
    </row>
    <row r="2006" spans="1:60" ht="15" customHeight="1" x14ac:dyDescent="0.25">
      <c r="A2006" s="105">
        <f t="shared" si="1447"/>
        <v>46147</v>
      </c>
      <c r="B2006" s="106">
        <f t="shared" si="1434"/>
        <v>169.95649167996231</v>
      </c>
      <c r="C2006" s="2">
        <f t="shared" si="1448"/>
        <v>122.37017099000001</v>
      </c>
      <c r="D2006" s="2">
        <f t="shared" si="1449"/>
        <v>122.37017098000001</v>
      </c>
      <c r="E2006" s="106">
        <f t="shared" si="1435"/>
        <v>9.9999937219763524E-9</v>
      </c>
      <c r="F2006" s="21">
        <f t="shared" si="1450"/>
        <v>7245.38</v>
      </c>
      <c r="G2006" s="108">
        <f t="shared" si="1451"/>
        <v>7275.81</v>
      </c>
      <c r="H2006" s="109">
        <f t="shared" si="1428"/>
        <v>46107</v>
      </c>
      <c r="I2006" s="109">
        <f t="shared" si="1458"/>
        <v>46138</v>
      </c>
      <c r="J2006" s="110">
        <f t="shared" si="1436"/>
        <v>4.1999177406844002E-3</v>
      </c>
      <c r="K2006" s="117">
        <f t="shared" si="1459"/>
        <v>46167</v>
      </c>
      <c r="L2006" s="178">
        <f t="shared" si="1426"/>
        <v>30</v>
      </c>
      <c r="M2006" s="178">
        <f t="shared" si="1431"/>
        <v>10</v>
      </c>
      <c r="N2006" s="106">
        <f t="shared" si="1437"/>
        <v>1.0013980099999999</v>
      </c>
      <c r="O2006" s="111">
        <f t="shared" si="1430"/>
        <v>1.0041999100000001</v>
      </c>
      <c r="P2006" s="111">
        <f t="shared" si="1452"/>
        <v>1.4045400765327327</v>
      </c>
      <c r="Q2006" s="106">
        <f t="shared" si="1429"/>
        <v>1.40650363</v>
      </c>
      <c r="R2006" s="106">
        <f t="shared" si="1453"/>
        <v>1.38699086</v>
      </c>
      <c r="S2006" s="106">
        <f t="shared" si="1438"/>
        <v>169.72630869</v>
      </c>
      <c r="T2006" s="106">
        <f t="shared" si="1439"/>
        <v>47.356137705897254</v>
      </c>
      <c r="U2006" s="106">
        <f t="shared" si="1440"/>
        <v>4.0650337479605981E-9</v>
      </c>
      <c r="V2006" s="106">
        <f t="shared" si="1441"/>
        <v>169.72630869996232</v>
      </c>
      <c r="W2006" s="19">
        <f t="shared" si="1457"/>
        <v>0</v>
      </c>
      <c r="X2006" s="2">
        <f t="shared" si="1442"/>
        <v>0</v>
      </c>
      <c r="Y2006" s="4">
        <f t="shared" si="1443"/>
        <v>0</v>
      </c>
      <c r="Z2006" s="106">
        <f t="shared" si="1432"/>
        <v>0</v>
      </c>
      <c r="AA2006" s="114">
        <f t="shared" si="1454"/>
        <v>0.05</v>
      </c>
      <c r="AB2006" s="112">
        <f t="shared" si="1444"/>
        <v>10</v>
      </c>
      <c r="AC2006" s="178">
        <f t="shared" si="1460"/>
        <v>30</v>
      </c>
      <c r="AD2006" s="11">
        <f t="shared" si="1455"/>
        <v>1.0013562009999999</v>
      </c>
      <c r="AE2006" s="106">
        <f t="shared" si="1433"/>
        <v>0.23018298000000001</v>
      </c>
      <c r="AF2006" s="106">
        <f t="shared" si="1445"/>
        <v>0.23018298000000001</v>
      </c>
      <c r="AG2006" s="106">
        <f t="shared" si="1446"/>
        <v>0</v>
      </c>
      <c r="AH2006" s="115" t="str">
        <f t="shared" si="1427"/>
        <v>A+J=</v>
      </c>
      <c r="AI2006" s="116">
        <f t="shared" si="1456"/>
        <v>46167</v>
      </c>
      <c r="AJ2006" s="10"/>
      <c r="AK2006" s="1"/>
      <c r="AL2006" s="10"/>
      <c r="AM2006" s="1"/>
      <c r="AN2006" s="1"/>
      <c r="AO2006" s="3"/>
      <c r="AP2006" s="3"/>
      <c r="AQ2006" s="4"/>
      <c r="AR2006" s="4"/>
      <c r="AS2006" s="4"/>
      <c r="AT2006" s="4"/>
      <c r="AU2006" s="4"/>
      <c r="AV2006" s="4"/>
      <c r="AW2006" s="1"/>
      <c r="AX2006" s="1"/>
      <c r="AY2006" s="1"/>
      <c r="AZ2006" s="1"/>
      <c r="BA2006" s="1"/>
      <c r="BB2006" s="1"/>
      <c r="BC2006" s="1"/>
      <c r="BD2006" s="1"/>
      <c r="BE2006" s="1"/>
      <c r="BG2006" s="1"/>
      <c r="BH2006" s="1"/>
    </row>
    <row r="2007" spans="1:60" ht="15" customHeight="1" x14ac:dyDescent="0.25">
      <c r="A2007" s="105">
        <f t="shared" si="1447"/>
        <v>46148</v>
      </c>
      <c r="B2007" s="106">
        <f t="shared" si="1434"/>
        <v>169.97952710996427</v>
      </c>
      <c r="C2007" s="2">
        <f t="shared" si="1448"/>
        <v>122.37017099000001</v>
      </c>
      <c r="D2007" s="2">
        <f t="shared" si="1449"/>
        <v>122.37017098000001</v>
      </c>
      <c r="E2007" s="106">
        <f t="shared" si="1435"/>
        <v>9.9999937219763524E-9</v>
      </c>
      <c r="F2007" s="21">
        <f t="shared" si="1450"/>
        <v>7245.38</v>
      </c>
      <c r="G2007" s="108">
        <f t="shared" si="1451"/>
        <v>7275.81</v>
      </c>
      <c r="H2007" s="109">
        <f t="shared" si="1428"/>
        <v>46107</v>
      </c>
      <c r="I2007" s="109">
        <f t="shared" si="1458"/>
        <v>46138</v>
      </c>
      <c r="J2007" s="110">
        <f t="shared" si="1436"/>
        <v>4.1999177406844002E-3</v>
      </c>
      <c r="K2007" s="117">
        <f t="shared" si="1459"/>
        <v>46167</v>
      </c>
      <c r="L2007" s="178">
        <f t="shared" si="1426"/>
        <v>30</v>
      </c>
      <c r="M2007" s="178">
        <f t="shared" si="1431"/>
        <v>11</v>
      </c>
      <c r="N2007" s="106">
        <f t="shared" si="1437"/>
        <v>1.0015379200000001</v>
      </c>
      <c r="O2007" s="111">
        <f t="shared" si="1430"/>
        <v>1.0041999100000001</v>
      </c>
      <c r="P2007" s="111">
        <f t="shared" si="1452"/>
        <v>1.4045400765327327</v>
      </c>
      <c r="Q2007" s="106">
        <f t="shared" si="1429"/>
        <v>1.4067001400000001</v>
      </c>
      <c r="R2007" s="106">
        <f t="shared" si="1453"/>
        <v>1.38699086</v>
      </c>
      <c r="S2007" s="106">
        <f t="shared" si="1438"/>
        <v>169.72630869</v>
      </c>
      <c r="T2007" s="106">
        <f t="shared" si="1439"/>
        <v>47.356137705897254</v>
      </c>
      <c r="U2007" s="106">
        <f t="shared" si="1440"/>
        <v>4.0669988467269048E-9</v>
      </c>
      <c r="V2007" s="106">
        <f t="shared" si="1441"/>
        <v>169.72630869996428</v>
      </c>
      <c r="W2007" s="19">
        <f t="shared" si="1457"/>
        <v>0</v>
      </c>
      <c r="X2007" s="2">
        <f t="shared" si="1442"/>
        <v>0</v>
      </c>
      <c r="Y2007" s="4">
        <f t="shared" si="1443"/>
        <v>0</v>
      </c>
      <c r="Z2007" s="106">
        <f t="shared" si="1432"/>
        <v>0</v>
      </c>
      <c r="AA2007" s="114">
        <f t="shared" si="1454"/>
        <v>0.05</v>
      </c>
      <c r="AB2007" s="112">
        <f t="shared" si="1444"/>
        <v>11</v>
      </c>
      <c r="AC2007" s="178">
        <f t="shared" si="1460"/>
        <v>30</v>
      </c>
      <c r="AD2007" s="11">
        <f t="shared" si="1455"/>
        <v>1.001491922</v>
      </c>
      <c r="AE2007" s="106">
        <f t="shared" si="1433"/>
        <v>0.25321841</v>
      </c>
      <c r="AF2007" s="106">
        <f t="shared" si="1445"/>
        <v>0.25321841</v>
      </c>
      <c r="AG2007" s="106">
        <f t="shared" si="1446"/>
        <v>0</v>
      </c>
      <c r="AH2007" s="115" t="str">
        <f t="shared" si="1427"/>
        <v>A+J=</v>
      </c>
      <c r="AI2007" s="116">
        <f t="shared" si="1456"/>
        <v>46167</v>
      </c>
      <c r="AJ2007" s="10"/>
      <c r="AK2007" s="1"/>
      <c r="AL2007" s="10"/>
      <c r="AM2007" s="1"/>
      <c r="AN2007" s="1"/>
      <c r="AO2007" s="3"/>
      <c r="AP2007" s="3"/>
      <c r="AQ2007" s="4"/>
      <c r="AR2007" s="4"/>
      <c r="AS2007" s="4"/>
      <c r="AT2007" s="4"/>
      <c r="AU2007" s="4"/>
      <c r="AV2007" s="4"/>
      <c r="AW2007" s="1"/>
      <c r="AX2007" s="1"/>
      <c r="AY2007" s="1"/>
      <c r="AZ2007" s="1"/>
      <c r="BA2007" s="1"/>
      <c r="BB2007" s="1"/>
      <c r="BC2007" s="1"/>
      <c r="BD2007" s="1"/>
      <c r="BE2007" s="1"/>
      <c r="BG2007" s="1"/>
      <c r="BH2007" s="1"/>
    </row>
    <row r="2008" spans="1:60" ht="15" customHeight="1" x14ac:dyDescent="0.25">
      <c r="A2008" s="105">
        <f t="shared" si="1447"/>
        <v>46149</v>
      </c>
      <c r="B2008" s="106">
        <f t="shared" si="1434"/>
        <v>170.00256575996625</v>
      </c>
      <c r="C2008" s="2">
        <f t="shared" si="1448"/>
        <v>122.37017099000001</v>
      </c>
      <c r="D2008" s="2">
        <f t="shared" si="1449"/>
        <v>122.37017098000001</v>
      </c>
      <c r="E2008" s="106">
        <f t="shared" si="1435"/>
        <v>9.9999937219763524E-9</v>
      </c>
      <c r="F2008" s="21">
        <f t="shared" si="1450"/>
        <v>7245.38</v>
      </c>
      <c r="G2008" s="108">
        <f t="shared" si="1451"/>
        <v>7275.81</v>
      </c>
      <c r="H2008" s="109">
        <f t="shared" si="1428"/>
        <v>46107</v>
      </c>
      <c r="I2008" s="109">
        <f t="shared" si="1458"/>
        <v>46138</v>
      </c>
      <c r="J2008" s="110">
        <f t="shared" si="1436"/>
        <v>4.1999177406844002E-3</v>
      </c>
      <c r="K2008" s="117">
        <f t="shared" si="1459"/>
        <v>46167</v>
      </c>
      <c r="L2008" s="178">
        <f t="shared" si="1426"/>
        <v>30</v>
      </c>
      <c r="M2008" s="178">
        <f t="shared" si="1431"/>
        <v>12</v>
      </c>
      <c r="N2008" s="106">
        <f t="shared" si="1437"/>
        <v>1.0016778500000001</v>
      </c>
      <c r="O2008" s="111">
        <f t="shared" si="1430"/>
        <v>1.0041999100000001</v>
      </c>
      <c r="P2008" s="111">
        <f t="shared" si="1452"/>
        <v>1.4045400765327327</v>
      </c>
      <c r="Q2008" s="106">
        <f t="shared" si="1429"/>
        <v>1.40689668</v>
      </c>
      <c r="R2008" s="106">
        <f t="shared" si="1453"/>
        <v>1.38699086</v>
      </c>
      <c r="S2008" s="106">
        <f t="shared" si="1438"/>
        <v>169.72630869</v>
      </c>
      <c r="T2008" s="106">
        <f t="shared" si="1439"/>
        <v>47.356137705897254</v>
      </c>
      <c r="U2008" s="106">
        <f t="shared" si="1440"/>
        <v>4.0689642454930213E-9</v>
      </c>
      <c r="V2008" s="106">
        <f t="shared" si="1441"/>
        <v>169.72630869996624</v>
      </c>
      <c r="W2008" s="19">
        <f t="shared" si="1457"/>
        <v>0</v>
      </c>
      <c r="X2008" s="2">
        <f t="shared" si="1442"/>
        <v>0</v>
      </c>
      <c r="Y2008" s="4">
        <f t="shared" si="1443"/>
        <v>0</v>
      </c>
      <c r="Z2008" s="106">
        <f t="shared" si="1432"/>
        <v>0</v>
      </c>
      <c r="AA2008" s="114">
        <f t="shared" si="1454"/>
        <v>0.05</v>
      </c>
      <c r="AB2008" s="112">
        <f t="shared" si="1444"/>
        <v>12</v>
      </c>
      <c r="AC2008" s="178">
        <f t="shared" si="1460"/>
        <v>30</v>
      </c>
      <c r="AD2008" s="11">
        <f t="shared" si="1455"/>
        <v>1.001627662</v>
      </c>
      <c r="AE2008" s="106">
        <f t="shared" si="1433"/>
        <v>0.27625706</v>
      </c>
      <c r="AF2008" s="106">
        <f t="shared" si="1445"/>
        <v>0.27625706</v>
      </c>
      <c r="AG2008" s="106">
        <f t="shared" si="1446"/>
        <v>0</v>
      </c>
      <c r="AH2008" s="115" t="str">
        <f t="shared" si="1427"/>
        <v>A+J=</v>
      </c>
      <c r="AI2008" s="116">
        <f t="shared" si="1456"/>
        <v>46167</v>
      </c>
      <c r="AJ2008" s="10"/>
      <c r="AK2008" s="1"/>
      <c r="AL2008" s="10"/>
      <c r="AM2008" s="1"/>
      <c r="AN2008" s="1"/>
      <c r="AO2008" s="3"/>
      <c r="AP2008" s="3"/>
      <c r="AQ2008" s="4"/>
      <c r="AR2008" s="4"/>
      <c r="AS2008" s="4"/>
      <c r="AT2008" s="4"/>
      <c r="AU2008" s="4"/>
      <c r="AV2008" s="4"/>
      <c r="AW2008" s="1"/>
      <c r="AX2008" s="1"/>
      <c r="AY2008" s="1"/>
      <c r="AZ2008" s="1"/>
      <c r="BA2008" s="1"/>
      <c r="BB2008" s="1"/>
      <c r="BC2008" s="1"/>
      <c r="BD2008" s="1"/>
      <c r="BE2008" s="1"/>
      <c r="BG2008" s="1"/>
      <c r="BH2008" s="1"/>
    </row>
    <row r="2009" spans="1:60" ht="15" customHeight="1" x14ac:dyDescent="0.25">
      <c r="A2009" s="105">
        <f t="shared" si="1447"/>
        <v>46150</v>
      </c>
      <c r="B2009" s="106">
        <f t="shared" si="1434"/>
        <v>170.0256074599682</v>
      </c>
      <c r="C2009" s="2">
        <f t="shared" si="1448"/>
        <v>122.37017099000001</v>
      </c>
      <c r="D2009" s="2">
        <f t="shared" si="1449"/>
        <v>122.37017098000001</v>
      </c>
      <c r="E2009" s="106">
        <f t="shared" si="1435"/>
        <v>9.9999937219763524E-9</v>
      </c>
      <c r="F2009" s="21">
        <f t="shared" si="1450"/>
        <v>7245.38</v>
      </c>
      <c r="G2009" s="108">
        <f t="shared" si="1451"/>
        <v>7275.81</v>
      </c>
      <c r="H2009" s="109">
        <f t="shared" si="1428"/>
        <v>46107</v>
      </c>
      <c r="I2009" s="109">
        <f t="shared" si="1458"/>
        <v>46138</v>
      </c>
      <c r="J2009" s="110">
        <f t="shared" si="1436"/>
        <v>4.1999177406844002E-3</v>
      </c>
      <c r="K2009" s="117">
        <f t="shared" si="1459"/>
        <v>46167</v>
      </c>
      <c r="L2009" s="178">
        <f t="shared" si="1426"/>
        <v>30</v>
      </c>
      <c r="M2009" s="178">
        <f t="shared" si="1431"/>
        <v>13</v>
      </c>
      <c r="N2009" s="106">
        <f t="shared" si="1437"/>
        <v>1.0018178</v>
      </c>
      <c r="O2009" s="111">
        <f t="shared" si="1430"/>
        <v>1.0041999100000001</v>
      </c>
      <c r="P2009" s="111">
        <f t="shared" si="1452"/>
        <v>1.4045400765327327</v>
      </c>
      <c r="Q2009" s="106">
        <f t="shared" si="1429"/>
        <v>1.40709324</v>
      </c>
      <c r="R2009" s="106">
        <f t="shared" si="1453"/>
        <v>1.38699086</v>
      </c>
      <c r="S2009" s="106">
        <f t="shared" si="1438"/>
        <v>169.72630869</v>
      </c>
      <c r="T2009" s="106">
        <f t="shared" si="1439"/>
        <v>47.356137705897254</v>
      </c>
      <c r="U2009" s="106">
        <f t="shared" si="1440"/>
        <v>4.070929844259013E-9</v>
      </c>
      <c r="V2009" s="106">
        <f t="shared" si="1441"/>
        <v>169.7263086999682</v>
      </c>
      <c r="W2009" s="19">
        <f t="shared" si="1457"/>
        <v>0</v>
      </c>
      <c r="X2009" s="2">
        <f t="shared" si="1442"/>
        <v>0</v>
      </c>
      <c r="Y2009" s="4">
        <f t="shared" si="1443"/>
        <v>0</v>
      </c>
      <c r="Z2009" s="106">
        <f t="shared" si="1432"/>
        <v>0</v>
      </c>
      <c r="AA2009" s="114">
        <f t="shared" si="1454"/>
        <v>0.05</v>
      </c>
      <c r="AB2009" s="112">
        <f t="shared" si="1444"/>
        <v>13</v>
      </c>
      <c r="AC2009" s="178">
        <f t="shared" si="1460"/>
        <v>30</v>
      </c>
      <c r="AD2009" s="11">
        <f t="shared" si="1455"/>
        <v>1.0017634200000001</v>
      </c>
      <c r="AE2009" s="106">
        <f t="shared" si="1433"/>
        <v>0.29929876</v>
      </c>
      <c r="AF2009" s="106">
        <f t="shared" si="1445"/>
        <v>0.29929876</v>
      </c>
      <c r="AG2009" s="106">
        <f t="shared" si="1446"/>
        <v>0</v>
      </c>
      <c r="AH2009" s="115" t="str">
        <f t="shared" si="1427"/>
        <v>A+J=</v>
      </c>
      <c r="AI2009" s="116">
        <f t="shared" si="1456"/>
        <v>46167</v>
      </c>
      <c r="AJ2009" s="10"/>
      <c r="AK2009" s="1"/>
      <c r="AL2009" s="10"/>
      <c r="AM2009" s="1"/>
      <c r="AN2009" s="1"/>
      <c r="AO2009" s="3"/>
      <c r="AP2009" s="3"/>
      <c r="AQ2009" s="4"/>
      <c r="AR2009" s="4"/>
      <c r="AS2009" s="4"/>
      <c r="AT2009" s="4"/>
      <c r="AU2009" s="4"/>
      <c r="AV2009" s="4"/>
      <c r="AW2009" s="1"/>
      <c r="AX2009" s="1"/>
      <c r="AY2009" s="1"/>
      <c r="AZ2009" s="1"/>
      <c r="BA2009" s="1"/>
      <c r="BB2009" s="1"/>
      <c r="BC2009" s="1"/>
      <c r="BD2009" s="1"/>
      <c r="BE2009" s="1"/>
      <c r="BG2009" s="1"/>
      <c r="BH2009" s="1"/>
    </row>
    <row r="2010" spans="1:60" ht="15" customHeight="1" x14ac:dyDescent="0.25">
      <c r="A2010" s="105">
        <f t="shared" si="1447"/>
        <v>46151</v>
      </c>
      <c r="B2010" s="106">
        <f t="shared" si="1434"/>
        <v>170.04865221997017</v>
      </c>
      <c r="C2010" s="2">
        <f t="shared" si="1448"/>
        <v>122.37017099000001</v>
      </c>
      <c r="D2010" s="2">
        <f t="shared" si="1449"/>
        <v>122.37017098000001</v>
      </c>
      <c r="E2010" s="106">
        <f t="shared" si="1435"/>
        <v>9.9999937219763524E-9</v>
      </c>
      <c r="F2010" s="21">
        <f t="shared" si="1450"/>
        <v>7245.38</v>
      </c>
      <c r="G2010" s="108">
        <f t="shared" si="1451"/>
        <v>7275.81</v>
      </c>
      <c r="H2010" s="109">
        <f t="shared" si="1428"/>
        <v>46107</v>
      </c>
      <c r="I2010" s="109">
        <f t="shared" si="1458"/>
        <v>46138</v>
      </c>
      <c r="J2010" s="110">
        <f t="shared" si="1436"/>
        <v>4.1999177406844002E-3</v>
      </c>
      <c r="K2010" s="117">
        <f t="shared" si="1459"/>
        <v>46167</v>
      </c>
      <c r="L2010" s="178">
        <f t="shared" si="1426"/>
        <v>30</v>
      </c>
      <c r="M2010" s="178">
        <f t="shared" si="1431"/>
        <v>14</v>
      </c>
      <c r="N2010" s="106">
        <f t="shared" si="1437"/>
        <v>1.00195777</v>
      </c>
      <c r="O2010" s="111">
        <f t="shared" si="1430"/>
        <v>1.0041999100000001</v>
      </c>
      <c r="P2010" s="111">
        <f t="shared" si="1452"/>
        <v>1.4045400765327327</v>
      </c>
      <c r="Q2010" s="106">
        <f t="shared" si="1429"/>
        <v>1.40728984</v>
      </c>
      <c r="R2010" s="106">
        <f t="shared" si="1453"/>
        <v>1.38699086</v>
      </c>
      <c r="S2010" s="106">
        <f t="shared" si="1438"/>
        <v>169.72630869</v>
      </c>
      <c r="T2010" s="106">
        <f t="shared" si="1439"/>
        <v>47.356137705897254</v>
      </c>
      <c r="U2010" s="106">
        <f t="shared" si="1440"/>
        <v>4.0728958430247534E-9</v>
      </c>
      <c r="V2010" s="106">
        <f t="shared" si="1441"/>
        <v>169.72630869997016</v>
      </c>
      <c r="W2010" s="19">
        <f t="shared" si="1457"/>
        <v>0</v>
      </c>
      <c r="X2010" s="2">
        <f t="shared" si="1442"/>
        <v>0</v>
      </c>
      <c r="Y2010" s="4">
        <f t="shared" si="1443"/>
        <v>0</v>
      </c>
      <c r="Z2010" s="106">
        <f t="shared" si="1432"/>
        <v>0</v>
      </c>
      <c r="AA2010" s="114">
        <f t="shared" si="1454"/>
        <v>0.05</v>
      </c>
      <c r="AB2010" s="112">
        <f t="shared" si="1444"/>
        <v>14</v>
      </c>
      <c r="AC2010" s="178">
        <f t="shared" si="1460"/>
        <v>30</v>
      </c>
      <c r="AD2010" s="11">
        <f t="shared" si="1455"/>
        <v>1.0018991960000001</v>
      </c>
      <c r="AE2010" s="106">
        <f t="shared" si="1433"/>
        <v>0.32234351999999999</v>
      </c>
      <c r="AF2010" s="106">
        <f t="shared" si="1445"/>
        <v>0.32234351999999999</v>
      </c>
      <c r="AG2010" s="106">
        <f t="shared" si="1446"/>
        <v>0</v>
      </c>
      <c r="AH2010" s="115" t="str">
        <f t="shared" si="1427"/>
        <v>A+J=</v>
      </c>
      <c r="AI2010" s="116">
        <f t="shared" si="1456"/>
        <v>46167</v>
      </c>
      <c r="AJ2010" s="10"/>
      <c r="AK2010" s="1"/>
      <c r="AL2010" s="10"/>
      <c r="AM2010" s="1"/>
      <c r="AN2010" s="1"/>
      <c r="AO2010" s="3"/>
      <c r="AP2010" s="3"/>
      <c r="AQ2010" s="4"/>
      <c r="AR2010" s="4"/>
      <c r="AS2010" s="4"/>
      <c r="AT2010" s="4"/>
      <c r="AU2010" s="4"/>
      <c r="AV2010" s="4"/>
      <c r="AW2010" s="1"/>
      <c r="AX2010" s="1"/>
      <c r="AY2010" s="1"/>
      <c r="AZ2010" s="1"/>
      <c r="BA2010" s="1"/>
      <c r="BB2010" s="1"/>
      <c r="BC2010" s="1"/>
      <c r="BD2010" s="1"/>
      <c r="BE2010" s="1"/>
      <c r="BG2010" s="1"/>
      <c r="BH2010" s="1"/>
    </row>
    <row r="2011" spans="1:60" ht="15" customHeight="1" x14ac:dyDescent="0.25">
      <c r="A2011" s="105">
        <f t="shared" si="1447"/>
        <v>46152</v>
      </c>
      <c r="B2011" s="106">
        <f t="shared" si="1434"/>
        <v>170.07170020997214</v>
      </c>
      <c r="C2011" s="2">
        <f t="shared" si="1448"/>
        <v>122.37017099000001</v>
      </c>
      <c r="D2011" s="2">
        <f t="shared" si="1449"/>
        <v>122.37017098000001</v>
      </c>
      <c r="E2011" s="106">
        <f t="shared" si="1435"/>
        <v>9.9999937219763524E-9</v>
      </c>
      <c r="F2011" s="21">
        <f t="shared" si="1450"/>
        <v>7245.38</v>
      </c>
      <c r="G2011" s="108">
        <f t="shared" si="1451"/>
        <v>7275.81</v>
      </c>
      <c r="H2011" s="109">
        <f t="shared" si="1428"/>
        <v>46107</v>
      </c>
      <c r="I2011" s="109">
        <f t="shared" si="1458"/>
        <v>46138</v>
      </c>
      <c r="J2011" s="110">
        <f t="shared" si="1436"/>
        <v>4.1999177406844002E-3</v>
      </c>
      <c r="K2011" s="117">
        <f t="shared" si="1459"/>
        <v>46167</v>
      </c>
      <c r="L2011" s="178">
        <f t="shared" si="1426"/>
        <v>30</v>
      </c>
      <c r="M2011" s="178">
        <f t="shared" si="1431"/>
        <v>15</v>
      </c>
      <c r="N2011" s="106">
        <f t="shared" si="1437"/>
        <v>1.0020977499999999</v>
      </c>
      <c r="O2011" s="111">
        <f t="shared" si="1430"/>
        <v>1.0041999100000001</v>
      </c>
      <c r="P2011" s="111">
        <f t="shared" si="1452"/>
        <v>1.4045400765327327</v>
      </c>
      <c r="Q2011" s="106">
        <f t="shared" si="1429"/>
        <v>1.4074864499999999</v>
      </c>
      <c r="R2011" s="106">
        <f t="shared" si="1453"/>
        <v>1.38699086</v>
      </c>
      <c r="S2011" s="106">
        <f t="shared" si="1438"/>
        <v>169.72630869</v>
      </c>
      <c r="T2011" s="106">
        <f t="shared" si="1439"/>
        <v>47.356137705897254</v>
      </c>
      <c r="U2011" s="106">
        <f t="shared" si="1440"/>
        <v>4.07486194179043E-9</v>
      </c>
      <c r="V2011" s="106">
        <f t="shared" si="1441"/>
        <v>169.72630869997212</v>
      </c>
      <c r="W2011" s="19">
        <f t="shared" si="1457"/>
        <v>0</v>
      </c>
      <c r="X2011" s="2">
        <f t="shared" si="1442"/>
        <v>0</v>
      </c>
      <c r="Y2011" s="4">
        <f t="shared" si="1443"/>
        <v>0</v>
      </c>
      <c r="Z2011" s="106">
        <f t="shared" si="1432"/>
        <v>0</v>
      </c>
      <c r="AA2011" s="114">
        <f t="shared" si="1454"/>
        <v>0.05</v>
      </c>
      <c r="AB2011" s="112">
        <f t="shared" si="1444"/>
        <v>15</v>
      </c>
      <c r="AC2011" s="178">
        <f t="shared" si="1460"/>
        <v>30</v>
      </c>
      <c r="AD2011" s="11">
        <f t="shared" si="1455"/>
        <v>1.0020349909999999</v>
      </c>
      <c r="AE2011" s="106">
        <f t="shared" si="1433"/>
        <v>0.34539151000000001</v>
      </c>
      <c r="AF2011" s="106">
        <f t="shared" si="1445"/>
        <v>0.34539151000000001</v>
      </c>
      <c r="AG2011" s="106">
        <f t="shared" si="1446"/>
        <v>0</v>
      </c>
      <c r="AH2011" s="115" t="str">
        <f t="shared" si="1427"/>
        <v>A+J=</v>
      </c>
      <c r="AI2011" s="116">
        <f t="shared" si="1456"/>
        <v>46167</v>
      </c>
      <c r="AJ2011" s="10"/>
      <c r="AK2011" s="1"/>
      <c r="AL2011" s="10"/>
      <c r="AM2011" s="1"/>
      <c r="AN2011" s="1"/>
      <c r="AO2011" s="3"/>
      <c r="AP2011" s="3"/>
      <c r="AQ2011" s="4"/>
      <c r="AR2011" s="4"/>
      <c r="AS2011" s="4"/>
      <c r="AT2011" s="4"/>
      <c r="AU2011" s="4"/>
      <c r="AV2011" s="4"/>
      <c r="AW2011" s="1"/>
      <c r="AX2011" s="1"/>
      <c r="AY2011" s="1"/>
      <c r="AZ2011" s="1"/>
      <c r="BA2011" s="1"/>
      <c r="BB2011" s="1"/>
      <c r="BC2011" s="1"/>
      <c r="BD2011" s="1"/>
      <c r="BE2011" s="1"/>
      <c r="BG2011" s="1"/>
      <c r="BH2011" s="1"/>
    </row>
    <row r="2012" spans="1:60" ht="15" customHeight="1" x14ac:dyDescent="0.25">
      <c r="A2012" s="105">
        <f t="shared" si="1447"/>
        <v>46153</v>
      </c>
      <c r="B2012" s="106">
        <f t="shared" si="1434"/>
        <v>170.09475140997412</v>
      </c>
      <c r="C2012" s="2">
        <f t="shared" si="1448"/>
        <v>122.37017099000001</v>
      </c>
      <c r="D2012" s="2">
        <f t="shared" si="1449"/>
        <v>122.37017098000001</v>
      </c>
      <c r="E2012" s="106">
        <f t="shared" si="1435"/>
        <v>9.9999937219763524E-9</v>
      </c>
      <c r="F2012" s="21">
        <f t="shared" si="1450"/>
        <v>7245.38</v>
      </c>
      <c r="G2012" s="108">
        <f t="shared" si="1451"/>
        <v>7275.81</v>
      </c>
      <c r="H2012" s="109">
        <f t="shared" si="1428"/>
        <v>46107</v>
      </c>
      <c r="I2012" s="109">
        <f t="shared" si="1458"/>
        <v>46138</v>
      </c>
      <c r="J2012" s="110">
        <f t="shared" si="1436"/>
        <v>4.1999177406844002E-3</v>
      </c>
      <c r="K2012" s="117">
        <f t="shared" si="1459"/>
        <v>46167</v>
      </c>
      <c r="L2012" s="178">
        <f t="shared" si="1426"/>
        <v>30</v>
      </c>
      <c r="M2012" s="178">
        <f t="shared" si="1431"/>
        <v>16</v>
      </c>
      <c r="N2012" s="106">
        <f t="shared" si="1437"/>
        <v>1.0022377600000001</v>
      </c>
      <c r="O2012" s="111">
        <f t="shared" si="1430"/>
        <v>1.0041999100000001</v>
      </c>
      <c r="P2012" s="111">
        <f t="shared" si="1452"/>
        <v>1.4045400765327327</v>
      </c>
      <c r="Q2012" s="106">
        <f t="shared" si="1429"/>
        <v>1.4076831000000001</v>
      </c>
      <c r="R2012" s="106">
        <f t="shared" si="1453"/>
        <v>1.38699086</v>
      </c>
      <c r="S2012" s="106">
        <f t="shared" si="1438"/>
        <v>169.72630869</v>
      </c>
      <c r="T2012" s="106">
        <f t="shared" si="1439"/>
        <v>47.356137705897254</v>
      </c>
      <c r="U2012" s="106">
        <f t="shared" si="1440"/>
        <v>4.0768284405558579E-9</v>
      </c>
      <c r="V2012" s="106">
        <f t="shared" si="1441"/>
        <v>169.72630869997411</v>
      </c>
      <c r="W2012" s="19">
        <f t="shared" si="1457"/>
        <v>0</v>
      </c>
      <c r="X2012" s="2">
        <f t="shared" si="1442"/>
        <v>0</v>
      </c>
      <c r="Y2012" s="4">
        <f t="shared" si="1443"/>
        <v>0</v>
      </c>
      <c r="Z2012" s="106">
        <f t="shared" si="1432"/>
        <v>0</v>
      </c>
      <c r="AA2012" s="114">
        <f t="shared" si="1454"/>
        <v>0.05</v>
      </c>
      <c r="AB2012" s="112">
        <f t="shared" si="1444"/>
        <v>16</v>
      </c>
      <c r="AC2012" s="178">
        <f t="shared" si="1460"/>
        <v>30</v>
      </c>
      <c r="AD2012" s="11">
        <f t="shared" si="1455"/>
        <v>1.002170805</v>
      </c>
      <c r="AE2012" s="106">
        <f t="shared" si="1433"/>
        <v>0.36844271000000001</v>
      </c>
      <c r="AF2012" s="106">
        <f t="shared" si="1445"/>
        <v>0.36844271000000001</v>
      </c>
      <c r="AG2012" s="106">
        <f t="shared" si="1446"/>
        <v>0</v>
      </c>
      <c r="AH2012" s="115" t="str">
        <f t="shared" si="1427"/>
        <v>A+J=</v>
      </c>
      <c r="AI2012" s="116">
        <f t="shared" si="1456"/>
        <v>46167</v>
      </c>
      <c r="AJ2012" s="10"/>
      <c r="AK2012" s="1"/>
      <c r="AL2012" s="10"/>
      <c r="AM2012" s="1"/>
      <c r="AN2012" s="1"/>
      <c r="AO2012" s="3"/>
      <c r="AP2012" s="3"/>
      <c r="AQ2012" s="4"/>
      <c r="AR2012" s="4"/>
      <c r="AS2012" s="4"/>
      <c r="AT2012" s="4"/>
      <c r="AU2012" s="4"/>
      <c r="AV2012" s="4"/>
      <c r="AW2012" s="1"/>
      <c r="AX2012" s="1"/>
      <c r="AY2012" s="1"/>
      <c r="AZ2012" s="1"/>
      <c r="BA2012" s="1"/>
      <c r="BB2012" s="1"/>
      <c r="BC2012" s="1"/>
      <c r="BD2012" s="1"/>
      <c r="BE2012" s="1"/>
      <c r="BG2012" s="1"/>
      <c r="BH2012" s="1"/>
    </row>
    <row r="2013" spans="1:60" ht="15" customHeight="1" x14ac:dyDescent="0.25">
      <c r="A2013" s="105">
        <f t="shared" si="1447"/>
        <v>46154</v>
      </c>
      <c r="B2013" s="106">
        <f t="shared" si="1434"/>
        <v>170.11780550997608</v>
      </c>
      <c r="C2013" s="2">
        <f t="shared" si="1448"/>
        <v>122.37017099000001</v>
      </c>
      <c r="D2013" s="2">
        <f t="shared" si="1449"/>
        <v>122.37017098000001</v>
      </c>
      <c r="E2013" s="106">
        <f t="shared" si="1435"/>
        <v>9.9999937219763524E-9</v>
      </c>
      <c r="F2013" s="21">
        <f t="shared" si="1450"/>
        <v>7245.38</v>
      </c>
      <c r="G2013" s="108">
        <f t="shared" si="1451"/>
        <v>7275.81</v>
      </c>
      <c r="H2013" s="109">
        <f t="shared" si="1428"/>
        <v>46107</v>
      </c>
      <c r="I2013" s="109">
        <f t="shared" si="1458"/>
        <v>46138</v>
      </c>
      <c r="J2013" s="110">
        <f t="shared" si="1436"/>
        <v>4.1999177406844002E-3</v>
      </c>
      <c r="K2013" s="117">
        <f t="shared" si="1459"/>
        <v>46167</v>
      </c>
      <c r="L2013" s="178">
        <f t="shared" ref="L2013:L2076" si="1461">IF(DAY(A2012)=25,VLOOKUP(A2012,$AP$321:$AY$700,7),L2012)</f>
        <v>30</v>
      </c>
      <c r="M2013" s="178">
        <f t="shared" si="1431"/>
        <v>17</v>
      </c>
      <c r="N2013" s="106">
        <f t="shared" si="1437"/>
        <v>1.0023777899999999</v>
      </c>
      <c r="O2013" s="111">
        <f t="shared" si="1430"/>
        <v>1.0041999100000001</v>
      </c>
      <c r="P2013" s="111">
        <f t="shared" si="1452"/>
        <v>1.4045400765327327</v>
      </c>
      <c r="Q2013" s="106">
        <f t="shared" si="1429"/>
        <v>1.4078797700000001</v>
      </c>
      <c r="R2013" s="106">
        <f t="shared" si="1453"/>
        <v>1.38699086</v>
      </c>
      <c r="S2013" s="106">
        <f t="shared" si="1438"/>
        <v>169.72630869</v>
      </c>
      <c r="T2013" s="106">
        <f t="shared" si="1439"/>
        <v>47.356137705897254</v>
      </c>
      <c r="U2013" s="106">
        <f t="shared" si="1440"/>
        <v>4.0787951393211592E-9</v>
      </c>
      <c r="V2013" s="106">
        <f t="shared" si="1441"/>
        <v>169.72630869997607</v>
      </c>
      <c r="W2013" s="19">
        <f t="shared" si="1457"/>
        <v>0</v>
      </c>
      <c r="X2013" s="2">
        <f t="shared" si="1442"/>
        <v>0</v>
      </c>
      <c r="Y2013" s="4">
        <f t="shared" si="1443"/>
        <v>0</v>
      </c>
      <c r="Z2013" s="106">
        <f t="shared" si="1432"/>
        <v>0</v>
      </c>
      <c r="AA2013" s="114">
        <f t="shared" si="1454"/>
        <v>0.05</v>
      </c>
      <c r="AB2013" s="112">
        <f t="shared" si="1444"/>
        <v>17</v>
      </c>
      <c r="AC2013" s="178">
        <f t="shared" si="1460"/>
        <v>30</v>
      </c>
      <c r="AD2013" s="11">
        <f t="shared" si="1455"/>
        <v>1.0023066359999999</v>
      </c>
      <c r="AE2013" s="106">
        <f t="shared" si="1433"/>
        <v>0.39149680999999997</v>
      </c>
      <c r="AF2013" s="106">
        <f t="shared" si="1445"/>
        <v>0.39149680999999997</v>
      </c>
      <c r="AG2013" s="106">
        <f t="shared" si="1446"/>
        <v>0</v>
      </c>
      <c r="AH2013" s="115" t="str">
        <f t="shared" si="1427"/>
        <v>A+J=</v>
      </c>
      <c r="AI2013" s="116">
        <f t="shared" si="1456"/>
        <v>46167</v>
      </c>
      <c r="AJ2013" s="10"/>
      <c r="AK2013" s="1"/>
      <c r="AL2013" s="10"/>
      <c r="AM2013" s="1"/>
      <c r="AN2013" s="1"/>
      <c r="AO2013" s="3"/>
      <c r="AP2013" s="3"/>
      <c r="AQ2013" s="4"/>
      <c r="AR2013" s="4"/>
      <c r="AS2013" s="4"/>
      <c r="AT2013" s="4"/>
      <c r="AU2013" s="4"/>
      <c r="AV2013" s="4"/>
      <c r="AW2013" s="1"/>
      <c r="AX2013" s="1"/>
      <c r="AY2013" s="1"/>
      <c r="AZ2013" s="1"/>
      <c r="BA2013" s="1"/>
      <c r="BB2013" s="1"/>
      <c r="BC2013" s="1"/>
      <c r="BD2013" s="1"/>
      <c r="BE2013" s="1"/>
      <c r="BG2013" s="1"/>
      <c r="BH2013" s="1"/>
    </row>
    <row r="2014" spans="1:60" ht="15" customHeight="1" x14ac:dyDescent="0.25">
      <c r="A2014" s="105">
        <f t="shared" si="1447"/>
        <v>46155</v>
      </c>
      <c r="B2014" s="106">
        <f t="shared" si="1434"/>
        <v>170.14086282997803</v>
      </c>
      <c r="C2014" s="2">
        <f t="shared" si="1448"/>
        <v>122.37017099000001</v>
      </c>
      <c r="D2014" s="2">
        <f t="shared" si="1449"/>
        <v>122.37017098000001</v>
      </c>
      <c r="E2014" s="106">
        <f t="shared" si="1435"/>
        <v>9.9999937219763524E-9</v>
      </c>
      <c r="F2014" s="21">
        <f t="shared" si="1450"/>
        <v>7245.38</v>
      </c>
      <c r="G2014" s="108">
        <f t="shared" si="1451"/>
        <v>7275.81</v>
      </c>
      <c r="H2014" s="109">
        <f t="shared" si="1428"/>
        <v>46107</v>
      </c>
      <c r="I2014" s="109">
        <f t="shared" si="1458"/>
        <v>46138</v>
      </c>
      <c r="J2014" s="110">
        <f t="shared" si="1436"/>
        <v>4.1999177406844002E-3</v>
      </c>
      <c r="K2014" s="117">
        <f t="shared" si="1459"/>
        <v>46167</v>
      </c>
      <c r="L2014" s="178">
        <f t="shared" si="1461"/>
        <v>30</v>
      </c>
      <c r="M2014" s="178">
        <f t="shared" si="1431"/>
        <v>18</v>
      </c>
      <c r="N2014" s="106">
        <f t="shared" si="1437"/>
        <v>1.0025178299999999</v>
      </c>
      <c r="O2014" s="111">
        <f t="shared" si="1430"/>
        <v>1.0041999100000001</v>
      </c>
      <c r="P2014" s="111">
        <f t="shared" si="1452"/>
        <v>1.4045400765327327</v>
      </c>
      <c r="Q2014" s="106">
        <f t="shared" si="1429"/>
        <v>1.40807646</v>
      </c>
      <c r="R2014" s="106">
        <f t="shared" si="1453"/>
        <v>1.38699086</v>
      </c>
      <c r="S2014" s="106">
        <f t="shared" si="1438"/>
        <v>169.72630869</v>
      </c>
      <c r="T2014" s="106">
        <f t="shared" si="1439"/>
        <v>47.356137705897254</v>
      </c>
      <c r="U2014" s="106">
        <f t="shared" si="1440"/>
        <v>4.0807620380863341E-9</v>
      </c>
      <c r="V2014" s="106">
        <f t="shared" si="1441"/>
        <v>169.72630869997803</v>
      </c>
      <c r="W2014" s="19">
        <f t="shared" si="1457"/>
        <v>0</v>
      </c>
      <c r="X2014" s="2">
        <f t="shared" si="1442"/>
        <v>0</v>
      </c>
      <c r="Y2014" s="4">
        <f t="shared" si="1443"/>
        <v>0</v>
      </c>
      <c r="Z2014" s="106">
        <f t="shared" si="1432"/>
        <v>0</v>
      </c>
      <c r="AA2014" s="114">
        <f t="shared" si="1454"/>
        <v>0.05</v>
      </c>
      <c r="AB2014" s="112">
        <f t="shared" si="1444"/>
        <v>18</v>
      </c>
      <c r="AC2014" s="178">
        <f t="shared" si="1460"/>
        <v>30</v>
      </c>
      <c r="AD2014" s="11">
        <f t="shared" si="1455"/>
        <v>1.0024424860000001</v>
      </c>
      <c r="AE2014" s="106">
        <f t="shared" si="1433"/>
        <v>0.41455413000000002</v>
      </c>
      <c r="AF2014" s="106">
        <f t="shared" si="1445"/>
        <v>0.41455413000000002</v>
      </c>
      <c r="AG2014" s="106">
        <f t="shared" si="1446"/>
        <v>0</v>
      </c>
      <c r="AH2014" s="115" t="str">
        <f t="shared" si="1427"/>
        <v>A+J=</v>
      </c>
      <c r="AI2014" s="116">
        <f t="shared" si="1456"/>
        <v>46167</v>
      </c>
      <c r="AJ2014" s="10"/>
      <c r="AK2014" s="1"/>
      <c r="AL2014" s="10"/>
      <c r="AM2014" s="1"/>
      <c r="AN2014" s="1"/>
      <c r="AO2014" s="3"/>
      <c r="AP2014" s="3"/>
      <c r="AQ2014" s="4"/>
      <c r="AR2014" s="4"/>
      <c r="AS2014" s="4"/>
      <c r="AT2014" s="4"/>
      <c r="AU2014" s="4"/>
      <c r="AV2014" s="4"/>
      <c r="AW2014" s="1"/>
      <c r="AX2014" s="1"/>
      <c r="AY2014" s="1"/>
      <c r="AZ2014" s="1"/>
      <c r="BA2014" s="1"/>
      <c r="BB2014" s="1"/>
      <c r="BC2014" s="1"/>
      <c r="BD2014" s="1"/>
      <c r="BE2014" s="1"/>
      <c r="BG2014" s="1"/>
      <c r="BH2014" s="1"/>
    </row>
    <row r="2015" spans="1:60" ht="15" customHeight="1" x14ac:dyDescent="0.25">
      <c r="A2015" s="105">
        <f t="shared" si="1447"/>
        <v>46156</v>
      </c>
      <c r="B2015" s="106">
        <f t="shared" si="1434"/>
        <v>170.16392336997998</v>
      </c>
      <c r="C2015" s="2">
        <f t="shared" si="1448"/>
        <v>122.37017099000001</v>
      </c>
      <c r="D2015" s="2">
        <f t="shared" si="1449"/>
        <v>122.37017098000001</v>
      </c>
      <c r="E2015" s="106">
        <f t="shared" si="1435"/>
        <v>9.9999937219763524E-9</v>
      </c>
      <c r="F2015" s="21">
        <f t="shared" si="1450"/>
        <v>7245.38</v>
      </c>
      <c r="G2015" s="108">
        <f t="shared" si="1451"/>
        <v>7275.81</v>
      </c>
      <c r="H2015" s="109">
        <f t="shared" si="1428"/>
        <v>46107</v>
      </c>
      <c r="I2015" s="109">
        <f t="shared" si="1458"/>
        <v>46138</v>
      </c>
      <c r="J2015" s="110">
        <f t="shared" si="1436"/>
        <v>4.1999177406844002E-3</v>
      </c>
      <c r="K2015" s="117">
        <f t="shared" si="1459"/>
        <v>46167</v>
      </c>
      <c r="L2015" s="178">
        <f t="shared" si="1461"/>
        <v>30</v>
      </c>
      <c r="M2015" s="178">
        <f t="shared" si="1431"/>
        <v>19</v>
      </c>
      <c r="N2015" s="106">
        <f t="shared" si="1437"/>
        <v>1.0026579</v>
      </c>
      <c r="O2015" s="111">
        <f t="shared" si="1430"/>
        <v>1.0041999100000001</v>
      </c>
      <c r="P2015" s="111">
        <f t="shared" si="1452"/>
        <v>1.4045400765327327</v>
      </c>
      <c r="Q2015" s="106">
        <f t="shared" si="1429"/>
        <v>1.4082732</v>
      </c>
      <c r="R2015" s="106">
        <f t="shared" si="1453"/>
        <v>1.38699086</v>
      </c>
      <c r="S2015" s="106">
        <f t="shared" si="1438"/>
        <v>169.72630869</v>
      </c>
      <c r="T2015" s="106">
        <f t="shared" si="1439"/>
        <v>47.356137705897254</v>
      </c>
      <c r="U2015" s="106">
        <f t="shared" si="1440"/>
        <v>4.0827294368511956E-9</v>
      </c>
      <c r="V2015" s="106">
        <f t="shared" si="1441"/>
        <v>169.72630869998</v>
      </c>
      <c r="W2015" s="19">
        <f t="shared" si="1457"/>
        <v>0</v>
      </c>
      <c r="X2015" s="2">
        <f t="shared" si="1442"/>
        <v>0</v>
      </c>
      <c r="Y2015" s="4">
        <f t="shared" si="1443"/>
        <v>0</v>
      </c>
      <c r="Z2015" s="106">
        <f t="shared" si="1432"/>
        <v>0</v>
      </c>
      <c r="AA2015" s="114">
        <f t="shared" si="1454"/>
        <v>0.05</v>
      </c>
      <c r="AB2015" s="112">
        <f t="shared" si="1444"/>
        <v>19</v>
      </c>
      <c r="AC2015" s="178">
        <f t="shared" si="1460"/>
        <v>30</v>
      </c>
      <c r="AD2015" s="11">
        <f t="shared" si="1455"/>
        <v>1.002578355</v>
      </c>
      <c r="AE2015" s="106">
        <f t="shared" si="1433"/>
        <v>0.43761466999999998</v>
      </c>
      <c r="AF2015" s="106">
        <f t="shared" si="1445"/>
        <v>0.43761466999999998</v>
      </c>
      <c r="AG2015" s="106">
        <f t="shared" si="1446"/>
        <v>0</v>
      </c>
      <c r="AH2015" s="115" t="str">
        <f t="shared" si="1427"/>
        <v>A+J=</v>
      </c>
      <c r="AI2015" s="116">
        <f t="shared" si="1456"/>
        <v>46167</v>
      </c>
      <c r="AJ2015" s="10"/>
      <c r="AK2015" s="1"/>
      <c r="AL2015" s="10"/>
      <c r="AM2015" s="1"/>
      <c r="AN2015" s="1"/>
      <c r="AO2015" s="3"/>
      <c r="AP2015" s="3"/>
      <c r="AQ2015" s="4"/>
      <c r="AR2015" s="4"/>
      <c r="AS2015" s="4"/>
      <c r="AT2015" s="4"/>
      <c r="AU2015" s="4"/>
      <c r="AV2015" s="4"/>
      <c r="AW2015" s="1"/>
      <c r="AX2015" s="1"/>
      <c r="AY2015" s="1"/>
      <c r="AZ2015" s="1"/>
      <c r="BA2015" s="1"/>
      <c r="BB2015" s="1"/>
      <c r="BC2015" s="1"/>
      <c r="BD2015" s="1"/>
      <c r="BE2015" s="1"/>
      <c r="BG2015" s="1"/>
      <c r="BH2015" s="1"/>
    </row>
    <row r="2016" spans="1:60" ht="15" customHeight="1" x14ac:dyDescent="0.25">
      <c r="A2016" s="105">
        <f t="shared" si="1447"/>
        <v>46157</v>
      </c>
      <c r="B2016" s="106">
        <f t="shared" si="1434"/>
        <v>170.18698696998194</v>
      </c>
      <c r="C2016" s="2">
        <f t="shared" si="1448"/>
        <v>122.37017099000001</v>
      </c>
      <c r="D2016" s="2">
        <f t="shared" si="1449"/>
        <v>122.37017098000001</v>
      </c>
      <c r="E2016" s="106">
        <f t="shared" si="1435"/>
        <v>9.9999937219763524E-9</v>
      </c>
      <c r="F2016" s="21">
        <f t="shared" si="1450"/>
        <v>7245.38</v>
      </c>
      <c r="G2016" s="108">
        <f t="shared" si="1451"/>
        <v>7275.81</v>
      </c>
      <c r="H2016" s="109">
        <f t="shared" si="1428"/>
        <v>46107</v>
      </c>
      <c r="I2016" s="109">
        <f t="shared" si="1458"/>
        <v>46138</v>
      </c>
      <c r="J2016" s="110">
        <f t="shared" si="1436"/>
        <v>4.1999177406844002E-3</v>
      </c>
      <c r="K2016" s="117">
        <f t="shared" si="1459"/>
        <v>46167</v>
      </c>
      <c r="L2016" s="178">
        <f t="shared" si="1461"/>
        <v>30</v>
      </c>
      <c r="M2016" s="178">
        <f t="shared" si="1431"/>
        <v>20</v>
      </c>
      <c r="N2016" s="106">
        <f t="shared" si="1437"/>
        <v>1.00279798</v>
      </c>
      <c r="O2016" s="111">
        <f t="shared" si="1430"/>
        <v>1.0041999100000001</v>
      </c>
      <c r="P2016" s="111">
        <f t="shared" si="1452"/>
        <v>1.4045400765327327</v>
      </c>
      <c r="Q2016" s="106">
        <f t="shared" si="1429"/>
        <v>1.40846995</v>
      </c>
      <c r="R2016" s="106">
        <f t="shared" si="1453"/>
        <v>1.38699086</v>
      </c>
      <c r="S2016" s="106">
        <f t="shared" si="1438"/>
        <v>169.72630869</v>
      </c>
      <c r="T2016" s="106">
        <f t="shared" si="1439"/>
        <v>47.356137705897254</v>
      </c>
      <c r="U2016" s="106">
        <f t="shared" si="1440"/>
        <v>4.0846969356159942E-9</v>
      </c>
      <c r="V2016" s="106">
        <f t="shared" si="1441"/>
        <v>169.72630869998196</v>
      </c>
      <c r="W2016" s="19">
        <f t="shared" si="1457"/>
        <v>0</v>
      </c>
      <c r="X2016" s="2">
        <f t="shared" si="1442"/>
        <v>0</v>
      </c>
      <c r="Y2016" s="4">
        <f t="shared" si="1443"/>
        <v>0</v>
      </c>
      <c r="Z2016" s="106">
        <f t="shared" si="1432"/>
        <v>0</v>
      </c>
      <c r="AA2016" s="114">
        <f t="shared" si="1454"/>
        <v>0.05</v>
      </c>
      <c r="AB2016" s="112">
        <f t="shared" si="1444"/>
        <v>20</v>
      </c>
      <c r="AC2016" s="178">
        <f t="shared" si="1460"/>
        <v>30</v>
      </c>
      <c r="AD2016" s="11">
        <f t="shared" si="1455"/>
        <v>1.0027142419999999</v>
      </c>
      <c r="AE2016" s="106">
        <f t="shared" si="1433"/>
        <v>0.46067827</v>
      </c>
      <c r="AF2016" s="106">
        <f t="shared" si="1445"/>
        <v>0.46067827</v>
      </c>
      <c r="AG2016" s="106">
        <f t="shared" si="1446"/>
        <v>0</v>
      </c>
      <c r="AH2016" s="115" t="str">
        <f t="shared" si="1427"/>
        <v>A+J=</v>
      </c>
      <c r="AI2016" s="116">
        <f t="shared" si="1456"/>
        <v>46167</v>
      </c>
      <c r="AJ2016" s="10"/>
      <c r="AK2016" s="1"/>
      <c r="AL2016" s="10"/>
      <c r="AM2016" s="1"/>
      <c r="AN2016" s="1"/>
      <c r="AO2016" s="3"/>
      <c r="AP2016" s="3"/>
      <c r="AQ2016" s="4"/>
      <c r="AR2016" s="4"/>
      <c r="AS2016" s="4"/>
      <c r="AT2016" s="4"/>
      <c r="AU2016" s="4"/>
      <c r="AV2016" s="4"/>
      <c r="AW2016" s="1"/>
      <c r="AX2016" s="1"/>
      <c r="AY2016" s="1"/>
      <c r="AZ2016" s="1"/>
      <c r="BA2016" s="1"/>
      <c r="BB2016" s="1"/>
      <c r="BC2016" s="1"/>
      <c r="BD2016" s="1"/>
      <c r="BE2016" s="1"/>
      <c r="BG2016" s="1"/>
      <c r="BH2016" s="1"/>
    </row>
    <row r="2017" spans="1:60" ht="15" customHeight="1" x14ac:dyDescent="0.25">
      <c r="A2017" s="105">
        <f t="shared" si="1447"/>
        <v>46158</v>
      </c>
      <c r="B2017" s="106">
        <f t="shared" si="1434"/>
        <v>170.21005361998394</v>
      </c>
      <c r="C2017" s="2">
        <f t="shared" si="1448"/>
        <v>122.37017099000001</v>
      </c>
      <c r="D2017" s="2">
        <f t="shared" si="1449"/>
        <v>122.37017098000001</v>
      </c>
      <c r="E2017" s="106">
        <f t="shared" si="1435"/>
        <v>9.9999937219763524E-9</v>
      </c>
      <c r="F2017" s="21">
        <f t="shared" si="1450"/>
        <v>7245.38</v>
      </c>
      <c r="G2017" s="108">
        <f t="shared" si="1451"/>
        <v>7275.81</v>
      </c>
      <c r="H2017" s="109">
        <f t="shared" si="1428"/>
        <v>46107</v>
      </c>
      <c r="I2017" s="109">
        <f t="shared" si="1458"/>
        <v>46138</v>
      </c>
      <c r="J2017" s="110">
        <f t="shared" si="1436"/>
        <v>4.1999177406844002E-3</v>
      </c>
      <c r="K2017" s="117">
        <f t="shared" si="1459"/>
        <v>46167</v>
      </c>
      <c r="L2017" s="178">
        <f t="shared" si="1461"/>
        <v>30</v>
      </c>
      <c r="M2017" s="178">
        <f t="shared" si="1431"/>
        <v>21</v>
      </c>
      <c r="N2017" s="106">
        <f t="shared" si="1437"/>
        <v>1.00293809</v>
      </c>
      <c r="O2017" s="111">
        <f t="shared" si="1430"/>
        <v>1.0041999100000001</v>
      </c>
      <c r="P2017" s="111">
        <f t="shared" si="1452"/>
        <v>1.4045400765327327</v>
      </c>
      <c r="Q2017" s="106">
        <f t="shared" si="1429"/>
        <v>1.4086667399999999</v>
      </c>
      <c r="R2017" s="106">
        <f t="shared" si="1453"/>
        <v>1.38699086</v>
      </c>
      <c r="S2017" s="106">
        <f t="shared" si="1438"/>
        <v>169.72630869</v>
      </c>
      <c r="T2017" s="106">
        <f t="shared" si="1439"/>
        <v>47.356137705897254</v>
      </c>
      <c r="U2017" s="106">
        <f t="shared" si="1440"/>
        <v>4.0866648343805416E-9</v>
      </c>
      <c r="V2017" s="106">
        <f t="shared" si="1441"/>
        <v>169.72630869998395</v>
      </c>
      <c r="W2017" s="19">
        <f t="shared" si="1457"/>
        <v>0</v>
      </c>
      <c r="X2017" s="2">
        <f t="shared" si="1442"/>
        <v>0</v>
      </c>
      <c r="Y2017" s="4">
        <f t="shared" si="1443"/>
        <v>0</v>
      </c>
      <c r="Z2017" s="106">
        <f t="shared" si="1432"/>
        <v>0</v>
      </c>
      <c r="AA2017" s="114">
        <f t="shared" si="1454"/>
        <v>0.05</v>
      </c>
      <c r="AB2017" s="112">
        <f t="shared" si="1444"/>
        <v>21</v>
      </c>
      <c r="AC2017" s="178">
        <f t="shared" si="1460"/>
        <v>30</v>
      </c>
      <c r="AD2017" s="11">
        <f t="shared" si="1455"/>
        <v>1.002850147</v>
      </c>
      <c r="AE2017" s="106">
        <f t="shared" si="1433"/>
        <v>0.48374492000000002</v>
      </c>
      <c r="AF2017" s="106">
        <f t="shared" si="1445"/>
        <v>0.48374492000000002</v>
      </c>
      <c r="AG2017" s="106">
        <f t="shared" si="1446"/>
        <v>0</v>
      </c>
      <c r="AH2017" s="115" t="str">
        <f t="shared" si="1427"/>
        <v>A+J=</v>
      </c>
      <c r="AI2017" s="116">
        <f t="shared" si="1456"/>
        <v>46167</v>
      </c>
      <c r="AJ2017" s="10"/>
      <c r="AK2017" s="1"/>
      <c r="AL2017" s="10"/>
      <c r="AM2017" s="1"/>
      <c r="AN2017" s="1"/>
      <c r="AO2017" s="3"/>
      <c r="AP2017" s="3"/>
      <c r="AQ2017" s="4"/>
      <c r="AR2017" s="4"/>
      <c r="AS2017" s="4"/>
      <c r="AT2017" s="4"/>
      <c r="AU2017" s="4"/>
      <c r="AV2017" s="4"/>
      <c r="AW2017" s="1"/>
      <c r="AX2017" s="1"/>
      <c r="AY2017" s="1"/>
      <c r="AZ2017" s="1"/>
      <c r="BA2017" s="1"/>
      <c r="BB2017" s="1"/>
      <c r="BC2017" s="1"/>
      <c r="BD2017" s="1"/>
      <c r="BE2017" s="1"/>
      <c r="BG2017" s="1"/>
      <c r="BH2017" s="1"/>
    </row>
    <row r="2018" spans="1:60" ht="15" customHeight="1" x14ac:dyDescent="0.25">
      <c r="A2018" s="105">
        <f t="shared" si="1447"/>
        <v>46159</v>
      </c>
      <c r="B2018" s="106">
        <f t="shared" si="1434"/>
        <v>170.23312349998591</v>
      </c>
      <c r="C2018" s="2">
        <f t="shared" si="1448"/>
        <v>122.37017099000001</v>
      </c>
      <c r="D2018" s="2">
        <f t="shared" si="1449"/>
        <v>122.37017098000001</v>
      </c>
      <c r="E2018" s="106">
        <f t="shared" si="1435"/>
        <v>9.9999937219763524E-9</v>
      </c>
      <c r="F2018" s="21">
        <f t="shared" si="1450"/>
        <v>7245.38</v>
      </c>
      <c r="G2018" s="108">
        <f t="shared" si="1451"/>
        <v>7275.81</v>
      </c>
      <c r="H2018" s="109">
        <f t="shared" si="1428"/>
        <v>46107</v>
      </c>
      <c r="I2018" s="109">
        <f t="shared" si="1458"/>
        <v>46138</v>
      </c>
      <c r="J2018" s="110">
        <f t="shared" si="1436"/>
        <v>4.1999177406844002E-3</v>
      </c>
      <c r="K2018" s="117">
        <f t="shared" si="1459"/>
        <v>46167</v>
      </c>
      <c r="L2018" s="178">
        <f t="shared" si="1461"/>
        <v>30</v>
      </c>
      <c r="M2018" s="178">
        <f t="shared" si="1431"/>
        <v>22</v>
      </c>
      <c r="N2018" s="106">
        <f t="shared" si="1437"/>
        <v>1.00307821</v>
      </c>
      <c r="O2018" s="111">
        <f t="shared" si="1430"/>
        <v>1.0041999100000001</v>
      </c>
      <c r="P2018" s="111">
        <f t="shared" si="1452"/>
        <v>1.4045400765327327</v>
      </c>
      <c r="Q2018" s="106">
        <f t="shared" si="1429"/>
        <v>1.40886354</v>
      </c>
      <c r="R2018" s="106">
        <f t="shared" si="1453"/>
        <v>1.38699086</v>
      </c>
      <c r="S2018" s="106">
        <f t="shared" si="1438"/>
        <v>169.72630869</v>
      </c>
      <c r="T2018" s="106">
        <f t="shared" si="1439"/>
        <v>47.356137705897254</v>
      </c>
      <c r="U2018" s="106">
        <f t="shared" si="1440"/>
        <v>4.0886328331450277E-9</v>
      </c>
      <c r="V2018" s="106">
        <f t="shared" si="1441"/>
        <v>169.72630869998591</v>
      </c>
      <c r="W2018" s="19">
        <f t="shared" si="1457"/>
        <v>0</v>
      </c>
      <c r="X2018" s="2">
        <f t="shared" si="1442"/>
        <v>0</v>
      </c>
      <c r="Y2018" s="4">
        <f t="shared" si="1443"/>
        <v>0</v>
      </c>
      <c r="Z2018" s="106">
        <f t="shared" si="1432"/>
        <v>0</v>
      </c>
      <c r="AA2018" s="114">
        <f t="shared" si="1454"/>
        <v>0.05</v>
      </c>
      <c r="AB2018" s="112">
        <f t="shared" si="1444"/>
        <v>22</v>
      </c>
      <c r="AC2018" s="178">
        <f t="shared" si="1460"/>
        <v>30</v>
      </c>
      <c r="AD2018" s="11">
        <f t="shared" si="1455"/>
        <v>1.002986071</v>
      </c>
      <c r="AE2018" s="106">
        <f t="shared" si="1433"/>
        <v>0.50681480000000001</v>
      </c>
      <c r="AF2018" s="106">
        <f t="shared" si="1445"/>
        <v>0.50681480000000001</v>
      </c>
      <c r="AG2018" s="106">
        <f t="shared" si="1446"/>
        <v>0</v>
      </c>
      <c r="AH2018" s="115" t="str">
        <f t="shared" ref="AH2018:AH2081" si="1462">AH2017</f>
        <v>A+J=</v>
      </c>
      <c r="AI2018" s="116">
        <f t="shared" si="1456"/>
        <v>46167</v>
      </c>
      <c r="AJ2018" s="10"/>
      <c r="AK2018" s="1"/>
      <c r="AL2018" s="10"/>
      <c r="AM2018" s="1"/>
      <c r="AN2018" s="1"/>
      <c r="AO2018" s="3"/>
      <c r="AP2018" s="3"/>
      <c r="AQ2018" s="4"/>
      <c r="AR2018" s="4"/>
      <c r="AS2018" s="4"/>
      <c r="AT2018" s="4"/>
      <c r="AU2018" s="4"/>
      <c r="AV2018" s="4"/>
      <c r="AW2018" s="1"/>
      <c r="AX2018" s="1"/>
      <c r="AY2018" s="1"/>
      <c r="AZ2018" s="1"/>
      <c r="BA2018" s="1"/>
      <c r="BB2018" s="1"/>
      <c r="BC2018" s="1"/>
      <c r="BD2018" s="1"/>
      <c r="BE2018" s="1"/>
      <c r="BG2018" s="1"/>
      <c r="BH2018" s="1"/>
    </row>
    <row r="2019" spans="1:60" ht="15" customHeight="1" x14ac:dyDescent="0.25">
      <c r="A2019" s="105">
        <f t="shared" si="1447"/>
        <v>46160</v>
      </c>
      <c r="B2019" s="106">
        <f t="shared" si="1434"/>
        <v>170.25619643998786</v>
      </c>
      <c r="C2019" s="2">
        <f t="shared" si="1448"/>
        <v>122.37017099000001</v>
      </c>
      <c r="D2019" s="2">
        <f t="shared" si="1449"/>
        <v>122.37017098000001</v>
      </c>
      <c r="E2019" s="106">
        <f t="shared" si="1435"/>
        <v>9.9999937219763524E-9</v>
      </c>
      <c r="F2019" s="21">
        <f t="shared" si="1450"/>
        <v>7245.38</v>
      </c>
      <c r="G2019" s="108">
        <f t="shared" si="1451"/>
        <v>7275.81</v>
      </c>
      <c r="H2019" s="109">
        <f t="shared" si="1428"/>
        <v>46107</v>
      </c>
      <c r="I2019" s="109">
        <f t="shared" si="1458"/>
        <v>46138</v>
      </c>
      <c r="J2019" s="110">
        <f t="shared" si="1436"/>
        <v>4.1999177406844002E-3</v>
      </c>
      <c r="K2019" s="117">
        <f t="shared" si="1459"/>
        <v>46167</v>
      </c>
      <c r="L2019" s="178">
        <f t="shared" si="1461"/>
        <v>30</v>
      </c>
      <c r="M2019" s="178">
        <f t="shared" si="1431"/>
        <v>23</v>
      </c>
      <c r="N2019" s="106">
        <f t="shared" si="1437"/>
        <v>1.00321836</v>
      </c>
      <c r="O2019" s="111">
        <f t="shared" si="1430"/>
        <v>1.0041999100000001</v>
      </c>
      <c r="P2019" s="111">
        <f t="shared" si="1452"/>
        <v>1.4045400765327327</v>
      </c>
      <c r="Q2019" s="106">
        <f t="shared" si="1429"/>
        <v>1.4090603900000001</v>
      </c>
      <c r="R2019" s="106">
        <f t="shared" si="1453"/>
        <v>1.38699086</v>
      </c>
      <c r="S2019" s="106">
        <f t="shared" si="1438"/>
        <v>169.72630869</v>
      </c>
      <c r="T2019" s="106">
        <f t="shared" si="1439"/>
        <v>47.356137705897254</v>
      </c>
      <c r="U2019" s="106">
        <f t="shared" si="1440"/>
        <v>4.0906013319091989E-9</v>
      </c>
      <c r="V2019" s="106">
        <f t="shared" si="1441"/>
        <v>169.72630869998787</v>
      </c>
      <c r="W2019" s="19">
        <f t="shared" si="1457"/>
        <v>0</v>
      </c>
      <c r="X2019" s="2">
        <f t="shared" si="1442"/>
        <v>0</v>
      </c>
      <c r="Y2019" s="4">
        <f t="shared" si="1443"/>
        <v>0</v>
      </c>
      <c r="Z2019" s="106">
        <f t="shared" si="1432"/>
        <v>0</v>
      </c>
      <c r="AA2019" s="114">
        <f t="shared" si="1454"/>
        <v>0.05</v>
      </c>
      <c r="AB2019" s="112">
        <f t="shared" si="1444"/>
        <v>23</v>
      </c>
      <c r="AC2019" s="178">
        <f t="shared" si="1460"/>
        <v>30</v>
      </c>
      <c r="AD2019" s="11">
        <f t="shared" si="1455"/>
        <v>1.003122013</v>
      </c>
      <c r="AE2019" s="106">
        <f t="shared" si="1433"/>
        <v>0.52988774000000005</v>
      </c>
      <c r="AF2019" s="106">
        <f t="shared" si="1445"/>
        <v>0.52988774000000005</v>
      </c>
      <c r="AG2019" s="106">
        <f t="shared" si="1446"/>
        <v>0</v>
      </c>
      <c r="AH2019" s="115" t="str">
        <f t="shared" si="1462"/>
        <v>A+J=</v>
      </c>
      <c r="AI2019" s="116">
        <f t="shared" si="1456"/>
        <v>46167</v>
      </c>
      <c r="AJ2019" s="10"/>
      <c r="AK2019" s="1"/>
      <c r="AL2019" s="10"/>
      <c r="AM2019" s="1"/>
      <c r="AN2019" s="1"/>
      <c r="AO2019" s="3"/>
      <c r="AP2019" s="3"/>
      <c r="AQ2019" s="4"/>
      <c r="AR2019" s="4"/>
      <c r="AS2019" s="4"/>
      <c r="AT2019" s="4"/>
      <c r="AU2019" s="4"/>
      <c r="AV2019" s="4"/>
      <c r="AW2019" s="1"/>
      <c r="AX2019" s="1"/>
      <c r="AY2019" s="1"/>
      <c r="AZ2019" s="1"/>
      <c r="BA2019" s="1"/>
      <c r="BB2019" s="1"/>
      <c r="BC2019" s="1"/>
      <c r="BD2019" s="1"/>
      <c r="BE2019" s="1"/>
      <c r="BG2019" s="1"/>
      <c r="BH2019" s="1"/>
    </row>
    <row r="2020" spans="1:60" ht="15" customHeight="1" x14ac:dyDescent="0.25">
      <c r="A2020" s="105">
        <f t="shared" si="1447"/>
        <v>46161</v>
      </c>
      <c r="B2020" s="106">
        <f t="shared" si="1434"/>
        <v>170.27927242998985</v>
      </c>
      <c r="C2020" s="2">
        <f t="shared" si="1448"/>
        <v>122.37017099000001</v>
      </c>
      <c r="D2020" s="2">
        <f t="shared" si="1449"/>
        <v>122.37017098000001</v>
      </c>
      <c r="E2020" s="106">
        <f t="shared" si="1435"/>
        <v>9.9999937219763524E-9</v>
      </c>
      <c r="F2020" s="21">
        <f t="shared" si="1450"/>
        <v>7245.38</v>
      </c>
      <c r="G2020" s="108">
        <f t="shared" si="1451"/>
        <v>7275.81</v>
      </c>
      <c r="H2020" s="109">
        <f t="shared" si="1428"/>
        <v>46107</v>
      </c>
      <c r="I2020" s="109">
        <f t="shared" si="1458"/>
        <v>46138</v>
      </c>
      <c r="J2020" s="110">
        <f t="shared" si="1436"/>
        <v>4.1999177406844002E-3</v>
      </c>
      <c r="K2020" s="117">
        <f t="shared" si="1459"/>
        <v>46167</v>
      </c>
      <c r="L2020" s="178">
        <f t="shared" si="1461"/>
        <v>30</v>
      </c>
      <c r="M2020" s="178">
        <f t="shared" si="1431"/>
        <v>24</v>
      </c>
      <c r="N2020" s="106">
        <f t="shared" si="1437"/>
        <v>1.0033585199999999</v>
      </c>
      <c r="O2020" s="111">
        <f t="shared" si="1430"/>
        <v>1.0041999100000001</v>
      </c>
      <c r="P2020" s="111">
        <f t="shared" si="1452"/>
        <v>1.4045400765327327</v>
      </c>
      <c r="Q2020" s="106">
        <f t="shared" si="1429"/>
        <v>1.40925725</v>
      </c>
      <c r="R2020" s="106">
        <f t="shared" si="1453"/>
        <v>1.38699086</v>
      </c>
      <c r="S2020" s="106">
        <f t="shared" si="1438"/>
        <v>169.72630869</v>
      </c>
      <c r="T2020" s="106">
        <f t="shared" si="1439"/>
        <v>47.356137705897254</v>
      </c>
      <c r="U2020" s="106">
        <f t="shared" si="1440"/>
        <v>4.0925699306733064E-9</v>
      </c>
      <c r="V2020" s="106">
        <f t="shared" si="1441"/>
        <v>169.72630869998986</v>
      </c>
      <c r="W2020" s="19">
        <f t="shared" si="1457"/>
        <v>0</v>
      </c>
      <c r="X2020" s="2">
        <f t="shared" si="1442"/>
        <v>0</v>
      </c>
      <c r="Y2020" s="4">
        <f t="shared" si="1443"/>
        <v>0</v>
      </c>
      <c r="Z2020" s="106">
        <f t="shared" si="1432"/>
        <v>0</v>
      </c>
      <c r="AA2020" s="114">
        <f t="shared" si="1454"/>
        <v>0.05</v>
      </c>
      <c r="AB2020" s="112">
        <f t="shared" si="1444"/>
        <v>24</v>
      </c>
      <c r="AC2020" s="178">
        <f t="shared" si="1460"/>
        <v>30</v>
      </c>
      <c r="AD2020" s="11">
        <f t="shared" si="1455"/>
        <v>1.003257973</v>
      </c>
      <c r="AE2020" s="106">
        <f t="shared" si="1433"/>
        <v>0.55296372999999999</v>
      </c>
      <c r="AF2020" s="106">
        <f t="shared" si="1445"/>
        <v>0.55296372999999999</v>
      </c>
      <c r="AG2020" s="106">
        <f t="shared" si="1446"/>
        <v>0</v>
      </c>
      <c r="AH2020" s="115" t="str">
        <f t="shared" si="1462"/>
        <v>A+J=</v>
      </c>
      <c r="AI2020" s="116">
        <f t="shared" si="1456"/>
        <v>46167</v>
      </c>
      <c r="AJ2020" s="10"/>
      <c r="AK2020" s="1"/>
      <c r="AL2020" s="10"/>
      <c r="AM2020" s="1"/>
      <c r="AN2020" s="1"/>
      <c r="AO2020" s="3"/>
      <c r="AP2020" s="3"/>
      <c r="AQ2020" s="4"/>
      <c r="AR2020" s="4"/>
      <c r="AS2020" s="4"/>
      <c r="AT2020" s="4"/>
      <c r="AU2020" s="4"/>
      <c r="AV2020" s="4"/>
      <c r="AW2020" s="1"/>
      <c r="AX2020" s="1"/>
      <c r="AY2020" s="1"/>
      <c r="AZ2020" s="1"/>
      <c r="BA2020" s="1"/>
      <c r="BB2020" s="1"/>
      <c r="BC2020" s="1"/>
      <c r="BD2020" s="1"/>
      <c r="BE2020" s="1"/>
      <c r="BG2020" s="1"/>
      <c r="BH2020" s="1"/>
    </row>
    <row r="2021" spans="1:60" ht="15" customHeight="1" x14ac:dyDescent="0.25">
      <c r="A2021" s="105">
        <f t="shared" si="1447"/>
        <v>46162</v>
      </c>
      <c r="B2021" s="106">
        <f t="shared" si="1434"/>
        <v>170.30235163999183</v>
      </c>
      <c r="C2021" s="2">
        <f t="shared" si="1448"/>
        <v>122.37017099000001</v>
      </c>
      <c r="D2021" s="2">
        <f t="shared" si="1449"/>
        <v>122.37017098000001</v>
      </c>
      <c r="E2021" s="106">
        <f t="shared" si="1435"/>
        <v>9.9999937219763524E-9</v>
      </c>
      <c r="F2021" s="21">
        <f t="shared" si="1450"/>
        <v>7245.38</v>
      </c>
      <c r="G2021" s="108">
        <f t="shared" si="1451"/>
        <v>7275.81</v>
      </c>
      <c r="H2021" s="109">
        <f t="shared" si="1428"/>
        <v>46107</v>
      </c>
      <c r="I2021" s="109">
        <f t="shared" si="1458"/>
        <v>46138</v>
      </c>
      <c r="J2021" s="110">
        <f t="shared" si="1436"/>
        <v>4.1999177406844002E-3</v>
      </c>
      <c r="K2021" s="117">
        <f t="shared" si="1459"/>
        <v>46167</v>
      </c>
      <c r="L2021" s="178">
        <f t="shared" si="1461"/>
        <v>30</v>
      </c>
      <c r="M2021" s="178">
        <f t="shared" si="1431"/>
        <v>25</v>
      </c>
      <c r="N2021" s="106">
        <f t="shared" si="1437"/>
        <v>1.0034987</v>
      </c>
      <c r="O2021" s="111">
        <f t="shared" si="1430"/>
        <v>1.0041999100000001</v>
      </c>
      <c r="P2021" s="111">
        <f t="shared" si="1452"/>
        <v>1.4045400765327327</v>
      </c>
      <c r="Q2021" s="106">
        <f t="shared" si="1429"/>
        <v>1.40945414</v>
      </c>
      <c r="R2021" s="106">
        <f t="shared" si="1453"/>
        <v>1.38699086</v>
      </c>
      <c r="S2021" s="106">
        <f t="shared" si="1438"/>
        <v>169.72630869</v>
      </c>
      <c r="T2021" s="106">
        <f t="shared" si="1439"/>
        <v>47.356137705897254</v>
      </c>
      <c r="U2021" s="106">
        <f t="shared" si="1440"/>
        <v>4.094538829437227E-9</v>
      </c>
      <c r="V2021" s="106">
        <f t="shared" si="1441"/>
        <v>169.72630869999182</v>
      </c>
      <c r="W2021" s="19">
        <f t="shared" si="1457"/>
        <v>0</v>
      </c>
      <c r="X2021" s="2">
        <f t="shared" si="1442"/>
        <v>0</v>
      </c>
      <c r="Y2021" s="4">
        <f t="shared" si="1443"/>
        <v>0</v>
      </c>
      <c r="Z2021" s="106">
        <f t="shared" si="1432"/>
        <v>0</v>
      </c>
      <c r="AA2021" s="114">
        <f t="shared" si="1454"/>
        <v>0.05</v>
      </c>
      <c r="AB2021" s="112">
        <f t="shared" si="1444"/>
        <v>25</v>
      </c>
      <c r="AC2021" s="178">
        <f t="shared" si="1460"/>
        <v>30</v>
      </c>
      <c r="AD2021" s="11">
        <f t="shared" si="1455"/>
        <v>1.0033939519999999</v>
      </c>
      <c r="AE2021" s="106">
        <f t="shared" si="1433"/>
        <v>0.57604294</v>
      </c>
      <c r="AF2021" s="106">
        <f t="shared" si="1445"/>
        <v>0.57604294</v>
      </c>
      <c r="AG2021" s="106">
        <f t="shared" si="1446"/>
        <v>0</v>
      </c>
      <c r="AH2021" s="115" t="str">
        <f t="shared" si="1462"/>
        <v>A+J=</v>
      </c>
      <c r="AI2021" s="116">
        <f t="shared" si="1456"/>
        <v>46167</v>
      </c>
      <c r="AJ2021" s="10"/>
      <c r="AK2021" s="1"/>
      <c r="AL2021" s="10"/>
      <c r="AM2021" s="1"/>
      <c r="AN2021" s="1"/>
      <c r="AO2021" s="3"/>
      <c r="AP2021" s="3"/>
      <c r="AQ2021" s="4"/>
      <c r="AR2021" s="4"/>
      <c r="AS2021" s="4"/>
      <c r="AT2021" s="4"/>
      <c r="AU2021" s="4"/>
      <c r="AV2021" s="4"/>
      <c r="AW2021" s="1"/>
      <c r="AX2021" s="1"/>
      <c r="AY2021" s="1"/>
      <c r="AZ2021" s="1"/>
      <c r="BA2021" s="1"/>
      <c r="BB2021" s="1"/>
      <c r="BC2021" s="1"/>
      <c r="BD2021" s="1"/>
      <c r="BE2021" s="1"/>
      <c r="BG2021" s="1"/>
      <c r="BH2021" s="1"/>
    </row>
    <row r="2022" spans="1:60" ht="15" customHeight="1" x14ac:dyDescent="0.25">
      <c r="A2022" s="105">
        <f t="shared" si="1447"/>
        <v>46163</v>
      </c>
      <c r="B2022" s="106">
        <f t="shared" si="1434"/>
        <v>170.32543407999378</v>
      </c>
      <c r="C2022" s="2">
        <f t="shared" si="1448"/>
        <v>122.37017099000001</v>
      </c>
      <c r="D2022" s="2">
        <f t="shared" si="1449"/>
        <v>122.37017098000001</v>
      </c>
      <c r="E2022" s="106">
        <f t="shared" si="1435"/>
        <v>9.9999937219763524E-9</v>
      </c>
      <c r="F2022" s="21">
        <f t="shared" si="1450"/>
        <v>7245.38</v>
      </c>
      <c r="G2022" s="108">
        <f t="shared" si="1451"/>
        <v>7275.81</v>
      </c>
      <c r="H2022" s="109">
        <f t="shared" si="1428"/>
        <v>46107</v>
      </c>
      <c r="I2022" s="109">
        <f t="shared" si="1458"/>
        <v>46138</v>
      </c>
      <c r="J2022" s="110">
        <f t="shared" si="1436"/>
        <v>4.1999177406844002E-3</v>
      </c>
      <c r="K2022" s="117">
        <f t="shared" si="1459"/>
        <v>46167</v>
      </c>
      <c r="L2022" s="178">
        <f t="shared" si="1461"/>
        <v>30</v>
      </c>
      <c r="M2022" s="178">
        <f t="shared" si="1431"/>
        <v>26</v>
      </c>
      <c r="N2022" s="106">
        <f t="shared" si="1437"/>
        <v>1.0036389100000001</v>
      </c>
      <c r="O2022" s="111">
        <f t="shared" si="1430"/>
        <v>1.0041999100000001</v>
      </c>
      <c r="P2022" s="111">
        <f t="shared" si="1452"/>
        <v>1.4045400765327327</v>
      </c>
      <c r="Q2022" s="106">
        <f t="shared" si="1429"/>
        <v>1.40965107</v>
      </c>
      <c r="R2022" s="106">
        <f t="shared" si="1453"/>
        <v>1.38699086</v>
      </c>
      <c r="S2022" s="106">
        <f t="shared" si="1438"/>
        <v>169.72630869</v>
      </c>
      <c r="T2022" s="106">
        <f t="shared" si="1439"/>
        <v>47.356137705897254</v>
      </c>
      <c r="U2022" s="106">
        <f t="shared" si="1440"/>
        <v>4.0965081282008955E-9</v>
      </c>
      <c r="V2022" s="106">
        <f t="shared" si="1441"/>
        <v>169.72630869999378</v>
      </c>
      <c r="W2022" s="19">
        <f t="shared" si="1457"/>
        <v>0</v>
      </c>
      <c r="X2022" s="2">
        <f t="shared" si="1442"/>
        <v>0</v>
      </c>
      <c r="Y2022" s="4">
        <f t="shared" si="1443"/>
        <v>0</v>
      </c>
      <c r="Z2022" s="106">
        <f t="shared" si="1432"/>
        <v>0</v>
      </c>
      <c r="AA2022" s="114">
        <f t="shared" si="1454"/>
        <v>0.05</v>
      </c>
      <c r="AB2022" s="112">
        <f t="shared" si="1444"/>
        <v>26</v>
      </c>
      <c r="AC2022" s="178">
        <f t="shared" si="1460"/>
        <v>30</v>
      </c>
      <c r="AD2022" s="11">
        <f t="shared" si="1455"/>
        <v>1.0035299499999999</v>
      </c>
      <c r="AE2022" s="106">
        <f t="shared" si="1433"/>
        <v>0.59912538000000004</v>
      </c>
      <c r="AF2022" s="106">
        <f t="shared" si="1445"/>
        <v>0.59912538000000004</v>
      </c>
      <c r="AG2022" s="106">
        <f t="shared" si="1446"/>
        <v>0</v>
      </c>
      <c r="AH2022" s="115" t="str">
        <f t="shared" si="1462"/>
        <v>A+J=</v>
      </c>
      <c r="AI2022" s="116">
        <f t="shared" si="1456"/>
        <v>46167</v>
      </c>
      <c r="AJ2022" s="10"/>
      <c r="AK2022" s="1"/>
      <c r="AL2022" s="10"/>
      <c r="AM2022" s="1"/>
      <c r="AN2022" s="1"/>
      <c r="AO2022" s="3"/>
      <c r="AP2022" s="3"/>
      <c r="AQ2022" s="4"/>
      <c r="AR2022" s="4"/>
      <c r="AS2022" s="4"/>
      <c r="AT2022" s="4"/>
      <c r="AU2022" s="4"/>
      <c r="AV2022" s="4"/>
      <c r="AW2022" s="1"/>
      <c r="AX2022" s="1"/>
      <c r="AY2022" s="1"/>
      <c r="AZ2022" s="1"/>
      <c r="BA2022" s="1"/>
      <c r="BB2022" s="1"/>
      <c r="BC2022" s="1"/>
      <c r="BD2022" s="1"/>
      <c r="BE2022" s="1"/>
      <c r="BG2022" s="1"/>
      <c r="BH2022" s="1"/>
    </row>
    <row r="2023" spans="1:60" ht="15" customHeight="1" x14ac:dyDescent="0.25">
      <c r="A2023" s="105">
        <f t="shared" si="1447"/>
        <v>46164</v>
      </c>
      <c r="B2023" s="106">
        <f t="shared" si="1434"/>
        <v>170.34851956999574</v>
      </c>
      <c r="C2023" s="2">
        <f t="shared" si="1448"/>
        <v>122.37017099000001</v>
      </c>
      <c r="D2023" s="2">
        <f t="shared" si="1449"/>
        <v>122.37017098000001</v>
      </c>
      <c r="E2023" s="106">
        <f t="shared" si="1435"/>
        <v>9.9999937219763524E-9</v>
      </c>
      <c r="F2023" s="21">
        <f t="shared" si="1450"/>
        <v>7245.38</v>
      </c>
      <c r="G2023" s="108">
        <f t="shared" si="1451"/>
        <v>7275.81</v>
      </c>
      <c r="H2023" s="109">
        <f t="shared" si="1428"/>
        <v>46107</v>
      </c>
      <c r="I2023" s="109">
        <f t="shared" si="1458"/>
        <v>46138</v>
      </c>
      <c r="J2023" s="110">
        <f t="shared" si="1436"/>
        <v>4.1999177406844002E-3</v>
      </c>
      <c r="K2023" s="117">
        <f t="shared" si="1459"/>
        <v>46167</v>
      </c>
      <c r="L2023" s="178">
        <f t="shared" si="1461"/>
        <v>30</v>
      </c>
      <c r="M2023" s="178">
        <f t="shared" si="1431"/>
        <v>27</v>
      </c>
      <c r="N2023" s="106">
        <f t="shared" si="1437"/>
        <v>1.0037791300000001</v>
      </c>
      <c r="O2023" s="111">
        <f t="shared" si="1430"/>
        <v>1.0041999100000001</v>
      </c>
      <c r="P2023" s="111">
        <f t="shared" si="1452"/>
        <v>1.4045400765327327</v>
      </c>
      <c r="Q2023" s="106">
        <f t="shared" si="1429"/>
        <v>1.4098480099999999</v>
      </c>
      <c r="R2023" s="106">
        <f t="shared" si="1453"/>
        <v>1.38699086</v>
      </c>
      <c r="S2023" s="106">
        <f t="shared" si="1438"/>
        <v>169.72630869</v>
      </c>
      <c r="T2023" s="106">
        <f t="shared" si="1439"/>
        <v>47.356137705897254</v>
      </c>
      <c r="U2023" s="106">
        <f t="shared" si="1440"/>
        <v>4.0984775269645003E-9</v>
      </c>
      <c r="V2023" s="106">
        <f t="shared" si="1441"/>
        <v>169.72630869999574</v>
      </c>
      <c r="W2023" s="19">
        <f t="shared" si="1457"/>
        <v>0</v>
      </c>
      <c r="X2023" s="2">
        <f t="shared" si="1442"/>
        <v>0</v>
      </c>
      <c r="Y2023" s="4">
        <f t="shared" si="1443"/>
        <v>0</v>
      </c>
      <c r="Z2023" s="106">
        <f>IF(Y2023&gt;0,TRUNC(Y2023*S2021,8),0)</f>
        <v>0</v>
      </c>
      <c r="AA2023" s="114">
        <f t="shared" si="1454"/>
        <v>0.05</v>
      </c>
      <c r="AB2023" s="112">
        <f t="shared" si="1444"/>
        <v>27</v>
      </c>
      <c r="AC2023" s="178">
        <f t="shared" si="1460"/>
        <v>30</v>
      </c>
      <c r="AD2023" s="11">
        <f t="shared" si="1455"/>
        <v>1.003665966</v>
      </c>
      <c r="AE2023" s="106">
        <f>TRUNC((S2021*(AD2023-1)),8)</f>
        <v>0.62221086999999997</v>
      </c>
      <c r="AF2023" s="106">
        <f t="shared" si="1445"/>
        <v>0.62221086999999997</v>
      </c>
      <c r="AG2023" s="106">
        <f t="shared" si="1446"/>
        <v>0</v>
      </c>
      <c r="AH2023" s="115" t="str">
        <f t="shared" si="1462"/>
        <v>A+J=</v>
      </c>
      <c r="AI2023" s="116">
        <f t="shared" si="1456"/>
        <v>46167</v>
      </c>
      <c r="AJ2023" s="14"/>
      <c r="AK2023" s="18"/>
      <c r="AL2023" s="14"/>
      <c r="AM2023" s="18"/>
      <c r="AN2023" s="18"/>
      <c r="AO2023" s="29"/>
      <c r="AP2023" s="29"/>
      <c r="AQ2023" s="36"/>
      <c r="AR2023" s="36"/>
      <c r="AS2023" s="36"/>
      <c r="AT2023" s="36"/>
      <c r="AU2023" s="36"/>
      <c r="AV2023" s="36"/>
      <c r="AW2023" s="18"/>
      <c r="AX2023" s="18"/>
      <c r="AY2023" s="18"/>
      <c r="AZ2023" s="18"/>
      <c r="BA2023" s="18"/>
      <c r="BB2023" s="18"/>
      <c r="BC2023" s="18"/>
      <c r="BD2023" s="18"/>
      <c r="BE2023" s="18"/>
      <c r="BG2023" s="18"/>
      <c r="BH2023" s="18"/>
    </row>
    <row r="2024" spans="1:60" ht="15" customHeight="1" x14ac:dyDescent="0.25">
      <c r="A2024" s="105">
        <f t="shared" si="1447"/>
        <v>46165</v>
      </c>
      <c r="B2024" s="106">
        <f t="shared" si="1434"/>
        <v>170.37160811999772</v>
      </c>
      <c r="C2024" s="2">
        <f t="shared" si="1448"/>
        <v>122.37017099000001</v>
      </c>
      <c r="D2024" s="2">
        <f t="shared" si="1449"/>
        <v>122.37017098000001</v>
      </c>
      <c r="E2024" s="106">
        <f t="shared" si="1435"/>
        <v>9.9999937219763524E-9</v>
      </c>
      <c r="F2024" s="21">
        <f t="shared" si="1450"/>
        <v>7245.38</v>
      </c>
      <c r="G2024" s="108">
        <f t="shared" si="1451"/>
        <v>7275.81</v>
      </c>
      <c r="H2024" s="109">
        <f t="shared" ref="H2024:H2087" si="1463">EDATE(I2024,-1)</f>
        <v>46107</v>
      </c>
      <c r="I2024" s="109">
        <f t="shared" si="1458"/>
        <v>46138</v>
      </c>
      <c r="J2024" s="110">
        <f t="shared" si="1436"/>
        <v>4.1999177406844002E-3</v>
      </c>
      <c r="K2024" s="117">
        <f t="shared" si="1459"/>
        <v>46167</v>
      </c>
      <c r="L2024" s="178">
        <f t="shared" si="1461"/>
        <v>30</v>
      </c>
      <c r="M2024" s="178">
        <f t="shared" si="1431"/>
        <v>28</v>
      </c>
      <c r="N2024" s="106">
        <f t="shared" si="1437"/>
        <v>1.00391937</v>
      </c>
      <c r="O2024" s="111">
        <f t="shared" si="1430"/>
        <v>1.0041999100000001</v>
      </c>
      <c r="P2024" s="111">
        <f t="shared" si="1452"/>
        <v>1.4045400765327327</v>
      </c>
      <c r="Q2024" s="106">
        <f t="shared" si="1429"/>
        <v>1.4100449799999999</v>
      </c>
      <c r="R2024" s="106">
        <f t="shared" si="1453"/>
        <v>1.38699086</v>
      </c>
      <c r="S2024" s="106">
        <f t="shared" si="1438"/>
        <v>169.72630869</v>
      </c>
      <c r="T2024" s="106">
        <f t="shared" si="1439"/>
        <v>47.356137705897254</v>
      </c>
      <c r="U2024" s="106">
        <f t="shared" si="1440"/>
        <v>4.1004472257279183E-9</v>
      </c>
      <c r="V2024" s="106">
        <f t="shared" si="1441"/>
        <v>169.72630869999773</v>
      </c>
      <c r="W2024" s="19">
        <f t="shared" si="1457"/>
        <v>0</v>
      </c>
      <c r="X2024" s="2">
        <f t="shared" si="1442"/>
        <v>0</v>
      </c>
      <c r="Y2024" s="4">
        <f t="shared" si="1443"/>
        <v>0</v>
      </c>
      <c r="Z2024" s="106">
        <f t="shared" ref="Z2024:Z2087" si="1464">IF(Y2024&gt;0,TRUNC(Y2024*S2024,8),0)</f>
        <v>0</v>
      </c>
      <c r="AA2024" s="114">
        <f t="shared" si="1454"/>
        <v>0.05</v>
      </c>
      <c r="AB2024" s="112">
        <f t="shared" si="1444"/>
        <v>28</v>
      </c>
      <c r="AC2024" s="178">
        <f t="shared" si="1460"/>
        <v>30</v>
      </c>
      <c r="AD2024" s="11">
        <f t="shared" si="1455"/>
        <v>1.0038020000000001</v>
      </c>
      <c r="AE2024" s="106">
        <f t="shared" ref="AE2024:AE2087" si="1465">TRUNC((S2024*(AD2024-1)),8)</f>
        <v>0.64529941999999996</v>
      </c>
      <c r="AF2024" s="106">
        <f t="shared" si="1445"/>
        <v>0.64529941999999996</v>
      </c>
      <c r="AG2024" s="106">
        <f t="shared" si="1446"/>
        <v>0</v>
      </c>
      <c r="AH2024" s="115" t="str">
        <f t="shared" si="1462"/>
        <v>A+J=</v>
      </c>
      <c r="AI2024" s="116">
        <f t="shared" si="1456"/>
        <v>46167</v>
      </c>
      <c r="AJ2024" s="10"/>
      <c r="AK2024" s="1"/>
      <c r="AL2024" s="10"/>
      <c r="AM2024" s="1"/>
      <c r="AN2024" s="1"/>
      <c r="AO2024" s="3"/>
      <c r="AP2024" s="3"/>
      <c r="AQ2024" s="4"/>
      <c r="AR2024" s="4"/>
      <c r="AS2024" s="4"/>
      <c r="AT2024" s="4"/>
      <c r="AU2024" s="4"/>
      <c r="AV2024" s="4"/>
      <c r="AW2024" s="1"/>
      <c r="AX2024" s="1"/>
      <c r="AY2024" s="1"/>
      <c r="AZ2024" s="1"/>
      <c r="BA2024" s="1"/>
      <c r="BB2024" s="1"/>
      <c r="BC2024" s="1"/>
      <c r="BD2024" s="1"/>
      <c r="BE2024" s="1"/>
      <c r="BG2024" s="1"/>
      <c r="BH2024" s="1"/>
    </row>
    <row r="2025" spans="1:60" ht="15" customHeight="1" x14ac:dyDescent="0.25">
      <c r="A2025" s="105">
        <f t="shared" si="1447"/>
        <v>46166</v>
      </c>
      <c r="B2025" s="106">
        <f t="shared" si="1434"/>
        <v>170.39469988999969</v>
      </c>
      <c r="C2025" s="2">
        <f t="shared" si="1448"/>
        <v>122.37017099000001</v>
      </c>
      <c r="D2025" s="2">
        <f t="shared" si="1449"/>
        <v>122.37017098000001</v>
      </c>
      <c r="E2025" s="106">
        <f t="shared" si="1435"/>
        <v>9.9999937219763524E-9</v>
      </c>
      <c r="F2025" s="21">
        <f t="shared" si="1450"/>
        <v>7245.38</v>
      </c>
      <c r="G2025" s="108">
        <f t="shared" si="1451"/>
        <v>7275.81</v>
      </c>
      <c r="H2025" s="109">
        <f t="shared" si="1463"/>
        <v>46107</v>
      </c>
      <c r="I2025" s="109">
        <f t="shared" si="1458"/>
        <v>46138</v>
      </c>
      <c r="J2025" s="110">
        <f t="shared" si="1436"/>
        <v>4.1999177406844002E-3</v>
      </c>
      <c r="K2025" s="117">
        <f t="shared" si="1459"/>
        <v>46167</v>
      </c>
      <c r="L2025" s="178">
        <f t="shared" si="1461"/>
        <v>30</v>
      </c>
      <c r="M2025" s="178">
        <f t="shared" si="1431"/>
        <v>29</v>
      </c>
      <c r="N2025" s="106">
        <f t="shared" si="1437"/>
        <v>1.00405963</v>
      </c>
      <c r="O2025" s="111">
        <f t="shared" si="1430"/>
        <v>1.0041999100000001</v>
      </c>
      <c r="P2025" s="111">
        <f t="shared" si="1452"/>
        <v>1.4045400765327327</v>
      </c>
      <c r="Q2025" s="106">
        <f t="shared" ref="Q2025:Q2088" si="1466">TRUNC(TRUNC((N2025*P2025),15),8)</f>
        <v>1.4102419799999999</v>
      </c>
      <c r="R2025" s="106">
        <f t="shared" si="1453"/>
        <v>1.38699086</v>
      </c>
      <c r="S2025" s="106">
        <f t="shared" si="1438"/>
        <v>169.72630869</v>
      </c>
      <c r="T2025" s="106">
        <f t="shared" si="1439"/>
        <v>47.356137705897254</v>
      </c>
      <c r="U2025" s="106">
        <f t="shared" si="1440"/>
        <v>4.102417224491147E-9</v>
      </c>
      <c r="V2025" s="106">
        <f t="shared" si="1441"/>
        <v>169.72630869999969</v>
      </c>
      <c r="W2025" s="19">
        <f t="shared" si="1457"/>
        <v>0</v>
      </c>
      <c r="X2025" s="2">
        <f t="shared" si="1442"/>
        <v>0</v>
      </c>
      <c r="Y2025" s="4">
        <f t="shared" si="1443"/>
        <v>0</v>
      </c>
      <c r="Z2025" s="106">
        <f t="shared" si="1464"/>
        <v>0</v>
      </c>
      <c r="AA2025" s="114">
        <f t="shared" si="1454"/>
        <v>0.05</v>
      </c>
      <c r="AB2025" s="112">
        <f t="shared" si="1444"/>
        <v>29</v>
      </c>
      <c r="AC2025" s="178">
        <f t="shared" si="1460"/>
        <v>30</v>
      </c>
      <c r="AD2025" s="11">
        <f t="shared" si="1455"/>
        <v>1.0039380529999999</v>
      </c>
      <c r="AE2025" s="106">
        <f t="shared" si="1465"/>
        <v>0.66839119000000002</v>
      </c>
      <c r="AF2025" s="106">
        <f t="shared" si="1445"/>
        <v>0.66839119000000002</v>
      </c>
      <c r="AG2025" s="106">
        <f t="shared" si="1446"/>
        <v>0</v>
      </c>
      <c r="AH2025" s="115" t="str">
        <f t="shared" si="1462"/>
        <v>A+J=</v>
      </c>
      <c r="AI2025" s="116">
        <f t="shared" si="1456"/>
        <v>46167</v>
      </c>
      <c r="AJ2025" s="10"/>
      <c r="AK2025" s="1"/>
      <c r="AL2025" s="10"/>
      <c r="AM2025" s="1"/>
      <c r="AN2025" s="1"/>
      <c r="AO2025" s="3"/>
      <c r="AP2025" s="3"/>
      <c r="AQ2025" s="4"/>
      <c r="AR2025" s="4"/>
      <c r="AS2025" s="4"/>
      <c r="AT2025" s="4"/>
      <c r="AU2025" s="4"/>
      <c r="AV2025" s="4"/>
      <c r="AW2025" s="1"/>
      <c r="AX2025" s="1"/>
      <c r="AY2025" s="1"/>
      <c r="AZ2025" s="1"/>
      <c r="BA2025" s="1"/>
      <c r="BB2025" s="1"/>
      <c r="BC2025" s="1"/>
      <c r="BD2025" s="1"/>
      <c r="BE2025" s="1"/>
      <c r="BG2025" s="1"/>
      <c r="BH2025" s="1"/>
    </row>
    <row r="2026" spans="1:60" ht="15" customHeight="1" x14ac:dyDescent="0.25">
      <c r="A2026" s="105">
        <f t="shared" si="1447"/>
        <v>46167</v>
      </c>
      <c r="B2026" s="106">
        <f t="shared" si="1434"/>
        <v>170.41779472000167</v>
      </c>
      <c r="C2026" s="2">
        <f t="shared" si="1448"/>
        <v>122.37017099000001</v>
      </c>
      <c r="D2026" s="2">
        <f t="shared" si="1449"/>
        <v>122.37017098000001</v>
      </c>
      <c r="E2026" s="106">
        <f t="shared" si="1435"/>
        <v>9.9999937219763524E-9</v>
      </c>
      <c r="F2026" s="21">
        <f t="shared" si="1450"/>
        <v>7245.38</v>
      </c>
      <c r="G2026" s="108">
        <f t="shared" si="1451"/>
        <v>7275.81</v>
      </c>
      <c r="H2026" s="109">
        <f t="shared" si="1463"/>
        <v>46107</v>
      </c>
      <c r="I2026" s="109">
        <f t="shared" si="1458"/>
        <v>46138</v>
      </c>
      <c r="J2026" s="110">
        <f t="shared" si="1436"/>
        <v>4.1999177406844002E-3</v>
      </c>
      <c r="K2026" s="117">
        <f t="shared" si="1459"/>
        <v>46167</v>
      </c>
      <c r="L2026" s="178">
        <f t="shared" si="1461"/>
        <v>30</v>
      </c>
      <c r="M2026" s="178">
        <f t="shared" si="1431"/>
        <v>30</v>
      </c>
      <c r="N2026" s="106">
        <f t="shared" si="1437"/>
        <v>1.0041999100000001</v>
      </c>
      <c r="O2026" s="111">
        <f t="shared" ref="O2026:O2089" si="1467">IF(K2026&gt;K2025,N2025,O2025)</f>
        <v>1.0041999100000001</v>
      </c>
      <c r="P2026" s="111">
        <f t="shared" si="1452"/>
        <v>1.4045400765327327</v>
      </c>
      <c r="Q2026" s="106">
        <f t="shared" si="1466"/>
        <v>1.4104390099999999</v>
      </c>
      <c r="R2026" s="106">
        <f t="shared" si="1453"/>
        <v>1.38699086</v>
      </c>
      <c r="S2026" s="106">
        <f t="shared" si="1438"/>
        <v>169.72630869</v>
      </c>
      <c r="T2026" s="106">
        <f t="shared" si="1439"/>
        <v>47.356137705897254</v>
      </c>
      <c r="U2026" s="106">
        <f t="shared" si="1440"/>
        <v>4.1043875232541888E-9</v>
      </c>
      <c r="V2026" s="106">
        <f t="shared" si="1441"/>
        <v>169.72630870000165</v>
      </c>
      <c r="W2026" s="19">
        <f t="shared" si="1457"/>
        <v>67</v>
      </c>
      <c r="X2026" s="2">
        <f t="shared" si="1442"/>
        <v>15.27803821</v>
      </c>
      <c r="Y2026" s="4">
        <f t="shared" si="1443"/>
        <v>0.124851</v>
      </c>
      <c r="Z2026" s="106">
        <f t="shared" si="1464"/>
        <v>21.19049936</v>
      </c>
      <c r="AA2026" s="114">
        <f t="shared" si="1454"/>
        <v>0.05</v>
      </c>
      <c r="AB2026" s="112">
        <f t="shared" si="1444"/>
        <v>30</v>
      </c>
      <c r="AC2026" s="178">
        <f t="shared" si="1460"/>
        <v>30</v>
      </c>
      <c r="AD2026" s="11">
        <f t="shared" si="1455"/>
        <v>1.004074124</v>
      </c>
      <c r="AE2026" s="106">
        <f t="shared" si="1465"/>
        <v>0.69148602000000003</v>
      </c>
      <c r="AF2026" s="106">
        <f t="shared" si="1445"/>
        <v>0.69148602000000003</v>
      </c>
      <c r="AG2026" s="106">
        <f t="shared" si="1446"/>
        <v>21.88198538</v>
      </c>
      <c r="AH2026" s="115" t="str">
        <f t="shared" si="1462"/>
        <v>A+J=</v>
      </c>
      <c r="AI2026" s="116">
        <f t="shared" si="1456"/>
        <v>46167</v>
      </c>
      <c r="AJ2026" s="10"/>
      <c r="AK2026" s="1"/>
      <c r="AL2026" s="10"/>
      <c r="AM2026" s="1"/>
      <c r="AN2026" s="1"/>
      <c r="AO2026" s="3"/>
      <c r="AP2026" s="3"/>
      <c r="AQ2026" s="4"/>
      <c r="AR2026" s="4"/>
      <c r="AS2026" s="4"/>
      <c r="AT2026" s="4"/>
      <c r="AU2026" s="4"/>
      <c r="AV2026" s="4"/>
      <c r="AW2026" s="1"/>
      <c r="AX2026" s="1"/>
      <c r="AY2026" s="1"/>
      <c r="AZ2026" s="1"/>
      <c r="BA2026" s="1"/>
      <c r="BB2026" s="1"/>
      <c r="BC2026" s="1"/>
      <c r="BD2026" s="1"/>
      <c r="BE2026" s="1"/>
      <c r="BG2026" s="1"/>
      <c r="BH2026" s="1"/>
    </row>
    <row r="2027" spans="1:60" ht="15" customHeight="1" x14ac:dyDescent="0.25">
      <c r="A2027" s="105">
        <f t="shared" si="1447"/>
        <v>46168</v>
      </c>
      <c r="B2027" s="106">
        <f t="shared" si="1434"/>
        <v>148.55529203400278</v>
      </c>
      <c r="C2027" s="2">
        <f t="shared" si="1448"/>
        <v>107.09213278</v>
      </c>
      <c r="D2027" s="2">
        <f t="shared" si="1449"/>
        <v>107.09213277000001</v>
      </c>
      <c r="E2027" s="106">
        <f t="shared" si="1435"/>
        <v>9.9999937219763524E-9</v>
      </c>
      <c r="F2027" s="21">
        <f t="shared" si="1450"/>
        <v>7245.38</v>
      </c>
      <c r="G2027" s="108">
        <f t="shared" si="1451"/>
        <v>7275.81</v>
      </c>
      <c r="H2027" s="109">
        <f t="shared" si="1463"/>
        <v>46138</v>
      </c>
      <c r="I2027" s="109">
        <f t="shared" si="1458"/>
        <v>46168</v>
      </c>
      <c r="J2027" s="110">
        <f t="shared" si="1436"/>
        <v>4.1999177406844002E-3</v>
      </c>
      <c r="K2027" s="117">
        <f t="shared" si="1459"/>
        <v>46198</v>
      </c>
      <c r="L2027" s="178">
        <f t="shared" si="1461"/>
        <v>31</v>
      </c>
      <c r="M2027" s="178">
        <f t="shared" si="1431"/>
        <v>1</v>
      </c>
      <c r="N2027" s="106">
        <f t="shared" si="1437"/>
        <v>1.0001351999999999</v>
      </c>
      <c r="O2027" s="111">
        <f t="shared" si="1467"/>
        <v>1.0041999100000001</v>
      </c>
      <c r="P2027" s="111">
        <f t="shared" si="1452"/>
        <v>1.4104390184455635</v>
      </c>
      <c r="Q2027" s="106">
        <f t="shared" si="1466"/>
        <v>1.4106297000000001</v>
      </c>
      <c r="R2027" s="106">
        <f t="shared" si="1453"/>
        <v>1.38699086</v>
      </c>
      <c r="S2027" s="106">
        <f t="shared" si="1438"/>
        <v>148.53580933999999</v>
      </c>
      <c r="T2027" s="106">
        <f t="shared" si="1439"/>
        <v>41.443676559896488</v>
      </c>
      <c r="U2027" s="106">
        <f t="shared" si="1440"/>
        <v>4.1062944220570341E-9</v>
      </c>
      <c r="V2027" s="106">
        <f t="shared" si="1441"/>
        <v>148.53580934400279</v>
      </c>
      <c r="W2027" s="19">
        <f t="shared" si="1457"/>
        <v>0</v>
      </c>
      <c r="X2027" s="2">
        <f t="shared" si="1442"/>
        <v>0</v>
      </c>
      <c r="Y2027" s="4">
        <f t="shared" si="1443"/>
        <v>0</v>
      </c>
      <c r="Z2027" s="106">
        <f t="shared" si="1464"/>
        <v>0</v>
      </c>
      <c r="AA2027" s="114">
        <f t="shared" si="1454"/>
        <v>0.05</v>
      </c>
      <c r="AB2027" s="112">
        <f t="shared" si="1444"/>
        <v>1</v>
      </c>
      <c r="AC2027" s="178">
        <f t="shared" si="1460"/>
        <v>31</v>
      </c>
      <c r="AD2027" s="11">
        <f t="shared" si="1455"/>
        <v>1.000131165</v>
      </c>
      <c r="AE2027" s="106">
        <f t="shared" si="1465"/>
        <v>1.948269E-2</v>
      </c>
      <c r="AF2027" s="106">
        <f t="shared" si="1445"/>
        <v>1.948269E-2</v>
      </c>
      <c r="AG2027" s="106">
        <f t="shared" si="1446"/>
        <v>0</v>
      </c>
      <c r="AH2027" s="115" t="str">
        <f t="shared" si="1462"/>
        <v>A+J=</v>
      </c>
      <c r="AI2027" s="116">
        <f t="shared" si="1456"/>
        <v>46198</v>
      </c>
      <c r="AJ2027" s="10"/>
      <c r="AK2027" s="1"/>
      <c r="AL2027" s="10"/>
      <c r="AM2027" s="1"/>
      <c r="AN2027" s="1"/>
      <c r="AO2027" s="3"/>
      <c r="AP2027" s="3"/>
      <c r="AQ2027" s="4"/>
      <c r="AR2027" s="4"/>
      <c r="AS2027" s="4"/>
      <c r="AT2027" s="4"/>
      <c r="AU2027" s="4"/>
      <c r="AV2027" s="4"/>
      <c r="AW2027" s="1"/>
      <c r="AX2027" s="1"/>
      <c r="AY2027" s="1"/>
      <c r="AZ2027" s="1"/>
      <c r="BA2027" s="1"/>
      <c r="BB2027" s="1"/>
      <c r="BC2027" s="1"/>
      <c r="BD2027" s="1"/>
      <c r="BE2027" s="1"/>
      <c r="BG2027" s="1"/>
      <c r="BH2027" s="1"/>
    </row>
    <row r="2028" spans="1:60" ht="15" customHeight="1" x14ac:dyDescent="0.25">
      <c r="A2028" s="105">
        <f t="shared" si="1447"/>
        <v>46169</v>
      </c>
      <c r="B2028" s="106">
        <f t="shared" si="1434"/>
        <v>148.57477726400472</v>
      </c>
      <c r="C2028" s="2">
        <f t="shared" si="1448"/>
        <v>107.09213278</v>
      </c>
      <c r="D2028" s="2">
        <f t="shared" si="1449"/>
        <v>107.09213277000001</v>
      </c>
      <c r="E2028" s="106">
        <f t="shared" si="1435"/>
        <v>9.9999937219763524E-9</v>
      </c>
      <c r="F2028" s="21">
        <f t="shared" si="1450"/>
        <v>7245.38</v>
      </c>
      <c r="G2028" s="108">
        <f t="shared" si="1451"/>
        <v>7275.81</v>
      </c>
      <c r="H2028" s="109">
        <f t="shared" si="1463"/>
        <v>46138</v>
      </c>
      <c r="I2028" s="109">
        <f t="shared" si="1458"/>
        <v>46168</v>
      </c>
      <c r="J2028" s="110">
        <f t="shared" si="1436"/>
        <v>4.1999177406844002E-3</v>
      </c>
      <c r="K2028" s="117">
        <f t="shared" si="1459"/>
        <v>46198</v>
      </c>
      <c r="L2028" s="178">
        <f t="shared" si="1461"/>
        <v>31</v>
      </c>
      <c r="M2028" s="178">
        <f t="shared" si="1431"/>
        <v>2</v>
      </c>
      <c r="N2028" s="106">
        <f t="shared" si="1437"/>
        <v>1.00027043</v>
      </c>
      <c r="O2028" s="111">
        <f t="shared" si="1467"/>
        <v>1.0041999100000001</v>
      </c>
      <c r="P2028" s="111">
        <f t="shared" si="1452"/>
        <v>1.4104390184455635</v>
      </c>
      <c r="Q2028" s="106">
        <f t="shared" si="1466"/>
        <v>1.41082044</v>
      </c>
      <c r="R2028" s="106">
        <f t="shared" si="1453"/>
        <v>1.38699086</v>
      </c>
      <c r="S2028" s="106">
        <f t="shared" si="1438"/>
        <v>148.53580933999999</v>
      </c>
      <c r="T2028" s="106">
        <f t="shared" si="1439"/>
        <v>41.443676559896488</v>
      </c>
      <c r="U2028" s="106">
        <f t="shared" si="1440"/>
        <v>4.108201820859562E-9</v>
      </c>
      <c r="V2028" s="106">
        <f t="shared" si="1441"/>
        <v>148.53580934400472</v>
      </c>
      <c r="W2028" s="19">
        <f t="shared" si="1457"/>
        <v>0</v>
      </c>
      <c r="X2028" s="2">
        <f t="shared" si="1442"/>
        <v>0</v>
      </c>
      <c r="Y2028" s="4">
        <f t="shared" si="1443"/>
        <v>0</v>
      </c>
      <c r="Z2028" s="106">
        <f t="shared" si="1464"/>
        <v>0</v>
      </c>
      <c r="AA2028" s="114">
        <f t="shared" si="1454"/>
        <v>0.05</v>
      </c>
      <c r="AB2028" s="112">
        <f t="shared" si="1444"/>
        <v>2</v>
      </c>
      <c r="AC2028" s="178">
        <f t="shared" si="1460"/>
        <v>31</v>
      </c>
      <c r="AD2028" s="11">
        <f t="shared" si="1455"/>
        <v>1.0002623470000001</v>
      </c>
      <c r="AE2028" s="106">
        <f t="shared" si="1465"/>
        <v>3.8967920000000003E-2</v>
      </c>
      <c r="AF2028" s="106">
        <f t="shared" si="1445"/>
        <v>3.8967920000000003E-2</v>
      </c>
      <c r="AG2028" s="106">
        <f t="shared" si="1446"/>
        <v>0</v>
      </c>
      <c r="AH2028" s="115" t="str">
        <f t="shared" si="1462"/>
        <v>A+J=</v>
      </c>
      <c r="AI2028" s="116">
        <f t="shared" si="1456"/>
        <v>46198</v>
      </c>
      <c r="AJ2028" s="10"/>
      <c r="AK2028" s="1"/>
      <c r="AL2028" s="10"/>
      <c r="AM2028" s="1"/>
      <c r="AN2028" s="1"/>
      <c r="AO2028" s="3"/>
      <c r="AP2028" s="3"/>
      <c r="AQ2028" s="4"/>
      <c r="AR2028" s="4"/>
      <c r="AS2028" s="4"/>
      <c r="AT2028" s="4"/>
      <c r="AU2028" s="4"/>
      <c r="AV2028" s="4"/>
      <c r="AW2028" s="1"/>
      <c r="AX2028" s="1"/>
      <c r="AY2028" s="1"/>
      <c r="AZ2028" s="1"/>
      <c r="BA2028" s="1"/>
      <c r="BB2028" s="1"/>
      <c r="BC2028" s="1"/>
      <c r="BD2028" s="1"/>
      <c r="BE2028" s="1"/>
      <c r="BG2028" s="1"/>
      <c r="BH2028" s="1"/>
    </row>
    <row r="2029" spans="1:60" ht="15" customHeight="1" x14ac:dyDescent="0.25">
      <c r="A2029" s="105">
        <f t="shared" si="1447"/>
        <v>46170</v>
      </c>
      <c r="B2029" s="106">
        <f t="shared" si="1434"/>
        <v>148.59426501400662</v>
      </c>
      <c r="C2029" s="2">
        <f t="shared" si="1448"/>
        <v>107.09213278</v>
      </c>
      <c r="D2029" s="2">
        <f t="shared" si="1449"/>
        <v>107.09213277000001</v>
      </c>
      <c r="E2029" s="106">
        <f t="shared" si="1435"/>
        <v>9.9999937219763524E-9</v>
      </c>
      <c r="F2029" s="21">
        <f t="shared" si="1450"/>
        <v>7245.38</v>
      </c>
      <c r="G2029" s="108">
        <f t="shared" si="1451"/>
        <v>7275.81</v>
      </c>
      <c r="H2029" s="109">
        <f t="shared" si="1463"/>
        <v>46138</v>
      </c>
      <c r="I2029" s="109">
        <f t="shared" si="1458"/>
        <v>46168</v>
      </c>
      <c r="J2029" s="110">
        <f t="shared" si="1436"/>
        <v>4.1999177406844002E-3</v>
      </c>
      <c r="K2029" s="117">
        <f t="shared" si="1459"/>
        <v>46198</v>
      </c>
      <c r="L2029" s="178">
        <f t="shared" si="1461"/>
        <v>31</v>
      </c>
      <c r="M2029" s="178">
        <f t="shared" si="1431"/>
        <v>3</v>
      </c>
      <c r="N2029" s="106">
        <f t="shared" si="1437"/>
        <v>1.0004056699999999</v>
      </c>
      <c r="O2029" s="111">
        <f t="shared" si="1467"/>
        <v>1.0041999100000001</v>
      </c>
      <c r="P2029" s="111">
        <f t="shared" si="1452"/>
        <v>1.4104390184455635</v>
      </c>
      <c r="Q2029" s="106">
        <f t="shared" si="1466"/>
        <v>1.41101119</v>
      </c>
      <c r="R2029" s="106">
        <f t="shared" si="1453"/>
        <v>1.38699086</v>
      </c>
      <c r="S2029" s="106">
        <f t="shared" si="1438"/>
        <v>148.53580933999999</v>
      </c>
      <c r="T2029" s="106">
        <f t="shared" si="1439"/>
        <v>41.443676559896488</v>
      </c>
      <c r="U2029" s="106">
        <f t="shared" si="1440"/>
        <v>4.1101093196620296E-9</v>
      </c>
      <c r="V2029" s="106">
        <f t="shared" si="1441"/>
        <v>148.53580934400662</v>
      </c>
      <c r="W2029" s="19">
        <f t="shared" si="1457"/>
        <v>0</v>
      </c>
      <c r="X2029" s="2">
        <f t="shared" si="1442"/>
        <v>0</v>
      </c>
      <c r="Y2029" s="4">
        <f t="shared" si="1443"/>
        <v>0</v>
      </c>
      <c r="Z2029" s="106">
        <f t="shared" si="1464"/>
        <v>0</v>
      </c>
      <c r="AA2029" s="114">
        <f t="shared" si="1454"/>
        <v>0.05</v>
      </c>
      <c r="AB2029" s="112">
        <f t="shared" si="1444"/>
        <v>3</v>
      </c>
      <c r="AC2029" s="178">
        <f t="shared" si="1460"/>
        <v>31</v>
      </c>
      <c r="AD2029" s="11">
        <f t="shared" si="1455"/>
        <v>1.000393546</v>
      </c>
      <c r="AE2029" s="106">
        <f t="shared" si="1465"/>
        <v>5.8455670000000001E-2</v>
      </c>
      <c r="AF2029" s="106">
        <f t="shared" si="1445"/>
        <v>5.8455670000000001E-2</v>
      </c>
      <c r="AG2029" s="106">
        <f t="shared" si="1446"/>
        <v>0</v>
      </c>
      <c r="AH2029" s="115" t="str">
        <f t="shared" si="1462"/>
        <v>A+J=</v>
      </c>
      <c r="AI2029" s="116">
        <f t="shared" si="1456"/>
        <v>46198</v>
      </c>
      <c r="AJ2029" s="10"/>
      <c r="AK2029" s="1"/>
      <c r="AL2029" s="10"/>
      <c r="AM2029" s="1"/>
      <c r="AN2029" s="1"/>
      <c r="AO2029" s="3"/>
      <c r="AP2029" s="3"/>
      <c r="AQ2029" s="4"/>
      <c r="AR2029" s="4"/>
      <c r="AS2029" s="4"/>
      <c r="AT2029" s="4"/>
      <c r="AU2029" s="4"/>
      <c r="AV2029" s="4"/>
      <c r="AW2029" s="1"/>
      <c r="AX2029" s="1"/>
      <c r="AY2029" s="1"/>
      <c r="AZ2029" s="1"/>
      <c r="BA2029" s="1"/>
      <c r="BB2029" s="1"/>
      <c r="BC2029" s="1"/>
      <c r="BD2029" s="1"/>
      <c r="BE2029" s="1"/>
      <c r="BG2029" s="1"/>
      <c r="BH2029" s="1"/>
    </row>
    <row r="2030" spans="1:60" ht="15" customHeight="1" x14ac:dyDescent="0.25">
      <c r="A2030" s="105">
        <f t="shared" si="1447"/>
        <v>46171</v>
      </c>
      <c r="B2030" s="106">
        <f t="shared" si="1434"/>
        <v>148.61375543400854</v>
      </c>
      <c r="C2030" s="2">
        <f t="shared" si="1448"/>
        <v>107.09213278</v>
      </c>
      <c r="D2030" s="2">
        <f t="shared" si="1449"/>
        <v>107.09213277000001</v>
      </c>
      <c r="E2030" s="106">
        <f t="shared" si="1435"/>
        <v>9.9999937219763524E-9</v>
      </c>
      <c r="F2030" s="21">
        <f t="shared" si="1450"/>
        <v>7245.38</v>
      </c>
      <c r="G2030" s="108">
        <f t="shared" si="1451"/>
        <v>7275.81</v>
      </c>
      <c r="H2030" s="109">
        <f t="shared" si="1463"/>
        <v>46138</v>
      </c>
      <c r="I2030" s="109">
        <f t="shared" si="1458"/>
        <v>46168</v>
      </c>
      <c r="J2030" s="110">
        <f t="shared" si="1436"/>
        <v>4.1999177406844002E-3</v>
      </c>
      <c r="K2030" s="117">
        <f t="shared" si="1459"/>
        <v>46198</v>
      </c>
      <c r="L2030" s="178">
        <f t="shared" si="1461"/>
        <v>31</v>
      </c>
      <c r="M2030" s="178">
        <f t="shared" si="1431"/>
        <v>4</v>
      </c>
      <c r="N2030" s="106">
        <f t="shared" si="1437"/>
        <v>1.0005409300000001</v>
      </c>
      <c r="O2030" s="111">
        <f t="shared" si="1467"/>
        <v>1.0041999100000001</v>
      </c>
      <c r="P2030" s="111">
        <f t="shared" si="1452"/>
        <v>1.4104390184455635</v>
      </c>
      <c r="Q2030" s="106">
        <f t="shared" si="1466"/>
        <v>1.4112019600000001</v>
      </c>
      <c r="R2030" s="106">
        <f t="shared" si="1453"/>
        <v>1.38699086</v>
      </c>
      <c r="S2030" s="106">
        <f t="shared" si="1438"/>
        <v>148.53580933999999</v>
      </c>
      <c r="T2030" s="106">
        <f t="shared" si="1439"/>
        <v>41.443676559896488</v>
      </c>
      <c r="U2030" s="106">
        <f t="shared" si="1440"/>
        <v>4.1120170184643723E-9</v>
      </c>
      <c r="V2030" s="106">
        <f t="shared" si="1441"/>
        <v>148.53580934400853</v>
      </c>
      <c r="W2030" s="19">
        <f t="shared" si="1457"/>
        <v>0</v>
      </c>
      <c r="X2030" s="2">
        <f t="shared" si="1442"/>
        <v>0</v>
      </c>
      <c r="Y2030" s="4">
        <f t="shared" si="1443"/>
        <v>0</v>
      </c>
      <c r="Z2030" s="106">
        <f t="shared" si="1464"/>
        <v>0</v>
      </c>
      <c r="AA2030" s="114">
        <f t="shared" si="1454"/>
        <v>0.05</v>
      </c>
      <c r="AB2030" s="112">
        <f t="shared" si="1444"/>
        <v>4</v>
      </c>
      <c r="AC2030" s="178">
        <f t="shared" si="1460"/>
        <v>31</v>
      </c>
      <c r="AD2030" s="11">
        <f t="shared" si="1455"/>
        <v>1.000524763</v>
      </c>
      <c r="AE2030" s="106">
        <f t="shared" si="1465"/>
        <v>7.7946089999999996E-2</v>
      </c>
      <c r="AF2030" s="106">
        <f t="shared" si="1445"/>
        <v>7.7946089999999996E-2</v>
      </c>
      <c r="AG2030" s="106">
        <f t="shared" si="1446"/>
        <v>0</v>
      </c>
      <c r="AH2030" s="115" t="str">
        <f t="shared" si="1462"/>
        <v>A+J=</v>
      </c>
      <c r="AI2030" s="116">
        <f t="shared" si="1456"/>
        <v>46198</v>
      </c>
      <c r="AJ2030" s="10"/>
      <c r="AK2030" s="1"/>
      <c r="AL2030" s="10"/>
      <c r="AM2030" s="1"/>
      <c r="AN2030" s="1"/>
      <c r="AO2030" s="3"/>
      <c r="AP2030" s="3"/>
      <c r="AQ2030" s="4"/>
      <c r="AR2030" s="4"/>
      <c r="AS2030" s="4"/>
      <c r="AT2030" s="4"/>
      <c r="AU2030" s="4"/>
      <c r="AV2030" s="4"/>
      <c r="AW2030" s="1"/>
      <c r="AX2030" s="1"/>
      <c r="AY2030" s="1"/>
      <c r="AZ2030" s="1"/>
      <c r="BA2030" s="1"/>
      <c r="BB2030" s="1"/>
      <c r="BC2030" s="1"/>
      <c r="BD2030" s="1"/>
      <c r="BE2030" s="1"/>
      <c r="BG2030" s="1"/>
      <c r="BH2030" s="1"/>
    </row>
    <row r="2031" spans="1:60" ht="15" customHeight="1" x14ac:dyDescent="0.25">
      <c r="A2031" s="105">
        <f t="shared" si="1447"/>
        <v>46172</v>
      </c>
      <c r="B2031" s="106">
        <f t="shared" si="1434"/>
        <v>148.63324838401044</v>
      </c>
      <c r="C2031" s="2">
        <f t="shared" si="1448"/>
        <v>107.09213278</v>
      </c>
      <c r="D2031" s="2">
        <f t="shared" si="1449"/>
        <v>107.09213277000001</v>
      </c>
      <c r="E2031" s="106">
        <f t="shared" si="1435"/>
        <v>9.9999937219763524E-9</v>
      </c>
      <c r="F2031" s="21">
        <f t="shared" si="1450"/>
        <v>7245.38</v>
      </c>
      <c r="G2031" s="108">
        <f t="shared" si="1451"/>
        <v>7275.81</v>
      </c>
      <c r="H2031" s="109">
        <f t="shared" si="1463"/>
        <v>46138</v>
      </c>
      <c r="I2031" s="109">
        <f t="shared" si="1458"/>
        <v>46168</v>
      </c>
      <c r="J2031" s="110">
        <f t="shared" si="1436"/>
        <v>4.1999177406844002E-3</v>
      </c>
      <c r="K2031" s="117">
        <f t="shared" si="1459"/>
        <v>46198</v>
      </c>
      <c r="L2031" s="178">
        <f t="shared" si="1461"/>
        <v>31</v>
      </c>
      <c r="M2031" s="178">
        <f t="shared" si="1431"/>
        <v>5</v>
      </c>
      <c r="N2031" s="106">
        <f t="shared" si="1437"/>
        <v>1.00067621</v>
      </c>
      <c r="O2031" s="111">
        <f t="shared" si="1467"/>
        <v>1.0041999100000001</v>
      </c>
      <c r="P2031" s="111">
        <f t="shared" si="1452"/>
        <v>1.4104390184455635</v>
      </c>
      <c r="Q2031" s="106">
        <f t="shared" si="1466"/>
        <v>1.41139277</v>
      </c>
      <c r="R2031" s="106">
        <f t="shared" si="1453"/>
        <v>1.38699086</v>
      </c>
      <c r="S2031" s="106">
        <f t="shared" si="1438"/>
        <v>148.53580933999999</v>
      </c>
      <c r="T2031" s="106">
        <f t="shared" si="1439"/>
        <v>41.443676559896488</v>
      </c>
      <c r="U2031" s="106">
        <f t="shared" si="1440"/>
        <v>4.1139251172664612E-9</v>
      </c>
      <c r="V2031" s="106">
        <f t="shared" si="1441"/>
        <v>148.53580934401043</v>
      </c>
      <c r="W2031" s="19">
        <f t="shared" si="1457"/>
        <v>0</v>
      </c>
      <c r="X2031" s="2">
        <f t="shared" si="1442"/>
        <v>0</v>
      </c>
      <c r="Y2031" s="4">
        <f t="shared" si="1443"/>
        <v>0</v>
      </c>
      <c r="Z2031" s="106">
        <f t="shared" si="1464"/>
        <v>0</v>
      </c>
      <c r="AA2031" s="114">
        <f t="shared" si="1454"/>
        <v>0.05</v>
      </c>
      <c r="AB2031" s="112">
        <f t="shared" si="1444"/>
        <v>5</v>
      </c>
      <c r="AC2031" s="178">
        <f t="shared" si="1460"/>
        <v>31</v>
      </c>
      <c r="AD2031" s="11">
        <f t="shared" si="1455"/>
        <v>1.000655997</v>
      </c>
      <c r="AE2031" s="106">
        <f t="shared" si="1465"/>
        <v>9.7439040000000005E-2</v>
      </c>
      <c r="AF2031" s="106">
        <f t="shared" si="1445"/>
        <v>9.7439040000000005E-2</v>
      </c>
      <c r="AG2031" s="106">
        <f t="shared" si="1446"/>
        <v>0</v>
      </c>
      <c r="AH2031" s="115" t="str">
        <f t="shared" si="1462"/>
        <v>A+J=</v>
      </c>
      <c r="AI2031" s="116">
        <f t="shared" si="1456"/>
        <v>46198</v>
      </c>
      <c r="AJ2031" s="10"/>
      <c r="AK2031" s="1"/>
      <c r="AL2031" s="10"/>
      <c r="AM2031" s="1"/>
      <c r="AN2031" s="1"/>
      <c r="AO2031" s="3"/>
      <c r="AP2031" s="3"/>
      <c r="AQ2031" s="4"/>
      <c r="AR2031" s="4"/>
      <c r="AS2031" s="4"/>
      <c r="AT2031" s="4"/>
      <c r="AU2031" s="4"/>
      <c r="AV2031" s="4"/>
      <c r="AW2031" s="1"/>
      <c r="AX2031" s="1"/>
      <c r="AY2031" s="1"/>
      <c r="AZ2031" s="1"/>
      <c r="BA2031" s="1"/>
      <c r="BB2031" s="1"/>
      <c r="BC2031" s="1"/>
      <c r="BD2031" s="1"/>
      <c r="BE2031" s="1"/>
      <c r="BG2031" s="1"/>
      <c r="BH2031" s="1"/>
    </row>
    <row r="2032" spans="1:60" ht="15" customHeight="1" x14ac:dyDescent="0.25">
      <c r="A2032" s="105">
        <f t="shared" si="1447"/>
        <v>46173</v>
      </c>
      <c r="B2032" s="106">
        <f t="shared" si="1434"/>
        <v>148.65274385401233</v>
      </c>
      <c r="C2032" s="2">
        <f t="shared" si="1448"/>
        <v>107.09213278</v>
      </c>
      <c r="D2032" s="2">
        <f t="shared" si="1449"/>
        <v>107.09213277000001</v>
      </c>
      <c r="E2032" s="106">
        <f t="shared" si="1435"/>
        <v>9.9999937219763524E-9</v>
      </c>
      <c r="F2032" s="21">
        <f t="shared" si="1450"/>
        <v>7245.38</v>
      </c>
      <c r="G2032" s="108">
        <f t="shared" si="1451"/>
        <v>7275.81</v>
      </c>
      <c r="H2032" s="109">
        <f t="shared" si="1463"/>
        <v>46138</v>
      </c>
      <c r="I2032" s="109">
        <f t="shared" si="1458"/>
        <v>46168</v>
      </c>
      <c r="J2032" s="110">
        <f t="shared" si="1436"/>
        <v>4.1999177406844002E-3</v>
      </c>
      <c r="K2032" s="117">
        <f t="shared" si="1459"/>
        <v>46198</v>
      </c>
      <c r="L2032" s="178">
        <f t="shared" si="1461"/>
        <v>31</v>
      </c>
      <c r="M2032" s="178">
        <f t="shared" si="1431"/>
        <v>6</v>
      </c>
      <c r="N2032" s="106">
        <f t="shared" si="1437"/>
        <v>1.0008115099999999</v>
      </c>
      <c r="O2032" s="111">
        <f t="shared" si="1467"/>
        <v>1.0041999100000001</v>
      </c>
      <c r="P2032" s="111">
        <f t="shared" si="1452"/>
        <v>1.4104390184455635</v>
      </c>
      <c r="Q2032" s="106">
        <f t="shared" si="1466"/>
        <v>1.4115835999999999</v>
      </c>
      <c r="R2032" s="106">
        <f t="shared" si="1453"/>
        <v>1.38699086</v>
      </c>
      <c r="S2032" s="106">
        <f t="shared" si="1438"/>
        <v>148.53580933999999</v>
      </c>
      <c r="T2032" s="106">
        <f t="shared" si="1439"/>
        <v>41.443676559896488</v>
      </c>
      <c r="U2032" s="106">
        <f t="shared" si="1440"/>
        <v>4.1158334160684252E-9</v>
      </c>
      <c r="V2032" s="106">
        <f t="shared" si="1441"/>
        <v>148.53580934401234</v>
      </c>
      <c r="W2032" s="19">
        <f t="shared" si="1457"/>
        <v>0</v>
      </c>
      <c r="X2032" s="2">
        <f t="shared" si="1442"/>
        <v>0</v>
      </c>
      <c r="Y2032" s="4">
        <f t="shared" si="1443"/>
        <v>0</v>
      </c>
      <c r="Z2032" s="106">
        <f t="shared" si="1464"/>
        <v>0</v>
      </c>
      <c r="AA2032" s="114">
        <f t="shared" si="1454"/>
        <v>0.05</v>
      </c>
      <c r="AB2032" s="112">
        <f t="shared" si="1444"/>
        <v>6</v>
      </c>
      <c r="AC2032" s="178">
        <f t="shared" si="1460"/>
        <v>31</v>
      </c>
      <c r="AD2032" s="11">
        <f t="shared" si="1455"/>
        <v>1.000787248</v>
      </c>
      <c r="AE2032" s="106">
        <f t="shared" si="1465"/>
        <v>0.11693451000000001</v>
      </c>
      <c r="AF2032" s="106">
        <f t="shared" si="1445"/>
        <v>0.11693451000000001</v>
      </c>
      <c r="AG2032" s="106">
        <f t="shared" si="1446"/>
        <v>0</v>
      </c>
      <c r="AH2032" s="115" t="str">
        <f t="shared" si="1462"/>
        <v>A+J=</v>
      </c>
      <c r="AI2032" s="116">
        <f t="shared" si="1456"/>
        <v>46198</v>
      </c>
      <c r="AJ2032" s="10"/>
      <c r="AK2032" s="1"/>
      <c r="AL2032" s="10"/>
      <c r="AM2032" s="1"/>
      <c r="AN2032" s="1"/>
      <c r="AO2032" s="3"/>
      <c r="AP2032" s="3"/>
      <c r="AQ2032" s="4"/>
      <c r="AR2032" s="4"/>
      <c r="AS2032" s="4"/>
      <c r="AT2032" s="4"/>
      <c r="AU2032" s="4"/>
      <c r="AV2032" s="4"/>
      <c r="AW2032" s="1"/>
      <c r="AX2032" s="1"/>
      <c r="AY2032" s="1"/>
      <c r="AZ2032" s="1"/>
      <c r="BA2032" s="1"/>
      <c r="BB2032" s="1"/>
      <c r="BC2032" s="1"/>
      <c r="BD2032" s="1"/>
      <c r="BE2032" s="1"/>
      <c r="BG2032" s="1"/>
      <c r="BH2032" s="1"/>
    </row>
    <row r="2033" spans="1:60" ht="15" customHeight="1" x14ac:dyDescent="0.25">
      <c r="A2033" s="105">
        <f t="shared" si="1447"/>
        <v>46174</v>
      </c>
      <c r="B2033" s="106">
        <f t="shared" si="1434"/>
        <v>148.67224185401423</v>
      </c>
      <c r="C2033" s="2">
        <f t="shared" si="1448"/>
        <v>107.09213278</v>
      </c>
      <c r="D2033" s="2">
        <f t="shared" si="1449"/>
        <v>107.09213277000001</v>
      </c>
      <c r="E2033" s="106">
        <f t="shared" si="1435"/>
        <v>9.9999937219763524E-9</v>
      </c>
      <c r="F2033" s="21">
        <f t="shared" si="1450"/>
        <v>7245.38</v>
      </c>
      <c r="G2033" s="108">
        <f t="shared" si="1451"/>
        <v>7275.81</v>
      </c>
      <c r="H2033" s="109">
        <f t="shared" si="1463"/>
        <v>46138</v>
      </c>
      <c r="I2033" s="109">
        <f t="shared" si="1458"/>
        <v>46168</v>
      </c>
      <c r="J2033" s="110">
        <f t="shared" si="1436"/>
        <v>4.1999177406844002E-3</v>
      </c>
      <c r="K2033" s="117">
        <f t="shared" si="1459"/>
        <v>46198</v>
      </c>
      <c r="L2033" s="178">
        <f t="shared" si="1461"/>
        <v>31</v>
      </c>
      <c r="M2033" s="178">
        <f t="shared" ref="M2033:M2096" si="1468">L2033-(K2033-A2033)</f>
        <v>7</v>
      </c>
      <c r="N2033" s="106">
        <f t="shared" si="1437"/>
        <v>1.00094683</v>
      </c>
      <c r="O2033" s="111">
        <f t="shared" si="1467"/>
        <v>1.0041999100000001</v>
      </c>
      <c r="P2033" s="111">
        <f t="shared" si="1452"/>
        <v>1.4104390184455635</v>
      </c>
      <c r="Q2033" s="106">
        <f t="shared" si="1466"/>
        <v>1.41177446</v>
      </c>
      <c r="R2033" s="106">
        <f t="shared" si="1453"/>
        <v>1.38699086</v>
      </c>
      <c r="S2033" s="106">
        <f t="shared" si="1438"/>
        <v>148.53580933999999</v>
      </c>
      <c r="T2033" s="106">
        <f t="shared" si="1439"/>
        <v>41.443676559896488</v>
      </c>
      <c r="U2033" s="106">
        <f t="shared" si="1440"/>
        <v>4.1177420148702024E-9</v>
      </c>
      <c r="V2033" s="106">
        <f t="shared" si="1441"/>
        <v>148.53580934401424</v>
      </c>
      <c r="W2033" s="19">
        <f t="shared" si="1457"/>
        <v>0</v>
      </c>
      <c r="X2033" s="2">
        <f t="shared" si="1442"/>
        <v>0</v>
      </c>
      <c r="Y2033" s="4">
        <f t="shared" si="1443"/>
        <v>0</v>
      </c>
      <c r="Z2033" s="106">
        <f t="shared" si="1464"/>
        <v>0</v>
      </c>
      <c r="AA2033" s="114">
        <f t="shared" si="1454"/>
        <v>0.05</v>
      </c>
      <c r="AB2033" s="112">
        <f t="shared" si="1444"/>
        <v>7</v>
      </c>
      <c r="AC2033" s="178">
        <f t="shared" si="1460"/>
        <v>31</v>
      </c>
      <c r="AD2033" s="11">
        <f t="shared" si="1455"/>
        <v>1.000918516</v>
      </c>
      <c r="AE2033" s="106">
        <f t="shared" si="1465"/>
        <v>0.13643251000000001</v>
      </c>
      <c r="AF2033" s="106">
        <f t="shared" si="1445"/>
        <v>0.13643251000000001</v>
      </c>
      <c r="AG2033" s="106">
        <f t="shared" si="1446"/>
        <v>0</v>
      </c>
      <c r="AH2033" s="115" t="str">
        <f t="shared" si="1462"/>
        <v>A+J=</v>
      </c>
      <c r="AI2033" s="116">
        <f t="shared" si="1456"/>
        <v>46198</v>
      </c>
      <c r="AJ2033" s="10"/>
      <c r="AK2033" s="1"/>
      <c r="AL2033" s="10"/>
      <c r="AM2033" s="1"/>
      <c r="AN2033" s="1"/>
      <c r="AO2033" s="3"/>
      <c r="AP2033" s="3"/>
      <c r="AQ2033" s="4"/>
      <c r="AR2033" s="4"/>
      <c r="AS2033" s="4"/>
      <c r="AT2033" s="4"/>
      <c r="AU2033" s="4"/>
      <c r="AV2033" s="4"/>
      <c r="AW2033" s="1"/>
      <c r="AX2033" s="1"/>
      <c r="AY2033" s="1"/>
      <c r="AZ2033" s="1"/>
      <c r="BA2033" s="1"/>
      <c r="BB2033" s="1"/>
      <c r="BC2033" s="1"/>
      <c r="BD2033" s="1"/>
      <c r="BE2033" s="1"/>
      <c r="BG2033" s="1"/>
      <c r="BH2033" s="1"/>
    </row>
    <row r="2034" spans="1:60" ht="15" customHeight="1" x14ac:dyDescent="0.25">
      <c r="A2034" s="105">
        <f t="shared" si="1447"/>
        <v>46175</v>
      </c>
      <c r="B2034" s="106">
        <f t="shared" si="1434"/>
        <v>148.69174238401615</v>
      </c>
      <c r="C2034" s="2">
        <f t="shared" si="1448"/>
        <v>107.09213278</v>
      </c>
      <c r="D2034" s="2">
        <f t="shared" si="1449"/>
        <v>107.09213277000001</v>
      </c>
      <c r="E2034" s="106">
        <f t="shared" si="1435"/>
        <v>9.9999937219763524E-9</v>
      </c>
      <c r="F2034" s="21">
        <f t="shared" si="1450"/>
        <v>7245.38</v>
      </c>
      <c r="G2034" s="108">
        <f t="shared" si="1451"/>
        <v>7275.81</v>
      </c>
      <c r="H2034" s="109">
        <f t="shared" si="1463"/>
        <v>46138</v>
      </c>
      <c r="I2034" s="109">
        <f t="shared" si="1458"/>
        <v>46168</v>
      </c>
      <c r="J2034" s="110">
        <f t="shared" si="1436"/>
        <v>4.1999177406844002E-3</v>
      </c>
      <c r="K2034" s="117">
        <f t="shared" si="1459"/>
        <v>46198</v>
      </c>
      <c r="L2034" s="178">
        <f t="shared" si="1461"/>
        <v>31</v>
      </c>
      <c r="M2034" s="178">
        <f t="shared" si="1468"/>
        <v>8</v>
      </c>
      <c r="N2034" s="106">
        <f t="shared" si="1437"/>
        <v>1.0010821599999999</v>
      </c>
      <c r="O2034" s="111">
        <f t="shared" si="1467"/>
        <v>1.0041999100000001</v>
      </c>
      <c r="P2034" s="111">
        <f t="shared" si="1452"/>
        <v>1.4104390184455635</v>
      </c>
      <c r="Q2034" s="106">
        <f t="shared" si="1466"/>
        <v>1.4119653299999999</v>
      </c>
      <c r="R2034" s="106">
        <f t="shared" si="1453"/>
        <v>1.38699086</v>
      </c>
      <c r="S2034" s="106">
        <f t="shared" si="1438"/>
        <v>148.53580933999999</v>
      </c>
      <c r="T2034" s="106">
        <f t="shared" si="1439"/>
        <v>41.443676559896488</v>
      </c>
      <c r="U2034" s="106">
        <f t="shared" si="1440"/>
        <v>4.1196507136719151E-9</v>
      </c>
      <c r="V2034" s="106">
        <f t="shared" si="1441"/>
        <v>148.53580934401614</v>
      </c>
      <c r="W2034" s="19">
        <f t="shared" si="1457"/>
        <v>0</v>
      </c>
      <c r="X2034" s="2">
        <f t="shared" si="1442"/>
        <v>0</v>
      </c>
      <c r="Y2034" s="4">
        <f t="shared" si="1443"/>
        <v>0</v>
      </c>
      <c r="Z2034" s="106">
        <f t="shared" si="1464"/>
        <v>0</v>
      </c>
      <c r="AA2034" s="114">
        <f t="shared" si="1454"/>
        <v>0.05</v>
      </c>
      <c r="AB2034" s="112">
        <f t="shared" si="1444"/>
        <v>8</v>
      </c>
      <c r="AC2034" s="178">
        <f t="shared" si="1460"/>
        <v>31</v>
      </c>
      <c r="AD2034" s="11">
        <f t="shared" si="1455"/>
        <v>1.001049801</v>
      </c>
      <c r="AE2034" s="106">
        <f t="shared" si="1465"/>
        <v>0.15593303999999999</v>
      </c>
      <c r="AF2034" s="106">
        <f t="shared" si="1445"/>
        <v>0.15593303999999999</v>
      </c>
      <c r="AG2034" s="106">
        <f t="shared" si="1446"/>
        <v>0</v>
      </c>
      <c r="AH2034" s="115" t="str">
        <f t="shared" si="1462"/>
        <v>A+J=</v>
      </c>
      <c r="AI2034" s="116">
        <f t="shared" si="1456"/>
        <v>46198</v>
      </c>
      <c r="AJ2034" s="10"/>
      <c r="AK2034" s="1"/>
      <c r="AL2034" s="10"/>
      <c r="AM2034" s="1"/>
      <c r="AN2034" s="1"/>
      <c r="AO2034" s="3"/>
      <c r="AP2034" s="3"/>
      <c r="AQ2034" s="4"/>
      <c r="AR2034" s="4"/>
      <c r="AS2034" s="4"/>
      <c r="AT2034" s="4"/>
      <c r="AU2034" s="4"/>
      <c r="AV2034" s="4"/>
      <c r="AW2034" s="1"/>
      <c r="AX2034" s="1"/>
      <c r="AY2034" s="1"/>
      <c r="AZ2034" s="1"/>
      <c r="BA2034" s="1"/>
      <c r="BB2034" s="1"/>
      <c r="BC2034" s="1"/>
      <c r="BD2034" s="1"/>
      <c r="BE2034" s="1"/>
      <c r="BG2034" s="1"/>
      <c r="BH2034" s="1"/>
    </row>
    <row r="2035" spans="1:60" ht="15" customHeight="1" x14ac:dyDescent="0.25">
      <c r="A2035" s="105">
        <f t="shared" si="1447"/>
        <v>46176</v>
      </c>
      <c r="B2035" s="106">
        <f t="shared" si="1434"/>
        <v>148.71124557401805</v>
      </c>
      <c r="C2035" s="2">
        <f t="shared" si="1448"/>
        <v>107.09213278</v>
      </c>
      <c r="D2035" s="2">
        <f t="shared" si="1449"/>
        <v>107.09213277000001</v>
      </c>
      <c r="E2035" s="106">
        <f t="shared" si="1435"/>
        <v>9.9999937219763524E-9</v>
      </c>
      <c r="F2035" s="21">
        <f t="shared" si="1450"/>
        <v>7245.38</v>
      </c>
      <c r="G2035" s="108">
        <f t="shared" si="1451"/>
        <v>7275.81</v>
      </c>
      <c r="H2035" s="109">
        <f t="shared" si="1463"/>
        <v>46138</v>
      </c>
      <c r="I2035" s="109">
        <f t="shared" si="1458"/>
        <v>46168</v>
      </c>
      <c r="J2035" s="110">
        <f t="shared" si="1436"/>
        <v>4.1999177406844002E-3</v>
      </c>
      <c r="K2035" s="117">
        <f t="shared" si="1459"/>
        <v>46198</v>
      </c>
      <c r="L2035" s="178">
        <f t="shared" si="1461"/>
        <v>31</v>
      </c>
      <c r="M2035" s="178">
        <f t="shared" si="1468"/>
        <v>9</v>
      </c>
      <c r="N2035" s="106">
        <f t="shared" si="1437"/>
        <v>1.00121751</v>
      </c>
      <c r="O2035" s="111">
        <f t="shared" si="1467"/>
        <v>1.0041999100000001</v>
      </c>
      <c r="P2035" s="111">
        <f t="shared" si="1452"/>
        <v>1.4104390184455635</v>
      </c>
      <c r="Q2035" s="106">
        <f t="shared" si="1466"/>
        <v>1.4121562400000001</v>
      </c>
      <c r="R2035" s="106">
        <f t="shared" si="1453"/>
        <v>1.38699086</v>
      </c>
      <c r="S2035" s="106">
        <f t="shared" si="1438"/>
        <v>148.53580933999999</v>
      </c>
      <c r="T2035" s="106">
        <f t="shared" si="1439"/>
        <v>41.443676559896488</v>
      </c>
      <c r="U2035" s="106">
        <f t="shared" si="1440"/>
        <v>4.1215598124733798E-9</v>
      </c>
      <c r="V2035" s="106">
        <f t="shared" si="1441"/>
        <v>148.53580934401805</v>
      </c>
      <c r="W2035" s="19">
        <f t="shared" si="1457"/>
        <v>0</v>
      </c>
      <c r="X2035" s="2">
        <f t="shared" si="1442"/>
        <v>0</v>
      </c>
      <c r="Y2035" s="4">
        <f t="shared" si="1443"/>
        <v>0</v>
      </c>
      <c r="Z2035" s="106">
        <f t="shared" si="1464"/>
        <v>0</v>
      </c>
      <c r="AA2035" s="114">
        <f t="shared" si="1454"/>
        <v>0.05</v>
      </c>
      <c r="AB2035" s="112">
        <f t="shared" si="1444"/>
        <v>9</v>
      </c>
      <c r="AC2035" s="178">
        <f t="shared" si="1460"/>
        <v>31</v>
      </c>
      <c r="AD2035" s="11">
        <f t="shared" si="1455"/>
        <v>1.001181104</v>
      </c>
      <c r="AE2035" s="106">
        <f t="shared" si="1465"/>
        <v>0.17543623</v>
      </c>
      <c r="AF2035" s="106">
        <f t="shared" si="1445"/>
        <v>0.17543623</v>
      </c>
      <c r="AG2035" s="106">
        <f t="shared" si="1446"/>
        <v>0</v>
      </c>
      <c r="AH2035" s="115" t="str">
        <f t="shared" si="1462"/>
        <v>A+J=</v>
      </c>
      <c r="AI2035" s="116">
        <f t="shared" si="1456"/>
        <v>46198</v>
      </c>
      <c r="AJ2035" s="10"/>
      <c r="AK2035" s="1"/>
      <c r="AL2035" s="10"/>
      <c r="AM2035" s="1"/>
      <c r="AN2035" s="1"/>
      <c r="AO2035" s="3"/>
      <c r="AP2035" s="3"/>
      <c r="AQ2035" s="4"/>
      <c r="AR2035" s="4"/>
      <c r="AS2035" s="4"/>
      <c r="AT2035" s="4"/>
      <c r="AU2035" s="4"/>
      <c r="AV2035" s="4"/>
      <c r="AW2035" s="1"/>
      <c r="AX2035" s="1"/>
      <c r="AY2035" s="1"/>
      <c r="AZ2035" s="1"/>
      <c r="BA2035" s="1"/>
      <c r="BB2035" s="1"/>
      <c r="BC2035" s="1"/>
      <c r="BD2035" s="1"/>
      <c r="BE2035" s="1"/>
      <c r="BG2035" s="1"/>
      <c r="BH2035" s="1"/>
    </row>
    <row r="2036" spans="1:60" ht="15" customHeight="1" x14ac:dyDescent="0.25">
      <c r="A2036" s="105">
        <f t="shared" si="1447"/>
        <v>46177</v>
      </c>
      <c r="B2036" s="106">
        <f t="shared" si="1434"/>
        <v>148.73075130401998</v>
      </c>
      <c r="C2036" s="2">
        <f t="shared" si="1448"/>
        <v>107.09213278</v>
      </c>
      <c r="D2036" s="2">
        <f t="shared" si="1449"/>
        <v>107.09213277000001</v>
      </c>
      <c r="E2036" s="106">
        <f t="shared" si="1435"/>
        <v>9.9999937219763524E-9</v>
      </c>
      <c r="F2036" s="21">
        <f t="shared" si="1450"/>
        <v>7245.38</v>
      </c>
      <c r="G2036" s="108">
        <f t="shared" si="1451"/>
        <v>7275.81</v>
      </c>
      <c r="H2036" s="109">
        <f t="shared" si="1463"/>
        <v>46138</v>
      </c>
      <c r="I2036" s="109">
        <f t="shared" si="1458"/>
        <v>46168</v>
      </c>
      <c r="J2036" s="110">
        <f t="shared" si="1436"/>
        <v>4.1999177406844002E-3</v>
      </c>
      <c r="K2036" s="117">
        <f t="shared" si="1459"/>
        <v>46198</v>
      </c>
      <c r="L2036" s="178">
        <f t="shared" si="1461"/>
        <v>31</v>
      </c>
      <c r="M2036" s="178">
        <f t="shared" si="1468"/>
        <v>10</v>
      </c>
      <c r="N2036" s="106">
        <f t="shared" si="1437"/>
        <v>1.00135288</v>
      </c>
      <c r="O2036" s="111">
        <f t="shared" si="1467"/>
        <v>1.0041999100000001</v>
      </c>
      <c r="P2036" s="111">
        <f t="shared" si="1452"/>
        <v>1.4104390184455635</v>
      </c>
      <c r="Q2036" s="106">
        <f t="shared" si="1466"/>
        <v>1.4123471700000001</v>
      </c>
      <c r="R2036" s="106">
        <f t="shared" si="1453"/>
        <v>1.38699086</v>
      </c>
      <c r="S2036" s="106">
        <f t="shared" si="1438"/>
        <v>148.53580933999999</v>
      </c>
      <c r="T2036" s="106">
        <f t="shared" si="1439"/>
        <v>41.443676559896488</v>
      </c>
      <c r="U2036" s="106">
        <f t="shared" si="1440"/>
        <v>4.1234691112747163E-9</v>
      </c>
      <c r="V2036" s="106">
        <f t="shared" si="1441"/>
        <v>148.53580934401998</v>
      </c>
      <c r="W2036" s="19">
        <f t="shared" si="1457"/>
        <v>0</v>
      </c>
      <c r="X2036" s="2">
        <f t="shared" si="1442"/>
        <v>0</v>
      </c>
      <c r="Y2036" s="4">
        <f t="shared" si="1443"/>
        <v>0</v>
      </c>
      <c r="Z2036" s="106">
        <f t="shared" si="1464"/>
        <v>0</v>
      </c>
      <c r="AA2036" s="114">
        <f t="shared" si="1454"/>
        <v>0.05</v>
      </c>
      <c r="AB2036" s="112">
        <f t="shared" si="1444"/>
        <v>10</v>
      </c>
      <c r="AC2036" s="178">
        <f t="shared" si="1460"/>
        <v>31</v>
      </c>
      <c r="AD2036" s="11">
        <f t="shared" si="1455"/>
        <v>1.001312424</v>
      </c>
      <c r="AE2036" s="106">
        <f t="shared" si="1465"/>
        <v>0.19494196</v>
      </c>
      <c r="AF2036" s="106">
        <f t="shared" si="1445"/>
        <v>0.19494196</v>
      </c>
      <c r="AG2036" s="106">
        <f t="shared" si="1446"/>
        <v>0</v>
      </c>
      <c r="AH2036" s="115" t="str">
        <f t="shared" si="1462"/>
        <v>A+J=</v>
      </c>
      <c r="AI2036" s="116">
        <f t="shared" si="1456"/>
        <v>46198</v>
      </c>
      <c r="AJ2036" s="10"/>
      <c r="AK2036" s="1"/>
      <c r="AL2036" s="10"/>
      <c r="AM2036" s="1"/>
      <c r="AN2036" s="1"/>
      <c r="AO2036" s="3"/>
      <c r="AP2036" s="3"/>
      <c r="AQ2036" s="4"/>
      <c r="AR2036" s="4"/>
      <c r="AS2036" s="4"/>
      <c r="AT2036" s="4"/>
      <c r="AU2036" s="4"/>
      <c r="AV2036" s="4"/>
      <c r="AW2036" s="1"/>
      <c r="AX2036" s="1"/>
      <c r="AY2036" s="1"/>
      <c r="AZ2036" s="1"/>
      <c r="BA2036" s="1"/>
      <c r="BB2036" s="1"/>
      <c r="BC2036" s="1"/>
      <c r="BD2036" s="1"/>
      <c r="BE2036" s="1"/>
      <c r="BG2036" s="1"/>
      <c r="BH2036" s="1"/>
    </row>
    <row r="2037" spans="1:60" ht="15" customHeight="1" x14ac:dyDescent="0.25">
      <c r="A2037" s="105">
        <f t="shared" si="1447"/>
        <v>46178</v>
      </c>
      <c r="B2037" s="106">
        <f t="shared" si="1434"/>
        <v>148.75025954402187</v>
      </c>
      <c r="C2037" s="2">
        <f t="shared" si="1448"/>
        <v>107.09213278</v>
      </c>
      <c r="D2037" s="2">
        <f t="shared" si="1449"/>
        <v>107.09213277000001</v>
      </c>
      <c r="E2037" s="106">
        <f t="shared" si="1435"/>
        <v>9.9999937219763524E-9</v>
      </c>
      <c r="F2037" s="21">
        <f t="shared" si="1450"/>
        <v>7245.38</v>
      </c>
      <c r="G2037" s="108">
        <f t="shared" si="1451"/>
        <v>7275.81</v>
      </c>
      <c r="H2037" s="109">
        <f t="shared" si="1463"/>
        <v>46138</v>
      </c>
      <c r="I2037" s="109">
        <f t="shared" si="1458"/>
        <v>46168</v>
      </c>
      <c r="J2037" s="110">
        <f t="shared" si="1436"/>
        <v>4.1999177406844002E-3</v>
      </c>
      <c r="K2037" s="117">
        <f t="shared" si="1459"/>
        <v>46198</v>
      </c>
      <c r="L2037" s="178">
        <f t="shared" si="1461"/>
        <v>31</v>
      </c>
      <c r="M2037" s="178">
        <f t="shared" si="1468"/>
        <v>11</v>
      </c>
      <c r="N2037" s="106">
        <f t="shared" si="1437"/>
        <v>1.0014882700000001</v>
      </c>
      <c r="O2037" s="111">
        <f t="shared" si="1467"/>
        <v>1.0041999100000001</v>
      </c>
      <c r="P2037" s="111">
        <f t="shared" si="1452"/>
        <v>1.4104390184455635</v>
      </c>
      <c r="Q2037" s="106">
        <f t="shared" si="1466"/>
        <v>1.4125381299999999</v>
      </c>
      <c r="R2037" s="106">
        <f t="shared" si="1453"/>
        <v>1.38699086</v>
      </c>
      <c r="S2037" s="106">
        <f t="shared" si="1438"/>
        <v>148.53580933999999</v>
      </c>
      <c r="T2037" s="106">
        <f t="shared" si="1439"/>
        <v>41.443676559896488</v>
      </c>
      <c r="U2037" s="106">
        <f t="shared" si="1440"/>
        <v>4.1253787100758635E-9</v>
      </c>
      <c r="V2037" s="106">
        <f t="shared" si="1441"/>
        <v>148.53580934402189</v>
      </c>
      <c r="W2037" s="19">
        <f t="shared" si="1457"/>
        <v>0</v>
      </c>
      <c r="X2037" s="2">
        <f t="shared" si="1442"/>
        <v>0</v>
      </c>
      <c r="Y2037" s="4">
        <f t="shared" si="1443"/>
        <v>0</v>
      </c>
      <c r="Z2037" s="106">
        <f t="shared" si="1464"/>
        <v>0</v>
      </c>
      <c r="AA2037" s="114">
        <f t="shared" si="1454"/>
        <v>0.05</v>
      </c>
      <c r="AB2037" s="112">
        <f t="shared" si="1444"/>
        <v>11</v>
      </c>
      <c r="AC2037" s="178">
        <f t="shared" si="1460"/>
        <v>31</v>
      </c>
      <c r="AD2037" s="11">
        <f t="shared" si="1455"/>
        <v>1.001443761</v>
      </c>
      <c r="AE2037" s="106">
        <f t="shared" si="1465"/>
        <v>0.21445020000000001</v>
      </c>
      <c r="AF2037" s="106">
        <f t="shared" si="1445"/>
        <v>0.21445020000000001</v>
      </c>
      <c r="AG2037" s="106">
        <f t="shared" si="1446"/>
        <v>0</v>
      </c>
      <c r="AH2037" s="115" t="str">
        <f t="shared" si="1462"/>
        <v>A+J=</v>
      </c>
      <c r="AI2037" s="116">
        <f t="shared" si="1456"/>
        <v>46198</v>
      </c>
      <c r="AJ2037" s="10"/>
      <c r="AK2037" s="1"/>
      <c r="AL2037" s="10"/>
      <c r="AM2037" s="1"/>
      <c r="AN2037" s="1"/>
      <c r="AO2037" s="3"/>
      <c r="AP2037" s="3"/>
      <c r="AQ2037" s="4"/>
      <c r="AR2037" s="4"/>
      <c r="AS2037" s="4"/>
      <c r="AT2037" s="4"/>
      <c r="AU2037" s="4"/>
      <c r="AV2037" s="4"/>
      <c r="AW2037" s="1"/>
      <c r="AX2037" s="1"/>
      <c r="AY2037" s="1"/>
      <c r="AZ2037" s="1"/>
      <c r="BA2037" s="1"/>
      <c r="BB2037" s="1"/>
      <c r="BC2037" s="1"/>
      <c r="BD2037" s="1"/>
      <c r="BE2037" s="1"/>
      <c r="BG2037" s="1"/>
      <c r="BH2037" s="1"/>
    </row>
    <row r="2038" spans="1:60" ht="15" customHeight="1" x14ac:dyDescent="0.25">
      <c r="A2038" s="105">
        <f t="shared" si="1447"/>
        <v>46179</v>
      </c>
      <c r="B2038" s="106">
        <f t="shared" si="1434"/>
        <v>148.7697703240238</v>
      </c>
      <c r="C2038" s="2">
        <f t="shared" si="1448"/>
        <v>107.09213278</v>
      </c>
      <c r="D2038" s="2">
        <f t="shared" si="1449"/>
        <v>107.09213277000001</v>
      </c>
      <c r="E2038" s="106">
        <f t="shared" si="1435"/>
        <v>9.9999937219763524E-9</v>
      </c>
      <c r="F2038" s="21">
        <f t="shared" si="1450"/>
        <v>7245.38</v>
      </c>
      <c r="G2038" s="108">
        <f t="shared" si="1451"/>
        <v>7275.81</v>
      </c>
      <c r="H2038" s="109">
        <f t="shared" si="1463"/>
        <v>46138</v>
      </c>
      <c r="I2038" s="109">
        <f t="shared" si="1458"/>
        <v>46168</v>
      </c>
      <c r="J2038" s="110">
        <f t="shared" si="1436"/>
        <v>4.1999177406844002E-3</v>
      </c>
      <c r="K2038" s="117">
        <f t="shared" si="1459"/>
        <v>46198</v>
      </c>
      <c r="L2038" s="178">
        <f t="shared" si="1461"/>
        <v>31</v>
      </c>
      <c r="M2038" s="178">
        <f t="shared" si="1468"/>
        <v>12</v>
      </c>
      <c r="N2038" s="106">
        <f t="shared" si="1437"/>
        <v>1.00162368</v>
      </c>
      <c r="O2038" s="111">
        <f t="shared" si="1467"/>
        <v>1.0041999100000001</v>
      </c>
      <c r="P2038" s="111">
        <f t="shared" si="1452"/>
        <v>1.4104390184455635</v>
      </c>
      <c r="Q2038" s="106">
        <f t="shared" si="1466"/>
        <v>1.4127291200000001</v>
      </c>
      <c r="R2038" s="106">
        <f t="shared" si="1453"/>
        <v>1.38699086</v>
      </c>
      <c r="S2038" s="106">
        <f t="shared" si="1438"/>
        <v>148.53580933999999</v>
      </c>
      <c r="T2038" s="106">
        <f t="shared" si="1439"/>
        <v>41.443676559896488</v>
      </c>
      <c r="U2038" s="106">
        <f t="shared" si="1440"/>
        <v>4.1272886088768256E-9</v>
      </c>
      <c r="V2038" s="106">
        <f t="shared" si="1441"/>
        <v>148.53580934402379</v>
      </c>
      <c r="W2038" s="19">
        <f t="shared" si="1457"/>
        <v>0</v>
      </c>
      <c r="X2038" s="2">
        <f t="shared" si="1442"/>
        <v>0</v>
      </c>
      <c r="Y2038" s="4">
        <f t="shared" si="1443"/>
        <v>0</v>
      </c>
      <c r="Z2038" s="106">
        <f t="shared" si="1464"/>
        <v>0</v>
      </c>
      <c r="AA2038" s="114">
        <f t="shared" si="1454"/>
        <v>0.05</v>
      </c>
      <c r="AB2038" s="112">
        <f t="shared" si="1444"/>
        <v>12</v>
      </c>
      <c r="AC2038" s="178">
        <f t="shared" si="1460"/>
        <v>31</v>
      </c>
      <c r="AD2038" s="11">
        <f t="shared" si="1455"/>
        <v>1.0015751150000001</v>
      </c>
      <c r="AE2038" s="106">
        <f t="shared" si="1465"/>
        <v>0.23396098000000001</v>
      </c>
      <c r="AF2038" s="106">
        <f t="shared" si="1445"/>
        <v>0.23396098000000001</v>
      </c>
      <c r="AG2038" s="106">
        <f t="shared" si="1446"/>
        <v>0</v>
      </c>
      <c r="AH2038" s="115" t="str">
        <f t="shared" si="1462"/>
        <v>A+J=</v>
      </c>
      <c r="AI2038" s="116">
        <f t="shared" si="1456"/>
        <v>46198</v>
      </c>
      <c r="AJ2038" s="10"/>
      <c r="AK2038" s="1"/>
      <c r="AL2038" s="10"/>
      <c r="AM2038" s="1"/>
      <c r="AN2038" s="1"/>
      <c r="AO2038" s="3"/>
      <c r="AP2038" s="3"/>
      <c r="AQ2038" s="4"/>
      <c r="AR2038" s="4"/>
      <c r="AS2038" s="4"/>
      <c r="AT2038" s="4"/>
      <c r="AU2038" s="4"/>
      <c r="AV2038" s="4"/>
      <c r="AW2038" s="1"/>
      <c r="AX2038" s="1"/>
      <c r="AY2038" s="1"/>
      <c r="AZ2038" s="1"/>
      <c r="BA2038" s="1"/>
      <c r="BB2038" s="1"/>
      <c r="BC2038" s="1"/>
      <c r="BD2038" s="1"/>
      <c r="BE2038" s="1"/>
      <c r="BG2038" s="1"/>
      <c r="BH2038" s="1"/>
    </row>
    <row r="2039" spans="1:60" ht="15" customHeight="1" x14ac:dyDescent="0.25">
      <c r="A2039" s="105">
        <f t="shared" si="1447"/>
        <v>46180</v>
      </c>
      <c r="B2039" s="106">
        <f t="shared" si="1434"/>
        <v>148.7892837640257</v>
      </c>
      <c r="C2039" s="2">
        <f t="shared" si="1448"/>
        <v>107.09213278</v>
      </c>
      <c r="D2039" s="2">
        <f t="shared" si="1449"/>
        <v>107.09213277000001</v>
      </c>
      <c r="E2039" s="106">
        <f t="shared" si="1435"/>
        <v>9.9999937219763524E-9</v>
      </c>
      <c r="F2039" s="21">
        <f t="shared" si="1450"/>
        <v>7245.38</v>
      </c>
      <c r="G2039" s="108">
        <f t="shared" si="1451"/>
        <v>7275.81</v>
      </c>
      <c r="H2039" s="109">
        <f t="shared" si="1463"/>
        <v>46138</v>
      </c>
      <c r="I2039" s="109">
        <f t="shared" si="1458"/>
        <v>46168</v>
      </c>
      <c r="J2039" s="110">
        <f t="shared" si="1436"/>
        <v>4.1999177406844002E-3</v>
      </c>
      <c r="K2039" s="117">
        <f t="shared" si="1459"/>
        <v>46198</v>
      </c>
      <c r="L2039" s="178">
        <f t="shared" si="1461"/>
        <v>31</v>
      </c>
      <c r="M2039" s="178">
        <f t="shared" si="1468"/>
        <v>13</v>
      </c>
      <c r="N2039" s="106">
        <f t="shared" si="1437"/>
        <v>1.0017591100000001</v>
      </c>
      <c r="O2039" s="111">
        <f t="shared" si="1467"/>
        <v>1.0041999100000001</v>
      </c>
      <c r="P2039" s="111">
        <f t="shared" si="1452"/>
        <v>1.4104390184455635</v>
      </c>
      <c r="Q2039" s="106">
        <f t="shared" si="1466"/>
        <v>1.4129201300000001</v>
      </c>
      <c r="R2039" s="106">
        <f t="shared" si="1453"/>
        <v>1.38699086</v>
      </c>
      <c r="S2039" s="106">
        <f t="shared" si="1438"/>
        <v>148.53580933999999</v>
      </c>
      <c r="T2039" s="106">
        <f t="shared" si="1439"/>
        <v>41.443676559896488</v>
      </c>
      <c r="U2039" s="106">
        <f t="shared" si="1440"/>
        <v>4.1291987076776594E-9</v>
      </c>
      <c r="V2039" s="106">
        <f t="shared" si="1441"/>
        <v>148.53580934402569</v>
      </c>
      <c r="W2039" s="19">
        <f t="shared" si="1457"/>
        <v>0</v>
      </c>
      <c r="X2039" s="2">
        <f t="shared" si="1442"/>
        <v>0</v>
      </c>
      <c r="Y2039" s="4">
        <f t="shared" si="1443"/>
        <v>0</v>
      </c>
      <c r="Z2039" s="106">
        <f t="shared" si="1464"/>
        <v>0</v>
      </c>
      <c r="AA2039" s="114">
        <f t="shared" si="1454"/>
        <v>0.05</v>
      </c>
      <c r="AB2039" s="112">
        <f t="shared" si="1444"/>
        <v>13</v>
      </c>
      <c r="AC2039" s="178">
        <f t="shared" si="1460"/>
        <v>31</v>
      </c>
      <c r="AD2039" s="11">
        <f t="shared" si="1455"/>
        <v>1.0017064870000001</v>
      </c>
      <c r="AE2039" s="106">
        <f t="shared" si="1465"/>
        <v>0.25347441999999998</v>
      </c>
      <c r="AF2039" s="106">
        <f t="shared" si="1445"/>
        <v>0.25347441999999998</v>
      </c>
      <c r="AG2039" s="106">
        <f t="shared" si="1446"/>
        <v>0</v>
      </c>
      <c r="AH2039" s="115" t="str">
        <f t="shared" si="1462"/>
        <v>A+J=</v>
      </c>
      <c r="AI2039" s="116">
        <f t="shared" si="1456"/>
        <v>46198</v>
      </c>
      <c r="AJ2039" s="10"/>
      <c r="AK2039" s="1"/>
      <c r="AL2039" s="10"/>
      <c r="AM2039" s="1"/>
      <c r="AN2039" s="1"/>
      <c r="AO2039" s="3"/>
      <c r="AP2039" s="3"/>
      <c r="AQ2039" s="4"/>
      <c r="AR2039" s="4"/>
      <c r="AS2039" s="4"/>
      <c r="AT2039" s="4"/>
      <c r="AU2039" s="4"/>
      <c r="AV2039" s="4"/>
      <c r="AW2039" s="1"/>
      <c r="AX2039" s="1"/>
      <c r="AY2039" s="1"/>
      <c r="AZ2039" s="1"/>
      <c r="BA2039" s="1"/>
      <c r="BB2039" s="1"/>
      <c r="BC2039" s="1"/>
      <c r="BD2039" s="1"/>
      <c r="BE2039" s="1"/>
      <c r="BG2039" s="1"/>
      <c r="BH2039" s="1"/>
    </row>
    <row r="2040" spans="1:60" ht="15" customHeight="1" x14ac:dyDescent="0.25">
      <c r="A2040" s="105">
        <f t="shared" si="1447"/>
        <v>46181</v>
      </c>
      <c r="B2040" s="106">
        <f t="shared" si="1434"/>
        <v>148.80879973402759</v>
      </c>
      <c r="C2040" s="2">
        <f t="shared" si="1448"/>
        <v>107.09213278</v>
      </c>
      <c r="D2040" s="2">
        <f t="shared" si="1449"/>
        <v>107.09213277000001</v>
      </c>
      <c r="E2040" s="106">
        <f t="shared" si="1435"/>
        <v>9.9999937219763524E-9</v>
      </c>
      <c r="F2040" s="21">
        <f t="shared" si="1450"/>
        <v>7245.38</v>
      </c>
      <c r="G2040" s="108">
        <f t="shared" si="1451"/>
        <v>7275.81</v>
      </c>
      <c r="H2040" s="109">
        <f t="shared" si="1463"/>
        <v>46138</v>
      </c>
      <c r="I2040" s="109">
        <f t="shared" si="1458"/>
        <v>46168</v>
      </c>
      <c r="J2040" s="110">
        <f t="shared" si="1436"/>
        <v>4.1999177406844002E-3</v>
      </c>
      <c r="K2040" s="117">
        <f t="shared" si="1459"/>
        <v>46198</v>
      </c>
      <c r="L2040" s="178">
        <f t="shared" si="1461"/>
        <v>31</v>
      </c>
      <c r="M2040" s="178">
        <f t="shared" si="1468"/>
        <v>14</v>
      </c>
      <c r="N2040" s="106">
        <f t="shared" si="1437"/>
        <v>1.0018945500000001</v>
      </c>
      <c r="O2040" s="111">
        <f t="shared" si="1467"/>
        <v>1.0041999100000001</v>
      </c>
      <c r="P2040" s="111">
        <f t="shared" si="1452"/>
        <v>1.4104390184455635</v>
      </c>
      <c r="Q2040" s="106">
        <f t="shared" si="1466"/>
        <v>1.4131111599999999</v>
      </c>
      <c r="R2040" s="106">
        <f t="shared" si="1453"/>
        <v>1.38699086</v>
      </c>
      <c r="S2040" s="106">
        <f t="shared" si="1438"/>
        <v>148.53580933999999</v>
      </c>
      <c r="T2040" s="106">
        <f t="shared" si="1439"/>
        <v>41.443676559896488</v>
      </c>
      <c r="U2040" s="106">
        <f t="shared" si="1440"/>
        <v>4.1311090064783676E-9</v>
      </c>
      <c r="V2040" s="106">
        <f t="shared" si="1441"/>
        <v>148.5358093440276</v>
      </c>
      <c r="W2040" s="19">
        <f t="shared" si="1457"/>
        <v>0</v>
      </c>
      <c r="X2040" s="2">
        <f t="shared" si="1442"/>
        <v>0</v>
      </c>
      <c r="Y2040" s="4">
        <f t="shared" si="1443"/>
        <v>0</v>
      </c>
      <c r="Z2040" s="106">
        <f t="shared" si="1464"/>
        <v>0</v>
      </c>
      <c r="AA2040" s="114">
        <f t="shared" si="1454"/>
        <v>0.05</v>
      </c>
      <c r="AB2040" s="112">
        <f t="shared" si="1444"/>
        <v>14</v>
      </c>
      <c r="AC2040" s="178">
        <f t="shared" si="1460"/>
        <v>31</v>
      </c>
      <c r="AD2040" s="11">
        <f t="shared" si="1455"/>
        <v>1.001837876</v>
      </c>
      <c r="AE2040" s="106">
        <f t="shared" si="1465"/>
        <v>0.27299039000000003</v>
      </c>
      <c r="AF2040" s="106">
        <f t="shared" si="1445"/>
        <v>0.27299039000000003</v>
      </c>
      <c r="AG2040" s="106">
        <f t="shared" si="1446"/>
        <v>0</v>
      </c>
      <c r="AH2040" s="115" t="str">
        <f t="shared" si="1462"/>
        <v>A+J=</v>
      </c>
      <c r="AI2040" s="116">
        <f t="shared" si="1456"/>
        <v>46198</v>
      </c>
      <c r="AJ2040" s="10"/>
      <c r="AK2040" s="1"/>
      <c r="AL2040" s="10"/>
      <c r="AM2040" s="1"/>
      <c r="AN2040" s="1"/>
      <c r="AO2040" s="3"/>
      <c r="AP2040" s="3"/>
      <c r="AQ2040" s="4"/>
      <c r="AR2040" s="4"/>
      <c r="AS2040" s="4"/>
      <c r="AT2040" s="4"/>
      <c r="AU2040" s="4"/>
      <c r="AV2040" s="4"/>
      <c r="AW2040" s="1"/>
      <c r="AX2040" s="1"/>
      <c r="AY2040" s="1"/>
      <c r="AZ2040" s="1"/>
      <c r="BA2040" s="1"/>
      <c r="BB2040" s="1"/>
      <c r="BC2040" s="1"/>
      <c r="BD2040" s="1"/>
      <c r="BE2040" s="1"/>
      <c r="BG2040" s="1"/>
      <c r="BH2040" s="1"/>
    </row>
    <row r="2041" spans="1:60" ht="15" customHeight="1" x14ac:dyDescent="0.25">
      <c r="A2041" s="105">
        <f t="shared" si="1447"/>
        <v>46182</v>
      </c>
      <c r="B2041" s="106">
        <f t="shared" si="1434"/>
        <v>148.82831823402952</v>
      </c>
      <c r="C2041" s="2">
        <f t="shared" si="1448"/>
        <v>107.09213278</v>
      </c>
      <c r="D2041" s="2">
        <f t="shared" si="1449"/>
        <v>107.09213277000001</v>
      </c>
      <c r="E2041" s="106">
        <f t="shared" si="1435"/>
        <v>9.9999937219763524E-9</v>
      </c>
      <c r="F2041" s="21">
        <f t="shared" si="1450"/>
        <v>7245.38</v>
      </c>
      <c r="G2041" s="108">
        <f t="shared" si="1451"/>
        <v>7275.81</v>
      </c>
      <c r="H2041" s="109">
        <f t="shared" si="1463"/>
        <v>46138</v>
      </c>
      <c r="I2041" s="109">
        <f t="shared" si="1458"/>
        <v>46168</v>
      </c>
      <c r="J2041" s="110">
        <f t="shared" si="1436"/>
        <v>4.1999177406844002E-3</v>
      </c>
      <c r="K2041" s="117">
        <f t="shared" si="1459"/>
        <v>46198</v>
      </c>
      <c r="L2041" s="178">
        <f t="shared" si="1461"/>
        <v>31</v>
      </c>
      <c r="M2041" s="178">
        <f t="shared" si="1468"/>
        <v>15</v>
      </c>
      <c r="N2041" s="106">
        <f t="shared" si="1437"/>
        <v>1.0020300200000001</v>
      </c>
      <c r="O2041" s="111">
        <f t="shared" si="1467"/>
        <v>1.0041999100000001</v>
      </c>
      <c r="P2041" s="111">
        <f t="shared" si="1452"/>
        <v>1.4104390184455635</v>
      </c>
      <c r="Q2041" s="106">
        <f t="shared" si="1466"/>
        <v>1.41330223</v>
      </c>
      <c r="R2041" s="106">
        <f t="shared" si="1453"/>
        <v>1.38699086</v>
      </c>
      <c r="S2041" s="106">
        <f t="shared" si="1438"/>
        <v>148.53580933999999</v>
      </c>
      <c r="T2041" s="106">
        <f t="shared" si="1439"/>
        <v>41.443676559896488</v>
      </c>
      <c r="U2041" s="106">
        <f t="shared" si="1440"/>
        <v>4.1330197052788261E-9</v>
      </c>
      <c r="V2041" s="106">
        <f t="shared" si="1441"/>
        <v>148.53580934402953</v>
      </c>
      <c r="W2041" s="19">
        <f t="shared" si="1457"/>
        <v>0</v>
      </c>
      <c r="X2041" s="2">
        <f t="shared" si="1442"/>
        <v>0</v>
      </c>
      <c r="Y2041" s="4">
        <f t="shared" si="1443"/>
        <v>0</v>
      </c>
      <c r="Z2041" s="106">
        <f t="shared" si="1464"/>
        <v>0</v>
      </c>
      <c r="AA2041" s="114">
        <f t="shared" si="1454"/>
        <v>0.05</v>
      </c>
      <c r="AB2041" s="112">
        <f t="shared" si="1444"/>
        <v>15</v>
      </c>
      <c r="AC2041" s="178">
        <f t="shared" si="1460"/>
        <v>31</v>
      </c>
      <c r="AD2041" s="11">
        <f t="shared" si="1455"/>
        <v>1.0019692819999999</v>
      </c>
      <c r="AE2041" s="106">
        <f t="shared" si="1465"/>
        <v>0.29250889000000002</v>
      </c>
      <c r="AF2041" s="106">
        <f t="shared" si="1445"/>
        <v>0.29250889000000002</v>
      </c>
      <c r="AG2041" s="106">
        <f t="shared" si="1446"/>
        <v>0</v>
      </c>
      <c r="AH2041" s="115" t="str">
        <f t="shared" si="1462"/>
        <v>A+J=</v>
      </c>
      <c r="AI2041" s="116">
        <f t="shared" si="1456"/>
        <v>46198</v>
      </c>
      <c r="AJ2041" s="10"/>
      <c r="AK2041" s="1"/>
      <c r="AL2041" s="10"/>
      <c r="AM2041" s="1"/>
      <c r="AN2041" s="1"/>
      <c r="AO2041" s="3"/>
      <c r="AP2041" s="3"/>
      <c r="AQ2041" s="4"/>
      <c r="AR2041" s="4"/>
      <c r="AS2041" s="4"/>
      <c r="AT2041" s="4"/>
      <c r="AU2041" s="4"/>
      <c r="AV2041" s="4"/>
      <c r="AW2041" s="1"/>
      <c r="AX2041" s="1"/>
      <c r="AY2041" s="1"/>
      <c r="AZ2041" s="1"/>
      <c r="BA2041" s="1"/>
      <c r="BB2041" s="1"/>
      <c r="BC2041" s="1"/>
      <c r="BD2041" s="1"/>
      <c r="BE2041" s="1"/>
      <c r="BG2041" s="1"/>
      <c r="BH2041" s="1"/>
    </row>
    <row r="2042" spans="1:60" ht="15" customHeight="1" x14ac:dyDescent="0.25">
      <c r="A2042" s="105">
        <f t="shared" si="1447"/>
        <v>46183</v>
      </c>
      <c r="B2042" s="106">
        <f t="shared" si="1434"/>
        <v>148.84783925403144</v>
      </c>
      <c r="C2042" s="2">
        <f t="shared" si="1448"/>
        <v>107.09213278</v>
      </c>
      <c r="D2042" s="2">
        <f t="shared" si="1449"/>
        <v>107.09213277000001</v>
      </c>
      <c r="E2042" s="106">
        <f t="shared" si="1435"/>
        <v>9.9999937219763524E-9</v>
      </c>
      <c r="F2042" s="21">
        <f t="shared" si="1450"/>
        <v>7245.38</v>
      </c>
      <c r="G2042" s="108">
        <f t="shared" si="1451"/>
        <v>7275.81</v>
      </c>
      <c r="H2042" s="109">
        <f t="shared" si="1463"/>
        <v>46138</v>
      </c>
      <c r="I2042" s="109">
        <f t="shared" si="1458"/>
        <v>46168</v>
      </c>
      <c r="J2042" s="110">
        <f t="shared" si="1436"/>
        <v>4.1999177406844002E-3</v>
      </c>
      <c r="K2042" s="117">
        <f t="shared" si="1459"/>
        <v>46198</v>
      </c>
      <c r="L2042" s="178">
        <f t="shared" si="1461"/>
        <v>31</v>
      </c>
      <c r="M2042" s="178">
        <f t="shared" si="1468"/>
        <v>16</v>
      </c>
      <c r="N2042" s="106">
        <f t="shared" si="1437"/>
        <v>1.0021655</v>
      </c>
      <c r="O2042" s="111">
        <f t="shared" si="1467"/>
        <v>1.0041999100000001</v>
      </c>
      <c r="P2042" s="111">
        <f t="shared" si="1452"/>
        <v>1.4104390184455635</v>
      </c>
      <c r="Q2042" s="106">
        <f t="shared" si="1466"/>
        <v>1.4134933199999999</v>
      </c>
      <c r="R2042" s="106">
        <f t="shared" si="1453"/>
        <v>1.38699086</v>
      </c>
      <c r="S2042" s="106">
        <f t="shared" si="1438"/>
        <v>148.53580933999999</v>
      </c>
      <c r="T2042" s="106">
        <f t="shared" si="1439"/>
        <v>41.443676559896488</v>
      </c>
      <c r="U2042" s="106">
        <f t="shared" si="1440"/>
        <v>4.1349306040791582E-9</v>
      </c>
      <c r="V2042" s="106">
        <f t="shared" si="1441"/>
        <v>148.53580934403143</v>
      </c>
      <c r="W2042" s="19">
        <f t="shared" si="1457"/>
        <v>0</v>
      </c>
      <c r="X2042" s="2">
        <f t="shared" si="1442"/>
        <v>0</v>
      </c>
      <c r="Y2042" s="4">
        <f t="shared" si="1443"/>
        <v>0</v>
      </c>
      <c r="Z2042" s="106">
        <f t="shared" si="1464"/>
        <v>0</v>
      </c>
      <c r="AA2042" s="114">
        <f t="shared" si="1454"/>
        <v>0.05</v>
      </c>
      <c r="AB2042" s="112">
        <f t="shared" si="1444"/>
        <v>16</v>
      </c>
      <c r="AC2042" s="178">
        <f t="shared" si="1460"/>
        <v>31</v>
      </c>
      <c r="AD2042" s="11">
        <f t="shared" si="1455"/>
        <v>1.0021007049999999</v>
      </c>
      <c r="AE2042" s="106">
        <f t="shared" si="1465"/>
        <v>0.31202991000000002</v>
      </c>
      <c r="AF2042" s="106">
        <f t="shared" si="1445"/>
        <v>0.31202991000000002</v>
      </c>
      <c r="AG2042" s="106">
        <f t="shared" si="1446"/>
        <v>0</v>
      </c>
      <c r="AH2042" s="115" t="str">
        <f t="shared" si="1462"/>
        <v>A+J=</v>
      </c>
      <c r="AI2042" s="116">
        <f t="shared" si="1456"/>
        <v>46198</v>
      </c>
      <c r="AJ2042" s="10"/>
      <c r="AK2042" s="1"/>
      <c r="AL2042" s="10"/>
      <c r="AM2042" s="1"/>
      <c r="AN2042" s="1"/>
      <c r="AO2042" s="3"/>
      <c r="AP2042" s="3"/>
      <c r="AQ2042" s="4"/>
      <c r="AR2042" s="4"/>
      <c r="AS2042" s="4"/>
      <c r="AT2042" s="4"/>
      <c r="AU2042" s="4"/>
      <c r="AV2042" s="4"/>
      <c r="AW2042" s="1"/>
      <c r="AX2042" s="1"/>
      <c r="AY2042" s="1"/>
      <c r="AZ2042" s="1"/>
      <c r="BA2042" s="1"/>
      <c r="BB2042" s="1"/>
      <c r="BC2042" s="1"/>
      <c r="BD2042" s="1"/>
      <c r="BE2042" s="1"/>
      <c r="BG2042" s="1"/>
      <c r="BH2042" s="1"/>
    </row>
    <row r="2043" spans="1:60" ht="15" customHeight="1" x14ac:dyDescent="0.25">
      <c r="A2043" s="105">
        <f t="shared" si="1447"/>
        <v>46184</v>
      </c>
      <c r="B2043" s="106">
        <f t="shared" si="1434"/>
        <v>148.86736295403333</v>
      </c>
      <c r="C2043" s="2">
        <f t="shared" si="1448"/>
        <v>107.09213278</v>
      </c>
      <c r="D2043" s="2">
        <f t="shared" si="1449"/>
        <v>107.09213277000001</v>
      </c>
      <c r="E2043" s="106">
        <f t="shared" si="1435"/>
        <v>9.9999937219763524E-9</v>
      </c>
      <c r="F2043" s="21">
        <f t="shared" si="1450"/>
        <v>7245.38</v>
      </c>
      <c r="G2043" s="108">
        <f t="shared" si="1451"/>
        <v>7275.81</v>
      </c>
      <c r="H2043" s="109">
        <f t="shared" si="1463"/>
        <v>46138</v>
      </c>
      <c r="I2043" s="109">
        <f t="shared" si="1458"/>
        <v>46168</v>
      </c>
      <c r="J2043" s="110">
        <f t="shared" si="1436"/>
        <v>4.1999177406844002E-3</v>
      </c>
      <c r="K2043" s="117">
        <f t="shared" si="1459"/>
        <v>46198</v>
      </c>
      <c r="L2043" s="178">
        <f t="shared" si="1461"/>
        <v>31</v>
      </c>
      <c r="M2043" s="178">
        <f t="shared" si="1468"/>
        <v>17</v>
      </c>
      <c r="N2043" s="106">
        <f t="shared" si="1437"/>
        <v>1.0023010000000001</v>
      </c>
      <c r="O2043" s="111">
        <f t="shared" si="1467"/>
        <v>1.0041999100000001</v>
      </c>
      <c r="P2043" s="111">
        <f t="shared" si="1452"/>
        <v>1.4104390184455635</v>
      </c>
      <c r="Q2043" s="106">
        <f t="shared" si="1466"/>
        <v>1.41368443</v>
      </c>
      <c r="R2043" s="106">
        <f t="shared" si="1453"/>
        <v>1.38699086</v>
      </c>
      <c r="S2043" s="106">
        <f t="shared" si="1438"/>
        <v>148.53580933999999</v>
      </c>
      <c r="T2043" s="106">
        <f t="shared" si="1439"/>
        <v>41.443676559896488</v>
      </c>
      <c r="U2043" s="106">
        <f t="shared" si="1440"/>
        <v>4.1368417028793653E-9</v>
      </c>
      <c r="V2043" s="106">
        <f t="shared" si="1441"/>
        <v>148.53580934403334</v>
      </c>
      <c r="W2043" s="19">
        <f t="shared" si="1457"/>
        <v>0</v>
      </c>
      <c r="X2043" s="2">
        <f t="shared" si="1442"/>
        <v>0</v>
      </c>
      <c r="Y2043" s="4">
        <f t="shared" si="1443"/>
        <v>0</v>
      </c>
      <c r="Z2043" s="106">
        <f t="shared" si="1464"/>
        <v>0</v>
      </c>
      <c r="AA2043" s="114">
        <f t="shared" si="1454"/>
        <v>0.05</v>
      </c>
      <c r="AB2043" s="112">
        <f t="shared" si="1444"/>
        <v>17</v>
      </c>
      <c r="AC2043" s="178">
        <f t="shared" si="1460"/>
        <v>31</v>
      </c>
      <c r="AD2043" s="11">
        <f t="shared" si="1455"/>
        <v>1.0022321460000001</v>
      </c>
      <c r="AE2043" s="106">
        <f t="shared" si="1465"/>
        <v>0.33155361</v>
      </c>
      <c r="AF2043" s="106">
        <f t="shared" si="1445"/>
        <v>0.33155361</v>
      </c>
      <c r="AG2043" s="106">
        <f t="shared" si="1446"/>
        <v>0</v>
      </c>
      <c r="AH2043" s="115" t="str">
        <f t="shared" si="1462"/>
        <v>A+J=</v>
      </c>
      <c r="AI2043" s="116">
        <f t="shared" si="1456"/>
        <v>46198</v>
      </c>
      <c r="AJ2043" s="10"/>
      <c r="AK2043" s="1"/>
      <c r="AL2043" s="10"/>
      <c r="AM2043" s="1"/>
      <c r="AN2043" s="1"/>
      <c r="AO2043" s="3"/>
      <c r="AP2043" s="3"/>
      <c r="AQ2043" s="4"/>
      <c r="AR2043" s="4"/>
      <c r="AS2043" s="4"/>
      <c r="AT2043" s="4"/>
      <c r="AU2043" s="4"/>
      <c r="AV2043" s="4"/>
      <c r="AW2043" s="1"/>
      <c r="AX2043" s="1"/>
      <c r="AY2043" s="1"/>
      <c r="AZ2043" s="1"/>
      <c r="BA2043" s="1"/>
      <c r="BB2043" s="1"/>
      <c r="BC2043" s="1"/>
      <c r="BD2043" s="1"/>
      <c r="BE2043" s="1"/>
      <c r="BG2043" s="1"/>
      <c r="BH2043" s="1"/>
    </row>
    <row r="2044" spans="1:60" ht="15" customHeight="1" x14ac:dyDescent="0.25">
      <c r="A2044" s="105">
        <f t="shared" si="1447"/>
        <v>46185</v>
      </c>
      <c r="B2044" s="106">
        <f t="shared" si="1434"/>
        <v>148.88688902403524</v>
      </c>
      <c r="C2044" s="2">
        <f t="shared" si="1448"/>
        <v>107.09213278</v>
      </c>
      <c r="D2044" s="2">
        <f t="shared" si="1449"/>
        <v>107.09213277000001</v>
      </c>
      <c r="E2044" s="106">
        <f t="shared" si="1435"/>
        <v>9.9999937219763524E-9</v>
      </c>
      <c r="F2044" s="21">
        <f t="shared" si="1450"/>
        <v>7245.38</v>
      </c>
      <c r="G2044" s="108">
        <f t="shared" si="1451"/>
        <v>7275.81</v>
      </c>
      <c r="H2044" s="109">
        <f t="shared" si="1463"/>
        <v>46138</v>
      </c>
      <c r="I2044" s="109">
        <f t="shared" si="1458"/>
        <v>46168</v>
      </c>
      <c r="J2044" s="110">
        <f t="shared" si="1436"/>
        <v>4.1999177406844002E-3</v>
      </c>
      <c r="K2044" s="117">
        <f t="shared" si="1459"/>
        <v>46198</v>
      </c>
      <c r="L2044" s="178">
        <f t="shared" si="1461"/>
        <v>31</v>
      </c>
      <c r="M2044" s="178">
        <f t="shared" si="1468"/>
        <v>18</v>
      </c>
      <c r="N2044" s="106">
        <f t="shared" si="1437"/>
        <v>1.0024365099999999</v>
      </c>
      <c r="O2044" s="111">
        <f t="shared" si="1467"/>
        <v>1.0041999100000001</v>
      </c>
      <c r="P2044" s="111">
        <f t="shared" si="1452"/>
        <v>1.4104390184455635</v>
      </c>
      <c r="Q2044" s="106">
        <f t="shared" si="1466"/>
        <v>1.4138755599999999</v>
      </c>
      <c r="R2044" s="106">
        <f t="shared" si="1453"/>
        <v>1.38699086</v>
      </c>
      <c r="S2044" s="106">
        <f t="shared" si="1438"/>
        <v>148.53580933999999</v>
      </c>
      <c r="T2044" s="106">
        <f t="shared" si="1439"/>
        <v>41.443676559896488</v>
      </c>
      <c r="U2044" s="106">
        <f t="shared" si="1440"/>
        <v>4.138753001679446E-9</v>
      </c>
      <c r="V2044" s="106">
        <f t="shared" si="1441"/>
        <v>148.53580934403524</v>
      </c>
      <c r="W2044" s="19">
        <f t="shared" si="1457"/>
        <v>0</v>
      </c>
      <c r="X2044" s="2">
        <f t="shared" si="1442"/>
        <v>0</v>
      </c>
      <c r="Y2044" s="4">
        <f t="shared" si="1443"/>
        <v>0</v>
      </c>
      <c r="Z2044" s="106">
        <f t="shared" si="1464"/>
        <v>0</v>
      </c>
      <c r="AA2044" s="114">
        <f t="shared" si="1454"/>
        <v>0.05</v>
      </c>
      <c r="AB2044" s="112">
        <f t="shared" si="1444"/>
        <v>18</v>
      </c>
      <c r="AC2044" s="178">
        <f t="shared" si="1460"/>
        <v>31</v>
      </c>
      <c r="AD2044" s="11">
        <f t="shared" si="1455"/>
        <v>1.002363603</v>
      </c>
      <c r="AE2044" s="106">
        <f t="shared" si="1465"/>
        <v>0.35107968000000001</v>
      </c>
      <c r="AF2044" s="106">
        <f t="shared" si="1445"/>
        <v>0.35107968000000001</v>
      </c>
      <c r="AG2044" s="106">
        <f t="shared" si="1446"/>
        <v>0</v>
      </c>
      <c r="AH2044" s="115" t="str">
        <f t="shared" si="1462"/>
        <v>A+J=</v>
      </c>
      <c r="AI2044" s="116">
        <f t="shared" si="1456"/>
        <v>46198</v>
      </c>
      <c r="AJ2044" s="10"/>
      <c r="AK2044" s="1"/>
      <c r="AL2044" s="10"/>
      <c r="AM2044" s="1"/>
      <c r="AN2044" s="1"/>
      <c r="AO2044" s="3"/>
      <c r="AP2044" s="3"/>
      <c r="AQ2044" s="4"/>
      <c r="AR2044" s="4"/>
      <c r="AS2044" s="4"/>
      <c r="AT2044" s="4"/>
      <c r="AU2044" s="4"/>
      <c r="AV2044" s="4"/>
      <c r="AW2044" s="1"/>
      <c r="AX2044" s="1"/>
      <c r="AY2044" s="1"/>
      <c r="AZ2044" s="1"/>
      <c r="BA2044" s="1"/>
      <c r="BB2044" s="1"/>
      <c r="BC2044" s="1"/>
      <c r="BD2044" s="1"/>
      <c r="BE2044" s="1"/>
      <c r="BG2044" s="1"/>
      <c r="BH2044" s="1"/>
    </row>
    <row r="2045" spans="1:60" ht="15" customHeight="1" x14ac:dyDescent="0.25">
      <c r="A2045" s="105">
        <f t="shared" si="1447"/>
        <v>46186</v>
      </c>
      <c r="B2045" s="106">
        <f t="shared" si="1434"/>
        <v>148.90641777403718</v>
      </c>
      <c r="C2045" s="2">
        <f t="shared" si="1448"/>
        <v>107.09213278</v>
      </c>
      <c r="D2045" s="2">
        <f t="shared" si="1449"/>
        <v>107.09213277000001</v>
      </c>
      <c r="E2045" s="106">
        <f t="shared" si="1435"/>
        <v>9.9999937219763524E-9</v>
      </c>
      <c r="F2045" s="21">
        <f t="shared" si="1450"/>
        <v>7245.38</v>
      </c>
      <c r="G2045" s="108">
        <f t="shared" si="1451"/>
        <v>7275.81</v>
      </c>
      <c r="H2045" s="109">
        <f t="shared" si="1463"/>
        <v>46138</v>
      </c>
      <c r="I2045" s="109">
        <f t="shared" si="1458"/>
        <v>46168</v>
      </c>
      <c r="J2045" s="110">
        <f t="shared" si="1436"/>
        <v>4.1999177406844002E-3</v>
      </c>
      <c r="K2045" s="117">
        <f t="shared" si="1459"/>
        <v>46198</v>
      </c>
      <c r="L2045" s="178">
        <f t="shared" si="1461"/>
        <v>31</v>
      </c>
      <c r="M2045" s="178">
        <f t="shared" si="1468"/>
        <v>19</v>
      </c>
      <c r="N2045" s="106">
        <f t="shared" si="1437"/>
        <v>1.0025720499999999</v>
      </c>
      <c r="O2045" s="111">
        <f t="shared" si="1467"/>
        <v>1.0041999100000001</v>
      </c>
      <c r="P2045" s="111">
        <f t="shared" si="1452"/>
        <v>1.4104390184455635</v>
      </c>
      <c r="Q2045" s="106">
        <f t="shared" si="1466"/>
        <v>1.41406673</v>
      </c>
      <c r="R2045" s="106">
        <f t="shared" si="1453"/>
        <v>1.38699086</v>
      </c>
      <c r="S2045" s="106">
        <f t="shared" si="1438"/>
        <v>148.53580933999999</v>
      </c>
      <c r="T2045" s="106">
        <f t="shared" si="1439"/>
        <v>41.443676559896488</v>
      </c>
      <c r="U2045" s="106">
        <f t="shared" si="1440"/>
        <v>4.1406647004792779E-9</v>
      </c>
      <c r="V2045" s="106">
        <f t="shared" si="1441"/>
        <v>148.53580934403718</v>
      </c>
      <c r="W2045" s="19">
        <f t="shared" si="1457"/>
        <v>0</v>
      </c>
      <c r="X2045" s="2">
        <f t="shared" si="1442"/>
        <v>0</v>
      </c>
      <c r="Y2045" s="4">
        <f t="shared" si="1443"/>
        <v>0</v>
      </c>
      <c r="Z2045" s="106">
        <f t="shared" si="1464"/>
        <v>0</v>
      </c>
      <c r="AA2045" s="114">
        <f t="shared" si="1454"/>
        <v>0.05</v>
      </c>
      <c r="AB2045" s="112">
        <f t="shared" si="1444"/>
        <v>19</v>
      </c>
      <c r="AC2045" s="178">
        <f t="shared" si="1460"/>
        <v>31</v>
      </c>
      <c r="AD2045" s="11">
        <f t="shared" si="1455"/>
        <v>1.0024950779999999</v>
      </c>
      <c r="AE2045" s="106">
        <f t="shared" si="1465"/>
        <v>0.37060842999999999</v>
      </c>
      <c r="AF2045" s="106">
        <f t="shared" si="1445"/>
        <v>0.37060842999999999</v>
      </c>
      <c r="AG2045" s="106">
        <f t="shared" si="1446"/>
        <v>0</v>
      </c>
      <c r="AH2045" s="115" t="str">
        <f t="shared" si="1462"/>
        <v>A+J=</v>
      </c>
      <c r="AI2045" s="116">
        <f t="shared" si="1456"/>
        <v>46198</v>
      </c>
      <c r="AJ2045" s="10"/>
      <c r="AK2045" s="1"/>
      <c r="AL2045" s="10"/>
      <c r="AM2045" s="1"/>
      <c r="AN2045" s="1"/>
      <c r="AO2045" s="3"/>
      <c r="AP2045" s="3"/>
      <c r="AQ2045" s="4"/>
      <c r="AR2045" s="4"/>
      <c r="AS2045" s="4"/>
      <c r="AT2045" s="4"/>
      <c r="AU2045" s="4"/>
      <c r="AV2045" s="4"/>
      <c r="AW2045" s="1"/>
      <c r="AX2045" s="1"/>
      <c r="AY2045" s="1"/>
      <c r="AZ2045" s="1"/>
      <c r="BA2045" s="1"/>
      <c r="BB2045" s="1"/>
      <c r="BC2045" s="1"/>
      <c r="BD2045" s="1"/>
      <c r="BE2045" s="1"/>
      <c r="BG2045" s="1"/>
      <c r="BH2045" s="1"/>
    </row>
    <row r="2046" spans="1:60" ht="15" customHeight="1" x14ac:dyDescent="0.25">
      <c r="A2046" s="105">
        <f t="shared" si="1447"/>
        <v>46187</v>
      </c>
      <c r="B2046" s="106">
        <f t="shared" si="1434"/>
        <v>148.92594918403907</v>
      </c>
      <c r="C2046" s="2">
        <f t="shared" si="1448"/>
        <v>107.09213278</v>
      </c>
      <c r="D2046" s="2">
        <f t="shared" si="1449"/>
        <v>107.09213277000001</v>
      </c>
      <c r="E2046" s="106">
        <f t="shared" si="1435"/>
        <v>9.9999937219763524E-9</v>
      </c>
      <c r="F2046" s="21">
        <f t="shared" si="1450"/>
        <v>7245.38</v>
      </c>
      <c r="G2046" s="108">
        <f t="shared" si="1451"/>
        <v>7275.81</v>
      </c>
      <c r="H2046" s="109">
        <f t="shared" si="1463"/>
        <v>46138</v>
      </c>
      <c r="I2046" s="109">
        <f t="shared" si="1458"/>
        <v>46168</v>
      </c>
      <c r="J2046" s="110">
        <f t="shared" si="1436"/>
        <v>4.1999177406844002E-3</v>
      </c>
      <c r="K2046" s="117">
        <f t="shared" si="1459"/>
        <v>46198</v>
      </c>
      <c r="L2046" s="178">
        <f t="shared" si="1461"/>
        <v>31</v>
      </c>
      <c r="M2046" s="178">
        <f t="shared" si="1468"/>
        <v>20</v>
      </c>
      <c r="N2046" s="106">
        <f t="shared" si="1437"/>
        <v>1.0027075999999999</v>
      </c>
      <c r="O2046" s="111">
        <f t="shared" si="1467"/>
        <v>1.0041999100000001</v>
      </c>
      <c r="P2046" s="111">
        <f t="shared" si="1452"/>
        <v>1.4104390184455635</v>
      </c>
      <c r="Q2046" s="106">
        <f t="shared" si="1466"/>
        <v>1.4142579200000001</v>
      </c>
      <c r="R2046" s="106">
        <f t="shared" si="1453"/>
        <v>1.38699086</v>
      </c>
      <c r="S2046" s="106">
        <f t="shared" si="1438"/>
        <v>148.53580933999999</v>
      </c>
      <c r="T2046" s="106">
        <f t="shared" si="1439"/>
        <v>41.443676559896488</v>
      </c>
      <c r="U2046" s="106">
        <f t="shared" si="1440"/>
        <v>4.1425765992789824E-9</v>
      </c>
      <c r="V2046" s="106">
        <f t="shared" si="1441"/>
        <v>148.53580934403908</v>
      </c>
      <c r="W2046" s="19">
        <f t="shared" si="1457"/>
        <v>0</v>
      </c>
      <c r="X2046" s="2">
        <f t="shared" si="1442"/>
        <v>0</v>
      </c>
      <c r="Y2046" s="4">
        <f t="shared" si="1443"/>
        <v>0</v>
      </c>
      <c r="Z2046" s="106">
        <f t="shared" si="1464"/>
        <v>0</v>
      </c>
      <c r="AA2046" s="114">
        <f t="shared" si="1454"/>
        <v>0.05</v>
      </c>
      <c r="AB2046" s="112">
        <f t="shared" si="1444"/>
        <v>20</v>
      </c>
      <c r="AC2046" s="178">
        <f t="shared" si="1460"/>
        <v>31</v>
      </c>
      <c r="AD2046" s="11">
        <f t="shared" si="1455"/>
        <v>1.002626571</v>
      </c>
      <c r="AE2046" s="106">
        <f t="shared" si="1465"/>
        <v>0.39013984000000002</v>
      </c>
      <c r="AF2046" s="106">
        <f t="shared" si="1445"/>
        <v>0.39013984000000002</v>
      </c>
      <c r="AG2046" s="106">
        <f t="shared" si="1446"/>
        <v>0</v>
      </c>
      <c r="AH2046" s="115" t="str">
        <f t="shared" si="1462"/>
        <v>A+J=</v>
      </c>
      <c r="AI2046" s="116">
        <f t="shared" si="1456"/>
        <v>46198</v>
      </c>
      <c r="AJ2046" s="10"/>
      <c r="AK2046" s="1"/>
      <c r="AL2046" s="10"/>
      <c r="AM2046" s="1"/>
      <c r="AN2046" s="1"/>
      <c r="AO2046" s="3"/>
      <c r="AP2046" s="3"/>
      <c r="AQ2046" s="4"/>
      <c r="AR2046" s="4"/>
      <c r="AS2046" s="4"/>
      <c r="AT2046" s="4"/>
      <c r="AU2046" s="4"/>
      <c r="AV2046" s="4"/>
      <c r="AW2046" s="1"/>
      <c r="AX2046" s="1"/>
      <c r="AY2046" s="1"/>
      <c r="AZ2046" s="1"/>
      <c r="BA2046" s="1"/>
      <c r="BB2046" s="1"/>
      <c r="BC2046" s="1"/>
      <c r="BD2046" s="1"/>
      <c r="BE2046" s="1"/>
      <c r="BG2046" s="1"/>
      <c r="BH2046" s="1"/>
    </row>
    <row r="2047" spans="1:60" ht="15" customHeight="1" x14ac:dyDescent="0.25">
      <c r="A2047" s="105">
        <f t="shared" si="1447"/>
        <v>46188</v>
      </c>
      <c r="B2047" s="106">
        <f t="shared" si="1434"/>
        <v>148.94548298404098</v>
      </c>
      <c r="C2047" s="2">
        <f t="shared" si="1448"/>
        <v>107.09213278</v>
      </c>
      <c r="D2047" s="2">
        <f t="shared" si="1449"/>
        <v>107.09213277000001</v>
      </c>
      <c r="E2047" s="106">
        <f t="shared" si="1435"/>
        <v>9.9999937219763524E-9</v>
      </c>
      <c r="F2047" s="21">
        <f t="shared" si="1450"/>
        <v>7245.38</v>
      </c>
      <c r="G2047" s="108">
        <f t="shared" si="1451"/>
        <v>7275.81</v>
      </c>
      <c r="H2047" s="109">
        <f t="shared" si="1463"/>
        <v>46138</v>
      </c>
      <c r="I2047" s="109">
        <f t="shared" si="1458"/>
        <v>46168</v>
      </c>
      <c r="J2047" s="110">
        <f t="shared" si="1436"/>
        <v>4.1999177406844002E-3</v>
      </c>
      <c r="K2047" s="117">
        <f t="shared" si="1459"/>
        <v>46198</v>
      </c>
      <c r="L2047" s="178">
        <f t="shared" si="1461"/>
        <v>31</v>
      </c>
      <c r="M2047" s="178">
        <f t="shared" si="1468"/>
        <v>21</v>
      </c>
      <c r="N2047" s="106">
        <f t="shared" si="1437"/>
        <v>1.0028431799999999</v>
      </c>
      <c r="O2047" s="111">
        <f t="shared" si="1467"/>
        <v>1.0041999100000001</v>
      </c>
      <c r="P2047" s="111">
        <f t="shared" si="1452"/>
        <v>1.4104390184455635</v>
      </c>
      <c r="Q2047" s="106">
        <f t="shared" si="1466"/>
        <v>1.41444915</v>
      </c>
      <c r="R2047" s="106">
        <f t="shared" si="1453"/>
        <v>1.38699086</v>
      </c>
      <c r="S2047" s="106">
        <f t="shared" si="1438"/>
        <v>148.53580933999999</v>
      </c>
      <c r="T2047" s="106">
        <f t="shared" si="1439"/>
        <v>41.443676559896488</v>
      </c>
      <c r="U2047" s="106">
        <f t="shared" si="1440"/>
        <v>4.1444888980784364E-9</v>
      </c>
      <c r="V2047" s="106">
        <f t="shared" si="1441"/>
        <v>148.53580934404098</v>
      </c>
      <c r="W2047" s="19">
        <f t="shared" si="1457"/>
        <v>0</v>
      </c>
      <c r="X2047" s="2">
        <f t="shared" si="1442"/>
        <v>0</v>
      </c>
      <c r="Y2047" s="4">
        <f t="shared" si="1443"/>
        <v>0</v>
      </c>
      <c r="Z2047" s="106">
        <f t="shared" si="1464"/>
        <v>0</v>
      </c>
      <c r="AA2047" s="114">
        <f t="shared" si="1454"/>
        <v>0.05</v>
      </c>
      <c r="AB2047" s="112">
        <f t="shared" si="1444"/>
        <v>21</v>
      </c>
      <c r="AC2047" s="178">
        <f t="shared" si="1460"/>
        <v>31</v>
      </c>
      <c r="AD2047" s="11">
        <f t="shared" si="1455"/>
        <v>1.00275808</v>
      </c>
      <c r="AE2047" s="106">
        <f t="shared" si="1465"/>
        <v>0.40967364000000001</v>
      </c>
      <c r="AF2047" s="106">
        <f t="shared" si="1445"/>
        <v>0.40967364000000001</v>
      </c>
      <c r="AG2047" s="106">
        <f t="shared" si="1446"/>
        <v>0</v>
      </c>
      <c r="AH2047" s="115" t="str">
        <f t="shared" si="1462"/>
        <v>A+J=</v>
      </c>
      <c r="AI2047" s="116">
        <f t="shared" si="1456"/>
        <v>46198</v>
      </c>
      <c r="AJ2047" s="10"/>
      <c r="AK2047" s="1"/>
      <c r="AL2047" s="10"/>
      <c r="AM2047" s="1"/>
      <c r="AN2047" s="1"/>
      <c r="AO2047" s="3"/>
      <c r="AP2047" s="3"/>
      <c r="AQ2047" s="4"/>
      <c r="AR2047" s="4"/>
      <c r="AS2047" s="4"/>
      <c r="AT2047" s="4"/>
      <c r="AU2047" s="4"/>
      <c r="AV2047" s="4"/>
      <c r="AW2047" s="1"/>
      <c r="AX2047" s="1"/>
      <c r="AY2047" s="1"/>
      <c r="AZ2047" s="1"/>
      <c r="BA2047" s="1"/>
      <c r="BB2047" s="1"/>
      <c r="BC2047" s="1"/>
      <c r="BD2047" s="1"/>
      <c r="BE2047" s="1"/>
      <c r="BG2047" s="1"/>
      <c r="BH2047" s="1"/>
    </row>
    <row r="2048" spans="1:60" ht="15" customHeight="1" x14ac:dyDescent="0.25">
      <c r="A2048" s="105">
        <f t="shared" si="1447"/>
        <v>46189</v>
      </c>
      <c r="B2048" s="106">
        <f t="shared" si="1434"/>
        <v>148.96501945404293</v>
      </c>
      <c r="C2048" s="2">
        <f t="shared" si="1448"/>
        <v>107.09213278</v>
      </c>
      <c r="D2048" s="2">
        <f t="shared" si="1449"/>
        <v>107.09213277000001</v>
      </c>
      <c r="E2048" s="106">
        <f t="shared" si="1435"/>
        <v>9.9999937219763524E-9</v>
      </c>
      <c r="F2048" s="21">
        <f t="shared" si="1450"/>
        <v>7245.38</v>
      </c>
      <c r="G2048" s="108">
        <f t="shared" si="1451"/>
        <v>7275.81</v>
      </c>
      <c r="H2048" s="109">
        <f t="shared" si="1463"/>
        <v>46138</v>
      </c>
      <c r="I2048" s="109">
        <f t="shared" si="1458"/>
        <v>46168</v>
      </c>
      <c r="J2048" s="110">
        <f t="shared" si="1436"/>
        <v>4.1999177406844002E-3</v>
      </c>
      <c r="K2048" s="117">
        <f t="shared" si="1459"/>
        <v>46198</v>
      </c>
      <c r="L2048" s="178">
        <f t="shared" si="1461"/>
        <v>31</v>
      </c>
      <c r="M2048" s="178">
        <f t="shared" si="1468"/>
        <v>22</v>
      </c>
      <c r="N2048" s="106">
        <f t="shared" si="1437"/>
        <v>1.0029787699999999</v>
      </c>
      <c r="O2048" s="111">
        <f t="shared" si="1467"/>
        <v>1.0041999100000001</v>
      </c>
      <c r="P2048" s="111">
        <f t="shared" si="1452"/>
        <v>1.4104390184455635</v>
      </c>
      <c r="Q2048" s="106">
        <f t="shared" si="1466"/>
        <v>1.41464039</v>
      </c>
      <c r="R2048" s="106">
        <f t="shared" si="1453"/>
        <v>1.38699086</v>
      </c>
      <c r="S2048" s="106">
        <f t="shared" si="1438"/>
        <v>148.53580933999999</v>
      </c>
      <c r="T2048" s="106">
        <f t="shared" si="1439"/>
        <v>41.443676559896488</v>
      </c>
      <c r="U2048" s="106">
        <f t="shared" si="1440"/>
        <v>4.1464012968778259E-9</v>
      </c>
      <c r="V2048" s="106">
        <f t="shared" si="1441"/>
        <v>148.53580934404292</v>
      </c>
      <c r="W2048" s="19">
        <f t="shared" si="1457"/>
        <v>0</v>
      </c>
      <c r="X2048" s="2">
        <f t="shared" si="1442"/>
        <v>0</v>
      </c>
      <c r="Y2048" s="4">
        <f t="shared" si="1443"/>
        <v>0</v>
      </c>
      <c r="Z2048" s="106">
        <f t="shared" si="1464"/>
        <v>0</v>
      </c>
      <c r="AA2048" s="114">
        <f t="shared" si="1454"/>
        <v>0.05</v>
      </c>
      <c r="AB2048" s="112">
        <f t="shared" si="1444"/>
        <v>22</v>
      </c>
      <c r="AC2048" s="178">
        <f t="shared" si="1460"/>
        <v>31</v>
      </c>
      <c r="AD2048" s="11">
        <f t="shared" si="1455"/>
        <v>1.002889607</v>
      </c>
      <c r="AE2048" s="106">
        <f t="shared" si="1465"/>
        <v>0.42921010999999998</v>
      </c>
      <c r="AF2048" s="106">
        <f t="shared" si="1445"/>
        <v>0.42921010999999998</v>
      </c>
      <c r="AG2048" s="106">
        <f t="shared" si="1446"/>
        <v>0</v>
      </c>
      <c r="AH2048" s="115" t="str">
        <f t="shared" si="1462"/>
        <v>A+J=</v>
      </c>
      <c r="AI2048" s="116">
        <f t="shared" si="1456"/>
        <v>46198</v>
      </c>
      <c r="AJ2048" s="10"/>
      <c r="AK2048" s="1"/>
      <c r="AL2048" s="10"/>
      <c r="AM2048" s="1"/>
      <c r="AN2048" s="1"/>
      <c r="AO2048" s="3"/>
      <c r="AP2048" s="3"/>
      <c r="AQ2048" s="4"/>
      <c r="AR2048" s="4"/>
      <c r="AS2048" s="4"/>
      <c r="AT2048" s="4"/>
      <c r="AU2048" s="4"/>
      <c r="AV2048" s="4"/>
      <c r="AW2048" s="1"/>
      <c r="AX2048" s="1"/>
      <c r="AY2048" s="1"/>
      <c r="AZ2048" s="1"/>
      <c r="BA2048" s="1"/>
      <c r="BB2048" s="1"/>
      <c r="BC2048" s="1"/>
      <c r="BD2048" s="1"/>
      <c r="BE2048" s="1"/>
      <c r="BG2048" s="1"/>
      <c r="BH2048" s="1"/>
    </row>
    <row r="2049" spans="1:60" ht="15" customHeight="1" x14ac:dyDescent="0.25">
      <c r="A2049" s="105">
        <f t="shared" si="1447"/>
        <v>46190</v>
      </c>
      <c r="B2049" s="106">
        <f t="shared" si="1434"/>
        <v>148.98455844404481</v>
      </c>
      <c r="C2049" s="2">
        <f t="shared" si="1448"/>
        <v>107.09213278</v>
      </c>
      <c r="D2049" s="2">
        <f t="shared" si="1449"/>
        <v>107.09213277000001</v>
      </c>
      <c r="E2049" s="106">
        <f t="shared" si="1435"/>
        <v>9.9999937219763524E-9</v>
      </c>
      <c r="F2049" s="21">
        <f t="shared" si="1450"/>
        <v>7245.38</v>
      </c>
      <c r="G2049" s="108">
        <f t="shared" si="1451"/>
        <v>7275.81</v>
      </c>
      <c r="H2049" s="109">
        <f t="shared" si="1463"/>
        <v>46138</v>
      </c>
      <c r="I2049" s="109">
        <f t="shared" si="1458"/>
        <v>46168</v>
      </c>
      <c r="J2049" s="110">
        <f t="shared" si="1436"/>
        <v>4.1999177406844002E-3</v>
      </c>
      <c r="K2049" s="117">
        <f t="shared" si="1459"/>
        <v>46198</v>
      </c>
      <c r="L2049" s="178">
        <f t="shared" si="1461"/>
        <v>31</v>
      </c>
      <c r="M2049" s="178">
        <f t="shared" si="1468"/>
        <v>23</v>
      </c>
      <c r="N2049" s="106">
        <f t="shared" si="1437"/>
        <v>1.00311438</v>
      </c>
      <c r="O2049" s="111">
        <f t="shared" si="1467"/>
        <v>1.0041999100000001</v>
      </c>
      <c r="P2049" s="111">
        <f t="shared" si="1452"/>
        <v>1.4104390184455635</v>
      </c>
      <c r="Q2049" s="106">
        <f t="shared" si="1466"/>
        <v>1.4148316599999999</v>
      </c>
      <c r="R2049" s="106">
        <f t="shared" si="1453"/>
        <v>1.38699086</v>
      </c>
      <c r="S2049" s="106">
        <f t="shared" si="1438"/>
        <v>148.53580933999999</v>
      </c>
      <c r="T2049" s="106">
        <f t="shared" si="1439"/>
        <v>41.443676559896488</v>
      </c>
      <c r="U2049" s="106">
        <f t="shared" si="1440"/>
        <v>4.1483139956770277E-9</v>
      </c>
      <c r="V2049" s="106">
        <f t="shared" si="1441"/>
        <v>148.53580934404482</v>
      </c>
      <c r="W2049" s="19">
        <f t="shared" si="1457"/>
        <v>0</v>
      </c>
      <c r="X2049" s="2">
        <f t="shared" si="1442"/>
        <v>0</v>
      </c>
      <c r="Y2049" s="4">
        <f t="shared" si="1443"/>
        <v>0</v>
      </c>
      <c r="Z2049" s="106">
        <f t="shared" si="1464"/>
        <v>0</v>
      </c>
      <c r="AA2049" s="114">
        <f t="shared" si="1454"/>
        <v>0.05</v>
      </c>
      <c r="AB2049" s="112">
        <f t="shared" si="1444"/>
        <v>23</v>
      </c>
      <c r="AC2049" s="178">
        <f t="shared" si="1460"/>
        <v>31</v>
      </c>
      <c r="AD2049" s="11">
        <f t="shared" si="1455"/>
        <v>1.003021151</v>
      </c>
      <c r="AE2049" s="106">
        <f t="shared" si="1465"/>
        <v>0.44874910000000001</v>
      </c>
      <c r="AF2049" s="106">
        <f t="shared" si="1445"/>
        <v>0.44874910000000001</v>
      </c>
      <c r="AG2049" s="106">
        <f t="shared" si="1446"/>
        <v>0</v>
      </c>
      <c r="AH2049" s="115" t="str">
        <f t="shared" si="1462"/>
        <v>A+J=</v>
      </c>
      <c r="AI2049" s="116">
        <f t="shared" si="1456"/>
        <v>46198</v>
      </c>
      <c r="AJ2049" s="10"/>
      <c r="AK2049" s="1"/>
      <c r="AL2049" s="10"/>
      <c r="AM2049" s="1"/>
      <c r="AN2049" s="1"/>
      <c r="AO2049" s="3"/>
      <c r="AP2049" s="3"/>
      <c r="AQ2049" s="4"/>
      <c r="AR2049" s="4"/>
      <c r="AS2049" s="4"/>
      <c r="AT2049" s="4"/>
      <c r="AU2049" s="4"/>
      <c r="AV2049" s="4"/>
      <c r="AW2049" s="1"/>
      <c r="AX2049" s="1"/>
      <c r="AY2049" s="1"/>
      <c r="AZ2049" s="1"/>
      <c r="BA2049" s="1"/>
      <c r="BB2049" s="1"/>
      <c r="BC2049" s="1"/>
      <c r="BD2049" s="1"/>
      <c r="BE2049" s="1"/>
      <c r="BG2049" s="1"/>
      <c r="BH2049" s="1"/>
    </row>
    <row r="2050" spans="1:60" ht="15" customHeight="1" x14ac:dyDescent="0.25">
      <c r="A2050" s="105">
        <f t="shared" si="1447"/>
        <v>46191</v>
      </c>
      <c r="B2050" s="106">
        <f t="shared" si="1434"/>
        <v>149.00409996404673</v>
      </c>
      <c r="C2050" s="2">
        <f t="shared" si="1448"/>
        <v>107.09213278</v>
      </c>
      <c r="D2050" s="2">
        <f t="shared" si="1449"/>
        <v>107.09213277000001</v>
      </c>
      <c r="E2050" s="106">
        <f t="shared" si="1435"/>
        <v>9.9999937219763524E-9</v>
      </c>
      <c r="F2050" s="21">
        <f t="shared" si="1450"/>
        <v>7245.38</v>
      </c>
      <c r="G2050" s="108">
        <f t="shared" si="1451"/>
        <v>7275.81</v>
      </c>
      <c r="H2050" s="109">
        <f t="shared" si="1463"/>
        <v>46138</v>
      </c>
      <c r="I2050" s="109">
        <f t="shared" si="1458"/>
        <v>46168</v>
      </c>
      <c r="J2050" s="110">
        <f t="shared" si="1436"/>
        <v>4.1999177406844002E-3</v>
      </c>
      <c r="K2050" s="117">
        <f t="shared" si="1459"/>
        <v>46198</v>
      </c>
      <c r="L2050" s="178">
        <f t="shared" si="1461"/>
        <v>31</v>
      </c>
      <c r="M2050" s="178">
        <f t="shared" si="1468"/>
        <v>24</v>
      </c>
      <c r="N2050" s="106">
        <f t="shared" si="1437"/>
        <v>1.0032500099999999</v>
      </c>
      <c r="O2050" s="111">
        <f t="shared" si="1467"/>
        <v>1.0041999100000001</v>
      </c>
      <c r="P2050" s="111">
        <f t="shared" si="1452"/>
        <v>1.4104390184455635</v>
      </c>
      <c r="Q2050" s="106">
        <f t="shared" si="1466"/>
        <v>1.41502295</v>
      </c>
      <c r="R2050" s="106">
        <f t="shared" si="1453"/>
        <v>1.38699086</v>
      </c>
      <c r="S2050" s="106">
        <f t="shared" si="1438"/>
        <v>148.53580933999999</v>
      </c>
      <c r="T2050" s="106">
        <f t="shared" si="1439"/>
        <v>41.443676559896488</v>
      </c>
      <c r="U2050" s="106">
        <f t="shared" si="1440"/>
        <v>4.1502268944761055E-9</v>
      </c>
      <c r="V2050" s="106">
        <f t="shared" si="1441"/>
        <v>148.53580934404673</v>
      </c>
      <c r="W2050" s="19">
        <f t="shared" si="1457"/>
        <v>0</v>
      </c>
      <c r="X2050" s="2">
        <f t="shared" si="1442"/>
        <v>0</v>
      </c>
      <c r="Y2050" s="4">
        <f t="shared" si="1443"/>
        <v>0</v>
      </c>
      <c r="Z2050" s="106">
        <f t="shared" si="1464"/>
        <v>0</v>
      </c>
      <c r="AA2050" s="114">
        <f t="shared" si="1454"/>
        <v>0.05</v>
      </c>
      <c r="AB2050" s="112">
        <f t="shared" si="1444"/>
        <v>24</v>
      </c>
      <c r="AC2050" s="178">
        <f t="shared" si="1460"/>
        <v>31</v>
      </c>
      <c r="AD2050" s="11">
        <f t="shared" si="1455"/>
        <v>1.0031527119999999</v>
      </c>
      <c r="AE2050" s="106">
        <f t="shared" si="1465"/>
        <v>0.46829061999999999</v>
      </c>
      <c r="AF2050" s="106">
        <f t="shared" si="1445"/>
        <v>0.46829061999999999</v>
      </c>
      <c r="AG2050" s="106">
        <f t="shared" si="1446"/>
        <v>0</v>
      </c>
      <c r="AH2050" s="115" t="str">
        <f t="shared" si="1462"/>
        <v>A+J=</v>
      </c>
      <c r="AI2050" s="116">
        <f t="shared" si="1456"/>
        <v>46198</v>
      </c>
      <c r="AJ2050" s="10"/>
      <c r="AK2050" s="1"/>
      <c r="AL2050" s="10"/>
      <c r="AM2050" s="1"/>
      <c r="AN2050" s="1"/>
      <c r="AO2050" s="3"/>
      <c r="AP2050" s="3"/>
      <c r="AQ2050" s="4"/>
      <c r="AR2050" s="4"/>
      <c r="AS2050" s="4"/>
      <c r="AT2050" s="4"/>
      <c r="AU2050" s="4"/>
      <c r="AV2050" s="4"/>
      <c r="AW2050" s="1"/>
      <c r="AX2050" s="1"/>
      <c r="AY2050" s="1"/>
      <c r="AZ2050" s="1"/>
      <c r="BA2050" s="1"/>
      <c r="BB2050" s="1"/>
      <c r="BC2050" s="1"/>
      <c r="BD2050" s="1"/>
      <c r="BE2050" s="1"/>
      <c r="BG2050" s="1"/>
      <c r="BH2050" s="1"/>
    </row>
    <row r="2051" spans="1:60" ht="15" customHeight="1" x14ac:dyDescent="0.25">
      <c r="A2051" s="105">
        <f t="shared" si="1447"/>
        <v>46192</v>
      </c>
      <c r="B2051" s="106">
        <f t="shared" si="1434"/>
        <v>149.02364401404864</v>
      </c>
      <c r="C2051" s="2">
        <f t="shared" si="1448"/>
        <v>107.09213278</v>
      </c>
      <c r="D2051" s="2">
        <f t="shared" si="1449"/>
        <v>107.09213277000001</v>
      </c>
      <c r="E2051" s="106">
        <f t="shared" si="1435"/>
        <v>9.9999937219763524E-9</v>
      </c>
      <c r="F2051" s="21">
        <f t="shared" si="1450"/>
        <v>7245.38</v>
      </c>
      <c r="G2051" s="108">
        <f t="shared" si="1451"/>
        <v>7275.81</v>
      </c>
      <c r="H2051" s="109">
        <f t="shared" si="1463"/>
        <v>46138</v>
      </c>
      <c r="I2051" s="109">
        <f t="shared" si="1458"/>
        <v>46168</v>
      </c>
      <c r="J2051" s="110">
        <f t="shared" si="1436"/>
        <v>4.1999177406844002E-3</v>
      </c>
      <c r="K2051" s="117">
        <f t="shared" si="1459"/>
        <v>46198</v>
      </c>
      <c r="L2051" s="178">
        <f t="shared" si="1461"/>
        <v>31</v>
      </c>
      <c r="M2051" s="178">
        <f t="shared" si="1468"/>
        <v>25</v>
      </c>
      <c r="N2051" s="106">
        <f t="shared" si="1437"/>
        <v>1.00338565</v>
      </c>
      <c r="O2051" s="111">
        <f t="shared" si="1467"/>
        <v>1.0041999100000001</v>
      </c>
      <c r="P2051" s="111">
        <f t="shared" si="1452"/>
        <v>1.4104390184455635</v>
      </c>
      <c r="Q2051" s="106">
        <f t="shared" si="1466"/>
        <v>1.4152142700000001</v>
      </c>
      <c r="R2051" s="106">
        <f t="shared" si="1453"/>
        <v>1.38699086</v>
      </c>
      <c r="S2051" s="106">
        <f t="shared" si="1438"/>
        <v>148.53580933999999</v>
      </c>
      <c r="T2051" s="106">
        <f t="shared" si="1439"/>
        <v>41.443676559896488</v>
      </c>
      <c r="U2051" s="106">
        <f t="shared" si="1440"/>
        <v>4.1521400932749949E-9</v>
      </c>
      <c r="V2051" s="106">
        <f t="shared" si="1441"/>
        <v>148.53580934404863</v>
      </c>
      <c r="W2051" s="19">
        <f t="shared" si="1457"/>
        <v>0</v>
      </c>
      <c r="X2051" s="2">
        <f t="shared" si="1442"/>
        <v>0</v>
      </c>
      <c r="Y2051" s="4">
        <f t="shared" si="1443"/>
        <v>0</v>
      </c>
      <c r="Z2051" s="106">
        <f t="shared" si="1464"/>
        <v>0</v>
      </c>
      <c r="AA2051" s="114">
        <f t="shared" si="1454"/>
        <v>0.05</v>
      </c>
      <c r="AB2051" s="112">
        <f t="shared" si="1444"/>
        <v>25</v>
      </c>
      <c r="AC2051" s="178">
        <f t="shared" si="1460"/>
        <v>31</v>
      </c>
      <c r="AD2051" s="11">
        <f t="shared" si="1455"/>
        <v>1.0032842900000001</v>
      </c>
      <c r="AE2051" s="106">
        <f t="shared" si="1465"/>
        <v>0.48783467000000003</v>
      </c>
      <c r="AF2051" s="106">
        <f t="shared" si="1445"/>
        <v>0.48783467000000003</v>
      </c>
      <c r="AG2051" s="106">
        <f t="shared" si="1446"/>
        <v>0</v>
      </c>
      <c r="AH2051" s="115" t="str">
        <f t="shared" si="1462"/>
        <v>A+J=</v>
      </c>
      <c r="AI2051" s="116">
        <f t="shared" si="1456"/>
        <v>46198</v>
      </c>
      <c r="AJ2051" s="10"/>
      <c r="AK2051" s="1"/>
      <c r="AL2051" s="10"/>
      <c r="AM2051" s="1"/>
      <c r="AN2051" s="1"/>
      <c r="AO2051" s="3"/>
      <c r="AP2051" s="3"/>
      <c r="AQ2051" s="4"/>
      <c r="AR2051" s="4"/>
      <c r="AS2051" s="4"/>
      <c r="AT2051" s="4"/>
      <c r="AU2051" s="4"/>
      <c r="AV2051" s="4"/>
      <c r="AW2051" s="1"/>
      <c r="AX2051" s="1"/>
      <c r="AY2051" s="1"/>
      <c r="AZ2051" s="1"/>
      <c r="BA2051" s="1"/>
      <c r="BB2051" s="1"/>
      <c r="BC2051" s="1"/>
      <c r="BD2051" s="1"/>
      <c r="BE2051" s="1"/>
      <c r="BG2051" s="1"/>
      <c r="BH2051" s="1"/>
    </row>
    <row r="2052" spans="1:60" ht="15" customHeight="1" x14ac:dyDescent="0.25">
      <c r="A2052" s="105">
        <f t="shared" si="1447"/>
        <v>46193</v>
      </c>
      <c r="B2052" s="106">
        <f t="shared" si="1434"/>
        <v>149.04319073405057</v>
      </c>
      <c r="C2052" s="2">
        <f t="shared" si="1448"/>
        <v>107.09213278</v>
      </c>
      <c r="D2052" s="2">
        <f t="shared" si="1449"/>
        <v>107.09213277000001</v>
      </c>
      <c r="E2052" s="106">
        <f t="shared" si="1435"/>
        <v>9.9999937219763524E-9</v>
      </c>
      <c r="F2052" s="21">
        <f t="shared" si="1450"/>
        <v>7245.38</v>
      </c>
      <c r="G2052" s="108">
        <f t="shared" si="1451"/>
        <v>7275.81</v>
      </c>
      <c r="H2052" s="109">
        <f t="shared" si="1463"/>
        <v>46138</v>
      </c>
      <c r="I2052" s="109">
        <f t="shared" si="1458"/>
        <v>46168</v>
      </c>
      <c r="J2052" s="110">
        <f t="shared" si="1436"/>
        <v>4.1999177406844002E-3</v>
      </c>
      <c r="K2052" s="117">
        <f t="shared" si="1459"/>
        <v>46198</v>
      </c>
      <c r="L2052" s="178">
        <f t="shared" si="1461"/>
        <v>31</v>
      </c>
      <c r="M2052" s="178">
        <f t="shared" si="1468"/>
        <v>26</v>
      </c>
      <c r="N2052" s="106">
        <f t="shared" si="1437"/>
        <v>1.0035213199999999</v>
      </c>
      <c r="O2052" s="111">
        <f t="shared" si="1467"/>
        <v>1.0041999100000001</v>
      </c>
      <c r="P2052" s="111">
        <f t="shared" si="1452"/>
        <v>1.4104390184455635</v>
      </c>
      <c r="Q2052" s="106">
        <f t="shared" si="1466"/>
        <v>1.41540562</v>
      </c>
      <c r="R2052" s="106">
        <f t="shared" si="1453"/>
        <v>1.38699086</v>
      </c>
      <c r="S2052" s="106">
        <f t="shared" si="1438"/>
        <v>148.53580933999999</v>
      </c>
      <c r="T2052" s="106">
        <f t="shared" si="1439"/>
        <v>41.443676559896488</v>
      </c>
      <c r="U2052" s="106">
        <f t="shared" si="1440"/>
        <v>4.1540535920736949E-9</v>
      </c>
      <c r="V2052" s="106">
        <f t="shared" si="1441"/>
        <v>148.53580934405056</v>
      </c>
      <c r="W2052" s="19">
        <f t="shared" si="1457"/>
        <v>0</v>
      </c>
      <c r="X2052" s="2">
        <f t="shared" si="1442"/>
        <v>0</v>
      </c>
      <c r="Y2052" s="4">
        <f t="shared" si="1443"/>
        <v>0</v>
      </c>
      <c r="Z2052" s="106">
        <f t="shared" si="1464"/>
        <v>0</v>
      </c>
      <c r="AA2052" s="114">
        <f t="shared" si="1454"/>
        <v>0.05</v>
      </c>
      <c r="AB2052" s="112">
        <f t="shared" si="1444"/>
        <v>26</v>
      </c>
      <c r="AC2052" s="178">
        <f t="shared" si="1460"/>
        <v>31</v>
      </c>
      <c r="AD2052" s="11">
        <f t="shared" si="1455"/>
        <v>1.003415886</v>
      </c>
      <c r="AE2052" s="106">
        <f t="shared" si="1465"/>
        <v>0.50738139000000004</v>
      </c>
      <c r="AF2052" s="106">
        <f t="shared" si="1445"/>
        <v>0.50738139000000004</v>
      </c>
      <c r="AG2052" s="106">
        <f t="shared" si="1446"/>
        <v>0</v>
      </c>
      <c r="AH2052" s="115" t="str">
        <f t="shared" si="1462"/>
        <v>A+J=</v>
      </c>
      <c r="AI2052" s="116">
        <f t="shared" si="1456"/>
        <v>46198</v>
      </c>
      <c r="AJ2052" s="10"/>
      <c r="AK2052" s="1"/>
      <c r="AL2052" s="10"/>
      <c r="AM2052" s="1"/>
      <c r="AN2052" s="1"/>
      <c r="AO2052" s="3"/>
      <c r="AP2052" s="3"/>
      <c r="AQ2052" s="4"/>
      <c r="AR2052" s="4"/>
      <c r="AS2052" s="4"/>
      <c r="AT2052" s="4"/>
      <c r="AU2052" s="4"/>
      <c r="AV2052" s="4"/>
      <c r="AW2052" s="1"/>
      <c r="AX2052" s="1"/>
      <c r="AY2052" s="1"/>
      <c r="AZ2052" s="1"/>
      <c r="BA2052" s="1"/>
      <c r="BB2052" s="1"/>
      <c r="BC2052" s="1"/>
      <c r="BD2052" s="1"/>
      <c r="BE2052" s="1"/>
      <c r="BG2052" s="1"/>
      <c r="BH2052" s="1"/>
    </row>
    <row r="2053" spans="1:60" ht="15" customHeight="1" x14ac:dyDescent="0.25">
      <c r="A2053" s="105">
        <f t="shared" si="1447"/>
        <v>46194</v>
      </c>
      <c r="B2053" s="106">
        <f t="shared" si="1434"/>
        <v>149.06273997405248</v>
      </c>
      <c r="C2053" s="2">
        <f t="shared" si="1448"/>
        <v>107.09213278</v>
      </c>
      <c r="D2053" s="2">
        <f t="shared" si="1449"/>
        <v>107.09213277000001</v>
      </c>
      <c r="E2053" s="106">
        <f t="shared" si="1435"/>
        <v>9.9999937219763524E-9</v>
      </c>
      <c r="F2053" s="21">
        <f t="shared" si="1450"/>
        <v>7245.38</v>
      </c>
      <c r="G2053" s="108">
        <f t="shared" si="1451"/>
        <v>7275.81</v>
      </c>
      <c r="H2053" s="109">
        <f t="shared" si="1463"/>
        <v>46138</v>
      </c>
      <c r="I2053" s="109">
        <f t="shared" si="1458"/>
        <v>46168</v>
      </c>
      <c r="J2053" s="110">
        <f t="shared" si="1436"/>
        <v>4.1999177406844002E-3</v>
      </c>
      <c r="K2053" s="117">
        <f t="shared" si="1459"/>
        <v>46198</v>
      </c>
      <c r="L2053" s="178">
        <f t="shared" si="1461"/>
        <v>31</v>
      </c>
      <c r="M2053" s="178">
        <f t="shared" si="1468"/>
        <v>27</v>
      </c>
      <c r="N2053" s="106">
        <f t="shared" si="1437"/>
        <v>1.003657</v>
      </c>
      <c r="O2053" s="111">
        <f t="shared" si="1467"/>
        <v>1.0041999100000001</v>
      </c>
      <c r="P2053" s="111">
        <f t="shared" si="1452"/>
        <v>1.4104390184455635</v>
      </c>
      <c r="Q2053" s="106">
        <f t="shared" si="1466"/>
        <v>1.4155969900000001</v>
      </c>
      <c r="R2053" s="106">
        <f t="shared" si="1453"/>
        <v>1.38699086</v>
      </c>
      <c r="S2053" s="106">
        <f t="shared" si="1438"/>
        <v>148.53580933999999</v>
      </c>
      <c r="T2053" s="106">
        <f t="shared" si="1439"/>
        <v>41.443676559896488</v>
      </c>
      <c r="U2053" s="106">
        <f t="shared" si="1440"/>
        <v>4.1559672908722692E-9</v>
      </c>
      <c r="V2053" s="106">
        <f t="shared" si="1441"/>
        <v>148.53580934405247</v>
      </c>
      <c r="W2053" s="19">
        <f t="shared" si="1457"/>
        <v>0</v>
      </c>
      <c r="X2053" s="2">
        <f t="shared" si="1442"/>
        <v>0</v>
      </c>
      <c r="Y2053" s="4">
        <f t="shared" si="1443"/>
        <v>0</v>
      </c>
      <c r="Z2053" s="106">
        <f t="shared" si="1464"/>
        <v>0</v>
      </c>
      <c r="AA2053" s="114">
        <f t="shared" si="1454"/>
        <v>0.05</v>
      </c>
      <c r="AB2053" s="112">
        <f t="shared" si="1444"/>
        <v>27</v>
      </c>
      <c r="AC2053" s="178">
        <f t="shared" si="1460"/>
        <v>31</v>
      </c>
      <c r="AD2053" s="11">
        <f t="shared" si="1455"/>
        <v>1.003547499</v>
      </c>
      <c r="AE2053" s="106">
        <f t="shared" si="1465"/>
        <v>0.52693062999999996</v>
      </c>
      <c r="AF2053" s="106">
        <f t="shared" si="1445"/>
        <v>0.52693062999999996</v>
      </c>
      <c r="AG2053" s="106">
        <f t="shared" si="1446"/>
        <v>0</v>
      </c>
      <c r="AH2053" s="115" t="str">
        <f t="shared" si="1462"/>
        <v>A+J=</v>
      </c>
      <c r="AI2053" s="116">
        <f t="shared" si="1456"/>
        <v>46198</v>
      </c>
      <c r="AJ2053" s="10"/>
      <c r="AK2053" s="1"/>
      <c r="AL2053" s="10"/>
      <c r="AM2053" s="1"/>
      <c r="AN2053" s="1"/>
      <c r="AO2053" s="3"/>
      <c r="AP2053" s="3"/>
      <c r="AQ2053" s="4"/>
      <c r="AR2053" s="4"/>
      <c r="AS2053" s="4"/>
      <c r="AT2053" s="4"/>
      <c r="AU2053" s="4"/>
      <c r="AV2053" s="4"/>
      <c r="AW2053" s="1"/>
      <c r="AX2053" s="1"/>
      <c r="AY2053" s="1"/>
      <c r="AZ2053" s="1"/>
      <c r="BA2053" s="1"/>
      <c r="BB2053" s="1"/>
      <c r="BC2053" s="1"/>
      <c r="BD2053" s="1"/>
      <c r="BE2053" s="1"/>
      <c r="BG2053" s="1"/>
      <c r="BH2053" s="1"/>
    </row>
    <row r="2054" spans="1:60" ht="15" customHeight="1" x14ac:dyDescent="0.25">
      <c r="A2054" s="105">
        <f t="shared" si="1447"/>
        <v>46195</v>
      </c>
      <c r="B2054" s="106">
        <f t="shared" si="1434"/>
        <v>149.08229174405437</v>
      </c>
      <c r="C2054" s="2">
        <f t="shared" si="1448"/>
        <v>107.09213278</v>
      </c>
      <c r="D2054" s="2">
        <f t="shared" si="1449"/>
        <v>107.09213277000001</v>
      </c>
      <c r="E2054" s="106">
        <f t="shared" si="1435"/>
        <v>9.9999937219763524E-9</v>
      </c>
      <c r="F2054" s="21">
        <f t="shared" si="1450"/>
        <v>7245.38</v>
      </c>
      <c r="G2054" s="108">
        <f t="shared" si="1451"/>
        <v>7275.81</v>
      </c>
      <c r="H2054" s="109">
        <f t="shared" si="1463"/>
        <v>46138</v>
      </c>
      <c r="I2054" s="109">
        <f t="shared" si="1458"/>
        <v>46168</v>
      </c>
      <c r="J2054" s="110">
        <f t="shared" si="1436"/>
        <v>4.1999177406844002E-3</v>
      </c>
      <c r="K2054" s="117">
        <f t="shared" si="1459"/>
        <v>46198</v>
      </c>
      <c r="L2054" s="178">
        <f t="shared" si="1461"/>
        <v>31</v>
      </c>
      <c r="M2054" s="178">
        <f t="shared" si="1468"/>
        <v>28</v>
      </c>
      <c r="N2054" s="106">
        <f t="shared" si="1437"/>
        <v>1.0037927</v>
      </c>
      <c r="O2054" s="111">
        <f t="shared" si="1467"/>
        <v>1.0041999100000001</v>
      </c>
      <c r="P2054" s="111">
        <f t="shared" si="1452"/>
        <v>1.4104390184455635</v>
      </c>
      <c r="Q2054" s="106">
        <f t="shared" si="1466"/>
        <v>1.4157883899999999</v>
      </c>
      <c r="R2054" s="106">
        <f t="shared" si="1453"/>
        <v>1.38699086</v>
      </c>
      <c r="S2054" s="106">
        <f t="shared" si="1438"/>
        <v>148.53580933999999</v>
      </c>
      <c r="T2054" s="106">
        <f t="shared" si="1439"/>
        <v>41.443676559896488</v>
      </c>
      <c r="U2054" s="106">
        <f t="shared" si="1440"/>
        <v>4.1578812896706542E-9</v>
      </c>
      <c r="V2054" s="106">
        <f t="shared" si="1441"/>
        <v>148.53580934405437</v>
      </c>
      <c r="W2054" s="19">
        <f t="shared" si="1457"/>
        <v>0</v>
      </c>
      <c r="X2054" s="2">
        <f t="shared" si="1442"/>
        <v>0</v>
      </c>
      <c r="Y2054" s="4">
        <f t="shared" si="1443"/>
        <v>0</v>
      </c>
      <c r="Z2054" s="106">
        <f t="shared" si="1464"/>
        <v>0</v>
      </c>
      <c r="AA2054" s="114">
        <f t="shared" si="1454"/>
        <v>0.05</v>
      </c>
      <c r="AB2054" s="112">
        <f t="shared" si="1444"/>
        <v>28</v>
      </c>
      <c r="AC2054" s="178">
        <f t="shared" si="1460"/>
        <v>31</v>
      </c>
      <c r="AD2054" s="11">
        <f t="shared" si="1455"/>
        <v>1.003679129</v>
      </c>
      <c r="AE2054" s="106">
        <f t="shared" si="1465"/>
        <v>0.54648240000000003</v>
      </c>
      <c r="AF2054" s="106">
        <f t="shared" si="1445"/>
        <v>0.54648240000000003</v>
      </c>
      <c r="AG2054" s="106">
        <f t="shared" si="1446"/>
        <v>0</v>
      </c>
      <c r="AH2054" s="115" t="str">
        <f t="shared" si="1462"/>
        <v>A+J=</v>
      </c>
      <c r="AI2054" s="116">
        <f t="shared" si="1456"/>
        <v>46198</v>
      </c>
      <c r="AJ2054" s="10"/>
      <c r="AK2054" s="1"/>
      <c r="AL2054" s="10"/>
      <c r="AM2054" s="1"/>
      <c r="AN2054" s="1"/>
      <c r="AO2054" s="3"/>
      <c r="AP2054" s="3"/>
      <c r="AQ2054" s="4"/>
      <c r="AR2054" s="4"/>
      <c r="AS2054" s="4"/>
      <c r="AT2054" s="4"/>
      <c r="AU2054" s="4"/>
      <c r="AV2054" s="4"/>
      <c r="AW2054" s="1"/>
      <c r="AX2054" s="1"/>
      <c r="AY2054" s="1"/>
      <c r="AZ2054" s="1"/>
      <c r="BA2054" s="1"/>
      <c r="BB2054" s="1"/>
      <c r="BC2054" s="1"/>
      <c r="BD2054" s="1"/>
      <c r="BE2054" s="1"/>
      <c r="BG2054" s="1"/>
      <c r="BH2054" s="1"/>
    </row>
    <row r="2055" spans="1:60" ht="15" customHeight="1" x14ac:dyDescent="0.25">
      <c r="A2055" s="105">
        <f t="shared" si="1447"/>
        <v>46196</v>
      </c>
      <c r="B2055" s="106">
        <f t="shared" si="1434"/>
        <v>149.10184618405631</v>
      </c>
      <c r="C2055" s="2">
        <f t="shared" si="1448"/>
        <v>107.09213278</v>
      </c>
      <c r="D2055" s="2">
        <f t="shared" si="1449"/>
        <v>107.09213277000001</v>
      </c>
      <c r="E2055" s="106">
        <f t="shared" si="1435"/>
        <v>9.9999937219763524E-9</v>
      </c>
      <c r="F2055" s="21">
        <f t="shared" si="1450"/>
        <v>7245.38</v>
      </c>
      <c r="G2055" s="108">
        <f t="shared" si="1451"/>
        <v>7275.81</v>
      </c>
      <c r="H2055" s="109">
        <f t="shared" si="1463"/>
        <v>46138</v>
      </c>
      <c r="I2055" s="109">
        <f t="shared" si="1458"/>
        <v>46168</v>
      </c>
      <c r="J2055" s="110">
        <f t="shared" si="1436"/>
        <v>4.1999177406844002E-3</v>
      </c>
      <c r="K2055" s="117">
        <f t="shared" si="1459"/>
        <v>46198</v>
      </c>
      <c r="L2055" s="178">
        <f t="shared" si="1461"/>
        <v>31</v>
      </c>
      <c r="M2055" s="178">
        <f t="shared" si="1468"/>
        <v>29</v>
      </c>
      <c r="N2055" s="106">
        <f t="shared" si="1437"/>
        <v>1.00392842</v>
      </c>
      <c r="O2055" s="111">
        <f t="shared" si="1467"/>
        <v>1.0041999100000001</v>
      </c>
      <c r="P2055" s="111">
        <f t="shared" si="1452"/>
        <v>1.4104390184455635</v>
      </c>
      <c r="Q2055" s="106">
        <f t="shared" si="1466"/>
        <v>1.4159798100000001</v>
      </c>
      <c r="R2055" s="106">
        <f t="shared" si="1453"/>
        <v>1.38699086</v>
      </c>
      <c r="S2055" s="106">
        <f t="shared" si="1438"/>
        <v>148.53580933999999</v>
      </c>
      <c r="T2055" s="106">
        <f t="shared" si="1439"/>
        <v>41.443676559896488</v>
      </c>
      <c r="U2055" s="106">
        <f t="shared" si="1440"/>
        <v>4.1597954884689168E-9</v>
      </c>
      <c r="V2055" s="106">
        <f t="shared" si="1441"/>
        <v>148.5358093440563</v>
      </c>
      <c r="W2055" s="19">
        <f t="shared" si="1457"/>
        <v>0</v>
      </c>
      <c r="X2055" s="2">
        <f t="shared" si="1442"/>
        <v>0</v>
      </c>
      <c r="Y2055" s="4">
        <f t="shared" si="1443"/>
        <v>0</v>
      </c>
      <c r="Z2055" s="106">
        <f t="shared" si="1464"/>
        <v>0</v>
      </c>
      <c r="AA2055" s="114">
        <f t="shared" si="1454"/>
        <v>0.05</v>
      </c>
      <c r="AB2055" s="112">
        <f t="shared" si="1444"/>
        <v>29</v>
      </c>
      <c r="AC2055" s="178">
        <f t="shared" si="1460"/>
        <v>31</v>
      </c>
      <c r="AD2055" s="11">
        <f t="shared" si="1455"/>
        <v>1.003810777</v>
      </c>
      <c r="AE2055" s="106">
        <f t="shared" si="1465"/>
        <v>0.56603683999999999</v>
      </c>
      <c r="AF2055" s="106">
        <f t="shared" si="1445"/>
        <v>0.56603683999999999</v>
      </c>
      <c r="AG2055" s="106">
        <f t="shared" si="1446"/>
        <v>0</v>
      </c>
      <c r="AH2055" s="115" t="str">
        <f t="shared" si="1462"/>
        <v>A+J=</v>
      </c>
      <c r="AI2055" s="116">
        <f t="shared" si="1456"/>
        <v>46198</v>
      </c>
      <c r="AJ2055" s="10"/>
      <c r="AK2055" s="1"/>
      <c r="AL2055" s="10"/>
      <c r="AM2055" s="1"/>
      <c r="AN2055" s="1"/>
      <c r="AO2055" s="3"/>
      <c r="AP2055" s="3"/>
      <c r="AQ2055" s="4"/>
      <c r="AR2055" s="4"/>
      <c r="AS2055" s="4"/>
      <c r="AT2055" s="4"/>
      <c r="AU2055" s="4"/>
      <c r="AV2055" s="4"/>
      <c r="AW2055" s="1"/>
      <c r="AX2055" s="1"/>
      <c r="AY2055" s="1"/>
      <c r="AZ2055" s="1"/>
      <c r="BA2055" s="1"/>
      <c r="BB2055" s="1"/>
      <c r="BC2055" s="1"/>
      <c r="BD2055" s="1"/>
      <c r="BE2055" s="1"/>
      <c r="BG2055" s="1"/>
      <c r="BH2055" s="1"/>
    </row>
    <row r="2056" spans="1:60" ht="15" customHeight="1" x14ac:dyDescent="0.25">
      <c r="A2056" s="105">
        <f t="shared" si="1447"/>
        <v>46197</v>
      </c>
      <c r="B2056" s="106">
        <f t="shared" si="1434"/>
        <v>149.12140315405821</v>
      </c>
      <c r="C2056" s="2">
        <f t="shared" si="1448"/>
        <v>107.09213278</v>
      </c>
      <c r="D2056" s="2">
        <f t="shared" si="1449"/>
        <v>107.09213277000001</v>
      </c>
      <c r="E2056" s="106">
        <f t="shared" si="1435"/>
        <v>9.9999937219763524E-9</v>
      </c>
      <c r="F2056" s="21">
        <f t="shared" si="1450"/>
        <v>7245.38</v>
      </c>
      <c r="G2056" s="108">
        <f t="shared" si="1451"/>
        <v>7275.81</v>
      </c>
      <c r="H2056" s="109">
        <f t="shared" si="1463"/>
        <v>46138</v>
      </c>
      <c r="I2056" s="109">
        <f t="shared" si="1458"/>
        <v>46168</v>
      </c>
      <c r="J2056" s="110">
        <f t="shared" si="1436"/>
        <v>4.1999177406844002E-3</v>
      </c>
      <c r="K2056" s="117">
        <f t="shared" si="1459"/>
        <v>46198</v>
      </c>
      <c r="L2056" s="178">
        <f t="shared" si="1461"/>
        <v>31</v>
      </c>
      <c r="M2056" s="178">
        <f t="shared" si="1468"/>
        <v>30</v>
      </c>
      <c r="N2056" s="106">
        <f t="shared" si="1437"/>
        <v>1.00406416</v>
      </c>
      <c r="O2056" s="111">
        <f t="shared" si="1467"/>
        <v>1.0041999100000001</v>
      </c>
      <c r="P2056" s="111">
        <f t="shared" si="1452"/>
        <v>1.4104390184455635</v>
      </c>
      <c r="Q2056" s="106">
        <f t="shared" si="1466"/>
        <v>1.41617126</v>
      </c>
      <c r="R2056" s="106">
        <f t="shared" si="1453"/>
        <v>1.38699086</v>
      </c>
      <c r="S2056" s="106">
        <f t="shared" si="1438"/>
        <v>148.53580933999999</v>
      </c>
      <c r="T2056" s="106">
        <f t="shared" si="1439"/>
        <v>41.443676559896488</v>
      </c>
      <c r="U2056" s="106">
        <f t="shared" si="1440"/>
        <v>4.1617099872669885E-9</v>
      </c>
      <c r="V2056" s="106">
        <f t="shared" si="1441"/>
        <v>148.53580934405821</v>
      </c>
      <c r="W2056" s="19">
        <f t="shared" si="1457"/>
        <v>0</v>
      </c>
      <c r="X2056" s="2">
        <f t="shared" si="1442"/>
        <v>0</v>
      </c>
      <c r="Y2056" s="4">
        <f t="shared" si="1443"/>
        <v>0</v>
      </c>
      <c r="Z2056" s="106">
        <f t="shared" si="1464"/>
        <v>0</v>
      </c>
      <c r="AA2056" s="114">
        <f t="shared" si="1454"/>
        <v>0.05</v>
      </c>
      <c r="AB2056" s="112">
        <f t="shared" si="1444"/>
        <v>30</v>
      </c>
      <c r="AC2056" s="178">
        <f t="shared" si="1460"/>
        <v>31</v>
      </c>
      <c r="AD2056" s="11">
        <f t="shared" si="1455"/>
        <v>1.003942442</v>
      </c>
      <c r="AE2056" s="106">
        <f t="shared" si="1465"/>
        <v>0.58559380999999999</v>
      </c>
      <c r="AF2056" s="106">
        <f t="shared" si="1445"/>
        <v>0.58559380999999999</v>
      </c>
      <c r="AG2056" s="106">
        <f t="shared" si="1446"/>
        <v>0</v>
      </c>
      <c r="AH2056" s="115" t="str">
        <f t="shared" si="1462"/>
        <v>A+J=</v>
      </c>
      <c r="AI2056" s="116">
        <f t="shared" si="1456"/>
        <v>46198</v>
      </c>
      <c r="AJ2056" s="10"/>
      <c r="AK2056" s="1"/>
      <c r="AL2056" s="10"/>
      <c r="AM2056" s="1"/>
      <c r="AN2056" s="1"/>
      <c r="AO2056" s="3"/>
      <c r="AP2056" s="3"/>
      <c r="AQ2056" s="4"/>
      <c r="AR2056" s="4"/>
      <c r="AS2056" s="4"/>
      <c r="AT2056" s="4"/>
      <c r="AU2056" s="4"/>
      <c r="AV2056" s="4"/>
      <c r="AW2056" s="1"/>
      <c r="AX2056" s="1"/>
      <c r="AY2056" s="1"/>
      <c r="AZ2056" s="1"/>
      <c r="BA2056" s="1"/>
      <c r="BB2056" s="1"/>
      <c r="BC2056" s="1"/>
      <c r="BD2056" s="1"/>
      <c r="BE2056" s="1"/>
      <c r="BG2056" s="1"/>
      <c r="BH2056" s="1"/>
    </row>
    <row r="2057" spans="1:60" ht="15" customHeight="1" x14ac:dyDescent="0.25">
      <c r="A2057" s="105">
        <f t="shared" si="1447"/>
        <v>46198</v>
      </c>
      <c r="B2057" s="106">
        <f t="shared" si="1434"/>
        <v>149.14096264406015</v>
      </c>
      <c r="C2057" s="2">
        <f t="shared" si="1448"/>
        <v>107.09213278</v>
      </c>
      <c r="D2057" s="2">
        <f t="shared" si="1449"/>
        <v>107.09213277000001</v>
      </c>
      <c r="E2057" s="106">
        <f t="shared" si="1435"/>
        <v>9.9999937219763524E-9</v>
      </c>
      <c r="F2057" s="21">
        <f t="shared" si="1450"/>
        <v>7245.38</v>
      </c>
      <c r="G2057" s="108">
        <f t="shared" si="1451"/>
        <v>7275.81</v>
      </c>
      <c r="H2057" s="109">
        <f t="shared" si="1463"/>
        <v>46138</v>
      </c>
      <c r="I2057" s="109">
        <f t="shared" si="1458"/>
        <v>46168</v>
      </c>
      <c r="J2057" s="110">
        <f t="shared" si="1436"/>
        <v>4.1999177406844002E-3</v>
      </c>
      <c r="K2057" s="117">
        <f t="shared" si="1459"/>
        <v>46198</v>
      </c>
      <c r="L2057" s="178">
        <f t="shared" si="1461"/>
        <v>31</v>
      </c>
      <c r="M2057" s="178">
        <f t="shared" si="1468"/>
        <v>31</v>
      </c>
      <c r="N2057" s="106">
        <f t="shared" si="1437"/>
        <v>1.0041999100000001</v>
      </c>
      <c r="O2057" s="111">
        <f t="shared" si="1467"/>
        <v>1.0041999100000001</v>
      </c>
      <c r="P2057" s="111">
        <f t="shared" si="1452"/>
        <v>1.4104390184455635</v>
      </c>
      <c r="Q2057" s="106">
        <f t="shared" si="1466"/>
        <v>1.4163627299999999</v>
      </c>
      <c r="R2057" s="106">
        <f t="shared" si="1453"/>
        <v>1.38699086</v>
      </c>
      <c r="S2057" s="106">
        <f t="shared" si="1438"/>
        <v>148.53580933999999</v>
      </c>
      <c r="T2057" s="106">
        <f t="shared" si="1439"/>
        <v>41.443676559896488</v>
      </c>
      <c r="U2057" s="106">
        <f t="shared" si="1440"/>
        <v>4.1636246860649345E-9</v>
      </c>
      <c r="V2057" s="106">
        <f t="shared" si="1441"/>
        <v>148.53580934406014</v>
      </c>
      <c r="W2057" s="19">
        <f t="shared" si="1457"/>
        <v>68</v>
      </c>
      <c r="X2057" s="2">
        <f t="shared" si="1442"/>
        <v>15.34030546</v>
      </c>
      <c r="Y2057" s="4">
        <f t="shared" si="1443"/>
        <v>0.14324400000000001</v>
      </c>
      <c r="Z2057" s="106">
        <f t="shared" si="1464"/>
        <v>21.276863469999999</v>
      </c>
      <c r="AA2057" s="114">
        <f t="shared" si="1454"/>
        <v>0.05</v>
      </c>
      <c r="AB2057" s="112">
        <f t="shared" si="1444"/>
        <v>31</v>
      </c>
      <c r="AC2057" s="178">
        <f t="shared" si="1460"/>
        <v>31</v>
      </c>
      <c r="AD2057" s="11">
        <f t="shared" si="1455"/>
        <v>1.004074124</v>
      </c>
      <c r="AE2057" s="106">
        <f t="shared" si="1465"/>
        <v>0.60515330000000001</v>
      </c>
      <c r="AF2057" s="106">
        <f t="shared" si="1445"/>
        <v>0.60515330000000001</v>
      </c>
      <c r="AG2057" s="106">
        <f t="shared" si="1446"/>
        <v>21.88201677</v>
      </c>
      <c r="AH2057" s="115" t="str">
        <f t="shared" si="1462"/>
        <v>A+J=</v>
      </c>
      <c r="AI2057" s="116">
        <f t="shared" si="1456"/>
        <v>46198</v>
      </c>
      <c r="AJ2057" s="10"/>
      <c r="AK2057" s="1"/>
      <c r="AL2057" s="10"/>
      <c r="AM2057" s="1"/>
      <c r="AN2057" s="1"/>
      <c r="AO2057" s="3"/>
      <c r="AP2057" s="3"/>
      <c r="AQ2057" s="4"/>
      <c r="AR2057" s="4"/>
      <c r="AS2057" s="4"/>
      <c r="AT2057" s="4"/>
      <c r="AU2057" s="4"/>
      <c r="AV2057" s="4"/>
      <c r="AW2057" s="1"/>
      <c r="AX2057" s="1"/>
      <c r="AY2057" s="1"/>
      <c r="AZ2057" s="1"/>
      <c r="BA2057" s="1"/>
      <c r="BB2057" s="1"/>
      <c r="BC2057" s="1"/>
      <c r="BD2057" s="1"/>
      <c r="BE2057" s="1"/>
      <c r="BG2057" s="1"/>
      <c r="BH2057" s="1"/>
    </row>
    <row r="2058" spans="1:60" ht="15" customHeight="1" x14ac:dyDescent="0.25">
      <c r="A2058" s="105">
        <f t="shared" si="1447"/>
        <v>46199</v>
      </c>
      <c r="B2058" s="106">
        <f t="shared" ref="B2058:B2121" si="1469">(V2058+AF2058)</f>
        <v>127.27619415726838</v>
      </c>
      <c r="C2058" s="2">
        <f t="shared" si="1448"/>
        <v>91.751827309999996</v>
      </c>
      <c r="D2058" s="2">
        <f t="shared" si="1449"/>
        <v>91.75182731000001</v>
      </c>
      <c r="E2058" s="106">
        <f t="shared" ref="E2058:E2121" si="1470">(C2058-D2058)</f>
        <v>-1.4210854715202004E-14</v>
      </c>
      <c r="F2058" s="21">
        <f t="shared" si="1450"/>
        <v>7245.38</v>
      </c>
      <c r="G2058" s="108">
        <f t="shared" si="1451"/>
        <v>7275.81</v>
      </c>
      <c r="H2058" s="109">
        <f t="shared" si="1463"/>
        <v>46168</v>
      </c>
      <c r="I2058" s="109">
        <f t="shared" si="1458"/>
        <v>46199</v>
      </c>
      <c r="J2058" s="110">
        <f t="shared" ref="J2058:J2121" si="1471">(G2058/F2058)-1</f>
        <v>4.1999177406844002E-3</v>
      </c>
      <c r="K2058" s="117">
        <f t="shared" si="1459"/>
        <v>46228</v>
      </c>
      <c r="L2058" s="178">
        <f t="shared" si="1461"/>
        <v>30</v>
      </c>
      <c r="M2058" s="178">
        <f t="shared" si="1468"/>
        <v>1</v>
      </c>
      <c r="N2058" s="106">
        <f t="shared" ref="N2058:N2121" si="1472">TRUNC((G2058/F2058)^TRUNC((M2058/L2058),9),8)</f>
        <v>1.00013971</v>
      </c>
      <c r="O2058" s="111">
        <f t="shared" si="1467"/>
        <v>1.0041999100000001</v>
      </c>
      <c r="P2058" s="111">
        <f t="shared" si="1452"/>
        <v>1.4163627353835233</v>
      </c>
      <c r="Q2058" s="106">
        <f t="shared" si="1466"/>
        <v>1.4165606100000001</v>
      </c>
      <c r="R2058" s="106">
        <f t="shared" si="1453"/>
        <v>1.38699086</v>
      </c>
      <c r="S2058" s="106">
        <f t="shared" ref="S2058:S2121" si="1473">TRUNC(C2058*R2058,8)</f>
        <v>127.25894586</v>
      </c>
      <c r="T2058" s="106">
        <f t="shared" ref="T2058:T2121" si="1474">(D2058*(R2058-1))</f>
        <v>35.507118557268392</v>
      </c>
      <c r="U2058" s="106">
        <f t="shared" ref="U2058:U2121" si="1475">(E2058*(Q2058-1))</f>
        <v>-5.9196823087859245E-15</v>
      </c>
      <c r="V2058" s="106">
        <f t="shared" ref="V2058:V2121" si="1476">(C2058+T2058+U2058)</f>
        <v>127.25894586726838</v>
      </c>
      <c r="W2058" s="19">
        <f t="shared" si="1457"/>
        <v>0</v>
      </c>
      <c r="X2058" s="2">
        <f t="shared" ref="X2058:X2121" si="1477">IF(W2058&gt;0,VLOOKUP(A2058,AL$12:AP$312,5),0)</f>
        <v>0</v>
      </c>
      <c r="Y2058" s="4">
        <f t="shared" ref="Y2058:Y2121" si="1478">IF(W2058&gt;0,VLOOKUP($A2058,$AL$10:$AQ$312,6),0)</f>
        <v>0</v>
      </c>
      <c r="Z2058" s="106">
        <f t="shared" si="1464"/>
        <v>0</v>
      </c>
      <c r="AA2058" s="114">
        <f t="shared" si="1454"/>
        <v>0.05</v>
      </c>
      <c r="AB2058" s="112">
        <f t="shared" ref="AB2058:AB2121" si="1479">M2058</f>
        <v>1</v>
      </c>
      <c r="AC2058" s="178">
        <f t="shared" si="1460"/>
        <v>30</v>
      </c>
      <c r="AD2058" s="11">
        <f t="shared" si="1455"/>
        <v>1.000135537</v>
      </c>
      <c r="AE2058" s="106">
        <f t="shared" si="1465"/>
        <v>1.7248289999999999E-2</v>
      </c>
      <c r="AF2058" s="106">
        <f t="shared" ref="AF2058:AF2121" si="1480">TRUNC((V2058*(AD2058-1)),8)</f>
        <v>1.7248289999999999E-2</v>
      </c>
      <c r="AG2058" s="106">
        <f t="shared" ref="AG2058:AG2121" si="1481">IF(Z2058&gt;0,Z2058+AE2058,0)</f>
        <v>0</v>
      </c>
      <c r="AH2058" s="115" t="str">
        <f t="shared" si="1462"/>
        <v>A+J=</v>
      </c>
      <c r="AI2058" s="116">
        <f t="shared" si="1456"/>
        <v>46228</v>
      </c>
      <c r="AJ2058" s="10"/>
      <c r="AK2058" s="1"/>
      <c r="AL2058" s="10"/>
      <c r="AM2058" s="1"/>
      <c r="AN2058" s="1"/>
      <c r="AO2058" s="3"/>
      <c r="AP2058" s="3"/>
      <c r="AQ2058" s="4"/>
      <c r="AR2058" s="4"/>
      <c r="AS2058" s="4"/>
      <c r="AT2058" s="4"/>
      <c r="AU2058" s="4"/>
      <c r="AV2058" s="4"/>
      <c r="AW2058" s="1"/>
      <c r="AX2058" s="1"/>
      <c r="AY2058" s="1"/>
      <c r="AZ2058" s="1"/>
      <c r="BA2058" s="1"/>
      <c r="BB2058" s="1"/>
      <c r="BC2058" s="1"/>
      <c r="BD2058" s="1"/>
      <c r="BE2058" s="1"/>
      <c r="BG2058" s="1"/>
      <c r="BH2058" s="1"/>
    </row>
    <row r="2059" spans="1:60" ht="15" customHeight="1" x14ac:dyDescent="0.25">
      <c r="A2059" s="105">
        <f t="shared" ref="A2059:A2122" si="1482">(A2058+1)</f>
        <v>46200</v>
      </c>
      <c r="B2059" s="106">
        <f t="shared" si="1469"/>
        <v>127.29344486726838</v>
      </c>
      <c r="C2059" s="2">
        <f t="shared" ref="C2059:C2122" si="1483">TRUNC(IF(W2058&gt;0,VLOOKUP(A2058,$AL$12:$AM$312,2),C2058),8)</f>
        <v>91.751827309999996</v>
      </c>
      <c r="D2059" s="2">
        <f t="shared" ref="D2059:D2122" si="1484">VLOOKUP(A2059,$AR$13:$AV$312,5)</f>
        <v>91.75182731000001</v>
      </c>
      <c r="E2059" s="106">
        <f t="shared" si="1470"/>
        <v>-1.4210854715202004E-14</v>
      </c>
      <c r="F2059" s="21">
        <f t="shared" ref="F2059:F2122" si="1485">IF(G2059=G2058,F2058,G2058)</f>
        <v>7245.38</v>
      </c>
      <c r="G2059" s="108">
        <f t="shared" ref="G2059:G2122" si="1486">IF(AND(M2059=1,M2058&gt;1),VLOOKUP(A2058,$BF$13:$BH$98,3),G2058)</f>
        <v>7275.81</v>
      </c>
      <c r="H2059" s="109">
        <f t="shared" si="1463"/>
        <v>46168</v>
      </c>
      <c r="I2059" s="109">
        <f t="shared" si="1458"/>
        <v>46199</v>
      </c>
      <c r="J2059" s="110">
        <f t="shared" si="1471"/>
        <v>4.1999177406844002E-3</v>
      </c>
      <c r="K2059" s="117">
        <f t="shared" si="1459"/>
        <v>46228</v>
      </c>
      <c r="L2059" s="178">
        <f t="shared" si="1461"/>
        <v>30</v>
      </c>
      <c r="M2059" s="178">
        <f t="shared" si="1468"/>
        <v>2</v>
      </c>
      <c r="N2059" s="106">
        <f t="shared" si="1472"/>
        <v>1.0002794399999999</v>
      </c>
      <c r="O2059" s="111">
        <f t="shared" si="1467"/>
        <v>1.0041999100000001</v>
      </c>
      <c r="P2059" s="111">
        <f t="shared" ref="P2059:P2122" si="1487">IF(K2059&gt;K2058,P2058*O2059,P2058)</f>
        <v>1.4163627353835233</v>
      </c>
      <c r="Q2059" s="106">
        <f t="shared" si="1466"/>
        <v>1.4167585199999999</v>
      </c>
      <c r="R2059" s="106">
        <f t="shared" ref="R2059:R2122" si="1488">IF(AND(W2059&gt;0,MONTH(A2059)=R$9),Q2059,R2058)</f>
        <v>1.38699086</v>
      </c>
      <c r="S2059" s="106">
        <f t="shared" si="1473"/>
        <v>127.25894586</v>
      </c>
      <c r="T2059" s="106">
        <f t="shared" si="1474"/>
        <v>35.507118557268392</v>
      </c>
      <c r="U2059" s="106">
        <f t="shared" si="1475"/>
        <v>-5.9224947790426073E-15</v>
      </c>
      <c r="V2059" s="106">
        <f t="shared" si="1476"/>
        <v>127.25894586726838</v>
      </c>
      <c r="W2059" s="19">
        <f t="shared" si="1457"/>
        <v>0</v>
      </c>
      <c r="X2059" s="2">
        <f t="shared" si="1477"/>
        <v>0</v>
      </c>
      <c r="Y2059" s="4">
        <f t="shared" si="1478"/>
        <v>0</v>
      </c>
      <c r="Z2059" s="106">
        <f t="shared" si="1464"/>
        <v>0</v>
      </c>
      <c r="AA2059" s="114">
        <f t="shared" ref="AA2059:AA2122" si="1489">(AA2058)</f>
        <v>0.05</v>
      </c>
      <c r="AB2059" s="112">
        <f t="shared" si="1479"/>
        <v>2</v>
      </c>
      <c r="AC2059" s="178">
        <f t="shared" si="1460"/>
        <v>30</v>
      </c>
      <c r="AD2059" s="11">
        <f t="shared" ref="AD2059:AD2122" si="1490">ROUND((1+AA2059)^(30/360)^(AB2059/AC2059),9)</f>
        <v>1.0002710930000001</v>
      </c>
      <c r="AE2059" s="106">
        <f t="shared" si="1465"/>
        <v>3.4499000000000002E-2</v>
      </c>
      <c r="AF2059" s="106">
        <f t="shared" si="1480"/>
        <v>3.4499000000000002E-2</v>
      </c>
      <c r="AG2059" s="106">
        <f t="shared" si="1481"/>
        <v>0</v>
      </c>
      <c r="AH2059" s="115" t="str">
        <f t="shared" si="1462"/>
        <v>A+J=</v>
      </c>
      <c r="AI2059" s="116">
        <f t="shared" si="1456"/>
        <v>46228</v>
      </c>
      <c r="AJ2059" s="10"/>
      <c r="AK2059" s="1"/>
      <c r="AL2059" s="10"/>
      <c r="AM2059" s="1"/>
      <c r="AN2059" s="1"/>
      <c r="AO2059" s="3"/>
      <c r="AP2059" s="3"/>
      <c r="AQ2059" s="4"/>
      <c r="AR2059" s="4"/>
      <c r="AS2059" s="4"/>
      <c r="AT2059" s="4"/>
      <c r="AU2059" s="4"/>
      <c r="AV2059" s="4"/>
      <c r="AW2059" s="1"/>
      <c r="AX2059" s="1"/>
      <c r="AY2059" s="1"/>
      <c r="AZ2059" s="1"/>
      <c r="BA2059" s="1"/>
      <c r="BB2059" s="1"/>
      <c r="BC2059" s="1"/>
      <c r="BD2059" s="1"/>
      <c r="BE2059" s="1"/>
      <c r="BG2059" s="1"/>
      <c r="BH2059" s="1"/>
    </row>
    <row r="2060" spans="1:60" ht="15" customHeight="1" x14ac:dyDescent="0.25">
      <c r="A2060" s="105">
        <f t="shared" si="1482"/>
        <v>46201</v>
      </c>
      <c r="B2060" s="106">
        <f t="shared" si="1469"/>
        <v>127.31069787726838</v>
      </c>
      <c r="C2060" s="2">
        <f t="shared" si="1483"/>
        <v>91.751827309999996</v>
      </c>
      <c r="D2060" s="2">
        <f t="shared" si="1484"/>
        <v>91.75182731000001</v>
      </c>
      <c r="E2060" s="106">
        <f t="shared" si="1470"/>
        <v>-1.4210854715202004E-14</v>
      </c>
      <c r="F2060" s="21">
        <f t="shared" si="1485"/>
        <v>7245.38</v>
      </c>
      <c r="G2060" s="108">
        <f t="shared" si="1486"/>
        <v>7275.81</v>
      </c>
      <c r="H2060" s="109">
        <f t="shared" si="1463"/>
        <v>46168</v>
      </c>
      <c r="I2060" s="109">
        <f t="shared" si="1458"/>
        <v>46199</v>
      </c>
      <c r="J2060" s="110">
        <f t="shared" si="1471"/>
        <v>4.1999177406844002E-3</v>
      </c>
      <c r="K2060" s="117">
        <f t="shared" si="1459"/>
        <v>46228</v>
      </c>
      <c r="L2060" s="178">
        <f t="shared" si="1461"/>
        <v>30</v>
      </c>
      <c r="M2060" s="178">
        <f t="shared" si="1468"/>
        <v>3</v>
      </c>
      <c r="N2060" s="106">
        <f t="shared" si="1472"/>
        <v>1.0004192000000001</v>
      </c>
      <c r="O2060" s="111">
        <f t="shared" si="1467"/>
        <v>1.0041999100000001</v>
      </c>
      <c r="P2060" s="111">
        <f t="shared" si="1487"/>
        <v>1.4163627353835233</v>
      </c>
      <c r="Q2060" s="106">
        <f t="shared" si="1466"/>
        <v>1.4169564699999999</v>
      </c>
      <c r="R2060" s="106">
        <f t="shared" si="1488"/>
        <v>1.38699086</v>
      </c>
      <c r="S2060" s="106">
        <f t="shared" si="1473"/>
        <v>127.25894586</v>
      </c>
      <c r="T2060" s="106">
        <f t="shared" si="1474"/>
        <v>35.507118557268392</v>
      </c>
      <c r="U2060" s="106">
        <f t="shared" si="1475"/>
        <v>-5.9253078177334816E-15</v>
      </c>
      <c r="V2060" s="106">
        <f t="shared" si="1476"/>
        <v>127.25894586726838</v>
      </c>
      <c r="W2060" s="19">
        <f t="shared" si="1457"/>
        <v>0</v>
      </c>
      <c r="X2060" s="2">
        <f t="shared" si="1477"/>
        <v>0</v>
      </c>
      <c r="Y2060" s="4">
        <f t="shared" si="1478"/>
        <v>0</v>
      </c>
      <c r="Z2060" s="106">
        <f t="shared" si="1464"/>
        <v>0</v>
      </c>
      <c r="AA2060" s="114">
        <f t="shared" si="1489"/>
        <v>0.05</v>
      </c>
      <c r="AB2060" s="112">
        <f t="shared" si="1479"/>
        <v>3</v>
      </c>
      <c r="AC2060" s="178">
        <f t="shared" si="1460"/>
        <v>30</v>
      </c>
      <c r="AD2060" s="11">
        <f t="shared" si="1490"/>
        <v>1.000406667</v>
      </c>
      <c r="AE2060" s="106">
        <f t="shared" si="1465"/>
        <v>5.1752010000000001E-2</v>
      </c>
      <c r="AF2060" s="106">
        <f t="shared" si="1480"/>
        <v>5.1752010000000001E-2</v>
      </c>
      <c r="AG2060" s="106">
        <f t="shared" si="1481"/>
        <v>0</v>
      </c>
      <c r="AH2060" s="115" t="str">
        <f t="shared" si="1462"/>
        <v>A+J=</v>
      </c>
      <c r="AI2060" s="116">
        <f t="shared" ref="AI2060:AI2123" si="1491">IF(W2059&gt;0,VLOOKUP(A2059,$AL$10:$AZ$312,14),AI2059)</f>
        <v>46228</v>
      </c>
      <c r="AJ2060" s="10"/>
      <c r="AK2060" s="1"/>
      <c r="AL2060" s="10"/>
      <c r="AM2060" s="1"/>
      <c r="AN2060" s="1"/>
      <c r="AO2060" s="3"/>
      <c r="AP2060" s="3"/>
      <c r="AQ2060" s="4"/>
      <c r="AR2060" s="4"/>
      <c r="AS2060" s="4"/>
      <c r="AT2060" s="4"/>
      <c r="AU2060" s="4"/>
      <c r="AV2060" s="4"/>
      <c r="AW2060" s="1"/>
      <c r="AX2060" s="1"/>
      <c r="AY2060" s="1"/>
      <c r="AZ2060" s="1"/>
      <c r="BA2060" s="1"/>
      <c r="BB2060" s="1"/>
      <c r="BC2060" s="1"/>
      <c r="BD2060" s="1"/>
      <c r="BE2060" s="1"/>
      <c r="BG2060" s="1"/>
      <c r="BH2060" s="1"/>
    </row>
    <row r="2061" spans="1:60" ht="15" customHeight="1" x14ac:dyDescent="0.25">
      <c r="A2061" s="105">
        <f t="shared" si="1482"/>
        <v>46202</v>
      </c>
      <c r="B2061" s="106">
        <f t="shared" si="1469"/>
        <v>127.32795329726838</v>
      </c>
      <c r="C2061" s="2">
        <f t="shared" si="1483"/>
        <v>91.751827309999996</v>
      </c>
      <c r="D2061" s="2">
        <f t="shared" si="1484"/>
        <v>91.75182731000001</v>
      </c>
      <c r="E2061" s="106">
        <f t="shared" si="1470"/>
        <v>-1.4210854715202004E-14</v>
      </c>
      <c r="F2061" s="21">
        <f t="shared" si="1485"/>
        <v>7245.38</v>
      </c>
      <c r="G2061" s="108">
        <f t="shared" si="1486"/>
        <v>7275.81</v>
      </c>
      <c r="H2061" s="109">
        <f t="shared" si="1463"/>
        <v>46168</v>
      </c>
      <c r="I2061" s="109">
        <f t="shared" si="1458"/>
        <v>46199</v>
      </c>
      <c r="J2061" s="110">
        <f t="shared" si="1471"/>
        <v>4.1999177406844002E-3</v>
      </c>
      <c r="K2061" s="117">
        <f t="shared" si="1459"/>
        <v>46228</v>
      </c>
      <c r="L2061" s="178">
        <f t="shared" si="1461"/>
        <v>30</v>
      </c>
      <c r="M2061" s="178">
        <f t="shared" si="1468"/>
        <v>4</v>
      </c>
      <c r="N2061" s="106">
        <f t="shared" si="1472"/>
        <v>1.0005589699999999</v>
      </c>
      <c r="O2061" s="111">
        <f t="shared" si="1467"/>
        <v>1.0041999100000001</v>
      </c>
      <c r="P2061" s="111">
        <f t="shared" si="1487"/>
        <v>1.4163627353835233</v>
      </c>
      <c r="Q2061" s="106">
        <f t="shared" si="1466"/>
        <v>1.4171544300000001</v>
      </c>
      <c r="R2061" s="106">
        <f t="shared" si="1488"/>
        <v>1.38699086</v>
      </c>
      <c r="S2061" s="106">
        <f t="shared" si="1473"/>
        <v>127.25894586</v>
      </c>
      <c r="T2061" s="106">
        <f t="shared" si="1474"/>
        <v>35.507118557268392</v>
      </c>
      <c r="U2061" s="106">
        <f t="shared" si="1475"/>
        <v>-5.9281209985329053E-15</v>
      </c>
      <c r="V2061" s="106">
        <f t="shared" si="1476"/>
        <v>127.25894586726838</v>
      </c>
      <c r="W2061" s="19">
        <f t="shared" si="1457"/>
        <v>0</v>
      </c>
      <c r="X2061" s="2">
        <f t="shared" si="1477"/>
        <v>0</v>
      </c>
      <c r="Y2061" s="4">
        <f t="shared" si="1478"/>
        <v>0</v>
      </c>
      <c r="Z2061" s="106">
        <f t="shared" si="1464"/>
        <v>0</v>
      </c>
      <c r="AA2061" s="114">
        <f t="shared" si="1489"/>
        <v>0.05</v>
      </c>
      <c r="AB2061" s="112">
        <f t="shared" si="1479"/>
        <v>4</v>
      </c>
      <c r="AC2061" s="178">
        <f t="shared" si="1460"/>
        <v>30</v>
      </c>
      <c r="AD2061" s="11">
        <f t="shared" si="1490"/>
        <v>1.00054226</v>
      </c>
      <c r="AE2061" s="106">
        <f t="shared" si="1465"/>
        <v>6.9007429999999995E-2</v>
      </c>
      <c r="AF2061" s="106">
        <f t="shared" si="1480"/>
        <v>6.9007429999999995E-2</v>
      </c>
      <c r="AG2061" s="106">
        <f t="shared" si="1481"/>
        <v>0</v>
      </c>
      <c r="AH2061" s="115" t="str">
        <f t="shared" si="1462"/>
        <v>A+J=</v>
      </c>
      <c r="AI2061" s="116">
        <f t="shared" si="1491"/>
        <v>46228</v>
      </c>
      <c r="AJ2061" s="10"/>
      <c r="AK2061" s="1"/>
      <c r="AL2061" s="10"/>
      <c r="AM2061" s="1"/>
      <c r="AN2061" s="1"/>
      <c r="AO2061" s="3"/>
      <c r="AP2061" s="3"/>
      <c r="AQ2061" s="4"/>
      <c r="AR2061" s="4"/>
      <c r="AS2061" s="4"/>
      <c r="AT2061" s="4"/>
      <c r="AU2061" s="4"/>
      <c r="AV2061" s="4"/>
      <c r="AW2061" s="1"/>
      <c r="AX2061" s="1"/>
      <c r="AY2061" s="1"/>
      <c r="AZ2061" s="1"/>
      <c r="BA2061" s="1"/>
      <c r="BB2061" s="1"/>
      <c r="BC2061" s="1"/>
      <c r="BD2061" s="1"/>
      <c r="BE2061" s="1"/>
      <c r="BG2061" s="1"/>
      <c r="BH2061" s="1"/>
    </row>
    <row r="2062" spans="1:60" ht="15" customHeight="1" x14ac:dyDescent="0.25">
      <c r="A2062" s="105">
        <f t="shared" si="1482"/>
        <v>46203</v>
      </c>
      <c r="B2062" s="106">
        <f t="shared" si="1469"/>
        <v>127.34521100726838</v>
      </c>
      <c r="C2062" s="2">
        <f t="shared" si="1483"/>
        <v>91.751827309999996</v>
      </c>
      <c r="D2062" s="2">
        <f t="shared" si="1484"/>
        <v>91.75182731000001</v>
      </c>
      <c r="E2062" s="106">
        <f t="shared" si="1470"/>
        <v>-1.4210854715202004E-14</v>
      </c>
      <c r="F2062" s="21">
        <f t="shared" si="1485"/>
        <v>7245.38</v>
      </c>
      <c r="G2062" s="108">
        <f t="shared" si="1486"/>
        <v>7275.81</v>
      </c>
      <c r="H2062" s="109">
        <f t="shared" si="1463"/>
        <v>46168</v>
      </c>
      <c r="I2062" s="109">
        <f t="shared" si="1458"/>
        <v>46199</v>
      </c>
      <c r="J2062" s="110">
        <f t="shared" si="1471"/>
        <v>4.1999177406844002E-3</v>
      </c>
      <c r="K2062" s="117">
        <f t="shared" si="1459"/>
        <v>46228</v>
      </c>
      <c r="L2062" s="178">
        <f t="shared" si="1461"/>
        <v>30</v>
      </c>
      <c r="M2062" s="178">
        <f t="shared" si="1468"/>
        <v>5</v>
      </c>
      <c r="N2062" s="106">
        <f t="shared" si="1472"/>
        <v>1.0006987599999999</v>
      </c>
      <c r="O2062" s="111">
        <f t="shared" si="1467"/>
        <v>1.0041999100000001</v>
      </c>
      <c r="P2062" s="111">
        <f t="shared" si="1487"/>
        <v>1.4163627353835233</v>
      </c>
      <c r="Q2062" s="106">
        <f t="shared" si="1466"/>
        <v>1.41735243</v>
      </c>
      <c r="R2062" s="106">
        <f t="shared" si="1488"/>
        <v>1.38699086</v>
      </c>
      <c r="S2062" s="106">
        <f t="shared" si="1473"/>
        <v>127.25894586</v>
      </c>
      <c r="T2062" s="106">
        <f t="shared" si="1474"/>
        <v>35.507118557268392</v>
      </c>
      <c r="U2062" s="106">
        <f t="shared" si="1475"/>
        <v>-5.9309347477665141E-15</v>
      </c>
      <c r="V2062" s="106">
        <f t="shared" si="1476"/>
        <v>127.25894586726838</v>
      </c>
      <c r="W2062" s="19">
        <f t="shared" si="1457"/>
        <v>0</v>
      </c>
      <c r="X2062" s="2">
        <f t="shared" si="1477"/>
        <v>0</v>
      </c>
      <c r="Y2062" s="4">
        <f t="shared" si="1478"/>
        <v>0</v>
      </c>
      <c r="Z2062" s="106">
        <f t="shared" si="1464"/>
        <v>0</v>
      </c>
      <c r="AA2062" s="114">
        <f t="shared" si="1489"/>
        <v>0.05</v>
      </c>
      <c r="AB2062" s="112">
        <f t="shared" si="1479"/>
        <v>5</v>
      </c>
      <c r="AC2062" s="178">
        <f t="shared" si="1460"/>
        <v>30</v>
      </c>
      <c r="AD2062" s="11">
        <f t="shared" si="1490"/>
        <v>1.0006778709999999</v>
      </c>
      <c r="AE2062" s="106">
        <f t="shared" si="1465"/>
        <v>8.6265140000000004E-2</v>
      </c>
      <c r="AF2062" s="106">
        <f t="shared" si="1480"/>
        <v>8.6265140000000004E-2</v>
      </c>
      <c r="AG2062" s="106">
        <f t="shared" si="1481"/>
        <v>0</v>
      </c>
      <c r="AH2062" s="115" t="str">
        <f t="shared" si="1462"/>
        <v>A+J=</v>
      </c>
      <c r="AI2062" s="116">
        <f t="shared" si="1491"/>
        <v>46228</v>
      </c>
      <c r="AJ2062" s="10"/>
      <c r="AK2062" s="1"/>
      <c r="AL2062" s="10"/>
      <c r="AM2062" s="1"/>
      <c r="AN2062" s="1"/>
      <c r="AO2062" s="3"/>
      <c r="AP2062" s="3"/>
      <c r="AQ2062" s="4"/>
      <c r="AR2062" s="4"/>
      <c r="AS2062" s="4"/>
      <c r="AT2062" s="4"/>
      <c r="AU2062" s="4"/>
      <c r="AV2062" s="4"/>
      <c r="AW2062" s="1"/>
      <c r="AX2062" s="1"/>
      <c r="AY2062" s="1"/>
      <c r="AZ2062" s="1"/>
      <c r="BA2062" s="1"/>
      <c r="BB2062" s="1"/>
      <c r="BC2062" s="1"/>
      <c r="BD2062" s="1"/>
      <c r="BE2062" s="1"/>
      <c r="BG2062" s="1"/>
      <c r="BH2062" s="1"/>
    </row>
    <row r="2063" spans="1:60" ht="15" customHeight="1" x14ac:dyDescent="0.25">
      <c r="A2063" s="105">
        <f t="shared" si="1482"/>
        <v>46204</v>
      </c>
      <c r="B2063" s="106">
        <f t="shared" si="1469"/>
        <v>127.36247101726838</v>
      </c>
      <c r="C2063" s="2">
        <f t="shared" si="1483"/>
        <v>91.751827309999996</v>
      </c>
      <c r="D2063" s="2">
        <f t="shared" si="1484"/>
        <v>91.75182731000001</v>
      </c>
      <c r="E2063" s="106">
        <f t="shared" si="1470"/>
        <v>-1.4210854715202004E-14</v>
      </c>
      <c r="F2063" s="21">
        <f t="shared" si="1485"/>
        <v>7245.38</v>
      </c>
      <c r="G2063" s="108">
        <f t="shared" si="1486"/>
        <v>7275.81</v>
      </c>
      <c r="H2063" s="109">
        <f t="shared" si="1463"/>
        <v>46168</v>
      </c>
      <c r="I2063" s="109">
        <f t="shared" si="1458"/>
        <v>46199</v>
      </c>
      <c r="J2063" s="110">
        <f t="shared" si="1471"/>
        <v>4.1999177406844002E-3</v>
      </c>
      <c r="K2063" s="117">
        <f t="shared" si="1459"/>
        <v>46228</v>
      </c>
      <c r="L2063" s="178">
        <f t="shared" si="1461"/>
        <v>30</v>
      </c>
      <c r="M2063" s="178">
        <f t="shared" si="1468"/>
        <v>6</v>
      </c>
      <c r="N2063" s="106">
        <f t="shared" si="1472"/>
        <v>1.00083857</v>
      </c>
      <c r="O2063" s="111">
        <f t="shared" si="1467"/>
        <v>1.0041999100000001</v>
      </c>
      <c r="P2063" s="111">
        <f t="shared" si="1487"/>
        <v>1.4163627353835233</v>
      </c>
      <c r="Q2063" s="106">
        <f t="shared" si="1466"/>
        <v>1.41755045</v>
      </c>
      <c r="R2063" s="106">
        <f t="shared" si="1488"/>
        <v>1.38699086</v>
      </c>
      <c r="S2063" s="106">
        <f t="shared" si="1473"/>
        <v>127.25894586</v>
      </c>
      <c r="T2063" s="106">
        <f t="shared" si="1474"/>
        <v>35.507118557268392</v>
      </c>
      <c r="U2063" s="106">
        <f t="shared" si="1475"/>
        <v>-5.9337487812172187E-15</v>
      </c>
      <c r="V2063" s="106">
        <f t="shared" si="1476"/>
        <v>127.25894586726838</v>
      </c>
      <c r="W2063" s="19">
        <f t="shared" si="1457"/>
        <v>0</v>
      </c>
      <c r="X2063" s="2">
        <f t="shared" si="1477"/>
        <v>0</v>
      </c>
      <c r="Y2063" s="4">
        <f t="shared" si="1478"/>
        <v>0</v>
      </c>
      <c r="Z2063" s="106">
        <f t="shared" si="1464"/>
        <v>0</v>
      </c>
      <c r="AA2063" s="114">
        <f t="shared" si="1489"/>
        <v>0.05</v>
      </c>
      <c r="AB2063" s="112">
        <f t="shared" si="1479"/>
        <v>6</v>
      </c>
      <c r="AC2063" s="178">
        <f t="shared" si="1460"/>
        <v>30</v>
      </c>
      <c r="AD2063" s="11">
        <f t="shared" si="1490"/>
        <v>1.0008135</v>
      </c>
      <c r="AE2063" s="106">
        <f t="shared" si="1465"/>
        <v>0.10352515</v>
      </c>
      <c r="AF2063" s="106">
        <f t="shared" si="1480"/>
        <v>0.10352515</v>
      </c>
      <c r="AG2063" s="106">
        <f t="shared" si="1481"/>
        <v>0</v>
      </c>
      <c r="AH2063" s="115" t="str">
        <f t="shared" si="1462"/>
        <v>A+J=</v>
      </c>
      <c r="AI2063" s="116">
        <f t="shared" si="1491"/>
        <v>46228</v>
      </c>
      <c r="AJ2063" s="10"/>
      <c r="AK2063" s="1"/>
      <c r="AL2063" s="10"/>
      <c r="AM2063" s="1"/>
      <c r="AN2063" s="1"/>
      <c r="AO2063" s="3"/>
      <c r="AP2063" s="3"/>
      <c r="AQ2063" s="4"/>
      <c r="AR2063" s="4"/>
      <c r="AS2063" s="4"/>
      <c r="AT2063" s="4"/>
      <c r="AU2063" s="4"/>
      <c r="AV2063" s="4"/>
      <c r="AW2063" s="1"/>
      <c r="AX2063" s="1"/>
      <c r="AY2063" s="1"/>
      <c r="AZ2063" s="1"/>
      <c r="BA2063" s="1"/>
      <c r="BB2063" s="1"/>
      <c r="BC2063" s="1"/>
      <c r="BD2063" s="1"/>
      <c r="BE2063" s="1"/>
      <c r="BG2063" s="1"/>
      <c r="BH2063" s="1"/>
    </row>
    <row r="2064" spans="1:60" ht="15" customHeight="1" x14ac:dyDescent="0.25">
      <c r="A2064" s="105">
        <f t="shared" si="1482"/>
        <v>46205</v>
      </c>
      <c r="B2064" s="106">
        <f t="shared" si="1469"/>
        <v>127.37973343726838</v>
      </c>
      <c r="C2064" s="2">
        <f t="shared" si="1483"/>
        <v>91.751827309999996</v>
      </c>
      <c r="D2064" s="2">
        <f t="shared" si="1484"/>
        <v>91.75182731000001</v>
      </c>
      <c r="E2064" s="106">
        <f t="shared" si="1470"/>
        <v>-1.4210854715202004E-14</v>
      </c>
      <c r="F2064" s="21">
        <f t="shared" si="1485"/>
        <v>7245.38</v>
      </c>
      <c r="G2064" s="108">
        <f t="shared" si="1486"/>
        <v>7275.81</v>
      </c>
      <c r="H2064" s="109">
        <f t="shared" si="1463"/>
        <v>46168</v>
      </c>
      <c r="I2064" s="109">
        <f t="shared" si="1458"/>
        <v>46199</v>
      </c>
      <c r="J2064" s="110">
        <f t="shared" si="1471"/>
        <v>4.1999177406844002E-3</v>
      </c>
      <c r="K2064" s="117">
        <f t="shared" si="1459"/>
        <v>46228</v>
      </c>
      <c r="L2064" s="178">
        <f t="shared" si="1461"/>
        <v>30</v>
      </c>
      <c r="M2064" s="178">
        <f t="shared" si="1468"/>
        <v>7</v>
      </c>
      <c r="N2064" s="106">
        <f t="shared" si="1472"/>
        <v>1.0009783999999999</v>
      </c>
      <c r="O2064" s="111">
        <f t="shared" si="1467"/>
        <v>1.0041999100000001</v>
      </c>
      <c r="P2064" s="111">
        <f t="shared" si="1487"/>
        <v>1.4163627353835233</v>
      </c>
      <c r="Q2064" s="106">
        <f t="shared" si="1466"/>
        <v>1.4177485000000001</v>
      </c>
      <c r="R2064" s="106">
        <f t="shared" si="1488"/>
        <v>1.38699086</v>
      </c>
      <c r="S2064" s="106">
        <f t="shared" si="1473"/>
        <v>127.25894586</v>
      </c>
      <c r="T2064" s="106">
        <f t="shared" si="1474"/>
        <v>35.507118557268392</v>
      </c>
      <c r="U2064" s="106">
        <f t="shared" si="1475"/>
        <v>-5.9365632409935654E-15</v>
      </c>
      <c r="V2064" s="106">
        <f t="shared" si="1476"/>
        <v>127.25894586726838</v>
      </c>
      <c r="W2064" s="19">
        <f t="shared" si="1457"/>
        <v>0</v>
      </c>
      <c r="X2064" s="2">
        <f t="shared" si="1477"/>
        <v>0</v>
      </c>
      <c r="Y2064" s="4">
        <f t="shared" si="1478"/>
        <v>0</v>
      </c>
      <c r="Z2064" s="106">
        <f t="shared" si="1464"/>
        <v>0</v>
      </c>
      <c r="AA2064" s="114">
        <f t="shared" si="1489"/>
        <v>0.05</v>
      </c>
      <c r="AB2064" s="112">
        <f t="shared" si="1479"/>
        <v>7</v>
      </c>
      <c r="AC2064" s="178">
        <f t="shared" si="1460"/>
        <v>30</v>
      </c>
      <c r="AD2064" s="11">
        <f t="shared" si="1490"/>
        <v>1.0009491479999999</v>
      </c>
      <c r="AE2064" s="106">
        <f t="shared" si="1465"/>
        <v>0.12078757</v>
      </c>
      <c r="AF2064" s="106">
        <f t="shared" si="1480"/>
        <v>0.12078757</v>
      </c>
      <c r="AG2064" s="106">
        <f t="shared" si="1481"/>
        <v>0</v>
      </c>
      <c r="AH2064" s="115" t="str">
        <f t="shared" si="1462"/>
        <v>A+J=</v>
      </c>
      <c r="AI2064" s="116">
        <f t="shared" si="1491"/>
        <v>46228</v>
      </c>
      <c r="AJ2064" s="10"/>
      <c r="AK2064" s="1"/>
      <c r="AL2064" s="10"/>
      <c r="AM2064" s="1"/>
      <c r="AN2064" s="1"/>
      <c r="AO2064" s="3"/>
      <c r="AP2064" s="3"/>
      <c r="AQ2064" s="4"/>
      <c r="AR2064" s="4"/>
      <c r="AS2064" s="4"/>
      <c r="AT2064" s="4"/>
      <c r="AU2064" s="4"/>
      <c r="AV2064" s="4"/>
      <c r="AW2064" s="1"/>
      <c r="AX2064" s="1"/>
      <c r="AY2064" s="1"/>
      <c r="AZ2064" s="1"/>
      <c r="BA2064" s="1"/>
      <c r="BB2064" s="1"/>
      <c r="BC2064" s="1"/>
      <c r="BD2064" s="1"/>
      <c r="BE2064" s="1"/>
      <c r="BG2064" s="1"/>
      <c r="BH2064" s="1"/>
    </row>
    <row r="2065" spans="1:60" ht="15" customHeight="1" x14ac:dyDescent="0.25">
      <c r="A2065" s="105">
        <f t="shared" si="1482"/>
        <v>46206</v>
      </c>
      <c r="B2065" s="106">
        <f t="shared" si="1469"/>
        <v>127.39699814726838</v>
      </c>
      <c r="C2065" s="2">
        <f t="shared" si="1483"/>
        <v>91.751827309999996</v>
      </c>
      <c r="D2065" s="2">
        <f t="shared" si="1484"/>
        <v>91.75182731000001</v>
      </c>
      <c r="E2065" s="106">
        <f t="shared" si="1470"/>
        <v>-1.4210854715202004E-14</v>
      </c>
      <c r="F2065" s="21">
        <f t="shared" si="1485"/>
        <v>7245.38</v>
      </c>
      <c r="G2065" s="108">
        <f t="shared" si="1486"/>
        <v>7275.81</v>
      </c>
      <c r="H2065" s="109">
        <f t="shared" si="1463"/>
        <v>46168</v>
      </c>
      <c r="I2065" s="109">
        <f t="shared" si="1458"/>
        <v>46199</v>
      </c>
      <c r="J2065" s="110">
        <f t="shared" si="1471"/>
        <v>4.1999177406844002E-3</v>
      </c>
      <c r="K2065" s="117">
        <f t="shared" si="1459"/>
        <v>46228</v>
      </c>
      <c r="L2065" s="178">
        <f t="shared" si="1461"/>
        <v>30</v>
      </c>
      <c r="M2065" s="178">
        <f t="shared" si="1468"/>
        <v>8</v>
      </c>
      <c r="N2065" s="106">
        <f t="shared" si="1472"/>
        <v>1.00111825</v>
      </c>
      <c r="O2065" s="111">
        <f t="shared" si="1467"/>
        <v>1.0041999100000001</v>
      </c>
      <c r="P2065" s="111">
        <f t="shared" si="1487"/>
        <v>1.4163627353835233</v>
      </c>
      <c r="Q2065" s="106">
        <f t="shared" si="1466"/>
        <v>1.41794658</v>
      </c>
      <c r="R2065" s="106">
        <f t="shared" si="1488"/>
        <v>1.38699086</v>
      </c>
      <c r="S2065" s="106">
        <f t="shared" si="1473"/>
        <v>127.25894586</v>
      </c>
      <c r="T2065" s="106">
        <f t="shared" si="1474"/>
        <v>35.507118557268392</v>
      </c>
      <c r="U2065" s="106">
        <f t="shared" si="1475"/>
        <v>-5.9393781270955508E-15</v>
      </c>
      <c r="V2065" s="106">
        <f t="shared" si="1476"/>
        <v>127.25894586726838</v>
      </c>
      <c r="W2065" s="19">
        <f t="shared" si="1457"/>
        <v>0</v>
      </c>
      <c r="X2065" s="2">
        <f t="shared" si="1477"/>
        <v>0</v>
      </c>
      <c r="Y2065" s="4">
        <f t="shared" si="1478"/>
        <v>0</v>
      </c>
      <c r="Z2065" s="106">
        <f t="shared" si="1464"/>
        <v>0</v>
      </c>
      <c r="AA2065" s="114">
        <f t="shared" si="1489"/>
        <v>0.05</v>
      </c>
      <c r="AB2065" s="112">
        <f t="shared" si="1479"/>
        <v>8</v>
      </c>
      <c r="AC2065" s="178">
        <f t="shared" si="1460"/>
        <v>30</v>
      </c>
      <c r="AD2065" s="11">
        <f t="shared" si="1490"/>
        <v>1.0010848139999999</v>
      </c>
      <c r="AE2065" s="106">
        <f t="shared" si="1465"/>
        <v>0.13805228</v>
      </c>
      <c r="AF2065" s="106">
        <f t="shared" si="1480"/>
        <v>0.13805228</v>
      </c>
      <c r="AG2065" s="106">
        <f t="shared" si="1481"/>
        <v>0</v>
      </c>
      <c r="AH2065" s="115" t="str">
        <f t="shared" si="1462"/>
        <v>A+J=</v>
      </c>
      <c r="AI2065" s="116">
        <f t="shared" si="1491"/>
        <v>46228</v>
      </c>
      <c r="AJ2065" s="10"/>
      <c r="AK2065" s="1"/>
      <c r="AL2065" s="10"/>
      <c r="AM2065" s="1"/>
      <c r="AN2065" s="1"/>
      <c r="AO2065" s="3"/>
      <c r="AP2065" s="3"/>
      <c r="AQ2065" s="4"/>
      <c r="AR2065" s="4"/>
      <c r="AS2065" s="4"/>
      <c r="AT2065" s="4"/>
      <c r="AU2065" s="4"/>
      <c r="AV2065" s="4"/>
      <c r="AW2065" s="1"/>
      <c r="AX2065" s="1"/>
      <c r="AY2065" s="1"/>
      <c r="AZ2065" s="1"/>
      <c r="BA2065" s="1"/>
      <c r="BB2065" s="1"/>
      <c r="BC2065" s="1"/>
      <c r="BD2065" s="1"/>
      <c r="BE2065" s="1"/>
      <c r="BG2065" s="1"/>
      <c r="BH2065" s="1"/>
    </row>
    <row r="2066" spans="1:60" ht="15" customHeight="1" x14ac:dyDescent="0.25">
      <c r="A2066" s="105">
        <f t="shared" si="1482"/>
        <v>46207</v>
      </c>
      <c r="B2066" s="106">
        <f t="shared" si="1469"/>
        <v>127.41426514726838</v>
      </c>
      <c r="C2066" s="2">
        <f t="shared" si="1483"/>
        <v>91.751827309999996</v>
      </c>
      <c r="D2066" s="2">
        <f t="shared" si="1484"/>
        <v>91.75182731000001</v>
      </c>
      <c r="E2066" s="106">
        <f t="shared" si="1470"/>
        <v>-1.4210854715202004E-14</v>
      </c>
      <c r="F2066" s="21">
        <f t="shared" si="1485"/>
        <v>7245.38</v>
      </c>
      <c r="G2066" s="108">
        <f t="shared" si="1486"/>
        <v>7275.81</v>
      </c>
      <c r="H2066" s="109">
        <f t="shared" si="1463"/>
        <v>46168</v>
      </c>
      <c r="I2066" s="109">
        <f t="shared" si="1458"/>
        <v>46199</v>
      </c>
      <c r="J2066" s="110">
        <f t="shared" si="1471"/>
        <v>4.1999177406844002E-3</v>
      </c>
      <c r="K2066" s="117">
        <f t="shared" si="1459"/>
        <v>46228</v>
      </c>
      <c r="L2066" s="178">
        <f t="shared" si="1461"/>
        <v>30</v>
      </c>
      <c r="M2066" s="178">
        <f t="shared" si="1468"/>
        <v>9</v>
      </c>
      <c r="N2066" s="106">
        <f t="shared" si="1472"/>
        <v>1.0012581199999999</v>
      </c>
      <c r="O2066" s="111">
        <f t="shared" si="1467"/>
        <v>1.0041999100000001</v>
      </c>
      <c r="P2066" s="111">
        <f t="shared" si="1487"/>
        <v>1.4163627353835233</v>
      </c>
      <c r="Q2066" s="106">
        <f t="shared" si="1466"/>
        <v>1.4181446799999999</v>
      </c>
      <c r="R2066" s="106">
        <f t="shared" si="1488"/>
        <v>1.38699086</v>
      </c>
      <c r="S2066" s="106">
        <f t="shared" si="1473"/>
        <v>127.25894586</v>
      </c>
      <c r="T2066" s="106">
        <f t="shared" si="1474"/>
        <v>35.507118557268392</v>
      </c>
      <c r="U2066" s="106">
        <f t="shared" si="1475"/>
        <v>-5.9421932974146321E-15</v>
      </c>
      <c r="V2066" s="106">
        <f t="shared" si="1476"/>
        <v>127.25894586726838</v>
      </c>
      <c r="W2066" s="19">
        <f t="shared" si="1457"/>
        <v>0</v>
      </c>
      <c r="X2066" s="2">
        <f t="shared" si="1477"/>
        <v>0</v>
      </c>
      <c r="Y2066" s="4">
        <f t="shared" si="1478"/>
        <v>0</v>
      </c>
      <c r="Z2066" s="106">
        <f t="shared" si="1464"/>
        <v>0</v>
      </c>
      <c r="AA2066" s="114">
        <f t="shared" si="1489"/>
        <v>0.05</v>
      </c>
      <c r="AB2066" s="112">
        <f t="shared" si="1479"/>
        <v>9</v>
      </c>
      <c r="AC2066" s="178">
        <f t="shared" si="1460"/>
        <v>30</v>
      </c>
      <c r="AD2066" s="11">
        <f t="shared" si="1490"/>
        <v>1.0012204979999999</v>
      </c>
      <c r="AE2066" s="106">
        <f t="shared" si="1465"/>
        <v>0.15531928</v>
      </c>
      <c r="AF2066" s="106">
        <f t="shared" si="1480"/>
        <v>0.15531928</v>
      </c>
      <c r="AG2066" s="106">
        <f t="shared" si="1481"/>
        <v>0</v>
      </c>
      <c r="AH2066" s="115" t="str">
        <f t="shared" si="1462"/>
        <v>A+J=</v>
      </c>
      <c r="AI2066" s="116">
        <f t="shared" si="1491"/>
        <v>46228</v>
      </c>
      <c r="AJ2066" s="10"/>
      <c r="AK2066" s="1"/>
      <c r="AL2066" s="10"/>
      <c r="AM2066" s="1"/>
      <c r="AN2066" s="1"/>
      <c r="AO2066" s="3"/>
      <c r="AP2066" s="3"/>
      <c r="AQ2066" s="4"/>
      <c r="AR2066" s="4"/>
      <c r="AS2066" s="4"/>
      <c r="AT2066" s="4"/>
      <c r="AU2066" s="4"/>
      <c r="AV2066" s="4"/>
      <c r="AW2066" s="1"/>
      <c r="AX2066" s="1"/>
      <c r="AY2066" s="1"/>
      <c r="AZ2066" s="1"/>
      <c r="BA2066" s="1"/>
      <c r="BB2066" s="1"/>
      <c r="BC2066" s="1"/>
      <c r="BD2066" s="1"/>
      <c r="BE2066" s="1"/>
      <c r="BG2066" s="1"/>
      <c r="BH2066" s="1"/>
    </row>
    <row r="2067" spans="1:60" ht="15" customHeight="1" x14ac:dyDescent="0.25">
      <c r="A2067" s="105">
        <f t="shared" si="1482"/>
        <v>46208</v>
      </c>
      <c r="B2067" s="106">
        <f t="shared" si="1469"/>
        <v>127.43153456726839</v>
      </c>
      <c r="C2067" s="2">
        <f t="shared" si="1483"/>
        <v>91.751827309999996</v>
      </c>
      <c r="D2067" s="2">
        <f t="shared" si="1484"/>
        <v>91.75182731000001</v>
      </c>
      <c r="E2067" s="106">
        <f t="shared" si="1470"/>
        <v>-1.4210854715202004E-14</v>
      </c>
      <c r="F2067" s="21">
        <f t="shared" si="1485"/>
        <v>7245.38</v>
      </c>
      <c r="G2067" s="108">
        <f t="shared" si="1486"/>
        <v>7275.81</v>
      </c>
      <c r="H2067" s="109">
        <f t="shared" si="1463"/>
        <v>46168</v>
      </c>
      <c r="I2067" s="109">
        <f t="shared" si="1458"/>
        <v>46199</v>
      </c>
      <c r="J2067" s="110">
        <f t="shared" si="1471"/>
        <v>4.1999177406844002E-3</v>
      </c>
      <c r="K2067" s="117">
        <f t="shared" si="1459"/>
        <v>46228</v>
      </c>
      <c r="L2067" s="178">
        <f t="shared" si="1461"/>
        <v>30</v>
      </c>
      <c r="M2067" s="178">
        <f t="shared" si="1468"/>
        <v>10</v>
      </c>
      <c r="N2067" s="106">
        <f t="shared" si="1472"/>
        <v>1.0013980099999999</v>
      </c>
      <c r="O2067" s="111">
        <f t="shared" si="1467"/>
        <v>1.0041999100000001</v>
      </c>
      <c r="P2067" s="111">
        <f t="shared" si="1487"/>
        <v>1.4163627353835233</v>
      </c>
      <c r="Q2067" s="106">
        <f t="shared" si="1466"/>
        <v>1.4183428199999999</v>
      </c>
      <c r="R2067" s="106">
        <f t="shared" si="1488"/>
        <v>1.38699086</v>
      </c>
      <c r="S2067" s="106">
        <f t="shared" si="1473"/>
        <v>127.25894586</v>
      </c>
      <c r="T2067" s="106">
        <f t="shared" si="1474"/>
        <v>35.507118557268392</v>
      </c>
      <c r="U2067" s="106">
        <f t="shared" si="1475"/>
        <v>-5.9450090361679016E-15</v>
      </c>
      <c r="V2067" s="106">
        <f t="shared" si="1476"/>
        <v>127.25894586726838</v>
      </c>
      <c r="W2067" s="19">
        <f t="shared" si="1457"/>
        <v>0</v>
      </c>
      <c r="X2067" s="2">
        <f t="shared" si="1477"/>
        <v>0</v>
      </c>
      <c r="Y2067" s="4">
        <f t="shared" si="1478"/>
        <v>0</v>
      </c>
      <c r="Z2067" s="106">
        <f t="shared" si="1464"/>
        <v>0</v>
      </c>
      <c r="AA2067" s="114">
        <f t="shared" si="1489"/>
        <v>0.05</v>
      </c>
      <c r="AB2067" s="112">
        <f t="shared" si="1479"/>
        <v>10</v>
      </c>
      <c r="AC2067" s="178">
        <f t="shared" si="1460"/>
        <v>30</v>
      </c>
      <c r="AD2067" s="11">
        <f t="shared" si="1490"/>
        <v>1.0013562009999999</v>
      </c>
      <c r="AE2067" s="106">
        <f t="shared" si="1465"/>
        <v>0.17258870000000001</v>
      </c>
      <c r="AF2067" s="106">
        <f t="shared" si="1480"/>
        <v>0.17258870000000001</v>
      </c>
      <c r="AG2067" s="106">
        <f t="shared" si="1481"/>
        <v>0</v>
      </c>
      <c r="AH2067" s="115" t="str">
        <f t="shared" si="1462"/>
        <v>A+J=</v>
      </c>
      <c r="AI2067" s="116">
        <f t="shared" si="1491"/>
        <v>46228</v>
      </c>
      <c r="AJ2067" s="10"/>
      <c r="AK2067" s="1"/>
      <c r="AL2067" s="10"/>
      <c r="AM2067" s="1"/>
      <c r="AN2067" s="1"/>
      <c r="AO2067" s="3"/>
      <c r="AP2067" s="3"/>
      <c r="AQ2067" s="4"/>
      <c r="AR2067" s="4"/>
      <c r="AS2067" s="4"/>
      <c r="AT2067" s="4"/>
      <c r="AU2067" s="4"/>
      <c r="AV2067" s="4"/>
      <c r="AW2067" s="1"/>
      <c r="AX2067" s="1"/>
      <c r="AY2067" s="1"/>
      <c r="AZ2067" s="1"/>
      <c r="BA2067" s="1"/>
      <c r="BB2067" s="1"/>
      <c r="BC2067" s="1"/>
      <c r="BD2067" s="1"/>
      <c r="BE2067" s="1"/>
      <c r="BG2067" s="1"/>
      <c r="BH2067" s="1"/>
    </row>
    <row r="2068" spans="1:60" ht="15" customHeight="1" x14ac:dyDescent="0.25">
      <c r="A2068" s="105">
        <f t="shared" si="1482"/>
        <v>46209</v>
      </c>
      <c r="B2068" s="106">
        <f t="shared" si="1469"/>
        <v>127.44880628726838</v>
      </c>
      <c r="C2068" s="2">
        <f t="shared" si="1483"/>
        <v>91.751827309999996</v>
      </c>
      <c r="D2068" s="2">
        <f t="shared" si="1484"/>
        <v>91.75182731000001</v>
      </c>
      <c r="E2068" s="106">
        <f t="shared" si="1470"/>
        <v>-1.4210854715202004E-14</v>
      </c>
      <c r="F2068" s="21">
        <f t="shared" si="1485"/>
        <v>7245.38</v>
      </c>
      <c r="G2068" s="108">
        <f t="shared" si="1486"/>
        <v>7275.81</v>
      </c>
      <c r="H2068" s="109">
        <f t="shared" si="1463"/>
        <v>46168</v>
      </c>
      <c r="I2068" s="109">
        <f t="shared" si="1458"/>
        <v>46199</v>
      </c>
      <c r="J2068" s="110">
        <f t="shared" si="1471"/>
        <v>4.1999177406844002E-3</v>
      </c>
      <c r="K2068" s="117">
        <f t="shared" si="1459"/>
        <v>46228</v>
      </c>
      <c r="L2068" s="178">
        <f t="shared" si="1461"/>
        <v>30</v>
      </c>
      <c r="M2068" s="178">
        <f t="shared" si="1468"/>
        <v>11</v>
      </c>
      <c r="N2068" s="106">
        <f t="shared" si="1472"/>
        <v>1.0015379200000001</v>
      </c>
      <c r="O2068" s="111">
        <f t="shared" si="1467"/>
        <v>1.0041999100000001</v>
      </c>
      <c r="P2068" s="111">
        <f t="shared" si="1487"/>
        <v>1.4163627353835233</v>
      </c>
      <c r="Q2068" s="106">
        <f t="shared" si="1466"/>
        <v>1.41854098</v>
      </c>
      <c r="R2068" s="106">
        <f t="shared" si="1488"/>
        <v>1.38699086</v>
      </c>
      <c r="S2068" s="106">
        <f t="shared" si="1473"/>
        <v>127.25894586</v>
      </c>
      <c r="T2068" s="106">
        <f t="shared" si="1474"/>
        <v>35.507118557268392</v>
      </c>
      <c r="U2068" s="106">
        <f t="shared" si="1475"/>
        <v>-5.9478250591382668E-15</v>
      </c>
      <c r="V2068" s="106">
        <f t="shared" si="1476"/>
        <v>127.25894586726838</v>
      </c>
      <c r="W2068" s="19">
        <f t="shared" ref="W2068:W2131" si="1492">IF(VLOOKUP(A2068,AL$10:AX$312,13)=VLOOKUP(A2067,AL$10:AX$312,13),0,VLOOKUP(A2068,AL$10:AX$312,13))</f>
        <v>0</v>
      </c>
      <c r="X2068" s="2">
        <f t="shared" si="1477"/>
        <v>0</v>
      </c>
      <c r="Y2068" s="4">
        <f t="shared" si="1478"/>
        <v>0</v>
      </c>
      <c r="Z2068" s="106">
        <f t="shared" si="1464"/>
        <v>0</v>
      </c>
      <c r="AA2068" s="114">
        <f t="shared" si="1489"/>
        <v>0.05</v>
      </c>
      <c r="AB2068" s="112">
        <f t="shared" si="1479"/>
        <v>11</v>
      </c>
      <c r="AC2068" s="178">
        <f t="shared" si="1460"/>
        <v>30</v>
      </c>
      <c r="AD2068" s="11">
        <f t="shared" si="1490"/>
        <v>1.001491922</v>
      </c>
      <c r="AE2068" s="106">
        <f t="shared" si="1465"/>
        <v>0.18986042</v>
      </c>
      <c r="AF2068" s="106">
        <f t="shared" si="1480"/>
        <v>0.18986042</v>
      </c>
      <c r="AG2068" s="106">
        <f t="shared" si="1481"/>
        <v>0</v>
      </c>
      <c r="AH2068" s="115" t="str">
        <f t="shared" si="1462"/>
        <v>A+J=</v>
      </c>
      <c r="AI2068" s="116">
        <f t="shared" si="1491"/>
        <v>46228</v>
      </c>
      <c r="AJ2068" s="10"/>
      <c r="AK2068" s="1"/>
      <c r="AL2068" s="10"/>
      <c r="AM2068" s="1"/>
      <c r="AN2068" s="1"/>
      <c r="AO2068" s="3"/>
      <c r="AP2068" s="3"/>
      <c r="AQ2068" s="4"/>
      <c r="AR2068" s="4"/>
      <c r="AS2068" s="4"/>
      <c r="AT2068" s="4"/>
      <c r="AU2068" s="4"/>
      <c r="AV2068" s="4"/>
      <c r="AW2068" s="1"/>
      <c r="AX2068" s="1"/>
      <c r="AY2068" s="1"/>
      <c r="AZ2068" s="1"/>
      <c r="BA2068" s="1"/>
      <c r="BB2068" s="1"/>
      <c r="BC2068" s="1"/>
      <c r="BD2068" s="1"/>
      <c r="BE2068" s="1"/>
      <c r="BG2068" s="1"/>
      <c r="BH2068" s="1"/>
    </row>
    <row r="2069" spans="1:60" ht="15" customHeight="1" x14ac:dyDescent="0.25">
      <c r="A2069" s="105">
        <f t="shared" si="1482"/>
        <v>46210</v>
      </c>
      <c r="B2069" s="106">
        <f t="shared" si="1469"/>
        <v>127.46608041726839</v>
      </c>
      <c r="C2069" s="2">
        <f t="shared" si="1483"/>
        <v>91.751827309999996</v>
      </c>
      <c r="D2069" s="2">
        <f t="shared" si="1484"/>
        <v>91.75182731000001</v>
      </c>
      <c r="E2069" s="106">
        <f t="shared" si="1470"/>
        <v>-1.4210854715202004E-14</v>
      </c>
      <c r="F2069" s="21">
        <f t="shared" si="1485"/>
        <v>7245.38</v>
      </c>
      <c r="G2069" s="108">
        <f t="shared" si="1486"/>
        <v>7275.81</v>
      </c>
      <c r="H2069" s="109">
        <f t="shared" si="1463"/>
        <v>46168</v>
      </c>
      <c r="I2069" s="109">
        <f t="shared" ref="I2069:I2132" si="1493">IF(W2068&gt;0,A2069,I2068)</f>
        <v>46199</v>
      </c>
      <c r="J2069" s="110">
        <f t="shared" si="1471"/>
        <v>4.1999177406844002E-3</v>
      </c>
      <c r="K2069" s="117">
        <f t="shared" ref="K2069:K2132" si="1494">IF(DAY(A2068)=K$9,VLOOKUP(A2068,$AP$321:$AV$619,4),K2068)</f>
        <v>46228</v>
      </c>
      <c r="L2069" s="178">
        <f t="shared" si="1461"/>
        <v>30</v>
      </c>
      <c r="M2069" s="178">
        <f t="shared" si="1468"/>
        <v>12</v>
      </c>
      <c r="N2069" s="106">
        <f t="shared" si="1472"/>
        <v>1.0016778500000001</v>
      </c>
      <c r="O2069" s="111">
        <f t="shared" si="1467"/>
        <v>1.0041999100000001</v>
      </c>
      <c r="P2069" s="111">
        <f t="shared" si="1487"/>
        <v>1.4163627353835233</v>
      </c>
      <c r="Q2069" s="106">
        <f t="shared" si="1466"/>
        <v>1.41873917</v>
      </c>
      <c r="R2069" s="106">
        <f t="shared" si="1488"/>
        <v>1.38699086</v>
      </c>
      <c r="S2069" s="106">
        <f t="shared" si="1473"/>
        <v>127.25894586</v>
      </c>
      <c r="T2069" s="106">
        <f t="shared" si="1474"/>
        <v>35.507118557268392</v>
      </c>
      <c r="U2069" s="106">
        <f t="shared" si="1475"/>
        <v>-5.9506415084342741E-15</v>
      </c>
      <c r="V2069" s="106">
        <f t="shared" si="1476"/>
        <v>127.25894586726838</v>
      </c>
      <c r="W2069" s="19">
        <f t="shared" si="1492"/>
        <v>0</v>
      </c>
      <c r="X2069" s="2">
        <f t="shared" si="1477"/>
        <v>0</v>
      </c>
      <c r="Y2069" s="4">
        <f t="shared" si="1478"/>
        <v>0</v>
      </c>
      <c r="Z2069" s="106">
        <f t="shared" si="1464"/>
        <v>0</v>
      </c>
      <c r="AA2069" s="114">
        <f t="shared" si="1489"/>
        <v>0.05</v>
      </c>
      <c r="AB2069" s="112">
        <f t="shared" si="1479"/>
        <v>12</v>
      </c>
      <c r="AC2069" s="178">
        <f t="shared" ref="AC2069:AC2132" si="1495">IF(DAY(A2068)=25,VLOOKUP(A2068,$AP$321:$AV$619,7),AC2068)</f>
        <v>30</v>
      </c>
      <c r="AD2069" s="11">
        <f t="shared" si="1490"/>
        <v>1.001627662</v>
      </c>
      <c r="AE2069" s="106">
        <f t="shared" si="1465"/>
        <v>0.20713455</v>
      </c>
      <c r="AF2069" s="106">
        <f t="shared" si="1480"/>
        <v>0.20713455</v>
      </c>
      <c r="AG2069" s="106">
        <f t="shared" si="1481"/>
        <v>0</v>
      </c>
      <c r="AH2069" s="115" t="str">
        <f t="shared" si="1462"/>
        <v>A+J=</v>
      </c>
      <c r="AI2069" s="116">
        <f t="shared" si="1491"/>
        <v>46228</v>
      </c>
      <c r="AJ2069" s="10"/>
      <c r="AK2069" s="1"/>
      <c r="AL2069" s="10"/>
      <c r="AM2069" s="1"/>
      <c r="AN2069" s="1"/>
      <c r="AO2069" s="3"/>
      <c r="AP2069" s="3"/>
      <c r="AQ2069" s="4"/>
      <c r="AR2069" s="4"/>
      <c r="AS2069" s="4"/>
      <c r="AT2069" s="4"/>
      <c r="AU2069" s="4"/>
      <c r="AV2069" s="4"/>
      <c r="AW2069" s="1"/>
      <c r="AX2069" s="1"/>
      <c r="AY2069" s="1"/>
      <c r="AZ2069" s="1"/>
      <c r="BA2069" s="1"/>
      <c r="BB2069" s="1"/>
      <c r="BC2069" s="1"/>
      <c r="BD2069" s="1"/>
      <c r="BE2069" s="1"/>
      <c r="BG2069" s="1"/>
      <c r="BH2069" s="1"/>
    </row>
    <row r="2070" spans="1:60" ht="15" customHeight="1" x14ac:dyDescent="0.25">
      <c r="A2070" s="105">
        <f t="shared" si="1482"/>
        <v>46211</v>
      </c>
      <c r="B2070" s="106">
        <f t="shared" si="1469"/>
        <v>127.48335683726837</v>
      </c>
      <c r="C2070" s="2">
        <f t="shared" si="1483"/>
        <v>91.751827309999996</v>
      </c>
      <c r="D2070" s="2">
        <f t="shared" si="1484"/>
        <v>91.75182731000001</v>
      </c>
      <c r="E2070" s="106">
        <f t="shared" si="1470"/>
        <v>-1.4210854715202004E-14</v>
      </c>
      <c r="F2070" s="21">
        <f t="shared" si="1485"/>
        <v>7245.38</v>
      </c>
      <c r="G2070" s="108">
        <f t="shared" si="1486"/>
        <v>7275.81</v>
      </c>
      <c r="H2070" s="109">
        <f t="shared" si="1463"/>
        <v>46168</v>
      </c>
      <c r="I2070" s="109">
        <f t="shared" si="1493"/>
        <v>46199</v>
      </c>
      <c r="J2070" s="110">
        <f t="shared" si="1471"/>
        <v>4.1999177406844002E-3</v>
      </c>
      <c r="K2070" s="117">
        <f t="shared" si="1494"/>
        <v>46228</v>
      </c>
      <c r="L2070" s="178">
        <f t="shared" si="1461"/>
        <v>30</v>
      </c>
      <c r="M2070" s="178">
        <f t="shared" si="1468"/>
        <v>13</v>
      </c>
      <c r="N2070" s="106">
        <f t="shared" si="1472"/>
        <v>1.0018178</v>
      </c>
      <c r="O2070" s="111">
        <f t="shared" si="1467"/>
        <v>1.0041999100000001</v>
      </c>
      <c r="P2070" s="111">
        <f t="shared" si="1487"/>
        <v>1.4163627353835233</v>
      </c>
      <c r="Q2070" s="106">
        <f t="shared" si="1466"/>
        <v>1.41893739</v>
      </c>
      <c r="R2070" s="106">
        <f t="shared" si="1488"/>
        <v>1.38699086</v>
      </c>
      <c r="S2070" s="106">
        <f t="shared" si="1473"/>
        <v>127.25894586</v>
      </c>
      <c r="T2070" s="106">
        <f t="shared" si="1474"/>
        <v>35.507118557268392</v>
      </c>
      <c r="U2070" s="106">
        <f t="shared" si="1475"/>
        <v>-5.9534583840559203E-15</v>
      </c>
      <c r="V2070" s="106">
        <f t="shared" si="1476"/>
        <v>127.25894586726838</v>
      </c>
      <c r="W2070" s="19">
        <f t="shared" si="1492"/>
        <v>0</v>
      </c>
      <c r="X2070" s="2">
        <f t="shared" si="1477"/>
        <v>0</v>
      </c>
      <c r="Y2070" s="4">
        <f t="shared" si="1478"/>
        <v>0</v>
      </c>
      <c r="Z2070" s="106">
        <f t="shared" si="1464"/>
        <v>0</v>
      </c>
      <c r="AA2070" s="114">
        <f t="shared" si="1489"/>
        <v>0.05</v>
      </c>
      <c r="AB2070" s="112">
        <f t="shared" si="1479"/>
        <v>13</v>
      </c>
      <c r="AC2070" s="178">
        <f t="shared" si="1495"/>
        <v>30</v>
      </c>
      <c r="AD2070" s="11">
        <f t="shared" si="1490"/>
        <v>1.0017634200000001</v>
      </c>
      <c r="AE2070" s="106">
        <f t="shared" si="1465"/>
        <v>0.22441096999999999</v>
      </c>
      <c r="AF2070" s="106">
        <f t="shared" si="1480"/>
        <v>0.22441096999999999</v>
      </c>
      <c r="AG2070" s="106">
        <f t="shared" si="1481"/>
        <v>0</v>
      </c>
      <c r="AH2070" s="115" t="str">
        <f t="shared" si="1462"/>
        <v>A+J=</v>
      </c>
      <c r="AI2070" s="116">
        <f t="shared" si="1491"/>
        <v>46228</v>
      </c>
      <c r="AJ2070" s="10"/>
      <c r="AK2070" s="1"/>
      <c r="AL2070" s="10"/>
      <c r="AM2070" s="1"/>
      <c r="AN2070" s="1"/>
      <c r="AO2070" s="3"/>
      <c r="AP2070" s="3"/>
      <c r="AQ2070" s="4"/>
      <c r="AR2070" s="4"/>
      <c r="AS2070" s="4"/>
      <c r="AT2070" s="4"/>
      <c r="AU2070" s="4"/>
      <c r="AV2070" s="4"/>
      <c r="AW2070" s="1"/>
      <c r="AX2070" s="1"/>
      <c r="AY2070" s="1"/>
      <c r="AZ2070" s="1"/>
      <c r="BA2070" s="1"/>
      <c r="BB2070" s="1"/>
      <c r="BC2070" s="1"/>
      <c r="BD2070" s="1"/>
      <c r="BE2070" s="1"/>
      <c r="BG2070" s="1"/>
      <c r="BH2070" s="1"/>
    </row>
    <row r="2071" spans="1:60" ht="15" customHeight="1" x14ac:dyDescent="0.25">
      <c r="A2071" s="105">
        <f t="shared" si="1482"/>
        <v>46212</v>
      </c>
      <c r="B2071" s="106">
        <f t="shared" si="1469"/>
        <v>127.50063554726837</v>
      </c>
      <c r="C2071" s="2">
        <f t="shared" si="1483"/>
        <v>91.751827309999996</v>
      </c>
      <c r="D2071" s="2">
        <f t="shared" si="1484"/>
        <v>91.75182731000001</v>
      </c>
      <c r="E2071" s="106">
        <f t="shared" si="1470"/>
        <v>-1.4210854715202004E-14</v>
      </c>
      <c r="F2071" s="21">
        <f t="shared" si="1485"/>
        <v>7245.38</v>
      </c>
      <c r="G2071" s="108">
        <f t="shared" si="1486"/>
        <v>7275.81</v>
      </c>
      <c r="H2071" s="109">
        <f t="shared" si="1463"/>
        <v>46168</v>
      </c>
      <c r="I2071" s="109">
        <f t="shared" si="1493"/>
        <v>46199</v>
      </c>
      <c r="J2071" s="110">
        <f t="shared" si="1471"/>
        <v>4.1999177406844002E-3</v>
      </c>
      <c r="K2071" s="117">
        <f t="shared" si="1494"/>
        <v>46228</v>
      </c>
      <c r="L2071" s="178">
        <f t="shared" si="1461"/>
        <v>30</v>
      </c>
      <c r="M2071" s="178">
        <f t="shared" si="1468"/>
        <v>14</v>
      </c>
      <c r="N2071" s="106">
        <f t="shared" si="1472"/>
        <v>1.00195777</v>
      </c>
      <c r="O2071" s="111">
        <f t="shared" si="1467"/>
        <v>1.0041999100000001</v>
      </c>
      <c r="P2071" s="111">
        <f t="shared" si="1487"/>
        <v>1.4163627353835233</v>
      </c>
      <c r="Q2071" s="106">
        <f t="shared" si="1466"/>
        <v>1.4191356399999999</v>
      </c>
      <c r="R2071" s="106">
        <f t="shared" si="1488"/>
        <v>1.38699086</v>
      </c>
      <c r="S2071" s="106">
        <f t="shared" si="1473"/>
        <v>127.25894586</v>
      </c>
      <c r="T2071" s="106">
        <f t="shared" si="1474"/>
        <v>35.507118557268392</v>
      </c>
      <c r="U2071" s="106">
        <f t="shared" si="1475"/>
        <v>-5.9562756860032084E-15</v>
      </c>
      <c r="V2071" s="106">
        <f t="shared" si="1476"/>
        <v>127.25894586726838</v>
      </c>
      <c r="W2071" s="19">
        <f t="shared" si="1492"/>
        <v>0</v>
      </c>
      <c r="X2071" s="2">
        <f t="shared" si="1477"/>
        <v>0</v>
      </c>
      <c r="Y2071" s="4">
        <f t="shared" si="1478"/>
        <v>0</v>
      </c>
      <c r="Z2071" s="106">
        <f t="shared" si="1464"/>
        <v>0</v>
      </c>
      <c r="AA2071" s="114">
        <f t="shared" si="1489"/>
        <v>0.05</v>
      </c>
      <c r="AB2071" s="112">
        <f t="shared" si="1479"/>
        <v>14</v>
      </c>
      <c r="AC2071" s="178">
        <f t="shared" si="1495"/>
        <v>30</v>
      </c>
      <c r="AD2071" s="11">
        <f t="shared" si="1490"/>
        <v>1.0018991960000001</v>
      </c>
      <c r="AE2071" s="106">
        <f t="shared" si="1465"/>
        <v>0.24168967999999999</v>
      </c>
      <c r="AF2071" s="106">
        <f t="shared" si="1480"/>
        <v>0.24168967999999999</v>
      </c>
      <c r="AG2071" s="106">
        <f t="shared" si="1481"/>
        <v>0</v>
      </c>
      <c r="AH2071" s="115" t="str">
        <f t="shared" si="1462"/>
        <v>A+J=</v>
      </c>
      <c r="AI2071" s="116">
        <f t="shared" si="1491"/>
        <v>46228</v>
      </c>
      <c r="AJ2071" s="10"/>
      <c r="AK2071" s="1"/>
      <c r="AL2071" s="10"/>
      <c r="AM2071" s="1"/>
      <c r="AN2071" s="1"/>
      <c r="AO2071" s="3"/>
      <c r="AP2071" s="3"/>
      <c r="AQ2071" s="4"/>
      <c r="AR2071" s="4"/>
      <c r="AS2071" s="4"/>
      <c r="AT2071" s="4"/>
      <c r="AU2071" s="4"/>
      <c r="AV2071" s="4"/>
      <c r="AW2071" s="1"/>
      <c r="AX2071" s="1"/>
      <c r="AY2071" s="1"/>
      <c r="AZ2071" s="1"/>
      <c r="BA2071" s="1"/>
      <c r="BB2071" s="1"/>
      <c r="BC2071" s="1"/>
      <c r="BD2071" s="1"/>
      <c r="BE2071" s="1"/>
      <c r="BG2071" s="1"/>
      <c r="BH2071" s="1"/>
    </row>
    <row r="2072" spans="1:60" ht="15" customHeight="1" x14ac:dyDescent="0.25">
      <c r="A2072" s="105">
        <f t="shared" si="1482"/>
        <v>46213</v>
      </c>
      <c r="B2072" s="106">
        <f t="shared" si="1469"/>
        <v>127.51791666726838</v>
      </c>
      <c r="C2072" s="2">
        <f t="shared" si="1483"/>
        <v>91.751827309999996</v>
      </c>
      <c r="D2072" s="2">
        <f t="shared" si="1484"/>
        <v>91.75182731000001</v>
      </c>
      <c r="E2072" s="106">
        <f t="shared" si="1470"/>
        <v>-1.4210854715202004E-14</v>
      </c>
      <c r="F2072" s="21">
        <f t="shared" si="1485"/>
        <v>7245.38</v>
      </c>
      <c r="G2072" s="108">
        <f t="shared" si="1486"/>
        <v>7275.81</v>
      </c>
      <c r="H2072" s="109">
        <f t="shared" si="1463"/>
        <v>46168</v>
      </c>
      <c r="I2072" s="109">
        <f t="shared" si="1493"/>
        <v>46199</v>
      </c>
      <c r="J2072" s="110">
        <f t="shared" si="1471"/>
        <v>4.1999177406844002E-3</v>
      </c>
      <c r="K2072" s="117">
        <f t="shared" si="1494"/>
        <v>46228</v>
      </c>
      <c r="L2072" s="178">
        <f t="shared" si="1461"/>
        <v>30</v>
      </c>
      <c r="M2072" s="178">
        <f t="shared" si="1468"/>
        <v>15</v>
      </c>
      <c r="N2072" s="106">
        <f t="shared" si="1472"/>
        <v>1.0020977499999999</v>
      </c>
      <c r="O2072" s="111">
        <f t="shared" si="1467"/>
        <v>1.0041999100000001</v>
      </c>
      <c r="P2072" s="111">
        <f t="shared" si="1487"/>
        <v>1.4163627353835233</v>
      </c>
      <c r="Q2072" s="106">
        <f t="shared" si="1466"/>
        <v>1.41933391</v>
      </c>
      <c r="R2072" s="106">
        <f t="shared" si="1488"/>
        <v>1.38699086</v>
      </c>
      <c r="S2072" s="106">
        <f t="shared" si="1473"/>
        <v>127.25894586</v>
      </c>
      <c r="T2072" s="106">
        <f t="shared" si="1474"/>
        <v>35.507118557268392</v>
      </c>
      <c r="U2072" s="106">
        <f t="shared" si="1475"/>
        <v>-5.9590932721675923E-15</v>
      </c>
      <c r="V2072" s="106">
        <f t="shared" si="1476"/>
        <v>127.25894586726838</v>
      </c>
      <c r="W2072" s="19">
        <f t="shared" si="1492"/>
        <v>0</v>
      </c>
      <c r="X2072" s="2">
        <f t="shared" si="1477"/>
        <v>0</v>
      </c>
      <c r="Y2072" s="4">
        <f t="shared" si="1478"/>
        <v>0</v>
      </c>
      <c r="Z2072" s="106">
        <f t="shared" si="1464"/>
        <v>0</v>
      </c>
      <c r="AA2072" s="114">
        <f t="shared" si="1489"/>
        <v>0.05</v>
      </c>
      <c r="AB2072" s="112">
        <f t="shared" si="1479"/>
        <v>15</v>
      </c>
      <c r="AC2072" s="178">
        <f t="shared" si="1495"/>
        <v>30</v>
      </c>
      <c r="AD2072" s="11">
        <f t="shared" si="1490"/>
        <v>1.0020349909999999</v>
      </c>
      <c r="AE2072" s="106">
        <f t="shared" si="1465"/>
        <v>0.2589708</v>
      </c>
      <c r="AF2072" s="106">
        <f t="shared" si="1480"/>
        <v>0.2589708</v>
      </c>
      <c r="AG2072" s="106">
        <f t="shared" si="1481"/>
        <v>0</v>
      </c>
      <c r="AH2072" s="115" t="str">
        <f t="shared" si="1462"/>
        <v>A+J=</v>
      </c>
      <c r="AI2072" s="116">
        <f t="shared" si="1491"/>
        <v>46228</v>
      </c>
      <c r="AJ2072" s="10"/>
      <c r="AK2072" s="1"/>
      <c r="AL2072" s="10"/>
      <c r="AM2072" s="1"/>
      <c r="AN2072" s="1"/>
      <c r="AO2072" s="3"/>
      <c r="AP2072" s="3"/>
      <c r="AQ2072" s="4"/>
      <c r="AR2072" s="4"/>
      <c r="AS2072" s="4"/>
      <c r="AT2072" s="4"/>
      <c r="AU2072" s="4"/>
      <c r="AV2072" s="4"/>
      <c r="AW2072" s="1"/>
      <c r="AX2072" s="1"/>
      <c r="AY2072" s="1"/>
      <c r="AZ2072" s="1"/>
      <c r="BA2072" s="1"/>
      <c r="BB2072" s="1"/>
      <c r="BC2072" s="1"/>
      <c r="BD2072" s="1"/>
      <c r="BE2072" s="1"/>
      <c r="BG2072" s="1"/>
      <c r="BH2072" s="1"/>
    </row>
    <row r="2073" spans="1:60" ht="15" customHeight="1" x14ac:dyDescent="0.25">
      <c r="A2073" s="105">
        <f t="shared" si="1482"/>
        <v>46214</v>
      </c>
      <c r="B2073" s="106">
        <f t="shared" si="1469"/>
        <v>127.53520021726838</v>
      </c>
      <c r="C2073" s="2">
        <f t="shared" si="1483"/>
        <v>91.751827309999996</v>
      </c>
      <c r="D2073" s="2">
        <f t="shared" si="1484"/>
        <v>91.75182731000001</v>
      </c>
      <c r="E2073" s="106">
        <f t="shared" si="1470"/>
        <v>-1.4210854715202004E-14</v>
      </c>
      <c r="F2073" s="21">
        <f t="shared" si="1485"/>
        <v>7245.38</v>
      </c>
      <c r="G2073" s="108">
        <f t="shared" si="1486"/>
        <v>7275.81</v>
      </c>
      <c r="H2073" s="109">
        <f t="shared" si="1463"/>
        <v>46168</v>
      </c>
      <c r="I2073" s="109">
        <f t="shared" si="1493"/>
        <v>46199</v>
      </c>
      <c r="J2073" s="110">
        <f t="shared" si="1471"/>
        <v>4.1999177406844002E-3</v>
      </c>
      <c r="K2073" s="117">
        <f t="shared" si="1494"/>
        <v>46228</v>
      </c>
      <c r="L2073" s="178">
        <f t="shared" si="1461"/>
        <v>30</v>
      </c>
      <c r="M2073" s="178">
        <f t="shared" si="1468"/>
        <v>16</v>
      </c>
      <c r="N2073" s="106">
        <f t="shared" si="1472"/>
        <v>1.0022377600000001</v>
      </c>
      <c r="O2073" s="111">
        <f t="shared" si="1467"/>
        <v>1.0041999100000001</v>
      </c>
      <c r="P2073" s="111">
        <f t="shared" si="1487"/>
        <v>1.4163627353835233</v>
      </c>
      <c r="Q2073" s="106">
        <f t="shared" si="1466"/>
        <v>1.4195322100000001</v>
      </c>
      <c r="R2073" s="106">
        <f t="shared" si="1488"/>
        <v>1.38699086</v>
      </c>
      <c r="S2073" s="106">
        <f t="shared" si="1473"/>
        <v>127.25894586</v>
      </c>
      <c r="T2073" s="106">
        <f t="shared" si="1474"/>
        <v>35.507118557268392</v>
      </c>
      <c r="U2073" s="106">
        <f t="shared" si="1475"/>
        <v>-5.9619112846576182E-15</v>
      </c>
      <c r="V2073" s="106">
        <f t="shared" si="1476"/>
        <v>127.25894586726838</v>
      </c>
      <c r="W2073" s="19">
        <f t="shared" si="1492"/>
        <v>0</v>
      </c>
      <c r="X2073" s="2">
        <f t="shared" si="1477"/>
        <v>0</v>
      </c>
      <c r="Y2073" s="4">
        <f t="shared" si="1478"/>
        <v>0</v>
      </c>
      <c r="Z2073" s="106">
        <f t="shared" si="1464"/>
        <v>0</v>
      </c>
      <c r="AA2073" s="114">
        <f t="shared" si="1489"/>
        <v>0.05</v>
      </c>
      <c r="AB2073" s="112">
        <f t="shared" si="1479"/>
        <v>16</v>
      </c>
      <c r="AC2073" s="178">
        <f t="shared" si="1495"/>
        <v>30</v>
      </c>
      <c r="AD2073" s="11">
        <f t="shared" si="1490"/>
        <v>1.002170805</v>
      </c>
      <c r="AE2073" s="106">
        <f t="shared" si="1465"/>
        <v>0.27625434999999998</v>
      </c>
      <c r="AF2073" s="106">
        <f t="shared" si="1480"/>
        <v>0.27625434999999998</v>
      </c>
      <c r="AG2073" s="106">
        <f t="shared" si="1481"/>
        <v>0</v>
      </c>
      <c r="AH2073" s="115" t="str">
        <f t="shared" si="1462"/>
        <v>A+J=</v>
      </c>
      <c r="AI2073" s="116">
        <f t="shared" si="1491"/>
        <v>46228</v>
      </c>
      <c r="AJ2073" s="10"/>
      <c r="AK2073" s="1"/>
      <c r="AL2073" s="10"/>
      <c r="AM2073" s="1"/>
      <c r="AN2073" s="1"/>
      <c r="AO2073" s="3"/>
      <c r="AP2073" s="3"/>
      <c r="AQ2073" s="4"/>
      <c r="AR2073" s="4"/>
      <c r="AS2073" s="4"/>
      <c r="AT2073" s="4"/>
      <c r="AU2073" s="4"/>
      <c r="AV2073" s="4"/>
      <c r="AW2073" s="1"/>
      <c r="AX2073" s="1"/>
      <c r="AY2073" s="1"/>
      <c r="AZ2073" s="1"/>
      <c r="BA2073" s="1"/>
      <c r="BB2073" s="1"/>
      <c r="BC2073" s="1"/>
      <c r="BD2073" s="1"/>
      <c r="BE2073" s="1"/>
      <c r="BG2073" s="1"/>
      <c r="BH2073" s="1"/>
    </row>
    <row r="2074" spans="1:60" ht="15" customHeight="1" x14ac:dyDescent="0.25">
      <c r="A2074" s="105">
        <f t="shared" si="1482"/>
        <v>46215</v>
      </c>
      <c r="B2074" s="106">
        <f t="shared" si="1469"/>
        <v>127.55248592726838</v>
      </c>
      <c r="C2074" s="2">
        <f t="shared" si="1483"/>
        <v>91.751827309999996</v>
      </c>
      <c r="D2074" s="2">
        <f t="shared" si="1484"/>
        <v>91.75182731000001</v>
      </c>
      <c r="E2074" s="106">
        <f t="shared" si="1470"/>
        <v>-1.4210854715202004E-14</v>
      </c>
      <c r="F2074" s="21">
        <f t="shared" si="1485"/>
        <v>7245.38</v>
      </c>
      <c r="G2074" s="108">
        <f t="shared" si="1486"/>
        <v>7275.81</v>
      </c>
      <c r="H2074" s="109">
        <f t="shared" si="1463"/>
        <v>46168</v>
      </c>
      <c r="I2074" s="109">
        <f t="shared" si="1493"/>
        <v>46199</v>
      </c>
      <c r="J2074" s="110">
        <f t="shared" si="1471"/>
        <v>4.1999177406844002E-3</v>
      </c>
      <c r="K2074" s="117">
        <f t="shared" si="1494"/>
        <v>46228</v>
      </c>
      <c r="L2074" s="178">
        <f t="shared" si="1461"/>
        <v>30</v>
      </c>
      <c r="M2074" s="178">
        <f t="shared" si="1468"/>
        <v>17</v>
      </c>
      <c r="N2074" s="106">
        <f t="shared" si="1472"/>
        <v>1.0023777899999999</v>
      </c>
      <c r="O2074" s="111">
        <f t="shared" si="1467"/>
        <v>1.0041999100000001</v>
      </c>
      <c r="P2074" s="111">
        <f t="shared" si="1487"/>
        <v>1.4163627353835233</v>
      </c>
      <c r="Q2074" s="106">
        <f t="shared" si="1466"/>
        <v>1.41973054</v>
      </c>
      <c r="R2074" s="106">
        <f t="shared" si="1488"/>
        <v>1.38699086</v>
      </c>
      <c r="S2074" s="106">
        <f t="shared" si="1473"/>
        <v>127.25894586</v>
      </c>
      <c r="T2074" s="106">
        <f t="shared" si="1474"/>
        <v>35.507118557268392</v>
      </c>
      <c r="U2074" s="106">
        <f t="shared" si="1475"/>
        <v>-5.964729723473283E-15</v>
      </c>
      <c r="V2074" s="106">
        <f t="shared" si="1476"/>
        <v>127.25894586726838</v>
      </c>
      <c r="W2074" s="19">
        <f t="shared" si="1492"/>
        <v>0</v>
      </c>
      <c r="X2074" s="2">
        <f t="shared" si="1477"/>
        <v>0</v>
      </c>
      <c r="Y2074" s="4">
        <f t="shared" si="1478"/>
        <v>0</v>
      </c>
      <c r="Z2074" s="106">
        <f t="shared" si="1464"/>
        <v>0</v>
      </c>
      <c r="AA2074" s="114">
        <f t="shared" si="1489"/>
        <v>0.05</v>
      </c>
      <c r="AB2074" s="112">
        <f t="shared" si="1479"/>
        <v>17</v>
      </c>
      <c r="AC2074" s="178">
        <f t="shared" si="1495"/>
        <v>30</v>
      </c>
      <c r="AD2074" s="11">
        <f t="shared" si="1490"/>
        <v>1.0023066359999999</v>
      </c>
      <c r="AE2074" s="106">
        <f t="shared" si="1465"/>
        <v>0.29354005999999999</v>
      </c>
      <c r="AF2074" s="106">
        <f t="shared" si="1480"/>
        <v>0.29354005999999999</v>
      </c>
      <c r="AG2074" s="106">
        <f t="shared" si="1481"/>
        <v>0</v>
      </c>
      <c r="AH2074" s="115" t="str">
        <f t="shared" si="1462"/>
        <v>A+J=</v>
      </c>
      <c r="AI2074" s="116">
        <f t="shared" si="1491"/>
        <v>46228</v>
      </c>
      <c r="AJ2074" s="10"/>
      <c r="AK2074" s="1"/>
      <c r="AL2074" s="10"/>
      <c r="AM2074" s="1"/>
      <c r="AN2074" s="1"/>
      <c r="AO2074" s="3"/>
      <c r="AP2074" s="3"/>
      <c r="AQ2074" s="4"/>
      <c r="AR2074" s="4"/>
      <c r="AS2074" s="4"/>
      <c r="AT2074" s="4"/>
      <c r="AU2074" s="4"/>
      <c r="AV2074" s="4"/>
      <c r="AW2074" s="1"/>
      <c r="AX2074" s="1"/>
      <c r="AY2074" s="1"/>
      <c r="AZ2074" s="1"/>
      <c r="BA2074" s="1"/>
      <c r="BB2074" s="1"/>
      <c r="BC2074" s="1"/>
      <c r="BD2074" s="1"/>
      <c r="BE2074" s="1"/>
      <c r="BG2074" s="1"/>
      <c r="BH2074" s="1"/>
    </row>
    <row r="2075" spans="1:60" ht="15" customHeight="1" x14ac:dyDescent="0.25">
      <c r="A2075" s="105">
        <f t="shared" si="1482"/>
        <v>46216</v>
      </c>
      <c r="B2075" s="106">
        <f t="shared" si="1469"/>
        <v>127.56977405726838</v>
      </c>
      <c r="C2075" s="2">
        <f t="shared" si="1483"/>
        <v>91.751827309999996</v>
      </c>
      <c r="D2075" s="2">
        <f t="shared" si="1484"/>
        <v>91.75182731000001</v>
      </c>
      <c r="E2075" s="106">
        <f t="shared" si="1470"/>
        <v>-1.4210854715202004E-14</v>
      </c>
      <c r="F2075" s="21">
        <f t="shared" si="1485"/>
        <v>7245.38</v>
      </c>
      <c r="G2075" s="108">
        <f t="shared" si="1486"/>
        <v>7275.81</v>
      </c>
      <c r="H2075" s="109">
        <f t="shared" si="1463"/>
        <v>46168</v>
      </c>
      <c r="I2075" s="109">
        <f t="shared" si="1493"/>
        <v>46199</v>
      </c>
      <c r="J2075" s="110">
        <f t="shared" si="1471"/>
        <v>4.1999177406844002E-3</v>
      </c>
      <c r="K2075" s="117">
        <f t="shared" si="1494"/>
        <v>46228</v>
      </c>
      <c r="L2075" s="178">
        <f t="shared" si="1461"/>
        <v>30</v>
      </c>
      <c r="M2075" s="178">
        <f t="shared" si="1468"/>
        <v>18</v>
      </c>
      <c r="N2075" s="106">
        <f t="shared" si="1472"/>
        <v>1.0025178299999999</v>
      </c>
      <c r="O2075" s="111">
        <f t="shared" si="1467"/>
        <v>1.0041999100000001</v>
      </c>
      <c r="P2075" s="111">
        <f t="shared" si="1487"/>
        <v>1.4163627353835233</v>
      </c>
      <c r="Q2075" s="106">
        <f t="shared" si="1466"/>
        <v>1.41992889</v>
      </c>
      <c r="R2075" s="106">
        <f t="shared" si="1488"/>
        <v>1.38699086</v>
      </c>
      <c r="S2075" s="106">
        <f t="shared" si="1473"/>
        <v>127.25894586</v>
      </c>
      <c r="T2075" s="106">
        <f t="shared" si="1474"/>
        <v>35.507118557268392</v>
      </c>
      <c r="U2075" s="106">
        <f t="shared" si="1475"/>
        <v>-5.9675484465060435E-15</v>
      </c>
      <c r="V2075" s="106">
        <f t="shared" si="1476"/>
        <v>127.25894586726838</v>
      </c>
      <c r="W2075" s="19">
        <f t="shared" si="1492"/>
        <v>0</v>
      </c>
      <c r="X2075" s="2">
        <f t="shared" si="1477"/>
        <v>0</v>
      </c>
      <c r="Y2075" s="4">
        <f t="shared" si="1478"/>
        <v>0</v>
      </c>
      <c r="Z2075" s="106">
        <f t="shared" si="1464"/>
        <v>0</v>
      </c>
      <c r="AA2075" s="114">
        <f t="shared" si="1489"/>
        <v>0.05</v>
      </c>
      <c r="AB2075" s="112">
        <f t="shared" si="1479"/>
        <v>18</v>
      </c>
      <c r="AC2075" s="178">
        <f t="shared" si="1495"/>
        <v>30</v>
      </c>
      <c r="AD2075" s="11">
        <f t="shared" si="1490"/>
        <v>1.0024424860000001</v>
      </c>
      <c r="AE2075" s="106">
        <f t="shared" si="1465"/>
        <v>0.31082819</v>
      </c>
      <c r="AF2075" s="106">
        <f t="shared" si="1480"/>
        <v>0.31082819</v>
      </c>
      <c r="AG2075" s="106">
        <f t="shared" si="1481"/>
        <v>0</v>
      </c>
      <c r="AH2075" s="115" t="str">
        <f t="shared" si="1462"/>
        <v>A+J=</v>
      </c>
      <c r="AI2075" s="116">
        <f t="shared" si="1491"/>
        <v>46228</v>
      </c>
      <c r="AJ2075" s="10"/>
      <c r="AK2075" s="1"/>
      <c r="AL2075" s="10"/>
      <c r="AM2075" s="1"/>
      <c r="AN2075" s="1"/>
      <c r="AO2075" s="3"/>
      <c r="AP2075" s="3"/>
      <c r="AQ2075" s="4"/>
      <c r="AR2075" s="4"/>
      <c r="AS2075" s="4"/>
      <c r="AT2075" s="4"/>
      <c r="AU2075" s="4"/>
      <c r="AV2075" s="4"/>
      <c r="AW2075" s="1"/>
      <c r="AX2075" s="1"/>
      <c r="AY2075" s="1"/>
      <c r="AZ2075" s="1"/>
      <c r="BA2075" s="1"/>
      <c r="BB2075" s="1"/>
      <c r="BC2075" s="1"/>
      <c r="BD2075" s="1"/>
      <c r="BE2075" s="1"/>
      <c r="BG2075" s="1"/>
      <c r="BH2075" s="1"/>
    </row>
    <row r="2076" spans="1:60" ht="15" customHeight="1" x14ac:dyDescent="0.25">
      <c r="A2076" s="105">
        <f t="shared" si="1482"/>
        <v>46217</v>
      </c>
      <c r="B2076" s="106">
        <f t="shared" si="1469"/>
        <v>127.58706459726838</v>
      </c>
      <c r="C2076" s="2">
        <f t="shared" si="1483"/>
        <v>91.751827309999996</v>
      </c>
      <c r="D2076" s="2">
        <f t="shared" si="1484"/>
        <v>91.75182731000001</v>
      </c>
      <c r="E2076" s="106">
        <f t="shared" si="1470"/>
        <v>-1.4210854715202004E-14</v>
      </c>
      <c r="F2076" s="21">
        <f t="shared" si="1485"/>
        <v>7245.38</v>
      </c>
      <c r="G2076" s="108">
        <f t="shared" si="1486"/>
        <v>7275.81</v>
      </c>
      <c r="H2076" s="109">
        <f t="shared" si="1463"/>
        <v>46168</v>
      </c>
      <c r="I2076" s="109">
        <f t="shared" si="1493"/>
        <v>46199</v>
      </c>
      <c r="J2076" s="110">
        <f t="shared" si="1471"/>
        <v>4.1999177406844002E-3</v>
      </c>
      <c r="K2076" s="117">
        <f t="shared" si="1494"/>
        <v>46228</v>
      </c>
      <c r="L2076" s="178">
        <f t="shared" si="1461"/>
        <v>30</v>
      </c>
      <c r="M2076" s="178">
        <f t="shared" si="1468"/>
        <v>19</v>
      </c>
      <c r="N2076" s="106">
        <f t="shared" si="1472"/>
        <v>1.0026579</v>
      </c>
      <c r="O2076" s="111">
        <f t="shared" si="1467"/>
        <v>1.0041999100000001</v>
      </c>
      <c r="P2076" s="111">
        <f t="shared" si="1487"/>
        <v>1.4163627353835233</v>
      </c>
      <c r="Q2076" s="106">
        <f t="shared" si="1466"/>
        <v>1.42012728</v>
      </c>
      <c r="R2076" s="106">
        <f t="shared" si="1488"/>
        <v>1.38699086</v>
      </c>
      <c r="S2076" s="106">
        <f t="shared" si="1473"/>
        <v>127.25894586</v>
      </c>
      <c r="T2076" s="106">
        <f t="shared" si="1474"/>
        <v>35.507118557268392</v>
      </c>
      <c r="U2076" s="106">
        <f t="shared" si="1475"/>
        <v>-5.9703677379729924E-15</v>
      </c>
      <c r="V2076" s="106">
        <f t="shared" si="1476"/>
        <v>127.25894586726838</v>
      </c>
      <c r="W2076" s="19">
        <f t="shared" si="1492"/>
        <v>0</v>
      </c>
      <c r="X2076" s="2">
        <f t="shared" si="1477"/>
        <v>0</v>
      </c>
      <c r="Y2076" s="4">
        <f t="shared" si="1478"/>
        <v>0</v>
      </c>
      <c r="Z2076" s="106">
        <f t="shared" si="1464"/>
        <v>0</v>
      </c>
      <c r="AA2076" s="114">
        <f t="shared" si="1489"/>
        <v>0.05</v>
      </c>
      <c r="AB2076" s="112">
        <f t="shared" si="1479"/>
        <v>19</v>
      </c>
      <c r="AC2076" s="178">
        <f t="shared" si="1495"/>
        <v>30</v>
      </c>
      <c r="AD2076" s="11">
        <f t="shared" si="1490"/>
        <v>1.002578355</v>
      </c>
      <c r="AE2076" s="106">
        <f t="shared" si="1465"/>
        <v>0.32811873000000003</v>
      </c>
      <c r="AF2076" s="106">
        <f t="shared" si="1480"/>
        <v>0.32811873000000003</v>
      </c>
      <c r="AG2076" s="106">
        <f t="shared" si="1481"/>
        <v>0</v>
      </c>
      <c r="AH2076" s="115" t="str">
        <f t="shared" si="1462"/>
        <v>A+J=</v>
      </c>
      <c r="AI2076" s="116">
        <f t="shared" si="1491"/>
        <v>46228</v>
      </c>
      <c r="AJ2076" s="10"/>
      <c r="AK2076" s="1"/>
      <c r="AL2076" s="10"/>
      <c r="AM2076" s="1"/>
      <c r="AN2076" s="1"/>
      <c r="AO2076" s="3"/>
      <c r="AP2076" s="3"/>
      <c r="AQ2076" s="4"/>
      <c r="AR2076" s="4"/>
      <c r="AS2076" s="4"/>
      <c r="AT2076" s="4"/>
      <c r="AU2076" s="4"/>
      <c r="AV2076" s="4"/>
      <c r="AW2076" s="1"/>
      <c r="AX2076" s="1"/>
      <c r="AY2076" s="1"/>
      <c r="AZ2076" s="1"/>
      <c r="BA2076" s="1"/>
      <c r="BB2076" s="1"/>
      <c r="BC2076" s="1"/>
      <c r="BD2076" s="1"/>
      <c r="BE2076" s="1"/>
      <c r="BG2076" s="1"/>
      <c r="BH2076" s="1"/>
    </row>
    <row r="2077" spans="1:60" ht="15" customHeight="1" x14ac:dyDescent="0.25">
      <c r="A2077" s="105">
        <f t="shared" si="1482"/>
        <v>46218</v>
      </c>
      <c r="B2077" s="106">
        <f t="shared" si="1469"/>
        <v>127.60435743726838</v>
      </c>
      <c r="C2077" s="2">
        <f t="shared" si="1483"/>
        <v>91.751827309999996</v>
      </c>
      <c r="D2077" s="2">
        <f t="shared" si="1484"/>
        <v>91.75182731000001</v>
      </c>
      <c r="E2077" s="106">
        <f t="shared" si="1470"/>
        <v>-1.4210854715202004E-14</v>
      </c>
      <c r="F2077" s="21">
        <f t="shared" si="1485"/>
        <v>7245.38</v>
      </c>
      <c r="G2077" s="108">
        <f t="shared" si="1486"/>
        <v>7275.81</v>
      </c>
      <c r="H2077" s="109">
        <f t="shared" si="1463"/>
        <v>46168</v>
      </c>
      <c r="I2077" s="109">
        <f t="shared" si="1493"/>
        <v>46199</v>
      </c>
      <c r="J2077" s="110">
        <f t="shared" si="1471"/>
        <v>4.1999177406844002E-3</v>
      </c>
      <c r="K2077" s="117">
        <f t="shared" si="1494"/>
        <v>46228</v>
      </c>
      <c r="L2077" s="178">
        <f t="shared" ref="L2077:L2140" si="1496">IF(DAY(A2076)=25,VLOOKUP(A2076,$AP$321:$AY$700,7),L2076)</f>
        <v>30</v>
      </c>
      <c r="M2077" s="178">
        <f t="shared" si="1468"/>
        <v>20</v>
      </c>
      <c r="N2077" s="106">
        <f t="shared" si="1472"/>
        <v>1.00279798</v>
      </c>
      <c r="O2077" s="111">
        <f t="shared" si="1467"/>
        <v>1.0041999100000001</v>
      </c>
      <c r="P2077" s="111">
        <f t="shared" si="1487"/>
        <v>1.4163627353835233</v>
      </c>
      <c r="Q2077" s="106">
        <f t="shared" si="1466"/>
        <v>1.4203256799999999</v>
      </c>
      <c r="R2077" s="106">
        <f t="shared" si="1488"/>
        <v>1.38699086</v>
      </c>
      <c r="S2077" s="106">
        <f t="shared" si="1473"/>
        <v>127.25894586</v>
      </c>
      <c r="T2077" s="106">
        <f t="shared" si="1474"/>
        <v>35.507118557268392</v>
      </c>
      <c r="U2077" s="106">
        <f t="shared" si="1475"/>
        <v>-5.9731871715484875E-15</v>
      </c>
      <c r="V2077" s="106">
        <f t="shared" si="1476"/>
        <v>127.25894586726838</v>
      </c>
      <c r="W2077" s="19">
        <f t="shared" si="1492"/>
        <v>0</v>
      </c>
      <c r="X2077" s="2">
        <f t="shared" si="1477"/>
        <v>0</v>
      </c>
      <c r="Y2077" s="4">
        <f t="shared" si="1478"/>
        <v>0</v>
      </c>
      <c r="Z2077" s="106">
        <f t="shared" si="1464"/>
        <v>0</v>
      </c>
      <c r="AA2077" s="114">
        <f t="shared" si="1489"/>
        <v>0.05</v>
      </c>
      <c r="AB2077" s="112">
        <f t="shared" si="1479"/>
        <v>20</v>
      </c>
      <c r="AC2077" s="178">
        <f t="shared" si="1495"/>
        <v>30</v>
      </c>
      <c r="AD2077" s="11">
        <f t="shared" si="1490"/>
        <v>1.0027142419999999</v>
      </c>
      <c r="AE2077" s="106">
        <f t="shared" si="1465"/>
        <v>0.34541157</v>
      </c>
      <c r="AF2077" s="106">
        <f t="shared" si="1480"/>
        <v>0.34541157</v>
      </c>
      <c r="AG2077" s="106">
        <f t="shared" si="1481"/>
        <v>0</v>
      </c>
      <c r="AH2077" s="115" t="str">
        <f t="shared" si="1462"/>
        <v>A+J=</v>
      </c>
      <c r="AI2077" s="116">
        <f t="shared" si="1491"/>
        <v>46228</v>
      </c>
      <c r="AJ2077" s="10"/>
      <c r="AK2077" s="1"/>
      <c r="AL2077" s="10"/>
      <c r="AM2077" s="1"/>
      <c r="AN2077" s="1"/>
      <c r="AO2077" s="3"/>
      <c r="AP2077" s="3"/>
      <c r="AQ2077" s="4"/>
      <c r="AR2077" s="4"/>
      <c r="AS2077" s="4"/>
      <c r="AT2077" s="4"/>
      <c r="AU2077" s="4"/>
      <c r="AV2077" s="4"/>
      <c r="AW2077" s="1"/>
      <c r="AX2077" s="1"/>
      <c r="AY2077" s="1"/>
      <c r="AZ2077" s="1"/>
      <c r="BA2077" s="1"/>
      <c r="BB2077" s="1"/>
      <c r="BC2077" s="1"/>
      <c r="BD2077" s="1"/>
      <c r="BE2077" s="1"/>
      <c r="BG2077" s="1"/>
      <c r="BH2077" s="1"/>
    </row>
    <row r="2078" spans="1:60" ht="15" customHeight="1" x14ac:dyDescent="0.25">
      <c r="A2078" s="105">
        <f t="shared" si="1482"/>
        <v>46219</v>
      </c>
      <c r="B2078" s="106">
        <f t="shared" si="1469"/>
        <v>127.62165256726838</v>
      </c>
      <c r="C2078" s="2">
        <f t="shared" si="1483"/>
        <v>91.751827309999996</v>
      </c>
      <c r="D2078" s="2">
        <f t="shared" si="1484"/>
        <v>91.75182731000001</v>
      </c>
      <c r="E2078" s="106">
        <f t="shared" si="1470"/>
        <v>-1.4210854715202004E-14</v>
      </c>
      <c r="F2078" s="21">
        <f t="shared" si="1485"/>
        <v>7245.38</v>
      </c>
      <c r="G2078" s="108">
        <f t="shared" si="1486"/>
        <v>7275.81</v>
      </c>
      <c r="H2078" s="109">
        <f t="shared" si="1463"/>
        <v>46168</v>
      </c>
      <c r="I2078" s="109">
        <f t="shared" si="1493"/>
        <v>46199</v>
      </c>
      <c r="J2078" s="110">
        <f t="shared" si="1471"/>
        <v>4.1999177406844002E-3</v>
      </c>
      <c r="K2078" s="117">
        <f t="shared" si="1494"/>
        <v>46228</v>
      </c>
      <c r="L2078" s="178">
        <f t="shared" si="1496"/>
        <v>30</v>
      </c>
      <c r="M2078" s="178">
        <f t="shared" si="1468"/>
        <v>21</v>
      </c>
      <c r="N2078" s="106">
        <f t="shared" si="1472"/>
        <v>1.00293809</v>
      </c>
      <c r="O2078" s="111">
        <f t="shared" si="1467"/>
        <v>1.0041999100000001</v>
      </c>
      <c r="P2078" s="111">
        <f t="shared" si="1487"/>
        <v>1.4163627353835233</v>
      </c>
      <c r="Q2078" s="106">
        <f t="shared" si="1466"/>
        <v>1.42052413</v>
      </c>
      <c r="R2078" s="106">
        <f t="shared" si="1488"/>
        <v>1.38699086</v>
      </c>
      <c r="S2078" s="106">
        <f t="shared" si="1473"/>
        <v>127.25894586</v>
      </c>
      <c r="T2078" s="106">
        <f t="shared" si="1474"/>
        <v>35.507118557268392</v>
      </c>
      <c r="U2078" s="106">
        <f t="shared" si="1475"/>
        <v>-5.9760073156667203E-15</v>
      </c>
      <c r="V2078" s="106">
        <f t="shared" si="1476"/>
        <v>127.25894586726838</v>
      </c>
      <c r="W2078" s="19">
        <f t="shared" si="1492"/>
        <v>0</v>
      </c>
      <c r="X2078" s="2">
        <f t="shared" si="1477"/>
        <v>0</v>
      </c>
      <c r="Y2078" s="4">
        <f t="shared" si="1478"/>
        <v>0</v>
      </c>
      <c r="Z2078" s="106">
        <f t="shared" si="1464"/>
        <v>0</v>
      </c>
      <c r="AA2078" s="114">
        <f t="shared" si="1489"/>
        <v>0.05</v>
      </c>
      <c r="AB2078" s="112">
        <f t="shared" si="1479"/>
        <v>21</v>
      </c>
      <c r="AC2078" s="178">
        <f t="shared" si="1495"/>
        <v>30</v>
      </c>
      <c r="AD2078" s="11">
        <f t="shared" si="1490"/>
        <v>1.002850147</v>
      </c>
      <c r="AE2078" s="106">
        <f t="shared" si="1465"/>
        <v>0.36270669999999999</v>
      </c>
      <c r="AF2078" s="106">
        <f t="shared" si="1480"/>
        <v>0.36270669999999999</v>
      </c>
      <c r="AG2078" s="106">
        <f t="shared" si="1481"/>
        <v>0</v>
      </c>
      <c r="AH2078" s="115" t="str">
        <f t="shared" si="1462"/>
        <v>A+J=</v>
      </c>
      <c r="AI2078" s="116">
        <f t="shared" si="1491"/>
        <v>46228</v>
      </c>
      <c r="AJ2078" s="10"/>
      <c r="AK2078" s="1"/>
      <c r="AL2078" s="10"/>
      <c r="AM2078" s="1"/>
      <c r="AN2078" s="1"/>
      <c r="AO2078" s="3"/>
      <c r="AP2078" s="3"/>
      <c r="AQ2078" s="4"/>
      <c r="AR2078" s="4"/>
      <c r="AS2078" s="4"/>
      <c r="AT2078" s="4"/>
      <c r="AU2078" s="4"/>
      <c r="AV2078" s="4"/>
      <c r="AW2078" s="1"/>
      <c r="AX2078" s="1"/>
      <c r="AY2078" s="1"/>
      <c r="AZ2078" s="1"/>
      <c r="BA2078" s="1"/>
      <c r="BB2078" s="1"/>
      <c r="BC2078" s="1"/>
      <c r="BD2078" s="1"/>
      <c r="BE2078" s="1"/>
      <c r="BG2078" s="1"/>
      <c r="BH2078" s="1"/>
    </row>
    <row r="2079" spans="1:60" ht="15" customHeight="1" x14ac:dyDescent="0.25">
      <c r="A2079" s="105">
        <f t="shared" si="1482"/>
        <v>46220</v>
      </c>
      <c r="B2079" s="106">
        <f t="shared" si="1469"/>
        <v>127.63895010726839</v>
      </c>
      <c r="C2079" s="2">
        <f t="shared" si="1483"/>
        <v>91.751827309999996</v>
      </c>
      <c r="D2079" s="2">
        <f t="shared" si="1484"/>
        <v>91.75182731000001</v>
      </c>
      <c r="E2079" s="106">
        <f t="shared" si="1470"/>
        <v>-1.4210854715202004E-14</v>
      </c>
      <c r="F2079" s="21">
        <f t="shared" si="1485"/>
        <v>7245.38</v>
      </c>
      <c r="G2079" s="108">
        <f t="shared" si="1486"/>
        <v>7275.81</v>
      </c>
      <c r="H2079" s="109">
        <f t="shared" si="1463"/>
        <v>46168</v>
      </c>
      <c r="I2079" s="109">
        <f t="shared" si="1493"/>
        <v>46199</v>
      </c>
      <c r="J2079" s="110">
        <f t="shared" si="1471"/>
        <v>4.1999177406844002E-3</v>
      </c>
      <c r="K2079" s="117">
        <f t="shared" si="1494"/>
        <v>46228</v>
      </c>
      <c r="L2079" s="178">
        <f t="shared" si="1496"/>
        <v>30</v>
      </c>
      <c r="M2079" s="178">
        <f t="shared" si="1468"/>
        <v>22</v>
      </c>
      <c r="N2079" s="106">
        <f t="shared" si="1472"/>
        <v>1.00307821</v>
      </c>
      <c r="O2079" s="111">
        <f t="shared" si="1467"/>
        <v>1.0041999100000001</v>
      </c>
      <c r="P2079" s="111">
        <f t="shared" si="1487"/>
        <v>1.4163627353835233</v>
      </c>
      <c r="Q2079" s="106">
        <f t="shared" si="1466"/>
        <v>1.42072259</v>
      </c>
      <c r="R2079" s="106">
        <f t="shared" si="1488"/>
        <v>1.38699086</v>
      </c>
      <c r="S2079" s="106">
        <f t="shared" si="1473"/>
        <v>127.25894586</v>
      </c>
      <c r="T2079" s="106">
        <f t="shared" si="1474"/>
        <v>35.507118557268392</v>
      </c>
      <c r="U2079" s="106">
        <f t="shared" si="1475"/>
        <v>-5.9788276018934995E-15</v>
      </c>
      <c r="V2079" s="106">
        <f t="shared" si="1476"/>
        <v>127.25894586726838</v>
      </c>
      <c r="W2079" s="19">
        <f t="shared" si="1492"/>
        <v>0</v>
      </c>
      <c r="X2079" s="2">
        <f t="shared" si="1477"/>
        <v>0</v>
      </c>
      <c r="Y2079" s="4">
        <f t="shared" si="1478"/>
        <v>0</v>
      </c>
      <c r="Z2079" s="106">
        <f t="shared" si="1464"/>
        <v>0</v>
      </c>
      <c r="AA2079" s="114">
        <f t="shared" si="1489"/>
        <v>0.05</v>
      </c>
      <c r="AB2079" s="112">
        <f t="shared" si="1479"/>
        <v>22</v>
      </c>
      <c r="AC2079" s="178">
        <f t="shared" si="1495"/>
        <v>30</v>
      </c>
      <c r="AD2079" s="11">
        <f t="shared" si="1490"/>
        <v>1.002986071</v>
      </c>
      <c r="AE2079" s="106">
        <f t="shared" si="1465"/>
        <v>0.38000423999999999</v>
      </c>
      <c r="AF2079" s="106">
        <f t="shared" si="1480"/>
        <v>0.38000423999999999</v>
      </c>
      <c r="AG2079" s="106">
        <f t="shared" si="1481"/>
        <v>0</v>
      </c>
      <c r="AH2079" s="115" t="str">
        <f t="shared" si="1462"/>
        <v>A+J=</v>
      </c>
      <c r="AI2079" s="116">
        <f t="shared" si="1491"/>
        <v>46228</v>
      </c>
      <c r="AJ2079" s="10"/>
      <c r="AK2079" s="1"/>
      <c r="AL2079" s="10"/>
      <c r="AM2079" s="1"/>
      <c r="AN2079" s="1"/>
      <c r="AO2079" s="3"/>
      <c r="AP2079" s="3"/>
      <c r="AQ2079" s="4"/>
      <c r="AR2079" s="4"/>
      <c r="AS2079" s="4"/>
      <c r="AT2079" s="4"/>
      <c r="AU2079" s="4"/>
      <c r="AV2079" s="4"/>
      <c r="AW2079" s="1"/>
      <c r="AX2079" s="1"/>
      <c r="AY2079" s="1"/>
      <c r="AZ2079" s="1"/>
      <c r="BA2079" s="1"/>
      <c r="BB2079" s="1"/>
      <c r="BC2079" s="1"/>
      <c r="BD2079" s="1"/>
      <c r="BE2079" s="1"/>
      <c r="BG2079" s="1"/>
      <c r="BH2079" s="1"/>
    </row>
    <row r="2080" spans="1:60" ht="15" customHeight="1" x14ac:dyDescent="0.25">
      <c r="A2080" s="105">
        <f t="shared" si="1482"/>
        <v>46221</v>
      </c>
      <c r="B2080" s="106">
        <f t="shared" si="1469"/>
        <v>127.65624994726838</v>
      </c>
      <c r="C2080" s="2">
        <f t="shared" si="1483"/>
        <v>91.751827309999996</v>
      </c>
      <c r="D2080" s="2">
        <f t="shared" si="1484"/>
        <v>91.75182731000001</v>
      </c>
      <c r="E2080" s="106">
        <f t="shared" si="1470"/>
        <v>-1.4210854715202004E-14</v>
      </c>
      <c r="F2080" s="21">
        <f t="shared" si="1485"/>
        <v>7245.38</v>
      </c>
      <c r="G2080" s="108">
        <f t="shared" si="1486"/>
        <v>7275.81</v>
      </c>
      <c r="H2080" s="109">
        <f t="shared" si="1463"/>
        <v>46168</v>
      </c>
      <c r="I2080" s="109">
        <f t="shared" si="1493"/>
        <v>46199</v>
      </c>
      <c r="J2080" s="110">
        <f t="shared" si="1471"/>
        <v>4.1999177406844002E-3</v>
      </c>
      <c r="K2080" s="117">
        <f t="shared" si="1494"/>
        <v>46228</v>
      </c>
      <c r="L2080" s="178">
        <f t="shared" si="1496"/>
        <v>30</v>
      </c>
      <c r="M2080" s="178">
        <f t="shared" si="1468"/>
        <v>23</v>
      </c>
      <c r="N2080" s="106">
        <f t="shared" si="1472"/>
        <v>1.00321836</v>
      </c>
      <c r="O2080" s="111">
        <f t="shared" si="1467"/>
        <v>1.0041999100000001</v>
      </c>
      <c r="P2080" s="111">
        <f t="shared" si="1487"/>
        <v>1.4163627353835233</v>
      </c>
      <c r="Q2080" s="106">
        <f t="shared" si="1466"/>
        <v>1.4209210999999999</v>
      </c>
      <c r="R2080" s="106">
        <f t="shared" si="1488"/>
        <v>1.38699086</v>
      </c>
      <c r="S2080" s="106">
        <f t="shared" si="1473"/>
        <v>127.25894586</v>
      </c>
      <c r="T2080" s="106">
        <f t="shared" si="1474"/>
        <v>35.507118557268392</v>
      </c>
      <c r="U2080" s="106">
        <f t="shared" si="1475"/>
        <v>-5.9816485986630132E-15</v>
      </c>
      <c r="V2080" s="106">
        <f t="shared" si="1476"/>
        <v>127.25894586726838</v>
      </c>
      <c r="W2080" s="19">
        <f t="shared" si="1492"/>
        <v>0</v>
      </c>
      <c r="X2080" s="2">
        <f t="shared" si="1477"/>
        <v>0</v>
      </c>
      <c r="Y2080" s="4">
        <f t="shared" si="1478"/>
        <v>0</v>
      </c>
      <c r="Z2080" s="106">
        <f t="shared" si="1464"/>
        <v>0</v>
      </c>
      <c r="AA2080" s="114">
        <f t="shared" si="1489"/>
        <v>0.05</v>
      </c>
      <c r="AB2080" s="112">
        <f t="shared" si="1479"/>
        <v>23</v>
      </c>
      <c r="AC2080" s="178">
        <f t="shared" si="1495"/>
        <v>30</v>
      </c>
      <c r="AD2080" s="11">
        <f t="shared" si="1490"/>
        <v>1.003122013</v>
      </c>
      <c r="AE2080" s="106">
        <f t="shared" si="1465"/>
        <v>0.39730408</v>
      </c>
      <c r="AF2080" s="106">
        <f t="shared" si="1480"/>
        <v>0.39730408</v>
      </c>
      <c r="AG2080" s="106">
        <f t="shared" si="1481"/>
        <v>0</v>
      </c>
      <c r="AH2080" s="115" t="str">
        <f t="shared" si="1462"/>
        <v>A+J=</v>
      </c>
      <c r="AI2080" s="116">
        <f t="shared" si="1491"/>
        <v>46228</v>
      </c>
      <c r="AJ2080" s="10"/>
      <c r="AK2080" s="1"/>
      <c r="AL2080" s="10"/>
      <c r="AM2080" s="1"/>
      <c r="AN2080" s="1"/>
      <c r="AO2080" s="3"/>
      <c r="AP2080" s="3"/>
      <c r="AQ2080" s="4"/>
      <c r="AR2080" s="4"/>
      <c r="AS2080" s="4"/>
      <c r="AT2080" s="4"/>
      <c r="AU2080" s="4"/>
      <c r="AV2080" s="4"/>
      <c r="AW2080" s="1"/>
      <c r="AX2080" s="1"/>
      <c r="AY2080" s="1"/>
      <c r="AZ2080" s="1"/>
      <c r="BA2080" s="1"/>
      <c r="BB2080" s="1"/>
      <c r="BC2080" s="1"/>
      <c r="BD2080" s="1"/>
      <c r="BE2080" s="1"/>
      <c r="BG2080" s="1"/>
      <c r="BH2080" s="1"/>
    </row>
    <row r="2081" spans="1:60" ht="15" customHeight="1" x14ac:dyDescent="0.25">
      <c r="A2081" s="105">
        <f t="shared" si="1482"/>
        <v>46222</v>
      </c>
      <c r="B2081" s="106">
        <f t="shared" si="1469"/>
        <v>127.67355206726837</v>
      </c>
      <c r="C2081" s="2">
        <f t="shared" si="1483"/>
        <v>91.751827309999996</v>
      </c>
      <c r="D2081" s="2">
        <f t="shared" si="1484"/>
        <v>91.75182731000001</v>
      </c>
      <c r="E2081" s="106">
        <f t="shared" si="1470"/>
        <v>-1.4210854715202004E-14</v>
      </c>
      <c r="F2081" s="21">
        <f t="shared" si="1485"/>
        <v>7245.38</v>
      </c>
      <c r="G2081" s="108">
        <f t="shared" si="1486"/>
        <v>7275.81</v>
      </c>
      <c r="H2081" s="109">
        <f t="shared" si="1463"/>
        <v>46168</v>
      </c>
      <c r="I2081" s="109">
        <f t="shared" si="1493"/>
        <v>46199</v>
      </c>
      <c r="J2081" s="110">
        <f t="shared" si="1471"/>
        <v>4.1999177406844002E-3</v>
      </c>
      <c r="K2081" s="117">
        <f t="shared" si="1494"/>
        <v>46228</v>
      </c>
      <c r="L2081" s="178">
        <f t="shared" si="1496"/>
        <v>30</v>
      </c>
      <c r="M2081" s="178">
        <f t="shared" si="1468"/>
        <v>24</v>
      </c>
      <c r="N2081" s="106">
        <f t="shared" si="1472"/>
        <v>1.0033585199999999</v>
      </c>
      <c r="O2081" s="111">
        <f t="shared" si="1467"/>
        <v>1.0041999100000001</v>
      </c>
      <c r="P2081" s="111">
        <f t="shared" si="1487"/>
        <v>1.4163627353835233</v>
      </c>
      <c r="Q2081" s="106">
        <f t="shared" si="1466"/>
        <v>1.4211196100000001</v>
      </c>
      <c r="R2081" s="106">
        <f t="shared" si="1488"/>
        <v>1.38699086</v>
      </c>
      <c r="S2081" s="106">
        <f t="shared" si="1473"/>
        <v>127.25894586</v>
      </c>
      <c r="T2081" s="106">
        <f t="shared" si="1474"/>
        <v>35.507118557268392</v>
      </c>
      <c r="U2081" s="106">
        <f t="shared" si="1475"/>
        <v>-5.9844695954325301E-15</v>
      </c>
      <c r="V2081" s="106">
        <f t="shared" si="1476"/>
        <v>127.25894586726838</v>
      </c>
      <c r="W2081" s="19">
        <f t="shared" si="1492"/>
        <v>0</v>
      </c>
      <c r="X2081" s="2">
        <f t="shared" si="1477"/>
        <v>0</v>
      </c>
      <c r="Y2081" s="4">
        <f t="shared" si="1478"/>
        <v>0</v>
      </c>
      <c r="Z2081" s="106">
        <f t="shared" si="1464"/>
        <v>0</v>
      </c>
      <c r="AA2081" s="114">
        <f t="shared" si="1489"/>
        <v>0.05</v>
      </c>
      <c r="AB2081" s="112">
        <f t="shared" si="1479"/>
        <v>24</v>
      </c>
      <c r="AC2081" s="178">
        <f t="shared" si="1495"/>
        <v>30</v>
      </c>
      <c r="AD2081" s="11">
        <f t="shared" si="1490"/>
        <v>1.003257973</v>
      </c>
      <c r="AE2081" s="106">
        <f t="shared" si="1465"/>
        <v>0.41460619999999998</v>
      </c>
      <c r="AF2081" s="106">
        <f t="shared" si="1480"/>
        <v>0.41460619999999998</v>
      </c>
      <c r="AG2081" s="106">
        <f t="shared" si="1481"/>
        <v>0</v>
      </c>
      <c r="AH2081" s="115" t="str">
        <f t="shared" si="1462"/>
        <v>A+J=</v>
      </c>
      <c r="AI2081" s="116">
        <f t="shared" si="1491"/>
        <v>46228</v>
      </c>
      <c r="AJ2081" s="10"/>
      <c r="AK2081" s="1"/>
      <c r="AL2081" s="10"/>
      <c r="AM2081" s="1"/>
      <c r="AN2081" s="1"/>
      <c r="AO2081" s="3"/>
      <c r="AP2081" s="3"/>
      <c r="AQ2081" s="4"/>
      <c r="AR2081" s="4"/>
      <c r="AS2081" s="4"/>
      <c r="AT2081" s="4"/>
      <c r="AU2081" s="4"/>
      <c r="AV2081" s="4"/>
      <c r="AW2081" s="1"/>
      <c r="AX2081" s="1"/>
      <c r="AY2081" s="1"/>
      <c r="AZ2081" s="1"/>
      <c r="BA2081" s="1"/>
      <c r="BB2081" s="1"/>
      <c r="BC2081" s="1"/>
      <c r="BD2081" s="1"/>
      <c r="BE2081" s="1"/>
      <c r="BG2081" s="1"/>
      <c r="BH2081" s="1"/>
    </row>
    <row r="2082" spans="1:60" ht="15" customHeight="1" x14ac:dyDescent="0.25">
      <c r="A2082" s="105">
        <f t="shared" si="1482"/>
        <v>46223</v>
      </c>
      <c r="B2082" s="106">
        <f t="shared" si="1469"/>
        <v>127.69085661726838</v>
      </c>
      <c r="C2082" s="2">
        <f t="shared" si="1483"/>
        <v>91.751827309999996</v>
      </c>
      <c r="D2082" s="2">
        <f t="shared" si="1484"/>
        <v>91.75182731000001</v>
      </c>
      <c r="E2082" s="106">
        <f t="shared" si="1470"/>
        <v>-1.4210854715202004E-14</v>
      </c>
      <c r="F2082" s="21">
        <f t="shared" si="1485"/>
        <v>7245.38</v>
      </c>
      <c r="G2082" s="108">
        <f t="shared" si="1486"/>
        <v>7275.81</v>
      </c>
      <c r="H2082" s="109">
        <f t="shared" si="1463"/>
        <v>46168</v>
      </c>
      <c r="I2082" s="109">
        <f t="shared" si="1493"/>
        <v>46199</v>
      </c>
      <c r="J2082" s="110">
        <f t="shared" si="1471"/>
        <v>4.1999177406844002E-3</v>
      </c>
      <c r="K2082" s="117">
        <f t="shared" si="1494"/>
        <v>46228</v>
      </c>
      <c r="L2082" s="178">
        <f t="shared" si="1496"/>
        <v>30</v>
      </c>
      <c r="M2082" s="178">
        <f t="shared" si="1468"/>
        <v>25</v>
      </c>
      <c r="N2082" s="106">
        <f t="shared" si="1472"/>
        <v>1.0034987</v>
      </c>
      <c r="O2082" s="111">
        <f t="shared" si="1467"/>
        <v>1.0041999100000001</v>
      </c>
      <c r="P2082" s="111">
        <f t="shared" si="1487"/>
        <v>1.4163627353835233</v>
      </c>
      <c r="Q2082" s="106">
        <f t="shared" si="1466"/>
        <v>1.42131816</v>
      </c>
      <c r="R2082" s="106">
        <f t="shared" si="1488"/>
        <v>1.38699086</v>
      </c>
      <c r="S2082" s="106">
        <f t="shared" si="1473"/>
        <v>127.25894586</v>
      </c>
      <c r="T2082" s="106">
        <f t="shared" si="1474"/>
        <v>35.507118557268392</v>
      </c>
      <c r="U2082" s="106">
        <f t="shared" si="1475"/>
        <v>-5.9872911606362322E-15</v>
      </c>
      <c r="V2082" s="106">
        <f t="shared" si="1476"/>
        <v>127.25894586726838</v>
      </c>
      <c r="W2082" s="19">
        <f t="shared" si="1492"/>
        <v>0</v>
      </c>
      <c r="X2082" s="2">
        <f t="shared" si="1477"/>
        <v>0</v>
      </c>
      <c r="Y2082" s="4">
        <f t="shared" si="1478"/>
        <v>0</v>
      </c>
      <c r="Z2082" s="106">
        <f t="shared" si="1464"/>
        <v>0</v>
      </c>
      <c r="AA2082" s="114">
        <f t="shared" si="1489"/>
        <v>0.05</v>
      </c>
      <c r="AB2082" s="112">
        <f t="shared" si="1479"/>
        <v>25</v>
      </c>
      <c r="AC2082" s="178">
        <f t="shared" si="1495"/>
        <v>30</v>
      </c>
      <c r="AD2082" s="11">
        <f t="shared" si="1490"/>
        <v>1.0033939519999999</v>
      </c>
      <c r="AE2082" s="106">
        <f t="shared" si="1465"/>
        <v>0.43191075000000001</v>
      </c>
      <c r="AF2082" s="106">
        <f t="shared" si="1480"/>
        <v>0.43191075000000001</v>
      </c>
      <c r="AG2082" s="106">
        <f t="shared" si="1481"/>
        <v>0</v>
      </c>
      <c r="AH2082" s="115" t="str">
        <f t="shared" ref="AH2082:AH2145" si="1497">AH2081</f>
        <v>A+J=</v>
      </c>
      <c r="AI2082" s="116">
        <f t="shared" si="1491"/>
        <v>46228</v>
      </c>
      <c r="AJ2082" s="10"/>
      <c r="AK2082" s="1"/>
      <c r="AL2082" s="10"/>
      <c r="AM2082" s="1"/>
      <c r="AN2082" s="1"/>
      <c r="AO2082" s="3"/>
      <c r="AP2082" s="3"/>
      <c r="AQ2082" s="4"/>
      <c r="AR2082" s="4"/>
      <c r="AS2082" s="4"/>
      <c r="AT2082" s="4"/>
      <c r="AU2082" s="4"/>
      <c r="AV2082" s="4"/>
      <c r="AW2082" s="1"/>
      <c r="AX2082" s="1"/>
      <c r="AY2082" s="1"/>
      <c r="AZ2082" s="1"/>
      <c r="BA2082" s="1"/>
      <c r="BB2082" s="1"/>
      <c r="BC2082" s="1"/>
      <c r="BD2082" s="1"/>
      <c r="BE2082" s="1"/>
      <c r="BG2082" s="1"/>
      <c r="BH2082" s="1"/>
    </row>
    <row r="2083" spans="1:60" ht="15" customHeight="1" x14ac:dyDescent="0.25">
      <c r="A2083" s="105">
        <f t="shared" si="1482"/>
        <v>46224</v>
      </c>
      <c r="B2083" s="106">
        <f t="shared" si="1469"/>
        <v>127.70816357726838</v>
      </c>
      <c r="C2083" s="2">
        <f t="shared" si="1483"/>
        <v>91.751827309999996</v>
      </c>
      <c r="D2083" s="2">
        <f t="shared" si="1484"/>
        <v>91.75182731000001</v>
      </c>
      <c r="E2083" s="106">
        <f t="shared" si="1470"/>
        <v>-1.4210854715202004E-14</v>
      </c>
      <c r="F2083" s="21">
        <f t="shared" si="1485"/>
        <v>7245.38</v>
      </c>
      <c r="G2083" s="108">
        <f t="shared" si="1486"/>
        <v>7275.81</v>
      </c>
      <c r="H2083" s="109">
        <f t="shared" si="1463"/>
        <v>46168</v>
      </c>
      <c r="I2083" s="109">
        <f t="shared" si="1493"/>
        <v>46199</v>
      </c>
      <c r="J2083" s="110">
        <f t="shared" si="1471"/>
        <v>4.1999177406844002E-3</v>
      </c>
      <c r="K2083" s="117">
        <f t="shared" si="1494"/>
        <v>46228</v>
      </c>
      <c r="L2083" s="178">
        <f t="shared" si="1496"/>
        <v>30</v>
      </c>
      <c r="M2083" s="178">
        <f t="shared" si="1468"/>
        <v>26</v>
      </c>
      <c r="N2083" s="106">
        <f t="shared" si="1472"/>
        <v>1.0036389100000001</v>
      </c>
      <c r="O2083" s="111">
        <f t="shared" si="1467"/>
        <v>1.0041999100000001</v>
      </c>
      <c r="P2083" s="111">
        <f t="shared" si="1487"/>
        <v>1.4163627353835233</v>
      </c>
      <c r="Q2083" s="106">
        <f t="shared" si="1466"/>
        <v>1.4215167500000001</v>
      </c>
      <c r="R2083" s="106">
        <f t="shared" si="1488"/>
        <v>1.38699086</v>
      </c>
      <c r="S2083" s="106">
        <f t="shared" si="1473"/>
        <v>127.25894586</v>
      </c>
      <c r="T2083" s="106">
        <f t="shared" si="1474"/>
        <v>35.507118557268392</v>
      </c>
      <c r="U2083" s="106">
        <f t="shared" si="1475"/>
        <v>-5.9901132942741257E-15</v>
      </c>
      <c r="V2083" s="106">
        <f t="shared" si="1476"/>
        <v>127.25894586726838</v>
      </c>
      <c r="W2083" s="19">
        <f t="shared" si="1492"/>
        <v>0</v>
      </c>
      <c r="X2083" s="2">
        <f t="shared" si="1477"/>
        <v>0</v>
      </c>
      <c r="Y2083" s="4">
        <f t="shared" si="1478"/>
        <v>0</v>
      </c>
      <c r="Z2083" s="106">
        <f t="shared" si="1464"/>
        <v>0</v>
      </c>
      <c r="AA2083" s="114">
        <f t="shared" si="1489"/>
        <v>0.05</v>
      </c>
      <c r="AB2083" s="112">
        <f t="shared" si="1479"/>
        <v>26</v>
      </c>
      <c r="AC2083" s="178">
        <f t="shared" si="1495"/>
        <v>30</v>
      </c>
      <c r="AD2083" s="11">
        <f t="shared" si="1490"/>
        <v>1.0035299499999999</v>
      </c>
      <c r="AE2083" s="106">
        <f t="shared" si="1465"/>
        <v>0.44921770999999999</v>
      </c>
      <c r="AF2083" s="106">
        <f t="shared" si="1480"/>
        <v>0.44921770999999999</v>
      </c>
      <c r="AG2083" s="106">
        <f t="shared" si="1481"/>
        <v>0</v>
      </c>
      <c r="AH2083" s="115" t="str">
        <f t="shared" si="1497"/>
        <v>A+J=</v>
      </c>
      <c r="AI2083" s="116">
        <f t="shared" si="1491"/>
        <v>46228</v>
      </c>
      <c r="AJ2083" s="10"/>
      <c r="AK2083" s="1"/>
      <c r="AL2083" s="10"/>
      <c r="AM2083" s="1"/>
      <c r="AN2083" s="1"/>
      <c r="AO2083" s="3"/>
      <c r="AP2083" s="3"/>
      <c r="AQ2083" s="4"/>
      <c r="AR2083" s="4"/>
      <c r="AS2083" s="4"/>
      <c r="AT2083" s="4"/>
      <c r="AU2083" s="4"/>
      <c r="AV2083" s="4"/>
      <c r="AW2083" s="1"/>
      <c r="AX2083" s="1"/>
      <c r="AY2083" s="1"/>
      <c r="AZ2083" s="1"/>
      <c r="BA2083" s="1"/>
      <c r="BB2083" s="1"/>
      <c r="BC2083" s="1"/>
      <c r="BD2083" s="1"/>
      <c r="BE2083" s="1"/>
      <c r="BG2083" s="1"/>
      <c r="BH2083" s="1"/>
    </row>
    <row r="2084" spans="1:60" ht="15" customHeight="1" x14ac:dyDescent="0.25">
      <c r="A2084" s="105">
        <f t="shared" si="1482"/>
        <v>46225</v>
      </c>
      <c r="B2084" s="106">
        <f t="shared" si="1469"/>
        <v>127.72547282726838</v>
      </c>
      <c r="C2084" s="2">
        <f t="shared" si="1483"/>
        <v>91.751827309999996</v>
      </c>
      <c r="D2084" s="2">
        <f t="shared" si="1484"/>
        <v>91.75182731000001</v>
      </c>
      <c r="E2084" s="106">
        <f t="shared" si="1470"/>
        <v>-1.4210854715202004E-14</v>
      </c>
      <c r="F2084" s="21">
        <f t="shared" si="1485"/>
        <v>7245.38</v>
      </c>
      <c r="G2084" s="108">
        <f t="shared" si="1486"/>
        <v>7275.81</v>
      </c>
      <c r="H2084" s="109">
        <f t="shared" si="1463"/>
        <v>46168</v>
      </c>
      <c r="I2084" s="109">
        <f t="shared" si="1493"/>
        <v>46199</v>
      </c>
      <c r="J2084" s="110">
        <f t="shared" si="1471"/>
        <v>4.1999177406844002E-3</v>
      </c>
      <c r="K2084" s="117">
        <f t="shared" si="1494"/>
        <v>46228</v>
      </c>
      <c r="L2084" s="178">
        <f t="shared" si="1496"/>
        <v>30</v>
      </c>
      <c r="M2084" s="178">
        <f t="shared" si="1468"/>
        <v>27</v>
      </c>
      <c r="N2084" s="106">
        <f t="shared" si="1472"/>
        <v>1.0037791300000001</v>
      </c>
      <c r="O2084" s="111">
        <f t="shared" si="1467"/>
        <v>1.0041999100000001</v>
      </c>
      <c r="P2084" s="111">
        <f t="shared" si="1487"/>
        <v>1.4163627353835233</v>
      </c>
      <c r="Q2084" s="106">
        <f t="shared" si="1466"/>
        <v>1.4217153499999999</v>
      </c>
      <c r="R2084" s="106">
        <f t="shared" si="1488"/>
        <v>1.38699086</v>
      </c>
      <c r="S2084" s="106">
        <f t="shared" si="1473"/>
        <v>127.25894586</v>
      </c>
      <c r="T2084" s="106">
        <f t="shared" si="1474"/>
        <v>35.507118557268392</v>
      </c>
      <c r="U2084" s="106">
        <f t="shared" si="1475"/>
        <v>-5.9929355700205624E-15</v>
      </c>
      <c r="V2084" s="106">
        <f t="shared" si="1476"/>
        <v>127.25894586726838</v>
      </c>
      <c r="W2084" s="19">
        <f t="shared" si="1492"/>
        <v>0</v>
      </c>
      <c r="X2084" s="2">
        <f t="shared" si="1477"/>
        <v>0</v>
      </c>
      <c r="Y2084" s="4">
        <f t="shared" si="1478"/>
        <v>0</v>
      </c>
      <c r="Z2084" s="106">
        <f t="shared" si="1464"/>
        <v>0</v>
      </c>
      <c r="AA2084" s="114">
        <f t="shared" si="1489"/>
        <v>0.05</v>
      </c>
      <c r="AB2084" s="112">
        <f t="shared" si="1479"/>
        <v>27</v>
      </c>
      <c r="AC2084" s="178">
        <f t="shared" si="1495"/>
        <v>30</v>
      </c>
      <c r="AD2084" s="11">
        <f t="shared" si="1490"/>
        <v>1.003665966</v>
      </c>
      <c r="AE2084" s="106">
        <f t="shared" si="1465"/>
        <v>0.46652695999999999</v>
      </c>
      <c r="AF2084" s="106">
        <f t="shared" si="1480"/>
        <v>0.46652695999999999</v>
      </c>
      <c r="AG2084" s="106">
        <f t="shared" si="1481"/>
        <v>0</v>
      </c>
      <c r="AH2084" s="115" t="str">
        <f t="shared" si="1497"/>
        <v>A+J=</v>
      </c>
      <c r="AI2084" s="116">
        <f t="shared" si="1491"/>
        <v>46228</v>
      </c>
      <c r="AJ2084" s="10"/>
      <c r="AK2084" s="1"/>
      <c r="AL2084" s="10"/>
      <c r="AM2084" s="1"/>
      <c r="AN2084" s="1"/>
      <c r="AO2084" s="3"/>
      <c r="AP2084" s="3"/>
      <c r="AQ2084" s="4"/>
      <c r="AR2084" s="4"/>
      <c r="AS2084" s="4"/>
      <c r="AT2084" s="4"/>
      <c r="AU2084" s="4"/>
      <c r="AV2084" s="4"/>
      <c r="AW2084" s="1"/>
      <c r="AX2084" s="1"/>
      <c r="AY2084" s="1"/>
      <c r="AZ2084" s="1"/>
      <c r="BA2084" s="1"/>
      <c r="BB2084" s="1"/>
      <c r="BC2084" s="1"/>
      <c r="BD2084" s="1"/>
      <c r="BE2084" s="1"/>
      <c r="BG2084" s="1"/>
      <c r="BH2084" s="1"/>
    </row>
    <row r="2085" spans="1:60" ht="15" customHeight="1" x14ac:dyDescent="0.25">
      <c r="A2085" s="105">
        <f t="shared" si="1482"/>
        <v>46226</v>
      </c>
      <c r="B2085" s="106">
        <f t="shared" si="1469"/>
        <v>127.74278437726838</v>
      </c>
      <c r="C2085" s="2">
        <f t="shared" si="1483"/>
        <v>91.751827309999996</v>
      </c>
      <c r="D2085" s="2">
        <f t="shared" si="1484"/>
        <v>91.75182731000001</v>
      </c>
      <c r="E2085" s="106">
        <f t="shared" si="1470"/>
        <v>-1.4210854715202004E-14</v>
      </c>
      <c r="F2085" s="21">
        <f t="shared" si="1485"/>
        <v>7245.38</v>
      </c>
      <c r="G2085" s="108">
        <f t="shared" si="1486"/>
        <v>7275.81</v>
      </c>
      <c r="H2085" s="109">
        <f t="shared" si="1463"/>
        <v>46168</v>
      </c>
      <c r="I2085" s="109">
        <f t="shared" si="1493"/>
        <v>46199</v>
      </c>
      <c r="J2085" s="110">
        <f t="shared" si="1471"/>
        <v>4.1999177406844002E-3</v>
      </c>
      <c r="K2085" s="117">
        <f t="shared" si="1494"/>
        <v>46228</v>
      </c>
      <c r="L2085" s="178">
        <f t="shared" si="1496"/>
        <v>30</v>
      </c>
      <c r="M2085" s="178">
        <f t="shared" si="1468"/>
        <v>28</v>
      </c>
      <c r="N2085" s="106">
        <f t="shared" si="1472"/>
        <v>1.00391937</v>
      </c>
      <c r="O2085" s="111">
        <f t="shared" si="1467"/>
        <v>1.0041999100000001</v>
      </c>
      <c r="P2085" s="111">
        <f t="shared" si="1487"/>
        <v>1.4163627353835233</v>
      </c>
      <c r="Q2085" s="106">
        <f t="shared" si="1466"/>
        <v>1.42191398</v>
      </c>
      <c r="R2085" s="106">
        <f t="shared" si="1488"/>
        <v>1.38699086</v>
      </c>
      <c r="S2085" s="106">
        <f t="shared" si="1473"/>
        <v>127.25894586</v>
      </c>
      <c r="T2085" s="106">
        <f t="shared" si="1474"/>
        <v>35.507118557268392</v>
      </c>
      <c r="U2085" s="106">
        <f t="shared" si="1475"/>
        <v>-5.9957582720926442E-15</v>
      </c>
      <c r="V2085" s="106">
        <f t="shared" si="1476"/>
        <v>127.25894586726838</v>
      </c>
      <c r="W2085" s="19">
        <f t="shared" si="1492"/>
        <v>0</v>
      </c>
      <c r="X2085" s="2">
        <f t="shared" si="1477"/>
        <v>0</v>
      </c>
      <c r="Y2085" s="4">
        <f t="shared" si="1478"/>
        <v>0</v>
      </c>
      <c r="Z2085" s="106">
        <f t="shared" si="1464"/>
        <v>0</v>
      </c>
      <c r="AA2085" s="114">
        <f t="shared" si="1489"/>
        <v>0.05</v>
      </c>
      <c r="AB2085" s="112">
        <f t="shared" si="1479"/>
        <v>28</v>
      </c>
      <c r="AC2085" s="178">
        <f t="shared" si="1495"/>
        <v>30</v>
      </c>
      <c r="AD2085" s="11">
        <f t="shared" si="1490"/>
        <v>1.0038020000000001</v>
      </c>
      <c r="AE2085" s="106">
        <f t="shared" si="1465"/>
        <v>0.48383851</v>
      </c>
      <c r="AF2085" s="106">
        <f t="shared" si="1480"/>
        <v>0.48383851</v>
      </c>
      <c r="AG2085" s="106">
        <f t="shared" si="1481"/>
        <v>0</v>
      </c>
      <c r="AH2085" s="115" t="str">
        <f t="shared" si="1497"/>
        <v>A+J=</v>
      </c>
      <c r="AI2085" s="116">
        <f t="shared" si="1491"/>
        <v>46228</v>
      </c>
      <c r="AJ2085" s="10"/>
      <c r="AK2085" s="1"/>
      <c r="AL2085" s="10"/>
      <c r="AM2085" s="1"/>
      <c r="AN2085" s="1"/>
      <c r="AO2085" s="3"/>
      <c r="AP2085" s="3"/>
      <c r="AQ2085" s="4"/>
      <c r="AR2085" s="4"/>
      <c r="AS2085" s="4"/>
      <c r="AT2085" s="4"/>
      <c r="AU2085" s="4"/>
      <c r="AV2085" s="4"/>
      <c r="AW2085" s="1"/>
      <c r="AX2085" s="1"/>
      <c r="AY2085" s="1"/>
      <c r="AZ2085" s="1"/>
      <c r="BA2085" s="1"/>
      <c r="BB2085" s="1"/>
      <c r="BC2085" s="1"/>
      <c r="BD2085" s="1"/>
      <c r="BE2085" s="1"/>
      <c r="BG2085" s="1"/>
      <c r="BH2085" s="1"/>
    </row>
    <row r="2086" spans="1:60" ht="15" customHeight="1" x14ac:dyDescent="0.25">
      <c r="A2086" s="105">
        <f t="shared" si="1482"/>
        <v>46227</v>
      </c>
      <c r="B2086" s="106">
        <f t="shared" si="1469"/>
        <v>127.76009833726837</v>
      </c>
      <c r="C2086" s="2">
        <f t="shared" si="1483"/>
        <v>91.751827309999996</v>
      </c>
      <c r="D2086" s="2">
        <f t="shared" si="1484"/>
        <v>91.75182731000001</v>
      </c>
      <c r="E2086" s="106">
        <f t="shared" si="1470"/>
        <v>-1.4210854715202004E-14</v>
      </c>
      <c r="F2086" s="21">
        <f t="shared" si="1485"/>
        <v>7245.38</v>
      </c>
      <c r="G2086" s="108">
        <f t="shared" si="1486"/>
        <v>7275.81</v>
      </c>
      <c r="H2086" s="109">
        <f t="shared" si="1463"/>
        <v>46168</v>
      </c>
      <c r="I2086" s="109">
        <f t="shared" si="1493"/>
        <v>46199</v>
      </c>
      <c r="J2086" s="110">
        <f t="shared" si="1471"/>
        <v>4.1999177406844002E-3</v>
      </c>
      <c r="K2086" s="117">
        <f t="shared" si="1494"/>
        <v>46228</v>
      </c>
      <c r="L2086" s="178">
        <f t="shared" si="1496"/>
        <v>30</v>
      </c>
      <c r="M2086" s="178">
        <f t="shared" si="1468"/>
        <v>29</v>
      </c>
      <c r="N2086" s="106">
        <f t="shared" si="1472"/>
        <v>1.00405963</v>
      </c>
      <c r="O2086" s="111">
        <f t="shared" si="1467"/>
        <v>1.0041999100000001</v>
      </c>
      <c r="P2086" s="111">
        <f t="shared" si="1487"/>
        <v>1.4163627353835233</v>
      </c>
      <c r="Q2086" s="106">
        <f t="shared" si="1466"/>
        <v>1.4221126399999999</v>
      </c>
      <c r="R2086" s="106">
        <f t="shared" si="1488"/>
        <v>1.38699086</v>
      </c>
      <c r="S2086" s="106">
        <f t="shared" si="1473"/>
        <v>127.25894586</v>
      </c>
      <c r="T2086" s="106">
        <f t="shared" si="1474"/>
        <v>35.507118557268392</v>
      </c>
      <c r="U2086" s="106">
        <f t="shared" si="1475"/>
        <v>-5.9985814004903649E-15</v>
      </c>
      <c r="V2086" s="106">
        <f t="shared" si="1476"/>
        <v>127.25894586726838</v>
      </c>
      <c r="W2086" s="19">
        <f t="shared" si="1492"/>
        <v>0</v>
      </c>
      <c r="X2086" s="2">
        <f t="shared" si="1477"/>
        <v>0</v>
      </c>
      <c r="Y2086" s="4">
        <f t="shared" si="1478"/>
        <v>0</v>
      </c>
      <c r="Z2086" s="106">
        <f t="shared" si="1464"/>
        <v>0</v>
      </c>
      <c r="AA2086" s="114">
        <f t="shared" si="1489"/>
        <v>0.05</v>
      </c>
      <c r="AB2086" s="112">
        <f t="shared" si="1479"/>
        <v>29</v>
      </c>
      <c r="AC2086" s="178">
        <f t="shared" si="1495"/>
        <v>30</v>
      </c>
      <c r="AD2086" s="11">
        <f t="shared" si="1490"/>
        <v>1.0039380529999999</v>
      </c>
      <c r="AE2086" s="106">
        <f t="shared" si="1465"/>
        <v>0.50115246999999996</v>
      </c>
      <c r="AF2086" s="106">
        <f t="shared" si="1480"/>
        <v>0.50115246999999996</v>
      </c>
      <c r="AG2086" s="106">
        <f t="shared" si="1481"/>
        <v>0</v>
      </c>
      <c r="AH2086" s="115" t="str">
        <f t="shared" si="1497"/>
        <v>A+J=</v>
      </c>
      <c r="AI2086" s="116">
        <f t="shared" si="1491"/>
        <v>46228</v>
      </c>
      <c r="AJ2086" s="10"/>
      <c r="AK2086" s="1"/>
      <c r="AL2086" s="10"/>
      <c r="AM2086" s="1"/>
      <c r="AN2086" s="1"/>
      <c r="AO2086" s="3"/>
      <c r="AP2086" s="3"/>
      <c r="AQ2086" s="4"/>
      <c r="AR2086" s="4"/>
      <c r="AS2086" s="4"/>
      <c r="AT2086" s="4"/>
      <c r="AU2086" s="4"/>
      <c r="AV2086" s="4"/>
      <c r="AW2086" s="1"/>
      <c r="AX2086" s="1"/>
      <c r="AY2086" s="1"/>
      <c r="AZ2086" s="1"/>
      <c r="BA2086" s="1"/>
      <c r="BB2086" s="1"/>
      <c r="BC2086" s="1"/>
      <c r="BD2086" s="1"/>
      <c r="BE2086" s="1"/>
      <c r="BG2086" s="1"/>
      <c r="BH2086" s="1"/>
    </row>
    <row r="2087" spans="1:60" ht="15" customHeight="1" x14ac:dyDescent="0.25">
      <c r="A2087" s="105">
        <f t="shared" si="1482"/>
        <v>46228</v>
      </c>
      <c r="B2087" s="106">
        <f t="shared" si="1469"/>
        <v>127.77741458726838</v>
      </c>
      <c r="C2087" s="2">
        <f t="shared" si="1483"/>
        <v>91.751827309999996</v>
      </c>
      <c r="D2087" s="2">
        <f t="shared" si="1484"/>
        <v>91.75182731000001</v>
      </c>
      <c r="E2087" s="106">
        <f t="shared" si="1470"/>
        <v>-1.4210854715202004E-14</v>
      </c>
      <c r="F2087" s="21">
        <f t="shared" si="1485"/>
        <v>7245.38</v>
      </c>
      <c r="G2087" s="108">
        <f t="shared" si="1486"/>
        <v>7275.81</v>
      </c>
      <c r="H2087" s="109">
        <f t="shared" si="1463"/>
        <v>46168</v>
      </c>
      <c r="I2087" s="109">
        <f t="shared" si="1493"/>
        <v>46199</v>
      </c>
      <c r="J2087" s="110">
        <f t="shared" si="1471"/>
        <v>4.1999177406844002E-3</v>
      </c>
      <c r="K2087" s="117">
        <f t="shared" si="1494"/>
        <v>46228</v>
      </c>
      <c r="L2087" s="178">
        <f t="shared" si="1496"/>
        <v>30</v>
      </c>
      <c r="M2087" s="178">
        <f t="shared" si="1468"/>
        <v>30</v>
      </c>
      <c r="N2087" s="106">
        <f t="shared" si="1472"/>
        <v>1.0041999100000001</v>
      </c>
      <c r="O2087" s="111">
        <f t="shared" si="1467"/>
        <v>1.0041999100000001</v>
      </c>
      <c r="P2087" s="111">
        <f t="shared" si="1487"/>
        <v>1.4163627353835233</v>
      </c>
      <c r="Q2087" s="106">
        <f t="shared" si="1466"/>
        <v>1.4223113300000001</v>
      </c>
      <c r="R2087" s="106">
        <f t="shared" si="1488"/>
        <v>1.38699086</v>
      </c>
      <c r="S2087" s="106">
        <f t="shared" si="1473"/>
        <v>127.25894586</v>
      </c>
      <c r="T2087" s="106">
        <f t="shared" si="1474"/>
        <v>35.507118557268392</v>
      </c>
      <c r="U2087" s="106">
        <f t="shared" si="1475"/>
        <v>-6.0014049552137308E-15</v>
      </c>
      <c r="V2087" s="106">
        <f t="shared" si="1476"/>
        <v>127.25894586726838</v>
      </c>
      <c r="W2087" s="19">
        <f t="shared" si="1492"/>
        <v>69</v>
      </c>
      <c r="X2087" s="2">
        <f t="shared" si="1477"/>
        <v>15.40274625</v>
      </c>
      <c r="Y2087" s="4">
        <f t="shared" si="1478"/>
        <v>0.167874</v>
      </c>
      <c r="Z2087" s="106">
        <f t="shared" si="1464"/>
        <v>21.363468269999998</v>
      </c>
      <c r="AA2087" s="114">
        <f t="shared" si="1489"/>
        <v>0.05</v>
      </c>
      <c r="AB2087" s="112">
        <f t="shared" si="1479"/>
        <v>30</v>
      </c>
      <c r="AC2087" s="178">
        <f t="shared" si="1495"/>
        <v>30</v>
      </c>
      <c r="AD2087" s="11">
        <f t="shared" si="1490"/>
        <v>1.004074124</v>
      </c>
      <c r="AE2087" s="106">
        <f t="shared" si="1465"/>
        <v>0.51846871999999999</v>
      </c>
      <c r="AF2087" s="106">
        <f t="shared" si="1480"/>
        <v>0.51846871999999999</v>
      </c>
      <c r="AG2087" s="106">
        <f t="shared" si="1481"/>
        <v>21.88193699</v>
      </c>
      <c r="AH2087" s="115" t="str">
        <f t="shared" si="1497"/>
        <v>A+J=</v>
      </c>
      <c r="AI2087" s="116">
        <f t="shared" si="1491"/>
        <v>46228</v>
      </c>
      <c r="AJ2087" s="10"/>
      <c r="AK2087" s="1"/>
      <c r="AL2087" s="10"/>
      <c r="AM2087" s="1"/>
      <c r="AN2087" s="1"/>
      <c r="AO2087" s="3"/>
      <c r="AP2087" s="3"/>
      <c r="AQ2087" s="4"/>
      <c r="AR2087" s="4"/>
      <c r="AS2087" s="4"/>
      <c r="AT2087" s="4"/>
      <c r="AU2087" s="4"/>
      <c r="AV2087" s="4"/>
      <c r="AW2087" s="1"/>
      <c r="AX2087" s="1"/>
      <c r="AY2087" s="1"/>
      <c r="AZ2087" s="1"/>
      <c r="BA2087" s="1"/>
      <c r="BB2087" s="1"/>
      <c r="BC2087" s="1"/>
      <c r="BD2087" s="1"/>
      <c r="BE2087" s="1"/>
      <c r="BG2087" s="1"/>
      <c r="BH2087" s="1"/>
    </row>
    <row r="2088" spans="1:60" ht="15" customHeight="1" x14ac:dyDescent="0.25">
      <c r="A2088" s="105">
        <f t="shared" si="1482"/>
        <v>46229</v>
      </c>
      <c r="B2088" s="106">
        <f t="shared" si="1469"/>
        <v>105.90936737961911</v>
      </c>
      <c r="C2088" s="2">
        <f t="shared" si="1483"/>
        <v>76.349081060000003</v>
      </c>
      <c r="D2088" s="2">
        <f t="shared" si="1484"/>
        <v>76.349081060000003</v>
      </c>
      <c r="E2088" s="106">
        <f t="shared" si="1470"/>
        <v>0</v>
      </c>
      <c r="F2088" s="21">
        <f t="shared" si="1485"/>
        <v>7245.38</v>
      </c>
      <c r="G2088" s="108">
        <f t="shared" si="1486"/>
        <v>7275.81</v>
      </c>
      <c r="H2088" s="109">
        <f t="shared" ref="H2088:H2151" si="1498">EDATE(I2088,-1)</f>
        <v>46199</v>
      </c>
      <c r="I2088" s="109">
        <f t="shared" si="1493"/>
        <v>46229</v>
      </c>
      <c r="J2088" s="110">
        <f t="shared" si="1471"/>
        <v>4.1999177406844002E-3</v>
      </c>
      <c r="K2088" s="117">
        <f t="shared" si="1494"/>
        <v>46259</v>
      </c>
      <c r="L2088" s="178">
        <f t="shared" si="1496"/>
        <v>31</v>
      </c>
      <c r="M2088" s="178">
        <f t="shared" si="1468"/>
        <v>1</v>
      </c>
      <c r="N2088" s="106">
        <f t="shared" si="1472"/>
        <v>1.0001351999999999</v>
      </c>
      <c r="O2088" s="111">
        <f t="shared" si="1467"/>
        <v>1.0041999100000001</v>
      </c>
      <c r="P2088" s="111">
        <f t="shared" si="1487"/>
        <v>1.422311331399488</v>
      </c>
      <c r="Q2088" s="106">
        <f t="shared" si="1466"/>
        <v>1.4225036200000001</v>
      </c>
      <c r="R2088" s="106">
        <f t="shared" si="1488"/>
        <v>1.38699086</v>
      </c>
      <c r="S2088" s="106">
        <f t="shared" si="1473"/>
        <v>105.89547759</v>
      </c>
      <c r="T2088" s="106">
        <f t="shared" si="1474"/>
        <v>29.546396539619117</v>
      </c>
      <c r="U2088" s="106">
        <f t="shared" si="1475"/>
        <v>0</v>
      </c>
      <c r="V2088" s="106">
        <f t="shared" si="1476"/>
        <v>105.89547759961911</v>
      </c>
      <c r="W2088" s="19">
        <f t="shared" si="1492"/>
        <v>0</v>
      </c>
      <c r="X2088" s="2">
        <f t="shared" si="1477"/>
        <v>0</v>
      </c>
      <c r="Y2088" s="4">
        <f t="shared" si="1478"/>
        <v>0</v>
      </c>
      <c r="Z2088" s="106">
        <f t="shared" ref="Z2088:Z2151" si="1499">IF(Y2088&gt;0,TRUNC(Y2088*S2088,8),0)</f>
        <v>0</v>
      </c>
      <c r="AA2088" s="114">
        <f t="shared" si="1489"/>
        <v>0.05</v>
      </c>
      <c r="AB2088" s="112">
        <f t="shared" si="1479"/>
        <v>1</v>
      </c>
      <c r="AC2088" s="178">
        <f t="shared" si="1495"/>
        <v>31</v>
      </c>
      <c r="AD2088" s="11">
        <f t="shared" si="1490"/>
        <v>1.000131165</v>
      </c>
      <c r="AE2088" s="106">
        <f t="shared" ref="AE2088:AE2151" si="1500">TRUNC((S2088*(AD2088-1)),8)</f>
        <v>1.3889779999999999E-2</v>
      </c>
      <c r="AF2088" s="106">
        <f t="shared" si="1480"/>
        <v>1.3889779999999999E-2</v>
      </c>
      <c r="AG2088" s="106">
        <f t="shared" si="1481"/>
        <v>0</v>
      </c>
      <c r="AH2088" s="115" t="str">
        <f t="shared" si="1497"/>
        <v>A+J=</v>
      </c>
      <c r="AI2088" s="116">
        <f t="shared" si="1491"/>
        <v>46259</v>
      </c>
      <c r="AJ2088" s="10"/>
      <c r="AK2088" s="1"/>
      <c r="AL2088" s="10"/>
      <c r="AM2088" s="1"/>
      <c r="AN2088" s="1"/>
      <c r="AO2088" s="3"/>
      <c r="AP2088" s="3"/>
      <c r="AQ2088" s="4"/>
      <c r="AR2088" s="4"/>
      <c r="AS2088" s="4"/>
      <c r="AT2088" s="4"/>
      <c r="AU2088" s="4"/>
      <c r="AV2088" s="4"/>
      <c r="AW2088" s="1"/>
      <c r="AX2088" s="1"/>
      <c r="AY2088" s="1"/>
      <c r="AZ2088" s="1"/>
      <c r="BA2088" s="1"/>
      <c r="BB2088" s="1"/>
      <c r="BC2088" s="1"/>
      <c r="BD2088" s="1"/>
      <c r="BE2088" s="1"/>
      <c r="BG2088" s="1"/>
      <c r="BH2088" s="1"/>
    </row>
    <row r="2089" spans="1:60" ht="15" customHeight="1" x14ac:dyDescent="0.25">
      <c r="A2089" s="105">
        <f t="shared" si="1482"/>
        <v>46230</v>
      </c>
      <c r="B2089" s="106">
        <f t="shared" si="1469"/>
        <v>105.92325895961912</v>
      </c>
      <c r="C2089" s="2">
        <f t="shared" si="1483"/>
        <v>76.349081060000003</v>
      </c>
      <c r="D2089" s="2">
        <f t="shared" si="1484"/>
        <v>76.349081060000003</v>
      </c>
      <c r="E2089" s="106">
        <f t="shared" si="1470"/>
        <v>0</v>
      </c>
      <c r="F2089" s="21">
        <f t="shared" si="1485"/>
        <v>7245.38</v>
      </c>
      <c r="G2089" s="108">
        <f t="shared" si="1486"/>
        <v>7275.81</v>
      </c>
      <c r="H2089" s="109">
        <f t="shared" si="1498"/>
        <v>46199</v>
      </c>
      <c r="I2089" s="109">
        <f t="shared" si="1493"/>
        <v>46229</v>
      </c>
      <c r="J2089" s="110">
        <f t="shared" si="1471"/>
        <v>4.1999177406844002E-3</v>
      </c>
      <c r="K2089" s="117">
        <f t="shared" si="1494"/>
        <v>46259</v>
      </c>
      <c r="L2089" s="178">
        <f t="shared" si="1496"/>
        <v>31</v>
      </c>
      <c r="M2089" s="178">
        <f t="shared" si="1468"/>
        <v>2</v>
      </c>
      <c r="N2089" s="106">
        <f t="shared" si="1472"/>
        <v>1.00027043</v>
      </c>
      <c r="O2089" s="111">
        <f t="shared" si="1467"/>
        <v>1.0041999100000001</v>
      </c>
      <c r="P2089" s="111">
        <f t="shared" si="1487"/>
        <v>1.422311331399488</v>
      </c>
      <c r="Q2089" s="106">
        <f t="shared" ref="Q2089:Q2152" si="1501">TRUNC(TRUNC((N2089*P2089),15),8)</f>
        <v>1.42269596</v>
      </c>
      <c r="R2089" s="106">
        <f t="shared" si="1488"/>
        <v>1.38699086</v>
      </c>
      <c r="S2089" s="106">
        <f t="shared" si="1473"/>
        <v>105.89547759</v>
      </c>
      <c r="T2089" s="106">
        <f t="shared" si="1474"/>
        <v>29.546396539619117</v>
      </c>
      <c r="U2089" s="106">
        <f t="shared" si="1475"/>
        <v>0</v>
      </c>
      <c r="V2089" s="106">
        <f t="shared" si="1476"/>
        <v>105.89547759961911</v>
      </c>
      <c r="W2089" s="19">
        <f t="shared" si="1492"/>
        <v>0</v>
      </c>
      <c r="X2089" s="2">
        <f t="shared" si="1477"/>
        <v>0</v>
      </c>
      <c r="Y2089" s="4">
        <f t="shared" si="1478"/>
        <v>0</v>
      </c>
      <c r="Z2089" s="106">
        <f t="shared" si="1499"/>
        <v>0</v>
      </c>
      <c r="AA2089" s="114">
        <f t="shared" si="1489"/>
        <v>0.05</v>
      </c>
      <c r="AB2089" s="112">
        <f t="shared" si="1479"/>
        <v>2</v>
      </c>
      <c r="AC2089" s="178">
        <f t="shared" si="1495"/>
        <v>31</v>
      </c>
      <c r="AD2089" s="11">
        <f t="shared" si="1490"/>
        <v>1.0002623470000001</v>
      </c>
      <c r="AE2089" s="106">
        <f t="shared" si="1500"/>
        <v>2.7781360000000001E-2</v>
      </c>
      <c r="AF2089" s="106">
        <f t="shared" si="1480"/>
        <v>2.7781360000000001E-2</v>
      </c>
      <c r="AG2089" s="106">
        <f t="shared" si="1481"/>
        <v>0</v>
      </c>
      <c r="AH2089" s="115" t="str">
        <f t="shared" si="1497"/>
        <v>A+J=</v>
      </c>
      <c r="AI2089" s="116">
        <f t="shared" si="1491"/>
        <v>46259</v>
      </c>
      <c r="AJ2089" s="10"/>
      <c r="AK2089" s="1"/>
      <c r="AL2089" s="10"/>
      <c r="AM2089" s="1"/>
      <c r="AN2089" s="1"/>
      <c r="AO2089" s="3"/>
      <c r="AP2089" s="3"/>
      <c r="AQ2089" s="4"/>
      <c r="AR2089" s="4"/>
      <c r="AS2089" s="4"/>
      <c r="AT2089" s="4"/>
      <c r="AU2089" s="4"/>
      <c r="AV2089" s="4"/>
      <c r="AW2089" s="1"/>
      <c r="AX2089" s="1"/>
      <c r="AY2089" s="1"/>
      <c r="AZ2089" s="1"/>
      <c r="BA2089" s="1"/>
      <c r="BB2089" s="1"/>
      <c r="BC2089" s="1"/>
      <c r="BD2089" s="1"/>
      <c r="BE2089" s="1"/>
      <c r="BG2089" s="1"/>
      <c r="BH2089" s="1"/>
    </row>
    <row r="2090" spans="1:60" ht="15" customHeight="1" x14ac:dyDescent="0.25">
      <c r="A2090" s="105">
        <f t="shared" si="1482"/>
        <v>46231</v>
      </c>
      <c r="B2090" s="106">
        <f t="shared" si="1469"/>
        <v>105.93715233961912</v>
      </c>
      <c r="C2090" s="2">
        <f t="shared" si="1483"/>
        <v>76.349081060000003</v>
      </c>
      <c r="D2090" s="2">
        <f t="shared" si="1484"/>
        <v>76.349081060000003</v>
      </c>
      <c r="E2090" s="106">
        <f t="shared" si="1470"/>
        <v>0</v>
      </c>
      <c r="F2090" s="21">
        <f t="shared" si="1485"/>
        <v>7245.38</v>
      </c>
      <c r="G2090" s="108">
        <f t="shared" si="1486"/>
        <v>7275.81</v>
      </c>
      <c r="H2090" s="109">
        <f t="shared" si="1498"/>
        <v>46199</v>
      </c>
      <c r="I2090" s="109">
        <f t="shared" si="1493"/>
        <v>46229</v>
      </c>
      <c r="J2090" s="110">
        <f t="shared" si="1471"/>
        <v>4.1999177406844002E-3</v>
      </c>
      <c r="K2090" s="117">
        <f t="shared" si="1494"/>
        <v>46259</v>
      </c>
      <c r="L2090" s="178">
        <f t="shared" si="1496"/>
        <v>31</v>
      </c>
      <c r="M2090" s="178">
        <f t="shared" si="1468"/>
        <v>3</v>
      </c>
      <c r="N2090" s="106">
        <f t="shared" si="1472"/>
        <v>1.0004056699999999</v>
      </c>
      <c r="O2090" s="111">
        <f t="shared" ref="O2090:O2153" si="1502">IF(K2090&gt;K2089,N2089,O2089)</f>
        <v>1.0041999100000001</v>
      </c>
      <c r="P2090" s="111">
        <f t="shared" si="1487"/>
        <v>1.422311331399488</v>
      </c>
      <c r="Q2090" s="106">
        <f t="shared" si="1501"/>
        <v>1.42288832</v>
      </c>
      <c r="R2090" s="106">
        <f t="shared" si="1488"/>
        <v>1.38699086</v>
      </c>
      <c r="S2090" s="106">
        <f t="shared" si="1473"/>
        <v>105.89547759</v>
      </c>
      <c r="T2090" s="106">
        <f t="shared" si="1474"/>
        <v>29.546396539619117</v>
      </c>
      <c r="U2090" s="106">
        <f t="shared" si="1475"/>
        <v>0</v>
      </c>
      <c r="V2090" s="106">
        <f t="shared" si="1476"/>
        <v>105.89547759961911</v>
      </c>
      <c r="W2090" s="19">
        <f t="shared" si="1492"/>
        <v>0</v>
      </c>
      <c r="X2090" s="2">
        <f t="shared" si="1477"/>
        <v>0</v>
      </c>
      <c r="Y2090" s="4">
        <f t="shared" si="1478"/>
        <v>0</v>
      </c>
      <c r="Z2090" s="106">
        <f t="shared" si="1499"/>
        <v>0</v>
      </c>
      <c r="AA2090" s="114">
        <f t="shared" si="1489"/>
        <v>0.05</v>
      </c>
      <c r="AB2090" s="112">
        <f t="shared" si="1479"/>
        <v>3</v>
      </c>
      <c r="AC2090" s="178">
        <f t="shared" si="1495"/>
        <v>31</v>
      </c>
      <c r="AD2090" s="11">
        <f t="shared" si="1490"/>
        <v>1.000393546</v>
      </c>
      <c r="AE2090" s="106">
        <f t="shared" si="1500"/>
        <v>4.1674740000000002E-2</v>
      </c>
      <c r="AF2090" s="106">
        <f t="shared" si="1480"/>
        <v>4.1674740000000002E-2</v>
      </c>
      <c r="AG2090" s="106">
        <f t="shared" si="1481"/>
        <v>0</v>
      </c>
      <c r="AH2090" s="115" t="str">
        <f t="shared" si="1497"/>
        <v>A+J=</v>
      </c>
      <c r="AI2090" s="116">
        <f t="shared" si="1491"/>
        <v>46259</v>
      </c>
      <c r="AJ2090" s="10"/>
      <c r="AK2090" s="1"/>
      <c r="AL2090" s="10"/>
      <c r="AM2090" s="1"/>
      <c r="AN2090" s="1"/>
      <c r="AO2090" s="3"/>
      <c r="AP2090" s="3"/>
      <c r="AQ2090" s="4"/>
      <c r="AR2090" s="4"/>
      <c r="AS2090" s="4"/>
      <c r="AT2090" s="4"/>
      <c r="AU2090" s="4"/>
      <c r="AV2090" s="4"/>
      <c r="AW2090" s="1"/>
      <c r="AX2090" s="1"/>
      <c r="AY2090" s="1"/>
      <c r="AZ2090" s="1"/>
      <c r="BA2090" s="1"/>
      <c r="BB2090" s="1"/>
      <c r="BC2090" s="1"/>
      <c r="BD2090" s="1"/>
      <c r="BE2090" s="1"/>
      <c r="BG2090" s="1"/>
      <c r="BH2090" s="1"/>
    </row>
    <row r="2091" spans="1:60" ht="15" customHeight="1" x14ac:dyDescent="0.25">
      <c r="A2091" s="105">
        <f t="shared" si="1482"/>
        <v>46232</v>
      </c>
      <c r="B2091" s="106">
        <f t="shared" si="1469"/>
        <v>105.95104761961912</v>
      </c>
      <c r="C2091" s="2">
        <f t="shared" si="1483"/>
        <v>76.349081060000003</v>
      </c>
      <c r="D2091" s="2">
        <f t="shared" si="1484"/>
        <v>76.349081060000003</v>
      </c>
      <c r="E2091" s="106">
        <f t="shared" si="1470"/>
        <v>0</v>
      </c>
      <c r="F2091" s="21">
        <f t="shared" si="1485"/>
        <v>7245.38</v>
      </c>
      <c r="G2091" s="108">
        <f t="shared" si="1486"/>
        <v>7275.81</v>
      </c>
      <c r="H2091" s="109">
        <f t="shared" si="1498"/>
        <v>46199</v>
      </c>
      <c r="I2091" s="109">
        <f t="shared" si="1493"/>
        <v>46229</v>
      </c>
      <c r="J2091" s="110">
        <f t="shared" si="1471"/>
        <v>4.1999177406844002E-3</v>
      </c>
      <c r="K2091" s="117">
        <f t="shared" si="1494"/>
        <v>46259</v>
      </c>
      <c r="L2091" s="178">
        <f t="shared" si="1496"/>
        <v>31</v>
      </c>
      <c r="M2091" s="178">
        <f t="shared" si="1468"/>
        <v>4</v>
      </c>
      <c r="N2091" s="106">
        <f t="shared" si="1472"/>
        <v>1.0005409300000001</v>
      </c>
      <c r="O2091" s="111">
        <f t="shared" si="1502"/>
        <v>1.0041999100000001</v>
      </c>
      <c r="P2091" s="111">
        <f t="shared" si="1487"/>
        <v>1.422311331399488</v>
      </c>
      <c r="Q2091" s="106">
        <f t="shared" si="1501"/>
        <v>1.4230807000000001</v>
      </c>
      <c r="R2091" s="106">
        <f t="shared" si="1488"/>
        <v>1.38699086</v>
      </c>
      <c r="S2091" s="106">
        <f t="shared" si="1473"/>
        <v>105.89547759</v>
      </c>
      <c r="T2091" s="106">
        <f t="shared" si="1474"/>
        <v>29.546396539619117</v>
      </c>
      <c r="U2091" s="106">
        <f t="shared" si="1475"/>
        <v>0</v>
      </c>
      <c r="V2091" s="106">
        <f t="shared" si="1476"/>
        <v>105.89547759961911</v>
      </c>
      <c r="W2091" s="19">
        <f t="shared" si="1492"/>
        <v>0</v>
      </c>
      <c r="X2091" s="2">
        <f t="shared" si="1477"/>
        <v>0</v>
      </c>
      <c r="Y2091" s="4">
        <f t="shared" si="1478"/>
        <v>0</v>
      </c>
      <c r="Z2091" s="106">
        <f t="shared" si="1499"/>
        <v>0</v>
      </c>
      <c r="AA2091" s="114">
        <f t="shared" si="1489"/>
        <v>0.05</v>
      </c>
      <c r="AB2091" s="112">
        <f t="shared" si="1479"/>
        <v>4</v>
      </c>
      <c r="AC2091" s="178">
        <f t="shared" si="1495"/>
        <v>31</v>
      </c>
      <c r="AD2091" s="11">
        <f t="shared" si="1490"/>
        <v>1.000524763</v>
      </c>
      <c r="AE2091" s="106">
        <f t="shared" si="1500"/>
        <v>5.5570019999999998E-2</v>
      </c>
      <c r="AF2091" s="106">
        <f t="shared" si="1480"/>
        <v>5.5570019999999998E-2</v>
      </c>
      <c r="AG2091" s="106">
        <f t="shared" si="1481"/>
        <v>0</v>
      </c>
      <c r="AH2091" s="115" t="str">
        <f t="shared" si="1497"/>
        <v>A+J=</v>
      </c>
      <c r="AI2091" s="116">
        <f t="shared" si="1491"/>
        <v>46259</v>
      </c>
      <c r="AJ2091" s="10"/>
      <c r="AK2091" s="1"/>
      <c r="AL2091" s="10"/>
      <c r="AM2091" s="1"/>
      <c r="AN2091" s="1"/>
      <c r="AO2091" s="3"/>
      <c r="AP2091" s="3"/>
      <c r="AQ2091" s="4"/>
      <c r="AR2091" s="4"/>
      <c r="AS2091" s="4"/>
      <c r="AT2091" s="4"/>
      <c r="AU2091" s="4"/>
      <c r="AV2091" s="4"/>
      <c r="AW2091" s="1"/>
      <c r="AX2091" s="1"/>
      <c r="AY2091" s="1"/>
      <c r="AZ2091" s="1"/>
      <c r="BA2091" s="1"/>
      <c r="BB2091" s="1"/>
      <c r="BC2091" s="1"/>
      <c r="BD2091" s="1"/>
      <c r="BE2091" s="1"/>
      <c r="BG2091" s="1"/>
      <c r="BH2091" s="1"/>
    </row>
    <row r="2092" spans="1:60" ht="15" customHeight="1" x14ac:dyDescent="0.25">
      <c r="A2092" s="105">
        <f t="shared" si="1482"/>
        <v>46233</v>
      </c>
      <c r="B2092" s="106">
        <f t="shared" si="1469"/>
        <v>105.96494470961912</v>
      </c>
      <c r="C2092" s="2">
        <f t="shared" si="1483"/>
        <v>76.349081060000003</v>
      </c>
      <c r="D2092" s="2">
        <f t="shared" si="1484"/>
        <v>76.349081060000003</v>
      </c>
      <c r="E2092" s="106">
        <f t="shared" si="1470"/>
        <v>0</v>
      </c>
      <c r="F2092" s="21">
        <f t="shared" si="1485"/>
        <v>7245.38</v>
      </c>
      <c r="G2092" s="108">
        <f t="shared" si="1486"/>
        <v>7275.81</v>
      </c>
      <c r="H2092" s="109">
        <f t="shared" si="1498"/>
        <v>46199</v>
      </c>
      <c r="I2092" s="109">
        <f t="shared" si="1493"/>
        <v>46229</v>
      </c>
      <c r="J2092" s="110">
        <f t="shared" si="1471"/>
        <v>4.1999177406844002E-3</v>
      </c>
      <c r="K2092" s="117">
        <f t="shared" si="1494"/>
        <v>46259</v>
      </c>
      <c r="L2092" s="178">
        <f t="shared" si="1496"/>
        <v>31</v>
      </c>
      <c r="M2092" s="178">
        <f t="shared" si="1468"/>
        <v>5</v>
      </c>
      <c r="N2092" s="106">
        <f t="shared" si="1472"/>
        <v>1.00067621</v>
      </c>
      <c r="O2092" s="111">
        <f t="shared" si="1502"/>
        <v>1.0041999100000001</v>
      </c>
      <c r="P2092" s="111">
        <f t="shared" si="1487"/>
        <v>1.422311331399488</v>
      </c>
      <c r="Q2092" s="106">
        <f t="shared" si="1501"/>
        <v>1.42327311</v>
      </c>
      <c r="R2092" s="106">
        <f t="shared" si="1488"/>
        <v>1.38699086</v>
      </c>
      <c r="S2092" s="106">
        <f t="shared" si="1473"/>
        <v>105.89547759</v>
      </c>
      <c r="T2092" s="106">
        <f t="shared" si="1474"/>
        <v>29.546396539619117</v>
      </c>
      <c r="U2092" s="106">
        <f t="shared" si="1475"/>
        <v>0</v>
      </c>
      <c r="V2092" s="106">
        <f t="shared" si="1476"/>
        <v>105.89547759961911</v>
      </c>
      <c r="W2092" s="19">
        <f t="shared" si="1492"/>
        <v>0</v>
      </c>
      <c r="X2092" s="2">
        <f t="shared" si="1477"/>
        <v>0</v>
      </c>
      <c r="Y2092" s="4">
        <f t="shared" si="1478"/>
        <v>0</v>
      </c>
      <c r="Z2092" s="106">
        <f t="shared" si="1499"/>
        <v>0</v>
      </c>
      <c r="AA2092" s="114">
        <f t="shared" si="1489"/>
        <v>0.05</v>
      </c>
      <c r="AB2092" s="112">
        <f t="shared" si="1479"/>
        <v>5</v>
      </c>
      <c r="AC2092" s="178">
        <f t="shared" si="1495"/>
        <v>31</v>
      </c>
      <c r="AD2092" s="11">
        <f t="shared" si="1490"/>
        <v>1.000655997</v>
      </c>
      <c r="AE2092" s="106">
        <f t="shared" si="1500"/>
        <v>6.9467109999999999E-2</v>
      </c>
      <c r="AF2092" s="106">
        <f t="shared" si="1480"/>
        <v>6.9467109999999999E-2</v>
      </c>
      <c r="AG2092" s="106">
        <f t="shared" si="1481"/>
        <v>0</v>
      </c>
      <c r="AH2092" s="115" t="str">
        <f t="shared" si="1497"/>
        <v>A+J=</v>
      </c>
      <c r="AI2092" s="116">
        <f t="shared" si="1491"/>
        <v>46259</v>
      </c>
      <c r="AJ2092" s="10"/>
      <c r="AK2092" s="1"/>
      <c r="AL2092" s="10"/>
      <c r="AM2092" s="1"/>
      <c r="AN2092" s="1"/>
      <c r="AO2092" s="3"/>
      <c r="AP2092" s="3"/>
      <c r="AQ2092" s="4"/>
      <c r="AR2092" s="4"/>
      <c r="AS2092" s="4"/>
      <c r="AT2092" s="4"/>
      <c r="AU2092" s="4"/>
      <c r="AV2092" s="4"/>
      <c r="AW2092" s="1"/>
      <c r="AX2092" s="1"/>
      <c r="AY2092" s="1"/>
      <c r="AZ2092" s="1"/>
      <c r="BA2092" s="1"/>
      <c r="BB2092" s="1"/>
      <c r="BC2092" s="1"/>
      <c r="BD2092" s="1"/>
      <c r="BE2092" s="1"/>
      <c r="BG2092" s="1"/>
      <c r="BH2092" s="1"/>
    </row>
    <row r="2093" spans="1:60" ht="15" customHeight="1" x14ac:dyDescent="0.25">
      <c r="A2093" s="105">
        <f t="shared" si="1482"/>
        <v>46234</v>
      </c>
      <c r="B2093" s="106">
        <f t="shared" si="1469"/>
        <v>105.97884359961911</v>
      </c>
      <c r="C2093" s="2">
        <f t="shared" si="1483"/>
        <v>76.349081060000003</v>
      </c>
      <c r="D2093" s="2">
        <f t="shared" si="1484"/>
        <v>76.349081060000003</v>
      </c>
      <c r="E2093" s="106">
        <f t="shared" si="1470"/>
        <v>0</v>
      </c>
      <c r="F2093" s="21">
        <f t="shared" si="1485"/>
        <v>7245.38</v>
      </c>
      <c r="G2093" s="108">
        <f t="shared" si="1486"/>
        <v>7275.81</v>
      </c>
      <c r="H2093" s="109">
        <f t="shared" si="1498"/>
        <v>46199</v>
      </c>
      <c r="I2093" s="109">
        <f t="shared" si="1493"/>
        <v>46229</v>
      </c>
      <c r="J2093" s="110">
        <f t="shared" si="1471"/>
        <v>4.1999177406844002E-3</v>
      </c>
      <c r="K2093" s="117">
        <f t="shared" si="1494"/>
        <v>46259</v>
      </c>
      <c r="L2093" s="178">
        <f t="shared" si="1496"/>
        <v>31</v>
      </c>
      <c r="M2093" s="178">
        <f t="shared" si="1468"/>
        <v>6</v>
      </c>
      <c r="N2093" s="106">
        <f t="shared" si="1472"/>
        <v>1.0008115099999999</v>
      </c>
      <c r="O2093" s="111">
        <f t="shared" si="1502"/>
        <v>1.0041999100000001</v>
      </c>
      <c r="P2093" s="111">
        <f t="shared" si="1487"/>
        <v>1.422311331399488</v>
      </c>
      <c r="Q2093" s="106">
        <f t="shared" si="1501"/>
        <v>1.42346555</v>
      </c>
      <c r="R2093" s="106">
        <f t="shared" si="1488"/>
        <v>1.38699086</v>
      </c>
      <c r="S2093" s="106">
        <f t="shared" si="1473"/>
        <v>105.89547759</v>
      </c>
      <c r="T2093" s="106">
        <f t="shared" si="1474"/>
        <v>29.546396539619117</v>
      </c>
      <c r="U2093" s="106">
        <f t="shared" si="1475"/>
        <v>0</v>
      </c>
      <c r="V2093" s="106">
        <f t="shared" si="1476"/>
        <v>105.89547759961911</v>
      </c>
      <c r="W2093" s="19">
        <f t="shared" si="1492"/>
        <v>0</v>
      </c>
      <c r="X2093" s="2">
        <f t="shared" si="1477"/>
        <v>0</v>
      </c>
      <c r="Y2093" s="4">
        <f t="shared" si="1478"/>
        <v>0</v>
      </c>
      <c r="Z2093" s="106">
        <f t="shared" si="1499"/>
        <v>0</v>
      </c>
      <c r="AA2093" s="114">
        <f t="shared" si="1489"/>
        <v>0.05</v>
      </c>
      <c r="AB2093" s="112">
        <f t="shared" si="1479"/>
        <v>6</v>
      </c>
      <c r="AC2093" s="178">
        <f t="shared" si="1495"/>
        <v>31</v>
      </c>
      <c r="AD2093" s="11">
        <f t="shared" si="1490"/>
        <v>1.000787248</v>
      </c>
      <c r="AE2093" s="106">
        <f t="shared" si="1500"/>
        <v>8.3365999999999996E-2</v>
      </c>
      <c r="AF2093" s="106">
        <f t="shared" si="1480"/>
        <v>8.3365999999999996E-2</v>
      </c>
      <c r="AG2093" s="106">
        <f t="shared" si="1481"/>
        <v>0</v>
      </c>
      <c r="AH2093" s="115" t="str">
        <f t="shared" si="1497"/>
        <v>A+J=</v>
      </c>
      <c r="AI2093" s="116">
        <f t="shared" si="1491"/>
        <v>46259</v>
      </c>
      <c r="AJ2093" s="10"/>
      <c r="AK2093" s="1"/>
      <c r="AL2093" s="10"/>
      <c r="AM2093" s="1"/>
      <c r="AN2093" s="1"/>
      <c r="AO2093" s="3"/>
      <c r="AP2093" s="3"/>
      <c r="AQ2093" s="4"/>
      <c r="AR2093" s="4"/>
      <c r="AS2093" s="4"/>
      <c r="AT2093" s="4"/>
      <c r="AU2093" s="4"/>
      <c r="AV2093" s="4"/>
      <c r="AW2093" s="1"/>
      <c r="AX2093" s="1"/>
      <c r="AY2093" s="1"/>
      <c r="AZ2093" s="1"/>
      <c r="BA2093" s="1"/>
      <c r="BB2093" s="1"/>
      <c r="BC2093" s="1"/>
      <c r="BD2093" s="1"/>
      <c r="BE2093" s="1"/>
      <c r="BG2093" s="1"/>
      <c r="BH2093" s="1"/>
    </row>
    <row r="2094" spans="1:60" ht="15" customHeight="1" x14ac:dyDescent="0.25">
      <c r="A2094" s="105">
        <f t="shared" si="1482"/>
        <v>46235</v>
      </c>
      <c r="B2094" s="106">
        <f t="shared" si="1469"/>
        <v>105.99274428961911</v>
      </c>
      <c r="C2094" s="2">
        <f t="shared" si="1483"/>
        <v>76.349081060000003</v>
      </c>
      <c r="D2094" s="2">
        <f t="shared" si="1484"/>
        <v>76.349081060000003</v>
      </c>
      <c r="E2094" s="106">
        <f t="shared" si="1470"/>
        <v>0</v>
      </c>
      <c r="F2094" s="21">
        <f t="shared" si="1485"/>
        <v>7245.38</v>
      </c>
      <c r="G2094" s="108">
        <f t="shared" si="1486"/>
        <v>7275.81</v>
      </c>
      <c r="H2094" s="109">
        <f t="shared" si="1498"/>
        <v>46199</v>
      </c>
      <c r="I2094" s="109">
        <f t="shared" si="1493"/>
        <v>46229</v>
      </c>
      <c r="J2094" s="110">
        <f t="shared" si="1471"/>
        <v>4.1999177406844002E-3</v>
      </c>
      <c r="K2094" s="117">
        <f t="shared" si="1494"/>
        <v>46259</v>
      </c>
      <c r="L2094" s="178">
        <f t="shared" si="1496"/>
        <v>31</v>
      </c>
      <c r="M2094" s="178">
        <f t="shared" si="1468"/>
        <v>7</v>
      </c>
      <c r="N2094" s="106">
        <f t="shared" si="1472"/>
        <v>1.00094683</v>
      </c>
      <c r="O2094" s="111">
        <f t="shared" si="1502"/>
        <v>1.0041999100000001</v>
      </c>
      <c r="P2094" s="111">
        <f t="shared" si="1487"/>
        <v>1.422311331399488</v>
      </c>
      <c r="Q2094" s="106">
        <f t="shared" si="1501"/>
        <v>1.42365801</v>
      </c>
      <c r="R2094" s="106">
        <f t="shared" si="1488"/>
        <v>1.38699086</v>
      </c>
      <c r="S2094" s="106">
        <f t="shared" si="1473"/>
        <v>105.89547759</v>
      </c>
      <c r="T2094" s="106">
        <f t="shared" si="1474"/>
        <v>29.546396539619117</v>
      </c>
      <c r="U2094" s="106">
        <f t="shared" si="1475"/>
        <v>0</v>
      </c>
      <c r="V2094" s="106">
        <f t="shared" si="1476"/>
        <v>105.89547759961911</v>
      </c>
      <c r="W2094" s="19">
        <f t="shared" si="1492"/>
        <v>0</v>
      </c>
      <c r="X2094" s="2">
        <f t="shared" si="1477"/>
        <v>0</v>
      </c>
      <c r="Y2094" s="4">
        <f t="shared" si="1478"/>
        <v>0</v>
      </c>
      <c r="Z2094" s="106">
        <f t="shared" si="1499"/>
        <v>0</v>
      </c>
      <c r="AA2094" s="114">
        <f t="shared" si="1489"/>
        <v>0.05</v>
      </c>
      <c r="AB2094" s="112">
        <f t="shared" si="1479"/>
        <v>7</v>
      </c>
      <c r="AC2094" s="178">
        <f t="shared" si="1495"/>
        <v>31</v>
      </c>
      <c r="AD2094" s="11">
        <f t="shared" si="1490"/>
        <v>1.000918516</v>
      </c>
      <c r="AE2094" s="106">
        <f t="shared" si="1500"/>
        <v>9.7266690000000003E-2</v>
      </c>
      <c r="AF2094" s="106">
        <f t="shared" si="1480"/>
        <v>9.7266690000000003E-2</v>
      </c>
      <c r="AG2094" s="106">
        <f t="shared" si="1481"/>
        <v>0</v>
      </c>
      <c r="AH2094" s="115" t="str">
        <f t="shared" si="1497"/>
        <v>A+J=</v>
      </c>
      <c r="AI2094" s="116">
        <f t="shared" si="1491"/>
        <v>46259</v>
      </c>
      <c r="AJ2094" s="10"/>
      <c r="AK2094" s="1"/>
      <c r="AL2094" s="10"/>
      <c r="AM2094" s="1"/>
      <c r="AN2094" s="1"/>
      <c r="AO2094" s="3"/>
      <c r="AP2094" s="3"/>
      <c r="AQ2094" s="4"/>
      <c r="AR2094" s="4"/>
      <c r="AS2094" s="4"/>
      <c r="AT2094" s="4"/>
      <c r="AU2094" s="4"/>
      <c r="AV2094" s="4"/>
      <c r="AW2094" s="1"/>
      <c r="AX2094" s="1"/>
      <c r="AY2094" s="1"/>
      <c r="AZ2094" s="1"/>
      <c r="BA2094" s="1"/>
      <c r="BB2094" s="1"/>
      <c r="BC2094" s="1"/>
      <c r="BD2094" s="1"/>
      <c r="BE2094" s="1"/>
      <c r="BG2094" s="1"/>
      <c r="BH2094" s="1"/>
    </row>
    <row r="2095" spans="1:60" ht="15" customHeight="1" x14ac:dyDescent="0.25">
      <c r="A2095" s="105">
        <f t="shared" si="1482"/>
        <v>46236</v>
      </c>
      <c r="B2095" s="106">
        <f t="shared" si="1469"/>
        <v>106.00664676961911</v>
      </c>
      <c r="C2095" s="2">
        <f t="shared" si="1483"/>
        <v>76.349081060000003</v>
      </c>
      <c r="D2095" s="2">
        <f t="shared" si="1484"/>
        <v>76.349081060000003</v>
      </c>
      <c r="E2095" s="106">
        <f t="shared" si="1470"/>
        <v>0</v>
      </c>
      <c r="F2095" s="21">
        <f t="shared" si="1485"/>
        <v>7245.38</v>
      </c>
      <c r="G2095" s="108">
        <f t="shared" si="1486"/>
        <v>7275.81</v>
      </c>
      <c r="H2095" s="109">
        <f t="shared" si="1498"/>
        <v>46199</v>
      </c>
      <c r="I2095" s="109">
        <f t="shared" si="1493"/>
        <v>46229</v>
      </c>
      <c r="J2095" s="110">
        <f t="shared" si="1471"/>
        <v>4.1999177406844002E-3</v>
      </c>
      <c r="K2095" s="117">
        <f t="shared" si="1494"/>
        <v>46259</v>
      </c>
      <c r="L2095" s="178">
        <f t="shared" si="1496"/>
        <v>31</v>
      </c>
      <c r="M2095" s="178">
        <f t="shared" si="1468"/>
        <v>8</v>
      </c>
      <c r="N2095" s="106">
        <f t="shared" si="1472"/>
        <v>1.0010821599999999</v>
      </c>
      <c r="O2095" s="111">
        <f t="shared" si="1502"/>
        <v>1.0041999100000001</v>
      </c>
      <c r="P2095" s="111">
        <f t="shared" si="1487"/>
        <v>1.422311331399488</v>
      </c>
      <c r="Q2095" s="106">
        <f t="shared" si="1501"/>
        <v>1.42385049</v>
      </c>
      <c r="R2095" s="106">
        <f t="shared" si="1488"/>
        <v>1.38699086</v>
      </c>
      <c r="S2095" s="106">
        <f t="shared" si="1473"/>
        <v>105.89547759</v>
      </c>
      <c r="T2095" s="106">
        <f t="shared" si="1474"/>
        <v>29.546396539619117</v>
      </c>
      <c r="U2095" s="106">
        <f t="shared" si="1475"/>
        <v>0</v>
      </c>
      <c r="V2095" s="106">
        <f t="shared" si="1476"/>
        <v>105.89547759961911</v>
      </c>
      <c r="W2095" s="19">
        <f t="shared" si="1492"/>
        <v>0</v>
      </c>
      <c r="X2095" s="2">
        <f t="shared" si="1477"/>
        <v>0</v>
      </c>
      <c r="Y2095" s="4">
        <f t="shared" si="1478"/>
        <v>0</v>
      </c>
      <c r="Z2095" s="106">
        <f t="shared" si="1499"/>
        <v>0</v>
      </c>
      <c r="AA2095" s="114">
        <f t="shared" si="1489"/>
        <v>0.05</v>
      </c>
      <c r="AB2095" s="112">
        <f t="shared" si="1479"/>
        <v>8</v>
      </c>
      <c r="AC2095" s="178">
        <f t="shared" si="1495"/>
        <v>31</v>
      </c>
      <c r="AD2095" s="11">
        <f t="shared" si="1490"/>
        <v>1.001049801</v>
      </c>
      <c r="AE2095" s="106">
        <f t="shared" si="1500"/>
        <v>0.11116917</v>
      </c>
      <c r="AF2095" s="106">
        <f t="shared" si="1480"/>
        <v>0.11116917</v>
      </c>
      <c r="AG2095" s="106">
        <f t="shared" si="1481"/>
        <v>0</v>
      </c>
      <c r="AH2095" s="115" t="str">
        <f t="shared" si="1497"/>
        <v>A+J=</v>
      </c>
      <c r="AI2095" s="116">
        <f t="shared" si="1491"/>
        <v>46259</v>
      </c>
      <c r="AJ2095" s="10"/>
      <c r="AK2095" s="1"/>
      <c r="AL2095" s="10"/>
      <c r="AM2095" s="1"/>
      <c r="AN2095" s="1"/>
      <c r="AO2095" s="3"/>
      <c r="AP2095" s="3"/>
      <c r="AQ2095" s="4"/>
      <c r="AR2095" s="4"/>
      <c r="AS2095" s="4"/>
      <c r="AT2095" s="4"/>
      <c r="AU2095" s="4"/>
      <c r="AV2095" s="4"/>
      <c r="AW2095" s="1"/>
      <c r="AX2095" s="1"/>
      <c r="AY2095" s="1"/>
      <c r="AZ2095" s="1"/>
      <c r="BA2095" s="1"/>
      <c r="BB2095" s="1"/>
      <c r="BC2095" s="1"/>
      <c r="BD2095" s="1"/>
      <c r="BE2095" s="1"/>
      <c r="BG2095" s="1"/>
      <c r="BH2095" s="1"/>
    </row>
    <row r="2096" spans="1:60" ht="15" customHeight="1" x14ac:dyDescent="0.25">
      <c r="A2096" s="105">
        <f t="shared" si="1482"/>
        <v>46237</v>
      </c>
      <c r="B2096" s="106">
        <f t="shared" si="1469"/>
        <v>106.02055116961911</v>
      </c>
      <c r="C2096" s="2">
        <f t="shared" si="1483"/>
        <v>76.349081060000003</v>
      </c>
      <c r="D2096" s="2">
        <f t="shared" si="1484"/>
        <v>76.349081060000003</v>
      </c>
      <c r="E2096" s="106">
        <f t="shared" si="1470"/>
        <v>0</v>
      </c>
      <c r="F2096" s="21">
        <f t="shared" si="1485"/>
        <v>7245.38</v>
      </c>
      <c r="G2096" s="108">
        <f t="shared" si="1486"/>
        <v>7275.81</v>
      </c>
      <c r="H2096" s="109">
        <f t="shared" si="1498"/>
        <v>46199</v>
      </c>
      <c r="I2096" s="109">
        <f t="shared" si="1493"/>
        <v>46229</v>
      </c>
      <c r="J2096" s="110">
        <f t="shared" si="1471"/>
        <v>4.1999177406844002E-3</v>
      </c>
      <c r="K2096" s="117">
        <f t="shared" si="1494"/>
        <v>46259</v>
      </c>
      <c r="L2096" s="178">
        <f t="shared" si="1496"/>
        <v>31</v>
      </c>
      <c r="M2096" s="178">
        <f t="shared" si="1468"/>
        <v>9</v>
      </c>
      <c r="N2096" s="106">
        <f t="shared" si="1472"/>
        <v>1.00121751</v>
      </c>
      <c r="O2096" s="111">
        <f t="shared" si="1502"/>
        <v>1.0041999100000001</v>
      </c>
      <c r="P2096" s="111">
        <f t="shared" si="1487"/>
        <v>1.422311331399488</v>
      </c>
      <c r="Q2096" s="106">
        <f t="shared" si="1501"/>
        <v>1.4240429999999999</v>
      </c>
      <c r="R2096" s="106">
        <f t="shared" si="1488"/>
        <v>1.38699086</v>
      </c>
      <c r="S2096" s="106">
        <f t="shared" si="1473"/>
        <v>105.89547759</v>
      </c>
      <c r="T2096" s="106">
        <f t="shared" si="1474"/>
        <v>29.546396539619117</v>
      </c>
      <c r="U2096" s="106">
        <f t="shared" si="1475"/>
        <v>0</v>
      </c>
      <c r="V2096" s="106">
        <f t="shared" si="1476"/>
        <v>105.89547759961911</v>
      </c>
      <c r="W2096" s="19">
        <f t="shared" si="1492"/>
        <v>0</v>
      </c>
      <c r="X2096" s="2">
        <f t="shared" si="1477"/>
        <v>0</v>
      </c>
      <c r="Y2096" s="4">
        <f t="shared" si="1478"/>
        <v>0</v>
      </c>
      <c r="Z2096" s="106">
        <f t="shared" si="1499"/>
        <v>0</v>
      </c>
      <c r="AA2096" s="114">
        <f t="shared" si="1489"/>
        <v>0.05</v>
      </c>
      <c r="AB2096" s="112">
        <f t="shared" si="1479"/>
        <v>9</v>
      </c>
      <c r="AC2096" s="178">
        <f t="shared" si="1495"/>
        <v>31</v>
      </c>
      <c r="AD2096" s="11">
        <f t="shared" si="1490"/>
        <v>1.001181104</v>
      </c>
      <c r="AE2096" s="106">
        <f t="shared" si="1500"/>
        <v>0.12507357</v>
      </c>
      <c r="AF2096" s="106">
        <f t="shared" si="1480"/>
        <v>0.12507357</v>
      </c>
      <c r="AG2096" s="106">
        <f t="shared" si="1481"/>
        <v>0</v>
      </c>
      <c r="AH2096" s="115" t="str">
        <f t="shared" si="1497"/>
        <v>A+J=</v>
      </c>
      <c r="AI2096" s="116">
        <f t="shared" si="1491"/>
        <v>46259</v>
      </c>
      <c r="AJ2096" s="10"/>
      <c r="AK2096" s="1"/>
      <c r="AL2096" s="10"/>
      <c r="AM2096" s="1"/>
      <c r="AN2096" s="1"/>
      <c r="AO2096" s="3"/>
      <c r="AP2096" s="3"/>
      <c r="AQ2096" s="4"/>
      <c r="AR2096" s="4"/>
      <c r="AS2096" s="4"/>
      <c r="AT2096" s="4"/>
      <c r="AU2096" s="4"/>
      <c r="AV2096" s="4"/>
      <c r="AW2096" s="1"/>
      <c r="AX2096" s="1"/>
      <c r="AY2096" s="1"/>
      <c r="AZ2096" s="1"/>
      <c r="BA2096" s="1"/>
      <c r="BB2096" s="1"/>
      <c r="BC2096" s="1"/>
      <c r="BD2096" s="1"/>
      <c r="BE2096" s="1"/>
      <c r="BG2096" s="1"/>
      <c r="BH2096" s="1"/>
    </row>
    <row r="2097" spans="1:60" ht="15" customHeight="1" x14ac:dyDescent="0.25">
      <c r="A2097" s="105">
        <f t="shared" si="1482"/>
        <v>46238</v>
      </c>
      <c r="B2097" s="106">
        <f t="shared" si="1469"/>
        <v>106.03445735961911</v>
      </c>
      <c r="C2097" s="2">
        <f t="shared" si="1483"/>
        <v>76.349081060000003</v>
      </c>
      <c r="D2097" s="2">
        <f t="shared" si="1484"/>
        <v>76.349081060000003</v>
      </c>
      <c r="E2097" s="106">
        <f t="shared" si="1470"/>
        <v>0</v>
      </c>
      <c r="F2097" s="21">
        <f t="shared" si="1485"/>
        <v>7245.38</v>
      </c>
      <c r="G2097" s="108">
        <f t="shared" si="1486"/>
        <v>7275.81</v>
      </c>
      <c r="H2097" s="109">
        <f t="shared" si="1498"/>
        <v>46199</v>
      </c>
      <c r="I2097" s="109">
        <f t="shared" si="1493"/>
        <v>46229</v>
      </c>
      <c r="J2097" s="110">
        <f t="shared" si="1471"/>
        <v>4.1999177406844002E-3</v>
      </c>
      <c r="K2097" s="117">
        <f t="shared" si="1494"/>
        <v>46259</v>
      </c>
      <c r="L2097" s="178">
        <f t="shared" si="1496"/>
        <v>31</v>
      </c>
      <c r="M2097" s="178">
        <f t="shared" ref="M2097:M2160" si="1503">L2097-(K2097-A2097)</f>
        <v>10</v>
      </c>
      <c r="N2097" s="106">
        <f t="shared" si="1472"/>
        <v>1.00135288</v>
      </c>
      <c r="O2097" s="111">
        <f t="shared" si="1502"/>
        <v>1.0041999100000001</v>
      </c>
      <c r="P2097" s="111">
        <f t="shared" si="1487"/>
        <v>1.422311331399488</v>
      </c>
      <c r="Q2097" s="106">
        <f t="shared" si="1501"/>
        <v>1.42423554</v>
      </c>
      <c r="R2097" s="106">
        <f t="shared" si="1488"/>
        <v>1.38699086</v>
      </c>
      <c r="S2097" s="106">
        <f t="shared" si="1473"/>
        <v>105.89547759</v>
      </c>
      <c r="T2097" s="106">
        <f t="shared" si="1474"/>
        <v>29.546396539619117</v>
      </c>
      <c r="U2097" s="106">
        <f t="shared" si="1475"/>
        <v>0</v>
      </c>
      <c r="V2097" s="106">
        <f t="shared" si="1476"/>
        <v>105.89547759961911</v>
      </c>
      <c r="W2097" s="19">
        <f t="shared" si="1492"/>
        <v>0</v>
      </c>
      <c r="X2097" s="2">
        <f t="shared" si="1477"/>
        <v>0</v>
      </c>
      <c r="Y2097" s="4">
        <f t="shared" si="1478"/>
        <v>0</v>
      </c>
      <c r="Z2097" s="106">
        <f t="shared" si="1499"/>
        <v>0</v>
      </c>
      <c r="AA2097" s="114">
        <f t="shared" si="1489"/>
        <v>0.05</v>
      </c>
      <c r="AB2097" s="112">
        <f t="shared" si="1479"/>
        <v>10</v>
      </c>
      <c r="AC2097" s="178">
        <f t="shared" si="1495"/>
        <v>31</v>
      </c>
      <c r="AD2097" s="11">
        <f t="shared" si="1490"/>
        <v>1.001312424</v>
      </c>
      <c r="AE2097" s="106">
        <f t="shared" si="1500"/>
        <v>0.13897976000000001</v>
      </c>
      <c r="AF2097" s="106">
        <f t="shared" si="1480"/>
        <v>0.13897976000000001</v>
      </c>
      <c r="AG2097" s="106">
        <f t="shared" si="1481"/>
        <v>0</v>
      </c>
      <c r="AH2097" s="115" t="str">
        <f t="shared" si="1497"/>
        <v>A+J=</v>
      </c>
      <c r="AI2097" s="116">
        <f t="shared" si="1491"/>
        <v>46259</v>
      </c>
      <c r="AJ2097" s="10"/>
      <c r="AK2097" s="1"/>
      <c r="AL2097" s="10"/>
      <c r="AM2097" s="1"/>
      <c r="AN2097" s="1"/>
      <c r="AO2097" s="3"/>
      <c r="AP2097" s="3"/>
      <c r="AQ2097" s="4"/>
      <c r="AR2097" s="4"/>
      <c r="AS2097" s="4"/>
      <c r="AT2097" s="4"/>
      <c r="AU2097" s="4"/>
      <c r="AV2097" s="4"/>
      <c r="AW2097" s="1"/>
      <c r="AX2097" s="1"/>
      <c r="AY2097" s="1"/>
      <c r="AZ2097" s="1"/>
      <c r="BA2097" s="1"/>
      <c r="BB2097" s="1"/>
      <c r="BC2097" s="1"/>
      <c r="BD2097" s="1"/>
      <c r="BE2097" s="1"/>
      <c r="BG2097" s="1"/>
      <c r="BH2097" s="1"/>
    </row>
    <row r="2098" spans="1:60" ht="15" customHeight="1" x14ac:dyDescent="0.25">
      <c r="A2098" s="105">
        <f t="shared" si="1482"/>
        <v>46239</v>
      </c>
      <c r="B2098" s="106">
        <f t="shared" si="1469"/>
        <v>106.04836535961911</v>
      </c>
      <c r="C2098" s="2">
        <f t="shared" si="1483"/>
        <v>76.349081060000003</v>
      </c>
      <c r="D2098" s="2">
        <f t="shared" si="1484"/>
        <v>76.349081060000003</v>
      </c>
      <c r="E2098" s="106">
        <f t="shared" si="1470"/>
        <v>0</v>
      </c>
      <c r="F2098" s="21">
        <f t="shared" si="1485"/>
        <v>7245.38</v>
      </c>
      <c r="G2098" s="108">
        <f t="shared" si="1486"/>
        <v>7275.81</v>
      </c>
      <c r="H2098" s="109">
        <f t="shared" si="1498"/>
        <v>46199</v>
      </c>
      <c r="I2098" s="109">
        <f t="shared" si="1493"/>
        <v>46229</v>
      </c>
      <c r="J2098" s="110">
        <f t="shared" si="1471"/>
        <v>4.1999177406844002E-3</v>
      </c>
      <c r="K2098" s="117">
        <f t="shared" si="1494"/>
        <v>46259</v>
      </c>
      <c r="L2098" s="178">
        <f t="shared" si="1496"/>
        <v>31</v>
      </c>
      <c r="M2098" s="178">
        <f t="shared" si="1503"/>
        <v>11</v>
      </c>
      <c r="N2098" s="106">
        <f t="shared" si="1472"/>
        <v>1.0014882700000001</v>
      </c>
      <c r="O2098" s="111">
        <f t="shared" si="1502"/>
        <v>1.0041999100000001</v>
      </c>
      <c r="P2098" s="111">
        <f t="shared" si="1487"/>
        <v>1.422311331399488</v>
      </c>
      <c r="Q2098" s="106">
        <f t="shared" si="1501"/>
        <v>1.42442811</v>
      </c>
      <c r="R2098" s="106">
        <f t="shared" si="1488"/>
        <v>1.38699086</v>
      </c>
      <c r="S2098" s="106">
        <f t="shared" si="1473"/>
        <v>105.89547759</v>
      </c>
      <c r="T2098" s="106">
        <f t="shared" si="1474"/>
        <v>29.546396539619117</v>
      </c>
      <c r="U2098" s="106">
        <f t="shared" si="1475"/>
        <v>0</v>
      </c>
      <c r="V2098" s="106">
        <f t="shared" si="1476"/>
        <v>105.89547759961911</v>
      </c>
      <c r="W2098" s="19">
        <f t="shared" si="1492"/>
        <v>0</v>
      </c>
      <c r="X2098" s="2">
        <f t="shared" si="1477"/>
        <v>0</v>
      </c>
      <c r="Y2098" s="4">
        <f t="shared" si="1478"/>
        <v>0</v>
      </c>
      <c r="Z2098" s="106">
        <f t="shared" si="1499"/>
        <v>0</v>
      </c>
      <c r="AA2098" s="114">
        <f t="shared" si="1489"/>
        <v>0.05</v>
      </c>
      <c r="AB2098" s="112">
        <f t="shared" si="1479"/>
        <v>11</v>
      </c>
      <c r="AC2098" s="178">
        <f t="shared" si="1495"/>
        <v>31</v>
      </c>
      <c r="AD2098" s="11">
        <f t="shared" si="1490"/>
        <v>1.001443761</v>
      </c>
      <c r="AE2098" s="106">
        <f t="shared" si="1500"/>
        <v>0.15288776000000001</v>
      </c>
      <c r="AF2098" s="106">
        <f t="shared" si="1480"/>
        <v>0.15288776000000001</v>
      </c>
      <c r="AG2098" s="106">
        <f t="shared" si="1481"/>
        <v>0</v>
      </c>
      <c r="AH2098" s="115" t="str">
        <f t="shared" si="1497"/>
        <v>A+J=</v>
      </c>
      <c r="AI2098" s="116">
        <f t="shared" si="1491"/>
        <v>46259</v>
      </c>
      <c r="AJ2098" s="10"/>
      <c r="AK2098" s="1"/>
      <c r="AL2098" s="10"/>
      <c r="AM2098" s="1"/>
      <c r="AN2098" s="1"/>
      <c r="AO2098" s="3"/>
      <c r="AP2098" s="3"/>
      <c r="AQ2098" s="4"/>
      <c r="AR2098" s="4"/>
      <c r="AS2098" s="4"/>
      <c r="AT2098" s="4"/>
      <c r="AU2098" s="4"/>
      <c r="AV2098" s="4"/>
      <c r="AW2098" s="1"/>
      <c r="AX2098" s="1"/>
      <c r="AY2098" s="1"/>
      <c r="AZ2098" s="1"/>
      <c r="BA2098" s="1"/>
      <c r="BB2098" s="1"/>
      <c r="BC2098" s="1"/>
      <c r="BD2098" s="1"/>
      <c r="BE2098" s="1"/>
      <c r="BG2098" s="1"/>
      <c r="BH2098" s="1"/>
    </row>
    <row r="2099" spans="1:60" ht="15" customHeight="1" x14ac:dyDescent="0.25">
      <c r="A2099" s="105">
        <f t="shared" si="1482"/>
        <v>46240</v>
      </c>
      <c r="B2099" s="106">
        <f t="shared" si="1469"/>
        <v>106.06227514961911</v>
      </c>
      <c r="C2099" s="2">
        <f t="shared" si="1483"/>
        <v>76.349081060000003</v>
      </c>
      <c r="D2099" s="2">
        <f t="shared" si="1484"/>
        <v>76.349081060000003</v>
      </c>
      <c r="E2099" s="106">
        <f t="shared" si="1470"/>
        <v>0</v>
      </c>
      <c r="F2099" s="21">
        <f t="shared" si="1485"/>
        <v>7245.38</v>
      </c>
      <c r="G2099" s="108">
        <f t="shared" si="1486"/>
        <v>7275.81</v>
      </c>
      <c r="H2099" s="109">
        <f t="shared" si="1498"/>
        <v>46199</v>
      </c>
      <c r="I2099" s="109">
        <f t="shared" si="1493"/>
        <v>46229</v>
      </c>
      <c r="J2099" s="110">
        <f t="shared" si="1471"/>
        <v>4.1999177406844002E-3</v>
      </c>
      <c r="K2099" s="117">
        <f t="shared" si="1494"/>
        <v>46259</v>
      </c>
      <c r="L2099" s="178">
        <f t="shared" si="1496"/>
        <v>31</v>
      </c>
      <c r="M2099" s="178">
        <f t="shared" si="1503"/>
        <v>12</v>
      </c>
      <c r="N2099" s="106">
        <f t="shared" si="1472"/>
        <v>1.00162368</v>
      </c>
      <c r="O2099" s="111">
        <f t="shared" si="1502"/>
        <v>1.0041999100000001</v>
      </c>
      <c r="P2099" s="111">
        <f t="shared" si="1487"/>
        <v>1.422311331399488</v>
      </c>
      <c r="Q2099" s="106">
        <f t="shared" si="1501"/>
        <v>1.4246207</v>
      </c>
      <c r="R2099" s="106">
        <f t="shared" si="1488"/>
        <v>1.38699086</v>
      </c>
      <c r="S2099" s="106">
        <f t="shared" si="1473"/>
        <v>105.89547759</v>
      </c>
      <c r="T2099" s="106">
        <f t="shared" si="1474"/>
        <v>29.546396539619117</v>
      </c>
      <c r="U2099" s="106">
        <f t="shared" si="1475"/>
        <v>0</v>
      </c>
      <c r="V2099" s="106">
        <f t="shared" si="1476"/>
        <v>105.89547759961911</v>
      </c>
      <c r="W2099" s="19">
        <f t="shared" si="1492"/>
        <v>0</v>
      </c>
      <c r="X2099" s="2">
        <f t="shared" si="1477"/>
        <v>0</v>
      </c>
      <c r="Y2099" s="4">
        <f t="shared" si="1478"/>
        <v>0</v>
      </c>
      <c r="Z2099" s="106">
        <f t="shared" si="1499"/>
        <v>0</v>
      </c>
      <c r="AA2099" s="114">
        <f t="shared" si="1489"/>
        <v>0.05</v>
      </c>
      <c r="AB2099" s="112">
        <f t="shared" si="1479"/>
        <v>12</v>
      </c>
      <c r="AC2099" s="178">
        <f t="shared" si="1495"/>
        <v>31</v>
      </c>
      <c r="AD2099" s="11">
        <f t="shared" si="1490"/>
        <v>1.0015751150000001</v>
      </c>
      <c r="AE2099" s="106">
        <f t="shared" si="1500"/>
        <v>0.16679754999999999</v>
      </c>
      <c r="AF2099" s="106">
        <f t="shared" si="1480"/>
        <v>0.16679754999999999</v>
      </c>
      <c r="AG2099" s="106">
        <f t="shared" si="1481"/>
        <v>0</v>
      </c>
      <c r="AH2099" s="115" t="str">
        <f t="shared" si="1497"/>
        <v>A+J=</v>
      </c>
      <c r="AI2099" s="116">
        <f t="shared" si="1491"/>
        <v>46259</v>
      </c>
      <c r="AJ2099" s="10"/>
      <c r="AK2099" s="1"/>
      <c r="AL2099" s="10"/>
      <c r="AM2099" s="1"/>
      <c r="AN2099" s="1"/>
      <c r="AO2099" s="3"/>
      <c r="AP2099" s="3"/>
      <c r="AQ2099" s="4"/>
      <c r="AR2099" s="4"/>
      <c r="AS2099" s="4"/>
      <c r="AT2099" s="4"/>
      <c r="AU2099" s="4"/>
      <c r="AV2099" s="4"/>
      <c r="AW2099" s="1"/>
      <c r="AX2099" s="1"/>
      <c r="AY2099" s="1"/>
      <c r="AZ2099" s="1"/>
      <c r="BA2099" s="1"/>
      <c r="BB2099" s="1"/>
      <c r="BC2099" s="1"/>
      <c r="BD2099" s="1"/>
      <c r="BE2099" s="1"/>
      <c r="BG2099" s="1"/>
      <c r="BH2099" s="1"/>
    </row>
    <row r="2100" spans="1:60" ht="15" customHeight="1" x14ac:dyDescent="0.25">
      <c r="A2100" s="105">
        <f t="shared" si="1482"/>
        <v>46241</v>
      </c>
      <c r="B2100" s="106">
        <f t="shared" si="1469"/>
        <v>106.07618684961912</v>
      </c>
      <c r="C2100" s="2">
        <f t="shared" si="1483"/>
        <v>76.349081060000003</v>
      </c>
      <c r="D2100" s="2">
        <f t="shared" si="1484"/>
        <v>76.349081060000003</v>
      </c>
      <c r="E2100" s="106">
        <f t="shared" si="1470"/>
        <v>0</v>
      </c>
      <c r="F2100" s="21">
        <f t="shared" si="1485"/>
        <v>7245.38</v>
      </c>
      <c r="G2100" s="108">
        <f t="shared" si="1486"/>
        <v>7275.81</v>
      </c>
      <c r="H2100" s="109">
        <f t="shared" si="1498"/>
        <v>46199</v>
      </c>
      <c r="I2100" s="109">
        <f t="shared" si="1493"/>
        <v>46229</v>
      </c>
      <c r="J2100" s="110">
        <f t="shared" si="1471"/>
        <v>4.1999177406844002E-3</v>
      </c>
      <c r="K2100" s="117">
        <f t="shared" si="1494"/>
        <v>46259</v>
      </c>
      <c r="L2100" s="178">
        <f t="shared" si="1496"/>
        <v>31</v>
      </c>
      <c r="M2100" s="178">
        <f t="shared" si="1503"/>
        <v>13</v>
      </c>
      <c r="N2100" s="106">
        <f t="shared" si="1472"/>
        <v>1.0017591100000001</v>
      </c>
      <c r="O2100" s="111">
        <f t="shared" si="1502"/>
        <v>1.0041999100000001</v>
      </c>
      <c r="P2100" s="111">
        <f t="shared" si="1487"/>
        <v>1.422311331399488</v>
      </c>
      <c r="Q2100" s="106">
        <f t="shared" si="1501"/>
        <v>1.4248133300000001</v>
      </c>
      <c r="R2100" s="106">
        <f t="shared" si="1488"/>
        <v>1.38699086</v>
      </c>
      <c r="S2100" s="106">
        <f t="shared" si="1473"/>
        <v>105.89547759</v>
      </c>
      <c r="T2100" s="106">
        <f t="shared" si="1474"/>
        <v>29.546396539619117</v>
      </c>
      <c r="U2100" s="106">
        <f t="shared" si="1475"/>
        <v>0</v>
      </c>
      <c r="V2100" s="106">
        <f t="shared" si="1476"/>
        <v>105.89547759961911</v>
      </c>
      <c r="W2100" s="19">
        <f t="shared" si="1492"/>
        <v>0</v>
      </c>
      <c r="X2100" s="2">
        <f t="shared" si="1477"/>
        <v>0</v>
      </c>
      <c r="Y2100" s="4">
        <f t="shared" si="1478"/>
        <v>0</v>
      </c>
      <c r="Z2100" s="106">
        <f t="shared" si="1499"/>
        <v>0</v>
      </c>
      <c r="AA2100" s="114">
        <f t="shared" si="1489"/>
        <v>0.05</v>
      </c>
      <c r="AB2100" s="112">
        <f t="shared" si="1479"/>
        <v>13</v>
      </c>
      <c r="AC2100" s="178">
        <f t="shared" si="1495"/>
        <v>31</v>
      </c>
      <c r="AD2100" s="11">
        <f t="shared" si="1490"/>
        <v>1.0017064870000001</v>
      </c>
      <c r="AE2100" s="106">
        <f t="shared" si="1500"/>
        <v>0.18070924999999999</v>
      </c>
      <c r="AF2100" s="106">
        <f t="shared" si="1480"/>
        <v>0.18070924999999999</v>
      </c>
      <c r="AG2100" s="106">
        <f t="shared" si="1481"/>
        <v>0</v>
      </c>
      <c r="AH2100" s="115" t="str">
        <f t="shared" si="1497"/>
        <v>A+J=</v>
      </c>
      <c r="AI2100" s="116">
        <f t="shared" si="1491"/>
        <v>46259</v>
      </c>
      <c r="AJ2100" s="10"/>
      <c r="AK2100" s="1"/>
      <c r="AL2100" s="10"/>
      <c r="AM2100" s="1"/>
      <c r="AN2100" s="1"/>
      <c r="AO2100" s="3"/>
      <c r="AP2100" s="3"/>
      <c r="AQ2100" s="4"/>
      <c r="AR2100" s="4"/>
      <c r="AS2100" s="4"/>
      <c r="AT2100" s="4"/>
      <c r="AU2100" s="4"/>
      <c r="AV2100" s="4"/>
      <c r="AW2100" s="1"/>
      <c r="AX2100" s="1"/>
      <c r="AY2100" s="1"/>
      <c r="AZ2100" s="1"/>
      <c r="BA2100" s="1"/>
      <c r="BB2100" s="1"/>
      <c r="BC2100" s="1"/>
      <c r="BD2100" s="1"/>
      <c r="BE2100" s="1"/>
      <c r="BG2100" s="1"/>
      <c r="BH2100" s="1"/>
    </row>
    <row r="2101" spans="1:60" ht="15" customHeight="1" x14ac:dyDescent="0.25">
      <c r="A2101" s="105">
        <f t="shared" si="1482"/>
        <v>46242</v>
      </c>
      <c r="B2101" s="106">
        <f t="shared" si="1469"/>
        <v>106.09010034961911</v>
      </c>
      <c r="C2101" s="2">
        <f t="shared" si="1483"/>
        <v>76.349081060000003</v>
      </c>
      <c r="D2101" s="2">
        <f t="shared" si="1484"/>
        <v>76.349081060000003</v>
      </c>
      <c r="E2101" s="106">
        <f t="shared" si="1470"/>
        <v>0</v>
      </c>
      <c r="F2101" s="21">
        <f t="shared" si="1485"/>
        <v>7245.38</v>
      </c>
      <c r="G2101" s="108">
        <f t="shared" si="1486"/>
        <v>7275.81</v>
      </c>
      <c r="H2101" s="109">
        <f t="shared" si="1498"/>
        <v>46199</v>
      </c>
      <c r="I2101" s="109">
        <f t="shared" si="1493"/>
        <v>46229</v>
      </c>
      <c r="J2101" s="110">
        <f t="shared" si="1471"/>
        <v>4.1999177406844002E-3</v>
      </c>
      <c r="K2101" s="117">
        <f t="shared" si="1494"/>
        <v>46259</v>
      </c>
      <c r="L2101" s="178">
        <f t="shared" si="1496"/>
        <v>31</v>
      </c>
      <c r="M2101" s="178">
        <f t="shared" si="1503"/>
        <v>14</v>
      </c>
      <c r="N2101" s="106">
        <f t="shared" si="1472"/>
        <v>1.0018945500000001</v>
      </c>
      <c r="O2101" s="111">
        <f t="shared" si="1502"/>
        <v>1.0041999100000001</v>
      </c>
      <c r="P2101" s="111">
        <f t="shared" si="1487"/>
        <v>1.422311331399488</v>
      </c>
      <c r="Q2101" s="106">
        <f t="shared" si="1501"/>
        <v>1.42500597</v>
      </c>
      <c r="R2101" s="106">
        <f t="shared" si="1488"/>
        <v>1.38699086</v>
      </c>
      <c r="S2101" s="106">
        <f t="shared" si="1473"/>
        <v>105.89547759</v>
      </c>
      <c r="T2101" s="106">
        <f t="shared" si="1474"/>
        <v>29.546396539619117</v>
      </c>
      <c r="U2101" s="106">
        <f t="shared" si="1475"/>
        <v>0</v>
      </c>
      <c r="V2101" s="106">
        <f t="shared" si="1476"/>
        <v>105.89547759961911</v>
      </c>
      <c r="W2101" s="19">
        <f t="shared" si="1492"/>
        <v>0</v>
      </c>
      <c r="X2101" s="2">
        <f t="shared" si="1477"/>
        <v>0</v>
      </c>
      <c r="Y2101" s="4">
        <f t="shared" si="1478"/>
        <v>0</v>
      </c>
      <c r="Z2101" s="106">
        <f t="shared" si="1499"/>
        <v>0</v>
      </c>
      <c r="AA2101" s="114">
        <f t="shared" si="1489"/>
        <v>0.05</v>
      </c>
      <c r="AB2101" s="112">
        <f t="shared" si="1479"/>
        <v>14</v>
      </c>
      <c r="AC2101" s="178">
        <f t="shared" si="1495"/>
        <v>31</v>
      </c>
      <c r="AD2101" s="11">
        <f t="shared" si="1490"/>
        <v>1.001837876</v>
      </c>
      <c r="AE2101" s="106">
        <f t="shared" si="1500"/>
        <v>0.19462275000000001</v>
      </c>
      <c r="AF2101" s="106">
        <f t="shared" si="1480"/>
        <v>0.19462275000000001</v>
      </c>
      <c r="AG2101" s="106">
        <f t="shared" si="1481"/>
        <v>0</v>
      </c>
      <c r="AH2101" s="115" t="str">
        <f t="shared" si="1497"/>
        <v>A+J=</v>
      </c>
      <c r="AI2101" s="116">
        <f t="shared" si="1491"/>
        <v>46259</v>
      </c>
      <c r="AJ2101" s="10"/>
      <c r="AK2101" s="1"/>
      <c r="AL2101" s="10"/>
      <c r="AM2101" s="1"/>
      <c r="AN2101" s="1"/>
      <c r="AO2101" s="3"/>
      <c r="AP2101" s="3"/>
      <c r="AQ2101" s="4"/>
      <c r="AR2101" s="4"/>
      <c r="AS2101" s="4"/>
      <c r="AT2101" s="4"/>
      <c r="AU2101" s="4"/>
      <c r="AV2101" s="4"/>
      <c r="AW2101" s="1"/>
      <c r="AX2101" s="1"/>
      <c r="AY2101" s="1"/>
      <c r="AZ2101" s="1"/>
      <c r="BA2101" s="1"/>
      <c r="BB2101" s="1"/>
      <c r="BC2101" s="1"/>
      <c r="BD2101" s="1"/>
      <c r="BE2101" s="1"/>
      <c r="BG2101" s="1"/>
      <c r="BH2101" s="1"/>
    </row>
    <row r="2102" spans="1:60" ht="15" customHeight="1" x14ac:dyDescent="0.25">
      <c r="A2102" s="105">
        <f t="shared" si="1482"/>
        <v>46243</v>
      </c>
      <c r="B2102" s="106">
        <f t="shared" si="1469"/>
        <v>106.10401564961911</v>
      </c>
      <c r="C2102" s="2">
        <f t="shared" si="1483"/>
        <v>76.349081060000003</v>
      </c>
      <c r="D2102" s="2">
        <f t="shared" si="1484"/>
        <v>76.349081060000003</v>
      </c>
      <c r="E2102" s="106">
        <f t="shared" si="1470"/>
        <v>0</v>
      </c>
      <c r="F2102" s="21">
        <f t="shared" si="1485"/>
        <v>7245.38</v>
      </c>
      <c r="G2102" s="108">
        <f t="shared" si="1486"/>
        <v>7275.81</v>
      </c>
      <c r="H2102" s="109">
        <f t="shared" si="1498"/>
        <v>46199</v>
      </c>
      <c r="I2102" s="109">
        <f t="shared" si="1493"/>
        <v>46229</v>
      </c>
      <c r="J2102" s="110">
        <f t="shared" si="1471"/>
        <v>4.1999177406844002E-3</v>
      </c>
      <c r="K2102" s="117">
        <f t="shared" si="1494"/>
        <v>46259</v>
      </c>
      <c r="L2102" s="178">
        <f t="shared" si="1496"/>
        <v>31</v>
      </c>
      <c r="M2102" s="178">
        <f t="shared" si="1503"/>
        <v>15</v>
      </c>
      <c r="N2102" s="106">
        <f t="shared" si="1472"/>
        <v>1.0020300200000001</v>
      </c>
      <c r="O2102" s="111">
        <f t="shared" si="1502"/>
        <v>1.0041999100000001</v>
      </c>
      <c r="P2102" s="111">
        <f t="shared" si="1487"/>
        <v>1.422311331399488</v>
      </c>
      <c r="Q2102" s="106">
        <f t="shared" si="1501"/>
        <v>1.42519865</v>
      </c>
      <c r="R2102" s="106">
        <f t="shared" si="1488"/>
        <v>1.38699086</v>
      </c>
      <c r="S2102" s="106">
        <f t="shared" si="1473"/>
        <v>105.89547759</v>
      </c>
      <c r="T2102" s="106">
        <f t="shared" si="1474"/>
        <v>29.546396539619117</v>
      </c>
      <c r="U2102" s="106">
        <f t="shared" si="1475"/>
        <v>0</v>
      </c>
      <c r="V2102" s="106">
        <f t="shared" si="1476"/>
        <v>105.89547759961911</v>
      </c>
      <c r="W2102" s="19">
        <f t="shared" si="1492"/>
        <v>0</v>
      </c>
      <c r="X2102" s="2">
        <f t="shared" si="1477"/>
        <v>0</v>
      </c>
      <c r="Y2102" s="4">
        <f t="shared" si="1478"/>
        <v>0</v>
      </c>
      <c r="Z2102" s="106">
        <f t="shared" si="1499"/>
        <v>0</v>
      </c>
      <c r="AA2102" s="114">
        <f t="shared" si="1489"/>
        <v>0.05</v>
      </c>
      <c r="AB2102" s="112">
        <f t="shared" si="1479"/>
        <v>15</v>
      </c>
      <c r="AC2102" s="178">
        <f t="shared" si="1495"/>
        <v>31</v>
      </c>
      <c r="AD2102" s="11">
        <f t="shared" si="1490"/>
        <v>1.0019692819999999</v>
      </c>
      <c r="AE2102" s="106">
        <f t="shared" si="1500"/>
        <v>0.20853805</v>
      </c>
      <c r="AF2102" s="106">
        <f t="shared" si="1480"/>
        <v>0.20853805</v>
      </c>
      <c r="AG2102" s="106">
        <f t="shared" si="1481"/>
        <v>0</v>
      </c>
      <c r="AH2102" s="115" t="str">
        <f t="shared" si="1497"/>
        <v>A+J=</v>
      </c>
      <c r="AI2102" s="116">
        <f t="shared" si="1491"/>
        <v>46259</v>
      </c>
      <c r="AJ2102" s="10"/>
      <c r="AK2102" s="1"/>
      <c r="AL2102" s="10"/>
      <c r="AM2102" s="1"/>
      <c r="AN2102" s="1"/>
      <c r="AO2102" s="3"/>
      <c r="AP2102" s="3"/>
      <c r="AQ2102" s="4"/>
      <c r="AR2102" s="4"/>
      <c r="AS2102" s="4"/>
      <c r="AT2102" s="4"/>
      <c r="AU2102" s="4"/>
      <c r="AV2102" s="4"/>
      <c r="AW2102" s="1"/>
      <c r="AX2102" s="1"/>
      <c r="AY2102" s="1"/>
      <c r="AZ2102" s="1"/>
      <c r="BA2102" s="1"/>
      <c r="BB2102" s="1"/>
      <c r="BC2102" s="1"/>
      <c r="BD2102" s="1"/>
      <c r="BE2102" s="1"/>
      <c r="BG2102" s="1"/>
      <c r="BH2102" s="1"/>
    </row>
    <row r="2103" spans="1:60" ht="15" customHeight="1" x14ac:dyDescent="0.25">
      <c r="A2103" s="105">
        <f t="shared" si="1482"/>
        <v>46244</v>
      </c>
      <c r="B2103" s="106">
        <f t="shared" si="1469"/>
        <v>106.11793274961911</v>
      </c>
      <c r="C2103" s="2">
        <f t="shared" si="1483"/>
        <v>76.349081060000003</v>
      </c>
      <c r="D2103" s="2">
        <f t="shared" si="1484"/>
        <v>76.349081060000003</v>
      </c>
      <c r="E2103" s="106">
        <f t="shared" si="1470"/>
        <v>0</v>
      </c>
      <c r="F2103" s="21">
        <f t="shared" si="1485"/>
        <v>7245.38</v>
      </c>
      <c r="G2103" s="108">
        <f t="shared" si="1486"/>
        <v>7275.81</v>
      </c>
      <c r="H2103" s="109">
        <f t="shared" si="1498"/>
        <v>46199</v>
      </c>
      <c r="I2103" s="109">
        <f t="shared" si="1493"/>
        <v>46229</v>
      </c>
      <c r="J2103" s="110">
        <f t="shared" si="1471"/>
        <v>4.1999177406844002E-3</v>
      </c>
      <c r="K2103" s="117">
        <f t="shared" si="1494"/>
        <v>46259</v>
      </c>
      <c r="L2103" s="178">
        <f t="shared" si="1496"/>
        <v>31</v>
      </c>
      <c r="M2103" s="178">
        <f t="shared" si="1503"/>
        <v>16</v>
      </c>
      <c r="N2103" s="106">
        <f t="shared" si="1472"/>
        <v>1.0021655</v>
      </c>
      <c r="O2103" s="111">
        <f t="shared" si="1502"/>
        <v>1.0041999100000001</v>
      </c>
      <c r="P2103" s="111">
        <f t="shared" si="1487"/>
        <v>1.422311331399488</v>
      </c>
      <c r="Q2103" s="106">
        <f t="shared" si="1501"/>
        <v>1.42539134</v>
      </c>
      <c r="R2103" s="106">
        <f t="shared" si="1488"/>
        <v>1.38699086</v>
      </c>
      <c r="S2103" s="106">
        <f t="shared" si="1473"/>
        <v>105.89547759</v>
      </c>
      <c r="T2103" s="106">
        <f t="shared" si="1474"/>
        <v>29.546396539619117</v>
      </c>
      <c r="U2103" s="106">
        <f t="shared" si="1475"/>
        <v>0</v>
      </c>
      <c r="V2103" s="106">
        <f t="shared" si="1476"/>
        <v>105.89547759961911</v>
      </c>
      <c r="W2103" s="19">
        <f t="shared" si="1492"/>
        <v>0</v>
      </c>
      <c r="X2103" s="2">
        <f t="shared" si="1477"/>
        <v>0</v>
      </c>
      <c r="Y2103" s="4">
        <f t="shared" si="1478"/>
        <v>0</v>
      </c>
      <c r="Z2103" s="106">
        <f t="shared" si="1499"/>
        <v>0</v>
      </c>
      <c r="AA2103" s="114">
        <f t="shared" si="1489"/>
        <v>0.05</v>
      </c>
      <c r="AB2103" s="112">
        <f t="shared" si="1479"/>
        <v>16</v>
      </c>
      <c r="AC2103" s="178">
        <f t="shared" si="1495"/>
        <v>31</v>
      </c>
      <c r="AD2103" s="11">
        <f t="shared" si="1490"/>
        <v>1.0021007049999999</v>
      </c>
      <c r="AE2103" s="106">
        <f t="shared" si="1500"/>
        <v>0.22245514999999999</v>
      </c>
      <c r="AF2103" s="106">
        <f t="shared" si="1480"/>
        <v>0.22245514999999999</v>
      </c>
      <c r="AG2103" s="106">
        <f t="shared" si="1481"/>
        <v>0</v>
      </c>
      <c r="AH2103" s="115" t="str">
        <f t="shared" si="1497"/>
        <v>A+J=</v>
      </c>
      <c r="AI2103" s="116">
        <f t="shared" si="1491"/>
        <v>46259</v>
      </c>
      <c r="AJ2103" s="10"/>
      <c r="AK2103" s="1"/>
      <c r="AL2103" s="10"/>
      <c r="AM2103" s="1"/>
      <c r="AN2103" s="1"/>
      <c r="AO2103" s="3"/>
      <c r="AP2103" s="3"/>
      <c r="AQ2103" s="4"/>
      <c r="AR2103" s="4"/>
      <c r="AS2103" s="4"/>
      <c r="AT2103" s="4"/>
      <c r="AU2103" s="4"/>
      <c r="AV2103" s="4"/>
      <c r="AW2103" s="1"/>
      <c r="AX2103" s="1"/>
      <c r="AY2103" s="1"/>
      <c r="AZ2103" s="1"/>
      <c r="BA2103" s="1"/>
      <c r="BB2103" s="1"/>
      <c r="BC2103" s="1"/>
      <c r="BD2103" s="1"/>
      <c r="BE2103" s="1"/>
      <c r="BG2103" s="1"/>
      <c r="BH2103" s="1"/>
    </row>
    <row r="2104" spans="1:60" ht="15" customHeight="1" x14ac:dyDescent="0.25">
      <c r="A2104" s="105">
        <f t="shared" si="1482"/>
        <v>46245</v>
      </c>
      <c r="B2104" s="106">
        <f t="shared" si="1469"/>
        <v>106.13185175961911</v>
      </c>
      <c r="C2104" s="2">
        <f t="shared" si="1483"/>
        <v>76.349081060000003</v>
      </c>
      <c r="D2104" s="2">
        <f t="shared" si="1484"/>
        <v>76.349081060000003</v>
      </c>
      <c r="E2104" s="106">
        <f t="shared" si="1470"/>
        <v>0</v>
      </c>
      <c r="F2104" s="21">
        <f t="shared" si="1485"/>
        <v>7245.38</v>
      </c>
      <c r="G2104" s="108">
        <f t="shared" si="1486"/>
        <v>7275.81</v>
      </c>
      <c r="H2104" s="109">
        <f t="shared" si="1498"/>
        <v>46199</v>
      </c>
      <c r="I2104" s="109">
        <f t="shared" si="1493"/>
        <v>46229</v>
      </c>
      <c r="J2104" s="110">
        <f t="shared" si="1471"/>
        <v>4.1999177406844002E-3</v>
      </c>
      <c r="K2104" s="117">
        <f t="shared" si="1494"/>
        <v>46259</v>
      </c>
      <c r="L2104" s="178">
        <f t="shared" si="1496"/>
        <v>31</v>
      </c>
      <c r="M2104" s="178">
        <f t="shared" si="1503"/>
        <v>17</v>
      </c>
      <c r="N2104" s="106">
        <f t="shared" si="1472"/>
        <v>1.0023010000000001</v>
      </c>
      <c r="O2104" s="111">
        <f t="shared" si="1502"/>
        <v>1.0041999100000001</v>
      </c>
      <c r="P2104" s="111">
        <f t="shared" si="1487"/>
        <v>1.422311331399488</v>
      </c>
      <c r="Q2104" s="106">
        <f t="shared" si="1501"/>
        <v>1.42558406</v>
      </c>
      <c r="R2104" s="106">
        <f t="shared" si="1488"/>
        <v>1.38699086</v>
      </c>
      <c r="S2104" s="106">
        <f t="shared" si="1473"/>
        <v>105.89547759</v>
      </c>
      <c r="T2104" s="106">
        <f t="shared" si="1474"/>
        <v>29.546396539619117</v>
      </c>
      <c r="U2104" s="106">
        <f t="shared" si="1475"/>
        <v>0</v>
      </c>
      <c r="V2104" s="106">
        <f t="shared" si="1476"/>
        <v>105.89547759961911</v>
      </c>
      <c r="W2104" s="19">
        <f t="shared" si="1492"/>
        <v>0</v>
      </c>
      <c r="X2104" s="2">
        <f t="shared" si="1477"/>
        <v>0</v>
      </c>
      <c r="Y2104" s="4">
        <f t="shared" si="1478"/>
        <v>0</v>
      </c>
      <c r="Z2104" s="106">
        <f t="shared" si="1499"/>
        <v>0</v>
      </c>
      <c r="AA2104" s="114">
        <f t="shared" si="1489"/>
        <v>0.05</v>
      </c>
      <c r="AB2104" s="112">
        <f t="shared" si="1479"/>
        <v>17</v>
      </c>
      <c r="AC2104" s="178">
        <f t="shared" si="1495"/>
        <v>31</v>
      </c>
      <c r="AD2104" s="11">
        <f t="shared" si="1490"/>
        <v>1.0022321460000001</v>
      </c>
      <c r="AE2104" s="106">
        <f t="shared" si="1500"/>
        <v>0.23637416</v>
      </c>
      <c r="AF2104" s="106">
        <f t="shared" si="1480"/>
        <v>0.23637416</v>
      </c>
      <c r="AG2104" s="106">
        <f t="shared" si="1481"/>
        <v>0</v>
      </c>
      <c r="AH2104" s="115" t="str">
        <f t="shared" si="1497"/>
        <v>A+J=</v>
      </c>
      <c r="AI2104" s="116">
        <f t="shared" si="1491"/>
        <v>46259</v>
      </c>
      <c r="AJ2104" s="10"/>
      <c r="AK2104" s="1"/>
      <c r="AL2104" s="10"/>
      <c r="AM2104" s="1"/>
      <c r="AN2104" s="1"/>
      <c r="AO2104" s="3"/>
      <c r="AP2104" s="3"/>
      <c r="AQ2104" s="4"/>
      <c r="AR2104" s="4"/>
      <c r="AS2104" s="4"/>
      <c r="AT2104" s="4"/>
      <c r="AU2104" s="4"/>
      <c r="AV2104" s="4"/>
      <c r="AW2104" s="1"/>
      <c r="AX2104" s="1"/>
      <c r="AY2104" s="1"/>
      <c r="AZ2104" s="1"/>
      <c r="BA2104" s="1"/>
      <c r="BB2104" s="1"/>
      <c r="BC2104" s="1"/>
      <c r="BD2104" s="1"/>
      <c r="BE2104" s="1"/>
      <c r="BG2104" s="1"/>
      <c r="BH2104" s="1"/>
    </row>
    <row r="2105" spans="1:60" ht="15" customHeight="1" x14ac:dyDescent="0.25">
      <c r="A2105" s="105">
        <f t="shared" si="1482"/>
        <v>46246</v>
      </c>
      <c r="B2105" s="106">
        <f t="shared" si="1469"/>
        <v>106.14577245961911</v>
      </c>
      <c r="C2105" s="2">
        <f t="shared" si="1483"/>
        <v>76.349081060000003</v>
      </c>
      <c r="D2105" s="2">
        <f t="shared" si="1484"/>
        <v>76.349081060000003</v>
      </c>
      <c r="E2105" s="106">
        <f t="shared" si="1470"/>
        <v>0</v>
      </c>
      <c r="F2105" s="21">
        <f t="shared" si="1485"/>
        <v>7245.38</v>
      </c>
      <c r="G2105" s="108">
        <f t="shared" si="1486"/>
        <v>7275.81</v>
      </c>
      <c r="H2105" s="109">
        <f t="shared" si="1498"/>
        <v>46199</v>
      </c>
      <c r="I2105" s="109">
        <f t="shared" si="1493"/>
        <v>46229</v>
      </c>
      <c r="J2105" s="110">
        <f t="shared" si="1471"/>
        <v>4.1999177406844002E-3</v>
      </c>
      <c r="K2105" s="117">
        <f t="shared" si="1494"/>
        <v>46259</v>
      </c>
      <c r="L2105" s="178">
        <f t="shared" si="1496"/>
        <v>31</v>
      </c>
      <c r="M2105" s="178">
        <f t="shared" si="1503"/>
        <v>18</v>
      </c>
      <c r="N2105" s="106">
        <f t="shared" si="1472"/>
        <v>1.0024365099999999</v>
      </c>
      <c r="O2105" s="111">
        <f t="shared" si="1502"/>
        <v>1.0041999100000001</v>
      </c>
      <c r="P2105" s="111">
        <f t="shared" si="1487"/>
        <v>1.422311331399488</v>
      </c>
      <c r="Q2105" s="106">
        <f t="shared" si="1501"/>
        <v>1.4257768</v>
      </c>
      <c r="R2105" s="106">
        <f t="shared" si="1488"/>
        <v>1.38699086</v>
      </c>
      <c r="S2105" s="106">
        <f t="shared" si="1473"/>
        <v>105.89547759</v>
      </c>
      <c r="T2105" s="106">
        <f t="shared" si="1474"/>
        <v>29.546396539619117</v>
      </c>
      <c r="U2105" s="106">
        <f t="shared" si="1475"/>
        <v>0</v>
      </c>
      <c r="V2105" s="106">
        <f t="shared" si="1476"/>
        <v>105.89547759961911</v>
      </c>
      <c r="W2105" s="19">
        <f t="shared" si="1492"/>
        <v>0</v>
      </c>
      <c r="X2105" s="2">
        <f t="shared" si="1477"/>
        <v>0</v>
      </c>
      <c r="Y2105" s="4">
        <f t="shared" si="1478"/>
        <v>0</v>
      </c>
      <c r="Z2105" s="106">
        <f t="shared" si="1499"/>
        <v>0</v>
      </c>
      <c r="AA2105" s="114">
        <f t="shared" si="1489"/>
        <v>0.05</v>
      </c>
      <c r="AB2105" s="112">
        <f t="shared" si="1479"/>
        <v>18</v>
      </c>
      <c r="AC2105" s="178">
        <f t="shared" si="1495"/>
        <v>31</v>
      </c>
      <c r="AD2105" s="11">
        <f t="shared" si="1490"/>
        <v>1.002363603</v>
      </c>
      <c r="AE2105" s="106">
        <f t="shared" si="1500"/>
        <v>0.25029486000000001</v>
      </c>
      <c r="AF2105" s="106">
        <f t="shared" si="1480"/>
        <v>0.25029486000000001</v>
      </c>
      <c r="AG2105" s="106">
        <f t="shared" si="1481"/>
        <v>0</v>
      </c>
      <c r="AH2105" s="115" t="str">
        <f t="shared" si="1497"/>
        <v>A+J=</v>
      </c>
      <c r="AI2105" s="116">
        <f t="shared" si="1491"/>
        <v>46259</v>
      </c>
      <c r="AJ2105" s="10"/>
      <c r="AK2105" s="1"/>
      <c r="AL2105" s="10"/>
      <c r="AM2105" s="1"/>
      <c r="AN2105" s="1"/>
      <c r="AO2105" s="3"/>
      <c r="AP2105" s="3"/>
      <c r="AQ2105" s="4"/>
      <c r="AR2105" s="4"/>
      <c r="AS2105" s="4"/>
      <c r="AT2105" s="4"/>
      <c r="AU2105" s="4"/>
      <c r="AV2105" s="4"/>
      <c r="AW2105" s="1"/>
      <c r="AX2105" s="1"/>
      <c r="AY2105" s="1"/>
      <c r="AZ2105" s="1"/>
      <c r="BA2105" s="1"/>
      <c r="BB2105" s="1"/>
      <c r="BC2105" s="1"/>
      <c r="BD2105" s="1"/>
      <c r="BE2105" s="1"/>
      <c r="BG2105" s="1"/>
      <c r="BH2105" s="1"/>
    </row>
    <row r="2106" spans="1:60" ht="15" customHeight="1" x14ac:dyDescent="0.25">
      <c r="A2106" s="105">
        <f t="shared" si="1482"/>
        <v>46247</v>
      </c>
      <c r="B2106" s="106">
        <f t="shared" si="1469"/>
        <v>106.15969506961912</v>
      </c>
      <c r="C2106" s="2">
        <f t="shared" si="1483"/>
        <v>76.349081060000003</v>
      </c>
      <c r="D2106" s="2">
        <f t="shared" si="1484"/>
        <v>76.349081060000003</v>
      </c>
      <c r="E2106" s="106">
        <f t="shared" si="1470"/>
        <v>0</v>
      </c>
      <c r="F2106" s="21">
        <f t="shared" si="1485"/>
        <v>7245.38</v>
      </c>
      <c r="G2106" s="108">
        <f t="shared" si="1486"/>
        <v>7275.81</v>
      </c>
      <c r="H2106" s="109">
        <f t="shared" si="1498"/>
        <v>46199</v>
      </c>
      <c r="I2106" s="109">
        <f t="shared" si="1493"/>
        <v>46229</v>
      </c>
      <c r="J2106" s="110">
        <f t="shared" si="1471"/>
        <v>4.1999177406844002E-3</v>
      </c>
      <c r="K2106" s="117">
        <f t="shared" si="1494"/>
        <v>46259</v>
      </c>
      <c r="L2106" s="178">
        <f t="shared" si="1496"/>
        <v>31</v>
      </c>
      <c r="M2106" s="178">
        <f t="shared" si="1503"/>
        <v>19</v>
      </c>
      <c r="N2106" s="106">
        <f t="shared" si="1472"/>
        <v>1.0025720499999999</v>
      </c>
      <c r="O2106" s="111">
        <f t="shared" si="1502"/>
        <v>1.0041999100000001</v>
      </c>
      <c r="P2106" s="111">
        <f t="shared" si="1487"/>
        <v>1.422311331399488</v>
      </c>
      <c r="Q2106" s="106">
        <f t="shared" si="1501"/>
        <v>1.4259695800000001</v>
      </c>
      <c r="R2106" s="106">
        <f t="shared" si="1488"/>
        <v>1.38699086</v>
      </c>
      <c r="S2106" s="106">
        <f t="shared" si="1473"/>
        <v>105.89547759</v>
      </c>
      <c r="T2106" s="106">
        <f t="shared" si="1474"/>
        <v>29.546396539619117</v>
      </c>
      <c r="U2106" s="106">
        <f t="shared" si="1475"/>
        <v>0</v>
      </c>
      <c r="V2106" s="106">
        <f t="shared" si="1476"/>
        <v>105.89547759961911</v>
      </c>
      <c r="W2106" s="19">
        <f t="shared" si="1492"/>
        <v>0</v>
      </c>
      <c r="X2106" s="2">
        <f t="shared" si="1477"/>
        <v>0</v>
      </c>
      <c r="Y2106" s="4">
        <f t="shared" si="1478"/>
        <v>0</v>
      </c>
      <c r="Z2106" s="106">
        <f t="shared" si="1499"/>
        <v>0</v>
      </c>
      <c r="AA2106" s="114">
        <f t="shared" si="1489"/>
        <v>0.05</v>
      </c>
      <c r="AB2106" s="112">
        <f t="shared" si="1479"/>
        <v>19</v>
      </c>
      <c r="AC2106" s="178">
        <f t="shared" si="1495"/>
        <v>31</v>
      </c>
      <c r="AD2106" s="11">
        <f t="shared" si="1490"/>
        <v>1.0024950779999999</v>
      </c>
      <c r="AE2106" s="106">
        <f t="shared" si="1500"/>
        <v>0.26421747000000001</v>
      </c>
      <c r="AF2106" s="106">
        <f t="shared" si="1480"/>
        <v>0.26421747000000001</v>
      </c>
      <c r="AG2106" s="106">
        <f t="shared" si="1481"/>
        <v>0</v>
      </c>
      <c r="AH2106" s="115" t="str">
        <f t="shared" si="1497"/>
        <v>A+J=</v>
      </c>
      <c r="AI2106" s="116">
        <f t="shared" si="1491"/>
        <v>46259</v>
      </c>
      <c r="AJ2106" s="10"/>
      <c r="AK2106" s="1"/>
      <c r="AL2106" s="10"/>
      <c r="AM2106" s="1"/>
      <c r="AN2106" s="1"/>
      <c r="AO2106" s="3"/>
      <c r="AP2106" s="3"/>
      <c r="AQ2106" s="4"/>
      <c r="AR2106" s="4"/>
      <c r="AS2106" s="4"/>
      <c r="AT2106" s="4"/>
      <c r="AU2106" s="4"/>
      <c r="AV2106" s="4"/>
      <c r="AW2106" s="1"/>
      <c r="AX2106" s="1"/>
      <c r="AY2106" s="1"/>
      <c r="AZ2106" s="1"/>
      <c r="BA2106" s="1"/>
      <c r="BB2106" s="1"/>
      <c r="BC2106" s="1"/>
      <c r="BD2106" s="1"/>
      <c r="BE2106" s="1"/>
      <c r="BG2106" s="1"/>
      <c r="BH2106" s="1"/>
    </row>
    <row r="2107" spans="1:60" ht="15" customHeight="1" x14ac:dyDescent="0.25">
      <c r="A2107" s="105">
        <f t="shared" si="1482"/>
        <v>46248</v>
      </c>
      <c r="B2107" s="106">
        <f t="shared" si="1469"/>
        <v>106.17361958961911</v>
      </c>
      <c r="C2107" s="2">
        <f t="shared" si="1483"/>
        <v>76.349081060000003</v>
      </c>
      <c r="D2107" s="2">
        <f t="shared" si="1484"/>
        <v>76.349081060000003</v>
      </c>
      <c r="E2107" s="106">
        <f t="shared" si="1470"/>
        <v>0</v>
      </c>
      <c r="F2107" s="21">
        <f t="shared" si="1485"/>
        <v>7245.38</v>
      </c>
      <c r="G2107" s="108">
        <f t="shared" si="1486"/>
        <v>7275.81</v>
      </c>
      <c r="H2107" s="109">
        <f t="shared" si="1498"/>
        <v>46199</v>
      </c>
      <c r="I2107" s="109">
        <f t="shared" si="1493"/>
        <v>46229</v>
      </c>
      <c r="J2107" s="110">
        <f t="shared" si="1471"/>
        <v>4.1999177406844002E-3</v>
      </c>
      <c r="K2107" s="117">
        <f t="shared" si="1494"/>
        <v>46259</v>
      </c>
      <c r="L2107" s="178">
        <f t="shared" si="1496"/>
        <v>31</v>
      </c>
      <c r="M2107" s="178">
        <f t="shared" si="1503"/>
        <v>20</v>
      </c>
      <c r="N2107" s="106">
        <f t="shared" si="1472"/>
        <v>1.0027075999999999</v>
      </c>
      <c r="O2107" s="111">
        <f t="shared" si="1502"/>
        <v>1.0041999100000001</v>
      </c>
      <c r="P2107" s="111">
        <f t="shared" si="1487"/>
        <v>1.422311331399488</v>
      </c>
      <c r="Q2107" s="106">
        <f t="shared" si="1501"/>
        <v>1.4261623800000001</v>
      </c>
      <c r="R2107" s="106">
        <f t="shared" si="1488"/>
        <v>1.38699086</v>
      </c>
      <c r="S2107" s="106">
        <f t="shared" si="1473"/>
        <v>105.89547759</v>
      </c>
      <c r="T2107" s="106">
        <f t="shared" si="1474"/>
        <v>29.546396539619117</v>
      </c>
      <c r="U2107" s="106">
        <f t="shared" si="1475"/>
        <v>0</v>
      </c>
      <c r="V2107" s="106">
        <f t="shared" si="1476"/>
        <v>105.89547759961911</v>
      </c>
      <c r="W2107" s="19">
        <f t="shared" si="1492"/>
        <v>0</v>
      </c>
      <c r="X2107" s="2">
        <f t="shared" si="1477"/>
        <v>0</v>
      </c>
      <c r="Y2107" s="4">
        <f t="shared" si="1478"/>
        <v>0</v>
      </c>
      <c r="Z2107" s="106">
        <f t="shared" si="1499"/>
        <v>0</v>
      </c>
      <c r="AA2107" s="114">
        <f t="shared" si="1489"/>
        <v>0.05</v>
      </c>
      <c r="AB2107" s="112">
        <f t="shared" si="1479"/>
        <v>20</v>
      </c>
      <c r="AC2107" s="178">
        <f t="shared" si="1495"/>
        <v>31</v>
      </c>
      <c r="AD2107" s="11">
        <f t="shared" si="1490"/>
        <v>1.002626571</v>
      </c>
      <c r="AE2107" s="106">
        <f t="shared" si="1500"/>
        <v>0.27814199000000001</v>
      </c>
      <c r="AF2107" s="106">
        <f t="shared" si="1480"/>
        <v>0.27814199000000001</v>
      </c>
      <c r="AG2107" s="106">
        <f t="shared" si="1481"/>
        <v>0</v>
      </c>
      <c r="AH2107" s="115" t="str">
        <f t="shared" si="1497"/>
        <v>A+J=</v>
      </c>
      <c r="AI2107" s="116">
        <f t="shared" si="1491"/>
        <v>46259</v>
      </c>
      <c r="AJ2107" s="10"/>
      <c r="AK2107" s="1"/>
      <c r="AL2107" s="10"/>
      <c r="AM2107" s="1"/>
      <c r="AN2107" s="1"/>
      <c r="AO2107" s="3"/>
      <c r="AP2107" s="3"/>
      <c r="AQ2107" s="4"/>
      <c r="AR2107" s="4"/>
      <c r="AS2107" s="4"/>
      <c r="AT2107" s="4"/>
      <c r="AU2107" s="4"/>
      <c r="AV2107" s="4"/>
      <c r="AW2107" s="1"/>
      <c r="AX2107" s="1"/>
      <c r="AY2107" s="1"/>
      <c r="AZ2107" s="1"/>
      <c r="BA2107" s="1"/>
      <c r="BB2107" s="1"/>
      <c r="BC2107" s="1"/>
      <c r="BD2107" s="1"/>
      <c r="BE2107" s="1"/>
      <c r="BG2107" s="1"/>
      <c r="BH2107" s="1"/>
    </row>
    <row r="2108" spans="1:60" ht="15" customHeight="1" x14ac:dyDescent="0.25">
      <c r="A2108" s="105">
        <f t="shared" si="1482"/>
        <v>46249</v>
      </c>
      <c r="B2108" s="106">
        <f t="shared" si="1469"/>
        <v>106.18754578961911</v>
      </c>
      <c r="C2108" s="2">
        <f t="shared" si="1483"/>
        <v>76.349081060000003</v>
      </c>
      <c r="D2108" s="2">
        <f t="shared" si="1484"/>
        <v>76.349081060000003</v>
      </c>
      <c r="E2108" s="106">
        <f t="shared" si="1470"/>
        <v>0</v>
      </c>
      <c r="F2108" s="21">
        <f t="shared" si="1485"/>
        <v>7245.38</v>
      </c>
      <c r="G2108" s="108">
        <f t="shared" si="1486"/>
        <v>7275.81</v>
      </c>
      <c r="H2108" s="109">
        <f t="shared" si="1498"/>
        <v>46199</v>
      </c>
      <c r="I2108" s="109">
        <f t="shared" si="1493"/>
        <v>46229</v>
      </c>
      <c r="J2108" s="110">
        <f t="shared" si="1471"/>
        <v>4.1999177406844002E-3</v>
      </c>
      <c r="K2108" s="117">
        <f t="shared" si="1494"/>
        <v>46259</v>
      </c>
      <c r="L2108" s="178">
        <f t="shared" si="1496"/>
        <v>31</v>
      </c>
      <c r="M2108" s="178">
        <f t="shared" si="1503"/>
        <v>21</v>
      </c>
      <c r="N2108" s="106">
        <f t="shared" si="1472"/>
        <v>1.0028431799999999</v>
      </c>
      <c r="O2108" s="111">
        <f t="shared" si="1502"/>
        <v>1.0041999100000001</v>
      </c>
      <c r="P2108" s="111">
        <f t="shared" si="1487"/>
        <v>1.422311331399488</v>
      </c>
      <c r="Q2108" s="106">
        <f t="shared" si="1501"/>
        <v>1.4263552100000001</v>
      </c>
      <c r="R2108" s="106">
        <f t="shared" si="1488"/>
        <v>1.38699086</v>
      </c>
      <c r="S2108" s="106">
        <f t="shared" si="1473"/>
        <v>105.89547759</v>
      </c>
      <c r="T2108" s="106">
        <f t="shared" si="1474"/>
        <v>29.546396539619117</v>
      </c>
      <c r="U2108" s="106">
        <f t="shared" si="1475"/>
        <v>0</v>
      </c>
      <c r="V2108" s="106">
        <f t="shared" si="1476"/>
        <v>105.89547759961911</v>
      </c>
      <c r="W2108" s="19">
        <f t="shared" si="1492"/>
        <v>0</v>
      </c>
      <c r="X2108" s="2">
        <f t="shared" si="1477"/>
        <v>0</v>
      </c>
      <c r="Y2108" s="4">
        <f t="shared" si="1478"/>
        <v>0</v>
      </c>
      <c r="Z2108" s="106">
        <f t="shared" si="1499"/>
        <v>0</v>
      </c>
      <c r="AA2108" s="114">
        <f t="shared" si="1489"/>
        <v>0.05</v>
      </c>
      <c r="AB2108" s="112">
        <f t="shared" si="1479"/>
        <v>21</v>
      </c>
      <c r="AC2108" s="178">
        <f t="shared" si="1495"/>
        <v>31</v>
      </c>
      <c r="AD2108" s="11">
        <f t="shared" si="1490"/>
        <v>1.00275808</v>
      </c>
      <c r="AE2108" s="106">
        <f t="shared" si="1500"/>
        <v>0.29206819000000001</v>
      </c>
      <c r="AF2108" s="106">
        <f t="shared" si="1480"/>
        <v>0.29206819000000001</v>
      </c>
      <c r="AG2108" s="106">
        <f t="shared" si="1481"/>
        <v>0</v>
      </c>
      <c r="AH2108" s="115" t="str">
        <f t="shared" si="1497"/>
        <v>A+J=</v>
      </c>
      <c r="AI2108" s="116">
        <f t="shared" si="1491"/>
        <v>46259</v>
      </c>
      <c r="AJ2108" s="10"/>
      <c r="AK2108" s="1"/>
      <c r="AL2108" s="10"/>
      <c r="AM2108" s="1"/>
      <c r="AN2108" s="1"/>
      <c r="AO2108" s="3"/>
      <c r="AP2108" s="3"/>
      <c r="AQ2108" s="4"/>
      <c r="AR2108" s="4"/>
      <c r="AS2108" s="4"/>
      <c r="AT2108" s="4"/>
      <c r="AU2108" s="4"/>
      <c r="AV2108" s="4"/>
      <c r="AW2108" s="1"/>
      <c r="AX2108" s="1"/>
      <c r="AY2108" s="1"/>
      <c r="AZ2108" s="1"/>
      <c r="BA2108" s="1"/>
      <c r="BB2108" s="1"/>
      <c r="BC2108" s="1"/>
      <c r="BD2108" s="1"/>
      <c r="BE2108" s="1"/>
      <c r="BG2108" s="1"/>
      <c r="BH2108" s="1"/>
    </row>
    <row r="2109" spans="1:60" ht="15" customHeight="1" x14ac:dyDescent="0.25">
      <c r="A2109" s="105">
        <f t="shared" si="1482"/>
        <v>46250</v>
      </c>
      <c r="B2109" s="106">
        <f t="shared" si="1469"/>
        <v>106.20147390961911</v>
      </c>
      <c r="C2109" s="2">
        <f t="shared" si="1483"/>
        <v>76.349081060000003</v>
      </c>
      <c r="D2109" s="2">
        <f t="shared" si="1484"/>
        <v>76.349081060000003</v>
      </c>
      <c r="E2109" s="106">
        <f t="shared" si="1470"/>
        <v>0</v>
      </c>
      <c r="F2109" s="21">
        <f t="shared" si="1485"/>
        <v>7245.38</v>
      </c>
      <c r="G2109" s="108">
        <f t="shared" si="1486"/>
        <v>7275.81</v>
      </c>
      <c r="H2109" s="109">
        <f t="shared" si="1498"/>
        <v>46199</v>
      </c>
      <c r="I2109" s="109">
        <f t="shared" si="1493"/>
        <v>46229</v>
      </c>
      <c r="J2109" s="110">
        <f t="shared" si="1471"/>
        <v>4.1999177406844002E-3</v>
      </c>
      <c r="K2109" s="117">
        <f t="shared" si="1494"/>
        <v>46259</v>
      </c>
      <c r="L2109" s="178">
        <f t="shared" si="1496"/>
        <v>31</v>
      </c>
      <c r="M2109" s="178">
        <f t="shared" si="1503"/>
        <v>22</v>
      </c>
      <c r="N2109" s="106">
        <f t="shared" si="1472"/>
        <v>1.0029787699999999</v>
      </c>
      <c r="O2109" s="111">
        <f t="shared" si="1502"/>
        <v>1.0041999100000001</v>
      </c>
      <c r="P2109" s="111">
        <f t="shared" si="1487"/>
        <v>1.422311331399488</v>
      </c>
      <c r="Q2109" s="106">
        <f t="shared" si="1501"/>
        <v>1.42654806</v>
      </c>
      <c r="R2109" s="106">
        <f t="shared" si="1488"/>
        <v>1.38699086</v>
      </c>
      <c r="S2109" s="106">
        <f t="shared" si="1473"/>
        <v>105.89547759</v>
      </c>
      <c r="T2109" s="106">
        <f t="shared" si="1474"/>
        <v>29.546396539619117</v>
      </c>
      <c r="U2109" s="106">
        <f t="shared" si="1475"/>
        <v>0</v>
      </c>
      <c r="V2109" s="106">
        <f t="shared" si="1476"/>
        <v>105.89547759961911</v>
      </c>
      <c r="W2109" s="19">
        <f t="shared" si="1492"/>
        <v>0</v>
      </c>
      <c r="X2109" s="2">
        <f t="shared" si="1477"/>
        <v>0</v>
      </c>
      <c r="Y2109" s="4">
        <f t="shared" si="1478"/>
        <v>0</v>
      </c>
      <c r="Z2109" s="106">
        <f t="shared" si="1499"/>
        <v>0</v>
      </c>
      <c r="AA2109" s="114">
        <f t="shared" si="1489"/>
        <v>0.05</v>
      </c>
      <c r="AB2109" s="112">
        <f t="shared" si="1479"/>
        <v>22</v>
      </c>
      <c r="AC2109" s="178">
        <f t="shared" si="1495"/>
        <v>31</v>
      </c>
      <c r="AD2109" s="11">
        <f t="shared" si="1490"/>
        <v>1.002889607</v>
      </c>
      <c r="AE2109" s="106">
        <f t="shared" si="1500"/>
        <v>0.30599630999999999</v>
      </c>
      <c r="AF2109" s="106">
        <f t="shared" si="1480"/>
        <v>0.30599630999999999</v>
      </c>
      <c r="AG2109" s="106">
        <f t="shared" si="1481"/>
        <v>0</v>
      </c>
      <c r="AH2109" s="115" t="str">
        <f t="shared" si="1497"/>
        <v>A+J=</v>
      </c>
      <c r="AI2109" s="116">
        <f t="shared" si="1491"/>
        <v>46259</v>
      </c>
      <c r="AJ2109" s="10"/>
      <c r="AK2109" s="1"/>
      <c r="AL2109" s="10"/>
      <c r="AM2109" s="1"/>
      <c r="AN2109" s="1"/>
      <c r="AO2109" s="3"/>
      <c r="AP2109" s="3"/>
      <c r="AQ2109" s="4"/>
      <c r="AR2109" s="4"/>
      <c r="AS2109" s="4"/>
      <c r="AT2109" s="4"/>
      <c r="AU2109" s="4"/>
      <c r="AV2109" s="4"/>
      <c r="AW2109" s="1"/>
      <c r="AX2109" s="1"/>
      <c r="AY2109" s="1"/>
      <c r="AZ2109" s="1"/>
      <c r="BA2109" s="1"/>
      <c r="BB2109" s="1"/>
      <c r="BC2109" s="1"/>
      <c r="BD2109" s="1"/>
      <c r="BE2109" s="1"/>
      <c r="BG2109" s="1"/>
      <c r="BH2109" s="1"/>
    </row>
    <row r="2110" spans="1:60" ht="15" customHeight="1" x14ac:dyDescent="0.25">
      <c r="A2110" s="105">
        <f t="shared" si="1482"/>
        <v>46251</v>
      </c>
      <c r="B2110" s="106">
        <f t="shared" si="1469"/>
        <v>106.21540381961911</v>
      </c>
      <c r="C2110" s="2">
        <f t="shared" si="1483"/>
        <v>76.349081060000003</v>
      </c>
      <c r="D2110" s="2">
        <f t="shared" si="1484"/>
        <v>76.349081060000003</v>
      </c>
      <c r="E2110" s="106">
        <f t="shared" si="1470"/>
        <v>0</v>
      </c>
      <c r="F2110" s="21">
        <f t="shared" si="1485"/>
        <v>7245.38</v>
      </c>
      <c r="G2110" s="108">
        <f t="shared" si="1486"/>
        <v>7275.81</v>
      </c>
      <c r="H2110" s="109">
        <f t="shared" si="1498"/>
        <v>46199</v>
      </c>
      <c r="I2110" s="109">
        <f t="shared" si="1493"/>
        <v>46229</v>
      </c>
      <c r="J2110" s="110">
        <f t="shared" si="1471"/>
        <v>4.1999177406844002E-3</v>
      </c>
      <c r="K2110" s="117">
        <f t="shared" si="1494"/>
        <v>46259</v>
      </c>
      <c r="L2110" s="178">
        <f t="shared" si="1496"/>
        <v>31</v>
      </c>
      <c r="M2110" s="178">
        <f t="shared" si="1503"/>
        <v>23</v>
      </c>
      <c r="N2110" s="106">
        <f t="shared" si="1472"/>
        <v>1.00311438</v>
      </c>
      <c r="O2110" s="111">
        <f t="shared" si="1502"/>
        <v>1.0041999100000001</v>
      </c>
      <c r="P2110" s="111">
        <f t="shared" si="1487"/>
        <v>1.422311331399488</v>
      </c>
      <c r="Q2110" s="106">
        <f t="shared" si="1501"/>
        <v>1.42674094</v>
      </c>
      <c r="R2110" s="106">
        <f t="shared" si="1488"/>
        <v>1.38699086</v>
      </c>
      <c r="S2110" s="106">
        <f t="shared" si="1473"/>
        <v>105.89547759</v>
      </c>
      <c r="T2110" s="106">
        <f t="shared" si="1474"/>
        <v>29.546396539619117</v>
      </c>
      <c r="U2110" s="106">
        <f t="shared" si="1475"/>
        <v>0</v>
      </c>
      <c r="V2110" s="106">
        <f t="shared" si="1476"/>
        <v>105.89547759961911</v>
      </c>
      <c r="W2110" s="19">
        <f t="shared" si="1492"/>
        <v>0</v>
      </c>
      <c r="X2110" s="2">
        <f t="shared" si="1477"/>
        <v>0</v>
      </c>
      <c r="Y2110" s="4">
        <f t="shared" si="1478"/>
        <v>0</v>
      </c>
      <c r="Z2110" s="106">
        <f t="shared" si="1499"/>
        <v>0</v>
      </c>
      <c r="AA2110" s="114">
        <f t="shared" si="1489"/>
        <v>0.05</v>
      </c>
      <c r="AB2110" s="112">
        <f t="shared" si="1479"/>
        <v>23</v>
      </c>
      <c r="AC2110" s="178">
        <f t="shared" si="1495"/>
        <v>31</v>
      </c>
      <c r="AD2110" s="11">
        <f t="shared" si="1490"/>
        <v>1.003021151</v>
      </c>
      <c r="AE2110" s="106">
        <f t="shared" si="1500"/>
        <v>0.31992621999999998</v>
      </c>
      <c r="AF2110" s="106">
        <f t="shared" si="1480"/>
        <v>0.31992621999999998</v>
      </c>
      <c r="AG2110" s="106">
        <f t="shared" si="1481"/>
        <v>0</v>
      </c>
      <c r="AH2110" s="115" t="str">
        <f t="shared" si="1497"/>
        <v>A+J=</v>
      </c>
      <c r="AI2110" s="116">
        <f t="shared" si="1491"/>
        <v>46259</v>
      </c>
      <c r="AJ2110" s="10"/>
      <c r="AK2110" s="1"/>
      <c r="AL2110" s="10"/>
      <c r="AM2110" s="1"/>
      <c r="AN2110" s="1"/>
      <c r="AO2110" s="3"/>
      <c r="AP2110" s="3"/>
      <c r="AQ2110" s="4"/>
      <c r="AR2110" s="4"/>
      <c r="AS2110" s="4"/>
      <c r="AT2110" s="4"/>
      <c r="AU2110" s="4"/>
      <c r="AV2110" s="4"/>
      <c r="AW2110" s="1"/>
      <c r="AX2110" s="1"/>
      <c r="AY2110" s="1"/>
      <c r="AZ2110" s="1"/>
      <c r="BA2110" s="1"/>
      <c r="BB2110" s="1"/>
      <c r="BC2110" s="1"/>
      <c r="BD2110" s="1"/>
      <c r="BE2110" s="1"/>
      <c r="BG2110" s="1"/>
      <c r="BH2110" s="1"/>
    </row>
    <row r="2111" spans="1:60" ht="15" customHeight="1" x14ac:dyDescent="0.25">
      <c r="A2111" s="105">
        <f t="shared" si="1482"/>
        <v>46252</v>
      </c>
      <c r="B2111" s="106">
        <f t="shared" si="1469"/>
        <v>106.22933553961911</v>
      </c>
      <c r="C2111" s="2">
        <f t="shared" si="1483"/>
        <v>76.349081060000003</v>
      </c>
      <c r="D2111" s="2">
        <f t="shared" si="1484"/>
        <v>76.349081060000003</v>
      </c>
      <c r="E2111" s="106">
        <f t="shared" si="1470"/>
        <v>0</v>
      </c>
      <c r="F2111" s="21">
        <f t="shared" si="1485"/>
        <v>7245.38</v>
      </c>
      <c r="G2111" s="108">
        <f t="shared" si="1486"/>
        <v>7275.81</v>
      </c>
      <c r="H2111" s="109">
        <f t="shared" si="1498"/>
        <v>46199</v>
      </c>
      <c r="I2111" s="109">
        <f t="shared" si="1493"/>
        <v>46229</v>
      </c>
      <c r="J2111" s="110">
        <f t="shared" si="1471"/>
        <v>4.1999177406844002E-3</v>
      </c>
      <c r="K2111" s="117">
        <f t="shared" si="1494"/>
        <v>46259</v>
      </c>
      <c r="L2111" s="178">
        <f t="shared" si="1496"/>
        <v>31</v>
      </c>
      <c r="M2111" s="178">
        <f t="shared" si="1503"/>
        <v>24</v>
      </c>
      <c r="N2111" s="106">
        <f t="shared" si="1472"/>
        <v>1.0032500099999999</v>
      </c>
      <c r="O2111" s="111">
        <f t="shared" si="1502"/>
        <v>1.0041999100000001</v>
      </c>
      <c r="P2111" s="111">
        <f t="shared" si="1487"/>
        <v>1.422311331399488</v>
      </c>
      <c r="Q2111" s="106">
        <f t="shared" si="1501"/>
        <v>1.4269338499999999</v>
      </c>
      <c r="R2111" s="106">
        <f t="shared" si="1488"/>
        <v>1.38699086</v>
      </c>
      <c r="S2111" s="106">
        <f t="shared" si="1473"/>
        <v>105.89547759</v>
      </c>
      <c r="T2111" s="106">
        <f t="shared" si="1474"/>
        <v>29.546396539619117</v>
      </c>
      <c r="U2111" s="106">
        <f t="shared" si="1475"/>
        <v>0</v>
      </c>
      <c r="V2111" s="106">
        <f t="shared" si="1476"/>
        <v>105.89547759961911</v>
      </c>
      <c r="W2111" s="19">
        <f t="shared" si="1492"/>
        <v>0</v>
      </c>
      <c r="X2111" s="2">
        <f t="shared" si="1477"/>
        <v>0</v>
      </c>
      <c r="Y2111" s="4">
        <f t="shared" si="1478"/>
        <v>0</v>
      </c>
      <c r="Z2111" s="106">
        <f t="shared" si="1499"/>
        <v>0</v>
      </c>
      <c r="AA2111" s="114">
        <f t="shared" si="1489"/>
        <v>0.05</v>
      </c>
      <c r="AB2111" s="112">
        <f t="shared" si="1479"/>
        <v>24</v>
      </c>
      <c r="AC2111" s="178">
        <f t="shared" si="1495"/>
        <v>31</v>
      </c>
      <c r="AD2111" s="11">
        <f t="shared" si="1490"/>
        <v>1.0031527119999999</v>
      </c>
      <c r="AE2111" s="106">
        <f t="shared" si="1500"/>
        <v>0.33385794000000002</v>
      </c>
      <c r="AF2111" s="106">
        <f t="shared" si="1480"/>
        <v>0.33385794000000002</v>
      </c>
      <c r="AG2111" s="106">
        <f t="shared" si="1481"/>
        <v>0</v>
      </c>
      <c r="AH2111" s="115" t="str">
        <f t="shared" si="1497"/>
        <v>A+J=</v>
      </c>
      <c r="AI2111" s="116">
        <f t="shared" si="1491"/>
        <v>46259</v>
      </c>
      <c r="AJ2111" s="10"/>
      <c r="AK2111" s="1"/>
      <c r="AL2111" s="10"/>
      <c r="AM2111" s="1"/>
      <c r="AN2111" s="1"/>
      <c r="AO2111" s="3"/>
      <c r="AP2111" s="3"/>
      <c r="AQ2111" s="4"/>
      <c r="AR2111" s="4"/>
      <c r="AS2111" s="4"/>
      <c r="AT2111" s="4"/>
      <c r="AU2111" s="4"/>
      <c r="AV2111" s="4"/>
      <c r="AW2111" s="1"/>
      <c r="AX2111" s="1"/>
      <c r="AY2111" s="1"/>
      <c r="AZ2111" s="1"/>
      <c r="BA2111" s="1"/>
      <c r="BB2111" s="1"/>
      <c r="BC2111" s="1"/>
      <c r="BD2111" s="1"/>
      <c r="BE2111" s="1"/>
      <c r="BG2111" s="1"/>
      <c r="BH2111" s="1"/>
    </row>
    <row r="2112" spans="1:60" ht="15" customHeight="1" x14ac:dyDescent="0.25">
      <c r="A2112" s="105">
        <f t="shared" si="1482"/>
        <v>46253</v>
      </c>
      <c r="B2112" s="106">
        <f t="shared" si="1469"/>
        <v>106.24326904961912</v>
      </c>
      <c r="C2112" s="2">
        <f t="shared" si="1483"/>
        <v>76.349081060000003</v>
      </c>
      <c r="D2112" s="2">
        <f t="shared" si="1484"/>
        <v>76.349081060000003</v>
      </c>
      <c r="E2112" s="106">
        <f t="shared" si="1470"/>
        <v>0</v>
      </c>
      <c r="F2112" s="21">
        <f t="shared" si="1485"/>
        <v>7245.38</v>
      </c>
      <c r="G2112" s="108">
        <f t="shared" si="1486"/>
        <v>7275.81</v>
      </c>
      <c r="H2112" s="109">
        <f t="shared" si="1498"/>
        <v>46199</v>
      </c>
      <c r="I2112" s="109">
        <f t="shared" si="1493"/>
        <v>46229</v>
      </c>
      <c r="J2112" s="110">
        <f t="shared" si="1471"/>
        <v>4.1999177406844002E-3</v>
      </c>
      <c r="K2112" s="117">
        <f t="shared" si="1494"/>
        <v>46259</v>
      </c>
      <c r="L2112" s="178">
        <f t="shared" si="1496"/>
        <v>31</v>
      </c>
      <c r="M2112" s="178">
        <f t="shared" si="1503"/>
        <v>25</v>
      </c>
      <c r="N2112" s="106">
        <f t="shared" si="1472"/>
        <v>1.00338565</v>
      </c>
      <c r="O2112" s="111">
        <f t="shared" si="1502"/>
        <v>1.0041999100000001</v>
      </c>
      <c r="P2112" s="111">
        <f t="shared" si="1487"/>
        <v>1.422311331399488</v>
      </c>
      <c r="Q2112" s="106">
        <f t="shared" si="1501"/>
        <v>1.4271267700000001</v>
      </c>
      <c r="R2112" s="106">
        <f t="shared" si="1488"/>
        <v>1.38699086</v>
      </c>
      <c r="S2112" s="106">
        <f t="shared" si="1473"/>
        <v>105.89547759</v>
      </c>
      <c r="T2112" s="106">
        <f t="shared" si="1474"/>
        <v>29.546396539619117</v>
      </c>
      <c r="U2112" s="106">
        <f t="shared" si="1475"/>
        <v>0</v>
      </c>
      <c r="V2112" s="106">
        <f t="shared" si="1476"/>
        <v>105.89547759961911</v>
      </c>
      <c r="W2112" s="19">
        <f t="shared" si="1492"/>
        <v>0</v>
      </c>
      <c r="X2112" s="2">
        <f t="shared" si="1477"/>
        <v>0</v>
      </c>
      <c r="Y2112" s="4">
        <f t="shared" si="1478"/>
        <v>0</v>
      </c>
      <c r="Z2112" s="106">
        <f t="shared" si="1499"/>
        <v>0</v>
      </c>
      <c r="AA2112" s="114">
        <f t="shared" si="1489"/>
        <v>0.05</v>
      </c>
      <c r="AB2112" s="112">
        <f t="shared" si="1479"/>
        <v>25</v>
      </c>
      <c r="AC2112" s="178">
        <f t="shared" si="1495"/>
        <v>31</v>
      </c>
      <c r="AD2112" s="11">
        <f t="shared" si="1490"/>
        <v>1.0032842900000001</v>
      </c>
      <c r="AE2112" s="106">
        <f t="shared" si="1500"/>
        <v>0.34779145</v>
      </c>
      <c r="AF2112" s="106">
        <f t="shared" si="1480"/>
        <v>0.34779145</v>
      </c>
      <c r="AG2112" s="106">
        <f t="shared" si="1481"/>
        <v>0</v>
      </c>
      <c r="AH2112" s="115" t="str">
        <f t="shared" si="1497"/>
        <v>A+J=</v>
      </c>
      <c r="AI2112" s="116">
        <f t="shared" si="1491"/>
        <v>46259</v>
      </c>
      <c r="AJ2112" s="10"/>
      <c r="AK2112" s="1"/>
      <c r="AL2112" s="10"/>
      <c r="AM2112" s="1"/>
      <c r="AN2112" s="1"/>
      <c r="AO2112" s="3"/>
      <c r="AP2112" s="3"/>
      <c r="AQ2112" s="4"/>
      <c r="AR2112" s="4"/>
      <c r="AS2112" s="4"/>
      <c r="AT2112" s="4"/>
      <c r="AU2112" s="4"/>
      <c r="AV2112" s="4"/>
      <c r="AW2112" s="1"/>
      <c r="AX2112" s="1"/>
      <c r="AY2112" s="1"/>
      <c r="AZ2112" s="1"/>
      <c r="BA2112" s="1"/>
      <c r="BB2112" s="1"/>
      <c r="BC2112" s="1"/>
      <c r="BD2112" s="1"/>
      <c r="BE2112" s="1"/>
      <c r="BG2112" s="1"/>
      <c r="BH2112" s="1"/>
    </row>
    <row r="2113" spans="1:60" ht="15" customHeight="1" x14ac:dyDescent="0.25">
      <c r="A2113" s="105">
        <f t="shared" si="1482"/>
        <v>46254</v>
      </c>
      <c r="B2113" s="106">
        <f t="shared" si="1469"/>
        <v>106.25720446961911</v>
      </c>
      <c r="C2113" s="2">
        <f t="shared" si="1483"/>
        <v>76.349081060000003</v>
      </c>
      <c r="D2113" s="2">
        <f t="shared" si="1484"/>
        <v>76.349081060000003</v>
      </c>
      <c r="E2113" s="106">
        <f t="shared" si="1470"/>
        <v>0</v>
      </c>
      <c r="F2113" s="21">
        <f t="shared" si="1485"/>
        <v>7245.38</v>
      </c>
      <c r="G2113" s="108">
        <f t="shared" si="1486"/>
        <v>7275.81</v>
      </c>
      <c r="H2113" s="109">
        <f t="shared" si="1498"/>
        <v>46199</v>
      </c>
      <c r="I2113" s="109">
        <f t="shared" si="1493"/>
        <v>46229</v>
      </c>
      <c r="J2113" s="110">
        <f t="shared" si="1471"/>
        <v>4.1999177406844002E-3</v>
      </c>
      <c r="K2113" s="117">
        <f t="shared" si="1494"/>
        <v>46259</v>
      </c>
      <c r="L2113" s="178">
        <f t="shared" si="1496"/>
        <v>31</v>
      </c>
      <c r="M2113" s="178">
        <f t="shared" si="1503"/>
        <v>26</v>
      </c>
      <c r="N2113" s="106">
        <f t="shared" si="1472"/>
        <v>1.0035213199999999</v>
      </c>
      <c r="O2113" s="111">
        <f t="shared" si="1502"/>
        <v>1.0041999100000001</v>
      </c>
      <c r="P2113" s="111">
        <f t="shared" si="1487"/>
        <v>1.422311331399488</v>
      </c>
      <c r="Q2113" s="106">
        <f t="shared" si="1501"/>
        <v>1.4273197399999999</v>
      </c>
      <c r="R2113" s="106">
        <f t="shared" si="1488"/>
        <v>1.38699086</v>
      </c>
      <c r="S2113" s="106">
        <f t="shared" si="1473"/>
        <v>105.89547759</v>
      </c>
      <c r="T2113" s="106">
        <f t="shared" si="1474"/>
        <v>29.546396539619117</v>
      </c>
      <c r="U2113" s="106">
        <f t="shared" si="1475"/>
        <v>0</v>
      </c>
      <c r="V2113" s="106">
        <f t="shared" si="1476"/>
        <v>105.89547759961911</v>
      </c>
      <c r="W2113" s="19">
        <f t="shared" si="1492"/>
        <v>0</v>
      </c>
      <c r="X2113" s="2">
        <f t="shared" si="1477"/>
        <v>0</v>
      </c>
      <c r="Y2113" s="4">
        <f t="shared" si="1478"/>
        <v>0</v>
      </c>
      <c r="Z2113" s="106">
        <f t="shared" si="1499"/>
        <v>0</v>
      </c>
      <c r="AA2113" s="114">
        <f t="shared" si="1489"/>
        <v>0.05</v>
      </c>
      <c r="AB2113" s="112">
        <f t="shared" si="1479"/>
        <v>26</v>
      </c>
      <c r="AC2113" s="178">
        <f t="shared" si="1495"/>
        <v>31</v>
      </c>
      <c r="AD2113" s="11">
        <f t="shared" si="1490"/>
        <v>1.003415886</v>
      </c>
      <c r="AE2113" s="106">
        <f t="shared" si="1500"/>
        <v>0.36172686999999998</v>
      </c>
      <c r="AF2113" s="106">
        <f t="shared" si="1480"/>
        <v>0.36172686999999998</v>
      </c>
      <c r="AG2113" s="106">
        <f t="shared" si="1481"/>
        <v>0</v>
      </c>
      <c r="AH2113" s="115" t="str">
        <f t="shared" si="1497"/>
        <v>A+J=</v>
      </c>
      <c r="AI2113" s="116">
        <f t="shared" si="1491"/>
        <v>46259</v>
      </c>
      <c r="AJ2113" s="10"/>
      <c r="AK2113" s="1"/>
      <c r="AL2113" s="10"/>
      <c r="AM2113" s="1"/>
      <c r="AN2113" s="1"/>
      <c r="AO2113" s="3"/>
      <c r="AP2113" s="3"/>
      <c r="AQ2113" s="4"/>
      <c r="AR2113" s="4"/>
      <c r="AS2113" s="4"/>
      <c r="AT2113" s="4"/>
      <c r="AU2113" s="4"/>
      <c r="AV2113" s="4"/>
      <c r="AW2113" s="1"/>
      <c r="AX2113" s="1"/>
      <c r="AY2113" s="1"/>
      <c r="AZ2113" s="1"/>
      <c r="BA2113" s="1"/>
      <c r="BB2113" s="1"/>
      <c r="BC2113" s="1"/>
      <c r="BD2113" s="1"/>
      <c r="BE2113" s="1"/>
      <c r="BG2113" s="1"/>
      <c r="BH2113" s="1"/>
    </row>
    <row r="2114" spans="1:60" ht="15" customHeight="1" x14ac:dyDescent="0.25">
      <c r="A2114" s="105">
        <f t="shared" si="1482"/>
        <v>46255</v>
      </c>
      <c r="B2114" s="106">
        <f t="shared" si="1469"/>
        <v>106.27114169961911</v>
      </c>
      <c r="C2114" s="2">
        <f t="shared" si="1483"/>
        <v>76.349081060000003</v>
      </c>
      <c r="D2114" s="2">
        <f t="shared" si="1484"/>
        <v>76.349081060000003</v>
      </c>
      <c r="E2114" s="106">
        <f t="shared" si="1470"/>
        <v>0</v>
      </c>
      <c r="F2114" s="21">
        <f t="shared" si="1485"/>
        <v>7245.38</v>
      </c>
      <c r="G2114" s="108">
        <f t="shared" si="1486"/>
        <v>7275.81</v>
      </c>
      <c r="H2114" s="109">
        <f t="shared" si="1498"/>
        <v>46199</v>
      </c>
      <c r="I2114" s="109">
        <f t="shared" si="1493"/>
        <v>46229</v>
      </c>
      <c r="J2114" s="110">
        <f t="shared" si="1471"/>
        <v>4.1999177406844002E-3</v>
      </c>
      <c r="K2114" s="117">
        <f t="shared" si="1494"/>
        <v>46259</v>
      </c>
      <c r="L2114" s="178">
        <f t="shared" si="1496"/>
        <v>31</v>
      </c>
      <c r="M2114" s="178">
        <f t="shared" si="1503"/>
        <v>27</v>
      </c>
      <c r="N2114" s="106">
        <f t="shared" si="1472"/>
        <v>1.003657</v>
      </c>
      <c r="O2114" s="111">
        <f t="shared" si="1502"/>
        <v>1.0041999100000001</v>
      </c>
      <c r="P2114" s="111">
        <f t="shared" si="1487"/>
        <v>1.422311331399488</v>
      </c>
      <c r="Q2114" s="106">
        <f t="shared" si="1501"/>
        <v>1.42751272</v>
      </c>
      <c r="R2114" s="106">
        <f t="shared" si="1488"/>
        <v>1.38699086</v>
      </c>
      <c r="S2114" s="106">
        <f t="shared" si="1473"/>
        <v>105.89547759</v>
      </c>
      <c r="T2114" s="106">
        <f t="shared" si="1474"/>
        <v>29.546396539619117</v>
      </c>
      <c r="U2114" s="106">
        <f t="shared" si="1475"/>
        <v>0</v>
      </c>
      <c r="V2114" s="106">
        <f t="shared" si="1476"/>
        <v>105.89547759961911</v>
      </c>
      <c r="W2114" s="19">
        <f t="shared" si="1492"/>
        <v>0</v>
      </c>
      <c r="X2114" s="2">
        <f t="shared" si="1477"/>
        <v>0</v>
      </c>
      <c r="Y2114" s="4">
        <f t="shared" si="1478"/>
        <v>0</v>
      </c>
      <c r="Z2114" s="106">
        <f t="shared" si="1499"/>
        <v>0</v>
      </c>
      <c r="AA2114" s="114">
        <f t="shared" si="1489"/>
        <v>0.05</v>
      </c>
      <c r="AB2114" s="112">
        <f t="shared" si="1479"/>
        <v>27</v>
      </c>
      <c r="AC2114" s="178">
        <f t="shared" si="1495"/>
        <v>31</v>
      </c>
      <c r="AD2114" s="11">
        <f t="shared" si="1490"/>
        <v>1.003547499</v>
      </c>
      <c r="AE2114" s="106">
        <f t="shared" si="1500"/>
        <v>0.3756641</v>
      </c>
      <c r="AF2114" s="106">
        <f t="shared" si="1480"/>
        <v>0.3756641</v>
      </c>
      <c r="AG2114" s="106">
        <f t="shared" si="1481"/>
        <v>0</v>
      </c>
      <c r="AH2114" s="115" t="str">
        <f t="shared" si="1497"/>
        <v>A+J=</v>
      </c>
      <c r="AI2114" s="116">
        <f t="shared" si="1491"/>
        <v>46259</v>
      </c>
      <c r="AJ2114" s="10"/>
      <c r="AK2114" s="1"/>
      <c r="AL2114" s="10"/>
      <c r="AM2114" s="1"/>
      <c r="AN2114" s="1"/>
      <c r="AO2114" s="3"/>
      <c r="AP2114" s="3"/>
      <c r="AQ2114" s="4"/>
      <c r="AR2114" s="4"/>
      <c r="AS2114" s="4"/>
      <c r="AT2114" s="4"/>
      <c r="AU2114" s="4"/>
      <c r="AV2114" s="4"/>
      <c r="AW2114" s="1"/>
      <c r="AX2114" s="1"/>
      <c r="AY2114" s="1"/>
      <c r="AZ2114" s="1"/>
      <c r="BA2114" s="1"/>
      <c r="BB2114" s="1"/>
      <c r="BC2114" s="1"/>
      <c r="BD2114" s="1"/>
      <c r="BE2114" s="1"/>
      <c r="BG2114" s="1"/>
      <c r="BH2114" s="1"/>
    </row>
    <row r="2115" spans="1:60" ht="15" customHeight="1" x14ac:dyDescent="0.25">
      <c r="A2115" s="105">
        <f t="shared" si="1482"/>
        <v>46256</v>
      </c>
      <c r="B2115" s="106">
        <f t="shared" si="1469"/>
        <v>106.28508071961912</v>
      </c>
      <c r="C2115" s="2">
        <f t="shared" si="1483"/>
        <v>76.349081060000003</v>
      </c>
      <c r="D2115" s="2">
        <f t="shared" si="1484"/>
        <v>76.349081060000003</v>
      </c>
      <c r="E2115" s="106">
        <f t="shared" si="1470"/>
        <v>0</v>
      </c>
      <c r="F2115" s="21">
        <f t="shared" si="1485"/>
        <v>7245.38</v>
      </c>
      <c r="G2115" s="108">
        <f t="shared" si="1486"/>
        <v>7275.81</v>
      </c>
      <c r="H2115" s="109">
        <f t="shared" si="1498"/>
        <v>46199</v>
      </c>
      <c r="I2115" s="109">
        <f t="shared" si="1493"/>
        <v>46229</v>
      </c>
      <c r="J2115" s="110">
        <f t="shared" si="1471"/>
        <v>4.1999177406844002E-3</v>
      </c>
      <c r="K2115" s="117">
        <f t="shared" si="1494"/>
        <v>46259</v>
      </c>
      <c r="L2115" s="178">
        <f t="shared" si="1496"/>
        <v>31</v>
      </c>
      <c r="M2115" s="178">
        <f t="shared" si="1503"/>
        <v>28</v>
      </c>
      <c r="N2115" s="106">
        <f t="shared" si="1472"/>
        <v>1.0037927</v>
      </c>
      <c r="O2115" s="111">
        <f t="shared" si="1502"/>
        <v>1.0041999100000001</v>
      </c>
      <c r="P2115" s="111">
        <f t="shared" si="1487"/>
        <v>1.422311331399488</v>
      </c>
      <c r="Q2115" s="106">
        <f t="shared" si="1501"/>
        <v>1.42770573</v>
      </c>
      <c r="R2115" s="106">
        <f t="shared" si="1488"/>
        <v>1.38699086</v>
      </c>
      <c r="S2115" s="106">
        <f t="shared" si="1473"/>
        <v>105.89547759</v>
      </c>
      <c r="T2115" s="106">
        <f t="shared" si="1474"/>
        <v>29.546396539619117</v>
      </c>
      <c r="U2115" s="106">
        <f t="shared" si="1475"/>
        <v>0</v>
      </c>
      <c r="V2115" s="106">
        <f t="shared" si="1476"/>
        <v>105.89547759961911</v>
      </c>
      <c r="W2115" s="19">
        <f t="shared" si="1492"/>
        <v>0</v>
      </c>
      <c r="X2115" s="2">
        <f t="shared" si="1477"/>
        <v>0</v>
      </c>
      <c r="Y2115" s="4">
        <f t="shared" si="1478"/>
        <v>0</v>
      </c>
      <c r="Z2115" s="106">
        <f t="shared" si="1499"/>
        <v>0</v>
      </c>
      <c r="AA2115" s="114">
        <f t="shared" si="1489"/>
        <v>0.05</v>
      </c>
      <c r="AB2115" s="112">
        <f t="shared" si="1479"/>
        <v>28</v>
      </c>
      <c r="AC2115" s="178">
        <f t="shared" si="1495"/>
        <v>31</v>
      </c>
      <c r="AD2115" s="11">
        <f t="shared" si="1490"/>
        <v>1.003679129</v>
      </c>
      <c r="AE2115" s="106">
        <f t="shared" si="1500"/>
        <v>0.38960312000000002</v>
      </c>
      <c r="AF2115" s="106">
        <f t="shared" si="1480"/>
        <v>0.38960312000000002</v>
      </c>
      <c r="AG2115" s="106">
        <f t="shared" si="1481"/>
        <v>0</v>
      </c>
      <c r="AH2115" s="115" t="str">
        <f t="shared" si="1497"/>
        <v>A+J=</v>
      </c>
      <c r="AI2115" s="116">
        <f t="shared" si="1491"/>
        <v>46259</v>
      </c>
      <c r="AJ2115" s="10"/>
      <c r="AK2115" s="1"/>
      <c r="AL2115" s="10"/>
      <c r="AM2115" s="1"/>
      <c r="AN2115" s="1"/>
      <c r="AO2115" s="3"/>
      <c r="AP2115" s="3"/>
      <c r="AQ2115" s="4"/>
      <c r="AR2115" s="4"/>
      <c r="AS2115" s="4"/>
      <c r="AT2115" s="4"/>
      <c r="AU2115" s="4"/>
      <c r="AV2115" s="4"/>
      <c r="AW2115" s="1"/>
      <c r="AX2115" s="1"/>
      <c r="AY2115" s="1"/>
      <c r="AZ2115" s="1"/>
      <c r="BA2115" s="1"/>
      <c r="BB2115" s="1"/>
      <c r="BC2115" s="1"/>
      <c r="BD2115" s="1"/>
      <c r="BE2115" s="1"/>
      <c r="BG2115" s="1"/>
      <c r="BH2115" s="1"/>
    </row>
    <row r="2116" spans="1:60" ht="15" customHeight="1" x14ac:dyDescent="0.25">
      <c r="A2116" s="105">
        <f t="shared" si="1482"/>
        <v>46257</v>
      </c>
      <c r="B2116" s="106">
        <f t="shared" si="1469"/>
        <v>106.29902164961911</v>
      </c>
      <c r="C2116" s="2">
        <f t="shared" si="1483"/>
        <v>76.349081060000003</v>
      </c>
      <c r="D2116" s="2">
        <f t="shared" si="1484"/>
        <v>76.349081060000003</v>
      </c>
      <c r="E2116" s="106">
        <f t="shared" si="1470"/>
        <v>0</v>
      </c>
      <c r="F2116" s="21">
        <f t="shared" si="1485"/>
        <v>7245.38</v>
      </c>
      <c r="G2116" s="108">
        <f t="shared" si="1486"/>
        <v>7275.81</v>
      </c>
      <c r="H2116" s="109">
        <f t="shared" si="1498"/>
        <v>46199</v>
      </c>
      <c r="I2116" s="109">
        <f t="shared" si="1493"/>
        <v>46229</v>
      </c>
      <c r="J2116" s="110">
        <f t="shared" si="1471"/>
        <v>4.1999177406844002E-3</v>
      </c>
      <c r="K2116" s="117">
        <f t="shared" si="1494"/>
        <v>46259</v>
      </c>
      <c r="L2116" s="178">
        <f t="shared" si="1496"/>
        <v>31</v>
      </c>
      <c r="M2116" s="178">
        <f t="shared" si="1503"/>
        <v>29</v>
      </c>
      <c r="N2116" s="106">
        <f t="shared" si="1472"/>
        <v>1.00392842</v>
      </c>
      <c r="O2116" s="111">
        <f t="shared" si="1502"/>
        <v>1.0041999100000001</v>
      </c>
      <c r="P2116" s="111">
        <f t="shared" si="1487"/>
        <v>1.422311331399488</v>
      </c>
      <c r="Q2116" s="106">
        <f t="shared" si="1501"/>
        <v>1.4278987599999999</v>
      </c>
      <c r="R2116" s="106">
        <f t="shared" si="1488"/>
        <v>1.38699086</v>
      </c>
      <c r="S2116" s="106">
        <f t="shared" si="1473"/>
        <v>105.89547759</v>
      </c>
      <c r="T2116" s="106">
        <f t="shared" si="1474"/>
        <v>29.546396539619117</v>
      </c>
      <c r="U2116" s="106">
        <f t="shared" si="1475"/>
        <v>0</v>
      </c>
      <c r="V2116" s="106">
        <f t="shared" si="1476"/>
        <v>105.89547759961911</v>
      </c>
      <c r="W2116" s="19">
        <f t="shared" si="1492"/>
        <v>0</v>
      </c>
      <c r="X2116" s="2">
        <f t="shared" si="1477"/>
        <v>0</v>
      </c>
      <c r="Y2116" s="4">
        <f t="shared" si="1478"/>
        <v>0</v>
      </c>
      <c r="Z2116" s="106">
        <f t="shared" si="1499"/>
        <v>0</v>
      </c>
      <c r="AA2116" s="114">
        <f t="shared" si="1489"/>
        <v>0.05</v>
      </c>
      <c r="AB2116" s="112">
        <f t="shared" si="1479"/>
        <v>29</v>
      </c>
      <c r="AC2116" s="178">
        <f t="shared" si="1495"/>
        <v>31</v>
      </c>
      <c r="AD2116" s="11">
        <f t="shared" si="1490"/>
        <v>1.003810777</v>
      </c>
      <c r="AE2116" s="106">
        <f t="shared" si="1500"/>
        <v>0.40354404999999999</v>
      </c>
      <c r="AF2116" s="106">
        <f t="shared" si="1480"/>
        <v>0.40354404999999999</v>
      </c>
      <c r="AG2116" s="106">
        <f t="shared" si="1481"/>
        <v>0</v>
      </c>
      <c r="AH2116" s="115" t="str">
        <f t="shared" si="1497"/>
        <v>A+J=</v>
      </c>
      <c r="AI2116" s="116">
        <f t="shared" si="1491"/>
        <v>46259</v>
      </c>
      <c r="AJ2116" s="10"/>
      <c r="AK2116" s="1"/>
      <c r="AL2116" s="10"/>
      <c r="AM2116" s="1"/>
      <c r="AN2116" s="1"/>
      <c r="AO2116" s="3"/>
      <c r="AP2116" s="3"/>
      <c r="AQ2116" s="4"/>
      <c r="AR2116" s="4"/>
      <c r="AS2116" s="4"/>
      <c r="AT2116" s="4"/>
      <c r="AU2116" s="4"/>
      <c r="AV2116" s="4"/>
      <c r="AW2116" s="1"/>
      <c r="AX2116" s="1"/>
      <c r="AY2116" s="1"/>
      <c r="AZ2116" s="1"/>
      <c r="BA2116" s="1"/>
      <c r="BB2116" s="1"/>
      <c r="BC2116" s="1"/>
      <c r="BD2116" s="1"/>
      <c r="BE2116" s="1"/>
      <c r="BG2116" s="1"/>
      <c r="BH2116" s="1"/>
    </row>
    <row r="2117" spans="1:60" ht="15" customHeight="1" x14ac:dyDescent="0.25">
      <c r="A2117" s="105">
        <f t="shared" si="1482"/>
        <v>46258</v>
      </c>
      <c r="B2117" s="106">
        <f t="shared" si="1469"/>
        <v>106.31296436961911</v>
      </c>
      <c r="C2117" s="2">
        <f t="shared" si="1483"/>
        <v>76.349081060000003</v>
      </c>
      <c r="D2117" s="2">
        <f t="shared" si="1484"/>
        <v>76.349081060000003</v>
      </c>
      <c r="E2117" s="106">
        <f t="shared" si="1470"/>
        <v>0</v>
      </c>
      <c r="F2117" s="21">
        <f t="shared" si="1485"/>
        <v>7245.38</v>
      </c>
      <c r="G2117" s="108">
        <f t="shared" si="1486"/>
        <v>7275.81</v>
      </c>
      <c r="H2117" s="109">
        <f t="shared" si="1498"/>
        <v>46199</v>
      </c>
      <c r="I2117" s="109">
        <f t="shared" si="1493"/>
        <v>46229</v>
      </c>
      <c r="J2117" s="110">
        <f t="shared" si="1471"/>
        <v>4.1999177406844002E-3</v>
      </c>
      <c r="K2117" s="117">
        <f t="shared" si="1494"/>
        <v>46259</v>
      </c>
      <c r="L2117" s="178">
        <f t="shared" si="1496"/>
        <v>31</v>
      </c>
      <c r="M2117" s="178">
        <f t="shared" si="1503"/>
        <v>30</v>
      </c>
      <c r="N2117" s="106">
        <f t="shared" si="1472"/>
        <v>1.00406416</v>
      </c>
      <c r="O2117" s="111">
        <f t="shared" si="1502"/>
        <v>1.0041999100000001</v>
      </c>
      <c r="P2117" s="111">
        <f t="shared" si="1487"/>
        <v>1.422311331399488</v>
      </c>
      <c r="Q2117" s="106">
        <f t="shared" si="1501"/>
        <v>1.4280918300000001</v>
      </c>
      <c r="R2117" s="106">
        <f t="shared" si="1488"/>
        <v>1.38699086</v>
      </c>
      <c r="S2117" s="106">
        <f t="shared" si="1473"/>
        <v>105.89547759</v>
      </c>
      <c r="T2117" s="106">
        <f t="shared" si="1474"/>
        <v>29.546396539619117</v>
      </c>
      <c r="U2117" s="106">
        <f t="shared" si="1475"/>
        <v>0</v>
      </c>
      <c r="V2117" s="106">
        <f t="shared" si="1476"/>
        <v>105.89547759961911</v>
      </c>
      <c r="W2117" s="19">
        <f t="shared" si="1492"/>
        <v>0</v>
      </c>
      <c r="X2117" s="2">
        <f t="shared" si="1477"/>
        <v>0</v>
      </c>
      <c r="Y2117" s="4">
        <f t="shared" si="1478"/>
        <v>0</v>
      </c>
      <c r="Z2117" s="106">
        <f t="shared" si="1499"/>
        <v>0</v>
      </c>
      <c r="AA2117" s="114">
        <f t="shared" si="1489"/>
        <v>0.05</v>
      </c>
      <c r="AB2117" s="112">
        <f t="shared" si="1479"/>
        <v>30</v>
      </c>
      <c r="AC2117" s="178">
        <f t="shared" si="1495"/>
        <v>31</v>
      </c>
      <c r="AD2117" s="11">
        <f t="shared" si="1490"/>
        <v>1.003942442</v>
      </c>
      <c r="AE2117" s="106">
        <f t="shared" si="1500"/>
        <v>0.41748677000000001</v>
      </c>
      <c r="AF2117" s="106">
        <f t="shared" si="1480"/>
        <v>0.41748677000000001</v>
      </c>
      <c r="AG2117" s="106">
        <f t="shared" si="1481"/>
        <v>0</v>
      </c>
      <c r="AH2117" s="115" t="str">
        <f t="shared" si="1497"/>
        <v>A+J=</v>
      </c>
      <c r="AI2117" s="116">
        <f t="shared" si="1491"/>
        <v>46259</v>
      </c>
      <c r="AJ2117" s="10"/>
      <c r="AK2117" s="1"/>
      <c r="AL2117" s="10"/>
      <c r="AM2117" s="1"/>
      <c r="AN2117" s="1"/>
      <c r="AO2117" s="3"/>
      <c r="AP2117" s="3"/>
      <c r="AQ2117" s="4"/>
      <c r="AR2117" s="4"/>
      <c r="AS2117" s="4"/>
      <c r="AT2117" s="4"/>
      <c r="AU2117" s="4"/>
      <c r="AV2117" s="4"/>
      <c r="AW2117" s="1"/>
      <c r="AX2117" s="1"/>
      <c r="AY2117" s="1"/>
      <c r="AZ2117" s="1"/>
      <c r="BA2117" s="1"/>
      <c r="BB2117" s="1"/>
      <c r="BC2117" s="1"/>
      <c r="BD2117" s="1"/>
      <c r="BE2117" s="1"/>
      <c r="BG2117" s="1"/>
      <c r="BH2117" s="1"/>
    </row>
    <row r="2118" spans="1:60" ht="15" customHeight="1" x14ac:dyDescent="0.25">
      <c r="A2118" s="105">
        <f t="shared" si="1482"/>
        <v>46259</v>
      </c>
      <c r="B2118" s="106">
        <f t="shared" si="1469"/>
        <v>106.32690889961911</v>
      </c>
      <c r="C2118" s="2">
        <f t="shared" si="1483"/>
        <v>76.349081060000003</v>
      </c>
      <c r="D2118" s="2">
        <f t="shared" si="1484"/>
        <v>76.349081060000003</v>
      </c>
      <c r="E2118" s="106">
        <f t="shared" si="1470"/>
        <v>0</v>
      </c>
      <c r="F2118" s="21">
        <f t="shared" si="1485"/>
        <v>7245.38</v>
      </c>
      <c r="G2118" s="108">
        <f t="shared" si="1486"/>
        <v>7275.81</v>
      </c>
      <c r="H2118" s="109">
        <f t="shared" si="1498"/>
        <v>46199</v>
      </c>
      <c r="I2118" s="109">
        <f t="shared" si="1493"/>
        <v>46229</v>
      </c>
      <c r="J2118" s="110">
        <f t="shared" si="1471"/>
        <v>4.1999177406844002E-3</v>
      </c>
      <c r="K2118" s="117">
        <f t="shared" si="1494"/>
        <v>46259</v>
      </c>
      <c r="L2118" s="178">
        <f t="shared" si="1496"/>
        <v>31</v>
      </c>
      <c r="M2118" s="178">
        <f t="shared" si="1503"/>
        <v>31</v>
      </c>
      <c r="N2118" s="106">
        <f t="shared" si="1472"/>
        <v>1.0041999100000001</v>
      </c>
      <c r="O2118" s="111">
        <f t="shared" si="1502"/>
        <v>1.0041999100000001</v>
      </c>
      <c r="P2118" s="111">
        <f t="shared" si="1487"/>
        <v>1.422311331399488</v>
      </c>
      <c r="Q2118" s="106">
        <f t="shared" si="1501"/>
        <v>1.4282849099999999</v>
      </c>
      <c r="R2118" s="106">
        <f t="shared" si="1488"/>
        <v>1.38699086</v>
      </c>
      <c r="S2118" s="106">
        <f t="shared" si="1473"/>
        <v>105.89547759</v>
      </c>
      <c r="T2118" s="106">
        <f t="shared" si="1474"/>
        <v>29.546396539619117</v>
      </c>
      <c r="U2118" s="106">
        <f t="shared" si="1475"/>
        <v>0</v>
      </c>
      <c r="V2118" s="106">
        <f t="shared" si="1476"/>
        <v>105.89547759961911</v>
      </c>
      <c r="W2118" s="19">
        <f t="shared" si="1492"/>
        <v>70</v>
      </c>
      <c r="X2118" s="2">
        <f t="shared" si="1477"/>
        <v>15.465575250000001</v>
      </c>
      <c r="Y2118" s="4">
        <f t="shared" si="1478"/>
        <v>0.20256399999999999</v>
      </c>
      <c r="Z2118" s="106">
        <f t="shared" si="1499"/>
        <v>21.450611519999999</v>
      </c>
      <c r="AA2118" s="114">
        <f t="shared" si="1489"/>
        <v>0.05</v>
      </c>
      <c r="AB2118" s="112">
        <f t="shared" si="1479"/>
        <v>31</v>
      </c>
      <c r="AC2118" s="178">
        <f t="shared" si="1495"/>
        <v>31</v>
      </c>
      <c r="AD2118" s="11">
        <f t="shared" si="1490"/>
        <v>1.004074124</v>
      </c>
      <c r="AE2118" s="106">
        <f t="shared" si="1500"/>
        <v>0.43143130000000002</v>
      </c>
      <c r="AF2118" s="106">
        <f t="shared" si="1480"/>
        <v>0.43143130000000002</v>
      </c>
      <c r="AG2118" s="106">
        <f t="shared" si="1481"/>
        <v>21.882042819999999</v>
      </c>
      <c r="AH2118" s="115" t="str">
        <f t="shared" si="1497"/>
        <v>A+J=</v>
      </c>
      <c r="AI2118" s="116">
        <f t="shared" si="1491"/>
        <v>46259</v>
      </c>
      <c r="AJ2118" s="10"/>
      <c r="AK2118" s="1"/>
      <c r="AL2118" s="10"/>
      <c r="AM2118" s="1"/>
      <c r="AN2118" s="1"/>
      <c r="AO2118" s="3"/>
      <c r="AP2118" s="3"/>
      <c r="AQ2118" s="4"/>
      <c r="AR2118" s="4"/>
      <c r="AS2118" s="4"/>
      <c r="AT2118" s="4"/>
      <c r="AU2118" s="4"/>
      <c r="AV2118" s="4"/>
      <c r="AW2118" s="1"/>
      <c r="AX2118" s="1"/>
      <c r="AY2118" s="1"/>
      <c r="AZ2118" s="1"/>
      <c r="BA2118" s="1"/>
      <c r="BB2118" s="1"/>
      <c r="BC2118" s="1"/>
      <c r="BD2118" s="1"/>
      <c r="BE2118" s="1"/>
      <c r="BG2118" s="1"/>
      <c r="BH2118" s="1"/>
    </row>
    <row r="2119" spans="1:60" ht="15" customHeight="1" x14ac:dyDescent="0.25">
      <c r="A2119" s="105">
        <f t="shared" si="1482"/>
        <v>46260</v>
      </c>
      <c r="B2119" s="106">
        <f t="shared" si="1469"/>
        <v>84.455942293226897</v>
      </c>
      <c r="C2119" s="2">
        <f t="shared" si="1483"/>
        <v>60.883505810000003</v>
      </c>
      <c r="D2119" s="2">
        <f t="shared" si="1484"/>
        <v>60.883505809999996</v>
      </c>
      <c r="E2119" s="106">
        <f t="shared" si="1470"/>
        <v>7.1054273576010019E-15</v>
      </c>
      <c r="F2119" s="21">
        <f t="shared" si="1485"/>
        <v>7245.38</v>
      </c>
      <c r="G2119" s="108">
        <f t="shared" si="1486"/>
        <v>7275.81</v>
      </c>
      <c r="H2119" s="109">
        <f t="shared" si="1498"/>
        <v>46229</v>
      </c>
      <c r="I2119" s="109">
        <f t="shared" si="1493"/>
        <v>46260</v>
      </c>
      <c r="J2119" s="110">
        <f t="shared" si="1471"/>
        <v>4.1999177406844002E-3</v>
      </c>
      <c r="K2119" s="117">
        <f t="shared" si="1494"/>
        <v>46290</v>
      </c>
      <c r="L2119" s="178">
        <f t="shared" si="1496"/>
        <v>31</v>
      </c>
      <c r="M2119" s="178">
        <f t="shared" si="1503"/>
        <v>1</v>
      </c>
      <c r="N2119" s="106">
        <f t="shared" si="1472"/>
        <v>1.0001351999999999</v>
      </c>
      <c r="O2119" s="111">
        <f t="shared" si="1502"/>
        <v>1.0041999100000001</v>
      </c>
      <c r="P2119" s="111">
        <f t="shared" si="1487"/>
        <v>1.4282849109833462</v>
      </c>
      <c r="Q2119" s="106">
        <f t="shared" si="1501"/>
        <v>1.4284780100000001</v>
      </c>
      <c r="R2119" s="106">
        <f t="shared" si="1488"/>
        <v>1.38699086</v>
      </c>
      <c r="S2119" s="106">
        <f t="shared" si="1473"/>
        <v>84.444866079999997</v>
      </c>
      <c r="T2119" s="106">
        <f t="shared" si="1474"/>
        <v>23.561360273226899</v>
      </c>
      <c r="U2119" s="106">
        <f t="shared" si="1475"/>
        <v>3.0445193743844362E-15</v>
      </c>
      <c r="V2119" s="106">
        <f t="shared" si="1476"/>
        <v>84.444866083226898</v>
      </c>
      <c r="W2119" s="19">
        <f t="shared" si="1492"/>
        <v>0</v>
      </c>
      <c r="X2119" s="2">
        <f t="shared" si="1477"/>
        <v>0</v>
      </c>
      <c r="Y2119" s="4">
        <f t="shared" si="1478"/>
        <v>0</v>
      </c>
      <c r="Z2119" s="106">
        <f t="shared" si="1499"/>
        <v>0</v>
      </c>
      <c r="AA2119" s="114">
        <f t="shared" si="1489"/>
        <v>0.05</v>
      </c>
      <c r="AB2119" s="112">
        <f t="shared" si="1479"/>
        <v>1</v>
      </c>
      <c r="AC2119" s="178">
        <f t="shared" si="1495"/>
        <v>31</v>
      </c>
      <c r="AD2119" s="11">
        <f t="shared" si="1490"/>
        <v>1.000131165</v>
      </c>
      <c r="AE2119" s="106">
        <f t="shared" si="1500"/>
        <v>1.107621E-2</v>
      </c>
      <c r="AF2119" s="106">
        <f t="shared" si="1480"/>
        <v>1.107621E-2</v>
      </c>
      <c r="AG2119" s="106">
        <f t="shared" si="1481"/>
        <v>0</v>
      </c>
      <c r="AH2119" s="115" t="str">
        <f t="shared" si="1497"/>
        <v>A+J=</v>
      </c>
      <c r="AI2119" s="116">
        <f t="shared" si="1491"/>
        <v>46290</v>
      </c>
      <c r="AJ2119" s="10"/>
      <c r="AK2119" s="1"/>
      <c r="AL2119" s="10"/>
      <c r="AM2119" s="1"/>
      <c r="AN2119" s="1"/>
      <c r="AO2119" s="3"/>
      <c r="AP2119" s="3"/>
      <c r="AQ2119" s="4"/>
      <c r="AR2119" s="4"/>
      <c r="AS2119" s="4"/>
      <c r="AT2119" s="4"/>
      <c r="AU2119" s="4"/>
      <c r="AV2119" s="4"/>
      <c r="AW2119" s="1"/>
      <c r="AX2119" s="1"/>
      <c r="AY2119" s="1"/>
      <c r="AZ2119" s="1"/>
      <c r="BA2119" s="1"/>
      <c r="BB2119" s="1"/>
      <c r="BC2119" s="1"/>
      <c r="BD2119" s="1"/>
      <c r="BE2119" s="1"/>
      <c r="BG2119" s="1"/>
      <c r="BH2119" s="1"/>
    </row>
    <row r="2120" spans="1:60" ht="15" customHeight="1" x14ac:dyDescent="0.25">
      <c r="A2120" s="105">
        <f t="shared" si="1482"/>
        <v>46261</v>
      </c>
      <c r="B2120" s="106">
        <f t="shared" si="1469"/>
        <v>84.467019933226894</v>
      </c>
      <c r="C2120" s="2">
        <f t="shared" si="1483"/>
        <v>60.883505810000003</v>
      </c>
      <c r="D2120" s="2">
        <f t="shared" si="1484"/>
        <v>60.883505809999996</v>
      </c>
      <c r="E2120" s="106">
        <f t="shared" si="1470"/>
        <v>7.1054273576010019E-15</v>
      </c>
      <c r="F2120" s="21">
        <f t="shared" si="1485"/>
        <v>7245.38</v>
      </c>
      <c r="G2120" s="108">
        <f t="shared" si="1486"/>
        <v>7275.81</v>
      </c>
      <c r="H2120" s="109">
        <f t="shared" si="1498"/>
        <v>46229</v>
      </c>
      <c r="I2120" s="109">
        <f t="shared" si="1493"/>
        <v>46260</v>
      </c>
      <c r="J2120" s="110">
        <f t="shared" si="1471"/>
        <v>4.1999177406844002E-3</v>
      </c>
      <c r="K2120" s="117">
        <f t="shared" si="1494"/>
        <v>46290</v>
      </c>
      <c r="L2120" s="178">
        <f t="shared" si="1496"/>
        <v>31</v>
      </c>
      <c r="M2120" s="178">
        <f t="shared" si="1503"/>
        <v>2</v>
      </c>
      <c r="N2120" s="106">
        <f t="shared" si="1472"/>
        <v>1.00027043</v>
      </c>
      <c r="O2120" s="111">
        <f t="shared" si="1502"/>
        <v>1.0041999100000001</v>
      </c>
      <c r="P2120" s="111">
        <f t="shared" si="1487"/>
        <v>1.4282849109833462</v>
      </c>
      <c r="Q2120" s="106">
        <f t="shared" si="1501"/>
        <v>1.4286711599999999</v>
      </c>
      <c r="R2120" s="106">
        <f t="shared" si="1488"/>
        <v>1.38699086</v>
      </c>
      <c r="S2120" s="106">
        <f t="shared" si="1473"/>
        <v>84.444866079999997</v>
      </c>
      <c r="T2120" s="106">
        <f t="shared" si="1474"/>
        <v>23.561360273226899</v>
      </c>
      <c r="U2120" s="106">
        <f t="shared" si="1475"/>
        <v>3.0458917876785559E-15</v>
      </c>
      <c r="V2120" s="106">
        <f t="shared" si="1476"/>
        <v>84.444866083226898</v>
      </c>
      <c r="W2120" s="19">
        <f t="shared" si="1492"/>
        <v>0</v>
      </c>
      <c r="X2120" s="2">
        <f t="shared" si="1477"/>
        <v>0</v>
      </c>
      <c r="Y2120" s="4">
        <f t="shared" si="1478"/>
        <v>0</v>
      </c>
      <c r="Z2120" s="106">
        <f t="shared" si="1499"/>
        <v>0</v>
      </c>
      <c r="AA2120" s="114">
        <f t="shared" si="1489"/>
        <v>0.05</v>
      </c>
      <c r="AB2120" s="112">
        <f t="shared" si="1479"/>
        <v>2</v>
      </c>
      <c r="AC2120" s="178">
        <f t="shared" si="1495"/>
        <v>31</v>
      </c>
      <c r="AD2120" s="11">
        <f t="shared" si="1490"/>
        <v>1.0002623470000001</v>
      </c>
      <c r="AE2120" s="106">
        <f t="shared" si="1500"/>
        <v>2.2153849999999999E-2</v>
      </c>
      <c r="AF2120" s="106">
        <f t="shared" si="1480"/>
        <v>2.2153849999999999E-2</v>
      </c>
      <c r="AG2120" s="106">
        <f t="shared" si="1481"/>
        <v>0</v>
      </c>
      <c r="AH2120" s="115" t="str">
        <f t="shared" si="1497"/>
        <v>A+J=</v>
      </c>
      <c r="AI2120" s="116">
        <f t="shared" si="1491"/>
        <v>46290</v>
      </c>
      <c r="AJ2120" s="10"/>
      <c r="AK2120" s="1"/>
      <c r="AL2120" s="10"/>
      <c r="AM2120" s="1"/>
      <c r="AN2120" s="1"/>
      <c r="AO2120" s="3"/>
      <c r="AP2120" s="3"/>
      <c r="AQ2120" s="4"/>
      <c r="AR2120" s="4"/>
      <c r="AS2120" s="4"/>
      <c r="AT2120" s="4"/>
      <c r="AU2120" s="4"/>
      <c r="AV2120" s="4"/>
      <c r="AW2120" s="1"/>
      <c r="AX2120" s="1"/>
      <c r="AY2120" s="1"/>
      <c r="AZ2120" s="1"/>
      <c r="BA2120" s="1"/>
      <c r="BB2120" s="1"/>
      <c r="BC2120" s="1"/>
      <c r="BD2120" s="1"/>
      <c r="BE2120" s="1"/>
      <c r="BG2120" s="1"/>
      <c r="BH2120" s="1"/>
    </row>
    <row r="2121" spans="1:60" ht="15" customHeight="1" x14ac:dyDescent="0.25">
      <c r="A2121" s="105">
        <f t="shared" si="1482"/>
        <v>46262</v>
      </c>
      <c r="B2121" s="106">
        <f t="shared" si="1469"/>
        <v>84.478099013226895</v>
      </c>
      <c r="C2121" s="2">
        <f t="shared" si="1483"/>
        <v>60.883505810000003</v>
      </c>
      <c r="D2121" s="2">
        <f t="shared" si="1484"/>
        <v>60.883505809999996</v>
      </c>
      <c r="E2121" s="106">
        <f t="shared" si="1470"/>
        <v>7.1054273576010019E-15</v>
      </c>
      <c r="F2121" s="21">
        <f t="shared" si="1485"/>
        <v>7245.38</v>
      </c>
      <c r="G2121" s="108">
        <f t="shared" si="1486"/>
        <v>7275.81</v>
      </c>
      <c r="H2121" s="109">
        <f t="shared" si="1498"/>
        <v>46229</v>
      </c>
      <c r="I2121" s="109">
        <f t="shared" si="1493"/>
        <v>46260</v>
      </c>
      <c r="J2121" s="110">
        <f t="shared" si="1471"/>
        <v>4.1999177406844002E-3</v>
      </c>
      <c r="K2121" s="117">
        <f t="shared" si="1494"/>
        <v>46290</v>
      </c>
      <c r="L2121" s="178">
        <f t="shared" si="1496"/>
        <v>31</v>
      </c>
      <c r="M2121" s="178">
        <f t="shared" si="1503"/>
        <v>3</v>
      </c>
      <c r="N2121" s="106">
        <f t="shared" si="1472"/>
        <v>1.0004056699999999</v>
      </c>
      <c r="O2121" s="111">
        <f t="shared" si="1502"/>
        <v>1.0041999100000001</v>
      </c>
      <c r="P2121" s="111">
        <f t="shared" si="1487"/>
        <v>1.4282849109833462</v>
      </c>
      <c r="Q2121" s="106">
        <f t="shared" si="1501"/>
        <v>1.42886432</v>
      </c>
      <c r="R2121" s="106">
        <f t="shared" si="1488"/>
        <v>1.38699086</v>
      </c>
      <c r="S2121" s="106">
        <f t="shared" si="1473"/>
        <v>84.444866079999997</v>
      </c>
      <c r="T2121" s="106">
        <f t="shared" si="1474"/>
        <v>23.561360273226899</v>
      </c>
      <c r="U2121" s="106">
        <f t="shared" si="1475"/>
        <v>3.0472642720269502E-15</v>
      </c>
      <c r="V2121" s="106">
        <f t="shared" si="1476"/>
        <v>84.444866083226898</v>
      </c>
      <c r="W2121" s="19">
        <f t="shared" si="1492"/>
        <v>0</v>
      </c>
      <c r="X2121" s="2">
        <f t="shared" si="1477"/>
        <v>0</v>
      </c>
      <c r="Y2121" s="4">
        <f t="shared" si="1478"/>
        <v>0</v>
      </c>
      <c r="Z2121" s="106">
        <f t="shared" si="1499"/>
        <v>0</v>
      </c>
      <c r="AA2121" s="114">
        <f t="shared" si="1489"/>
        <v>0.05</v>
      </c>
      <c r="AB2121" s="112">
        <f t="shared" si="1479"/>
        <v>3</v>
      </c>
      <c r="AC2121" s="178">
        <f t="shared" si="1495"/>
        <v>31</v>
      </c>
      <c r="AD2121" s="11">
        <f t="shared" si="1490"/>
        <v>1.000393546</v>
      </c>
      <c r="AE2121" s="106">
        <f t="shared" si="1500"/>
        <v>3.3232930000000001E-2</v>
      </c>
      <c r="AF2121" s="106">
        <f t="shared" si="1480"/>
        <v>3.3232930000000001E-2</v>
      </c>
      <c r="AG2121" s="106">
        <f t="shared" si="1481"/>
        <v>0</v>
      </c>
      <c r="AH2121" s="115" t="str">
        <f t="shared" si="1497"/>
        <v>A+J=</v>
      </c>
      <c r="AI2121" s="116">
        <f t="shared" si="1491"/>
        <v>46290</v>
      </c>
      <c r="AJ2121" s="10"/>
      <c r="AK2121" s="1"/>
      <c r="AL2121" s="10"/>
      <c r="AM2121" s="1"/>
      <c r="AN2121" s="1"/>
      <c r="AO2121" s="3"/>
      <c r="AP2121" s="3"/>
      <c r="AQ2121" s="4"/>
      <c r="AR2121" s="4"/>
      <c r="AS2121" s="4"/>
      <c r="AT2121" s="4"/>
      <c r="AU2121" s="4"/>
      <c r="AV2121" s="4"/>
      <c r="AW2121" s="1"/>
      <c r="AX2121" s="1"/>
      <c r="AY2121" s="1"/>
      <c r="AZ2121" s="1"/>
      <c r="BA2121" s="1"/>
      <c r="BB2121" s="1"/>
      <c r="BC2121" s="1"/>
      <c r="BD2121" s="1"/>
      <c r="BE2121" s="1"/>
      <c r="BG2121" s="1"/>
      <c r="BH2121" s="1"/>
    </row>
    <row r="2122" spans="1:60" ht="15" customHeight="1" x14ac:dyDescent="0.25">
      <c r="A2122" s="105">
        <f t="shared" si="1482"/>
        <v>46263</v>
      </c>
      <c r="B2122" s="106">
        <f t="shared" ref="B2122:B2185" si="1504">(V2122+AF2122)</f>
        <v>84.489179623226903</v>
      </c>
      <c r="C2122" s="2">
        <f t="shared" si="1483"/>
        <v>60.883505810000003</v>
      </c>
      <c r="D2122" s="2">
        <f t="shared" si="1484"/>
        <v>60.883505809999996</v>
      </c>
      <c r="E2122" s="106">
        <f t="shared" ref="E2122:E2185" si="1505">(C2122-D2122)</f>
        <v>7.1054273576010019E-15</v>
      </c>
      <c r="F2122" s="21">
        <f t="shared" si="1485"/>
        <v>7245.38</v>
      </c>
      <c r="G2122" s="108">
        <f t="shared" si="1486"/>
        <v>7275.81</v>
      </c>
      <c r="H2122" s="109">
        <f t="shared" si="1498"/>
        <v>46229</v>
      </c>
      <c r="I2122" s="109">
        <f t="shared" si="1493"/>
        <v>46260</v>
      </c>
      <c r="J2122" s="110">
        <f t="shared" ref="J2122:J2185" si="1506">(G2122/F2122)-1</f>
        <v>4.1999177406844002E-3</v>
      </c>
      <c r="K2122" s="117">
        <f t="shared" si="1494"/>
        <v>46290</v>
      </c>
      <c r="L2122" s="178">
        <f t="shared" si="1496"/>
        <v>31</v>
      </c>
      <c r="M2122" s="178">
        <f t="shared" si="1503"/>
        <v>4</v>
      </c>
      <c r="N2122" s="106">
        <f t="shared" ref="N2122:N2185" si="1507">TRUNC((G2122/F2122)^TRUNC((M2122/L2122),9),8)</f>
        <v>1.0005409300000001</v>
      </c>
      <c r="O2122" s="111">
        <f t="shared" si="1502"/>
        <v>1.0041999100000001</v>
      </c>
      <c r="P2122" s="111">
        <f t="shared" si="1487"/>
        <v>1.4282849109833462</v>
      </c>
      <c r="Q2122" s="106">
        <f t="shared" si="1501"/>
        <v>1.42905751</v>
      </c>
      <c r="R2122" s="106">
        <f t="shared" si="1488"/>
        <v>1.38699086</v>
      </c>
      <c r="S2122" s="106">
        <f t="shared" ref="S2122:S2185" si="1508">TRUNC(C2122*R2122,8)</f>
        <v>84.444866079999997</v>
      </c>
      <c r="T2122" s="106">
        <f t="shared" ref="T2122:T2185" si="1509">(D2122*(R2122-1))</f>
        <v>23.561360273226899</v>
      </c>
      <c r="U2122" s="106">
        <f t="shared" ref="U2122:U2185" si="1510">(E2122*(Q2122-1))</f>
        <v>3.0486369695381656E-15</v>
      </c>
      <c r="V2122" s="106">
        <f t="shared" ref="V2122:V2185" si="1511">(C2122+T2122+U2122)</f>
        <v>84.444866083226898</v>
      </c>
      <c r="W2122" s="19">
        <f t="shared" si="1492"/>
        <v>0</v>
      </c>
      <c r="X2122" s="2">
        <f t="shared" ref="X2122:X2185" si="1512">IF(W2122&gt;0,VLOOKUP(A2122,AL$12:AP$312,5),0)</f>
        <v>0</v>
      </c>
      <c r="Y2122" s="4">
        <f t="shared" ref="Y2122:Y2185" si="1513">IF(W2122&gt;0,VLOOKUP($A2122,$AL$10:$AQ$312,6),0)</f>
        <v>0</v>
      </c>
      <c r="Z2122" s="106">
        <f t="shared" si="1499"/>
        <v>0</v>
      </c>
      <c r="AA2122" s="114">
        <f t="shared" si="1489"/>
        <v>0.05</v>
      </c>
      <c r="AB2122" s="112">
        <f t="shared" ref="AB2122:AB2185" si="1514">M2122</f>
        <v>4</v>
      </c>
      <c r="AC2122" s="178">
        <f t="shared" si="1495"/>
        <v>31</v>
      </c>
      <c r="AD2122" s="11">
        <f t="shared" si="1490"/>
        <v>1.000524763</v>
      </c>
      <c r="AE2122" s="106">
        <f t="shared" si="1500"/>
        <v>4.4313539999999998E-2</v>
      </c>
      <c r="AF2122" s="106">
        <f t="shared" ref="AF2122:AF2185" si="1515">TRUNC((V2122*(AD2122-1)),8)</f>
        <v>4.4313539999999998E-2</v>
      </c>
      <c r="AG2122" s="106">
        <f t="shared" ref="AG2122:AG2185" si="1516">IF(Z2122&gt;0,Z2122+AE2122,0)</f>
        <v>0</v>
      </c>
      <c r="AH2122" s="115" t="str">
        <f t="shared" si="1497"/>
        <v>A+J=</v>
      </c>
      <c r="AI2122" s="116">
        <f t="shared" si="1491"/>
        <v>46290</v>
      </c>
      <c r="AJ2122" s="10"/>
      <c r="AK2122" s="1"/>
      <c r="AL2122" s="10"/>
      <c r="AM2122" s="1"/>
      <c r="AN2122" s="1"/>
      <c r="AO2122" s="3"/>
      <c r="AP2122" s="3"/>
      <c r="AQ2122" s="4"/>
      <c r="AR2122" s="4"/>
      <c r="AS2122" s="4"/>
      <c r="AT2122" s="4"/>
      <c r="AU2122" s="4"/>
      <c r="AV2122" s="4"/>
      <c r="AW2122" s="1"/>
      <c r="AX2122" s="1"/>
      <c r="AY2122" s="1"/>
      <c r="AZ2122" s="1"/>
      <c r="BA2122" s="1"/>
      <c r="BB2122" s="1"/>
      <c r="BC2122" s="1"/>
      <c r="BD2122" s="1"/>
      <c r="BE2122" s="1"/>
      <c r="BG2122" s="1"/>
      <c r="BH2122" s="1"/>
    </row>
    <row r="2123" spans="1:60" ht="15" customHeight="1" x14ac:dyDescent="0.25">
      <c r="A2123" s="105">
        <f t="shared" ref="A2123:A2186" si="1517">(A2122+1)</f>
        <v>46264</v>
      </c>
      <c r="B2123" s="106">
        <f t="shared" si="1504"/>
        <v>84.5002616532269</v>
      </c>
      <c r="C2123" s="2">
        <f t="shared" ref="C2123:C2186" si="1518">TRUNC(IF(W2122&gt;0,VLOOKUP(A2122,$AL$12:$AM$312,2),C2122),8)</f>
        <v>60.883505810000003</v>
      </c>
      <c r="D2123" s="2">
        <f t="shared" ref="D2123:D2186" si="1519">VLOOKUP(A2123,$AR$13:$AV$312,5)</f>
        <v>60.883505809999996</v>
      </c>
      <c r="E2123" s="106">
        <f t="shared" si="1505"/>
        <v>7.1054273576010019E-15</v>
      </c>
      <c r="F2123" s="21">
        <f t="shared" ref="F2123:F2186" si="1520">IF(G2123=G2122,F2122,G2122)</f>
        <v>7245.38</v>
      </c>
      <c r="G2123" s="108">
        <f t="shared" ref="G2123:G2186" si="1521">IF(AND(M2123=1,M2122&gt;1),VLOOKUP(A2122,$BF$13:$BH$98,3),G2122)</f>
        <v>7275.81</v>
      </c>
      <c r="H2123" s="109">
        <f t="shared" si="1498"/>
        <v>46229</v>
      </c>
      <c r="I2123" s="109">
        <f t="shared" si="1493"/>
        <v>46260</v>
      </c>
      <c r="J2123" s="110">
        <f t="shared" si="1506"/>
        <v>4.1999177406844002E-3</v>
      </c>
      <c r="K2123" s="117">
        <f t="shared" si="1494"/>
        <v>46290</v>
      </c>
      <c r="L2123" s="178">
        <f t="shared" si="1496"/>
        <v>31</v>
      </c>
      <c r="M2123" s="178">
        <f t="shared" si="1503"/>
        <v>5</v>
      </c>
      <c r="N2123" s="106">
        <f t="shared" si="1507"/>
        <v>1.00067621</v>
      </c>
      <c r="O2123" s="111">
        <f t="shared" si="1502"/>
        <v>1.0041999100000001</v>
      </c>
      <c r="P2123" s="111">
        <f t="shared" ref="P2123:P2186" si="1522">IF(K2123&gt;K2122,P2122*O2123,P2122)</f>
        <v>1.4282849109833462</v>
      </c>
      <c r="Q2123" s="106">
        <f t="shared" si="1501"/>
        <v>1.4292507299999999</v>
      </c>
      <c r="R2123" s="106">
        <f t="shared" ref="R2123:R2186" si="1523">IF(AND(W2123&gt;0,MONTH(A2123)=R$9),Q2123,R2122)</f>
        <v>1.38699086</v>
      </c>
      <c r="S2123" s="106">
        <f t="shared" si="1508"/>
        <v>84.444866079999997</v>
      </c>
      <c r="T2123" s="106">
        <f t="shared" si="1509"/>
        <v>23.561360273226899</v>
      </c>
      <c r="U2123" s="106">
        <f t="shared" si="1510"/>
        <v>3.0500098802122005E-15</v>
      </c>
      <c r="V2123" s="106">
        <f t="shared" si="1511"/>
        <v>84.444866083226898</v>
      </c>
      <c r="W2123" s="19">
        <f t="shared" si="1492"/>
        <v>0</v>
      </c>
      <c r="X2123" s="2">
        <f t="shared" si="1512"/>
        <v>0</v>
      </c>
      <c r="Y2123" s="4">
        <f t="shared" si="1513"/>
        <v>0</v>
      </c>
      <c r="Z2123" s="106">
        <f t="shared" si="1499"/>
        <v>0</v>
      </c>
      <c r="AA2123" s="114">
        <f t="shared" ref="AA2123:AA2186" si="1524">(AA2122)</f>
        <v>0.05</v>
      </c>
      <c r="AB2123" s="112">
        <f t="shared" si="1514"/>
        <v>5</v>
      </c>
      <c r="AC2123" s="178">
        <f t="shared" si="1495"/>
        <v>31</v>
      </c>
      <c r="AD2123" s="11">
        <f t="shared" ref="AD2123:AD2186" si="1525">ROUND((1+AA2123)^(30/360)^(AB2123/AC2123),9)</f>
        <v>1.000655997</v>
      </c>
      <c r="AE2123" s="106">
        <f t="shared" si="1500"/>
        <v>5.5395569999999998E-2</v>
      </c>
      <c r="AF2123" s="106">
        <f t="shared" si="1515"/>
        <v>5.5395569999999998E-2</v>
      </c>
      <c r="AG2123" s="106">
        <f t="shared" si="1516"/>
        <v>0</v>
      </c>
      <c r="AH2123" s="115" t="str">
        <f t="shared" si="1497"/>
        <v>A+J=</v>
      </c>
      <c r="AI2123" s="116">
        <f t="shared" si="1491"/>
        <v>46290</v>
      </c>
      <c r="AJ2123" s="10"/>
      <c r="AK2123" s="1"/>
      <c r="AL2123" s="10"/>
      <c r="AM2123" s="1"/>
      <c r="AN2123" s="1"/>
      <c r="AO2123" s="3"/>
      <c r="AP2123" s="3"/>
      <c r="AQ2123" s="4"/>
      <c r="AR2123" s="4"/>
      <c r="AS2123" s="4"/>
      <c r="AT2123" s="4"/>
      <c r="AU2123" s="4"/>
      <c r="AV2123" s="4"/>
      <c r="AW2123" s="1"/>
      <c r="AX2123" s="1"/>
      <c r="AY2123" s="1"/>
      <c r="AZ2123" s="1"/>
      <c r="BA2123" s="1"/>
      <c r="BB2123" s="1"/>
      <c r="BC2123" s="1"/>
      <c r="BD2123" s="1"/>
      <c r="BE2123" s="1"/>
      <c r="BG2123" s="1"/>
      <c r="BH2123" s="1"/>
    </row>
    <row r="2124" spans="1:60" ht="15" customHeight="1" x14ac:dyDescent="0.25">
      <c r="A2124" s="105">
        <f t="shared" si="1517"/>
        <v>46265</v>
      </c>
      <c r="B2124" s="106">
        <f t="shared" si="1504"/>
        <v>84.511345133226897</v>
      </c>
      <c r="C2124" s="2">
        <f t="shared" si="1518"/>
        <v>60.883505810000003</v>
      </c>
      <c r="D2124" s="2">
        <f t="shared" si="1519"/>
        <v>60.883505809999996</v>
      </c>
      <c r="E2124" s="106">
        <f t="shared" si="1505"/>
        <v>7.1054273576010019E-15</v>
      </c>
      <c r="F2124" s="21">
        <f t="shared" si="1520"/>
        <v>7245.38</v>
      </c>
      <c r="G2124" s="108">
        <f t="shared" si="1521"/>
        <v>7275.81</v>
      </c>
      <c r="H2124" s="109">
        <f t="shared" si="1498"/>
        <v>46229</v>
      </c>
      <c r="I2124" s="109">
        <f t="shared" si="1493"/>
        <v>46260</v>
      </c>
      <c r="J2124" s="110">
        <f t="shared" si="1506"/>
        <v>4.1999177406844002E-3</v>
      </c>
      <c r="K2124" s="117">
        <f t="shared" si="1494"/>
        <v>46290</v>
      </c>
      <c r="L2124" s="178">
        <f t="shared" si="1496"/>
        <v>31</v>
      </c>
      <c r="M2124" s="178">
        <f t="shared" si="1503"/>
        <v>6</v>
      </c>
      <c r="N2124" s="106">
        <f t="shared" si="1507"/>
        <v>1.0008115099999999</v>
      </c>
      <c r="O2124" s="111">
        <f t="shared" si="1502"/>
        <v>1.0041999100000001</v>
      </c>
      <c r="P2124" s="111">
        <f t="shared" si="1522"/>
        <v>1.4282849109833462</v>
      </c>
      <c r="Q2124" s="106">
        <f t="shared" si="1501"/>
        <v>1.4294439699999999</v>
      </c>
      <c r="R2124" s="106">
        <f t="shared" si="1523"/>
        <v>1.38699086</v>
      </c>
      <c r="S2124" s="106">
        <f t="shared" si="1508"/>
        <v>84.444866079999997</v>
      </c>
      <c r="T2124" s="106">
        <f t="shared" si="1509"/>
        <v>23.561360273226899</v>
      </c>
      <c r="U2124" s="106">
        <f t="shared" si="1510"/>
        <v>3.0513829329947832E-15</v>
      </c>
      <c r="V2124" s="106">
        <f t="shared" si="1511"/>
        <v>84.444866083226898</v>
      </c>
      <c r="W2124" s="19">
        <f t="shared" si="1492"/>
        <v>0</v>
      </c>
      <c r="X2124" s="2">
        <f t="shared" si="1512"/>
        <v>0</v>
      </c>
      <c r="Y2124" s="4">
        <f t="shared" si="1513"/>
        <v>0</v>
      </c>
      <c r="Z2124" s="106">
        <f t="shared" si="1499"/>
        <v>0</v>
      </c>
      <c r="AA2124" s="114">
        <f t="shared" si="1524"/>
        <v>0.05</v>
      </c>
      <c r="AB2124" s="112">
        <f t="shared" si="1514"/>
        <v>6</v>
      </c>
      <c r="AC2124" s="178">
        <f t="shared" si="1495"/>
        <v>31</v>
      </c>
      <c r="AD2124" s="11">
        <f t="shared" si="1525"/>
        <v>1.000787248</v>
      </c>
      <c r="AE2124" s="106">
        <f t="shared" si="1500"/>
        <v>6.6479049999999998E-2</v>
      </c>
      <c r="AF2124" s="106">
        <f t="shared" si="1515"/>
        <v>6.6479049999999998E-2</v>
      </c>
      <c r="AG2124" s="106">
        <f t="shared" si="1516"/>
        <v>0</v>
      </c>
      <c r="AH2124" s="115" t="str">
        <f t="shared" si="1497"/>
        <v>A+J=</v>
      </c>
      <c r="AI2124" s="116">
        <f t="shared" ref="AI2124:AI2187" si="1526">IF(W2123&gt;0,VLOOKUP(A2123,$AL$10:$AZ$312,14),AI2123)</f>
        <v>46290</v>
      </c>
      <c r="AJ2124" s="10"/>
      <c r="AK2124" s="1"/>
      <c r="AL2124" s="10"/>
      <c r="AM2124" s="1"/>
      <c r="AN2124" s="1"/>
      <c r="AO2124" s="3"/>
      <c r="AP2124" s="3"/>
      <c r="AQ2124" s="4"/>
      <c r="AR2124" s="4"/>
      <c r="AS2124" s="4"/>
      <c r="AT2124" s="4"/>
      <c r="AU2124" s="4"/>
      <c r="AV2124" s="4"/>
      <c r="AW2124" s="1"/>
      <c r="AX2124" s="1"/>
      <c r="AY2124" s="1"/>
      <c r="AZ2124" s="1"/>
      <c r="BA2124" s="1"/>
      <c r="BB2124" s="1"/>
      <c r="BC2124" s="1"/>
      <c r="BD2124" s="1"/>
      <c r="BE2124" s="1"/>
      <c r="BG2124" s="1"/>
      <c r="BH2124" s="1"/>
    </row>
    <row r="2125" spans="1:60" ht="15" customHeight="1" x14ac:dyDescent="0.25">
      <c r="A2125" s="105">
        <f t="shared" si="1517"/>
        <v>46266</v>
      </c>
      <c r="B2125" s="106">
        <f t="shared" si="1504"/>
        <v>84.522430043226905</v>
      </c>
      <c r="C2125" s="2">
        <f t="shared" si="1518"/>
        <v>60.883505810000003</v>
      </c>
      <c r="D2125" s="2">
        <f t="shared" si="1519"/>
        <v>60.883505809999996</v>
      </c>
      <c r="E2125" s="106">
        <f t="shared" si="1505"/>
        <v>7.1054273576010019E-15</v>
      </c>
      <c r="F2125" s="21">
        <f t="shared" si="1520"/>
        <v>7245.38</v>
      </c>
      <c r="G2125" s="108">
        <f t="shared" si="1521"/>
        <v>7275.81</v>
      </c>
      <c r="H2125" s="109">
        <f t="shared" si="1498"/>
        <v>46229</v>
      </c>
      <c r="I2125" s="109">
        <f t="shared" si="1493"/>
        <v>46260</v>
      </c>
      <c r="J2125" s="110">
        <f t="shared" si="1506"/>
        <v>4.1999177406844002E-3</v>
      </c>
      <c r="K2125" s="117">
        <f t="shared" si="1494"/>
        <v>46290</v>
      </c>
      <c r="L2125" s="178">
        <f t="shared" si="1496"/>
        <v>31</v>
      </c>
      <c r="M2125" s="178">
        <f t="shared" si="1503"/>
        <v>7</v>
      </c>
      <c r="N2125" s="106">
        <f t="shared" si="1507"/>
        <v>1.00094683</v>
      </c>
      <c r="O2125" s="111">
        <f t="shared" si="1502"/>
        <v>1.0041999100000001</v>
      </c>
      <c r="P2125" s="111">
        <f t="shared" si="1522"/>
        <v>1.4282849109833462</v>
      </c>
      <c r="Q2125" s="106">
        <f t="shared" si="1501"/>
        <v>1.4296372500000001</v>
      </c>
      <c r="R2125" s="106">
        <f t="shared" si="1523"/>
        <v>1.38699086</v>
      </c>
      <c r="S2125" s="106">
        <f t="shared" si="1508"/>
        <v>84.444866079999997</v>
      </c>
      <c r="T2125" s="106">
        <f t="shared" si="1509"/>
        <v>23.561360273226899</v>
      </c>
      <c r="U2125" s="106">
        <f t="shared" si="1510"/>
        <v>3.0527562699944616E-15</v>
      </c>
      <c r="V2125" s="106">
        <f t="shared" si="1511"/>
        <v>84.444866083226898</v>
      </c>
      <c r="W2125" s="19">
        <f t="shared" si="1492"/>
        <v>0</v>
      </c>
      <c r="X2125" s="2">
        <f t="shared" si="1512"/>
        <v>0</v>
      </c>
      <c r="Y2125" s="4">
        <f t="shared" si="1513"/>
        <v>0</v>
      </c>
      <c r="Z2125" s="106">
        <f t="shared" si="1499"/>
        <v>0</v>
      </c>
      <c r="AA2125" s="114">
        <f t="shared" si="1524"/>
        <v>0.05</v>
      </c>
      <c r="AB2125" s="112">
        <f t="shared" si="1514"/>
        <v>7</v>
      </c>
      <c r="AC2125" s="178">
        <f t="shared" si="1495"/>
        <v>31</v>
      </c>
      <c r="AD2125" s="11">
        <f t="shared" si="1525"/>
        <v>1.000918516</v>
      </c>
      <c r="AE2125" s="106">
        <f t="shared" si="1500"/>
        <v>7.7563960000000001E-2</v>
      </c>
      <c r="AF2125" s="106">
        <f t="shared" si="1515"/>
        <v>7.7563960000000001E-2</v>
      </c>
      <c r="AG2125" s="106">
        <f t="shared" si="1516"/>
        <v>0</v>
      </c>
      <c r="AH2125" s="115" t="str">
        <f t="shared" si="1497"/>
        <v>A+J=</v>
      </c>
      <c r="AI2125" s="116">
        <f t="shared" si="1526"/>
        <v>46290</v>
      </c>
      <c r="AJ2125" s="10"/>
      <c r="AK2125" s="1"/>
      <c r="AL2125" s="10"/>
      <c r="AM2125" s="1"/>
      <c r="AN2125" s="1"/>
      <c r="AO2125" s="3"/>
      <c r="AP2125" s="3"/>
      <c r="AQ2125" s="4"/>
      <c r="AR2125" s="4"/>
      <c r="AS2125" s="4"/>
      <c r="AT2125" s="4"/>
      <c r="AU2125" s="4"/>
      <c r="AV2125" s="4"/>
      <c r="AW2125" s="1"/>
      <c r="AX2125" s="1"/>
      <c r="AY2125" s="1"/>
      <c r="AZ2125" s="1"/>
      <c r="BA2125" s="1"/>
      <c r="BB2125" s="1"/>
      <c r="BC2125" s="1"/>
      <c r="BD2125" s="1"/>
      <c r="BE2125" s="1"/>
      <c r="BG2125" s="1"/>
      <c r="BH2125" s="1"/>
    </row>
    <row r="2126" spans="1:60" ht="15" customHeight="1" x14ac:dyDescent="0.25">
      <c r="A2126" s="105">
        <f t="shared" si="1517"/>
        <v>46267</v>
      </c>
      <c r="B2126" s="106">
        <f t="shared" si="1504"/>
        <v>84.533516383226896</v>
      </c>
      <c r="C2126" s="2">
        <f t="shared" si="1518"/>
        <v>60.883505810000003</v>
      </c>
      <c r="D2126" s="2">
        <f t="shared" si="1519"/>
        <v>60.883505809999996</v>
      </c>
      <c r="E2126" s="106">
        <f t="shared" si="1505"/>
        <v>7.1054273576010019E-15</v>
      </c>
      <c r="F2126" s="21">
        <f t="shared" si="1520"/>
        <v>7245.38</v>
      </c>
      <c r="G2126" s="108">
        <f t="shared" si="1521"/>
        <v>7275.81</v>
      </c>
      <c r="H2126" s="109">
        <f t="shared" si="1498"/>
        <v>46229</v>
      </c>
      <c r="I2126" s="109">
        <f t="shared" si="1493"/>
        <v>46260</v>
      </c>
      <c r="J2126" s="110">
        <f t="shared" si="1506"/>
        <v>4.1999177406844002E-3</v>
      </c>
      <c r="K2126" s="117">
        <f t="shared" si="1494"/>
        <v>46290</v>
      </c>
      <c r="L2126" s="178">
        <f t="shared" si="1496"/>
        <v>31</v>
      </c>
      <c r="M2126" s="178">
        <f t="shared" si="1503"/>
        <v>8</v>
      </c>
      <c r="N2126" s="106">
        <f t="shared" si="1507"/>
        <v>1.0010821599999999</v>
      </c>
      <c r="O2126" s="111">
        <f t="shared" si="1502"/>
        <v>1.0041999100000001</v>
      </c>
      <c r="P2126" s="111">
        <f t="shared" si="1522"/>
        <v>1.4282849109833462</v>
      </c>
      <c r="Q2126" s="106">
        <f t="shared" si="1501"/>
        <v>1.42983054</v>
      </c>
      <c r="R2126" s="106">
        <f t="shared" si="1523"/>
        <v>1.38699086</v>
      </c>
      <c r="S2126" s="106">
        <f t="shared" si="1508"/>
        <v>84.444866079999997</v>
      </c>
      <c r="T2126" s="106">
        <f t="shared" si="1509"/>
        <v>23.561360273226899</v>
      </c>
      <c r="U2126" s="106">
        <f t="shared" si="1510"/>
        <v>3.0541296780484116E-15</v>
      </c>
      <c r="V2126" s="106">
        <f t="shared" si="1511"/>
        <v>84.444866083226898</v>
      </c>
      <c r="W2126" s="19">
        <f t="shared" si="1492"/>
        <v>0</v>
      </c>
      <c r="X2126" s="2">
        <f t="shared" si="1512"/>
        <v>0</v>
      </c>
      <c r="Y2126" s="4">
        <f t="shared" si="1513"/>
        <v>0</v>
      </c>
      <c r="Z2126" s="106">
        <f t="shared" si="1499"/>
        <v>0</v>
      </c>
      <c r="AA2126" s="114">
        <f t="shared" si="1524"/>
        <v>0.05</v>
      </c>
      <c r="AB2126" s="112">
        <f t="shared" si="1514"/>
        <v>8</v>
      </c>
      <c r="AC2126" s="178">
        <f t="shared" si="1495"/>
        <v>31</v>
      </c>
      <c r="AD2126" s="11">
        <f t="shared" si="1525"/>
        <v>1.001049801</v>
      </c>
      <c r="AE2126" s="106">
        <f t="shared" si="1500"/>
        <v>8.8650300000000001E-2</v>
      </c>
      <c r="AF2126" s="106">
        <f t="shared" si="1515"/>
        <v>8.8650300000000001E-2</v>
      </c>
      <c r="AG2126" s="106">
        <f t="shared" si="1516"/>
        <v>0</v>
      </c>
      <c r="AH2126" s="115" t="str">
        <f t="shared" si="1497"/>
        <v>A+J=</v>
      </c>
      <c r="AI2126" s="116">
        <f t="shared" si="1526"/>
        <v>46290</v>
      </c>
      <c r="AJ2126" s="10"/>
      <c r="AK2126" s="1"/>
      <c r="AL2126" s="10"/>
      <c r="AM2126" s="1"/>
      <c r="AN2126" s="1"/>
      <c r="AO2126" s="3"/>
      <c r="AP2126" s="3"/>
      <c r="AQ2126" s="4"/>
      <c r="AR2126" s="4"/>
      <c r="AS2126" s="4"/>
      <c r="AT2126" s="4"/>
      <c r="AU2126" s="4"/>
      <c r="AV2126" s="4"/>
      <c r="AW2126" s="1"/>
      <c r="AX2126" s="1"/>
      <c r="AY2126" s="1"/>
      <c r="AZ2126" s="1"/>
      <c r="BA2126" s="1"/>
      <c r="BB2126" s="1"/>
      <c r="BC2126" s="1"/>
      <c r="BD2126" s="1"/>
      <c r="BE2126" s="1"/>
      <c r="BG2126" s="1"/>
      <c r="BH2126" s="1"/>
    </row>
    <row r="2127" spans="1:60" ht="15" customHeight="1" x14ac:dyDescent="0.25">
      <c r="A2127" s="105">
        <f t="shared" si="1517"/>
        <v>46268</v>
      </c>
      <c r="B2127" s="106">
        <f t="shared" si="1504"/>
        <v>84.5446042432269</v>
      </c>
      <c r="C2127" s="2">
        <f t="shared" si="1518"/>
        <v>60.883505810000003</v>
      </c>
      <c r="D2127" s="2">
        <f t="shared" si="1519"/>
        <v>60.883505809999996</v>
      </c>
      <c r="E2127" s="106">
        <f t="shared" si="1505"/>
        <v>7.1054273576010019E-15</v>
      </c>
      <c r="F2127" s="21">
        <f t="shared" si="1520"/>
        <v>7245.38</v>
      </c>
      <c r="G2127" s="108">
        <f t="shared" si="1521"/>
        <v>7275.81</v>
      </c>
      <c r="H2127" s="109">
        <f t="shared" si="1498"/>
        <v>46229</v>
      </c>
      <c r="I2127" s="109">
        <f t="shared" si="1493"/>
        <v>46260</v>
      </c>
      <c r="J2127" s="110">
        <f t="shared" si="1506"/>
        <v>4.1999177406844002E-3</v>
      </c>
      <c r="K2127" s="117">
        <f t="shared" si="1494"/>
        <v>46290</v>
      </c>
      <c r="L2127" s="178">
        <f t="shared" si="1496"/>
        <v>31</v>
      </c>
      <c r="M2127" s="178">
        <f t="shared" si="1503"/>
        <v>9</v>
      </c>
      <c r="N2127" s="106">
        <f t="shared" si="1507"/>
        <v>1.00121751</v>
      </c>
      <c r="O2127" s="111">
        <f t="shared" si="1502"/>
        <v>1.0041999100000001</v>
      </c>
      <c r="P2127" s="111">
        <f t="shared" si="1522"/>
        <v>1.4282849109833462</v>
      </c>
      <c r="Q2127" s="106">
        <f t="shared" si="1501"/>
        <v>1.4300238599999999</v>
      </c>
      <c r="R2127" s="106">
        <f t="shared" si="1523"/>
        <v>1.38699086</v>
      </c>
      <c r="S2127" s="106">
        <f t="shared" si="1508"/>
        <v>84.444866079999997</v>
      </c>
      <c r="T2127" s="106">
        <f t="shared" si="1509"/>
        <v>23.561360273226899</v>
      </c>
      <c r="U2127" s="106">
        <f t="shared" si="1510"/>
        <v>3.0555032992651826E-15</v>
      </c>
      <c r="V2127" s="106">
        <f t="shared" si="1511"/>
        <v>84.444866083226898</v>
      </c>
      <c r="W2127" s="19">
        <f t="shared" si="1492"/>
        <v>0</v>
      </c>
      <c r="X2127" s="2">
        <f t="shared" si="1512"/>
        <v>0</v>
      </c>
      <c r="Y2127" s="4">
        <f t="shared" si="1513"/>
        <v>0</v>
      </c>
      <c r="Z2127" s="106">
        <f t="shared" si="1499"/>
        <v>0</v>
      </c>
      <c r="AA2127" s="114">
        <f t="shared" si="1524"/>
        <v>0.05</v>
      </c>
      <c r="AB2127" s="112">
        <f t="shared" si="1514"/>
        <v>9</v>
      </c>
      <c r="AC2127" s="178">
        <f t="shared" si="1495"/>
        <v>31</v>
      </c>
      <c r="AD2127" s="11">
        <f t="shared" si="1525"/>
        <v>1.001181104</v>
      </c>
      <c r="AE2127" s="106">
        <f t="shared" si="1500"/>
        <v>9.9738160000000006E-2</v>
      </c>
      <c r="AF2127" s="106">
        <f t="shared" si="1515"/>
        <v>9.9738160000000006E-2</v>
      </c>
      <c r="AG2127" s="106">
        <f t="shared" si="1516"/>
        <v>0</v>
      </c>
      <c r="AH2127" s="115" t="str">
        <f t="shared" si="1497"/>
        <v>A+J=</v>
      </c>
      <c r="AI2127" s="116">
        <f t="shared" si="1526"/>
        <v>46290</v>
      </c>
      <c r="AJ2127" s="10"/>
      <c r="AK2127" s="1"/>
      <c r="AL2127" s="10"/>
      <c r="AM2127" s="1"/>
      <c r="AN2127" s="1"/>
      <c r="AO2127" s="3"/>
      <c r="AP2127" s="3"/>
      <c r="AQ2127" s="4"/>
      <c r="AR2127" s="4"/>
      <c r="AS2127" s="4"/>
      <c r="AT2127" s="4"/>
      <c r="AU2127" s="4"/>
      <c r="AV2127" s="4"/>
      <c r="AW2127" s="1"/>
      <c r="AX2127" s="1"/>
      <c r="AY2127" s="1"/>
      <c r="AZ2127" s="1"/>
      <c r="BA2127" s="1"/>
      <c r="BB2127" s="1"/>
      <c r="BC2127" s="1"/>
      <c r="BD2127" s="1"/>
      <c r="BE2127" s="1"/>
      <c r="BG2127" s="1"/>
      <c r="BH2127" s="1"/>
    </row>
    <row r="2128" spans="1:60" ht="15" customHeight="1" x14ac:dyDescent="0.25">
      <c r="A2128" s="105">
        <f t="shared" si="1517"/>
        <v>46269</v>
      </c>
      <c r="B2128" s="106">
        <f t="shared" si="1504"/>
        <v>84.555693543226894</v>
      </c>
      <c r="C2128" s="2">
        <f t="shared" si="1518"/>
        <v>60.883505810000003</v>
      </c>
      <c r="D2128" s="2">
        <f t="shared" si="1519"/>
        <v>60.883505809999996</v>
      </c>
      <c r="E2128" s="106">
        <f t="shared" si="1505"/>
        <v>7.1054273576010019E-15</v>
      </c>
      <c r="F2128" s="21">
        <f t="shared" si="1520"/>
        <v>7245.38</v>
      </c>
      <c r="G2128" s="108">
        <f t="shared" si="1521"/>
        <v>7275.81</v>
      </c>
      <c r="H2128" s="109">
        <f t="shared" si="1498"/>
        <v>46229</v>
      </c>
      <c r="I2128" s="109">
        <f t="shared" si="1493"/>
        <v>46260</v>
      </c>
      <c r="J2128" s="110">
        <f t="shared" si="1506"/>
        <v>4.1999177406844002E-3</v>
      </c>
      <c r="K2128" s="117">
        <f t="shared" si="1494"/>
        <v>46290</v>
      </c>
      <c r="L2128" s="178">
        <f t="shared" si="1496"/>
        <v>31</v>
      </c>
      <c r="M2128" s="178">
        <f t="shared" si="1503"/>
        <v>10</v>
      </c>
      <c r="N2128" s="106">
        <f t="shared" si="1507"/>
        <v>1.00135288</v>
      </c>
      <c r="O2128" s="111">
        <f t="shared" si="1502"/>
        <v>1.0041999100000001</v>
      </c>
      <c r="P2128" s="111">
        <f t="shared" si="1522"/>
        <v>1.4282849109833462</v>
      </c>
      <c r="Q2128" s="106">
        <f t="shared" si="1501"/>
        <v>1.4302172</v>
      </c>
      <c r="R2128" s="106">
        <f t="shared" si="1523"/>
        <v>1.38699086</v>
      </c>
      <c r="S2128" s="106">
        <f t="shared" si="1508"/>
        <v>84.444866079999997</v>
      </c>
      <c r="T2128" s="106">
        <f t="shared" si="1509"/>
        <v>23.561360273226899</v>
      </c>
      <c r="U2128" s="106">
        <f t="shared" si="1510"/>
        <v>3.0568770625905015E-15</v>
      </c>
      <c r="V2128" s="106">
        <f t="shared" si="1511"/>
        <v>84.444866083226898</v>
      </c>
      <c r="W2128" s="19">
        <f t="shared" si="1492"/>
        <v>0</v>
      </c>
      <c r="X2128" s="2">
        <f t="shared" si="1512"/>
        <v>0</v>
      </c>
      <c r="Y2128" s="4">
        <f t="shared" si="1513"/>
        <v>0</v>
      </c>
      <c r="Z2128" s="106">
        <f t="shared" si="1499"/>
        <v>0</v>
      </c>
      <c r="AA2128" s="114">
        <f t="shared" si="1524"/>
        <v>0.05</v>
      </c>
      <c r="AB2128" s="112">
        <f t="shared" si="1514"/>
        <v>10</v>
      </c>
      <c r="AC2128" s="178">
        <f t="shared" si="1495"/>
        <v>31</v>
      </c>
      <c r="AD2128" s="11">
        <f t="shared" si="1525"/>
        <v>1.001312424</v>
      </c>
      <c r="AE2128" s="106">
        <f t="shared" si="1500"/>
        <v>0.11082746</v>
      </c>
      <c r="AF2128" s="106">
        <f t="shared" si="1515"/>
        <v>0.11082746</v>
      </c>
      <c r="AG2128" s="106">
        <f t="shared" si="1516"/>
        <v>0</v>
      </c>
      <c r="AH2128" s="115" t="str">
        <f t="shared" si="1497"/>
        <v>A+J=</v>
      </c>
      <c r="AI2128" s="116">
        <f t="shared" si="1526"/>
        <v>46290</v>
      </c>
      <c r="AJ2128" s="10"/>
      <c r="AK2128" s="1"/>
      <c r="AL2128" s="10"/>
      <c r="AM2128" s="1"/>
      <c r="AN2128" s="1"/>
      <c r="AO2128" s="3"/>
      <c r="AP2128" s="3"/>
      <c r="AQ2128" s="4"/>
      <c r="AR2128" s="4"/>
      <c r="AS2128" s="4"/>
      <c r="AT2128" s="4"/>
      <c r="AU2128" s="4"/>
      <c r="AV2128" s="4"/>
      <c r="AW2128" s="1"/>
      <c r="AX2128" s="1"/>
      <c r="AY2128" s="1"/>
      <c r="AZ2128" s="1"/>
      <c r="BA2128" s="1"/>
      <c r="BB2128" s="1"/>
      <c r="BC2128" s="1"/>
      <c r="BD2128" s="1"/>
      <c r="BE2128" s="1"/>
      <c r="BG2128" s="1"/>
      <c r="BH2128" s="1"/>
    </row>
    <row r="2129" spans="1:60" ht="15" customHeight="1" x14ac:dyDescent="0.25">
      <c r="A2129" s="105">
        <f t="shared" si="1517"/>
        <v>46270</v>
      </c>
      <c r="B2129" s="106">
        <f t="shared" si="1504"/>
        <v>84.566784283226895</v>
      </c>
      <c r="C2129" s="2">
        <f t="shared" si="1518"/>
        <v>60.883505810000003</v>
      </c>
      <c r="D2129" s="2">
        <f t="shared" si="1519"/>
        <v>60.883505809999996</v>
      </c>
      <c r="E2129" s="106">
        <f t="shared" si="1505"/>
        <v>7.1054273576010019E-15</v>
      </c>
      <c r="F2129" s="21">
        <f t="shared" si="1520"/>
        <v>7245.38</v>
      </c>
      <c r="G2129" s="108">
        <f t="shared" si="1521"/>
        <v>7275.81</v>
      </c>
      <c r="H2129" s="109">
        <f t="shared" si="1498"/>
        <v>46229</v>
      </c>
      <c r="I2129" s="109">
        <f t="shared" si="1493"/>
        <v>46260</v>
      </c>
      <c r="J2129" s="110">
        <f t="shared" si="1506"/>
        <v>4.1999177406844002E-3</v>
      </c>
      <c r="K2129" s="117">
        <f t="shared" si="1494"/>
        <v>46290</v>
      </c>
      <c r="L2129" s="178">
        <f t="shared" si="1496"/>
        <v>31</v>
      </c>
      <c r="M2129" s="178">
        <f t="shared" si="1503"/>
        <v>11</v>
      </c>
      <c r="N2129" s="106">
        <f t="shared" si="1507"/>
        <v>1.0014882700000001</v>
      </c>
      <c r="O2129" s="111">
        <f t="shared" si="1502"/>
        <v>1.0041999100000001</v>
      </c>
      <c r="P2129" s="111">
        <f t="shared" si="1522"/>
        <v>1.4282849109833462</v>
      </c>
      <c r="Q2129" s="106">
        <f t="shared" si="1501"/>
        <v>1.43041058</v>
      </c>
      <c r="R2129" s="106">
        <f t="shared" si="1523"/>
        <v>1.38699086</v>
      </c>
      <c r="S2129" s="106">
        <f t="shared" si="1508"/>
        <v>84.444866079999997</v>
      </c>
      <c r="T2129" s="106">
        <f t="shared" si="1509"/>
        <v>23.561360273226899</v>
      </c>
      <c r="U2129" s="106">
        <f t="shared" si="1510"/>
        <v>3.0582511101329145E-15</v>
      </c>
      <c r="V2129" s="106">
        <f t="shared" si="1511"/>
        <v>84.444866083226898</v>
      </c>
      <c r="W2129" s="19">
        <f t="shared" si="1492"/>
        <v>0</v>
      </c>
      <c r="X2129" s="2">
        <f t="shared" si="1512"/>
        <v>0</v>
      </c>
      <c r="Y2129" s="4">
        <f t="shared" si="1513"/>
        <v>0</v>
      </c>
      <c r="Z2129" s="106">
        <f t="shared" si="1499"/>
        <v>0</v>
      </c>
      <c r="AA2129" s="114">
        <f t="shared" si="1524"/>
        <v>0.05</v>
      </c>
      <c r="AB2129" s="112">
        <f t="shared" si="1514"/>
        <v>11</v>
      </c>
      <c r="AC2129" s="178">
        <f t="shared" si="1495"/>
        <v>31</v>
      </c>
      <c r="AD2129" s="11">
        <f t="shared" si="1525"/>
        <v>1.001443761</v>
      </c>
      <c r="AE2129" s="106">
        <f t="shared" si="1500"/>
        <v>0.1219182</v>
      </c>
      <c r="AF2129" s="106">
        <f t="shared" si="1515"/>
        <v>0.1219182</v>
      </c>
      <c r="AG2129" s="106">
        <f t="shared" si="1516"/>
        <v>0</v>
      </c>
      <c r="AH2129" s="115" t="str">
        <f t="shared" si="1497"/>
        <v>A+J=</v>
      </c>
      <c r="AI2129" s="116">
        <f t="shared" si="1526"/>
        <v>46290</v>
      </c>
      <c r="AJ2129" s="10"/>
      <c r="AK2129" s="1"/>
      <c r="AL2129" s="10"/>
      <c r="AM2129" s="1"/>
      <c r="AN2129" s="1"/>
      <c r="AO2129" s="3"/>
      <c r="AP2129" s="3"/>
      <c r="AQ2129" s="4"/>
      <c r="AR2129" s="4"/>
      <c r="AS2129" s="4"/>
      <c r="AT2129" s="4"/>
      <c r="AU2129" s="4"/>
      <c r="AV2129" s="4"/>
      <c r="AW2129" s="1"/>
      <c r="AX2129" s="1"/>
      <c r="AY2129" s="1"/>
      <c r="AZ2129" s="1"/>
      <c r="BA2129" s="1"/>
      <c r="BB2129" s="1"/>
      <c r="BC2129" s="1"/>
      <c r="BD2129" s="1"/>
      <c r="BE2129" s="1"/>
      <c r="BG2129" s="1"/>
      <c r="BH2129" s="1"/>
    </row>
    <row r="2130" spans="1:60" ht="15" customHeight="1" x14ac:dyDescent="0.25">
      <c r="A2130" s="105">
        <f t="shared" si="1517"/>
        <v>46271</v>
      </c>
      <c r="B2130" s="106">
        <f t="shared" si="1504"/>
        <v>84.577876453226892</v>
      </c>
      <c r="C2130" s="2">
        <f t="shared" si="1518"/>
        <v>60.883505810000003</v>
      </c>
      <c r="D2130" s="2">
        <f t="shared" si="1519"/>
        <v>60.883505809999996</v>
      </c>
      <c r="E2130" s="106">
        <f t="shared" si="1505"/>
        <v>7.1054273576010019E-15</v>
      </c>
      <c r="F2130" s="21">
        <f t="shared" si="1520"/>
        <v>7245.38</v>
      </c>
      <c r="G2130" s="108">
        <f t="shared" si="1521"/>
        <v>7275.81</v>
      </c>
      <c r="H2130" s="109">
        <f t="shared" si="1498"/>
        <v>46229</v>
      </c>
      <c r="I2130" s="109">
        <f t="shared" si="1493"/>
        <v>46260</v>
      </c>
      <c r="J2130" s="110">
        <f t="shared" si="1506"/>
        <v>4.1999177406844002E-3</v>
      </c>
      <c r="K2130" s="117">
        <f t="shared" si="1494"/>
        <v>46290</v>
      </c>
      <c r="L2130" s="178">
        <f t="shared" si="1496"/>
        <v>31</v>
      </c>
      <c r="M2130" s="178">
        <f t="shared" si="1503"/>
        <v>12</v>
      </c>
      <c r="N2130" s="106">
        <f t="shared" si="1507"/>
        <v>1.00162368</v>
      </c>
      <c r="O2130" s="111">
        <f t="shared" si="1502"/>
        <v>1.0041999100000001</v>
      </c>
      <c r="P2130" s="111">
        <f t="shared" si="1522"/>
        <v>1.4282849109833462</v>
      </c>
      <c r="Q2130" s="106">
        <f t="shared" si="1501"/>
        <v>1.4306039800000001</v>
      </c>
      <c r="R2130" s="106">
        <f t="shared" si="1523"/>
        <v>1.38699086</v>
      </c>
      <c r="S2130" s="106">
        <f t="shared" si="1508"/>
        <v>84.444866079999997</v>
      </c>
      <c r="T2130" s="106">
        <f t="shared" si="1509"/>
        <v>23.561360273226899</v>
      </c>
      <c r="U2130" s="106">
        <f t="shared" si="1510"/>
        <v>3.0596252997838754E-15</v>
      </c>
      <c r="V2130" s="106">
        <f t="shared" si="1511"/>
        <v>84.444866083226898</v>
      </c>
      <c r="W2130" s="19">
        <f t="shared" si="1492"/>
        <v>0</v>
      </c>
      <c r="X2130" s="2">
        <f t="shared" si="1512"/>
        <v>0</v>
      </c>
      <c r="Y2130" s="4">
        <f t="shared" si="1513"/>
        <v>0</v>
      </c>
      <c r="Z2130" s="106">
        <f t="shared" si="1499"/>
        <v>0</v>
      </c>
      <c r="AA2130" s="114">
        <f t="shared" si="1524"/>
        <v>0.05</v>
      </c>
      <c r="AB2130" s="112">
        <f t="shared" si="1514"/>
        <v>12</v>
      </c>
      <c r="AC2130" s="178">
        <f t="shared" si="1495"/>
        <v>31</v>
      </c>
      <c r="AD2130" s="11">
        <f t="shared" si="1525"/>
        <v>1.0015751150000001</v>
      </c>
      <c r="AE2130" s="106">
        <f t="shared" si="1500"/>
        <v>0.13301036999999999</v>
      </c>
      <c r="AF2130" s="106">
        <f t="shared" si="1515"/>
        <v>0.13301036999999999</v>
      </c>
      <c r="AG2130" s="106">
        <f t="shared" si="1516"/>
        <v>0</v>
      </c>
      <c r="AH2130" s="115" t="str">
        <f t="shared" si="1497"/>
        <v>A+J=</v>
      </c>
      <c r="AI2130" s="116">
        <f t="shared" si="1526"/>
        <v>46290</v>
      </c>
      <c r="AJ2130" s="10"/>
      <c r="AK2130" s="1"/>
      <c r="AL2130" s="10"/>
      <c r="AM2130" s="1"/>
      <c r="AN2130" s="1"/>
      <c r="AO2130" s="3"/>
      <c r="AP2130" s="3"/>
      <c r="AQ2130" s="4"/>
      <c r="AR2130" s="4"/>
      <c r="AS2130" s="4"/>
      <c r="AT2130" s="4"/>
      <c r="AU2130" s="4"/>
      <c r="AV2130" s="4"/>
      <c r="AW2130" s="1"/>
      <c r="AX2130" s="1"/>
      <c r="AY2130" s="1"/>
      <c r="AZ2130" s="1"/>
      <c r="BA2130" s="1"/>
      <c r="BB2130" s="1"/>
      <c r="BC2130" s="1"/>
      <c r="BD2130" s="1"/>
      <c r="BE2130" s="1"/>
      <c r="BG2130" s="1"/>
      <c r="BH2130" s="1"/>
    </row>
    <row r="2131" spans="1:60" ht="15" customHeight="1" x14ac:dyDescent="0.25">
      <c r="A2131" s="105">
        <f t="shared" si="1517"/>
        <v>46272</v>
      </c>
      <c r="B2131" s="106">
        <f t="shared" si="1504"/>
        <v>84.588970143226902</v>
      </c>
      <c r="C2131" s="2">
        <f t="shared" si="1518"/>
        <v>60.883505810000003</v>
      </c>
      <c r="D2131" s="2">
        <f t="shared" si="1519"/>
        <v>60.883505809999996</v>
      </c>
      <c r="E2131" s="106">
        <f t="shared" si="1505"/>
        <v>7.1054273576010019E-15</v>
      </c>
      <c r="F2131" s="21">
        <f t="shared" si="1520"/>
        <v>7245.38</v>
      </c>
      <c r="G2131" s="108">
        <f t="shared" si="1521"/>
        <v>7275.81</v>
      </c>
      <c r="H2131" s="109">
        <f t="shared" si="1498"/>
        <v>46229</v>
      </c>
      <c r="I2131" s="109">
        <f t="shared" si="1493"/>
        <v>46260</v>
      </c>
      <c r="J2131" s="110">
        <f t="shared" si="1506"/>
        <v>4.1999177406844002E-3</v>
      </c>
      <c r="K2131" s="117">
        <f t="shared" si="1494"/>
        <v>46290</v>
      </c>
      <c r="L2131" s="178">
        <f t="shared" si="1496"/>
        <v>31</v>
      </c>
      <c r="M2131" s="178">
        <f t="shared" si="1503"/>
        <v>13</v>
      </c>
      <c r="N2131" s="106">
        <f t="shared" si="1507"/>
        <v>1.0017591100000001</v>
      </c>
      <c r="O2131" s="111">
        <f t="shared" si="1502"/>
        <v>1.0041999100000001</v>
      </c>
      <c r="P2131" s="111">
        <f t="shared" si="1522"/>
        <v>1.4282849109833462</v>
      </c>
      <c r="Q2131" s="106">
        <f t="shared" si="1501"/>
        <v>1.43079742</v>
      </c>
      <c r="R2131" s="106">
        <f t="shared" si="1523"/>
        <v>1.38699086</v>
      </c>
      <c r="S2131" s="106">
        <f t="shared" si="1508"/>
        <v>84.444866079999997</v>
      </c>
      <c r="T2131" s="106">
        <f t="shared" si="1509"/>
        <v>23.561360273226899</v>
      </c>
      <c r="U2131" s="106">
        <f t="shared" si="1510"/>
        <v>3.0609997736519289E-15</v>
      </c>
      <c r="V2131" s="106">
        <f t="shared" si="1511"/>
        <v>84.444866083226898</v>
      </c>
      <c r="W2131" s="19">
        <f t="shared" si="1492"/>
        <v>0</v>
      </c>
      <c r="X2131" s="2">
        <f t="shared" si="1512"/>
        <v>0</v>
      </c>
      <c r="Y2131" s="4">
        <f t="shared" si="1513"/>
        <v>0</v>
      </c>
      <c r="Z2131" s="106">
        <f t="shared" si="1499"/>
        <v>0</v>
      </c>
      <c r="AA2131" s="114">
        <f t="shared" si="1524"/>
        <v>0.05</v>
      </c>
      <c r="AB2131" s="112">
        <f t="shared" si="1514"/>
        <v>13</v>
      </c>
      <c r="AC2131" s="178">
        <f t="shared" si="1495"/>
        <v>31</v>
      </c>
      <c r="AD2131" s="11">
        <f t="shared" si="1525"/>
        <v>1.0017064870000001</v>
      </c>
      <c r="AE2131" s="106">
        <f t="shared" si="1500"/>
        <v>0.14410406000000001</v>
      </c>
      <c r="AF2131" s="106">
        <f t="shared" si="1515"/>
        <v>0.14410406000000001</v>
      </c>
      <c r="AG2131" s="106">
        <f t="shared" si="1516"/>
        <v>0</v>
      </c>
      <c r="AH2131" s="115" t="str">
        <f t="shared" si="1497"/>
        <v>A+J=</v>
      </c>
      <c r="AI2131" s="116">
        <f t="shared" si="1526"/>
        <v>46290</v>
      </c>
      <c r="AJ2131" s="10"/>
      <c r="AK2131" s="1"/>
      <c r="AL2131" s="10"/>
      <c r="AM2131" s="1"/>
      <c r="AN2131" s="1"/>
      <c r="AO2131" s="3"/>
      <c r="AP2131" s="3"/>
      <c r="AQ2131" s="4"/>
      <c r="AR2131" s="4"/>
      <c r="AS2131" s="4"/>
      <c r="AT2131" s="4"/>
      <c r="AU2131" s="4"/>
      <c r="AV2131" s="4"/>
      <c r="AW2131" s="1"/>
      <c r="AX2131" s="1"/>
      <c r="AY2131" s="1"/>
      <c r="AZ2131" s="1"/>
      <c r="BA2131" s="1"/>
      <c r="BB2131" s="1"/>
      <c r="BC2131" s="1"/>
      <c r="BD2131" s="1"/>
      <c r="BE2131" s="1"/>
      <c r="BG2131" s="1"/>
      <c r="BH2131" s="1"/>
    </row>
    <row r="2132" spans="1:60" ht="15" customHeight="1" x14ac:dyDescent="0.25">
      <c r="A2132" s="105">
        <f t="shared" si="1517"/>
        <v>46273</v>
      </c>
      <c r="B2132" s="106">
        <f t="shared" si="1504"/>
        <v>84.600065273226903</v>
      </c>
      <c r="C2132" s="2">
        <f t="shared" si="1518"/>
        <v>60.883505810000003</v>
      </c>
      <c r="D2132" s="2">
        <f t="shared" si="1519"/>
        <v>60.883505809999996</v>
      </c>
      <c r="E2132" s="106">
        <f t="shared" si="1505"/>
        <v>7.1054273576010019E-15</v>
      </c>
      <c r="F2132" s="21">
        <f t="shared" si="1520"/>
        <v>7245.38</v>
      </c>
      <c r="G2132" s="108">
        <f t="shared" si="1521"/>
        <v>7275.81</v>
      </c>
      <c r="H2132" s="109">
        <f t="shared" si="1498"/>
        <v>46229</v>
      </c>
      <c r="I2132" s="109">
        <f t="shared" si="1493"/>
        <v>46260</v>
      </c>
      <c r="J2132" s="110">
        <f t="shared" si="1506"/>
        <v>4.1999177406844002E-3</v>
      </c>
      <c r="K2132" s="117">
        <f t="shared" si="1494"/>
        <v>46290</v>
      </c>
      <c r="L2132" s="178">
        <f t="shared" si="1496"/>
        <v>31</v>
      </c>
      <c r="M2132" s="178">
        <f t="shared" si="1503"/>
        <v>14</v>
      </c>
      <c r="N2132" s="106">
        <f t="shared" si="1507"/>
        <v>1.0018945500000001</v>
      </c>
      <c r="O2132" s="111">
        <f t="shared" si="1502"/>
        <v>1.0041999100000001</v>
      </c>
      <c r="P2132" s="111">
        <f t="shared" si="1522"/>
        <v>1.4282849109833462</v>
      </c>
      <c r="Q2132" s="106">
        <f t="shared" si="1501"/>
        <v>1.4309908600000001</v>
      </c>
      <c r="R2132" s="106">
        <f t="shared" si="1523"/>
        <v>1.38699086</v>
      </c>
      <c r="S2132" s="106">
        <f t="shared" si="1508"/>
        <v>84.444866079999997</v>
      </c>
      <c r="T2132" s="106">
        <f t="shared" si="1509"/>
        <v>23.561360273226899</v>
      </c>
      <c r="U2132" s="106">
        <f t="shared" si="1510"/>
        <v>3.0623742475199839E-15</v>
      </c>
      <c r="V2132" s="106">
        <f t="shared" si="1511"/>
        <v>84.444866083226898</v>
      </c>
      <c r="W2132" s="19">
        <f t="shared" ref="W2132:W2195" si="1527">IF(VLOOKUP(A2132,AL$10:AX$312,13)=VLOOKUP(A2131,AL$10:AX$312,13),0,VLOOKUP(A2132,AL$10:AX$312,13))</f>
        <v>0</v>
      </c>
      <c r="X2132" s="2">
        <f t="shared" si="1512"/>
        <v>0</v>
      </c>
      <c r="Y2132" s="4">
        <f t="shared" si="1513"/>
        <v>0</v>
      </c>
      <c r="Z2132" s="106">
        <f t="shared" si="1499"/>
        <v>0</v>
      </c>
      <c r="AA2132" s="114">
        <f t="shared" si="1524"/>
        <v>0.05</v>
      </c>
      <c r="AB2132" s="112">
        <f t="shared" si="1514"/>
        <v>14</v>
      </c>
      <c r="AC2132" s="178">
        <f t="shared" si="1495"/>
        <v>31</v>
      </c>
      <c r="AD2132" s="11">
        <f t="shared" si="1525"/>
        <v>1.001837876</v>
      </c>
      <c r="AE2132" s="106">
        <f t="shared" si="1500"/>
        <v>0.15519918999999999</v>
      </c>
      <c r="AF2132" s="106">
        <f t="shared" si="1515"/>
        <v>0.15519918999999999</v>
      </c>
      <c r="AG2132" s="106">
        <f t="shared" si="1516"/>
        <v>0</v>
      </c>
      <c r="AH2132" s="115" t="str">
        <f t="shared" si="1497"/>
        <v>A+J=</v>
      </c>
      <c r="AI2132" s="116">
        <f t="shared" si="1526"/>
        <v>46290</v>
      </c>
      <c r="AJ2132" s="10"/>
      <c r="AK2132" s="1"/>
      <c r="AL2132" s="10"/>
      <c r="AM2132" s="1"/>
      <c r="AN2132" s="1"/>
      <c r="AO2132" s="3"/>
      <c r="AP2132" s="3"/>
      <c r="AQ2132" s="4"/>
      <c r="AR2132" s="4"/>
      <c r="AS2132" s="4"/>
      <c r="AT2132" s="4"/>
      <c r="AU2132" s="4"/>
      <c r="AV2132" s="4"/>
      <c r="AW2132" s="1"/>
      <c r="AX2132" s="1"/>
      <c r="AY2132" s="1"/>
      <c r="AZ2132" s="1"/>
      <c r="BA2132" s="1"/>
      <c r="BB2132" s="1"/>
      <c r="BC2132" s="1"/>
      <c r="BD2132" s="1"/>
      <c r="BE2132" s="1"/>
      <c r="BG2132" s="1"/>
      <c r="BH2132" s="1"/>
    </row>
    <row r="2133" spans="1:60" ht="15" customHeight="1" x14ac:dyDescent="0.25">
      <c r="A2133" s="105">
        <f t="shared" si="1517"/>
        <v>46274</v>
      </c>
      <c r="B2133" s="106">
        <f t="shared" si="1504"/>
        <v>84.611161833226902</v>
      </c>
      <c r="C2133" s="2">
        <f t="shared" si="1518"/>
        <v>60.883505810000003</v>
      </c>
      <c r="D2133" s="2">
        <f t="shared" si="1519"/>
        <v>60.883505809999996</v>
      </c>
      <c r="E2133" s="106">
        <f t="shared" si="1505"/>
        <v>7.1054273576010019E-15</v>
      </c>
      <c r="F2133" s="21">
        <f t="shared" si="1520"/>
        <v>7245.38</v>
      </c>
      <c r="G2133" s="108">
        <f t="shared" si="1521"/>
        <v>7275.81</v>
      </c>
      <c r="H2133" s="109">
        <f t="shared" si="1498"/>
        <v>46229</v>
      </c>
      <c r="I2133" s="109">
        <f t="shared" ref="I2133:I2196" si="1528">IF(W2132&gt;0,A2133,I2132)</f>
        <v>46260</v>
      </c>
      <c r="J2133" s="110">
        <f t="shared" si="1506"/>
        <v>4.1999177406844002E-3</v>
      </c>
      <c r="K2133" s="117">
        <f t="shared" ref="K2133:K2196" si="1529">IF(DAY(A2132)=K$9,VLOOKUP(A2132,$AP$321:$AV$619,4),K2132)</f>
        <v>46290</v>
      </c>
      <c r="L2133" s="178">
        <f t="shared" si="1496"/>
        <v>31</v>
      </c>
      <c r="M2133" s="178">
        <f t="shared" si="1503"/>
        <v>15</v>
      </c>
      <c r="N2133" s="106">
        <f t="shared" si="1507"/>
        <v>1.0020300200000001</v>
      </c>
      <c r="O2133" s="111">
        <f t="shared" si="1502"/>
        <v>1.0041999100000001</v>
      </c>
      <c r="P2133" s="111">
        <f t="shared" si="1522"/>
        <v>1.4282849109833462</v>
      </c>
      <c r="Q2133" s="106">
        <f t="shared" si="1501"/>
        <v>1.4311843500000001</v>
      </c>
      <c r="R2133" s="106">
        <f t="shared" si="1523"/>
        <v>1.38699086</v>
      </c>
      <c r="S2133" s="106">
        <f t="shared" si="1508"/>
        <v>84.444866079999997</v>
      </c>
      <c r="T2133" s="106">
        <f t="shared" si="1509"/>
        <v>23.561360273226899</v>
      </c>
      <c r="U2133" s="106">
        <f t="shared" si="1510"/>
        <v>3.0637490766594063E-15</v>
      </c>
      <c r="V2133" s="106">
        <f t="shared" si="1511"/>
        <v>84.444866083226898</v>
      </c>
      <c r="W2133" s="19">
        <f t="shared" si="1527"/>
        <v>0</v>
      </c>
      <c r="X2133" s="2">
        <f t="shared" si="1512"/>
        <v>0</v>
      </c>
      <c r="Y2133" s="4">
        <f t="shared" si="1513"/>
        <v>0</v>
      </c>
      <c r="Z2133" s="106">
        <f t="shared" si="1499"/>
        <v>0</v>
      </c>
      <c r="AA2133" s="114">
        <f t="shared" si="1524"/>
        <v>0.05</v>
      </c>
      <c r="AB2133" s="112">
        <f t="shared" si="1514"/>
        <v>15</v>
      </c>
      <c r="AC2133" s="178">
        <f t="shared" ref="AC2133:AC2196" si="1530">IF(DAY(A2132)=25,VLOOKUP(A2132,$AP$321:$AV$619,7),AC2132)</f>
        <v>31</v>
      </c>
      <c r="AD2133" s="11">
        <f t="shared" si="1525"/>
        <v>1.0019692819999999</v>
      </c>
      <c r="AE2133" s="106">
        <f t="shared" si="1500"/>
        <v>0.16629574999999999</v>
      </c>
      <c r="AF2133" s="106">
        <f t="shared" si="1515"/>
        <v>0.16629574999999999</v>
      </c>
      <c r="AG2133" s="106">
        <f t="shared" si="1516"/>
        <v>0</v>
      </c>
      <c r="AH2133" s="115" t="str">
        <f t="shared" si="1497"/>
        <v>A+J=</v>
      </c>
      <c r="AI2133" s="116">
        <f t="shared" si="1526"/>
        <v>46290</v>
      </c>
      <c r="AJ2133" s="10"/>
      <c r="AK2133" s="1"/>
      <c r="AL2133" s="10"/>
      <c r="AM2133" s="1"/>
      <c r="AN2133" s="1"/>
      <c r="AO2133" s="3"/>
      <c r="AP2133" s="3"/>
      <c r="AQ2133" s="4"/>
      <c r="AR2133" s="4"/>
      <c r="AS2133" s="4"/>
      <c r="AT2133" s="4"/>
      <c r="AU2133" s="4"/>
      <c r="AV2133" s="4"/>
      <c r="AW2133" s="1"/>
      <c r="AX2133" s="1"/>
      <c r="AY2133" s="1"/>
      <c r="AZ2133" s="1"/>
      <c r="BA2133" s="1"/>
      <c r="BB2133" s="1"/>
      <c r="BC2133" s="1"/>
      <c r="BD2133" s="1"/>
      <c r="BE2133" s="1"/>
      <c r="BG2133" s="1"/>
      <c r="BH2133" s="1"/>
    </row>
    <row r="2134" spans="1:60" ht="15" customHeight="1" x14ac:dyDescent="0.25">
      <c r="A2134" s="105">
        <f t="shared" si="1517"/>
        <v>46275</v>
      </c>
      <c r="B2134" s="106">
        <f t="shared" si="1504"/>
        <v>84.622259833226892</v>
      </c>
      <c r="C2134" s="2">
        <f t="shared" si="1518"/>
        <v>60.883505810000003</v>
      </c>
      <c r="D2134" s="2">
        <f t="shared" si="1519"/>
        <v>60.883505809999996</v>
      </c>
      <c r="E2134" s="106">
        <f t="shared" si="1505"/>
        <v>7.1054273576010019E-15</v>
      </c>
      <c r="F2134" s="21">
        <f t="shared" si="1520"/>
        <v>7245.38</v>
      </c>
      <c r="G2134" s="108">
        <f t="shared" si="1521"/>
        <v>7275.81</v>
      </c>
      <c r="H2134" s="109">
        <f t="shared" si="1498"/>
        <v>46229</v>
      </c>
      <c r="I2134" s="109">
        <f t="shared" si="1528"/>
        <v>46260</v>
      </c>
      <c r="J2134" s="110">
        <f t="shared" si="1506"/>
        <v>4.1999177406844002E-3</v>
      </c>
      <c r="K2134" s="117">
        <f t="shared" si="1529"/>
        <v>46290</v>
      </c>
      <c r="L2134" s="178">
        <f t="shared" si="1496"/>
        <v>31</v>
      </c>
      <c r="M2134" s="178">
        <f t="shared" si="1503"/>
        <v>16</v>
      </c>
      <c r="N2134" s="106">
        <f t="shared" si="1507"/>
        <v>1.0021655</v>
      </c>
      <c r="O2134" s="111">
        <f t="shared" si="1502"/>
        <v>1.0041999100000001</v>
      </c>
      <c r="P2134" s="111">
        <f t="shared" si="1522"/>
        <v>1.4282849109833462</v>
      </c>
      <c r="Q2134" s="106">
        <f t="shared" si="1501"/>
        <v>1.43137786</v>
      </c>
      <c r="R2134" s="106">
        <f t="shared" si="1523"/>
        <v>1.38699086</v>
      </c>
      <c r="S2134" s="106">
        <f t="shared" si="1508"/>
        <v>84.444866079999997</v>
      </c>
      <c r="T2134" s="106">
        <f t="shared" si="1509"/>
        <v>23.561360273226899</v>
      </c>
      <c r="U2134" s="106">
        <f t="shared" si="1510"/>
        <v>3.0651240479073749E-15</v>
      </c>
      <c r="V2134" s="106">
        <f t="shared" si="1511"/>
        <v>84.444866083226898</v>
      </c>
      <c r="W2134" s="19">
        <f t="shared" si="1527"/>
        <v>0</v>
      </c>
      <c r="X2134" s="2">
        <f t="shared" si="1512"/>
        <v>0</v>
      </c>
      <c r="Y2134" s="4">
        <f t="shared" si="1513"/>
        <v>0</v>
      </c>
      <c r="Z2134" s="106">
        <f t="shared" si="1499"/>
        <v>0</v>
      </c>
      <c r="AA2134" s="114">
        <f t="shared" si="1524"/>
        <v>0.05</v>
      </c>
      <c r="AB2134" s="112">
        <f t="shared" si="1514"/>
        <v>16</v>
      </c>
      <c r="AC2134" s="178">
        <f t="shared" si="1530"/>
        <v>31</v>
      </c>
      <c r="AD2134" s="11">
        <f t="shared" si="1525"/>
        <v>1.0021007049999999</v>
      </c>
      <c r="AE2134" s="106">
        <f t="shared" si="1500"/>
        <v>0.17739374999999999</v>
      </c>
      <c r="AF2134" s="106">
        <f t="shared" si="1515"/>
        <v>0.17739374999999999</v>
      </c>
      <c r="AG2134" s="106">
        <f t="shared" si="1516"/>
        <v>0</v>
      </c>
      <c r="AH2134" s="115" t="str">
        <f t="shared" si="1497"/>
        <v>A+J=</v>
      </c>
      <c r="AI2134" s="116">
        <f t="shared" si="1526"/>
        <v>46290</v>
      </c>
      <c r="AJ2134" s="10"/>
      <c r="AK2134" s="1"/>
      <c r="AL2134" s="10"/>
      <c r="AM2134" s="1"/>
      <c r="AN2134" s="1"/>
      <c r="AO2134" s="3"/>
      <c r="AP2134" s="3"/>
      <c r="AQ2134" s="4"/>
      <c r="AR2134" s="4"/>
      <c r="AS2134" s="4"/>
      <c r="AT2134" s="4"/>
      <c r="AU2134" s="4"/>
      <c r="AV2134" s="4"/>
      <c r="AW2134" s="1"/>
      <c r="AX2134" s="1"/>
      <c r="AY2134" s="1"/>
      <c r="AZ2134" s="1"/>
      <c r="BA2134" s="1"/>
      <c r="BB2134" s="1"/>
      <c r="BC2134" s="1"/>
      <c r="BD2134" s="1"/>
      <c r="BE2134" s="1"/>
      <c r="BG2134" s="1"/>
      <c r="BH2134" s="1"/>
    </row>
    <row r="2135" spans="1:60" ht="15" customHeight="1" x14ac:dyDescent="0.25">
      <c r="A2135" s="105">
        <f t="shared" si="1517"/>
        <v>46276</v>
      </c>
      <c r="B2135" s="106">
        <f t="shared" si="1504"/>
        <v>84.633359353226894</v>
      </c>
      <c r="C2135" s="2">
        <f t="shared" si="1518"/>
        <v>60.883505810000003</v>
      </c>
      <c r="D2135" s="2">
        <f t="shared" si="1519"/>
        <v>60.883505809999996</v>
      </c>
      <c r="E2135" s="106">
        <f t="shared" si="1505"/>
        <v>7.1054273576010019E-15</v>
      </c>
      <c r="F2135" s="21">
        <f t="shared" si="1520"/>
        <v>7245.38</v>
      </c>
      <c r="G2135" s="108">
        <f t="shared" si="1521"/>
        <v>7275.81</v>
      </c>
      <c r="H2135" s="109">
        <f t="shared" si="1498"/>
        <v>46229</v>
      </c>
      <c r="I2135" s="109">
        <f t="shared" si="1528"/>
        <v>46260</v>
      </c>
      <c r="J2135" s="110">
        <f t="shared" si="1506"/>
        <v>4.1999177406844002E-3</v>
      </c>
      <c r="K2135" s="117">
        <f t="shared" si="1529"/>
        <v>46290</v>
      </c>
      <c r="L2135" s="178">
        <f t="shared" si="1496"/>
        <v>31</v>
      </c>
      <c r="M2135" s="178">
        <f t="shared" si="1503"/>
        <v>17</v>
      </c>
      <c r="N2135" s="106">
        <f t="shared" si="1507"/>
        <v>1.0023010000000001</v>
      </c>
      <c r="O2135" s="111">
        <f t="shared" si="1502"/>
        <v>1.0041999100000001</v>
      </c>
      <c r="P2135" s="111">
        <f t="shared" si="1522"/>
        <v>1.4282849109833462</v>
      </c>
      <c r="Q2135" s="106">
        <f t="shared" si="1501"/>
        <v>1.43157139</v>
      </c>
      <c r="R2135" s="106">
        <f t="shared" si="1523"/>
        <v>1.38699086</v>
      </c>
      <c r="S2135" s="106">
        <f t="shared" si="1508"/>
        <v>84.444866079999997</v>
      </c>
      <c r="T2135" s="106">
        <f t="shared" si="1509"/>
        <v>23.561360273226899</v>
      </c>
      <c r="U2135" s="106">
        <f t="shared" si="1510"/>
        <v>3.0664991612638914E-15</v>
      </c>
      <c r="V2135" s="106">
        <f t="shared" si="1511"/>
        <v>84.444866083226898</v>
      </c>
      <c r="W2135" s="19">
        <f t="shared" si="1527"/>
        <v>0</v>
      </c>
      <c r="X2135" s="2">
        <f t="shared" si="1512"/>
        <v>0</v>
      </c>
      <c r="Y2135" s="4">
        <f t="shared" si="1513"/>
        <v>0</v>
      </c>
      <c r="Z2135" s="106">
        <f t="shared" si="1499"/>
        <v>0</v>
      </c>
      <c r="AA2135" s="114">
        <f t="shared" si="1524"/>
        <v>0.05</v>
      </c>
      <c r="AB2135" s="112">
        <f t="shared" si="1514"/>
        <v>17</v>
      </c>
      <c r="AC2135" s="178">
        <f t="shared" si="1530"/>
        <v>31</v>
      </c>
      <c r="AD2135" s="11">
        <f t="shared" si="1525"/>
        <v>1.0022321460000001</v>
      </c>
      <c r="AE2135" s="106">
        <f t="shared" si="1500"/>
        <v>0.18849326999999999</v>
      </c>
      <c r="AF2135" s="106">
        <f t="shared" si="1515"/>
        <v>0.18849326999999999</v>
      </c>
      <c r="AG2135" s="106">
        <f t="shared" si="1516"/>
        <v>0</v>
      </c>
      <c r="AH2135" s="115" t="str">
        <f t="shared" si="1497"/>
        <v>A+J=</v>
      </c>
      <c r="AI2135" s="116">
        <f t="shared" si="1526"/>
        <v>46290</v>
      </c>
      <c r="AJ2135" s="10"/>
      <c r="AK2135" s="1"/>
      <c r="AL2135" s="10"/>
      <c r="AM2135" s="1"/>
      <c r="AN2135" s="1"/>
      <c r="AO2135" s="3"/>
      <c r="AP2135" s="3"/>
      <c r="AQ2135" s="4"/>
      <c r="AR2135" s="4"/>
      <c r="AS2135" s="4"/>
      <c r="AT2135" s="4"/>
      <c r="AU2135" s="4"/>
      <c r="AV2135" s="4"/>
      <c r="AW2135" s="1"/>
      <c r="AX2135" s="1"/>
      <c r="AY2135" s="1"/>
      <c r="AZ2135" s="1"/>
      <c r="BA2135" s="1"/>
      <c r="BB2135" s="1"/>
      <c r="BC2135" s="1"/>
      <c r="BD2135" s="1"/>
      <c r="BE2135" s="1"/>
      <c r="BG2135" s="1"/>
      <c r="BH2135" s="1"/>
    </row>
    <row r="2136" spans="1:60" ht="15" customHeight="1" x14ac:dyDescent="0.25">
      <c r="A2136" s="105">
        <f t="shared" si="1517"/>
        <v>46277</v>
      </c>
      <c r="B2136" s="106">
        <f t="shared" si="1504"/>
        <v>84.644460213226893</v>
      </c>
      <c r="C2136" s="2">
        <f t="shared" si="1518"/>
        <v>60.883505810000003</v>
      </c>
      <c r="D2136" s="2">
        <f t="shared" si="1519"/>
        <v>60.883505809999996</v>
      </c>
      <c r="E2136" s="106">
        <f t="shared" si="1505"/>
        <v>7.1054273576010019E-15</v>
      </c>
      <c r="F2136" s="21">
        <f t="shared" si="1520"/>
        <v>7245.38</v>
      </c>
      <c r="G2136" s="108">
        <f t="shared" si="1521"/>
        <v>7275.81</v>
      </c>
      <c r="H2136" s="109">
        <f t="shared" si="1498"/>
        <v>46229</v>
      </c>
      <c r="I2136" s="109">
        <f t="shared" si="1528"/>
        <v>46260</v>
      </c>
      <c r="J2136" s="110">
        <f t="shared" si="1506"/>
        <v>4.1999177406844002E-3</v>
      </c>
      <c r="K2136" s="117">
        <f t="shared" si="1529"/>
        <v>46290</v>
      </c>
      <c r="L2136" s="178">
        <f t="shared" si="1496"/>
        <v>31</v>
      </c>
      <c r="M2136" s="178">
        <f t="shared" si="1503"/>
        <v>18</v>
      </c>
      <c r="N2136" s="106">
        <f t="shared" si="1507"/>
        <v>1.0024365099999999</v>
      </c>
      <c r="O2136" s="111">
        <f t="shared" si="1502"/>
        <v>1.0041999100000001</v>
      </c>
      <c r="P2136" s="111">
        <f t="shared" si="1522"/>
        <v>1.4282849109833462</v>
      </c>
      <c r="Q2136" s="106">
        <f t="shared" si="1501"/>
        <v>1.4317649400000001</v>
      </c>
      <c r="R2136" s="106">
        <f t="shared" si="1523"/>
        <v>1.38699086</v>
      </c>
      <c r="S2136" s="106">
        <f t="shared" si="1508"/>
        <v>84.444866079999997</v>
      </c>
      <c r="T2136" s="106">
        <f t="shared" si="1509"/>
        <v>23.561360273226899</v>
      </c>
      <c r="U2136" s="106">
        <f t="shared" si="1510"/>
        <v>3.0678744167289558E-15</v>
      </c>
      <c r="V2136" s="106">
        <f t="shared" si="1511"/>
        <v>84.444866083226898</v>
      </c>
      <c r="W2136" s="19">
        <f t="shared" si="1527"/>
        <v>0</v>
      </c>
      <c r="X2136" s="2">
        <f t="shared" si="1512"/>
        <v>0</v>
      </c>
      <c r="Y2136" s="4">
        <f t="shared" si="1513"/>
        <v>0</v>
      </c>
      <c r="Z2136" s="106">
        <f t="shared" si="1499"/>
        <v>0</v>
      </c>
      <c r="AA2136" s="114">
        <f t="shared" si="1524"/>
        <v>0.05</v>
      </c>
      <c r="AB2136" s="112">
        <f t="shared" si="1514"/>
        <v>18</v>
      </c>
      <c r="AC2136" s="178">
        <f t="shared" si="1530"/>
        <v>31</v>
      </c>
      <c r="AD2136" s="11">
        <f t="shared" si="1525"/>
        <v>1.002363603</v>
      </c>
      <c r="AE2136" s="106">
        <f t="shared" si="1500"/>
        <v>0.19959413000000001</v>
      </c>
      <c r="AF2136" s="106">
        <f t="shared" si="1515"/>
        <v>0.19959413000000001</v>
      </c>
      <c r="AG2136" s="106">
        <f t="shared" si="1516"/>
        <v>0</v>
      </c>
      <c r="AH2136" s="115" t="str">
        <f t="shared" si="1497"/>
        <v>A+J=</v>
      </c>
      <c r="AI2136" s="116">
        <f t="shared" si="1526"/>
        <v>46290</v>
      </c>
      <c r="AJ2136" s="10"/>
      <c r="AK2136" s="1"/>
      <c r="AL2136" s="10"/>
      <c r="AM2136" s="1"/>
      <c r="AN2136" s="1"/>
      <c r="AO2136" s="3"/>
      <c r="AP2136" s="3"/>
      <c r="AQ2136" s="4"/>
      <c r="AR2136" s="4"/>
      <c r="AS2136" s="4"/>
      <c r="AT2136" s="4"/>
      <c r="AU2136" s="4"/>
      <c r="AV2136" s="4"/>
      <c r="AW2136" s="1"/>
      <c r="AX2136" s="1"/>
      <c r="AY2136" s="1"/>
      <c r="AZ2136" s="1"/>
      <c r="BA2136" s="1"/>
      <c r="BB2136" s="1"/>
      <c r="BC2136" s="1"/>
      <c r="BD2136" s="1"/>
      <c r="BE2136" s="1"/>
      <c r="BG2136" s="1"/>
      <c r="BH2136" s="1"/>
    </row>
    <row r="2137" spans="1:60" ht="15" customHeight="1" x14ac:dyDescent="0.25">
      <c r="A2137" s="105">
        <f t="shared" si="1517"/>
        <v>46278</v>
      </c>
      <c r="B2137" s="106">
        <f t="shared" si="1504"/>
        <v>84.655562603226898</v>
      </c>
      <c r="C2137" s="2">
        <f t="shared" si="1518"/>
        <v>60.883505810000003</v>
      </c>
      <c r="D2137" s="2">
        <f t="shared" si="1519"/>
        <v>60.883505809999996</v>
      </c>
      <c r="E2137" s="106">
        <f t="shared" si="1505"/>
        <v>7.1054273576010019E-15</v>
      </c>
      <c r="F2137" s="21">
        <f t="shared" si="1520"/>
        <v>7245.38</v>
      </c>
      <c r="G2137" s="108">
        <f t="shared" si="1521"/>
        <v>7275.81</v>
      </c>
      <c r="H2137" s="109">
        <f t="shared" si="1498"/>
        <v>46229</v>
      </c>
      <c r="I2137" s="109">
        <f t="shared" si="1528"/>
        <v>46260</v>
      </c>
      <c r="J2137" s="110">
        <f t="shared" si="1506"/>
        <v>4.1999177406844002E-3</v>
      </c>
      <c r="K2137" s="117">
        <f t="shared" si="1529"/>
        <v>46290</v>
      </c>
      <c r="L2137" s="178">
        <f t="shared" si="1496"/>
        <v>31</v>
      </c>
      <c r="M2137" s="178">
        <f t="shared" si="1503"/>
        <v>19</v>
      </c>
      <c r="N2137" s="106">
        <f t="shared" si="1507"/>
        <v>1.0025720499999999</v>
      </c>
      <c r="O2137" s="111">
        <f t="shared" si="1502"/>
        <v>1.0041999100000001</v>
      </c>
      <c r="P2137" s="111">
        <f t="shared" si="1522"/>
        <v>1.4282849109833462</v>
      </c>
      <c r="Q2137" s="106">
        <f t="shared" si="1501"/>
        <v>1.43195853</v>
      </c>
      <c r="R2137" s="106">
        <f t="shared" si="1523"/>
        <v>1.38699086</v>
      </c>
      <c r="S2137" s="106">
        <f t="shared" si="1508"/>
        <v>84.444866079999997</v>
      </c>
      <c r="T2137" s="106">
        <f t="shared" si="1509"/>
        <v>23.561360273226899</v>
      </c>
      <c r="U2137" s="106">
        <f t="shared" si="1510"/>
        <v>3.0692499564111127E-15</v>
      </c>
      <c r="V2137" s="106">
        <f t="shared" si="1511"/>
        <v>84.444866083226898</v>
      </c>
      <c r="W2137" s="19">
        <f t="shared" si="1527"/>
        <v>0</v>
      </c>
      <c r="X2137" s="2">
        <f t="shared" si="1512"/>
        <v>0</v>
      </c>
      <c r="Y2137" s="4">
        <f t="shared" si="1513"/>
        <v>0</v>
      </c>
      <c r="Z2137" s="106">
        <f t="shared" si="1499"/>
        <v>0</v>
      </c>
      <c r="AA2137" s="114">
        <f t="shared" si="1524"/>
        <v>0.05</v>
      </c>
      <c r="AB2137" s="112">
        <f t="shared" si="1514"/>
        <v>19</v>
      </c>
      <c r="AC2137" s="178">
        <f t="shared" si="1530"/>
        <v>31</v>
      </c>
      <c r="AD2137" s="11">
        <f t="shared" si="1525"/>
        <v>1.0024950779999999</v>
      </c>
      <c r="AE2137" s="106">
        <f t="shared" si="1500"/>
        <v>0.21069652</v>
      </c>
      <c r="AF2137" s="106">
        <f t="shared" si="1515"/>
        <v>0.21069652</v>
      </c>
      <c r="AG2137" s="106">
        <f t="shared" si="1516"/>
        <v>0</v>
      </c>
      <c r="AH2137" s="115" t="str">
        <f t="shared" si="1497"/>
        <v>A+J=</v>
      </c>
      <c r="AI2137" s="116">
        <f t="shared" si="1526"/>
        <v>46290</v>
      </c>
      <c r="AJ2137" s="10"/>
      <c r="AK2137" s="1"/>
      <c r="AL2137" s="10"/>
      <c r="AM2137" s="1"/>
      <c r="AN2137" s="1"/>
      <c r="AO2137" s="3"/>
      <c r="AP2137" s="3"/>
      <c r="AQ2137" s="4"/>
      <c r="AR2137" s="4"/>
      <c r="AS2137" s="4"/>
      <c r="AT2137" s="4"/>
      <c r="AU2137" s="4"/>
      <c r="AV2137" s="4"/>
      <c r="AW2137" s="1"/>
      <c r="AX2137" s="1"/>
      <c r="AY2137" s="1"/>
      <c r="AZ2137" s="1"/>
      <c r="BA2137" s="1"/>
      <c r="BB2137" s="1"/>
      <c r="BC2137" s="1"/>
      <c r="BD2137" s="1"/>
      <c r="BE2137" s="1"/>
      <c r="BG2137" s="1"/>
      <c r="BH2137" s="1"/>
    </row>
    <row r="2138" spans="1:60" ht="15" customHeight="1" x14ac:dyDescent="0.25">
      <c r="A2138" s="105">
        <f t="shared" si="1517"/>
        <v>46279</v>
      </c>
      <c r="B2138" s="106">
        <f t="shared" si="1504"/>
        <v>84.6666665132269</v>
      </c>
      <c r="C2138" s="2">
        <f t="shared" si="1518"/>
        <v>60.883505810000003</v>
      </c>
      <c r="D2138" s="2">
        <f t="shared" si="1519"/>
        <v>60.883505809999996</v>
      </c>
      <c r="E2138" s="106">
        <f t="shared" si="1505"/>
        <v>7.1054273576010019E-15</v>
      </c>
      <c r="F2138" s="21">
        <f t="shared" si="1520"/>
        <v>7245.38</v>
      </c>
      <c r="G2138" s="108">
        <f t="shared" si="1521"/>
        <v>7275.81</v>
      </c>
      <c r="H2138" s="109">
        <f t="shared" si="1498"/>
        <v>46229</v>
      </c>
      <c r="I2138" s="109">
        <f t="shared" si="1528"/>
        <v>46260</v>
      </c>
      <c r="J2138" s="110">
        <f t="shared" si="1506"/>
        <v>4.1999177406844002E-3</v>
      </c>
      <c r="K2138" s="117">
        <f t="shared" si="1529"/>
        <v>46290</v>
      </c>
      <c r="L2138" s="178">
        <f t="shared" si="1496"/>
        <v>31</v>
      </c>
      <c r="M2138" s="178">
        <f t="shared" si="1503"/>
        <v>20</v>
      </c>
      <c r="N2138" s="106">
        <f t="shared" si="1507"/>
        <v>1.0027075999999999</v>
      </c>
      <c r="O2138" s="111">
        <f t="shared" si="1502"/>
        <v>1.0041999100000001</v>
      </c>
      <c r="P2138" s="111">
        <f t="shared" si="1522"/>
        <v>1.4282849109833462</v>
      </c>
      <c r="Q2138" s="106">
        <f t="shared" si="1501"/>
        <v>1.43215213</v>
      </c>
      <c r="R2138" s="106">
        <f t="shared" si="1523"/>
        <v>1.38699086</v>
      </c>
      <c r="S2138" s="106">
        <f t="shared" si="1508"/>
        <v>84.444866079999997</v>
      </c>
      <c r="T2138" s="106">
        <f t="shared" si="1509"/>
        <v>23.561360273226899</v>
      </c>
      <c r="U2138" s="106">
        <f t="shared" si="1510"/>
        <v>3.0706255671475444E-15</v>
      </c>
      <c r="V2138" s="106">
        <f t="shared" si="1511"/>
        <v>84.444866083226898</v>
      </c>
      <c r="W2138" s="19">
        <f t="shared" si="1527"/>
        <v>0</v>
      </c>
      <c r="X2138" s="2">
        <f t="shared" si="1512"/>
        <v>0</v>
      </c>
      <c r="Y2138" s="4">
        <f t="shared" si="1513"/>
        <v>0</v>
      </c>
      <c r="Z2138" s="106">
        <f t="shared" si="1499"/>
        <v>0</v>
      </c>
      <c r="AA2138" s="114">
        <f t="shared" si="1524"/>
        <v>0.05</v>
      </c>
      <c r="AB2138" s="112">
        <f t="shared" si="1514"/>
        <v>20</v>
      </c>
      <c r="AC2138" s="178">
        <f t="shared" si="1530"/>
        <v>31</v>
      </c>
      <c r="AD2138" s="11">
        <f t="shared" si="1525"/>
        <v>1.002626571</v>
      </c>
      <c r="AE2138" s="106">
        <f t="shared" si="1500"/>
        <v>0.22180042999999999</v>
      </c>
      <c r="AF2138" s="106">
        <f t="shared" si="1515"/>
        <v>0.22180042999999999</v>
      </c>
      <c r="AG2138" s="106">
        <f t="shared" si="1516"/>
        <v>0</v>
      </c>
      <c r="AH2138" s="115" t="str">
        <f t="shared" si="1497"/>
        <v>A+J=</v>
      </c>
      <c r="AI2138" s="116">
        <f t="shared" si="1526"/>
        <v>46290</v>
      </c>
      <c r="AJ2138" s="10"/>
      <c r="AK2138" s="1"/>
      <c r="AL2138" s="10"/>
      <c r="AM2138" s="1"/>
      <c r="AN2138" s="1"/>
      <c r="AO2138" s="3"/>
      <c r="AP2138" s="3"/>
      <c r="AQ2138" s="4"/>
      <c r="AR2138" s="4"/>
      <c r="AS2138" s="4"/>
      <c r="AT2138" s="4"/>
      <c r="AU2138" s="4"/>
      <c r="AV2138" s="4"/>
      <c r="AW2138" s="1"/>
      <c r="AX2138" s="1"/>
      <c r="AY2138" s="1"/>
      <c r="AZ2138" s="1"/>
      <c r="BA2138" s="1"/>
      <c r="BB2138" s="1"/>
      <c r="BC2138" s="1"/>
      <c r="BD2138" s="1"/>
      <c r="BE2138" s="1"/>
      <c r="BG2138" s="1"/>
      <c r="BH2138" s="1"/>
    </row>
    <row r="2139" spans="1:60" ht="15" customHeight="1" x14ac:dyDescent="0.25">
      <c r="A2139" s="105">
        <f t="shared" si="1517"/>
        <v>46280</v>
      </c>
      <c r="B2139" s="106">
        <f t="shared" si="1504"/>
        <v>84.677771773226894</v>
      </c>
      <c r="C2139" s="2">
        <f t="shared" si="1518"/>
        <v>60.883505810000003</v>
      </c>
      <c r="D2139" s="2">
        <f t="shared" si="1519"/>
        <v>60.883505809999996</v>
      </c>
      <c r="E2139" s="106">
        <f t="shared" si="1505"/>
        <v>7.1054273576010019E-15</v>
      </c>
      <c r="F2139" s="21">
        <f t="shared" si="1520"/>
        <v>7245.38</v>
      </c>
      <c r="G2139" s="108">
        <f t="shared" si="1521"/>
        <v>7275.81</v>
      </c>
      <c r="H2139" s="109">
        <f t="shared" si="1498"/>
        <v>46229</v>
      </c>
      <c r="I2139" s="109">
        <f t="shared" si="1528"/>
        <v>46260</v>
      </c>
      <c r="J2139" s="110">
        <f t="shared" si="1506"/>
        <v>4.1999177406844002E-3</v>
      </c>
      <c r="K2139" s="117">
        <f t="shared" si="1529"/>
        <v>46290</v>
      </c>
      <c r="L2139" s="178">
        <f t="shared" si="1496"/>
        <v>31</v>
      </c>
      <c r="M2139" s="178">
        <f t="shared" si="1503"/>
        <v>21</v>
      </c>
      <c r="N2139" s="106">
        <f t="shared" si="1507"/>
        <v>1.0028431799999999</v>
      </c>
      <c r="O2139" s="111">
        <f t="shared" si="1502"/>
        <v>1.0041999100000001</v>
      </c>
      <c r="P2139" s="111">
        <f t="shared" si="1522"/>
        <v>1.4282849109833462</v>
      </c>
      <c r="Q2139" s="106">
        <f t="shared" si="1501"/>
        <v>1.4323457799999999</v>
      </c>
      <c r="R2139" s="106">
        <f t="shared" si="1523"/>
        <v>1.38699086</v>
      </c>
      <c r="S2139" s="106">
        <f t="shared" si="1508"/>
        <v>84.444866079999997</v>
      </c>
      <c r="T2139" s="106">
        <f t="shared" si="1509"/>
        <v>23.561360273226899</v>
      </c>
      <c r="U2139" s="106">
        <f t="shared" si="1510"/>
        <v>3.0720015331553434E-15</v>
      </c>
      <c r="V2139" s="106">
        <f t="shared" si="1511"/>
        <v>84.444866083226898</v>
      </c>
      <c r="W2139" s="19">
        <f t="shared" si="1527"/>
        <v>0</v>
      </c>
      <c r="X2139" s="2">
        <f t="shared" si="1512"/>
        <v>0</v>
      </c>
      <c r="Y2139" s="4">
        <f t="shared" si="1513"/>
        <v>0</v>
      </c>
      <c r="Z2139" s="106">
        <f t="shared" si="1499"/>
        <v>0</v>
      </c>
      <c r="AA2139" s="114">
        <f t="shared" si="1524"/>
        <v>0.05</v>
      </c>
      <c r="AB2139" s="112">
        <f t="shared" si="1514"/>
        <v>21</v>
      </c>
      <c r="AC2139" s="178">
        <f t="shared" si="1530"/>
        <v>31</v>
      </c>
      <c r="AD2139" s="11">
        <f t="shared" si="1525"/>
        <v>1.00275808</v>
      </c>
      <c r="AE2139" s="106">
        <f t="shared" si="1500"/>
        <v>0.23290569</v>
      </c>
      <c r="AF2139" s="106">
        <f t="shared" si="1515"/>
        <v>0.23290569</v>
      </c>
      <c r="AG2139" s="106">
        <f t="shared" si="1516"/>
        <v>0</v>
      </c>
      <c r="AH2139" s="115" t="str">
        <f t="shared" si="1497"/>
        <v>A+J=</v>
      </c>
      <c r="AI2139" s="116">
        <f t="shared" si="1526"/>
        <v>46290</v>
      </c>
      <c r="AJ2139" s="10"/>
      <c r="AK2139" s="1"/>
      <c r="AL2139" s="10"/>
      <c r="AM2139" s="1"/>
      <c r="AN2139" s="1"/>
      <c r="AO2139" s="3"/>
      <c r="AP2139" s="3"/>
      <c r="AQ2139" s="4"/>
      <c r="AR2139" s="4"/>
      <c r="AS2139" s="4"/>
      <c r="AT2139" s="4"/>
      <c r="AU2139" s="4"/>
      <c r="AV2139" s="4"/>
      <c r="AW2139" s="1"/>
      <c r="AX2139" s="1"/>
      <c r="AY2139" s="1"/>
      <c r="AZ2139" s="1"/>
      <c r="BA2139" s="1"/>
      <c r="BB2139" s="1"/>
      <c r="BC2139" s="1"/>
      <c r="BD2139" s="1"/>
      <c r="BE2139" s="1"/>
      <c r="BG2139" s="1"/>
      <c r="BH2139" s="1"/>
    </row>
    <row r="2140" spans="1:60" ht="15" customHeight="1" x14ac:dyDescent="0.25">
      <c r="A2140" s="105">
        <f t="shared" si="1517"/>
        <v>46281</v>
      </c>
      <c r="B2140" s="106">
        <f t="shared" si="1504"/>
        <v>84.6888785532269</v>
      </c>
      <c r="C2140" s="2">
        <f t="shared" si="1518"/>
        <v>60.883505810000003</v>
      </c>
      <c r="D2140" s="2">
        <f t="shared" si="1519"/>
        <v>60.883505809999996</v>
      </c>
      <c r="E2140" s="106">
        <f t="shared" si="1505"/>
        <v>7.1054273576010019E-15</v>
      </c>
      <c r="F2140" s="21">
        <f t="shared" si="1520"/>
        <v>7245.38</v>
      </c>
      <c r="G2140" s="108">
        <f t="shared" si="1521"/>
        <v>7275.81</v>
      </c>
      <c r="H2140" s="109">
        <f t="shared" si="1498"/>
        <v>46229</v>
      </c>
      <c r="I2140" s="109">
        <f t="shared" si="1528"/>
        <v>46260</v>
      </c>
      <c r="J2140" s="110">
        <f t="shared" si="1506"/>
        <v>4.1999177406844002E-3</v>
      </c>
      <c r="K2140" s="117">
        <f t="shared" si="1529"/>
        <v>46290</v>
      </c>
      <c r="L2140" s="178">
        <f t="shared" si="1496"/>
        <v>31</v>
      </c>
      <c r="M2140" s="178">
        <f t="shared" si="1503"/>
        <v>22</v>
      </c>
      <c r="N2140" s="106">
        <f t="shared" si="1507"/>
        <v>1.0029787699999999</v>
      </c>
      <c r="O2140" s="111">
        <f t="shared" si="1502"/>
        <v>1.0041999100000001</v>
      </c>
      <c r="P2140" s="111">
        <f t="shared" si="1522"/>
        <v>1.4282849109833462</v>
      </c>
      <c r="Q2140" s="106">
        <f t="shared" si="1501"/>
        <v>1.43253944</v>
      </c>
      <c r="R2140" s="106">
        <f t="shared" si="1523"/>
        <v>1.38699086</v>
      </c>
      <c r="S2140" s="106">
        <f t="shared" si="1508"/>
        <v>84.444866079999997</v>
      </c>
      <c r="T2140" s="106">
        <f t="shared" si="1509"/>
        <v>23.561360273226899</v>
      </c>
      <c r="U2140" s="106">
        <f t="shared" si="1510"/>
        <v>3.0733775702174171E-15</v>
      </c>
      <c r="V2140" s="106">
        <f t="shared" si="1511"/>
        <v>84.444866083226898</v>
      </c>
      <c r="W2140" s="19">
        <f t="shared" si="1527"/>
        <v>0</v>
      </c>
      <c r="X2140" s="2">
        <f t="shared" si="1512"/>
        <v>0</v>
      </c>
      <c r="Y2140" s="4">
        <f t="shared" si="1513"/>
        <v>0</v>
      </c>
      <c r="Z2140" s="106">
        <f t="shared" si="1499"/>
        <v>0</v>
      </c>
      <c r="AA2140" s="114">
        <f t="shared" si="1524"/>
        <v>0.05</v>
      </c>
      <c r="AB2140" s="112">
        <f t="shared" si="1514"/>
        <v>22</v>
      </c>
      <c r="AC2140" s="178">
        <f t="shared" si="1530"/>
        <v>31</v>
      </c>
      <c r="AD2140" s="11">
        <f t="shared" si="1525"/>
        <v>1.002889607</v>
      </c>
      <c r="AE2140" s="106">
        <f t="shared" si="1500"/>
        <v>0.24401247000000001</v>
      </c>
      <c r="AF2140" s="106">
        <f t="shared" si="1515"/>
        <v>0.24401247000000001</v>
      </c>
      <c r="AG2140" s="106">
        <f t="shared" si="1516"/>
        <v>0</v>
      </c>
      <c r="AH2140" s="115" t="str">
        <f t="shared" si="1497"/>
        <v>A+J=</v>
      </c>
      <c r="AI2140" s="116">
        <f t="shared" si="1526"/>
        <v>46290</v>
      </c>
      <c r="AJ2140" s="10"/>
      <c r="AK2140" s="1"/>
      <c r="AL2140" s="10"/>
      <c r="AM2140" s="1"/>
      <c r="AN2140" s="1"/>
      <c r="AO2140" s="3"/>
      <c r="AP2140" s="3"/>
      <c r="AQ2140" s="4"/>
      <c r="AR2140" s="4"/>
      <c r="AS2140" s="4"/>
      <c r="AT2140" s="4"/>
      <c r="AU2140" s="4"/>
      <c r="AV2140" s="4"/>
      <c r="AW2140" s="1"/>
      <c r="AX2140" s="1"/>
      <c r="AY2140" s="1"/>
      <c r="AZ2140" s="1"/>
      <c r="BA2140" s="1"/>
      <c r="BB2140" s="1"/>
      <c r="BC2140" s="1"/>
      <c r="BD2140" s="1"/>
      <c r="BE2140" s="1"/>
      <c r="BG2140" s="1"/>
      <c r="BH2140" s="1"/>
    </row>
    <row r="2141" spans="1:60" ht="15" customHeight="1" x14ac:dyDescent="0.25">
      <c r="A2141" s="105">
        <f t="shared" si="1517"/>
        <v>46282</v>
      </c>
      <c r="B2141" s="106">
        <f t="shared" si="1504"/>
        <v>84.699986773226897</v>
      </c>
      <c r="C2141" s="2">
        <f t="shared" si="1518"/>
        <v>60.883505810000003</v>
      </c>
      <c r="D2141" s="2">
        <f t="shared" si="1519"/>
        <v>60.883505809999996</v>
      </c>
      <c r="E2141" s="106">
        <f t="shared" si="1505"/>
        <v>7.1054273576010019E-15</v>
      </c>
      <c r="F2141" s="21">
        <f t="shared" si="1520"/>
        <v>7245.38</v>
      </c>
      <c r="G2141" s="108">
        <f t="shared" si="1521"/>
        <v>7275.81</v>
      </c>
      <c r="H2141" s="109">
        <f t="shared" si="1498"/>
        <v>46229</v>
      </c>
      <c r="I2141" s="109">
        <f t="shared" si="1528"/>
        <v>46260</v>
      </c>
      <c r="J2141" s="110">
        <f t="shared" si="1506"/>
        <v>4.1999177406844002E-3</v>
      </c>
      <c r="K2141" s="117">
        <f t="shared" si="1529"/>
        <v>46290</v>
      </c>
      <c r="L2141" s="178">
        <f t="shared" ref="L2141:L2204" si="1531">IF(DAY(A2140)=25,VLOOKUP(A2140,$AP$321:$AY$700,7),L2140)</f>
        <v>31</v>
      </c>
      <c r="M2141" s="178">
        <f t="shared" si="1503"/>
        <v>23</v>
      </c>
      <c r="N2141" s="106">
        <f t="shared" si="1507"/>
        <v>1.00311438</v>
      </c>
      <c r="O2141" s="111">
        <f t="shared" si="1502"/>
        <v>1.0041999100000001</v>
      </c>
      <c r="P2141" s="111">
        <f t="shared" si="1522"/>
        <v>1.4282849109833462</v>
      </c>
      <c r="Q2141" s="106">
        <f t="shared" si="1501"/>
        <v>1.4327331299999999</v>
      </c>
      <c r="R2141" s="106">
        <f t="shared" si="1523"/>
        <v>1.38699086</v>
      </c>
      <c r="S2141" s="106">
        <f t="shared" si="1508"/>
        <v>84.444866079999997</v>
      </c>
      <c r="T2141" s="106">
        <f t="shared" si="1509"/>
        <v>23.561360273226899</v>
      </c>
      <c r="U2141" s="106">
        <f t="shared" si="1510"/>
        <v>3.0747538204423102E-15</v>
      </c>
      <c r="V2141" s="106">
        <f t="shared" si="1511"/>
        <v>84.444866083226898</v>
      </c>
      <c r="W2141" s="19">
        <f t="shared" si="1527"/>
        <v>0</v>
      </c>
      <c r="X2141" s="2">
        <f t="shared" si="1512"/>
        <v>0</v>
      </c>
      <c r="Y2141" s="4">
        <f t="shared" si="1513"/>
        <v>0</v>
      </c>
      <c r="Z2141" s="106">
        <f t="shared" si="1499"/>
        <v>0</v>
      </c>
      <c r="AA2141" s="114">
        <f t="shared" si="1524"/>
        <v>0.05</v>
      </c>
      <c r="AB2141" s="112">
        <f t="shared" si="1514"/>
        <v>23</v>
      </c>
      <c r="AC2141" s="178">
        <f t="shared" si="1530"/>
        <v>31</v>
      </c>
      <c r="AD2141" s="11">
        <f t="shared" si="1525"/>
        <v>1.003021151</v>
      </c>
      <c r="AE2141" s="106">
        <f t="shared" si="1500"/>
        <v>0.25512068999999998</v>
      </c>
      <c r="AF2141" s="106">
        <f t="shared" si="1515"/>
        <v>0.25512068999999998</v>
      </c>
      <c r="AG2141" s="106">
        <f t="shared" si="1516"/>
        <v>0</v>
      </c>
      <c r="AH2141" s="115" t="str">
        <f t="shared" si="1497"/>
        <v>A+J=</v>
      </c>
      <c r="AI2141" s="116">
        <f t="shared" si="1526"/>
        <v>46290</v>
      </c>
      <c r="AJ2141" s="10"/>
      <c r="AK2141" s="1"/>
      <c r="AL2141" s="10"/>
      <c r="AM2141" s="1"/>
      <c r="AN2141" s="1"/>
      <c r="AO2141" s="3"/>
      <c r="AP2141" s="3"/>
      <c r="AQ2141" s="4"/>
      <c r="AR2141" s="4"/>
      <c r="AS2141" s="4"/>
      <c r="AT2141" s="4"/>
      <c r="AU2141" s="4"/>
      <c r="AV2141" s="4"/>
      <c r="AW2141" s="1"/>
      <c r="AX2141" s="1"/>
      <c r="AY2141" s="1"/>
      <c r="AZ2141" s="1"/>
      <c r="BA2141" s="1"/>
      <c r="BB2141" s="1"/>
      <c r="BC2141" s="1"/>
      <c r="BD2141" s="1"/>
      <c r="BE2141" s="1"/>
      <c r="BG2141" s="1"/>
      <c r="BH2141" s="1"/>
    </row>
    <row r="2142" spans="1:60" ht="15" customHeight="1" x14ac:dyDescent="0.25">
      <c r="A2142" s="105">
        <f t="shared" si="1517"/>
        <v>46283</v>
      </c>
      <c r="B2142" s="106">
        <f t="shared" si="1504"/>
        <v>84.711096423226905</v>
      </c>
      <c r="C2142" s="2">
        <f t="shared" si="1518"/>
        <v>60.883505810000003</v>
      </c>
      <c r="D2142" s="2">
        <f t="shared" si="1519"/>
        <v>60.883505809999996</v>
      </c>
      <c r="E2142" s="106">
        <f t="shared" si="1505"/>
        <v>7.1054273576010019E-15</v>
      </c>
      <c r="F2142" s="21">
        <f t="shared" si="1520"/>
        <v>7245.38</v>
      </c>
      <c r="G2142" s="108">
        <f t="shared" si="1521"/>
        <v>7275.81</v>
      </c>
      <c r="H2142" s="109">
        <f t="shared" si="1498"/>
        <v>46229</v>
      </c>
      <c r="I2142" s="109">
        <f t="shared" si="1528"/>
        <v>46260</v>
      </c>
      <c r="J2142" s="110">
        <f t="shared" si="1506"/>
        <v>4.1999177406844002E-3</v>
      </c>
      <c r="K2142" s="117">
        <f t="shared" si="1529"/>
        <v>46290</v>
      </c>
      <c r="L2142" s="178">
        <f t="shared" si="1531"/>
        <v>31</v>
      </c>
      <c r="M2142" s="178">
        <f t="shared" si="1503"/>
        <v>24</v>
      </c>
      <c r="N2142" s="106">
        <f t="shared" si="1507"/>
        <v>1.0032500099999999</v>
      </c>
      <c r="O2142" s="111">
        <f t="shared" si="1502"/>
        <v>1.0041999100000001</v>
      </c>
      <c r="P2142" s="111">
        <f t="shared" si="1522"/>
        <v>1.4282849109833462</v>
      </c>
      <c r="Q2142" s="106">
        <f t="shared" si="1501"/>
        <v>1.4329268500000001</v>
      </c>
      <c r="R2142" s="106">
        <f t="shared" si="1523"/>
        <v>1.38699086</v>
      </c>
      <c r="S2142" s="106">
        <f t="shared" si="1508"/>
        <v>84.444866079999997</v>
      </c>
      <c r="T2142" s="106">
        <f t="shared" si="1509"/>
        <v>23.561360273226899</v>
      </c>
      <c r="U2142" s="106">
        <f t="shared" si="1510"/>
        <v>3.0761302838300259E-15</v>
      </c>
      <c r="V2142" s="106">
        <f t="shared" si="1511"/>
        <v>84.444866083226898</v>
      </c>
      <c r="W2142" s="19">
        <f t="shared" si="1527"/>
        <v>0</v>
      </c>
      <c r="X2142" s="2">
        <f t="shared" si="1512"/>
        <v>0</v>
      </c>
      <c r="Y2142" s="4">
        <f t="shared" si="1513"/>
        <v>0</v>
      </c>
      <c r="Z2142" s="106">
        <f t="shared" si="1499"/>
        <v>0</v>
      </c>
      <c r="AA2142" s="114">
        <f t="shared" si="1524"/>
        <v>0.05</v>
      </c>
      <c r="AB2142" s="112">
        <f t="shared" si="1514"/>
        <v>24</v>
      </c>
      <c r="AC2142" s="178">
        <f t="shared" si="1530"/>
        <v>31</v>
      </c>
      <c r="AD2142" s="11">
        <f t="shared" si="1525"/>
        <v>1.0031527119999999</v>
      </c>
      <c r="AE2142" s="106">
        <f t="shared" si="1500"/>
        <v>0.26623034000000001</v>
      </c>
      <c r="AF2142" s="106">
        <f t="shared" si="1515"/>
        <v>0.26623034000000001</v>
      </c>
      <c r="AG2142" s="106">
        <f t="shared" si="1516"/>
        <v>0</v>
      </c>
      <c r="AH2142" s="115" t="str">
        <f t="shared" si="1497"/>
        <v>A+J=</v>
      </c>
      <c r="AI2142" s="116">
        <f t="shared" si="1526"/>
        <v>46290</v>
      </c>
      <c r="AJ2142" s="10"/>
      <c r="AK2142" s="1"/>
      <c r="AL2142" s="10"/>
      <c r="AM2142" s="1"/>
      <c r="AN2142" s="1"/>
      <c r="AO2142" s="3"/>
      <c r="AP2142" s="3"/>
      <c r="AQ2142" s="4"/>
      <c r="AR2142" s="4"/>
      <c r="AS2142" s="4"/>
      <c r="AT2142" s="4"/>
      <c r="AU2142" s="4"/>
      <c r="AV2142" s="4"/>
      <c r="AW2142" s="1"/>
      <c r="AX2142" s="1"/>
      <c r="AY2142" s="1"/>
      <c r="AZ2142" s="1"/>
      <c r="BA2142" s="1"/>
      <c r="BB2142" s="1"/>
      <c r="BC2142" s="1"/>
      <c r="BD2142" s="1"/>
      <c r="BE2142" s="1"/>
      <c r="BG2142" s="1"/>
      <c r="BH2142" s="1"/>
    </row>
    <row r="2143" spans="1:60" ht="15" customHeight="1" x14ac:dyDescent="0.25">
      <c r="A2143" s="105">
        <f t="shared" si="1517"/>
        <v>46284</v>
      </c>
      <c r="B2143" s="106">
        <f t="shared" si="1504"/>
        <v>84.722207503226898</v>
      </c>
      <c r="C2143" s="2">
        <f t="shared" si="1518"/>
        <v>60.883505810000003</v>
      </c>
      <c r="D2143" s="2">
        <f t="shared" si="1519"/>
        <v>60.883505809999996</v>
      </c>
      <c r="E2143" s="106">
        <f t="shared" si="1505"/>
        <v>7.1054273576010019E-15</v>
      </c>
      <c r="F2143" s="21">
        <f t="shared" si="1520"/>
        <v>7245.38</v>
      </c>
      <c r="G2143" s="108">
        <f t="shared" si="1521"/>
        <v>7275.81</v>
      </c>
      <c r="H2143" s="109">
        <f t="shared" si="1498"/>
        <v>46229</v>
      </c>
      <c r="I2143" s="109">
        <f t="shared" si="1528"/>
        <v>46260</v>
      </c>
      <c r="J2143" s="110">
        <f t="shared" si="1506"/>
        <v>4.1999177406844002E-3</v>
      </c>
      <c r="K2143" s="117">
        <f t="shared" si="1529"/>
        <v>46290</v>
      </c>
      <c r="L2143" s="178">
        <f t="shared" si="1531"/>
        <v>31</v>
      </c>
      <c r="M2143" s="178">
        <f t="shared" si="1503"/>
        <v>25</v>
      </c>
      <c r="N2143" s="106">
        <f t="shared" si="1507"/>
        <v>1.00338565</v>
      </c>
      <c r="O2143" s="111">
        <f t="shared" si="1502"/>
        <v>1.0041999100000001</v>
      </c>
      <c r="P2143" s="111">
        <f t="shared" si="1522"/>
        <v>1.4282849109833462</v>
      </c>
      <c r="Q2143" s="106">
        <f t="shared" si="1501"/>
        <v>1.43312058</v>
      </c>
      <c r="R2143" s="106">
        <f t="shared" si="1523"/>
        <v>1.38699086</v>
      </c>
      <c r="S2143" s="106">
        <f t="shared" si="1508"/>
        <v>84.444866079999997</v>
      </c>
      <c r="T2143" s="106">
        <f t="shared" si="1509"/>
        <v>23.561360273226899</v>
      </c>
      <c r="U2143" s="106">
        <f t="shared" si="1510"/>
        <v>3.0775068182720132E-15</v>
      </c>
      <c r="V2143" s="106">
        <f t="shared" si="1511"/>
        <v>84.444866083226898</v>
      </c>
      <c r="W2143" s="19">
        <f t="shared" si="1527"/>
        <v>0</v>
      </c>
      <c r="X2143" s="2">
        <f t="shared" si="1512"/>
        <v>0</v>
      </c>
      <c r="Y2143" s="4">
        <f t="shared" si="1513"/>
        <v>0</v>
      </c>
      <c r="Z2143" s="106">
        <f t="shared" si="1499"/>
        <v>0</v>
      </c>
      <c r="AA2143" s="114">
        <f t="shared" si="1524"/>
        <v>0.05</v>
      </c>
      <c r="AB2143" s="112">
        <f t="shared" si="1514"/>
        <v>25</v>
      </c>
      <c r="AC2143" s="178">
        <f t="shared" si="1530"/>
        <v>31</v>
      </c>
      <c r="AD2143" s="11">
        <f t="shared" si="1525"/>
        <v>1.0032842900000001</v>
      </c>
      <c r="AE2143" s="106">
        <f t="shared" si="1500"/>
        <v>0.27734142000000001</v>
      </c>
      <c r="AF2143" s="106">
        <f t="shared" si="1515"/>
        <v>0.27734142000000001</v>
      </c>
      <c r="AG2143" s="106">
        <f t="shared" si="1516"/>
        <v>0</v>
      </c>
      <c r="AH2143" s="115" t="str">
        <f t="shared" si="1497"/>
        <v>A+J=</v>
      </c>
      <c r="AI2143" s="116">
        <f t="shared" si="1526"/>
        <v>46290</v>
      </c>
      <c r="AJ2143" s="10"/>
      <c r="AK2143" s="1"/>
      <c r="AL2143" s="10"/>
      <c r="AM2143" s="1"/>
      <c r="AN2143" s="1"/>
      <c r="AO2143" s="3"/>
      <c r="AP2143" s="3"/>
      <c r="AQ2143" s="4"/>
      <c r="AR2143" s="4"/>
      <c r="AS2143" s="4"/>
      <c r="AT2143" s="4"/>
      <c r="AU2143" s="4"/>
      <c r="AV2143" s="4"/>
      <c r="AW2143" s="1"/>
      <c r="AX2143" s="1"/>
      <c r="AY2143" s="1"/>
      <c r="AZ2143" s="1"/>
      <c r="BA2143" s="1"/>
      <c r="BB2143" s="1"/>
      <c r="BC2143" s="1"/>
      <c r="BD2143" s="1"/>
      <c r="BE2143" s="1"/>
      <c r="BG2143" s="1"/>
      <c r="BH2143" s="1"/>
    </row>
    <row r="2144" spans="1:60" ht="15" customHeight="1" x14ac:dyDescent="0.25">
      <c r="A2144" s="105">
        <f t="shared" si="1517"/>
        <v>46285</v>
      </c>
      <c r="B2144" s="106">
        <f t="shared" si="1504"/>
        <v>84.733320113226895</v>
      </c>
      <c r="C2144" s="2">
        <f t="shared" si="1518"/>
        <v>60.883505810000003</v>
      </c>
      <c r="D2144" s="2">
        <f t="shared" si="1519"/>
        <v>60.883505809999996</v>
      </c>
      <c r="E2144" s="106">
        <f t="shared" si="1505"/>
        <v>7.1054273576010019E-15</v>
      </c>
      <c r="F2144" s="21">
        <f t="shared" si="1520"/>
        <v>7245.38</v>
      </c>
      <c r="G2144" s="108">
        <f t="shared" si="1521"/>
        <v>7275.81</v>
      </c>
      <c r="H2144" s="109">
        <f t="shared" si="1498"/>
        <v>46229</v>
      </c>
      <c r="I2144" s="109">
        <f t="shared" si="1528"/>
        <v>46260</v>
      </c>
      <c r="J2144" s="110">
        <f t="shared" si="1506"/>
        <v>4.1999177406844002E-3</v>
      </c>
      <c r="K2144" s="117">
        <f t="shared" si="1529"/>
        <v>46290</v>
      </c>
      <c r="L2144" s="178">
        <f t="shared" si="1531"/>
        <v>31</v>
      </c>
      <c r="M2144" s="178">
        <f t="shared" si="1503"/>
        <v>26</v>
      </c>
      <c r="N2144" s="106">
        <f t="shared" si="1507"/>
        <v>1.0035213199999999</v>
      </c>
      <c r="O2144" s="111">
        <f t="shared" si="1502"/>
        <v>1.0041999100000001</v>
      </c>
      <c r="P2144" s="111">
        <f t="shared" si="1522"/>
        <v>1.4282849109833462</v>
      </c>
      <c r="Q2144" s="106">
        <f t="shared" si="1501"/>
        <v>1.4333143500000001</v>
      </c>
      <c r="R2144" s="106">
        <f t="shared" si="1523"/>
        <v>1.38699086</v>
      </c>
      <c r="S2144" s="106">
        <f t="shared" si="1508"/>
        <v>84.444866079999997</v>
      </c>
      <c r="T2144" s="106">
        <f t="shared" si="1509"/>
        <v>23.561360273226899</v>
      </c>
      <c r="U2144" s="106">
        <f t="shared" si="1510"/>
        <v>3.0788836369310962E-15</v>
      </c>
      <c r="V2144" s="106">
        <f t="shared" si="1511"/>
        <v>84.444866083226898</v>
      </c>
      <c r="W2144" s="19">
        <f t="shared" si="1527"/>
        <v>0</v>
      </c>
      <c r="X2144" s="2">
        <f t="shared" si="1512"/>
        <v>0</v>
      </c>
      <c r="Y2144" s="4">
        <f t="shared" si="1513"/>
        <v>0</v>
      </c>
      <c r="Z2144" s="106">
        <f t="shared" si="1499"/>
        <v>0</v>
      </c>
      <c r="AA2144" s="114">
        <f t="shared" si="1524"/>
        <v>0.05</v>
      </c>
      <c r="AB2144" s="112">
        <f t="shared" si="1514"/>
        <v>26</v>
      </c>
      <c r="AC2144" s="178">
        <f t="shared" si="1530"/>
        <v>31</v>
      </c>
      <c r="AD2144" s="11">
        <f t="shared" si="1525"/>
        <v>1.003415886</v>
      </c>
      <c r="AE2144" s="106">
        <f t="shared" si="1500"/>
        <v>0.28845402999999997</v>
      </c>
      <c r="AF2144" s="106">
        <f t="shared" si="1515"/>
        <v>0.28845402999999997</v>
      </c>
      <c r="AG2144" s="106">
        <f t="shared" si="1516"/>
        <v>0</v>
      </c>
      <c r="AH2144" s="115" t="str">
        <f t="shared" si="1497"/>
        <v>A+J=</v>
      </c>
      <c r="AI2144" s="116">
        <f t="shared" si="1526"/>
        <v>46290</v>
      </c>
      <c r="AJ2144" s="10"/>
      <c r="AK2144" s="1"/>
      <c r="AL2144" s="10"/>
      <c r="AM2144" s="1"/>
      <c r="AN2144" s="1"/>
      <c r="AO2144" s="3"/>
      <c r="AP2144" s="3"/>
      <c r="AQ2144" s="4"/>
      <c r="AR2144" s="4"/>
      <c r="AS2144" s="4"/>
      <c r="AT2144" s="4"/>
      <c r="AU2144" s="4"/>
      <c r="AV2144" s="4"/>
      <c r="AW2144" s="1"/>
      <c r="AX2144" s="1"/>
      <c r="AY2144" s="1"/>
      <c r="AZ2144" s="1"/>
      <c r="BA2144" s="1"/>
      <c r="BB2144" s="1"/>
      <c r="BC2144" s="1"/>
      <c r="BD2144" s="1"/>
      <c r="BE2144" s="1"/>
      <c r="BG2144" s="1"/>
      <c r="BH2144" s="1"/>
    </row>
    <row r="2145" spans="1:60" ht="15" customHeight="1" x14ac:dyDescent="0.25">
      <c r="A2145" s="105">
        <f t="shared" si="1517"/>
        <v>46286</v>
      </c>
      <c r="B2145" s="106">
        <f t="shared" si="1504"/>
        <v>84.744434153226905</v>
      </c>
      <c r="C2145" s="2">
        <f t="shared" si="1518"/>
        <v>60.883505810000003</v>
      </c>
      <c r="D2145" s="2">
        <f t="shared" si="1519"/>
        <v>60.883505809999996</v>
      </c>
      <c r="E2145" s="106">
        <f t="shared" si="1505"/>
        <v>7.1054273576010019E-15</v>
      </c>
      <c r="F2145" s="21">
        <f t="shared" si="1520"/>
        <v>7245.38</v>
      </c>
      <c r="G2145" s="108">
        <f t="shared" si="1521"/>
        <v>7275.81</v>
      </c>
      <c r="H2145" s="109">
        <f t="shared" si="1498"/>
        <v>46229</v>
      </c>
      <c r="I2145" s="109">
        <f t="shared" si="1528"/>
        <v>46260</v>
      </c>
      <c r="J2145" s="110">
        <f t="shared" si="1506"/>
        <v>4.1999177406844002E-3</v>
      </c>
      <c r="K2145" s="117">
        <f t="shared" si="1529"/>
        <v>46290</v>
      </c>
      <c r="L2145" s="178">
        <f t="shared" si="1531"/>
        <v>31</v>
      </c>
      <c r="M2145" s="178">
        <f t="shared" si="1503"/>
        <v>27</v>
      </c>
      <c r="N2145" s="106">
        <f t="shared" si="1507"/>
        <v>1.003657</v>
      </c>
      <c r="O2145" s="111">
        <f t="shared" si="1502"/>
        <v>1.0041999100000001</v>
      </c>
      <c r="P2145" s="111">
        <f t="shared" si="1522"/>
        <v>1.4282849109833462</v>
      </c>
      <c r="Q2145" s="106">
        <f t="shared" si="1501"/>
        <v>1.43350814</v>
      </c>
      <c r="R2145" s="106">
        <f t="shared" si="1523"/>
        <v>1.38699086</v>
      </c>
      <c r="S2145" s="106">
        <f t="shared" si="1508"/>
        <v>84.444866079999997</v>
      </c>
      <c r="T2145" s="106">
        <f t="shared" si="1509"/>
        <v>23.561360273226899</v>
      </c>
      <c r="U2145" s="106">
        <f t="shared" si="1510"/>
        <v>3.0802605976987255E-15</v>
      </c>
      <c r="V2145" s="106">
        <f t="shared" si="1511"/>
        <v>84.444866083226898</v>
      </c>
      <c r="W2145" s="19">
        <f t="shared" si="1527"/>
        <v>0</v>
      </c>
      <c r="X2145" s="2">
        <f t="shared" si="1512"/>
        <v>0</v>
      </c>
      <c r="Y2145" s="4">
        <f t="shared" si="1513"/>
        <v>0</v>
      </c>
      <c r="Z2145" s="106">
        <f t="shared" si="1499"/>
        <v>0</v>
      </c>
      <c r="AA2145" s="114">
        <f t="shared" si="1524"/>
        <v>0.05</v>
      </c>
      <c r="AB2145" s="112">
        <f t="shared" si="1514"/>
        <v>27</v>
      </c>
      <c r="AC2145" s="178">
        <f t="shared" si="1530"/>
        <v>31</v>
      </c>
      <c r="AD2145" s="11">
        <f t="shared" si="1525"/>
        <v>1.003547499</v>
      </c>
      <c r="AE2145" s="106">
        <f t="shared" si="1500"/>
        <v>0.29956807000000002</v>
      </c>
      <c r="AF2145" s="106">
        <f t="shared" si="1515"/>
        <v>0.29956807000000002</v>
      </c>
      <c r="AG2145" s="106">
        <f t="shared" si="1516"/>
        <v>0</v>
      </c>
      <c r="AH2145" s="115" t="str">
        <f t="shared" si="1497"/>
        <v>A+J=</v>
      </c>
      <c r="AI2145" s="116">
        <f t="shared" si="1526"/>
        <v>46290</v>
      </c>
      <c r="AJ2145" s="10"/>
      <c r="AK2145" s="1"/>
      <c r="AL2145" s="10"/>
      <c r="AM2145" s="1"/>
      <c r="AN2145" s="1"/>
      <c r="AO2145" s="3"/>
      <c r="AP2145" s="3"/>
      <c r="AQ2145" s="4"/>
      <c r="AR2145" s="4"/>
      <c r="AS2145" s="4"/>
      <c r="AT2145" s="4"/>
      <c r="AU2145" s="4"/>
      <c r="AV2145" s="4"/>
      <c r="AW2145" s="1"/>
      <c r="AX2145" s="1"/>
      <c r="AY2145" s="1"/>
      <c r="AZ2145" s="1"/>
      <c r="BA2145" s="1"/>
      <c r="BB2145" s="1"/>
      <c r="BC2145" s="1"/>
      <c r="BD2145" s="1"/>
      <c r="BE2145" s="1"/>
      <c r="BG2145" s="1"/>
      <c r="BH2145" s="1"/>
    </row>
    <row r="2146" spans="1:60" ht="15" customHeight="1" x14ac:dyDescent="0.25">
      <c r="A2146" s="105">
        <f t="shared" si="1517"/>
        <v>46287</v>
      </c>
      <c r="B2146" s="106">
        <f t="shared" si="1504"/>
        <v>84.755549633226892</v>
      </c>
      <c r="C2146" s="2">
        <f t="shared" si="1518"/>
        <v>60.883505810000003</v>
      </c>
      <c r="D2146" s="2">
        <f t="shared" si="1519"/>
        <v>60.883505809999996</v>
      </c>
      <c r="E2146" s="106">
        <f t="shared" si="1505"/>
        <v>7.1054273576010019E-15</v>
      </c>
      <c r="F2146" s="21">
        <f t="shared" si="1520"/>
        <v>7245.38</v>
      </c>
      <c r="G2146" s="108">
        <f t="shared" si="1521"/>
        <v>7275.81</v>
      </c>
      <c r="H2146" s="109">
        <f t="shared" si="1498"/>
        <v>46229</v>
      </c>
      <c r="I2146" s="109">
        <f t="shared" si="1528"/>
        <v>46260</v>
      </c>
      <c r="J2146" s="110">
        <f t="shared" si="1506"/>
        <v>4.1999177406844002E-3</v>
      </c>
      <c r="K2146" s="117">
        <f t="shared" si="1529"/>
        <v>46290</v>
      </c>
      <c r="L2146" s="178">
        <f t="shared" si="1531"/>
        <v>31</v>
      </c>
      <c r="M2146" s="178">
        <f t="shared" si="1503"/>
        <v>28</v>
      </c>
      <c r="N2146" s="106">
        <f t="shared" si="1507"/>
        <v>1.0037927</v>
      </c>
      <c r="O2146" s="111">
        <f t="shared" si="1502"/>
        <v>1.0041999100000001</v>
      </c>
      <c r="P2146" s="111">
        <f t="shared" si="1522"/>
        <v>1.4282849109833462</v>
      </c>
      <c r="Q2146" s="106">
        <f t="shared" si="1501"/>
        <v>1.4337019600000001</v>
      </c>
      <c r="R2146" s="106">
        <f t="shared" si="1523"/>
        <v>1.38699086</v>
      </c>
      <c r="S2146" s="106">
        <f t="shared" si="1508"/>
        <v>84.444866079999997</v>
      </c>
      <c r="T2146" s="106">
        <f t="shared" si="1509"/>
        <v>23.561360273226899</v>
      </c>
      <c r="U2146" s="106">
        <f t="shared" si="1510"/>
        <v>3.0816377716291758E-15</v>
      </c>
      <c r="V2146" s="106">
        <f t="shared" si="1511"/>
        <v>84.444866083226898</v>
      </c>
      <c r="W2146" s="19">
        <f t="shared" si="1527"/>
        <v>0</v>
      </c>
      <c r="X2146" s="2">
        <f t="shared" si="1512"/>
        <v>0</v>
      </c>
      <c r="Y2146" s="4">
        <f t="shared" si="1513"/>
        <v>0</v>
      </c>
      <c r="Z2146" s="106">
        <f t="shared" si="1499"/>
        <v>0</v>
      </c>
      <c r="AA2146" s="114">
        <f t="shared" si="1524"/>
        <v>0.05</v>
      </c>
      <c r="AB2146" s="112">
        <f t="shared" si="1514"/>
        <v>28</v>
      </c>
      <c r="AC2146" s="178">
        <f t="shared" si="1530"/>
        <v>31</v>
      </c>
      <c r="AD2146" s="11">
        <f t="shared" si="1525"/>
        <v>1.003679129</v>
      </c>
      <c r="AE2146" s="106">
        <f t="shared" si="1500"/>
        <v>0.31068354999999998</v>
      </c>
      <c r="AF2146" s="106">
        <f t="shared" si="1515"/>
        <v>0.31068354999999998</v>
      </c>
      <c r="AG2146" s="106">
        <f t="shared" si="1516"/>
        <v>0</v>
      </c>
      <c r="AH2146" s="115" t="str">
        <f t="shared" ref="AH2146:AH2209" si="1532">AH2145</f>
        <v>A+J=</v>
      </c>
      <c r="AI2146" s="116">
        <f t="shared" si="1526"/>
        <v>46290</v>
      </c>
      <c r="AJ2146" s="10"/>
      <c r="AK2146" s="1"/>
      <c r="AL2146" s="10"/>
      <c r="AM2146" s="1"/>
      <c r="AN2146" s="1"/>
      <c r="AO2146" s="3"/>
      <c r="AP2146" s="3"/>
      <c r="AQ2146" s="4"/>
      <c r="AR2146" s="4"/>
      <c r="AS2146" s="4"/>
      <c r="AT2146" s="4"/>
      <c r="AU2146" s="4"/>
      <c r="AV2146" s="4"/>
      <c r="AW2146" s="1"/>
      <c r="AX2146" s="1"/>
      <c r="AY2146" s="1"/>
      <c r="AZ2146" s="1"/>
      <c r="BA2146" s="1"/>
      <c r="BB2146" s="1"/>
      <c r="BC2146" s="1"/>
      <c r="BD2146" s="1"/>
      <c r="BE2146" s="1"/>
      <c r="BG2146" s="1"/>
      <c r="BH2146" s="1"/>
    </row>
    <row r="2147" spans="1:60" ht="15" customHeight="1" x14ac:dyDescent="0.25">
      <c r="A2147" s="105">
        <f t="shared" si="1517"/>
        <v>46288</v>
      </c>
      <c r="B2147" s="106">
        <f t="shared" si="1504"/>
        <v>84.766666633226905</v>
      </c>
      <c r="C2147" s="2">
        <f t="shared" si="1518"/>
        <v>60.883505810000003</v>
      </c>
      <c r="D2147" s="2">
        <f t="shared" si="1519"/>
        <v>60.883505809999996</v>
      </c>
      <c r="E2147" s="106">
        <f t="shared" si="1505"/>
        <v>7.1054273576010019E-15</v>
      </c>
      <c r="F2147" s="21">
        <f t="shared" si="1520"/>
        <v>7245.38</v>
      </c>
      <c r="G2147" s="108">
        <f t="shared" si="1521"/>
        <v>7275.81</v>
      </c>
      <c r="H2147" s="109">
        <f t="shared" si="1498"/>
        <v>46229</v>
      </c>
      <c r="I2147" s="109">
        <f t="shared" si="1528"/>
        <v>46260</v>
      </c>
      <c r="J2147" s="110">
        <f t="shared" si="1506"/>
        <v>4.1999177406844002E-3</v>
      </c>
      <c r="K2147" s="117">
        <f t="shared" si="1529"/>
        <v>46290</v>
      </c>
      <c r="L2147" s="178">
        <f t="shared" si="1531"/>
        <v>31</v>
      </c>
      <c r="M2147" s="178">
        <f t="shared" si="1503"/>
        <v>29</v>
      </c>
      <c r="N2147" s="106">
        <f t="shared" si="1507"/>
        <v>1.00392842</v>
      </c>
      <c r="O2147" s="111">
        <f t="shared" si="1502"/>
        <v>1.0041999100000001</v>
      </c>
      <c r="P2147" s="111">
        <f t="shared" si="1522"/>
        <v>1.4282849109833462</v>
      </c>
      <c r="Q2147" s="106">
        <f t="shared" si="1501"/>
        <v>1.4338958100000001</v>
      </c>
      <c r="R2147" s="106">
        <f t="shared" si="1523"/>
        <v>1.38699086</v>
      </c>
      <c r="S2147" s="106">
        <f t="shared" si="1508"/>
        <v>84.444866079999997</v>
      </c>
      <c r="T2147" s="106">
        <f t="shared" si="1509"/>
        <v>23.561360273226899</v>
      </c>
      <c r="U2147" s="106">
        <f t="shared" si="1510"/>
        <v>3.0830151587224471E-15</v>
      </c>
      <c r="V2147" s="106">
        <f t="shared" si="1511"/>
        <v>84.444866083226898</v>
      </c>
      <c r="W2147" s="19">
        <f t="shared" si="1527"/>
        <v>0</v>
      </c>
      <c r="X2147" s="2">
        <f t="shared" si="1512"/>
        <v>0</v>
      </c>
      <c r="Y2147" s="4">
        <f t="shared" si="1513"/>
        <v>0</v>
      </c>
      <c r="Z2147" s="106">
        <f t="shared" si="1499"/>
        <v>0</v>
      </c>
      <c r="AA2147" s="114">
        <f t="shared" si="1524"/>
        <v>0.05</v>
      </c>
      <c r="AB2147" s="112">
        <f t="shared" si="1514"/>
        <v>29</v>
      </c>
      <c r="AC2147" s="178">
        <f t="shared" si="1530"/>
        <v>31</v>
      </c>
      <c r="AD2147" s="11">
        <f t="shared" si="1525"/>
        <v>1.003810777</v>
      </c>
      <c r="AE2147" s="106">
        <f t="shared" si="1500"/>
        <v>0.32180055000000002</v>
      </c>
      <c r="AF2147" s="106">
        <f t="shared" si="1515"/>
        <v>0.32180055000000002</v>
      </c>
      <c r="AG2147" s="106">
        <f t="shared" si="1516"/>
        <v>0</v>
      </c>
      <c r="AH2147" s="115" t="str">
        <f t="shared" si="1532"/>
        <v>A+J=</v>
      </c>
      <c r="AI2147" s="116">
        <f t="shared" si="1526"/>
        <v>46290</v>
      </c>
      <c r="AJ2147" s="10"/>
      <c r="AK2147" s="1"/>
      <c r="AL2147" s="10"/>
      <c r="AM2147" s="1"/>
      <c r="AN2147" s="1"/>
      <c r="AO2147" s="3"/>
      <c r="AP2147" s="3"/>
      <c r="AQ2147" s="4"/>
      <c r="AR2147" s="4"/>
      <c r="AS2147" s="4"/>
      <c r="AT2147" s="4"/>
      <c r="AU2147" s="4"/>
      <c r="AV2147" s="4"/>
      <c r="AW2147" s="1"/>
      <c r="AX2147" s="1"/>
      <c r="AY2147" s="1"/>
      <c r="AZ2147" s="1"/>
      <c r="BA2147" s="1"/>
      <c r="BB2147" s="1"/>
      <c r="BC2147" s="1"/>
      <c r="BD2147" s="1"/>
      <c r="BE2147" s="1"/>
      <c r="BG2147" s="1"/>
      <c r="BH2147" s="1"/>
    </row>
    <row r="2148" spans="1:60" ht="15" customHeight="1" x14ac:dyDescent="0.25">
      <c r="A2148" s="105">
        <f t="shared" si="1517"/>
        <v>46289</v>
      </c>
      <c r="B2148" s="106">
        <f t="shared" si="1504"/>
        <v>84.777785063226901</v>
      </c>
      <c r="C2148" s="2">
        <f t="shared" si="1518"/>
        <v>60.883505810000003</v>
      </c>
      <c r="D2148" s="2">
        <f t="shared" si="1519"/>
        <v>60.883505809999996</v>
      </c>
      <c r="E2148" s="106">
        <f t="shared" si="1505"/>
        <v>7.1054273576010019E-15</v>
      </c>
      <c r="F2148" s="21">
        <f t="shared" si="1520"/>
        <v>7245.38</v>
      </c>
      <c r="G2148" s="108">
        <f t="shared" si="1521"/>
        <v>7275.81</v>
      </c>
      <c r="H2148" s="109">
        <f t="shared" si="1498"/>
        <v>46229</v>
      </c>
      <c r="I2148" s="109">
        <f t="shared" si="1528"/>
        <v>46260</v>
      </c>
      <c r="J2148" s="110">
        <f t="shared" si="1506"/>
        <v>4.1999177406844002E-3</v>
      </c>
      <c r="K2148" s="117">
        <f t="shared" si="1529"/>
        <v>46290</v>
      </c>
      <c r="L2148" s="178">
        <f t="shared" si="1531"/>
        <v>31</v>
      </c>
      <c r="M2148" s="178">
        <f t="shared" si="1503"/>
        <v>30</v>
      </c>
      <c r="N2148" s="106">
        <f t="shared" si="1507"/>
        <v>1.00406416</v>
      </c>
      <c r="O2148" s="111">
        <f t="shared" si="1502"/>
        <v>1.0041999100000001</v>
      </c>
      <c r="P2148" s="111">
        <f t="shared" si="1522"/>
        <v>1.4282849109833462</v>
      </c>
      <c r="Q2148" s="106">
        <f t="shared" si="1501"/>
        <v>1.43408968</v>
      </c>
      <c r="R2148" s="106">
        <f t="shared" si="1523"/>
        <v>1.38699086</v>
      </c>
      <c r="S2148" s="106">
        <f t="shared" si="1508"/>
        <v>84.444866079999997</v>
      </c>
      <c r="T2148" s="106">
        <f t="shared" si="1509"/>
        <v>23.561360273226899</v>
      </c>
      <c r="U2148" s="106">
        <f t="shared" si="1510"/>
        <v>3.0843926879242647E-15</v>
      </c>
      <c r="V2148" s="106">
        <f t="shared" si="1511"/>
        <v>84.444866083226898</v>
      </c>
      <c r="W2148" s="19">
        <f t="shared" si="1527"/>
        <v>0</v>
      </c>
      <c r="X2148" s="2">
        <f t="shared" si="1512"/>
        <v>0</v>
      </c>
      <c r="Y2148" s="4">
        <f t="shared" si="1513"/>
        <v>0</v>
      </c>
      <c r="Z2148" s="106">
        <f t="shared" si="1499"/>
        <v>0</v>
      </c>
      <c r="AA2148" s="114">
        <f t="shared" si="1524"/>
        <v>0.05</v>
      </c>
      <c r="AB2148" s="112">
        <f t="shared" si="1514"/>
        <v>30</v>
      </c>
      <c r="AC2148" s="178">
        <f t="shared" si="1530"/>
        <v>31</v>
      </c>
      <c r="AD2148" s="11">
        <f t="shared" si="1525"/>
        <v>1.003942442</v>
      </c>
      <c r="AE2148" s="106">
        <f t="shared" si="1500"/>
        <v>0.33291897999999998</v>
      </c>
      <c r="AF2148" s="106">
        <f t="shared" si="1515"/>
        <v>0.33291897999999998</v>
      </c>
      <c r="AG2148" s="106">
        <f t="shared" si="1516"/>
        <v>0</v>
      </c>
      <c r="AH2148" s="115" t="str">
        <f t="shared" si="1532"/>
        <v>A+J=</v>
      </c>
      <c r="AI2148" s="116">
        <f t="shared" si="1526"/>
        <v>46290</v>
      </c>
      <c r="AJ2148" s="10"/>
      <c r="AK2148" s="1"/>
      <c r="AL2148" s="10"/>
      <c r="AM2148" s="1"/>
      <c r="AN2148" s="1"/>
      <c r="AO2148" s="3"/>
      <c r="AP2148" s="3"/>
      <c r="AQ2148" s="4"/>
      <c r="AR2148" s="4"/>
      <c r="AS2148" s="4"/>
      <c r="AT2148" s="4"/>
      <c r="AU2148" s="4"/>
      <c r="AV2148" s="4"/>
      <c r="AW2148" s="1"/>
      <c r="AX2148" s="1"/>
      <c r="AY2148" s="1"/>
      <c r="AZ2148" s="1"/>
      <c r="BA2148" s="1"/>
      <c r="BB2148" s="1"/>
      <c r="BC2148" s="1"/>
      <c r="BD2148" s="1"/>
      <c r="BE2148" s="1"/>
      <c r="BG2148" s="1"/>
      <c r="BH2148" s="1"/>
    </row>
    <row r="2149" spans="1:60" ht="15" customHeight="1" x14ac:dyDescent="0.25">
      <c r="A2149" s="105">
        <f t="shared" si="1517"/>
        <v>46290</v>
      </c>
      <c r="B2149" s="106">
        <f t="shared" si="1504"/>
        <v>84.788904933226902</v>
      </c>
      <c r="C2149" s="2">
        <f t="shared" si="1518"/>
        <v>60.883505810000003</v>
      </c>
      <c r="D2149" s="2">
        <f t="shared" si="1519"/>
        <v>60.883505809999996</v>
      </c>
      <c r="E2149" s="106">
        <f t="shared" si="1505"/>
        <v>7.1054273576010019E-15</v>
      </c>
      <c r="F2149" s="21">
        <f t="shared" si="1520"/>
        <v>7245.38</v>
      </c>
      <c r="G2149" s="108">
        <f t="shared" si="1521"/>
        <v>7275.81</v>
      </c>
      <c r="H2149" s="109">
        <f t="shared" si="1498"/>
        <v>46229</v>
      </c>
      <c r="I2149" s="109">
        <f t="shared" si="1528"/>
        <v>46260</v>
      </c>
      <c r="J2149" s="110">
        <f t="shared" si="1506"/>
        <v>4.1999177406844002E-3</v>
      </c>
      <c r="K2149" s="117">
        <f t="shared" si="1529"/>
        <v>46290</v>
      </c>
      <c r="L2149" s="178">
        <f t="shared" si="1531"/>
        <v>31</v>
      </c>
      <c r="M2149" s="178">
        <f t="shared" si="1503"/>
        <v>31</v>
      </c>
      <c r="N2149" s="106">
        <f t="shared" si="1507"/>
        <v>1.0041999100000001</v>
      </c>
      <c r="O2149" s="111">
        <f t="shared" si="1502"/>
        <v>1.0041999100000001</v>
      </c>
      <c r="P2149" s="111">
        <f t="shared" si="1522"/>
        <v>1.4282849109833462</v>
      </c>
      <c r="Q2149" s="106">
        <f t="shared" si="1501"/>
        <v>1.4342835700000001</v>
      </c>
      <c r="R2149" s="106">
        <f t="shared" si="1523"/>
        <v>1.38699086</v>
      </c>
      <c r="S2149" s="106">
        <f t="shared" si="1508"/>
        <v>84.444866079999997</v>
      </c>
      <c r="T2149" s="106">
        <f t="shared" si="1509"/>
        <v>23.561360273226899</v>
      </c>
      <c r="U2149" s="106">
        <f t="shared" si="1510"/>
        <v>3.0857703592346302E-15</v>
      </c>
      <c r="V2149" s="106">
        <f t="shared" si="1511"/>
        <v>84.444866083226898</v>
      </c>
      <c r="W2149" s="19">
        <f t="shared" si="1527"/>
        <v>71</v>
      </c>
      <c r="X2149" s="2">
        <f t="shared" si="1512"/>
        <v>15.528581689999999</v>
      </c>
      <c r="Y2149" s="4">
        <f t="shared" si="1513"/>
        <v>0.255054</v>
      </c>
      <c r="Z2149" s="106">
        <f t="shared" si="1499"/>
        <v>21.538000870000001</v>
      </c>
      <c r="AA2149" s="114">
        <f t="shared" si="1524"/>
        <v>0.05</v>
      </c>
      <c r="AB2149" s="112">
        <f t="shared" si="1514"/>
        <v>31</v>
      </c>
      <c r="AC2149" s="178">
        <f t="shared" si="1530"/>
        <v>31</v>
      </c>
      <c r="AD2149" s="11">
        <f t="shared" si="1525"/>
        <v>1.004074124</v>
      </c>
      <c r="AE2149" s="106">
        <f t="shared" si="1500"/>
        <v>0.34403885000000001</v>
      </c>
      <c r="AF2149" s="106">
        <f t="shared" si="1515"/>
        <v>0.34403885000000001</v>
      </c>
      <c r="AG2149" s="106">
        <f t="shared" si="1516"/>
        <v>21.882039720000002</v>
      </c>
      <c r="AH2149" s="115" t="str">
        <f t="shared" si="1532"/>
        <v>A+J=</v>
      </c>
      <c r="AI2149" s="116">
        <f t="shared" si="1526"/>
        <v>46290</v>
      </c>
      <c r="AJ2149" s="10"/>
      <c r="AK2149" s="1"/>
      <c r="AL2149" s="10"/>
      <c r="AM2149" s="1"/>
      <c r="AN2149" s="1"/>
      <c r="AO2149" s="3"/>
      <c r="AP2149" s="3"/>
      <c r="AQ2149" s="4"/>
      <c r="AR2149" s="4"/>
      <c r="AS2149" s="4"/>
      <c r="AT2149" s="4"/>
      <c r="AU2149" s="4"/>
      <c r="AV2149" s="4"/>
      <c r="AW2149" s="1"/>
      <c r="AX2149" s="1"/>
      <c r="AY2149" s="1"/>
      <c r="AZ2149" s="1"/>
      <c r="BA2149" s="1"/>
      <c r="BB2149" s="1"/>
      <c r="BC2149" s="1"/>
      <c r="BD2149" s="1"/>
      <c r="BE2149" s="1"/>
      <c r="BG2149" s="1"/>
      <c r="BH2149" s="1"/>
    </row>
    <row r="2150" spans="1:60" ht="15" customHeight="1" x14ac:dyDescent="0.25">
      <c r="A2150" s="105">
        <f t="shared" si="1517"/>
        <v>46291</v>
      </c>
      <c r="B2150" s="106">
        <f t="shared" si="1504"/>
        <v>62.915391410433543</v>
      </c>
      <c r="C2150" s="2">
        <f t="shared" si="1518"/>
        <v>45.35492412</v>
      </c>
      <c r="D2150" s="2">
        <f t="shared" si="1519"/>
        <v>45.35492412</v>
      </c>
      <c r="E2150" s="106">
        <f t="shared" si="1505"/>
        <v>0</v>
      </c>
      <c r="F2150" s="21">
        <f t="shared" si="1520"/>
        <v>7245.38</v>
      </c>
      <c r="G2150" s="108">
        <f t="shared" si="1521"/>
        <v>7275.81</v>
      </c>
      <c r="H2150" s="109">
        <f t="shared" si="1498"/>
        <v>46260</v>
      </c>
      <c r="I2150" s="109">
        <f t="shared" si="1528"/>
        <v>46291</v>
      </c>
      <c r="J2150" s="110">
        <f t="shared" si="1506"/>
        <v>4.1999177406844002E-3</v>
      </c>
      <c r="K2150" s="117">
        <f t="shared" si="1529"/>
        <v>46320</v>
      </c>
      <c r="L2150" s="178">
        <f t="shared" si="1531"/>
        <v>30</v>
      </c>
      <c r="M2150" s="178">
        <f t="shared" si="1503"/>
        <v>1</v>
      </c>
      <c r="N2150" s="106">
        <f t="shared" si="1507"/>
        <v>1.00013971</v>
      </c>
      <c r="O2150" s="111">
        <f t="shared" si="1502"/>
        <v>1.0041999100000001</v>
      </c>
      <c r="P2150" s="111">
        <f t="shared" si="1522"/>
        <v>1.4342835790638344</v>
      </c>
      <c r="Q2150" s="106">
        <f t="shared" si="1501"/>
        <v>1.4344839599999999</v>
      </c>
      <c r="R2150" s="106">
        <f t="shared" si="1523"/>
        <v>1.38699086</v>
      </c>
      <c r="S2150" s="106">
        <f t="shared" si="1508"/>
        <v>62.906865209999999</v>
      </c>
      <c r="T2150" s="106">
        <f t="shared" si="1509"/>
        <v>17.551941090433544</v>
      </c>
      <c r="U2150" s="106">
        <f t="shared" si="1510"/>
        <v>0</v>
      </c>
      <c r="V2150" s="106">
        <f t="shared" si="1511"/>
        <v>62.906865210433544</v>
      </c>
      <c r="W2150" s="19">
        <f t="shared" si="1527"/>
        <v>0</v>
      </c>
      <c r="X2150" s="2">
        <f t="shared" si="1512"/>
        <v>0</v>
      </c>
      <c r="Y2150" s="4">
        <f t="shared" si="1513"/>
        <v>0</v>
      </c>
      <c r="Z2150" s="106">
        <f t="shared" si="1499"/>
        <v>0</v>
      </c>
      <c r="AA2150" s="114">
        <f t="shared" si="1524"/>
        <v>0.05</v>
      </c>
      <c r="AB2150" s="112">
        <f t="shared" si="1514"/>
        <v>1</v>
      </c>
      <c r="AC2150" s="178">
        <f t="shared" si="1530"/>
        <v>30</v>
      </c>
      <c r="AD2150" s="11">
        <f t="shared" si="1525"/>
        <v>1.000135537</v>
      </c>
      <c r="AE2150" s="106">
        <f t="shared" si="1500"/>
        <v>8.5261999999999994E-3</v>
      </c>
      <c r="AF2150" s="106">
        <f t="shared" si="1515"/>
        <v>8.5261999999999994E-3</v>
      </c>
      <c r="AG2150" s="106">
        <f t="shared" si="1516"/>
        <v>0</v>
      </c>
      <c r="AH2150" s="115" t="str">
        <f t="shared" si="1532"/>
        <v>A+J=</v>
      </c>
      <c r="AI2150" s="116">
        <f t="shared" si="1526"/>
        <v>46320</v>
      </c>
      <c r="AJ2150" s="10"/>
      <c r="AK2150" s="1"/>
      <c r="AL2150" s="10"/>
      <c r="AM2150" s="1"/>
      <c r="AN2150" s="1"/>
      <c r="AO2150" s="3"/>
      <c r="AP2150" s="3"/>
      <c r="AQ2150" s="4"/>
      <c r="AR2150" s="4"/>
      <c r="AS2150" s="4"/>
      <c r="AT2150" s="4"/>
      <c r="AU2150" s="4"/>
      <c r="AV2150" s="4"/>
      <c r="AW2150" s="1"/>
      <c r="AX2150" s="1"/>
      <c r="AY2150" s="1"/>
      <c r="AZ2150" s="1"/>
      <c r="BA2150" s="1"/>
      <c r="BB2150" s="1"/>
      <c r="BC2150" s="1"/>
      <c r="BD2150" s="1"/>
      <c r="BE2150" s="1"/>
      <c r="BG2150" s="1"/>
      <c r="BH2150" s="1"/>
    </row>
    <row r="2151" spans="1:60" ht="15" customHeight="1" x14ac:dyDescent="0.25">
      <c r="A2151" s="105">
        <f t="shared" si="1517"/>
        <v>46292</v>
      </c>
      <c r="B2151" s="106">
        <f t="shared" si="1504"/>
        <v>62.923918820433542</v>
      </c>
      <c r="C2151" s="2">
        <f t="shared" si="1518"/>
        <v>45.35492412</v>
      </c>
      <c r="D2151" s="2">
        <f t="shared" si="1519"/>
        <v>45.35492412</v>
      </c>
      <c r="E2151" s="106">
        <f t="shared" si="1505"/>
        <v>0</v>
      </c>
      <c r="F2151" s="21">
        <f t="shared" si="1520"/>
        <v>7245.38</v>
      </c>
      <c r="G2151" s="108">
        <f t="shared" si="1521"/>
        <v>7275.81</v>
      </c>
      <c r="H2151" s="109">
        <f t="shared" si="1498"/>
        <v>46260</v>
      </c>
      <c r="I2151" s="109">
        <f t="shared" si="1528"/>
        <v>46291</v>
      </c>
      <c r="J2151" s="110">
        <f t="shared" si="1506"/>
        <v>4.1999177406844002E-3</v>
      </c>
      <c r="K2151" s="117">
        <f t="shared" si="1529"/>
        <v>46320</v>
      </c>
      <c r="L2151" s="178">
        <f t="shared" si="1531"/>
        <v>30</v>
      </c>
      <c r="M2151" s="178">
        <f t="shared" si="1503"/>
        <v>2</v>
      </c>
      <c r="N2151" s="106">
        <f t="shared" si="1507"/>
        <v>1.0002794399999999</v>
      </c>
      <c r="O2151" s="111">
        <f t="shared" si="1502"/>
        <v>1.0041999100000001</v>
      </c>
      <c r="P2151" s="111">
        <f t="shared" si="1522"/>
        <v>1.4342835790638344</v>
      </c>
      <c r="Q2151" s="106">
        <f t="shared" si="1501"/>
        <v>1.43468437</v>
      </c>
      <c r="R2151" s="106">
        <f t="shared" si="1523"/>
        <v>1.38699086</v>
      </c>
      <c r="S2151" s="106">
        <f t="shared" si="1508"/>
        <v>62.906865209999999</v>
      </c>
      <c r="T2151" s="106">
        <f t="shared" si="1509"/>
        <v>17.551941090433544</v>
      </c>
      <c r="U2151" s="106">
        <f t="shared" si="1510"/>
        <v>0</v>
      </c>
      <c r="V2151" s="106">
        <f t="shared" si="1511"/>
        <v>62.906865210433544</v>
      </c>
      <c r="W2151" s="19">
        <f t="shared" si="1527"/>
        <v>0</v>
      </c>
      <c r="X2151" s="2">
        <f t="shared" si="1512"/>
        <v>0</v>
      </c>
      <c r="Y2151" s="4">
        <f t="shared" si="1513"/>
        <v>0</v>
      </c>
      <c r="Z2151" s="106">
        <f t="shared" si="1499"/>
        <v>0</v>
      </c>
      <c r="AA2151" s="114">
        <f t="shared" si="1524"/>
        <v>0.05</v>
      </c>
      <c r="AB2151" s="112">
        <f t="shared" si="1514"/>
        <v>2</v>
      </c>
      <c r="AC2151" s="178">
        <f t="shared" si="1530"/>
        <v>30</v>
      </c>
      <c r="AD2151" s="11">
        <f t="shared" si="1525"/>
        <v>1.0002710930000001</v>
      </c>
      <c r="AE2151" s="106">
        <f t="shared" si="1500"/>
        <v>1.705361E-2</v>
      </c>
      <c r="AF2151" s="106">
        <f t="shared" si="1515"/>
        <v>1.705361E-2</v>
      </c>
      <c r="AG2151" s="106">
        <f t="shared" si="1516"/>
        <v>0</v>
      </c>
      <c r="AH2151" s="115" t="str">
        <f t="shared" si="1532"/>
        <v>A+J=</v>
      </c>
      <c r="AI2151" s="116">
        <f t="shared" si="1526"/>
        <v>46320</v>
      </c>
      <c r="AJ2151" s="10"/>
      <c r="AK2151" s="1"/>
      <c r="AL2151" s="10"/>
      <c r="AM2151" s="1"/>
      <c r="AN2151" s="1"/>
      <c r="AO2151" s="3"/>
      <c r="AP2151" s="3"/>
      <c r="AQ2151" s="4"/>
      <c r="AR2151" s="4"/>
      <c r="AS2151" s="4"/>
      <c r="AT2151" s="4"/>
      <c r="AU2151" s="4"/>
      <c r="AV2151" s="4"/>
      <c r="AW2151" s="1"/>
      <c r="AX2151" s="1"/>
      <c r="AY2151" s="1"/>
      <c r="AZ2151" s="1"/>
      <c r="BA2151" s="1"/>
      <c r="BB2151" s="1"/>
      <c r="BC2151" s="1"/>
      <c r="BD2151" s="1"/>
      <c r="BE2151" s="1"/>
      <c r="BG2151" s="1"/>
      <c r="BH2151" s="1"/>
    </row>
    <row r="2152" spans="1:60" ht="15" customHeight="1" x14ac:dyDescent="0.25">
      <c r="A2152" s="105">
        <f t="shared" si="1517"/>
        <v>46293</v>
      </c>
      <c r="B2152" s="106">
        <f t="shared" si="1504"/>
        <v>62.932447350433542</v>
      </c>
      <c r="C2152" s="2">
        <f t="shared" si="1518"/>
        <v>45.35492412</v>
      </c>
      <c r="D2152" s="2">
        <f t="shared" si="1519"/>
        <v>45.35492412</v>
      </c>
      <c r="E2152" s="106">
        <f t="shared" si="1505"/>
        <v>0</v>
      </c>
      <c r="F2152" s="21">
        <f t="shared" si="1520"/>
        <v>7245.38</v>
      </c>
      <c r="G2152" s="108">
        <f t="shared" si="1521"/>
        <v>7275.81</v>
      </c>
      <c r="H2152" s="109">
        <f t="shared" ref="H2152:H2215" si="1533">EDATE(I2152,-1)</f>
        <v>46260</v>
      </c>
      <c r="I2152" s="109">
        <f t="shared" si="1528"/>
        <v>46291</v>
      </c>
      <c r="J2152" s="110">
        <f t="shared" si="1506"/>
        <v>4.1999177406844002E-3</v>
      </c>
      <c r="K2152" s="117">
        <f t="shared" si="1529"/>
        <v>46320</v>
      </c>
      <c r="L2152" s="178">
        <f t="shared" si="1531"/>
        <v>30</v>
      </c>
      <c r="M2152" s="178">
        <f t="shared" si="1503"/>
        <v>3</v>
      </c>
      <c r="N2152" s="106">
        <f t="shared" si="1507"/>
        <v>1.0004192000000001</v>
      </c>
      <c r="O2152" s="111">
        <f t="shared" si="1502"/>
        <v>1.0041999100000001</v>
      </c>
      <c r="P2152" s="111">
        <f t="shared" si="1522"/>
        <v>1.4342835790638344</v>
      </c>
      <c r="Q2152" s="106">
        <f t="shared" si="1501"/>
        <v>1.4348848300000001</v>
      </c>
      <c r="R2152" s="106">
        <f t="shared" si="1523"/>
        <v>1.38699086</v>
      </c>
      <c r="S2152" s="106">
        <f t="shared" si="1508"/>
        <v>62.906865209999999</v>
      </c>
      <c r="T2152" s="106">
        <f t="shared" si="1509"/>
        <v>17.551941090433544</v>
      </c>
      <c r="U2152" s="106">
        <f t="shared" si="1510"/>
        <v>0</v>
      </c>
      <c r="V2152" s="106">
        <f t="shared" si="1511"/>
        <v>62.906865210433544</v>
      </c>
      <c r="W2152" s="19">
        <f t="shared" si="1527"/>
        <v>0</v>
      </c>
      <c r="X2152" s="2">
        <f t="shared" si="1512"/>
        <v>0</v>
      </c>
      <c r="Y2152" s="4">
        <f t="shared" si="1513"/>
        <v>0</v>
      </c>
      <c r="Z2152" s="106">
        <f t="shared" ref="Z2152:Z2215" si="1534">IF(Y2152&gt;0,TRUNC(Y2152*S2152,8),0)</f>
        <v>0</v>
      </c>
      <c r="AA2152" s="114">
        <f t="shared" si="1524"/>
        <v>0.05</v>
      </c>
      <c r="AB2152" s="112">
        <f t="shared" si="1514"/>
        <v>3</v>
      </c>
      <c r="AC2152" s="178">
        <f t="shared" si="1530"/>
        <v>30</v>
      </c>
      <c r="AD2152" s="11">
        <f t="shared" si="1525"/>
        <v>1.000406667</v>
      </c>
      <c r="AE2152" s="106">
        <f t="shared" ref="AE2152:AE2215" si="1535">TRUNC((S2152*(AD2152-1)),8)</f>
        <v>2.558214E-2</v>
      </c>
      <c r="AF2152" s="106">
        <f t="shared" si="1515"/>
        <v>2.558214E-2</v>
      </c>
      <c r="AG2152" s="106">
        <f t="shared" si="1516"/>
        <v>0</v>
      </c>
      <c r="AH2152" s="115" t="str">
        <f t="shared" si="1532"/>
        <v>A+J=</v>
      </c>
      <c r="AI2152" s="116">
        <f t="shared" si="1526"/>
        <v>46320</v>
      </c>
      <c r="AJ2152" s="10"/>
      <c r="AK2152" s="1"/>
      <c r="AL2152" s="10"/>
      <c r="AM2152" s="1"/>
      <c r="AN2152" s="1"/>
      <c r="AO2152" s="3"/>
      <c r="AP2152" s="3"/>
      <c r="AQ2152" s="4"/>
      <c r="AR2152" s="4"/>
      <c r="AS2152" s="4"/>
      <c r="AT2152" s="4"/>
      <c r="AU2152" s="4"/>
      <c r="AV2152" s="4"/>
      <c r="AW2152" s="1"/>
      <c r="AX2152" s="1"/>
      <c r="AY2152" s="1"/>
      <c r="AZ2152" s="1"/>
      <c r="BA2152" s="1"/>
      <c r="BB2152" s="1"/>
      <c r="BC2152" s="1"/>
      <c r="BD2152" s="1"/>
      <c r="BE2152" s="1"/>
      <c r="BG2152" s="1"/>
      <c r="BH2152" s="1"/>
    </row>
    <row r="2153" spans="1:60" ht="15" customHeight="1" x14ac:dyDescent="0.25">
      <c r="A2153" s="105">
        <f t="shared" si="1517"/>
        <v>46294</v>
      </c>
      <c r="B2153" s="106">
        <f t="shared" si="1504"/>
        <v>62.940977080433541</v>
      </c>
      <c r="C2153" s="2">
        <f t="shared" si="1518"/>
        <v>45.35492412</v>
      </c>
      <c r="D2153" s="2">
        <f t="shared" si="1519"/>
        <v>45.35492412</v>
      </c>
      <c r="E2153" s="106">
        <f t="shared" si="1505"/>
        <v>0</v>
      </c>
      <c r="F2153" s="21">
        <f t="shared" si="1520"/>
        <v>7245.38</v>
      </c>
      <c r="G2153" s="108">
        <f t="shared" si="1521"/>
        <v>7275.81</v>
      </c>
      <c r="H2153" s="109">
        <f t="shared" si="1533"/>
        <v>46260</v>
      </c>
      <c r="I2153" s="109">
        <f t="shared" si="1528"/>
        <v>46291</v>
      </c>
      <c r="J2153" s="110">
        <f t="shared" si="1506"/>
        <v>4.1999177406844002E-3</v>
      </c>
      <c r="K2153" s="117">
        <f t="shared" si="1529"/>
        <v>46320</v>
      </c>
      <c r="L2153" s="178">
        <f t="shared" si="1531"/>
        <v>30</v>
      </c>
      <c r="M2153" s="178">
        <f t="shared" si="1503"/>
        <v>4</v>
      </c>
      <c r="N2153" s="106">
        <f t="shared" si="1507"/>
        <v>1.0005589699999999</v>
      </c>
      <c r="O2153" s="111">
        <f t="shared" si="1502"/>
        <v>1.0041999100000001</v>
      </c>
      <c r="P2153" s="111">
        <f t="shared" si="1522"/>
        <v>1.4342835790638344</v>
      </c>
      <c r="Q2153" s="106">
        <f t="shared" ref="Q2153:Q2216" si="1536">TRUNC(TRUNC((N2153*P2153),15),8)</f>
        <v>1.4350852999999999</v>
      </c>
      <c r="R2153" s="106">
        <f t="shared" si="1523"/>
        <v>1.38699086</v>
      </c>
      <c r="S2153" s="106">
        <f t="shared" si="1508"/>
        <v>62.906865209999999</v>
      </c>
      <c r="T2153" s="106">
        <f t="shared" si="1509"/>
        <v>17.551941090433544</v>
      </c>
      <c r="U2153" s="106">
        <f t="shared" si="1510"/>
        <v>0</v>
      </c>
      <c r="V2153" s="106">
        <f t="shared" si="1511"/>
        <v>62.906865210433544</v>
      </c>
      <c r="W2153" s="19">
        <f t="shared" si="1527"/>
        <v>0</v>
      </c>
      <c r="X2153" s="2">
        <f t="shared" si="1512"/>
        <v>0</v>
      </c>
      <c r="Y2153" s="4">
        <f t="shared" si="1513"/>
        <v>0</v>
      </c>
      <c r="Z2153" s="106">
        <f t="shared" si="1534"/>
        <v>0</v>
      </c>
      <c r="AA2153" s="114">
        <f t="shared" si="1524"/>
        <v>0.05</v>
      </c>
      <c r="AB2153" s="112">
        <f t="shared" si="1514"/>
        <v>4</v>
      </c>
      <c r="AC2153" s="178">
        <f t="shared" si="1530"/>
        <v>30</v>
      </c>
      <c r="AD2153" s="11">
        <f t="shared" si="1525"/>
        <v>1.00054226</v>
      </c>
      <c r="AE2153" s="106">
        <f t="shared" si="1535"/>
        <v>3.4111870000000002E-2</v>
      </c>
      <c r="AF2153" s="106">
        <f t="shared" si="1515"/>
        <v>3.4111870000000002E-2</v>
      </c>
      <c r="AG2153" s="106">
        <f t="shared" si="1516"/>
        <v>0</v>
      </c>
      <c r="AH2153" s="115" t="str">
        <f t="shared" si="1532"/>
        <v>A+J=</v>
      </c>
      <c r="AI2153" s="116">
        <f t="shared" si="1526"/>
        <v>46320</v>
      </c>
      <c r="AJ2153" s="10"/>
      <c r="AK2153" s="1"/>
      <c r="AL2153" s="10"/>
      <c r="AM2153" s="1"/>
      <c r="AN2153" s="1"/>
      <c r="AO2153" s="3"/>
      <c r="AP2153" s="3"/>
      <c r="AQ2153" s="4"/>
      <c r="AR2153" s="4"/>
      <c r="AS2153" s="4"/>
      <c r="AT2153" s="4"/>
      <c r="AU2153" s="4"/>
      <c r="AV2153" s="4"/>
      <c r="AW2153" s="1"/>
      <c r="AX2153" s="1"/>
      <c r="AY2153" s="1"/>
      <c r="AZ2153" s="1"/>
      <c r="BA2153" s="1"/>
      <c r="BB2153" s="1"/>
      <c r="BC2153" s="1"/>
      <c r="BD2153" s="1"/>
      <c r="BE2153" s="1"/>
      <c r="BG2153" s="1"/>
      <c r="BH2153" s="1"/>
    </row>
    <row r="2154" spans="1:60" ht="15" customHeight="1" x14ac:dyDescent="0.25">
      <c r="A2154" s="105">
        <f t="shared" si="1517"/>
        <v>46295</v>
      </c>
      <c r="B2154" s="106">
        <f t="shared" si="1504"/>
        <v>62.949507940433541</v>
      </c>
      <c r="C2154" s="2">
        <f t="shared" si="1518"/>
        <v>45.35492412</v>
      </c>
      <c r="D2154" s="2">
        <f t="shared" si="1519"/>
        <v>45.35492412</v>
      </c>
      <c r="E2154" s="106">
        <f t="shared" si="1505"/>
        <v>0</v>
      </c>
      <c r="F2154" s="21">
        <f t="shared" si="1520"/>
        <v>7245.38</v>
      </c>
      <c r="G2154" s="108">
        <f t="shared" si="1521"/>
        <v>7275.81</v>
      </c>
      <c r="H2154" s="109">
        <f t="shared" si="1533"/>
        <v>46260</v>
      </c>
      <c r="I2154" s="109">
        <f t="shared" si="1528"/>
        <v>46291</v>
      </c>
      <c r="J2154" s="110">
        <f t="shared" si="1506"/>
        <v>4.1999177406844002E-3</v>
      </c>
      <c r="K2154" s="117">
        <f t="shared" si="1529"/>
        <v>46320</v>
      </c>
      <c r="L2154" s="178">
        <f t="shared" si="1531"/>
        <v>30</v>
      </c>
      <c r="M2154" s="178">
        <f t="shared" si="1503"/>
        <v>5</v>
      </c>
      <c r="N2154" s="106">
        <f t="shared" si="1507"/>
        <v>1.0006987599999999</v>
      </c>
      <c r="O2154" s="111">
        <f t="shared" ref="O2154:O2217" si="1537">IF(K2154&gt;K2153,N2153,O2153)</f>
        <v>1.0041999100000001</v>
      </c>
      <c r="P2154" s="111">
        <f t="shared" si="1522"/>
        <v>1.4342835790638344</v>
      </c>
      <c r="Q2154" s="106">
        <f t="shared" si="1536"/>
        <v>1.43528579</v>
      </c>
      <c r="R2154" s="106">
        <f t="shared" si="1523"/>
        <v>1.38699086</v>
      </c>
      <c r="S2154" s="106">
        <f t="shared" si="1508"/>
        <v>62.906865209999999</v>
      </c>
      <c r="T2154" s="106">
        <f t="shared" si="1509"/>
        <v>17.551941090433544</v>
      </c>
      <c r="U2154" s="106">
        <f t="shared" si="1510"/>
        <v>0</v>
      </c>
      <c r="V2154" s="106">
        <f t="shared" si="1511"/>
        <v>62.906865210433544</v>
      </c>
      <c r="W2154" s="19">
        <f t="shared" si="1527"/>
        <v>0</v>
      </c>
      <c r="X2154" s="2">
        <f t="shared" si="1512"/>
        <v>0</v>
      </c>
      <c r="Y2154" s="4">
        <f t="shared" si="1513"/>
        <v>0</v>
      </c>
      <c r="Z2154" s="106">
        <f t="shared" si="1534"/>
        <v>0</v>
      </c>
      <c r="AA2154" s="114">
        <f t="shared" si="1524"/>
        <v>0.05</v>
      </c>
      <c r="AB2154" s="112">
        <f t="shared" si="1514"/>
        <v>5</v>
      </c>
      <c r="AC2154" s="178">
        <f t="shared" si="1530"/>
        <v>30</v>
      </c>
      <c r="AD2154" s="11">
        <f t="shared" si="1525"/>
        <v>1.0006778709999999</v>
      </c>
      <c r="AE2154" s="106">
        <f t="shared" si="1535"/>
        <v>4.2642729999999997E-2</v>
      </c>
      <c r="AF2154" s="106">
        <f t="shared" si="1515"/>
        <v>4.2642729999999997E-2</v>
      </c>
      <c r="AG2154" s="106">
        <f t="shared" si="1516"/>
        <v>0</v>
      </c>
      <c r="AH2154" s="115" t="str">
        <f t="shared" si="1532"/>
        <v>A+J=</v>
      </c>
      <c r="AI2154" s="116">
        <f t="shared" si="1526"/>
        <v>46320</v>
      </c>
      <c r="AJ2154" s="10"/>
      <c r="AK2154" s="1"/>
      <c r="AL2154" s="10"/>
      <c r="AM2154" s="1"/>
      <c r="AN2154" s="1"/>
      <c r="AO2154" s="3"/>
      <c r="AP2154" s="3"/>
      <c r="AQ2154" s="4"/>
      <c r="AR2154" s="4"/>
      <c r="AS2154" s="4"/>
      <c r="AT2154" s="4"/>
      <c r="AU2154" s="4"/>
      <c r="AV2154" s="4"/>
      <c r="AW2154" s="1"/>
      <c r="AX2154" s="1"/>
      <c r="AY2154" s="1"/>
      <c r="AZ2154" s="1"/>
      <c r="BA2154" s="1"/>
      <c r="BB2154" s="1"/>
      <c r="BC2154" s="1"/>
      <c r="BD2154" s="1"/>
      <c r="BE2154" s="1"/>
      <c r="BG2154" s="1"/>
      <c r="BH2154" s="1"/>
    </row>
    <row r="2155" spans="1:60" ht="15" customHeight="1" x14ac:dyDescent="0.25">
      <c r="A2155" s="105">
        <f t="shared" si="1517"/>
        <v>46296</v>
      </c>
      <c r="B2155" s="106">
        <f t="shared" si="1504"/>
        <v>62.958039940433544</v>
      </c>
      <c r="C2155" s="2">
        <f t="shared" si="1518"/>
        <v>45.35492412</v>
      </c>
      <c r="D2155" s="2">
        <f t="shared" si="1519"/>
        <v>45.35492412</v>
      </c>
      <c r="E2155" s="106">
        <f t="shared" si="1505"/>
        <v>0</v>
      </c>
      <c r="F2155" s="21">
        <f t="shared" si="1520"/>
        <v>7245.38</v>
      </c>
      <c r="G2155" s="108">
        <f t="shared" si="1521"/>
        <v>7275.81</v>
      </c>
      <c r="H2155" s="109">
        <f t="shared" si="1533"/>
        <v>46260</v>
      </c>
      <c r="I2155" s="109">
        <f t="shared" si="1528"/>
        <v>46291</v>
      </c>
      <c r="J2155" s="110">
        <f t="shared" si="1506"/>
        <v>4.1999177406844002E-3</v>
      </c>
      <c r="K2155" s="117">
        <f t="shared" si="1529"/>
        <v>46320</v>
      </c>
      <c r="L2155" s="178">
        <f t="shared" si="1531"/>
        <v>30</v>
      </c>
      <c r="M2155" s="178">
        <f t="shared" si="1503"/>
        <v>6</v>
      </c>
      <c r="N2155" s="106">
        <f t="shared" si="1507"/>
        <v>1.00083857</v>
      </c>
      <c r="O2155" s="111">
        <f t="shared" si="1537"/>
        <v>1.0041999100000001</v>
      </c>
      <c r="P2155" s="111">
        <f t="shared" si="1522"/>
        <v>1.4342835790638344</v>
      </c>
      <c r="Q2155" s="106">
        <f t="shared" si="1536"/>
        <v>1.4354863200000001</v>
      </c>
      <c r="R2155" s="106">
        <f t="shared" si="1523"/>
        <v>1.38699086</v>
      </c>
      <c r="S2155" s="106">
        <f t="shared" si="1508"/>
        <v>62.906865209999999</v>
      </c>
      <c r="T2155" s="106">
        <f t="shared" si="1509"/>
        <v>17.551941090433544</v>
      </c>
      <c r="U2155" s="106">
        <f t="shared" si="1510"/>
        <v>0</v>
      </c>
      <c r="V2155" s="106">
        <f t="shared" si="1511"/>
        <v>62.906865210433544</v>
      </c>
      <c r="W2155" s="19">
        <f t="shared" si="1527"/>
        <v>0</v>
      </c>
      <c r="X2155" s="2">
        <f t="shared" si="1512"/>
        <v>0</v>
      </c>
      <c r="Y2155" s="4">
        <f t="shared" si="1513"/>
        <v>0</v>
      </c>
      <c r="Z2155" s="106">
        <f t="shared" si="1534"/>
        <v>0</v>
      </c>
      <c r="AA2155" s="114">
        <f t="shared" si="1524"/>
        <v>0.05</v>
      </c>
      <c r="AB2155" s="112">
        <f t="shared" si="1514"/>
        <v>6</v>
      </c>
      <c r="AC2155" s="178">
        <f t="shared" si="1530"/>
        <v>30</v>
      </c>
      <c r="AD2155" s="11">
        <f t="shared" si="1525"/>
        <v>1.0008135</v>
      </c>
      <c r="AE2155" s="106">
        <f t="shared" si="1535"/>
        <v>5.1174730000000002E-2</v>
      </c>
      <c r="AF2155" s="106">
        <f t="shared" si="1515"/>
        <v>5.1174730000000002E-2</v>
      </c>
      <c r="AG2155" s="106">
        <f t="shared" si="1516"/>
        <v>0</v>
      </c>
      <c r="AH2155" s="115" t="str">
        <f t="shared" si="1532"/>
        <v>A+J=</v>
      </c>
      <c r="AI2155" s="116">
        <f t="shared" si="1526"/>
        <v>46320</v>
      </c>
      <c r="AJ2155" s="10"/>
      <c r="AK2155" s="1"/>
      <c r="AL2155" s="10"/>
      <c r="AM2155" s="1"/>
      <c r="AN2155" s="1"/>
      <c r="AO2155" s="3"/>
      <c r="AP2155" s="3"/>
      <c r="AQ2155" s="4"/>
      <c r="AR2155" s="4"/>
      <c r="AS2155" s="4"/>
      <c r="AT2155" s="4"/>
      <c r="AU2155" s="4"/>
      <c r="AV2155" s="4"/>
      <c r="AW2155" s="1"/>
      <c r="AX2155" s="1"/>
      <c r="AY2155" s="1"/>
      <c r="AZ2155" s="1"/>
      <c r="BA2155" s="1"/>
      <c r="BB2155" s="1"/>
      <c r="BC2155" s="1"/>
      <c r="BD2155" s="1"/>
      <c r="BE2155" s="1"/>
      <c r="BG2155" s="1"/>
      <c r="BH2155" s="1"/>
    </row>
    <row r="2156" spans="1:60" ht="15" customHeight="1" x14ac:dyDescent="0.25">
      <c r="A2156" s="105">
        <f t="shared" si="1517"/>
        <v>46297</v>
      </c>
      <c r="B2156" s="106">
        <f t="shared" si="1504"/>
        <v>62.966573130433545</v>
      </c>
      <c r="C2156" s="2">
        <f t="shared" si="1518"/>
        <v>45.35492412</v>
      </c>
      <c r="D2156" s="2">
        <f t="shared" si="1519"/>
        <v>45.35492412</v>
      </c>
      <c r="E2156" s="106">
        <f t="shared" si="1505"/>
        <v>0</v>
      </c>
      <c r="F2156" s="21">
        <f t="shared" si="1520"/>
        <v>7245.38</v>
      </c>
      <c r="G2156" s="108">
        <f t="shared" si="1521"/>
        <v>7275.81</v>
      </c>
      <c r="H2156" s="109">
        <f t="shared" si="1533"/>
        <v>46260</v>
      </c>
      <c r="I2156" s="109">
        <f t="shared" si="1528"/>
        <v>46291</v>
      </c>
      <c r="J2156" s="110">
        <f t="shared" si="1506"/>
        <v>4.1999177406844002E-3</v>
      </c>
      <c r="K2156" s="117">
        <f t="shared" si="1529"/>
        <v>46320</v>
      </c>
      <c r="L2156" s="178">
        <f t="shared" si="1531"/>
        <v>30</v>
      </c>
      <c r="M2156" s="178">
        <f t="shared" si="1503"/>
        <v>7</v>
      </c>
      <c r="N2156" s="106">
        <f t="shared" si="1507"/>
        <v>1.0009783999999999</v>
      </c>
      <c r="O2156" s="111">
        <f t="shared" si="1537"/>
        <v>1.0041999100000001</v>
      </c>
      <c r="P2156" s="111">
        <f t="shared" si="1522"/>
        <v>1.4342835790638344</v>
      </c>
      <c r="Q2156" s="106">
        <f t="shared" si="1536"/>
        <v>1.43568688</v>
      </c>
      <c r="R2156" s="106">
        <f t="shared" si="1523"/>
        <v>1.38699086</v>
      </c>
      <c r="S2156" s="106">
        <f t="shared" si="1508"/>
        <v>62.906865209999999</v>
      </c>
      <c r="T2156" s="106">
        <f t="shared" si="1509"/>
        <v>17.551941090433544</v>
      </c>
      <c r="U2156" s="106">
        <f t="shared" si="1510"/>
        <v>0</v>
      </c>
      <c r="V2156" s="106">
        <f t="shared" si="1511"/>
        <v>62.906865210433544</v>
      </c>
      <c r="W2156" s="19">
        <f t="shared" si="1527"/>
        <v>0</v>
      </c>
      <c r="X2156" s="2">
        <f t="shared" si="1512"/>
        <v>0</v>
      </c>
      <c r="Y2156" s="4">
        <f t="shared" si="1513"/>
        <v>0</v>
      </c>
      <c r="Z2156" s="106">
        <f t="shared" si="1534"/>
        <v>0</v>
      </c>
      <c r="AA2156" s="114">
        <f t="shared" si="1524"/>
        <v>0.05</v>
      </c>
      <c r="AB2156" s="112">
        <f t="shared" si="1514"/>
        <v>7</v>
      </c>
      <c r="AC2156" s="178">
        <f t="shared" si="1530"/>
        <v>30</v>
      </c>
      <c r="AD2156" s="11">
        <f t="shared" si="1525"/>
        <v>1.0009491479999999</v>
      </c>
      <c r="AE2156" s="106">
        <f t="shared" si="1535"/>
        <v>5.9707919999999998E-2</v>
      </c>
      <c r="AF2156" s="106">
        <f t="shared" si="1515"/>
        <v>5.9707919999999998E-2</v>
      </c>
      <c r="AG2156" s="106">
        <f t="shared" si="1516"/>
        <v>0</v>
      </c>
      <c r="AH2156" s="115" t="str">
        <f t="shared" si="1532"/>
        <v>A+J=</v>
      </c>
      <c r="AI2156" s="116">
        <f t="shared" si="1526"/>
        <v>46320</v>
      </c>
      <c r="AJ2156" s="10"/>
      <c r="AK2156" s="1"/>
      <c r="AL2156" s="10"/>
      <c r="AM2156" s="1"/>
      <c r="AN2156" s="1"/>
      <c r="AO2156" s="3"/>
      <c r="AP2156" s="3"/>
      <c r="AQ2156" s="4"/>
      <c r="AR2156" s="4"/>
      <c r="AS2156" s="4"/>
      <c r="AT2156" s="4"/>
      <c r="AU2156" s="4"/>
      <c r="AV2156" s="4"/>
      <c r="AW2156" s="1"/>
      <c r="AX2156" s="1"/>
      <c r="AY2156" s="1"/>
      <c r="AZ2156" s="1"/>
      <c r="BA2156" s="1"/>
      <c r="BB2156" s="1"/>
      <c r="BC2156" s="1"/>
      <c r="BD2156" s="1"/>
      <c r="BE2156" s="1"/>
      <c r="BG2156" s="1"/>
      <c r="BH2156" s="1"/>
    </row>
    <row r="2157" spans="1:60" ht="15" customHeight="1" x14ac:dyDescent="0.25">
      <c r="A2157" s="105">
        <f t="shared" si="1517"/>
        <v>46298</v>
      </c>
      <c r="B2157" s="106">
        <f t="shared" si="1504"/>
        <v>62.975107450433541</v>
      </c>
      <c r="C2157" s="2">
        <f t="shared" si="1518"/>
        <v>45.35492412</v>
      </c>
      <c r="D2157" s="2">
        <f t="shared" si="1519"/>
        <v>45.35492412</v>
      </c>
      <c r="E2157" s="106">
        <f t="shared" si="1505"/>
        <v>0</v>
      </c>
      <c r="F2157" s="21">
        <f t="shared" si="1520"/>
        <v>7245.38</v>
      </c>
      <c r="G2157" s="108">
        <f t="shared" si="1521"/>
        <v>7275.81</v>
      </c>
      <c r="H2157" s="109">
        <f t="shared" si="1533"/>
        <v>46260</v>
      </c>
      <c r="I2157" s="109">
        <f t="shared" si="1528"/>
        <v>46291</v>
      </c>
      <c r="J2157" s="110">
        <f t="shared" si="1506"/>
        <v>4.1999177406844002E-3</v>
      </c>
      <c r="K2157" s="117">
        <f t="shared" si="1529"/>
        <v>46320</v>
      </c>
      <c r="L2157" s="178">
        <f t="shared" si="1531"/>
        <v>30</v>
      </c>
      <c r="M2157" s="178">
        <f t="shared" si="1503"/>
        <v>8</v>
      </c>
      <c r="N2157" s="106">
        <f t="shared" si="1507"/>
        <v>1.00111825</v>
      </c>
      <c r="O2157" s="111">
        <f t="shared" si="1537"/>
        <v>1.0041999100000001</v>
      </c>
      <c r="P2157" s="111">
        <f t="shared" si="1522"/>
        <v>1.4342835790638344</v>
      </c>
      <c r="Q2157" s="106">
        <f t="shared" si="1536"/>
        <v>1.43588746</v>
      </c>
      <c r="R2157" s="106">
        <f t="shared" si="1523"/>
        <v>1.38699086</v>
      </c>
      <c r="S2157" s="106">
        <f t="shared" si="1508"/>
        <v>62.906865209999999</v>
      </c>
      <c r="T2157" s="106">
        <f t="shared" si="1509"/>
        <v>17.551941090433544</v>
      </c>
      <c r="U2157" s="106">
        <f t="shared" si="1510"/>
        <v>0</v>
      </c>
      <c r="V2157" s="106">
        <f t="shared" si="1511"/>
        <v>62.906865210433544</v>
      </c>
      <c r="W2157" s="19">
        <f t="shared" si="1527"/>
        <v>0</v>
      </c>
      <c r="X2157" s="2">
        <f t="shared" si="1512"/>
        <v>0</v>
      </c>
      <c r="Y2157" s="4">
        <f t="shared" si="1513"/>
        <v>0</v>
      </c>
      <c r="Z2157" s="106">
        <f t="shared" si="1534"/>
        <v>0</v>
      </c>
      <c r="AA2157" s="114">
        <f t="shared" si="1524"/>
        <v>0.05</v>
      </c>
      <c r="AB2157" s="112">
        <f t="shared" si="1514"/>
        <v>8</v>
      </c>
      <c r="AC2157" s="178">
        <f t="shared" si="1530"/>
        <v>30</v>
      </c>
      <c r="AD2157" s="11">
        <f t="shared" si="1525"/>
        <v>1.0010848139999999</v>
      </c>
      <c r="AE2157" s="106">
        <f t="shared" si="1535"/>
        <v>6.8242239999999996E-2</v>
      </c>
      <c r="AF2157" s="106">
        <f t="shared" si="1515"/>
        <v>6.8242239999999996E-2</v>
      </c>
      <c r="AG2157" s="106">
        <f t="shared" si="1516"/>
        <v>0</v>
      </c>
      <c r="AH2157" s="115" t="str">
        <f t="shared" si="1532"/>
        <v>A+J=</v>
      </c>
      <c r="AI2157" s="116">
        <f t="shared" si="1526"/>
        <v>46320</v>
      </c>
      <c r="AJ2157" s="10"/>
      <c r="AK2157" s="1"/>
      <c r="AL2157" s="10"/>
      <c r="AM2157" s="1"/>
      <c r="AN2157" s="1"/>
      <c r="AO2157" s="3"/>
      <c r="AP2157" s="3"/>
      <c r="AQ2157" s="4"/>
      <c r="AR2157" s="4"/>
      <c r="AS2157" s="4"/>
      <c r="AT2157" s="4"/>
      <c r="AU2157" s="4"/>
      <c r="AV2157" s="4"/>
      <c r="AW2157" s="1"/>
      <c r="AX2157" s="1"/>
      <c r="AY2157" s="1"/>
      <c r="AZ2157" s="1"/>
      <c r="BA2157" s="1"/>
      <c r="BB2157" s="1"/>
      <c r="BC2157" s="1"/>
      <c r="BD2157" s="1"/>
      <c r="BE2157" s="1"/>
      <c r="BG2157" s="1"/>
      <c r="BH2157" s="1"/>
    </row>
    <row r="2158" spans="1:60" ht="15" customHeight="1" x14ac:dyDescent="0.25">
      <c r="A2158" s="105">
        <f t="shared" si="1517"/>
        <v>46299</v>
      </c>
      <c r="B2158" s="106">
        <f t="shared" si="1504"/>
        <v>62.983642910433545</v>
      </c>
      <c r="C2158" s="2">
        <f t="shared" si="1518"/>
        <v>45.35492412</v>
      </c>
      <c r="D2158" s="2">
        <f t="shared" si="1519"/>
        <v>45.35492412</v>
      </c>
      <c r="E2158" s="106">
        <f t="shared" si="1505"/>
        <v>0</v>
      </c>
      <c r="F2158" s="21">
        <f t="shared" si="1520"/>
        <v>7245.38</v>
      </c>
      <c r="G2158" s="108">
        <f t="shared" si="1521"/>
        <v>7275.81</v>
      </c>
      <c r="H2158" s="109">
        <f t="shared" si="1533"/>
        <v>46260</v>
      </c>
      <c r="I2158" s="109">
        <f t="shared" si="1528"/>
        <v>46291</v>
      </c>
      <c r="J2158" s="110">
        <f t="shared" si="1506"/>
        <v>4.1999177406844002E-3</v>
      </c>
      <c r="K2158" s="117">
        <f t="shared" si="1529"/>
        <v>46320</v>
      </c>
      <c r="L2158" s="178">
        <f t="shared" si="1531"/>
        <v>30</v>
      </c>
      <c r="M2158" s="178">
        <f t="shared" si="1503"/>
        <v>9</v>
      </c>
      <c r="N2158" s="106">
        <f t="shared" si="1507"/>
        <v>1.0012581199999999</v>
      </c>
      <c r="O2158" s="111">
        <f t="shared" si="1537"/>
        <v>1.0041999100000001</v>
      </c>
      <c r="P2158" s="111">
        <f t="shared" si="1522"/>
        <v>1.4342835790638344</v>
      </c>
      <c r="Q2158" s="106">
        <f t="shared" si="1536"/>
        <v>1.43608807</v>
      </c>
      <c r="R2158" s="106">
        <f t="shared" si="1523"/>
        <v>1.38699086</v>
      </c>
      <c r="S2158" s="106">
        <f t="shared" si="1508"/>
        <v>62.906865209999999</v>
      </c>
      <c r="T2158" s="106">
        <f t="shared" si="1509"/>
        <v>17.551941090433544</v>
      </c>
      <c r="U2158" s="106">
        <f t="shared" si="1510"/>
        <v>0</v>
      </c>
      <c r="V2158" s="106">
        <f t="shared" si="1511"/>
        <v>62.906865210433544</v>
      </c>
      <c r="W2158" s="19">
        <f t="shared" si="1527"/>
        <v>0</v>
      </c>
      <c r="X2158" s="2">
        <f t="shared" si="1512"/>
        <v>0</v>
      </c>
      <c r="Y2158" s="4">
        <f t="shared" si="1513"/>
        <v>0</v>
      </c>
      <c r="Z2158" s="106">
        <f t="shared" si="1534"/>
        <v>0</v>
      </c>
      <c r="AA2158" s="114">
        <f t="shared" si="1524"/>
        <v>0.05</v>
      </c>
      <c r="AB2158" s="112">
        <f t="shared" si="1514"/>
        <v>9</v>
      </c>
      <c r="AC2158" s="178">
        <f t="shared" si="1530"/>
        <v>30</v>
      </c>
      <c r="AD2158" s="11">
        <f t="shared" si="1525"/>
        <v>1.0012204979999999</v>
      </c>
      <c r="AE2158" s="106">
        <f t="shared" si="1535"/>
        <v>7.6777700000000004E-2</v>
      </c>
      <c r="AF2158" s="106">
        <f t="shared" si="1515"/>
        <v>7.6777700000000004E-2</v>
      </c>
      <c r="AG2158" s="106">
        <f t="shared" si="1516"/>
        <v>0</v>
      </c>
      <c r="AH2158" s="115" t="str">
        <f t="shared" si="1532"/>
        <v>A+J=</v>
      </c>
      <c r="AI2158" s="116">
        <f t="shared" si="1526"/>
        <v>46320</v>
      </c>
      <c r="AJ2158" s="10"/>
      <c r="AK2158" s="1"/>
      <c r="AL2158" s="10"/>
      <c r="AM2158" s="1"/>
      <c r="AN2158" s="1"/>
      <c r="AO2158" s="3"/>
      <c r="AP2158" s="3"/>
      <c r="AQ2158" s="4"/>
      <c r="AR2158" s="4"/>
      <c r="AS2158" s="4"/>
      <c r="AT2158" s="4"/>
      <c r="AU2158" s="4"/>
      <c r="AV2158" s="4"/>
      <c r="AW2158" s="1"/>
      <c r="AX2158" s="1"/>
      <c r="AY2158" s="1"/>
      <c r="AZ2158" s="1"/>
      <c r="BA2158" s="1"/>
      <c r="BB2158" s="1"/>
      <c r="BC2158" s="1"/>
      <c r="BD2158" s="1"/>
      <c r="BE2158" s="1"/>
      <c r="BG2158" s="1"/>
      <c r="BH2158" s="1"/>
    </row>
    <row r="2159" spans="1:60" ht="15" customHeight="1" x14ac:dyDescent="0.25">
      <c r="A2159" s="105">
        <f t="shared" si="1517"/>
        <v>46300</v>
      </c>
      <c r="B2159" s="106">
        <f t="shared" si="1504"/>
        <v>62.992179560433541</v>
      </c>
      <c r="C2159" s="2">
        <f t="shared" si="1518"/>
        <v>45.35492412</v>
      </c>
      <c r="D2159" s="2">
        <f t="shared" si="1519"/>
        <v>45.35492412</v>
      </c>
      <c r="E2159" s="106">
        <f t="shared" si="1505"/>
        <v>0</v>
      </c>
      <c r="F2159" s="21">
        <f t="shared" si="1520"/>
        <v>7245.38</v>
      </c>
      <c r="G2159" s="108">
        <f t="shared" si="1521"/>
        <v>7275.81</v>
      </c>
      <c r="H2159" s="109">
        <f t="shared" si="1533"/>
        <v>46260</v>
      </c>
      <c r="I2159" s="109">
        <f t="shared" si="1528"/>
        <v>46291</v>
      </c>
      <c r="J2159" s="110">
        <f t="shared" si="1506"/>
        <v>4.1999177406844002E-3</v>
      </c>
      <c r="K2159" s="117">
        <f t="shared" si="1529"/>
        <v>46320</v>
      </c>
      <c r="L2159" s="178">
        <f t="shared" si="1531"/>
        <v>30</v>
      </c>
      <c r="M2159" s="178">
        <f t="shared" si="1503"/>
        <v>10</v>
      </c>
      <c r="N2159" s="106">
        <f t="shared" si="1507"/>
        <v>1.0013980099999999</v>
      </c>
      <c r="O2159" s="111">
        <f t="shared" si="1537"/>
        <v>1.0041999100000001</v>
      </c>
      <c r="P2159" s="111">
        <f t="shared" si="1522"/>
        <v>1.4342835790638344</v>
      </c>
      <c r="Q2159" s="106">
        <f t="shared" si="1536"/>
        <v>1.4362887200000001</v>
      </c>
      <c r="R2159" s="106">
        <f t="shared" si="1523"/>
        <v>1.38699086</v>
      </c>
      <c r="S2159" s="106">
        <f t="shared" si="1508"/>
        <v>62.906865209999999</v>
      </c>
      <c r="T2159" s="106">
        <f t="shared" si="1509"/>
        <v>17.551941090433544</v>
      </c>
      <c r="U2159" s="106">
        <f t="shared" si="1510"/>
        <v>0</v>
      </c>
      <c r="V2159" s="106">
        <f t="shared" si="1511"/>
        <v>62.906865210433544</v>
      </c>
      <c r="W2159" s="19">
        <f t="shared" si="1527"/>
        <v>0</v>
      </c>
      <c r="X2159" s="2">
        <f t="shared" si="1512"/>
        <v>0</v>
      </c>
      <c r="Y2159" s="4">
        <f t="shared" si="1513"/>
        <v>0</v>
      </c>
      <c r="Z2159" s="106">
        <f t="shared" si="1534"/>
        <v>0</v>
      </c>
      <c r="AA2159" s="114">
        <f t="shared" si="1524"/>
        <v>0.05</v>
      </c>
      <c r="AB2159" s="112">
        <f t="shared" si="1514"/>
        <v>10</v>
      </c>
      <c r="AC2159" s="178">
        <f t="shared" si="1530"/>
        <v>30</v>
      </c>
      <c r="AD2159" s="11">
        <f t="shared" si="1525"/>
        <v>1.0013562009999999</v>
      </c>
      <c r="AE2159" s="106">
        <f t="shared" si="1535"/>
        <v>8.5314349999999997E-2</v>
      </c>
      <c r="AF2159" s="106">
        <f t="shared" si="1515"/>
        <v>8.5314349999999997E-2</v>
      </c>
      <c r="AG2159" s="106">
        <f t="shared" si="1516"/>
        <v>0</v>
      </c>
      <c r="AH2159" s="115" t="str">
        <f t="shared" si="1532"/>
        <v>A+J=</v>
      </c>
      <c r="AI2159" s="116">
        <f t="shared" si="1526"/>
        <v>46320</v>
      </c>
      <c r="AJ2159" s="10"/>
      <c r="AK2159" s="1"/>
      <c r="AL2159" s="10"/>
      <c r="AM2159" s="1"/>
      <c r="AN2159" s="1"/>
      <c r="AO2159" s="3"/>
      <c r="AP2159" s="3"/>
      <c r="AQ2159" s="4"/>
      <c r="AR2159" s="4"/>
      <c r="AS2159" s="4"/>
      <c r="AT2159" s="4"/>
      <c r="AU2159" s="4"/>
      <c r="AV2159" s="4"/>
      <c r="AW2159" s="1"/>
      <c r="AX2159" s="1"/>
      <c r="AY2159" s="1"/>
      <c r="AZ2159" s="1"/>
      <c r="BA2159" s="1"/>
      <c r="BB2159" s="1"/>
      <c r="BC2159" s="1"/>
      <c r="BD2159" s="1"/>
      <c r="BE2159" s="1"/>
      <c r="BG2159" s="1"/>
      <c r="BH2159" s="1"/>
    </row>
    <row r="2160" spans="1:60" ht="15" customHeight="1" x14ac:dyDescent="0.25">
      <c r="A2160" s="105">
        <f t="shared" si="1517"/>
        <v>46301</v>
      </c>
      <c r="B2160" s="106">
        <f t="shared" si="1504"/>
        <v>63.000717340433546</v>
      </c>
      <c r="C2160" s="2">
        <f t="shared" si="1518"/>
        <v>45.35492412</v>
      </c>
      <c r="D2160" s="2">
        <f t="shared" si="1519"/>
        <v>45.35492412</v>
      </c>
      <c r="E2160" s="106">
        <f t="shared" si="1505"/>
        <v>0</v>
      </c>
      <c r="F2160" s="21">
        <f t="shared" si="1520"/>
        <v>7245.38</v>
      </c>
      <c r="G2160" s="108">
        <f t="shared" si="1521"/>
        <v>7275.81</v>
      </c>
      <c r="H2160" s="109">
        <f t="shared" si="1533"/>
        <v>46260</v>
      </c>
      <c r="I2160" s="109">
        <f t="shared" si="1528"/>
        <v>46291</v>
      </c>
      <c r="J2160" s="110">
        <f t="shared" si="1506"/>
        <v>4.1999177406844002E-3</v>
      </c>
      <c r="K2160" s="117">
        <f t="shared" si="1529"/>
        <v>46320</v>
      </c>
      <c r="L2160" s="178">
        <f t="shared" si="1531"/>
        <v>30</v>
      </c>
      <c r="M2160" s="178">
        <f t="shared" si="1503"/>
        <v>11</v>
      </c>
      <c r="N2160" s="106">
        <f t="shared" si="1507"/>
        <v>1.0015379200000001</v>
      </c>
      <c r="O2160" s="111">
        <f t="shared" si="1537"/>
        <v>1.0041999100000001</v>
      </c>
      <c r="P2160" s="111">
        <f t="shared" si="1522"/>
        <v>1.4342835790638344</v>
      </c>
      <c r="Q2160" s="106">
        <f t="shared" si="1536"/>
        <v>1.43648939</v>
      </c>
      <c r="R2160" s="106">
        <f t="shared" si="1523"/>
        <v>1.38699086</v>
      </c>
      <c r="S2160" s="106">
        <f t="shared" si="1508"/>
        <v>62.906865209999999</v>
      </c>
      <c r="T2160" s="106">
        <f t="shared" si="1509"/>
        <v>17.551941090433544</v>
      </c>
      <c r="U2160" s="106">
        <f t="shared" si="1510"/>
        <v>0</v>
      </c>
      <c r="V2160" s="106">
        <f t="shared" si="1511"/>
        <v>62.906865210433544</v>
      </c>
      <c r="W2160" s="19">
        <f t="shared" si="1527"/>
        <v>0</v>
      </c>
      <c r="X2160" s="2">
        <f t="shared" si="1512"/>
        <v>0</v>
      </c>
      <c r="Y2160" s="4">
        <f t="shared" si="1513"/>
        <v>0</v>
      </c>
      <c r="Z2160" s="106">
        <f t="shared" si="1534"/>
        <v>0</v>
      </c>
      <c r="AA2160" s="114">
        <f t="shared" si="1524"/>
        <v>0.05</v>
      </c>
      <c r="AB2160" s="112">
        <f t="shared" si="1514"/>
        <v>11</v>
      </c>
      <c r="AC2160" s="178">
        <f t="shared" si="1530"/>
        <v>30</v>
      </c>
      <c r="AD2160" s="11">
        <f t="shared" si="1525"/>
        <v>1.001491922</v>
      </c>
      <c r="AE2160" s="106">
        <f t="shared" si="1535"/>
        <v>9.3852130000000006E-2</v>
      </c>
      <c r="AF2160" s="106">
        <f t="shared" si="1515"/>
        <v>9.3852130000000006E-2</v>
      </c>
      <c r="AG2160" s="106">
        <f t="shared" si="1516"/>
        <v>0</v>
      </c>
      <c r="AH2160" s="115" t="str">
        <f t="shared" si="1532"/>
        <v>A+J=</v>
      </c>
      <c r="AI2160" s="116">
        <f t="shared" si="1526"/>
        <v>46320</v>
      </c>
      <c r="AJ2160" s="10"/>
      <c r="AK2160" s="1"/>
      <c r="AL2160" s="10"/>
      <c r="AM2160" s="1"/>
      <c r="AN2160" s="1"/>
      <c r="AO2160" s="3"/>
      <c r="AP2160" s="3"/>
      <c r="AQ2160" s="4"/>
      <c r="AR2160" s="4"/>
      <c r="AS2160" s="4"/>
      <c r="AT2160" s="4"/>
      <c r="AU2160" s="4"/>
      <c r="AV2160" s="4"/>
      <c r="AW2160" s="1"/>
      <c r="AX2160" s="1"/>
      <c r="AY2160" s="1"/>
      <c r="AZ2160" s="1"/>
      <c r="BA2160" s="1"/>
      <c r="BB2160" s="1"/>
      <c r="BC2160" s="1"/>
      <c r="BD2160" s="1"/>
      <c r="BE2160" s="1"/>
      <c r="BG2160" s="1"/>
      <c r="BH2160" s="1"/>
    </row>
    <row r="2161" spans="1:194" ht="15" customHeight="1" x14ac:dyDescent="0.25">
      <c r="A2161" s="105">
        <f t="shared" si="1517"/>
        <v>46302</v>
      </c>
      <c r="B2161" s="106">
        <f t="shared" si="1504"/>
        <v>63.009256320433543</v>
      </c>
      <c r="C2161" s="2">
        <f t="shared" si="1518"/>
        <v>45.35492412</v>
      </c>
      <c r="D2161" s="2">
        <f t="shared" si="1519"/>
        <v>45.35492412</v>
      </c>
      <c r="E2161" s="106">
        <f t="shared" si="1505"/>
        <v>0</v>
      </c>
      <c r="F2161" s="21">
        <f t="shared" si="1520"/>
        <v>7245.38</v>
      </c>
      <c r="G2161" s="108">
        <f t="shared" si="1521"/>
        <v>7275.81</v>
      </c>
      <c r="H2161" s="109">
        <f t="shared" si="1533"/>
        <v>46260</v>
      </c>
      <c r="I2161" s="109">
        <f t="shared" si="1528"/>
        <v>46291</v>
      </c>
      <c r="J2161" s="110">
        <f t="shared" si="1506"/>
        <v>4.1999177406844002E-3</v>
      </c>
      <c r="K2161" s="117">
        <f t="shared" si="1529"/>
        <v>46320</v>
      </c>
      <c r="L2161" s="178">
        <f t="shared" si="1531"/>
        <v>30</v>
      </c>
      <c r="M2161" s="178">
        <f t="shared" ref="M2161:M2224" si="1538">L2161-(K2161-A2161)</f>
        <v>12</v>
      </c>
      <c r="N2161" s="106">
        <f t="shared" si="1507"/>
        <v>1.0016778500000001</v>
      </c>
      <c r="O2161" s="111">
        <f t="shared" si="1537"/>
        <v>1.0041999100000001</v>
      </c>
      <c r="P2161" s="111">
        <f t="shared" si="1522"/>
        <v>1.4342835790638344</v>
      </c>
      <c r="Q2161" s="106">
        <f t="shared" si="1536"/>
        <v>1.4366900899999999</v>
      </c>
      <c r="R2161" s="106">
        <f t="shared" si="1523"/>
        <v>1.38699086</v>
      </c>
      <c r="S2161" s="106">
        <f t="shared" si="1508"/>
        <v>62.906865209999999</v>
      </c>
      <c r="T2161" s="106">
        <f t="shared" si="1509"/>
        <v>17.551941090433544</v>
      </c>
      <c r="U2161" s="106">
        <f t="shared" si="1510"/>
        <v>0</v>
      </c>
      <c r="V2161" s="106">
        <f t="shared" si="1511"/>
        <v>62.906865210433544</v>
      </c>
      <c r="W2161" s="19">
        <f t="shared" si="1527"/>
        <v>0</v>
      </c>
      <c r="X2161" s="2">
        <f t="shared" si="1512"/>
        <v>0</v>
      </c>
      <c r="Y2161" s="4">
        <f t="shared" si="1513"/>
        <v>0</v>
      </c>
      <c r="Z2161" s="106">
        <f t="shared" si="1534"/>
        <v>0</v>
      </c>
      <c r="AA2161" s="114">
        <f t="shared" si="1524"/>
        <v>0.05</v>
      </c>
      <c r="AB2161" s="112">
        <f t="shared" si="1514"/>
        <v>12</v>
      </c>
      <c r="AC2161" s="178">
        <f t="shared" si="1530"/>
        <v>30</v>
      </c>
      <c r="AD2161" s="11">
        <f t="shared" si="1525"/>
        <v>1.001627662</v>
      </c>
      <c r="AE2161" s="106">
        <f t="shared" si="1535"/>
        <v>0.10239110999999999</v>
      </c>
      <c r="AF2161" s="106">
        <f t="shared" si="1515"/>
        <v>0.10239110999999999</v>
      </c>
      <c r="AG2161" s="106">
        <f t="shared" si="1516"/>
        <v>0</v>
      </c>
      <c r="AH2161" s="115" t="str">
        <f t="shared" si="1532"/>
        <v>A+J=</v>
      </c>
      <c r="AI2161" s="116">
        <f t="shared" si="1526"/>
        <v>46320</v>
      </c>
      <c r="AJ2161" s="10"/>
      <c r="AK2161" s="1"/>
      <c r="AL2161" s="10"/>
      <c r="AM2161" s="1"/>
      <c r="AN2161" s="1"/>
      <c r="AO2161" s="3"/>
      <c r="AP2161" s="3"/>
      <c r="AQ2161" s="4"/>
      <c r="AR2161" s="4"/>
      <c r="AS2161" s="4"/>
      <c r="AT2161" s="4"/>
      <c r="AU2161" s="4"/>
      <c r="AV2161" s="4"/>
      <c r="AW2161" s="1"/>
      <c r="AX2161" s="1"/>
      <c r="AY2161" s="1"/>
      <c r="AZ2161" s="1"/>
      <c r="BA2161" s="1"/>
      <c r="BB2161" s="1"/>
      <c r="BC2161" s="1"/>
      <c r="BD2161" s="1"/>
      <c r="BE2161" s="1"/>
      <c r="BG2161" s="1"/>
      <c r="BH2161" s="1"/>
    </row>
    <row r="2162" spans="1:194" ht="15" customHeight="1" x14ac:dyDescent="0.25">
      <c r="A2162" s="105">
        <f t="shared" si="1517"/>
        <v>46303</v>
      </c>
      <c r="B2162" s="106">
        <f t="shared" si="1504"/>
        <v>63.017796430433542</v>
      </c>
      <c r="C2162" s="2">
        <f t="shared" si="1518"/>
        <v>45.35492412</v>
      </c>
      <c r="D2162" s="2">
        <f t="shared" si="1519"/>
        <v>45.35492412</v>
      </c>
      <c r="E2162" s="106">
        <f t="shared" si="1505"/>
        <v>0</v>
      </c>
      <c r="F2162" s="21">
        <f t="shared" si="1520"/>
        <v>7245.38</v>
      </c>
      <c r="G2162" s="108">
        <f t="shared" si="1521"/>
        <v>7275.81</v>
      </c>
      <c r="H2162" s="109">
        <f t="shared" si="1533"/>
        <v>46260</v>
      </c>
      <c r="I2162" s="109">
        <f t="shared" si="1528"/>
        <v>46291</v>
      </c>
      <c r="J2162" s="110">
        <f t="shared" si="1506"/>
        <v>4.1999177406844002E-3</v>
      </c>
      <c r="K2162" s="117">
        <f t="shared" si="1529"/>
        <v>46320</v>
      </c>
      <c r="L2162" s="178">
        <f t="shared" si="1531"/>
        <v>30</v>
      </c>
      <c r="M2162" s="178">
        <f t="shared" si="1538"/>
        <v>13</v>
      </c>
      <c r="N2162" s="106">
        <f t="shared" si="1507"/>
        <v>1.0018178</v>
      </c>
      <c r="O2162" s="111">
        <f t="shared" si="1537"/>
        <v>1.0041999100000001</v>
      </c>
      <c r="P2162" s="111">
        <f t="shared" si="1522"/>
        <v>1.4342835790638344</v>
      </c>
      <c r="Q2162" s="106">
        <f t="shared" si="1536"/>
        <v>1.43689081</v>
      </c>
      <c r="R2162" s="106">
        <f t="shared" si="1523"/>
        <v>1.38699086</v>
      </c>
      <c r="S2162" s="106">
        <f t="shared" si="1508"/>
        <v>62.906865209999999</v>
      </c>
      <c r="T2162" s="106">
        <f t="shared" si="1509"/>
        <v>17.551941090433544</v>
      </c>
      <c r="U2162" s="106">
        <f t="shared" si="1510"/>
        <v>0</v>
      </c>
      <c r="V2162" s="106">
        <f t="shared" si="1511"/>
        <v>62.906865210433544</v>
      </c>
      <c r="W2162" s="19">
        <f t="shared" si="1527"/>
        <v>0</v>
      </c>
      <c r="X2162" s="2">
        <f t="shared" si="1512"/>
        <v>0</v>
      </c>
      <c r="Y2162" s="4">
        <f t="shared" si="1513"/>
        <v>0</v>
      </c>
      <c r="Z2162" s="106">
        <f t="shared" si="1534"/>
        <v>0</v>
      </c>
      <c r="AA2162" s="114">
        <f t="shared" si="1524"/>
        <v>0.05</v>
      </c>
      <c r="AB2162" s="112">
        <f t="shared" si="1514"/>
        <v>13</v>
      </c>
      <c r="AC2162" s="178">
        <f t="shared" si="1530"/>
        <v>30</v>
      </c>
      <c r="AD2162" s="11">
        <f t="shared" si="1525"/>
        <v>1.0017634200000001</v>
      </c>
      <c r="AE2162" s="106">
        <f t="shared" si="1535"/>
        <v>0.11093122</v>
      </c>
      <c r="AF2162" s="106">
        <f t="shared" si="1515"/>
        <v>0.11093122</v>
      </c>
      <c r="AG2162" s="106">
        <f t="shared" si="1516"/>
        <v>0</v>
      </c>
      <c r="AH2162" s="115" t="str">
        <f t="shared" si="1532"/>
        <v>A+J=</v>
      </c>
      <c r="AI2162" s="116">
        <f t="shared" si="1526"/>
        <v>46320</v>
      </c>
      <c r="AJ2162" s="10"/>
      <c r="AK2162" s="1"/>
      <c r="AL2162" s="10"/>
      <c r="AM2162" s="1"/>
      <c r="AN2162" s="1"/>
      <c r="AO2162" s="3"/>
      <c r="AP2162" s="3"/>
      <c r="AQ2162" s="4"/>
      <c r="AR2162" s="4"/>
      <c r="AS2162" s="4"/>
      <c r="AT2162" s="4"/>
      <c r="AU2162" s="4"/>
      <c r="AV2162" s="4"/>
      <c r="AW2162" s="1"/>
      <c r="AX2162" s="1"/>
      <c r="AY2162" s="1"/>
      <c r="AZ2162" s="1"/>
      <c r="BA2162" s="1"/>
      <c r="BB2162" s="1"/>
      <c r="BC2162" s="1"/>
      <c r="BD2162" s="1"/>
      <c r="BE2162" s="1"/>
      <c r="BG2162" s="1"/>
      <c r="BH2162" s="1"/>
    </row>
    <row r="2163" spans="1:194" ht="15" customHeight="1" x14ac:dyDescent="0.25">
      <c r="A2163" s="105">
        <f t="shared" si="1517"/>
        <v>46304</v>
      </c>
      <c r="B2163" s="106">
        <f t="shared" si="1504"/>
        <v>63.026337670433541</v>
      </c>
      <c r="C2163" s="2">
        <f t="shared" si="1518"/>
        <v>45.35492412</v>
      </c>
      <c r="D2163" s="2">
        <f t="shared" si="1519"/>
        <v>45.35492412</v>
      </c>
      <c r="E2163" s="106">
        <f t="shared" si="1505"/>
        <v>0</v>
      </c>
      <c r="F2163" s="21">
        <f t="shared" si="1520"/>
        <v>7245.38</v>
      </c>
      <c r="G2163" s="108">
        <f t="shared" si="1521"/>
        <v>7275.81</v>
      </c>
      <c r="H2163" s="109">
        <f t="shared" si="1533"/>
        <v>46260</v>
      </c>
      <c r="I2163" s="109">
        <f t="shared" si="1528"/>
        <v>46291</v>
      </c>
      <c r="J2163" s="110">
        <f t="shared" si="1506"/>
        <v>4.1999177406844002E-3</v>
      </c>
      <c r="K2163" s="117">
        <f t="shared" si="1529"/>
        <v>46320</v>
      </c>
      <c r="L2163" s="178">
        <f t="shared" si="1531"/>
        <v>30</v>
      </c>
      <c r="M2163" s="178">
        <f t="shared" si="1538"/>
        <v>14</v>
      </c>
      <c r="N2163" s="106">
        <f t="shared" si="1507"/>
        <v>1.00195777</v>
      </c>
      <c r="O2163" s="111">
        <f t="shared" si="1537"/>
        <v>1.0041999100000001</v>
      </c>
      <c r="P2163" s="111">
        <f t="shared" si="1522"/>
        <v>1.4342835790638344</v>
      </c>
      <c r="Q2163" s="106">
        <f t="shared" si="1536"/>
        <v>1.43709157</v>
      </c>
      <c r="R2163" s="106">
        <f t="shared" si="1523"/>
        <v>1.38699086</v>
      </c>
      <c r="S2163" s="106">
        <f t="shared" si="1508"/>
        <v>62.906865209999999</v>
      </c>
      <c r="T2163" s="106">
        <f t="shared" si="1509"/>
        <v>17.551941090433544</v>
      </c>
      <c r="U2163" s="106">
        <f t="shared" si="1510"/>
        <v>0</v>
      </c>
      <c r="V2163" s="106">
        <f t="shared" si="1511"/>
        <v>62.906865210433544</v>
      </c>
      <c r="W2163" s="19">
        <f t="shared" si="1527"/>
        <v>0</v>
      </c>
      <c r="X2163" s="2">
        <f t="shared" si="1512"/>
        <v>0</v>
      </c>
      <c r="Y2163" s="4">
        <f t="shared" si="1513"/>
        <v>0</v>
      </c>
      <c r="Z2163" s="106">
        <f t="shared" si="1534"/>
        <v>0</v>
      </c>
      <c r="AA2163" s="114">
        <f t="shared" si="1524"/>
        <v>0.05</v>
      </c>
      <c r="AB2163" s="112">
        <f t="shared" si="1514"/>
        <v>14</v>
      </c>
      <c r="AC2163" s="178">
        <f t="shared" si="1530"/>
        <v>30</v>
      </c>
      <c r="AD2163" s="11">
        <f t="shared" si="1525"/>
        <v>1.0018991960000001</v>
      </c>
      <c r="AE2163" s="106">
        <f t="shared" si="1535"/>
        <v>0.11947246</v>
      </c>
      <c r="AF2163" s="106">
        <f t="shared" si="1515"/>
        <v>0.11947246</v>
      </c>
      <c r="AG2163" s="106">
        <f t="shared" si="1516"/>
        <v>0</v>
      </c>
      <c r="AH2163" s="115" t="str">
        <f t="shared" si="1532"/>
        <v>A+J=</v>
      </c>
      <c r="AI2163" s="116">
        <f t="shared" si="1526"/>
        <v>46320</v>
      </c>
      <c r="AJ2163" s="10"/>
      <c r="AK2163" s="1"/>
      <c r="AL2163" s="10"/>
      <c r="AM2163" s="1"/>
      <c r="AN2163" s="1"/>
      <c r="AO2163" s="3"/>
      <c r="AP2163" s="3"/>
      <c r="AQ2163" s="4"/>
      <c r="AR2163" s="4"/>
      <c r="AS2163" s="4"/>
      <c r="AT2163" s="4"/>
      <c r="AU2163" s="4"/>
      <c r="AV2163" s="4"/>
      <c r="AW2163" s="1"/>
      <c r="AX2163" s="1"/>
      <c r="AY2163" s="1"/>
      <c r="AZ2163" s="1"/>
      <c r="BA2163" s="1"/>
      <c r="BB2163" s="1"/>
      <c r="BC2163" s="1"/>
      <c r="BD2163" s="1"/>
      <c r="BE2163" s="1"/>
      <c r="BG2163" s="1"/>
      <c r="BH2163" s="1"/>
    </row>
    <row r="2164" spans="1:194" ht="15" customHeight="1" x14ac:dyDescent="0.25">
      <c r="A2164" s="105">
        <f t="shared" si="1517"/>
        <v>46305</v>
      </c>
      <c r="B2164" s="106">
        <f t="shared" si="1504"/>
        <v>63.034880110433541</v>
      </c>
      <c r="C2164" s="2">
        <f t="shared" si="1518"/>
        <v>45.35492412</v>
      </c>
      <c r="D2164" s="2">
        <f t="shared" si="1519"/>
        <v>45.35492412</v>
      </c>
      <c r="E2164" s="106">
        <f t="shared" si="1505"/>
        <v>0</v>
      </c>
      <c r="F2164" s="21">
        <f t="shared" si="1520"/>
        <v>7245.38</v>
      </c>
      <c r="G2164" s="108">
        <f t="shared" si="1521"/>
        <v>7275.81</v>
      </c>
      <c r="H2164" s="109">
        <f t="shared" si="1533"/>
        <v>46260</v>
      </c>
      <c r="I2164" s="109">
        <f t="shared" si="1528"/>
        <v>46291</v>
      </c>
      <c r="J2164" s="110">
        <f t="shared" si="1506"/>
        <v>4.1999177406844002E-3</v>
      </c>
      <c r="K2164" s="117">
        <f t="shared" si="1529"/>
        <v>46320</v>
      </c>
      <c r="L2164" s="178">
        <f t="shared" si="1531"/>
        <v>30</v>
      </c>
      <c r="M2164" s="178">
        <f t="shared" si="1538"/>
        <v>15</v>
      </c>
      <c r="N2164" s="106">
        <f t="shared" si="1507"/>
        <v>1.0020977499999999</v>
      </c>
      <c r="O2164" s="111">
        <f t="shared" si="1537"/>
        <v>1.0041999100000001</v>
      </c>
      <c r="P2164" s="111">
        <f t="shared" si="1522"/>
        <v>1.4342835790638344</v>
      </c>
      <c r="Q2164" s="106">
        <f t="shared" si="1536"/>
        <v>1.4372923399999999</v>
      </c>
      <c r="R2164" s="106">
        <f t="shared" si="1523"/>
        <v>1.38699086</v>
      </c>
      <c r="S2164" s="106">
        <f t="shared" si="1508"/>
        <v>62.906865209999999</v>
      </c>
      <c r="T2164" s="106">
        <f t="shared" si="1509"/>
        <v>17.551941090433544</v>
      </c>
      <c r="U2164" s="106">
        <f t="shared" si="1510"/>
        <v>0</v>
      </c>
      <c r="V2164" s="106">
        <f t="shared" si="1511"/>
        <v>62.906865210433544</v>
      </c>
      <c r="W2164" s="19">
        <f t="shared" si="1527"/>
        <v>0</v>
      </c>
      <c r="X2164" s="2">
        <f t="shared" si="1512"/>
        <v>0</v>
      </c>
      <c r="Y2164" s="4">
        <f t="shared" si="1513"/>
        <v>0</v>
      </c>
      <c r="Z2164" s="106">
        <f t="shared" si="1534"/>
        <v>0</v>
      </c>
      <c r="AA2164" s="114">
        <f t="shared" si="1524"/>
        <v>0.05</v>
      </c>
      <c r="AB2164" s="112">
        <f t="shared" si="1514"/>
        <v>15</v>
      </c>
      <c r="AC2164" s="178">
        <f t="shared" si="1530"/>
        <v>30</v>
      </c>
      <c r="AD2164" s="11">
        <f t="shared" si="1525"/>
        <v>1.0020349909999999</v>
      </c>
      <c r="AE2164" s="106">
        <f t="shared" si="1535"/>
        <v>0.12801489999999999</v>
      </c>
      <c r="AF2164" s="106">
        <f t="shared" si="1515"/>
        <v>0.12801489999999999</v>
      </c>
      <c r="AG2164" s="106">
        <f t="shared" si="1516"/>
        <v>0</v>
      </c>
      <c r="AH2164" s="115" t="str">
        <f t="shared" si="1532"/>
        <v>A+J=</v>
      </c>
      <c r="AI2164" s="116">
        <f t="shared" si="1526"/>
        <v>46320</v>
      </c>
      <c r="AJ2164" s="10"/>
      <c r="AK2164" s="1"/>
      <c r="AL2164" s="10"/>
      <c r="AM2164" s="1"/>
      <c r="AN2164" s="1"/>
      <c r="AO2164" s="3"/>
      <c r="AP2164" s="3"/>
      <c r="AQ2164" s="4"/>
      <c r="AR2164" s="4"/>
      <c r="AS2164" s="4"/>
      <c r="AT2164" s="4"/>
      <c r="AU2164" s="4"/>
      <c r="AV2164" s="4"/>
      <c r="AW2164" s="1"/>
      <c r="AX2164" s="1"/>
      <c r="AY2164" s="1"/>
      <c r="AZ2164" s="1"/>
      <c r="BA2164" s="1"/>
      <c r="BB2164" s="1"/>
      <c r="BC2164" s="1"/>
      <c r="BD2164" s="1"/>
      <c r="BE2164" s="1"/>
      <c r="BG2164" s="1"/>
      <c r="BH2164" s="1"/>
    </row>
    <row r="2165" spans="1:194" ht="15" customHeight="1" x14ac:dyDescent="0.25">
      <c r="A2165" s="105">
        <f t="shared" si="1517"/>
        <v>46306</v>
      </c>
      <c r="B2165" s="106">
        <f t="shared" si="1504"/>
        <v>63.043423740433546</v>
      </c>
      <c r="C2165" s="2">
        <f t="shared" si="1518"/>
        <v>45.35492412</v>
      </c>
      <c r="D2165" s="2">
        <f t="shared" si="1519"/>
        <v>45.35492412</v>
      </c>
      <c r="E2165" s="106">
        <f t="shared" si="1505"/>
        <v>0</v>
      </c>
      <c r="F2165" s="21">
        <f t="shared" si="1520"/>
        <v>7245.38</v>
      </c>
      <c r="G2165" s="108">
        <f t="shared" si="1521"/>
        <v>7275.81</v>
      </c>
      <c r="H2165" s="109">
        <f t="shared" si="1533"/>
        <v>46260</v>
      </c>
      <c r="I2165" s="109">
        <f t="shared" si="1528"/>
        <v>46291</v>
      </c>
      <c r="J2165" s="110">
        <f t="shared" si="1506"/>
        <v>4.1999177406844002E-3</v>
      </c>
      <c r="K2165" s="117">
        <f t="shared" si="1529"/>
        <v>46320</v>
      </c>
      <c r="L2165" s="178">
        <f t="shared" si="1531"/>
        <v>30</v>
      </c>
      <c r="M2165" s="178">
        <f t="shared" si="1538"/>
        <v>16</v>
      </c>
      <c r="N2165" s="106">
        <f t="shared" si="1507"/>
        <v>1.0022377600000001</v>
      </c>
      <c r="O2165" s="111">
        <f t="shared" si="1537"/>
        <v>1.0041999100000001</v>
      </c>
      <c r="P2165" s="111">
        <f t="shared" si="1522"/>
        <v>1.4342835790638344</v>
      </c>
      <c r="Q2165" s="106">
        <f t="shared" si="1536"/>
        <v>1.43749316</v>
      </c>
      <c r="R2165" s="106">
        <f t="shared" si="1523"/>
        <v>1.38699086</v>
      </c>
      <c r="S2165" s="106">
        <f t="shared" si="1508"/>
        <v>62.906865209999999</v>
      </c>
      <c r="T2165" s="106">
        <f t="shared" si="1509"/>
        <v>17.551941090433544</v>
      </c>
      <c r="U2165" s="106">
        <f t="shared" si="1510"/>
        <v>0</v>
      </c>
      <c r="V2165" s="106">
        <f t="shared" si="1511"/>
        <v>62.906865210433544</v>
      </c>
      <c r="W2165" s="19">
        <f t="shared" si="1527"/>
        <v>0</v>
      </c>
      <c r="X2165" s="2">
        <f t="shared" si="1512"/>
        <v>0</v>
      </c>
      <c r="Y2165" s="4">
        <f t="shared" si="1513"/>
        <v>0</v>
      </c>
      <c r="Z2165" s="106">
        <f t="shared" si="1534"/>
        <v>0</v>
      </c>
      <c r="AA2165" s="114">
        <f t="shared" si="1524"/>
        <v>0.05</v>
      </c>
      <c r="AB2165" s="112">
        <f t="shared" si="1514"/>
        <v>16</v>
      </c>
      <c r="AC2165" s="178">
        <f t="shared" si="1530"/>
        <v>30</v>
      </c>
      <c r="AD2165" s="11">
        <f t="shared" si="1525"/>
        <v>1.002170805</v>
      </c>
      <c r="AE2165" s="106">
        <f t="shared" si="1535"/>
        <v>0.13655853000000001</v>
      </c>
      <c r="AF2165" s="106">
        <f t="shared" si="1515"/>
        <v>0.13655853000000001</v>
      </c>
      <c r="AG2165" s="106">
        <f t="shared" si="1516"/>
        <v>0</v>
      </c>
      <c r="AH2165" s="115" t="str">
        <f t="shared" si="1532"/>
        <v>A+J=</v>
      </c>
      <c r="AI2165" s="116">
        <f t="shared" si="1526"/>
        <v>46320</v>
      </c>
      <c r="AJ2165" s="10"/>
      <c r="AK2165" s="1"/>
      <c r="AL2165" s="10"/>
      <c r="AM2165" s="1"/>
      <c r="AN2165" s="1"/>
      <c r="AO2165" s="3"/>
      <c r="AP2165" s="3"/>
      <c r="AQ2165" s="4"/>
      <c r="AR2165" s="4"/>
      <c r="AS2165" s="4"/>
      <c r="AT2165" s="4"/>
      <c r="AU2165" s="4"/>
      <c r="AV2165" s="4"/>
      <c r="AW2165" s="1"/>
      <c r="AX2165" s="1"/>
      <c r="AY2165" s="1"/>
      <c r="AZ2165" s="1"/>
      <c r="BA2165" s="1"/>
      <c r="BB2165" s="1"/>
      <c r="BC2165" s="1"/>
      <c r="BD2165" s="1"/>
      <c r="BE2165" s="1"/>
      <c r="BG2165" s="1"/>
      <c r="BH2165" s="1"/>
    </row>
    <row r="2166" spans="1:194" ht="15" customHeight="1" x14ac:dyDescent="0.25">
      <c r="A2166" s="105">
        <f t="shared" si="1517"/>
        <v>46307</v>
      </c>
      <c r="B2166" s="106">
        <f t="shared" si="1504"/>
        <v>63.051968440433541</v>
      </c>
      <c r="C2166" s="2">
        <f t="shared" si="1518"/>
        <v>45.35492412</v>
      </c>
      <c r="D2166" s="2">
        <f t="shared" si="1519"/>
        <v>45.35492412</v>
      </c>
      <c r="E2166" s="106">
        <f t="shared" si="1505"/>
        <v>0</v>
      </c>
      <c r="F2166" s="21">
        <f t="shared" si="1520"/>
        <v>7245.38</v>
      </c>
      <c r="G2166" s="108">
        <f t="shared" si="1521"/>
        <v>7275.81</v>
      </c>
      <c r="H2166" s="109">
        <f t="shared" si="1533"/>
        <v>46260</v>
      </c>
      <c r="I2166" s="109">
        <f t="shared" si="1528"/>
        <v>46291</v>
      </c>
      <c r="J2166" s="110">
        <f t="shared" si="1506"/>
        <v>4.1999177406844002E-3</v>
      </c>
      <c r="K2166" s="117">
        <f t="shared" si="1529"/>
        <v>46320</v>
      </c>
      <c r="L2166" s="178">
        <f t="shared" si="1531"/>
        <v>30</v>
      </c>
      <c r="M2166" s="178">
        <f t="shared" si="1538"/>
        <v>17</v>
      </c>
      <c r="N2166" s="106">
        <f t="shared" si="1507"/>
        <v>1.0023777899999999</v>
      </c>
      <c r="O2166" s="111">
        <f t="shared" si="1537"/>
        <v>1.0041999100000001</v>
      </c>
      <c r="P2166" s="111">
        <f t="shared" si="1522"/>
        <v>1.4342835790638344</v>
      </c>
      <c r="Q2166" s="106">
        <f t="shared" si="1536"/>
        <v>1.437694</v>
      </c>
      <c r="R2166" s="106">
        <f t="shared" si="1523"/>
        <v>1.38699086</v>
      </c>
      <c r="S2166" s="106">
        <f t="shared" si="1508"/>
        <v>62.906865209999999</v>
      </c>
      <c r="T2166" s="106">
        <f t="shared" si="1509"/>
        <v>17.551941090433544</v>
      </c>
      <c r="U2166" s="106">
        <f t="shared" si="1510"/>
        <v>0</v>
      </c>
      <c r="V2166" s="106">
        <f t="shared" si="1511"/>
        <v>62.906865210433544</v>
      </c>
      <c r="W2166" s="19">
        <f t="shared" si="1527"/>
        <v>0</v>
      </c>
      <c r="X2166" s="2">
        <f t="shared" si="1512"/>
        <v>0</v>
      </c>
      <c r="Y2166" s="4">
        <f t="shared" si="1513"/>
        <v>0</v>
      </c>
      <c r="Z2166" s="106">
        <f t="shared" si="1534"/>
        <v>0</v>
      </c>
      <c r="AA2166" s="114">
        <f t="shared" si="1524"/>
        <v>0.05</v>
      </c>
      <c r="AB2166" s="112">
        <f t="shared" si="1514"/>
        <v>17</v>
      </c>
      <c r="AC2166" s="178">
        <f t="shared" si="1530"/>
        <v>30</v>
      </c>
      <c r="AD2166" s="11">
        <f t="shared" si="1525"/>
        <v>1.0023066359999999</v>
      </c>
      <c r="AE2166" s="106">
        <f t="shared" si="1535"/>
        <v>0.14510323</v>
      </c>
      <c r="AF2166" s="106">
        <f t="shared" si="1515"/>
        <v>0.14510323</v>
      </c>
      <c r="AG2166" s="106">
        <f t="shared" si="1516"/>
        <v>0</v>
      </c>
      <c r="AH2166" s="115" t="str">
        <f t="shared" si="1532"/>
        <v>A+J=</v>
      </c>
      <c r="AI2166" s="116">
        <f t="shared" si="1526"/>
        <v>46320</v>
      </c>
      <c r="AJ2166" s="10"/>
      <c r="AK2166" s="1"/>
      <c r="AL2166" s="10"/>
      <c r="AM2166" s="1"/>
      <c r="AN2166" s="1"/>
      <c r="AO2166" s="3"/>
      <c r="AP2166" s="3"/>
      <c r="AQ2166" s="4"/>
      <c r="AR2166" s="4"/>
      <c r="AS2166" s="4"/>
      <c r="AT2166" s="4"/>
      <c r="AU2166" s="4"/>
      <c r="AV2166" s="4"/>
      <c r="AW2166" s="1"/>
      <c r="AX2166" s="1"/>
      <c r="AY2166" s="1"/>
      <c r="AZ2166" s="1"/>
      <c r="BA2166" s="1"/>
      <c r="BB2166" s="1"/>
      <c r="BC2166" s="1"/>
      <c r="BD2166" s="1"/>
      <c r="BE2166" s="1"/>
      <c r="BG2166" s="1"/>
      <c r="BH2166" s="1"/>
    </row>
    <row r="2167" spans="1:194" ht="15" customHeight="1" x14ac:dyDescent="0.25">
      <c r="A2167" s="105">
        <f t="shared" si="1517"/>
        <v>46308</v>
      </c>
      <c r="B2167" s="106">
        <f t="shared" si="1504"/>
        <v>63.060514340433542</v>
      </c>
      <c r="C2167" s="2">
        <f t="shared" si="1518"/>
        <v>45.35492412</v>
      </c>
      <c r="D2167" s="2">
        <f t="shared" si="1519"/>
        <v>45.35492412</v>
      </c>
      <c r="E2167" s="106">
        <f t="shared" si="1505"/>
        <v>0</v>
      </c>
      <c r="F2167" s="21">
        <f t="shared" si="1520"/>
        <v>7245.38</v>
      </c>
      <c r="G2167" s="108">
        <f t="shared" si="1521"/>
        <v>7275.81</v>
      </c>
      <c r="H2167" s="109">
        <f t="shared" si="1533"/>
        <v>46260</v>
      </c>
      <c r="I2167" s="109">
        <f t="shared" si="1528"/>
        <v>46291</v>
      </c>
      <c r="J2167" s="110">
        <f t="shared" si="1506"/>
        <v>4.1999177406844002E-3</v>
      </c>
      <c r="K2167" s="117">
        <f t="shared" si="1529"/>
        <v>46320</v>
      </c>
      <c r="L2167" s="178">
        <f t="shared" si="1531"/>
        <v>30</v>
      </c>
      <c r="M2167" s="178">
        <f t="shared" si="1538"/>
        <v>18</v>
      </c>
      <c r="N2167" s="106">
        <f t="shared" si="1507"/>
        <v>1.0025178299999999</v>
      </c>
      <c r="O2167" s="111">
        <f t="shared" si="1537"/>
        <v>1.0041999100000001</v>
      </c>
      <c r="P2167" s="111">
        <f t="shared" si="1522"/>
        <v>1.4342835790638344</v>
      </c>
      <c r="Q2167" s="106">
        <f t="shared" si="1536"/>
        <v>1.4378948600000001</v>
      </c>
      <c r="R2167" s="106">
        <f t="shared" si="1523"/>
        <v>1.38699086</v>
      </c>
      <c r="S2167" s="106">
        <f t="shared" si="1508"/>
        <v>62.906865209999999</v>
      </c>
      <c r="T2167" s="106">
        <f t="shared" si="1509"/>
        <v>17.551941090433544</v>
      </c>
      <c r="U2167" s="106">
        <f t="shared" si="1510"/>
        <v>0</v>
      </c>
      <c r="V2167" s="106">
        <f t="shared" si="1511"/>
        <v>62.906865210433544</v>
      </c>
      <c r="W2167" s="19">
        <f t="shared" si="1527"/>
        <v>0</v>
      </c>
      <c r="X2167" s="2">
        <f t="shared" si="1512"/>
        <v>0</v>
      </c>
      <c r="Y2167" s="4">
        <f t="shared" si="1513"/>
        <v>0</v>
      </c>
      <c r="Z2167" s="106">
        <f t="shared" si="1534"/>
        <v>0</v>
      </c>
      <c r="AA2167" s="114">
        <f t="shared" si="1524"/>
        <v>0.05</v>
      </c>
      <c r="AB2167" s="112">
        <f t="shared" si="1514"/>
        <v>18</v>
      </c>
      <c r="AC2167" s="178">
        <f t="shared" si="1530"/>
        <v>30</v>
      </c>
      <c r="AD2167" s="11">
        <f t="shared" si="1525"/>
        <v>1.0024424860000001</v>
      </c>
      <c r="AE2167" s="106">
        <f t="shared" si="1535"/>
        <v>0.15364912999999999</v>
      </c>
      <c r="AF2167" s="106">
        <f t="shared" si="1515"/>
        <v>0.15364912999999999</v>
      </c>
      <c r="AG2167" s="106">
        <f t="shared" si="1516"/>
        <v>0</v>
      </c>
      <c r="AH2167" s="115" t="str">
        <f t="shared" si="1532"/>
        <v>A+J=</v>
      </c>
      <c r="AI2167" s="116">
        <f t="shared" si="1526"/>
        <v>46320</v>
      </c>
      <c r="AJ2167" s="10"/>
      <c r="AK2167" s="1"/>
      <c r="AL2167" s="10"/>
      <c r="AM2167" s="1"/>
      <c r="AN2167" s="1"/>
      <c r="AO2167" s="3"/>
      <c r="AP2167" s="3"/>
      <c r="AQ2167" s="4"/>
      <c r="AR2167" s="4"/>
      <c r="AS2167" s="4"/>
      <c r="AT2167" s="4"/>
      <c r="AU2167" s="4"/>
      <c r="AV2167" s="4"/>
      <c r="AW2167" s="1"/>
      <c r="AX2167" s="1"/>
      <c r="AY2167" s="1"/>
      <c r="AZ2167" s="1"/>
      <c r="BA2167" s="1"/>
      <c r="BB2167" s="1"/>
      <c r="BC2167" s="1"/>
      <c r="BD2167" s="1"/>
      <c r="BE2167" s="1"/>
      <c r="BG2167" s="1"/>
      <c r="BH2167" s="1"/>
    </row>
    <row r="2168" spans="1:194" ht="15" customHeight="1" x14ac:dyDescent="0.25">
      <c r="A2168" s="105">
        <f t="shared" si="1517"/>
        <v>46309</v>
      </c>
      <c r="B2168" s="106">
        <f t="shared" si="1504"/>
        <v>63.069061440433543</v>
      </c>
      <c r="C2168" s="2">
        <f t="shared" si="1518"/>
        <v>45.35492412</v>
      </c>
      <c r="D2168" s="2">
        <f t="shared" si="1519"/>
        <v>45.35492412</v>
      </c>
      <c r="E2168" s="106">
        <f t="shared" si="1505"/>
        <v>0</v>
      </c>
      <c r="F2168" s="21">
        <f t="shared" si="1520"/>
        <v>7245.38</v>
      </c>
      <c r="G2168" s="108">
        <f t="shared" si="1521"/>
        <v>7275.81</v>
      </c>
      <c r="H2168" s="109">
        <f t="shared" si="1533"/>
        <v>46260</v>
      </c>
      <c r="I2168" s="109">
        <f t="shared" si="1528"/>
        <v>46291</v>
      </c>
      <c r="J2168" s="110">
        <f t="shared" si="1506"/>
        <v>4.1999177406844002E-3</v>
      </c>
      <c r="K2168" s="117">
        <f t="shared" si="1529"/>
        <v>46320</v>
      </c>
      <c r="L2168" s="178">
        <f t="shared" si="1531"/>
        <v>30</v>
      </c>
      <c r="M2168" s="178">
        <f t="shared" si="1538"/>
        <v>19</v>
      </c>
      <c r="N2168" s="106">
        <f t="shared" si="1507"/>
        <v>1.0026579</v>
      </c>
      <c r="O2168" s="111">
        <f t="shared" si="1537"/>
        <v>1.0041999100000001</v>
      </c>
      <c r="P2168" s="111">
        <f t="shared" si="1522"/>
        <v>1.4342835790638344</v>
      </c>
      <c r="Q2168" s="106">
        <f t="shared" si="1536"/>
        <v>1.4380957599999999</v>
      </c>
      <c r="R2168" s="106">
        <f t="shared" si="1523"/>
        <v>1.38699086</v>
      </c>
      <c r="S2168" s="106">
        <f t="shared" si="1508"/>
        <v>62.906865209999999</v>
      </c>
      <c r="T2168" s="106">
        <f t="shared" si="1509"/>
        <v>17.551941090433544</v>
      </c>
      <c r="U2168" s="106">
        <f t="shared" si="1510"/>
        <v>0</v>
      </c>
      <c r="V2168" s="106">
        <f t="shared" si="1511"/>
        <v>62.906865210433544</v>
      </c>
      <c r="W2168" s="19">
        <f t="shared" si="1527"/>
        <v>0</v>
      </c>
      <c r="X2168" s="2">
        <f t="shared" si="1512"/>
        <v>0</v>
      </c>
      <c r="Y2168" s="4">
        <f t="shared" si="1513"/>
        <v>0</v>
      </c>
      <c r="Z2168" s="106">
        <f t="shared" si="1534"/>
        <v>0</v>
      </c>
      <c r="AA2168" s="114">
        <f t="shared" si="1524"/>
        <v>0.05</v>
      </c>
      <c r="AB2168" s="112">
        <f t="shared" si="1514"/>
        <v>19</v>
      </c>
      <c r="AC2168" s="178">
        <f t="shared" si="1530"/>
        <v>30</v>
      </c>
      <c r="AD2168" s="11">
        <f t="shared" si="1525"/>
        <v>1.002578355</v>
      </c>
      <c r="AE2168" s="106">
        <f t="shared" si="1535"/>
        <v>0.16219623</v>
      </c>
      <c r="AF2168" s="106">
        <f t="shared" si="1515"/>
        <v>0.16219623</v>
      </c>
      <c r="AG2168" s="106">
        <f t="shared" si="1516"/>
        <v>0</v>
      </c>
      <c r="AH2168" s="115" t="str">
        <f t="shared" si="1532"/>
        <v>A+J=</v>
      </c>
      <c r="AI2168" s="116">
        <f t="shared" si="1526"/>
        <v>46320</v>
      </c>
      <c r="AJ2168" s="10"/>
      <c r="AK2168" s="1"/>
      <c r="AL2168" s="10"/>
      <c r="AM2168" s="1"/>
      <c r="AN2168" s="1"/>
      <c r="AO2168" s="3"/>
      <c r="AP2168" s="3"/>
      <c r="AQ2168" s="4"/>
      <c r="AR2168" s="4"/>
      <c r="AS2168" s="4"/>
      <c r="AT2168" s="4"/>
      <c r="AU2168" s="4"/>
      <c r="AV2168" s="4"/>
      <c r="AW2168" s="1"/>
      <c r="AX2168" s="1"/>
      <c r="AY2168" s="1"/>
      <c r="AZ2168" s="1"/>
      <c r="BA2168" s="1"/>
      <c r="BB2168" s="1"/>
      <c r="BC2168" s="1"/>
      <c r="BD2168" s="1"/>
      <c r="BE2168" s="1"/>
      <c r="BG2168" s="1"/>
      <c r="BH2168" s="1"/>
    </row>
    <row r="2169" spans="1:194" ht="15" customHeight="1" x14ac:dyDescent="0.25">
      <c r="A2169" s="105">
        <f t="shared" si="1517"/>
        <v>46310</v>
      </c>
      <c r="B2169" s="106">
        <f t="shared" si="1504"/>
        <v>63.077609660433545</v>
      </c>
      <c r="C2169" s="2">
        <f t="shared" si="1518"/>
        <v>45.35492412</v>
      </c>
      <c r="D2169" s="2">
        <f t="shared" si="1519"/>
        <v>45.35492412</v>
      </c>
      <c r="E2169" s="106">
        <f t="shared" si="1505"/>
        <v>0</v>
      </c>
      <c r="F2169" s="21">
        <f t="shared" si="1520"/>
        <v>7245.38</v>
      </c>
      <c r="G2169" s="108">
        <f t="shared" si="1521"/>
        <v>7275.81</v>
      </c>
      <c r="H2169" s="109">
        <f t="shared" si="1533"/>
        <v>46260</v>
      </c>
      <c r="I2169" s="109">
        <f t="shared" si="1528"/>
        <v>46291</v>
      </c>
      <c r="J2169" s="110">
        <f t="shared" si="1506"/>
        <v>4.1999177406844002E-3</v>
      </c>
      <c r="K2169" s="117">
        <f t="shared" si="1529"/>
        <v>46320</v>
      </c>
      <c r="L2169" s="178">
        <f t="shared" si="1531"/>
        <v>30</v>
      </c>
      <c r="M2169" s="178">
        <f t="shared" si="1538"/>
        <v>20</v>
      </c>
      <c r="N2169" s="106">
        <f t="shared" si="1507"/>
        <v>1.00279798</v>
      </c>
      <c r="O2169" s="111">
        <f t="shared" si="1537"/>
        <v>1.0041999100000001</v>
      </c>
      <c r="P2169" s="111">
        <f t="shared" si="1522"/>
        <v>1.4342835790638344</v>
      </c>
      <c r="Q2169" s="106">
        <f t="shared" si="1536"/>
        <v>1.4382966699999999</v>
      </c>
      <c r="R2169" s="106">
        <f t="shared" si="1523"/>
        <v>1.38699086</v>
      </c>
      <c r="S2169" s="106">
        <f t="shared" si="1508"/>
        <v>62.906865209999999</v>
      </c>
      <c r="T2169" s="106">
        <f t="shared" si="1509"/>
        <v>17.551941090433544</v>
      </c>
      <c r="U2169" s="106">
        <f t="shared" si="1510"/>
        <v>0</v>
      </c>
      <c r="V2169" s="106">
        <f t="shared" si="1511"/>
        <v>62.906865210433544</v>
      </c>
      <c r="W2169" s="19">
        <f t="shared" si="1527"/>
        <v>0</v>
      </c>
      <c r="X2169" s="2">
        <f t="shared" si="1512"/>
        <v>0</v>
      </c>
      <c r="Y2169" s="4">
        <f t="shared" si="1513"/>
        <v>0</v>
      </c>
      <c r="Z2169" s="106">
        <f t="shared" si="1534"/>
        <v>0</v>
      </c>
      <c r="AA2169" s="114">
        <f t="shared" si="1524"/>
        <v>0.05</v>
      </c>
      <c r="AB2169" s="112">
        <f t="shared" si="1514"/>
        <v>20</v>
      </c>
      <c r="AC2169" s="178">
        <f t="shared" si="1530"/>
        <v>30</v>
      </c>
      <c r="AD2169" s="11">
        <f t="shared" si="1525"/>
        <v>1.0027142419999999</v>
      </c>
      <c r="AE2169" s="106">
        <f t="shared" si="1535"/>
        <v>0.17074444999999999</v>
      </c>
      <c r="AF2169" s="106">
        <f t="shared" si="1515"/>
        <v>0.17074444999999999</v>
      </c>
      <c r="AG2169" s="106">
        <f t="shared" si="1516"/>
        <v>0</v>
      </c>
      <c r="AH2169" s="115" t="str">
        <f t="shared" si="1532"/>
        <v>A+J=</v>
      </c>
      <c r="AI2169" s="116">
        <f t="shared" si="1526"/>
        <v>46320</v>
      </c>
      <c r="AJ2169" s="10"/>
      <c r="AK2169" s="1"/>
      <c r="AL2169" s="10"/>
      <c r="AM2169" s="1"/>
      <c r="AN2169" s="1"/>
      <c r="AO2169" s="3"/>
      <c r="AP2169" s="3"/>
      <c r="AQ2169" s="4"/>
      <c r="AR2169" s="4"/>
      <c r="AS2169" s="4"/>
      <c r="AT2169" s="4"/>
      <c r="AU2169" s="4"/>
      <c r="AV2169" s="4"/>
      <c r="AW2169" s="1"/>
      <c r="AX2169" s="1"/>
      <c r="AY2169" s="1"/>
      <c r="AZ2169" s="1"/>
      <c r="BA2169" s="1"/>
      <c r="BB2169" s="1"/>
      <c r="BC2169" s="1"/>
      <c r="BD2169" s="1"/>
      <c r="BE2169" s="1"/>
      <c r="BG2169" s="1"/>
      <c r="BH2169" s="1"/>
    </row>
    <row r="2170" spans="1:194" ht="15" customHeight="1" x14ac:dyDescent="0.25">
      <c r="A2170" s="105">
        <f t="shared" si="1517"/>
        <v>46311</v>
      </c>
      <c r="B2170" s="106">
        <f t="shared" si="1504"/>
        <v>63.086159020433541</v>
      </c>
      <c r="C2170" s="2">
        <f t="shared" si="1518"/>
        <v>45.35492412</v>
      </c>
      <c r="D2170" s="2">
        <f t="shared" si="1519"/>
        <v>45.35492412</v>
      </c>
      <c r="E2170" s="106">
        <f t="shared" si="1505"/>
        <v>0</v>
      </c>
      <c r="F2170" s="21">
        <f t="shared" si="1520"/>
        <v>7245.38</v>
      </c>
      <c r="G2170" s="108">
        <f t="shared" si="1521"/>
        <v>7275.81</v>
      </c>
      <c r="H2170" s="109">
        <f t="shared" si="1533"/>
        <v>46260</v>
      </c>
      <c r="I2170" s="109">
        <f t="shared" si="1528"/>
        <v>46291</v>
      </c>
      <c r="J2170" s="110">
        <f t="shared" si="1506"/>
        <v>4.1999177406844002E-3</v>
      </c>
      <c r="K2170" s="117">
        <f t="shared" si="1529"/>
        <v>46320</v>
      </c>
      <c r="L2170" s="178">
        <f t="shared" si="1531"/>
        <v>30</v>
      </c>
      <c r="M2170" s="178">
        <f t="shared" si="1538"/>
        <v>21</v>
      </c>
      <c r="N2170" s="106">
        <f t="shared" si="1507"/>
        <v>1.00293809</v>
      </c>
      <c r="O2170" s="111">
        <f t="shared" si="1537"/>
        <v>1.0041999100000001</v>
      </c>
      <c r="P2170" s="111">
        <f t="shared" si="1522"/>
        <v>1.4342835790638344</v>
      </c>
      <c r="Q2170" s="106">
        <f t="shared" si="1536"/>
        <v>1.4384976300000001</v>
      </c>
      <c r="R2170" s="106">
        <f t="shared" si="1523"/>
        <v>1.38699086</v>
      </c>
      <c r="S2170" s="106">
        <f t="shared" si="1508"/>
        <v>62.906865209999999</v>
      </c>
      <c r="T2170" s="106">
        <f t="shared" si="1509"/>
        <v>17.551941090433544</v>
      </c>
      <c r="U2170" s="106">
        <f t="shared" si="1510"/>
        <v>0</v>
      </c>
      <c r="V2170" s="106">
        <f t="shared" si="1511"/>
        <v>62.906865210433544</v>
      </c>
      <c r="W2170" s="19">
        <f t="shared" si="1527"/>
        <v>0</v>
      </c>
      <c r="X2170" s="2">
        <f t="shared" si="1512"/>
        <v>0</v>
      </c>
      <c r="Y2170" s="4">
        <f t="shared" si="1513"/>
        <v>0</v>
      </c>
      <c r="Z2170" s="106">
        <f t="shared" si="1534"/>
        <v>0</v>
      </c>
      <c r="AA2170" s="114">
        <f t="shared" si="1524"/>
        <v>0.05</v>
      </c>
      <c r="AB2170" s="112">
        <f t="shared" si="1514"/>
        <v>21</v>
      </c>
      <c r="AC2170" s="178">
        <f t="shared" si="1530"/>
        <v>30</v>
      </c>
      <c r="AD2170" s="11">
        <f t="shared" si="1525"/>
        <v>1.002850147</v>
      </c>
      <c r="AE2170" s="106">
        <f t="shared" si="1535"/>
        <v>0.17929381</v>
      </c>
      <c r="AF2170" s="106">
        <f t="shared" si="1515"/>
        <v>0.17929381</v>
      </c>
      <c r="AG2170" s="106">
        <f t="shared" si="1516"/>
        <v>0</v>
      </c>
      <c r="AH2170" s="115" t="str">
        <f t="shared" si="1532"/>
        <v>A+J=</v>
      </c>
      <c r="AI2170" s="116">
        <f t="shared" si="1526"/>
        <v>46320</v>
      </c>
      <c r="AJ2170" s="30"/>
      <c r="AK2170" s="33"/>
      <c r="AL2170" s="30"/>
      <c r="AM2170" s="33"/>
      <c r="AN2170" s="33"/>
      <c r="AO2170" s="32"/>
      <c r="AP2170" s="32"/>
      <c r="AQ2170" s="37"/>
      <c r="AR2170" s="37"/>
      <c r="AS2170" s="37"/>
      <c r="AT2170" s="37"/>
      <c r="AU2170" s="37"/>
      <c r="AV2170" s="37"/>
      <c r="AW2170" s="33"/>
      <c r="AX2170" s="33"/>
      <c r="AY2170" s="33"/>
      <c r="AZ2170" s="33"/>
      <c r="BA2170" s="33"/>
      <c r="BB2170" s="33"/>
      <c r="BC2170" s="33"/>
      <c r="BD2170" s="33"/>
      <c r="BE2170" s="33"/>
      <c r="BG2170" s="33"/>
      <c r="BH2170" s="33"/>
      <c r="BI2170" s="33"/>
      <c r="BJ2170" s="33"/>
      <c r="BK2170" s="33"/>
      <c r="BL2170" s="33"/>
      <c r="BM2170" s="33"/>
      <c r="BN2170" s="33"/>
      <c r="BO2170" s="33"/>
      <c r="BP2170" s="33"/>
      <c r="BQ2170" s="33"/>
      <c r="BR2170" s="33"/>
      <c r="BS2170" s="33"/>
      <c r="BT2170" s="33"/>
      <c r="BU2170" s="33"/>
      <c r="BV2170" s="33"/>
      <c r="BW2170" s="33"/>
      <c r="BX2170" s="33"/>
      <c r="BY2170" s="33"/>
      <c r="BZ2170" s="33"/>
      <c r="CA2170" s="33"/>
      <c r="CB2170" s="33"/>
      <c r="CC2170" s="33"/>
      <c r="CD2170" s="33"/>
      <c r="CE2170" s="33"/>
      <c r="CF2170" s="33"/>
      <c r="CG2170" s="33"/>
      <c r="CH2170" s="33"/>
      <c r="CI2170" s="33"/>
      <c r="CJ2170" s="33"/>
      <c r="CK2170" s="33"/>
      <c r="CL2170" s="33"/>
      <c r="CM2170" s="33"/>
      <c r="CN2170" s="33"/>
      <c r="CO2170" s="33"/>
      <c r="CP2170" s="33"/>
      <c r="CQ2170" s="33"/>
      <c r="CR2170" s="33"/>
      <c r="CS2170" s="33"/>
      <c r="CT2170" s="33"/>
      <c r="CU2170" s="33"/>
      <c r="CV2170" s="33"/>
      <c r="CW2170" s="33"/>
      <c r="CX2170" s="33"/>
      <c r="CY2170" s="33"/>
      <c r="CZ2170" s="33"/>
      <c r="DA2170" s="33"/>
      <c r="DB2170" s="33"/>
      <c r="DC2170" s="33"/>
      <c r="DD2170" s="33"/>
      <c r="DE2170" s="33"/>
      <c r="DF2170" s="33"/>
      <c r="DG2170" s="33"/>
      <c r="DH2170" s="33"/>
      <c r="DI2170" s="33"/>
      <c r="DJ2170" s="33"/>
      <c r="DK2170" s="33"/>
      <c r="DL2170" s="33"/>
      <c r="DM2170" s="33"/>
      <c r="DN2170" s="33"/>
      <c r="DO2170" s="33"/>
      <c r="DP2170" s="33"/>
      <c r="DQ2170" s="33"/>
      <c r="DR2170" s="33"/>
      <c r="DS2170" s="33"/>
      <c r="DT2170" s="33"/>
      <c r="DU2170" s="33"/>
      <c r="DV2170" s="33"/>
      <c r="DW2170" s="33"/>
      <c r="DX2170" s="33"/>
      <c r="DY2170" s="33"/>
      <c r="DZ2170" s="33"/>
      <c r="EA2170" s="33"/>
      <c r="EB2170" s="33"/>
      <c r="EC2170" s="33"/>
      <c r="ED2170" s="33"/>
      <c r="EE2170" s="33"/>
      <c r="EF2170" s="33"/>
      <c r="EG2170" s="33"/>
      <c r="EH2170" s="33"/>
      <c r="EI2170" s="33"/>
      <c r="EJ2170" s="33"/>
      <c r="EK2170" s="33"/>
      <c r="EL2170" s="33"/>
      <c r="EM2170" s="33"/>
      <c r="EN2170" s="33"/>
      <c r="EO2170" s="33"/>
      <c r="EP2170" s="33"/>
      <c r="EQ2170" s="33"/>
      <c r="ER2170" s="33"/>
      <c r="ES2170" s="33"/>
      <c r="ET2170" s="33"/>
      <c r="EU2170" s="33"/>
      <c r="EV2170" s="33"/>
      <c r="EW2170" s="33"/>
      <c r="EX2170" s="33"/>
      <c r="EY2170" s="33"/>
      <c r="EZ2170" s="33"/>
      <c r="FA2170" s="33"/>
      <c r="FB2170" s="33"/>
      <c r="FC2170" s="33"/>
      <c r="FD2170" s="33"/>
      <c r="FE2170" s="33"/>
      <c r="FF2170" s="33"/>
      <c r="FG2170" s="33"/>
      <c r="FH2170" s="33"/>
      <c r="FI2170" s="33"/>
      <c r="FJ2170" s="33"/>
      <c r="FK2170" s="33"/>
      <c r="FL2170" s="33"/>
      <c r="FM2170" s="33"/>
      <c r="FN2170" s="33"/>
      <c r="FO2170" s="33"/>
      <c r="FP2170" s="33"/>
      <c r="FQ2170" s="33"/>
      <c r="FR2170" s="33"/>
      <c r="FS2170" s="33"/>
      <c r="FT2170" s="33"/>
      <c r="FU2170" s="33"/>
      <c r="FV2170" s="33"/>
      <c r="FW2170" s="33"/>
      <c r="FX2170" s="33"/>
      <c r="FY2170" s="33"/>
      <c r="FZ2170" s="33"/>
      <c r="GA2170" s="33"/>
      <c r="GB2170" s="33"/>
      <c r="GC2170" s="33"/>
      <c r="GD2170" s="33"/>
      <c r="GE2170" s="33"/>
      <c r="GF2170" s="33"/>
      <c r="GG2170" s="33"/>
      <c r="GH2170" s="33"/>
      <c r="GI2170" s="33"/>
      <c r="GJ2170" s="33"/>
      <c r="GK2170" s="33"/>
      <c r="GL2170" s="33"/>
    </row>
    <row r="2171" spans="1:194" ht="15" customHeight="1" x14ac:dyDescent="0.25">
      <c r="A2171" s="105">
        <f t="shared" si="1517"/>
        <v>46312</v>
      </c>
      <c r="B2171" s="106">
        <f t="shared" si="1504"/>
        <v>63.094709570433544</v>
      </c>
      <c r="C2171" s="2">
        <f t="shared" si="1518"/>
        <v>45.35492412</v>
      </c>
      <c r="D2171" s="2">
        <f t="shared" si="1519"/>
        <v>45.35492412</v>
      </c>
      <c r="E2171" s="106">
        <f t="shared" si="1505"/>
        <v>0</v>
      </c>
      <c r="F2171" s="21">
        <f t="shared" si="1520"/>
        <v>7245.38</v>
      </c>
      <c r="G2171" s="108">
        <f t="shared" si="1521"/>
        <v>7275.81</v>
      </c>
      <c r="H2171" s="109">
        <f t="shared" si="1533"/>
        <v>46260</v>
      </c>
      <c r="I2171" s="109">
        <f t="shared" si="1528"/>
        <v>46291</v>
      </c>
      <c r="J2171" s="110">
        <f t="shared" si="1506"/>
        <v>4.1999177406844002E-3</v>
      </c>
      <c r="K2171" s="117">
        <f t="shared" si="1529"/>
        <v>46320</v>
      </c>
      <c r="L2171" s="178">
        <f t="shared" si="1531"/>
        <v>30</v>
      </c>
      <c r="M2171" s="178">
        <f t="shared" si="1538"/>
        <v>22</v>
      </c>
      <c r="N2171" s="106">
        <f t="shared" si="1507"/>
        <v>1.00307821</v>
      </c>
      <c r="O2171" s="111">
        <f t="shared" si="1537"/>
        <v>1.0041999100000001</v>
      </c>
      <c r="P2171" s="111">
        <f t="shared" si="1522"/>
        <v>1.4342835790638344</v>
      </c>
      <c r="Q2171" s="106">
        <f t="shared" si="1536"/>
        <v>1.4386985999999999</v>
      </c>
      <c r="R2171" s="106">
        <f t="shared" si="1523"/>
        <v>1.38699086</v>
      </c>
      <c r="S2171" s="106">
        <f t="shared" si="1508"/>
        <v>62.906865209999999</v>
      </c>
      <c r="T2171" s="106">
        <f t="shared" si="1509"/>
        <v>17.551941090433544</v>
      </c>
      <c r="U2171" s="106">
        <f t="shared" si="1510"/>
        <v>0</v>
      </c>
      <c r="V2171" s="106">
        <f t="shared" si="1511"/>
        <v>62.906865210433544</v>
      </c>
      <c r="W2171" s="19">
        <f t="shared" si="1527"/>
        <v>0</v>
      </c>
      <c r="X2171" s="2">
        <f t="shared" si="1512"/>
        <v>0</v>
      </c>
      <c r="Y2171" s="4">
        <f t="shared" si="1513"/>
        <v>0</v>
      </c>
      <c r="Z2171" s="106">
        <f t="shared" si="1534"/>
        <v>0</v>
      </c>
      <c r="AA2171" s="114">
        <f t="shared" si="1524"/>
        <v>0.05</v>
      </c>
      <c r="AB2171" s="112">
        <f t="shared" si="1514"/>
        <v>22</v>
      </c>
      <c r="AC2171" s="178">
        <f t="shared" si="1530"/>
        <v>30</v>
      </c>
      <c r="AD2171" s="11">
        <f t="shared" si="1525"/>
        <v>1.002986071</v>
      </c>
      <c r="AE2171" s="106">
        <f t="shared" si="1535"/>
        <v>0.18784435999999999</v>
      </c>
      <c r="AF2171" s="106">
        <f t="shared" si="1515"/>
        <v>0.18784435999999999</v>
      </c>
      <c r="AG2171" s="106">
        <f t="shared" si="1516"/>
        <v>0</v>
      </c>
      <c r="AH2171" s="115" t="str">
        <f t="shared" si="1532"/>
        <v>A+J=</v>
      </c>
      <c r="AI2171" s="116">
        <f t="shared" si="1526"/>
        <v>46320</v>
      </c>
      <c r="AJ2171" s="10"/>
      <c r="AK2171" s="1"/>
      <c r="AL2171" s="10"/>
      <c r="AM2171" s="1"/>
      <c r="AN2171" s="1"/>
      <c r="AO2171" s="3"/>
      <c r="AP2171" s="3"/>
      <c r="AQ2171" s="4"/>
      <c r="AR2171" s="4"/>
      <c r="AS2171" s="4"/>
      <c r="AT2171" s="4"/>
      <c r="AU2171" s="4"/>
      <c r="AV2171" s="4"/>
      <c r="AW2171" s="1"/>
      <c r="AX2171" s="1"/>
      <c r="AY2171" s="1"/>
      <c r="AZ2171" s="1"/>
      <c r="BA2171" s="1"/>
      <c r="BB2171" s="1"/>
      <c r="BC2171" s="1"/>
      <c r="BD2171" s="1"/>
      <c r="BE2171" s="1"/>
      <c r="BG2171" s="1"/>
      <c r="BH2171" s="1"/>
    </row>
    <row r="2172" spans="1:194" ht="15" customHeight="1" x14ac:dyDescent="0.25">
      <c r="A2172" s="105">
        <f t="shared" si="1517"/>
        <v>46313</v>
      </c>
      <c r="B2172" s="106">
        <f t="shared" si="1504"/>
        <v>63.103261260433541</v>
      </c>
      <c r="C2172" s="2">
        <f t="shared" si="1518"/>
        <v>45.35492412</v>
      </c>
      <c r="D2172" s="2">
        <f t="shared" si="1519"/>
        <v>45.35492412</v>
      </c>
      <c r="E2172" s="106">
        <f t="shared" si="1505"/>
        <v>0</v>
      </c>
      <c r="F2172" s="21">
        <f t="shared" si="1520"/>
        <v>7245.38</v>
      </c>
      <c r="G2172" s="108">
        <f t="shared" si="1521"/>
        <v>7275.81</v>
      </c>
      <c r="H2172" s="109">
        <f t="shared" si="1533"/>
        <v>46260</v>
      </c>
      <c r="I2172" s="109">
        <f t="shared" si="1528"/>
        <v>46291</v>
      </c>
      <c r="J2172" s="110">
        <f t="shared" si="1506"/>
        <v>4.1999177406844002E-3</v>
      </c>
      <c r="K2172" s="117">
        <f t="shared" si="1529"/>
        <v>46320</v>
      </c>
      <c r="L2172" s="178">
        <f t="shared" si="1531"/>
        <v>30</v>
      </c>
      <c r="M2172" s="178">
        <f t="shared" si="1538"/>
        <v>23</v>
      </c>
      <c r="N2172" s="106">
        <f t="shared" si="1507"/>
        <v>1.00321836</v>
      </c>
      <c r="O2172" s="111">
        <f t="shared" si="1537"/>
        <v>1.0041999100000001</v>
      </c>
      <c r="P2172" s="111">
        <f t="shared" si="1522"/>
        <v>1.4342835790638344</v>
      </c>
      <c r="Q2172" s="106">
        <f t="shared" si="1536"/>
        <v>1.43889961</v>
      </c>
      <c r="R2172" s="106">
        <f t="shared" si="1523"/>
        <v>1.38699086</v>
      </c>
      <c r="S2172" s="106">
        <f t="shared" si="1508"/>
        <v>62.906865209999999</v>
      </c>
      <c r="T2172" s="106">
        <f t="shared" si="1509"/>
        <v>17.551941090433544</v>
      </c>
      <c r="U2172" s="106">
        <f t="shared" si="1510"/>
        <v>0</v>
      </c>
      <c r="V2172" s="106">
        <f t="shared" si="1511"/>
        <v>62.906865210433544</v>
      </c>
      <c r="W2172" s="19">
        <f t="shared" si="1527"/>
        <v>0</v>
      </c>
      <c r="X2172" s="2">
        <f t="shared" si="1512"/>
        <v>0</v>
      </c>
      <c r="Y2172" s="4">
        <f t="shared" si="1513"/>
        <v>0</v>
      </c>
      <c r="Z2172" s="106">
        <f t="shared" si="1534"/>
        <v>0</v>
      </c>
      <c r="AA2172" s="114">
        <f t="shared" si="1524"/>
        <v>0.05</v>
      </c>
      <c r="AB2172" s="112">
        <f t="shared" si="1514"/>
        <v>23</v>
      </c>
      <c r="AC2172" s="178">
        <f t="shared" si="1530"/>
        <v>30</v>
      </c>
      <c r="AD2172" s="11">
        <f t="shared" si="1525"/>
        <v>1.003122013</v>
      </c>
      <c r="AE2172" s="106">
        <f t="shared" si="1535"/>
        <v>0.19639604999999999</v>
      </c>
      <c r="AF2172" s="106">
        <f t="shared" si="1515"/>
        <v>0.19639604999999999</v>
      </c>
      <c r="AG2172" s="106">
        <f t="shared" si="1516"/>
        <v>0</v>
      </c>
      <c r="AH2172" s="115" t="str">
        <f t="shared" si="1532"/>
        <v>A+J=</v>
      </c>
      <c r="AI2172" s="116">
        <f t="shared" si="1526"/>
        <v>46320</v>
      </c>
      <c r="AJ2172" s="10"/>
      <c r="AK2172" s="1"/>
      <c r="AL2172" s="10"/>
      <c r="AM2172" s="1"/>
      <c r="AN2172" s="1"/>
      <c r="AO2172" s="3"/>
      <c r="AP2172" s="3"/>
      <c r="AQ2172" s="4"/>
      <c r="AR2172" s="4"/>
      <c r="AS2172" s="4"/>
      <c r="AT2172" s="4"/>
      <c r="AU2172" s="4"/>
      <c r="AV2172" s="4"/>
      <c r="AW2172" s="1"/>
      <c r="AX2172" s="1"/>
      <c r="AY2172" s="1"/>
      <c r="AZ2172" s="1"/>
      <c r="BA2172" s="1"/>
      <c r="BB2172" s="1"/>
      <c r="BC2172" s="1"/>
      <c r="BD2172" s="1"/>
      <c r="BE2172" s="1"/>
      <c r="BG2172" s="1"/>
      <c r="BH2172" s="1"/>
    </row>
    <row r="2173" spans="1:194" ht="15" customHeight="1" x14ac:dyDescent="0.25">
      <c r="A2173" s="105">
        <f t="shared" si="1517"/>
        <v>46314</v>
      </c>
      <c r="B2173" s="106">
        <f t="shared" si="1504"/>
        <v>63.111814070433546</v>
      </c>
      <c r="C2173" s="2">
        <f t="shared" si="1518"/>
        <v>45.35492412</v>
      </c>
      <c r="D2173" s="2">
        <f t="shared" si="1519"/>
        <v>45.35492412</v>
      </c>
      <c r="E2173" s="106">
        <f t="shared" si="1505"/>
        <v>0</v>
      </c>
      <c r="F2173" s="21">
        <f t="shared" si="1520"/>
        <v>7245.38</v>
      </c>
      <c r="G2173" s="108">
        <f t="shared" si="1521"/>
        <v>7275.81</v>
      </c>
      <c r="H2173" s="109">
        <f t="shared" si="1533"/>
        <v>46260</v>
      </c>
      <c r="I2173" s="109">
        <f t="shared" si="1528"/>
        <v>46291</v>
      </c>
      <c r="J2173" s="110">
        <f t="shared" si="1506"/>
        <v>4.1999177406844002E-3</v>
      </c>
      <c r="K2173" s="117">
        <f t="shared" si="1529"/>
        <v>46320</v>
      </c>
      <c r="L2173" s="178">
        <f t="shared" si="1531"/>
        <v>30</v>
      </c>
      <c r="M2173" s="178">
        <f t="shared" si="1538"/>
        <v>24</v>
      </c>
      <c r="N2173" s="106">
        <f t="shared" si="1507"/>
        <v>1.0033585199999999</v>
      </c>
      <c r="O2173" s="111">
        <f t="shared" si="1537"/>
        <v>1.0041999100000001</v>
      </c>
      <c r="P2173" s="111">
        <f t="shared" si="1522"/>
        <v>1.4342835790638344</v>
      </c>
      <c r="Q2173" s="106">
        <f t="shared" si="1536"/>
        <v>1.4391006399999999</v>
      </c>
      <c r="R2173" s="106">
        <f t="shared" si="1523"/>
        <v>1.38699086</v>
      </c>
      <c r="S2173" s="106">
        <f t="shared" si="1508"/>
        <v>62.906865209999999</v>
      </c>
      <c r="T2173" s="106">
        <f t="shared" si="1509"/>
        <v>17.551941090433544</v>
      </c>
      <c r="U2173" s="106">
        <f t="shared" si="1510"/>
        <v>0</v>
      </c>
      <c r="V2173" s="106">
        <f t="shared" si="1511"/>
        <v>62.906865210433544</v>
      </c>
      <c r="W2173" s="19">
        <f t="shared" si="1527"/>
        <v>0</v>
      </c>
      <c r="X2173" s="2">
        <f t="shared" si="1512"/>
        <v>0</v>
      </c>
      <c r="Y2173" s="4">
        <f t="shared" si="1513"/>
        <v>0</v>
      </c>
      <c r="Z2173" s="106">
        <f t="shared" si="1534"/>
        <v>0</v>
      </c>
      <c r="AA2173" s="114">
        <f t="shared" si="1524"/>
        <v>0.05</v>
      </c>
      <c r="AB2173" s="112">
        <f t="shared" si="1514"/>
        <v>24</v>
      </c>
      <c r="AC2173" s="178">
        <f t="shared" si="1530"/>
        <v>30</v>
      </c>
      <c r="AD2173" s="11">
        <f t="shared" si="1525"/>
        <v>1.003257973</v>
      </c>
      <c r="AE2173" s="106">
        <f t="shared" si="1535"/>
        <v>0.20494886000000001</v>
      </c>
      <c r="AF2173" s="106">
        <f t="shared" si="1515"/>
        <v>0.20494886000000001</v>
      </c>
      <c r="AG2173" s="106">
        <f t="shared" si="1516"/>
        <v>0</v>
      </c>
      <c r="AH2173" s="115" t="str">
        <f t="shared" si="1532"/>
        <v>A+J=</v>
      </c>
      <c r="AI2173" s="116">
        <f t="shared" si="1526"/>
        <v>46320</v>
      </c>
      <c r="AJ2173" s="10"/>
      <c r="AK2173" s="1"/>
      <c r="AL2173" s="10"/>
      <c r="AM2173" s="1"/>
      <c r="AN2173" s="1"/>
      <c r="AO2173" s="3"/>
      <c r="AP2173" s="3"/>
      <c r="AQ2173" s="4"/>
      <c r="AR2173" s="4"/>
      <c r="AS2173" s="4"/>
      <c r="AT2173" s="4"/>
      <c r="AU2173" s="4"/>
      <c r="AV2173" s="4"/>
      <c r="AW2173" s="1"/>
      <c r="AX2173" s="1"/>
      <c r="AY2173" s="1"/>
      <c r="AZ2173" s="1"/>
      <c r="BA2173" s="1"/>
      <c r="BB2173" s="1"/>
      <c r="BC2173" s="1"/>
      <c r="BD2173" s="1"/>
      <c r="BE2173" s="1"/>
      <c r="BG2173" s="1"/>
      <c r="BH2173" s="1"/>
    </row>
    <row r="2174" spans="1:194" ht="15" customHeight="1" x14ac:dyDescent="0.25">
      <c r="A2174" s="105">
        <f t="shared" si="1517"/>
        <v>46315</v>
      </c>
      <c r="B2174" s="106">
        <f t="shared" si="1504"/>
        <v>63.120368090433544</v>
      </c>
      <c r="C2174" s="2">
        <f t="shared" si="1518"/>
        <v>45.35492412</v>
      </c>
      <c r="D2174" s="2">
        <f t="shared" si="1519"/>
        <v>45.35492412</v>
      </c>
      <c r="E2174" s="106">
        <f t="shared" si="1505"/>
        <v>0</v>
      </c>
      <c r="F2174" s="21">
        <f t="shared" si="1520"/>
        <v>7245.38</v>
      </c>
      <c r="G2174" s="108">
        <f t="shared" si="1521"/>
        <v>7275.81</v>
      </c>
      <c r="H2174" s="109">
        <f t="shared" si="1533"/>
        <v>46260</v>
      </c>
      <c r="I2174" s="109">
        <f t="shared" si="1528"/>
        <v>46291</v>
      </c>
      <c r="J2174" s="110">
        <f t="shared" si="1506"/>
        <v>4.1999177406844002E-3</v>
      </c>
      <c r="K2174" s="117">
        <f t="shared" si="1529"/>
        <v>46320</v>
      </c>
      <c r="L2174" s="178">
        <f t="shared" si="1531"/>
        <v>30</v>
      </c>
      <c r="M2174" s="178">
        <f t="shared" si="1538"/>
        <v>25</v>
      </c>
      <c r="N2174" s="106">
        <f t="shared" si="1507"/>
        <v>1.0034987</v>
      </c>
      <c r="O2174" s="111">
        <f t="shared" si="1537"/>
        <v>1.0041999100000001</v>
      </c>
      <c r="P2174" s="111">
        <f t="shared" si="1522"/>
        <v>1.4342835790638344</v>
      </c>
      <c r="Q2174" s="106">
        <f t="shared" si="1536"/>
        <v>1.4393016999999999</v>
      </c>
      <c r="R2174" s="106">
        <f t="shared" si="1523"/>
        <v>1.38699086</v>
      </c>
      <c r="S2174" s="106">
        <f t="shared" si="1508"/>
        <v>62.906865209999999</v>
      </c>
      <c r="T2174" s="106">
        <f t="shared" si="1509"/>
        <v>17.551941090433544</v>
      </c>
      <c r="U2174" s="106">
        <f t="shared" si="1510"/>
        <v>0</v>
      </c>
      <c r="V2174" s="106">
        <f t="shared" si="1511"/>
        <v>62.906865210433544</v>
      </c>
      <c r="W2174" s="19">
        <f t="shared" si="1527"/>
        <v>0</v>
      </c>
      <c r="X2174" s="2">
        <f t="shared" si="1512"/>
        <v>0</v>
      </c>
      <c r="Y2174" s="4">
        <f t="shared" si="1513"/>
        <v>0</v>
      </c>
      <c r="Z2174" s="106">
        <f t="shared" si="1534"/>
        <v>0</v>
      </c>
      <c r="AA2174" s="114">
        <f t="shared" si="1524"/>
        <v>0.05</v>
      </c>
      <c r="AB2174" s="112">
        <f t="shared" si="1514"/>
        <v>25</v>
      </c>
      <c r="AC2174" s="178">
        <f t="shared" si="1530"/>
        <v>30</v>
      </c>
      <c r="AD2174" s="11">
        <f t="shared" si="1525"/>
        <v>1.0033939519999999</v>
      </c>
      <c r="AE2174" s="106">
        <f t="shared" si="1535"/>
        <v>0.21350288000000001</v>
      </c>
      <c r="AF2174" s="106">
        <f t="shared" si="1515"/>
        <v>0.21350288000000001</v>
      </c>
      <c r="AG2174" s="106">
        <f t="shared" si="1516"/>
        <v>0</v>
      </c>
      <c r="AH2174" s="115" t="str">
        <f t="shared" si="1532"/>
        <v>A+J=</v>
      </c>
      <c r="AI2174" s="116">
        <f t="shared" si="1526"/>
        <v>46320</v>
      </c>
      <c r="AJ2174" s="10"/>
      <c r="AK2174" s="1"/>
      <c r="AL2174" s="10"/>
      <c r="AM2174" s="1"/>
      <c r="AN2174" s="1"/>
      <c r="AO2174" s="3"/>
      <c r="AP2174" s="3"/>
      <c r="AQ2174" s="4"/>
      <c r="AR2174" s="4"/>
      <c r="AS2174" s="4"/>
      <c r="AT2174" s="4"/>
      <c r="AU2174" s="4"/>
      <c r="AV2174" s="4"/>
      <c r="AW2174" s="1"/>
      <c r="AX2174" s="1"/>
      <c r="AY2174" s="1"/>
      <c r="AZ2174" s="1"/>
      <c r="BA2174" s="1"/>
      <c r="BB2174" s="1"/>
      <c r="BC2174" s="1"/>
      <c r="BD2174" s="1"/>
      <c r="BE2174" s="1"/>
      <c r="BG2174" s="1"/>
      <c r="BH2174" s="1"/>
    </row>
    <row r="2175" spans="1:194" ht="15" customHeight="1" x14ac:dyDescent="0.25">
      <c r="A2175" s="105">
        <f t="shared" si="1517"/>
        <v>46316</v>
      </c>
      <c r="B2175" s="106">
        <f t="shared" si="1504"/>
        <v>63.128923290433541</v>
      </c>
      <c r="C2175" s="2">
        <f t="shared" si="1518"/>
        <v>45.35492412</v>
      </c>
      <c r="D2175" s="2">
        <f t="shared" si="1519"/>
        <v>45.35492412</v>
      </c>
      <c r="E2175" s="106">
        <f t="shared" si="1505"/>
        <v>0</v>
      </c>
      <c r="F2175" s="21">
        <f t="shared" si="1520"/>
        <v>7245.38</v>
      </c>
      <c r="G2175" s="108">
        <f t="shared" si="1521"/>
        <v>7275.81</v>
      </c>
      <c r="H2175" s="109">
        <f t="shared" si="1533"/>
        <v>46260</v>
      </c>
      <c r="I2175" s="109">
        <f t="shared" si="1528"/>
        <v>46291</v>
      </c>
      <c r="J2175" s="110">
        <f t="shared" si="1506"/>
        <v>4.1999177406844002E-3</v>
      </c>
      <c r="K2175" s="117">
        <f t="shared" si="1529"/>
        <v>46320</v>
      </c>
      <c r="L2175" s="178">
        <f t="shared" si="1531"/>
        <v>30</v>
      </c>
      <c r="M2175" s="178">
        <f t="shared" si="1538"/>
        <v>26</v>
      </c>
      <c r="N2175" s="106">
        <f t="shared" si="1507"/>
        <v>1.0036389100000001</v>
      </c>
      <c r="O2175" s="111">
        <f t="shared" si="1537"/>
        <v>1.0041999100000001</v>
      </c>
      <c r="P2175" s="111">
        <f t="shared" si="1522"/>
        <v>1.4342835790638344</v>
      </c>
      <c r="Q2175" s="106">
        <f t="shared" si="1536"/>
        <v>1.4395028000000001</v>
      </c>
      <c r="R2175" s="106">
        <f t="shared" si="1523"/>
        <v>1.38699086</v>
      </c>
      <c r="S2175" s="106">
        <f t="shared" si="1508"/>
        <v>62.906865209999999</v>
      </c>
      <c r="T2175" s="106">
        <f t="shared" si="1509"/>
        <v>17.551941090433544</v>
      </c>
      <c r="U2175" s="106">
        <f t="shared" si="1510"/>
        <v>0</v>
      </c>
      <c r="V2175" s="106">
        <f t="shared" si="1511"/>
        <v>62.906865210433544</v>
      </c>
      <c r="W2175" s="19">
        <f t="shared" si="1527"/>
        <v>0</v>
      </c>
      <c r="X2175" s="2">
        <f t="shared" si="1512"/>
        <v>0</v>
      </c>
      <c r="Y2175" s="4">
        <f t="shared" si="1513"/>
        <v>0</v>
      </c>
      <c r="Z2175" s="106">
        <f t="shared" si="1534"/>
        <v>0</v>
      </c>
      <c r="AA2175" s="114">
        <f t="shared" si="1524"/>
        <v>0.05</v>
      </c>
      <c r="AB2175" s="112">
        <f t="shared" si="1514"/>
        <v>26</v>
      </c>
      <c r="AC2175" s="178">
        <f t="shared" si="1530"/>
        <v>30</v>
      </c>
      <c r="AD2175" s="11">
        <f t="shared" si="1525"/>
        <v>1.0035299499999999</v>
      </c>
      <c r="AE2175" s="106">
        <f t="shared" si="1535"/>
        <v>0.22205807999999999</v>
      </c>
      <c r="AF2175" s="106">
        <f t="shared" si="1515"/>
        <v>0.22205807999999999</v>
      </c>
      <c r="AG2175" s="106">
        <f t="shared" si="1516"/>
        <v>0</v>
      </c>
      <c r="AH2175" s="115" t="str">
        <f t="shared" si="1532"/>
        <v>A+J=</v>
      </c>
      <c r="AI2175" s="116">
        <f t="shared" si="1526"/>
        <v>46320</v>
      </c>
      <c r="AJ2175" s="10"/>
      <c r="AK2175" s="1"/>
      <c r="AL2175" s="10"/>
      <c r="AM2175" s="1"/>
      <c r="AN2175" s="1"/>
      <c r="AO2175" s="3"/>
      <c r="AP2175" s="3"/>
      <c r="AQ2175" s="4"/>
      <c r="AR2175" s="4"/>
      <c r="AS2175" s="4"/>
      <c r="AT2175" s="4"/>
      <c r="AU2175" s="4"/>
      <c r="AV2175" s="4"/>
      <c r="AW2175" s="1"/>
      <c r="AX2175" s="1"/>
      <c r="AY2175" s="1"/>
      <c r="AZ2175" s="1"/>
      <c r="BA2175" s="1"/>
      <c r="BB2175" s="1"/>
      <c r="BC2175" s="1"/>
      <c r="BD2175" s="1"/>
      <c r="BE2175" s="1"/>
      <c r="BG2175" s="1"/>
      <c r="BH2175" s="1"/>
    </row>
    <row r="2176" spans="1:194" ht="15" customHeight="1" x14ac:dyDescent="0.25">
      <c r="A2176" s="105">
        <f t="shared" si="1517"/>
        <v>46317</v>
      </c>
      <c r="B2176" s="106">
        <f t="shared" si="1504"/>
        <v>63.137479630433546</v>
      </c>
      <c r="C2176" s="2">
        <f t="shared" si="1518"/>
        <v>45.35492412</v>
      </c>
      <c r="D2176" s="2">
        <f t="shared" si="1519"/>
        <v>45.35492412</v>
      </c>
      <c r="E2176" s="106">
        <f t="shared" si="1505"/>
        <v>0</v>
      </c>
      <c r="F2176" s="21">
        <f t="shared" si="1520"/>
        <v>7245.38</v>
      </c>
      <c r="G2176" s="108">
        <f t="shared" si="1521"/>
        <v>7275.81</v>
      </c>
      <c r="H2176" s="109">
        <f t="shared" si="1533"/>
        <v>46260</v>
      </c>
      <c r="I2176" s="109">
        <f t="shared" si="1528"/>
        <v>46291</v>
      </c>
      <c r="J2176" s="110">
        <f t="shared" si="1506"/>
        <v>4.1999177406844002E-3</v>
      </c>
      <c r="K2176" s="117">
        <f t="shared" si="1529"/>
        <v>46320</v>
      </c>
      <c r="L2176" s="178">
        <f t="shared" si="1531"/>
        <v>30</v>
      </c>
      <c r="M2176" s="178">
        <f t="shared" si="1538"/>
        <v>27</v>
      </c>
      <c r="N2176" s="106">
        <f t="shared" si="1507"/>
        <v>1.0037791300000001</v>
      </c>
      <c r="O2176" s="111">
        <f t="shared" si="1537"/>
        <v>1.0041999100000001</v>
      </c>
      <c r="P2176" s="111">
        <f t="shared" si="1522"/>
        <v>1.4342835790638344</v>
      </c>
      <c r="Q2176" s="106">
        <f t="shared" si="1536"/>
        <v>1.4397039199999999</v>
      </c>
      <c r="R2176" s="106">
        <f t="shared" si="1523"/>
        <v>1.38699086</v>
      </c>
      <c r="S2176" s="106">
        <f t="shared" si="1508"/>
        <v>62.906865209999999</v>
      </c>
      <c r="T2176" s="106">
        <f t="shared" si="1509"/>
        <v>17.551941090433544</v>
      </c>
      <c r="U2176" s="106">
        <f t="shared" si="1510"/>
        <v>0</v>
      </c>
      <c r="V2176" s="106">
        <f t="shared" si="1511"/>
        <v>62.906865210433544</v>
      </c>
      <c r="W2176" s="19">
        <f t="shared" si="1527"/>
        <v>0</v>
      </c>
      <c r="X2176" s="2">
        <f t="shared" si="1512"/>
        <v>0</v>
      </c>
      <c r="Y2176" s="4">
        <f t="shared" si="1513"/>
        <v>0</v>
      </c>
      <c r="Z2176" s="106">
        <f t="shared" si="1534"/>
        <v>0</v>
      </c>
      <c r="AA2176" s="114">
        <f t="shared" si="1524"/>
        <v>0.05</v>
      </c>
      <c r="AB2176" s="112">
        <f t="shared" si="1514"/>
        <v>27</v>
      </c>
      <c r="AC2176" s="178">
        <f t="shared" si="1530"/>
        <v>30</v>
      </c>
      <c r="AD2176" s="11">
        <f t="shared" si="1525"/>
        <v>1.003665966</v>
      </c>
      <c r="AE2176" s="106">
        <f t="shared" si="1535"/>
        <v>0.23061441999999999</v>
      </c>
      <c r="AF2176" s="106">
        <f t="shared" si="1515"/>
        <v>0.23061441999999999</v>
      </c>
      <c r="AG2176" s="106">
        <f t="shared" si="1516"/>
        <v>0</v>
      </c>
      <c r="AH2176" s="115" t="str">
        <f t="shared" si="1532"/>
        <v>A+J=</v>
      </c>
      <c r="AI2176" s="116">
        <f t="shared" si="1526"/>
        <v>46320</v>
      </c>
      <c r="AJ2176" s="10"/>
      <c r="AK2176" s="1"/>
      <c r="AL2176" s="10"/>
      <c r="AM2176" s="1"/>
      <c r="AN2176" s="1"/>
      <c r="AO2176" s="3"/>
      <c r="AP2176" s="3"/>
      <c r="AQ2176" s="4"/>
      <c r="AR2176" s="4"/>
      <c r="AS2176" s="4"/>
      <c r="AT2176" s="4"/>
      <c r="AU2176" s="4"/>
      <c r="AV2176" s="4"/>
      <c r="AW2176" s="1"/>
      <c r="AX2176" s="1"/>
      <c r="AY2176" s="1"/>
      <c r="AZ2176" s="1"/>
      <c r="BA2176" s="1"/>
      <c r="BB2176" s="1"/>
      <c r="BC2176" s="1"/>
      <c r="BD2176" s="1"/>
      <c r="BE2176" s="1"/>
      <c r="BG2176" s="1"/>
      <c r="BH2176" s="1"/>
    </row>
    <row r="2177" spans="1:60" ht="15" customHeight="1" x14ac:dyDescent="0.25">
      <c r="A2177" s="105">
        <f t="shared" si="1517"/>
        <v>46318</v>
      </c>
      <c r="B2177" s="106">
        <f t="shared" si="1504"/>
        <v>63.146037110433547</v>
      </c>
      <c r="C2177" s="2">
        <f t="shared" si="1518"/>
        <v>45.35492412</v>
      </c>
      <c r="D2177" s="2">
        <f t="shared" si="1519"/>
        <v>45.35492412</v>
      </c>
      <c r="E2177" s="106">
        <f t="shared" si="1505"/>
        <v>0</v>
      </c>
      <c r="F2177" s="21">
        <f t="shared" si="1520"/>
        <v>7245.38</v>
      </c>
      <c r="G2177" s="108">
        <f t="shared" si="1521"/>
        <v>7275.81</v>
      </c>
      <c r="H2177" s="109">
        <f t="shared" si="1533"/>
        <v>46260</v>
      </c>
      <c r="I2177" s="109">
        <f t="shared" si="1528"/>
        <v>46291</v>
      </c>
      <c r="J2177" s="110">
        <f t="shared" si="1506"/>
        <v>4.1999177406844002E-3</v>
      </c>
      <c r="K2177" s="117">
        <f t="shared" si="1529"/>
        <v>46320</v>
      </c>
      <c r="L2177" s="178">
        <f t="shared" si="1531"/>
        <v>30</v>
      </c>
      <c r="M2177" s="178">
        <f t="shared" si="1538"/>
        <v>28</v>
      </c>
      <c r="N2177" s="106">
        <f t="shared" si="1507"/>
        <v>1.00391937</v>
      </c>
      <c r="O2177" s="111">
        <f t="shared" si="1537"/>
        <v>1.0041999100000001</v>
      </c>
      <c r="P2177" s="111">
        <f t="shared" si="1522"/>
        <v>1.4342835790638344</v>
      </c>
      <c r="Q2177" s="106">
        <f t="shared" si="1536"/>
        <v>1.4399050600000001</v>
      </c>
      <c r="R2177" s="106">
        <f t="shared" si="1523"/>
        <v>1.38699086</v>
      </c>
      <c r="S2177" s="106">
        <f t="shared" si="1508"/>
        <v>62.906865209999999</v>
      </c>
      <c r="T2177" s="106">
        <f t="shared" si="1509"/>
        <v>17.551941090433544</v>
      </c>
      <c r="U2177" s="106">
        <f t="shared" si="1510"/>
        <v>0</v>
      </c>
      <c r="V2177" s="106">
        <f t="shared" si="1511"/>
        <v>62.906865210433544</v>
      </c>
      <c r="W2177" s="19">
        <f t="shared" si="1527"/>
        <v>0</v>
      </c>
      <c r="X2177" s="2">
        <f t="shared" si="1512"/>
        <v>0</v>
      </c>
      <c r="Y2177" s="4">
        <f t="shared" si="1513"/>
        <v>0</v>
      </c>
      <c r="Z2177" s="106">
        <f t="shared" si="1534"/>
        <v>0</v>
      </c>
      <c r="AA2177" s="114">
        <f t="shared" si="1524"/>
        <v>0.05</v>
      </c>
      <c r="AB2177" s="112">
        <f t="shared" si="1514"/>
        <v>28</v>
      </c>
      <c r="AC2177" s="178">
        <f t="shared" si="1530"/>
        <v>30</v>
      </c>
      <c r="AD2177" s="11">
        <f t="shared" si="1525"/>
        <v>1.0038020000000001</v>
      </c>
      <c r="AE2177" s="106">
        <f t="shared" si="1535"/>
        <v>0.23917189999999999</v>
      </c>
      <c r="AF2177" s="106">
        <f t="shared" si="1515"/>
        <v>0.23917189999999999</v>
      </c>
      <c r="AG2177" s="106">
        <f t="shared" si="1516"/>
        <v>0</v>
      </c>
      <c r="AH2177" s="115" t="str">
        <f t="shared" si="1532"/>
        <v>A+J=</v>
      </c>
      <c r="AI2177" s="116">
        <f t="shared" si="1526"/>
        <v>46320</v>
      </c>
      <c r="AJ2177" s="10"/>
      <c r="AK2177" s="1"/>
      <c r="AL2177" s="10"/>
      <c r="AM2177" s="1"/>
      <c r="AN2177" s="1"/>
      <c r="AO2177" s="3"/>
      <c r="AP2177" s="3"/>
      <c r="AQ2177" s="4"/>
      <c r="AR2177" s="4"/>
      <c r="AS2177" s="4"/>
      <c r="AT2177" s="4"/>
      <c r="AU2177" s="4"/>
      <c r="AV2177" s="4"/>
      <c r="AW2177" s="1"/>
      <c r="AX2177" s="1"/>
      <c r="AY2177" s="1"/>
      <c r="AZ2177" s="1"/>
      <c r="BA2177" s="1"/>
      <c r="BB2177" s="1"/>
      <c r="BC2177" s="1"/>
      <c r="BD2177" s="1"/>
      <c r="BE2177" s="1"/>
      <c r="BG2177" s="1"/>
      <c r="BH2177" s="1"/>
    </row>
    <row r="2178" spans="1:60" ht="15" customHeight="1" x14ac:dyDescent="0.25">
      <c r="A2178" s="105">
        <f t="shared" si="1517"/>
        <v>46319</v>
      </c>
      <c r="B2178" s="106">
        <f t="shared" si="1504"/>
        <v>63.154595770433545</v>
      </c>
      <c r="C2178" s="2">
        <f t="shared" si="1518"/>
        <v>45.35492412</v>
      </c>
      <c r="D2178" s="2">
        <f t="shared" si="1519"/>
        <v>45.35492412</v>
      </c>
      <c r="E2178" s="106">
        <f t="shared" si="1505"/>
        <v>0</v>
      </c>
      <c r="F2178" s="21">
        <f t="shared" si="1520"/>
        <v>7245.38</v>
      </c>
      <c r="G2178" s="108">
        <f t="shared" si="1521"/>
        <v>7275.81</v>
      </c>
      <c r="H2178" s="109">
        <f t="shared" si="1533"/>
        <v>46260</v>
      </c>
      <c r="I2178" s="109">
        <f t="shared" si="1528"/>
        <v>46291</v>
      </c>
      <c r="J2178" s="110">
        <f t="shared" si="1506"/>
        <v>4.1999177406844002E-3</v>
      </c>
      <c r="K2178" s="117">
        <f t="shared" si="1529"/>
        <v>46320</v>
      </c>
      <c r="L2178" s="178">
        <f t="shared" si="1531"/>
        <v>30</v>
      </c>
      <c r="M2178" s="178">
        <f t="shared" si="1538"/>
        <v>29</v>
      </c>
      <c r="N2178" s="106">
        <f t="shared" si="1507"/>
        <v>1.00405963</v>
      </c>
      <c r="O2178" s="111">
        <f t="shared" si="1537"/>
        <v>1.0041999100000001</v>
      </c>
      <c r="P2178" s="111">
        <f t="shared" si="1522"/>
        <v>1.4342835790638344</v>
      </c>
      <c r="Q2178" s="106">
        <f t="shared" si="1536"/>
        <v>1.44010623</v>
      </c>
      <c r="R2178" s="106">
        <f t="shared" si="1523"/>
        <v>1.38699086</v>
      </c>
      <c r="S2178" s="106">
        <f t="shared" si="1508"/>
        <v>62.906865209999999</v>
      </c>
      <c r="T2178" s="106">
        <f t="shared" si="1509"/>
        <v>17.551941090433544</v>
      </c>
      <c r="U2178" s="106">
        <f t="shared" si="1510"/>
        <v>0</v>
      </c>
      <c r="V2178" s="106">
        <f t="shared" si="1511"/>
        <v>62.906865210433544</v>
      </c>
      <c r="W2178" s="19">
        <f t="shared" si="1527"/>
        <v>0</v>
      </c>
      <c r="X2178" s="2">
        <f t="shared" si="1512"/>
        <v>0</v>
      </c>
      <c r="Y2178" s="4">
        <f t="shared" si="1513"/>
        <v>0</v>
      </c>
      <c r="Z2178" s="106">
        <f t="shared" si="1534"/>
        <v>0</v>
      </c>
      <c r="AA2178" s="114">
        <f t="shared" si="1524"/>
        <v>0.05</v>
      </c>
      <c r="AB2178" s="112">
        <f t="shared" si="1514"/>
        <v>29</v>
      </c>
      <c r="AC2178" s="178">
        <f t="shared" si="1530"/>
        <v>30</v>
      </c>
      <c r="AD2178" s="11">
        <f t="shared" si="1525"/>
        <v>1.0039380529999999</v>
      </c>
      <c r="AE2178" s="106">
        <f t="shared" si="1535"/>
        <v>0.24773055999999999</v>
      </c>
      <c r="AF2178" s="106">
        <f t="shared" si="1515"/>
        <v>0.24773055999999999</v>
      </c>
      <c r="AG2178" s="106">
        <f t="shared" si="1516"/>
        <v>0</v>
      </c>
      <c r="AH2178" s="115" t="str">
        <f t="shared" si="1532"/>
        <v>A+J=</v>
      </c>
      <c r="AI2178" s="116">
        <f t="shared" si="1526"/>
        <v>46320</v>
      </c>
      <c r="AJ2178" s="10"/>
      <c r="AK2178" s="1"/>
      <c r="AL2178" s="10"/>
      <c r="AM2178" s="1"/>
      <c r="AN2178" s="1"/>
      <c r="AO2178" s="3"/>
      <c r="AP2178" s="3"/>
      <c r="AQ2178" s="4"/>
      <c r="AR2178" s="4"/>
      <c r="AS2178" s="4"/>
      <c r="AT2178" s="4"/>
      <c r="AU2178" s="4"/>
      <c r="AV2178" s="4"/>
      <c r="AW2178" s="1"/>
      <c r="AX2178" s="1"/>
      <c r="AY2178" s="1"/>
      <c r="AZ2178" s="1"/>
      <c r="BA2178" s="1"/>
      <c r="BB2178" s="1"/>
      <c r="BC2178" s="1"/>
      <c r="BD2178" s="1"/>
      <c r="BE2178" s="1"/>
      <c r="BG2178" s="1"/>
      <c r="BH2178" s="1"/>
    </row>
    <row r="2179" spans="1:60" ht="15" customHeight="1" x14ac:dyDescent="0.25">
      <c r="A2179" s="105">
        <f t="shared" si="1517"/>
        <v>46320</v>
      </c>
      <c r="B2179" s="106">
        <f t="shared" si="1504"/>
        <v>63.163155570433545</v>
      </c>
      <c r="C2179" s="2">
        <f t="shared" si="1518"/>
        <v>45.35492412</v>
      </c>
      <c r="D2179" s="2">
        <f t="shared" si="1519"/>
        <v>45.35492412</v>
      </c>
      <c r="E2179" s="106">
        <f t="shared" si="1505"/>
        <v>0</v>
      </c>
      <c r="F2179" s="21">
        <f t="shared" si="1520"/>
        <v>7245.38</v>
      </c>
      <c r="G2179" s="108">
        <f t="shared" si="1521"/>
        <v>7275.81</v>
      </c>
      <c r="H2179" s="109">
        <f t="shared" si="1533"/>
        <v>46260</v>
      </c>
      <c r="I2179" s="109">
        <f t="shared" si="1528"/>
        <v>46291</v>
      </c>
      <c r="J2179" s="110">
        <f t="shared" si="1506"/>
        <v>4.1999177406844002E-3</v>
      </c>
      <c r="K2179" s="117">
        <f t="shared" si="1529"/>
        <v>46320</v>
      </c>
      <c r="L2179" s="178">
        <f t="shared" si="1531"/>
        <v>30</v>
      </c>
      <c r="M2179" s="178">
        <f t="shared" si="1538"/>
        <v>30</v>
      </c>
      <c r="N2179" s="106">
        <f t="shared" si="1507"/>
        <v>1.0041999100000001</v>
      </c>
      <c r="O2179" s="111">
        <f t="shared" si="1537"/>
        <v>1.0041999100000001</v>
      </c>
      <c r="P2179" s="111">
        <f t="shared" si="1522"/>
        <v>1.4342835790638344</v>
      </c>
      <c r="Q2179" s="106">
        <f t="shared" si="1536"/>
        <v>1.44030744</v>
      </c>
      <c r="R2179" s="106">
        <f t="shared" si="1523"/>
        <v>1.38699086</v>
      </c>
      <c r="S2179" s="106">
        <f t="shared" si="1508"/>
        <v>62.906865209999999</v>
      </c>
      <c r="T2179" s="106">
        <f t="shared" si="1509"/>
        <v>17.551941090433544</v>
      </c>
      <c r="U2179" s="106">
        <f t="shared" si="1510"/>
        <v>0</v>
      </c>
      <c r="V2179" s="106">
        <f t="shared" si="1511"/>
        <v>62.906865210433544</v>
      </c>
      <c r="W2179" s="19">
        <f t="shared" si="1527"/>
        <v>72</v>
      </c>
      <c r="X2179" s="2">
        <f t="shared" si="1512"/>
        <v>15.59179833</v>
      </c>
      <c r="Y2179" s="4">
        <f t="shared" si="1513"/>
        <v>0.343773</v>
      </c>
      <c r="Z2179" s="106">
        <f t="shared" si="1534"/>
        <v>21.62568177</v>
      </c>
      <c r="AA2179" s="114">
        <f t="shared" si="1524"/>
        <v>0.05</v>
      </c>
      <c r="AB2179" s="112">
        <f t="shared" si="1514"/>
        <v>30</v>
      </c>
      <c r="AC2179" s="178">
        <f t="shared" si="1530"/>
        <v>30</v>
      </c>
      <c r="AD2179" s="11">
        <f t="shared" si="1525"/>
        <v>1.004074124</v>
      </c>
      <c r="AE2179" s="106">
        <f t="shared" si="1535"/>
        <v>0.25629035999999999</v>
      </c>
      <c r="AF2179" s="106">
        <f t="shared" si="1515"/>
        <v>0.25629035999999999</v>
      </c>
      <c r="AG2179" s="106">
        <f t="shared" si="1516"/>
        <v>21.881972130000001</v>
      </c>
      <c r="AH2179" s="115" t="str">
        <f t="shared" si="1532"/>
        <v>A+J=</v>
      </c>
      <c r="AI2179" s="116">
        <f t="shared" si="1526"/>
        <v>46320</v>
      </c>
      <c r="AJ2179" s="10"/>
      <c r="AK2179" s="1"/>
      <c r="AL2179" s="10"/>
      <c r="AM2179" s="1"/>
      <c r="AN2179" s="1"/>
      <c r="AO2179" s="3"/>
      <c r="AP2179" s="3"/>
      <c r="AQ2179" s="4"/>
      <c r="AR2179" s="4"/>
      <c r="AS2179" s="4"/>
      <c r="AT2179" s="4"/>
      <c r="AU2179" s="4"/>
      <c r="AV2179" s="4"/>
      <c r="AW2179" s="1"/>
      <c r="AX2179" s="1"/>
      <c r="AY2179" s="1"/>
      <c r="AZ2179" s="1"/>
      <c r="BA2179" s="1"/>
      <c r="BB2179" s="1"/>
      <c r="BC2179" s="1"/>
      <c r="BD2179" s="1"/>
      <c r="BE2179" s="1"/>
      <c r="BG2179" s="1"/>
      <c r="BH2179" s="1"/>
    </row>
    <row r="2180" spans="1:60" ht="15" customHeight="1" x14ac:dyDescent="0.25">
      <c r="A2180" s="105">
        <f t="shared" si="1517"/>
        <v>46321</v>
      </c>
      <c r="B2180" s="106">
        <f t="shared" si="1504"/>
        <v>41.286598075760281</v>
      </c>
      <c r="C2180" s="2">
        <f t="shared" si="1518"/>
        <v>29.76312579</v>
      </c>
      <c r="D2180" s="2">
        <f t="shared" si="1519"/>
        <v>29.763125789999997</v>
      </c>
      <c r="E2180" s="106">
        <f t="shared" si="1505"/>
        <v>3.5527136788005009E-15</v>
      </c>
      <c r="F2180" s="21">
        <f t="shared" si="1520"/>
        <v>7245.38</v>
      </c>
      <c r="G2180" s="108">
        <f t="shared" si="1521"/>
        <v>7275.81</v>
      </c>
      <c r="H2180" s="109">
        <f t="shared" si="1533"/>
        <v>46291</v>
      </c>
      <c r="I2180" s="109">
        <f t="shared" si="1528"/>
        <v>46321</v>
      </c>
      <c r="J2180" s="110">
        <f t="shared" si="1506"/>
        <v>4.1999177406844002E-3</v>
      </c>
      <c r="K2180" s="117">
        <f t="shared" si="1529"/>
        <v>46351</v>
      </c>
      <c r="L2180" s="178">
        <f t="shared" si="1531"/>
        <v>31</v>
      </c>
      <c r="M2180" s="178">
        <f t="shared" si="1538"/>
        <v>1</v>
      </c>
      <c r="N2180" s="106">
        <f t="shared" si="1507"/>
        <v>1.0001351999999999</v>
      </c>
      <c r="O2180" s="111">
        <f t="shared" si="1537"/>
        <v>1.0041999100000001</v>
      </c>
      <c r="P2180" s="111">
        <f t="shared" si="1522"/>
        <v>1.4403074410103804</v>
      </c>
      <c r="Q2180" s="106">
        <f t="shared" si="1536"/>
        <v>1.44050217</v>
      </c>
      <c r="R2180" s="106">
        <f t="shared" si="1523"/>
        <v>1.38699086</v>
      </c>
      <c r="S2180" s="106">
        <f t="shared" si="1508"/>
        <v>41.281183429999999</v>
      </c>
      <c r="T2180" s="106">
        <f t="shared" si="1509"/>
        <v>11.51805764576028</v>
      </c>
      <c r="U2180" s="106">
        <f t="shared" si="1510"/>
        <v>1.5649780849003037E-15</v>
      </c>
      <c r="V2180" s="106">
        <f t="shared" si="1511"/>
        <v>41.281183435760283</v>
      </c>
      <c r="W2180" s="19">
        <f t="shared" si="1527"/>
        <v>0</v>
      </c>
      <c r="X2180" s="2">
        <f t="shared" si="1512"/>
        <v>0</v>
      </c>
      <c r="Y2180" s="4">
        <f t="shared" si="1513"/>
        <v>0</v>
      </c>
      <c r="Z2180" s="106">
        <f t="shared" si="1534"/>
        <v>0</v>
      </c>
      <c r="AA2180" s="114">
        <f t="shared" si="1524"/>
        <v>0.05</v>
      </c>
      <c r="AB2180" s="112">
        <f t="shared" si="1514"/>
        <v>1</v>
      </c>
      <c r="AC2180" s="178">
        <f t="shared" si="1530"/>
        <v>31</v>
      </c>
      <c r="AD2180" s="11">
        <f t="shared" si="1525"/>
        <v>1.000131165</v>
      </c>
      <c r="AE2180" s="106">
        <f t="shared" si="1535"/>
        <v>5.4146400000000001E-3</v>
      </c>
      <c r="AF2180" s="106">
        <f t="shared" si="1515"/>
        <v>5.4146400000000001E-3</v>
      </c>
      <c r="AG2180" s="106">
        <f t="shared" si="1516"/>
        <v>0</v>
      </c>
      <c r="AH2180" s="115" t="str">
        <f t="shared" si="1532"/>
        <v>A+J=</v>
      </c>
      <c r="AI2180" s="116">
        <f t="shared" si="1526"/>
        <v>46351</v>
      </c>
      <c r="AJ2180" s="10"/>
      <c r="AK2180" s="1"/>
      <c r="AL2180" s="10"/>
      <c r="AM2180" s="1"/>
      <c r="AN2180" s="1"/>
      <c r="AO2180" s="3"/>
      <c r="AP2180" s="3"/>
      <c r="AQ2180" s="4"/>
      <c r="AR2180" s="4"/>
      <c r="AS2180" s="4"/>
      <c r="AT2180" s="4"/>
      <c r="AU2180" s="4"/>
      <c r="AV2180" s="4"/>
      <c r="AW2180" s="1"/>
      <c r="AX2180" s="1"/>
      <c r="AY2180" s="1"/>
      <c r="AZ2180" s="1"/>
      <c r="BA2180" s="1"/>
      <c r="BB2180" s="1"/>
      <c r="BC2180" s="1"/>
      <c r="BD2180" s="1"/>
      <c r="BE2180" s="1"/>
      <c r="BG2180" s="1"/>
      <c r="BH2180" s="1"/>
    </row>
    <row r="2181" spans="1:60" ht="15" customHeight="1" x14ac:dyDescent="0.25">
      <c r="A2181" s="105">
        <f t="shared" si="1517"/>
        <v>46322</v>
      </c>
      <c r="B2181" s="106">
        <f t="shared" si="1504"/>
        <v>41.292013425760281</v>
      </c>
      <c r="C2181" s="2">
        <f t="shared" si="1518"/>
        <v>29.76312579</v>
      </c>
      <c r="D2181" s="2">
        <f t="shared" si="1519"/>
        <v>29.763125789999997</v>
      </c>
      <c r="E2181" s="106">
        <f t="shared" si="1505"/>
        <v>3.5527136788005009E-15</v>
      </c>
      <c r="F2181" s="21">
        <f t="shared" si="1520"/>
        <v>7245.38</v>
      </c>
      <c r="G2181" s="108">
        <f t="shared" si="1521"/>
        <v>7275.81</v>
      </c>
      <c r="H2181" s="109">
        <f t="shared" si="1533"/>
        <v>46291</v>
      </c>
      <c r="I2181" s="109">
        <f t="shared" si="1528"/>
        <v>46321</v>
      </c>
      <c r="J2181" s="110">
        <f t="shared" si="1506"/>
        <v>4.1999177406844002E-3</v>
      </c>
      <c r="K2181" s="117">
        <f t="shared" si="1529"/>
        <v>46351</v>
      </c>
      <c r="L2181" s="178">
        <f t="shared" si="1531"/>
        <v>31</v>
      </c>
      <c r="M2181" s="178">
        <f t="shared" si="1538"/>
        <v>2</v>
      </c>
      <c r="N2181" s="106">
        <f t="shared" si="1507"/>
        <v>1.00027043</v>
      </c>
      <c r="O2181" s="111">
        <f t="shared" si="1537"/>
        <v>1.0041999100000001</v>
      </c>
      <c r="P2181" s="111">
        <f t="shared" si="1522"/>
        <v>1.4403074410103804</v>
      </c>
      <c r="Q2181" s="106">
        <f t="shared" si="1536"/>
        <v>1.44069694</v>
      </c>
      <c r="R2181" s="106">
        <f t="shared" si="1523"/>
        <v>1.38699086</v>
      </c>
      <c r="S2181" s="106">
        <f t="shared" si="1508"/>
        <v>41.281183429999999</v>
      </c>
      <c r="T2181" s="106">
        <f t="shared" si="1509"/>
        <v>11.51805764576028</v>
      </c>
      <c r="U2181" s="106">
        <f t="shared" si="1510"/>
        <v>1.5656700469435238E-15</v>
      </c>
      <c r="V2181" s="106">
        <f t="shared" si="1511"/>
        <v>41.281183435760283</v>
      </c>
      <c r="W2181" s="19">
        <f t="shared" si="1527"/>
        <v>0</v>
      </c>
      <c r="X2181" s="2">
        <f t="shared" si="1512"/>
        <v>0</v>
      </c>
      <c r="Y2181" s="4">
        <f t="shared" si="1513"/>
        <v>0</v>
      </c>
      <c r="Z2181" s="106">
        <f t="shared" si="1534"/>
        <v>0</v>
      </c>
      <c r="AA2181" s="114">
        <f t="shared" si="1524"/>
        <v>0.05</v>
      </c>
      <c r="AB2181" s="112">
        <f t="shared" si="1514"/>
        <v>2</v>
      </c>
      <c r="AC2181" s="178">
        <f t="shared" si="1530"/>
        <v>31</v>
      </c>
      <c r="AD2181" s="11">
        <f t="shared" si="1525"/>
        <v>1.0002623470000001</v>
      </c>
      <c r="AE2181" s="106">
        <f t="shared" si="1535"/>
        <v>1.0829989999999999E-2</v>
      </c>
      <c r="AF2181" s="106">
        <f t="shared" si="1515"/>
        <v>1.0829989999999999E-2</v>
      </c>
      <c r="AG2181" s="106">
        <f t="shared" si="1516"/>
        <v>0</v>
      </c>
      <c r="AH2181" s="115" t="str">
        <f t="shared" si="1532"/>
        <v>A+J=</v>
      </c>
      <c r="AI2181" s="116">
        <f t="shared" si="1526"/>
        <v>46351</v>
      </c>
      <c r="AJ2181" s="10"/>
      <c r="AK2181" s="1"/>
      <c r="AL2181" s="10"/>
      <c r="AM2181" s="1"/>
      <c r="AN2181" s="1"/>
      <c r="AO2181" s="3"/>
      <c r="AP2181" s="3"/>
      <c r="AQ2181" s="4"/>
      <c r="AR2181" s="4"/>
      <c r="AS2181" s="4"/>
      <c r="AT2181" s="4"/>
      <c r="AU2181" s="4"/>
      <c r="AV2181" s="4"/>
      <c r="AW2181" s="1"/>
      <c r="AX2181" s="1"/>
      <c r="AY2181" s="1"/>
      <c r="AZ2181" s="1"/>
      <c r="BA2181" s="1"/>
      <c r="BB2181" s="1"/>
      <c r="BC2181" s="1"/>
      <c r="BD2181" s="1"/>
      <c r="BE2181" s="1"/>
      <c r="BG2181" s="1"/>
      <c r="BH2181" s="1"/>
    </row>
    <row r="2182" spans="1:60" ht="15" customHeight="1" x14ac:dyDescent="0.25">
      <c r="A2182" s="105">
        <f t="shared" si="1517"/>
        <v>46323</v>
      </c>
      <c r="B2182" s="106">
        <f t="shared" si="1504"/>
        <v>41.297429475760282</v>
      </c>
      <c r="C2182" s="2">
        <f t="shared" si="1518"/>
        <v>29.76312579</v>
      </c>
      <c r="D2182" s="2">
        <f t="shared" si="1519"/>
        <v>29.763125789999997</v>
      </c>
      <c r="E2182" s="106">
        <f t="shared" si="1505"/>
        <v>3.5527136788005009E-15</v>
      </c>
      <c r="F2182" s="21">
        <f t="shared" si="1520"/>
        <v>7245.38</v>
      </c>
      <c r="G2182" s="108">
        <f t="shared" si="1521"/>
        <v>7275.81</v>
      </c>
      <c r="H2182" s="109">
        <f t="shared" si="1533"/>
        <v>46291</v>
      </c>
      <c r="I2182" s="109">
        <f t="shared" si="1528"/>
        <v>46321</v>
      </c>
      <c r="J2182" s="110">
        <f t="shared" si="1506"/>
        <v>4.1999177406844002E-3</v>
      </c>
      <c r="K2182" s="117">
        <f t="shared" si="1529"/>
        <v>46351</v>
      </c>
      <c r="L2182" s="178">
        <f t="shared" si="1531"/>
        <v>31</v>
      </c>
      <c r="M2182" s="178">
        <f t="shared" si="1538"/>
        <v>3</v>
      </c>
      <c r="N2182" s="106">
        <f t="shared" si="1507"/>
        <v>1.0004056699999999</v>
      </c>
      <c r="O2182" s="111">
        <f t="shared" si="1537"/>
        <v>1.0041999100000001</v>
      </c>
      <c r="P2182" s="111">
        <f t="shared" si="1522"/>
        <v>1.4403074410103804</v>
      </c>
      <c r="Q2182" s="106">
        <f t="shared" si="1536"/>
        <v>1.4408917299999999</v>
      </c>
      <c r="R2182" s="106">
        <f t="shared" si="1523"/>
        <v>1.38699086</v>
      </c>
      <c r="S2182" s="106">
        <f t="shared" si="1508"/>
        <v>41.281183429999999</v>
      </c>
      <c r="T2182" s="106">
        <f t="shared" si="1509"/>
        <v>11.51805764576028</v>
      </c>
      <c r="U2182" s="106">
        <f t="shared" si="1510"/>
        <v>1.5663620800410169E-15</v>
      </c>
      <c r="V2182" s="106">
        <f t="shared" si="1511"/>
        <v>41.281183435760283</v>
      </c>
      <c r="W2182" s="19">
        <f t="shared" si="1527"/>
        <v>0</v>
      </c>
      <c r="X2182" s="2">
        <f t="shared" si="1512"/>
        <v>0</v>
      </c>
      <c r="Y2182" s="4">
        <f t="shared" si="1513"/>
        <v>0</v>
      </c>
      <c r="Z2182" s="106">
        <f t="shared" si="1534"/>
        <v>0</v>
      </c>
      <c r="AA2182" s="114">
        <f t="shared" si="1524"/>
        <v>0.05</v>
      </c>
      <c r="AB2182" s="112">
        <f t="shared" si="1514"/>
        <v>3</v>
      </c>
      <c r="AC2182" s="178">
        <f t="shared" si="1530"/>
        <v>31</v>
      </c>
      <c r="AD2182" s="11">
        <f t="shared" si="1525"/>
        <v>1.000393546</v>
      </c>
      <c r="AE2182" s="106">
        <f t="shared" si="1535"/>
        <v>1.624604E-2</v>
      </c>
      <c r="AF2182" s="106">
        <f t="shared" si="1515"/>
        <v>1.624604E-2</v>
      </c>
      <c r="AG2182" s="106">
        <f t="shared" si="1516"/>
        <v>0</v>
      </c>
      <c r="AH2182" s="115" t="str">
        <f t="shared" si="1532"/>
        <v>A+J=</v>
      </c>
      <c r="AI2182" s="116">
        <f t="shared" si="1526"/>
        <v>46351</v>
      </c>
      <c r="AJ2182" s="10"/>
      <c r="AK2182" s="1"/>
      <c r="AL2182" s="10"/>
      <c r="AM2182" s="1"/>
      <c r="AN2182" s="1"/>
      <c r="AO2182" s="3"/>
      <c r="AP2182" s="3"/>
      <c r="AQ2182" s="4"/>
      <c r="AR2182" s="4"/>
      <c r="AS2182" s="4"/>
      <c r="AT2182" s="4"/>
      <c r="AU2182" s="4"/>
      <c r="AV2182" s="4"/>
      <c r="AW2182" s="1"/>
      <c r="AX2182" s="1"/>
      <c r="AY2182" s="1"/>
      <c r="AZ2182" s="1"/>
      <c r="BA2182" s="1"/>
      <c r="BB2182" s="1"/>
      <c r="BC2182" s="1"/>
      <c r="BD2182" s="1"/>
      <c r="BE2182" s="1"/>
      <c r="BG2182" s="1"/>
      <c r="BH2182" s="1"/>
    </row>
    <row r="2183" spans="1:60" ht="15" customHeight="1" x14ac:dyDescent="0.25">
      <c r="A2183" s="105">
        <f t="shared" si="1517"/>
        <v>46324</v>
      </c>
      <c r="B2183" s="106">
        <f t="shared" si="1504"/>
        <v>41.30284626576028</v>
      </c>
      <c r="C2183" s="2">
        <f t="shared" si="1518"/>
        <v>29.76312579</v>
      </c>
      <c r="D2183" s="2">
        <f t="shared" si="1519"/>
        <v>29.763125789999997</v>
      </c>
      <c r="E2183" s="106">
        <f t="shared" si="1505"/>
        <v>3.5527136788005009E-15</v>
      </c>
      <c r="F2183" s="21">
        <f t="shared" si="1520"/>
        <v>7245.38</v>
      </c>
      <c r="G2183" s="108">
        <f t="shared" si="1521"/>
        <v>7275.81</v>
      </c>
      <c r="H2183" s="109">
        <f t="shared" si="1533"/>
        <v>46291</v>
      </c>
      <c r="I2183" s="109">
        <f t="shared" si="1528"/>
        <v>46321</v>
      </c>
      <c r="J2183" s="110">
        <f t="shared" si="1506"/>
        <v>4.1999177406844002E-3</v>
      </c>
      <c r="K2183" s="117">
        <f t="shared" si="1529"/>
        <v>46351</v>
      </c>
      <c r="L2183" s="178">
        <f t="shared" si="1531"/>
        <v>31</v>
      </c>
      <c r="M2183" s="178">
        <f t="shared" si="1538"/>
        <v>4</v>
      </c>
      <c r="N2183" s="106">
        <f t="shared" si="1507"/>
        <v>1.0005409300000001</v>
      </c>
      <c r="O2183" s="111">
        <f t="shared" si="1537"/>
        <v>1.0041999100000001</v>
      </c>
      <c r="P2183" s="111">
        <f t="shared" si="1522"/>
        <v>1.4403074410103804</v>
      </c>
      <c r="Q2183" s="106">
        <f t="shared" si="1536"/>
        <v>1.4410865399999999</v>
      </c>
      <c r="R2183" s="106">
        <f t="shared" si="1523"/>
        <v>1.38699086</v>
      </c>
      <c r="S2183" s="106">
        <f t="shared" si="1508"/>
        <v>41.281183429999999</v>
      </c>
      <c r="T2183" s="106">
        <f t="shared" si="1509"/>
        <v>11.51805764576028</v>
      </c>
      <c r="U2183" s="106">
        <f t="shared" si="1510"/>
        <v>1.567054184192784E-15</v>
      </c>
      <c r="V2183" s="106">
        <f t="shared" si="1511"/>
        <v>41.281183435760283</v>
      </c>
      <c r="W2183" s="19">
        <f t="shared" si="1527"/>
        <v>0</v>
      </c>
      <c r="X2183" s="2">
        <f t="shared" si="1512"/>
        <v>0</v>
      </c>
      <c r="Y2183" s="4">
        <f t="shared" si="1513"/>
        <v>0</v>
      </c>
      <c r="Z2183" s="106">
        <f t="shared" si="1534"/>
        <v>0</v>
      </c>
      <c r="AA2183" s="114">
        <f t="shared" si="1524"/>
        <v>0.05</v>
      </c>
      <c r="AB2183" s="112">
        <f t="shared" si="1514"/>
        <v>4</v>
      </c>
      <c r="AC2183" s="178">
        <f t="shared" si="1530"/>
        <v>31</v>
      </c>
      <c r="AD2183" s="11">
        <f t="shared" si="1525"/>
        <v>1.000524763</v>
      </c>
      <c r="AE2183" s="106">
        <f t="shared" si="1535"/>
        <v>2.1662830000000001E-2</v>
      </c>
      <c r="AF2183" s="106">
        <f t="shared" si="1515"/>
        <v>2.1662830000000001E-2</v>
      </c>
      <c r="AG2183" s="106">
        <f t="shared" si="1516"/>
        <v>0</v>
      </c>
      <c r="AH2183" s="115" t="str">
        <f t="shared" si="1532"/>
        <v>A+J=</v>
      </c>
      <c r="AI2183" s="116">
        <f t="shared" si="1526"/>
        <v>46351</v>
      </c>
      <c r="AJ2183" s="10"/>
      <c r="AK2183" s="1"/>
      <c r="AL2183" s="10"/>
      <c r="AM2183" s="1"/>
      <c r="AN2183" s="1"/>
      <c r="AO2183" s="3"/>
      <c r="AP2183" s="3"/>
      <c r="AQ2183" s="4"/>
      <c r="AR2183" s="4"/>
      <c r="AS2183" s="4"/>
      <c r="AT2183" s="4"/>
      <c r="AU2183" s="4"/>
      <c r="AV2183" s="4"/>
      <c r="AW2183" s="1"/>
      <c r="AX2183" s="1"/>
      <c r="AY2183" s="1"/>
      <c r="AZ2183" s="1"/>
      <c r="BA2183" s="1"/>
      <c r="BB2183" s="1"/>
      <c r="BC2183" s="1"/>
      <c r="BD2183" s="1"/>
      <c r="BE2183" s="1"/>
      <c r="BG2183" s="1"/>
      <c r="BH2183" s="1"/>
    </row>
    <row r="2184" spans="1:60" ht="15" customHeight="1" x14ac:dyDescent="0.25">
      <c r="A2184" s="105">
        <f t="shared" si="1517"/>
        <v>46325</v>
      </c>
      <c r="B2184" s="106">
        <f t="shared" si="1504"/>
        <v>41.30826376576028</v>
      </c>
      <c r="C2184" s="2">
        <f t="shared" si="1518"/>
        <v>29.76312579</v>
      </c>
      <c r="D2184" s="2">
        <f t="shared" si="1519"/>
        <v>29.763125789999997</v>
      </c>
      <c r="E2184" s="106">
        <f t="shared" si="1505"/>
        <v>3.5527136788005009E-15</v>
      </c>
      <c r="F2184" s="21">
        <f t="shared" si="1520"/>
        <v>7245.38</v>
      </c>
      <c r="G2184" s="108">
        <f t="shared" si="1521"/>
        <v>7275.81</v>
      </c>
      <c r="H2184" s="109">
        <f t="shared" si="1533"/>
        <v>46291</v>
      </c>
      <c r="I2184" s="109">
        <f t="shared" si="1528"/>
        <v>46321</v>
      </c>
      <c r="J2184" s="110">
        <f t="shared" si="1506"/>
        <v>4.1999177406844002E-3</v>
      </c>
      <c r="K2184" s="117">
        <f t="shared" si="1529"/>
        <v>46351</v>
      </c>
      <c r="L2184" s="178">
        <f t="shared" si="1531"/>
        <v>31</v>
      </c>
      <c r="M2184" s="178">
        <f t="shared" si="1538"/>
        <v>5</v>
      </c>
      <c r="N2184" s="106">
        <f t="shared" si="1507"/>
        <v>1.00067621</v>
      </c>
      <c r="O2184" s="111">
        <f t="shared" si="1537"/>
        <v>1.0041999100000001</v>
      </c>
      <c r="P2184" s="111">
        <f t="shared" si="1522"/>
        <v>1.4403074410103804</v>
      </c>
      <c r="Q2184" s="106">
        <f t="shared" si="1536"/>
        <v>1.4412813900000001</v>
      </c>
      <c r="R2184" s="106">
        <f t="shared" si="1523"/>
        <v>1.38699086</v>
      </c>
      <c r="S2184" s="106">
        <f t="shared" si="1508"/>
        <v>41.281183429999999</v>
      </c>
      <c r="T2184" s="106">
        <f t="shared" si="1509"/>
        <v>11.51805764576028</v>
      </c>
      <c r="U2184" s="106">
        <f t="shared" si="1510"/>
        <v>1.567746430453099E-15</v>
      </c>
      <c r="V2184" s="106">
        <f t="shared" si="1511"/>
        <v>41.281183435760283</v>
      </c>
      <c r="W2184" s="19">
        <f t="shared" si="1527"/>
        <v>0</v>
      </c>
      <c r="X2184" s="2">
        <f t="shared" si="1512"/>
        <v>0</v>
      </c>
      <c r="Y2184" s="4">
        <f t="shared" si="1513"/>
        <v>0</v>
      </c>
      <c r="Z2184" s="106">
        <f t="shared" si="1534"/>
        <v>0</v>
      </c>
      <c r="AA2184" s="114">
        <f t="shared" si="1524"/>
        <v>0.05</v>
      </c>
      <c r="AB2184" s="112">
        <f t="shared" si="1514"/>
        <v>5</v>
      </c>
      <c r="AC2184" s="178">
        <f t="shared" si="1530"/>
        <v>31</v>
      </c>
      <c r="AD2184" s="11">
        <f t="shared" si="1525"/>
        <v>1.000655997</v>
      </c>
      <c r="AE2184" s="106">
        <f t="shared" si="1535"/>
        <v>2.708033E-2</v>
      </c>
      <c r="AF2184" s="106">
        <f t="shared" si="1515"/>
        <v>2.708033E-2</v>
      </c>
      <c r="AG2184" s="106">
        <f t="shared" si="1516"/>
        <v>0</v>
      </c>
      <c r="AH2184" s="115" t="str">
        <f t="shared" si="1532"/>
        <v>A+J=</v>
      </c>
      <c r="AI2184" s="116">
        <f t="shared" si="1526"/>
        <v>46351</v>
      </c>
      <c r="AJ2184" s="10"/>
      <c r="AK2184" s="1"/>
      <c r="AL2184" s="10"/>
      <c r="AM2184" s="1"/>
      <c r="AN2184" s="1"/>
      <c r="AO2184" s="3"/>
      <c r="AP2184" s="3"/>
      <c r="AQ2184" s="4"/>
      <c r="AR2184" s="4"/>
      <c r="AS2184" s="4"/>
      <c r="AT2184" s="4"/>
      <c r="AU2184" s="4"/>
      <c r="AV2184" s="4"/>
      <c r="AW2184" s="1"/>
      <c r="AX2184" s="1"/>
      <c r="AY2184" s="1"/>
      <c r="AZ2184" s="1"/>
      <c r="BA2184" s="1"/>
      <c r="BB2184" s="1"/>
      <c r="BC2184" s="1"/>
      <c r="BD2184" s="1"/>
      <c r="BE2184" s="1"/>
      <c r="BG2184" s="1"/>
      <c r="BH2184" s="1"/>
    </row>
    <row r="2185" spans="1:60" ht="15" customHeight="1" x14ac:dyDescent="0.25">
      <c r="A2185" s="105">
        <f t="shared" si="1517"/>
        <v>46326</v>
      </c>
      <c r="B2185" s="106">
        <f t="shared" si="1504"/>
        <v>41.313681955760281</v>
      </c>
      <c r="C2185" s="2">
        <f t="shared" si="1518"/>
        <v>29.76312579</v>
      </c>
      <c r="D2185" s="2">
        <f t="shared" si="1519"/>
        <v>29.763125789999997</v>
      </c>
      <c r="E2185" s="106">
        <f t="shared" si="1505"/>
        <v>3.5527136788005009E-15</v>
      </c>
      <c r="F2185" s="21">
        <f t="shared" si="1520"/>
        <v>7245.38</v>
      </c>
      <c r="G2185" s="108">
        <f t="shared" si="1521"/>
        <v>7275.81</v>
      </c>
      <c r="H2185" s="109">
        <f t="shared" si="1533"/>
        <v>46291</v>
      </c>
      <c r="I2185" s="109">
        <f t="shared" si="1528"/>
        <v>46321</v>
      </c>
      <c r="J2185" s="110">
        <f t="shared" si="1506"/>
        <v>4.1999177406844002E-3</v>
      </c>
      <c r="K2185" s="117">
        <f t="shared" si="1529"/>
        <v>46351</v>
      </c>
      <c r="L2185" s="178">
        <f t="shared" si="1531"/>
        <v>31</v>
      </c>
      <c r="M2185" s="178">
        <f t="shared" si="1538"/>
        <v>6</v>
      </c>
      <c r="N2185" s="106">
        <f t="shared" si="1507"/>
        <v>1.0008115099999999</v>
      </c>
      <c r="O2185" s="111">
        <f t="shared" si="1537"/>
        <v>1.0041999100000001</v>
      </c>
      <c r="P2185" s="111">
        <f t="shared" si="1522"/>
        <v>1.4403074410103804</v>
      </c>
      <c r="Q2185" s="106">
        <f t="shared" si="1536"/>
        <v>1.44147626</v>
      </c>
      <c r="R2185" s="106">
        <f t="shared" si="1523"/>
        <v>1.38699086</v>
      </c>
      <c r="S2185" s="106">
        <f t="shared" si="1508"/>
        <v>41.281183429999999</v>
      </c>
      <c r="T2185" s="106">
        <f t="shared" si="1509"/>
        <v>11.51805764576028</v>
      </c>
      <c r="U2185" s="106">
        <f t="shared" si="1510"/>
        <v>1.5684387477676863E-15</v>
      </c>
      <c r="V2185" s="106">
        <f t="shared" si="1511"/>
        <v>41.281183435760283</v>
      </c>
      <c r="W2185" s="19">
        <f t="shared" si="1527"/>
        <v>0</v>
      </c>
      <c r="X2185" s="2">
        <f t="shared" si="1512"/>
        <v>0</v>
      </c>
      <c r="Y2185" s="4">
        <f t="shared" si="1513"/>
        <v>0</v>
      </c>
      <c r="Z2185" s="106">
        <f t="shared" si="1534"/>
        <v>0</v>
      </c>
      <c r="AA2185" s="114">
        <f t="shared" si="1524"/>
        <v>0.05</v>
      </c>
      <c r="AB2185" s="112">
        <f t="shared" si="1514"/>
        <v>6</v>
      </c>
      <c r="AC2185" s="178">
        <f t="shared" si="1530"/>
        <v>31</v>
      </c>
      <c r="AD2185" s="11">
        <f t="shared" si="1525"/>
        <v>1.000787248</v>
      </c>
      <c r="AE2185" s="106">
        <f t="shared" si="1535"/>
        <v>3.2498520000000003E-2</v>
      </c>
      <c r="AF2185" s="106">
        <f t="shared" si="1515"/>
        <v>3.2498520000000003E-2</v>
      </c>
      <c r="AG2185" s="106">
        <f t="shared" si="1516"/>
        <v>0</v>
      </c>
      <c r="AH2185" s="115" t="str">
        <f t="shared" si="1532"/>
        <v>A+J=</v>
      </c>
      <c r="AI2185" s="116">
        <f t="shared" si="1526"/>
        <v>46351</v>
      </c>
      <c r="AJ2185" s="10"/>
      <c r="AK2185" s="1"/>
      <c r="AL2185" s="10"/>
      <c r="AM2185" s="1"/>
      <c r="AN2185" s="1"/>
      <c r="AO2185" s="3"/>
      <c r="AP2185" s="3"/>
      <c r="AQ2185" s="4"/>
      <c r="AR2185" s="4"/>
      <c r="AS2185" s="4"/>
      <c r="AT2185" s="4"/>
      <c r="AU2185" s="4"/>
      <c r="AV2185" s="4"/>
      <c r="AW2185" s="1"/>
      <c r="AX2185" s="1"/>
      <c r="AY2185" s="1"/>
      <c r="AZ2185" s="1"/>
      <c r="BA2185" s="1"/>
      <c r="BB2185" s="1"/>
      <c r="BC2185" s="1"/>
      <c r="BD2185" s="1"/>
      <c r="BE2185" s="1"/>
      <c r="BG2185" s="1"/>
      <c r="BH2185" s="1"/>
    </row>
    <row r="2186" spans="1:60" ht="15" customHeight="1" x14ac:dyDescent="0.25">
      <c r="A2186" s="105">
        <f t="shared" si="1517"/>
        <v>46327</v>
      </c>
      <c r="B2186" s="106">
        <f t="shared" ref="B2186:B2236" si="1539">(V2186+AF2186)</f>
        <v>41.319100855760283</v>
      </c>
      <c r="C2186" s="2">
        <f t="shared" si="1518"/>
        <v>29.76312579</v>
      </c>
      <c r="D2186" s="2">
        <f t="shared" si="1519"/>
        <v>29.763125789999997</v>
      </c>
      <c r="E2186" s="106">
        <f t="shared" ref="E2186:E2236" si="1540">(C2186-D2186)</f>
        <v>3.5527136788005009E-15</v>
      </c>
      <c r="F2186" s="21">
        <f t="shared" si="1520"/>
        <v>7245.38</v>
      </c>
      <c r="G2186" s="108">
        <f t="shared" si="1521"/>
        <v>7275.81</v>
      </c>
      <c r="H2186" s="109">
        <f t="shared" si="1533"/>
        <v>46291</v>
      </c>
      <c r="I2186" s="109">
        <f t="shared" si="1528"/>
        <v>46321</v>
      </c>
      <c r="J2186" s="110">
        <f t="shared" ref="J2186:J2236" si="1541">(G2186/F2186)-1</f>
        <v>4.1999177406844002E-3</v>
      </c>
      <c r="K2186" s="117">
        <f t="shared" si="1529"/>
        <v>46351</v>
      </c>
      <c r="L2186" s="178">
        <f t="shared" si="1531"/>
        <v>31</v>
      </c>
      <c r="M2186" s="178">
        <f t="shared" si="1538"/>
        <v>7</v>
      </c>
      <c r="N2186" s="106">
        <f t="shared" ref="N2186:N2236" si="1542">TRUNC((G2186/F2186)^TRUNC((M2186/L2186),9),8)</f>
        <v>1.00094683</v>
      </c>
      <c r="O2186" s="111">
        <f t="shared" si="1537"/>
        <v>1.0041999100000001</v>
      </c>
      <c r="P2186" s="111">
        <f t="shared" si="1522"/>
        <v>1.4403074410103804</v>
      </c>
      <c r="Q2186" s="106">
        <f t="shared" si="1536"/>
        <v>1.4416711600000001</v>
      </c>
      <c r="R2186" s="106">
        <f t="shared" si="1523"/>
        <v>1.38699086</v>
      </c>
      <c r="S2186" s="106">
        <f t="shared" ref="S2186:S2236" si="1543">TRUNC(C2186*R2186,8)</f>
        <v>41.281183429999999</v>
      </c>
      <c r="T2186" s="106">
        <f t="shared" ref="T2186:T2236" si="1544">(D2186*(R2186-1))</f>
        <v>11.51805764576028</v>
      </c>
      <c r="U2186" s="106">
        <f t="shared" ref="U2186:U2236" si="1545">(E2186*(Q2186-1))</f>
        <v>1.5691311716636849E-15</v>
      </c>
      <c r="V2186" s="106">
        <f t="shared" ref="V2186:V2236" si="1546">(C2186+T2186+U2186)</f>
        <v>41.281183435760283</v>
      </c>
      <c r="W2186" s="19">
        <f t="shared" si="1527"/>
        <v>0</v>
      </c>
      <c r="X2186" s="2">
        <f t="shared" ref="X2186:X2236" si="1547">IF(W2186&gt;0,VLOOKUP(A2186,AL$12:AP$312,5),0)</f>
        <v>0</v>
      </c>
      <c r="Y2186" s="4">
        <f t="shared" ref="Y2186:Y2236" si="1548">IF(W2186&gt;0,VLOOKUP($A2186,$AL$10:$AQ$312,6),0)</f>
        <v>0</v>
      </c>
      <c r="Z2186" s="106">
        <f t="shared" si="1534"/>
        <v>0</v>
      </c>
      <c r="AA2186" s="114">
        <f t="shared" si="1524"/>
        <v>0.05</v>
      </c>
      <c r="AB2186" s="112">
        <f t="shared" ref="AB2186:AB2240" si="1549">M2186</f>
        <v>7</v>
      </c>
      <c r="AC2186" s="178">
        <f t="shared" si="1530"/>
        <v>31</v>
      </c>
      <c r="AD2186" s="11">
        <f t="shared" si="1525"/>
        <v>1.000918516</v>
      </c>
      <c r="AE2186" s="106">
        <f t="shared" si="1535"/>
        <v>3.791742E-2</v>
      </c>
      <c r="AF2186" s="106">
        <f t="shared" ref="AF2186:AF2236" si="1550">TRUNC((V2186*(AD2186-1)),8)</f>
        <v>3.791742E-2</v>
      </c>
      <c r="AG2186" s="106">
        <f t="shared" ref="AG2186:AG2236" si="1551">IF(Z2186&gt;0,Z2186+AE2186,0)</f>
        <v>0</v>
      </c>
      <c r="AH2186" s="115" t="str">
        <f t="shared" si="1532"/>
        <v>A+J=</v>
      </c>
      <c r="AI2186" s="116">
        <f t="shared" si="1526"/>
        <v>46351</v>
      </c>
      <c r="AJ2186" s="10"/>
      <c r="AK2186" s="1"/>
      <c r="AL2186" s="10"/>
      <c r="AM2186" s="1"/>
      <c r="AN2186" s="1"/>
      <c r="AO2186" s="3"/>
      <c r="AP2186" s="3"/>
      <c r="AQ2186" s="4"/>
      <c r="AR2186" s="4"/>
      <c r="AS2186" s="4"/>
      <c r="AT2186" s="4"/>
      <c r="AU2186" s="4"/>
      <c r="AV2186" s="4"/>
      <c r="AW2186" s="1"/>
      <c r="AX2186" s="1"/>
      <c r="AY2186" s="1"/>
      <c r="AZ2186" s="1"/>
      <c r="BA2186" s="1"/>
      <c r="BB2186" s="1"/>
      <c r="BC2186" s="1"/>
      <c r="BD2186" s="1"/>
      <c r="BE2186" s="1"/>
      <c r="BG2186" s="1"/>
      <c r="BH2186" s="1"/>
    </row>
    <row r="2187" spans="1:60" ht="15" customHeight="1" x14ac:dyDescent="0.25">
      <c r="A2187" s="105">
        <f t="shared" ref="A2187:A2241" si="1552">(A2186+1)</f>
        <v>46328</v>
      </c>
      <c r="B2187" s="106">
        <f t="shared" si="1539"/>
        <v>41.324520455760286</v>
      </c>
      <c r="C2187" s="2">
        <f t="shared" ref="C2187:C2236" si="1553">TRUNC(IF(W2186&gt;0,VLOOKUP(A2186,$AL$12:$AM$312,2),C2186),8)</f>
        <v>29.76312579</v>
      </c>
      <c r="D2187" s="2">
        <f t="shared" ref="D2187:D2240" si="1554">VLOOKUP(A2187,$AR$13:$AV$312,5)</f>
        <v>29.763125789999997</v>
      </c>
      <c r="E2187" s="106">
        <f t="shared" si="1540"/>
        <v>3.5527136788005009E-15</v>
      </c>
      <c r="F2187" s="21">
        <f t="shared" ref="F2187:F2240" si="1555">IF(G2187=G2186,F2186,G2186)</f>
        <v>7245.38</v>
      </c>
      <c r="G2187" s="108">
        <f t="shared" ref="G2187:G2240" si="1556">IF(AND(M2187=1,M2186&gt;1),VLOOKUP(A2186,$BF$13:$BH$98,3),G2186)</f>
        <v>7275.81</v>
      </c>
      <c r="H2187" s="109">
        <f t="shared" si="1533"/>
        <v>46291</v>
      </c>
      <c r="I2187" s="109">
        <f t="shared" si="1528"/>
        <v>46321</v>
      </c>
      <c r="J2187" s="110">
        <f t="shared" si="1541"/>
        <v>4.1999177406844002E-3</v>
      </c>
      <c r="K2187" s="117">
        <f t="shared" si="1529"/>
        <v>46351</v>
      </c>
      <c r="L2187" s="178">
        <f t="shared" si="1531"/>
        <v>31</v>
      </c>
      <c r="M2187" s="178">
        <f t="shared" si="1538"/>
        <v>8</v>
      </c>
      <c r="N2187" s="106">
        <f t="shared" si="1542"/>
        <v>1.0010821599999999</v>
      </c>
      <c r="O2187" s="111">
        <f t="shared" si="1537"/>
        <v>1.0041999100000001</v>
      </c>
      <c r="P2187" s="111">
        <f t="shared" ref="P2187:P2236" si="1557">IF(K2187&gt;K2186,P2186*O2187,P2186)</f>
        <v>1.4403074410103804</v>
      </c>
      <c r="Q2187" s="106">
        <f t="shared" si="1536"/>
        <v>1.44186608</v>
      </c>
      <c r="R2187" s="106">
        <f t="shared" ref="R2187:R2236" si="1558">IF(AND(W2187&gt;0,MONTH(A2187)=R$9),Q2187,R2186)</f>
        <v>1.38699086</v>
      </c>
      <c r="S2187" s="106">
        <f t="shared" si="1543"/>
        <v>41.281183429999999</v>
      </c>
      <c r="T2187" s="106">
        <f t="shared" si="1544"/>
        <v>11.51805764576028</v>
      </c>
      <c r="U2187" s="106">
        <f t="shared" si="1545"/>
        <v>1.5698236666139566E-15</v>
      </c>
      <c r="V2187" s="106">
        <f t="shared" si="1546"/>
        <v>41.281183435760283</v>
      </c>
      <c r="W2187" s="19">
        <f t="shared" si="1527"/>
        <v>0</v>
      </c>
      <c r="X2187" s="2">
        <f t="shared" si="1547"/>
        <v>0</v>
      </c>
      <c r="Y2187" s="4">
        <f t="shared" si="1548"/>
        <v>0</v>
      </c>
      <c r="Z2187" s="106">
        <f t="shared" si="1534"/>
        <v>0</v>
      </c>
      <c r="AA2187" s="114">
        <f t="shared" ref="AA2187:AA2240" si="1559">(AA2186)</f>
        <v>0.05</v>
      </c>
      <c r="AB2187" s="112">
        <f t="shared" si="1549"/>
        <v>8</v>
      </c>
      <c r="AC2187" s="178">
        <f t="shared" si="1530"/>
        <v>31</v>
      </c>
      <c r="AD2187" s="11">
        <f t="shared" ref="AD2187:AD2236" si="1560">ROUND((1+AA2187)^(30/360)^(AB2187/AC2187),9)</f>
        <v>1.001049801</v>
      </c>
      <c r="AE2187" s="106">
        <f t="shared" si="1535"/>
        <v>4.3337019999999997E-2</v>
      </c>
      <c r="AF2187" s="106">
        <f t="shared" si="1550"/>
        <v>4.3337019999999997E-2</v>
      </c>
      <c r="AG2187" s="106">
        <f t="shared" si="1551"/>
        <v>0</v>
      </c>
      <c r="AH2187" s="115" t="str">
        <f t="shared" si="1532"/>
        <v>A+J=</v>
      </c>
      <c r="AI2187" s="116">
        <f t="shared" si="1526"/>
        <v>46351</v>
      </c>
      <c r="AJ2187" s="10"/>
      <c r="AK2187" s="1"/>
      <c r="AL2187" s="10"/>
      <c r="AM2187" s="1"/>
      <c r="AN2187" s="1"/>
      <c r="AO2187" s="3"/>
      <c r="AP2187" s="3"/>
      <c r="AQ2187" s="4"/>
      <c r="AR2187" s="4"/>
      <c r="AS2187" s="4"/>
      <c r="AT2187" s="4"/>
      <c r="AU2187" s="4"/>
      <c r="AV2187" s="4"/>
      <c r="AW2187" s="1"/>
      <c r="AX2187" s="1"/>
      <c r="AY2187" s="1"/>
      <c r="AZ2187" s="1"/>
      <c r="BA2187" s="1"/>
      <c r="BB2187" s="1"/>
      <c r="BC2187" s="1"/>
      <c r="BD2187" s="1"/>
      <c r="BE2187" s="1"/>
      <c r="BG2187" s="1"/>
      <c r="BH2187" s="1"/>
    </row>
    <row r="2188" spans="1:60" ht="15" customHeight="1" x14ac:dyDescent="0.25">
      <c r="A2188" s="105">
        <f t="shared" si="1552"/>
        <v>46329</v>
      </c>
      <c r="B2188" s="106">
        <f t="shared" si="1539"/>
        <v>41.32994080576028</v>
      </c>
      <c r="C2188" s="2">
        <f t="shared" si="1553"/>
        <v>29.76312579</v>
      </c>
      <c r="D2188" s="2">
        <f t="shared" si="1554"/>
        <v>29.763125789999997</v>
      </c>
      <c r="E2188" s="106">
        <f t="shared" si="1540"/>
        <v>3.5527136788005009E-15</v>
      </c>
      <c r="F2188" s="21">
        <f t="shared" si="1555"/>
        <v>7245.38</v>
      </c>
      <c r="G2188" s="108">
        <f t="shared" si="1556"/>
        <v>7275.81</v>
      </c>
      <c r="H2188" s="109">
        <f t="shared" si="1533"/>
        <v>46291</v>
      </c>
      <c r="I2188" s="109">
        <f t="shared" si="1528"/>
        <v>46321</v>
      </c>
      <c r="J2188" s="110">
        <f t="shared" si="1541"/>
        <v>4.1999177406844002E-3</v>
      </c>
      <c r="K2188" s="117">
        <f t="shared" si="1529"/>
        <v>46351</v>
      </c>
      <c r="L2188" s="178">
        <f t="shared" si="1531"/>
        <v>31</v>
      </c>
      <c r="M2188" s="178">
        <f t="shared" si="1538"/>
        <v>9</v>
      </c>
      <c r="N2188" s="106">
        <f t="shared" si="1542"/>
        <v>1.00121751</v>
      </c>
      <c r="O2188" s="111">
        <f t="shared" si="1537"/>
        <v>1.0041999100000001</v>
      </c>
      <c r="P2188" s="111">
        <f t="shared" si="1557"/>
        <v>1.4403074410103804</v>
      </c>
      <c r="Q2188" s="106">
        <f t="shared" si="1536"/>
        <v>1.4420610199999999</v>
      </c>
      <c r="R2188" s="106">
        <f t="shared" si="1558"/>
        <v>1.38699086</v>
      </c>
      <c r="S2188" s="106">
        <f t="shared" si="1543"/>
        <v>41.281183429999999</v>
      </c>
      <c r="T2188" s="106">
        <f t="shared" si="1544"/>
        <v>11.51805764576028</v>
      </c>
      <c r="U2188" s="106">
        <f t="shared" si="1545"/>
        <v>1.5705162326185015E-15</v>
      </c>
      <c r="V2188" s="106">
        <f t="shared" si="1546"/>
        <v>41.281183435760283</v>
      </c>
      <c r="W2188" s="19">
        <f t="shared" si="1527"/>
        <v>0</v>
      </c>
      <c r="X2188" s="2">
        <f t="shared" si="1547"/>
        <v>0</v>
      </c>
      <c r="Y2188" s="4">
        <f t="shared" si="1548"/>
        <v>0</v>
      </c>
      <c r="Z2188" s="106">
        <f t="shared" si="1534"/>
        <v>0</v>
      </c>
      <c r="AA2188" s="114">
        <f t="shared" si="1559"/>
        <v>0.05</v>
      </c>
      <c r="AB2188" s="112">
        <f t="shared" si="1549"/>
        <v>9</v>
      </c>
      <c r="AC2188" s="178">
        <f t="shared" si="1530"/>
        <v>31</v>
      </c>
      <c r="AD2188" s="11">
        <f t="shared" si="1560"/>
        <v>1.001181104</v>
      </c>
      <c r="AE2188" s="106">
        <f t="shared" si="1535"/>
        <v>4.8757370000000001E-2</v>
      </c>
      <c r="AF2188" s="106">
        <f t="shared" si="1550"/>
        <v>4.8757370000000001E-2</v>
      </c>
      <c r="AG2188" s="106">
        <f t="shared" si="1551"/>
        <v>0</v>
      </c>
      <c r="AH2188" s="115" t="str">
        <f t="shared" si="1532"/>
        <v>A+J=</v>
      </c>
      <c r="AI2188" s="116">
        <f t="shared" ref="AI2188:AI2240" si="1561">IF(W2187&gt;0,VLOOKUP(A2187,$AL$10:$AZ$312,14),AI2187)</f>
        <v>46351</v>
      </c>
      <c r="AJ2188" s="10"/>
      <c r="AK2188" s="1"/>
      <c r="AL2188" s="10"/>
      <c r="AM2188" s="1"/>
      <c r="AN2188" s="1"/>
      <c r="AO2188" s="3"/>
      <c r="AP2188" s="3"/>
      <c r="AQ2188" s="4"/>
      <c r="AR2188" s="4"/>
      <c r="AS2188" s="4"/>
      <c r="AT2188" s="4"/>
      <c r="AU2188" s="4"/>
      <c r="AV2188" s="4"/>
      <c r="AW2188" s="1"/>
      <c r="AX2188" s="1"/>
      <c r="AY2188" s="1"/>
      <c r="AZ2188" s="1"/>
      <c r="BA2188" s="1"/>
      <c r="BB2188" s="1"/>
      <c r="BC2188" s="1"/>
      <c r="BD2188" s="1"/>
      <c r="BE2188" s="1"/>
      <c r="BG2188" s="1"/>
      <c r="BH2188" s="1"/>
    </row>
    <row r="2189" spans="1:60" ht="15" customHeight="1" x14ac:dyDescent="0.25">
      <c r="A2189" s="105">
        <f t="shared" si="1552"/>
        <v>46330</v>
      </c>
      <c r="B2189" s="106">
        <f t="shared" si="1539"/>
        <v>41.335361845760282</v>
      </c>
      <c r="C2189" s="2">
        <f t="shared" si="1553"/>
        <v>29.76312579</v>
      </c>
      <c r="D2189" s="2">
        <f t="shared" si="1554"/>
        <v>29.763125789999997</v>
      </c>
      <c r="E2189" s="106">
        <f t="shared" si="1540"/>
        <v>3.5527136788005009E-15</v>
      </c>
      <c r="F2189" s="21">
        <f t="shared" si="1555"/>
        <v>7245.38</v>
      </c>
      <c r="G2189" s="108">
        <f t="shared" si="1556"/>
        <v>7275.81</v>
      </c>
      <c r="H2189" s="109">
        <f t="shared" si="1533"/>
        <v>46291</v>
      </c>
      <c r="I2189" s="109">
        <f t="shared" si="1528"/>
        <v>46321</v>
      </c>
      <c r="J2189" s="110">
        <f t="shared" si="1541"/>
        <v>4.1999177406844002E-3</v>
      </c>
      <c r="K2189" s="117">
        <f t="shared" si="1529"/>
        <v>46351</v>
      </c>
      <c r="L2189" s="178">
        <f t="shared" si="1531"/>
        <v>31</v>
      </c>
      <c r="M2189" s="178">
        <f t="shared" si="1538"/>
        <v>10</v>
      </c>
      <c r="N2189" s="106">
        <f t="shared" si="1542"/>
        <v>1.00135288</v>
      </c>
      <c r="O2189" s="111">
        <f t="shared" si="1537"/>
        <v>1.0041999100000001</v>
      </c>
      <c r="P2189" s="111">
        <f t="shared" si="1557"/>
        <v>1.4403074410103804</v>
      </c>
      <c r="Q2189" s="106">
        <f t="shared" si="1536"/>
        <v>1.442256</v>
      </c>
      <c r="R2189" s="106">
        <f t="shared" si="1558"/>
        <v>1.38699086</v>
      </c>
      <c r="S2189" s="106">
        <f t="shared" si="1543"/>
        <v>41.281183429999999</v>
      </c>
      <c r="T2189" s="106">
        <f t="shared" si="1544"/>
        <v>11.51805764576028</v>
      </c>
      <c r="U2189" s="106">
        <f t="shared" si="1545"/>
        <v>1.5712089407315943E-15</v>
      </c>
      <c r="V2189" s="106">
        <f t="shared" si="1546"/>
        <v>41.281183435760283</v>
      </c>
      <c r="W2189" s="19">
        <f t="shared" si="1527"/>
        <v>0</v>
      </c>
      <c r="X2189" s="2">
        <f t="shared" si="1547"/>
        <v>0</v>
      </c>
      <c r="Y2189" s="4">
        <f t="shared" si="1548"/>
        <v>0</v>
      </c>
      <c r="Z2189" s="106">
        <f t="shared" si="1534"/>
        <v>0</v>
      </c>
      <c r="AA2189" s="114">
        <f t="shared" si="1559"/>
        <v>0.05</v>
      </c>
      <c r="AB2189" s="112">
        <f t="shared" si="1549"/>
        <v>10</v>
      </c>
      <c r="AC2189" s="178">
        <f t="shared" si="1530"/>
        <v>31</v>
      </c>
      <c r="AD2189" s="11">
        <f t="shared" si="1560"/>
        <v>1.001312424</v>
      </c>
      <c r="AE2189" s="106">
        <f t="shared" si="1535"/>
        <v>5.4178410000000003E-2</v>
      </c>
      <c r="AF2189" s="106">
        <f t="shared" si="1550"/>
        <v>5.4178410000000003E-2</v>
      </c>
      <c r="AG2189" s="106">
        <f t="shared" si="1551"/>
        <v>0</v>
      </c>
      <c r="AH2189" s="115" t="str">
        <f t="shared" si="1532"/>
        <v>A+J=</v>
      </c>
      <c r="AI2189" s="116">
        <f t="shared" si="1561"/>
        <v>46351</v>
      </c>
      <c r="AJ2189" s="10"/>
      <c r="AK2189" s="1"/>
      <c r="AL2189" s="10"/>
      <c r="AM2189" s="1"/>
      <c r="AN2189" s="1"/>
      <c r="AO2189" s="3"/>
      <c r="AP2189" s="3"/>
      <c r="AQ2189" s="4"/>
      <c r="AR2189" s="4"/>
      <c r="AS2189" s="4"/>
      <c r="AT2189" s="4"/>
      <c r="AU2189" s="4"/>
      <c r="AV2189" s="4"/>
      <c r="AW2189" s="1"/>
      <c r="AX2189" s="1"/>
      <c r="AY2189" s="1"/>
      <c r="AZ2189" s="1"/>
      <c r="BA2189" s="1"/>
      <c r="BB2189" s="1"/>
      <c r="BC2189" s="1"/>
      <c r="BD2189" s="1"/>
      <c r="BE2189" s="1"/>
      <c r="BG2189" s="1"/>
      <c r="BH2189" s="1"/>
    </row>
    <row r="2190" spans="1:60" ht="15" customHeight="1" x14ac:dyDescent="0.25">
      <c r="A2190" s="105">
        <f t="shared" si="1552"/>
        <v>46331</v>
      </c>
      <c r="B2190" s="106">
        <f t="shared" si="1539"/>
        <v>41.340783595760286</v>
      </c>
      <c r="C2190" s="2">
        <f t="shared" si="1553"/>
        <v>29.76312579</v>
      </c>
      <c r="D2190" s="2">
        <f t="shared" si="1554"/>
        <v>29.763125789999997</v>
      </c>
      <c r="E2190" s="106">
        <f t="shared" si="1540"/>
        <v>3.5527136788005009E-15</v>
      </c>
      <c r="F2190" s="21">
        <f t="shared" si="1555"/>
        <v>7245.38</v>
      </c>
      <c r="G2190" s="108">
        <f t="shared" si="1556"/>
        <v>7275.81</v>
      </c>
      <c r="H2190" s="109">
        <f t="shared" si="1533"/>
        <v>46291</v>
      </c>
      <c r="I2190" s="109">
        <f t="shared" si="1528"/>
        <v>46321</v>
      </c>
      <c r="J2190" s="110">
        <f t="shared" si="1541"/>
        <v>4.1999177406844002E-3</v>
      </c>
      <c r="K2190" s="117">
        <f t="shared" si="1529"/>
        <v>46351</v>
      </c>
      <c r="L2190" s="178">
        <f t="shared" si="1531"/>
        <v>31</v>
      </c>
      <c r="M2190" s="178">
        <f t="shared" si="1538"/>
        <v>11</v>
      </c>
      <c r="N2190" s="106">
        <f t="shared" si="1542"/>
        <v>1.0014882700000001</v>
      </c>
      <c r="O2190" s="111">
        <f t="shared" si="1537"/>
        <v>1.0041999100000001</v>
      </c>
      <c r="P2190" s="111">
        <f t="shared" si="1557"/>
        <v>1.4403074410103804</v>
      </c>
      <c r="Q2190" s="106">
        <f t="shared" si="1536"/>
        <v>1.4424509999999999</v>
      </c>
      <c r="R2190" s="106">
        <f t="shared" si="1558"/>
        <v>1.38699086</v>
      </c>
      <c r="S2190" s="106">
        <f t="shared" si="1543"/>
        <v>41.281183429999999</v>
      </c>
      <c r="T2190" s="106">
        <f t="shared" si="1544"/>
        <v>11.51805764576028</v>
      </c>
      <c r="U2190" s="106">
        <f t="shared" si="1545"/>
        <v>1.5719017198989602E-15</v>
      </c>
      <c r="V2190" s="106">
        <f t="shared" si="1546"/>
        <v>41.281183435760283</v>
      </c>
      <c r="W2190" s="19">
        <f t="shared" si="1527"/>
        <v>0</v>
      </c>
      <c r="X2190" s="2">
        <f t="shared" si="1547"/>
        <v>0</v>
      </c>
      <c r="Y2190" s="4">
        <f t="shared" si="1548"/>
        <v>0</v>
      </c>
      <c r="Z2190" s="106">
        <f t="shared" si="1534"/>
        <v>0</v>
      </c>
      <c r="AA2190" s="114">
        <f t="shared" si="1559"/>
        <v>0.05</v>
      </c>
      <c r="AB2190" s="112">
        <f t="shared" si="1549"/>
        <v>11</v>
      </c>
      <c r="AC2190" s="178">
        <f t="shared" si="1530"/>
        <v>31</v>
      </c>
      <c r="AD2190" s="11">
        <f t="shared" si="1560"/>
        <v>1.001443761</v>
      </c>
      <c r="AE2190" s="106">
        <f t="shared" si="1535"/>
        <v>5.9600159999999999E-2</v>
      </c>
      <c r="AF2190" s="106">
        <f t="shared" si="1550"/>
        <v>5.9600159999999999E-2</v>
      </c>
      <c r="AG2190" s="106">
        <f t="shared" si="1551"/>
        <v>0</v>
      </c>
      <c r="AH2190" s="115" t="str">
        <f t="shared" si="1532"/>
        <v>A+J=</v>
      </c>
      <c r="AI2190" s="116">
        <f t="shared" si="1561"/>
        <v>46351</v>
      </c>
      <c r="AJ2190" s="10"/>
      <c r="AK2190" s="1"/>
      <c r="AL2190" s="10"/>
      <c r="AM2190" s="1"/>
      <c r="AN2190" s="1"/>
      <c r="AO2190" s="3"/>
      <c r="AP2190" s="3"/>
      <c r="AQ2190" s="4"/>
      <c r="AR2190" s="4"/>
      <c r="AS2190" s="4"/>
      <c r="AT2190" s="4"/>
      <c r="AU2190" s="4"/>
      <c r="AV2190" s="4"/>
      <c r="AW2190" s="1"/>
      <c r="AX2190" s="1"/>
      <c r="AY2190" s="1"/>
      <c r="AZ2190" s="1"/>
      <c r="BA2190" s="1"/>
      <c r="BB2190" s="1"/>
      <c r="BC2190" s="1"/>
      <c r="BD2190" s="1"/>
      <c r="BE2190" s="1"/>
      <c r="BG2190" s="1"/>
      <c r="BH2190" s="1"/>
    </row>
    <row r="2191" spans="1:60" ht="15" customHeight="1" x14ac:dyDescent="0.25">
      <c r="A2191" s="105">
        <f t="shared" si="1552"/>
        <v>46332</v>
      </c>
      <c r="B2191" s="106">
        <f t="shared" si="1539"/>
        <v>41.346206045760283</v>
      </c>
      <c r="C2191" s="2">
        <f t="shared" si="1553"/>
        <v>29.76312579</v>
      </c>
      <c r="D2191" s="2">
        <f t="shared" si="1554"/>
        <v>29.763125789999997</v>
      </c>
      <c r="E2191" s="106">
        <f t="shared" si="1540"/>
        <v>3.5527136788005009E-15</v>
      </c>
      <c r="F2191" s="21">
        <f t="shared" si="1555"/>
        <v>7245.38</v>
      </c>
      <c r="G2191" s="108">
        <f t="shared" si="1556"/>
        <v>7275.81</v>
      </c>
      <c r="H2191" s="109">
        <f t="shared" si="1533"/>
        <v>46291</v>
      </c>
      <c r="I2191" s="109">
        <f t="shared" si="1528"/>
        <v>46321</v>
      </c>
      <c r="J2191" s="110">
        <f t="shared" si="1541"/>
        <v>4.1999177406844002E-3</v>
      </c>
      <c r="K2191" s="117">
        <f t="shared" si="1529"/>
        <v>46351</v>
      </c>
      <c r="L2191" s="178">
        <f t="shared" si="1531"/>
        <v>31</v>
      </c>
      <c r="M2191" s="178">
        <f t="shared" si="1538"/>
        <v>12</v>
      </c>
      <c r="N2191" s="106">
        <f t="shared" si="1542"/>
        <v>1.00162368</v>
      </c>
      <c r="O2191" s="111">
        <f t="shared" si="1537"/>
        <v>1.0041999100000001</v>
      </c>
      <c r="P2191" s="111">
        <f t="shared" si="1557"/>
        <v>1.4403074410103804</v>
      </c>
      <c r="Q2191" s="106">
        <f t="shared" si="1536"/>
        <v>1.4426460299999999</v>
      </c>
      <c r="R2191" s="106">
        <f t="shared" si="1558"/>
        <v>1.38699086</v>
      </c>
      <c r="S2191" s="106">
        <f t="shared" si="1543"/>
        <v>41.281183429999999</v>
      </c>
      <c r="T2191" s="106">
        <f t="shared" si="1544"/>
        <v>11.51805764576028</v>
      </c>
      <c r="U2191" s="106">
        <f t="shared" si="1545"/>
        <v>1.5725946056477366E-15</v>
      </c>
      <c r="V2191" s="106">
        <f t="shared" si="1546"/>
        <v>41.281183435760283</v>
      </c>
      <c r="W2191" s="19">
        <f t="shared" si="1527"/>
        <v>0</v>
      </c>
      <c r="X2191" s="2">
        <f t="shared" si="1547"/>
        <v>0</v>
      </c>
      <c r="Y2191" s="4">
        <f t="shared" si="1548"/>
        <v>0</v>
      </c>
      <c r="Z2191" s="106">
        <f t="shared" si="1534"/>
        <v>0</v>
      </c>
      <c r="AA2191" s="114">
        <f t="shared" si="1559"/>
        <v>0.05</v>
      </c>
      <c r="AB2191" s="112">
        <f t="shared" si="1549"/>
        <v>12</v>
      </c>
      <c r="AC2191" s="178">
        <f t="shared" si="1530"/>
        <v>31</v>
      </c>
      <c r="AD2191" s="11">
        <f t="shared" si="1560"/>
        <v>1.0015751150000001</v>
      </c>
      <c r="AE2191" s="106">
        <f t="shared" si="1535"/>
        <v>6.5022609999999995E-2</v>
      </c>
      <c r="AF2191" s="106">
        <f t="shared" si="1550"/>
        <v>6.5022609999999995E-2</v>
      </c>
      <c r="AG2191" s="106">
        <f t="shared" si="1551"/>
        <v>0</v>
      </c>
      <c r="AH2191" s="115" t="str">
        <f t="shared" si="1532"/>
        <v>A+J=</v>
      </c>
      <c r="AI2191" s="116">
        <f t="shared" si="1561"/>
        <v>46351</v>
      </c>
      <c r="AJ2191" s="10"/>
      <c r="AK2191" s="1"/>
      <c r="AL2191" s="10"/>
      <c r="AM2191" s="1"/>
      <c r="AN2191" s="1"/>
      <c r="AO2191" s="3"/>
      <c r="AP2191" s="3"/>
      <c r="AQ2191" s="4"/>
      <c r="AR2191" s="4"/>
      <c r="AS2191" s="4"/>
      <c r="AT2191" s="4"/>
      <c r="AU2191" s="4"/>
      <c r="AV2191" s="4"/>
      <c r="AW2191" s="1"/>
      <c r="AX2191" s="1"/>
      <c r="AY2191" s="1"/>
      <c r="AZ2191" s="1"/>
      <c r="BA2191" s="1"/>
      <c r="BB2191" s="1"/>
      <c r="BC2191" s="1"/>
      <c r="BD2191" s="1"/>
      <c r="BE2191" s="1"/>
      <c r="BG2191" s="1"/>
      <c r="BH2191" s="1"/>
    </row>
    <row r="2192" spans="1:60" ht="15" customHeight="1" x14ac:dyDescent="0.25">
      <c r="A2192" s="105">
        <f t="shared" si="1552"/>
        <v>46333</v>
      </c>
      <c r="B2192" s="106">
        <f t="shared" si="1539"/>
        <v>41.351629235760285</v>
      </c>
      <c r="C2192" s="2">
        <f t="shared" si="1553"/>
        <v>29.76312579</v>
      </c>
      <c r="D2192" s="2">
        <f t="shared" si="1554"/>
        <v>29.763125789999997</v>
      </c>
      <c r="E2192" s="106">
        <f t="shared" si="1540"/>
        <v>3.5527136788005009E-15</v>
      </c>
      <c r="F2192" s="21">
        <f t="shared" si="1555"/>
        <v>7245.38</v>
      </c>
      <c r="G2192" s="108">
        <f t="shared" si="1556"/>
        <v>7275.81</v>
      </c>
      <c r="H2192" s="109">
        <f t="shared" si="1533"/>
        <v>46291</v>
      </c>
      <c r="I2192" s="109">
        <f t="shared" si="1528"/>
        <v>46321</v>
      </c>
      <c r="J2192" s="110">
        <f t="shared" si="1541"/>
        <v>4.1999177406844002E-3</v>
      </c>
      <c r="K2192" s="117">
        <f t="shared" si="1529"/>
        <v>46351</v>
      </c>
      <c r="L2192" s="178">
        <f t="shared" si="1531"/>
        <v>31</v>
      </c>
      <c r="M2192" s="178">
        <f t="shared" si="1538"/>
        <v>13</v>
      </c>
      <c r="N2192" s="106">
        <f t="shared" si="1542"/>
        <v>1.0017591100000001</v>
      </c>
      <c r="O2192" s="111">
        <f t="shared" si="1537"/>
        <v>1.0041999100000001</v>
      </c>
      <c r="P2192" s="111">
        <f t="shared" si="1557"/>
        <v>1.4403074410103804</v>
      </c>
      <c r="Q2192" s="106">
        <f t="shared" si="1536"/>
        <v>1.4428411000000001</v>
      </c>
      <c r="R2192" s="106">
        <f t="shared" si="1558"/>
        <v>1.38699086</v>
      </c>
      <c r="S2192" s="106">
        <f t="shared" si="1543"/>
        <v>41.281183429999999</v>
      </c>
      <c r="T2192" s="106">
        <f t="shared" si="1544"/>
        <v>11.51805764576028</v>
      </c>
      <c r="U2192" s="106">
        <f t="shared" si="1545"/>
        <v>1.5732876335050609E-15</v>
      </c>
      <c r="V2192" s="106">
        <f t="shared" si="1546"/>
        <v>41.281183435760283</v>
      </c>
      <c r="W2192" s="19">
        <f t="shared" si="1527"/>
        <v>0</v>
      </c>
      <c r="X2192" s="2">
        <f t="shared" si="1547"/>
        <v>0</v>
      </c>
      <c r="Y2192" s="4">
        <f t="shared" si="1548"/>
        <v>0</v>
      </c>
      <c r="Z2192" s="106">
        <f t="shared" si="1534"/>
        <v>0</v>
      </c>
      <c r="AA2192" s="114">
        <f t="shared" si="1559"/>
        <v>0.05</v>
      </c>
      <c r="AB2192" s="112">
        <f t="shared" si="1549"/>
        <v>13</v>
      </c>
      <c r="AC2192" s="178">
        <f t="shared" si="1530"/>
        <v>31</v>
      </c>
      <c r="AD2192" s="11">
        <f t="shared" si="1560"/>
        <v>1.0017064870000001</v>
      </c>
      <c r="AE2192" s="106">
        <f t="shared" si="1535"/>
        <v>7.0445800000000003E-2</v>
      </c>
      <c r="AF2192" s="106">
        <f t="shared" si="1550"/>
        <v>7.0445800000000003E-2</v>
      </c>
      <c r="AG2192" s="106">
        <f t="shared" si="1551"/>
        <v>0</v>
      </c>
      <c r="AH2192" s="115" t="str">
        <f t="shared" si="1532"/>
        <v>A+J=</v>
      </c>
      <c r="AI2192" s="116">
        <f t="shared" si="1561"/>
        <v>46351</v>
      </c>
      <c r="AJ2192" s="10"/>
      <c r="AK2192" s="1"/>
      <c r="AL2192" s="10"/>
      <c r="AM2192" s="1"/>
      <c r="AN2192" s="1"/>
      <c r="AO2192" s="3"/>
      <c r="AP2192" s="3"/>
      <c r="AQ2192" s="4"/>
      <c r="AR2192" s="4"/>
      <c r="AS2192" s="4"/>
      <c r="AT2192" s="4"/>
      <c r="AU2192" s="4"/>
      <c r="AV2192" s="4"/>
      <c r="AW2192" s="1"/>
      <c r="AX2192" s="1"/>
      <c r="AY2192" s="1"/>
      <c r="AZ2192" s="1"/>
      <c r="BA2192" s="1"/>
      <c r="BB2192" s="1"/>
      <c r="BC2192" s="1"/>
      <c r="BD2192" s="1"/>
      <c r="BE2192" s="1"/>
      <c r="BG2192" s="1"/>
      <c r="BH2192" s="1"/>
    </row>
    <row r="2193" spans="1:194" ht="15" customHeight="1" x14ac:dyDescent="0.25">
      <c r="A2193" s="105">
        <f t="shared" si="1552"/>
        <v>46334</v>
      </c>
      <c r="B2193" s="106">
        <f t="shared" si="1539"/>
        <v>41.357053125760281</v>
      </c>
      <c r="C2193" s="2">
        <f t="shared" si="1553"/>
        <v>29.76312579</v>
      </c>
      <c r="D2193" s="2">
        <f t="shared" si="1554"/>
        <v>29.763125789999997</v>
      </c>
      <c r="E2193" s="106">
        <f t="shared" si="1540"/>
        <v>3.5527136788005009E-15</v>
      </c>
      <c r="F2193" s="21">
        <f t="shared" si="1555"/>
        <v>7245.38</v>
      </c>
      <c r="G2193" s="108">
        <f t="shared" si="1556"/>
        <v>7275.81</v>
      </c>
      <c r="H2193" s="109">
        <f t="shared" si="1533"/>
        <v>46291</v>
      </c>
      <c r="I2193" s="109">
        <f t="shared" si="1528"/>
        <v>46321</v>
      </c>
      <c r="J2193" s="110">
        <f t="shared" si="1541"/>
        <v>4.1999177406844002E-3</v>
      </c>
      <c r="K2193" s="117">
        <f t="shared" si="1529"/>
        <v>46351</v>
      </c>
      <c r="L2193" s="178">
        <f t="shared" si="1531"/>
        <v>31</v>
      </c>
      <c r="M2193" s="178">
        <f t="shared" si="1538"/>
        <v>14</v>
      </c>
      <c r="N2193" s="106">
        <f t="shared" si="1542"/>
        <v>1.0018945500000001</v>
      </c>
      <c r="O2193" s="111">
        <f t="shared" si="1537"/>
        <v>1.0041999100000001</v>
      </c>
      <c r="P2193" s="111">
        <f t="shared" si="1557"/>
        <v>1.4403074410103804</v>
      </c>
      <c r="Q2193" s="106">
        <f t="shared" si="1536"/>
        <v>1.4430361700000001</v>
      </c>
      <c r="R2193" s="106">
        <f t="shared" si="1558"/>
        <v>1.38699086</v>
      </c>
      <c r="S2193" s="106">
        <f t="shared" si="1543"/>
        <v>41.281183429999999</v>
      </c>
      <c r="T2193" s="106">
        <f t="shared" si="1544"/>
        <v>11.51805764576028</v>
      </c>
      <c r="U2193" s="106">
        <f t="shared" si="1545"/>
        <v>1.5739806613623843E-15</v>
      </c>
      <c r="V2193" s="106">
        <f t="shared" si="1546"/>
        <v>41.281183435760283</v>
      </c>
      <c r="W2193" s="19">
        <f t="shared" si="1527"/>
        <v>0</v>
      </c>
      <c r="X2193" s="2">
        <f t="shared" si="1547"/>
        <v>0</v>
      </c>
      <c r="Y2193" s="4">
        <f t="shared" si="1548"/>
        <v>0</v>
      </c>
      <c r="Z2193" s="106">
        <f t="shared" si="1534"/>
        <v>0</v>
      </c>
      <c r="AA2193" s="114">
        <f t="shared" si="1559"/>
        <v>0.05</v>
      </c>
      <c r="AB2193" s="112">
        <f t="shared" si="1549"/>
        <v>14</v>
      </c>
      <c r="AC2193" s="178">
        <f t="shared" si="1530"/>
        <v>31</v>
      </c>
      <c r="AD2193" s="11">
        <f t="shared" si="1560"/>
        <v>1.001837876</v>
      </c>
      <c r="AE2193" s="106">
        <f t="shared" si="1535"/>
        <v>7.5869690000000004E-2</v>
      </c>
      <c r="AF2193" s="106">
        <f t="shared" si="1550"/>
        <v>7.5869690000000004E-2</v>
      </c>
      <c r="AG2193" s="106">
        <f t="shared" si="1551"/>
        <v>0</v>
      </c>
      <c r="AH2193" s="115" t="str">
        <f t="shared" si="1532"/>
        <v>A+J=</v>
      </c>
      <c r="AI2193" s="116">
        <f t="shared" si="1561"/>
        <v>46351</v>
      </c>
      <c r="AJ2193" s="10"/>
      <c r="AK2193" s="1"/>
      <c r="AL2193" s="10"/>
      <c r="AM2193" s="1"/>
      <c r="AN2193" s="1"/>
      <c r="AO2193" s="3"/>
      <c r="AP2193" s="3"/>
      <c r="AQ2193" s="4"/>
      <c r="AR2193" s="4"/>
      <c r="AS2193" s="4"/>
      <c r="AT2193" s="4"/>
      <c r="AU2193" s="4"/>
      <c r="AV2193" s="4"/>
      <c r="AW2193" s="1"/>
      <c r="AX2193" s="1"/>
      <c r="AY2193" s="1"/>
      <c r="AZ2193" s="1"/>
      <c r="BA2193" s="1"/>
      <c r="BB2193" s="1"/>
      <c r="BC2193" s="1"/>
      <c r="BD2193" s="1"/>
      <c r="BE2193" s="1"/>
      <c r="BG2193" s="1"/>
      <c r="BH2193" s="1"/>
    </row>
    <row r="2194" spans="1:194" ht="15" customHeight="1" x14ac:dyDescent="0.25">
      <c r="A2194" s="105">
        <f t="shared" si="1552"/>
        <v>46335</v>
      </c>
      <c r="B2194" s="106">
        <f t="shared" si="1539"/>
        <v>41.362477725760286</v>
      </c>
      <c r="C2194" s="2">
        <f t="shared" si="1553"/>
        <v>29.76312579</v>
      </c>
      <c r="D2194" s="2">
        <f t="shared" si="1554"/>
        <v>29.763125789999997</v>
      </c>
      <c r="E2194" s="106">
        <f t="shared" si="1540"/>
        <v>3.5527136788005009E-15</v>
      </c>
      <c r="F2194" s="21">
        <f t="shared" si="1555"/>
        <v>7245.38</v>
      </c>
      <c r="G2194" s="108">
        <f t="shared" si="1556"/>
        <v>7275.81</v>
      </c>
      <c r="H2194" s="109">
        <f t="shared" si="1533"/>
        <v>46291</v>
      </c>
      <c r="I2194" s="109">
        <f t="shared" si="1528"/>
        <v>46321</v>
      </c>
      <c r="J2194" s="110">
        <f t="shared" si="1541"/>
        <v>4.1999177406844002E-3</v>
      </c>
      <c r="K2194" s="117">
        <f t="shared" si="1529"/>
        <v>46351</v>
      </c>
      <c r="L2194" s="178">
        <f t="shared" si="1531"/>
        <v>31</v>
      </c>
      <c r="M2194" s="178">
        <f t="shared" si="1538"/>
        <v>15</v>
      </c>
      <c r="N2194" s="106">
        <f t="shared" si="1542"/>
        <v>1.0020300200000001</v>
      </c>
      <c r="O2194" s="111">
        <f t="shared" si="1537"/>
        <v>1.0041999100000001</v>
      </c>
      <c r="P2194" s="111">
        <f t="shared" si="1557"/>
        <v>1.4403074410103804</v>
      </c>
      <c r="Q2194" s="106">
        <f t="shared" si="1536"/>
        <v>1.4432312899999999</v>
      </c>
      <c r="R2194" s="106">
        <f t="shared" si="1558"/>
        <v>1.38699086</v>
      </c>
      <c r="S2194" s="106">
        <f t="shared" si="1543"/>
        <v>41.281183429999999</v>
      </c>
      <c r="T2194" s="106">
        <f t="shared" si="1544"/>
        <v>11.51805764576028</v>
      </c>
      <c r="U2194" s="106">
        <f t="shared" si="1545"/>
        <v>1.5746738668553915E-15</v>
      </c>
      <c r="V2194" s="106">
        <f t="shared" si="1546"/>
        <v>41.281183435760283</v>
      </c>
      <c r="W2194" s="19">
        <f t="shared" si="1527"/>
        <v>0</v>
      </c>
      <c r="X2194" s="2">
        <f t="shared" si="1547"/>
        <v>0</v>
      </c>
      <c r="Y2194" s="4">
        <f t="shared" si="1548"/>
        <v>0</v>
      </c>
      <c r="Z2194" s="106">
        <f t="shared" si="1534"/>
        <v>0</v>
      </c>
      <c r="AA2194" s="114">
        <f t="shared" si="1559"/>
        <v>0.05</v>
      </c>
      <c r="AB2194" s="112">
        <f t="shared" si="1549"/>
        <v>15</v>
      </c>
      <c r="AC2194" s="178">
        <f t="shared" si="1530"/>
        <v>31</v>
      </c>
      <c r="AD2194" s="11">
        <f t="shared" si="1560"/>
        <v>1.0019692819999999</v>
      </c>
      <c r="AE2194" s="106">
        <f t="shared" si="1535"/>
        <v>8.1294290000000005E-2</v>
      </c>
      <c r="AF2194" s="106">
        <f t="shared" si="1550"/>
        <v>8.1294290000000005E-2</v>
      </c>
      <c r="AG2194" s="106">
        <f t="shared" si="1551"/>
        <v>0</v>
      </c>
      <c r="AH2194" s="115" t="str">
        <f t="shared" si="1532"/>
        <v>A+J=</v>
      </c>
      <c r="AI2194" s="116">
        <f t="shared" si="1561"/>
        <v>46351</v>
      </c>
      <c r="AJ2194" s="10"/>
      <c r="AK2194" s="1"/>
      <c r="AL2194" s="10"/>
      <c r="AM2194" s="1"/>
      <c r="AN2194" s="1"/>
      <c r="AO2194" s="3"/>
      <c r="AP2194" s="3"/>
      <c r="AQ2194" s="4"/>
      <c r="AR2194" s="4"/>
      <c r="AS2194" s="4"/>
      <c r="AT2194" s="4"/>
      <c r="AU2194" s="4"/>
      <c r="AV2194" s="4"/>
      <c r="AW2194" s="1"/>
      <c r="AX2194" s="1"/>
      <c r="AY2194" s="1"/>
      <c r="AZ2194" s="1"/>
      <c r="BA2194" s="1"/>
      <c r="BB2194" s="1"/>
      <c r="BC2194" s="1"/>
      <c r="BD2194" s="1"/>
      <c r="BE2194" s="1"/>
      <c r="BG2194" s="1"/>
      <c r="BH2194" s="1"/>
    </row>
    <row r="2195" spans="1:194" ht="15" customHeight="1" x14ac:dyDescent="0.25">
      <c r="A2195" s="105">
        <f t="shared" si="1552"/>
        <v>46336</v>
      </c>
      <c r="B2195" s="106">
        <f t="shared" si="1539"/>
        <v>41.367903015760284</v>
      </c>
      <c r="C2195" s="2">
        <f t="shared" si="1553"/>
        <v>29.76312579</v>
      </c>
      <c r="D2195" s="2">
        <f t="shared" si="1554"/>
        <v>29.763125789999997</v>
      </c>
      <c r="E2195" s="106">
        <f t="shared" si="1540"/>
        <v>3.5527136788005009E-15</v>
      </c>
      <c r="F2195" s="21">
        <f t="shared" si="1555"/>
        <v>7245.38</v>
      </c>
      <c r="G2195" s="108">
        <f t="shared" si="1556"/>
        <v>7275.81</v>
      </c>
      <c r="H2195" s="109">
        <f t="shared" si="1533"/>
        <v>46291</v>
      </c>
      <c r="I2195" s="109">
        <f t="shared" si="1528"/>
        <v>46321</v>
      </c>
      <c r="J2195" s="110">
        <f t="shared" si="1541"/>
        <v>4.1999177406844002E-3</v>
      </c>
      <c r="K2195" s="117">
        <f t="shared" si="1529"/>
        <v>46351</v>
      </c>
      <c r="L2195" s="178">
        <f t="shared" si="1531"/>
        <v>31</v>
      </c>
      <c r="M2195" s="178">
        <f t="shared" si="1538"/>
        <v>16</v>
      </c>
      <c r="N2195" s="106">
        <f t="shared" si="1542"/>
        <v>1.0021655</v>
      </c>
      <c r="O2195" s="111">
        <f t="shared" si="1537"/>
        <v>1.0041999100000001</v>
      </c>
      <c r="P2195" s="111">
        <f t="shared" si="1557"/>
        <v>1.4403074410103804</v>
      </c>
      <c r="Q2195" s="106">
        <f t="shared" si="1536"/>
        <v>1.44342642</v>
      </c>
      <c r="R2195" s="106">
        <f t="shared" si="1558"/>
        <v>1.38699086</v>
      </c>
      <c r="S2195" s="106">
        <f t="shared" si="1543"/>
        <v>41.281183429999999</v>
      </c>
      <c r="T2195" s="106">
        <f t="shared" si="1544"/>
        <v>11.51805764576028</v>
      </c>
      <c r="U2195" s="106">
        <f t="shared" si="1545"/>
        <v>1.575367107875536E-15</v>
      </c>
      <c r="V2195" s="106">
        <f t="shared" si="1546"/>
        <v>41.281183435760283</v>
      </c>
      <c r="W2195" s="19">
        <f t="shared" si="1527"/>
        <v>0</v>
      </c>
      <c r="X2195" s="2">
        <f t="shared" si="1547"/>
        <v>0</v>
      </c>
      <c r="Y2195" s="4">
        <f t="shared" si="1548"/>
        <v>0</v>
      </c>
      <c r="Z2195" s="106">
        <f t="shared" si="1534"/>
        <v>0</v>
      </c>
      <c r="AA2195" s="114">
        <f t="shared" si="1559"/>
        <v>0.05</v>
      </c>
      <c r="AB2195" s="112">
        <f t="shared" si="1549"/>
        <v>16</v>
      </c>
      <c r="AC2195" s="178">
        <f t="shared" si="1530"/>
        <v>31</v>
      </c>
      <c r="AD2195" s="11">
        <f t="shared" si="1560"/>
        <v>1.0021007049999999</v>
      </c>
      <c r="AE2195" s="106">
        <f t="shared" si="1535"/>
        <v>8.6719580000000004E-2</v>
      </c>
      <c r="AF2195" s="106">
        <f t="shared" si="1550"/>
        <v>8.6719580000000004E-2</v>
      </c>
      <c r="AG2195" s="106">
        <f t="shared" si="1551"/>
        <v>0</v>
      </c>
      <c r="AH2195" s="115" t="str">
        <f t="shared" si="1532"/>
        <v>A+J=</v>
      </c>
      <c r="AI2195" s="116">
        <f t="shared" si="1561"/>
        <v>46351</v>
      </c>
      <c r="AJ2195" s="10"/>
      <c r="AK2195" s="1"/>
      <c r="AL2195" s="10"/>
      <c r="AM2195" s="1"/>
      <c r="AN2195" s="1"/>
      <c r="AO2195" s="3"/>
      <c r="AP2195" s="3"/>
      <c r="AQ2195" s="4"/>
      <c r="AR2195" s="4"/>
      <c r="AS2195" s="4"/>
      <c r="AT2195" s="4"/>
      <c r="AU2195" s="4"/>
      <c r="AV2195" s="4"/>
      <c r="AW2195" s="1"/>
      <c r="AX2195" s="1"/>
      <c r="AY2195" s="1"/>
      <c r="AZ2195" s="1"/>
      <c r="BA2195" s="1"/>
      <c r="BB2195" s="1"/>
      <c r="BC2195" s="1"/>
      <c r="BD2195" s="1"/>
      <c r="BE2195" s="1"/>
      <c r="BG2195" s="1"/>
      <c r="BH2195" s="1"/>
    </row>
    <row r="2196" spans="1:194" ht="15" customHeight="1" x14ac:dyDescent="0.25">
      <c r="A2196" s="105">
        <f t="shared" si="1552"/>
        <v>46337</v>
      </c>
      <c r="B2196" s="106">
        <f t="shared" si="1539"/>
        <v>41.37332905576028</v>
      </c>
      <c r="C2196" s="2">
        <f t="shared" si="1553"/>
        <v>29.76312579</v>
      </c>
      <c r="D2196" s="2">
        <f t="shared" si="1554"/>
        <v>29.763125789999997</v>
      </c>
      <c r="E2196" s="106">
        <f t="shared" si="1540"/>
        <v>3.5527136788005009E-15</v>
      </c>
      <c r="F2196" s="21">
        <f t="shared" si="1555"/>
        <v>7245.38</v>
      </c>
      <c r="G2196" s="108">
        <f t="shared" si="1556"/>
        <v>7275.81</v>
      </c>
      <c r="H2196" s="109">
        <f t="shared" si="1533"/>
        <v>46291</v>
      </c>
      <c r="I2196" s="109">
        <f t="shared" si="1528"/>
        <v>46321</v>
      </c>
      <c r="J2196" s="110">
        <f t="shared" si="1541"/>
        <v>4.1999177406844002E-3</v>
      </c>
      <c r="K2196" s="117">
        <f t="shared" si="1529"/>
        <v>46351</v>
      </c>
      <c r="L2196" s="178">
        <f t="shared" si="1531"/>
        <v>31</v>
      </c>
      <c r="M2196" s="178">
        <f t="shared" si="1538"/>
        <v>17</v>
      </c>
      <c r="N2196" s="106">
        <f t="shared" si="1542"/>
        <v>1.0023010000000001</v>
      </c>
      <c r="O2196" s="111">
        <f t="shared" si="1537"/>
        <v>1.0041999100000001</v>
      </c>
      <c r="P2196" s="111">
        <f t="shared" si="1557"/>
        <v>1.4403074410103804</v>
      </c>
      <c r="Q2196" s="106">
        <f t="shared" si="1536"/>
        <v>1.4436215800000001</v>
      </c>
      <c r="R2196" s="106">
        <f t="shared" si="1558"/>
        <v>1.38699086</v>
      </c>
      <c r="S2196" s="106">
        <f t="shared" si="1543"/>
        <v>41.281183429999999</v>
      </c>
      <c r="T2196" s="106">
        <f t="shared" si="1544"/>
        <v>11.51805764576028</v>
      </c>
      <c r="U2196" s="106">
        <f t="shared" si="1545"/>
        <v>1.576060455477091E-15</v>
      </c>
      <c r="V2196" s="106">
        <f t="shared" si="1546"/>
        <v>41.281183435760283</v>
      </c>
      <c r="W2196" s="19">
        <f t="shared" ref="W2196:W2236" si="1562">IF(VLOOKUP(A2196,AL$10:AX$312,13)=VLOOKUP(A2195,AL$10:AX$312,13),0,VLOOKUP(A2196,AL$10:AX$312,13))</f>
        <v>0</v>
      </c>
      <c r="X2196" s="2">
        <f t="shared" si="1547"/>
        <v>0</v>
      </c>
      <c r="Y2196" s="4">
        <f t="shared" si="1548"/>
        <v>0</v>
      </c>
      <c r="Z2196" s="106">
        <f t="shared" si="1534"/>
        <v>0</v>
      </c>
      <c r="AA2196" s="114">
        <f t="shared" si="1559"/>
        <v>0.05</v>
      </c>
      <c r="AB2196" s="112">
        <f t="shared" si="1549"/>
        <v>17</v>
      </c>
      <c r="AC2196" s="178">
        <f t="shared" si="1530"/>
        <v>31</v>
      </c>
      <c r="AD2196" s="11">
        <f t="shared" si="1560"/>
        <v>1.0022321460000001</v>
      </c>
      <c r="AE2196" s="106">
        <f t="shared" si="1535"/>
        <v>9.2145619999999998E-2</v>
      </c>
      <c r="AF2196" s="106">
        <f t="shared" si="1550"/>
        <v>9.2145619999999998E-2</v>
      </c>
      <c r="AG2196" s="106">
        <f t="shared" si="1551"/>
        <v>0</v>
      </c>
      <c r="AH2196" s="115" t="str">
        <f t="shared" si="1532"/>
        <v>A+J=</v>
      </c>
      <c r="AI2196" s="116">
        <f t="shared" si="1561"/>
        <v>46351</v>
      </c>
      <c r="AJ2196" s="10"/>
      <c r="AK2196" s="1"/>
      <c r="AL2196" s="10"/>
      <c r="AM2196" s="1"/>
      <c r="AN2196" s="1"/>
      <c r="AO2196" s="3"/>
      <c r="AP2196" s="3"/>
      <c r="AQ2196" s="4"/>
      <c r="AR2196" s="4"/>
      <c r="AS2196" s="4"/>
      <c r="AT2196" s="4"/>
      <c r="AU2196" s="4"/>
      <c r="AV2196" s="4"/>
      <c r="AW2196" s="1"/>
      <c r="AX2196" s="1"/>
      <c r="AY2196" s="1"/>
      <c r="AZ2196" s="1"/>
      <c r="BA2196" s="1"/>
      <c r="BB2196" s="1"/>
      <c r="BC2196" s="1"/>
      <c r="BD2196" s="1"/>
      <c r="BE2196" s="1"/>
      <c r="BG2196" s="1"/>
      <c r="BH2196" s="1"/>
    </row>
    <row r="2197" spans="1:194" ht="15" customHeight="1" x14ac:dyDescent="0.25">
      <c r="A2197" s="105">
        <f t="shared" si="1552"/>
        <v>46338</v>
      </c>
      <c r="B2197" s="106">
        <f t="shared" si="1539"/>
        <v>41.378755755760281</v>
      </c>
      <c r="C2197" s="2">
        <f t="shared" si="1553"/>
        <v>29.76312579</v>
      </c>
      <c r="D2197" s="2">
        <f t="shared" si="1554"/>
        <v>29.763125789999997</v>
      </c>
      <c r="E2197" s="106">
        <f t="shared" si="1540"/>
        <v>3.5527136788005009E-15</v>
      </c>
      <c r="F2197" s="21">
        <f t="shared" si="1555"/>
        <v>7245.38</v>
      </c>
      <c r="G2197" s="108">
        <f t="shared" si="1556"/>
        <v>7275.81</v>
      </c>
      <c r="H2197" s="109">
        <f t="shared" si="1533"/>
        <v>46291</v>
      </c>
      <c r="I2197" s="109">
        <f t="shared" ref="I2197:I2240" si="1563">IF(W2196&gt;0,A2197,I2196)</f>
        <v>46321</v>
      </c>
      <c r="J2197" s="110">
        <f t="shared" si="1541"/>
        <v>4.1999177406844002E-3</v>
      </c>
      <c r="K2197" s="117">
        <f t="shared" ref="K2197:K2240" si="1564">IF(DAY(A2196)=K$9,VLOOKUP(A2196,$AP$321:$AV$619,4),K2196)</f>
        <v>46351</v>
      </c>
      <c r="L2197" s="178">
        <f t="shared" si="1531"/>
        <v>31</v>
      </c>
      <c r="M2197" s="178">
        <f t="shared" si="1538"/>
        <v>18</v>
      </c>
      <c r="N2197" s="106">
        <f t="shared" si="1542"/>
        <v>1.0024365099999999</v>
      </c>
      <c r="O2197" s="111">
        <f t="shared" si="1537"/>
        <v>1.0041999100000001</v>
      </c>
      <c r="P2197" s="111">
        <f t="shared" si="1557"/>
        <v>1.4403074410103804</v>
      </c>
      <c r="Q2197" s="106">
        <f t="shared" si="1536"/>
        <v>1.44381676</v>
      </c>
      <c r="R2197" s="106">
        <f t="shared" si="1558"/>
        <v>1.38699086</v>
      </c>
      <c r="S2197" s="106">
        <f t="shared" si="1543"/>
        <v>41.281183429999999</v>
      </c>
      <c r="T2197" s="106">
        <f t="shared" si="1544"/>
        <v>11.51805764576028</v>
      </c>
      <c r="U2197" s="106">
        <f t="shared" si="1545"/>
        <v>1.5767538741329191E-15</v>
      </c>
      <c r="V2197" s="106">
        <f t="shared" si="1546"/>
        <v>41.281183435760283</v>
      </c>
      <c r="W2197" s="19">
        <f t="shared" si="1562"/>
        <v>0</v>
      </c>
      <c r="X2197" s="2">
        <f t="shared" si="1547"/>
        <v>0</v>
      </c>
      <c r="Y2197" s="4">
        <f t="shared" si="1548"/>
        <v>0</v>
      </c>
      <c r="Z2197" s="106">
        <f t="shared" si="1534"/>
        <v>0</v>
      </c>
      <c r="AA2197" s="114">
        <f t="shared" si="1559"/>
        <v>0.05</v>
      </c>
      <c r="AB2197" s="112">
        <f t="shared" si="1549"/>
        <v>18</v>
      </c>
      <c r="AC2197" s="178">
        <f t="shared" ref="AC2197:AC2240" si="1565">IF(DAY(A2196)=25,VLOOKUP(A2196,$AP$321:$AV$619,7),AC2196)</f>
        <v>31</v>
      </c>
      <c r="AD2197" s="11">
        <f t="shared" si="1560"/>
        <v>1.002363603</v>
      </c>
      <c r="AE2197" s="106">
        <f t="shared" si="1535"/>
        <v>9.7572320000000004E-2</v>
      </c>
      <c r="AF2197" s="106">
        <f t="shared" si="1550"/>
        <v>9.7572320000000004E-2</v>
      </c>
      <c r="AG2197" s="106">
        <f t="shared" si="1551"/>
        <v>0</v>
      </c>
      <c r="AH2197" s="115" t="str">
        <f t="shared" si="1532"/>
        <v>A+J=</v>
      </c>
      <c r="AI2197" s="116">
        <f t="shared" si="1561"/>
        <v>46351</v>
      </c>
      <c r="AJ2197" s="10"/>
      <c r="AK2197" s="1"/>
      <c r="AL2197" s="10"/>
      <c r="AM2197" s="1"/>
      <c r="AN2197" s="1"/>
      <c r="AO2197" s="3"/>
      <c r="AP2197" s="3"/>
      <c r="AQ2197" s="4"/>
      <c r="AR2197" s="4"/>
      <c r="AS2197" s="4"/>
      <c r="AT2197" s="4"/>
      <c r="AU2197" s="4"/>
      <c r="AV2197" s="4"/>
      <c r="AW2197" s="1"/>
      <c r="AX2197" s="1"/>
      <c r="AY2197" s="1"/>
      <c r="AZ2197" s="1"/>
      <c r="BA2197" s="1"/>
      <c r="BB2197" s="1"/>
      <c r="BC2197" s="1"/>
      <c r="BD2197" s="1"/>
      <c r="BE2197" s="1"/>
      <c r="BG2197" s="1"/>
      <c r="BH2197" s="1"/>
    </row>
    <row r="2198" spans="1:194" ht="15" customHeight="1" x14ac:dyDescent="0.25">
      <c r="A2198" s="105">
        <f t="shared" si="1552"/>
        <v>46339</v>
      </c>
      <c r="B2198" s="106">
        <f t="shared" si="1539"/>
        <v>41.38418320576028</v>
      </c>
      <c r="C2198" s="2">
        <f t="shared" si="1553"/>
        <v>29.76312579</v>
      </c>
      <c r="D2198" s="2">
        <f t="shared" si="1554"/>
        <v>29.763125789999997</v>
      </c>
      <c r="E2198" s="106">
        <f t="shared" si="1540"/>
        <v>3.5527136788005009E-15</v>
      </c>
      <c r="F2198" s="21">
        <f t="shared" si="1555"/>
        <v>7245.38</v>
      </c>
      <c r="G2198" s="108">
        <f t="shared" si="1556"/>
        <v>7275.81</v>
      </c>
      <c r="H2198" s="109">
        <f t="shared" si="1533"/>
        <v>46291</v>
      </c>
      <c r="I2198" s="109">
        <f t="shared" si="1563"/>
        <v>46321</v>
      </c>
      <c r="J2198" s="110">
        <f t="shared" si="1541"/>
        <v>4.1999177406844002E-3</v>
      </c>
      <c r="K2198" s="117">
        <f t="shared" si="1564"/>
        <v>46351</v>
      </c>
      <c r="L2198" s="178">
        <f t="shared" si="1531"/>
        <v>31</v>
      </c>
      <c r="M2198" s="178">
        <f t="shared" si="1538"/>
        <v>19</v>
      </c>
      <c r="N2198" s="106">
        <f t="shared" si="1542"/>
        <v>1.0025720499999999</v>
      </c>
      <c r="O2198" s="111">
        <f t="shared" si="1537"/>
        <v>1.0041999100000001</v>
      </c>
      <c r="P2198" s="111">
        <f t="shared" si="1557"/>
        <v>1.4403074410103804</v>
      </c>
      <c r="Q2198" s="106">
        <f t="shared" si="1536"/>
        <v>1.44401198</v>
      </c>
      <c r="R2198" s="106">
        <f t="shared" si="1558"/>
        <v>1.38699086</v>
      </c>
      <c r="S2198" s="106">
        <f t="shared" si="1543"/>
        <v>41.281183429999999</v>
      </c>
      <c r="T2198" s="106">
        <f t="shared" si="1544"/>
        <v>11.51805764576028</v>
      </c>
      <c r="U2198" s="106">
        <f t="shared" si="1545"/>
        <v>1.5774474348972943E-15</v>
      </c>
      <c r="V2198" s="106">
        <f t="shared" si="1546"/>
        <v>41.281183435760283</v>
      </c>
      <c r="W2198" s="19">
        <f t="shared" si="1562"/>
        <v>0</v>
      </c>
      <c r="X2198" s="2">
        <f t="shared" si="1547"/>
        <v>0</v>
      </c>
      <c r="Y2198" s="4">
        <f t="shared" si="1548"/>
        <v>0</v>
      </c>
      <c r="Z2198" s="106">
        <f t="shared" si="1534"/>
        <v>0</v>
      </c>
      <c r="AA2198" s="114">
        <f t="shared" si="1559"/>
        <v>0.05</v>
      </c>
      <c r="AB2198" s="112">
        <f t="shared" si="1549"/>
        <v>19</v>
      </c>
      <c r="AC2198" s="178">
        <f t="shared" si="1565"/>
        <v>31</v>
      </c>
      <c r="AD2198" s="11">
        <f t="shared" si="1560"/>
        <v>1.0024950779999999</v>
      </c>
      <c r="AE2198" s="106">
        <f t="shared" si="1535"/>
        <v>0.10299977</v>
      </c>
      <c r="AF2198" s="106">
        <f t="shared" si="1550"/>
        <v>0.10299977</v>
      </c>
      <c r="AG2198" s="106">
        <f t="shared" si="1551"/>
        <v>0</v>
      </c>
      <c r="AH2198" s="115" t="str">
        <f t="shared" si="1532"/>
        <v>A+J=</v>
      </c>
      <c r="AI2198" s="116">
        <f t="shared" si="1561"/>
        <v>46351</v>
      </c>
      <c r="AJ2198" s="10"/>
      <c r="AK2198" s="1"/>
      <c r="AL2198" s="10"/>
      <c r="AM2198" s="1"/>
      <c r="AN2198" s="1"/>
      <c r="AO2198" s="3"/>
      <c r="AP2198" s="3"/>
      <c r="AQ2198" s="4"/>
      <c r="AR2198" s="4"/>
      <c r="AS2198" s="4"/>
      <c r="AT2198" s="4"/>
      <c r="AU2198" s="4"/>
      <c r="AV2198" s="4"/>
      <c r="AW2198" s="1"/>
      <c r="AX2198" s="1"/>
      <c r="AY2198" s="1"/>
      <c r="AZ2198" s="1"/>
      <c r="BA2198" s="1"/>
      <c r="BB2198" s="1"/>
      <c r="BC2198" s="1"/>
      <c r="BD2198" s="1"/>
      <c r="BE2198" s="1"/>
      <c r="BG2198" s="1"/>
      <c r="BH2198" s="1"/>
    </row>
    <row r="2199" spans="1:194" ht="15" customHeight="1" x14ac:dyDescent="0.25">
      <c r="A2199" s="105">
        <f t="shared" si="1552"/>
        <v>46340</v>
      </c>
      <c r="B2199" s="106">
        <f t="shared" si="1539"/>
        <v>41.389611385760283</v>
      </c>
      <c r="C2199" s="2">
        <f t="shared" si="1553"/>
        <v>29.76312579</v>
      </c>
      <c r="D2199" s="2">
        <f t="shared" si="1554"/>
        <v>29.763125789999997</v>
      </c>
      <c r="E2199" s="106">
        <f t="shared" si="1540"/>
        <v>3.5527136788005009E-15</v>
      </c>
      <c r="F2199" s="21">
        <f t="shared" si="1555"/>
        <v>7245.38</v>
      </c>
      <c r="G2199" s="108">
        <f t="shared" si="1556"/>
        <v>7275.81</v>
      </c>
      <c r="H2199" s="109">
        <f t="shared" si="1533"/>
        <v>46291</v>
      </c>
      <c r="I2199" s="109">
        <f t="shared" si="1563"/>
        <v>46321</v>
      </c>
      <c r="J2199" s="110">
        <f t="shared" si="1541"/>
        <v>4.1999177406844002E-3</v>
      </c>
      <c r="K2199" s="117">
        <f t="shared" si="1564"/>
        <v>46351</v>
      </c>
      <c r="L2199" s="178">
        <f t="shared" si="1531"/>
        <v>31</v>
      </c>
      <c r="M2199" s="178">
        <f t="shared" si="1538"/>
        <v>20</v>
      </c>
      <c r="N2199" s="106">
        <f t="shared" si="1542"/>
        <v>1.0027075999999999</v>
      </c>
      <c r="O2199" s="111">
        <f t="shared" si="1537"/>
        <v>1.0041999100000001</v>
      </c>
      <c r="P2199" s="111">
        <f t="shared" si="1557"/>
        <v>1.4403074410103804</v>
      </c>
      <c r="Q2199" s="106">
        <f t="shared" si="1536"/>
        <v>1.4442072100000001</v>
      </c>
      <c r="R2199" s="106">
        <f t="shared" si="1558"/>
        <v>1.38699086</v>
      </c>
      <c r="S2199" s="106">
        <f t="shared" si="1543"/>
        <v>41.281183429999999</v>
      </c>
      <c r="T2199" s="106">
        <f t="shared" si="1544"/>
        <v>11.51805764576028</v>
      </c>
      <c r="U2199" s="106">
        <f t="shared" si="1545"/>
        <v>1.5781410311888069E-15</v>
      </c>
      <c r="V2199" s="106">
        <f t="shared" si="1546"/>
        <v>41.281183435760283</v>
      </c>
      <c r="W2199" s="19">
        <f t="shared" si="1562"/>
        <v>0</v>
      </c>
      <c r="X2199" s="2">
        <f t="shared" si="1547"/>
        <v>0</v>
      </c>
      <c r="Y2199" s="4">
        <f t="shared" si="1548"/>
        <v>0</v>
      </c>
      <c r="Z2199" s="106">
        <f t="shared" si="1534"/>
        <v>0</v>
      </c>
      <c r="AA2199" s="114">
        <f t="shared" si="1559"/>
        <v>0.05</v>
      </c>
      <c r="AB2199" s="112">
        <f t="shared" si="1549"/>
        <v>20</v>
      </c>
      <c r="AC2199" s="178">
        <f t="shared" si="1565"/>
        <v>31</v>
      </c>
      <c r="AD2199" s="11">
        <f t="shared" si="1560"/>
        <v>1.002626571</v>
      </c>
      <c r="AE2199" s="106">
        <f t="shared" si="1535"/>
        <v>0.10842795</v>
      </c>
      <c r="AF2199" s="106">
        <f t="shared" si="1550"/>
        <v>0.10842795</v>
      </c>
      <c r="AG2199" s="106">
        <f t="shared" si="1551"/>
        <v>0</v>
      </c>
      <c r="AH2199" s="115" t="str">
        <f t="shared" si="1532"/>
        <v>A+J=</v>
      </c>
      <c r="AI2199" s="116">
        <f t="shared" si="1561"/>
        <v>46351</v>
      </c>
      <c r="AJ2199" s="10"/>
      <c r="AK2199" s="1"/>
      <c r="AL2199" s="10"/>
      <c r="AM2199" s="1"/>
      <c r="AN2199" s="1"/>
      <c r="AO2199" s="3"/>
      <c r="AP2199" s="3"/>
      <c r="AQ2199" s="4"/>
      <c r="AR2199" s="4"/>
      <c r="AS2199" s="4"/>
      <c r="AT2199" s="4"/>
      <c r="AU2199" s="4"/>
      <c r="AV2199" s="4"/>
      <c r="AW2199" s="1"/>
      <c r="AX2199" s="1"/>
      <c r="AY2199" s="1"/>
      <c r="AZ2199" s="1"/>
      <c r="BA2199" s="1"/>
      <c r="BB2199" s="1"/>
      <c r="BC2199" s="1"/>
      <c r="BD2199" s="1"/>
      <c r="BE2199" s="1"/>
      <c r="BG2199" s="1"/>
      <c r="BH2199" s="1"/>
    </row>
    <row r="2200" spans="1:194" ht="15" customHeight="1" x14ac:dyDescent="0.25">
      <c r="A2200" s="105">
        <f t="shared" si="1552"/>
        <v>46341</v>
      </c>
      <c r="B2200" s="106">
        <f t="shared" si="1539"/>
        <v>41.395040235760284</v>
      </c>
      <c r="C2200" s="2">
        <f t="shared" si="1553"/>
        <v>29.76312579</v>
      </c>
      <c r="D2200" s="2">
        <f t="shared" si="1554"/>
        <v>29.763125789999997</v>
      </c>
      <c r="E2200" s="106">
        <f t="shared" si="1540"/>
        <v>3.5527136788005009E-15</v>
      </c>
      <c r="F2200" s="21">
        <f t="shared" si="1555"/>
        <v>7245.38</v>
      </c>
      <c r="G2200" s="108">
        <f t="shared" si="1556"/>
        <v>7275.81</v>
      </c>
      <c r="H2200" s="109">
        <f t="shared" si="1533"/>
        <v>46291</v>
      </c>
      <c r="I2200" s="109">
        <f t="shared" si="1563"/>
        <v>46321</v>
      </c>
      <c r="J2200" s="110">
        <f t="shared" si="1541"/>
        <v>4.1999177406844002E-3</v>
      </c>
      <c r="K2200" s="117">
        <f t="shared" si="1564"/>
        <v>46351</v>
      </c>
      <c r="L2200" s="178">
        <f t="shared" si="1531"/>
        <v>31</v>
      </c>
      <c r="M2200" s="178">
        <f t="shared" si="1538"/>
        <v>21</v>
      </c>
      <c r="N2200" s="106">
        <f t="shared" si="1542"/>
        <v>1.0028431799999999</v>
      </c>
      <c r="O2200" s="111">
        <f t="shared" si="1537"/>
        <v>1.0041999100000001</v>
      </c>
      <c r="P2200" s="111">
        <f t="shared" si="1557"/>
        <v>1.4403074410103804</v>
      </c>
      <c r="Q2200" s="106">
        <f t="shared" si="1536"/>
        <v>1.4444024900000001</v>
      </c>
      <c r="R2200" s="106">
        <f t="shared" si="1558"/>
        <v>1.38699086</v>
      </c>
      <c r="S2200" s="106">
        <f t="shared" si="1543"/>
        <v>41.281183429999999</v>
      </c>
      <c r="T2200" s="106">
        <f t="shared" si="1544"/>
        <v>11.51805764576028</v>
      </c>
      <c r="U2200" s="106">
        <f t="shared" si="1545"/>
        <v>1.5788348051160032E-15</v>
      </c>
      <c r="V2200" s="106">
        <f t="shared" si="1546"/>
        <v>41.281183435760283</v>
      </c>
      <c r="W2200" s="19">
        <f t="shared" si="1562"/>
        <v>0</v>
      </c>
      <c r="X2200" s="2">
        <f t="shared" si="1547"/>
        <v>0</v>
      </c>
      <c r="Y2200" s="4">
        <f t="shared" si="1548"/>
        <v>0</v>
      </c>
      <c r="Z2200" s="106">
        <f t="shared" si="1534"/>
        <v>0</v>
      </c>
      <c r="AA2200" s="114">
        <f t="shared" si="1559"/>
        <v>0.05</v>
      </c>
      <c r="AB2200" s="112">
        <f t="shared" si="1549"/>
        <v>21</v>
      </c>
      <c r="AC2200" s="178">
        <f t="shared" si="1565"/>
        <v>31</v>
      </c>
      <c r="AD2200" s="11">
        <f t="shared" si="1560"/>
        <v>1.00275808</v>
      </c>
      <c r="AE2200" s="106">
        <f t="shared" si="1535"/>
        <v>0.11385679999999999</v>
      </c>
      <c r="AF2200" s="106">
        <f t="shared" si="1550"/>
        <v>0.11385679999999999</v>
      </c>
      <c r="AG2200" s="106">
        <f t="shared" si="1551"/>
        <v>0</v>
      </c>
      <c r="AH2200" s="115" t="str">
        <f t="shared" si="1532"/>
        <v>A+J=</v>
      </c>
      <c r="AI2200" s="116">
        <f t="shared" si="1561"/>
        <v>46351</v>
      </c>
      <c r="AJ2200" s="10"/>
      <c r="AK2200" s="1"/>
      <c r="AL2200" s="10"/>
      <c r="AM2200" s="1"/>
      <c r="AN2200" s="1"/>
      <c r="AO2200" s="3"/>
      <c r="AP2200" s="3"/>
      <c r="AQ2200" s="4"/>
      <c r="AR2200" s="4"/>
      <c r="AS2200" s="4"/>
      <c r="AT2200" s="4"/>
      <c r="AU2200" s="4"/>
      <c r="AV2200" s="4"/>
      <c r="AW2200" s="1"/>
      <c r="AX2200" s="1"/>
      <c r="AY2200" s="1"/>
      <c r="AZ2200" s="1"/>
      <c r="BA2200" s="1"/>
      <c r="BB2200" s="1"/>
      <c r="BC2200" s="1"/>
      <c r="BD2200" s="1"/>
      <c r="BE2200" s="1"/>
      <c r="BG2200" s="1"/>
      <c r="BH2200" s="1"/>
    </row>
    <row r="2201" spans="1:194" ht="15" customHeight="1" x14ac:dyDescent="0.25">
      <c r="A2201" s="105">
        <f t="shared" si="1552"/>
        <v>46342</v>
      </c>
      <c r="B2201" s="106">
        <f t="shared" si="1539"/>
        <v>41.400469825760283</v>
      </c>
      <c r="C2201" s="2">
        <f t="shared" si="1553"/>
        <v>29.76312579</v>
      </c>
      <c r="D2201" s="2">
        <f t="shared" si="1554"/>
        <v>29.763125789999997</v>
      </c>
      <c r="E2201" s="106">
        <f t="shared" si="1540"/>
        <v>3.5527136788005009E-15</v>
      </c>
      <c r="F2201" s="21">
        <f t="shared" si="1555"/>
        <v>7245.38</v>
      </c>
      <c r="G2201" s="108">
        <f t="shared" si="1556"/>
        <v>7275.81</v>
      </c>
      <c r="H2201" s="109">
        <f t="shared" si="1533"/>
        <v>46291</v>
      </c>
      <c r="I2201" s="109">
        <f t="shared" si="1563"/>
        <v>46321</v>
      </c>
      <c r="J2201" s="110">
        <f t="shared" si="1541"/>
        <v>4.1999177406844002E-3</v>
      </c>
      <c r="K2201" s="117">
        <f t="shared" si="1564"/>
        <v>46351</v>
      </c>
      <c r="L2201" s="178">
        <f t="shared" si="1531"/>
        <v>31</v>
      </c>
      <c r="M2201" s="178">
        <f t="shared" si="1538"/>
        <v>22</v>
      </c>
      <c r="N2201" s="106">
        <f t="shared" si="1542"/>
        <v>1.0029787699999999</v>
      </c>
      <c r="O2201" s="111">
        <f t="shared" si="1537"/>
        <v>1.0041999100000001</v>
      </c>
      <c r="P2201" s="111">
        <f t="shared" si="1557"/>
        <v>1.4403074410103804</v>
      </c>
      <c r="Q2201" s="106">
        <f t="shared" si="1536"/>
        <v>1.4445977800000001</v>
      </c>
      <c r="R2201" s="106">
        <f t="shared" si="1558"/>
        <v>1.38699086</v>
      </c>
      <c r="S2201" s="106">
        <f t="shared" si="1543"/>
        <v>41.281183429999999</v>
      </c>
      <c r="T2201" s="106">
        <f t="shared" si="1544"/>
        <v>11.51805764576028</v>
      </c>
      <c r="U2201" s="106">
        <f t="shared" si="1545"/>
        <v>1.579528614570336E-15</v>
      </c>
      <c r="V2201" s="106">
        <f t="shared" si="1546"/>
        <v>41.281183435760283</v>
      </c>
      <c r="W2201" s="19">
        <f t="shared" si="1562"/>
        <v>0</v>
      </c>
      <c r="X2201" s="2">
        <f t="shared" si="1547"/>
        <v>0</v>
      </c>
      <c r="Y2201" s="4">
        <f t="shared" si="1548"/>
        <v>0</v>
      </c>
      <c r="Z2201" s="106">
        <f t="shared" si="1534"/>
        <v>0</v>
      </c>
      <c r="AA2201" s="114">
        <f t="shared" si="1559"/>
        <v>0.05</v>
      </c>
      <c r="AB2201" s="112">
        <f t="shared" si="1549"/>
        <v>22</v>
      </c>
      <c r="AC2201" s="178">
        <f t="shared" si="1565"/>
        <v>31</v>
      </c>
      <c r="AD2201" s="11">
        <f t="shared" si="1560"/>
        <v>1.002889607</v>
      </c>
      <c r="AE2201" s="106">
        <f t="shared" si="1535"/>
        <v>0.11928639000000001</v>
      </c>
      <c r="AF2201" s="106">
        <f t="shared" si="1550"/>
        <v>0.11928639000000001</v>
      </c>
      <c r="AG2201" s="106">
        <f t="shared" si="1551"/>
        <v>0</v>
      </c>
      <c r="AH2201" s="115" t="str">
        <f t="shared" si="1532"/>
        <v>A+J=</v>
      </c>
      <c r="AI2201" s="116">
        <f t="shared" si="1561"/>
        <v>46351</v>
      </c>
      <c r="AJ2201" s="14"/>
      <c r="AK2201" s="18"/>
      <c r="AL2201" s="14"/>
      <c r="AM2201" s="18"/>
      <c r="AN2201" s="18"/>
      <c r="AO2201" s="29"/>
      <c r="AP2201" s="29"/>
      <c r="AQ2201" s="36"/>
      <c r="AR2201" s="36"/>
      <c r="AS2201" s="36"/>
      <c r="AT2201" s="36"/>
      <c r="AU2201" s="36"/>
      <c r="AV2201" s="36"/>
      <c r="AW2201" s="18"/>
      <c r="AX2201" s="18"/>
      <c r="AY2201" s="18"/>
      <c r="AZ2201" s="18"/>
      <c r="BA2201" s="18"/>
      <c r="BB2201" s="18"/>
      <c r="BC2201" s="18"/>
      <c r="BD2201" s="18"/>
      <c r="BE2201" s="18"/>
      <c r="BG2201" s="18"/>
      <c r="BH2201" s="18"/>
      <c r="BI2201" s="18"/>
      <c r="BJ2201" s="18"/>
      <c r="BK2201" s="18"/>
      <c r="BL2201" s="18"/>
      <c r="BM2201" s="18"/>
      <c r="BN2201" s="18"/>
      <c r="BO2201" s="18"/>
      <c r="BP2201" s="18"/>
      <c r="BQ2201" s="18"/>
      <c r="BR2201" s="18"/>
      <c r="BS2201" s="18"/>
      <c r="BT2201" s="18"/>
      <c r="BU2201" s="18"/>
      <c r="BV2201" s="18"/>
      <c r="BW2201" s="18"/>
      <c r="BX2201" s="18"/>
      <c r="BY2201" s="18"/>
      <c r="BZ2201" s="18"/>
      <c r="CA2201" s="18"/>
      <c r="CB2201" s="18"/>
      <c r="CC2201" s="18"/>
      <c r="CD2201" s="18"/>
      <c r="CE2201" s="18"/>
      <c r="CF2201" s="18"/>
      <c r="CG2201" s="18"/>
      <c r="CH2201" s="18"/>
      <c r="CI2201" s="18"/>
      <c r="CJ2201" s="18"/>
      <c r="CK2201" s="18"/>
      <c r="CL2201" s="18"/>
      <c r="CM2201" s="18"/>
      <c r="CN2201" s="18"/>
      <c r="CO2201" s="18"/>
      <c r="CP2201" s="18"/>
      <c r="CQ2201" s="18"/>
      <c r="CR2201" s="18"/>
      <c r="CS2201" s="18"/>
      <c r="CT2201" s="18"/>
      <c r="CU2201" s="18"/>
      <c r="CV2201" s="18"/>
      <c r="CW2201" s="18"/>
      <c r="CX2201" s="18"/>
      <c r="CY2201" s="18"/>
      <c r="CZ2201" s="18"/>
      <c r="DA2201" s="18"/>
      <c r="DB2201" s="18"/>
      <c r="DC2201" s="18"/>
      <c r="DD2201" s="18"/>
      <c r="DE2201" s="18"/>
      <c r="DF2201" s="18"/>
      <c r="DG2201" s="18"/>
      <c r="DH2201" s="18"/>
      <c r="DI2201" s="18"/>
      <c r="DJ2201" s="18"/>
      <c r="DK2201" s="18"/>
      <c r="DL2201" s="18"/>
      <c r="DM2201" s="18"/>
      <c r="DN2201" s="18"/>
      <c r="DO2201" s="18"/>
      <c r="DP2201" s="18"/>
      <c r="DQ2201" s="18"/>
      <c r="DR2201" s="18"/>
      <c r="DS2201" s="18"/>
      <c r="DT2201" s="18"/>
      <c r="DU2201" s="18"/>
      <c r="DV2201" s="18"/>
      <c r="DW2201" s="18"/>
      <c r="DX2201" s="18"/>
      <c r="DY2201" s="18"/>
      <c r="DZ2201" s="18"/>
      <c r="EA2201" s="18"/>
      <c r="EB2201" s="18"/>
      <c r="EC2201" s="18"/>
      <c r="ED2201" s="18"/>
      <c r="EE2201" s="18"/>
      <c r="EF2201" s="18"/>
      <c r="EG2201" s="18"/>
      <c r="EH2201" s="18"/>
      <c r="EI2201" s="18"/>
      <c r="EJ2201" s="18"/>
      <c r="EK2201" s="18"/>
      <c r="EL2201" s="18"/>
      <c r="EM2201" s="18"/>
      <c r="EN2201" s="18"/>
      <c r="EO2201" s="18"/>
      <c r="EP2201" s="18"/>
      <c r="EQ2201" s="18"/>
      <c r="ER2201" s="18"/>
      <c r="ES2201" s="18"/>
      <c r="ET2201" s="18"/>
      <c r="EU2201" s="18"/>
      <c r="EV2201" s="18"/>
      <c r="EW2201" s="18"/>
      <c r="EX2201" s="18"/>
      <c r="EY2201" s="18"/>
      <c r="EZ2201" s="18"/>
      <c r="FA2201" s="18"/>
      <c r="FB2201" s="18"/>
      <c r="FC2201" s="18"/>
      <c r="FD2201" s="18"/>
      <c r="FE2201" s="18"/>
      <c r="FF2201" s="18"/>
      <c r="FG2201" s="18"/>
      <c r="FH2201" s="18"/>
      <c r="FI2201" s="18"/>
      <c r="FJ2201" s="18"/>
      <c r="FK2201" s="18"/>
      <c r="FL2201" s="18"/>
      <c r="FM2201" s="18"/>
      <c r="FN2201" s="18"/>
      <c r="FO2201" s="18"/>
      <c r="FP2201" s="18"/>
      <c r="FQ2201" s="18"/>
      <c r="FR2201" s="18"/>
      <c r="FS2201" s="18"/>
      <c r="FT2201" s="18"/>
      <c r="FU2201" s="18"/>
      <c r="FV2201" s="18"/>
      <c r="FW2201" s="18"/>
      <c r="FX2201" s="18"/>
      <c r="FY2201" s="18"/>
      <c r="FZ2201" s="18"/>
      <c r="GA2201" s="18"/>
      <c r="GB2201" s="18"/>
      <c r="GC2201" s="18"/>
      <c r="GD2201" s="18"/>
      <c r="GE2201" s="18"/>
      <c r="GF2201" s="18"/>
      <c r="GG2201" s="18"/>
      <c r="GH2201" s="18"/>
      <c r="GI2201" s="18"/>
      <c r="GJ2201" s="18"/>
      <c r="GK2201" s="18"/>
      <c r="GL2201" s="18"/>
    </row>
    <row r="2202" spans="1:194" ht="15" customHeight="1" x14ac:dyDescent="0.25">
      <c r="A2202" s="105">
        <f t="shared" si="1552"/>
        <v>46343</v>
      </c>
      <c r="B2202" s="106">
        <f t="shared" si="1539"/>
        <v>41.405900115760282</v>
      </c>
      <c r="C2202" s="2">
        <f t="shared" si="1553"/>
        <v>29.76312579</v>
      </c>
      <c r="D2202" s="2">
        <f t="shared" si="1554"/>
        <v>29.763125789999997</v>
      </c>
      <c r="E2202" s="106">
        <f t="shared" si="1540"/>
        <v>3.5527136788005009E-15</v>
      </c>
      <c r="F2202" s="21">
        <f t="shared" si="1555"/>
        <v>7245.38</v>
      </c>
      <c r="G2202" s="108">
        <f t="shared" si="1556"/>
        <v>7275.81</v>
      </c>
      <c r="H2202" s="109">
        <f t="shared" si="1533"/>
        <v>46291</v>
      </c>
      <c r="I2202" s="109">
        <f t="shared" si="1563"/>
        <v>46321</v>
      </c>
      <c r="J2202" s="110">
        <f t="shared" si="1541"/>
        <v>4.1999177406844002E-3</v>
      </c>
      <c r="K2202" s="117">
        <f t="shared" si="1564"/>
        <v>46351</v>
      </c>
      <c r="L2202" s="178">
        <f t="shared" si="1531"/>
        <v>31</v>
      </c>
      <c r="M2202" s="178">
        <f t="shared" si="1538"/>
        <v>23</v>
      </c>
      <c r="N2202" s="106">
        <f t="shared" si="1542"/>
        <v>1.00311438</v>
      </c>
      <c r="O2202" s="111">
        <f t="shared" si="1537"/>
        <v>1.0041999100000001</v>
      </c>
      <c r="P2202" s="111">
        <f t="shared" si="1557"/>
        <v>1.4403074410103804</v>
      </c>
      <c r="Q2202" s="106">
        <f t="shared" si="1536"/>
        <v>1.4447931000000001</v>
      </c>
      <c r="R2202" s="106">
        <f t="shared" si="1558"/>
        <v>1.38699086</v>
      </c>
      <c r="S2202" s="106">
        <f t="shared" si="1543"/>
        <v>41.281183429999999</v>
      </c>
      <c r="T2202" s="106">
        <f t="shared" si="1544"/>
        <v>11.51805764576028</v>
      </c>
      <c r="U2202" s="106">
        <f t="shared" si="1545"/>
        <v>1.5802225306060793E-15</v>
      </c>
      <c r="V2202" s="106">
        <f t="shared" si="1546"/>
        <v>41.281183435760283</v>
      </c>
      <c r="W2202" s="19">
        <f t="shared" si="1562"/>
        <v>0</v>
      </c>
      <c r="X2202" s="2">
        <f t="shared" si="1547"/>
        <v>0</v>
      </c>
      <c r="Y2202" s="4">
        <f t="shared" si="1548"/>
        <v>0</v>
      </c>
      <c r="Z2202" s="106">
        <f t="shared" si="1534"/>
        <v>0</v>
      </c>
      <c r="AA2202" s="114">
        <f t="shared" si="1559"/>
        <v>0.05</v>
      </c>
      <c r="AB2202" s="112">
        <f t="shared" si="1549"/>
        <v>23</v>
      </c>
      <c r="AC2202" s="178">
        <f t="shared" si="1565"/>
        <v>31</v>
      </c>
      <c r="AD2202" s="11">
        <f t="shared" si="1560"/>
        <v>1.003021151</v>
      </c>
      <c r="AE2202" s="106">
        <f t="shared" si="1535"/>
        <v>0.12471668</v>
      </c>
      <c r="AF2202" s="106">
        <f t="shared" si="1550"/>
        <v>0.12471668</v>
      </c>
      <c r="AG2202" s="106">
        <f t="shared" si="1551"/>
        <v>0</v>
      </c>
      <c r="AH2202" s="115" t="str">
        <f t="shared" si="1532"/>
        <v>A+J=</v>
      </c>
      <c r="AI2202" s="116">
        <f t="shared" si="1561"/>
        <v>46351</v>
      </c>
      <c r="AJ2202" s="10"/>
      <c r="AK2202" s="1"/>
      <c r="AL2202" s="10"/>
      <c r="AM2202" s="1"/>
      <c r="AN2202" s="1"/>
      <c r="AO2202" s="3"/>
      <c r="AP2202" s="3"/>
      <c r="AQ2202" s="4"/>
      <c r="AR2202" s="4"/>
      <c r="AS2202" s="4"/>
      <c r="AT2202" s="4"/>
      <c r="AU2202" s="4"/>
      <c r="AV2202" s="4"/>
      <c r="AW2202" s="1"/>
      <c r="AX2202" s="1"/>
      <c r="AY2202" s="1"/>
      <c r="AZ2202" s="1"/>
      <c r="BA2202" s="1"/>
      <c r="BB2202" s="1"/>
      <c r="BC2202" s="1"/>
      <c r="BD2202" s="1"/>
      <c r="BE2202" s="1"/>
      <c r="BG2202" s="1"/>
      <c r="BH2202" s="1"/>
    </row>
    <row r="2203" spans="1:194" ht="15" customHeight="1" x14ac:dyDescent="0.25">
      <c r="A2203" s="105">
        <f t="shared" si="1552"/>
        <v>46344</v>
      </c>
      <c r="B2203" s="106">
        <f t="shared" si="1539"/>
        <v>41.411331115760284</v>
      </c>
      <c r="C2203" s="2">
        <f t="shared" si="1553"/>
        <v>29.76312579</v>
      </c>
      <c r="D2203" s="2">
        <f t="shared" si="1554"/>
        <v>29.763125789999997</v>
      </c>
      <c r="E2203" s="106">
        <f t="shared" si="1540"/>
        <v>3.5527136788005009E-15</v>
      </c>
      <c r="F2203" s="21">
        <f t="shared" si="1555"/>
        <v>7245.38</v>
      </c>
      <c r="G2203" s="108">
        <f t="shared" si="1556"/>
        <v>7275.81</v>
      </c>
      <c r="H2203" s="109">
        <f t="shared" si="1533"/>
        <v>46291</v>
      </c>
      <c r="I2203" s="109">
        <f t="shared" si="1563"/>
        <v>46321</v>
      </c>
      <c r="J2203" s="110">
        <f t="shared" si="1541"/>
        <v>4.1999177406844002E-3</v>
      </c>
      <c r="K2203" s="117">
        <f t="shared" si="1564"/>
        <v>46351</v>
      </c>
      <c r="L2203" s="178">
        <f t="shared" si="1531"/>
        <v>31</v>
      </c>
      <c r="M2203" s="178">
        <f t="shared" si="1538"/>
        <v>24</v>
      </c>
      <c r="N2203" s="106">
        <f t="shared" si="1542"/>
        <v>1.0032500099999999</v>
      </c>
      <c r="O2203" s="111">
        <f t="shared" si="1537"/>
        <v>1.0041999100000001</v>
      </c>
      <c r="P2203" s="111">
        <f t="shared" si="1557"/>
        <v>1.4403074410103804</v>
      </c>
      <c r="Q2203" s="106">
        <f t="shared" si="1536"/>
        <v>1.4449884500000001</v>
      </c>
      <c r="R2203" s="106">
        <f t="shared" si="1558"/>
        <v>1.38699086</v>
      </c>
      <c r="S2203" s="106">
        <f t="shared" si="1543"/>
        <v>41.281183429999999</v>
      </c>
      <c r="T2203" s="106">
        <f t="shared" si="1544"/>
        <v>11.51805764576028</v>
      </c>
      <c r="U2203" s="106">
        <f t="shared" si="1545"/>
        <v>1.5809165532232331E-15</v>
      </c>
      <c r="V2203" s="106">
        <f t="shared" si="1546"/>
        <v>41.281183435760283</v>
      </c>
      <c r="W2203" s="19">
        <f t="shared" si="1562"/>
        <v>0</v>
      </c>
      <c r="X2203" s="2">
        <f t="shared" si="1547"/>
        <v>0</v>
      </c>
      <c r="Y2203" s="4">
        <f t="shared" si="1548"/>
        <v>0</v>
      </c>
      <c r="Z2203" s="106">
        <f t="shared" si="1534"/>
        <v>0</v>
      </c>
      <c r="AA2203" s="114">
        <f t="shared" si="1559"/>
        <v>0.05</v>
      </c>
      <c r="AB2203" s="112">
        <f t="shared" si="1549"/>
        <v>24</v>
      </c>
      <c r="AC2203" s="178">
        <f t="shared" si="1565"/>
        <v>31</v>
      </c>
      <c r="AD2203" s="11">
        <f t="shared" si="1560"/>
        <v>1.0031527119999999</v>
      </c>
      <c r="AE2203" s="106">
        <f t="shared" si="1535"/>
        <v>0.13014767999999999</v>
      </c>
      <c r="AF2203" s="106">
        <f t="shared" si="1550"/>
        <v>0.13014767999999999</v>
      </c>
      <c r="AG2203" s="106">
        <f t="shared" si="1551"/>
        <v>0</v>
      </c>
      <c r="AH2203" s="115" t="str">
        <f t="shared" si="1532"/>
        <v>A+J=</v>
      </c>
      <c r="AI2203" s="116">
        <f t="shared" si="1561"/>
        <v>46351</v>
      </c>
      <c r="AJ2203" s="10"/>
      <c r="AK2203" s="1"/>
      <c r="AL2203" s="10"/>
      <c r="AM2203" s="1"/>
      <c r="AN2203" s="1"/>
      <c r="AO2203" s="3"/>
      <c r="AP2203" s="3"/>
      <c r="AQ2203" s="4"/>
      <c r="AR2203" s="4"/>
      <c r="AS2203" s="4"/>
      <c r="AT2203" s="4"/>
      <c r="AU2203" s="4"/>
      <c r="AV2203" s="4"/>
      <c r="AW2203" s="1"/>
      <c r="AX2203" s="1"/>
      <c r="AY2203" s="1"/>
      <c r="AZ2203" s="1"/>
      <c r="BA2203" s="1"/>
      <c r="BB2203" s="1"/>
      <c r="BC2203" s="1"/>
      <c r="BD2203" s="1"/>
      <c r="BE2203" s="1"/>
      <c r="BG2203" s="1"/>
      <c r="BH2203" s="1"/>
    </row>
    <row r="2204" spans="1:194" ht="15" customHeight="1" x14ac:dyDescent="0.25">
      <c r="A2204" s="105">
        <f t="shared" si="1552"/>
        <v>46345</v>
      </c>
      <c r="B2204" s="106">
        <f t="shared" si="1539"/>
        <v>41.416762805760285</v>
      </c>
      <c r="C2204" s="2">
        <f t="shared" si="1553"/>
        <v>29.76312579</v>
      </c>
      <c r="D2204" s="2">
        <f t="shared" si="1554"/>
        <v>29.763125789999997</v>
      </c>
      <c r="E2204" s="106">
        <f t="shared" si="1540"/>
        <v>3.5527136788005009E-15</v>
      </c>
      <c r="F2204" s="21">
        <f t="shared" si="1555"/>
        <v>7245.38</v>
      </c>
      <c r="G2204" s="108">
        <f t="shared" si="1556"/>
        <v>7275.81</v>
      </c>
      <c r="H2204" s="109">
        <f t="shared" si="1533"/>
        <v>46291</v>
      </c>
      <c r="I2204" s="109">
        <f t="shared" si="1563"/>
        <v>46321</v>
      </c>
      <c r="J2204" s="110">
        <f t="shared" si="1541"/>
        <v>4.1999177406844002E-3</v>
      </c>
      <c r="K2204" s="117">
        <f t="shared" si="1564"/>
        <v>46351</v>
      </c>
      <c r="L2204" s="178">
        <f t="shared" si="1531"/>
        <v>31</v>
      </c>
      <c r="M2204" s="178">
        <f t="shared" si="1538"/>
        <v>25</v>
      </c>
      <c r="N2204" s="106">
        <f t="shared" si="1542"/>
        <v>1.00338565</v>
      </c>
      <c r="O2204" s="111">
        <f t="shared" si="1537"/>
        <v>1.0041999100000001</v>
      </c>
      <c r="P2204" s="111">
        <f t="shared" si="1557"/>
        <v>1.4403074410103804</v>
      </c>
      <c r="Q2204" s="106">
        <f t="shared" si="1536"/>
        <v>1.4451838100000001</v>
      </c>
      <c r="R2204" s="106">
        <f t="shared" si="1558"/>
        <v>1.38699086</v>
      </c>
      <c r="S2204" s="106">
        <f t="shared" si="1543"/>
        <v>41.281183429999999</v>
      </c>
      <c r="T2204" s="106">
        <f t="shared" si="1544"/>
        <v>11.51805764576028</v>
      </c>
      <c r="U2204" s="106">
        <f t="shared" si="1545"/>
        <v>1.5816106113675235E-15</v>
      </c>
      <c r="V2204" s="106">
        <f t="shared" si="1546"/>
        <v>41.281183435760283</v>
      </c>
      <c r="W2204" s="19">
        <f t="shared" si="1562"/>
        <v>0</v>
      </c>
      <c r="X2204" s="2">
        <f t="shared" si="1547"/>
        <v>0</v>
      </c>
      <c r="Y2204" s="4">
        <f t="shared" si="1548"/>
        <v>0</v>
      </c>
      <c r="Z2204" s="106">
        <f t="shared" si="1534"/>
        <v>0</v>
      </c>
      <c r="AA2204" s="114">
        <f t="shared" si="1559"/>
        <v>0.05</v>
      </c>
      <c r="AB2204" s="112">
        <f t="shared" si="1549"/>
        <v>25</v>
      </c>
      <c r="AC2204" s="178">
        <f t="shared" si="1565"/>
        <v>31</v>
      </c>
      <c r="AD2204" s="11">
        <f t="shared" si="1560"/>
        <v>1.0032842900000001</v>
      </c>
      <c r="AE2204" s="106">
        <f t="shared" si="1535"/>
        <v>0.13557937</v>
      </c>
      <c r="AF2204" s="106">
        <f t="shared" si="1550"/>
        <v>0.13557937</v>
      </c>
      <c r="AG2204" s="106">
        <f t="shared" si="1551"/>
        <v>0</v>
      </c>
      <c r="AH2204" s="115" t="str">
        <f t="shared" si="1532"/>
        <v>A+J=</v>
      </c>
      <c r="AI2204" s="116">
        <f t="shared" si="1561"/>
        <v>46351</v>
      </c>
      <c r="AJ2204" s="10"/>
      <c r="AK2204" s="1"/>
      <c r="AL2204" s="10"/>
      <c r="AM2204" s="1"/>
      <c r="AN2204" s="1"/>
      <c r="AO2204" s="3"/>
      <c r="AP2204" s="3"/>
      <c r="AQ2204" s="4"/>
      <c r="AR2204" s="4"/>
      <c r="AS2204" s="4"/>
      <c r="AT2204" s="4"/>
      <c r="AU2204" s="4"/>
      <c r="AV2204" s="4"/>
      <c r="AW2204" s="1"/>
      <c r="AX2204" s="1"/>
      <c r="AY2204" s="1"/>
      <c r="AZ2204" s="1"/>
      <c r="BA2204" s="1"/>
      <c r="BB2204" s="1"/>
      <c r="BC2204" s="1"/>
      <c r="BD2204" s="1"/>
      <c r="BE2204" s="1"/>
      <c r="BG2204" s="1"/>
      <c r="BH2204" s="1"/>
    </row>
    <row r="2205" spans="1:194" ht="15" customHeight="1" x14ac:dyDescent="0.25">
      <c r="A2205" s="105">
        <f t="shared" si="1552"/>
        <v>46346</v>
      </c>
      <c r="B2205" s="106">
        <f t="shared" si="1539"/>
        <v>41.422195245760285</v>
      </c>
      <c r="C2205" s="2">
        <f t="shared" si="1553"/>
        <v>29.76312579</v>
      </c>
      <c r="D2205" s="2">
        <f t="shared" si="1554"/>
        <v>29.763125789999997</v>
      </c>
      <c r="E2205" s="106">
        <f t="shared" si="1540"/>
        <v>3.5527136788005009E-15</v>
      </c>
      <c r="F2205" s="21">
        <f t="shared" si="1555"/>
        <v>7245.38</v>
      </c>
      <c r="G2205" s="108">
        <f t="shared" si="1556"/>
        <v>7275.81</v>
      </c>
      <c r="H2205" s="109">
        <f t="shared" si="1533"/>
        <v>46291</v>
      </c>
      <c r="I2205" s="109">
        <f t="shared" si="1563"/>
        <v>46321</v>
      </c>
      <c r="J2205" s="110">
        <f t="shared" si="1541"/>
        <v>4.1999177406844002E-3</v>
      </c>
      <c r="K2205" s="117">
        <f t="shared" si="1564"/>
        <v>46351</v>
      </c>
      <c r="L2205" s="178">
        <f t="shared" ref="L2205:L2236" si="1566">IF(DAY(A2204)=25,VLOOKUP(A2204,$AP$321:$AY$700,7),L2204)</f>
        <v>31</v>
      </c>
      <c r="M2205" s="178">
        <f t="shared" si="1538"/>
        <v>26</v>
      </c>
      <c r="N2205" s="106">
        <f t="shared" si="1542"/>
        <v>1.0035213199999999</v>
      </c>
      <c r="O2205" s="111">
        <f t="shared" si="1537"/>
        <v>1.0041999100000001</v>
      </c>
      <c r="P2205" s="111">
        <f t="shared" si="1557"/>
        <v>1.4403074410103804</v>
      </c>
      <c r="Q2205" s="106">
        <f t="shared" si="1536"/>
        <v>1.44537922</v>
      </c>
      <c r="R2205" s="106">
        <f t="shared" si="1558"/>
        <v>1.38699086</v>
      </c>
      <c r="S2205" s="106">
        <f t="shared" si="1543"/>
        <v>41.281183429999999</v>
      </c>
      <c r="T2205" s="106">
        <f t="shared" si="1544"/>
        <v>11.51805764576028</v>
      </c>
      <c r="U2205" s="106">
        <f t="shared" si="1545"/>
        <v>1.5823048471474975E-15</v>
      </c>
      <c r="V2205" s="106">
        <f t="shared" si="1546"/>
        <v>41.281183435760283</v>
      </c>
      <c r="W2205" s="19">
        <f t="shared" si="1562"/>
        <v>0</v>
      </c>
      <c r="X2205" s="2">
        <f t="shared" si="1547"/>
        <v>0</v>
      </c>
      <c r="Y2205" s="4">
        <f t="shared" si="1548"/>
        <v>0</v>
      </c>
      <c r="Z2205" s="106">
        <f t="shared" si="1534"/>
        <v>0</v>
      </c>
      <c r="AA2205" s="114">
        <f t="shared" si="1559"/>
        <v>0.05</v>
      </c>
      <c r="AB2205" s="112">
        <f t="shared" si="1549"/>
        <v>26</v>
      </c>
      <c r="AC2205" s="178">
        <f t="shared" si="1565"/>
        <v>31</v>
      </c>
      <c r="AD2205" s="11">
        <f t="shared" si="1560"/>
        <v>1.003415886</v>
      </c>
      <c r="AE2205" s="106">
        <f t="shared" si="1535"/>
        <v>0.14101180999999999</v>
      </c>
      <c r="AF2205" s="106">
        <f t="shared" si="1550"/>
        <v>0.14101180999999999</v>
      </c>
      <c r="AG2205" s="106">
        <f t="shared" si="1551"/>
        <v>0</v>
      </c>
      <c r="AH2205" s="115" t="str">
        <f t="shared" si="1532"/>
        <v>A+J=</v>
      </c>
      <c r="AI2205" s="116">
        <f t="shared" si="1561"/>
        <v>46351</v>
      </c>
      <c r="AJ2205" s="10"/>
      <c r="AK2205" s="1"/>
      <c r="AL2205" s="10"/>
      <c r="AM2205" s="1"/>
      <c r="AN2205" s="1"/>
      <c r="AO2205" s="3"/>
      <c r="AP2205" s="3"/>
      <c r="AQ2205" s="4"/>
      <c r="AR2205" s="4"/>
      <c r="AS2205" s="4"/>
      <c r="AT2205" s="4"/>
      <c r="AU2205" s="4"/>
      <c r="AV2205" s="4"/>
      <c r="AW2205" s="1"/>
      <c r="AX2205" s="1"/>
      <c r="AY2205" s="1"/>
      <c r="AZ2205" s="1"/>
      <c r="BA2205" s="1"/>
      <c r="BB2205" s="1"/>
      <c r="BC2205" s="1"/>
      <c r="BD2205" s="1"/>
      <c r="BE2205" s="1"/>
      <c r="BG2205" s="1"/>
      <c r="BH2205" s="1"/>
    </row>
    <row r="2206" spans="1:194" ht="15" customHeight="1" x14ac:dyDescent="0.25">
      <c r="A2206" s="105">
        <f t="shared" si="1552"/>
        <v>46347</v>
      </c>
      <c r="B2206" s="106">
        <f t="shared" si="1539"/>
        <v>41.427628385760286</v>
      </c>
      <c r="C2206" s="2">
        <f t="shared" si="1553"/>
        <v>29.76312579</v>
      </c>
      <c r="D2206" s="2">
        <f t="shared" si="1554"/>
        <v>29.763125789999997</v>
      </c>
      <c r="E2206" s="106">
        <f t="shared" si="1540"/>
        <v>3.5527136788005009E-15</v>
      </c>
      <c r="F2206" s="21">
        <f t="shared" si="1555"/>
        <v>7245.38</v>
      </c>
      <c r="G2206" s="108">
        <f t="shared" si="1556"/>
        <v>7275.81</v>
      </c>
      <c r="H2206" s="109">
        <f t="shared" si="1533"/>
        <v>46291</v>
      </c>
      <c r="I2206" s="109">
        <f t="shared" si="1563"/>
        <v>46321</v>
      </c>
      <c r="J2206" s="110">
        <f t="shared" si="1541"/>
        <v>4.1999177406844002E-3</v>
      </c>
      <c r="K2206" s="117">
        <f t="shared" si="1564"/>
        <v>46351</v>
      </c>
      <c r="L2206" s="178">
        <f t="shared" si="1566"/>
        <v>31</v>
      </c>
      <c r="M2206" s="178">
        <f t="shared" si="1538"/>
        <v>27</v>
      </c>
      <c r="N2206" s="106">
        <f t="shared" si="1542"/>
        <v>1.003657</v>
      </c>
      <c r="O2206" s="111">
        <f t="shared" si="1537"/>
        <v>1.0041999100000001</v>
      </c>
      <c r="P2206" s="111">
        <f t="shared" si="1557"/>
        <v>1.4403074410103804</v>
      </c>
      <c r="Q2206" s="106">
        <f t="shared" si="1536"/>
        <v>1.44557464</v>
      </c>
      <c r="R2206" s="106">
        <f t="shared" si="1558"/>
        <v>1.38699086</v>
      </c>
      <c r="S2206" s="106">
        <f t="shared" si="1543"/>
        <v>41.281183429999999</v>
      </c>
      <c r="T2206" s="106">
        <f t="shared" si="1544"/>
        <v>11.51805764576028</v>
      </c>
      <c r="U2206" s="106">
        <f t="shared" si="1545"/>
        <v>1.5829991184546089E-15</v>
      </c>
      <c r="V2206" s="106">
        <f t="shared" si="1546"/>
        <v>41.281183435760283</v>
      </c>
      <c r="W2206" s="19">
        <f t="shared" si="1562"/>
        <v>0</v>
      </c>
      <c r="X2206" s="2">
        <f t="shared" si="1547"/>
        <v>0</v>
      </c>
      <c r="Y2206" s="4">
        <f t="shared" si="1548"/>
        <v>0</v>
      </c>
      <c r="Z2206" s="106">
        <f t="shared" si="1534"/>
        <v>0</v>
      </c>
      <c r="AA2206" s="114">
        <f t="shared" si="1559"/>
        <v>0.05</v>
      </c>
      <c r="AB2206" s="112">
        <f t="shared" si="1549"/>
        <v>27</v>
      </c>
      <c r="AC2206" s="178">
        <f t="shared" si="1565"/>
        <v>31</v>
      </c>
      <c r="AD2206" s="11">
        <f t="shared" si="1560"/>
        <v>1.003547499</v>
      </c>
      <c r="AE2206" s="106">
        <f t="shared" si="1535"/>
        <v>0.14644494999999999</v>
      </c>
      <c r="AF2206" s="106">
        <f t="shared" si="1550"/>
        <v>0.14644494999999999</v>
      </c>
      <c r="AG2206" s="106">
        <f t="shared" si="1551"/>
        <v>0</v>
      </c>
      <c r="AH2206" s="115" t="str">
        <f t="shared" si="1532"/>
        <v>A+J=</v>
      </c>
      <c r="AI2206" s="116">
        <f t="shared" si="1561"/>
        <v>46351</v>
      </c>
      <c r="AJ2206" s="10"/>
      <c r="AK2206" s="1"/>
      <c r="AL2206" s="10"/>
      <c r="AM2206" s="1"/>
      <c r="AN2206" s="1"/>
      <c r="AO2206" s="3"/>
      <c r="AP2206" s="3"/>
      <c r="AQ2206" s="4"/>
      <c r="AR2206" s="4"/>
      <c r="AS2206" s="4"/>
      <c r="AT2206" s="4"/>
      <c r="AU2206" s="4"/>
      <c r="AV2206" s="4"/>
      <c r="AW2206" s="1"/>
      <c r="AX2206" s="1"/>
      <c r="AY2206" s="1"/>
      <c r="AZ2206" s="1"/>
      <c r="BA2206" s="1"/>
      <c r="BB2206" s="1"/>
      <c r="BC2206" s="1"/>
      <c r="BD2206" s="1"/>
      <c r="BE2206" s="1"/>
      <c r="BG2206" s="1"/>
      <c r="BH2206" s="1"/>
    </row>
    <row r="2207" spans="1:194" ht="15" customHeight="1" x14ac:dyDescent="0.25">
      <c r="A2207" s="105">
        <f t="shared" si="1552"/>
        <v>46348</v>
      </c>
      <c r="B2207" s="106">
        <f t="shared" si="1539"/>
        <v>41.433062225760281</v>
      </c>
      <c r="C2207" s="2">
        <f t="shared" si="1553"/>
        <v>29.76312579</v>
      </c>
      <c r="D2207" s="2">
        <f t="shared" si="1554"/>
        <v>29.763125789999997</v>
      </c>
      <c r="E2207" s="106">
        <f t="shared" si="1540"/>
        <v>3.5527136788005009E-15</v>
      </c>
      <c r="F2207" s="21">
        <f t="shared" si="1555"/>
        <v>7245.38</v>
      </c>
      <c r="G2207" s="108">
        <f t="shared" si="1556"/>
        <v>7275.81</v>
      </c>
      <c r="H2207" s="109">
        <f t="shared" si="1533"/>
        <v>46291</v>
      </c>
      <c r="I2207" s="109">
        <f t="shared" si="1563"/>
        <v>46321</v>
      </c>
      <c r="J2207" s="110">
        <f t="shared" si="1541"/>
        <v>4.1999177406844002E-3</v>
      </c>
      <c r="K2207" s="117">
        <f t="shared" si="1564"/>
        <v>46351</v>
      </c>
      <c r="L2207" s="178">
        <f t="shared" si="1566"/>
        <v>31</v>
      </c>
      <c r="M2207" s="178">
        <f t="shared" si="1538"/>
        <v>28</v>
      </c>
      <c r="N2207" s="106">
        <f t="shared" si="1542"/>
        <v>1.0037927</v>
      </c>
      <c r="O2207" s="111">
        <f t="shared" si="1537"/>
        <v>1.0041999100000001</v>
      </c>
      <c r="P2207" s="111">
        <f t="shared" si="1557"/>
        <v>1.4403074410103804</v>
      </c>
      <c r="Q2207" s="106">
        <f t="shared" si="1536"/>
        <v>1.4457700899999999</v>
      </c>
      <c r="R2207" s="106">
        <f t="shared" si="1558"/>
        <v>1.38699086</v>
      </c>
      <c r="S2207" s="106">
        <f t="shared" si="1543"/>
        <v>41.281183429999999</v>
      </c>
      <c r="T2207" s="106">
        <f t="shared" si="1544"/>
        <v>11.51805764576028</v>
      </c>
      <c r="U2207" s="106">
        <f t="shared" si="1545"/>
        <v>1.58369349634313E-15</v>
      </c>
      <c r="V2207" s="106">
        <f t="shared" si="1546"/>
        <v>41.281183435760283</v>
      </c>
      <c r="W2207" s="19">
        <f t="shared" si="1562"/>
        <v>0</v>
      </c>
      <c r="X2207" s="2">
        <f t="shared" si="1547"/>
        <v>0</v>
      </c>
      <c r="Y2207" s="4">
        <f t="shared" si="1548"/>
        <v>0</v>
      </c>
      <c r="Z2207" s="106">
        <f t="shared" si="1534"/>
        <v>0</v>
      </c>
      <c r="AA2207" s="114">
        <f t="shared" si="1559"/>
        <v>0.05</v>
      </c>
      <c r="AB2207" s="112">
        <f t="shared" si="1549"/>
        <v>28</v>
      </c>
      <c r="AC2207" s="178">
        <f t="shared" si="1565"/>
        <v>31</v>
      </c>
      <c r="AD2207" s="11">
        <f t="shared" si="1560"/>
        <v>1.003679129</v>
      </c>
      <c r="AE2207" s="106">
        <f t="shared" si="1535"/>
        <v>0.15187879000000001</v>
      </c>
      <c r="AF2207" s="106">
        <f t="shared" si="1550"/>
        <v>0.15187879000000001</v>
      </c>
      <c r="AG2207" s="106">
        <f t="shared" si="1551"/>
        <v>0</v>
      </c>
      <c r="AH2207" s="115" t="str">
        <f t="shared" si="1532"/>
        <v>A+J=</v>
      </c>
      <c r="AI2207" s="116">
        <f t="shared" si="1561"/>
        <v>46351</v>
      </c>
      <c r="AJ2207" s="10"/>
      <c r="AK2207" s="1"/>
      <c r="AL2207" s="10"/>
      <c r="AM2207" s="1"/>
      <c r="AN2207" s="1"/>
      <c r="AO2207" s="3"/>
      <c r="AP2207" s="3"/>
      <c r="AQ2207" s="4"/>
      <c r="AR2207" s="4"/>
      <c r="AS2207" s="4"/>
      <c r="AT2207" s="4"/>
      <c r="AU2207" s="4"/>
      <c r="AV2207" s="4"/>
      <c r="AW2207" s="1"/>
      <c r="AX2207" s="1"/>
      <c r="AY2207" s="1"/>
      <c r="AZ2207" s="1"/>
      <c r="BA2207" s="1"/>
      <c r="BB2207" s="1"/>
      <c r="BC2207" s="1"/>
      <c r="BD2207" s="1"/>
      <c r="BE2207" s="1"/>
      <c r="BG2207" s="1"/>
      <c r="BH2207" s="1"/>
    </row>
    <row r="2208" spans="1:194" ht="15" customHeight="1" x14ac:dyDescent="0.25">
      <c r="A2208" s="105">
        <f t="shared" si="1552"/>
        <v>46349</v>
      </c>
      <c r="B2208" s="106">
        <f t="shared" si="1539"/>
        <v>41.438496815760281</v>
      </c>
      <c r="C2208" s="2">
        <f t="shared" si="1553"/>
        <v>29.76312579</v>
      </c>
      <c r="D2208" s="2">
        <f t="shared" si="1554"/>
        <v>29.763125789999997</v>
      </c>
      <c r="E2208" s="106">
        <f t="shared" si="1540"/>
        <v>3.5527136788005009E-15</v>
      </c>
      <c r="F2208" s="21">
        <f t="shared" si="1555"/>
        <v>7245.38</v>
      </c>
      <c r="G2208" s="108">
        <f t="shared" si="1556"/>
        <v>7275.81</v>
      </c>
      <c r="H2208" s="109">
        <f t="shared" si="1533"/>
        <v>46291</v>
      </c>
      <c r="I2208" s="109">
        <f t="shared" si="1563"/>
        <v>46321</v>
      </c>
      <c r="J2208" s="110">
        <f t="shared" si="1541"/>
        <v>4.1999177406844002E-3</v>
      </c>
      <c r="K2208" s="117">
        <f t="shared" si="1564"/>
        <v>46351</v>
      </c>
      <c r="L2208" s="178">
        <f t="shared" si="1566"/>
        <v>31</v>
      </c>
      <c r="M2208" s="178">
        <f t="shared" si="1538"/>
        <v>29</v>
      </c>
      <c r="N2208" s="106">
        <f t="shared" si="1542"/>
        <v>1.00392842</v>
      </c>
      <c r="O2208" s="111">
        <f t="shared" si="1537"/>
        <v>1.0041999100000001</v>
      </c>
      <c r="P2208" s="111">
        <f t="shared" si="1557"/>
        <v>1.4403074410103804</v>
      </c>
      <c r="Q2208" s="106">
        <f t="shared" si="1536"/>
        <v>1.44596557</v>
      </c>
      <c r="R2208" s="106">
        <f t="shared" si="1558"/>
        <v>1.38699086</v>
      </c>
      <c r="S2208" s="106">
        <f t="shared" si="1543"/>
        <v>41.281183429999999</v>
      </c>
      <c r="T2208" s="106">
        <f t="shared" si="1544"/>
        <v>11.51805764576028</v>
      </c>
      <c r="U2208" s="106">
        <f t="shared" si="1545"/>
        <v>1.5843879808130624E-15</v>
      </c>
      <c r="V2208" s="106">
        <f t="shared" si="1546"/>
        <v>41.281183435760283</v>
      </c>
      <c r="W2208" s="19">
        <f t="shared" si="1562"/>
        <v>0</v>
      </c>
      <c r="X2208" s="2">
        <f t="shared" si="1547"/>
        <v>0</v>
      </c>
      <c r="Y2208" s="4">
        <f t="shared" si="1548"/>
        <v>0</v>
      </c>
      <c r="Z2208" s="106">
        <f t="shared" si="1534"/>
        <v>0</v>
      </c>
      <c r="AA2208" s="114">
        <f t="shared" si="1559"/>
        <v>0.05</v>
      </c>
      <c r="AB2208" s="112">
        <f t="shared" si="1549"/>
        <v>29</v>
      </c>
      <c r="AC2208" s="178">
        <f t="shared" si="1565"/>
        <v>31</v>
      </c>
      <c r="AD2208" s="11">
        <f t="shared" si="1560"/>
        <v>1.003810777</v>
      </c>
      <c r="AE2208" s="106">
        <f t="shared" si="1535"/>
        <v>0.15731338</v>
      </c>
      <c r="AF2208" s="106">
        <f t="shared" si="1550"/>
        <v>0.15731338</v>
      </c>
      <c r="AG2208" s="106">
        <f t="shared" si="1551"/>
        <v>0</v>
      </c>
      <c r="AH2208" s="115" t="str">
        <f t="shared" si="1532"/>
        <v>A+J=</v>
      </c>
      <c r="AI2208" s="116">
        <f t="shared" si="1561"/>
        <v>46351</v>
      </c>
      <c r="AJ2208" s="10"/>
      <c r="AK2208" s="1"/>
      <c r="AL2208" s="10"/>
      <c r="AM2208" s="1"/>
      <c r="AN2208" s="1"/>
      <c r="AO2208" s="3"/>
      <c r="AP2208" s="3"/>
      <c r="AQ2208" s="4"/>
      <c r="AR2208" s="4"/>
      <c r="AS2208" s="4"/>
      <c r="AT2208" s="4"/>
      <c r="AU2208" s="4"/>
      <c r="AV2208" s="4"/>
      <c r="AW2208" s="1"/>
      <c r="AX2208" s="1"/>
      <c r="AY2208" s="1"/>
      <c r="AZ2208" s="1"/>
      <c r="BA2208" s="1"/>
      <c r="BB2208" s="1"/>
      <c r="BC2208" s="1"/>
      <c r="BD2208" s="1"/>
      <c r="BE2208" s="1"/>
      <c r="BG2208" s="1"/>
      <c r="BH2208" s="1"/>
    </row>
    <row r="2209" spans="1:180" ht="15" customHeight="1" x14ac:dyDescent="0.25">
      <c r="A2209" s="105">
        <f t="shared" si="1552"/>
        <v>46350</v>
      </c>
      <c r="B2209" s="106">
        <f t="shared" si="1539"/>
        <v>41.443932105760283</v>
      </c>
      <c r="C2209" s="2">
        <f t="shared" si="1553"/>
        <v>29.76312579</v>
      </c>
      <c r="D2209" s="2">
        <f t="shared" si="1554"/>
        <v>29.763125789999997</v>
      </c>
      <c r="E2209" s="106">
        <f t="shared" si="1540"/>
        <v>3.5527136788005009E-15</v>
      </c>
      <c r="F2209" s="21">
        <f t="shared" si="1555"/>
        <v>7245.38</v>
      </c>
      <c r="G2209" s="108">
        <f t="shared" si="1556"/>
        <v>7275.81</v>
      </c>
      <c r="H2209" s="109">
        <f t="shared" si="1533"/>
        <v>46291</v>
      </c>
      <c r="I2209" s="109">
        <f t="shared" si="1563"/>
        <v>46321</v>
      </c>
      <c r="J2209" s="110">
        <f t="shared" si="1541"/>
        <v>4.1999177406844002E-3</v>
      </c>
      <c r="K2209" s="117">
        <f t="shared" si="1564"/>
        <v>46351</v>
      </c>
      <c r="L2209" s="178">
        <f t="shared" si="1566"/>
        <v>31</v>
      </c>
      <c r="M2209" s="178">
        <f t="shared" si="1538"/>
        <v>30</v>
      </c>
      <c r="N2209" s="106">
        <f t="shared" si="1542"/>
        <v>1.00406416</v>
      </c>
      <c r="O2209" s="111">
        <f t="shared" si="1537"/>
        <v>1.0041999100000001</v>
      </c>
      <c r="P2209" s="111">
        <f t="shared" si="1557"/>
        <v>1.4403074410103804</v>
      </c>
      <c r="Q2209" s="106">
        <f t="shared" si="1536"/>
        <v>1.44616108</v>
      </c>
      <c r="R2209" s="106">
        <f t="shared" si="1558"/>
        <v>1.38699086</v>
      </c>
      <c r="S2209" s="106">
        <f t="shared" si="1543"/>
        <v>41.281183429999999</v>
      </c>
      <c r="T2209" s="106">
        <f t="shared" si="1544"/>
        <v>11.51805764576028</v>
      </c>
      <c r="U2209" s="106">
        <f t="shared" si="1545"/>
        <v>1.5850825718644046E-15</v>
      </c>
      <c r="V2209" s="106">
        <f t="shared" si="1546"/>
        <v>41.281183435760283</v>
      </c>
      <c r="W2209" s="19">
        <f t="shared" si="1562"/>
        <v>0</v>
      </c>
      <c r="X2209" s="2">
        <f t="shared" si="1547"/>
        <v>0</v>
      </c>
      <c r="Y2209" s="4">
        <f t="shared" si="1548"/>
        <v>0</v>
      </c>
      <c r="Z2209" s="106">
        <f t="shared" si="1534"/>
        <v>0</v>
      </c>
      <c r="AA2209" s="114">
        <f t="shared" si="1559"/>
        <v>0.05</v>
      </c>
      <c r="AB2209" s="112">
        <f t="shared" si="1549"/>
        <v>30</v>
      </c>
      <c r="AC2209" s="178">
        <f t="shared" si="1565"/>
        <v>31</v>
      </c>
      <c r="AD2209" s="11">
        <f t="shared" si="1560"/>
        <v>1.003942442</v>
      </c>
      <c r="AE2209" s="106">
        <f t="shared" si="1535"/>
        <v>0.16274867000000001</v>
      </c>
      <c r="AF2209" s="106">
        <f t="shared" si="1550"/>
        <v>0.16274867000000001</v>
      </c>
      <c r="AG2209" s="106">
        <f t="shared" si="1551"/>
        <v>0</v>
      </c>
      <c r="AH2209" s="115" t="str">
        <f t="shared" si="1532"/>
        <v>A+J=</v>
      </c>
      <c r="AI2209" s="116">
        <f t="shared" si="1561"/>
        <v>46351</v>
      </c>
      <c r="AJ2209" s="10"/>
      <c r="AK2209" s="1"/>
      <c r="AL2209" s="10"/>
      <c r="AM2209" s="1"/>
      <c r="AN2209" s="1"/>
      <c r="AO2209" s="3"/>
      <c r="AP2209" s="3"/>
      <c r="AQ2209" s="4"/>
      <c r="AR2209" s="4"/>
      <c r="AS2209" s="4"/>
      <c r="AT2209" s="4"/>
      <c r="AU2209" s="4"/>
      <c r="AV2209" s="4"/>
      <c r="AW2209" s="1"/>
      <c r="AX2209" s="1"/>
      <c r="AY2209" s="1"/>
      <c r="AZ2209" s="1"/>
      <c r="BA2209" s="1"/>
      <c r="BB2209" s="1"/>
      <c r="BC2209" s="1"/>
      <c r="BD2209" s="1"/>
      <c r="BE2209" s="1"/>
      <c r="BG2209" s="1"/>
      <c r="BH2209" s="1"/>
    </row>
    <row r="2210" spans="1:180" ht="15" customHeight="1" x14ac:dyDescent="0.25">
      <c r="A2210" s="105">
        <f t="shared" si="1552"/>
        <v>46351</v>
      </c>
      <c r="B2210" s="106">
        <f t="shared" si="1539"/>
        <v>41.449368095760285</v>
      </c>
      <c r="C2210" s="2">
        <f t="shared" si="1553"/>
        <v>29.76312579</v>
      </c>
      <c r="D2210" s="2">
        <f t="shared" si="1554"/>
        <v>29.763125789999997</v>
      </c>
      <c r="E2210" s="106">
        <f t="shared" si="1540"/>
        <v>3.5527136788005009E-15</v>
      </c>
      <c r="F2210" s="21">
        <f t="shared" si="1555"/>
        <v>7245.38</v>
      </c>
      <c r="G2210" s="108">
        <f t="shared" si="1556"/>
        <v>7275.81</v>
      </c>
      <c r="H2210" s="109">
        <f t="shared" si="1533"/>
        <v>46291</v>
      </c>
      <c r="I2210" s="109">
        <f t="shared" si="1563"/>
        <v>46321</v>
      </c>
      <c r="J2210" s="110">
        <f t="shared" si="1541"/>
        <v>4.1999177406844002E-3</v>
      </c>
      <c r="K2210" s="117">
        <f t="shared" si="1564"/>
        <v>46351</v>
      </c>
      <c r="L2210" s="178">
        <f t="shared" si="1566"/>
        <v>31</v>
      </c>
      <c r="M2210" s="178">
        <f t="shared" si="1538"/>
        <v>31</v>
      </c>
      <c r="N2210" s="106">
        <f t="shared" si="1542"/>
        <v>1.0041999100000001</v>
      </c>
      <c r="O2210" s="111">
        <f t="shared" si="1537"/>
        <v>1.0041999100000001</v>
      </c>
      <c r="P2210" s="111">
        <f t="shared" si="1557"/>
        <v>1.4403074410103804</v>
      </c>
      <c r="Q2210" s="106">
        <f t="shared" si="1536"/>
        <v>1.4463566000000001</v>
      </c>
      <c r="R2210" s="106">
        <f t="shared" si="1558"/>
        <v>1.38699086</v>
      </c>
      <c r="S2210" s="106">
        <f t="shared" si="1543"/>
        <v>41.281183429999999</v>
      </c>
      <c r="T2210" s="106">
        <f t="shared" si="1544"/>
        <v>11.51805764576028</v>
      </c>
      <c r="U2210" s="106">
        <f t="shared" si="1545"/>
        <v>1.585777198442884E-15</v>
      </c>
      <c r="V2210" s="106">
        <f t="shared" si="1546"/>
        <v>41.281183435760283</v>
      </c>
      <c r="W2210" s="19">
        <f t="shared" si="1562"/>
        <v>73</v>
      </c>
      <c r="X2210" s="2">
        <f t="shared" si="1547"/>
        <v>14.055933789999999</v>
      </c>
      <c r="Y2210" s="4">
        <f t="shared" si="1548"/>
        <v>0.47226000000000001</v>
      </c>
      <c r="Z2210" s="106">
        <f t="shared" si="1534"/>
        <v>19.495451679999999</v>
      </c>
      <c r="AA2210" s="114">
        <f t="shared" si="1559"/>
        <v>0.05</v>
      </c>
      <c r="AB2210" s="112">
        <f t="shared" si="1549"/>
        <v>31</v>
      </c>
      <c r="AC2210" s="178">
        <f t="shared" si="1565"/>
        <v>31</v>
      </c>
      <c r="AD2210" s="11">
        <f t="shared" si="1560"/>
        <v>1.004074124</v>
      </c>
      <c r="AE2210" s="106">
        <f t="shared" si="1535"/>
        <v>0.16818466000000001</v>
      </c>
      <c r="AF2210" s="106">
        <f t="shared" si="1550"/>
        <v>0.16818466000000001</v>
      </c>
      <c r="AG2210" s="106">
        <f t="shared" si="1551"/>
        <v>19.66363634</v>
      </c>
      <c r="AH2210" s="115" t="str">
        <f t="shared" ref="AH2210:AH2240" si="1567">AH2209</f>
        <v>A+J=</v>
      </c>
      <c r="AI2210" s="116">
        <f t="shared" si="1561"/>
        <v>46351</v>
      </c>
      <c r="AJ2210" s="10"/>
      <c r="AK2210" s="1"/>
      <c r="AL2210" s="10"/>
      <c r="AM2210" s="1"/>
      <c r="AN2210" s="1"/>
      <c r="AO2210" s="3"/>
      <c r="AP2210" s="3"/>
      <c r="AQ2210" s="4"/>
      <c r="AR2210" s="4"/>
      <c r="AS2210" s="4"/>
      <c r="AT2210" s="4"/>
      <c r="AU2210" s="4"/>
      <c r="AV2210" s="4"/>
      <c r="AW2210" s="1"/>
      <c r="AX2210" s="1"/>
      <c r="AY2210" s="1"/>
      <c r="AZ2210" s="1"/>
      <c r="BA2210" s="1"/>
      <c r="BB2210" s="1"/>
      <c r="BC2210" s="1"/>
      <c r="BD2210" s="1"/>
      <c r="BE2210" s="1"/>
      <c r="BG2210" s="1"/>
      <c r="BH2210" s="1"/>
    </row>
    <row r="2211" spans="1:180" ht="15" customHeight="1" x14ac:dyDescent="0.25">
      <c r="A2211" s="105">
        <f t="shared" si="1552"/>
        <v>46352</v>
      </c>
      <c r="B2211" s="106">
        <f t="shared" si="1539"/>
        <v>21.788684510265121</v>
      </c>
      <c r="C2211" s="2">
        <f t="shared" si="1553"/>
        <v>15.707191999999999</v>
      </c>
      <c r="D2211" s="2">
        <f t="shared" si="1554"/>
        <v>15.707191999999999</v>
      </c>
      <c r="E2211" s="106">
        <f t="shared" si="1540"/>
        <v>0</v>
      </c>
      <c r="F2211" s="21">
        <f t="shared" si="1555"/>
        <v>7245.38</v>
      </c>
      <c r="G2211" s="108">
        <f t="shared" si="1556"/>
        <v>7275.81</v>
      </c>
      <c r="H2211" s="109">
        <f t="shared" si="1533"/>
        <v>46321</v>
      </c>
      <c r="I2211" s="109">
        <f t="shared" si="1563"/>
        <v>46352</v>
      </c>
      <c r="J2211" s="110">
        <f t="shared" si="1541"/>
        <v>4.1999177406844002E-3</v>
      </c>
      <c r="K2211" s="117">
        <f t="shared" si="1564"/>
        <v>46381</v>
      </c>
      <c r="L2211" s="178">
        <f t="shared" si="1566"/>
        <v>30</v>
      </c>
      <c r="M2211" s="178">
        <f t="shared" si="1538"/>
        <v>1</v>
      </c>
      <c r="N2211" s="106">
        <f t="shared" si="1542"/>
        <v>1.00013971</v>
      </c>
      <c r="O2211" s="111">
        <f t="shared" si="1537"/>
        <v>1.0041999100000001</v>
      </c>
      <c r="P2211" s="111">
        <f t="shared" si="1557"/>
        <v>1.4463566026349544</v>
      </c>
      <c r="Q2211" s="106">
        <f t="shared" si="1536"/>
        <v>1.4465586699999999</v>
      </c>
      <c r="R2211" s="106">
        <f t="shared" si="1558"/>
        <v>1.38699086</v>
      </c>
      <c r="S2211" s="106">
        <f t="shared" si="1543"/>
        <v>21.785731739999999</v>
      </c>
      <c r="T2211" s="106">
        <f t="shared" si="1544"/>
        <v>6.0785397402651205</v>
      </c>
      <c r="U2211" s="106">
        <f t="shared" si="1545"/>
        <v>0</v>
      </c>
      <c r="V2211" s="106">
        <f t="shared" si="1546"/>
        <v>21.78573174026512</v>
      </c>
      <c r="W2211" s="19">
        <f t="shared" si="1562"/>
        <v>0</v>
      </c>
      <c r="X2211" s="2">
        <f t="shared" si="1547"/>
        <v>0</v>
      </c>
      <c r="Y2211" s="4">
        <f t="shared" si="1548"/>
        <v>0</v>
      </c>
      <c r="Z2211" s="106">
        <f t="shared" si="1534"/>
        <v>0</v>
      </c>
      <c r="AA2211" s="114">
        <f t="shared" si="1559"/>
        <v>0.05</v>
      </c>
      <c r="AB2211" s="112">
        <f t="shared" si="1549"/>
        <v>1</v>
      </c>
      <c r="AC2211" s="178">
        <f t="shared" si="1565"/>
        <v>30</v>
      </c>
      <c r="AD2211" s="11">
        <f t="shared" si="1560"/>
        <v>1.000135537</v>
      </c>
      <c r="AE2211" s="106">
        <f t="shared" si="1535"/>
        <v>2.95277E-3</v>
      </c>
      <c r="AF2211" s="106">
        <f t="shared" si="1550"/>
        <v>2.95277E-3</v>
      </c>
      <c r="AG2211" s="106">
        <f t="shared" si="1551"/>
        <v>0</v>
      </c>
      <c r="AH2211" s="115" t="str">
        <f t="shared" si="1567"/>
        <v>A+J=</v>
      </c>
      <c r="AI2211" s="116">
        <f t="shared" si="1561"/>
        <v>46381</v>
      </c>
      <c r="AJ2211" s="10"/>
      <c r="AK2211" s="1"/>
      <c r="AL2211" s="10"/>
      <c r="AM2211" s="1"/>
      <c r="AN2211" s="1"/>
      <c r="AO2211" s="3"/>
      <c r="AP2211" s="3"/>
      <c r="AQ2211" s="4"/>
      <c r="AR2211" s="4"/>
      <c r="AS2211" s="4"/>
      <c r="AT2211" s="4"/>
      <c r="AU2211" s="4"/>
      <c r="AV2211" s="4"/>
      <c r="AW2211" s="1"/>
      <c r="AX2211" s="1"/>
      <c r="AY2211" s="1"/>
      <c r="AZ2211" s="1"/>
      <c r="BA2211" s="1"/>
      <c r="BB2211" s="1"/>
      <c r="BC2211" s="1"/>
      <c r="BD2211" s="1"/>
      <c r="BE2211" s="1"/>
      <c r="BG2211" s="1"/>
      <c r="BH2211" s="1"/>
    </row>
    <row r="2212" spans="1:180" ht="15" customHeight="1" x14ac:dyDescent="0.25">
      <c r="A2212" s="105">
        <f t="shared" si="1552"/>
        <v>46353</v>
      </c>
      <c r="B2212" s="106">
        <f t="shared" si="1539"/>
        <v>21.791637690265119</v>
      </c>
      <c r="C2212" s="2">
        <f t="shared" si="1553"/>
        <v>15.707191999999999</v>
      </c>
      <c r="D2212" s="2">
        <f t="shared" si="1554"/>
        <v>15.707191999999999</v>
      </c>
      <c r="E2212" s="106">
        <f t="shared" si="1540"/>
        <v>0</v>
      </c>
      <c r="F2212" s="21">
        <f t="shared" si="1555"/>
        <v>7245.38</v>
      </c>
      <c r="G2212" s="108">
        <f t="shared" si="1556"/>
        <v>7275.81</v>
      </c>
      <c r="H2212" s="109">
        <f t="shared" si="1533"/>
        <v>46321</v>
      </c>
      <c r="I2212" s="109">
        <f t="shared" si="1563"/>
        <v>46352</v>
      </c>
      <c r="J2212" s="110">
        <f t="shared" si="1541"/>
        <v>4.1999177406844002E-3</v>
      </c>
      <c r="K2212" s="117">
        <f t="shared" si="1564"/>
        <v>46381</v>
      </c>
      <c r="L2212" s="178">
        <f t="shared" si="1566"/>
        <v>30</v>
      </c>
      <c r="M2212" s="178">
        <f t="shared" si="1538"/>
        <v>2</v>
      </c>
      <c r="N2212" s="106">
        <f t="shared" si="1542"/>
        <v>1.0002794399999999</v>
      </c>
      <c r="O2212" s="111">
        <f t="shared" si="1537"/>
        <v>1.0041999100000001</v>
      </c>
      <c r="P2212" s="111">
        <f t="shared" si="1557"/>
        <v>1.4463566026349544</v>
      </c>
      <c r="Q2212" s="106">
        <f t="shared" si="1536"/>
        <v>1.44676077</v>
      </c>
      <c r="R2212" s="106">
        <f t="shared" si="1558"/>
        <v>1.38699086</v>
      </c>
      <c r="S2212" s="106">
        <f t="shared" si="1543"/>
        <v>21.785731739999999</v>
      </c>
      <c r="T2212" s="106">
        <f t="shared" si="1544"/>
        <v>6.0785397402651205</v>
      </c>
      <c r="U2212" s="106">
        <f t="shared" si="1545"/>
        <v>0</v>
      </c>
      <c r="V2212" s="106">
        <f t="shared" si="1546"/>
        <v>21.78573174026512</v>
      </c>
      <c r="W2212" s="19">
        <f t="shared" si="1562"/>
        <v>0</v>
      </c>
      <c r="X2212" s="2">
        <f t="shared" si="1547"/>
        <v>0</v>
      </c>
      <c r="Y2212" s="4">
        <f t="shared" si="1548"/>
        <v>0</v>
      </c>
      <c r="Z2212" s="106">
        <f t="shared" si="1534"/>
        <v>0</v>
      </c>
      <c r="AA2212" s="114">
        <f t="shared" si="1559"/>
        <v>0.05</v>
      </c>
      <c r="AB2212" s="112">
        <f t="shared" si="1549"/>
        <v>2</v>
      </c>
      <c r="AC2212" s="178">
        <f t="shared" si="1565"/>
        <v>30</v>
      </c>
      <c r="AD2212" s="11">
        <f t="shared" si="1560"/>
        <v>1.0002710930000001</v>
      </c>
      <c r="AE2212" s="106">
        <f t="shared" si="1535"/>
        <v>5.9059500000000001E-3</v>
      </c>
      <c r="AF2212" s="106">
        <f t="shared" si="1550"/>
        <v>5.9059500000000001E-3</v>
      </c>
      <c r="AG2212" s="106">
        <f t="shared" si="1551"/>
        <v>0</v>
      </c>
      <c r="AH2212" s="115" t="str">
        <f t="shared" si="1567"/>
        <v>A+J=</v>
      </c>
      <c r="AI2212" s="116">
        <f t="shared" si="1561"/>
        <v>46381</v>
      </c>
      <c r="AJ2212" s="10"/>
      <c r="AK2212" s="1"/>
      <c r="AL2212" s="10"/>
      <c r="AM2212" s="1"/>
      <c r="AN2212" s="1"/>
      <c r="AO2212" s="3"/>
      <c r="AP2212" s="3"/>
      <c r="AQ2212" s="4"/>
      <c r="AR2212" s="4"/>
      <c r="AS2212" s="4"/>
      <c r="AT2212" s="4"/>
      <c r="AU2212" s="4"/>
      <c r="AV2212" s="4"/>
      <c r="AW2212" s="1"/>
      <c r="AX2212" s="1"/>
      <c r="AY2212" s="1"/>
      <c r="AZ2212" s="1"/>
      <c r="BA2212" s="1"/>
      <c r="BB2212" s="1"/>
      <c r="BC2212" s="1"/>
      <c r="BD2212" s="1"/>
      <c r="BE2212" s="1"/>
      <c r="BG2212" s="1"/>
      <c r="BH2212" s="1"/>
    </row>
    <row r="2213" spans="1:180" ht="15" customHeight="1" x14ac:dyDescent="0.25">
      <c r="A2213" s="105">
        <f t="shared" si="1552"/>
        <v>46354</v>
      </c>
      <c r="B2213" s="106">
        <f t="shared" si="1539"/>
        <v>21.794591270265119</v>
      </c>
      <c r="C2213" s="2">
        <f t="shared" si="1553"/>
        <v>15.707191999999999</v>
      </c>
      <c r="D2213" s="2">
        <f t="shared" si="1554"/>
        <v>15.707191999999999</v>
      </c>
      <c r="E2213" s="106">
        <f t="shared" si="1540"/>
        <v>0</v>
      </c>
      <c r="F2213" s="21">
        <f t="shared" si="1555"/>
        <v>7245.38</v>
      </c>
      <c r="G2213" s="108">
        <f t="shared" si="1556"/>
        <v>7275.81</v>
      </c>
      <c r="H2213" s="109">
        <f t="shared" si="1533"/>
        <v>46321</v>
      </c>
      <c r="I2213" s="109">
        <f t="shared" si="1563"/>
        <v>46352</v>
      </c>
      <c r="J2213" s="110">
        <f t="shared" si="1541"/>
        <v>4.1999177406844002E-3</v>
      </c>
      <c r="K2213" s="117">
        <f t="shared" si="1564"/>
        <v>46381</v>
      </c>
      <c r="L2213" s="178">
        <f t="shared" si="1566"/>
        <v>30</v>
      </c>
      <c r="M2213" s="178">
        <f t="shared" si="1538"/>
        <v>3</v>
      </c>
      <c r="N2213" s="106">
        <f t="shared" si="1542"/>
        <v>1.0004192000000001</v>
      </c>
      <c r="O2213" s="111">
        <f t="shared" si="1537"/>
        <v>1.0041999100000001</v>
      </c>
      <c r="P2213" s="111">
        <f t="shared" si="1557"/>
        <v>1.4463566026349544</v>
      </c>
      <c r="Q2213" s="106">
        <f t="shared" si="1536"/>
        <v>1.4469629100000001</v>
      </c>
      <c r="R2213" s="106">
        <f t="shared" si="1558"/>
        <v>1.38699086</v>
      </c>
      <c r="S2213" s="106">
        <f t="shared" si="1543"/>
        <v>21.785731739999999</v>
      </c>
      <c r="T2213" s="106">
        <f t="shared" si="1544"/>
        <v>6.0785397402651205</v>
      </c>
      <c r="U2213" s="106">
        <f t="shared" si="1545"/>
        <v>0</v>
      </c>
      <c r="V2213" s="106">
        <f t="shared" si="1546"/>
        <v>21.78573174026512</v>
      </c>
      <c r="W2213" s="19">
        <f t="shared" si="1562"/>
        <v>0</v>
      </c>
      <c r="X2213" s="2">
        <f t="shared" si="1547"/>
        <v>0</v>
      </c>
      <c r="Y2213" s="4">
        <f t="shared" si="1548"/>
        <v>0</v>
      </c>
      <c r="Z2213" s="106">
        <f t="shared" si="1534"/>
        <v>0</v>
      </c>
      <c r="AA2213" s="114">
        <f t="shared" si="1559"/>
        <v>0.05</v>
      </c>
      <c r="AB2213" s="112">
        <f t="shared" si="1549"/>
        <v>3</v>
      </c>
      <c r="AC2213" s="178">
        <f t="shared" si="1565"/>
        <v>30</v>
      </c>
      <c r="AD2213" s="11">
        <f t="shared" si="1560"/>
        <v>1.000406667</v>
      </c>
      <c r="AE2213" s="106">
        <f t="shared" si="1535"/>
        <v>8.8595299999999991E-3</v>
      </c>
      <c r="AF2213" s="106">
        <f t="shared" si="1550"/>
        <v>8.8595299999999991E-3</v>
      </c>
      <c r="AG2213" s="106">
        <f t="shared" si="1551"/>
        <v>0</v>
      </c>
      <c r="AH2213" s="115" t="str">
        <f t="shared" si="1567"/>
        <v>A+J=</v>
      </c>
      <c r="AI2213" s="116">
        <f t="shared" si="1561"/>
        <v>46381</v>
      </c>
      <c r="AJ2213" s="10"/>
      <c r="AK2213" s="1"/>
      <c r="AL2213" s="10"/>
      <c r="AM2213" s="1"/>
      <c r="AN2213" s="1"/>
      <c r="AO2213" s="3"/>
      <c r="AP2213" s="3"/>
      <c r="AQ2213" s="4"/>
      <c r="AR2213" s="4"/>
      <c r="AS2213" s="4"/>
      <c r="AT2213" s="4"/>
      <c r="AU2213" s="4"/>
      <c r="AV2213" s="4"/>
      <c r="AW2213" s="1"/>
      <c r="AX2213" s="1"/>
      <c r="AY2213" s="1"/>
      <c r="AZ2213" s="1"/>
      <c r="BA2213" s="1"/>
      <c r="BB2213" s="1"/>
      <c r="BC2213" s="1"/>
      <c r="BD2213" s="1"/>
      <c r="BE2213" s="1"/>
      <c r="BG2213" s="1"/>
      <c r="BH2213" s="1"/>
    </row>
    <row r="2214" spans="1:180" ht="15" customHeight="1" x14ac:dyDescent="0.25">
      <c r="A2214" s="105">
        <f t="shared" si="1552"/>
        <v>46355</v>
      </c>
      <c r="B2214" s="106">
        <f t="shared" si="1539"/>
        <v>21.797545270265122</v>
      </c>
      <c r="C2214" s="2">
        <f t="shared" si="1553"/>
        <v>15.707191999999999</v>
      </c>
      <c r="D2214" s="2">
        <f t="shared" si="1554"/>
        <v>15.707191999999999</v>
      </c>
      <c r="E2214" s="106">
        <f t="shared" si="1540"/>
        <v>0</v>
      </c>
      <c r="F2214" s="21">
        <f t="shared" si="1555"/>
        <v>7245.38</v>
      </c>
      <c r="G2214" s="108">
        <f t="shared" si="1556"/>
        <v>7275.81</v>
      </c>
      <c r="H2214" s="109">
        <f t="shared" si="1533"/>
        <v>46321</v>
      </c>
      <c r="I2214" s="109">
        <f t="shared" si="1563"/>
        <v>46352</v>
      </c>
      <c r="J2214" s="110">
        <f t="shared" si="1541"/>
        <v>4.1999177406844002E-3</v>
      </c>
      <c r="K2214" s="117">
        <f t="shared" si="1564"/>
        <v>46381</v>
      </c>
      <c r="L2214" s="178">
        <f t="shared" si="1566"/>
        <v>30</v>
      </c>
      <c r="M2214" s="178">
        <f t="shared" si="1538"/>
        <v>4</v>
      </c>
      <c r="N2214" s="106">
        <f t="shared" si="1542"/>
        <v>1.0005589699999999</v>
      </c>
      <c r="O2214" s="111">
        <f t="shared" si="1537"/>
        <v>1.0041999100000001</v>
      </c>
      <c r="P2214" s="111">
        <f t="shared" si="1557"/>
        <v>1.4463566026349544</v>
      </c>
      <c r="Q2214" s="106">
        <f t="shared" si="1536"/>
        <v>1.4471650700000001</v>
      </c>
      <c r="R2214" s="106">
        <f t="shared" si="1558"/>
        <v>1.38699086</v>
      </c>
      <c r="S2214" s="106">
        <f t="shared" si="1543"/>
        <v>21.785731739999999</v>
      </c>
      <c r="T2214" s="106">
        <f t="shared" si="1544"/>
        <v>6.0785397402651205</v>
      </c>
      <c r="U2214" s="106">
        <f t="shared" si="1545"/>
        <v>0</v>
      </c>
      <c r="V2214" s="106">
        <f t="shared" si="1546"/>
        <v>21.78573174026512</v>
      </c>
      <c r="W2214" s="19">
        <f t="shared" si="1562"/>
        <v>0</v>
      </c>
      <c r="X2214" s="2">
        <f t="shared" si="1547"/>
        <v>0</v>
      </c>
      <c r="Y2214" s="4">
        <f t="shared" si="1548"/>
        <v>0</v>
      </c>
      <c r="Z2214" s="106">
        <f t="shared" si="1534"/>
        <v>0</v>
      </c>
      <c r="AA2214" s="114">
        <f t="shared" si="1559"/>
        <v>0.05</v>
      </c>
      <c r="AB2214" s="112">
        <f t="shared" si="1549"/>
        <v>4</v>
      </c>
      <c r="AC2214" s="178">
        <f t="shared" si="1565"/>
        <v>30</v>
      </c>
      <c r="AD2214" s="11">
        <f t="shared" si="1560"/>
        <v>1.00054226</v>
      </c>
      <c r="AE2214" s="106">
        <f t="shared" si="1535"/>
        <v>1.1813529999999999E-2</v>
      </c>
      <c r="AF2214" s="106">
        <f t="shared" si="1550"/>
        <v>1.1813529999999999E-2</v>
      </c>
      <c r="AG2214" s="106">
        <f t="shared" si="1551"/>
        <v>0</v>
      </c>
      <c r="AH2214" s="115" t="str">
        <f t="shared" si="1567"/>
        <v>A+J=</v>
      </c>
      <c r="AI2214" s="116">
        <f t="shared" si="1561"/>
        <v>46381</v>
      </c>
      <c r="AJ2214" s="10"/>
      <c r="AK2214" s="1"/>
      <c r="AL2214" s="10"/>
      <c r="AM2214" s="1"/>
      <c r="AN2214" s="1"/>
      <c r="AO2214" s="3"/>
      <c r="AP2214" s="3"/>
      <c r="AQ2214" s="4"/>
      <c r="AR2214" s="4"/>
      <c r="AS2214" s="4"/>
      <c r="AT2214" s="4"/>
      <c r="AU2214" s="4"/>
      <c r="AV2214" s="4"/>
      <c r="AW2214" s="1"/>
      <c r="AX2214" s="1"/>
      <c r="AY2214" s="1"/>
      <c r="AZ2214" s="1"/>
      <c r="BA2214" s="1"/>
      <c r="BB2214" s="1"/>
      <c r="BC2214" s="1"/>
      <c r="BD2214" s="1"/>
      <c r="BE2214" s="1"/>
      <c r="BG2214" s="1"/>
      <c r="BH2214" s="1"/>
    </row>
    <row r="2215" spans="1:180" ht="15" customHeight="1" x14ac:dyDescent="0.25">
      <c r="A2215" s="105">
        <f t="shared" si="1552"/>
        <v>46356</v>
      </c>
      <c r="B2215" s="106">
        <f t="shared" si="1539"/>
        <v>21.80049965026512</v>
      </c>
      <c r="C2215" s="2">
        <f t="shared" si="1553"/>
        <v>15.707191999999999</v>
      </c>
      <c r="D2215" s="2">
        <f t="shared" si="1554"/>
        <v>15.707191999999999</v>
      </c>
      <c r="E2215" s="106">
        <f t="shared" si="1540"/>
        <v>0</v>
      </c>
      <c r="F2215" s="21">
        <f t="shared" si="1555"/>
        <v>7245.38</v>
      </c>
      <c r="G2215" s="108">
        <f t="shared" si="1556"/>
        <v>7275.81</v>
      </c>
      <c r="H2215" s="109">
        <f t="shared" si="1533"/>
        <v>46321</v>
      </c>
      <c r="I2215" s="109">
        <f t="shared" si="1563"/>
        <v>46352</v>
      </c>
      <c r="J2215" s="110">
        <f t="shared" si="1541"/>
        <v>4.1999177406844002E-3</v>
      </c>
      <c r="K2215" s="117">
        <f t="shared" si="1564"/>
        <v>46381</v>
      </c>
      <c r="L2215" s="178">
        <f t="shared" si="1566"/>
        <v>30</v>
      </c>
      <c r="M2215" s="178">
        <f t="shared" si="1538"/>
        <v>5</v>
      </c>
      <c r="N2215" s="106">
        <f t="shared" si="1542"/>
        <v>1.0006987599999999</v>
      </c>
      <c r="O2215" s="111">
        <f t="shared" si="1537"/>
        <v>1.0041999100000001</v>
      </c>
      <c r="P2215" s="111">
        <f t="shared" si="1557"/>
        <v>1.4463566026349544</v>
      </c>
      <c r="Q2215" s="106">
        <f t="shared" si="1536"/>
        <v>1.4473672500000001</v>
      </c>
      <c r="R2215" s="106">
        <f t="shared" si="1558"/>
        <v>1.38699086</v>
      </c>
      <c r="S2215" s="106">
        <f t="shared" si="1543"/>
        <v>21.785731739999999</v>
      </c>
      <c r="T2215" s="106">
        <f t="shared" si="1544"/>
        <v>6.0785397402651205</v>
      </c>
      <c r="U2215" s="106">
        <f t="shared" si="1545"/>
        <v>0</v>
      </c>
      <c r="V2215" s="106">
        <f t="shared" si="1546"/>
        <v>21.78573174026512</v>
      </c>
      <c r="W2215" s="19">
        <f t="shared" si="1562"/>
        <v>0</v>
      </c>
      <c r="X2215" s="2">
        <f t="shared" si="1547"/>
        <v>0</v>
      </c>
      <c r="Y2215" s="4">
        <f t="shared" si="1548"/>
        <v>0</v>
      </c>
      <c r="Z2215" s="106">
        <f t="shared" si="1534"/>
        <v>0</v>
      </c>
      <c r="AA2215" s="114">
        <f t="shared" si="1559"/>
        <v>0.05</v>
      </c>
      <c r="AB2215" s="112">
        <f t="shared" si="1549"/>
        <v>5</v>
      </c>
      <c r="AC2215" s="178">
        <f t="shared" si="1565"/>
        <v>30</v>
      </c>
      <c r="AD2215" s="11">
        <f t="shared" si="1560"/>
        <v>1.0006778709999999</v>
      </c>
      <c r="AE2215" s="106">
        <f t="shared" si="1535"/>
        <v>1.476791E-2</v>
      </c>
      <c r="AF2215" s="106">
        <f t="shared" si="1550"/>
        <v>1.476791E-2</v>
      </c>
      <c r="AG2215" s="106">
        <f t="shared" si="1551"/>
        <v>0</v>
      </c>
      <c r="AH2215" s="115" t="str">
        <f t="shared" si="1567"/>
        <v>A+J=</v>
      </c>
      <c r="AI2215" s="116">
        <f t="shared" si="1561"/>
        <v>46381</v>
      </c>
      <c r="AJ2215" s="10"/>
      <c r="AK2215" s="1"/>
      <c r="AL2215" s="10"/>
      <c r="AM2215" s="1"/>
      <c r="AN2215" s="1"/>
      <c r="AO2215" s="3"/>
      <c r="AP2215" s="3"/>
      <c r="AQ2215" s="4"/>
      <c r="AR2215" s="4"/>
      <c r="AS2215" s="4"/>
      <c r="AT2215" s="4"/>
      <c r="AU2215" s="4"/>
      <c r="AV2215" s="4"/>
      <c r="AW2215" s="1"/>
      <c r="AX2215" s="1"/>
      <c r="AY2215" s="1"/>
      <c r="AZ2215" s="1"/>
      <c r="BA2215" s="1"/>
      <c r="BB2215" s="1"/>
      <c r="BC2215" s="1"/>
      <c r="BD2215" s="1"/>
      <c r="BE2215" s="1"/>
      <c r="BG2215" s="1"/>
      <c r="BH2215" s="1"/>
    </row>
    <row r="2216" spans="1:180" ht="15" customHeight="1" x14ac:dyDescent="0.25">
      <c r="A2216" s="105">
        <f t="shared" si="1552"/>
        <v>46357</v>
      </c>
      <c r="B2216" s="106">
        <f t="shared" si="1539"/>
        <v>21.80345443026512</v>
      </c>
      <c r="C2216" s="2">
        <f t="shared" si="1553"/>
        <v>15.707191999999999</v>
      </c>
      <c r="D2216" s="2">
        <f t="shared" si="1554"/>
        <v>15.707191999999999</v>
      </c>
      <c r="E2216" s="106">
        <f t="shared" si="1540"/>
        <v>0</v>
      </c>
      <c r="F2216" s="21">
        <f t="shared" si="1555"/>
        <v>7245.38</v>
      </c>
      <c r="G2216" s="108">
        <f t="shared" si="1556"/>
        <v>7275.81</v>
      </c>
      <c r="H2216" s="109">
        <f t="shared" ref="H2216:H2236" si="1568">EDATE(I2216,-1)</f>
        <v>46321</v>
      </c>
      <c r="I2216" s="109">
        <f t="shared" si="1563"/>
        <v>46352</v>
      </c>
      <c r="J2216" s="110">
        <f t="shared" si="1541"/>
        <v>4.1999177406844002E-3</v>
      </c>
      <c r="K2216" s="117">
        <f t="shared" si="1564"/>
        <v>46381</v>
      </c>
      <c r="L2216" s="178">
        <f t="shared" si="1566"/>
        <v>30</v>
      </c>
      <c r="M2216" s="178">
        <f t="shared" si="1538"/>
        <v>6</v>
      </c>
      <c r="N2216" s="106">
        <f t="shared" si="1542"/>
        <v>1.00083857</v>
      </c>
      <c r="O2216" s="111">
        <f t="shared" si="1537"/>
        <v>1.0041999100000001</v>
      </c>
      <c r="P2216" s="111">
        <f t="shared" si="1557"/>
        <v>1.4463566026349544</v>
      </c>
      <c r="Q2216" s="106">
        <f t="shared" si="1536"/>
        <v>1.4475694699999999</v>
      </c>
      <c r="R2216" s="106">
        <f t="shared" si="1558"/>
        <v>1.38699086</v>
      </c>
      <c r="S2216" s="106">
        <f t="shared" si="1543"/>
        <v>21.785731739999999</v>
      </c>
      <c r="T2216" s="106">
        <f t="shared" si="1544"/>
        <v>6.0785397402651205</v>
      </c>
      <c r="U2216" s="106">
        <f t="shared" si="1545"/>
        <v>0</v>
      </c>
      <c r="V2216" s="106">
        <f t="shared" si="1546"/>
        <v>21.78573174026512</v>
      </c>
      <c r="W2216" s="19">
        <f t="shared" si="1562"/>
        <v>0</v>
      </c>
      <c r="X2216" s="2">
        <f t="shared" si="1547"/>
        <v>0</v>
      </c>
      <c r="Y2216" s="4">
        <f t="shared" si="1548"/>
        <v>0</v>
      </c>
      <c r="Z2216" s="106">
        <f t="shared" ref="Z2216:Z2236" si="1569">IF(Y2216&gt;0,TRUNC(Y2216*S2216,8),0)</f>
        <v>0</v>
      </c>
      <c r="AA2216" s="114">
        <f t="shared" si="1559"/>
        <v>0.05</v>
      </c>
      <c r="AB2216" s="112">
        <f t="shared" si="1549"/>
        <v>6</v>
      </c>
      <c r="AC2216" s="178">
        <f t="shared" si="1565"/>
        <v>30</v>
      </c>
      <c r="AD2216" s="11">
        <f t="shared" si="1560"/>
        <v>1.0008135</v>
      </c>
      <c r="AE2216" s="106">
        <f t="shared" ref="AE2216:AE2236" si="1570">TRUNC((S2216*(AD2216-1)),8)</f>
        <v>1.7722689999999999E-2</v>
      </c>
      <c r="AF2216" s="106">
        <f t="shared" si="1550"/>
        <v>1.7722689999999999E-2</v>
      </c>
      <c r="AG2216" s="106">
        <f t="shared" si="1551"/>
        <v>0</v>
      </c>
      <c r="AH2216" s="115" t="str">
        <f t="shared" si="1567"/>
        <v>A+J=</v>
      </c>
      <c r="AI2216" s="116">
        <f t="shared" si="1561"/>
        <v>46381</v>
      </c>
      <c r="AJ2216" s="10"/>
      <c r="AK2216" s="1"/>
      <c r="AL2216" s="10"/>
      <c r="AM2216" s="1"/>
      <c r="AN2216" s="1"/>
      <c r="AO2216" s="3"/>
      <c r="AP2216" s="3"/>
      <c r="AQ2216" s="4"/>
      <c r="AR2216" s="4"/>
      <c r="AS2216" s="4"/>
      <c r="AT2216" s="4"/>
      <c r="AU2216" s="4"/>
      <c r="AV2216" s="4"/>
      <c r="AW2216" s="1"/>
      <c r="AX2216" s="1"/>
      <c r="AY2216" s="1"/>
      <c r="AZ2216" s="1"/>
      <c r="BA2216" s="1"/>
      <c r="BB2216" s="1"/>
      <c r="BC2216" s="1"/>
      <c r="BD2216" s="1"/>
      <c r="BE2216" s="1"/>
      <c r="BG2216" s="1"/>
      <c r="BH2216" s="1"/>
    </row>
    <row r="2217" spans="1:180" ht="15" customHeight="1" x14ac:dyDescent="0.25">
      <c r="A2217" s="105">
        <f t="shared" si="1552"/>
        <v>46358</v>
      </c>
      <c r="B2217" s="106">
        <f t="shared" si="1539"/>
        <v>21.806409620265121</v>
      </c>
      <c r="C2217" s="2">
        <f t="shared" si="1553"/>
        <v>15.707191999999999</v>
      </c>
      <c r="D2217" s="2">
        <f t="shared" si="1554"/>
        <v>15.707191999999999</v>
      </c>
      <c r="E2217" s="106">
        <f t="shared" si="1540"/>
        <v>0</v>
      </c>
      <c r="F2217" s="21">
        <f t="shared" si="1555"/>
        <v>7245.38</v>
      </c>
      <c r="G2217" s="108">
        <f t="shared" si="1556"/>
        <v>7275.81</v>
      </c>
      <c r="H2217" s="109">
        <f t="shared" si="1568"/>
        <v>46321</v>
      </c>
      <c r="I2217" s="109">
        <f t="shared" si="1563"/>
        <v>46352</v>
      </c>
      <c r="J2217" s="110">
        <f t="shared" si="1541"/>
        <v>4.1999177406844002E-3</v>
      </c>
      <c r="K2217" s="117">
        <f t="shared" si="1564"/>
        <v>46381</v>
      </c>
      <c r="L2217" s="178">
        <f t="shared" si="1566"/>
        <v>30</v>
      </c>
      <c r="M2217" s="178">
        <f t="shared" si="1538"/>
        <v>7</v>
      </c>
      <c r="N2217" s="106">
        <f t="shared" si="1542"/>
        <v>1.0009783999999999</v>
      </c>
      <c r="O2217" s="111">
        <f t="shared" si="1537"/>
        <v>1.0041999100000001</v>
      </c>
      <c r="P2217" s="111">
        <f t="shared" si="1557"/>
        <v>1.4463566026349544</v>
      </c>
      <c r="Q2217" s="106">
        <f t="shared" ref="Q2217:Q2236" si="1571">TRUNC(TRUNC((N2217*P2217),15),8)</f>
        <v>1.44777171</v>
      </c>
      <c r="R2217" s="106">
        <f t="shared" si="1558"/>
        <v>1.38699086</v>
      </c>
      <c r="S2217" s="106">
        <f t="shared" si="1543"/>
        <v>21.785731739999999</v>
      </c>
      <c r="T2217" s="106">
        <f t="shared" si="1544"/>
        <v>6.0785397402651205</v>
      </c>
      <c r="U2217" s="106">
        <f t="shared" si="1545"/>
        <v>0</v>
      </c>
      <c r="V2217" s="106">
        <f t="shared" si="1546"/>
        <v>21.78573174026512</v>
      </c>
      <c r="W2217" s="19">
        <f t="shared" si="1562"/>
        <v>0</v>
      </c>
      <c r="X2217" s="2">
        <f t="shared" si="1547"/>
        <v>0</v>
      </c>
      <c r="Y2217" s="4">
        <f t="shared" si="1548"/>
        <v>0</v>
      </c>
      <c r="Z2217" s="106">
        <f t="shared" si="1569"/>
        <v>0</v>
      </c>
      <c r="AA2217" s="114">
        <f t="shared" si="1559"/>
        <v>0.05</v>
      </c>
      <c r="AB2217" s="112">
        <f t="shared" si="1549"/>
        <v>7</v>
      </c>
      <c r="AC2217" s="178">
        <f t="shared" si="1565"/>
        <v>30</v>
      </c>
      <c r="AD2217" s="11">
        <f t="shared" si="1560"/>
        <v>1.0009491479999999</v>
      </c>
      <c r="AE2217" s="106">
        <f t="shared" si="1570"/>
        <v>2.0677879999999999E-2</v>
      </c>
      <c r="AF2217" s="106">
        <f t="shared" si="1550"/>
        <v>2.0677879999999999E-2</v>
      </c>
      <c r="AG2217" s="106">
        <f t="shared" si="1551"/>
        <v>0</v>
      </c>
      <c r="AH2217" s="115" t="str">
        <f t="shared" si="1567"/>
        <v>A+J=</v>
      </c>
      <c r="AI2217" s="116">
        <f t="shared" si="1561"/>
        <v>46381</v>
      </c>
      <c r="AJ2217" s="10"/>
      <c r="AK2217" s="1"/>
      <c r="AL2217" s="10"/>
      <c r="AM2217" s="1"/>
      <c r="AN2217" s="1"/>
      <c r="AO2217" s="3"/>
      <c r="AP2217" s="3"/>
      <c r="AQ2217" s="4"/>
      <c r="AR2217" s="4"/>
      <c r="AS2217" s="4"/>
      <c r="AT2217" s="4"/>
      <c r="AU2217" s="4"/>
      <c r="AV2217" s="4"/>
      <c r="AW2217" s="1"/>
      <c r="AX2217" s="1"/>
      <c r="AY2217" s="1"/>
      <c r="AZ2217" s="1"/>
      <c r="BA2217" s="1"/>
      <c r="BB2217" s="1"/>
      <c r="BC2217" s="1"/>
      <c r="BD2217" s="1"/>
      <c r="BE2217" s="1"/>
      <c r="BG2217" s="1"/>
      <c r="BH2217" s="1"/>
    </row>
    <row r="2218" spans="1:180" ht="15" customHeight="1" x14ac:dyDescent="0.25">
      <c r="A2218" s="105">
        <f t="shared" si="1552"/>
        <v>46359</v>
      </c>
      <c r="B2218" s="106">
        <f t="shared" si="1539"/>
        <v>21.80936520026512</v>
      </c>
      <c r="C2218" s="2">
        <f t="shared" si="1553"/>
        <v>15.707191999999999</v>
      </c>
      <c r="D2218" s="2">
        <f t="shared" si="1554"/>
        <v>15.707191999999999</v>
      </c>
      <c r="E2218" s="106">
        <f t="shared" si="1540"/>
        <v>0</v>
      </c>
      <c r="F2218" s="21">
        <f t="shared" si="1555"/>
        <v>7245.38</v>
      </c>
      <c r="G2218" s="108">
        <f t="shared" si="1556"/>
        <v>7275.81</v>
      </c>
      <c r="H2218" s="109">
        <f t="shared" si="1568"/>
        <v>46321</v>
      </c>
      <c r="I2218" s="109">
        <f t="shared" si="1563"/>
        <v>46352</v>
      </c>
      <c r="J2218" s="110">
        <f t="shared" si="1541"/>
        <v>4.1999177406844002E-3</v>
      </c>
      <c r="K2218" s="117">
        <f t="shared" si="1564"/>
        <v>46381</v>
      </c>
      <c r="L2218" s="178">
        <f t="shared" si="1566"/>
        <v>30</v>
      </c>
      <c r="M2218" s="178">
        <f t="shared" si="1538"/>
        <v>8</v>
      </c>
      <c r="N2218" s="106">
        <f t="shared" si="1542"/>
        <v>1.00111825</v>
      </c>
      <c r="O2218" s="111">
        <f t="shared" ref="O2218:O2236" si="1572">IF(K2218&gt;K2217,N2217,O2217)</f>
        <v>1.0041999100000001</v>
      </c>
      <c r="P2218" s="111">
        <f t="shared" si="1557"/>
        <v>1.4463566026349544</v>
      </c>
      <c r="Q2218" s="106">
        <f t="shared" si="1571"/>
        <v>1.4479739899999999</v>
      </c>
      <c r="R2218" s="106">
        <f t="shared" si="1558"/>
        <v>1.38699086</v>
      </c>
      <c r="S2218" s="106">
        <f t="shared" si="1543"/>
        <v>21.785731739999999</v>
      </c>
      <c r="T2218" s="106">
        <f t="shared" si="1544"/>
        <v>6.0785397402651205</v>
      </c>
      <c r="U2218" s="106">
        <f t="shared" si="1545"/>
        <v>0</v>
      </c>
      <c r="V2218" s="106">
        <f t="shared" si="1546"/>
        <v>21.78573174026512</v>
      </c>
      <c r="W2218" s="19">
        <f t="shared" si="1562"/>
        <v>0</v>
      </c>
      <c r="X2218" s="2">
        <f t="shared" si="1547"/>
        <v>0</v>
      </c>
      <c r="Y2218" s="4">
        <f t="shared" si="1548"/>
        <v>0</v>
      </c>
      <c r="Z2218" s="106">
        <f t="shared" si="1569"/>
        <v>0</v>
      </c>
      <c r="AA2218" s="114">
        <f t="shared" si="1559"/>
        <v>0.05</v>
      </c>
      <c r="AB2218" s="112">
        <f t="shared" si="1549"/>
        <v>8</v>
      </c>
      <c r="AC2218" s="178">
        <f t="shared" si="1565"/>
        <v>30</v>
      </c>
      <c r="AD2218" s="11">
        <f t="shared" si="1560"/>
        <v>1.0010848139999999</v>
      </c>
      <c r="AE2218" s="106">
        <f t="shared" si="1570"/>
        <v>2.3633459999999998E-2</v>
      </c>
      <c r="AF2218" s="106">
        <f t="shared" si="1550"/>
        <v>2.3633459999999998E-2</v>
      </c>
      <c r="AG2218" s="106">
        <f t="shared" si="1551"/>
        <v>0</v>
      </c>
      <c r="AH2218" s="115" t="str">
        <f t="shared" si="1567"/>
        <v>A+J=</v>
      </c>
      <c r="AI2218" s="116">
        <f t="shared" si="1561"/>
        <v>46381</v>
      </c>
      <c r="AJ2218" s="10"/>
      <c r="AK2218" s="1"/>
      <c r="AL2218" s="10"/>
      <c r="AM2218" s="1"/>
      <c r="AN2218" s="1"/>
      <c r="AO2218" s="3"/>
      <c r="AP2218" s="3"/>
      <c r="AQ2218" s="4"/>
      <c r="AR2218" s="4"/>
      <c r="AS2218" s="4"/>
      <c r="AT2218" s="4"/>
      <c r="AU2218" s="4"/>
      <c r="AV2218" s="4"/>
      <c r="AW2218" s="1"/>
      <c r="AX2218" s="1"/>
      <c r="AY2218" s="1"/>
      <c r="AZ2218" s="1"/>
      <c r="BA2218" s="1"/>
      <c r="BB2218" s="1"/>
      <c r="BC2218" s="1"/>
      <c r="BD2218" s="1"/>
      <c r="BE2218" s="1"/>
      <c r="BG2218" s="1"/>
      <c r="BH2218" s="1"/>
    </row>
    <row r="2219" spans="1:180" ht="15" customHeight="1" x14ac:dyDescent="0.25">
      <c r="A2219" s="105">
        <f t="shared" si="1552"/>
        <v>46360</v>
      </c>
      <c r="B2219" s="106">
        <f t="shared" si="1539"/>
        <v>21.812321180265119</v>
      </c>
      <c r="C2219" s="2">
        <f t="shared" si="1553"/>
        <v>15.707191999999999</v>
      </c>
      <c r="D2219" s="2">
        <f t="shared" si="1554"/>
        <v>15.707191999999999</v>
      </c>
      <c r="E2219" s="106">
        <f t="shared" si="1540"/>
        <v>0</v>
      </c>
      <c r="F2219" s="21">
        <f t="shared" si="1555"/>
        <v>7245.38</v>
      </c>
      <c r="G2219" s="108">
        <f t="shared" si="1556"/>
        <v>7275.81</v>
      </c>
      <c r="H2219" s="109">
        <f t="shared" si="1568"/>
        <v>46321</v>
      </c>
      <c r="I2219" s="109">
        <f t="shared" si="1563"/>
        <v>46352</v>
      </c>
      <c r="J2219" s="110">
        <f t="shared" si="1541"/>
        <v>4.1999177406844002E-3</v>
      </c>
      <c r="K2219" s="117">
        <f t="shared" si="1564"/>
        <v>46381</v>
      </c>
      <c r="L2219" s="178">
        <f t="shared" si="1566"/>
        <v>30</v>
      </c>
      <c r="M2219" s="178">
        <f t="shared" si="1538"/>
        <v>9</v>
      </c>
      <c r="N2219" s="106">
        <f t="shared" si="1542"/>
        <v>1.0012581199999999</v>
      </c>
      <c r="O2219" s="111">
        <f t="shared" si="1572"/>
        <v>1.0041999100000001</v>
      </c>
      <c r="P2219" s="111">
        <f t="shared" si="1557"/>
        <v>1.4463566026349544</v>
      </c>
      <c r="Q2219" s="106">
        <f t="shared" si="1571"/>
        <v>1.4481762899999999</v>
      </c>
      <c r="R2219" s="106">
        <f t="shared" si="1558"/>
        <v>1.38699086</v>
      </c>
      <c r="S2219" s="106">
        <f t="shared" si="1543"/>
        <v>21.785731739999999</v>
      </c>
      <c r="T2219" s="106">
        <f t="shared" si="1544"/>
        <v>6.0785397402651205</v>
      </c>
      <c r="U2219" s="106">
        <f t="shared" si="1545"/>
        <v>0</v>
      </c>
      <c r="V2219" s="106">
        <f t="shared" si="1546"/>
        <v>21.78573174026512</v>
      </c>
      <c r="W2219" s="19">
        <f t="shared" si="1562"/>
        <v>0</v>
      </c>
      <c r="X2219" s="2">
        <f t="shared" si="1547"/>
        <v>0</v>
      </c>
      <c r="Y2219" s="4">
        <f t="shared" si="1548"/>
        <v>0</v>
      </c>
      <c r="Z2219" s="106">
        <f t="shared" si="1569"/>
        <v>0</v>
      </c>
      <c r="AA2219" s="114">
        <f t="shared" si="1559"/>
        <v>0.05</v>
      </c>
      <c r="AB2219" s="112">
        <f t="shared" si="1549"/>
        <v>9</v>
      </c>
      <c r="AC2219" s="178">
        <f t="shared" si="1565"/>
        <v>30</v>
      </c>
      <c r="AD2219" s="11">
        <f t="shared" si="1560"/>
        <v>1.0012204979999999</v>
      </c>
      <c r="AE2219" s="106">
        <f t="shared" si="1570"/>
        <v>2.6589439999999999E-2</v>
      </c>
      <c r="AF2219" s="106">
        <f t="shared" si="1550"/>
        <v>2.6589439999999999E-2</v>
      </c>
      <c r="AG2219" s="106">
        <f t="shared" si="1551"/>
        <v>0</v>
      </c>
      <c r="AH2219" s="115" t="str">
        <f t="shared" si="1567"/>
        <v>A+J=</v>
      </c>
      <c r="AI2219" s="116">
        <f t="shared" si="1561"/>
        <v>46381</v>
      </c>
      <c r="AJ2219" s="10"/>
      <c r="AK2219" s="1"/>
      <c r="AL2219" s="10"/>
      <c r="AM2219" s="1"/>
      <c r="AN2219" s="1"/>
      <c r="AO2219" s="3"/>
      <c r="AP2219" s="3"/>
      <c r="AQ2219" s="4"/>
      <c r="AR2219" s="4"/>
      <c r="AS2219" s="4"/>
      <c r="AT2219" s="4"/>
      <c r="AU2219" s="4"/>
      <c r="AV2219" s="4"/>
      <c r="AW2219" s="1"/>
      <c r="AX2219" s="1"/>
      <c r="AY2219" s="1"/>
      <c r="AZ2219" s="1"/>
      <c r="BA2219" s="1"/>
      <c r="BB2219" s="1"/>
      <c r="BC2219" s="1"/>
      <c r="BD2219" s="1"/>
      <c r="BE2219" s="1"/>
      <c r="BG2219" s="1"/>
      <c r="BH2219" s="1"/>
    </row>
    <row r="2220" spans="1:180" ht="15" customHeight="1" x14ac:dyDescent="0.25">
      <c r="A2220" s="105">
        <f t="shared" si="1552"/>
        <v>46361</v>
      </c>
      <c r="B2220" s="106">
        <f t="shared" si="1539"/>
        <v>21.81527757026512</v>
      </c>
      <c r="C2220" s="2">
        <f t="shared" si="1553"/>
        <v>15.707191999999999</v>
      </c>
      <c r="D2220" s="2">
        <f t="shared" si="1554"/>
        <v>15.707191999999999</v>
      </c>
      <c r="E2220" s="106">
        <f t="shared" si="1540"/>
        <v>0</v>
      </c>
      <c r="F2220" s="21">
        <f t="shared" si="1555"/>
        <v>7245.38</v>
      </c>
      <c r="G2220" s="108">
        <f t="shared" si="1556"/>
        <v>7275.81</v>
      </c>
      <c r="H2220" s="109">
        <f t="shared" si="1568"/>
        <v>46321</v>
      </c>
      <c r="I2220" s="109">
        <f t="shared" si="1563"/>
        <v>46352</v>
      </c>
      <c r="J2220" s="110">
        <f t="shared" si="1541"/>
        <v>4.1999177406844002E-3</v>
      </c>
      <c r="K2220" s="117">
        <f t="shared" si="1564"/>
        <v>46381</v>
      </c>
      <c r="L2220" s="178">
        <f t="shared" si="1566"/>
        <v>30</v>
      </c>
      <c r="M2220" s="178">
        <f t="shared" si="1538"/>
        <v>10</v>
      </c>
      <c r="N2220" s="106">
        <f t="shared" si="1542"/>
        <v>1.0013980099999999</v>
      </c>
      <c r="O2220" s="111">
        <f t="shared" si="1572"/>
        <v>1.0041999100000001</v>
      </c>
      <c r="P2220" s="111">
        <f t="shared" si="1557"/>
        <v>1.4463566026349544</v>
      </c>
      <c r="Q2220" s="106">
        <f t="shared" si="1571"/>
        <v>1.4483786199999999</v>
      </c>
      <c r="R2220" s="106">
        <f t="shared" si="1558"/>
        <v>1.38699086</v>
      </c>
      <c r="S2220" s="106">
        <f t="shared" si="1543"/>
        <v>21.785731739999999</v>
      </c>
      <c r="T2220" s="106">
        <f t="shared" si="1544"/>
        <v>6.0785397402651205</v>
      </c>
      <c r="U2220" s="106">
        <f t="shared" si="1545"/>
        <v>0</v>
      </c>
      <c r="V2220" s="106">
        <f t="shared" si="1546"/>
        <v>21.78573174026512</v>
      </c>
      <c r="W2220" s="19">
        <f t="shared" si="1562"/>
        <v>0</v>
      </c>
      <c r="X2220" s="2">
        <f t="shared" si="1547"/>
        <v>0</v>
      </c>
      <c r="Y2220" s="4">
        <f t="shared" si="1548"/>
        <v>0</v>
      </c>
      <c r="Z2220" s="106">
        <f t="shared" si="1569"/>
        <v>0</v>
      </c>
      <c r="AA2220" s="114">
        <f t="shared" si="1559"/>
        <v>0.05</v>
      </c>
      <c r="AB2220" s="112">
        <f t="shared" si="1549"/>
        <v>10</v>
      </c>
      <c r="AC2220" s="178">
        <f t="shared" si="1565"/>
        <v>30</v>
      </c>
      <c r="AD2220" s="11">
        <f t="shared" si="1560"/>
        <v>1.0013562009999999</v>
      </c>
      <c r="AE2220" s="106">
        <f t="shared" si="1570"/>
        <v>2.9545829999999999E-2</v>
      </c>
      <c r="AF2220" s="106">
        <f t="shared" si="1550"/>
        <v>2.9545829999999999E-2</v>
      </c>
      <c r="AG2220" s="106">
        <f t="shared" si="1551"/>
        <v>0</v>
      </c>
      <c r="AH2220" s="115" t="str">
        <f t="shared" si="1567"/>
        <v>A+J=</v>
      </c>
      <c r="AI2220" s="116">
        <f t="shared" si="1561"/>
        <v>46381</v>
      </c>
      <c r="AJ2220" s="10"/>
      <c r="AK2220" s="1"/>
      <c r="AL2220" s="10"/>
      <c r="AM2220" s="1"/>
      <c r="AN2220" s="1"/>
      <c r="AO2220" s="3"/>
      <c r="AP2220" s="3"/>
      <c r="AQ2220" s="4"/>
      <c r="AR2220" s="4"/>
      <c r="AS2220" s="4"/>
      <c r="AT2220" s="4"/>
      <c r="AU2220" s="4"/>
      <c r="AV2220" s="4"/>
      <c r="AW2220" s="1"/>
      <c r="AX2220" s="1"/>
      <c r="AY2220" s="1"/>
      <c r="AZ2220" s="1"/>
      <c r="BA2220" s="1"/>
      <c r="BB2220" s="1"/>
      <c r="BC2220" s="1"/>
      <c r="BD2220" s="1"/>
      <c r="BE2220" s="1"/>
      <c r="BG2220" s="1"/>
      <c r="BH2220" s="1"/>
    </row>
    <row r="2221" spans="1:180" ht="15" customHeight="1" x14ac:dyDescent="0.25">
      <c r="A2221" s="105">
        <f t="shared" si="1552"/>
        <v>46362</v>
      </c>
      <c r="B2221" s="106">
        <f t="shared" si="1539"/>
        <v>21.818234350265122</v>
      </c>
      <c r="C2221" s="2">
        <f t="shared" si="1553"/>
        <v>15.707191999999999</v>
      </c>
      <c r="D2221" s="2">
        <f t="shared" si="1554"/>
        <v>15.707191999999999</v>
      </c>
      <c r="E2221" s="106">
        <f t="shared" si="1540"/>
        <v>0</v>
      </c>
      <c r="F2221" s="21">
        <f t="shared" si="1555"/>
        <v>7245.38</v>
      </c>
      <c r="G2221" s="108">
        <f t="shared" si="1556"/>
        <v>7275.81</v>
      </c>
      <c r="H2221" s="109">
        <f t="shared" si="1568"/>
        <v>46321</v>
      </c>
      <c r="I2221" s="109">
        <f t="shared" si="1563"/>
        <v>46352</v>
      </c>
      <c r="J2221" s="110">
        <f t="shared" si="1541"/>
        <v>4.1999177406844002E-3</v>
      </c>
      <c r="K2221" s="117">
        <f t="shared" si="1564"/>
        <v>46381</v>
      </c>
      <c r="L2221" s="178">
        <f t="shared" si="1566"/>
        <v>30</v>
      </c>
      <c r="M2221" s="178">
        <f t="shared" si="1538"/>
        <v>11</v>
      </c>
      <c r="N2221" s="106">
        <f t="shared" si="1542"/>
        <v>1.0015379200000001</v>
      </c>
      <c r="O2221" s="111">
        <f t="shared" si="1572"/>
        <v>1.0041999100000001</v>
      </c>
      <c r="P2221" s="111">
        <f t="shared" si="1557"/>
        <v>1.4463566026349544</v>
      </c>
      <c r="Q2221" s="106">
        <f t="shared" si="1571"/>
        <v>1.44858098</v>
      </c>
      <c r="R2221" s="106">
        <f t="shared" si="1558"/>
        <v>1.38699086</v>
      </c>
      <c r="S2221" s="106">
        <f t="shared" si="1543"/>
        <v>21.785731739999999</v>
      </c>
      <c r="T2221" s="106">
        <f t="shared" si="1544"/>
        <v>6.0785397402651205</v>
      </c>
      <c r="U2221" s="106">
        <f t="shared" si="1545"/>
        <v>0</v>
      </c>
      <c r="V2221" s="106">
        <f t="shared" si="1546"/>
        <v>21.78573174026512</v>
      </c>
      <c r="W2221" s="19">
        <f t="shared" si="1562"/>
        <v>0</v>
      </c>
      <c r="X2221" s="2">
        <f t="shared" si="1547"/>
        <v>0</v>
      </c>
      <c r="Y2221" s="4">
        <f t="shared" si="1548"/>
        <v>0</v>
      </c>
      <c r="Z2221" s="106">
        <f t="shared" si="1569"/>
        <v>0</v>
      </c>
      <c r="AA2221" s="114">
        <f t="shared" si="1559"/>
        <v>0.05</v>
      </c>
      <c r="AB2221" s="112">
        <f t="shared" si="1549"/>
        <v>11</v>
      </c>
      <c r="AC2221" s="178">
        <f t="shared" si="1565"/>
        <v>30</v>
      </c>
      <c r="AD2221" s="11">
        <f t="shared" si="1560"/>
        <v>1.001491922</v>
      </c>
      <c r="AE2221" s="106">
        <f t="shared" si="1570"/>
        <v>3.2502610000000001E-2</v>
      </c>
      <c r="AF2221" s="106">
        <f t="shared" si="1550"/>
        <v>3.2502610000000001E-2</v>
      </c>
      <c r="AG2221" s="106">
        <f t="shared" si="1551"/>
        <v>0</v>
      </c>
      <c r="AH2221" s="115" t="str">
        <f t="shared" si="1567"/>
        <v>A+J=</v>
      </c>
      <c r="AI2221" s="116">
        <f t="shared" si="1561"/>
        <v>46381</v>
      </c>
      <c r="AJ2221" s="14"/>
      <c r="AK2221" s="18"/>
      <c r="AL2221" s="14"/>
      <c r="AM2221" s="18"/>
      <c r="AN2221" s="18"/>
      <c r="AO2221" s="29"/>
      <c r="AP2221" s="29"/>
      <c r="AQ2221" s="36"/>
      <c r="AR2221" s="36"/>
      <c r="AS2221" s="36"/>
      <c r="AT2221" s="36"/>
      <c r="AU2221" s="36"/>
      <c r="AV2221" s="36"/>
      <c r="AW2221" s="18"/>
      <c r="AX2221" s="18"/>
      <c r="AY2221" s="18"/>
      <c r="AZ2221" s="18"/>
      <c r="BA2221" s="18"/>
      <c r="BB2221" s="18"/>
      <c r="BC2221" s="18"/>
      <c r="BD2221" s="18"/>
      <c r="BE2221" s="18"/>
      <c r="BG2221" s="18"/>
      <c r="BH2221" s="18"/>
      <c r="BI2221" s="18"/>
      <c r="BJ2221" s="18"/>
      <c r="BK2221" s="18"/>
      <c r="BL2221" s="18"/>
      <c r="BM2221" s="18"/>
      <c r="BN2221" s="18"/>
      <c r="BO2221" s="18"/>
      <c r="BP2221" s="18"/>
      <c r="BQ2221" s="18"/>
      <c r="BR2221" s="18"/>
      <c r="BS2221" s="18"/>
      <c r="BT2221" s="18"/>
      <c r="BU2221" s="18"/>
      <c r="BV2221" s="18"/>
      <c r="BW2221" s="18"/>
      <c r="BX2221" s="18"/>
      <c r="BY2221" s="18"/>
      <c r="BZ2221" s="18"/>
      <c r="CA2221" s="18"/>
      <c r="CB2221" s="18"/>
      <c r="CC2221" s="18"/>
      <c r="CD2221" s="18"/>
      <c r="CE2221" s="18"/>
      <c r="CF2221" s="18"/>
      <c r="CG2221" s="18"/>
      <c r="CH2221" s="18"/>
      <c r="CI2221" s="18"/>
      <c r="CJ2221" s="18"/>
      <c r="CK2221" s="18"/>
      <c r="CL2221" s="18"/>
      <c r="CM2221" s="18"/>
      <c r="CN2221" s="18"/>
      <c r="CO2221" s="18"/>
      <c r="CP2221" s="18"/>
      <c r="CQ2221" s="18"/>
      <c r="CR2221" s="18"/>
      <c r="CS2221" s="18"/>
      <c r="CT2221" s="18"/>
      <c r="CU2221" s="18"/>
      <c r="CV2221" s="18"/>
      <c r="CW2221" s="18"/>
      <c r="CX2221" s="18"/>
      <c r="CY2221" s="18"/>
      <c r="CZ2221" s="18"/>
      <c r="DA2221" s="18"/>
      <c r="DB2221" s="18"/>
      <c r="DC2221" s="18"/>
      <c r="DD2221" s="18"/>
      <c r="DE2221" s="18"/>
      <c r="DF2221" s="18"/>
      <c r="DG2221" s="18"/>
      <c r="DH2221" s="18"/>
      <c r="DI2221" s="18"/>
      <c r="DJ2221" s="18"/>
      <c r="DK2221" s="18"/>
      <c r="DL2221" s="18"/>
      <c r="DM2221" s="18"/>
      <c r="DN2221" s="18"/>
      <c r="DO2221" s="18"/>
      <c r="DP2221" s="18"/>
      <c r="DQ2221" s="18"/>
      <c r="DR2221" s="18"/>
      <c r="DS2221" s="18"/>
      <c r="DT2221" s="18"/>
      <c r="DU2221" s="18"/>
      <c r="DV2221" s="18"/>
      <c r="DW2221" s="18"/>
      <c r="DX2221" s="18"/>
      <c r="DY2221" s="18"/>
      <c r="DZ2221" s="18"/>
      <c r="EA2221" s="18"/>
      <c r="EB2221" s="18"/>
      <c r="EC2221" s="18"/>
      <c r="ED2221" s="18"/>
      <c r="EE2221" s="18"/>
      <c r="EF2221" s="18"/>
      <c r="EG2221" s="18"/>
      <c r="EH2221" s="18"/>
      <c r="EI2221" s="18"/>
      <c r="EJ2221" s="18"/>
      <c r="EK2221" s="18"/>
      <c r="EL2221" s="18"/>
      <c r="EM2221" s="18"/>
      <c r="EN2221" s="18"/>
      <c r="EO2221" s="18"/>
      <c r="EP2221" s="18"/>
      <c r="EQ2221" s="18"/>
      <c r="ER2221" s="18"/>
      <c r="ES2221" s="18"/>
      <c r="ET2221" s="18"/>
      <c r="EU2221" s="18"/>
      <c r="EV2221" s="18"/>
      <c r="EW2221" s="18"/>
      <c r="EX2221" s="18"/>
      <c r="EY2221" s="18"/>
      <c r="EZ2221" s="18"/>
      <c r="FA2221" s="18"/>
      <c r="FB2221" s="18"/>
      <c r="FC2221" s="18"/>
      <c r="FD2221" s="18"/>
      <c r="FE2221" s="18"/>
      <c r="FF2221" s="18"/>
      <c r="FG2221" s="18"/>
      <c r="FH2221" s="18"/>
      <c r="FI2221" s="18"/>
      <c r="FJ2221" s="18"/>
      <c r="FK2221" s="18"/>
      <c r="FL2221" s="18"/>
      <c r="FM2221" s="18"/>
      <c r="FN2221" s="18"/>
      <c r="FO2221" s="18"/>
      <c r="FP2221" s="18"/>
      <c r="FQ2221" s="18"/>
      <c r="FR2221" s="18"/>
      <c r="FS2221" s="18"/>
      <c r="FT2221" s="18"/>
      <c r="FU2221" s="18"/>
      <c r="FV2221" s="18"/>
      <c r="FW2221" s="18"/>
      <c r="FX2221" s="18"/>
    </row>
    <row r="2222" spans="1:180" ht="15" customHeight="1" x14ac:dyDescent="0.25">
      <c r="A2222" s="105">
        <f t="shared" si="1552"/>
        <v>46363</v>
      </c>
      <c r="B2222" s="106">
        <f t="shared" si="1539"/>
        <v>21.821191540265122</v>
      </c>
      <c r="C2222" s="2">
        <f t="shared" si="1553"/>
        <v>15.707191999999999</v>
      </c>
      <c r="D2222" s="2">
        <f t="shared" si="1554"/>
        <v>15.707191999999999</v>
      </c>
      <c r="E2222" s="106">
        <f t="shared" si="1540"/>
        <v>0</v>
      </c>
      <c r="F2222" s="21">
        <f t="shared" si="1555"/>
        <v>7245.38</v>
      </c>
      <c r="G2222" s="108">
        <f t="shared" si="1556"/>
        <v>7275.81</v>
      </c>
      <c r="H2222" s="109">
        <f t="shared" si="1568"/>
        <v>46321</v>
      </c>
      <c r="I2222" s="109">
        <f t="shared" si="1563"/>
        <v>46352</v>
      </c>
      <c r="J2222" s="110">
        <f t="shared" si="1541"/>
        <v>4.1999177406844002E-3</v>
      </c>
      <c r="K2222" s="117">
        <f t="shared" si="1564"/>
        <v>46381</v>
      </c>
      <c r="L2222" s="178">
        <f t="shared" si="1566"/>
        <v>30</v>
      </c>
      <c r="M2222" s="178">
        <f t="shared" si="1538"/>
        <v>12</v>
      </c>
      <c r="N2222" s="106">
        <f t="shared" si="1542"/>
        <v>1.0016778500000001</v>
      </c>
      <c r="O2222" s="111">
        <f t="shared" si="1572"/>
        <v>1.0041999100000001</v>
      </c>
      <c r="P2222" s="111">
        <f t="shared" si="1557"/>
        <v>1.4463566026349544</v>
      </c>
      <c r="Q2222" s="106">
        <f t="shared" si="1571"/>
        <v>1.4487833699999999</v>
      </c>
      <c r="R2222" s="106">
        <f t="shared" si="1558"/>
        <v>1.38699086</v>
      </c>
      <c r="S2222" s="106">
        <f t="shared" si="1543"/>
        <v>21.785731739999999</v>
      </c>
      <c r="T2222" s="106">
        <f t="shared" si="1544"/>
        <v>6.0785397402651205</v>
      </c>
      <c r="U2222" s="106">
        <f t="shared" si="1545"/>
        <v>0</v>
      </c>
      <c r="V2222" s="106">
        <f t="shared" si="1546"/>
        <v>21.78573174026512</v>
      </c>
      <c r="W2222" s="19">
        <f t="shared" si="1562"/>
        <v>0</v>
      </c>
      <c r="X2222" s="2">
        <f t="shared" si="1547"/>
        <v>0</v>
      </c>
      <c r="Y2222" s="4">
        <f t="shared" si="1548"/>
        <v>0</v>
      </c>
      <c r="Z2222" s="106">
        <f t="shared" si="1569"/>
        <v>0</v>
      </c>
      <c r="AA2222" s="114">
        <f t="shared" si="1559"/>
        <v>0.05</v>
      </c>
      <c r="AB2222" s="112">
        <f t="shared" si="1549"/>
        <v>12</v>
      </c>
      <c r="AC2222" s="178">
        <f t="shared" si="1565"/>
        <v>30</v>
      </c>
      <c r="AD2222" s="11">
        <f t="shared" si="1560"/>
        <v>1.001627662</v>
      </c>
      <c r="AE2222" s="106">
        <f t="shared" si="1570"/>
        <v>3.54598E-2</v>
      </c>
      <c r="AF2222" s="106">
        <f t="shared" si="1550"/>
        <v>3.54598E-2</v>
      </c>
      <c r="AG2222" s="106">
        <f t="shared" si="1551"/>
        <v>0</v>
      </c>
      <c r="AH2222" s="115" t="str">
        <f t="shared" si="1567"/>
        <v>A+J=</v>
      </c>
      <c r="AI2222" s="116">
        <f t="shared" si="1561"/>
        <v>46381</v>
      </c>
      <c r="AJ2222" s="10"/>
      <c r="AK2222" s="1"/>
      <c r="AL2222" s="10"/>
      <c r="AM2222" s="1"/>
      <c r="AN2222" s="1"/>
      <c r="AO2222" s="3"/>
      <c r="AP2222" s="3"/>
      <c r="AQ2222" s="4"/>
      <c r="AR2222" s="4"/>
      <c r="AS2222" s="4"/>
      <c r="AT2222" s="4"/>
      <c r="AU2222" s="4"/>
      <c r="AV2222" s="4"/>
      <c r="AW2222" s="1"/>
      <c r="AX2222" s="1"/>
      <c r="AY2222" s="1"/>
      <c r="AZ2222" s="1"/>
      <c r="BA2222" s="1"/>
      <c r="BB2222" s="1"/>
      <c r="BC2222" s="1"/>
      <c r="BD2222" s="1"/>
      <c r="BE2222" s="1"/>
      <c r="BG2222" s="1"/>
      <c r="BH2222" s="1"/>
    </row>
    <row r="2223" spans="1:180" ht="15" customHeight="1" x14ac:dyDescent="0.25">
      <c r="A2223" s="105">
        <f t="shared" si="1552"/>
        <v>46364</v>
      </c>
      <c r="B2223" s="106">
        <f t="shared" si="1539"/>
        <v>21.82414913026512</v>
      </c>
      <c r="C2223" s="2">
        <f t="shared" si="1553"/>
        <v>15.707191999999999</v>
      </c>
      <c r="D2223" s="2">
        <f t="shared" si="1554"/>
        <v>15.707191999999999</v>
      </c>
      <c r="E2223" s="106">
        <f t="shared" si="1540"/>
        <v>0</v>
      </c>
      <c r="F2223" s="21">
        <f t="shared" si="1555"/>
        <v>7245.38</v>
      </c>
      <c r="G2223" s="108">
        <f t="shared" si="1556"/>
        <v>7275.81</v>
      </c>
      <c r="H2223" s="109">
        <f t="shared" si="1568"/>
        <v>46321</v>
      </c>
      <c r="I2223" s="109">
        <f t="shared" si="1563"/>
        <v>46352</v>
      </c>
      <c r="J2223" s="110">
        <f t="shared" si="1541"/>
        <v>4.1999177406844002E-3</v>
      </c>
      <c r="K2223" s="117">
        <f t="shared" si="1564"/>
        <v>46381</v>
      </c>
      <c r="L2223" s="178">
        <f t="shared" si="1566"/>
        <v>30</v>
      </c>
      <c r="M2223" s="178">
        <f t="shared" si="1538"/>
        <v>13</v>
      </c>
      <c r="N2223" s="106">
        <f t="shared" si="1542"/>
        <v>1.0018178</v>
      </c>
      <c r="O2223" s="111">
        <f t="shared" si="1572"/>
        <v>1.0041999100000001</v>
      </c>
      <c r="P2223" s="111">
        <f t="shared" si="1557"/>
        <v>1.4463566026349544</v>
      </c>
      <c r="Q2223" s="106">
        <f t="shared" si="1571"/>
        <v>1.4489857799999999</v>
      </c>
      <c r="R2223" s="106">
        <f t="shared" si="1558"/>
        <v>1.38699086</v>
      </c>
      <c r="S2223" s="106">
        <f t="shared" si="1543"/>
        <v>21.785731739999999</v>
      </c>
      <c r="T2223" s="106">
        <f t="shared" si="1544"/>
        <v>6.0785397402651205</v>
      </c>
      <c r="U2223" s="106">
        <f t="shared" si="1545"/>
        <v>0</v>
      </c>
      <c r="V2223" s="106">
        <f t="shared" si="1546"/>
        <v>21.78573174026512</v>
      </c>
      <c r="W2223" s="19">
        <f t="shared" si="1562"/>
        <v>0</v>
      </c>
      <c r="X2223" s="2">
        <f t="shared" si="1547"/>
        <v>0</v>
      </c>
      <c r="Y2223" s="4">
        <f t="shared" si="1548"/>
        <v>0</v>
      </c>
      <c r="Z2223" s="106">
        <f t="shared" si="1569"/>
        <v>0</v>
      </c>
      <c r="AA2223" s="114">
        <f t="shared" si="1559"/>
        <v>0.05</v>
      </c>
      <c r="AB2223" s="112">
        <f t="shared" si="1549"/>
        <v>13</v>
      </c>
      <c r="AC2223" s="178">
        <f t="shared" si="1565"/>
        <v>30</v>
      </c>
      <c r="AD2223" s="11">
        <f t="shared" si="1560"/>
        <v>1.0017634200000001</v>
      </c>
      <c r="AE2223" s="106">
        <f t="shared" si="1570"/>
        <v>3.8417390000000003E-2</v>
      </c>
      <c r="AF2223" s="106">
        <f t="shared" si="1550"/>
        <v>3.8417390000000003E-2</v>
      </c>
      <c r="AG2223" s="106">
        <f t="shared" si="1551"/>
        <v>0</v>
      </c>
      <c r="AH2223" s="115" t="str">
        <f t="shared" si="1567"/>
        <v>A+J=</v>
      </c>
      <c r="AI2223" s="116">
        <f t="shared" si="1561"/>
        <v>46381</v>
      </c>
      <c r="AJ2223" s="10"/>
      <c r="AK2223" s="1"/>
      <c r="AL2223" s="10"/>
      <c r="AM2223" s="1"/>
      <c r="AN2223" s="1"/>
      <c r="AO2223" s="3"/>
      <c r="AP2223" s="3"/>
      <c r="AQ2223" s="4"/>
      <c r="AR2223" s="4"/>
      <c r="AS2223" s="4"/>
      <c r="AT2223" s="4"/>
      <c r="AU2223" s="4"/>
      <c r="AV2223" s="4"/>
      <c r="AW2223" s="1"/>
      <c r="AX2223" s="1"/>
      <c r="AY2223" s="1"/>
      <c r="AZ2223" s="1"/>
      <c r="BA2223" s="1"/>
      <c r="BB2223" s="1"/>
      <c r="BC2223" s="1"/>
      <c r="BD2223" s="1"/>
      <c r="BE2223" s="1"/>
      <c r="BG2223" s="1"/>
      <c r="BH2223" s="1"/>
    </row>
    <row r="2224" spans="1:180" ht="15" customHeight="1" x14ac:dyDescent="0.25">
      <c r="A2224" s="105">
        <f t="shared" si="1552"/>
        <v>46365</v>
      </c>
      <c r="B2224" s="106">
        <f t="shared" si="1539"/>
        <v>21.827107110265121</v>
      </c>
      <c r="C2224" s="2">
        <f t="shared" si="1553"/>
        <v>15.707191999999999</v>
      </c>
      <c r="D2224" s="2">
        <f t="shared" si="1554"/>
        <v>15.707191999999999</v>
      </c>
      <c r="E2224" s="106">
        <f t="shared" si="1540"/>
        <v>0</v>
      </c>
      <c r="F2224" s="21">
        <f t="shared" si="1555"/>
        <v>7245.38</v>
      </c>
      <c r="G2224" s="108">
        <f t="shared" si="1556"/>
        <v>7275.81</v>
      </c>
      <c r="H2224" s="109">
        <f t="shared" si="1568"/>
        <v>46321</v>
      </c>
      <c r="I2224" s="109">
        <f t="shared" si="1563"/>
        <v>46352</v>
      </c>
      <c r="J2224" s="110">
        <f t="shared" si="1541"/>
        <v>4.1999177406844002E-3</v>
      </c>
      <c r="K2224" s="117">
        <f t="shared" si="1564"/>
        <v>46381</v>
      </c>
      <c r="L2224" s="178">
        <f t="shared" si="1566"/>
        <v>30</v>
      </c>
      <c r="M2224" s="178">
        <f t="shared" si="1538"/>
        <v>14</v>
      </c>
      <c r="N2224" s="106">
        <f t="shared" si="1542"/>
        <v>1.00195777</v>
      </c>
      <c r="O2224" s="111">
        <f t="shared" si="1572"/>
        <v>1.0041999100000001</v>
      </c>
      <c r="P2224" s="111">
        <f t="shared" si="1557"/>
        <v>1.4463566026349544</v>
      </c>
      <c r="Q2224" s="106">
        <f t="shared" si="1571"/>
        <v>1.4491882300000001</v>
      </c>
      <c r="R2224" s="106">
        <f t="shared" si="1558"/>
        <v>1.38699086</v>
      </c>
      <c r="S2224" s="106">
        <f t="shared" si="1543"/>
        <v>21.785731739999999</v>
      </c>
      <c r="T2224" s="106">
        <f t="shared" si="1544"/>
        <v>6.0785397402651205</v>
      </c>
      <c r="U2224" s="106">
        <f t="shared" si="1545"/>
        <v>0</v>
      </c>
      <c r="V2224" s="106">
        <f t="shared" si="1546"/>
        <v>21.78573174026512</v>
      </c>
      <c r="W2224" s="19">
        <f t="shared" si="1562"/>
        <v>0</v>
      </c>
      <c r="X2224" s="2">
        <f t="shared" si="1547"/>
        <v>0</v>
      </c>
      <c r="Y2224" s="4">
        <f t="shared" si="1548"/>
        <v>0</v>
      </c>
      <c r="Z2224" s="106">
        <f t="shared" si="1569"/>
        <v>0</v>
      </c>
      <c r="AA2224" s="114">
        <f t="shared" si="1559"/>
        <v>0.05</v>
      </c>
      <c r="AB2224" s="112">
        <f t="shared" si="1549"/>
        <v>14</v>
      </c>
      <c r="AC2224" s="178">
        <f t="shared" si="1565"/>
        <v>30</v>
      </c>
      <c r="AD2224" s="11">
        <f t="shared" si="1560"/>
        <v>1.0018991960000001</v>
      </c>
      <c r="AE2224" s="106">
        <f t="shared" si="1570"/>
        <v>4.1375370000000002E-2</v>
      </c>
      <c r="AF2224" s="106">
        <f t="shared" si="1550"/>
        <v>4.1375370000000002E-2</v>
      </c>
      <c r="AG2224" s="106">
        <f t="shared" si="1551"/>
        <v>0</v>
      </c>
      <c r="AH2224" s="115" t="str">
        <f t="shared" si="1567"/>
        <v>A+J=</v>
      </c>
      <c r="AI2224" s="116">
        <f t="shared" si="1561"/>
        <v>46381</v>
      </c>
      <c r="AJ2224" s="10"/>
      <c r="AK2224" s="1"/>
      <c r="AL2224" s="10"/>
      <c r="AM2224" s="1"/>
      <c r="AN2224" s="1"/>
      <c r="AO2224" s="3"/>
      <c r="AP2224" s="3"/>
      <c r="AQ2224" s="4"/>
      <c r="AR2224" s="4"/>
      <c r="AS2224" s="4"/>
      <c r="AT2224" s="4"/>
      <c r="AU2224" s="4"/>
      <c r="AV2224" s="4"/>
      <c r="AW2224" s="1"/>
      <c r="AX2224" s="1"/>
      <c r="AY2224" s="1"/>
      <c r="AZ2224" s="1"/>
      <c r="BA2224" s="1"/>
      <c r="BB2224" s="1"/>
      <c r="BC2224" s="1"/>
      <c r="BD2224" s="1"/>
      <c r="BE2224" s="1"/>
      <c r="BG2224" s="1"/>
      <c r="BH2224" s="1"/>
    </row>
    <row r="2225" spans="1:194" ht="15" customHeight="1" x14ac:dyDescent="0.25">
      <c r="A2225" s="105">
        <f t="shared" si="1552"/>
        <v>46366</v>
      </c>
      <c r="B2225" s="106">
        <f t="shared" si="1539"/>
        <v>21.830065500265121</v>
      </c>
      <c r="C2225" s="2">
        <f t="shared" si="1553"/>
        <v>15.707191999999999</v>
      </c>
      <c r="D2225" s="2">
        <f t="shared" si="1554"/>
        <v>15.707191999999999</v>
      </c>
      <c r="E2225" s="106">
        <f t="shared" si="1540"/>
        <v>0</v>
      </c>
      <c r="F2225" s="21">
        <f t="shared" si="1555"/>
        <v>7245.38</v>
      </c>
      <c r="G2225" s="108">
        <f t="shared" si="1556"/>
        <v>7275.81</v>
      </c>
      <c r="H2225" s="109">
        <f t="shared" si="1568"/>
        <v>46321</v>
      </c>
      <c r="I2225" s="109">
        <f t="shared" si="1563"/>
        <v>46352</v>
      </c>
      <c r="J2225" s="110">
        <f t="shared" si="1541"/>
        <v>4.1999177406844002E-3</v>
      </c>
      <c r="K2225" s="117">
        <f t="shared" si="1564"/>
        <v>46381</v>
      </c>
      <c r="L2225" s="178">
        <f t="shared" si="1566"/>
        <v>30</v>
      </c>
      <c r="M2225" s="178">
        <f t="shared" ref="M2225:M2236" si="1573">L2225-(K2225-A2225)</f>
        <v>15</v>
      </c>
      <c r="N2225" s="106">
        <f t="shared" si="1542"/>
        <v>1.0020977499999999</v>
      </c>
      <c r="O2225" s="111">
        <f t="shared" si="1572"/>
        <v>1.0041999100000001</v>
      </c>
      <c r="P2225" s="111">
        <f t="shared" si="1557"/>
        <v>1.4463566026349544</v>
      </c>
      <c r="Q2225" s="106">
        <f t="shared" si="1571"/>
        <v>1.44939069</v>
      </c>
      <c r="R2225" s="106">
        <f t="shared" si="1558"/>
        <v>1.38699086</v>
      </c>
      <c r="S2225" s="106">
        <f t="shared" si="1543"/>
        <v>21.785731739999999</v>
      </c>
      <c r="T2225" s="106">
        <f t="shared" si="1544"/>
        <v>6.0785397402651205</v>
      </c>
      <c r="U2225" s="106">
        <f t="shared" si="1545"/>
        <v>0</v>
      </c>
      <c r="V2225" s="106">
        <f t="shared" si="1546"/>
        <v>21.78573174026512</v>
      </c>
      <c r="W2225" s="19">
        <f t="shared" si="1562"/>
        <v>0</v>
      </c>
      <c r="X2225" s="2">
        <f t="shared" si="1547"/>
        <v>0</v>
      </c>
      <c r="Y2225" s="4">
        <f t="shared" si="1548"/>
        <v>0</v>
      </c>
      <c r="Z2225" s="106">
        <f t="shared" si="1569"/>
        <v>0</v>
      </c>
      <c r="AA2225" s="114">
        <f t="shared" si="1559"/>
        <v>0.05</v>
      </c>
      <c r="AB2225" s="112">
        <f t="shared" si="1549"/>
        <v>15</v>
      </c>
      <c r="AC2225" s="178">
        <f t="shared" si="1565"/>
        <v>30</v>
      </c>
      <c r="AD2225" s="11">
        <f t="shared" si="1560"/>
        <v>1.0020349909999999</v>
      </c>
      <c r="AE2225" s="106">
        <f t="shared" si="1570"/>
        <v>4.433376E-2</v>
      </c>
      <c r="AF2225" s="106">
        <f t="shared" si="1550"/>
        <v>4.433376E-2</v>
      </c>
      <c r="AG2225" s="106">
        <f t="shared" si="1551"/>
        <v>0</v>
      </c>
      <c r="AH2225" s="115" t="str">
        <f t="shared" si="1567"/>
        <v>A+J=</v>
      </c>
      <c r="AI2225" s="116">
        <f t="shared" si="1561"/>
        <v>46381</v>
      </c>
      <c r="AJ2225" s="10"/>
      <c r="AK2225" s="1"/>
      <c r="AL2225" s="10"/>
      <c r="AM2225" s="1"/>
      <c r="AN2225" s="1"/>
      <c r="AO2225" s="3"/>
      <c r="AP2225" s="3"/>
      <c r="AQ2225" s="4"/>
      <c r="AR2225" s="4"/>
      <c r="AS2225" s="4"/>
      <c r="AT2225" s="4"/>
      <c r="AU2225" s="4"/>
      <c r="AV2225" s="4"/>
      <c r="AW2225" s="1"/>
      <c r="AX2225" s="1"/>
      <c r="AY2225" s="1"/>
      <c r="AZ2225" s="1"/>
      <c r="BA2225" s="1"/>
      <c r="BB2225" s="1"/>
      <c r="BC2225" s="1"/>
      <c r="BD2225" s="1"/>
      <c r="BE2225" s="1"/>
      <c r="BG2225" s="1"/>
      <c r="BH2225" s="1"/>
    </row>
    <row r="2226" spans="1:194" ht="15" customHeight="1" x14ac:dyDescent="0.25">
      <c r="A2226" s="105">
        <f t="shared" si="1552"/>
        <v>46367</v>
      </c>
      <c r="B2226" s="106">
        <f t="shared" si="1539"/>
        <v>21.83302431026512</v>
      </c>
      <c r="C2226" s="2">
        <f t="shared" si="1553"/>
        <v>15.707191999999999</v>
      </c>
      <c r="D2226" s="2">
        <f t="shared" si="1554"/>
        <v>15.707191999999999</v>
      </c>
      <c r="E2226" s="106">
        <f t="shared" si="1540"/>
        <v>0</v>
      </c>
      <c r="F2226" s="21">
        <f t="shared" si="1555"/>
        <v>7245.38</v>
      </c>
      <c r="G2226" s="108">
        <f t="shared" si="1556"/>
        <v>7275.81</v>
      </c>
      <c r="H2226" s="109">
        <f t="shared" si="1568"/>
        <v>46321</v>
      </c>
      <c r="I2226" s="109">
        <f t="shared" si="1563"/>
        <v>46352</v>
      </c>
      <c r="J2226" s="110">
        <f t="shared" si="1541"/>
        <v>4.1999177406844002E-3</v>
      </c>
      <c r="K2226" s="117">
        <f t="shared" si="1564"/>
        <v>46381</v>
      </c>
      <c r="L2226" s="178">
        <f t="shared" si="1566"/>
        <v>30</v>
      </c>
      <c r="M2226" s="178">
        <f t="shared" si="1573"/>
        <v>16</v>
      </c>
      <c r="N2226" s="106">
        <f t="shared" si="1542"/>
        <v>1.0022377600000001</v>
      </c>
      <c r="O2226" s="111">
        <f t="shared" si="1572"/>
        <v>1.0041999100000001</v>
      </c>
      <c r="P2226" s="111">
        <f t="shared" si="1557"/>
        <v>1.4463566026349544</v>
      </c>
      <c r="Q2226" s="106">
        <f t="shared" si="1571"/>
        <v>1.4495932</v>
      </c>
      <c r="R2226" s="106">
        <f t="shared" si="1558"/>
        <v>1.38699086</v>
      </c>
      <c r="S2226" s="106">
        <f t="shared" si="1543"/>
        <v>21.785731739999999</v>
      </c>
      <c r="T2226" s="106">
        <f t="shared" si="1544"/>
        <v>6.0785397402651205</v>
      </c>
      <c r="U2226" s="106">
        <f t="shared" si="1545"/>
        <v>0</v>
      </c>
      <c r="V2226" s="106">
        <f t="shared" si="1546"/>
        <v>21.78573174026512</v>
      </c>
      <c r="W2226" s="19">
        <f t="shared" si="1562"/>
        <v>0</v>
      </c>
      <c r="X2226" s="2">
        <f t="shared" si="1547"/>
        <v>0</v>
      </c>
      <c r="Y2226" s="4">
        <f t="shared" si="1548"/>
        <v>0</v>
      </c>
      <c r="Z2226" s="106">
        <f t="shared" si="1569"/>
        <v>0</v>
      </c>
      <c r="AA2226" s="114">
        <f t="shared" si="1559"/>
        <v>0.05</v>
      </c>
      <c r="AB2226" s="112">
        <f t="shared" si="1549"/>
        <v>16</v>
      </c>
      <c r="AC2226" s="178">
        <f t="shared" si="1565"/>
        <v>30</v>
      </c>
      <c r="AD2226" s="11">
        <f t="shared" si="1560"/>
        <v>1.002170805</v>
      </c>
      <c r="AE2226" s="106">
        <f t="shared" si="1570"/>
        <v>4.7292569999999999E-2</v>
      </c>
      <c r="AF2226" s="106">
        <f t="shared" si="1550"/>
        <v>4.7292569999999999E-2</v>
      </c>
      <c r="AG2226" s="106">
        <f t="shared" si="1551"/>
        <v>0</v>
      </c>
      <c r="AH2226" s="115" t="str">
        <f t="shared" si="1567"/>
        <v>A+J=</v>
      </c>
      <c r="AI2226" s="116">
        <f t="shared" si="1561"/>
        <v>46381</v>
      </c>
      <c r="AJ2226" s="10"/>
      <c r="AK2226" s="1"/>
      <c r="AL2226" s="10"/>
      <c r="AM2226" s="1"/>
      <c r="AN2226" s="1"/>
      <c r="AO2226" s="3"/>
      <c r="AP2226" s="3"/>
      <c r="AQ2226" s="4"/>
      <c r="AR2226" s="4"/>
      <c r="AS2226" s="4"/>
      <c r="AT2226" s="4"/>
      <c r="AU2226" s="4"/>
      <c r="AV2226" s="4"/>
      <c r="AW2226" s="1"/>
      <c r="AX2226" s="1"/>
      <c r="AY2226" s="1"/>
      <c r="AZ2226" s="1"/>
      <c r="BA2226" s="1"/>
      <c r="BB2226" s="1"/>
      <c r="BC2226" s="1"/>
      <c r="BD2226" s="1"/>
      <c r="BE2226" s="1"/>
      <c r="BG2226" s="1"/>
      <c r="BH2226" s="1"/>
    </row>
    <row r="2227" spans="1:194" ht="15" customHeight="1" x14ac:dyDescent="0.25">
      <c r="A2227" s="105">
        <f t="shared" si="1552"/>
        <v>46368</v>
      </c>
      <c r="B2227" s="106">
        <f t="shared" si="1539"/>
        <v>21.835983490265122</v>
      </c>
      <c r="C2227" s="2">
        <f t="shared" si="1553"/>
        <v>15.707191999999999</v>
      </c>
      <c r="D2227" s="2">
        <f t="shared" si="1554"/>
        <v>15.707191999999999</v>
      </c>
      <c r="E2227" s="106">
        <f t="shared" si="1540"/>
        <v>0</v>
      </c>
      <c r="F2227" s="21">
        <f t="shared" si="1555"/>
        <v>7245.38</v>
      </c>
      <c r="G2227" s="108">
        <f t="shared" si="1556"/>
        <v>7275.81</v>
      </c>
      <c r="H2227" s="109">
        <f t="shared" si="1568"/>
        <v>46321</v>
      </c>
      <c r="I2227" s="109">
        <f t="shared" si="1563"/>
        <v>46352</v>
      </c>
      <c r="J2227" s="110">
        <f t="shared" si="1541"/>
        <v>4.1999177406844002E-3</v>
      </c>
      <c r="K2227" s="117">
        <f t="shared" si="1564"/>
        <v>46381</v>
      </c>
      <c r="L2227" s="178">
        <f t="shared" si="1566"/>
        <v>30</v>
      </c>
      <c r="M2227" s="178">
        <f t="shared" si="1573"/>
        <v>17</v>
      </c>
      <c r="N2227" s="106">
        <f t="shared" si="1542"/>
        <v>1.0023777899999999</v>
      </c>
      <c r="O2227" s="111">
        <f t="shared" si="1572"/>
        <v>1.0041999100000001</v>
      </c>
      <c r="P2227" s="111">
        <f t="shared" si="1557"/>
        <v>1.4463566026349544</v>
      </c>
      <c r="Q2227" s="106">
        <f t="shared" si="1571"/>
        <v>1.4497957299999999</v>
      </c>
      <c r="R2227" s="106">
        <f t="shared" si="1558"/>
        <v>1.38699086</v>
      </c>
      <c r="S2227" s="106">
        <f t="shared" si="1543"/>
        <v>21.785731739999999</v>
      </c>
      <c r="T2227" s="106">
        <f t="shared" si="1544"/>
        <v>6.0785397402651205</v>
      </c>
      <c r="U2227" s="106">
        <f t="shared" si="1545"/>
        <v>0</v>
      </c>
      <c r="V2227" s="106">
        <f t="shared" si="1546"/>
        <v>21.78573174026512</v>
      </c>
      <c r="W2227" s="19">
        <f t="shared" si="1562"/>
        <v>0</v>
      </c>
      <c r="X2227" s="2">
        <f t="shared" si="1547"/>
        <v>0</v>
      </c>
      <c r="Y2227" s="4">
        <f t="shared" si="1548"/>
        <v>0</v>
      </c>
      <c r="Z2227" s="106">
        <f t="shared" si="1569"/>
        <v>0</v>
      </c>
      <c r="AA2227" s="114">
        <f t="shared" si="1559"/>
        <v>0.05</v>
      </c>
      <c r="AB2227" s="112">
        <f t="shared" si="1549"/>
        <v>17</v>
      </c>
      <c r="AC2227" s="178">
        <f t="shared" si="1565"/>
        <v>30</v>
      </c>
      <c r="AD2227" s="11">
        <f t="shared" si="1560"/>
        <v>1.0023066359999999</v>
      </c>
      <c r="AE2227" s="106">
        <f t="shared" si="1570"/>
        <v>5.0251749999999998E-2</v>
      </c>
      <c r="AF2227" s="106">
        <f t="shared" si="1550"/>
        <v>5.0251749999999998E-2</v>
      </c>
      <c r="AG2227" s="106">
        <f t="shared" si="1551"/>
        <v>0</v>
      </c>
      <c r="AH2227" s="115" t="str">
        <f t="shared" si="1567"/>
        <v>A+J=</v>
      </c>
      <c r="AI2227" s="116">
        <f t="shared" si="1561"/>
        <v>46381</v>
      </c>
      <c r="AJ2227" s="22"/>
      <c r="AK2227" s="23"/>
      <c r="AL2227" s="22"/>
      <c r="AM2227" s="23"/>
      <c r="AN2227" s="23"/>
      <c r="AO2227" s="35"/>
      <c r="AP2227" s="35"/>
      <c r="AQ2227" s="38"/>
      <c r="AR2227" s="38"/>
      <c r="AS2227" s="38"/>
      <c r="AT2227" s="38"/>
      <c r="AU2227" s="38"/>
      <c r="AV2227" s="38"/>
      <c r="AW2227" s="23"/>
      <c r="AX2227" s="23"/>
      <c r="AY2227" s="23"/>
      <c r="AZ2227" s="23"/>
      <c r="BA2227" s="23"/>
      <c r="BB2227" s="23"/>
      <c r="BC2227" s="23"/>
      <c r="BD2227" s="23"/>
      <c r="BE2227" s="23"/>
      <c r="BG2227" s="23"/>
      <c r="BH2227" s="23"/>
      <c r="BI2227" s="23"/>
      <c r="BJ2227" s="23"/>
      <c r="BK2227" s="23"/>
      <c r="BL2227" s="23"/>
      <c r="BM2227" s="23"/>
      <c r="BN2227" s="23"/>
      <c r="BO2227" s="23"/>
      <c r="BP2227" s="23"/>
      <c r="BQ2227" s="23"/>
      <c r="BR2227" s="23"/>
      <c r="BS2227" s="23"/>
      <c r="BT2227" s="23"/>
      <c r="BU2227" s="23"/>
      <c r="BV2227" s="23"/>
      <c r="BW2227" s="23"/>
      <c r="BX2227" s="23"/>
      <c r="BY2227" s="23"/>
      <c r="BZ2227" s="23"/>
      <c r="CA2227" s="23"/>
      <c r="CB2227" s="23"/>
      <c r="CC2227" s="23"/>
      <c r="CD2227" s="23"/>
      <c r="CE2227" s="23"/>
      <c r="CF2227" s="23"/>
      <c r="CG2227" s="23"/>
      <c r="CH2227" s="23"/>
      <c r="CI2227" s="23"/>
      <c r="CJ2227" s="23"/>
      <c r="CK2227" s="23"/>
      <c r="CL2227" s="23"/>
      <c r="CM2227" s="23"/>
      <c r="CN2227" s="23"/>
      <c r="CO2227" s="23"/>
      <c r="CP2227" s="23"/>
      <c r="CQ2227" s="23"/>
      <c r="CR2227" s="23"/>
      <c r="CS2227" s="23"/>
      <c r="CT2227" s="23"/>
      <c r="CU2227" s="23"/>
      <c r="CV2227" s="23"/>
      <c r="CW2227" s="23"/>
      <c r="CX2227" s="23"/>
      <c r="CY2227" s="23"/>
      <c r="CZ2227" s="23"/>
      <c r="DA2227" s="23"/>
      <c r="DB2227" s="23"/>
      <c r="DC2227" s="23"/>
      <c r="DD2227" s="23"/>
      <c r="DE2227" s="23"/>
      <c r="DF2227" s="23"/>
      <c r="DG2227" s="23"/>
      <c r="DH2227" s="23"/>
      <c r="DI2227" s="23"/>
      <c r="DJ2227" s="23"/>
      <c r="DK2227" s="23"/>
      <c r="DL2227" s="23"/>
      <c r="DM2227" s="23"/>
      <c r="DN2227" s="23"/>
      <c r="DO2227" s="23"/>
      <c r="DP2227" s="23"/>
      <c r="DQ2227" s="23"/>
      <c r="DR2227" s="23"/>
      <c r="DS2227" s="23"/>
      <c r="DT2227" s="23"/>
      <c r="DU2227" s="23"/>
      <c r="DV2227" s="23"/>
      <c r="DW2227" s="23"/>
      <c r="DX2227" s="23"/>
      <c r="DY2227" s="23"/>
      <c r="DZ2227" s="23"/>
      <c r="EA2227" s="23"/>
      <c r="EB2227" s="23"/>
      <c r="EC2227" s="23"/>
      <c r="ED2227" s="23"/>
      <c r="EE2227" s="23"/>
      <c r="EF2227" s="23"/>
      <c r="EG2227" s="23"/>
      <c r="EH2227" s="23"/>
      <c r="EI2227" s="23"/>
      <c r="EJ2227" s="23"/>
      <c r="EK2227" s="23"/>
      <c r="EL2227" s="23"/>
      <c r="EM2227" s="23"/>
      <c r="EN2227" s="23"/>
      <c r="EO2227" s="23"/>
      <c r="EP2227" s="23"/>
      <c r="EQ2227" s="23"/>
      <c r="ER2227" s="23"/>
      <c r="ES2227" s="23"/>
      <c r="ET2227" s="23"/>
      <c r="EU2227" s="23"/>
      <c r="EV2227" s="23"/>
      <c r="EW2227" s="23"/>
      <c r="EX2227" s="23"/>
      <c r="EY2227" s="23"/>
      <c r="EZ2227" s="23"/>
      <c r="FA2227" s="23"/>
      <c r="FB2227" s="23"/>
      <c r="FC2227" s="23"/>
      <c r="FD2227" s="23"/>
      <c r="FE2227" s="23"/>
      <c r="FF2227" s="23"/>
      <c r="FG2227" s="23"/>
      <c r="FH2227" s="23"/>
      <c r="FI2227" s="23"/>
      <c r="FJ2227" s="23"/>
      <c r="FK2227" s="23"/>
      <c r="FL2227" s="23"/>
      <c r="FM2227" s="23"/>
      <c r="FN2227" s="23"/>
      <c r="FO2227" s="23"/>
      <c r="FP2227" s="23"/>
      <c r="FQ2227" s="23"/>
      <c r="FR2227" s="23"/>
      <c r="FS2227" s="23"/>
      <c r="FT2227" s="23"/>
      <c r="FU2227" s="23"/>
      <c r="FV2227" s="23"/>
      <c r="FW2227" s="23"/>
      <c r="FX2227" s="23"/>
      <c r="FY2227" s="23"/>
      <c r="FZ2227" s="23"/>
      <c r="GA2227" s="23"/>
      <c r="GB2227" s="23"/>
      <c r="GC2227" s="23"/>
      <c r="GD2227" s="23"/>
      <c r="GE2227" s="23"/>
      <c r="GF2227" s="23"/>
      <c r="GG2227" s="23"/>
      <c r="GH2227" s="23"/>
      <c r="GI2227" s="23"/>
      <c r="GJ2227" s="23"/>
      <c r="GK2227" s="23"/>
      <c r="GL2227" s="23"/>
    </row>
    <row r="2228" spans="1:194" ht="15" customHeight="1" x14ac:dyDescent="0.25">
      <c r="A2228" s="105">
        <f t="shared" si="1552"/>
        <v>46369</v>
      </c>
      <c r="B2228" s="106">
        <f t="shared" si="1539"/>
        <v>21.838943080265121</v>
      </c>
      <c r="C2228" s="2">
        <f t="shared" si="1553"/>
        <v>15.707191999999999</v>
      </c>
      <c r="D2228" s="2">
        <f t="shared" si="1554"/>
        <v>15.707191999999999</v>
      </c>
      <c r="E2228" s="106">
        <f t="shared" si="1540"/>
        <v>0</v>
      </c>
      <c r="F2228" s="21">
        <f t="shared" si="1555"/>
        <v>7245.38</v>
      </c>
      <c r="G2228" s="108">
        <f t="shared" si="1556"/>
        <v>7275.81</v>
      </c>
      <c r="H2228" s="109">
        <f t="shared" si="1568"/>
        <v>46321</v>
      </c>
      <c r="I2228" s="109">
        <f t="shared" si="1563"/>
        <v>46352</v>
      </c>
      <c r="J2228" s="110">
        <f t="shared" si="1541"/>
        <v>4.1999177406844002E-3</v>
      </c>
      <c r="K2228" s="117">
        <f t="shared" si="1564"/>
        <v>46381</v>
      </c>
      <c r="L2228" s="178">
        <f t="shared" si="1566"/>
        <v>30</v>
      </c>
      <c r="M2228" s="178">
        <f t="shared" si="1573"/>
        <v>18</v>
      </c>
      <c r="N2228" s="106">
        <f t="shared" si="1542"/>
        <v>1.0025178299999999</v>
      </c>
      <c r="O2228" s="111">
        <f t="shared" si="1572"/>
        <v>1.0041999100000001</v>
      </c>
      <c r="P2228" s="111">
        <f t="shared" si="1557"/>
        <v>1.4463566026349544</v>
      </c>
      <c r="Q2228" s="106">
        <f t="shared" si="1571"/>
        <v>1.44999828</v>
      </c>
      <c r="R2228" s="106">
        <f t="shared" si="1558"/>
        <v>1.38699086</v>
      </c>
      <c r="S2228" s="106">
        <f t="shared" si="1543"/>
        <v>21.785731739999999</v>
      </c>
      <c r="T2228" s="106">
        <f t="shared" si="1544"/>
        <v>6.0785397402651205</v>
      </c>
      <c r="U2228" s="106">
        <f t="shared" si="1545"/>
        <v>0</v>
      </c>
      <c r="V2228" s="106">
        <f t="shared" si="1546"/>
        <v>21.78573174026512</v>
      </c>
      <c r="W2228" s="19">
        <f t="shared" si="1562"/>
        <v>0</v>
      </c>
      <c r="X2228" s="2">
        <f t="shared" si="1547"/>
        <v>0</v>
      </c>
      <c r="Y2228" s="4">
        <f t="shared" si="1548"/>
        <v>0</v>
      </c>
      <c r="Z2228" s="106">
        <f t="shared" si="1569"/>
        <v>0</v>
      </c>
      <c r="AA2228" s="114">
        <f t="shared" si="1559"/>
        <v>0.05</v>
      </c>
      <c r="AB2228" s="112">
        <f t="shared" si="1549"/>
        <v>18</v>
      </c>
      <c r="AC2228" s="178">
        <f t="shared" si="1565"/>
        <v>30</v>
      </c>
      <c r="AD2228" s="11">
        <f t="shared" si="1560"/>
        <v>1.0024424860000001</v>
      </c>
      <c r="AE2228" s="106">
        <f t="shared" si="1570"/>
        <v>5.3211340000000003E-2</v>
      </c>
      <c r="AF2228" s="106">
        <f t="shared" si="1550"/>
        <v>5.3211340000000003E-2</v>
      </c>
      <c r="AG2228" s="106">
        <f t="shared" si="1551"/>
        <v>0</v>
      </c>
      <c r="AH2228" s="115" t="str">
        <f t="shared" si="1567"/>
        <v>A+J=</v>
      </c>
      <c r="AI2228" s="116">
        <f t="shared" si="1561"/>
        <v>46381</v>
      </c>
      <c r="AJ2228" s="10"/>
      <c r="AK2228" s="1"/>
      <c r="AL2228" s="10"/>
      <c r="AM2228" s="1"/>
      <c r="AN2228" s="1"/>
      <c r="AO2228" s="3"/>
      <c r="AP2228" s="3"/>
      <c r="AQ2228" s="4"/>
      <c r="AR2228" s="4"/>
      <c r="AS2228" s="4"/>
      <c r="AT2228" s="4"/>
      <c r="AU2228" s="4"/>
      <c r="AV2228" s="4"/>
      <c r="AW2228" s="1"/>
      <c r="AX2228" s="1"/>
      <c r="AY2228" s="1"/>
      <c r="AZ2228" s="1"/>
      <c r="BA2228" s="1"/>
      <c r="BB2228" s="1"/>
      <c r="BC2228" s="1"/>
      <c r="BD2228" s="1"/>
      <c r="BE2228" s="1"/>
      <c r="BG2228" s="1"/>
      <c r="BH2228" s="1"/>
    </row>
    <row r="2229" spans="1:194" ht="15" customHeight="1" x14ac:dyDescent="0.25">
      <c r="A2229" s="105">
        <f t="shared" si="1552"/>
        <v>46370</v>
      </c>
      <c r="B2229" s="106">
        <f t="shared" si="1539"/>
        <v>21.84190309026512</v>
      </c>
      <c r="C2229" s="2">
        <f t="shared" si="1553"/>
        <v>15.707191999999999</v>
      </c>
      <c r="D2229" s="2">
        <f t="shared" si="1554"/>
        <v>15.707191999999999</v>
      </c>
      <c r="E2229" s="106">
        <f t="shared" si="1540"/>
        <v>0</v>
      </c>
      <c r="F2229" s="21">
        <f t="shared" si="1555"/>
        <v>7245.38</v>
      </c>
      <c r="G2229" s="108">
        <f t="shared" si="1556"/>
        <v>7275.81</v>
      </c>
      <c r="H2229" s="109">
        <f t="shared" si="1568"/>
        <v>46321</v>
      </c>
      <c r="I2229" s="109">
        <f t="shared" si="1563"/>
        <v>46352</v>
      </c>
      <c r="J2229" s="110">
        <f t="shared" si="1541"/>
        <v>4.1999177406844002E-3</v>
      </c>
      <c r="K2229" s="117">
        <f t="shared" si="1564"/>
        <v>46381</v>
      </c>
      <c r="L2229" s="178">
        <f t="shared" si="1566"/>
        <v>30</v>
      </c>
      <c r="M2229" s="178">
        <f t="shared" si="1573"/>
        <v>19</v>
      </c>
      <c r="N2229" s="106">
        <f t="shared" si="1542"/>
        <v>1.0026579</v>
      </c>
      <c r="O2229" s="111">
        <f t="shared" si="1572"/>
        <v>1.0041999100000001</v>
      </c>
      <c r="P2229" s="111">
        <f t="shared" si="1557"/>
        <v>1.4463566026349544</v>
      </c>
      <c r="Q2229" s="106">
        <f t="shared" si="1571"/>
        <v>1.45020087</v>
      </c>
      <c r="R2229" s="106">
        <f t="shared" si="1558"/>
        <v>1.38699086</v>
      </c>
      <c r="S2229" s="106">
        <f t="shared" si="1543"/>
        <v>21.785731739999999</v>
      </c>
      <c r="T2229" s="106">
        <f t="shared" si="1544"/>
        <v>6.0785397402651205</v>
      </c>
      <c r="U2229" s="106">
        <f t="shared" si="1545"/>
        <v>0</v>
      </c>
      <c r="V2229" s="106">
        <f t="shared" si="1546"/>
        <v>21.78573174026512</v>
      </c>
      <c r="W2229" s="19">
        <f t="shared" si="1562"/>
        <v>0</v>
      </c>
      <c r="X2229" s="2">
        <f t="shared" si="1547"/>
        <v>0</v>
      </c>
      <c r="Y2229" s="4">
        <f t="shared" si="1548"/>
        <v>0</v>
      </c>
      <c r="Z2229" s="106">
        <f t="shared" si="1569"/>
        <v>0</v>
      </c>
      <c r="AA2229" s="114">
        <f t="shared" si="1559"/>
        <v>0.05</v>
      </c>
      <c r="AB2229" s="112">
        <f t="shared" si="1549"/>
        <v>19</v>
      </c>
      <c r="AC2229" s="178">
        <f t="shared" si="1565"/>
        <v>30</v>
      </c>
      <c r="AD2229" s="11">
        <f t="shared" si="1560"/>
        <v>1.002578355</v>
      </c>
      <c r="AE2229" s="106">
        <f t="shared" si="1570"/>
        <v>5.6171350000000002E-2</v>
      </c>
      <c r="AF2229" s="106">
        <f t="shared" si="1550"/>
        <v>5.6171350000000002E-2</v>
      </c>
      <c r="AG2229" s="106">
        <f t="shared" si="1551"/>
        <v>0</v>
      </c>
      <c r="AH2229" s="115" t="str">
        <f t="shared" si="1567"/>
        <v>A+J=</v>
      </c>
      <c r="AI2229" s="116">
        <f t="shared" si="1561"/>
        <v>46381</v>
      </c>
      <c r="AJ2229" s="10"/>
      <c r="AK2229" s="1"/>
      <c r="AL2229" s="10"/>
      <c r="AM2229" s="1"/>
      <c r="AN2229" s="1"/>
      <c r="AO2229" s="3"/>
      <c r="AP2229" s="3"/>
      <c r="AQ2229" s="4"/>
      <c r="AR2229" s="4"/>
      <c r="AS2229" s="4"/>
      <c r="AT2229" s="4"/>
      <c r="AU2229" s="4"/>
      <c r="AV2229" s="4"/>
      <c r="AW2229" s="1"/>
      <c r="AX2229" s="1"/>
      <c r="AY2229" s="1"/>
      <c r="AZ2229" s="1"/>
      <c r="BA2229" s="1"/>
      <c r="BB2229" s="1"/>
      <c r="BC2229" s="1"/>
      <c r="BD2229" s="1"/>
      <c r="BE2229" s="1"/>
      <c r="BG2229" s="1"/>
      <c r="BH2229" s="1"/>
    </row>
    <row r="2230" spans="1:194" ht="15" customHeight="1" x14ac:dyDescent="0.25">
      <c r="A2230" s="105">
        <f t="shared" si="1552"/>
        <v>46371</v>
      </c>
      <c r="B2230" s="106">
        <f t="shared" si="1539"/>
        <v>21.844863480265122</v>
      </c>
      <c r="C2230" s="2">
        <f t="shared" si="1553"/>
        <v>15.707191999999999</v>
      </c>
      <c r="D2230" s="2">
        <f t="shared" si="1554"/>
        <v>15.707191999999999</v>
      </c>
      <c r="E2230" s="106">
        <f t="shared" si="1540"/>
        <v>0</v>
      </c>
      <c r="F2230" s="21">
        <f t="shared" si="1555"/>
        <v>7245.38</v>
      </c>
      <c r="G2230" s="108">
        <f t="shared" si="1556"/>
        <v>7275.81</v>
      </c>
      <c r="H2230" s="109">
        <f t="shared" si="1568"/>
        <v>46321</v>
      </c>
      <c r="I2230" s="109">
        <f t="shared" si="1563"/>
        <v>46352</v>
      </c>
      <c r="J2230" s="110">
        <f t="shared" si="1541"/>
        <v>4.1999177406844002E-3</v>
      </c>
      <c r="K2230" s="117">
        <f t="shared" si="1564"/>
        <v>46381</v>
      </c>
      <c r="L2230" s="178">
        <f t="shared" si="1566"/>
        <v>30</v>
      </c>
      <c r="M2230" s="178">
        <f t="shared" si="1573"/>
        <v>20</v>
      </c>
      <c r="N2230" s="106">
        <f t="shared" si="1542"/>
        <v>1.00279798</v>
      </c>
      <c r="O2230" s="111">
        <f t="shared" si="1572"/>
        <v>1.0041999100000001</v>
      </c>
      <c r="P2230" s="111">
        <f t="shared" si="1557"/>
        <v>1.4463566026349544</v>
      </c>
      <c r="Q2230" s="106">
        <f t="shared" si="1571"/>
        <v>1.4504034699999999</v>
      </c>
      <c r="R2230" s="106">
        <f t="shared" si="1558"/>
        <v>1.38699086</v>
      </c>
      <c r="S2230" s="106">
        <f t="shared" si="1543"/>
        <v>21.785731739999999</v>
      </c>
      <c r="T2230" s="106">
        <f t="shared" si="1544"/>
        <v>6.0785397402651205</v>
      </c>
      <c r="U2230" s="106">
        <f t="shared" si="1545"/>
        <v>0</v>
      </c>
      <c r="V2230" s="106">
        <f t="shared" si="1546"/>
        <v>21.78573174026512</v>
      </c>
      <c r="W2230" s="19">
        <f t="shared" si="1562"/>
        <v>0</v>
      </c>
      <c r="X2230" s="2">
        <f t="shared" si="1547"/>
        <v>0</v>
      </c>
      <c r="Y2230" s="4">
        <f t="shared" si="1548"/>
        <v>0</v>
      </c>
      <c r="Z2230" s="106">
        <f t="shared" si="1569"/>
        <v>0</v>
      </c>
      <c r="AA2230" s="114">
        <f t="shared" si="1559"/>
        <v>0.05</v>
      </c>
      <c r="AB2230" s="112">
        <f t="shared" si="1549"/>
        <v>20</v>
      </c>
      <c r="AC2230" s="178">
        <f t="shared" si="1565"/>
        <v>30</v>
      </c>
      <c r="AD2230" s="11">
        <f t="shared" si="1560"/>
        <v>1.0027142419999999</v>
      </c>
      <c r="AE2230" s="106">
        <f t="shared" si="1570"/>
        <v>5.9131740000000002E-2</v>
      </c>
      <c r="AF2230" s="106">
        <f t="shared" si="1550"/>
        <v>5.9131740000000002E-2</v>
      </c>
      <c r="AG2230" s="106">
        <f t="shared" si="1551"/>
        <v>0</v>
      </c>
      <c r="AH2230" s="115" t="str">
        <f t="shared" si="1567"/>
        <v>A+J=</v>
      </c>
      <c r="AI2230" s="116">
        <f t="shared" si="1561"/>
        <v>46381</v>
      </c>
      <c r="AJ2230" s="10"/>
      <c r="AK2230" s="1"/>
      <c r="AL2230" s="10"/>
      <c r="AM2230" s="1"/>
      <c r="AN2230" s="1"/>
      <c r="AO2230" s="3"/>
      <c r="AP2230" s="3"/>
      <c r="AQ2230" s="4"/>
      <c r="AR2230" s="4"/>
      <c r="AS2230" s="4"/>
      <c r="AT2230" s="4"/>
      <c r="AU2230" s="4"/>
      <c r="AV2230" s="4"/>
      <c r="AW2230" s="1"/>
      <c r="AX2230" s="1"/>
      <c r="AY2230" s="1"/>
      <c r="AZ2230" s="1"/>
      <c r="BA2230" s="1"/>
      <c r="BB2230" s="1"/>
      <c r="BC2230" s="1"/>
      <c r="BD2230" s="1"/>
      <c r="BE2230" s="1"/>
      <c r="BG2230" s="1"/>
      <c r="BH2230" s="1"/>
    </row>
    <row r="2231" spans="1:194" ht="15" customHeight="1" x14ac:dyDescent="0.25">
      <c r="A2231" s="105">
        <f t="shared" si="1552"/>
        <v>46372</v>
      </c>
      <c r="B2231" s="106">
        <f t="shared" si="1539"/>
        <v>21.847824270265122</v>
      </c>
      <c r="C2231" s="2">
        <f t="shared" si="1553"/>
        <v>15.707191999999999</v>
      </c>
      <c r="D2231" s="2">
        <f t="shared" si="1554"/>
        <v>15.707191999999999</v>
      </c>
      <c r="E2231" s="106">
        <f t="shared" si="1540"/>
        <v>0</v>
      </c>
      <c r="F2231" s="21">
        <f t="shared" si="1555"/>
        <v>7245.38</v>
      </c>
      <c r="G2231" s="108">
        <f t="shared" si="1556"/>
        <v>7275.81</v>
      </c>
      <c r="H2231" s="109">
        <f t="shared" si="1568"/>
        <v>46321</v>
      </c>
      <c r="I2231" s="109">
        <f t="shared" si="1563"/>
        <v>46352</v>
      </c>
      <c r="J2231" s="110">
        <f t="shared" si="1541"/>
        <v>4.1999177406844002E-3</v>
      </c>
      <c r="K2231" s="117">
        <f t="shared" si="1564"/>
        <v>46381</v>
      </c>
      <c r="L2231" s="178">
        <f t="shared" si="1566"/>
        <v>30</v>
      </c>
      <c r="M2231" s="178">
        <f t="shared" si="1573"/>
        <v>21</v>
      </c>
      <c r="N2231" s="106">
        <f t="shared" si="1542"/>
        <v>1.00293809</v>
      </c>
      <c r="O2231" s="111">
        <f t="shared" si="1572"/>
        <v>1.0041999100000001</v>
      </c>
      <c r="P2231" s="111">
        <f t="shared" si="1557"/>
        <v>1.4463566026349544</v>
      </c>
      <c r="Q2231" s="106">
        <f t="shared" si="1571"/>
        <v>1.45060612</v>
      </c>
      <c r="R2231" s="106">
        <f t="shared" si="1558"/>
        <v>1.38699086</v>
      </c>
      <c r="S2231" s="106">
        <f t="shared" si="1543"/>
        <v>21.785731739999999</v>
      </c>
      <c r="T2231" s="106">
        <f t="shared" si="1544"/>
        <v>6.0785397402651205</v>
      </c>
      <c r="U2231" s="106">
        <f t="shared" si="1545"/>
        <v>0</v>
      </c>
      <c r="V2231" s="106">
        <f t="shared" si="1546"/>
        <v>21.78573174026512</v>
      </c>
      <c r="W2231" s="19">
        <f t="shared" si="1562"/>
        <v>0</v>
      </c>
      <c r="X2231" s="2">
        <f t="shared" si="1547"/>
        <v>0</v>
      </c>
      <c r="Y2231" s="4">
        <f t="shared" si="1548"/>
        <v>0</v>
      </c>
      <c r="Z2231" s="106">
        <f t="shared" si="1569"/>
        <v>0</v>
      </c>
      <c r="AA2231" s="114">
        <f t="shared" si="1559"/>
        <v>0.05</v>
      </c>
      <c r="AB2231" s="112">
        <f t="shared" si="1549"/>
        <v>21</v>
      </c>
      <c r="AC2231" s="178">
        <f t="shared" si="1565"/>
        <v>30</v>
      </c>
      <c r="AD2231" s="11">
        <f t="shared" si="1560"/>
        <v>1.002850147</v>
      </c>
      <c r="AE2231" s="106">
        <f t="shared" si="1570"/>
        <v>6.209253E-2</v>
      </c>
      <c r="AF2231" s="106">
        <f t="shared" si="1550"/>
        <v>6.209253E-2</v>
      </c>
      <c r="AG2231" s="106">
        <f t="shared" si="1551"/>
        <v>0</v>
      </c>
      <c r="AH2231" s="115" t="str">
        <f t="shared" si="1567"/>
        <v>A+J=</v>
      </c>
      <c r="AI2231" s="116">
        <f t="shared" si="1561"/>
        <v>46381</v>
      </c>
      <c r="AJ2231" s="10"/>
      <c r="AK2231" s="1"/>
      <c r="AL2231" s="10"/>
      <c r="AM2231" s="1"/>
      <c r="AN2231" s="1"/>
      <c r="AO2231" s="3"/>
      <c r="AP2231" s="3"/>
      <c r="AQ2231" s="4"/>
      <c r="AR2231" s="4"/>
      <c r="AS2231" s="4"/>
      <c r="AT2231" s="4"/>
      <c r="AU2231" s="4"/>
      <c r="AV2231" s="4"/>
      <c r="AW2231" s="1"/>
      <c r="AX2231" s="1"/>
      <c r="AY2231" s="1"/>
      <c r="AZ2231" s="1"/>
      <c r="BA2231" s="1"/>
      <c r="BB2231" s="1"/>
      <c r="BC2231" s="1"/>
      <c r="BD2231" s="1"/>
      <c r="BE2231" s="1"/>
      <c r="BG2231" s="1"/>
      <c r="BH2231" s="1"/>
    </row>
    <row r="2232" spans="1:194" ht="15" customHeight="1" x14ac:dyDescent="0.25">
      <c r="A2232" s="105">
        <f t="shared" si="1552"/>
        <v>46373</v>
      </c>
      <c r="B2232" s="106">
        <f t="shared" si="1539"/>
        <v>21.85078548026512</v>
      </c>
      <c r="C2232" s="2">
        <f t="shared" si="1553"/>
        <v>15.707191999999999</v>
      </c>
      <c r="D2232" s="2">
        <f t="shared" si="1554"/>
        <v>15.707191999999999</v>
      </c>
      <c r="E2232" s="106">
        <f t="shared" si="1540"/>
        <v>0</v>
      </c>
      <c r="F2232" s="21">
        <f t="shared" si="1555"/>
        <v>7245.38</v>
      </c>
      <c r="G2232" s="108">
        <f t="shared" si="1556"/>
        <v>7275.81</v>
      </c>
      <c r="H2232" s="109">
        <f t="shared" si="1568"/>
        <v>46321</v>
      </c>
      <c r="I2232" s="109">
        <f t="shared" si="1563"/>
        <v>46352</v>
      </c>
      <c r="J2232" s="110">
        <f t="shared" si="1541"/>
        <v>4.1999177406844002E-3</v>
      </c>
      <c r="K2232" s="117">
        <f t="shared" si="1564"/>
        <v>46381</v>
      </c>
      <c r="L2232" s="178">
        <f t="shared" si="1566"/>
        <v>30</v>
      </c>
      <c r="M2232" s="178">
        <f t="shared" si="1573"/>
        <v>22</v>
      </c>
      <c r="N2232" s="106">
        <f t="shared" si="1542"/>
        <v>1.00307821</v>
      </c>
      <c r="O2232" s="111">
        <f t="shared" si="1572"/>
        <v>1.0041999100000001</v>
      </c>
      <c r="P2232" s="111">
        <f t="shared" si="1557"/>
        <v>1.4463566026349544</v>
      </c>
      <c r="Q2232" s="106">
        <f t="shared" si="1571"/>
        <v>1.45080879</v>
      </c>
      <c r="R2232" s="106">
        <f t="shared" si="1558"/>
        <v>1.38699086</v>
      </c>
      <c r="S2232" s="106">
        <f t="shared" si="1543"/>
        <v>21.785731739999999</v>
      </c>
      <c r="T2232" s="106">
        <f t="shared" si="1544"/>
        <v>6.0785397402651205</v>
      </c>
      <c r="U2232" s="106">
        <f t="shared" si="1545"/>
        <v>0</v>
      </c>
      <c r="V2232" s="106">
        <f t="shared" si="1546"/>
        <v>21.78573174026512</v>
      </c>
      <c r="W2232" s="19">
        <f t="shared" si="1562"/>
        <v>0</v>
      </c>
      <c r="X2232" s="2">
        <f t="shared" si="1547"/>
        <v>0</v>
      </c>
      <c r="Y2232" s="4">
        <f t="shared" si="1548"/>
        <v>0</v>
      </c>
      <c r="Z2232" s="106">
        <f t="shared" si="1569"/>
        <v>0</v>
      </c>
      <c r="AA2232" s="114">
        <f t="shared" si="1559"/>
        <v>0.05</v>
      </c>
      <c r="AB2232" s="112">
        <f t="shared" si="1549"/>
        <v>22</v>
      </c>
      <c r="AC2232" s="178">
        <f t="shared" si="1565"/>
        <v>30</v>
      </c>
      <c r="AD2232" s="11">
        <f t="shared" si="1560"/>
        <v>1.002986071</v>
      </c>
      <c r="AE2232" s="106">
        <f t="shared" si="1570"/>
        <v>6.5053739999999999E-2</v>
      </c>
      <c r="AF2232" s="106">
        <f t="shared" si="1550"/>
        <v>6.5053739999999999E-2</v>
      </c>
      <c r="AG2232" s="106">
        <f t="shared" si="1551"/>
        <v>0</v>
      </c>
      <c r="AH2232" s="115" t="str">
        <f t="shared" si="1567"/>
        <v>A+J=</v>
      </c>
      <c r="AI2232" s="116">
        <f t="shared" si="1561"/>
        <v>46381</v>
      </c>
      <c r="AJ2232" s="10"/>
      <c r="AK2232" s="1"/>
      <c r="AL2232" s="10"/>
      <c r="AM2232" s="1"/>
      <c r="AN2232" s="1"/>
      <c r="AO2232" s="3"/>
      <c r="AP2232" s="3"/>
      <c r="AQ2232" s="4"/>
      <c r="AR2232" s="4"/>
      <c r="AS2232" s="4"/>
      <c r="AT2232" s="4"/>
      <c r="AU2232" s="4"/>
      <c r="AV2232" s="4"/>
      <c r="AW2232" s="1"/>
      <c r="AX2232" s="1"/>
      <c r="AY2232" s="1"/>
      <c r="AZ2232" s="1"/>
      <c r="BA2232" s="1"/>
      <c r="BB2232" s="1"/>
      <c r="BC2232" s="1"/>
      <c r="BD2232" s="1"/>
      <c r="BE2232" s="1"/>
      <c r="BG2232" s="1"/>
      <c r="BH2232" s="1"/>
    </row>
    <row r="2233" spans="1:194" ht="15" customHeight="1" x14ac:dyDescent="0.25">
      <c r="A2233" s="105">
        <f t="shared" si="1552"/>
        <v>46374</v>
      </c>
      <c r="B2233" s="106">
        <f t="shared" si="1539"/>
        <v>21.853747070265122</v>
      </c>
      <c r="C2233" s="2">
        <f t="shared" si="1553"/>
        <v>15.707191999999999</v>
      </c>
      <c r="D2233" s="2">
        <f t="shared" si="1554"/>
        <v>15.707191999999999</v>
      </c>
      <c r="E2233" s="106">
        <f t="shared" si="1540"/>
        <v>0</v>
      </c>
      <c r="F2233" s="21">
        <f t="shared" si="1555"/>
        <v>7245.38</v>
      </c>
      <c r="G2233" s="108">
        <f t="shared" si="1556"/>
        <v>7275.81</v>
      </c>
      <c r="H2233" s="109">
        <f t="shared" si="1568"/>
        <v>46321</v>
      </c>
      <c r="I2233" s="109">
        <f t="shared" si="1563"/>
        <v>46352</v>
      </c>
      <c r="J2233" s="110">
        <f t="shared" si="1541"/>
        <v>4.1999177406844002E-3</v>
      </c>
      <c r="K2233" s="117">
        <f t="shared" si="1564"/>
        <v>46381</v>
      </c>
      <c r="L2233" s="178">
        <f t="shared" si="1566"/>
        <v>30</v>
      </c>
      <c r="M2233" s="178">
        <f t="shared" si="1573"/>
        <v>23</v>
      </c>
      <c r="N2233" s="106">
        <f t="shared" si="1542"/>
        <v>1.00321836</v>
      </c>
      <c r="O2233" s="111">
        <f t="shared" si="1572"/>
        <v>1.0041999100000001</v>
      </c>
      <c r="P2233" s="111">
        <f t="shared" si="1557"/>
        <v>1.4463566026349544</v>
      </c>
      <c r="Q2233" s="106">
        <f t="shared" si="1571"/>
        <v>1.45101149</v>
      </c>
      <c r="R2233" s="106">
        <f t="shared" si="1558"/>
        <v>1.38699086</v>
      </c>
      <c r="S2233" s="106">
        <f t="shared" si="1543"/>
        <v>21.785731739999999</v>
      </c>
      <c r="T2233" s="106">
        <f t="shared" si="1544"/>
        <v>6.0785397402651205</v>
      </c>
      <c r="U2233" s="106">
        <f t="shared" si="1545"/>
        <v>0</v>
      </c>
      <c r="V2233" s="106">
        <f t="shared" si="1546"/>
        <v>21.78573174026512</v>
      </c>
      <c r="W2233" s="19">
        <f t="shared" si="1562"/>
        <v>0</v>
      </c>
      <c r="X2233" s="2">
        <f t="shared" si="1547"/>
        <v>0</v>
      </c>
      <c r="Y2233" s="4">
        <f t="shared" si="1548"/>
        <v>0</v>
      </c>
      <c r="Z2233" s="106">
        <f t="shared" si="1569"/>
        <v>0</v>
      </c>
      <c r="AA2233" s="114">
        <f t="shared" si="1559"/>
        <v>0.05</v>
      </c>
      <c r="AB2233" s="112">
        <f t="shared" si="1549"/>
        <v>23</v>
      </c>
      <c r="AC2233" s="178">
        <f t="shared" si="1565"/>
        <v>30</v>
      </c>
      <c r="AD2233" s="11">
        <f t="shared" si="1560"/>
        <v>1.003122013</v>
      </c>
      <c r="AE2233" s="106">
        <f t="shared" si="1570"/>
        <v>6.8015329999999999E-2</v>
      </c>
      <c r="AF2233" s="106">
        <f t="shared" si="1550"/>
        <v>6.8015329999999999E-2</v>
      </c>
      <c r="AG2233" s="106">
        <f t="shared" si="1551"/>
        <v>0</v>
      </c>
      <c r="AH2233" s="115" t="str">
        <f t="shared" si="1567"/>
        <v>A+J=</v>
      </c>
      <c r="AI2233" s="116">
        <f t="shared" si="1561"/>
        <v>46381</v>
      </c>
      <c r="AJ2233" s="10"/>
      <c r="AK2233" s="1"/>
      <c r="AL2233" s="10"/>
      <c r="AM2233" s="1"/>
      <c r="AN2233" s="1"/>
      <c r="AO2233" s="3"/>
      <c r="AP2233" s="3"/>
      <c r="AQ2233" s="4"/>
      <c r="AR2233" s="4"/>
      <c r="AS2233" s="4"/>
      <c r="AT2233" s="4"/>
      <c r="AU2233" s="4"/>
      <c r="AV2233" s="4"/>
      <c r="AW2233" s="1"/>
      <c r="AX2233" s="1"/>
      <c r="AY2233" s="1"/>
      <c r="AZ2233" s="1"/>
      <c r="BA2233" s="1"/>
      <c r="BB2233" s="1"/>
      <c r="BC2233" s="1"/>
      <c r="BD2233" s="1"/>
      <c r="BE2233" s="1"/>
      <c r="BG2233" s="1"/>
      <c r="BH2233" s="1"/>
    </row>
    <row r="2234" spans="1:194" ht="15" customHeight="1" x14ac:dyDescent="0.25">
      <c r="A2234" s="105">
        <f t="shared" si="1552"/>
        <v>46375</v>
      </c>
      <c r="B2234" s="106">
        <f t="shared" si="1539"/>
        <v>21.856709060265121</v>
      </c>
      <c r="C2234" s="2">
        <f t="shared" si="1553"/>
        <v>15.707191999999999</v>
      </c>
      <c r="D2234" s="2">
        <f t="shared" si="1554"/>
        <v>15.707191999999999</v>
      </c>
      <c r="E2234" s="106">
        <f t="shared" si="1540"/>
        <v>0</v>
      </c>
      <c r="F2234" s="21">
        <f t="shared" si="1555"/>
        <v>7245.38</v>
      </c>
      <c r="G2234" s="108">
        <f t="shared" si="1556"/>
        <v>7275.81</v>
      </c>
      <c r="H2234" s="109">
        <f t="shared" si="1568"/>
        <v>46321</v>
      </c>
      <c r="I2234" s="109">
        <f t="shared" si="1563"/>
        <v>46352</v>
      </c>
      <c r="J2234" s="110">
        <f t="shared" si="1541"/>
        <v>4.1999177406844002E-3</v>
      </c>
      <c r="K2234" s="117">
        <f t="shared" si="1564"/>
        <v>46381</v>
      </c>
      <c r="L2234" s="178">
        <f t="shared" si="1566"/>
        <v>30</v>
      </c>
      <c r="M2234" s="178">
        <f t="shared" si="1573"/>
        <v>24</v>
      </c>
      <c r="N2234" s="106">
        <f t="shared" si="1542"/>
        <v>1.0033585199999999</v>
      </c>
      <c r="O2234" s="111">
        <f t="shared" si="1572"/>
        <v>1.0041999100000001</v>
      </c>
      <c r="P2234" s="111">
        <f t="shared" si="1557"/>
        <v>1.4463566026349544</v>
      </c>
      <c r="Q2234" s="106">
        <f t="shared" si="1571"/>
        <v>1.45121422</v>
      </c>
      <c r="R2234" s="106">
        <f t="shared" si="1558"/>
        <v>1.38699086</v>
      </c>
      <c r="S2234" s="106">
        <f t="shared" si="1543"/>
        <v>21.785731739999999</v>
      </c>
      <c r="T2234" s="106">
        <f t="shared" si="1544"/>
        <v>6.0785397402651205</v>
      </c>
      <c r="U2234" s="106">
        <f t="shared" si="1545"/>
        <v>0</v>
      </c>
      <c r="V2234" s="106">
        <f t="shared" si="1546"/>
        <v>21.78573174026512</v>
      </c>
      <c r="W2234" s="19">
        <f t="shared" si="1562"/>
        <v>0</v>
      </c>
      <c r="X2234" s="2">
        <f t="shared" si="1547"/>
        <v>0</v>
      </c>
      <c r="Y2234" s="4">
        <f t="shared" si="1548"/>
        <v>0</v>
      </c>
      <c r="Z2234" s="106">
        <f t="shared" si="1569"/>
        <v>0</v>
      </c>
      <c r="AA2234" s="114">
        <f t="shared" si="1559"/>
        <v>0.05</v>
      </c>
      <c r="AB2234" s="112">
        <f t="shared" si="1549"/>
        <v>24</v>
      </c>
      <c r="AC2234" s="178">
        <f t="shared" si="1565"/>
        <v>30</v>
      </c>
      <c r="AD2234" s="11">
        <f t="shared" si="1560"/>
        <v>1.003257973</v>
      </c>
      <c r="AE2234" s="106">
        <f t="shared" si="1570"/>
        <v>7.0977319999999997E-2</v>
      </c>
      <c r="AF2234" s="106">
        <f t="shared" si="1550"/>
        <v>7.0977319999999997E-2</v>
      </c>
      <c r="AG2234" s="106">
        <f t="shared" si="1551"/>
        <v>0</v>
      </c>
      <c r="AH2234" s="115" t="str">
        <f t="shared" si="1567"/>
        <v>A+J=</v>
      </c>
      <c r="AI2234" s="116">
        <f t="shared" si="1561"/>
        <v>46381</v>
      </c>
      <c r="AJ2234" s="10"/>
      <c r="AK2234" s="1"/>
      <c r="AL2234" s="10"/>
      <c r="AM2234" s="1"/>
      <c r="AN2234" s="1"/>
      <c r="AO2234" s="3"/>
      <c r="AP2234" s="3"/>
      <c r="AQ2234" s="4"/>
      <c r="AR2234" s="4"/>
      <c r="AS2234" s="4"/>
      <c r="AT2234" s="4"/>
      <c r="AU2234" s="4"/>
      <c r="AV2234" s="4"/>
      <c r="AW2234" s="1"/>
      <c r="AX2234" s="1"/>
      <c r="AY2234" s="1"/>
      <c r="AZ2234" s="1"/>
      <c r="BA2234" s="1"/>
      <c r="BB2234" s="1"/>
      <c r="BC2234" s="1"/>
      <c r="BD2234" s="1"/>
      <c r="BE2234" s="1"/>
      <c r="BG2234" s="1"/>
      <c r="BH2234" s="1"/>
    </row>
    <row r="2235" spans="1:194" ht="15" customHeight="1" x14ac:dyDescent="0.25">
      <c r="A2235" s="105">
        <f t="shared" si="1552"/>
        <v>46376</v>
      </c>
      <c r="B2235" s="106">
        <f t="shared" si="1539"/>
        <v>21.859671460265119</v>
      </c>
      <c r="C2235" s="2">
        <f t="shared" si="1553"/>
        <v>15.707191999999999</v>
      </c>
      <c r="D2235" s="2">
        <f t="shared" si="1554"/>
        <v>15.707191999999999</v>
      </c>
      <c r="E2235" s="106">
        <f t="shared" si="1540"/>
        <v>0</v>
      </c>
      <c r="F2235" s="21">
        <f t="shared" si="1555"/>
        <v>7245.38</v>
      </c>
      <c r="G2235" s="108">
        <f t="shared" si="1556"/>
        <v>7275.81</v>
      </c>
      <c r="H2235" s="109">
        <f t="shared" si="1568"/>
        <v>46321</v>
      </c>
      <c r="I2235" s="109">
        <f t="shared" si="1563"/>
        <v>46352</v>
      </c>
      <c r="J2235" s="110">
        <f t="shared" si="1541"/>
        <v>4.1999177406844002E-3</v>
      </c>
      <c r="K2235" s="117">
        <f t="shared" si="1564"/>
        <v>46381</v>
      </c>
      <c r="L2235" s="178">
        <f t="shared" si="1566"/>
        <v>30</v>
      </c>
      <c r="M2235" s="178">
        <f t="shared" si="1573"/>
        <v>25</v>
      </c>
      <c r="N2235" s="106">
        <f t="shared" si="1542"/>
        <v>1.0034987</v>
      </c>
      <c r="O2235" s="111">
        <f t="shared" si="1572"/>
        <v>1.0041999100000001</v>
      </c>
      <c r="P2235" s="111">
        <f t="shared" si="1557"/>
        <v>1.4463566026349544</v>
      </c>
      <c r="Q2235" s="106">
        <f t="shared" si="1571"/>
        <v>1.4514169699999999</v>
      </c>
      <c r="R2235" s="106">
        <f t="shared" si="1558"/>
        <v>1.38699086</v>
      </c>
      <c r="S2235" s="106">
        <f t="shared" si="1543"/>
        <v>21.785731739999999</v>
      </c>
      <c r="T2235" s="106">
        <f t="shared" si="1544"/>
        <v>6.0785397402651205</v>
      </c>
      <c r="U2235" s="106">
        <f t="shared" si="1545"/>
        <v>0</v>
      </c>
      <c r="V2235" s="106">
        <f t="shared" si="1546"/>
        <v>21.78573174026512</v>
      </c>
      <c r="W2235" s="19">
        <f t="shared" si="1562"/>
        <v>0</v>
      </c>
      <c r="X2235" s="2">
        <f t="shared" si="1547"/>
        <v>0</v>
      </c>
      <c r="Y2235" s="4">
        <f t="shared" si="1548"/>
        <v>0</v>
      </c>
      <c r="Z2235" s="106">
        <f t="shared" si="1569"/>
        <v>0</v>
      </c>
      <c r="AA2235" s="114">
        <f t="shared" si="1559"/>
        <v>0.05</v>
      </c>
      <c r="AB2235" s="112">
        <f t="shared" si="1549"/>
        <v>25</v>
      </c>
      <c r="AC2235" s="178">
        <f t="shared" si="1565"/>
        <v>30</v>
      </c>
      <c r="AD2235" s="11">
        <f t="shared" si="1560"/>
        <v>1.0033939519999999</v>
      </c>
      <c r="AE2235" s="106">
        <f t="shared" si="1570"/>
        <v>7.393972E-2</v>
      </c>
      <c r="AF2235" s="106">
        <f t="shared" si="1550"/>
        <v>7.393972E-2</v>
      </c>
      <c r="AG2235" s="106">
        <f t="shared" si="1551"/>
        <v>0</v>
      </c>
      <c r="AH2235" s="115" t="str">
        <f t="shared" si="1567"/>
        <v>A+J=</v>
      </c>
      <c r="AI2235" s="116">
        <f t="shared" si="1561"/>
        <v>46381</v>
      </c>
      <c r="AJ2235" s="10"/>
      <c r="AK2235" s="1"/>
      <c r="AL2235" s="10"/>
      <c r="AM2235" s="1"/>
      <c r="AN2235" s="1"/>
      <c r="AO2235" s="3"/>
      <c r="AP2235" s="3"/>
      <c r="AQ2235" s="4"/>
      <c r="AR2235" s="4"/>
      <c r="AS2235" s="4"/>
      <c r="AT2235" s="4"/>
      <c r="AU2235" s="4"/>
      <c r="AV2235" s="4"/>
      <c r="AW2235" s="1"/>
      <c r="AX2235" s="1"/>
      <c r="AY2235" s="1"/>
      <c r="AZ2235" s="1"/>
      <c r="BA2235" s="1"/>
      <c r="BB2235" s="1"/>
      <c r="BC2235" s="1"/>
      <c r="BD2235" s="1"/>
      <c r="BE2235" s="1"/>
      <c r="BG2235" s="1"/>
      <c r="BH2235" s="1"/>
    </row>
    <row r="2236" spans="1:194" ht="15" customHeight="1" x14ac:dyDescent="0.25">
      <c r="A2236" s="105">
        <f t="shared" si="1552"/>
        <v>46377</v>
      </c>
      <c r="B2236" s="106">
        <f t="shared" si="1539"/>
        <v>21.862634280265119</v>
      </c>
      <c r="C2236" s="2">
        <f t="shared" si="1553"/>
        <v>15.707191999999999</v>
      </c>
      <c r="D2236" s="2">
        <f t="shared" si="1554"/>
        <v>15.707191999999999</v>
      </c>
      <c r="E2236" s="106">
        <f t="shared" si="1540"/>
        <v>0</v>
      </c>
      <c r="F2236" s="21">
        <f t="shared" si="1555"/>
        <v>7245.38</v>
      </c>
      <c r="G2236" s="108">
        <f t="shared" si="1556"/>
        <v>7275.81</v>
      </c>
      <c r="H2236" s="109">
        <f t="shared" si="1568"/>
        <v>46321</v>
      </c>
      <c r="I2236" s="109">
        <f t="shared" si="1563"/>
        <v>46352</v>
      </c>
      <c r="J2236" s="110">
        <f t="shared" si="1541"/>
        <v>4.1999177406844002E-3</v>
      </c>
      <c r="K2236" s="117">
        <f t="shared" si="1564"/>
        <v>46381</v>
      </c>
      <c r="L2236" s="178">
        <f t="shared" si="1566"/>
        <v>30</v>
      </c>
      <c r="M2236" s="178">
        <f t="shared" si="1573"/>
        <v>26</v>
      </c>
      <c r="N2236" s="106">
        <f t="shared" si="1542"/>
        <v>1.0036389100000001</v>
      </c>
      <c r="O2236" s="111">
        <f t="shared" si="1572"/>
        <v>1.0041999100000001</v>
      </c>
      <c r="P2236" s="111">
        <f t="shared" si="1557"/>
        <v>1.4463566026349544</v>
      </c>
      <c r="Q2236" s="106">
        <f t="shared" si="1571"/>
        <v>1.45161976</v>
      </c>
      <c r="R2236" s="106">
        <f t="shared" si="1558"/>
        <v>1.38699086</v>
      </c>
      <c r="S2236" s="106">
        <f t="shared" si="1543"/>
        <v>21.785731739999999</v>
      </c>
      <c r="T2236" s="106">
        <f t="shared" si="1544"/>
        <v>6.0785397402651205</v>
      </c>
      <c r="U2236" s="106">
        <f t="shared" si="1545"/>
        <v>0</v>
      </c>
      <c r="V2236" s="106">
        <f t="shared" si="1546"/>
        <v>21.78573174026512</v>
      </c>
      <c r="W2236" s="19">
        <f t="shared" si="1562"/>
        <v>0</v>
      </c>
      <c r="X2236" s="2">
        <f t="shared" si="1547"/>
        <v>0</v>
      </c>
      <c r="Y2236" s="4">
        <f t="shared" si="1548"/>
        <v>0</v>
      </c>
      <c r="Z2236" s="106">
        <f t="shared" si="1569"/>
        <v>0</v>
      </c>
      <c r="AA2236" s="114">
        <f t="shared" si="1559"/>
        <v>0.05</v>
      </c>
      <c r="AB2236" s="112">
        <f t="shared" si="1549"/>
        <v>26</v>
      </c>
      <c r="AC2236" s="178">
        <f t="shared" si="1565"/>
        <v>30</v>
      </c>
      <c r="AD2236" s="11">
        <f t="shared" si="1560"/>
        <v>1.0035299499999999</v>
      </c>
      <c r="AE2236" s="106">
        <f t="shared" si="1570"/>
        <v>7.6902540000000005E-2</v>
      </c>
      <c r="AF2236" s="106">
        <f t="shared" si="1550"/>
        <v>7.6902540000000005E-2</v>
      </c>
      <c r="AG2236" s="106">
        <f t="shared" si="1551"/>
        <v>0</v>
      </c>
      <c r="AH2236" s="115" t="str">
        <f t="shared" si="1567"/>
        <v>A+J=</v>
      </c>
      <c r="AI2236" s="116">
        <f t="shared" si="1561"/>
        <v>46381</v>
      </c>
      <c r="AJ2236" s="10"/>
      <c r="AK2236" s="1"/>
      <c r="AL2236" s="10"/>
      <c r="AM2236" s="1"/>
      <c r="AN2236" s="1"/>
      <c r="AO2236" s="3"/>
      <c r="AP2236" s="3"/>
      <c r="AQ2236" s="4"/>
      <c r="AR2236" s="4"/>
      <c r="AS2236" s="4"/>
      <c r="AT2236" s="4"/>
      <c r="AU2236" s="4"/>
      <c r="AV2236" s="4"/>
      <c r="AW2236" s="1"/>
      <c r="AX2236" s="1"/>
      <c r="AY2236" s="1"/>
      <c r="AZ2236" s="1"/>
      <c r="BA2236" s="1"/>
      <c r="BB2236" s="1"/>
      <c r="BC2236" s="1"/>
      <c r="BD2236" s="1"/>
      <c r="BE2236" s="1"/>
      <c r="BG2236" s="1"/>
      <c r="BH2236" s="1"/>
    </row>
    <row r="2237" spans="1:194" ht="15" customHeight="1" x14ac:dyDescent="0.25">
      <c r="A2237" s="105">
        <f t="shared" si="1552"/>
        <v>46378</v>
      </c>
      <c r="B2237" s="106">
        <f t="shared" ref="B2237:B2241" si="1574">(V2237+AF2237)</f>
        <v>21.86559749026512</v>
      </c>
      <c r="C2237" s="2">
        <f t="shared" ref="C2237:C2241" si="1575">TRUNC(IF(W2236&gt;0,VLOOKUP(A2236,$AL$12:$AM$312,2),C2236),8)</f>
        <v>15.707191999999999</v>
      </c>
      <c r="D2237" s="2">
        <f t="shared" si="1554"/>
        <v>15.707191999999999</v>
      </c>
      <c r="E2237" s="106">
        <f t="shared" ref="E2237:E2240" si="1576">(C2237-D2237)</f>
        <v>0</v>
      </c>
      <c r="F2237" s="21">
        <f t="shared" si="1555"/>
        <v>7245.38</v>
      </c>
      <c r="G2237" s="108">
        <f t="shared" si="1556"/>
        <v>7275.81</v>
      </c>
      <c r="H2237" s="109">
        <f t="shared" ref="H2237:H2240" si="1577">EDATE(I2237,-1)</f>
        <v>46321</v>
      </c>
      <c r="I2237" s="109">
        <f t="shared" si="1563"/>
        <v>46352</v>
      </c>
      <c r="J2237" s="110">
        <f t="shared" ref="J2237:J2240" si="1578">(G2237/F2237)-1</f>
        <v>4.1999177406844002E-3</v>
      </c>
      <c r="K2237" s="117">
        <f t="shared" si="1564"/>
        <v>46381</v>
      </c>
      <c r="L2237" s="178">
        <f t="shared" ref="L2237:L2240" si="1579">IF(DAY(A2236)=25,VLOOKUP(A2236,$AP$321:$AY$700,7),L2236)</f>
        <v>30</v>
      </c>
      <c r="M2237" s="178">
        <f t="shared" ref="M2237:M2240" si="1580">L2237-(K2237-A2237)</f>
        <v>27</v>
      </c>
      <c r="N2237" s="106">
        <f t="shared" ref="N2237:N2240" si="1581">TRUNC((G2237/F2237)^TRUNC((M2237/L2237),9),8)</f>
        <v>1.0037791300000001</v>
      </c>
      <c r="O2237" s="111">
        <f t="shared" ref="O2237:O2240" si="1582">IF(K2237&gt;K2236,N2236,O2236)</f>
        <v>1.0041999100000001</v>
      </c>
      <c r="P2237" s="111">
        <f t="shared" ref="P2237:P2240" si="1583">IF(K2237&gt;K2236,P2236*O2237,P2236)</f>
        <v>1.4463566026349544</v>
      </c>
      <c r="Q2237" s="106">
        <f t="shared" ref="Q2237:Q2240" si="1584">TRUNC(TRUNC((N2237*P2237),15),8)</f>
        <v>1.45182257</v>
      </c>
      <c r="R2237" s="106">
        <f t="shared" ref="R2237:R2240" si="1585">IF(AND(W2237&gt;0,MONTH(A2237)=R$9),Q2237,R2236)</f>
        <v>1.38699086</v>
      </c>
      <c r="S2237" s="106">
        <f t="shared" ref="S2237:S2240" si="1586">TRUNC(C2237*R2237,8)</f>
        <v>21.785731739999999</v>
      </c>
      <c r="T2237" s="106">
        <f t="shared" ref="T2237:T2240" si="1587">(D2237*(R2237-1))</f>
        <v>6.0785397402651205</v>
      </c>
      <c r="U2237" s="106">
        <f t="shared" ref="U2237:U2240" si="1588">(E2237*(Q2237-1))</f>
        <v>0</v>
      </c>
      <c r="V2237" s="106">
        <f t="shared" ref="V2237:V2240" si="1589">(C2237+T2237+U2237)</f>
        <v>21.78573174026512</v>
      </c>
      <c r="W2237" s="19">
        <f t="shared" ref="W2237:W2240" si="1590">IF(VLOOKUP(A2237,AL$10:AX$312,13)=VLOOKUP(A2236,AL$10:AX$312,13),0,VLOOKUP(A2237,AL$10:AX$312,13))</f>
        <v>0</v>
      </c>
      <c r="X2237" s="2">
        <f t="shared" ref="X2237:X2240" si="1591">IF(W2237&gt;0,VLOOKUP(A2237,AL$12:AP$312,5),0)</f>
        <v>0</v>
      </c>
      <c r="Y2237" s="4">
        <f t="shared" ref="Y2237:Y2240" si="1592">IF(W2237&gt;0,VLOOKUP($A2237,$AL$10:$AQ$312,6),0)</f>
        <v>0</v>
      </c>
      <c r="Z2237" s="106">
        <f t="shared" ref="Z2237:Z2240" si="1593">IF(Y2237&gt;0,TRUNC(Y2237*S2237,8),0)</f>
        <v>0</v>
      </c>
      <c r="AA2237" s="114">
        <f t="shared" si="1559"/>
        <v>0.05</v>
      </c>
      <c r="AB2237" s="112">
        <f t="shared" si="1549"/>
        <v>27</v>
      </c>
      <c r="AC2237" s="178">
        <f t="shared" si="1565"/>
        <v>30</v>
      </c>
      <c r="AD2237" s="11">
        <f t="shared" ref="AD2237:AD2240" si="1594">ROUND((1+AA2237)^(30/360)^(AB2237/AC2237),9)</f>
        <v>1.003665966</v>
      </c>
      <c r="AE2237" s="106">
        <f t="shared" ref="AE2237:AE2240" si="1595">TRUNC((S2237*(AD2237-1)),8)</f>
        <v>7.9865749999999999E-2</v>
      </c>
      <c r="AF2237" s="106">
        <f t="shared" ref="AF2237:AF2240" si="1596">TRUNC((V2237*(AD2237-1)),8)</f>
        <v>7.9865749999999999E-2</v>
      </c>
      <c r="AG2237" s="106">
        <f t="shared" ref="AG2237:AG2240" si="1597">IF(Z2237&gt;0,Z2237+AE2237,0)</f>
        <v>0</v>
      </c>
      <c r="AH2237" s="115" t="str">
        <f t="shared" si="1567"/>
        <v>A+J=</v>
      </c>
      <c r="AI2237" s="116">
        <f t="shared" si="1561"/>
        <v>46381</v>
      </c>
      <c r="AJ2237" s="10"/>
      <c r="AK2237" s="1"/>
      <c r="AL2237" s="10"/>
      <c r="AM2237" s="1"/>
      <c r="AN2237" s="1"/>
      <c r="AO2237" s="3"/>
      <c r="AP2237" s="3"/>
      <c r="AQ2237" s="4"/>
      <c r="AR2237" s="4"/>
      <c r="AS2237" s="4"/>
      <c r="AT2237" s="4"/>
      <c r="AU2237" s="4"/>
      <c r="AV2237" s="4"/>
      <c r="AW2237" s="1"/>
      <c r="AX2237" s="1"/>
      <c r="AY2237" s="1"/>
      <c r="AZ2237" s="1"/>
      <c r="BA2237" s="1"/>
      <c r="BB2237" s="1"/>
      <c r="BC2237" s="1"/>
      <c r="BD2237" s="1"/>
      <c r="BE2237" s="1"/>
      <c r="BG2237" s="1"/>
      <c r="BH2237" s="1"/>
    </row>
    <row r="2238" spans="1:194" ht="15" customHeight="1" x14ac:dyDescent="0.25">
      <c r="A2238" s="105">
        <f t="shared" si="1552"/>
        <v>46379</v>
      </c>
      <c r="B2238" s="106">
        <f t="shared" si="1574"/>
        <v>21.868561090265121</v>
      </c>
      <c r="C2238" s="2">
        <f t="shared" si="1575"/>
        <v>15.707191999999999</v>
      </c>
      <c r="D2238" s="2">
        <f t="shared" si="1554"/>
        <v>15.707191999999999</v>
      </c>
      <c r="E2238" s="106">
        <f t="shared" si="1576"/>
        <v>0</v>
      </c>
      <c r="F2238" s="21">
        <f t="shared" si="1555"/>
        <v>7245.38</v>
      </c>
      <c r="G2238" s="108">
        <f t="shared" si="1556"/>
        <v>7275.81</v>
      </c>
      <c r="H2238" s="109">
        <f t="shared" si="1577"/>
        <v>46321</v>
      </c>
      <c r="I2238" s="109">
        <f t="shared" si="1563"/>
        <v>46352</v>
      </c>
      <c r="J2238" s="110">
        <f t="shared" si="1578"/>
        <v>4.1999177406844002E-3</v>
      </c>
      <c r="K2238" s="117">
        <f t="shared" si="1564"/>
        <v>46381</v>
      </c>
      <c r="L2238" s="178">
        <f t="shared" si="1579"/>
        <v>30</v>
      </c>
      <c r="M2238" s="178">
        <f t="shared" si="1580"/>
        <v>28</v>
      </c>
      <c r="N2238" s="106">
        <f t="shared" si="1581"/>
        <v>1.00391937</v>
      </c>
      <c r="O2238" s="111">
        <f t="shared" si="1582"/>
        <v>1.0041999100000001</v>
      </c>
      <c r="P2238" s="111">
        <f t="shared" si="1583"/>
        <v>1.4463566026349544</v>
      </c>
      <c r="Q2238" s="106">
        <f t="shared" si="1584"/>
        <v>1.4520253999999999</v>
      </c>
      <c r="R2238" s="106">
        <f t="shared" si="1585"/>
        <v>1.38699086</v>
      </c>
      <c r="S2238" s="106">
        <f t="shared" si="1586"/>
        <v>21.785731739999999</v>
      </c>
      <c r="T2238" s="106">
        <f t="shared" si="1587"/>
        <v>6.0785397402651205</v>
      </c>
      <c r="U2238" s="106">
        <f t="shared" si="1588"/>
        <v>0</v>
      </c>
      <c r="V2238" s="106">
        <f t="shared" si="1589"/>
        <v>21.78573174026512</v>
      </c>
      <c r="W2238" s="19">
        <f t="shared" si="1590"/>
        <v>0</v>
      </c>
      <c r="X2238" s="2">
        <f t="shared" si="1591"/>
        <v>0</v>
      </c>
      <c r="Y2238" s="4">
        <f t="shared" si="1592"/>
        <v>0</v>
      </c>
      <c r="Z2238" s="106">
        <f t="shared" si="1593"/>
        <v>0</v>
      </c>
      <c r="AA2238" s="114">
        <f t="shared" si="1559"/>
        <v>0.05</v>
      </c>
      <c r="AB2238" s="112">
        <f t="shared" si="1549"/>
        <v>28</v>
      </c>
      <c r="AC2238" s="178">
        <f t="shared" si="1565"/>
        <v>30</v>
      </c>
      <c r="AD2238" s="11">
        <f t="shared" si="1594"/>
        <v>1.0038020000000001</v>
      </c>
      <c r="AE2238" s="106">
        <f t="shared" si="1595"/>
        <v>8.2829349999999996E-2</v>
      </c>
      <c r="AF2238" s="106">
        <f t="shared" si="1596"/>
        <v>8.2829349999999996E-2</v>
      </c>
      <c r="AG2238" s="106">
        <f t="shared" si="1597"/>
        <v>0</v>
      </c>
      <c r="AH2238" s="115" t="str">
        <f t="shared" si="1567"/>
        <v>A+J=</v>
      </c>
      <c r="AI2238" s="116">
        <f t="shared" si="1561"/>
        <v>46381</v>
      </c>
      <c r="AJ2238" s="10"/>
      <c r="AK2238" s="1"/>
      <c r="AL2238" s="10"/>
      <c r="AM2238" s="1"/>
      <c r="AN2238" s="1"/>
      <c r="AO2238" s="3"/>
      <c r="AP2238" s="3"/>
      <c r="AQ2238" s="4"/>
      <c r="AR2238" s="4"/>
      <c r="AS2238" s="4"/>
      <c r="AT2238" s="4"/>
      <c r="AU2238" s="4"/>
      <c r="AV2238" s="4"/>
      <c r="AW2238" s="1"/>
      <c r="AX2238" s="1"/>
      <c r="AY2238" s="1"/>
      <c r="AZ2238" s="1"/>
      <c r="BA2238" s="1"/>
      <c r="BB2238" s="1"/>
      <c r="BC2238" s="1"/>
      <c r="BD2238" s="1"/>
      <c r="BE2238" s="1"/>
      <c r="BG2238" s="1"/>
      <c r="BH2238" s="1"/>
    </row>
    <row r="2239" spans="1:194" ht="15" customHeight="1" x14ac:dyDescent="0.25">
      <c r="A2239" s="105">
        <f t="shared" si="1552"/>
        <v>46380</v>
      </c>
      <c r="B2239" s="106">
        <f t="shared" si="1574"/>
        <v>21.871525100265121</v>
      </c>
      <c r="C2239" s="2">
        <f t="shared" si="1575"/>
        <v>15.707191999999999</v>
      </c>
      <c r="D2239" s="2">
        <f t="shared" si="1554"/>
        <v>15.707191999999999</v>
      </c>
      <c r="E2239" s="106">
        <f t="shared" si="1576"/>
        <v>0</v>
      </c>
      <c r="F2239" s="21">
        <f t="shared" si="1555"/>
        <v>7245.38</v>
      </c>
      <c r="G2239" s="108">
        <f t="shared" si="1556"/>
        <v>7275.81</v>
      </c>
      <c r="H2239" s="109">
        <f t="shared" si="1577"/>
        <v>46321</v>
      </c>
      <c r="I2239" s="109">
        <f t="shared" si="1563"/>
        <v>46352</v>
      </c>
      <c r="J2239" s="110">
        <f t="shared" si="1578"/>
        <v>4.1999177406844002E-3</v>
      </c>
      <c r="K2239" s="117">
        <f t="shared" si="1564"/>
        <v>46381</v>
      </c>
      <c r="L2239" s="178">
        <f t="shared" si="1579"/>
        <v>30</v>
      </c>
      <c r="M2239" s="178">
        <f t="shared" si="1580"/>
        <v>29</v>
      </c>
      <c r="N2239" s="106">
        <f t="shared" si="1581"/>
        <v>1.00405963</v>
      </c>
      <c r="O2239" s="111">
        <f t="shared" si="1582"/>
        <v>1.0041999100000001</v>
      </c>
      <c r="P2239" s="111">
        <f t="shared" si="1583"/>
        <v>1.4463566026349544</v>
      </c>
      <c r="Q2239" s="106">
        <f t="shared" si="1584"/>
        <v>1.45222827</v>
      </c>
      <c r="R2239" s="106">
        <f t="shared" si="1585"/>
        <v>1.38699086</v>
      </c>
      <c r="S2239" s="106">
        <f t="shared" si="1586"/>
        <v>21.785731739999999</v>
      </c>
      <c r="T2239" s="106">
        <f t="shared" si="1587"/>
        <v>6.0785397402651205</v>
      </c>
      <c r="U2239" s="106">
        <f t="shared" si="1588"/>
        <v>0</v>
      </c>
      <c r="V2239" s="106">
        <f t="shared" si="1589"/>
        <v>21.78573174026512</v>
      </c>
      <c r="W2239" s="19">
        <f t="shared" si="1590"/>
        <v>0</v>
      </c>
      <c r="X2239" s="2">
        <f t="shared" si="1591"/>
        <v>0</v>
      </c>
      <c r="Y2239" s="4">
        <f t="shared" si="1592"/>
        <v>0</v>
      </c>
      <c r="Z2239" s="106">
        <f t="shared" si="1593"/>
        <v>0</v>
      </c>
      <c r="AA2239" s="114">
        <f t="shared" si="1559"/>
        <v>0.05</v>
      </c>
      <c r="AB2239" s="112">
        <f t="shared" si="1549"/>
        <v>29</v>
      </c>
      <c r="AC2239" s="178">
        <f t="shared" si="1565"/>
        <v>30</v>
      </c>
      <c r="AD2239" s="11">
        <f t="shared" si="1594"/>
        <v>1.0039380529999999</v>
      </c>
      <c r="AE2239" s="106">
        <f t="shared" si="1595"/>
        <v>8.5793359999999999E-2</v>
      </c>
      <c r="AF2239" s="106">
        <f t="shared" si="1596"/>
        <v>8.5793359999999999E-2</v>
      </c>
      <c r="AG2239" s="106">
        <f t="shared" si="1597"/>
        <v>0</v>
      </c>
      <c r="AH2239" s="115" t="str">
        <f t="shared" si="1567"/>
        <v>A+J=</v>
      </c>
      <c r="AI2239" s="116">
        <f t="shared" si="1561"/>
        <v>46381</v>
      </c>
      <c r="AJ2239" s="10"/>
      <c r="AK2239" s="1"/>
      <c r="AL2239" s="10"/>
      <c r="AM2239" s="1"/>
      <c r="AN2239" s="1"/>
      <c r="AO2239" s="3"/>
      <c r="AP2239" s="3"/>
      <c r="AQ2239" s="4"/>
      <c r="AR2239" s="4"/>
      <c r="AS2239" s="4"/>
      <c r="AT2239" s="4"/>
      <c r="AU2239" s="4"/>
      <c r="AV2239" s="4"/>
      <c r="AW2239" s="1"/>
      <c r="AX2239" s="1"/>
      <c r="AY2239" s="1"/>
      <c r="AZ2239" s="1"/>
      <c r="BA2239" s="1"/>
      <c r="BB2239" s="1"/>
      <c r="BC2239" s="1"/>
      <c r="BD2239" s="1"/>
      <c r="BE2239" s="1"/>
      <c r="BG2239" s="1"/>
      <c r="BH2239" s="1"/>
    </row>
    <row r="2240" spans="1:194" ht="15" customHeight="1" x14ac:dyDescent="0.25">
      <c r="A2240" s="105">
        <f t="shared" si="1552"/>
        <v>46381</v>
      </c>
      <c r="B2240" s="106">
        <f t="shared" si="1574"/>
        <v>21.874489510265121</v>
      </c>
      <c r="C2240" s="2">
        <f t="shared" si="1575"/>
        <v>15.707191999999999</v>
      </c>
      <c r="D2240" s="2">
        <f t="shared" si="1554"/>
        <v>15.707191999999999</v>
      </c>
      <c r="E2240" s="106">
        <f t="shared" si="1576"/>
        <v>0</v>
      </c>
      <c r="F2240" s="21">
        <f t="shared" si="1555"/>
        <v>7245.38</v>
      </c>
      <c r="G2240" s="108">
        <f t="shared" si="1556"/>
        <v>7275.81</v>
      </c>
      <c r="H2240" s="109">
        <f t="shared" si="1577"/>
        <v>46321</v>
      </c>
      <c r="I2240" s="109">
        <f t="shared" si="1563"/>
        <v>46352</v>
      </c>
      <c r="J2240" s="110">
        <f t="shared" si="1578"/>
        <v>4.1999177406844002E-3</v>
      </c>
      <c r="K2240" s="117">
        <f t="shared" si="1564"/>
        <v>46381</v>
      </c>
      <c r="L2240" s="178">
        <f t="shared" si="1579"/>
        <v>30</v>
      </c>
      <c r="M2240" s="178">
        <f t="shared" si="1580"/>
        <v>30</v>
      </c>
      <c r="N2240" s="106">
        <f t="shared" si="1581"/>
        <v>1.0041999100000001</v>
      </c>
      <c r="O2240" s="111">
        <f t="shared" si="1582"/>
        <v>1.0041999100000001</v>
      </c>
      <c r="P2240" s="111">
        <f t="shared" si="1583"/>
        <v>1.4463566026349544</v>
      </c>
      <c r="Q2240" s="106">
        <f t="shared" si="1584"/>
        <v>1.4524311700000001</v>
      </c>
      <c r="R2240" s="106">
        <f t="shared" si="1585"/>
        <v>1.38699086</v>
      </c>
      <c r="S2240" s="106">
        <f t="shared" si="1586"/>
        <v>21.785731739999999</v>
      </c>
      <c r="T2240" s="106">
        <f t="shared" si="1587"/>
        <v>6.0785397402651205</v>
      </c>
      <c r="U2240" s="106">
        <f t="shared" si="1588"/>
        <v>0</v>
      </c>
      <c r="V2240" s="106">
        <f t="shared" si="1589"/>
        <v>21.78573174026512</v>
      </c>
      <c r="W2240" s="19">
        <f t="shared" si="1590"/>
        <v>74</v>
      </c>
      <c r="X2240" s="2">
        <f t="shared" si="1591"/>
        <v>15.707191999999999</v>
      </c>
      <c r="Y2240" s="4">
        <f t="shared" si="1592"/>
        <v>1</v>
      </c>
      <c r="Z2240" s="106">
        <f t="shared" si="1593"/>
        <v>21.785731739999999</v>
      </c>
      <c r="AA2240" s="114">
        <f t="shared" si="1559"/>
        <v>0.05</v>
      </c>
      <c r="AB2240" s="112">
        <f t="shared" si="1549"/>
        <v>30</v>
      </c>
      <c r="AC2240" s="178">
        <f t="shared" si="1565"/>
        <v>30</v>
      </c>
      <c r="AD2240" s="11">
        <f t="shared" si="1594"/>
        <v>1.004074124</v>
      </c>
      <c r="AE2240" s="106">
        <f t="shared" si="1595"/>
        <v>8.875777E-2</v>
      </c>
      <c r="AF2240" s="106">
        <f t="shared" si="1596"/>
        <v>8.875777E-2</v>
      </c>
      <c r="AG2240" s="106">
        <f t="shared" si="1597"/>
        <v>21.87448951</v>
      </c>
      <c r="AH2240" s="115" t="str">
        <f t="shared" si="1567"/>
        <v>A+J=</v>
      </c>
      <c r="AI2240" s="116">
        <f t="shared" si="1561"/>
        <v>46381</v>
      </c>
      <c r="AJ2240" s="10"/>
      <c r="AK2240" s="1"/>
      <c r="AL2240" s="10"/>
      <c r="AM2240" s="1"/>
      <c r="AN2240" s="1"/>
      <c r="AO2240" s="3"/>
      <c r="AP2240" s="3"/>
      <c r="AQ2240" s="4"/>
      <c r="AR2240" s="4"/>
      <c r="AS2240" s="4"/>
      <c r="AT2240" s="4"/>
      <c r="AU2240" s="4"/>
      <c r="AV2240" s="4"/>
      <c r="AW2240" s="1"/>
      <c r="AX2240" s="1"/>
      <c r="AY2240" s="1"/>
      <c r="AZ2240" s="1"/>
      <c r="BA2240" s="1"/>
      <c r="BB2240" s="1"/>
      <c r="BC2240" s="1"/>
      <c r="BD2240" s="1"/>
      <c r="BE2240" s="1"/>
      <c r="BG2240" s="1"/>
      <c r="BH2240" s="1"/>
    </row>
    <row r="2241" spans="1:194" ht="15" customHeight="1" x14ac:dyDescent="0.25">
      <c r="A2241" s="105">
        <f t="shared" si="1552"/>
        <v>46382</v>
      </c>
      <c r="B2241" s="106">
        <f t="shared" si="1574"/>
        <v>0</v>
      </c>
      <c r="C2241" s="2">
        <f t="shared" si="1575"/>
        <v>0</v>
      </c>
      <c r="D2241" s="2"/>
      <c r="E2241" s="106"/>
      <c r="F2241" s="107"/>
      <c r="G2241" s="108"/>
      <c r="H2241" s="109"/>
      <c r="I2241" s="109"/>
      <c r="J2241" s="110"/>
      <c r="K2241" s="117"/>
      <c r="L2241" s="178"/>
      <c r="M2241" s="178"/>
      <c r="N2241" s="106"/>
      <c r="O2241" s="111"/>
      <c r="P2241" s="111"/>
      <c r="Q2241" s="106"/>
      <c r="R2241" s="106"/>
      <c r="S2241" s="106"/>
      <c r="T2241" s="106"/>
      <c r="U2241" s="106"/>
      <c r="V2241" s="106"/>
      <c r="W2241" s="19"/>
      <c r="X2241" s="2"/>
      <c r="Y2241" s="4"/>
      <c r="Z2241" s="106"/>
      <c r="AA2241" s="114"/>
      <c r="AB2241" s="112"/>
      <c r="AC2241" s="178"/>
      <c r="AD2241" s="11"/>
      <c r="AE2241" s="106"/>
      <c r="AF2241" s="106"/>
      <c r="AG2241" s="106"/>
      <c r="AH2241" s="115"/>
      <c r="AI2241" s="116"/>
      <c r="AJ2241" s="10"/>
      <c r="AK2241" s="1"/>
      <c r="AL2241" s="10"/>
      <c r="AM2241" s="1"/>
      <c r="AN2241" s="1"/>
      <c r="AO2241" s="3"/>
      <c r="AP2241" s="3"/>
      <c r="AQ2241" s="4"/>
      <c r="AR2241" s="4"/>
      <c r="AS2241" s="4"/>
      <c r="AT2241" s="4"/>
      <c r="AU2241" s="4"/>
      <c r="AV2241" s="4"/>
      <c r="AW2241" s="1"/>
      <c r="AX2241" s="1"/>
      <c r="AY2241" s="1"/>
      <c r="AZ2241" s="1"/>
      <c r="BA2241" s="1"/>
      <c r="BB2241" s="1"/>
      <c r="BC2241" s="1"/>
      <c r="BD2241" s="1"/>
      <c r="BE2241" s="1"/>
      <c r="BG2241" s="1"/>
      <c r="BH2241" s="1"/>
    </row>
    <row r="2242" spans="1:194" ht="15" customHeight="1" x14ac:dyDescent="0.25">
      <c r="A2242" s="105"/>
      <c r="B2242" s="106"/>
      <c r="C2242" s="2"/>
      <c r="D2242" s="2"/>
      <c r="E2242" s="106"/>
      <c r="F2242" s="107"/>
      <c r="G2242" s="108"/>
      <c r="H2242" s="109"/>
      <c r="I2242" s="109"/>
      <c r="J2242" s="110"/>
      <c r="K2242" s="117"/>
      <c r="L2242" s="178"/>
      <c r="M2242" s="178"/>
      <c r="N2242" s="106"/>
      <c r="O2242" s="111"/>
      <c r="P2242" s="111"/>
      <c r="Q2242" s="106"/>
      <c r="R2242" s="106"/>
      <c r="S2242" s="106"/>
      <c r="T2242" s="106"/>
      <c r="U2242" s="106"/>
      <c r="V2242" s="106"/>
      <c r="W2242" s="19"/>
      <c r="X2242" s="2"/>
      <c r="Y2242" s="4"/>
      <c r="Z2242" s="106"/>
      <c r="AA2242" s="114"/>
      <c r="AB2242" s="112"/>
      <c r="AC2242" s="178"/>
      <c r="AD2242" s="11"/>
      <c r="AE2242" s="106"/>
      <c r="AF2242" s="106"/>
      <c r="AG2242" s="106"/>
      <c r="AH2242" s="115"/>
      <c r="AI2242" s="116"/>
      <c r="AJ2242" s="10"/>
      <c r="AK2242" s="1"/>
      <c r="AL2242" s="10"/>
      <c r="AM2242" s="1"/>
      <c r="AN2242" s="1"/>
      <c r="AO2242" s="3"/>
      <c r="AP2242" s="3"/>
      <c r="AQ2242" s="4"/>
      <c r="AR2242" s="4"/>
      <c r="AS2242" s="4"/>
      <c r="AT2242" s="4"/>
      <c r="AU2242" s="4"/>
      <c r="AV2242" s="4"/>
      <c r="AW2242" s="1"/>
      <c r="AX2242" s="1"/>
      <c r="AY2242" s="1"/>
      <c r="AZ2242" s="1"/>
      <c r="BA2242" s="1"/>
      <c r="BB2242" s="1"/>
      <c r="BC2242" s="1"/>
      <c r="BD2242" s="1"/>
      <c r="BE2242" s="1"/>
      <c r="BG2242" s="1"/>
      <c r="BH2242" s="1"/>
    </row>
    <row r="2243" spans="1:194" ht="15" customHeight="1" x14ac:dyDescent="0.25">
      <c r="A2243" s="105"/>
      <c r="B2243" s="106"/>
      <c r="C2243" s="2"/>
      <c r="D2243" s="2"/>
      <c r="E2243" s="106"/>
      <c r="F2243" s="107"/>
      <c r="G2243" s="108"/>
      <c r="H2243" s="109"/>
      <c r="I2243" s="109"/>
      <c r="J2243" s="110"/>
      <c r="K2243" s="117"/>
      <c r="L2243" s="178"/>
      <c r="M2243" s="178"/>
      <c r="N2243" s="106"/>
      <c r="O2243" s="111"/>
      <c r="P2243" s="111"/>
      <c r="Q2243" s="106"/>
      <c r="R2243" s="106"/>
      <c r="S2243" s="106"/>
      <c r="T2243" s="106"/>
      <c r="U2243" s="106"/>
      <c r="V2243" s="106"/>
      <c r="W2243" s="19"/>
      <c r="X2243" s="2"/>
      <c r="Y2243" s="4"/>
      <c r="Z2243" s="106"/>
      <c r="AA2243" s="114"/>
      <c r="AB2243" s="112"/>
      <c r="AC2243" s="178"/>
      <c r="AD2243" s="11"/>
      <c r="AE2243" s="106"/>
      <c r="AF2243" s="106"/>
      <c r="AG2243" s="106"/>
      <c r="AH2243" s="115"/>
      <c r="AI2243" s="116"/>
      <c r="AJ2243" s="10"/>
      <c r="AK2243" s="1"/>
      <c r="AL2243" s="10"/>
      <c r="AM2243" s="1"/>
      <c r="AN2243" s="1"/>
      <c r="AO2243" s="3"/>
      <c r="AP2243" s="3"/>
      <c r="AQ2243" s="4"/>
      <c r="AR2243" s="4"/>
      <c r="AS2243" s="4"/>
      <c r="AT2243" s="4"/>
      <c r="AU2243" s="4"/>
      <c r="AV2243" s="4"/>
      <c r="AW2243" s="1"/>
      <c r="AX2243" s="1"/>
      <c r="AY2243" s="1"/>
      <c r="AZ2243" s="1"/>
      <c r="BA2243" s="1"/>
      <c r="BB2243" s="1"/>
      <c r="BC2243" s="1"/>
      <c r="BD2243" s="1"/>
      <c r="BE2243" s="1"/>
      <c r="BG2243" s="1"/>
      <c r="BH2243" s="1"/>
    </row>
    <row r="2244" spans="1:194" ht="15" customHeight="1" x14ac:dyDescent="0.25">
      <c r="A2244" s="105"/>
      <c r="B2244" s="106"/>
      <c r="C2244" s="2"/>
      <c r="D2244" s="2"/>
      <c r="E2244" s="106"/>
      <c r="F2244" s="107"/>
      <c r="G2244" s="108"/>
      <c r="H2244" s="109"/>
      <c r="I2244" s="109"/>
      <c r="J2244" s="110"/>
      <c r="K2244" s="117"/>
      <c r="L2244" s="178"/>
      <c r="M2244" s="178"/>
      <c r="N2244" s="106"/>
      <c r="O2244" s="111"/>
      <c r="P2244" s="111"/>
      <c r="Q2244" s="106"/>
      <c r="R2244" s="106"/>
      <c r="S2244" s="106"/>
      <c r="T2244" s="106"/>
      <c r="U2244" s="106"/>
      <c r="V2244" s="106"/>
      <c r="W2244" s="19"/>
      <c r="X2244" s="2"/>
      <c r="Y2244" s="4"/>
      <c r="Z2244" s="106"/>
      <c r="AA2244" s="114"/>
      <c r="AB2244" s="112"/>
      <c r="AC2244" s="178"/>
      <c r="AD2244" s="11"/>
      <c r="AE2244" s="106"/>
      <c r="AF2244" s="106"/>
      <c r="AG2244" s="106"/>
      <c r="AH2244" s="115"/>
      <c r="AI2244" s="116"/>
      <c r="AJ2244" s="10"/>
      <c r="AK2244" s="1"/>
      <c r="AL2244" s="10"/>
      <c r="AM2244" s="1"/>
      <c r="AN2244" s="1"/>
      <c r="AO2244" s="3"/>
      <c r="AP2244" s="3"/>
      <c r="AQ2244" s="4"/>
      <c r="AR2244" s="4"/>
      <c r="AS2244" s="4"/>
      <c r="AT2244" s="4"/>
      <c r="AU2244" s="4"/>
      <c r="AV2244" s="4"/>
      <c r="AW2244" s="1"/>
      <c r="AX2244" s="1"/>
      <c r="AY2244" s="1"/>
      <c r="AZ2244" s="1"/>
      <c r="BA2244" s="1"/>
      <c r="BB2244" s="1"/>
      <c r="BC2244" s="1"/>
      <c r="BD2244" s="1"/>
      <c r="BE2244" s="1"/>
      <c r="BG2244" s="1"/>
      <c r="BH2244" s="1"/>
    </row>
    <row r="2245" spans="1:194" ht="15" customHeight="1" x14ac:dyDescent="0.25">
      <c r="A2245" s="105"/>
      <c r="B2245" s="106"/>
      <c r="C2245" s="2"/>
      <c r="D2245" s="2"/>
      <c r="E2245" s="106"/>
      <c r="F2245" s="107"/>
      <c r="G2245" s="108"/>
      <c r="H2245" s="109"/>
      <c r="I2245" s="109"/>
      <c r="J2245" s="110"/>
      <c r="K2245" s="117"/>
      <c r="L2245" s="178"/>
      <c r="M2245" s="178"/>
      <c r="N2245" s="106"/>
      <c r="O2245" s="111"/>
      <c r="P2245" s="111"/>
      <c r="Q2245" s="106"/>
      <c r="R2245" s="106"/>
      <c r="S2245" s="106"/>
      <c r="T2245" s="106"/>
      <c r="U2245" s="106"/>
      <c r="V2245" s="106"/>
      <c r="W2245" s="19"/>
      <c r="X2245" s="2"/>
      <c r="Y2245" s="4"/>
      <c r="Z2245" s="106"/>
      <c r="AA2245" s="114"/>
      <c r="AB2245" s="112"/>
      <c r="AC2245" s="178"/>
      <c r="AD2245" s="11"/>
      <c r="AE2245" s="106"/>
      <c r="AF2245" s="106"/>
      <c r="AG2245" s="106"/>
      <c r="AH2245" s="115"/>
      <c r="AI2245" s="116"/>
      <c r="AJ2245" s="10"/>
      <c r="AK2245" s="1"/>
      <c r="AL2245" s="10"/>
      <c r="AM2245" s="1"/>
      <c r="AN2245" s="1"/>
      <c r="AO2245" s="3"/>
      <c r="AP2245" s="3"/>
      <c r="AQ2245" s="4"/>
      <c r="AR2245" s="4"/>
      <c r="AS2245" s="4"/>
      <c r="AT2245" s="4"/>
      <c r="AU2245" s="4"/>
      <c r="AV2245" s="4"/>
      <c r="AW2245" s="1"/>
      <c r="AX2245" s="1"/>
      <c r="AY2245" s="1"/>
      <c r="AZ2245" s="1"/>
      <c r="BA2245" s="1"/>
      <c r="BB2245" s="1"/>
      <c r="BC2245" s="1"/>
      <c r="BD2245" s="1"/>
      <c r="BE2245" s="1"/>
      <c r="BG2245" s="1"/>
      <c r="BH2245" s="1"/>
    </row>
    <row r="2246" spans="1:194" ht="15" customHeight="1" x14ac:dyDescent="0.25">
      <c r="A2246" s="105"/>
      <c r="B2246" s="106"/>
      <c r="C2246" s="2"/>
      <c r="D2246" s="2"/>
      <c r="E2246" s="106"/>
      <c r="F2246" s="107"/>
      <c r="G2246" s="108"/>
      <c r="H2246" s="109"/>
      <c r="I2246" s="109"/>
      <c r="J2246" s="110"/>
      <c r="K2246" s="117"/>
      <c r="L2246" s="178"/>
      <c r="M2246" s="178"/>
      <c r="N2246" s="106"/>
      <c r="O2246" s="111"/>
      <c r="P2246" s="111"/>
      <c r="Q2246" s="106"/>
      <c r="R2246" s="106"/>
      <c r="S2246" s="106"/>
      <c r="T2246" s="106"/>
      <c r="U2246" s="106"/>
      <c r="V2246" s="106"/>
      <c r="W2246" s="19"/>
      <c r="X2246" s="2"/>
      <c r="Y2246" s="4"/>
      <c r="Z2246" s="106"/>
      <c r="AA2246" s="114"/>
      <c r="AB2246" s="112"/>
      <c r="AC2246" s="178"/>
      <c r="AD2246" s="11"/>
      <c r="AE2246" s="106"/>
      <c r="AF2246" s="106"/>
      <c r="AG2246" s="106"/>
      <c r="AH2246" s="115"/>
      <c r="AI2246" s="116"/>
      <c r="AJ2246" s="10"/>
      <c r="AK2246" s="1"/>
      <c r="AL2246" s="10"/>
      <c r="AM2246" s="1"/>
      <c r="AN2246" s="1"/>
      <c r="AO2246" s="3"/>
      <c r="AP2246" s="3"/>
      <c r="AQ2246" s="4"/>
      <c r="AR2246" s="4"/>
      <c r="AS2246" s="4"/>
      <c r="AT2246" s="4"/>
      <c r="AU2246" s="4"/>
      <c r="AV2246" s="4"/>
      <c r="AW2246" s="1"/>
      <c r="AX2246" s="1"/>
      <c r="AY2246" s="1"/>
      <c r="AZ2246" s="1"/>
      <c r="BA2246" s="1"/>
      <c r="BB2246" s="1"/>
      <c r="BC2246" s="1"/>
      <c r="BD2246" s="1"/>
      <c r="BE2246" s="1"/>
      <c r="BG2246" s="1"/>
      <c r="BH2246" s="1"/>
    </row>
    <row r="2247" spans="1:194" ht="15" customHeight="1" x14ac:dyDescent="0.25">
      <c r="A2247" s="105"/>
      <c r="B2247" s="106"/>
      <c r="C2247" s="2"/>
      <c r="D2247" s="2"/>
      <c r="E2247" s="106"/>
      <c r="F2247" s="107"/>
      <c r="G2247" s="108"/>
      <c r="H2247" s="109"/>
      <c r="I2247" s="109"/>
      <c r="J2247" s="110"/>
      <c r="K2247" s="117"/>
      <c r="L2247" s="178"/>
      <c r="M2247" s="178"/>
      <c r="N2247" s="106"/>
      <c r="O2247" s="111"/>
      <c r="P2247" s="111"/>
      <c r="Q2247" s="106"/>
      <c r="R2247" s="106"/>
      <c r="S2247" s="106"/>
      <c r="T2247" s="106"/>
      <c r="U2247" s="106"/>
      <c r="V2247" s="106"/>
      <c r="W2247" s="19"/>
      <c r="X2247" s="2"/>
      <c r="Y2247" s="4"/>
      <c r="Z2247" s="106"/>
      <c r="AA2247" s="114"/>
      <c r="AB2247" s="112"/>
      <c r="AC2247" s="178"/>
      <c r="AD2247" s="11"/>
      <c r="AE2247" s="106"/>
      <c r="AF2247" s="106"/>
      <c r="AG2247" s="106"/>
      <c r="AH2247" s="115"/>
      <c r="AI2247" s="116"/>
      <c r="AJ2247" s="10"/>
      <c r="AK2247" s="1"/>
      <c r="AL2247" s="10"/>
      <c r="AM2247" s="1"/>
      <c r="AN2247" s="1"/>
      <c r="AO2247" s="3"/>
      <c r="AP2247" s="3"/>
      <c r="AQ2247" s="4"/>
      <c r="AR2247" s="4"/>
      <c r="AS2247" s="4"/>
      <c r="AT2247" s="4"/>
      <c r="AU2247" s="4"/>
      <c r="AV2247" s="4"/>
      <c r="AW2247" s="1"/>
      <c r="AX2247" s="1"/>
      <c r="AY2247" s="1"/>
      <c r="AZ2247" s="1"/>
      <c r="BA2247" s="1"/>
      <c r="BB2247" s="1"/>
      <c r="BC2247" s="1"/>
      <c r="BD2247" s="1"/>
      <c r="BE2247" s="1"/>
      <c r="BG2247" s="1"/>
      <c r="BH2247" s="1"/>
    </row>
    <row r="2248" spans="1:194" ht="15" customHeight="1" x14ac:dyDescent="0.25">
      <c r="A2248" s="105"/>
      <c r="B2248" s="106"/>
      <c r="C2248" s="2"/>
      <c r="D2248" s="2"/>
      <c r="E2248" s="106"/>
      <c r="F2248" s="107"/>
      <c r="G2248" s="108"/>
      <c r="H2248" s="109"/>
      <c r="I2248" s="109"/>
      <c r="J2248" s="110"/>
      <c r="K2248" s="117"/>
      <c r="L2248" s="178"/>
      <c r="M2248" s="178"/>
      <c r="N2248" s="106"/>
      <c r="O2248" s="111"/>
      <c r="P2248" s="111"/>
      <c r="Q2248" s="106"/>
      <c r="R2248" s="106"/>
      <c r="S2248" s="106"/>
      <c r="T2248" s="106"/>
      <c r="U2248" s="106"/>
      <c r="V2248" s="106"/>
      <c r="W2248" s="19"/>
      <c r="X2248" s="2"/>
      <c r="Y2248" s="4"/>
      <c r="Z2248" s="106"/>
      <c r="AA2248" s="114"/>
      <c r="AB2248" s="112"/>
      <c r="AC2248" s="178"/>
      <c r="AD2248" s="11"/>
      <c r="AE2248" s="106"/>
      <c r="AF2248" s="106"/>
      <c r="AG2248" s="106"/>
      <c r="AH2248" s="115"/>
      <c r="AI2248" s="116"/>
      <c r="AJ2248" s="10"/>
      <c r="AK2248" s="1"/>
      <c r="AL2248" s="10"/>
      <c r="AM2248" s="1"/>
      <c r="AN2248" s="1"/>
      <c r="AO2248" s="3"/>
      <c r="AP2248" s="3"/>
      <c r="AQ2248" s="4"/>
      <c r="AR2248" s="4"/>
      <c r="AS2248" s="4"/>
      <c r="AT2248" s="4"/>
      <c r="AU2248" s="4"/>
      <c r="AV2248" s="4"/>
      <c r="AW2248" s="1"/>
      <c r="AX2248" s="1"/>
      <c r="AY2248" s="1"/>
      <c r="AZ2248" s="1"/>
      <c r="BA2248" s="1"/>
      <c r="BB2248" s="1"/>
      <c r="BC2248" s="1"/>
      <c r="BD2248" s="1"/>
      <c r="BE2248" s="1"/>
      <c r="BG2248" s="1"/>
      <c r="BH2248" s="1"/>
    </row>
    <row r="2249" spans="1:194" ht="15" customHeight="1" x14ac:dyDescent="0.25">
      <c r="A2249" s="105"/>
      <c r="B2249" s="106"/>
      <c r="C2249" s="2"/>
      <c r="D2249" s="2"/>
      <c r="E2249" s="106"/>
      <c r="F2249" s="107"/>
      <c r="G2249" s="108"/>
      <c r="H2249" s="109"/>
      <c r="I2249" s="109"/>
      <c r="J2249" s="110"/>
      <c r="K2249" s="117"/>
      <c r="L2249" s="178"/>
      <c r="M2249" s="178"/>
      <c r="N2249" s="106"/>
      <c r="O2249" s="111"/>
      <c r="P2249" s="111"/>
      <c r="Q2249" s="106"/>
      <c r="R2249" s="106"/>
      <c r="S2249" s="106"/>
      <c r="T2249" s="106"/>
      <c r="U2249" s="106"/>
      <c r="V2249" s="106"/>
      <c r="W2249" s="19"/>
      <c r="X2249" s="2"/>
      <c r="Y2249" s="4"/>
      <c r="Z2249" s="106"/>
      <c r="AA2249" s="114"/>
      <c r="AB2249" s="112"/>
      <c r="AC2249" s="178"/>
      <c r="AD2249" s="11"/>
      <c r="AE2249" s="106"/>
      <c r="AF2249" s="106"/>
      <c r="AG2249" s="106"/>
      <c r="AH2249" s="115"/>
      <c r="AI2249" s="116"/>
      <c r="AJ2249" s="10"/>
      <c r="AK2249" s="1"/>
      <c r="AL2249" s="10"/>
      <c r="AM2249" s="1"/>
      <c r="AN2249" s="1"/>
      <c r="AO2249" s="3"/>
      <c r="AP2249" s="3"/>
      <c r="AQ2249" s="4"/>
      <c r="AR2249" s="4"/>
      <c r="AS2249" s="4"/>
      <c r="AT2249" s="4"/>
      <c r="AU2249" s="4"/>
      <c r="AV2249" s="4"/>
      <c r="AW2249" s="1"/>
      <c r="AX2249" s="1"/>
      <c r="AY2249" s="1"/>
      <c r="AZ2249" s="1"/>
      <c r="BA2249" s="1"/>
      <c r="BB2249" s="1"/>
      <c r="BC2249" s="1"/>
      <c r="BD2249" s="1"/>
      <c r="BE2249" s="1"/>
      <c r="BG2249" s="1"/>
      <c r="BH2249" s="1"/>
    </row>
    <row r="2250" spans="1:194" ht="15" customHeight="1" x14ac:dyDescent="0.25">
      <c r="A2250" s="105"/>
      <c r="B2250" s="106"/>
      <c r="C2250" s="2"/>
      <c r="D2250" s="2"/>
      <c r="E2250" s="106"/>
      <c r="F2250" s="107"/>
      <c r="G2250" s="108"/>
      <c r="H2250" s="109"/>
      <c r="I2250" s="109"/>
      <c r="J2250" s="110"/>
      <c r="K2250" s="117"/>
      <c r="L2250" s="178"/>
      <c r="M2250" s="178"/>
      <c r="N2250" s="106"/>
      <c r="O2250" s="111"/>
      <c r="P2250" s="111"/>
      <c r="Q2250" s="106"/>
      <c r="R2250" s="106"/>
      <c r="S2250" s="106"/>
      <c r="T2250" s="106"/>
      <c r="U2250" s="106"/>
      <c r="V2250" s="106"/>
      <c r="W2250" s="19"/>
      <c r="X2250" s="2"/>
      <c r="Y2250" s="4"/>
      <c r="Z2250" s="106"/>
      <c r="AA2250" s="114"/>
      <c r="AB2250" s="112"/>
      <c r="AC2250" s="178"/>
      <c r="AD2250" s="11"/>
      <c r="AE2250" s="106"/>
      <c r="AF2250" s="106"/>
      <c r="AG2250" s="106"/>
      <c r="AH2250" s="115"/>
      <c r="AI2250" s="116"/>
      <c r="AJ2250" s="10"/>
      <c r="AK2250" s="1"/>
      <c r="AL2250" s="10"/>
      <c r="AM2250" s="1"/>
      <c r="AN2250" s="1"/>
      <c r="AO2250" s="3"/>
      <c r="AP2250" s="3"/>
      <c r="AQ2250" s="4"/>
      <c r="AR2250" s="4"/>
      <c r="AS2250" s="4"/>
      <c r="AT2250" s="4"/>
      <c r="AU2250" s="4"/>
      <c r="AV2250" s="4"/>
      <c r="AW2250" s="1"/>
      <c r="AX2250" s="1"/>
      <c r="AY2250" s="1"/>
      <c r="AZ2250" s="1"/>
      <c r="BA2250" s="1"/>
      <c r="BB2250" s="1"/>
      <c r="BC2250" s="1"/>
      <c r="BD2250" s="1"/>
      <c r="BE2250" s="1"/>
      <c r="BG2250" s="1"/>
      <c r="BH2250" s="1"/>
    </row>
    <row r="2251" spans="1:194" ht="15" customHeight="1" x14ac:dyDescent="0.25">
      <c r="A2251" s="105"/>
      <c r="B2251" s="106"/>
      <c r="C2251" s="2"/>
      <c r="D2251" s="2"/>
      <c r="E2251" s="106"/>
      <c r="F2251" s="107"/>
      <c r="G2251" s="108"/>
      <c r="H2251" s="109"/>
      <c r="I2251" s="109"/>
      <c r="J2251" s="110"/>
      <c r="K2251" s="117"/>
      <c r="L2251" s="178"/>
      <c r="M2251" s="178"/>
      <c r="N2251" s="106"/>
      <c r="O2251" s="111"/>
      <c r="P2251" s="111"/>
      <c r="Q2251" s="106"/>
      <c r="R2251" s="106"/>
      <c r="S2251" s="106"/>
      <c r="T2251" s="106"/>
      <c r="U2251" s="106"/>
      <c r="V2251" s="106"/>
      <c r="W2251" s="19"/>
      <c r="X2251" s="2"/>
      <c r="Y2251" s="4"/>
      <c r="Z2251" s="106"/>
      <c r="AA2251" s="114"/>
      <c r="AB2251" s="112"/>
      <c r="AC2251" s="178"/>
      <c r="AD2251" s="11"/>
      <c r="AE2251" s="106"/>
      <c r="AF2251" s="106"/>
      <c r="AG2251" s="106"/>
      <c r="AH2251" s="115"/>
      <c r="AI2251" s="116"/>
      <c r="AJ2251" s="10"/>
      <c r="AK2251" s="1"/>
      <c r="AL2251" s="10"/>
      <c r="AM2251" s="1"/>
      <c r="AN2251" s="1"/>
      <c r="AO2251" s="3"/>
      <c r="AP2251" s="3"/>
      <c r="AQ2251" s="4"/>
      <c r="AR2251" s="4"/>
      <c r="AS2251" s="4"/>
      <c r="AT2251" s="4"/>
      <c r="AU2251" s="4"/>
      <c r="AV2251" s="4"/>
      <c r="AW2251" s="1"/>
      <c r="AX2251" s="1"/>
      <c r="AY2251" s="1"/>
      <c r="AZ2251" s="1"/>
      <c r="BA2251" s="1"/>
      <c r="BB2251" s="1"/>
      <c r="BC2251" s="1"/>
      <c r="BD2251" s="1"/>
      <c r="BE2251" s="1"/>
      <c r="BG2251" s="1"/>
      <c r="BH2251" s="1"/>
    </row>
    <row r="2252" spans="1:194" ht="15" customHeight="1" x14ac:dyDescent="0.25">
      <c r="A2252" s="105"/>
      <c r="B2252" s="106"/>
      <c r="C2252" s="2"/>
      <c r="D2252" s="2"/>
      <c r="E2252" s="106"/>
      <c r="F2252" s="107"/>
      <c r="G2252" s="108"/>
      <c r="H2252" s="109"/>
      <c r="I2252" s="109"/>
      <c r="J2252" s="110"/>
      <c r="K2252" s="117"/>
      <c r="L2252" s="178"/>
      <c r="M2252" s="178"/>
      <c r="N2252" s="106"/>
      <c r="O2252" s="111"/>
      <c r="P2252" s="111"/>
      <c r="Q2252" s="106"/>
      <c r="R2252" s="106"/>
      <c r="S2252" s="106"/>
      <c r="T2252" s="106"/>
      <c r="U2252" s="106"/>
      <c r="V2252" s="106"/>
      <c r="W2252" s="19"/>
      <c r="X2252" s="2"/>
      <c r="Y2252" s="4"/>
      <c r="Z2252" s="106"/>
      <c r="AA2252" s="114"/>
      <c r="AB2252" s="112"/>
      <c r="AC2252" s="178"/>
      <c r="AD2252" s="11"/>
      <c r="AE2252" s="106"/>
      <c r="AF2252" s="106"/>
      <c r="AG2252" s="106"/>
      <c r="AH2252" s="115"/>
      <c r="AI2252" s="116"/>
      <c r="AJ2252" s="10"/>
      <c r="AK2252" s="1"/>
      <c r="AL2252" s="10"/>
      <c r="AM2252" s="1"/>
      <c r="AN2252" s="1"/>
      <c r="AO2252" s="3"/>
      <c r="AP2252" s="3"/>
      <c r="AQ2252" s="4"/>
      <c r="AR2252" s="4"/>
      <c r="AS2252" s="4"/>
      <c r="AT2252" s="4"/>
      <c r="AU2252" s="4"/>
      <c r="AV2252" s="4"/>
      <c r="AW2252" s="1"/>
      <c r="AX2252" s="1"/>
      <c r="AY2252" s="1"/>
      <c r="AZ2252" s="1"/>
      <c r="BA2252" s="1"/>
      <c r="BB2252" s="1"/>
      <c r="BC2252" s="1"/>
      <c r="BD2252" s="1"/>
      <c r="BE2252" s="1"/>
      <c r="BG2252" s="1"/>
      <c r="BH2252" s="1"/>
    </row>
    <row r="2253" spans="1:194" ht="15" customHeight="1" x14ac:dyDescent="0.25">
      <c r="A2253" s="105"/>
      <c r="B2253" s="106"/>
      <c r="C2253" s="2"/>
      <c r="D2253" s="2"/>
      <c r="E2253" s="106"/>
      <c r="F2253" s="107"/>
      <c r="G2253" s="108"/>
      <c r="H2253" s="109"/>
      <c r="I2253" s="109"/>
      <c r="J2253" s="110"/>
      <c r="K2253" s="117"/>
      <c r="L2253" s="178"/>
      <c r="M2253" s="178"/>
      <c r="N2253" s="106"/>
      <c r="O2253" s="111"/>
      <c r="P2253" s="111"/>
      <c r="Q2253" s="106"/>
      <c r="R2253" s="106"/>
      <c r="S2253" s="106"/>
      <c r="T2253" s="106"/>
      <c r="U2253" s="106"/>
      <c r="V2253" s="106"/>
      <c r="W2253" s="19"/>
      <c r="X2253" s="2"/>
      <c r="Y2253" s="4"/>
      <c r="Z2253" s="106"/>
      <c r="AA2253" s="114"/>
      <c r="AB2253" s="112"/>
      <c r="AC2253" s="178"/>
      <c r="AD2253" s="11"/>
      <c r="AE2253" s="106"/>
      <c r="AF2253" s="106"/>
      <c r="AG2253" s="106"/>
      <c r="AH2253" s="115"/>
      <c r="AI2253" s="116"/>
      <c r="AJ2253" s="10"/>
      <c r="AK2253" s="1"/>
      <c r="AL2253" s="10"/>
      <c r="AM2253" s="1"/>
      <c r="AN2253" s="1"/>
      <c r="AO2253" s="3"/>
      <c r="AP2253" s="3"/>
      <c r="AQ2253" s="4"/>
      <c r="AR2253" s="4"/>
      <c r="AS2253" s="4"/>
      <c r="AT2253" s="4"/>
      <c r="AU2253" s="4"/>
      <c r="AV2253" s="4"/>
      <c r="AW2253" s="1"/>
      <c r="AX2253" s="1"/>
      <c r="AY2253" s="1"/>
      <c r="AZ2253" s="1"/>
      <c r="BA2253" s="1"/>
      <c r="BB2253" s="1"/>
      <c r="BC2253" s="1"/>
      <c r="BD2253" s="1"/>
      <c r="BE2253" s="1"/>
      <c r="BG2253" s="1"/>
      <c r="BH2253" s="1"/>
    </row>
    <row r="2254" spans="1:194" ht="15" customHeight="1" x14ac:dyDescent="0.25">
      <c r="A2254" s="105"/>
      <c r="B2254" s="106"/>
      <c r="C2254" s="2"/>
      <c r="D2254" s="2"/>
      <c r="E2254" s="106"/>
      <c r="F2254" s="107"/>
      <c r="G2254" s="108"/>
      <c r="H2254" s="109"/>
      <c r="I2254" s="109"/>
      <c r="J2254" s="110"/>
      <c r="K2254" s="117"/>
      <c r="L2254" s="178"/>
      <c r="M2254" s="178"/>
      <c r="N2254" s="106"/>
      <c r="O2254" s="111"/>
      <c r="P2254" s="111"/>
      <c r="Q2254" s="106"/>
      <c r="R2254" s="106"/>
      <c r="S2254" s="106"/>
      <c r="T2254" s="106"/>
      <c r="U2254" s="106"/>
      <c r="V2254" s="106"/>
      <c r="W2254" s="19"/>
      <c r="X2254" s="2"/>
      <c r="Y2254" s="4"/>
      <c r="Z2254" s="106"/>
      <c r="AA2254" s="114"/>
      <c r="AB2254" s="112"/>
      <c r="AC2254" s="178"/>
      <c r="AD2254" s="11"/>
      <c r="AE2254" s="106"/>
      <c r="AF2254" s="106"/>
      <c r="AG2254" s="106"/>
      <c r="AH2254" s="115"/>
      <c r="AI2254" s="116"/>
      <c r="AJ2254" s="10"/>
      <c r="AK2254" s="1"/>
      <c r="AL2254" s="10"/>
      <c r="AM2254" s="1"/>
      <c r="AN2254" s="1"/>
      <c r="AO2254" s="3"/>
      <c r="AP2254" s="3"/>
      <c r="AQ2254" s="4"/>
      <c r="AR2254" s="4"/>
      <c r="AS2254" s="4"/>
      <c r="AT2254" s="4"/>
      <c r="AU2254" s="4"/>
      <c r="AV2254" s="4"/>
      <c r="AW2254" s="1"/>
      <c r="AX2254" s="1"/>
      <c r="AY2254" s="1"/>
      <c r="AZ2254" s="1"/>
      <c r="BA2254" s="1"/>
      <c r="BB2254" s="1"/>
      <c r="BC2254" s="1"/>
      <c r="BD2254" s="1"/>
      <c r="BE2254" s="1"/>
      <c r="BG2254" s="1"/>
      <c r="BH2254" s="1"/>
    </row>
    <row r="2255" spans="1:194" ht="15" customHeight="1" x14ac:dyDescent="0.25">
      <c r="A2255" s="105"/>
      <c r="B2255" s="106"/>
      <c r="C2255" s="2"/>
      <c r="D2255" s="2"/>
      <c r="E2255" s="106"/>
      <c r="F2255" s="107"/>
      <c r="G2255" s="108"/>
      <c r="H2255" s="109"/>
      <c r="I2255" s="109"/>
      <c r="J2255" s="110"/>
      <c r="K2255" s="117"/>
      <c r="L2255" s="178"/>
      <c r="M2255" s="178"/>
      <c r="N2255" s="106"/>
      <c r="O2255" s="111"/>
      <c r="P2255" s="111"/>
      <c r="Q2255" s="106"/>
      <c r="R2255" s="106"/>
      <c r="S2255" s="106"/>
      <c r="T2255" s="106"/>
      <c r="U2255" s="106"/>
      <c r="V2255" s="106"/>
      <c r="W2255" s="19"/>
      <c r="X2255" s="2"/>
      <c r="Y2255" s="4"/>
      <c r="Z2255" s="106"/>
      <c r="AA2255" s="114"/>
      <c r="AB2255" s="112"/>
      <c r="AC2255" s="178"/>
      <c r="AD2255" s="11"/>
      <c r="AE2255" s="106"/>
      <c r="AF2255" s="106"/>
      <c r="AG2255" s="106"/>
      <c r="AH2255" s="115"/>
      <c r="AI2255" s="116"/>
      <c r="AJ2255" s="14"/>
      <c r="AK2255" s="18"/>
      <c r="AL2255" s="14"/>
      <c r="AM2255" s="18"/>
      <c r="AN2255" s="18"/>
      <c r="AO2255" s="29"/>
      <c r="AP2255" s="29"/>
      <c r="AQ2255" s="36"/>
      <c r="AR2255" s="36"/>
      <c r="AS2255" s="36"/>
      <c r="AT2255" s="36"/>
      <c r="AU2255" s="36"/>
      <c r="AV2255" s="36"/>
      <c r="AW2255" s="18"/>
      <c r="AX2255" s="18"/>
      <c r="AY2255" s="18"/>
      <c r="AZ2255" s="18"/>
      <c r="BA2255" s="18"/>
      <c r="BB2255" s="18"/>
      <c r="BC2255" s="18"/>
      <c r="BD2255" s="18"/>
      <c r="BE2255" s="18"/>
      <c r="BG2255" s="18"/>
      <c r="BH2255" s="18"/>
      <c r="BI2255" s="18"/>
      <c r="BJ2255" s="18"/>
      <c r="BK2255" s="18"/>
      <c r="BL2255" s="18"/>
      <c r="BM2255" s="18"/>
      <c r="BN2255" s="18"/>
      <c r="BO2255" s="18"/>
      <c r="BP2255" s="18"/>
      <c r="BQ2255" s="18"/>
      <c r="BR2255" s="18"/>
      <c r="BS2255" s="18"/>
      <c r="BT2255" s="18"/>
      <c r="BU2255" s="18"/>
      <c r="BV2255" s="18"/>
      <c r="BW2255" s="18"/>
      <c r="BX2255" s="18"/>
      <c r="BY2255" s="18"/>
      <c r="BZ2255" s="18"/>
      <c r="CA2255" s="18"/>
      <c r="CB2255" s="18"/>
      <c r="CC2255" s="18"/>
      <c r="CD2255" s="18"/>
      <c r="CE2255" s="18"/>
      <c r="CF2255" s="18"/>
      <c r="CG2255" s="18"/>
      <c r="CH2255" s="18"/>
      <c r="CI2255" s="18"/>
      <c r="CJ2255" s="18"/>
      <c r="CK2255" s="18"/>
      <c r="CL2255" s="18"/>
      <c r="CM2255" s="18"/>
      <c r="CN2255" s="18"/>
      <c r="CO2255" s="18"/>
      <c r="CP2255" s="18"/>
      <c r="CQ2255" s="18"/>
      <c r="CR2255" s="18"/>
      <c r="CS2255" s="18"/>
      <c r="CT2255" s="18"/>
      <c r="CU2255" s="18"/>
      <c r="CV2255" s="18"/>
      <c r="CW2255" s="18"/>
      <c r="CX2255" s="18"/>
      <c r="CY2255" s="18"/>
      <c r="CZ2255" s="18"/>
      <c r="DA2255" s="18"/>
      <c r="DB2255" s="18"/>
      <c r="DC2255" s="18"/>
      <c r="DD2255" s="18"/>
      <c r="DE2255" s="18"/>
      <c r="DF2255" s="18"/>
      <c r="DG2255" s="18"/>
      <c r="DH2255" s="18"/>
      <c r="DI2255" s="18"/>
      <c r="DJ2255" s="18"/>
      <c r="DK2255" s="18"/>
      <c r="DL2255" s="18"/>
      <c r="DM2255" s="18"/>
      <c r="DN2255" s="18"/>
      <c r="DO2255" s="18"/>
      <c r="DP2255" s="18"/>
      <c r="DQ2255" s="18"/>
      <c r="DR2255" s="18"/>
      <c r="DS2255" s="18"/>
      <c r="DT2255" s="18"/>
      <c r="DU2255" s="18"/>
      <c r="DV2255" s="18"/>
      <c r="DW2255" s="18"/>
      <c r="DX2255" s="18"/>
      <c r="DY2255" s="18"/>
      <c r="DZ2255" s="18"/>
      <c r="EA2255" s="18"/>
      <c r="EB2255" s="18"/>
      <c r="EC2255" s="18"/>
      <c r="ED2255" s="18"/>
      <c r="EE2255" s="18"/>
      <c r="EF2255" s="18"/>
      <c r="EG2255" s="18"/>
      <c r="EH2255" s="18"/>
      <c r="EI2255" s="18"/>
      <c r="EJ2255" s="18"/>
      <c r="EK2255" s="18"/>
      <c r="EL2255" s="18"/>
      <c r="EM2255" s="18"/>
      <c r="EN2255" s="18"/>
      <c r="EO2255" s="18"/>
      <c r="EP2255" s="18"/>
      <c r="EQ2255" s="18"/>
      <c r="ER2255" s="18"/>
      <c r="ES2255" s="18"/>
      <c r="ET2255" s="18"/>
      <c r="EU2255" s="18"/>
      <c r="EV2255" s="18"/>
      <c r="EW2255" s="18"/>
      <c r="EX2255" s="18"/>
      <c r="EY2255" s="18"/>
      <c r="EZ2255" s="18"/>
      <c r="FA2255" s="18"/>
      <c r="FB2255" s="18"/>
      <c r="FC2255" s="18"/>
      <c r="FD2255" s="18"/>
      <c r="FE2255" s="18"/>
      <c r="FF2255" s="18"/>
      <c r="FG2255" s="18"/>
      <c r="FH2255" s="18"/>
      <c r="FI2255" s="18"/>
      <c r="FJ2255" s="18"/>
      <c r="FK2255" s="18"/>
      <c r="FL2255" s="18"/>
      <c r="FM2255" s="18"/>
      <c r="FN2255" s="18"/>
      <c r="FO2255" s="18"/>
      <c r="FP2255" s="18"/>
      <c r="FQ2255" s="18"/>
      <c r="FR2255" s="18"/>
      <c r="FS2255" s="18"/>
      <c r="FT2255" s="18"/>
      <c r="FU2255" s="18"/>
      <c r="FV2255" s="18"/>
      <c r="FW2255" s="18"/>
      <c r="FX2255" s="18"/>
      <c r="FY2255" s="18"/>
      <c r="FZ2255" s="18"/>
      <c r="GA2255" s="18"/>
      <c r="GB2255" s="18"/>
      <c r="GC2255" s="18"/>
      <c r="GD2255" s="18"/>
      <c r="GE2255" s="18"/>
      <c r="GF2255" s="18"/>
      <c r="GG2255" s="18"/>
      <c r="GH2255" s="18"/>
      <c r="GI2255" s="18"/>
      <c r="GJ2255" s="18"/>
      <c r="GK2255" s="18"/>
      <c r="GL2255" s="18"/>
    </row>
    <row r="2256" spans="1:194" ht="15" customHeight="1" x14ac:dyDescent="0.25">
      <c r="A2256" s="105"/>
      <c r="B2256" s="106"/>
      <c r="C2256" s="2"/>
      <c r="D2256" s="2"/>
      <c r="E2256" s="106"/>
      <c r="F2256" s="107"/>
      <c r="G2256" s="108"/>
      <c r="H2256" s="109"/>
      <c r="I2256" s="109"/>
      <c r="J2256" s="110"/>
      <c r="K2256" s="117"/>
      <c r="L2256" s="178"/>
      <c r="M2256" s="178"/>
      <c r="N2256" s="106"/>
      <c r="O2256" s="111"/>
      <c r="P2256" s="111"/>
      <c r="Q2256" s="106"/>
      <c r="R2256" s="106"/>
      <c r="S2256" s="106"/>
      <c r="T2256" s="106"/>
      <c r="U2256" s="106"/>
      <c r="V2256" s="106"/>
      <c r="W2256" s="19"/>
      <c r="X2256" s="2"/>
      <c r="Y2256" s="4"/>
      <c r="Z2256" s="106"/>
      <c r="AA2256" s="114"/>
      <c r="AB2256" s="112"/>
      <c r="AC2256" s="178"/>
      <c r="AD2256" s="11"/>
      <c r="AE2256" s="106"/>
      <c r="AF2256" s="106"/>
      <c r="AG2256" s="106"/>
      <c r="AH2256" s="115"/>
      <c r="AI2256" s="116"/>
      <c r="AJ2256" s="10"/>
      <c r="AK2256" s="1"/>
      <c r="AL2256" s="10"/>
      <c r="AM2256" s="1"/>
      <c r="AN2256" s="1"/>
      <c r="AO2256" s="3"/>
      <c r="AP2256" s="3"/>
      <c r="AQ2256" s="4"/>
      <c r="AR2256" s="4"/>
      <c r="AS2256" s="4"/>
      <c r="AT2256" s="4"/>
      <c r="AU2256" s="4"/>
      <c r="AV2256" s="4"/>
      <c r="AW2256" s="1"/>
      <c r="AX2256" s="1"/>
      <c r="AY2256" s="1"/>
      <c r="AZ2256" s="1"/>
      <c r="BA2256" s="1"/>
      <c r="BB2256" s="1"/>
      <c r="BC2256" s="1"/>
      <c r="BD2256" s="1"/>
      <c r="BE2256" s="1"/>
      <c r="BG2256" s="1"/>
      <c r="BH2256" s="1"/>
    </row>
    <row r="2257" spans="1:60" ht="15" customHeight="1" x14ac:dyDescent="0.25">
      <c r="A2257" s="105"/>
      <c r="B2257" s="106"/>
      <c r="C2257" s="2"/>
      <c r="D2257" s="2"/>
      <c r="E2257" s="106"/>
      <c r="F2257" s="107"/>
      <c r="G2257" s="108"/>
      <c r="H2257" s="109"/>
      <c r="I2257" s="109"/>
      <c r="J2257" s="110"/>
      <c r="K2257" s="117"/>
      <c r="L2257" s="178"/>
      <c r="M2257" s="178"/>
      <c r="N2257" s="106"/>
      <c r="O2257" s="111"/>
      <c r="P2257" s="111"/>
      <c r="Q2257" s="106"/>
      <c r="R2257" s="106"/>
      <c r="S2257" s="106"/>
      <c r="T2257" s="106"/>
      <c r="U2257" s="106"/>
      <c r="V2257" s="106"/>
      <c r="W2257" s="19"/>
      <c r="X2257" s="2"/>
      <c r="Y2257" s="4"/>
      <c r="Z2257" s="106"/>
      <c r="AA2257" s="114"/>
      <c r="AB2257" s="112"/>
      <c r="AC2257" s="178"/>
      <c r="AD2257" s="11"/>
      <c r="AE2257" s="106"/>
      <c r="AF2257" s="106"/>
      <c r="AG2257" s="106"/>
      <c r="AH2257" s="115"/>
      <c r="AI2257" s="116"/>
      <c r="AJ2257" s="10"/>
      <c r="AK2257" s="1"/>
      <c r="AL2257" s="10"/>
      <c r="AM2257" s="1"/>
      <c r="AN2257" s="1"/>
      <c r="AO2257" s="3"/>
      <c r="AP2257" s="3"/>
      <c r="AQ2257" s="4"/>
      <c r="AR2257" s="4"/>
      <c r="AS2257" s="4"/>
      <c r="AT2257" s="4"/>
      <c r="AU2257" s="4"/>
      <c r="AV2257" s="4"/>
      <c r="AW2257" s="1"/>
      <c r="AX2257" s="1"/>
      <c r="AY2257" s="1"/>
      <c r="AZ2257" s="1"/>
      <c r="BA2257" s="1"/>
      <c r="BB2257" s="1"/>
      <c r="BC2257" s="1"/>
      <c r="BD2257" s="1"/>
      <c r="BE2257" s="1"/>
      <c r="BG2257" s="1"/>
      <c r="BH2257" s="1"/>
    </row>
    <row r="2258" spans="1:60" ht="15" customHeight="1" x14ac:dyDescent="0.25">
      <c r="A2258" s="105"/>
      <c r="B2258" s="106"/>
      <c r="C2258" s="2"/>
      <c r="D2258" s="2"/>
      <c r="E2258" s="106"/>
      <c r="F2258" s="107"/>
      <c r="G2258" s="108"/>
      <c r="H2258" s="109"/>
      <c r="I2258" s="109"/>
      <c r="J2258" s="110"/>
      <c r="K2258" s="117"/>
      <c r="L2258" s="178"/>
      <c r="M2258" s="178"/>
      <c r="N2258" s="106"/>
      <c r="O2258" s="111"/>
      <c r="P2258" s="111"/>
      <c r="Q2258" s="106"/>
      <c r="R2258" s="106"/>
      <c r="S2258" s="106"/>
      <c r="T2258" s="106"/>
      <c r="U2258" s="106"/>
      <c r="V2258" s="106"/>
      <c r="W2258" s="19"/>
      <c r="X2258" s="2"/>
      <c r="Y2258" s="4"/>
      <c r="Z2258" s="106"/>
      <c r="AA2258" s="114"/>
      <c r="AB2258" s="112"/>
      <c r="AC2258" s="178"/>
      <c r="AD2258" s="11"/>
      <c r="AE2258" s="106"/>
      <c r="AF2258" s="106"/>
      <c r="AG2258" s="106"/>
      <c r="AH2258" s="115"/>
      <c r="AI2258" s="116"/>
      <c r="AJ2258" s="10"/>
      <c r="AK2258" s="1"/>
      <c r="AL2258" s="10"/>
      <c r="AM2258" s="1"/>
      <c r="AN2258" s="1"/>
      <c r="AO2258" s="3"/>
      <c r="AP2258" s="3"/>
      <c r="AQ2258" s="4"/>
      <c r="AR2258" s="4"/>
      <c r="AS2258" s="4"/>
      <c r="AT2258" s="4"/>
      <c r="AU2258" s="4"/>
      <c r="AV2258" s="4"/>
      <c r="AW2258" s="1"/>
      <c r="AX2258" s="1"/>
      <c r="AY2258" s="1"/>
      <c r="AZ2258" s="1"/>
      <c r="BA2258" s="1"/>
      <c r="BB2258" s="1"/>
      <c r="BC2258" s="1"/>
      <c r="BD2258" s="1"/>
      <c r="BE2258" s="1"/>
      <c r="BG2258" s="1"/>
      <c r="BH2258" s="1"/>
    </row>
    <row r="2259" spans="1:60" ht="15" customHeight="1" x14ac:dyDescent="0.25">
      <c r="A2259" s="105"/>
      <c r="B2259" s="106"/>
      <c r="C2259" s="2"/>
      <c r="D2259" s="2"/>
      <c r="E2259" s="106"/>
      <c r="F2259" s="107"/>
      <c r="G2259" s="108"/>
      <c r="H2259" s="109"/>
      <c r="I2259" s="109"/>
      <c r="J2259" s="110"/>
      <c r="K2259" s="117"/>
      <c r="L2259" s="178"/>
      <c r="M2259" s="178"/>
      <c r="N2259" s="106"/>
      <c r="O2259" s="111"/>
      <c r="P2259" s="111"/>
      <c r="Q2259" s="106"/>
      <c r="R2259" s="106"/>
      <c r="S2259" s="106"/>
      <c r="T2259" s="106"/>
      <c r="U2259" s="106"/>
      <c r="V2259" s="106"/>
      <c r="W2259" s="19"/>
      <c r="X2259" s="2"/>
      <c r="Y2259" s="4"/>
      <c r="Z2259" s="106"/>
      <c r="AA2259" s="114"/>
      <c r="AB2259" s="112"/>
      <c r="AC2259" s="178"/>
      <c r="AD2259" s="11"/>
      <c r="AE2259" s="106"/>
      <c r="AF2259" s="106"/>
      <c r="AG2259" s="106"/>
      <c r="AH2259" s="115"/>
      <c r="AI2259" s="116"/>
      <c r="AJ2259" s="10"/>
      <c r="AK2259" s="1"/>
      <c r="AL2259" s="10"/>
      <c r="AM2259" s="1"/>
      <c r="AN2259" s="1"/>
      <c r="AO2259" s="3"/>
      <c r="AP2259" s="3"/>
      <c r="AQ2259" s="4"/>
      <c r="AR2259" s="4"/>
      <c r="AS2259" s="4"/>
      <c r="AT2259" s="4"/>
      <c r="AU2259" s="4"/>
      <c r="AV2259" s="4"/>
      <c r="AW2259" s="1"/>
      <c r="AX2259" s="1"/>
      <c r="AY2259" s="1"/>
      <c r="AZ2259" s="1"/>
      <c r="BA2259" s="1"/>
      <c r="BB2259" s="1"/>
      <c r="BC2259" s="1"/>
      <c r="BD2259" s="1"/>
      <c r="BE2259" s="1"/>
      <c r="BG2259" s="1"/>
      <c r="BH2259" s="1"/>
    </row>
    <row r="2260" spans="1:60" ht="15" customHeight="1" x14ac:dyDescent="0.25">
      <c r="A2260" s="105"/>
      <c r="B2260" s="106"/>
      <c r="C2260" s="2"/>
      <c r="D2260" s="2"/>
      <c r="E2260" s="106"/>
      <c r="F2260" s="107"/>
      <c r="G2260" s="108"/>
      <c r="H2260" s="109"/>
      <c r="I2260" s="109"/>
      <c r="J2260" s="110"/>
      <c r="K2260" s="117"/>
      <c r="L2260" s="178"/>
      <c r="M2260" s="178"/>
      <c r="N2260" s="106"/>
      <c r="O2260" s="111"/>
      <c r="P2260" s="111"/>
      <c r="Q2260" s="106"/>
      <c r="R2260" s="106"/>
      <c r="S2260" s="106"/>
      <c r="T2260" s="106"/>
      <c r="U2260" s="106"/>
      <c r="V2260" s="106"/>
      <c r="W2260" s="19"/>
      <c r="X2260" s="2"/>
      <c r="Y2260" s="4"/>
      <c r="Z2260" s="106"/>
      <c r="AA2260" s="114"/>
      <c r="AB2260" s="112"/>
      <c r="AC2260" s="178"/>
      <c r="AD2260" s="11"/>
      <c r="AE2260" s="106"/>
      <c r="AF2260" s="106"/>
      <c r="AG2260" s="106"/>
      <c r="AH2260" s="115"/>
      <c r="AI2260" s="116"/>
      <c r="AJ2260" s="10"/>
      <c r="AK2260" s="1"/>
      <c r="AL2260" s="10"/>
      <c r="AM2260" s="1"/>
      <c r="AN2260" s="1"/>
      <c r="AO2260" s="3"/>
      <c r="AP2260" s="3"/>
      <c r="AQ2260" s="4"/>
      <c r="AR2260" s="4"/>
      <c r="AS2260" s="4"/>
      <c r="AT2260" s="4"/>
      <c r="AU2260" s="4"/>
      <c r="AV2260" s="4"/>
      <c r="AW2260" s="1"/>
      <c r="AX2260" s="1"/>
      <c r="AY2260" s="1"/>
      <c r="AZ2260" s="1"/>
      <c r="BA2260" s="1"/>
      <c r="BB2260" s="1"/>
      <c r="BC2260" s="1"/>
      <c r="BD2260" s="1"/>
      <c r="BE2260" s="1"/>
      <c r="BG2260" s="1"/>
      <c r="BH2260" s="1"/>
    </row>
    <row r="2261" spans="1:60" ht="15" customHeight="1" x14ac:dyDescent="0.25">
      <c r="A2261" s="105"/>
      <c r="B2261" s="106"/>
      <c r="C2261" s="2"/>
      <c r="D2261" s="2"/>
      <c r="E2261" s="106"/>
      <c r="F2261" s="107"/>
      <c r="G2261" s="108"/>
      <c r="H2261" s="109"/>
      <c r="I2261" s="109"/>
      <c r="J2261" s="110"/>
      <c r="K2261" s="117"/>
      <c r="L2261" s="178"/>
      <c r="M2261" s="178"/>
      <c r="N2261" s="106"/>
      <c r="O2261" s="111"/>
      <c r="P2261" s="111"/>
      <c r="Q2261" s="106"/>
      <c r="R2261" s="106"/>
      <c r="S2261" s="106"/>
      <c r="T2261" s="106"/>
      <c r="U2261" s="106"/>
      <c r="V2261" s="106"/>
      <c r="W2261" s="19"/>
      <c r="X2261" s="2"/>
      <c r="Y2261" s="4"/>
      <c r="Z2261" s="106"/>
      <c r="AA2261" s="114"/>
      <c r="AB2261" s="112"/>
      <c r="AC2261" s="178"/>
      <c r="AD2261" s="11"/>
      <c r="AE2261" s="106"/>
      <c r="AF2261" s="106"/>
      <c r="AG2261" s="106"/>
      <c r="AH2261" s="115"/>
      <c r="AI2261" s="116"/>
      <c r="AJ2261" s="10"/>
      <c r="AK2261" s="1"/>
      <c r="AL2261" s="10"/>
      <c r="AM2261" s="1"/>
      <c r="AN2261" s="1"/>
      <c r="AO2261" s="3"/>
      <c r="AP2261" s="3"/>
      <c r="AQ2261" s="4"/>
      <c r="AR2261" s="4"/>
      <c r="AS2261" s="4"/>
      <c r="AT2261" s="4"/>
      <c r="AU2261" s="4"/>
      <c r="AV2261" s="4"/>
      <c r="AW2261" s="1"/>
      <c r="AX2261" s="1"/>
      <c r="AY2261" s="1"/>
      <c r="AZ2261" s="1"/>
      <c r="BA2261" s="1"/>
      <c r="BB2261" s="1"/>
      <c r="BC2261" s="1"/>
      <c r="BD2261" s="1"/>
      <c r="BE2261" s="1"/>
      <c r="BG2261" s="1"/>
      <c r="BH2261" s="1"/>
    </row>
    <row r="2262" spans="1:60" ht="15" customHeight="1" x14ac:dyDescent="0.25">
      <c r="A2262" s="105"/>
      <c r="B2262" s="106"/>
      <c r="C2262" s="2"/>
      <c r="D2262" s="2"/>
      <c r="E2262" s="106"/>
      <c r="F2262" s="107"/>
      <c r="G2262" s="108"/>
      <c r="H2262" s="109"/>
      <c r="I2262" s="109"/>
      <c r="J2262" s="110"/>
      <c r="K2262" s="117"/>
      <c r="L2262" s="178"/>
      <c r="M2262" s="178"/>
      <c r="N2262" s="106"/>
      <c r="O2262" s="111"/>
      <c r="P2262" s="111"/>
      <c r="Q2262" s="106"/>
      <c r="R2262" s="106"/>
      <c r="S2262" s="106"/>
      <c r="T2262" s="106"/>
      <c r="U2262" s="106"/>
      <c r="V2262" s="106"/>
      <c r="W2262" s="19"/>
      <c r="X2262" s="2"/>
      <c r="Y2262" s="4"/>
      <c r="Z2262" s="106"/>
      <c r="AA2262" s="114"/>
      <c r="AB2262" s="112"/>
      <c r="AC2262" s="178"/>
      <c r="AD2262" s="11"/>
      <c r="AE2262" s="106"/>
      <c r="AF2262" s="106"/>
      <c r="AG2262" s="106"/>
      <c r="AH2262" s="115"/>
      <c r="AI2262" s="116"/>
      <c r="AJ2262" s="10"/>
      <c r="AK2262" s="1"/>
      <c r="AL2262" s="10"/>
      <c r="AM2262" s="1"/>
      <c r="AN2262" s="1"/>
      <c r="AO2262" s="3"/>
      <c r="AP2262" s="3"/>
      <c r="AQ2262" s="4"/>
      <c r="AR2262" s="4"/>
      <c r="AS2262" s="4"/>
      <c r="AT2262" s="4"/>
      <c r="AU2262" s="4"/>
      <c r="AV2262" s="4"/>
      <c r="AW2262" s="1"/>
      <c r="AX2262" s="1"/>
      <c r="AY2262" s="1"/>
      <c r="AZ2262" s="1"/>
      <c r="BA2262" s="1"/>
      <c r="BB2262" s="1"/>
      <c r="BC2262" s="1"/>
      <c r="BD2262" s="1"/>
      <c r="BE2262" s="1"/>
      <c r="BG2262" s="1"/>
      <c r="BH2262" s="1"/>
    </row>
    <row r="2263" spans="1:60" ht="15" customHeight="1" x14ac:dyDescent="0.25">
      <c r="A2263" s="105"/>
      <c r="B2263" s="106"/>
      <c r="C2263" s="2"/>
      <c r="D2263" s="2"/>
      <c r="E2263" s="106"/>
      <c r="F2263" s="107"/>
      <c r="G2263" s="108"/>
      <c r="H2263" s="109"/>
      <c r="I2263" s="109"/>
      <c r="J2263" s="110"/>
      <c r="K2263" s="117"/>
      <c r="L2263" s="178"/>
      <c r="M2263" s="178"/>
      <c r="N2263" s="106"/>
      <c r="O2263" s="111"/>
      <c r="P2263" s="111"/>
      <c r="Q2263" s="106"/>
      <c r="R2263" s="106"/>
      <c r="S2263" s="106"/>
      <c r="T2263" s="106"/>
      <c r="U2263" s="106"/>
      <c r="V2263" s="106"/>
      <c r="W2263" s="19"/>
      <c r="X2263" s="2"/>
      <c r="Y2263" s="4"/>
      <c r="Z2263" s="106"/>
      <c r="AA2263" s="114"/>
      <c r="AB2263" s="112"/>
      <c r="AC2263" s="178"/>
      <c r="AD2263" s="11"/>
      <c r="AE2263" s="106"/>
      <c r="AF2263" s="106"/>
      <c r="AG2263" s="106"/>
      <c r="AH2263" s="115"/>
      <c r="AI2263" s="116"/>
      <c r="AJ2263" s="10"/>
      <c r="AK2263" s="1"/>
      <c r="AL2263" s="10"/>
      <c r="AM2263" s="1"/>
      <c r="AN2263" s="1"/>
      <c r="AO2263" s="3"/>
      <c r="AP2263" s="3"/>
      <c r="AQ2263" s="4"/>
      <c r="AR2263" s="4"/>
      <c r="AS2263" s="4"/>
      <c r="AT2263" s="4"/>
      <c r="AU2263" s="4"/>
      <c r="AV2263" s="4"/>
      <c r="AW2263" s="1"/>
      <c r="AX2263" s="1"/>
      <c r="AY2263" s="1"/>
      <c r="AZ2263" s="1"/>
      <c r="BA2263" s="1"/>
      <c r="BB2263" s="1"/>
      <c r="BC2263" s="1"/>
      <c r="BD2263" s="1"/>
      <c r="BE2263" s="1"/>
      <c r="BG2263" s="1"/>
      <c r="BH2263" s="1"/>
    </row>
    <row r="2264" spans="1:60" ht="15" customHeight="1" x14ac:dyDescent="0.25">
      <c r="A2264" s="105"/>
      <c r="B2264" s="106"/>
      <c r="C2264" s="2"/>
      <c r="D2264" s="2"/>
      <c r="E2264" s="106"/>
      <c r="F2264" s="107"/>
      <c r="G2264" s="108"/>
      <c r="H2264" s="109"/>
      <c r="I2264" s="109"/>
      <c r="J2264" s="110"/>
      <c r="K2264" s="117"/>
      <c r="L2264" s="178"/>
      <c r="M2264" s="178"/>
      <c r="N2264" s="106"/>
      <c r="O2264" s="111"/>
      <c r="P2264" s="111"/>
      <c r="Q2264" s="106"/>
      <c r="R2264" s="106"/>
      <c r="S2264" s="106"/>
      <c r="T2264" s="106"/>
      <c r="U2264" s="106"/>
      <c r="V2264" s="106"/>
      <c r="W2264" s="19"/>
      <c r="X2264" s="2"/>
      <c r="Y2264" s="4"/>
      <c r="Z2264" s="106"/>
      <c r="AA2264" s="114"/>
      <c r="AB2264" s="112"/>
      <c r="AC2264" s="178"/>
      <c r="AD2264" s="11"/>
      <c r="AE2264" s="106"/>
      <c r="AF2264" s="106"/>
      <c r="AG2264" s="106"/>
      <c r="AH2264" s="115"/>
      <c r="AI2264" s="116"/>
      <c r="AJ2264" s="10"/>
      <c r="AK2264" s="1"/>
      <c r="AL2264" s="10"/>
      <c r="AM2264" s="1"/>
      <c r="AN2264" s="1"/>
      <c r="AO2264" s="3"/>
      <c r="AP2264" s="3"/>
      <c r="AQ2264" s="4"/>
      <c r="AR2264" s="4"/>
      <c r="AS2264" s="4"/>
      <c r="AT2264" s="4"/>
      <c r="AU2264" s="4"/>
      <c r="AV2264" s="4"/>
      <c r="AW2264" s="1"/>
      <c r="AX2264" s="1"/>
      <c r="AY2264" s="1"/>
      <c r="AZ2264" s="1"/>
      <c r="BA2264" s="1"/>
      <c r="BB2264" s="1"/>
      <c r="BC2264" s="1"/>
      <c r="BD2264" s="1"/>
      <c r="BE2264" s="1"/>
      <c r="BG2264" s="1"/>
      <c r="BH2264" s="1"/>
    </row>
    <row r="2265" spans="1:60" ht="15" customHeight="1" x14ac:dyDescent="0.25">
      <c r="A2265" s="105"/>
      <c r="B2265" s="106"/>
      <c r="C2265" s="2"/>
      <c r="D2265" s="2"/>
      <c r="E2265" s="106"/>
      <c r="F2265" s="107"/>
      <c r="G2265" s="108"/>
      <c r="H2265" s="109"/>
      <c r="I2265" s="109"/>
      <c r="J2265" s="110"/>
      <c r="K2265" s="117"/>
      <c r="L2265" s="178"/>
      <c r="M2265" s="178"/>
      <c r="N2265" s="106"/>
      <c r="O2265" s="111"/>
      <c r="P2265" s="111"/>
      <c r="Q2265" s="106"/>
      <c r="R2265" s="106"/>
      <c r="S2265" s="106"/>
      <c r="T2265" s="106"/>
      <c r="U2265" s="106"/>
      <c r="V2265" s="106"/>
      <c r="W2265" s="19"/>
      <c r="X2265" s="2"/>
      <c r="Y2265" s="4"/>
      <c r="Z2265" s="106"/>
      <c r="AA2265" s="114"/>
      <c r="AB2265" s="112"/>
      <c r="AC2265" s="178"/>
      <c r="AD2265" s="11"/>
      <c r="AE2265" s="106"/>
      <c r="AF2265" s="106"/>
      <c r="AG2265" s="106"/>
      <c r="AH2265" s="115"/>
      <c r="AI2265" s="116"/>
      <c r="AJ2265" s="10"/>
      <c r="AK2265" s="1"/>
      <c r="AL2265" s="10"/>
      <c r="AM2265" s="1"/>
      <c r="AN2265" s="1"/>
      <c r="AO2265" s="3"/>
      <c r="AP2265" s="3"/>
      <c r="AQ2265" s="4"/>
      <c r="AR2265" s="4"/>
      <c r="AS2265" s="4"/>
      <c r="AT2265" s="4"/>
      <c r="AU2265" s="4"/>
      <c r="AV2265" s="4"/>
      <c r="AW2265" s="1"/>
      <c r="AX2265" s="1"/>
      <c r="AY2265" s="1"/>
      <c r="AZ2265" s="1"/>
      <c r="BA2265" s="1"/>
      <c r="BB2265" s="1"/>
      <c r="BC2265" s="1"/>
      <c r="BD2265" s="1"/>
      <c r="BE2265" s="1"/>
      <c r="BG2265" s="1"/>
      <c r="BH2265" s="1"/>
    </row>
    <row r="2266" spans="1:60" ht="15" customHeight="1" x14ac:dyDescent="0.25">
      <c r="A2266" s="105"/>
      <c r="B2266" s="106"/>
      <c r="C2266" s="2"/>
      <c r="D2266" s="2"/>
      <c r="E2266" s="106"/>
      <c r="F2266" s="107"/>
      <c r="G2266" s="108"/>
      <c r="H2266" s="109"/>
      <c r="I2266" s="109"/>
      <c r="J2266" s="110"/>
      <c r="K2266" s="117"/>
      <c r="L2266" s="178"/>
      <c r="M2266" s="178"/>
      <c r="N2266" s="106"/>
      <c r="O2266" s="111"/>
      <c r="P2266" s="111"/>
      <c r="Q2266" s="106"/>
      <c r="R2266" s="106"/>
      <c r="S2266" s="106"/>
      <c r="T2266" s="106"/>
      <c r="U2266" s="106"/>
      <c r="V2266" s="106"/>
      <c r="W2266" s="19"/>
      <c r="X2266" s="2"/>
      <c r="Y2266" s="4"/>
      <c r="Z2266" s="106"/>
      <c r="AA2266" s="114"/>
      <c r="AB2266" s="112"/>
      <c r="AC2266" s="178"/>
      <c r="AD2266" s="11"/>
      <c r="AE2266" s="106"/>
      <c r="AF2266" s="106"/>
      <c r="AG2266" s="106"/>
      <c r="AH2266" s="115"/>
      <c r="AI2266" s="116"/>
      <c r="AJ2266" s="10"/>
      <c r="AK2266" s="1"/>
      <c r="AL2266" s="10"/>
      <c r="AM2266" s="1"/>
      <c r="AN2266" s="1"/>
      <c r="AO2266" s="3"/>
      <c r="AP2266" s="3"/>
      <c r="AQ2266" s="4"/>
      <c r="AR2266" s="4"/>
      <c r="AS2266" s="4"/>
      <c r="AT2266" s="4"/>
      <c r="AU2266" s="4"/>
      <c r="AV2266" s="4"/>
      <c r="AW2266" s="1"/>
      <c r="AX2266" s="1"/>
      <c r="AY2266" s="1"/>
      <c r="AZ2266" s="1"/>
      <c r="BA2266" s="1"/>
      <c r="BB2266" s="1"/>
      <c r="BC2266" s="1"/>
      <c r="BD2266" s="1"/>
      <c r="BE2266" s="1"/>
      <c r="BG2266" s="1"/>
      <c r="BH2266" s="1"/>
    </row>
    <row r="2267" spans="1:60" ht="15" customHeight="1" x14ac:dyDescent="0.25">
      <c r="A2267" s="105"/>
      <c r="B2267" s="106"/>
      <c r="C2267" s="2"/>
      <c r="D2267" s="2"/>
      <c r="E2267" s="106"/>
      <c r="F2267" s="107"/>
      <c r="G2267" s="108"/>
      <c r="H2267" s="109"/>
      <c r="I2267" s="109"/>
      <c r="J2267" s="110"/>
      <c r="K2267" s="117"/>
      <c r="L2267" s="178"/>
      <c r="M2267" s="178"/>
      <c r="N2267" s="106"/>
      <c r="O2267" s="111"/>
      <c r="P2267" s="111"/>
      <c r="Q2267" s="106"/>
      <c r="R2267" s="106"/>
      <c r="S2267" s="106"/>
      <c r="T2267" s="106"/>
      <c r="U2267" s="106"/>
      <c r="V2267" s="106"/>
      <c r="W2267" s="19"/>
      <c r="X2267" s="2"/>
      <c r="Y2267" s="4"/>
      <c r="Z2267" s="106"/>
      <c r="AA2267" s="114"/>
      <c r="AB2267" s="112"/>
      <c r="AC2267" s="178"/>
      <c r="AD2267" s="11"/>
      <c r="AE2267" s="106"/>
      <c r="AF2267" s="106"/>
      <c r="AG2267" s="106"/>
      <c r="AH2267" s="115"/>
      <c r="AI2267" s="116"/>
      <c r="AJ2267" s="10"/>
      <c r="AK2267" s="1"/>
      <c r="AL2267" s="10"/>
      <c r="AM2267" s="1"/>
      <c r="AN2267" s="1"/>
      <c r="AO2267" s="3"/>
      <c r="AP2267" s="3"/>
      <c r="AQ2267" s="4"/>
      <c r="AR2267" s="4"/>
      <c r="AS2267" s="4"/>
      <c r="AT2267" s="4"/>
      <c r="AU2267" s="4"/>
      <c r="AV2267" s="4"/>
      <c r="AW2267" s="1"/>
      <c r="AX2267" s="1"/>
      <c r="AY2267" s="1"/>
      <c r="AZ2267" s="1"/>
      <c r="BA2267" s="1"/>
      <c r="BB2267" s="1"/>
      <c r="BC2267" s="1"/>
      <c r="BD2267" s="1"/>
      <c r="BE2267" s="1"/>
      <c r="BG2267" s="1"/>
      <c r="BH2267" s="1"/>
    </row>
    <row r="2268" spans="1:60" ht="15" customHeight="1" x14ac:dyDescent="0.25">
      <c r="A2268" s="105"/>
      <c r="B2268" s="106"/>
      <c r="C2268" s="2"/>
      <c r="D2268" s="2"/>
      <c r="E2268" s="106"/>
      <c r="F2268" s="107"/>
      <c r="G2268" s="108"/>
      <c r="H2268" s="109"/>
      <c r="I2268" s="109"/>
      <c r="J2268" s="110"/>
      <c r="K2268" s="117"/>
      <c r="L2268" s="178"/>
      <c r="M2268" s="178"/>
      <c r="N2268" s="106"/>
      <c r="O2268" s="111"/>
      <c r="P2268" s="111"/>
      <c r="Q2268" s="106"/>
      <c r="R2268" s="106"/>
      <c r="S2268" s="106"/>
      <c r="T2268" s="106"/>
      <c r="U2268" s="106"/>
      <c r="V2268" s="106"/>
      <c r="W2268" s="19"/>
      <c r="X2268" s="2"/>
      <c r="Y2268" s="4"/>
      <c r="Z2268" s="106"/>
      <c r="AA2268" s="114"/>
      <c r="AB2268" s="112"/>
      <c r="AC2268" s="178"/>
      <c r="AD2268" s="11"/>
      <c r="AE2268" s="106"/>
      <c r="AF2268" s="106"/>
      <c r="AG2268" s="106"/>
      <c r="AH2268" s="115"/>
      <c r="AI2268" s="116"/>
      <c r="AJ2268" s="10"/>
      <c r="AK2268" s="1"/>
      <c r="AL2268" s="10"/>
      <c r="AM2268" s="1"/>
      <c r="AN2268" s="1"/>
      <c r="AO2268" s="3"/>
      <c r="AP2268" s="3"/>
      <c r="AQ2268" s="4"/>
      <c r="AR2268" s="4"/>
      <c r="AS2268" s="4"/>
      <c r="AT2268" s="4"/>
      <c r="AU2268" s="4"/>
      <c r="AV2268" s="4"/>
      <c r="AW2268" s="1"/>
      <c r="AX2268" s="1"/>
      <c r="AY2268" s="1"/>
      <c r="AZ2268" s="1"/>
      <c r="BA2268" s="1"/>
      <c r="BB2268" s="1"/>
      <c r="BC2268" s="1"/>
      <c r="BD2268" s="1"/>
      <c r="BE2268" s="1"/>
      <c r="BG2268" s="1"/>
      <c r="BH2268" s="1"/>
    </row>
    <row r="2269" spans="1:60" ht="15" customHeight="1" x14ac:dyDescent="0.25">
      <c r="A2269" s="105"/>
      <c r="B2269" s="106"/>
      <c r="C2269" s="2"/>
      <c r="D2269" s="2"/>
      <c r="E2269" s="106"/>
      <c r="F2269" s="107"/>
      <c r="G2269" s="108"/>
      <c r="H2269" s="109"/>
      <c r="I2269" s="109"/>
      <c r="J2269" s="110"/>
      <c r="K2269" s="117"/>
      <c r="L2269" s="178"/>
      <c r="M2269" s="178"/>
      <c r="N2269" s="106"/>
      <c r="O2269" s="111"/>
      <c r="P2269" s="111"/>
      <c r="Q2269" s="106"/>
      <c r="R2269" s="106"/>
      <c r="S2269" s="106"/>
      <c r="T2269" s="106"/>
      <c r="U2269" s="106"/>
      <c r="V2269" s="106"/>
      <c r="W2269" s="19"/>
      <c r="X2269" s="2"/>
      <c r="Y2269" s="4"/>
      <c r="Z2269" s="106"/>
      <c r="AA2269" s="114"/>
      <c r="AB2269" s="112"/>
      <c r="AC2269" s="178"/>
      <c r="AD2269" s="11"/>
      <c r="AE2269" s="106"/>
      <c r="AF2269" s="106"/>
      <c r="AG2269" s="106"/>
      <c r="AH2269" s="115"/>
      <c r="AI2269" s="116"/>
      <c r="AJ2269" s="10"/>
      <c r="AK2269" s="1"/>
      <c r="AL2269" s="10"/>
      <c r="AM2269" s="1"/>
      <c r="AN2269" s="1"/>
      <c r="AO2269" s="3"/>
      <c r="AP2269" s="3"/>
      <c r="AQ2269" s="4"/>
      <c r="AR2269" s="4"/>
      <c r="AS2269" s="4"/>
      <c r="AT2269" s="4"/>
      <c r="AU2269" s="4"/>
      <c r="AV2269" s="4"/>
      <c r="AW2269" s="1"/>
      <c r="AX2269" s="1"/>
      <c r="AY2269" s="1"/>
      <c r="AZ2269" s="1"/>
      <c r="BA2269" s="1"/>
      <c r="BB2269" s="1"/>
      <c r="BC2269" s="1"/>
      <c r="BD2269" s="1"/>
      <c r="BE2269" s="1"/>
      <c r="BG2269" s="1"/>
      <c r="BH2269" s="1"/>
    </row>
    <row r="2270" spans="1:60" ht="15" customHeight="1" x14ac:dyDescent="0.25">
      <c r="A2270" s="105"/>
      <c r="B2270" s="106"/>
      <c r="C2270" s="2"/>
      <c r="D2270" s="2"/>
      <c r="E2270" s="106"/>
      <c r="F2270" s="107"/>
      <c r="G2270" s="108"/>
      <c r="H2270" s="109"/>
      <c r="I2270" s="109"/>
      <c r="J2270" s="110"/>
      <c r="K2270" s="117"/>
      <c r="L2270" s="178"/>
      <c r="M2270" s="178"/>
      <c r="N2270" s="106"/>
      <c r="O2270" s="111"/>
      <c r="P2270" s="111"/>
      <c r="Q2270" s="106"/>
      <c r="R2270" s="106"/>
      <c r="S2270" s="106"/>
      <c r="T2270" s="106"/>
      <c r="U2270" s="106"/>
      <c r="V2270" s="106"/>
      <c r="W2270" s="19"/>
      <c r="X2270" s="2"/>
      <c r="Y2270" s="4"/>
      <c r="Z2270" s="106"/>
      <c r="AA2270" s="114"/>
      <c r="AB2270" s="112"/>
      <c r="AC2270" s="178"/>
      <c r="AD2270" s="11"/>
      <c r="AE2270" s="106"/>
      <c r="AF2270" s="106"/>
      <c r="AG2270" s="106"/>
      <c r="AH2270" s="115"/>
      <c r="AI2270" s="116"/>
      <c r="AJ2270" s="10"/>
      <c r="AK2270" s="1"/>
      <c r="AL2270" s="10"/>
      <c r="AM2270" s="1"/>
      <c r="AN2270" s="1"/>
      <c r="AO2270" s="3"/>
      <c r="AP2270" s="3"/>
      <c r="AQ2270" s="4"/>
      <c r="AR2270" s="4"/>
      <c r="AS2270" s="4"/>
      <c r="AT2270" s="4"/>
      <c r="AU2270" s="4"/>
      <c r="AV2270" s="4"/>
      <c r="AW2270" s="1"/>
      <c r="AX2270" s="1"/>
      <c r="AY2270" s="1"/>
      <c r="AZ2270" s="1"/>
      <c r="BA2270" s="1"/>
      <c r="BB2270" s="1"/>
      <c r="BC2270" s="1"/>
      <c r="BD2270" s="1"/>
      <c r="BE2270" s="1"/>
      <c r="BG2270" s="1"/>
      <c r="BH2270" s="1"/>
    </row>
    <row r="2271" spans="1:60" ht="15" customHeight="1" x14ac:dyDescent="0.25">
      <c r="A2271" s="105"/>
      <c r="B2271" s="106"/>
      <c r="C2271" s="2"/>
      <c r="D2271" s="2"/>
      <c r="E2271" s="106"/>
      <c r="F2271" s="107"/>
      <c r="G2271" s="108"/>
      <c r="H2271" s="109"/>
      <c r="I2271" s="109"/>
      <c r="J2271" s="110"/>
      <c r="K2271" s="117"/>
      <c r="L2271" s="178"/>
      <c r="M2271" s="178"/>
      <c r="N2271" s="106"/>
      <c r="O2271" s="111"/>
      <c r="P2271" s="111"/>
      <c r="Q2271" s="106"/>
      <c r="R2271" s="106"/>
      <c r="S2271" s="106"/>
      <c r="T2271" s="106"/>
      <c r="U2271" s="106"/>
      <c r="V2271" s="106"/>
      <c r="W2271" s="19"/>
      <c r="X2271" s="2"/>
      <c r="Y2271" s="4"/>
      <c r="Z2271" s="106"/>
      <c r="AA2271" s="114"/>
      <c r="AB2271" s="112"/>
      <c r="AC2271" s="178"/>
      <c r="AD2271" s="11"/>
      <c r="AE2271" s="106"/>
      <c r="AF2271" s="106"/>
      <c r="AG2271" s="106"/>
      <c r="AH2271" s="115"/>
      <c r="AI2271" s="116"/>
      <c r="AJ2271" s="10"/>
      <c r="AK2271" s="1"/>
      <c r="AL2271" s="10"/>
      <c r="AM2271" s="1"/>
      <c r="AN2271" s="1"/>
      <c r="AO2271" s="3"/>
      <c r="AP2271" s="3"/>
      <c r="AQ2271" s="4"/>
      <c r="AR2271" s="4"/>
      <c r="AS2271" s="4"/>
      <c r="AT2271" s="4"/>
      <c r="AU2271" s="4"/>
      <c r="AV2271" s="4"/>
      <c r="AW2271" s="1"/>
      <c r="AX2271" s="1"/>
      <c r="AY2271" s="1"/>
      <c r="AZ2271" s="1"/>
      <c r="BA2271" s="1"/>
      <c r="BB2271" s="1"/>
      <c r="BC2271" s="1"/>
      <c r="BD2271" s="1"/>
      <c r="BE2271" s="1"/>
      <c r="BG2271" s="1"/>
      <c r="BH2271" s="1"/>
    </row>
    <row r="2272" spans="1:60" ht="15" customHeight="1" x14ac:dyDescent="0.25">
      <c r="A2272" s="105"/>
      <c r="B2272" s="106"/>
      <c r="C2272" s="2"/>
      <c r="D2272" s="2"/>
      <c r="E2272" s="106"/>
      <c r="F2272" s="107"/>
      <c r="G2272" s="108"/>
      <c r="H2272" s="109"/>
      <c r="I2272" s="109"/>
      <c r="J2272" s="110"/>
      <c r="K2272" s="117"/>
      <c r="L2272" s="178"/>
      <c r="M2272" s="178"/>
      <c r="N2272" s="106"/>
      <c r="O2272" s="111"/>
      <c r="P2272" s="111"/>
      <c r="Q2272" s="106"/>
      <c r="R2272" s="106"/>
      <c r="S2272" s="106"/>
      <c r="T2272" s="106"/>
      <c r="U2272" s="106"/>
      <c r="V2272" s="106"/>
      <c r="W2272" s="19"/>
      <c r="X2272" s="2"/>
      <c r="Y2272" s="4"/>
      <c r="Z2272" s="106"/>
      <c r="AA2272" s="114"/>
      <c r="AB2272" s="112"/>
      <c r="AC2272" s="178"/>
      <c r="AD2272" s="11"/>
      <c r="AE2272" s="106"/>
      <c r="AF2272" s="106"/>
      <c r="AG2272" s="106"/>
      <c r="AH2272" s="115"/>
      <c r="AI2272" s="116"/>
      <c r="AJ2272" s="10"/>
      <c r="AK2272" s="1"/>
      <c r="AL2272" s="10"/>
      <c r="AM2272" s="1"/>
      <c r="AN2272" s="1"/>
      <c r="AO2272" s="3"/>
      <c r="AP2272" s="3"/>
      <c r="AQ2272" s="4"/>
      <c r="AR2272" s="4"/>
      <c r="AS2272" s="4"/>
      <c r="AT2272" s="4"/>
      <c r="AU2272" s="4"/>
      <c r="AV2272" s="4"/>
      <c r="AW2272" s="1"/>
      <c r="AX2272" s="1"/>
      <c r="AY2272" s="1"/>
      <c r="AZ2272" s="1"/>
      <c r="BA2272" s="1"/>
      <c r="BB2272" s="1"/>
      <c r="BC2272" s="1"/>
      <c r="BD2272" s="1"/>
      <c r="BE2272" s="1"/>
      <c r="BG2272" s="1"/>
      <c r="BH2272" s="1"/>
    </row>
    <row r="2273" spans="1:60" ht="15" customHeight="1" x14ac:dyDescent="0.25">
      <c r="A2273" s="105"/>
      <c r="B2273" s="106"/>
      <c r="C2273" s="2"/>
      <c r="D2273" s="2"/>
      <c r="E2273" s="106"/>
      <c r="F2273" s="107"/>
      <c r="G2273" s="108"/>
      <c r="H2273" s="109"/>
      <c r="I2273" s="109"/>
      <c r="J2273" s="110"/>
      <c r="K2273" s="117"/>
      <c r="L2273" s="178"/>
      <c r="M2273" s="178"/>
      <c r="N2273" s="106"/>
      <c r="O2273" s="111"/>
      <c r="P2273" s="111"/>
      <c r="Q2273" s="106"/>
      <c r="R2273" s="106"/>
      <c r="S2273" s="106"/>
      <c r="T2273" s="106"/>
      <c r="U2273" s="106"/>
      <c r="V2273" s="106"/>
      <c r="W2273" s="19"/>
      <c r="X2273" s="2"/>
      <c r="Y2273" s="4"/>
      <c r="Z2273" s="106"/>
      <c r="AA2273" s="114"/>
      <c r="AB2273" s="112"/>
      <c r="AC2273" s="178"/>
      <c r="AD2273" s="11"/>
      <c r="AE2273" s="106"/>
      <c r="AF2273" s="106"/>
      <c r="AG2273" s="106"/>
      <c r="AH2273" s="115"/>
      <c r="AI2273" s="116"/>
      <c r="AJ2273" s="10"/>
      <c r="AK2273" s="1"/>
      <c r="AL2273" s="10"/>
      <c r="AM2273" s="1"/>
      <c r="AN2273" s="1"/>
      <c r="AO2273" s="3"/>
      <c r="AP2273" s="3"/>
      <c r="AQ2273" s="4"/>
      <c r="AR2273" s="4"/>
      <c r="AS2273" s="4"/>
      <c r="AT2273" s="4"/>
      <c r="AU2273" s="4"/>
      <c r="AV2273" s="4"/>
      <c r="AW2273" s="1"/>
      <c r="AX2273" s="1"/>
      <c r="AY2273" s="1"/>
      <c r="AZ2273" s="1"/>
      <c r="BA2273" s="1"/>
      <c r="BB2273" s="1"/>
      <c r="BC2273" s="1"/>
      <c r="BD2273" s="1"/>
      <c r="BE2273" s="1"/>
      <c r="BG2273" s="1"/>
      <c r="BH2273" s="1"/>
    </row>
    <row r="2274" spans="1:60" ht="15" customHeight="1" x14ac:dyDescent="0.25">
      <c r="A2274" s="105"/>
      <c r="B2274" s="106"/>
      <c r="C2274" s="2"/>
      <c r="D2274" s="2"/>
      <c r="E2274" s="106"/>
      <c r="F2274" s="107"/>
      <c r="G2274" s="108"/>
      <c r="H2274" s="109"/>
      <c r="I2274" s="109"/>
      <c r="J2274" s="110"/>
      <c r="K2274" s="117"/>
      <c r="L2274" s="178"/>
      <c r="M2274" s="178"/>
      <c r="N2274" s="106"/>
      <c r="O2274" s="111"/>
      <c r="P2274" s="111"/>
      <c r="Q2274" s="106"/>
      <c r="R2274" s="106"/>
      <c r="S2274" s="106"/>
      <c r="T2274" s="106"/>
      <c r="U2274" s="106"/>
      <c r="V2274" s="106"/>
      <c r="W2274" s="19"/>
      <c r="X2274" s="2"/>
      <c r="Y2274" s="4"/>
      <c r="Z2274" s="106"/>
      <c r="AA2274" s="114"/>
      <c r="AB2274" s="112"/>
      <c r="AC2274" s="178"/>
      <c r="AD2274" s="11"/>
      <c r="AE2274" s="106"/>
      <c r="AF2274" s="106"/>
      <c r="AG2274" s="106"/>
      <c r="AH2274" s="115"/>
      <c r="AI2274" s="116"/>
      <c r="AJ2274" s="10"/>
      <c r="AK2274" s="1"/>
      <c r="AL2274" s="10"/>
      <c r="AM2274" s="1"/>
      <c r="AN2274" s="1"/>
      <c r="AO2274" s="3"/>
      <c r="AP2274" s="3"/>
      <c r="AQ2274" s="4"/>
      <c r="AR2274" s="4"/>
      <c r="AS2274" s="4"/>
      <c r="AT2274" s="4"/>
      <c r="AU2274" s="4"/>
      <c r="AV2274" s="4"/>
      <c r="AW2274" s="1"/>
      <c r="AX2274" s="1"/>
      <c r="AY2274" s="1"/>
      <c r="AZ2274" s="1"/>
      <c r="BA2274" s="1"/>
      <c r="BB2274" s="1"/>
      <c r="BC2274" s="1"/>
      <c r="BD2274" s="1"/>
      <c r="BE2274" s="1"/>
      <c r="BG2274" s="1"/>
      <c r="BH2274" s="1"/>
    </row>
    <row r="2275" spans="1:60" ht="15" customHeight="1" x14ac:dyDescent="0.25">
      <c r="A2275" s="105"/>
      <c r="B2275" s="106"/>
      <c r="C2275" s="2"/>
      <c r="D2275" s="2"/>
      <c r="E2275" s="106"/>
      <c r="F2275" s="107"/>
      <c r="G2275" s="108"/>
      <c r="H2275" s="109"/>
      <c r="I2275" s="109"/>
      <c r="J2275" s="110"/>
      <c r="K2275" s="117"/>
      <c r="L2275" s="178"/>
      <c r="M2275" s="178"/>
      <c r="N2275" s="106"/>
      <c r="O2275" s="111"/>
      <c r="P2275" s="111"/>
      <c r="Q2275" s="106"/>
      <c r="R2275" s="106"/>
      <c r="S2275" s="106"/>
      <c r="T2275" s="106"/>
      <c r="U2275" s="106"/>
      <c r="V2275" s="106"/>
      <c r="W2275" s="19"/>
      <c r="X2275" s="2"/>
      <c r="Y2275" s="4"/>
      <c r="Z2275" s="106"/>
      <c r="AA2275" s="114"/>
      <c r="AB2275" s="112"/>
      <c r="AC2275" s="178"/>
      <c r="AD2275" s="11"/>
      <c r="AE2275" s="106"/>
      <c r="AF2275" s="106"/>
      <c r="AG2275" s="106"/>
      <c r="AH2275" s="115"/>
      <c r="AI2275" s="116"/>
      <c r="AJ2275" s="10"/>
      <c r="AK2275" s="1"/>
      <c r="AL2275" s="10"/>
      <c r="AM2275" s="1"/>
      <c r="AN2275" s="1"/>
      <c r="AO2275" s="3"/>
      <c r="AP2275" s="3"/>
      <c r="AQ2275" s="4"/>
      <c r="AR2275" s="4"/>
      <c r="AS2275" s="4"/>
      <c r="AT2275" s="4"/>
      <c r="AU2275" s="4"/>
      <c r="AV2275" s="4"/>
      <c r="AW2275" s="1"/>
      <c r="AX2275" s="1"/>
      <c r="AY2275" s="1"/>
      <c r="AZ2275" s="1"/>
      <c r="BA2275" s="1"/>
      <c r="BB2275" s="1"/>
      <c r="BC2275" s="1"/>
      <c r="BD2275" s="1"/>
      <c r="BE2275" s="1"/>
      <c r="BG2275" s="1"/>
      <c r="BH2275" s="1"/>
    </row>
    <row r="2276" spans="1:60" ht="15" customHeight="1" x14ac:dyDescent="0.25">
      <c r="A2276" s="105"/>
      <c r="B2276" s="106"/>
      <c r="C2276" s="2"/>
      <c r="D2276" s="2"/>
      <c r="E2276" s="106"/>
      <c r="F2276" s="107"/>
      <c r="G2276" s="108"/>
      <c r="H2276" s="109"/>
      <c r="I2276" s="109"/>
      <c r="J2276" s="110"/>
      <c r="K2276" s="117"/>
      <c r="L2276" s="178"/>
      <c r="M2276" s="178"/>
      <c r="N2276" s="106"/>
      <c r="O2276" s="111"/>
      <c r="P2276" s="111"/>
      <c r="Q2276" s="106"/>
      <c r="R2276" s="106"/>
      <c r="S2276" s="106"/>
      <c r="T2276" s="106"/>
      <c r="U2276" s="106"/>
      <c r="V2276" s="106"/>
      <c r="W2276" s="19"/>
      <c r="X2276" s="2"/>
      <c r="Y2276" s="4"/>
      <c r="Z2276" s="106"/>
      <c r="AA2276" s="114"/>
      <c r="AB2276" s="112"/>
      <c r="AC2276" s="178"/>
      <c r="AD2276" s="11"/>
      <c r="AE2276" s="106"/>
      <c r="AF2276" s="106"/>
      <c r="AG2276" s="106"/>
      <c r="AH2276" s="115"/>
      <c r="AI2276" s="116"/>
      <c r="AJ2276" s="10"/>
      <c r="AK2276" s="1"/>
      <c r="AL2276" s="10"/>
      <c r="AM2276" s="1"/>
      <c r="AN2276" s="1"/>
      <c r="AO2276" s="3"/>
      <c r="AP2276" s="3"/>
      <c r="AQ2276" s="4"/>
      <c r="AR2276" s="4"/>
      <c r="AS2276" s="4"/>
      <c r="AT2276" s="4"/>
      <c r="AU2276" s="4"/>
      <c r="AV2276" s="4"/>
      <c r="AW2276" s="1"/>
      <c r="AX2276" s="1"/>
      <c r="AY2276" s="1"/>
      <c r="AZ2276" s="1"/>
      <c r="BA2276" s="1"/>
      <c r="BB2276" s="1"/>
      <c r="BC2276" s="1"/>
      <c r="BD2276" s="1"/>
      <c r="BE2276" s="1"/>
      <c r="BG2276" s="1"/>
      <c r="BH2276" s="1"/>
    </row>
    <row r="2277" spans="1:60" ht="15" customHeight="1" x14ac:dyDescent="0.25">
      <c r="A2277" s="105"/>
      <c r="B2277" s="106"/>
      <c r="C2277" s="2"/>
      <c r="D2277" s="2"/>
      <c r="E2277" s="106"/>
      <c r="F2277" s="107"/>
      <c r="G2277" s="108"/>
      <c r="H2277" s="109"/>
      <c r="I2277" s="109"/>
      <c r="J2277" s="110"/>
      <c r="K2277" s="117"/>
      <c r="L2277" s="178"/>
      <c r="M2277" s="178"/>
      <c r="N2277" s="106"/>
      <c r="O2277" s="111"/>
      <c r="P2277" s="111"/>
      <c r="Q2277" s="106"/>
      <c r="R2277" s="106"/>
      <c r="S2277" s="106"/>
      <c r="T2277" s="106"/>
      <c r="U2277" s="106"/>
      <c r="V2277" s="106"/>
      <c r="W2277" s="19"/>
      <c r="X2277" s="2"/>
      <c r="Y2277" s="4"/>
      <c r="Z2277" s="106"/>
      <c r="AA2277" s="114"/>
      <c r="AB2277" s="112"/>
      <c r="AC2277" s="178"/>
      <c r="AD2277" s="11"/>
      <c r="AE2277" s="106"/>
      <c r="AF2277" s="106"/>
      <c r="AG2277" s="106"/>
      <c r="AH2277" s="115"/>
      <c r="AI2277" s="116"/>
      <c r="AJ2277" s="10"/>
      <c r="AK2277" s="1"/>
      <c r="AL2277" s="10"/>
      <c r="AM2277" s="1"/>
      <c r="AN2277" s="1"/>
      <c r="AO2277" s="3"/>
      <c r="AP2277" s="3"/>
      <c r="AQ2277" s="4"/>
      <c r="AR2277" s="4"/>
      <c r="AS2277" s="4"/>
      <c r="AT2277" s="4"/>
      <c r="AU2277" s="4"/>
      <c r="AV2277" s="4"/>
      <c r="AW2277" s="1"/>
      <c r="AX2277" s="1"/>
      <c r="AY2277" s="1"/>
      <c r="AZ2277" s="1"/>
      <c r="BA2277" s="1"/>
      <c r="BB2277" s="1"/>
      <c r="BC2277" s="1"/>
      <c r="BD2277" s="1"/>
      <c r="BE2277" s="1"/>
      <c r="BG2277" s="1"/>
      <c r="BH2277" s="1"/>
    </row>
    <row r="2278" spans="1:60" ht="15" customHeight="1" x14ac:dyDescent="0.25">
      <c r="A2278" s="105"/>
      <c r="B2278" s="106"/>
      <c r="C2278" s="2"/>
      <c r="D2278" s="2"/>
      <c r="E2278" s="106"/>
      <c r="F2278" s="107"/>
      <c r="G2278" s="108"/>
      <c r="H2278" s="109"/>
      <c r="I2278" s="109"/>
      <c r="J2278" s="110"/>
      <c r="K2278" s="117"/>
      <c r="L2278" s="178"/>
      <c r="M2278" s="178"/>
      <c r="N2278" s="106"/>
      <c r="O2278" s="111"/>
      <c r="P2278" s="111"/>
      <c r="Q2278" s="106"/>
      <c r="R2278" s="106"/>
      <c r="S2278" s="106"/>
      <c r="T2278" s="106"/>
      <c r="U2278" s="106"/>
      <c r="V2278" s="106"/>
      <c r="W2278" s="19"/>
      <c r="X2278" s="2"/>
      <c r="Y2278" s="4"/>
      <c r="Z2278" s="106"/>
      <c r="AA2278" s="114"/>
      <c r="AB2278" s="112"/>
      <c r="AC2278" s="178"/>
      <c r="AD2278" s="11"/>
      <c r="AE2278" s="106"/>
      <c r="AF2278" s="106"/>
      <c r="AG2278" s="106"/>
      <c r="AH2278" s="115"/>
      <c r="AI2278" s="116"/>
      <c r="AJ2278" s="10"/>
      <c r="AK2278" s="1"/>
      <c r="AL2278" s="10"/>
      <c r="AM2278" s="1"/>
      <c r="AN2278" s="1"/>
      <c r="AO2278" s="3"/>
      <c r="AP2278" s="3"/>
      <c r="AQ2278" s="4"/>
      <c r="AR2278" s="4"/>
      <c r="AS2278" s="4"/>
      <c r="AT2278" s="4"/>
      <c r="AU2278" s="4"/>
      <c r="AV2278" s="4"/>
      <c r="AW2278" s="1"/>
      <c r="AX2278" s="1"/>
      <c r="AY2278" s="1"/>
      <c r="AZ2278" s="1"/>
      <c r="BA2278" s="1"/>
      <c r="BB2278" s="1"/>
      <c r="BC2278" s="1"/>
      <c r="BD2278" s="1"/>
      <c r="BE2278" s="1"/>
      <c r="BG2278" s="1"/>
      <c r="BH2278" s="1"/>
    </row>
    <row r="2279" spans="1:60" ht="15" customHeight="1" x14ac:dyDescent="0.25">
      <c r="A2279" s="105"/>
      <c r="B2279" s="106"/>
      <c r="C2279" s="2"/>
      <c r="D2279" s="2"/>
      <c r="E2279" s="106"/>
      <c r="F2279" s="107"/>
      <c r="G2279" s="108"/>
      <c r="H2279" s="109"/>
      <c r="I2279" s="109"/>
      <c r="J2279" s="110"/>
      <c r="K2279" s="117"/>
      <c r="L2279" s="178"/>
      <c r="M2279" s="178"/>
      <c r="N2279" s="106"/>
      <c r="O2279" s="111"/>
      <c r="P2279" s="111"/>
      <c r="Q2279" s="106"/>
      <c r="R2279" s="106"/>
      <c r="S2279" s="106"/>
      <c r="T2279" s="106"/>
      <c r="U2279" s="106"/>
      <c r="V2279" s="106"/>
      <c r="W2279" s="19"/>
      <c r="X2279" s="2"/>
      <c r="Y2279" s="4"/>
      <c r="Z2279" s="106"/>
      <c r="AA2279" s="114"/>
      <c r="AB2279" s="112"/>
      <c r="AC2279" s="178"/>
      <c r="AD2279" s="11"/>
      <c r="AE2279" s="106"/>
      <c r="AF2279" s="106"/>
      <c r="AG2279" s="106"/>
      <c r="AH2279" s="115"/>
      <c r="AI2279" s="116"/>
      <c r="AJ2279" s="10"/>
      <c r="AK2279" s="1"/>
      <c r="AL2279" s="10"/>
      <c r="AM2279" s="1"/>
      <c r="AN2279" s="1"/>
      <c r="AO2279" s="3"/>
      <c r="AP2279" s="3"/>
      <c r="AQ2279" s="4"/>
      <c r="AR2279" s="4"/>
      <c r="AS2279" s="4"/>
      <c r="AT2279" s="4"/>
      <c r="AU2279" s="4"/>
      <c r="AV2279" s="4"/>
      <c r="AW2279" s="1"/>
      <c r="AX2279" s="1"/>
      <c r="AY2279" s="1"/>
      <c r="AZ2279" s="1"/>
      <c r="BA2279" s="1"/>
      <c r="BB2279" s="1"/>
      <c r="BC2279" s="1"/>
      <c r="BD2279" s="1"/>
      <c r="BE2279" s="1"/>
      <c r="BG2279" s="1"/>
      <c r="BH2279" s="1"/>
    </row>
    <row r="2280" spans="1:60" ht="15" customHeight="1" x14ac:dyDescent="0.25">
      <c r="A2280" s="105"/>
      <c r="B2280" s="106"/>
      <c r="C2280" s="2"/>
      <c r="D2280" s="2"/>
      <c r="E2280" s="106"/>
      <c r="F2280" s="107"/>
      <c r="G2280" s="108"/>
      <c r="H2280" s="109"/>
      <c r="I2280" s="109"/>
      <c r="J2280" s="110"/>
      <c r="K2280" s="117"/>
      <c r="L2280" s="178"/>
      <c r="M2280" s="178"/>
      <c r="N2280" s="106"/>
      <c r="O2280" s="111"/>
      <c r="P2280" s="111"/>
      <c r="Q2280" s="106"/>
      <c r="R2280" s="106"/>
      <c r="S2280" s="106"/>
      <c r="T2280" s="106"/>
      <c r="U2280" s="106"/>
      <c r="V2280" s="106"/>
      <c r="W2280" s="19"/>
      <c r="X2280" s="2"/>
      <c r="Y2280" s="4"/>
      <c r="Z2280" s="106"/>
      <c r="AA2280" s="114"/>
      <c r="AB2280" s="112"/>
      <c r="AC2280" s="178"/>
      <c r="AD2280" s="11"/>
      <c r="AE2280" s="106"/>
      <c r="AF2280" s="106"/>
      <c r="AG2280" s="106"/>
      <c r="AH2280" s="115"/>
      <c r="AI2280" s="116"/>
      <c r="AJ2280" s="10"/>
      <c r="AK2280" s="1"/>
      <c r="AL2280" s="10"/>
      <c r="AM2280" s="1"/>
      <c r="AN2280" s="1"/>
      <c r="AO2280" s="3"/>
      <c r="AP2280" s="3"/>
      <c r="AQ2280" s="4"/>
      <c r="AR2280" s="4"/>
      <c r="AS2280" s="4"/>
      <c r="AT2280" s="4"/>
      <c r="AU2280" s="4"/>
      <c r="AV2280" s="4"/>
      <c r="AW2280" s="1"/>
      <c r="AX2280" s="1"/>
      <c r="AY2280" s="1"/>
      <c r="AZ2280" s="1"/>
      <c r="BA2280" s="1"/>
      <c r="BB2280" s="1"/>
      <c r="BC2280" s="1"/>
      <c r="BD2280" s="1"/>
      <c r="BE2280" s="1"/>
      <c r="BG2280" s="1"/>
      <c r="BH2280" s="1"/>
    </row>
    <row r="2281" spans="1:60" ht="15" customHeight="1" x14ac:dyDescent="0.25">
      <c r="A2281" s="105"/>
      <c r="B2281" s="106"/>
      <c r="C2281" s="2"/>
      <c r="D2281" s="2"/>
      <c r="E2281" s="106"/>
      <c r="F2281" s="107"/>
      <c r="G2281" s="108"/>
      <c r="H2281" s="109"/>
      <c r="I2281" s="109"/>
      <c r="J2281" s="110"/>
      <c r="K2281" s="117"/>
      <c r="L2281" s="178"/>
      <c r="M2281" s="178"/>
      <c r="N2281" s="106"/>
      <c r="O2281" s="111"/>
      <c r="P2281" s="111"/>
      <c r="Q2281" s="106"/>
      <c r="R2281" s="106"/>
      <c r="S2281" s="106"/>
      <c r="T2281" s="106"/>
      <c r="U2281" s="106"/>
      <c r="V2281" s="106"/>
      <c r="W2281" s="19"/>
      <c r="X2281" s="2"/>
      <c r="Y2281" s="4"/>
      <c r="Z2281" s="106"/>
      <c r="AA2281" s="114"/>
      <c r="AB2281" s="112"/>
      <c r="AC2281" s="178"/>
      <c r="AD2281" s="11"/>
      <c r="AE2281" s="106"/>
      <c r="AF2281" s="106"/>
      <c r="AG2281" s="106"/>
      <c r="AH2281" s="115"/>
      <c r="AI2281" s="116"/>
      <c r="AJ2281" s="10"/>
      <c r="AK2281" s="1"/>
      <c r="AL2281" s="10"/>
      <c r="AM2281" s="1"/>
      <c r="AN2281" s="1"/>
      <c r="AO2281" s="3"/>
      <c r="AP2281" s="3"/>
      <c r="AQ2281" s="4"/>
      <c r="AR2281" s="4"/>
      <c r="AS2281" s="4"/>
      <c r="AT2281" s="4"/>
      <c r="AU2281" s="4"/>
      <c r="AV2281" s="4"/>
      <c r="AW2281" s="1"/>
      <c r="AX2281" s="1"/>
      <c r="AY2281" s="1"/>
      <c r="AZ2281" s="1"/>
      <c r="BA2281" s="1"/>
      <c r="BB2281" s="1"/>
      <c r="BC2281" s="1"/>
      <c r="BD2281" s="1"/>
      <c r="BE2281" s="1"/>
      <c r="BG2281" s="1"/>
      <c r="BH2281" s="1"/>
    </row>
    <row r="2282" spans="1:60" ht="15" customHeight="1" x14ac:dyDescent="0.25">
      <c r="A2282" s="105"/>
      <c r="B2282" s="106"/>
      <c r="C2282" s="2"/>
      <c r="D2282" s="2"/>
      <c r="E2282" s="106"/>
      <c r="F2282" s="107"/>
      <c r="G2282" s="108"/>
      <c r="H2282" s="109"/>
      <c r="I2282" s="109"/>
      <c r="J2282" s="110"/>
      <c r="K2282" s="117"/>
      <c r="L2282" s="178"/>
      <c r="M2282" s="178"/>
      <c r="N2282" s="106"/>
      <c r="O2282" s="111"/>
      <c r="P2282" s="111"/>
      <c r="Q2282" s="106"/>
      <c r="R2282" s="106"/>
      <c r="S2282" s="106"/>
      <c r="T2282" s="106"/>
      <c r="U2282" s="106"/>
      <c r="V2282" s="106"/>
      <c r="W2282" s="19"/>
      <c r="X2282" s="2"/>
      <c r="Y2282" s="4"/>
      <c r="Z2282" s="106"/>
      <c r="AA2282" s="114"/>
      <c r="AB2282" s="112"/>
      <c r="AC2282" s="178"/>
      <c r="AD2282" s="11"/>
      <c r="AE2282" s="106"/>
      <c r="AF2282" s="106"/>
      <c r="AG2282" s="106"/>
      <c r="AH2282" s="115"/>
      <c r="AI2282" s="116"/>
      <c r="AJ2282" s="10"/>
      <c r="AK2282" s="1"/>
      <c r="AL2282" s="10"/>
      <c r="AM2282" s="1"/>
      <c r="AN2282" s="1"/>
      <c r="AO2282" s="3"/>
      <c r="AP2282" s="3"/>
      <c r="AQ2282" s="4"/>
      <c r="AR2282" s="4"/>
      <c r="AS2282" s="4"/>
      <c r="AT2282" s="4"/>
      <c r="AU2282" s="4"/>
      <c r="AV2282" s="4"/>
      <c r="AW2282" s="1"/>
      <c r="AX2282" s="1"/>
      <c r="AY2282" s="1"/>
      <c r="AZ2282" s="1"/>
      <c r="BA2282" s="1"/>
      <c r="BB2282" s="1"/>
      <c r="BC2282" s="1"/>
      <c r="BD2282" s="1"/>
      <c r="BE2282" s="1"/>
      <c r="BG2282" s="1"/>
      <c r="BH2282" s="1"/>
    </row>
    <row r="2283" spans="1:60" ht="15" customHeight="1" x14ac:dyDescent="0.25">
      <c r="A2283" s="105"/>
      <c r="B2283" s="106"/>
      <c r="C2283" s="2"/>
      <c r="D2283" s="2"/>
      <c r="E2283" s="106"/>
      <c r="F2283" s="107"/>
      <c r="G2283" s="108"/>
      <c r="H2283" s="109"/>
      <c r="I2283" s="109"/>
      <c r="J2283" s="110"/>
      <c r="K2283" s="117"/>
      <c r="L2283" s="178"/>
      <c r="M2283" s="178"/>
      <c r="N2283" s="106"/>
      <c r="O2283" s="111"/>
      <c r="P2283" s="111"/>
      <c r="Q2283" s="106"/>
      <c r="R2283" s="106"/>
      <c r="S2283" s="106"/>
      <c r="T2283" s="106"/>
      <c r="U2283" s="106"/>
      <c r="V2283" s="106"/>
      <c r="W2283" s="19"/>
      <c r="X2283" s="2"/>
      <c r="Y2283" s="4"/>
      <c r="Z2283" s="106"/>
      <c r="AA2283" s="114"/>
      <c r="AB2283" s="112"/>
      <c r="AC2283" s="178"/>
      <c r="AD2283" s="11"/>
      <c r="AE2283" s="106"/>
      <c r="AF2283" s="106"/>
      <c r="AG2283" s="106"/>
      <c r="AH2283" s="115"/>
      <c r="AI2283" s="116"/>
      <c r="AJ2283" s="10"/>
      <c r="AK2283" s="1"/>
      <c r="AL2283" s="10"/>
      <c r="AM2283" s="1"/>
      <c r="AN2283" s="1"/>
      <c r="AO2283" s="3"/>
      <c r="AP2283" s="3"/>
      <c r="AQ2283" s="4"/>
      <c r="AR2283" s="4"/>
      <c r="AS2283" s="4"/>
      <c r="AT2283" s="4"/>
      <c r="AU2283" s="4"/>
      <c r="AV2283" s="4"/>
      <c r="AW2283" s="1"/>
      <c r="AX2283" s="1"/>
      <c r="AY2283" s="1"/>
      <c r="AZ2283" s="1"/>
      <c r="BA2283" s="1"/>
      <c r="BB2283" s="1"/>
      <c r="BC2283" s="1"/>
      <c r="BD2283" s="1"/>
      <c r="BE2283" s="1"/>
      <c r="BG2283" s="1"/>
      <c r="BH2283" s="1"/>
    </row>
    <row r="2284" spans="1:60" ht="15" customHeight="1" x14ac:dyDescent="0.25">
      <c r="A2284" s="105"/>
      <c r="B2284" s="106"/>
      <c r="C2284" s="2"/>
      <c r="D2284" s="2"/>
      <c r="E2284" s="106"/>
      <c r="F2284" s="107"/>
      <c r="G2284" s="108"/>
      <c r="H2284" s="109"/>
      <c r="I2284" s="109"/>
      <c r="J2284" s="110"/>
      <c r="K2284" s="117"/>
      <c r="L2284" s="178"/>
      <c r="M2284" s="178"/>
      <c r="N2284" s="106"/>
      <c r="O2284" s="111"/>
      <c r="P2284" s="111"/>
      <c r="Q2284" s="106"/>
      <c r="R2284" s="106"/>
      <c r="S2284" s="106"/>
      <c r="T2284" s="106"/>
      <c r="U2284" s="106"/>
      <c r="V2284" s="106"/>
      <c r="W2284" s="19"/>
      <c r="X2284" s="2"/>
      <c r="Y2284" s="4"/>
      <c r="Z2284" s="106"/>
      <c r="AA2284" s="114"/>
      <c r="AB2284" s="112"/>
      <c r="AC2284" s="178"/>
      <c r="AD2284" s="11"/>
      <c r="AE2284" s="106"/>
      <c r="AF2284" s="106"/>
      <c r="AG2284" s="106"/>
      <c r="AH2284" s="115"/>
      <c r="AI2284" s="116"/>
      <c r="AJ2284" s="10"/>
      <c r="AK2284" s="1"/>
      <c r="AL2284" s="10"/>
      <c r="AM2284" s="1"/>
      <c r="AN2284" s="1"/>
      <c r="AO2284" s="3"/>
      <c r="AP2284" s="3"/>
      <c r="AQ2284" s="4"/>
      <c r="AR2284" s="4"/>
      <c r="AS2284" s="4"/>
      <c r="AT2284" s="4"/>
      <c r="AU2284" s="4"/>
      <c r="AV2284" s="4"/>
      <c r="AW2284" s="1"/>
      <c r="AX2284" s="1"/>
      <c r="AY2284" s="1"/>
      <c r="AZ2284" s="1"/>
      <c r="BA2284" s="1"/>
      <c r="BB2284" s="1"/>
      <c r="BC2284" s="1"/>
      <c r="BD2284" s="1"/>
      <c r="BE2284" s="1"/>
      <c r="BG2284" s="1"/>
      <c r="BH2284" s="1"/>
    </row>
    <row r="2285" spans="1:60" ht="15" customHeight="1" x14ac:dyDescent="0.25">
      <c r="A2285" s="105"/>
      <c r="B2285" s="106"/>
      <c r="C2285" s="2"/>
      <c r="D2285" s="2"/>
      <c r="E2285" s="106"/>
      <c r="F2285" s="107"/>
      <c r="G2285" s="108"/>
      <c r="H2285" s="109"/>
      <c r="I2285" s="109"/>
      <c r="J2285" s="110"/>
      <c r="K2285" s="117"/>
      <c r="L2285" s="178"/>
      <c r="M2285" s="178"/>
      <c r="N2285" s="106"/>
      <c r="O2285" s="111"/>
      <c r="P2285" s="111"/>
      <c r="Q2285" s="106"/>
      <c r="R2285" s="106"/>
      <c r="S2285" s="106"/>
      <c r="T2285" s="106"/>
      <c r="U2285" s="106"/>
      <c r="V2285" s="106"/>
      <c r="W2285" s="19"/>
      <c r="X2285" s="2"/>
      <c r="Y2285" s="4"/>
      <c r="Z2285" s="106"/>
      <c r="AA2285" s="114"/>
      <c r="AB2285" s="112"/>
      <c r="AC2285" s="178"/>
      <c r="AD2285" s="11"/>
      <c r="AE2285" s="106"/>
      <c r="AF2285" s="106"/>
      <c r="AG2285" s="106"/>
      <c r="AH2285" s="115"/>
      <c r="AI2285" s="116"/>
      <c r="AJ2285" s="10"/>
      <c r="AK2285" s="1"/>
      <c r="AL2285" s="10"/>
      <c r="AM2285" s="1"/>
      <c r="AN2285" s="1"/>
      <c r="AO2285" s="3"/>
      <c r="AP2285" s="3"/>
      <c r="AQ2285" s="4"/>
      <c r="AR2285" s="4"/>
      <c r="AS2285" s="4"/>
      <c r="AT2285" s="4"/>
      <c r="AU2285" s="4"/>
      <c r="AV2285" s="4"/>
      <c r="AW2285" s="1"/>
      <c r="AX2285" s="1"/>
      <c r="AY2285" s="1"/>
      <c r="AZ2285" s="1"/>
      <c r="BA2285" s="1"/>
      <c r="BB2285" s="1"/>
      <c r="BC2285" s="1"/>
      <c r="BD2285" s="1"/>
      <c r="BE2285" s="1"/>
      <c r="BG2285" s="1"/>
      <c r="BH2285" s="1"/>
    </row>
    <row r="2286" spans="1:60" ht="15" customHeight="1" x14ac:dyDescent="0.25">
      <c r="A2286" s="105"/>
      <c r="B2286" s="106"/>
      <c r="C2286" s="2"/>
      <c r="D2286" s="2"/>
      <c r="E2286" s="106"/>
      <c r="F2286" s="107"/>
      <c r="G2286" s="108"/>
      <c r="H2286" s="109"/>
      <c r="I2286" s="109"/>
      <c r="J2286" s="110"/>
      <c r="K2286" s="117"/>
      <c r="L2286" s="178"/>
      <c r="M2286" s="178"/>
      <c r="N2286" s="106"/>
      <c r="O2286" s="111"/>
      <c r="P2286" s="111"/>
      <c r="Q2286" s="106"/>
      <c r="R2286" s="106"/>
      <c r="S2286" s="106"/>
      <c r="T2286" s="106"/>
      <c r="U2286" s="106"/>
      <c r="V2286" s="106"/>
      <c r="W2286" s="19"/>
      <c r="X2286" s="2"/>
      <c r="Y2286" s="4"/>
      <c r="Z2286" s="106"/>
      <c r="AA2286" s="114"/>
      <c r="AB2286" s="112"/>
      <c r="AC2286" s="178"/>
      <c r="AD2286" s="11"/>
      <c r="AE2286" s="106"/>
      <c r="AF2286" s="106"/>
      <c r="AG2286" s="106"/>
      <c r="AH2286" s="115"/>
      <c r="AI2286" s="116"/>
      <c r="AJ2286" s="10"/>
      <c r="AK2286" s="1"/>
      <c r="AL2286" s="10"/>
      <c r="AM2286" s="1"/>
      <c r="AN2286" s="1"/>
      <c r="AO2286" s="3"/>
      <c r="AP2286" s="3"/>
      <c r="AQ2286" s="4"/>
      <c r="AR2286" s="4"/>
      <c r="AS2286" s="4"/>
      <c r="AT2286" s="4"/>
      <c r="AU2286" s="4"/>
      <c r="AV2286" s="4"/>
      <c r="AW2286" s="1"/>
      <c r="AX2286" s="1"/>
      <c r="AY2286" s="1"/>
      <c r="AZ2286" s="1"/>
      <c r="BA2286" s="1"/>
      <c r="BB2286" s="1"/>
      <c r="BC2286" s="1"/>
      <c r="BD2286" s="1"/>
      <c r="BE2286" s="1"/>
      <c r="BG2286" s="1"/>
      <c r="BH2286" s="1"/>
    </row>
    <row r="2287" spans="1:60" ht="15" customHeight="1" x14ac:dyDescent="0.25">
      <c r="A2287" s="105"/>
      <c r="B2287" s="106"/>
      <c r="C2287" s="2"/>
      <c r="D2287" s="2"/>
      <c r="E2287" s="106"/>
      <c r="F2287" s="107"/>
      <c r="G2287" s="108"/>
      <c r="H2287" s="109"/>
      <c r="I2287" s="109"/>
      <c r="J2287" s="110"/>
      <c r="K2287" s="117"/>
      <c r="L2287" s="178"/>
      <c r="M2287" s="178"/>
      <c r="N2287" s="106"/>
      <c r="O2287" s="111"/>
      <c r="P2287" s="111"/>
      <c r="Q2287" s="106"/>
      <c r="R2287" s="106"/>
      <c r="S2287" s="106"/>
      <c r="T2287" s="106"/>
      <c r="U2287" s="106"/>
      <c r="V2287" s="106"/>
      <c r="W2287" s="19"/>
      <c r="X2287" s="2"/>
      <c r="Y2287" s="4"/>
      <c r="Z2287" s="106"/>
      <c r="AA2287" s="114"/>
      <c r="AB2287" s="112"/>
      <c r="AC2287" s="178"/>
      <c r="AD2287" s="11"/>
      <c r="AE2287" s="106"/>
      <c r="AF2287" s="106"/>
      <c r="AG2287" s="106"/>
      <c r="AH2287" s="115"/>
      <c r="AI2287" s="116"/>
      <c r="AJ2287" s="10"/>
      <c r="AK2287" s="1"/>
      <c r="AL2287" s="10"/>
      <c r="AM2287" s="1"/>
      <c r="AN2287" s="1"/>
      <c r="AO2287" s="3"/>
      <c r="AP2287" s="3"/>
      <c r="AQ2287" s="4"/>
      <c r="AR2287" s="4"/>
      <c r="AS2287" s="4"/>
      <c r="AT2287" s="4"/>
      <c r="AU2287" s="4"/>
      <c r="AV2287" s="4"/>
      <c r="AW2287" s="1"/>
      <c r="AX2287" s="1"/>
      <c r="AY2287" s="1"/>
      <c r="AZ2287" s="1"/>
      <c r="BA2287" s="1"/>
      <c r="BB2287" s="1"/>
      <c r="BC2287" s="1"/>
      <c r="BD2287" s="1"/>
      <c r="BE2287" s="1"/>
      <c r="BG2287" s="1"/>
      <c r="BH2287" s="1"/>
    </row>
    <row r="2288" spans="1:60" ht="15" customHeight="1" x14ac:dyDescent="0.25">
      <c r="A2288" s="105"/>
      <c r="B2288" s="106"/>
      <c r="C2288" s="2"/>
      <c r="D2288" s="2"/>
      <c r="E2288" s="106"/>
      <c r="F2288" s="107"/>
      <c r="G2288" s="108"/>
      <c r="H2288" s="109"/>
      <c r="I2288" s="109"/>
      <c r="J2288" s="110"/>
      <c r="K2288" s="117"/>
      <c r="L2288" s="178"/>
      <c r="M2288" s="178"/>
      <c r="N2288" s="106"/>
      <c r="O2288" s="111"/>
      <c r="P2288" s="111"/>
      <c r="Q2288" s="106"/>
      <c r="R2288" s="106"/>
      <c r="S2288" s="106"/>
      <c r="T2288" s="106"/>
      <c r="U2288" s="106"/>
      <c r="V2288" s="106"/>
      <c r="W2288" s="19"/>
      <c r="X2288" s="2"/>
      <c r="Y2288" s="4"/>
      <c r="Z2288" s="106"/>
      <c r="AA2288" s="114"/>
      <c r="AB2288" s="112"/>
      <c r="AC2288" s="178"/>
      <c r="AD2288" s="11"/>
      <c r="AE2288" s="106"/>
      <c r="AF2288" s="106"/>
      <c r="AG2288" s="106"/>
      <c r="AH2288" s="115"/>
      <c r="AI2288" s="116"/>
      <c r="AJ2288" s="10"/>
      <c r="AK2288" s="1"/>
      <c r="AL2288" s="10"/>
      <c r="AM2288" s="1"/>
      <c r="AN2288" s="1"/>
      <c r="AO2288" s="3"/>
      <c r="AP2288" s="3"/>
      <c r="AQ2288" s="4"/>
      <c r="AR2288" s="4"/>
      <c r="AS2288" s="4"/>
      <c r="AT2288" s="4"/>
      <c r="AU2288" s="4"/>
      <c r="AV2288" s="4"/>
      <c r="AW2288" s="1"/>
      <c r="AX2288" s="1"/>
      <c r="AY2288" s="1"/>
      <c r="AZ2288" s="1"/>
      <c r="BA2288" s="1"/>
      <c r="BB2288" s="1"/>
      <c r="BC2288" s="1"/>
      <c r="BD2288" s="1"/>
      <c r="BE2288" s="1"/>
      <c r="BG2288" s="1"/>
      <c r="BH2288" s="1"/>
    </row>
    <row r="2289" spans="1:60" ht="15" customHeight="1" x14ac:dyDescent="0.25">
      <c r="A2289" s="105"/>
      <c r="B2289" s="106"/>
      <c r="C2289" s="2"/>
      <c r="D2289" s="2"/>
      <c r="E2289" s="106"/>
      <c r="F2289" s="107"/>
      <c r="G2289" s="108"/>
      <c r="H2289" s="109"/>
      <c r="I2289" s="109"/>
      <c r="J2289" s="110"/>
      <c r="K2289" s="117"/>
      <c r="L2289" s="178"/>
      <c r="M2289" s="178"/>
      <c r="N2289" s="106"/>
      <c r="O2289" s="111"/>
      <c r="P2289" s="111"/>
      <c r="Q2289" s="106"/>
      <c r="R2289" s="106"/>
      <c r="S2289" s="106"/>
      <c r="T2289" s="106"/>
      <c r="U2289" s="106"/>
      <c r="V2289" s="106"/>
      <c r="W2289" s="19"/>
      <c r="X2289" s="2"/>
      <c r="Y2289" s="4"/>
      <c r="Z2289" s="106"/>
      <c r="AA2289" s="114"/>
      <c r="AB2289" s="112"/>
      <c r="AC2289" s="178"/>
      <c r="AD2289" s="11"/>
      <c r="AE2289" s="106"/>
      <c r="AF2289" s="106"/>
      <c r="AG2289" s="106"/>
      <c r="AH2289" s="115"/>
      <c r="AI2289" s="116"/>
      <c r="AJ2289" s="10"/>
      <c r="AK2289" s="1"/>
      <c r="AL2289" s="10"/>
      <c r="AM2289" s="1"/>
      <c r="AN2289" s="1"/>
      <c r="AO2289" s="3"/>
      <c r="AP2289" s="3"/>
      <c r="AQ2289" s="4"/>
      <c r="AR2289" s="4"/>
      <c r="AS2289" s="4"/>
      <c r="AT2289" s="4"/>
      <c r="AU2289" s="4"/>
      <c r="AV2289" s="4"/>
      <c r="AW2289" s="1"/>
      <c r="AX2289" s="1"/>
      <c r="AY2289" s="1"/>
      <c r="AZ2289" s="1"/>
      <c r="BA2289" s="1"/>
      <c r="BB2289" s="1"/>
      <c r="BC2289" s="1"/>
      <c r="BD2289" s="1"/>
      <c r="BE2289" s="1"/>
      <c r="BG2289" s="1"/>
      <c r="BH2289" s="1"/>
    </row>
    <row r="2290" spans="1:60" ht="15" customHeight="1" x14ac:dyDescent="0.25">
      <c r="A2290" s="105"/>
      <c r="B2290" s="106"/>
      <c r="C2290" s="2"/>
      <c r="D2290" s="2"/>
      <c r="E2290" s="106"/>
      <c r="F2290" s="107"/>
      <c r="G2290" s="108"/>
      <c r="H2290" s="109"/>
      <c r="I2290" s="109"/>
      <c r="J2290" s="110"/>
      <c r="K2290" s="117"/>
      <c r="L2290" s="178"/>
      <c r="M2290" s="178"/>
      <c r="N2290" s="106"/>
      <c r="O2290" s="111"/>
      <c r="P2290" s="111"/>
      <c r="Q2290" s="106"/>
      <c r="R2290" s="106"/>
      <c r="S2290" s="106"/>
      <c r="T2290" s="106"/>
      <c r="U2290" s="106"/>
      <c r="V2290" s="106"/>
      <c r="W2290" s="19"/>
      <c r="X2290" s="2"/>
      <c r="Y2290" s="4"/>
      <c r="Z2290" s="106"/>
      <c r="AA2290" s="114"/>
      <c r="AB2290" s="112"/>
      <c r="AC2290" s="178"/>
      <c r="AD2290" s="11"/>
      <c r="AE2290" s="106"/>
      <c r="AF2290" s="106"/>
      <c r="AG2290" s="106"/>
      <c r="AH2290" s="115"/>
      <c r="AI2290" s="116"/>
      <c r="AJ2290" s="10"/>
      <c r="AK2290" s="1"/>
      <c r="AL2290" s="10"/>
      <c r="AM2290" s="1"/>
      <c r="AN2290" s="1"/>
      <c r="AO2290" s="3"/>
      <c r="AP2290" s="3"/>
      <c r="AQ2290" s="4"/>
      <c r="AR2290" s="4"/>
      <c r="AS2290" s="4"/>
      <c r="AT2290" s="4"/>
      <c r="AU2290" s="4"/>
      <c r="AV2290" s="4"/>
      <c r="AW2290" s="1"/>
      <c r="AX2290" s="1"/>
      <c r="AY2290" s="1"/>
      <c r="AZ2290" s="1"/>
      <c r="BA2290" s="1"/>
      <c r="BB2290" s="1"/>
      <c r="BC2290" s="1"/>
      <c r="BD2290" s="1"/>
      <c r="BE2290" s="1"/>
      <c r="BG2290" s="1"/>
      <c r="BH2290" s="1"/>
    </row>
    <row r="2291" spans="1:60" ht="15" customHeight="1" x14ac:dyDescent="0.25">
      <c r="A2291" s="105"/>
      <c r="B2291" s="106"/>
      <c r="C2291" s="2"/>
      <c r="D2291" s="2"/>
      <c r="E2291" s="106"/>
      <c r="F2291" s="107"/>
      <c r="G2291" s="108"/>
      <c r="H2291" s="109"/>
      <c r="I2291" s="109"/>
      <c r="J2291" s="110"/>
      <c r="K2291" s="117"/>
      <c r="L2291" s="178"/>
      <c r="M2291" s="178"/>
      <c r="N2291" s="106"/>
      <c r="O2291" s="111"/>
      <c r="P2291" s="111"/>
      <c r="Q2291" s="106"/>
      <c r="R2291" s="106"/>
      <c r="S2291" s="106"/>
      <c r="T2291" s="106"/>
      <c r="U2291" s="106"/>
      <c r="V2291" s="106"/>
      <c r="W2291" s="19"/>
      <c r="X2291" s="2"/>
      <c r="Y2291" s="4"/>
      <c r="Z2291" s="106"/>
      <c r="AA2291" s="114"/>
      <c r="AB2291" s="112"/>
      <c r="AC2291" s="178"/>
      <c r="AD2291" s="11"/>
      <c r="AE2291" s="106"/>
      <c r="AF2291" s="106"/>
      <c r="AG2291" s="106"/>
      <c r="AH2291" s="115"/>
      <c r="AI2291" s="116"/>
      <c r="AJ2291" s="10"/>
      <c r="AK2291" s="1"/>
      <c r="AL2291" s="10"/>
      <c r="AM2291" s="1"/>
      <c r="AN2291" s="1"/>
      <c r="AO2291" s="3"/>
      <c r="AP2291" s="3"/>
      <c r="AQ2291" s="4"/>
      <c r="AR2291" s="4"/>
      <c r="AS2291" s="4"/>
      <c r="AT2291" s="4"/>
      <c r="AU2291" s="4"/>
      <c r="AV2291" s="4"/>
      <c r="AW2291" s="1"/>
      <c r="AX2291" s="1"/>
      <c r="AY2291" s="1"/>
      <c r="AZ2291" s="1"/>
      <c r="BA2291" s="1"/>
      <c r="BB2291" s="1"/>
      <c r="BC2291" s="1"/>
      <c r="BD2291" s="1"/>
      <c r="BE2291" s="1"/>
      <c r="BG2291" s="1"/>
      <c r="BH2291" s="1"/>
    </row>
    <row r="2292" spans="1:60" ht="15" customHeight="1" x14ac:dyDescent="0.25">
      <c r="A2292" s="105"/>
      <c r="B2292" s="106"/>
      <c r="C2292" s="2"/>
      <c r="D2292" s="2"/>
      <c r="E2292" s="106"/>
      <c r="F2292" s="107"/>
      <c r="G2292" s="108"/>
      <c r="H2292" s="109"/>
      <c r="I2292" s="109"/>
      <c r="J2292" s="110"/>
      <c r="K2292" s="117"/>
      <c r="L2292" s="178"/>
      <c r="M2292" s="178"/>
      <c r="N2292" s="106"/>
      <c r="O2292" s="111"/>
      <c r="P2292" s="111"/>
      <c r="Q2292" s="106"/>
      <c r="R2292" s="106"/>
      <c r="S2292" s="106"/>
      <c r="T2292" s="106"/>
      <c r="U2292" s="106"/>
      <c r="V2292" s="106"/>
      <c r="W2292" s="19"/>
      <c r="X2292" s="2"/>
      <c r="Y2292" s="4"/>
      <c r="Z2292" s="106"/>
      <c r="AA2292" s="114"/>
      <c r="AB2292" s="112"/>
      <c r="AC2292" s="178"/>
      <c r="AD2292" s="11"/>
      <c r="AE2292" s="106"/>
      <c r="AF2292" s="106"/>
      <c r="AG2292" s="106"/>
      <c r="AH2292" s="115"/>
      <c r="AI2292" s="116"/>
      <c r="AJ2292" s="10"/>
      <c r="AK2292" s="1"/>
      <c r="AL2292" s="10"/>
      <c r="AM2292" s="1"/>
      <c r="AN2292" s="1"/>
      <c r="AO2292" s="3"/>
      <c r="AP2292" s="3"/>
      <c r="AQ2292" s="4"/>
      <c r="AR2292" s="4"/>
      <c r="AS2292" s="4"/>
      <c r="AT2292" s="4"/>
      <c r="AU2292" s="4"/>
      <c r="AV2292" s="4"/>
      <c r="AW2292" s="1"/>
      <c r="AX2292" s="1"/>
      <c r="AY2292" s="1"/>
      <c r="AZ2292" s="1"/>
      <c r="BA2292" s="1"/>
      <c r="BB2292" s="1"/>
      <c r="BC2292" s="1"/>
      <c r="BD2292" s="1"/>
      <c r="BE2292" s="1"/>
      <c r="BG2292" s="1"/>
      <c r="BH2292" s="1"/>
    </row>
    <row r="2293" spans="1:60" ht="15" customHeight="1" x14ac:dyDescent="0.25">
      <c r="A2293" s="105"/>
      <c r="B2293" s="106"/>
      <c r="C2293" s="2"/>
      <c r="D2293" s="2"/>
      <c r="E2293" s="106"/>
      <c r="F2293" s="107"/>
      <c r="G2293" s="108"/>
      <c r="H2293" s="109"/>
      <c r="I2293" s="109"/>
      <c r="J2293" s="110"/>
      <c r="K2293" s="117"/>
      <c r="L2293" s="178"/>
      <c r="M2293" s="178"/>
      <c r="N2293" s="106"/>
      <c r="O2293" s="111"/>
      <c r="P2293" s="111"/>
      <c r="Q2293" s="106"/>
      <c r="R2293" s="106"/>
      <c r="S2293" s="106"/>
      <c r="T2293" s="106"/>
      <c r="U2293" s="106"/>
      <c r="V2293" s="106"/>
      <c r="W2293" s="19"/>
      <c r="X2293" s="2"/>
      <c r="Y2293" s="4"/>
      <c r="Z2293" s="106"/>
      <c r="AA2293" s="114"/>
      <c r="AB2293" s="112"/>
      <c r="AC2293" s="178"/>
      <c r="AD2293" s="11"/>
      <c r="AE2293" s="106"/>
      <c r="AF2293" s="106"/>
      <c r="AG2293" s="106"/>
      <c r="AH2293" s="115"/>
      <c r="AI2293" s="116"/>
      <c r="AJ2293" s="10"/>
      <c r="AK2293" s="1"/>
      <c r="AL2293" s="10"/>
      <c r="AM2293" s="1"/>
      <c r="AN2293" s="1"/>
      <c r="AO2293" s="3"/>
      <c r="AP2293" s="3"/>
      <c r="AQ2293" s="4"/>
      <c r="AR2293" s="4"/>
      <c r="AS2293" s="4"/>
      <c r="AT2293" s="4"/>
      <c r="AU2293" s="4"/>
      <c r="AV2293" s="4"/>
      <c r="AW2293" s="1"/>
      <c r="AX2293" s="1"/>
      <c r="AY2293" s="1"/>
      <c r="AZ2293" s="1"/>
      <c r="BA2293" s="1"/>
      <c r="BB2293" s="1"/>
      <c r="BC2293" s="1"/>
      <c r="BD2293" s="1"/>
      <c r="BE2293" s="1"/>
      <c r="BG2293" s="1"/>
      <c r="BH2293" s="1"/>
    </row>
    <row r="2294" spans="1:60" ht="15" customHeight="1" x14ac:dyDescent="0.25">
      <c r="A2294" s="105"/>
      <c r="B2294" s="106"/>
      <c r="C2294" s="2"/>
      <c r="D2294" s="2"/>
      <c r="E2294" s="106"/>
      <c r="F2294" s="107"/>
      <c r="G2294" s="108"/>
      <c r="H2294" s="109"/>
      <c r="I2294" s="109"/>
      <c r="J2294" s="110"/>
      <c r="K2294" s="117"/>
      <c r="L2294" s="178"/>
      <c r="M2294" s="178"/>
      <c r="N2294" s="106"/>
      <c r="O2294" s="111"/>
      <c r="P2294" s="111"/>
      <c r="Q2294" s="106"/>
      <c r="R2294" s="106"/>
      <c r="S2294" s="106"/>
      <c r="T2294" s="106"/>
      <c r="U2294" s="106"/>
      <c r="V2294" s="106"/>
      <c r="W2294" s="19"/>
      <c r="X2294" s="2"/>
      <c r="Y2294" s="4"/>
      <c r="Z2294" s="106"/>
      <c r="AA2294" s="114"/>
      <c r="AB2294" s="112"/>
      <c r="AC2294" s="178"/>
      <c r="AD2294" s="11"/>
      <c r="AE2294" s="106"/>
      <c r="AF2294" s="106"/>
      <c r="AG2294" s="106"/>
      <c r="AH2294" s="115"/>
      <c r="AI2294" s="116"/>
      <c r="AJ2294" s="10"/>
      <c r="AK2294" s="1"/>
      <c r="AL2294" s="10"/>
      <c r="AM2294" s="1"/>
      <c r="AN2294" s="1"/>
      <c r="AO2294" s="3"/>
      <c r="AP2294" s="3"/>
      <c r="AQ2294" s="4"/>
      <c r="AR2294" s="4"/>
      <c r="AS2294" s="4"/>
      <c r="AT2294" s="4"/>
      <c r="AU2294" s="4"/>
      <c r="AV2294" s="4"/>
      <c r="AW2294" s="1"/>
      <c r="AX2294" s="1"/>
      <c r="AY2294" s="1"/>
      <c r="AZ2294" s="1"/>
      <c r="BA2294" s="1"/>
      <c r="BB2294" s="1"/>
      <c r="BC2294" s="1"/>
      <c r="BD2294" s="1"/>
      <c r="BE2294" s="1"/>
      <c r="BG2294" s="1"/>
      <c r="BH2294" s="1"/>
    </row>
    <row r="2295" spans="1:60" ht="15" customHeight="1" x14ac:dyDescent="0.25">
      <c r="A2295" s="105"/>
      <c r="B2295" s="106"/>
      <c r="C2295" s="2"/>
      <c r="D2295" s="2"/>
      <c r="E2295" s="106"/>
      <c r="F2295" s="107"/>
      <c r="G2295" s="108"/>
      <c r="H2295" s="109"/>
      <c r="I2295" s="109"/>
      <c r="J2295" s="110"/>
      <c r="K2295" s="117"/>
      <c r="L2295" s="178"/>
      <c r="M2295" s="178"/>
      <c r="N2295" s="106"/>
      <c r="O2295" s="111"/>
      <c r="P2295" s="111"/>
      <c r="Q2295" s="106"/>
      <c r="R2295" s="106"/>
      <c r="S2295" s="106"/>
      <c r="T2295" s="106"/>
      <c r="U2295" s="106"/>
      <c r="V2295" s="106"/>
      <c r="W2295" s="19"/>
      <c r="X2295" s="2"/>
      <c r="Y2295" s="4"/>
      <c r="Z2295" s="106"/>
      <c r="AA2295" s="114"/>
      <c r="AB2295" s="112"/>
      <c r="AC2295" s="178"/>
      <c r="AD2295" s="11"/>
      <c r="AE2295" s="106"/>
      <c r="AF2295" s="106"/>
      <c r="AG2295" s="106"/>
      <c r="AH2295" s="115"/>
      <c r="AI2295" s="116"/>
      <c r="AJ2295" s="10"/>
      <c r="AK2295" s="1"/>
      <c r="AL2295" s="10"/>
      <c r="AM2295" s="1"/>
      <c r="AN2295" s="1"/>
      <c r="AO2295" s="3"/>
      <c r="AP2295" s="3"/>
      <c r="AQ2295" s="4"/>
      <c r="AR2295" s="4"/>
      <c r="AS2295" s="4"/>
      <c r="AT2295" s="4"/>
      <c r="AU2295" s="4"/>
      <c r="AV2295" s="4"/>
      <c r="AW2295" s="1"/>
      <c r="AX2295" s="1"/>
      <c r="AY2295" s="1"/>
      <c r="AZ2295" s="1"/>
      <c r="BA2295" s="1"/>
      <c r="BB2295" s="1"/>
      <c r="BC2295" s="1"/>
      <c r="BD2295" s="1"/>
      <c r="BE2295" s="1"/>
      <c r="BG2295" s="1"/>
      <c r="BH2295" s="1"/>
    </row>
    <row r="2296" spans="1:60" ht="15" customHeight="1" x14ac:dyDescent="0.25">
      <c r="A2296" s="105"/>
      <c r="B2296" s="106"/>
      <c r="C2296" s="2"/>
      <c r="D2296" s="2"/>
      <c r="E2296" s="106"/>
      <c r="F2296" s="107"/>
      <c r="G2296" s="108"/>
      <c r="H2296" s="109"/>
      <c r="I2296" s="109"/>
      <c r="J2296" s="110"/>
      <c r="K2296" s="117"/>
      <c r="L2296" s="178"/>
      <c r="M2296" s="178"/>
      <c r="N2296" s="106"/>
      <c r="O2296" s="111"/>
      <c r="P2296" s="111"/>
      <c r="Q2296" s="106"/>
      <c r="R2296" s="106"/>
      <c r="S2296" s="106"/>
      <c r="T2296" s="106"/>
      <c r="U2296" s="106"/>
      <c r="V2296" s="106"/>
      <c r="W2296" s="19"/>
      <c r="X2296" s="2"/>
      <c r="Y2296" s="4"/>
      <c r="Z2296" s="106"/>
      <c r="AA2296" s="114"/>
      <c r="AB2296" s="112"/>
      <c r="AC2296" s="178"/>
      <c r="AD2296" s="11"/>
      <c r="AE2296" s="106"/>
      <c r="AF2296" s="106"/>
      <c r="AG2296" s="106"/>
      <c r="AH2296" s="115"/>
      <c r="AI2296" s="116"/>
      <c r="AJ2296" s="10"/>
      <c r="AK2296" s="1"/>
      <c r="AL2296" s="10"/>
      <c r="AM2296" s="1"/>
      <c r="AN2296" s="1"/>
      <c r="AO2296" s="3"/>
      <c r="AP2296" s="3"/>
      <c r="AQ2296" s="4"/>
      <c r="AR2296" s="4"/>
      <c r="AS2296" s="4"/>
      <c r="AT2296" s="4"/>
      <c r="AU2296" s="4"/>
      <c r="AV2296" s="4"/>
      <c r="AW2296" s="1"/>
      <c r="AX2296" s="1"/>
      <c r="AY2296" s="1"/>
      <c r="AZ2296" s="1"/>
      <c r="BA2296" s="1"/>
      <c r="BB2296" s="1"/>
      <c r="BC2296" s="1"/>
      <c r="BD2296" s="1"/>
      <c r="BE2296" s="1"/>
      <c r="BG2296" s="1"/>
      <c r="BH2296" s="1"/>
    </row>
    <row r="2297" spans="1:60" ht="15" customHeight="1" x14ac:dyDescent="0.25">
      <c r="A2297" s="105"/>
      <c r="B2297" s="106"/>
      <c r="C2297" s="2"/>
      <c r="D2297" s="2"/>
      <c r="E2297" s="106"/>
      <c r="F2297" s="107"/>
      <c r="G2297" s="108"/>
      <c r="H2297" s="109"/>
      <c r="I2297" s="109"/>
      <c r="J2297" s="110"/>
      <c r="K2297" s="117"/>
      <c r="L2297" s="178"/>
      <c r="M2297" s="178"/>
      <c r="N2297" s="106"/>
      <c r="O2297" s="111"/>
      <c r="P2297" s="111"/>
      <c r="Q2297" s="106"/>
      <c r="R2297" s="106"/>
      <c r="S2297" s="106"/>
      <c r="T2297" s="106"/>
      <c r="U2297" s="106"/>
      <c r="V2297" s="106"/>
      <c r="W2297" s="19"/>
      <c r="X2297" s="2"/>
      <c r="Y2297" s="4"/>
      <c r="Z2297" s="106"/>
      <c r="AA2297" s="114"/>
      <c r="AB2297" s="112"/>
      <c r="AC2297" s="178"/>
      <c r="AD2297" s="11"/>
      <c r="AE2297" s="106"/>
      <c r="AF2297" s="106"/>
      <c r="AG2297" s="106"/>
      <c r="AH2297" s="115"/>
      <c r="AI2297" s="116"/>
      <c r="AJ2297" s="10"/>
      <c r="AK2297" s="1"/>
      <c r="AL2297" s="10"/>
      <c r="AM2297" s="1"/>
      <c r="AN2297" s="1"/>
      <c r="AO2297" s="3"/>
      <c r="AP2297" s="3"/>
      <c r="AQ2297" s="4"/>
      <c r="AR2297" s="4"/>
      <c r="AS2297" s="4"/>
      <c r="AT2297" s="4"/>
      <c r="AU2297" s="4"/>
      <c r="AV2297" s="4"/>
      <c r="AW2297" s="1"/>
      <c r="AX2297" s="1"/>
      <c r="AY2297" s="1"/>
      <c r="AZ2297" s="1"/>
      <c r="BA2297" s="1"/>
      <c r="BB2297" s="1"/>
      <c r="BC2297" s="1"/>
      <c r="BD2297" s="1"/>
      <c r="BE2297" s="1"/>
      <c r="BG2297" s="1"/>
      <c r="BH2297" s="1"/>
    </row>
    <row r="2298" spans="1:60" ht="15" customHeight="1" x14ac:dyDescent="0.25">
      <c r="A2298" s="105"/>
      <c r="B2298" s="106"/>
      <c r="C2298" s="2"/>
      <c r="D2298" s="2"/>
      <c r="E2298" s="106"/>
      <c r="F2298" s="107"/>
      <c r="G2298" s="108"/>
      <c r="H2298" s="109"/>
      <c r="I2298" s="109"/>
      <c r="J2298" s="110"/>
      <c r="K2298" s="117"/>
      <c r="L2298" s="178"/>
      <c r="M2298" s="178"/>
      <c r="N2298" s="106"/>
      <c r="O2298" s="111"/>
      <c r="P2298" s="111"/>
      <c r="Q2298" s="106"/>
      <c r="R2298" s="106"/>
      <c r="S2298" s="106"/>
      <c r="T2298" s="106"/>
      <c r="U2298" s="106"/>
      <c r="V2298" s="106"/>
      <c r="W2298" s="19"/>
      <c r="X2298" s="2"/>
      <c r="Y2298" s="4"/>
      <c r="Z2298" s="106"/>
      <c r="AA2298" s="114"/>
      <c r="AB2298" s="112"/>
      <c r="AC2298" s="178"/>
      <c r="AD2298" s="11"/>
      <c r="AE2298" s="106"/>
      <c r="AF2298" s="106"/>
      <c r="AG2298" s="106"/>
      <c r="AH2298" s="115"/>
      <c r="AI2298" s="116"/>
      <c r="AJ2298" s="10"/>
      <c r="AK2298" s="1"/>
      <c r="AL2298" s="10"/>
      <c r="AM2298" s="1"/>
      <c r="AN2298" s="1"/>
      <c r="AO2298" s="3"/>
      <c r="AP2298" s="3"/>
      <c r="AQ2298" s="4"/>
      <c r="AR2298" s="4"/>
      <c r="AS2298" s="4"/>
      <c r="AT2298" s="4"/>
      <c r="AU2298" s="4"/>
      <c r="AV2298" s="4"/>
      <c r="AW2298" s="1"/>
      <c r="AX2298" s="1"/>
      <c r="AY2298" s="1"/>
      <c r="AZ2298" s="1"/>
      <c r="BA2298" s="1"/>
      <c r="BB2298" s="1"/>
      <c r="BC2298" s="1"/>
      <c r="BD2298" s="1"/>
      <c r="BE2298" s="1"/>
      <c r="BG2298" s="1"/>
      <c r="BH2298" s="1"/>
    </row>
    <row r="2299" spans="1:60" ht="15" customHeight="1" x14ac:dyDescent="0.25">
      <c r="A2299" s="105"/>
      <c r="B2299" s="106"/>
      <c r="C2299" s="2"/>
      <c r="D2299" s="2"/>
      <c r="E2299" s="106"/>
      <c r="F2299" s="107"/>
      <c r="G2299" s="108"/>
      <c r="H2299" s="109"/>
      <c r="I2299" s="109"/>
      <c r="J2299" s="110"/>
      <c r="K2299" s="117"/>
      <c r="L2299" s="178"/>
      <c r="M2299" s="178"/>
      <c r="N2299" s="106"/>
      <c r="O2299" s="111"/>
      <c r="P2299" s="111"/>
      <c r="Q2299" s="106"/>
      <c r="R2299" s="106"/>
      <c r="S2299" s="106"/>
      <c r="T2299" s="106"/>
      <c r="U2299" s="106"/>
      <c r="V2299" s="106"/>
      <c r="W2299" s="19"/>
      <c r="X2299" s="2"/>
      <c r="Y2299" s="4"/>
      <c r="Z2299" s="106"/>
      <c r="AA2299" s="114"/>
      <c r="AB2299" s="112"/>
      <c r="AC2299" s="178"/>
      <c r="AD2299" s="11"/>
      <c r="AE2299" s="106"/>
      <c r="AF2299" s="106"/>
      <c r="AG2299" s="106"/>
      <c r="AH2299" s="115"/>
      <c r="AI2299" s="116"/>
      <c r="AJ2299" s="10"/>
      <c r="AK2299" s="1"/>
      <c r="AL2299" s="10"/>
      <c r="AM2299" s="1"/>
      <c r="AN2299" s="1"/>
      <c r="AO2299" s="3"/>
      <c r="AP2299" s="3"/>
      <c r="AQ2299" s="4"/>
      <c r="AR2299" s="4"/>
      <c r="AS2299" s="4"/>
      <c r="AT2299" s="4"/>
      <c r="AU2299" s="4"/>
      <c r="AV2299" s="4"/>
      <c r="AW2299" s="1"/>
      <c r="AX2299" s="1"/>
      <c r="AY2299" s="1"/>
      <c r="AZ2299" s="1"/>
      <c r="BA2299" s="1"/>
      <c r="BB2299" s="1"/>
      <c r="BC2299" s="1"/>
      <c r="BD2299" s="1"/>
      <c r="BE2299" s="1"/>
      <c r="BG2299" s="1"/>
      <c r="BH2299" s="1"/>
    </row>
    <row r="2300" spans="1:60" ht="15" customHeight="1" x14ac:dyDescent="0.25">
      <c r="A2300" s="105"/>
      <c r="B2300" s="106"/>
      <c r="C2300" s="2"/>
      <c r="D2300" s="2"/>
      <c r="E2300" s="106"/>
      <c r="F2300" s="107"/>
      <c r="G2300" s="108"/>
      <c r="H2300" s="109"/>
      <c r="I2300" s="109"/>
      <c r="J2300" s="110"/>
      <c r="K2300" s="117"/>
      <c r="L2300" s="178"/>
      <c r="M2300" s="178"/>
      <c r="N2300" s="106"/>
      <c r="O2300" s="111"/>
      <c r="P2300" s="111"/>
      <c r="Q2300" s="106"/>
      <c r="R2300" s="106"/>
      <c r="S2300" s="106"/>
      <c r="T2300" s="106"/>
      <c r="U2300" s="106"/>
      <c r="V2300" s="106"/>
      <c r="W2300" s="19"/>
      <c r="X2300" s="2"/>
      <c r="Y2300" s="4"/>
      <c r="Z2300" s="106"/>
      <c r="AA2300" s="114"/>
      <c r="AB2300" s="112"/>
      <c r="AC2300" s="178"/>
      <c r="AD2300" s="11"/>
      <c r="AE2300" s="106"/>
      <c r="AF2300" s="106"/>
      <c r="AG2300" s="106"/>
      <c r="AH2300" s="115"/>
      <c r="AI2300" s="116"/>
      <c r="AJ2300" s="10"/>
      <c r="AK2300" s="1"/>
      <c r="AL2300" s="10"/>
      <c r="AM2300" s="1"/>
      <c r="AN2300" s="1"/>
      <c r="AO2300" s="3"/>
      <c r="AP2300" s="3"/>
      <c r="AQ2300" s="4"/>
      <c r="AR2300" s="4"/>
      <c r="AS2300" s="4"/>
      <c r="AT2300" s="4"/>
      <c r="AU2300" s="4"/>
      <c r="AV2300" s="4"/>
      <c r="AW2300" s="1"/>
      <c r="AX2300" s="1"/>
      <c r="AY2300" s="1"/>
      <c r="AZ2300" s="1"/>
      <c r="BA2300" s="1"/>
      <c r="BB2300" s="1"/>
      <c r="BC2300" s="1"/>
      <c r="BD2300" s="1"/>
      <c r="BE2300" s="1"/>
      <c r="BG2300" s="1"/>
      <c r="BH2300" s="1"/>
    </row>
    <row r="2301" spans="1:60" ht="15" customHeight="1" x14ac:dyDescent="0.25">
      <c r="A2301" s="105"/>
      <c r="B2301" s="106"/>
      <c r="C2301" s="2"/>
      <c r="D2301" s="2"/>
      <c r="E2301" s="106"/>
      <c r="F2301" s="107"/>
      <c r="G2301" s="108"/>
      <c r="H2301" s="109"/>
      <c r="I2301" s="109"/>
      <c r="J2301" s="110"/>
      <c r="K2301" s="117"/>
      <c r="L2301" s="178"/>
      <c r="M2301" s="178"/>
      <c r="N2301" s="106"/>
      <c r="O2301" s="111"/>
      <c r="P2301" s="111"/>
      <c r="Q2301" s="106"/>
      <c r="R2301" s="106"/>
      <c r="S2301" s="106"/>
      <c r="T2301" s="106"/>
      <c r="U2301" s="106"/>
      <c r="V2301" s="106"/>
      <c r="W2301" s="19"/>
      <c r="X2301" s="2"/>
      <c r="Y2301" s="4"/>
      <c r="Z2301" s="106"/>
      <c r="AA2301" s="114"/>
      <c r="AB2301" s="112"/>
      <c r="AC2301" s="178"/>
      <c r="AD2301" s="11"/>
      <c r="AE2301" s="106"/>
      <c r="AF2301" s="106"/>
      <c r="AG2301" s="106"/>
      <c r="AH2301" s="115"/>
      <c r="AI2301" s="116"/>
      <c r="AJ2301" s="10"/>
      <c r="AK2301" s="1"/>
      <c r="AL2301" s="10"/>
      <c r="AM2301" s="1"/>
      <c r="AN2301" s="1"/>
      <c r="AO2301" s="3"/>
      <c r="AP2301" s="3"/>
      <c r="AQ2301" s="4"/>
      <c r="AR2301" s="4"/>
      <c r="AS2301" s="4"/>
      <c r="AT2301" s="4"/>
      <c r="AU2301" s="4"/>
      <c r="AV2301" s="4"/>
      <c r="AW2301" s="1"/>
      <c r="AX2301" s="1"/>
      <c r="AY2301" s="1"/>
      <c r="AZ2301" s="1"/>
      <c r="BA2301" s="1"/>
      <c r="BB2301" s="1"/>
      <c r="BC2301" s="1"/>
      <c r="BD2301" s="1"/>
      <c r="BE2301" s="1"/>
      <c r="BG2301" s="1"/>
      <c r="BH2301" s="1"/>
    </row>
    <row r="2302" spans="1:60" ht="15" customHeight="1" x14ac:dyDescent="0.25">
      <c r="A2302" s="105"/>
      <c r="B2302" s="106"/>
      <c r="C2302" s="2"/>
      <c r="D2302" s="2"/>
      <c r="E2302" s="106"/>
      <c r="F2302" s="107"/>
      <c r="G2302" s="108"/>
      <c r="H2302" s="109"/>
      <c r="I2302" s="109"/>
      <c r="J2302" s="110"/>
      <c r="K2302" s="117"/>
      <c r="L2302" s="178"/>
      <c r="M2302" s="178"/>
      <c r="N2302" s="106"/>
      <c r="O2302" s="111"/>
      <c r="P2302" s="111"/>
      <c r="Q2302" s="106"/>
      <c r="R2302" s="106"/>
      <c r="S2302" s="106"/>
      <c r="T2302" s="106"/>
      <c r="U2302" s="106"/>
      <c r="V2302" s="106"/>
      <c r="W2302" s="19"/>
      <c r="X2302" s="2"/>
      <c r="Y2302" s="4"/>
      <c r="Z2302" s="106"/>
      <c r="AA2302" s="114"/>
      <c r="AB2302" s="112"/>
      <c r="AC2302" s="178"/>
      <c r="AD2302" s="11"/>
      <c r="AE2302" s="106"/>
      <c r="AF2302" s="106"/>
      <c r="AG2302" s="106"/>
      <c r="AH2302" s="115"/>
      <c r="AI2302" s="116"/>
      <c r="AJ2302" s="10"/>
      <c r="AK2302" s="1"/>
      <c r="AL2302" s="10"/>
      <c r="AM2302" s="1"/>
      <c r="AN2302" s="1"/>
      <c r="AO2302" s="3"/>
      <c r="AP2302" s="3"/>
      <c r="AQ2302" s="4"/>
      <c r="AR2302" s="4"/>
      <c r="AS2302" s="4"/>
      <c r="AT2302" s="4"/>
      <c r="AU2302" s="4"/>
      <c r="AV2302" s="4"/>
      <c r="AW2302" s="1"/>
      <c r="AX2302" s="1"/>
      <c r="AY2302" s="1"/>
      <c r="AZ2302" s="1"/>
      <c r="BA2302" s="1"/>
      <c r="BB2302" s="1"/>
      <c r="BC2302" s="1"/>
      <c r="BD2302" s="1"/>
      <c r="BE2302" s="1"/>
      <c r="BG2302" s="1"/>
      <c r="BH2302" s="1"/>
    </row>
    <row r="2303" spans="1:60" ht="15" customHeight="1" x14ac:dyDescent="0.25">
      <c r="A2303" s="105"/>
      <c r="B2303" s="106"/>
      <c r="C2303" s="2"/>
      <c r="D2303" s="2"/>
      <c r="E2303" s="106"/>
      <c r="F2303" s="107"/>
      <c r="G2303" s="108"/>
      <c r="H2303" s="109"/>
      <c r="I2303" s="109"/>
      <c r="J2303" s="110"/>
      <c r="K2303" s="117"/>
      <c r="L2303" s="178"/>
      <c r="M2303" s="178"/>
      <c r="N2303" s="106"/>
      <c r="O2303" s="111"/>
      <c r="P2303" s="111"/>
      <c r="Q2303" s="106"/>
      <c r="R2303" s="106"/>
      <c r="S2303" s="106"/>
      <c r="T2303" s="106"/>
      <c r="U2303" s="106"/>
      <c r="V2303" s="106"/>
      <c r="W2303" s="19"/>
      <c r="X2303" s="2"/>
      <c r="Y2303" s="4"/>
      <c r="Z2303" s="106"/>
      <c r="AA2303" s="114"/>
      <c r="AB2303" s="112"/>
      <c r="AC2303" s="178"/>
      <c r="AD2303" s="11"/>
      <c r="AE2303" s="106"/>
      <c r="AF2303" s="106"/>
      <c r="AG2303" s="106"/>
      <c r="AH2303" s="115"/>
      <c r="AI2303" s="116"/>
      <c r="AJ2303" s="10"/>
      <c r="AK2303" s="1"/>
      <c r="AL2303" s="10"/>
      <c r="AM2303" s="1"/>
      <c r="AN2303" s="1"/>
      <c r="AO2303" s="3"/>
      <c r="AP2303" s="3"/>
      <c r="AQ2303" s="4"/>
      <c r="AR2303" s="4"/>
      <c r="AS2303" s="4"/>
      <c r="AT2303" s="4"/>
      <c r="AU2303" s="4"/>
      <c r="AV2303" s="4"/>
      <c r="AW2303" s="1"/>
      <c r="AX2303" s="1"/>
      <c r="AY2303" s="1"/>
      <c r="AZ2303" s="1"/>
      <c r="BA2303" s="1"/>
      <c r="BB2303" s="1"/>
      <c r="BC2303" s="1"/>
      <c r="BD2303" s="1"/>
      <c r="BE2303" s="1"/>
      <c r="BG2303" s="1"/>
      <c r="BH2303" s="1"/>
    </row>
    <row r="2304" spans="1:60" ht="15" customHeight="1" x14ac:dyDescent="0.25">
      <c r="A2304" s="105"/>
      <c r="B2304" s="106"/>
      <c r="C2304" s="2"/>
      <c r="D2304" s="2"/>
      <c r="E2304" s="106"/>
      <c r="F2304" s="107"/>
      <c r="G2304" s="108"/>
      <c r="H2304" s="109"/>
      <c r="I2304" s="109"/>
      <c r="J2304" s="110"/>
      <c r="K2304" s="117"/>
      <c r="L2304" s="178"/>
      <c r="M2304" s="178"/>
      <c r="N2304" s="106"/>
      <c r="O2304" s="111"/>
      <c r="P2304" s="111"/>
      <c r="Q2304" s="106"/>
      <c r="R2304" s="106"/>
      <c r="S2304" s="106"/>
      <c r="T2304" s="106"/>
      <c r="U2304" s="106"/>
      <c r="V2304" s="106"/>
      <c r="W2304" s="19"/>
      <c r="X2304" s="2"/>
      <c r="Y2304" s="4"/>
      <c r="Z2304" s="106"/>
      <c r="AA2304" s="114"/>
      <c r="AB2304" s="112"/>
      <c r="AC2304" s="178"/>
      <c r="AD2304" s="11"/>
      <c r="AE2304" s="106"/>
      <c r="AF2304" s="106"/>
      <c r="AG2304" s="106"/>
      <c r="AH2304" s="115"/>
      <c r="AI2304" s="116"/>
      <c r="AJ2304" s="10"/>
      <c r="AK2304" s="1"/>
      <c r="AL2304" s="10"/>
      <c r="AM2304" s="1"/>
      <c r="AN2304" s="1"/>
      <c r="AO2304" s="3"/>
      <c r="AP2304" s="3"/>
      <c r="AQ2304" s="4"/>
      <c r="AR2304" s="4"/>
      <c r="AS2304" s="4"/>
      <c r="AT2304" s="4"/>
      <c r="AU2304" s="4"/>
      <c r="AV2304" s="4"/>
      <c r="AW2304" s="1"/>
      <c r="AX2304" s="1"/>
      <c r="AY2304" s="1"/>
      <c r="AZ2304" s="1"/>
      <c r="BA2304" s="1"/>
      <c r="BB2304" s="1"/>
      <c r="BC2304" s="1"/>
      <c r="BD2304" s="1"/>
      <c r="BE2304" s="1"/>
      <c r="BG2304" s="1"/>
      <c r="BH2304" s="1"/>
    </row>
    <row r="2305" spans="1:60" ht="15" customHeight="1" x14ac:dyDescent="0.25">
      <c r="A2305" s="105"/>
      <c r="B2305" s="106"/>
      <c r="C2305" s="2"/>
      <c r="D2305" s="2"/>
      <c r="E2305" s="106"/>
      <c r="F2305" s="107"/>
      <c r="G2305" s="108"/>
      <c r="H2305" s="109"/>
      <c r="I2305" s="109"/>
      <c r="J2305" s="110"/>
      <c r="K2305" s="117"/>
      <c r="L2305" s="178"/>
      <c r="M2305" s="178"/>
      <c r="N2305" s="106"/>
      <c r="O2305" s="111"/>
      <c r="P2305" s="111"/>
      <c r="Q2305" s="106"/>
      <c r="R2305" s="106"/>
      <c r="S2305" s="106"/>
      <c r="T2305" s="106"/>
      <c r="U2305" s="106"/>
      <c r="V2305" s="106"/>
      <c r="W2305" s="19"/>
      <c r="X2305" s="2"/>
      <c r="Y2305" s="4"/>
      <c r="Z2305" s="106"/>
      <c r="AA2305" s="114"/>
      <c r="AB2305" s="112"/>
      <c r="AC2305" s="178"/>
      <c r="AD2305" s="11"/>
      <c r="AE2305" s="106"/>
      <c r="AF2305" s="106"/>
      <c r="AG2305" s="106"/>
      <c r="AH2305" s="115"/>
      <c r="AI2305" s="116"/>
      <c r="AJ2305" s="10"/>
      <c r="AK2305" s="1"/>
      <c r="AL2305" s="10"/>
      <c r="AM2305" s="1"/>
      <c r="AN2305" s="1"/>
      <c r="AO2305" s="3"/>
      <c r="AP2305" s="3"/>
      <c r="AQ2305" s="4"/>
      <c r="AR2305" s="4"/>
      <c r="AS2305" s="4"/>
      <c r="AT2305" s="4"/>
      <c r="AU2305" s="4"/>
      <c r="AV2305" s="4"/>
      <c r="AW2305" s="1"/>
      <c r="AX2305" s="1"/>
      <c r="AY2305" s="1"/>
      <c r="AZ2305" s="1"/>
      <c r="BA2305" s="1"/>
      <c r="BB2305" s="1"/>
      <c r="BC2305" s="1"/>
      <c r="BD2305" s="1"/>
      <c r="BE2305" s="1"/>
      <c r="BG2305" s="1"/>
      <c r="BH2305" s="1"/>
    </row>
    <row r="2306" spans="1:60" ht="15" customHeight="1" x14ac:dyDescent="0.25">
      <c r="A2306" s="105"/>
      <c r="B2306" s="106"/>
      <c r="C2306" s="2"/>
      <c r="D2306" s="2"/>
      <c r="E2306" s="106"/>
      <c r="F2306" s="107"/>
      <c r="G2306" s="108"/>
      <c r="H2306" s="109"/>
      <c r="I2306" s="109"/>
      <c r="J2306" s="110"/>
      <c r="K2306" s="117"/>
      <c r="L2306" s="178"/>
      <c r="M2306" s="178"/>
      <c r="N2306" s="106"/>
      <c r="O2306" s="111"/>
      <c r="P2306" s="111"/>
      <c r="Q2306" s="106"/>
      <c r="R2306" s="106"/>
      <c r="S2306" s="106"/>
      <c r="T2306" s="106"/>
      <c r="U2306" s="106"/>
      <c r="V2306" s="106"/>
      <c r="W2306" s="19"/>
      <c r="X2306" s="2"/>
      <c r="Y2306" s="4"/>
      <c r="Z2306" s="106"/>
      <c r="AA2306" s="114"/>
      <c r="AB2306" s="112"/>
      <c r="AC2306" s="178"/>
      <c r="AD2306" s="11"/>
      <c r="AE2306" s="106"/>
      <c r="AF2306" s="106"/>
      <c r="AG2306" s="106"/>
      <c r="AH2306" s="115"/>
      <c r="AI2306" s="116"/>
      <c r="AJ2306" s="10"/>
      <c r="AK2306" s="1"/>
      <c r="AL2306" s="10"/>
      <c r="AM2306" s="1"/>
      <c r="AN2306" s="1"/>
      <c r="AO2306" s="3"/>
      <c r="AP2306" s="3"/>
      <c r="AQ2306" s="4"/>
      <c r="AR2306" s="4"/>
      <c r="AS2306" s="4"/>
      <c r="AT2306" s="4"/>
      <c r="AU2306" s="4"/>
      <c r="AV2306" s="4"/>
      <c r="AW2306" s="1"/>
      <c r="AX2306" s="1"/>
      <c r="AY2306" s="1"/>
      <c r="AZ2306" s="1"/>
      <c r="BA2306" s="1"/>
      <c r="BB2306" s="1"/>
      <c r="BC2306" s="1"/>
      <c r="BD2306" s="1"/>
      <c r="BE2306" s="1"/>
      <c r="BG2306" s="1"/>
      <c r="BH2306" s="1"/>
    </row>
    <row r="2307" spans="1:60" ht="15" customHeight="1" x14ac:dyDescent="0.25">
      <c r="A2307" s="105"/>
      <c r="B2307" s="106"/>
      <c r="C2307" s="2"/>
      <c r="D2307" s="2"/>
      <c r="E2307" s="106"/>
      <c r="F2307" s="107"/>
      <c r="G2307" s="108"/>
      <c r="H2307" s="109"/>
      <c r="I2307" s="109"/>
      <c r="J2307" s="110"/>
      <c r="K2307" s="117"/>
      <c r="L2307" s="178"/>
      <c r="M2307" s="178"/>
      <c r="N2307" s="106"/>
      <c r="O2307" s="111"/>
      <c r="P2307" s="111"/>
      <c r="Q2307" s="106"/>
      <c r="R2307" s="106"/>
      <c r="S2307" s="106"/>
      <c r="T2307" s="106"/>
      <c r="U2307" s="106"/>
      <c r="V2307" s="106"/>
      <c r="W2307" s="19"/>
      <c r="X2307" s="2"/>
      <c r="Y2307" s="4"/>
      <c r="Z2307" s="106"/>
      <c r="AA2307" s="114"/>
      <c r="AB2307" s="112"/>
      <c r="AC2307" s="178"/>
      <c r="AD2307" s="11"/>
      <c r="AE2307" s="106"/>
      <c r="AF2307" s="106"/>
      <c r="AG2307" s="106"/>
      <c r="AH2307" s="115"/>
      <c r="AI2307" s="116"/>
      <c r="AJ2307" s="10"/>
      <c r="AK2307" s="1"/>
      <c r="AL2307" s="10"/>
      <c r="AM2307" s="1"/>
      <c r="AN2307" s="1"/>
      <c r="AO2307" s="3"/>
      <c r="AP2307" s="3"/>
      <c r="AQ2307" s="4"/>
      <c r="AR2307" s="4"/>
      <c r="AS2307" s="4"/>
      <c r="AT2307" s="4"/>
      <c r="AU2307" s="4"/>
      <c r="AV2307" s="4"/>
      <c r="AW2307" s="1"/>
      <c r="AX2307" s="1"/>
      <c r="AY2307" s="1"/>
      <c r="AZ2307" s="1"/>
      <c r="BA2307" s="1"/>
      <c r="BB2307" s="1"/>
      <c r="BC2307" s="1"/>
      <c r="BD2307" s="1"/>
      <c r="BE2307" s="1"/>
      <c r="BG2307" s="1"/>
      <c r="BH2307" s="1"/>
    </row>
    <row r="2308" spans="1:60" ht="15" customHeight="1" x14ac:dyDescent="0.25">
      <c r="A2308" s="105"/>
      <c r="B2308" s="106"/>
      <c r="C2308" s="2"/>
      <c r="D2308" s="2"/>
      <c r="E2308" s="106"/>
      <c r="F2308" s="107"/>
      <c r="G2308" s="108"/>
      <c r="H2308" s="109"/>
      <c r="I2308" s="109"/>
      <c r="J2308" s="110"/>
      <c r="K2308" s="117"/>
      <c r="L2308" s="178"/>
      <c r="M2308" s="178"/>
      <c r="N2308" s="106"/>
      <c r="O2308" s="111"/>
      <c r="P2308" s="111"/>
      <c r="Q2308" s="106"/>
      <c r="R2308" s="106"/>
      <c r="S2308" s="106"/>
      <c r="T2308" s="106"/>
      <c r="U2308" s="106"/>
      <c r="V2308" s="106"/>
      <c r="W2308" s="19"/>
      <c r="X2308" s="2"/>
      <c r="Y2308" s="4"/>
      <c r="Z2308" s="106"/>
      <c r="AA2308" s="114"/>
      <c r="AB2308" s="112"/>
      <c r="AC2308" s="178"/>
      <c r="AD2308" s="11"/>
      <c r="AE2308" s="106"/>
      <c r="AF2308" s="106"/>
      <c r="AG2308" s="106"/>
      <c r="AH2308" s="115"/>
      <c r="AI2308" s="116"/>
      <c r="AJ2308" s="10"/>
      <c r="AK2308" s="1"/>
      <c r="AL2308" s="10"/>
      <c r="AM2308" s="1"/>
      <c r="AN2308" s="1"/>
      <c r="AO2308" s="3"/>
      <c r="AP2308" s="3"/>
      <c r="AQ2308" s="4"/>
      <c r="AR2308" s="4"/>
      <c r="AS2308" s="4"/>
      <c r="AT2308" s="4"/>
      <c r="AU2308" s="4"/>
      <c r="AV2308" s="4"/>
      <c r="AW2308" s="1"/>
      <c r="AX2308" s="1"/>
      <c r="AY2308" s="1"/>
      <c r="AZ2308" s="1"/>
      <c r="BA2308" s="1"/>
      <c r="BB2308" s="1"/>
      <c r="BC2308" s="1"/>
      <c r="BD2308" s="1"/>
      <c r="BE2308" s="1"/>
      <c r="BG2308" s="1"/>
      <c r="BH2308" s="1"/>
    </row>
    <row r="2309" spans="1:60" ht="15" customHeight="1" x14ac:dyDescent="0.25">
      <c r="A2309" s="105"/>
      <c r="B2309" s="106"/>
      <c r="C2309" s="2"/>
      <c r="D2309" s="2"/>
      <c r="E2309" s="106"/>
      <c r="F2309" s="107"/>
      <c r="G2309" s="108"/>
      <c r="H2309" s="109"/>
      <c r="I2309" s="109"/>
      <c r="J2309" s="110"/>
      <c r="K2309" s="117"/>
      <c r="L2309" s="178"/>
      <c r="M2309" s="178"/>
      <c r="N2309" s="106"/>
      <c r="O2309" s="111"/>
      <c r="P2309" s="111"/>
      <c r="Q2309" s="106"/>
      <c r="R2309" s="106"/>
      <c r="S2309" s="106"/>
      <c r="T2309" s="106"/>
      <c r="U2309" s="106"/>
      <c r="V2309" s="106"/>
      <c r="W2309" s="19"/>
      <c r="X2309" s="2"/>
      <c r="Y2309" s="4"/>
      <c r="Z2309" s="106"/>
      <c r="AA2309" s="114"/>
      <c r="AB2309" s="112"/>
      <c r="AC2309" s="178"/>
      <c r="AD2309" s="11"/>
      <c r="AE2309" s="106"/>
      <c r="AF2309" s="106"/>
      <c r="AG2309" s="106"/>
      <c r="AH2309" s="115"/>
      <c r="AI2309" s="116"/>
      <c r="AJ2309" s="10"/>
      <c r="AK2309" s="1"/>
      <c r="AL2309" s="10"/>
      <c r="AM2309" s="1"/>
      <c r="AN2309" s="1"/>
      <c r="AO2309" s="3"/>
      <c r="AP2309" s="3"/>
      <c r="AQ2309" s="4"/>
      <c r="AR2309" s="4"/>
      <c r="AS2309" s="4"/>
      <c r="AT2309" s="4"/>
      <c r="AU2309" s="4"/>
      <c r="AV2309" s="4"/>
      <c r="AW2309" s="1"/>
      <c r="AX2309" s="1"/>
      <c r="AY2309" s="1"/>
      <c r="AZ2309" s="1"/>
      <c r="BA2309" s="1"/>
      <c r="BB2309" s="1"/>
      <c r="BC2309" s="1"/>
      <c r="BD2309" s="1"/>
      <c r="BE2309" s="1"/>
      <c r="BG2309" s="1"/>
      <c r="BH2309" s="1"/>
    </row>
    <row r="2310" spans="1:60" ht="15" customHeight="1" x14ac:dyDescent="0.25">
      <c r="A2310" s="105"/>
      <c r="B2310" s="106"/>
      <c r="C2310" s="2"/>
      <c r="D2310" s="2"/>
      <c r="E2310" s="106"/>
      <c r="F2310" s="107"/>
      <c r="G2310" s="108"/>
      <c r="H2310" s="109"/>
      <c r="I2310" s="109"/>
      <c r="J2310" s="110"/>
      <c r="K2310" s="117"/>
      <c r="L2310" s="178"/>
      <c r="M2310" s="178"/>
      <c r="N2310" s="106"/>
      <c r="O2310" s="111"/>
      <c r="P2310" s="111"/>
      <c r="Q2310" s="106"/>
      <c r="R2310" s="106"/>
      <c r="S2310" s="106"/>
      <c r="T2310" s="106"/>
      <c r="U2310" s="106"/>
      <c r="V2310" s="106"/>
      <c r="W2310" s="19"/>
      <c r="X2310" s="2"/>
      <c r="Y2310" s="4"/>
      <c r="Z2310" s="106"/>
      <c r="AA2310" s="114"/>
      <c r="AB2310" s="112"/>
      <c r="AC2310" s="178"/>
      <c r="AD2310" s="11"/>
      <c r="AE2310" s="106"/>
      <c r="AF2310" s="106"/>
      <c r="AG2310" s="106"/>
      <c r="AH2310" s="115"/>
      <c r="AI2310" s="116"/>
      <c r="AJ2310" s="10"/>
      <c r="AK2310" s="1"/>
      <c r="AL2310" s="10"/>
      <c r="AM2310" s="1"/>
      <c r="AN2310" s="1"/>
      <c r="AO2310" s="3"/>
      <c r="AP2310" s="3"/>
      <c r="AQ2310" s="4"/>
      <c r="AR2310" s="4"/>
      <c r="AS2310" s="4"/>
      <c r="AT2310" s="4"/>
      <c r="AU2310" s="4"/>
      <c r="AV2310" s="4"/>
      <c r="AW2310" s="1"/>
      <c r="AX2310" s="1"/>
      <c r="AY2310" s="1"/>
      <c r="AZ2310" s="1"/>
      <c r="BA2310" s="1"/>
      <c r="BB2310" s="1"/>
      <c r="BC2310" s="1"/>
      <c r="BD2310" s="1"/>
      <c r="BE2310" s="1"/>
      <c r="BG2310" s="1"/>
      <c r="BH2310" s="1"/>
    </row>
    <row r="2311" spans="1:60" ht="15" customHeight="1" x14ac:dyDescent="0.25">
      <c r="A2311" s="105"/>
      <c r="B2311" s="106"/>
      <c r="C2311" s="2"/>
      <c r="D2311" s="2"/>
      <c r="E2311" s="106"/>
      <c r="F2311" s="107"/>
      <c r="G2311" s="108"/>
      <c r="H2311" s="109"/>
      <c r="I2311" s="109"/>
      <c r="J2311" s="110"/>
      <c r="K2311" s="117"/>
      <c r="L2311" s="178"/>
      <c r="M2311" s="178"/>
      <c r="N2311" s="106"/>
      <c r="O2311" s="111"/>
      <c r="P2311" s="111"/>
      <c r="Q2311" s="106"/>
      <c r="R2311" s="106"/>
      <c r="S2311" s="106"/>
      <c r="T2311" s="106"/>
      <c r="U2311" s="106"/>
      <c r="V2311" s="106"/>
      <c r="W2311" s="19"/>
      <c r="X2311" s="2"/>
      <c r="Y2311" s="4"/>
      <c r="Z2311" s="106"/>
      <c r="AA2311" s="114"/>
      <c r="AB2311" s="112"/>
      <c r="AC2311" s="178"/>
      <c r="AD2311" s="11"/>
      <c r="AE2311" s="106"/>
      <c r="AF2311" s="106"/>
      <c r="AG2311" s="106"/>
      <c r="AH2311" s="115"/>
      <c r="AI2311" s="116"/>
      <c r="AJ2311" s="10"/>
      <c r="AK2311" s="1"/>
      <c r="AL2311" s="10"/>
      <c r="AM2311" s="1"/>
      <c r="AN2311" s="1"/>
      <c r="AO2311" s="3"/>
      <c r="AP2311" s="3"/>
      <c r="AQ2311" s="4"/>
      <c r="AR2311" s="4"/>
      <c r="AS2311" s="4"/>
      <c r="AT2311" s="4"/>
      <c r="AU2311" s="4"/>
      <c r="AV2311" s="4"/>
      <c r="AW2311" s="1"/>
      <c r="AX2311" s="1"/>
      <c r="AY2311" s="1"/>
      <c r="AZ2311" s="1"/>
      <c r="BA2311" s="1"/>
      <c r="BB2311" s="1"/>
      <c r="BC2311" s="1"/>
      <c r="BD2311" s="1"/>
      <c r="BE2311" s="1"/>
      <c r="BG2311" s="1"/>
      <c r="BH2311" s="1"/>
    </row>
    <row r="2312" spans="1:60" ht="15" customHeight="1" x14ac:dyDescent="0.25">
      <c r="A2312" s="105"/>
      <c r="B2312" s="106"/>
      <c r="C2312" s="2"/>
      <c r="D2312" s="2"/>
      <c r="E2312" s="106"/>
      <c r="F2312" s="107"/>
      <c r="G2312" s="108"/>
      <c r="H2312" s="109"/>
      <c r="I2312" s="109"/>
      <c r="J2312" s="110"/>
      <c r="K2312" s="117"/>
      <c r="L2312" s="178"/>
      <c r="M2312" s="178"/>
      <c r="N2312" s="106"/>
      <c r="O2312" s="111"/>
      <c r="P2312" s="111"/>
      <c r="Q2312" s="106"/>
      <c r="R2312" s="106"/>
      <c r="S2312" s="106"/>
      <c r="T2312" s="106"/>
      <c r="U2312" s="106"/>
      <c r="V2312" s="106"/>
      <c r="W2312" s="19"/>
      <c r="X2312" s="2"/>
      <c r="Y2312" s="4"/>
      <c r="Z2312" s="106"/>
      <c r="AA2312" s="114"/>
      <c r="AB2312" s="112"/>
      <c r="AC2312" s="178"/>
      <c r="AD2312" s="11"/>
      <c r="AE2312" s="106"/>
      <c r="AF2312" s="106"/>
      <c r="AG2312" s="106"/>
      <c r="AH2312" s="115"/>
      <c r="AI2312" s="116"/>
      <c r="AJ2312" s="10"/>
      <c r="AK2312" s="1"/>
      <c r="AL2312" s="10"/>
      <c r="AM2312" s="1"/>
      <c r="AN2312" s="1"/>
      <c r="AO2312" s="3"/>
      <c r="AP2312" s="3"/>
      <c r="AQ2312" s="4"/>
      <c r="AR2312" s="4"/>
      <c r="AS2312" s="4"/>
      <c r="AT2312" s="4"/>
      <c r="AU2312" s="4"/>
      <c r="AV2312" s="4"/>
      <c r="AW2312" s="1"/>
      <c r="AX2312" s="1"/>
      <c r="AY2312" s="1"/>
      <c r="AZ2312" s="1"/>
      <c r="BA2312" s="1"/>
      <c r="BB2312" s="1"/>
      <c r="BC2312" s="1"/>
      <c r="BD2312" s="1"/>
      <c r="BE2312" s="1"/>
      <c r="BG2312" s="1"/>
      <c r="BH2312" s="1"/>
    </row>
    <row r="2313" spans="1:60" ht="15" customHeight="1" x14ac:dyDescent="0.25">
      <c r="A2313" s="105"/>
      <c r="B2313" s="106"/>
      <c r="C2313" s="2"/>
      <c r="D2313" s="2"/>
      <c r="E2313" s="106"/>
      <c r="F2313" s="107"/>
      <c r="G2313" s="108"/>
      <c r="H2313" s="109"/>
      <c r="I2313" s="109"/>
      <c r="J2313" s="110"/>
      <c r="K2313" s="117"/>
      <c r="L2313" s="178"/>
      <c r="M2313" s="178"/>
      <c r="N2313" s="106"/>
      <c r="O2313" s="111"/>
      <c r="P2313" s="111"/>
      <c r="Q2313" s="106"/>
      <c r="R2313" s="106"/>
      <c r="S2313" s="106"/>
      <c r="T2313" s="106"/>
      <c r="U2313" s="106"/>
      <c r="V2313" s="106"/>
      <c r="W2313" s="19"/>
      <c r="X2313" s="2"/>
      <c r="Y2313" s="4"/>
      <c r="Z2313" s="106"/>
      <c r="AA2313" s="114"/>
      <c r="AB2313" s="112"/>
      <c r="AC2313" s="178"/>
      <c r="AD2313" s="11"/>
      <c r="AE2313" s="106"/>
      <c r="AF2313" s="106"/>
      <c r="AG2313" s="106"/>
      <c r="AH2313" s="115"/>
      <c r="AI2313" s="116"/>
      <c r="AJ2313" s="10"/>
      <c r="AK2313" s="1"/>
      <c r="AL2313" s="10"/>
      <c r="AM2313" s="1"/>
      <c r="AN2313" s="1"/>
      <c r="AO2313" s="3"/>
      <c r="AP2313" s="3"/>
      <c r="AQ2313" s="4"/>
      <c r="AR2313" s="4"/>
      <c r="AS2313" s="4"/>
      <c r="AT2313" s="4"/>
      <c r="AU2313" s="4"/>
      <c r="AV2313" s="4"/>
      <c r="AW2313" s="1"/>
      <c r="AX2313" s="1"/>
      <c r="AY2313" s="1"/>
      <c r="AZ2313" s="1"/>
      <c r="BA2313" s="1"/>
      <c r="BB2313" s="1"/>
      <c r="BC2313" s="1"/>
      <c r="BD2313" s="1"/>
      <c r="BE2313" s="1"/>
      <c r="BG2313" s="1"/>
      <c r="BH2313" s="1"/>
    </row>
    <row r="2314" spans="1:60" ht="15" customHeight="1" x14ac:dyDescent="0.25">
      <c r="A2314" s="105"/>
      <c r="B2314" s="106"/>
      <c r="C2314" s="2"/>
      <c r="D2314" s="2"/>
      <c r="E2314" s="106"/>
      <c r="F2314" s="107"/>
      <c r="G2314" s="108"/>
      <c r="H2314" s="109"/>
      <c r="I2314" s="109"/>
      <c r="J2314" s="110"/>
      <c r="K2314" s="117"/>
      <c r="L2314" s="178"/>
      <c r="M2314" s="178"/>
      <c r="N2314" s="106"/>
      <c r="O2314" s="111"/>
      <c r="P2314" s="111"/>
      <c r="Q2314" s="106"/>
      <c r="R2314" s="106"/>
      <c r="S2314" s="106"/>
      <c r="T2314" s="106"/>
      <c r="U2314" s="106"/>
      <c r="V2314" s="106"/>
      <c r="W2314" s="19"/>
      <c r="X2314" s="2"/>
      <c r="Y2314" s="4"/>
      <c r="Z2314" s="106"/>
      <c r="AA2314" s="114"/>
      <c r="AB2314" s="112"/>
      <c r="AC2314" s="178"/>
      <c r="AD2314" s="11"/>
      <c r="AE2314" s="106"/>
      <c r="AF2314" s="106"/>
      <c r="AG2314" s="106"/>
      <c r="AH2314" s="115"/>
      <c r="AI2314" s="116"/>
      <c r="AJ2314" s="10"/>
      <c r="AK2314" s="1"/>
      <c r="AL2314" s="10"/>
      <c r="AM2314" s="1"/>
      <c r="AN2314" s="1"/>
      <c r="AO2314" s="3"/>
      <c r="AP2314" s="3"/>
      <c r="AQ2314" s="4"/>
      <c r="AR2314" s="4"/>
      <c r="AS2314" s="4"/>
      <c r="AT2314" s="4"/>
      <c r="AU2314" s="4"/>
      <c r="AV2314" s="4"/>
      <c r="AW2314" s="1"/>
      <c r="AX2314" s="1"/>
      <c r="AY2314" s="1"/>
      <c r="AZ2314" s="1"/>
      <c r="BA2314" s="1"/>
      <c r="BB2314" s="1"/>
      <c r="BC2314" s="1"/>
      <c r="BD2314" s="1"/>
      <c r="BE2314" s="1"/>
      <c r="BG2314" s="1"/>
      <c r="BH2314" s="1"/>
    </row>
    <row r="2315" spans="1:60" ht="15" customHeight="1" x14ac:dyDescent="0.25">
      <c r="A2315" s="105"/>
      <c r="B2315" s="106"/>
      <c r="C2315" s="2"/>
      <c r="D2315" s="2"/>
      <c r="E2315" s="106"/>
      <c r="F2315" s="107"/>
      <c r="G2315" s="108"/>
      <c r="H2315" s="109"/>
      <c r="I2315" s="109"/>
      <c r="J2315" s="110"/>
      <c r="K2315" s="117"/>
      <c r="L2315" s="178"/>
      <c r="M2315" s="178"/>
      <c r="N2315" s="106"/>
      <c r="O2315" s="111"/>
      <c r="P2315" s="111"/>
      <c r="Q2315" s="106"/>
      <c r="R2315" s="106"/>
      <c r="S2315" s="106"/>
      <c r="T2315" s="106"/>
      <c r="U2315" s="106"/>
      <c r="V2315" s="106"/>
      <c r="W2315" s="19"/>
      <c r="X2315" s="2"/>
      <c r="Y2315" s="4"/>
      <c r="Z2315" s="106"/>
      <c r="AA2315" s="114"/>
      <c r="AB2315" s="112"/>
      <c r="AC2315" s="178"/>
      <c r="AD2315" s="11"/>
      <c r="AE2315" s="106"/>
      <c r="AF2315" s="106"/>
      <c r="AG2315" s="106"/>
      <c r="AH2315" s="115"/>
      <c r="AI2315" s="116"/>
      <c r="AJ2315" s="10"/>
      <c r="AK2315" s="1"/>
      <c r="AL2315" s="10"/>
      <c r="AM2315" s="1"/>
      <c r="AN2315" s="1"/>
      <c r="AO2315" s="3"/>
      <c r="AP2315" s="3"/>
      <c r="AQ2315" s="4"/>
      <c r="AR2315" s="4"/>
      <c r="AS2315" s="4"/>
      <c r="AT2315" s="4"/>
      <c r="AU2315" s="4"/>
      <c r="AV2315" s="4"/>
      <c r="AW2315" s="1"/>
      <c r="AX2315" s="1"/>
      <c r="AY2315" s="1"/>
      <c r="AZ2315" s="1"/>
      <c r="BA2315" s="1"/>
      <c r="BB2315" s="1"/>
      <c r="BC2315" s="1"/>
      <c r="BD2315" s="1"/>
      <c r="BE2315" s="1"/>
      <c r="BG2315" s="1"/>
      <c r="BH2315" s="1"/>
    </row>
    <row r="2316" spans="1:60" ht="15" customHeight="1" x14ac:dyDescent="0.25">
      <c r="A2316" s="105"/>
      <c r="B2316" s="106"/>
      <c r="C2316" s="2"/>
      <c r="D2316" s="2"/>
      <c r="E2316" s="106"/>
      <c r="F2316" s="107"/>
      <c r="G2316" s="108"/>
      <c r="H2316" s="109"/>
      <c r="I2316" s="109"/>
      <c r="J2316" s="110"/>
      <c r="K2316" s="117"/>
      <c r="L2316" s="178"/>
      <c r="M2316" s="178"/>
      <c r="N2316" s="106"/>
      <c r="O2316" s="111"/>
      <c r="P2316" s="111"/>
      <c r="Q2316" s="106"/>
      <c r="R2316" s="106"/>
      <c r="S2316" s="106"/>
      <c r="T2316" s="106"/>
      <c r="U2316" s="106"/>
      <c r="V2316" s="106"/>
      <c r="W2316" s="19"/>
      <c r="X2316" s="2"/>
      <c r="Y2316" s="4"/>
      <c r="Z2316" s="106"/>
      <c r="AA2316" s="114"/>
      <c r="AB2316" s="112"/>
      <c r="AC2316" s="178"/>
      <c r="AD2316" s="11"/>
      <c r="AE2316" s="106"/>
      <c r="AF2316" s="106"/>
      <c r="AG2316" s="106"/>
      <c r="AH2316" s="115"/>
      <c r="AI2316" s="116"/>
      <c r="AJ2316" s="10"/>
      <c r="AK2316" s="1"/>
      <c r="AL2316" s="10"/>
      <c r="AM2316" s="1"/>
      <c r="AN2316" s="1"/>
      <c r="AO2316" s="3"/>
      <c r="AP2316" s="3"/>
      <c r="AQ2316" s="4"/>
      <c r="AR2316" s="4"/>
      <c r="AS2316" s="4"/>
      <c r="AT2316" s="4"/>
      <c r="AU2316" s="4"/>
      <c r="AV2316" s="4"/>
      <c r="AW2316" s="1"/>
      <c r="AX2316" s="1"/>
      <c r="AY2316" s="1"/>
      <c r="AZ2316" s="1"/>
      <c r="BA2316" s="1"/>
      <c r="BB2316" s="1"/>
      <c r="BC2316" s="1"/>
      <c r="BD2316" s="1"/>
      <c r="BE2316" s="1"/>
      <c r="BG2316" s="1"/>
      <c r="BH2316" s="1"/>
    </row>
    <row r="2317" spans="1:60" ht="15" customHeight="1" x14ac:dyDescent="0.25">
      <c r="A2317" s="105"/>
      <c r="B2317" s="106"/>
      <c r="C2317" s="2"/>
      <c r="D2317" s="2"/>
      <c r="E2317" s="106"/>
      <c r="F2317" s="107"/>
      <c r="G2317" s="108"/>
      <c r="H2317" s="109"/>
      <c r="I2317" s="109"/>
      <c r="J2317" s="110"/>
      <c r="K2317" s="117"/>
      <c r="L2317" s="178"/>
      <c r="M2317" s="178"/>
      <c r="N2317" s="106"/>
      <c r="O2317" s="111"/>
      <c r="P2317" s="111"/>
      <c r="Q2317" s="106"/>
      <c r="R2317" s="106"/>
      <c r="S2317" s="106"/>
      <c r="T2317" s="106"/>
      <c r="U2317" s="106"/>
      <c r="V2317" s="106"/>
      <c r="W2317" s="19"/>
      <c r="X2317" s="2"/>
      <c r="Y2317" s="4"/>
      <c r="Z2317" s="106"/>
      <c r="AA2317" s="114"/>
      <c r="AB2317" s="112"/>
      <c r="AC2317" s="178"/>
      <c r="AD2317" s="11"/>
      <c r="AE2317" s="106"/>
      <c r="AF2317" s="106"/>
      <c r="AG2317" s="106"/>
      <c r="AH2317" s="115"/>
      <c r="AI2317" s="116"/>
      <c r="AJ2317" s="10"/>
      <c r="AK2317" s="1"/>
      <c r="AL2317" s="10"/>
      <c r="AM2317" s="1"/>
      <c r="AN2317" s="1"/>
      <c r="AO2317" s="3"/>
      <c r="AP2317" s="3"/>
      <c r="AQ2317" s="4"/>
      <c r="AR2317" s="4"/>
      <c r="AS2317" s="4"/>
      <c r="AT2317" s="4"/>
      <c r="AU2317" s="4"/>
      <c r="AV2317" s="4"/>
      <c r="AW2317" s="1"/>
      <c r="AX2317" s="1"/>
      <c r="AY2317" s="1"/>
      <c r="AZ2317" s="1"/>
      <c r="BA2317" s="1"/>
      <c r="BB2317" s="1"/>
      <c r="BC2317" s="1"/>
      <c r="BD2317" s="1"/>
      <c r="BE2317" s="1"/>
      <c r="BG2317" s="1"/>
      <c r="BH2317" s="1"/>
    </row>
    <row r="2318" spans="1:60" ht="15" customHeight="1" x14ac:dyDescent="0.25">
      <c r="A2318" s="105"/>
      <c r="B2318" s="106"/>
      <c r="C2318" s="2"/>
      <c r="D2318" s="2"/>
      <c r="E2318" s="106"/>
      <c r="F2318" s="107"/>
      <c r="G2318" s="108"/>
      <c r="H2318" s="109"/>
      <c r="I2318" s="109"/>
      <c r="J2318" s="110"/>
      <c r="K2318" s="117"/>
      <c r="L2318" s="178"/>
      <c r="M2318" s="178"/>
      <c r="N2318" s="106"/>
      <c r="O2318" s="111"/>
      <c r="P2318" s="111"/>
      <c r="Q2318" s="106"/>
      <c r="R2318" s="106"/>
      <c r="S2318" s="106"/>
      <c r="T2318" s="106"/>
      <c r="U2318" s="106"/>
      <c r="V2318" s="106"/>
      <c r="W2318" s="19"/>
      <c r="X2318" s="2"/>
      <c r="Y2318" s="4"/>
      <c r="Z2318" s="106"/>
      <c r="AA2318" s="114"/>
      <c r="AB2318" s="112"/>
      <c r="AC2318" s="178"/>
      <c r="AD2318" s="11"/>
      <c r="AE2318" s="106"/>
      <c r="AF2318" s="106"/>
      <c r="AG2318" s="106"/>
      <c r="AH2318" s="115"/>
      <c r="AI2318" s="116"/>
      <c r="AJ2318" s="10"/>
      <c r="AK2318" s="1"/>
      <c r="AL2318" s="10"/>
      <c r="AM2318" s="1"/>
      <c r="AN2318" s="1"/>
      <c r="AO2318" s="3"/>
      <c r="AP2318" s="3"/>
      <c r="AQ2318" s="4"/>
      <c r="AR2318" s="4"/>
      <c r="AS2318" s="4"/>
      <c r="AT2318" s="4"/>
      <c r="AU2318" s="4"/>
      <c r="AV2318" s="4"/>
      <c r="AW2318" s="1"/>
      <c r="AX2318" s="1"/>
      <c r="AY2318" s="1"/>
      <c r="AZ2318" s="1"/>
      <c r="BA2318" s="1"/>
      <c r="BB2318" s="1"/>
      <c r="BC2318" s="1"/>
      <c r="BD2318" s="1"/>
      <c r="BE2318" s="1"/>
      <c r="BG2318" s="1"/>
      <c r="BH2318" s="1"/>
    </row>
    <row r="2319" spans="1:60" ht="15" customHeight="1" x14ac:dyDescent="0.25">
      <c r="A2319" s="105"/>
      <c r="B2319" s="106"/>
      <c r="C2319" s="2"/>
      <c r="D2319" s="2"/>
      <c r="E2319" s="106"/>
      <c r="F2319" s="107"/>
      <c r="G2319" s="108"/>
      <c r="H2319" s="109"/>
      <c r="I2319" s="109"/>
      <c r="J2319" s="110"/>
      <c r="K2319" s="117"/>
      <c r="L2319" s="178"/>
      <c r="M2319" s="178"/>
      <c r="N2319" s="106"/>
      <c r="O2319" s="111"/>
      <c r="P2319" s="111"/>
      <c r="Q2319" s="106"/>
      <c r="R2319" s="106"/>
      <c r="S2319" s="106"/>
      <c r="T2319" s="106"/>
      <c r="U2319" s="106"/>
      <c r="V2319" s="106"/>
      <c r="W2319" s="19"/>
      <c r="X2319" s="2"/>
      <c r="Y2319" s="4"/>
      <c r="Z2319" s="106"/>
      <c r="AA2319" s="114"/>
      <c r="AB2319" s="112"/>
      <c r="AC2319" s="178"/>
      <c r="AD2319" s="11"/>
      <c r="AE2319" s="106"/>
      <c r="AF2319" s="106"/>
      <c r="AG2319" s="106"/>
      <c r="AH2319" s="115"/>
      <c r="AI2319" s="116"/>
      <c r="AJ2319" s="10"/>
      <c r="AK2319" s="1"/>
      <c r="AL2319" s="10"/>
      <c r="AM2319" s="1"/>
      <c r="AN2319" s="1"/>
      <c r="AO2319" s="3"/>
      <c r="AP2319" s="3"/>
      <c r="AQ2319" s="4"/>
      <c r="AR2319" s="4"/>
      <c r="AS2319" s="4"/>
      <c r="AT2319" s="4"/>
      <c r="AU2319" s="4"/>
      <c r="AV2319" s="4"/>
      <c r="AW2319" s="1"/>
      <c r="AX2319" s="1"/>
      <c r="AY2319" s="1"/>
      <c r="AZ2319" s="1"/>
      <c r="BA2319" s="1"/>
      <c r="BB2319" s="1"/>
      <c r="BC2319" s="1"/>
      <c r="BD2319" s="1"/>
      <c r="BE2319" s="1"/>
      <c r="BG2319" s="1"/>
      <c r="BH2319" s="1"/>
    </row>
    <row r="2320" spans="1:60" ht="15" customHeight="1" x14ac:dyDescent="0.25">
      <c r="A2320" s="105"/>
      <c r="B2320" s="106"/>
      <c r="C2320" s="2"/>
      <c r="D2320" s="2"/>
      <c r="E2320" s="106"/>
      <c r="F2320" s="107"/>
      <c r="G2320" s="108"/>
      <c r="H2320" s="109"/>
      <c r="I2320" s="109"/>
      <c r="J2320" s="110"/>
      <c r="K2320" s="117"/>
      <c r="L2320" s="178"/>
      <c r="M2320" s="178"/>
      <c r="N2320" s="106"/>
      <c r="O2320" s="111"/>
      <c r="P2320" s="111"/>
      <c r="Q2320" s="106"/>
      <c r="R2320" s="106"/>
      <c r="S2320" s="106"/>
      <c r="T2320" s="106"/>
      <c r="U2320" s="106"/>
      <c r="V2320" s="106"/>
      <c r="W2320" s="19"/>
      <c r="X2320" s="2"/>
      <c r="Y2320" s="4"/>
      <c r="Z2320" s="106"/>
      <c r="AA2320" s="114"/>
      <c r="AB2320" s="112"/>
      <c r="AC2320" s="178"/>
      <c r="AD2320" s="11"/>
      <c r="AE2320" s="106"/>
      <c r="AF2320" s="106"/>
      <c r="AG2320" s="106"/>
      <c r="AH2320" s="115"/>
      <c r="AI2320" s="116"/>
      <c r="AJ2320" s="10"/>
      <c r="AK2320" s="1"/>
      <c r="AL2320" s="10"/>
      <c r="AM2320" s="1"/>
      <c r="AN2320" s="1"/>
      <c r="AO2320" s="3"/>
      <c r="AP2320" s="3"/>
      <c r="AQ2320" s="4"/>
      <c r="AR2320" s="4"/>
      <c r="AS2320" s="4"/>
      <c r="AT2320" s="4"/>
      <c r="AU2320" s="4"/>
      <c r="AV2320" s="4"/>
      <c r="AW2320" s="1"/>
      <c r="AX2320" s="1"/>
      <c r="AY2320" s="1"/>
      <c r="AZ2320" s="1"/>
      <c r="BA2320" s="1"/>
      <c r="BB2320" s="1"/>
      <c r="BC2320" s="1"/>
      <c r="BD2320" s="1"/>
      <c r="BE2320" s="1"/>
      <c r="BG2320" s="1"/>
      <c r="BH2320" s="1"/>
    </row>
    <row r="2321" spans="1:60" ht="15" customHeight="1" x14ac:dyDescent="0.25">
      <c r="A2321" s="105"/>
      <c r="B2321" s="106"/>
      <c r="C2321" s="2"/>
      <c r="D2321" s="2"/>
      <c r="E2321" s="106"/>
      <c r="F2321" s="107"/>
      <c r="G2321" s="108"/>
      <c r="H2321" s="109"/>
      <c r="I2321" s="109"/>
      <c r="J2321" s="110"/>
      <c r="K2321" s="117"/>
      <c r="L2321" s="178"/>
      <c r="M2321" s="178"/>
      <c r="N2321" s="106"/>
      <c r="O2321" s="111"/>
      <c r="P2321" s="111"/>
      <c r="Q2321" s="106"/>
      <c r="R2321" s="106"/>
      <c r="S2321" s="106"/>
      <c r="T2321" s="106"/>
      <c r="U2321" s="106"/>
      <c r="V2321" s="106"/>
      <c r="W2321" s="19"/>
      <c r="X2321" s="2"/>
      <c r="Y2321" s="4"/>
      <c r="Z2321" s="106"/>
      <c r="AA2321" s="114"/>
      <c r="AB2321" s="112"/>
      <c r="AC2321" s="178"/>
      <c r="AD2321" s="11"/>
      <c r="AE2321" s="106"/>
      <c r="AF2321" s="106"/>
      <c r="AG2321" s="106"/>
      <c r="AH2321" s="115"/>
      <c r="AI2321" s="116"/>
      <c r="AJ2321" s="10"/>
      <c r="AK2321" s="1"/>
      <c r="AL2321" s="10"/>
      <c r="AM2321" s="1"/>
      <c r="AN2321" s="1"/>
      <c r="AO2321" s="3"/>
      <c r="AP2321" s="3"/>
      <c r="AQ2321" s="4"/>
      <c r="AR2321" s="4"/>
      <c r="AS2321" s="4"/>
      <c r="AT2321" s="4"/>
      <c r="AU2321" s="4"/>
      <c r="AV2321" s="4"/>
      <c r="AW2321" s="1"/>
      <c r="AX2321" s="1"/>
      <c r="AY2321" s="1"/>
      <c r="AZ2321" s="1"/>
      <c r="BA2321" s="1"/>
      <c r="BB2321" s="1"/>
      <c r="BC2321" s="1"/>
      <c r="BD2321" s="1"/>
      <c r="BE2321" s="1"/>
      <c r="BG2321" s="1"/>
      <c r="BH2321" s="1"/>
    </row>
    <row r="2322" spans="1:60" ht="15" customHeight="1" x14ac:dyDescent="0.25">
      <c r="A2322" s="105"/>
      <c r="B2322" s="106"/>
      <c r="C2322" s="2"/>
      <c r="D2322" s="2"/>
      <c r="E2322" s="106"/>
      <c r="F2322" s="107"/>
      <c r="G2322" s="108"/>
      <c r="H2322" s="109"/>
      <c r="I2322" s="109"/>
      <c r="J2322" s="110"/>
      <c r="K2322" s="117"/>
      <c r="L2322" s="178"/>
      <c r="M2322" s="178"/>
      <c r="N2322" s="106"/>
      <c r="O2322" s="111"/>
      <c r="P2322" s="111"/>
      <c r="Q2322" s="106"/>
      <c r="R2322" s="106"/>
      <c r="S2322" s="106"/>
      <c r="T2322" s="106"/>
      <c r="U2322" s="106"/>
      <c r="V2322" s="106"/>
      <c r="W2322" s="19"/>
      <c r="X2322" s="2"/>
      <c r="Y2322" s="4"/>
      <c r="Z2322" s="106"/>
      <c r="AA2322" s="114"/>
      <c r="AB2322" s="112"/>
      <c r="AC2322" s="178"/>
      <c r="AD2322" s="11"/>
      <c r="AE2322" s="106"/>
      <c r="AF2322" s="106"/>
      <c r="AG2322" s="106"/>
      <c r="AH2322" s="115"/>
      <c r="AI2322" s="116"/>
      <c r="AJ2322" s="10"/>
      <c r="AK2322" s="1"/>
      <c r="AL2322" s="10"/>
      <c r="AM2322" s="1"/>
      <c r="AN2322" s="1"/>
      <c r="AO2322" s="3"/>
      <c r="AP2322" s="3"/>
      <c r="AQ2322" s="4"/>
      <c r="AR2322" s="4"/>
      <c r="AS2322" s="4"/>
      <c r="AT2322" s="4"/>
      <c r="AU2322" s="4"/>
      <c r="AV2322" s="4"/>
      <c r="AW2322" s="1"/>
      <c r="AX2322" s="1"/>
      <c r="AY2322" s="1"/>
      <c r="AZ2322" s="1"/>
      <c r="BA2322" s="1"/>
      <c r="BB2322" s="1"/>
      <c r="BC2322" s="1"/>
      <c r="BD2322" s="1"/>
      <c r="BE2322" s="1"/>
      <c r="BG2322" s="1"/>
      <c r="BH2322" s="1"/>
    </row>
    <row r="2323" spans="1:60" ht="15" customHeight="1" x14ac:dyDescent="0.25">
      <c r="A2323" s="105"/>
      <c r="B2323" s="106"/>
      <c r="C2323" s="2"/>
      <c r="D2323" s="2"/>
      <c r="E2323" s="106"/>
      <c r="F2323" s="107"/>
      <c r="G2323" s="108"/>
      <c r="H2323" s="109"/>
      <c r="I2323" s="109"/>
      <c r="J2323" s="110"/>
      <c r="K2323" s="117"/>
      <c r="L2323" s="178"/>
      <c r="M2323" s="178"/>
      <c r="N2323" s="106"/>
      <c r="O2323" s="111"/>
      <c r="P2323" s="111"/>
      <c r="Q2323" s="106"/>
      <c r="R2323" s="106"/>
      <c r="S2323" s="106"/>
      <c r="T2323" s="106"/>
      <c r="U2323" s="106"/>
      <c r="V2323" s="106"/>
      <c r="W2323" s="19"/>
      <c r="X2323" s="2"/>
      <c r="Y2323" s="4"/>
      <c r="Z2323" s="106"/>
      <c r="AA2323" s="114"/>
      <c r="AB2323" s="112"/>
      <c r="AC2323" s="178"/>
      <c r="AD2323" s="11"/>
      <c r="AE2323" s="106"/>
      <c r="AF2323" s="106"/>
      <c r="AG2323" s="106"/>
      <c r="AH2323" s="115"/>
      <c r="AI2323" s="116"/>
      <c r="AJ2323" s="10"/>
      <c r="AK2323" s="1"/>
      <c r="AL2323" s="10"/>
      <c r="AM2323" s="1"/>
      <c r="AN2323" s="1"/>
      <c r="AO2323" s="3"/>
      <c r="AP2323" s="3"/>
      <c r="AQ2323" s="4"/>
      <c r="AR2323" s="4"/>
      <c r="AS2323" s="4"/>
      <c r="AT2323" s="4"/>
      <c r="AU2323" s="4"/>
      <c r="AV2323" s="4"/>
      <c r="AW2323" s="1"/>
      <c r="AX2323" s="1"/>
      <c r="AY2323" s="1"/>
      <c r="AZ2323" s="1"/>
      <c r="BA2323" s="1"/>
      <c r="BB2323" s="1"/>
      <c r="BC2323" s="1"/>
      <c r="BD2323" s="1"/>
      <c r="BE2323" s="1"/>
      <c r="BG2323" s="1"/>
      <c r="BH2323" s="1"/>
    </row>
    <row r="2324" spans="1:60" ht="15" customHeight="1" x14ac:dyDescent="0.25">
      <c r="A2324" s="105"/>
      <c r="B2324" s="106"/>
      <c r="C2324" s="2"/>
      <c r="D2324" s="2"/>
      <c r="E2324" s="106"/>
      <c r="F2324" s="107"/>
      <c r="G2324" s="108"/>
      <c r="H2324" s="109"/>
      <c r="I2324" s="109"/>
      <c r="J2324" s="110"/>
      <c r="K2324" s="117"/>
      <c r="L2324" s="178"/>
      <c r="M2324" s="178"/>
      <c r="N2324" s="106"/>
      <c r="O2324" s="111"/>
      <c r="P2324" s="111"/>
      <c r="Q2324" s="106"/>
      <c r="R2324" s="106"/>
      <c r="S2324" s="106"/>
      <c r="T2324" s="106"/>
      <c r="U2324" s="106"/>
      <c r="V2324" s="106"/>
      <c r="W2324" s="19"/>
      <c r="X2324" s="2"/>
      <c r="Y2324" s="4"/>
      <c r="Z2324" s="106"/>
      <c r="AA2324" s="114"/>
      <c r="AB2324" s="112"/>
      <c r="AC2324" s="178"/>
      <c r="AD2324" s="11"/>
      <c r="AE2324" s="106"/>
      <c r="AF2324" s="106"/>
      <c r="AG2324" s="106"/>
      <c r="AH2324" s="115"/>
      <c r="AI2324" s="116"/>
      <c r="AJ2324" s="10"/>
      <c r="AK2324" s="1"/>
      <c r="AL2324" s="10"/>
      <c r="AM2324" s="1"/>
      <c r="AN2324" s="1"/>
      <c r="AO2324" s="3"/>
      <c r="AP2324" s="3"/>
      <c r="AQ2324" s="4"/>
      <c r="AR2324" s="4"/>
      <c r="AS2324" s="4"/>
      <c r="AT2324" s="4"/>
      <c r="AU2324" s="4"/>
      <c r="AV2324" s="4"/>
      <c r="AW2324" s="1"/>
      <c r="AX2324" s="1"/>
      <c r="AY2324" s="1"/>
      <c r="AZ2324" s="1"/>
      <c r="BA2324" s="1"/>
      <c r="BB2324" s="1"/>
      <c r="BC2324" s="1"/>
      <c r="BD2324" s="1"/>
      <c r="BE2324" s="1"/>
      <c r="BG2324" s="1"/>
      <c r="BH2324" s="1"/>
    </row>
    <row r="2325" spans="1:60" ht="15" customHeight="1" x14ac:dyDescent="0.25">
      <c r="A2325" s="105"/>
      <c r="B2325" s="106"/>
      <c r="C2325" s="2"/>
      <c r="D2325" s="2"/>
      <c r="E2325" s="106"/>
      <c r="F2325" s="107"/>
      <c r="G2325" s="108"/>
      <c r="H2325" s="109"/>
      <c r="I2325" s="109"/>
      <c r="J2325" s="110"/>
      <c r="K2325" s="117"/>
      <c r="L2325" s="178"/>
      <c r="M2325" s="178"/>
      <c r="N2325" s="106"/>
      <c r="O2325" s="111"/>
      <c r="P2325" s="111"/>
      <c r="Q2325" s="106"/>
      <c r="R2325" s="106"/>
      <c r="S2325" s="106"/>
      <c r="T2325" s="106"/>
      <c r="U2325" s="106"/>
      <c r="V2325" s="106"/>
      <c r="W2325" s="19"/>
      <c r="X2325" s="2"/>
      <c r="Y2325" s="4"/>
      <c r="Z2325" s="106"/>
      <c r="AA2325" s="114"/>
      <c r="AB2325" s="112"/>
      <c r="AC2325" s="178"/>
      <c r="AD2325" s="11"/>
      <c r="AE2325" s="106"/>
      <c r="AF2325" s="106"/>
      <c r="AG2325" s="106"/>
      <c r="AH2325" s="115"/>
      <c r="AI2325" s="116"/>
      <c r="AJ2325" s="10"/>
      <c r="AK2325" s="1"/>
      <c r="AL2325" s="10"/>
      <c r="AM2325" s="1"/>
      <c r="AN2325" s="1"/>
      <c r="AO2325" s="3"/>
      <c r="AP2325" s="3"/>
      <c r="AQ2325" s="4"/>
      <c r="AR2325" s="4"/>
      <c r="AS2325" s="4"/>
      <c r="AT2325" s="4"/>
      <c r="AU2325" s="4"/>
      <c r="AV2325" s="4"/>
      <c r="AW2325" s="1"/>
      <c r="AX2325" s="1"/>
      <c r="AY2325" s="1"/>
      <c r="AZ2325" s="1"/>
      <c r="BA2325" s="1"/>
      <c r="BB2325" s="1"/>
      <c r="BC2325" s="1"/>
      <c r="BD2325" s="1"/>
      <c r="BE2325" s="1"/>
      <c r="BG2325" s="1"/>
      <c r="BH2325" s="1"/>
    </row>
    <row r="2326" spans="1:60" ht="15" customHeight="1" x14ac:dyDescent="0.25">
      <c r="A2326" s="105"/>
      <c r="B2326" s="106"/>
      <c r="C2326" s="2"/>
      <c r="D2326" s="2"/>
      <c r="E2326" s="106"/>
      <c r="F2326" s="107"/>
      <c r="G2326" s="108"/>
      <c r="H2326" s="109"/>
      <c r="I2326" s="109"/>
      <c r="J2326" s="110"/>
      <c r="K2326" s="117"/>
      <c r="L2326" s="178"/>
      <c r="M2326" s="178"/>
      <c r="N2326" s="106"/>
      <c r="O2326" s="111"/>
      <c r="P2326" s="111"/>
      <c r="Q2326" s="106"/>
      <c r="R2326" s="106"/>
      <c r="S2326" s="106"/>
      <c r="T2326" s="106"/>
      <c r="U2326" s="106"/>
      <c r="V2326" s="106"/>
      <c r="W2326" s="19"/>
      <c r="X2326" s="2"/>
      <c r="Y2326" s="4"/>
      <c r="Z2326" s="106"/>
      <c r="AA2326" s="114"/>
      <c r="AB2326" s="112"/>
      <c r="AC2326" s="178"/>
      <c r="AD2326" s="11"/>
      <c r="AE2326" s="106"/>
      <c r="AF2326" s="106"/>
      <c r="AG2326" s="106"/>
      <c r="AH2326" s="115"/>
      <c r="AI2326" s="116"/>
      <c r="AJ2326" s="10"/>
      <c r="AK2326" s="1"/>
      <c r="AL2326" s="10"/>
      <c r="AM2326" s="1"/>
      <c r="AN2326" s="1"/>
      <c r="AO2326" s="3"/>
      <c r="AP2326" s="3"/>
      <c r="AQ2326" s="4"/>
      <c r="AR2326" s="4"/>
      <c r="AS2326" s="4"/>
      <c r="AT2326" s="4"/>
      <c r="AU2326" s="4"/>
      <c r="AV2326" s="4"/>
      <c r="AW2326" s="1"/>
      <c r="AX2326" s="1"/>
      <c r="AY2326" s="1"/>
      <c r="AZ2326" s="1"/>
      <c r="BA2326" s="1"/>
      <c r="BB2326" s="1"/>
      <c r="BC2326" s="1"/>
      <c r="BD2326" s="1"/>
      <c r="BE2326" s="1"/>
      <c r="BG2326" s="1"/>
      <c r="BH2326" s="1"/>
    </row>
    <row r="2327" spans="1:60" ht="15" customHeight="1" x14ac:dyDescent="0.25">
      <c r="A2327" s="105"/>
      <c r="B2327" s="106"/>
      <c r="C2327" s="2"/>
      <c r="D2327" s="2"/>
      <c r="E2327" s="106"/>
      <c r="F2327" s="107"/>
      <c r="G2327" s="108"/>
      <c r="H2327" s="109"/>
      <c r="I2327" s="109"/>
      <c r="J2327" s="110"/>
      <c r="K2327" s="117"/>
      <c r="L2327" s="178"/>
      <c r="M2327" s="178"/>
      <c r="N2327" s="106"/>
      <c r="O2327" s="111"/>
      <c r="P2327" s="111"/>
      <c r="Q2327" s="106"/>
      <c r="R2327" s="106"/>
      <c r="S2327" s="106"/>
      <c r="T2327" s="106"/>
      <c r="U2327" s="106"/>
      <c r="V2327" s="106"/>
      <c r="W2327" s="19"/>
      <c r="X2327" s="2"/>
      <c r="Y2327" s="4"/>
      <c r="Z2327" s="106"/>
      <c r="AA2327" s="114"/>
      <c r="AB2327" s="112"/>
      <c r="AC2327" s="178"/>
      <c r="AD2327" s="11"/>
      <c r="AE2327" s="106"/>
      <c r="AF2327" s="106"/>
      <c r="AG2327" s="106"/>
      <c r="AH2327" s="115"/>
      <c r="AI2327" s="116"/>
      <c r="AJ2327" s="10"/>
      <c r="AK2327" s="1"/>
      <c r="AL2327" s="10"/>
      <c r="AM2327" s="1"/>
      <c r="AN2327" s="1"/>
      <c r="AO2327" s="3"/>
      <c r="AP2327" s="3"/>
      <c r="AQ2327" s="4"/>
      <c r="AR2327" s="4"/>
      <c r="AS2327" s="4"/>
      <c r="AT2327" s="4"/>
      <c r="AU2327" s="4"/>
      <c r="AV2327" s="4"/>
      <c r="AW2327" s="1"/>
      <c r="AX2327" s="1"/>
      <c r="AY2327" s="1"/>
      <c r="AZ2327" s="1"/>
      <c r="BA2327" s="1"/>
      <c r="BB2327" s="1"/>
      <c r="BC2327" s="1"/>
      <c r="BD2327" s="1"/>
      <c r="BE2327" s="1"/>
      <c r="BG2327" s="1"/>
      <c r="BH2327" s="1"/>
    </row>
    <row r="2328" spans="1:60" ht="15" customHeight="1" x14ac:dyDescent="0.25">
      <c r="A2328" s="105"/>
      <c r="B2328" s="106"/>
      <c r="C2328" s="2"/>
      <c r="D2328" s="2"/>
      <c r="E2328" s="106"/>
      <c r="F2328" s="107"/>
      <c r="G2328" s="108"/>
      <c r="H2328" s="109"/>
      <c r="I2328" s="109"/>
      <c r="J2328" s="110"/>
      <c r="K2328" s="117"/>
      <c r="L2328" s="178"/>
      <c r="M2328" s="178"/>
      <c r="N2328" s="106"/>
      <c r="O2328" s="111"/>
      <c r="P2328" s="111"/>
      <c r="Q2328" s="106"/>
      <c r="R2328" s="106"/>
      <c r="S2328" s="106"/>
      <c r="T2328" s="106"/>
      <c r="U2328" s="106"/>
      <c r="V2328" s="106"/>
      <c r="W2328" s="19"/>
      <c r="X2328" s="2"/>
      <c r="Y2328" s="4"/>
      <c r="Z2328" s="106"/>
      <c r="AA2328" s="114"/>
      <c r="AB2328" s="112"/>
      <c r="AC2328" s="178"/>
      <c r="AD2328" s="11"/>
      <c r="AE2328" s="106"/>
      <c r="AF2328" s="106"/>
      <c r="AG2328" s="106"/>
      <c r="AH2328" s="115"/>
      <c r="AI2328" s="116"/>
      <c r="AJ2328" s="10"/>
      <c r="AK2328" s="1"/>
      <c r="AL2328" s="10"/>
      <c r="AM2328" s="1"/>
      <c r="AN2328" s="1"/>
      <c r="AO2328" s="3"/>
      <c r="AP2328" s="3"/>
      <c r="AQ2328" s="4"/>
      <c r="AR2328" s="4"/>
      <c r="AS2328" s="4"/>
      <c r="AT2328" s="4"/>
      <c r="AU2328" s="4"/>
      <c r="AV2328" s="4"/>
      <c r="AW2328" s="1"/>
      <c r="AX2328" s="1"/>
      <c r="AY2328" s="1"/>
      <c r="AZ2328" s="1"/>
      <c r="BA2328" s="1"/>
      <c r="BB2328" s="1"/>
      <c r="BC2328" s="1"/>
      <c r="BD2328" s="1"/>
      <c r="BE2328" s="1"/>
      <c r="BG2328" s="1"/>
      <c r="BH2328" s="1"/>
    </row>
    <row r="2329" spans="1:60" ht="15" customHeight="1" x14ac:dyDescent="0.25">
      <c r="A2329" s="105"/>
      <c r="B2329" s="106"/>
      <c r="C2329" s="2"/>
      <c r="D2329" s="2"/>
      <c r="E2329" s="106"/>
      <c r="F2329" s="107"/>
      <c r="G2329" s="108"/>
      <c r="H2329" s="109"/>
      <c r="I2329" s="109"/>
      <c r="J2329" s="110"/>
      <c r="K2329" s="117"/>
      <c r="L2329" s="178"/>
      <c r="M2329" s="178"/>
      <c r="N2329" s="106"/>
      <c r="O2329" s="111"/>
      <c r="P2329" s="111"/>
      <c r="Q2329" s="106"/>
      <c r="R2329" s="106"/>
      <c r="S2329" s="106"/>
      <c r="T2329" s="106"/>
      <c r="U2329" s="106"/>
      <c r="V2329" s="106"/>
      <c r="W2329" s="19"/>
      <c r="X2329" s="2"/>
      <c r="Y2329" s="4"/>
      <c r="Z2329" s="106"/>
      <c r="AA2329" s="114"/>
      <c r="AB2329" s="112"/>
      <c r="AC2329" s="178"/>
      <c r="AD2329" s="11"/>
      <c r="AE2329" s="106"/>
      <c r="AF2329" s="106"/>
      <c r="AG2329" s="106"/>
      <c r="AH2329" s="115"/>
      <c r="AI2329" s="116"/>
      <c r="AJ2329" s="10"/>
      <c r="AK2329" s="1"/>
      <c r="AL2329" s="10"/>
      <c r="AM2329" s="1"/>
      <c r="AN2329" s="1"/>
      <c r="AO2329" s="3"/>
      <c r="AP2329" s="3"/>
      <c r="AQ2329" s="4"/>
      <c r="AR2329" s="4"/>
      <c r="AS2329" s="4"/>
      <c r="AT2329" s="4"/>
      <c r="AU2329" s="4"/>
      <c r="AV2329" s="4"/>
      <c r="AW2329" s="1"/>
      <c r="AX2329" s="1"/>
      <c r="AY2329" s="1"/>
      <c r="AZ2329" s="1"/>
      <c r="BA2329" s="1"/>
      <c r="BB2329" s="1"/>
      <c r="BC2329" s="1"/>
      <c r="BD2329" s="1"/>
      <c r="BE2329" s="1"/>
      <c r="BG2329" s="1"/>
      <c r="BH2329" s="1"/>
    </row>
    <row r="2330" spans="1:60" ht="15" customHeight="1" x14ac:dyDescent="0.25">
      <c r="A2330" s="105"/>
      <c r="B2330" s="106"/>
      <c r="C2330" s="2"/>
      <c r="D2330" s="2"/>
      <c r="E2330" s="106"/>
      <c r="F2330" s="107"/>
      <c r="G2330" s="108"/>
      <c r="H2330" s="109"/>
      <c r="I2330" s="109"/>
      <c r="J2330" s="110"/>
      <c r="K2330" s="117"/>
      <c r="L2330" s="178"/>
      <c r="M2330" s="178"/>
      <c r="N2330" s="106"/>
      <c r="O2330" s="111"/>
      <c r="P2330" s="111"/>
      <c r="Q2330" s="106"/>
      <c r="R2330" s="106"/>
      <c r="S2330" s="106"/>
      <c r="T2330" s="106"/>
      <c r="U2330" s="106"/>
      <c r="V2330" s="106"/>
      <c r="W2330" s="19"/>
      <c r="X2330" s="2"/>
      <c r="Y2330" s="4"/>
      <c r="Z2330" s="106"/>
      <c r="AA2330" s="114"/>
      <c r="AB2330" s="112"/>
      <c r="AC2330" s="178"/>
      <c r="AD2330" s="11"/>
      <c r="AE2330" s="106"/>
      <c r="AF2330" s="106"/>
      <c r="AG2330" s="106"/>
      <c r="AH2330" s="115"/>
      <c r="AI2330" s="116"/>
      <c r="AJ2330" s="10"/>
      <c r="AK2330" s="1"/>
      <c r="AL2330" s="10"/>
      <c r="AM2330" s="1"/>
      <c r="AN2330" s="1"/>
      <c r="AO2330" s="3"/>
      <c r="AP2330" s="3"/>
      <c r="AQ2330" s="4"/>
      <c r="AR2330" s="4"/>
      <c r="AS2330" s="4"/>
      <c r="AT2330" s="4"/>
      <c r="AU2330" s="4"/>
      <c r="AV2330" s="4"/>
      <c r="AW2330" s="1"/>
      <c r="AX2330" s="1"/>
      <c r="AY2330" s="1"/>
      <c r="AZ2330" s="1"/>
      <c r="BA2330" s="1"/>
      <c r="BB2330" s="1"/>
      <c r="BC2330" s="1"/>
      <c r="BD2330" s="1"/>
      <c r="BE2330" s="1"/>
      <c r="BG2330" s="1"/>
      <c r="BH2330" s="1"/>
    </row>
    <row r="2331" spans="1:60" ht="15" customHeight="1" x14ac:dyDescent="0.25">
      <c r="A2331" s="105"/>
      <c r="B2331" s="106"/>
      <c r="C2331" s="2"/>
      <c r="D2331" s="2"/>
      <c r="E2331" s="106"/>
      <c r="F2331" s="107"/>
      <c r="G2331" s="108"/>
      <c r="H2331" s="109"/>
      <c r="I2331" s="109"/>
      <c r="J2331" s="110"/>
      <c r="K2331" s="117"/>
      <c r="L2331" s="178"/>
      <c r="M2331" s="178"/>
      <c r="N2331" s="106"/>
      <c r="O2331" s="111"/>
      <c r="P2331" s="111"/>
      <c r="Q2331" s="106"/>
      <c r="R2331" s="106"/>
      <c r="S2331" s="106"/>
      <c r="T2331" s="106"/>
      <c r="U2331" s="106"/>
      <c r="V2331" s="106"/>
      <c r="W2331" s="19"/>
      <c r="X2331" s="2"/>
      <c r="Y2331" s="4"/>
      <c r="Z2331" s="106"/>
      <c r="AA2331" s="114"/>
      <c r="AB2331" s="112"/>
      <c r="AC2331" s="178"/>
      <c r="AD2331" s="11"/>
      <c r="AE2331" s="106"/>
      <c r="AF2331" s="106"/>
      <c r="AG2331" s="106"/>
      <c r="AH2331" s="115"/>
      <c r="AI2331" s="116"/>
      <c r="AJ2331" s="10"/>
      <c r="AK2331" s="1"/>
      <c r="AL2331" s="10"/>
      <c r="AM2331" s="1"/>
      <c r="AN2331" s="1"/>
      <c r="AO2331" s="3"/>
      <c r="AP2331" s="3"/>
      <c r="AQ2331" s="4"/>
      <c r="AR2331" s="4"/>
      <c r="AS2331" s="4"/>
      <c r="AT2331" s="4"/>
      <c r="AU2331" s="4"/>
      <c r="AV2331" s="4"/>
      <c r="AW2331" s="1"/>
      <c r="AX2331" s="1"/>
      <c r="AY2331" s="1"/>
      <c r="AZ2331" s="1"/>
      <c r="BA2331" s="1"/>
      <c r="BB2331" s="1"/>
      <c r="BC2331" s="1"/>
      <c r="BD2331" s="1"/>
      <c r="BE2331" s="1"/>
      <c r="BG2331" s="1"/>
      <c r="BH2331" s="1"/>
    </row>
    <row r="2332" spans="1:60" ht="15" customHeight="1" x14ac:dyDescent="0.25">
      <c r="A2332" s="105"/>
      <c r="B2332" s="106"/>
      <c r="C2332" s="2"/>
      <c r="D2332" s="2"/>
      <c r="E2332" s="106"/>
      <c r="F2332" s="107"/>
      <c r="G2332" s="108"/>
      <c r="H2332" s="109"/>
      <c r="I2332" s="109"/>
      <c r="J2332" s="110"/>
      <c r="K2332" s="117"/>
      <c r="L2332" s="178"/>
      <c r="M2332" s="178"/>
      <c r="N2332" s="106"/>
      <c r="O2332" s="111"/>
      <c r="P2332" s="111"/>
      <c r="Q2332" s="106"/>
      <c r="R2332" s="106"/>
      <c r="S2332" s="106"/>
      <c r="T2332" s="106"/>
      <c r="U2332" s="106"/>
      <c r="V2332" s="106"/>
      <c r="W2332" s="19"/>
      <c r="X2332" s="2"/>
      <c r="Y2332" s="4"/>
      <c r="Z2332" s="106"/>
      <c r="AA2332" s="114"/>
      <c r="AB2332" s="112"/>
      <c r="AC2332" s="178"/>
      <c r="AD2332" s="11"/>
      <c r="AE2332" s="106"/>
      <c r="AF2332" s="106"/>
      <c r="AG2332" s="106"/>
      <c r="AH2332" s="115"/>
      <c r="AI2332" s="116"/>
      <c r="AJ2332" s="10"/>
      <c r="AK2332" s="1"/>
      <c r="AL2332" s="10"/>
      <c r="AM2332" s="1"/>
      <c r="AN2332" s="1"/>
      <c r="AO2332" s="3"/>
      <c r="AP2332" s="3"/>
      <c r="AQ2332" s="4"/>
      <c r="AR2332" s="4"/>
      <c r="AS2332" s="4"/>
      <c r="AT2332" s="4"/>
      <c r="AU2332" s="4"/>
      <c r="AV2332" s="4"/>
      <c r="AW2332" s="1"/>
      <c r="AX2332" s="1"/>
      <c r="AY2332" s="1"/>
      <c r="AZ2332" s="1"/>
      <c r="BA2332" s="1"/>
      <c r="BB2332" s="1"/>
      <c r="BC2332" s="1"/>
      <c r="BD2332" s="1"/>
      <c r="BE2332" s="1"/>
      <c r="BG2332" s="1"/>
      <c r="BH2332" s="1"/>
    </row>
    <row r="2333" spans="1:60" ht="15" customHeight="1" x14ac:dyDescent="0.25">
      <c r="A2333" s="105"/>
      <c r="B2333" s="106"/>
      <c r="C2333" s="2"/>
      <c r="D2333" s="2"/>
      <c r="E2333" s="106"/>
      <c r="F2333" s="107"/>
      <c r="G2333" s="108"/>
      <c r="H2333" s="109"/>
      <c r="I2333" s="109"/>
      <c r="J2333" s="110"/>
      <c r="K2333" s="117"/>
      <c r="L2333" s="178"/>
      <c r="M2333" s="178"/>
      <c r="N2333" s="106"/>
      <c r="O2333" s="111"/>
      <c r="P2333" s="111"/>
      <c r="Q2333" s="106"/>
      <c r="R2333" s="106"/>
      <c r="S2333" s="106"/>
      <c r="T2333" s="106"/>
      <c r="U2333" s="106"/>
      <c r="V2333" s="106"/>
      <c r="W2333" s="19"/>
      <c r="X2333" s="2"/>
      <c r="Y2333" s="4"/>
      <c r="Z2333" s="106"/>
      <c r="AA2333" s="114"/>
      <c r="AB2333" s="112"/>
      <c r="AC2333" s="178"/>
      <c r="AD2333" s="11"/>
      <c r="AE2333" s="106"/>
      <c r="AF2333" s="106"/>
      <c r="AG2333" s="106"/>
      <c r="AH2333" s="115"/>
      <c r="AI2333" s="116"/>
      <c r="AJ2333" s="10"/>
      <c r="AK2333" s="1"/>
      <c r="AL2333" s="10"/>
      <c r="AM2333" s="1"/>
      <c r="AN2333" s="1"/>
      <c r="AO2333" s="3"/>
      <c r="AP2333" s="3"/>
      <c r="AQ2333" s="4"/>
      <c r="AR2333" s="4"/>
      <c r="AS2333" s="4"/>
      <c r="AT2333" s="4"/>
      <c r="AU2333" s="4"/>
      <c r="AV2333" s="4"/>
      <c r="AW2333" s="1"/>
      <c r="AX2333" s="1"/>
      <c r="AY2333" s="1"/>
      <c r="AZ2333" s="1"/>
      <c r="BA2333" s="1"/>
      <c r="BB2333" s="1"/>
      <c r="BC2333" s="1"/>
      <c r="BD2333" s="1"/>
      <c r="BE2333" s="1"/>
      <c r="BG2333" s="1"/>
      <c r="BH2333" s="1"/>
    </row>
    <row r="2334" spans="1:60" ht="15" customHeight="1" x14ac:dyDescent="0.25">
      <c r="A2334" s="105"/>
      <c r="B2334" s="106"/>
      <c r="C2334" s="2"/>
      <c r="D2334" s="2"/>
      <c r="E2334" s="106"/>
      <c r="F2334" s="107"/>
      <c r="G2334" s="108"/>
      <c r="H2334" s="109"/>
      <c r="I2334" s="109"/>
      <c r="J2334" s="110"/>
      <c r="K2334" s="117"/>
      <c r="L2334" s="178"/>
      <c r="M2334" s="178"/>
      <c r="N2334" s="106"/>
      <c r="O2334" s="111"/>
      <c r="P2334" s="111"/>
      <c r="Q2334" s="106"/>
      <c r="R2334" s="106"/>
      <c r="S2334" s="106"/>
      <c r="T2334" s="106"/>
      <c r="U2334" s="106"/>
      <c r="V2334" s="106"/>
      <c r="W2334" s="19"/>
      <c r="X2334" s="2"/>
      <c r="Y2334" s="4"/>
      <c r="Z2334" s="106"/>
      <c r="AA2334" s="114"/>
      <c r="AB2334" s="112"/>
      <c r="AC2334" s="178"/>
      <c r="AD2334" s="11"/>
      <c r="AE2334" s="106"/>
      <c r="AF2334" s="106"/>
      <c r="AG2334" s="106"/>
      <c r="AH2334" s="115"/>
      <c r="AI2334" s="116"/>
      <c r="AJ2334" s="10"/>
      <c r="AK2334" s="1"/>
      <c r="AL2334" s="10"/>
      <c r="AM2334" s="1"/>
      <c r="AN2334" s="1"/>
      <c r="AO2334" s="3"/>
      <c r="AP2334" s="3"/>
      <c r="AQ2334" s="4"/>
      <c r="AR2334" s="4"/>
      <c r="AS2334" s="4"/>
      <c r="AT2334" s="4"/>
      <c r="AU2334" s="4"/>
      <c r="AV2334" s="4"/>
      <c r="AW2334" s="1"/>
      <c r="AX2334" s="1"/>
      <c r="AY2334" s="1"/>
      <c r="AZ2334" s="1"/>
      <c r="BA2334" s="1"/>
      <c r="BB2334" s="1"/>
      <c r="BC2334" s="1"/>
      <c r="BD2334" s="1"/>
      <c r="BE2334" s="1"/>
      <c r="BG2334" s="1"/>
      <c r="BH2334" s="1"/>
    </row>
    <row r="2335" spans="1:60" ht="15" customHeight="1" x14ac:dyDescent="0.25">
      <c r="A2335" s="105"/>
      <c r="B2335" s="106"/>
      <c r="C2335" s="2"/>
      <c r="D2335" s="2"/>
      <c r="E2335" s="106"/>
      <c r="F2335" s="107"/>
      <c r="G2335" s="108"/>
      <c r="H2335" s="109"/>
      <c r="I2335" s="109"/>
      <c r="J2335" s="110"/>
      <c r="K2335" s="117"/>
      <c r="L2335" s="178"/>
      <c r="M2335" s="178"/>
      <c r="N2335" s="106"/>
      <c r="O2335" s="111"/>
      <c r="P2335" s="111"/>
      <c r="Q2335" s="106"/>
      <c r="R2335" s="106"/>
      <c r="S2335" s="106"/>
      <c r="T2335" s="106"/>
      <c r="U2335" s="106"/>
      <c r="V2335" s="106"/>
      <c r="W2335" s="19"/>
      <c r="X2335" s="2"/>
      <c r="Y2335" s="4"/>
      <c r="Z2335" s="106"/>
      <c r="AA2335" s="114"/>
      <c r="AB2335" s="112"/>
      <c r="AC2335" s="178"/>
      <c r="AD2335" s="11"/>
      <c r="AE2335" s="106"/>
      <c r="AF2335" s="106"/>
      <c r="AG2335" s="106"/>
      <c r="AH2335" s="115"/>
      <c r="AI2335" s="116"/>
      <c r="AJ2335" s="10"/>
      <c r="AK2335" s="1"/>
      <c r="AL2335" s="10"/>
      <c r="AM2335" s="1"/>
      <c r="AN2335" s="1"/>
      <c r="AO2335" s="3"/>
      <c r="AP2335" s="3"/>
      <c r="AQ2335" s="4"/>
      <c r="AR2335" s="4"/>
      <c r="AS2335" s="4"/>
      <c r="AT2335" s="4"/>
      <c r="AU2335" s="4"/>
      <c r="AV2335" s="4"/>
      <c r="AW2335" s="1"/>
      <c r="AX2335" s="1"/>
      <c r="AY2335" s="1"/>
      <c r="AZ2335" s="1"/>
      <c r="BA2335" s="1"/>
      <c r="BB2335" s="1"/>
      <c r="BC2335" s="1"/>
      <c r="BD2335" s="1"/>
      <c r="BE2335" s="1"/>
      <c r="BG2335" s="1"/>
      <c r="BH2335" s="1"/>
    </row>
    <row r="2336" spans="1:60" ht="15" customHeight="1" x14ac:dyDescent="0.25">
      <c r="A2336" s="105"/>
      <c r="B2336" s="106"/>
      <c r="C2336" s="2"/>
      <c r="D2336" s="2"/>
      <c r="E2336" s="106"/>
      <c r="F2336" s="107"/>
      <c r="G2336" s="108"/>
      <c r="H2336" s="109"/>
      <c r="I2336" s="109"/>
      <c r="J2336" s="110"/>
      <c r="K2336" s="117"/>
      <c r="L2336" s="178"/>
      <c r="M2336" s="178"/>
      <c r="N2336" s="106"/>
      <c r="O2336" s="111"/>
      <c r="P2336" s="111"/>
      <c r="Q2336" s="106"/>
      <c r="R2336" s="106"/>
      <c r="S2336" s="106"/>
      <c r="T2336" s="106"/>
      <c r="U2336" s="106"/>
      <c r="V2336" s="106"/>
      <c r="W2336" s="19"/>
      <c r="X2336" s="2"/>
      <c r="Y2336" s="4"/>
      <c r="Z2336" s="106"/>
      <c r="AA2336" s="114"/>
      <c r="AB2336" s="112"/>
      <c r="AC2336" s="178"/>
      <c r="AD2336" s="11"/>
      <c r="AE2336" s="106"/>
      <c r="AF2336" s="106"/>
      <c r="AG2336" s="106"/>
      <c r="AH2336" s="115"/>
      <c r="AI2336" s="116"/>
      <c r="AJ2336" s="10"/>
      <c r="AK2336" s="1"/>
      <c r="AL2336" s="10"/>
      <c r="AM2336" s="1"/>
      <c r="AN2336" s="1"/>
      <c r="AO2336" s="3"/>
      <c r="AP2336" s="3"/>
      <c r="AQ2336" s="4"/>
      <c r="AR2336" s="4"/>
      <c r="AS2336" s="4"/>
      <c r="AT2336" s="4"/>
      <c r="AU2336" s="4"/>
      <c r="AV2336" s="4"/>
      <c r="AW2336" s="1"/>
      <c r="AX2336" s="1"/>
      <c r="AY2336" s="1"/>
      <c r="AZ2336" s="1"/>
      <c r="BA2336" s="1"/>
      <c r="BB2336" s="1"/>
      <c r="BC2336" s="1"/>
      <c r="BD2336" s="1"/>
      <c r="BE2336" s="1"/>
      <c r="BG2336" s="1"/>
      <c r="BH2336" s="1"/>
    </row>
    <row r="2337" spans="1:60" ht="15" customHeight="1" x14ac:dyDescent="0.25">
      <c r="A2337" s="105"/>
      <c r="B2337" s="106"/>
      <c r="C2337" s="2"/>
      <c r="D2337" s="2"/>
      <c r="E2337" s="106"/>
      <c r="F2337" s="107"/>
      <c r="G2337" s="108"/>
      <c r="H2337" s="109"/>
      <c r="I2337" s="109"/>
      <c r="J2337" s="110"/>
      <c r="K2337" s="117"/>
      <c r="L2337" s="178"/>
      <c r="M2337" s="178"/>
      <c r="N2337" s="106"/>
      <c r="O2337" s="111"/>
      <c r="P2337" s="111"/>
      <c r="Q2337" s="106"/>
      <c r="R2337" s="106"/>
      <c r="S2337" s="106"/>
      <c r="T2337" s="106"/>
      <c r="U2337" s="106"/>
      <c r="V2337" s="106"/>
      <c r="W2337" s="19"/>
      <c r="X2337" s="2"/>
      <c r="Y2337" s="4"/>
      <c r="Z2337" s="106"/>
      <c r="AA2337" s="114"/>
      <c r="AB2337" s="112"/>
      <c r="AC2337" s="178"/>
      <c r="AD2337" s="11"/>
      <c r="AE2337" s="106"/>
      <c r="AF2337" s="106"/>
      <c r="AG2337" s="106"/>
      <c r="AH2337" s="115"/>
      <c r="AI2337" s="116"/>
      <c r="AJ2337" s="10"/>
      <c r="AK2337" s="1"/>
      <c r="AL2337" s="10"/>
      <c r="AM2337" s="1"/>
      <c r="AN2337" s="1"/>
      <c r="AO2337" s="3"/>
      <c r="AP2337" s="3"/>
      <c r="AQ2337" s="4"/>
      <c r="AR2337" s="4"/>
      <c r="AS2337" s="4"/>
      <c r="AT2337" s="4"/>
      <c r="AU2337" s="4"/>
      <c r="AV2337" s="4"/>
      <c r="AW2337" s="1"/>
      <c r="AX2337" s="1"/>
      <c r="AY2337" s="1"/>
      <c r="AZ2337" s="1"/>
      <c r="BA2337" s="1"/>
      <c r="BB2337" s="1"/>
      <c r="BC2337" s="1"/>
      <c r="BD2337" s="1"/>
      <c r="BE2337" s="1"/>
      <c r="BG2337" s="1"/>
      <c r="BH2337" s="1"/>
    </row>
    <row r="2338" spans="1:60" ht="15" customHeight="1" x14ac:dyDescent="0.25">
      <c r="A2338" s="105"/>
      <c r="B2338" s="106"/>
      <c r="C2338" s="2"/>
      <c r="D2338" s="2"/>
      <c r="E2338" s="106"/>
      <c r="F2338" s="107"/>
      <c r="G2338" s="108"/>
      <c r="H2338" s="109"/>
      <c r="I2338" s="109"/>
      <c r="J2338" s="110"/>
      <c r="K2338" s="117"/>
      <c r="L2338" s="178"/>
      <c r="M2338" s="178"/>
      <c r="N2338" s="106"/>
      <c r="O2338" s="111"/>
      <c r="P2338" s="111"/>
      <c r="Q2338" s="106"/>
      <c r="R2338" s="106"/>
      <c r="S2338" s="106"/>
      <c r="T2338" s="106"/>
      <c r="U2338" s="106"/>
      <c r="V2338" s="106"/>
      <c r="W2338" s="19"/>
      <c r="X2338" s="2"/>
      <c r="Y2338" s="4"/>
      <c r="Z2338" s="106"/>
      <c r="AA2338" s="114"/>
      <c r="AB2338" s="112"/>
      <c r="AC2338" s="178"/>
      <c r="AD2338" s="11"/>
      <c r="AE2338" s="106"/>
      <c r="AF2338" s="106"/>
      <c r="AG2338" s="106"/>
      <c r="AH2338" s="115"/>
      <c r="AI2338" s="116"/>
      <c r="AJ2338" s="10"/>
      <c r="AK2338" s="1"/>
      <c r="AL2338" s="10"/>
      <c r="AM2338" s="1"/>
      <c r="AN2338" s="1"/>
      <c r="AO2338" s="3"/>
      <c r="AP2338" s="3"/>
      <c r="AQ2338" s="4"/>
      <c r="AR2338" s="4"/>
      <c r="AS2338" s="4"/>
      <c r="AT2338" s="4"/>
      <c r="AU2338" s="4"/>
      <c r="AV2338" s="4"/>
      <c r="AW2338" s="1"/>
      <c r="AX2338" s="1"/>
      <c r="AY2338" s="1"/>
      <c r="AZ2338" s="1"/>
      <c r="BA2338" s="1"/>
      <c r="BB2338" s="1"/>
      <c r="BC2338" s="1"/>
      <c r="BD2338" s="1"/>
      <c r="BE2338" s="1"/>
      <c r="BG2338" s="1"/>
      <c r="BH2338" s="1"/>
    </row>
    <row r="2339" spans="1:60" ht="15" customHeight="1" x14ac:dyDescent="0.25">
      <c r="A2339" s="105"/>
      <c r="B2339" s="106"/>
      <c r="C2339" s="2"/>
      <c r="D2339" s="2"/>
      <c r="E2339" s="106"/>
      <c r="F2339" s="107"/>
      <c r="G2339" s="108"/>
      <c r="H2339" s="109"/>
      <c r="I2339" s="109"/>
      <c r="J2339" s="110"/>
      <c r="K2339" s="117"/>
      <c r="L2339" s="178"/>
      <c r="M2339" s="178"/>
      <c r="N2339" s="106"/>
      <c r="O2339" s="111"/>
      <c r="P2339" s="111"/>
      <c r="Q2339" s="106"/>
      <c r="R2339" s="106"/>
      <c r="S2339" s="106"/>
      <c r="T2339" s="106"/>
      <c r="U2339" s="106"/>
      <c r="V2339" s="106"/>
      <c r="W2339" s="19"/>
      <c r="X2339" s="2"/>
      <c r="Y2339" s="4"/>
      <c r="Z2339" s="106"/>
      <c r="AA2339" s="114"/>
      <c r="AB2339" s="112"/>
      <c r="AC2339" s="178"/>
      <c r="AD2339" s="11"/>
      <c r="AE2339" s="106"/>
      <c r="AF2339" s="106"/>
      <c r="AG2339" s="106"/>
      <c r="AH2339" s="115"/>
      <c r="AI2339" s="116"/>
      <c r="AJ2339" s="10"/>
      <c r="AK2339" s="1"/>
      <c r="AL2339" s="10"/>
      <c r="AM2339" s="1"/>
      <c r="AN2339" s="1"/>
      <c r="AO2339" s="3"/>
      <c r="AP2339" s="3"/>
      <c r="AQ2339" s="4"/>
      <c r="AR2339" s="4"/>
      <c r="AS2339" s="4"/>
      <c r="AT2339" s="4"/>
      <c r="AU2339" s="4"/>
      <c r="AV2339" s="4"/>
      <c r="AW2339" s="1"/>
      <c r="AX2339" s="1"/>
      <c r="AY2339" s="1"/>
      <c r="AZ2339" s="1"/>
      <c r="BA2339" s="1"/>
      <c r="BB2339" s="1"/>
      <c r="BC2339" s="1"/>
      <c r="BD2339" s="1"/>
      <c r="BE2339" s="1"/>
      <c r="BG2339" s="1"/>
      <c r="BH2339" s="1"/>
    </row>
    <row r="2340" spans="1:60" ht="15" customHeight="1" x14ac:dyDescent="0.25">
      <c r="A2340" s="105"/>
      <c r="B2340" s="106"/>
      <c r="C2340" s="2"/>
      <c r="D2340" s="2"/>
      <c r="E2340" s="106"/>
      <c r="F2340" s="107"/>
      <c r="G2340" s="108"/>
      <c r="H2340" s="109"/>
      <c r="I2340" s="109"/>
      <c r="J2340" s="110"/>
      <c r="K2340" s="117"/>
      <c r="L2340" s="178"/>
      <c r="M2340" s="178"/>
      <c r="N2340" s="106"/>
      <c r="O2340" s="111"/>
      <c r="P2340" s="111"/>
      <c r="Q2340" s="106"/>
      <c r="R2340" s="106"/>
      <c r="S2340" s="106"/>
      <c r="T2340" s="106"/>
      <c r="U2340" s="106"/>
      <c r="V2340" s="106"/>
      <c r="W2340" s="19"/>
      <c r="X2340" s="2"/>
      <c r="Y2340" s="4"/>
      <c r="Z2340" s="106"/>
      <c r="AA2340" s="114"/>
      <c r="AB2340" s="112"/>
      <c r="AC2340" s="178"/>
      <c r="AD2340" s="11"/>
      <c r="AE2340" s="106"/>
      <c r="AF2340" s="106"/>
      <c r="AG2340" s="106"/>
      <c r="AH2340" s="115"/>
      <c r="AI2340" s="116"/>
      <c r="AJ2340" s="10"/>
      <c r="AK2340" s="1"/>
      <c r="AL2340" s="10"/>
      <c r="AM2340" s="1"/>
      <c r="AN2340" s="1"/>
      <c r="AO2340" s="3"/>
      <c r="AP2340" s="3"/>
      <c r="AQ2340" s="4"/>
      <c r="AR2340" s="4"/>
      <c r="AS2340" s="4"/>
      <c r="AT2340" s="4"/>
      <c r="AU2340" s="4"/>
      <c r="AV2340" s="4"/>
      <c r="AW2340" s="1"/>
      <c r="AX2340" s="1"/>
      <c r="AY2340" s="1"/>
      <c r="AZ2340" s="1"/>
      <c r="BA2340" s="1"/>
      <c r="BB2340" s="1"/>
      <c r="BC2340" s="1"/>
      <c r="BD2340" s="1"/>
      <c r="BE2340" s="1"/>
      <c r="BG2340" s="1"/>
      <c r="BH2340" s="1"/>
    </row>
    <row r="2341" spans="1:60" ht="15" customHeight="1" x14ac:dyDescent="0.25">
      <c r="A2341" s="105"/>
      <c r="B2341" s="106"/>
      <c r="C2341" s="2"/>
      <c r="D2341" s="2"/>
      <c r="E2341" s="106"/>
      <c r="F2341" s="107"/>
      <c r="G2341" s="108"/>
      <c r="H2341" s="109"/>
      <c r="I2341" s="109"/>
      <c r="J2341" s="110"/>
      <c r="K2341" s="117"/>
      <c r="L2341" s="178"/>
      <c r="M2341" s="178"/>
      <c r="N2341" s="106"/>
      <c r="O2341" s="111"/>
      <c r="P2341" s="111"/>
      <c r="Q2341" s="106"/>
      <c r="R2341" s="106"/>
      <c r="S2341" s="106"/>
      <c r="T2341" s="106"/>
      <c r="U2341" s="106"/>
      <c r="V2341" s="106"/>
      <c r="W2341" s="19"/>
      <c r="X2341" s="2"/>
      <c r="Y2341" s="4"/>
      <c r="Z2341" s="106"/>
      <c r="AA2341" s="114"/>
      <c r="AB2341" s="112"/>
      <c r="AC2341" s="178"/>
      <c r="AD2341" s="11"/>
      <c r="AE2341" s="106"/>
      <c r="AF2341" s="106"/>
      <c r="AG2341" s="106"/>
      <c r="AH2341" s="115"/>
      <c r="AI2341" s="116"/>
      <c r="AJ2341" s="10"/>
      <c r="AK2341" s="1"/>
      <c r="AL2341" s="10"/>
      <c r="AM2341" s="1"/>
      <c r="AN2341" s="1"/>
      <c r="AO2341" s="3"/>
      <c r="AP2341" s="3"/>
      <c r="AQ2341" s="4"/>
      <c r="AR2341" s="4"/>
      <c r="AS2341" s="4"/>
      <c r="AT2341" s="4"/>
      <c r="AU2341" s="4"/>
      <c r="AV2341" s="4"/>
      <c r="AW2341" s="1"/>
      <c r="AX2341" s="1"/>
      <c r="AY2341" s="1"/>
      <c r="AZ2341" s="1"/>
      <c r="BA2341" s="1"/>
      <c r="BB2341" s="1"/>
      <c r="BC2341" s="1"/>
      <c r="BD2341" s="1"/>
      <c r="BE2341" s="1"/>
      <c r="BG2341" s="1"/>
      <c r="BH2341" s="1"/>
    </row>
    <row r="2342" spans="1:60" ht="15" customHeight="1" x14ac:dyDescent="0.25">
      <c r="A2342" s="105"/>
      <c r="B2342" s="106"/>
      <c r="C2342" s="2"/>
      <c r="D2342" s="2"/>
      <c r="E2342" s="106"/>
      <c r="F2342" s="107"/>
      <c r="G2342" s="108"/>
      <c r="H2342" s="109"/>
      <c r="I2342" s="109"/>
      <c r="J2342" s="110"/>
      <c r="K2342" s="117"/>
      <c r="L2342" s="178"/>
      <c r="M2342" s="178"/>
      <c r="N2342" s="106"/>
      <c r="O2342" s="111"/>
      <c r="P2342" s="111"/>
      <c r="Q2342" s="106"/>
      <c r="R2342" s="106"/>
      <c r="S2342" s="106"/>
      <c r="T2342" s="106"/>
      <c r="U2342" s="106"/>
      <c r="V2342" s="106"/>
      <c r="W2342" s="19"/>
      <c r="X2342" s="2"/>
      <c r="Y2342" s="4"/>
      <c r="Z2342" s="106"/>
      <c r="AA2342" s="114"/>
      <c r="AB2342" s="112"/>
      <c r="AC2342" s="178"/>
      <c r="AD2342" s="11"/>
      <c r="AE2342" s="106"/>
      <c r="AF2342" s="106"/>
      <c r="AG2342" s="106"/>
      <c r="AH2342" s="115"/>
      <c r="AI2342" s="116"/>
      <c r="AJ2342" s="10"/>
      <c r="AK2342" s="1"/>
      <c r="AL2342" s="10"/>
      <c r="AM2342" s="1"/>
      <c r="AN2342" s="1"/>
      <c r="AO2342" s="3"/>
      <c r="AP2342" s="3"/>
      <c r="AQ2342" s="4"/>
      <c r="AR2342" s="4"/>
      <c r="AS2342" s="4"/>
      <c r="AT2342" s="4"/>
      <c r="AU2342" s="4"/>
      <c r="AV2342" s="4"/>
      <c r="AW2342" s="1"/>
      <c r="AX2342" s="1"/>
      <c r="AY2342" s="1"/>
      <c r="AZ2342" s="1"/>
      <c r="BA2342" s="1"/>
      <c r="BB2342" s="1"/>
      <c r="BC2342" s="1"/>
      <c r="BD2342" s="1"/>
      <c r="BE2342" s="1"/>
      <c r="BG2342" s="1"/>
      <c r="BH2342" s="1"/>
    </row>
    <row r="2343" spans="1:60" ht="15" customHeight="1" x14ac:dyDescent="0.25">
      <c r="A2343" s="105"/>
      <c r="B2343" s="106"/>
      <c r="C2343" s="2"/>
      <c r="D2343" s="2"/>
      <c r="E2343" s="106"/>
      <c r="F2343" s="107"/>
      <c r="G2343" s="108"/>
      <c r="H2343" s="109"/>
      <c r="I2343" s="109"/>
      <c r="J2343" s="110"/>
      <c r="K2343" s="117"/>
      <c r="L2343" s="178"/>
      <c r="M2343" s="178"/>
      <c r="N2343" s="106"/>
      <c r="O2343" s="111"/>
      <c r="P2343" s="111"/>
      <c r="Q2343" s="106"/>
      <c r="R2343" s="106"/>
      <c r="S2343" s="106"/>
      <c r="T2343" s="106"/>
      <c r="U2343" s="106"/>
      <c r="V2343" s="106"/>
      <c r="W2343" s="19"/>
      <c r="X2343" s="2"/>
      <c r="Y2343" s="4"/>
      <c r="Z2343" s="106"/>
      <c r="AA2343" s="114"/>
      <c r="AB2343" s="112"/>
      <c r="AC2343" s="178"/>
      <c r="AD2343" s="11"/>
      <c r="AE2343" s="106"/>
      <c r="AF2343" s="106"/>
      <c r="AG2343" s="106"/>
      <c r="AH2343" s="115"/>
      <c r="AI2343" s="116"/>
      <c r="AJ2343" s="10"/>
      <c r="AK2343" s="1"/>
      <c r="AL2343" s="10"/>
      <c r="AM2343" s="1"/>
      <c r="AN2343" s="1"/>
      <c r="AO2343" s="3"/>
      <c r="AP2343" s="3"/>
      <c r="AQ2343" s="4"/>
      <c r="AR2343" s="4"/>
      <c r="AS2343" s="4"/>
      <c r="AT2343" s="4"/>
      <c r="AU2343" s="4"/>
      <c r="AV2343" s="4"/>
      <c r="AW2343" s="1"/>
      <c r="AX2343" s="1"/>
      <c r="AY2343" s="1"/>
      <c r="AZ2343" s="1"/>
      <c r="BA2343" s="1"/>
      <c r="BB2343" s="1"/>
      <c r="BC2343" s="1"/>
      <c r="BD2343" s="1"/>
      <c r="BE2343" s="1"/>
      <c r="BG2343" s="1"/>
      <c r="BH2343" s="1"/>
    </row>
    <row r="2344" spans="1:60" ht="15" customHeight="1" x14ac:dyDescent="0.25">
      <c r="A2344" s="105"/>
      <c r="B2344" s="106"/>
      <c r="C2344" s="2"/>
      <c r="D2344" s="2"/>
      <c r="E2344" s="106"/>
      <c r="F2344" s="107"/>
      <c r="G2344" s="108"/>
      <c r="H2344" s="109"/>
      <c r="I2344" s="109"/>
      <c r="J2344" s="110"/>
      <c r="K2344" s="117"/>
      <c r="L2344" s="178"/>
      <c r="M2344" s="178"/>
      <c r="N2344" s="106"/>
      <c r="O2344" s="111"/>
      <c r="P2344" s="111"/>
      <c r="Q2344" s="106"/>
      <c r="R2344" s="106"/>
      <c r="S2344" s="106"/>
      <c r="T2344" s="106"/>
      <c r="U2344" s="106"/>
      <c r="V2344" s="106"/>
      <c r="W2344" s="19"/>
      <c r="X2344" s="2"/>
      <c r="Y2344" s="4"/>
      <c r="Z2344" s="106"/>
      <c r="AA2344" s="114"/>
      <c r="AB2344" s="112"/>
      <c r="AC2344" s="178"/>
      <c r="AD2344" s="11"/>
      <c r="AE2344" s="106"/>
      <c r="AF2344" s="106"/>
      <c r="AG2344" s="106"/>
      <c r="AH2344" s="115"/>
      <c r="AI2344" s="116"/>
      <c r="AJ2344" s="10"/>
      <c r="AK2344" s="1"/>
      <c r="AL2344" s="10"/>
      <c r="AM2344" s="1"/>
      <c r="AN2344" s="1"/>
      <c r="AO2344" s="3"/>
      <c r="AP2344" s="3"/>
      <c r="AQ2344" s="4"/>
      <c r="AR2344" s="4"/>
      <c r="AS2344" s="4"/>
      <c r="AT2344" s="4"/>
      <c r="AU2344" s="4"/>
      <c r="AV2344" s="4"/>
      <c r="AW2344" s="1"/>
      <c r="AX2344" s="1"/>
      <c r="AY2344" s="1"/>
      <c r="AZ2344" s="1"/>
      <c r="BA2344" s="1"/>
      <c r="BB2344" s="1"/>
      <c r="BC2344" s="1"/>
      <c r="BD2344" s="1"/>
      <c r="BE2344" s="1"/>
      <c r="BG2344" s="1"/>
      <c r="BH2344" s="1"/>
    </row>
    <row r="2345" spans="1:60" ht="15" customHeight="1" x14ac:dyDescent="0.25">
      <c r="A2345" s="105"/>
      <c r="B2345" s="106"/>
      <c r="C2345" s="2"/>
      <c r="D2345" s="2"/>
      <c r="E2345" s="106"/>
      <c r="F2345" s="107"/>
      <c r="G2345" s="108"/>
      <c r="H2345" s="109"/>
      <c r="I2345" s="109"/>
      <c r="J2345" s="110"/>
      <c r="K2345" s="117"/>
      <c r="L2345" s="178"/>
      <c r="M2345" s="178"/>
      <c r="N2345" s="106"/>
      <c r="O2345" s="111"/>
      <c r="P2345" s="111"/>
      <c r="Q2345" s="106"/>
      <c r="R2345" s="106"/>
      <c r="S2345" s="106"/>
      <c r="T2345" s="106"/>
      <c r="U2345" s="106"/>
      <c r="V2345" s="106"/>
      <c r="W2345" s="19"/>
      <c r="X2345" s="2"/>
      <c r="Y2345" s="4"/>
      <c r="Z2345" s="106"/>
      <c r="AA2345" s="114"/>
      <c r="AB2345" s="112"/>
      <c r="AC2345" s="178"/>
      <c r="AD2345" s="11"/>
      <c r="AE2345" s="106"/>
      <c r="AF2345" s="106"/>
      <c r="AG2345" s="106"/>
      <c r="AH2345" s="115"/>
      <c r="AI2345" s="116"/>
      <c r="AJ2345" s="10"/>
      <c r="AK2345" s="1"/>
      <c r="AL2345" s="10"/>
      <c r="AM2345" s="1"/>
      <c r="AN2345" s="1"/>
      <c r="AO2345" s="3"/>
      <c r="AP2345" s="3"/>
      <c r="AQ2345" s="4"/>
      <c r="AR2345" s="4"/>
      <c r="AS2345" s="4"/>
      <c r="AT2345" s="4"/>
      <c r="AU2345" s="4"/>
      <c r="AV2345" s="4"/>
      <c r="AW2345" s="1"/>
      <c r="AX2345" s="1"/>
      <c r="AY2345" s="1"/>
      <c r="AZ2345" s="1"/>
      <c r="BA2345" s="1"/>
      <c r="BB2345" s="1"/>
      <c r="BC2345" s="1"/>
      <c r="BD2345" s="1"/>
      <c r="BE2345" s="1"/>
      <c r="BG2345" s="1"/>
      <c r="BH2345" s="1"/>
    </row>
    <row r="2346" spans="1:60" ht="15" customHeight="1" x14ac:dyDescent="0.25">
      <c r="A2346" s="105"/>
      <c r="B2346" s="106"/>
      <c r="C2346" s="2"/>
      <c r="D2346" s="2"/>
      <c r="E2346" s="106"/>
      <c r="F2346" s="107"/>
      <c r="G2346" s="108"/>
      <c r="H2346" s="109"/>
      <c r="I2346" s="109"/>
      <c r="J2346" s="110"/>
      <c r="K2346" s="117"/>
      <c r="L2346" s="178"/>
      <c r="M2346" s="178"/>
      <c r="N2346" s="106"/>
      <c r="O2346" s="111"/>
      <c r="P2346" s="111"/>
      <c r="Q2346" s="106"/>
      <c r="R2346" s="106"/>
      <c r="S2346" s="106"/>
      <c r="T2346" s="106"/>
      <c r="U2346" s="106"/>
      <c r="V2346" s="106"/>
      <c r="W2346" s="19"/>
      <c r="X2346" s="2"/>
      <c r="Y2346" s="4"/>
      <c r="Z2346" s="106"/>
      <c r="AA2346" s="114"/>
      <c r="AB2346" s="112"/>
      <c r="AC2346" s="178"/>
      <c r="AD2346" s="11"/>
      <c r="AE2346" s="106"/>
      <c r="AF2346" s="106"/>
      <c r="AG2346" s="106"/>
      <c r="AH2346" s="115"/>
      <c r="AI2346" s="116"/>
      <c r="AJ2346" s="10"/>
      <c r="AK2346" s="1"/>
      <c r="AL2346" s="10"/>
      <c r="AM2346" s="1"/>
      <c r="AN2346" s="1"/>
      <c r="AO2346" s="3"/>
      <c r="AP2346" s="3"/>
      <c r="AQ2346" s="4"/>
      <c r="AR2346" s="4"/>
      <c r="AS2346" s="4"/>
      <c r="AT2346" s="4"/>
      <c r="AU2346" s="4"/>
      <c r="AV2346" s="4"/>
      <c r="AW2346" s="1"/>
      <c r="AX2346" s="1"/>
      <c r="AY2346" s="1"/>
      <c r="AZ2346" s="1"/>
      <c r="BA2346" s="1"/>
      <c r="BB2346" s="1"/>
      <c r="BC2346" s="1"/>
      <c r="BD2346" s="1"/>
      <c r="BE2346" s="1"/>
      <c r="BG2346" s="1"/>
      <c r="BH2346" s="1"/>
    </row>
    <row r="2347" spans="1:60" ht="15" customHeight="1" x14ac:dyDescent="0.25">
      <c r="A2347" s="105"/>
      <c r="B2347" s="106"/>
      <c r="C2347" s="2"/>
      <c r="D2347" s="2"/>
      <c r="E2347" s="106"/>
      <c r="F2347" s="107"/>
      <c r="G2347" s="108"/>
      <c r="H2347" s="109"/>
      <c r="I2347" s="109"/>
      <c r="J2347" s="110"/>
      <c r="K2347" s="117"/>
      <c r="L2347" s="178"/>
      <c r="M2347" s="178"/>
      <c r="N2347" s="106"/>
      <c r="O2347" s="111"/>
      <c r="P2347" s="111"/>
      <c r="Q2347" s="106"/>
      <c r="R2347" s="106"/>
      <c r="S2347" s="106"/>
      <c r="T2347" s="106"/>
      <c r="U2347" s="106"/>
      <c r="V2347" s="106"/>
      <c r="W2347" s="19"/>
      <c r="X2347" s="2"/>
      <c r="Y2347" s="4"/>
      <c r="Z2347" s="106"/>
      <c r="AA2347" s="114"/>
      <c r="AB2347" s="112"/>
      <c r="AC2347" s="178"/>
      <c r="AD2347" s="11"/>
      <c r="AE2347" s="106"/>
      <c r="AF2347" s="106"/>
      <c r="AG2347" s="106"/>
      <c r="AH2347" s="115"/>
      <c r="AI2347" s="116"/>
      <c r="AJ2347" s="10"/>
      <c r="AK2347" s="1"/>
      <c r="AL2347" s="10"/>
      <c r="AM2347" s="1"/>
      <c r="AN2347" s="1"/>
      <c r="AO2347" s="3"/>
      <c r="AP2347" s="3"/>
      <c r="AQ2347" s="4"/>
      <c r="AR2347" s="4"/>
      <c r="AS2347" s="4"/>
      <c r="AT2347" s="4"/>
      <c r="AU2347" s="4"/>
      <c r="AV2347" s="4"/>
      <c r="AW2347" s="1"/>
      <c r="AX2347" s="1"/>
      <c r="AY2347" s="1"/>
      <c r="AZ2347" s="1"/>
      <c r="BA2347" s="1"/>
      <c r="BB2347" s="1"/>
      <c r="BC2347" s="1"/>
      <c r="BD2347" s="1"/>
      <c r="BE2347" s="1"/>
      <c r="BG2347" s="1"/>
      <c r="BH2347" s="1"/>
    </row>
    <row r="2348" spans="1:60" ht="15" customHeight="1" x14ac:dyDescent="0.25">
      <c r="A2348" s="105"/>
      <c r="B2348" s="106"/>
      <c r="C2348" s="2"/>
      <c r="D2348" s="2"/>
      <c r="E2348" s="106"/>
      <c r="F2348" s="107"/>
      <c r="G2348" s="108"/>
      <c r="H2348" s="109"/>
      <c r="I2348" s="109"/>
      <c r="J2348" s="110"/>
      <c r="K2348" s="117"/>
      <c r="L2348" s="178"/>
      <c r="M2348" s="178"/>
      <c r="N2348" s="106"/>
      <c r="O2348" s="111"/>
      <c r="P2348" s="111"/>
      <c r="Q2348" s="106"/>
      <c r="R2348" s="106"/>
      <c r="S2348" s="106"/>
      <c r="T2348" s="106"/>
      <c r="U2348" s="106"/>
      <c r="V2348" s="106"/>
      <c r="W2348" s="19"/>
      <c r="X2348" s="2"/>
      <c r="Y2348" s="4"/>
      <c r="Z2348" s="106"/>
      <c r="AA2348" s="114"/>
      <c r="AB2348" s="112"/>
      <c r="AC2348" s="178"/>
      <c r="AD2348" s="11"/>
      <c r="AE2348" s="106"/>
      <c r="AF2348" s="106"/>
      <c r="AG2348" s="106"/>
      <c r="AH2348" s="115"/>
      <c r="AI2348" s="116"/>
      <c r="AJ2348" s="10"/>
      <c r="AK2348" s="1"/>
      <c r="AL2348" s="10"/>
      <c r="AM2348" s="1"/>
      <c r="AN2348" s="1"/>
      <c r="AO2348" s="3"/>
      <c r="AP2348" s="3"/>
      <c r="AQ2348" s="4"/>
      <c r="AR2348" s="4"/>
      <c r="AS2348" s="4"/>
      <c r="AT2348" s="4"/>
      <c r="AU2348" s="4"/>
      <c r="AV2348" s="4"/>
      <c r="AW2348" s="1"/>
      <c r="AX2348" s="1"/>
      <c r="AY2348" s="1"/>
      <c r="AZ2348" s="1"/>
      <c r="BA2348" s="1"/>
      <c r="BB2348" s="1"/>
      <c r="BC2348" s="1"/>
      <c r="BD2348" s="1"/>
      <c r="BE2348" s="1"/>
      <c r="BG2348" s="1"/>
      <c r="BH2348" s="1"/>
    </row>
    <row r="2349" spans="1:60" ht="15" customHeight="1" x14ac:dyDescent="0.25">
      <c r="A2349" s="105"/>
      <c r="B2349" s="106"/>
      <c r="C2349" s="2"/>
      <c r="D2349" s="2"/>
      <c r="E2349" s="106"/>
      <c r="F2349" s="107"/>
      <c r="G2349" s="108"/>
      <c r="H2349" s="109"/>
      <c r="I2349" s="109"/>
      <c r="J2349" s="110"/>
      <c r="K2349" s="117"/>
      <c r="L2349" s="178"/>
      <c r="M2349" s="178"/>
      <c r="N2349" s="106"/>
      <c r="O2349" s="111"/>
      <c r="P2349" s="111"/>
      <c r="Q2349" s="106"/>
      <c r="R2349" s="106"/>
      <c r="S2349" s="106"/>
      <c r="T2349" s="106"/>
      <c r="U2349" s="106"/>
      <c r="V2349" s="106"/>
      <c r="W2349" s="19"/>
      <c r="X2349" s="2"/>
      <c r="Y2349" s="4"/>
      <c r="Z2349" s="106"/>
      <c r="AA2349" s="114"/>
      <c r="AB2349" s="112"/>
      <c r="AC2349" s="178"/>
      <c r="AD2349" s="11"/>
      <c r="AE2349" s="106"/>
      <c r="AF2349" s="106"/>
      <c r="AG2349" s="106"/>
      <c r="AH2349" s="115"/>
      <c r="AI2349" s="116"/>
      <c r="AJ2349" s="10"/>
      <c r="AK2349" s="1"/>
      <c r="AL2349" s="10"/>
      <c r="AM2349" s="1"/>
      <c r="AN2349" s="1"/>
      <c r="AO2349" s="3"/>
      <c r="AP2349" s="3"/>
      <c r="AQ2349" s="4"/>
      <c r="AR2349" s="4"/>
      <c r="AS2349" s="4"/>
      <c r="AT2349" s="4"/>
      <c r="AU2349" s="4"/>
      <c r="AV2349" s="4"/>
      <c r="AW2349" s="1"/>
      <c r="AX2349" s="1"/>
      <c r="AY2349" s="1"/>
      <c r="AZ2349" s="1"/>
      <c r="BA2349" s="1"/>
      <c r="BB2349" s="1"/>
      <c r="BC2349" s="1"/>
      <c r="BD2349" s="1"/>
      <c r="BE2349" s="1"/>
      <c r="BG2349" s="1"/>
      <c r="BH2349" s="1"/>
    </row>
    <row r="2350" spans="1:60" ht="15" customHeight="1" x14ac:dyDescent="0.25">
      <c r="A2350" s="105"/>
      <c r="B2350" s="106"/>
      <c r="C2350" s="2"/>
      <c r="D2350" s="2"/>
      <c r="E2350" s="106"/>
      <c r="F2350" s="107"/>
      <c r="G2350" s="108"/>
      <c r="H2350" s="109"/>
      <c r="I2350" s="109"/>
      <c r="J2350" s="110"/>
      <c r="K2350" s="117"/>
      <c r="L2350" s="178"/>
      <c r="M2350" s="178"/>
      <c r="N2350" s="106"/>
      <c r="O2350" s="111"/>
      <c r="P2350" s="111"/>
      <c r="Q2350" s="106"/>
      <c r="R2350" s="106"/>
      <c r="S2350" s="106"/>
      <c r="T2350" s="106"/>
      <c r="U2350" s="106"/>
      <c r="V2350" s="106"/>
      <c r="W2350" s="19"/>
      <c r="X2350" s="2"/>
      <c r="Y2350" s="4"/>
      <c r="Z2350" s="106"/>
      <c r="AA2350" s="114"/>
      <c r="AB2350" s="112"/>
      <c r="AC2350" s="178"/>
      <c r="AD2350" s="11"/>
      <c r="AE2350" s="106"/>
      <c r="AF2350" s="106"/>
      <c r="AG2350" s="106"/>
      <c r="AH2350" s="115"/>
      <c r="AI2350" s="116"/>
      <c r="AJ2350" s="10"/>
      <c r="AK2350" s="1"/>
      <c r="AL2350" s="10"/>
      <c r="AM2350" s="1"/>
      <c r="AN2350" s="1"/>
      <c r="AO2350" s="3"/>
      <c r="AP2350" s="3"/>
      <c r="AQ2350" s="4"/>
      <c r="AR2350" s="4"/>
      <c r="AS2350" s="4"/>
      <c r="AT2350" s="4"/>
      <c r="AU2350" s="4"/>
      <c r="AV2350" s="4"/>
      <c r="AW2350" s="1"/>
      <c r="AX2350" s="1"/>
      <c r="AY2350" s="1"/>
      <c r="AZ2350" s="1"/>
      <c r="BA2350" s="1"/>
      <c r="BB2350" s="1"/>
      <c r="BC2350" s="1"/>
      <c r="BD2350" s="1"/>
      <c r="BE2350" s="1"/>
      <c r="BG2350" s="1"/>
      <c r="BH2350" s="1"/>
    </row>
    <row r="2351" spans="1:60" ht="15" customHeight="1" x14ac:dyDescent="0.25">
      <c r="A2351" s="105"/>
      <c r="B2351" s="106"/>
      <c r="C2351" s="2"/>
      <c r="D2351" s="2"/>
      <c r="E2351" s="106"/>
      <c r="F2351" s="107"/>
      <c r="G2351" s="108"/>
      <c r="H2351" s="109"/>
      <c r="I2351" s="109"/>
      <c r="J2351" s="110"/>
      <c r="K2351" s="117"/>
      <c r="L2351" s="178"/>
      <c r="M2351" s="178"/>
      <c r="N2351" s="106"/>
      <c r="O2351" s="111"/>
      <c r="P2351" s="111"/>
      <c r="Q2351" s="106"/>
      <c r="R2351" s="106"/>
      <c r="S2351" s="106"/>
      <c r="T2351" s="106"/>
      <c r="U2351" s="106"/>
      <c r="V2351" s="106"/>
      <c r="W2351" s="19"/>
      <c r="X2351" s="2"/>
      <c r="Y2351" s="4"/>
      <c r="Z2351" s="106"/>
      <c r="AA2351" s="114"/>
      <c r="AB2351" s="112"/>
      <c r="AC2351" s="178"/>
      <c r="AD2351" s="11"/>
      <c r="AE2351" s="106"/>
      <c r="AF2351" s="106"/>
      <c r="AG2351" s="106"/>
      <c r="AH2351" s="115"/>
      <c r="AI2351" s="116"/>
      <c r="AJ2351" s="10"/>
      <c r="AK2351" s="1"/>
      <c r="AL2351" s="10"/>
      <c r="AM2351" s="1"/>
      <c r="AN2351" s="1"/>
      <c r="AO2351" s="3"/>
      <c r="AP2351" s="3"/>
      <c r="AQ2351" s="4"/>
      <c r="AR2351" s="4"/>
      <c r="AS2351" s="4"/>
      <c r="AT2351" s="4"/>
      <c r="AU2351" s="4"/>
      <c r="AV2351" s="4"/>
      <c r="AW2351" s="1"/>
      <c r="AX2351" s="1"/>
      <c r="AY2351" s="1"/>
      <c r="AZ2351" s="1"/>
      <c r="BA2351" s="1"/>
      <c r="BB2351" s="1"/>
      <c r="BC2351" s="1"/>
      <c r="BD2351" s="1"/>
      <c r="BE2351" s="1"/>
      <c r="BG2351" s="1"/>
      <c r="BH2351" s="1"/>
    </row>
    <row r="2352" spans="1:60" ht="15" customHeight="1" x14ac:dyDescent="0.25">
      <c r="A2352" s="105"/>
      <c r="B2352" s="106"/>
      <c r="C2352" s="2"/>
      <c r="D2352" s="2"/>
      <c r="E2352" s="106"/>
      <c r="F2352" s="107"/>
      <c r="G2352" s="108"/>
      <c r="H2352" s="109"/>
      <c r="I2352" s="109"/>
      <c r="J2352" s="110"/>
      <c r="K2352" s="117"/>
      <c r="L2352" s="178"/>
      <c r="M2352" s="178"/>
      <c r="N2352" s="106"/>
      <c r="O2352" s="111"/>
      <c r="P2352" s="111"/>
      <c r="Q2352" s="106"/>
      <c r="R2352" s="106"/>
      <c r="S2352" s="106"/>
      <c r="T2352" s="106"/>
      <c r="U2352" s="106"/>
      <c r="V2352" s="106"/>
      <c r="W2352" s="19"/>
      <c r="X2352" s="2"/>
      <c r="Y2352" s="4"/>
      <c r="Z2352" s="106"/>
      <c r="AA2352" s="114"/>
      <c r="AB2352" s="112"/>
      <c r="AC2352" s="178"/>
      <c r="AD2352" s="11"/>
      <c r="AE2352" s="106"/>
      <c r="AF2352" s="106"/>
      <c r="AG2352" s="106"/>
      <c r="AH2352" s="115"/>
      <c r="AI2352" s="116"/>
      <c r="AJ2352" s="10"/>
      <c r="AK2352" s="1"/>
      <c r="AL2352" s="10"/>
      <c r="AM2352" s="1"/>
      <c r="AN2352" s="1"/>
      <c r="AO2352" s="3"/>
      <c r="AP2352" s="3"/>
      <c r="AQ2352" s="4"/>
      <c r="AR2352" s="4"/>
      <c r="AS2352" s="4"/>
      <c r="AT2352" s="4"/>
      <c r="AU2352" s="4"/>
      <c r="AV2352" s="4"/>
      <c r="AW2352" s="1"/>
      <c r="AX2352" s="1"/>
      <c r="AY2352" s="1"/>
      <c r="AZ2352" s="1"/>
      <c r="BA2352" s="1"/>
      <c r="BB2352" s="1"/>
      <c r="BC2352" s="1"/>
      <c r="BD2352" s="1"/>
      <c r="BE2352" s="1"/>
      <c r="BG2352" s="1"/>
      <c r="BH2352" s="1"/>
    </row>
    <row r="2353" spans="1:60" ht="15" customHeight="1" x14ac:dyDescent="0.25">
      <c r="A2353" s="105"/>
      <c r="B2353" s="106"/>
      <c r="C2353" s="2"/>
      <c r="D2353" s="2"/>
      <c r="E2353" s="106"/>
      <c r="F2353" s="107"/>
      <c r="G2353" s="108"/>
      <c r="H2353" s="109"/>
      <c r="I2353" s="109"/>
      <c r="J2353" s="110"/>
      <c r="K2353" s="117"/>
      <c r="L2353" s="178"/>
      <c r="M2353" s="178"/>
      <c r="N2353" s="106"/>
      <c r="O2353" s="111"/>
      <c r="P2353" s="111"/>
      <c r="Q2353" s="106"/>
      <c r="R2353" s="106"/>
      <c r="S2353" s="106"/>
      <c r="T2353" s="106"/>
      <c r="U2353" s="106"/>
      <c r="V2353" s="106"/>
      <c r="W2353" s="19"/>
      <c r="X2353" s="2"/>
      <c r="Y2353" s="4"/>
      <c r="Z2353" s="106"/>
      <c r="AA2353" s="114"/>
      <c r="AB2353" s="112"/>
      <c r="AC2353" s="178"/>
      <c r="AD2353" s="11"/>
      <c r="AE2353" s="106"/>
      <c r="AF2353" s="106"/>
      <c r="AG2353" s="106"/>
      <c r="AH2353" s="115"/>
      <c r="AI2353" s="116"/>
      <c r="AJ2353" s="10"/>
      <c r="AK2353" s="1"/>
      <c r="AL2353" s="10"/>
      <c r="AM2353" s="1"/>
      <c r="AN2353" s="1"/>
      <c r="AO2353" s="3"/>
      <c r="AP2353" s="3"/>
      <c r="AQ2353" s="4"/>
      <c r="AR2353" s="4"/>
      <c r="AS2353" s="4"/>
      <c r="AT2353" s="4"/>
      <c r="AU2353" s="4"/>
      <c r="AV2353" s="4"/>
      <c r="AW2353" s="1"/>
      <c r="AX2353" s="1"/>
      <c r="AY2353" s="1"/>
      <c r="AZ2353" s="1"/>
      <c r="BA2353" s="1"/>
      <c r="BB2353" s="1"/>
      <c r="BC2353" s="1"/>
      <c r="BD2353" s="1"/>
      <c r="BE2353" s="1"/>
      <c r="BG2353" s="1"/>
      <c r="BH2353" s="1"/>
    </row>
    <row r="2354" spans="1:60" ht="15" customHeight="1" x14ac:dyDescent="0.25">
      <c r="A2354" s="105"/>
      <c r="B2354" s="106"/>
      <c r="C2354" s="2"/>
      <c r="D2354" s="2"/>
      <c r="E2354" s="106"/>
      <c r="F2354" s="107"/>
      <c r="G2354" s="108"/>
      <c r="H2354" s="109"/>
      <c r="I2354" s="109"/>
      <c r="J2354" s="110"/>
      <c r="K2354" s="117"/>
      <c r="L2354" s="178"/>
      <c r="M2354" s="178"/>
      <c r="N2354" s="106"/>
      <c r="O2354" s="111"/>
      <c r="P2354" s="111"/>
      <c r="Q2354" s="106"/>
      <c r="R2354" s="106"/>
      <c r="S2354" s="106"/>
      <c r="T2354" s="106"/>
      <c r="U2354" s="106"/>
      <c r="V2354" s="106"/>
      <c r="W2354" s="19"/>
      <c r="X2354" s="2"/>
      <c r="Y2354" s="4"/>
      <c r="Z2354" s="106"/>
      <c r="AA2354" s="114"/>
      <c r="AB2354" s="112"/>
      <c r="AC2354" s="178"/>
      <c r="AD2354" s="11"/>
      <c r="AE2354" s="106"/>
      <c r="AF2354" s="106"/>
      <c r="AG2354" s="106"/>
      <c r="AH2354" s="115"/>
      <c r="AI2354" s="116"/>
      <c r="AJ2354" s="10"/>
      <c r="AK2354" s="1"/>
      <c r="AL2354" s="10"/>
      <c r="AM2354" s="1"/>
      <c r="AN2354" s="1"/>
      <c r="AO2354" s="3"/>
      <c r="AP2354" s="3"/>
      <c r="AQ2354" s="4"/>
      <c r="AR2354" s="4"/>
      <c r="AS2354" s="4"/>
      <c r="AT2354" s="4"/>
      <c r="AU2354" s="4"/>
      <c r="AV2354" s="4"/>
      <c r="AW2354" s="1"/>
      <c r="AX2354" s="1"/>
      <c r="AY2354" s="1"/>
      <c r="AZ2354" s="1"/>
      <c r="BA2354" s="1"/>
      <c r="BB2354" s="1"/>
      <c r="BC2354" s="1"/>
      <c r="BD2354" s="1"/>
      <c r="BE2354" s="1"/>
      <c r="BG2354" s="1"/>
      <c r="BH2354" s="1"/>
    </row>
    <row r="2355" spans="1:60" ht="15" customHeight="1" x14ac:dyDescent="0.25">
      <c r="A2355" s="105"/>
      <c r="B2355" s="106"/>
      <c r="C2355" s="2"/>
      <c r="D2355" s="2"/>
      <c r="E2355" s="106"/>
      <c r="F2355" s="107"/>
      <c r="G2355" s="108"/>
      <c r="H2355" s="109"/>
      <c r="I2355" s="109"/>
      <c r="J2355" s="110"/>
      <c r="K2355" s="117"/>
      <c r="L2355" s="178"/>
      <c r="M2355" s="178"/>
      <c r="N2355" s="106"/>
      <c r="O2355" s="111"/>
      <c r="P2355" s="111"/>
      <c r="Q2355" s="106"/>
      <c r="R2355" s="106"/>
      <c r="S2355" s="106"/>
      <c r="T2355" s="106"/>
      <c r="U2355" s="106"/>
      <c r="V2355" s="106"/>
      <c r="W2355" s="19"/>
      <c r="X2355" s="2"/>
      <c r="Y2355" s="4"/>
      <c r="Z2355" s="106"/>
      <c r="AA2355" s="114"/>
      <c r="AB2355" s="112"/>
      <c r="AC2355" s="178"/>
      <c r="AD2355" s="11"/>
      <c r="AE2355" s="106"/>
      <c r="AF2355" s="106"/>
      <c r="AG2355" s="106"/>
      <c r="AH2355" s="115"/>
      <c r="AI2355" s="116"/>
      <c r="AJ2355" s="10"/>
      <c r="AK2355" s="1"/>
      <c r="AL2355" s="10"/>
      <c r="AM2355" s="1"/>
      <c r="AN2355" s="1"/>
      <c r="AO2355" s="3"/>
      <c r="AP2355" s="3"/>
      <c r="AQ2355" s="4"/>
      <c r="AR2355" s="4"/>
      <c r="AS2355" s="4"/>
      <c r="AT2355" s="4"/>
      <c r="AU2355" s="4"/>
      <c r="AV2355" s="4"/>
      <c r="AW2355" s="1"/>
      <c r="AX2355" s="1"/>
      <c r="AY2355" s="1"/>
      <c r="AZ2355" s="1"/>
      <c r="BA2355" s="1"/>
      <c r="BB2355" s="1"/>
      <c r="BC2355" s="1"/>
      <c r="BD2355" s="1"/>
      <c r="BE2355" s="1"/>
      <c r="BG2355" s="1"/>
      <c r="BH2355" s="1"/>
    </row>
    <row r="2356" spans="1:60" ht="15" customHeight="1" x14ac:dyDescent="0.25">
      <c r="A2356" s="105"/>
      <c r="B2356" s="106"/>
      <c r="C2356" s="2"/>
      <c r="D2356" s="2"/>
      <c r="E2356" s="106"/>
      <c r="F2356" s="107"/>
      <c r="G2356" s="108"/>
      <c r="H2356" s="109"/>
      <c r="I2356" s="109"/>
      <c r="J2356" s="110"/>
      <c r="K2356" s="117"/>
      <c r="L2356" s="178"/>
      <c r="M2356" s="178"/>
      <c r="N2356" s="106"/>
      <c r="O2356" s="111"/>
      <c r="P2356" s="111"/>
      <c r="Q2356" s="106"/>
      <c r="R2356" s="106"/>
      <c r="S2356" s="106"/>
      <c r="T2356" s="106"/>
      <c r="U2356" s="106"/>
      <c r="V2356" s="106"/>
      <c r="W2356" s="19"/>
      <c r="X2356" s="2"/>
      <c r="Y2356" s="4"/>
      <c r="Z2356" s="106"/>
      <c r="AA2356" s="114"/>
      <c r="AB2356" s="112"/>
      <c r="AC2356" s="178"/>
      <c r="AD2356" s="11"/>
      <c r="AE2356" s="106"/>
      <c r="AF2356" s="106"/>
      <c r="AG2356" s="106"/>
      <c r="AH2356" s="115"/>
      <c r="AI2356" s="116"/>
      <c r="AJ2356" s="10"/>
      <c r="AK2356" s="1"/>
      <c r="AL2356" s="10"/>
      <c r="AM2356" s="1"/>
      <c r="AN2356" s="1"/>
      <c r="AO2356" s="3"/>
      <c r="AP2356" s="3"/>
      <c r="AQ2356" s="4"/>
      <c r="AR2356" s="4"/>
      <c r="AS2356" s="4"/>
      <c r="AT2356" s="4"/>
      <c r="AU2356" s="4"/>
      <c r="AV2356" s="4"/>
      <c r="AW2356" s="1"/>
      <c r="AX2356" s="1"/>
      <c r="AY2356" s="1"/>
      <c r="AZ2356" s="1"/>
      <c r="BA2356" s="1"/>
      <c r="BB2356" s="1"/>
      <c r="BC2356" s="1"/>
      <c r="BD2356" s="1"/>
      <c r="BE2356" s="1"/>
      <c r="BG2356" s="1"/>
      <c r="BH2356" s="1"/>
    </row>
    <row r="2357" spans="1:60" ht="15" customHeight="1" x14ac:dyDescent="0.25">
      <c r="A2357" s="105"/>
      <c r="B2357" s="106"/>
      <c r="C2357" s="2"/>
      <c r="D2357" s="2"/>
      <c r="E2357" s="106"/>
      <c r="F2357" s="107"/>
      <c r="G2357" s="108"/>
      <c r="H2357" s="109"/>
      <c r="I2357" s="109"/>
      <c r="J2357" s="110"/>
      <c r="K2357" s="117"/>
      <c r="L2357" s="178"/>
      <c r="M2357" s="178"/>
      <c r="N2357" s="106"/>
      <c r="O2357" s="111"/>
      <c r="P2357" s="111"/>
      <c r="Q2357" s="106"/>
      <c r="R2357" s="106"/>
      <c r="S2357" s="106"/>
      <c r="T2357" s="106"/>
      <c r="U2357" s="106"/>
      <c r="V2357" s="106"/>
      <c r="W2357" s="19"/>
      <c r="X2357" s="2"/>
      <c r="Y2357" s="4"/>
      <c r="Z2357" s="106"/>
      <c r="AA2357" s="114"/>
      <c r="AB2357" s="112"/>
      <c r="AC2357" s="178"/>
      <c r="AD2357" s="11"/>
      <c r="AE2357" s="106"/>
      <c r="AF2357" s="106"/>
      <c r="AG2357" s="106"/>
      <c r="AH2357" s="115"/>
      <c r="AI2357" s="116"/>
      <c r="AJ2357" s="10"/>
      <c r="AK2357" s="1"/>
      <c r="AL2357" s="10"/>
      <c r="AM2357" s="1"/>
      <c r="AN2357" s="1"/>
      <c r="AO2357" s="3"/>
      <c r="AP2357" s="3"/>
      <c r="AQ2357" s="4"/>
      <c r="AR2357" s="4"/>
      <c r="AS2357" s="4"/>
      <c r="AT2357" s="4"/>
      <c r="AU2357" s="4"/>
      <c r="AV2357" s="4"/>
      <c r="AW2357" s="1"/>
      <c r="AX2357" s="1"/>
      <c r="AY2357" s="1"/>
      <c r="AZ2357" s="1"/>
      <c r="BA2357" s="1"/>
      <c r="BB2357" s="1"/>
      <c r="BC2357" s="1"/>
      <c r="BD2357" s="1"/>
      <c r="BE2357" s="1"/>
      <c r="BG2357" s="1"/>
      <c r="BH2357" s="1"/>
    </row>
    <row r="2358" spans="1:60" ht="15" customHeight="1" x14ac:dyDescent="0.25">
      <c r="A2358" s="105"/>
      <c r="B2358" s="106"/>
      <c r="C2358" s="2"/>
      <c r="D2358" s="2"/>
      <c r="E2358" s="106"/>
      <c r="F2358" s="107"/>
      <c r="G2358" s="108"/>
      <c r="H2358" s="109"/>
      <c r="I2358" s="109"/>
      <c r="J2358" s="110"/>
      <c r="K2358" s="117"/>
      <c r="L2358" s="178"/>
      <c r="M2358" s="178"/>
      <c r="N2358" s="106"/>
      <c r="O2358" s="111"/>
      <c r="P2358" s="111"/>
      <c r="Q2358" s="106"/>
      <c r="R2358" s="106"/>
      <c r="S2358" s="106"/>
      <c r="T2358" s="106"/>
      <c r="U2358" s="106"/>
      <c r="V2358" s="106"/>
      <c r="W2358" s="19"/>
      <c r="X2358" s="2"/>
      <c r="Y2358" s="4"/>
      <c r="Z2358" s="106"/>
      <c r="AA2358" s="114"/>
      <c r="AB2358" s="112"/>
      <c r="AC2358" s="178"/>
      <c r="AD2358" s="11"/>
      <c r="AE2358" s="106"/>
      <c r="AF2358" s="106"/>
      <c r="AG2358" s="106"/>
      <c r="AH2358" s="115"/>
      <c r="AI2358" s="116"/>
      <c r="AJ2358" s="10"/>
      <c r="AK2358" s="1"/>
      <c r="AL2358" s="10"/>
      <c r="AM2358" s="1"/>
      <c r="AN2358" s="1"/>
      <c r="AO2358" s="3"/>
      <c r="AP2358" s="3"/>
      <c r="AQ2358" s="4"/>
      <c r="AR2358" s="4"/>
      <c r="AS2358" s="4"/>
      <c r="AT2358" s="4"/>
      <c r="AU2358" s="4"/>
      <c r="AV2358" s="4"/>
      <c r="AW2358" s="1"/>
      <c r="AX2358" s="1"/>
      <c r="AY2358" s="1"/>
      <c r="AZ2358" s="1"/>
      <c r="BA2358" s="1"/>
      <c r="BB2358" s="1"/>
      <c r="BC2358" s="1"/>
      <c r="BD2358" s="1"/>
      <c r="BE2358" s="1"/>
      <c r="BG2358" s="1"/>
      <c r="BH2358" s="1"/>
    </row>
    <row r="2359" spans="1:60" ht="15" customHeight="1" x14ac:dyDescent="0.25">
      <c r="A2359" s="105"/>
      <c r="B2359" s="106"/>
      <c r="C2359" s="2"/>
      <c r="D2359" s="2"/>
      <c r="E2359" s="106"/>
      <c r="F2359" s="107"/>
      <c r="G2359" s="108"/>
      <c r="H2359" s="109"/>
      <c r="I2359" s="109"/>
      <c r="J2359" s="110"/>
      <c r="K2359" s="117"/>
      <c r="L2359" s="178"/>
      <c r="M2359" s="178"/>
      <c r="N2359" s="106"/>
      <c r="O2359" s="111"/>
      <c r="P2359" s="111"/>
      <c r="Q2359" s="106"/>
      <c r="R2359" s="106"/>
      <c r="S2359" s="106"/>
      <c r="T2359" s="106"/>
      <c r="U2359" s="106"/>
      <c r="V2359" s="106"/>
      <c r="W2359" s="19"/>
      <c r="X2359" s="2"/>
      <c r="Y2359" s="4"/>
      <c r="Z2359" s="106"/>
      <c r="AA2359" s="114"/>
      <c r="AB2359" s="112"/>
      <c r="AC2359" s="178"/>
      <c r="AD2359" s="11"/>
      <c r="AE2359" s="106"/>
      <c r="AF2359" s="106"/>
      <c r="AG2359" s="106"/>
      <c r="AH2359" s="115"/>
      <c r="AI2359" s="116"/>
      <c r="AJ2359" s="10"/>
      <c r="AK2359" s="1"/>
      <c r="AL2359" s="10"/>
      <c r="AM2359" s="1"/>
      <c r="AN2359" s="1"/>
      <c r="AO2359" s="3"/>
      <c r="AP2359" s="3"/>
      <c r="AQ2359" s="4"/>
      <c r="AR2359" s="4"/>
      <c r="AS2359" s="4"/>
      <c r="AT2359" s="4"/>
      <c r="AU2359" s="4"/>
      <c r="AV2359" s="4"/>
      <c r="AW2359" s="1"/>
      <c r="AX2359" s="1"/>
      <c r="AY2359" s="1"/>
      <c r="AZ2359" s="1"/>
      <c r="BA2359" s="1"/>
      <c r="BB2359" s="1"/>
      <c r="BC2359" s="1"/>
      <c r="BD2359" s="1"/>
      <c r="BE2359" s="1"/>
      <c r="BG2359" s="1"/>
      <c r="BH2359" s="1"/>
    </row>
    <row r="2360" spans="1:60" ht="15" customHeight="1" x14ac:dyDescent="0.25">
      <c r="A2360" s="105"/>
      <c r="B2360" s="106"/>
      <c r="C2360" s="2"/>
      <c r="D2360" s="2"/>
      <c r="E2360" s="106"/>
      <c r="F2360" s="107"/>
      <c r="G2360" s="108"/>
      <c r="H2360" s="109"/>
      <c r="I2360" s="109"/>
      <c r="J2360" s="110"/>
      <c r="K2360" s="117"/>
      <c r="L2360" s="178"/>
      <c r="M2360" s="178"/>
      <c r="N2360" s="106"/>
      <c r="O2360" s="111"/>
      <c r="P2360" s="111"/>
      <c r="Q2360" s="106"/>
      <c r="R2360" s="106"/>
      <c r="S2360" s="106"/>
      <c r="T2360" s="106"/>
      <c r="U2360" s="106"/>
      <c r="V2360" s="106"/>
      <c r="W2360" s="19"/>
      <c r="X2360" s="2"/>
      <c r="Y2360" s="4"/>
      <c r="Z2360" s="106"/>
      <c r="AA2360" s="114"/>
      <c r="AB2360" s="112"/>
      <c r="AC2360" s="178"/>
      <c r="AD2360" s="11"/>
      <c r="AE2360" s="106"/>
      <c r="AF2360" s="106"/>
      <c r="AG2360" s="106"/>
      <c r="AH2360" s="115"/>
      <c r="AI2360" s="116"/>
      <c r="AJ2360" s="10"/>
      <c r="AK2360" s="1"/>
      <c r="AL2360" s="10"/>
      <c r="AM2360" s="1"/>
      <c r="AN2360" s="1"/>
      <c r="AO2360" s="3"/>
      <c r="AP2360" s="3"/>
      <c r="AQ2360" s="4"/>
      <c r="AR2360" s="4"/>
      <c r="AS2360" s="4"/>
      <c r="AT2360" s="4"/>
      <c r="AU2360" s="4"/>
      <c r="AV2360" s="4"/>
      <c r="AW2360" s="1"/>
      <c r="AX2360" s="1"/>
      <c r="AY2360" s="1"/>
      <c r="AZ2360" s="1"/>
      <c r="BA2360" s="1"/>
      <c r="BB2360" s="1"/>
      <c r="BC2360" s="1"/>
      <c r="BD2360" s="1"/>
      <c r="BE2360" s="1"/>
      <c r="BG2360" s="1"/>
      <c r="BH2360" s="1"/>
    </row>
    <row r="2361" spans="1:60" ht="15" customHeight="1" x14ac:dyDescent="0.25">
      <c r="A2361" s="105"/>
      <c r="B2361" s="106"/>
      <c r="C2361" s="2"/>
      <c r="D2361" s="2"/>
      <c r="E2361" s="106"/>
      <c r="F2361" s="107"/>
      <c r="G2361" s="108"/>
      <c r="H2361" s="109"/>
      <c r="I2361" s="109"/>
      <c r="J2361" s="110"/>
      <c r="K2361" s="117"/>
      <c r="L2361" s="178"/>
      <c r="M2361" s="178"/>
      <c r="N2361" s="106"/>
      <c r="O2361" s="111"/>
      <c r="P2361" s="111"/>
      <c r="Q2361" s="106"/>
      <c r="R2361" s="106"/>
      <c r="S2361" s="106"/>
      <c r="T2361" s="106"/>
      <c r="U2361" s="106"/>
      <c r="V2361" s="106"/>
      <c r="W2361" s="19"/>
      <c r="X2361" s="2"/>
      <c r="Y2361" s="4"/>
      <c r="Z2361" s="106"/>
      <c r="AA2361" s="114"/>
      <c r="AB2361" s="112"/>
      <c r="AC2361" s="178"/>
      <c r="AD2361" s="11"/>
      <c r="AE2361" s="106"/>
      <c r="AF2361" s="106"/>
      <c r="AG2361" s="106"/>
      <c r="AH2361" s="115"/>
      <c r="AI2361" s="116"/>
      <c r="AJ2361" s="10"/>
      <c r="AK2361" s="1"/>
      <c r="AL2361" s="10"/>
      <c r="AM2361" s="1"/>
      <c r="AN2361" s="1"/>
      <c r="AO2361" s="3"/>
      <c r="AP2361" s="3"/>
      <c r="AQ2361" s="4"/>
      <c r="AR2361" s="4"/>
      <c r="AS2361" s="4"/>
      <c r="AT2361" s="4"/>
      <c r="AU2361" s="4"/>
      <c r="AV2361" s="4"/>
      <c r="AW2361" s="1"/>
      <c r="AX2361" s="1"/>
      <c r="AY2361" s="1"/>
      <c r="AZ2361" s="1"/>
      <c r="BA2361" s="1"/>
      <c r="BB2361" s="1"/>
      <c r="BC2361" s="1"/>
      <c r="BD2361" s="1"/>
      <c r="BE2361" s="1"/>
      <c r="BG2361" s="1"/>
      <c r="BH2361" s="1"/>
    </row>
    <row r="2362" spans="1:60" ht="15" customHeight="1" x14ac:dyDescent="0.25">
      <c r="A2362" s="105"/>
      <c r="B2362" s="106"/>
      <c r="C2362" s="2"/>
      <c r="D2362" s="2"/>
      <c r="E2362" s="106"/>
      <c r="F2362" s="107"/>
      <c r="G2362" s="108"/>
      <c r="H2362" s="109"/>
      <c r="I2362" s="109"/>
      <c r="J2362" s="110"/>
      <c r="K2362" s="117"/>
      <c r="L2362" s="178"/>
      <c r="M2362" s="178"/>
      <c r="N2362" s="106"/>
      <c r="O2362" s="111"/>
      <c r="P2362" s="111"/>
      <c r="Q2362" s="106"/>
      <c r="R2362" s="106"/>
      <c r="S2362" s="106"/>
      <c r="T2362" s="106"/>
      <c r="U2362" s="106"/>
      <c r="V2362" s="106"/>
      <c r="W2362" s="19"/>
      <c r="X2362" s="2"/>
      <c r="Y2362" s="4"/>
      <c r="Z2362" s="106"/>
      <c r="AA2362" s="114"/>
      <c r="AB2362" s="112"/>
      <c r="AC2362" s="178"/>
      <c r="AD2362" s="11"/>
      <c r="AE2362" s="106"/>
      <c r="AF2362" s="106"/>
      <c r="AG2362" s="106"/>
      <c r="AH2362" s="115"/>
      <c r="AI2362" s="116"/>
      <c r="AJ2362" s="10"/>
      <c r="AK2362" s="1"/>
      <c r="AL2362" s="10"/>
      <c r="AM2362" s="1"/>
      <c r="AN2362" s="1"/>
      <c r="AO2362" s="3"/>
      <c r="AP2362" s="3"/>
      <c r="AQ2362" s="4"/>
      <c r="AR2362" s="4"/>
      <c r="AS2362" s="4"/>
      <c r="AT2362" s="4"/>
      <c r="AU2362" s="4"/>
      <c r="AV2362" s="4"/>
      <c r="AW2362" s="1"/>
      <c r="AX2362" s="1"/>
      <c r="AY2362" s="1"/>
      <c r="AZ2362" s="1"/>
      <c r="BA2362" s="1"/>
      <c r="BB2362" s="1"/>
      <c r="BC2362" s="1"/>
      <c r="BD2362" s="1"/>
      <c r="BE2362" s="1"/>
      <c r="BG2362" s="1"/>
      <c r="BH2362" s="1"/>
    </row>
    <row r="2363" spans="1:60" ht="15" customHeight="1" x14ac:dyDescent="0.25">
      <c r="A2363" s="105"/>
      <c r="B2363" s="106"/>
      <c r="C2363" s="2"/>
      <c r="D2363" s="2"/>
      <c r="E2363" s="106"/>
      <c r="F2363" s="107"/>
      <c r="G2363" s="108"/>
      <c r="H2363" s="109"/>
      <c r="I2363" s="109"/>
      <c r="J2363" s="110"/>
      <c r="K2363" s="117"/>
      <c r="L2363" s="178"/>
      <c r="M2363" s="178"/>
      <c r="N2363" s="106"/>
      <c r="O2363" s="111"/>
      <c r="P2363" s="111"/>
      <c r="Q2363" s="106"/>
      <c r="R2363" s="106"/>
      <c r="S2363" s="106"/>
      <c r="T2363" s="106"/>
      <c r="U2363" s="106"/>
      <c r="V2363" s="106"/>
      <c r="W2363" s="19"/>
      <c r="X2363" s="2"/>
      <c r="Y2363" s="4"/>
      <c r="Z2363" s="106"/>
      <c r="AA2363" s="114"/>
      <c r="AB2363" s="112"/>
      <c r="AC2363" s="178"/>
      <c r="AD2363" s="11"/>
      <c r="AE2363" s="106"/>
      <c r="AF2363" s="106"/>
      <c r="AG2363" s="106"/>
      <c r="AH2363" s="115"/>
      <c r="AI2363" s="116"/>
      <c r="AJ2363" s="10"/>
      <c r="AK2363" s="1"/>
      <c r="AL2363" s="10"/>
      <c r="AM2363" s="1"/>
      <c r="AN2363" s="1"/>
      <c r="AO2363" s="3"/>
      <c r="AP2363" s="3"/>
      <c r="AQ2363" s="4"/>
      <c r="AR2363" s="4"/>
      <c r="AS2363" s="4"/>
      <c r="AT2363" s="4"/>
      <c r="AU2363" s="4"/>
      <c r="AV2363" s="4"/>
      <c r="AW2363" s="1"/>
      <c r="AX2363" s="1"/>
      <c r="AY2363" s="1"/>
      <c r="AZ2363" s="1"/>
      <c r="BA2363" s="1"/>
      <c r="BB2363" s="1"/>
      <c r="BC2363" s="1"/>
      <c r="BD2363" s="1"/>
      <c r="BE2363" s="1"/>
      <c r="BG2363" s="1"/>
      <c r="BH2363" s="1"/>
    </row>
    <row r="2364" spans="1:60" ht="15" customHeight="1" x14ac:dyDescent="0.25">
      <c r="A2364" s="105"/>
      <c r="B2364" s="106"/>
      <c r="C2364" s="2"/>
      <c r="D2364" s="2"/>
      <c r="E2364" s="106"/>
      <c r="F2364" s="107"/>
      <c r="G2364" s="108"/>
      <c r="H2364" s="109"/>
      <c r="I2364" s="109"/>
      <c r="J2364" s="110"/>
      <c r="K2364" s="117"/>
      <c r="L2364" s="178"/>
      <c r="M2364" s="178"/>
      <c r="N2364" s="106"/>
      <c r="O2364" s="111"/>
      <c r="P2364" s="111"/>
      <c r="Q2364" s="106"/>
      <c r="R2364" s="106"/>
      <c r="S2364" s="106"/>
      <c r="T2364" s="106"/>
      <c r="U2364" s="106"/>
      <c r="V2364" s="106"/>
      <c r="W2364" s="19"/>
      <c r="X2364" s="2"/>
      <c r="Y2364" s="4"/>
      <c r="Z2364" s="106"/>
      <c r="AA2364" s="114"/>
      <c r="AB2364" s="112"/>
      <c r="AC2364" s="178"/>
      <c r="AD2364" s="11"/>
      <c r="AE2364" s="106"/>
      <c r="AF2364" s="106"/>
      <c r="AG2364" s="106"/>
      <c r="AH2364" s="115"/>
      <c r="AI2364" s="116"/>
      <c r="AJ2364" s="10"/>
      <c r="AK2364" s="1"/>
      <c r="AL2364" s="10"/>
      <c r="AM2364" s="1"/>
      <c r="AN2364" s="1"/>
      <c r="AO2364" s="3"/>
      <c r="AP2364" s="3"/>
      <c r="AQ2364" s="4"/>
      <c r="AR2364" s="4"/>
      <c r="AS2364" s="4"/>
      <c r="AT2364" s="4"/>
      <c r="AU2364" s="4"/>
      <c r="AV2364" s="4"/>
      <c r="AW2364" s="1"/>
      <c r="AX2364" s="1"/>
      <c r="AY2364" s="1"/>
      <c r="AZ2364" s="1"/>
      <c r="BA2364" s="1"/>
      <c r="BB2364" s="1"/>
      <c r="BC2364" s="1"/>
      <c r="BD2364" s="1"/>
      <c r="BE2364" s="1"/>
      <c r="BG2364" s="1"/>
      <c r="BH2364" s="1"/>
    </row>
    <row r="2365" spans="1:60" ht="15" customHeight="1" x14ac:dyDescent="0.25">
      <c r="A2365" s="105"/>
      <c r="B2365" s="106"/>
      <c r="C2365" s="2"/>
      <c r="D2365" s="2"/>
      <c r="E2365" s="106"/>
      <c r="F2365" s="107"/>
      <c r="G2365" s="108"/>
      <c r="H2365" s="109"/>
      <c r="I2365" s="109"/>
      <c r="J2365" s="110"/>
      <c r="K2365" s="117"/>
      <c r="L2365" s="178"/>
      <c r="M2365" s="178"/>
      <c r="N2365" s="106"/>
      <c r="O2365" s="111"/>
      <c r="P2365" s="111"/>
      <c r="Q2365" s="106"/>
      <c r="R2365" s="106"/>
      <c r="S2365" s="106"/>
      <c r="T2365" s="106"/>
      <c r="U2365" s="106"/>
      <c r="V2365" s="106"/>
      <c r="W2365" s="19"/>
      <c r="X2365" s="2"/>
      <c r="Y2365" s="4"/>
      <c r="Z2365" s="106"/>
      <c r="AA2365" s="114"/>
      <c r="AB2365" s="112"/>
      <c r="AC2365" s="178"/>
      <c r="AD2365" s="11"/>
      <c r="AE2365" s="106"/>
      <c r="AF2365" s="106"/>
      <c r="AG2365" s="106"/>
      <c r="AH2365" s="115"/>
      <c r="AI2365" s="116"/>
      <c r="AJ2365" s="10"/>
      <c r="AK2365" s="1"/>
      <c r="AL2365" s="10"/>
      <c r="AM2365" s="1"/>
      <c r="AN2365" s="1"/>
      <c r="AO2365" s="3"/>
      <c r="AP2365" s="3"/>
      <c r="AQ2365" s="4"/>
      <c r="AR2365" s="4"/>
      <c r="AS2365" s="4"/>
      <c r="AT2365" s="4"/>
      <c r="AU2365" s="4"/>
      <c r="AV2365" s="4"/>
      <c r="AW2365" s="1"/>
      <c r="AX2365" s="1"/>
      <c r="AY2365" s="1"/>
      <c r="AZ2365" s="1"/>
      <c r="BA2365" s="1"/>
      <c r="BB2365" s="1"/>
      <c r="BC2365" s="1"/>
      <c r="BD2365" s="1"/>
      <c r="BE2365" s="1"/>
      <c r="BG2365" s="1"/>
      <c r="BH2365" s="1"/>
    </row>
    <row r="2366" spans="1:60" ht="15" customHeight="1" x14ac:dyDescent="0.25">
      <c r="A2366" s="105"/>
      <c r="B2366" s="106"/>
      <c r="C2366" s="2"/>
      <c r="D2366" s="2"/>
      <c r="E2366" s="106"/>
      <c r="F2366" s="107"/>
      <c r="G2366" s="108"/>
      <c r="H2366" s="109"/>
      <c r="I2366" s="109"/>
      <c r="J2366" s="110"/>
      <c r="K2366" s="117"/>
      <c r="L2366" s="178"/>
      <c r="M2366" s="178"/>
      <c r="N2366" s="106"/>
      <c r="O2366" s="111"/>
      <c r="P2366" s="111"/>
      <c r="Q2366" s="106"/>
      <c r="R2366" s="106"/>
      <c r="S2366" s="106"/>
      <c r="T2366" s="106"/>
      <c r="U2366" s="106"/>
      <c r="V2366" s="106"/>
      <c r="W2366" s="19"/>
      <c r="X2366" s="2"/>
      <c r="Y2366" s="4"/>
      <c r="Z2366" s="106"/>
      <c r="AA2366" s="114"/>
      <c r="AB2366" s="112"/>
      <c r="AC2366" s="178"/>
      <c r="AD2366" s="11"/>
      <c r="AE2366" s="106"/>
      <c r="AF2366" s="106"/>
      <c r="AG2366" s="106"/>
      <c r="AH2366" s="115"/>
      <c r="AI2366" s="116"/>
      <c r="AJ2366" s="10"/>
      <c r="AK2366" s="1"/>
      <c r="AL2366" s="10"/>
      <c r="AM2366" s="1"/>
      <c r="AN2366" s="1"/>
      <c r="AO2366" s="3"/>
      <c r="AP2366" s="3"/>
      <c r="AQ2366" s="4"/>
      <c r="AR2366" s="4"/>
      <c r="AS2366" s="4"/>
      <c r="AT2366" s="4"/>
      <c r="AU2366" s="4"/>
      <c r="AV2366" s="4"/>
      <c r="AW2366" s="1"/>
      <c r="AX2366" s="1"/>
      <c r="AY2366" s="1"/>
      <c r="AZ2366" s="1"/>
      <c r="BA2366" s="1"/>
      <c r="BB2366" s="1"/>
      <c r="BC2366" s="1"/>
      <c r="BD2366" s="1"/>
      <c r="BE2366" s="1"/>
      <c r="BG2366" s="1"/>
      <c r="BH2366" s="1"/>
    </row>
    <row r="2367" spans="1:60" ht="15" customHeight="1" x14ac:dyDescent="0.25">
      <c r="A2367" s="105"/>
      <c r="B2367" s="106"/>
      <c r="C2367" s="2"/>
      <c r="D2367" s="2"/>
      <c r="E2367" s="106"/>
      <c r="F2367" s="107"/>
      <c r="G2367" s="108"/>
      <c r="H2367" s="109"/>
      <c r="I2367" s="109"/>
      <c r="J2367" s="110"/>
      <c r="K2367" s="117"/>
      <c r="L2367" s="178"/>
      <c r="M2367" s="178"/>
      <c r="N2367" s="106"/>
      <c r="O2367" s="111"/>
      <c r="P2367" s="111"/>
      <c r="Q2367" s="106"/>
      <c r="R2367" s="106"/>
      <c r="S2367" s="106"/>
      <c r="T2367" s="106"/>
      <c r="U2367" s="106"/>
      <c r="V2367" s="106"/>
      <c r="W2367" s="19"/>
      <c r="X2367" s="2"/>
      <c r="Y2367" s="4"/>
      <c r="Z2367" s="106"/>
      <c r="AA2367" s="114"/>
      <c r="AB2367" s="112"/>
      <c r="AC2367" s="178"/>
      <c r="AD2367" s="11"/>
      <c r="AE2367" s="106"/>
      <c r="AF2367" s="106"/>
      <c r="AG2367" s="106"/>
      <c r="AH2367" s="115"/>
      <c r="AI2367" s="116"/>
      <c r="AJ2367" s="10"/>
      <c r="AK2367" s="1"/>
      <c r="AL2367" s="10"/>
      <c r="AM2367" s="1"/>
      <c r="AN2367" s="1"/>
      <c r="AO2367" s="3"/>
      <c r="AP2367" s="3"/>
      <c r="AQ2367" s="4"/>
      <c r="AR2367" s="4"/>
      <c r="AS2367" s="4"/>
      <c r="AT2367" s="4"/>
      <c r="AU2367" s="4"/>
      <c r="AV2367" s="4"/>
      <c r="AW2367" s="1"/>
      <c r="AX2367" s="1"/>
      <c r="AY2367" s="1"/>
      <c r="AZ2367" s="1"/>
      <c r="BA2367" s="1"/>
      <c r="BB2367" s="1"/>
      <c r="BC2367" s="1"/>
      <c r="BD2367" s="1"/>
      <c r="BE2367" s="1"/>
      <c r="BG2367" s="1"/>
      <c r="BH2367" s="1"/>
    </row>
    <row r="2368" spans="1:60" ht="15" customHeight="1" x14ac:dyDescent="0.25">
      <c r="A2368" s="105"/>
      <c r="B2368" s="106"/>
      <c r="C2368" s="2"/>
      <c r="D2368" s="2"/>
      <c r="E2368" s="106"/>
      <c r="F2368" s="107"/>
      <c r="G2368" s="108"/>
      <c r="H2368" s="109"/>
      <c r="I2368" s="109"/>
      <c r="J2368" s="110"/>
      <c r="K2368" s="117"/>
      <c r="L2368" s="178"/>
      <c r="M2368" s="178"/>
      <c r="N2368" s="106"/>
      <c r="O2368" s="111"/>
      <c r="P2368" s="111"/>
      <c r="Q2368" s="106"/>
      <c r="R2368" s="106"/>
      <c r="S2368" s="106"/>
      <c r="T2368" s="106"/>
      <c r="U2368" s="106"/>
      <c r="V2368" s="106"/>
      <c r="W2368" s="19"/>
      <c r="X2368" s="2"/>
      <c r="Y2368" s="4"/>
      <c r="Z2368" s="106"/>
      <c r="AA2368" s="114"/>
      <c r="AB2368" s="112"/>
      <c r="AC2368" s="178"/>
      <c r="AD2368" s="11"/>
      <c r="AE2368" s="106"/>
      <c r="AF2368" s="106"/>
      <c r="AG2368" s="106"/>
      <c r="AH2368" s="115"/>
      <c r="AI2368" s="116"/>
      <c r="AJ2368" s="10"/>
      <c r="AK2368" s="1"/>
      <c r="AL2368" s="10"/>
      <c r="AM2368" s="1"/>
      <c r="AN2368" s="1"/>
      <c r="AO2368" s="3"/>
      <c r="AP2368" s="3"/>
      <c r="AQ2368" s="4"/>
      <c r="AR2368" s="4"/>
      <c r="AS2368" s="4"/>
      <c r="AT2368" s="4"/>
      <c r="AU2368" s="4"/>
      <c r="AV2368" s="4"/>
      <c r="AW2368" s="1"/>
      <c r="AX2368" s="1"/>
      <c r="AY2368" s="1"/>
      <c r="AZ2368" s="1"/>
      <c r="BA2368" s="1"/>
      <c r="BB2368" s="1"/>
      <c r="BC2368" s="1"/>
      <c r="BD2368" s="1"/>
      <c r="BE2368" s="1"/>
      <c r="BG2368" s="1"/>
      <c r="BH2368" s="1"/>
    </row>
    <row r="2369" spans="1:60" ht="15" customHeight="1" x14ac:dyDescent="0.25">
      <c r="A2369" s="105"/>
      <c r="B2369" s="106"/>
      <c r="C2369" s="2"/>
      <c r="D2369" s="2"/>
      <c r="E2369" s="106"/>
      <c r="F2369" s="107"/>
      <c r="G2369" s="108"/>
      <c r="H2369" s="109"/>
      <c r="I2369" s="109"/>
      <c r="J2369" s="110"/>
      <c r="K2369" s="117"/>
      <c r="L2369" s="178"/>
      <c r="M2369" s="178"/>
      <c r="N2369" s="106"/>
      <c r="O2369" s="111"/>
      <c r="P2369" s="111"/>
      <c r="Q2369" s="106"/>
      <c r="R2369" s="106"/>
      <c r="S2369" s="106"/>
      <c r="T2369" s="106"/>
      <c r="U2369" s="106"/>
      <c r="V2369" s="106"/>
      <c r="W2369" s="19"/>
      <c r="X2369" s="2"/>
      <c r="Y2369" s="4"/>
      <c r="Z2369" s="106"/>
      <c r="AA2369" s="114"/>
      <c r="AB2369" s="112"/>
      <c r="AC2369" s="178"/>
      <c r="AD2369" s="11"/>
      <c r="AE2369" s="106"/>
      <c r="AF2369" s="106"/>
      <c r="AG2369" s="106"/>
      <c r="AH2369" s="115"/>
      <c r="AI2369" s="116"/>
      <c r="AJ2369" s="10"/>
      <c r="AK2369" s="1"/>
      <c r="AL2369" s="10"/>
      <c r="AM2369" s="1"/>
      <c r="AN2369" s="1"/>
      <c r="AO2369" s="3"/>
      <c r="AP2369" s="3"/>
      <c r="AQ2369" s="4"/>
      <c r="AR2369" s="4"/>
      <c r="AS2369" s="4"/>
      <c r="AT2369" s="4"/>
      <c r="AU2369" s="4"/>
      <c r="AV2369" s="4"/>
      <c r="AW2369" s="1"/>
      <c r="AX2369" s="1"/>
      <c r="AY2369" s="1"/>
      <c r="AZ2369" s="1"/>
      <c r="BA2369" s="1"/>
      <c r="BB2369" s="1"/>
      <c r="BC2369" s="1"/>
      <c r="BD2369" s="1"/>
      <c r="BE2369" s="1"/>
      <c r="BG2369" s="1"/>
      <c r="BH2369" s="1"/>
    </row>
    <row r="2370" spans="1:60" ht="15" customHeight="1" x14ac:dyDescent="0.25">
      <c r="A2370" s="105"/>
      <c r="B2370" s="106"/>
      <c r="C2370" s="2"/>
      <c r="D2370" s="2"/>
      <c r="E2370" s="106"/>
      <c r="F2370" s="107"/>
      <c r="G2370" s="108"/>
      <c r="H2370" s="109"/>
      <c r="I2370" s="109"/>
      <c r="J2370" s="110"/>
      <c r="K2370" s="117"/>
      <c r="L2370" s="178"/>
      <c r="M2370" s="178"/>
      <c r="N2370" s="106"/>
      <c r="O2370" s="111"/>
      <c r="P2370" s="111"/>
      <c r="Q2370" s="106"/>
      <c r="R2370" s="106"/>
      <c r="S2370" s="106"/>
      <c r="T2370" s="106"/>
      <c r="U2370" s="106"/>
      <c r="V2370" s="106"/>
      <c r="W2370" s="19"/>
      <c r="X2370" s="2"/>
      <c r="Y2370" s="4"/>
      <c r="Z2370" s="106"/>
      <c r="AA2370" s="114"/>
      <c r="AB2370" s="112"/>
      <c r="AC2370" s="178"/>
      <c r="AD2370" s="11"/>
      <c r="AE2370" s="106"/>
      <c r="AF2370" s="106"/>
      <c r="AG2370" s="106"/>
      <c r="AH2370" s="115"/>
      <c r="AI2370" s="116"/>
      <c r="AJ2370" s="10"/>
      <c r="AK2370" s="1"/>
      <c r="AL2370" s="10"/>
      <c r="AM2370" s="1"/>
      <c r="AN2370" s="1"/>
      <c r="AO2370" s="3"/>
      <c r="AP2370" s="3"/>
      <c r="AQ2370" s="4"/>
      <c r="AR2370" s="4"/>
      <c r="AS2370" s="4"/>
      <c r="AT2370" s="4"/>
      <c r="AU2370" s="4"/>
      <c r="AV2370" s="4"/>
      <c r="AW2370" s="1"/>
      <c r="AX2370" s="1"/>
      <c r="AY2370" s="1"/>
      <c r="AZ2370" s="1"/>
      <c r="BA2370" s="1"/>
      <c r="BB2370" s="1"/>
      <c r="BC2370" s="1"/>
      <c r="BD2370" s="1"/>
      <c r="BE2370" s="1"/>
      <c r="BG2370" s="1"/>
      <c r="BH2370" s="1"/>
    </row>
    <row r="2371" spans="1:60" ht="15" customHeight="1" x14ac:dyDescent="0.25">
      <c r="A2371" s="105"/>
      <c r="B2371" s="106"/>
      <c r="C2371" s="2"/>
      <c r="D2371" s="2"/>
      <c r="E2371" s="106"/>
      <c r="F2371" s="107"/>
      <c r="G2371" s="108"/>
      <c r="H2371" s="109"/>
      <c r="I2371" s="109"/>
      <c r="J2371" s="110"/>
      <c r="K2371" s="117"/>
      <c r="L2371" s="178"/>
      <c r="M2371" s="178"/>
      <c r="N2371" s="106"/>
      <c r="O2371" s="111"/>
      <c r="P2371" s="111"/>
      <c r="Q2371" s="106"/>
      <c r="R2371" s="106"/>
      <c r="S2371" s="106"/>
      <c r="T2371" s="106"/>
      <c r="U2371" s="106"/>
      <c r="V2371" s="106"/>
      <c r="W2371" s="19"/>
      <c r="X2371" s="2"/>
      <c r="Y2371" s="4"/>
      <c r="Z2371" s="106"/>
      <c r="AA2371" s="114"/>
      <c r="AB2371" s="112"/>
      <c r="AC2371" s="178"/>
      <c r="AD2371" s="11"/>
      <c r="AE2371" s="106"/>
      <c r="AF2371" s="106"/>
      <c r="AG2371" s="106"/>
      <c r="AH2371" s="115"/>
      <c r="AI2371" s="116"/>
      <c r="AJ2371" s="10"/>
      <c r="AK2371" s="1"/>
      <c r="AL2371" s="10"/>
      <c r="AM2371" s="1"/>
      <c r="AN2371" s="1"/>
      <c r="AO2371" s="3"/>
      <c r="AP2371" s="3"/>
      <c r="AQ2371" s="4"/>
      <c r="AR2371" s="4"/>
      <c r="AS2371" s="4"/>
      <c r="AT2371" s="4"/>
      <c r="AU2371" s="4"/>
      <c r="AV2371" s="4"/>
      <c r="AW2371" s="1"/>
      <c r="AX2371" s="1"/>
      <c r="AY2371" s="1"/>
      <c r="AZ2371" s="1"/>
      <c r="BA2371" s="1"/>
      <c r="BB2371" s="1"/>
      <c r="BC2371" s="1"/>
      <c r="BD2371" s="1"/>
      <c r="BE2371" s="1"/>
      <c r="BG2371" s="1"/>
      <c r="BH2371" s="1"/>
    </row>
    <row r="2372" spans="1:60" ht="15" customHeight="1" x14ac:dyDescent="0.25">
      <c r="A2372" s="105"/>
      <c r="B2372" s="106"/>
      <c r="C2372" s="2"/>
      <c r="D2372" s="2"/>
      <c r="E2372" s="106"/>
      <c r="F2372" s="107"/>
      <c r="G2372" s="108"/>
      <c r="H2372" s="109"/>
      <c r="I2372" s="109"/>
      <c r="J2372" s="110"/>
      <c r="K2372" s="117"/>
      <c r="L2372" s="178"/>
      <c r="M2372" s="178"/>
      <c r="N2372" s="106"/>
      <c r="O2372" s="111"/>
      <c r="P2372" s="111"/>
      <c r="Q2372" s="106"/>
      <c r="R2372" s="106"/>
      <c r="S2372" s="106"/>
      <c r="T2372" s="106"/>
      <c r="U2372" s="106"/>
      <c r="V2372" s="106"/>
      <c r="W2372" s="19"/>
      <c r="X2372" s="2"/>
      <c r="Y2372" s="4"/>
      <c r="Z2372" s="106"/>
      <c r="AA2372" s="114"/>
      <c r="AB2372" s="112"/>
      <c r="AC2372" s="178"/>
      <c r="AD2372" s="11"/>
      <c r="AE2372" s="106"/>
      <c r="AF2372" s="106"/>
      <c r="AG2372" s="106"/>
      <c r="AH2372" s="115"/>
      <c r="AI2372" s="116"/>
      <c r="AJ2372" s="10"/>
      <c r="AK2372" s="1"/>
      <c r="AL2372" s="10"/>
      <c r="AM2372" s="1"/>
      <c r="AN2372" s="1"/>
      <c r="AO2372" s="3"/>
      <c r="AP2372" s="3"/>
      <c r="AQ2372" s="4"/>
      <c r="AR2372" s="4"/>
      <c r="AS2372" s="4"/>
      <c r="AT2372" s="4"/>
      <c r="AU2372" s="4"/>
      <c r="AV2372" s="4"/>
      <c r="AW2372" s="1"/>
      <c r="AX2372" s="1"/>
      <c r="AY2372" s="1"/>
      <c r="AZ2372" s="1"/>
      <c r="BA2372" s="1"/>
      <c r="BB2372" s="1"/>
      <c r="BC2372" s="1"/>
      <c r="BD2372" s="1"/>
      <c r="BE2372" s="1"/>
      <c r="BG2372" s="1"/>
      <c r="BH2372" s="1"/>
    </row>
    <row r="2373" spans="1:60" ht="15" customHeight="1" x14ac:dyDescent="0.25">
      <c r="A2373" s="105"/>
      <c r="B2373" s="106"/>
      <c r="C2373" s="2"/>
      <c r="D2373" s="2"/>
      <c r="E2373" s="106"/>
      <c r="F2373" s="107"/>
      <c r="G2373" s="108"/>
      <c r="H2373" s="109"/>
      <c r="I2373" s="109"/>
      <c r="J2373" s="110"/>
      <c r="K2373" s="117"/>
      <c r="L2373" s="178"/>
      <c r="M2373" s="178"/>
      <c r="N2373" s="106"/>
      <c r="O2373" s="111"/>
      <c r="P2373" s="111"/>
      <c r="Q2373" s="106"/>
      <c r="R2373" s="106"/>
      <c r="S2373" s="106"/>
      <c r="T2373" s="106"/>
      <c r="U2373" s="106"/>
      <c r="V2373" s="106"/>
      <c r="W2373" s="19"/>
      <c r="X2373" s="2"/>
      <c r="Y2373" s="4"/>
      <c r="Z2373" s="106"/>
      <c r="AA2373" s="114"/>
      <c r="AB2373" s="112"/>
      <c r="AC2373" s="178"/>
      <c r="AD2373" s="11"/>
      <c r="AE2373" s="106"/>
      <c r="AF2373" s="106"/>
      <c r="AG2373" s="106"/>
      <c r="AH2373" s="115"/>
      <c r="AI2373" s="116"/>
      <c r="AJ2373" s="10"/>
      <c r="AK2373" s="1"/>
      <c r="AL2373" s="10"/>
      <c r="AM2373" s="1"/>
      <c r="AN2373" s="1"/>
      <c r="AO2373" s="3"/>
      <c r="AP2373" s="3"/>
      <c r="AQ2373" s="4"/>
      <c r="AR2373" s="4"/>
      <c r="AS2373" s="4"/>
      <c r="AT2373" s="4"/>
      <c r="AU2373" s="4"/>
      <c r="AV2373" s="4"/>
      <c r="AW2373" s="1"/>
      <c r="AX2373" s="1"/>
      <c r="AY2373" s="1"/>
      <c r="AZ2373" s="1"/>
      <c r="BA2373" s="1"/>
      <c r="BB2373" s="1"/>
      <c r="BC2373" s="1"/>
      <c r="BD2373" s="1"/>
      <c r="BE2373" s="1"/>
      <c r="BG2373" s="1"/>
      <c r="BH2373" s="1"/>
    </row>
    <row r="2374" spans="1:60" ht="15" customHeight="1" x14ac:dyDescent="0.25">
      <c r="A2374" s="105"/>
      <c r="B2374" s="106"/>
      <c r="C2374" s="2"/>
      <c r="D2374" s="2"/>
      <c r="E2374" s="106"/>
      <c r="F2374" s="107"/>
      <c r="G2374" s="108"/>
      <c r="H2374" s="109"/>
      <c r="I2374" s="109"/>
      <c r="J2374" s="110"/>
      <c r="K2374" s="117"/>
      <c r="L2374" s="178"/>
      <c r="M2374" s="178"/>
      <c r="N2374" s="106"/>
      <c r="O2374" s="111"/>
      <c r="P2374" s="111"/>
      <c r="Q2374" s="106"/>
      <c r="R2374" s="106"/>
      <c r="S2374" s="106"/>
      <c r="T2374" s="106"/>
      <c r="U2374" s="106"/>
      <c r="V2374" s="106"/>
      <c r="W2374" s="19"/>
      <c r="X2374" s="2"/>
      <c r="Y2374" s="4"/>
      <c r="Z2374" s="106"/>
      <c r="AA2374" s="114"/>
      <c r="AB2374" s="112"/>
      <c r="AC2374" s="178"/>
      <c r="AD2374" s="11"/>
      <c r="AE2374" s="106"/>
      <c r="AF2374" s="106"/>
      <c r="AG2374" s="106"/>
      <c r="AH2374" s="115"/>
      <c r="AI2374" s="116"/>
      <c r="AJ2374" s="10"/>
      <c r="AK2374" s="1"/>
      <c r="AL2374" s="10"/>
      <c r="AM2374" s="1"/>
      <c r="AN2374" s="1"/>
      <c r="AO2374" s="3"/>
      <c r="AP2374" s="3"/>
      <c r="AQ2374" s="4"/>
      <c r="AR2374" s="4"/>
      <c r="AS2374" s="4"/>
      <c r="AT2374" s="4"/>
      <c r="AU2374" s="4"/>
      <c r="AV2374" s="4"/>
      <c r="AW2374" s="1"/>
      <c r="AX2374" s="1"/>
      <c r="AY2374" s="1"/>
      <c r="AZ2374" s="1"/>
      <c r="BA2374" s="1"/>
      <c r="BB2374" s="1"/>
      <c r="BC2374" s="1"/>
      <c r="BD2374" s="1"/>
      <c r="BE2374" s="1"/>
      <c r="BG2374" s="1"/>
      <c r="BH2374" s="1"/>
    </row>
    <row r="2375" spans="1:60" ht="15" customHeight="1" x14ac:dyDescent="0.25">
      <c r="A2375" s="105"/>
      <c r="B2375" s="106"/>
      <c r="C2375" s="2"/>
      <c r="D2375" s="2"/>
      <c r="E2375" s="106"/>
      <c r="F2375" s="107"/>
      <c r="G2375" s="108"/>
      <c r="H2375" s="109"/>
      <c r="I2375" s="109"/>
      <c r="J2375" s="110"/>
      <c r="K2375" s="117"/>
      <c r="L2375" s="178"/>
      <c r="M2375" s="178"/>
      <c r="N2375" s="106"/>
      <c r="O2375" s="111"/>
      <c r="P2375" s="111"/>
      <c r="Q2375" s="106"/>
      <c r="R2375" s="106"/>
      <c r="S2375" s="106"/>
      <c r="T2375" s="106"/>
      <c r="U2375" s="106"/>
      <c r="V2375" s="106"/>
      <c r="W2375" s="19"/>
      <c r="X2375" s="2"/>
      <c r="Y2375" s="4"/>
      <c r="Z2375" s="106"/>
      <c r="AA2375" s="114"/>
      <c r="AB2375" s="112"/>
      <c r="AC2375" s="178"/>
      <c r="AD2375" s="11"/>
      <c r="AE2375" s="106"/>
      <c r="AF2375" s="106"/>
      <c r="AG2375" s="106"/>
      <c r="AH2375" s="115"/>
      <c r="AI2375" s="116"/>
      <c r="AJ2375" s="10"/>
      <c r="AK2375" s="1"/>
      <c r="AL2375" s="10"/>
      <c r="AM2375" s="1"/>
      <c r="AN2375" s="1"/>
      <c r="AO2375" s="3"/>
      <c r="AP2375" s="3"/>
      <c r="AQ2375" s="4"/>
      <c r="AR2375" s="4"/>
      <c r="AS2375" s="4"/>
      <c r="AT2375" s="4"/>
      <c r="AU2375" s="4"/>
      <c r="AV2375" s="4"/>
      <c r="AW2375" s="1"/>
      <c r="AX2375" s="1"/>
      <c r="AY2375" s="1"/>
      <c r="AZ2375" s="1"/>
      <c r="BA2375" s="1"/>
      <c r="BB2375" s="1"/>
      <c r="BC2375" s="1"/>
      <c r="BD2375" s="1"/>
      <c r="BE2375" s="1"/>
      <c r="BG2375" s="1"/>
      <c r="BH2375" s="1"/>
    </row>
    <row r="2376" spans="1:60" ht="15" customHeight="1" x14ac:dyDescent="0.25">
      <c r="A2376" s="105"/>
      <c r="B2376" s="106"/>
      <c r="C2376" s="2"/>
      <c r="D2376" s="2"/>
      <c r="E2376" s="106"/>
      <c r="F2376" s="107"/>
      <c r="G2376" s="108"/>
      <c r="H2376" s="109"/>
      <c r="I2376" s="109"/>
      <c r="J2376" s="110"/>
      <c r="K2376" s="117"/>
      <c r="L2376" s="178"/>
      <c r="M2376" s="178"/>
      <c r="N2376" s="106"/>
      <c r="O2376" s="111"/>
      <c r="P2376" s="111"/>
      <c r="Q2376" s="106"/>
      <c r="R2376" s="106"/>
      <c r="S2376" s="106"/>
      <c r="T2376" s="106"/>
      <c r="U2376" s="106"/>
      <c r="V2376" s="106"/>
      <c r="W2376" s="19"/>
      <c r="X2376" s="2"/>
      <c r="Y2376" s="4"/>
      <c r="Z2376" s="106"/>
      <c r="AA2376" s="114"/>
      <c r="AB2376" s="112"/>
      <c r="AC2376" s="178"/>
      <c r="AD2376" s="11"/>
      <c r="AE2376" s="106"/>
      <c r="AF2376" s="106"/>
      <c r="AG2376" s="106"/>
      <c r="AH2376" s="115"/>
      <c r="AI2376" s="116"/>
      <c r="AJ2376" s="10"/>
      <c r="AK2376" s="1"/>
      <c r="AL2376" s="10"/>
      <c r="AM2376" s="1"/>
      <c r="AN2376" s="1"/>
      <c r="AO2376" s="3"/>
      <c r="AP2376" s="3"/>
      <c r="AQ2376" s="4"/>
      <c r="AR2376" s="4"/>
      <c r="AS2376" s="4"/>
      <c r="AT2376" s="4"/>
      <c r="AU2376" s="4"/>
      <c r="AV2376" s="4"/>
      <c r="AW2376" s="1"/>
      <c r="AX2376" s="1"/>
      <c r="AY2376" s="1"/>
      <c r="AZ2376" s="1"/>
      <c r="BA2376" s="1"/>
      <c r="BB2376" s="1"/>
      <c r="BC2376" s="1"/>
      <c r="BD2376" s="1"/>
      <c r="BE2376" s="1"/>
      <c r="BG2376" s="1"/>
      <c r="BH2376" s="1"/>
    </row>
    <row r="2377" spans="1:60" ht="15" customHeight="1" x14ac:dyDescent="0.25">
      <c r="A2377" s="105"/>
      <c r="B2377" s="106"/>
      <c r="C2377" s="2"/>
      <c r="D2377" s="2"/>
      <c r="E2377" s="106"/>
      <c r="F2377" s="107"/>
      <c r="G2377" s="108"/>
      <c r="H2377" s="109"/>
      <c r="I2377" s="109"/>
      <c r="J2377" s="110"/>
      <c r="K2377" s="117"/>
      <c r="L2377" s="178"/>
      <c r="M2377" s="178"/>
      <c r="N2377" s="106"/>
      <c r="O2377" s="111"/>
      <c r="P2377" s="111"/>
      <c r="Q2377" s="106"/>
      <c r="R2377" s="106"/>
      <c r="S2377" s="106"/>
      <c r="T2377" s="106"/>
      <c r="U2377" s="106"/>
      <c r="V2377" s="106"/>
      <c r="W2377" s="19"/>
      <c r="X2377" s="2"/>
      <c r="Y2377" s="4"/>
      <c r="Z2377" s="106"/>
      <c r="AA2377" s="114"/>
      <c r="AB2377" s="112"/>
      <c r="AC2377" s="178"/>
      <c r="AD2377" s="11"/>
      <c r="AE2377" s="106"/>
      <c r="AF2377" s="106"/>
      <c r="AG2377" s="106"/>
      <c r="AH2377" s="115"/>
      <c r="AI2377" s="116"/>
      <c r="AJ2377" s="10"/>
      <c r="AK2377" s="1"/>
      <c r="AL2377" s="10"/>
      <c r="AM2377" s="1"/>
      <c r="AN2377" s="1"/>
      <c r="AO2377" s="3"/>
      <c r="AP2377" s="3"/>
      <c r="AQ2377" s="4"/>
      <c r="AR2377" s="4"/>
      <c r="AS2377" s="4"/>
      <c r="AT2377" s="4"/>
      <c r="AU2377" s="4"/>
      <c r="AV2377" s="4"/>
      <c r="AW2377" s="1"/>
      <c r="AX2377" s="1"/>
      <c r="AY2377" s="1"/>
      <c r="AZ2377" s="1"/>
      <c r="BA2377" s="1"/>
      <c r="BB2377" s="1"/>
      <c r="BC2377" s="1"/>
      <c r="BD2377" s="1"/>
      <c r="BE2377" s="1"/>
      <c r="BG2377" s="1"/>
      <c r="BH2377" s="1"/>
    </row>
    <row r="2378" spans="1:60" ht="15" customHeight="1" x14ac:dyDescent="0.25">
      <c r="A2378" s="105"/>
      <c r="B2378" s="106"/>
      <c r="C2378" s="2"/>
      <c r="D2378" s="2"/>
      <c r="E2378" s="106"/>
      <c r="F2378" s="107"/>
      <c r="G2378" s="108"/>
      <c r="H2378" s="109"/>
      <c r="I2378" s="109"/>
      <c r="J2378" s="110"/>
      <c r="K2378" s="117"/>
      <c r="L2378" s="178"/>
      <c r="M2378" s="178"/>
      <c r="N2378" s="106"/>
      <c r="O2378" s="111"/>
      <c r="P2378" s="111"/>
      <c r="Q2378" s="106"/>
      <c r="R2378" s="106"/>
      <c r="S2378" s="106"/>
      <c r="T2378" s="106"/>
      <c r="U2378" s="106"/>
      <c r="V2378" s="106"/>
      <c r="W2378" s="19"/>
      <c r="X2378" s="2"/>
      <c r="Y2378" s="4"/>
      <c r="Z2378" s="106"/>
      <c r="AA2378" s="114"/>
      <c r="AB2378" s="112"/>
      <c r="AC2378" s="178"/>
      <c r="AD2378" s="11"/>
      <c r="AE2378" s="106"/>
      <c r="AF2378" s="106"/>
      <c r="AG2378" s="106"/>
      <c r="AH2378" s="115"/>
      <c r="AI2378" s="116"/>
      <c r="AJ2378" s="10"/>
      <c r="AK2378" s="1"/>
      <c r="AL2378" s="10"/>
      <c r="AM2378" s="1"/>
      <c r="AN2378" s="1"/>
      <c r="AO2378" s="3"/>
      <c r="AP2378" s="3"/>
      <c r="AQ2378" s="4"/>
      <c r="AR2378" s="4"/>
      <c r="AS2378" s="4"/>
      <c r="AT2378" s="4"/>
      <c r="AU2378" s="4"/>
      <c r="AV2378" s="4"/>
      <c r="AW2378" s="1"/>
      <c r="AX2378" s="1"/>
      <c r="AY2378" s="1"/>
      <c r="AZ2378" s="1"/>
      <c r="BA2378" s="1"/>
      <c r="BB2378" s="1"/>
      <c r="BC2378" s="1"/>
      <c r="BD2378" s="1"/>
      <c r="BE2378" s="1"/>
      <c r="BG2378" s="1"/>
      <c r="BH2378" s="1"/>
    </row>
    <row r="2379" spans="1:60" ht="15" customHeight="1" x14ac:dyDescent="0.25">
      <c r="A2379" s="105"/>
      <c r="B2379" s="106"/>
      <c r="C2379" s="2"/>
      <c r="D2379" s="2"/>
      <c r="E2379" s="106"/>
      <c r="F2379" s="107"/>
      <c r="G2379" s="108"/>
      <c r="H2379" s="109"/>
      <c r="I2379" s="109"/>
      <c r="J2379" s="110"/>
      <c r="K2379" s="117"/>
      <c r="L2379" s="178"/>
      <c r="M2379" s="178"/>
      <c r="N2379" s="106"/>
      <c r="O2379" s="111"/>
      <c r="P2379" s="111"/>
      <c r="Q2379" s="106"/>
      <c r="R2379" s="106"/>
      <c r="S2379" s="106"/>
      <c r="T2379" s="106"/>
      <c r="U2379" s="106"/>
      <c r="V2379" s="106"/>
      <c r="W2379" s="19"/>
      <c r="X2379" s="2"/>
      <c r="Y2379" s="4"/>
      <c r="Z2379" s="106"/>
      <c r="AA2379" s="114"/>
      <c r="AB2379" s="112"/>
      <c r="AC2379" s="178"/>
      <c r="AD2379" s="11"/>
      <c r="AE2379" s="106"/>
      <c r="AF2379" s="106"/>
      <c r="AG2379" s="106"/>
      <c r="AH2379" s="115"/>
      <c r="AI2379" s="116"/>
      <c r="AJ2379" s="10"/>
      <c r="AK2379" s="1"/>
      <c r="AL2379" s="10"/>
      <c r="AM2379" s="1"/>
      <c r="AN2379" s="1"/>
      <c r="AO2379" s="3"/>
      <c r="AP2379" s="3"/>
      <c r="AQ2379" s="4"/>
      <c r="AR2379" s="4"/>
      <c r="AS2379" s="4"/>
      <c r="AT2379" s="4"/>
      <c r="AU2379" s="4"/>
      <c r="AV2379" s="4"/>
      <c r="AW2379" s="1"/>
      <c r="AX2379" s="1"/>
      <c r="AY2379" s="1"/>
      <c r="AZ2379" s="1"/>
      <c r="BA2379" s="1"/>
      <c r="BB2379" s="1"/>
      <c r="BC2379" s="1"/>
      <c r="BD2379" s="1"/>
      <c r="BE2379" s="1"/>
      <c r="BG2379" s="1"/>
      <c r="BH2379" s="1"/>
    </row>
    <row r="2380" spans="1:60" ht="15" customHeight="1" x14ac:dyDescent="0.25">
      <c r="A2380" s="105"/>
      <c r="B2380" s="106"/>
      <c r="C2380" s="2"/>
      <c r="D2380" s="2"/>
      <c r="E2380" s="106"/>
      <c r="F2380" s="107"/>
      <c r="G2380" s="108"/>
      <c r="H2380" s="109"/>
      <c r="I2380" s="109"/>
      <c r="J2380" s="110"/>
      <c r="K2380" s="117"/>
      <c r="L2380" s="178"/>
      <c r="M2380" s="178"/>
      <c r="N2380" s="106"/>
      <c r="O2380" s="111"/>
      <c r="P2380" s="111"/>
      <c r="Q2380" s="106"/>
      <c r="R2380" s="106"/>
      <c r="S2380" s="106"/>
      <c r="T2380" s="106"/>
      <c r="U2380" s="106"/>
      <c r="V2380" s="106"/>
      <c r="W2380" s="19"/>
      <c r="X2380" s="2"/>
      <c r="Y2380" s="4"/>
      <c r="Z2380" s="106"/>
      <c r="AA2380" s="114"/>
      <c r="AB2380" s="112"/>
      <c r="AC2380" s="178"/>
      <c r="AD2380" s="11"/>
      <c r="AE2380" s="106"/>
      <c r="AF2380" s="106"/>
      <c r="AG2380" s="106"/>
      <c r="AH2380" s="115"/>
      <c r="AI2380" s="116"/>
      <c r="AJ2380" s="10"/>
      <c r="AK2380" s="1"/>
      <c r="AL2380" s="10"/>
      <c r="AM2380" s="1"/>
      <c r="AN2380" s="1"/>
      <c r="AO2380" s="3"/>
      <c r="AP2380" s="3"/>
      <c r="AQ2380" s="4"/>
      <c r="AR2380" s="4"/>
      <c r="AS2380" s="4"/>
      <c r="AT2380" s="4"/>
      <c r="AU2380" s="4"/>
      <c r="AV2380" s="4"/>
      <c r="AW2380" s="1"/>
      <c r="AX2380" s="1"/>
      <c r="AY2380" s="1"/>
      <c r="AZ2380" s="1"/>
      <c r="BA2380" s="1"/>
      <c r="BB2380" s="1"/>
      <c r="BC2380" s="1"/>
      <c r="BD2380" s="1"/>
      <c r="BE2380" s="1"/>
      <c r="BG2380" s="1"/>
      <c r="BH2380" s="1"/>
    </row>
    <row r="2381" spans="1:60" ht="15" customHeight="1" x14ac:dyDescent="0.25">
      <c r="A2381" s="105"/>
      <c r="B2381" s="106"/>
      <c r="C2381" s="2"/>
      <c r="D2381" s="2"/>
      <c r="E2381" s="106"/>
      <c r="F2381" s="107"/>
      <c r="G2381" s="108"/>
      <c r="H2381" s="109"/>
      <c r="I2381" s="109"/>
      <c r="J2381" s="110"/>
      <c r="K2381" s="117"/>
      <c r="L2381" s="178"/>
      <c r="M2381" s="178"/>
      <c r="N2381" s="106"/>
      <c r="O2381" s="111"/>
      <c r="P2381" s="111"/>
      <c r="Q2381" s="106"/>
      <c r="R2381" s="106"/>
      <c r="S2381" s="106"/>
      <c r="T2381" s="106"/>
      <c r="U2381" s="106"/>
      <c r="V2381" s="106"/>
      <c r="W2381" s="19"/>
      <c r="X2381" s="2"/>
      <c r="Y2381" s="4"/>
      <c r="Z2381" s="106"/>
      <c r="AA2381" s="114"/>
      <c r="AB2381" s="112"/>
      <c r="AC2381" s="178"/>
      <c r="AD2381" s="11"/>
      <c r="AE2381" s="106"/>
      <c r="AF2381" s="106"/>
      <c r="AG2381" s="106"/>
      <c r="AH2381" s="115"/>
      <c r="AI2381" s="116"/>
      <c r="AJ2381" s="10"/>
      <c r="AK2381" s="1"/>
      <c r="AL2381" s="10"/>
      <c r="AM2381" s="1"/>
      <c r="AN2381" s="1"/>
      <c r="AO2381" s="3"/>
      <c r="AP2381" s="3"/>
      <c r="AQ2381" s="4"/>
      <c r="AR2381" s="4"/>
      <c r="AS2381" s="4"/>
      <c r="AT2381" s="4"/>
      <c r="AU2381" s="4"/>
      <c r="AV2381" s="4"/>
      <c r="AW2381" s="1"/>
      <c r="AX2381" s="1"/>
      <c r="AY2381" s="1"/>
      <c r="AZ2381" s="1"/>
      <c r="BA2381" s="1"/>
      <c r="BB2381" s="1"/>
      <c r="BC2381" s="1"/>
      <c r="BD2381" s="1"/>
      <c r="BE2381" s="1"/>
      <c r="BG2381" s="1"/>
      <c r="BH2381" s="1"/>
    </row>
    <row r="2382" spans="1:60" ht="15" customHeight="1" x14ac:dyDescent="0.25">
      <c r="A2382" s="105"/>
      <c r="B2382" s="106"/>
      <c r="C2382" s="2"/>
      <c r="D2382" s="2"/>
      <c r="E2382" s="106"/>
      <c r="F2382" s="107"/>
      <c r="G2382" s="108"/>
      <c r="H2382" s="109"/>
      <c r="I2382" s="109"/>
      <c r="J2382" s="110"/>
      <c r="K2382" s="117"/>
      <c r="L2382" s="178"/>
      <c r="M2382" s="178"/>
      <c r="N2382" s="106"/>
      <c r="O2382" s="111"/>
      <c r="P2382" s="111"/>
      <c r="Q2382" s="106"/>
      <c r="R2382" s="106"/>
      <c r="S2382" s="106"/>
      <c r="T2382" s="106"/>
      <c r="U2382" s="106"/>
      <c r="V2382" s="106"/>
      <c r="W2382" s="19"/>
      <c r="X2382" s="2"/>
      <c r="Y2382" s="4"/>
      <c r="Z2382" s="106"/>
      <c r="AA2382" s="114"/>
      <c r="AB2382" s="112"/>
      <c r="AC2382" s="178"/>
      <c r="AD2382" s="11"/>
      <c r="AE2382" s="106"/>
      <c r="AF2382" s="106"/>
      <c r="AG2382" s="106"/>
      <c r="AH2382" s="115"/>
      <c r="AI2382" s="116"/>
      <c r="AJ2382" s="10"/>
      <c r="AK2382" s="1"/>
      <c r="AL2382" s="10"/>
      <c r="AM2382" s="1"/>
      <c r="AN2382" s="1"/>
      <c r="AO2382" s="3"/>
      <c r="AP2382" s="3"/>
      <c r="AQ2382" s="4"/>
      <c r="AR2382" s="4"/>
      <c r="AS2382" s="4"/>
      <c r="AT2382" s="4"/>
      <c r="AU2382" s="4"/>
      <c r="AV2382" s="4"/>
      <c r="AW2382" s="1"/>
      <c r="AX2382" s="1"/>
      <c r="AY2382" s="1"/>
      <c r="AZ2382" s="1"/>
      <c r="BA2382" s="1"/>
      <c r="BB2382" s="1"/>
      <c r="BC2382" s="1"/>
      <c r="BD2382" s="1"/>
      <c r="BE2382" s="1"/>
      <c r="BG2382" s="1"/>
      <c r="BH2382" s="1"/>
    </row>
    <row r="2383" spans="1:60" ht="15" customHeight="1" x14ac:dyDescent="0.25">
      <c r="A2383" s="105"/>
      <c r="B2383" s="106"/>
      <c r="C2383" s="2"/>
      <c r="D2383" s="2"/>
      <c r="E2383" s="106"/>
      <c r="F2383" s="107"/>
      <c r="G2383" s="108"/>
      <c r="H2383" s="109"/>
      <c r="I2383" s="109"/>
      <c r="J2383" s="110"/>
      <c r="K2383" s="117"/>
      <c r="L2383" s="178"/>
      <c r="M2383" s="178"/>
      <c r="N2383" s="106"/>
      <c r="O2383" s="111"/>
      <c r="P2383" s="111"/>
      <c r="Q2383" s="106"/>
      <c r="R2383" s="106"/>
      <c r="S2383" s="106"/>
      <c r="T2383" s="106"/>
      <c r="U2383" s="106"/>
      <c r="V2383" s="106"/>
      <c r="W2383" s="19"/>
      <c r="X2383" s="2"/>
      <c r="Y2383" s="4"/>
      <c r="Z2383" s="106"/>
      <c r="AA2383" s="114"/>
      <c r="AB2383" s="112"/>
      <c r="AC2383" s="178"/>
      <c r="AD2383" s="11"/>
      <c r="AE2383" s="106"/>
      <c r="AF2383" s="106"/>
      <c r="AG2383" s="106"/>
      <c r="AH2383" s="115"/>
      <c r="AI2383" s="116"/>
      <c r="AJ2383" s="10"/>
      <c r="AK2383" s="1"/>
      <c r="AL2383" s="10"/>
      <c r="AM2383" s="1"/>
      <c r="AN2383" s="1"/>
      <c r="AO2383" s="3"/>
      <c r="AP2383" s="3"/>
      <c r="AQ2383" s="4"/>
      <c r="AR2383" s="4"/>
      <c r="AS2383" s="4"/>
      <c r="AT2383" s="4"/>
      <c r="AU2383" s="4"/>
      <c r="AV2383" s="4"/>
      <c r="AW2383" s="1"/>
      <c r="AX2383" s="1"/>
      <c r="AY2383" s="1"/>
      <c r="AZ2383" s="1"/>
      <c r="BA2383" s="1"/>
      <c r="BB2383" s="1"/>
      <c r="BC2383" s="1"/>
      <c r="BD2383" s="1"/>
      <c r="BE2383" s="1"/>
      <c r="BG2383" s="1"/>
      <c r="BH2383" s="1"/>
    </row>
    <row r="2384" spans="1:60" ht="15" customHeight="1" x14ac:dyDescent="0.25">
      <c r="A2384" s="105"/>
      <c r="B2384" s="106"/>
      <c r="C2384" s="2"/>
      <c r="D2384" s="2"/>
      <c r="E2384" s="106"/>
      <c r="F2384" s="107"/>
      <c r="G2384" s="108"/>
      <c r="H2384" s="109"/>
      <c r="I2384" s="109"/>
      <c r="J2384" s="110"/>
      <c r="K2384" s="117"/>
      <c r="L2384" s="178"/>
      <c r="M2384" s="178"/>
      <c r="N2384" s="106"/>
      <c r="O2384" s="111"/>
      <c r="P2384" s="111"/>
      <c r="Q2384" s="106"/>
      <c r="R2384" s="106"/>
      <c r="S2384" s="106"/>
      <c r="T2384" s="106"/>
      <c r="U2384" s="106"/>
      <c r="V2384" s="106"/>
      <c r="W2384" s="19"/>
      <c r="X2384" s="2"/>
      <c r="Y2384" s="4"/>
      <c r="Z2384" s="106"/>
      <c r="AA2384" s="114"/>
      <c r="AB2384" s="112"/>
      <c r="AC2384" s="178"/>
      <c r="AD2384" s="11"/>
      <c r="AE2384" s="106"/>
      <c r="AF2384" s="106"/>
      <c r="AG2384" s="106"/>
      <c r="AH2384" s="115"/>
      <c r="AI2384" s="116"/>
      <c r="AJ2384" s="10"/>
      <c r="AK2384" s="1"/>
      <c r="AL2384" s="10"/>
      <c r="AM2384" s="1"/>
      <c r="AN2384" s="1"/>
      <c r="AO2384" s="3"/>
      <c r="AP2384" s="3"/>
      <c r="AQ2384" s="4"/>
      <c r="AR2384" s="4"/>
      <c r="AS2384" s="4"/>
      <c r="AT2384" s="4"/>
      <c r="AU2384" s="4"/>
      <c r="AV2384" s="4"/>
      <c r="AW2384" s="1"/>
      <c r="AX2384" s="1"/>
      <c r="AY2384" s="1"/>
      <c r="AZ2384" s="1"/>
      <c r="BA2384" s="1"/>
      <c r="BB2384" s="1"/>
      <c r="BC2384" s="1"/>
      <c r="BD2384" s="1"/>
      <c r="BE2384" s="1"/>
      <c r="BG2384" s="1"/>
      <c r="BH2384" s="1"/>
    </row>
    <row r="2385" spans="1:60" ht="15" customHeight="1" x14ac:dyDescent="0.25">
      <c r="A2385" s="105"/>
      <c r="B2385" s="106"/>
      <c r="C2385" s="2"/>
      <c r="D2385" s="2"/>
      <c r="E2385" s="106"/>
      <c r="F2385" s="107"/>
      <c r="G2385" s="108"/>
      <c r="H2385" s="109"/>
      <c r="I2385" s="109"/>
      <c r="J2385" s="110"/>
      <c r="K2385" s="117"/>
      <c r="L2385" s="178"/>
      <c r="M2385" s="178"/>
      <c r="N2385" s="106"/>
      <c r="O2385" s="111"/>
      <c r="P2385" s="111"/>
      <c r="Q2385" s="106"/>
      <c r="R2385" s="106"/>
      <c r="S2385" s="106"/>
      <c r="T2385" s="106"/>
      <c r="U2385" s="106"/>
      <c r="V2385" s="106"/>
      <c r="W2385" s="19"/>
      <c r="X2385" s="2"/>
      <c r="Y2385" s="4"/>
      <c r="Z2385" s="106"/>
      <c r="AA2385" s="114"/>
      <c r="AB2385" s="112"/>
      <c r="AC2385" s="178"/>
      <c r="AD2385" s="11"/>
      <c r="AE2385" s="106"/>
      <c r="AF2385" s="106"/>
      <c r="AG2385" s="106"/>
      <c r="AH2385" s="115"/>
      <c r="AI2385" s="116"/>
      <c r="AJ2385" s="10"/>
      <c r="AK2385" s="1"/>
      <c r="AL2385" s="10"/>
      <c r="AM2385" s="1"/>
      <c r="AN2385" s="1"/>
      <c r="AO2385" s="3"/>
      <c r="AP2385" s="3"/>
      <c r="AQ2385" s="4"/>
      <c r="AR2385" s="4"/>
      <c r="AS2385" s="4"/>
      <c r="AT2385" s="4"/>
      <c r="AU2385" s="4"/>
      <c r="AV2385" s="4"/>
      <c r="AW2385" s="1"/>
      <c r="AX2385" s="1"/>
      <c r="AY2385" s="1"/>
      <c r="AZ2385" s="1"/>
      <c r="BA2385" s="1"/>
      <c r="BB2385" s="1"/>
      <c r="BC2385" s="1"/>
      <c r="BD2385" s="1"/>
      <c r="BE2385" s="1"/>
      <c r="BG2385" s="1"/>
      <c r="BH2385" s="1"/>
    </row>
    <row r="2386" spans="1:60" ht="15" customHeight="1" x14ac:dyDescent="0.25">
      <c r="A2386" s="105"/>
      <c r="B2386" s="106"/>
      <c r="C2386" s="2"/>
      <c r="D2386" s="2"/>
      <c r="E2386" s="106"/>
      <c r="F2386" s="107"/>
      <c r="G2386" s="108"/>
      <c r="H2386" s="109"/>
      <c r="I2386" s="109"/>
      <c r="J2386" s="110"/>
      <c r="K2386" s="117"/>
      <c r="L2386" s="178"/>
      <c r="M2386" s="178"/>
      <c r="N2386" s="106"/>
      <c r="O2386" s="111"/>
      <c r="P2386" s="111"/>
      <c r="Q2386" s="106"/>
      <c r="R2386" s="106"/>
      <c r="S2386" s="106"/>
      <c r="T2386" s="106"/>
      <c r="U2386" s="106"/>
      <c r="V2386" s="106"/>
      <c r="W2386" s="19"/>
      <c r="X2386" s="2"/>
      <c r="Y2386" s="4"/>
      <c r="Z2386" s="106"/>
      <c r="AA2386" s="114"/>
      <c r="AB2386" s="112"/>
      <c r="AC2386" s="178"/>
      <c r="AD2386" s="11"/>
      <c r="AE2386" s="106"/>
      <c r="AF2386" s="106"/>
      <c r="AG2386" s="106"/>
      <c r="AH2386" s="115"/>
      <c r="AI2386" s="116"/>
      <c r="AJ2386" s="10"/>
      <c r="AK2386" s="1"/>
      <c r="AL2386" s="10"/>
      <c r="AM2386" s="1"/>
      <c r="AN2386" s="1"/>
      <c r="AO2386" s="3"/>
      <c r="AP2386" s="3"/>
      <c r="AQ2386" s="4"/>
      <c r="AR2386" s="4"/>
      <c r="AS2386" s="4"/>
      <c r="AT2386" s="4"/>
      <c r="AU2386" s="4"/>
      <c r="AV2386" s="4"/>
      <c r="AW2386" s="1"/>
      <c r="AX2386" s="1"/>
      <c r="AY2386" s="1"/>
      <c r="AZ2386" s="1"/>
      <c r="BA2386" s="1"/>
      <c r="BB2386" s="1"/>
      <c r="BC2386" s="1"/>
      <c r="BD2386" s="1"/>
      <c r="BE2386" s="1"/>
      <c r="BG2386" s="1"/>
      <c r="BH2386" s="1"/>
    </row>
    <row r="2387" spans="1:60" ht="15" customHeight="1" x14ac:dyDescent="0.25">
      <c r="A2387" s="105"/>
      <c r="B2387" s="106"/>
      <c r="C2387" s="2"/>
      <c r="D2387" s="2"/>
      <c r="E2387" s="106"/>
      <c r="F2387" s="107"/>
      <c r="G2387" s="108"/>
      <c r="H2387" s="109"/>
      <c r="I2387" s="109"/>
      <c r="J2387" s="110"/>
      <c r="K2387" s="117"/>
      <c r="L2387" s="178"/>
      <c r="M2387" s="178"/>
      <c r="N2387" s="106"/>
      <c r="O2387" s="111"/>
      <c r="P2387" s="111"/>
      <c r="Q2387" s="106"/>
      <c r="R2387" s="106"/>
      <c r="S2387" s="106"/>
      <c r="T2387" s="106"/>
      <c r="U2387" s="106"/>
      <c r="V2387" s="106"/>
      <c r="W2387" s="19"/>
      <c r="X2387" s="2"/>
      <c r="Y2387" s="4"/>
      <c r="Z2387" s="106"/>
      <c r="AA2387" s="114"/>
      <c r="AB2387" s="112"/>
      <c r="AC2387" s="178"/>
      <c r="AD2387" s="11"/>
      <c r="AE2387" s="106"/>
      <c r="AF2387" s="106"/>
      <c r="AG2387" s="106"/>
      <c r="AH2387" s="115"/>
      <c r="AI2387" s="116"/>
      <c r="AJ2387" s="10"/>
      <c r="AK2387" s="1"/>
      <c r="AL2387" s="10"/>
      <c r="AM2387" s="1"/>
      <c r="AN2387" s="1"/>
      <c r="AO2387" s="3"/>
      <c r="AP2387" s="3"/>
      <c r="AQ2387" s="4"/>
      <c r="AR2387" s="4"/>
      <c r="AS2387" s="4"/>
      <c r="AT2387" s="4"/>
      <c r="AU2387" s="4"/>
      <c r="AV2387" s="4"/>
      <c r="AW2387" s="1"/>
      <c r="AX2387" s="1"/>
      <c r="AY2387" s="1"/>
      <c r="AZ2387" s="1"/>
      <c r="BA2387" s="1"/>
      <c r="BB2387" s="1"/>
      <c r="BC2387" s="1"/>
      <c r="BD2387" s="1"/>
      <c r="BE2387" s="1"/>
      <c r="BG2387" s="1"/>
      <c r="BH2387" s="1"/>
    </row>
    <row r="2388" spans="1:60" ht="15" customHeight="1" x14ac:dyDescent="0.25">
      <c r="A2388" s="105"/>
      <c r="B2388" s="106"/>
      <c r="C2388" s="2"/>
      <c r="D2388" s="2"/>
      <c r="E2388" s="106"/>
      <c r="F2388" s="107"/>
      <c r="G2388" s="108"/>
      <c r="H2388" s="109"/>
      <c r="I2388" s="109"/>
      <c r="J2388" s="110"/>
      <c r="K2388" s="117"/>
      <c r="L2388" s="178"/>
      <c r="M2388" s="178"/>
      <c r="N2388" s="106"/>
      <c r="O2388" s="111"/>
      <c r="P2388" s="111"/>
      <c r="Q2388" s="106"/>
      <c r="R2388" s="106"/>
      <c r="S2388" s="106"/>
      <c r="T2388" s="106"/>
      <c r="U2388" s="106"/>
      <c r="V2388" s="106"/>
      <c r="W2388" s="19"/>
      <c r="X2388" s="2"/>
      <c r="Y2388" s="4"/>
      <c r="Z2388" s="106"/>
      <c r="AA2388" s="114"/>
      <c r="AB2388" s="112"/>
      <c r="AC2388" s="178"/>
      <c r="AD2388" s="11"/>
      <c r="AE2388" s="106"/>
      <c r="AF2388" s="106"/>
      <c r="AG2388" s="106"/>
      <c r="AH2388" s="115"/>
      <c r="AI2388" s="116"/>
      <c r="AJ2388" s="10"/>
      <c r="AK2388" s="1"/>
      <c r="AL2388" s="10"/>
      <c r="AM2388" s="1"/>
      <c r="AN2388" s="1"/>
      <c r="AO2388" s="3"/>
      <c r="AP2388" s="3"/>
      <c r="AQ2388" s="4"/>
      <c r="AR2388" s="4"/>
      <c r="AS2388" s="4"/>
      <c r="AT2388" s="4"/>
      <c r="AU2388" s="4"/>
      <c r="AV2388" s="4"/>
      <c r="AW2388" s="1"/>
      <c r="AX2388" s="1"/>
      <c r="AY2388" s="1"/>
      <c r="AZ2388" s="1"/>
      <c r="BA2388" s="1"/>
      <c r="BB2388" s="1"/>
      <c r="BC2388" s="1"/>
      <c r="BD2388" s="1"/>
      <c r="BE2388" s="1"/>
      <c r="BG2388" s="1"/>
      <c r="BH2388" s="1"/>
    </row>
    <row r="2389" spans="1:60" ht="15" customHeight="1" x14ac:dyDescent="0.25">
      <c r="A2389" s="105"/>
      <c r="B2389" s="106"/>
      <c r="C2389" s="2"/>
      <c r="D2389" s="2"/>
      <c r="E2389" s="106"/>
      <c r="F2389" s="107"/>
      <c r="G2389" s="108"/>
      <c r="H2389" s="109"/>
      <c r="I2389" s="109"/>
      <c r="J2389" s="110"/>
      <c r="K2389" s="117"/>
      <c r="L2389" s="178"/>
      <c r="M2389" s="178"/>
      <c r="N2389" s="106"/>
      <c r="O2389" s="111"/>
      <c r="P2389" s="111"/>
      <c r="Q2389" s="106"/>
      <c r="R2389" s="106"/>
      <c r="S2389" s="106"/>
      <c r="T2389" s="106"/>
      <c r="U2389" s="106"/>
      <c r="V2389" s="106"/>
      <c r="W2389" s="19"/>
      <c r="X2389" s="2"/>
      <c r="Y2389" s="4"/>
      <c r="Z2389" s="106"/>
      <c r="AA2389" s="114"/>
      <c r="AB2389" s="112"/>
      <c r="AC2389" s="178"/>
      <c r="AD2389" s="11"/>
      <c r="AE2389" s="106"/>
      <c r="AF2389" s="106"/>
      <c r="AG2389" s="106"/>
      <c r="AH2389" s="115"/>
      <c r="AI2389" s="116"/>
      <c r="AJ2389" s="10"/>
      <c r="AK2389" s="1"/>
      <c r="AL2389" s="10"/>
      <c r="AM2389" s="1"/>
      <c r="AN2389" s="1"/>
      <c r="AO2389" s="3"/>
      <c r="AP2389" s="3"/>
      <c r="AQ2389" s="4"/>
      <c r="AR2389" s="4"/>
      <c r="AS2389" s="4"/>
      <c r="AT2389" s="4"/>
      <c r="AU2389" s="4"/>
      <c r="AV2389" s="4"/>
      <c r="AW2389" s="1"/>
      <c r="AX2389" s="1"/>
      <c r="AY2389" s="1"/>
      <c r="AZ2389" s="1"/>
      <c r="BA2389" s="1"/>
      <c r="BB2389" s="1"/>
      <c r="BC2389" s="1"/>
      <c r="BD2389" s="1"/>
      <c r="BE2389" s="1"/>
      <c r="BG2389" s="1"/>
      <c r="BH2389" s="1"/>
    </row>
    <row r="2390" spans="1:60" ht="15" customHeight="1" x14ac:dyDescent="0.25">
      <c r="A2390" s="105"/>
      <c r="B2390" s="106"/>
      <c r="C2390" s="2"/>
      <c r="D2390" s="2"/>
      <c r="E2390" s="106"/>
      <c r="F2390" s="107"/>
      <c r="G2390" s="108"/>
      <c r="H2390" s="109"/>
      <c r="I2390" s="109"/>
      <c r="J2390" s="110"/>
      <c r="K2390" s="117"/>
      <c r="L2390" s="178"/>
      <c r="M2390" s="178"/>
      <c r="N2390" s="106"/>
      <c r="O2390" s="111"/>
      <c r="P2390" s="111"/>
      <c r="Q2390" s="106"/>
      <c r="R2390" s="106"/>
      <c r="S2390" s="106"/>
      <c r="T2390" s="106"/>
      <c r="U2390" s="106"/>
      <c r="V2390" s="106"/>
      <c r="W2390" s="19"/>
      <c r="X2390" s="2"/>
      <c r="Y2390" s="4"/>
      <c r="Z2390" s="106"/>
      <c r="AA2390" s="114"/>
      <c r="AB2390" s="112"/>
      <c r="AC2390" s="178"/>
      <c r="AD2390" s="11"/>
      <c r="AE2390" s="106"/>
      <c r="AF2390" s="106"/>
      <c r="AG2390" s="106"/>
      <c r="AH2390" s="115"/>
      <c r="AI2390" s="116"/>
      <c r="AJ2390" s="14"/>
      <c r="AK2390" s="18"/>
      <c r="AL2390" s="14"/>
      <c r="AM2390" s="18"/>
      <c r="AN2390" s="18"/>
      <c r="AO2390" s="29"/>
      <c r="AP2390" s="29"/>
      <c r="AQ2390" s="36"/>
      <c r="AR2390" s="36"/>
      <c r="AS2390" s="36"/>
      <c r="AT2390" s="36"/>
      <c r="AU2390" s="36"/>
      <c r="AV2390" s="36"/>
      <c r="AW2390" s="18"/>
      <c r="AX2390" s="18"/>
      <c r="AY2390" s="18"/>
      <c r="AZ2390" s="18"/>
      <c r="BA2390" s="18"/>
      <c r="BB2390" s="18"/>
      <c r="BC2390" s="18"/>
      <c r="BD2390" s="18"/>
      <c r="BE2390" s="18"/>
      <c r="BG2390" s="18"/>
      <c r="BH2390" s="18"/>
    </row>
    <row r="2391" spans="1:60" ht="15" customHeight="1" x14ac:dyDescent="0.25">
      <c r="A2391" s="105"/>
      <c r="B2391" s="106"/>
      <c r="C2391" s="2"/>
      <c r="D2391" s="2"/>
      <c r="E2391" s="106"/>
      <c r="F2391" s="107"/>
      <c r="G2391" s="108"/>
      <c r="H2391" s="109"/>
      <c r="I2391" s="109"/>
      <c r="J2391" s="110"/>
      <c r="K2391" s="117"/>
      <c r="L2391" s="178"/>
      <c r="M2391" s="178"/>
      <c r="N2391" s="106"/>
      <c r="O2391" s="111"/>
      <c r="P2391" s="111"/>
      <c r="Q2391" s="106"/>
      <c r="R2391" s="106"/>
      <c r="S2391" s="106"/>
      <c r="T2391" s="106"/>
      <c r="U2391" s="106"/>
      <c r="V2391" s="106"/>
      <c r="W2391" s="19"/>
      <c r="X2391" s="2"/>
      <c r="Y2391" s="4"/>
      <c r="Z2391" s="106"/>
      <c r="AA2391" s="114"/>
      <c r="AB2391" s="112"/>
      <c r="AC2391" s="178"/>
      <c r="AD2391" s="11"/>
      <c r="AE2391" s="106"/>
      <c r="AF2391" s="106"/>
      <c r="AG2391" s="106"/>
      <c r="AH2391" s="115"/>
      <c r="AI2391" s="116"/>
      <c r="AJ2391" s="10"/>
      <c r="AK2391" s="1"/>
      <c r="AL2391" s="10"/>
      <c r="AM2391" s="1"/>
      <c r="AN2391" s="1"/>
      <c r="AO2391" s="3"/>
      <c r="AP2391" s="3"/>
      <c r="AQ2391" s="4"/>
      <c r="AR2391" s="4"/>
      <c r="AS2391" s="4"/>
      <c r="AT2391" s="4"/>
      <c r="AU2391" s="4"/>
      <c r="AV2391" s="4"/>
      <c r="AW2391" s="1"/>
      <c r="AX2391" s="1"/>
      <c r="AY2391" s="1"/>
      <c r="AZ2391" s="1"/>
      <c r="BA2391" s="1"/>
      <c r="BB2391" s="1"/>
      <c r="BC2391" s="1"/>
      <c r="BD2391" s="1"/>
      <c r="BE2391" s="1"/>
      <c r="BG2391" s="1"/>
      <c r="BH2391" s="1"/>
    </row>
    <row r="2392" spans="1:60" ht="15" customHeight="1" x14ac:dyDescent="0.25">
      <c r="A2392" s="105"/>
      <c r="B2392" s="106"/>
      <c r="C2392" s="2"/>
      <c r="D2392" s="2"/>
      <c r="E2392" s="106"/>
      <c r="F2392" s="107"/>
      <c r="G2392" s="108"/>
      <c r="H2392" s="109"/>
      <c r="I2392" s="109"/>
      <c r="J2392" s="110"/>
      <c r="K2392" s="117"/>
      <c r="L2392" s="178"/>
      <c r="M2392" s="178"/>
      <c r="N2392" s="106"/>
      <c r="O2392" s="111"/>
      <c r="P2392" s="111"/>
      <c r="Q2392" s="106"/>
      <c r="R2392" s="106"/>
      <c r="S2392" s="106"/>
      <c r="T2392" s="106"/>
      <c r="U2392" s="106"/>
      <c r="V2392" s="106"/>
      <c r="W2392" s="19"/>
      <c r="X2392" s="2"/>
      <c r="Y2392" s="4"/>
      <c r="Z2392" s="106"/>
      <c r="AA2392" s="114"/>
      <c r="AB2392" s="112"/>
      <c r="AC2392" s="178"/>
      <c r="AD2392" s="11"/>
      <c r="AE2392" s="106"/>
      <c r="AF2392" s="106"/>
      <c r="AG2392" s="106"/>
      <c r="AH2392" s="115"/>
      <c r="AI2392" s="116"/>
      <c r="AJ2392" s="10"/>
      <c r="AK2392" s="1"/>
      <c r="AL2392" s="10"/>
      <c r="AM2392" s="1"/>
      <c r="AN2392" s="1"/>
      <c r="AO2392" s="3"/>
      <c r="AP2392" s="3"/>
      <c r="AQ2392" s="4"/>
      <c r="AR2392" s="4"/>
      <c r="AS2392" s="4"/>
      <c r="AT2392" s="4"/>
      <c r="AU2392" s="4"/>
      <c r="AV2392" s="4"/>
      <c r="AW2392" s="1"/>
      <c r="AX2392" s="1"/>
      <c r="AY2392" s="1"/>
      <c r="AZ2392" s="1"/>
      <c r="BA2392" s="1"/>
      <c r="BB2392" s="1"/>
      <c r="BC2392" s="1"/>
      <c r="BD2392" s="1"/>
      <c r="BE2392" s="1"/>
      <c r="BG2392" s="1"/>
      <c r="BH2392" s="1"/>
    </row>
    <row r="2393" spans="1:60" ht="15" customHeight="1" x14ac:dyDescent="0.25">
      <c r="A2393" s="105"/>
      <c r="B2393" s="106"/>
      <c r="C2393" s="2"/>
      <c r="D2393" s="2"/>
      <c r="E2393" s="106"/>
      <c r="F2393" s="107"/>
      <c r="G2393" s="108"/>
      <c r="H2393" s="109"/>
      <c r="I2393" s="109"/>
      <c r="J2393" s="110"/>
      <c r="K2393" s="117"/>
      <c r="L2393" s="178"/>
      <c r="M2393" s="178"/>
      <c r="N2393" s="106"/>
      <c r="O2393" s="111"/>
      <c r="P2393" s="111"/>
      <c r="Q2393" s="106"/>
      <c r="R2393" s="106"/>
      <c r="S2393" s="106"/>
      <c r="T2393" s="106"/>
      <c r="U2393" s="106"/>
      <c r="V2393" s="106"/>
      <c r="W2393" s="19"/>
      <c r="X2393" s="2"/>
      <c r="Y2393" s="4"/>
      <c r="Z2393" s="106"/>
      <c r="AA2393" s="114"/>
      <c r="AB2393" s="112"/>
      <c r="AC2393" s="178"/>
      <c r="AD2393" s="11"/>
      <c r="AE2393" s="106"/>
      <c r="AF2393" s="106"/>
      <c r="AG2393" s="106"/>
      <c r="AH2393" s="115"/>
      <c r="AI2393" s="116"/>
      <c r="AJ2393" s="10"/>
      <c r="AK2393" s="1"/>
      <c r="AL2393" s="10"/>
      <c r="AM2393" s="1"/>
      <c r="AN2393" s="1"/>
      <c r="AO2393" s="3"/>
      <c r="AP2393" s="3"/>
      <c r="AQ2393" s="4"/>
      <c r="AR2393" s="4"/>
      <c r="AS2393" s="4"/>
      <c r="AT2393" s="4"/>
      <c r="AU2393" s="4"/>
      <c r="AV2393" s="4"/>
      <c r="AW2393" s="1"/>
      <c r="AX2393" s="1"/>
      <c r="AY2393" s="1"/>
      <c r="AZ2393" s="1"/>
      <c r="BA2393" s="1"/>
      <c r="BB2393" s="1"/>
      <c r="BC2393" s="1"/>
      <c r="BD2393" s="1"/>
      <c r="BE2393" s="1"/>
      <c r="BG2393" s="1"/>
      <c r="BH2393" s="1"/>
    </row>
    <row r="2394" spans="1:60" ht="15" customHeight="1" x14ac:dyDescent="0.25">
      <c r="A2394" s="105"/>
      <c r="B2394" s="106"/>
      <c r="C2394" s="2"/>
      <c r="D2394" s="2"/>
      <c r="E2394" s="106"/>
      <c r="F2394" s="107"/>
      <c r="G2394" s="108"/>
      <c r="H2394" s="109"/>
      <c r="I2394" s="109"/>
      <c r="J2394" s="110"/>
      <c r="K2394" s="117"/>
      <c r="L2394" s="178"/>
      <c r="M2394" s="178"/>
      <c r="N2394" s="106"/>
      <c r="O2394" s="111"/>
      <c r="P2394" s="111"/>
      <c r="Q2394" s="106"/>
      <c r="R2394" s="106"/>
      <c r="S2394" s="106"/>
      <c r="T2394" s="106"/>
      <c r="U2394" s="106"/>
      <c r="V2394" s="106"/>
      <c r="W2394" s="19"/>
      <c r="X2394" s="2"/>
      <c r="Y2394" s="4"/>
      <c r="Z2394" s="106"/>
      <c r="AA2394" s="114"/>
      <c r="AB2394" s="112"/>
      <c r="AC2394" s="178"/>
      <c r="AD2394" s="11"/>
      <c r="AE2394" s="106"/>
      <c r="AF2394" s="106"/>
      <c r="AG2394" s="106"/>
      <c r="AH2394" s="115"/>
      <c r="AI2394" s="116"/>
      <c r="AJ2394" s="10"/>
      <c r="AK2394" s="1"/>
      <c r="AL2394" s="10"/>
      <c r="AM2394" s="1"/>
      <c r="AN2394" s="1"/>
      <c r="AO2394" s="3"/>
      <c r="AP2394" s="3"/>
      <c r="AQ2394" s="4"/>
      <c r="AR2394" s="4"/>
      <c r="AS2394" s="4"/>
      <c r="AT2394" s="4"/>
      <c r="AU2394" s="4"/>
      <c r="AV2394" s="4"/>
      <c r="AW2394" s="1"/>
      <c r="AX2394" s="1"/>
      <c r="AY2394" s="1"/>
      <c r="AZ2394" s="1"/>
      <c r="BA2394" s="1"/>
      <c r="BB2394" s="1"/>
      <c r="BC2394" s="1"/>
      <c r="BD2394" s="1"/>
      <c r="BE2394" s="1"/>
      <c r="BG2394" s="1"/>
      <c r="BH2394" s="1"/>
    </row>
    <row r="2395" spans="1:60" ht="15" customHeight="1" x14ac:dyDescent="0.25">
      <c r="A2395" s="105"/>
      <c r="B2395" s="106"/>
      <c r="C2395" s="2"/>
      <c r="D2395" s="2"/>
      <c r="E2395" s="106"/>
      <c r="F2395" s="107"/>
      <c r="G2395" s="108"/>
      <c r="H2395" s="109"/>
      <c r="I2395" s="109"/>
      <c r="J2395" s="110"/>
      <c r="K2395" s="117"/>
      <c r="L2395" s="178"/>
      <c r="M2395" s="178"/>
      <c r="N2395" s="106"/>
      <c r="O2395" s="111"/>
      <c r="P2395" s="111"/>
      <c r="Q2395" s="106"/>
      <c r="R2395" s="106"/>
      <c r="S2395" s="106"/>
      <c r="T2395" s="106"/>
      <c r="U2395" s="106"/>
      <c r="V2395" s="106"/>
      <c r="W2395" s="19"/>
      <c r="X2395" s="2"/>
      <c r="Y2395" s="4"/>
      <c r="Z2395" s="106"/>
      <c r="AA2395" s="114"/>
      <c r="AB2395" s="112"/>
      <c r="AC2395" s="178"/>
      <c r="AD2395" s="11"/>
      <c r="AE2395" s="106"/>
      <c r="AF2395" s="106"/>
      <c r="AG2395" s="106"/>
      <c r="AH2395" s="115"/>
      <c r="AI2395" s="116"/>
      <c r="AJ2395" s="10"/>
      <c r="AK2395" s="1"/>
      <c r="AL2395" s="10"/>
      <c r="AM2395" s="1"/>
      <c r="AN2395" s="1"/>
      <c r="AO2395" s="3"/>
      <c r="AP2395" s="3"/>
      <c r="AQ2395" s="4"/>
      <c r="AR2395" s="4"/>
      <c r="AS2395" s="4"/>
      <c r="AT2395" s="4"/>
      <c r="AU2395" s="4"/>
      <c r="AV2395" s="4"/>
      <c r="AW2395" s="1"/>
      <c r="AX2395" s="1"/>
      <c r="AY2395" s="1"/>
      <c r="AZ2395" s="1"/>
      <c r="BA2395" s="1"/>
      <c r="BB2395" s="1"/>
      <c r="BC2395" s="1"/>
      <c r="BD2395" s="1"/>
      <c r="BE2395" s="1"/>
      <c r="BG2395" s="1"/>
      <c r="BH2395" s="1"/>
    </row>
    <row r="2396" spans="1:60" ht="15" customHeight="1" x14ac:dyDescent="0.25">
      <c r="A2396" s="105"/>
      <c r="B2396" s="106"/>
      <c r="C2396" s="2"/>
      <c r="D2396" s="2"/>
      <c r="E2396" s="106"/>
      <c r="F2396" s="107"/>
      <c r="G2396" s="108"/>
      <c r="H2396" s="109"/>
      <c r="I2396" s="109"/>
      <c r="J2396" s="110"/>
      <c r="K2396" s="117"/>
      <c r="L2396" s="178"/>
      <c r="M2396" s="178"/>
      <c r="N2396" s="106"/>
      <c r="O2396" s="111"/>
      <c r="P2396" s="111"/>
      <c r="Q2396" s="106"/>
      <c r="R2396" s="106"/>
      <c r="S2396" s="106"/>
      <c r="T2396" s="106"/>
      <c r="U2396" s="106"/>
      <c r="V2396" s="106"/>
      <c r="W2396" s="19"/>
      <c r="X2396" s="2"/>
      <c r="Y2396" s="4"/>
      <c r="Z2396" s="106"/>
      <c r="AA2396" s="114"/>
      <c r="AB2396" s="112"/>
      <c r="AC2396" s="178"/>
      <c r="AD2396" s="11"/>
      <c r="AE2396" s="106"/>
      <c r="AF2396" s="106"/>
      <c r="AG2396" s="106"/>
      <c r="AH2396" s="115"/>
      <c r="AI2396" s="116"/>
      <c r="AJ2396" s="10"/>
      <c r="AK2396" s="1"/>
      <c r="AL2396" s="10"/>
      <c r="AM2396" s="1"/>
      <c r="AN2396" s="1"/>
      <c r="AO2396" s="3"/>
      <c r="AP2396" s="3"/>
      <c r="AQ2396" s="4"/>
      <c r="AR2396" s="4"/>
      <c r="AS2396" s="4"/>
      <c r="AT2396" s="4"/>
      <c r="AU2396" s="4"/>
      <c r="AV2396" s="4"/>
      <c r="AW2396" s="1"/>
      <c r="AX2396" s="1"/>
      <c r="AY2396" s="1"/>
      <c r="AZ2396" s="1"/>
      <c r="BA2396" s="1"/>
      <c r="BB2396" s="1"/>
      <c r="BC2396" s="1"/>
      <c r="BD2396" s="1"/>
      <c r="BE2396" s="1"/>
      <c r="BG2396" s="1"/>
      <c r="BH2396" s="1"/>
    </row>
    <row r="2397" spans="1:60" ht="15" customHeight="1" x14ac:dyDescent="0.25">
      <c r="A2397" s="105"/>
      <c r="B2397" s="106"/>
      <c r="C2397" s="2"/>
      <c r="D2397" s="2"/>
      <c r="E2397" s="106"/>
      <c r="F2397" s="107"/>
      <c r="G2397" s="108"/>
      <c r="H2397" s="109"/>
      <c r="I2397" s="109"/>
      <c r="J2397" s="110"/>
      <c r="K2397" s="117"/>
      <c r="L2397" s="178"/>
      <c r="M2397" s="178"/>
      <c r="N2397" s="106"/>
      <c r="O2397" s="111"/>
      <c r="P2397" s="111"/>
      <c r="Q2397" s="106"/>
      <c r="R2397" s="106"/>
      <c r="S2397" s="106"/>
      <c r="T2397" s="106"/>
      <c r="U2397" s="106"/>
      <c r="V2397" s="106"/>
      <c r="W2397" s="19"/>
      <c r="X2397" s="2"/>
      <c r="Y2397" s="4"/>
      <c r="Z2397" s="106"/>
      <c r="AA2397" s="114"/>
      <c r="AB2397" s="112"/>
      <c r="AC2397" s="178"/>
      <c r="AD2397" s="11"/>
      <c r="AE2397" s="106"/>
      <c r="AF2397" s="106"/>
      <c r="AG2397" s="106"/>
      <c r="AH2397" s="115"/>
      <c r="AI2397" s="116"/>
      <c r="AJ2397" s="10"/>
      <c r="AK2397" s="1"/>
      <c r="AL2397" s="10"/>
      <c r="AM2397" s="1"/>
      <c r="AN2397" s="1"/>
      <c r="AO2397" s="3"/>
      <c r="AP2397" s="3"/>
      <c r="AQ2397" s="4"/>
      <c r="AR2397" s="4"/>
      <c r="AS2397" s="4"/>
      <c r="AT2397" s="4"/>
      <c r="AU2397" s="4"/>
      <c r="AV2397" s="4"/>
      <c r="AW2397" s="1"/>
      <c r="AX2397" s="1"/>
      <c r="AY2397" s="1"/>
      <c r="AZ2397" s="1"/>
      <c r="BA2397" s="1"/>
      <c r="BB2397" s="1"/>
      <c r="BC2397" s="1"/>
      <c r="BD2397" s="1"/>
      <c r="BE2397" s="1"/>
      <c r="BG2397" s="1"/>
      <c r="BH2397" s="1"/>
    </row>
    <row r="2398" spans="1:60" ht="15" customHeight="1" x14ac:dyDescent="0.25">
      <c r="A2398" s="105"/>
      <c r="B2398" s="106"/>
      <c r="C2398" s="2"/>
      <c r="D2398" s="2"/>
      <c r="E2398" s="106"/>
      <c r="F2398" s="107"/>
      <c r="G2398" s="108"/>
      <c r="H2398" s="109"/>
      <c r="I2398" s="109"/>
      <c r="J2398" s="110"/>
      <c r="K2398" s="117"/>
      <c r="L2398" s="178"/>
      <c r="M2398" s="178"/>
      <c r="N2398" s="106"/>
      <c r="O2398" s="111"/>
      <c r="P2398" s="111"/>
      <c r="Q2398" s="106"/>
      <c r="R2398" s="106"/>
      <c r="S2398" s="106"/>
      <c r="T2398" s="106"/>
      <c r="U2398" s="106"/>
      <c r="V2398" s="106"/>
      <c r="W2398" s="19"/>
      <c r="X2398" s="2"/>
      <c r="Y2398" s="4"/>
      <c r="Z2398" s="106"/>
      <c r="AA2398" s="114"/>
      <c r="AB2398" s="112"/>
      <c r="AC2398" s="178"/>
      <c r="AD2398" s="11"/>
      <c r="AE2398" s="106"/>
      <c r="AF2398" s="106"/>
      <c r="AG2398" s="106"/>
      <c r="AH2398" s="115"/>
      <c r="AI2398" s="116"/>
      <c r="AJ2398" s="10"/>
      <c r="AK2398" s="1"/>
      <c r="AL2398" s="10"/>
      <c r="AM2398" s="1"/>
      <c r="AN2398" s="1"/>
      <c r="AO2398" s="3"/>
      <c r="AP2398" s="3"/>
      <c r="AQ2398" s="4"/>
      <c r="AR2398" s="4"/>
      <c r="AS2398" s="4"/>
      <c r="AT2398" s="4"/>
      <c r="AU2398" s="4"/>
      <c r="AV2398" s="4"/>
      <c r="AW2398" s="1"/>
      <c r="AX2398" s="1"/>
      <c r="AY2398" s="1"/>
      <c r="AZ2398" s="1"/>
      <c r="BA2398" s="1"/>
      <c r="BB2398" s="1"/>
      <c r="BC2398" s="1"/>
      <c r="BD2398" s="1"/>
      <c r="BE2398" s="1"/>
      <c r="BG2398" s="1"/>
      <c r="BH2398" s="1"/>
    </row>
    <row r="2399" spans="1:60" ht="15" customHeight="1" x14ac:dyDescent="0.25">
      <c r="A2399" s="105"/>
      <c r="B2399" s="106"/>
      <c r="C2399" s="2"/>
      <c r="D2399" s="2"/>
      <c r="E2399" s="106"/>
      <c r="F2399" s="107"/>
      <c r="G2399" s="108"/>
      <c r="H2399" s="109"/>
      <c r="I2399" s="109"/>
      <c r="J2399" s="110"/>
      <c r="K2399" s="117"/>
      <c r="L2399" s="178"/>
      <c r="M2399" s="178"/>
      <c r="N2399" s="106"/>
      <c r="O2399" s="111"/>
      <c r="P2399" s="111"/>
      <c r="Q2399" s="106"/>
      <c r="R2399" s="106"/>
      <c r="S2399" s="106"/>
      <c r="T2399" s="106"/>
      <c r="U2399" s="106"/>
      <c r="V2399" s="106"/>
      <c r="W2399" s="19"/>
      <c r="X2399" s="2"/>
      <c r="Y2399" s="4"/>
      <c r="Z2399" s="106"/>
      <c r="AA2399" s="114"/>
      <c r="AB2399" s="112"/>
      <c r="AC2399" s="178"/>
      <c r="AD2399" s="11"/>
      <c r="AE2399" s="106"/>
      <c r="AF2399" s="106"/>
      <c r="AG2399" s="106"/>
      <c r="AH2399" s="115"/>
      <c r="AI2399" s="116"/>
      <c r="AJ2399" s="10"/>
      <c r="AK2399" s="1"/>
      <c r="AL2399" s="10"/>
      <c r="AM2399" s="1"/>
      <c r="AN2399" s="1"/>
      <c r="AO2399" s="3"/>
      <c r="AP2399" s="3"/>
      <c r="AQ2399" s="4"/>
      <c r="AR2399" s="4"/>
      <c r="AS2399" s="4"/>
      <c r="AT2399" s="4"/>
      <c r="AU2399" s="4"/>
      <c r="AV2399" s="4"/>
      <c r="AW2399" s="1"/>
      <c r="AX2399" s="1"/>
      <c r="AY2399" s="1"/>
      <c r="AZ2399" s="1"/>
      <c r="BA2399" s="1"/>
      <c r="BB2399" s="1"/>
      <c r="BC2399" s="1"/>
      <c r="BD2399" s="1"/>
      <c r="BE2399" s="1"/>
      <c r="BG2399" s="1"/>
      <c r="BH2399" s="1"/>
    </row>
    <row r="2400" spans="1:60" ht="15" customHeight="1" x14ac:dyDescent="0.25">
      <c r="A2400" s="105"/>
      <c r="B2400" s="106"/>
      <c r="C2400" s="2"/>
      <c r="D2400" s="2"/>
      <c r="E2400" s="106"/>
      <c r="F2400" s="107"/>
      <c r="G2400" s="108"/>
      <c r="H2400" s="109"/>
      <c r="I2400" s="109"/>
      <c r="J2400" s="110"/>
      <c r="K2400" s="117"/>
      <c r="L2400" s="178"/>
      <c r="M2400" s="178"/>
      <c r="N2400" s="106"/>
      <c r="O2400" s="111"/>
      <c r="P2400" s="111"/>
      <c r="Q2400" s="106"/>
      <c r="R2400" s="106"/>
      <c r="S2400" s="106"/>
      <c r="T2400" s="106"/>
      <c r="U2400" s="106"/>
      <c r="V2400" s="106"/>
      <c r="W2400" s="19"/>
      <c r="X2400" s="2"/>
      <c r="Y2400" s="4"/>
      <c r="Z2400" s="106"/>
      <c r="AA2400" s="114"/>
      <c r="AB2400" s="112"/>
      <c r="AC2400" s="178"/>
      <c r="AD2400" s="11"/>
      <c r="AE2400" s="106"/>
      <c r="AF2400" s="106"/>
      <c r="AG2400" s="106"/>
      <c r="AH2400" s="115"/>
      <c r="AI2400" s="116"/>
      <c r="AJ2400" s="10"/>
      <c r="AK2400" s="1"/>
      <c r="AL2400" s="10"/>
      <c r="AM2400" s="1"/>
      <c r="AN2400" s="1"/>
      <c r="AO2400" s="3"/>
      <c r="AP2400" s="3"/>
      <c r="AQ2400" s="4"/>
      <c r="AR2400" s="4"/>
      <c r="AS2400" s="4"/>
      <c r="AT2400" s="4"/>
      <c r="AU2400" s="4"/>
      <c r="AV2400" s="4"/>
      <c r="AW2400" s="1"/>
      <c r="AX2400" s="1"/>
      <c r="AY2400" s="1"/>
      <c r="AZ2400" s="1"/>
      <c r="BA2400" s="1"/>
      <c r="BB2400" s="1"/>
      <c r="BC2400" s="1"/>
      <c r="BD2400" s="1"/>
      <c r="BE2400" s="1"/>
      <c r="BG2400" s="1"/>
      <c r="BH2400" s="1"/>
    </row>
    <row r="2401" spans="1:60" ht="15" customHeight="1" x14ac:dyDescent="0.25">
      <c r="A2401" s="105"/>
      <c r="B2401" s="106"/>
      <c r="C2401" s="2"/>
      <c r="D2401" s="2"/>
      <c r="E2401" s="106"/>
      <c r="F2401" s="107"/>
      <c r="G2401" s="108"/>
      <c r="H2401" s="109"/>
      <c r="I2401" s="109"/>
      <c r="J2401" s="110"/>
      <c r="K2401" s="117"/>
      <c r="L2401" s="178"/>
      <c r="M2401" s="178"/>
      <c r="N2401" s="106"/>
      <c r="O2401" s="111"/>
      <c r="P2401" s="111"/>
      <c r="Q2401" s="106"/>
      <c r="R2401" s="106"/>
      <c r="S2401" s="106"/>
      <c r="T2401" s="106"/>
      <c r="U2401" s="106"/>
      <c r="V2401" s="106"/>
      <c r="W2401" s="19"/>
      <c r="X2401" s="2"/>
      <c r="Y2401" s="4"/>
      <c r="Z2401" s="106"/>
      <c r="AA2401" s="114"/>
      <c r="AB2401" s="112"/>
      <c r="AC2401" s="178"/>
      <c r="AD2401" s="11"/>
      <c r="AE2401" s="106"/>
      <c r="AF2401" s="106"/>
      <c r="AG2401" s="106"/>
      <c r="AH2401" s="115"/>
      <c r="AI2401" s="116"/>
      <c r="AJ2401" s="10"/>
      <c r="AK2401" s="1"/>
      <c r="AL2401" s="10"/>
      <c r="AM2401" s="1"/>
      <c r="AN2401" s="1"/>
      <c r="AO2401" s="3"/>
      <c r="AP2401" s="3"/>
      <c r="AQ2401" s="4"/>
      <c r="AR2401" s="4"/>
      <c r="AS2401" s="4"/>
      <c r="AT2401" s="4"/>
      <c r="AU2401" s="4"/>
      <c r="AV2401" s="4"/>
      <c r="AW2401" s="1"/>
      <c r="AX2401" s="1"/>
      <c r="AY2401" s="1"/>
      <c r="AZ2401" s="1"/>
      <c r="BA2401" s="1"/>
      <c r="BB2401" s="1"/>
      <c r="BC2401" s="1"/>
      <c r="BD2401" s="1"/>
      <c r="BE2401" s="1"/>
      <c r="BG2401" s="1"/>
      <c r="BH2401" s="1"/>
    </row>
    <row r="2402" spans="1:60" ht="15" customHeight="1" x14ac:dyDescent="0.25">
      <c r="A2402" s="105"/>
      <c r="B2402" s="106"/>
      <c r="C2402" s="2"/>
      <c r="D2402" s="2"/>
      <c r="E2402" s="106"/>
      <c r="F2402" s="107"/>
      <c r="G2402" s="108"/>
      <c r="H2402" s="109"/>
      <c r="I2402" s="109"/>
      <c r="J2402" s="110"/>
      <c r="K2402" s="117"/>
      <c r="L2402" s="178"/>
      <c r="M2402" s="178"/>
      <c r="N2402" s="106"/>
      <c r="O2402" s="111"/>
      <c r="P2402" s="111"/>
      <c r="Q2402" s="106"/>
      <c r="R2402" s="106"/>
      <c r="S2402" s="106"/>
      <c r="T2402" s="106"/>
      <c r="U2402" s="106"/>
      <c r="V2402" s="106"/>
      <c r="W2402" s="19"/>
      <c r="X2402" s="2"/>
      <c r="Y2402" s="4"/>
      <c r="Z2402" s="106"/>
      <c r="AA2402" s="114"/>
      <c r="AB2402" s="112"/>
      <c r="AC2402" s="178"/>
      <c r="AD2402" s="11"/>
      <c r="AE2402" s="106"/>
      <c r="AF2402" s="106"/>
      <c r="AG2402" s="106"/>
      <c r="AH2402" s="115"/>
      <c r="AI2402" s="116"/>
      <c r="AJ2402" s="10"/>
      <c r="AK2402" s="1"/>
      <c r="AL2402" s="10"/>
      <c r="AM2402" s="1"/>
      <c r="AN2402" s="1"/>
      <c r="AO2402" s="3"/>
      <c r="AP2402" s="3"/>
      <c r="AQ2402" s="4"/>
      <c r="AR2402" s="4"/>
      <c r="AS2402" s="4"/>
      <c r="AT2402" s="4"/>
      <c r="AU2402" s="4"/>
      <c r="AV2402" s="4"/>
      <c r="AW2402" s="1"/>
      <c r="AX2402" s="1"/>
      <c r="AY2402" s="1"/>
      <c r="AZ2402" s="1"/>
      <c r="BA2402" s="1"/>
      <c r="BB2402" s="1"/>
      <c r="BC2402" s="1"/>
      <c r="BD2402" s="1"/>
      <c r="BE2402" s="1"/>
      <c r="BG2402" s="1"/>
      <c r="BH2402" s="1"/>
    </row>
    <row r="2403" spans="1:60" ht="15" customHeight="1" x14ac:dyDescent="0.25">
      <c r="A2403" s="105"/>
      <c r="B2403" s="106"/>
      <c r="C2403" s="2"/>
      <c r="D2403" s="2"/>
      <c r="E2403" s="106"/>
      <c r="F2403" s="107"/>
      <c r="G2403" s="108"/>
      <c r="H2403" s="109"/>
      <c r="I2403" s="109"/>
      <c r="J2403" s="110"/>
      <c r="K2403" s="117"/>
      <c r="L2403" s="178"/>
      <c r="M2403" s="178"/>
      <c r="N2403" s="106"/>
      <c r="O2403" s="111"/>
      <c r="P2403" s="111"/>
      <c r="Q2403" s="106"/>
      <c r="R2403" s="106"/>
      <c r="S2403" s="106"/>
      <c r="T2403" s="106"/>
      <c r="U2403" s="106"/>
      <c r="V2403" s="106"/>
      <c r="W2403" s="19"/>
      <c r="X2403" s="2"/>
      <c r="Y2403" s="4"/>
      <c r="Z2403" s="106"/>
      <c r="AA2403" s="114"/>
      <c r="AB2403" s="112"/>
      <c r="AC2403" s="178"/>
      <c r="AD2403" s="11"/>
      <c r="AE2403" s="106"/>
      <c r="AF2403" s="106"/>
      <c r="AG2403" s="106"/>
      <c r="AH2403" s="115"/>
      <c r="AI2403" s="116"/>
      <c r="AJ2403" s="10"/>
      <c r="AK2403" s="1"/>
      <c r="AL2403" s="10"/>
      <c r="AM2403" s="1"/>
      <c r="AN2403" s="1"/>
      <c r="AO2403" s="3"/>
      <c r="AP2403" s="3"/>
      <c r="AQ2403" s="4"/>
      <c r="AR2403" s="4"/>
      <c r="AS2403" s="4"/>
      <c r="AT2403" s="4"/>
      <c r="AU2403" s="4"/>
      <c r="AV2403" s="4"/>
      <c r="AW2403" s="1"/>
      <c r="AX2403" s="1"/>
      <c r="AY2403" s="1"/>
      <c r="AZ2403" s="1"/>
      <c r="BA2403" s="1"/>
      <c r="BB2403" s="1"/>
      <c r="BC2403" s="1"/>
      <c r="BD2403" s="1"/>
      <c r="BE2403" s="1"/>
      <c r="BG2403" s="1"/>
      <c r="BH2403" s="1"/>
    </row>
    <row r="2404" spans="1:60" ht="15" customHeight="1" x14ac:dyDescent="0.25">
      <c r="A2404" s="105"/>
      <c r="B2404" s="106"/>
      <c r="C2404" s="2"/>
      <c r="D2404" s="2"/>
      <c r="E2404" s="106"/>
      <c r="F2404" s="107"/>
      <c r="G2404" s="108"/>
      <c r="H2404" s="109"/>
      <c r="I2404" s="109"/>
      <c r="J2404" s="110"/>
      <c r="K2404" s="117"/>
      <c r="L2404" s="178"/>
      <c r="M2404" s="178"/>
      <c r="N2404" s="106"/>
      <c r="O2404" s="111"/>
      <c r="P2404" s="111"/>
      <c r="Q2404" s="106"/>
      <c r="R2404" s="106"/>
      <c r="S2404" s="106"/>
      <c r="T2404" s="106"/>
      <c r="U2404" s="106"/>
      <c r="V2404" s="106"/>
      <c r="W2404" s="19"/>
      <c r="X2404" s="2"/>
      <c r="Y2404" s="4"/>
      <c r="Z2404" s="106"/>
      <c r="AA2404" s="114"/>
      <c r="AB2404" s="112"/>
      <c r="AC2404" s="178"/>
      <c r="AD2404" s="11"/>
      <c r="AE2404" s="106"/>
      <c r="AF2404" s="106"/>
      <c r="AG2404" s="106"/>
      <c r="AH2404" s="115"/>
      <c r="AI2404" s="116"/>
      <c r="AJ2404" s="10"/>
      <c r="AK2404" s="1"/>
      <c r="AL2404" s="10"/>
      <c r="AM2404" s="1"/>
      <c r="AN2404" s="1"/>
      <c r="AO2404" s="3"/>
      <c r="AP2404" s="3"/>
      <c r="AQ2404" s="4"/>
      <c r="AR2404" s="4"/>
      <c r="AS2404" s="4"/>
      <c r="AT2404" s="4"/>
      <c r="AU2404" s="4"/>
      <c r="AV2404" s="4"/>
      <c r="AW2404" s="1"/>
      <c r="AX2404" s="1"/>
      <c r="AY2404" s="1"/>
      <c r="AZ2404" s="1"/>
      <c r="BA2404" s="1"/>
      <c r="BB2404" s="1"/>
      <c r="BC2404" s="1"/>
      <c r="BD2404" s="1"/>
      <c r="BE2404" s="1"/>
      <c r="BG2404" s="1"/>
      <c r="BH2404" s="1"/>
    </row>
    <row r="2405" spans="1:60" ht="15" customHeight="1" x14ac:dyDescent="0.25">
      <c r="A2405" s="105"/>
      <c r="B2405" s="106"/>
      <c r="C2405" s="2"/>
      <c r="D2405" s="2"/>
      <c r="E2405" s="106"/>
      <c r="F2405" s="107"/>
      <c r="G2405" s="108"/>
      <c r="H2405" s="109"/>
      <c r="I2405" s="109"/>
      <c r="J2405" s="110"/>
      <c r="K2405" s="117"/>
      <c r="L2405" s="178"/>
      <c r="M2405" s="178"/>
      <c r="N2405" s="106"/>
      <c r="O2405" s="111"/>
      <c r="P2405" s="111"/>
      <c r="Q2405" s="106"/>
      <c r="R2405" s="106"/>
      <c r="S2405" s="106"/>
      <c r="T2405" s="106"/>
      <c r="U2405" s="106"/>
      <c r="V2405" s="106"/>
      <c r="W2405" s="19"/>
      <c r="X2405" s="2"/>
      <c r="Y2405" s="4"/>
      <c r="Z2405" s="106"/>
      <c r="AA2405" s="114"/>
      <c r="AB2405" s="112"/>
      <c r="AC2405" s="178"/>
      <c r="AD2405" s="11"/>
      <c r="AE2405" s="106"/>
      <c r="AF2405" s="106"/>
      <c r="AG2405" s="106"/>
      <c r="AH2405" s="115"/>
      <c r="AI2405" s="116"/>
      <c r="AJ2405" s="10"/>
      <c r="AK2405" s="1"/>
      <c r="AL2405" s="10"/>
      <c r="AM2405" s="1"/>
      <c r="AN2405" s="1"/>
      <c r="AO2405" s="3"/>
      <c r="AP2405" s="3"/>
      <c r="AQ2405" s="4"/>
      <c r="AR2405" s="4"/>
      <c r="AS2405" s="4"/>
      <c r="AT2405" s="4"/>
      <c r="AU2405" s="4"/>
      <c r="AV2405" s="4"/>
      <c r="AW2405" s="1"/>
      <c r="AX2405" s="1"/>
      <c r="AY2405" s="1"/>
      <c r="AZ2405" s="1"/>
      <c r="BA2405" s="1"/>
      <c r="BB2405" s="1"/>
      <c r="BC2405" s="1"/>
      <c r="BD2405" s="1"/>
      <c r="BE2405" s="1"/>
      <c r="BG2405" s="1"/>
      <c r="BH2405" s="1"/>
    </row>
    <row r="2406" spans="1:60" ht="15" customHeight="1" x14ac:dyDescent="0.25">
      <c r="A2406" s="105"/>
      <c r="B2406" s="106"/>
      <c r="C2406" s="2"/>
      <c r="D2406" s="2"/>
      <c r="E2406" s="106"/>
      <c r="F2406" s="107"/>
      <c r="G2406" s="108"/>
      <c r="H2406" s="109"/>
      <c r="I2406" s="109"/>
      <c r="J2406" s="110"/>
      <c r="K2406" s="117"/>
      <c r="L2406" s="178"/>
      <c r="M2406" s="178"/>
      <c r="N2406" s="106"/>
      <c r="O2406" s="111"/>
      <c r="P2406" s="111"/>
      <c r="Q2406" s="106"/>
      <c r="R2406" s="106"/>
      <c r="S2406" s="106"/>
      <c r="T2406" s="106"/>
      <c r="U2406" s="106"/>
      <c r="V2406" s="106"/>
      <c r="W2406" s="19"/>
      <c r="X2406" s="2"/>
      <c r="Y2406" s="4"/>
      <c r="Z2406" s="106"/>
      <c r="AA2406" s="114"/>
      <c r="AB2406" s="112"/>
      <c r="AC2406" s="178"/>
      <c r="AD2406" s="11"/>
      <c r="AE2406" s="106"/>
      <c r="AF2406" s="106"/>
      <c r="AG2406" s="106"/>
      <c r="AH2406" s="115"/>
      <c r="AI2406" s="116"/>
      <c r="AJ2406" s="10"/>
      <c r="AK2406" s="1"/>
      <c r="AL2406" s="10"/>
      <c r="AM2406" s="1"/>
      <c r="AN2406" s="1"/>
      <c r="AO2406" s="3"/>
      <c r="AP2406" s="3"/>
      <c r="AQ2406" s="4"/>
      <c r="AR2406" s="4"/>
      <c r="AS2406" s="4"/>
      <c r="AT2406" s="4"/>
      <c r="AU2406" s="4"/>
      <c r="AV2406" s="4"/>
      <c r="AW2406" s="1"/>
      <c r="AX2406" s="1"/>
      <c r="AY2406" s="1"/>
      <c r="AZ2406" s="1"/>
      <c r="BA2406" s="1"/>
      <c r="BB2406" s="1"/>
      <c r="BC2406" s="1"/>
      <c r="BD2406" s="1"/>
      <c r="BE2406" s="1"/>
      <c r="BG2406" s="1"/>
      <c r="BH2406" s="1"/>
    </row>
    <row r="2407" spans="1:60" ht="15" customHeight="1" x14ac:dyDescent="0.25">
      <c r="A2407" s="105"/>
      <c r="B2407" s="106"/>
      <c r="C2407" s="2"/>
      <c r="D2407" s="2"/>
      <c r="E2407" s="106"/>
      <c r="F2407" s="107"/>
      <c r="G2407" s="108"/>
      <c r="H2407" s="109"/>
      <c r="I2407" s="109"/>
      <c r="J2407" s="110"/>
      <c r="K2407" s="117"/>
      <c r="L2407" s="178"/>
      <c r="M2407" s="178"/>
      <c r="N2407" s="106"/>
      <c r="O2407" s="111"/>
      <c r="P2407" s="111"/>
      <c r="Q2407" s="106"/>
      <c r="R2407" s="106"/>
      <c r="S2407" s="106"/>
      <c r="T2407" s="106"/>
      <c r="U2407" s="106"/>
      <c r="V2407" s="106"/>
      <c r="W2407" s="19"/>
      <c r="X2407" s="2"/>
      <c r="Y2407" s="4"/>
      <c r="Z2407" s="106"/>
      <c r="AA2407" s="114"/>
      <c r="AB2407" s="112"/>
      <c r="AC2407" s="178"/>
      <c r="AD2407" s="11"/>
      <c r="AE2407" s="106"/>
      <c r="AF2407" s="106"/>
      <c r="AG2407" s="106"/>
      <c r="AH2407" s="115"/>
      <c r="AI2407" s="116"/>
      <c r="AJ2407" s="10"/>
      <c r="AK2407" s="1"/>
      <c r="AL2407" s="10"/>
      <c r="AM2407" s="1"/>
      <c r="AN2407" s="1"/>
      <c r="AO2407" s="3"/>
      <c r="AP2407" s="3"/>
      <c r="AQ2407" s="4"/>
      <c r="AR2407" s="4"/>
      <c r="AS2407" s="4"/>
      <c r="AT2407" s="4"/>
      <c r="AU2407" s="4"/>
      <c r="AV2407" s="4"/>
      <c r="AW2407" s="1"/>
      <c r="AX2407" s="1"/>
      <c r="AY2407" s="1"/>
      <c r="AZ2407" s="1"/>
      <c r="BA2407" s="1"/>
      <c r="BB2407" s="1"/>
      <c r="BC2407" s="1"/>
      <c r="BD2407" s="1"/>
      <c r="BE2407" s="1"/>
      <c r="BG2407" s="1"/>
      <c r="BH2407" s="1"/>
    </row>
    <row r="2408" spans="1:60" ht="15" customHeight="1" x14ac:dyDescent="0.25">
      <c r="A2408" s="105"/>
      <c r="B2408" s="106"/>
      <c r="C2408" s="2"/>
      <c r="D2408" s="2"/>
      <c r="E2408" s="106"/>
      <c r="F2408" s="107"/>
      <c r="G2408" s="108"/>
      <c r="H2408" s="109"/>
      <c r="I2408" s="109"/>
      <c r="J2408" s="110"/>
      <c r="K2408" s="117"/>
      <c r="L2408" s="178"/>
      <c r="M2408" s="178"/>
      <c r="N2408" s="106"/>
      <c r="O2408" s="111"/>
      <c r="P2408" s="111"/>
      <c r="Q2408" s="106"/>
      <c r="R2408" s="106"/>
      <c r="S2408" s="106"/>
      <c r="T2408" s="106"/>
      <c r="U2408" s="106"/>
      <c r="V2408" s="106"/>
      <c r="W2408" s="19"/>
      <c r="X2408" s="2"/>
      <c r="Y2408" s="4"/>
      <c r="Z2408" s="106"/>
      <c r="AA2408" s="114"/>
      <c r="AB2408" s="112"/>
      <c r="AC2408" s="178"/>
      <c r="AD2408" s="11"/>
      <c r="AE2408" s="106"/>
      <c r="AF2408" s="106"/>
      <c r="AG2408" s="106"/>
      <c r="AH2408" s="115"/>
      <c r="AI2408" s="116"/>
      <c r="AJ2408" s="10"/>
      <c r="AK2408" s="1"/>
      <c r="AL2408" s="10"/>
      <c r="AM2408" s="1"/>
      <c r="AN2408" s="1"/>
      <c r="AO2408" s="3"/>
      <c r="AP2408" s="3"/>
      <c r="AQ2408" s="4"/>
      <c r="AR2408" s="4"/>
      <c r="AS2408" s="4"/>
      <c r="AT2408" s="4"/>
      <c r="AU2408" s="4"/>
      <c r="AV2408" s="4"/>
      <c r="AW2408" s="1"/>
      <c r="AX2408" s="1"/>
      <c r="AY2408" s="1"/>
      <c r="AZ2408" s="1"/>
      <c r="BA2408" s="1"/>
      <c r="BB2408" s="1"/>
      <c r="BC2408" s="1"/>
      <c r="BD2408" s="1"/>
      <c r="BE2408" s="1"/>
      <c r="BG2408" s="1"/>
      <c r="BH2408" s="1"/>
    </row>
    <row r="2409" spans="1:60" ht="15" customHeight="1" x14ac:dyDescent="0.25">
      <c r="A2409" s="105"/>
      <c r="B2409" s="106"/>
      <c r="C2409" s="2"/>
      <c r="D2409" s="2"/>
      <c r="E2409" s="106"/>
      <c r="F2409" s="107"/>
      <c r="G2409" s="108"/>
      <c r="H2409" s="109"/>
      <c r="I2409" s="109"/>
      <c r="J2409" s="110"/>
      <c r="K2409" s="117"/>
      <c r="L2409" s="178"/>
      <c r="M2409" s="178"/>
      <c r="N2409" s="106"/>
      <c r="O2409" s="111"/>
      <c r="P2409" s="111"/>
      <c r="Q2409" s="106"/>
      <c r="R2409" s="106"/>
      <c r="S2409" s="106"/>
      <c r="T2409" s="106"/>
      <c r="U2409" s="106"/>
      <c r="V2409" s="106"/>
      <c r="W2409" s="19"/>
      <c r="X2409" s="2"/>
      <c r="Y2409" s="4"/>
      <c r="Z2409" s="106"/>
      <c r="AA2409" s="114"/>
      <c r="AB2409" s="112"/>
      <c r="AC2409" s="178"/>
      <c r="AD2409" s="11"/>
      <c r="AE2409" s="106"/>
      <c r="AF2409" s="106"/>
      <c r="AG2409" s="106"/>
      <c r="AH2409" s="115"/>
      <c r="AI2409" s="116"/>
      <c r="AJ2409" s="10"/>
      <c r="AK2409" s="1"/>
      <c r="AL2409" s="10"/>
      <c r="AM2409" s="1"/>
      <c r="AN2409" s="1"/>
      <c r="AO2409" s="3"/>
      <c r="AP2409" s="3"/>
      <c r="AQ2409" s="4"/>
      <c r="AR2409" s="4"/>
      <c r="AS2409" s="4"/>
      <c r="AT2409" s="4"/>
      <c r="AU2409" s="4"/>
      <c r="AV2409" s="4"/>
      <c r="AW2409" s="1"/>
      <c r="AX2409" s="1"/>
      <c r="AY2409" s="1"/>
      <c r="AZ2409" s="1"/>
      <c r="BA2409" s="1"/>
      <c r="BB2409" s="1"/>
      <c r="BC2409" s="1"/>
      <c r="BD2409" s="1"/>
      <c r="BE2409" s="1"/>
      <c r="BG2409" s="1"/>
      <c r="BH2409" s="1"/>
    </row>
    <row r="2410" spans="1:60" ht="15" customHeight="1" x14ac:dyDescent="0.25">
      <c r="A2410" s="105"/>
      <c r="B2410" s="106"/>
      <c r="C2410" s="2"/>
      <c r="D2410" s="2"/>
      <c r="E2410" s="106"/>
      <c r="F2410" s="107"/>
      <c r="G2410" s="108"/>
      <c r="H2410" s="109"/>
      <c r="I2410" s="109"/>
      <c r="J2410" s="110"/>
      <c r="K2410" s="117"/>
      <c r="L2410" s="178"/>
      <c r="M2410" s="178"/>
      <c r="N2410" s="106"/>
      <c r="O2410" s="111"/>
      <c r="P2410" s="111"/>
      <c r="Q2410" s="106"/>
      <c r="R2410" s="106"/>
      <c r="S2410" s="106"/>
      <c r="T2410" s="106"/>
      <c r="U2410" s="106"/>
      <c r="V2410" s="106"/>
      <c r="W2410" s="19"/>
      <c r="X2410" s="2"/>
      <c r="Y2410" s="4"/>
      <c r="Z2410" s="106"/>
      <c r="AA2410" s="114"/>
      <c r="AB2410" s="112"/>
      <c r="AC2410" s="178"/>
      <c r="AD2410" s="11"/>
      <c r="AE2410" s="106"/>
      <c r="AF2410" s="106"/>
      <c r="AG2410" s="106"/>
      <c r="AH2410" s="115"/>
      <c r="AI2410" s="116"/>
      <c r="AJ2410" s="10"/>
      <c r="AK2410" s="1"/>
      <c r="AL2410" s="10"/>
      <c r="AM2410" s="1"/>
      <c r="AN2410" s="1"/>
      <c r="AO2410" s="3"/>
      <c r="AP2410" s="3"/>
      <c r="AQ2410" s="4"/>
      <c r="AR2410" s="4"/>
      <c r="AS2410" s="4"/>
      <c r="AT2410" s="4"/>
      <c r="AU2410" s="4"/>
      <c r="AV2410" s="4"/>
      <c r="AW2410" s="1"/>
      <c r="AX2410" s="1"/>
      <c r="AY2410" s="1"/>
      <c r="AZ2410" s="1"/>
      <c r="BA2410" s="1"/>
      <c r="BB2410" s="1"/>
      <c r="BC2410" s="1"/>
      <c r="BD2410" s="1"/>
      <c r="BE2410" s="1"/>
      <c r="BG2410" s="1"/>
      <c r="BH2410" s="1"/>
    </row>
    <row r="2411" spans="1:60" ht="15" customHeight="1" x14ac:dyDescent="0.25">
      <c r="A2411" s="105"/>
      <c r="B2411" s="106"/>
      <c r="C2411" s="2"/>
      <c r="D2411" s="2"/>
      <c r="E2411" s="106"/>
      <c r="F2411" s="107"/>
      <c r="G2411" s="108"/>
      <c r="H2411" s="109"/>
      <c r="I2411" s="109"/>
      <c r="J2411" s="110"/>
      <c r="K2411" s="117"/>
      <c r="L2411" s="178"/>
      <c r="M2411" s="178"/>
      <c r="N2411" s="106"/>
      <c r="O2411" s="111"/>
      <c r="P2411" s="111"/>
      <c r="Q2411" s="106"/>
      <c r="R2411" s="106"/>
      <c r="S2411" s="106"/>
      <c r="T2411" s="106"/>
      <c r="U2411" s="106"/>
      <c r="V2411" s="106"/>
      <c r="W2411" s="19"/>
      <c r="X2411" s="2"/>
      <c r="Y2411" s="4"/>
      <c r="Z2411" s="106"/>
      <c r="AA2411" s="114"/>
      <c r="AB2411" s="112"/>
      <c r="AC2411" s="178"/>
      <c r="AD2411" s="11"/>
      <c r="AE2411" s="106"/>
      <c r="AF2411" s="106"/>
      <c r="AG2411" s="106"/>
      <c r="AH2411" s="115"/>
      <c r="AI2411" s="116"/>
      <c r="AJ2411" s="10"/>
      <c r="AK2411" s="1"/>
      <c r="AL2411" s="10"/>
      <c r="AM2411" s="1"/>
      <c r="AN2411" s="1"/>
      <c r="AO2411" s="3"/>
      <c r="AP2411" s="3"/>
      <c r="AQ2411" s="4"/>
      <c r="AR2411" s="4"/>
      <c r="AS2411" s="4"/>
      <c r="AT2411" s="4"/>
      <c r="AU2411" s="4"/>
      <c r="AV2411" s="4"/>
      <c r="AW2411" s="1"/>
      <c r="AX2411" s="1"/>
      <c r="AY2411" s="1"/>
      <c r="AZ2411" s="1"/>
      <c r="BA2411" s="1"/>
      <c r="BB2411" s="1"/>
      <c r="BC2411" s="1"/>
      <c r="BD2411" s="1"/>
      <c r="BE2411" s="1"/>
      <c r="BG2411" s="1"/>
      <c r="BH2411" s="1"/>
    </row>
    <row r="2412" spans="1:60" ht="15" customHeight="1" x14ac:dyDescent="0.25">
      <c r="A2412" s="105"/>
      <c r="B2412" s="106"/>
      <c r="C2412" s="2"/>
      <c r="D2412" s="2"/>
      <c r="E2412" s="106"/>
      <c r="F2412" s="107"/>
      <c r="G2412" s="108"/>
      <c r="H2412" s="109"/>
      <c r="I2412" s="109"/>
      <c r="J2412" s="110"/>
      <c r="K2412" s="117"/>
      <c r="L2412" s="178"/>
      <c r="M2412" s="178"/>
      <c r="N2412" s="106"/>
      <c r="O2412" s="111"/>
      <c r="P2412" s="111"/>
      <c r="Q2412" s="106"/>
      <c r="R2412" s="106"/>
      <c r="S2412" s="106"/>
      <c r="T2412" s="106"/>
      <c r="U2412" s="106"/>
      <c r="V2412" s="106"/>
      <c r="W2412" s="19"/>
      <c r="X2412" s="2"/>
      <c r="Y2412" s="4"/>
      <c r="Z2412" s="106"/>
      <c r="AA2412" s="114"/>
      <c r="AB2412" s="112"/>
      <c r="AC2412" s="178"/>
      <c r="AD2412" s="11"/>
      <c r="AE2412" s="106"/>
      <c r="AF2412" s="106"/>
      <c r="AG2412" s="106"/>
      <c r="AH2412" s="115"/>
      <c r="AI2412" s="116"/>
      <c r="AJ2412" s="10"/>
      <c r="AK2412" s="1"/>
      <c r="AL2412" s="10"/>
      <c r="AM2412" s="1"/>
      <c r="AN2412" s="1"/>
      <c r="AO2412" s="3"/>
      <c r="AP2412" s="3"/>
      <c r="AQ2412" s="4"/>
      <c r="AR2412" s="4"/>
      <c r="AS2412" s="4"/>
      <c r="AT2412" s="4"/>
      <c r="AU2412" s="4"/>
      <c r="AV2412" s="4"/>
      <c r="AW2412" s="1"/>
      <c r="AX2412" s="1"/>
      <c r="AY2412" s="1"/>
      <c r="AZ2412" s="1"/>
      <c r="BA2412" s="1"/>
      <c r="BB2412" s="1"/>
      <c r="BC2412" s="1"/>
      <c r="BD2412" s="1"/>
      <c r="BE2412" s="1"/>
      <c r="BG2412" s="1"/>
      <c r="BH2412" s="1"/>
    </row>
    <row r="2413" spans="1:60" ht="15" customHeight="1" x14ac:dyDescent="0.25">
      <c r="A2413" s="105"/>
      <c r="B2413" s="106"/>
      <c r="C2413" s="2"/>
      <c r="D2413" s="2"/>
      <c r="E2413" s="106"/>
      <c r="F2413" s="107"/>
      <c r="G2413" s="108"/>
      <c r="H2413" s="109"/>
      <c r="I2413" s="109"/>
      <c r="J2413" s="110"/>
      <c r="K2413" s="117"/>
      <c r="L2413" s="178"/>
      <c r="M2413" s="178"/>
      <c r="N2413" s="106"/>
      <c r="O2413" s="111"/>
      <c r="P2413" s="111"/>
      <c r="Q2413" s="106"/>
      <c r="R2413" s="106"/>
      <c r="S2413" s="106"/>
      <c r="T2413" s="106"/>
      <c r="U2413" s="106"/>
      <c r="V2413" s="106"/>
      <c r="W2413" s="19"/>
      <c r="X2413" s="2"/>
      <c r="Y2413" s="4"/>
      <c r="Z2413" s="106"/>
      <c r="AA2413" s="114"/>
      <c r="AB2413" s="112"/>
      <c r="AC2413" s="178"/>
      <c r="AD2413" s="11"/>
      <c r="AE2413" s="106"/>
      <c r="AF2413" s="106"/>
      <c r="AG2413" s="106"/>
      <c r="AH2413" s="115"/>
      <c r="AI2413" s="116"/>
      <c r="AJ2413" s="10"/>
      <c r="AK2413" s="1"/>
      <c r="AL2413" s="10"/>
      <c r="AM2413" s="1"/>
      <c r="AN2413" s="1"/>
      <c r="AO2413" s="3"/>
      <c r="AP2413" s="3"/>
      <c r="AQ2413" s="4"/>
      <c r="AR2413" s="4"/>
      <c r="AS2413" s="4"/>
      <c r="AT2413" s="4"/>
      <c r="AU2413" s="4"/>
      <c r="AV2413" s="4"/>
      <c r="AW2413" s="1"/>
      <c r="AX2413" s="1"/>
      <c r="AY2413" s="1"/>
      <c r="AZ2413" s="1"/>
      <c r="BA2413" s="1"/>
      <c r="BB2413" s="1"/>
      <c r="BC2413" s="1"/>
      <c r="BD2413" s="1"/>
      <c r="BE2413" s="1"/>
      <c r="BG2413" s="1"/>
      <c r="BH2413" s="1"/>
    </row>
    <row r="2414" spans="1:60" ht="15" customHeight="1" x14ac:dyDescent="0.25">
      <c r="A2414" s="105"/>
      <c r="B2414" s="106"/>
      <c r="C2414" s="2"/>
      <c r="D2414" s="2"/>
      <c r="E2414" s="106"/>
      <c r="F2414" s="107"/>
      <c r="G2414" s="108"/>
      <c r="H2414" s="109"/>
      <c r="I2414" s="109"/>
      <c r="J2414" s="110"/>
      <c r="K2414" s="117"/>
      <c r="L2414" s="178"/>
      <c r="M2414" s="178"/>
      <c r="N2414" s="106"/>
      <c r="O2414" s="111"/>
      <c r="P2414" s="111"/>
      <c r="Q2414" s="106"/>
      <c r="R2414" s="106"/>
      <c r="S2414" s="106"/>
      <c r="T2414" s="106"/>
      <c r="U2414" s="106"/>
      <c r="V2414" s="106"/>
      <c r="W2414" s="19"/>
      <c r="X2414" s="2"/>
      <c r="Y2414" s="4"/>
      <c r="Z2414" s="106"/>
      <c r="AA2414" s="114"/>
      <c r="AB2414" s="112"/>
      <c r="AC2414" s="178"/>
      <c r="AD2414" s="11"/>
      <c r="AE2414" s="106"/>
      <c r="AF2414" s="106"/>
      <c r="AG2414" s="106"/>
      <c r="AH2414" s="115"/>
      <c r="AI2414" s="116"/>
      <c r="AJ2414" s="10"/>
      <c r="AK2414" s="1"/>
      <c r="AL2414" s="10"/>
      <c r="AM2414" s="1"/>
      <c r="AN2414" s="1"/>
      <c r="AO2414" s="3"/>
      <c r="AP2414" s="3"/>
      <c r="AQ2414" s="4"/>
      <c r="AR2414" s="4"/>
      <c r="AS2414" s="4"/>
      <c r="AT2414" s="4"/>
      <c r="AU2414" s="4"/>
      <c r="AV2414" s="4"/>
      <c r="AW2414" s="1"/>
      <c r="AX2414" s="1"/>
      <c r="AY2414" s="1"/>
      <c r="AZ2414" s="1"/>
      <c r="BA2414" s="1"/>
      <c r="BB2414" s="1"/>
      <c r="BC2414" s="1"/>
      <c r="BD2414" s="1"/>
      <c r="BE2414" s="1"/>
      <c r="BG2414" s="1"/>
      <c r="BH2414" s="1"/>
    </row>
    <row r="2415" spans="1:60" ht="15" customHeight="1" x14ac:dyDescent="0.25">
      <c r="A2415" s="105"/>
      <c r="B2415" s="106"/>
      <c r="C2415" s="2"/>
      <c r="D2415" s="2"/>
      <c r="E2415" s="106"/>
      <c r="F2415" s="107"/>
      <c r="G2415" s="108"/>
      <c r="H2415" s="109"/>
      <c r="I2415" s="109"/>
      <c r="J2415" s="110"/>
      <c r="K2415" s="117"/>
      <c r="L2415" s="178"/>
      <c r="M2415" s="178"/>
      <c r="N2415" s="106"/>
      <c r="O2415" s="111"/>
      <c r="P2415" s="111"/>
      <c r="Q2415" s="106"/>
      <c r="R2415" s="106"/>
      <c r="S2415" s="106"/>
      <c r="T2415" s="106"/>
      <c r="U2415" s="106"/>
      <c r="V2415" s="106"/>
      <c r="W2415" s="19"/>
      <c r="X2415" s="2"/>
      <c r="Y2415" s="4"/>
      <c r="Z2415" s="106"/>
      <c r="AA2415" s="114"/>
      <c r="AB2415" s="112"/>
      <c r="AC2415" s="178"/>
      <c r="AD2415" s="11"/>
      <c r="AE2415" s="106"/>
      <c r="AF2415" s="106"/>
      <c r="AG2415" s="106"/>
      <c r="AH2415" s="115"/>
      <c r="AI2415" s="116"/>
      <c r="AJ2415" s="10"/>
      <c r="AK2415" s="1"/>
      <c r="AL2415" s="10"/>
      <c r="AM2415" s="1"/>
      <c r="AN2415" s="1"/>
      <c r="AO2415" s="3"/>
      <c r="AP2415" s="3"/>
      <c r="AQ2415" s="4"/>
      <c r="AR2415" s="4"/>
      <c r="AS2415" s="4"/>
      <c r="AT2415" s="4"/>
      <c r="AU2415" s="4"/>
      <c r="AV2415" s="4"/>
      <c r="AW2415" s="1"/>
      <c r="AX2415" s="1"/>
      <c r="AY2415" s="1"/>
      <c r="AZ2415" s="1"/>
      <c r="BA2415" s="1"/>
      <c r="BB2415" s="1"/>
      <c r="BC2415" s="1"/>
      <c r="BD2415" s="1"/>
      <c r="BE2415" s="1"/>
      <c r="BG2415" s="1"/>
      <c r="BH2415" s="1"/>
    </row>
    <row r="2416" spans="1:60" ht="15" customHeight="1" x14ac:dyDescent="0.25">
      <c r="A2416" s="105"/>
      <c r="B2416" s="106"/>
      <c r="C2416" s="2"/>
      <c r="D2416" s="2"/>
      <c r="E2416" s="106"/>
      <c r="F2416" s="107"/>
      <c r="G2416" s="108"/>
      <c r="H2416" s="109"/>
      <c r="I2416" s="109"/>
      <c r="J2416" s="110"/>
      <c r="K2416" s="117"/>
      <c r="L2416" s="178"/>
      <c r="M2416" s="178"/>
      <c r="N2416" s="106"/>
      <c r="O2416" s="111"/>
      <c r="P2416" s="111"/>
      <c r="Q2416" s="106"/>
      <c r="R2416" s="106"/>
      <c r="S2416" s="106"/>
      <c r="T2416" s="106"/>
      <c r="U2416" s="106"/>
      <c r="V2416" s="106"/>
      <c r="W2416" s="19"/>
      <c r="X2416" s="2"/>
      <c r="Y2416" s="4"/>
      <c r="Z2416" s="106"/>
      <c r="AA2416" s="114"/>
      <c r="AB2416" s="112"/>
      <c r="AC2416" s="178"/>
      <c r="AD2416" s="11"/>
      <c r="AE2416" s="106"/>
      <c r="AF2416" s="106"/>
      <c r="AG2416" s="106"/>
      <c r="AH2416" s="115"/>
      <c r="AI2416" s="116"/>
      <c r="AJ2416" s="10"/>
      <c r="AK2416" s="1"/>
      <c r="AL2416" s="10"/>
      <c r="AM2416" s="1"/>
      <c r="AN2416" s="1"/>
      <c r="AO2416" s="3"/>
      <c r="AP2416" s="3"/>
      <c r="AQ2416" s="4"/>
      <c r="AR2416" s="4"/>
      <c r="AS2416" s="4"/>
      <c r="AT2416" s="4"/>
      <c r="AU2416" s="4"/>
      <c r="AV2416" s="4"/>
      <c r="AW2416" s="1"/>
      <c r="AX2416" s="1"/>
      <c r="AY2416" s="1"/>
      <c r="AZ2416" s="1"/>
      <c r="BA2416" s="1"/>
      <c r="BB2416" s="1"/>
      <c r="BC2416" s="1"/>
      <c r="BD2416" s="1"/>
      <c r="BE2416" s="1"/>
      <c r="BG2416" s="1"/>
      <c r="BH2416" s="1"/>
    </row>
    <row r="2417" spans="1:60" ht="15" customHeight="1" x14ac:dyDescent="0.25">
      <c r="A2417" s="105"/>
      <c r="B2417" s="106"/>
      <c r="C2417" s="2"/>
      <c r="D2417" s="2"/>
      <c r="E2417" s="106"/>
      <c r="F2417" s="107"/>
      <c r="G2417" s="108"/>
      <c r="H2417" s="109"/>
      <c r="I2417" s="109"/>
      <c r="J2417" s="110"/>
      <c r="K2417" s="117"/>
      <c r="L2417" s="178"/>
      <c r="M2417" s="178"/>
      <c r="N2417" s="106"/>
      <c r="O2417" s="111"/>
      <c r="P2417" s="111"/>
      <c r="Q2417" s="106"/>
      <c r="R2417" s="106"/>
      <c r="S2417" s="106"/>
      <c r="T2417" s="106"/>
      <c r="U2417" s="106"/>
      <c r="V2417" s="106"/>
      <c r="W2417" s="19"/>
      <c r="X2417" s="2"/>
      <c r="Y2417" s="4"/>
      <c r="Z2417" s="106"/>
      <c r="AA2417" s="114"/>
      <c r="AB2417" s="112"/>
      <c r="AC2417" s="178"/>
      <c r="AD2417" s="11"/>
      <c r="AE2417" s="106"/>
      <c r="AF2417" s="106"/>
      <c r="AG2417" s="106"/>
      <c r="AH2417" s="115"/>
      <c r="AI2417" s="116"/>
      <c r="AJ2417" s="10"/>
      <c r="AK2417" s="1"/>
      <c r="AL2417" s="10"/>
      <c r="AM2417" s="1"/>
      <c r="AN2417" s="1"/>
      <c r="AO2417" s="3"/>
      <c r="AP2417" s="3"/>
      <c r="AQ2417" s="4"/>
      <c r="AR2417" s="4"/>
      <c r="AS2417" s="4"/>
      <c r="AT2417" s="4"/>
      <c r="AU2417" s="4"/>
      <c r="AV2417" s="4"/>
      <c r="AW2417" s="1"/>
      <c r="AX2417" s="1"/>
      <c r="AY2417" s="1"/>
      <c r="AZ2417" s="1"/>
      <c r="BA2417" s="1"/>
      <c r="BB2417" s="1"/>
      <c r="BC2417" s="1"/>
      <c r="BD2417" s="1"/>
      <c r="BE2417" s="1"/>
      <c r="BG2417" s="1"/>
      <c r="BH2417" s="1"/>
    </row>
    <row r="2418" spans="1:60" ht="15" customHeight="1" x14ac:dyDescent="0.25">
      <c r="A2418" s="105"/>
      <c r="B2418" s="106"/>
      <c r="C2418" s="2"/>
      <c r="D2418" s="2"/>
      <c r="E2418" s="106"/>
      <c r="F2418" s="107"/>
      <c r="G2418" s="108"/>
      <c r="H2418" s="109"/>
      <c r="I2418" s="109"/>
      <c r="J2418" s="110"/>
      <c r="K2418" s="117"/>
      <c r="L2418" s="178"/>
      <c r="M2418" s="178"/>
      <c r="N2418" s="106"/>
      <c r="O2418" s="111"/>
      <c r="P2418" s="111"/>
      <c r="Q2418" s="106"/>
      <c r="R2418" s="106"/>
      <c r="S2418" s="106"/>
      <c r="T2418" s="106"/>
      <c r="U2418" s="106"/>
      <c r="V2418" s="106"/>
      <c r="W2418" s="19"/>
      <c r="X2418" s="2"/>
      <c r="Y2418" s="4"/>
      <c r="Z2418" s="106"/>
      <c r="AA2418" s="114"/>
      <c r="AB2418" s="112"/>
      <c r="AC2418" s="178"/>
      <c r="AD2418" s="11"/>
      <c r="AE2418" s="106"/>
      <c r="AF2418" s="106"/>
      <c r="AG2418" s="106"/>
      <c r="AH2418" s="115"/>
      <c r="AI2418" s="116"/>
      <c r="AJ2418" s="10"/>
      <c r="AK2418" s="1"/>
      <c r="AL2418" s="10"/>
      <c r="AM2418" s="1"/>
      <c r="AN2418" s="1"/>
      <c r="AO2418" s="3"/>
      <c r="AP2418" s="3"/>
      <c r="AQ2418" s="4"/>
      <c r="AR2418" s="4"/>
      <c r="AS2418" s="4"/>
      <c r="AT2418" s="4"/>
      <c r="AU2418" s="4"/>
      <c r="AV2418" s="4"/>
      <c r="AW2418" s="1"/>
      <c r="AX2418" s="1"/>
      <c r="AY2418" s="1"/>
      <c r="AZ2418" s="1"/>
      <c r="BA2418" s="1"/>
      <c r="BB2418" s="1"/>
      <c r="BC2418" s="1"/>
      <c r="BD2418" s="1"/>
      <c r="BE2418" s="1"/>
      <c r="BG2418" s="1"/>
      <c r="BH2418" s="1"/>
    </row>
    <row r="2419" spans="1:60" ht="15" customHeight="1" x14ac:dyDescent="0.25">
      <c r="A2419" s="105"/>
      <c r="B2419" s="106"/>
      <c r="C2419" s="2"/>
      <c r="D2419" s="2"/>
      <c r="E2419" s="106"/>
      <c r="F2419" s="107"/>
      <c r="G2419" s="108"/>
      <c r="H2419" s="109"/>
      <c r="I2419" s="109"/>
      <c r="J2419" s="110"/>
      <c r="K2419" s="117"/>
      <c r="L2419" s="178"/>
      <c r="M2419" s="178"/>
      <c r="N2419" s="106"/>
      <c r="O2419" s="111"/>
      <c r="P2419" s="111"/>
      <c r="Q2419" s="106"/>
      <c r="R2419" s="106"/>
      <c r="S2419" s="106"/>
      <c r="T2419" s="106"/>
      <c r="U2419" s="106"/>
      <c r="V2419" s="106"/>
      <c r="W2419" s="19"/>
      <c r="X2419" s="2"/>
      <c r="Y2419" s="4"/>
      <c r="Z2419" s="106"/>
      <c r="AA2419" s="114"/>
      <c r="AB2419" s="112"/>
      <c r="AC2419" s="178"/>
      <c r="AD2419" s="11"/>
      <c r="AE2419" s="106"/>
      <c r="AF2419" s="106"/>
      <c r="AG2419" s="106"/>
      <c r="AH2419" s="115"/>
      <c r="AI2419" s="116"/>
      <c r="AJ2419" s="10"/>
      <c r="AK2419" s="1"/>
      <c r="AL2419" s="10"/>
      <c r="AM2419" s="1"/>
      <c r="AN2419" s="1"/>
      <c r="AO2419" s="3"/>
      <c r="AP2419" s="3"/>
      <c r="AQ2419" s="4"/>
      <c r="AR2419" s="4"/>
      <c r="AS2419" s="4"/>
      <c r="AT2419" s="4"/>
      <c r="AU2419" s="4"/>
      <c r="AV2419" s="4"/>
      <c r="AW2419" s="1"/>
      <c r="AX2419" s="1"/>
      <c r="AY2419" s="1"/>
      <c r="AZ2419" s="1"/>
      <c r="BA2419" s="1"/>
      <c r="BB2419" s="1"/>
      <c r="BC2419" s="1"/>
      <c r="BD2419" s="1"/>
      <c r="BE2419" s="1"/>
      <c r="BG2419" s="1"/>
      <c r="BH2419" s="1"/>
    </row>
    <row r="2420" spans="1:60" ht="15" customHeight="1" x14ac:dyDescent="0.25">
      <c r="A2420" s="105"/>
      <c r="B2420" s="106"/>
      <c r="C2420" s="2"/>
      <c r="D2420" s="2"/>
      <c r="E2420" s="106"/>
      <c r="F2420" s="107"/>
      <c r="G2420" s="108"/>
      <c r="H2420" s="109"/>
      <c r="I2420" s="109"/>
      <c r="J2420" s="110"/>
      <c r="K2420" s="117"/>
      <c r="L2420" s="178"/>
      <c r="M2420" s="178"/>
      <c r="N2420" s="106"/>
      <c r="O2420" s="111"/>
      <c r="P2420" s="111"/>
      <c r="Q2420" s="106"/>
      <c r="R2420" s="106"/>
      <c r="S2420" s="106"/>
      <c r="T2420" s="106"/>
      <c r="U2420" s="106"/>
      <c r="V2420" s="106"/>
      <c r="W2420" s="19"/>
      <c r="X2420" s="2"/>
      <c r="Y2420" s="4"/>
      <c r="Z2420" s="106"/>
      <c r="AA2420" s="114"/>
      <c r="AB2420" s="112"/>
      <c r="AC2420" s="178"/>
      <c r="AD2420" s="11"/>
      <c r="AE2420" s="106"/>
      <c r="AF2420" s="106"/>
      <c r="AG2420" s="106"/>
      <c r="AH2420" s="115"/>
      <c r="AI2420" s="116"/>
      <c r="AJ2420" s="10"/>
      <c r="AK2420" s="1"/>
      <c r="AL2420" s="10"/>
      <c r="AM2420" s="1"/>
      <c r="AN2420" s="1"/>
      <c r="AO2420" s="3"/>
      <c r="AP2420" s="3"/>
      <c r="AQ2420" s="4"/>
      <c r="AR2420" s="4"/>
      <c r="AS2420" s="4"/>
      <c r="AT2420" s="4"/>
      <c r="AU2420" s="4"/>
      <c r="AV2420" s="4"/>
      <c r="AW2420" s="1"/>
      <c r="AX2420" s="1"/>
      <c r="AY2420" s="1"/>
      <c r="AZ2420" s="1"/>
      <c r="BA2420" s="1"/>
      <c r="BB2420" s="1"/>
      <c r="BC2420" s="1"/>
      <c r="BD2420" s="1"/>
      <c r="BE2420" s="1"/>
      <c r="BG2420" s="1"/>
      <c r="BH2420" s="1"/>
    </row>
    <row r="2421" spans="1:60" ht="15" customHeight="1" x14ac:dyDescent="0.25">
      <c r="A2421" s="105"/>
      <c r="B2421" s="106"/>
      <c r="C2421" s="2"/>
      <c r="D2421" s="2"/>
      <c r="E2421" s="106"/>
      <c r="F2421" s="107"/>
      <c r="G2421" s="108"/>
      <c r="H2421" s="109"/>
      <c r="I2421" s="109"/>
      <c r="J2421" s="110"/>
      <c r="K2421" s="117"/>
      <c r="L2421" s="178"/>
      <c r="M2421" s="178"/>
      <c r="N2421" s="106"/>
      <c r="O2421" s="111"/>
      <c r="P2421" s="111"/>
      <c r="Q2421" s="106"/>
      <c r="R2421" s="106"/>
      <c r="S2421" s="106"/>
      <c r="T2421" s="106"/>
      <c r="U2421" s="106"/>
      <c r="V2421" s="106"/>
      <c r="W2421" s="19"/>
      <c r="X2421" s="2"/>
      <c r="Y2421" s="4"/>
      <c r="Z2421" s="106"/>
      <c r="AA2421" s="114"/>
      <c r="AB2421" s="112"/>
      <c r="AC2421" s="178"/>
      <c r="AD2421" s="11"/>
      <c r="AE2421" s="106"/>
      <c r="AF2421" s="106"/>
      <c r="AG2421" s="106"/>
      <c r="AH2421" s="115"/>
      <c r="AI2421" s="116"/>
      <c r="AJ2421" s="10"/>
      <c r="AK2421" s="1"/>
      <c r="AL2421" s="10"/>
      <c r="AM2421" s="1"/>
      <c r="AN2421" s="1"/>
      <c r="AO2421" s="3"/>
      <c r="AP2421" s="3"/>
      <c r="AQ2421" s="4"/>
      <c r="AR2421" s="4"/>
      <c r="AS2421" s="4"/>
      <c r="AT2421" s="4"/>
      <c r="AU2421" s="4"/>
      <c r="AV2421" s="4"/>
      <c r="AW2421" s="1"/>
      <c r="AX2421" s="1"/>
      <c r="AY2421" s="1"/>
      <c r="AZ2421" s="1"/>
      <c r="BA2421" s="1"/>
      <c r="BB2421" s="1"/>
      <c r="BC2421" s="1"/>
      <c r="BD2421" s="1"/>
      <c r="BE2421" s="1"/>
      <c r="BG2421" s="1"/>
      <c r="BH2421" s="1"/>
    </row>
    <row r="2422" spans="1:60" ht="15" customHeight="1" x14ac:dyDescent="0.25">
      <c r="A2422" s="105"/>
      <c r="B2422" s="106"/>
      <c r="C2422" s="2"/>
      <c r="D2422" s="2"/>
      <c r="E2422" s="106"/>
      <c r="F2422" s="107"/>
      <c r="G2422" s="108"/>
      <c r="H2422" s="109"/>
      <c r="I2422" s="109"/>
      <c r="J2422" s="110"/>
      <c r="K2422" s="117"/>
      <c r="L2422" s="178"/>
      <c r="M2422" s="178"/>
      <c r="N2422" s="106"/>
      <c r="O2422" s="111"/>
      <c r="P2422" s="111"/>
      <c r="Q2422" s="106"/>
      <c r="R2422" s="106"/>
      <c r="S2422" s="106"/>
      <c r="T2422" s="106"/>
      <c r="U2422" s="106"/>
      <c r="V2422" s="106"/>
      <c r="W2422" s="19"/>
      <c r="X2422" s="2"/>
      <c r="Y2422" s="4"/>
      <c r="Z2422" s="106"/>
      <c r="AA2422" s="114"/>
      <c r="AB2422" s="112"/>
      <c r="AC2422" s="178"/>
      <c r="AD2422" s="11"/>
      <c r="AE2422" s="106"/>
      <c r="AF2422" s="106"/>
      <c r="AG2422" s="106"/>
      <c r="AH2422" s="115"/>
      <c r="AI2422" s="116"/>
      <c r="AJ2422" s="10"/>
      <c r="AK2422" s="1"/>
      <c r="AL2422" s="10"/>
      <c r="AM2422" s="1"/>
      <c r="AN2422" s="1"/>
      <c r="AO2422" s="3"/>
      <c r="AP2422" s="3"/>
      <c r="AQ2422" s="4"/>
      <c r="AR2422" s="4"/>
      <c r="AS2422" s="4"/>
      <c r="AT2422" s="4"/>
      <c r="AU2422" s="4"/>
      <c r="AV2422" s="4"/>
      <c r="AW2422" s="1"/>
      <c r="AX2422" s="1"/>
      <c r="AY2422" s="1"/>
      <c r="AZ2422" s="1"/>
      <c r="BA2422" s="1"/>
      <c r="BB2422" s="1"/>
      <c r="BC2422" s="1"/>
      <c r="BD2422" s="1"/>
      <c r="BE2422" s="1"/>
      <c r="BG2422" s="1"/>
      <c r="BH2422" s="1"/>
    </row>
    <row r="2423" spans="1:60" ht="15" customHeight="1" x14ac:dyDescent="0.25">
      <c r="A2423" s="105"/>
      <c r="B2423" s="106"/>
      <c r="C2423" s="2"/>
      <c r="D2423" s="2"/>
      <c r="E2423" s="106"/>
      <c r="F2423" s="107"/>
      <c r="G2423" s="108"/>
      <c r="H2423" s="109"/>
      <c r="I2423" s="109"/>
      <c r="J2423" s="110"/>
      <c r="K2423" s="117"/>
      <c r="L2423" s="178"/>
      <c r="M2423" s="178"/>
      <c r="N2423" s="106"/>
      <c r="O2423" s="111"/>
      <c r="P2423" s="111"/>
      <c r="Q2423" s="106"/>
      <c r="R2423" s="106"/>
      <c r="S2423" s="106"/>
      <c r="T2423" s="106"/>
      <c r="U2423" s="106"/>
      <c r="V2423" s="106"/>
      <c r="W2423" s="19"/>
      <c r="X2423" s="2"/>
      <c r="Y2423" s="4"/>
      <c r="Z2423" s="106"/>
      <c r="AA2423" s="114"/>
      <c r="AB2423" s="112"/>
      <c r="AC2423" s="178"/>
      <c r="AD2423" s="11"/>
      <c r="AE2423" s="106"/>
      <c r="AF2423" s="106"/>
      <c r="AG2423" s="106"/>
      <c r="AH2423" s="115"/>
      <c r="AI2423" s="116"/>
      <c r="AJ2423" s="10"/>
      <c r="AK2423" s="1"/>
      <c r="AL2423" s="10"/>
      <c r="AM2423" s="1"/>
      <c r="AN2423" s="1"/>
      <c r="AO2423" s="3"/>
      <c r="AP2423" s="3"/>
      <c r="AQ2423" s="4"/>
      <c r="AR2423" s="4"/>
      <c r="AS2423" s="4"/>
      <c r="AT2423" s="4"/>
      <c r="AU2423" s="4"/>
      <c r="AV2423" s="4"/>
      <c r="AW2423" s="1"/>
      <c r="AX2423" s="1"/>
      <c r="AY2423" s="1"/>
      <c r="AZ2423" s="1"/>
      <c r="BA2423" s="1"/>
      <c r="BB2423" s="1"/>
      <c r="BC2423" s="1"/>
      <c r="BD2423" s="1"/>
      <c r="BE2423" s="1"/>
      <c r="BG2423" s="1"/>
      <c r="BH2423" s="1"/>
    </row>
    <row r="2424" spans="1:60" ht="15" customHeight="1" x14ac:dyDescent="0.25">
      <c r="A2424" s="105"/>
      <c r="B2424" s="106"/>
      <c r="C2424" s="2"/>
      <c r="D2424" s="2"/>
      <c r="E2424" s="106"/>
      <c r="F2424" s="107"/>
      <c r="G2424" s="108"/>
      <c r="H2424" s="109"/>
      <c r="I2424" s="109"/>
      <c r="J2424" s="110"/>
      <c r="K2424" s="117"/>
      <c r="L2424" s="178"/>
      <c r="M2424" s="178"/>
      <c r="N2424" s="106"/>
      <c r="O2424" s="111"/>
      <c r="P2424" s="111"/>
      <c r="Q2424" s="106"/>
      <c r="R2424" s="106"/>
      <c r="S2424" s="106"/>
      <c r="T2424" s="106"/>
      <c r="U2424" s="106"/>
      <c r="V2424" s="106"/>
      <c r="W2424" s="19"/>
      <c r="X2424" s="2"/>
      <c r="Y2424" s="4"/>
      <c r="Z2424" s="106"/>
      <c r="AA2424" s="114"/>
      <c r="AB2424" s="112"/>
      <c r="AC2424" s="178"/>
      <c r="AD2424" s="11"/>
      <c r="AE2424" s="106"/>
      <c r="AF2424" s="106"/>
      <c r="AG2424" s="106"/>
      <c r="AH2424" s="115"/>
      <c r="AI2424" s="116"/>
      <c r="AJ2424" s="10"/>
      <c r="AK2424" s="1"/>
      <c r="AL2424" s="10"/>
      <c r="AM2424" s="1"/>
      <c r="AN2424" s="1"/>
      <c r="AO2424" s="3"/>
      <c r="AP2424" s="3"/>
      <c r="AQ2424" s="4"/>
      <c r="AR2424" s="4"/>
      <c r="AS2424" s="4"/>
      <c r="AT2424" s="4"/>
      <c r="AU2424" s="4"/>
      <c r="AV2424" s="4"/>
      <c r="AW2424" s="1"/>
      <c r="AX2424" s="1"/>
      <c r="AY2424" s="1"/>
      <c r="AZ2424" s="1"/>
      <c r="BA2424" s="1"/>
      <c r="BB2424" s="1"/>
      <c r="BC2424" s="1"/>
      <c r="BD2424" s="1"/>
      <c r="BE2424" s="1"/>
      <c r="BG2424" s="1"/>
      <c r="BH2424" s="1"/>
    </row>
    <row r="2425" spans="1:60" ht="15" customHeight="1" x14ac:dyDescent="0.25">
      <c r="A2425" s="105"/>
      <c r="B2425" s="106"/>
      <c r="C2425" s="2"/>
      <c r="D2425" s="2"/>
      <c r="E2425" s="106"/>
      <c r="F2425" s="107"/>
      <c r="G2425" s="108"/>
      <c r="H2425" s="109"/>
      <c r="I2425" s="109"/>
      <c r="J2425" s="110"/>
      <c r="K2425" s="117"/>
      <c r="L2425" s="178"/>
      <c r="M2425" s="178"/>
      <c r="N2425" s="106"/>
      <c r="O2425" s="111"/>
      <c r="P2425" s="111"/>
      <c r="Q2425" s="106"/>
      <c r="R2425" s="106"/>
      <c r="S2425" s="106"/>
      <c r="T2425" s="106"/>
      <c r="U2425" s="106"/>
      <c r="V2425" s="106"/>
      <c r="W2425" s="19"/>
      <c r="X2425" s="2"/>
      <c r="Y2425" s="4"/>
      <c r="Z2425" s="106"/>
      <c r="AA2425" s="114"/>
      <c r="AB2425" s="112"/>
      <c r="AC2425" s="178"/>
      <c r="AD2425" s="11"/>
      <c r="AE2425" s="106"/>
      <c r="AF2425" s="106"/>
      <c r="AG2425" s="106"/>
      <c r="AH2425" s="115"/>
      <c r="AI2425" s="116"/>
      <c r="AJ2425" s="10"/>
      <c r="AK2425" s="1"/>
      <c r="AL2425" s="10"/>
      <c r="AM2425" s="1"/>
      <c r="AN2425" s="1"/>
      <c r="AO2425" s="3"/>
      <c r="AP2425" s="3"/>
      <c r="AQ2425" s="4"/>
      <c r="AR2425" s="4"/>
      <c r="AS2425" s="4"/>
      <c r="AT2425" s="4"/>
      <c r="AU2425" s="4"/>
      <c r="AV2425" s="4"/>
      <c r="AW2425" s="1"/>
      <c r="AX2425" s="1"/>
      <c r="AY2425" s="1"/>
      <c r="AZ2425" s="1"/>
      <c r="BA2425" s="1"/>
      <c r="BB2425" s="1"/>
      <c r="BC2425" s="1"/>
      <c r="BD2425" s="1"/>
      <c r="BE2425" s="1"/>
      <c r="BG2425" s="1"/>
      <c r="BH2425" s="1"/>
    </row>
    <row r="2426" spans="1:60" ht="15" customHeight="1" x14ac:dyDescent="0.25">
      <c r="A2426" s="105"/>
      <c r="B2426" s="106"/>
      <c r="C2426" s="2"/>
      <c r="D2426" s="2"/>
      <c r="E2426" s="106"/>
      <c r="F2426" s="107"/>
      <c r="G2426" s="108"/>
      <c r="H2426" s="109"/>
      <c r="I2426" s="109"/>
      <c r="J2426" s="110"/>
      <c r="K2426" s="117"/>
      <c r="L2426" s="178"/>
      <c r="M2426" s="178"/>
      <c r="N2426" s="106"/>
      <c r="O2426" s="111"/>
      <c r="P2426" s="111"/>
      <c r="Q2426" s="106"/>
      <c r="R2426" s="106"/>
      <c r="S2426" s="106"/>
      <c r="T2426" s="106"/>
      <c r="U2426" s="106"/>
      <c r="V2426" s="106"/>
      <c r="W2426" s="19"/>
      <c r="X2426" s="2"/>
      <c r="Y2426" s="4"/>
      <c r="Z2426" s="106"/>
      <c r="AA2426" s="114"/>
      <c r="AB2426" s="112"/>
      <c r="AC2426" s="178"/>
      <c r="AD2426" s="11"/>
      <c r="AE2426" s="106"/>
      <c r="AF2426" s="106"/>
      <c r="AG2426" s="106"/>
      <c r="AH2426" s="115"/>
      <c r="AI2426" s="116"/>
      <c r="AJ2426" s="10"/>
      <c r="AK2426" s="1"/>
      <c r="AL2426" s="10"/>
      <c r="AM2426" s="1"/>
      <c r="AN2426" s="1"/>
      <c r="AO2426" s="3"/>
      <c r="AP2426" s="3"/>
      <c r="AQ2426" s="4"/>
      <c r="AR2426" s="4"/>
      <c r="AS2426" s="4"/>
      <c r="AT2426" s="4"/>
      <c r="AU2426" s="4"/>
      <c r="AV2426" s="4"/>
      <c r="AW2426" s="1"/>
      <c r="AX2426" s="1"/>
      <c r="AY2426" s="1"/>
      <c r="AZ2426" s="1"/>
      <c r="BA2426" s="1"/>
      <c r="BB2426" s="1"/>
      <c r="BC2426" s="1"/>
      <c r="BD2426" s="1"/>
      <c r="BE2426" s="1"/>
      <c r="BG2426" s="1"/>
      <c r="BH2426" s="1"/>
    </row>
    <row r="2427" spans="1:60" ht="15" customHeight="1" x14ac:dyDescent="0.25">
      <c r="A2427" s="105"/>
      <c r="B2427" s="106"/>
      <c r="C2427" s="2"/>
      <c r="D2427" s="2"/>
      <c r="E2427" s="106"/>
      <c r="F2427" s="107"/>
      <c r="G2427" s="108"/>
      <c r="H2427" s="109"/>
      <c r="I2427" s="109"/>
      <c r="J2427" s="110"/>
      <c r="K2427" s="117"/>
      <c r="L2427" s="178"/>
      <c r="M2427" s="178"/>
      <c r="N2427" s="106"/>
      <c r="O2427" s="111"/>
      <c r="P2427" s="111"/>
      <c r="Q2427" s="106"/>
      <c r="R2427" s="106"/>
      <c r="S2427" s="106"/>
      <c r="T2427" s="106"/>
      <c r="U2427" s="106"/>
      <c r="V2427" s="106"/>
      <c r="W2427" s="19"/>
      <c r="X2427" s="2"/>
      <c r="Y2427" s="4"/>
      <c r="Z2427" s="106"/>
      <c r="AA2427" s="114"/>
      <c r="AB2427" s="112"/>
      <c r="AC2427" s="178"/>
      <c r="AD2427" s="11"/>
      <c r="AE2427" s="106"/>
      <c r="AF2427" s="106"/>
      <c r="AG2427" s="106"/>
      <c r="AH2427" s="115"/>
      <c r="AI2427" s="116"/>
      <c r="AJ2427" s="10"/>
      <c r="AK2427" s="1"/>
      <c r="AL2427" s="10"/>
      <c r="AM2427" s="1"/>
      <c r="AN2427" s="1"/>
      <c r="AO2427" s="3"/>
      <c r="AP2427" s="3"/>
      <c r="AQ2427" s="4"/>
      <c r="AR2427" s="4"/>
      <c r="AS2427" s="4"/>
      <c r="AT2427" s="4"/>
      <c r="AU2427" s="4"/>
      <c r="AV2427" s="4"/>
      <c r="AW2427" s="1"/>
      <c r="AX2427" s="1"/>
      <c r="AY2427" s="1"/>
      <c r="AZ2427" s="1"/>
      <c r="BA2427" s="1"/>
      <c r="BB2427" s="1"/>
      <c r="BC2427" s="1"/>
      <c r="BD2427" s="1"/>
      <c r="BE2427" s="1"/>
      <c r="BG2427" s="1"/>
      <c r="BH2427" s="1"/>
    </row>
    <row r="2428" spans="1:60" ht="15" customHeight="1" x14ac:dyDescent="0.25">
      <c r="A2428" s="105"/>
      <c r="B2428" s="106"/>
      <c r="C2428" s="2"/>
      <c r="D2428" s="2"/>
      <c r="E2428" s="106"/>
      <c r="F2428" s="107"/>
      <c r="G2428" s="108"/>
      <c r="H2428" s="109"/>
      <c r="I2428" s="109"/>
      <c r="J2428" s="110"/>
      <c r="K2428" s="117"/>
      <c r="L2428" s="178"/>
      <c r="M2428" s="178"/>
      <c r="N2428" s="106"/>
      <c r="O2428" s="111"/>
      <c r="P2428" s="111"/>
      <c r="Q2428" s="106"/>
      <c r="R2428" s="106"/>
      <c r="S2428" s="106"/>
      <c r="T2428" s="106"/>
      <c r="U2428" s="106"/>
      <c r="V2428" s="106"/>
      <c r="W2428" s="19"/>
      <c r="X2428" s="2"/>
      <c r="Y2428" s="4"/>
      <c r="Z2428" s="106"/>
      <c r="AA2428" s="114"/>
      <c r="AB2428" s="112"/>
      <c r="AC2428" s="178"/>
      <c r="AD2428" s="11"/>
      <c r="AE2428" s="106"/>
      <c r="AF2428" s="106"/>
      <c r="AG2428" s="106"/>
      <c r="AH2428" s="115"/>
      <c r="AI2428" s="116"/>
      <c r="AJ2428" s="10"/>
      <c r="AK2428" s="1"/>
      <c r="AL2428" s="10"/>
      <c r="AM2428" s="1"/>
      <c r="AN2428" s="1"/>
      <c r="AO2428" s="3"/>
      <c r="AP2428" s="3"/>
      <c r="AQ2428" s="4"/>
      <c r="AR2428" s="4"/>
      <c r="AS2428" s="4"/>
      <c r="AT2428" s="4"/>
      <c r="AU2428" s="4"/>
      <c r="AV2428" s="4"/>
      <c r="AW2428" s="1"/>
      <c r="AX2428" s="1"/>
      <c r="AY2428" s="1"/>
      <c r="AZ2428" s="1"/>
      <c r="BA2428" s="1"/>
      <c r="BB2428" s="1"/>
      <c r="BC2428" s="1"/>
      <c r="BD2428" s="1"/>
      <c r="BE2428" s="1"/>
      <c r="BG2428" s="1"/>
      <c r="BH2428" s="1"/>
    </row>
    <row r="2429" spans="1:60" ht="15" customHeight="1" x14ac:dyDescent="0.25">
      <c r="A2429" s="105"/>
      <c r="B2429" s="106"/>
      <c r="C2429" s="2"/>
      <c r="D2429" s="2"/>
      <c r="E2429" s="106"/>
      <c r="F2429" s="107"/>
      <c r="G2429" s="108"/>
      <c r="H2429" s="109"/>
      <c r="I2429" s="109"/>
      <c r="J2429" s="110"/>
      <c r="K2429" s="117"/>
      <c r="L2429" s="178"/>
      <c r="M2429" s="178"/>
      <c r="N2429" s="106"/>
      <c r="O2429" s="111"/>
      <c r="P2429" s="111"/>
      <c r="Q2429" s="106"/>
      <c r="R2429" s="106"/>
      <c r="S2429" s="106"/>
      <c r="T2429" s="106"/>
      <c r="U2429" s="106"/>
      <c r="V2429" s="106"/>
      <c r="W2429" s="19"/>
      <c r="X2429" s="2"/>
      <c r="Y2429" s="4"/>
      <c r="Z2429" s="106"/>
      <c r="AA2429" s="114"/>
      <c r="AB2429" s="112"/>
      <c r="AC2429" s="178"/>
      <c r="AD2429" s="11"/>
      <c r="AE2429" s="106"/>
      <c r="AF2429" s="106"/>
      <c r="AG2429" s="106"/>
      <c r="AH2429" s="115"/>
      <c r="AI2429" s="116"/>
      <c r="AJ2429" s="10"/>
      <c r="AK2429" s="1"/>
      <c r="AL2429" s="10"/>
      <c r="AM2429" s="1"/>
      <c r="AN2429" s="1"/>
      <c r="AO2429" s="3"/>
      <c r="AP2429" s="3"/>
      <c r="AQ2429" s="4"/>
      <c r="AR2429" s="4"/>
      <c r="AS2429" s="4"/>
      <c r="AT2429" s="4"/>
      <c r="AU2429" s="4"/>
      <c r="AV2429" s="4"/>
      <c r="AW2429" s="1"/>
      <c r="AX2429" s="1"/>
      <c r="AY2429" s="1"/>
      <c r="AZ2429" s="1"/>
      <c r="BA2429" s="1"/>
      <c r="BB2429" s="1"/>
      <c r="BC2429" s="1"/>
      <c r="BD2429" s="1"/>
      <c r="BE2429" s="1"/>
      <c r="BG2429" s="1"/>
      <c r="BH2429" s="1"/>
    </row>
    <row r="2430" spans="1:60" ht="15" customHeight="1" x14ac:dyDescent="0.25">
      <c r="A2430" s="105"/>
      <c r="B2430" s="106"/>
      <c r="C2430" s="2"/>
      <c r="D2430" s="2"/>
      <c r="E2430" s="106"/>
      <c r="F2430" s="107"/>
      <c r="G2430" s="108"/>
      <c r="H2430" s="109"/>
      <c r="I2430" s="109"/>
      <c r="J2430" s="110"/>
      <c r="K2430" s="117"/>
      <c r="L2430" s="178"/>
      <c r="M2430" s="178"/>
      <c r="N2430" s="106"/>
      <c r="O2430" s="111"/>
      <c r="P2430" s="111"/>
      <c r="Q2430" s="106"/>
      <c r="R2430" s="106"/>
      <c r="S2430" s="106"/>
      <c r="T2430" s="106"/>
      <c r="U2430" s="106"/>
      <c r="V2430" s="106"/>
      <c r="W2430" s="19"/>
      <c r="X2430" s="2"/>
      <c r="Y2430" s="4"/>
      <c r="Z2430" s="106"/>
      <c r="AA2430" s="114"/>
      <c r="AB2430" s="112"/>
      <c r="AC2430" s="178"/>
      <c r="AD2430" s="11"/>
      <c r="AE2430" s="106"/>
      <c r="AF2430" s="106"/>
      <c r="AG2430" s="106"/>
      <c r="AH2430" s="115"/>
      <c r="AI2430" s="116"/>
      <c r="AJ2430" s="10"/>
      <c r="AK2430" s="1"/>
      <c r="AL2430" s="10"/>
      <c r="AM2430" s="1"/>
      <c r="AN2430" s="1"/>
      <c r="AO2430" s="3"/>
      <c r="AP2430" s="3"/>
      <c r="AQ2430" s="4"/>
      <c r="AR2430" s="4"/>
      <c r="AS2430" s="4"/>
      <c r="AT2430" s="4"/>
      <c r="AU2430" s="4"/>
      <c r="AV2430" s="4"/>
      <c r="AW2430" s="1"/>
      <c r="AX2430" s="1"/>
      <c r="AY2430" s="1"/>
      <c r="AZ2430" s="1"/>
      <c r="BA2430" s="1"/>
      <c r="BB2430" s="1"/>
      <c r="BC2430" s="1"/>
      <c r="BD2430" s="1"/>
      <c r="BE2430" s="1"/>
      <c r="BG2430" s="1"/>
      <c r="BH2430" s="1"/>
    </row>
    <row r="2431" spans="1:60" ht="15" customHeight="1" x14ac:dyDescent="0.25">
      <c r="A2431" s="105"/>
      <c r="B2431" s="106"/>
      <c r="C2431" s="2"/>
      <c r="D2431" s="2"/>
      <c r="E2431" s="106"/>
      <c r="F2431" s="107"/>
      <c r="G2431" s="108"/>
      <c r="H2431" s="109"/>
      <c r="I2431" s="109"/>
      <c r="J2431" s="110"/>
      <c r="K2431" s="117"/>
      <c r="L2431" s="178"/>
      <c r="M2431" s="178"/>
      <c r="N2431" s="106"/>
      <c r="O2431" s="111"/>
      <c r="P2431" s="111"/>
      <c r="Q2431" s="106"/>
      <c r="R2431" s="106"/>
      <c r="S2431" s="106"/>
      <c r="T2431" s="106"/>
      <c r="U2431" s="106"/>
      <c r="V2431" s="106"/>
      <c r="W2431" s="19"/>
      <c r="X2431" s="2"/>
      <c r="Y2431" s="4"/>
      <c r="Z2431" s="106"/>
      <c r="AA2431" s="114"/>
      <c r="AB2431" s="112"/>
      <c r="AC2431" s="178"/>
      <c r="AD2431" s="11"/>
      <c r="AE2431" s="106"/>
      <c r="AF2431" s="106"/>
      <c r="AG2431" s="106"/>
      <c r="AH2431" s="115"/>
      <c r="AI2431" s="116"/>
      <c r="AJ2431" s="10"/>
      <c r="AK2431" s="1"/>
      <c r="AL2431" s="10"/>
      <c r="AM2431" s="1"/>
      <c r="AN2431" s="1"/>
      <c r="AO2431" s="3"/>
      <c r="AP2431" s="3"/>
      <c r="AQ2431" s="4"/>
      <c r="AR2431" s="4"/>
      <c r="AS2431" s="4"/>
      <c r="AT2431" s="4"/>
      <c r="AU2431" s="4"/>
      <c r="AV2431" s="4"/>
      <c r="AW2431" s="1"/>
      <c r="AX2431" s="1"/>
      <c r="AY2431" s="1"/>
      <c r="AZ2431" s="1"/>
      <c r="BA2431" s="1"/>
      <c r="BB2431" s="1"/>
      <c r="BC2431" s="1"/>
      <c r="BD2431" s="1"/>
      <c r="BE2431" s="1"/>
      <c r="BG2431" s="1"/>
      <c r="BH2431" s="1"/>
    </row>
    <row r="2432" spans="1:60" ht="15" customHeight="1" x14ac:dyDescent="0.25">
      <c r="A2432" s="105"/>
      <c r="B2432" s="106"/>
      <c r="C2432" s="2"/>
      <c r="D2432" s="2"/>
      <c r="E2432" s="106"/>
      <c r="F2432" s="107"/>
      <c r="G2432" s="108"/>
      <c r="H2432" s="109"/>
      <c r="I2432" s="109"/>
      <c r="J2432" s="110"/>
      <c r="K2432" s="117"/>
      <c r="L2432" s="178"/>
      <c r="M2432" s="178"/>
      <c r="N2432" s="106"/>
      <c r="O2432" s="111"/>
      <c r="P2432" s="111"/>
      <c r="Q2432" s="106"/>
      <c r="R2432" s="106"/>
      <c r="S2432" s="106"/>
      <c r="T2432" s="106"/>
      <c r="U2432" s="106"/>
      <c r="V2432" s="106"/>
      <c r="W2432" s="19"/>
      <c r="X2432" s="2"/>
      <c r="Y2432" s="4"/>
      <c r="Z2432" s="106"/>
      <c r="AA2432" s="114"/>
      <c r="AB2432" s="112"/>
      <c r="AC2432" s="178"/>
      <c r="AD2432" s="11"/>
      <c r="AE2432" s="106"/>
      <c r="AF2432" s="106"/>
      <c r="AG2432" s="106"/>
      <c r="AH2432" s="115"/>
      <c r="AI2432" s="116"/>
      <c r="AJ2432" s="10"/>
      <c r="AK2432" s="1"/>
      <c r="AL2432" s="10"/>
      <c r="AM2432" s="1"/>
      <c r="AN2432" s="1"/>
      <c r="AO2432" s="3"/>
      <c r="AP2432" s="3"/>
      <c r="AQ2432" s="4"/>
      <c r="AR2432" s="4"/>
      <c r="AS2432" s="4"/>
      <c r="AT2432" s="4"/>
      <c r="AU2432" s="4"/>
      <c r="AV2432" s="4"/>
      <c r="AW2432" s="1"/>
      <c r="AX2432" s="1"/>
      <c r="AY2432" s="1"/>
      <c r="AZ2432" s="1"/>
      <c r="BA2432" s="1"/>
      <c r="BB2432" s="1"/>
      <c r="BC2432" s="1"/>
      <c r="BD2432" s="1"/>
      <c r="BE2432" s="1"/>
      <c r="BG2432" s="1"/>
      <c r="BH2432" s="1"/>
    </row>
    <row r="2433" spans="1:60" ht="15" customHeight="1" x14ac:dyDescent="0.25">
      <c r="A2433" s="105"/>
      <c r="B2433" s="106"/>
      <c r="C2433" s="2"/>
      <c r="D2433" s="2"/>
      <c r="E2433" s="106"/>
      <c r="F2433" s="107"/>
      <c r="G2433" s="108"/>
      <c r="H2433" s="109"/>
      <c r="I2433" s="109"/>
      <c r="J2433" s="110"/>
      <c r="K2433" s="117"/>
      <c r="L2433" s="178"/>
      <c r="M2433" s="178"/>
      <c r="N2433" s="106"/>
      <c r="O2433" s="111"/>
      <c r="P2433" s="111"/>
      <c r="Q2433" s="106"/>
      <c r="R2433" s="106"/>
      <c r="S2433" s="106"/>
      <c r="T2433" s="106"/>
      <c r="U2433" s="106"/>
      <c r="V2433" s="106"/>
      <c r="W2433" s="19"/>
      <c r="X2433" s="2"/>
      <c r="Y2433" s="4"/>
      <c r="Z2433" s="106"/>
      <c r="AA2433" s="114"/>
      <c r="AB2433" s="112"/>
      <c r="AC2433" s="178"/>
      <c r="AD2433" s="11"/>
      <c r="AE2433" s="106"/>
      <c r="AF2433" s="106"/>
      <c r="AG2433" s="106"/>
      <c r="AH2433" s="115"/>
      <c r="AI2433" s="116"/>
      <c r="AJ2433" s="10"/>
      <c r="AK2433" s="1"/>
      <c r="AL2433" s="10"/>
      <c r="AM2433" s="1"/>
      <c r="AN2433" s="1"/>
      <c r="AO2433" s="3"/>
      <c r="AP2433" s="3"/>
      <c r="AQ2433" s="4"/>
      <c r="AR2433" s="4"/>
      <c r="AS2433" s="4"/>
      <c r="AT2433" s="4"/>
      <c r="AU2433" s="4"/>
      <c r="AV2433" s="4"/>
      <c r="AW2433" s="1"/>
      <c r="AX2433" s="1"/>
      <c r="AY2433" s="1"/>
      <c r="AZ2433" s="1"/>
      <c r="BA2433" s="1"/>
      <c r="BB2433" s="1"/>
      <c r="BC2433" s="1"/>
      <c r="BD2433" s="1"/>
      <c r="BE2433" s="1"/>
      <c r="BG2433" s="1"/>
      <c r="BH2433" s="1"/>
    </row>
    <row r="2434" spans="1:60" ht="15" customHeight="1" x14ac:dyDescent="0.25">
      <c r="A2434" s="105"/>
      <c r="B2434" s="106"/>
      <c r="C2434" s="2"/>
      <c r="D2434" s="2"/>
      <c r="E2434" s="106"/>
      <c r="F2434" s="107"/>
      <c r="G2434" s="108"/>
      <c r="H2434" s="109"/>
      <c r="I2434" s="109"/>
      <c r="J2434" s="110"/>
      <c r="K2434" s="117"/>
      <c r="L2434" s="178"/>
      <c r="M2434" s="178"/>
      <c r="N2434" s="106"/>
      <c r="O2434" s="111"/>
      <c r="P2434" s="111"/>
      <c r="Q2434" s="106"/>
      <c r="R2434" s="106"/>
      <c r="S2434" s="106"/>
      <c r="T2434" s="106"/>
      <c r="U2434" s="106"/>
      <c r="V2434" s="106"/>
      <c r="W2434" s="19"/>
      <c r="X2434" s="2"/>
      <c r="Y2434" s="4"/>
      <c r="Z2434" s="106"/>
      <c r="AA2434" s="114"/>
      <c r="AB2434" s="112"/>
      <c r="AC2434" s="178"/>
      <c r="AD2434" s="11"/>
      <c r="AE2434" s="106"/>
      <c r="AF2434" s="106"/>
      <c r="AG2434" s="106"/>
      <c r="AH2434" s="115"/>
      <c r="AI2434" s="116"/>
      <c r="AJ2434" s="10"/>
      <c r="AK2434" s="1"/>
      <c r="AL2434" s="10"/>
      <c r="AM2434" s="1"/>
      <c r="AN2434" s="1"/>
      <c r="AO2434" s="3"/>
      <c r="AP2434" s="3"/>
      <c r="AQ2434" s="4"/>
      <c r="AR2434" s="4"/>
      <c r="AS2434" s="4"/>
      <c r="AT2434" s="4"/>
      <c r="AU2434" s="4"/>
      <c r="AV2434" s="4"/>
      <c r="AW2434" s="1"/>
      <c r="AX2434" s="1"/>
      <c r="AY2434" s="1"/>
      <c r="AZ2434" s="1"/>
      <c r="BA2434" s="1"/>
      <c r="BB2434" s="1"/>
      <c r="BC2434" s="1"/>
      <c r="BD2434" s="1"/>
      <c r="BE2434" s="1"/>
      <c r="BG2434" s="1"/>
      <c r="BH2434" s="1"/>
    </row>
    <row r="2435" spans="1:60" ht="15" customHeight="1" x14ac:dyDescent="0.25">
      <c r="A2435" s="105"/>
      <c r="B2435" s="106"/>
      <c r="C2435" s="2"/>
      <c r="D2435" s="2"/>
      <c r="E2435" s="106"/>
      <c r="F2435" s="107"/>
      <c r="G2435" s="108"/>
      <c r="H2435" s="109"/>
      <c r="I2435" s="109"/>
      <c r="J2435" s="110"/>
      <c r="K2435" s="117"/>
      <c r="L2435" s="178"/>
      <c r="M2435" s="178"/>
      <c r="N2435" s="106"/>
      <c r="O2435" s="111"/>
      <c r="P2435" s="111"/>
      <c r="Q2435" s="106"/>
      <c r="R2435" s="106"/>
      <c r="S2435" s="106"/>
      <c r="T2435" s="106"/>
      <c r="U2435" s="106"/>
      <c r="V2435" s="106"/>
      <c r="W2435" s="19"/>
      <c r="X2435" s="2"/>
      <c r="Y2435" s="4"/>
      <c r="Z2435" s="106"/>
      <c r="AA2435" s="114"/>
      <c r="AB2435" s="112"/>
      <c r="AC2435" s="178"/>
      <c r="AD2435" s="11"/>
      <c r="AE2435" s="106"/>
      <c r="AF2435" s="106"/>
      <c r="AG2435" s="106"/>
      <c r="AH2435" s="115"/>
      <c r="AI2435" s="116"/>
      <c r="AJ2435" s="10"/>
      <c r="AK2435" s="1"/>
      <c r="AL2435" s="10"/>
      <c r="AM2435" s="1"/>
      <c r="AN2435" s="1"/>
      <c r="AO2435" s="3"/>
      <c r="AP2435" s="3"/>
      <c r="AQ2435" s="4"/>
      <c r="AR2435" s="4"/>
      <c r="AS2435" s="4"/>
      <c r="AT2435" s="4"/>
      <c r="AU2435" s="4"/>
      <c r="AV2435" s="4"/>
      <c r="AW2435" s="1"/>
      <c r="AX2435" s="1"/>
      <c r="AY2435" s="1"/>
      <c r="AZ2435" s="1"/>
      <c r="BA2435" s="1"/>
      <c r="BB2435" s="1"/>
      <c r="BC2435" s="1"/>
      <c r="BD2435" s="1"/>
      <c r="BE2435" s="1"/>
      <c r="BG2435" s="1"/>
      <c r="BH2435" s="1"/>
    </row>
    <row r="2436" spans="1:60" ht="15" customHeight="1" x14ac:dyDescent="0.25">
      <c r="A2436" s="105"/>
      <c r="B2436" s="106"/>
      <c r="C2436" s="2"/>
      <c r="D2436" s="2"/>
      <c r="E2436" s="106"/>
      <c r="F2436" s="107"/>
      <c r="G2436" s="108"/>
      <c r="H2436" s="109"/>
      <c r="I2436" s="109"/>
      <c r="J2436" s="110"/>
      <c r="K2436" s="117"/>
      <c r="L2436" s="178"/>
      <c r="M2436" s="178"/>
      <c r="N2436" s="106"/>
      <c r="O2436" s="111"/>
      <c r="P2436" s="111"/>
      <c r="Q2436" s="106"/>
      <c r="R2436" s="106"/>
      <c r="S2436" s="106"/>
      <c r="T2436" s="106"/>
      <c r="U2436" s="106"/>
      <c r="V2436" s="106"/>
      <c r="W2436" s="19"/>
      <c r="X2436" s="2"/>
      <c r="Y2436" s="4"/>
      <c r="Z2436" s="106"/>
      <c r="AA2436" s="114"/>
      <c r="AB2436" s="112"/>
      <c r="AC2436" s="178"/>
      <c r="AD2436" s="11"/>
      <c r="AE2436" s="106"/>
      <c r="AF2436" s="106"/>
      <c r="AG2436" s="106"/>
      <c r="AH2436" s="115"/>
      <c r="AI2436" s="116"/>
      <c r="AJ2436" s="10"/>
      <c r="AK2436" s="1"/>
      <c r="AL2436" s="10"/>
      <c r="AM2436" s="1"/>
      <c r="AN2436" s="1"/>
      <c r="AO2436" s="3"/>
      <c r="AP2436" s="3"/>
      <c r="AQ2436" s="4"/>
      <c r="AR2436" s="4"/>
      <c r="AS2436" s="4"/>
      <c r="AT2436" s="4"/>
      <c r="AU2436" s="4"/>
      <c r="AV2436" s="4"/>
      <c r="AW2436" s="1"/>
      <c r="AX2436" s="1"/>
      <c r="AY2436" s="1"/>
      <c r="AZ2436" s="1"/>
      <c r="BA2436" s="1"/>
      <c r="BB2436" s="1"/>
      <c r="BC2436" s="1"/>
      <c r="BD2436" s="1"/>
      <c r="BE2436" s="1"/>
      <c r="BG2436" s="1"/>
      <c r="BH2436" s="1"/>
    </row>
    <row r="2437" spans="1:60" ht="15" customHeight="1" x14ac:dyDescent="0.25">
      <c r="A2437" s="105"/>
      <c r="B2437" s="106"/>
      <c r="C2437" s="2"/>
      <c r="D2437" s="2"/>
      <c r="E2437" s="106"/>
      <c r="F2437" s="107"/>
      <c r="G2437" s="108"/>
      <c r="H2437" s="109"/>
      <c r="I2437" s="109"/>
      <c r="J2437" s="110"/>
      <c r="K2437" s="117"/>
      <c r="L2437" s="178"/>
      <c r="M2437" s="178"/>
      <c r="N2437" s="106"/>
      <c r="O2437" s="111"/>
      <c r="P2437" s="111"/>
      <c r="Q2437" s="106"/>
      <c r="R2437" s="106"/>
      <c r="S2437" s="106"/>
      <c r="T2437" s="106"/>
      <c r="U2437" s="106"/>
      <c r="V2437" s="106"/>
      <c r="W2437" s="19"/>
      <c r="X2437" s="2"/>
      <c r="Y2437" s="4"/>
      <c r="Z2437" s="106"/>
      <c r="AA2437" s="114"/>
      <c r="AB2437" s="112"/>
      <c r="AC2437" s="178"/>
      <c r="AD2437" s="11"/>
      <c r="AE2437" s="106"/>
      <c r="AF2437" s="106"/>
      <c r="AG2437" s="106"/>
      <c r="AH2437" s="115"/>
      <c r="AI2437" s="116"/>
      <c r="AJ2437" s="10"/>
      <c r="AK2437" s="1"/>
      <c r="AL2437" s="10"/>
      <c r="AM2437" s="1"/>
      <c r="AN2437" s="1"/>
      <c r="AO2437" s="3"/>
      <c r="AP2437" s="3"/>
      <c r="AQ2437" s="4"/>
      <c r="AR2437" s="4"/>
      <c r="AS2437" s="4"/>
      <c r="AT2437" s="4"/>
      <c r="AU2437" s="4"/>
      <c r="AV2437" s="4"/>
      <c r="AW2437" s="1"/>
      <c r="AX2437" s="1"/>
      <c r="AY2437" s="1"/>
      <c r="AZ2437" s="1"/>
      <c r="BA2437" s="1"/>
      <c r="BB2437" s="1"/>
      <c r="BC2437" s="1"/>
      <c r="BD2437" s="1"/>
      <c r="BE2437" s="1"/>
      <c r="BG2437" s="1"/>
      <c r="BH2437" s="1"/>
    </row>
    <row r="2438" spans="1:60" ht="15" customHeight="1" x14ac:dyDescent="0.25">
      <c r="A2438" s="105"/>
      <c r="B2438" s="106"/>
      <c r="C2438" s="2"/>
      <c r="D2438" s="2"/>
      <c r="E2438" s="106"/>
      <c r="F2438" s="107"/>
      <c r="G2438" s="108"/>
      <c r="H2438" s="109"/>
      <c r="I2438" s="109"/>
      <c r="J2438" s="110"/>
      <c r="K2438" s="117"/>
      <c r="L2438" s="178"/>
      <c r="M2438" s="178"/>
      <c r="N2438" s="106"/>
      <c r="O2438" s="111"/>
      <c r="P2438" s="111"/>
      <c r="Q2438" s="106"/>
      <c r="R2438" s="106"/>
      <c r="S2438" s="106"/>
      <c r="T2438" s="106"/>
      <c r="U2438" s="106"/>
      <c r="V2438" s="106"/>
      <c r="W2438" s="19"/>
      <c r="X2438" s="2"/>
      <c r="Y2438" s="4"/>
      <c r="Z2438" s="106"/>
      <c r="AA2438" s="114"/>
      <c r="AB2438" s="112"/>
      <c r="AC2438" s="178"/>
      <c r="AD2438" s="11"/>
      <c r="AE2438" s="106"/>
      <c r="AF2438" s="106"/>
      <c r="AG2438" s="106"/>
      <c r="AH2438" s="115"/>
      <c r="AI2438" s="116"/>
      <c r="AJ2438" s="10"/>
      <c r="AK2438" s="1"/>
      <c r="AL2438" s="10"/>
      <c r="AM2438" s="1"/>
      <c r="AN2438" s="1"/>
      <c r="AO2438" s="3"/>
      <c r="AP2438" s="3"/>
      <c r="AQ2438" s="4"/>
      <c r="AR2438" s="4"/>
      <c r="AS2438" s="4"/>
      <c r="AT2438" s="4"/>
      <c r="AU2438" s="4"/>
      <c r="AV2438" s="4"/>
      <c r="AW2438" s="1"/>
      <c r="AX2438" s="1"/>
      <c r="AY2438" s="1"/>
      <c r="AZ2438" s="1"/>
      <c r="BA2438" s="1"/>
      <c r="BB2438" s="1"/>
      <c r="BC2438" s="1"/>
      <c r="BD2438" s="1"/>
      <c r="BE2438" s="1"/>
      <c r="BG2438" s="1"/>
      <c r="BH2438" s="1"/>
    </row>
    <row r="2439" spans="1:60" ht="15" customHeight="1" x14ac:dyDescent="0.25">
      <c r="A2439" s="105"/>
      <c r="B2439" s="106"/>
      <c r="C2439" s="2"/>
      <c r="D2439" s="2"/>
      <c r="E2439" s="106"/>
      <c r="F2439" s="107"/>
      <c r="G2439" s="108"/>
      <c r="H2439" s="109"/>
      <c r="I2439" s="109"/>
      <c r="J2439" s="110"/>
      <c r="K2439" s="117"/>
      <c r="L2439" s="178"/>
      <c r="M2439" s="178"/>
      <c r="N2439" s="106"/>
      <c r="O2439" s="111"/>
      <c r="P2439" s="111"/>
      <c r="Q2439" s="106"/>
      <c r="R2439" s="106"/>
      <c r="S2439" s="106"/>
      <c r="T2439" s="106"/>
      <c r="U2439" s="106"/>
      <c r="V2439" s="106"/>
      <c r="W2439" s="19"/>
      <c r="X2439" s="2"/>
      <c r="Y2439" s="4"/>
      <c r="Z2439" s="106"/>
      <c r="AA2439" s="114"/>
      <c r="AB2439" s="112"/>
      <c r="AC2439" s="178"/>
      <c r="AD2439" s="11"/>
      <c r="AE2439" s="106"/>
      <c r="AF2439" s="106"/>
      <c r="AG2439" s="106"/>
      <c r="AH2439" s="115"/>
      <c r="AI2439" s="116"/>
      <c r="AJ2439" s="10"/>
      <c r="AK2439" s="1"/>
      <c r="AL2439" s="10"/>
      <c r="AM2439" s="1"/>
      <c r="AN2439" s="1"/>
      <c r="AO2439" s="3"/>
      <c r="AP2439" s="3"/>
      <c r="AQ2439" s="4"/>
      <c r="AR2439" s="4"/>
      <c r="AS2439" s="4"/>
      <c r="AT2439" s="4"/>
      <c r="AU2439" s="4"/>
      <c r="AV2439" s="4"/>
      <c r="AW2439" s="1"/>
      <c r="AX2439" s="1"/>
      <c r="AY2439" s="1"/>
      <c r="AZ2439" s="1"/>
      <c r="BA2439" s="1"/>
      <c r="BB2439" s="1"/>
      <c r="BC2439" s="1"/>
      <c r="BD2439" s="1"/>
      <c r="BE2439" s="1"/>
      <c r="BG2439" s="1"/>
      <c r="BH2439" s="1"/>
    </row>
    <row r="2440" spans="1:60" ht="15" customHeight="1" x14ac:dyDescent="0.25">
      <c r="A2440" s="105"/>
      <c r="B2440" s="106"/>
      <c r="C2440" s="2"/>
      <c r="D2440" s="2"/>
      <c r="E2440" s="106"/>
      <c r="F2440" s="107"/>
      <c r="G2440" s="108"/>
      <c r="H2440" s="109"/>
      <c r="I2440" s="109"/>
      <c r="J2440" s="110"/>
      <c r="K2440" s="117"/>
      <c r="L2440" s="178"/>
      <c r="M2440" s="178"/>
      <c r="N2440" s="106"/>
      <c r="O2440" s="111"/>
      <c r="P2440" s="111"/>
      <c r="Q2440" s="106"/>
      <c r="R2440" s="106"/>
      <c r="S2440" s="106"/>
      <c r="T2440" s="106"/>
      <c r="U2440" s="106"/>
      <c r="V2440" s="106"/>
      <c r="W2440" s="19"/>
      <c r="X2440" s="2"/>
      <c r="Y2440" s="4"/>
      <c r="Z2440" s="106"/>
      <c r="AA2440" s="114"/>
      <c r="AB2440" s="112"/>
      <c r="AC2440" s="178"/>
      <c r="AD2440" s="11"/>
      <c r="AE2440" s="106"/>
      <c r="AF2440" s="106"/>
      <c r="AG2440" s="106"/>
      <c r="AH2440" s="115"/>
      <c r="AI2440" s="116"/>
      <c r="AJ2440" s="10"/>
      <c r="AK2440" s="1"/>
      <c r="AL2440" s="10"/>
      <c r="AM2440" s="1"/>
      <c r="AN2440" s="1"/>
      <c r="AO2440" s="3"/>
      <c r="AP2440" s="3"/>
      <c r="AQ2440" s="4"/>
      <c r="AR2440" s="4"/>
      <c r="AS2440" s="4"/>
      <c r="AT2440" s="4"/>
      <c r="AU2440" s="4"/>
      <c r="AV2440" s="4"/>
      <c r="AW2440" s="1"/>
      <c r="AX2440" s="1"/>
      <c r="AY2440" s="1"/>
      <c r="AZ2440" s="1"/>
      <c r="BA2440" s="1"/>
      <c r="BB2440" s="1"/>
      <c r="BC2440" s="1"/>
      <c r="BD2440" s="1"/>
      <c r="BE2440" s="1"/>
      <c r="BG2440" s="1"/>
      <c r="BH2440" s="1"/>
    </row>
    <row r="2441" spans="1:60" ht="15" customHeight="1" x14ac:dyDescent="0.25">
      <c r="A2441" s="105"/>
      <c r="B2441" s="106"/>
      <c r="C2441" s="2"/>
      <c r="D2441" s="2"/>
      <c r="E2441" s="106"/>
      <c r="F2441" s="107"/>
      <c r="G2441" s="108"/>
      <c r="H2441" s="109"/>
      <c r="I2441" s="109"/>
      <c r="J2441" s="110"/>
      <c r="K2441" s="117"/>
      <c r="L2441" s="178"/>
      <c r="M2441" s="178"/>
      <c r="N2441" s="106"/>
      <c r="O2441" s="111"/>
      <c r="P2441" s="111"/>
      <c r="Q2441" s="106"/>
      <c r="R2441" s="106"/>
      <c r="S2441" s="106"/>
      <c r="T2441" s="106"/>
      <c r="U2441" s="106"/>
      <c r="V2441" s="106"/>
      <c r="W2441" s="19"/>
      <c r="X2441" s="2"/>
      <c r="Y2441" s="4"/>
      <c r="Z2441" s="106"/>
      <c r="AA2441" s="114"/>
      <c r="AB2441" s="112"/>
      <c r="AC2441" s="178"/>
      <c r="AD2441" s="11"/>
      <c r="AE2441" s="106"/>
      <c r="AF2441" s="106"/>
      <c r="AG2441" s="106"/>
      <c r="AH2441" s="115"/>
      <c r="AI2441" s="116"/>
      <c r="AJ2441" s="10"/>
      <c r="AK2441" s="1"/>
      <c r="AL2441" s="10"/>
      <c r="AM2441" s="1"/>
      <c r="AN2441" s="1"/>
      <c r="AO2441" s="3"/>
      <c r="AP2441" s="3"/>
      <c r="AQ2441" s="4"/>
      <c r="AR2441" s="4"/>
      <c r="AS2441" s="4"/>
      <c r="AT2441" s="4"/>
      <c r="AU2441" s="4"/>
      <c r="AV2441" s="4"/>
      <c r="AW2441" s="1"/>
      <c r="AX2441" s="1"/>
      <c r="AY2441" s="1"/>
      <c r="AZ2441" s="1"/>
      <c r="BA2441" s="1"/>
      <c r="BB2441" s="1"/>
      <c r="BC2441" s="1"/>
      <c r="BD2441" s="1"/>
      <c r="BE2441" s="1"/>
      <c r="BG2441" s="1"/>
      <c r="BH2441" s="1"/>
    </row>
    <row r="2442" spans="1:60" ht="15" customHeight="1" x14ac:dyDescent="0.25">
      <c r="A2442" s="105"/>
      <c r="B2442" s="106"/>
      <c r="C2442" s="2"/>
      <c r="D2442" s="2"/>
      <c r="E2442" s="106"/>
      <c r="F2442" s="107"/>
      <c r="G2442" s="108"/>
      <c r="H2442" s="109"/>
      <c r="I2442" s="109"/>
      <c r="J2442" s="110"/>
      <c r="K2442" s="117"/>
      <c r="L2442" s="178"/>
      <c r="M2442" s="178"/>
      <c r="N2442" s="106"/>
      <c r="O2442" s="111"/>
      <c r="P2442" s="111"/>
      <c r="Q2442" s="106"/>
      <c r="R2442" s="106"/>
      <c r="S2442" s="106"/>
      <c r="T2442" s="106"/>
      <c r="U2442" s="106"/>
      <c r="V2442" s="106"/>
      <c r="W2442" s="19"/>
      <c r="X2442" s="2"/>
      <c r="Y2442" s="4"/>
      <c r="Z2442" s="106"/>
      <c r="AA2442" s="114"/>
      <c r="AB2442" s="112"/>
      <c r="AC2442" s="178"/>
      <c r="AD2442" s="11"/>
      <c r="AE2442" s="106"/>
      <c r="AF2442" s="106"/>
      <c r="AG2442" s="106"/>
      <c r="AH2442" s="115"/>
      <c r="AI2442" s="116"/>
      <c r="AJ2442" s="10"/>
      <c r="AK2442" s="1"/>
      <c r="AL2442" s="10"/>
      <c r="AM2442" s="1"/>
      <c r="AN2442" s="1"/>
      <c r="AO2442" s="3"/>
      <c r="AP2442" s="3"/>
      <c r="AQ2442" s="4"/>
      <c r="AR2442" s="4"/>
      <c r="AS2442" s="4"/>
      <c r="AT2442" s="4"/>
      <c r="AU2442" s="4"/>
      <c r="AV2442" s="4"/>
      <c r="AW2442" s="1"/>
      <c r="AX2442" s="1"/>
      <c r="AY2442" s="1"/>
      <c r="AZ2442" s="1"/>
      <c r="BA2442" s="1"/>
      <c r="BB2442" s="1"/>
      <c r="BC2442" s="1"/>
      <c r="BD2442" s="1"/>
      <c r="BE2442" s="1"/>
      <c r="BG2442" s="1"/>
      <c r="BH2442" s="1"/>
    </row>
    <row r="2443" spans="1:60" ht="15" customHeight="1" x14ac:dyDescent="0.25">
      <c r="A2443" s="105"/>
      <c r="B2443" s="106"/>
      <c r="C2443" s="2"/>
      <c r="D2443" s="2"/>
      <c r="E2443" s="106"/>
      <c r="F2443" s="107"/>
      <c r="G2443" s="108"/>
      <c r="H2443" s="109"/>
      <c r="I2443" s="109"/>
      <c r="J2443" s="110"/>
      <c r="K2443" s="117"/>
      <c r="L2443" s="178"/>
      <c r="M2443" s="178"/>
      <c r="N2443" s="106"/>
      <c r="O2443" s="111"/>
      <c r="P2443" s="111"/>
      <c r="Q2443" s="106"/>
      <c r="R2443" s="106"/>
      <c r="S2443" s="106"/>
      <c r="T2443" s="106"/>
      <c r="U2443" s="106"/>
      <c r="V2443" s="106"/>
      <c r="W2443" s="19"/>
      <c r="X2443" s="2"/>
      <c r="Y2443" s="4"/>
      <c r="Z2443" s="106"/>
      <c r="AA2443" s="114"/>
      <c r="AB2443" s="112"/>
      <c r="AC2443" s="178"/>
      <c r="AD2443" s="11"/>
      <c r="AE2443" s="106"/>
      <c r="AF2443" s="106"/>
      <c r="AG2443" s="106"/>
      <c r="AH2443" s="115"/>
      <c r="AI2443" s="116"/>
      <c r="AJ2443" s="10"/>
      <c r="AK2443" s="1"/>
      <c r="AL2443" s="10"/>
      <c r="AM2443" s="1"/>
      <c r="AN2443" s="1"/>
      <c r="AO2443" s="3"/>
      <c r="AP2443" s="3"/>
      <c r="AQ2443" s="4"/>
      <c r="AR2443" s="4"/>
      <c r="AS2443" s="4"/>
      <c r="AT2443" s="4"/>
      <c r="AU2443" s="4"/>
      <c r="AV2443" s="4"/>
      <c r="AW2443" s="1"/>
      <c r="AX2443" s="1"/>
      <c r="AY2443" s="1"/>
      <c r="AZ2443" s="1"/>
      <c r="BA2443" s="1"/>
      <c r="BB2443" s="1"/>
      <c r="BC2443" s="1"/>
      <c r="BD2443" s="1"/>
      <c r="BE2443" s="1"/>
      <c r="BG2443" s="1"/>
      <c r="BH2443" s="1"/>
    </row>
    <row r="2444" spans="1:60" ht="15" customHeight="1" x14ac:dyDescent="0.25">
      <c r="A2444" s="105"/>
      <c r="B2444" s="106"/>
      <c r="C2444" s="2"/>
      <c r="D2444" s="2"/>
      <c r="E2444" s="106"/>
      <c r="F2444" s="107"/>
      <c r="G2444" s="108"/>
      <c r="H2444" s="109"/>
      <c r="I2444" s="109"/>
      <c r="J2444" s="110"/>
      <c r="K2444" s="117"/>
      <c r="L2444" s="178"/>
      <c r="M2444" s="178"/>
      <c r="N2444" s="106"/>
      <c r="O2444" s="111"/>
      <c r="P2444" s="111"/>
      <c r="Q2444" s="106"/>
      <c r="R2444" s="106"/>
      <c r="S2444" s="106"/>
      <c r="T2444" s="106"/>
      <c r="U2444" s="106"/>
      <c r="V2444" s="106"/>
      <c r="W2444" s="19"/>
      <c r="X2444" s="2"/>
      <c r="Y2444" s="4"/>
      <c r="Z2444" s="106"/>
      <c r="AA2444" s="114"/>
      <c r="AB2444" s="112"/>
      <c r="AC2444" s="178"/>
      <c r="AD2444" s="11"/>
      <c r="AE2444" s="106"/>
      <c r="AF2444" s="106"/>
      <c r="AG2444" s="106"/>
      <c r="AH2444" s="115"/>
      <c r="AI2444" s="116"/>
      <c r="AJ2444" s="10"/>
      <c r="AK2444" s="1"/>
      <c r="AL2444" s="10"/>
      <c r="AM2444" s="1"/>
      <c r="AN2444" s="1"/>
      <c r="AO2444" s="3"/>
      <c r="AP2444" s="3"/>
      <c r="AQ2444" s="4"/>
      <c r="AR2444" s="4"/>
      <c r="AS2444" s="4"/>
      <c r="AT2444" s="4"/>
      <c r="AU2444" s="4"/>
      <c r="AV2444" s="4"/>
      <c r="AW2444" s="1"/>
      <c r="AX2444" s="1"/>
      <c r="AY2444" s="1"/>
      <c r="AZ2444" s="1"/>
      <c r="BA2444" s="1"/>
      <c r="BB2444" s="1"/>
      <c r="BC2444" s="1"/>
      <c r="BD2444" s="1"/>
      <c r="BE2444" s="1"/>
      <c r="BG2444" s="1"/>
      <c r="BH2444" s="1"/>
    </row>
    <row r="2445" spans="1:60" ht="15" customHeight="1" x14ac:dyDescent="0.25">
      <c r="A2445" s="105"/>
      <c r="B2445" s="106"/>
      <c r="C2445" s="2"/>
      <c r="D2445" s="2"/>
      <c r="E2445" s="106"/>
      <c r="F2445" s="107"/>
      <c r="G2445" s="108"/>
      <c r="H2445" s="109"/>
      <c r="I2445" s="109"/>
      <c r="J2445" s="110"/>
      <c r="K2445" s="117"/>
      <c r="L2445" s="178"/>
      <c r="M2445" s="178"/>
      <c r="N2445" s="106"/>
      <c r="O2445" s="111"/>
      <c r="P2445" s="111"/>
      <c r="Q2445" s="106"/>
      <c r="R2445" s="106"/>
      <c r="S2445" s="106"/>
      <c r="T2445" s="106"/>
      <c r="U2445" s="106"/>
      <c r="V2445" s="106"/>
      <c r="W2445" s="19"/>
      <c r="X2445" s="2"/>
      <c r="Y2445" s="4"/>
      <c r="Z2445" s="106"/>
      <c r="AA2445" s="114"/>
      <c r="AB2445" s="112"/>
      <c r="AC2445" s="178"/>
      <c r="AD2445" s="11"/>
      <c r="AE2445" s="106"/>
      <c r="AF2445" s="106"/>
      <c r="AG2445" s="106"/>
      <c r="AH2445" s="115"/>
      <c r="AI2445" s="116"/>
      <c r="AJ2445" s="10"/>
      <c r="AK2445" s="1"/>
      <c r="AL2445" s="10"/>
      <c r="AM2445" s="1"/>
      <c r="AN2445" s="1"/>
      <c r="AO2445" s="3"/>
      <c r="AP2445" s="3"/>
      <c r="AQ2445" s="4"/>
      <c r="AR2445" s="4"/>
      <c r="AS2445" s="4"/>
      <c r="AT2445" s="4"/>
      <c r="AU2445" s="4"/>
      <c r="AV2445" s="4"/>
      <c r="AW2445" s="1"/>
      <c r="AX2445" s="1"/>
      <c r="AY2445" s="1"/>
      <c r="AZ2445" s="1"/>
      <c r="BA2445" s="1"/>
      <c r="BB2445" s="1"/>
      <c r="BC2445" s="1"/>
      <c r="BD2445" s="1"/>
      <c r="BE2445" s="1"/>
      <c r="BG2445" s="1"/>
      <c r="BH2445" s="1"/>
    </row>
    <row r="2446" spans="1:60" ht="15" customHeight="1" x14ac:dyDescent="0.25">
      <c r="A2446" s="105"/>
      <c r="B2446" s="106"/>
      <c r="C2446" s="2"/>
      <c r="D2446" s="2"/>
      <c r="E2446" s="106"/>
      <c r="F2446" s="107"/>
      <c r="G2446" s="108"/>
      <c r="H2446" s="109"/>
      <c r="I2446" s="109"/>
      <c r="J2446" s="110"/>
      <c r="K2446" s="117"/>
      <c r="L2446" s="178"/>
      <c r="M2446" s="178"/>
      <c r="N2446" s="106"/>
      <c r="O2446" s="111"/>
      <c r="P2446" s="111"/>
      <c r="Q2446" s="106"/>
      <c r="R2446" s="106"/>
      <c r="S2446" s="106"/>
      <c r="T2446" s="106"/>
      <c r="U2446" s="106"/>
      <c r="V2446" s="106"/>
      <c r="W2446" s="19"/>
      <c r="X2446" s="2"/>
      <c r="Y2446" s="4"/>
      <c r="Z2446" s="106"/>
      <c r="AA2446" s="114"/>
      <c r="AB2446" s="112"/>
      <c r="AC2446" s="178"/>
      <c r="AD2446" s="11"/>
      <c r="AE2446" s="106"/>
      <c r="AF2446" s="106"/>
      <c r="AG2446" s="106"/>
      <c r="AH2446" s="115"/>
      <c r="AI2446" s="116"/>
      <c r="AJ2446" s="10"/>
      <c r="AK2446" s="1"/>
      <c r="AL2446" s="10"/>
      <c r="AM2446" s="1"/>
      <c r="AN2446" s="1"/>
      <c r="AO2446" s="3"/>
      <c r="AP2446" s="3"/>
      <c r="AQ2446" s="4"/>
      <c r="AR2446" s="4"/>
      <c r="AS2446" s="4"/>
      <c r="AT2446" s="4"/>
      <c r="AU2446" s="4"/>
      <c r="AV2446" s="4"/>
      <c r="AW2446" s="1"/>
      <c r="AX2446" s="1"/>
      <c r="AY2446" s="1"/>
      <c r="AZ2446" s="1"/>
      <c r="BA2446" s="1"/>
      <c r="BB2446" s="1"/>
      <c r="BC2446" s="1"/>
      <c r="BD2446" s="1"/>
      <c r="BE2446" s="1"/>
      <c r="BG2446" s="1"/>
      <c r="BH2446" s="1"/>
    </row>
    <row r="2447" spans="1:60" ht="15" customHeight="1" x14ac:dyDescent="0.25">
      <c r="A2447" s="105"/>
      <c r="B2447" s="106"/>
      <c r="C2447" s="2"/>
      <c r="D2447" s="2"/>
      <c r="E2447" s="106"/>
      <c r="F2447" s="107"/>
      <c r="G2447" s="108"/>
      <c r="H2447" s="109"/>
      <c r="I2447" s="109"/>
      <c r="J2447" s="110"/>
      <c r="K2447" s="117"/>
      <c r="L2447" s="178"/>
      <c r="M2447" s="178"/>
      <c r="N2447" s="106"/>
      <c r="O2447" s="111"/>
      <c r="P2447" s="111"/>
      <c r="Q2447" s="106"/>
      <c r="R2447" s="106"/>
      <c r="S2447" s="106"/>
      <c r="T2447" s="106"/>
      <c r="U2447" s="106"/>
      <c r="V2447" s="106"/>
      <c r="W2447" s="19"/>
      <c r="X2447" s="2"/>
      <c r="Y2447" s="4"/>
      <c r="Z2447" s="106"/>
      <c r="AA2447" s="114"/>
      <c r="AB2447" s="112"/>
      <c r="AC2447" s="178"/>
      <c r="AD2447" s="11"/>
      <c r="AE2447" s="106"/>
      <c r="AF2447" s="106"/>
      <c r="AG2447" s="106"/>
      <c r="AH2447" s="115"/>
      <c r="AI2447" s="116"/>
      <c r="AJ2447" s="10"/>
      <c r="AK2447" s="1"/>
      <c r="AL2447" s="10"/>
      <c r="AM2447" s="1"/>
      <c r="AN2447" s="1"/>
      <c r="AO2447" s="3"/>
      <c r="AP2447" s="3"/>
      <c r="AQ2447" s="4"/>
      <c r="AR2447" s="4"/>
      <c r="AS2447" s="4"/>
      <c r="AT2447" s="4"/>
      <c r="AU2447" s="4"/>
      <c r="AV2447" s="4"/>
      <c r="AW2447" s="1"/>
      <c r="AX2447" s="1"/>
      <c r="AY2447" s="1"/>
      <c r="AZ2447" s="1"/>
      <c r="BA2447" s="1"/>
      <c r="BB2447" s="1"/>
      <c r="BC2447" s="1"/>
      <c r="BD2447" s="1"/>
      <c r="BE2447" s="1"/>
      <c r="BG2447" s="1"/>
      <c r="BH2447" s="1"/>
    </row>
    <row r="2448" spans="1:60" ht="15" customHeight="1" x14ac:dyDescent="0.25">
      <c r="A2448" s="105"/>
      <c r="B2448" s="106"/>
      <c r="C2448" s="2"/>
      <c r="D2448" s="2"/>
      <c r="E2448" s="106"/>
      <c r="F2448" s="107"/>
      <c r="G2448" s="108"/>
      <c r="H2448" s="109"/>
      <c r="I2448" s="109"/>
      <c r="J2448" s="110"/>
      <c r="K2448" s="117"/>
      <c r="L2448" s="178"/>
      <c r="M2448" s="178"/>
      <c r="N2448" s="106"/>
      <c r="O2448" s="111"/>
      <c r="P2448" s="111"/>
      <c r="Q2448" s="106"/>
      <c r="R2448" s="106"/>
      <c r="S2448" s="106"/>
      <c r="T2448" s="106"/>
      <c r="U2448" s="106"/>
      <c r="V2448" s="106"/>
      <c r="W2448" s="19"/>
      <c r="X2448" s="2"/>
      <c r="Y2448" s="4"/>
      <c r="Z2448" s="106"/>
      <c r="AA2448" s="114"/>
      <c r="AB2448" s="112"/>
      <c r="AC2448" s="178"/>
      <c r="AD2448" s="11"/>
      <c r="AE2448" s="106"/>
      <c r="AF2448" s="106"/>
      <c r="AG2448" s="106"/>
      <c r="AH2448" s="115"/>
      <c r="AI2448" s="116"/>
      <c r="AJ2448" s="10"/>
      <c r="AK2448" s="1"/>
      <c r="AL2448" s="10"/>
      <c r="AM2448" s="1"/>
      <c r="AN2448" s="1"/>
      <c r="AO2448" s="3"/>
      <c r="AP2448" s="3"/>
      <c r="AQ2448" s="4"/>
      <c r="AR2448" s="4"/>
      <c r="AS2448" s="4"/>
      <c r="AT2448" s="4"/>
      <c r="AU2448" s="4"/>
      <c r="AV2448" s="4"/>
      <c r="AW2448" s="1"/>
      <c r="AX2448" s="1"/>
      <c r="AY2448" s="1"/>
      <c r="AZ2448" s="1"/>
      <c r="BA2448" s="1"/>
      <c r="BB2448" s="1"/>
      <c r="BC2448" s="1"/>
      <c r="BD2448" s="1"/>
      <c r="BE2448" s="1"/>
      <c r="BG2448" s="1"/>
      <c r="BH2448" s="1"/>
    </row>
    <row r="2449" spans="1:60" ht="15" customHeight="1" x14ac:dyDescent="0.25">
      <c r="A2449" s="105"/>
      <c r="B2449" s="106"/>
      <c r="C2449" s="2"/>
      <c r="D2449" s="2"/>
      <c r="E2449" s="106"/>
      <c r="F2449" s="107"/>
      <c r="G2449" s="108"/>
      <c r="H2449" s="109"/>
      <c r="I2449" s="109"/>
      <c r="J2449" s="110"/>
      <c r="K2449" s="117"/>
      <c r="L2449" s="178"/>
      <c r="M2449" s="178"/>
      <c r="N2449" s="106"/>
      <c r="O2449" s="111"/>
      <c r="P2449" s="111"/>
      <c r="Q2449" s="106"/>
      <c r="R2449" s="106"/>
      <c r="S2449" s="106"/>
      <c r="T2449" s="106"/>
      <c r="U2449" s="106"/>
      <c r="V2449" s="106"/>
      <c r="W2449" s="19"/>
      <c r="X2449" s="2"/>
      <c r="Y2449" s="4"/>
      <c r="Z2449" s="106"/>
      <c r="AA2449" s="114"/>
      <c r="AB2449" s="112"/>
      <c r="AC2449" s="178"/>
      <c r="AD2449" s="11"/>
      <c r="AE2449" s="106"/>
      <c r="AF2449" s="106"/>
      <c r="AG2449" s="106"/>
      <c r="AH2449" s="115"/>
      <c r="AI2449" s="116"/>
      <c r="AJ2449" s="10"/>
      <c r="AK2449" s="1"/>
      <c r="AL2449" s="10"/>
      <c r="AM2449" s="1"/>
      <c r="AN2449" s="1"/>
      <c r="AO2449" s="3"/>
      <c r="AP2449" s="3"/>
      <c r="AQ2449" s="4"/>
      <c r="AR2449" s="4"/>
      <c r="AS2449" s="4"/>
      <c r="AT2449" s="4"/>
      <c r="AU2449" s="4"/>
      <c r="AV2449" s="4"/>
      <c r="AW2449" s="1"/>
      <c r="AX2449" s="1"/>
      <c r="AY2449" s="1"/>
      <c r="AZ2449" s="1"/>
      <c r="BA2449" s="1"/>
      <c r="BB2449" s="1"/>
      <c r="BC2449" s="1"/>
      <c r="BD2449" s="1"/>
      <c r="BE2449" s="1"/>
      <c r="BG2449" s="1"/>
      <c r="BH2449" s="1"/>
    </row>
    <row r="2450" spans="1:60" ht="15" customHeight="1" x14ac:dyDescent="0.25">
      <c r="A2450" s="105"/>
      <c r="B2450" s="106"/>
      <c r="C2450" s="2"/>
      <c r="D2450" s="2"/>
      <c r="E2450" s="106"/>
      <c r="F2450" s="107"/>
      <c r="G2450" s="108"/>
      <c r="H2450" s="109"/>
      <c r="I2450" s="109"/>
      <c r="J2450" s="110"/>
      <c r="K2450" s="117"/>
      <c r="L2450" s="178"/>
      <c r="M2450" s="178"/>
      <c r="N2450" s="106"/>
      <c r="O2450" s="111"/>
      <c r="P2450" s="111"/>
      <c r="Q2450" s="106"/>
      <c r="R2450" s="106"/>
      <c r="S2450" s="106"/>
      <c r="T2450" s="106"/>
      <c r="U2450" s="106"/>
      <c r="V2450" s="106"/>
      <c r="W2450" s="19"/>
      <c r="X2450" s="2"/>
      <c r="Y2450" s="4"/>
      <c r="Z2450" s="106"/>
      <c r="AA2450" s="114"/>
      <c r="AB2450" s="112"/>
      <c r="AC2450" s="178"/>
      <c r="AD2450" s="11"/>
      <c r="AE2450" s="106"/>
      <c r="AF2450" s="106"/>
      <c r="AG2450" s="106"/>
      <c r="AH2450" s="115"/>
      <c r="AI2450" s="116"/>
      <c r="AJ2450" s="10"/>
      <c r="AK2450" s="1"/>
      <c r="AL2450" s="10"/>
      <c r="AM2450" s="1"/>
      <c r="AN2450" s="1"/>
      <c r="AO2450" s="3"/>
      <c r="AP2450" s="3"/>
      <c r="AQ2450" s="4"/>
      <c r="AR2450" s="4"/>
      <c r="AS2450" s="4"/>
      <c r="AT2450" s="4"/>
      <c r="AU2450" s="4"/>
      <c r="AV2450" s="4"/>
      <c r="AW2450" s="1"/>
      <c r="AX2450" s="1"/>
      <c r="AY2450" s="1"/>
      <c r="AZ2450" s="1"/>
      <c r="BA2450" s="1"/>
      <c r="BB2450" s="1"/>
      <c r="BC2450" s="1"/>
      <c r="BD2450" s="1"/>
      <c r="BE2450" s="1"/>
      <c r="BG2450" s="1"/>
      <c r="BH2450" s="1"/>
    </row>
    <row r="2451" spans="1:60" ht="15" customHeight="1" x14ac:dyDescent="0.25">
      <c r="A2451" s="105"/>
      <c r="B2451" s="106"/>
      <c r="C2451" s="2"/>
      <c r="D2451" s="2"/>
      <c r="E2451" s="106"/>
      <c r="F2451" s="107"/>
      <c r="G2451" s="108"/>
      <c r="H2451" s="109"/>
      <c r="I2451" s="109"/>
      <c r="J2451" s="110"/>
      <c r="K2451" s="117"/>
      <c r="L2451" s="178"/>
      <c r="M2451" s="178"/>
      <c r="N2451" s="106"/>
      <c r="O2451" s="111"/>
      <c r="P2451" s="111"/>
      <c r="Q2451" s="106"/>
      <c r="R2451" s="106"/>
      <c r="S2451" s="106"/>
      <c r="T2451" s="106"/>
      <c r="U2451" s="106"/>
      <c r="V2451" s="106"/>
      <c r="W2451" s="19"/>
      <c r="X2451" s="2"/>
      <c r="Y2451" s="4"/>
      <c r="Z2451" s="106"/>
      <c r="AA2451" s="114"/>
      <c r="AB2451" s="112"/>
      <c r="AC2451" s="178"/>
      <c r="AD2451" s="11"/>
      <c r="AE2451" s="106"/>
      <c r="AF2451" s="106"/>
      <c r="AG2451" s="106"/>
      <c r="AH2451" s="115"/>
      <c r="AI2451" s="116"/>
      <c r="AJ2451" s="10"/>
      <c r="AK2451" s="1"/>
      <c r="AL2451" s="10"/>
      <c r="AM2451" s="1"/>
      <c r="AN2451" s="1"/>
      <c r="AO2451" s="3"/>
      <c r="AP2451" s="3"/>
      <c r="AQ2451" s="4"/>
      <c r="AR2451" s="4"/>
      <c r="AS2451" s="4"/>
      <c r="AT2451" s="4"/>
      <c r="AU2451" s="4"/>
      <c r="AV2451" s="4"/>
      <c r="AW2451" s="1"/>
      <c r="AX2451" s="1"/>
      <c r="AY2451" s="1"/>
      <c r="AZ2451" s="1"/>
      <c r="BA2451" s="1"/>
      <c r="BB2451" s="1"/>
      <c r="BC2451" s="1"/>
      <c r="BD2451" s="1"/>
      <c r="BE2451" s="1"/>
      <c r="BG2451" s="1"/>
      <c r="BH2451" s="1"/>
    </row>
    <row r="2452" spans="1:60" ht="15" customHeight="1" x14ac:dyDescent="0.25">
      <c r="A2452" s="105"/>
      <c r="B2452" s="106"/>
      <c r="C2452" s="2"/>
      <c r="D2452" s="2"/>
      <c r="E2452" s="106"/>
      <c r="F2452" s="107"/>
      <c r="G2452" s="108"/>
      <c r="H2452" s="109"/>
      <c r="I2452" s="109"/>
      <c r="J2452" s="110"/>
      <c r="K2452" s="117"/>
      <c r="L2452" s="178"/>
      <c r="M2452" s="178"/>
      <c r="N2452" s="106"/>
      <c r="O2452" s="111"/>
      <c r="P2452" s="111"/>
      <c r="Q2452" s="106"/>
      <c r="R2452" s="106"/>
      <c r="S2452" s="106"/>
      <c r="T2452" s="106"/>
      <c r="U2452" s="106"/>
      <c r="V2452" s="106"/>
      <c r="W2452" s="19"/>
      <c r="X2452" s="2"/>
      <c r="Y2452" s="4"/>
      <c r="Z2452" s="106"/>
      <c r="AA2452" s="114"/>
      <c r="AB2452" s="112"/>
      <c r="AC2452" s="178"/>
      <c r="AD2452" s="11"/>
      <c r="AE2452" s="106"/>
      <c r="AF2452" s="106"/>
      <c r="AG2452" s="106"/>
      <c r="AH2452" s="115"/>
      <c r="AI2452" s="116"/>
      <c r="AJ2452" s="10"/>
      <c r="AK2452" s="1"/>
      <c r="AL2452" s="10"/>
      <c r="AM2452" s="1"/>
      <c r="AN2452" s="1"/>
      <c r="AO2452" s="3"/>
      <c r="AP2452" s="3"/>
      <c r="AQ2452" s="4"/>
      <c r="AR2452" s="4"/>
      <c r="AS2452" s="4"/>
      <c r="AT2452" s="4"/>
      <c r="AU2452" s="4"/>
      <c r="AV2452" s="4"/>
      <c r="AW2452" s="1"/>
      <c r="AX2452" s="1"/>
      <c r="AY2452" s="1"/>
      <c r="AZ2452" s="1"/>
      <c r="BA2452" s="1"/>
      <c r="BB2452" s="1"/>
      <c r="BC2452" s="1"/>
      <c r="BD2452" s="1"/>
      <c r="BE2452" s="1"/>
      <c r="BG2452" s="1"/>
      <c r="BH2452" s="1"/>
    </row>
    <row r="2453" spans="1:60" ht="15" customHeight="1" x14ac:dyDescent="0.25">
      <c r="A2453" s="105"/>
      <c r="B2453" s="106"/>
      <c r="C2453" s="2"/>
      <c r="D2453" s="2"/>
      <c r="E2453" s="106"/>
      <c r="F2453" s="107"/>
      <c r="G2453" s="108"/>
      <c r="H2453" s="109"/>
      <c r="I2453" s="109"/>
      <c r="J2453" s="110"/>
      <c r="K2453" s="117"/>
      <c r="L2453" s="178"/>
      <c r="M2453" s="178"/>
      <c r="N2453" s="106"/>
      <c r="O2453" s="111"/>
      <c r="P2453" s="111"/>
      <c r="Q2453" s="106"/>
      <c r="R2453" s="106"/>
      <c r="S2453" s="106"/>
      <c r="T2453" s="106"/>
      <c r="U2453" s="106"/>
      <c r="V2453" s="106"/>
      <c r="W2453" s="19"/>
      <c r="X2453" s="2"/>
      <c r="Y2453" s="4"/>
      <c r="Z2453" s="106"/>
      <c r="AA2453" s="114"/>
      <c r="AB2453" s="112"/>
      <c r="AC2453" s="178"/>
      <c r="AD2453" s="11"/>
      <c r="AE2453" s="106"/>
      <c r="AF2453" s="106"/>
      <c r="AG2453" s="106"/>
      <c r="AH2453" s="115"/>
      <c r="AI2453" s="116"/>
      <c r="AJ2453" s="10"/>
      <c r="AK2453" s="1"/>
      <c r="AL2453" s="10"/>
      <c r="AM2453" s="1"/>
      <c r="AN2453" s="1"/>
      <c r="AO2453" s="3"/>
      <c r="AP2453" s="3"/>
      <c r="AQ2453" s="4"/>
      <c r="AR2453" s="4"/>
      <c r="AS2453" s="4"/>
      <c r="AT2453" s="4"/>
      <c r="AU2453" s="4"/>
      <c r="AV2453" s="4"/>
      <c r="AW2453" s="1"/>
      <c r="AX2453" s="1"/>
      <c r="AY2453" s="1"/>
      <c r="AZ2453" s="1"/>
      <c r="BA2453" s="1"/>
      <c r="BB2453" s="1"/>
      <c r="BC2453" s="1"/>
      <c r="BD2453" s="1"/>
      <c r="BE2453" s="1"/>
      <c r="BG2453" s="1"/>
      <c r="BH2453" s="1"/>
    </row>
    <row r="2454" spans="1:60" ht="15" customHeight="1" x14ac:dyDescent="0.25">
      <c r="A2454" s="105"/>
      <c r="B2454" s="106"/>
      <c r="C2454" s="2"/>
      <c r="D2454" s="2"/>
      <c r="E2454" s="106"/>
      <c r="F2454" s="107"/>
      <c r="G2454" s="108"/>
      <c r="H2454" s="109"/>
      <c r="I2454" s="109"/>
      <c r="J2454" s="110"/>
      <c r="K2454" s="117"/>
      <c r="L2454" s="178"/>
      <c r="M2454" s="178"/>
      <c r="N2454" s="106"/>
      <c r="O2454" s="111"/>
      <c r="P2454" s="111"/>
      <c r="Q2454" s="106"/>
      <c r="R2454" s="106"/>
      <c r="S2454" s="106"/>
      <c r="T2454" s="106"/>
      <c r="U2454" s="106"/>
      <c r="V2454" s="106"/>
      <c r="W2454" s="19"/>
      <c r="X2454" s="2"/>
      <c r="Y2454" s="4"/>
      <c r="Z2454" s="106"/>
      <c r="AA2454" s="114"/>
      <c r="AB2454" s="112"/>
      <c r="AC2454" s="178"/>
      <c r="AD2454" s="11"/>
      <c r="AE2454" s="106"/>
      <c r="AF2454" s="106"/>
      <c r="AG2454" s="106"/>
      <c r="AH2454" s="115"/>
      <c r="AI2454" s="116"/>
      <c r="AJ2454" s="10"/>
      <c r="AK2454" s="1"/>
      <c r="AL2454" s="10"/>
      <c r="AM2454" s="1"/>
      <c r="AN2454" s="1"/>
      <c r="AO2454" s="3"/>
      <c r="AP2454" s="3"/>
      <c r="AQ2454" s="4"/>
      <c r="AR2454" s="4"/>
      <c r="AS2454" s="4"/>
      <c r="AT2454" s="4"/>
      <c r="AU2454" s="4"/>
      <c r="AV2454" s="4"/>
      <c r="AW2454" s="1"/>
      <c r="AX2454" s="1"/>
      <c r="AY2454" s="1"/>
      <c r="AZ2454" s="1"/>
      <c r="BA2454" s="1"/>
      <c r="BB2454" s="1"/>
      <c r="BC2454" s="1"/>
      <c r="BD2454" s="1"/>
      <c r="BE2454" s="1"/>
      <c r="BG2454" s="1"/>
      <c r="BH2454" s="1"/>
    </row>
    <row r="2455" spans="1:60" ht="15" customHeight="1" x14ac:dyDescent="0.25">
      <c r="A2455" s="105"/>
      <c r="B2455" s="106"/>
      <c r="C2455" s="2"/>
      <c r="D2455" s="2"/>
      <c r="E2455" s="106"/>
      <c r="F2455" s="107"/>
      <c r="G2455" s="108"/>
      <c r="H2455" s="109"/>
      <c r="I2455" s="109"/>
      <c r="J2455" s="110"/>
      <c r="K2455" s="117"/>
      <c r="L2455" s="178"/>
      <c r="M2455" s="178"/>
      <c r="N2455" s="106"/>
      <c r="O2455" s="111"/>
      <c r="P2455" s="111"/>
      <c r="Q2455" s="106"/>
      <c r="R2455" s="106"/>
      <c r="S2455" s="106"/>
      <c r="T2455" s="106"/>
      <c r="U2455" s="106"/>
      <c r="V2455" s="106"/>
      <c r="W2455" s="19"/>
      <c r="X2455" s="2"/>
      <c r="Y2455" s="4"/>
      <c r="Z2455" s="106"/>
      <c r="AA2455" s="114"/>
      <c r="AB2455" s="112"/>
      <c r="AC2455" s="178"/>
      <c r="AD2455" s="11"/>
      <c r="AE2455" s="106"/>
      <c r="AF2455" s="106"/>
      <c r="AG2455" s="106"/>
      <c r="AH2455" s="115"/>
      <c r="AI2455" s="116"/>
      <c r="AJ2455" s="10"/>
      <c r="AK2455" s="1"/>
      <c r="AL2455" s="10"/>
      <c r="AM2455" s="1"/>
      <c r="AN2455" s="1"/>
      <c r="AO2455" s="3"/>
      <c r="AP2455" s="3"/>
      <c r="AQ2455" s="4"/>
      <c r="AR2455" s="4"/>
      <c r="AS2455" s="4"/>
      <c r="AT2455" s="4"/>
      <c r="AU2455" s="4"/>
      <c r="AV2455" s="4"/>
      <c r="AW2455" s="1"/>
      <c r="AX2455" s="1"/>
      <c r="AY2455" s="1"/>
      <c r="AZ2455" s="1"/>
      <c r="BA2455" s="1"/>
      <c r="BB2455" s="1"/>
      <c r="BC2455" s="1"/>
      <c r="BD2455" s="1"/>
      <c r="BE2455" s="1"/>
      <c r="BG2455" s="1"/>
      <c r="BH2455" s="1"/>
    </row>
    <row r="2456" spans="1:60" ht="15" customHeight="1" x14ac:dyDescent="0.25">
      <c r="A2456" s="105"/>
      <c r="B2456" s="106"/>
      <c r="C2456" s="2"/>
      <c r="D2456" s="2"/>
      <c r="E2456" s="106"/>
      <c r="F2456" s="107"/>
      <c r="G2456" s="108"/>
      <c r="H2456" s="109"/>
      <c r="I2456" s="109"/>
      <c r="J2456" s="110"/>
      <c r="K2456" s="117"/>
      <c r="L2456" s="178"/>
      <c r="M2456" s="178"/>
      <c r="N2456" s="106"/>
      <c r="O2456" s="111"/>
      <c r="P2456" s="111"/>
      <c r="Q2456" s="106"/>
      <c r="R2456" s="106"/>
      <c r="S2456" s="106"/>
      <c r="T2456" s="106"/>
      <c r="U2456" s="106"/>
      <c r="V2456" s="106"/>
      <c r="W2456" s="19"/>
      <c r="X2456" s="2"/>
      <c r="Y2456" s="4"/>
      <c r="Z2456" s="106"/>
      <c r="AA2456" s="114"/>
      <c r="AB2456" s="112"/>
      <c r="AC2456" s="178"/>
      <c r="AD2456" s="11"/>
      <c r="AE2456" s="106"/>
      <c r="AF2456" s="106"/>
      <c r="AG2456" s="106"/>
      <c r="AH2456" s="115"/>
      <c r="AI2456" s="116"/>
      <c r="AJ2456" s="10"/>
      <c r="AK2456" s="1"/>
      <c r="AL2456" s="10"/>
      <c r="AM2456" s="1"/>
      <c r="AN2456" s="1"/>
      <c r="AO2456" s="3"/>
      <c r="AP2456" s="3"/>
      <c r="AQ2456" s="4"/>
      <c r="AR2456" s="4"/>
      <c r="AS2456" s="4"/>
      <c r="AT2456" s="4"/>
      <c r="AU2456" s="4"/>
      <c r="AV2456" s="4"/>
      <c r="AW2456" s="1"/>
      <c r="AX2456" s="1"/>
      <c r="AY2456" s="1"/>
      <c r="AZ2456" s="1"/>
      <c r="BA2456" s="1"/>
      <c r="BB2456" s="1"/>
      <c r="BC2456" s="1"/>
      <c r="BD2456" s="1"/>
      <c r="BE2456" s="1"/>
      <c r="BG2456" s="1"/>
      <c r="BH2456" s="1"/>
    </row>
    <row r="2457" spans="1:60" ht="15" customHeight="1" x14ac:dyDescent="0.25">
      <c r="A2457" s="105"/>
      <c r="B2457" s="106"/>
      <c r="C2457" s="2"/>
      <c r="D2457" s="2"/>
      <c r="E2457" s="106"/>
      <c r="F2457" s="107"/>
      <c r="G2457" s="108"/>
      <c r="H2457" s="109"/>
      <c r="I2457" s="109"/>
      <c r="J2457" s="110"/>
      <c r="K2457" s="117"/>
      <c r="L2457" s="178"/>
      <c r="M2457" s="178"/>
      <c r="N2457" s="106"/>
      <c r="O2457" s="111"/>
      <c r="P2457" s="111"/>
      <c r="Q2457" s="106"/>
      <c r="R2457" s="106"/>
      <c r="S2457" s="106"/>
      <c r="T2457" s="106"/>
      <c r="U2457" s="106"/>
      <c r="V2457" s="106"/>
      <c r="W2457" s="19"/>
      <c r="X2457" s="2"/>
      <c r="Y2457" s="4"/>
      <c r="Z2457" s="106"/>
      <c r="AA2457" s="114"/>
      <c r="AB2457" s="112"/>
      <c r="AC2457" s="178"/>
      <c r="AD2457" s="11"/>
      <c r="AE2457" s="106"/>
      <c r="AF2457" s="106"/>
      <c r="AG2457" s="106"/>
      <c r="AH2457" s="115"/>
      <c r="AI2457" s="116"/>
      <c r="AJ2457" s="10"/>
      <c r="AK2457" s="1"/>
      <c r="AL2457" s="10"/>
      <c r="AM2457" s="1"/>
      <c r="AN2457" s="1"/>
      <c r="AO2457" s="3"/>
      <c r="AP2457" s="3"/>
      <c r="AQ2457" s="4"/>
      <c r="AR2457" s="4"/>
      <c r="AS2457" s="4"/>
      <c r="AT2457" s="4"/>
      <c r="AU2457" s="4"/>
      <c r="AV2457" s="4"/>
      <c r="AW2457" s="1"/>
      <c r="AX2457" s="1"/>
      <c r="AY2457" s="1"/>
      <c r="AZ2457" s="1"/>
      <c r="BA2457" s="1"/>
      <c r="BB2457" s="1"/>
      <c r="BC2457" s="1"/>
      <c r="BD2457" s="1"/>
      <c r="BE2457" s="1"/>
      <c r="BG2457" s="1"/>
      <c r="BH2457" s="1"/>
    </row>
    <row r="2458" spans="1:60" ht="15" customHeight="1" x14ac:dyDescent="0.25">
      <c r="A2458" s="105"/>
      <c r="B2458" s="106"/>
      <c r="C2458" s="2"/>
      <c r="D2458" s="2"/>
      <c r="E2458" s="106"/>
      <c r="F2458" s="107"/>
      <c r="G2458" s="108"/>
      <c r="H2458" s="109"/>
      <c r="I2458" s="109"/>
      <c r="J2458" s="110"/>
      <c r="K2458" s="117"/>
      <c r="L2458" s="178"/>
      <c r="M2458" s="178"/>
      <c r="N2458" s="106"/>
      <c r="O2458" s="111"/>
      <c r="P2458" s="111"/>
      <c r="Q2458" s="106"/>
      <c r="R2458" s="106"/>
      <c r="S2458" s="106"/>
      <c r="T2458" s="106"/>
      <c r="U2458" s="106"/>
      <c r="V2458" s="106"/>
      <c r="W2458" s="19"/>
      <c r="X2458" s="2"/>
      <c r="Y2458" s="4"/>
      <c r="Z2458" s="106"/>
      <c r="AA2458" s="114"/>
      <c r="AB2458" s="112"/>
      <c r="AC2458" s="178"/>
      <c r="AD2458" s="11"/>
      <c r="AE2458" s="106"/>
      <c r="AF2458" s="106"/>
      <c r="AG2458" s="106"/>
      <c r="AH2458" s="115"/>
      <c r="AI2458" s="116"/>
      <c r="AJ2458" s="10"/>
      <c r="AK2458" s="1"/>
      <c r="AL2458" s="10"/>
      <c r="AM2458" s="1"/>
      <c r="AN2458" s="1"/>
      <c r="AO2458" s="3"/>
      <c r="AP2458" s="3"/>
      <c r="AQ2458" s="4"/>
      <c r="AR2458" s="4"/>
      <c r="AS2458" s="4"/>
      <c r="AT2458" s="4"/>
      <c r="AU2458" s="4"/>
      <c r="AV2458" s="4"/>
      <c r="AW2458" s="1"/>
      <c r="AX2458" s="1"/>
      <c r="AY2458" s="1"/>
      <c r="AZ2458" s="1"/>
      <c r="BA2458" s="1"/>
      <c r="BB2458" s="1"/>
      <c r="BC2458" s="1"/>
      <c r="BD2458" s="1"/>
      <c r="BE2458" s="1"/>
      <c r="BG2458" s="1"/>
      <c r="BH2458" s="1"/>
    </row>
    <row r="2459" spans="1:60" ht="15" customHeight="1" x14ac:dyDescent="0.25">
      <c r="A2459" s="105"/>
      <c r="B2459" s="106"/>
      <c r="C2459" s="2"/>
      <c r="D2459" s="2"/>
      <c r="E2459" s="106"/>
      <c r="F2459" s="107"/>
      <c r="G2459" s="108"/>
      <c r="H2459" s="109"/>
      <c r="I2459" s="109"/>
      <c r="J2459" s="110"/>
      <c r="K2459" s="117"/>
      <c r="L2459" s="178"/>
      <c r="M2459" s="178"/>
      <c r="N2459" s="106"/>
      <c r="O2459" s="111"/>
      <c r="P2459" s="111"/>
      <c r="Q2459" s="106"/>
      <c r="R2459" s="106"/>
      <c r="S2459" s="106"/>
      <c r="T2459" s="106"/>
      <c r="U2459" s="106"/>
      <c r="V2459" s="106"/>
      <c r="W2459" s="19"/>
      <c r="X2459" s="2"/>
      <c r="Y2459" s="4"/>
      <c r="Z2459" s="106"/>
      <c r="AA2459" s="114"/>
      <c r="AB2459" s="112"/>
      <c r="AC2459" s="178"/>
      <c r="AD2459" s="11"/>
      <c r="AE2459" s="106"/>
      <c r="AF2459" s="106"/>
      <c r="AG2459" s="106"/>
      <c r="AH2459" s="115"/>
      <c r="AI2459" s="116"/>
      <c r="AJ2459" s="10"/>
      <c r="AK2459" s="1"/>
      <c r="AL2459" s="10"/>
      <c r="AM2459" s="1"/>
      <c r="AN2459" s="1"/>
      <c r="AO2459" s="3"/>
      <c r="AP2459" s="3"/>
      <c r="AQ2459" s="4"/>
      <c r="AR2459" s="4"/>
      <c r="AS2459" s="4"/>
      <c r="AT2459" s="4"/>
      <c r="AU2459" s="4"/>
      <c r="AV2459" s="4"/>
      <c r="AW2459" s="1"/>
      <c r="AX2459" s="1"/>
      <c r="AY2459" s="1"/>
      <c r="AZ2459" s="1"/>
      <c r="BA2459" s="1"/>
      <c r="BB2459" s="1"/>
      <c r="BC2459" s="1"/>
      <c r="BD2459" s="1"/>
      <c r="BE2459" s="1"/>
      <c r="BG2459" s="1"/>
      <c r="BH2459" s="1"/>
    </row>
    <row r="2460" spans="1:60" ht="15" customHeight="1" x14ac:dyDescent="0.25">
      <c r="A2460" s="105"/>
      <c r="B2460" s="106"/>
      <c r="C2460" s="2"/>
      <c r="D2460" s="2"/>
      <c r="E2460" s="106"/>
      <c r="F2460" s="107"/>
      <c r="G2460" s="108"/>
      <c r="H2460" s="109"/>
      <c r="I2460" s="109"/>
      <c r="J2460" s="110"/>
      <c r="K2460" s="117"/>
      <c r="L2460" s="178"/>
      <c r="M2460" s="178"/>
      <c r="N2460" s="106"/>
      <c r="O2460" s="111"/>
      <c r="P2460" s="111"/>
      <c r="Q2460" s="106"/>
      <c r="R2460" s="106"/>
      <c r="S2460" s="106"/>
      <c r="T2460" s="106"/>
      <c r="U2460" s="106"/>
      <c r="V2460" s="106"/>
      <c r="W2460" s="19"/>
      <c r="X2460" s="2"/>
      <c r="Y2460" s="4"/>
      <c r="Z2460" s="106"/>
      <c r="AA2460" s="114"/>
      <c r="AB2460" s="112"/>
      <c r="AC2460" s="178"/>
      <c r="AD2460" s="11"/>
      <c r="AE2460" s="106"/>
      <c r="AF2460" s="106"/>
      <c r="AG2460" s="106"/>
      <c r="AH2460" s="115"/>
      <c r="AI2460" s="116"/>
      <c r="AJ2460" s="10"/>
      <c r="AK2460" s="1"/>
      <c r="AL2460" s="10"/>
      <c r="AM2460" s="1"/>
      <c r="AN2460" s="1"/>
      <c r="AO2460" s="3"/>
      <c r="AP2460" s="3"/>
      <c r="AQ2460" s="4"/>
      <c r="AR2460" s="4"/>
      <c r="AS2460" s="4"/>
      <c r="AT2460" s="4"/>
      <c r="AU2460" s="4"/>
      <c r="AV2460" s="4"/>
      <c r="AW2460" s="1"/>
      <c r="AX2460" s="1"/>
      <c r="AY2460" s="1"/>
      <c r="AZ2460" s="1"/>
      <c r="BA2460" s="1"/>
      <c r="BB2460" s="1"/>
      <c r="BC2460" s="1"/>
      <c r="BD2460" s="1"/>
      <c r="BE2460" s="1"/>
      <c r="BG2460" s="1"/>
      <c r="BH2460" s="1"/>
    </row>
    <row r="2461" spans="1:60" ht="15" customHeight="1" x14ac:dyDescent="0.25">
      <c r="A2461" s="105"/>
      <c r="B2461" s="106"/>
      <c r="C2461" s="2"/>
      <c r="D2461" s="2"/>
      <c r="E2461" s="106"/>
      <c r="F2461" s="107"/>
      <c r="G2461" s="108"/>
      <c r="H2461" s="109"/>
      <c r="I2461" s="109"/>
      <c r="J2461" s="110"/>
      <c r="K2461" s="117"/>
      <c r="L2461" s="178"/>
      <c r="M2461" s="178"/>
      <c r="N2461" s="106"/>
      <c r="O2461" s="111"/>
      <c r="P2461" s="111"/>
      <c r="Q2461" s="106"/>
      <c r="R2461" s="106"/>
      <c r="S2461" s="106"/>
      <c r="T2461" s="106"/>
      <c r="U2461" s="106"/>
      <c r="V2461" s="106"/>
      <c r="W2461" s="19"/>
      <c r="X2461" s="2"/>
      <c r="Y2461" s="4"/>
      <c r="Z2461" s="106"/>
      <c r="AA2461" s="114"/>
      <c r="AB2461" s="112"/>
      <c r="AC2461" s="178"/>
      <c r="AD2461" s="11"/>
      <c r="AE2461" s="106"/>
      <c r="AF2461" s="106"/>
      <c r="AG2461" s="106"/>
      <c r="AH2461" s="115"/>
      <c r="AI2461" s="116"/>
      <c r="AJ2461" s="10"/>
      <c r="AK2461" s="1"/>
      <c r="AL2461" s="10"/>
      <c r="AM2461" s="1"/>
      <c r="AN2461" s="1"/>
      <c r="AO2461" s="3"/>
      <c r="AP2461" s="3"/>
      <c r="AQ2461" s="4"/>
      <c r="AR2461" s="4"/>
      <c r="AS2461" s="4"/>
      <c r="AT2461" s="4"/>
      <c r="AU2461" s="4"/>
      <c r="AV2461" s="4"/>
      <c r="AW2461" s="1"/>
      <c r="AX2461" s="1"/>
      <c r="AY2461" s="1"/>
      <c r="AZ2461" s="1"/>
      <c r="BA2461" s="1"/>
      <c r="BB2461" s="1"/>
      <c r="BC2461" s="1"/>
      <c r="BD2461" s="1"/>
      <c r="BE2461" s="1"/>
      <c r="BG2461" s="1"/>
      <c r="BH2461" s="1"/>
    </row>
    <row r="2462" spans="1:60" ht="15" customHeight="1" x14ac:dyDescent="0.25">
      <c r="A2462" s="105"/>
      <c r="B2462" s="106"/>
      <c r="C2462" s="2"/>
      <c r="D2462" s="2"/>
      <c r="E2462" s="106"/>
      <c r="F2462" s="107"/>
      <c r="G2462" s="108"/>
      <c r="H2462" s="109"/>
      <c r="I2462" s="109"/>
      <c r="J2462" s="110"/>
      <c r="K2462" s="117"/>
      <c r="L2462" s="178"/>
      <c r="M2462" s="178"/>
      <c r="N2462" s="106"/>
      <c r="O2462" s="111"/>
      <c r="P2462" s="111"/>
      <c r="Q2462" s="106"/>
      <c r="R2462" s="106"/>
      <c r="S2462" s="106"/>
      <c r="T2462" s="106"/>
      <c r="U2462" s="106"/>
      <c r="V2462" s="106"/>
      <c r="W2462" s="19"/>
      <c r="X2462" s="2"/>
      <c r="Y2462" s="4"/>
      <c r="Z2462" s="106"/>
      <c r="AA2462" s="114"/>
      <c r="AB2462" s="112"/>
      <c r="AC2462" s="178"/>
      <c r="AD2462" s="11"/>
      <c r="AE2462" s="106"/>
      <c r="AF2462" s="106"/>
      <c r="AG2462" s="106"/>
      <c r="AH2462" s="115"/>
      <c r="AI2462" s="116"/>
      <c r="AJ2462" s="10"/>
      <c r="AK2462" s="1"/>
      <c r="AL2462" s="10"/>
      <c r="AM2462" s="1"/>
      <c r="AN2462" s="1"/>
      <c r="AO2462" s="3"/>
      <c r="AP2462" s="3"/>
      <c r="AQ2462" s="4"/>
      <c r="AR2462" s="4"/>
      <c r="AS2462" s="4"/>
      <c r="AT2462" s="4"/>
      <c r="AU2462" s="4"/>
      <c r="AV2462" s="4"/>
      <c r="AW2462" s="1"/>
      <c r="AX2462" s="1"/>
      <c r="AY2462" s="1"/>
      <c r="AZ2462" s="1"/>
      <c r="BA2462" s="1"/>
      <c r="BB2462" s="1"/>
      <c r="BC2462" s="1"/>
      <c r="BD2462" s="1"/>
      <c r="BE2462" s="1"/>
      <c r="BG2462" s="1"/>
      <c r="BH2462" s="1"/>
    </row>
    <row r="2463" spans="1:60" ht="15" customHeight="1" x14ac:dyDescent="0.25">
      <c r="A2463" s="105"/>
      <c r="B2463" s="106"/>
      <c r="C2463" s="2"/>
      <c r="D2463" s="2"/>
      <c r="E2463" s="106"/>
      <c r="F2463" s="107"/>
      <c r="G2463" s="108"/>
      <c r="H2463" s="109"/>
      <c r="I2463" s="109"/>
      <c r="J2463" s="110"/>
      <c r="K2463" s="117"/>
      <c r="L2463" s="178"/>
      <c r="M2463" s="178"/>
      <c r="N2463" s="106"/>
      <c r="O2463" s="111"/>
      <c r="P2463" s="111"/>
      <c r="Q2463" s="106"/>
      <c r="R2463" s="106"/>
      <c r="S2463" s="106"/>
      <c r="T2463" s="106"/>
      <c r="U2463" s="106"/>
      <c r="V2463" s="106"/>
      <c r="W2463" s="19"/>
      <c r="X2463" s="2"/>
      <c r="Y2463" s="4"/>
      <c r="Z2463" s="106"/>
      <c r="AA2463" s="114"/>
      <c r="AB2463" s="112"/>
      <c r="AC2463" s="178"/>
      <c r="AD2463" s="11"/>
      <c r="AE2463" s="106"/>
      <c r="AF2463" s="106"/>
      <c r="AG2463" s="106"/>
      <c r="AH2463" s="115"/>
      <c r="AI2463" s="116"/>
      <c r="AJ2463" s="10"/>
      <c r="AK2463" s="1"/>
      <c r="AL2463" s="10"/>
      <c r="AM2463" s="1"/>
      <c r="AN2463" s="1"/>
      <c r="AO2463" s="3"/>
      <c r="AP2463" s="3"/>
      <c r="AQ2463" s="4"/>
      <c r="AR2463" s="4"/>
      <c r="AS2463" s="4"/>
      <c r="AT2463" s="4"/>
      <c r="AU2463" s="4"/>
      <c r="AV2463" s="4"/>
      <c r="AW2463" s="1"/>
      <c r="AX2463" s="1"/>
      <c r="AY2463" s="1"/>
      <c r="AZ2463" s="1"/>
      <c r="BA2463" s="1"/>
      <c r="BB2463" s="1"/>
      <c r="BC2463" s="1"/>
      <c r="BD2463" s="1"/>
      <c r="BE2463" s="1"/>
      <c r="BG2463" s="1"/>
      <c r="BH2463" s="1"/>
    </row>
    <row r="2464" spans="1:60" ht="15" customHeight="1" x14ac:dyDescent="0.25">
      <c r="A2464" s="105"/>
      <c r="B2464" s="106"/>
      <c r="C2464" s="2"/>
      <c r="D2464" s="2"/>
      <c r="E2464" s="106"/>
      <c r="F2464" s="107"/>
      <c r="G2464" s="108"/>
      <c r="H2464" s="109"/>
      <c r="I2464" s="109"/>
      <c r="J2464" s="110"/>
      <c r="K2464" s="117"/>
      <c r="L2464" s="178"/>
      <c r="M2464" s="178"/>
      <c r="N2464" s="106"/>
      <c r="O2464" s="111"/>
      <c r="P2464" s="111"/>
      <c r="Q2464" s="106"/>
      <c r="R2464" s="106"/>
      <c r="S2464" s="106"/>
      <c r="T2464" s="106"/>
      <c r="U2464" s="106"/>
      <c r="V2464" s="106"/>
      <c r="W2464" s="19"/>
      <c r="X2464" s="2"/>
      <c r="Y2464" s="4"/>
      <c r="Z2464" s="106"/>
      <c r="AA2464" s="114"/>
      <c r="AB2464" s="112"/>
      <c r="AC2464" s="178"/>
      <c r="AD2464" s="11"/>
      <c r="AE2464" s="106"/>
      <c r="AF2464" s="106"/>
      <c r="AG2464" s="106"/>
      <c r="AH2464" s="115"/>
      <c r="AI2464" s="116"/>
      <c r="AJ2464" s="10"/>
      <c r="AK2464" s="1"/>
      <c r="AL2464" s="10"/>
      <c r="AM2464" s="1"/>
      <c r="AN2464" s="1"/>
      <c r="AO2464" s="3"/>
      <c r="AP2464" s="3"/>
      <c r="AQ2464" s="4"/>
      <c r="AR2464" s="4"/>
      <c r="AS2464" s="4"/>
      <c r="AT2464" s="4"/>
      <c r="AU2464" s="4"/>
      <c r="AV2464" s="4"/>
      <c r="AW2464" s="1"/>
      <c r="AX2464" s="1"/>
      <c r="AY2464" s="1"/>
      <c r="AZ2464" s="1"/>
      <c r="BA2464" s="1"/>
      <c r="BB2464" s="1"/>
      <c r="BC2464" s="1"/>
      <c r="BD2464" s="1"/>
      <c r="BE2464" s="1"/>
      <c r="BG2464" s="1"/>
      <c r="BH2464" s="1"/>
    </row>
    <row r="2465" spans="1:60" ht="15" customHeight="1" x14ac:dyDescent="0.25">
      <c r="A2465" s="105"/>
      <c r="B2465" s="106"/>
      <c r="C2465" s="2"/>
      <c r="D2465" s="2"/>
      <c r="E2465" s="106"/>
      <c r="F2465" s="107"/>
      <c r="G2465" s="108"/>
      <c r="H2465" s="109"/>
      <c r="I2465" s="109"/>
      <c r="J2465" s="110"/>
      <c r="K2465" s="117"/>
      <c r="L2465" s="178"/>
      <c r="M2465" s="178"/>
      <c r="N2465" s="106"/>
      <c r="O2465" s="111"/>
      <c r="P2465" s="111"/>
      <c r="Q2465" s="106"/>
      <c r="R2465" s="106"/>
      <c r="S2465" s="106"/>
      <c r="T2465" s="106"/>
      <c r="U2465" s="106"/>
      <c r="V2465" s="106"/>
      <c r="W2465" s="19"/>
      <c r="X2465" s="2"/>
      <c r="Y2465" s="4"/>
      <c r="Z2465" s="106"/>
      <c r="AA2465" s="114"/>
      <c r="AB2465" s="112"/>
      <c r="AC2465" s="178"/>
      <c r="AD2465" s="11"/>
      <c r="AE2465" s="106"/>
      <c r="AF2465" s="106"/>
      <c r="AG2465" s="106"/>
      <c r="AH2465" s="115"/>
      <c r="AI2465" s="116"/>
      <c r="AJ2465" s="10"/>
      <c r="AK2465" s="1"/>
      <c r="AL2465" s="10"/>
      <c r="AM2465" s="1"/>
      <c r="AN2465" s="1"/>
      <c r="AO2465" s="3"/>
      <c r="AP2465" s="3"/>
      <c r="AQ2465" s="4"/>
      <c r="AR2465" s="4"/>
      <c r="AS2465" s="4"/>
      <c r="AT2465" s="4"/>
      <c r="AU2465" s="4"/>
      <c r="AV2465" s="4"/>
      <c r="AW2465" s="1"/>
      <c r="AX2465" s="1"/>
      <c r="AY2465" s="1"/>
      <c r="AZ2465" s="1"/>
      <c r="BA2465" s="1"/>
      <c r="BB2465" s="1"/>
      <c r="BC2465" s="1"/>
      <c r="BD2465" s="1"/>
      <c r="BE2465" s="1"/>
      <c r="BG2465" s="1"/>
      <c r="BH2465" s="1"/>
    </row>
    <row r="2466" spans="1:60" ht="15" customHeight="1" x14ac:dyDescent="0.25">
      <c r="A2466" s="105"/>
      <c r="B2466" s="106"/>
      <c r="C2466" s="2"/>
      <c r="D2466" s="2"/>
      <c r="E2466" s="106"/>
      <c r="F2466" s="107"/>
      <c r="G2466" s="108"/>
      <c r="H2466" s="109"/>
      <c r="I2466" s="109"/>
      <c r="J2466" s="110"/>
      <c r="K2466" s="117"/>
      <c r="L2466" s="178"/>
      <c r="M2466" s="178"/>
      <c r="N2466" s="106"/>
      <c r="O2466" s="111"/>
      <c r="P2466" s="111"/>
      <c r="Q2466" s="106"/>
      <c r="R2466" s="106"/>
      <c r="S2466" s="106"/>
      <c r="T2466" s="106"/>
      <c r="U2466" s="106"/>
      <c r="V2466" s="106"/>
      <c r="W2466" s="19"/>
      <c r="X2466" s="2"/>
      <c r="Y2466" s="4"/>
      <c r="Z2466" s="106"/>
      <c r="AA2466" s="114"/>
      <c r="AB2466" s="112"/>
      <c r="AC2466" s="178"/>
      <c r="AD2466" s="11"/>
      <c r="AE2466" s="106"/>
      <c r="AF2466" s="106"/>
      <c r="AG2466" s="106"/>
      <c r="AH2466" s="115"/>
      <c r="AI2466" s="116"/>
      <c r="AJ2466" s="10"/>
      <c r="AK2466" s="1"/>
      <c r="AL2466" s="10"/>
      <c r="AM2466" s="1"/>
      <c r="AN2466" s="1"/>
      <c r="AO2466" s="3"/>
      <c r="AP2466" s="3"/>
      <c r="AQ2466" s="4"/>
      <c r="AR2466" s="4"/>
      <c r="AS2466" s="4"/>
      <c r="AT2466" s="4"/>
      <c r="AU2466" s="4"/>
      <c r="AV2466" s="4"/>
      <c r="AW2466" s="1"/>
      <c r="AX2466" s="1"/>
      <c r="AY2466" s="1"/>
      <c r="AZ2466" s="1"/>
      <c r="BA2466" s="1"/>
      <c r="BB2466" s="1"/>
      <c r="BC2466" s="1"/>
      <c r="BD2466" s="1"/>
      <c r="BE2466" s="1"/>
      <c r="BG2466" s="1"/>
      <c r="BH2466" s="1"/>
    </row>
    <row r="2467" spans="1:60" ht="15" customHeight="1" x14ac:dyDescent="0.25">
      <c r="A2467" s="105"/>
      <c r="B2467" s="106"/>
      <c r="C2467" s="2"/>
      <c r="D2467" s="2"/>
      <c r="E2467" s="106"/>
      <c r="F2467" s="107"/>
      <c r="G2467" s="108"/>
      <c r="H2467" s="109"/>
      <c r="I2467" s="109"/>
      <c r="J2467" s="110"/>
      <c r="K2467" s="117"/>
      <c r="L2467" s="178"/>
      <c r="M2467" s="178"/>
      <c r="N2467" s="106"/>
      <c r="O2467" s="111"/>
      <c r="P2467" s="111"/>
      <c r="Q2467" s="106"/>
      <c r="R2467" s="106"/>
      <c r="S2467" s="106"/>
      <c r="T2467" s="106"/>
      <c r="U2467" s="106"/>
      <c r="V2467" s="106"/>
      <c r="W2467" s="19"/>
      <c r="X2467" s="2"/>
      <c r="Y2467" s="4"/>
      <c r="Z2467" s="106"/>
      <c r="AA2467" s="114"/>
      <c r="AB2467" s="112"/>
      <c r="AC2467" s="178"/>
      <c r="AD2467" s="11"/>
      <c r="AE2467" s="106"/>
      <c r="AF2467" s="106"/>
      <c r="AG2467" s="106"/>
      <c r="AH2467" s="115"/>
      <c r="AI2467" s="116"/>
      <c r="AJ2467" s="10"/>
      <c r="AK2467" s="1"/>
      <c r="AL2467" s="10"/>
      <c r="AM2467" s="1"/>
      <c r="AN2467" s="1"/>
      <c r="AO2467" s="3"/>
      <c r="AP2467" s="3"/>
      <c r="AQ2467" s="4"/>
      <c r="AR2467" s="4"/>
      <c r="AS2467" s="4"/>
      <c r="AT2467" s="4"/>
      <c r="AU2467" s="4"/>
      <c r="AV2467" s="4"/>
      <c r="AW2467" s="1"/>
      <c r="AX2467" s="1"/>
      <c r="AY2467" s="1"/>
      <c r="AZ2467" s="1"/>
      <c r="BA2467" s="1"/>
      <c r="BB2467" s="1"/>
      <c r="BC2467" s="1"/>
      <c r="BD2467" s="1"/>
      <c r="BE2467" s="1"/>
      <c r="BG2467" s="1"/>
      <c r="BH2467" s="1"/>
    </row>
    <row r="2468" spans="1:60" ht="15" customHeight="1" x14ac:dyDescent="0.25">
      <c r="A2468" s="105"/>
      <c r="B2468" s="106"/>
      <c r="C2468" s="2"/>
      <c r="D2468" s="2"/>
      <c r="E2468" s="106"/>
      <c r="F2468" s="107"/>
      <c r="G2468" s="108"/>
      <c r="H2468" s="109"/>
      <c r="I2468" s="109"/>
      <c r="J2468" s="110"/>
      <c r="K2468" s="117"/>
      <c r="L2468" s="178"/>
      <c r="M2468" s="178"/>
      <c r="N2468" s="106"/>
      <c r="O2468" s="111"/>
      <c r="P2468" s="111"/>
      <c r="Q2468" s="106"/>
      <c r="R2468" s="106"/>
      <c r="S2468" s="106"/>
      <c r="T2468" s="106"/>
      <c r="U2468" s="106"/>
      <c r="V2468" s="106"/>
      <c r="W2468" s="19"/>
      <c r="X2468" s="2"/>
      <c r="Y2468" s="4"/>
      <c r="Z2468" s="106"/>
      <c r="AA2468" s="114"/>
      <c r="AB2468" s="112"/>
      <c r="AC2468" s="178"/>
      <c r="AD2468" s="11"/>
      <c r="AE2468" s="106"/>
      <c r="AF2468" s="106"/>
      <c r="AG2468" s="106"/>
      <c r="AH2468" s="115"/>
      <c r="AI2468" s="116"/>
      <c r="AJ2468" s="10"/>
      <c r="AK2468" s="1"/>
      <c r="AL2468" s="10"/>
      <c r="AM2468" s="1"/>
      <c r="AN2468" s="1"/>
      <c r="AO2468" s="3"/>
      <c r="AP2468" s="3"/>
      <c r="AQ2468" s="4"/>
      <c r="AR2468" s="4"/>
      <c r="AS2468" s="4"/>
      <c r="AT2468" s="4"/>
      <c r="AU2468" s="4"/>
      <c r="AV2468" s="4"/>
      <c r="AW2468" s="1"/>
      <c r="AX2468" s="1"/>
      <c r="AY2468" s="1"/>
      <c r="AZ2468" s="1"/>
      <c r="BA2468" s="1"/>
      <c r="BB2468" s="1"/>
      <c r="BC2468" s="1"/>
      <c r="BD2468" s="1"/>
      <c r="BE2468" s="1"/>
      <c r="BG2468" s="1"/>
      <c r="BH2468" s="1"/>
    </row>
    <row r="2469" spans="1:60" ht="15" customHeight="1" x14ac:dyDescent="0.25">
      <c r="A2469" s="105"/>
      <c r="B2469" s="106"/>
      <c r="C2469" s="2"/>
      <c r="D2469" s="2"/>
      <c r="E2469" s="106"/>
      <c r="F2469" s="107"/>
      <c r="G2469" s="108"/>
      <c r="H2469" s="109"/>
      <c r="I2469" s="109"/>
      <c r="J2469" s="110"/>
      <c r="K2469" s="117"/>
      <c r="L2469" s="178"/>
      <c r="M2469" s="178"/>
      <c r="N2469" s="106"/>
      <c r="O2469" s="111"/>
      <c r="P2469" s="111"/>
      <c r="Q2469" s="106"/>
      <c r="R2469" s="106"/>
      <c r="S2469" s="106"/>
      <c r="T2469" s="106"/>
      <c r="U2469" s="106"/>
      <c r="V2469" s="106"/>
      <c r="W2469" s="19"/>
      <c r="X2469" s="2"/>
      <c r="Y2469" s="4"/>
      <c r="Z2469" s="106"/>
      <c r="AA2469" s="114"/>
      <c r="AB2469" s="112"/>
      <c r="AC2469" s="178"/>
      <c r="AD2469" s="11"/>
      <c r="AE2469" s="106"/>
      <c r="AF2469" s="106"/>
      <c r="AG2469" s="106"/>
      <c r="AH2469" s="115"/>
      <c r="AI2469" s="116"/>
      <c r="AJ2469" s="10"/>
      <c r="AK2469" s="1"/>
      <c r="AL2469" s="10"/>
      <c r="AM2469" s="1"/>
      <c r="AN2469" s="1"/>
      <c r="AO2469" s="3"/>
      <c r="AP2469" s="3"/>
      <c r="AQ2469" s="4"/>
      <c r="AR2469" s="4"/>
      <c r="AS2469" s="4"/>
      <c r="AT2469" s="4"/>
      <c r="AU2469" s="4"/>
      <c r="AV2469" s="4"/>
      <c r="AW2469" s="1"/>
      <c r="AX2469" s="1"/>
      <c r="AY2469" s="1"/>
      <c r="AZ2469" s="1"/>
      <c r="BA2469" s="1"/>
      <c r="BB2469" s="1"/>
      <c r="BC2469" s="1"/>
      <c r="BD2469" s="1"/>
      <c r="BE2469" s="1"/>
      <c r="BG2469" s="1"/>
      <c r="BH2469" s="1"/>
    </row>
    <row r="2470" spans="1:60" ht="15" customHeight="1" x14ac:dyDescent="0.25">
      <c r="A2470" s="105"/>
      <c r="B2470" s="106"/>
      <c r="C2470" s="2"/>
      <c r="D2470" s="2"/>
      <c r="E2470" s="106"/>
      <c r="F2470" s="107"/>
      <c r="G2470" s="108"/>
      <c r="H2470" s="109"/>
      <c r="I2470" s="109"/>
      <c r="J2470" s="110"/>
      <c r="K2470" s="117"/>
      <c r="L2470" s="178"/>
      <c r="M2470" s="178"/>
      <c r="N2470" s="106"/>
      <c r="O2470" s="111"/>
      <c r="P2470" s="111"/>
      <c r="Q2470" s="106"/>
      <c r="R2470" s="106"/>
      <c r="S2470" s="106"/>
      <c r="T2470" s="106"/>
      <c r="U2470" s="106"/>
      <c r="V2470" s="106"/>
      <c r="W2470" s="19"/>
      <c r="X2470" s="2"/>
      <c r="Y2470" s="4"/>
      <c r="Z2470" s="106"/>
      <c r="AA2470" s="114"/>
      <c r="AB2470" s="112"/>
      <c r="AC2470" s="178"/>
      <c r="AD2470" s="11"/>
      <c r="AE2470" s="106"/>
      <c r="AF2470" s="106"/>
      <c r="AG2470" s="106"/>
      <c r="AH2470" s="115"/>
      <c r="AI2470" s="116"/>
      <c r="AJ2470" s="10"/>
      <c r="AK2470" s="1"/>
      <c r="AL2470" s="10"/>
      <c r="AM2470" s="1"/>
      <c r="AN2470" s="1"/>
      <c r="AO2470" s="3"/>
      <c r="AP2470" s="3"/>
      <c r="AQ2470" s="4"/>
      <c r="AR2470" s="4"/>
      <c r="AS2470" s="4"/>
      <c r="AT2470" s="4"/>
      <c r="AU2470" s="4"/>
      <c r="AV2470" s="4"/>
      <c r="AW2470" s="1"/>
      <c r="AX2470" s="1"/>
      <c r="AY2470" s="1"/>
      <c r="AZ2470" s="1"/>
      <c r="BA2470" s="1"/>
      <c r="BB2470" s="1"/>
      <c r="BC2470" s="1"/>
      <c r="BD2470" s="1"/>
      <c r="BE2470" s="1"/>
      <c r="BG2470" s="1"/>
      <c r="BH2470" s="1"/>
    </row>
    <row r="2471" spans="1:60" ht="15" customHeight="1" x14ac:dyDescent="0.25">
      <c r="A2471" s="105"/>
      <c r="B2471" s="106"/>
      <c r="C2471" s="2"/>
      <c r="D2471" s="2"/>
      <c r="E2471" s="106"/>
      <c r="F2471" s="107"/>
      <c r="G2471" s="108"/>
      <c r="H2471" s="109"/>
      <c r="I2471" s="109"/>
      <c r="J2471" s="110"/>
      <c r="K2471" s="117"/>
      <c r="L2471" s="178"/>
      <c r="M2471" s="178"/>
      <c r="N2471" s="106"/>
      <c r="O2471" s="111"/>
      <c r="P2471" s="111"/>
      <c r="Q2471" s="106"/>
      <c r="R2471" s="106"/>
      <c r="S2471" s="106"/>
      <c r="T2471" s="106"/>
      <c r="U2471" s="106"/>
      <c r="V2471" s="106"/>
      <c r="W2471" s="19"/>
      <c r="X2471" s="2"/>
      <c r="Y2471" s="4"/>
      <c r="Z2471" s="106"/>
      <c r="AA2471" s="114"/>
      <c r="AB2471" s="112"/>
      <c r="AC2471" s="178"/>
      <c r="AD2471" s="11"/>
      <c r="AE2471" s="106"/>
      <c r="AF2471" s="106"/>
      <c r="AG2471" s="106"/>
      <c r="AH2471" s="115"/>
      <c r="AI2471" s="116"/>
      <c r="AJ2471" s="10"/>
      <c r="AK2471" s="1"/>
      <c r="AL2471" s="10"/>
      <c r="AM2471" s="1"/>
      <c r="AN2471" s="1"/>
      <c r="AO2471" s="3"/>
      <c r="AP2471" s="3"/>
      <c r="AQ2471" s="4"/>
      <c r="AR2471" s="4"/>
      <c r="AS2471" s="4"/>
      <c r="AT2471" s="4"/>
      <c r="AU2471" s="4"/>
      <c r="AV2471" s="4"/>
      <c r="AW2471" s="1"/>
      <c r="AX2471" s="1"/>
      <c r="AY2471" s="1"/>
      <c r="AZ2471" s="1"/>
      <c r="BA2471" s="1"/>
      <c r="BB2471" s="1"/>
      <c r="BC2471" s="1"/>
      <c r="BD2471" s="1"/>
      <c r="BE2471" s="1"/>
      <c r="BG2471" s="1"/>
      <c r="BH2471" s="1"/>
    </row>
    <row r="2472" spans="1:60" ht="15" customHeight="1" x14ac:dyDescent="0.25">
      <c r="A2472" s="105"/>
      <c r="B2472" s="106"/>
      <c r="C2472" s="2"/>
      <c r="D2472" s="2"/>
      <c r="E2472" s="106"/>
      <c r="F2472" s="107"/>
      <c r="G2472" s="108"/>
      <c r="H2472" s="109"/>
      <c r="I2472" s="109"/>
      <c r="J2472" s="110"/>
      <c r="K2472" s="117"/>
      <c r="L2472" s="178"/>
      <c r="M2472" s="178"/>
      <c r="N2472" s="106"/>
      <c r="O2472" s="111"/>
      <c r="P2472" s="111"/>
      <c r="Q2472" s="106"/>
      <c r="R2472" s="106"/>
      <c r="S2472" s="106"/>
      <c r="T2472" s="106"/>
      <c r="U2472" s="106"/>
      <c r="V2472" s="106"/>
      <c r="W2472" s="19"/>
      <c r="X2472" s="2"/>
      <c r="Y2472" s="4"/>
      <c r="Z2472" s="106"/>
      <c r="AA2472" s="114"/>
      <c r="AB2472" s="112"/>
      <c r="AC2472" s="178"/>
      <c r="AD2472" s="11"/>
      <c r="AE2472" s="106"/>
      <c r="AF2472" s="106"/>
      <c r="AG2472" s="106"/>
      <c r="AH2472" s="115"/>
      <c r="AI2472" s="116"/>
      <c r="AJ2472" s="10"/>
      <c r="AK2472" s="1"/>
      <c r="AL2472" s="10"/>
      <c r="AM2472" s="1"/>
      <c r="AN2472" s="1"/>
      <c r="AO2472" s="3"/>
      <c r="AP2472" s="3"/>
      <c r="AQ2472" s="4"/>
      <c r="AR2472" s="4"/>
      <c r="AS2472" s="4"/>
      <c r="AT2472" s="4"/>
      <c r="AU2472" s="4"/>
      <c r="AV2472" s="4"/>
      <c r="AW2472" s="1"/>
      <c r="AX2472" s="1"/>
      <c r="AY2472" s="1"/>
      <c r="AZ2472" s="1"/>
      <c r="BA2472" s="1"/>
      <c r="BB2472" s="1"/>
      <c r="BC2472" s="1"/>
      <c r="BD2472" s="1"/>
      <c r="BE2472" s="1"/>
      <c r="BG2472" s="1"/>
      <c r="BH2472" s="1"/>
    </row>
    <row r="2473" spans="1:60" ht="15" customHeight="1" x14ac:dyDescent="0.25">
      <c r="A2473" s="105"/>
      <c r="B2473" s="106"/>
      <c r="C2473" s="2"/>
      <c r="D2473" s="2"/>
      <c r="E2473" s="106"/>
      <c r="F2473" s="107"/>
      <c r="G2473" s="108"/>
      <c r="H2473" s="109"/>
      <c r="I2473" s="109"/>
      <c r="J2473" s="110"/>
      <c r="K2473" s="117"/>
      <c r="L2473" s="178"/>
      <c r="M2473" s="178"/>
      <c r="N2473" s="106"/>
      <c r="O2473" s="111"/>
      <c r="P2473" s="111"/>
      <c r="Q2473" s="106"/>
      <c r="R2473" s="106"/>
      <c r="S2473" s="106"/>
      <c r="T2473" s="106"/>
      <c r="U2473" s="106"/>
      <c r="V2473" s="106"/>
      <c r="W2473" s="19"/>
      <c r="X2473" s="2"/>
      <c r="Y2473" s="4"/>
      <c r="Z2473" s="106"/>
      <c r="AA2473" s="114"/>
      <c r="AB2473" s="112"/>
      <c r="AC2473" s="178"/>
      <c r="AD2473" s="11"/>
      <c r="AE2473" s="106"/>
      <c r="AF2473" s="106"/>
      <c r="AG2473" s="106"/>
      <c r="AH2473" s="115"/>
      <c r="AI2473" s="116"/>
      <c r="AJ2473" s="10"/>
      <c r="AK2473" s="1"/>
      <c r="AL2473" s="10"/>
      <c r="AM2473" s="1"/>
      <c r="AN2473" s="1"/>
      <c r="AO2473" s="3"/>
      <c r="AP2473" s="3"/>
      <c r="AQ2473" s="4"/>
      <c r="AR2473" s="4"/>
      <c r="AS2473" s="4"/>
      <c r="AT2473" s="4"/>
      <c r="AU2473" s="4"/>
      <c r="AV2473" s="4"/>
      <c r="AW2473" s="1"/>
      <c r="AX2473" s="1"/>
      <c r="AY2473" s="1"/>
      <c r="AZ2473" s="1"/>
      <c r="BA2473" s="1"/>
      <c r="BB2473" s="1"/>
      <c r="BC2473" s="1"/>
      <c r="BD2473" s="1"/>
      <c r="BE2473" s="1"/>
      <c r="BG2473" s="1"/>
      <c r="BH2473" s="1"/>
    </row>
    <row r="2474" spans="1:60" ht="15" customHeight="1" x14ac:dyDescent="0.25">
      <c r="A2474" s="105"/>
      <c r="B2474" s="106"/>
      <c r="C2474" s="2"/>
      <c r="D2474" s="2"/>
      <c r="E2474" s="106"/>
      <c r="F2474" s="107"/>
      <c r="G2474" s="108"/>
      <c r="H2474" s="109"/>
      <c r="I2474" s="109"/>
      <c r="J2474" s="110"/>
      <c r="K2474" s="117"/>
      <c r="L2474" s="178"/>
      <c r="M2474" s="178"/>
      <c r="N2474" s="106"/>
      <c r="O2474" s="111"/>
      <c r="P2474" s="111"/>
      <c r="Q2474" s="106"/>
      <c r="R2474" s="106"/>
      <c r="S2474" s="106"/>
      <c r="T2474" s="106"/>
      <c r="U2474" s="106"/>
      <c r="V2474" s="106"/>
      <c r="W2474" s="19"/>
      <c r="X2474" s="2"/>
      <c r="Y2474" s="4"/>
      <c r="Z2474" s="106"/>
      <c r="AA2474" s="114"/>
      <c r="AB2474" s="112"/>
      <c r="AC2474" s="178"/>
      <c r="AD2474" s="11"/>
      <c r="AE2474" s="106"/>
      <c r="AF2474" s="106"/>
      <c r="AG2474" s="106"/>
      <c r="AH2474" s="115"/>
      <c r="AI2474" s="116"/>
      <c r="AJ2474" s="10"/>
      <c r="AK2474" s="1"/>
      <c r="AL2474" s="10"/>
      <c r="AM2474" s="1"/>
      <c r="AN2474" s="1"/>
      <c r="AO2474" s="3"/>
      <c r="AP2474" s="3"/>
      <c r="AQ2474" s="4"/>
      <c r="AR2474" s="4"/>
      <c r="AS2474" s="4"/>
      <c r="AT2474" s="4"/>
      <c r="AU2474" s="4"/>
      <c r="AV2474" s="4"/>
      <c r="AW2474" s="1"/>
      <c r="AX2474" s="1"/>
      <c r="AY2474" s="1"/>
      <c r="AZ2474" s="1"/>
      <c r="BA2474" s="1"/>
      <c r="BB2474" s="1"/>
      <c r="BC2474" s="1"/>
      <c r="BD2474" s="1"/>
      <c r="BE2474" s="1"/>
      <c r="BG2474" s="1"/>
      <c r="BH2474" s="1"/>
    </row>
    <row r="2475" spans="1:60" ht="15" customHeight="1" x14ac:dyDescent="0.25">
      <c r="A2475" s="105"/>
      <c r="B2475" s="106"/>
      <c r="C2475" s="2"/>
      <c r="D2475" s="2"/>
      <c r="E2475" s="106"/>
      <c r="F2475" s="107"/>
      <c r="G2475" s="108"/>
      <c r="H2475" s="109"/>
      <c r="I2475" s="109"/>
      <c r="J2475" s="110"/>
      <c r="K2475" s="117"/>
      <c r="L2475" s="178"/>
      <c r="M2475" s="178"/>
      <c r="N2475" s="106"/>
      <c r="O2475" s="111"/>
      <c r="P2475" s="111"/>
      <c r="Q2475" s="106"/>
      <c r="R2475" s="106"/>
      <c r="S2475" s="106"/>
      <c r="T2475" s="106"/>
      <c r="U2475" s="106"/>
      <c r="V2475" s="106"/>
      <c r="W2475" s="19"/>
      <c r="X2475" s="2"/>
      <c r="Y2475" s="4"/>
      <c r="Z2475" s="106"/>
      <c r="AA2475" s="114"/>
      <c r="AB2475" s="112"/>
      <c r="AC2475" s="178"/>
      <c r="AD2475" s="11"/>
      <c r="AE2475" s="106"/>
      <c r="AF2475" s="106"/>
      <c r="AG2475" s="106"/>
      <c r="AH2475" s="115"/>
      <c r="AI2475" s="116"/>
      <c r="AJ2475" s="10"/>
      <c r="AK2475" s="1"/>
      <c r="AL2475" s="10"/>
      <c r="AM2475" s="1"/>
      <c r="AN2475" s="1"/>
      <c r="AO2475" s="3"/>
      <c r="AP2475" s="3"/>
      <c r="AQ2475" s="4"/>
      <c r="AR2475" s="4"/>
      <c r="AS2475" s="4"/>
      <c r="AT2475" s="4"/>
      <c r="AU2475" s="4"/>
      <c r="AV2475" s="4"/>
      <c r="AW2475" s="1"/>
      <c r="AX2475" s="1"/>
      <c r="AY2475" s="1"/>
      <c r="AZ2475" s="1"/>
      <c r="BA2475" s="1"/>
      <c r="BB2475" s="1"/>
      <c r="BC2475" s="1"/>
      <c r="BD2475" s="1"/>
      <c r="BE2475" s="1"/>
      <c r="BG2475" s="1"/>
      <c r="BH2475" s="1"/>
    </row>
    <row r="2476" spans="1:60" ht="15" customHeight="1" x14ac:dyDescent="0.25">
      <c r="A2476" s="105"/>
      <c r="B2476" s="106"/>
      <c r="C2476" s="2"/>
      <c r="D2476" s="2"/>
      <c r="E2476" s="106"/>
      <c r="F2476" s="107"/>
      <c r="G2476" s="108"/>
      <c r="H2476" s="109"/>
      <c r="I2476" s="109"/>
      <c r="J2476" s="110"/>
      <c r="K2476" s="117"/>
      <c r="L2476" s="178"/>
      <c r="M2476" s="178"/>
      <c r="N2476" s="106"/>
      <c r="O2476" s="111"/>
      <c r="P2476" s="111"/>
      <c r="Q2476" s="106"/>
      <c r="R2476" s="106"/>
      <c r="S2476" s="106"/>
      <c r="T2476" s="106"/>
      <c r="U2476" s="106"/>
      <c r="V2476" s="106"/>
      <c r="W2476" s="19"/>
      <c r="X2476" s="2"/>
      <c r="Y2476" s="4"/>
      <c r="Z2476" s="106"/>
      <c r="AA2476" s="114"/>
      <c r="AB2476" s="112"/>
      <c r="AC2476" s="178"/>
      <c r="AD2476" s="11"/>
      <c r="AE2476" s="106"/>
      <c r="AF2476" s="106"/>
      <c r="AG2476" s="106"/>
      <c r="AH2476" s="115"/>
      <c r="AI2476" s="116"/>
      <c r="AJ2476" s="10"/>
      <c r="AK2476" s="1"/>
      <c r="AL2476" s="10"/>
      <c r="AM2476" s="1"/>
      <c r="AN2476" s="1"/>
      <c r="AO2476" s="3"/>
      <c r="AP2476" s="3"/>
      <c r="AQ2476" s="4"/>
      <c r="AR2476" s="4"/>
      <c r="AS2476" s="4"/>
      <c r="AT2476" s="4"/>
      <c r="AU2476" s="4"/>
      <c r="AV2476" s="4"/>
      <c r="AW2476" s="1"/>
      <c r="AX2476" s="1"/>
      <c r="AY2476" s="1"/>
      <c r="AZ2476" s="1"/>
      <c r="BA2476" s="1"/>
      <c r="BB2476" s="1"/>
      <c r="BC2476" s="1"/>
      <c r="BD2476" s="1"/>
      <c r="BE2476" s="1"/>
      <c r="BG2476" s="1"/>
      <c r="BH2476" s="1"/>
    </row>
    <row r="2477" spans="1:60" ht="15" customHeight="1" x14ac:dyDescent="0.25">
      <c r="A2477" s="105"/>
      <c r="B2477" s="106"/>
      <c r="C2477" s="2"/>
      <c r="D2477" s="2"/>
      <c r="E2477" s="106"/>
      <c r="F2477" s="107"/>
      <c r="G2477" s="108"/>
      <c r="H2477" s="109"/>
      <c r="I2477" s="109"/>
      <c r="J2477" s="110"/>
      <c r="K2477" s="117"/>
      <c r="L2477" s="178"/>
      <c r="M2477" s="178"/>
      <c r="N2477" s="106"/>
      <c r="O2477" s="111"/>
      <c r="P2477" s="111"/>
      <c r="Q2477" s="106"/>
      <c r="R2477" s="106"/>
      <c r="S2477" s="106"/>
      <c r="T2477" s="106"/>
      <c r="U2477" s="106"/>
      <c r="V2477" s="106"/>
      <c r="W2477" s="19"/>
      <c r="X2477" s="2"/>
      <c r="Y2477" s="4"/>
      <c r="Z2477" s="106"/>
      <c r="AA2477" s="114"/>
      <c r="AB2477" s="112"/>
      <c r="AC2477" s="178"/>
      <c r="AD2477" s="11"/>
      <c r="AE2477" s="106"/>
      <c r="AF2477" s="106"/>
      <c r="AG2477" s="106"/>
      <c r="AH2477" s="115"/>
      <c r="AI2477" s="116"/>
      <c r="AJ2477" s="10"/>
      <c r="AK2477" s="1"/>
      <c r="AL2477" s="10"/>
      <c r="AM2477" s="1"/>
      <c r="AN2477" s="1"/>
      <c r="AO2477" s="3"/>
      <c r="AP2477" s="3"/>
      <c r="AQ2477" s="4"/>
      <c r="AR2477" s="4"/>
      <c r="AS2477" s="4"/>
      <c r="AT2477" s="4"/>
      <c r="AU2477" s="4"/>
      <c r="AV2477" s="4"/>
      <c r="AW2477" s="1"/>
      <c r="AX2477" s="1"/>
      <c r="AY2477" s="1"/>
      <c r="AZ2477" s="1"/>
      <c r="BA2477" s="1"/>
      <c r="BB2477" s="1"/>
      <c r="BC2477" s="1"/>
      <c r="BD2477" s="1"/>
      <c r="BE2477" s="1"/>
      <c r="BG2477" s="1"/>
      <c r="BH2477" s="1"/>
    </row>
    <row r="2478" spans="1:60" ht="15" customHeight="1" x14ac:dyDescent="0.25">
      <c r="A2478" s="105"/>
      <c r="B2478" s="106"/>
      <c r="C2478" s="2"/>
      <c r="D2478" s="2"/>
      <c r="E2478" s="106"/>
      <c r="F2478" s="107"/>
      <c r="G2478" s="108"/>
      <c r="H2478" s="109"/>
      <c r="I2478" s="109"/>
      <c r="J2478" s="110"/>
      <c r="K2478" s="117"/>
      <c r="L2478" s="178"/>
      <c r="M2478" s="178"/>
      <c r="N2478" s="106"/>
      <c r="O2478" s="111"/>
      <c r="P2478" s="111"/>
      <c r="Q2478" s="106"/>
      <c r="R2478" s="106"/>
      <c r="S2478" s="106"/>
      <c r="T2478" s="106"/>
      <c r="U2478" s="106"/>
      <c r="V2478" s="106"/>
      <c r="W2478" s="19"/>
      <c r="X2478" s="2"/>
      <c r="Y2478" s="4"/>
      <c r="Z2478" s="106"/>
      <c r="AA2478" s="114"/>
      <c r="AB2478" s="112"/>
      <c r="AC2478" s="178"/>
      <c r="AD2478" s="11"/>
      <c r="AE2478" s="106"/>
      <c r="AF2478" s="106"/>
      <c r="AG2478" s="106"/>
      <c r="AH2478" s="115"/>
      <c r="AI2478" s="116"/>
      <c r="AJ2478" s="10"/>
      <c r="AK2478" s="1"/>
      <c r="AL2478" s="10"/>
      <c r="AM2478" s="1"/>
      <c r="AN2478" s="1"/>
      <c r="AO2478" s="3"/>
      <c r="AP2478" s="3"/>
      <c r="AQ2478" s="4"/>
      <c r="AR2478" s="4"/>
      <c r="AS2478" s="4"/>
      <c r="AT2478" s="4"/>
      <c r="AU2478" s="4"/>
      <c r="AV2478" s="4"/>
      <c r="AW2478" s="1"/>
      <c r="AX2478" s="1"/>
      <c r="AY2478" s="1"/>
      <c r="AZ2478" s="1"/>
      <c r="BA2478" s="1"/>
      <c r="BB2478" s="1"/>
      <c r="BC2478" s="1"/>
      <c r="BD2478" s="1"/>
      <c r="BE2478" s="1"/>
      <c r="BG2478" s="1"/>
      <c r="BH2478" s="1"/>
    </row>
    <row r="2479" spans="1:60" ht="15" customHeight="1" x14ac:dyDescent="0.25">
      <c r="A2479" s="105"/>
      <c r="B2479" s="106"/>
      <c r="C2479" s="2"/>
      <c r="D2479" s="2"/>
      <c r="E2479" s="106"/>
      <c r="F2479" s="107"/>
      <c r="G2479" s="108"/>
      <c r="H2479" s="109"/>
      <c r="I2479" s="109"/>
      <c r="J2479" s="110"/>
      <c r="K2479" s="117"/>
      <c r="L2479" s="178"/>
      <c r="M2479" s="178"/>
      <c r="N2479" s="106"/>
      <c r="O2479" s="111"/>
      <c r="P2479" s="111"/>
      <c r="Q2479" s="106"/>
      <c r="R2479" s="106"/>
      <c r="S2479" s="106"/>
      <c r="T2479" s="106"/>
      <c r="U2479" s="106"/>
      <c r="V2479" s="106"/>
      <c r="W2479" s="19"/>
      <c r="X2479" s="2"/>
      <c r="Y2479" s="4"/>
      <c r="Z2479" s="106"/>
      <c r="AA2479" s="114"/>
      <c r="AB2479" s="112"/>
      <c r="AC2479" s="178"/>
      <c r="AD2479" s="11"/>
      <c r="AE2479" s="106"/>
      <c r="AF2479" s="106"/>
      <c r="AG2479" s="106"/>
      <c r="AH2479" s="115"/>
      <c r="AI2479" s="116"/>
      <c r="AJ2479" s="10"/>
      <c r="AK2479" s="1"/>
      <c r="AL2479" s="10"/>
      <c r="AM2479" s="1"/>
      <c r="AN2479" s="1"/>
      <c r="AO2479" s="3"/>
      <c r="AP2479" s="3"/>
      <c r="AQ2479" s="4"/>
      <c r="AR2479" s="4"/>
      <c r="AS2479" s="4"/>
      <c r="AT2479" s="4"/>
      <c r="AU2479" s="4"/>
      <c r="AV2479" s="4"/>
      <c r="AW2479" s="1"/>
      <c r="AX2479" s="1"/>
      <c r="AY2479" s="1"/>
      <c r="AZ2479" s="1"/>
      <c r="BA2479" s="1"/>
      <c r="BB2479" s="1"/>
      <c r="BC2479" s="1"/>
      <c r="BD2479" s="1"/>
      <c r="BE2479" s="1"/>
      <c r="BG2479" s="1"/>
      <c r="BH2479" s="1"/>
    </row>
    <row r="2480" spans="1:60" ht="15" customHeight="1" x14ac:dyDescent="0.25">
      <c r="A2480" s="105"/>
      <c r="B2480" s="106"/>
      <c r="C2480" s="2"/>
      <c r="D2480" s="2"/>
      <c r="E2480" s="106"/>
      <c r="F2480" s="107"/>
      <c r="G2480" s="108"/>
      <c r="H2480" s="109"/>
      <c r="I2480" s="109"/>
      <c r="J2480" s="110"/>
      <c r="K2480" s="117"/>
      <c r="L2480" s="178"/>
      <c r="M2480" s="178"/>
      <c r="N2480" s="106"/>
      <c r="O2480" s="111"/>
      <c r="P2480" s="111"/>
      <c r="Q2480" s="106"/>
      <c r="R2480" s="106"/>
      <c r="S2480" s="106"/>
      <c r="T2480" s="106"/>
      <c r="U2480" s="106"/>
      <c r="V2480" s="106"/>
      <c r="W2480" s="19"/>
      <c r="X2480" s="2"/>
      <c r="Y2480" s="4"/>
      <c r="Z2480" s="106"/>
      <c r="AA2480" s="114"/>
      <c r="AB2480" s="112"/>
      <c r="AC2480" s="178"/>
      <c r="AD2480" s="11"/>
      <c r="AE2480" s="106"/>
      <c r="AF2480" s="106"/>
      <c r="AG2480" s="106"/>
      <c r="AH2480" s="115"/>
      <c r="AI2480" s="116"/>
      <c r="AJ2480" s="10"/>
      <c r="AK2480" s="1"/>
      <c r="AL2480" s="10"/>
      <c r="AM2480" s="1"/>
      <c r="AN2480" s="1"/>
      <c r="AO2480" s="3"/>
      <c r="AP2480" s="3"/>
      <c r="AQ2480" s="4"/>
      <c r="AR2480" s="4"/>
      <c r="AS2480" s="4"/>
      <c r="AT2480" s="4"/>
      <c r="AU2480" s="4"/>
      <c r="AV2480" s="4"/>
      <c r="AW2480" s="1"/>
      <c r="AX2480" s="1"/>
      <c r="AY2480" s="1"/>
      <c r="AZ2480" s="1"/>
      <c r="BA2480" s="1"/>
      <c r="BB2480" s="1"/>
      <c r="BC2480" s="1"/>
      <c r="BD2480" s="1"/>
      <c r="BE2480" s="1"/>
      <c r="BG2480" s="1"/>
      <c r="BH2480" s="1"/>
    </row>
    <row r="2481" spans="1:60" ht="15" customHeight="1" x14ac:dyDescent="0.25">
      <c r="A2481" s="105"/>
      <c r="B2481" s="106"/>
      <c r="C2481" s="2"/>
      <c r="D2481" s="2"/>
      <c r="E2481" s="106"/>
      <c r="F2481" s="107"/>
      <c r="G2481" s="108"/>
      <c r="H2481" s="109"/>
      <c r="I2481" s="109"/>
      <c r="J2481" s="110"/>
      <c r="K2481" s="117"/>
      <c r="L2481" s="178"/>
      <c r="M2481" s="178"/>
      <c r="N2481" s="106"/>
      <c r="O2481" s="111"/>
      <c r="P2481" s="111"/>
      <c r="Q2481" s="106"/>
      <c r="R2481" s="106"/>
      <c r="S2481" s="106"/>
      <c r="T2481" s="106"/>
      <c r="U2481" s="106"/>
      <c r="V2481" s="106"/>
      <c r="W2481" s="19"/>
      <c r="X2481" s="2"/>
      <c r="Y2481" s="4"/>
      <c r="Z2481" s="106"/>
      <c r="AA2481" s="114"/>
      <c r="AB2481" s="112"/>
      <c r="AC2481" s="178"/>
      <c r="AD2481" s="11"/>
      <c r="AE2481" s="106"/>
      <c r="AF2481" s="106"/>
      <c r="AG2481" s="106"/>
      <c r="AH2481" s="115"/>
      <c r="AI2481" s="116"/>
      <c r="AJ2481" s="10"/>
      <c r="AK2481" s="1"/>
      <c r="AL2481" s="10"/>
      <c r="AM2481" s="1"/>
      <c r="AN2481" s="1"/>
      <c r="AO2481" s="3"/>
      <c r="AP2481" s="3"/>
      <c r="AQ2481" s="4"/>
      <c r="AR2481" s="4"/>
      <c r="AS2481" s="4"/>
      <c r="AT2481" s="4"/>
      <c r="AU2481" s="4"/>
      <c r="AV2481" s="4"/>
      <c r="AW2481" s="1"/>
      <c r="AX2481" s="1"/>
      <c r="AY2481" s="1"/>
      <c r="AZ2481" s="1"/>
      <c r="BA2481" s="1"/>
      <c r="BB2481" s="1"/>
      <c r="BC2481" s="1"/>
      <c r="BD2481" s="1"/>
      <c r="BE2481" s="1"/>
      <c r="BG2481" s="1"/>
      <c r="BH2481" s="1"/>
    </row>
    <row r="2482" spans="1:60" ht="15" customHeight="1" x14ac:dyDescent="0.25">
      <c r="A2482" s="105"/>
      <c r="B2482" s="106"/>
      <c r="C2482" s="2"/>
      <c r="D2482" s="2"/>
      <c r="E2482" s="106"/>
      <c r="F2482" s="107"/>
      <c r="G2482" s="108"/>
      <c r="H2482" s="109"/>
      <c r="I2482" s="109"/>
      <c r="J2482" s="110"/>
      <c r="K2482" s="117"/>
      <c r="L2482" s="178"/>
      <c r="M2482" s="178"/>
      <c r="N2482" s="106"/>
      <c r="O2482" s="111"/>
      <c r="P2482" s="111"/>
      <c r="Q2482" s="106"/>
      <c r="R2482" s="106"/>
      <c r="S2482" s="106"/>
      <c r="T2482" s="106"/>
      <c r="U2482" s="106"/>
      <c r="V2482" s="106"/>
      <c r="W2482" s="19"/>
      <c r="X2482" s="2"/>
      <c r="Y2482" s="4"/>
      <c r="Z2482" s="106"/>
      <c r="AA2482" s="114"/>
      <c r="AB2482" s="112"/>
      <c r="AC2482" s="178"/>
      <c r="AD2482" s="11"/>
      <c r="AE2482" s="106"/>
      <c r="AF2482" s="106"/>
      <c r="AG2482" s="106"/>
      <c r="AH2482" s="115"/>
      <c r="AI2482" s="116"/>
      <c r="AJ2482" s="10"/>
      <c r="AK2482" s="1"/>
      <c r="AL2482" s="10"/>
      <c r="AM2482" s="1"/>
      <c r="AN2482" s="1"/>
      <c r="AO2482" s="3"/>
      <c r="AP2482" s="3"/>
      <c r="AQ2482" s="4"/>
      <c r="AR2482" s="4"/>
      <c r="AS2482" s="4"/>
      <c r="AT2482" s="4"/>
      <c r="AU2482" s="4"/>
      <c r="AV2482" s="4"/>
      <c r="AW2482" s="1"/>
      <c r="AX2482" s="1"/>
      <c r="AY2482" s="1"/>
      <c r="AZ2482" s="1"/>
      <c r="BA2482" s="1"/>
      <c r="BB2482" s="1"/>
      <c r="BC2482" s="1"/>
      <c r="BD2482" s="1"/>
      <c r="BE2482" s="1"/>
      <c r="BG2482" s="1"/>
      <c r="BH2482" s="1"/>
    </row>
    <row r="2483" spans="1:60" ht="15" customHeight="1" x14ac:dyDescent="0.25">
      <c r="A2483" s="105"/>
      <c r="B2483" s="106"/>
      <c r="C2483" s="2"/>
      <c r="D2483" s="2"/>
      <c r="E2483" s="106"/>
      <c r="F2483" s="107"/>
      <c r="G2483" s="108"/>
      <c r="H2483" s="109"/>
      <c r="I2483" s="109"/>
      <c r="J2483" s="110"/>
      <c r="K2483" s="117"/>
      <c r="L2483" s="178"/>
      <c r="M2483" s="178"/>
      <c r="N2483" s="106"/>
      <c r="O2483" s="111"/>
      <c r="P2483" s="111"/>
      <c r="Q2483" s="106"/>
      <c r="R2483" s="106"/>
      <c r="S2483" s="106"/>
      <c r="T2483" s="106"/>
      <c r="U2483" s="106"/>
      <c r="V2483" s="106"/>
      <c r="W2483" s="19"/>
      <c r="X2483" s="2"/>
      <c r="Y2483" s="4"/>
      <c r="Z2483" s="106"/>
      <c r="AA2483" s="114"/>
      <c r="AB2483" s="112"/>
      <c r="AC2483" s="178"/>
      <c r="AD2483" s="11"/>
      <c r="AE2483" s="106"/>
      <c r="AF2483" s="106"/>
      <c r="AG2483" s="106"/>
      <c r="AH2483" s="115"/>
      <c r="AI2483" s="116"/>
      <c r="AJ2483" s="10"/>
      <c r="AK2483" s="1"/>
      <c r="AL2483" s="10"/>
      <c r="AM2483" s="1"/>
      <c r="AN2483" s="1"/>
      <c r="AO2483" s="3"/>
      <c r="AP2483" s="3"/>
      <c r="AQ2483" s="4"/>
      <c r="AR2483" s="4"/>
      <c r="AS2483" s="4"/>
      <c r="AT2483" s="4"/>
      <c r="AU2483" s="4"/>
      <c r="AV2483" s="4"/>
      <c r="AW2483" s="1"/>
      <c r="AX2483" s="1"/>
      <c r="AY2483" s="1"/>
      <c r="AZ2483" s="1"/>
      <c r="BA2483" s="1"/>
      <c r="BB2483" s="1"/>
      <c r="BC2483" s="1"/>
      <c r="BD2483" s="1"/>
      <c r="BE2483" s="1"/>
      <c r="BG2483" s="1"/>
      <c r="BH2483" s="1"/>
    </row>
    <row r="2484" spans="1:60" ht="15" customHeight="1" x14ac:dyDescent="0.25">
      <c r="A2484" s="105"/>
      <c r="B2484" s="106"/>
      <c r="C2484" s="2"/>
      <c r="D2484" s="2"/>
      <c r="E2484" s="106"/>
      <c r="F2484" s="107"/>
      <c r="G2484" s="108"/>
      <c r="H2484" s="109"/>
      <c r="I2484" s="109"/>
      <c r="J2484" s="110"/>
      <c r="K2484" s="117"/>
      <c r="L2484" s="178"/>
      <c r="M2484" s="178"/>
      <c r="N2484" s="106"/>
      <c r="O2484" s="111"/>
      <c r="P2484" s="111"/>
      <c r="Q2484" s="106"/>
      <c r="R2484" s="106"/>
      <c r="S2484" s="106"/>
      <c r="T2484" s="106"/>
      <c r="U2484" s="106"/>
      <c r="V2484" s="106"/>
      <c r="W2484" s="19"/>
      <c r="X2484" s="2"/>
      <c r="Y2484" s="4"/>
      <c r="Z2484" s="106"/>
      <c r="AA2484" s="114"/>
      <c r="AB2484" s="112"/>
      <c r="AC2484" s="178"/>
      <c r="AD2484" s="11"/>
      <c r="AE2484" s="106"/>
      <c r="AF2484" s="106"/>
      <c r="AG2484" s="106"/>
      <c r="AH2484" s="115"/>
      <c r="AI2484" s="116"/>
      <c r="AJ2484" s="10"/>
      <c r="AK2484" s="1"/>
      <c r="AL2484" s="10"/>
      <c r="AM2484" s="1"/>
      <c r="AN2484" s="1"/>
      <c r="AO2484" s="3"/>
      <c r="AP2484" s="3"/>
      <c r="AQ2484" s="4"/>
      <c r="AR2484" s="4"/>
      <c r="AS2484" s="4"/>
      <c r="AT2484" s="4"/>
      <c r="AU2484" s="4"/>
      <c r="AV2484" s="4"/>
      <c r="AW2484" s="1"/>
      <c r="AX2484" s="1"/>
      <c r="AY2484" s="1"/>
      <c r="AZ2484" s="1"/>
      <c r="BA2484" s="1"/>
      <c r="BB2484" s="1"/>
      <c r="BC2484" s="1"/>
      <c r="BD2484" s="1"/>
      <c r="BE2484" s="1"/>
      <c r="BG2484" s="1"/>
      <c r="BH2484" s="1"/>
    </row>
    <row r="2485" spans="1:60" ht="15" customHeight="1" x14ac:dyDescent="0.25">
      <c r="A2485" s="105"/>
      <c r="B2485" s="106"/>
      <c r="C2485" s="2"/>
      <c r="D2485" s="2"/>
      <c r="E2485" s="106"/>
      <c r="F2485" s="107"/>
      <c r="G2485" s="108"/>
      <c r="H2485" s="109"/>
      <c r="I2485" s="109"/>
      <c r="J2485" s="110"/>
      <c r="K2485" s="117"/>
      <c r="L2485" s="178"/>
      <c r="M2485" s="178"/>
      <c r="N2485" s="106"/>
      <c r="O2485" s="111"/>
      <c r="P2485" s="111"/>
      <c r="Q2485" s="106"/>
      <c r="R2485" s="106"/>
      <c r="S2485" s="106"/>
      <c r="T2485" s="106"/>
      <c r="U2485" s="106"/>
      <c r="V2485" s="106"/>
      <c r="W2485" s="19"/>
      <c r="X2485" s="2"/>
      <c r="Y2485" s="4"/>
      <c r="Z2485" s="106"/>
      <c r="AA2485" s="114"/>
      <c r="AB2485" s="112"/>
      <c r="AC2485" s="178"/>
      <c r="AD2485" s="11"/>
      <c r="AE2485" s="106"/>
      <c r="AF2485" s="106"/>
      <c r="AG2485" s="106"/>
      <c r="AH2485" s="115"/>
      <c r="AI2485" s="116"/>
      <c r="AJ2485" s="10"/>
      <c r="AK2485" s="1"/>
      <c r="AL2485" s="10"/>
      <c r="AM2485" s="1"/>
      <c r="AN2485" s="1"/>
      <c r="AO2485" s="3"/>
      <c r="AP2485" s="3"/>
      <c r="AQ2485" s="4"/>
      <c r="AR2485" s="4"/>
      <c r="AS2485" s="4"/>
      <c r="AT2485" s="4"/>
      <c r="AU2485" s="4"/>
      <c r="AV2485" s="4"/>
      <c r="AW2485" s="1"/>
      <c r="AX2485" s="1"/>
      <c r="AY2485" s="1"/>
      <c r="AZ2485" s="1"/>
      <c r="BA2485" s="1"/>
      <c r="BB2485" s="1"/>
      <c r="BC2485" s="1"/>
      <c r="BD2485" s="1"/>
      <c r="BE2485" s="1"/>
      <c r="BG2485" s="1"/>
      <c r="BH2485" s="1"/>
    </row>
    <row r="2486" spans="1:60" ht="15" customHeight="1" x14ac:dyDescent="0.25">
      <c r="A2486" s="105"/>
      <c r="B2486" s="106"/>
      <c r="C2486" s="2"/>
      <c r="D2486" s="2"/>
      <c r="E2486" s="106"/>
      <c r="F2486" s="107"/>
      <c r="G2486" s="108"/>
      <c r="H2486" s="109"/>
      <c r="I2486" s="109"/>
      <c r="J2486" s="110"/>
      <c r="K2486" s="117"/>
      <c r="L2486" s="178"/>
      <c r="M2486" s="178"/>
      <c r="N2486" s="106"/>
      <c r="O2486" s="111"/>
      <c r="P2486" s="111"/>
      <c r="Q2486" s="106"/>
      <c r="R2486" s="106"/>
      <c r="S2486" s="106"/>
      <c r="T2486" s="106"/>
      <c r="U2486" s="106"/>
      <c r="V2486" s="106"/>
      <c r="W2486" s="19"/>
      <c r="X2486" s="2"/>
      <c r="Y2486" s="4"/>
      <c r="Z2486" s="106"/>
      <c r="AA2486" s="114"/>
      <c r="AB2486" s="112"/>
      <c r="AC2486" s="178"/>
      <c r="AD2486" s="11"/>
      <c r="AE2486" s="106"/>
      <c r="AF2486" s="106"/>
      <c r="AG2486" s="106"/>
      <c r="AH2486" s="115"/>
      <c r="AI2486" s="116"/>
      <c r="AJ2486" s="10"/>
      <c r="AK2486" s="1"/>
      <c r="AL2486" s="10"/>
      <c r="AM2486" s="1"/>
      <c r="AN2486" s="1"/>
      <c r="AO2486" s="3"/>
      <c r="AP2486" s="3"/>
      <c r="AQ2486" s="4"/>
      <c r="AR2486" s="4"/>
      <c r="AS2486" s="4"/>
      <c r="AT2486" s="4"/>
      <c r="AU2486" s="4"/>
      <c r="AV2486" s="4"/>
      <c r="AW2486" s="1"/>
      <c r="AX2486" s="1"/>
      <c r="AY2486" s="1"/>
      <c r="AZ2486" s="1"/>
      <c r="BA2486" s="1"/>
      <c r="BB2486" s="1"/>
      <c r="BC2486" s="1"/>
      <c r="BD2486" s="1"/>
      <c r="BE2486" s="1"/>
      <c r="BG2486" s="1"/>
      <c r="BH2486" s="1"/>
    </row>
    <row r="2487" spans="1:60" ht="15" customHeight="1" x14ac:dyDescent="0.25">
      <c r="A2487" s="105"/>
      <c r="B2487" s="106"/>
      <c r="C2487" s="2"/>
      <c r="D2487" s="2"/>
      <c r="E2487" s="106"/>
      <c r="F2487" s="107"/>
      <c r="G2487" s="108"/>
      <c r="H2487" s="109"/>
      <c r="I2487" s="109"/>
      <c r="J2487" s="110"/>
      <c r="K2487" s="117"/>
      <c r="L2487" s="178"/>
      <c r="M2487" s="178"/>
      <c r="N2487" s="106"/>
      <c r="O2487" s="111"/>
      <c r="P2487" s="111"/>
      <c r="Q2487" s="106"/>
      <c r="R2487" s="106"/>
      <c r="S2487" s="106"/>
      <c r="T2487" s="106"/>
      <c r="U2487" s="106"/>
      <c r="V2487" s="106"/>
      <c r="W2487" s="19"/>
      <c r="X2487" s="2"/>
      <c r="Y2487" s="4"/>
      <c r="Z2487" s="106"/>
      <c r="AA2487" s="114"/>
      <c r="AB2487" s="112"/>
      <c r="AC2487" s="178"/>
      <c r="AD2487" s="11"/>
      <c r="AE2487" s="106"/>
      <c r="AF2487" s="106"/>
      <c r="AG2487" s="106"/>
      <c r="AH2487" s="115"/>
      <c r="AI2487" s="116"/>
      <c r="AJ2487" s="10"/>
      <c r="AK2487" s="1"/>
      <c r="AL2487" s="10"/>
      <c r="AM2487" s="1"/>
      <c r="AN2487" s="1"/>
      <c r="AO2487" s="3"/>
      <c r="AP2487" s="3"/>
      <c r="AQ2487" s="4"/>
      <c r="AR2487" s="4"/>
      <c r="AS2487" s="4"/>
      <c r="AT2487" s="4"/>
      <c r="AU2487" s="4"/>
      <c r="AV2487" s="4"/>
      <c r="AW2487" s="1"/>
      <c r="AX2487" s="1"/>
      <c r="AY2487" s="1"/>
      <c r="AZ2487" s="1"/>
      <c r="BA2487" s="1"/>
      <c r="BB2487" s="1"/>
      <c r="BC2487" s="1"/>
      <c r="BD2487" s="1"/>
      <c r="BE2487" s="1"/>
      <c r="BG2487" s="1"/>
      <c r="BH2487" s="1"/>
    </row>
    <row r="2488" spans="1:60" ht="15" customHeight="1" x14ac:dyDescent="0.25">
      <c r="A2488" s="105"/>
      <c r="B2488" s="106"/>
      <c r="C2488" s="2"/>
      <c r="D2488" s="2"/>
      <c r="E2488" s="106"/>
      <c r="F2488" s="107"/>
      <c r="G2488" s="108"/>
      <c r="H2488" s="109"/>
      <c r="I2488" s="109"/>
      <c r="J2488" s="110"/>
      <c r="K2488" s="117"/>
      <c r="L2488" s="178"/>
      <c r="M2488" s="178"/>
      <c r="N2488" s="106"/>
      <c r="O2488" s="111"/>
      <c r="P2488" s="111"/>
      <c r="Q2488" s="106"/>
      <c r="R2488" s="106"/>
      <c r="S2488" s="106"/>
      <c r="T2488" s="106"/>
      <c r="U2488" s="106"/>
      <c r="V2488" s="106"/>
      <c r="W2488" s="19"/>
      <c r="X2488" s="2"/>
      <c r="Y2488" s="4"/>
      <c r="Z2488" s="106"/>
      <c r="AA2488" s="114"/>
      <c r="AB2488" s="112"/>
      <c r="AC2488" s="178"/>
      <c r="AD2488" s="11"/>
      <c r="AE2488" s="106"/>
      <c r="AF2488" s="106"/>
      <c r="AG2488" s="106"/>
      <c r="AH2488" s="115"/>
      <c r="AI2488" s="116"/>
      <c r="AJ2488" s="10"/>
      <c r="AK2488" s="1"/>
      <c r="AL2488" s="10"/>
      <c r="AM2488" s="1"/>
      <c r="AN2488" s="1"/>
      <c r="AO2488" s="3"/>
      <c r="AP2488" s="3"/>
      <c r="AQ2488" s="4"/>
      <c r="AR2488" s="4"/>
      <c r="AS2488" s="4"/>
      <c r="AT2488" s="4"/>
      <c r="AU2488" s="4"/>
      <c r="AV2488" s="4"/>
      <c r="AW2488" s="1"/>
      <c r="AX2488" s="1"/>
      <c r="AY2488" s="1"/>
      <c r="AZ2488" s="1"/>
      <c r="BA2488" s="1"/>
      <c r="BB2488" s="1"/>
      <c r="BC2488" s="1"/>
      <c r="BD2488" s="1"/>
      <c r="BE2488" s="1"/>
      <c r="BG2488" s="1"/>
      <c r="BH2488" s="1"/>
    </row>
    <row r="2489" spans="1:60" ht="15" customHeight="1" x14ac:dyDescent="0.25">
      <c r="A2489" s="105"/>
      <c r="B2489" s="106"/>
      <c r="C2489" s="2"/>
      <c r="D2489" s="2"/>
      <c r="E2489" s="106"/>
      <c r="F2489" s="107"/>
      <c r="G2489" s="108"/>
      <c r="H2489" s="109"/>
      <c r="I2489" s="109"/>
      <c r="J2489" s="110"/>
      <c r="K2489" s="117"/>
      <c r="L2489" s="178"/>
      <c r="M2489" s="178"/>
      <c r="N2489" s="106"/>
      <c r="O2489" s="111"/>
      <c r="P2489" s="111"/>
      <c r="Q2489" s="106"/>
      <c r="R2489" s="106"/>
      <c r="S2489" s="106"/>
      <c r="T2489" s="106"/>
      <c r="U2489" s="106"/>
      <c r="V2489" s="106"/>
      <c r="W2489" s="19"/>
      <c r="X2489" s="2"/>
      <c r="Y2489" s="4"/>
      <c r="Z2489" s="106"/>
      <c r="AA2489" s="114"/>
      <c r="AB2489" s="112"/>
      <c r="AC2489" s="178"/>
      <c r="AD2489" s="11"/>
      <c r="AE2489" s="106"/>
      <c r="AF2489" s="106"/>
      <c r="AG2489" s="106"/>
      <c r="AH2489" s="115"/>
      <c r="AI2489" s="116"/>
      <c r="AJ2489" s="10"/>
      <c r="AK2489" s="1"/>
      <c r="AL2489" s="10"/>
      <c r="AM2489" s="1"/>
      <c r="AN2489" s="1"/>
      <c r="AO2489" s="3"/>
      <c r="AP2489" s="3"/>
      <c r="AQ2489" s="4"/>
      <c r="AR2489" s="4"/>
      <c r="AS2489" s="4"/>
      <c r="AT2489" s="4"/>
      <c r="AU2489" s="4"/>
      <c r="AV2489" s="4"/>
      <c r="AW2489" s="1"/>
      <c r="AX2489" s="1"/>
      <c r="AY2489" s="1"/>
      <c r="AZ2489" s="1"/>
      <c r="BA2489" s="1"/>
      <c r="BB2489" s="1"/>
      <c r="BC2489" s="1"/>
      <c r="BD2489" s="1"/>
      <c r="BE2489" s="1"/>
      <c r="BG2489" s="1"/>
      <c r="BH2489" s="1"/>
    </row>
    <row r="2490" spans="1:60" ht="15" customHeight="1" x14ac:dyDescent="0.25">
      <c r="A2490" s="105"/>
      <c r="B2490" s="106"/>
      <c r="C2490" s="2"/>
      <c r="D2490" s="2"/>
      <c r="E2490" s="106"/>
      <c r="F2490" s="107"/>
      <c r="G2490" s="108"/>
      <c r="H2490" s="109"/>
      <c r="I2490" s="109"/>
      <c r="J2490" s="110"/>
      <c r="K2490" s="117"/>
      <c r="L2490" s="178"/>
      <c r="M2490" s="178"/>
      <c r="N2490" s="106"/>
      <c r="O2490" s="111"/>
      <c r="P2490" s="111"/>
      <c r="Q2490" s="106"/>
      <c r="R2490" s="106"/>
      <c r="S2490" s="106"/>
      <c r="T2490" s="106"/>
      <c r="U2490" s="106"/>
      <c r="V2490" s="106"/>
      <c r="W2490" s="19"/>
      <c r="X2490" s="2"/>
      <c r="Y2490" s="4"/>
      <c r="Z2490" s="106"/>
      <c r="AA2490" s="114"/>
      <c r="AB2490" s="112"/>
      <c r="AC2490" s="178"/>
      <c r="AD2490" s="11"/>
      <c r="AE2490" s="106"/>
      <c r="AF2490" s="106"/>
      <c r="AG2490" s="106"/>
      <c r="AH2490" s="115"/>
      <c r="AI2490" s="116"/>
      <c r="AJ2490" s="10"/>
      <c r="AK2490" s="1"/>
      <c r="AL2490" s="10"/>
      <c r="AM2490" s="1"/>
      <c r="AN2490" s="1"/>
      <c r="AO2490" s="3"/>
      <c r="AP2490" s="3"/>
      <c r="AQ2490" s="4"/>
      <c r="AR2490" s="4"/>
      <c r="AS2490" s="4"/>
      <c r="AT2490" s="4"/>
      <c r="AU2490" s="4"/>
      <c r="AV2490" s="4"/>
      <c r="AW2490" s="1"/>
      <c r="AX2490" s="1"/>
      <c r="AY2490" s="1"/>
      <c r="AZ2490" s="1"/>
      <c r="BA2490" s="1"/>
      <c r="BB2490" s="1"/>
      <c r="BC2490" s="1"/>
      <c r="BD2490" s="1"/>
      <c r="BE2490" s="1"/>
      <c r="BG2490" s="1"/>
      <c r="BH2490" s="1"/>
    </row>
    <row r="2491" spans="1:60" ht="15" customHeight="1" x14ac:dyDescent="0.25">
      <c r="A2491" s="105"/>
      <c r="B2491" s="106"/>
      <c r="C2491" s="2"/>
      <c r="D2491" s="2"/>
      <c r="E2491" s="106"/>
      <c r="F2491" s="107"/>
      <c r="G2491" s="108"/>
      <c r="H2491" s="109"/>
      <c r="I2491" s="109"/>
      <c r="J2491" s="110"/>
      <c r="K2491" s="117"/>
      <c r="L2491" s="178"/>
      <c r="M2491" s="178"/>
      <c r="N2491" s="106"/>
      <c r="O2491" s="111"/>
      <c r="P2491" s="111"/>
      <c r="Q2491" s="106"/>
      <c r="R2491" s="106"/>
      <c r="S2491" s="106"/>
      <c r="T2491" s="106"/>
      <c r="U2491" s="106"/>
      <c r="V2491" s="106"/>
      <c r="W2491" s="19"/>
      <c r="X2491" s="2"/>
      <c r="Y2491" s="4"/>
      <c r="Z2491" s="106"/>
      <c r="AA2491" s="114"/>
      <c r="AB2491" s="112"/>
      <c r="AC2491" s="178"/>
      <c r="AD2491" s="11"/>
      <c r="AE2491" s="106"/>
      <c r="AF2491" s="106"/>
      <c r="AG2491" s="106"/>
      <c r="AH2491" s="115"/>
      <c r="AI2491" s="116"/>
      <c r="AJ2491" s="10"/>
      <c r="AK2491" s="1"/>
      <c r="AL2491" s="10"/>
      <c r="AM2491" s="1"/>
      <c r="AN2491" s="1"/>
      <c r="AO2491" s="3"/>
      <c r="AP2491" s="3"/>
      <c r="AQ2491" s="4"/>
      <c r="AR2491" s="4"/>
      <c r="AS2491" s="4"/>
      <c r="AT2491" s="4"/>
      <c r="AU2491" s="4"/>
      <c r="AV2491" s="4"/>
      <c r="AW2491" s="1"/>
      <c r="AX2491" s="1"/>
      <c r="AY2491" s="1"/>
      <c r="AZ2491" s="1"/>
      <c r="BA2491" s="1"/>
      <c r="BB2491" s="1"/>
      <c r="BC2491" s="1"/>
      <c r="BD2491" s="1"/>
      <c r="BE2491" s="1"/>
      <c r="BG2491" s="1"/>
      <c r="BH2491" s="1"/>
    </row>
    <row r="2492" spans="1:60" ht="15" customHeight="1" x14ac:dyDescent="0.25">
      <c r="A2492" s="105"/>
      <c r="B2492" s="106"/>
      <c r="C2492" s="2"/>
      <c r="D2492" s="2"/>
      <c r="E2492" s="106"/>
      <c r="F2492" s="107"/>
      <c r="G2492" s="108"/>
      <c r="H2492" s="109"/>
      <c r="I2492" s="109"/>
      <c r="J2492" s="110"/>
      <c r="K2492" s="117"/>
      <c r="L2492" s="178"/>
      <c r="M2492" s="178"/>
      <c r="N2492" s="106"/>
      <c r="O2492" s="111"/>
      <c r="P2492" s="111"/>
      <c r="Q2492" s="106"/>
      <c r="R2492" s="106"/>
      <c r="S2492" s="106"/>
      <c r="T2492" s="106"/>
      <c r="U2492" s="106"/>
      <c r="V2492" s="106"/>
      <c r="W2492" s="19"/>
      <c r="X2492" s="2"/>
      <c r="Y2492" s="4"/>
      <c r="Z2492" s="106"/>
      <c r="AA2492" s="114"/>
      <c r="AB2492" s="112"/>
      <c r="AC2492" s="178"/>
      <c r="AD2492" s="11"/>
      <c r="AE2492" s="106"/>
      <c r="AF2492" s="106"/>
      <c r="AG2492" s="106"/>
      <c r="AH2492" s="115"/>
      <c r="AI2492" s="116"/>
      <c r="AJ2492" s="10"/>
      <c r="AK2492" s="1"/>
      <c r="AL2492" s="10"/>
      <c r="AM2492" s="1"/>
      <c r="AN2492" s="1"/>
      <c r="AO2492" s="3"/>
      <c r="AP2492" s="3"/>
      <c r="AQ2492" s="4"/>
      <c r="AR2492" s="4"/>
      <c r="AS2492" s="4"/>
      <c r="AT2492" s="4"/>
      <c r="AU2492" s="4"/>
      <c r="AV2492" s="4"/>
      <c r="AW2492" s="1"/>
      <c r="AX2492" s="1"/>
      <c r="AY2492" s="1"/>
      <c r="AZ2492" s="1"/>
      <c r="BA2492" s="1"/>
      <c r="BB2492" s="1"/>
      <c r="BC2492" s="1"/>
      <c r="BD2492" s="1"/>
      <c r="BE2492" s="1"/>
      <c r="BG2492" s="1"/>
      <c r="BH2492" s="1"/>
    </row>
    <row r="2493" spans="1:60" ht="15" customHeight="1" x14ac:dyDescent="0.25">
      <c r="A2493" s="105"/>
      <c r="B2493" s="106"/>
      <c r="C2493" s="2"/>
      <c r="D2493" s="2"/>
      <c r="E2493" s="106"/>
      <c r="F2493" s="107"/>
      <c r="G2493" s="108"/>
      <c r="H2493" s="109"/>
      <c r="I2493" s="109"/>
      <c r="J2493" s="110"/>
      <c r="K2493" s="117"/>
      <c r="L2493" s="178"/>
      <c r="M2493" s="178"/>
      <c r="N2493" s="106"/>
      <c r="O2493" s="111"/>
      <c r="P2493" s="111"/>
      <c r="Q2493" s="106"/>
      <c r="R2493" s="106"/>
      <c r="S2493" s="106"/>
      <c r="T2493" s="106"/>
      <c r="U2493" s="106"/>
      <c r="V2493" s="106"/>
      <c r="W2493" s="19"/>
      <c r="X2493" s="2"/>
      <c r="Y2493" s="4"/>
      <c r="Z2493" s="106"/>
      <c r="AA2493" s="114"/>
      <c r="AB2493" s="112"/>
      <c r="AC2493" s="178"/>
      <c r="AD2493" s="11"/>
      <c r="AE2493" s="106"/>
      <c r="AF2493" s="106"/>
      <c r="AG2493" s="106"/>
      <c r="AH2493" s="115"/>
      <c r="AI2493" s="116"/>
      <c r="AJ2493" s="10"/>
      <c r="AK2493" s="1"/>
      <c r="AL2493" s="10"/>
      <c r="AM2493" s="1"/>
      <c r="AN2493" s="1"/>
      <c r="AO2493" s="3"/>
      <c r="AP2493" s="3"/>
      <c r="AQ2493" s="4"/>
      <c r="AR2493" s="4"/>
      <c r="AS2493" s="4"/>
      <c r="AT2493" s="4"/>
      <c r="AU2493" s="4"/>
      <c r="AV2493" s="4"/>
      <c r="AW2493" s="1"/>
      <c r="AX2493" s="1"/>
      <c r="AY2493" s="1"/>
      <c r="AZ2493" s="1"/>
      <c r="BA2493" s="1"/>
      <c r="BB2493" s="1"/>
      <c r="BC2493" s="1"/>
      <c r="BD2493" s="1"/>
      <c r="BE2493" s="1"/>
      <c r="BG2493" s="1"/>
      <c r="BH2493" s="1"/>
    </row>
    <row r="2494" spans="1:60" ht="15" customHeight="1" x14ac:dyDescent="0.25">
      <c r="A2494" s="105"/>
      <c r="B2494" s="106"/>
      <c r="C2494" s="2"/>
      <c r="D2494" s="2"/>
      <c r="E2494" s="106"/>
      <c r="F2494" s="107"/>
      <c r="G2494" s="108"/>
      <c r="H2494" s="109"/>
      <c r="I2494" s="109"/>
      <c r="J2494" s="110"/>
      <c r="K2494" s="117"/>
      <c r="L2494" s="178"/>
      <c r="M2494" s="178"/>
      <c r="N2494" s="106"/>
      <c r="O2494" s="111"/>
      <c r="P2494" s="111"/>
      <c r="Q2494" s="106"/>
      <c r="R2494" s="106"/>
      <c r="S2494" s="106"/>
      <c r="T2494" s="106"/>
      <c r="U2494" s="106"/>
      <c r="V2494" s="106"/>
      <c r="W2494" s="19"/>
      <c r="X2494" s="2"/>
      <c r="Y2494" s="4"/>
      <c r="Z2494" s="106"/>
      <c r="AA2494" s="114"/>
      <c r="AB2494" s="112"/>
      <c r="AC2494" s="178"/>
      <c r="AD2494" s="11"/>
      <c r="AE2494" s="106"/>
      <c r="AF2494" s="106"/>
      <c r="AG2494" s="106"/>
      <c r="AH2494" s="115"/>
      <c r="AI2494" s="116"/>
      <c r="AJ2494" s="10"/>
      <c r="AK2494" s="1"/>
      <c r="AL2494" s="10"/>
      <c r="AM2494" s="1"/>
      <c r="AN2494" s="1"/>
      <c r="AO2494" s="3"/>
      <c r="AP2494" s="3"/>
      <c r="AQ2494" s="4"/>
      <c r="AR2494" s="4"/>
      <c r="AS2494" s="4"/>
      <c r="AT2494" s="4"/>
      <c r="AU2494" s="4"/>
      <c r="AV2494" s="4"/>
      <c r="AW2494" s="1"/>
      <c r="AX2494" s="1"/>
      <c r="AY2494" s="1"/>
      <c r="AZ2494" s="1"/>
      <c r="BA2494" s="1"/>
      <c r="BB2494" s="1"/>
      <c r="BC2494" s="1"/>
      <c r="BD2494" s="1"/>
      <c r="BE2494" s="1"/>
      <c r="BG2494" s="1"/>
      <c r="BH2494" s="1"/>
    </row>
    <row r="2495" spans="1:60" ht="15" customHeight="1" x14ac:dyDescent="0.25">
      <c r="A2495" s="105"/>
      <c r="B2495" s="106"/>
      <c r="C2495" s="2"/>
      <c r="D2495" s="2"/>
      <c r="E2495" s="106"/>
      <c r="F2495" s="107"/>
      <c r="G2495" s="108"/>
      <c r="H2495" s="109"/>
      <c r="I2495" s="109"/>
      <c r="J2495" s="110"/>
      <c r="K2495" s="117"/>
      <c r="L2495" s="178"/>
      <c r="M2495" s="178"/>
      <c r="N2495" s="106"/>
      <c r="O2495" s="111"/>
      <c r="P2495" s="111"/>
      <c r="Q2495" s="106"/>
      <c r="R2495" s="106"/>
      <c r="S2495" s="106"/>
      <c r="T2495" s="106"/>
      <c r="U2495" s="106"/>
      <c r="V2495" s="106"/>
      <c r="W2495" s="19"/>
      <c r="X2495" s="2"/>
      <c r="Y2495" s="4"/>
      <c r="Z2495" s="106"/>
      <c r="AA2495" s="114"/>
      <c r="AB2495" s="112"/>
      <c r="AC2495" s="178"/>
      <c r="AD2495" s="11"/>
      <c r="AE2495" s="106"/>
      <c r="AF2495" s="106"/>
      <c r="AG2495" s="106"/>
      <c r="AH2495" s="115"/>
      <c r="AI2495" s="116"/>
      <c r="AJ2495" s="10"/>
      <c r="AK2495" s="1"/>
      <c r="AL2495" s="10"/>
      <c r="AM2495" s="1"/>
      <c r="AN2495" s="1"/>
      <c r="AO2495" s="3"/>
      <c r="AP2495" s="3"/>
      <c r="AQ2495" s="4"/>
      <c r="AR2495" s="4"/>
      <c r="AS2495" s="4"/>
      <c r="AT2495" s="4"/>
      <c r="AU2495" s="4"/>
      <c r="AV2495" s="4"/>
      <c r="AW2495" s="1"/>
      <c r="AX2495" s="1"/>
      <c r="AY2495" s="1"/>
      <c r="AZ2495" s="1"/>
      <c r="BA2495" s="1"/>
      <c r="BB2495" s="1"/>
      <c r="BC2495" s="1"/>
      <c r="BD2495" s="1"/>
      <c r="BE2495" s="1"/>
      <c r="BG2495" s="1"/>
      <c r="BH2495" s="1"/>
    </row>
    <row r="2496" spans="1:60" ht="15" customHeight="1" x14ac:dyDescent="0.25">
      <c r="A2496" s="105"/>
      <c r="B2496" s="106"/>
      <c r="C2496" s="2"/>
      <c r="D2496" s="2"/>
      <c r="E2496" s="106"/>
      <c r="F2496" s="107"/>
      <c r="G2496" s="108"/>
      <c r="H2496" s="109"/>
      <c r="I2496" s="109"/>
      <c r="J2496" s="110"/>
      <c r="K2496" s="117"/>
      <c r="L2496" s="178"/>
      <c r="M2496" s="178"/>
      <c r="N2496" s="106"/>
      <c r="O2496" s="111"/>
      <c r="P2496" s="111"/>
      <c r="Q2496" s="106"/>
      <c r="R2496" s="106"/>
      <c r="S2496" s="106"/>
      <c r="T2496" s="106"/>
      <c r="U2496" s="106"/>
      <c r="V2496" s="106"/>
      <c r="W2496" s="19"/>
      <c r="X2496" s="2"/>
      <c r="Y2496" s="4"/>
      <c r="Z2496" s="106"/>
      <c r="AA2496" s="114"/>
      <c r="AB2496" s="112"/>
      <c r="AC2496" s="178"/>
      <c r="AD2496" s="11"/>
      <c r="AE2496" s="106"/>
      <c r="AF2496" s="106"/>
      <c r="AG2496" s="106"/>
      <c r="AH2496" s="115"/>
      <c r="AI2496" s="116"/>
      <c r="AJ2496" s="10"/>
      <c r="AK2496" s="1"/>
      <c r="AL2496" s="10"/>
      <c r="AM2496" s="1"/>
      <c r="AN2496" s="1"/>
      <c r="AO2496" s="3"/>
      <c r="AP2496" s="3"/>
      <c r="AQ2496" s="4"/>
      <c r="AR2496" s="4"/>
      <c r="AS2496" s="4"/>
      <c r="AT2496" s="4"/>
      <c r="AU2496" s="4"/>
      <c r="AV2496" s="4"/>
      <c r="AW2496" s="1"/>
      <c r="AX2496" s="1"/>
      <c r="AY2496" s="1"/>
      <c r="AZ2496" s="1"/>
      <c r="BA2496" s="1"/>
      <c r="BB2496" s="1"/>
      <c r="BC2496" s="1"/>
      <c r="BD2496" s="1"/>
      <c r="BE2496" s="1"/>
      <c r="BG2496" s="1"/>
      <c r="BH2496" s="1"/>
    </row>
    <row r="2497" spans="1:60" ht="15" customHeight="1" x14ac:dyDescent="0.25">
      <c r="A2497" s="105"/>
      <c r="B2497" s="106"/>
      <c r="C2497" s="2"/>
      <c r="D2497" s="2"/>
      <c r="E2497" s="106"/>
      <c r="F2497" s="107"/>
      <c r="G2497" s="108"/>
      <c r="H2497" s="109"/>
      <c r="I2497" s="109"/>
      <c r="J2497" s="110"/>
      <c r="K2497" s="117"/>
      <c r="L2497" s="178"/>
      <c r="M2497" s="178"/>
      <c r="N2497" s="106"/>
      <c r="O2497" s="111"/>
      <c r="P2497" s="111"/>
      <c r="Q2497" s="106"/>
      <c r="R2497" s="106"/>
      <c r="S2497" s="106"/>
      <c r="T2497" s="106"/>
      <c r="U2497" s="106"/>
      <c r="V2497" s="106"/>
      <c r="W2497" s="19"/>
      <c r="X2497" s="2"/>
      <c r="Y2497" s="4"/>
      <c r="Z2497" s="106"/>
      <c r="AA2497" s="114"/>
      <c r="AB2497" s="112"/>
      <c r="AC2497" s="178"/>
      <c r="AD2497" s="11"/>
      <c r="AE2497" s="106"/>
      <c r="AF2497" s="106"/>
      <c r="AG2497" s="106"/>
      <c r="AH2497" s="115"/>
      <c r="AI2497" s="116"/>
      <c r="AJ2497" s="10"/>
      <c r="AK2497" s="1"/>
      <c r="AL2497" s="10"/>
      <c r="AM2497" s="1"/>
      <c r="AN2497" s="1"/>
      <c r="AO2497" s="3"/>
      <c r="AP2497" s="3"/>
      <c r="AQ2497" s="4"/>
      <c r="AR2497" s="4"/>
      <c r="AS2497" s="4"/>
      <c r="AT2497" s="4"/>
      <c r="AU2497" s="4"/>
      <c r="AV2497" s="4"/>
      <c r="AW2497" s="1"/>
      <c r="AX2497" s="1"/>
      <c r="AY2497" s="1"/>
      <c r="AZ2497" s="1"/>
      <c r="BA2497" s="1"/>
      <c r="BB2497" s="1"/>
      <c r="BC2497" s="1"/>
      <c r="BD2497" s="1"/>
      <c r="BE2497" s="1"/>
      <c r="BG2497" s="1"/>
      <c r="BH2497" s="1"/>
    </row>
    <row r="2498" spans="1:60" ht="15" customHeight="1" x14ac:dyDescent="0.25">
      <c r="A2498" s="105"/>
      <c r="B2498" s="106"/>
      <c r="C2498" s="2"/>
      <c r="D2498" s="2"/>
      <c r="E2498" s="106"/>
      <c r="F2498" s="107"/>
      <c r="G2498" s="108"/>
      <c r="H2498" s="109"/>
      <c r="I2498" s="109"/>
      <c r="J2498" s="110"/>
      <c r="K2498" s="117"/>
      <c r="L2498" s="178"/>
      <c r="M2498" s="178"/>
      <c r="N2498" s="106"/>
      <c r="O2498" s="111"/>
      <c r="P2498" s="111"/>
      <c r="Q2498" s="106"/>
      <c r="R2498" s="106"/>
      <c r="S2498" s="106"/>
      <c r="T2498" s="106"/>
      <c r="U2498" s="106"/>
      <c r="V2498" s="106"/>
      <c r="W2498" s="19"/>
      <c r="X2498" s="2"/>
      <c r="Y2498" s="4"/>
      <c r="Z2498" s="106"/>
      <c r="AA2498" s="114"/>
      <c r="AB2498" s="112"/>
      <c r="AC2498" s="178"/>
      <c r="AD2498" s="11"/>
      <c r="AE2498" s="106"/>
      <c r="AF2498" s="106"/>
      <c r="AG2498" s="106"/>
      <c r="AH2498" s="115"/>
      <c r="AI2498" s="116"/>
      <c r="AJ2498" s="10"/>
      <c r="AK2498" s="1"/>
      <c r="AL2498" s="10"/>
      <c r="AM2498" s="1"/>
      <c r="AN2498" s="1"/>
      <c r="AO2498" s="3"/>
      <c r="AP2498" s="3"/>
      <c r="AQ2498" s="4"/>
      <c r="AR2498" s="4"/>
      <c r="AS2498" s="4"/>
      <c r="AT2498" s="4"/>
      <c r="AU2498" s="4"/>
      <c r="AV2498" s="4"/>
      <c r="AW2498" s="1"/>
      <c r="AX2498" s="1"/>
      <c r="AY2498" s="1"/>
      <c r="AZ2498" s="1"/>
      <c r="BA2498" s="1"/>
      <c r="BB2498" s="1"/>
      <c r="BC2498" s="1"/>
      <c r="BD2498" s="1"/>
      <c r="BE2498" s="1"/>
      <c r="BG2498" s="1"/>
      <c r="BH2498" s="1"/>
    </row>
    <row r="2499" spans="1:60" ht="15" customHeight="1" x14ac:dyDescent="0.25">
      <c r="A2499" s="105"/>
      <c r="B2499" s="106"/>
      <c r="C2499" s="2"/>
      <c r="D2499" s="2"/>
      <c r="E2499" s="106"/>
      <c r="F2499" s="107"/>
      <c r="G2499" s="108"/>
      <c r="H2499" s="109"/>
      <c r="I2499" s="109"/>
      <c r="J2499" s="110"/>
      <c r="K2499" s="117"/>
      <c r="L2499" s="178"/>
      <c r="M2499" s="178"/>
      <c r="N2499" s="106"/>
      <c r="O2499" s="111"/>
      <c r="P2499" s="111"/>
      <c r="Q2499" s="106"/>
      <c r="R2499" s="106"/>
      <c r="S2499" s="106"/>
      <c r="T2499" s="106"/>
      <c r="U2499" s="106"/>
      <c r="V2499" s="106"/>
      <c r="W2499" s="19"/>
      <c r="X2499" s="2"/>
      <c r="Y2499" s="4"/>
      <c r="Z2499" s="106"/>
      <c r="AA2499" s="114"/>
      <c r="AB2499" s="112"/>
      <c r="AC2499" s="178"/>
      <c r="AD2499" s="11"/>
      <c r="AE2499" s="106"/>
      <c r="AF2499" s="106"/>
      <c r="AG2499" s="106"/>
      <c r="AH2499" s="115"/>
      <c r="AI2499" s="116"/>
      <c r="AJ2499" s="10"/>
      <c r="AK2499" s="1"/>
      <c r="AL2499" s="10"/>
      <c r="AM2499" s="1"/>
      <c r="AN2499" s="1"/>
      <c r="AO2499" s="3"/>
      <c r="AP2499" s="3"/>
      <c r="AQ2499" s="4"/>
      <c r="AR2499" s="4"/>
      <c r="AS2499" s="4"/>
      <c r="AT2499" s="4"/>
      <c r="AU2499" s="4"/>
      <c r="AV2499" s="4"/>
      <c r="AW2499" s="1"/>
      <c r="AX2499" s="1"/>
      <c r="AY2499" s="1"/>
      <c r="AZ2499" s="1"/>
      <c r="BA2499" s="1"/>
      <c r="BB2499" s="1"/>
      <c r="BC2499" s="1"/>
      <c r="BD2499" s="1"/>
      <c r="BE2499" s="1"/>
      <c r="BG2499" s="1"/>
      <c r="BH2499" s="1"/>
    </row>
    <row r="2500" spans="1:60" ht="15" customHeight="1" x14ac:dyDescent="0.25">
      <c r="A2500" s="105"/>
      <c r="B2500" s="106"/>
      <c r="C2500" s="2"/>
      <c r="D2500" s="2"/>
      <c r="E2500" s="106"/>
      <c r="F2500" s="107"/>
      <c r="G2500" s="108"/>
      <c r="H2500" s="109"/>
      <c r="I2500" s="109"/>
      <c r="J2500" s="110"/>
      <c r="K2500" s="117"/>
      <c r="L2500" s="178"/>
      <c r="M2500" s="178"/>
      <c r="N2500" s="106"/>
      <c r="O2500" s="111"/>
      <c r="P2500" s="111"/>
      <c r="Q2500" s="106"/>
      <c r="R2500" s="106"/>
      <c r="S2500" s="106"/>
      <c r="T2500" s="106"/>
      <c r="U2500" s="106"/>
      <c r="V2500" s="106"/>
      <c r="W2500" s="19"/>
      <c r="X2500" s="2"/>
      <c r="Y2500" s="4"/>
      <c r="Z2500" s="106"/>
      <c r="AA2500" s="114"/>
      <c r="AB2500" s="112"/>
      <c r="AC2500" s="178"/>
      <c r="AD2500" s="11"/>
      <c r="AE2500" s="106"/>
      <c r="AF2500" s="106"/>
      <c r="AG2500" s="106"/>
      <c r="AH2500" s="115"/>
      <c r="AI2500" s="116"/>
      <c r="AJ2500" s="10"/>
      <c r="AK2500" s="1"/>
      <c r="AL2500" s="10"/>
      <c r="AM2500" s="1"/>
      <c r="AN2500" s="1"/>
      <c r="AO2500" s="3"/>
      <c r="AP2500" s="3"/>
      <c r="AQ2500" s="4"/>
      <c r="AR2500" s="4"/>
      <c r="AS2500" s="4"/>
      <c r="AT2500" s="4"/>
      <c r="AU2500" s="4"/>
      <c r="AV2500" s="4"/>
      <c r="AW2500" s="1"/>
      <c r="AX2500" s="1"/>
      <c r="AY2500" s="1"/>
      <c r="AZ2500" s="1"/>
      <c r="BA2500" s="1"/>
      <c r="BB2500" s="1"/>
      <c r="BC2500" s="1"/>
      <c r="BD2500" s="1"/>
      <c r="BE2500" s="1"/>
      <c r="BG2500" s="1"/>
      <c r="BH2500" s="1"/>
    </row>
    <row r="2501" spans="1:60" ht="15" customHeight="1" x14ac:dyDescent="0.25">
      <c r="A2501" s="105"/>
      <c r="B2501" s="106"/>
      <c r="C2501" s="2"/>
      <c r="D2501" s="2"/>
      <c r="E2501" s="106"/>
      <c r="F2501" s="107"/>
      <c r="G2501" s="108"/>
      <c r="H2501" s="109"/>
      <c r="I2501" s="109"/>
      <c r="J2501" s="110"/>
      <c r="K2501" s="117"/>
      <c r="L2501" s="178"/>
      <c r="M2501" s="178"/>
      <c r="N2501" s="106"/>
      <c r="O2501" s="111"/>
      <c r="P2501" s="111"/>
      <c r="Q2501" s="106"/>
      <c r="R2501" s="106"/>
      <c r="S2501" s="106"/>
      <c r="T2501" s="106"/>
      <c r="U2501" s="106"/>
      <c r="V2501" s="106"/>
      <c r="W2501" s="19"/>
      <c r="X2501" s="2"/>
      <c r="Y2501" s="4"/>
      <c r="Z2501" s="106"/>
      <c r="AA2501" s="114"/>
      <c r="AB2501" s="112"/>
      <c r="AC2501" s="178"/>
      <c r="AD2501" s="11"/>
      <c r="AE2501" s="106"/>
      <c r="AF2501" s="106"/>
      <c r="AG2501" s="106"/>
      <c r="AH2501" s="115"/>
      <c r="AI2501" s="116"/>
      <c r="AJ2501" s="10"/>
      <c r="AK2501" s="1"/>
      <c r="AL2501" s="10"/>
      <c r="AM2501" s="1"/>
      <c r="AN2501" s="1"/>
      <c r="AO2501" s="3"/>
      <c r="AP2501" s="3"/>
      <c r="AQ2501" s="4"/>
      <c r="AR2501" s="4"/>
      <c r="AS2501" s="4"/>
      <c r="AT2501" s="4"/>
      <c r="AU2501" s="4"/>
      <c r="AV2501" s="4"/>
      <c r="AW2501" s="1"/>
      <c r="AX2501" s="1"/>
      <c r="AY2501" s="1"/>
      <c r="AZ2501" s="1"/>
      <c r="BA2501" s="1"/>
      <c r="BB2501" s="1"/>
      <c r="BC2501" s="1"/>
      <c r="BD2501" s="1"/>
      <c r="BE2501" s="1"/>
      <c r="BG2501" s="1"/>
      <c r="BH2501" s="1"/>
    </row>
    <row r="2502" spans="1:60" ht="15" customHeight="1" x14ac:dyDescent="0.25">
      <c r="A2502" s="105"/>
      <c r="B2502" s="106"/>
      <c r="C2502" s="2"/>
      <c r="D2502" s="2"/>
      <c r="E2502" s="106"/>
      <c r="F2502" s="107"/>
      <c r="G2502" s="108"/>
      <c r="H2502" s="109"/>
      <c r="I2502" s="109"/>
      <c r="J2502" s="110"/>
      <c r="K2502" s="117"/>
      <c r="L2502" s="178"/>
      <c r="M2502" s="178"/>
      <c r="N2502" s="106"/>
      <c r="O2502" s="111"/>
      <c r="P2502" s="111"/>
      <c r="Q2502" s="106"/>
      <c r="R2502" s="106"/>
      <c r="S2502" s="106"/>
      <c r="T2502" s="106"/>
      <c r="U2502" s="106"/>
      <c r="V2502" s="106"/>
      <c r="W2502" s="19"/>
      <c r="X2502" s="2"/>
      <c r="Y2502" s="4"/>
      <c r="Z2502" s="106"/>
      <c r="AA2502" s="114"/>
      <c r="AB2502" s="112"/>
      <c r="AC2502" s="178"/>
      <c r="AD2502" s="11"/>
      <c r="AE2502" s="106"/>
      <c r="AF2502" s="106"/>
      <c r="AG2502" s="106"/>
      <c r="AH2502" s="115"/>
      <c r="AI2502" s="116"/>
      <c r="AJ2502" s="10"/>
      <c r="AK2502" s="1"/>
      <c r="AL2502" s="10"/>
      <c r="AM2502" s="1"/>
      <c r="AN2502" s="1"/>
      <c r="AO2502" s="3"/>
      <c r="AP2502" s="3"/>
      <c r="AQ2502" s="4"/>
      <c r="AR2502" s="4"/>
      <c r="AS2502" s="4"/>
      <c r="AT2502" s="4"/>
      <c r="AU2502" s="4"/>
      <c r="AV2502" s="4"/>
      <c r="AW2502" s="1"/>
      <c r="AX2502" s="1"/>
      <c r="AY2502" s="1"/>
      <c r="AZ2502" s="1"/>
      <c r="BA2502" s="1"/>
      <c r="BB2502" s="1"/>
      <c r="BC2502" s="1"/>
      <c r="BD2502" s="1"/>
      <c r="BE2502" s="1"/>
      <c r="BG2502" s="1"/>
      <c r="BH2502" s="1"/>
    </row>
    <row r="2503" spans="1:60" ht="15" customHeight="1" x14ac:dyDescent="0.25">
      <c r="A2503" s="105"/>
      <c r="B2503" s="106"/>
      <c r="C2503" s="2"/>
      <c r="D2503" s="2"/>
      <c r="E2503" s="106"/>
      <c r="F2503" s="107"/>
      <c r="G2503" s="108"/>
      <c r="H2503" s="109"/>
      <c r="I2503" s="109"/>
      <c r="J2503" s="110"/>
      <c r="K2503" s="117"/>
      <c r="L2503" s="178"/>
      <c r="M2503" s="178"/>
      <c r="N2503" s="106"/>
      <c r="O2503" s="111"/>
      <c r="P2503" s="111"/>
      <c r="Q2503" s="106"/>
      <c r="R2503" s="106"/>
      <c r="S2503" s="106"/>
      <c r="T2503" s="106"/>
      <c r="U2503" s="106"/>
      <c r="V2503" s="106"/>
      <c r="W2503" s="19"/>
      <c r="X2503" s="2"/>
      <c r="Y2503" s="4"/>
      <c r="Z2503" s="106"/>
      <c r="AA2503" s="114"/>
      <c r="AB2503" s="112"/>
      <c r="AC2503" s="178"/>
      <c r="AD2503" s="11"/>
      <c r="AE2503" s="106"/>
      <c r="AF2503" s="106"/>
      <c r="AG2503" s="106"/>
      <c r="AH2503" s="115"/>
      <c r="AI2503" s="116"/>
      <c r="AJ2503" s="10"/>
      <c r="AK2503" s="1"/>
      <c r="AL2503" s="10"/>
      <c r="AM2503" s="1"/>
      <c r="AN2503" s="1"/>
      <c r="AO2503" s="3"/>
      <c r="AP2503" s="3"/>
      <c r="AQ2503" s="4"/>
      <c r="AR2503" s="4"/>
      <c r="AS2503" s="4"/>
      <c r="AT2503" s="4"/>
      <c r="AU2503" s="4"/>
      <c r="AV2503" s="4"/>
      <c r="AW2503" s="1"/>
      <c r="AX2503" s="1"/>
      <c r="AY2503" s="1"/>
      <c r="AZ2503" s="1"/>
      <c r="BA2503" s="1"/>
      <c r="BB2503" s="1"/>
      <c r="BC2503" s="1"/>
      <c r="BD2503" s="1"/>
      <c r="BE2503" s="1"/>
      <c r="BG2503" s="1"/>
      <c r="BH2503" s="1"/>
    </row>
    <row r="2504" spans="1:60" ht="15" customHeight="1" x14ac:dyDescent="0.25">
      <c r="A2504" s="105"/>
      <c r="B2504" s="106"/>
      <c r="C2504" s="2"/>
      <c r="D2504" s="2"/>
      <c r="E2504" s="106"/>
      <c r="F2504" s="107"/>
      <c r="G2504" s="108"/>
      <c r="H2504" s="109"/>
      <c r="I2504" s="109"/>
      <c r="J2504" s="110"/>
      <c r="K2504" s="117"/>
      <c r="L2504" s="178"/>
      <c r="M2504" s="178"/>
      <c r="N2504" s="106"/>
      <c r="O2504" s="111"/>
      <c r="P2504" s="111"/>
      <c r="Q2504" s="106"/>
      <c r="R2504" s="106"/>
      <c r="S2504" s="106"/>
      <c r="T2504" s="106"/>
      <c r="U2504" s="106"/>
      <c r="V2504" s="106"/>
      <c r="W2504" s="19"/>
      <c r="X2504" s="2"/>
      <c r="Y2504" s="4"/>
      <c r="Z2504" s="106"/>
      <c r="AA2504" s="114"/>
      <c r="AB2504" s="112"/>
      <c r="AC2504" s="178"/>
      <c r="AD2504" s="11"/>
      <c r="AE2504" s="106"/>
      <c r="AF2504" s="106"/>
      <c r="AG2504" s="106"/>
      <c r="AH2504" s="115"/>
      <c r="AI2504" s="116"/>
      <c r="AJ2504" s="10"/>
      <c r="AK2504" s="1"/>
      <c r="AL2504" s="10"/>
      <c r="AM2504" s="1"/>
      <c r="AN2504" s="1"/>
      <c r="AO2504" s="3"/>
      <c r="AP2504" s="3"/>
      <c r="AQ2504" s="4"/>
      <c r="AR2504" s="4"/>
      <c r="AS2504" s="4"/>
      <c r="AT2504" s="4"/>
      <c r="AU2504" s="4"/>
      <c r="AV2504" s="4"/>
      <c r="AW2504" s="1"/>
      <c r="AX2504" s="1"/>
      <c r="AY2504" s="1"/>
      <c r="AZ2504" s="1"/>
      <c r="BA2504" s="1"/>
      <c r="BB2504" s="1"/>
      <c r="BC2504" s="1"/>
      <c r="BD2504" s="1"/>
      <c r="BE2504" s="1"/>
      <c r="BG2504" s="1"/>
      <c r="BH2504" s="1"/>
    </row>
    <row r="2505" spans="1:60" ht="15" customHeight="1" x14ac:dyDescent="0.25">
      <c r="A2505" s="105"/>
      <c r="B2505" s="106"/>
      <c r="C2505" s="2"/>
      <c r="D2505" s="2"/>
      <c r="E2505" s="106"/>
      <c r="F2505" s="107"/>
      <c r="G2505" s="108"/>
      <c r="H2505" s="109"/>
      <c r="I2505" s="109"/>
      <c r="J2505" s="110"/>
      <c r="K2505" s="117"/>
      <c r="L2505" s="178"/>
      <c r="M2505" s="178"/>
      <c r="N2505" s="106"/>
      <c r="O2505" s="111"/>
      <c r="P2505" s="111"/>
      <c r="Q2505" s="106"/>
      <c r="R2505" s="106"/>
      <c r="S2505" s="106"/>
      <c r="T2505" s="106"/>
      <c r="U2505" s="106"/>
      <c r="V2505" s="106"/>
      <c r="W2505" s="19"/>
      <c r="X2505" s="2"/>
      <c r="Y2505" s="4"/>
      <c r="Z2505" s="106"/>
      <c r="AA2505" s="114"/>
      <c r="AB2505" s="112"/>
      <c r="AC2505" s="178"/>
      <c r="AD2505" s="11"/>
      <c r="AE2505" s="106"/>
      <c r="AF2505" s="106"/>
      <c r="AG2505" s="106"/>
      <c r="AH2505" s="115"/>
      <c r="AI2505" s="116"/>
      <c r="AJ2505" s="10"/>
      <c r="AK2505" s="1"/>
      <c r="AL2505" s="10"/>
      <c r="AM2505" s="1"/>
      <c r="AN2505" s="1"/>
      <c r="AO2505" s="3"/>
      <c r="AP2505" s="3"/>
      <c r="AQ2505" s="4"/>
      <c r="AR2505" s="4"/>
      <c r="AS2505" s="4"/>
      <c r="AT2505" s="4"/>
      <c r="AU2505" s="4"/>
      <c r="AV2505" s="4"/>
      <c r="AW2505" s="1"/>
      <c r="AX2505" s="1"/>
      <c r="AY2505" s="1"/>
      <c r="AZ2505" s="1"/>
      <c r="BA2505" s="1"/>
      <c r="BB2505" s="1"/>
      <c r="BC2505" s="1"/>
      <c r="BD2505" s="1"/>
      <c r="BE2505" s="1"/>
      <c r="BG2505" s="1"/>
      <c r="BH2505" s="1"/>
    </row>
    <row r="2506" spans="1:60" ht="15" customHeight="1" x14ac:dyDescent="0.25">
      <c r="A2506" s="105"/>
      <c r="B2506" s="106"/>
      <c r="C2506" s="2"/>
      <c r="D2506" s="2"/>
      <c r="E2506" s="106"/>
      <c r="F2506" s="107"/>
      <c r="G2506" s="108"/>
      <c r="H2506" s="109"/>
      <c r="I2506" s="109"/>
      <c r="J2506" s="110"/>
      <c r="K2506" s="117"/>
      <c r="L2506" s="178"/>
      <c r="M2506" s="178"/>
      <c r="N2506" s="106"/>
      <c r="O2506" s="111"/>
      <c r="P2506" s="111"/>
      <c r="Q2506" s="106"/>
      <c r="R2506" s="106"/>
      <c r="S2506" s="106"/>
      <c r="T2506" s="106"/>
      <c r="U2506" s="106"/>
      <c r="V2506" s="106"/>
      <c r="W2506" s="19"/>
      <c r="X2506" s="2"/>
      <c r="Y2506" s="4"/>
      <c r="Z2506" s="106"/>
      <c r="AA2506" s="114"/>
      <c r="AB2506" s="112"/>
      <c r="AC2506" s="178"/>
      <c r="AD2506" s="11"/>
      <c r="AE2506" s="106"/>
      <c r="AF2506" s="106"/>
      <c r="AG2506" s="106"/>
      <c r="AH2506" s="115"/>
      <c r="AI2506" s="116"/>
      <c r="AJ2506" s="10"/>
      <c r="AK2506" s="1"/>
      <c r="AL2506" s="10"/>
      <c r="AM2506" s="1"/>
      <c r="AN2506" s="1"/>
      <c r="AO2506" s="3"/>
      <c r="AP2506" s="3"/>
      <c r="AQ2506" s="4"/>
      <c r="AR2506" s="4"/>
      <c r="AS2506" s="4"/>
      <c r="AT2506" s="4"/>
      <c r="AU2506" s="4"/>
      <c r="AV2506" s="4"/>
      <c r="AW2506" s="1"/>
      <c r="AX2506" s="1"/>
      <c r="AY2506" s="1"/>
      <c r="AZ2506" s="1"/>
      <c r="BA2506" s="1"/>
      <c r="BB2506" s="1"/>
      <c r="BC2506" s="1"/>
      <c r="BD2506" s="1"/>
      <c r="BE2506" s="1"/>
      <c r="BG2506" s="1"/>
      <c r="BH2506" s="1"/>
    </row>
    <row r="2507" spans="1:60" ht="15" customHeight="1" x14ac:dyDescent="0.25">
      <c r="A2507" s="105"/>
      <c r="B2507" s="106"/>
      <c r="C2507" s="2"/>
      <c r="D2507" s="2"/>
      <c r="E2507" s="106"/>
      <c r="F2507" s="107"/>
      <c r="G2507" s="108"/>
      <c r="H2507" s="109"/>
      <c r="I2507" s="109"/>
      <c r="J2507" s="110"/>
      <c r="K2507" s="117"/>
      <c r="L2507" s="178"/>
      <c r="M2507" s="178"/>
      <c r="N2507" s="106"/>
      <c r="O2507" s="111"/>
      <c r="P2507" s="111"/>
      <c r="Q2507" s="106"/>
      <c r="R2507" s="106"/>
      <c r="S2507" s="106"/>
      <c r="T2507" s="106"/>
      <c r="U2507" s="106"/>
      <c r="V2507" s="106"/>
      <c r="W2507" s="19"/>
      <c r="X2507" s="2"/>
      <c r="Y2507" s="4"/>
      <c r="Z2507" s="106"/>
      <c r="AA2507" s="114"/>
      <c r="AB2507" s="112"/>
      <c r="AC2507" s="178"/>
      <c r="AD2507" s="11"/>
      <c r="AE2507" s="106"/>
      <c r="AF2507" s="106"/>
      <c r="AG2507" s="106"/>
      <c r="AH2507" s="115"/>
      <c r="AI2507" s="116"/>
      <c r="AJ2507" s="10"/>
      <c r="AK2507" s="1"/>
      <c r="AL2507" s="10"/>
      <c r="AM2507" s="1"/>
      <c r="AN2507" s="1"/>
      <c r="AO2507" s="3"/>
      <c r="AP2507" s="3"/>
      <c r="AQ2507" s="4"/>
      <c r="AR2507" s="4"/>
      <c r="AS2507" s="4"/>
      <c r="AT2507" s="4"/>
      <c r="AU2507" s="4"/>
      <c r="AV2507" s="4"/>
      <c r="AW2507" s="1"/>
      <c r="AX2507" s="1"/>
      <c r="AY2507" s="1"/>
      <c r="AZ2507" s="1"/>
      <c r="BA2507" s="1"/>
      <c r="BB2507" s="1"/>
      <c r="BC2507" s="1"/>
      <c r="BD2507" s="1"/>
      <c r="BE2507" s="1"/>
      <c r="BG2507" s="1"/>
      <c r="BH2507" s="1"/>
    </row>
    <row r="2508" spans="1:60" ht="15" customHeight="1" x14ac:dyDescent="0.25">
      <c r="A2508" s="105"/>
      <c r="B2508" s="106"/>
      <c r="C2508" s="2"/>
      <c r="D2508" s="2"/>
      <c r="E2508" s="106"/>
      <c r="F2508" s="107"/>
      <c r="G2508" s="108"/>
      <c r="H2508" s="109"/>
      <c r="I2508" s="109"/>
      <c r="J2508" s="110"/>
      <c r="K2508" s="117"/>
      <c r="L2508" s="178"/>
      <c r="M2508" s="178"/>
      <c r="N2508" s="106"/>
      <c r="O2508" s="111"/>
      <c r="P2508" s="111"/>
      <c r="Q2508" s="106"/>
      <c r="R2508" s="106"/>
      <c r="S2508" s="106"/>
      <c r="T2508" s="106"/>
      <c r="U2508" s="106"/>
      <c r="V2508" s="106"/>
      <c r="W2508" s="19"/>
      <c r="X2508" s="2"/>
      <c r="Y2508" s="4"/>
      <c r="Z2508" s="106"/>
      <c r="AA2508" s="114"/>
      <c r="AB2508" s="112"/>
      <c r="AC2508" s="178"/>
      <c r="AD2508" s="11"/>
      <c r="AE2508" s="106"/>
      <c r="AF2508" s="106"/>
      <c r="AG2508" s="106"/>
      <c r="AH2508" s="115"/>
      <c r="AI2508" s="116"/>
      <c r="AJ2508" s="10"/>
      <c r="AK2508" s="1"/>
      <c r="AL2508" s="10"/>
      <c r="AM2508" s="1"/>
      <c r="AN2508" s="1"/>
      <c r="AO2508" s="3"/>
      <c r="AP2508" s="3"/>
      <c r="AQ2508" s="4"/>
      <c r="AR2508" s="4"/>
      <c r="AS2508" s="4"/>
      <c r="AT2508" s="4"/>
      <c r="AU2508" s="4"/>
      <c r="AV2508" s="4"/>
      <c r="AW2508" s="1"/>
      <c r="AX2508" s="1"/>
      <c r="AY2508" s="1"/>
      <c r="AZ2508" s="1"/>
      <c r="BA2508" s="1"/>
      <c r="BB2508" s="1"/>
      <c r="BC2508" s="1"/>
      <c r="BD2508" s="1"/>
      <c r="BE2508" s="1"/>
      <c r="BG2508" s="1"/>
      <c r="BH2508" s="1"/>
    </row>
    <row r="2509" spans="1:60" ht="15" customHeight="1" x14ac:dyDescent="0.25">
      <c r="A2509" s="105"/>
      <c r="B2509" s="106"/>
      <c r="C2509" s="2"/>
      <c r="D2509" s="2"/>
      <c r="E2509" s="106"/>
      <c r="F2509" s="107"/>
      <c r="G2509" s="108"/>
      <c r="H2509" s="109"/>
      <c r="I2509" s="109"/>
      <c r="J2509" s="110"/>
      <c r="K2509" s="117"/>
      <c r="L2509" s="178"/>
      <c r="M2509" s="178"/>
      <c r="N2509" s="106"/>
      <c r="O2509" s="111"/>
      <c r="P2509" s="111"/>
      <c r="Q2509" s="106"/>
      <c r="R2509" s="106"/>
      <c r="S2509" s="106"/>
      <c r="T2509" s="106"/>
      <c r="U2509" s="106"/>
      <c r="V2509" s="106"/>
      <c r="W2509" s="19"/>
      <c r="X2509" s="2"/>
      <c r="Y2509" s="4"/>
      <c r="Z2509" s="106"/>
      <c r="AA2509" s="114"/>
      <c r="AB2509" s="112"/>
      <c r="AC2509" s="178"/>
      <c r="AD2509" s="11"/>
      <c r="AE2509" s="106"/>
      <c r="AF2509" s="106"/>
      <c r="AG2509" s="106"/>
      <c r="AH2509" s="115"/>
      <c r="AI2509" s="116"/>
      <c r="AJ2509" s="10"/>
      <c r="AK2509" s="1"/>
      <c r="AL2509" s="10"/>
      <c r="AM2509" s="1"/>
      <c r="AN2509" s="1"/>
      <c r="AO2509" s="3"/>
      <c r="AP2509" s="3"/>
      <c r="AQ2509" s="4"/>
      <c r="AR2509" s="4"/>
      <c r="AS2509" s="4"/>
      <c r="AT2509" s="4"/>
      <c r="AU2509" s="4"/>
      <c r="AV2509" s="4"/>
      <c r="AW2509" s="1"/>
      <c r="AX2509" s="1"/>
      <c r="AY2509" s="1"/>
      <c r="AZ2509" s="1"/>
      <c r="BA2509" s="1"/>
      <c r="BB2509" s="1"/>
      <c r="BC2509" s="1"/>
      <c r="BD2509" s="1"/>
      <c r="BE2509" s="1"/>
      <c r="BG2509" s="1"/>
      <c r="BH2509" s="1"/>
    </row>
    <row r="2510" spans="1:60" ht="15" customHeight="1" x14ac:dyDescent="0.25">
      <c r="A2510" s="105"/>
      <c r="B2510" s="106"/>
      <c r="C2510" s="2"/>
      <c r="D2510" s="2"/>
      <c r="E2510" s="106"/>
      <c r="F2510" s="107"/>
      <c r="G2510" s="108"/>
      <c r="H2510" s="109"/>
      <c r="I2510" s="109"/>
      <c r="J2510" s="110"/>
      <c r="K2510" s="117"/>
      <c r="L2510" s="178"/>
      <c r="M2510" s="178"/>
      <c r="N2510" s="106"/>
      <c r="O2510" s="111"/>
      <c r="P2510" s="111"/>
      <c r="Q2510" s="106"/>
      <c r="R2510" s="106"/>
      <c r="S2510" s="106"/>
      <c r="T2510" s="106"/>
      <c r="U2510" s="106"/>
      <c r="V2510" s="106"/>
      <c r="W2510" s="19"/>
      <c r="X2510" s="2"/>
      <c r="Y2510" s="4"/>
      <c r="Z2510" s="106"/>
      <c r="AA2510" s="114"/>
      <c r="AB2510" s="112"/>
      <c r="AC2510" s="178"/>
      <c r="AD2510" s="11"/>
      <c r="AE2510" s="106"/>
      <c r="AF2510" s="106"/>
      <c r="AG2510" s="106"/>
      <c r="AH2510" s="115"/>
      <c r="AI2510" s="116"/>
      <c r="AJ2510" s="10"/>
      <c r="AK2510" s="1"/>
      <c r="AL2510" s="10"/>
      <c r="AM2510" s="1"/>
      <c r="AN2510" s="1"/>
      <c r="AO2510" s="3"/>
      <c r="AP2510" s="3"/>
      <c r="AQ2510" s="4"/>
      <c r="AR2510" s="4"/>
      <c r="AS2510" s="4"/>
      <c r="AT2510" s="4"/>
      <c r="AU2510" s="4"/>
      <c r="AV2510" s="4"/>
      <c r="AW2510" s="1"/>
      <c r="AX2510" s="1"/>
      <c r="AY2510" s="1"/>
      <c r="AZ2510" s="1"/>
      <c r="BA2510" s="1"/>
      <c r="BB2510" s="1"/>
      <c r="BC2510" s="1"/>
      <c r="BD2510" s="1"/>
      <c r="BE2510" s="1"/>
      <c r="BG2510" s="1"/>
      <c r="BH2510" s="1"/>
    </row>
    <row r="2511" spans="1:60" ht="15" customHeight="1" x14ac:dyDescent="0.25">
      <c r="A2511" s="105"/>
      <c r="B2511" s="106"/>
      <c r="C2511" s="2"/>
      <c r="D2511" s="2"/>
      <c r="E2511" s="106"/>
      <c r="F2511" s="107"/>
      <c r="G2511" s="108"/>
      <c r="H2511" s="109"/>
      <c r="I2511" s="109"/>
      <c r="J2511" s="110"/>
      <c r="K2511" s="117"/>
      <c r="L2511" s="178"/>
      <c r="M2511" s="178"/>
      <c r="N2511" s="106"/>
      <c r="O2511" s="111"/>
      <c r="P2511" s="111"/>
      <c r="Q2511" s="106"/>
      <c r="R2511" s="106"/>
      <c r="S2511" s="106"/>
      <c r="T2511" s="106"/>
      <c r="U2511" s="106"/>
      <c r="V2511" s="106"/>
      <c r="W2511" s="19"/>
      <c r="X2511" s="2"/>
      <c r="Y2511" s="4"/>
      <c r="Z2511" s="106"/>
      <c r="AA2511" s="114"/>
      <c r="AB2511" s="112"/>
      <c r="AC2511" s="178"/>
      <c r="AD2511" s="11"/>
      <c r="AE2511" s="106"/>
      <c r="AF2511" s="106"/>
      <c r="AG2511" s="106"/>
      <c r="AH2511" s="115"/>
      <c r="AI2511" s="116"/>
      <c r="AJ2511" s="10"/>
      <c r="AK2511" s="1"/>
      <c r="AL2511" s="10"/>
      <c r="AM2511" s="1"/>
      <c r="AN2511" s="1"/>
      <c r="AO2511" s="3"/>
      <c r="AP2511" s="3"/>
      <c r="AQ2511" s="4"/>
      <c r="AR2511" s="4"/>
      <c r="AS2511" s="4"/>
      <c r="AT2511" s="4"/>
      <c r="AU2511" s="4"/>
      <c r="AV2511" s="4"/>
      <c r="AW2511" s="1"/>
      <c r="AX2511" s="1"/>
      <c r="AY2511" s="1"/>
      <c r="AZ2511" s="1"/>
      <c r="BA2511" s="1"/>
      <c r="BB2511" s="1"/>
      <c r="BC2511" s="1"/>
      <c r="BD2511" s="1"/>
      <c r="BE2511" s="1"/>
      <c r="BG2511" s="1"/>
      <c r="BH2511" s="1"/>
    </row>
    <row r="2512" spans="1:60" ht="15" customHeight="1" x14ac:dyDescent="0.25">
      <c r="A2512" s="105"/>
      <c r="B2512" s="106"/>
      <c r="C2512" s="2"/>
      <c r="D2512" s="2"/>
      <c r="E2512" s="106"/>
      <c r="F2512" s="107"/>
      <c r="G2512" s="108"/>
      <c r="H2512" s="109"/>
      <c r="I2512" s="109"/>
      <c r="J2512" s="110"/>
      <c r="K2512" s="117"/>
      <c r="L2512" s="178"/>
      <c r="M2512" s="178"/>
      <c r="N2512" s="106"/>
      <c r="O2512" s="111"/>
      <c r="P2512" s="111"/>
      <c r="Q2512" s="106"/>
      <c r="R2512" s="106"/>
      <c r="S2512" s="106"/>
      <c r="T2512" s="106"/>
      <c r="U2512" s="106"/>
      <c r="V2512" s="106"/>
      <c r="W2512" s="19"/>
      <c r="X2512" s="2"/>
      <c r="Y2512" s="4"/>
      <c r="Z2512" s="106"/>
      <c r="AA2512" s="114"/>
      <c r="AB2512" s="112"/>
      <c r="AC2512" s="178"/>
      <c r="AD2512" s="11"/>
      <c r="AE2512" s="106"/>
      <c r="AF2512" s="106"/>
      <c r="AG2512" s="106"/>
      <c r="AH2512" s="115"/>
      <c r="AI2512" s="116"/>
      <c r="AJ2512" s="10"/>
      <c r="AK2512" s="1"/>
      <c r="AL2512" s="10"/>
      <c r="AM2512" s="1"/>
      <c r="AN2512" s="1"/>
      <c r="AO2512" s="3"/>
      <c r="AP2512" s="3"/>
      <c r="AQ2512" s="4"/>
      <c r="AR2512" s="4"/>
      <c r="AS2512" s="4"/>
      <c r="AT2512" s="4"/>
      <c r="AU2512" s="4"/>
      <c r="AV2512" s="4"/>
      <c r="AW2512" s="1"/>
      <c r="AX2512" s="1"/>
      <c r="AY2512" s="1"/>
      <c r="AZ2512" s="1"/>
      <c r="BA2512" s="1"/>
      <c r="BB2512" s="1"/>
      <c r="BC2512" s="1"/>
      <c r="BD2512" s="1"/>
      <c r="BE2512" s="1"/>
      <c r="BG2512" s="1"/>
      <c r="BH2512" s="1"/>
    </row>
    <row r="2513" spans="1:60" ht="15" customHeight="1" x14ac:dyDescent="0.25">
      <c r="A2513" s="105"/>
      <c r="B2513" s="106"/>
      <c r="C2513" s="2"/>
      <c r="D2513" s="2"/>
      <c r="E2513" s="106"/>
      <c r="F2513" s="107"/>
      <c r="G2513" s="108"/>
      <c r="H2513" s="109"/>
      <c r="I2513" s="109"/>
      <c r="J2513" s="110"/>
      <c r="K2513" s="117"/>
      <c r="L2513" s="178"/>
      <c r="M2513" s="178"/>
      <c r="N2513" s="106"/>
      <c r="O2513" s="111"/>
      <c r="P2513" s="111"/>
      <c r="Q2513" s="106"/>
      <c r="R2513" s="106"/>
      <c r="S2513" s="106"/>
      <c r="T2513" s="106"/>
      <c r="U2513" s="106"/>
      <c r="V2513" s="106"/>
      <c r="W2513" s="19"/>
      <c r="X2513" s="2"/>
      <c r="Y2513" s="4"/>
      <c r="Z2513" s="106"/>
      <c r="AA2513" s="114"/>
      <c r="AB2513" s="112"/>
      <c r="AC2513" s="178"/>
      <c r="AD2513" s="11"/>
      <c r="AE2513" s="106"/>
      <c r="AF2513" s="106"/>
      <c r="AG2513" s="106"/>
      <c r="AH2513" s="115"/>
      <c r="AI2513" s="116"/>
      <c r="AJ2513" s="10"/>
      <c r="AK2513" s="1"/>
      <c r="AL2513" s="10"/>
      <c r="AM2513" s="1"/>
      <c r="AN2513" s="1"/>
      <c r="AO2513" s="3"/>
      <c r="AP2513" s="3"/>
      <c r="AQ2513" s="4"/>
      <c r="AR2513" s="4"/>
      <c r="AS2513" s="4"/>
      <c r="AT2513" s="4"/>
      <c r="AU2513" s="4"/>
      <c r="AV2513" s="4"/>
      <c r="AW2513" s="1"/>
      <c r="AX2513" s="1"/>
      <c r="AY2513" s="1"/>
      <c r="AZ2513" s="1"/>
      <c r="BA2513" s="1"/>
      <c r="BB2513" s="1"/>
      <c r="BC2513" s="1"/>
      <c r="BD2513" s="1"/>
      <c r="BE2513" s="1"/>
      <c r="BG2513" s="1"/>
      <c r="BH2513" s="1"/>
    </row>
    <row r="2514" spans="1:60" ht="15" customHeight="1" x14ac:dyDescent="0.25">
      <c r="A2514" s="105"/>
      <c r="B2514" s="106"/>
      <c r="C2514" s="2"/>
      <c r="D2514" s="2"/>
      <c r="E2514" s="106"/>
      <c r="F2514" s="107"/>
      <c r="G2514" s="108"/>
      <c r="H2514" s="109"/>
      <c r="I2514" s="109"/>
      <c r="J2514" s="110"/>
      <c r="K2514" s="117"/>
      <c r="L2514" s="178"/>
      <c r="M2514" s="178"/>
      <c r="N2514" s="106"/>
      <c r="O2514" s="111"/>
      <c r="P2514" s="111"/>
      <c r="Q2514" s="106"/>
      <c r="R2514" s="106"/>
      <c r="S2514" s="106"/>
      <c r="T2514" s="106"/>
      <c r="U2514" s="106"/>
      <c r="V2514" s="106"/>
      <c r="W2514" s="19"/>
      <c r="X2514" s="2"/>
      <c r="Y2514" s="4"/>
      <c r="Z2514" s="106"/>
      <c r="AA2514" s="114"/>
      <c r="AB2514" s="112"/>
      <c r="AC2514" s="178"/>
      <c r="AD2514" s="11"/>
      <c r="AE2514" s="106"/>
      <c r="AF2514" s="106"/>
      <c r="AG2514" s="106"/>
      <c r="AH2514" s="115"/>
      <c r="AI2514" s="116"/>
      <c r="AJ2514" s="10"/>
      <c r="AK2514" s="1"/>
      <c r="AL2514" s="10"/>
      <c r="AM2514" s="1"/>
      <c r="AN2514" s="1"/>
      <c r="AO2514" s="3"/>
      <c r="AP2514" s="3"/>
      <c r="AQ2514" s="4"/>
      <c r="AR2514" s="4"/>
      <c r="AS2514" s="4"/>
      <c r="AT2514" s="4"/>
      <c r="AU2514" s="4"/>
      <c r="AV2514" s="4"/>
      <c r="AW2514" s="1"/>
      <c r="AX2514" s="1"/>
      <c r="AY2514" s="1"/>
      <c r="AZ2514" s="1"/>
      <c r="BA2514" s="1"/>
      <c r="BB2514" s="1"/>
      <c r="BC2514" s="1"/>
      <c r="BD2514" s="1"/>
      <c r="BE2514" s="1"/>
      <c r="BG2514" s="1"/>
      <c r="BH2514" s="1"/>
    </row>
    <row r="2515" spans="1:60" ht="15" customHeight="1" x14ac:dyDescent="0.25">
      <c r="A2515" s="105"/>
      <c r="B2515" s="106"/>
      <c r="C2515" s="2"/>
      <c r="D2515" s="2"/>
      <c r="E2515" s="106"/>
      <c r="F2515" s="107"/>
      <c r="G2515" s="108"/>
      <c r="H2515" s="109"/>
      <c r="I2515" s="109"/>
      <c r="J2515" s="110"/>
      <c r="K2515" s="117"/>
      <c r="L2515" s="178"/>
      <c r="M2515" s="178"/>
      <c r="N2515" s="106"/>
      <c r="O2515" s="111"/>
      <c r="P2515" s="111"/>
      <c r="Q2515" s="106"/>
      <c r="R2515" s="106"/>
      <c r="S2515" s="106"/>
      <c r="T2515" s="106"/>
      <c r="U2515" s="106"/>
      <c r="V2515" s="106"/>
      <c r="W2515" s="19"/>
      <c r="X2515" s="2"/>
      <c r="Y2515" s="4"/>
      <c r="Z2515" s="106"/>
      <c r="AA2515" s="114"/>
      <c r="AB2515" s="112"/>
      <c r="AC2515" s="178"/>
      <c r="AD2515" s="11"/>
      <c r="AE2515" s="106"/>
      <c r="AF2515" s="106"/>
      <c r="AG2515" s="106"/>
      <c r="AH2515" s="115"/>
      <c r="AI2515" s="116"/>
      <c r="AJ2515" s="10"/>
      <c r="AK2515" s="1"/>
      <c r="AL2515" s="10"/>
      <c r="AM2515" s="1"/>
      <c r="AN2515" s="1"/>
      <c r="AO2515" s="3"/>
      <c r="AP2515" s="3"/>
      <c r="AQ2515" s="4"/>
      <c r="AR2515" s="4"/>
      <c r="AS2515" s="4"/>
      <c r="AT2515" s="4"/>
      <c r="AU2515" s="4"/>
      <c r="AV2515" s="4"/>
      <c r="AW2515" s="1"/>
      <c r="AX2515" s="1"/>
      <c r="AY2515" s="1"/>
      <c r="AZ2515" s="1"/>
      <c r="BA2515" s="1"/>
      <c r="BB2515" s="1"/>
      <c r="BC2515" s="1"/>
      <c r="BD2515" s="1"/>
      <c r="BE2515" s="1"/>
      <c r="BG2515" s="1"/>
      <c r="BH2515" s="1"/>
    </row>
    <row r="2516" spans="1:60" ht="15" customHeight="1" x14ac:dyDescent="0.25">
      <c r="A2516" s="105"/>
      <c r="B2516" s="106"/>
      <c r="C2516" s="2"/>
      <c r="D2516" s="2"/>
      <c r="E2516" s="106"/>
      <c r="F2516" s="107"/>
      <c r="G2516" s="108"/>
      <c r="H2516" s="109"/>
      <c r="I2516" s="109"/>
      <c r="J2516" s="110"/>
      <c r="K2516" s="117"/>
      <c r="L2516" s="178"/>
      <c r="M2516" s="178"/>
      <c r="N2516" s="106"/>
      <c r="O2516" s="111"/>
      <c r="P2516" s="111"/>
      <c r="Q2516" s="106"/>
      <c r="R2516" s="106"/>
      <c r="S2516" s="106"/>
      <c r="T2516" s="106"/>
      <c r="U2516" s="106"/>
      <c r="V2516" s="106"/>
      <c r="W2516" s="19"/>
      <c r="X2516" s="2"/>
      <c r="Y2516" s="4"/>
      <c r="Z2516" s="106"/>
      <c r="AA2516" s="114"/>
      <c r="AB2516" s="112"/>
      <c r="AC2516" s="178"/>
      <c r="AD2516" s="11"/>
      <c r="AE2516" s="106"/>
      <c r="AF2516" s="106"/>
      <c r="AG2516" s="106"/>
      <c r="AH2516" s="115"/>
      <c r="AI2516" s="116"/>
      <c r="AJ2516" s="10"/>
      <c r="AK2516" s="1"/>
      <c r="AL2516" s="10"/>
      <c r="AM2516" s="1"/>
      <c r="AN2516" s="1"/>
      <c r="AO2516" s="3"/>
      <c r="AP2516" s="3"/>
      <c r="AQ2516" s="4"/>
      <c r="AR2516" s="4"/>
      <c r="AS2516" s="4"/>
      <c r="AT2516" s="4"/>
      <c r="AU2516" s="4"/>
      <c r="AV2516" s="4"/>
      <c r="AW2516" s="1"/>
      <c r="AX2516" s="1"/>
      <c r="AY2516" s="1"/>
      <c r="AZ2516" s="1"/>
      <c r="BA2516" s="1"/>
      <c r="BB2516" s="1"/>
      <c r="BC2516" s="1"/>
      <c r="BD2516" s="1"/>
      <c r="BE2516" s="1"/>
      <c r="BG2516" s="1"/>
      <c r="BH2516" s="1"/>
    </row>
    <row r="2517" spans="1:60" ht="15" customHeight="1" x14ac:dyDescent="0.25">
      <c r="A2517" s="105"/>
      <c r="B2517" s="106"/>
      <c r="C2517" s="2"/>
      <c r="D2517" s="2"/>
      <c r="E2517" s="106"/>
      <c r="F2517" s="107"/>
      <c r="G2517" s="108"/>
      <c r="H2517" s="109"/>
      <c r="I2517" s="109"/>
      <c r="J2517" s="110"/>
      <c r="K2517" s="117"/>
      <c r="L2517" s="178"/>
      <c r="M2517" s="178"/>
      <c r="N2517" s="106"/>
      <c r="O2517" s="111"/>
      <c r="P2517" s="111"/>
      <c r="Q2517" s="106"/>
      <c r="R2517" s="106"/>
      <c r="S2517" s="106"/>
      <c r="T2517" s="106"/>
      <c r="U2517" s="106"/>
      <c r="V2517" s="106"/>
      <c r="W2517" s="19"/>
      <c r="X2517" s="2"/>
      <c r="Y2517" s="4"/>
      <c r="Z2517" s="106"/>
      <c r="AA2517" s="114"/>
      <c r="AB2517" s="112"/>
      <c r="AC2517" s="178"/>
      <c r="AD2517" s="11"/>
      <c r="AE2517" s="106"/>
      <c r="AF2517" s="106"/>
      <c r="AG2517" s="106"/>
      <c r="AH2517" s="115"/>
      <c r="AI2517" s="116"/>
      <c r="AJ2517" s="10"/>
      <c r="AK2517" s="1"/>
      <c r="AL2517" s="10"/>
      <c r="AM2517" s="1"/>
      <c r="AN2517" s="1"/>
      <c r="AO2517" s="3"/>
      <c r="AP2517" s="3"/>
      <c r="AQ2517" s="4"/>
      <c r="AR2517" s="4"/>
      <c r="AS2517" s="4"/>
      <c r="AT2517" s="4"/>
      <c r="AU2517" s="4"/>
      <c r="AV2517" s="4"/>
      <c r="AW2517" s="1"/>
      <c r="AX2517" s="1"/>
      <c r="AY2517" s="1"/>
      <c r="AZ2517" s="1"/>
      <c r="BA2517" s="1"/>
      <c r="BB2517" s="1"/>
      <c r="BC2517" s="1"/>
      <c r="BD2517" s="1"/>
      <c r="BE2517" s="1"/>
      <c r="BG2517" s="1"/>
      <c r="BH2517" s="1"/>
    </row>
    <row r="2518" spans="1:60" ht="15" customHeight="1" x14ac:dyDescent="0.25">
      <c r="A2518" s="105"/>
      <c r="B2518" s="106"/>
      <c r="C2518" s="2"/>
      <c r="D2518" s="2"/>
      <c r="E2518" s="106"/>
      <c r="F2518" s="107"/>
      <c r="G2518" s="108"/>
      <c r="H2518" s="109"/>
      <c r="I2518" s="109"/>
      <c r="J2518" s="110"/>
      <c r="K2518" s="117"/>
      <c r="L2518" s="178"/>
      <c r="M2518" s="178"/>
      <c r="N2518" s="106"/>
      <c r="O2518" s="111"/>
      <c r="P2518" s="111"/>
      <c r="Q2518" s="106"/>
      <c r="R2518" s="106"/>
      <c r="S2518" s="106"/>
      <c r="T2518" s="106"/>
      <c r="U2518" s="106"/>
      <c r="V2518" s="106"/>
      <c r="W2518" s="19"/>
      <c r="X2518" s="2"/>
      <c r="Y2518" s="4"/>
      <c r="Z2518" s="106"/>
      <c r="AA2518" s="114"/>
      <c r="AB2518" s="112"/>
      <c r="AC2518" s="178"/>
      <c r="AD2518" s="11"/>
      <c r="AE2518" s="106"/>
      <c r="AF2518" s="106"/>
      <c r="AG2518" s="106"/>
      <c r="AH2518" s="115"/>
      <c r="AI2518" s="116"/>
      <c r="AJ2518" s="10"/>
      <c r="AK2518" s="1"/>
      <c r="AL2518" s="10"/>
      <c r="AM2518" s="1"/>
      <c r="AN2518" s="1"/>
      <c r="AO2518" s="3"/>
      <c r="AP2518" s="3"/>
      <c r="AQ2518" s="4"/>
      <c r="AR2518" s="4"/>
      <c r="AS2518" s="4"/>
      <c r="AT2518" s="4"/>
      <c r="AU2518" s="4"/>
      <c r="AV2518" s="4"/>
      <c r="AW2518" s="1"/>
      <c r="AX2518" s="1"/>
      <c r="AY2518" s="1"/>
      <c r="AZ2518" s="1"/>
      <c r="BA2518" s="1"/>
      <c r="BB2518" s="1"/>
      <c r="BC2518" s="1"/>
      <c r="BD2518" s="1"/>
      <c r="BE2518" s="1"/>
      <c r="BG2518" s="1"/>
      <c r="BH2518" s="1"/>
    </row>
    <row r="2519" spans="1:60" ht="15" customHeight="1" x14ac:dyDescent="0.25">
      <c r="A2519" s="105"/>
      <c r="B2519" s="106"/>
      <c r="C2519" s="2"/>
      <c r="D2519" s="2"/>
      <c r="E2519" s="106"/>
      <c r="F2519" s="107"/>
      <c r="G2519" s="108"/>
      <c r="H2519" s="109"/>
      <c r="I2519" s="109"/>
      <c r="J2519" s="110"/>
      <c r="K2519" s="117"/>
      <c r="L2519" s="178"/>
      <c r="M2519" s="178"/>
      <c r="N2519" s="106"/>
      <c r="O2519" s="111"/>
      <c r="P2519" s="111"/>
      <c r="Q2519" s="106"/>
      <c r="R2519" s="106"/>
      <c r="S2519" s="106"/>
      <c r="T2519" s="106"/>
      <c r="U2519" s="106"/>
      <c r="V2519" s="106"/>
      <c r="W2519" s="19"/>
      <c r="X2519" s="2"/>
      <c r="Y2519" s="4"/>
      <c r="Z2519" s="106"/>
      <c r="AA2519" s="114"/>
      <c r="AB2519" s="112"/>
      <c r="AC2519" s="178"/>
      <c r="AD2519" s="11"/>
      <c r="AE2519" s="106"/>
      <c r="AF2519" s="106"/>
      <c r="AG2519" s="106"/>
      <c r="AH2519" s="115"/>
      <c r="AI2519" s="116"/>
      <c r="AJ2519" s="10"/>
      <c r="AK2519" s="1"/>
      <c r="AL2519" s="10"/>
      <c r="AM2519" s="1"/>
      <c r="AN2519" s="1"/>
      <c r="AO2519" s="3"/>
      <c r="AP2519" s="3"/>
      <c r="AQ2519" s="4"/>
      <c r="AR2519" s="4"/>
      <c r="AS2519" s="4"/>
      <c r="AT2519" s="4"/>
      <c r="AU2519" s="4"/>
      <c r="AV2519" s="4"/>
      <c r="AW2519" s="1"/>
      <c r="AX2519" s="1"/>
      <c r="AY2519" s="1"/>
      <c r="AZ2519" s="1"/>
      <c r="BA2519" s="1"/>
      <c r="BB2519" s="1"/>
      <c r="BC2519" s="1"/>
      <c r="BD2519" s="1"/>
      <c r="BE2519" s="1"/>
      <c r="BG2519" s="1"/>
      <c r="BH2519" s="1"/>
    </row>
    <row r="2520" spans="1:60" ht="15" customHeight="1" x14ac:dyDescent="0.25">
      <c r="A2520" s="105"/>
      <c r="B2520" s="106"/>
      <c r="C2520" s="2"/>
      <c r="D2520" s="2"/>
      <c r="E2520" s="106"/>
      <c r="F2520" s="107"/>
      <c r="G2520" s="108"/>
      <c r="H2520" s="109"/>
      <c r="I2520" s="109"/>
      <c r="J2520" s="110"/>
      <c r="K2520" s="117"/>
      <c r="L2520" s="178"/>
      <c r="M2520" s="178"/>
      <c r="N2520" s="106"/>
      <c r="O2520" s="111"/>
      <c r="P2520" s="111"/>
      <c r="Q2520" s="106"/>
      <c r="R2520" s="106"/>
      <c r="S2520" s="106"/>
      <c r="T2520" s="106"/>
      <c r="U2520" s="106"/>
      <c r="V2520" s="106"/>
      <c r="W2520" s="19"/>
      <c r="X2520" s="2"/>
      <c r="Y2520" s="4"/>
      <c r="Z2520" s="106"/>
      <c r="AA2520" s="114"/>
      <c r="AB2520" s="112"/>
      <c r="AC2520" s="178"/>
      <c r="AD2520" s="11"/>
      <c r="AE2520" s="106"/>
      <c r="AF2520" s="106"/>
      <c r="AG2520" s="106"/>
      <c r="AH2520" s="115"/>
      <c r="AI2520" s="116"/>
      <c r="AJ2520" s="10"/>
      <c r="AK2520" s="1"/>
      <c r="AL2520" s="10"/>
      <c r="AM2520" s="1"/>
      <c r="AN2520" s="1"/>
      <c r="AO2520" s="3"/>
      <c r="AP2520" s="3"/>
      <c r="AQ2520" s="4"/>
      <c r="AR2520" s="4"/>
      <c r="AS2520" s="4"/>
      <c r="AT2520" s="4"/>
      <c r="AU2520" s="4"/>
      <c r="AV2520" s="4"/>
      <c r="AW2520" s="1"/>
      <c r="AX2520" s="1"/>
      <c r="AY2520" s="1"/>
      <c r="AZ2520" s="1"/>
      <c r="BA2520" s="1"/>
      <c r="BB2520" s="1"/>
      <c r="BC2520" s="1"/>
      <c r="BD2520" s="1"/>
      <c r="BE2520" s="1"/>
      <c r="BG2520" s="1"/>
      <c r="BH2520" s="1"/>
    </row>
    <row r="2521" spans="1:60" ht="15" customHeight="1" x14ac:dyDescent="0.25">
      <c r="A2521" s="105"/>
      <c r="B2521" s="106"/>
      <c r="C2521" s="2"/>
      <c r="D2521" s="2"/>
      <c r="E2521" s="106"/>
      <c r="F2521" s="107"/>
      <c r="G2521" s="108"/>
      <c r="H2521" s="109"/>
      <c r="I2521" s="109"/>
      <c r="J2521" s="110"/>
      <c r="K2521" s="117"/>
      <c r="L2521" s="178"/>
      <c r="M2521" s="178"/>
      <c r="N2521" s="106"/>
      <c r="O2521" s="111"/>
      <c r="P2521" s="111"/>
      <c r="Q2521" s="106"/>
      <c r="R2521" s="106"/>
      <c r="S2521" s="106"/>
      <c r="T2521" s="106"/>
      <c r="U2521" s="106"/>
      <c r="V2521" s="106"/>
      <c r="W2521" s="19"/>
      <c r="X2521" s="2"/>
      <c r="Y2521" s="4"/>
      <c r="Z2521" s="106"/>
      <c r="AA2521" s="114"/>
      <c r="AB2521" s="112"/>
      <c r="AC2521" s="178"/>
      <c r="AD2521" s="11"/>
      <c r="AE2521" s="106"/>
      <c r="AF2521" s="106"/>
      <c r="AG2521" s="106"/>
      <c r="AH2521" s="115"/>
      <c r="AI2521" s="116"/>
      <c r="AJ2521" s="10"/>
      <c r="AK2521" s="1"/>
      <c r="AL2521" s="10"/>
      <c r="AM2521" s="1"/>
      <c r="AN2521" s="1"/>
      <c r="AO2521" s="3"/>
      <c r="AP2521" s="3"/>
      <c r="AQ2521" s="4"/>
      <c r="AR2521" s="4"/>
      <c r="AS2521" s="4"/>
      <c r="AT2521" s="4"/>
      <c r="AU2521" s="4"/>
      <c r="AV2521" s="4"/>
      <c r="AW2521" s="1"/>
      <c r="AX2521" s="1"/>
      <c r="AY2521" s="1"/>
      <c r="AZ2521" s="1"/>
      <c r="BA2521" s="1"/>
      <c r="BB2521" s="1"/>
      <c r="BC2521" s="1"/>
      <c r="BD2521" s="1"/>
      <c r="BE2521" s="1"/>
      <c r="BG2521" s="1"/>
      <c r="BH2521" s="1"/>
    </row>
    <row r="2522" spans="1:60" ht="15" customHeight="1" x14ac:dyDescent="0.25">
      <c r="A2522" s="105"/>
      <c r="B2522" s="106"/>
      <c r="C2522" s="2"/>
      <c r="D2522" s="2"/>
      <c r="E2522" s="106"/>
      <c r="F2522" s="107"/>
      <c r="G2522" s="108"/>
      <c r="H2522" s="109"/>
      <c r="I2522" s="109"/>
      <c r="J2522" s="110"/>
      <c r="K2522" s="117"/>
      <c r="L2522" s="178"/>
      <c r="M2522" s="178"/>
      <c r="N2522" s="106"/>
      <c r="O2522" s="111"/>
      <c r="P2522" s="111"/>
      <c r="Q2522" s="106"/>
      <c r="R2522" s="106"/>
      <c r="S2522" s="106"/>
      <c r="T2522" s="106"/>
      <c r="U2522" s="106"/>
      <c r="V2522" s="106"/>
      <c r="W2522" s="19"/>
      <c r="X2522" s="2"/>
      <c r="Y2522" s="4"/>
      <c r="Z2522" s="106"/>
      <c r="AA2522" s="114"/>
      <c r="AB2522" s="112"/>
      <c r="AC2522" s="178"/>
      <c r="AD2522" s="11"/>
      <c r="AE2522" s="106"/>
      <c r="AF2522" s="106"/>
      <c r="AG2522" s="106"/>
      <c r="AH2522" s="115"/>
      <c r="AI2522" s="116"/>
      <c r="AJ2522" s="10"/>
      <c r="AK2522" s="1"/>
      <c r="AL2522" s="10"/>
      <c r="AM2522" s="1"/>
      <c r="AN2522" s="1"/>
      <c r="AO2522" s="3"/>
      <c r="AP2522" s="3"/>
      <c r="AQ2522" s="4"/>
      <c r="AR2522" s="4"/>
      <c r="AS2522" s="4"/>
      <c r="AT2522" s="4"/>
      <c r="AU2522" s="4"/>
      <c r="AV2522" s="4"/>
      <c r="AW2522" s="1"/>
      <c r="AX2522" s="1"/>
      <c r="AY2522" s="1"/>
      <c r="AZ2522" s="1"/>
      <c r="BA2522" s="1"/>
      <c r="BB2522" s="1"/>
      <c r="BC2522" s="1"/>
      <c r="BD2522" s="1"/>
      <c r="BE2522" s="1"/>
      <c r="BG2522" s="1"/>
      <c r="BH2522" s="1"/>
    </row>
    <row r="2523" spans="1:60" ht="15" customHeight="1" x14ac:dyDescent="0.25">
      <c r="A2523" s="105"/>
      <c r="B2523" s="106"/>
      <c r="C2523" s="2"/>
      <c r="D2523" s="2"/>
      <c r="E2523" s="106"/>
      <c r="F2523" s="107"/>
      <c r="G2523" s="108"/>
      <c r="H2523" s="109"/>
      <c r="I2523" s="109"/>
      <c r="J2523" s="110"/>
      <c r="K2523" s="117"/>
      <c r="L2523" s="178"/>
      <c r="M2523" s="178"/>
      <c r="N2523" s="106"/>
      <c r="O2523" s="111"/>
      <c r="P2523" s="111"/>
      <c r="Q2523" s="106"/>
      <c r="R2523" s="106"/>
      <c r="S2523" s="106"/>
      <c r="T2523" s="106"/>
      <c r="U2523" s="106"/>
      <c r="V2523" s="106"/>
      <c r="W2523" s="19"/>
      <c r="X2523" s="2"/>
      <c r="Y2523" s="4"/>
      <c r="Z2523" s="106"/>
      <c r="AA2523" s="114"/>
      <c r="AB2523" s="112"/>
      <c r="AC2523" s="178"/>
      <c r="AD2523" s="11"/>
      <c r="AE2523" s="106"/>
      <c r="AF2523" s="106"/>
      <c r="AG2523" s="106"/>
      <c r="AH2523" s="115"/>
      <c r="AI2523" s="116"/>
      <c r="AJ2523" s="10"/>
      <c r="AK2523" s="1"/>
      <c r="AL2523" s="10"/>
      <c r="AM2523" s="1"/>
      <c r="AN2523" s="1"/>
      <c r="AO2523" s="3"/>
      <c r="AP2523" s="3"/>
      <c r="AQ2523" s="4"/>
      <c r="AR2523" s="4"/>
      <c r="AS2523" s="4"/>
      <c r="AT2523" s="4"/>
      <c r="AU2523" s="4"/>
      <c r="AV2523" s="4"/>
      <c r="AW2523" s="1"/>
      <c r="AX2523" s="1"/>
      <c r="AY2523" s="1"/>
      <c r="AZ2523" s="1"/>
      <c r="BA2523" s="1"/>
      <c r="BB2523" s="1"/>
      <c r="BC2523" s="1"/>
      <c r="BD2523" s="1"/>
      <c r="BE2523" s="1"/>
      <c r="BG2523" s="1"/>
      <c r="BH2523" s="1"/>
    </row>
    <row r="2524" spans="1:60" ht="15" customHeight="1" x14ac:dyDescent="0.25">
      <c r="A2524" s="105"/>
      <c r="B2524" s="106"/>
      <c r="C2524" s="2"/>
      <c r="D2524" s="2"/>
      <c r="E2524" s="106"/>
      <c r="F2524" s="107"/>
      <c r="G2524" s="108"/>
      <c r="H2524" s="109"/>
      <c r="I2524" s="109"/>
      <c r="J2524" s="110"/>
      <c r="K2524" s="117"/>
      <c r="L2524" s="178"/>
      <c r="M2524" s="178"/>
      <c r="N2524" s="106"/>
      <c r="O2524" s="111"/>
      <c r="P2524" s="111"/>
      <c r="Q2524" s="106"/>
      <c r="R2524" s="106"/>
      <c r="S2524" s="106"/>
      <c r="T2524" s="106"/>
      <c r="U2524" s="106"/>
      <c r="V2524" s="106"/>
      <c r="W2524" s="19"/>
      <c r="X2524" s="2"/>
      <c r="Y2524" s="4"/>
      <c r="Z2524" s="106"/>
      <c r="AA2524" s="114"/>
      <c r="AB2524" s="112"/>
      <c r="AC2524" s="178"/>
      <c r="AD2524" s="11"/>
      <c r="AE2524" s="106"/>
      <c r="AF2524" s="106"/>
      <c r="AG2524" s="106"/>
      <c r="AH2524" s="115"/>
      <c r="AI2524" s="116"/>
      <c r="AJ2524" s="10"/>
      <c r="AK2524" s="1"/>
      <c r="AL2524" s="10"/>
      <c r="AM2524" s="1"/>
      <c r="AN2524" s="1"/>
      <c r="AO2524" s="3"/>
      <c r="AP2524" s="3"/>
      <c r="AQ2524" s="4"/>
      <c r="AR2524" s="4"/>
      <c r="AS2524" s="4"/>
      <c r="AT2524" s="4"/>
      <c r="AU2524" s="4"/>
      <c r="AV2524" s="4"/>
      <c r="AW2524" s="1"/>
      <c r="AX2524" s="1"/>
      <c r="AY2524" s="1"/>
      <c r="AZ2524" s="1"/>
      <c r="BA2524" s="1"/>
      <c r="BB2524" s="1"/>
      <c r="BC2524" s="1"/>
      <c r="BD2524" s="1"/>
      <c r="BE2524" s="1"/>
      <c r="BG2524" s="1"/>
      <c r="BH2524" s="1"/>
    </row>
    <row r="2525" spans="1:60" ht="15" customHeight="1" x14ac:dyDescent="0.25">
      <c r="A2525" s="105"/>
      <c r="B2525" s="106"/>
      <c r="C2525" s="2"/>
      <c r="D2525" s="2"/>
      <c r="E2525" s="106"/>
      <c r="F2525" s="107"/>
      <c r="G2525" s="108"/>
      <c r="H2525" s="109"/>
      <c r="I2525" s="109"/>
      <c r="J2525" s="110"/>
      <c r="K2525" s="117"/>
      <c r="L2525" s="178"/>
      <c r="M2525" s="178"/>
      <c r="N2525" s="106"/>
      <c r="O2525" s="111"/>
      <c r="P2525" s="111"/>
      <c r="Q2525" s="106"/>
      <c r="R2525" s="106"/>
      <c r="S2525" s="106"/>
      <c r="T2525" s="106"/>
      <c r="U2525" s="106"/>
      <c r="V2525" s="106"/>
      <c r="W2525" s="19"/>
      <c r="X2525" s="2"/>
      <c r="Y2525" s="4"/>
      <c r="Z2525" s="106"/>
      <c r="AA2525" s="114"/>
      <c r="AB2525" s="112"/>
      <c r="AC2525" s="178"/>
      <c r="AD2525" s="11"/>
      <c r="AE2525" s="106"/>
      <c r="AF2525" s="106"/>
      <c r="AG2525" s="106"/>
      <c r="AH2525" s="115"/>
      <c r="AI2525" s="116"/>
      <c r="AJ2525" s="10"/>
      <c r="AK2525" s="1"/>
      <c r="AL2525" s="10"/>
      <c r="AM2525" s="1"/>
      <c r="AN2525" s="1"/>
      <c r="AO2525" s="3"/>
      <c r="AP2525" s="3"/>
      <c r="AQ2525" s="4"/>
      <c r="AR2525" s="4"/>
      <c r="AS2525" s="4"/>
      <c r="AT2525" s="4"/>
      <c r="AU2525" s="4"/>
      <c r="AV2525" s="4"/>
      <c r="AW2525" s="1"/>
      <c r="AX2525" s="1"/>
      <c r="AY2525" s="1"/>
      <c r="AZ2525" s="1"/>
      <c r="BA2525" s="1"/>
      <c r="BB2525" s="1"/>
      <c r="BC2525" s="1"/>
      <c r="BD2525" s="1"/>
      <c r="BE2525" s="1"/>
      <c r="BG2525" s="1"/>
      <c r="BH2525" s="1"/>
    </row>
    <row r="2526" spans="1:60" ht="15" customHeight="1" x14ac:dyDescent="0.25">
      <c r="A2526" s="105"/>
      <c r="B2526" s="106"/>
      <c r="C2526" s="2"/>
      <c r="D2526" s="2"/>
      <c r="E2526" s="106"/>
      <c r="F2526" s="107"/>
      <c r="G2526" s="108"/>
      <c r="H2526" s="109"/>
      <c r="I2526" s="109"/>
      <c r="J2526" s="110"/>
      <c r="K2526" s="117"/>
      <c r="L2526" s="178"/>
      <c r="M2526" s="178"/>
      <c r="N2526" s="106"/>
      <c r="O2526" s="111"/>
      <c r="P2526" s="111"/>
      <c r="Q2526" s="106"/>
      <c r="R2526" s="106"/>
      <c r="S2526" s="106"/>
      <c r="T2526" s="106"/>
      <c r="U2526" s="106"/>
      <c r="V2526" s="106"/>
      <c r="W2526" s="19"/>
      <c r="X2526" s="2"/>
      <c r="Y2526" s="4"/>
      <c r="Z2526" s="106"/>
      <c r="AA2526" s="114"/>
      <c r="AB2526" s="112"/>
      <c r="AC2526" s="178"/>
      <c r="AD2526" s="11"/>
      <c r="AE2526" s="106"/>
      <c r="AF2526" s="106"/>
      <c r="AG2526" s="106"/>
      <c r="AH2526" s="115"/>
      <c r="AI2526" s="116"/>
      <c r="AJ2526" s="10"/>
      <c r="AK2526" s="1"/>
      <c r="AL2526" s="10"/>
      <c r="AM2526" s="1"/>
      <c r="AN2526" s="1"/>
      <c r="AO2526" s="3"/>
      <c r="AP2526" s="3"/>
      <c r="AQ2526" s="4"/>
      <c r="AR2526" s="4"/>
      <c r="AS2526" s="4"/>
      <c r="AT2526" s="4"/>
      <c r="AU2526" s="4"/>
      <c r="AV2526" s="4"/>
      <c r="AW2526" s="1"/>
      <c r="AX2526" s="1"/>
      <c r="AY2526" s="1"/>
      <c r="AZ2526" s="1"/>
      <c r="BA2526" s="1"/>
      <c r="BB2526" s="1"/>
      <c r="BC2526" s="1"/>
      <c r="BD2526" s="1"/>
      <c r="BE2526" s="1"/>
      <c r="BG2526" s="1"/>
      <c r="BH2526" s="1"/>
    </row>
    <row r="2527" spans="1:60" ht="15" customHeight="1" x14ac:dyDescent="0.25">
      <c r="A2527" s="105"/>
      <c r="B2527" s="106"/>
      <c r="C2527" s="2"/>
      <c r="D2527" s="2"/>
      <c r="E2527" s="106"/>
      <c r="F2527" s="107"/>
      <c r="G2527" s="108"/>
      <c r="H2527" s="109"/>
      <c r="I2527" s="109"/>
      <c r="J2527" s="110"/>
      <c r="K2527" s="117"/>
      <c r="L2527" s="178"/>
      <c r="M2527" s="178"/>
      <c r="N2527" s="106"/>
      <c r="O2527" s="111"/>
      <c r="P2527" s="111"/>
      <c r="Q2527" s="106"/>
      <c r="R2527" s="106"/>
      <c r="S2527" s="106"/>
      <c r="T2527" s="106"/>
      <c r="U2527" s="106"/>
      <c r="V2527" s="106"/>
      <c r="W2527" s="19"/>
      <c r="X2527" s="2"/>
      <c r="Y2527" s="4"/>
      <c r="Z2527" s="106"/>
      <c r="AA2527" s="114"/>
      <c r="AB2527" s="112"/>
      <c r="AC2527" s="178"/>
      <c r="AD2527" s="11"/>
      <c r="AE2527" s="106"/>
      <c r="AF2527" s="106"/>
      <c r="AG2527" s="106"/>
      <c r="AH2527" s="115"/>
      <c r="AI2527" s="116"/>
      <c r="AJ2527" s="10"/>
      <c r="AK2527" s="1"/>
      <c r="AL2527" s="10"/>
      <c r="AM2527" s="1"/>
      <c r="AN2527" s="1"/>
      <c r="AO2527" s="3"/>
      <c r="AP2527" s="3"/>
      <c r="AQ2527" s="4"/>
      <c r="AR2527" s="4"/>
      <c r="AS2527" s="4"/>
      <c r="AT2527" s="4"/>
      <c r="AU2527" s="4"/>
      <c r="AV2527" s="4"/>
      <c r="AW2527" s="1"/>
      <c r="AX2527" s="1"/>
      <c r="AY2527" s="1"/>
      <c r="AZ2527" s="1"/>
      <c r="BA2527" s="1"/>
      <c r="BB2527" s="1"/>
      <c r="BC2527" s="1"/>
      <c r="BD2527" s="1"/>
      <c r="BE2527" s="1"/>
      <c r="BG2527" s="1"/>
      <c r="BH2527" s="1"/>
    </row>
    <row r="2528" spans="1:60" ht="15" customHeight="1" x14ac:dyDescent="0.25">
      <c r="A2528" s="105"/>
      <c r="B2528" s="106"/>
      <c r="C2528" s="2"/>
      <c r="D2528" s="2"/>
      <c r="E2528" s="106"/>
      <c r="F2528" s="107"/>
      <c r="G2528" s="108"/>
      <c r="H2528" s="109"/>
      <c r="I2528" s="109"/>
      <c r="J2528" s="110"/>
      <c r="K2528" s="117"/>
      <c r="L2528" s="178"/>
      <c r="M2528" s="178"/>
      <c r="N2528" s="106"/>
      <c r="O2528" s="111"/>
      <c r="P2528" s="111"/>
      <c r="Q2528" s="106"/>
      <c r="R2528" s="106"/>
      <c r="S2528" s="106"/>
      <c r="T2528" s="106"/>
      <c r="U2528" s="106"/>
      <c r="V2528" s="106"/>
      <c r="W2528" s="19"/>
      <c r="X2528" s="2"/>
      <c r="Y2528" s="4"/>
      <c r="Z2528" s="106"/>
      <c r="AA2528" s="114"/>
      <c r="AB2528" s="112"/>
      <c r="AC2528" s="178"/>
      <c r="AD2528" s="11"/>
      <c r="AE2528" s="106"/>
      <c r="AF2528" s="106"/>
      <c r="AG2528" s="106"/>
      <c r="AH2528" s="115"/>
      <c r="AI2528" s="116"/>
      <c r="AJ2528" s="10"/>
      <c r="AK2528" s="1"/>
      <c r="AL2528" s="10"/>
      <c r="AM2528" s="1"/>
      <c r="AN2528" s="1"/>
      <c r="AO2528" s="3"/>
      <c r="AP2528" s="3"/>
      <c r="AQ2528" s="4"/>
      <c r="AR2528" s="4"/>
      <c r="AS2528" s="4"/>
      <c r="AT2528" s="4"/>
      <c r="AU2528" s="4"/>
      <c r="AV2528" s="4"/>
      <c r="AW2528" s="1"/>
      <c r="AX2528" s="1"/>
      <c r="AY2528" s="1"/>
      <c r="AZ2528" s="1"/>
      <c r="BA2528" s="1"/>
      <c r="BB2528" s="1"/>
      <c r="BC2528" s="1"/>
      <c r="BD2528" s="1"/>
      <c r="BE2528" s="1"/>
      <c r="BG2528" s="1"/>
      <c r="BH2528" s="1"/>
    </row>
    <row r="2529" spans="1:194" ht="15" customHeight="1" x14ac:dyDescent="0.25">
      <c r="A2529" s="105"/>
      <c r="B2529" s="106"/>
      <c r="C2529" s="2"/>
      <c r="D2529" s="2"/>
      <c r="E2529" s="106"/>
      <c r="F2529" s="107"/>
      <c r="G2529" s="108"/>
      <c r="H2529" s="109"/>
      <c r="I2529" s="109"/>
      <c r="J2529" s="110"/>
      <c r="K2529" s="117"/>
      <c r="L2529" s="178"/>
      <c r="M2529" s="178"/>
      <c r="N2529" s="106"/>
      <c r="O2529" s="111"/>
      <c r="P2529" s="111"/>
      <c r="Q2529" s="106"/>
      <c r="R2529" s="106"/>
      <c r="S2529" s="106"/>
      <c r="T2529" s="106"/>
      <c r="U2529" s="106"/>
      <c r="V2529" s="106"/>
      <c r="W2529" s="19"/>
      <c r="X2529" s="2"/>
      <c r="Y2529" s="4"/>
      <c r="Z2529" s="106"/>
      <c r="AA2529" s="114"/>
      <c r="AB2529" s="112"/>
      <c r="AC2529" s="178"/>
      <c r="AD2529" s="11"/>
      <c r="AE2529" s="106"/>
      <c r="AF2529" s="106"/>
      <c r="AG2529" s="106"/>
      <c r="AH2529" s="115"/>
      <c r="AI2529" s="116"/>
      <c r="AJ2529" s="10"/>
      <c r="AK2529" s="1"/>
      <c r="AL2529" s="10"/>
      <c r="AM2529" s="1"/>
      <c r="AN2529" s="1"/>
      <c r="AO2529" s="3"/>
      <c r="AP2529" s="3"/>
      <c r="AQ2529" s="4"/>
      <c r="AR2529" s="4"/>
      <c r="AS2529" s="4"/>
      <c r="AT2529" s="4"/>
      <c r="AU2529" s="4"/>
      <c r="AV2529" s="4"/>
      <c r="AW2529" s="1"/>
      <c r="AX2529" s="1"/>
      <c r="AY2529" s="1"/>
      <c r="AZ2529" s="1"/>
      <c r="BA2529" s="1"/>
      <c r="BB2529" s="1"/>
      <c r="BC2529" s="1"/>
      <c r="BD2529" s="1"/>
      <c r="BE2529" s="1"/>
      <c r="BG2529" s="1"/>
      <c r="BH2529" s="1"/>
    </row>
    <row r="2530" spans="1:194" ht="15" customHeight="1" x14ac:dyDescent="0.25">
      <c r="A2530" s="105"/>
      <c r="B2530" s="106"/>
      <c r="C2530" s="2"/>
      <c r="D2530" s="2"/>
      <c r="E2530" s="106"/>
      <c r="F2530" s="107"/>
      <c r="G2530" s="108"/>
      <c r="H2530" s="109"/>
      <c r="I2530" s="109"/>
      <c r="J2530" s="110"/>
      <c r="K2530" s="117"/>
      <c r="L2530" s="178"/>
      <c r="M2530" s="178"/>
      <c r="N2530" s="106"/>
      <c r="O2530" s="111"/>
      <c r="P2530" s="111"/>
      <c r="Q2530" s="106"/>
      <c r="R2530" s="106"/>
      <c r="S2530" s="106"/>
      <c r="T2530" s="106"/>
      <c r="U2530" s="106"/>
      <c r="V2530" s="106"/>
      <c r="W2530" s="19"/>
      <c r="X2530" s="2"/>
      <c r="Y2530" s="4"/>
      <c r="Z2530" s="106"/>
      <c r="AA2530" s="114"/>
      <c r="AB2530" s="112"/>
      <c r="AC2530" s="178"/>
      <c r="AD2530" s="11"/>
      <c r="AE2530" s="106"/>
      <c r="AF2530" s="106"/>
      <c r="AG2530" s="106"/>
      <c r="AH2530" s="115"/>
      <c r="AI2530" s="116"/>
      <c r="AJ2530" s="10"/>
      <c r="AK2530" s="1"/>
      <c r="AL2530" s="10"/>
      <c r="AM2530" s="1"/>
      <c r="AN2530" s="1"/>
      <c r="AO2530" s="3"/>
      <c r="AP2530" s="3"/>
      <c r="AQ2530" s="4"/>
      <c r="AR2530" s="4"/>
      <c r="AS2530" s="4"/>
      <c r="AT2530" s="4"/>
      <c r="AU2530" s="4"/>
      <c r="AV2530" s="4"/>
      <c r="AW2530" s="1"/>
      <c r="AX2530" s="1"/>
      <c r="AY2530" s="1"/>
      <c r="AZ2530" s="1"/>
      <c r="BA2530" s="1"/>
      <c r="BB2530" s="1"/>
      <c r="BC2530" s="1"/>
      <c r="BD2530" s="1"/>
      <c r="BE2530" s="1"/>
      <c r="BG2530" s="1"/>
      <c r="BH2530" s="1"/>
    </row>
    <row r="2531" spans="1:194" ht="15" customHeight="1" x14ac:dyDescent="0.25">
      <c r="A2531" s="105"/>
      <c r="B2531" s="106"/>
      <c r="C2531" s="2"/>
      <c r="D2531" s="2"/>
      <c r="E2531" s="106"/>
      <c r="F2531" s="107"/>
      <c r="G2531" s="108"/>
      <c r="H2531" s="109"/>
      <c r="I2531" s="109"/>
      <c r="J2531" s="110"/>
      <c r="K2531" s="117"/>
      <c r="L2531" s="178"/>
      <c r="M2531" s="178"/>
      <c r="N2531" s="106"/>
      <c r="O2531" s="111"/>
      <c r="P2531" s="111"/>
      <c r="Q2531" s="106"/>
      <c r="R2531" s="106"/>
      <c r="S2531" s="106"/>
      <c r="T2531" s="106"/>
      <c r="U2531" s="106"/>
      <c r="V2531" s="106"/>
      <c r="W2531" s="19"/>
      <c r="X2531" s="2"/>
      <c r="Y2531" s="4"/>
      <c r="Z2531" s="106"/>
      <c r="AA2531" s="114"/>
      <c r="AB2531" s="112"/>
      <c r="AC2531" s="178"/>
      <c r="AD2531" s="11"/>
      <c r="AE2531" s="106"/>
      <c r="AF2531" s="106"/>
      <c r="AG2531" s="106"/>
      <c r="AH2531" s="115"/>
      <c r="AI2531" s="116"/>
      <c r="AJ2531" s="10"/>
      <c r="AK2531" s="1"/>
      <c r="AL2531" s="10"/>
      <c r="AM2531" s="1"/>
      <c r="AN2531" s="1"/>
      <c r="AO2531" s="3"/>
      <c r="AP2531" s="3"/>
      <c r="AQ2531" s="4"/>
      <c r="AR2531" s="4"/>
      <c r="AS2531" s="4"/>
      <c r="AT2531" s="4"/>
      <c r="AU2531" s="4"/>
      <c r="AV2531" s="4"/>
      <c r="AW2531" s="1"/>
      <c r="AX2531" s="1"/>
      <c r="AY2531" s="1"/>
      <c r="AZ2531" s="1"/>
      <c r="BA2531" s="1"/>
      <c r="BB2531" s="1"/>
      <c r="BC2531" s="1"/>
      <c r="BD2531" s="1"/>
      <c r="BE2531" s="1"/>
      <c r="BG2531" s="1"/>
      <c r="BH2531" s="1"/>
    </row>
    <row r="2532" spans="1:194" ht="15" customHeight="1" x14ac:dyDescent="0.25">
      <c r="A2532" s="105"/>
      <c r="B2532" s="106"/>
      <c r="C2532" s="2"/>
      <c r="D2532" s="2"/>
      <c r="E2532" s="106"/>
      <c r="F2532" s="107"/>
      <c r="G2532" s="108"/>
      <c r="H2532" s="109"/>
      <c r="I2532" s="109"/>
      <c r="J2532" s="110"/>
      <c r="K2532" s="117"/>
      <c r="L2532" s="178"/>
      <c r="M2532" s="178"/>
      <c r="N2532" s="106"/>
      <c r="O2532" s="111"/>
      <c r="P2532" s="111"/>
      <c r="Q2532" s="106"/>
      <c r="R2532" s="106"/>
      <c r="S2532" s="106"/>
      <c r="T2532" s="106"/>
      <c r="U2532" s="106"/>
      <c r="V2532" s="106"/>
      <c r="W2532" s="19"/>
      <c r="X2532" s="2"/>
      <c r="Y2532" s="4"/>
      <c r="Z2532" s="106"/>
      <c r="AA2532" s="114"/>
      <c r="AB2532" s="112"/>
      <c r="AC2532" s="178"/>
      <c r="AD2532" s="11"/>
      <c r="AE2532" s="106"/>
      <c r="AF2532" s="106"/>
      <c r="AG2532" s="106"/>
      <c r="AH2532" s="115"/>
      <c r="AI2532" s="116"/>
      <c r="AJ2532" s="10"/>
      <c r="AK2532" s="1"/>
      <c r="AL2532" s="10"/>
      <c r="AM2532" s="1"/>
      <c r="AN2532" s="1"/>
      <c r="AO2532" s="3"/>
      <c r="AP2532" s="3"/>
      <c r="AQ2532" s="4"/>
      <c r="AR2532" s="4"/>
      <c r="AS2532" s="4"/>
      <c r="AT2532" s="4"/>
      <c r="AU2532" s="4"/>
      <c r="AV2532" s="4"/>
      <c r="AW2532" s="1"/>
      <c r="AX2532" s="1"/>
      <c r="AY2532" s="1"/>
      <c r="AZ2532" s="1"/>
      <c r="BA2532" s="1"/>
      <c r="BB2532" s="1"/>
      <c r="BC2532" s="1"/>
      <c r="BD2532" s="1"/>
      <c r="BE2532" s="1"/>
      <c r="BG2532" s="1"/>
      <c r="BH2532" s="1"/>
    </row>
    <row r="2533" spans="1:194" ht="15" customHeight="1" x14ac:dyDescent="0.25">
      <c r="A2533" s="105"/>
      <c r="B2533" s="106"/>
      <c r="C2533" s="2"/>
      <c r="D2533" s="2"/>
      <c r="E2533" s="106"/>
      <c r="F2533" s="107"/>
      <c r="G2533" s="108"/>
      <c r="H2533" s="109"/>
      <c r="I2533" s="109"/>
      <c r="J2533" s="110"/>
      <c r="K2533" s="117"/>
      <c r="L2533" s="178"/>
      <c r="M2533" s="178"/>
      <c r="N2533" s="106"/>
      <c r="O2533" s="111"/>
      <c r="P2533" s="111"/>
      <c r="Q2533" s="106"/>
      <c r="R2533" s="106"/>
      <c r="S2533" s="106"/>
      <c r="T2533" s="106"/>
      <c r="U2533" s="106"/>
      <c r="V2533" s="106"/>
      <c r="W2533" s="19"/>
      <c r="X2533" s="2"/>
      <c r="Y2533" s="4"/>
      <c r="Z2533" s="106"/>
      <c r="AA2533" s="114"/>
      <c r="AB2533" s="112"/>
      <c r="AC2533" s="178"/>
      <c r="AD2533" s="11"/>
      <c r="AE2533" s="106"/>
      <c r="AF2533" s="106"/>
      <c r="AG2533" s="106"/>
      <c r="AH2533" s="115"/>
      <c r="AI2533" s="116"/>
      <c r="AJ2533" s="10"/>
      <c r="AK2533" s="1"/>
      <c r="AL2533" s="10"/>
      <c r="AM2533" s="1"/>
      <c r="AN2533" s="1"/>
      <c r="AO2533" s="3"/>
      <c r="AP2533" s="3"/>
      <c r="AQ2533" s="4"/>
      <c r="AR2533" s="4"/>
      <c r="AS2533" s="4"/>
      <c r="AT2533" s="4"/>
      <c r="AU2533" s="4"/>
      <c r="AV2533" s="4"/>
      <c r="AW2533" s="1"/>
      <c r="AX2533" s="1"/>
      <c r="AY2533" s="1"/>
      <c r="AZ2533" s="1"/>
      <c r="BA2533" s="1"/>
      <c r="BB2533" s="1"/>
      <c r="BC2533" s="1"/>
      <c r="BD2533" s="1"/>
      <c r="BE2533" s="1"/>
      <c r="BG2533" s="1"/>
      <c r="BH2533" s="1"/>
    </row>
    <row r="2534" spans="1:194" ht="15" customHeight="1" x14ac:dyDescent="0.25">
      <c r="A2534" s="105"/>
      <c r="B2534" s="106"/>
      <c r="C2534" s="2"/>
      <c r="D2534" s="2"/>
      <c r="E2534" s="106"/>
      <c r="F2534" s="107"/>
      <c r="G2534" s="108"/>
      <c r="H2534" s="109"/>
      <c r="I2534" s="109"/>
      <c r="J2534" s="110"/>
      <c r="K2534" s="117"/>
      <c r="L2534" s="178"/>
      <c r="M2534" s="178"/>
      <c r="N2534" s="106"/>
      <c r="O2534" s="111"/>
      <c r="P2534" s="111"/>
      <c r="Q2534" s="106"/>
      <c r="R2534" s="106"/>
      <c r="S2534" s="106"/>
      <c r="T2534" s="106"/>
      <c r="U2534" s="106"/>
      <c r="V2534" s="106"/>
      <c r="W2534" s="19"/>
      <c r="X2534" s="2"/>
      <c r="Y2534" s="4"/>
      <c r="Z2534" s="106"/>
      <c r="AA2534" s="114"/>
      <c r="AB2534" s="112"/>
      <c r="AC2534" s="178"/>
      <c r="AD2534" s="11"/>
      <c r="AE2534" s="106"/>
      <c r="AF2534" s="106"/>
      <c r="AG2534" s="106"/>
      <c r="AH2534" s="115"/>
      <c r="AI2534" s="116"/>
      <c r="AJ2534" s="10"/>
      <c r="AK2534" s="1"/>
      <c r="AL2534" s="10"/>
      <c r="AM2534" s="1"/>
      <c r="AN2534" s="1"/>
      <c r="AO2534" s="3"/>
      <c r="AP2534" s="3"/>
      <c r="AQ2534" s="4"/>
      <c r="AR2534" s="4"/>
      <c r="AS2534" s="4"/>
      <c r="AT2534" s="4"/>
      <c r="AU2534" s="4"/>
      <c r="AV2534" s="4"/>
      <c r="AW2534" s="1"/>
      <c r="AX2534" s="1"/>
      <c r="AY2534" s="1"/>
      <c r="AZ2534" s="1"/>
      <c r="BA2534" s="1"/>
      <c r="BB2534" s="1"/>
      <c r="BC2534" s="1"/>
      <c r="BD2534" s="1"/>
      <c r="BE2534" s="1"/>
      <c r="BG2534" s="1"/>
      <c r="BH2534" s="1"/>
    </row>
    <row r="2535" spans="1:194" ht="15" customHeight="1" x14ac:dyDescent="0.25">
      <c r="A2535" s="105"/>
      <c r="B2535" s="106"/>
      <c r="C2535" s="2"/>
      <c r="D2535" s="2"/>
      <c r="E2535" s="106"/>
      <c r="F2535" s="107"/>
      <c r="G2535" s="108"/>
      <c r="H2535" s="109"/>
      <c r="I2535" s="109"/>
      <c r="J2535" s="110"/>
      <c r="K2535" s="117"/>
      <c r="L2535" s="178"/>
      <c r="M2535" s="178"/>
      <c r="N2535" s="106"/>
      <c r="O2535" s="111"/>
      <c r="P2535" s="111"/>
      <c r="Q2535" s="106"/>
      <c r="R2535" s="106"/>
      <c r="S2535" s="106"/>
      <c r="T2535" s="106"/>
      <c r="U2535" s="106"/>
      <c r="V2535" s="106"/>
      <c r="W2535" s="19"/>
      <c r="X2535" s="2"/>
      <c r="Y2535" s="4"/>
      <c r="Z2535" s="106"/>
      <c r="AA2535" s="114"/>
      <c r="AB2535" s="112"/>
      <c r="AC2535" s="178"/>
      <c r="AD2535" s="11"/>
      <c r="AE2535" s="106"/>
      <c r="AF2535" s="106"/>
      <c r="AG2535" s="106"/>
      <c r="AH2535" s="115"/>
      <c r="AI2535" s="116"/>
      <c r="AJ2535" s="30"/>
      <c r="AK2535" s="33"/>
      <c r="AL2535" s="30"/>
      <c r="AM2535" s="33"/>
      <c r="AN2535" s="33"/>
      <c r="AO2535" s="32"/>
      <c r="AP2535" s="32"/>
      <c r="AQ2535" s="37"/>
      <c r="AR2535" s="37"/>
      <c r="AS2535" s="37"/>
      <c r="AT2535" s="37"/>
      <c r="AU2535" s="37"/>
      <c r="AV2535" s="37"/>
      <c r="AW2535" s="33"/>
      <c r="AX2535" s="33"/>
      <c r="AY2535" s="33"/>
      <c r="AZ2535" s="33"/>
      <c r="BA2535" s="33"/>
      <c r="BB2535" s="33"/>
      <c r="BC2535" s="33"/>
      <c r="BD2535" s="33"/>
      <c r="BE2535" s="33"/>
      <c r="BG2535" s="33"/>
      <c r="BH2535" s="33"/>
      <c r="BI2535" s="33"/>
      <c r="BJ2535" s="33"/>
      <c r="BK2535" s="33"/>
      <c r="BL2535" s="33"/>
      <c r="BM2535" s="33"/>
      <c r="BN2535" s="33"/>
      <c r="BO2535" s="33"/>
      <c r="BP2535" s="33"/>
      <c r="BQ2535" s="33"/>
      <c r="BR2535" s="33"/>
      <c r="BS2535" s="33"/>
      <c r="BT2535" s="33"/>
      <c r="BU2535" s="33"/>
      <c r="BV2535" s="33"/>
      <c r="BW2535" s="33"/>
      <c r="BX2535" s="33"/>
      <c r="BY2535" s="33"/>
      <c r="BZ2535" s="33"/>
      <c r="CA2535" s="33"/>
      <c r="CB2535" s="33"/>
      <c r="CC2535" s="33"/>
      <c r="CD2535" s="33"/>
      <c r="CE2535" s="33"/>
      <c r="CF2535" s="33"/>
      <c r="CG2535" s="33"/>
      <c r="CH2535" s="33"/>
      <c r="CI2535" s="33"/>
      <c r="CJ2535" s="33"/>
      <c r="CK2535" s="33"/>
      <c r="CL2535" s="33"/>
      <c r="CM2535" s="33"/>
      <c r="CN2535" s="33"/>
      <c r="CO2535" s="33"/>
      <c r="CP2535" s="33"/>
      <c r="CQ2535" s="33"/>
      <c r="CR2535" s="33"/>
      <c r="CS2535" s="33"/>
      <c r="CT2535" s="33"/>
      <c r="CU2535" s="33"/>
      <c r="CV2535" s="33"/>
      <c r="CW2535" s="33"/>
      <c r="CX2535" s="33"/>
      <c r="CY2535" s="33"/>
      <c r="CZ2535" s="33"/>
      <c r="DA2535" s="33"/>
      <c r="DB2535" s="33"/>
      <c r="DC2535" s="33"/>
      <c r="DD2535" s="33"/>
      <c r="DE2535" s="33"/>
      <c r="DF2535" s="33"/>
      <c r="DG2535" s="33"/>
      <c r="DH2535" s="33"/>
      <c r="DI2535" s="33"/>
      <c r="DJ2535" s="33"/>
      <c r="DK2535" s="33"/>
      <c r="DL2535" s="33"/>
      <c r="DM2535" s="33"/>
      <c r="DN2535" s="33"/>
      <c r="DO2535" s="33"/>
      <c r="DP2535" s="33"/>
      <c r="DQ2535" s="33"/>
      <c r="DR2535" s="33"/>
      <c r="DS2535" s="33"/>
      <c r="DT2535" s="33"/>
      <c r="DU2535" s="33"/>
      <c r="DV2535" s="33"/>
      <c r="DW2535" s="33"/>
      <c r="DX2535" s="33"/>
      <c r="DY2535" s="33"/>
      <c r="DZ2535" s="33"/>
      <c r="EA2535" s="33"/>
      <c r="EB2535" s="33"/>
      <c r="EC2535" s="33"/>
      <c r="ED2535" s="33"/>
      <c r="EE2535" s="33"/>
      <c r="EF2535" s="33"/>
      <c r="EG2535" s="33"/>
      <c r="EH2535" s="33"/>
      <c r="EI2535" s="33"/>
      <c r="EJ2535" s="33"/>
      <c r="EK2535" s="33"/>
      <c r="EL2535" s="33"/>
      <c r="EM2535" s="33"/>
      <c r="EN2535" s="33"/>
      <c r="EO2535" s="33"/>
      <c r="EP2535" s="33"/>
      <c r="EQ2535" s="33"/>
      <c r="ER2535" s="33"/>
      <c r="ES2535" s="33"/>
      <c r="ET2535" s="33"/>
      <c r="EU2535" s="33"/>
      <c r="EV2535" s="33"/>
      <c r="EW2535" s="33"/>
      <c r="EX2535" s="33"/>
      <c r="EY2535" s="33"/>
      <c r="EZ2535" s="33"/>
      <c r="FA2535" s="33"/>
      <c r="FB2535" s="33"/>
      <c r="FC2535" s="33"/>
      <c r="FD2535" s="33"/>
      <c r="FE2535" s="33"/>
      <c r="FF2535" s="33"/>
      <c r="FG2535" s="33"/>
      <c r="FH2535" s="33"/>
      <c r="FI2535" s="33"/>
      <c r="FJ2535" s="33"/>
      <c r="FK2535" s="33"/>
      <c r="FL2535" s="33"/>
      <c r="FM2535" s="33"/>
      <c r="FN2535" s="33"/>
      <c r="FO2535" s="33"/>
      <c r="FP2535" s="33"/>
      <c r="FQ2535" s="33"/>
      <c r="FR2535" s="33"/>
      <c r="FS2535" s="33"/>
      <c r="FT2535" s="33"/>
      <c r="FU2535" s="33"/>
      <c r="FV2535" s="33"/>
      <c r="FW2535" s="33"/>
      <c r="FX2535" s="33"/>
      <c r="FY2535" s="33"/>
      <c r="FZ2535" s="33"/>
      <c r="GA2535" s="33"/>
      <c r="GB2535" s="33"/>
      <c r="GC2535" s="33"/>
      <c r="GD2535" s="33"/>
      <c r="GE2535" s="33"/>
      <c r="GF2535" s="33"/>
      <c r="GG2535" s="33"/>
      <c r="GH2535" s="33"/>
      <c r="GI2535" s="33"/>
      <c r="GJ2535" s="33"/>
      <c r="GK2535" s="33"/>
      <c r="GL2535" s="33"/>
    </row>
    <row r="2536" spans="1:194" ht="15" customHeight="1" x14ac:dyDescent="0.25">
      <c r="A2536" s="105"/>
      <c r="B2536" s="106"/>
      <c r="C2536" s="2"/>
      <c r="D2536" s="2"/>
      <c r="E2536" s="106"/>
      <c r="F2536" s="107"/>
      <c r="G2536" s="108"/>
      <c r="H2536" s="109"/>
      <c r="I2536" s="109"/>
      <c r="J2536" s="110"/>
      <c r="K2536" s="117"/>
      <c r="L2536" s="178"/>
      <c r="M2536" s="178"/>
      <c r="N2536" s="106"/>
      <c r="O2536" s="111"/>
      <c r="P2536" s="111"/>
      <c r="Q2536" s="106"/>
      <c r="R2536" s="106"/>
      <c r="S2536" s="106"/>
      <c r="T2536" s="106"/>
      <c r="U2536" s="106"/>
      <c r="V2536" s="106"/>
      <c r="W2536" s="19"/>
      <c r="X2536" s="2"/>
      <c r="Y2536" s="4"/>
      <c r="Z2536" s="106"/>
      <c r="AA2536" s="114"/>
      <c r="AB2536" s="112"/>
      <c r="AC2536" s="178"/>
      <c r="AD2536" s="11"/>
      <c r="AE2536" s="106"/>
      <c r="AF2536" s="106"/>
      <c r="AG2536" s="106"/>
      <c r="AH2536" s="115"/>
      <c r="AI2536" s="116"/>
      <c r="AJ2536" s="10"/>
      <c r="AK2536" s="1"/>
      <c r="AL2536" s="10"/>
      <c r="AM2536" s="1"/>
      <c r="AN2536" s="1"/>
      <c r="AO2536" s="3"/>
      <c r="AP2536" s="3"/>
      <c r="AQ2536" s="4"/>
      <c r="AR2536" s="4"/>
      <c r="AS2536" s="4"/>
      <c r="AT2536" s="4"/>
      <c r="AU2536" s="4"/>
      <c r="AV2536" s="4"/>
      <c r="AW2536" s="1"/>
      <c r="AX2536" s="1"/>
      <c r="AY2536" s="1"/>
      <c r="AZ2536" s="1"/>
      <c r="BA2536" s="1"/>
      <c r="BB2536" s="1"/>
      <c r="BC2536" s="1"/>
      <c r="BD2536" s="1"/>
      <c r="BE2536" s="1"/>
      <c r="BG2536" s="1"/>
      <c r="BH2536" s="1"/>
    </row>
    <row r="2537" spans="1:194" ht="15" customHeight="1" x14ac:dyDescent="0.25">
      <c r="A2537" s="105"/>
      <c r="B2537" s="106"/>
      <c r="C2537" s="2"/>
      <c r="D2537" s="2"/>
      <c r="E2537" s="106"/>
      <c r="F2537" s="107"/>
      <c r="G2537" s="108"/>
      <c r="H2537" s="109"/>
      <c r="I2537" s="109"/>
      <c r="J2537" s="110"/>
      <c r="K2537" s="117"/>
      <c r="L2537" s="178"/>
      <c r="M2537" s="178"/>
      <c r="N2537" s="106"/>
      <c r="O2537" s="111"/>
      <c r="P2537" s="111"/>
      <c r="Q2537" s="106"/>
      <c r="R2537" s="106"/>
      <c r="S2537" s="106"/>
      <c r="T2537" s="106"/>
      <c r="U2537" s="106"/>
      <c r="V2537" s="106"/>
      <c r="W2537" s="19"/>
      <c r="X2537" s="2"/>
      <c r="Y2537" s="4"/>
      <c r="Z2537" s="106"/>
      <c r="AA2537" s="114"/>
      <c r="AB2537" s="112"/>
      <c r="AC2537" s="178"/>
      <c r="AD2537" s="11"/>
      <c r="AE2537" s="106"/>
      <c r="AF2537" s="106"/>
      <c r="AG2537" s="106"/>
      <c r="AH2537" s="115"/>
      <c r="AI2537" s="116"/>
      <c r="AJ2537" s="10"/>
      <c r="AK2537" s="1"/>
      <c r="AL2537" s="10"/>
      <c r="AM2537" s="1"/>
      <c r="AN2537" s="1"/>
      <c r="AO2537" s="3"/>
      <c r="AP2537" s="3"/>
      <c r="AQ2537" s="4"/>
      <c r="AR2537" s="4"/>
      <c r="AS2537" s="4"/>
      <c r="AT2537" s="4"/>
      <c r="AU2537" s="4"/>
      <c r="AV2537" s="4"/>
      <c r="AW2537" s="1"/>
      <c r="AX2537" s="1"/>
      <c r="AY2537" s="1"/>
      <c r="AZ2537" s="1"/>
      <c r="BA2537" s="1"/>
      <c r="BB2537" s="1"/>
      <c r="BC2537" s="1"/>
      <c r="BD2537" s="1"/>
      <c r="BE2537" s="1"/>
      <c r="BG2537" s="1"/>
      <c r="BH2537" s="1"/>
    </row>
    <row r="2538" spans="1:194" ht="15" customHeight="1" x14ac:dyDescent="0.25">
      <c r="A2538" s="105"/>
      <c r="B2538" s="106"/>
      <c r="C2538" s="2"/>
      <c r="D2538" s="2"/>
      <c r="E2538" s="106"/>
      <c r="F2538" s="107"/>
      <c r="G2538" s="108"/>
      <c r="H2538" s="109"/>
      <c r="I2538" s="109"/>
      <c r="J2538" s="110"/>
      <c r="K2538" s="117"/>
      <c r="L2538" s="178"/>
      <c r="M2538" s="178"/>
      <c r="N2538" s="106"/>
      <c r="O2538" s="111"/>
      <c r="P2538" s="111"/>
      <c r="Q2538" s="106"/>
      <c r="R2538" s="106"/>
      <c r="S2538" s="106"/>
      <c r="T2538" s="106"/>
      <c r="U2538" s="106"/>
      <c r="V2538" s="106"/>
      <c r="W2538" s="19"/>
      <c r="X2538" s="2"/>
      <c r="Y2538" s="4"/>
      <c r="Z2538" s="106"/>
      <c r="AA2538" s="114"/>
      <c r="AB2538" s="112"/>
      <c r="AC2538" s="178"/>
      <c r="AD2538" s="11"/>
      <c r="AE2538" s="106"/>
      <c r="AF2538" s="106"/>
      <c r="AG2538" s="106"/>
      <c r="AH2538" s="115"/>
      <c r="AI2538" s="116"/>
      <c r="AJ2538" s="10"/>
      <c r="AK2538" s="1"/>
      <c r="AL2538" s="10"/>
      <c r="AM2538" s="1"/>
      <c r="AN2538" s="1"/>
      <c r="AO2538" s="3"/>
      <c r="AP2538" s="3"/>
      <c r="AQ2538" s="4"/>
      <c r="AR2538" s="4"/>
      <c r="AS2538" s="4"/>
      <c r="AT2538" s="4"/>
      <c r="AU2538" s="4"/>
      <c r="AV2538" s="4"/>
      <c r="AW2538" s="1"/>
      <c r="AX2538" s="1"/>
      <c r="AY2538" s="1"/>
      <c r="AZ2538" s="1"/>
      <c r="BA2538" s="1"/>
      <c r="BB2538" s="1"/>
      <c r="BC2538" s="1"/>
      <c r="BD2538" s="1"/>
      <c r="BE2538" s="1"/>
      <c r="BG2538" s="1"/>
      <c r="BH2538" s="1"/>
    </row>
    <row r="2539" spans="1:194" ht="15" customHeight="1" x14ac:dyDescent="0.25">
      <c r="A2539" s="105"/>
      <c r="B2539" s="106"/>
      <c r="C2539" s="2"/>
      <c r="D2539" s="2"/>
      <c r="E2539" s="106"/>
      <c r="F2539" s="107"/>
      <c r="G2539" s="108"/>
      <c r="H2539" s="109"/>
      <c r="I2539" s="109"/>
      <c r="J2539" s="110"/>
      <c r="K2539" s="117"/>
      <c r="L2539" s="178"/>
      <c r="M2539" s="178"/>
      <c r="N2539" s="106"/>
      <c r="O2539" s="111"/>
      <c r="P2539" s="111"/>
      <c r="Q2539" s="106"/>
      <c r="R2539" s="106"/>
      <c r="S2539" s="106"/>
      <c r="T2539" s="106"/>
      <c r="U2539" s="106"/>
      <c r="V2539" s="106"/>
      <c r="W2539" s="19"/>
      <c r="X2539" s="2"/>
      <c r="Y2539" s="4"/>
      <c r="Z2539" s="106"/>
      <c r="AA2539" s="114"/>
      <c r="AB2539" s="112"/>
      <c r="AC2539" s="178"/>
      <c r="AD2539" s="11"/>
      <c r="AE2539" s="106"/>
      <c r="AF2539" s="106"/>
      <c r="AG2539" s="106"/>
      <c r="AH2539" s="115"/>
      <c r="AI2539" s="116"/>
      <c r="AJ2539" s="10"/>
      <c r="AK2539" s="1"/>
      <c r="AL2539" s="10"/>
      <c r="AM2539" s="1"/>
      <c r="AN2539" s="1"/>
      <c r="AO2539" s="3"/>
      <c r="AP2539" s="3"/>
      <c r="AQ2539" s="4"/>
      <c r="AR2539" s="4"/>
      <c r="AS2539" s="4"/>
      <c r="AT2539" s="4"/>
      <c r="AU2539" s="4"/>
      <c r="AV2539" s="4"/>
      <c r="AW2539" s="1"/>
      <c r="AX2539" s="1"/>
      <c r="AY2539" s="1"/>
      <c r="AZ2539" s="1"/>
      <c r="BA2539" s="1"/>
      <c r="BB2539" s="1"/>
      <c r="BC2539" s="1"/>
      <c r="BD2539" s="1"/>
      <c r="BE2539" s="1"/>
      <c r="BG2539" s="1"/>
      <c r="BH2539" s="1"/>
    </row>
    <row r="2540" spans="1:194" ht="15" customHeight="1" x14ac:dyDescent="0.25">
      <c r="A2540" s="105"/>
      <c r="B2540" s="106"/>
      <c r="C2540" s="2"/>
      <c r="D2540" s="2"/>
      <c r="E2540" s="106"/>
      <c r="F2540" s="107"/>
      <c r="G2540" s="108"/>
      <c r="H2540" s="109"/>
      <c r="I2540" s="109"/>
      <c r="J2540" s="110"/>
      <c r="K2540" s="117"/>
      <c r="L2540" s="178"/>
      <c r="M2540" s="178"/>
      <c r="N2540" s="106"/>
      <c r="O2540" s="111"/>
      <c r="P2540" s="111"/>
      <c r="Q2540" s="106"/>
      <c r="R2540" s="106"/>
      <c r="S2540" s="106"/>
      <c r="T2540" s="106"/>
      <c r="U2540" s="106"/>
      <c r="V2540" s="106"/>
      <c r="W2540" s="19"/>
      <c r="X2540" s="2"/>
      <c r="Y2540" s="4"/>
      <c r="Z2540" s="106"/>
      <c r="AA2540" s="114"/>
      <c r="AB2540" s="112"/>
      <c r="AC2540" s="178"/>
      <c r="AD2540" s="11"/>
      <c r="AE2540" s="106"/>
      <c r="AF2540" s="106"/>
      <c r="AG2540" s="106"/>
      <c r="AH2540" s="115"/>
      <c r="AI2540" s="116"/>
      <c r="AJ2540" s="10"/>
      <c r="AK2540" s="1"/>
      <c r="AL2540" s="10"/>
      <c r="AM2540" s="1"/>
      <c r="AN2540" s="1"/>
      <c r="AO2540" s="3"/>
      <c r="AP2540" s="3"/>
      <c r="AQ2540" s="4"/>
      <c r="AR2540" s="4"/>
      <c r="AS2540" s="4"/>
      <c r="AT2540" s="4"/>
      <c r="AU2540" s="4"/>
      <c r="AV2540" s="4"/>
      <c r="AW2540" s="1"/>
      <c r="AX2540" s="1"/>
      <c r="AY2540" s="1"/>
      <c r="AZ2540" s="1"/>
      <c r="BA2540" s="1"/>
      <c r="BB2540" s="1"/>
      <c r="BC2540" s="1"/>
      <c r="BD2540" s="1"/>
      <c r="BE2540" s="1"/>
      <c r="BG2540" s="1"/>
      <c r="BH2540" s="1"/>
    </row>
    <row r="2541" spans="1:194" ht="15" customHeight="1" x14ac:dyDescent="0.25">
      <c r="A2541" s="105"/>
      <c r="B2541" s="106"/>
      <c r="C2541" s="2"/>
      <c r="D2541" s="2"/>
      <c r="E2541" s="106"/>
      <c r="F2541" s="107"/>
      <c r="G2541" s="108"/>
      <c r="H2541" s="109"/>
      <c r="I2541" s="109"/>
      <c r="J2541" s="110"/>
      <c r="K2541" s="117"/>
      <c r="L2541" s="178"/>
      <c r="M2541" s="178"/>
      <c r="N2541" s="106"/>
      <c r="O2541" s="111"/>
      <c r="P2541" s="111"/>
      <c r="Q2541" s="106"/>
      <c r="R2541" s="106"/>
      <c r="S2541" s="106"/>
      <c r="T2541" s="106"/>
      <c r="U2541" s="106"/>
      <c r="V2541" s="106"/>
      <c r="W2541" s="19"/>
      <c r="X2541" s="2"/>
      <c r="Y2541" s="4"/>
      <c r="Z2541" s="106"/>
      <c r="AA2541" s="114"/>
      <c r="AB2541" s="112"/>
      <c r="AC2541" s="178"/>
      <c r="AD2541" s="11"/>
      <c r="AE2541" s="106"/>
      <c r="AF2541" s="106"/>
      <c r="AG2541" s="106"/>
      <c r="AH2541" s="115"/>
      <c r="AI2541" s="116"/>
      <c r="AJ2541" s="10"/>
      <c r="AK2541" s="1"/>
      <c r="AL2541" s="10"/>
      <c r="AM2541" s="1"/>
      <c r="AN2541" s="1"/>
      <c r="AO2541" s="3"/>
      <c r="AP2541" s="3"/>
      <c r="AQ2541" s="4"/>
      <c r="AR2541" s="4"/>
      <c r="AS2541" s="4"/>
      <c r="AT2541" s="4"/>
      <c r="AU2541" s="4"/>
      <c r="AV2541" s="4"/>
      <c r="AW2541" s="1"/>
      <c r="AX2541" s="1"/>
      <c r="AY2541" s="1"/>
      <c r="AZ2541" s="1"/>
      <c r="BA2541" s="1"/>
      <c r="BB2541" s="1"/>
      <c r="BC2541" s="1"/>
      <c r="BD2541" s="1"/>
      <c r="BE2541" s="1"/>
      <c r="BG2541" s="1"/>
      <c r="BH2541" s="1"/>
    </row>
    <row r="2542" spans="1:194" ht="15" customHeight="1" x14ac:dyDescent="0.25">
      <c r="A2542" s="105"/>
      <c r="B2542" s="106"/>
      <c r="C2542" s="2"/>
      <c r="D2542" s="2"/>
      <c r="E2542" s="106"/>
      <c r="F2542" s="107"/>
      <c r="G2542" s="108"/>
      <c r="H2542" s="109"/>
      <c r="I2542" s="109"/>
      <c r="J2542" s="110"/>
      <c r="K2542" s="117"/>
      <c r="L2542" s="178"/>
      <c r="M2542" s="178"/>
      <c r="N2542" s="106"/>
      <c r="O2542" s="111"/>
      <c r="P2542" s="111"/>
      <c r="Q2542" s="106"/>
      <c r="R2542" s="106"/>
      <c r="S2542" s="106"/>
      <c r="T2542" s="106"/>
      <c r="U2542" s="106"/>
      <c r="V2542" s="106"/>
      <c r="W2542" s="19"/>
      <c r="X2542" s="2"/>
      <c r="Y2542" s="4"/>
      <c r="Z2542" s="106"/>
      <c r="AA2542" s="114"/>
      <c r="AB2542" s="112"/>
      <c r="AC2542" s="178"/>
      <c r="AD2542" s="11"/>
      <c r="AE2542" s="106"/>
      <c r="AF2542" s="106"/>
      <c r="AG2542" s="106"/>
      <c r="AH2542" s="115"/>
      <c r="AI2542" s="116"/>
      <c r="AJ2542" s="10"/>
      <c r="AK2542" s="1"/>
      <c r="AL2542" s="10"/>
      <c r="AM2542" s="1"/>
      <c r="AN2542" s="1"/>
      <c r="AO2542" s="3"/>
      <c r="AP2542" s="3"/>
      <c r="AQ2542" s="4"/>
      <c r="AR2542" s="4"/>
      <c r="AS2542" s="4"/>
      <c r="AT2542" s="4"/>
      <c r="AU2542" s="4"/>
      <c r="AV2542" s="4"/>
      <c r="AW2542" s="1"/>
      <c r="AX2542" s="1"/>
      <c r="AY2542" s="1"/>
      <c r="AZ2542" s="1"/>
      <c r="BA2542" s="1"/>
      <c r="BB2542" s="1"/>
      <c r="BC2542" s="1"/>
      <c r="BD2542" s="1"/>
      <c r="BE2542" s="1"/>
      <c r="BG2542" s="1"/>
      <c r="BH2542" s="1"/>
    </row>
    <row r="2543" spans="1:194" ht="15" customHeight="1" x14ac:dyDescent="0.25">
      <c r="A2543" s="105"/>
      <c r="B2543" s="106"/>
      <c r="C2543" s="2"/>
      <c r="D2543" s="2"/>
      <c r="E2543" s="106"/>
      <c r="F2543" s="107"/>
      <c r="G2543" s="108"/>
      <c r="H2543" s="109"/>
      <c r="I2543" s="109"/>
      <c r="J2543" s="110"/>
      <c r="K2543" s="117"/>
      <c r="L2543" s="178"/>
      <c r="M2543" s="178"/>
      <c r="N2543" s="106"/>
      <c r="O2543" s="111"/>
      <c r="P2543" s="111"/>
      <c r="Q2543" s="106"/>
      <c r="R2543" s="106"/>
      <c r="S2543" s="106"/>
      <c r="T2543" s="106"/>
      <c r="U2543" s="106"/>
      <c r="V2543" s="106"/>
      <c r="W2543" s="19"/>
      <c r="X2543" s="2"/>
      <c r="Y2543" s="4"/>
      <c r="Z2543" s="106"/>
      <c r="AA2543" s="114"/>
      <c r="AB2543" s="112"/>
      <c r="AC2543" s="178"/>
      <c r="AD2543" s="11"/>
      <c r="AE2543" s="106"/>
      <c r="AF2543" s="106"/>
      <c r="AG2543" s="106"/>
      <c r="AH2543" s="115"/>
      <c r="AI2543" s="116"/>
      <c r="AJ2543" s="10"/>
      <c r="AK2543" s="1"/>
      <c r="AL2543" s="10"/>
      <c r="AM2543" s="1"/>
      <c r="AN2543" s="1"/>
      <c r="AO2543" s="3"/>
      <c r="AP2543" s="3"/>
      <c r="AQ2543" s="4"/>
      <c r="AR2543" s="4"/>
      <c r="AS2543" s="4"/>
      <c r="AT2543" s="4"/>
      <c r="AU2543" s="4"/>
      <c r="AV2543" s="4"/>
      <c r="AW2543" s="1"/>
      <c r="AX2543" s="1"/>
      <c r="AY2543" s="1"/>
      <c r="AZ2543" s="1"/>
      <c r="BA2543" s="1"/>
      <c r="BB2543" s="1"/>
      <c r="BC2543" s="1"/>
      <c r="BD2543" s="1"/>
      <c r="BE2543" s="1"/>
      <c r="BG2543" s="1"/>
      <c r="BH2543" s="1"/>
    </row>
    <row r="2544" spans="1:194" ht="15" customHeight="1" x14ac:dyDescent="0.25">
      <c r="A2544" s="105"/>
      <c r="B2544" s="106"/>
      <c r="C2544" s="2"/>
      <c r="D2544" s="2"/>
      <c r="E2544" s="106"/>
      <c r="F2544" s="107"/>
      <c r="G2544" s="108"/>
      <c r="H2544" s="109"/>
      <c r="I2544" s="109"/>
      <c r="J2544" s="110"/>
      <c r="K2544" s="117"/>
      <c r="L2544" s="178"/>
      <c r="M2544" s="178"/>
      <c r="N2544" s="106"/>
      <c r="O2544" s="111"/>
      <c r="P2544" s="111"/>
      <c r="Q2544" s="106"/>
      <c r="R2544" s="106"/>
      <c r="S2544" s="106"/>
      <c r="T2544" s="106"/>
      <c r="U2544" s="106"/>
      <c r="V2544" s="106"/>
      <c r="W2544" s="19"/>
      <c r="X2544" s="2"/>
      <c r="Y2544" s="4"/>
      <c r="Z2544" s="106"/>
      <c r="AA2544" s="114"/>
      <c r="AB2544" s="112"/>
      <c r="AC2544" s="178"/>
      <c r="AD2544" s="11"/>
      <c r="AE2544" s="106"/>
      <c r="AF2544" s="106"/>
      <c r="AG2544" s="106"/>
      <c r="AH2544" s="115"/>
      <c r="AI2544" s="116"/>
      <c r="AJ2544" s="10"/>
      <c r="AK2544" s="1"/>
      <c r="AL2544" s="10"/>
      <c r="AM2544" s="1"/>
      <c r="AN2544" s="1"/>
      <c r="AO2544" s="3"/>
      <c r="AP2544" s="3"/>
      <c r="AQ2544" s="4"/>
      <c r="AR2544" s="4"/>
      <c r="AS2544" s="4"/>
      <c r="AT2544" s="4"/>
      <c r="AU2544" s="4"/>
      <c r="AV2544" s="4"/>
      <c r="AW2544" s="1"/>
      <c r="AX2544" s="1"/>
      <c r="AY2544" s="1"/>
      <c r="AZ2544" s="1"/>
      <c r="BA2544" s="1"/>
      <c r="BB2544" s="1"/>
      <c r="BC2544" s="1"/>
      <c r="BD2544" s="1"/>
      <c r="BE2544" s="1"/>
      <c r="BG2544" s="1"/>
      <c r="BH2544" s="1"/>
    </row>
    <row r="2545" spans="1:60" ht="15" customHeight="1" x14ac:dyDescent="0.25">
      <c r="A2545" s="105"/>
      <c r="B2545" s="106"/>
      <c r="C2545" s="2"/>
      <c r="D2545" s="2"/>
      <c r="E2545" s="106"/>
      <c r="F2545" s="107"/>
      <c r="G2545" s="108"/>
      <c r="H2545" s="109"/>
      <c r="I2545" s="109"/>
      <c r="J2545" s="110"/>
      <c r="K2545" s="117"/>
      <c r="L2545" s="178"/>
      <c r="M2545" s="178"/>
      <c r="N2545" s="106"/>
      <c r="O2545" s="111"/>
      <c r="P2545" s="111"/>
      <c r="Q2545" s="106"/>
      <c r="R2545" s="106"/>
      <c r="S2545" s="106"/>
      <c r="T2545" s="106"/>
      <c r="U2545" s="106"/>
      <c r="V2545" s="106"/>
      <c r="W2545" s="19"/>
      <c r="X2545" s="2"/>
      <c r="Y2545" s="4"/>
      <c r="Z2545" s="106"/>
      <c r="AA2545" s="114"/>
      <c r="AB2545" s="112"/>
      <c r="AC2545" s="178"/>
      <c r="AD2545" s="11"/>
      <c r="AE2545" s="106"/>
      <c r="AF2545" s="106"/>
      <c r="AG2545" s="106"/>
      <c r="AH2545" s="115"/>
      <c r="AI2545" s="116"/>
      <c r="AJ2545" s="10"/>
      <c r="AK2545" s="1"/>
      <c r="AL2545" s="10"/>
      <c r="AM2545" s="1"/>
      <c r="AN2545" s="1"/>
      <c r="AO2545" s="3"/>
      <c r="AP2545" s="3"/>
      <c r="AQ2545" s="4"/>
      <c r="AR2545" s="4"/>
      <c r="AS2545" s="4"/>
      <c r="AT2545" s="4"/>
      <c r="AU2545" s="4"/>
      <c r="AV2545" s="4"/>
      <c r="AW2545" s="1"/>
      <c r="AX2545" s="1"/>
      <c r="AY2545" s="1"/>
      <c r="AZ2545" s="1"/>
      <c r="BA2545" s="1"/>
      <c r="BB2545" s="1"/>
      <c r="BC2545" s="1"/>
      <c r="BD2545" s="1"/>
      <c r="BE2545" s="1"/>
      <c r="BG2545" s="1"/>
      <c r="BH2545" s="1"/>
    </row>
    <row r="2546" spans="1:60" ht="15" customHeight="1" x14ac:dyDescent="0.25">
      <c r="A2546" s="105"/>
      <c r="B2546" s="106"/>
      <c r="C2546" s="2"/>
      <c r="D2546" s="2"/>
      <c r="E2546" s="106"/>
      <c r="F2546" s="107"/>
      <c r="G2546" s="108"/>
      <c r="H2546" s="109"/>
      <c r="I2546" s="109"/>
      <c r="J2546" s="110"/>
      <c r="K2546" s="117"/>
      <c r="L2546" s="178"/>
      <c r="M2546" s="178"/>
      <c r="N2546" s="106"/>
      <c r="O2546" s="111"/>
      <c r="P2546" s="111"/>
      <c r="Q2546" s="106"/>
      <c r="R2546" s="106"/>
      <c r="S2546" s="106"/>
      <c r="T2546" s="106"/>
      <c r="U2546" s="106"/>
      <c r="V2546" s="106"/>
      <c r="W2546" s="19"/>
      <c r="X2546" s="2"/>
      <c r="Y2546" s="4"/>
      <c r="Z2546" s="106"/>
      <c r="AA2546" s="114"/>
      <c r="AB2546" s="112"/>
      <c r="AC2546" s="178"/>
      <c r="AD2546" s="11"/>
      <c r="AE2546" s="106"/>
      <c r="AF2546" s="106"/>
      <c r="AG2546" s="106"/>
      <c r="AH2546" s="115"/>
      <c r="AI2546" s="116"/>
      <c r="AJ2546" s="10"/>
      <c r="AK2546" s="1"/>
      <c r="AL2546" s="10"/>
      <c r="AM2546" s="1"/>
      <c r="AN2546" s="1"/>
      <c r="AO2546" s="3"/>
      <c r="AP2546" s="3"/>
      <c r="AQ2546" s="4"/>
      <c r="AR2546" s="4"/>
      <c r="AS2546" s="4"/>
      <c r="AT2546" s="4"/>
      <c r="AU2546" s="4"/>
      <c r="AV2546" s="4"/>
      <c r="AW2546" s="1"/>
      <c r="AX2546" s="1"/>
      <c r="AY2546" s="1"/>
      <c r="AZ2546" s="1"/>
      <c r="BA2546" s="1"/>
      <c r="BB2546" s="1"/>
      <c r="BC2546" s="1"/>
      <c r="BD2546" s="1"/>
      <c r="BE2546" s="1"/>
      <c r="BG2546" s="1"/>
      <c r="BH2546" s="1"/>
    </row>
    <row r="2547" spans="1:60" ht="15" customHeight="1" x14ac:dyDescent="0.25">
      <c r="A2547" s="105"/>
      <c r="B2547" s="106"/>
      <c r="C2547" s="2"/>
      <c r="D2547" s="2"/>
      <c r="E2547" s="106"/>
      <c r="F2547" s="107"/>
      <c r="G2547" s="108"/>
      <c r="H2547" s="109"/>
      <c r="I2547" s="109"/>
      <c r="J2547" s="110"/>
      <c r="K2547" s="117"/>
      <c r="L2547" s="178"/>
      <c r="M2547" s="178"/>
      <c r="N2547" s="106"/>
      <c r="O2547" s="111"/>
      <c r="P2547" s="111"/>
      <c r="Q2547" s="106"/>
      <c r="R2547" s="106"/>
      <c r="S2547" s="106"/>
      <c r="T2547" s="106"/>
      <c r="U2547" s="106"/>
      <c r="V2547" s="106"/>
      <c r="W2547" s="19"/>
      <c r="X2547" s="2"/>
      <c r="Y2547" s="4"/>
      <c r="Z2547" s="106"/>
      <c r="AA2547" s="114"/>
      <c r="AB2547" s="112"/>
      <c r="AC2547" s="178"/>
      <c r="AD2547" s="11"/>
      <c r="AE2547" s="106"/>
      <c r="AF2547" s="106"/>
      <c r="AG2547" s="106"/>
      <c r="AH2547" s="115"/>
      <c r="AI2547" s="116"/>
      <c r="AJ2547" s="10"/>
      <c r="AK2547" s="1"/>
      <c r="AL2547" s="10"/>
      <c r="AM2547" s="1"/>
      <c r="AN2547" s="1"/>
      <c r="AO2547" s="3"/>
      <c r="AP2547" s="3"/>
      <c r="AQ2547" s="4"/>
      <c r="AR2547" s="4"/>
      <c r="AS2547" s="4"/>
      <c r="AT2547" s="4"/>
      <c r="AU2547" s="4"/>
      <c r="AV2547" s="4"/>
      <c r="AW2547" s="1"/>
      <c r="AX2547" s="1"/>
      <c r="AY2547" s="1"/>
      <c r="AZ2547" s="1"/>
      <c r="BA2547" s="1"/>
      <c r="BB2547" s="1"/>
      <c r="BC2547" s="1"/>
      <c r="BD2547" s="1"/>
      <c r="BE2547" s="1"/>
      <c r="BG2547" s="1"/>
      <c r="BH2547" s="1"/>
    </row>
    <row r="2548" spans="1:60" ht="15" customHeight="1" x14ac:dyDescent="0.25">
      <c r="A2548" s="105"/>
      <c r="B2548" s="106"/>
      <c r="C2548" s="2"/>
      <c r="D2548" s="2"/>
      <c r="E2548" s="106"/>
      <c r="F2548" s="107"/>
      <c r="G2548" s="108"/>
      <c r="H2548" s="109"/>
      <c r="I2548" s="109"/>
      <c r="J2548" s="110"/>
      <c r="K2548" s="117"/>
      <c r="L2548" s="178"/>
      <c r="M2548" s="178"/>
      <c r="N2548" s="106"/>
      <c r="O2548" s="111"/>
      <c r="P2548" s="111"/>
      <c r="Q2548" s="106"/>
      <c r="R2548" s="106"/>
      <c r="S2548" s="106"/>
      <c r="T2548" s="106"/>
      <c r="U2548" s="106"/>
      <c r="V2548" s="106"/>
      <c r="W2548" s="19"/>
      <c r="X2548" s="2"/>
      <c r="Y2548" s="4"/>
      <c r="Z2548" s="106"/>
      <c r="AA2548" s="114"/>
      <c r="AB2548" s="112"/>
      <c r="AC2548" s="178"/>
      <c r="AD2548" s="11"/>
      <c r="AE2548" s="106"/>
      <c r="AF2548" s="106"/>
      <c r="AG2548" s="106"/>
      <c r="AH2548" s="115"/>
      <c r="AI2548" s="116"/>
      <c r="AJ2548" s="10"/>
      <c r="AK2548" s="1"/>
      <c r="AL2548" s="10"/>
      <c r="AM2548" s="1"/>
      <c r="AN2548" s="1"/>
      <c r="AO2548" s="3"/>
      <c r="AP2548" s="3"/>
      <c r="AQ2548" s="4"/>
      <c r="AR2548" s="4"/>
      <c r="AS2548" s="4"/>
      <c r="AT2548" s="4"/>
      <c r="AU2548" s="4"/>
      <c r="AV2548" s="4"/>
      <c r="AW2548" s="1"/>
      <c r="AX2548" s="1"/>
      <c r="AY2548" s="1"/>
      <c r="AZ2548" s="1"/>
      <c r="BA2548" s="1"/>
      <c r="BB2548" s="1"/>
      <c r="BC2548" s="1"/>
      <c r="BD2548" s="1"/>
      <c r="BE2548" s="1"/>
      <c r="BG2548" s="1"/>
      <c r="BH2548" s="1"/>
    </row>
    <row r="2549" spans="1:60" ht="15" customHeight="1" x14ac:dyDescent="0.25">
      <c r="A2549" s="105"/>
      <c r="B2549" s="106"/>
      <c r="C2549" s="2"/>
      <c r="D2549" s="2"/>
      <c r="E2549" s="106"/>
      <c r="F2549" s="107"/>
      <c r="G2549" s="108"/>
      <c r="H2549" s="109"/>
      <c r="I2549" s="109"/>
      <c r="J2549" s="110"/>
      <c r="K2549" s="117"/>
      <c r="L2549" s="178"/>
      <c r="M2549" s="178"/>
      <c r="N2549" s="106"/>
      <c r="O2549" s="111"/>
      <c r="P2549" s="111"/>
      <c r="Q2549" s="106"/>
      <c r="R2549" s="106"/>
      <c r="S2549" s="106"/>
      <c r="T2549" s="106"/>
      <c r="U2549" s="106"/>
      <c r="V2549" s="106"/>
      <c r="W2549" s="19"/>
      <c r="X2549" s="2"/>
      <c r="Y2549" s="4"/>
      <c r="Z2549" s="106"/>
      <c r="AA2549" s="114"/>
      <c r="AB2549" s="112"/>
      <c r="AC2549" s="178"/>
      <c r="AD2549" s="11"/>
      <c r="AE2549" s="106"/>
      <c r="AF2549" s="106"/>
      <c r="AG2549" s="106"/>
      <c r="AH2549" s="115"/>
      <c r="AI2549" s="116"/>
      <c r="AJ2549" s="10"/>
      <c r="AK2549" s="1"/>
      <c r="AL2549" s="10"/>
      <c r="AM2549" s="1"/>
      <c r="AN2549" s="1"/>
      <c r="AO2549" s="3"/>
      <c r="AP2549" s="3"/>
      <c r="AQ2549" s="4"/>
      <c r="AR2549" s="4"/>
      <c r="AS2549" s="4"/>
      <c r="AT2549" s="4"/>
      <c r="AU2549" s="4"/>
      <c r="AV2549" s="4"/>
      <c r="AW2549" s="1"/>
      <c r="AX2549" s="1"/>
      <c r="AY2549" s="1"/>
      <c r="AZ2549" s="1"/>
      <c r="BA2549" s="1"/>
      <c r="BB2549" s="1"/>
      <c r="BC2549" s="1"/>
      <c r="BD2549" s="1"/>
      <c r="BE2549" s="1"/>
      <c r="BG2549" s="1"/>
      <c r="BH2549" s="1"/>
    </row>
    <row r="2550" spans="1:60" ht="15" customHeight="1" x14ac:dyDescent="0.25">
      <c r="A2550" s="105"/>
      <c r="B2550" s="106"/>
      <c r="C2550" s="2"/>
      <c r="D2550" s="2"/>
      <c r="E2550" s="106"/>
      <c r="F2550" s="107"/>
      <c r="G2550" s="108"/>
      <c r="H2550" s="109"/>
      <c r="I2550" s="109"/>
      <c r="J2550" s="110"/>
      <c r="K2550" s="117"/>
      <c r="L2550" s="178"/>
      <c r="M2550" s="178"/>
      <c r="N2550" s="106"/>
      <c r="O2550" s="111"/>
      <c r="P2550" s="111"/>
      <c r="Q2550" s="106"/>
      <c r="R2550" s="106"/>
      <c r="S2550" s="106"/>
      <c r="T2550" s="106"/>
      <c r="U2550" s="106"/>
      <c r="V2550" s="106"/>
      <c r="W2550" s="19"/>
      <c r="X2550" s="2"/>
      <c r="Y2550" s="4"/>
      <c r="Z2550" s="106"/>
      <c r="AA2550" s="114"/>
      <c r="AB2550" s="112"/>
      <c r="AC2550" s="178"/>
      <c r="AD2550" s="11"/>
      <c r="AE2550" s="106"/>
      <c r="AF2550" s="106"/>
      <c r="AG2550" s="106"/>
      <c r="AH2550" s="115"/>
      <c r="AI2550" s="116"/>
      <c r="AJ2550" s="10"/>
      <c r="AK2550" s="1"/>
      <c r="AL2550" s="10"/>
      <c r="AM2550" s="1"/>
      <c r="AN2550" s="1"/>
      <c r="AO2550" s="3"/>
      <c r="AP2550" s="3"/>
      <c r="AQ2550" s="4"/>
      <c r="AR2550" s="4"/>
      <c r="AS2550" s="4"/>
      <c r="AT2550" s="4"/>
      <c r="AU2550" s="4"/>
      <c r="AV2550" s="4"/>
      <c r="AW2550" s="1"/>
      <c r="AX2550" s="1"/>
      <c r="AY2550" s="1"/>
      <c r="AZ2550" s="1"/>
      <c r="BA2550" s="1"/>
      <c r="BB2550" s="1"/>
      <c r="BC2550" s="1"/>
      <c r="BD2550" s="1"/>
      <c r="BE2550" s="1"/>
      <c r="BG2550" s="1"/>
      <c r="BH2550" s="1"/>
    </row>
    <row r="2551" spans="1:60" ht="15" customHeight="1" x14ac:dyDescent="0.25">
      <c r="A2551" s="105"/>
      <c r="B2551" s="106"/>
      <c r="C2551" s="2"/>
      <c r="D2551" s="2"/>
      <c r="E2551" s="106"/>
      <c r="F2551" s="107"/>
      <c r="G2551" s="108"/>
      <c r="H2551" s="109"/>
      <c r="I2551" s="109"/>
      <c r="J2551" s="110"/>
      <c r="K2551" s="117"/>
      <c r="L2551" s="178"/>
      <c r="M2551" s="178"/>
      <c r="N2551" s="106"/>
      <c r="O2551" s="111"/>
      <c r="P2551" s="111"/>
      <c r="Q2551" s="106"/>
      <c r="R2551" s="106"/>
      <c r="S2551" s="106"/>
      <c r="T2551" s="106"/>
      <c r="U2551" s="106"/>
      <c r="V2551" s="106"/>
      <c r="W2551" s="19"/>
      <c r="X2551" s="2"/>
      <c r="Y2551" s="4"/>
      <c r="Z2551" s="106"/>
      <c r="AA2551" s="114"/>
      <c r="AB2551" s="112"/>
      <c r="AC2551" s="178"/>
      <c r="AD2551" s="11"/>
      <c r="AE2551" s="106"/>
      <c r="AF2551" s="106"/>
      <c r="AG2551" s="106"/>
      <c r="AH2551" s="115"/>
      <c r="AI2551" s="116"/>
      <c r="AJ2551" s="10"/>
      <c r="AK2551" s="1"/>
      <c r="AL2551" s="10"/>
      <c r="AM2551" s="1"/>
      <c r="AN2551" s="1"/>
      <c r="AO2551" s="3"/>
      <c r="AP2551" s="3"/>
      <c r="AQ2551" s="4"/>
      <c r="AR2551" s="4"/>
      <c r="AS2551" s="4"/>
      <c r="AT2551" s="4"/>
      <c r="AU2551" s="4"/>
      <c r="AV2551" s="4"/>
      <c r="AW2551" s="1"/>
      <c r="AX2551" s="1"/>
      <c r="AY2551" s="1"/>
      <c r="AZ2551" s="1"/>
      <c r="BA2551" s="1"/>
      <c r="BB2551" s="1"/>
      <c r="BC2551" s="1"/>
      <c r="BD2551" s="1"/>
      <c r="BE2551" s="1"/>
      <c r="BG2551" s="1"/>
      <c r="BH2551" s="1"/>
    </row>
    <row r="2552" spans="1:60" ht="15" customHeight="1" x14ac:dyDescent="0.25">
      <c r="A2552" s="105"/>
      <c r="B2552" s="106"/>
      <c r="C2552" s="2"/>
      <c r="D2552" s="2"/>
      <c r="E2552" s="106"/>
      <c r="F2552" s="107"/>
      <c r="G2552" s="108"/>
      <c r="H2552" s="109"/>
      <c r="I2552" s="109"/>
      <c r="J2552" s="110"/>
      <c r="K2552" s="117"/>
      <c r="L2552" s="178"/>
      <c r="M2552" s="178"/>
      <c r="N2552" s="106"/>
      <c r="O2552" s="111"/>
      <c r="P2552" s="111"/>
      <c r="Q2552" s="106"/>
      <c r="R2552" s="106"/>
      <c r="S2552" s="106"/>
      <c r="T2552" s="106"/>
      <c r="U2552" s="106"/>
      <c r="V2552" s="106"/>
      <c r="W2552" s="19"/>
      <c r="X2552" s="2"/>
      <c r="Y2552" s="4"/>
      <c r="Z2552" s="106"/>
      <c r="AA2552" s="114"/>
      <c r="AB2552" s="112"/>
      <c r="AC2552" s="178"/>
      <c r="AD2552" s="11"/>
      <c r="AE2552" s="106"/>
      <c r="AF2552" s="106"/>
      <c r="AG2552" s="106"/>
      <c r="AH2552" s="115"/>
      <c r="AI2552" s="116"/>
      <c r="AJ2552" s="10"/>
      <c r="AK2552" s="1"/>
      <c r="AL2552" s="10"/>
      <c r="AM2552" s="1"/>
      <c r="AN2552" s="1"/>
      <c r="AO2552" s="3"/>
      <c r="AP2552" s="3"/>
      <c r="AQ2552" s="4"/>
      <c r="AR2552" s="4"/>
      <c r="AS2552" s="4"/>
      <c r="AT2552" s="4"/>
      <c r="AU2552" s="4"/>
      <c r="AV2552" s="4"/>
      <c r="AW2552" s="1"/>
      <c r="AX2552" s="1"/>
      <c r="AY2552" s="1"/>
      <c r="AZ2552" s="1"/>
      <c r="BA2552" s="1"/>
      <c r="BB2552" s="1"/>
      <c r="BC2552" s="1"/>
      <c r="BD2552" s="1"/>
      <c r="BE2552" s="1"/>
      <c r="BG2552" s="1"/>
      <c r="BH2552" s="1"/>
    </row>
    <row r="2553" spans="1:60" ht="15" customHeight="1" x14ac:dyDescent="0.25">
      <c r="A2553" s="105"/>
      <c r="B2553" s="106"/>
      <c r="C2553" s="2"/>
      <c r="D2553" s="2"/>
      <c r="E2553" s="106"/>
      <c r="F2553" s="107"/>
      <c r="G2553" s="108"/>
      <c r="H2553" s="109"/>
      <c r="I2553" s="109"/>
      <c r="J2553" s="110"/>
      <c r="K2553" s="117"/>
      <c r="L2553" s="178"/>
      <c r="M2553" s="178"/>
      <c r="N2553" s="106"/>
      <c r="O2553" s="111"/>
      <c r="P2553" s="111"/>
      <c r="Q2553" s="106"/>
      <c r="R2553" s="106"/>
      <c r="S2553" s="106"/>
      <c r="T2553" s="106"/>
      <c r="U2553" s="106"/>
      <c r="V2553" s="106"/>
      <c r="W2553" s="19"/>
      <c r="X2553" s="2"/>
      <c r="Y2553" s="4"/>
      <c r="Z2553" s="106"/>
      <c r="AA2553" s="114"/>
      <c r="AB2553" s="112"/>
      <c r="AC2553" s="178"/>
      <c r="AD2553" s="11"/>
      <c r="AE2553" s="106"/>
      <c r="AF2553" s="106"/>
      <c r="AG2553" s="106"/>
      <c r="AH2553" s="115"/>
      <c r="AI2553" s="116"/>
      <c r="AJ2553" s="10"/>
      <c r="AK2553" s="1"/>
      <c r="AL2553" s="10"/>
      <c r="AM2553" s="1"/>
      <c r="AN2553" s="1"/>
      <c r="AO2553" s="3"/>
      <c r="AP2553" s="3"/>
      <c r="AQ2553" s="4"/>
      <c r="AR2553" s="4"/>
      <c r="AS2553" s="4"/>
      <c r="AT2553" s="4"/>
      <c r="AU2553" s="4"/>
      <c r="AV2553" s="4"/>
      <c r="AW2553" s="1"/>
      <c r="AX2553" s="1"/>
      <c r="AY2553" s="1"/>
      <c r="AZ2553" s="1"/>
      <c r="BA2553" s="1"/>
      <c r="BB2553" s="1"/>
      <c r="BC2553" s="1"/>
      <c r="BD2553" s="1"/>
      <c r="BE2553" s="1"/>
      <c r="BG2553" s="1"/>
      <c r="BH2553" s="1"/>
    </row>
    <row r="2554" spans="1:60" ht="15" customHeight="1" x14ac:dyDescent="0.25">
      <c r="A2554" s="105"/>
      <c r="B2554" s="106"/>
      <c r="C2554" s="2"/>
      <c r="D2554" s="2"/>
      <c r="E2554" s="106"/>
      <c r="F2554" s="107"/>
      <c r="G2554" s="108"/>
      <c r="H2554" s="109"/>
      <c r="I2554" s="109"/>
      <c r="J2554" s="110"/>
      <c r="K2554" s="117"/>
      <c r="L2554" s="178"/>
      <c r="M2554" s="178"/>
      <c r="N2554" s="106"/>
      <c r="O2554" s="111"/>
      <c r="P2554" s="111"/>
      <c r="Q2554" s="106"/>
      <c r="R2554" s="106"/>
      <c r="S2554" s="106"/>
      <c r="T2554" s="106"/>
      <c r="U2554" s="106"/>
      <c r="V2554" s="106"/>
      <c r="W2554" s="19"/>
      <c r="X2554" s="2"/>
      <c r="Y2554" s="4"/>
      <c r="Z2554" s="106"/>
      <c r="AA2554" s="114"/>
      <c r="AB2554" s="112"/>
      <c r="AC2554" s="178"/>
      <c r="AD2554" s="11"/>
      <c r="AE2554" s="106"/>
      <c r="AF2554" s="106"/>
      <c r="AG2554" s="106"/>
      <c r="AH2554" s="115"/>
      <c r="AI2554" s="116"/>
      <c r="AJ2554" s="10"/>
      <c r="AK2554" s="1"/>
      <c r="AL2554" s="10"/>
      <c r="AM2554" s="1"/>
      <c r="AN2554" s="1"/>
      <c r="AO2554" s="3"/>
      <c r="AP2554" s="3"/>
      <c r="AQ2554" s="4"/>
      <c r="AR2554" s="4"/>
      <c r="AS2554" s="4"/>
      <c r="AT2554" s="4"/>
      <c r="AU2554" s="4"/>
      <c r="AV2554" s="4"/>
      <c r="AW2554" s="1"/>
      <c r="AX2554" s="1"/>
      <c r="AY2554" s="1"/>
      <c r="AZ2554" s="1"/>
      <c r="BA2554" s="1"/>
      <c r="BB2554" s="1"/>
      <c r="BC2554" s="1"/>
      <c r="BD2554" s="1"/>
      <c r="BE2554" s="1"/>
      <c r="BG2554" s="1"/>
      <c r="BH2554" s="1"/>
    </row>
    <row r="2555" spans="1:60" ht="15" customHeight="1" x14ac:dyDescent="0.25">
      <c r="A2555" s="105"/>
      <c r="B2555" s="106"/>
      <c r="C2555" s="2"/>
      <c r="D2555" s="2"/>
      <c r="E2555" s="106"/>
      <c r="F2555" s="107"/>
      <c r="G2555" s="108"/>
      <c r="H2555" s="109"/>
      <c r="I2555" s="109"/>
      <c r="J2555" s="110"/>
      <c r="K2555" s="117"/>
      <c r="L2555" s="178"/>
      <c r="M2555" s="178"/>
      <c r="N2555" s="106"/>
      <c r="O2555" s="111"/>
      <c r="P2555" s="111"/>
      <c r="Q2555" s="106"/>
      <c r="R2555" s="106"/>
      <c r="S2555" s="106"/>
      <c r="T2555" s="106"/>
      <c r="U2555" s="106"/>
      <c r="V2555" s="106"/>
      <c r="W2555" s="19"/>
      <c r="X2555" s="2"/>
      <c r="Y2555" s="4"/>
      <c r="Z2555" s="106"/>
      <c r="AA2555" s="114"/>
      <c r="AB2555" s="112"/>
      <c r="AC2555" s="178"/>
      <c r="AD2555" s="11"/>
      <c r="AE2555" s="106"/>
      <c r="AF2555" s="106"/>
      <c r="AG2555" s="106"/>
      <c r="AH2555" s="115"/>
      <c r="AI2555" s="116"/>
      <c r="AJ2555" s="10"/>
      <c r="AK2555" s="1"/>
      <c r="AL2555" s="10"/>
      <c r="AM2555" s="1"/>
      <c r="AN2555" s="1"/>
      <c r="AO2555" s="3"/>
      <c r="AP2555" s="3"/>
      <c r="AQ2555" s="4"/>
      <c r="AR2555" s="4"/>
      <c r="AS2555" s="4"/>
      <c r="AT2555" s="4"/>
      <c r="AU2555" s="4"/>
      <c r="AV2555" s="4"/>
      <c r="AW2555" s="1"/>
      <c r="AX2555" s="1"/>
      <c r="AY2555" s="1"/>
      <c r="AZ2555" s="1"/>
      <c r="BA2555" s="1"/>
      <c r="BB2555" s="1"/>
      <c r="BC2555" s="1"/>
      <c r="BD2555" s="1"/>
      <c r="BE2555" s="1"/>
      <c r="BG2555" s="1"/>
      <c r="BH2555" s="1"/>
    </row>
    <row r="2556" spans="1:60" ht="15" customHeight="1" x14ac:dyDescent="0.25">
      <c r="A2556" s="105"/>
      <c r="B2556" s="106"/>
      <c r="C2556" s="2"/>
      <c r="D2556" s="2"/>
      <c r="E2556" s="106"/>
      <c r="F2556" s="107"/>
      <c r="G2556" s="108"/>
      <c r="H2556" s="109"/>
      <c r="I2556" s="109"/>
      <c r="J2556" s="110"/>
      <c r="K2556" s="117"/>
      <c r="L2556" s="178"/>
      <c r="M2556" s="178"/>
      <c r="N2556" s="106"/>
      <c r="O2556" s="111"/>
      <c r="P2556" s="111"/>
      <c r="Q2556" s="106"/>
      <c r="R2556" s="106"/>
      <c r="S2556" s="106"/>
      <c r="T2556" s="106"/>
      <c r="U2556" s="106"/>
      <c r="V2556" s="106"/>
      <c r="W2556" s="19"/>
      <c r="X2556" s="2"/>
      <c r="Y2556" s="4"/>
      <c r="Z2556" s="106"/>
      <c r="AA2556" s="114"/>
      <c r="AB2556" s="112"/>
      <c r="AC2556" s="178"/>
      <c r="AD2556" s="11"/>
      <c r="AE2556" s="106"/>
      <c r="AF2556" s="106"/>
      <c r="AG2556" s="106"/>
      <c r="AH2556" s="115"/>
      <c r="AI2556" s="116"/>
      <c r="AJ2556" s="10"/>
      <c r="AK2556" s="1"/>
      <c r="AL2556" s="10"/>
      <c r="AM2556" s="1"/>
      <c r="AN2556" s="1"/>
      <c r="AO2556" s="3"/>
      <c r="AP2556" s="3"/>
      <c r="AQ2556" s="4"/>
      <c r="AR2556" s="4"/>
      <c r="AS2556" s="4"/>
      <c r="AT2556" s="4"/>
      <c r="AU2556" s="4"/>
      <c r="AV2556" s="4"/>
      <c r="AW2556" s="1"/>
      <c r="AX2556" s="1"/>
      <c r="AY2556" s="1"/>
      <c r="AZ2556" s="1"/>
      <c r="BA2556" s="1"/>
      <c r="BB2556" s="1"/>
      <c r="BC2556" s="1"/>
      <c r="BD2556" s="1"/>
      <c r="BE2556" s="1"/>
      <c r="BG2556" s="1"/>
      <c r="BH2556" s="1"/>
    </row>
    <row r="2557" spans="1:60" ht="15" customHeight="1" x14ac:dyDescent="0.25">
      <c r="A2557" s="105"/>
      <c r="B2557" s="106"/>
      <c r="C2557" s="2"/>
      <c r="D2557" s="2"/>
      <c r="E2557" s="106"/>
      <c r="F2557" s="107"/>
      <c r="G2557" s="108"/>
      <c r="H2557" s="109"/>
      <c r="I2557" s="109"/>
      <c r="J2557" s="110"/>
      <c r="K2557" s="117"/>
      <c r="L2557" s="178"/>
      <c r="M2557" s="178"/>
      <c r="N2557" s="106"/>
      <c r="O2557" s="111"/>
      <c r="P2557" s="111"/>
      <c r="Q2557" s="106"/>
      <c r="R2557" s="106"/>
      <c r="S2557" s="106"/>
      <c r="T2557" s="106"/>
      <c r="U2557" s="106"/>
      <c r="V2557" s="106"/>
      <c r="W2557" s="19"/>
      <c r="X2557" s="2"/>
      <c r="Y2557" s="4"/>
      <c r="Z2557" s="106"/>
      <c r="AA2557" s="114"/>
      <c r="AB2557" s="112"/>
      <c r="AC2557" s="178"/>
      <c r="AD2557" s="11"/>
      <c r="AE2557" s="106"/>
      <c r="AF2557" s="106"/>
      <c r="AG2557" s="106"/>
      <c r="AH2557" s="115"/>
      <c r="AI2557" s="116"/>
      <c r="AJ2557" s="10"/>
      <c r="AK2557" s="1"/>
      <c r="AL2557" s="10"/>
      <c r="AM2557" s="1"/>
      <c r="AN2557" s="1"/>
      <c r="AO2557" s="3"/>
      <c r="AP2557" s="3"/>
      <c r="AQ2557" s="4"/>
      <c r="AR2557" s="4"/>
      <c r="AS2557" s="4"/>
      <c r="AT2557" s="4"/>
      <c r="AU2557" s="4"/>
      <c r="AV2557" s="4"/>
      <c r="AW2557" s="1"/>
      <c r="AX2557" s="1"/>
      <c r="AY2557" s="1"/>
      <c r="AZ2557" s="1"/>
      <c r="BA2557" s="1"/>
      <c r="BB2557" s="1"/>
      <c r="BC2557" s="1"/>
      <c r="BD2557" s="1"/>
      <c r="BE2557" s="1"/>
      <c r="BG2557" s="1"/>
      <c r="BH2557" s="1"/>
    </row>
    <row r="2558" spans="1:60" ht="15" customHeight="1" x14ac:dyDescent="0.25">
      <c r="A2558" s="105"/>
      <c r="B2558" s="106"/>
      <c r="C2558" s="2"/>
      <c r="D2558" s="2"/>
      <c r="E2558" s="106"/>
      <c r="F2558" s="107"/>
      <c r="G2558" s="108"/>
      <c r="H2558" s="109"/>
      <c r="I2558" s="109"/>
      <c r="J2558" s="110"/>
      <c r="K2558" s="117"/>
      <c r="L2558" s="178"/>
      <c r="M2558" s="178"/>
      <c r="N2558" s="106"/>
      <c r="O2558" s="111"/>
      <c r="P2558" s="111"/>
      <c r="Q2558" s="106"/>
      <c r="R2558" s="106"/>
      <c r="S2558" s="106"/>
      <c r="T2558" s="106"/>
      <c r="U2558" s="106"/>
      <c r="V2558" s="106"/>
      <c r="W2558" s="19"/>
      <c r="X2558" s="2"/>
      <c r="Y2558" s="4"/>
      <c r="Z2558" s="106"/>
      <c r="AA2558" s="114"/>
      <c r="AB2558" s="112"/>
      <c r="AC2558" s="178"/>
      <c r="AD2558" s="11"/>
      <c r="AE2558" s="106"/>
      <c r="AF2558" s="106"/>
      <c r="AG2558" s="106"/>
      <c r="AH2558" s="115"/>
      <c r="AI2558" s="116"/>
      <c r="AJ2558" s="10"/>
      <c r="AK2558" s="1"/>
      <c r="AL2558" s="10"/>
      <c r="AM2558" s="1"/>
      <c r="AN2558" s="1"/>
      <c r="AO2558" s="3"/>
      <c r="AP2558" s="3"/>
      <c r="AQ2558" s="4"/>
      <c r="AR2558" s="4"/>
      <c r="AS2558" s="4"/>
      <c r="AT2558" s="4"/>
      <c r="AU2558" s="4"/>
      <c r="AV2558" s="4"/>
      <c r="AW2558" s="1"/>
      <c r="AX2558" s="1"/>
      <c r="AY2558" s="1"/>
      <c r="AZ2558" s="1"/>
      <c r="BA2558" s="1"/>
      <c r="BB2558" s="1"/>
      <c r="BC2558" s="1"/>
      <c r="BD2558" s="1"/>
      <c r="BE2558" s="1"/>
      <c r="BG2558" s="1"/>
      <c r="BH2558" s="1"/>
    </row>
    <row r="2559" spans="1:60" ht="15" customHeight="1" x14ac:dyDescent="0.25">
      <c r="A2559" s="105"/>
      <c r="B2559" s="106"/>
      <c r="C2559" s="2"/>
      <c r="D2559" s="2"/>
      <c r="E2559" s="106"/>
      <c r="F2559" s="107"/>
      <c r="G2559" s="108"/>
      <c r="H2559" s="109"/>
      <c r="I2559" s="109"/>
      <c r="J2559" s="110"/>
      <c r="K2559" s="117"/>
      <c r="L2559" s="178"/>
      <c r="M2559" s="178"/>
      <c r="N2559" s="106"/>
      <c r="O2559" s="111"/>
      <c r="P2559" s="111"/>
      <c r="Q2559" s="106"/>
      <c r="R2559" s="106"/>
      <c r="S2559" s="106"/>
      <c r="T2559" s="106"/>
      <c r="U2559" s="106"/>
      <c r="V2559" s="106"/>
      <c r="W2559" s="19"/>
      <c r="X2559" s="2"/>
      <c r="Y2559" s="4"/>
      <c r="Z2559" s="106"/>
      <c r="AA2559" s="114"/>
      <c r="AB2559" s="112"/>
      <c r="AC2559" s="178"/>
      <c r="AD2559" s="11"/>
      <c r="AE2559" s="106"/>
      <c r="AF2559" s="106"/>
      <c r="AG2559" s="106"/>
      <c r="AH2559" s="115"/>
      <c r="AI2559" s="116"/>
      <c r="AJ2559" s="10"/>
      <c r="AK2559" s="1"/>
      <c r="AL2559" s="10"/>
      <c r="AM2559" s="1"/>
      <c r="AN2559" s="1"/>
      <c r="AO2559" s="3"/>
      <c r="AP2559" s="3"/>
      <c r="AQ2559" s="4"/>
      <c r="AR2559" s="4"/>
      <c r="AS2559" s="4"/>
      <c r="AT2559" s="4"/>
      <c r="AU2559" s="4"/>
      <c r="AV2559" s="4"/>
      <c r="AW2559" s="1"/>
      <c r="AX2559" s="1"/>
      <c r="AY2559" s="1"/>
      <c r="AZ2559" s="1"/>
      <c r="BA2559" s="1"/>
      <c r="BB2559" s="1"/>
      <c r="BC2559" s="1"/>
      <c r="BD2559" s="1"/>
      <c r="BE2559" s="1"/>
      <c r="BG2559" s="1"/>
      <c r="BH2559" s="1"/>
    </row>
    <row r="2560" spans="1:60" ht="15" customHeight="1" x14ac:dyDescent="0.25">
      <c r="A2560" s="105"/>
      <c r="B2560" s="106"/>
      <c r="C2560" s="2"/>
      <c r="D2560" s="2"/>
      <c r="E2560" s="106"/>
      <c r="F2560" s="107"/>
      <c r="G2560" s="108"/>
      <c r="H2560" s="109"/>
      <c r="I2560" s="109"/>
      <c r="J2560" s="110"/>
      <c r="K2560" s="117"/>
      <c r="L2560" s="178"/>
      <c r="M2560" s="178"/>
      <c r="N2560" s="106"/>
      <c r="O2560" s="111"/>
      <c r="P2560" s="111"/>
      <c r="Q2560" s="106"/>
      <c r="R2560" s="106"/>
      <c r="S2560" s="106"/>
      <c r="T2560" s="106"/>
      <c r="U2560" s="106"/>
      <c r="V2560" s="106"/>
      <c r="W2560" s="19"/>
      <c r="X2560" s="2"/>
      <c r="Y2560" s="4"/>
      <c r="Z2560" s="106"/>
      <c r="AA2560" s="114"/>
      <c r="AB2560" s="112"/>
      <c r="AC2560" s="178"/>
      <c r="AD2560" s="11"/>
      <c r="AE2560" s="106"/>
      <c r="AF2560" s="106"/>
      <c r="AG2560" s="106"/>
      <c r="AH2560" s="115"/>
      <c r="AI2560" s="116"/>
      <c r="AJ2560" s="10"/>
      <c r="AK2560" s="1"/>
      <c r="AL2560" s="10"/>
      <c r="AM2560" s="1"/>
      <c r="AN2560" s="1"/>
      <c r="AO2560" s="3"/>
      <c r="AP2560" s="3"/>
      <c r="AQ2560" s="4"/>
      <c r="AR2560" s="4"/>
      <c r="AS2560" s="4"/>
      <c r="AT2560" s="4"/>
      <c r="AU2560" s="4"/>
      <c r="AV2560" s="4"/>
      <c r="AW2560" s="1"/>
      <c r="AX2560" s="1"/>
      <c r="AY2560" s="1"/>
      <c r="AZ2560" s="1"/>
      <c r="BA2560" s="1"/>
      <c r="BB2560" s="1"/>
      <c r="BC2560" s="1"/>
      <c r="BD2560" s="1"/>
      <c r="BE2560" s="1"/>
      <c r="BG2560" s="1"/>
      <c r="BH2560" s="1"/>
    </row>
    <row r="2561" spans="1:194" ht="15" customHeight="1" x14ac:dyDescent="0.25">
      <c r="A2561" s="105"/>
      <c r="B2561" s="106"/>
      <c r="C2561" s="2"/>
      <c r="D2561" s="2"/>
      <c r="E2561" s="106"/>
      <c r="F2561" s="107"/>
      <c r="G2561" s="108"/>
      <c r="H2561" s="109"/>
      <c r="I2561" s="109"/>
      <c r="J2561" s="110"/>
      <c r="K2561" s="117"/>
      <c r="L2561" s="178"/>
      <c r="M2561" s="178"/>
      <c r="N2561" s="106"/>
      <c r="O2561" s="111"/>
      <c r="P2561" s="111"/>
      <c r="Q2561" s="106"/>
      <c r="R2561" s="106"/>
      <c r="S2561" s="106"/>
      <c r="T2561" s="106"/>
      <c r="U2561" s="106"/>
      <c r="V2561" s="106"/>
      <c r="W2561" s="19"/>
      <c r="X2561" s="2"/>
      <c r="Y2561" s="4"/>
      <c r="Z2561" s="106"/>
      <c r="AA2561" s="114"/>
      <c r="AB2561" s="112"/>
      <c r="AC2561" s="178"/>
      <c r="AD2561" s="11"/>
      <c r="AE2561" s="106"/>
      <c r="AF2561" s="106"/>
      <c r="AG2561" s="106"/>
      <c r="AH2561" s="115"/>
      <c r="AI2561" s="116"/>
      <c r="AJ2561" s="10"/>
      <c r="AK2561" s="1"/>
      <c r="AL2561" s="10"/>
      <c r="AM2561" s="1"/>
      <c r="AN2561" s="1"/>
      <c r="AO2561" s="3"/>
      <c r="AP2561" s="3"/>
      <c r="AQ2561" s="4"/>
      <c r="AR2561" s="4"/>
      <c r="AS2561" s="4"/>
      <c r="AT2561" s="4"/>
      <c r="AU2561" s="4"/>
      <c r="AV2561" s="4"/>
      <c r="AW2561" s="1"/>
      <c r="AX2561" s="1"/>
      <c r="AY2561" s="1"/>
      <c r="AZ2561" s="1"/>
      <c r="BA2561" s="1"/>
      <c r="BB2561" s="1"/>
      <c r="BC2561" s="1"/>
      <c r="BD2561" s="1"/>
      <c r="BE2561" s="1"/>
      <c r="BG2561" s="1"/>
      <c r="BH2561" s="1"/>
    </row>
    <row r="2562" spans="1:194" ht="15" customHeight="1" x14ac:dyDescent="0.25">
      <c r="A2562" s="105"/>
      <c r="B2562" s="106"/>
      <c r="C2562" s="2"/>
      <c r="D2562" s="2"/>
      <c r="E2562" s="106"/>
      <c r="F2562" s="107"/>
      <c r="G2562" s="108"/>
      <c r="H2562" s="109"/>
      <c r="I2562" s="109"/>
      <c r="J2562" s="110"/>
      <c r="K2562" s="117"/>
      <c r="L2562" s="178"/>
      <c r="M2562" s="178"/>
      <c r="N2562" s="106"/>
      <c r="O2562" s="111"/>
      <c r="P2562" s="111"/>
      <c r="Q2562" s="106"/>
      <c r="R2562" s="106"/>
      <c r="S2562" s="106"/>
      <c r="T2562" s="106"/>
      <c r="U2562" s="106"/>
      <c r="V2562" s="106"/>
      <c r="W2562" s="19"/>
      <c r="X2562" s="2"/>
      <c r="Y2562" s="4"/>
      <c r="Z2562" s="106"/>
      <c r="AA2562" s="114"/>
      <c r="AB2562" s="112"/>
      <c r="AC2562" s="178"/>
      <c r="AD2562" s="11"/>
      <c r="AE2562" s="106"/>
      <c r="AF2562" s="106"/>
      <c r="AG2562" s="106"/>
      <c r="AH2562" s="115"/>
      <c r="AI2562" s="116"/>
      <c r="AJ2562" s="10"/>
      <c r="AK2562" s="1"/>
      <c r="AL2562" s="10"/>
      <c r="AM2562" s="1"/>
      <c r="AN2562" s="1"/>
      <c r="AO2562" s="3"/>
      <c r="AP2562" s="3"/>
      <c r="AQ2562" s="4"/>
      <c r="AR2562" s="4"/>
      <c r="AS2562" s="4"/>
      <c r="AT2562" s="4"/>
      <c r="AU2562" s="4"/>
      <c r="AV2562" s="4"/>
      <c r="AW2562" s="1"/>
      <c r="AX2562" s="1"/>
      <c r="AY2562" s="1"/>
      <c r="AZ2562" s="1"/>
      <c r="BA2562" s="1"/>
      <c r="BB2562" s="1"/>
      <c r="BC2562" s="1"/>
      <c r="BD2562" s="1"/>
      <c r="BE2562" s="1"/>
      <c r="BG2562" s="1"/>
      <c r="BH2562" s="1"/>
    </row>
    <row r="2563" spans="1:194" ht="15" customHeight="1" x14ac:dyDescent="0.25">
      <c r="A2563" s="105"/>
      <c r="B2563" s="106"/>
      <c r="C2563" s="2"/>
      <c r="D2563" s="2"/>
      <c r="E2563" s="106"/>
      <c r="F2563" s="107"/>
      <c r="G2563" s="108"/>
      <c r="H2563" s="109"/>
      <c r="I2563" s="109"/>
      <c r="J2563" s="110"/>
      <c r="K2563" s="117"/>
      <c r="L2563" s="178"/>
      <c r="M2563" s="178"/>
      <c r="N2563" s="106"/>
      <c r="O2563" s="111"/>
      <c r="P2563" s="111"/>
      <c r="Q2563" s="106"/>
      <c r="R2563" s="106"/>
      <c r="S2563" s="106"/>
      <c r="T2563" s="106"/>
      <c r="U2563" s="106"/>
      <c r="V2563" s="106"/>
      <c r="W2563" s="19"/>
      <c r="X2563" s="2"/>
      <c r="Y2563" s="4"/>
      <c r="Z2563" s="106"/>
      <c r="AA2563" s="114"/>
      <c r="AB2563" s="112"/>
      <c r="AC2563" s="178"/>
      <c r="AD2563" s="11"/>
      <c r="AE2563" s="106"/>
      <c r="AF2563" s="106"/>
      <c r="AG2563" s="106"/>
      <c r="AH2563" s="115"/>
      <c r="AI2563" s="116"/>
      <c r="AJ2563" s="10"/>
      <c r="AK2563" s="1"/>
      <c r="AL2563" s="10"/>
      <c r="AM2563" s="1"/>
      <c r="AN2563" s="1"/>
      <c r="AO2563" s="3"/>
      <c r="AP2563" s="3"/>
      <c r="AQ2563" s="4"/>
      <c r="AR2563" s="4"/>
      <c r="AS2563" s="4"/>
      <c r="AT2563" s="4"/>
      <c r="AU2563" s="4"/>
      <c r="AV2563" s="4"/>
      <c r="AW2563" s="1"/>
      <c r="AX2563" s="1"/>
      <c r="AY2563" s="1"/>
      <c r="AZ2563" s="1"/>
      <c r="BA2563" s="1"/>
      <c r="BB2563" s="1"/>
      <c r="BC2563" s="1"/>
      <c r="BD2563" s="1"/>
      <c r="BE2563" s="1"/>
      <c r="BG2563" s="1"/>
      <c r="BH2563" s="1"/>
    </row>
    <row r="2564" spans="1:194" ht="15" customHeight="1" x14ac:dyDescent="0.25">
      <c r="A2564" s="105"/>
      <c r="B2564" s="106"/>
      <c r="C2564" s="2"/>
      <c r="D2564" s="2"/>
      <c r="E2564" s="106"/>
      <c r="F2564" s="107"/>
      <c r="G2564" s="108"/>
      <c r="H2564" s="109"/>
      <c r="I2564" s="109"/>
      <c r="J2564" s="110"/>
      <c r="K2564" s="117"/>
      <c r="L2564" s="178"/>
      <c r="M2564" s="178"/>
      <c r="N2564" s="106"/>
      <c r="O2564" s="111"/>
      <c r="P2564" s="111"/>
      <c r="Q2564" s="106"/>
      <c r="R2564" s="106"/>
      <c r="S2564" s="106"/>
      <c r="T2564" s="106"/>
      <c r="U2564" s="106"/>
      <c r="V2564" s="106"/>
      <c r="W2564" s="19"/>
      <c r="X2564" s="2"/>
      <c r="Y2564" s="4"/>
      <c r="Z2564" s="106"/>
      <c r="AA2564" s="114"/>
      <c r="AB2564" s="112"/>
      <c r="AC2564" s="178"/>
      <c r="AD2564" s="11"/>
      <c r="AE2564" s="106"/>
      <c r="AF2564" s="106"/>
      <c r="AG2564" s="106"/>
      <c r="AH2564" s="115"/>
      <c r="AI2564" s="116"/>
      <c r="AJ2564" s="10"/>
      <c r="AK2564" s="1"/>
      <c r="AL2564" s="10"/>
      <c r="AM2564" s="1"/>
      <c r="AN2564" s="1"/>
      <c r="AO2564" s="3"/>
      <c r="AP2564" s="3"/>
      <c r="AQ2564" s="4"/>
      <c r="AR2564" s="4"/>
      <c r="AS2564" s="4"/>
      <c r="AT2564" s="4"/>
      <c r="AU2564" s="4"/>
      <c r="AV2564" s="4"/>
      <c r="AW2564" s="1"/>
      <c r="AX2564" s="1"/>
      <c r="AY2564" s="1"/>
      <c r="AZ2564" s="1"/>
      <c r="BA2564" s="1"/>
      <c r="BB2564" s="1"/>
      <c r="BC2564" s="1"/>
      <c r="BD2564" s="1"/>
      <c r="BE2564" s="1"/>
      <c r="BG2564" s="1"/>
      <c r="BH2564" s="1"/>
    </row>
    <row r="2565" spans="1:194" ht="15" customHeight="1" x14ac:dyDescent="0.25">
      <c r="A2565" s="105"/>
      <c r="B2565" s="106"/>
      <c r="C2565" s="2"/>
      <c r="D2565" s="2"/>
      <c r="E2565" s="106"/>
      <c r="F2565" s="107"/>
      <c r="G2565" s="108"/>
      <c r="H2565" s="109"/>
      <c r="I2565" s="109"/>
      <c r="J2565" s="110"/>
      <c r="K2565" s="117"/>
      <c r="L2565" s="178"/>
      <c r="M2565" s="178"/>
      <c r="N2565" s="106"/>
      <c r="O2565" s="111"/>
      <c r="P2565" s="111"/>
      <c r="Q2565" s="106"/>
      <c r="R2565" s="106"/>
      <c r="S2565" s="106"/>
      <c r="T2565" s="106"/>
      <c r="U2565" s="106"/>
      <c r="V2565" s="106"/>
      <c r="W2565" s="19"/>
      <c r="X2565" s="2"/>
      <c r="Y2565" s="4"/>
      <c r="Z2565" s="106"/>
      <c r="AA2565" s="114"/>
      <c r="AB2565" s="112"/>
      <c r="AC2565" s="178"/>
      <c r="AD2565" s="11"/>
      <c r="AE2565" s="106"/>
      <c r="AF2565" s="106"/>
      <c r="AG2565" s="106"/>
      <c r="AH2565" s="115"/>
      <c r="AI2565" s="116"/>
      <c r="AJ2565" s="10"/>
      <c r="AK2565" s="1"/>
      <c r="AL2565" s="10"/>
      <c r="AM2565" s="1"/>
      <c r="AN2565" s="1"/>
      <c r="AO2565" s="3"/>
      <c r="AP2565" s="3"/>
      <c r="AQ2565" s="4"/>
      <c r="AR2565" s="4"/>
      <c r="AS2565" s="4"/>
      <c r="AT2565" s="4"/>
      <c r="AU2565" s="4"/>
      <c r="AV2565" s="4"/>
      <c r="AW2565" s="1"/>
      <c r="AX2565" s="1"/>
      <c r="AY2565" s="1"/>
      <c r="AZ2565" s="1"/>
      <c r="BA2565" s="1"/>
      <c r="BB2565" s="1"/>
      <c r="BC2565" s="1"/>
      <c r="BD2565" s="1"/>
      <c r="BE2565" s="1"/>
      <c r="BG2565" s="1"/>
      <c r="BH2565" s="1"/>
    </row>
    <row r="2566" spans="1:194" ht="15" customHeight="1" x14ac:dyDescent="0.25">
      <c r="A2566" s="105"/>
      <c r="B2566" s="106"/>
      <c r="C2566" s="2"/>
      <c r="D2566" s="2"/>
      <c r="E2566" s="106"/>
      <c r="F2566" s="107"/>
      <c r="G2566" s="108"/>
      <c r="H2566" s="109"/>
      <c r="I2566" s="109"/>
      <c r="J2566" s="110"/>
      <c r="K2566" s="117"/>
      <c r="L2566" s="178"/>
      <c r="M2566" s="178"/>
      <c r="N2566" s="106"/>
      <c r="O2566" s="111"/>
      <c r="P2566" s="111"/>
      <c r="Q2566" s="106"/>
      <c r="R2566" s="106"/>
      <c r="S2566" s="106"/>
      <c r="T2566" s="106"/>
      <c r="U2566" s="106"/>
      <c r="V2566" s="106"/>
      <c r="W2566" s="19"/>
      <c r="X2566" s="2"/>
      <c r="Y2566" s="4"/>
      <c r="Z2566" s="106"/>
      <c r="AA2566" s="114"/>
      <c r="AB2566" s="112"/>
      <c r="AC2566" s="178"/>
      <c r="AD2566" s="11"/>
      <c r="AE2566" s="106"/>
      <c r="AF2566" s="106"/>
      <c r="AG2566" s="106"/>
      <c r="AH2566" s="115"/>
      <c r="AI2566" s="116"/>
      <c r="AJ2566" s="10"/>
      <c r="AK2566" s="1"/>
      <c r="AL2566" s="10"/>
      <c r="AM2566" s="1"/>
      <c r="AN2566" s="1"/>
      <c r="AO2566" s="3"/>
      <c r="AP2566" s="3"/>
      <c r="AQ2566" s="4"/>
      <c r="AR2566" s="4"/>
      <c r="AS2566" s="4"/>
      <c r="AT2566" s="4"/>
      <c r="AU2566" s="4"/>
      <c r="AV2566" s="4"/>
      <c r="AW2566" s="1"/>
      <c r="AX2566" s="1"/>
      <c r="AY2566" s="1"/>
      <c r="AZ2566" s="1"/>
      <c r="BA2566" s="1"/>
      <c r="BB2566" s="1"/>
      <c r="BC2566" s="1"/>
      <c r="BD2566" s="1"/>
      <c r="BE2566" s="1"/>
      <c r="BG2566" s="1"/>
      <c r="BH2566" s="1"/>
    </row>
    <row r="2567" spans="1:194" ht="15" customHeight="1" x14ac:dyDescent="0.25">
      <c r="A2567" s="105"/>
      <c r="B2567" s="106"/>
      <c r="C2567" s="2"/>
      <c r="D2567" s="2"/>
      <c r="E2567" s="106"/>
      <c r="F2567" s="107"/>
      <c r="G2567" s="108"/>
      <c r="H2567" s="109"/>
      <c r="I2567" s="109"/>
      <c r="J2567" s="110"/>
      <c r="K2567" s="117"/>
      <c r="L2567" s="178"/>
      <c r="M2567" s="178"/>
      <c r="N2567" s="106"/>
      <c r="O2567" s="111"/>
      <c r="P2567" s="111"/>
      <c r="Q2567" s="106"/>
      <c r="R2567" s="106"/>
      <c r="S2567" s="106"/>
      <c r="T2567" s="106"/>
      <c r="U2567" s="106"/>
      <c r="V2567" s="106"/>
      <c r="W2567" s="19"/>
      <c r="X2567" s="2"/>
      <c r="Y2567" s="4"/>
      <c r="Z2567" s="106"/>
      <c r="AA2567" s="114"/>
      <c r="AB2567" s="112"/>
      <c r="AC2567" s="178"/>
      <c r="AD2567" s="11"/>
      <c r="AE2567" s="106"/>
      <c r="AF2567" s="106"/>
      <c r="AG2567" s="106"/>
      <c r="AH2567" s="115"/>
      <c r="AI2567" s="116"/>
      <c r="AJ2567" s="10"/>
      <c r="AK2567" s="18"/>
      <c r="AL2567" s="14"/>
      <c r="AM2567" s="18"/>
      <c r="AN2567" s="18"/>
      <c r="AO2567" s="29"/>
      <c r="AP2567" s="29"/>
      <c r="AQ2567" s="36"/>
      <c r="AR2567" s="36"/>
      <c r="AS2567" s="36"/>
      <c r="AT2567" s="36"/>
      <c r="AU2567" s="36"/>
      <c r="AV2567" s="36"/>
      <c r="AW2567" s="18"/>
      <c r="AX2567" s="18"/>
      <c r="AY2567" s="18"/>
      <c r="AZ2567" s="18"/>
      <c r="BA2567" s="18"/>
      <c r="BB2567" s="18"/>
      <c r="BC2567" s="18"/>
      <c r="BD2567" s="18"/>
      <c r="BE2567" s="18"/>
      <c r="BG2567" s="18"/>
      <c r="BH2567" s="18"/>
    </row>
    <row r="2568" spans="1:194" ht="15" customHeight="1" x14ac:dyDescent="0.25">
      <c r="A2568" s="105"/>
      <c r="B2568" s="106"/>
      <c r="C2568" s="2"/>
      <c r="D2568" s="2"/>
      <c r="E2568" s="106"/>
      <c r="F2568" s="107"/>
      <c r="G2568" s="108"/>
      <c r="H2568" s="109"/>
      <c r="I2568" s="109"/>
      <c r="J2568" s="110"/>
      <c r="K2568" s="117"/>
      <c r="L2568" s="178"/>
      <c r="M2568" s="178"/>
      <c r="N2568" s="106"/>
      <c r="O2568" s="111"/>
      <c r="P2568" s="111"/>
      <c r="Q2568" s="106"/>
      <c r="R2568" s="106"/>
      <c r="S2568" s="106"/>
      <c r="T2568" s="106"/>
      <c r="U2568" s="106"/>
      <c r="V2568" s="106"/>
      <c r="W2568" s="19"/>
      <c r="X2568" s="2"/>
      <c r="Y2568" s="4"/>
      <c r="Z2568" s="106"/>
      <c r="AA2568" s="114"/>
      <c r="AB2568" s="112"/>
      <c r="AC2568" s="178"/>
      <c r="AD2568" s="11"/>
      <c r="AE2568" s="106"/>
      <c r="AF2568" s="106"/>
      <c r="AG2568" s="106"/>
      <c r="AH2568" s="115"/>
      <c r="AI2568" s="116"/>
      <c r="AJ2568" s="14"/>
      <c r="AK2568" s="18"/>
      <c r="AL2568" s="14"/>
      <c r="AM2568" s="18"/>
      <c r="AN2568" s="18"/>
      <c r="AO2568" s="29"/>
      <c r="AP2568" s="29"/>
      <c r="AQ2568" s="36"/>
      <c r="AR2568" s="36"/>
      <c r="AS2568" s="36"/>
      <c r="AT2568" s="36"/>
      <c r="AU2568" s="36"/>
      <c r="AV2568" s="36"/>
      <c r="AW2568" s="18"/>
      <c r="AX2568" s="18"/>
      <c r="AY2568" s="18"/>
      <c r="AZ2568" s="18"/>
      <c r="BA2568" s="18"/>
      <c r="BB2568" s="18"/>
      <c r="BC2568" s="18"/>
      <c r="BD2568" s="18"/>
      <c r="BE2568" s="18"/>
      <c r="BG2568" s="18"/>
      <c r="BH2568" s="18"/>
      <c r="BI2568" s="18"/>
      <c r="BJ2568" s="18"/>
      <c r="BK2568" s="18"/>
      <c r="BL2568" s="18"/>
      <c r="BM2568" s="18"/>
      <c r="BN2568" s="18"/>
      <c r="BO2568" s="18"/>
      <c r="BP2568" s="18"/>
      <c r="BQ2568" s="18"/>
      <c r="BR2568" s="18"/>
      <c r="BS2568" s="18"/>
      <c r="BT2568" s="18"/>
      <c r="BU2568" s="18"/>
      <c r="BV2568" s="18"/>
      <c r="BW2568" s="18"/>
      <c r="BX2568" s="18"/>
      <c r="BY2568" s="18"/>
      <c r="BZ2568" s="18"/>
      <c r="CA2568" s="18"/>
      <c r="CB2568" s="18"/>
      <c r="CC2568" s="18"/>
      <c r="CD2568" s="18"/>
      <c r="CE2568" s="18"/>
      <c r="CF2568" s="18"/>
      <c r="CG2568" s="18"/>
      <c r="CH2568" s="18"/>
      <c r="CI2568" s="18"/>
      <c r="CJ2568" s="18"/>
      <c r="CK2568" s="18"/>
      <c r="CL2568" s="18"/>
      <c r="CM2568" s="18"/>
      <c r="CN2568" s="18"/>
      <c r="CO2568" s="18"/>
      <c r="CP2568" s="18"/>
      <c r="CQ2568" s="18"/>
      <c r="CR2568" s="18"/>
      <c r="CS2568" s="18"/>
      <c r="CT2568" s="18"/>
      <c r="CU2568" s="18"/>
      <c r="CV2568" s="18"/>
      <c r="CW2568" s="18"/>
      <c r="CX2568" s="18"/>
      <c r="CY2568" s="18"/>
      <c r="CZ2568" s="18"/>
      <c r="DA2568" s="18"/>
      <c r="DB2568" s="18"/>
      <c r="DC2568" s="18"/>
      <c r="DD2568" s="18"/>
      <c r="DE2568" s="18"/>
      <c r="DF2568" s="18"/>
      <c r="DG2568" s="18"/>
      <c r="DH2568" s="18"/>
      <c r="DI2568" s="18"/>
      <c r="DJ2568" s="18"/>
      <c r="DK2568" s="18"/>
      <c r="DL2568" s="18"/>
      <c r="DM2568" s="18"/>
      <c r="DN2568" s="18"/>
      <c r="DO2568" s="18"/>
      <c r="DP2568" s="18"/>
      <c r="DQ2568" s="18"/>
      <c r="DR2568" s="18"/>
      <c r="DS2568" s="18"/>
      <c r="DT2568" s="18"/>
      <c r="DU2568" s="18"/>
      <c r="DV2568" s="18"/>
      <c r="DW2568" s="18"/>
      <c r="DX2568" s="18"/>
      <c r="DY2568" s="18"/>
      <c r="DZ2568" s="18"/>
      <c r="EA2568" s="18"/>
      <c r="EB2568" s="18"/>
      <c r="EC2568" s="18"/>
      <c r="ED2568" s="18"/>
      <c r="EE2568" s="18"/>
      <c r="EF2568" s="18"/>
      <c r="EG2568" s="18"/>
      <c r="EH2568" s="18"/>
      <c r="EI2568" s="18"/>
      <c r="EJ2568" s="18"/>
      <c r="EK2568" s="18"/>
      <c r="EL2568" s="18"/>
      <c r="EM2568" s="18"/>
      <c r="EN2568" s="18"/>
      <c r="EO2568" s="18"/>
      <c r="EP2568" s="18"/>
      <c r="EQ2568" s="18"/>
      <c r="ER2568" s="18"/>
      <c r="ES2568" s="18"/>
      <c r="ET2568" s="18"/>
      <c r="EU2568" s="18"/>
      <c r="EV2568" s="18"/>
      <c r="EW2568" s="18"/>
      <c r="EX2568" s="18"/>
      <c r="EY2568" s="18"/>
      <c r="EZ2568" s="18"/>
      <c r="FA2568" s="18"/>
      <c r="FB2568" s="18"/>
      <c r="FC2568" s="18"/>
      <c r="FD2568" s="18"/>
      <c r="FE2568" s="18"/>
      <c r="FF2568" s="18"/>
      <c r="FG2568" s="18"/>
      <c r="FH2568" s="18"/>
      <c r="FI2568" s="18"/>
      <c r="FJ2568" s="18"/>
      <c r="FK2568" s="18"/>
      <c r="FL2568" s="18"/>
      <c r="FM2568" s="18"/>
      <c r="FN2568" s="18"/>
      <c r="FO2568" s="18"/>
      <c r="FP2568" s="18"/>
      <c r="FQ2568" s="18"/>
      <c r="FR2568" s="18"/>
      <c r="FS2568" s="18"/>
      <c r="FT2568" s="18"/>
      <c r="FU2568" s="18"/>
      <c r="FV2568" s="18"/>
      <c r="FW2568" s="18"/>
      <c r="FX2568" s="18"/>
      <c r="FY2568" s="18"/>
      <c r="FZ2568" s="18"/>
      <c r="GA2568" s="18"/>
      <c r="GB2568" s="18"/>
      <c r="GC2568" s="18"/>
      <c r="GD2568" s="18"/>
      <c r="GE2568" s="18"/>
      <c r="GF2568" s="18"/>
      <c r="GG2568" s="18"/>
      <c r="GH2568" s="18"/>
      <c r="GI2568" s="18"/>
      <c r="GJ2568" s="18"/>
      <c r="GK2568" s="18"/>
      <c r="GL2568" s="18"/>
    </row>
    <row r="2569" spans="1:194" ht="15" customHeight="1" x14ac:dyDescent="0.25">
      <c r="A2569" s="105"/>
      <c r="B2569" s="106"/>
      <c r="C2569" s="2"/>
      <c r="D2569" s="2"/>
      <c r="E2569" s="106"/>
      <c r="F2569" s="107"/>
      <c r="G2569" s="108"/>
      <c r="H2569" s="109"/>
      <c r="I2569" s="109"/>
      <c r="J2569" s="110"/>
      <c r="K2569" s="117"/>
      <c r="L2569" s="178"/>
      <c r="M2569" s="178"/>
      <c r="N2569" s="106"/>
      <c r="O2569" s="111"/>
      <c r="P2569" s="111"/>
      <c r="Q2569" s="106"/>
      <c r="R2569" s="106"/>
      <c r="S2569" s="106"/>
      <c r="T2569" s="106"/>
      <c r="U2569" s="106"/>
      <c r="V2569" s="106"/>
      <c r="W2569" s="19"/>
      <c r="X2569" s="2"/>
      <c r="Y2569" s="4"/>
      <c r="Z2569" s="106"/>
      <c r="AA2569" s="114"/>
      <c r="AB2569" s="112"/>
      <c r="AC2569" s="178"/>
      <c r="AD2569" s="11"/>
      <c r="AE2569" s="106"/>
      <c r="AF2569" s="106"/>
      <c r="AG2569" s="106"/>
      <c r="AH2569" s="115"/>
      <c r="AI2569" s="116"/>
      <c r="AJ2569" s="10"/>
      <c r="AK2569" s="1"/>
      <c r="AL2569" s="10"/>
      <c r="AM2569" s="1"/>
      <c r="AN2569" s="1"/>
      <c r="AO2569" s="3"/>
      <c r="AP2569" s="3"/>
      <c r="AQ2569" s="4"/>
      <c r="AR2569" s="4"/>
      <c r="AS2569" s="4"/>
      <c r="AT2569" s="4"/>
      <c r="AU2569" s="4"/>
      <c r="AV2569" s="4"/>
      <c r="AW2569" s="1"/>
      <c r="AX2569" s="1"/>
      <c r="AY2569" s="1"/>
      <c r="AZ2569" s="1"/>
      <c r="BA2569" s="1"/>
      <c r="BB2569" s="1"/>
      <c r="BC2569" s="1"/>
      <c r="BD2569" s="1"/>
      <c r="BE2569" s="1"/>
      <c r="BG2569" s="1"/>
      <c r="BH2569" s="1"/>
    </row>
    <row r="2570" spans="1:194" ht="15" customHeight="1" x14ac:dyDescent="0.25">
      <c r="A2570" s="105"/>
      <c r="B2570" s="106"/>
      <c r="C2570" s="2"/>
      <c r="D2570" s="2"/>
      <c r="E2570" s="106"/>
      <c r="F2570" s="107"/>
      <c r="G2570" s="108"/>
      <c r="H2570" s="109"/>
      <c r="I2570" s="109"/>
      <c r="J2570" s="110"/>
      <c r="K2570" s="117"/>
      <c r="L2570" s="178"/>
      <c r="M2570" s="178"/>
      <c r="N2570" s="106"/>
      <c r="O2570" s="111"/>
      <c r="P2570" s="111"/>
      <c r="Q2570" s="106"/>
      <c r="R2570" s="106"/>
      <c r="S2570" s="106"/>
      <c r="T2570" s="106"/>
      <c r="U2570" s="106"/>
      <c r="V2570" s="106"/>
      <c r="W2570" s="19"/>
      <c r="X2570" s="2"/>
      <c r="Y2570" s="4"/>
      <c r="Z2570" s="106"/>
      <c r="AA2570" s="114"/>
      <c r="AB2570" s="112"/>
      <c r="AC2570" s="178"/>
      <c r="AD2570" s="11"/>
      <c r="AE2570" s="106"/>
      <c r="AF2570" s="106"/>
      <c r="AG2570" s="106"/>
      <c r="AH2570" s="115"/>
      <c r="AI2570" s="116"/>
      <c r="AJ2570" s="10"/>
      <c r="AK2570" s="1"/>
      <c r="AL2570" s="10"/>
      <c r="AM2570" s="1"/>
      <c r="AN2570" s="1"/>
      <c r="AO2570" s="3"/>
      <c r="AP2570" s="3"/>
      <c r="AQ2570" s="4"/>
      <c r="AR2570" s="4"/>
      <c r="AS2570" s="4"/>
      <c r="AT2570" s="4"/>
      <c r="AU2570" s="4"/>
      <c r="AV2570" s="4"/>
      <c r="AW2570" s="1"/>
      <c r="AX2570" s="1"/>
      <c r="AY2570" s="1"/>
      <c r="AZ2570" s="1"/>
      <c r="BA2570" s="1"/>
      <c r="BB2570" s="1"/>
      <c r="BC2570" s="1"/>
      <c r="BD2570" s="1"/>
      <c r="BE2570" s="1"/>
      <c r="BG2570" s="1"/>
      <c r="BH2570" s="1"/>
    </row>
    <row r="2571" spans="1:194" ht="15" customHeight="1" x14ac:dyDescent="0.25">
      <c r="A2571" s="105"/>
      <c r="B2571" s="106"/>
      <c r="C2571" s="2"/>
      <c r="D2571" s="2"/>
      <c r="E2571" s="106"/>
      <c r="F2571" s="107"/>
      <c r="G2571" s="108"/>
      <c r="H2571" s="109"/>
      <c r="I2571" s="109"/>
      <c r="J2571" s="110"/>
      <c r="K2571" s="117"/>
      <c r="L2571" s="178"/>
      <c r="M2571" s="178"/>
      <c r="N2571" s="106"/>
      <c r="O2571" s="111"/>
      <c r="P2571" s="111"/>
      <c r="Q2571" s="106"/>
      <c r="R2571" s="106"/>
      <c r="S2571" s="106"/>
      <c r="T2571" s="106"/>
      <c r="U2571" s="106"/>
      <c r="V2571" s="106"/>
      <c r="W2571" s="19"/>
      <c r="X2571" s="2"/>
      <c r="Y2571" s="4"/>
      <c r="Z2571" s="106"/>
      <c r="AA2571" s="114"/>
      <c r="AB2571" s="112"/>
      <c r="AC2571" s="178"/>
      <c r="AD2571" s="11"/>
      <c r="AE2571" s="106"/>
      <c r="AF2571" s="106"/>
      <c r="AG2571" s="106"/>
      <c r="AH2571" s="115"/>
      <c r="AI2571" s="116"/>
      <c r="AJ2571" s="10"/>
      <c r="AK2571" s="1"/>
      <c r="AL2571" s="10"/>
      <c r="AM2571" s="1"/>
      <c r="AN2571" s="1"/>
      <c r="AO2571" s="3"/>
      <c r="AP2571" s="3"/>
      <c r="AQ2571" s="4"/>
      <c r="AR2571" s="4"/>
      <c r="AS2571" s="4"/>
      <c r="AT2571" s="4"/>
      <c r="AU2571" s="4"/>
      <c r="AV2571" s="4"/>
      <c r="AW2571" s="1"/>
      <c r="AX2571" s="1"/>
      <c r="AY2571" s="1"/>
      <c r="AZ2571" s="1"/>
      <c r="BA2571" s="1"/>
      <c r="BB2571" s="1"/>
      <c r="BC2571" s="1"/>
      <c r="BD2571" s="1"/>
      <c r="BE2571" s="1"/>
      <c r="BG2571" s="1"/>
      <c r="BH2571" s="1"/>
    </row>
    <row r="2572" spans="1:194" ht="15" customHeight="1" x14ac:dyDescent="0.25">
      <c r="A2572" s="105"/>
      <c r="B2572" s="106"/>
      <c r="C2572" s="2"/>
      <c r="D2572" s="2"/>
      <c r="E2572" s="106"/>
      <c r="F2572" s="107"/>
      <c r="G2572" s="108"/>
      <c r="H2572" s="109"/>
      <c r="I2572" s="109"/>
      <c r="J2572" s="110"/>
      <c r="K2572" s="117"/>
      <c r="L2572" s="178"/>
      <c r="M2572" s="178"/>
      <c r="N2572" s="106"/>
      <c r="O2572" s="111"/>
      <c r="P2572" s="111"/>
      <c r="Q2572" s="106"/>
      <c r="R2572" s="106"/>
      <c r="S2572" s="106"/>
      <c r="T2572" s="106"/>
      <c r="U2572" s="106"/>
      <c r="V2572" s="106"/>
      <c r="W2572" s="19"/>
      <c r="X2572" s="2"/>
      <c r="Y2572" s="4"/>
      <c r="Z2572" s="106"/>
      <c r="AA2572" s="114"/>
      <c r="AB2572" s="112"/>
      <c r="AC2572" s="178"/>
      <c r="AD2572" s="11"/>
      <c r="AE2572" s="106"/>
      <c r="AF2572" s="106"/>
      <c r="AG2572" s="106"/>
      <c r="AH2572" s="115"/>
      <c r="AI2572" s="116"/>
      <c r="AJ2572" s="10"/>
      <c r="AK2572" s="1"/>
      <c r="AL2572" s="10"/>
      <c r="AM2572" s="1"/>
      <c r="AN2572" s="1"/>
      <c r="AO2572" s="3"/>
      <c r="AP2572" s="3"/>
      <c r="AQ2572" s="4"/>
      <c r="AR2572" s="4"/>
      <c r="AS2572" s="4"/>
      <c r="AT2572" s="4"/>
      <c r="AU2572" s="4"/>
      <c r="AV2572" s="4"/>
      <c r="AW2572" s="1"/>
      <c r="AX2572" s="1"/>
      <c r="AY2572" s="1"/>
      <c r="AZ2572" s="1"/>
      <c r="BA2572" s="1"/>
      <c r="BB2572" s="1"/>
      <c r="BC2572" s="1"/>
      <c r="BD2572" s="1"/>
      <c r="BE2572" s="1"/>
      <c r="BG2572" s="1"/>
      <c r="BH2572" s="1"/>
    </row>
    <row r="2573" spans="1:194" ht="15" customHeight="1" x14ac:dyDescent="0.25">
      <c r="A2573" s="105"/>
      <c r="B2573" s="106"/>
      <c r="C2573" s="2"/>
      <c r="D2573" s="2"/>
      <c r="E2573" s="106"/>
      <c r="F2573" s="107"/>
      <c r="G2573" s="108"/>
      <c r="H2573" s="109"/>
      <c r="I2573" s="109"/>
      <c r="J2573" s="110"/>
      <c r="K2573" s="117"/>
      <c r="L2573" s="178"/>
      <c r="M2573" s="178"/>
      <c r="N2573" s="106"/>
      <c r="O2573" s="111"/>
      <c r="P2573" s="111"/>
      <c r="Q2573" s="106"/>
      <c r="R2573" s="106"/>
      <c r="S2573" s="106"/>
      <c r="T2573" s="106"/>
      <c r="U2573" s="106"/>
      <c r="V2573" s="106"/>
      <c r="W2573" s="19"/>
      <c r="X2573" s="2"/>
      <c r="Y2573" s="4"/>
      <c r="Z2573" s="106"/>
      <c r="AA2573" s="114"/>
      <c r="AB2573" s="112"/>
      <c r="AC2573" s="178"/>
      <c r="AD2573" s="11"/>
      <c r="AE2573" s="106"/>
      <c r="AF2573" s="106"/>
      <c r="AG2573" s="106"/>
      <c r="AH2573" s="115"/>
      <c r="AI2573" s="116"/>
      <c r="AJ2573" s="10"/>
      <c r="AK2573" s="1"/>
      <c r="AL2573" s="10"/>
      <c r="AM2573" s="1"/>
      <c r="AN2573" s="1"/>
      <c r="AO2573" s="3"/>
      <c r="AP2573" s="3"/>
      <c r="AQ2573" s="4"/>
      <c r="AR2573" s="4"/>
      <c r="AS2573" s="4"/>
      <c r="AT2573" s="4"/>
      <c r="AU2573" s="4"/>
      <c r="AV2573" s="4"/>
      <c r="AW2573" s="1"/>
      <c r="AX2573" s="1"/>
      <c r="AY2573" s="1"/>
      <c r="AZ2573" s="1"/>
      <c r="BA2573" s="1"/>
      <c r="BB2573" s="1"/>
      <c r="BC2573" s="1"/>
      <c r="BD2573" s="1"/>
      <c r="BE2573" s="1"/>
      <c r="BG2573" s="1"/>
      <c r="BH2573" s="1"/>
    </row>
    <row r="2574" spans="1:194" ht="15" customHeight="1" x14ac:dyDescent="0.25">
      <c r="A2574" s="105"/>
      <c r="B2574" s="106"/>
      <c r="C2574" s="2"/>
      <c r="D2574" s="2"/>
      <c r="E2574" s="106"/>
      <c r="F2574" s="107"/>
      <c r="G2574" s="108"/>
      <c r="H2574" s="109"/>
      <c r="I2574" s="109"/>
      <c r="J2574" s="110"/>
      <c r="K2574" s="117"/>
      <c r="L2574" s="178"/>
      <c r="M2574" s="178"/>
      <c r="N2574" s="106"/>
      <c r="O2574" s="111"/>
      <c r="P2574" s="111"/>
      <c r="Q2574" s="106"/>
      <c r="R2574" s="106"/>
      <c r="S2574" s="106"/>
      <c r="T2574" s="106"/>
      <c r="U2574" s="106"/>
      <c r="V2574" s="106"/>
      <c r="W2574" s="19"/>
      <c r="X2574" s="2"/>
      <c r="Y2574" s="4"/>
      <c r="Z2574" s="106"/>
      <c r="AA2574" s="114"/>
      <c r="AB2574" s="112"/>
      <c r="AC2574" s="178"/>
      <c r="AD2574" s="11"/>
      <c r="AE2574" s="106"/>
      <c r="AF2574" s="106"/>
      <c r="AG2574" s="106"/>
      <c r="AH2574" s="115"/>
      <c r="AI2574" s="116"/>
      <c r="AJ2574" s="10"/>
      <c r="AK2574" s="1"/>
      <c r="AL2574" s="10"/>
      <c r="AM2574" s="1"/>
      <c r="AN2574" s="1"/>
      <c r="AO2574" s="3"/>
      <c r="AP2574" s="3"/>
      <c r="AQ2574" s="4"/>
      <c r="AR2574" s="4"/>
      <c r="AS2574" s="4"/>
      <c r="AT2574" s="4"/>
      <c r="AU2574" s="4"/>
      <c r="AV2574" s="4"/>
      <c r="AW2574" s="1"/>
      <c r="AX2574" s="1"/>
      <c r="AY2574" s="1"/>
      <c r="AZ2574" s="1"/>
      <c r="BA2574" s="1"/>
      <c r="BB2574" s="1"/>
      <c r="BC2574" s="1"/>
      <c r="BD2574" s="1"/>
      <c r="BE2574" s="1"/>
      <c r="BG2574" s="1"/>
      <c r="BH2574" s="1"/>
    </row>
    <row r="2575" spans="1:194" ht="15" customHeight="1" x14ac:dyDescent="0.25">
      <c r="A2575" s="105"/>
      <c r="B2575" s="106"/>
      <c r="C2575" s="2"/>
      <c r="D2575" s="2"/>
      <c r="E2575" s="106"/>
      <c r="F2575" s="107"/>
      <c r="G2575" s="108"/>
      <c r="H2575" s="109"/>
      <c r="I2575" s="109"/>
      <c r="J2575" s="110"/>
      <c r="K2575" s="117"/>
      <c r="L2575" s="178"/>
      <c r="M2575" s="178"/>
      <c r="N2575" s="106"/>
      <c r="O2575" s="111"/>
      <c r="P2575" s="111"/>
      <c r="Q2575" s="106"/>
      <c r="R2575" s="106"/>
      <c r="S2575" s="106"/>
      <c r="T2575" s="106"/>
      <c r="U2575" s="106"/>
      <c r="V2575" s="106"/>
      <c r="W2575" s="19"/>
      <c r="X2575" s="2"/>
      <c r="Y2575" s="4"/>
      <c r="Z2575" s="106"/>
      <c r="AA2575" s="114"/>
      <c r="AB2575" s="112"/>
      <c r="AC2575" s="178"/>
      <c r="AD2575" s="11"/>
      <c r="AE2575" s="106"/>
      <c r="AF2575" s="106"/>
      <c r="AG2575" s="106"/>
      <c r="AH2575" s="115"/>
      <c r="AI2575" s="116"/>
      <c r="AJ2575" s="10"/>
      <c r="AK2575" s="1"/>
      <c r="AL2575" s="10"/>
      <c r="AM2575" s="1"/>
      <c r="AN2575" s="1"/>
      <c r="AO2575" s="3"/>
      <c r="AP2575" s="3"/>
      <c r="AQ2575" s="4"/>
      <c r="AR2575" s="4"/>
      <c r="AS2575" s="4"/>
      <c r="AT2575" s="4"/>
      <c r="AU2575" s="4"/>
      <c r="AV2575" s="4"/>
      <c r="AW2575" s="1"/>
      <c r="AX2575" s="1"/>
      <c r="AY2575" s="1"/>
      <c r="AZ2575" s="1"/>
      <c r="BA2575" s="1"/>
      <c r="BB2575" s="1"/>
      <c r="BC2575" s="1"/>
      <c r="BD2575" s="1"/>
      <c r="BE2575" s="1"/>
      <c r="BG2575" s="1"/>
      <c r="BH2575" s="1"/>
    </row>
    <row r="2576" spans="1:194" ht="15" customHeight="1" x14ac:dyDescent="0.25">
      <c r="A2576" s="105"/>
      <c r="B2576" s="106"/>
      <c r="C2576" s="2"/>
      <c r="D2576" s="2"/>
      <c r="E2576" s="106"/>
      <c r="F2576" s="107"/>
      <c r="G2576" s="108"/>
      <c r="H2576" s="109"/>
      <c r="I2576" s="109"/>
      <c r="J2576" s="110"/>
      <c r="K2576" s="117"/>
      <c r="L2576" s="178"/>
      <c r="M2576" s="178"/>
      <c r="N2576" s="106"/>
      <c r="O2576" s="111"/>
      <c r="P2576" s="111"/>
      <c r="Q2576" s="106"/>
      <c r="R2576" s="106"/>
      <c r="S2576" s="106"/>
      <c r="T2576" s="106"/>
      <c r="U2576" s="106"/>
      <c r="V2576" s="106"/>
      <c r="W2576" s="19"/>
      <c r="X2576" s="2"/>
      <c r="Y2576" s="4"/>
      <c r="Z2576" s="106"/>
      <c r="AA2576" s="114"/>
      <c r="AB2576" s="112"/>
      <c r="AC2576" s="178"/>
      <c r="AD2576" s="11"/>
      <c r="AE2576" s="106"/>
      <c r="AF2576" s="106"/>
      <c r="AG2576" s="106"/>
      <c r="AH2576" s="115"/>
      <c r="AI2576" s="116"/>
      <c r="AJ2576" s="10"/>
      <c r="AK2576" s="1"/>
      <c r="AL2576" s="10"/>
      <c r="AM2576" s="1"/>
      <c r="AN2576" s="1"/>
      <c r="AO2576" s="3"/>
      <c r="AP2576" s="3"/>
      <c r="AQ2576" s="4"/>
      <c r="AR2576" s="4"/>
      <c r="AS2576" s="4"/>
      <c r="AT2576" s="4"/>
      <c r="AU2576" s="4"/>
      <c r="AV2576" s="4"/>
      <c r="AW2576" s="1"/>
      <c r="AX2576" s="1"/>
      <c r="AY2576" s="1"/>
      <c r="AZ2576" s="1"/>
      <c r="BA2576" s="1"/>
      <c r="BB2576" s="1"/>
      <c r="BC2576" s="1"/>
      <c r="BD2576" s="1"/>
      <c r="BE2576" s="1"/>
      <c r="BG2576" s="1"/>
      <c r="BH2576" s="1"/>
    </row>
    <row r="2577" spans="1:194" ht="15" customHeight="1" x14ac:dyDescent="0.25">
      <c r="A2577" s="105"/>
      <c r="B2577" s="106"/>
      <c r="C2577" s="2"/>
      <c r="D2577" s="2"/>
      <c r="E2577" s="106"/>
      <c r="F2577" s="107"/>
      <c r="G2577" s="108"/>
      <c r="H2577" s="109"/>
      <c r="I2577" s="109"/>
      <c r="J2577" s="110"/>
      <c r="K2577" s="117"/>
      <c r="L2577" s="178"/>
      <c r="M2577" s="178"/>
      <c r="N2577" s="106"/>
      <c r="O2577" s="111"/>
      <c r="P2577" s="111"/>
      <c r="Q2577" s="106"/>
      <c r="R2577" s="106"/>
      <c r="S2577" s="106"/>
      <c r="T2577" s="106"/>
      <c r="U2577" s="106"/>
      <c r="V2577" s="106"/>
      <c r="W2577" s="19"/>
      <c r="X2577" s="2"/>
      <c r="Y2577" s="4"/>
      <c r="Z2577" s="106"/>
      <c r="AA2577" s="114"/>
      <c r="AB2577" s="112"/>
      <c r="AC2577" s="178"/>
      <c r="AD2577" s="11"/>
      <c r="AE2577" s="106"/>
      <c r="AF2577" s="106"/>
      <c r="AG2577" s="106"/>
      <c r="AH2577" s="115"/>
      <c r="AI2577" s="116"/>
      <c r="AJ2577" s="10"/>
      <c r="AK2577" s="1"/>
      <c r="AL2577" s="10"/>
      <c r="AM2577" s="1"/>
      <c r="AN2577" s="1"/>
      <c r="AO2577" s="3"/>
      <c r="AP2577" s="3"/>
      <c r="AQ2577" s="4"/>
      <c r="AR2577" s="4"/>
      <c r="AS2577" s="4"/>
      <c r="AT2577" s="4"/>
      <c r="AU2577" s="4"/>
      <c r="AV2577" s="4"/>
      <c r="AW2577" s="1"/>
      <c r="AX2577" s="1"/>
      <c r="AY2577" s="1"/>
      <c r="AZ2577" s="1"/>
      <c r="BA2577" s="1"/>
      <c r="BB2577" s="1"/>
      <c r="BC2577" s="1"/>
      <c r="BD2577" s="1"/>
      <c r="BE2577" s="1"/>
      <c r="BG2577" s="1"/>
      <c r="BH2577" s="1"/>
    </row>
    <row r="2578" spans="1:194" ht="15" customHeight="1" x14ac:dyDescent="0.25">
      <c r="A2578" s="105"/>
      <c r="B2578" s="106"/>
      <c r="C2578" s="2"/>
      <c r="D2578" s="2"/>
      <c r="E2578" s="106"/>
      <c r="F2578" s="107"/>
      <c r="G2578" s="108"/>
      <c r="H2578" s="109"/>
      <c r="I2578" s="109"/>
      <c r="J2578" s="110"/>
      <c r="K2578" s="117"/>
      <c r="L2578" s="178"/>
      <c r="M2578" s="178"/>
      <c r="N2578" s="106"/>
      <c r="O2578" s="111"/>
      <c r="P2578" s="111"/>
      <c r="Q2578" s="106"/>
      <c r="R2578" s="106"/>
      <c r="S2578" s="106"/>
      <c r="T2578" s="106"/>
      <c r="U2578" s="106"/>
      <c r="V2578" s="106"/>
      <c r="W2578" s="19"/>
      <c r="X2578" s="2"/>
      <c r="Y2578" s="4"/>
      <c r="Z2578" s="106"/>
      <c r="AA2578" s="114"/>
      <c r="AB2578" s="112"/>
      <c r="AC2578" s="178"/>
      <c r="AD2578" s="11"/>
      <c r="AE2578" s="106"/>
      <c r="AF2578" s="106"/>
      <c r="AG2578" s="106"/>
      <c r="AH2578" s="115"/>
      <c r="AI2578" s="116"/>
      <c r="AJ2578" s="10"/>
      <c r="AK2578" s="1"/>
      <c r="AL2578" s="10"/>
      <c r="AM2578" s="1"/>
      <c r="AN2578" s="1"/>
      <c r="AO2578" s="3"/>
      <c r="AP2578" s="3"/>
      <c r="AQ2578" s="4"/>
      <c r="AR2578" s="4"/>
      <c r="AS2578" s="4"/>
      <c r="AT2578" s="4"/>
      <c r="AU2578" s="4"/>
      <c r="AV2578" s="4"/>
      <c r="AW2578" s="1"/>
      <c r="AX2578" s="1"/>
      <c r="AY2578" s="1"/>
      <c r="AZ2578" s="1"/>
      <c r="BA2578" s="1"/>
      <c r="BB2578" s="1"/>
      <c r="BC2578" s="1"/>
      <c r="BD2578" s="1"/>
      <c r="BE2578" s="1"/>
      <c r="BG2578" s="1"/>
      <c r="BH2578" s="1"/>
    </row>
    <row r="2579" spans="1:194" ht="15" customHeight="1" x14ac:dyDescent="0.25">
      <c r="A2579" s="105"/>
      <c r="B2579" s="106"/>
      <c r="C2579" s="2"/>
      <c r="D2579" s="2"/>
      <c r="E2579" s="106"/>
      <c r="F2579" s="107"/>
      <c r="G2579" s="108"/>
      <c r="H2579" s="109"/>
      <c r="I2579" s="109"/>
      <c r="J2579" s="110"/>
      <c r="K2579" s="117"/>
      <c r="L2579" s="178"/>
      <c r="M2579" s="178"/>
      <c r="N2579" s="106"/>
      <c r="O2579" s="111"/>
      <c r="P2579" s="111"/>
      <c r="Q2579" s="106"/>
      <c r="R2579" s="106"/>
      <c r="S2579" s="106"/>
      <c r="T2579" s="106"/>
      <c r="U2579" s="106"/>
      <c r="V2579" s="106"/>
      <c r="W2579" s="19"/>
      <c r="X2579" s="2"/>
      <c r="Y2579" s="4"/>
      <c r="Z2579" s="106"/>
      <c r="AA2579" s="114"/>
      <c r="AB2579" s="112"/>
      <c r="AC2579" s="178"/>
      <c r="AD2579" s="11"/>
      <c r="AE2579" s="106"/>
      <c r="AF2579" s="106"/>
      <c r="AG2579" s="106"/>
      <c r="AH2579" s="115"/>
      <c r="AI2579" s="116"/>
      <c r="AJ2579" s="10"/>
      <c r="AK2579" s="1"/>
      <c r="AL2579" s="10"/>
      <c r="AM2579" s="1"/>
      <c r="AN2579" s="1"/>
      <c r="AO2579" s="3"/>
      <c r="AP2579" s="3"/>
      <c r="AQ2579" s="4"/>
      <c r="AR2579" s="4"/>
      <c r="AS2579" s="4"/>
      <c r="AT2579" s="4"/>
      <c r="AU2579" s="4"/>
      <c r="AV2579" s="4"/>
      <c r="AW2579" s="1"/>
      <c r="AX2579" s="1"/>
      <c r="AY2579" s="1"/>
      <c r="AZ2579" s="1"/>
      <c r="BA2579" s="1"/>
      <c r="BB2579" s="1"/>
      <c r="BC2579" s="1"/>
      <c r="BD2579" s="1"/>
      <c r="BE2579" s="1"/>
      <c r="BG2579" s="1"/>
      <c r="BH2579" s="1"/>
    </row>
    <row r="2580" spans="1:194" ht="15" customHeight="1" x14ac:dyDescent="0.25">
      <c r="A2580" s="105"/>
      <c r="B2580" s="106"/>
      <c r="C2580" s="2"/>
      <c r="D2580" s="2"/>
      <c r="E2580" s="106"/>
      <c r="F2580" s="107"/>
      <c r="G2580" s="108"/>
      <c r="H2580" s="109"/>
      <c r="I2580" s="109"/>
      <c r="J2580" s="110"/>
      <c r="K2580" s="117"/>
      <c r="L2580" s="178"/>
      <c r="M2580" s="178"/>
      <c r="N2580" s="106"/>
      <c r="O2580" s="111"/>
      <c r="P2580" s="111"/>
      <c r="Q2580" s="106"/>
      <c r="R2580" s="106"/>
      <c r="S2580" s="106"/>
      <c r="T2580" s="106"/>
      <c r="U2580" s="106"/>
      <c r="V2580" s="106"/>
      <c r="W2580" s="19"/>
      <c r="X2580" s="2"/>
      <c r="Y2580" s="4"/>
      <c r="Z2580" s="106"/>
      <c r="AA2580" s="114"/>
      <c r="AB2580" s="112"/>
      <c r="AC2580" s="178"/>
      <c r="AD2580" s="11"/>
      <c r="AE2580" s="106"/>
      <c r="AF2580" s="106"/>
      <c r="AG2580" s="106"/>
      <c r="AH2580" s="115"/>
      <c r="AI2580" s="116"/>
      <c r="AJ2580" s="10"/>
      <c r="AK2580" s="1"/>
      <c r="AL2580" s="10"/>
      <c r="AM2580" s="1"/>
      <c r="AN2580" s="1"/>
      <c r="AO2580" s="3"/>
      <c r="AP2580" s="3"/>
      <c r="AQ2580" s="4"/>
      <c r="AR2580" s="4"/>
      <c r="AS2580" s="4"/>
      <c r="AT2580" s="4"/>
      <c r="AU2580" s="4"/>
      <c r="AV2580" s="4"/>
      <c r="AW2580" s="1"/>
      <c r="AX2580" s="1"/>
      <c r="AY2580" s="1"/>
      <c r="AZ2580" s="1"/>
      <c r="BA2580" s="1"/>
      <c r="BB2580" s="1"/>
      <c r="BC2580" s="1"/>
      <c r="BD2580" s="1"/>
      <c r="BE2580" s="1"/>
      <c r="BG2580" s="1"/>
      <c r="BH2580" s="1"/>
    </row>
    <row r="2581" spans="1:194" ht="15" customHeight="1" x14ac:dyDescent="0.25">
      <c r="A2581" s="105"/>
      <c r="B2581" s="106"/>
      <c r="C2581" s="2"/>
      <c r="D2581" s="2"/>
      <c r="E2581" s="106"/>
      <c r="F2581" s="107"/>
      <c r="G2581" s="108"/>
      <c r="H2581" s="109"/>
      <c r="I2581" s="109"/>
      <c r="J2581" s="110"/>
      <c r="K2581" s="117"/>
      <c r="L2581" s="178"/>
      <c r="M2581" s="178"/>
      <c r="N2581" s="106"/>
      <c r="O2581" s="111"/>
      <c r="P2581" s="111"/>
      <c r="Q2581" s="106"/>
      <c r="R2581" s="106"/>
      <c r="S2581" s="106"/>
      <c r="T2581" s="106"/>
      <c r="U2581" s="106"/>
      <c r="V2581" s="106"/>
      <c r="W2581" s="19"/>
      <c r="X2581" s="2"/>
      <c r="Y2581" s="4"/>
      <c r="Z2581" s="106"/>
      <c r="AA2581" s="114"/>
      <c r="AB2581" s="112"/>
      <c r="AC2581" s="178"/>
      <c r="AD2581" s="11"/>
      <c r="AE2581" s="106"/>
      <c r="AF2581" s="106"/>
      <c r="AG2581" s="106"/>
      <c r="AH2581" s="115"/>
      <c r="AI2581" s="116"/>
      <c r="AJ2581" s="10"/>
      <c r="AK2581" s="1"/>
      <c r="AL2581" s="10"/>
      <c r="AM2581" s="1"/>
      <c r="AN2581" s="1"/>
      <c r="AO2581" s="3"/>
      <c r="AP2581" s="3"/>
      <c r="AQ2581" s="4"/>
      <c r="AR2581" s="4"/>
      <c r="AS2581" s="4"/>
      <c r="AT2581" s="4"/>
      <c r="AU2581" s="4"/>
      <c r="AV2581" s="4"/>
      <c r="AW2581" s="1"/>
      <c r="AX2581" s="1"/>
      <c r="AY2581" s="1"/>
      <c r="AZ2581" s="1"/>
      <c r="BA2581" s="1"/>
      <c r="BB2581" s="1"/>
      <c r="BC2581" s="1"/>
      <c r="BD2581" s="1"/>
      <c r="BE2581" s="1"/>
      <c r="BG2581" s="1"/>
      <c r="BH2581" s="1"/>
    </row>
    <row r="2582" spans="1:194" ht="15" customHeight="1" x14ac:dyDescent="0.25">
      <c r="A2582" s="105"/>
      <c r="B2582" s="106"/>
      <c r="C2582" s="2"/>
      <c r="D2582" s="2"/>
      <c r="E2582" s="106"/>
      <c r="F2582" s="107"/>
      <c r="G2582" s="108"/>
      <c r="H2582" s="109"/>
      <c r="I2582" s="109"/>
      <c r="J2582" s="110"/>
      <c r="K2582" s="117"/>
      <c r="L2582" s="178"/>
      <c r="M2582" s="178"/>
      <c r="N2582" s="106"/>
      <c r="O2582" s="111"/>
      <c r="P2582" s="111"/>
      <c r="Q2582" s="106"/>
      <c r="R2582" s="106"/>
      <c r="S2582" s="106"/>
      <c r="T2582" s="106"/>
      <c r="U2582" s="106"/>
      <c r="V2582" s="106"/>
      <c r="W2582" s="19"/>
      <c r="X2582" s="2"/>
      <c r="Y2582" s="4"/>
      <c r="Z2582" s="106"/>
      <c r="AA2582" s="114"/>
      <c r="AB2582" s="112"/>
      <c r="AC2582" s="178"/>
      <c r="AD2582" s="11"/>
      <c r="AE2582" s="106"/>
      <c r="AF2582" s="106"/>
      <c r="AG2582" s="106"/>
      <c r="AH2582" s="115"/>
      <c r="AI2582" s="116"/>
      <c r="AJ2582" s="10"/>
      <c r="AK2582" s="1"/>
      <c r="AL2582" s="10"/>
      <c r="AM2582" s="1"/>
      <c r="AN2582" s="1"/>
      <c r="AO2582" s="3"/>
      <c r="AP2582" s="3"/>
      <c r="AQ2582" s="4"/>
      <c r="AR2582" s="4"/>
      <c r="AS2582" s="4"/>
      <c r="AT2582" s="4"/>
      <c r="AU2582" s="4"/>
      <c r="AV2582" s="4"/>
      <c r="AW2582" s="1"/>
      <c r="AX2582" s="1"/>
      <c r="AY2582" s="1"/>
      <c r="AZ2582" s="1"/>
      <c r="BA2582" s="1"/>
      <c r="BB2582" s="1"/>
      <c r="BC2582" s="1"/>
      <c r="BD2582" s="1"/>
      <c r="BE2582" s="1"/>
      <c r="BG2582" s="1"/>
      <c r="BH2582" s="1"/>
    </row>
    <row r="2583" spans="1:194" ht="15" customHeight="1" x14ac:dyDescent="0.25">
      <c r="A2583" s="105"/>
      <c r="B2583" s="106"/>
      <c r="C2583" s="2"/>
      <c r="D2583" s="2"/>
      <c r="E2583" s="106"/>
      <c r="F2583" s="107"/>
      <c r="G2583" s="108"/>
      <c r="H2583" s="109"/>
      <c r="I2583" s="109"/>
      <c r="J2583" s="110"/>
      <c r="K2583" s="117"/>
      <c r="L2583" s="178"/>
      <c r="M2583" s="178"/>
      <c r="N2583" s="106"/>
      <c r="O2583" s="111"/>
      <c r="P2583" s="111"/>
      <c r="Q2583" s="106"/>
      <c r="R2583" s="106"/>
      <c r="S2583" s="106"/>
      <c r="T2583" s="106"/>
      <c r="U2583" s="106"/>
      <c r="V2583" s="106"/>
      <c r="W2583" s="19"/>
      <c r="X2583" s="2"/>
      <c r="Y2583" s="4"/>
      <c r="Z2583" s="106"/>
      <c r="AA2583" s="114"/>
      <c r="AB2583" s="112"/>
      <c r="AC2583" s="178"/>
      <c r="AD2583" s="11"/>
      <c r="AE2583" s="106"/>
      <c r="AF2583" s="106"/>
      <c r="AG2583" s="106"/>
      <c r="AH2583" s="115"/>
      <c r="AI2583" s="116"/>
      <c r="AJ2583" s="10"/>
      <c r="AK2583" s="1"/>
      <c r="AL2583" s="10"/>
      <c r="AM2583" s="1"/>
      <c r="AN2583" s="1"/>
      <c r="AO2583" s="3"/>
      <c r="AP2583" s="3"/>
      <c r="AQ2583" s="4"/>
      <c r="AR2583" s="4"/>
      <c r="AS2583" s="4"/>
      <c r="AT2583" s="4"/>
      <c r="AU2583" s="4"/>
      <c r="AV2583" s="4"/>
      <c r="AW2583" s="1"/>
      <c r="AX2583" s="1"/>
      <c r="AY2583" s="1"/>
      <c r="AZ2583" s="1"/>
      <c r="BA2583" s="1"/>
      <c r="BB2583" s="1"/>
      <c r="BC2583" s="1"/>
      <c r="BD2583" s="1"/>
      <c r="BE2583" s="1"/>
      <c r="BG2583" s="1"/>
      <c r="BH2583" s="1"/>
    </row>
    <row r="2584" spans="1:194" ht="15" customHeight="1" x14ac:dyDescent="0.25">
      <c r="A2584" s="105"/>
      <c r="B2584" s="106"/>
      <c r="C2584" s="2"/>
      <c r="D2584" s="2"/>
      <c r="E2584" s="106"/>
      <c r="F2584" s="107"/>
      <c r="G2584" s="108"/>
      <c r="H2584" s="109"/>
      <c r="I2584" s="109"/>
      <c r="J2584" s="110"/>
      <c r="K2584" s="117"/>
      <c r="L2584" s="178"/>
      <c r="M2584" s="178"/>
      <c r="N2584" s="106"/>
      <c r="O2584" s="111"/>
      <c r="P2584" s="111"/>
      <c r="Q2584" s="106"/>
      <c r="R2584" s="106"/>
      <c r="S2584" s="106"/>
      <c r="T2584" s="106"/>
      <c r="U2584" s="106"/>
      <c r="V2584" s="106"/>
      <c r="W2584" s="19"/>
      <c r="X2584" s="2"/>
      <c r="Y2584" s="4"/>
      <c r="Z2584" s="106"/>
      <c r="AA2584" s="114"/>
      <c r="AB2584" s="112"/>
      <c r="AC2584" s="178"/>
      <c r="AD2584" s="11"/>
      <c r="AE2584" s="106"/>
      <c r="AF2584" s="106"/>
      <c r="AG2584" s="106"/>
      <c r="AH2584" s="115"/>
      <c r="AI2584" s="116"/>
      <c r="AJ2584" s="10"/>
      <c r="AK2584" s="1"/>
      <c r="AL2584" s="10"/>
      <c r="AM2584" s="1"/>
      <c r="AN2584" s="1"/>
      <c r="AO2584" s="3"/>
      <c r="AP2584" s="3"/>
      <c r="AQ2584" s="4"/>
      <c r="AR2584" s="4"/>
      <c r="AS2584" s="4"/>
      <c r="AT2584" s="4"/>
      <c r="AU2584" s="4"/>
      <c r="AV2584" s="4"/>
      <c r="AW2584" s="1"/>
      <c r="AX2584" s="1"/>
      <c r="AY2584" s="1"/>
      <c r="AZ2584" s="1"/>
      <c r="BA2584" s="1"/>
      <c r="BB2584" s="1"/>
      <c r="BC2584" s="1"/>
      <c r="BD2584" s="1"/>
      <c r="BE2584" s="1"/>
      <c r="BG2584" s="1"/>
      <c r="BH2584" s="1"/>
    </row>
    <row r="2585" spans="1:194" ht="15" customHeight="1" x14ac:dyDescent="0.25">
      <c r="A2585" s="105"/>
      <c r="B2585" s="106"/>
      <c r="C2585" s="2"/>
      <c r="D2585" s="2"/>
      <c r="E2585" s="106"/>
      <c r="F2585" s="107"/>
      <c r="G2585" s="108"/>
      <c r="H2585" s="109"/>
      <c r="I2585" s="109"/>
      <c r="J2585" s="110"/>
      <c r="K2585" s="117"/>
      <c r="L2585" s="178"/>
      <c r="M2585" s="178"/>
      <c r="N2585" s="106"/>
      <c r="O2585" s="111"/>
      <c r="P2585" s="111"/>
      <c r="Q2585" s="106"/>
      <c r="R2585" s="106"/>
      <c r="S2585" s="106"/>
      <c r="T2585" s="106"/>
      <c r="U2585" s="106"/>
      <c r="V2585" s="106"/>
      <c r="W2585" s="19"/>
      <c r="X2585" s="2"/>
      <c r="Y2585" s="4"/>
      <c r="Z2585" s="106"/>
      <c r="AA2585" s="114"/>
      <c r="AB2585" s="112"/>
      <c r="AC2585" s="178"/>
      <c r="AD2585" s="11"/>
      <c r="AE2585" s="106"/>
      <c r="AF2585" s="106"/>
      <c r="AG2585" s="106"/>
      <c r="AH2585" s="115"/>
      <c r="AI2585" s="116"/>
      <c r="AJ2585" s="14"/>
      <c r="AK2585" s="18"/>
      <c r="AL2585" s="14"/>
      <c r="AM2585" s="18"/>
      <c r="AN2585" s="18"/>
      <c r="AO2585" s="29"/>
      <c r="AP2585" s="29"/>
      <c r="AQ2585" s="36"/>
      <c r="AR2585" s="36"/>
      <c r="AS2585" s="36"/>
      <c r="AT2585" s="36"/>
      <c r="AU2585" s="36"/>
      <c r="AV2585" s="36"/>
      <c r="AW2585" s="18"/>
      <c r="AX2585" s="18"/>
      <c r="AY2585" s="18"/>
      <c r="AZ2585" s="18"/>
      <c r="BA2585" s="18"/>
      <c r="BB2585" s="18"/>
      <c r="BC2585" s="18"/>
      <c r="BD2585" s="18"/>
      <c r="BE2585" s="18"/>
      <c r="BG2585" s="18"/>
      <c r="BH2585" s="18"/>
      <c r="BI2585" s="18"/>
      <c r="BJ2585" s="18"/>
      <c r="BK2585" s="18"/>
      <c r="BL2585" s="18"/>
      <c r="BM2585" s="18"/>
      <c r="BN2585" s="18"/>
      <c r="BO2585" s="18"/>
      <c r="BP2585" s="18"/>
      <c r="BQ2585" s="18"/>
      <c r="BR2585" s="18"/>
      <c r="BS2585" s="18"/>
      <c r="BT2585" s="18"/>
      <c r="BU2585" s="18"/>
      <c r="BV2585" s="18"/>
      <c r="BW2585" s="18"/>
      <c r="BX2585" s="18"/>
      <c r="BY2585" s="18"/>
      <c r="BZ2585" s="18"/>
      <c r="CA2585" s="18"/>
      <c r="CB2585" s="18"/>
      <c r="CC2585" s="18"/>
      <c r="CD2585" s="18"/>
      <c r="CE2585" s="18"/>
      <c r="CF2585" s="18"/>
      <c r="CG2585" s="18"/>
      <c r="CH2585" s="18"/>
      <c r="CI2585" s="18"/>
      <c r="CJ2585" s="18"/>
      <c r="CK2585" s="18"/>
      <c r="CL2585" s="18"/>
      <c r="CM2585" s="18"/>
      <c r="CN2585" s="18"/>
      <c r="CO2585" s="18"/>
      <c r="CP2585" s="18"/>
      <c r="CQ2585" s="18"/>
      <c r="CR2585" s="18"/>
      <c r="CS2585" s="18"/>
      <c r="CT2585" s="18"/>
      <c r="CU2585" s="18"/>
      <c r="CV2585" s="18"/>
      <c r="CW2585" s="18"/>
      <c r="CX2585" s="18"/>
      <c r="CY2585" s="18"/>
      <c r="CZ2585" s="18"/>
      <c r="DA2585" s="18"/>
      <c r="DB2585" s="18"/>
      <c r="DC2585" s="18"/>
      <c r="DD2585" s="18"/>
      <c r="DE2585" s="18"/>
      <c r="DF2585" s="18"/>
      <c r="DG2585" s="18"/>
      <c r="DH2585" s="18"/>
      <c r="DI2585" s="18"/>
      <c r="DJ2585" s="18"/>
      <c r="DK2585" s="18"/>
      <c r="DL2585" s="18"/>
      <c r="DM2585" s="18"/>
      <c r="DN2585" s="18"/>
      <c r="DO2585" s="18"/>
      <c r="DP2585" s="18"/>
      <c r="DQ2585" s="18"/>
      <c r="DR2585" s="18"/>
      <c r="DS2585" s="18"/>
      <c r="DT2585" s="18"/>
      <c r="DU2585" s="18"/>
      <c r="DV2585" s="18"/>
      <c r="DW2585" s="18"/>
      <c r="DX2585" s="18"/>
      <c r="DY2585" s="18"/>
      <c r="DZ2585" s="18"/>
      <c r="EA2585" s="18"/>
      <c r="EB2585" s="18"/>
      <c r="EC2585" s="18"/>
      <c r="ED2585" s="18"/>
      <c r="EE2585" s="18"/>
      <c r="EF2585" s="18"/>
      <c r="EG2585" s="18"/>
      <c r="EH2585" s="18"/>
      <c r="EI2585" s="18"/>
      <c r="EJ2585" s="18"/>
      <c r="EK2585" s="18"/>
      <c r="EL2585" s="18"/>
      <c r="EM2585" s="18"/>
      <c r="EN2585" s="18"/>
      <c r="EO2585" s="18"/>
      <c r="EP2585" s="18"/>
      <c r="EQ2585" s="18"/>
      <c r="ER2585" s="18"/>
      <c r="ES2585" s="18"/>
      <c r="ET2585" s="18"/>
      <c r="EU2585" s="18"/>
      <c r="EV2585" s="18"/>
      <c r="EW2585" s="18"/>
      <c r="EX2585" s="18"/>
      <c r="EY2585" s="18"/>
      <c r="EZ2585" s="18"/>
      <c r="FA2585" s="18"/>
      <c r="FB2585" s="18"/>
      <c r="FC2585" s="18"/>
      <c r="FD2585" s="18"/>
      <c r="FE2585" s="18"/>
      <c r="FF2585" s="18"/>
      <c r="FG2585" s="18"/>
      <c r="FH2585" s="18"/>
      <c r="FI2585" s="18"/>
      <c r="FJ2585" s="18"/>
      <c r="FK2585" s="18"/>
      <c r="FL2585" s="18"/>
      <c r="FM2585" s="18"/>
      <c r="FN2585" s="18"/>
      <c r="FO2585" s="18"/>
      <c r="FP2585" s="18"/>
      <c r="FQ2585" s="18"/>
      <c r="FR2585" s="18"/>
      <c r="FS2585" s="18"/>
      <c r="FT2585" s="18"/>
      <c r="FU2585" s="18"/>
      <c r="FV2585" s="18"/>
      <c r="FW2585" s="18"/>
      <c r="FX2585" s="18"/>
    </row>
    <row r="2586" spans="1:194" ht="15" customHeight="1" x14ac:dyDescent="0.25">
      <c r="A2586" s="105"/>
      <c r="B2586" s="106"/>
      <c r="C2586" s="2"/>
      <c r="D2586" s="2"/>
      <c r="E2586" s="106"/>
      <c r="F2586" s="107"/>
      <c r="G2586" s="108"/>
      <c r="H2586" s="109"/>
      <c r="I2586" s="109"/>
      <c r="J2586" s="110"/>
      <c r="K2586" s="117"/>
      <c r="L2586" s="178"/>
      <c r="M2586" s="178"/>
      <c r="N2586" s="106"/>
      <c r="O2586" s="111"/>
      <c r="P2586" s="111"/>
      <c r="Q2586" s="106"/>
      <c r="R2586" s="106"/>
      <c r="S2586" s="106"/>
      <c r="T2586" s="106"/>
      <c r="U2586" s="106"/>
      <c r="V2586" s="106"/>
      <c r="W2586" s="19"/>
      <c r="X2586" s="2"/>
      <c r="Y2586" s="4"/>
      <c r="Z2586" s="106"/>
      <c r="AA2586" s="114"/>
      <c r="AB2586" s="112"/>
      <c r="AC2586" s="178"/>
      <c r="AD2586" s="11"/>
      <c r="AE2586" s="106"/>
      <c r="AF2586" s="106"/>
      <c r="AG2586" s="106"/>
      <c r="AH2586" s="115"/>
      <c r="AI2586" s="116"/>
      <c r="AJ2586" s="10"/>
      <c r="AK2586" s="1"/>
      <c r="AL2586" s="10"/>
      <c r="AM2586" s="1"/>
      <c r="AN2586" s="1"/>
      <c r="AO2586" s="3"/>
      <c r="AP2586" s="3"/>
      <c r="AQ2586" s="4"/>
      <c r="AR2586" s="4"/>
      <c r="AS2586" s="4"/>
      <c r="AT2586" s="4"/>
      <c r="AU2586" s="4"/>
      <c r="AV2586" s="4"/>
      <c r="AW2586" s="1"/>
      <c r="AX2586" s="1"/>
      <c r="AY2586" s="1"/>
      <c r="AZ2586" s="1"/>
      <c r="BA2586" s="1"/>
      <c r="BB2586" s="1"/>
      <c r="BC2586" s="1"/>
      <c r="BD2586" s="1"/>
      <c r="BE2586" s="1"/>
      <c r="BG2586" s="1"/>
      <c r="BH2586" s="1"/>
    </row>
    <row r="2587" spans="1:194" ht="15" customHeight="1" x14ac:dyDescent="0.25">
      <c r="A2587" s="105"/>
      <c r="B2587" s="106"/>
      <c r="C2587" s="2"/>
      <c r="D2587" s="2"/>
      <c r="E2587" s="106"/>
      <c r="F2587" s="107"/>
      <c r="G2587" s="108"/>
      <c r="H2587" s="109"/>
      <c r="I2587" s="109"/>
      <c r="J2587" s="110"/>
      <c r="K2587" s="117"/>
      <c r="L2587" s="178"/>
      <c r="M2587" s="178"/>
      <c r="N2587" s="106"/>
      <c r="O2587" s="111"/>
      <c r="P2587" s="111"/>
      <c r="Q2587" s="106"/>
      <c r="R2587" s="106"/>
      <c r="S2587" s="106"/>
      <c r="T2587" s="106"/>
      <c r="U2587" s="106"/>
      <c r="V2587" s="106"/>
      <c r="W2587" s="19"/>
      <c r="X2587" s="2"/>
      <c r="Y2587" s="4"/>
      <c r="Z2587" s="106"/>
      <c r="AA2587" s="114"/>
      <c r="AB2587" s="112"/>
      <c r="AC2587" s="178"/>
      <c r="AD2587" s="11"/>
      <c r="AE2587" s="106"/>
      <c r="AF2587" s="106"/>
      <c r="AG2587" s="106"/>
      <c r="AH2587" s="115"/>
      <c r="AI2587" s="116"/>
      <c r="AJ2587" s="10"/>
      <c r="AK2587" s="1"/>
      <c r="AL2587" s="10"/>
      <c r="AM2587" s="1"/>
      <c r="AN2587" s="1"/>
      <c r="AO2587" s="3"/>
      <c r="AP2587" s="3"/>
      <c r="AQ2587" s="4"/>
      <c r="AR2587" s="4"/>
      <c r="AS2587" s="4"/>
      <c r="AT2587" s="4"/>
      <c r="AU2587" s="4"/>
      <c r="AV2587" s="4"/>
      <c r="AW2587" s="1"/>
      <c r="AX2587" s="1"/>
      <c r="AY2587" s="1"/>
      <c r="AZ2587" s="1"/>
      <c r="BA2587" s="1"/>
      <c r="BB2587" s="1"/>
      <c r="BC2587" s="1"/>
      <c r="BD2587" s="1"/>
      <c r="BE2587" s="1"/>
      <c r="BG2587" s="1"/>
      <c r="BH2587" s="1"/>
    </row>
    <row r="2588" spans="1:194" ht="15" customHeight="1" x14ac:dyDescent="0.25">
      <c r="A2588" s="105"/>
      <c r="B2588" s="106"/>
      <c r="C2588" s="2"/>
      <c r="D2588" s="2"/>
      <c r="E2588" s="106"/>
      <c r="F2588" s="107"/>
      <c r="G2588" s="108"/>
      <c r="H2588" s="109"/>
      <c r="I2588" s="109"/>
      <c r="J2588" s="110"/>
      <c r="K2588" s="117"/>
      <c r="L2588" s="178"/>
      <c r="M2588" s="178"/>
      <c r="N2588" s="106"/>
      <c r="O2588" s="111"/>
      <c r="P2588" s="111"/>
      <c r="Q2588" s="106"/>
      <c r="R2588" s="106"/>
      <c r="S2588" s="106"/>
      <c r="T2588" s="106"/>
      <c r="U2588" s="106"/>
      <c r="V2588" s="106"/>
      <c r="W2588" s="19"/>
      <c r="X2588" s="2"/>
      <c r="Y2588" s="4"/>
      <c r="Z2588" s="106"/>
      <c r="AA2588" s="114"/>
      <c r="AB2588" s="112"/>
      <c r="AC2588" s="178"/>
      <c r="AD2588" s="11"/>
      <c r="AE2588" s="106"/>
      <c r="AF2588" s="106"/>
      <c r="AG2588" s="106"/>
      <c r="AH2588" s="115"/>
      <c r="AI2588" s="116"/>
      <c r="AJ2588" s="10"/>
      <c r="AK2588" s="1"/>
      <c r="AL2588" s="10"/>
      <c r="AM2588" s="1"/>
      <c r="AN2588" s="1"/>
      <c r="AO2588" s="3"/>
      <c r="AP2588" s="3"/>
      <c r="AQ2588" s="4"/>
      <c r="AR2588" s="4"/>
      <c r="AS2588" s="4"/>
      <c r="AT2588" s="4"/>
      <c r="AU2588" s="4"/>
      <c r="AV2588" s="4"/>
      <c r="AW2588" s="1"/>
      <c r="AX2588" s="1"/>
      <c r="AY2588" s="1"/>
      <c r="AZ2588" s="1"/>
      <c r="BA2588" s="1"/>
      <c r="BB2588" s="1"/>
      <c r="BC2588" s="1"/>
      <c r="BD2588" s="1"/>
      <c r="BE2588" s="1"/>
      <c r="BG2588" s="1"/>
      <c r="BH2588" s="1"/>
    </row>
    <row r="2589" spans="1:194" ht="15" customHeight="1" x14ac:dyDescent="0.25">
      <c r="A2589" s="105"/>
      <c r="B2589" s="106"/>
      <c r="C2589" s="2"/>
      <c r="D2589" s="2"/>
      <c r="E2589" s="106"/>
      <c r="F2589" s="107"/>
      <c r="G2589" s="108"/>
      <c r="H2589" s="109"/>
      <c r="I2589" s="109"/>
      <c r="J2589" s="110"/>
      <c r="K2589" s="117"/>
      <c r="L2589" s="178"/>
      <c r="M2589" s="178"/>
      <c r="N2589" s="106"/>
      <c r="O2589" s="111"/>
      <c r="P2589" s="111"/>
      <c r="Q2589" s="106"/>
      <c r="R2589" s="106"/>
      <c r="S2589" s="106"/>
      <c r="T2589" s="106"/>
      <c r="U2589" s="106"/>
      <c r="V2589" s="106"/>
      <c r="W2589" s="19"/>
      <c r="X2589" s="2"/>
      <c r="Y2589" s="4"/>
      <c r="Z2589" s="106"/>
      <c r="AA2589" s="114"/>
      <c r="AB2589" s="112"/>
      <c r="AC2589" s="178"/>
      <c r="AD2589" s="11"/>
      <c r="AE2589" s="106"/>
      <c r="AF2589" s="106"/>
      <c r="AG2589" s="106"/>
      <c r="AH2589" s="115"/>
      <c r="AI2589" s="116"/>
      <c r="AJ2589" s="10"/>
      <c r="AK2589" s="1"/>
      <c r="AL2589" s="10"/>
      <c r="AM2589" s="1"/>
      <c r="AN2589" s="1"/>
      <c r="AO2589" s="3"/>
      <c r="AP2589" s="3"/>
      <c r="AQ2589" s="4"/>
      <c r="AR2589" s="4"/>
      <c r="AS2589" s="4"/>
      <c r="AT2589" s="4"/>
      <c r="AU2589" s="4"/>
      <c r="AV2589" s="4"/>
      <c r="AW2589" s="1"/>
      <c r="AX2589" s="1"/>
      <c r="AY2589" s="1"/>
      <c r="AZ2589" s="1"/>
      <c r="BA2589" s="1"/>
      <c r="BB2589" s="1"/>
      <c r="BC2589" s="1"/>
      <c r="BD2589" s="1"/>
      <c r="BE2589" s="1"/>
      <c r="BG2589" s="1"/>
      <c r="BH2589" s="1"/>
    </row>
    <row r="2590" spans="1:194" ht="15" customHeight="1" x14ac:dyDescent="0.25">
      <c r="A2590" s="105"/>
      <c r="B2590" s="106"/>
      <c r="C2590" s="2"/>
      <c r="D2590" s="2"/>
      <c r="E2590" s="106"/>
      <c r="F2590" s="107"/>
      <c r="G2590" s="108"/>
      <c r="H2590" s="109"/>
      <c r="I2590" s="109"/>
      <c r="J2590" s="110"/>
      <c r="K2590" s="117"/>
      <c r="L2590" s="178"/>
      <c r="M2590" s="178"/>
      <c r="N2590" s="106"/>
      <c r="O2590" s="111"/>
      <c r="P2590" s="111"/>
      <c r="Q2590" s="106"/>
      <c r="R2590" s="106"/>
      <c r="S2590" s="106"/>
      <c r="T2590" s="106"/>
      <c r="U2590" s="106"/>
      <c r="V2590" s="106"/>
      <c r="W2590" s="19"/>
      <c r="X2590" s="2"/>
      <c r="Y2590" s="4"/>
      <c r="Z2590" s="106"/>
      <c r="AA2590" s="114"/>
      <c r="AB2590" s="112"/>
      <c r="AC2590" s="178"/>
      <c r="AD2590" s="11"/>
      <c r="AE2590" s="106"/>
      <c r="AF2590" s="106"/>
      <c r="AG2590" s="106"/>
      <c r="AH2590" s="115"/>
      <c r="AI2590" s="116"/>
      <c r="AJ2590" s="10"/>
      <c r="AK2590" s="1"/>
      <c r="AL2590" s="10"/>
      <c r="AM2590" s="1"/>
      <c r="AN2590" s="1"/>
      <c r="AO2590" s="3"/>
      <c r="AP2590" s="3"/>
      <c r="AQ2590" s="4"/>
      <c r="AR2590" s="4"/>
      <c r="AS2590" s="4"/>
      <c r="AT2590" s="4"/>
      <c r="AU2590" s="4"/>
      <c r="AV2590" s="4"/>
      <c r="AW2590" s="1"/>
      <c r="AX2590" s="1"/>
      <c r="AY2590" s="1"/>
      <c r="AZ2590" s="1"/>
      <c r="BA2590" s="1"/>
      <c r="BB2590" s="1"/>
      <c r="BC2590" s="1"/>
      <c r="BD2590" s="1"/>
      <c r="BE2590" s="1"/>
      <c r="BG2590" s="1"/>
      <c r="BH2590" s="1"/>
    </row>
    <row r="2591" spans="1:194" ht="15" customHeight="1" x14ac:dyDescent="0.25">
      <c r="A2591" s="105"/>
      <c r="B2591" s="106"/>
      <c r="C2591" s="2"/>
      <c r="D2591" s="2"/>
      <c r="E2591" s="106"/>
      <c r="F2591" s="107"/>
      <c r="G2591" s="108"/>
      <c r="H2591" s="109"/>
      <c r="I2591" s="109"/>
      <c r="J2591" s="110"/>
      <c r="K2591" s="117"/>
      <c r="L2591" s="178"/>
      <c r="M2591" s="178"/>
      <c r="N2591" s="106"/>
      <c r="O2591" s="111"/>
      <c r="P2591" s="111"/>
      <c r="Q2591" s="106"/>
      <c r="R2591" s="106"/>
      <c r="S2591" s="106"/>
      <c r="T2591" s="106"/>
      <c r="U2591" s="106"/>
      <c r="V2591" s="106"/>
      <c r="W2591" s="19"/>
      <c r="X2591" s="2"/>
      <c r="Y2591" s="4"/>
      <c r="Z2591" s="106"/>
      <c r="AA2591" s="114"/>
      <c r="AB2591" s="112"/>
      <c r="AC2591" s="178"/>
      <c r="AD2591" s="11"/>
      <c r="AE2591" s="106"/>
      <c r="AF2591" s="106"/>
      <c r="AG2591" s="106"/>
      <c r="AH2591" s="115"/>
      <c r="AI2591" s="116"/>
      <c r="AJ2591" s="22"/>
      <c r="AK2591" s="23"/>
      <c r="AL2591" s="22"/>
      <c r="AM2591" s="23"/>
      <c r="AN2591" s="23"/>
      <c r="AO2591" s="35"/>
      <c r="AP2591" s="35"/>
      <c r="AQ2591" s="38"/>
      <c r="AR2591" s="38"/>
      <c r="AS2591" s="38"/>
      <c r="AT2591" s="38"/>
      <c r="AU2591" s="38"/>
      <c r="AV2591" s="38"/>
      <c r="AW2591" s="23"/>
      <c r="AX2591" s="23"/>
      <c r="AY2591" s="23"/>
      <c r="AZ2591" s="23"/>
      <c r="BA2591" s="23"/>
      <c r="BB2591" s="23"/>
      <c r="BC2591" s="23"/>
      <c r="BD2591" s="23"/>
      <c r="BE2591" s="23"/>
      <c r="BG2591" s="23"/>
      <c r="BH2591" s="23"/>
      <c r="BI2591" s="23"/>
      <c r="BJ2591" s="23"/>
      <c r="BK2591" s="23"/>
      <c r="BL2591" s="23"/>
      <c r="BM2591" s="23"/>
      <c r="BN2591" s="23"/>
      <c r="BO2591" s="23"/>
      <c r="BP2591" s="23"/>
      <c r="BQ2591" s="23"/>
      <c r="BR2591" s="23"/>
      <c r="BS2591" s="23"/>
      <c r="BT2591" s="23"/>
      <c r="BU2591" s="23"/>
      <c r="BV2591" s="23"/>
      <c r="BW2591" s="23"/>
      <c r="BX2591" s="23"/>
      <c r="BY2591" s="23"/>
      <c r="BZ2591" s="23"/>
      <c r="CA2591" s="23"/>
      <c r="CB2591" s="23"/>
      <c r="CC2591" s="23"/>
      <c r="CD2591" s="23"/>
      <c r="CE2591" s="23"/>
      <c r="CF2591" s="23"/>
      <c r="CG2591" s="23"/>
      <c r="CH2591" s="23"/>
      <c r="CI2591" s="23"/>
      <c r="CJ2591" s="23"/>
      <c r="CK2591" s="23"/>
      <c r="CL2591" s="23"/>
      <c r="CM2591" s="23"/>
      <c r="CN2591" s="23"/>
      <c r="CO2591" s="23"/>
      <c r="CP2591" s="23"/>
      <c r="CQ2591" s="23"/>
      <c r="CR2591" s="23"/>
      <c r="CS2591" s="23"/>
      <c r="CT2591" s="23"/>
      <c r="CU2591" s="23"/>
      <c r="CV2591" s="23"/>
      <c r="CW2591" s="23"/>
      <c r="CX2591" s="23"/>
      <c r="CY2591" s="23"/>
      <c r="CZ2591" s="23"/>
      <c r="DA2591" s="23"/>
      <c r="DB2591" s="23"/>
      <c r="DC2591" s="23"/>
      <c r="DD2591" s="23"/>
      <c r="DE2591" s="23"/>
      <c r="DF2591" s="23"/>
      <c r="DG2591" s="23"/>
      <c r="DH2591" s="23"/>
      <c r="DI2591" s="23"/>
      <c r="DJ2591" s="23"/>
      <c r="DK2591" s="23"/>
      <c r="DL2591" s="23"/>
      <c r="DM2591" s="23"/>
      <c r="DN2591" s="23"/>
      <c r="DO2591" s="23"/>
      <c r="DP2591" s="23"/>
      <c r="DQ2591" s="23"/>
      <c r="DR2591" s="23"/>
      <c r="DS2591" s="23"/>
      <c r="DT2591" s="23"/>
      <c r="DU2591" s="23"/>
      <c r="DV2591" s="23"/>
      <c r="DW2591" s="23"/>
      <c r="DX2591" s="23"/>
      <c r="DY2591" s="23"/>
      <c r="DZ2591" s="23"/>
      <c r="EA2591" s="23"/>
      <c r="EB2591" s="23"/>
      <c r="EC2591" s="23"/>
      <c r="ED2591" s="23"/>
      <c r="EE2591" s="23"/>
      <c r="EF2591" s="23"/>
      <c r="EG2591" s="23"/>
      <c r="EH2591" s="23"/>
      <c r="EI2591" s="23"/>
      <c r="EJ2591" s="23"/>
      <c r="EK2591" s="23"/>
      <c r="EL2591" s="23"/>
      <c r="EM2591" s="23"/>
      <c r="EN2591" s="23"/>
      <c r="EO2591" s="23"/>
      <c r="EP2591" s="23"/>
      <c r="EQ2591" s="23"/>
      <c r="ER2591" s="23"/>
      <c r="ES2591" s="23"/>
      <c r="ET2591" s="23"/>
      <c r="EU2591" s="23"/>
      <c r="EV2591" s="23"/>
      <c r="EW2591" s="23"/>
      <c r="EX2591" s="23"/>
      <c r="EY2591" s="23"/>
      <c r="EZ2591" s="23"/>
      <c r="FA2591" s="23"/>
      <c r="FB2591" s="23"/>
      <c r="FC2591" s="23"/>
      <c r="FD2591" s="23"/>
      <c r="FE2591" s="23"/>
      <c r="FF2591" s="23"/>
      <c r="FG2591" s="23"/>
      <c r="FH2591" s="23"/>
      <c r="FI2591" s="23"/>
      <c r="FJ2591" s="23"/>
      <c r="FK2591" s="23"/>
      <c r="FL2591" s="23"/>
      <c r="FM2591" s="23"/>
      <c r="FN2591" s="23"/>
      <c r="FO2591" s="23"/>
      <c r="FP2591" s="23"/>
      <c r="FQ2591" s="23"/>
      <c r="FR2591" s="23"/>
      <c r="FS2591" s="23"/>
      <c r="FT2591" s="23"/>
      <c r="FU2591" s="23"/>
      <c r="FV2591" s="23"/>
      <c r="FW2591" s="23"/>
      <c r="FX2591" s="23"/>
      <c r="FY2591" s="23"/>
      <c r="FZ2591" s="23"/>
      <c r="GA2591" s="23"/>
      <c r="GB2591" s="23"/>
      <c r="GC2591" s="23"/>
      <c r="GD2591" s="23"/>
      <c r="GE2591" s="23"/>
      <c r="GF2591" s="23"/>
      <c r="GG2591" s="23"/>
      <c r="GH2591" s="23"/>
      <c r="GI2591" s="23"/>
      <c r="GJ2591" s="23"/>
      <c r="GK2591" s="23"/>
      <c r="GL2591" s="23"/>
    </row>
    <row r="2592" spans="1:194" ht="15" customHeight="1" x14ac:dyDescent="0.25">
      <c r="A2592" s="105"/>
      <c r="B2592" s="106"/>
      <c r="C2592" s="2"/>
      <c r="D2592" s="2"/>
      <c r="E2592" s="106"/>
      <c r="F2592" s="107"/>
      <c r="G2592" s="108"/>
      <c r="H2592" s="109"/>
      <c r="I2592" s="109"/>
      <c r="J2592" s="110"/>
      <c r="K2592" s="117"/>
      <c r="L2592" s="178"/>
      <c r="M2592" s="178"/>
      <c r="N2592" s="106"/>
      <c r="O2592" s="111"/>
      <c r="P2592" s="111"/>
      <c r="Q2592" s="106"/>
      <c r="R2592" s="106"/>
      <c r="S2592" s="106"/>
      <c r="T2592" s="106"/>
      <c r="U2592" s="106"/>
      <c r="V2592" s="106"/>
      <c r="W2592" s="19"/>
      <c r="X2592" s="2"/>
      <c r="Y2592" s="4"/>
      <c r="Z2592" s="106"/>
      <c r="AA2592" s="114"/>
      <c r="AB2592" s="112"/>
      <c r="AC2592" s="178"/>
      <c r="AD2592" s="11"/>
      <c r="AE2592" s="106"/>
      <c r="AF2592" s="106"/>
      <c r="AG2592" s="106"/>
      <c r="AH2592" s="115"/>
      <c r="AI2592" s="116"/>
      <c r="AJ2592" s="10"/>
      <c r="AK2592" s="1"/>
      <c r="AL2592" s="10"/>
      <c r="AM2592" s="1"/>
      <c r="AN2592" s="1"/>
      <c r="AO2592" s="3"/>
      <c r="AP2592" s="3"/>
      <c r="AQ2592" s="4"/>
      <c r="AR2592" s="4"/>
      <c r="AS2592" s="4"/>
      <c r="AT2592" s="4"/>
      <c r="AU2592" s="4"/>
      <c r="AV2592" s="4"/>
      <c r="AW2592" s="1"/>
      <c r="AX2592" s="1"/>
      <c r="AY2592" s="1"/>
      <c r="AZ2592" s="1"/>
      <c r="BA2592" s="1"/>
      <c r="BB2592" s="1"/>
      <c r="BC2592" s="1"/>
      <c r="BD2592" s="1"/>
      <c r="BE2592" s="1"/>
      <c r="BG2592" s="1"/>
      <c r="BH2592" s="1"/>
    </row>
    <row r="2593" spans="1:60" ht="15" customHeight="1" x14ac:dyDescent="0.25">
      <c r="A2593" s="105"/>
      <c r="B2593" s="106"/>
      <c r="C2593" s="2"/>
      <c r="D2593" s="2"/>
      <c r="E2593" s="106"/>
      <c r="F2593" s="107"/>
      <c r="G2593" s="108"/>
      <c r="H2593" s="109"/>
      <c r="I2593" s="109"/>
      <c r="J2593" s="110"/>
      <c r="K2593" s="117"/>
      <c r="L2593" s="178"/>
      <c r="M2593" s="178"/>
      <c r="N2593" s="106"/>
      <c r="O2593" s="111"/>
      <c r="P2593" s="111"/>
      <c r="Q2593" s="106"/>
      <c r="R2593" s="106"/>
      <c r="S2593" s="106"/>
      <c r="T2593" s="106"/>
      <c r="U2593" s="106"/>
      <c r="V2593" s="106"/>
      <c r="W2593" s="19"/>
      <c r="X2593" s="2"/>
      <c r="Y2593" s="4"/>
      <c r="Z2593" s="106"/>
      <c r="AA2593" s="114"/>
      <c r="AB2593" s="112"/>
      <c r="AC2593" s="178"/>
      <c r="AD2593" s="11"/>
      <c r="AE2593" s="106"/>
      <c r="AF2593" s="106"/>
      <c r="AG2593" s="106"/>
      <c r="AH2593" s="115"/>
      <c r="AI2593" s="116"/>
      <c r="AJ2593" s="10"/>
      <c r="AK2593" s="1"/>
      <c r="AL2593" s="10"/>
      <c r="AM2593" s="1"/>
      <c r="AN2593" s="1"/>
      <c r="AO2593" s="3"/>
      <c r="AP2593" s="3"/>
      <c r="AQ2593" s="4"/>
      <c r="AR2593" s="4"/>
      <c r="AS2593" s="4"/>
      <c r="AT2593" s="4"/>
      <c r="AU2593" s="4"/>
      <c r="AV2593" s="4"/>
      <c r="AW2593" s="1"/>
      <c r="AX2593" s="1"/>
      <c r="AY2593" s="1"/>
      <c r="AZ2593" s="1"/>
      <c r="BA2593" s="1"/>
      <c r="BB2593" s="1"/>
      <c r="BC2593" s="1"/>
      <c r="BD2593" s="1"/>
      <c r="BE2593" s="1"/>
      <c r="BG2593" s="1"/>
      <c r="BH2593" s="1"/>
    </row>
    <row r="2594" spans="1:60" ht="15" customHeight="1" x14ac:dyDescent="0.25">
      <c r="A2594" s="105"/>
      <c r="B2594" s="106"/>
      <c r="C2594" s="2"/>
      <c r="D2594" s="2"/>
      <c r="E2594" s="106"/>
      <c r="F2594" s="107"/>
      <c r="G2594" s="108"/>
      <c r="H2594" s="109"/>
      <c r="I2594" s="109"/>
      <c r="J2594" s="110"/>
      <c r="K2594" s="117"/>
      <c r="L2594" s="178"/>
      <c r="M2594" s="178"/>
      <c r="N2594" s="106"/>
      <c r="O2594" s="111"/>
      <c r="P2594" s="111"/>
      <c r="Q2594" s="106"/>
      <c r="R2594" s="106"/>
      <c r="S2594" s="106"/>
      <c r="T2594" s="106"/>
      <c r="U2594" s="106"/>
      <c r="V2594" s="106"/>
      <c r="W2594" s="19"/>
      <c r="X2594" s="2"/>
      <c r="Y2594" s="4"/>
      <c r="Z2594" s="106"/>
      <c r="AA2594" s="114"/>
      <c r="AB2594" s="112"/>
      <c r="AC2594" s="178"/>
      <c r="AD2594" s="11"/>
      <c r="AE2594" s="106"/>
      <c r="AF2594" s="106"/>
      <c r="AG2594" s="106"/>
      <c r="AH2594" s="115"/>
      <c r="AI2594" s="116"/>
      <c r="AJ2594" s="10"/>
      <c r="AK2594" s="1"/>
      <c r="AL2594" s="10"/>
      <c r="AM2594" s="1"/>
      <c r="AN2594" s="1"/>
      <c r="AO2594" s="3"/>
      <c r="AP2594" s="3"/>
      <c r="AQ2594" s="4"/>
      <c r="AR2594" s="4"/>
      <c r="AS2594" s="4"/>
      <c r="AT2594" s="4"/>
      <c r="AU2594" s="4"/>
      <c r="AV2594" s="4"/>
      <c r="AW2594" s="1"/>
      <c r="AX2594" s="1"/>
      <c r="AY2594" s="1"/>
      <c r="AZ2594" s="1"/>
      <c r="BA2594" s="1"/>
      <c r="BB2594" s="1"/>
      <c r="BC2594" s="1"/>
      <c r="BD2594" s="1"/>
      <c r="BE2594" s="1"/>
      <c r="BG2594" s="1"/>
      <c r="BH2594" s="1"/>
    </row>
    <row r="2595" spans="1:60" ht="15" customHeight="1" x14ac:dyDescent="0.25">
      <c r="A2595" s="105"/>
      <c r="B2595" s="106"/>
      <c r="C2595" s="2"/>
      <c r="D2595" s="2"/>
      <c r="E2595" s="106"/>
      <c r="F2595" s="107"/>
      <c r="G2595" s="108"/>
      <c r="H2595" s="109"/>
      <c r="I2595" s="109"/>
      <c r="J2595" s="110"/>
      <c r="K2595" s="117"/>
      <c r="L2595" s="178"/>
      <c r="M2595" s="178"/>
      <c r="N2595" s="106"/>
      <c r="O2595" s="111"/>
      <c r="P2595" s="111"/>
      <c r="Q2595" s="106"/>
      <c r="R2595" s="106"/>
      <c r="S2595" s="106"/>
      <c r="T2595" s="106"/>
      <c r="U2595" s="106"/>
      <c r="V2595" s="106"/>
      <c r="W2595" s="19"/>
      <c r="X2595" s="2"/>
      <c r="Y2595" s="4"/>
      <c r="Z2595" s="106"/>
      <c r="AA2595" s="114"/>
      <c r="AB2595" s="112"/>
      <c r="AC2595" s="178"/>
      <c r="AD2595" s="11"/>
      <c r="AE2595" s="106"/>
      <c r="AF2595" s="106"/>
      <c r="AG2595" s="106"/>
      <c r="AH2595" s="115"/>
      <c r="AI2595" s="116"/>
      <c r="AJ2595" s="10"/>
      <c r="AK2595" s="1"/>
      <c r="AL2595" s="10"/>
      <c r="AM2595" s="1"/>
      <c r="AN2595" s="1"/>
      <c r="AO2595" s="3"/>
      <c r="AP2595" s="3"/>
      <c r="AQ2595" s="4"/>
      <c r="AR2595" s="4"/>
      <c r="AS2595" s="4"/>
      <c r="AT2595" s="4"/>
      <c r="AU2595" s="4"/>
      <c r="AV2595" s="4"/>
      <c r="AW2595" s="1"/>
      <c r="AX2595" s="1"/>
      <c r="AY2595" s="1"/>
      <c r="AZ2595" s="1"/>
      <c r="BA2595" s="1"/>
      <c r="BB2595" s="1"/>
      <c r="BC2595" s="1"/>
      <c r="BD2595" s="1"/>
      <c r="BE2595" s="1"/>
      <c r="BG2595" s="1"/>
      <c r="BH2595" s="1"/>
    </row>
    <row r="2596" spans="1:60" ht="15" customHeight="1" x14ac:dyDescent="0.25">
      <c r="A2596" s="105"/>
      <c r="B2596" s="106"/>
      <c r="C2596" s="2"/>
      <c r="D2596" s="2"/>
      <c r="E2596" s="106"/>
      <c r="F2596" s="107"/>
      <c r="G2596" s="108"/>
      <c r="H2596" s="109"/>
      <c r="I2596" s="109"/>
      <c r="J2596" s="110"/>
      <c r="K2596" s="117"/>
      <c r="L2596" s="178"/>
      <c r="M2596" s="178"/>
      <c r="N2596" s="106"/>
      <c r="O2596" s="111"/>
      <c r="P2596" s="111"/>
      <c r="Q2596" s="106"/>
      <c r="R2596" s="106"/>
      <c r="S2596" s="106"/>
      <c r="T2596" s="106"/>
      <c r="U2596" s="106"/>
      <c r="V2596" s="106"/>
      <c r="W2596" s="19"/>
      <c r="X2596" s="2"/>
      <c r="Y2596" s="4"/>
      <c r="Z2596" s="106"/>
      <c r="AA2596" s="114"/>
      <c r="AB2596" s="112"/>
      <c r="AC2596" s="178"/>
      <c r="AD2596" s="11"/>
      <c r="AE2596" s="106"/>
      <c r="AF2596" s="106"/>
      <c r="AG2596" s="106"/>
      <c r="AH2596" s="115"/>
      <c r="AI2596" s="116"/>
      <c r="AJ2596" s="10"/>
      <c r="AK2596" s="1"/>
      <c r="AL2596" s="10"/>
      <c r="AM2596" s="1"/>
      <c r="AN2596" s="1"/>
      <c r="AO2596" s="3"/>
      <c r="AP2596" s="3"/>
      <c r="AQ2596" s="4"/>
      <c r="AR2596" s="4"/>
      <c r="AS2596" s="4"/>
      <c r="AT2596" s="4"/>
      <c r="AU2596" s="4"/>
      <c r="AV2596" s="4"/>
      <c r="AW2596" s="1"/>
      <c r="AX2596" s="1"/>
      <c r="AY2596" s="1"/>
      <c r="AZ2596" s="1"/>
      <c r="BA2596" s="1"/>
      <c r="BB2596" s="1"/>
      <c r="BC2596" s="1"/>
      <c r="BD2596" s="1"/>
      <c r="BE2596" s="1"/>
      <c r="BG2596" s="1"/>
      <c r="BH2596" s="1"/>
    </row>
    <row r="2597" spans="1:60" ht="15" customHeight="1" x14ac:dyDescent="0.25">
      <c r="A2597" s="105"/>
      <c r="B2597" s="106"/>
      <c r="C2597" s="2"/>
      <c r="D2597" s="2"/>
      <c r="E2597" s="106"/>
      <c r="F2597" s="107"/>
      <c r="G2597" s="108"/>
      <c r="H2597" s="109"/>
      <c r="I2597" s="109"/>
      <c r="J2597" s="110"/>
      <c r="K2597" s="117"/>
      <c r="L2597" s="178"/>
      <c r="M2597" s="178"/>
      <c r="N2597" s="106"/>
      <c r="O2597" s="111"/>
      <c r="P2597" s="111"/>
      <c r="Q2597" s="106"/>
      <c r="R2597" s="106"/>
      <c r="S2597" s="106"/>
      <c r="T2597" s="106"/>
      <c r="U2597" s="106"/>
      <c r="V2597" s="106"/>
      <c r="W2597" s="19"/>
      <c r="X2597" s="2"/>
      <c r="Y2597" s="4"/>
      <c r="Z2597" s="106"/>
      <c r="AA2597" s="114"/>
      <c r="AB2597" s="112"/>
      <c r="AC2597" s="178"/>
      <c r="AD2597" s="11"/>
      <c r="AE2597" s="106"/>
      <c r="AF2597" s="106"/>
      <c r="AG2597" s="106"/>
      <c r="AH2597" s="115"/>
      <c r="AI2597" s="116"/>
      <c r="AJ2597" s="10"/>
      <c r="AK2597" s="1"/>
      <c r="AL2597" s="10"/>
      <c r="AM2597" s="1"/>
      <c r="AN2597" s="1"/>
      <c r="AO2597" s="3"/>
      <c r="AP2597" s="3"/>
      <c r="AQ2597" s="4"/>
      <c r="AR2597" s="4"/>
      <c r="AS2597" s="4"/>
      <c r="AT2597" s="4"/>
      <c r="AU2597" s="4"/>
      <c r="AV2597" s="4"/>
      <c r="AW2597" s="1"/>
      <c r="AX2597" s="1"/>
      <c r="AY2597" s="1"/>
      <c r="AZ2597" s="1"/>
      <c r="BA2597" s="1"/>
      <c r="BB2597" s="1"/>
      <c r="BC2597" s="1"/>
      <c r="BD2597" s="1"/>
      <c r="BE2597" s="1"/>
      <c r="BG2597" s="1"/>
      <c r="BH2597" s="1"/>
    </row>
    <row r="2598" spans="1:60" ht="15" customHeight="1" x14ac:dyDescent="0.25">
      <c r="A2598" s="105"/>
      <c r="B2598" s="106"/>
      <c r="C2598" s="2"/>
      <c r="D2598" s="2"/>
      <c r="E2598" s="106"/>
      <c r="F2598" s="107"/>
      <c r="G2598" s="108"/>
      <c r="H2598" s="109"/>
      <c r="I2598" s="109"/>
      <c r="J2598" s="110"/>
      <c r="K2598" s="117"/>
      <c r="L2598" s="178"/>
      <c r="M2598" s="178"/>
      <c r="N2598" s="106"/>
      <c r="O2598" s="111"/>
      <c r="P2598" s="111"/>
      <c r="Q2598" s="106"/>
      <c r="R2598" s="106"/>
      <c r="S2598" s="106"/>
      <c r="T2598" s="106"/>
      <c r="U2598" s="106"/>
      <c r="V2598" s="106"/>
      <c r="W2598" s="19"/>
      <c r="X2598" s="2"/>
      <c r="Y2598" s="4"/>
      <c r="Z2598" s="106"/>
      <c r="AA2598" s="114"/>
      <c r="AB2598" s="112"/>
      <c r="AC2598" s="178"/>
      <c r="AD2598" s="11"/>
      <c r="AE2598" s="106"/>
      <c r="AF2598" s="106"/>
      <c r="AG2598" s="106"/>
      <c r="AH2598" s="115"/>
      <c r="AI2598" s="116"/>
      <c r="AJ2598" s="10"/>
      <c r="AK2598" s="1"/>
      <c r="AL2598" s="10"/>
      <c r="AM2598" s="1"/>
      <c r="AN2598" s="1"/>
      <c r="AO2598" s="3"/>
      <c r="AP2598" s="3"/>
      <c r="AQ2598" s="4"/>
      <c r="AR2598" s="4"/>
      <c r="AS2598" s="4"/>
      <c r="AT2598" s="4"/>
      <c r="AU2598" s="4"/>
      <c r="AV2598" s="4"/>
      <c r="AW2598" s="1"/>
      <c r="AX2598" s="1"/>
      <c r="AY2598" s="1"/>
      <c r="AZ2598" s="1"/>
      <c r="BA2598" s="1"/>
      <c r="BB2598" s="1"/>
      <c r="BC2598" s="1"/>
      <c r="BD2598" s="1"/>
      <c r="BE2598" s="1"/>
      <c r="BG2598" s="1"/>
      <c r="BH2598" s="1"/>
    </row>
    <row r="2599" spans="1:60" ht="15" customHeight="1" x14ac:dyDescent="0.25">
      <c r="A2599" s="105"/>
      <c r="B2599" s="106"/>
      <c r="C2599" s="2"/>
      <c r="D2599" s="2"/>
      <c r="E2599" s="106"/>
      <c r="F2599" s="107"/>
      <c r="G2599" s="108"/>
      <c r="H2599" s="109"/>
      <c r="I2599" s="109"/>
      <c r="J2599" s="110"/>
      <c r="K2599" s="117"/>
      <c r="L2599" s="178"/>
      <c r="M2599" s="178"/>
      <c r="N2599" s="106"/>
      <c r="O2599" s="111"/>
      <c r="P2599" s="111"/>
      <c r="Q2599" s="106"/>
      <c r="R2599" s="106"/>
      <c r="S2599" s="106"/>
      <c r="T2599" s="106"/>
      <c r="U2599" s="106"/>
      <c r="V2599" s="106"/>
      <c r="W2599" s="19"/>
      <c r="X2599" s="2"/>
      <c r="Y2599" s="4"/>
      <c r="Z2599" s="106"/>
      <c r="AA2599" s="114"/>
      <c r="AB2599" s="112"/>
      <c r="AC2599" s="178"/>
      <c r="AD2599" s="11"/>
      <c r="AE2599" s="106"/>
      <c r="AF2599" s="106"/>
      <c r="AG2599" s="106"/>
      <c r="AH2599" s="115"/>
      <c r="AI2599" s="116"/>
      <c r="AJ2599" s="10"/>
      <c r="AK2599" s="1"/>
      <c r="AL2599" s="10"/>
      <c r="AM2599" s="1"/>
      <c r="AN2599" s="1"/>
      <c r="AO2599" s="3"/>
      <c r="AP2599" s="3"/>
      <c r="AQ2599" s="4"/>
      <c r="AR2599" s="4"/>
      <c r="AS2599" s="4"/>
      <c r="AT2599" s="4"/>
      <c r="AU2599" s="4"/>
      <c r="AV2599" s="4"/>
      <c r="AW2599" s="1"/>
      <c r="AX2599" s="1"/>
      <c r="AY2599" s="1"/>
      <c r="AZ2599" s="1"/>
      <c r="BA2599" s="1"/>
      <c r="BB2599" s="1"/>
      <c r="BC2599" s="1"/>
      <c r="BD2599" s="1"/>
      <c r="BE2599" s="1"/>
      <c r="BG2599" s="1"/>
      <c r="BH2599" s="1"/>
    </row>
    <row r="2600" spans="1:60" ht="15" customHeight="1" x14ac:dyDescent="0.25">
      <c r="A2600" s="105"/>
      <c r="B2600" s="106"/>
      <c r="C2600" s="2"/>
      <c r="D2600" s="2"/>
      <c r="E2600" s="106"/>
      <c r="F2600" s="107"/>
      <c r="G2600" s="108"/>
      <c r="H2600" s="109"/>
      <c r="I2600" s="109"/>
      <c r="J2600" s="110"/>
      <c r="K2600" s="117"/>
      <c r="L2600" s="178"/>
      <c r="M2600" s="178"/>
      <c r="N2600" s="106"/>
      <c r="O2600" s="111"/>
      <c r="P2600" s="111"/>
      <c r="Q2600" s="106"/>
      <c r="R2600" s="106"/>
      <c r="S2600" s="106"/>
      <c r="T2600" s="106"/>
      <c r="U2600" s="106"/>
      <c r="V2600" s="106"/>
      <c r="W2600" s="19"/>
      <c r="X2600" s="2"/>
      <c r="Y2600" s="4"/>
      <c r="Z2600" s="106"/>
      <c r="AA2600" s="114"/>
      <c r="AB2600" s="112"/>
      <c r="AC2600" s="178"/>
      <c r="AD2600" s="11"/>
      <c r="AE2600" s="106"/>
      <c r="AF2600" s="106"/>
      <c r="AG2600" s="106"/>
      <c r="AH2600" s="115"/>
      <c r="AI2600" s="116"/>
      <c r="AJ2600" s="10"/>
      <c r="AK2600" s="1"/>
      <c r="AL2600" s="10"/>
      <c r="AM2600" s="1"/>
      <c r="AN2600" s="1"/>
      <c r="AO2600" s="3"/>
      <c r="AP2600" s="3"/>
      <c r="AQ2600" s="4"/>
      <c r="AR2600" s="4"/>
      <c r="AS2600" s="4"/>
      <c r="AT2600" s="4"/>
      <c r="AU2600" s="4"/>
      <c r="AV2600" s="4"/>
      <c r="AW2600" s="1"/>
      <c r="AX2600" s="1"/>
      <c r="AY2600" s="1"/>
      <c r="AZ2600" s="1"/>
      <c r="BA2600" s="1"/>
      <c r="BB2600" s="1"/>
      <c r="BC2600" s="1"/>
      <c r="BD2600" s="1"/>
      <c r="BE2600" s="1"/>
      <c r="BG2600" s="1"/>
      <c r="BH2600" s="1"/>
    </row>
    <row r="2601" spans="1:60" ht="15" customHeight="1" x14ac:dyDescent="0.25">
      <c r="A2601" s="105"/>
      <c r="B2601" s="106"/>
      <c r="C2601" s="2"/>
      <c r="D2601" s="2"/>
      <c r="E2601" s="106"/>
      <c r="F2601" s="107"/>
      <c r="G2601" s="108"/>
      <c r="H2601" s="109"/>
      <c r="I2601" s="109"/>
      <c r="J2601" s="110"/>
      <c r="K2601" s="117"/>
      <c r="L2601" s="178"/>
      <c r="M2601" s="178"/>
      <c r="N2601" s="106"/>
      <c r="O2601" s="111"/>
      <c r="P2601" s="111"/>
      <c r="Q2601" s="106"/>
      <c r="R2601" s="106"/>
      <c r="S2601" s="106"/>
      <c r="T2601" s="106"/>
      <c r="U2601" s="106"/>
      <c r="V2601" s="106"/>
      <c r="W2601" s="19"/>
      <c r="X2601" s="2"/>
      <c r="Y2601" s="4"/>
      <c r="Z2601" s="106"/>
      <c r="AA2601" s="114"/>
      <c r="AB2601" s="112"/>
      <c r="AC2601" s="178"/>
      <c r="AD2601" s="11"/>
      <c r="AE2601" s="106"/>
      <c r="AF2601" s="106"/>
      <c r="AG2601" s="106"/>
      <c r="AH2601" s="115"/>
      <c r="AI2601" s="116"/>
      <c r="AJ2601" s="10"/>
      <c r="AK2601" s="1"/>
      <c r="AL2601" s="10"/>
      <c r="AM2601" s="1"/>
      <c r="AN2601" s="1"/>
      <c r="AO2601" s="3"/>
      <c r="AP2601" s="3"/>
      <c r="AQ2601" s="4"/>
      <c r="AR2601" s="4"/>
      <c r="AS2601" s="4"/>
      <c r="AT2601" s="4"/>
      <c r="AU2601" s="4"/>
      <c r="AV2601" s="4"/>
      <c r="AW2601" s="1"/>
      <c r="AX2601" s="1"/>
      <c r="AY2601" s="1"/>
      <c r="AZ2601" s="1"/>
      <c r="BA2601" s="1"/>
      <c r="BB2601" s="1"/>
      <c r="BC2601" s="1"/>
      <c r="BD2601" s="1"/>
      <c r="BE2601" s="1"/>
      <c r="BG2601" s="1"/>
      <c r="BH2601" s="1"/>
    </row>
    <row r="2602" spans="1:60" ht="15" customHeight="1" x14ac:dyDescent="0.25">
      <c r="A2602" s="183"/>
      <c r="B2602" s="184"/>
      <c r="C2602" s="184"/>
      <c r="D2602" s="184"/>
      <c r="E2602" s="184"/>
      <c r="F2602" s="185"/>
      <c r="G2602" s="186"/>
      <c r="H2602" s="187"/>
      <c r="I2602" s="109"/>
      <c r="J2602" s="188"/>
      <c r="K2602" s="189"/>
      <c r="L2602" s="178"/>
      <c r="M2602" s="190"/>
      <c r="N2602" s="184"/>
      <c r="O2602" s="191"/>
      <c r="P2602" s="191"/>
      <c r="Q2602" s="184"/>
      <c r="R2602" s="184"/>
      <c r="S2602" s="184"/>
      <c r="T2602" s="184"/>
      <c r="U2602" s="184"/>
      <c r="V2602" s="184"/>
      <c r="W2602" s="192"/>
      <c r="X2602" s="184"/>
      <c r="Y2602" s="193"/>
      <c r="Z2602" s="184"/>
      <c r="AA2602" s="193"/>
      <c r="AB2602" s="192"/>
      <c r="AC2602" s="190"/>
      <c r="AD2602" s="11"/>
      <c r="AE2602" s="184"/>
      <c r="AF2602" s="184"/>
      <c r="AG2602" s="184"/>
      <c r="AH2602" s="194"/>
      <c r="AI2602" s="189"/>
      <c r="AJ2602" s="10"/>
      <c r="AK2602" s="1"/>
      <c r="AL2602" s="10"/>
      <c r="AM2602" s="1"/>
      <c r="AN2602" s="1"/>
      <c r="AO2602" s="3"/>
      <c r="AP2602" s="3"/>
      <c r="AQ2602" s="4"/>
      <c r="AR2602" s="4"/>
      <c r="AS2602" s="4"/>
      <c r="AT2602" s="4"/>
      <c r="AU2602" s="4"/>
      <c r="AV2602" s="4"/>
      <c r="AW2602" s="1"/>
      <c r="AX2602" s="1"/>
      <c r="AY2602" s="1"/>
      <c r="AZ2602" s="1"/>
      <c r="BA2602" s="1"/>
      <c r="BB2602" s="1"/>
      <c r="BC2602" s="1"/>
      <c r="BD2602" s="1"/>
      <c r="BE2602" s="1"/>
      <c r="BG2602" s="1"/>
      <c r="BH2602" s="1"/>
    </row>
    <row r="2603" spans="1:60" ht="15" customHeight="1" x14ac:dyDescent="0.25">
      <c r="A2603" s="105"/>
      <c r="B2603" s="106"/>
      <c r="C2603" s="2"/>
      <c r="D2603" s="2"/>
      <c r="E2603" s="106"/>
      <c r="F2603" s="107"/>
      <c r="G2603" s="108"/>
      <c r="H2603" s="109"/>
      <c r="I2603" s="109"/>
      <c r="J2603" s="110"/>
      <c r="K2603" s="117"/>
      <c r="L2603" s="178"/>
      <c r="M2603" s="178"/>
      <c r="N2603" s="106"/>
      <c r="O2603" s="111"/>
      <c r="P2603" s="111"/>
      <c r="Q2603" s="106"/>
      <c r="R2603" s="106"/>
      <c r="S2603" s="106"/>
      <c r="T2603" s="106"/>
      <c r="U2603" s="106"/>
      <c r="V2603" s="106"/>
      <c r="W2603" s="19"/>
      <c r="X2603" s="2"/>
      <c r="Y2603" s="4"/>
      <c r="Z2603" s="106"/>
      <c r="AA2603" s="114"/>
      <c r="AB2603" s="112"/>
      <c r="AC2603" s="178"/>
      <c r="AD2603" s="11"/>
      <c r="AE2603" s="106"/>
      <c r="AF2603" s="106"/>
      <c r="AG2603" s="106"/>
      <c r="AH2603" s="115"/>
      <c r="AI2603" s="116"/>
      <c r="AJ2603" s="10"/>
      <c r="AK2603" s="1"/>
      <c r="AL2603" s="10"/>
      <c r="AM2603" s="1"/>
      <c r="AN2603" s="1"/>
      <c r="AO2603" s="3"/>
      <c r="AP2603" s="3"/>
      <c r="AQ2603" s="4"/>
      <c r="AR2603" s="4"/>
      <c r="AS2603" s="4"/>
      <c r="AT2603" s="4"/>
      <c r="AU2603" s="4"/>
      <c r="AV2603" s="4"/>
      <c r="AW2603" s="1"/>
      <c r="AX2603" s="1"/>
      <c r="AY2603" s="1"/>
      <c r="AZ2603" s="1"/>
      <c r="BA2603" s="1"/>
      <c r="BB2603" s="1"/>
      <c r="BC2603" s="1"/>
      <c r="BD2603" s="1"/>
      <c r="BE2603" s="1"/>
      <c r="BG2603" s="1"/>
      <c r="BH2603" s="1"/>
    </row>
    <row r="2604" spans="1:60" ht="15" customHeight="1" x14ac:dyDescent="0.25">
      <c r="A2604" s="105"/>
      <c r="B2604" s="106"/>
      <c r="C2604" s="2"/>
      <c r="D2604" s="2"/>
      <c r="E2604" s="106"/>
      <c r="F2604" s="107"/>
      <c r="G2604" s="108"/>
      <c r="H2604" s="109"/>
      <c r="I2604" s="109"/>
      <c r="J2604" s="110"/>
      <c r="K2604" s="117"/>
      <c r="L2604" s="178"/>
      <c r="M2604" s="178"/>
      <c r="N2604" s="106"/>
      <c r="O2604" s="111"/>
      <c r="P2604" s="111"/>
      <c r="Q2604" s="106"/>
      <c r="R2604" s="106"/>
      <c r="S2604" s="106"/>
      <c r="T2604" s="106"/>
      <c r="U2604" s="106"/>
      <c r="V2604" s="106"/>
      <c r="W2604" s="19"/>
      <c r="X2604" s="2"/>
      <c r="Y2604" s="4"/>
      <c r="Z2604" s="106"/>
      <c r="AA2604" s="114"/>
      <c r="AB2604" s="112"/>
      <c r="AC2604" s="178"/>
      <c r="AD2604" s="11"/>
      <c r="AE2604" s="106"/>
      <c r="AF2604" s="106"/>
      <c r="AG2604" s="106"/>
      <c r="AH2604" s="115"/>
      <c r="AI2604" s="116"/>
      <c r="AJ2604" s="10"/>
      <c r="AK2604" s="1"/>
      <c r="AL2604" s="10"/>
      <c r="AM2604" s="1"/>
      <c r="AN2604" s="1"/>
      <c r="AO2604" s="3"/>
      <c r="AP2604" s="3"/>
      <c r="AQ2604" s="4"/>
      <c r="AR2604" s="4"/>
      <c r="AS2604" s="4"/>
      <c r="AT2604" s="4"/>
      <c r="AU2604" s="4"/>
      <c r="AV2604" s="4"/>
      <c r="AW2604" s="1"/>
      <c r="AX2604" s="1"/>
      <c r="AY2604" s="1"/>
      <c r="AZ2604" s="1"/>
      <c r="BA2604" s="1"/>
      <c r="BB2604" s="1"/>
      <c r="BC2604" s="1"/>
      <c r="BD2604" s="1"/>
      <c r="BE2604" s="1"/>
      <c r="BG2604" s="1"/>
      <c r="BH2604" s="1"/>
    </row>
    <row r="2605" spans="1:60" ht="15" customHeight="1" x14ac:dyDescent="0.25">
      <c r="A2605" s="105"/>
      <c r="B2605" s="106"/>
      <c r="C2605" s="2"/>
      <c r="D2605" s="2"/>
      <c r="E2605" s="106"/>
      <c r="F2605" s="107"/>
      <c r="G2605" s="108"/>
      <c r="H2605" s="109"/>
      <c r="I2605" s="109"/>
      <c r="J2605" s="110"/>
      <c r="K2605" s="117"/>
      <c r="L2605" s="178"/>
      <c r="M2605" s="178"/>
      <c r="N2605" s="106"/>
      <c r="O2605" s="111"/>
      <c r="P2605" s="111"/>
      <c r="Q2605" s="106"/>
      <c r="R2605" s="106"/>
      <c r="S2605" s="106"/>
      <c r="T2605" s="106"/>
      <c r="U2605" s="106"/>
      <c r="V2605" s="106"/>
      <c r="W2605" s="19"/>
      <c r="X2605" s="2"/>
      <c r="Y2605" s="4"/>
      <c r="Z2605" s="106"/>
      <c r="AA2605" s="114"/>
      <c r="AB2605" s="112"/>
      <c r="AC2605" s="178"/>
      <c r="AD2605" s="11"/>
      <c r="AE2605" s="106"/>
      <c r="AF2605" s="106"/>
      <c r="AG2605" s="106"/>
      <c r="AH2605" s="115"/>
      <c r="AI2605" s="116"/>
      <c r="AJ2605" s="10"/>
      <c r="AK2605" s="1"/>
      <c r="AL2605" s="10"/>
      <c r="AM2605" s="1"/>
      <c r="AN2605" s="1"/>
      <c r="AO2605" s="3"/>
      <c r="AP2605" s="3"/>
      <c r="AQ2605" s="4"/>
      <c r="AR2605" s="4"/>
      <c r="AS2605" s="4"/>
      <c r="AT2605" s="4"/>
      <c r="AU2605" s="4"/>
      <c r="AV2605" s="4"/>
      <c r="AW2605" s="1"/>
      <c r="AX2605" s="1"/>
      <c r="AY2605" s="1"/>
      <c r="AZ2605" s="1"/>
      <c r="BA2605" s="1"/>
      <c r="BB2605" s="1"/>
      <c r="BC2605" s="1"/>
      <c r="BD2605" s="1"/>
      <c r="BE2605" s="1"/>
      <c r="BG2605" s="1"/>
      <c r="BH2605" s="1"/>
    </row>
    <row r="2606" spans="1:60" ht="15" customHeight="1" x14ac:dyDescent="0.25">
      <c r="A2606" s="105"/>
      <c r="B2606" s="106"/>
      <c r="C2606" s="2"/>
      <c r="D2606" s="2"/>
      <c r="E2606" s="106"/>
      <c r="F2606" s="107"/>
      <c r="G2606" s="108"/>
      <c r="H2606" s="109"/>
      <c r="I2606" s="109"/>
      <c r="J2606" s="110"/>
      <c r="K2606" s="117"/>
      <c r="L2606" s="178"/>
      <c r="M2606" s="178"/>
      <c r="N2606" s="106"/>
      <c r="O2606" s="111"/>
      <c r="P2606" s="111"/>
      <c r="Q2606" s="106"/>
      <c r="R2606" s="106"/>
      <c r="S2606" s="106"/>
      <c r="T2606" s="106"/>
      <c r="U2606" s="106"/>
      <c r="V2606" s="106"/>
      <c r="W2606" s="19"/>
      <c r="X2606" s="2"/>
      <c r="Y2606" s="4"/>
      <c r="Z2606" s="106"/>
      <c r="AA2606" s="114"/>
      <c r="AB2606" s="112"/>
      <c r="AC2606" s="178"/>
      <c r="AD2606" s="11"/>
      <c r="AE2606" s="106"/>
      <c r="AF2606" s="106"/>
      <c r="AG2606" s="106"/>
      <c r="AH2606" s="115"/>
      <c r="AI2606" s="116"/>
      <c r="AJ2606" s="10"/>
      <c r="AK2606" s="1"/>
      <c r="AL2606" s="10"/>
      <c r="AM2606" s="1"/>
      <c r="AN2606" s="1"/>
      <c r="AO2606" s="3"/>
      <c r="AP2606" s="3"/>
      <c r="AQ2606" s="4"/>
      <c r="AR2606" s="4"/>
      <c r="AS2606" s="4"/>
      <c r="AT2606" s="4"/>
      <c r="AU2606" s="4"/>
      <c r="AV2606" s="4"/>
      <c r="AW2606" s="1"/>
      <c r="AX2606" s="1"/>
      <c r="AY2606" s="1"/>
      <c r="AZ2606" s="1"/>
      <c r="BA2606" s="1"/>
      <c r="BB2606" s="1"/>
      <c r="BC2606" s="1"/>
      <c r="BD2606" s="1"/>
      <c r="BE2606" s="1"/>
      <c r="BG2606" s="1"/>
      <c r="BH2606" s="1"/>
    </row>
    <row r="2607" spans="1:60" ht="15" customHeight="1" x14ac:dyDescent="0.25">
      <c r="A2607" s="105"/>
      <c r="B2607" s="106"/>
      <c r="C2607" s="2"/>
      <c r="D2607" s="2"/>
      <c r="E2607" s="106"/>
      <c r="F2607" s="107"/>
      <c r="G2607" s="108"/>
      <c r="H2607" s="109"/>
      <c r="I2607" s="109"/>
      <c r="J2607" s="110"/>
      <c r="K2607" s="117"/>
      <c r="L2607" s="178"/>
      <c r="M2607" s="178"/>
      <c r="N2607" s="106"/>
      <c r="O2607" s="111"/>
      <c r="P2607" s="111"/>
      <c r="Q2607" s="106"/>
      <c r="R2607" s="106"/>
      <c r="S2607" s="106"/>
      <c r="T2607" s="106"/>
      <c r="U2607" s="106"/>
      <c r="V2607" s="106"/>
      <c r="W2607" s="19"/>
      <c r="X2607" s="2"/>
      <c r="Y2607" s="4"/>
      <c r="Z2607" s="106"/>
      <c r="AA2607" s="114"/>
      <c r="AB2607" s="112"/>
      <c r="AC2607" s="178"/>
      <c r="AD2607" s="11"/>
      <c r="AE2607" s="106"/>
      <c r="AF2607" s="106"/>
      <c r="AG2607" s="106"/>
      <c r="AH2607" s="115"/>
      <c r="AI2607" s="116"/>
      <c r="AJ2607" s="10"/>
      <c r="AK2607" s="1"/>
      <c r="AL2607" s="10"/>
      <c r="AM2607" s="1"/>
      <c r="AN2607" s="1"/>
      <c r="AO2607" s="3"/>
      <c r="AP2607" s="3"/>
      <c r="AQ2607" s="4"/>
      <c r="AR2607" s="4"/>
      <c r="AS2607" s="4"/>
      <c r="AT2607" s="4"/>
      <c r="AU2607" s="4"/>
      <c r="AV2607" s="4"/>
      <c r="AW2607" s="1"/>
      <c r="AX2607" s="1"/>
      <c r="AY2607" s="1"/>
      <c r="AZ2607" s="1"/>
      <c r="BA2607" s="1"/>
      <c r="BB2607" s="1"/>
      <c r="BC2607" s="1"/>
      <c r="BD2607" s="1"/>
      <c r="BE2607" s="1"/>
      <c r="BG2607" s="1"/>
      <c r="BH2607" s="1"/>
    </row>
    <row r="2608" spans="1:60" ht="15" customHeight="1" x14ac:dyDescent="0.25">
      <c r="A2608" s="105"/>
      <c r="B2608" s="106"/>
      <c r="C2608" s="2"/>
      <c r="D2608" s="2"/>
      <c r="E2608" s="106"/>
      <c r="F2608" s="107"/>
      <c r="G2608" s="108"/>
      <c r="H2608" s="109"/>
      <c r="I2608" s="109"/>
      <c r="J2608" s="110"/>
      <c r="K2608" s="117"/>
      <c r="L2608" s="178"/>
      <c r="M2608" s="178"/>
      <c r="N2608" s="106"/>
      <c r="O2608" s="111"/>
      <c r="P2608" s="111"/>
      <c r="Q2608" s="106"/>
      <c r="R2608" s="106"/>
      <c r="S2608" s="106"/>
      <c r="T2608" s="106"/>
      <c r="U2608" s="106"/>
      <c r="V2608" s="106"/>
      <c r="W2608" s="19"/>
      <c r="X2608" s="2"/>
      <c r="Y2608" s="4"/>
      <c r="Z2608" s="106"/>
      <c r="AA2608" s="114"/>
      <c r="AB2608" s="112"/>
      <c r="AC2608" s="178"/>
      <c r="AD2608" s="11"/>
      <c r="AE2608" s="106"/>
      <c r="AF2608" s="106"/>
      <c r="AG2608" s="106"/>
      <c r="AH2608" s="115"/>
      <c r="AI2608" s="116"/>
      <c r="AJ2608" s="10"/>
      <c r="AK2608" s="1"/>
      <c r="AL2608" s="10"/>
      <c r="AM2608" s="1"/>
      <c r="AN2608" s="1"/>
      <c r="AO2608" s="3"/>
      <c r="AP2608" s="3"/>
      <c r="AQ2608" s="4"/>
      <c r="AR2608" s="4"/>
      <c r="AS2608" s="4"/>
      <c r="AT2608" s="4"/>
      <c r="AU2608" s="4"/>
      <c r="AV2608" s="4"/>
      <c r="AW2608" s="1"/>
      <c r="AX2608" s="1"/>
      <c r="AY2608" s="1"/>
      <c r="AZ2608" s="1"/>
      <c r="BA2608" s="1"/>
      <c r="BB2608" s="1"/>
      <c r="BC2608" s="1"/>
      <c r="BD2608" s="1"/>
      <c r="BE2608" s="1"/>
      <c r="BG2608" s="1"/>
      <c r="BH2608" s="1"/>
    </row>
    <row r="2609" spans="1:194" ht="15" customHeight="1" x14ac:dyDescent="0.25">
      <c r="A2609" s="105"/>
      <c r="B2609" s="106"/>
      <c r="C2609" s="2"/>
      <c r="D2609" s="2"/>
      <c r="E2609" s="106"/>
      <c r="F2609" s="107"/>
      <c r="G2609" s="108"/>
      <c r="H2609" s="109"/>
      <c r="I2609" s="109"/>
      <c r="J2609" s="110"/>
      <c r="K2609" s="117"/>
      <c r="L2609" s="178"/>
      <c r="M2609" s="178"/>
      <c r="N2609" s="106"/>
      <c r="O2609" s="111"/>
      <c r="P2609" s="111"/>
      <c r="Q2609" s="106"/>
      <c r="R2609" s="106"/>
      <c r="S2609" s="106"/>
      <c r="T2609" s="106"/>
      <c r="U2609" s="106"/>
      <c r="V2609" s="106"/>
      <c r="W2609" s="19"/>
      <c r="X2609" s="2"/>
      <c r="Y2609" s="4"/>
      <c r="Z2609" s="106"/>
      <c r="AA2609" s="114"/>
      <c r="AB2609" s="112"/>
      <c r="AC2609" s="178"/>
      <c r="AD2609" s="11"/>
      <c r="AE2609" s="106"/>
      <c r="AF2609" s="106"/>
      <c r="AG2609" s="106"/>
      <c r="AH2609" s="115"/>
      <c r="AI2609" s="116"/>
      <c r="AJ2609" s="10"/>
      <c r="AK2609" s="1"/>
      <c r="AL2609" s="10"/>
      <c r="AM2609" s="1"/>
      <c r="AN2609" s="1"/>
      <c r="AO2609" s="3"/>
      <c r="AP2609" s="3"/>
      <c r="AQ2609" s="4"/>
      <c r="AR2609" s="4"/>
      <c r="AS2609" s="4"/>
      <c r="AT2609" s="4"/>
      <c r="AU2609" s="4"/>
      <c r="AV2609" s="4"/>
      <c r="AW2609" s="1"/>
      <c r="AX2609" s="1"/>
      <c r="AY2609" s="1"/>
      <c r="AZ2609" s="1"/>
      <c r="BA2609" s="1"/>
      <c r="BB2609" s="1"/>
      <c r="BC2609" s="1"/>
      <c r="BD2609" s="1"/>
      <c r="BE2609" s="1"/>
      <c r="BG2609" s="1"/>
      <c r="BH2609" s="1"/>
    </row>
    <row r="2610" spans="1:194" ht="15" customHeight="1" x14ac:dyDescent="0.25">
      <c r="A2610" s="105"/>
      <c r="B2610" s="106"/>
      <c r="C2610" s="2"/>
      <c r="D2610" s="2"/>
      <c r="E2610" s="106"/>
      <c r="F2610" s="107"/>
      <c r="G2610" s="108"/>
      <c r="H2610" s="109"/>
      <c r="I2610" s="109"/>
      <c r="J2610" s="110"/>
      <c r="K2610" s="117"/>
      <c r="L2610" s="178"/>
      <c r="M2610" s="178"/>
      <c r="N2610" s="106"/>
      <c r="O2610" s="111"/>
      <c r="P2610" s="111"/>
      <c r="Q2610" s="106"/>
      <c r="R2610" s="106"/>
      <c r="S2610" s="106"/>
      <c r="T2610" s="106"/>
      <c r="U2610" s="106"/>
      <c r="V2610" s="106"/>
      <c r="W2610" s="19"/>
      <c r="X2610" s="2"/>
      <c r="Y2610" s="4"/>
      <c r="Z2610" s="106"/>
      <c r="AA2610" s="114"/>
      <c r="AB2610" s="112"/>
      <c r="AC2610" s="178"/>
      <c r="AD2610" s="11"/>
      <c r="AE2610" s="106"/>
      <c r="AF2610" s="106"/>
      <c r="AG2610" s="106"/>
      <c r="AH2610" s="115"/>
      <c r="AI2610" s="116"/>
      <c r="AJ2610" s="10"/>
      <c r="AK2610" s="1"/>
      <c r="AL2610" s="10"/>
      <c r="AM2610" s="1"/>
      <c r="AN2610" s="1"/>
      <c r="AO2610" s="3"/>
      <c r="AP2610" s="3"/>
      <c r="AQ2610" s="4"/>
      <c r="AR2610" s="4"/>
      <c r="AS2610" s="4"/>
      <c r="AT2610" s="4"/>
      <c r="AU2610" s="4"/>
      <c r="AV2610" s="4"/>
      <c r="AW2610" s="1"/>
      <c r="AX2610" s="1"/>
      <c r="AY2610" s="1"/>
      <c r="AZ2610" s="1"/>
      <c r="BA2610" s="1"/>
      <c r="BB2610" s="1"/>
      <c r="BC2610" s="1"/>
      <c r="BD2610" s="1"/>
      <c r="BE2610" s="1"/>
      <c r="BG2610" s="1"/>
      <c r="BH2610" s="1"/>
    </row>
    <row r="2611" spans="1:194" ht="15" customHeight="1" x14ac:dyDescent="0.25">
      <c r="A2611" s="105"/>
      <c r="B2611" s="106"/>
      <c r="C2611" s="2"/>
      <c r="D2611" s="2"/>
      <c r="E2611" s="106"/>
      <c r="F2611" s="107"/>
      <c r="G2611" s="108"/>
      <c r="H2611" s="109"/>
      <c r="I2611" s="109"/>
      <c r="J2611" s="110"/>
      <c r="K2611" s="117"/>
      <c r="L2611" s="178"/>
      <c r="M2611" s="178"/>
      <c r="N2611" s="106"/>
      <c r="O2611" s="111"/>
      <c r="P2611" s="111"/>
      <c r="Q2611" s="106"/>
      <c r="R2611" s="106"/>
      <c r="S2611" s="106"/>
      <c r="T2611" s="106"/>
      <c r="U2611" s="106"/>
      <c r="V2611" s="106"/>
      <c r="W2611" s="19"/>
      <c r="X2611" s="2"/>
      <c r="Y2611" s="4"/>
      <c r="Z2611" s="106"/>
      <c r="AA2611" s="114"/>
      <c r="AB2611" s="112"/>
      <c r="AC2611" s="178"/>
      <c r="AD2611" s="11"/>
      <c r="AE2611" s="106"/>
      <c r="AF2611" s="106"/>
      <c r="AG2611" s="106"/>
      <c r="AH2611" s="115"/>
      <c r="AI2611" s="116"/>
      <c r="AJ2611" s="10"/>
      <c r="AK2611" s="1"/>
      <c r="AL2611" s="10"/>
      <c r="AM2611" s="1"/>
      <c r="AN2611" s="1"/>
      <c r="AO2611" s="3"/>
      <c r="AP2611" s="3"/>
      <c r="AQ2611" s="4"/>
      <c r="AR2611" s="4"/>
      <c r="AS2611" s="4"/>
      <c r="AT2611" s="4"/>
      <c r="AU2611" s="4"/>
      <c r="AV2611" s="4"/>
      <c r="AW2611" s="1"/>
      <c r="AX2611" s="1"/>
      <c r="AY2611" s="1"/>
      <c r="AZ2611" s="1"/>
      <c r="BA2611" s="1"/>
      <c r="BB2611" s="1"/>
      <c r="BC2611" s="1"/>
      <c r="BD2611" s="1"/>
      <c r="BE2611" s="1"/>
      <c r="BG2611" s="1"/>
      <c r="BH2611" s="1"/>
    </row>
    <row r="2612" spans="1:194" ht="15" customHeight="1" x14ac:dyDescent="0.25">
      <c r="A2612" s="105"/>
      <c r="B2612" s="106"/>
      <c r="C2612" s="2"/>
      <c r="D2612" s="2"/>
      <c r="E2612" s="106"/>
      <c r="F2612" s="107"/>
      <c r="G2612" s="108"/>
      <c r="H2612" s="109"/>
      <c r="I2612" s="109"/>
      <c r="J2612" s="110"/>
      <c r="K2612" s="117"/>
      <c r="L2612" s="178"/>
      <c r="M2612" s="178"/>
      <c r="N2612" s="106"/>
      <c r="O2612" s="111"/>
      <c r="P2612" s="111"/>
      <c r="Q2612" s="106"/>
      <c r="R2612" s="106"/>
      <c r="S2612" s="106"/>
      <c r="T2612" s="106"/>
      <c r="U2612" s="106"/>
      <c r="V2612" s="106"/>
      <c r="W2612" s="19"/>
      <c r="X2612" s="2"/>
      <c r="Y2612" s="4"/>
      <c r="Z2612" s="106"/>
      <c r="AA2612" s="114"/>
      <c r="AB2612" s="112"/>
      <c r="AC2612" s="178"/>
      <c r="AD2612" s="11"/>
      <c r="AE2612" s="106"/>
      <c r="AF2612" s="106"/>
      <c r="AG2612" s="106"/>
      <c r="AH2612" s="115"/>
      <c r="AI2612" s="116"/>
      <c r="AJ2612" s="10"/>
      <c r="AK2612" s="1"/>
      <c r="AL2612" s="10"/>
      <c r="AM2612" s="1"/>
      <c r="AN2612" s="1"/>
      <c r="AO2612" s="3"/>
      <c r="AP2612" s="3"/>
      <c r="AQ2612" s="4"/>
      <c r="AR2612" s="4"/>
      <c r="AS2612" s="4"/>
      <c r="AT2612" s="4"/>
      <c r="AU2612" s="4"/>
      <c r="AV2612" s="4"/>
      <c r="AW2612" s="1"/>
      <c r="AX2612" s="1"/>
      <c r="AY2612" s="1"/>
      <c r="AZ2612" s="1"/>
      <c r="BA2612" s="1"/>
      <c r="BB2612" s="1"/>
      <c r="BC2612" s="1"/>
      <c r="BD2612" s="1"/>
      <c r="BE2612" s="1"/>
      <c r="BG2612" s="1"/>
      <c r="BH2612" s="1"/>
    </row>
    <row r="2613" spans="1:194" ht="15" customHeight="1" x14ac:dyDescent="0.25">
      <c r="A2613" s="105"/>
      <c r="B2613" s="106"/>
      <c r="C2613" s="2"/>
      <c r="D2613" s="2"/>
      <c r="E2613" s="106"/>
      <c r="F2613" s="107"/>
      <c r="G2613" s="108"/>
      <c r="H2613" s="109"/>
      <c r="I2613" s="109"/>
      <c r="J2613" s="110"/>
      <c r="K2613" s="117"/>
      <c r="L2613" s="178"/>
      <c r="M2613" s="178"/>
      <c r="N2613" s="106"/>
      <c r="O2613" s="111"/>
      <c r="P2613" s="111"/>
      <c r="Q2613" s="106"/>
      <c r="R2613" s="106"/>
      <c r="S2613" s="106"/>
      <c r="T2613" s="106"/>
      <c r="U2613" s="106"/>
      <c r="V2613" s="106"/>
      <c r="W2613" s="19"/>
      <c r="X2613" s="2"/>
      <c r="Y2613" s="4"/>
      <c r="Z2613" s="106"/>
      <c r="AA2613" s="114"/>
      <c r="AB2613" s="112"/>
      <c r="AC2613" s="178"/>
      <c r="AD2613" s="11"/>
      <c r="AE2613" s="106"/>
      <c r="AF2613" s="106"/>
      <c r="AG2613" s="106"/>
      <c r="AH2613" s="115"/>
      <c r="AI2613" s="116"/>
      <c r="AJ2613" s="10"/>
      <c r="AK2613" s="1"/>
      <c r="AL2613" s="10"/>
      <c r="AM2613" s="1"/>
      <c r="AN2613" s="1"/>
      <c r="AO2613" s="3"/>
      <c r="AP2613" s="3"/>
      <c r="AQ2613" s="4"/>
      <c r="AR2613" s="4"/>
      <c r="AS2613" s="4"/>
      <c r="AT2613" s="4"/>
      <c r="AU2613" s="4"/>
      <c r="AV2613" s="4"/>
      <c r="AW2613" s="1"/>
      <c r="AX2613" s="1"/>
      <c r="AY2613" s="1"/>
      <c r="AZ2613" s="1"/>
      <c r="BA2613" s="1"/>
      <c r="BB2613" s="1"/>
      <c r="BC2613" s="1"/>
      <c r="BD2613" s="1"/>
      <c r="BE2613" s="1"/>
      <c r="BG2613" s="1"/>
      <c r="BH2613" s="1"/>
    </row>
    <row r="2614" spans="1:194" ht="15" customHeight="1" x14ac:dyDescent="0.25">
      <c r="A2614" s="105"/>
      <c r="B2614" s="106"/>
      <c r="C2614" s="2"/>
      <c r="D2614" s="2"/>
      <c r="E2614" s="106"/>
      <c r="F2614" s="107"/>
      <c r="G2614" s="108"/>
      <c r="H2614" s="109"/>
      <c r="I2614" s="109"/>
      <c r="J2614" s="110"/>
      <c r="K2614" s="117"/>
      <c r="L2614" s="178"/>
      <c r="M2614" s="178"/>
      <c r="N2614" s="106"/>
      <c r="O2614" s="111"/>
      <c r="P2614" s="111"/>
      <c r="Q2614" s="106"/>
      <c r="R2614" s="106"/>
      <c r="S2614" s="106"/>
      <c r="T2614" s="106"/>
      <c r="U2614" s="106"/>
      <c r="V2614" s="106"/>
      <c r="W2614" s="19"/>
      <c r="X2614" s="2"/>
      <c r="Y2614" s="4"/>
      <c r="Z2614" s="106"/>
      <c r="AA2614" s="114"/>
      <c r="AB2614" s="112"/>
      <c r="AC2614" s="178"/>
      <c r="AD2614" s="11"/>
      <c r="AE2614" s="106"/>
      <c r="AF2614" s="106"/>
      <c r="AG2614" s="106"/>
      <c r="AH2614" s="115"/>
      <c r="AI2614" s="116"/>
      <c r="AJ2614" s="10"/>
      <c r="AK2614" s="1"/>
      <c r="AL2614" s="10"/>
      <c r="AM2614" s="1"/>
      <c r="AN2614" s="1"/>
      <c r="AO2614" s="3"/>
      <c r="AP2614" s="3"/>
      <c r="AQ2614" s="4"/>
      <c r="AR2614" s="4"/>
      <c r="AS2614" s="4"/>
      <c r="AT2614" s="4"/>
      <c r="AU2614" s="4"/>
      <c r="AV2614" s="4"/>
      <c r="AW2614" s="1"/>
      <c r="AX2614" s="1"/>
      <c r="AY2614" s="1"/>
      <c r="AZ2614" s="1"/>
      <c r="BA2614" s="1"/>
      <c r="BB2614" s="1"/>
      <c r="BC2614" s="1"/>
      <c r="BD2614" s="1"/>
      <c r="BE2614" s="1"/>
      <c r="BG2614" s="1"/>
      <c r="BH2614" s="1"/>
    </row>
    <row r="2615" spans="1:194" ht="15" customHeight="1" x14ac:dyDescent="0.25">
      <c r="A2615" s="105"/>
      <c r="B2615" s="106"/>
      <c r="C2615" s="2"/>
      <c r="D2615" s="2"/>
      <c r="E2615" s="106"/>
      <c r="F2615" s="107"/>
      <c r="G2615" s="108"/>
      <c r="H2615" s="109"/>
      <c r="I2615" s="109"/>
      <c r="J2615" s="110"/>
      <c r="K2615" s="117"/>
      <c r="L2615" s="178"/>
      <c r="M2615" s="178"/>
      <c r="N2615" s="106"/>
      <c r="O2615" s="111"/>
      <c r="P2615" s="111"/>
      <c r="Q2615" s="106"/>
      <c r="R2615" s="106"/>
      <c r="S2615" s="106"/>
      <c r="T2615" s="106"/>
      <c r="U2615" s="106"/>
      <c r="V2615" s="106"/>
      <c r="W2615" s="19"/>
      <c r="X2615" s="2"/>
      <c r="Y2615" s="4"/>
      <c r="Z2615" s="106"/>
      <c r="AA2615" s="114"/>
      <c r="AB2615" s="112"/>
      <c r="AC2615" s="178"/>
      <c r="AD2615" s="11"/>
      <c r="AE2615" s="106"/>
      <c r="AF2615" s="106"/>
      <c r="AG2615" s="106"/>
      <c r="AH2615" s="115"/>
      <c r="AI2615" s="116"/>
      <c r="AJ2615" s="10"/>
      <c r="AK2615" s="1"/>
      <c r="AL2615" s="10"/>
      <c r="AM2615" s="1"/>
      <c r="AN2615" s="1"/>
      <c r="AO2615" s="3"/>
      <c r="AP2615" s="3"/>
      <c r="AQ2615" s="4"/>
      <c r="AR2615" s="4"/>
      <c r="AS2615" s="4"/>
      <c r="AT2615" s="4"/>
      <c r="AU2615" s="4"/>
      <c r="AV2615" s="4"/>
      <c r="AW2615" s="1"/>
      <c r="AX2615" s="1"/>
      <c r="AY2615" s="1"/>
      <c r="AZ2615" s="1"/>
      <c r="BA2615" s="1"/>
      <c r="BB2615" s="1"/>
      <c r="BC2615" s="1"/>
      <c r="BD2615" s="1"/>
      <c r="BE2615" s="1"/>
      <c r="BG2615" s="1"/>
      <c r="BH2615" s="1"/>
    </row>
    <row r="2616" spans="1:194" ht="15" customHeight="1" x14ac:dyDescent="0.25">
      <c r="A2616" s="105"/>
      <c r="B2616" s="106"/>
      <c r="C2616" s="2"/>
      <c r="D2616" s="2"/>
      <c r="E2616" s="106"/>
      <c r="F2616" s="107"/>
      <c r="G2616" s="108"/>
      <c r="H2616" s="109"/>
      <c r="I2616" s="109"/>
      <c r="J2616" s="110"/>
      <c r="K2616" s="117"/>
      <c r="L2616" s="178"/>
      <c r="M2616" s="178"/>
      <c r="N2616" s="106"/>
      <c r="O2616" s="111"/>
      <c r="P2616" s="111"/>
      <c r="Q2616" s="106"/>
      <c r="R2616" s="106"/>
      <c r="S2616" s="106"/>
      <c r="T2616" s="106"/>
      <c r="U2616" s="106"/>
      <c r="V2616" s="106"/>
      <c r="W2616" s="19"/>
      <c r="X2616" s="2"/>
      <c r="Y2616" s="4"/>
      <c r="Z2616" s="106"/>
      <c r="AA2616" s="114"/>
      <c r="AB2616" s="112"/>
      <c r="AC2616" s="178"/>
      <c r="AD2616" s="11"/>
      <c r="AE2616" s="106"/>
      <c r="AF2616" s="106"/>
      <c r="AG2616" s="106"/>
      <c r="AH2616" s="115"/>
      <c r="AI2616" s="116"/>
      <c r="AJ2616" s="10"/>
      <c r="AK2616" s="1"/>
      <c r="AL2616" s="10"/>
      <c r="AM2616" s="1"/>
      <c r="AN2616" s="1"/>
      <c r="AO2616" s="3"/>
      <c r="AP2616" s="3"/>
      <c r="AQ2616" s="4"/>
      <c r="AR2616" s="4"/>
      <c r="AS2616" s="4"/>
      <c r="AT2616" s="4"/>
      <c r="AU2616" s="4"/>
      <c r="AV2616" s="4"/>
      <c r="AW2616" s="1"/>
      <c r="AX2616" s="1"/>
      <c r="AY2616" s="1"/>
      <c r="AZ2616" s="1"/>
      <c r="BA2616" s="1"/>
      <c r="BB2616" s="1"/>
      <c r="BC2616" s="1"/>
      <c r="BD2616" s="1"/>
      <c r="BE2616" s="1"/>
      <c r="BG2616" s="1"/>
      <c r="BH2616" s="1"/>
    </row>
    <row r="2617" spans="1:194" ht="15" customHeight="1" x14ac:dyDescent="0.25">
      <c r="A2617" s="105"/>
      <c r="B2617" s="106"/>
      <c r="C2617" s="2"/>
      <c r="D2617" s="2"/>
      <c r="E2617" s="106"/>
      <c r="F2617" s="107"/>
      <c r="G2617" s="108"/>
      <c r="H2617" s="109"/>
      <c r="I2617" s="109"/>
      <c r="J2617" s="110"/>
      <c r="K2617" s="117"/>
      <c r="L2617" s="178"/>
      <c r="M2617" s="178"/>
      <c r="N2617" s="106"/>
      <c r="O2617" s="111"/>
      <c r="P2617" s="111"/>
      <c r="Q2617" s="106"/>
      <c r="R2617" s="106"/>
      <c r="S2617" s="106"/>
      <c r="T2617" s="106"/>
      <c r="U2617" s="106"/>
      <c r="V2617" s="106"/>
      <c r="W2617" s="19"/>
      <c r="X2617" s="2"/>
      <c r="Y2617" s="4"/>
      <c r="Z2617" s="106"/>
      <c r="AA2617" s="114"/>
      <c r="AB2617" s="112"/>
      <c r="AC2617" s="178"/>
      <c r="AD2617" s="11"/>
      <c r="AE2617" s="106"/>
      <c r="AF2617" s="106"/>
      <c r="AG2617" s="106"/>
      <c r="AH2617" s="115"/>
      <c r="AI2617" s="116"/>
      <c r="AJ2617" s="10"/>
      <c r="AK2617" s="1"/>
      <c r="AL2617" s="10"/>
      <c r="AM2617" s="1"/>
      <c r="AN2617" s="1"/>
      <c r="AO2617" s="3"/>
      <c r="AP2617" s="3"/>
      <c r="AQ2617" s="4"/>
      <c r="AR2617" s="4"/>
      <c r="AS2617" s="4"/>
      <c r="AT2617" s="4"/>
      <c r="AU2617" s="4"/>
      <c r="AV2617" s="4"/>
      <c r="AW2617" s="1"/>
      <c r="AX2617" s="1"/>
      <c r="AY2617" s="1"/>
      <c r="AZ2617" s="1"/>
      <c r="BA2617" s="1"/>
      <c r="BB2617" s="1"/>
      <c r="BC2617" s="1"/>
      <c r="BD2617" s="1"/>
      <c r="BE2617" s="1"/>
      <c r="BG2617" s="1"/>
      <c r="BH2617" s="1"/>
    </row>
    <row r="2618" spans="1:194" ht="15" customHeight="1" x14ac:dyDescent="0.25">
      <c r="A2618" s="105"/>
      <c r="B2618" s="106"/>
      <c r="C2618" s="2"/>
      <c r="D2618" s="2"/>
      <c r="E2618" s="106"/>
      <c r="F2618" s="107"/>
      <c r="G2618" s="108"/>
      <c r="H2618" s="109"/>
      <c r="I2618" s="109"/>
      <c r="J2618" s="110"/>
      <c r="K2618" s="117"/>
      <c r="L2618" s="178"/>
      <c r="M2618" s="178"/>
      <c r="N2618" s="106"/>
      <c r="O2618" s="111"/>
      <c r="P2618" s="111"/>
      <c r="Q2618" s="106"/>
      <c r="R2618" s="106"/>
      <c r="S2618" s="106"/>
      <c r="T2618" s="106"/>
      <c r="U2618" s="106"/>
      <c r="V2618" s="106"/>
      <c r="W2618" s="19"/>
      <c r="X2618" s="2"/>
      <c r="Y2618" s="4"/>
      <c r="Z2618" s="106"/>
      <c r="AA2618" s="114"/>
      <c r="AB2618" s="112"/>
      <c r="AC2618" s="178"/>
      <c r="AD2618" s="11"/>
      <c r="AE2618" s="106"/>
      <c r="AF2618" s="106"/>
      <c r="AG2618" s="106"/>
      <c r="AH2618" s="115"/>
      <c r="AI2618" s="116"/>
      <c r="AJ2618" s="10"/>
      <c r="AK2618" s="1"/>
      <c r="AL2618" s="10"/>
      <c r="AM2618" s="1"/>
      <c r="AN2618" s="1"/>
      <c r="AO2618" s="3"/>
      <c r="AP2618" s="3"/>
      <c r="AQ2618" s="4"/>
      <c r="AR2618" s="4"/>
      <c r="AS2618" s="4"/>
      <c r="AT2618" s="4"/>
      <c r="AU2618" s="4"/>
      <c r="AV2618" s="4"/>
      <c r="AW2618" s="1"/>
      <c r="AX2618" s="1"/>
      <c r="AY2618" s="1"/>
      <c r="AZ2618" s="1"/>
      <c r="BA2618" s="1"/>
      <c r="BB2618" s="1"/>
      <c r="BC2618" s="1"/>
      <c r="BD2618" s="1"/>
      <c r="BE2618" s="1"/>
      <c r="BG2618" s="1"/>
      <c r="BH2618" s="1"/>
    </row>
    <row r="2619" spans="1:194" ht="15" customHeight="1" x14ac:dyDescent="0.25">
      <c r="A2619" s="105"/>
      <c r="B2619" s="106"/>
      <c r="C2619" s="2"/>
      <c r="D2619" s="2"/>
      <c r="E2619" s="106"/>
      <c r="F2619" s="107"/>
      <c r="G2619" s="108"/>
      <c r="H2619" s="109"/>
      <c r="I2619" s="109"/>
      <c r="J2619" s="110"/>
      <c r="K2619" s="117"/>
      <c r="L2619" s="178"/>
      <c r="M2619" s="178"/>
      <c r="N2619" s="106"/>
      <c r="O2619" s="111"/>
      <c r="P2619" s="111"/>
      <c r="Q2619" s="106"/>
      <c r="R2619" s="106"/>
      <c r="S2619" s="106"/>
      <c r="T2619" s="106"/>
      <c r="U2619" s="106"/>
      <c r="V2619" s="106"/>
      <c r="W2619" s="19"/>
      <c r="X2619" s="2"/>
      <c r="Y2619" s="4"/>
      <c r="Z2619" s="106"/>
      <c r="AA2619" s="114"/>
      <c r="AB2619" s="112"/>
      <c r="AC2619" s="178"/>
      <c r="AD2619" s="11"/>
      <c r="AE2619" s="106"/>
      <c r="AF2619" s="106"/>
      <c r="AG2619" s="106"/>
      <c r="AH2619" s="115"/>
      <c r="AI2619" s="116"/>
      <c r="AJ2619" s="10"/>
      <c r="AK2619" s="1"/>
      <c r="AL2619" s="10"/>
      <c r="AM2619" s="1"/>
      <c r="AN2619" s="1"/>
      <c r="AO2619" s="3"/>
      <c r="AP2619" s="3"/>
      <c r="AQ2619" s="4"/>
      <c r="AR2619" s="4"/>
      <c r="AS2619" s="4"/>
      <c r="AT2619" s="4"/>
      <c r="AU2619" s="4"/>
      <c r="AV2619" s="4"/>
      <c r="AW2619" s="1"/>
      <c r="AX2619" s="1"/>
      <c r="AY2619" s="1"/>
      <c r="AZ2619" s="1"/>
      <c r="BA2619" s="1"/>
      <c r="BB2619" s="1"/>
      <c r="BC2619" s="1"/>
      <c r="BD2619" s="1"/>
      <c r="BE2619" s="1"/>
      <c r="BG2619" s="1"/>
      <c r="BH2619" s="1"/>
    </row>
    <row r="2620" spans="1:194" ht="15" customHeight="1" x14ac:dyDescent="0.25">
      <c r="A2620" s="105"/>
      <c r="B2620" s="106"/>
      <c r="C2620" s="2"/>
      <c r="D2620" s="2"/>
      <c r="E2620" s="106"/>
      <c r="F2620" s="107"/>
      <c r="G2620" s="108"/>
      <c r="H2620" s="109"/>
      <c r="I2620" s="109"/>
      <c r="J2620" s="110"/>
      <c r="K2620" s="117"/>
      <c r="L2620" s="178"/>
      <c r="M2620" s="178"/>
      <c r="N2620" s="106"/>
      <c r="O2620" s="111"/>
      <c r="P2620" s="111"/>
      <c r="Q2620" s="106"/>
      <c r="R2620" s="106"/>
      <c r="S2620" s="106"/>
      <c r="T2620" s="106"/>
      <c r="U2620" s="106"/>
      <c r="V2620" s="106"/>
      <c r="W2620" s="19"/>
      <c r="X2620" s="2"/>
      <c r="Y2620" s="4"/>
      <c r="Z2620" s="106"/>
      <c r="AA2620" s="114"/>
      <c r="AB2620" s="112"/>
      <c r="AC2620" s="178"/>
      <c r="AD2620" s="11"/>
      <c r="AE2620" s="106"/>
      <c r="AF2620" s="106"/>
      <c r="AG2620" s="106"/>
      <c r="AH2620" s="115"/>
      <c r="AI2620" s="116"/>
      <c r="AJ2620" s="14"/>
      <c r="AK2620" s="18"/>
      <c r="AL2620" s="14"/>
      <c r="AM2620" s="18"/>
      <c r="AN2620" s="18"/>
      <c r="AO2620" s="29"/>
      <c r="AP2620" s="29"/>
      <c r="AQ2620" s="36"/>
      <c r="AR2620" s="36"/>
      <c r="AS2620" s="36"/>
      <c r="AT2620" s="36"/>
      <c r="AU2620" s="36"/>
      <c r="AV2620" s="36"/>
      <c r="AW2620" s="18"/>
      <c r="AX2620" s="18"/>
      <c r="AY2620" s="18"/>
      <c r="AZ2620" s="18"/>
      <c r="BA2620" s="18"/>
      <c r="BB2620" s="18"/>
      <c r="BC2620" s="18"/>
      <c r="BD2620" s="18"/>
      <c r="BE2620" s="18"/>
      <c r="BG2620" s="18"/>
      <c r="BH2620" s="18"/>
      <c r="BI2620" s="18"/>
      <c r="BJ2620" s="18"/>
      <c r="BK2620" s="18"/>
      <c r="BL2620" s="18"/>
      <c r="BM2620" s="18"/>
      <c r="BN2620" s="18"/>
      <c r="BO2620" s="18"/>
      <c r="BP2620" s="18"/>
      <c r="BQ2620" s="18"/>
      <c r="BR2620" s="18"/>
      <c r="BS2620" s="18"/>
      <c r="BT2620" s="18"/>
      <c r="BU2620" s="18"/>
      <c r="BV2620" s="18"/>
      <c r="BW2620" s="18"/>
      <c r="BX2620" s="18"/>
      <c r="BY2620" s="18"/>
      <c r="BZ2620" s="18"/>
      <c r="CA2620" s="18"/>
      <c r="CB2620" s="18"/>
      <c r="CC2620" s="18"/>
      <c r="CD2620" s="18"/>
      <c r="CE2620" s="18"/>
      <c r="CF2620" s="18"/>
      <c r="CG2620" s="18"/>
      <c r="CH2620" s="18"/>
      <c r="CI2620" s="18"/>
      <c r="CJ2620" s="18"/>
      <c r="CK2620" s="18"/>
      <c r="CL2620" s="18"/>
      <c r="CM2620" s="18"/>
      <c r="CN2620" s="18"/>
      <c r="CO2620" s="18"/>
      <c r="CP2620" s="18"/>
      <c r="CQ2620" s="18"/>
      <c r="CR2620" s="18"/>
      <c r="CS2620" s="18"/>
      <c r="CT2620" s="18"/>
      <c r="CU2620" s="18"/>
      <c r="CV2620" s="18"/>
      <c r="CW2620" s="18"/>
      <c r="CX2620" s="18"/>
      <c r="CY2620" s="18"/>
      <c r="CZ2620" s="18"/>
      <c r="DA2620" s="18"/>
      <c r="DB2620" s="18"/>
      <c r="DC2620" s="18"/>
      <c r="DD2620" s="18"/>
      <c r="DE2620" s="18"/>
      <c r="DF2620" s="18"/>
      <c r="DG2620" s="18"/>
      <c r="DH2620" s="18"/>
      <c r="DI2620" s="18"/>
      <c r="DJ2620" s="18"/>
      <c r="DK2620" s="18"/>
      <c r="DL2620" s="18"/>
      <c r="DM2620" s="18"/>
      <c r="DN2620" s="18"/>
      <c r="DO2620" s="18"/>
      <c r="DP2620" s="18"/>
      <c r="DQ2620" s="18"/>
      <c r="DR2620" s="18"/>
      <c r="DS2620" s="18"/>
      <c r="DT2620" s="18"/>
      <c r="DU2620" s="18"/>
      <c r="DV2620" s="18"/>
      <c r="DW2620" s="18"/>
      <c r="DX2620" s="18"/>
      <c r="DY2620" s="18"/>
      <c r="DZ2620" s="18"/>
      <c r="EA2620" s="18"/>
      <c r="EB2620" s="18"/>
      <c r="EC2620" s="18"/>
      <c r="ED2620" s="18"/>
      <c r="EE2620" s="18"/>
      <c r="EF2620" s="18"/>
      <c r="EG2620" s="18"/>
      <c r="EH2620" s="18"/>
      <c r="EI2620" s="18"/>
      <c r="EJ2620" s="18"/>
      <c r="EK2620" s="18"/>
      <c r="EL2620" s="18"/>
      <c r="EM2620" s="18"/>
      <c r="EN2620" s="18"/>
      <c r="EO2620" s="18"/>
      <c r="EP2620" s="18"/>
      <c r="EQ2620" s="18"/>
      <c r="ER2620" s="18"/>
      <c r="ES2620" s="18"/>
      <c r="ET2620" s="18"/>
      <c r="EU2620" s="18"/>
      <c r="EV2620" s="18"/>
      <c r="EW2620" s="18"/>
      <c r="EX2620" s="18"/>
      <c r="EY2620" s="18"/>
      <c r="EZ2620" s="18"/>
      <c r="FA2620" s="18"/>
      <c r="FB2620" s="18"/>
      <c r="FC2620" s="18"/>
      <c r="FD2620" s="18"/>
      <c r="FE2620" s="18"/>
      <c r="FF2620" s="18"/>
      <c r="FG2620" s="18"/>
      <c r="FH2620" s="18"/>
      <c r="FI2620" s="18"/>
      <c r="FJ2620" s="18"/>
      <c r="FK2620" s="18"/>
      <c r="FL2620" s="18"/>
      <c r="FM2620" s="18"/>
      <c r="FN2620" s="18"/>
      <c r="FO2620" s="18"/>
      <c r="FP2620" s="18"/>
      <c r="FQ2620" s="18"/>
      <c r="FR2620" s="18"/>
      <c r="FS2620" s="18"/>
      <c r="FT2620" s="18"/>
      <c r="FU2620" s="18"/>
      <c r="FV2620" s="18"/>
      <c r="FW2620" s="18"/>
      <c r="FX2620" s="18"/>
      <c r="FY2620" s="18"/>
      <c r="FZ2620" s="18"/>
      <c r="GA2620" s="18"/>
      <c r="GB2620" s="18"/>
      <c r="GC2620" s="18"/>
      <c r="GD2620" s="18"/>
      <c r="GE2620" s="18"/>
      <c r="GF2620" s="18"/>
      <c r="GG2620" s="18"/>
      <c r="GH2620" s="18"/>
      <c r="GI2620" s="18"/>
      <c r="GJ2620" s="18"/>
      <c r="GK2620" s="18"/>
      <c r="GL2620" s="18"/>
    </row>
    <row r="2621" spans="1:194" ht="15" customHeight="1" x14ac:dyDescent="0.25">
      <c r="A2621" s="105"/>
      <c r="B2621" s="106"/>
      <c r="C2621" s="2"/>
      <c r="D2621" s="2"/>
      <c r="E2621" s="106"/>
      <c r="F2621" s="107"/>
      <c r="G2621" s="108"/>
      <c r="H2621" s="109"/>
      <c r="I2621" s="109"/>
      <c r="J2621" s="110"/>
      <c r="K2621" s="117"/>
      <c r="L2621" s="178"/>
      <c r="M2621" s="178"/>
      <c r="N2621" s="106"/>
      <c r="O2621" s="111"/>
      <c r="P2621" s="111"/>
      <c r="Q2621" s="106"/>
      <c r="R2621" s="106"/>
      <c r="S2621" s="106"/>
      <c r="T2621" s="106"/>
      <c r="U2621" s="106"/>
      <c r="V2621" s="106"/>
      <c r="W2621" s="19"/>
      <c r="X2621" s="2"/>
      <c r="Y2621" s="4"/>
      <c r="Z2621" s="106"/>
      <c r="AA2621" s="114"/>
      <c r="AB2621" s="112"/>
      <c r="AC2621" s="178"/>
      <c r="AD2621" s="11"/>
      <c r="AE2621" s="106"/>
      <c r="AF2621" s="106"/>
      <c r="AG2621" s="106"/>
      <c r="AH2621" s="115"/>
      <c r="AI2621" s="116"/>
      <c r="AJ2621" s="10"/>
      <c r="AK2621" s="1"/>
      <c r="AL2621" s="10"/>
      <c r="AM2621" s="1"/>
      <c r="AN2621" s="1"/>
      <c r="AO2621" s="3"/>
      <c r="AP2621" s="3"/>
      <c r="AQ2621" s="4"/>
      <c r="AR2621" s="4"/>
      <c r="AS2621" s="4"/>
      <c r="AT2621" s="4"/>
      <c r="AU2621" s="4"/>
      <c r="AV2621" s="4"/>
      <c r="AW2621" s="1"/>
      <c r="AX2621" s="1"/>
      <c r="AY2621" s="1"/>
      <c r="AZ2621" s="1"/>
      <c r="BA2621" s="1"/>
      <c r="BB2621" s="1"/>
      <c r="BC2621" s="1"/>
      <c r="BD2621" s="1"/>
      <c r="BE2621" s="1"/>
      <c r="BG2621" s="1"/>
      <c r="BH2621" s="1"/>
    </row>
    <row r="2622" spans="1:194" ht="15" customHeight="1" x14ac:dyDescent="0.25">
      <c r="A2622" s="105"/>
      <c r="B2622" s="106"/>
      <c r="C2622" s="2"/>
      <c r="D2622" s="2"/>
      <c r="E2622" s="106"/>
      <c r="F2622" s="107"/>
      <c r="G2622" s="108"/>
      <c r="H2622" s="109"/>
      <c r="I2622" s="109"/>
      <c r="J2622" s="110"/>
      <c r="K2622" s="117"/>
      <c r="L2622" s="178"/>
      <c r="M2622" s="178"/>
      <c r="N2622" s="106"/>
      <c r="O2622" s="111"/>
      <c r="P2622" s="111"/>
      <c r="Q2622" s="106"/>
      <c r="R2622" s="106"/>
      <c r="S2622" s="106"/>
      <c r="T2622" s="106"/>
      <c r="U2622" s="106"/>
      <c r="V2622" s="106"/>
      <c r="W2622" s="19"/>
      <c r="X2622" s="2"/>
      <c r="Y2622" s="4"/>
      <c r="Z2622" s="106"/>
      <c r="AA2622" s="114"/>
      <c r="AB2622" s="112"/>
      <c r="AC2622" s="178"/>
      <c r="AD2622" s="11"/>
      <c r="AE2622" s="106"/>
      <c r="AF2622" s="106"/>
      <c r="AG2622" s="106"/>
      <c r="AH2622" s="115"/>
      <c r="AI2622" s="116"/>
      <c r="AJ2622" s="10"/>
      <c r="AK2622" s="1"/>
      <c r="AL2622" s="10"/>
      <c r="AM2622" s="1"/>
      <c r="AN2622" s="1"/>
      <c r="AO2622" s="3"/>
      <c r="AP2622" s="3"/>
      <c r="AQ2622" s="4"/>
      <c r="AR2622" s="4"/>
      <c r="AS2622" s="4"/>
      <c r="AT2622" s="4"/>
      <c r="AU2622" s="4"/>
      <c r="AV2622" s="4"/>
      <c r="AW2622" s="1"/>
      <c r="AX2622" s="1"/>
      <c r="AY2622" s="1"/>
      <c r="AZ2622" s="1"/>
      <c r="BA2622" s="1"/>
      <c r="BB2622" s="1"/>
      <c r="BC2622" s="1"/>
      <c r="BD2622" s="1"/>
      <c r="BE2622" s="1"/>
      <c r="BG2622" s="1"/>
      <c r="BH2622" s="1"/>
    </row>
    <row r="2623" spans="1:194" ht="15" customHeight="1" x14ac:dyDescent="0.25">
      <c r="A2623" s="105"/>
      <c r="B2623" s="106"/>
      <c r="C2623" s="2"/>
      <c r="D2623" s="2"/>
      <c r="E2623" s="106"/>
      <c r="F2623" s="107"/>
      <c r="G2623" s="108"/>
      <c r="H2623" s="109"/>
      <c r="I2623" s="109"/>
      <c r="J2623" s="110"/>
      <c r="K2623" s="117"/>
      <c r="L2623" s="178"/>
      <c r="M2623" s="178"/>
      <c r="N2623" s="106"/>
      <c r="O2623" s="111"/>
      <c r="P2623" s="111"/>
      <c r="Q2623" s="106"/>
      <c r="R2623" s="106"/>
      <c r="S2623" s="106"/>
      <c r="T2623" s="106"/>
      <c r="U2623" s="106"/>
      <c r="V2623" s="106"/>
      <c r="W2623" s="19"/>
      <c r="X2623" s="2"/>
      <c r="Y2623" s="4"/>
      <c r="Z2623" s="106"/>
      <c r="AA2623" s="114"/>
      <c r="AB2623" s="112"/>
      <c r="AC2623" s="178"/>
      <c r="AD2623" s="11"/>
      <c r="AE2623" s="106"/>
      <c r="AF2623" s="106"/>
      <c r="AG2623" s="106"/>
      <c r="AH2623" s="115"/>
      <c r="AI2623" s="116"/>
      <c r="AJ2623" s="10"/>
      <c r="AK2623" s="1"/>
      <c r="AL2623" s="10"/>
      <c r="AM2623" s="1"/>
      <c r="AN2623" s="1"/>
      <c r="AO2623" s="3"/>
      <c r="AP2623" s="3"/>
      <c r="AQ2623" s="4"/>
      <c r="AR2623" s="4"/>
      <c r="AS2623" s="4"/>
      <c r="AT2623" s="4"/>
      <c r="AU2623" s="4"/>
      <c r="AV2623" s="4"/>
      <c r="AW2623" s="1"/>
      <c r="AX2623" s="1"/>
      <c r="AY2623" s="1"/>
      <c r="AZ2623" s="1"/>
      <c r="BA2623" s="1"/>
      <c r="BB2623" s="1"/>
      <c r="BC2623" s="1"/>
      <c r="BD2623" s="1"/>
      <c r="BE2623" s="1"/>
      <c r="BG2623" s="1"/>
      <c r="BH2623" s="1"/>
    </row>
    <row r="2624" spans="1:194" ht="15" customHeight="1" x14ac:dyDescent="0.25">
      <c r="A2624" s="105"/>
      <c r="B2624" s="106"/>
      <c r="C2624" s="2"/>
      <c r="D2624" s="2"/>
      <c r="E2624" s="106"/>
      <c r="F2624" s="107"/>
      <c r="G2624" s="108"/>
      <c r="H2624" s="109"/>
      <c r="I2624" s="109"/>
      <c r="J2624" s="110"/>
      <c r="K2624" s="117"/>
      <c r="L2624" s="178"/>
      <c r="M2624" s="178"/>
      <c r="N2624" s="106"/>
      <c r="O2624" s="111"/>
      <c r="P2624" s="111"/>
      <c r="Q2624" s="106"/>
      <c r="R2624" s="106"/>
      <c r="S2624" s="106"/>
      <c r="T2624" s="106"/>
      <c r="U2624" s="106"/>
      <c r="V2624" s="106"/>
      <c r="W2624" s="19"/>
      <c r="X2624" s="2"/>
      <c r="Y2624" s="4"/>
      <c r="Z2624" s="106"/>
      <c r="AA2624" s="114"/>
      <c r="AB2624" s="112"/>
      <c r="AC2624" s="178"/>
      <c r="AD2624" s="11"/>
      <c r="AE2624" s="106"/>
      <c r="AF2624" s="106"/>
      <c r="AG2624" s="106"/>
      <c r="AH2624" s="115"/>
      <c r="AI2624" s="116"/>
      <c r="AJ2624" s="10"/>
      <c r="AK2624" s="1"/>
      <c r="AL2624" s="10"/>
      <c r="AM2624" s="1"/>
      <c r="AN2624" s="1"/>
      <c r="AO2624" s="3"/>
      <c r="AP2624" s="3"/>
      <c r="AQ2624" s="4"/>
      <c r="AR2624" s="4"/>
      <c r="AS2624" s="4"/>
      <c r="AT2624" s="4"/>
      <c r="AU2624" s="4"/>
      <c r="AV2624" s="4"/>
      <c r="AW2624" s="1"/>
      <c r="AX2624" s="1"/>
      <c r="AY2624" s="1"/>
      <c r="AZ2624" s="1"/>
      <c r="BA2624" s="1"/>
      <c r="BB2624" s="1"/>
      <c r="BC2624" s="1"/>
      <c r="BD2624" s="1"/>
      <c r="BE2624" s="1"/>
      <c r="BG2624" s="1"/>
      <c r="BH2624" s="1"/>
    </row>
    <row r="2625" spans="1:60" ht="15" customHeight="1" x14ac:dyDescent="0.25">
      <c r="A2625" s="105"/>
      <c r="B2625" s="106"/>
      <c r="C2625" s="2"/>
      <c r="D2625" s="2"/>
      <c r="E2625" s="106"/>
      <c r="F2625" s="107"/>
      <c r="G2625" s="108"/>
      <c r="H2625" s="109"/>
      <c r="I2625" s="109"/>
      <c r="J2625" s="110"/>
      <c r="K2625" s="117"/>
      <c r="L2625" s="178"/>
      <c r="M2625" s="178"/>
      <c r="N2625" s="106"/>
      <c r="O2625" s="111"/>
      <c r="P2625" s="111"/>
      <c r="Q2625" s="106"/>
      <c r="R2625" s="106"/>
      <c r="S2625" s="106"/>
      <c r="T2625" s="106"/>
      <c r="U2625" s="106"/>
      <c r="V2625" s="106"/>
      <c r="W2625" s="19"/>
      <c r="X2625" s="2"/>
      <c r="Y2625" s="4"/>
      <c r="Z2625" s="106"/>
      <c r="AA2625" s="114"/>
      <c r="AB2625" s="112"/>
      <c r="AC2625" s="178"/>
      <c r="AD2625" s="11"/>
      <c r="AE2625" s="106"/>
      <c r="AF2625" s="106"/>
      <c r="AG2625" s="106"/>
      <c r="AH2625" s="115"/>
      <c r="AI2625" s="116"/>
      <c r="AJ2625" s="10"/>
      <c r="AK2625" s="1"/>
      <c r="AL2625" s="10"/>
      <c r="AM2625" s="1"/>
      <c r="AN2625" s="1"/>
      <c r="AO2625" s="3"/>
      <c r="AP2625" s="3"/>
      <c r="AQ2625" s="4"/>
      <c r="AR2625" s="4"/>
      <c r="AS2625" s="4"/>
      <c r="AT2625" s="4"/>
      <c r="AU2625" s="4"/>
      <c r="AV2625" s="4"/>
      <c r="AW2625" s="1"/>
      <c r="AX2625" s="1"/>
      <c r="AY2625" s="1"/>
      <c r="AZ2625" s="1"/>
      <c r="BA2625" s="1"/>
      <c r="BB2625" s="1"/>
      <c r="BC2625" s="1"/>
      <c r="BD2625" s="1"/>
      <c r="BE2625" s="1"/>
      <c r="BG2625" s="1"/>
      <c r="BH2625" s="1"/>
    </row>
    <row r="2626" spans="1:60" ht="15" customHeight="1" x14ac:dyDescent="0.25">
      <c r="A2626" s="105"/>
      <c r="B2626" s="106"/>
      <c r="C2626" s="2"/>
      <c r="D2626" s="2"/>
      <c r="E2626" s="106"/>
      <c r="F2626" s="107"/>
      <c r="G2626" s="108"/>
      <c r="H2626" s="109"/>
      <c r="I2626" s="109"/>
      <c r="J2626" s="110"/>
      <c r="K2626" s="117"/>
      <c r="L2626" s="178"/>
      <c r="M2626" s="178"/>
      <c r="N2626" s="106"/>
      <c r="O2626" s="111"/>
      <c r="P2626" s="111"/>
      <c r="Q2626" s="106"/>
      <c r="R2626" s="106"/>
      <c r="S2626" s="106"/>
      <c r="T2626" s="106"/>
      <c r="U2626" s="106"/>
      <c r="V2626" s="106"/>
      <c r="W2626" s="19"/>
      <c r="X2626" s="2"/>
      <c r="Y2626" s="4"/>
      <c r="Z2626" s="106"/>
      <c r="AA2626" s="114"/>
      <c r="AB2626" s="112"/>
      <c r="AC2626" s="178"/>
      <c r="AD2626" s="11"/>
      <c r="AE2626" s="106"/>
      <c r="AF2626" s="106"/>
      <c r="AG2626" s="106"/>
      <c r="AH2626" s="115"/>
      <c r="AI2626" s="116"/>
      <c r="AJ2626" s="10"/>
      <c r="AK2626" s="1"/>
      <c r="AL2626" s="10"/>
      <c r="AM2626" s="1"/>
      <c r="AN2626" s="1"/>
      <c r="AO2626" s="3"/>
      <c r="AP2626" s="3"/>
      <c r="AQ2626" s="4"/>
      <c r="AR2626" s="4"/>
      <c r="AS2626" s="4"/>
      <c r="AT2626" s="4"/>
      <c r="AU2626" s="4"/>
      <c r="AV2626" s="4"/>
      <c r="AW2626" s="1"/>
      <c r="AX2626" s="1"/>
      <c r="AY2626" s="1"/>
      <c r="AZ2626" s="1"/>
      <c r="BA2626" s="1"/>
      <c r="BB2626" s="1"/>
      <c r="BC2626" s="1"/>
      <c r="BD2626" s="1"/>
      <c r="BE2626" s="1"/>
      <c r="BG2626" s="1"/>
      <c r="BH2626" s="1"/>
    </row>
    <row r="2627" spans="1:60" ht="15" customHeight="1" x14ac:dyDescent="0.25">
      <c r="A2627" s="105"/>
      <c r="B2627" s="106"/>
      <c r="C2627" s="2"/>
      <c r="D2627" s="2"/>
      <c r="E2627" s="106"/>
      <c r="F2627" s="107"/>
      <c r="G2627" s="108"/>
      <c r="H2627" s="109"/>
      <c r="I2627" s="109"/>
      <c r="J2627" s="110"/>
      <c r="K2627" s="117"/>
      <c r="L2627" s="178"/>
      <c r="M2627" s="178"/>
      <c r="N2627" s="106"/>
      <c r="O2627" s="111"/>
      <c r="P2627" s="111"/>
      <c r="Q2627" s="106"/>
      <c r="R2627" s="106"/>
      <c r="S2627" s="106"/>
      <c r="T2627" s="106"/>
      <c r="U2627" s="106"/>
      <c r="V2627" s="106"/>
      <c r="W2627" s="19"/>
      <c r="X2627" s="2"/>
      <c r="Y2627" s="4"/>
      <c r="Z2627" s="106"/>
      <c r="AA2627" s="114"/>
      <c r="AB2627" s="112"/>
      <c r="AC2627" s="178"/>
      <c r="AD2627" s="11"/>
      <c r="AE2627" s="106"/>
      <c r="AF2627" s="106"/>
      <c r="AG2627" s="106"/>
      <c r="AH2627" s="115"/>
      <c r="AI2627" s="116"/>
      <c r="AJ2627" s="10"/>
      <c r="AK2627" s="1"/>
      <c r="AL2627" s="10"/>
      <c r="AM2627" s="1"/>
      <c r="AN2627" s="1"/>
      <c r="AO2627" s="3"/>
      <c r="AP2627" s="3"/>
      <c r="AQ2627" s="4"/>
      <c r="AR2627" s="4"/>
      <c r="AS2627" s="4"/>
      <c r="AT2627" s="4"/>
      <c r="AU2627" s="4"/>
      <c r="AV2627" s="4"/>
      <c r="AW2627" s="1"/>
      <c r="AX2627" s="1"/>
      <c r="AY2627" s="1"/>
      <c r="AZ2627" s="1"/>
      <c r="BA2627" s="1"/>
      <c r="BB2627" s="1"/>
      <c r="BC2627" s="1"/>
      <c r="BD2627" s="1"/>
      <c r="BE2627" s="1"/>
      <c r="BG2627" s="1"/>
      <c r="BH2627" s="1"/>
    </row>
    <row r="2628" spans="1:60" ht="15" customHeight="1" x14ac:dyDescent="0.25">
      <c r="A2628" s="105"/>
      <c r="B2628" s="106"/>
      <c r="C2628" s="2"/>
      <c r="D2628" s="2"/>
      <c r="E2628" s="106"/>
      <c r="F2628" s="107"/>
      <c r="G2628" s="108"/>
      <c r="H2628" s="109"/>
      <c r="I2628" s="109"/>
      <c r="J2628" s="110"/>
      <c r="K2628" s="117"/>
      <c r="L2628" s="178"/>
      <c r="M2628" s="178"/>
      <c r="N2628" s="106"/>
      <c r="O2628" s="111"/>
      <c r="P2628" s="111"/>
      <c r="Q2628" s="106"/>
      <c r="R2628" s="106"/>
      <c r="S2628" s="106"/>
      <c r="T2628" s="106"/>
      <c r="U2628" s="106"/>
      <c r="V2628" s="106"/>
      <c r="W2628" s="19"/>
      <c r="X2628" s="2"/>
      <c r="Y2628" s="4"/>
      <c r="Z2628" s="106"/>
      <c r="AA2628" s="114"/>
      <c r="AB2628" s="112"/>
      <c r="AC2628" s="178"/>
      <c r="AD2628" s="11"/>
      <c r="AE2628" s="106"/>
      <c r="AF2628" s="106"/>
      <c r="AG2628" s="106"/>
      <c r="AH2628" s="115"/>
      <c r="AI2628" s="116"/>
      <c r="AJ2628" s="10"/>
      <c r="AK2628" s="1"/>
      <c r="AL2628" s="10"/>
      <c r="AM2628" s="1"/>
      <c r="AN2628" s="1"/>
      <c r="AO2628" s="3"/>
      <c r="AP2628" s="3"/>
      <c r="AQ2628" s="4"/>
      <c r="AR2628" s="4"/>
      <c r="AS2628" s="4"/>
      <c r="AT2628" s="4"/>
      <c r="AU2628" s="4"/>
      <c r="AV2628" s="4"/>
      <c r="AW2628" s="1"/>
      <c r="AX2628" s="1"/>
      <c r="AY2628" s="1"/>
      <c r="AZ2628" s="1"/>
      <c r="BA2628" s="1"/>
      <c r="BB2628" s="1"/>
      <c r="BC2628" s="1"/>
      <c r="BD2628" s="1"/>
      <c r="BE2628" s="1"/>
      <c r="BG2628" s="1"/>
      <c r="BH2628" s="1"/>
    </row>
    <row r="2629" spans="1:60" ht="15" customHeight="1" x14ac:dyDescent="0.25">
      <c r="A2629" s="105"/>
      <c r="B2629" s="106"/>
      <c r="C2629" s="2"/>
      <c r="D2629" s="2"/>
      <c r="E2629" s="106"/>
      <c r="F2629" s="107"/>
      <c r="G2629" s="108"/>
      <c r="H2629" s="109"/>
      <c r="I2629" s="109"/>
      <c r="J2629" s="110"/>
      <c r="K2629" s="117"/>
      <c r="L2629" s="178"/>
      <c r="M2629" s="178"/>
      <c r="N2629" s="106"/>
      <c r="O2629" s="111"/>
      <c r="P2629" s="111"/>
      <c r="Q2629" s="106"/>
      <c r="R2629" s="106"/>
      <c r="S2629" s="106"/>
      <c r="T2629" s="106"/>
      <c r="U2629" s="106"/>
      <c r="V2629" s="106"/>
      <c r="W2629" s="19"/>
      <c r="X2629" s="2"/>
      <c r="Y2629" s="4"/>
      <c r="Z2629" s="106"/>
      <c r="AA2629" s="114"/>
      <c r="AB2629" s="112"/>
      <c r="AC2629" s="178"/>
      <c r="AD2629" s="11"/>
      <c r="AE2629" s="106"/>
      <c r="AF2629" s="106"/>
      <c r="AG2629" s="106"/>
      <c r="AH2629" s="115"/>
      <c r="AI2629" s="116"/>
      <c r="AJ2629" s="10"/>
      <c r="AK2629" s="1"/>
      <c r="AL2629" s="10"/>
      <c r="AM2629" s="1"/>
      <c r="AN2629" s="1"/>
      <c r="AO2629" s="3"/>
      <c r="AP2629" s="3"/>
      <c r="AQ2629" s="4"/>
      <c r="AR2629" s="4"/>
      <c r="AS2629" s="4"/>
      <c r="AT2629" s="4"/>
      <c r="AU2629" s="4"/>
      <c r="AV2629" s="4"/>
      <c r="AW2629" s="1"/>
      <c r="AX2629" s="1"/>
      <c r="AY2629" s="1"/>
      <c r="AZ2629" s="1"/>
      <c r="BA2629" s="1"/>
      <c r="BB2629" s="1"/>
      <c r="BC2629" s="1"/>
      <c r="BD2629" s="1"/>
      <c r="BE2629" s="1"/>
      <c r="BG2629" s="1"/>
      <c r="BH2629" s="1"/>
    </row>
    <row r="2630" spans="1:60" ht="15" customHeight="1" x14ac:dyDescent="0.25">
      <c r="A2630" s="105"/>
      <c r="B2630" s="106"/>
      <c r="C2630" s="2"/>
      <c r="D2630" s="2"/>
      <c r="E2630" s="106"/>
      <c r="F2630" s="107"/>
      <c r="G2630" s="108"/>
      <c r="H2630" s="109"/>
      <c r="I2630" s="109"/>
      <c r="J2630" s="110"/>
      <c r="K2630" s="117"/>
      <c r="L2630" s="178"/>
      <c r="M2630" s="178"/>
      <c r="N2630" s="106"/>
      <c r="O2630" s="111"/>
      <c r="P2630" s="111"/>
      <c r="Q2630" s="106"/>
      <c r="R2630" s="106"/>
      <c r="S2630" s="106"/>
      <c r="T2630" s="106"/>
      <c r="U2630" s="106"/>
      <c r="V2630" s="106"/>
      <c r="W2630" s="19"/>
      <c r="X2630" s="2"/>
      <c r="Y2630" s="4"/>
      <c r="Z2630" s="106"/>
      <c r="AA2630" s="114"/>
      <c r="AB2630" s="112"/>
      <c r="AC2630" s="178"/>
      <c r="AD2630" s="11"/>
      <c r="AE2630" s="106"/>
      <c r="AF2630" s="106"/>
      <c r="AG2630" s="106"/>
      <c r="AH2630" s="115"/>
      <c r="AI2630" s="116"/>
      <c r="AJ2630" s="10"/>
      <c r="AK2630" s="1"/>
      <c r="AL2630" s="10"/>
      <c r="AM2630" s="1"/>
      <c r="AN2630" s="1"/>
      <c r="AO2630" s="3"/>
      <c r="AP2630" s="3"/>
      <c r="AQ2630" s="4"/>
      <c r="AR2630" s="4"/>
      <c r="AS2630" s="4"/>
      <c r="AT2630" s="4"/>
      <c r="AU2630" s="4"/>
      <c r="AV2630" s="4"/>
      <c r="AW2630" s="1"/>
      <c r="AX2630" s="1"/>
      <c r="AY2630" s="1"/>
      <c r="AZ2630" s="1"/>
      <c r="BA2630" s="1"/>
      <c r="BB2630" s="1"/>
      <c r="BC2630" s="1"/>
      <c r="BD2630" s="1"/>
      <c r="BE2630" s="1"/>
      <c r="BG2630" s="1"/>
      <c r="BH2630" s="1"/>
    </row>
    <row r="2631" spans="1:60" ht="15" customHeight="1" x14ac:dyDescent="0.25">
      <c r="A2631" s="105"/>
      <c r="B2631" s="106"/>
      <c r="C2631" s="2"/>
      <c r="D2631" s="2"/>
      <c r="E2631" s="106"/>
      <c r="F2631" s="107"/>
      <c r="G2631" s="108"/>
      <c r="H2631" s="109"/>
      <c r="I2631" s="109"/>
      <c r="J2631" s="110"/>
      <c r="K2631" s="117"/>
      <c r="L2631" s="178"/>
      <c r="M2631" s="178"/>
      <c r="N2631" s="106"/>
      <c r="O2631" s="111"/>
      <c r="P2631" s="111"/>
      <c r="Q2631" s="106"/>
      <c r="R2631" s="106"/>
      <c r="S2631" s="106"/>
      <c r="T2631" s="106"/>
      <c r="U2631" s="106"/>
      <c r="V2631" s="106"/>
      <c r="W2631" s="19"/>
      <c r="X2631" s="2"/>
      <c r="Y2631" s="4"/>
      <c r="Z2631" s="106"/>
      <c r="AA2631" s="114"/>
      <c r="AB2631" s="112"/>
      <c r="AC2631" s="178"/>
      <c r="AD2631" s="11"/>
      <c r="AE2631" s="106"/>
      <c r="AF2631" s="106"/>
      <c r="AG2631" s="106"/>
      <c r="AH2631" s="115"/>
      <c r="AI2631" s="116"/>
      <c r="AJ2631" s="10"/>
      <c r="AK2631" s="1"/>
      <c r="AL2631" s="10"/>
      <c r="AM2631" s="1"/>
      <c r="AN2631" s="1"/>
      <c r="AO2631" s="3"/>
      <c r="AP2631" s="3"/>
      <c r="AQ2631" s="4"/>
      <c r="AR2631" s="4"/>
      <c r="AS2631" s="4"/>
      <c r="AT2631" s="4"/>
      <c r="AU2631" s="4"/>
      <c r="AV2631" s="4"/>
      <c r="AW2631" s="1"/>
      <c r="AX2631" s="1"/>
      <c r="AY2631" s="1"/>
      <c r="AZ2631" s="1"/>
      <c r="BA2631" s="1"/>
      <c r="BB2631" s="1"/>
      <c r="BC2631" s="1"/>
      <c r="BD2631" s="1"/>
      <c r="BE2631" s="1"/>
      <c r="BG2631" s="1"/>
      <c r="BH2631" s="1"/>
    </row>
    <row r="2632" spans="1:60" ht="15" customHeight="1" x14ac:dyDescent="0.25">
      <c r="A2632" s="105"/>
      <c r="B2632" s="106"/>
      <c r="C2632" s="2"/>
      <c r="D2632" s="2"/>
      <c r="E2632" s="106"/>
      <c r="F2632" s="107"/>
      <c r="G2632" s="108"/>
      <c r="H2632" s="109"/>
      <c r="I2632" s="109"/>
      <c r="J2632" s="110"/>
      <c r="K2632" s="117"/>
      <c r="L2632" s="178"/>
      <c r="M2632" s="178"/>
      <c r="N2632" s="106"/>
      <c r="O2632" s="111"/>
      <c r="P2632" s="111"/>
      <c r="Q2632" s="106"/>
      <c r="R2632" s="106"/>
      <c r="S2632" s="106"/>
      <c r="T2632" s="106"/>
      <c r="U2632" s="106"/>
      <c r="V2632" s="106"/>
      <c r="W2632" s="19"/>
      <c r="X2632" s="2"/>
      <c r="Y2632" s="4"/>
      <c r="Z2632" s="106"/>
      <c r="AA2632" s="114"/>
      <c r="AB2632" s="112"/>
      <c r="AC2632" s="178"/>
      <c r="AD2632" s="11"/>
      <c r="AE2632" s="106"/>
      <c r="AF2632" s="106"/>
      <c r="AG2632" s="106"/>
      <c r="AH2632" s="115"/>
      <c r="AI2632" s="116"/>
      <c r="AJ2632" s="10"/>
      <c r="AK2632" s="1"/>
      <c r="AL2632" s="10"/>
      <c r="AM2632" s="1"/>
      <c r="AN2632" s="1"/>
      <c r="AO2632" s="3"/>
      <c r="AP2632" s="3"/>
      <c r="AQ2632" s="4"/>
      <c r="AR2632" s="4"/>
      <c r="AS2632" s="4"/>
      <c r="AT2632" s="4"/>
      <c r="AU2632" s="4"/>
      <c r="AV2632" s="4"/>
      <c r="AW2632" s="1"/>
      <c r="AX2632" s="1"/>
      <c r="AY2632" s="1"/>
      <c r="AZ2632" s="1"/>
      <c r="BA2632" s="1"/>
      <c r="BB2632" s="1"/>
      <c r="BC2632" s="1"/>
      <c r="BD2632" s="1"/>
      <c r="BE2632" s="1"/>
      <c r="BG2632" s="1"/>
      <c r="BH2632" s="1"/>
    </row>
    <row r="2633" spans="1:60" ht="15" customHeight="1" x14ac:dyDescent="0.25">
      <c r="A2633" s="105"/>
      <c r="B2633" s="106"/>
      <c r="C2633" s="2"/>
      <c r="D2633" s="2"/>
      <c r="E2633" s="106"/>
      <c r="F2633" s="107"/>
      <c r="G2633" s="108"/>
      <c r="H2633" s="109"/>
      <c r="I2633" s="109"/>
      <c r="J2633" s="110"/>
      <c r="K2633" s="117"/>
      <c r="L2633" s="178"/>
      <c r="M2633" s="178"/>
      <c r="N2633" s="106"/>
      <c r="O2633" s="111"/>
      <c r="P2633" s="111"/>
      <c r="Q2633" s="106"/>
      <c r="R2633" s="106"/>
      <c r="S2633" s="106"/>
      <c r="T2633" s="106"/>
      <c r="U2633" s="106"/>
      <c r="V2633" s="106"/>
      <c r="W2633" s="19"/>
      <c r="X2633" s="2"/>
      <c r="Y2633" s="4"/>
      <c r="Z2633" s="106"/>
      <c r="AA2633" s="114"/>
      <c r="AB2633" s="112"/>
      <c r="AC2633" s="178"/>
      <c r="AD2633" s="11"/>
      <c r="AE2633" s="106"/>
      <c r="AF2633" s="106"/>
      <c r="AG2633" s="106"/>
      <c r="AH2633" s="115"/>
      <c r="AI2633" s="116"/>
      <c r="AJ2633" s="10"/>
      <c r="AK2633" s="1"/>
      <c r="AL2633" s="10"/>
      <c r="AM2633" s="1"/>
      <c r="AN2633" s="1"/>
      <c r="AO2633" s="3"/>
      <c r="AP2633" s="3"/>
      <c r="AQ2633" s="4"/>
      <c r="AR2633" s="4"/>
      <c r="AS2633" s="4"/>
      <c r="AT2633" s="4"/>
      <c r="AU2633" s="4"/>
      <c r="AV2633" s="4"/>
      <c r="AW2633" s="1"/>
      <c r="AX2633" s="1"/>
      <c r="AY2633" s="1"/>
      <c r="AZ2633" s="1"/>
      <c r="BA2633" s="1"/>
      <c r="BB2633" s="1"/>
      <c r="BC2633" s="1"/>
      <c r="BD2633" s="1"/>
      <c r="BE2633" s="1"/>
      <c r="BG2633" s="1"/>
      <c r="BH2633" s="1"/>
    </row>
    <row r="2634" spans="1:60" ht="15" customHeight="1" x14ac:dyDescent="0.25">
      <c r="A2634" s="105"/>
      <c r="B2634" s="106"/>
      <c r="C2634" s="2"/>
      <c r="D2634" s="2"/>
      <c r="E2634" s="106"/>
      <c r="F2634" s="107"/>
      <c r="G2634" s="108"/>
      <c r="H2634" s="109"/>
      <c r="I2634" s="109"/>
      <c r="J2634" s="110"/>
      <c r="K2634" s="117"/>
      <c r="L2634" s="178"/>
      <c r="M2634" s="178"/>
      <c r="N2634" s="106"/>
      <c r="O2634" s="111"/>
      <c r="P2634" s="111"/>
      <c r="Q2634" s="106"/>
      <c r="R2634" s="106"/>
      <c r="S2634" s="106"/>
      <c r="T2634" s="106"/>
      <c r="U2634" s="106"/>
      <c r="V2634" s="106"/>
      <c r="W2634" s="19"/>
      <c r="X2634" s="2"/>
      <c r="Y2634" s="4"/>
      <c r="Z2634" s="106"/>
      <c r="AA2634" s="114"/>
      <c r="AB2634" s="112"/>
      <c r="AC2634" s="178"/>
      <c r="AD2634" s="11"/>
      <c r="AE2634" s="106"/>
      <c r="AF2634" s="106"/>
      <c r="AG2634" s="106"/>
      <c r="AH2634" s="115"/>
      <c r="AI2634" s="116"/>
      <c r="AJ2634" s="10"/>
      <c r="AK2634" s="1"/>
      <c r="AL2634" s="10"/>
      <c r="AM2634" s="1"/>
      <c r="AN2634" s="1"/>
      <c r="AO2634" s="3"/>
      <c r="AP2634" s="3"/>
      <c r="AQ2634" s="4"/>
      <c r="AR2634" s="4"/>
      <c r="AS2634" s="4"/>
      <c r="AT2634" s="4"/>
      <c r="AU2634" s="4"/>
      <c r="AV2634" s="4"/>
      <c r="AW2634" s="1"/>
      <c r="AX2634" s="1"/>
      <c r="AY2634" s="1"/>
      <c r="AZ2634" s="1"/>
      <c r="BA2634" s="1"/>
      <c r="BB2634" s="1"/>
      <c r="BC2634" s="1"/>
      <c r="BD2634" s="1"/>
      <c r="BE2634" s="1"/>
      <c r="BG2634" s="1"/>
      <c r="BH2634" s="1"/>
    </row>
    <row r="2635" spans="1:60" ht="15" customHeight="1" x14ac:dyDescent="0.25">
      <c r="A2635" s="105"/>
      <c r="B2635" s="106"/>
      <c r="C2635" s="2"/>
      <c r="D2635" s="2"/>
      <c r="E2635" s="106"/>
      <c r="F2635" s="107"/>
      <c r="G2635" s="108"/>
      <c r="H2635" s="109"/>
      <c r="I2635" s="109"/>
      <c r="J2635" s="110"/>
      <c r="K2635" s="117"/>
      <c r="L2635" s="178"/>
      <c r="M2635" s="178"/>
      <c r="N2635" s="106"/>
      <c r="O2635" s="111"/>
      <c r="P2635" s="111"/>
      <c r="Q2635" s="106"/>
      <c r="R2635" s="106"/>
      <c r="S2635" s="106"/>
      <c r="T2635" s="106"/>
      <c r="U2635" s="106"/>
      <c r="V2635" s="106"/>
      <c r="W2635" s="19"/>
      <c r="X2635" s="2"/>
      <c r="Y2635" s="4"/>
      <c r="Z2635" s="106"/>
      <c r="AA2635" s="114"/>
      <c r="AB2635" s="112"/>
      <c r="AC2635" s="178"/>
      <c r="AD2635" s="11"/>
      <c r="AE2635" s="106"/>
      <c r="AF2635" s="106"/>
      <c r="AG2635" s="106"/>
      <c r="AH2635" s="115"/>
      <c r="AI2635" s="116"/>
      <c r="AJ2635" s="10"/>
      <c r="AK2635" s="1"/>
      <c r="AL2635" s="10"/>
      <c r="AM2635" s="1"/>
      <c r="AN2635" s="1"/>
      <c r="AO2635" s="3"/>
      <c r="AP2635" s="3"/>
      <c r="AQ2635" s="4"/>
      <c r="AR2635" s="4"/>
      <c r="AS2635" s="4"/>
      <c r="AT2635" s="4"/>
      <c r="AU2635" s="4"/>
      <c r="AV2635" s="4"/>
      <c r="AW2635" s="1"/>
      <c r="AX2635" s="1"/>
      <c r="AY2635" s="1"/>
      <c r="AZ2635" s="1"/>
      <c r="BA2635" s="1"/>
      <c r="BB2635" s="1"/>
      <c r="BC2635" s="1"/>
      <c r="BD2635" s="1"/>
      <c r="BE2635" s="1"/>
      <c r="BG2635" s="1"/>
      <c r="BH2635" s="1"/>
    </row>
    <row r="2636" spans="1:60" ht="15" customHeight="1" x14ac:dyDescent="0.25">
      <c r="A2636" s="105"/>
      <c r="B2636" s="106"/>
      <c r="C2636" s="2"/>
      <c r="D2636" s="2"/>
      <c r="E2636" s="106"/>
      <c r="F2636" s="107"/>
      <c r="G2636" s="108"/>
      <c r="H2636" s="109"/>
      <c r="I2636" s="109"/>
      <c r="J2636" s="110"/>
      <c r="K2636" s="117"/>
      <c r="L2636" s="178"/>
      <c r="M2636" s="178"/>
      <c r="N2636" s="106"/>
      <c r="O2636" s="111"/>
      <c r="P2636" s="111"/>
      <c r="Q2636" s="106"/>
      <c r="R2636" s="106"/>
      <c r="S2636" s="106"/>
      <c r="T2636" s="106"/>
      <c r="U2636" s="106"/>
      <c r="V2636" s="106"/>
      <c r="W2636" s="19"/>
      <c r="X2636" s="2"/>
      <c r="Y2636" s="4"/>
      <c r="Z2636" s="106"/>
      <c r="AA2636" s="114"/>
      <c r="AB2636" s="112"/>
      <c r="AC2636" s="178"/>
      <c r="AD2636" s="11"/>
      <c r="AE2636" s="106"/>
      <c r="AF2636" s="106"/>
      <c r="AG2636" s="106"/>
      <c r="AH2636" s="115"/>
      <c r="AI2636" s="116"/>
      <c r="AJ2636" s="10"/>
      <c r="AK2636" s="1"/>
      <c r="AL2636" s="10"/>
      <c r="AM2636" s="1"/>
      <c r="AN2636" s="1"/>
      <c r="AO2636" s="3"/>
      <c r="AP2636" s="3"/>
      <c r="AQ2636" s="4"/>
      <c r="AR2636" s="4"/>
      <c r="AS2636" s="4"/>
      <c r="AT2636" s="4"/>
      <c r="AU2636" s="4"/>
      <c r="AV2636" s="4"/>
      <c r="AW2636" s="1"/>
      <c r="AX2636" s="1"/>
      <c r="AY2636" s="1"/>
      <c r="AZ2636" s="1"/>
      <c r="BA2636" s="1"/>
      <c r="BB2636" s="1"/>
      <c r="BC2636" s="1"/>
      <c r="BD2636" s="1"/>
      <c r="BE2636" s="1"/>
      <c r="BG2636" s="1"/>
      <c r="BH2636" s="1"/>
    </row>
    <row r="2637" spans="1:60" ht="15" customHeight="1" x14ac:dyDescent="0.25">
      <c r="A2637" s="105"/>
      <c r="B2637" s="106"/>
      <c r="C2637" s="2"/>
      <c r="D2637" s="2"/>
      <c r="E2637" s="106"/>
      <c r="F2637" s="107"/>
      <c r="G2637" s="108"/>
      <c r="H2637" s="109"/>
      <c r="I2637" s="109"/>
      <c r="J2637" s="110"/>
      <c r="K2637" s="117"/>
      <c r="L2637" s="178"/>
      <c r="M2637" s="178"/>
      <c r="N2637" s="106"/>
      <c r="O2637" s="111"/>
      <c r="P2637" s="111"/>
      <c r="Q2637" s="106"/>
      <c r="R2637" s="106"/>
      <c r="S2637" s="106"/>
      <c r="T2637" s="106"/>
      <c r="U2637" s="106"/>
      <c r="V2637" s="106"/>
      <c r="W2637" s="19"/>
      <c r="X2637" s="2"/>
      <c r="Y2637" s="4"/>
      <c r="Z2637" s="106"/>
      <c r="AA2637" s="114"/>
      <c r="AB2637" s="112"/>
      <c r="AC2637" s="178"/>
      <c r="AD2637" s="11"/>
      <c r="AE2637" s="106"/>
      <c r="AF2637" s="106"/>
      <c r="AG2637" s="106"/>
      <c r="AH2637" s="115"/>
      <c r="AI2637" s="116"/>
      <c r="AJ2637" s="10"/>
      <c r="AK2637" s="1"/>
      <c r="AL2637" s="10"/>
      <c r="AM2637" s="1"/>
      <c r="AN2637" s="1"/>
      <c r="AO2637" s="3"/>
      <c r="AP2637" s="3"/>
      <c r="AQ2637" s="4"/>
      <c r="AR2637" s="4"/>
      <c r="AS2637" s="4"/>
      <c r="AT2637" s="4"/>
      <c r="AU2637" s="4"/>
      <c r="AV2637" s="4"/>
      <c r="AW2637" s="1"/>
      <c r="AX2637" s="1"/>
      <c r="AY2637" s="1"/>
      <c r="AZ2637" s="1"/>
      <c r="BA2637" s="1"/>
      <c r="BB2637" s="1"/>
      <c r="BC2637" s="1"/>
      <c r="BD2637" s="1"/>
      <c r="BE2637" s="1"/>
      <c r="BG2637" s="1"/>
      <c r="BH2637" s="1"/>
    </row>
    <row r="2638" spans="1:60" ht="15" customHeight="1" x14ac:dyDescent="0.25">
      <c r="A2638" s="105"/>
      <c r="B2638" s="106"/>
      <c r="C2638" s="2"/>
      <c r="D2638" s="2"/>
      <c r="E2638" s="106"/>
      <c r="F2638" s="107"/>
      <c r="G2638" s="108"/>
      <c r="H2638" s="109"/>
      <c r="I2638" s="109"/>
      <c r="J2638" s="110"/>
      <c r="K2638" s="117"/>
      <c r="L2638" s="178"/>
      <c r="M2638" s="178"/>
      <c r="N2638" s="106"/>
      <c r="O2638" s="111"/>
      <c r="P2638" s="111"/>
      <c r="Q2638" s="106"/>
      <c r="R2638" s="106"/>
      <c r="S2638" s="106"/>
      <c r="T2638" s="106"/>
      <c r="U2638" s="106"/>
      <c r="V2638" s="106"/>
      <c r="W2638" s="19"/>
      <c r="X2638" s="2"/>
      <c r="Y2638" s="4"/>
      <c r="Z2638" s="106"/>
      <c r="AA2638" s="114"/>
      <c r="AB2638" s="112"/>
      <c r="AC2638" s="178"/>
      <c r="AD2638" s="11"/>
      <c r="AE2638" s="106"/>
      <c r="AF2638" s="106"/>
      <c r="AG2638" s="106"/>
      <c r="AH2638" s="115"/>
      <c r="AI2638" s="116"/>
      <c r="AJ2638" s="10"/>
      <c r="AK2638" s="1"/>
      <c r="AL2638" s="10"/>
      <c r="AM2638" s="1"/>
      <c r="AN2638" s="1"/>
      <c r="AO2638" s="3"/>
      <c r="AP2638" s="3"/>
      <c r="AQ2638" s="4"/>
      <c r="AR2638" s="4"/>
      <c r="AS2638" s="4"/>
      <c r="AT2638" s="4"/>
      <c r="AU2638" s="4"/>
      <c r="AV2638" s="4"/>
      <c r="AW2638" s="1"/>
      <c r="AX2638" s="1"/>
      <c r="AY2638" s="1"/>
      <c r="AZ2638" s="1"/>
      <c r="BA2638" s="1"/>
      <c r="BB2638" s="1"/>
      <c r="BC2638" s="1"/>
      <c r="BD2638" s="1"/>
      <c r="BE2638" s="1"/>
      <c r="BG2638" s="1"/>
      <c r="BH2638" s="1"/>
    </row>
    <row r="2639" spans="1:60" ht="15" customHeight="1" x14ac:dyDescent="0.25">
      <c r="A2639" s="105"/>
      <c r="B2639" s="106"/>
      <c r="C2639" s="2"/>
      <c r="D2639" s="2"/>
      <c r="E2639" s="106"/>
      <c r="F2639" s="107"/>
      <c r="G2639" s="108"/>
      <c r="H2639" s="109"/>
      <c r="I2639" s="109"/>
      <c r="J2639" s="110"/>
      <c r="K2639" s="117"/>
      <c r="L2639" s="178"/>
      <c r="M2639" s="178"/>
      <c r="N2639" s="106"/>
      <c r="O2639" s="111"/>
      <c r="P2639" s="111"/>
      <c r="Q2639" s="106"/>
      <c r="R2639" s="106"/>
      <c r="S2639" s="106"/>
      <c r="T2639" s="106"/>
      <c r="U2639" s="106"/>
      <c r="V2639" s="106"/>
      <c r="W2639" s="19"/>
      <c r="X2639" s="2"/>
      <c r="Y2639" s="4"/>
      <c r="Z2639" s="106"/>
      <c r="AA2639" s="114"/>
      <c r="AB2639" s="112"/>
      <c r="AC2639" s="178"/>
      <c r="AD2639" s="11"/>
      <c r="AE2639" s="106"/>
      <c r="AF2639" s="106"/>
      <c r="AG2639" s="106"/>
      <c r="AH2639" s="115"/>
      <c r="AI2639" s="116"/>
      <c r="AJ2639" s="10"/>
      <c r="AK2639" s="1"/>
      <c r="AL2639" s="10"/>
      <c r="AM2639" s="1"/>
      <c r="AN2639" s="1"/>
      <c r="AO2639" s="3"/>
      <c r="AP2639" s="3"/>
      <c r="AQ2639" s="4"/>
      <c r="AR2639" s="4"/>
      <c r="AS2639" s="4"/>
      <c r="AT2639" s="4"/>
      <c r="AU2639" s="4"/>
      <c r="AV2639" s="4"/>
      <c r="AW2639" s="1"/>
      <c r="AX2639" s="1"/>
      <c r="AY2639" s="1"/>
      <c r="AZ2639" s="1"/>
      <c r="BA2639" s="1"/>
      <c r="BB2639" s="1"/>
      <c r="BC2639" s="1"/>
      <c r="BD2639" s="1"/>
      <c r="BE2639" s="1"/>
      <c r="BG2639" s="1"/>
      <c r="BH2639" s="1"/>
    </row>
    <row r="2640" spans="1:60" ht="15" customHeight="1" x14ac:dyDescent="0.25">
      <c r="A2640" s="105"/>
      <c r="B2640" s="106"/>
      <c r="C2640" s="2"/>
      <c r="D2640" s="2"/>
      <c r="E2640" s="106"/>
      <c r="F2640" s="107"/>
      <c r="G2640" s="108"/>
      <c r="H2640" s="109"/>
      <c r="I2640" s="109"/>
      <c r="J2640" s="110"/>
      <c r="K2640" s="117"/>
      <c r="L2640" s="178"/>
      <c r="M2640" s="178"/>
      <c r="N2640" s="106"/>
      <c r="O2640" s="111"/>
      <c r="P2640" s="111"/>
      <c r="Q2640" s="106"/>
      <c r="R2640" s="106"/>
      <c r="S2640" s="106"/>
      <c r="T2640" s="106"/>
      <c r="U2640" s="106"/>
      <c r="V2640" s="106"/>
      <c r="W2640" s="19"/>
      <c r="X2640" s="2"/>
      <c r="Y2640" s="4"/>
      <c r="Z2640" s="106"/>
      <c r="AA2640" s="114"/>
      <c r="AB2640" s="112"/>
      <c r="AC2640" s="178"/>
      <c r="AD2640" s="11"/>
      <c r="AE2640" s="106"/>
      <c r="AF2640" s="106"/>
      <c r="AG2640" s="106"/>
      <c r="AH2640" s="115"/>
      <c r="AI2640" s="116"/>
      <c r="AJ2640" s="10"/>
      <c r="AK2640" s="1"/>
      <c r="AL2640" s="10"/>
      <c r="AM2640" s="1"/>
      <c r="AN2640" s="1"/>
      <c r="AO2640" s="3"/>
      <c r="AP2640" s="3"/>
      <c r="AQ2640" s="4"/>
      <c r="AR2640" s="4"/>
      <c r="AS2640" s="4"/>
      <c r="AT2640" s="4"/>
      <c r="AU2640" s="4"/>
      <c r="AV2640" s="4"/>
      <c r="AW2640" s="1"/>
      <c r="AX2640" s="1"/>
      <c r="AY2640" s="1"/>
      <c r="AZ2640" s="1"/>
      <c r="BA2640" s="1"/>
      <c r="BB2640" s="1"/>
      <c r="BC2640" s="1"/>
      <c r="BD2640" s="1"/>
      <c r="BE2640" s="1"/>
      <c r="BG2640" s="1"/>
      <c r="BH2640" s="1"/>
    </row>
    <row r="2641" spans="1:60" ht="15" customHeight="1" x14ac:dyDescent="0.25">
      <c r="A2641" s="105"/>
      <c r="B2641" s="106"/>
      <c r="C2641" s="2"/>
      <c r="D2641" s="2"/>
      <c r="E2641" s="106"/>
      <c r="F2641" s="107"/>
      <c r="G2641" s="108"/>
      <c r="H2641" s="109"/>
      <c r="I2641" s="109"/>
      <c r="J2641" s="110"/>
      <c r="K2641" s="117"/>
      <c r="L2641" s="178"/>
      <c r="M2641" s="178"/>
      <c r="N2641" s="106"/>
      <c r="O2641" s="111"/>
      <c r="P2641" s="111"/>
      <c r="Q2641" s="106"/>
      <c r="R2641" s="106"/>
      <c r="S2641" s="106"/>
      <c r="T2641" s="106"/>
      <c r="U2641" s="106"/>
      <c r="V2641" s="106"/>
      <c r="W2641" s="19"/>
      <c r="X2641" s="2"/>
      <c r="Y2641" s="4"/>
      <c r="Z2641" s="106"/>
      <c r="AA2641" s="114"/>
      <c r="AB2641" s="112"/>
      <c r="AC2641" s="178"/>
      <c r="AD2641" s="11"/>
      <c r="AE2641" s="106"/>
      <c r="AF2641" s="106"/>
      <c r="AG2641" s="106"/>
      <c r="AH2641" s="115"/>
      <c r="AI2641" s="116"/>
      <c r="AJ2641" s="10"/>
      <c r="AK2641" s="1"/>
      <c r="AL2641" s="10"/>
      <c r="AM2641" s="1"/>
      <c r="AN2641" s="1"/>
      <c r="AO2641" s="3"/>
      <c r="AP2641" s="3"/>
      <c r="AQ2641" s="4"/>
      <c r="AR2641" s="4"/>
      <c r="AS2641" s="4"/>
      <c r="AT2641" s="4"/>
      <c r="AU2641" s="4"/>
      <c r="AV2641" s="4"/>
      <c r="AW2641" s="1"/>
      <c r="AX2641" s="1"/>
      <c r="AY2641" s="1"/>
      <c r="AZ2641" s="1"/>
      <c r="BA2641" s="1"/>
      <c r="BB2641" s="1"/>
      <c r="BC2641" s="1"/>
      <c r="BD2641" s="1"/>
      <c r="BE2641" s="1"/>
      <c r="BG2641" s="1"/>
      <c r="BH2641" s="1"/>
    </row>
    <row r="2642" spans="1:60" ht="15" customHeight="1" x14ac:dyDescent="0.25">
      <c r="A2642" s="105"/>
      <c r="B2642" s="106"/>
      <c r="C2642" s="2"/>
      <c r="D2642" s="2"/>
      <c r="E2642" s="106"/>
      <c r="F2642" s="107"/>
      <c r="G2642" s="108"/>
      <c r="H2642" s="109"/>
      <c r="I2642" s="109"/>
      <c r="J2642" s="110"/>
      <c r="K2642" s="117"/>
      <c r="L2642" s="178"/>
      <c r="M2642" s="178"/>
      <c r="N2642" s="106"/>
      <c r="O2642" s="111"/>
      <c r="P2642" s="111"/>
      <c r="Q2642" s="106"/>
      <c r="R2642" s="106"/>
      <c r="S2642" s="106"/>
      <c r="T2642" s="106"/>
      <c r="U2642" s="106"/>
      <c r="V2642" s="106"/>
      <c r="W2642" s="19"/>
      <c r="X2642" s="2"/>
      <c r="Y2642" s="4"/>
      <c r="Z2642" s="106"/>
      <c r="AA2642" s="114"/>
      <c r="AB2642" s="112"/>
      <c r="AC2642" s="178"/>
      <c r="AD2642" s="11"/>
      <c r="AE2642" s="106"/>
      <c r="AF2642" s="106"/>
      <c r="AG2642" s="106"/>
      <c r="AH2642" s="115"/>
      <c r="AI2642" s="116"/>
      <c r="AJ2642" s="10"/>
      <c r="AK2642" s="1"/>
      <c r="AL2642" s="10"/>
      <c r="AM2642" s="1"/>
      <c r="AN2642" s="1"/>
      <c r="AO2642" s="3"/>
      <c r="AP2642" s="3"/>
      <c r="AQ2642" s="4"/>
      <c r="AR2642" s="4"/>
      <c r="AS2642" s="4"/>
      <c r="AT2642" s="4"/>
      <c r="AU2642" s="4"/>
      <c r="AV2642" s="4"/>
      <c r="AW2642" s="1"/>
      <c r="AX2642" s="1"/>
      <c r="AY2642" s="1"/>
      <c r="AZ2642" s="1"/>
      <c r="BA2642" s="1"/>
      <c r="BB2642" s="1"/>
      <c r="BC2642" s="1"/>
      <c r="BD2642" s="1"/>
      <c r="BE2642" s="1"/>
      <c r="BG2642" s="1"/>
      <c r="BH2642" s="1"/>
    </row>
    <row r="2643" spans="1:60" ht="15" customHeight="1" x14ac:dyDescent="0.25">
      <c r="A2643" s="105"/>
      <c r="B2643" s="106"/>
      <c r="C2643" s="2"/>
      <c r="D2643" s="2"/>
      <c r="E2643" s="106"/>
      <c r="F2643" s="107"/>
      <c r="G2643" s="108"/>
      <c r="H2643" s="109"/>
      <c r="I2643" s="109"/>
      <c r="J2643" s="110"/>
      <c r="K2643" s="117"/>
      <c r="L2643" s="178"/>
      <c r="M2643" s="178"/>
      <c r="N2643" s="106"/>
      <c r="O2643" s="111"/>
      <c r="P2643" s="111"/>
      <c r="Q2643" s="106"/>
      <c r="R2643" s="106"/>
      <c r="S2643" s="106"/>
      <c r="T2643" s="106"/>
      <c r="U2643" s="106"/>
      <c r="V2643" s="106"/>
      <c r="W2643" s="19"/>
      <c r="X2643" s="2"/>
      <c r="Y2643" s="4"/>
      <c r="Z2643" s="106"/>
      <c r="AA2643" s="114"/>
      <c r="AB2643" s="112"/>
      <c r="AC2643" s="178"/>
      <c r="AD2643" s="11"/>
      <c r="AE2643" s="106"/>
      <c r="AF2643" s="106"/>
      <c r="AG2643" s="106"/>
      <c r="AH2643" s="115"/>
      <c r="AI2643" s="116"/>
      <c r="AJ2643" s="10"/>
      <c r="AK2643" s="1"/>
      <c r="AL2643" s="10"/>
      <c r="AM2643" s="1"/>
      <c r="AN2643" s="1"/>
      <c r="AO2643" s="3"/>
      <c r="AP2643" s="3"/>
      <c r="AQ2643" s="4"/>
      <c r="AR2643" s="4"/>
      <c r="AS2643" s="4"/>
      <c r="AT2643" s="4"/>
      <c r="AU2643" s="4"/>
      <c r="AV2643" s="4"/>
      <c r="AW2643" s="1"/>
      <c r="AX2643" s="1"/>
      <c r="AY2643" s="1"/>
      <c r="AZ2643" s="1"/>
      <c r="BA2643" s="1"/>
      <c r="BB2643" s="1"/>
      <c r="BC2643" s="1"/>
      <c r="BD2643" s="1"/>
      <c r="BE2643" s="1"/>
      <c r="BG2643" s="1"/>
      <c r="BH2643" s="1"/>
    </row>
    <row r="2644" spans="1:60" ht="15" customHeight="1" x14ac:dyDescent="0.25">
      <c r="A2644" s="105"/>
      <c r="B2644" s="106"/>
      <c r="C2644" s="2"/>
      <c r="D2644" s="2"/>
      <c r="E2644" s="106"/>
      <c r="F2644" s="107"/>
      <c r="G2644" s="108"/>
      <c r="H2644" s="109"/>
      <c r="I2644" s="109"/>
      <c r="J2644" s="110"/>
      <c r="K2644" s="117"/>
      <c r="L2644" s="178"/>
      <c r="M2644" s="178"/>
      <c r="N2644" s="106"/>
      <c r="O2644" s="111"/>
      <c r="P2644" s="111"/>
      <c r="Q2644" s="106"/>
      <c r="R2644" s="106"/>
      <c r="S2644" s="106"/>
      <c r="T2644" s="106"/>
      <c r="U2644" s="106"/>
      <c r="V2644" s="106"/>
      <c r="W2644" s="19"/>
      <c r="X2644" s="2"/>
      <c r="Y2644" s="4"/>
      <c r="Z2644" s="106"/>
      <c r="AA2644" s="114"/>
      <c r="AB2644" s="112"/>
      <c r="AC2644" s="178"/>
      <c r="AD2644" s="11"/>
      <c r="AE2644" s="106"/>
      <c r="AF2644" s="106"/>
      <c r="AG2644" s="106"/>
      <c r="AH2644" s="115"/>
      <c r="AI2644" s="116"/>
      <c r="AJ2644" s="10"/>
      <c r="AK2644" s="1"/>
      <c r="AL2644" s="10"/>
      <c r="AM2644" s="1"/>
      <c r="AN2644" s="1"/>
      <c r="AO2644" s="3"/>
      <c r="AP2644" s="3"/>
      <c r="AQ2644" s="4"/>
      <c r="AR2644" s="4"/>
      <c r="AS2644" s="4"/>
      <c r="AT2644" s="4"/>
      <c r="AU2644" s="4"/>
      <c r="AV2644" s="4"/>
      <c r="AW2644" s="1"/>
      <c r="AX2644" s="1"/>
      <c r="AY2644" s="1"/>
      <c r="AZ2644" s="1"/>
      <c r="BA2644" s="1"/>
      <c r="BB2644" s="1"/>
      <c r="BC2644" s="1"/>
      <c r="BD2644" s="1"/>
      <c r="BE2644" s="1"/>
      <c r="BG2644" s="1"/>
      <c r="BH2644" s="1"/>
    </row>
    <row r="2645" spans="1:60" ht="15" customHeight="1" x14ac:dyDescent="0.25">
      <c r="A2645" s="105"/>
      <c r="B2645" s="106"/>
      <c r="C2645" s="2"/>
      <c r="D2645" s="2"/>
      <c r="E2645" s="106"/>
      <c r="F2645" s="107"/>
      <c r="G2645" s="108"/>
      <c r="H2645" s="109"/>
      <c r="I2645" s="109"/>
      <c r="J2645" s="110"/>
      <c r="K2645" s="117"/>
      <c r="L2645" s="178"/>
      <c r="M2645" s="178"/>
      <c r="N2645" s="106"/>
      <c r="O2645" s="111"/>
      <c r="P2645" s="111"/>
      <c r="Q2645" s="106"/>
      <c r="R2645" s="106"/>
      <c r="S2645" s="106"/>
      <c r="T2645" s="106"/>
      <c r="U2645" s="106"/>
      <c r="V2645" s="106"/>
      <c r="W2645" s="19"/>
      <c r="X2645" s="2"/>
      <c r="Y2645" s="4"/>
      <c r="Z2645" s="106"/>
      <c r="AA2645" s="114"/>
      <c r="AB2645" s="112"/>
      <c r="AC2645" s="178"/>
      <c r="AD2645" s="11"/>
      <c r="AE2645" s="106"/>
      <c r="AF2645" s="106"/>
      <c r="AG2645" s="106"/>
      <c r="AH2645" s="115"/>
      <c r="AI2645" s="116"/>
      <c r="AJ2645" s="10"/>
      <c r="AK2645" s="1"/>
      <c r="AL2645" s="10"/>
      <c r="AM2645" s="1"/>
      <c r="AN2645" s="1"/>
      <c r="AO2645" s="3"/>
      <c r="AP2645" s="3"/>
      <c r="AQ2645" s="4"/>
      <c r="AR2645" s="4"/>
      <c r="AS2645" s="4"/>
      <c r="AT2645" s="4"/>
      <c r="AU2645" s="4"/>
      <c r="AV2645" s="4"/>
      <c r="AW2645" s="1"/>
      <c r="AX2645" s="1"/>
      <c r="AY2645" s="1"/>
      <c r="AZ2645" s="1"/>
      <c r="BA2645" s="1"/>
      <c r="BB2645" s="1"/>
      <c r="BC2645" s="1"/>
      <c r="BD2645" s="1"/>
      <c r="BE2645" s="1"/>
      <c r="BG2645" s="1"/>
      <c r="BH2645" s="1"/>
    </row>
    <row r="2646" spans="1:60" ht="15" customHeight="1" x14ac:dyDescent="0.25">
      <c r="A2646" s="105"/>
      <c r="B2646" s="106"/>
      <c r="C2646" s="2"/>
      <c r="D2646" s="2"/>
      <c r="E2646" s="106"/>
      <c r="F2646" s="107"/>
      <c r="G2646" s="108"/>
      <c r="H2646" s="109"/>
      <c r="I2646" s="109"/>
      <c r="J2646" s="110"/>
      <c r="K2646" s="117"/>
      <c r="L2646" s="178"/>
      <c r="M2646" s="178"/>
      <c r="N2646" s="106"/>
      <c r="O2646" s="111"/>
      <c r="P2646" s="111"/>
      <c r="Q2646" s="106"/>
      <c r="R2646" s="106"/>
      <c r="S2646" s="106"/>
      <c r="T2646" s="106"/>
      <c r="U2646" s="106"/>
      <c r="V2646" s="106"/>
      <c r="W2646" s="19"/>
      <c r="X2646" s="2"/>
      <c r="Y2646" s="4"/>
      <c r="Z2646" s="106"/>
      <c r="AA2646" s="114"/>
      <c r="AB2646" s="112"/>
      <c r="AC2646" s="178"/>
      <c r="AD2646" s="11"/>
      <c r="AE2646" s="106"/>
      <c r="AF2646" s="106"/>
      <c r="AG2646" s="106"/>
      <c r="AH2646" s="115"/>
      <c r="AI2646" s="116"/>
      <c r="AJ2646" s="10"/>
      <c r="AK2646" s="1"/>
      <c r="AL2646" s="10"/>
      <c r="AM2646" s="1"/>
      <c r="AN2646" s="1"/>
      <c r="AO2646" s="3"/>
      <c r="AP2646" s="3"/>
      <c r="AQ2646" s="4"/>
      <c r="AR2646" s="4"/>
      <c r="AS2646" s="4"/>
      <c r="AT2646" s="4"/>
      <c r="AU2646" s="4"/>
      <c r="AV2646" s="4"/>
      <c r="AW2646" s="1"/>
      <c r="AX2646" s="1"/>
      <c r="AY2646" s="1"/>
      <c r="AZ2646" s="1"/>
      <c r="BA2646" s="1"/>
      <c r="BB2646" s="1"/>
      <c r="BC2646" s="1"/>
      <c r="BD2646" s="1"/>
      <c r="BE2646" s="1"/>
      <c r="BG2646" s="1"/>
      <c r="BH2646" s="1"/>
    </row>
    <row r="2647" spans="1:60" ht="15" customHeight="1" x14ac:dyDescent="0.25">
      <c r="A2647" s="105"/>
      <c r="B2647" s="106"/>
      <c r="C2647" s="2"/>
      <c r="D2647" s="2"/>
      <c r="E2647" s="106"/>
      <c r="F2647" s="107"/>
      <c r="G2647" s="108"/>
      <c r="H2647" s="109"/>
      <c r="I2647" s="109"/>
      <c r="J2647" s="110"/>
      <c r="K2647" s="117"/>
      <c r="L2647" s="178"/>
      <c r="M2647" s="178"/>
      <c r="N2647" s="106"/>
      <c r="O2647" s="111"/>
      <c r="P2647" s="111"/>
      <c r="Q2647" s="106"/>
      <c r="R2647" s="106"/>
      <c r="S2647" s="106"/>
      <c r="T2647" s="106"/>
      <c r="U2647" s="106"/>
      <c r="V2647" s="106"/>
      <c r="W2647" s="19"/>
      <c r="X2647" s="2"/>
      <c r="Y2647" s="4"/>
      <c r="Z2647" s="106"/>
      <c r="AA2647" s="114"/>
      <c r="AB2647" s="112"/>
      <c r="AC2647" s="178"/>
      <c r="AD2647" s="11"/>
      <c r="AE2647" s="106"/>
      <c r="AF2647" s="106"/>
      <c r="AG2647" s="106"/>
      <c r="AH2647" s="115"/>
      <c r="AI2647" s="116"/>
      <c r="AJ2647" s="10"/>
      <c r="AK2647" s="1"/>
      <c r="AL2647" s="10"/>
      <c r="AM2647" s="1"/>
      <c r="AN2647" s="1"/>
      <c r="AO2647" s="3"/>
      <c r="AP2647" s="3"/>
      <c r="AQ2647" s="4"/>
      <c r="AR2647" s="4"/>
      <c r="AS2647" s="4"/>
      <c r="AT2647" s="4"/>
      <c r="AU2647" s="4"/>
      <c r="AV2647" s="4"/>
      <c r="AW2647" s="1"/>
      <c r="AX2647" s="1"/>
      <c r="AY2647" s="1"/>
      <c r="AZ2647" s="1"/>
      <c r="BA2647" s="1"/>
      <c r="BB2647" s="1"/>
      <c r="BC2647" s="1"/>
      <c r="BD2647" s="1"/>
      <c r="BE2647" s="1"/>
      <c r="BG2647" s="1"/>
      <c r="BH2647" s="1"/>
    </row>
    <row r="2648" spans="1:60" ht="15" customHeight="1" x14ac:dyDescent="0.25">
      <c r="A2648" s="105"/>
      <c r="B2648" s="106"/>
      <c r="C2648" s="2"/>
      <c r="D2648" s="2"/>
      <c r="E2648" s="106"/>
      <c r="F2648" s="107"/>
      <c r="G2648" s="108"/>
      <c r="H2648" s="109"/>
      <c r="I2648" s="109"/>
      <c r="J2648" s="110"/>
      <c r="K2648" s="117"/>
      <c r="L2648" s="178"/>
      <c r="M2648" s="178"/>
      <c r="N2648" s="106"/>
      <c r="O2648" s="111"/>
      <c r="P2648" s="111"/>
      <c r="Q2648" s="106"/>
      <c r="R2648" s="106"/>
      <c r="S2648" s="106"/>
      <c r="T2648" s="106"/>
      <c r="U2648" s="106"/>
      <c r="V2648" s="106"/>
      <c r="W2648" s="19"/>
      <c r="X2648" s="2"/>
      <c r="Y2648" s="4"/>
      <c r="Z2648" s="106"/>
      <c r="AA2648" s="114"/>
      <c r="AB2648" s="112"/>
      <c r="AC2648" s="178"/>
      <c r="AD2648" s="11"/>
      <c r="AE2648" s="106"/>
      <c r="AF2648" s="106"/>
      <c r="AG2648" s="106"/>
      <c r="AH2648" s="115"/>
      <c r="AI2648" s="116"/>
      <c r="AJ2648" s="10"/>
      <c r="AK2648" s="1"/>
      <c r="AL2648" s="10"/>
      <c r="AM2648" s="1"/>
      <c r="AN2648" s="1"/>
      <c r="AO2648" s="3"/>
      <c r="AP2648" s="3"/>
      <c r="AQ2648" s="4"/>
      <c r="AR2648" s="4"/>
      <c r="AS2648" s="4"/>
      <c r="AT2648" s="4"/>
      <c r="AU2648" s="4"/>
      <c r="AV2648" s="4"/>
      <c r="AW2648" s="1"/>
      <c r="AX2648" s="1"/>
      <c r="AY2648" s="1"/>
      <c r="AZ2648" s="1"/>
      <c r="BA2648" s="1"/>
      <c r="BB2648" s="1"/>
      <c r="BC2648" s="1"/>
      <c r="BD2648" s="1"/>
      <c r="BE2648" s="1"/>
      <c r="BG2648" s="1"/>
      <c r="BH2648" s="1"/>
    </row>
    <row r="2649" spans="1:60" ht="15" customHeight="1" x14ac:dyDescent="0.25">
      <c r="A2649" s="105"/>
      <c r="B2649" s="106"/>
      <c r="C2649" s="2"/>
      <c r="D2649" s="2"/>
      <c r="E2649" s="106"/>
      <c r="F2649" s="107"/>
      <c r="G2649" s="108"/>
      <c r="H2649" s="109"/>
      <c r="I2649" s="109"/>
      <c r="J2649" s="110"/>
      <c r="K2649" s="117"/>
      <c r="L2649" s="178"/>
      <c r="M2649" s="178"/>
      <c r="N2649" s="106"/>
      <c r="O2649" s="111"/>
      <c r="P2649" s="111"/>
      <c r="Q2649" s="106"/>
      <c r="R2649" s="106"/>
      <c r="S2649" s="106"/>
      <c r="T2649" s="106"/>
      <c r="U2649" s="106"/>
      <c r="V2649" s="106"/>
      <c r="W2649" s="19"/>
      <c r="X2649" s="2"/>
      <c r="Y2649" s="4"/>
      <c r="Z2649" s="106"/>
      <c r="AA2649" s="114"/>
      <c r="AB2649" s="112"/>
      <c r="AC2649" s="178"/>
      <c r="AD2649" s="11"/>
      <c r="AE2649" s="106"/>
      <c r="AF2649" s="106"/>
      <c r="AG2649" s="106"/>
      <c r="AH2649" s="115"/>
      <c r="AI2649" s="116"/>
      <c r="AJ2649" s="10"/>
      <c r="AK2649" s="1"/>
      <c r="AL2649" s="10"/>
      <c r="AM2649" s="1"/>
      <c r="AN2649" s="1"/>
      <c r="AO2649" s="3"/>
      <c r="AP2649" s="3"/>
      <c r="AQ2649" s="4"/>
      <c r="AR2649" s="4"/>
      <c r="AS2649" s="4"/>
      <c r="AT2649" s="4"/>
      <c r="AU2649" s="4"/>
      <c r="AV2649" s="4"/>
      <c r="AW2649" s="1"/>
      <c r="AX2649" s="1"/>
      <c r="AY2649" s="1"/>
      <c r="AZ2649" s="1"/>
      <c r="BA2649" s="1"/>
      <c r="BB2649" s="1"/>
      <c r="BC2649" s="1"/>
      <c r="BD2649" s="1"/>
      <c r="BE2649" s="1"/>
      <c r="BG2649" s="1"/>
      <c r="BH2649" s="1"/>
    </row>
    <row r="2650" spans="1:60" ht="15" customHeight="1" x14ac:dyDescent="0.25">
      <c r="A2650" s="105"/>
      <c r="B2650" s="106"/>
      <c r="C2650" s="2"/>
      <c r="D2650" s="2"/>
      <c r="E2650" s="106"/>
      <c r="F2650" s="107"/>
      <c r="G2650" s="108"/>
      <c r="H2650" s="109"/>
      <c r="I2650" s="109"/>
      <c r="J2650" s="110"/>
      <c r="K2650" s="117"/>
      <c r="L2650" s="178"/>
      <c r="M2650" s="178"/>
      <c r="N2650" s="106"/>
      <c r="O2650" s="111"/>
      <c r="P2650" s="111"/>
      <c r="Q2650" s="106"/>
      <c r="R2650" s="106"/>
      <c r="S2650" s="106"/>
      <c r="T2650" s="106"/>
      <c r="U2650" s="106"/>
      <c r="V2650" s="106"/>
      <c r="W2650" s="19"/>
      <c r="X2650" s="2"/>
      <c r="Y2650" s="4"/>
      <c r="Z2650" s="106"/>
      <c r="AA2650" s="114"/>
      <c r="AB2650" s="112"/>
      <c r="AC2650" s="178"/>
      <c r="AD2650" s="11"/>
      <c r="AE2650" s="106"/>
      <c r="AF2650" s="106"/>
      <c r="AG2650" s="106"/>
      <c r="AH2650" s="115"/>
      <c r="AI2650" s="116"/>
      <c r="AJ2650" s="10"/>
      <c r="AK2650" s="1"/>
      <c r="AL2650" s="10"/>
      <c r="AM2650" s="1"/>
      <c r="AN2650" s="1"/>
      <c r="AO2650" s="3"/>
      <c r="AP2650" s="3"/>
      <c r="AQ2650" s="4"/>
      <c r="AR2650" s="4"/>
      <c r="AS2650" s="4"/>
      <c r="AT2650" s="4"/>
      <c r="AU2650" s="4"/>
      <c r="AV2650" s="4"/>
      <c r="AW2650" s="1"/>
      <c r="AX2650" s="1"/>
      <c r="AY2650" s="1"/>
      <c r="AZ2650" s="1"/>
      <c r="BA2650" s="1"/>
      <c r="BB2650" s="1"/>
      <c r="BC2650" s="1"/>
      <c r="BD2650" s="1"/>
      <c r="BE2650" s="1"/>
      <c r="BG2650" s="1"/>
      <c r="BH2650" s="1"/>
    </row>
    <row r="2651" spans="1:60" ht="15" customHeight="1" x14ac:dyDescent="0.25">
      <c r="A2651" s="105"/>
      <c r="B2651" s="106"/>
      <c r="C2651" s="2"/>
      <c r="D2651" s="2"/>
      <c r="E2651" s="106"/>
      <c r="F2651" s="107"/>
      <c r="G2651" s="108"/>
      <c r="H2651" s="109"/>
      <c r="I2651" s="109"/>
      <c r="J2651" s="110"/>
      <c r="K2651" s="117"/>
      <c r="L2651" s="178"/>
      <c r="M2651" s="178"/>
      <c r="N2651" s="106"/>
      <c r="O2651" s="111"/>
      <c r="P2651" s="111"/>
      <c r="Q2651" s="106"/>
      <c r="R2651" s="106"/>
      <c r="S2651" s="106"/>
      <c r="T2651" s="106"/>
      <c r="U2651" s="106"/>
      <c r="V2651" s="106"/>
      <c r="W2651" s="19"/>
      <c r="X2651" s="2"/>
      <c r="Y2651" s="4"/>
      <c r="Z2651" s="106"/>
      <c r="AA2651" s="114"/>
      <c r="AB2651" s="112"/>
      <c r="AC2651" s="178"/>
      <c r="AD2651" s="11"/>
      <c r="AE2651" s="106"/>
      <c r="AF2651" s="106"/>
      <c r="AG2651" s="106"/>
      <c r="AH2651" s="115"/>
      <c r="AI2651" s="116"/>
      <c r="AJ2651" s="10"/>
      <c r="AK2651" s="1"/>
      <c r="AL2651" s="10"/>
      <c r="AM2651" s="1"/>
      <c r="AN2651" s="1"/>
      <c r="AO2651" s="3"/>
      <c r="AP2651" s="3"/>
      <c r="AQ2651" s="4"/>
      <c r="AR2651" s="4"/>
      <c r="AS2651" s="4"/>
      <c r="AT2651" s="4"/>
      <c r="AU2651" s="4"/>
      <c r="AV2651" s="4"/>
      <c r="AW2651" s="1"/>
      <c r="AX2651" s="1"/>
      <c r="AY2651" s="1"/>
      <c r="AZ2651" s="1"/>
      <c r="BA2651" s="1"/>
      <c r="BB2651" s="1"/>
      <c r="BC2651" s="1"/>
      <c r="BD2651" s="1"/>
      <c r="BE2651" s="1"/>
      <c r="BG2651" s="1"/>
      <c r="BH2651" s="1"/>
    </row>
    <row r="2652" spans="1:60" ht="15" customHeight="1" x14ac:dyDescent="0.25">
      <c r="A2652" s="105"/>
      <c r="B2652" s="106"/>
      <c r="C2652" s="2"/>
      <c r="D2652" s="2"/>
      <c r="E2652" s="106"/>
      <c r="F2652" s="107"/>
      <c r="G2652" s="108"/>
      <c r="H2652" s="109"/>
      <c r="I2652" s="109"/>
      <c r="J2652" s="110"/>
      <c r="K2652" s="117"/>
      <c r="L2652" s="178"/>
      <c r="M2652" s="178"/>
      <c r="N2652" s="106"/>
      <c r="O2652" s="111"/>
      <c r="P2652" s="111"/>
      <c r="Q2652" s="106"/>
      <c r="R2652" s="106"/>
      <c r="S2652" s="106"/>
      <c r="T2652" s="106"/>
      <c r="U2652" s="106"/>
      <c r="V2652" s="106"/>
      <c r="W2652" s="19"/>
      <c r="X2652" s="2"/>
      <c r="Y2652" s="4"/>
      <c r="Z2652" s="106"/>
      <c r="AA2652" s="114"/>
      <c r="AB2652" s="112"/>
      <c r="AC2652" s="178"/>
      <c r="AD2652" s="11"/>
      <c r="AE2652" s="106"/>
      <c r="AF2652" s="106"/>
      <c r="AG2652" s="106"/>
      <c r="AH2652" s="115"/>
      <c r="AI2652" s="116"/>
      <c r="AJ2652" s="10"/>
      <c r="AK2652" s="1"/>
      <c r="AL2652" s="10"/>
      <c r="AM2652" s="1"/>
      <c r="AN2652" s="1"/>
      <c r="AO2652" s="3"/>
      <c r="AP2652" s="3"/>
      <c r="AQ2652" s="4"/>
      <c r="AR2652" s="4"/>
      <c r="AS2652" s="4"/>
      <c r="AT2652" s="4"/>
      <c r="AU2652" s="4"/>
      <c r="AV2652" s="4"/>
      <c r="AW2652" s="1"/>
      <c r="AX2652" s="1"/>
      <c r="AY2652" s="1"/>
      <c r="AZ2652" s="1"/>
      <c r="BA2652" s="1"/>
      <c r="BB2652" s="1"/>
      <c r="BC2652" s="1"/>
      <c r="BD2652" s="1"/>
      <c r="BE2652" s="1"/>
      <c r="BG2652" s="1"/>
      <c r="BH2652" s="1"/>
    </row>
    <row r="2653" spans="1:60" ht="15" customHeight="1" x14ac:dyDescent="0.25">
      <c r="A2653" s="105"/>
      <c r="B2653" s="106"/>
      <c r="C2653" s="2"/>
      <c r="D2653" s="2"/>
      <c r="E2653" s="106"/>
      <c r="F2653" s="107"/>
      <c r="G2653" s="108"/>
      <c r="H2653" s="109"/>
      <c r="I2653" s="109"/>
      <c r="J2653" s="110"/>
      <c r="K2653" s="117"/>
      <c r="L2653" s="178"/>
      <c r="M2653" s="178"/>
      <c r="N2653" s="106"/>
      <c r="O2653" s="111"/>
      <c r="P2653" s="111"/>
      <c r="Q2653" s="106"/>
      <c r="R2653" s="106"/>
      <c r="S2653" s="106"/>
      <c r="T2653" s="106"/>
      <c r="U2653" s="106"/>
      <c r="V2653" s="106"/>
      <c r="W2653" s="19"/>
      <c r="X2653" s="2"/>
      <c r="Y2653" s="4"/>
      <c r="Z2653" s="106"/>
      <c r="AA2653" s="114"/>
      <c r="AB2653" s="112"/>
      <c r="AC2653" s="178"/>
      <c r="AD2653" s="11"/>
      <c r="AE2653" s="106"/>
      <c r="AF2653" s="106"/>
      <c r="AG2653" s="106"/>
      <c r="AH2653" s="115"/>
      <c r="AI2653" s="116"/>
      <c r="AJ2653" s="10"/>
      <c r="AK2653" s="1"/>
      <c r="AL2653" s="10"/>
      <c r="AM2653" s="1"/>
      <c r="AN2653" s="1"/>
      <c r="AO2653" s="3"/>
      <c r="AP2653" s="3"/>
      <c r="AQ2653" s="4"/>
      <c r="AR2653" s="4"/>
      <c r="AS2653" s="4"/>
      <c r="AT2653" s="4"/>
      <c r="AU2653" s="4"/>
      <c r="AV2653" s="4"/>
      <c r="AW2653" s="1"/>
      <c r="AX2653" s="1"/>
      <c r="AY2653" s="1"/>
      <c r="AZ2653" s="1"/>
      <c r="BA2653" s="1"/>
      <c r="BB2653" s="1"/>
      <c r="BC2653" s="1"/>
      <c r="BD2653" s="1"/>
      <c r="BE2653" s="1"/>
      <c r="BG2653" s="1"/>
      <c r="BH2653" s="1"/>
    </row>
    <row r="2654" spans="1:60" ht="15" customHeight="1" x14ac:dyDescent="0.25">
      <c r="A2654" s="105"/>
      <c r="B2654" s="106"/>
      <c r="C2654" s="2"/>
      <c r="D2654" s="2"/>
      <c r="E2654" s="106"/>
      <c r="F2654" s="107"/>
      <c r="G2654" s="108"/>
      <c r="H2654" s="109"/>
      <c r="I2654" s="109"/>
      <c r="J2654" s="110"/>
      <c r="K2654" s="117"/>
      <c r="L2654" s="178"/>
      <c r="M2654" s="178"/>
      <c r="N2654" s="106"/>
      <c r="O2654" s="111"/>
      <c r="P2654" s="111"/>
      <c r="Q2654" s="106"/>
      <c r="R2654" s="106"/>
      <c r="S2654" s="106"/>
      <c r="T2654" s="106"/>
      <c r="U2654" s="106"/>
      <c r="V2654" s="106"/>
      <c r="W2654" s="19"/>
      <c r="X2654" s="2"/>
      <c r="Y2654" s="4"/>
      <c r="Z2654" s="106"/>
      <c r="AA2654" s="114"/>
      <c r="AB2654" s="112"/>
      <c r="AC2654" s="178"/>
      <c r="AD2654" s="11"/>
      <c r="AE2654" s="106"/>
      <c r="AF2654" s="106"/>
      <c r="AG2654" s="106"/>
      <c r="AH2654" s="115"/>
      <c r="AI2654" s="116"/>
      <c r="AJ2654" s="10"/>
      <c r="AK2654" s="1"/>
      <c r="AL2654" s="10"/>
      <c r="AM2654" s="1"/>
      <c r="AN2654" s="1"/>
      <c r="AO2654" s="3"/>
      <c r="AP2654" s="3"/>
      <c r="AQ2654" s="4"/>
      <c r="AR2654" s="4"/>
      <c r="AS2654" s="4"/>
      <c r="AT2654" s="4"/>
      <c r="AU2654" s="4"/>
      <c r="AV2654" s="4"/>
      <c r="AW2654" s="1"/>
      <c r="AX2654" s="1"/>
      <c r="AY2654" s="1"/>
      <c r="AZ2654" s="1"/>
      <c r="BA2654" s="1"/>
      <c r="BB2654" s="1"/>
      <c r="BC2654" s="1"/>
      <c r="BD2654" s="1"/>
      <c r="BE2654" s="1"/>
      <c r="BG2654" s="1"/>
      <c r="BH2654" s="1"/>
    </row>
    <row r="2655" spans="1:60" ht="15" customHeight="1" x14ac:dyDescent="0.25">
      <c r="A2655" s="105"/>
      <c r="B2655" s="106"/>
      <c r="C2655" s="2"/>
      <c r="D2655" s="2"/>
      <c r="E2655" s="106"/>
      <c r="F2655" s="107"/>
      <c r="G2655" s="108"/>
      <c r="H2655" s="109"/>
      <c r="I2655" s="109"/>
      <c r="J2655" s="110"/>
      <c r="K2655" s="117"/>
      <c r="L2655" s="178"/>
      <c r="M2655" s="178"/>
      <c r="N2655" s="106"/>
      <c r="O2655" s="111"/>
      <c r="P2655" s="111"/>
      <c r="Q2655" s="106"/>
      <c r="R2655" s="106"/>
      <c r="S2655" s="106"/>
      <c r="T2655" s="106"/>
      <c r="U2655" s="106"/>
      <c r="V2655" s="106"/>
      <c r="W2655" s="19"/>
      <c r="X2655" s="2"/>
      <c r="Y2655" s="4"/>
      <c r="Z2655" s="106"/>
      <c r="AA2655" s="114"/>
      <c r="AB2655" s="112"/>
      <c r="AC2655" s="178"/>
      <c r="AD2655" s="11"/>
      <c r="AE2655" s="106"/>
      <c r="AF2655" s="106"/>
      <c r="AG2655" s="106"/>
      <c r="AH2655" s="115"/>
      <c r="AI2655" s="116"/>
      <c r="AJ2655" s="10"/>
      <c r="AK2655" s="1"/>
      <c r="AL2655" s="10"/>
      <c r="AM2655" s="1"/>
      <c r="AN2655" s="1"/>
      <c r="AO2655" s="3"/>
      <c r="AP2655" s="3"/>
      <c r="AQ2655" s="4"/>
      <c r="AR2655" s="4"/>
      <c r="AS2655" s="4"/>
      <c r="AT2655" s="4"/>
      <c r="AU2655" s="4"/>
      <c r="AV2655" s="4"/>
      <c r="AW2655" s="1"/>
      <c r="AX2655" s="1"/>
      <c r="AY2655" s="1"/>
      <c r="AZ2655" s="1"/>
      <c r="BA2655" s="1"/>
      <c r="BB2655" s="1"/>
      <c r="BC2655" s="1"/>
      <c r="BD2655" s="1"/>
      <c r="BE2655" s="1"/>
      <c r="BG2655" s="1"/>
      <c r="BH2655" s="1"/>
    </row>
    <row r="2656" spans="1:60" ht="15" customHeight="1" x14ac:dyDescent="0.25">
      <c r="A2656" s="105"/>
      <c r="B2656" s="106"/>
      <c r="C2656" s="2"/>
      <c r="D2656" s="2"/>
      <c r="E2656" s="106"/>
      <c r="F2656" s="107"/>
      <c r="G2656" s="108"/>
      <c r="H2656" s="109"/>
      <c r="I2656" s="109"/>
      <c r="J2656" s="110"/>
      <c r="K2656" s="117"/>
      <c r="L2656" s="178"/>
      <c r="M2656" s="178"/>
      <c r="N2656" s="106"/>
      <c r="O2656" s="111"/>
      <c r="P2656" s="111"/>
      <c r="Q2656" s="106"/>
      <c r="R2656" s="106"/>
      <c r="S2656" s="106"/>
      <c r="T2656" s="106"/>
      <c r="U2656" s="106"/>
      <c r="V2656" s="106"/>
      <c r="W2656" s="19"/>
      <c r="X2656" s="2"/>
      <c r="Y2656" s="4"/>
      <c r="Z2656" s="106"/>
      <c r="AA2656" s="114"/>
      <c r="AB2656" s="112"/>
      <c r="AC2656" s="178"/>
      <c r="AD2656" s="11"/>
      <c r="AE2656" s="106"/>
      <c r="AF2656" s="106"/>
      <c r="AG2656" s="106"/>
      <c r="AH2656" s="115"/>
      <c r="AI2656" s="116"/>
      <c r="AJ2656" s="10"/>
      <c r="AK2656" s="1"/>
      <c r="AL2656" s="10"/>
      <c r="AM2656" s="1"/>
      <c r="AN2656" s="1"/>
      <c r="AO2656" s="3"/>
      <c r="AP2656" s="3"/>
      <c r="AQ2656" s="4"/>
      <c r="AR2656" s="4"/>
      <c r="AS2656" s="4"/>
      <c r="AT2656" s="4"/>
      <c r="AU2656" s="4"/>
      <c r="AV2656" s="4"/>
      <c r="AW2656" s="1"/>
      <c r="AX2656" s="1"/>
      <c r="AY2656" s="1"/>
      <c r="AZ2656" s="1"/>
      <c r="BA2656" s="1"/>
      <c r="BB2656" s="1"/>
      <c r="BC2656" s="1"/>
      <c r="BD2656" s="1"/>
      <c r="BE2656" s="1"/>
      <c r="BG2656" s="1"/>
      <c r="BH2656" s="1"/>
    </row>
    <row r="2657" spans="1:60" ht="15" customHeight="1" x14ac:dyDescent="0.25">
      <c r="A2657" s="105"/>
      <c r="B2657" s="106"/>
      <c r="C2657" s="2"/>
      <c r="D2657" s="2"/>
      <c r="E2657" s="106"/>
      <c r="F2657" s="107"/>
      <c r="G2657" s="108"/>
      <c r="H2657" s="109"/>
      <c r="I2657" s="109"/>
      <c r="J2657" s="110"/>
      <c r="K2657" s="117"/>
      <c r="L2657" s="178"/>
      <c r="M2657" s="178"/>
      <c r="N2657" s="106"/>
      <c r="O2657" s="111"/>
      <c r="P2657" s="111"/>
      <c r="Q2657" s="106"/>
      <c r="R2657" s="106"/>
      <c r="S2657" s="106"/>
      <c r="T2657" s="106"/>
      <c r="U2657" s="106"/>
      <c r="V2657" s="106"/>
      <c r="W2657" s="19"/>
      <c r="X2657" s="2"/>
      <c r="Y2657" s="4"/>
      <c r="Z2657" s="106"/>
      <c r="AA2657" s="114"/>
      <c r="AB2657" s="112"/>
      <c r="AC2657" s="178"/>
      <c r="AD2657" s="11"/>
      <c r="AE2657" s="106"/>
      <c r="AF2657" s="106"/>
      <c r="AG2657" s="106"/>
      <c r="AH2657" s="115"/>
      <c r="AI2657" s="116"/>
      <c r="AJ2657" s="10"/>
      <c r="AK2657" s="1"/>
      <c r="AL2657" s="10"/>
      <c r="AM2657" s="1"/>
      <c r="AN2657" s="1"/>
      <c r="AO2657" s="3"/>
      <c r="AP2657" s="3"/>
      <c r="AQ2657" s="4"/>
      <c r="AR2657" s="4"/>
      <c r="AS2657" s="4"/>
      <c r="AT2657" s="4"/>
      <c r="AU2657" s="4"/>
      <c r="AV2657" s="4"/>
      <c r="AW2657" s="1"/>
      <c r="AX2657" s="1"/>
      <c r="AY2657" s="1"/>
      <c r="AZ2657" s="1"/>
      <c r="BA2657" s="1"/>
      <c r="BB2657" s="1"/>
      <c r="BC2657" s="1"/>
      <c r="BD2657" s="1"/>
      <c r="BE2657" s="1"/>
      <c r="BG2657" s="1"/>
      <c r="BH2657" s="1"/>
    </row>
    <row r="2658" spans="1:60" ht="15" customHeight="1" x14ac:dyDescent="0.25">
      <c r="A2658" s="105"/>
      <c r="B2658" s="106"/>
      <c r="C2658" s="2"/>
      <c r="D2658" s="2"/>
      <c r="E2658" s="106"/>
      <c r="F2658" s="107"/>
      <c r="G2658" s="108"/>
      <c r="H2658" s="109"/>
      <c r="I2658" s="109"/>
      <c r="J2658" s="110"/>
      <c r="K2658" s="117"/>
      <c r="L2658" s="178"/>
      <c r="M2658" s="178"/>
      <c r="N2658" s="106"/>
      <c r="O2658" s="111"/>
      <c r="P2658" s="111"/>
      <c r="Q2658" s="106"/>
      <c r="R2658" s="106"/>
      <c r="S2658" s="106"/>
      <c r="T2658" s="106"/>
      <c r="U2658" s="106"/>
      <c r="V2658" s="106"/>
      <c r="W2658" s="19"/>
      <c r="X2658" s="2"/>
      <c r="Y2658" s="4"/>
      <c r="Z2658" s="106"/>
      <c r="AA2658" s="114"/>
      <c r="AB2658" s="112"/>
      <c r="AC2658" s="178"/>
      <c r="AD2658" s="11"/>
      <c r="AE2658" s="106"/>
      <c r="AF2658" s="106"/>
      <c r="AG2658" s="106"/>
      <c r="AH2658" s="115"/>
      <c r="AI2658" s="116"/>
      <c r="AJ2658" s="10"/>
      <c r="AK2658" s="1"/>
      <c r="AL2658" s="10"/>
      <c r="AM2658" s="1"/>
      <c r="AN2658" s="1"/>
      <c r="AO2658" s="3"/>
      <c r="AP2658" s="3"/>
      <c r="AQ2658" s="4"/>
      <c r="AR2658" s="4"/>
      <c r="AS2658" s="4"/>
      <c r="AT2658" s="4"/>
      <c r="AU2658" s="4"/>
      <c r="AV2658" s="4"/>
      <c r="AW2658" s="1"/>
      <c r="AX2658" s="1"/>
      <c r="AY2658" s="1"/>
      <c r="AZ2658" s="1"/>
      <c r="BA2658" s="1"/>
      <c r="BB2658" s="1"/>
      <c r="BC2658" s="1"/>
      <c r="BD2658" s="1"/>
      <c r="BE2658" s="1"/>
      <c r="BG2658" s="1"/>
      <c r="BH2658" s="1"/>
    </row>
    <row r="2659" spans="1:60" ht="15" customHeight="1" x14ac:dyDescent="0.25">
      <c r="A2659" s="105"/>
      <c r="B2659" s="106"/>
      <c r="C2659" s="2"/>
      <c r="D2659" s="2"/>
      <c r="E2659" s="106"/>
      <c r="F2659" s="107"/>
      <c r="G2659" s="108"/>
      <c r="H2659" s="109"/>
      <c r="I2659" s="109"/>
      <c r="J2659" s="110"/>
      <c r="K2659" s="117"/>
      <c r="L2659" s="178"/>
      <c r="M2659" s="178"/>
      <c r="N2659" s="106"/>
      <c r="O2659" s="111"/>
      <c r="P2659" s="111"/>
      <c r="Q2659" s="106"/>
      <c r="R2659" s="106"/>
      <c r="S2659" s="106"/>
      <c r="T2659" s="106"/>
      <c r="U2659" s="106"/>
      <c r="V2659" s="106"/>
      <c r="W2659" s="19"/>
      <c r="X2659" s="2"/>
      <c r="Y2659" s="4"/>
      <c r="Z2659" s="106"/>
      <c r="AA2659" s="114"/>
      <c r="AB2659" s="112"/>
      <c r="AC2659" s="178"/>
      <c r="AD2659" s="11"/>
      <c r="AE2659" s="106"/>
      <c r="AF2659" s="106"/>
      <c r="AG2659" s="106"/>
      <c r="AH2659" s="115"/>
      <c r="AI2659" s="116"/>
      <c r="AJ2659" s="10"/>
      <c r="AK2659" s="1"/>
      <c r="AL2659" s="10"/>
      <c r="AM2659" s="1"/>
      <c r="AN2659" s="1"/>
      <c r="AO2659" s="3"/>
      <c r="AP2659" s="3"/>
      <c r="AQ2659" s="4"/>
      <c r="AR2659" s="4"/>
      <c r="AS2659" s="4"/>
      <c r="AT2659" s="4"/>
      <c r="AU2659" s="4"/>
      <c r="AV2659" s="4"/>
      <c r="AW2659" s="1"/>
      <c r="AX2659" s="1"/>
      <c r="AY2659" s="1"/>
      <c r="AZ2659" s="1"/>
      <c r="BA2659" s="1"/>
      <c r="BB2659" s="1"/>
      <c r="BC2659" s="1"/>
      <c r="BD2659" s="1"/>
      <c r="BE2659" s="1"/>
      <c r="BG2659" s="1"/>
      <c r="BH2659" s="1"/>
    </row>
    <row r="2660" spans="1:60" ht="15" customHeight="1" x14ac:dyDescent="0.25">
      <c r="A2660" s="105"/>
      <c r="B2660" s="106"/>
      <c r="C2660" s="2"/>
      <c r="D2660" s="2"/>
      <c r="E2660" s="106"/>
      <c r="F2660" s="107"/>
      <c r="G2660" s="108"/>
      <c r="H2660" s="109"/>
      <c r="I2660" s="109"/>
      <c r="J2660" s="110"/>
      <c r="K2660" s="117"/>
      <c r="L2660" s="178"/>
      <c r="M2660" s="178"/>
      <c r="N2660" s="106"/>
      <c r="O2660" s="111"/>
      <c r="P2660" s="111"/>
      <c r="Q2660" s="106"/>
      <c r="R2660" s="106"/>
      <c r="S2660" s="106"/>
      <c r="T2660" s="106"/>
      <c r="U2660" s="106"/>
      <c r="V2660" s="106"/>
      <c r="W2660" s="19"/>
      <c r="X2660" s="2"/>
      <c r="Y2660" s="4"/>
      <c r="Z2660" s="106"/>
      <c r="AA2660" s="114"/>
      <c r="AB2660" s="112"/>
      <c r="AC2660" s="178"/>
      <c r="AD2660" s="11"/>
      <c r="AE2660" s="106"/>
      <c r="AF2660" s="106"/>
      <c r="AG2660" s="106"/>
      <c r="AH2660" s="115"/>
      <c r="AI2660" s="116"/>
      <c r="AJ2660" s="10"/>
      <c r="AK2660" s="1"/>
      <c r="AL2660" s="10"/>
      <c r="AM2660" s="1"/>
      <c r="AN2660" s="1"/>
      <c r="AO2660" s="3"/>
      <c r="AP2660" s="3"/>
      <c r="AQ2660" s="4"/>
      <c r="AR2660" s="4"/>
      <c r="AS2660" s="4"/>
      <c r="AT2660" s="4"/>
      <c r="AU2660" s="4"/>
      <c r="AV2660" s="4"/>
      <c r="AW2660" s="1"/>
      <c r="AX2660" s="1"/>
      <c r="AY2660" s="1"/>
      <c r="AZ2660" s="1"/>
      <c r="BA2660" s="1"/>
      <c r="BB2660" s="1"/>
      <c r="BC2660" s="1"/>
      <c r="BD2660" s="1"/>
      <c r="BE2660" s="1"/>
      <c r="BG2660" s="1"/>
      <c r="BH2660" s="1"/>
    </row>
    <row r="2661" spans="1:60" ht="15" customHeight="1" x14ac:dyDescent="0.25">
      <c r="A2661" s="105"/>
      <c r="B2661" s="106"/>
      <c r="C2661" s="2"/>
      <c r="D2661" s="2"/>
      <c r="E2661" s="106"/>
      <c r="F2661" s="107"/>
      <c r="G2661" s="108"/>
      <c r="H2661" s="109"/>
      <c r="I2661" s="109"/>
      <c r="J2661" s="110"/>
      <c r="K2661" s="117"/>
      <c r="L2661" s="178"/>
      <c r="M2661" s="178"/>
      <c r="N2661" s="106"/>
      <c r="O2661" s="111"/>
      <c r="P2661" s="111"/>
      <c r="Q2661" s="106"/>
      <c r="R2661" s="106"/>
      <c r="S2661" s="106"/>
      <c r="T2661" s="106"/>
      <c r="U2661" s="106"/>
      <c r="V2661" s="106"/>
      <c r="W2661" s="19"/>
      <c r="X2661" s="2"/>
      <c r="Y2661" s="4"/>
      <c r="Z2661" s="106"/>
      <c r="AA2661" s="114"/>
      <c r="AB2661" s="112"/>
      <c r="AC2661" s="178"/>
      <c r="AD2661" s="11"/>
      <c r="AE2661" s="106"/>
      <c r="AF2661" s="106"/>
      <c r="AG2661" s="106"/>
      <c r="AH2661" s="115"/>
      <c r="AI2661" s="116"/>
      <c r="AJ2661" s="10"/>
      <c r="AK2661" s="1"/>
      <c r="AL2661" s="10"/>
      <c r="AM2661" s="1"/>
      <c r="AN2661" s="1"/>
      <c r="AO2661" s="3"/>
      <c r="AP2661" s="3"/>
      <c r="AQ2661" s="4"/>
      <c r="AR2661" s="4"/>
      <c r="AS2661" s="4"/>
      <c r="AT2661" s="4"/>
      <c r="AU2661" s="4"/>
      <c r="AV2661" s="4"/>
      <c r="AW2661" s="1"/>
      <c r="AX2661" s="1"/>
      <c r="AY2661" s="1"/>
      <c r="AZ2661" s="1"/>
      <c r="BA2661" s="1"/>
      <c r="BB2661" s="1"/>
      <c r="BC2661" s="1"/>
      <c r="BD2661" s="1"/>
      <c r="BE2661" s="1"/>
      <c r="BG2661" s="1"/>
      <c r="BH2661" s="1"/>
    </row>
    <row r="2662" spans="1:60" ht="15" customHeight="1" x14ac:dyDescent="0.25">
      <c r="A2662" s="105"/>
      <c r="B2662" s="106"/>
      <c r="C2662" s="2"/>
      <c r="D2662" s="2"/>
      <c r="E2662" s="106"/>
      <c r="F2662" s="107"/>
      <c r="G2662" s="108"/>
      <c r="H2662" s="109"/>
      <c r="I2662" s="109"/>
      <c r="J2662" s="110"/>
      <c r="K2662" s="117"/>
      <c r="L2662" s="178"/>
      <c r="M2662" s="178"/>
      <c r="N2662" s="106"/>
      <c r="O2662" s="111"/>
      <c r="P2662" s="111"/>
      <c r="Q2662" s="106"/>
      <c r="R2662" s="106"/>
      <c r="S2662" s="106"/>
      <c r="T2662" s="106"/>
      <c r="U2662" s="106"/>
      <c r="V2662" s="106"/>
      <c r="W2662" s="19"/>
      <c r="X2662" s="2"/>
      <c r="Y2662" s="4"/>
      <c r="Z2662" s="106"/>
      <c r="AA2662" s="114"/>
      <c r="AB2662" s="112"/>
      <c r="AC2662" s="178"/>
      <c r="AD2662" s="11"/>
      <c r="AE2662" s="106"/>
      <c r="AF2662" s="106"/>
      <c r="AG2662" s="106"/>
      <c r="AH2662" s="115"/>
      <c r="AI2662" s="116"/>
      <c r="AJ2662" s="10"/>
      <c r="AK2662" s="1"/>
      <c r="AL2662" s="10"/>
      <c r="AM2662" s="1"/>
      <c r="AN2662" s="1"/>
      <c r="AO2662" s="3"/>
      <c r="AP2662" s="3"/>
      <c r="AQ2662" s="4"/>
      <c r="AR2662" s="4"/>
      <c r="AS2662" s="4"/>
      <c r="AT2662" s="4"/>
      <c r="AU2662" s="4"/>
      <c r="AV2662" s="4"/>
      <c r="AW2662" s="1"/>
      <c r="AX2662" s="1"/>
      <c r="AY2662" s="1"/>
      <c r="AZ2662" s="1"/>
      <c r="BA2662" s="1"/>
      <c r="BB2662" s="1"/>
      <c r="BC2662" s="1"/>
      <c r="BD2662" s="1"/>
      <c r="BE2662" s="1"/>
      <c r="BG2662" s="1"/>
      <c r="BH2662" s="1"/>
    </row>
    <row r="2663" spans="1:60" ht="15" customHeight="1" x14ac:dyDescent="0.25">
      <c r="A2663" s="105"/>
      <c r="B2663" s="106"/>
      <c r="C2663" s="2"/>
      <c r="D2663" s="2"/>
      <c r="E2663" s="106"/>
      <c r="F2663" s="107"/>
      <c r="G2663" s="108"/>
      <c r="H2663" s="109"/>
      <c r="I2663" s="109"/>
      <c r="J2663" s="110"/>
      <c r="K2663" s="117"/>
      <c r="L2663" s="178"/>
      <c r="M2663" s="178"/>
      <c r="N2663" s="106"/>
      <c r="O2663" s="111"/>
      <c r="P2663" s="111"/>
      <c r="Q2663" s="106"/>
      <c r="R2663" s="106"/>
      <c r="S2663" s="106"/>
      <c r="T2663" s="106"/>
      <c r="U2663" s="106"/>
      <c r="V2663" s="106"/>
      <c r="W2663" s="19"/>
      <c r="X2663" s="2"/>
      <c r="Y2663" s="4"/>
      <c r="Z2663" s="106"/>
      <c r="AA2663" s="114"/>
      <c r="AB2663" s="112"/>
      <c r="AC2663" s="178"/>
      <c r="AD2663" s="11"/>
      <c r="AE2663" s="106"/>
      <c r="AF2663" s="106"/>
      <c r="AG2663" s="106"/>
      <c r="AH2663" s="115"/>
      <c r="AI2663" s="116"/>
      <c r="AJ2663" s="10"/>
      <c r="AK2663" s="1"/>
      <c r="AL2663" s="10"/>
      <c r="AM2663" s="1"/>
      <c r="AN2663" s="1"/>
      <c r="AO2663" s="3"/>
      <c r="AP2663" s="3"/>
      <c r="AQ2663" s="4"/>
      <c r="AR2663" s="4"/>
      <c r="AS2663" s="4"/>
      <c r="AT2663" s="4"/>
      <c r="AU2663" s="4"/>
      <c r="AV2663" s="4"/>
      <c r="AW2663" s="1"/>
      <c r="AX2663" s="1"/>
      <c r="AY2663" s="1"/>
      <c r="AZ2663" s="1"/>
      <c r="BA2663" s="1"/>
      <c r="BB2663" s="1"/>
      <c r="BC2663" s="1"/>
      <c r="BD2663" s="1"/>
      <c r="BE2663" s="1"/>
      <c r="BG2663" s="1"/>
      <c r="BH2663" s="1"/>
    </row>
    <row r="2664" spans="1:60" ht="15" customHeight="1" x14ac:dyDescent="0.25">
      <c r="A2664" s="105"/>
      <c r="B2664" s="106"/>
      <c r="C2664" s="2"/>
      <c r="D2664" s="2"/>
      <c r="E2664" s="106"/>
      <c r="F2664" s="107"/>
      <c r="G2664" s="108"/>
      <c r="H2664" s="109"/>
      <c r="I2664" s="109"/>
      <c r="J2664" s="110"/>
      <c r="K2664" s="117"/>
      <c r="L2664" s="178"/>
      <c r="M2664" s="178"/>
      <c r="N2664" s="106"/>
      <c r="O2664" s="111"/>
      <c r="P2664" s="111"/>
      <c r="Q2664" s="106"/>
      <c r="R2664" s="106"/>
      <c r="S2664" s="106"/>
      <c r="T2664" s="106"/>
      <c r="U2664" s="106"/>
      <c r="V2664" s="106"/>
      <c r="W2664" s="19"/>
      <c r="X2664" s="2"/>
      <c r="Y2664" s="4"/>
      <c r="Z2664" s="106"/>
      <c r="AA2664" s="114"/>
      <c r="AB2664" s="112"/>
      <c r="AC2664" s="178"/>
      <c r="AD2664" s="11"/>
      <c r="AE2664" s="106"/>
      <c r="AF2664" s="106"/>
      <c r="AG2664" s="106"/>
      <c r="AH2664" s="115"/>
      <c r="AI2664" s="116"/>
      <c r="AJ2664" s="10"/>
      <c r="AK2664" s="1"/>
      <c r="AL2664" s="10"/>
      <c r="AM2664" s="1"/>
      <c r="AN2664" s="1"/>
      <c r="AO2664" s="3"/>
      <c r="AP2664" s="3"/>
      <c r="AQ2664" s="4"/>
      <c r="AR2664" s="4"/>
      <c r="AS2664" s="4"/>
      <c r="AT2664" s="4"/>
      <c r="AU2664" s="4"/>
      <c r="AV2664" s="4"/>
      <c r="AW2664" s="1"/>
      <c r="AX2664" s="1"/>
      <c r="AY2664" s="1"/>
      <c r="AZ2664" s="1"/>
      <c r="BA2664" s="1"/>
      <c r="BB2664" s="1"/>
      <c r="BC2664" s="1"/>
      <c r="BD2664" s="1"/>
      <c r="BE2664" s="1"/>
      <c r="BG2664" s="1"/>
      <c r="BH2664" s="1"/>
    </row>
    <row r="2665" spans="1:60" ht="15" customHeight="1" x14ac:dyDescent="0.25">
      <c r="A2665" s="105"/>
      <c r="B2665" s="106"/>
      <c r="C2665" s="2"/>
      <c r="D2665" s="2"/>
      <c r="E2665" s="106"/>
      <c r="F2665" s="107"/>
      <c r="G2665" s="108"/>
      <c r="H2665" s="109"/>
      <c r="I2665" s="109"/>
      <c r="J2665" s="110"/>
      <c r="K2665" s="117"/>
      <c r="L2665" s="178"/>
      <c r="M2665" s="178"/>
      <c r="N2665" s="106"/>
      <c r="O2665" s="111"/>
      <c r="P2665" s="111"/>
      <c r="Q2665" s="106"/>
      <c r="R2665" s="106"/>
      <c r="S2665" s="106"/>
      <c r="T2665" s="106"/>
      <c r="U2665" s="106"/>
      <c r="V2665" s="106"/>
      <c r="W2665" s="19"/>
      <c r="X2665" s="2"/>
      <c r="Y2665" s="4"/>
      <c r="Z2665" s="106"/>
      <c r="AA2665" s="114"/>
      <c r="AB2665" s="112"/>
      <c r="AC2665" s="178"/>
      <c r="AD2665" s="11"/>
      <c r="AE2665" s="106"/>
      <c r="AF2665" s="106"/>
      <c r="AG2665" s="106"/>
      <c r="AH2665" s="115"/>
      <c r="AI2665" s="116"/>
      <c r="AJ2665" s="10"/>
      <c r="AK2665" s="1"/>
      <c r="AL2665" s="10"/>
      <c r="AM2665" s="1"/>
      <c r="AN2665" s="1"/>
      <c r="AO2665" s="3"/>
      <c r="AP2665" s="3"/>
      <c r="AQ2665" s="4"/>
      <c r="AR2665" s="4"/>
      <c r="AS2665" s="4"/>
      <c r="AT2665" s="4"/>
      <c r="AU2665" s="4"/>
      <c r="AV2665" s="4"/>
      <c r="AW2665" s="1"/>
      <c r="AX2665" s="1"/>
      <c r="AY2665" s="1"/>
      <c r="AZ2665" s="1"/>
      <c r="BA2665" s="1"/>
      <c r="BB2665" s="1"/>
      <c r="BC2665" s="1"/>
      <c r="BD2665" s="1"/>
      <c r="BE2665" s="1"/>
      <c r="BG2665" s="1"/>
      <c r="BH2665" s="1"/>
    </row>
    <row r="2666" spans="1:60" ht="15" customHeight="1" x14ac:dyDescent="0.25">
      <c r="A2666" s="105"/>
      <c r="B2666" s="106"/>
      <c r="C2666" s="2"/>
      <c r="D2666" s="2"/>
      <c r="E2666" s="106"/>
      <c r="F2666" s="107"/>
      <c r="G2666" s="108"/>
      <c r="H2666" s="109"/>
      <c r="I2666" s="109"/>
      <c r="J2666" s="110"/>
      <c r="K2666" s="117"/>
      <c r="L2666" s="178"/>
      <c r="M2666" s="178"/>
      <c r="N2666" s="106"/>
      <c r="O2666" s="111"/>
      <c r="P2666" s="111"/>
      <c r="Q2666" s="106"/>
      <c r="R2666" s="106"/>
      <c r="S2666" s="106"/>
      <c r="T2666" s="106"/>
      <c r="U2666" s="106"/>
      <c r="V2666" s="106"/>
      <c r="W2666" s="19"/>
      <c r="X2666" s="2"/>
      <c r="Y2666" s="4"/>
      <c r="Z2666" s="106"/>
      <c r="AA2666" s="114"/>
      <c r="AB2666" s="112"/>
      <c r="AC2666" s="178"/>
      <c r="AD2666" s="11"/>
      <c r="AE2666" s="106"/>
      <c r="AF2666" s="106"/>
      <c r="AG2666" s="106"/>
      <c r="AH2666" s="115"/>
      <c r="AI2666" s="116"/>
      <c r="AJ2666" s="10"/>
      <c r="AK2666" s="1"/>
      <c r="AL2666" s="10"/>
      <c r="AM2666" s="1"/>
      <c r="AN2666" s="1"/>
      <c r="AO2666" s="3"/>
      <c r="AP2666" s="3"/>
      <c r="AQ2666" s="4"/>
      <c r="AR2666" s="4"/>
      <c r="AS2666" s="4"/>
      <c r="AT2666" s="4"/>
      <c r="AU2666" s="4"/>
      <c r="AV2666" s="4"/>
      <c r="AW2666" s="1"/>
      <c r="AX2666" s="1"/>
      <c r="AY2666" s="1"/>
      <c r="AZ2666" s="1"/>
      <c r="BA2666" s="1"/>
      <c r="BB2666" s="1"/>
      <c r="BC2666" s="1"/>
      <c r="BD2666" s="1"/>
      <c r="BE2666" s="1"/>
      <c r="BG2666" s="1"/>
      <c r="BH2666" s="1"/>
    </row>
    <row r="2667" spans="1:60" ht="15" customHeight="1" x14ac:dyDescent="0.25">
      <c r="A2667" s="105"/>
      <c r="B2667" s="106"/>
      <c r="C2667" s="2"/>
      <c r="D2667" s="2"/>
      <c r="E2667" s="106"/>
      <c r="F2667" s="107"/>
      <c r="G2667" s="108"/>
      <c r="H2667" s="109"/>
      <c r="I2667" s="109"/>
      <c r="J2667" s="110"/>
      <c r="K2667" s="117"/>
      <c r="L2667" s="178"/>
      <c r="M2667" s="178"/>
      <c r="N2667" s="106"/>
      <c r="O2667" s="111"/>
      <c r="P2667" s="111"/>
      <c r="Q2667" s="106"/>
      <c r="R2667" s="106"/>
      <c r="S2667" s="106"/>
      <c r="T2667" s="106"/>
      <c r="U2667" s="106"/>
      <c r="V2667" s="106"/>
      <c r="W2667" s="19"/>
      <c r="X2667" s="2"/>
      <c r="Y2667" s="4"/>
      <c r="Z2667" s="106"/>
      <c r="AA2667" s="114"/>
      <c r="AB2667" s="112"/>
      <c r="AC2667" s="178"/>
      <c r="AD2667" s="11"/>
      <c r="AE2667" s="106"/>
      <c r="AF2667" s="106"/>
      <c r="AG2667" s="106"/>
      <c r="AH2667" s="115"/>
      <c r="AI2667" s="116"/>
      <c r="AJ2667" s="10"/>
      <c r="AK2667" s="1"/>
      <c r="AL2667" s="10"/>
      <c r="AM2667" s="1"/>
      <c r="AN2667" s="1"/>
      <c r="AO2667" s="3"/>
      <c r="AP2667" s="3"/>
      <c r="AQ2667" s="4"/>
      <c r="AR2667" s="4"/>
      <c r="AS2667" s="4"/>
      <c r="AT2667" s="4"/>
      <c r="AU2667" s="4"/>
      <c r="AV2667" s="4"/>
      <c r="AW2667" s="1"/>
      <c r="AX2667" s="1"/>
      <c r="AY2667" s="1"/>
      <c r="AZ2667" s="1"/>
      <c r="BA2667" s="1"/>
      <c r="BB2667" s="1"/>
      <c r="BC2667" s="1"/>
      <c r="BD2667" s="1"/>
      <c r="BE2667" s="1"/>
      <c r="BG2667" s="1"/>
      <c r="BH2667" s="1"/>
    </row>
    <row r="2668" spans="1:60" ht="15" customHeight="1" x14ac:dyDescent="0.25">
      <c r="A2668" s="105"/>
      <c r="B2668" s="106"/>
      <c r="C2668" s="2"/>
      <c r="D2668" s="2"/>
      <c r="E2668" s="106"/>
      <c r="F2668" s="107"/>
      <c r="G2668" s="108"/>
      <c r="H2668" s="109"/>
      <c r="I2668" s="109"/>
      <c r="J2668" s="110"/>
      <c r="K2668" s="117"/>
      <c r="L2668" s="178"/>
      <c r="M2668" s="178"/>
      <c r="N2668" s="106"/>
      <c r="O2668" s="111"/>
      <c r="P2668" s="111"/>
      <c r="Q2668" s="106"/>
      <c r="R2668" s="106"/>
      <c r="S2668" s="106"/>
      <c r="T2668" s="106"/>
      <c r="U2668" s="106"/>
      <c r="V2668" s="106"/>
      <c r="W2668" s="19"/>
      <c r="X2668" s="2"/>
      <c r="Y2668" s="4"/>
      <c r="Z2668" s="106"/>
      <c r="AA2668" s="114"/>
      <c r="AB2668" s="112"/>
      <c r="AC2668" s="178"/>
      <c r="AD2668" s="11"/>
      <c r="AE2668" s="106"/>
      <c r="AF2668" s="106"/>
      <c r="AG2668" s="106"/>
      <c r="AH2668" s="115"/>
      <c r="AI2668" s="116"/>
      <c r="AJ2668" s="10"/>
      <c r="AK2668" s="1"/>
      <c r="AL2668" s="10"/>
      <c r="AM2668" s="1"/>
      <c r="AN2668" s="1"/>
      <c r="AO2668" s="3"/>
      <c r="AP2668" s="3"/>
      <c r="AQ2668" s="4"/>
      <c r="AR2668" s="4"/>
      <c r="AS2668" s="4"/>
      <c r="AT2668" s="4"/>
      <c r="AU2668" s="4"/>
      <c r="AV2668" s="4"/>
      <c r="AW2668" s="1"/>
      <c r="AX2668" s="1"/>
      <c r="AY2668" s="1"/>
      <c r="AZ2668" s="1"/>
      <c r="BA2668" s="1"/>
      <c r="BB2668" s="1"/>
      <c r="BC2668" s="1"/>
      <c r="BD2668" s="1"/>
      <c r="BE2668" s="1"/>
      <c r="BG2668" s="1"/>
      <c r="BH2668" s="1"/>
    </row>
    <row r="2669" spans="1:60" ht="15" customHeight="1" x14ac:dyDescent="0.25">
      <c r="A2669" s="105"/>
      <c r="B2669" s="106"/>
      <c r="C2669" s="2"/>
      <c r="D2669" s="2"/>
      <c r="E2669" s="106"/>
      <c r="F2669" s="107"/>
      <c r="G2669" s="108"/>
      <c r="H2669" s="109"/>
      <c r="I2669" s="109"/>
      <c r="J2669" s="110"/>
      <c r="K2669" s="117"/>
      <c r="L2669" s="178"/>
      <c r="M2669" s="178"/>
      <c r="N2669" s="106"/>
      <c r="O2669" s="111"/>
      <c r="P2669" s="111"/>
      <c r="Q2669" s="106"/>
      <c r="R2669" s="106"/>
      <c r="S2669" s="106"/>
      <c r="T2669" s="106"/>
      <c r="U2669" s="106"/>
      <c r="V2669" s="106"/>
      <c r="W2669" s="19"/>
      <c r="X2669" s="2"/>
      <c r="Y2669" s="4"/>
      <c r="Z2669" s="106"/>
      <c r="AA2669" s="114"/>
      <c r="AB2669" s="112"/>
      <c r="AC2669" s="178"/>
      <c r="AD2669" s="11"/>
      <c r="AE2669" s="106"/>
      <c r="AF2669" s="106"/>
      <c r="AG2669" s="106"/>
      <c r="AH2669" s="115"/>
      <c r="AI2669" s="116"/>
      <c r="AJ2669" s="10"/>
      <c r="AK2669" s="1"/>
      <c r="AL2669" s="10"/>
      <c r="AM2669" s="1"/>
      <c r="AN2669" s="1"/>
      <c r="AO2669" s="3"/>
      <c r="AP2669" s="3"/>
      <c r="AQ2669" s="4"/>
      <c r="AR2669" s="4"/>
      <c r="AS2669" s="4"/>
      <c r="AT2669" s="4"/>
      <c r="AU2669" s="4"/>
      <c r="AV2669" s="4"/>
      <c r="AW2669" s="1"/>
      <c r="AX2669" s="1"/>
      <c r="AY2669" s="1"/>
      <c r="AZ2669" s="1"/>
      <c r="BA2669" s="1"/>
      <c r="BB2669" s="1"/>
      <c r="BC2669" s="1"/>
      <c r="BD2669" s="1"/>
      <c r="BE2669" s="1"/>
      <c r="BG2669" s="1"/>
      <c r="BH2669" s="1"/>
    </row>
    <row r="2670" spans="1:60" ht="15" customHeight="1" x14ac:dyDescent="0.25">
      <c r="A2670" s="105"/>
      <c r="B2670" s="106"/>
      <c r="C2670" s="2"/>
      <c r="D2670" s="2"/>
      <c r="E2670" s="106"/>
      <c r="F2670" s="107"/>
      <c r="G2670" s="108"/>
      <c r="H2670" s="109"/>
      <c r="I2670" s="109"/>
      <c r="J2670" s="110"/>
      <c r="K2670" s="117"/>
      <c r="L2670" s="178"/>
      <c r="M2670" s="178"/>
      <c r="N2670" s="106"/>
      <c r="O2670" s="111"/>
      <c r="P2670" s="111"/>
      <c r="Q2670" s="106"/>
      <c r="R2670" s="106"/>
      <c r="S2670" s="106"/>
      <c r="T2670" s="106"/>
      <c r="U2670" s="106"/>
      <c r="V2670" s="106"/>
      <c r="W2670" s="19"/>
      <c r="X2670" s="2"/>
      <c r="Y2670" s="4"/>
      <c r="Z2670" s="106"/>
      <c r="AA2670" s="114"/>
      <c r="AB2670" s="112"/>
      <c r="AC2670" s="178"/>
      <c r="AD2670" s="11"/>
      <c r="AE2670" s="106"/>
      <c r="AF2670" s="106"/>
      <c r="AG2670" s="106"/>
      <c r="AH2670" s="115"/>
      <c r="AI2670" s="116"/>
      <c r="AJ2670" s="10"/>
      <c r="AK2670" s="1"/>
      <c r="AL2670" s="10"/>
      <c r="AM2670" s="1"/>
      <c r="AN2670" s="1"/>
      <c r="AO2670" s="3"/>
      <c r="AP2670" s="3"/>
      <c r="AQ2670" s="4"/>
      <c r="AR2670" s="4"/>
      <c r="AS2670" s="4"/>
      <c r="AT2670" s="4"/>
      <c r="AU2670" s="4"/>
      <c r="AV2670" s="4"/>
      <c r="AW2670" s="1"/>
      <c r="AX2670" s="1"/>
      <c r="AY2670" s="1"/>
      <c r="AZ2670" s="1"/>
      <c r="BA2670" s="1"/>
      <c r="BB2670" s="1"/>
      <c r="BC2670" s="1"/>
      <c r="BD2670" s="1"/>
      <c r="BE2670" s="1"/>
      <c r="BG2670" s="1"/>
      <c r="BH2670" s="1"/>
    </row>
    <row r="2671" spans="1:60" ht="15" customHeight="1" x14ac:dyDescent="0.25">
      <c r="A2671" s="105"/>
      <c r="B2671" s="106"/>
      <c r="C2671" s="2"/>
      <c r="D2671" s="2"/>
      <c r="E2671" s="106"/>
      <c r="F2671" s="107"/>
      <c r="G2671" s="108"/>
      <c r="H2671" s="109"/>
      <c r="I2671" s="109"/>
      <c r="J2671" s="110"/>
      <c r="K2671" s="117"/>
      <c r="L2671" s="178"/>
      <c r="M2671" s="178"/>
      <c r="N2671" s="106"/>
      <c r="O2671" s="111"/>
      <c r="P2671" s="111"/>
      <c r="Q2671" s="106"/>
      <c r="R2671" s="106"/>
      <c r="S2671" s="106"/>
      <c r="T2671" s="106"/>
      <c r="U2671" s="106"/>
      <c r="V2671" s="106"/>
      <c r="W2671" s="19"/>
      <c r="X2671" s="2"/>
      <c r="Y2671" s="4"/>
      <c r="Z2671" s="106"/>
      <c r="AA2671" s="114"/>
      <c r="AB2671" s="112"/>
      <c r="AC2671" s="178"/>
      <c r="AD2671" s="11"/>
      <c r="AE2671" s="106"/>
      <c r="AF2671" s="106"/>
      <c r="AG2671" s="106"/>
      <c r="AH2671" s="115"/>
      <c r="AI2671" s="116"/>
      <c r="AJ2671" s="10"/>
      <c r="AK2671" s="1"/>
      <c r="AL2671" s="10"/>
      <c r="AM2671" s="1"/>
      <c r="AN2671" s="1"/>
      <c r="AO2671" s="3"/>
      <c r="AP2671" s="3"/>
      <c r="AQ2671" s="4"/>
      <c r="AR2671" s="4"/>
      <c r="AS2671" s="4"/>
      <c r="AT2671" s="4"/>
      <c r="AU2671" s="4"/>
      <c r="AV2671" s="4"/>
      <c r="AW2671" s="1"/>
      <c r="AX2671" s="1"/>
      <c r="AY2671" s="1"/>
      <c r="AZ2671" s="1"/>
      <c r="BA2671" s="1"/>
      <c r="BB2671" s="1"/>
      <c r="BC2671" s="1"/>
      <c r="BD2671" s="1"/>
      <c r="BE2671" s="1"/>
      <c r="BG2671" s="1"/>
      <c r="BH2671" s="1"/>
    </row>
    <row r="2672" spans="1:60" ht="15" customHeight="1" x14ac:dyDescent="0.25">
      <c r="A2672" s="105"/>
      <c r="B2672" s="106"/>
      <c r="C2672" s="2"/>
      <c r="D2672" s="2"/>
      <c r="E2672" s="106"/>
      <c r="F2672" s="107"/>
      <c r="G2672" s="108"/>
      <c r="H2672" s="109"/>
      <c r="I2672" s="109"/>
      <c r="J2672" s="110"/>
      <c r="K2672" s="117"/>
      <c r="L2672" s="178"/>
      <c r="M2672" s="178"/>
      <c r="N2672" s="106"/>
      <c r="O2672" s="111"/>
      <c r="P2672" s="111"/>
      <c r="Q2672" s="106"/>
      <c r="R2672" s="106"/>
      <c r="S2672" s="106"/>
      <c r="T2672" s="106"/>
      <c r="U2672" s="106"/>
      <c r="V2672" s="106"/>
      <c r="W2672" s="19"/>
      <c r="X2672" s="2"/>
      <c r="Y2672" s="4"/>
      <c r="Z2672" s="106"/>
      <c r="AA2672" s="114"/>
      <c r="AB2672" s="112"/>
      <c r="AC2672" s="178"/>
      <c r="AD2672" s="11"/>
      <c r="AE2672" s="106"/>
      <c r="AF2672" s="106"/>
      <c r="AG2672" s="106"/>
      <c r="AH2672" s="115"/>
      <c r="AI2672" s="116"/>
      <c r="AJ2672" s="10"/>
      <c r="AK2672" s="1"/>
      <c r="AL2672" s="10"/>
      <c r="AM2672" s="1"/>
      <c r="AN2672" s="1"/>
      <c r="AO2672" s="3"/>
      <c r="AP2672" s="3"/>
      <c r="AQ2672" s="4"/>
      <c r="AR2672" s="4"/>
      <c r="AS2672" s="4"/>
      <c r="AT2672" s="4"/>
      <c r="AU2672" s="4"/>
      <c r="AV2672" s="4"/>
      <c r="AW2672" s="1"/>
      <c r="AX2672" s="1"/>
      <c r="AY2672" s="1"/>
      <c r="AZ2672" s="1"/>
      <c r="BA2672" s="1"/>
      <c r="BB2672" s="1"/>
      <c r="BC2672" s="1"/>
      <c r="BD2672" s="1"/>
      <c r="BE2672" s="1"/>
      <c r="BG2672" s="1"/>
      <c r="BH2672" s="1"/>
    </row>
    <row r="2673" spans="1:60" ht="15" customHeight="1" x14ac:dyDescent="0.25">
      <c r="A2673" s="105"/>
      <c r="B2673" s="106"/>
      <c r="C2673" s="2"/>
      <c r="D2673" s="2"/>
      <c r="E2673" s="106"/>
      <c r="F2673" s="107"/>
      <c r="G2673" s="108"/>
      <c r="H2673" s="109"/>
      <c r="I2673" s="109"/>
      <c r="J2673" s="110"/>
      <c r="K2673" s="117"/>
      <c r="L2673" s="178"/>
      <c r="M2673" s="178"/>
      <c r="N2673" s="106"/>
      <c r="O2673" s="111"/>
      <c r="P2673" s="111"/>
      <c r="Q2673" s="106"/>
      <c r="R2673" s="106"/>
      <c r="S2673" s="106"/>
      <c r="T2673" s="106"/>
      <c r="U2673" s="106"/>
      <c r="V2673" s="106"/>
      <c r="W2673" s="19"/>
      <c r="X2673" s="2"/>
      <c r="Y2673" s="4"/>
      <c r="Z2673" s="106"/>
      <c r="AA2673" s="114"/>
      <c r="AB2673" s="112"/>
      <c r="AC2673" s="178"/>
      <c r="AD2673" s="11"/>
      <c r="AE2673" s="106"/>
      <c r="AF2673" s="106"/>
      <c r="AG2673" s="106"/>
      <c r="AH2673" s="115"/>
      <c r="AI2673" s="116"/>
      <c r="AJ2673" s="10"/>
      <c r="AK2673" s="1"/>
      <c r="AL2673" s="10"/>
      <c r="AM2673" s="1"/>
      <c r="AN2673" s="1"/>
      <c r="AO2673" s="3"/>
      <c r="AP2673" s="3"/>
      <c r="AQ2673" s="4"/>
      <c r="AR2673" s="4"/>
      <c r="AS2673" s="4"/>
      <c r="AT2673" s="4"/>
      <c r="AU2673" s="4"/>
      <c r="AV2673" s="4"/>
      <c r="AW2673" s="1"/>
      <c r="AX2673" s="1"/>
      <c r="AY2673" s="1"/>
      <c r="AZ2673" s="1"/>
      <c r="BA2673" s="1"/>
      <c r="BB2673" s="1"/>
      <c r="BC2673" s="1"/>
      <c r="BD2673" s="1"/>
      <c r="BE2673" s="1"/>
      <c r="BG2673" s="1"/>
      <c r="BH2673" s="1"/>
    </row>
    <row r="2674" spans="1:60" ht="15" customHeight="1" x14ac:dyDescent="0.25">
      <c r="A2674" s="105"/>
      <c r="B2674" s="106"/>
      <c r="C2674" s="2"/>
      <c r="D2674" s="2"/>
      <c r="E2674" s="106"/>
      <c r="F2674" s="107"/>
      <c r="G2674" s="108"/>
      <c r="H2674" s="109"/>
      <c r="I2674" s="109"/>
      <c r="J2674" s="110"/>
      <c r="K2674" s="117"/>
      <c r="L2674" s="178"/>
      <c r="M2674" s="178"/>
      <c r="N2674" s="106"/>
      <c r="O2674" s="111"/>
      <c r="P2674" s="111"/>
      <c r="Q2674" s="106"/>
      <c r="R2674" s="106"/>
      <c r="S2674" s="106"/>
      <c r="T2674" s="106"/>
      <c r="U2674" s="106"/>
      <c r="V2674" s="106"/>
      <c r="W2674" s="19"/>
      <c r="X2674" s="2"/>
      <c r="Y2674" s="4"/>
      <c r="Z2674" s="106"/>
      <c r="AA2674" s="114"/>
      <c r="AB2674" s="112"/>
      <c r="AC2674" s="178"/>
      <c r="AD2674" s="11"/>
      <c r="AE2674" s="106"/>
      <c r="AF2674" s="106"/>
      <c r="AG2674" s="106"/>
      <c r="AH2674" s="115"/>
      <c r="AI2674" s="116"/>
      <c r="AJ2674" s="10"/>
      <c r="AK2674" s="1"/>
      <c r="AL2674" s="10"/>
      <c r="AM2674" s="1"/>
      <c r="AN2674" s="1"/>
      <c r="AO2674" s="3"/>
      <c r="AP2674" s="3"/>
      <c r="AQ2674" s="4"/>
      <c r="AR2674" s="4"/>
      <c r="AS2674" s="4"/>
      <c r="AT2674" s="4"/>
      <c r="AU2674" s="4"/>
      <c r="AV2674" s="4"/>
      <c r="AW2674" s="1"/>
      <c r="AX2674" s="1"/>
      <c r="AY2674" s="1"/>
      <c r="AZ2674" s="1"/>
      <c r="BA2674" s="1"/>
      <c r="BB2674" s="1"/>
      <c r="BC2674" s="1"/>
      <c r="BD2674" s="1"/>
      <c r="BE2674" s="1"/>
      <c r="BG2674" s="1"/>
      <c r="BH2674" s="1"/>
    </row>
    <row r="2675" spans="1:60" ht="15" customHeight="1" x14ac:dyDescent="0.25">
      <c r="A2675" s="105"/>
      <c r="B2675" s="106"/>
      <c r="C2675" s="2"/>
      <c r="D2675" s="2"/>
      <c r="E2675" s="106"/>
      <c r="F2675" s="107"/>
      <c r="G2675" s="108"/>
      <c r="H2675" s="109"/>
      <c r="I2675" s="109"/>
      <c r="J2675" s="110"/>
      <c r="K2675" s="117"/>
      <c r="L2675" s="178"/>
      <c r="M2675" s="178"/>
      <c r="N2675" s="106"/>
      <c r="O2675" s="111"/>
      <c r="P2675" s="111"/>
      <c r="Q2675" s="106"/>
      <c r="R2675" s="106"/>
      <c r="S2675" s="106"/>
      <c r="T2675" s="106"/>
      <c r="U2675" s="106"/>
      <c r="V2675" s="106"/>
      <c r="W2675" s="19"/>
      <c r="X2675" s="2"/>
      <c r="Y2675" s="4"/>
      <c r="Z2675" s="106"/>
      <c r="AA2675" s="114"/>
      <c r="AB2675" s="112"/>
      <c r="AC2675" s="178"/>
      <c r="AD2675" s="11"/>
      <c r="AE2675" s="106"/>
      <c r="AF2675" s="106"/>
      <c r="AG2675" s="106"/>
      <c r="AH2675" s="115"/>
      <c r="AI2675" s="116"/>
      <c r="AJ2675" s="10"/>
      <c r="AK2675" s="1"/>
      <c r="AL2675" s="10"/>
      <c r="AM2675" s="1"/>
      <c r="AN2675" s="1"/>
      <c r="AO2675" s="3"/>
      <c r="AP2675" s="3"/>
      <c r="AQ2675" s="4"/>
      <c r="AR2675" s="4"/>
      <c r="AS2675" s="4"/>
      <c r="AT2675" s="4"/>
      <c r="AU2675" s="4"/>
      <c r="AV2675" s="4"/>
      <c r="AW2675" s="1"/>
      <c r="AX2675" s="1"/>
      <c r="AY2675" s="1"/>
      <c r="AZ2675" s="1"/>
      <c r="BA2675" s="1"/>
      <c r="BB2675" s="1"/>
      <c r="BC2675" s="1"/>
      <c r="BD2675" s="1"/>
      <c r="BE2675" s="1"/>
      <c r="BG2675" s="1"/>
      <c r="BH2675" s="1"/>
    </row>
    <row r="2676" spans="1:60" ht="15" customHeight="1" x14ac:dyDescent="0.25">
      <c r="A2676" s="105"/>
      <c r="B2676" s="106"/>
      <c r="C2676" s="2"/>
      <c r="D2676" s="2"/>
      <c r="E2676" s="106"/>
      <c r="F2676" s="107"/>
      <c r="G2676" s="108"/>
      <c r="H2676" s="109"/>
      <c r="I2676" s="109"/>
      <c r="J2676" s="110"/>
      <c r="K2676" s="117"/>
      <c r="L2676" s="178"/>
      <c r="M2676" s="178"/>
      <c r="N2676" s="106"/>
      <c r="O2676" s="111"/>
      <c r="P2676" s="111"/>
      <c r="Q2676" s="106"/>
      <c r="R2676" s="106"/>
      <c r="S2676" s="106"/>
      <c r="T2676" s="106"/>
      <c r="U2676" s="106"/>
      <c r="V2676" s="106"/>
      <c r="W2676" s="19"/>
      <c r="X2676" s="2"/>
      <c r="Y2676" s="4"/>
      <c r="Z2676" s="106"/>
      <c r="AA2676" s="114"/>
      <c r="AB2676" s="112"/>
      <c r="AC2676" s="178"/>
      <c r="AD2676" s="11"/>
      <c r="AE2676" s="106"/>
      <c r="AF2676" s="106"/>
      <c r="AG2676" s="106"/>
      <c r="AH2676" s="115"/>
      <c r="AI2676" s="116"/>
      <c r="AJ2676" s="10"/>
      <c r="AK2676" s="1"/>
      <c r="AL2676" s="10"/>
      <c r="AM2676" s="1"/>
      <c r="AN2676" s="1"/>
      <c r="AO2676" s="3"/>
      <c r="AP2676" s="3"/>
      <c r="AQ2676" s="4"/>
      <c r="AR2676" s="4"/>
      <c r="AS2676" s="4"/>
      <c r="AT2676" s="4"/>
      <c r="AU2676" s="4"/>
      <c r="AV2676" s="4"/>
      <c r="AW2676" s="1"/>
      <c r="AX2676" s="1"/>
      <c r="AY2676" s="1"/>
      <c r="AZ2676" s="1"/>
      <c r="BA2676" s="1"/>
      <c r="BB2676" s="1"/>
      <c r="BC2676" s="1"/>
      <c r="BD2676" s="1"/>
      <c r="BE2676" s="1"/>
      <c r="BG2676" s="1"/>
      <c r="BH2676" s="1"/>
    </row>
    <row r="2677" spans="1:60" ht="15" customHeight="1" x14ac:dyDescent="0.25">
      <c r="A2677" s="105"/>
      <c r="B2677" s="106"/>
      <c r="C2677" s="2"/>
      <c r="D2677" s="2"/>
      <c r="E2677" s="106"/>
      <c r="F2677" s="107"/>
      <c r="G2677" s="108"/>
      <c r="H2677" s="109"/>
      <c r="I2677" s="109"/>
      <c r="J2677" s="110"/>
      <c r="K2677" s="117"/>
      <c r="L2677" s="178"/>
      <c r="M2677" s="178"/>
      <c r="N2677" s="106"/>
      <c r="O2677" s="111"/>
      <c r="P2677" s="111"/>
      <c r="Q2677" s="106"/>
      <c r="R2677" s="106"/>
      <c r="S2677" s="106"/>
      <c r="T2677" s="106"/>
      <c r="U2677" s="106"/>
      <c r="V2677" s="106"/>
      <c r="W2677" s="19"/>
      <c r="X2677" s="2"/>
      <c r="Y2677" s="4"/>
      <c r="Z2677" s="106"/>
      <c r="AA2677" s="114"/>
      <c r="AB2677" s="112"/>
      <c r="AC2677" s="178"/>
      <c r="AD2677" s="11"/>
      <c r="AE2677" s="106"/>
      <c r="AF2677" s="106"/>
      <c r="AG2677" s="106"/>
      <c r="AH2677" s="115"/>
      <c r="AI2677" s="116"/>
      <c r="AJ2677" s="10"/>
      <c r="AK2677" s="1"/>
      <c r="AL2677" s="10"/>
      <c r="AM2677" s="1"/>
      <c r="AN2677" s="1"/>
      <c r="AO2677" s="3"/>
      <c r="AP2677" s="3"/>
      <c r="AQ2677" s="4"/>
      <c r="AR2677" s="4"/>
      <c r="AS2677" s="4"/>
      <c r="AT2677" s="4"/>
      <c r="AU2677" s="4"/>
      <c r="AV2677" s="4"/>
      <c r="AW2677" s="1"/>
      <c r="AX2677" s="1"/>
      <c r="AY2677" s="1"/>
      <c r="AZ2677" s="1"/>
      <c r="BA2677" s="1"/>
      <c r="BB2677" s="1"/>
      <c r="BC2677" s="1"/>
      <c r="BD2677" s="1"/>
      <c r="BE2677" s="1"/>
      <c r="BG2677" s="1"/>
      <c r="BH2677" s="1"/>
    </row>
    <row r="2678" spans="1:60" ht="15" customHeight="1" x14ac:dyDescent="0.25">
      <c r="A2678" s="105"/>
      <c r="B2678" s="106"/>
      <c r="C2678" s="2"/>
      <c r="D2678" s="2"/>
      <c r="E2678" s="106"/>
      <c r="F2678" s="107"/>
      <c r="G2678" s="108"/>
      <c r="H2678" s="109"/>
      <c r="I2678" s="109"/>
      <c r="J2678" s="110"/>
      <c r="K2678" s="117"/>
      <c r="L2678" s="178"/>
      <c r="M2678" s="178"/>
      <c r="N2678" s="106"/>
      <c r="O2678" s="111"/>
      <c r="P2678" s="111"/>
      <c r="Q2678" s="106"/>
      <c r="R2678" s="106"/>
      <c r="S2678" s="106"/>
      <c r="T2678" s="106"/>
      <c r="U2678" s="106"/>
      <c r="V2678" s="106"/>
      <c r="W2678" s="19"/>
      <c r="X2678" s="2"/>
      <c r="Y2678" s="4"/>
      <c r="Z2678" s="106"/>
      <c r="AA2678" s="114"/>
      <c r="AB2678" s="112"/>
      <c r="AC2678" s="178"/>
      <c r="AD2678" s="11"/>
      <c r="AE2678" s="106"/>
      <c r="AF2678" s="106"/>
      <c r="AG2678" s="106"/>
      <c r="AH2678" s="115"/>
      <c r="AI2678" s="116"/>
      <c r="AJ2678" s="10"/>
      <c r="AK2678" s="1"/>
      <c r="AL2678" s="10"/>
      <c r="AM2678" s="1"/>
      <c r="AN2678" s="1"/>
      <c r="AO2678" s="3"/>
      <c r="AP2678" s="3"/>
      <c r="AQ2678" s="4"/>
      <c r="AR2678" s="4"/>
      <c r="AS2678" s="4"/>
      <c r="AT2678" s="4"/>
      <c r="AU2678" s="4"/>
      <c r="AV2678" s="4"/>
      <c r="AW2678" s="1"/>
      <c r="AX2678" s="1"/>
      <c r="AY2678" s="1"/>
      <c r="AZ2678" s="1"/>
      <c r="BA2678" s="1"/>
      <c r="BB2678" s="1"/>
      <c r="BC2678" s="1"/>
      <c r="BD2678" s="1"/>
      <c r="BE2678" s="1"/>
      <c r="BG2678" s="1"/>
      <c r="BH2678" s="1"/>
    </row>
    <row r="2679" spans="1:60" ht="15" customHeight="1" x14ac:dyDescent="0.25">
      <c r="A2679" s="105"/>
      <c r="B2679" s="106"/>
      <c r="C2679" s="2"/>
      <c r="D2679" s="2"/>
      <c r="E2679" s="106"/>
      <c r="F2679" s="107"/>
      <c r="G2679" s="108"/>
      <c r="H2679" s="109"/>
      <c r="I2679" s="109"/>
      <c r="J2679" s="110"/>
      <c r="K2679" s="117"/>
      <c r="L2679" s="178"/>
      <c r="M2679" s="178"/>
      <c r="N2679" s="106"/>
      <c r="O2679" s="111"/>
      <c r="P2679" s="111"/>
      <c r="Q2679" s="106"/>
      <c r="R2679" s="106"/>
      <c r="S2679" s="106"/>
      <c r="T2679" s="106"/>
      <c r="U2679" s="106"/>
      <c r="V2679" s="106"/>
      <c r="W2679" s="19"/>
      <c r="X2679" s="2"/>
      <c r="Y2679" s="4"/>
      <c r="Z2679" s="106"/>
      <c r="AA2679" s="114"/>
      <c r="AB2679" s="112"/>
      <c r="AC2679" s="178"/>
      <c r="AD2679" s="11"/>
      <c r="AE2679" s="106"/>
      <c r="AF2679" s="106"/>
      <c r="AG2679" s="106"/>
      <c r="AH2679" s="115"/>
      <c r="AI2679" s="116"/>
      <c r="AJ2679" s="10"/>
      <c r="AK2679" s="1"/>
      <c r="AL2679" s="10"/>
      <c r="AM2679" s="1"/>
      <c r="AN2679" s="1"/>
      <c r="AO2679" s="3"/>
      <c r="AP2679" s="3"/>
      <c r="AQ2679" s="4"/>
      <c r="AR2679" s="4"/>
      <c r="AS2679" s="4"/>
      <c r="AT2679" s="4"/>
      <c r="AU2679" s="4"/>
      <c r="AV2679" s="4"/>
      <c r="AW2679" s="1"/>
      <c r="AX2679" s="1"/>
      <c r="AY2679" s="1"/>
      <c r="AZ2679" s="1"/>
      <c r="BA2679" s="1"/>
      <c r="BB2679" s="1"/>
      <c r="BC2679" s="1"/>
      <c r="BD2679" s="1"/>
      <c r="BE2679" s="1"/>
      <c r="BG2679" s="1"/>
      <c r="BH2679" s="1"/>
    </row>
    <row r="2680" spans="1:60" ht="15" customHeight="1" x14ac:dyDescent="0.25">
      <c r="A2680" s="105"/>
      <c r="B2680" s="106"/>
      <c r="C2680" s="2"/>
      <c r="D2680" s="2"/>
      <c r="E2680" s="106"/>
      <c r="F2680" s="107"/>
      <c r="G2680" s="108"/>
      <c r="H2680" s="109"/>
      <c r="I2680" s="109"/>
      <c r="J2680" s="110"/>
      <c r="K2680" s="117"/>
      <c r="L2680" s="178"/>
      <c r="M2680" s="178"/>
      <c r="N2680" s="106"/>
      <c r="O2680" s="111"/>
      <c r="P2680" s="111"/>
      <c r="Q2680" s="106"/>
      <c r="R2680" s="106"/>
      <c r="S2680" s="106"/>
      <c r="T2680" s="106"/>
      <c r="U2680" s="106"/>
      <c r="V2680" s="106"/>
      <c r="W2680" s="19"/>
      <c r="X2680" s="2"/>
      <c r="Y2680" s="4"/>
      <c r="Z2680" s="106"/>
      <c r="AA2680" s="114"/>
      <c r="AB2680" s="112"/>
      <c r="AC2680" s="178"/>
      <c r="AD2680" s="11"/>
      <c r="AE2680" s="106"/>
      <c r="AF2680" s="106"/>
      <c r="AG2680" s="106"/>
      <c r="AH2680" s="115"/>
      <c r="AI2680" s="116"/>
      <c r="AJ2680" s="10"/>
      <c r="AK2680" s="1"/>
      <c r="AL2680" s="10"/>
      <c r="AM2680" s="1"/>
      <c r="AN2680" s="1"/>
      <c r="AO2680" s="3"/>
      <c r="AP2680" s="3"/>
      <c r="AQ2680" s="4"/>
      <c r="AR2680" s="4"/>
      <c r="AS2680" s="4"/>
      <c r="AT2680" s="4"/>
      <c r="AU2680" s="4"/>
      <c r="AV2680" s="4"/>
      <c r="AW2680" s="1"/>
      <c r="AX2680" s="1"/>
      <c r="AY2680" s="1"/>
      <c r="AZ2680" s="1"/>
      <c r="BA2680" s="1"/>
      <c r="BB2680" s="1"/>
      <c r="BC2680" s="1"/>
      <c r="BD2680" s="1"/>
      <c r="BE2680" s="1"/>
      <c r="BG2680" s="1"/>
      <c r="BH2680" s="1"/>
    </row>
    <row r="2681" spans="1:60" ht="15" customHeight="1" x14ac:dyDescent="0.25">
      <c r="A2681" s="105"/>
      <c r="B2681" s="106"/>
      <c r="C2681" s="2"/>
      <c r="D2681" s="2"/>
      <c r="E2681" s="106"/>
      <c r="F2681" s="107"/>
      <c r="G2681" s="108"/>
      <c r="H2681" s="109"/>
      <c r="I2681" s="109"/>
      <c r="J2681" s="110"/>
      <c r="K2681" s="117"/>
      <c r="L2681" s="178"/>
      <c r="M2681" s="178"/>
      <c r="N2681" s="106"/>
      <c r="O2681" s="111"/>
      <c r="P2681" s="111"/>
      <c r="Q2681" s="106"/>
      <c r="R2681" s="106"/>
      <c r="S2681" s="106"/>
      <c r="T2681" s="106"/>
      <c r="U2681" s="106"/>
      <c r="V2681" s="106"/>
      <c r="W2681" s="19"/>
      <c r="X2681" s="2"/>
      <c r="Y2681" s="4"/>
      <c r="Z2681" s="106"/>
      <c r="AA2681" s="114"/>
      <c r="AB2681" s="112"/>
      <c r="AC2681" s="178"/>
      <c r="AD2681" s="11"/>
      <c r="AE2681" s="106"/>
      <c r="AF2681" s="106"/>
      <c r="AG2681" s="106"/>
      <c r="AH2681" s="115"/>
      <c r="AI2681" s="116"/>
      <c r="AJ2681" s="10"/>
      <c r="AK2681" s="1"/>
      <c r="AL2681" s="10"/>
      <c r="AM2681" s="1"/>
      <c r="AN2681" s="1"/>
      <c r="AO2681" s="3"/>
      <c r="AP2681" s="3"/>
      <c r="AQ2681" s="4"/>
      <c r="AR2681" s="4"/>
      <c r="AS2681" s="4"/>
      <c r="AT2681" s="4"/>
      <c r="AU2681" s="4"/>
      <c r="AV2681" s="4"/>
      <c r="AW2681" s="1"/>
      <c r="AX2681" s="1"/>
      <c r="AY2681" s="1"/>
      <c r="AZ2681" s="1"/>
      <c r="BA2681" s="1"/>
      <c r="BB2681" s="1"/>
      <c r="BC2681" s="1"/>
      <c r="BD2681" s="1"/>
      <c r="BE2681" s="1"/>
      <c r="BG2681" s="1"/>
      <c r="BH2681" s="1"/>
    </row>
    <row r="2682" spans="1:60" ht="15" customHeight="1" x14ac:dyDescent="0.25">
      <c r="A2682" s="105"/>
      <c r="B2682" s="106"/>
      <c r="C2682" s="2"/>
      <c r="D2682" s="2"/>
      <c r="E2682" s="106"/>
      <c r="F2682" s="107"/>
      <c r="G2682" s="108"/>
      <c r="H2682" s="109"/>
      <c r="I2682" s="109"/>
      <c r="J2682" s="110"/>
      <c r="K2682" s="117"/>
      <c r="L2682" s="178"/>
      <c r="M2682" s="178"/>
      <c r="N2682" s="106"/>
      <c r="O2682" s="111"/>
      <c r="P2682" s="111"/>
      <c r="Q2682" s="106"/>
      <c r="R2682" s="106"/>
      <c r="S2682" s="106"/>
      <c r="T2682" s="106"/>
      <c r="U2682" s="106"/>
      <c r="V2682" s="106"/>
      <c r="W2682" s="19"/>
      <c r="X2682" s="2"/>
      <c r="Y2682" s="4"/>
      <c r="Z2682" s="106"/>
      <c r="AA2682" s="114"/>
      <c r="AB2682" s="112"/>
      <c r="AC2682" s="178"/>
      <c r="AD2682" s="11"/>
      <c r="AE2682" s="106"/>
      <c r="AF2682" s="106"/>
      <c r="AG2682" s="106"/>
      <c r="AH2682" s="115"/>
      <c r="AI2682" s="116"/>
      <c r="AJ2682" s="10"/>
      <c r="AK2682" s="1"/>
      <c r="AL2682" s="10"/>
      <c r="AM2682" s="1"/>
      <c r="AN2682" s="1"/>
      <c r="AO2682" s="3"/>
      <c r="AP2682" s="3"/>
      <c r="AQ2682" s="4"/>
      <c r="AR2682" s="4"/>
      <c r="AS2682" s="4"/>
      <c r="AT2682" s="4"/>
      <c r="AU2682" s="4"/>
      <c r="AV2682" s="4"/>
      <c r="AW2682" s="1"/>
      <c r="AX2682" s="1"/>
      <c r="AY2682" s="1"/>
      <c r="AZ2682" s="1"/>
      <c r="BA2682" s="1"/>
      <c r="BB2682" s="1"/>
      <c r="BC2682" s="1"/>
      <c r="BD2682" s="1"/>
      <c r="BE2682" s="1"/>
      <c r="BG2682" s="1"/>
      <c r="BH2682" s="1"/>
    </row>
    <row r="2683" spans="1:60" ht="15" customHeight="1" x14ac:dyDescent="0.25">
      <c r="A2683" s="105"/>
      <c r="B2683" s="106"/>
      <c r="C2683" s="2"/>
      <c r="D2683" s="2"/>
      <c r="E2683" s="106"/>
      <c r="F2683" s="107"/>
      <c r="G2683" s="108"/>
      <c r="H2683" s="109"/>
      <c r="I2683" s="109"/>
      <c r="J2683" s="110"/>
      <c r="K2683" s="117"/>
      <c r="L2683" s="178"/>
      <c r="M2683" s="178"/>
      <c r="N2683" s="106"/>
      <c r="O2683" s="111"/>
      <c r="P2683" s="111"/>
      <c r="Q2683" s="106"/>
      <c r="R2683" s="106"/>
      <c r="S2683" s="106"/>
      <c r="T2683" s="106"/>
      <c r="U2683" s="106"/>
      <c r="V2683" s="106"/>
      <c r="W2683" s="19"/>
      <c r="X2683" s="2"/>
      <c r="Y2683" s="4"/>
      <c r="Z2683" s="106"/>
      <c r="AA2683" s="114"/>
      <c r="AB2683" s="112"/>
      <c r="AC2683" s="178"/>
      <c r="AD2683" s="11"/>
      <c r="AE2683" s="106"/>
      <c r="AF2683" s="106"/>
      <c r="AG2683" s="106"/>
      <c r="AH2683" s="115"/>
      <c r="AI2683" s="116"/>
      <c r="AJ2683" s="10"/>
      <c r="AK2683" s="1"/>
      <c r="AL2683" s="10"/>
      <c r="AM2683" s="1"/>
      <c r="AN2683" s="1"/>
      <c r="AO2683" s="3"/>
      <c r="AP2683" s="3"/>
      <c r="AQ2683" s="4"/>
      <c r="AR2683" s="4"/>
      <c r="AS2683" s="4"/>
      <c r="AT2683" s="4"/>
      <c r="AU2683" s="4"/>
      <c r="AV2683" s="4"/>
      <c r="AW2683" s="1"/>
      <c r="AX2683" s="1"/>
      <c r="AY2683" s="1"/>
      <c r="AZ2683" s="1"/>
      <c r="BA2683" s="1"/>
      <c r="BB2683" s="1"/>
      <c r="BC2683" s="1"/>
      <c r="BD2683" s="1"/>
      <c r="BE2683" s="1"/>
      <c r="BG2683" s="1"/>
      <c r="BH2683" s="1"/>
    </row>
    <row r="2684" spans="1:60" ht="15" customHeight="1" x14ac:dyDescent="0.25">
      <c r="A2684" s="105"/>
      <c r="B2684" s="106"/>
      <c r="C2684" s="2"/>
      <c r="D2684" s="2"/>
      <c r="E2684" s="106"/>
      <c r="F2684" s="107"/>
      <c r="G2684" s="108"/>
      <c r="H2684" s="109"/>
      <c r="I2684" s="109"/>
      <c r="J2684" s="110"/>
      <c r="K2684" s="117"/>
      <c r="L2684" s="178"/>
      <c r="M2684" s="178"/>
      <c r="N2684" s="106"/>
      <c r="O2684" s="111"/>
      <c r="P2684" s="111"/>
      <c r="Q2684" s="106"/>
      <c r="R2684" s="106"/>
      <c r="S2684" s="106"/>
      <c r="T2684" s="106"/>
      <c r="U2684" s="106"/>
      <c r="V2684" s="106"/>
      <c r="W2684" s="19"/>
      <c r="X2684" s="2"/>
      <c r="Y2684" s="4"/>
      <c r="Z2684" s="106"/>
      <c r="AA2684" s="114"/>
      <c r="AB2684" s="112"/>
      <c r="AC2684" s="178"/>
      <c r="AD2684" s="11"/>
      <c r="AE2684" s="106"/>
      <c r="AF2684" s="106"/>
      <c r="AG2684" s="106"/>
      <c r="AH2684" s="115"/>
      <c r="AI2684" s="116"/>
      <c r="AJ2684" s="10"/>
      <c r="AK2684" s="1"/>
      <c r="AL2684" s="10"/>
      <c r="AM2684" s="1"/>
      <c r="AN2684" s="1"/>
      <c r="AO2684" s="3"/>
      <c r="AP2684" s="3"/>
      <c r="AQ2684" s="4"/>
      <c r="AR2684" s="4"/>
      <c r="AS2684" s="4"/>
      <c r="AT2684" s="4"/>
      <c r="AU2684" s="4"/>
      <c r="AV2684" s="4"/>
      <c r="AW2684" s="1"/>
      <c r="AX2684" s="1"/>
      <c r="AY2684" s="1"/>
      <c r="AZ2684" s="1"/>
      <c r="BA2684" s="1"/>
      <c r="BB2684" s="1"/>
      <c r="BC2684" s="1"/>
      <c r="BD2684" s="1"/>
      <c r="BE2684" s="1"/>
      <c r="BG2684" s="1"/>
      <c r="BH2684" s="1"/>
    </row>
    <row r="2685" spans="1:60" ht="15" customHeight="1" x14ac:dyDescent="0.25">
      <c r="A2685" s="105"/>
      <c r="B2685" s="106"/>
      <c r="C2685" s="2"/>
      <c r="D2685" s="2"/>
      <c r="E2685" s="106"/>
      <c r="F2685" s="107"/>
      <c r="G2685" s="108"/>
      <c r="H2685" s="109"/>
      <c r="I2685" s="109"/>
      <c r="J2685" s="110"/>
      <c r="K2685" s="117"/>
      <c r="L2685" s="178"/>
      <c r="M2685" s="178"/>
      <c r="N2685" s="106"/>
      <c r="O2685" s="111"/>
      <c r="P2685" s="111"/>
      <c r="Q2685" s="106"/>
      <c r="R2685" s="106"/>
      <c r="S2685" s="106"/>
      <c r="T2685" s="106"/>
      <c r="U2685" s="106"/>
      <c r="V2685" s="106"/>
      <c r="W2685" s="19"/>
      <c r="X2685" s="2"/>
      <c r="Y2685" s="4"/>
      <c r="Z2685" s="106"/>
      <c r="AA2685" s="114"/>
      <c r="AB2685" s="112"/>
      <c r="AC2685" s="178"/>
      <c r="AD2685" s="11"/>
      <c r="AE2685" s="106"/>
      <c r="AF2685" s="106"/>
      <c r="AG2685" s="106"/>
      <c r="AH2685" s="115"/>
      <c r="AI2685" s="116"/>
      <c r="AJ2685" s="10"/>
      <c r="AK2685" s="1"/>
      <c r="AL2685" s="10"/>
      <c r="AM2685" s="1"/>
      <c r="AN2685" s="1"/>
      <c r="AO2685" s="3"/>
      <c r="AP2685" s="3"/>
      <c r="AQ2685" s="4"/>
      <c r="AR2685" s="4"/>
      <c r="AS2685" s="4"/>
      <c r="AT2685" s="4"/>
      <c r="AU2685" s="4"/>
      <c r="AV2685" s="4"/>
      <c r="AW2685" s="1"/>
      <c r="AX2685" s="1"/>
      <c r="AY2685" s="1"/>
      <c r="AZ2685" s="1"/>
      <c r="BA2685" s="1"/>
      <c r="BB2685" s="1"/>
      <c r="BC2685" s="1"/>
      <c r="BD2685" s="1"/>
      <c r="BE2685" s="1"/>
      <c r="BG2685" s="1"/>
      <c r="BH2685" s="1"/>
    </row>
    <row r="2686" spans="1:60" ht="15" customHeight="1" x14ac:dyDescent="0.25">
      <c r="A2686" s="105"/>
      <c r="B2686" s="106"/>
      <c r="C2686" s="2"/>
      <c r="D2686" s="2"/>
      <c r="E2686" s="106"/>
      <c r="F2686" s="107"/>
      <c r="G2686" s="108"/>
      <c r="H2686" s="109"/>
      <c r="I2686" s="109"/>
      <c r="J2686" s="110"/>
      <c r="K2686" s="117"/>
      <c r="L2686" s="178"/>
      <c r="M2686" s="178"/>
      <c r="N2686" s="106"/>
      <c r="O2686" s="111"/>
      <c r="P2686" s="111"/>
      <c r="Q2686" s="106"/>
      <c r="R2686" s="106"/>
      <c r="S2686" s="106"/>
      <c r="T2686" s="106"/>
      <c r="U2686" s="106"/>
      <c r="V2686" s="106"/>
      <c r="W2686" s="19"/>
      <c r="X2686" s="2"/>
      <c r="Y2686" s="4"/>
      <c r="Z2686" s="106"/>
      <c r="AA2686" s="114"/>
      <c r="AB2686" s="112"/>
      <c r="AC2686" s="178"/>
      <c r="AD2686" s="11"/>
      <c r="AE2686" s="106"/>
      <c r="AF2686" s="106"/>
      <c r="AG2686" s="106"/>
      <c r="AH2686" s="115"/>
      <c r="AI2686" s="116"/>
      <c r="AJ2686" s="10"/>
      <c r="AK2686" s="1"/>
      <c r="AL2686" s="10"/>
      <c r="AM2686" s="1"/>
      <c r="AN2686" s="1"/>
      <c r="AO2686" s="3"/>
      <c r="AP2686" s="3"/>
      <c r="AQ2686" s="4"/>
      <c r="AR2686" s="4"/>
      <c r="AS2686" s="4"/>
      <c r="AT2686" s="4"/>
      <c r="AU2686" s="4"/>
      <c r="AV2686" s="4"/>
      <c r="AW2686" s="1"/>
      <c r="AX2686" s="1"/>
      <c r="AY2686" s="1"/>
      <c r="AZ2686" s="1"/>
      <c r="BA2686" s="1"/>
      <c r="BB2686" s="1"/>
      <c r="BC2686" s="1"/>
      <c r="BD2686" s="1"/>
      <c r="BE2686" s="1"/>
      <c r="BG2686" s="1"/>
      <c r="BH2686" s="1"/>
    </row>
    <row r="2687" spans="1:60" ht="15" customHeight="1" x14ac:dyDescent="0.25">
      <c r="A2687" s="105"/>
      <c r="B2687" s="106"/>
      <c r="C2687" s="2"/>
      <c r="D2687" s="2"/>
      <c r="E2687" s="106"/>
      <c r="F2687" s="107"/>
      <c r="G2687" s="108"/>
      <c r="H2687" s="109"/>
      <c r="I2687" s="109"/>
      <c r="J2687" s="110"/>
      <c r="K2687" s="117"/>
      <c r="L2687" s="178"/>
      <c r="M2687" s="178"/>
      <c r="N2687" s="106"/>
      <c r="O2687" s="111"/>
      <c r="P2687" s="111"/>
      <c r="Q2687" s="106"/>
      <c r="R2687" s="106"/>
      <c r="S2687" s="106"/>
      <c r="T2687" s="106"/>
      <c r="U2687" s="106"/>
      <c r="V2687" s="106"/>
      <c r="W2687" s="19"/>
      <c r="X2687" s="2"/>
      <c r="Y2687" s="4"/>
      <c r="Z2687" s="106"/>
      <c r="AA2687" s="114"/>
      <c r="AB2687" s="112"/>
      <c r="AC2687" s="178"/>
      <c r="AD2687" s="11"/>
      <c r="AE2687" s="106"/>
      <c r="AF2687" s="106"/>
      <c r="AG2687" s="106"/>
      <c r="AH2687" s="115"/>
      <c r="AI2687" s="116"/>
      <c r="AJ2687" s="10"/>
      <c r="AK2687" s="1"/>
      <c r="AL2687" s="10"/>
      <c r="AM2687" s="1"/>
      <c r="AN2687" s="1"/>
      <c r="AO2687" s="3"/>
      <c r="AP2687" s="3"/>
      <c r="AQ2687" s="4"/>
      <c r="AR2687" s="4"/>
      <c r="AS2687" s="4"/>
      <c r="AT2687" s="4"/>
      <c r="AU2687" s="4"/>
      <c r="AV2687" s="4"/>
      <c r="AW2687" s="1"/>
      <c r="AX2687" s="1"/>
      <c r="AY2687" s="1"/>
      <c r="AZ2687" s="1"/>
      <c r="BA2687" s="1"/>
      <c r="BB2687" s="1"/>
      <c r="BC2687" s="1"/>
      <c r="BD2687" s="1"/>
      <c r="BE2687" s="1"/>
      <c r="BG2687" s="1"/>
      <c r="BH2687" s="1"/>
    </row>
    <row r="2688" spans="1:60" ht="15" customHeight="1" x14ac:dyDescent="0.25">
      <c r="A2688" s="105"/>
      <c r="B2688" s="106"/>
      <c r="C2688" s="2"/>
      <c r="D2688" s="2"/>
      <c r="E2688" s="106"/>
      <c r="F2688" s="107"/>
      <c r="G2688" s="108"/>
      <c r="H2688" s="109"/>
      <c r="I2688" s="109"/>
      <c r="J2688" s="110"/>
      <c r="K2688" s="117"/>
      <c r="L2688" s="178"/>
      <c r="M2688" s="178"/>
      <c r="N2688" s="106"/>
      <c r="O2688" s="111"/>
      <c r="P2688" s="111"/>
      <c r="Q2688" s="106"/>
      <c r="R2688" s="106"/>
      <c r="S2688" s="106"/>
      <c r="T2688" s="106"/>
      <c r="U2688" s="106"/>
      <c r="V2688" s="106"/>
      <c r="W2688" s="19"/>
      <c r="X2688" s="2"/>
      <c r="Y2688" s="4"/>
      <c r="Z2688" s="106"/>
      <c r="AA2688" s="114"/>
      <c r="AB2688" s="112"/>
      <c r="AC2688" s="178"/>
      <c r="AD2688" s="11"/>
      <c r="AE2688" s="106"/>
      <c r="AF2688" s="106"/>
      <c r="AG2688" s="106"/>
      <c r="AH2688" s="115"/>
      <c r="AI2688" s="116"/>
      <c r="AJ2688" s="10"/>
      <c r="AK2688" s="1"/>
      <c r="AL2688" s="10"/>
      <c r="AM2688" s="1"/>
      <c r="AN2688" s="1"/>
      <c r="AO2688" s="3"/>
      <c r="AP2688" s="3"/>
      <c r="AQ2688" s="4"/>
      <c r="AR2688" s="4"/>
      <c r="AS2688" s="4"/>
      <c r="AT2688" s="4"/>
      <c r="AU2688" s="4"/>
      <c r="AV2688" s="4"/>
      <c r="AW2688" s="1"/>
      <c r="AX2688" s="1"/>
      <c r="AY2688" s="1"/>
      <c r="AZ2688" s="1"/>
      <c r="BA2688" s="1"/>
      <c r="BB2688" s="1"/>
      <c r="BC2688" s="1"/>
      <c r="BD2688" s="1"/>
      <c r="BE2688" s="1"/>
      <c r="BG2688" s="1"/>
      <c r="BH2688" s="1"/>
    </row>
    <row r="2689" spans="1:60" ht="15" customHeight="1" x14ac:dyDescent="0.25">
      <c r="A2689" s="105"/>
      <c r="B2689" s="106"/>
      <c r="C2689" s="2"/>
      <c r="D2689" s="2"/>
      <c r="E2689" s="106"/>
      <c r="F2689" s="107"/>
      <c r="G2689" s="108"/>
      <c r="H2689" s="109"/>
      <c r="I2689" s="109"/>
      <c r="J2689" s="110"/>
      <c r="K2689" s="117"/>
      <c r="L2689" s="178"/>
      <c r="M2689" s="178"/>
      <c r="N2689" s="106"/>
      <c r="O2689" s="111"/>
      <c r="P2689" s="111"/>
      <c r="Q2689" s="106"/>
      <c r="R2689" s="106"/>
      <c r="S2689" s="106"/>
      <c r="T2689" s="106"/>
      <c r="U2689" s="106"/>
      <c r="V2689" s="106"/>
      <c r="W2689" s="19"/>
      <c r="X2689" s="2"/>
      <c r="Y2689" s="4"/>
      <c r="Z2689" s="106"/>
      <c r="AA2689" s="114"/>
      <c r="AB2689" s="112"/>
      <c r="AC2689" s="178"/>
      <c r="AD2689" s="11"/>
      <c r="AE2689" s="106"/>
      <c r="AF2689" s="106"/>
      <c r="AG2689" s="106"/>
      <c r="AH2689" s="115"/>
      <c r="AI2689" s="116"/>
      <c r="AJ2689" s="10"/>
      <c r="AK2689" s="1"/>
      <c r="AL2689" s="10"/>
      <c r="AM2689" s="1"/>
      <c r="AN2689" s="1"/>
      <c r="AO2689" s="3"/>
      <c r="AP2689" s="3"/>
      <c r="AQ2689" s="4"/>
      <c r="AR2689" s="4"/>
      <c r="AS2689" s="4"/>
      <c r="AT2689" s="4"/>
      <c r="AU2689" s="4"/>
      <c r="AV2689" s="4"/>
      <c r="AW2689" s="1"/>
      <c r="AX2689" s="1"/>
      <c r="AY2689" s="1"/>
      <c r="AZ2689" s="1"/>
      <c r="BA2689" s="1"/>
      <c r="BB2689" s="1"/>
      <c r="BC2689" s="1"/>
      <c r="BD2689" s="1"/>
      <c r="BE2689" s="1"/>
      <c r="BG2689" s="1"/>
      <c r="BH2689" s="1"/>
    </row>
    <row r="2690" spans="1:60" ht="15" customHeight="1" x14ac:dyDescent="0.25">
      <c r="A2690" s="105"/>
      <c r="B2690" s="106"/>
      <c r="C2690" s="2"/>
      <c r="D2690" s="2"/>
      <c r="E2690" s="106"/>
      <c r="F2690" s="107"/>
      <c r="G2690" s="108"/>
      <c r="H2690" s="109"/>
      <c r="I2690" s="109"/>
      <c r="J2690" s="110"/>
      <c r="K2690" s="117"/>
      <c r="L2690" s="178"/>
      <c r="M2690" s="178"/>
      <c r="N2690" s="106"/>
      <c r="O2690" s="111"/>
      <c r="P2690" s="111"/>
      <c r="Q2690" s="106"/>
      <c r="R2690" s="106"/>
      <c r="S2690" s="106"/>
      <c r="T2690" s="106"/>
      <c r="U2690" s="106"/>
      <c r="V2690" s="106"/>
      <c r="W2690" s="19"/>
      <c r="X2690" s="2"/>
      <c r="Y2690" s="4"/>
      <c r="Z2690" s="106"/>
      <c r="AA2690" s="114"/>
      <c r="AB2690" s="112"/>
      <c r="AC2690" s="178"/>
      <c r="AD2690" s="11"/>
      <c r="AE2690" s="106"/>
      <c r="AF2690" s="106"/>
      <c r="AG2690" s="106"/>
      <c r="AH2690" s="115"/>
      <c r="AI2690" s="116"/>
      <c r="AJ2690" s="10"/>
      <c r="AK2690" s="1"/>
      <c r="AL2690" s="10"/>
      <c r="AM2690" s="1"/>
      <c r="AN2690" s="1"/>
      <c r="AO2690" s="3"/>
      <c r="AP2690" s="3"/>
      <c r="AQ2690" s="4"/>
      <c r="AR2690" s="4"/>
      <c r="AS2690" s="4"/>
      <c r="AT2690" s="4"/>
      <c r="AU2690" s="4"/>
      <c r="AV2690" s="4"/>
      <c r="AW2690" s="1"/>
      <c r="AX2690" s="1"/>
      <c r="AY2690" s="1"/>
      <c r="AZ2690" s="1"/>
      <c r="BA2690" s="1"/>
      <c r="BB2690" s="1"/>
      <c r="BC2690" s="1"/>
      <c r="BD2690" s="1"/>
      <c r="BE2690" s="1"/>
      <c r="BG2690" s="1"/>
      <c r="BH2690" s="1"/>
    </row>
    <row r="2691" spans="1:60" ht="15" customHeight="1" x14ac:dyDescent="0.25">
      <c r="A2691" s="105"/>
      <c r="B2691" s="106"/>
      <c r="C2691" s="2"/>
      <c r="D2691" s="2"/>
      <c r="E2691" s="106"/>
      <c r="F2691" s="107"/>
      <c r="G2691" s="108"/>
      <c r="H2691" s="109"/>
      <c r="I2691" s="109"/>
      <c r="J2691" s="110"/>
      <c r="K2691" s="117"/>
      <c r="L2691" s="178"/>
      <c r="M2691" s="178"/>
      <c r="N2691" s="106"/>
      <c r="O2691" s="111"/>
      <c r="P2691" s="111"/>
      <c r="Q2691" s="106"/>
      <c r="R2691" s="106"/>
      <c r="S2691" s="106"/>
      <c r="T2691" s="106"/>
      <c r="U2691" s="106"/>
      <c r="V2691" s="106"/>
      <c r="W2691" s="19"/>
      <c r="X2691" s="2"/>
      <c r="Y2691" s="4"/>
      <c r="Z2691" s="106"/>
      <c r="AA2691" s="114"/>
      <c r="AB2691" s="112"/>
      <c r="AC2691" s="178"/>
      <c r="AD2691" s="11"/>
      <c r="AE2691" s="106"/>
      <c r="AF2691" s="106"/>
      <c r="AG2691" s="106"/>
      <c r="AH2691" s="115"/>
      <c r="AI2691" s="116"/>
      <c r="AJ2691" s="10"/>
      <c r="AK2691" s="1"/>
      <c r="AL2691" s="10"/>
      <c r="AM2691" s="1"/>
      <c r="AN2691" s="1"/>
      <c r="AO2691" s="3"/>
      <c r="AP2691" s="3"/>
      <c r="AQ2691" s="4"/>
      <c r="AR2691" s="4"/>
      <c r="AS2691" s="4"/>
      <c r="AT2691" s="4"/>
      <c r="AU2691" s="4"/>
      <c r="AV2691" s="4"/>
      <c r="AW2691" s="1"/>
      <c r="AX2691" s="1"/>
      <c r="AY2691" s="1"/>
      <c r="AZ2691" s="1"/>
      <c r="BA2691" s="1"/>
      <c r="BB2691" s="1"/>
      <c r="BC2691" s="1"/>
      <c r="BD2691" s="1"/>
      <c r="BE2691" s="1"/>
      <c r="BG2691" s="1"/>
      <c r="BH2691" s="1"/>
    </row>
    <row r="2692" spans="1:60" ht="15" customHeight="1" x14ac:dyDescent="0.25">
      <c r="A2692" s="105"/>
      <c r="B2692" s="106"/>
      <c r="C2692" s="2"/>
      <c r="D2692" s="2"/>
      <c r="E2692" s="106"/>
      <c r="F2692" s="107"/>
      <c r="G2692" s="108"/>
      <c r="H2692" s="109"/>
      <c r="I2692" s="109"/>
      <c r="J2692" s="110"/>
      <c r="K2692" s="117"/>
      <c r="L2692" s="178"/>
      <c r="M2692" s="178"/>
      <c r="N2692" s="106"/>
      <c r="O2692" s="111"/>
      <c r="P2692" s="111"/>
      <c r="Q2692" s="106"/>
      <c r="R2692" s="106"/>
      <c r="S2692" s="106"/>
      <c r="T2692" s="106"/>
      <c r="U2692" s="106"/>
      <c r="V2692" s="106"/>
      <c r="W2692" s="19"/>
      <c r="X2692" s="2"/>
      <c r="Y2692" s="4"/>
      <c r="Z2692" s="106"/>
      <c r="AA2692" s="114"/>
      <c r="AB2692" s="112"/>
      <c r="AC2692" s="178"/>
      <c r="AD2692" s="11"/>
      <c r="AE2692" s="106"/>
      <c r="AF2692" s="106"/>
      <c r="AG2692" s="106"/>
      <c r="AH2692" s="115"/>
      <c r="AI2692" s="116"/>
      <c r="AJ2692" s="10"/>
      <c r="AK2692" s="1"/>
      <c r="AL2692" s="10"/>
      <c r="AM2692" s="1"/>
      <c r="AN2692" s="1"/>
      <c r="AO2692" s="3"/>
      <c r="AP2692" s="3"/>
      <c r="AQ2692" s="4"/>
      <c r="AR2692" s="4"/>
      <c r="AS2692" s="4"/>
      <c r="AT2692" s="4"/>
      <c r="AU2692" s="4"/>
      <c r="AV2692" s="4"/>
      <c r="AW2692" s="1"/>
      <c r="AX2692" s="1"/>
      <c r="AY2692" s="1"/>
      <c r="AZ2692" s="1"/>
      <c r="BA2692" s="1"/>
      <c r="BB2692" s="1"/>
      <c r="BC2692" s="1"/>
      <c r="BD2692" s="1"/>
      <c r="BE2692" s="1"/>
      <c r="BG2692" s="1"/>
      <c r="BH2692" s="1"/>
    </row>
    <row r="2693" spans="1:60" ht="15" customHeight="1" x14ac:dyDescent="0.25">
      <c r="A2693" s="105"/>
      <c r="B2693" s="106"/>
      <c r="C2693" s="2"/>
      <c r="D2693" s="2"/>
      <c r="E2693" s="106"/>
      <c r="F2693" s="107"/>
      <c r="G2693" s="108"/>
      <c r="H2693" s="109"/>
      <c r="I2693" s="109"/>
      <c r="J2693" s="110"/>
      <c r="K2693" s="117"/>
      <c r="L2693" s="178"/>
      <c r="M2693" s="178"/>
      <c r="N2693" s="106"/>
      <c r="O2693" s="111"/>
      <c r="P2693" s="111"/>
      <c r="Q2693" s="106"/>
      <c r="R2693" s="106"/>
      <c r="S2693" s="106"/>
      <c r="T2693" s="106"/>
      <c r="U2693" s="106"/>
      <c r="V2693" s="106"/>
      <c r="W2693" s="19"/>
      <c r="X2693" s="2"/>
      <c r="Y2693" s="4"/>
      <c r="Z2693" s="106"/>
      <c r="AA2693" s="114"/>
      <c r="AB2693" s="112"/>
      <c r="AC2693" s="178"/>
      <c r="AD2693" s="11"/>
      <c r="AE2693" s="106"/>
      <c r="AF2693" s="106"/>
      <c r="AG2693" s="106"/>
      <c r="AH2693" s="115"/>
      <c r="AI2693" s="116"/>
      <c r="AJ2693" s="10"/>
      <c r="AK2693" s="1"/>
      <c r="AL2693" s="10"/>
      <c r="AM2693" s="1"/>
      <c r="AN2693" s="1"/>
      <c r="AO2693" s="3"/>
      <c r="AP2693" s="3"/>
      <c r="AQ2693" s="4"/>
      <c r="AR2693" s="4"/>
      <c r="AS2693" s="4"/>
      <c r="AT2693" s="4"/>
      <c r="AU2693" s="4"/>
      <c r="AV2693" s="4"/>
      <c r="AW2693" s="1"/>
      <c r="AX2693" s="1"/>
      <c r="AY2693" s="1"/>
      <c r="AZ2693" s="1"/>
      <c r="BA2693" s="1"/>
      <c r="BB2693" s="1"/>
      <c r="BC2693" s="1"/>
      <c r="BD2693" s="1"/>
      <c r="BE2693" s="1"/>
      <c r="BG2693" s="1"/>
      <c r="BH2693" s="1"/>
    </row>
    <row r="2694" spans="1:60" ht="15" customHeight="1" x14ac:dyDescent="0.25">
      <c r="A2694" s="105"/>
      <c r="B2694" s="106"/>
      <c r="C2694" s="2"/>
      <c r="D2694" s="2"/>
      <c r="E2694" s="106"/>
      <c r="F2694" s="107"/>
      <c r="G2694" s="108"/>
      <c r="H2694" s="109"/>
      <c r="I2694" s="109"/>
      <c r="J2694" s="110"/>
      <c r="K2694" s="117"/>
      <c r="L2694" s="178"/>
      <c r="M2694" s="178"/>
      <c r="N2694" s="106"/>
      <c r="O2694" s="111"/>
      <c r="P2694" s="111"/>
      <c r="Q2694" s="106"/>
      <c r="R2694" s="106"/>
      <c r="S2694" s="106"/>
      <c r="T2694" s="106"/>
      <c r="U2694" s="106"/>
      <c r="V2694" s="106"/>
      <c r="W2694" s="19"/>
      <c r="X2694" s="2"/>
      <c r="Y2694" s="4"/>
      <c r="Z2694" s="106"/>
      <c r="AA2694" s="114"/>
      <c r="AB2694" s="112"/>
      <c r="AC2694" s="178"/>
      <c r="AD2694" s="11"/>
      <c r="AE2694" s="106"/>
      <c r="AF2694" s="106"/>
      <c r="AG2694" s="106"/>
      <c r="AH2694" s="115"/>
      <c r="AI2694" s="116"/>
      <c r="AJ2694" s="10"/>
      <c r="AK2694" s="1"/>
      <c r="AL2694" s="10"/>
      <c r="AM2694" s="1"/>
      <c r="AN2694" s="1"/>
      <c r="AO2694" s="3"/>
      <c r="AP2694" s="3"/>
      <c r="AQ2694" s="4"/>
      <c r="AR2694" s="4"/>
      <c r="AS2694" s="4"/>
      <c r="AT2694" s="4"/>
      <c r="AU2694" s="4"/>
      <c r="AV2694" s="4"/>
      <c r="AW2694" s="1"/>
      <c r="AX2694" s="1"/>
      <c r="AY2694" s="1"/>
      <c r="AZ2694" s="1"/>
      <c r="BA2694" s="1"/>
      <c r="BB2694" s="1"/>
      <c r="BC2694" s="1"/>
      <c r="BD2694" s="1"/>
      <c r="BE2694" s="1"/>
      <c r="BG2694" s="1"/>
      <c r="BH2694" s="1"/>
    </row>
    <row r="2695" spans="1:60" ht="15" customHeight="1" x14ac:dyDescent="0.25">
      <c r="A2695" s="105"/>
      <c r="B2695" s="106"/>
      <c r="C2695" s="2"/>
      <c r="D2695" s="2"/>
      <c r="E2695" s="106"/>
      <c r="F2695" s="107"/>
      <c r="G2695" s="108"/>
      <c r="H2695" s="109"/>
      <c r="I2695" s="109"/>
      <c r="J2695" s="110"/>
      <c r="K2695" s="117"/>
      <c r="L2695" s="178"/>
      <c r="M2695" s="178"/>
      <c r="N2695" s="106"/>
      <c r="O2695" s="111"/>
      <c r="P2695" s="111"/>
      <c r="Q2695" s="106"/>
      <c r="R2695" s="106"/>
      <c r="S2695" s="106"/>
      <c r="T2695" s="106"/>
      <c r="U2695" s="106"/>
      <c r="V2695" s="106"/>
      <c r="W2695" s="19"/>
      <c r="X2695" s="2"/>
      <c r="Y2695" s="4"/>
      <c r="Z2695" s="106"/>
      <c r="AA2695" s="114"/>
      <c r="AB2695" s="112"/>
      <c r="AC2695" s="178"/>
      <c r="AD2695" s="11"/>
      <c r="AE2695" s="106"/>
      <c r="AF2695" s="106"/>
      <c r="AG2695" s="106"/>
      <c r="AH2695" s="115"/>
      <c r="AI2695" s="116"/>
      <c r="AJ2695" s="10"/>
      <c r="AK2695" s="1"/>
      <c r="AL2695" s="10"/>
      <c r="AM2695" s="1"/>
      <c r="AN2695" s="1"/>
      <c r="AO2695" s="3"/>
      <c r="AP2695" s="3"/>
      <c r="AQ2695" s="4"/>
      <c r="AR2695" s="4"/>
      <c r="AS2695" s="4"/>
      <c r="AT2695" s="4"/>
      <c r="AU2695" s="4"/>
      <c r="AV2695" s="4"/>
      <c r="AW2695" s="1"/>
      <c r="AX2695" s="1"/>
      <c r="AY2695" s="1"/>
      <c r="AZ2695" s="1"/>
      <c r="BA2695" s="1"/>
      <c r="BB2695" s="1"/>
      <c r="BC2695" s="1"/>
      <c r="BD2695" s="1"/>
      <c r="BE2695" s="1"/>
      <c r="BG2695" s="1"/>
      <c r="BH2695" s="1"/>
    </row>
    <row r="2696" spans="1:60" ht="15" customHeight="1" x14ac:dyDescent="0.25">
      <c r="A2696" s="105"/>
      <c r="B2696" s="106"/>
      <c r="C2696" s="2"/>
      <c r="D2696" s="2"/>
      <c r="E2696" s="106"/>
      <c r="F2696" s="107"/>
      <c r="G2696" s="108"/>
      <c r="H2696" s="109"/>
      <c r="I2696" s="109"/>
      <c r="J2696" s="110"/>
      <c r="K2696" s="117"/>
      <c r="L2696" s="178"/>
      <c r="M2696" s="178"/>
      <c r="N2696" s="106"/>
      <c r="O2696" s="111"/>
      <c r="P2696" s="111"/>
      <c r="Q2696" s="106"/>
      <c r="R2696" s="106"/>
      <c r="S2696" s="106"/>
      <c r="T2696" s="106"/>
      <c r="U2696" s="106"/>
      <c r="V2696" s="106"/>
      <c r="W2696" s="19"/>
      <c r="X2696" s="2"/>
      <c r="Y2696" s="4"/>
      <c r="Z2696" s="106"/>
      <c r="AA2696" s="114"/>
      <c r="AB2696" s="112"/>
      <c r="AC2696" s="178"/>
      <c r="AD2696" s="11"/>
      <c r="AE2696" s="106"/>
      <c r="AF2696" s="106"/>
      <c r="AG2696" s="106"/>
      <c r="AH2696" s="115"/>
      <c r="AI2696" s="116"/>
      <c r="AJ2696" s="10"/>
      <c r="AK2696" s="1"/>
      <c r="AL2696" s="10"/>
      <c r="AM2696" s="1"/>
      <c r="AN2696" s="1"/>
      <c r="AO2696" s="3"/>
      <c r="AP2696" s="3"/>
      <c r="AQ2696" s="4"/>
      <c r="AR2696" s="4"/>
      <c r="AS2696" s="4"/>
      <c r="AT2696" s="4"/>
      <c r="AU2696" s="4"/>
      <c r="AV2696" s="4"/>
      <c r="AW2696" s="1"/>
      <c r="AX2696" s="1"/>
      <c r="AY2696" s="1"/>
      <c r="AZ2696" s="1"/>
      <c r="BA2696" s="1"/>
      <c r="BB2696" s="1"/>
      <c r="BC2696" s="1"/>
      <c r="BD2696" s="1"/>
      <c r="BE2696" s="1"/>
      <c r="BG2696" s="1"/>
      <c r="BH2696" s="1"/>
    </row>
    <row r="2697" spans="1:60" ht="15" customHeight="1" x14ac:dyDescent="0.25">
      <c r="A2697" s="105"/>
      <c r="B2697" s="106"/>
      <c r="C2697" s="2"/>
      <c r="D2697" s="2"/>
      <c r="E2697" s="106"/>
      <c r="F2697" s="107"/>
      <c r="G2697" s="108"/>
      <c r="H2697" s="109"/>
      <c r="I2697" s="109"/>
      <c r="J2697" s="110"/>
      <c r="K2697" s="117"/>
      <c r="L2697" s="178"/>
      <c r="M2697" s="178"/>
      <c r="N2697" s="106"/>
      <c r="O2697" s="111"/>
      <c r="P2697" s="111"/>
      <c r="Q2697" s="106"/>
      <c r="R2697" s="106"/>
      <c r="S2697" s="106"/>
      <c r="T2697" s="106"/>
      <c r="U2697" s="106"/>
      <c r="V2697" s="106"/>
      <c r="W2697" s="19"/>
      <c r="X2697" s="2"/>
      <c r="Y2697" s="4"/>
      <c r="Z2697" s="106"/>
      <c r="AA2697" s="114"/>
      <c r="AB2697" s="112"/>
      <c r="AC2697" s="178"/>
      <c r="AD2697" s="11"/>
      <c r="AE2697" s="106"/>
      <c r="AF2697" s="106"/>
      <c r="AG2697" s="106"/>
      <c r="AH2697" s="115"/>
      <c r="AI2697" s="116"/>
      <c r="AJ2697" s="10"/>
      <c r="AK2697" s="1"/>
      <c r="AL2697" s="10"/>
      <c r="AM2697" s="1"/>
      <c r="AN2697" s="1"/>
      <c r="AO2697" s="3"/>
      <c r="AP2697" s="3"/>
      <c r="AQ2697" s="4"/>
      <c r="AR2697" s="4"/>
      <c r="AS2697" s="4"/>
      <c r="AT2697" s="4"/>
      <c r="AU2697" s="4"/>
      <c r="AV2697" s="4"/>
      <c r="AW2697" s="1"/>
      <c r="AX2697" s="1"/>
      <c r="AY2697" s="1"/>
      <c r="AZ2697" s="1"/>
      <c r="BA2697" s="1"/>
      <c r="BB2697" s="1"/>
      <c r="BC2697" s="1"/>
      <c r="BD2697" s="1"/>
      <c r="BE2697" s="1"/>
      <c r="BG2697" s="1"/>
      <c r="BH2697" s="1"/>
    </row>
    <row r="2698" spans="1:60" ht="15" customHeight="1" x14ac:dyDescent="0.25">
      <c r="A2698" s="105"/>
      <c r="B2698" s="106"/>
      <c r="C2698" s="2"/>
      <c r="D2698" s="2"/>
      <c r="E2698" s="106"/>
      <c r="F2698" s="107"/>
      <c r="G2698" s="108"/>
      <c r="H2698" s="109"/>
      <c r="I2698" s="109"/>
      <c r="J2698" s="110"/>
      <c r="K2698" s="117"/>
      <c r="L2698" s="178"/>
      <c r="M2698" s="178"/>
      <c r="N2698" s="106"/>
      <c r="O2698" s="111"/>
      <c r="P2698" s="111"/>
      <c r="Q2698" s="106"/>
      <c r="R2698" s="106"/>
      <c r="S2698" s="106"/>
      <c r="T2698" s="106"/>
      <c r="U2698" s="106"/>
      <c r="V2698" s="106"/>
      <c r="W2698" s="19"/>
      <c r="X2698" s="2"/>
      <c r="Y2698" s="4"/>
      <c r="Z2698" s="106"/>
      <c r="AA2698" s="114"/>
      <c r="AB2698" s="112"/>
      <c r="AC2698" s="178"/>
      <c r="AD2698" s="11"/>
      <c r="AE2698" s="106"/>
      <c r="AF2698" s="106"/>
      <c r="AG2698" s="106"/>
      <c r="AH2698" s="115"/>
      <c r="AI2698" s="116"/>
      <c r="AJ2698" s="10"/>
      <c r="AK2698" s="1"/>
      <c r="AL2698" s="10"/>
      <c r="AM2698" s="1"/>
      <c r="AN2698" s="1"/>
      <c r="AO2698" s="3"/>
      <c r="AP2698" s="3"/>
      <c r="AQ2698" s="4"/>
      <c r="AR2698" s="4"/>
      <c r="AS2698" s="4"/>
      <c r="AT2698" s="4"/>
      <c r="AU2698" s="4"/>
      <c r="AV2698" s="4"/>
      <c r="AW2698" s="1"/>
      <c r="AX2698" s="1"/>
      <c r="AY2698" s="1"/>
      <c r="AZ2698" s="1"/>
      <c r="BA2698" s="1"/>
      <c r="BB2698" s="1"/>
      <c r="BC2698" s="1"/>
      <c r="BD2698" s="1"/>
      <c r="BE2698" s="1"/>
      <c r="BG2698" s="1"/>
      <c r="BH2698" s="1"/>
    </row>
    <row r="2699" spans="1:60" ht="15" customHeight="1" x14ac:dyDescent="0.25">
      <c r="A2699" s="105"/>
      <c r="B2699" s="106"/>
      <c r="C2699" s="2"/>
      <c r="D2699" s="2"/>
      <c r="E2699" s="106"/>
      <c r="F2699" s="107"/>
      <c r="G2699" s="108"/>
      <c r="H2699" s="109"/>
      <c r="I2699" s="109"/>
      <c r="J2699" s="110"/>
      <c r="K2699" s="117"/>
      <c r="L2699" s="178"/>
      <c r="M2699" s="178"/>
      <c r="N2699" s="106"/>
      <c r="O2699" s="111"/>
      <c r="P2699" s="111"/>
      <c r="Q2699" s="106"/>
      <c r="R2699" s="106"/>
      <c r="S2699" s="106"/>
      <c r="T2699" s="106"/>
      <c r="U2699" s="106"/>
      <c r="V2699" s="106"/>
      <c r="W2699" s="19"/>
      <c r="X2699" s="2"/>
      <c r="Y2699" s="4"/>
      <c r="Z2699" s="106"/>
      <c r="AA2699" s="114"/>
      <c r="AB2699" s="112"/>
      <c r="AC2699" s="178"/>
      <c r="AD2699" s="11"/>
      <c r="AE2699" s="106"/>
      <c r="AF2699" s="106"/>
      <c r="AG2699" s="106"/>
      <c r="AH2699" s="115"/>
      <c r="AI2699" s="116"/>
      <c r="AJ2699" s="10"/>
      <c r="AK2699" s="1"/>
      <c r="AL2699" s="10"/>
      <c r="AM2699" s="1"/>
      <c r="AN2699" s="1"/>
      <c r="AO2699" s="3"/>
      <c r="AP2699" s="3"/>
      <c r="AQ2699" s="4"/>
      <c r="AR2699" s="4"/>
      <c r="AS2699" s="4"/>
      <c r="AT2699" s="4"/>
      <c r="AU2699" s="4"/>
      <c r="AV2699" s="4"/>
      <c r="AW2699" s="1"/>
      <c r="AX2699" s="1"/>
      <c r="AY2699" s="1"/>
      <c r="AZ2699" s="1"/>
      <c r="BA2699" s="1"/>
      <c r="BB2699" s="1"/>
      <c r="BC2699" s="1"/>
      <c r="BD2699" s="1"/>
      <c r="BE2699" s="1"/>
      <c r="BG2699" s="1"/>
      <c r="BH2699" s="1"/>
    </row>
    <row r="2700" spans="1:60" ht="15" customHeight="1" x14ac:dyDescent="0.25">
      <c r="A2700" s="105"/>
      <c r="B2700" s="106"/>
      <c r="C2700" s="2"/>
      <c r="D2700" s="2"/>
      <c r="E2700" s="106"/>
      <c r="F2700" s="107"/>
      <c r="G2700" s="108"/>
      <c r="H2700" s="109"/>
      <c r="I2700" s="109"/>
      <c r="J2700" s="110"/>
      <c r="K2700" s="117"/>
      <c r="L2700" s="178"/>
      <c r="M2700" s="178"/>
      <c r="N2700" s="106"/>
      <c r="O2700" s="111"/>
      <c r="P2700" s="111"/>
      <c r="Q2700" s="106"/>
      <c r="R2700" s="106"/>
      <c r="S2700" s="106"/>
      <c r="T2700" s="106"/>
      <c r="U2700" s="106"/>
      <c r="V2700" s="106"/>
      <c r="W2700" s="19"/>
      <c r="X2700" s="2"/>
      <c r="Y2700" s="4"/>
      <c r="Z2700" s="106"/>
      <c r="AA2700" s="114"/>
      <c r="AB2700" s="112"/>
      <c r="AC2700" s="178"/>
      <c r="AD2700" s="11"/>
      <c r="AE2700" s="106"/>
      <c r="AF2700" s="106"/>
      <c r="AG2700" s="106"/>
      <c r="AH2700" s="115"/>
      <c r="AI2700" s="116"/>
      <c r="AJ2700" s="10"/>
      <c r="AK2700" s="1"/>
      <c r="AL2700" s="10"/>
      <c r="AM2700" s="1"/>
      <c r="AN2700" s="1"/>
      <c r="AO2700" s="3"/>
      <c r="AP2700" s="3"/>
      <c r="AQ2700" s="4"/>
      <c r="AR2700" s="4"/>
      <c r="AS2700" s="4"/>
      <c r="AT2700" s="4"/>
      <c r="AU2700" s="4"/>
      <c r="AV2700" s="4"/>
      <c r="AW2700" s="1"/>
      <c r="AX2700" s="1"/>
      <c r="AY2700" s="1"/>
      <c r="AZ2700" s="1"/>
      <c r="BA2700" s="1"/>
      <c r="BB2700" s="1"/>
      <c r="BC2700" s="1"/>
      <c r="BD2700" s="1"/>
      <c r="BE2700" s="1"/>
      <c r="BG2700" s="1"/>
      <c r="BH2700" s="1"/>
    </row>
    <row r="2701" spans="1:60" ht="15" customHeight="1" x14ac:dyDescent="0.25">
      <c r="A2701" s="105"/>
      <c r="B2701" s="106"/>
      <c r="C2701" s="2"/>
      <c r="D2701" s="2"/>
      <c r="E2701" s="106"/>
      <c r="F2701" s="107"/>
      <c r="G2701" s="108"/>
      <c r="H2701" s="109"/>
      <c r="I2701" s="109"/>
      <c r="J2701" s="110"/>
      <c r="K2701" s="117"/>
      <c r="L2701" s="178"/>
      <c r="M2701" s="178"/>
      <c r="N2701" s="106"/>
      <c r="O2701" s="111"/>
      <c r="P2701" s="111"/>
      <c r="Q2701" s="106"/>
      <c r="R2701" s="106"/>
      <c r="S2701" s="106"/>
      <c r="T2701" s="106"/>
      <c r="U2701" s="106"/>
      <c r="V2701" s="106"/>
      <c r="W2701" s="19"/>
      <c r="X2701" s="2"/>
      <c r="Y2701" s="4"/>
      <c r="Z2701" s="106"/>
      <c r="AA2701" s="114"/>
      <c r="AB2701" s="112"/>
      <c r="AC2701" s="178"/>
      <c r="AD2701" s="11"/>
      <c r="AE2701" s="106"/>
      <c r="AF2701" s="106"/>
      <c r="AG2701" s="106"/>
      <c r="AH2701" s="115"/>
      <c r="AI2701" s="116"/>
      <c r="AJ2701" s="10"/>
      <c r="AK2701" s="1"/>
      <c r="AL2701" s="10"/>
      <c r="AM2701" s="1"/>
      <c r="AN2701" s="1"/>
      <c r="AO2701" s="3"/>
      <c r="AP2701" s="3"/>
      <c r="AQ2701" s="4"/>
      <c r="AR2701" s="4"/>
      <c r="AS2701" s="4"/>
      <c r="AT2701" s="4"/>
      <c r="AU2701" s="4"/>
      <c r="AV2701" s="4"/>
      <c r="AW2701" s="1"/>
      <c r="AX2701" s="1"/>
      <c r="AY2701" s="1"/>
      <c r="AZ2701" s="1"/>
      <c r="BA2701" s="1"/>
      <c r="BB2701" s="1"/>
      <c r="BC2701" s="1"/>
      <c r="BD2701" s="1"/>
      <c r="BE2701" s="1"/>
      <c r="BG2701" s="1"/>
      <c r="BH2701" s="1"/>
    </row>
    <row r="2702" spans="1:60" ht="15" customHeight="1" x14ac:dyDescent="0.25">
      <c r="A2702" s="105"/>
      <c r="B2702" s="106"/>
      <c r="C2702" s="2"/>
      <c r="D2702" s="2"/>
      <c r="E2702" s="106"/>
      <c r="F2702" s="107"/>
      <c r="G2702" s="108"/>
      <c r="H2702" s="109"/>
      <c r="I2702" s="109"/>
      <c r="J2702" s="110"/>
      <c r="K2702" s="117"/>
      <c r="L2702" s="178"/>
      <c r="M2702" s="178"/>
      <c r="N2702" s="106"/>
      <c r="O2702" s="111"/>
      <c r="P2702" s="111"/>
      <c r="Q2702" s="106"/>
      <c r="R2702" s="106"/>
      <c r="S2702" s="106"/>
      <c r="T2702" s="106"/>
      <c r="U2702" s="106"/>
      <c r="V2702" s="106"/>
      <c r="W2702" s="19"/>
      <c r="X2702" s="2"/>
      <c r="Y2702" s="4"/>
      <c r="Z2702" s="106"/>
      <c r="AA2702" s="114"/>
      <c r="AB2702" s="112"/>
      <c r="AC2702" s="178"/>
      <c r="AD2702" s="11"/>
      <c r="AE2702" s="106"/>
      <c r="AF2702" s="106"/>
      <c r="AG2702" s="106"/>
      <c r="AH2702" s="115"/>
      <c r="AI2702" s="116"/>
      <c r="AJ2702" s="10"/>
      <c r="AK2702" s="1"/>
      <c r="AL2702" s="10"/>
      <c r="AM2702" s="1"/>
      <c r="AN2702" s="1"/>
      <c r="AO2702" s="3"/>
      <c r="AP2702" s="3"/>
      <c r="AQ2702" s="4"/>
      <c r="AR2702" s="4"/>
      <c r="AS2702" s="4"/>
      <c r="AT2702" s="4"/>
      <c r="AU2702" s="4"/>
      <c r="AV2702" s="4"/>
      <c r="AW2702" s="1"/>
      <c r="AX2702" s="1"/>
      <c r="AY2702" s="1"/>
      <c r="AZ2702" s="1"/>
      <c r="BA2702" s="1"/>
      <c r="BB2702" s="1"/>
      <c r="BC2702" s="1"/>
      <c r="BD2702" s="1"/>
      <c r="BE2702" s="1"/>
      <c r="BG2702" s="1"/>
      <c r="BH2702" s="1"/>
    </row>
    <row r="2703" spans="1:60" ht="15" customHeight="1" x14ac:dyDescent="0.25">
      <c r="A2703" s="105"/>
      <c r="B2703" s="106"/>
      <c r="C2703" s="2"/>
      <c r="D2703" s="2"/>
      <c r="E2703" s="106"/>
      <c r="F2703" s="107"/>
      <c r="G2703" s="108"/>
      <c r="H2703" s="109"/>
      <c r="I2703" s="109"/>
      <c r="J2703" s="110"/>
      <c r="K2703" s="117"/>
      <c r="L2703" s="178"/>
      <c r="M2703" s="178"/>
      <c r="N2703" s="106"/>
      <c r="O2703" s="111"/>
      <c r="P2703" s="111"/>
      <c r="Q2703" s="106"/>
      <c r="R2703" s="106"/>
      <c r="S2703" s="106"/>
      <c r="T2703" s="106"/>
      <c r="U2703" s="106"/>
      <c r="V2703" s="106"/>
      <c r="W2703" s="19"/>
      <c r="X2703" s="2"/>
      <c r="Y2703" s="4"/>
      <c r="Z2703" s="106"/>
      <c r="AA2703" s="114"/>
      <c r="AB2703" s="112"/>
      <c r="AC2703" s="178"/>
      <c r="AD2703" s="11"/>
      <c r="AE2703" s="106"/>
      <c r="AF2703" s="106"/>
      <c r="AG2703" s="106"/>
      <c r="AH2703" s="115"/>
      <c r="AI2703" s="116"/>
      <c r="AJ2703" s="10"/>
      <c r="AK2703" s="1"/>
      <c r="AL2703" s="10"/>
      <c r="AM2703" s="1"/>
      <c r="AN2703" s="1"/>
      <c r="AO2703" s="3"/>
      <c r="AP2703" s="3"/>
      <c r="AQ2703" s="4"/>
      <c r="AR2703" s="4"/>
      <c r="AS2703" s="4"/>
      <c r="AT2703" s="4"/>
      <c r="AU2703" s="4"/>
      <c r="AV2703" s="4"/>
      <c r="AW2703" s="1"/>
      <c r="AX2703" s="1"/>
      <c r="AY2703" s="1"/>
      <c r="AZ2703" s="1"/>
      <c r="BA2703" s="1"/>
      <c r="BB2703" s="1"/>
      <c r="BC2703" s="1"/>
      <c r="BD2703" s="1"/>
      <c r="BE2703" s="1"/>
      <c r="BG2703" s="1"/>
      <c r="BH2703" s="1"/>
    </row>
    <row r="2704" spans="1:60" ht="15" customHeight="1" x14ac:dyDescent="0.25">
      <c r="A2704" s="105"/>
      <c r="B2704" s="106"/>
      <c r="C2704" s="2"/>
      <c r="D2704" s="2"/>
      <c r="E2704" s="106"/>
      <c r="F2704" s="107"/>
      <c r="G2704" s="108"/>
      <c r="H2704" s="109"/>
      <c r="I2704" s="109"/>
      <c r="J2704" s="110"/>
      <c r="K2704" s="117"/>
      <c r="L2704" s="178"/>
      <c r="M2704" s="178"/>
      <c r="N2704" s="106"/>
      <c r="O2704" s="111"/>
      <c r="P2704" s="111"/>
      <c r="Q2704" s="106"/>
      <c r="R2704" s="106"/>
      <c r="S2704" s="106"/>
      <c r="T2704" s="106"/>
      <c r="U2704" s="106"/>
      <c r="V2704" s="106"/>
      <c r="W2704" s="19"/>
      <c r="X2704" s="2"/>
      <c r="Y2704" s="4"/>
      <c r="Z2704" s="106"/>
      <c r="AA2704" s="114"/>
      <c r="AB2704" s="112"/>
      <c r="AC2704" s="178"/>
      <c r="AD2704" s="11"/>
      <c r="AE2704" s="106"/>
      <c r="AF2704" s="106"/>
      <c r="AG2704" s="106"/>
      <c r="AH2704" s="115"/>
      <c r="AI2704" s="116"/>
      <c r="AJ2704" s="10"/>
      <c r="AK2704" s="1"/>
      <c r="AL2704" s="10"/>
      <c r="AM2704" s="1"/>
      <c r="AN2704" s="1"/>
      <c r="AO2704" s="3"/>
      <c r="AP2704" s="3"/>
      <c r="AQ2704" s="4"/>
      <c r="AR2704" s="4"/>
      <c r="AS2704" s="4"/>
      <c r="AT2704" s="4"/>
      <c r="AU2704" s="4"/>
      <c r="AV2704" s="4"/>
      <c r="AW2704" s="1"/>
      <c r="AX2704" s="1"/>
      <c r="AY2704" s="1"/>
      <c r="AZ2704" s="1"/>
      <c r="BA2704" s="1"/>
      <c r="BB2704" s="1"/>
      <c r="BC2704" s="1"/>
      <c r="BD2704" s="1"/>
      <c r="BE2704" s="1"/>
      <c r="BG2704" s="1"/>
      <c r="BH2704" s="1"/>
    </row>
    <row r="2705" spans="1:60" ht="15" customHeight="1" x14ac:dyDescent="0.25">
      <c r="A2705" s="105"/>
      <c r="B2705" s="106"/>
      <c r="C2705" s="2"/>
      <c r="D2705" s="2"/>
      <c r="E2705" s="106"/>
      <c r="F2705" s="107"/>
      <c r="G2705" s="108"/>
      <c r="H2705" s="109"/>
      <c r="I2705" s="109"/>
      <c r="J2705" s="110"/>
      <c r="K2705" s="117"/>
      <c r="L2705" s="178"/>
      <c r="M2705" s="178"/>
      <c r="N2705" s="106"/>
      <c r="O2705" s="111"/>
      <c r="P2705" s="111"/>
      <c r="Q2705" s="106"/>
      <c r="R2705" s="106"/>
      <c r="S2705" s="106"/>
      <c r="T2705" s="106"/>
      <c r="U2705" s="106"/>
      <c r="V2705" s="106"/>
      <c r="W2705" s="19"/>
      <c r="X2705" s="2"/>
      <c r="Y2705" s="4"/>
      <c r="Z2705" s="106"/>
      <c r="AA2705" s="114"/>
      <c r="AB2705" s="112"/>
      <c r="AC2705" s="178"/>
      <c r="AD2705" s="11"/>
      <c r="AE2705" s="106"/>
      <c r="AF2705" s="106"/>
      <c r="AG2705" s="106"/>
      <c r="AH2705" s="115"/>
      <c r="AI2705" s="116"/>
      <c r="AJ2705" s="10"/>
      <c r="AK2705" s="1"/>
      <c r="AL2705" s="10"/>
      <c r="AM2705" s="1"/>
      <c r="AN2705" s="1"/>
      <c r="AO2705" s="3"/>
      <c r="AP2705" s="3"/>
      <c r="AQ2705" s="4"/>
      <c r="AR2705" s="4"/>
      <c r="AS2705" s="4"/>
      <c r="AT2705" s="4"/>
      <c r="AU2705" s="4"/>
      <c r="AV2705" s="4"/>
      <c r="AW2705" s="1"/>
      <c r="AX2705" s="1"/>
      <c r="AY2705" s="1"/>
      <c r="AZ2705" s="1"/>
      <c r="BA2705" s="1"/>
      <c r="BB2705" s="1"/>
      <c r="BC2705" s="1"/>
      <c r="BD2705" s="1"/>
      <c r="BE2705" s="1"/>
      <c r="BG2705" s="1"/>
      <c r="BH2705" s="1"/>
    </row>
    <row r="2706" spans="1:60" ht="15" customHeight="1" x14ac:dyDescent="0.25">
      <c r="A2706" s="105"/>
      <c r="B2706" s="106"/>
      <c r="C2706" s="2"/>
      <c r="D2706" s="2"/>
      <c r="E2706" s="106"/>
      <c r="F2706" s="107"/>
      <c r="G2706" s="108"/>
      <c r="H2706" s="109"/>
      <c r="I2706" s="109"/>
      <c r="J2706" s="110"/>
      <c r="K2706" s="117"/>
      <c r="L2706" s="178"/>
      <c r="M2706" s="178"/>
      <c r="N2706" s="106"/>
      <c r="O2706" s="111"/>
      <c r="P2706" s="111"/>
      <c r="Q2706" s="106"/>
      <c r="R2706" s="106"/>
      <c r="S2706" s="106"/>
      <c r="T2706" s="106"/>
      <c r="U2706" s="106"/>
      <c r="V2706" s="106"/>
      <c r="W2706" s="19"/>
      <c r="X2706" s="2"/>
      <c r="Y2706" s="4"/>
      <c r="Z2706" s="106"/>
      <c r="AA2706" s="114"/>
      <c r="AB2706" s="112"/>
      <c r="AC2706" s="178"/>
      <c r="AD2706" s="11"/>
      <c r="AE2706" s="106"/>
      <c r="AF2706" s="106"/>
      <c r="AG2706" s="106"/>
      <c r="AH2706" s="115"/>
      <c r="AI2706" s="116"/>
      <c r="AJ2706" s="10"/>
      <c r="AK2706" s="1"/>
      <c r="AL2706" s="10"/>
      <c r="AM2706" s="1"/>
      <c r="AN2706" s="1"/>
      <c r="AO2706" s="3"/>
      <c r="AP2706" s="3"/>
      <c r="AQ2706" s="4"/>
      <c r="AR2706" s="4"/>
      <c r="AS2706" s="4"/>
      <c r="AT2706" s="4"/>
      <c r="AU2706" s="4"/>
      <c r="AV2706" s="4"/>
      <c r="AW2706" s="1"/>
      <c r="AX2706" s="1"/>
      <c r="AY2706" s="1"/>
      <c r="AZ2706" s="1"/>
      <c r="BA2706" s="1"/>
      <c r="BB2706" s="1"/>
      <c r="BC2706" s="1"/>
      <c r="BD2706" s="1"/>
      <c r="BE2706" s="1"/>
      <c r="BG2706" s="1"/>
      <c r="BH2706" s="1"/>
    </row>
    <row r="2707" spans="1:60" ht="15" customHeight="1" x14ac:dyDescent="0.25">
      <c r="A2707" s="105"/>
      <c r="B2707" s="106"/>
      <c r="C2707" s="2"/>
      <c r="D2707" s="2"/>
      <c r="E2707" s="106"/>
      <c r="F2707" s="107"/>
      <c r="G2707" s="108"/>
      <c r="H2707" s="109"/>
      <c r="I2707" s="109"/>
      <c r="J2707" s="110"/>
      <c r="K2707" s="117"/>
      <c r="L2707" s="178"/>
      <c r="M2707" s="178"/>
      <c r="N2707" s="106"/>
      <c r="O2707" s="111"/>
      <c r="P2707" s="111"/>
      <c r="Q2707" s="106"/>
      <c r="R2707" s="106"/>
      <c r="S2707" s="106"/>
      <c r="T2707" s="106"/>
      <c r="U2707" s="106"/>
      <c r="V2707" s="106"/>
      <c r="W2707" s="19"/>
      <c r="X2707" s="2"/>
      <c r="Y2707" s="4"/>
      <c r="Z2707" s="106"/>
      <c r="AA2707" s="114"/>
      <c r="AB2707" s="112"/>
      <c r="AC2707" s="178"/>
      <c r="AD2707" s="11"/>
      <c r="AE2707" s="106"/>
      <c r="AF2707" s="106"/>
      <c r="AG2707" s="106"/>
      <c r="AH2707" s="115"/>
      <c r="AI2707" s="116"/>
      <c r="AJ2707" s="10"/>
      <c r="AK2707" s="1"/>
      <c r="AL2707" s="10"/>
      <c r="AM2707" s="1"/>
      <c r="AN2707" s="1"/>
      <c r="AO2707" s="3"/>
      <c r="AP2707" s="3"/>
      <c r="AQ2707" s="4"/>
      <c r="AR2707" s="4"/>
      <c r="AS2707" s="4"/>
      <c r="AT2707" s="4"/>
      <c r="AU2707" s="4"/>
      <c r="AV2707" s="4"/>
      <c r="AW2707" s="1"/>
      <c r="AX2707" s="1"/>
      <c r="AY2707" s="1"/>
      <c r="AZ2707" s="1"/>
      <c r="BA2707" s="1"/>
      <c r="BB2707" s="1"/>
      <c r="BC2707" s="1"/>
      <c r="BD2707" s="1"/>
      <c r="BE2707" s="1"/>
      <c r="BG2707" s="1"/>
      <c r="BH2707" s="1"/>
    </row>
    <row r="2708" spans="1:60" ht="15" customHeight="1" x14ac:dyDescent="0.25">
      <c r="A2708" s="105"/>
      <c r="B2708" s="106"/>
      <c r="C2708" s="2"/>
      <c r="D2708" s="2"/>
      <c r="E2708" s="106"/>
      <c r="F2708" s="107"/>
      <c r="G2708" s="108"/>
      <c r="H2708" s="109"/>
      <c r="I2708" s="109"/>
      <c r="J2708" s="110"/>
      <c r="K2708" s="117"/>
      <c r="L2708" s="178"/>
      <c r="M2708" s="178"/>
      <c r="N2708" s="106"/>
      <c r="O2708" s="111"/>
      <c r="P2708" s="111"/>
      <c r="Q2708" s="106"/>
      <c r="R2708" s="106"/>
      <c r="S2708" s="106"/>
      <c r="T2708" s="106"/>
      <c r="U2708" s="106"/>
      <c r="V2708" s="106"/>
      <c r="W2708" s="19"/>
      <c r="X2708" s="2"/>
      <c r="Y2708" s="4"/>
      <c r="Z2708" s="106"/>
      <c r="AA2708" s="114"/>
      <c r="AB2708" s="112"/>
      <c r="AC2708" s="178"/>
      <c r="AD2708" s="11"/>
      <c r="AE2708" s="106"/>
      <c r="AF2708" s="106"/>
      <c r="AG2708" s="106"/>
      <c r="AH2708" s="115"/>
      <c r="AI2708" s="116"/>
      <c r="AJ2708" s="10"/>
      <c r="AK2708" s="1"/>
      <c r="AL2708" s="10"/>
      <c r="AM2708" s="1"/>
      <c r="AN2708" s="1"/>
      <c r="AO2708" s="3"/>
      <c r="AP2708" s="3"/>
      <c r="AQ2708" s="4"/>
      <c r="AR2708" s="4"/>
      <c r="AS2708" s="4"/>
      <c r="AT2708" s="4"/>
      <c r="AU2708" s="4"/>
      <c r="AV2708" s="4"/>
      <c r="AW2708" s="1"/>
      <c r="AX2708" s="1"/>
      <c r="AY2708" s="1"/>
      <c r="AZ2708" s="1"/>
      <c r="BA2708" s="1"/>
      <c r="BB2708" s="1"/>
      <c r="BC2708" s="1"/>
      <c r="BD2708" s="1"/>
      <c r="BE2708" s="1"/>
      <c r="BG2708" s="1"/>
      <c r="BH2708" s="1"/>
    </row>
    <row r="2709" spans="1:60" ht="15" customHeight="1" x14ac:dyDescent="0.25">
      <c r="A2709" s="105"/>
      <c r="B2709" s="106"/>
      <c r="C2709" s="2"/>
      <c r="D2709" s="2"/>
      <c r="E2709" s="106"/>
      <c r="F2709" s="107"/>
      <c r="G2709" s="108"/>
      <c r="H2709" s="109"/>
      <c r="I2709" s="109"/>
      <c r="J2709" s="110"/>
      <c r="K2709" s="117"/>
      <c r="L2709" s="178"/>
      <c r="M2709" s="178"/>
      <c r="N2709" s="106"/>
      <c r="O2709" s="111"/>
      <c r="P2709" s="111"/>
      <c r="Q2709" s="106"/>
      <c r="R2709" s="106"/>
      <c r="S2709" s="106"/>
      <c r="T2709" s="106"/>
      <c r="U2709" s="106"/>
      <c r="V2709" s="106"/>
      <c r="W2709" s="19"/>
      <c r="X2709" s="2"/>
      <c r="Y2709" s="4"/>
      <c r="Z2709" s="106"/>
      <c r="AA2709" s="114"/>
      <c r="AB2709" s="112"/>
      <c r="AC2709" s="178"/>
      <c r="AD2709" s="11"/>
      <c r="AE2709" s="106"/>
      <c r="AF2709" s="106"/>
      <c r="AG2709" s="106"/>
      <c r="AH2709" s="115"/>
      <c r="AI2709" s="116"/>
      <c r="AJ2709" s="10"/>
      <c r="AK2709" s="1"/>
      <c r="AL2709" s="10"/>
      <c r="AM2709" s="1"/>
      <c r="AN2709" s="1"/>
      <c r="AO2709" s="3"/>
      <c r="AP2709" s="3"/>
      <c r="AQ2709" s="4"/>
      <c r="AR2709" s="4"/>
      <c r="AS2709" s="4"/>
      <c r="AT2709" s="4"/>
      <c r="AU2709" s="4"/>
      <c r="AV2709" s="4"/>
      <c r="AW2709" s="1"/>
      <c r="AX2709" s="1"/>
      <c r="AY2709" s="1"/>
      <c r="AZ2709" s="1"/>
      <c r="BA2709" s="1"/>
      <c r="BB2709" s="1"/>
      <c r="BC2709" s="1"/>
      <c r="BD2709" s="1"/>
      <c r="BE2709" s="1"/>
      <c r="BG2709" s="1"/>
      <c r="BH2709" s="1"/>
    </row>
    <row r="2710" spans="1:60" ht="15" customHeight="1" x14ac:dyDescent="0.25">
      <c r="A2710" s="105"/>
      <c r="B2710" s="106"/>
      <c r="C2710" s="2"/>
      <c r="D2710" s="2"/>
      <c r="E2710" s="106"/>
      <c r="F2710" s="107"/>
      <c r="G2710" s="108"/>
      <c r="H2710" s="109"/>
      <c r="I2710" s="109"/>
      <c r="J2710" s="110"/>
      <c r="K2710" s="117"/>
      <c r="L2710" s="178"/>
      <c r="M2710" s="178"/>
      <c r="N2710" s="106"/>
      <c r="O2710" s="111"/>
      <c r="P2710" s="111"/>
      <c r="Q2710" s="106"/>
      <c r="R2710" s="106"/>
      <c r="S2710" s="106"/>
      <c r="T2710" s="106"/>
      <c r="U2710" s="106"/>
      <c r="V2710" s="106"/>
      <c r="W2710" s="19"/>
      <c r="X2710" s="2"/>
      <c r="Y2710" s="4"/>
      <c r="Z2710" s="106"/>
      <c r="AA2710" s="114"/>
      <c r="AB2710" s="112"/>
      <c r="AC2710" s="178"/>
      <c r="AD2710" s="11"/>
      <c r="AE2710" s="106"/>
      <c r="AF2710" s="106"/>
      <c r="AG2710" s="106"/>
      <c r="AH2710" s="115"/>
      <c r="AI2710" s="116"/>
      <c r="AJ2710" s="10"/>
      <c r="AK2710" s="1"/>
      <c r="AL2710" s="10"/>
      <c r="AM2710" s="1"/>
      <c r="AN2710" s="1"/>
      <c r="AO2710" s="3"/>
      <c r="AP2710" s="3"/>
      <c r="AQ2710" s="4"/>
      <c r="AR2710" s="4"/>
      <c r="AS2710" s="4"/>
      <c r="AT2710" s="4"/>
      <c r="AU2710" s="4"/>
      <c r="AV2710" s="4"/>
      <c r="AW2710" s="1"/>
      <c r="AX2710" s="1"/>
      <c r="AY2710" s="1"/>
      <c r="AZ2710" s="1"/>
      <c r="BA2710" s="1"/>
      <c r="BB2710" s="1"/>
      <c r="BC2710" s="1"/>
      <c r="BD2710" s="1"/>
      <c r="BE2710" s="1"/>
      <c r="BG2710" s="1"/>
      <c r="BH2710" s="1"/>
    </row>
    <row r="2711" spans="1:60" ht="15" customHeight="1" x14ac:dyDescent="0.25">
      <c r="A2711" s="105"/>
      <c r="B2711" s="106"/>
      <c r="C2711" s="2"/>
      <c r="D2711" s="2"/>
      <c r="E2711" s="106"/>
      <c r="F2711" s="107"/>
      <c r="G2711" s="108"/>
      <c r="H2711" s="109"/>
      <c r="I2711" s="109"/>
      <c r="J2711" s="110"/>
      <c r="K2711" s="117"/>
      <c r="L2711" s="178"/>
      <c r="M2711" s="178"/>
      <c r="N2711" s="106"/>
      <c r="O2711" s="111"/>
      <c r="P2711" s="111"/>
      <c r="Q2711" s="106"/>
      <c r="R2711" s="106"/>
      <c r="S2711" s="106"/>
      <c r="T2711" s="106"/>
      <c r="U2711" s="106"/>
      <c r="V2711" s="106"/>
      <c r="W2711" s="19"/>
      <c r="X2711" s="2"/>
      <c r="Y2711" s="4"/>
      <c r="Z2711" s="106"/>
      <c r="AA2711" s="114"/>
      <c r="AB2711" s="112"/>
      <c r="AC2711" s="178"/>
      <c r="AD2711" s="11"/>
      <c r="AE2711" s="106"/>
      <c r="AF2711" s="106"/>
      <c r="AG2711" s="106"/>
      <c r="AH2711" s="115"/>
      <c r="AI2711" s="116"/>
      <c r="AJ2711" s="10"/>
      <c r="AK2711" s="1"/>
      <c r="AL2711" s="10"/>
      <c r="AM2711" s="1"/>
      <c r="AN2711" s="1"/>
      <c r="AO2711" s="3"/>
      <c r="AP2711" s="3"/>
      <c r="AQ2711" s="4"/>
      <c r="AR2711" s="4"/>
      <c r="AS2711" s="4"/>
      <c r="AT2711" s="4"/>
      <c r="AU2711" s="4"/>
      <c r="AV2711" s="4"/>
      <c r="AW2711" s="1"/>
      <c r="AX2711" s="1"/>
      <c r="AY2711" s="1"/>
      <c r="AZ2711" s="1"/>
      <c r="BA2711" s="1"/>
      <c r="BB2711" s="1"/>
      <c r="BC2711" s="1"/>
      <c r="BD2711" s="1"/>
      <c r="BE2711" s="1"/>
      <c r="BG2711" s="1"/>
      <c r="BH2711" s="1"/>
    </row>
    <row r="2712" spans="1:60" ht="15" customHeight="1" x14ac:dyDescent="0.25">
      <c r="A2712" s="105"/>
      <c r="B2712" s="106"/>
      <c r="C2712" s="2"/>
      <c r="D2712" s="2"/>
      <c r="E2712" s="106"/>
      <c r="F2712" s="107"/>
      <c r="G2712" s="108"/>
      <c r="H2712" s="109"/>
      <c r="I2712" s="109"/>
      <c r="J2712" s="110"/>
      <c r="K2712" s="117"/>
      <c r="L2712" s="178"/>
      <c r="M2712" s="178"/>
      <c r="N2712" s="106"/>
      <c r="O2712" s="111"/>
      <c r="P2712" s="111"/>
      <c r="Q2712" s="106"/>
      <c r="R2712" s="106"/>
      <c r="S2712" s="106"/>
      <c r="T2712" s="106"/>
      <c r="U2712" s="106"/>
      <c r="V2712" s="106"/>
      <c r="W2712" s="19"/>
      <c r="X2712" s="2"/>
      <c r="Y2712" s="4"/>
      <c r="Z2712" s="106"/>
      <c r="AA2712" s="114"/>
      <c r="AB2712" s="112"/>
      <c r="AC2712" s="178"/>
      <c r="AD2712" s="11"/>
      <c r="AE2712" s="106"/>
      <c r="AF2712" s="106"/>
      <c r="AG2712" s="106"/>
      <c r="AH2712" s="115"/>
      <c r="AI2712" s="116"/>
      <c r="AJ2712" s="10"/>
      <c r="AK2712" s="1"/>
      <c r="AL2712" s="10"/>
      <c r="AM2712" s="1"/>
      <c r="AN2712" s="1"/>
      <c r="AO2712" s="3"/>
      <c r="AP2712" s="3"/>
      <c r="AQ2712" s="4"/>
      <c r="AR2712" s="4"/>
      <c r="AS2712" s="4"/>
      <c r="AT2712" s="4"/>
      <c r="AU2712" s="4"/>
      <c r="AV2712" s="4"/>
      <c r="AW2712" s="1"/>
      <c r="AX2712" s="1"/>
      <c r="AY2712" s="1"/>
      <c r="AZ2712" s="1"/>
      <c r="BA2712" s="1"/>
      <c r="BB2712" s="1"/>
      <c r="BC2712" s="1"/>
      <c r="BD2712" s="1"/>
      <c r="BE2712" s="1"/>
      <c r="BG2712" s="1"/>
      <c r="BH2712" s="1"/>
    </row>
    <row r="2713" spans="1:60" ht="15" customHeight="1" x14ac:dyDescent="0.25">
      <c r="A2713" s="105"/>
      <c r="B2713" s="106"/>
      <c r="C2713" s="2"/>
      <c r="D2713" s="2"/>
      <c r="E2713" s="106"/>
      <c r="F2713" s="107"/>
      <c r="G2713" s="108"/>
      <c r="H2713" s="109"/>
      <c r="I2713" s="109"/>
      <c r="J2713" s="110"/>
      <c r="K2713" s="117"/>
      <c r="L2713" s="178"/>
      <c r="M2713" s="178"/>
      <c r="N2713" s="106"/>
      <c r="O2713" s="111"/>
      <c r="P2713" s="111"/>
      <c r="Q2713" s="106"/>
      <c r="R2713" s="106"/>
      <c r="S2713" s="106"/>
      <c r="T2713" s="106"/>
      <c r="U2713" s="106"/>
      <c r="V2713" s="106"/>
      <c r="W2713" s="19"/>
      <c r="X2713" s="2"/>
      <c r="Y2713" s="4"/>
      <c r="Z2713" s="106"/>
      <c r="AA2713" s="114"/>
      <c r="AB2713" s="112"/>
      <c r="AC2713" s="178"/>
      <c r="AD2713" s="11"/>
      <c r="AE2713" s="106"/>
      <c r="AF2713" s="106"/>
      <c r="AG2713" s="106"/>
      <c r="AH2713" s="115"/>
      <c r="AI2713" s="116"/>
      <c r="AJ2713" s="10"/>
      <c r="AK2713" s="1"/>
      <c r="AL2713" s="10"/>
      <c r="AM2713" s="1"/>
      <c r="AN2713" s="1"/>
      <c r="AO2713" s="3"/>
      <c r="AP2713" s="3"/>
      <c r="AQ2713" s="4"/>
      <c r="AR2713" s="4"/>
      <c r="AS2713" s="4"/>
      <c r="AT2713" s="4"/>
      <c r="AU2713" s="4"/>
      <c r="AV2713" s="4"/>
      <c r="AW2713" s="1"/>
      <c r="AX2713" s="1"/>
      <c r="AY2713" s="1"/>
      <c r="AZ2713" s="1"/>
      <c r="BA2713" s="1"/>
      <c r="BB2713" s="1"/>
      <c r="BC2713" s="1"/>
      <c r="BD2713" s="1"/>
      <c r="BE2713" s="1"/>
      <c r="BG2713" s="1"/>
      <c r="BH2713" s="1"/>
    </row>
    <row r="2714" spans="1:60" ht="15" customHeight="1" x14ac:dyDescent="0.25">
      <c r="A2714" s="105"/>
      <c r="B2714" s="106"/>
      <c r="C2714" s="2"/>
      <c r="D2714" s="2"/>
      <c r="E2714" s="106"/>
      <c r="F2714" s="107"/>
      <c r="G2714" s="108"/>
      <c r="H2714" s="109"/>
      <c r="I2714" s="109"/>
      <c r="J2714" s="110"/>
      <c r="K2714" s="117"/>
      <c r="L2714" s="178"/>
      <c r="M2714" s="178"/>
      <c r="N2714" s="106"/>
      <c r="O2714" s="111"/>
      <c r="P2714" s="111"/>
      <c r="Q2714" s="106"/>
      <c r="R2714" s="106"/>
      <c r="S2714" s="106"/>
      <c r="T2714" s="106"/>
      <c r="U2714" s="106"/>
      <c r="V2714" s="106"/>
      <c r="W2714" s="19"/>
      <c r="X2714" s="2"/>
      <c r="Y2714" s="4"/>
      <c r="Z2714" s="106"/>
      <c r="AA2714" s="114"/>
      <c r="AB2714" s="112"/>
      <c r="AC2714" s="178"/>
      <c r="AD2714" s="11"/>
      <c r="AE2714" s="106"/>
      <c r="AF2714" s="106"/>
      <c r="AG2714" s="106"/>
      <c r="AH2714" s="115"/>
      <c r="AI2714" s="116"/>
      <c r="AJ2714" s="10"/>
      <c r="AK2714" s="1"/>
      <c r="AL2714" s="10"/>
      <c r="AM2714" s="1"/>
      <c r="AN2714" s="1"/>
      <c r="AO2714" s="3"/>
      <c r="AP2714" s="3"/>
      <c r="AQ2714" s="4"/>
      <c r="AR2714" s="4"/>
      <c r="AS2714" s="4"/>
      <c r="AT2714" s="4"/>
      <c r="AU2714" s="4"/>
      <c r="AV2714" s="4"/>
      <c r="AW2714" s="1"/>
      <c r="AX2714" s="1"/>
      <c r="AY2714" s="1"/>
      <c r="AZ2714" s="1"/>
      <c r="BA2714" s="1"/>
      <c r="BB2714" s="1"/>
      <c r="BC2714" s="1"/>
      <c r="BD2714" s="1"/>
      <c r="BE2714" s="1"/>
      <c r="BG2714" s="1"/>
      <c r="BH2714" s="1"/>
    </row>
    <row r="2715" spans="1:60" ht="15" customHeight="1" x14ac:dyDescent="0.25">
      <c r="A2715" s="105"/>
      <c r="B2715" s="106"/>
      <c r="C2715" s="2"/>
      <c r="D2715" s="2"/>
      <c r="E2715" s="106"/>
      <c r="F2715" s="107"/>
      <c r="G2715" s="108"/>
      <c r="H2715" s="109"/>
      <c r="I2715" s="109"/>
      <c r="J2715" s="110"/>
      <c r="K2715" s="117"/>
      <c r="L2715" s="178"/>
      <c r="M2715" s="178"/>
      <c r="N2715" s="106"/>
      <c r="O2715" s="111"/>
      <c r="P2715" s="111"/>
      <c r="Q2715" s="106"/>
      <c r="R2715" s="106"/>
      <c r="S2715" s="106"/>
      <c r="T2715" s="106"/>
      <c r="U2715" s="106"/>
      <c r="V2715" s="106"/>
      <c r="W2715" s="19"/>
      <c r="X2715" s="2"/>
      <c r="Y2715" s="4"/>
      <c r="Z2715" s="106"/>
      <c r="AA2715" s="114"/>
      <c r="AB2715" s="112"/>
      <c r="AC2715" s="178"/>
      <c r="AD2715" s="11"/>
      <c r="AE2715" s="106"/>
      <c r="AF2715" s="106"/>
      <c r="AG2715" s="106"/>
      <c r="AH2715" s="115"/>
      <c r="AI2715" s="116"/>
      <c r="AJ2715" s="10"/>
      <c r="AK2715" s="1"/>
      <c r="AL2715" s="10"/>
      <c r="AM2715" s="1"/>
      <c r="AN2715" s="1"/>
      <c r="AO2715" s="3"/>
      <c r="AP2715" s="3"/>
      <c r="AQ2715" s="4"/>
      <c r="AR2715" s="4"/>
      <c r="AS2715" s="4"/>
      <c r="AT2715" s="4"/>
      <c r="AU2715" s="4"/>
      <c r="AV2715" s="4"/>
      <c r="AW2715" s="1"/>
      <c r="AX2715" s="1"/>
      <c r="AY2715" s="1"/>
      <c r="AZ2715" s="1"/>
      <c r="BA2715" s="1"/>
      <c r="BB2715" s="1"/>
      <c r="BC2715" s="1"/>
      <c r="BD2715" s="1"/>
      <c r="BE2715" s="1"/>
      <c r="BG2715" s="1"/>
      <c r="BH2715" s="1"/>
    </row>
    <row r="2716" spans="1:60" ht="15" customHeight="1" x14ac:dyDescent="0.25">
      <c r="A2716" s="105"/>
      <c r="B2716" s="106"/>
      <c r="C2716" s="2"/>
      <c r="D2716" s="2"/>
      <c r="E2716" s="106"/>
      <c r="F2716" s="107"/>
      <c r="G2716" s="108"/>
      <c r="H2716" s="109"/>
      <c r="I2716" s="109"/>
      <c r="J2716" s="110"/>
      <c r="K2716" s="117"/>
      <c r="L2716" s="178"/>
      <c r="M2716" s="178"/>
      <c r="N2716" s="106"/>
      <c r="O2716" s="111"/>
      <c r="P2716" s="111"/>
      <c r="Q2716" s="106"/>
      <c r="R2716" s="106"/>
      <c r="S2716" s="106"/>
      <c r="T2716" s="106"/>
      <c r="U2716" s="106"/>
      <c r="V2716" s="106"/>
      <c r="W2716" s="19"/>
      <c r="X2716" s="2"/>
      <c r="Y2716" s="4"/>
      <c r="Z2716" s="106"/>
      <c r="AA2716" s="114"/>
      <c r="AB2716" s="112"/>
      <c r="AC2716" s="178"/>
      <c r="AD2716" s="11"/>
      <c r="AE2716" s="106"/>
      <c r="AF2716" s="106"/>
      <c r="AG2716" s="106"/>
      <c r="AH2716" s="115"/>
      <c r="AI2716" s="116"/>
      <c r="AJ2716" s="10"/>
      <c r="AK2716" s="1"/>
      <c r="AL2716" s="10"/>
      <c r="AM2716" s="1"/>
      <c r="AN2716" s="1"/>
      <c r="AO2716" s="3"/>
      <c r="AP2716" s="3"/>
      <c r="AQ2716" s="4"/>
      <c r="AR2716" s="4"/>
      <c r="AS2716" s="4"/>
      <c r="AT2716" s="4"/>
      <c r="AU2716" s="4"/>
      <c r="AV2716" s="4"/>
      <c r="AW2716" s="1"/>
      <c r="AX2716" s="1"/>
      <c r="AY2716" s="1"/>
      <c r="AZ2716" s="1"/>
      <c r="BA2716" s="1"/>
      <c r="BB2716" s="1"/>
      <c r="BC2716" s="1"/>
      <c r="BD2716" s="1"/>
      <c r="BE2716" s="1"/>
      <c r="BG2716" s="1"/>
      <c r="BH2716" s="1"/>
    </row>
    <row r="2717" spans="1:60" ht="15" customHeight="1" x14ac:dyDescent="0.25">
      <c r="A2717" s="105"/>
      <c r="B2717" s="106"/>
      <c r="C2717" s="2"/>
      <c r="D2717" s="2"/>
      <c r="E2717" s="106"/>
      <c r="F2717" s="107"/>
      <c r="G2717" s="108"/>
      <c r="H2717" s="109"/>
      <c r="I2717" s="109"/>
      <c r="J2717" s="110"/>
      <c r="K2717" s="117"/>
      <c r="L2717" s="178"/>
      <c r="M2717" s="178"/>
      <c r="N2717" s="106"/>
      <c r="O2717" s="111"/>
      <c r="P2717" s="111"/>
      <c r="Q2717" s="106"/>
      <c r="R2717" s="106"/>
      <c r="S2717" s="106"/>
      <c r="T2717" s="106"/>
      <c r="U2717" s="106"/>
      <c r="V2717" s="106"/>
      <c r="W2717" s="19"/>
      <c r="X2717" s="2"/>
      <c r="Y2717" s="4"/>
      <c r="Z2717" s="106"/>
      <c r="AA2717" s="114"/>
      <c r="AB2717" s="112"/>
      <c r="AC2717" s="178"/>
      <c r="AD2717" s="11"/>
      <c r="AE2717" s="106"/>
      <c r="AF2717" s="106"/>
      <c r="AG2717" s="106"/>
      <c r="AH2717" s="115"/>
      <c r="AI2717" s="116"/>
      <c r="AJ2717" s="10"/>
      <c r="AK2717" s="1"/>
      <c r="AL2717" s="10"/>
      <c r="AM2717" s="1"/>
      <c r="AN2717" s="1"/>
      <c r="AO2717" s="3"/>
      <c r="AP2717" s="3"/>
      <c r="AQ2717" s="4"/>
      <c r="AR2717" s="4"/>
      <c r="AS2717" s="4"/>
      <c r="AT2717" s="4"/>
      <c r="AU2717" s="4"/>
      <c r="AV2717" s="4"/>
      <c r="AW2717" s="1"/>
      <c r="AX2717" s="1"/>
      <c r="AY2717" s="1"/>
      <c r="AZ2717" s="1"/>
      <c r="BA2717" s="1"/>
      <c r="BB2717" s="1"/>
      <c r="BC2717" s="1"/>
      <c r="BD2717" s="1"/>
      <c r="BE2717" s="1"/>
      <c r="BG2717" s="1"/>
      <c r="BH2717" s="1"/>
    </row>
    <row r="2718" spans="1:60" ht="15" customHeight="1" x14ac:dyDescent="0.25">
      <c r="A2718" s="105"/>
      <c r="B2718" s="106"/>
      <c r="C2718" s="2"/>
      <c r="D2718" s="2"/>
      <c r="E2718" s="106"/>
      <c r="F2718" s="107"/>
      <c r="G2718" s="108"/>
      <c r="H2718" s="109"/>
      <c r="I2718" s="109"/>
      <c r="J2718" s="110"/>
      <c r="K2718" s="117"/>
      <c r="L2718" s="178"/>
      <c r="M2718" s="178"/>
      <c r="N2718" s="106"/>
      <c r="O2718" s="111"/>
      <c r="P2718" s="111"/>
      <c r="Q2718" s="106"/>
      <c r="R2718" s="106"/>
      <c r="S2718" s="106"/>
      <c r="T2718" s="106"/>
      <c r="U2718" s="106"/>
      <c r="V2718" s="106"/>
      <c r="W2718" s="19"/>
      <c r="X2718" s="2"/>
      <c r="Y2718" s="4"/>
      <c r="Z2718" s="106"/>
      <c r="AA2718" s="114"/>
      <c r="AB2718" s="112"/>
      <c r="AC2718" s="178"/>
      <c r="AD2718" s="11"/>
      <c r="AE2718" s="106"/>
      <c r="AF2718" s="106"/>
      <c r="AG2718" s="106"/>
      <c r="AH2718" s="115"/>
      <c r="AI2718" s="116"/>
      <c r="AJ2718" s="10"/>
      <c r="AK2718" s="1"/>
      <c r="AL2718" s="10"/>
      <c r="AM2718" s="1"/>
      <c r="AN2718" s="1"/>
      <c r="AO2718" s="3"/>
      <c r="AP2718" s="3"/>
      <c r="AQ2718" s="4"/>
      <c r="AR2718" s="4"/>
      <c r="AS2718" s="4"/>
      <c r="AT2718" s="4"/>
      <c r="AU2718" s="4"/>
      <c r="AV2718" s="4"/>
      <c r="AW2718" s="1"/>
      <c r="AX2718" s="1"/>
      <c r="AY2718" s="1"/>
      <c r="AZ2718" s="1"/>
      <c r="BA2718" s="1"/>
      <c r="BB2718" s="1"/>
      <c r="BC2718" s="1"/>
      <c r="BD2718" s="1"/>
      <c r="BE2718" s="1"/>
      <c r="BG2718" s="1"/>
      <c r="BH2718" s="1"/>
    </row>
    <row r="2719" spans="1:60" ht="15" customHeight="1" x14ac:dyDescent="0.25">
      <c r="A2719" s="105"/>
      <c r="B2719" s="106"/>
      <c r="C2719" s="2"/>
      <c r="D2719" s="2"/>
      <c r="E2719" s="106"/>
      <c r="F2719" s="107"/>
      <c r="G2719" s="108"/>
      <c r="H2719" s="109"/>
      <c r="I2719" s="109"/>
      <c r="J2719" s="110"/>
      <c r="K2719" s="117"/>
      <c r="L2719" s="178"/>
      <c r="M2719" s="178"/>
      <c r="N2719" s="106"/>
      <c r="O2719" s="111"/>
      <c r="P2719" s="111"/>
      <c r="Q2719" s="106"/>
      <c r="R2719" s="106"/>
      <c r="S2719" s="106"/>
      <c r="T2719" s="106"/>
      <c r="U2719" s="106"/>
      <c r="V2719" s="106"/>
      <c r="W2719" s="19"/>
      <c r="X2719" s="2"/>
      <c r="Y2719" s="4"/>
      <c r="Z2719" s="106"/>
      <c r="AA2719" s="114"/>
      <c r="AB2719" s="112"/>
      <c r="AC2719" s="178"/>
      <c r="AD2719" s="11"/>
      <c r="AE2719" s="106"/>
      <c r="AF2719" s="106"/>
      <c r="AG2719" s="106"/>
      <c r="AH2719" s="115"/>
      <c r="AI2719" s="116"/>
      <c r="AJ2719" s="10"/>
      <c r="AK2719" s="1"/>
      <c r="AL2719" s="10"/>
      <c r="AM2719" s="1"/>
      <c r="AN2719" s="1"/>
      <c r="AO2719" s="3"/>
      <c r="AP2719" s="3"/>
      <c r="AQ2719" s="4"/>
      <c r="AR2719" s="4"/>
      <c r="AS2719" s="4"/>
      <c r="AT2719" s="4"/>
      <c r="AU2719" s="4"/>
      <c r="AV2719" s="4"/>
      <c r="AW2719" s="1"/>
      <c r="AX2719" s="1"/>
      <c r="AY2719" s="1"/>
      <c r="AZ2719" s="1"/>
      <c r="BA2719" s="1"/>
      <c r="BB2719" s="1"/>
      <c r="BC2719" s="1"/>
      <c r="BD2719" s="1"/>
      <c r="BE2719" s="1"/>
      <c r="BG2719" s="1"/>
      <c r="BH2719" s="1"/>
    </row>
    <row r="2720" spans="1:60" ht="15" customHeight="1" x14ac:dyDescent="0.25">
      <c r="A2720" s="105"/>
      <c r="B2720" s="106"/>
      <c r="C2720" s="2"/>
      <c r="D2720" s="2"/>
      <c r="E2720" s="106"/>
      <c r="F2720" s="107"/>
      <c r="G2720" s="108"/>
      <c r="H2720" s="109"/>
      <c r="I2720" s="109"/>
      <c r="J2720" s="110"/>
      <c r="K2720" s="117"/>
      <c r="L2720" s="178"/>
      <c r="M2720" s="178"/>
      <c r="N2720" s="106"/>
      <c r="O2720" s="111"/>
      <c r="P2720" s="111"/>
      <c r="Q2720" s="106"/>
      <c r="R2720" s="106"/>
      <c r="S2720" s="106"/>
      <c r="T2720" s="106"/>
      <c r="U2720" s="106"/>
      <c r="V2720" s="106"/>
      <c r="W2720" s="19"/>
      <c r="X2720" s="2"/>
      <c r="Y2720" s="4"/>
      <c r="Z2720" s="106"/>
      <c r="AA2720" s="114"/>
      <c r="AB2720" s="112"/>
      <c r="AC2720" s="178"/>
      <c r="AD2720" s="11"/>
      <c r="AE2720" s="106"/>
      <c r="AF2720" s="106"/>
      <c r="AG2720" s="106"/>
      <c r="AH2720" s="115"/>
      <c r="AI2720" s="116"/>
      <c r="AJ2720" s="10"/>
      <c r="AK2720" s="1"/>
      <c r="AL2720" s="10"/>
      <c r="AM2720" s="1"/>
      <c r="AN2720" s="1"/>
      <c r="AO2720" s="3"/>
      <c r="AP2720" s="3"/>
      <c r="AQ2720" s="4"/>
      <c r="AR2720" s="4"/>
      <c r="AS2720" s="4"/>
      <c r="AT2720" s="4"/>
      <c r="AU2720" s="4"/>
      <c r="AV2720" s="4"/>
      <c r="AW2720" s="1"/>
      <c r="AX2720" s="1"/>
      <c r="AY2720" s="1"/>
      <c r="AZ2720" s="1"/>
      <c r="BA2720" s="1"/>
      <c r="BB2720" s="1"/>
      <c r="BC2720" s="1"/>
      <c r="BD2720" s="1"/>
      <c r="BE2720" s="1"/>
      <c r="BG2720" s="1"/>
      <c r="BH2720" s="1"/>
    </row>
    <row r="2721" spans="1:60" ht="15" customHeight="1" x14ac:dyDescent="0.25">
      <c r="A2721" s="105"/>
      <c r="B2721" s="106"/>
      <c r="C2721" s="2"/>
      <c r="D2721" s="2"/>
      <c r="E2721" s="106"/>
      <c r="F2721" s="107"/>
      <c r="G2721" s="108"/>
      <c r="H2721" s="109"/>
      <c r="I2721" s="109"/>
      <c r="J2721" s="110"/>
      <c r="K2721" s="117"/>
      <c r="L2721" s="178"/>
      <c r="M2721" s="178"/>
      <c r="N2721" s="106"/>
      <c r="O2721" s="111"/>
      <c r="P2721" s="111"/>
      <c r="Q2721" s="106"/>
      <c r="R2721" s="106"/>
      <c r="S2721" s="106"/>
      <c r="T2721" s="106"/>
      <c r="U2721" s="106"/>
      <c r="V2721" s="106"/>
      <c r="W2721" s="19"/>
      <c r="X2721" s="2"/>
      <c r="Y2721" s="4"/>
      <c r="Z2721" s="106"/>
      <c r="AA2721" s="114"/>
      <c r="AB2721" s="112"/>
      <c r="AC2721" s="178"/>
      <c r="AD2721" s="11"/>
      <c r="AE2721" s="106"/>
      <c r="AF2721" s="106"/>
      <c r="AG2721" s="106"/>
      <c r="AH2721" s="115"/>
      <c r="AI2721" s="116"/>
      <c r="AJ2721" s="10"/>
      <c r="AK2721" s="1"/>
      <c r="AL2721" s="10"/>
      <c r="AM2721" s="1"/>
      <c r="AN2721" s="1"/>
      <c r="AO2721" s="3"/>
      <c r="AP2721" s="3"/>
      <c r="AQ2721" s="4"/>
      <c r="AR2721" s="4"/>
      <c r="AS2721" s="4"/>
      <c r="AT2721" s="4"/>
      <c r="AU2721" s="4"/>
      <c r="AV2721" s="4"/>
      <c r="AW2721" s="1"/>
      <c r="AX2721" s="1"/>
      <c r="AY2721" s="1"/>
      <c r="AZ2721" s="1"/>
      <c r="BA2721" s="1"/>
      <c r="BB2721" s="1"/>
      <c r="BC2721" s="1"/>
      <c r="BD2721" s="1"/>
      <c r="BE2721" s="1"/>
      <c r="BG2721" s="1"/>
      <c r="BH2721" s="1"/>
    </row>
    <row r="2722" spans="1:60" ht="15" customHeight="1" x14ac:dyDescent="0.25">
      <c r="A2722" s="105"/>
      <c r="B2722" s="106"/>
      <c r="C2722" s="2"/>
      <c r="D2722" s="2"/>
      <c r="E2722" s="106"/>
      <c r="F2722" s="107"/>
      <c r="G2722" s="108"/>
      <c r="H2722" s="109"/>
      <c r="I2722" s="109"/>
      <c r="J2722" s="110"/>
      <c r="K2722" s="117"/>
      <c r="L2722" s="178"/>
      <c r="M2722" s="178"/>
      <c r="N2722" s="106"/>
      <c r="O2722" s="111"/>
      <c r="P2722" s="111"/>
      <c r="Q2722" s="106"/>
      <c r="R2722" s="106"/>
      <c r="S2722" s="106"/>
      <c r="T2722" s="106"/>
      <c r="U2722" s="106"/>
      <c r="V2722" s="106"/>
      <c r="W2722" s="19"/>
      <c r="X2722" s="2"/>
      <c r="Y2722" s="4"/>
      <c r="Z2722" s="106"/>
      <c r="AA2722" s="114"/>
      <c r="AB2722" s="112"/>
      <c r="AC2722" s="178"/>
      <c r="AD2722" s="11"/>
      <c r="AE2722" s="106"/>
      <c r="AF2722" s="106"/>
      <c r="AG2722" s="106"/>
      <c r="AH2722" s="115"/>
      <c r="AI2722" s="116"/>
      <c r="AJ2722" s="10"/>
      <c r="AK2722" s="1"/>
      <c r="AL2722" s="10"/>
      <c r="AM2722" s="1"/>
      <c r="AN2722" s="1"/>
      <c r="AO2722" s="3"/>
      <c r="AP2722" s="3"/>
      <c r="AQ2722" s="4"/>
      <c r="AR2722" s="4"/>
      <c r="AS2722" s="4"/>
      <c r="AT2722" s="4"/>
      <c r="AU2722" s="4"/>
      <c r="AV2722" s="4"/>
      <c r="AW2722" s="1"/>
      <c r="AX2722" s="1"/>
      <c r="AY2722" s="1"/>
      <c r="AZ2722" s="1"/>
      <c r="BA2722" s="1"/>
      <c r="BB2722" s="1"/>
      <c r="BC2722" s="1"/>
      <c r="BD2722" s="1"/>
      <c r="BE2722" s="1"/>
      <c r="BG2722" s="1"/>
      <c r="BH2722" s="1"/>
    </row>
    <row r="2723" spans="1:60" ht="15" customHeight="1" x14ac:dyDescent="0.25">
      <c r="A2723" s="105"/>
      <c r="B2723" s="106"/>
      <c r="C2723" s="2"/>
      <c r="D2723" s="2"/>
      <c r="E2723" s="106"/>
      <c r="F2723" s="107"/>
      <c r="G2723" s="108"/>
      <c r="H2723" s="109"/>
      <c r="I2723" s="109"/>
      <c r="J2723" s="110"/>
      <c r="K2723" s="117"/>
      <c r="L2723" s="178"/>
      <c r="M2723" s="178"/>
      <c r="N2723" s="106"/>
      <c r="O2723" s="111"/>
      <c r="P2723" s="111"/>
      <c r="Q2723" s="106"/>
      <c r="R2723" s="106"/>
      <c r="S2723" s="106"/>
      <c r="T2723" s="106"/>
      <c r="U2723" s="106"/>
      <c r="V2723" s="106"/>
      <c r="W2723" s="19"/>
      <c r="X2723" s="2"/>
      <c r="Y2723" s="4"/>
      <c r="Z2723" s="106"/>
      <c r="AA2723" s="114"/>
      <c r="AB2723" s="112"/>
      <c r="AC2723" s="178"/>
      <c r="AD2723" s="11"/>
      <c r="AE2723" s="106"/>
      <c r="AF2723" s="106"/>
      <c r="AG2723" s="106"/>
      <c r="AH2723" s="115"/>
      <c r="AI2723" s="116"/>
      <c r="AJ2723" s="10"/>
      <c r="AK2723" s="1"/>
      <c r="AL2723" s="10"/>
      <c r="AM2723" s="1"/>
      <c r="AN2723" s="1"/>
      <c r="AO2723" s="3"/>
      <c r="AP2723" s="3"/>
      <c r="AQ2723" s="4"/>
      <c r="AR2723" s="4"/>
      <c r="AS2723" s="4"/>
      <c r="AT2723" s="4"/>
      <c r="AU2723" s="4"/>
      <c r="AV2723" s="4"/>
      <c r="AW2723" s="1"/>
      <c r="AX2723" s="1"/>
      <c r="AY2723" s="1"/>
      <c r="AZ2723" s="1"/>
      <c r="BA2723" s="1"/>
      <c r="BB2723" s="1"/>
      <c r="BC2723" s="1"/>
      <c r="BD2723" s="1"/>
      <c r="BE2723" s="1"/>
      <c r="BG2723" s="1"/>
      <c r="BH2723" s="1"/>
    </row>
    <row r="2724" spans="1:60" ht="15" customHeight="1" x14ac:dyDescent="0.25">
      <c r="A2724" s="105"/>
      <c r="B2724" s="106"/>
      <c r="C2724" s="2"/>
      <c r="D2724" s="2"/>
      <c r="E2724" s="106"/>
      <c r="F2724" s="107"/>
      <c r="G2724" s="108"/>
      <c r="H2724" s="109"/>
      <c r="I2724" s="109"/>
      <c r="J2724" s="110"/>
      <c r="K2724" s="117"/>
      <c r="L2724" s="178"/>
      <c r="M2724" s="178"/>
      <c r="N2724" s="106"/>
      <c r="O2724" s="111"/>
      <c r="P2724" s="111"/>
      <c r="Q2724" s="106"/>
      <c r="R2724" s="106"/>
      <c r="S2724" s="106"/>
      <c r="T2724" s="106"/>
      <c r="U2724" s="106"/>
      <c r="V2724" s="106"/>
      <c r="W2724" s="19"/>
      <c r="X2724" s="2"/>
      <c r="Y2724" s="4"/>
      <c r="Z2724" s="106"/>
      <c r="AA2724" s="114"/>
      <c r="AB2724" s="112"/>
      <c r="AC2724" s="178"/>
      <c r="AD2724" s="11"/>
      <c r="AE2724" s="106"/>
      <c r="AF2724" s="106"/>
      <c r="AG2724" s="106"/>
      <c r="AH2724" s="115"/>
      <c r="AI2724" s="116"/>
      <c r="AJ2724" s="10"/>
      <c r="AK2724" s="1"/>
      <c r="AL2724" s="10"/>
      <c r="AM2724" s="1"/>
      <c r="AN2724" s="1"/>
      <c r="AO2724" s="3"/>
      <c r="AP2724" s="3"/>
      <c r="AQ2724" s="4"/>
      <c r="AR2724" s="4"/>
      <c r="AS2724" s="4"/>
      <c r="AT2724" s="4"/>
      <c r="AU2724" s="4"/>
      <c r="AV2724" s="4"/>
      <c r="AW2724" s="1"/>
      <c r="AX2724" s="1"/>
      <c r="AY2724" s="1"/>
      <c r="AZ2724" s="1"/>
      <c r="BA2724" s="1"/>
      <c r="BB2724" s="1"/>
      <c r="BC2724" s="1"/>
      <c r="BD2724" s="1"/>
      <c r="BE2724" s="1"/>
      <c r="BG2724" s="1"/>
      <c r="BH2724" s="1"/>
    </row>
    <row r="2725" spans="1:60" ht="15" customHeight="1" x14ac:dyDescent="0.25">
      <c r="A2725" s="105"/>
      <c r="B2725" s="106"/>
      <c r="C2725" s="2"/>
      <c r="D2725" s="2"/>
      <c r="E2725" s="106"/>
      <c r="F2725" s="107"/>
      <c r="G2725" s="108"/>
      <c r="H2725" s="109"/>
      <c r="I2725" s="109"/>
      <c r="J2725" s="110"/>
      <c r="K2725" s="117"/>
      <c r="L2725" s="178"/>
      <c r="M2725" s="178"/>
      <c r="N2725" s="106"/>
      <c r="O2725" s="111"/>
      <c r="P2725" s="111"/>
      <c r="Q2725" s="106"/>
      <c r="R2725" s="106"/>
      <c r="S2725" s="106"/>
      <c r="T2725" s="106"/>
      <c r="U2725" s="106"/>
      <c r="V2725" s="106"/>
      <c r="W2725" s="19"/>
      <c r="X2725" s="2"/>
      <c r="Y2725" s="4"/>
      <c r="Z2725" s="106"/>
      <c r="AA2725" s="114"/>
      <c r="AB2725" s="112"/>
      <c r="AC2725" s="178"/>
      <c r="AD2725" s="11"/>
      <c r="AE2725" s="106"/>
      <c r="AF2725" s="106"/>
      <c r="AG2725" s="106"/>
      <c r="AH2725" s="115"/>
      <c r="AI2725" s="116"/>
      <c r="AJ2725" s="10"/>
      <c r="AK2725" s="1"/>
      <c r="AL2725" s="10"/>
      <c r="AM2725" s="1"/>
      <c r="AN2725" s="1"/>
      <c r="AO2725" s="3"/>
      <c r="AP2725" s="3"/>
      <c r="AQ2725" s="4"/>
      <c r="AR2725" s="4"/>
      <c r="AS2725" s="4"/>
      <c r="AT2725" s="4"/>
      <c r="AU2725" s="4"/>
      <c r="AV2725" s="4"/>
      <c r="AW2725" s="1"/>
      <c r="AX2725" s="1"/>
      <c r="AY2725" s="1"/>
      <c r="AZ2725" s="1"/>
      <c r="BA2725" s="1"/>
      <c r="BB2725" s="1"/>
      <c r="BC2725" s="1"/>
      <c r="BD2725" s="1"/>
      <c r="BE2725" s="1"/>
      <c r="BG2725" s="1"/>
      <c r="BH2725" s="1"/>
    </row>
    <row r="2726" spans="1:60" ht="15" customHeight="1" x14ac:dyDescent="0.25">
      <c r="A2726" s="105"/>
      <c r="B2726" s="106"/>
      <c r="C2726" s="2"/>
      <c r="D2726" s="2"/>
      <c r="E2726" s="106"/>
      <c r="F2726" s="107"/>
      <c r="G2726" s="108"/>
      <c r="H2726" s="109"/>
      <c r="I2726" s="109"/>
      <c r="J2726" s="110"/>
      <c r="K2726" s="117"/>
      <c r="L2726" s="178"/>
      <c r="M2726" s="178"/>
      <c r="N2726" s="106"/>
      <c r="O2726" s="111"/>
      <c r="P2726" s="111"/>
      <c r="Q2726" s="106"/>
      <c r="R2726" s="106"/>
      <c r="S2726" s="106"/>
      <c r="T2726" s="106"/>
      <c r="U2726" s="106"/>
      <c r="V2726" s="106"/>
      <c r="W2726" s="19"/>
      <c r="X2726" s="2"/>
      <c r="Y2726" s="4"/>
      <c r="Z2726" s="106"/>
      <c r="AA2726" s="114"/>
      <c r="AB2726" s="112"/>
      <c r="AC2726" s="178"/>
      <c r="AD2726" s="11"/>
      <c r="AE2726" s="106"/>
      <c r="AF2726" s="106"/>
      <c r="AG2726" s="106"/>
      <c r="AH2726" s="115"/>
      <c r="AI2726" s="116"/>
      <c r="AJ2726" s="10"/>
      <c r="AK2726" s="1"/>
      <c r="AL2726" s="10"/>
      <c r="AM2726" s="1"/>
      <c r="AN2726" s="1"/>
      <c r="AO2726" s="3"/>
      <c r="AP2726" s="3"/>
      <c r="AQ2726" s="4"/>
      <c r="AR2726" s="4"/>
      <c r="AS2726" s="4"/>
      <c r="AT2726" s="4"/>
      <c r="AU2726" s="4"/>
      <c r="AV2726" s="4"/>
      <c r="AW2726" s="1"/>
      <c r="AX2726" s="1"/>
      <c r="AY2726" s="1"/>
      <c r="AZ2726" s="1"/>
      <c r="BA2726" s="1"/>
      <c r="BB2726" s="1"/>
      <c r="BC2726" s="1"/>
      <c r="BD2726" s="1"/>
      <c r="BE2726" s="1"/>
      <c r="BG2726" s="1"/>
      <c r="BH2726" s="1"/>
    </row>
    <row r="2727" spans="1:60" ht="15" customHeight="1" x14ac:dyDescent="0.25">
      <c r="A2727" s="105"/>
      <c r="B2727" s="106"/>
      <c r="C2727" s="2"/>
      <c r="D2727" s="2"/>
      <c r="E2727" s="106"/>
      <c r="F2727" s="107"/>
      <c r="G2727" s="108"/>
      <c r="H2727" s="109"/>
      <c r="I2727" s="109"/>
      <c r="J2727" s="110"/>
      <c r="K2727" s="117"/>
      <c r="L2727" s="178"/>
      <c r="M2727" s="178"/>
      <c r="N2727" s="106"/>
      <c r="O2727" s="111"/>
      <c r="P2727" s="111"/>
      <c r="Q2727" s="106"/>
      <c r="R2727" s="106"/>
      <c r="S2727" s="106"/>
      <c r="T2727" s="106"/>
      <c r="U2727" s="106"/>
      <c r="V2727" s="106"/>
      <c r="W2727" s="19"/>
      <c r="X2727" s="2"/>
      <c r="Y2727" s="4"/>
      <c r="Z2727" s="106"/>
      <c r="AA2727" s="114"/>
      <c r="AB2727" s="112"/>
      <c r="AC2727" s="178"/>
      <c r="AD2727" s="11"/>
      <c r="AE2727" s="106"/>
      <c r="AF2727" s="106"/>
      <c r="AG2727" s="106"/>
      <c r="AH2727" s="115"/>
      <c r="AI2727" s="116"/>
      <c r="AJ2727" s="10"/>
      <c r="AK2727" s="1"/>
      <c r="AL2727" s="10"/>
      <c r="AM2727" s="1"/>
      <c r="AN2727" s="1"/>
      <c r="AO2727" s="3"/>
      <c r="AP2727" s="3"/>
      <c r="AQ2727" s="4"/>
      <c r="AR2727" s="4"/>
      <c r="AS2727" s="4"/>
      <c r="AT2727" s="4"/>
      <c r="AU2727" s="4"/>
      <c r="AV2727" s="4"/>
      <c r="AW2727" s="1"/>
      <c r="AX2727" s="1"/>
      <c r="AY2727" s="1"/>
      <c r="AZ2727" s="1"/>
      <c r="BA2727" s="1"/>
      <c r="BB2727" s="1"/>
      <c r="BC2727" s="1"/>
      <c r="BD2727" s="1"/>
      <c r="BE2727" s="1"/>
      <c r="BG2727" s="1"/>
      <c r="BH2727" s="1"/>
    </row>
    <row r="2728" spans="1:60" ht="15" customHeight="1" x14ac:dyDescent="0.25">
      <c r="A2728" s="105"/>
      <c r="B2728" s="106"/>
      <c r="C2728" s="2"/>
      <c r="D2728" s="2"/>
      <c r="E2728" s="106"/>
      <c r="F2728" s="107"/>
      <c r="G2728" s="108"/>
      <c r="H2728" s="109"/>
      <c r="I2728" s="109"/>
      <c r="J2728" s="110"/>
      <c r="K2728" s="117"/>
      <c r="L2728" s="178"/>
      <c r="M2728" s="178"/>
      <c r="N2728" s="106"/>
      <c r="O2728" s="111"/>
      <c r="P2728" s="111"/>
      <c r="Q2728" s="106"/>
      <c r="R2728" s="106"/>
      <c r="S2728" s="106"/>
      <c r="T2728" s="106"/>
      <c r="U2728" s="106"/>
      <c r="V2728" s="106"/>
      <c r="W2728" s="19"/>
      <c r="X2728" s="2"/>
      <c r="Y2728" s="4"/>
      <c r="Z2728" s="106"/>
      <c r="AA2728" s="114"/>
      <c r="AB2728" s="112"/>
      <c r="AC2728" s="178"/>
      <c r="AD2728" s="11"/>
      <c r="AE2728" s="106"/>
      <c r="AF2728" s="106"/>
      <c r="AG2728" s="106"/>
      <c r="AH2728" s="115"/>
      <c r="AI2728" s="116"/>
      <c r="AJ2728" s="10"/>
      <c r="AK2728" s="1"/>
      <c r="AL2728" s="10"/>
      <c r="AM2728" s="1"/>
      <c r="AN2728" s="1"/>
      <c r="AO2728" s="3"/>
      <c r="AP2728" s="3"/>
      <c r="AQ2728" s="4"/>
      <c r="AR2728" s="4"/>
      <c r="AS2728" s="4"/>
      <c r="AT2728" s="4"/>
      <c r="AU2728" s="4"/>
      <c r="AV2728" s="4"/>
      <c r="AW2728" s="1"/>
      <c r="AX2728" s="1"/>
      <c r="AY2728" s="1"/>
      <c r="AZ2728" s="1"/>
      <c r="BA2728" s="1"/>
      <c r="BB2728" s="1"/>
      <c r="BC2728" s="1"/>
      <c r="BD2728" s="1"/>
      <c r="BE2728" s="1"/>
      <c r="BG2728" s="1"/>
      <c r="BH2728" s="1"/>
    </row>
    <row r="2729" spans="1:60" ht="15" customHeight="1" x14ac:dyDescent="0.25">
      <c r="A2729" s="105"/>
      <c r="B2729" s="106"/>
      <c r="C2729" s="2"/>
      <c r="D2729" s="2"/>
      <c r="E2729" s="106"/>
      <c r="F2729" s="107"/>
      <c r="G2729" s="108"/>
      <c r="H2729" s="109"/>
      <c r="I2729" s="109"/>
      <c r="J2729" s="110"/>
      <c r="K2729" s="117"/>
      <c r="L2729" s="178"/>
      <c r="M2729" s="178"/>
      <c r="N2729" s="106"/>
      <c r="O2729" s="111"/>
      <c r="P2729" s="111"/>
      <c r="Q2729" s="106"/>
      <c r="R2729" s="106"/>
      <c r="S2729" s="106"/>
      <c r="T2729" s="106"/>
      <c r="U2729" s="106"/>
      <c r="V2729" s="106"/>
      <c r="W2729" s="19"/>
      <c r="X2729" s="2"/>
      <c r="Y2729" s="4"/>
      <c r="Z2729" s="106"/>
      <c r="AA2729" s="114"/>
      <c r="AB2729" s="112"/>
      <c r="AC2729" s="178"/>
      <c r="AD2729" s="11"/>
      <c r="AE2729" s="106"/>
      <c r="AF2729" s="106"/>
      <c r="AG2729" s="106"/>
      <c r="AH2729" s="115"/>
      <c r="AI2729" s="116"/>
      <c r="AJ2729" s="10"/>
      <c r="AK2729" s="1"/>
      <c r="AL2729" s="10"/>
      <c r="AM2729" s="1"/>
      <c r="AN2729" s="1"/>
      <c r="AO2729" s="3"/>
      <c r="AP2729" s="3"/>
      <c r="AQ2729" s="4"/>
      <c r="AR2729" s="4"/>
      <c r="AS2729" s="4"/>
      <c r="AT2729" s="4"/>
      <c r="AU2729" s="4"/>
      <c r="AV2729" s="4"/>
      <c r="AW2729" s="1"/>
      <c r="AX2729" s="1"/>
      <c r="AY2729" s="1"/>
      <c r="AZ2729" s="1"/>
      <c r="BA2729" s="1"/>
      <c r="BB2729" s="1"/>
      <c r="BC2729" s="1"/>
      <c r="BD2729" s="1"/>
      <c r="BE2729" s="1"/>
      <c r="BG2729" s="1"/>
      <c r="BH2729" s="1"/>
    </row>
    <row r="2730" spans="1:60" ht="15" customHeight="1" x14ac:dyDescent="0.25">
      <c r="A2730" s="105"/>
      <c r="B2730" s="106"/>
      <c r="C2730" s="2"/>
      <c r="D2730" s="2"/>
      <c r="E2730" s="106"/>
      <c r="F2730" s="107"/>
      <c r="G2730" s="108"/>
      <c r="H2730" s="109"/>
      <c r="I2730" s="109"/>
      <c r="J2730" s="110"/>
      <c r="K2730" s="117"/>
      <c r="L2730" s="178"/>
      <c r="M2730" s="178"/>
      <c r="N2730" s="106"/>
      <c r="O2730" s="111"/>
      <c r="P2730" s="111"/>
      <c r="Q2730" s="106"/>
      <c r="R2730" s="106"/>
      <c r="S2730" s="106"/>
      <c r="T2730" s="106"/>
      <c r="U2730" s="106"/>
      <c r="V2730" s="106"/>
      <c r="W2730" s="19"/>
      <c r="X2730" s="2"/>
      <c r="Y2730" s="4"/>
      <c r="Z2730" s="106"/>
      <c r="AA2730" s="114"/>
      <c r="AB2730" s="112"/>
      <c r="AC2730" s="178"/>
      <c r="AD2730" s="11"/>
      <c r="AE2730" s="106"/>
      <c r="AF2730" s="106"/>
      <c r="AG2730" s="106"/>
      <c r="AH2730" s="115"/>
      <c r="AI2730" s="116"/>
      <c r="AJ2730" s="10"/>
      <c r="AK2730" s="1"/>
      <c r="AL2730" s="10"/>
      <c r="AM2730" s="1"/>
      <c r="AN2730" s="1"/>
      <c r="AO2730" s="3"/>
      <c r="AP2730" s="3"/>
      <c r="AQ2730" s="4"/>
      <c r="AR2730" s="4"/>
      <c r="AS2730" s="4"/>
      <c r="AT2730" s="4"/>
      <c r="AU2730" s="4"/>
      <c r="AV2730" s="4"/>
      <c r="AW2730" s="1"/>
      <c r="AX2730" s="1"/>
      <c r="AY2730" s="1"/>
      <c r="AZ2730" s="1"/>
      <c r="BA2730" s="1"/>
      <c r="BB2730" s="1"/>
      <c r="BC2730" s="1"/>
      <c r="BD2730" s="1"/>
      <c r="BE2730" s="1"/>
      <c r="BG2730" s="1"/>
      <c r="BH2730" s="1"/>
    </row>
    <row r="2731" spans="1:60" ht="15" customHeight="1" x14ac:dyDescent="0.25">
      <c r="A2731" s="105"/>
      <c r="B2731" s="106"/>
      <c r="C2731" s="2"/>
      <c r="D2731" s="2"/>
      <c r="E2731" s="106"/>
      <c r="F2731" s="107"/>
      <c r="G2731" s="108"/>
      <c r="H2731" s="109"/>
      <c r="I2731" s="109"/>
      <c r="J2731" s="110"/>
      <c r="K2731" s="117"/>
      <c r="L2731" s="178"/>
      <c r="M2731" s="178"/>
      <c r="N2731" s="106"/>
      <c r="O2731" s="111"/>
      <c r="P2731" s="111"/>
      <c r="Q2731" s="106"/>
      <c r="R2731" s="106"/>
      <c r="S2731" s="106"/>
      <c r="T2731" s="106"/>
      <c r="U2731" s="106"/>
      <c r="V2731" s="106"/>
      <c r="W2731" s="19"/>
      <c r="X2731" s="2"/>
      <c r="Y2731" s="4"/>
      <c r="Z2731" s="106"/>
      <c r="AA2731" s="114"/>
      <c r="AB2731" s="112"/>
      <c r="AC2731" s="178"/>
      <c r="AD2731" s="11"/>
      <c r="AE2731" s="106"/>
      <c r="AF2731" s="106"/>
      <c r="AG2731" s="106"/>
      <c r="AH2731" s="115"/>
      <c r="AI2731" s="116"/>
      <c r="AJ2731" s="10"/>
      <c r="AK2731" s="1"/>
      <c r="AL2731" s="10"/>
      <c r="AM2731" s="1"/>
      <c r="AN2731" s="1"/>
      <c r="AO2731" s="3"/>
      <c r="AP2731" s="3"/>
      <c r="AQ2731" s="4"/>
      <c r="AR2731" s="4"/>
      <c r="AS2731" s="4"/>
      <c r="AT2731" s="4"/>
      <c r="AU2731" s="4"/>
      <c r="AV2731" s="4"/>
      <c r="AW2731" s="1"/>
      <c r="AX2731" s="1"/>
      <c r="AY2731" s="1"/>
      <c r="AZ2731" s="1"/>
      <c r="BA2731" s="1"/>
      <c r="BB2731" s="1"/>
      <c r="BC2731" s="1"/>
      <c r="BD2731" s="1"/>
      <c r="BE2731" s="1"/>
      <c r="BG2731" s="1"/>
      <c r="BH2731" s="1"/>
    </row>
    <row r="2732" spans="1:60" ht="15" customHeight="1" x14ac:dyDescent="0.25">
      <c r="A2732" s="105"/>
      <c r="B2732" s="106"/>
      <c r="C2732" s="2"/>
      <c r="D2732" s="2"/>
      <c r="E2732" s="106"/>
      <c r="F2732" s="107"/>
      <c r="G2732" s="108"/>
      <c r="H2732" s="109"/>
      <c r="I2732" s="109"/>
      <c r="J2732" s="110"/>
      <c r="K2732" s="117"/>
      <c r="L2732" s="178"/>
      <c r="M2732" s="178"/>
      <c r="N2732" s="106"/>
      <c r="O2732" s="111"/>
      <c r="P2732" s="111"/>
      <c r="Q2732" s="106"/>
      <c r="R2732" s="106"/>
      <c r="S2732" s="106"/>
      <c r="T2732" s="106"/>
      <c r="U2732" s="106"/>
      <c r="V2732" s="106"/>
      <c r="W2732" s="19"/>
      <c r="X2732" s="2"/>
      <c r="Y2732" s="4"/>
      <c r="Z2732" s="106"/>
      <c r="AA2732" s="114"/>
      <c r="AB2732" s="112"/>
      <c r="AC2732" s="178"/>
      <c r="AD2732" s="11"/>
      <c r="AE2732" s="106"/>
      <c r="AF2732" s="106"/>
      <c r="AG2732" s="106"/>
      <c r="AH2732" s="115"/>
      <c r="AI2732" s="116"/>
      <c r="AJ2732" s="10"/>
      <c r="AK2732" s="1"/>
      <c r="AL2732" s="10"/>
      <c r="AM2732" s="1"/>
      <c r="AN2732" s="1"/>
      <c r="AO2732" s="3"/>
      <c r="AP2732" s="3"/>
      <c r="AQ2732" s="4"/>
      <c r="AR2732" s="4"/>
      <c r="AS2732" s="4"/>
      <c r="AT2732" s="4"/>
      <c r="AU2732" s="4"/>
      <c r="AV2732" s="4"/>
      <c r="AW2732" s="1"/>
      <c r="AX2732" s="1"/>
      <c r="AY2732" s="1"/>
      <c r="AZ2732" s="1"/>
      <c r="BA2732" s="1"/>
      <c r="BB2732" s="1"/>
      <c r="BC2732" s="1"/>
      <c r="BD2732" s="1"/>
      <c r="BE2732" s="1"/>
      <c r="BG2732" s="1"/>
      <c r="BH2732" s="1"/>
    </row>
    <row r="2733" spans="1:60" ht="15" customHeight="1" x14ac:dyDescent="0.25">
      <c r="A2733" s="105"/>
      <c r="B2733" s="106"/>
      <c r="C2733" s="2"/>
      <c r="D2733" s="2"/>
      <c r="E2733" s="106"/>
      <c r="F2733" s="107"/>
      <c r="G2733" s="108"/>
      <c r="H2733" s="109"/>
      <c r="I2733" s="109"/>
      <c r="J2733" s="110"/>
      <c r="K2733" s="117"/>
      <c r="L2733" s="178"/>
      <c r="M2733" s="178"/>
      <c r="N2733" s="106"/>
      <c r="O2733" s="111"/>
      <c r="P2733" s="111"/>
      <c r="Q2733" s="106"/>
      <c r="R2733" s="106"/>
      <c r="S2733" s="106"/>
      <c r="T2733" s="106"/>
      <c r="U2733" s="106"/>
      <c r="V2733" s="106"/>
      <c r="W2733" s="19"/>
      <c r="X2733" s="2"/>
      <c r="Y2733" s="4"/>
      <c r="Z2733" s="106"/>
      <c r="AA2733" s="114"/>
      <c r="AB2733" s="112"/>
      <c r="AC2733" s="178"/>
      <c r="AD2733" s="11"/>
      <c r="AE2733" s="106"/>
      <c r="AF2733" s="106"/>
      <c r="AG2733" s="106"/>
      <c r="AH2733" s="115"/>
      <c r="AI2733" s="116"/>
      <c r="AJ2733" s="10"/>
      <c r="AK2733" s="1"/>
      <c r="AL2733" s="10"/>
      <c r="AM2733" s="1"/>
      <c r="AN2733" s="1"/>
      <c r="AO2733" s="3"/>
      <c r="AP2733" s="3"/>
      <c r="AQ2733" s="4"/>
      <c r="AR2733" s="4"/>
      <c r="AS2733" s="4"/>
      <c r="AT2733" s="4"/>
      <c r="AU2733" s="4"/>
      <c r="AV2733" s="4"/>
      <c r="AW2733" s="1"/>
      <c r="AX2733" s="1"/>
      <c r="AY2733" s="1"/>
      <c r="AZ2733" s="1"/>
      <c r="BA2733" s="1"/>
      <c r="BB2733" s="1"/>
      <c r="BC2733" s="1"/>
      <c r="BD2733" s="1"/>
      <c r="BE2733" s="1"/>
      <c r="BG2733" s="1"/>
      <c r="BH2733" s="1"/>
    </row>
    <row r="2734" spans="1:60" ht="15" customHeight="1" x14ac:dyDescent="0.25">
      <c r="A2734" s="105"/>
      <c r="B2734" s="106"/>
      <c r="C2734" s="2"/>
      <c r="D2734" s="2"/>
      <c r="E2734" s="106"/>
      <c r="F2734" s="107"/>
      <c r="G2734" s="108"/>
      <c r="H2734" s="109"/>
      <c r="I2734" s="109"/>
      <c r="J2734" s="110"/>
      <c r="K2734" s="117"/>
      <c r="L2734" s="178"/>
      <c r="M2734" s="178"/>
      <c r="N2734" s="106"/>
      <c r="O2734" s="111"/>
      <c r="P2734" s="111"/>
      <c r="Q2734" s="106"/>
      <c r="R2734" s="106"/>
      <c r="S2734" s="106"/>
      <c r="T2734" s="106"/>
      <c r="U2734" s="106"/>
      <c r="V2734" s="106"/>
      <c r="W2734" s="19"/>
      <c r="X2734" s="2"/>
      <c r="Y2734" s="4"/>
      <c r="Z2734" s="106"/>
      <c r="AA2734" s="114"/>
      <c r="AB2734" s="112"/>
      <c r="AC2734" s="178"/>
      <c r="AD2734" s="11"/>
      <c r="AE2734" s="106"/>
      <c r="AF2734" s="106"/>
      <c r="AG2734" s="106"/>
      <c r="AH2734" s="115"/>
      <c r="AI2734" s="116"/>
      <c r="AJ2734" s="10"/>
      <c r="AK2734" s="1"/>
      <c r="AL2734" s="10"/>
      <c r="AM2734" s="1"/>
      <c r="AN2734" s="1"/>
      <c r="AO2734" s="3"/>
      <c r="AP2734" s="3"/>
      <c r="AQ2734" s="4"/>
      <c r="AR2734" s="4"/>
      <c r="AS2734" s="4"/>
      <c r="AT2734" s="4"/>
      <c r="AU2734" s="4"/>
      <c r="AV2734" s="4"/>
      <c r="AW2734" s="1"/>
      <c r="AX2734" s="1"/>
      <c r="AY2734" s="1"/>
      <c r="AZ2734" s="1"/>
      <c r="BA2734" s="1"/>
      <c r="BB2734" s="1"/>
      <c r="BC2734" s="1"/>
      <c r="BD2734" s="1"/>
      <c r="BE2734" s="1"/>
      <c r="BG2734" s="1"/>
      <c r="BH2734" s="1"/>
    </row>
    <row r="2735" spans="1:60" ht="15" customHeight="1" x14ac:dyDescent="0.25">
      <c r="A2735" s="105"/>
      <c r="B2735" s="106"/>
      <c r="C2735" s="2"/>
      <c r="D2735" s="2"/>
      <c r="E2735" s="106"/>
      <c r="F2735" s="107"/>
      <c r="G2735" s="108"/>
      <c r="H2735" s="109"/>
      <c r="I2735" s="109"/>
      <c r="J2735" s="110"/>
      <c r="K2735" s="117"/>
      <c r="L2735" s="178"/>
      <c r="M2735" s="178"/>
      <c r="N2735" s="106"/>
      <c r="O2735" s="111"/>
      <c r="P2735" s="111"/>
      <c r="Q2735" s="106"/>
      <c r="R2735" s="106"/>
      <c r="S2735" s="106"/>
      <c r="T2735" s="106"/>
      <c r="U2735" s="106"/>
      <c r="V2735" s="106"/>
      <c r="W2735" s="19"/>
      <c r="X2735" s="2"/>
      <c r="Y2735" s="4"/>
      <c r="Z2735" s="106"/>
      <c r="AA2735" s="114"/>
      <c r="AB2735" s="112"/>
      <c r="AC2735" s="178"/>
      <c r="AD2735" s="11"/>
      <c r="AE2735" s="106"/>
      <c r="AF2735" s="106"/>
      <c r="AG2735" s="106"/>
      <c r="AH2735" s="115"/>
      <c r="AI2735" s="116"/>
      <c r="AJ2735" s="10"/>
      <c r="AK2735" s="1"/>
      <c r="AL2735" s="10"/>
      <c r="AM2735" s="1"/>
      <c r="AN2735" s="1"/>
      <c r="AO2735" s="3"/>
      <c r="AP2735" s="3"/>
      <c r="AQ2735" s="4"/>
      <c r="AR2735" s="4"/>
      <c r="AS2735" s="4"/>
      <c r="AT2735" s="4"/>
      <c r="AU2735" s="4"/>
      <c r="AV2735" s="4"/>
      <c r="AW2735" s="1"/>
      <c r="AX2735" s="1"/>
      <c r="AY2735" s="1"/>
      <c r="AZ2735" s="1"/>
      <c r="BA2735" s="1"/>
      <c r="BB2735" s="1"/>
      <c r="BC2735" s="1"/>
      <c r="BD2735" s="1"/>
      <c r="BE2735" s="1"/>
      <c r="BG2735" s="1"/>
      <c r="BH2735" s="1"/>
    </row>
    <row r="2736" spans="1:60" ht="15" customHeight="1" x14ac:dyDescent="0.25">
      <c r="A2736" s="105"/>
      <c r="B2736" s="106"/>
      <c r="C2736" s="2"/>
      <c r="D2736" s="2"/>
      <c r="E2736" s="106"/>
      <c r="F2736" s="107"/>
      <c r="G2736" s="108"/>
      <c r="H2736" s="109"/>
      <c r="I2736" s="109"/>
      <c r="J2736" s="110"/>
      <c r="K2736" s="117"/>
      <c r="L2736" s="178"/>
      <c r="M2736" s="178"/>
      <c r="N2736" s="106"/>
      <c r="O2736" s="111"/>
      <c r="P2736" s="111"/>
      <c r="Q2736" s="106"/>
      <c r="R2736" s="106"/>
      <c r="S2736" s="106"/>
      <c r="T2736" s="106"/>
      <c r="U2736" s="106"/>
      <c r="V2736" s="106"/>
      <c r="W2736" s="19"/>
      <c r="X2736" s="2"/>
      <c r="Y2736" s="4"/>
      <c r="Z2736" s="106"/>
      <c r="AA2736" s="114"/>
      <c r="AB2736" s="112"/>
      <c r="AC2736" s="178"/>
      <c r="AD2736" s="11"/>
      <c r="AE2736" s="106"/>
      <c r="AF2736" s="106"/>
      <c r="AG2736" s="106"/>
      <c r="AH2736" s="115"/>
      <c r="AI2736" s="116"/>
      <c r="AJ2736" s="10"/>
      <c r="AK2736" s="1"/>
      <c r="AL2736" s="10"/>
      <c r="AM2736" s="1"/>
      <c r="AN2736" s="1"/>
      <c r="AO2736" s="3"/>
      <c r="AP2736" s="3"/>
      <c r="AQ2736" s="4"/>
      <c r="AR2736" s="4"/>
      <c r="AS2736" s="4"/>
      <c r="AT2736" s="4"/>
      <c r="AU2736" s="4"/>
      <c r="AV2736" s="4"/>
      <c r="AW2736" s="1"/>
      <c r="AX2736" s="1"/>
      <c r="AY2736" s="1"/>
      <c r="AZ2736" s="1"/>
      <c r="BA2736" s="1"/>
      <c r="BB2736" s="1"/>
      <c r="BC2736" s="1"/>
      <c r="BD2736" s="1"/>
      <c r="BE2736" s="1"/>
      <c r="BG2736" s="1"/>
      <c r="BH2736" s="1"/>
    </row>
    <row r="2737" spans="1:60" ht="15" customHeight="1" x14ac:dyDescent="0.25">
      <c r="A2737" s="105"/>
      <c r="B2737" s="106"/>
      <c r="C2737" s="2"/>
      <c r="D2737" s="2"/>
      <c r="E2737" s="106"/>
      <c r="F2737" s="107"/>
      <c r="G2737" s="108"/>
      <c r="H2737" s="109"/>
      <c r="I2737" s="109"/>
      <c r="J2737" s="110"/>
      <c r="K2737" s="117"/>
      <c r="L2737" s="178"/>
      <c r="M2737" s="178"/>
      <c r="N2737" s="106"/>
      <c r="O2737" s="111"/>
      <c r="P2737" s="111"/>
      <c r="Q2737" s="106"/>
      <c r="R2737" s="106"/>
      <c r="S2737" s="106"/>
      <c r="T2737" s="106"/>
      <c r="U2737" s="106"/>
      <c r="V2737" s="106"/>
      <c r="W2737" s="19"/>
      <c r="X2737" s="2"/>
      <c r="Y2737" s="4"/>
      <c r="Z2737" s="106"/>
      <c r="AA2737" s="114"/>
      <c r="AB2737" s="112"/>
      <c r="AC2737" s="178"/>
      <c r="AD2737" s="11"/>
      <c r="AE2737" s="106"/>
      <c r="AF2737" s="106"/>
      <c r="AG2737" s="106"/>
      <c r="AH2737" s="115"/>
      <c r="AI2737" s="116"/>
      <c r="AJ2737" s="10"/>
      <c r="AK2737" s="1"/>
      <c r="AL2737" s="10"/>
      <c r="AM2737" s="1"/>
      <c r="AN2737" s="1"/>
      <c r="AO2737" s="3"/>
      <c r="AP2737" s="3"/>
      <c r="AQ2737" s="4"/>
      <c r="AR2737" s="4"/>
      <c r="AS2737" s="4"/>
      <c r="AT2737" s="4"/>
      <c r="AU2737" s="4"/>
      <c r="AV2737" s="4"/>
      <c r="AW2737" s="1"/>
      <c r="AX2737" s="1"/>
      <c r="AY2737" s="1"/>
      <c r="AZ2737" s="1"/>
      <c r="BA2737" s="1"/>
      <c r="BB2737" s="1"/>
      <c r="BC2737" s="1"/>
      <c r="BD2737" s="1"/>
      <c r="BE2737" s="1"/>
      <c r="BG2737" s="1"/>
      <c r="BH2737" s="1"/>
    </row>
    <row r="2738" spans="1:60" ht="15" customHeight="1" x14ac:dyDescent="0.25">
      <c r="A2738" s="105"/>
      <c r="B2738" s="106"/>
      <c r="C2738" s="2"/>
      <c r="D2738" s="2"/>
      <c r="E2738" s="106"/>
      <c r="F2738" s="107"/>
      <c r="G2738" s="108"/>
      <c r="H2738" s="109"/>
      <c r="I2738" s="109"/>
      <c r="J2738" s="110"/>
      <c r="K2738" s="117"/>
      <c r="L2738" s="178"/>
      <c r="M2738" s="178"/>
      <c r="N2738" s="106"/>
      <c r="O2738" s="111"/>
      <c r="P2738" s="111"/>
      <c r="Q2738" s="106"/>
      <c r="R2738" s="106"/>
      <c r="S2738" s="106"/>
      <c r="T2738" s="106"/>
      <c r="U2738" s="106"/>
      <c r="V2738" s="106"/>
      <c r="W2738" s="19"/>
      <c r="X2738" s="2"/>
      <c r="Y2738" s="4"/>
      <c r="Z2738" s="106"/>
      <c r="AA2738" s="114"/>
      <c r="AB2738" s="112"/>
      <c r="AC2738" s="178"/>
      <c r="AD2738" s="11"/>
      <c r="AE2738" s="106"/>
      <c r="AF2738" s="106"/>
      <c r="AG2738" s="106"/>
      <c r="AH2738" s="115"/>
      <c r="AI2738" s="116"/>
      <c r="AJ2738" s="10"/>
      <c r="AK2738" s="1"/>
      <c r="AL2738" s="10"/>
      <c r="AM2738" s="1"/>
      <c r="AN2738" s="1"/>
      <c r="AO2738" s="3"/>
      <c r="AP2738" s="3"/>
      <c r="AQ2738" s="4"/>
      <c r="AR2738" s="4"/>
      <c r="AS2738" s="4"/>
      <c r="AT2738" s="4"/>
      <c r="AU2738" s="4"/>
      <c r="AV2738" s="4"/>
      <c r="AW2738" s="1"/>
      <c r="AX2738" s="1"/>
      <c r="AY2738" s="1"/>
      <c r="AZ2738" s="1"/>
      <c r="BA2738" s="1"/>
      <c r="BB2738" s="1"/>
      <c r="BC2738" s="1"/>
      <c r="BD2738" s="1"/>
      <c r="BE2738" s="1"/>
      <c r="BG2738" s="1"/>
      <c r="BH2738" s="1"/>
    </row>
    <row r="2739" spans="1:60" ht="15" customHeight="1" x14ac:dyDescent="0.25">
      <c r="A2739" s="105"/>
      <c r="B2739" s="106"/>
      <c r="C2739" s="2"/>
      <c r="D2739" s="2"/>
      <c r="E2739" s="106"/>
      <c r="F2739" s="107"/>
      <c r="G2739" s="108"/>
      <c r="H2739" s="109"/>
      <c r="I2739" s="109"/>
      <c r="J2739" s="110"/>
      <c r="K2739" s="117"/>
      <c r="L2739" s="178"/>
      <c r="M2739" s="178"/>
      <c r="N2739" s="106"/>
      <c r="O2739" s="111"/>
      <c r="P2739" s="111"/>
      <c r="Q2739" s="106"/>
      <c r="R2739" s="106"/>
      <c r="S2739" s="106"/>
      <c r="T2739" s="106"/>
      <c r="U2739" s="106"/>
      <c r="V2739" s="106"/>
      <c r="W2739" s="19"/>
      <c r="X2739" s="2"/>
      <c r="Y2739" s="4"/>
      <c r="Z2739" s="106"/>
      <c r="AA2739" s="114"/>
      <c r="AB2739" s="112"/>
      <c r="AC2739" s="178"/>
      <c r="AD2739" s="11"/>
      <c r="AE2739" s="106"/>
      <c r="AF2739" s="106"/>
      <c r="AG2739" s="106"/>
      <c r="AH2739" s="115"/>
      <c r="AI2739" s="116"/>
      <c r="AJ2739" s="10"/>
      <c r="AK2739" s="1"/>
      <c r="AL2739" s="10"/>
      <c r="AM2739" s="1"/>
      <c r="AN2739" s="1"/>
      <c r="AO2739" s="3"/>
      <c r="AP2739" s="3"/>
      <c r="AQ2739" s="4"/>
      <c r="AR2739" s="4"/>
      <c r="AS2739" s="4"/>
      <c r="AT2739" s="4"/>
      <c r="AU2739" s="4"/>
      <c r="AV2739" s="4"/>
      <c r="AW2739" s="1"/>
      <c r="AX2739" s="1"/>
      <c r="AY2739" s="1"/>
      <c r="AZ2739" s="1"/>
      <c r="BA2739" s="1"/>
      <c r="BB2739" s="1"/>
      <c r="BC2739" s="1"/>
      <c r="BD2739" s="1"/>
      <c r="BE2739" s="1"/>
      <c r="BG2739" s="1"/>
      <c r="BH2739" s="1"/>
    </row>
    <row r="2740" spans="1:60" ht="15" customHeight="1" x14ac:dyDescent="0.25">
      <c r="A2740" s="105"/>
      <c r="B2740" s="106"/>
      <c r="C2740" s="2"/>
      <c r="D2740" s="2"/>
      <c r="E2740" s="106"/>
      <c r="F2740" s="107"/>
      <c r="G2740" s="108"/>
      <c r="H2740" s="109"/>
      <c r="I2740" s="109"/>
      <c r="J2740" s="110"/>
      <c r="K2740" s="117"/>
      <c r="L2740" s="178"/>
      <c r="M2740" s="178"/>
      <c r="N2740" s="106"/>
      <c r="O2740" s="111"/>
      <c r="P2740" s="111"/>
      <c r="Q2740" s="106"/>
      <c r="R2740" s="106"/>
      <c r="S2740" s="106"/>
      <c r="T2740" s="106"/>
      <c r="U2740" s="106"/>
      <c r="V2740" s="106"/>
      <c r="W2740" s="19"/>
      <c r="X2740" s="2"/>
      <c r="Y2740" s="4"/>
      <c r="Z2740" s="106"/>
      <c r="AA2740" s="114"/>
      <c r="AB2740" s="112"/>
      <c r="AC2740" s="178"/>
      <c r="AD2740" s="11"/>
      <c r="AE2740" s="106"/>
      <c r="AF2740" s="106"/>
      <c r="AG2740" s="106"/>
      <c r="AH2740" s="115"/>
      <c r="AI2740" s="116"/>
      <c r="AJ2740" s="10"/>
      <c r="AK2740" s="1"/>
      <c r="AL2740" s="10"/>
      <c r="AM2740" s="1"/>
      <c r="AN2740" s="1"/>
      <c r="AO2740" s="3"/>
      <c r="AP2740" s="3"/>
      <c r="AQ2740" s="4"/>
      <c r="AR2740" s="4"/>
      <c r="AS2740" s="4"/>
      <c r="AT2740" s="4"/>
      <c r="AU2740" s="4"/>
      <c r="AV2740" s="4"/>
      <c r="AW2740" s="1"/>
      <c r="AX2740" s="1"/>
      <c r="AY2740" s="1"/>
      <c r="AZ2740" s="1"/>
      <c r="BA2740" s="1"/>
      <c r="BB2740" s="1"/>
      <c r="BC2740" s="1"/>
      <c r="BD2740" s="1"/>
      <c r="BE2740" s="1"/>
      <c r="BG2740" s="1"/>
      <c r="BH2740" s="1"/>
    </row>
    <row r="2741" spans="1:60" ht="15" customHeight="1" x14ac:dyDescent="0.25">
      <c r="A2741" s="105"/>
      <c r="B2741" s="106"/>
      <c r="C2741" s="2"/>
      <c r="D2741" s="2"/>
      <c r="E2741" s="106"/>
      <c r="F2741" s="107"/>
      <c r="G2741" s="108"/>
      <c r="H2741" s="109"/>
      <c r="I2741" s="109"/>
      <c r="J2741" s="110"/>
      <c r="K2741" s="117"/>
      <c r="L2741" s="178"/>
      <c r="M2741" s="178"/>
      <c r="N2741" s="106"/>
      <c r="O2741" s="111"/>
      <c r="P2741" s="111"/>
      <c r="Q2741" s="106"/>
      <c r="R2741" s="106"/>
      <c r="S2741" s="106"/>
      <c r="T2741" s="106"/>
      <c r="U2741" s="106"/>
      <c r="V2741" s="106"/>
      <c r="W2741" s="19"/>
      <c r="X2741" s="2"/>
      <c r="Y2741" s="4"/>
      <c r="Z2741" s="106"/>
      <c r="AA2741" s="114"/>
      <c r="AB2741" s="112"/>
      <c r="AC2741" s="178"/>
      <c r="AD2741" s="11"/>
      <c r="AE2741" s="106"/>
      <c r="AF2741" s="106"/>
      <c r="AG2741" s="106"/>
      <c r="AH2741" s="115"/>
      <c r="AI2741" s="116"/>
      <c r="AJ2741" s="10"/>
      <c r="AK2741" s="1"/>
      <c r="AL2741" s="10"/>
      <c r="AM2741" s="1"/>
      <c r="AN2741" s="1"/>
      <c r="AO2741" s="3"/>
      <c r="AP2741" s="3"/>
      <c r="AQ2741" s="4"/>
      <c r="AR2741" s="4"/>
      <c r="AS2741" s="4"/>
      <c r="AT2741" s="4"/>
      <c r="AU2741" s="4"/>
      <c r="AV2741" s="4"/>
      <c r="AW2741" s="1"/>
      <c r="AX2741" s="1"/>
      <c r="AY2741" s="1"/>
      <c r="AZ2741" s="1"/>
      <c r="BA2741" s="1"/>
      <c r="BB2741" s="1"/>
      <c r="BC2741" s="1"/>
      <c r="BD2741" s="1"/>
      <c r="BE2741" s="1"/>
      <c r="BG2741" s="1"/>
      <c r="BH2741" s="1"/>
    </row>
    <row r="2742" spans="1:60" ht="15" customHeight="1" x14ac:dyDescent="0.25">
      <c r="A2742" s="105"/>
      <c r="B2742" s="106"/>
      <c r="C2742" s="2"/>
      <c r="D2742" s="2"/>
      <c r="E2742" s="106"/>
      <c r="F2742" s="107"/>
      <c r="G2742" s="108"/>
      <c r="H2742" s="109"/>
      <c r="I2742" s="109"/>
      <c r="J2742" s="110"/>
      <c r="K2742" s="117"/>
      <c r="L2742" s="178"/>
      <c r="M2742" s="178"/>
      <c r="N2742" s="106"/>
      <c r="O2742" s="111"/>
      <c r="P2742" s="111"/>
      <c r="Q2742" s="106"/>
      <c r="R2742" s="106"/>
      <c r="S2742" s="106"/>
      <c r="T2742" s="106"/>
      <c r="U2742" s="106"/>
      <c r="V2742" s="106"/>
      <c r="W2742" s="19"/>
      <c r="X2742" s="2"/>
      <c r="Y2742" s="4"/>
      <c r="Z2742" s="106"/>
      <c r="AA2742" s="114"/>
      <c r="AB2742" s="112"/>
      <c r="AC2742" s="178"/>
      <c r="AD2742" s="11"/>
      <c r="AE2742" s="106"/>
      <c r="AF2742" s="106"/>
      <c r="AG2742" s="106"/>
      <c r="AH2742" s="115"/>
      <c r="AI2742" s="116"/>
      <c r="AJ2742" s="10"/>
      <c r="AK2742" s="1"/>
      <c r="AL2742" s="10"/>
      <c r="AM2742" s="1"/>
      <c r="AN2742" s="1"/>
      <c r="AO2742" s="3"/>
      <c r="AP2742" s="3"/>
      <c r="AQ2742" s="4"/>
      <c r="AR2742" s="4"/>
      <c r="AS2742" s="4"/>
      <c r="AT2742" s="4"/>
      <c r="AU2742" s="4"/>
      <c r="AV2742" s="4"/>
      <c r="AW2742" s="1"/>
      <c r="AX2742" s="1"/>
      <c r="AY2742" s="1"/>
      <c r="AZ2742" s="1"/>
      <c r="BA2742" s="1"/>
      <c r="BB2742" s="1"/>
      <c r="BC2742" s="1"/>
      <c r="BD2742" s="1"/>
      <c r="BE2742" s="1"/>
      <c r="BG2742" s="1"/>
      <c r="BH2742" s="1"/>
    </row>
    <row r="2743" spans="1:60" ht="15" customHeight="1" x14ac:dyDescent="0.25">
      <c r="A2743" s="105"/>
      <c r="B2743" s="106"/>
      <c r="C2743" s="2"/>
      <c r="D2743" s="2"/>
      <c r="E2743" s="106"/>
      <c r="F2743" s="107"/>
      <c r="G2743" s="108"/>
      <c r="H2743" s="109"/>
      <c r="I2743" s="109"/>
      <c r="J2743" s="110"/>
      <c r="K2743" s="117"/>
      <c r="L2743" s="178"/>
      <c r="M2743" s="178"/>
      <c r="N2743" s="106"/>
      <c r="O2743" s="111"/>
      <c r="P2743" s="111"/>
      <c r="Q2743" s="106"/>
      <c r="R2743" s="106"/>
      <c r="S2743" s="106"/>
      <c r="T2743" s="106"/>
      <c r="U2743" s="106"/>
      <c r="V2743" s="106"/>
      <c r="W2743" s="19"/>
      <c r="X2743" s="2"/>
      <c r="Y2743" s="4"/>
      <c r="Z2743" s="106"/>
      <c r="AA2743" s="114"/>
      <c r="AB2743" s="112"/>
      <c r="AC2743" s="178"/>
      <c r="AD2743" s="11"/>
      <c r="AE2743" s="106"/>
      <c r="AF2743" s="106"/>
      <c r="AG2743" s="106"/>
      <c r="AH2743" s="115"/>
      <c r="AI2743" s="116"/>
      <c r="AJ2743" s="10"/>
      <c r="AK2743" s="1"/>
      <c r="AL2743" s="10"/>
      <c r="AM2743" s="1"/>
      <c r="AN2743" s="1"/>
      <c r="AO2743" s="3"/>
      <c r="AP2743" s="3"/>
      <c r="AQ2743" s="4"/>
      <c r="AR2743" s="4"/>
      <c r="AS2743" s="4"/>
      <c r="AT2743" s="4"/>
      <c r="AU2743" s="4"/>
      <c r="AV2743" s="4"/>
      <c r="AW2743" s="1"/>
      <c r="AX2743" s="1"/>
      <c r="AY2743" s="1"/>
      <c r="AZ2743" s="1"/>
      <c r="BA2743" s="1"/>
      <c r="BB2743" s="1"/>
      <c r="BC2743" s="1"/>
      <c r="BD2743" s="1"/>
      <c r="BE2743" s="1"/>
      <c r="BG2743" s="1"/>
      <c r="BH2743" s="1"/>
    </row>
    <row r="2744" spans="1:60" ht="15" customHeight="1" x14ac:dyDescent="0.25">
      <c r="A2744" s="105"/>
      <c r="B2744" s="106"/>
      <c r="C2744" s="2"/>
      <c r="D2744" s="2"/>
      <c r="E2744" s="106"/>
      <c r="F2744" s="107"/>
      <c r="G2744" s="108"/>
      <c r="H2744" s="109"/>
      <c r="I2744" s="109"/>
      <c r="J2744" s="110"/>
      <c r="K2744" s="117"/>
      <c r="L2744" s="178"/>
      <c r="M2744" s="178"/>
      <c r="N2744" s="106"/>
      <c r="O2744" s="111"/>
      <c r="P2744" s="111"/>
      <c r="Q2744" s="106"/>
      <c r="R2744" s="106"/>
      <c r="S2744" s="106"/>
      <c r="T2744" s="106"/>
      <c r="U2744" s="106"/>
      <c r="V2744" s="106"/>
      <c r="W2744" s="19"/>
      <c r="X2744" s="2"/>
      <c r="Y2744" s="4"/>
      <c r="Z2744" s="106"/>
      <c r="AA2744" s="114"/>
      <c r="AB2744" s="112"/>
      <c r="AC2744" s="178"/>
      <c r="AD2744" s="11"/>
      <c r="AE2744" s="106"/>
      <c r="AF2744" s="106"/>
      <c r="AG2744" s="106"/>
      <c r="AH2744" s="115"/>
      <c r="AI2744" s="116"/>
      <c r="AJ2744" s="10"/>
      <c r="AK2744" s="1"/>
      <c r="AL2744" s="10"/>
      <c r="AM2744" s="1"/>
      <c r="AN2744" s="1"/>
      <c r="AO2744" s="3"/>
      <c r="AP2744" s="3"/>
      <c r="AQ2744" s="4"/>
      <c r="AR2744" s="4"/>
      <c r="AS2744" s="4"/>
      <c r="AT2744" s="4"/>
      <c r="AU2744" s="4"/>
      <c r="AV2744" s="4"/>
      <c r="AW2744" s="1"/>
      <c r="AX2744" s="1"/>
      <c r="AY2744" s="1"/>
      <c r="AZ2744" s="1"/>
      <c r="BA2744" s="1"/>
      <c r="BB2744" s="1"/>
      <c r="BC2744" s="1"/>
      <c r="BD2744" s="1"/>
      <c r="BE2744" s="1"/>
      <c r="BG2744" s="1"/>
      <c r="BH2744" s="1"/>
    </row>
    <row r="2745" spans="1:60" ht="15" customHeight="1" x14ac:dyDescent="0.25">
      <c r="A2745" s="105"/>
      <c r="B2745" s="106"/>
      <c r="C2745" s="2"/>
      <c r="D2745" s="2"/>
      <c r="E2745" s="106"/>
      <c r="F2745" s="107"/>
      <c r="G2745" s="108"/>
      <c r="H2745" s="109"/>
      <c r="I2745" s="109"/>
      <c r="J2745" s="110"/>
      <c r="K2745" s="117"/>
      <c r="L2745" s="178"/>
      <c r="M2745" s="178"/>
      <c r="N2745" s="106"/>
      <c r="O2745" s="111"/>
      <c r="P2745" s="111"/>
      <c r="Q2745" s="106"/>
      <c r="R2745" s="106"/>
      <c r="S2745" s="106"/>
      <c r="T2745" s="106"/>
      <c r="U2745" s="106"/>
      <c r="V2745" s="106"/>
      <c r="W2745" s="19"/>
      <c r="X2745" s="2"/>
      <c r="Y2745" s="4"/>
      <c r="Z2745" s="106"/>
      <c r="AA2745" s="114"/>
      <c r="AB2745" s="112"/>
      <c r="AC2745" s="178"/>
      <c r="AD2745" s="11"/>
      <c r="AE2745" s="106"/>
      <c r="AF2745" s="106"/>
      <c r="AG2745" s="106"/>
      <c r="AH2745" s="115"/>
      <c r="AI2745" s="116"/>
      <c r="AJ2745" s="10"/>
      <c r="AK2745" s="1"/>
      <c r="AL2745" s="10"/>
      <c r="AM2745" s="1"/>
      <c r="AN2745" s="1"/>
      <c r="AO2745" s="3"/>
      <c r="AP2745" s="3"/>
      <c r="AQ2745" s="4"/>
      <c r="AR2745" s="4"/>
      <c r="AS2745" s="4"/>
      <c r="AT2745" s="4"/>
      <c r="AU2745" s="4"/>
      <c r="AV2745" s="4"/>
      <c r="AW2745" s="1"/>
      <c r="AX2745" s="1"/>
      <c r="AY2745" s="1"/>
      <c r="AZ2745" s="1"/>
      <c r="BA2745" s="1"/>
      <c r="BB2745" s="1"/>
      <c r="BC2745" s="1"/>
      <c r="BD2745" s="1"/>
      <c r="BE2745" s="1"/>
      <c r="BG2745" s="1"/>
      <c r="BH2745" s="1"/>
    </row>
    <row r="2746" spans="1:60" ht="15" customHeight="1" x14ac:dyDescent="0.25">
      <c r="A2746" s="105"/>
      <c r="B2746" s="106"/>
      <c r="C2746" s="2"/>
      <c r="D2746" s="2"/>
      <c r="E2746" s="106"/>
      <c r="F2746" s="107"/>
      <c r="G2746" s="108"/>
      <c r="H2746" s="109"/>
      <c r="I2746" s="109"/>
      <c r="J2746" s="110"/>
      <c r="K2746" s="117"/>
      <c r="L2746" s="178"/>
      <c r="M2746" s="178"/>
      <c r="N2746" s="106"/>
      <c r="O2746" s="111"/>
      <c r="P2746" s="111"/>
      <c r="Q2746" s="106"/>
      <c r="R2746" s="106"/>
      <c r="S2746" s="106"/>
      <c r="T2746" s="106"/>
      <c r="U2746" s="106"/>
      <c r="V2746" s="106"/>
      <c r="W2746" s="19"/>
      <c r="X2746" s="2"/>
      <c r="Y2746" s="4"/>
      <c r="Z2746" s="106"/>
      <c r="AA2746" s="114"/>
      <c r="AB2746" s="112"/>
      <c r="AC2746" s="178"/>
      <c r="AD2746" s="11"/>
      <c r="AE2746" s="106"/>
      <c r="AF2746" s="106"/>
      <c r="AG2746" s="106"/>
      <c r="AH2746" s="115"/>
      <c r="AI2746" s="116"/>
      <c r="AJ2746" s="10"/>
      <c r="AK2746" s="1"/>
      <c r="AL2746" s="10"/>
      <c r="AM2746" s="1"/>
      <c r="AN2746" s="1"/>
      <c r="AO2746" s="3"/>
      <c r="AP2746" s="3"/>
      <c r="AQ2746" s="4"/>
      <c r="AR2746" s="4"/>
      <c r="AS2746" s="4"/>
      <c r="AT2746" s="4"/>
      <c r="AU2746" s="4"/>
      <c r="AV2746" s="4"/>
      <c r="AW2746" s="1"/>
      <c r="AX2746" s="1"/>
      <c r="AY2746" s="1"/>
      <c r="AZ2746" s="1"/>
      <c r="BA2746" s="1"/>
      <c r="BB2746" s="1"/>
      <c r="BC2746" s="1"/>
      <c r="BD2746" s="1"/>
      <c r="BE2746" s="1"/>
      <c r="BG2746" s="1"/>
      <c r="BH2746" s="1"/>
    </row>
    <row r="2747" spans="1:60" ht="15" customHeight="1" x14ac:dyDescent="0.25">
      <c r="A2747" s="105"/>
      <c r="B2747" s="106"/>
      <c r="C2747" s="2"/>
      <c r="D2747" s="2"/>
      <c r="E2747" s="106"/>
      <c r="F2747" s="107"/>
      <c r="G2747" s="108"/>
      <c r="H2747" s="109"/>
      <c r="I2747" s="109"/>
      <c r="J2747" s="110"/>
      <c r="K2747" s="117"/>
      <c r="L2747" s="178"/>
      <c r="M2747" s="178"/>
      <c r="N2747" s="106"/>
      <c r="O2747" s="111"/>
      <c r="P2747" s="111"/>
      <c r="Q2747" s="106"/>
      <c r="R2747" s="106"/>
      <c r="S2747" s="106"/>
      <c r="T2747" s="106"/>
      <c r="U2747" s="106"/>
      <c r="V2747" s="106"/>
      <c r="W2747" s="19"/>
      <c r="X2747" s="2"/>
      <c r="Y2747" s="4"/>
      <c r="Z2747" s="106"/>
      <c r="AA2747" s="114"/>
      <c r="AB2747" s="112"/>
      <c r="AC2747" s="178"/>
      <c r="AD2747" s="11"/>
      <c r="AE2747" s="106"/>
      <c r="AF2747" s="106"/>
      <c r="AG2747" s="106"/>
      <c r="AH2747" s="115"/>
      <c r="AI2747" s="116"/>
      <c r="AJ2747" s="10"/>
      <c r="AK2747" s="1"/>
      <c r="AL2747" s="10"/>
      <c r="AM2747" s="1"/>
      <c r="AN2747" s="1"/>
      <c r="AO2747" s="3"/>
      <c r="AP2747" s="3"/>
      <c r="AQ2747" s="4"/>
      <c r="AR2747" s="4"/>
      <c r="AS2747" s="4"/>
      <c r="AT2747" s="4"/>
      <c r="AU2747" s="4"/>
      <c r="AV2747" s="4"/>
      <c r="AW2747" s="1"/>
      <c r="AX2747" s="1"/>
      <c r="AY2747" s="1"/>
      <c r="AZ2747" s="1"/>
      <c r="BA2747" s="1"/>
      <c r="BB2747" s="1"/>
      <c r="BC2747" s="1"/>
      <c r="BD2747" s="1"/>
      <c r="BE2747" s="1"/>
      <c r="BG2747" s="1"/>
      <c r="BH2747" s="1"/>
    </row>
    <row r="2748" spans="1:60" ht="15" customHeight="1" x14ac:dyDescent="0.25">
      <c r="A2748" s="105"/>
      <c r="B2748" s="106"/>
      <c r="C2748" s="2"/>
      <c r="D2748" s="2"/>
      <c r="E2748" s="106"/>
      <c r="F2748" s="107"/>
      <c r="G2748" s="108"/>
      <c r="H2748" s="109"/>
      <c r="I2748" s="109"/>
      <c r="J2748" s="110"/>
      <c r="K2748" s="117"/>
      <c r="L2748" s="178"/>
      <c r="M2748" s="178"/>
      <c r="N2748" s="106"/>
      <c r="O2748" s="111"/>
      <c r="P2748" s="111"/>
      <c r="Q2748" s="106"/>
      <c r="R2748" s="106"/>
      <c r="S2748" s="106"/>
      <c r="T2748" s="106"/>
      <c r="U2748" s="106"/>
      <c r="V2748" s="106"/>
      <c r="W2748" s="19"/>
      <c r="X2748" s="2"/>
      <c r="Y2748" s="4"/>
      <c r="Z2748" s="106"/>
      <c r="AA2748" s="114"/>
      <c r="AB2748" s="112"/>
      <c r="AC2748" s="178"/>
      <c r="AD2748" s="11"/>
      <c r="AE2748" s="106"/>
      <c r="AF2748" s="106"/>
      <c r="AG2748" s="106"/>
      <c r="AH2748" s="115"/>
      <c r="AI2748" s="116"/>
      <c r="AJ2748" s="10"/>
      <c r="AK2748" s="1"/>
      <c r="AL2748" s="10"/>
      <c r="AM2748" s="1"/>
      <c r="AN2748" s="1"/>
      <c r="AO2748" s="3"/>
      <c r="AP2748" s="3"/>
      <c r="AQ2748" s="4"/>
      <c r="AR2748" s="4"/>
      <c r="AS2748" s="4"/>
      <c r="AT2748" s="4"/>
      <c r="AU2748" s="4"/>
      <c r="AV2748" s="4"/>
      <c r="AW2748" s="1"/>
      <c r="AX2748" s="1"/>
      <c r="AY2748" s="1"/>
      <c r="AZ2748" s="1"/>
      <c r="BA2748" s="1"/>
      <c r="BB2748" s="1"/>
      <c r="BC2748" s="1"/>
      <c r="BD2748" s="1"/>
      <c r="BE2748" s="1"/>
      <c r="BG2748" s="1"/>
      <c r="BH2748" s="1"/>
    </row>
    <row r="2749" spans="1:60" ht="15" customHeight="1" x14ac:dyDescent="0.25">
      <c r="A2749" s="105"/>
      <c r="B2749" s="106"/>
      <c r="C2749" s="2"/>
      <c r="D2749" s="2"/>
      <c r="E2749" s="106"/>
      <c r="F2749" s="107"/>
      <c r="G2749" s="108"/>
      <c r="H2749" s="109"/>
      <c r="I2749" s="109"/>
      <c r="J2749" s="110"/>
      <c r="K2749" s="117"/>
      <c r="L2749" s="178"/>
      <c r="M2749" s="178"/>
      <c r="N2749" s="106"/>
      <c r="O2749" s="111"/>
      <c r="P2749" s="111"/>
      <c r="Q2749" s="106"/>
      <c r="R2749" s="106"/>
      <c r="S2749" s="106"/>
      <c r="T2749" s="106"/>
      <c r="U2749" s="106"/>
      <c r="V2749" s="106"/>
      <c r="W2749" s="19"/>
      <c r="X2749" s="2"/>
      <c r="Y2749" s="4"/>
      <c r="Z2749" s="106"/>
      <c r="AA2749" s="114"/>
      <c r="AB2749" s="112"/>
      <c r="AC2749" s="178"/>
      <c r="AD2749" s="11"/>
      <c r="AE2749" s="106"/>
      <c r="AF2749" s="106"/>
      <c r="AG2749" s="106"/>
      <c r="AH2749" s="115"/>
      <c r="AI2749" s="116"/>
      <c r="AJ2749" s="10"/>
      <c r="AK2749" s="1"/>
      <c r="AL2749" s="10"/>
      <c r="AM2749" s="1"/>
      <c r="AN2749" s="1"/>
      <c r="AO2749" s="3"/>
      <c r="AP2749" s="3"/>
      <c r="AQ2749" s="4"/>
      <c r="AR2749" s="4"/>
      <c r="AS2749" s="4"/>
      <c r="AT2749" s="4"/>
      <c r="AU2749" s="4"/>
      <c r="AV2749" s="4"/>
      <c r="AW2749" s="1"/>
      <c r="AX2749" s="1"/>
      <c r="AY2749" s="1"/>
      <c r="AZ2749" s="1"/>
      <c r="BA2749" s="1"/>
      <c r="BB2749" s="1"/>
      <c r="BC2749" s="1"/>
      <c r="BD2749" s="1"/>
      <c r="BE2749" s="1"/>
      <c r="BG2749" s="1"/>
      <c r="BH2749" s="1"/>
    </row>
    <row r="2750" spans="1:60" ht="15" customHeight="1" x14ac:dyDescent="0.25">
      <c r="A2750" s="105"/>
      <c r="B2750" s="106"/>
      <c r="C2750" s="2"/>
      <c r="D2750" s="2"/>
      <c r="E2750" s="106"/>
      <c r="F2750" s="107"/>
      <c r="G2750" s="108"/>
      <c r="H2750" s="109"/>
      <c r="I2750" s="109"/>
      <c r="J2750" s="110"/>
      <c r="K2750" s="117"/>
      <c r="L2750" s="178"/>
      <c r="M2750" s="178"/>
      <c r="N2750" s="106"/>
      <c r="O2750" s="111"/>
      <c r="P2750" s="111"/>
      <c r="Q2750" s="106"/>
      <c r="R2750" s="106"/>
      <c r="S2750" s="106"/>
      <c r="T2750" s="106"/>
      <c r="U2750" s="106"/>
      <c r="V2750" s="106"/>
      <c r="W2750" s="19"/>
      <c r="X2750" s="2"/>
      <c r="Y2750" s="4"/>
      <c r="Z2750" s="106"/>
      <c r="AA2750" s="114"/>
      <c r="AB2750" s="112"/>
      <c r="AC2750" s="178"/>
      <c r="AD2750" s="11"/>
      <c r="AE2750" s="106"/>
      <c r="AF2750" s="106"/>
      <c r="AG2750" s="106"/>
      <c r="AH2750" s="115"/>
      <c r="AI2750" s="116"/>
      <c r="AJ2750" s="10"/>
      <c r="AK2750" s="1"/>
      <c r="AL2750" s="10"/>
      <c r="AM2750" s="1"/>
      <c r="AN2750" s="1"/>
      <c r="AO2750" s="3"/>
      <c r="AP2750" s="3"/>
      <c r="AQ2750" s="4"/>
      <c r="AR2750" s="4"/>
      <c r="AS2750" s="4"/>
      <c r="AT2750" s="4"/>
      <c r="AU2750" s="4"/>
      <c r="AV2750" s="4"/>
      <c r="AW2750" s="1"/>
      <c r="AX2750" s="1"/>
      <c r="AY2750" s="1"/>
      <c r="AZ2750" s="1"/>
      <c r="BA2750" s="1"/>
      <c r="BB2750" s="1"/>
      <c r="BC2750" s="1"/>
      <c r="BD2750" s="1"/>
      <c r="BE2750" s="1"/>
      <c r="BG2750" s="1"/>
      <c r="BH2750" s="1"/>
    </row>
    <row r="2751" spans="1:60" ht="15" customHeight="1" x14ac:dyDescent="0.25">
      <c r="A2751" s="105"/>
      <c r="B2751" s="106"/>
      <c r="C2751" s="2"/>
      <c r="D2751" s="2"/>
      <c r="E2751" s="106"/>
      <c r="F2751" s="107"/>
      <c r="G2751" s="108"/>
      <c r="H2751" s="109"/>
      <c r="I2751" s="109"/>
      <c r="J2751" s="110"/>
      <c r="K2751" s="117"/>
      <c r="L2751" s="178"/>
      <c r="M2751" s="178"/>
      <c r="N2751" s="106"/>
      <c r="O2751" s="111"/>
      <c r="P2751" s="111"/>
      <c r="Q2751" s="106"/>
      <c r="R2751" s="106"/>
      <c r="S2751" s="106"/>
      <c r="T2751" s="106"/>
      <c r="U2751" s="106"/>
      <c r="V2751" s="106"/>
      <c r="W2751" s="19"/>
      <c r="X2751" s="2"/>
      <c r="Y2751" s="4"/>
      <c r="Z2751" s="106"/>
      <c r="AA2751" s="114"/>
      <c r="AB2751" s="112"/>
      <c r="AC2751" s="178"/>
      <c r="AD2751" s="11"/>
      <c r="AE2751" s="106"/>
      <c r="AF2751" s="106"/>
      <c r="AG2751" s="106"/>
      <c r="AH2751" s="115"/>
      <c r="AI2751" s="116"/>
      <c r="AJ2751" s="10"/>
      <c r="AK2751" s="1"/>
      <c r="AL2751" s="10"/>
      <c r="AM2751" s="1"/>
      <c r="AN2751" s="1"/>
      <c r="AO2751" s="3"/>
      <c r="AP2751" s="3"/>
      <c r="AQ2751" s="4"/>
      <c r="AR2751" s="4"/>
      <c r="AS2751" s="4"/>
      <c r="AT2751" s="4"/>
      <c r="AU2751" s="4"/>
      <c r="AV2751" s="4"/>
      <c r="AW2751" s="1"/>
      <c r="AX2751" s="1"/>
      <c r="AY2751" s="1"/>
      <c r="AZ2751" s="1"/>
      <c r="BA2751" s="1"/>
      <c r="BB2751" s="1"/>
      <c r="BC2751" s="1"/>
      <c r="BD2751" s="1"/>
      <c r="BE2751" s="1"/>
      <c r="BG2751" s="1"/>
      <c r="BH2751" s="1"/>
    </row>
    <row r="2752" spans="1:60" ht="15" customHeight="1" x14ac:dyDescent="0.25">
      <c r="A2752" s="105"/>
      <c r="B2752" s="106"/>
      <c r="C2752" s="2"/>
      <c r="D2752" s="2"/>
      <c r="E2752" s="106"/>
      <c r="F2752" s="107"/>
      <c r="G2752" s="108"/>
      <c r="H2752" s="109"/>
      <c r="I2752" s="109"/>
      <c r="J2752" s="110"/>
      <c r="K2752" s="117"/>
      <c r="L2752" s="178"/>
      <c r="M2752" s="178"/>
      <c r="N2752" s="106"/>
      <c r="O2752" s="111"/>
      <c r="P2752" s="111"/>
      <c r="Q2752" s="106"/>
      <c r="R2752" s="106"/>
      <c r="S2752" s="106"/>
      <c r="T2752" s="106"/>
      <c r="U2752" s="106"/>
      <c r="V2752" s="106"/>
      <c r="W2752" s="19"/>
      <c r="X2752" s="2"/>
      <c r="Y2752" s="4"/>
      <c r="Z2752" s="106"/>
      <c r="AA2752" s="114"/>
      <c r="AB2752" s="112"/>
      <c r="AC2752" s="178"/>
      <c r="AD2752" s="11"/>
      <c r="AE2752" s="106"/>
      <c r="AF2752" s="106"/>
      <c r="AG2752" s="106"/>
      <c r="AH2752" s="115"/>
      <c r="AI2752" s="116"/>
      <c r="AJ2752" s="10"/>
      <c r="AK2752" s="1"/>
      <c r="AL2752" s="10"/>
      <c r="AM2752" s="1"/>
      <c r="AN2752" s="1"/>
      <c r="AO2752" s="3"/>
      <c r="AP2752" s="3"/>
      <c r="AQ2752" s="4"/>
      <c r="AR2752" s="4"/>
      <c r="AS2752" s="4"/>
      <c r="AT2752" s="4"/>
      <c r="AU2752" s="4"/>
      <c r="AV2752" s="4"/>
      <c r="AW2752" s="1"/>
      <c r="AX2752" s="1"/>
      <c r="AY2752" s="1"/>
      <c r="AZ2752" s="1"/>
      <c r="BA2752" s="1"/>
      <c r="BB2752" s="1"/>
      <c r="BC2752" s="1"/>
      <c r="BD2752" s="1"/>
      <c r="BE2752" s="1"/>
      <c r="BG2752" s="1"/>
      <c r="BH2752" s="1"/>
    </row>
    <row r="2753" spans="1:60" ht="15" customHeight="1" x14ac:dyDescent="0.25">
      <c r="A2753" s="105"/>
      <c r="B2753" s="106"/>
      <c r="C2753" s="2"/>
      <c r="D2753" s="2"/>
      <c r="E2753" s="106"/>
      <c r="F2753" s="107"/>
      <c r="G2753" s="108"/>
      <c r="H2753" s="109"/>
      <c r="I2753" s="109"/>
      <c r="J2753" s="110"/>
      <c r="K2753" s="117"/>
      <c r="L2753" s="178"/>
      <c r="M2753" s="178"/>
      <c r="N2753" s="106"/>
      <c r="O2753" s="111"/>
      <c r="P2753" s="111"/>
      <c r="Q2753" s="106"/>
      <c r="R2753" s="106"/>
      <c r="S2753" s="106"/>
      <c r="T2753" s="106"/>
      <c r="U2753" s="106"/>
      <c r="V2753" s="106"/>
      <c r="W2753" s="19"/>
      <c r="X2753" s="2"/>
      <c r="Y2753" s="4"/>
      <c r="Z2753" s="106"/>
      <c r="AA2753" s="114"/>
      <c r="AB2753" s="112"/>
      <c r="AC2753" s="178"/>
      <c r="AD2753" s="11"/>
      <c r="AE2753" s="106"/>
      <c r="AF2753" s="106"/>
      <c r="AG2753" s="106"/>
      <c r="AH2753" s="115"/>
      <c r="AI2753" s="116"/>
      <c r="AJ2753" s="10"/>
      <c r="AK2753" s="1"/>
      <c r="AL2753" s="10"/>
      <c r="AM2753" s="1"/>
      <c r="AN2753" s="1"/>
      <c r="AO2753" s="3"/>
      <c r="AP2753" s="3"/>
      <c r="AQ2753" s="4"/>
      <c r="AR2753" s="4"/>
      <c r="AS2753" s="4"/>
      <c r="AT2753" s="4"/>
      <c r="AU2753" s="4"/>
      <c r="AV2753" s="4"/>
      <c r="AW2753" s="1"/>
      <c r="AX2753" s="1"/>
      <c r="AY2753" s="1"/>
      <c r="AZ2753" s="1"/>
      <c r="BA2753" s="1"/>
      <c r="BB2753" s="1"/>
      <c r="BC2753" s="1"/>
      <c r="BD2753" s="1"/>
      <c r="BE2753" s="1"/>
      <c r="BG2753" s="1"/>
      <c r="BH2753" s="1"/>
    </row>
    <row r="2754" spans="1:60" ht="15" customHeight="1" x14ac:dyDescent="0.25">
      <c r="A2754" s="105"/>
      <c r="B2754" s="106"/>
      <c r="C2754" s="2"/>
      <c r="D2754" s="2"/>
      <c r="E2754" s="106"/>
      <c r="F2754" s="107"/>
      <c r="G2754" s="108"/>
      <c r="H2754" s="109"/>
      <c r="I2754" s="109"/>
      <c r="J2754" s="110"/>
      <c r="K2754" s="117"/>
      <c r="L2754" s="178"/>
      <c r="M2754" s="178"/>
      <c r="N2754" s="106"/>
      <c r="O2754" s="111"/>
      <c r="P2754" s="111"/>
      <c r="Q2754" s="106"/>
      <c r="R2754" s="106"/>
      <c r="S2754" s="106"/>
      <c r="T2754" s="106"/>
      <c r="U2754" s="106"/>
      <c r="V2754" s="106"/>
      <c r="W2754" s="19"/>
      <c r="X2754" s="2"/>
      <c r="Y2754" s="4"/>
      <c r="Z2754" s="106"/>
      <c r="AA2754" s="114"/>
      <c r="AB2754" s="112"/>
      <c r="AC2754" s="178"/>
      <c r="AD2754" s="11"/>
      <c r="AE2754" s="106"/>
      <c r="AF2754" s="106"/>
      <c r="AG2754" s="106"/>
      <c r="AH2754" s="115"/>
      <c r="AI2754" s="116"/>
      <c r="AJ2754" s="10"/>
      <c r="AK2754" s="1"/>
      <c r="AL2754" s="10"/>
      <c r="AM2754" s="1"/>
      <c r="AN2754" s="1"/>
      <c r="AO2754" s="3"/>
      <c r="AP2754" s="3"/>
      <c r="AQ2754" s="4"/>
      <c r="AR2754" s="4"/>
      <c r="AS2754" s="4"/>
      <c r="AT2754" s="4"/>
      <c r="AU2754" s="4"/>
      <c r="AV2754" s="4"/>
      <c r="AW2754" s="1"/>
      <c r="AX2754" s="1"/>
      <c r="AY2754" s="1"/>
      <c r="AZ2754" s="1"/>
      <c r="BA2754" s="1"/>
      <c r="BB2754" s="1"/>
      <c r="BC2754" s="1"/>
      <c r="BD2754" s="1"/>
      <c r="BE2754" s="1"/>
      <c r="BG2754" s="1"/>
      <c r="BH2754" s="1"/>
    </row>
    <row r="2755" spans="1:60" ht="15" customHeight="1" x14ac:dyDescent="0.25">
      <c r="A2755" s="105"/>
      <c r="B2755" s="106"/>
      <c r="C2755" s="2"/>
      <c r="D2755" s="2"/>
      <c r="E2755" s="106"/>
      <c r="F2755" s="107"/>
      <c r="G2755" s="108"/>
      <c r="H2755" s="109"/>
      <c r="I2755" s="109"/>
      <c r="J2755" s="110"/>
      <c r="K2755" s="117"/>
      <c r="L2755" s="178"/>
      <c r="M2755" s="178"/>
      <c r="N2755" s="106"/>
      <c r="O2755" s="111"/>
      <c r="P2755" s="111"/>
      <c r="Q2755" s="106"/>
      <c r="R2755" s="106"/>
      <c r="S2755" s="106"/>
      <c r="T2755" s="106"/>
      <c r="U2755" s="106"/>
      <c r="V2755" s="106"/>
      <c r="W2755" s="19"/>
      <c r="X2755" s="2"/>
      <c r="Y2755" s="4"/>
      <c r="Z2755" s="106"/>
      <c r="AA2755" s="114"/>
      <c r="AB2755" s="112"/>
      <c r="AC2755" s="178"/>
      <c r="AD2755" s="11"/>
      <c r="AE2755" s="106"/>
      <c r="AF2755" s="106"/>
      <c r="AG2755" s="106"/>
      <c r="AH2755" s="115"/>
      <c r="AI2755" s="116"/>
      <c r="AJ2755" s="14"/>
      <c r="AK2755" s="18"/>
      <c r="AL2755" s="14"/>
      <c r="AM2755" s="18"/>
      <c r="AN2755" s="18"/>
      <c r="AO2755" s="29"/>
      <c r="AP2755" s="29"/>
      <c r="AQ2755" s="36"/>
      <c r="AR2755" s="36"/>
      <c r="AS2755" s="36"/>
      <c r="AT2755" s="36"/>
      <c r="AU2755" s="36"/>
      <c r="AV2755" s="36"/>
      <c r="AW2755" s="18"/>
      <c r="AX2755" s="18"/>
      <c r="AY2755" s="18"/>
      <c r="AZ2755" s="18"/>
      <c r="BA2755" s="18"/>
      <c r="BB2755" s="18"/>
      <c r="BC2755" s="18"/>
      <c r="BD2755" s="18"/>
      <c r="BE2755" s="18"/>
      <c r="BG2755" s="18"/>
      <c r="BH2755" s="18"/>
    </row>
    <row r="2756" spans="1:60" ht="15" customHeight="1" x14ac:dyDescent="0.25">
      <c r="A2756" s="105"/>
      <c r="B2756" s="106"/>
      <c r="C2756" s="2"/>
      <c r="D2756" s="2"/>
      <c r="E2756" s="106"/>
      <c r="F2756" s="107"/>
      <c r="G2756" s="108"/>
      <c r="H2756" s="109"/>
      <c r="I2756" s="109"/>
      <c r="J2756" s="110"/>
      <c r="K2756" s="117"/>
      <c r="L2756" s="178"/>
      <c r="M2756" s="178"/>
      <c r="N2756" s="106"/>
      <c r="O2756" s="111"/>
      <c r="P2756" s="111"/>
      <c r="Q2756" s="106"/>
      <c r="R2756" s="106"/>
      <c r="S2756" s="106"/>
      <c r="T2756" s="106"/>
      <c r="U2756" s="106"/>
      <c r="V2756" s="106"/>
      <c r="W2756" s="19"/>
      <c r="X2756" s="2"/>
      <c r="Y2756" s="4"/>
      <c r="Z2756" s="106"/>
      <c r="AA2756" s="114"/>
      <c r="AB2756" s="112"/>
      <c r="AC2756" s="178"/>
      <c r="AD2756" s="11"/>
      <c r="AE2756" s="106"/>
      <c r="AF2756" s="106"/>
      <c r="AG2756" s="106"/>
      <c r="AH2756" s="115"/>
      <c r="AI2756" s="116"/>
      <c r="AJ2756" s="10"/>
      <c r="AK2756" s="1"/>
      <c r="AL2756" s="10"/>
      <c r="AM2756" s="1"/>
      <c r="AN2756" s="1"/>
      <c r="AO2756" s="3"/>
      <c r="AP2756" s="3"/>
      <c r="AQ2756" s="4"/>
      <c r="AR2756" s="4"/>
      <c r="AS2756" s="4"/>
      <c r="AT2756" s="4"/>
      <c r="AU2756" s="4"/>
      <c r="AV2756" s="4"/>
      <c r="AW2756" s="1"/>
      <c r="AX2756" s="1"/>
      <c r="AY2756" s="1"/>
      <c r="AZ2756" s="1"/>
      <c r="BA2756" s="1"/>
      <c r="BB2756" s="1"/>
      <c r="BC2756" s="1"/>
      <c r="BD2756" s="1"/>
      <c r="BE2756" s="1"/>
      <c r="BG2756" s="1"/>
      <c r="BH2756" s="1"/>
    </row>
    <row r="2757" spans="1:60" ht="15" customHeight="1" x14ac:dyDescent="0.25">
      <c r="A2757" s="105"/>
      <c r="B2757" s="106"/>
      <c r="C2757" s="2"/>
      <c r="D2757" s="2"/>
      <c r="E2757" s="106"/>
      <c r="F2757" s="107"/>
      <c r="G2757" s="108"/>
      <c r="H2757" s="109"/>
      <c r="I2757" s="109"/>
      <c r="J2757" s="110"/>
      <c r="K2757" s="117"/>
      <c r="L2757" s="178"/>
      <c r="M2757" s="178"/>
      <c r="N2757" s="106"/>
      <c r="O2757" s="111"/>
      <c r="P2757" s="111"/>
      <c r="Q2757" s="106"/>
      <c r="R2757" s="106"/>
      <c r="S2757" s="106"/>
      <c r="T2757" s="106"/>
      <c r="U2757" s="106"/>
      <c r="V2757" s="106"/>
      <c r="W2757" s="19"/>
      <c r="X2757" s="2"/>
      <c r="Y2757" s="4"/>
      <c r="Z2757" s="106"/>
      <c r="AA2757" s="114"/>
      <c r="AB2757" s="112"/>
      <c r="AC2757" s="178"/>
      <c r="AD2757" s="11"/>
      <c r="AE2757" s="106"/>
      <c r="AF2757" s="106"/>
      <c r="AG2757" s="106"/>
      <c r="AH2757" s="115"/>
      <c r="AI2757" s="116"/>
      <c r="AJ2757" s="10"/>
      <c r="AK2757" s="1"/>
      <c r="AL2757" s="10"/>
      <c r="AM2757" s="1"/>
      <c r="AN2757" s="1"/>
      <c r="AO2757" s="3"/>
      <c r="AP2757" s="3"/>
      <c r="AQ2757" s="4"/>
      <c r="AR2757" s="4"/>
      <c r="AS2757" s="4"/>
      <c r="AT2757" s="4"/>
      <c r="AU2757" s="4"/>
      <c r="AV2757" s="4"/>
      <c r="AW2757" s="1"/>
      <c r="AX2757" s="1"/>
      <c r="AY2757" s="1"/>
      <c r="AZ2757" s="1"/>
      <c r="BA2757" s="1"/>
      <c r="BB2757" s="1"/>
      <c r="BC2757" s="1"/>
      <c r="BD2757" s="1"/>
      <c r="BE2757" s="1"/>
      <c r="BG2757" s="1"/>
      <c r="BH2757" s="1"/>
    </row>
    <row r="2758" spans="1:60" ht="15" customHeight="1" x14ac:dyDescent="0.25">
      <c r="A2758" s="105"/>
      <c r="B2758" s="106"/>
      <c r="C2758" s="2"/>
      <c r="D2758" s="2"/>
      <c r="E2758" s="106"/>
      <c r="F2758" s="107"/>
      <c r="G2758" s="108"/>
      <c r="H2758" s="109"/>
      <c r="I2758" s="109"/>
      <c r="J2758" s="110"/>
      <c r="K2758" s="117"/>
      <c r="L2758" s="178"/>
      <c r="M2758" s="178"/>
      <c r="N2758" s="106"/>
      <c r="O2758" s="111"/>
      <c r="P2758" s="111"/>
      <c r="Q2758" s="106"/>
      <c r="R2758" s="106"/>
      <c r="S2758" s="106"/>
      <c r="T2758" s="106"/>
      <c r="U2758" s="106"/>
      <c r="V2758" s="106"/>
      <c r="W2758" s="19"/>
      <c r="X2758" s="2"/>
      <c r="Y2758" s="4"/>
      <c r="Z2758" s="106"/>
      <c r="AA2758" s="114"/>
      <c r="AB2758" s="112"/>
      <c r="AC2758" s="178"/>
      <c r="AD2758" s="11"/>
      <c r="AE2758" s="106"/>
      <c r="AF2758" s="106"/>
      <c r="AG2758" s="106"/>
      <c r="AH2758" s="115"/>
      <c r="AI2758" s="116"/>
      <c r="AJ2758" s="10"/>
      <c r="AK2758" s="1"/>
      <c r="AL2758" s="10"/>
      <c r="AM2758" s="1"/>
      <c r="AN2758" s="1"/>
      <c r="AO2758" s="3"/>
      <c r="AP2758" s="3"/>
      <c r="AQ2758" s="4"/>
      <c r="AR2758" s="4"/>
      <c r="AS2758" s="4"/>
      <c r="AT2758" s="4"/>
      <c r="AU2758" s="4"/>
      <c r="AV2758" s="4"/>
      <c r="AW2758" s="1"/>
      <c r="AX2758" s="1"/>
      <c r="AY2758" s="1"/>
      <c r="AZ2758" s="1"/>
      <c r="BA2758" s="1"/>
      <c r="BB2758" s="1"/>
      <c r="BC2758" s="1"/>
      <c r="BD2758" s="1"/>
      <c r="BE2758" s="1"/>
      <c r="BG2758" s="1"/>
      <c r="BH2758" s="1"/>
    </row>
    <row r="2759" spans="1:60" ht="15" customHeight="1" x14ac:dyDescent="0.25">
      <c r="A2759" s="105"/>
      <c r="B2759" s="106"/>
      <c r="C2759" s="2"/>
      <c r="D2759" s="2"/>
      <c r="E2759" s="106"/>
      <c r="F2759" s="107"/>
      <c r="G2759" s="108"/>
      <c r="H2759" s="109"/>
      <c r="I2759" s="109"/>
      <c r="J2759" s="110"/>
      <c r="K2759" s="117"/>
      <c r="L2759" s="178"/>
      <c r="M2759" s="178"/>
      <c r="N2759" s="106"/>
      <c r="O2759" s="111"/>
      <c r="P2759" s="111"/>
      <c r="Q2759" s="106"/>
      <c r="R2759" s="106"/>
      <c r="S2759" s="106"/>
      <c r="T2759" s="106"/>
      <c r="U2759" s="106"/>
      <c r="V2759" s="106"/>
      <c r="W2759" s="19"/>
      <c r="X2759" s="2"/>
      <c r="Y2759" s="4"/>
      <c r="Z2759" s="106"/>
      <c r="AA2759" s="114"/>
      <c r="AB2759" s="112"/>
      <c r="AC2759" s="178"/>
      <c r="AD2759" s="11"/>
      <c r="AE2759" s="106"/>
      <c r="AF2759" s="106"/>
      <c r="AG2759" s="106"/>
      <c r="AH2759" s="115"/>
      <c r="AI2759" s="116"/>
      <c r="AJ2759" s="10"/>
      <c r="AK2759" s="1"/>
      <c r="AL2759" s="10"/>
      <c r="AM2759" s="1"/>
      <c r="AN2759" s="1"/>
      <c r="AO2759" s="3"/>
      <c r="AP2759" s="3"/>
      <c r="AQ2759" s="4"/>
      <c r="AR2759" s="4"/>
      <c r="AS2759" s="4"/>
      <c r="AT2759" s="4"/>
      <c r="AU2759" s="4"/>
      <c r="AV2759" s="4"/>
      <c r="AW2759" s="1"/>
      <c r="AX2759" s="1"/>
      <c r="AY2759" s="1"/>
      <c r="AZ2759" s="1"/>
      <c r="BA2759" s="1"/>
      <c r="BB2759" s="1"/>
      <c r="BC2759" s="1"/>
      <c r="BD2759" s="1"/>
      <c r="BE2759" s="1"/>
      <c r="BG2759" s="1"/>
      <c r="BH2759" s="1"/>
    </row>
    <row r="2760" spans="1:60" ht="15" customHeight="1" x14ac:dyDescent="0.25">
      <c r="A2760" s="105"/>
      <c r="B2760" s="106"/>
      <c r="C2760" s="2"/>
      <c r="D2760" s="2"/>
      <c r="E2760" s="106"/>
      <c r="F2760" s="107"/>
      <c r="G2760" s="108"/>
      <c r="H2760" s="109"/>
      <c r="I2760" s="109"/>
      <c r="J2760" s="110"/>
      <c r="K2760" s="117"/>
      <c r="L2760" s="178"/>
      <c r="M2760" s="178"/>
      <c r="N2760" s="106"/>
      <c r="O2760" s="111"/>
      <c r="P2760" s="111"/>
      <c r="Q2760" s="106"/>
      <c r="R2760" s="106"/>
      <c r="S2760" s="106"/>
      <c r="T2760" s="106"/>
      <c r="U2760" s="106"/>
      <c r="V2760" s="106"/>
      <c r="W2760" s="19"/>
      <c r="X2760" s="2"/>
      <c r="Y2760" s="4"/>
      <c r="Z2760" s="106"/>
      <c r="AA2760" s="114"/>
      <c r="AB2760" s="112"/>
      <c r="AC2760" s="178"/>
      <c r="AD2760" s="11"/>
      <c r="AE2760" s="106"/>
      <c r="AF2760" s="106"/>
      <c r="AG2760" s="106"/>
      <c r="AH2760" s="115"/>
      <c r="AI2760" s="116"/>
      <c r="AJ2760" s="10"/>
      <c r="AK2760" s="1"/>
      <c r="AL2760" s="10"/>
      <c r="AM2760" s="1"/>
      <c r="AN2760" s="1"/>
      <c r="AO2760" s="3"/>
      <c r="AP2760" s="3"/>
      <c r="AQ2760" s="4"/>
      <c r="AR2760" s="4"/>
      <c r="AS2760" s="4"/>
      <c r="AT2760" s="4"/>
      <c r="AU2760" s="4"/>
      <c r="AV2760" s="4"/>
      <c r="AW2760" s="1"/>
      <c r="AX2760" s="1"/>
      <c r="AY2760" s="1"/>
      <c r="AZ2760" s="1"/>
      <c r="BA2760" s="1"/>
      <c r="BB2760" s="1"/>
      <c r="BC2760" s="1"/>
      <c r="BD2760" s="1"/>
      <c r="BE2760" s="1"/>
      <c r="BG2760" s="1"/>
      <c r="BH2760" s="1"/>
    </row>
    <row r="2761" spans="1:60" ht="15" customHeight="1" x14ac:dyDescent="0.25">
      <c r="A2761" s="105"/>
      <c r="B2761" s="106"/>
      <c r="C2761" s="2"/>
      <c r="D2761" s="2"/>
      <c r="E2761" s="106"/>
      <c r="F2761" s="107"/>
      <c r="G2761" s="108"/>
      <c r="H2761" s="109"/>
      <c r="I2761" s="109"/>
      <c r="J2761" s="110"/>
      <c r="K2761" s="117"/>
      <c r="L2761" s="178"/>
      <c r="M2761" s="178"/>
      <c r="N2761" s="106"/>
      <c r="O2761" s="111"/>
      <c r="P2761" s="111"/>
      <c r="Q2761" s="106"/>
      <c r="R2761" s="106"/>
      <c r="S2761" s="106"/>
      <c r="T2761" s="106"/>
      <c r="U2761" s="106"/>
      <c r="V2761" s="106"/>
      <c r="W2761" s="19"/>
      <c r="X2761" s="2"/>
      <c r="Y2761" s="4"/>
      <c r="Z2761" s="106"/>
      <c r="AA2761" s="114"/>
      <c r="AB2761" s="112"/>
      <c r="AC2761" s="178"/>
      <c r="AD2761" s="11"/>
      <c r="AE2761" s="106"/>
      <c r="AF2761" s="106"/>
      <c r="AG2761" s="106"/>
      <c r="AH2761" s="115"/>
      <c r="AI2761" s="116"/>
      <c r="AJ2761" s="10"/>
      <c r="AK2761" s="1"/>
      <c r="AL2761" s="10"/>
      <c r="AM2761" s="1"/>
      <c r="AN2761" s="1"/>
      <c r="AO2761" s="3"/>
      <c r="AP2761" s="3"/>
      <c r="AQ2761" s="4"/>
      <c r="AR2761" s="4"/>
      <c r="AS2761" s="4"/>
      <c r="AT2761" s="4"/>
      <c r="AU2761" s="4"/>
      <c r="AV2761" s="4"/>
      <c r="AW2761" s="1"/>
      <c r="AX2761" s="1"/>
      <c r="AY2761" s="1"/>
      <c r="AZ2761" s="1"/>
      <c r="BA2761" s="1"/>
      <c r="BB2761" s="1"/>
      <c r="BC2761" s="1"/>
      <c r="BD2761" s="1"/>
      <c r="BE2761" s="1"/>
      <c r="BG2761" s="1"/>
      <c r="BH2761" s="1"/>
    </row>
    <row r="2762" spans="1:60" ht="15" customHeight="1" x14ac:dyDescent="0.25">
      <c r="A2762" s="105"/>
      <c r="B2762" s="106"/>
      <c r="C2762" s="2"/>
      <c r="D2762" s="2"/>
      <c r="E2762" s="106"/>
      <c r="F2762" s="107"/>
      <c r="G2762" s="108"/>
      <c r="H2762" s="109"/>
      <c r="I2762" s="109"/>
      <c r="J2762" s="110"/>
      <c r="K2762" s="117"/>
      <c r="L2762" s="178"/>
      <c r="M2762" s="178"/>
      <c r="N2762" s="106"/>
      <c r="O2762" s="111"/>
      <c r="P2762" s="111"/>
      <c r="Q2762" s="106"/>
      <c r="R2762" s="106"/>
      <c r="S2762" s="106"/>
      <c r="T2762" s="106"/>
      <c r="U2762" s="106"/>
      <c r="V2762" s="106"/>
      <c r="W2762" s="19"/>
      <c r="X2762" s="2"/>
      <c r="Y2762" s="4"/>
      <c r="Z2762" s="106"/>
      <c r="AA2762" s="114"/>
      <c r="AB2762" s="112"/>
      <c r="AC2762" s="178"/>
      <c r="AD2762" s="11"/>
      <c r="AE2762" s="106"/>
      <c r="AF2762" s="106"/>
      <c r="AG2762" s="106"/>
      <c r="AH2762" s="115"/>
      <c r="AI2762" s="116"/>
      <c r="AJ2762" s="10"/>
      <c r="AK2762" s="1"/>
      <c r="AL2762" s="10"/>
      <c r="AM2762" s="1"/>
      <c r="AN2762" s="1"/>
      <c r="AO2762" s="3"/>
      <c r="AP2762" s="3"/>
      <c r="AQ2762" s="4"/>
      <c r="AR2762" s="4"/>
      <c r="AS2762" s="4"/>
      <c r="AT2762" s="4"/>
      <c r="AU2762" s="4"/>
      <c r="AV2762" s="4"/>
      <c r="AW2762" s="1"/>
      <c r="AX2762" s="1"/>
      <c r="AY2762" s="1"/>
      <c r="AZ2762" s="1"/>
      <c r="BA2762" s="1"/>
      <c r="BB2762" s="1"/>
      <c r="BC2762" s="1"/>
      <c r="BD2762" s="1"/>
      <c r="BE2762" s="1"/>
      <c r="BG2762" s="1"/>
      <c r="BH2762" s="1"/>
    </row>
    <row r="2763" spans="1:60" ht="15" customHeight="1" x14ac:dyDescent="0.25">
      <c r="A2763" s="105"/>
      <c r="B2763" s="106"/>
      <c r="C2763" s="2"/>
      <c r="D2763" s="2"/>
      <c r="E2763" s="106"/>
      <c r="F2763" s="107"/>
      <c r="G2763" s="108"/>
      <c r="H2763" s="109"/>
      <c r="I2763" s="109"/>
      <c r="J2763" s="110"/>
      <c r="K2763" s="117"/>
      <c r="L2763" s="178"/>
      <c r="M2763" s="178"/>
      <c r="N2763" s="106"/>
      <c r="O2763" s="111"/>
      <c r="P2763" s="111"/>
      <c r="Q2763" s="106"/>
      <c r="R2763" s="106"/>
      <c r="S2763" s="106"/>
      <c r="T2763" s="106"/>
      <c r="U2763" s="106"/>
      <c r="V2763" s="106"/>
      <c r="W2763" s="19"/>
      <c r="X2763" s="2"/>
      <c r="Y2763" s="4"/>
      <c r="Z2763" s="106"/>
      <c r="AA2763" s="114"/>
      <c r="AB2763" s="112"/>
      <c r="AC2763" s="178"/>
      <c r="AD2763" s="11"/>
      <c r="AE2763" s="106"/>
      <c r="AF2763" s="106"/>
      <c r="AG2763" s="106"/>
      <c r="AH2763" s="115"/>
      <c r="AI2763" s="116"/>
      <c r="AJ2763" s="10"/>
      <c r="AK2763" s="1"/>
      <c r="AL2763" s="10"/>
      <c r="AM2763" s="1"/>
      <c r="AN2763" s="1"/>
      <c r="AO2763" s="3"/>
      <c r="AP2763" s="3"/>
      <c r="AQ2763" s="4"/>
      <c r="AR2763" s="4"/>
      <c r="AS2763" s="4"/>
      <c r="AT2763" s="4"/>
      <c r="AU2763" s="4"/>
      <c r="AV2763" s="4"/>
      <c r="AW2763" s="1"/>
      <c r="AX2763" s="1"/>
      <c r="AY2763" s="1"/>
      <c r="AZ2763" s="1"/>
      <c r="BA2763" s="1"/>
      <c r="BB2763" s="1"/>
      <c r="BC2763" s="1"/>
      <c r="BD2763" s="1"/>
      <c r="BE2763" s="1"/>
      <c r="BG2763" s="1"/>
      <c r="BH2763" s="1"/>
    </row>
    <row r="2764" spans="1:60" ht="15" customHeight="1" x14ac:dyDescent="0.25">
      <c r="A2764" s="105"/>
      <c r="B2764" s="106"/>
      <c r="C2764" s="2"/>
      <c r="D2764" s="2"/>
      <c r="E2764" s="106"/>
      <c r="F2764" s="107"/>
      <c r="G2764" s="108"/>
      <c r="H2764" s="109"/>
      <c r="I2764" s="109"/>
      <c r="J2764" s="110"/>
      <c r="K2764" s="117"/>
      <c r="L2764" s="178"/>
      <c r="M2764" s="178"/>
      <c r="N2764" s="106"/>
      <c r="O2764" s="111"/>
      <c r="P2764" s="111"/>
      <c r="Q2764" s="106"/>
      <c r="R2764" s="106"/>
      <c r="S2764" s="106"/>
      <c r="T2764" s="106"/>
      <c r="U2764" s="106"/>
      <c r="V2764" s="106"/>
      <c r="W2764" s="19"/>
      <c r="X2764" s="2"/>
      <c r="Y2764" s="4"/>
      <c r="Z2764" s="106"/>
      <c r="AA2764" s="114"/>
      <c r="AB2764" s="112"/>
      <c r="AC2764" s="178"/>
      <c r="AD2764" s="11"/>
      <c r="AE2764" s="106"/>
      <c r="AF2764" s="106"/>
      <c r="AG2764" s="106"/>
      <c r="AH2764" s="115"/>
      <c r="AI2764" s="116"/>
      <c r="AJ2764" s="10"/>
      <c r="AK2764" s="1"/>
      <c r="AL2764" s="10"/>
      <c r="AM2764" s="1"/>
      <c r="AN2764" s="1"/>
      <c r="AO2764" s="3"/>
      <c r="AP2764" s="3"/>
      <c r="AQ2764" s="4"/>
      <c r="AR2764" s="4"/>
      <c r="AS2764" s="4"/>
      <c r="AT2764" s="4"/>
      <c r="AU2764" s="4"/>
      <c r="AV2764" s="4"/>
      <c r="AW2764" s="1"/>
      <c r="AX2764" s="1"/>
      <c r="AY2764" s="1"/>
      <c r="AZ2764" s="1"/>
      <c r="BA2764" s="1"/>
      <c r="BB2764" s="1"/>
      <c r="BC2764" s="1"/>
      <c r="BD2764" s="1"/>
      <c r="BE2764" s="1"/>
      <c r="BG2764" s="1"/>
      <c r="BH2764" s="1"/>
    </row>
    <row r="2765" spans="1:60" ht="15" customHeight="1" x14ac:dyDescent="0.25">
      <c r="A2765" s="105"/>
      <c r="B2765" s="106"/>
      <c r="C2765" s="2"/>
      <c r="D2765" s="2"/>
      <c r="E2765" s="106"/>
      <c r="F2765" s="107"/>
      <c r="G2765" s="108"/>
      <c r="H2765" s="109"/>
      <c r="I2765" s="109"/>
      <c r="J2765" s="110"/>
      <c r="K2765" s="117"/>
      <c r="L2765" s="178"/>
      <c r="M2765" s="178"/>
      <c r="N2765" s="106"/>
      <c r="O2765" s="111"/>
      <c r="P2765" s="111"/>
      <c r="Q2765" s="106"/>
      <c r="R2765" s="106"/>
      <c r="S2765" s="106"/>
      <c r="T2765" s="106"/>
      <c r="U2765" s="106"/>
      <c r="V2765" s="106"/>
      <c r="W2765" s="19"/>
      <c r="X2765" s="2"/>
      <c r="Y2765" s="4"/>
      <c r="Z2765" s="106"/>
      <c r="AA2765" s="114"/>
      <c r="AB2765" s="112"/>
      <c r="AC2765" s="178"/>
      <c r="AD2765" s="11"/>
      <c r="AE2765" s="106"/>
      <c r="AF2765" s="106"/>
      <c r="AG2765" s="106"/>
      <c r="AH2765" s="115"/>
      <c r="AI2765" s="116"/>
      <c r="AJ2765" s="10"/>
      <c r="AK2765" s="1"/>
      <c r="AL2765" s="10"/>
      <c r="AM2765" s="1"/>
      <c r="AN2765" s="1"/>
      <c r="AO2765" s="3"/>
      <c r="AP2765" s="3"/>
      <c r="AQ2765" s="4"/>
      <c r="AR2765" s="4"/>
      <c r="AS2765" s="4"/>
      <c r="AT2765" s="4"/>
      <c r="AU2765" s="4"/>
      <c r="AV2765" s="4"/>
      <c r="AW2765" s="1"/>
      <c r="AX2765" s="1"/>
      <c r="AY2765" s="1"/>
      <c r="AZ2765" s="1"/>
      <c r="BA2765" s="1"/>
      <c r="BB2765" s="1"/>
      <c r="BC2765" s="1"/>
      <c r="BD2765" s="1"/>
      <c r="BE2765" s="1"/>
      <c r="BG2765" s="1"/>
      <c r="BH2765" s="1"/>
    </row>
    <row r="2766" spans="1:60" ht="15" customHeight="1" x14ac:dyDescent="0.25">
      <c r="A2766" s="105"/>
      <c r="B2766" s="106"/>
      <c r="C2766" s="2"/>
      <c r="D2766" s="2"/>
      <c r="E2766" s="106"/>
      <c r="F2766" s="107"/>
      <c r="G2766" s="108"/>
      <c r="H2766" s="109"/>
      <c r="I2766" s="109"/>
      <c r="J2766" s="110"/>
      <c r="K2766" s="117"/>
      <c r="L2766" s="178"/>
      <c r="M2766" s="178"/>
      <c r="N2766" s="106"/>
      <c r="O2766" s="111"/>
      <c r="P2766" s="111"/>
      <c r="Q2766" s="106"/>
      <c r="R2766" s="106"/>
      <c r="S2766" s="106"/>
      <c r="T2766" s="106"/>
      <c r="U2766" s="106"/>
      <c r="V2766" s="106"/>
      <c r="W2766" s="19"/>
      <c r="X2766" s="2"/>
      <c r="Y2766" s="4"/>
      <c r="Z2766" s="106"/>
      <c r="AA2766" s="114"/>
      <c r="AB2766" s="112"/>
      <c r="AC2766" s="178"/>
      <c r="AD2766" s="11"/>
      <c r="AE2766" s="106"/>
      <c r="AF2766" s="106"/>
      <c r="AG2766" s="106"/>
      <c r="AH2766" s="115"/>
      <c r="AI2766" s="116"/>
      <c r="AJ2766" s="10"/>
      <c r="AK2766" s="1"/>
      <c r="AL2766" s="10"/>
      <c r="AM2766" s="1"/>
      <c r="AN2766" s="1"/>
      <c r="AO2766" s="3"/>
      <c r="AP2766" s="3"/>
      <c r="AQ2766" s="4"/>
      <c r="AR2766" s="4"/>
      <c r="AS2766" s="4"/>
      <c r="AT2766" s="4"/>
      <c r="AU2766" s="4"/>
      <c r="AV2766" s="4"/>
      <c r="AW2766" s="1"/>
      <c r="AX2766" s="1"/>
      <c r="AY2766" s="1"/>
      <c r="AZ2766" s="1"/>
      <c r="BA2766" s="1"/>
      <c r="BB2766" s="1"/>
      <c r="BC2766" s="1"/>
      <c r="BD2766" s="1"/>
      <c r="BE2766" s="1"/>
      <c r="BG2766" s="1"/>
      <c r="BH2766" s="1"/>
    </row>
    <row r="2767" spans="1:60" ht="15" customHeight="1" x14ac:dyDescent="0.25">
      <c r="A2767" s="105"/>
      <c r="B2767" s="106"/>
      <c r="C2767" s="2"/>
      <c r="D2767" s="2"/>
      <c r="E2767" s="106"/>
      <c r="F2767" s="107"/>
      <c r="G2767" s="108"/>
      <c r="H2767" s="109"/>
      <c r="I2767" s="109"/>
      <c r="J2767" s="110"/>
      <c r="K2767" s="117"/>
      <c r="L2767" s="178"/>
      <c r="M2767" s="178"/>
      <c r="N2767" s="106"/>
      <c r="O2767" s="111"/>
      <c r="P2767" s="111"/>
      <c r="Q2767" s="106"/>
      <c r="R2767" s="106"/>
      <c r="S2767" s="106"/>
      <c r="T2767" s="106"/>
      <c r="U2767" s="106"/>
      <c r="V2767" s="106"/>
      <c r="W2767" s="19"/>
      <c r="X2767" s="2"/>
      <c r="Y2767" s="4"/>
      <c r="Z2767" s="106"/>
      <c r="AA2767" s="114"/>
      <c r="AB2767" s="112"/>
      <c r="AC2767" s="178"/>
      <c r="AD2767" s="11"/>
      <c r="AE2767" s="106"/>
      <c r="AF2767" s="106"/>
      <c r="AG2767" s="106"/>
      <c r="AH2767" s="115"/>
      <c r="AI2767" s="116"/>
      <c r="AJ2767" s="10"/>
      <c r="AK2767" s="1"/>
      <c r="AL2767" s="10"/>
      <c r="AM2767" s="1"/>
      <c r="AN2767" s="1"/>
      <c r="AO2767" s="3"/>
      <c r="AP2767" s="3"/>
      <c r="AQ2767" s="4"/>
      <c r="AR2767" s="4"/>
      <c r="AS2767" s="4"/>
      <c r="AT2767" s="4"/>
      <c r="AU2767" s="4"/>
      <c r="AV2767" s="4"/>
      <c r="AW2767" s="1"/>
      <c r="AX2767" s="1"/>
      <c r="AY2767" s="1"/>
      <c r="AZ2767" s="1"/>
      <c r="BA2767" s="1"/>
      <c r="BB2767" s="1"/>
      <c r="BC2767" s="1"/>
      <c r="BD2767" s="1"/>
      <c r="BE2767" s="1"/>
      <c r="BG2767" s="1"/>
      <c r="BH2767" s="1"/>
    </row>
    <row r="2768" spans="1:60" ht="15" customHeight="1" x14ac:dyDescent="0.25">
      <c r="A2768" s="105"/>
      <c r="B2768" s="106"/>
      <c r="C2768" s="2"/>
      <c r="D2768" s="2"/>
      <c r="E2768" s="106"/>
      <c r="F2768" s="107"/>
      <c r="G2768" s="108"/>
      <c r="H2768" s="109"/>
      <c r="I2768" s="109"/>
      <c r="J2768" s="110"/>
      <c r="K2768" s="117"/>
      <c r="L2768" s="178"/>
      <c r="M2768" s="178"/>
      <c r="N2768" s="106"/>
      <c r="O2768" s="111"/>
      <c r="P2768" s="111"/>
      <c r="Q2768" s="106"/>
      <c r="R2768" s="106"/>
      <c r="S2768" s="106"/>
      <c r="T2768" s="106"/>
      <c r="U2768" s="106"/>
      <c r="V2768" s="106"/>
      <c r="W2768" s="19"/>
      <c r="X2768" s="2"/>
      <c r="Y2768" s="4"/>
      <c r="Z2768" s="106"/>
      <c r="AA2768" s="114"/>
      <c r="AB2768" s="112"/>
      <c r="AC2768" s="178"/>
      <c r="AD2768" s="11"/>
      <c r="AE2768" s="106"/>
      <c r="AF2768" s="106"/>
      <c r="AG2768" s="106"/>
      <c r="AH2768" s="115"/>
      <c r="AI2768" s="116"/>
      <c r="AJ2768" s="10"/>
      <c r="AK2768" s="1"/>
      <c r="AL2768" s="10"/>
      <c r="AM2768" s="1"/>
      <c r="AN2768" s="1"/>
      <c r="AO2768" s="3"/>
      <c r="AP2768" s="3"/>
      <c r="AQ2768" s="4"/>
      <c r="AR2768" s="4"/>
      <c r="AS2768" s="4"/>
      <c r="AT2768" s="4"/>
      <c r="AU2768" s="4"/>
      <c r="AV2768" s="4"/>
      <c r="AW2768" s="1"/>
      <c r="AX2768" s="1"/>
      <c r="AY2768" s="1"/>
      <c r="AZ2768" s="1"/>
      <c r="BA2768" s="1"/>
      <c r="BB2768" s="1"/>
      <c r="BC2768" s="1"/>
      <c r="BD2768" s="1"/>
      <c r="BE2768" s="1"/>
      <c r="BG2768" s="1"/>
      <c r="BH2768" s="1"/>
    </row>
    <row r="2769" spans="1:60" ht="15" customHeight="1" x14ac:dyDescent="0.25">
      <c r="A2769" s="105"/>
      <c r="B2769" s="106"/>
      <c r="C2769" s="2"/>
      <c r="D2769" s="2"/>
      <c r="E2769" s="106"/>
      <c r="F2769" s="107"/>
      <c r="G2769" s="108"/>
      <c r="H2769" s="109"/>
      <c r="I2769" s="109"/>
      <c r="J2769" s="110"/>
      <c r="K2769" s="117"/>
      <c r="L2769" s="178"/>
      <c r="M2769" s="178"/>
      <c r="N2769" s="106"/>
      <c r="O2769" s="111"/>
      <c r="P2769" s="111"/>
      <c r="Q2769" s="106"/>
      <c r="R2769" s="106"/>
      <c r="S2769" s="106"/>
      <c r="T2769" s="106"/>
      <c r="U2769" s="106"/>
      <c r="V2769" s="106"/>
      <c r="W2769" s="19"/>
      <c r="X2769" s="2"/>
      <c r="Y2769" s="4"/>
      <c r="Z2769" s="106"/>
      <c r="AA2769" s="114"/>
      <c r="AB2769" s="112"/>
      <c r="AC2769" s="178"/>
      <c r="AD2769" s="11"/>
      <c r="AE2769" s="106"/>
      <c r="AF2769" s="106"/>
      <c r="AG2769" s="106"/>
      <c r="AH2769" s="115"/>
      <c r="AI2769" s="116"/>
      <c r="AJ2769" s="10"/>
      <c r="AK2769" s="1"/>
      <c r="AL2769" s="10"/>
      <c r="AM2769" s="1"/>
      <c r="AN2769" s="1"/>
      <c r="AO2769" s="3"/>
      <c r="AP2769" s="3"/>
      <c r="AQ2769" s="4"/>
      <c r="AR2769" s="4"/>
      <c r="AS2769" s="4"/>
      <c r="AT2769" s="4"/>
      <c r="AU2769" s="4"/>
      <c r="AV2769" s="4"/>
      <c r="AW2769" s="1"/>
      <c r="AX2769" s="1"/>
      <c r="AY2769" s="1"/>
      <c r="AZ2769" s="1"/>
      <c r="BA2769" s="1"/>
      <c r="BB2769" s="1"/>
      <c r="BC2769" s="1"/>
      <c r="BD2769" s="1"/>
      <c r="BE2769" s="1"/>
      <c r="BG2769" s="1"/>
      <c r="BH2769" s="1"/>
    </row>
    <row r="2770" spans="1:60" ht="15" customHeight="1" x14ac:dyDescent="0.25">
      <c r="A2770" s="105"/>
      <c r="B2770" s="106"/>
      <c r="C2770" s="2"/>
      <c r="D2770" s="2"/>
      <c r="E2770" s="106"/>
      <c r="F2770" s="107"/>
      <c r="G2770" s="108"/>
      <c r="H2770" s="109"/>
      <c r="I2770" s="109"/>
      <c r="J2770" s="110"/>
      <c r="K2770" s="117"/>
      <c r="L2770" s="178"/>
      <c r="M2770" s="178"/>
      <c r="N2770" s="106"/>
      <c r="O2770" s="111"/>
      <c r="P2770" s="111"/>
      <c r="Q2770" s="106"/>
      <c r="R2770" s="106"/>
      <c r="S2770" s="106"/>
      <c r="T2770" s="106"/>
      <c r="U2770" s="106"/>
      <c r="V2770" s="106"/>
      <c r="W2770" s="19"/>
      <c r="X2770" s="2"/>
      <c r="Y2770" s="4"/>
      <c r="Z2770" s="106"/>
      <c r="AA2770" s="114"/>
      <c r="AB2770" s="112"/>
      <c r="AC2770" s="178"/>
      <c r="AD2770" s="11"/>
      <c r="AE2770" s="106"/>
      <c r="AF2770" s="106"/>
      <c r="AG2770" s="106"/>
      <c r="AH2770" s="115"/>
      <c r="AI2770" s="116"/>
      <c r="AJ2770" s="10"/>
      <c r="AK2770" s="1"/>
      <c r="AL2770" s="10"/>
      <c r="AM2770" s="1"/>
      <c r="AN2770" s="1"/>
      <c r="AO2770" s="3"/>
      <c r="AP2770" s="3"/>
      <c r="AQ2770" s="4"/>
      <c r="AR2770" s="4"/>
      <c r="AS2770" s="4"/>
      <c r="AT2770" s="4"/>
      <c r="AU2770" s="4"/>
      <c r="AV2770" s="4"/>
      <c r="AW2770" s="1"/>
      <c r="AX2770" s="1"/>
      <c r="AY2770" s="1"/>
      <c r="AZ2770" s="1"/>
      <c r="BA2770" s="1"/>
      <c r="BB2770" s="1"/>
      <c r="BC2770" s="1"/>
      <c r="BD2770" s="1"/>
      <c r="BE2770" s="1"/>
      <c r="BG2770" s="1"/>
      <c r="BH2770" s="1"/>
    </row>
    <row r="2771" spans="1:60" ht="15" customHeight="1" x14ac:dyDescent="0.25">
      <c r="A2771" s="105"/>
      <c r="B2771" s="106"/>
      <c r="C2771" s="2"/>
      <c r="D2771" s="2"/>
      <c r="E2771" s="106"/>
      <c r="F2771" s="107"/>
      <c r="G2771" s="108"/>
      <c r="H2771" s="109"/>
      <c r="I2771" s="109"/>
      <c r="J2771" s="110"/>
      <c r="K2771" s="117"/>
      <c r="L2771" s="178"/>
      <c r="M2771" s="178"/>
      <c r="N2771" s="106"/>
      <c r="O2771" s="111"/>
      <c r="P2771" s="111"/>
      <c r="Q2771" s="106"/>
      <c r="R2771" s="106"/>
      <c r="S2771" s="106"/>
      <c r="T2771" s="106"/>
      <c r="U2771" s="106"/>
      <c r="V2771" s="106"/>
      <c r="W2771" s="19"/>
      <c r="X2771" s="2"/>
      <c r="Y2771" s="4"/>
      <c r="Z2771" s="106"/>
      <c r="AA2771" s="114"/>
      <c r="AB2771" s="112"/>
      <c r="AC2771" s="178"/>
      <c r="AD2771" s="11"/>
      <c r="AE2771" s="106"/>
      <c r="AF2771" s="106"/>
      <c r="AG2771" s="106"/>
      <c r="AH2771" s="115"/>
      <c r="AI2771" s="116"/>
      <c r="AJ2771" s="10"/>
      <c r="AK2771" s="1"/>
      <c r="AL2771" s="10"/>
      <c r="AM2771" s="1"/>
      <c r="AN2771" s="1"/>
      <c r="AO2771" s="3"/>
      <c r="AP2771" s="3"/>
      <c r="AQ2771" s="4"/>
      <c r="AR2771" s="4"/>
      <c r="AS2771" s="4"/>
      <c r="AT2771" s="4"/>
      <c r="AU2771" s="4"/>
      <c r="AV2771" s="4"/>
      <c r="AW2771" s="1"/>
      <c r="AX2771" s="1"/>
      <c r="AY2771" s="1"/>
      <c r="AZ2771" s="1"/>
      <c r="BA2771" s="1"/>
      <c r="BB2771" s="1"/>
      <c r="BC2771" s="1"/>
      <c r="BD2771" s="1"/>
      <c r="BE2771" s="1"/>
      <c r="BG2771" s="1"/>
      <c r="BH2771" s="1"/>
    </row>
    <row r="2772" spans="1:60" ht="15" customHeight="1" x14ac:dyDescent="0.25">
      <c r="A2772" s="105"/>
      <c r="B2772" s="106"/>
      <c r="C2772" s="2"/>
      <c r="D2772" s="2"/>
      <c r="E2772" s="106"/>
      <c r="F2772" s="107"/>
      <c r="G2772" s="108"/>
      <c r="H2772" s="109"/>
      <c r="I2772" s="109"/>
      <c r="J2772" s="110"/>
      <c r="K2772" s="117"/>
      <c r="L2772" s="178"/>
      <c r="M2772" s="178"/>
      <c r="N2772" s="106"/>
      <c r="O2772" s="111"/>
      <c r="P2772" s="111"/>
      <c r="Q2772" s="106"/>
      <c r="R2772" s="106"/>
      <c r="S2772" s="106"/>
      <c r="T2772" s="106"/>
      <c r="U2772" s="106"/>
      <c r="V2772" s="106"/>
      <c r="W2772" s="19"/>
      <c r="X2772" s="2"/>
      <c r="Y2772" s="4"/>
      <c r="Z2772" s="106"/>
      <c r="AA2772" s="114"/>
      <c r="AB2772" s="112"/>
      <c r="AC2772" s="178"/>
      <c r="AD2772" s="11"/>
      <c r="AE2772" s="106"/>
      <c r="AF2772" s="106"/>
      <c r="AG2772" s="106"/>
      <c r="AH2772" s="115"/>
      <c r="AI2772" s="116"/>
      <c r="AJ2772" s="10"/>
      <c r="AK2772" s="1"/>
      <c r="AL2772" s="10"/>
      <c r="AM2772" s="1"/>
      <c r="AN2772" s="1"/>
      <c r="AO2772" s="3"/>
      <c r="AP2772" s="3"/>
      <c r="AQ2772" s="4"/>
      <c r="AR2772" s="4"/>
      <c r="AS2772" s="4"/>
      <c r="AT2772" s="4"/>
      <c r="AU2772" s="4"/>
      <c r="AV2772" s="4"/>
      <c r="AW2772" s="1"/>
      <c r="AX2772" s="1"/>
      <c r="AY2772" s="1"/>
      <c r="AZ2772" s="1"/>
      <c r="BA2772" s="1"/>
      <c r="BB2772" s="1"/>
      <c r="BC2772" s="1"/>
      <c r="BD2772" s="1"/>
      <c r="BE2772" s="1"/>
      <c r="BG2772" s="1"/>
      <c r="BH2772" s="1"/>
    </row>
    <row r="2773" spans="1:60" ht="15" customHeight="1" x14ac:dyDescent="0.25">
      <c r="A2773" s="105"/>
      <c r="B2773" s="106"/>
      <c r="C2773" s="2"/>
      <c r="D2773" s="2"/>
      <c r="E2773" s="106"/>
      <c r="F2773" s="107"/>
      <c r="G2773" s="108"/>
      <c r="H2773" s="109"/>
      <c r="I2773" s="109"/>
      <c r="J2773" s="110"/>
      <c r="K2773" s="117"/>
      <c r="L2773" s="178"/>
      <c r="M2773" s="178"/>
      <c r="N2773" s="106"/>
      <c r="O2773" s="111"/>
      <c r="P2773" s="111"/>
      <c r="Q2773" s="106"/>
      <c r="R2773" s="106"/>
      <c r="S2773" s="106"/>
      <c r="T2773" s="106"/>
      <c r="U2773" s="106"/>
      <c r="V2773" s="106"/>
      <c r="W2773" s="19"/>
      <c r="X2773" s="2"/>
      <c r="Y2773" s="4"/>
      <c r="Z2773" s="106"/>
      <c r="AA2773" s="114"/>
      <c r="AB2773" s="112"/>
      <c r="AC2773" s="178"/>
      <c r="AD2773" s="11"/>
      <c r="AE2773" s="106"/>
      <c r="AF2773" s="106"/>
      <c r="AG2773" s="106"/>
      <c r="AH2773" s="115"/>
      <c r="AI2773" s="116"/>
      <c r="AJ2773" s="10"/>
      <c r="AK2773" s="1"/>
      <c r="AL2773" s="10"/>
      <c r="AM2773" s="1"/>
      <c r="AN2773" s="1"/>
      <c r="AO2773" s="3"/>
      <c r="AP2773" s="3"/>
      <c r="AQ2773" s="4"/>
      <c r="AR2773" s="4"/>
      <c r="AS2773" s="4"/>
      <c r="AT2773" s="4"/>
      <c r="AU2773" s="4"/>
      <c r="AV2773" s="4"/>
      <c r="AW2773" s="1"/>
      <c r="AX2773" s="1"/>
      <c r="AY2773" s="1"/>
      <c r="AZ2773" s="1"/>
      <c r="BA2773" s="1"/>
      <c r="BB2773" s="1"/>
      <c r="BC2773" s="1"/>
      <c r="BD2773" s="1"/>
      <c r="BE2773" s="1"/>
      <c r="BG2773" s="1"/>
      <c r="BH2773" s="1"/>
    </row>
    <row r="2774" spans="1:60" ht="15" customHeight="1" x14ac:dyDescent="0.25">
      <c r="A2774" s="105"/>
      <c r="B2774" s="106"/>
      <c r="C2774" s="2"/>
      <c r="D2774" s="2"/>
      <c r="E2774" s="106"/>
      <c r="F2774" s="107"/>
      <c r="G2774" s="108"/>
      <c r="H2774" s="109"/>
      <c r="I2774" s="109"/>
      <c r="J2774" s="110"/>
      <c r="K2774" s="117"/>
      <c r="L2774" s="178"/>
      <c r="M2774" s="178"/>
      <c r="N2774" s="106"/>
      <c r="O2774" s="111"/>
      <c r="P2774" s="111"/>
      <c r="Q2774" s="106"/>
      <c r="R2774" s="106"/>
      <c r="S2774" s="106"/>
      <c r="T2774" s="106"/>
      <c r="U2774" s="106"/>
      <c r="V2774" s="106"/>
      <c r="W2774" s="19"/>
      <c r="X2774" s="2"/>
      <c r="Y2774" s="4"/>
      <c r="Z2774" s="106"/>
      <c r="AA2774" s="114"/>
      <c r="AB2774" s="112"/>
      <c r="AC2774" s="178"/>
      <c r="AD2774" s="11"/>
      <c r="AE2774" s="106"/>
      <c r="AF2774" s="106"/>
      <c r="AG2774" s="106"/>
      <c r="AH2774" s="115"/>
      <c r="AI2774" s="116"/>
      <c r="AJ2774" s="10"/>
      <c r="AK2774" s="1"/>
      <c r="AL2774" s="10"/>
      <c r="AM2774" s="1"/>
      <c r="AN2774" s="1"/>
      <c r="AO2774" s="3"/>
      <c r="AP2774" s="3"/>
      <c r="AQ2774" s="4"/>
      <c r="AR2774" s="4"/>
      <c r="AS2774" s="4"/>
      <c r="AT2774" s="4"/>
      <c r="AU2774" s="4"/>
      <c r="AV2774" s="4"/>
      <c r="AW2774" s="1"/>
      <c r="AX2774" s="1"/>
      <c r="AY2774" s="1"/>
      <c r="AZ2774" s="1"/>
      <c r="BA2774" s="1"/>
      <c r="BB2774" s="1"/>
      <c r="BC2774" s="1"/>
      <c r="BD2774" s="1"/>
      <c r="BE2774" s="1"/>
      <c r="BG2774" s="1"/>
      <c r="BH2774" s="1"/>
    </row>
    <row r="2775" spans="1:60" ht="15" customHeight="1" x14ac:dyDescent="0.25">
      <c r="A2775" s="105"/>
      <c r="B2775" s="106"/>
      <c r="C2775" s="2"/>
      <c r="D2775" s="2"/>
      <c r="E2775" s="106"/>
      <c r="F2775" s="107"/>
      <c r="G2775" s="108"/>
      <c r="H2775" s="109"/>
      <c r="I2775" s="109"/>
      <c r="J2775" s="110"/>
      <c r="K2775" s="117"/>
      <c r="L2775" s="178"/>
      <c r="M2775" s="178"/>
      <c r="N2775" s="106"/>
      <c r="O2775" s="111"/>
      <c r="P2775" s="111"/>
      <c r="Q2775" s="106"/>
      <c r="R2775" s="106"/>
      <c r="S2775" s="106"/>
      <c r="T2775" s="106"/>
      <c r="U2775" s="106"/>
      <c r="V2775" s="106"/>
      <c r="W2775" s="19"/>
      <c r="X2775" s="2"/>
      <c r="Y2775" s="4"/>
      <c r="Z2775" s="106"/>
      <c r="AA2775" s="114"/>
      <c r="AB2775" s="112"/>
      <c r="AC2775" s="178"/>
      <c r="AD2775" s="11"/>
      <c r="AE2775" s="106"/>
      <c r="AF2775" s="106"/>
      <c r="AG2775" s="106"/>
      <c r="AH2775" s="115"/>
      <c r="AI2775" s="116"/>
      <c r="AJ2775" s="10"/>
      <c r="AK2775" s="1"/>
      <c r="AL2775" s="10"/>
      <c r="AM2775" s="1"/>
      <c r="AN2775" s="1"/>
      <c r="AO2775" s="3"/>
      <c r="AP2775" s="3"/>
      <c r="AQ2775" s="4"/>
      <c r="AR2775" s="4"/>
      <c r="AS2775" s="4"/>
      <c r="AT2775" s="4"/>
      <c r="AU2775" s="4"/>
      <c r="AV2775" s="4"/>
      <c r="AW2775" s="1"/>
      <c r="AX2775" s="1"/>
      <c r="AY2775" s="1"/>
      <c r="AZ2775" s="1"/>
      <c r="BA2775" s="1"/>
      <c r="BB2775" s="1"/>
      <c r="BC2775" s="1"/>
      <c r="BD2775" s="1"/>
      <c r="BE2775" s="1"/>
      <c r="BG2775" s="1"/>
      <c r="BH2775" s="1"/>
    </row>
    <row r="2776" spans="1:60" ht="15" customHeight="1" x14ac:dyDescent="0.25">
      <c r="A2776" s="105"/>
      <c r="B2776" s="106"/>
      <c r="C2776" s="2"/>
      <c r="D2776" s="2"/>
      <c r="E2776" s="106"/>
      <c r="F2776" s="107"/>
      <c r="G2776" s="108"/>
      <c r="H2776" s="109"/>
      <c r="I2776" s="109"/>
      <c r="J2776" s="110"/>
      <c r="K2776" s="117"/>
      <c r="L2776" s="178"/>
      <c r="M2776" s="178"/>
      <c r="N2776" s="106"/>
      <c r="O2776" s="111"/>
      <c r="P2776" s="111"/>
      <c r="Q2776" s="106"/>
      <c r="R2776" s="106"/>
      <c r="S2776" s="106"/>
      <c r="T2776" s="106"/>
      <c r="U2776" s="106"/>
      <c r="V2776" s="106"/>
      <c r="W2776" s="19"/>
      <c r="X2776" s="2"/>
      <c r="Y2776" s="4"/>
      <c r="Z2776" s="106"/>
      <c r="AA2776" s="114"/>
      <c r="AB2776" s="112"/>
      <c r="AC2776" s="178"/>
      <c r="AD2776" s="11"/>
      <c r="AE2776" s="106"/>
      <c r="AF2776" s="106"/>
      <c r="AG2776" s="106"/>
      <c r="AH2776" s="115"/>
      <c r="AI2776" s="116"/>
      <c r="AJ2776" s="10"/>
      <c r="AK2776" s="1"/>
      <c r="AL2776" s="10"/>
      <c r="AM2776" s="1"/>
      <c r="AN2776" s="1"/>
      <c r="AO2776" s="3"/>
      <c r="AP2776" s="3"/>
      <c r="AQ2776" s="4"/>
      <c r="AR2776" s="4"/>
      <c r="AS2776" s="4"/>
      <c r="AT2776" s="4"/>
      <c r="AU2776" s="4"/>
      <c r="AV2776" s="4"/>
      <c r="AW2776" s="1"/>
      <c r="AX2776" s="1"/>
      <c r="AY2776" s="1"/>
      <c r="AZ2776" s="1"/>
      <c r="BA2776" s="1"/>
      <c r="BB2776" s="1"/>
      <c r="BC2776" s="1"/>
      <c r="BD2776" s="1"/>
      <c r="BE2776" s="1"/>
      <c r="BG2776" s="1"/>
      <c r="BH2776" s="1"/>
    </row>
    <row r="2777" spans="1:60" ht="15" customHeight="1" x14ac:dyDescent="0.25">
      <c r="A2777" s="105"/>
      <c r="B2777" s="106"/>
      <c r="C2777" s="2"/>
      <c r="D2777" s="2"/>
      <c r="E2777" s="106"/>
      <c r="F2777" s="107"/>
      <c r="G2777" s="108"/>
      <c r="H2777" s="109"/>
      <c r="I2777" s="109"/>
      <c r="J2777" s="110"/>
      <c r="K2777" s="117"/>
      <c r="L2777" s="178"/>
      <c r="M2777" s="178"/>
      <c r="N2777" s="106"/>
      <c r="O2777" s="111"/>
      <c r="P2777" s="111"/>
      <c r="Q2777" s="106"/>
      <c r="R2777" s="106"/>
      <c r="S2777" s="106"/>
      <c r="T2777" s="106"/>
      <c r="U2777" s="106"/>
      <c r="V2777" s="106"/>
      <c r="W2777" s="19"/>
      <c r="X2777" s="2"/>
      <c r="Y2777" s="4"/>
      <c r="Z2777" s="106"/>
      <c r="AA2777" s="114"/>
      <c r="AB2777" s="112"/>
      <c r="AC2777" s="178"/>
      <c r="AD2777" s="11"/>
      <c r="AE2777" s="106"/>
      <c r="AF2777" s="106"/>
      <c r="AG2777" s="106"/>
      <c r="AH2777" s="115"/>
      <c r="AI2777" s="116"/>
      <c r="AJ2777" s="10"/>
      <c r="AK2777" s="1"/>
      <c r="AL2777" s="10"/>
      <c r="AM2777" s="1"/>
      <c r="AN2777" s="1"/>
      <c r="AO2777" s="3"/>
      <c r="AP2777" s="3"/>
      <c r="AQ2777" s="4"/>
      <c r="AR2777" s="4"/>
      <c r="AS2777" s="4"/>
      <c r="AT2777" s="4"/>
      <c r="AU2777" s="4"/>
      <c r="AV2777" s="4"/>
      <c r="AW2777" s="1"/>
      <c r="AX2777" s="1"/>
      <c r="AY2777" s="1"/>
      <c r="AZ2777" s="1"/>
      <c r="BA2777" s="1"/>
      <c r="BB2777" s="1"/>
      <c r="BC2777" s="1"/>
      <c r="BD2777" s="1"/>
      <c r="BE2777" s="1"/>
      <c r="BG2777" s="1"/>
      <c r="BH2777" s="1"/>
    </row>
    <row r="2778" spans="1:60" ht="15" customHeight="1" x14ac:dyDescent="0.25">
      <c r="A2778" s="105"/>
      <c r="B2778" s="106"/>
      <c r="C2778" s="2"/>
      <c r="D2778" s="2"/>
      <c r="E2778" s="106"/>
      <c r="F2778" s="107"/>
      <c r="G2778" s="108"/>
      <c r="H2778" s="109"/>
      <c r="I2778" s="109"/>
      <c r="J2778" s="110"/>
      <c r="K2778" s="117"/>
      <c r="L2778" s="178"/>
      <c r="M2778" s="178"/>
      <c r="N2778" s="106"/>
      <c r="O2778" s="111"/>
      <c r="P2778" s="111"/>
      <c r="Q2778" s="106"/>
      <c r="R2778" s="106"/>
      <c r="S2778" s="106"/>
      <c r="T2778" s="106"/>
      <c r="U2778" s="106"/>
      <c r="V2778" s="106"/>
      <c r="W2778" s="19"/>
      <c r="X2778" s="2"/>
      <c r="Y2778" s="4"/>
      <c r="Z2778" s="106"/>
      <c r="AA2778" s="114"/>
      <c r="AB2778" s="112"/>
      <c r="AC2778" s="178"/>
      <c r="AD2778" s="11"/>
      <c r="AE2778" s="106"/>
      <c r="AF2778" s="106"/>
      <c r="AG2778" s="106"/>
      <c r="AH2778" s="115"/>
      <c r="AI2778" s="116"/>
      <c r="AJ2778" s="10"/>
      <c r="AK2778" s="1"/>
      <c r="AL2778" s="10"/>
      <c r="AM2778" s="1"/>
      <c r="AN2778" s="1"/>
      <c r="AO2778" s="3"/>
      <c r="AP2778" s="3"/>
      <c r="AQ2778" s="4"/>
      <c r="AR2778" s="4"/>
      <c r="AS2778" s="4"/>
      <c r="AT2778" s="4"/>
      <c r="AU2778" s="4"/>
      <c r="AV2778" s="4"/>
      <c r="AW2778" s="1"/>
      <c r="AX2778" s="1"/>
      <c r="AY2778" s="1"/>
      <c r="AZ2778" s="1"/>
      <c r="BA2778" s="1"/>
      <c r="BB2778" s="1"/>
      <c r="BC2778" s="1"/>
      <c r="BD2778" s="1"/>
      <c r="BE2778" s="1"/>
      <c r="BG2778" s="1"/>
      <c r="BH2778" s="1"/>
    </row>
    <row r="2779" spans="1:60" ht="15" customHeight="1" x14ac:dyDescent="0.25">
      <c r="A2779" s="105"/>
      <c r="B2779" s="106"/>
      <c r="C2779" s="2"/>
      <c r="D2779" s="2"/>
      <c r="E2779" s="106"/>
      <c r="F2779" s="107"/>
      <c r="G2779" s="108"/>
      <c r="H2779" s="109"/>
      <c r="I2779" s="109"/>
      <c r="J2779" s="110"/>
      <c r="K2779" s="117"/>
      <c r="L2779" s="178"/>
      <c r="M2779" s="178"/>
      <c r="N2779" s="106"/>
      <c r="O2779" s="111"/>
      <c r="P2779" s="111"/>
      <c r="Q2779" s="106"/>
      <c r="R2779" s="106"/>
      <c r="S2779" s="106"/>
      <c r="T2779" s="106"/>
      <c r="U2779" s="106"/>
      <c r="V2779" s="106"/>
      <c r="W2779" s="19"/>
      <c r="X2779" s="2"/>
      <c r="Y2779" s="4"/>
      <c r="Z2779" s="106"/>
      <c r="AA2779" s="114"/>
      <c r="AB2779" s="112"/>
      <c r="AC2779" s="178"/>
      <c r="AD2779" s="11"/>
      <c r="AE2779" s="106"/>
      <c r="AF2779" s="106"/>
      <c r="AG2779" s="106"/>
      <c r="AH2779" s="115"/>
      <c r="AI2779" s="116"/>
      <c r="AJ2779" s="10"/>
      <c r="AK2779" s="1"/>
      <c r="AL2779" s="10"/>
      <c r="AM2779" s="1"/>
      <c r="AN2779" s="1"/>
      <c r="AO2779" s="3"/>
      <c r="AP2779" s="3"/>
      <c r="AQ2779" s="4"/>
      <c r="AR2779" s="4"/>
      <c r="AS2779" s="4"/>
      <c r="AT2779" s="4"/>
      <c r="AU2779" s="4"/>
      <c r="AV2779" s="4"/>
      <c r="AW2779" s="1"/>
      <c r="AX2779" s="1"/>
      <c r="AY2779" s="1"/>
      <c r="AZ2779" s="1"/>
      <c r="BA2779" s="1"/>
      <c r="BB2779" s="1"/>
      <c r="BC2779" s="1"/>
      <c r="BD2779" s="1"/>
      <c r="BE2779" s="1"/>
      <c r="BG2779" s="1"/>
      <c r="BH2779" s="1"/>
    </row>
    <row r="2780" spans="1:60" ht="15" customHeight="1" x14ac:dyDescent="0.25">
      <c r="A2780" s="105"/>
      <c r="B2780" s="106"/>
      <c r="C2780" s="2"/>
      <c r="D2780" s="2"/>
      <c r="E2780" s="106"/>
      <c r="F2780" s="107"/>
      <c r="G2780" s="108"/>
      <c r="H2780" s="109"/>
      <c r="I2780" s="109"/>
      <c r="J2780" s="110"/>
      <c r="K2780" s="117"/>
      <c r="L2780" s="178"/>
      <c r="M2780" s="178"/>
      <c r="N2780" s="106"/>
      <c r="O2780" s="111"/>
      <c r="P2780" s="111"/>
      <c r="Q2780" s="106"/>
      <c r="R2780" s="106"/>
      <c r="S2780" s="106"/>
      <c r="T2780" s="106"/>
      <c r="U2780" s="106"/>
      <c r="V2780" s="106"/>
      <c r="W2780" s="19"/>
      <c r="X2780" s="2"/>
      <c r="Y2780" s="4"/>
      <c r="Z2780" s="106"/>
      <c r="AA2780" s="114"/>
      <c r="AB2780" s="112"/>
      <c r="AC2780" s="178"/>
      <c r="AD2780" s="11"/>
      <c r="AE2780" s="106"/>
      <c r="AF2780" s="106"/>
      <c r="AG2780" s="106"/>
      <c r="AH2780" s="115"/>
      <c r="AI2780" s="116"/>
      <c r="AJ2780" s="10"/>
      <c r="AK2780" s="1"/>
      <c r="AL2780" s="10"/>
      <c r="AM2780" s="1"/>
      <c r="AN2780" s="1"/>
      <c r="AO2780" s="3"/>
      <c r="AP2780" s="3"/>
      <c r="AQ2780" s="4"/>
      <c r="AR2780" s="4"/>
      <c r="AS2780" s="4"/>
      <c r="AT2780" s="4"/>
      <c r="AU2780" s="4"/>
      <c r="AV2780" s="4"/>
      <c r="AW2780" s="1"/>
      <c r="AX2780" s="1"/>
      <c r="AY2780" s="1"/>
      <c r="AZ2780" s="1"/>
      <c r="BA2780" s="1"/>
      <c r="BB2780" s="1"/>
      <c r="BC2780" s="1"/>
      <c r="BD2780" s="1"/>
      <c r="BE2780" s="1"/>
      <c r="BG2780" s="1"/>
      <c r="BH2780" s="1"/>
    </row>
    <row r="2781" spans="1:60" ht="15" customHeight="1" x14ac:dyDescent="0.25">
      <c r="A2781" s="105"/>
      <c r="B2781" s="106"/>
      <c r="C2781" s="2"/>
      <c r="D2781" s="2"/>
      <c r="E2781" s="106"/>
      <c r="F2781" s="107"/>
      <c r="G2781" s="108"/>
      <c r="H2781" s="109"/>
      <c r="I2781" s="109"/>
      <c r="J2781" s="110"/>
      <c r="K2781" s="117"/>
      <c r="L2781" s="178"/>
      <c r="M2781" s="178"/>
      <c r="N2781" s="106"/>
      <c r="O2781" s="111"/>
      <c r="P2781" s="111"/>
      <c r="Q2781" s="106"/>
      <c r="R2781" s="106"/>
      <c r="S2781" s="106"/>
      <c r="T2781" s="106"/>
      <c r="U2781" s="106"/>
      <c r="V2781" s="106"/>
      <c r="W2781" s="19"/>
      <c r="X2781" s="2"/>
      <c r="Y2781" s="4"/>
      <c r="Z2781" s="106"/>
      <c r="AA2781" s="114"/>
      <c r="AB2781" s="112"/>
      <c r="AC2781" s="178"/>
      <c r="AD2781" s="11"/>
      <c r="AE2781" s="106"/>
      <c r="AF2781" s="106"/>
      <c r="AG2781" s="106"/>
      <c r="AH2781" s="115"/>
      <c r="AI2781" s="116"/>
      <c r="AJ2781" s="10"/>
      <c r="AK2781" s="1"/>
      <c r="AL2781" s="10"/>
      <c r="AM2781" s="1"/>
      <c r="AN2781" s="1"/>
      <c r="AO2781" s="3"/>
      <c r="AP2781" s="3"/>
      <c r="AQ2781" s="4"/>
      <c r="AR2781" s="4"/>
      <c r="AS2781" s="4"/>
      <c r="AT2781" s="4"/>
      <c r="AU2781" s="4"/>
      <c r="AV2781" s="4"/>
      <c r="AW2781" s="1"/>
      <c r="AX2781" s="1"/>
      <c r="AY2781" s="1"/>
      <c r="AZ2781" s="1"/>
      <c r="BA2781" s="1"/>
      <c r="BB2781" s="1"/>
      <c r="BC2781" s="1"/>
      <c r="BD2781" s="1"/>
      <c r="BE2781" s="1"/>
      <c r="BG2781" s="1"/>
      <c r="BH2781" s="1"/>
    </row>
    <row r="2782" spans="1:60" ht="15" customHeight="1" x14ac:dyDescent="0.25">
      <c r="A2782" s="105"/>
      <c r="B2782" s="106"/>
      <c r="C2782" s="2"/>
      <c r="D2782" s="2"/>
      <c r="E2782" s="106"/>
      <c r="F2782" s="107"/>
      <c r="G2782" s="108"/>
      <c r="H2782" s="109"/>
      <c r="I2782" s="109"/>
      <c r="J2782" s="110"/>
      <c r="K2782" s="117"/>
      <c r="L2782" s="178"/>
      <c r="M2782" s="178"/>
      <c r="N2782" s="106"/>
      <c r="O2782" s="111"/>
      <c r="P2782" s="111"/>
      <c r="Q2782" s="106"/>
      <c r="R2782" s="106"/>
      <c r="S2782" s="106"/>
      <c r="T2782" s="106"/>
      <c r="U2782" s="106"/>
      <c r="V2782" s="106"/>
      <c r="W2782" s="19"/>
      <c r="X2782" s="2"/>
      <c r="Y2782" s="4"/>
      <c r="Z2782" s="106"/>
      <c r="AA2782" s="114"/>
      <c r="AB2782" s="112"/>
      <c r="AC2782" s="178"/>
      <c r="AD2782" s="11"/>
      <c r="AE2782" s="106"/>
      <c r="AF2782" s="106"/>
      <c r="AG2782" s="106"/>
      <c r="AH2782" s="115"/>
      <c r="AI2782" s="116"/>
      <c r="AJ2782" s="10"/>
      <c r="AK2782" s="1"/>
      <c r="AL2782" s="10"/>
      <c r="AM2782" s="1"/>
      <c r="AN2782" s="1"/>
      <c r="AO2782" s="3"/>
      <c r="AP2782" s="3"/>
      <c r="AQ2782" s="4"/>
      <c r="AR2782" s="4"/>
      <c r="AS2782" s="4"/>
      <c r="AT2782" s="4"/>
      <c r="AU2782" s="4"/>
      <c r="AV2782" s="4"/>
      <c r="AW2782" s="1"/>
      <c r="AX2782" s="1"/>
      <c r="AY2782" s="1"/>
      <c r="AZ2782" s="1"/>
      <c r="BA2782" s="1"/>
      <c r="BB2782" s="1"/>
      <c r="BC2782" s="1"/>
      <c r="BD2782" s="1"/>
      <c r="BE2782" s="1"/>
      <c r="BG2782" s="1"/>
      <c r="BH2782" s="1"/>
    </row>
    <row r="2783" spans="1:60" ht="15" customHeight="1" x14ac:dyDescent="0.25">
      <c r="A2783" s="105"/>
      <c r="B2783" s="106"/>
      <c r="C2783" s="2"/>
      <c r="D2783" s="2"/>
      <c r="E2783" s="106"/>
      <c r="F2783" s="107"/>
      <c r="G2783" s="108"/>
      <c r="H2783" s="109"/>
      <c r="I2783" s="109"/>
      <c r="J2783" s="110"/>
      <c r="K2783" s="117"/>
      <c r="L2783" s="178"/>
      <c r="M2783" s="178"/>
      <c r="N2783" s="106"/>
      <c r="O2783" s="111"/>
      <c r="P2783" s="111"/>
      <c r="Q2783" s="106"/>
      <c r="R2783" s="106"/>
      <c r="S2783" s="106"/>
      <c r="T2783" s="106"/>
      <c r="U2783" s="106"/>
      <c r="V2783" s="106"/>
      <c r="W2783" s="19"/>
      <c r="X2783" s="2"/>
      <c r="Y2783" s="4"/>
      <c r="Z2783" s="106"/>
      <c r="AA2783" s="114"/>
      <c r="AB2783" s="112"/>
      <c r="AC2783" s="178"/>
      <c r="AD2783" s="11"/>
      <c r="AE2783" s="106"/>
      <c r="AF2783" s="106"/>
      <c r="AG2783" s="106"/>
      <c r="AH2783" s="115"/>
      <c r="AI2783" s="116"/>
      <c r="AJ2783" s="10"/>
      <c r="AK2783" s="1"/>
      <c r="AL2783" s="10"/>
      <c r="AM2783" s="1"/>
      <c r="AN2783" s="1"/>
      <c r="AO2783" s="3"/>
      <c r="AP2783" s="3"/>
      <c r="AQ2783" s="4"/>
      <c r="AR2783" s="4"/>
      <c r="AS2783" s="4"/>
      <c r="AT2783" s="4"/>
      <c r="AU2783" s="4"/>
      <c r="AV2783" s="4"/>
      <c r="AW2783" s="1"/>
      <c r="AX2783" s="1"/>
      <c r="AY2783" s="1"/>
      <c r="AZ2783" s="1"/>
      <c r="BA2783" s="1"/>
      <c r="BB2783" s="1"/>
      <c r="BC2783" s="1"/>
      <c r="BD2783" s="1"/>
      <c r="BE2783" s="1"/>
      <c r="BG2783" s="1"/>
      <c r="BH2783" s="1"/>
    </row>
    <row r="2784" spans="1:60" ht="15" customHeight="1" x14ac:dyDescent="0.25">
      <c r="A2784" s="105"/>
      <c r="B2784" s="106"/>
      <c r="C2784" s="2"/>
      <c r="D2784" s="2"/>
      <c r="E2784" s="106"/>
      <c r="F2784" s="107"/>
      <c r="G2784" s="108"/>
      <c r="H2784" s="109"/>
      <c r="I2784" s="109"/>
      <c r="J2784" s="110"/>
      <c r="K2784" s="117"/>
      <c r="L2784" s="178"/>
      <c r="M2784" s="178"/>
      <c r="N2784" s="106"/>
      <c r="O2784" s="111"/>
      <c r="P2784" s="111"/>
      <c r="Q2784" s="106"/>
      <c r="R2784" s="106"/>
      <c r="S2784" s="106"/>
      <c r="T2784" s="106"/>
      <c r="U2784" s="106"/>
      <c r="V2784" s="106"/>
      <c r="W2784" s="19"/>
      <c r="X2784" s="2"/>
      <c r="Y2784" s="4"/>
      <c r="Z2784" s="106"/>
      <c r="AA2784" s="114"/>
      <c r="AB2784" s="112"/>
      <c r="AC2784" s="178"/>
      <c r="AD2784" s="11"/>
      <c r="AE2784" s="106"/>
      <c r="AF2784" s="106"/>
      <c r="AG2784" s="106"/>
      <c r="AH2784" s="115"/>
      <c r="AI2784" s="116"/>
      <c r="AJ2784" s="10"/>
      <c r="AK2784" s="1"/>
      <c r="AL2784" s="10"/>
      <c r="AM2784" s="1"/>
      <c r="AN2784" s="1"/>
      <c r="AO2784" s="3"/>
      <c r="AP2784" s="3"/>
      <c r="AQ2784" s="4"/>
      <c r="AR2784" s="4"/>
      <c r="AS2784" s="4"/>
      <c r="AT2784" s="4"/>
      <c r="AU2784" s="4"/>
      <c r="AV2784" s="4"/>
      <c r="AW2784" s="1"/>
      <c r="AX2784" s="1"/>
      <c r="AY2784" s="1"/>
      <c r="AZ2784" s="1"/>
      <c r="BA2784" s="1"/>
      <c r="BB2784" s="1"/>
      <c r="BC2784" s="1"/>
      <c r="BD2784" s="1"/>
      <c r="BE2784" s="1"/>
      <c r="BG2784" s="1"/>
      <c r="BH2784" s="1"/>
    </row>
    <row r="2785" spans="1:60" ht="15" customHeight="1" x14ac:dyDescent="0.25">
      <c r="A2785" s="105"/>
      <c r="B2785" s="106"/>
      <c r="C2785" s="2"/>
      <c r="D2785" s="2"/>
      <c r="E2785" s="106"/>
      <c r="F2785" s="107"/>
      <c r="G2785" s="108"/>
      <c r="H2785" s="109"/>
      <c r="I2785" s="109"/>
      <c r="J2785" s="110"/>
      <c r="K2785" s="117"/>
      <c r="L2785" s="178"/>
      <c r="M2785" s="178"/>
      <c r="N2785" s="106"/>
      <c r="O2785" s="111"/>
      <c r="P2785" s="111"/>
      <c r="Q2785" s="106"/>
      <c r="R2785" s="106"/>
      <c r="S2785" s="106"/>
      <c r="T2785" s="106"/>
      <c r="U2785" s="106"/>
      <c r="V2785" s="106"/>
      <c r="W2785" s="19"/>
      <c r="X2785" s="2"/>
      <c r="Y2785" s="4"/>
      <c r="Z2785" s="106"/>
      <c r="AA2785" s="114"/>
      <c r="AB2785" s="112"/>
      <c r="AC2785" s="178"/>
      <c r="AD2785" s="11"/>
      <c r="AE2785" s="106"/>
      <c r="AF2785" s="106"/>
      <c r="AG2785" s="106"/>
      <c r="AH2785" s="115"/>
      <c r="AI2785" s="116"/>
      <c r="AJ2785" s="10"/>
      <c r="AK2785" s="1"/>
      <c r="AL2785" s="10"/>
      <c r="AM2785" s="1"/>
      <c r="AN2785" s="1"/>
      <c r="AO2785" s="3"/>
      <c r="AP2785" s="3"/>
      <c r="AQ2785" s="4"/>
      <c r="AR2785" s="4"/>
      <c r="AS2785" s="4"/>
      <c r="AT2785" s="4"/>
      <c r="AU2785" s="4"/>
      <c r="AV2785" s="4"/>
      <c r="AW2785" s="1"/>
      <c r="AX2785" s="1"/>
      <c r="AY2785" s="1"/>
      <c r="AZ2785" s="1"/>
      <c r="BA2785" s="1"/>
      <c r="BB2785" s="1"/>
      <c r="BC2785" s="1"/>
      <c r="BD2785" s="1"/>
      <c r="BE2785" s="1"/>
      <c r="BG2785" s="1"/>
      <c r="BH2785" s="1"/>
    </row>
    <row r="2786" spans="1:60" ht="15" customHeight="1" x14ac:dyDescent="0.25">
      <c r="A2786" s="105"/>
      <c r="B2786" s="106"/>
      <c r="C2786" s="2"/>
      <c r="D2786" s="2"/>
      <c r="E2786" s="106"/>
      <c r="F2786" s="107"/>
      <c r="G2786" s="108"/>
      <c r="H2786" s="109"/>
      <c r="I2786" s="109"/>
      <c r="J2786" s="110"/>
      <c r="K2786" s="117"/>
      <c r="L2786" s="178"/>
      <c r="M2786" s="178"/>
      <c r="N2786" s="106"/>
      <c r="O2786" s="111"/>
      <c r="P2786" s="111"/>
      <c r="Q2786" s="106"/>
      <c r="R2786" s="106"/>
      <c r="S2786" s="106"/>
      <c r="T2786" s="106"/>
      <c r="U2786" s="106"/>
      <c r="V2786" s="106"/>
      <c r="W2786" s="19"/>
      <c r="X2786" s="2"/>
      <c r="Y2786" s="4"/>
      <c r="Z2786" s="106"/>
      <c r="AA2786" s="114"/>
      <c r="AB2786" s="112"/>
      <c r="AC2786" s="178"/>
      <c r="AD2786" s="11"/>
      <c r="AE2786" s="106"/>
      <c r="AF2786" s="106"/>
      <c r="AG2786" s="106"/>
      <c r="AH2786" s="115"/>
      <c r="AI2786" s="116"/>
      <c r="AJ2786" s="10"/>
      <c r="AK2786" s="1"/>
      <c r="AL2786" s="10"/>
      <c r="AM2786" s="1"/>
      <c r="AN2786" s="1"/>
      <c r="AO2786" s="3"/>
      <c r="AP2786" s="3"/>
      <c r="AQ2786" s="4"/>
      <c r="AR2786" s="4"/>
      <c r="AS2786" s="4"/>
      <c r="AT2786" s="4"/>
      <c r="AU2786" s="4"/>
      <c r="AV2786" s="4"/>
      <c r="AW2786" s="1"/>
      <c r="AX2786" s="1"/>
      <c r="AY2786" s="1"/>
      <c r="AZ2786" s="1"/>
      <c r="BA2786" s="1"/>
      <c r="BB2786" s="1"/>
      <c r="BC2786" s="1"/>
      <c r="BD2786" s="1"/>
      <c r="BE2786" s="1"/>
      <c r="BG2786" s="1"/>
      <c r="BH2786" s="1"/>
    </row>
    <row r="2787" spans="1:60" ht="15" customHeight="1" x14ac:dyDescent="0.25">
      <c r="A2787" s="105"/>
      <c r="B2787" s="106"/>
      <c r="C2787" s="2"/>
      <c r="D2787" s="2"/>
      <c r="E2787" s="106"/>
      <c r="F2787" s="107"/>
      <c r="G2787" s="108"/>
      <c r="H2787" s="109"/>
      <c r="I2787" s="109"/>
      <c r="J2787" s="110"/>
      <c r="K2787" s="117"/>
      <c r="L2787" s="178"/>
      <c r="M2787" s="178"/>
      <c r="N2787" s="106"/>
      <c r="O2787" s="111"/>
      <c r="P2787" s="111"/>
      <c r="Q2787" s="106"/>
      <c r="R2787" s="106"/>
      <c r="S2787" s="106"/>
      <c r="T2787" s="106"/>
      <c r="U2787" s="106"/>
      <c r="V2787" s="106"/>
      <c r="W2787" s="19"/>
      <c r="X2787" s="2"/>
      <c r="Y2787" s="4"/>
      <c r="Z2787" s="106"/>
      <c r="AA2787" s="114"/>
      <c r="AB2787" s="112"/>
      <c r="AC2787" s="178"/>
      <c r="AD2787" s="11"/>
      <c r="AE2787" s="106"/>
      <c r="AF2787" s="106"/>
      <c r="AG2787" s="106"/>
      <c r="AH2787" s="115"/>
      <c r="AI2787" s="116"/>
      <c r="AJ2787" s="10"/>
      <c r="AK2787" s="1"/>
      <c r="AL2787" s="10"/>
      <c r="AM2787" s="1"/>
      <c r="AN2787" s="1"/>
      <c r="AO2787" s="3"/>
      <c r="AP2787" s="3"/>
      <c r="AQ2787" s="4"/>
      <c r="AR2787" s="4"/>
      <c r="AS2787" s="4"/>
      <c r="AT2787" s="4"/>
      <c r="AU2787" s="4"/>
      <c r="AV2787" s="4"/>
      <c r="AW2787" s="1"/>
      <c r="AX2787" s="1"/>
      <c r="AY2787" s="1"/>
      <c r="AZ2787" s="1"/>
      <c r="BA2787" s="1"/>
      <c r="BB2787" s="1"/>
      <c r="BC2787" s="1"/>
      <c r="BD2787" s="1"/>
      <c r="BE2787" s="1"/>
      <c r="BG2787" s="1"/>
      <c r="BH2787" s="1"/>
    </row>
    <row r="2788" spans="1:60" ht="15" customHeight="1" x14ac:dyDescent="0.25">
      <c r="A2788" s="105"/>
      <c r="B2788" s="106"/>
      <c r="C2788" s="2"/>
      <c r="D2788" s="2"/>
      <c r="E2788" s="106"/>
      <c r="F2788" s="107"/>
      <c r="G2788" s="108"/>
      <c r="H2788" s="109"/>
      <c r="I2788" s="109"/>
      <c r="J2788" s="110"/>
      <c r="K2788" s="117"/>
      <c r="L2788" s="178"/>
      <c r="M2788" s="178"/>
      <c r="N2788" s="106"/>
      <c r="O2788" s="111"/>
      <c r="P2788" s="111"/>
      <c r="Q2788" s="106"/>
      <c r="R2788" s="106"/>
      <c r="S2788" s="106"/>
      <c r="T2788" s="106"/>
      <c r="U2788" s="106"/>
      <c r="V2788" s="106"/>
      <c r="W2788" s="19"/>
      <c r="X2788" s="2"/>
      <c r="Y2788" s="4"/>
      <c r="Z2788" s="106"/>
      <c r="AA2788" s="114"/>
      <c r="AB2788" s="112"/>
      <c r="AC2788" s="178"/>
      <c r="AD2788" s="11"/>
      <c r="AE2788" s="106"/>
      <c r="AF2788" s="106"/>
      <c r="AG2788" s="106"/>
      <c r="AH2788" s="115"/>
      <c r="AI2788" s="116"/>
      <c r="AJ2788" s="10"/>
      <c r="AK2788" s="1"/>
      <c r="AL2788" s="10"/>
      <c r="AM2788" s="1"/>
      <c r="AN2788" s="1"/>
      <c r="AO2788" s="3"/>
      <c r="AP2788" s="3"/>
      <c r="AQ2788" s="4"/>
      <c r="AR2788" s="4"/>
      <c r="AS2788" s="4"/>
      <c r="AT2788" s="4"/>
      <c r="AU2788" s="4"/>
      <c r="AV2788" s="4"/>
      <c r="AW2788" s="1"/>
      <c r="AX2788" s="1"/>
      <c r="AY2788" s="1"/>
      <c r="AZ2788" s="1"/>
      <c r="BA2788" s="1"/>
      <c r="BB2788" s="1"/>
      <c r="BC2788" s="1"/>
      <c r="BD2788" s="1"/>
      <c r="BE2788" s="1"/>
      <c r="BG2788" s="1"/>
      <c r="BH2788" s="1"/>
    </row>
    <row r="2789" spans="1:60" ht="15" customHeight="1" x14ac:dyDescent="0.25">
      <c r="A2789" s="105"/>
      <c r="B2789" s="106"/>
      <c r="C2789" s="2"/>
      <c r="D2789" s="2"/>
      <c r="E2789" s="106"/>
      <c r="F2789" s="107"/>
      <c r="G2789" s="108"/>
      <c r="H2789" s="109"/>
      <c r="I2789" s="109"/>
      <c r="J2789" s="110"/>
      <c r="K2789" s="117"/>
      <c r="L2789" s="178"/>
      <c r="M2789" s="178"/>
      <c r="N2789" s="106"/>
      <c r="O2789" s="111"/>
      <c r="P2789" s="111"/>
      <c r="Q2789" s="106"/>
      <c r="R2789" s="106"/>
      <c r="S2789" s="106"/>
      <c r="T2789" s="106"/>
      <c r="U2789" s="106"/>
      <c r="V2789" s="106"/>
      <c r="W2789" s="19"/>
      <c r="X2789" s="2"/>
      <c r="Y2789" s="4"/>
      <c r="Z2789" s="106"/>
      <c r="AA2789" s="114"/>
      <c r="AB2789" s="112"/>
      <c r="AC2789" s="178"/>
      <c r="AD2789" s="11"/>
      <c r="AE2789" s="106"/>
      <c r="AF2789" s="106"/>
      <c r="AG2789" s="106"/>
      <c r="AH2789" s="115"/>
      <c r="AI2789" s="116"/>
      <c r="AJ2789" s="10"/>
      <c r="AK2789" s="1"/>
      <c r="AL2789" s="10"/>
      <c r="AM2789" s="1"/>
      <c r="AN2789" s="1"/>
      <c r="AO2789" s="3"/>
      <c r="AP2789" s="3"/>
      <c r="AQ2789" s="4"/>
      <c r="AR2789" s="4"/>
      <c r="AS2789" s="4"/>
      <c r="AT2789" s="4"/>
      <c r="AU2789" s="4"/>
      <c r="AV2789" s="4"/>
      <c r="AW2789" s="1"/>
      <c r="AX2789" s="1"/>
      <c r="AY2789" s="1"/>
      <c r="AZ2789" s="1"/>
      <c r="BA2789" s="1"/>
      <c r="BB2789" s="1"/>
      <c r="BC2789" s="1"/>
      <c r="BD2789" s="1"/>
      <c r="BE2789" s="1"/>
      <c r="BG2789" s="1"/>
      <c r="BH2789" s="1"/>
    </row>
    <row r="2790" spans="1:60" ht="15" customHeight="1" x14ac:dyDescent="0.25">
      <c r="A2790" s="105"/>
      <c r="B2790" s="106"/>
      <c r="C2790" s="2"/>
      <c r="D2790" s="2"/>
      <c r="E2790" s="106"/>
      <c r="F2790" s="107"/>
      <c r="G2790" s="108"/>
      <c r="H2790" s="109"/>
      <c r="I2790" s="109"/>
      <c r="J2790" s="110"/>
      <c r="K2790" s="117"/>
      <c r="L2790" s="178"/>
      <c r="M2790" s="178"/>
      <c r="N2790" s="106"/>
      <c r="O2790" s="111"/>
      <c r="P2790" s="111"/>
      <c r="Q2790" s="106"/>
      <c r="R2790" s="106"/>
      <c r="S2790" s="106"/>
      <c r="T2790" s="106"/>
      <c r="U2790" s="106"/>
      <c r="V2790" s="106"/>
      <c r="W2790" s="19"/>
      <c r="X2790" s="2"/>
      <c r="Y2790" s="4"/>
      <c r="Z2790" s="106"/>
      <c r="AA2790" s="114"/>
      <c r="AB2790" s="112"/>
      <c r="AC2790" s="178"/>
      <c r="AD2790" s="11"/>
      <c r="AE2790" s="106"/>
      <c r="AF2790" s="106"/>
      <c r="AG2790" s="106"/>
      <c r="AH2790" s="115"/>
      <c r="AI2790" s="116"/>
      <c r="AJ2790" s="10"/>
      <c r="AK2790" s="1"/>
      <c r="AL2790" s="10"/>
      <c r="AM2790" s="1"/>
      <c r="AN2790" s="1"/>
      <c r="AO2790" s="3"/>
      <c r="AP2790" s="3"/>
      <c r="AQ2790" s="4"/>
      <c r="AR2790" s="4"/>
      <c r="AS2790" s="4"/>
      <c r="AT2790" s="4"/>
      <c r="AU2790" s="4"/>
      <c r="AV2790" s="4"/>
      <c r="AW2790" s="1"/>
      <c r="AX2790" s="1"/>
      <c r="AY2790" s="1"/>
      <c r="AZ2790" s="1"/>
      <c r="BA2790" s="1"/>
      <c r="BB2790" s="1"/>
      <c r="BC2790" s="1"/>
      <c r="BD2790" s="1"/>
      <c r="BE2790" s="1"/>
      <c r="BG2790" s="1"/>
      <c r="BH2790" s="1"/>
    </row>
    <row r="2791" spans="1:60" ht="15" customHeight="1" x14ac:dyDescent="0.25">
      <c r="A2791" s="105"/>
      <c r="B2791" s="106"/>
      <c r="C2791" s="2"/>
      <c r="D2791" s="2"/>
      <c r="E2791" s="106"/>
      <c r="F2791" s="107"/>
      <c r="G2791" s="108"/>
      <c r="H2791" s="109"/>
      <c r="I2791" s="109"/>
      <c r="J2791" s="110"/>
      <c r="K2791" s="117"/>
      <c r="L2791" s="178"/>
      <c r="M2791" s="178"/>
      <c r="N2791" s="106"/>
      <c r="O2791" s="111"/>
      <c r="P2791" s="111"/>
      <c r="Q2791" s="106"/>
      <c r="R2791" s="106"/>
      <c r="S2791" s="106"/>
      <c r="T2791" s="106"/>
      <c r="U2791" s="106"/>
      <c r="V2791" s="106"/>
      <c r="W2791" s="19"/>
      <c r="X2791" s="2"/>
      <c r="Y2791" s="4"/>
      <c r="Z2791" s="106"/>
      <c r="AA2791" s="114"/>
      <c r="AB2791" s="112"/>
      <c r="AC2791" s="178"/>
      <c r="AD2791" s="11"/>
      <c r="AE2791" s="106"/>
      <c r="AF2791" s="106"/>
      <c r="AG2791" s="106"/>
      <c r="AH2791" s="115"/>
      <c r="AI2791" s="116"/>
      <c r="AJ2791" s="10"/>
      <c r="AK2791" s="1"/>
      <c r="AL2791" s="10"/>
      <c r="AM2791" s="1"/>
      <c r="AN2791" s="1"/>
      <c r="AO2791" s="3"/>
      <c r="AP2791" s="3"/>
      <c r="AQ2791" s="4"/>
      <c r="AR2791" s="4"/>
      <c r="AS2791" s="4"/>
      <c r="AT2791" s="4"/>
      <c r="AU2791" s="4"/>
      <c r="AV2791" s="4"/>
      <c r="AW2791" s="1"/>
      <c r="AX2791" s="1"/>
      <c r="AY2791" s="1"/>
      <c r="AZ2791" s="1"/>
      <c r="BA2791" s="1"/>
      <c r="BB2791" s="1"/>
      <c r="BC2791" s="1"/>
      <c r="BD2791" s="1"/>
      <c r="BE2791" s="1"/>
      <c r="BG2791" s="1"/>
      <c r="BH2791" s="1"/>
    </row>
    <row r="2792" spans="1:60" ht="15" customHeight="1" x14ac:dyDescent="0.25">
      <c r="A2792" s="105"/>
      <c r="B2792" s="106"/>
      <c r="C2792" s="2"/>
      <c r="D2792" s="2"/>
      <c r="E2792" s="106"/>
      <c r="F2792" s="107"/>
      <c r="G2792" s="108"/>
      <c r="H2792" s="109"/>
      <c r="I2792" s="109"/>
      <c r="J2792" s="110"/>
      <c r="K2792" s="117"/>
      <c r="L2792" s="178"/>
      <c r="M2792" s="178"/>
      <c r="N2792" s="106"/>
      <c r="O2792" s="111"/>
      <c r="P2792" s="111"/>
      <c r="Q2792" s="106"/>
      <c r="R2792" s="106"/>
      <c r="S2792" s="106"/>
      <c r="T2792" s="106"/>
      <c r="U2792" s="106"/>
      <c r="V2792" s="106"/>
      <c r="W2792" s="19"/>
      <c r="X2792" s="2"/>
      <c r="Y2792" s="4"/>
      <c r="Z2792" s="106"/>
      <c r="AA2792" s="114"/>
      <c r="AB2792" s="112"/>
      <c r="AC2792" s="178"/>
      <c r="AD2792" s="11"/>
      <c r="AE2792" s="106"/>
      <c r="AF2792" s="106"/>
      <c r="AG2792" s="106"/>
      <c r="AH2792" s="115"/>
      <c r="AI2792" s="116"/>
      <c r="AJ2792" s="10"/>
      <c r="AK2792" s="1"/>
      <c r="AL2792" s="10"/>
      <c r="AM2792" s="1"/>
      <c r="AN2792" s="1"/>
      <c r="AO2792" s="3"/>
      <c r="AP2792" s="3"/>
      <c r="AQ2792" s="4"/>
      <c r="AR2792" s="4"/>
      <c r="AS2792" s="4"/>
      <c r="AT2792" s="4"/>
      <c r="AU2792" s="4"/>
      <c r="AV2792" s="4"/>
      <c r="AW2792" s="1"/>
      <c r="AX2792" s="1"/>
      <c r="AY2792" s="1"/>
      <c r="AZ2792" s="1"/>
      <c r="BA2792" s="1"/>
      <c r="BB2792" s="1"/>
      <c r="BC2792" s="1"/>
      <c r="BD2792" s="1"/>
      <c r="BE2792" s="1"/>
      <c r="BG2792" s="1"/>
      <c r="BH2792" s="1"/>
    </row>
    <row r="2793" spans="1:60" ht="15" customHeight="1" x14ac:dyDescent="0.25">
      <c r="A2793" s="105"/>
      <c r="B2793" s="106"/>
      <c r="C2793" s="2"/>
      <c r="D2793" s="2"/>
      <c r="E2793" s="106"/>
      <c r="F2793" s="107"/>
      <c r="G2793" s="108"/>
      <c r="H2793" s="109"/>
      <c r="I2793" s="109"/>
      <c r="J2793" s="110"/>
      <c r="K2793" s="117"/>
      <c r="L2793" s="178"/>
      <c r="M2793" s="178"/>
      <c r="N2793" s="106"/>
      <c r="O2793" s="111"/>
      <c r="P2793" s="111"/>
      <c r="Q2793" s="106"/>
      <c r="R2793" s="106"/>
      <c r="S2793" s="106"/>
      <c r="T2793" s="106"/>
      <c r="U2793" s="106"/>
      <c r="V2793" s="106"/>
      <c r="W2793" s="19"/>
      <c r="X2793" s="2"/>
      <c r="Y2793" s="4"/>
      <c r="Z2793" s="106"/>
      <c r="AA2793" s="114"/>
      <c r="AB2793" s="112"/>
      <c r="AC2793" s="178"/>
      <c r="AD2793" s="11"/>
      <c r="AE2793" s="106"/>
      <c r="AF2793" s="106"/>
      <c r="AG2793" s="106"/>
      <c r="AH2793" s="115"/>
      <c r="AI2793" s="116"/>
      <c r="AJ2793" s="10"/>
      <c r="AK2793" s="1"/>
      <c r="AL2793" s="10"/>
      <c r="AM2793" s="1"/>
      <c r="AN2793" s="1"/>
      <c r="AO2793" s="3"/>
      <c r="AP2793" s="3"/>
      <c r="AQ2793" s="4"/>
      <c r="AR2793" s="4"/>
      <c r="AS2793" s="4"/>
      <c r="AT2793" s="4"/>
      <c r="AU2793" s="4"/>
      <c r="AV2793" s="4"/>
      <c r="AW2793" s="1"/>
      <c r="AX2793" s="1"/>
      <c r="AY2793" s="1"/>
      <c r="AZ2793" s="1"/>
      <c r="BA2793" s="1"/>
      <c r="BB2793" s="1"/>
      <c r="BC2793" s="1"/>
      <c r="BD2793" s="1"/>
      <c r="BE2793" s="1"/>
      <c r="BG2793" s="1"/>
      <c r="BH2793" s="1"/>
    </row>
    <row r="2794" spans="1:60" ht="15" customHeight="1" x14ac:dyDescent="0.25">
      <c r="A2794" s="105"/>
      <c r="B2794" s="106"/>
      <c r="C2794" s="2"/>
      <c r="D2794" s="2"/>
      <c r="E2794" s="106"/>
      <c r="F2794" s="107"/>
      <c r="G2794" s="108"/>
      <c r="H2794" s="109"/>
      <c r="I2794" s="109"/>
      <c r="J2794" s="110"/>
      <c r="K2794" s="117"/>
      <c r="L2794" s="178"/>
      <c r="M2794" s="178"/>
      <c r="N2794" s="106"/>
      <c r="O2794" s="111"/>
      <c r="P2794" s="111"/>
      <c r="Q2794" s="106"/>
      <c r="R2794" s="106"/>
      <c r="S2794" s="106"/>
      <c r="T2794" s="106"/>
      <c r="U2794" s="106"/>
      <c r="V2794" s="106"/>
      <c r="W2794" s="19"/>
      <c r="X2794" s="2"/>
      <c r="Y2794" s="4"/>
      <c r="Z2794" s="106"/>
      <c r="AA2794" s="114"/>
      <c r="AB2794" s="112"/>
      <c r="AC2794" s="178"/>
      <c r="AD2794" s="11"/>
      <c r="AE2794" s="106"/>
      <c r="AF2794" s="106"/>
      <c r="AG2794" s="106"/>
      <c r="AH2794" s="115"/>
      <c r="AI2794" s="116"/>
      <c r="AJ2794" s="10"/>
      <c r="AK2794" s="1"/>
      <c r="AL2794" s="10"/>
      <c r="AM2794" s="1"/>
      <c r="AN2794" s="1"/>
      <c r="AO2794" s="3"/>
      <c r="AP2794" s="3"/>
      <c r="AQ2794" s="4"/>
      <c r="AR2794" s="4"/>
      <c r="AS2794" s="4"/>
      <c r="AT2794" s="4"/>
      <c r="AU2794" s="4"/>
      <c r="AV2794" s="4"/>
      <c r="AW2794" s="1"/>
      <c r="AX2794" s="1"/>
      <c r="AY2794" s="1"/>
      <c r="AZ2794" s="1"/>
      <c r="BA2794" s="1"/>
      <c r="BB2794" s="1"/>
      <c r="BC2794" s="1"/>
      <c r="BD2794" s="1"/>
      <c r="BE2794" s="1"/>
      <c r="BG2794" s="1"/>
      <c r="BH2794" s="1"/>
    </row>
    <row r="2795" spans="1:60" ht="15" customHeight="1" x14ac:dyDescent="0.25">
      <c r="A2795" s="105"/>
      <c r="B2795" s="106"/>
      <c r="C2795" s="2"/>
      <c r="D2795" s="2"/>
      <c r="E2795" s="106"/>
      <c r="F2795" s="107"/>
      <c r="G2795" s="108"/>
      <c r="H2795" s="109"/>
      <c r="I2795" s="109"/>
      <c r="J2795" s="110"/>
      <c r="K2795" s="117"/>
      <c r="L2795" s="178"/>
      <c r="M2795" s="178"/>
      <c r="N2795" s="106"/>
      <c r="O2795" s="111"/>
      <c r="P2795" s="111"/>
      <c r="Q2795" s="106"/>
      <c r="R2795" s="106"/>
      <c r="S2795" s="106"/>
      <c r="T2795" s="106"/>
      <c r="U2795" s="106"/>
      <c r="V2795" s="106"/>
      <c r="W2795" s="19"/>
      <c r="X2795" s="2"/>
      <c r="Y2795" s="4"/>
      <c r="Z2795" s="106"/>
      <c r="AA2795" s="114"/>
      <c r="AB2795" s="112"/>
      <c r="AC2795" s="178"/>
      <c r="AD2795" s="11"/>
      <c r="AE2795" s="106"/>
      <c r="AF2795" s="106"/>
      <c r="AG2795" s="106"/>
      <c r="AH2795" s="115"/>
      <c r="AI2795" s="116"/>
      <c r="AJ2795" s="10"/>
      <c r="AK2795" s="1"/>
      <c r="AL2795" s="10"/>
      <c r="AM2795" s="1"/>
      <c r="AN2795" s="1"/>
      <c r="AO2795" s="3"/>
      <c r="AP2795" s="3"/>
      <c r="AQ2795" s="4"/>
      <c r="AR2795" s="4"/>
      <c r="AS2795" s="4"/>
      <c r="AT2795" s="4"/>
      <c r="AU2795" s="4"/>
      <c r="AV2795" s="4"/>
      <c r="AW2795" s="1"/>
      <c r="AX2795" s="1"/>
      <c r="AY2795" s="1"/>
      <c r="AZ2795" s="1"/>
      <c r="BA2795" s="1"/>
      <c r="BB2795" s="1"/>
      <c r="BC2795" s="1"/>
      <c r="BD2795" s="1"/>
      <c r="BE2795" s="1"/>
      <c r="BG2795" s="1"/>
      <c r="BH2795" s="1"/>
    </row>
    <row r="2796" spans="1:60" ht="15" customHeight="1" x14ac:dyDescent="0.25">
      <c r="A2796" s="105"/>
      <c r="B2796" s="106"/>
      <c r="C2796" s="2"/>
      <c r="D2796" s="2"/>
      <c r="E2796" s="106"/>
      <c r="F2796" s="107"/>
      <c r="G2796" s="108"/>
      <c r="H2796" s="109"/>
      <c r="I2796" s="109"/>
      <c r="J2796" s="110"/>
      <c r="K2796" s="117"/>
      <c r="L2796" s="178"/>
      <c r="M2796" s="178"/>
      <c r="N2796" s="106"/>
      <c r="O2796" s="111"/>
      <c r="P2796" s="111"/>
      <c r="Q2796" s="106"/>
      <c r="R2796" s="106"/>
      <c r="S2796" s="106"/>
      <c r="T2796" s="106"/>
      <c r="U2796" s="106"/>
      <c r="V2796" s="106"/>
      <c r="W2796" s="19"/>
      <c r="X2796" s="2"/>
      <c r="Y2796" s="4"/>
      <c r="Z2796" s="106"/>
      <c r="AA2796" s="114"/>
      <c r="AB2796" s="112"/>
      <c r="AC2796" s="178"/>
      <c r="AD2796" s="11"/>
      <c r="AE2796" s="106"/>
      <c r="AF2796" s="106"/>
      <c r="AG2796" s="106"/>
      <c r="AH2796" s="115"/>
      <c r="AI2796" s="116"/>
      <c r="AJ2796" s="10"/>
      <c r="AK2796" s="1"/>
      <c r="AL2796" s="10"/>
      <c r="AM2796" s="1"/>
      <c r="AN2796" s="1"/>
      <c r="AO2796" s="3"/>
      <c r="AP2796" s="3"/>
      <c r="AQ2796" s="4"/>
      <c r="AR2796" s="4"/>
      <c r="AS2796" s="4"/>
      <c r="AT2796" s="4"/>
      <c r="AU2796" s="4"/>
      <c r="AV2796" s="4"/>
      <c r="AW2796" s="1"/>
      <c r="AX2796" s="1"/>
      <c r="AY2796" s="1"/>
      <c r="AZ2796" s="1"/>
      <c r="BA2796" s="1"/>
      <c r="BB2796" s="1"/>
      <c r="BC2796" s="1"/>
      <c r="BD2796" s="1"/>
      <c r="BE2796" s="1"/>
      <c r="BG2796" s="1"/>
      <c r="BH2796" s="1"/>
    </row>
    <row r="2797" spans="1:60" ht="15" customHeight="1" x14ac:dyDescent="0.25">
      <c r="A2797" s="105"/>
      <c r="B2797" s="106"/>
      <c r="C2797" s="2"/>
      <c r="D2797" s="2"/>
      <c r="E2797" s="106"/>
      <c r="F2797" s="107"/>
      <c r="G2797" s="108"/>
      <c r="H2797" s="109"/>
      <c r="I2797" s="109"/>
      <c r="J2797" s="110"/>
      <c r="K2797" s="117"/>
      <c r="L2797" s="178"/>
      <c r="M2797" s="178"/>
      <c r="N2797" s="106"/>
      <c r="O2797" s="111"/>
      <c r="P2797" s="111"/>
      <c r="Q2797" s="106"/>
      <c r="R2797" s="106"/>
      <c r="S2797" s="106"/>
      <c r="T2797" s="106"/>
      <c r="U2797" s="106"/>
      <c r="V2797" s="106"/>
      <c r="W2797" s="19"/>
      <c r="X2797" s="2"/>
      <c r="Y2797" s="4"/>
      <c r="Z2797" s="106"/>
      <c r="AA2797" s="114"/>
      <c r="AB2797" s="112"/>
      <c r="AC2797" s="178"/>
      <c r="AD2797" s="11"/>
      <c r="AE2797" s="106"/>
      <c r="AF2797" s="106"/>
      <c r="AG2797" s="106"/>
      <c r="AH2797" s="115"/>
      <c r="AI2797" s="116"/>
      <c r="AJ2797" s="10"/>
      <c r="AK2797" s="1"/>
      <c r="AL2797" s="10"/>
      <c r="AM2797" s="1"/>
      <c r="AN2797" s="1"/>
      <c r="AO2797" s="3"/>
      <c r="AP2797" s="3"/>
      <c r="AQ2797" s="4"/>
      <c r="AR2797" s="4"/>
      <c r="AS2797" s="4"/>
      <c r="AT2797" s="4"/>
      <c r="AU2797" s="4"/>
      <c r="AV2797" s="4"/>
      <c r="AW2797" s="1"/>
      <c r="AX2797" s="1"/>
      <c r="AY2797" s="1"/>
      <c r="AZ2797" s="1"/>
      <c r="BA2797" s="1"/>
      <c r="BB2797" s="1"/>
      <c r="BC2797" s="1"/>
      <c r="BD2797" s="1"/>
      <c r="BE2797" s="1"/>
      <c r="BG2797" s="1"/>
      <c r="BH2797" s="1"/>
    </row>
    <row r="2798" spans="1:60" ht="15" customHeight="1" x14ac:dyDescent="0.25">
      <c r="A2798" s="105"/>
      <c r="B2798" s="106"/>
      <c r="C2798" s="2"/>
      <c r="D2798" s="2"/>
      <c r="E2798" s="106"/>
      <c r="F2798" s="107"/>
      <c r="G2798" s="108"/>
      <c r="H2798" s="109"/>
      <c r="I2798" s="109"/>
      <c r="J2798" s="110"/>
      <c r="K2798" s="117"/>
      <c r="L2798" s="178"/>
      <c r="M2798" s="178"/>
      <c r="N2798" s="106"/>
      <c r="O2798" s="111"/>
      <c r="P2798" s="111"/>
      <c r="Q2798" s="106"/>
      <c r="R2798" s="106"/>
      <c r="S2798" s="106"/>
      <c r="T2798" s="106"/>
      <c r="U2798" s="106"/>
      <c r="V2798" s="106"/>
      <c r="W2798" s="19"/>
      <c r="X2798" s="2"/>
      <c r="Y2798" s="4"/>
      <c r="Z2798" s="106"/>
      <c r="AA2798" s="114"/>
      <c r="AB2798" s="112"/>
      <c r="AC2798" s="178"/>
      <c r="AD2798" s="11"/>
      <c r="AE2798" s="106"/>
      <c r="AF2798" s="106"/>
      <c r="AG2798" s="106"/>
      <c r="AH2798" s="115"/>
      <c r="AI2798" s="116"/>
      <c r="AJ2798" s="10"/>
      <c r="AK2798" s="1"/>
      <c r="AL2798" s="10"/>
      <c r="AM2798" s="1"/>
      <c r="AN2798" s="1"/>
      <c r="AO2798" s="3"/>
      <c r="AP2798" s="3"/>
      <c r="AQ2798" s="4"/>
      <c r="AR2798" s="4"/>
      <c r="AS2798" s="4"/>
      <c r="AT2798" s="4"/>
      <c r="AU2798" s="4"/>
      <c r="AV2798" s="4"/>
      <c r="AW2798" s="1"/>
      <c r="AX2798" s="1"/>
      <c r="AY2798" s="1"/>
      <c r="AZ2798" s="1"/>
      <c r="BA2798" s="1"/>
      <c r="BB2798" s="1"/>
      <c r="BC2798" s="1"/>
      <c r="BD2798" s="1"/>
      <c r="BE2798" s="1"/>
      <c r="BG2798" s="1"/>
      <c r="BH2798" s="1"/>
    </row>
    <row r="2799" spans="1:60" ht="15" customHeight="1" x14ac:dyDescent="0.25">
      <c r="A2799" s="105"/>
      <c r="B2799" s="106"/>
      <c r="C2799" s="2"/>
      <c r="D2799" s="2"/>
      <c r="E2799" s="106"/>
      <c r="F2799" s="107"/>
      <c r="G2799" s="108"/>
      <c r="H2799" s="109"/>
      <c r="I2799" s="109"/>
      <c r="J2799" s="110"/>
      <c r="K2799" s="117"/>
      <c r="L2799" s="178"/>
      <c r="M2799" s="178"/>
      <c r="N2799" s="106"/>
      <c r="O2799" s="111"/>
      <c r="P2799" s="111"/>
      <c r="Q2799" s="106"/>
      <c r="R2799" s="106"/>
      <c r="S2799" s="106"/>
      <c r="T2799" s="106"/>
      <c r="U2799" s="106"/>
      <c r="V2799" s="106"/>
      <c r="W2799" s="19"/>
      <c r="X2799" s="2"/>
      <c r="Y2799" s="4"/>
      <c r="Z2799" s="106"/>
      <c r="AA2799" s="114"/>
      <c r="AB2799" s="112"/>
      <c r="AC2799" s="178"/>
      <c r="AD2799" s="11"/>
      <c r="AE2799" s="106"/>
      <c r="AF2799" s="106"/>
      <c r="AG2799" s="106"/>
      <c r="AH2799" s="115"/>
      <c r="AI2799" s="116"/>
      <c r="AJ2799" s="10"/>
      <c r="AK2799" s="1"/>
      <c r="AL2799" s="10"/>
      <c r="AM2799" s="1"/>
      <c r="AN2799" s="1"/>
      <c r="AO2799" s="3"/>
      <c r="AP2799" s="3"/>
      <c r="AQ2799" s="4"/>
      <c r="AR2799" s="4"/>
      <c r="AS2799" s="4"/>
      <c r="AT2799" s="4"/>
      <c r="AU2799" s="4"/>
      <c r="AV2799" s="4"/>
      <c r="AW2799" s="1"/>
      <c r="AX2799" s="1"/>
      <c r="AY2799" s="1"/>
      <c r="AZ2799" s="1"/>
      <c r="BA2799" s="1"/>
      <c r="BB2799" s="1"/>
      <c r="BC2799" s="1"/>
      <c r="BD2799" s="1"/>
      <c r="BE2799" s="1"/>
      <c r="BG2799" s="1"/>
      <c r="BH2799" s="1"/>
    </row>
    <row r="2800" spans="1:60" ht="15" customHeight="1" x14ac:dyDescent="0.25">
      <c r="A2800" s="105"/>
      <c r="B2800" s="106"/>
      <c r="C2800" s="2"/>
      <c r="D2800" s="2"/>
      <c r="E2800" s="106"/>
      <c r="F2800" s="107"/>
      <c r="G2800" s="108"/>
      <c r="H2800" s="109"/>
      <c r="I2800" s="109"/>
      <c r="J2800" s="110"/>
      <c r="K2800" s="117"/>
      <c r="L2800" s="178"/>
      <c r="M2800" s="178"/>
      <c r="N2800" s="106"/>
      <c r="O2800" s="111"/>
      <c r="P2800" s="111"/>
      <c r="Q2800" s="106"/>
      <c r="R2800" s="106"/>
      <c r="S2800" s="106"/>
      <c r="T2800" s="106"/>
      <c r="U2800" s="106"/>
      <c r="V2800" s="106"/>
      <c r="W2800" s="19"/>
      <c r="X2800" s="2"/>
      <c r="Y2800" s="4"/>
      <c r="Z2800" s="106"/>
      <c r="AA2800" s="114"/>
      <c r="AB2800" s="112"/>
      <c r="AC2800" s="178"/>
      <c r="AD2800" s="11"/>
      <c r="AE2800" s="106"/>
      <c r="AF2800" s="106"/>
      <c r="AG2800" s="106"/>
      <c r="AH2800" s="115"/>
      <c r="AI2800" s="116"/>
      <c r="AJ2800" s="10"/>
      <c r="AK2800" s="1"/>
      <c r="AL2800" s="10"/>
      <c r="AM2800" s="1"/>
      <c r="AN2800" s="1"/>
      <c r="AO2800" s="3"/>
      <c r="AP2800" s="3"/>
      <c r="AQ2800" s="4"/>
      <c r="AR2800" s="4"/>
      <c r="AS2800" s="4"/>
      <c r="AT2800" s="4"/>
      <c r="AU2800" s="4"/>
      <c r="AV2800" s="4"/>
      <c r="AW2800" s="1"/>
      <c r="AX2800" s="1"/>
      <c r="AY2800" s="1"/>
      <c r="AZ2800" s="1"/>
      <c r="BA2800" s="1"/>
      <c r="BB2800" s="1"/>
      <c r="BC2800" s="1"/>
      <c r="BD2800" s="1"/>
      <c r="BE2800" s="1"/>
      <c r="BG2800" s="1"/>
      <c r="BH2800" s="1"/>
    </row>
    <row r="2801" spans="1:60" ht="15" customHeight="1" x14ac:dyDescent="0.25">
      <c r="A2801" s="105"/>
      <c r="B2801" s="106"/>
      <c r="C2801" s="2"/>
      <c r="D2801" s="2"/>
      <c r="E2801" s="106"/>
      <c r="F2801" s="107"/>
      <c r="G2801" s="108"/>
      <c r="H2801" s="109"/>
      <c r="I2801" s="109"/>
      <c r="J2801" s="110"/>
      <c r="K2801" s="117"/>
      <c r="L2801" s="178"/>
      <c r="M2801" s="178"/>
      <c r="N2801" s="106"/>
      <c r="O2801" s="111"/>
      <c r="P2801" s="111"/>
      <c r="Q2801" s="106"/>
      <c r="R2801" s="106"/>
      <c r="S2801" s="106"/>
      <c r="T2801" s="106"/>
      <c r="U2801" s="106"/>
      <c r="V2801" s="106"/>
      <c r="W2801" s="19"/>
      <c r="X2801" s="2"/>
      <c r="Y2801" s="4"/>
      <c r="Z2801" s="106"/>
      <c r="AA2801" s="114"/>
      <c r="AB2801" s="112"/>
      <c r="AC2801" s="178"/>
      <c r="AD2801" s="11"/>
      <c r="AE2801" s="106"/>
      <c r="AF2801" s="106"/>
      <c r="AG2801" s="106"/>
      <c r="AH2801" s="115"/>
      <c r="AI2801" s="116"/>
      <c r="AJ2801" s="10"/>
      <c r="AK2801" s="1"/>
      <c r="AL2801" s="10"/>
      <c r="AM2801" s="1"/>
      <c r="AN2801" s="1"/>
      <c r="AO2801" s="3"/>
      <c r="AP2801" s="3"/>
      <c r="AQ2801" s="4"/>
      <c r="AR2801" s="4"/>
      <c r="AS2801" s="4"/>
      <c r="AT2801" s="4"/>
      <c r="AU2801" s="4"/>
      <c r="AV2801" s="4"/>
      <c r="AW2801" s="1"/>
      <c r="AX2801" s="1"/>
      <c r="AY2801" s="1"/>
      <c r="AZ2801" s="1"/>
      <c r="BA2801" s="1"/>
      <c r="BB2801" s="1"/>
      <c r="BC2801" s="1"/>
      <c r="BD2801" s="1"/>
      <c r="BE2801" s="1"/>
      <c r="BG2801" s="1"/>
      <c r="BH2801" s="1"/>
    </row>
    <row r="2802" spans="1:60" ht="15" customHeight="1" x14ac:dyDescent="0.25">
      <c r="A2802" s="105"/>
      <c r="B2802" s="106"/>
      <c r="C2802" s="2"/>
      <c r="D2802" s="2"/>
      <c r="E2802" s="106"/>
      <c r="F2802" s="107"/>
      <c r="G2802" s="108"/>
      <c r="H2802" s="109"/>
      <c r="I2802" s="109"/>
      <c r="J2802" s="110"/>
      <c r="K2802" s="117"/>
      <c r="L2802" s="178"/>
      <c r="M2802" s="178"/>
      <c r="N2802" s="106"/>
      <c r="O2802" s="111"/>
      <c r="P2802" s="111"/>
      <c r="Q2802" s="106"/>
      <c r="R2802" s="106"/>
      <c r="S2802" s="106"/>
      <c r="T2802" s="106"/>
      <c r="U2802" s="106"/>
      <c r="V2802" s="106"/>
      <c r="W2802" s="19"/>
      <c r="X2802" s="2"/>
      <c r="Y2802" s="4"/>
      <c r="Z2802" s="106"/>
      <c r="AA2802" s="114"/>
      <c r="AB2802" s="112"/>
      <c r="AC2802" s="178"/>
      <c r="AD2802" s="11"/>
      <c r="AE2802" s="106"/>
      <c r="AF2802" s="106"/>
      <c r="AG2802" s="106"/>
      <c r="AH2802" s="115"/>
      <c r="AI2802" s="116"/>
      <c r="AJ2802" s="10"/>
      <c r="AK2802" s="1"/>
      <c r="AL2802" s="10"/>
      <c r="AM2802" s="1"/>
      <c r="AN2802" s="1"/>
      <c r="AO2802" s="3"/>
      <c r="AP2802" s="3"/>
      <c r="AQ2802" s="4"/>
      <c r="AR2802" s="4"/>
      <c r="AS2802" s="4"/>
      <c r="AT2802" s="4"/>
      <c r="AU2802" s="4"/>
      <c r="AV2802" s="4"/>
      <c r="AW2802" s="1"/>
      <c r="AX2802" s="1"/>
      <c r="AY2802" s="1"/>
      <c r="AZ2802" s="1"/>
      <c r="BA2802" s="1"/>
      <c r="BB2802" s="1"/>
      <c r="BC2802" s="1"/>
      <c r="BD2802" s="1"/>
      <c r="BE2802" s="1"/>
      <c r="BG2802" s="1"/>
      <c r="BH2802" s="1"/>
    </row>
    <row r="2803" spans="1:60" ht="15" customHeight="1" x14ac:dyDescent="0.25">
      <c r="A2803" s="105"/>
      <c r="B2803" s="106"/>
      <c r="C2803" s="2"/>
      <c r="D2803" s="2"/>
      <c r="E2803" s="106"/>
      <c r="F2803" s="107"/>
      <c r="G2803" s="108"/>
      <c r="H2803" s="109"/>
      <c r="I2803" s="109"/>
      <c r="J2803" s="110"/>
      <c r="K2803" s="117"/>
      <c r="L2803" s="178"/>
      <c r="M2803" s="178"/>
      <c r="N2803" s="106"/>
      <c r="O2803" s="111"/>
      <c r="P2803" s="111"/>
      <c r="Q2803" s="106"/>
      <c r="R2803" s="106"/>
      <c r="S2803" s="106"/>
      <c r="T2803" s="106"/>
      <c r="U2803" s="106"/>
      <c r="V2803" s="106"/>
      <c r="W2803" s="19"/>
      <c r="X2803" s="2"/>
      <c r="Y2803" s="4"/>
      <c r="Z2803" s="106"/>
      <c r="AA2803" s="114"/>
      <c r="AB2803" s="112"/>
      <c r="AC2803" s="178"/>
      <c r="AD2803" s="11"/>
      <c r="AE2803" s="106"/>
      <c r="AF2803" s="106"/>
      <c r="AG2803" s="106"/>
      <c r="AH2803" s="115"/>
      <c r="AI2803" s="116"/>
      <c r="AJ2803" s="10"/>
      <c r="AK2803" s="1"/>
      <c r="AL2803" s="10"/>
      <c r="AM2803" s="1"/>
      <c r="AN2803" s="1"/>
      <c r="AO2803" s="3"/>
      <c r="AP2803" s="3"/>
      <c r="AQ2803" s="4"/>
      <c r="AR2803" s="4"/>
      <c r="AS2803" s="4"/>
      <c r="AT2803" s="4"/>
      <c r="AU2803" s="4"/>
      <c r="AV2803" s="4"/>
      <c r="AW2803" s="1"/>
      <c r="AX2803" s="1"/>
      <c r="AY2803" s="1"/>
      <c r="AZ2803" s="1"/>
      <c r="BA2803" s="1"/>
      <c r="BB2803" s="1"/>
      <c r="BC2803" s="1"/>
      <c r="BD2803" s="1"/>
      <c r="BE2803" s="1"/>
      <c r="BG2803" s="1"/>
      <c r="BH2803" s="1"/>
    </row>
    <row r="2804" spans="1:60" ht="15" customHeight="1" x14ac:dyDescent="0.25">
      <c r="A2804" s="105"/>
      <c r="B2804" s="106"/>
      <c r="C2804" s="2"/>
      <c r="D2804" s="2"/>
      <c r="E2804" s="106"/>
      <c r="F2804" s="107"/>
      <c r="G2804" s="108"/>
      <c r="H2804" s="109"/>
      <c r="I2804" s="109"/>
      <c r="J2804" s="110"/>
      <c r="K2804" s="117"/>
      <c r="L2804" s="178"/>
      <c r="M2804" s="178"/>
      <c r="N2804" s="106"/>
      <c r="O2804" s="111"/>
      <c r="P2804" s="111"/>
      <c r="Q2804" s="106"/>
      <c r="R2804" s="106"/>
      <c r="S2804" s="106"/>
      <c r="T2804" s="106"/>
      <c r="U2804" s="106"/>
      <c r="V2804" s="106"/>
      <c r="W2804" s="19"/>
      <c r="X2804" s="2"/>
      <c r="Y2804" s="4"/>
      <c r="Z2804" s="106"/>
      <c r="AA2804" s="114"/>
      <c r="AB2804" s="112"/>
      <c r="AC2804" s="178"/>
      <c r="AD2804" s="11"/>
      <c r="AE2804" s="106"/>
      <c r="AF2804" s="106"/>
      <c r="AG2804" s="106"/>
      <c r="AH2804" s="115"/>
      <c r="AI2804" s="116"/>
      <c r="AJ2804" s="10"/>
      <c r="AK2804" s="1"/>
      <c r="AL2804" s="10"/>
      <c r="AM2804" s="1"/>
      <c r="AN2804" s="1"/>
      <c r="AO2804" s="3"/>
      <c r="AP2804" s="3"/>
      <c r="AQ2804" s="4"/>
      <c r="AR2804" s="4"/>
      <c r="AS2804" s="4"/>
      <c r="AT2804" s="4"/>
      <c r="AU2804" s="4"/>
      <c r="AV2804" s="4"/>
      <c r="AW2804" s="1"/>
      <c r="AX2804" s="1"/>
      <c r="AY2804" s="1"/>
      <c r="AZ2804" s="1"/>
      <c r="BA2804" s="1"/>
      <c r="BB2804" s="1"/>
      <c r="BC2804" s="1"/>
      <c r="BD2804" s="1"/>
      <c r="BE2804" s="1"/>
      <c r="BG2804" s="1"/>
      <c r="BH2804" s="1"/>
    </row>
    <row r="2805" spans="1:60" ht="15" customHeight="1" x14ac:dyDescent="0.25">
      <c r="A2805" s="105"/>
      <c r="B2805" s="106"/>
      <c r="C2805" s="2"/>
      <c r="D2805" s="2"/>
      <c r="E2805" s="106"/>
      <c r="F2805" s="107"/>
      <c r="G2805" s="108"/>
      <c r="H2805" s="109"/>
      <c r="I2805" s="109"/>
      <c r="J2805" s="110"/>
      <c r="K2805" s="117"/>
      <c r="L2805" s="178"/>
      <c r="M2805" s="178"/>
      <c r="N2805" s="106"/>
      <c r="O2805" s="111"/>
      <c r="P2805" s="111"/>
      <c r="Q2805" s="106"/>
      <c r="R2805" s="106"/>
      <c r="S2805" s="106"/>
      <c r="T2805" s="106"/>
      <c r="U2805" s="106"/>
      <c r="V2805" s="106"/>
      <c r="W2805" s="19"/>
      <c r="X2805" s="2"/>
      <c r="Y2805" s="4"/>
      <c r="Z2805" s="106"/>
      <c r="AA2805" s="114"/>
      <c r="AB2805" s="112"/>
      <c r="AC2805" s="178"/>
      <c r="AD2805" s="11"/>
      <c r="AE2805" s="106"/>
      <c r="AF2805" s="106"/>
      <c r="AG2805" s="106"/>
      <c r="AH2805" s="115"/>
      <c r="AI2805" s="116"/>
      <c r="AJ2805" s="10"/>
      <c r="AK2805" s="1"/>
      <c r="AL2805" s="10"/>
      <c r="AM2805" s="1"/>
      <c r="AN2805" s="1"/>
      <c r="AO2805" s="3"/>
      <c r="AP2805" s="3"/>
      <c r="AQ2805" s="4"/>
      <c r="AR2805" s="4"/>
      <c r="AS2805" s="4"/>
      <c r="AT2805" s="4"/>
      <c r="AU2805" s="4"/>
      <c r="AV2805" s="4"/>
      <c r="AW2805" s="1"/>
      <c r="AX2805" s="1"/>
      <c r="AY2805" s="1"/>
      <c r="AZ2805" s="1"/>
      <c r="BA2805" s="1"/>
      <c r="BB2805" s="1"/>
      <c r="BC2805" s="1"/>
      <c r="BD2805" s="1"/>
      <c r="BE2805" s="1"/>
      <c r="BG2805" s="1"/>
      <c r="BH2805" s="1"/>
    </row>
    <row r="2806" spans="1:60" ht="15" customHeight="1" x14ac:dyDescent="0.25">
      <c r="A2806" s="105"/>
      <c r="B2806" s="106"/>
      <c r="C2806" s="2"/>
      <c r="D2806" s="2"/>
      <c r="E2806" s="106"/>
      <c r="F2806" s="107"/>
      <c r="G2806" s="108"/>
      <c r="H2806" s="109"/>
      <c r="I2806" s="109"/>
      <c r="J2806" s="110"/>
      <c r="K2806" s="117"/>
      <c r="L2806" s="178"/>
      <c r="M2806" s="178"/>
      <c r="N2806" s="106"/>
      <c r="O2806" s="111"/>
      <c r="P2806" s="111"/>
      <c r="Q2806" s="106"/>
      <c r="R2806" s="106"/>
      <c r="S2806" s="106"/>
      <c r="T2806" s="106"/>
      <c r="U2806" s="106"/>
      <c r="V2806" s="106"/>
      <c r="W2806" s="19"/>
      <c r="X2806" s="2"/>
      <c r="Y2806" s="4"/>
      <c r="Z2806" s="106"/>
      <c r="AA2806" s="114"/>
      <c r="AB2806" s="112"/>
      <c r="AC2806" s="178"/>
      <c r="AD2806" s="11"/>
      <c r="AE2806" s="106"/>
      <c r="AF2806" s="106"/>
      <c r="AG2806" s="106"/>
      <c r="AH2806" s="115"/>
      <c r="AI2806" s="116"/>
      <c r="AJ2806" s="10"/>
      <c r="AK2806" s="1"/>
      <c r="AL2806" s="10"/>
      <c r="AM2806" s="1"/>
      <c r="AN2806" s="1"/>
      <c r="AO2806" s="3"/>
      <c r="AP2806" s="3"/>
      <c r="AQ2806" s="4"/>
      <c r="AR2806" s="4"/>
      <c r="AS2806" s="4"/>
      <c r="AT2806" s="4"/>
      <c r="AU2806" s="4"/>
      <c r="AV2806" s="4"/>
      <c r="AW2806" s="1"/>
      <c r="AX2806" s="1"/>
      <c r="AY2806" s="1"/>
      <c r="AZ2806" s="1"/>
      <c r="BA2806" s="1"/>
      <c r="BB2806" s="1"/>
      <c r="BC2806" s="1"/>
      <c r="BD2806" s="1"/>
      <c r="BE2806" s="1"/>
      <c r="BG2806" s="1"/>
      <c r="BH2806" s="1"/>
    </row>
    <row r="2807" spans="1:60" ht="15" customHeight="1" x14ac:dyDescent="0.25">
      <c r="A2807" s="105"/>
      <c r="B2807" s="106"/>
      <c r="C2807" s="2"/>
      <c r="D2807" s="2"/>
      <c r="E2807" s="106"/>
      <c r="F2807" s="107"/>
      <c r="G2807" s="108"/>
      <c r="H2807" s="109"/>
      <c r="I2807" s="109"/>
      <c r="J2807" s="110"/>
      <c r="K2807" s="117"/>
      <c r="L2807" s="178"/>
      <c r="M2807" s="178"/>
      <c r="N2807" s="106"/>
      <c r="O2807" s="111"/>
      <c r="P2807" s="111"/>
      <c r="Q2807" s="106"/>
      <c r="R2807" s="106"/>
      <c r="S2807" s="106"/>
      <c r="T2807" s="106"/>
      <c r="U2807" s="106"/>
      <c r="V2807" s="106"/>
      <c r="W2807" s="19"/>
      <c r="X2807" s="2"/>
      <c r="Y2807" s="4"/>
      <c r="Z2807" s="106"/>
      <c r="AA2807" s="114"/>
      <c r="AB2807" s="112"/>
      <c r="AC2807" s="178"/>
      <c r="AD2807" s="11"/>
      <c r="AE2807" s="106"/>
      <c r="AF2807" s="106"/>
      <c r="AG2807" s="106"/>
      <c r="AH2807" s="115"/>
      <c r="AI2807" s="116"/>
      <c r="AJ2807" s="10"/>
      <c r="AK2807" s="1"/>
      <c r="AL2807" s="10"/>
      <c r="AM2807" s="1"/>
      <c r="AN2807" s="1"/>
      <c r="AO2807" s="3"/>
      <c r="AP2807" s="3"/>
      <c r="AQ2807" s="4"/>
      <c r="AR2807" s="4"/>
      <c r="AS2807" s="4"/>
      <c r="AT2807" s="4"/>
      <c r="AU2807" s="4"/>
      <c r="AV2807" s="4"/>
      <c r="AW2807" s="1"/>
      <c r="AX2807" s="1"/>
      <c r="AY2807" s="1"/>
      <c r="AZ2807" s="1"/>
      <c r="BA2807" s="1"/>
      <c r="BB2807" s="1"/>
      <c r="BC2807" s="1"/>
      <c r="BD2807" s="1"/>
      <c r="BE2807" s="1"/>
      <c r="BG2807" s="1"/>
      <c r="BH2807" s="1"/>
    </row>
    <row r="2808" spans="1:60" ht="15" customHeight="1" x14ac:dyDescent="0.25">
      <c r="A2808" s="105"/>
      <c r="B2808" s="106"/>
      <c r="C2808" s="2"/>
      <c r="D2808" s="2"/>
      <c r="E2808" s="106"/>
      <c r="F2808" s="107"/>
      <c r="G2808" s="108"/>
      <c r="H2808" s="109"/>
      <c r="I2808" s="109"/>
      <c r="J2808" s="110"/>
      <c r="K2808" s="117"/>
      <c r="L2808" s="178"/>
      <c r="M2808" s="178"/>
      <c r="N2808" s="106"/>
      <c r="O2808" s="111"/>
      <c r="P2808" s="111"/>
      <c r="Q2808" s="106"/>
      <c r="R2808" s="106"/>
      <c r="S2808" s="106"/>
      <c r="T2808" s="106"/>
      <c r="U2808" s="106"/>
      <c r="V2808" s="106"/>
      <c r="W2808" s="19"/>
      <c r="X2808" s="2"/>
      <c r="Y2808" s="4"/>
      <c r="Z2808" s="106"/>
      <c r="AA2808" s="114"/>
      <c r="AB2808" s="112"/>
      <c r="AC2808" s="178"/>
      <c r="AD2808" s="11"/>
      <c r="AE2808" s="106"/>
      <c r="AF2808" s="106"/>
      <c r="AG2808" s="106"/>
      <c r="AH2808" s="115"/>
      <c r="AI2808" s="116"/>
      <c r="AJ2808" s="10"/>
      <c r="AK2808" s="1"/>
      <c r="AL2808" s="10"/>
      <c r="AM2808" s="1"/>
      <c r="AN2808" s="1"/>
      <c r="AO2808" s="3"/>
      <c r="AP2808" s="3"/>
      <c r="AQ2808" s="4"/>
      <c r="AR2808" s="4"/>
      <c r="AS2808" s="4"/>
      <c r="AT2808" s="4"/>
      <c r="AU2808" s="4"/>
      <c r="AV2808" s="4"/>
      <c r="AW2808" s="1"/>
      <c r="AX2808" s="1"/>
      <c r="AY2808" s="1"/>
      <c r="AZ2808" s="1"/>
      <c r="BA2808" s="1"/>
      <c r="BB2808" s="1"/>
      <c r="BC2808" s="1"/>
      <c r="BD2808" s="1"/>
      <c r="BE2808" s="1"/>
      <c r="BG2808" s="1"/>
      <c r="BH2808" s="1"/>
    </row>
    <row r="2809" spans="1:60" ht="15" customHeight="1" x14ac:dyDescent="0.25">
      <c r="A2809" s="105"/>
      <c r="B2809" s="106"/>
      <c r="C2809" s="2"/>
      <c r="D2809" s="2"/>
      <c r="E2809" s="106"/>
      <c r="F2809" s="107"/>
      <c r="G2809" s="108"/>
      <c r="H2809" s="109"/>
      <c r="I2809" s="109"/>
      <c r="J2809" s="110"/>
      <c r="K2809" s="117"/>
      <c r="L2809" s="178"/>
      <c r="M2809" s="178"/>
      <c r="N2809" s="106"/>
      <c r="O2809" s="111"/>
      <c r="P2809" s="111"/>
      <c r="Q2809" s="106"/>
      <c r="R2809" s="106"/>
      <c r="S2809" s="106"/>
      <c r="T2809" s="106"/>
      <c r="U2809" s="106"/>
      <c r="V2809" s="106"/>
      <c r="W2809" s="19"/>
      <c r="X2809" s="2"/>
      <c r="Y2809" s="4"/>
      <c r="Z2809" s="106"/>
      <c r="AA2809" s="114"/>
      <c r="AB2809" s="112"/>
      <c r="AC2809" s="178"/>
      <c r="AD2809" s="11"/>
      <c r="AE2809" s="106"/>
      <c r="AF2809" s="106"/>
      <c r="AG2809" s="106"/>
      <c r="AH2809" s="115"/>
      <c r="AI2809" s="116"/>
      <c r="AJ2809" s="10"/>
      <c r="AK2809" s="1"/>
      <c r="AL2809" s="10"/>
      <c r="AM2809" s="1"/>
      <c r="AN2809" s="1"/>
      <c r="AO2809" s="3"/>
      <c r="AP2809" s="3"/>
      <c r="AQ2809" s="4"/>
      <c r="AR2809" s="4"/>
      <c r="AS2809" s="4"/>
      <c r="AT2809" s="4"/>
      <c r="AU2809" s="4"/>
      <c r="AV2809" s="4"/>
      <c r="AW2809" s="1"/>
      <c r="AX2809" s="1"/>
      <c r="AY2809" s="1"/>
      <c r="AZ2809" s="1"/>
      <c r="BA2809" s="1"/>
      <c r="BB2809" s="1"/>
      <c r="BC2809" s="1"/>
      <c r="BD2809" s="1"/>
      <c r="BE2809" s="1"/>
      <c r="BG2809" s="1"/>
      <c r="BH2809" s="1"/>
    </row>
    <row r="2810" spans="1:60" ht="15" customHeight="1" x14ac:dyDescent="0.25">
      <c r="A2810" s="105"/>
      <c r="B2810" s="106"/>
      <c r="C2810" s="2"/>
      <c r="D2810" s="2"/>
      <c r="E2810" s="106"/>
      <c r="F2810" s="107"/>
      <c r="G2810" s="108"/>
      <c r="H2810" s="109"/>
      <c r="I2810" s="109"/>
      <c r="J2810" s="110"/>
      <c r="K2810" s="117"/>
      <c r="L2810" s="178"/>
      <c r="M2810" s="178"/>
      <c r="N2810" s="106"/>
      <c r="O2810" s="111"/>
      <c r="P2810" s="111"/>
      <c r="Q2810" s="106"/>
      <c r="R2810" s="106"/>
      <c r="S2810" s="106"/>
      <c r="T2810" s="106"/>
      <c r="U2810" s="106"/>
      <c r="V2810" s="106"/>
      <c r="W2810" s="19"/>
      <c r="X2810" s="2"/>
      <c r="Y2810" s="4"/>
      <c r="Z2810" s="106"/>
      <c r="AA2810" s="114"/>
      <c r="AB2810" s="112"/>
      <c r="AC2810" s="178"/>
      <c r="AD2810" s="11"/>
      <c r="AE2810" s="106"/>
      <c r="AF2810" s="106"/>
      <c r="AG2810" s="106"/>
      <c r="AH2810" s="115"/>
      <c r="AI2810" s="116"/>
      <c r="AJ2810" s="10"/>
      <c r="AK2810" s="1"/>
      <c r="AL2810" s="10"/>
      <c r="AM2810" s="1"/>
      <c r="AN2810" s="1"/>
      <c r="AO2810" s="3"/>
      <c r="AP2810" s="3"/>
      <c r="AQ2810" s="4"/>
      <c r="AR2810" s="4"/>
      <c r="AS2810" s="4"/>
      <c r="AT2810" s="4"/>
      <c r="AU2810" s="4"/>
      <c r="AV2810" s="4"/>
      <c r="AW2810" s="1"/>
      <c r="AX2810" s="1"/>
      <c r="AY2810" s="1"/>
      <c r="AZ2810" s="1"/>
      <c r="BA2810" s="1"/>
      <c r="BB2810" s="1"/>
      <c r="BC2810" s="1"/>
      <c r="BD2810" s="1"/>
      <c r="BE2810" s="1"/>
      <c r="BG2810" s="1"/>
      <c r="BH2810" s="1"/>
    </row>
    <row r="2811" spans="1:60" ht="15" customHeight="1" x14ac:dyDescent="0.25">
      <c r="A2811" s="105"/>
      <c r="B2811" s="106"/>
      <c r="C2811" s="2"/>
      <c r="D2811" s="2"/>
      <c r="E2811" s="106"/>
      <c r="F2811" s="107"/>
      <c r="G2811" s="108"/>
      <c r="H2811" s="109"/>
      <c r="I2811" s="109"/>
      <c r="J2811" s="110"/>
      <c r="K2811" s="117"/>
      <c r="L2811" s="178"/>
      <c r="M2811" s="178"/>
      <c r="N2811" s="106"/>
      <c r="O2811" s="111"/>
      <c r="P2811" s="111"/>
      <c r="Q2811" s="106"/>
      <c r="R2811" s="106"/>
      <c r="S2811" s="106"/>
      <c r="T2811" s="106"/>
      <c r="U2811" s="106"/>
      <c r="V2811" s="106"/>
      <c r="W2811" s="19"/>
      <c r="X2811" s="2"/>
      <c r="Y2811" s="4"/>
      <c r="Z2811" s="106"/>
      <c r="AA2811" s="114"/>
      <c r="AB2811" s="112"/>
      <c r="AC2811" s="178"/>
      <c r="AD2811" s="11"/>
      <c r="AE2811" s="106"/>
      <c r="AF2811" s="106"/>
      <c r="AG2811" s="106"/>
      <c r="AH2811" s="115"/>
      <c r="AI2811" s="116"/>
      <c r="AJ2811" s="10"/>
      <c r="AK2811" s="1"/>
      <c r="AL2811" s="10"/>
      <c r="AM2811" s="1"/>
      <c r="AN2811" s="1"/>
      <c r="AO2811" s="3"/>
      <c r="AP2811" s="3"/>
      <c r="AQ2811" s="4"/>
      <c r="AR2811" s="4"/>
      <c r="AS2811" s="4"/>
      <c r="AT2811" s="4"/>
      <c r="AU2811" s="4"/>
      <c r="AV2811" s="4"/>
      <c r="AW2811" s="1"/>
      <c r="AX2811" s="1"/>
      <c r="AY2811" s="1"/>
      <c r="AZ2811" s="1"/>
      <c r="BA2811" s="1"/>
      <c r="BB2811" s="1"/>
      <c r="BC2811" s="1"/>
      <c r="BD2811" s="1"/>
      <c r="BE2811" s="1"/>
      <c r="BG2811" s="1"/>
      <c r="BH2811" s="1"/>
    </row>
    <row r="2812" spans="1:60" ht="15" customHeight="1" x14ac:dyDescent="0.25">
      <c r="A2812" s="105"/>
      <c r="B2812" s="106"/>
      <c r="C2812" s="2"/>
      <c r="D2812" s="2"/>
      <c r="E2812" s="106"/>
      <c r="F2812" s="107"/>
      <c r="G2812" s="108"/>
      <c r="H2812" s="109"/>
      <c r="I2812" s="109"/>
      <c r="J2812" s="110"/>
      <c r="K2812" s="117"/>
      <c r="L2812" s="178"/>
      <c r="M2812" s="178"/>
      <c r="N2812" s="106"/>
      <c r="O2812" s="111"/>
      <c r="P2812" s="111"/>
      <c r="Q2812" s="106"/>
      <c r="R2812" s="106"/>
      <c r="S2812" s="106"/>
      <c r="T2812" s="106"/>
      <c r="U2812" s="106"/>
      <c r="V2812" s="106"/>
      <c r="W2812" s="19"/>
      <c r="X2812" s="2"/>
      <c r="Y2812" s="4"/>
      <c r="Z2812" s="106"/>
      <c r="AA2812" s="114"/>
      <c r="AB2812" s="112"/>
      <c r="AC2812" s="178"/>
      <c r="AD2812" s="11"/>
      <c r="AE2812" s="106"/>
      <c r="AF2812" s="106"/>
      <c r="AG2812" s="106"/>
      <c r="AH2812" s="115"/>
      <c r="AI2812" s="116"/>
      <c r="AJ2812" s="10"/>
      <c r="AK2812" s="1"/>
      <c r="AL2812" s="10"/>
      <c r="AM2812" s="1"/>
      <c r="AN2812" s="1"/>
      <c r="AO2812" s="3"/>
      <c r="AP2812" s="3"/>
      <c r="AQ2812" s="4"/>
      <c r="AR2812" s="4"/>
      <c r="AS2812" s="4"/>
      <c r="AT2812" s="4"/>
      <c r="AU2812" s="4"/>
      <c r="AV2812" s="4"/>
      <c r="AW2812" s="1"/>
      <c r="AX2812" s="1"/>
      <c r="AY2812" s="1"/>
      <c r="AZ2812" s="1"/>
      <c r="BA2812" s="1"/>
      <c r="BB2812" s="1"/>
      <c r="BC2812" s="1"/>
      <c r="BD2812" s="1"/>
      <c r="BE2812" s="1"/>
      <c r="BG2812" s="1"/>
      <c r="BH2812" s="1"/>
    </row>
    <row r="2813" spans="1:60" ht="15" customHeight="1" x14ac:dyDescent="0.25">
      <c r="A2813" s="105"/>
      <c r="B2813" s="106"/>
      <c r="C2813" s="2"/>
      <c r="D2813" s="2"/>
      <c r="E2813" s="106"/>
      <c r="F2813" s="107"/>
      <c r="G2813" s="108"/>
      <c r="H2813" s="109"/>
      <c r="I2813" s="109"/>
      <c r="J2813" s="110"/>
      <c r="K2813" s="117"/>
      <c r="L2813" s="178"/>
      <c r="M2813" s="178"/>
      <c r="N2813" s="106"/>
      <c r="O2813" s="111"/>
      <c r="P2813" s="111"/>
      <c r="Q2813" s="106"/>
      <c r="R2813" s="106"/>
      <c r="S2813" s="106"/>
      <c r="T2813" s="106"/>
      <c r="U2813" s="106"/>
      <c r="V2813" s="106"/>
      <c r="W2813" s="19"/>
      <c r="X2813" s="2"/>
      <c r="Y2813" s="4"/>
      <c r="Z2813" s="106"/>
      <c r="AA2813" s="114"/>
      <c r="AB2813" s="112"/>
      <c r="AC2813" s="178"/>
      <c r="AD2813" s="11"/>
      <c r="AE2813" s="106"/>
      <c r="AF2813" s="106"/>
      <c r="AG2813" s="106"/>
      <c r="AH2813" s="115"/>
      <c r="AI2813" s="116"/>
      <c r="AJ2813" s="10"/>
      <c r="AK2813" s="1"/>
      <c r="AL2813" s="10"/>
      <c r="AM2813" s="1"/>
      <c r="AN2813" s="1"/>
      <c r="AO2813" s="3"/>
      <c r="AP2813" s="3"/>
      <c r="AQ2813" s="4"/>
      <c r="AR2813" s="4"/>
      <c r="AS2813" s="4"/>
      <c r="AT2813" s="4"/>
      <c r="AU2813" s="4"/>
      <c r="AV2813" s="4"/>
      <c r="AW2813" s="1"/>
      <c r="AX2813" s="1"/>
      <c r="AY2813" s="1"/>
      <c r="AZ2813" s="1"/>
      <c r="BA2813" s="1"/>
      <c r="BB2813" s="1"/>
      <c r="BC2813" s="1"/>
      <c r="BD2813" s="1"/>
      <c r="BE2813" s="1"/>
      <c r="BG2813" s="1"/>
      <c r="BH2813" s="1"/>
    </row>
    <row r="2814" spans="1:60" ht="15" customHeight="1" x14ac:dyDescent="0.25">
      <c r="A2814" s="105"/>
      <c r="B2814" s="106"/>
      <c r="C2814" s="2"/>
      <c r="D2814" s="2"/>
      <c r="E2814" s="106"/>
      <c r="F2814" s="107"/>
      <c r="G2814" s="108"/>
      <c r="H2814" s="109"/>
      <c r="I2814" s="109"/>
      <c r="J2814" s="110"/>
      <c r="K2814" s="117"/>
      <c r="L2814" s="178"/>
      <c r="M2814" s="178"/>
      <c r="N2814" s="106"/>
      <c r="O2814" s="111"/>
      <c r="P2814" s="111"/>
      <c r="Q2814" s="106"/>
      <c r="R2814" s="106"/>
      <c r="S2814" s="106"/>
      <c r="T2814" s="106"/>
      <c r="U2814" s="106"/>
      <c r="V2814" s="106"/>
      <c r="W2814" s="19"/>
      <c r="X2814" s="2"/>
      <c r="Y2814" s="4"/>
      <c r="Z2814" s="106"/>
      <c r="AA2814" s="114"/>
      <c r="AB2814" s="112"/>
      <c r="AC2814" s="178"/>
      <c r="AD2814" s="11"/>
      <c r="AE2814" s="106"/>
      <c r="AF2814" s="106"/>
      <c r="AG2814" s="106"/>
      <c r="AH2814" s="115"/>
      <c r="AI2814" s="116"/>
      <c r="AJ2814" s="10"/>
      <c r="AK2814" s="1"/>
      <c r="AL2814" s="10"/>
      <c r="AM2814" s="1"/>
      <c r="AN2814" s="1"/>
      <c r="AO2814" s="3"/>
      <c r="AP2814" s="3"/>
      <c r="AQ2814" s="4"/>
      <c r="AR2814" s="4"/>
      <c r="AS2814" s="4"/>
      <c r="AT2814" s="4"/>
      <c r="AU2814" s="4"/>
      <c r="AV2814" s="4"/>
      <c r="AW2814" s="1"/>
      <c r="AX2814" s="1"/>
      <c r="AY2814" s="1"/>
      <c r="AZ2814" s="1"/>
      <c r="BA2814" s="1"/>
      <c r="BB2814" s="1"/>
      <c r="BC2814" s="1"/>
      <c r="BD2814" s="1"/>
      <c r="BE2814" s="1"/>
      <c r="BG2814" s="1"/>
      <c r="BH2814" s="1"/>
    </row>
    <row r="2815" spans="1:60" ht="15" customHeight="1" x14ac:dyDescent="0.25">
      <c r="A2815" s="105"/>
      <c r="B2815" s="106"/>
      <c r="C2815" s="2"/>
      <c r="D2815" s="2"/>
      <c r="E2815" s="106"/>
      <c r="F2815" s="107"/>
      <c r="G2815" s="108"/>
      <c r="H2815" s="109"/>
      <c r="I2815" s="109"/>
      <c r="J2815" s="110"/>
      <c r="K2815" s="117"/>
      <c r="L2815" s="178"/>
      <c r="M2815" s="178"/>
      <c r="N2815" s="106"/>
      <c r="O2815" s="111"/>
      <c r="P2815" s="111"/>
      <c r="Q2815" s="106"/>
      <c r="R2815" s="106"/>
      <c r="S2815" s="106"/>
      <c r="T2815" s="106"/>
      <c r="U2815" s="106"/>
      <c r="V2815" s="106"/>
      <c r="W2815" s="19"/>
      <c r="X2815" s="2"/>
      <c r="Y2815" s="4"/>
      <c r="Z2815" s="106"/>
      <c r="AA2815" s="114"/>
      <c r="AB2815" s="112"/>
      <c r="AC2815" s="178"/>
      <c r="AD2815" s="11"/>
      <c r="AE2815" s="106"/>
      <c r="AF2815" s="106"/>
      <c r="AG2815" s="106"/>
      <c r="AH2815" s="115"/>
      <c r="AI2815" s="116"/>
      <c r="AJ2815" s="10"/>
      <c r="AK2815" s="1"/>
      <c r="AL2815" s="10"/>
      <c r="AM2815" s="1"/>
      <c r="AN2815" s="1"/>
      <c r="AO2815" s="3"/>
      <c r="AP2815" s="3"/>
      <c r="AQ2815" s="4"/>
      <c r="AR2815" s="4"/>
      <c r="AS2815" s="4"/>
      <c r="AT2815" s="4"/>
      <c r="AU2815" s="4"/>
      <c r="AV2815" s="4"/>
      <c r="AW2815" s="1"/>
      <c r="AX2815" s="1"/>
      <c r="AY2815" s="1"/>
      <c r="AZ2815" s="1"/>
      <c r="BA2815" s="1"/>
      <c r="BB2815" s="1"/>
      <c r="BC2815" s="1"/>
      <c r="BD2815" s="1"/>
      <c r="BE2815" s="1"/>
      <c r="BG2815" s="1"/>
      <c r="BH2815" s="1"/>
    </row>
    <row r="2816" spans="1:60" ht="15" customHeight="1" x14ac:dyDescent="0.25">
      <c r="A2816" s="105"/>
      <c r="B2816" s="106"/>
      <c r="C2816" s="2"/>
      <c r="D2816" s="2"/>
      <c r="E2816" s="106"/>
      <c r="F2816" s="107"/>
      <c r="G2816" s="108"/>
      <c r="H2816" s="109"/>
      <c r="I2816" s="109"/>
      <c r="J2816" s="110"/>
      <c r="K2816" s="117"/>
      <c r="L2816" s="178"/>
      <c r="M2816" s="178"/>
      <c r="N2816" s="106"/>
      <c r="O2816" s="111"/>
      <c r="P2816" s="111"/>
      <c r="Q2816" s="106"/>
      <c r="R2816" s="106"/>
      <c r="S2816" s="106"/>
      <c r="T2816" s="106"/>
      <c r="U2816" s="106"/>
      <c r="V2816" s="106"/>
      <c r="W2816" s="19"/>
      <c r="X2816" s="2"/>
      <c r="Y2816" s="4"/>
      <c r="Z2816" s="106"/>
      <c r="AA2816" s="114"/>
      <c r="AB2816" s="112"/>
      <c r="AC2816" s="178"/>
      <c r="AD2816" s="11"/>
      <c r="AE2816" s="106"/>
      <c r="AF2816" s="106"/>
      <c r="AG2816" s="106"/>
      <c r="AH2816" s="115"/>
      <c r="AI2816" s="116"/>
      <c r="AJ2816" s="10"/>
      <c r="AK2816" s="1"/>
      <c r="AL2816" s="10"/>
      <c r="AM2816" s="1"/>
      <c r="AN2816" s="1"/>
      <c r="AO2816" s="3"/>
      <c r="AP2816" s="3"/>
      <c r="AQ2816" s="4"/>
      <c r="AR2816" s="4"/>
      <c r="AS2816" s="4"/>
      <c r="AT2816" s="4"/>
      <c r="AU2816" s="4"/>
      <c r="AV2816" s="4"/>
      <c r="AW2816" s="1"/>
      <c r="AX2816" s="1"/>
      <c r="AY2816" s="1"/>
      <c r="AZ2816" s="1"/>
      <c r="BA2816" s="1"/>
      <c r="BB2816" s="1"/>
      <c r="BC2816" s="1"/>
      <c r="BD2816" s="1"/>
      <c r="BE2816" s="1"/>
      <c r="BG2816" s="1"/>
      <c r="BH2816" s="1"/>
    </row>
    <row r="2817" spans="1:60" ht="15" customHeight="1" x14ac:dyDescent="0.25">
      <c r="A2817" s="105"/>
      <c r="B2817" s="106"/>
      <c r="C2817" s="2"/>
      <c r="D2817" s="2"/>
      <c r="E2817" s="106"/>
      <c r="F2817" s="107"/>
      <c r="G2817" s="108"/>
      <c r="H2817" s="109"/>
      <c r="I2817" s="109"/>
      <c r="J2817" s="110"/>
      <c r="K2817" s="117"/>
      <c r="L2817" s="178"/>
      <c r="M2817" s="178"/>
      <c r="N2817" s="106"/>
      <c r="O2817" s="111"/>
      <c r="P2817" s="111"/>
      <c r="Q2817" s="106"/>
      <c r="R2817" s="106"/>
      <c r="S2817" s="106"/>
      <c r="T2817" s="106"/>
      <c r="U2817" s="106"/>
      <c r="V2817" s="106"/>
      <c r="W2817" s="19"/>
      <c r="X2817" s="2"/>
      <c r="Y2817" s="4"/>
      <c r="Z2817" s="106"/>
      <c r="AA2817" s="114"/>
      <c r="AB2817" s="112"/>
      <c r="AC2817" s="178"/>
      <c r="AD2817" s="11"/>
      <c r="AE2817" s="106"/>
      <c r="AF2817" s="106"/>
      <c r="AG2817" s="106"/>
      <c r="AH2817" s="115"/>
      <c r="AI2817" s="116"/>
      <c r="AJ2817" s="10"/>
      <c r="AK2817" s="1"/>
      <c r="AL2817" s="10"/>
      <c r="AM2817" s="1"/>
      <c r="AN2817" s="1"/>
      <c r="AO2817" s="3"/>
      <c r="AP2817" s="3"/>
      <c r="AQ2817" s="4"/>
      <c r="AR2817" s="4"/>
      <c r="AS2817" s="4"/>
      <c r="AT2817" s="4"/>
      <c r="AU2817" s="4"/>
      <c r="AV2817" s="4"/>
      <c r="AW2817" s="1"/>
      <c r="AX2817" s="1"/>
      <c r="AY2817" s="1"/>
      <c r="AZ2817" s="1"/>
      <c r="BA2817" s="1"/>
      <c r="BB2817" s="1"/>
      <c r="BC2817" s="1"/>
      <c r="BD2817" s="1"/>
      <c r="BE2817" s="1"/>
      <c r="BG2817" s="1"/>
      <c r="BH2817" s="1"/>
    </row>
    <row r="2818" spans="1:60" ht="15" customHeight="1" x14ac:dyDescent="0.25">
      <c r="A2818" s="105"/>
      <c r="B2818" s="106"/>
      <c r="C2818" s="2"/>
      <c r="D2818" s="2"/>
      <c r="E2818" s="106"/>
      <c r="F2818" s="107"/>
      <c r="G2818" s="108"/>
      <c r="H2818" s="109"/>
      <c r="I2818" s="109"/>
      <c r="J2818" s="110"/>
      <c r="K2818" s="117"/>
      <c r="L2818" s="178"/>
      <c r="M2818" s="178"/>
      <c r="N2818" s="106"/>
      <c r="O2818" s="111"/>
      <c r="P2818" s="111"/>
      <c r="Q2818" s="106"/>
      <c r="R2818" s="106"/>
      <c r="S2818" s="106"/>
      <c r="T2818" s="106"/>
      <c r="U2818" s="106"/>
      <c r="V2818" s="106"/>
      <c r="W2818" s="19"/>
      <c r="X2818" s="2"/>
      <c r="Y2818" s="4"/>
      <c r="Z2818" s="106"/>
      <c r="AA2818" s="114"/>
      <c r="AB2818" s="112"/>
      <c r="AC2818" s="178"/>
      <c r="AD2818" s="11"/>
      <c r="AE2818" s="106"/>
      <c r="AF2818" s="106"/>
      <c r="AG2818" s="106"/>
      <c r="AH2818" s="115"/>
      <c r="AI2818" s="116"/>
      <c r="AJ2818" s="10"/>
      <c r="AK2818" s="1"/>
      <c r="AL2818" s="10"/>
      <c r="AM2818" s="1"/>
      <c r="AN2818" s="1"/>
      <c r="AO2818" s="3"/>
      <c r="AP2818" s="3"/>
      <c r="AQ2818" s="4"/>
      <c r="AR2818" s="4"/>
      <c r="AS2818" s="4"/>
      <c r="AT2818" s="4"/>
      <c r="AU2818" s="4"/>
      <c r="AV2818" s="4"/>
      <c r="AW2818" s="1"/>
      <c r="AX2818" s="1"/>
      <c r="AY2818" s="1"/>
      <c r="AZ2818" s="1"/>
      <c r="BA2818" s="1"/>
      <c r="BB2818" s="1"/>
      <c r="BC2818" s="1"/>
      <c r="BD2818" s="1"/>
      <c r="BE2818" s="1"/>
      <c r="BG2818" s="1"/>
      <c r="BH2818" s="1"/>
    </row>
    <row r="2819" spans="1:60" ht="15" customHeight="1" x14ac:dyDescent="0.25">
      <c r="A2819" s="105"/>
      <c r="B2819" s="106"/>
      <c r="C2819" s="2"/>
      <c r="D2819" s="2"/>
      <c r="E2819" s="106"/>
      <c r="F2819" s="107"/>
      <c r="G2819" s="108"/>
      <c r="H2819" s="109"/>
      <c r="I2819" s="109"/>
      <c r="J2819" s="110"/>
      <c r="K2819" s="117"/>
      <c r="L2819" s="178"/>
      <c r="M2819" s="178"/>
      <c r="N2819" s="106"/>
      <c r="O2819" s="111"/>
      <c r="P2819" s="111"/>
      <c r="Q2819" s="106"/>
      <c r="R2819" s="106"/>
      <c r="S2819" s="106"/>
      <c r="T2819" s="106"/>
      <c r="U2819" s="106"/>
      <c r="V2819" s="106"/>
      <c r="W2819" s="19"/>
      <c r="X2819" s="2"/>
      <c r="Y2819" s="4"/>
      <c r="Z2819" s="106"/>
      <c r="AA2819" s="114"/>
      <c r="AB2819" s="112"/>
      <c r="AC2819" s="178"/>
      <c r="AD2819" s="11"/>
      <c r="AE2819" s="106"/>
      <c r="AF2819" s="106"/>
      <c r="AG2819" s="106"/>
      <c r="AH2819" s="115"/>
      <c r="AI2819" s="116"/>
      <c r="AJ2819" s="10"/>
      <c r="AK2819" s="1"/>
      <c r="AL2819" s="10"/>
      <c r="AM2819" s="1"/>
      <c r="AN2819" s="1"/>
      <c r="AO2819" s="3"/>
      <c r="AP2819" s="3"/>
      <c r="AQ2819" s="4"/>
      <c r="AR2819" s="4"/>
      <c r="AS2819" s="4"/>
      <c r="AT2819" s="4"/>
      <c r="AU2819" s="4"/>
      <c r="AV2819" s="4"/>
      <c r="AW2819" s="1"/>
      <c r="AX2819" s="1"/>
      <c r="AY2819" s="1"/>
      <c r="AZ2819" s="1"/>
      <c r="BA2819" s="1"/>
      <c r="BB2819" s="1"/>
      <c r="BC2819" s="1"/>
      <c r="BD2819" s="1"/>
      <c r="BE2819" s="1"/>
      <c r="BG2819" s="1"/>
      <c r="BH2819" s="1"/>
    </row>
    <row r="2820" spans="1:60" ht="15" customHeight="1" x14ac:dyDescent="0.25">
      <c r="A2820" s="105"/>
      <c r="B2820" s="106"/>
      <c r="C2820" s="2"/>
      <c r="D2820" s="2"/>
      <c r="E2820" s="106"/>
      <c r="F2820" s="107"/>
      <c r="G2820" s="108"/>
      <c r="H2820" s="109"/>
      <c r="I2820" s="109"/>
      <c r="J2820" s="110"/>
      <c r="K2820" s="117"/>
      <c r="L2820" s="178"/>
      <c r="M2820" s="178"/>
      <c r="N2820" s="106"/>
      <c r="O2820" s="111"/>
      <c r="P2820" s="111"/>
      <c r="Q2820" s="106"/>
      <c r="R2820" s="106"/>
      <c r="S2820" s="106"/>
      <c r="T2820" s="106"/>
      <c r="U2820" s="106"/>
      <c r="V2820" s="106"/>
      <c r="W2820" s="19"/>
      <c r="X2820" s="2"/>
      <c r="Y2820" s="4"/>
      <c r="Z2820" s="106"/>
      <c r="AA2820" s="114"/>
      <c r="AB2820" s="112"/>
      <c r="AC2820" s="178"/>
      <c r="AD2820" s="11"/>
      <c r="AE2820" s="106"/>
      <c r="AF2820" s="106"/>
      <c r="AG2820" s="106"/>
      <c r="AH2820" s="115"/>
      <c r="AI2820" s="116"/>
      <c r="AJ2820" s="10"/>
      <c r="AK2820" s="1"/>
      <c r="AL2820" s="10"/>
      <c r="AM2820" s="1"/>
      <c r="AN2820" s="1"/>
      <c r="AO2820" s="3"/>
      <c r="AP2820" s="3"/>
      <c r="AQ2820" s="4"/>
      <c r="AR2820" s="4"/>
      <c r="AS2820" s="4"/>
      <c r="AT2820" s="4"/>
      <c r="AU2820" s="4"/>
      <c r="AV2820" s="4"/>
      <c r="AW2820" s="1"/>
      <c r="AX2820" s="1"/>
      <c r="AY2820" s="1"/>
      <c r="AZ2820" s="1"/>
      <c r="BA2820" s="1"/>
      <c r="BB2820" s="1"/>
      <c r="BC2820" s="1"/>
      <c r="BD2820" s="1"/>
      <c r="BE2820" s="1"/>
      <c r="BG2820" s="1"/>
      <c r="BH2820" s="1"/>
    </row>
    <row r="2821" spans="1:60" ht="15" customHeight="1" x14ac:dyDescent="0.25">
      <c r="A2821" s="105"/>
      <c r="B2821" s="106"/>
      <c r="C2821" s="2"/>
      <c r="D2821" s="2"/>
      <c r="E2821" s="106"/>
      <c r="F2821" s="107"/>
      <c r="G2821" s="108"/>
      <c r="H2821" s="109"/>
      <c r="I2821" s="109"/>
      <c r="J2821" s="110"/>
      <c r="K2821" s="117"/>
      <c r="L2821" s="178"/>
      <c r="M2821" s="178"/>
      <c r="N2821" s="106"/>
      <c r="O2821" s="111"/>
      <c r="P2821" s="111"/>
      <c r="Q2821" s="106"/>
      <c r="R2821" s="106"/>
      <c r="S2821" s="106"/>
      <c r="T2821" s="106"/>
      <c r="U2821" s="106"/>
      <c r="V2821" s="106"/>
      <c r="W2821" s="19"/>
      <c r="X2821" s="2"/>
      <c r="Y2821" s="4"/>
      <c r="Z2821" s="106"/>
      <c r="AA2821" s="114"/>
      <c r="AB2821" s="112"/>
      <c r="AC2821" s="178"/>
      <c r="AD2821" s="11"/>
      <c r="AE2821" s="106"/>
      <c r="AF2821" s="106"/>
      <c r="AG2821" s="106"/>
      <c r="AH2821" s="115"/>
      <c r="AI2821" s="116"/>
      <c r="AJ2821" s="10"/>
      <c r="AK2821" s="1"/>
      <c r="AL2821" s="10"/>
      <c r="AM2821" s="1"/>
      <c r="AN2821" s="1"/>
      <c r="AO2821" s="3"/>
      <c r="AP2821" s="3"/>
      <c r="AQ2821" s="4"/>
      <c r="AR2821" s="4"/>
      <c r="AS2821" s="4"/>
      <c r="AT2821" s="4"/>
      <c r="AU2821" s="4"/>
      <c r="AV2821" s="4"/>
      <c r="AW2821" s="1"/>
      <c r="AX2821" s="1"/>
      <c r="AY2821" s="1"/>
      <c r="AZ2821" s="1"/>
      <c r="BA2821" s="1"/>
      <c r="BB2821" s="1"/>
      <c r="BC2821" s="1"/>
      <c r="BD2821" s="1"/>
      <c r="BE2821" s="1"/>
      <c r="BG2821" s="1"/>
      <c r="BH2821" s="1"/>
    </row>
    <row r="2822" spans="1:60" ht="15" customHeight="1" x14ac:dyDescent="0.25">
      <c r="A2822" s="105"/>
      <c r="B2822" s="106"/>
      <c r="C2822" s="2"/>
      <c r="D2822" s="2"/>
      <c r="E2822" s="106"/>
      <c r="F2822" s="107"/>
      <c r="G2822" s="108"/>
      <c r="H2822" s="109"/>
      <c r="I2822" s="109"/>
      <c r="J2822" s="110"/>
      <c r="K2822" s="117"/>
      <c r="L2822" s="178"/>
      <c r="M2822" s="178"/>
      <c r="N2822" s="106"/>
      <c r="O2822" s="111"/>
      <c r="P2822" s="111"/>
      <c r="Q2822" s="106"/>
      <c r="R2822" s="106"/>
      <c r="S2822" s="106"/>
      <c r="T2822" s="106"/>
      <c r="U2822" s="106"/>
      <c r="V2822" s="106"/>
      <c r="W2822" s="19"/>
      <c r="X2822" s="2"/>
      <c r="Y2822" s="4"/>
      <c r="Z2822" s="106"/>
      <c r="AA2822" s="114"/>
      <c r="AB2822" s="112"/>
      <c r="AC2822" s="178"/>
      <c r="AD2822" s="11"/>
      <c r="AE2822" s="106"/>
      <c r="AF2822" s="106"/>
      <c r="AG2822" s="106"/>
      <c r="AH2822" s="115"/>
      <c r="AI2822" s="116"/>
      <c r="AJ2822" s="10"/>
      <c r="AK2822" s="1"/>
      <c r="AL2822" s="10"/>
      <c r="AM2822" s="1"/>
      <c r="AN2822" s="1"/>
      <c r="AO2822" s="3"/>
      <c r="AP2822" s="3"/>
      <c r="AQ2822" s="4"/>
      <c r="AR2822" s="4"/>
      <c r="AS2822" s="4"/>
      <c r="AT2822" s="4"/>
      <c r="AU2822" s="4"/>
      <c r="AV2822" s="4"/>
      <c r="AW2822" s="1"/>
      <c r="AX2822" s="1"/>
      <c r="AY2822" s="1"/>
      <c r="AZ2822" s="1"/>
      <c r="BA2822" s="1"/>
      <c r="BB2822" s="1"/>
      <c r="BC2822" s="1"/>
      <c r="BD2822" s="1"/>
      <c r="BE2822" s="1"/>
      <c r="BG2822" s="1"/>
      <c r="BH2822" s="1"/>
    </row>
    <row r="2823" spans="1:60" ht="15" customHeight="1" x14ac:dyDescent="0.25">
      <c r="A2823" s="105"/>
      <c r="B2823" s="106"/>
      <c r="C2823" s="2"/>
      <c r="D2823" s="2"/>
      <c r="E2823" s="106"/>
      <c r="F2823" s="107"/>
      <c r="G2823" s="108"/>
      <c r="H2823" s="109"/>
      <c r="I2823" s="109"/>
      <c r="J2823" s="110"/>
      <c r="K2823" s="117"/>
      <c r="L2823" s="178"/>
      <c r="M2823" s="178"/>
      <c r="N2823" s="106"/>
      <c r="O2823" s="111"/>
      <c r="P2823" s="111"/>
      <c r="Q2823" s="106"/>
      <c r="R2823" s="106"/>
      <c r="S2823" s="106"/>
      <c r="T2823" s="106"/>
      <c r="U2823" s="106"/>
      <c r="V2823" s="106"/>
      <c r="W2823" s="19"/>
      <c r="X2823" s="2"/>
      <c r="Y2823" s="4"/>
      <c r="Z2823" s="106"/>
      <c r="AA2823" s="114"/>
      <c r="AB2823" s="112"/>
      <c r="AC2823" s="178"/>
      <c r="AD2823" s="11"/>
      <c r="AE2823" s="106"/>
      <c r="AF2823" s="106"/>
      <c r="AG2823" s="106"/>
      <c r="AH2823" s="115"/>
      <c r="AI2823" s="116"/>
      <c r="AJ2823" s="10"/>
      <c r="AK2823" s="1"/>
      <c r="AL2823" s="10"/>
      <c r="AM2823" s="1"/>
      <c r="AN2823" s="1"/>
      <c r="AO2823" s="3"/>
      <c r="AP2823" s="3"/>
      <c r="AQ2823" s="4"/>
      <c r="AR2823" s="4"/>
      <c r="AS2823" s="4"/>
      <c r="AT2823" s="4"/>
      <c r="AU2823" s="4"/>
      <c r="AV2823" s="4"/>
      <c r="AW2823" s="1"/>
      <c r="AX2823" s="1"/>
      <c r="AY2823" s="1"/>
      <c r="AZ2823" s="1"/>
      <c r="BA2823" s="1"/>
      <c r="BB2823" s="1"/>
      <c r="BC2823" s="1"/>
      <c r="BD2823" s="1"/>
      <c r="BE2823" s="1"/>
      <c r="BG2823" s="1"/>
      <c r="BH2823" s="1"/>
    </row>
    <row r="2824" spans="1:60" ht="15" customHeight="1" x14ac:dyDescent="0.25">
      <c r="A2824" s="105"/>
      <c r="B2824" s="106"/>
      <c r="C2824" s="2"/>
      <c r="D2824" s="2"/>
      <c r="E2824" s="106"/>
      <c r="F2824" s="107"/>
      <c r="G2824" s="108"/>
      <c r="H2824" s="109"/>
      <c r="I2824" s="109"/>
      <c r="J2824" s="110"/>
      <c r="K2824" s="117"/>
      <c r="L2824" s="178"/>
      <c r="M2824" s="178"/>
      <c r="N2824" s="106"/>
      <c r="O2824" s="111"/>
      <c r="P2824" s="111"/>
      <c r="Q2824" s="106"/>
      <c r="R2824" s="106"/>
      <c r="S2824" s="106"/>
      <c r="T2824" s="106"/>
      <c r="U2824" s="106"/>
      <c r="V2824" s="106"/>
      <c r="W2824" s="19"/>
      <c r="X2824" s="2"/>
      <c r="Y2824" s="4"/>
      <c r="Z2824" s="106"/>
      <c r="AA2824" s="114"/>
      <c r="AB2824" s="112"/>
      <c r="AC2824" s="178"/>
      <c r="AD2824" s="11"/>
      <c r="AE2824" s="106"/>
      <c r="AF2824" s="106"/>
      <c r="AG2824" s="106"/>
      <c r="AH2824" s="115"/>
      <c r="AI2824" s="116"/>
      <c r="AJ2824" s="10"/>
      <c r="AK2824" s="1"/>
      <c r="AL2824" s="10"/>
      <c r="AM2824" s="1"/>
      <c r="AN2824" s="1"/>
      <c r="AO2824" s="3"/>
      <c r="AP2824" s="3"/>
      <c r="AQ2824" s="4"/>
      <c r="AR2824" s="4"/>
      <c r="AS2824" s="4"/>
      <c r="AT2824" s="4"/>
      <c r="AU2824" s="4"/>
      <c r="AV2824" s="4"/>
      <c r="AW2824" s="1"/>
      <c r="AX2824" s="1"/>
      <c r="AY2824" s="1"/>
      <c r="AZ2824" s="1"/>
      <c r="BA2824" s="1"/>
      <c r="BB2824" s="1"/>
      <c r="BC2824" s="1"/>
      <c r="BD2824" s="1"/>
      <c r="BE2824" s="1"/>
      <c r="BG2824" s="1"/>
      <c r="BH2824" s="1"/>
    </row>
    <row r="2825" spans="1:60" ht="15" customHeight="1" x14ac:dyDescent="0.25">
      <c r="A2825" s="105"/>
      <c r="B2825" s="106"/>
      <c r="C2825" s="2"/>
      <c r="D2825" s="2"/>
      <c r="E2825" s="106"/>
      <c r="F2825" s="107"/>
      <c r="G2825" s="108"/>
      <c r="H2825" s="109"/>
      <c r="I2825" s="109"/>
      <c r="J2825" s="110"/>
      <c r="K2825" s="117"/>
      <c r="L2825" s="178"/>
      <c r="M2825" s="178"/>
      <c r="N2825" s="106"/>
      <c r="O2825" s="111"/>
      <c r="P2825" s="111"/>
      <c r="Q2825" s="106"/>
      <c r="R2825" s="106"/>
      <c r="S2825" s="106"/>
      <c r="T2825" s="106"/>
      <c r="U2825" s="106"/>
      <c r="V2825" s="106"/>
      <c r="W2825" s="19"/>
      <c r="X2825" s="2"/>
      <c r="Y2825" s="4"/>
      <c r="Z2825" s="106"/>
      <c r="AA2825" s="114"/>
      <c r="AB2825" s="112"/>
      <c r="AC2825" s="178"/>
      <c r="AD2825" s="11"/>
      <c r="AE2825" s="106"/>
      <c r="AF2825" s="106"/>
      <c r="AG2825" s="106"/>
      <c r="AH2825" s="115"/>
      <c r="AI2825" s="116"/>
      <c r="AJ2825" s="10"/>
      <c r="AK2825" s="1"/>
      <c r="AL2825" s="10"/>
      <c r="AM2825" s="1"/>
      <c r="AN2825" s="1"/>
      <c r="AO2825" s="3"/>
      <c r="AP2825" s="3"/>
      <c r="AQ2825" s="4"/>
      <c r="AR2825" s="4"/>
      <c r="AS2825" s="4"/>
      <c r="AT2825" s="4"/>
      <c r="AU2825" s="4"/>
      <c r="AV2825" s="4"/>
      <c r="AW2825" s="1"/>
      <c r="AX2825" s="1"/>
      <c r="AY2825" s="1"/>
      <c r="AZ2825" s="1"/>
      <c r="BA2825" s="1"/>
      <c r="BB2825" s="1"/>
      <c r="BC2825" s="1"/>
      <c r="BD2825" s="1"/>
      <c r="BE2825" s="1"/>
      <c r="BG2825" s="1"/>
      <c r="BH2825" s="1"/>
    </row>
    <row r="2826" spans="1:60" ht="15" customHeight="1" x14ac:dyDescent="0.25">
      <c r="A2826" s="105"/>
      <c r="B2826" s="106"/>
      <c r="C2826" s="2"/>
      <c r="D2826" s="2"/>
      <c r="E2826" s="106"/>
      <c r="F2826" s="107"/>
      <c r="G2826" s="108"/>
      <c r="H2826" s="109"/>
      <c r="I2826" s="109"/>
      <c r="J2826" s="110"/>
      <c r="K2826" s="117"/>
      <c r="L2826" s="178"/>
      <c r="M2826" s="178"/>
      <c r="N2826" s="106"/>
      <c r="O2826" s="111"/>
      <c r="P2826" s="111"/>
      <c r="Q2826" s="106"/>
      <c r="R2826" s="106"/>
      <c r="S2826" s="106"/>
      <c r="T2826" s="106"/>
      <c r="U2826" s="106"/>
      <c r="V2826" s="106"/>
      <c r="W2826" s="19"/>
      <c r="X2826" s="2"/>
      <c r="Y2826" s="4"/>
      <c r="Z2826" s="106"/>
      <c r="AA2826" s="114"/>
      <c r="AB2826" s="112"/>
      <c r="AC2826" s="178"/>
      <c r="AD2826" s="11"/>
      <c r="AE2826" s="106"/>
      <c r="AF2826" s="106"/>
      <c r="AG2826" s="106"/>
      <c r="AH2826" s="115"/>
      <c r="AI2826" s="116"/>
      <c r="AJ2826" s="10"/>
      <c r="AK2826" s="1"/>
      <c r="AL2826" s="10"/>
      <c r="AM2826" s="1"/>
      <c r="AN2826" s="1"/>
      <c r="AO2826" s="3"/>
      <c r="AP2826" s="3"/>
      <c r="AQ2826" s="4"/>
      <c r="AR2826" s="4"/>
      <c r="AS2826" s="4"/>
      <c r="AT2826" s="4"/>
      <c r="AU2826" s="4"/>
      <c r="AV2826" s="4"/>
      <c r="AW2826" s="1"/>
      <c r="AX2826" s="1"/>
      <c r="AY2826" s="1"/>
      <c r="AZ2826" s="1"/>
      <c r="BA2826" s="1"/>
      <c r="BB2826" s="1"/>
      <c r="BC2826" s="1"/>
      <c r="BD2826" s="1"/>
      <c r="BE2826" s="1"/>
      <c r="BG2826" s="1"/>
      <c r="BH2826" s="1"/>
    </row>
    <row r="2827" spans="1:60" ht="15" customHeight="1" x14ac:dyDescent="0.25">
      <c r="A2827" s="105"/>
      <c r="B2827" s="106"/>
      <c r="C2827" s="2"/>
      <c r="D2827" s="2"/>
      <c r="E2827" s="106"/>
      <c r="F2827" s="107"/>
      <c r="G2827" s="108"/>
      <c r="H2827" s="109"/>
      <c r="I2827" s="109"/>
      <c r="J2827" s="110"/>
      <c r="K2827" s="117"/>
      <c r="L2827" s="178"/>
      <c r="M2827" s="178"/>
      <c r="N2827" s="106"/>
      <c r="O2827" s="111"/>
      <c r="P2827" s="111"/>
      <c r="Q2827" s="106"/>
      <c r="R2827" s="106"/>
      <c r="S2827" s="106"/>
      <c r="T2827" s="106"/>
      <c r="U2827" s="106"/>
      <c r="V2827" s="106"/>
      <c r="W2827" s="19"/>
      <c r="X2827" s="2"/>
      <c r="Y2827" s="4"/>
      <c r="Z2827" s="106"/>
      <c r="AA2827" s="114"/>
      <c r="AB2827" s="112"/>
      <c r="AC2827" s="178"/>
      <c r="AD2827" s="11"/>
      <c r="AE2827" s="106"/>
      <c r="AF2827" s="106"/>
      <c r="AG2827" s="106"/>
      <c r="AH2827" s="115"/>
      <c r="AI2827" s="116"/>
      <c r="AJ2827" s="10"/>
      <c r="AK2827" s="1"/>
      <c r="AL2827" s="10"/>
      <c r="AM2827" s="1"/>
      <c r="AN2827" s="1"/>
      <c r="AO2827" s="3"/>
      <c r="AP2827" s="3"/>
      <c r="AQ2827" s="4"/>
      <c r="AR2827" s="4"/>
      <c r="AS2827" s="4"/>
      <c r="AT2827" s="4"/>
      <c r="AU2827" s="4"/>
      <c r="AV2827" s="4"/>
      <c r="AW2827" s="1"/>
      <c r="AX2827" s="1"/>
      <c r="AY2827" s="1"/>
      <c r="AZ2827" s="1"/>
      <c r="BA2827" s="1"/>
      <c r="BB2827" s="1"/>
      <c r="BC2827" s="1"/>
      <c r="BD2827" s="1"/>
      <c r="BE2827" s="1"/>
      <c r="BG2827" s="1"/>
      <c r="BH2827" s="1"/>
    </row>
    <row r="2828" spans="1:60" ht="15" customHeight="1" x14ac:dyDescent="0.25">
      <c r="A2828" s="105"/>
      <c r="B2828" s="106"/>
      <c r="C2828" s="2"/>
      <c r="D2828" s="2"/>
      <c r="E2828" s="106"/>
      <c r="F2828" s="107"/>
      <c r="G2828" s="108"/>
      <c r="H2828" s="109"/>
      <c r="I2828" s="109"/>
      <c r="J2828" s="110"/>
      <c r="K2828" s="117"/>
      <c r="L2828" s="178"/>
      <c r="M2828" s="178"/>
      <c r="N2828" s="106"/>
      <c r="O2828" s="111"/>
      <c r="P2828" s="111"/>
      <c r="Q2828" s="106"/>
      <c r="R2828" s="106"/>
      <c r="S2828" s="106"/>
      <c r="T2828" s="106"/>
      <c r="U2828" s="106"/>
      <c r="V2828" s="106"/>
      <c r="W2828" s="19"/>
      <c r="X2828" s="2"/>
      <c r="Y2828" s="4"/>
      <c r="Z2828" s="106"/>
      <c r="AA2828" s="114"/>
      <c r="AB2828" s="112"/>
      <c r="AC2828" s="178"/>
      <c r="AD2828" s="11"/>
      <c r="AE2828" s="106"/>
      <c r="AF2828" s="106"/>
      <c r="AG2828" s="106"/>
      <c r="AH2828" s="115"/>
      <c r="AI2828" s="116"/>
      <c r="AJ2828" s="10"/>
      <c r="AK2828" s="1"/>
      <c r="AL2828" s="10"/>
      <c r="AM2828" s="1"/>
      <c r="AN2828" s="1"/>
      <c r="AO2828" s="3"/>
      <c r="AP2828" s="3"/>
      <c r="AQ2828" s="4"/>
      <c r="AR2828" s="4"/>
      <c r="AS2828" s="4"/>
      <c r="AT2828" s="4"/>
      <c r="AU2828" s="4"/>
      <c r="AV2828" s="4"/>
      <c r="AW2828" s="1"/>
      <c r="AX2828" s="1"/>
      <c r="AY2828" s="1"/>
      <c r="AZ2828" s="1"/>
      <c r="BA2828" s="1"/>
      <c r="BB2828" s="1"/>
      <c r="BC2828" s="1"/>
      <c r="BD2828" s="1"/>
      <c r="BE2828" s="1"/>
      <c r="BG2828" s="1"/>
      <c r="BH2828" s="1"/>
    </row>
    <row r="2829" spans="1:60" ht="15" customHeight="1" x14ac:dyDescent="0.25">
      <c r="A2829" s="105"/>
      <c r="B2829" s="106"/>
      <c r="C2829" s="2"/>
      <c r="D2829" s="2"/>
      <c r="E2829" s="106"/>
      <c r="F2829" s="107"/>
      <c r="G2829" s="108"/>
      <c r="H2829" s="109"/>
      <c r="I2829" s="109"/>
      <c r="J2829" s="110"/>
      <c r="K2829" s="117"/>
      <c r="L2829" s="178"/>
      <c r="M2829" s="178"/>
      <c r="N2829" s="106"/>
      <c r="O2829" s="111"/>
      <c r="P2829" s="111"/>
      <c r="Q2829" s="106"/>
      <c r="R2829" s="106"/>
      <c r="S2829" s="106"/>
      <c r="T2829" s="106"/>
      <c r="U2829" s="106"/>
      <c r="V2829" s="106"/>
      <c r="W2829" s="19"/>
      <c r="X2829" s="2"/>
      <c r="Y2829" s="4"/>
      <c r="Z2829" s="106"/>
      <c r="AA2829" s="114"/>
      <c r="AB2829" s="112"/>
      <c r="AC2829" s="178"/>
      <c r="AD2829" s="11"/>
      <c r="AE2829" s="106"/>
      <c r="AF2829" s="106"/>
      <c r="AG2829" s="106"/>
      <c r="AH2829" s="115"/>
      <c r="AI2829" s="116"/>
      <c r="AJ2829" s="10"/>
      <c r="AK2829" s="1"/>
      <c r="AL2829" s="10"/>
      <c r="AM2829" s="1"/>
      <c r="AN2829" s="1"/>
      <c r="AO2829" s="3"/>
      <c r="AP2829" s="3"/>
      <c r="AQ2829" s="4"/>
      <c r="AR2829" s="4"/>
      <c r="AS2829" s="4"/>
      <c r="AT2829" s="4"/>
      <c r="AU2829" s="4"/>
      <c r="AV2829" s="4"/>
      <c r="AW2829" s="1"/>
      <c r="AX2829" s="1"/>
      <c r="AY2829" s="1"/>
      <c r="AZ2829" s="1"/>
      <c r="BA2829" s="1"/>
      <c r="BB2829" s="1"/>
      <c r="BC2829" s="1"/>
      <c r="BD2829" s="1"/>
      <c r="BE2829" s="1"/>
      <c r="BG2829" s="1"/>
      <c r="BH2829" s="1"/>
    </row>
    <row r="2830" spans="1:60" ht="15" customHeight="1" x14ac:dyDescent="0.25">
      <c r="A2830" s="105"/>
      <c r="B2830" s="106"/>
      <c r="C2830" s="2"/>
      <c r="D2830" s="2"/>
      <c r="E2830" s="106"/>
      <c r="F2830" s="107"/>
      <c r="G2830" s="108"/>
      <c r="H2830" s="109"/>
      <c r="I2830" s="109"/>
      <c r="J2830" s="110"/>
      <c r="K2830" s="117"/>
      <c r="L2830" s="178"/>
      <c r="M2830" s="178"/>
      <c r="N2830" s="106"/>
      <c r="O2830" s="111"/>
      <c r="P2830" s="111"/>
      <c r="Q2830" s="106"/>
      <c r="R2830" s="106"/>
      <c r="S2830" s="106"/>
      <c r="T2830" s="106"/>
      <c r="U2830" s="106"/>
      <c r="V2830" s="106"/>
      <c r="W2830" s="19"/>
      <c r="X2830" s="2"/>
      <c r="Y2830" s="4"/>
      <c r="Z2830" s="106"/>
      <c r="AA2830" s="114"/>
      <c r="AB2830" s="112"/>
      <c r="AC2830" s="178"/>
      <c r="AD2830" s="11"/>
      <c r="AE2830" s="106"/>
      <c r="AF2830" s="106"/>
      <c r="AG2830" s="106"/>
      <c r="AH2830" s="115"/>
      <c r="AI2830" s="116"/>
      <c r="AJ2830" s="10"/>
      <c r="AK2830" s="1"/>
      <c r="AL2830" s="10"/>
      <c r="AM2830" s="1"/>
      <c r="AN2830" s="1"/>
      <c r="AO2830" s="3"/>
      <c r="AP2830" s="3"/>
      <c r="AQ2830" s="4"/>
      <c r="AR2830" s="4"/>
      <c r="AS2830" s="4"/>
      <c r="AT2830" s="4"/>
      <c r="AU2830" s="4"/>
      <c r="AV2830" s="4"/>
      <c r="AW2830" s="1"/>
      <c r="AX2830" s="1"/>
      <c r="AY2830" s="1"/>
      <c r="AZ2830" s="1"/>
      <c r="BA2830" s="1"/>
      <c r="BB2830" s="1"/>
      <c r="BC2830" s="1"/>
      <c r="BD2830" s="1"/>
      <c r="BE2830" s="1"/>
      <c r="BG2830" s="1"/>
      <c r="BH2830" s="1"/>
    </row>
    <row r="2831" spans="1:60" ht="15" customHeight="1" x14ac:dyDescent="0.25">
      <c r="A2831" s="105"/>
      <c r="B2831" s="106"/>
      <c r="C2831" s="2"/>
      <c r="D2831" s="2"/>
      <c r="E2831" s="106"/>
      <c r="F2831" s="107"/>
      <c r="G2831" s="108"/>
      <c r="H2831" s="109"/>
      <c r="I2831" s="109"/>
      <c r="J2831" s="110"/>
      <c r="K2831" s="117"/>
      <c r="L2831" s="178"/>
      <c r="M2831" s="178"/>
      <c r="N2831" s="106"/>
      <c r="O2831" s="111"/>
      <c r="P2831" s="111"/>
      <c r="Q2831" s="106"/>
      <c r="R2831" s="106"/>
      <c r="S2831" s="106"/>
      <c r="T2831" s="106"/>
      <c r="U2831" s="106"/>
      <c r="V2831" s="106"/>
      <c r="W2831" s="19"/>
      <c r="X2831" s="2"/>
      <c r="Y2831" s="4"/>
      <c r="Z2831" s="106"/>
      <c r="AA2831" s="114"/>
      <c r="AB2831" s="112"/>
      <c r="AC2831" s="178"/>
      <c r="AD2831" s="11"/>
      <c r="AE2831" s="106"/>
      <c r="AF2831" s="106"/>
      <c r="AG2831" s="106"/>
      <c r="AH2831" s="115"/>
      <c r="AI2831" s="116"/>
      <c r="AJ2831" s="10"/>
      <c r="AK2831" s="1"/>
      <c r="AL2831" s="10"/>
      <c r="AM2831" s="1"/>
      <c r="AN2831" s="1"/>
      <c r="AO2831" s="3"/>
      <c r="AP2831" s="3"/>
      <c r="AQ2831" s="4"/>
      <c r="AR2831" s="4"/>
      <c r="AS2831" s="4"/>
      <c r="AT2831" s="4"/>
      <c r="AU2831" s="4"/>
      <c r="AV2831" s="4"/>
      <c r="AW2831" s="1"/>
      <c r="AX2831" s="1"/>
      <c r="AY2831" s="1"/>
      <c r="AZ2831" s="1"/>
      <c r="BA2831" s="1"/>
      <c r="BB2831" s="1"/>
      <c r="BC2831" s="1"/>
      <c r="BD2831" s="1"/>
      <c r="BE2831" s="1"/>
      <c r="BG2831" s="1"/>
      <c r="BH2831" s="1"/>
    </row>
    <row r="2832" spans="1:60" ht="15" customHeight="1" x14ac:dyDescent="0.25">
      <c r="A2832" s="105"/>
      <c r="B2832" s="106"/>
      <c r="C2832" s="2"/>
      <c r="D2832" s="2"/>
      <c r="E2832" s="106"/>
      <c r="F2832" s="107"/>
      <c r="G2832" s="108"/>
      <c r="H2832" s="109"/>
      <c r="I2832" s="109"/>
      <c r="J2832" s="110"/>
      <c r="K2832" s="117"/>
      <c r="L2832" s="178"/>
      <c r="M2832" s="178"/>
      <c r="N2832" s="106"/>
      <c r="O2832" s="111"/>
      <c r="P2832" s="111"/>
      <c r="Q2832" s="106"/>
      <c r="R2832" s="106"/>
      <c r="S2832" s="106"/>
      <c r="T2832" s="106"/>
      <c r="U2832" s="106"/>
      <c r="V2832" s="106"/>
      <c r="W2832" s="19"/>
      <c r="X2832" s="2"/>
      <c r="Y2832" s="4"/>
      <c r="Z2832" s="106"/>
      <c r="AA2832" s="114"/>
      <c r="AB2832" s="112"/>
      <c r="AC2832" s="178"/>
      <c r="AD2832" s="11"/>
      <c r="AE2832" s="106"/>
      <c r="AF2832" s="106"/>
      <c r="AG2832" s="106"/>
      <c r="AH2832" s="115"/>
      <c r="AI2832" s="116"/>
      <c r="AJ2832" s="10"/>
      <c r="AK2832" s="1"/>
      <c r="AL2832" s="10"/>
      <c r="AM2832" s="1"/>
      <c r="AN2832" s="1"/>
      <c r="AO2832" s="3"/>
      <c r="AP2832" s="3"/>
      <c r="AQ2832" s="4"/>
      <c r="AR2832" s="4"/>
      <c r="AS2832" s="4"/>
      <c r="AT2832" s="4"/>
      <c r="AU2832" s="4"/>
      <c r="AV2832" s="4"/>
      <c r="AW2832" s="1"/>
      <c r="AX2832" s="1"/>
      <c r="AY2832" s="1"/>
      <c r="AZ2832" s="1"/>
      <c r="BA2832" s="1"/>
      <c r="BB2832" s="1"/>
      <c r="BC2832" s="1"/>
      <c r="BD2832" s="1"/>
      <c r="BE2832" s="1"/>
      <c r="BG2832" s="1"/>
      <c r="BH2832" s="1"/>
    </row>
    <row r="2833" spans="1:60" ht="15" customHeight="1" x14ac:dyDescent="0.25">
      <c r="A2833" s="105"/>
      <c r="B2833" s="106"/>
      <c r="C2833" s="2"/>
      <c r="D2833" s="2"/>
      <c r="E2833" s="106"/>
      <c r="F2833" s="107"/>
      <c r="G2833" s="108"/>
      <c r="H2833" s="109"/>
      <c r="I2833" s="109"/>
      <c r="J2833" s="110"/>
      <c r="K2833" s="117"/>
      <c r="L2833" s="178"/>
      <c r="M2833" s="178"/>
      <c r="N2833" s="106"/>
      <c r="O2833" s="111"/>
      <c r="P2833" s="111"/>
      <c r="Q2833" s="106"/>
      <c r="R2833" s="106"/>
      <c r="S2833" s="106"/>
      <c r="T2833" s="106"/>
      <c r="U2833" s="106"/>
      <c r="V2833" s="106"/>
      <c r="W2833" s="19"/>
      <c r="X2833" s="2"/>
      <c r="Y2833" s="4"/>
      <c r="Z2833" s="106"/>
      <c r="AA2833" s="114"/>
      <c r="AB2833" s="112"/>
      <c r="AC2833" s="178"/>
      <c r="AD2833" s="11"/>
      <c r="AE2833" s="106"/>
      <c r="AF2833" s="106"/>
      <c r="AG2833" s="106"/>
      <c r="AH2833" s="115"/>
      <c r="AI2833" s="116"/>
      <c r="AJ2833" s="10"/>
      <c r="AK2833" s="1"/>
      <c r="AL2833" s="10"/>
      <c r="AM2833" s="1"/>
      <c r="AN2833" s="1"/>
      <c r="AO2833" s="3"/>
      <c r="AP2833" s="3"/>
      <c r="AQ2833" s="4"/>
      <c r="AR2833" s="4"/>
      <c r="AS2833" s="4"/>
      <c r="AT2833" s="4"/>
      <c r="AU2833" s="4"/>
      <c r="AV2833" s="4"/>
      <c r="AW2833" s="1"/>
      <c r="AX2833" s="1"/>
      <c r="AY2833" s="1"/>
      <c r="AZ2833" s="1"/>
      <c r="BA2833" s="1"/>
      <c r="BB2833" s="1"/>
      <c r="BC2833" s="1"/>
      <c r="BD2833" s="1"/>
      <c r="BE2833" s="1"/>
      <c r="BG2833" s="1"/>
      <c r="BH2833" s="1"/>
    </row>
    <row r="2834" spans="1:60" ht="15" customHeight="1" x14ac:dyDescent="0.25">
      <c r="A2834" s="105"/>
      <c r="B2834" s="106"/>
      <c r="C2834" s="2"/>
      <c r="D2834" s="2"/>
      <c r="E2834" s="106"/>
      <c r="F2834" s="107"/>
      <c r="G2834" s="108"/>
      <c r="H2834" s="109"/>
      <c r="I2834" s="109"/>
      <c r="J2834" s="110"/>
      <c r="K2834" s="117"/>
      <c r="L2834" s="178"/>
      <c r="M2834" s="178"/>
      <c r="N2834" s="106"/>
      <c r="O2834" s="111"/>
      <c r="P2834" s="111"/>
      <c r="Q2834" s="106"/>
      <c r="R2834" s="106"/>
      <c r="S2834" s="106"/>
      <c r="T2834" s="106"/>
      <c r="U2834" s="106"/>
      <c r="V2834" s="106"/>
      <c r="W2834" s="19"/>
      <c r="X2834" s="2"/>
      <c r="Y2834" s="4"/>
      <c r="Z2834" s="106"/>
      <c r="AA2834" s="114"/>
      <c r="AB2834" s="112"/>
      <c r="AC2834" s="178"/>
      <c r="AD2834" s="11"/>
      <c r="AE2834" s="106"/>
      <c r="AF2834" s="106"/>
      <c r="AG2834" s="106"/>
      <c r="AH2834" s="115"/>
      <c r="AI2834" s="116"/>
      <c r="AJ2834" s="10"/>
      <c r="AK2834" s="1"/>
      <c r="AL2834" s="10"/>
      <c r="AM2834" s="1"/>
      <c r="AN2834" s="1"/>
      <c r="AO2834" s="3"/>
      <c r="AP2834" s="3"/>
      <c r="AQ2834" s="4"/>
      <c r="AR2834" s="4"/>
      <c r="AS2834" s="4"/>
      <c r="AT2834" s="4"/>
      <c r="AU2834" s="4"/>
      <c r="AV2834" s="4"/>
      <c r="AW2834" s="1"/>
      <c r="AX2834" s="1"/>
      <c r="AY2834" s="1"/>
      <c r="AZ2834" s="1"/>
      <c r="BA2834" s="1"/>
      <c r="BB2834" s="1"/>
      <c r="BC2834" s="1"/>
      <c r="BD2834" s="1"/>
      <c r="BE2834" s="1"/>
      <c r="BG2834" s="1"/>
      <c r="BH2834" s="1"/>
    </row>
    <row r="2835" spans="1:60" ht="15" customHeight="1" x14ac:dyDescent="0.25">
      <c r="A2835" s="105"/>
      <c r="B2835" s="106"/>
      <c r="C2835" s="2"/>
      <c r="D2835" s="2"/>
      <c r="E2835" s="106"/>
      <c r="F2835" s="107"/>
      <c r="G2835" s="108"/>
      <c r="H2835" s="109"/>
      <c r="I2835" s="109"/>
      <c r="J2835" s="110"/>
      <c r="K2835" s="117"/>
      <c r="L2835" s="178"/>
      <c r="M2835" s="178"/>
      <c r="N2835" s="106"/>
      <c r="O2835" s="111"/>
      <c r="P2835" s="111"/>
      <c r="Q2835" s="106"/>
      <c r="R2835" s="106"/>
      <c r="S2835" s="106"/>
      <c r="T2835" s="106"/>
      <c r="U2835" s="106"/>
      <c r="V2835" s="106"/>
      <c r="W2835" s="19"/>
      <c r="X2835" s="2"/>
      <c r="Y2835" s="4"/>
      <c r="Z2835" s="106"/>
      <c r="AA2835" s="114"/>
      <c r="AB2835" s="112"/>
      <c r="AC2835" s="178"/>
      <c r="AD2835" s="11"/>
      <c r="AE2835" s="106"/>
      <c r="AF2835" s="106"/>
      <c r="AG2835" s="106"/>
      <c r="AH2835" s="115"/>
      <c r="AI2835" s="116"/>
      <c r="AJ2835" s="10"/>
      <c r="AK2835" s="1"/>
      <c r="AL2835" s="10"/>
      <c r="AM2835" s="1"/>
      <c r="AN2835" s="1"/>
      <c r="AO2835" s="3"/>
      <c r="AP2835" s="3"/>
      <c r="AQ2835" s="4"/>
      <c r="AR2835" s="4"/>
      <c r="AS2835" s="4"/>
      <c r="AT2835" s="4"/>
      <c r="AU2835" s="4"/>
      <c r="AV2835" s="4"/>
      <c r="AW2835" s="1"/>
      <c r="AX2835" s="1"/>
      <c r="AY2835" s="1"/>
      <c r="AZ2835" s="1"/>
      <c r="BA2835" s="1"/>
      <c r="BB2835" s="1"/>
      <c r="BC2835" s="1"/>
      <c r="BD2835" s="1"/>
      <c r="BE2835" s="1"/>
      <c r="BG2835" s="1"/>
      <c r="BH2835" s="1"/>
    </row>
    <row r="2836" spans="1:60" ht="15" customHeight="1" x14ac:dyDescent="0.25">
      <c r="A2836" s="105"/>
      <c r="B2836" s="106"/>
      <c r="C2836" s="2"/>
      <c r="D2836" s="2"/>
      <c r="E2836" s="106"/>
      <c r="F2836" s="107"/>
      <c r="G2836" s="108"/>
      <c r="H2836" s="109"/>
      <c r="I2836" s="109"/>
      <c r="J2836" s="110"/>
      <c r="K2836" s="117"/>
      <c r="L2836" s="178"/>
      <c r="M2836" s="178"/>
      <c r="N2836" s="106"/>
      <c r="O2836" s="111"/>
      <c r="P2836" s="111"/>
      <c r="Q2836" s="106"/>
      <c r="R2836" s="106"/>
      <c r="S2836" s="106"/>
      <c r="T2836" s="106"/>
      <c r="U2836" s="106"/>
      <c r="V2836" s="106"/>
      <c r="W2836" s="19"/>
      <c r="X2836" s="2"/>
      <c r="Y2836" s="4"/>
      <c r="Z2836" s="106"/>
      <c r="AA2836" s="114"/>
      <c r="AB2836" s="112"/>
      <c r="AC2836" s="178"/>
      <c r="AD2836" s="11"/>
      <c r="AE2836" s="106"/>
      <c r="AF2836" s="106"/>
      <c r="AG2836" s="106"/>
      <c r="AH2836" s="115"/>
      <c r="AI2836" s="116"/>
      <c r="AJ2836" s="10"/>
      <c r="AK2836" s="1"/>
      <c r="AL2836" s="10"/>
      <c r="AM2836" s="1"/>
      <c r="AN2836" s="1"/>
      <c r="AO2836" s="3"/>
      <c r="AP2836" s="3"/>
      <c r="AQ2836" s="4"/>
      <c r="AR2836" s="4"/>
      <c r="AS2836" s="4"/>
      <c r="AT2836" s="4"/>
      <c r="AU2836" s="4"/>
      <c r="AV2836" s="4"/>
      <c r="AW2836" s="1"/>
      <c r="AX2836" s="1"/>
      <c r="AY2836" s="1"/>
      <c r="AZ2836" s="1"/>
      <c r="BA2836" s="1"/>
      <c r="BB2836" s="1"/>
      <c r="BC2836" s="1"/>
      <c r="BD2836" s="1"/>
      <c r="BE2836" s="1"/>
      <c r="BG2836" s="1"/>
      <c r="BH2836" s="1"/>
    </row>
    <row r="2837" spans="1:60" ht="15" customHeight="1" x14ac:dyDescent="0.25">
      <c r="A2837" s="105"/>
      <c r="B2837" s="106"/>
      <c r="C2837" s="2"/>
      <c r="D2837" s="2"/>
      <c r="E2837" s="106"/>
      <c r="F2837" s="107"/>
      <c r="G2837" s="108"/>
      <c r="H2837" s="109"/>
      <c r="I2837" s="109"/>
      <c r="J2837" s="110"/>
      <c r="K2837" s="117"/>
      <c r="L2837" s="178"/>
      <c r="M2837" s="178"/>
      <c r="N2837" s="106"/>
      <c r="O2837" s="111"/>
      <c r="P2837" s="111"/>
      <c r="Q2837" s="106"/>
      <c r="R2837" s="106"/>
      <c r="S2837" s="106"/>
      <c r="T2837" s="106"/>
      <c r="U2837" s="106"/>
      <c r="V2837" s="106"/>
      <c r="W2837" s="19"/>
      <c r="X2837" s="2"/>
      <c r="Y2837" s="4"/>
      <c r="Z2837" s="106"/>
      <c r="AA2837" s="114"/>
      <c r="AB2837" s="112"/>
      <c r="AC2837" s="178"/>
      <c r="AD2837" s="11"/>
      <c r="AE2837" s="106"/>
      <c r="AF2837" s="106"/>
      <c r="AG2837" s="106"/>
      <c r="AH2837" s="115"/>
      <c r="AI2837" s="116"/>
      <c r="AJ2837" s="10"/>
      <c r="AK2837" s="1"/>
      <c r="AL2837" s="10"/>
      <c r="AM2837" s="1"/>
      <c r="AN2837" s="1"/>
      <c r="AO2837" s="3"/>
      <c r="AP2837" s="3"/>
      <c r="AQ2837" s="4"/>
      <c r="AR2837" s="4"/>
      <c r="AS2837" s="4"/>
      <c r="AT2837" s="4"/>
      <c r="AU2837" s="4"/>
      <c r="AV2837" s="4"/>
      <c r="AW2837" s="1"/>
      <c r="AX2837" s="1"/>
      <c r="AY2837" s="1"/>
      <c r="AZ2837" s="1"/>
      <c r="BA2837" s="1"/>
      <c r="BB2837" s="1"/>
      <c r="BC2837" s="1"/>
      <c r="BD2837" s="1"/>
      <c r="BE2837" s="1"/>
      <c r="BG2837" s="1"/>
      <c r="BH2837" s="1"/>
    </row>
    <row r="2838" spans="1:60" ht="15" customHeight="1" x14ac:dyDescent="0.25">
      <c r="A2838" s="105"/>
      <c r="B2838" s="106"/>
      <c r="C2838" s="2"/>
      <c r="D2838" s="2"/>
      <c r="E2838" s="106"/>
      <c r="F2838" s="107"/>
      <c r="G2838" s="108"/>
      <c r="H2838" s="109"/>
      <c r="I2838" s="109"/>
      <c r="J2838" s="110"/>
      <c r="K2838" s="117"/>
      <c r="L2838" s="178"/>
      <c r="M2838" s="178"/>
      <c r="N2838" s="106"/>
      <c r="O2838" s="111"/>
      <c r="P2838" s="111"/>
      <c r="Q2838" s="106"/>
      <c r="R2838" s="106"/>
      <c r="S2838" s="106"/>
      <c r="T2838" s="106"/>
      <c r="U2838" s="106"/>
      <c r="V2838" s="106"/>
      <c r="W2838" s="19"/>
      <c r="X2838" s="2"/>
      <c r="Y2838" s="4"/>
      <c r="Z2838" s="106"/>
      <c r="AA2838" s="114"/>
      <c r="AB2838" s="112"/>
      <c r="AC2838" s="178"/>
      <c r="AD2838" s="11"/>
      <c r="AE2838" s="106"/>
      <c r="AF2838" s="106"/>
      <c r="AG2838" s="106"/>
      <c r="AH2838" s="115"/>
      <c r="AI2838" s="116"/>
      <c r="AJ2838" s="10"/>
      <c r="AK2838" s="1"/>
      <c r="AL2838" s="10"/>
      <c r="AM2838" s="1"/>
      <c r="AN2838" s="1"/>
      <c r="AO2838" s="3"/>
      <c r="AP2838" s="3"/>
      <c r="AQ2838" s="4"/>
      <c r="AR2838" s="4"/>
      <c r="AS2838" s="4"/>
      <c r="AT2838" s="4"/>
      <c r="AU2838" s="4"/>
      <c r="AV2838" s="4"/>
      <c r="AW2838" s="1"/>
      <c r="AX2838" s="1"/>
      <c r="AY2838" s="1"/>
      <c r="AZ2838" s="1"/>
      <c r="BA2838" s="1"/>
      <c r="BB2838" s="1"/>
      <c r="BC2838" s="1"/>
      <c r="BD2838" s="1"/>
      <c r="BE2838" s="1"/>
      <c r="BG2838" s="1"/>
      <c r="BH2838" s="1"/>
    </row>
    <row r="2839" spans="1:60" ht="15" customHeight="1" x14ac:dyDescent="0.25">
      <c r="A2839" s="105"/>
      <c r="B2839" s="106"/>
      <c r="C2839" s="2"/>
      <c r="D2839" s="2"/>
      <c r="E2839" s="106"/>
      <c r="F2839" s="107"/>
      <c r="G2839" s="108"/>
      <c r="H2839" s="109"/>
      <c r="I2839" s="109"/>
      <c r="J2839" s="110"/>
      <c r="K2839" s="117"/>
      <c r="L2839" s="178"/>
      <c r="M2839" s="178"/>
      <c r="N2839" s="106"/>
      <c r="O2839" s="111"/>
      <c r="P2839" s="111"/>
      <c r="Q2839" s="106"/>
      <c r="R2839" s="106"/>
      <c r="S2839" s="106"/>
      <c r="T2839" s="106"/>
      <c r="U2839" s="106"/>
      <c r="V2839" s="106"/>
      <c r="W2839" s="19"/>
      <c r="X2839" s="2"/>
      <c r="Y2839" s="4"/>
      <c r="Z2839" s="106"/>
      <c r="AA2839" s="114"/>
      <c r="AB2839" s="112"/>
      <c r="AC2839" s="178"/>
      <c r="AD2839" s="11"/>
      <c r="AE2839" s="106"/>
      <c r="AF2839" s="106"/>
      <c r="AG2839" s="106"/>
      <c r="AH2839" s="115"/>
      <c r="AI2839" s="116"/>
      <c r="AJ2839" s="10"/>
      <c r="AK2839" s="1"/>
      <c r="AL2839" s="10"/>
      <c r="AM2839" s="1"/>
      <c r="AN2839" s="1"/>
      <c r="AO2839" s="3"/>
      <c r="AP2839" s="3"/>
      <c r="AQ2839" s="4"/>
      <c r="AR2839" s="4"/>
      <c r="AS2839" s="4"/>
      <c r="AT2839" s="4"/>
      <c r="AU2839" s="4"/>
      <c r="AV2839" s="4"/>
      <c r="AW2839" s="1"/>
      <c r="AX2839" s="1"/>
      <c r="AY2839" s="1"/>
      <c r="AZ2839" s="1"/>
      <c r="BA2839" s="1"/>
      <c r="BB2839" s="1"/>
      <c r="BC2839" s="1"/>
      <c r="BD2839" s="1"/>
      <c r="BE2839" s="1"/>
      <c r="BG2839" s="1"/>
      <c r="BH2839" s="1"/>
    </row>
    <row r="2840" spans="1:60" ht="15" customHeight="1" x14ac:dyDescent="0.25">
      <c r="A2840" s="105"/>
      <c r="B2840" s="106"/>
      <c r="C2840" s="2"/>
      <c r="D2840" s="2"/>
      <c r="E2840" s="106"/>
      <c r="F2840" s="107"/>
      <c r="G2840" s="108"/>
      <c r="H2840" s="109"/>
      <c r="I2840" s="109"/>
      <c r="J2840" s="110"/>
      <c r="K2840" s="117"/>
      <c r="L2840" s="178"/>
      <c r="M2840" s="178"/>
      <c r="N2840" s="106"/>
      <c r="O2840" s="111"/>
      <c r="P2840" s="111"/>
      <c r="Q2840" s="106"/>
      <c r="R2840" s="106"/>
      <c r="S2840" s="106"/>
      <c r="T2840" s="106"/>
      <c r="U2840" s="106"/>
      <c r="V2840" s="106"/>
      <c r="W2840" s="19"/>
      <c r="X2840" s="2"/>
      <c r="Y2840" s="4"/>
      <c r="Z2840" s="106"/>
      <c r="AA2840" s="114"/>
      <c r="AB2840" s="112"/>
      <c r="AC2840" s="178"/>
      <c r="AD2840" s="11"/>
      <c r="AE2840" s="106"/>
      <c r="AF2840" s="106"/>
      <c r="AG2840" s="106"/>
      <c r="AH2840" s="115"/>
      <c r="AI2840" s="116"/>
      <c r="AJ2840" s="10"/>
      <c r="AK2840" s="1"/>
      <c r="AL2840" s="10"/>
      <c r="AM2840" s="1"/>
      <c r="AN2840" s="1"/>
      <c r="AO2840" s="3"/>
      <c r="AP2840" s="3"/>
      <c r="AQ2840" s="4"/>
      <c r="AR2840" s="4"/>
      <c r="AS2840" s="4"/>
      <c r="AT2840" s="4"/>
      <c r="AU2840" s="4"/>
      <c r="AV2840" s="4"/>
      <c r="AW2840" s="1"/>
      <c r="AX2840" s="1"/>
      <c r="AY2840" s="1"/>
      <c r="AZ2840" s="1"/>
      <c r="BA2840" s="1"/>
      <c r="BB2840" s="1"/>
      <c r="BC2840" s="1"/>
      <c r="BD2840" s="1"/>
      <c r="BE2840" s="1"/>
      <c r="BG2840" s="1"/>
      <c r="BH2840" s="1"/>
    </row>
    <row r="2841" spans="1:60" ht="15" customHeight="1" x14ac:dyDescent="0.25">
      <c r="A2841" s="105"/>
      <c r="B2841" s="106"/>
      <c r="C2841" s="2"/>
      <c r="D2841" s="2"/>
      <c r="E2841" s="106"/>
      <c r="F2841" s="107"/>
      <c r="G2841" s="108"/>
      <c r="H2841" s="109"/>
      <c r="I2841" s="109"/>
      <c r="J2841" s="110"/>
      <c r="K2841" s="117"/>
      <c r="L2841" s="178"/>
      <c r="M2841" s="178"/>
      <c r="N2841" s="106"/>
      <c r="O2841" s="111"/>
      <c r="P2841" s="111"/>
      <c r="Q2841" s="106"/>
      <c r="R2841" s="106"/>
      <c r="S2841" s="106"/>
      <c r="T2841" s="106"/>
      <c r="U2841" s="106"/>
      <c r="V2841" s="106"/>
      <c r="W2841" s="19"/>
      <c r="X2841" s="2"/>
      <c r="Y2841" s="4"/>
      <c r="Z2841" s="106"/>
      <c r="AA2841" s="114"/>
      <c r="AB2841" s="112"/>
      <c r="AC2841" s="178"/>
      <c r="AD2841" s="11"/>
      <c r="AE2841" s="106"/>
      <c r="AF2841" s="106"/>
      <c r="AG2841" s="106"/>
      <c r="AH2841" s="115"/>
      <c r="AI2841" s="116"/>
      <c r="AJ2841" s="10"/>
      <c r="AK2841" s="1"/>
      <c r="AL2841" s="10"/>
      <c r="AM2841" s="1"/>
      <c r="AN2841" s="1"/>
      <c r="AO2841" s="3"/>
      <c r="AP2841" s="3"/>
      <c r="AQ2841" s="4"/>
      <c r="AR2841" s="4"/>
      <c r="AS2841" s="4"/>
      <c r="AT2841" s="4"/>
      <c r="AU2841" s="4"/>
      <c r="AV2841" s="4"/>
      <c r="AW2841" s="1"/>
      <c r="AX2841" s="1"/>
      <c r="AY2841" s="1"/>
      <c r="AZ2841" s="1"/>
      <c r="BA2841" s="1"/>
      <c r="BB2841" s="1"/>
      <c r="BC2841" s="1"/>
      <c r="BD2841" s="1"/>
      <c r="BE2841" s="1"/>
      <c r="BG2841" s="1"/>
      <c r="BH2841" s="1"/>
    </row>
    <row r="2842" spans="1:60" ht="15" customHeight="1" x14ac:dyDescent="0.25">
      <c r="A2842" s="105"/>
      <c r="B2842" s="106"/>
      <c r="C2842" s="2"/>
      <c r="D2842" s="2"/>
      <c r="E2842" s="106"/>
      <c r="F2842" s="107"/>
      <c r="G2842" s="108"/>
      <c r="H2842" s="109"/>
      <c r="I2842" s="109"/>
      <c r="J2842" s="110"/>
      <c r="K2842" s="117"/>
      <c r="L2842" s="178"/>
      <c r="M2842" s="178"/>
      <c r="N2842" s="106"/>
      <c r="O2842" s="111"/>
      <c r="P2842" s="111"/>
      <c r="Q2842" s="106"/>
      <c r="R2842" s="106"/>
      <c r="S2842" s="106"/>
      <c r="T2842" s="106"/>
      <c r="U2842" s="106"/>
      <c r="V2842" s="106"/>
      <c r="W2842" s="19"/>
      <c r="X2842" s="2"/>
      <c r="Y2842" s="4"/>
      <c r="Z2842" s="106"/>
      <c r="AA2842" s="114"/>
      <c r="AB2842" s="112"/>
      <c r="AC2842" s="178"/>
      <c r="AD2842" s="11"/>
      <c r="AE2842" s="106"/>
      <c r="AF2842" s="106"/>
      <c r="AG2842" s="106"/>
      <c r="AH2842" s="115"/>
      <c r="AI2842" s="116"/>
      <c r="AJ2842" s="10"/>
      <c r="AK2842" s="1"/>
      <c r="AL2842" s="10"/>
      <c r="AM2842" s="1"/>
      <c r="AN2842" s="1"/>
      <c r="AO2842" s="3"/>
      <c r="AP2842" s="3"/>
      <c r="AQ2842" s="4"/>
      <c r="AR2842" s="4"/>
      <c r="AS2842" s="4"/>
      <c r="AT2842" s="4"/>
      <c r="AU2842" s="4"/>
      <c r="AV2842" s="4"/>
      <c r="AW2842" s="1"/>
      <c r="AX2842" s="1"/>
      <c r="AY2842" s="1"/>
      <c r="AZ2842" s="1"/>
      <c r="BA2842" s="1"/>
      <c r="BB2842" s="1"/>
      <c r="BC2842" s="1"/>
      <c r="BD2842" s="1"/>
      <c r="BE2842" s="1"/>
      <c r="BG2842" s="1"/>
      <c r="BH2842" s="1"/>
    </row>
    <row r="2843" spans="1:60" ht="15" customHeight="1" x14ac:dyDescent="0.25">
      <c r="A2843" s="105"/>
      <c r="B2843" s="106"/>
      <c r="C2843" s="2"/>
      <c r="D2843" s="2"/>
      <c r="E2843" s="106"/>
      <c r="F2843" s="107"/>
      <c r="G2843" s="108"/>
      <c r="H2843" s="109"/>
      <c r="I2843" s="109"/>
      <c r="J2843" s="110"/>
      <c r="K2843" s="117"/>
      <c r="L2843" s="178"/>
      <c r="M2843" s="178"/>
      <c r="N2843" s="106"/>
      <c r="O2843" s="111"/>
      <c r="P2843" s="111"/>
      <c r="Q2843" s="106"/>
      <c r="R2843" s="106"/>
      <c r="S2843" s="106"/>
      <c r="T2843" s="106"/>
      <c r="U2843" s="106"/>
      <c r="V2843" s="106"/>
      <c r="W2843" s="19"/>
      <c r="X2843" s="2"/>
      <c r="Y2843" s="4"/>
      <c r="Z2843" s="106"/>
      <c r="AA2843" s="114"/>
      <c r="AB2843" s="112"/>
      <c r="AC2843" s="178"/>
      <c r="AD2843" s="11"/>
      <c r="AE2843" s="106"/>
      <c r="AF2843" s="106"/>
      <c r="AG2843" s="106"/>
      <c r="AH2843" s="115"/>
      <c r="AI2843" s="116"/>
      <c r="AJ2843" s="10"/>
      <c r="AK2843" s="1"/>
      <c r="AL2843" s="10"/>
      <c r="AM2843" s="1"/>
      <c r="AN2843" s="1"/>
      <c r="AO2843" s="3"/>
      <c r="AP2843" s="3"/>
      <c r="AQ2843" s="4"/>
      <c r="AR2843" s="4"/>
      <c r="AS2843" s="4"/>
      <c r="AT2843" s="4"/>
      <c r="AU2843" s="4"/>
      <c r="AV2843" s="4"/>
      <c r="AW2843" s="1"/>
      <c r="AX2843" s="1"/>
      <c r="AY2843" s="1"/>
      <c r="AZ2843" s="1"/>
      <c r="BA2843" s="1"/>
      <c r="BB2843" s="1"/>
      <c r="BC2843" s="1"/>
      <c r="BD2843" s="1"/>
      <c r="BE2843" s="1"/>
      <c r="BG2843" s="1"/>
      <c r="BH2843" s="1"/>
    </row>
    <row r="2844" spans="1:60" ht="15" customHeight="1" x14ac:dyDescent="0.25">
      <c r="A2844" s="105"/>
      <c r="B2844" s="106"/>
      <c r="C2844" s="2"/>
      <c r="D2844" s="2"/>
      <c r="E2844" s="106"/>
      <c r="F2844" s="107"/>
      <c r="G2844" s="108"/>
      <c r="H2844" s="109"/>
      <c r="I2844" s="109"/>
      <c r="J2844" s="110"/>
      <c r="K2844" s="117"/>
      <c r="L2844" s="178"/>
      <c r="M2844" s="178"/>
      <c r="N2844" s="106"/>
      <c r="O2844" s="111"/>
      <c r="P2844" s="111"/>
      <c r="Q2844" s="106"/>
      <c r="R2844" s="106"/>
      <c r="S2844" s="106"/>
      <c r="T2844" s="106"/>
      <c r="U2844" s="106"/>
      <c r="V2844" s="106"/>
      <c r="W2844" s="19"/>
      <c r="X2844" s="2"/>
      <c r="Y2844" s="4"/>
      <c r="Z2844" s="106"/>
      <c r="AA2844" s="114"/>
      <c r="AB2844" s="112"/>
      <c r="AC2844" s="178"/>
      <c r="AD2844" s="11"/>
      <c r="AE2844" s="106"/>
      <c r="AF2844" s="106"/>
      <c r="AG2844" s="106"/>
      <c r="AH2844" s="115"/>
      <c r="AI2844" s="116"/>
      <c r="AJ2844" s="10"/>
      <c r="AK2844" s="1"/>
      <c r="AL2844" s="10"/>
      <c r="AM2844" s="1"/>
      <c r="AN2844" s="1"/>
      <c r="AO2844" s="3"/>
      <c r="AP2844" s="3"/>
      <c r="AQ2844" s="4"/>
      <c r="AR2844" s="4"/>
      <c r="AS2844" s="4"/>
      <c r="AT2844" s="4"/>
      <c r="AU2844" s="4"/>
      <c r="AV2844" s="4"/>
      <c r="AW2844" s="1"/>
      <c r="AX2844" s="1"/>
      <c r="AY2844" s="1"/>
      <c r="AZ2844" s="1"/>
      <c r="BA2844" s="1"/>
      <c r="BB2844" s="1"/>
      <c r="BC2844" s="1"/>
      <c r="BD2844" s="1"/>
      <c r="BE2844" s="1"/>
      <c r="BG2844" s="1"/>
      <c r="BH2844" s="1"/>
    </row>
    <row r="2845" spans="1:60" ht="15" customHeight="1" x14ac:dyDescent="0.25">
      <c r="A2845" s="105"/>
      <c r="B2845" s="106"/>
      <c r="C2845" s="2"/>
      <c r="D2845" s="2"/>
      <c r="E2845" s="106"/>
      <c r="F2845" s="107"/>
      <c r="G2845" s="108"/>
      <c r="H2845" s="109"/>
      <c r="I2845" s="109"/>
      <c r="J2845" s="110"/>
      <c r="K2845" s="117"/>
      <c r="L2845" s="178"/>
      <c r="M2845" s="178"/>
      <c r="N2845" s="106"/>
      <c r="O2845" s="111"/>
      <c r="P2845" s="111"/>
      <c r="Q2845" s="106"/>
      <c r="R2845" s="106"/>
      <c r="S2845" s="106"/>
      <c r="T2845" s="106"/>
      <c r="U2845" s="106"/>
      <c r="V2845" s="106"/>
      <c r="W2845" s="19"/>
      <c r="X2845" s="2"/>
      <c r="Y2845" s="4"/>
      <c r="Z2845" s="106"/>
      <c r="AA2845" s="114"/>
      <c r="AB2845" s="112"/>
      <c r="AC2845" s="178"/>
      <c r="AD2845" s="11"/>
      <c r="AE2845" s="106"/>
      <c r="AF2845" s="106"/>
      <c r="AG2845" s="106"/>
      <c r="AH2845" s="115"/>
      <c r="AI2845" s="116"/>
      <c r="AJ2845" s="10"/>
      <c r="AK2845" s="1"/>
      <c r="AL2845" s="10"/>
      <c r="AM2845" s="1"/>
      <c r="AN2845" s="1"/>
      <c r="AO2845" s="3"/>
      <c r="AP2845" s="3"/>
      <c r="AQ2845" s="4"/>
      <c r="AR2845" s="4"/>
      <c r="AS2845" s="4"/>
      <c r="AT2845" s="4"/>
      <c r="AU2845" s="4"/>
      <c r="AV2845" s="4"/>
      <c r="AW2845" s="1"/>
      <c r="AX2845" s="1"/>
      <c r="AY2845" s="1"/>
      <c r="AZ2845" s="1"/>
      <c r="BA2845" s="1"/>
      <c r="BB2845" s="1"/>
      <c r="BC2845" s="1"/>
      <c r="BD2845" s="1"/>
      <c r="BE2845" s="1"/>
      <c r="BG2845" s="1"/>
      <c r="BH2845" s="1"/>
    </row>
    <row r="2846" spans="1:60" ht="15" customHeight="1" x14ac:dyDescent="0.25">
      <c r="A2846" s="105"/>
      <c r="B2846" s="106"/>
      <c r="C2846" s="2"/>
      <c r="D2846" s="2"/>
      <c r="E2846" s="106"/>
      <c r="F2846" s="107"/>
      <c r="G2846" s="108"/>
      <c r="H2846" s="109"/>
      <c r="I2846" s="109"/>
      <c r="J2846" s="110"/>
      <c r="K2846" s="117"/>
      <c r="L2846" s="178"/>
      <c r="M2846" s="178"/>
      <c r="N2846" s="106"/>
      <c r="O2846" s="111"/>
      <c r="P2846" s="111"/>
      <c r="Q2846" s="106"/>
      <c r="R2846" s="106"/>
      <c r="S2846" s="106"/>
      <c r="T2846" s="106"/>
      <c r="U2846" s="106"/>
      <c r="V2846" s="106"/>
      <c r="W2846" s="19"/>
      <c r="X2846" s="2"/>
      <c r="Y2846" s="4"/>
      <c r="Z2846" s="106"/>
      <c r="AA2846" s="114"/>
      <c r="AB2846" s="112"/>
      <c r="AC2846" s="178"/>
      <c r="AD2846" s="11"/>
      <c r="AE2846" s="106"/>
      <c r="AF2846" s="106"/>
      <c r="AG2846" s="106"/>
      <c r="AH2846" s="115"/>
      <c r="AI2846" s="116"/>
      <c r="AJ2846" s="10"/>
      <c r="AK2846" s="1"/>
      <c r="AL2846" s="10"/>
      <c r="AM2846" s="1"/>
      <c r="AN2846" s="1"/>
      <c r="AO2846" s="3"/>
      <c r="AP2846" s="3"/>
      <c r="AQ2846" s="4"/>
      <c r="AR2846" s="4"/>
      <c r="AS2846" s="4"/>
      <c r="AT2846" s="4"/>
      <c r="AU2846" s="4"/>
      <c r="AV2846" s="4"/>
      <c r="AW2846" s="1"/>
      <c r="AX2846" s="1"/>
      <c r="AY2846" s="1"/>
      <c r="AZ2846" s="1"/>
      <c r="BA2846" s="1"/>
      <c r="BB2846" s="1"/>
      <c r="BC2846" s="1"/>
      <c r="BD2846" s="1"/>
      <c r="BE2846" s="1"/>
      <c r="BG2846" s="1"/>
      <c r="BH2846" s="1"/>
    </row>
    <row r="2847" spans="1:60" ht="15" customHeight="1" x14ac:dyDescent="0.25">
      <c r="A2847" s="105"/>
      <c r="B2847" s="106"/>
      <c r="C2847" s="2"/>
      <c r="D2847" s="2"/>
      <c r="E2847" s="106"/>
      <c r="F2847" s="107"/>
      <c r="G2847" s="108"/>
      <c r="H2847" s="109"/>
      <c r="I2847" s="109"/>
      <c r="J2847" s="110"/>
      <c r="K2847" s="117"/>
      <c r="L2847" s="178"/>
      <c r="M2847" s="178"/>
      <c r="N2847" s="106"/>
      <c r="O2847" s="111"/>
      <c r="P2847" s="111"/>
      <c r="Q2847" s="106"/>
      <c r="R2847" s="106"/>
      <c r="S2847" s="106"/>
      <c r="T2847" s="106"/>
      <c r="U2847" s="106"/>
      <c r="V2847" s="106"/>
      <c r="W2847" s="19"/>
      <c r="X2847" s="2"/>
      <c r="Y2847" s="4"/>
      <c r="Z2847" s="106"/>
      <c r="AA2847" s="114"/>
      <c r="AB2847" s="112"/>
      <c r="AC2847" s="178"/>
      <c r="AD2847" s="11"/>
      <c r="AE2847" s="106"/>
      <c r="AF2847" s="106"/>
      <c r="AG2847" s="106"/>
      <c r="AH2847" s="115"/>
      <c r="AI2847" s="116"/>
      <c r="AJ2847" s="10"/>
      <c r="AK2847" s="1"/>
      <c r="AL2847" s="10"/>
      <c r="AM2847" s="1"/>
      <c r="AN2847" s="1"/>
      <c r="AO2847" s="3"/>
      <c r="AP2847" s="3"/>
      <c r="AQ2847" s="4"/>
      <c r="AR2847" s="4"/>
      <c r="AS2847" s="4"/>
      <c r="AT2847" s="4"/>
      <c r="AU2847" s="4"/>
      <c r="AV2847" s="4"/>
      <c r="AW2847" s="1"/>
      <c r="AX2847" s="1"/>
      <c r="AY2847" s="1"/>
      <c r="AZ2847" s="1"/>
      <c r="BA2847" s="1"/>
      <c r="BB2847" s="1"/>
      <c r="BC2847" s="1"/>
      <c r="BD2847" s="1"/>
      <c r="BE2847" s="1"/>
      <c r="BG2847" s="1"/>
      <c r="BH2847" s="1"/>
    </row>
    <row r="2848" spans="1:60" ht="15" customHeight="1" x14ac:dyDescent="0.25">
      <c r="A2848" s="105"/>
      <c r="B2848" s="106"/>
      <c r="C2848" s="2"/>
      <c r="D2848" s="2"/>
      <c r="E2848" s="106"/>
      <c r="F2848" s="107"/>
      <c r="G2848" s="108"/>
      <c r="H2848" s="109"/>
      <c r="I2848" s="109"/>
      <c r="J2848" s="110"/>
      <c r="K2848" s="117"/>
      <c r="L2848" s="178"/>
      <c r="M2848" s="178"/>
      <c r="N2848" s="106"/>
      <c r="O2848" s="111"/>
      <c r="P2848" s="111"/>
      <c r="Q2848" s="106"/>
      <c r="R2848" s="106"/>
      <c r="S2848" s="106"/>
      <c r="T2848" s="106"/>
      <c r="U2848" s="106"/>
      <c r="V2848" s="106"/>
      <c r="W2848" s="19"/>
      <c r="X2848" s="2"/>
      <c r="Y2848" s="4"/>
      <c r="Z2848" s="106"/>
      <c r="AA2848" s="114"/>
      <c r="AB2848" s="112"/>
      <c r="AC2848" s="178"/>
      <c r="AD2848" s="11"/>
      <c r="AE2848" s="106"/>
      <c r="AF2848" s="106"/>
      <c r="AG2848" s="106"/>
      <c r="AH2848" s="115"/>
      <c r="AI2848" s="116"/>
      <c r="AJ2848" s="10"/>
      <c r="AK2848" s="1"/>
      <c r="AL2848" s="10"/>
      <c r="AM2848" s="1"/>
      <c r="AN2848" s="1"/>
      <c r="AO2848" s="3"/>
      <c r="AP2848" s="3"/>
      <c r="AQ2848" s="4"/>
      <c r="AR2848" s="4"/>
      <c r="AS2848" s="4"/>
      <c r="AT2848" s="4"/>
      <c r="AU2848" s="4"/>
      <c r="AV2848" s="4"/>
      <c r="AW2848" s="1"/>
      <c r="AX2848" s="1"/>
      <c r="AY2848" s="1"/>
      <c r="AZ2848" s="1"/>
      <c r="BA2848" s="1"/>
      <c r="BB2848" s="1"/>
      <c r="BC2848" s="1"/>
      <c r="BD2848" s="1"/>
      <c r="BE2848" s="1"/>
      <c r="BG2848" s="1"/>
      <c r="BH2848" s="1"/>
    </row>
    <row r="2849" spans="1:60" ht="15" customHeight="1" x14ac:dyDescent="0.25">
      <c r="A2849" s="105"/>
      <c r="B2849" s="106"/>
      <c r="C2849" s="2"/>
      <c r="D2849" s="2"/>
      <c r="E2849" s="106"/>
      <c r="F2849" s="107"/>
      <c r="G2849" s="108"/>
      <c r="H2849" s="109"/>
      <c r="I2849" s="109"/>
      <c r="J2849" s="110"/>
      <c r="K2849" s="117"/>
      <c r="L2849" s="178"/>
      <c r="M2849" s="178"/>
      <c r="N2849" s="106"/>
      <c r="O2849" s="111"/>
      <c r="P2849" s="111"/>
      <c r="Q2849" s="106"/>
      <c r="R2849" s="106"/>
      <c r="S2849" s="106"/>
      <c r="T2849" s="106"/>
      <c r="U2849" s="106"/>
      <c r="V2849" s="106"/>
      <c r="W2849" s="19"/>
      <c r="X2849" s="2"/>
      <c r="Y2849" s="4"/>
      <c r="Z2849" s="106"/>
      <c r="AA2849" s="114"/>
      <c r="AB2849" s="112"/>
      <c r="AC2849" s="178"/>
      <c r="AD2849" s="11"/>
      <c r="AE2849" s="106"/>
      <c r="AF2849" s="106"/>
      <c r="AG2849" s="106"/>
      <c r="AH2849" s="115"/>
      <c r="AI2849" s="116"/>
      <c r="AJ2849" s="10"/>
      <c r="AK2849" s="1"/>
      <c r="AL2849" s="10"/>
      <c r="AM2849" s="1"/>
      <c r="AN2849" s="1"/>
      <c r="AO2849" s="3"/>
      <c r="AP2849" s="3"/>
      <c r="AQ2849" s="4"/>
      <c r="AR2849" s="4"/>
      <c r="AS2849" s="4"/>
      <c r="AT2849" s="4"/>
      <c r="AU2849" s="4"/>
      <c r="AV2849" s="4"/>
      <c r="AW2849" s="1"/>
      <c r="AX2849" s="1"/>
      <c r="AY2849" s="1"/>
      <c r="AZ2849" s="1"/>
      <c r="BA2849" s="1"/>
      <c r="BB2849" s="1"/>
      <c r="BC2849" s="1"/>
      <c r="BD2849" s="1"/>
      <c r="BE2849" s="1"/>
      <c r="BG2849" s="1"/>
      <c r="BH2849" s="1"/>
    </row>
    <row r="2850" spans="1:60" ht="15" customHeight="1" x14ac:dyDescent="0.25">
      <c r="A2850" s="105"/>
      <c r="B2850" s="106"/>
      <c r="C2850" s="2"/>
      <c r="D2850" s="2"/>
      <c r="E2850" s="106"/>
      <c r="F2850" s="107"/>
      <c r="G2850" s="108"/>
      <c r="H2850" s="109"/>
      <c r="I2850" s="109"/>
      <c r="J2850" s="110"/>
      <c r="K2850" s="117"/>
      <c r="L2850" s="178"/>
      <c r="M2850" s="178"/>
      <c r="N2850" s="106"/>
      <c r="O2850" s="111"/>
      <c r="P2850" s="111"/>
      <c r="Q2850" s="106"/>
      <c r="R2850" s="106"/>
      <c r="S2850" s="106"/>
      <c r="T2850" s="106"/>
      <c r="U2850" s="106"/>
      <c r="V2850" s="106"/>
      <c r="W2850" s="19"/>
      <c r="X2850" s="2"/>
      <c r="Y2850" s="4"/>
      <c r="Z2850" s="106"/>
      <c r="AA2850" s="114"/>
      <c r="AB2850" s="112"/>
      <c r="AC2850" s="178"/>
      <c r="AD2850" s="11"/>
      <c r="AE2850" s="106"/>
      <c r="AF2850" s="106"/>
      <c r="AG2850" s="106"/>
      <c r="AH2850" s="115"/>
      <c r="AI2850" s="116"/>
      <c r="AJ2850" s="10"/>
      <c r="AK2850" s="1"/>
      <c r="AL2850" s="10"/>
      <c r="AM2850" s="1"/>
      <c r="AN2850" s="1"/>
      <c r="AO2850" s="3"/>
      <c r="AP2850" s="3"/>
      <c r="AQ2850" s="4"/>
      <c r="AR2850" s="4"/>
      <c r="AS2850" s="4"/>
      <c r="AT2850" s="4"/>
      <c r="AU2850" s="4"/>
      <c r="AV2850" s="4"/>
      <c r="AW2850" s="1"/>
      <c r="AX2850" s="1"/>
      <c r="AY2850" s="1"/>
      <c r="AZ2850" s="1"/>
      <c r="BA2850" s="1"/>
      <c r="BB2850" s="1"/>
      <c r="BC2850" s="1"/>
      <c r="BD2850" s="1"/>
      <c r="BE2850" s="1"/>
      <c r="BG2850" s="1"/>
      <c r="BH2850" s="1"/>
    </row>
    <row r="2851" spans="1:60" ht="15" customHeight="1" x14ac:dyDescent="0.25">
      <c r="A2851" s="105"/>
      <c r="B2851" s="106"/>
      <c r="C2851" s="2"/>
      <c r="D2851" s="2"/>
      <c r="E2851" s="106"/>
      <c r="F2851" s="107"/>
      <c r="G2851" s="108"/>
      <c r="H2851" s="109"/>
      <c r="I2851" s="109"/>
      <c r="J2851" s="110"/>
      <c r="K2851" s="117"/>
      <c r="L2851" s="178"/>
      <c r="M2851" s="178"/>
      <c r="N2851" s="106"/>
      <c r="O2851" s="111"/>
      <c r="P2851" s="111"/>
      <c r="Q2851" s="106"/>
      <c r="R2851" s="106"/>
      <c r="S2851" s="106"/>
      <c r="T2851" s="106"/>
      <c r="U2851" s="106"/>
      <c r="V2851" s="106"/>
      <c r="W2851" s="19"/>
      <c r="X2851" s="2"/>
      <c r="Y2851" s="4"/>
      <c r="Z2851" s="106"/>
      <c r="AA2851" s="114"/>
      <c r="AB2851" s="112"/>
      <c r="AC2851" s="178"/>
      <c r="AD2851" s="11"/>
      <c r="AE2851" s="106"/>
      <c r="AF2851" s="106"/>
      <c r="AG2851" s="106"/>
      <c r="AH2851" s="115"/>
      <c r="AI2851" s="116"/>
      <c r="AJ2851" s="10"/>
      <c r="AK2851" s="1"/>
      <c r="AL2851" s="10"/>
      <c r="AM2851" s="1"/>
      <c r="AN2851" s="1"/>
      <c r="AO2851" s="3"/>
      <c r="AP2851" s="3"/>
      <c r="AQ2851" s="4"/>
      <c r="AR2851" s="4"/>
      <c r="AS2851" s="4"/>
      <c r="AT2851" s="4"/>
      <c r="AU2851" s="4"/>
      <c r="AV2851" s="4"/>
      <c r="AW2851" s="1"/>
      <c r="AX2851" s="1"/>
      <c r="AY2851" s="1"/>
      <c r="AZ2851" s="1"/>
      <c r="BA2851" s="1"/>
      <c r="BB2851" s="1"/>
      <c r="BC2851" s="1"/>
      <c r="BD2851" s="1"/>
      <c r="BE2851" s="1"/>
      <c r="BG2851" s="1"/>
      <c r="BH2851" s="1"/>
    </row>
    <row r="2852" spans="1:60" ht="15" customHeight="1" x14ac:dyDescent="0.25">
      <c r="A2852" s="105"/>
      <c r="B2852" s="106"/>
      <c r="C2852" s="2"/>
      <c r="D2852" s="2"/>
      <c r="E2852" s="106"/>
      <c r="F2852" s="107"/>
      <c r="G2852" s="108"/>
      <c r="H2852" s="109"/>
      <c r="I2852" s="109"/>
      <c r="J2852" s="110"/>
      <c r="K2852" s="117"/>
      <c r="L2852" s="178"/>
      <c r="M2852" s="178"/>
      <c r="N2852" s="106"/>
      <c r="O2852" s="111"/>
      <c r="P2852" s="111"/>
      <c r="Q2852" s="106"/>
      <c r="R2852" s="106"/>
      <c r="S2852" s="106"/>
      <c r="T2852" s="106"/>
      <c r="U2852" s="106"/>
      <c r="V2852" s="106"/>
      <c r="W2852" s="19"/>
      <c r="X2852" s="2"/>
      <c r="Y2852" s="4"/>
      <c r="Z2852" s="106"/>
      <c r="AA2852" s="114"/>
      <c r="AB2852" s="112"/>
      <c r="AC2852" s="178"/>
      <c r="AD2852" s="11"/>
      <c r="AE2852" s="106"/>
      <c r="AF2852" s="106"/>
      <c r="AG2852" s="106"/>
      <c r="AH2852" s="115"/>
      <c r="AI2852" s="116"/>
      <c r="AJ2852" s="10"/>
      <c r="AK2852" s="1"/>
      <c r="AL2852" s="10"/>
      <c r="AM2852" s="1"/>
      <c r="AN2852" s="1"/>
      <c r="AO2852" s="3"/>
      <c r="AP2852" s="3"/>
      <c r="AQ2852" s="4"/>
      <c r="AR2852" s="4"/>
      <c r="AS2852" s="4"/>
      <c r="AT2852" s="4"/>
      <c r="AU2852" s="4"/>
      <c r="AV2852" s="4"/>
      <c r="AW2852" s="1"/>
      <c r="AX2852" s="1"/>
      <c r="AY2852" s="1"/>
      <c r="AZ2852" s="1"/>
      <c r="BA2852" s="1"/>
      <c r="BB2852" s="1"/>
      <c r="BC2852" s="1"/>
      <c r="BD2852" s="1"/>
      <c r="BE2852" s="1"/>
      <c r="BG2852" s="1"/>
      <c r="BH2852" s="1"/>
    </row>
    <row r="2853" spans="1:60" ht="15" customHeight="1" x14ac:dyDescent="0.25">
      <c r="A2853" s="105"/>
      <c r="B2853" s="106"/>
      <c r="C2853" s="2"/>
      <c r="D2853" s="2"/>
      <c r="E2853" s="106"/>
      <c r="F2853" s="107"/>
      <c r="G2853" s="108"/>
      <c r="H2853" s="109"/>
      <c r="I2853" s="109"/>
      <c r="J2853" s="110"/>
      <c r="K2853" s="117"/>
      <c r="L2853" s="178"/>
      <c r="M2853" s="178"/>
      <c r="N2853" s="106"/>
      <c r="O2853" s="111"/>
      <c r="P2853" s="111"/>
      <c r="Q2853" s="106"/>
      <c r="R2853" s="106"/>
      <c r="S2853" s="106"/>
      <c r="T2853" s="106"/>
      <c r="U2853" s="106"/>
      <c r="V2853" s="106"/>
      <c r="W2853" s="19"/>
      <c r="X2853" s="2"/>
      <c r="Y2853" s="4"/>
      <c r="Z2853" s="106"/>
      <c r="AA2853" s="114"/>
      <c r="AB2853" s="112"/>
      <c r="AC2853" s="178"/>
      <c r="AD2853" s="11"/>
      <c r="AE2853" s="106"/>
      <c r="AF2853" s="106"/>
      <c r="AG2853" s="106"/>
      <c r="AH2853" s="115"/>
      <c r="AI2853" s="116"/>
      <c r="AJ2853" s="10"/>
      <c r="AK2853" s="1"/>
      <c r="AL2853" s="10"/>
      <c r="AM2853" s="1"/>
      <c r="AN2853" s="1"/>
      <c r="AO2853" s="3"/>
      <c r="AP2853" s="3"/>
      <c r="AQ2853" s="4"/>
      <c r="AR2853" s="4"/>
      <c r="AS2853" s="4"/>
      <c r="AT2853" s="4"/>
      <c r="AU2853" s="4"/>
      <c r="AV2853" s="4"/>
      <c r="AW2853" s="1"/>
      <c r="AX2853" s="1"/>
      <c r="AY2853" s="1"/>
      <c r="AZ2853" s="1"/>
      <c r="BA2853" s="1"/>
      <c r="BB2853" s="1"/>
      <c r="BC2853" s="1"/>
      <c r="BD2853" s="1"/>
      <c r="BE2853" s="1"/>
      <c r="BG2853" s="1"/>
      <c r="BH2853" s="1"/>
    </row>
    <row r="2854" spans="1:60" ht="15" customHeight="1" x14ac:dyDescent="0.25">
      <c r="A2854" s="105"/>
      <c r="B2854" s="106"/>
      <c r="C2854" s="2"/>
      <c r="D2854" s="2"/>
      <c r="E2854" s="106"/>
      <c r="F2854" s="107"/>
      <c r="G2854" s="108"/>
      <c r="H2854" s="109"/>
      <c r="I2854" s="109"/>
      <c r="J2854" s="110"/>
      <c r="K2854" s="117"/>
      <c r="L2854" s="178"/>
      <c r="M2854" s="178"/>
      <c r="N2854" s="106"/>
      <c r="O2854" s="111"/>
      <c r="P2854" s="111"/>
      <c r="Q2854" s="106"/>
      <c r="R2854" s="106"/>
      <c r="S2854" s="106"/>
      <c r="T2854" s="106"/>
      <c r="U2854" s="106"/>
      <c r="V2854" s="106"/>
      <c r="W2854" s="19"/>
      <c r="X2854" s="2"/>
      <c r="Y2854" s="4"/>
      <c r="Z2854" s="106"/>
      <c r="AA2854" s="114"/>
      <c r="AB2854" s="112"/>
      <c r="AC2854" s="178"/>
      <c r="AD2854" s="11"/>
      <c r="AE2854" s="106"/>
      <c r="AF2854" s="106"/>
      <c r="AG2854" s="106"/>
      <c r="AH2854" s="115"/>
      <c r="AI2854" s="116"/>
      <c r="AJ2854" s="10"/>
      <c r="AK2854" s="1"/>
      <c r="AL2854" s="10"/>
      <c r="AM2854" s="1"/>
      <c r="AN2854" s="1"/>
      <c r="AO2854" s="3"/>
      <c r="AP2854" s="3"/>
      <c r="AQ2854" s="4"/>
      <c r="AR2854" s="4"/>
      <c r="AS2854" s="4"/>
      <c r="AT2854" s="4"/>
      <c r="AU2854" s="4"/>
      <c r="AV2854" s="4"/>
      <c r="AW2854" s="1"/>
      <c r="AX2854" s="1"/>
      <c r="AY2854" s="1"/>
      <c r="AZ2854" s="1"/>
      <c r="BA2854" s="1"/>
      <c r="BB2854" s="1"/>
      <c r="BC2854" s="1"/>
      <c r="BD2854" s="1"/>
      <c r="BE2854" s="1"/>
      <c r="BG2854" s="1"/>
      <c r="BH2854" s="1"/>
    </row>
    <row r="2855" spans="1:60" ht="15" customHeight="1" x14ac:dyDescent="0.25">
      <c r="A2855" s="105"/>
      <c r="B2855" s="106"/>
      <c r="C2855" s="2"/>
      <c r="D2855" s="2"/>
      <c r="E2855" s="106"/>
      <c r="F2855" s="107"/>
      <c r="G2855" s="108"/>
      <c r="H2855" s="109"/>
      <c r="I2855" s="109"/>
      <c r="J2855" s="110"/>
      <c r="K2855" s="117"/>
      <c r="L2855" s="178"/>
      <c r="M2855" s="178"/>
      <c r="N2855" s="106"/>
      <c r="O2855" s="111"/>
      <c r="P2855" s="111"/>
      <c r="Q2855" s="106"/>
      <c r="R2855" s="106"/>
      <c r="S2855" s="106"/>
      <c r="T2855" s="106"/>
      <c r="U2855" s="106"/>
      <c r="V2855" s="106"/>
      <c r="W2855" s="19"/>
      <c r="X2855" s="2"/>
      <c r="Y2855" s="4"/>
      <c r="Z2855" s="106"/>
      <c r="AA2855" s="114"/>
      <c r="AB2855" s="112"/>
      <c r="AC2855" s="178"/>
      <c r="AD2855" s="11"/>
      <c r="AE2855" s="106"/>
      <c r="AF2855" s="106"/>
      <c r="AG2855" s="106"/>
      <c r="AH2855" s="115"/>
      <c r="AI2855" s="116"/>
      <c r="AJ2855" s="10"/>
      <c r="AK2855" s="1"/>
      <c r="AL2855" s="10"/>
      <c r="AM2855" s="1"/>
      <c r="AN2855" s="1"/>
      <c r="AO2855" s="3"/>
      <c r="AP2855" s="3"/>
      <c r="AQ2855" s="4"/>
      <c r="AR2855" s="4"/>
      <c r="AS2855" s="4"/>
      <c r="AT2855" s="4"/>
      <c r="AU2855" s="4"/>
      <c r="AV2855" s="4"/>
      <c r="AW2855" s="1"/>
      <c r="AX2855" s="1"/>
      <c r="AY2855" s="1"/>
      <c r="AZ2855" s="1"/>
      <c r="BA2855" s="1"/>
      <c r="BB2855" s="1"/>
      <c r="BC2855" s="1"/>
      <c r="BD2855" s="1"/>
      <c r="BE2855" s="1"/>
      <c r="BG2855" s="1"/>
      <c r="BH2855" s="1"/>
    </row>
    <row r="2856" spans="1:60" ht="15" customHeight="1" x14ac:dyDescent="0.25">
      <c r="A2856" s="105"/>
      <c r="B2856" s="106"/>
      <c r="C2856" s="2"/>
      <c r="D2856" s="2"/>
      <c r="E2856" s="106"/>
      <c r="F2856" s="107"/>
      <c r="G2856" s="108"/>
      <c r="H2856" s="109"/>
      <c r="I2856" s="109"/>
      <c r="J2856" s="110"/>
      <c r="K2856" s="117"/>
      <c r="L2856" s="178"/>
      <c r="M2856" s="178"/>
      <c r="N2856" s="106"/>
      <c r="O2856" s="111"/>
      <c r="P2856" s="111"/>
      <c r="Q2856" s="106"/>
      <c r="R2856" s="106"/>
      <c r="S2856" s="106"/>
      <c r="T2856" s="106"/>
      <c r="U2856" s="106"/>
      <c r="V2856" s="106"/>
      <c r="W2856" s="19"/>
      <c r="X2856" s="2"/>
      <c r="Y2856" s="4"/>
      <c r="Z2856" s="106"/>
      <c r="AA2856" s="114"/>
      <c r="AB2856" s="112"/>
      <c r="AC2856" s="178"/>
      <c r="AD2856" s="11"/>
      <c r="AE2856" s="106"/>
      <c r="AF2856" s="106"/>
      <c r="AG2856" s="106"/>
      <c r="AH2856" s="115"/>
      <c r="AI2856" s="116"/>
      <c r="AJ2856" s="10"/>
      <c r="AK2856" s="1"/>
      <c r="AL2856" s="10"/>
      <c r="AM2856" s="1"/>
      <c r="AN2856" s="1"/>
      <c r="AO2856" s="3"/>
      <c r="AP2856" s="3"/>
      <c r="AQ2856" s="4"/>
      <c r="AR2856" s="4"/>
      <c r="AS2856" s="4"/>
      <c r="AT2856" s="4"/>
      <c r="AU2856" s="4"/>
      <c r="AV2856" s="4"/>
      <c r="AW2856" s="1"/>
      <c r="AX2856" s="1"/>
      <c r="AY2856" s="1"/>
      <c r="AZ2856" s="1"/>
      <c r="BA2856" s="1"/>
      <c r="BB2856" s="1"/>
      <c r="BC2856" s="1"/>
      <c r="BD2856" s="1"/>
      <c r="BE2856" s="1"/>
      <c r="BG2856" s="1"/>
      <c r="BH2856" s="1"/>
    </row>
    <row r="2857" spans="1:60" ht="15" customHeight="1" x14ac:dyDescent="0.25">
      <c r="A2857" s="105"/>
      <c r="B2857" s="106"/>
      <c r="C2857" s="2"/>
      <c r="D2857" s="2"/>
      <c r="E2857" s="106"/>
      <c r="F2857" s="107"/>
      <c r="G2857" s="108"/>
      <c r="H2857" s="109"/>
      <c r="I2857" s="109"/>
      <c r="J2857" s="110"/>
      <c r="K2857" s="117"/>
      <c r="L2857" s="178"/>
      <c r="M2857" s="178"/>
      <c r="N2857" s="106"/>
      <c r="O2857" s="111"/>
      <c r="P2857" s="111"/>
      <c r="Q2857" s="106"/>
      <c r="R2857" s="106"/>
      <c r="S2857" s="106"/>
      <c r="T2857" s="106"/>
      <c r="U2857" s="106"/>
      <c r="V2857" s="106"/>
      <c r="W2857" s="19"/>
      <c r="X2857" s="2"/>
      <c r="Y2857" s="4"/>
      <c r="Z2857" s="106"/>
      <c r="AA2857" s="114"/>
      <c r="AB2857" s="112"/>
      <c r="AC2857" s="178"/>
      <c r="AD2857" s="11"/>
      <c r="AE2857" s="106"/>
      <c r="AF2857" s="106"/>
      <c r="AG2857" s="106"/>
      <c r="AH2857" s="115"/>
      <c r="AI2857" s="116"/>
      <c r="AJ2857" s="10"/>
      <c r="AK2857" s="1"/>
      <c r="AL2857" s="10"/>
      <c r="AM2857" s="1"/>
      <c r="AN2857" s="1"/>
      <c r="AO2857" s="3"/>
      <c r="AP2857" s="3"/>
      <c r="AQ2857" s="4"/>
      <c r="AR2857" s="4"/>
      <c r="AS2857" s="4"/>
      <c r="AT2857" s="4"/>
      <c r="AU2857" s="4"/>
      <c r="AV2857" s="4"/>
      <c r="AW2857" s="1"/>
      <c r="AX2857" s="1"/>
      <c r="AY2857" s="1"/>
      <c r="AZ2857" s="1"/>
      <c r="BA2857" s="1"/>
      <c r="BB2857" s="1"/>
      <c r="BC2857" s="1"/>
      <c r="BD2857" s="1"/>
      <c r="BE2857" s="1"/>
      <c r="BG2857" s="1"/>
      <c r="BH2857" s="1"/>
    </row>
    <row r="2858" spans="1:60" ht="15" customHeight="1" x14ac:dyDescent="0.25">
      <c r="A2858" s="105"/>
      <c r="B2858" s="106"/>
      <c r="C2858" s="2"/>
      <c r="D2858" s="2"/>
      <c r="E2858" s="106"/>
      <c r="F2858" s="107"/>
      <c r="G2858" s="108"/>
      <c r="H2858" s="109"/>
      <c r="I2858" s="109"/>
      <c r="J2858" s="110"/>
      <c r="K2858" s="117"/>
      <c r="L2858" s="178"/>
      <c r="M2858" s="178"/>
      <c r="N2858" s="106"/>
      <c r="O2858" s="111"/>
      <c r="P2858" s="111"/>
      <c r="Q2858" s="106"/>
      <c r="R2858" s="106"/>
      <c r="S2858" s="106"/>
      <c r="T2858" s="106"/>
      <c r="U2858" s="106"/>
      <c r="V2858" s="106"/>
      <c r="W2858" s="19"/>
      <c r="X2858" s="2"/>
      <c r="Y2858" s="4"/>
      <c r="Z2858" s="106"/>
      <c r="AA2858" s="114"/>
      <c r="AB2858" s="112"/>
      <c r="AC2858" s="178"/>
      <c r="AD2858" s="11"/>
      <c r="AE2858" s="106"/>
      <c r="AF2858" s="106"/>
      <c r="AG2858" s="106"/>
      <c r="AH2858" s="115"/>
      <c r="AI2858" s="116"/>
      <c r="AJ2858" s="10"/>
      <c r="AK2858" s="1"/>
      <c r="AL2858" s="10"/>
      <c r="AM2858" s="1"/>
      <c r="AN2858" s="1"/>
      <c r="AO2858" s="3"/>
      <c r="AP2858" s="3"/>
      <c r="AQ2858" s="4"/>
      <c r="AR2858" s="4"/>
      <c r="AS2858" s="4"/>
      <c r="AT2858" s="4"/>
      <c r="AU2858" s="4"/>
      <c r="AV2858" s="4"/>
      <c r="AW2858" s="1"/>
      <c r="AX2858" s="1"/>
      <c r="AY2858" s="1"/>
      <c r="AZ2858" s="1"/>
      <c r="BA2858" s="1"/>
      <c r="BB2858" s="1"/>
      <c r="BC2858" s="1"/>
      <c r="BD2858" s="1"/>
      <c r="BE2858" s="1"/>
      <c r="BG2858" s="1"/>
      <c r="BH2858" s="1"/>
    </row>
    <row r="2859" spans="1:60" ht="15" customHeight="1" x14ac:dyDescent="0.25">
      <c r="A2859" s="105"/>
      <c r="B2859" s="106"/>
      <c r="C2859" s="2"/>
      <c r="D2859" s="2"/>
      <c r="E2859" s="106"/>
      <c r="F2859" s="107"/>
      <c r="G2859" s="108"/>
      <c r="H2859" s="109"/>
      <c r="I2859" s="109"/>
      <c r="J2859" s="110"/>
      <c r="K2859" s="117"/>
      <c r="L2859" s="178"/>
      <c r="M2859" s="178"/>
      <c r="N2859" s="106"/>
      <c r="O2859" s="111"/>
      <c r="P2859" s="111"/>
      <c r="Q2859" s="106"/>
      <c r="R2859" s="106"/>
      <c r="S2859" s="106"/>
      <c r="T2859" s="106"/>
      <c r="U2859" s="106"/>
      <c r="V2859" s="106"/>
      <c r="W2859" s="19"/>
      <c r="X2859" s="2"/>
      <c r="Y2859" s="4"/>
      <c r="Z2859" s="106"/>
      <c r="AA2859" s="114"/>
      <c r="AB2859" s="112"/>
      <c r="AC2859" s="178"/>
      <c r="AD2859" s="11"/>
      <c r="AE2859" s="106"/>
      <c r="AF2859" s="106"/>
      <c r="AG2859" s="106"/>
      <c r="AH2859" s="115"/>
      <c r="AI2859" s="116"/>
      <c r="AJ2859" s="10"/>
      <c r="AK2859" s="1"/>
      <c r="AL2859" s="10"/>
      <c r="AM2859" s="1"/>
      <c r="AN2859" s="1"/>
      <c r="AO2859" s="3"/>
      <c r="AP2859" s="3"/>
      <c r="AQ2859" s="4"/>
      <c r="AR2859" s="4"/>
      <c r="AS2859" s="4"/>
      <c r="AT2859" s="4"/>
      <c r="AU2859" s="4"/>
      <c r="AV2859" s="4"/>
      <c r="AW2859" s="1"/>
      <c r="AX2859" s="1"/>
      <c r="AY2859" s="1"/>
      <c r="AZ2859" s="1"/>
      <c r="BA2859" s="1"/>
      <c r="BB2859" s="1"/>
      <c r="BC2859" s="1"/>
      <c r="BD2859" s="1"/>
      <c r="BE2859" s="1"/>
      <c r="BG2859" s="1"/>
      <c r="BH2859" s="1"/>
    </row>
    <row r="2860" spans="1:60" ht="15" customHeight="1" x14ac:dyDescent="0.25">
      <c r="A2860" s="105"/>
      <c r="B2860" s="106"/>
      <c r="C2860" s="2"/>
      <c r="D2860" s="2"/>
      <c r="E2860" s="106"/>
      <c r="F2860" s="107"/>
      <c r="G2860" s="108"/>
      <c r="H2860" s="109"/>
      <c r="I2860" s="109"/>
      <c r="J2860" s="110"/>
      <c r="K2860" s="117"/>
      <c r="L2860" s="178"/>
      <c r="M2860" s="178"/>
      <c r="N2860" s="106"/>
      <c r="O2860" s="111"/>
      <c r="P2860" s="111"/>
      <c r="Q2860" s="106"/>
      <c r="R2860" s="106"/>
      <c r="S2860" s="106"/>
      <c r="T2860" s="106"/>
      <c r="U2860" s="106"/>
      <c r="V2860" s="106"/>
      <c r="W2860" s="19"/>
      <c r="X2860" s="2"/>
      <c r="Y2860" s="4"/>
      <c r="Z2860" s="106"/>
      <c r="AA2860" s="114"/>
      <c r="AB2860" s="112"/>
      <c r="AC2860" s="178"/>
      <c r="AD2860" s="11"/>
      <c r="AE2860" s="106"/>
      <c r="AF2860" s="106"/>
      <c r="AG2860" s="106"/>
      <c r="AH2860" s="115"/>
      <c r="AI2860" s="116"/>
      <c r="AJ2860" s="10"/>
      <c r="AK2860" s="1"/>
      <c r="AL2860" s="10"/>
      <c r="AM2860" s="1"/>
      <c r="AN2860" s="1"/>
      <c r="AO2860" s="3"/>
      <c r="AP2860" s="3"/>
      <c r="AQ2860" s="4"/>
      <c r="AR2860" s="4"/>
      <c r="AS2860" s="4"/>
      <c r="AT2860" s="4"/>
      <c r="AU2860" s="4"/>
      <c r="AV2860" s="4"/>
      <c r="AW2860" s="1"/>
      <c r="AX2860" s="1"/>
      <c r="AY2860" s="1"/>
      <c r="AZ2860" s="1"/>
      <c r="BA2860" s="1"/>
      <c r="BB2860" s="1"/>
      <c r="BC2860" s="1"/>
      <c r="BD2860" s="1"/>
      <c r="BE2860" s="1"/>
      <c r="BG2860" s="1"/>
      <c r="BH2860" s="1"/>
    </row>
    <row r="2861" spans="1:60" ht="15" customHeight="1" x14ac:dyDescent="0.25">
      <c r="A2861" s="105"/>
      <c r="B2861" s="106"/>
      <c r="C2861" s="2"/>
      <c r="D2861" s="2"/>
      <c r="E2861" s="106"/>
      <c r="F2861" s="107"/>
      <c r="G2861" s="108"/>
      <c r="H2861" s="109"/>
      <c r="I2861" s="109"/>
      <c r="J2861" s="110"/>
      <c r="K2861" s="117"/>
      <c r="L2861" s="178"/>
      <c r="M2861" s="178"/>
      <c r="N2861" s="106"/>
      <c r="O2861" s="111"/>
      <c r="P2861" s="111"/>
      <c r="Q2861" s="106"/>
      <c r="R2861" s="106"/>
      <c r="S2861" s="106"/>
      <c r="T2861" s="106"/>
      <c r="U2861" s="106"/>
      <c r="V2861" s="106"/>
      <c r="W2861" s="19"/>
      <c r="X2861" s="2"/>
      <c r="Y2861" s="4"/>
      <c r="Z2861" s="106"/>
      <c r="AA2861" s="114"/>
      <c r="AB2861" s="112"/>
      <c r="AC2861" s="178"/>
      <c r="AD2861" s="11"/>
      <c r="AE2861" s="106"/>
      <c r="AF2861" s="106"/>
      <c r="AG2861" s="106"/>
      <c r="AH2861" s="115"/>
      <c r="AI2861" s="116"/>
      <c r="AJ2861" s="10"/>
      <c r="AK2861" s="1"/>
      <c r="AL2861" s="10"/>
      <c r="AM2861" s="1"/>
      <c r="AN2861" s="1"/>
      <c r="AO2861" s="3"/>
      <c r="AP2861" s="3"/>
      <c r="AQ2861" s="4"/>
      <c r="AR2861" s="4"/>
      <c r="AS2861" s="4"/>
      <c r="AT2861" s="4"/>
      <c r="AU2861" s="4"/>
      <c r="AV2861" s="4"/>
      <c r="AW2861" s="1"/>
      <c r="AX2861" s="1"/>
      <c r="AY2861" s="1"/>
      <c r="AZ2861" s="1"/>
      <c r="BA2861" s="1"/>
      <c r="BB2861" s="1"/>
      <c r="BC2861" s="1"/>
      <c r="BD2861" s="1"/>
      <c r="BE2861" s="1"/>
      <c r="BG2861" s="1"/>
      <c r="BH2861" s="1"/>
    </row>
    <row r="2862" spans="1:60" ht="15" customHeight="1" x14ac:dyDescent="0.25">
      <c r="A2862" s="105"/>
      <c r="B2862" s="106"/>
      <c r="C2862" s="2"/>
      <c r="D2862" s="2"/>
      <c r="E2862" s="106"/>
      <c r="F2862" s="107"/>
      <c r="G2862" s="108"/>
      <c r="H2862" s="109"/>
      <c r="I2862" s="109"/>
      <c r="J2862" s="110"/>
      <c r="K2862" s="117"/>
      <c r="L2862" s="178"/>
      <c r="M2862" s="178"/>
      <c r="N2862" s="106"/>
      <c r="O2862" s="111"/>
      <c r="P2862" s="111"/>
      <c r="Q2862" s="106"/>
      <c r="R2862" s="106"/>
      <c r="S2862" s="106"/>
      <c r="T2862" s="106"/>
      <c r="U2862" s="106"/>
      <c r="V2862" s="106"/>
      <c r="W2862" s="19"/>
      <c r="X2862" s="2"/>
      <c r="Y2862" s="4"/>
      <c r="Z2862" s="106"/>
      <c r="AA2862" s="114"/>
      <c r="AB2862" s="112"/>
      <c r="AC2862" s="178"/>
      <c r="AD2862" s="11"/>
      <c r="AE2862" s="106"/>
      <c r="AF2862" s="106"/>
      <c r="AG2862" s="106"/>
      <c r="AH2862" s="115"/>
      <c r="AI2862" s="116"/>
      <c r="AJ2862" s="10"/>
      <c r="AK2862" s="1"/>
      <c r="AL2862" s="10"/>
      <c r="AM2862" s="1"/>
      <c r="AN2862" s="1"/>
      <c r="AO2862" s="3"/>
      <c r="AP2862" s="3"/>
      <c r="AQ2862" s="4"/>
      <c r="AR2862" s="4"/>
      <c r="AS2862" s="4"/>
      <c r="AT2862" s="4"/>
      <c r="AU2862" s="4"/>
      <c r="AV2862" s="4"/>
      <c r="AW2862" s="1"/>
      <c r="AX2862" s="1"/>
      <c r="AY2862" s="1"/>
      <c r="AZ2862" s="1"/>
      <c r="BA2862" s="1"/>
      <c r="BB2862" s="1"/>
      <c r="BC2862" s="1"/>
      <c r="BD2862" s="1"/>
      <c r="BE2862" s="1"/>
      <c r="BG2862" s="1"/>
      <c r="BH2862" s="1"/>
    </row>
    <row r="2863" spans="1:60" ht="15" customHeight="1" x14ac:dyDescent="0.25">
      <c r="A2863" s="105"/>
      <c r="B2863" s="106"/>
      <c r="C2863" s="2"/>
      <c r="D2863" s="2"/>
      <c r="E2863" s="106"/>
      <c r="F2863" s="107"/>
      <c r="G2863" s="108"/>
      <c r="H2863" s="109"/>
      <c r="I2863" s="109"/>
      <c r="J2863" s="110"/>
      <c r="K2863" s="117"/>
      <c r="L2863" s="178"/>
      <c r="M2863" s="178"/>
      <c r="N2863" s="106"/>
      <c r="O2863" s="111"/>
      <c r="P2863" s="111"/>
      <c r="Q2863" s="106"/>
      <c r="R2863" s="106"/>
      <c r="S2863" s="106"/>
      <c r="T2863" s="106"/>
      <c r="U2863" s="106"/>
      <c r="V2863" s="106"/>
      <c r="W2863" s="19"/>
      <c r="X2863" s="2"/>
      <c r="Y2863" s="4"/>
      <c r="Z2863" s="106"/>
      <c r="AA2863" s="114"/>
      <c r="AB2863" s="112"/>
      <c r="AC2863" s="178"/>
      <c r="AD2863" s="11"/>
      <c r="AE2863" s="106"/>
      <c r="AF2863" s="106"/>
      <c r="AG2863" s="106"/>
      <c r="AH2863" s="115"/>
      <c r="AI2863" s="116"/>
      <c r="AJ2863" s="10"/>
      <c r="AK2863" s="1"/>
      <c r="AL2863" s="10"/>
      <c r="AM2863" s="1"/>
      <c r="AN2863" s="1"/>
      <c r="AO2863" s="3"/>
      <c r="AP2863" s="3"/>
      <c r="AQ2863" s="4"/>
      <c r="AR2863" s="4"/>
      <c r="AS2863" s="4"/>
      <c r="AT2863" s="4"/>
      <c r="AU2863" s="4"/>
      <c r="AV2863" s="4"/>
      <c r="AW2863" s="1"/>
      <c r="AX2863" s="1"/>
      <c r="AY2863" s="1"/>
      <c r="AZ2863" s="1"/>
      <c r="BA2863" s="1"/>
      <c r="BB2863" s="1"/>
      <c r="BC2863" s="1"/>
      <c r="BD2863" s="1"/>
      <c r="BE2863" s="1"/>
      <c r="BG2863" s="1"/>
      <c r="BH2863" s="1"/>
    </row>
    <row r="2864" spans="1:60" ht="15" customHeight="1" x14ac:dyDescent="0.25">
      <c r="A2864" s="105"/>
      <c r="B2864" s="106"/>
      <c r="C2864" s="2"/>
      <c r="D2864" s="2"/>
      <c r="E2864" s="106"/>
      <c r="F2864" s="107"/>
      <c r="G2864" s="108"/>
      <c r="H2864" s="109"/>
      <c r="I2864" s="109"/>
      <c r="J2864" s="110"/>
      <c r="K2864" s="117"/>
      <c r="L2864" s="178"/>
      <c r="M2864" s="178"/>
      <c r="N2864" s="106"/>
      <c r="O2864" s="111"/>
      <c r="P2864" s="111"/>
      <c r="Q2864" s="106"/>
      <c r="R2864" s="106"/>
      <c r="S2864" s="106"/>
      <c r="T2864" s="106"/>
      <c r="U2864" s="106"/>
      <c r="V2864" s="106"/>
      <c r="W2864" s="19"/>
      <c r="X2864" s="2"/>
      <c r="Y2864" s="4"/>
      <c r="Z2864" s="106"/>
      <c r="AA2864" s="114"/>
      <c r="AB2864" s="112"/>
      <c r="AC2864" s="178"/>
      <c r="AD2864" s="11"/>
      <c r="AE2864" s="106"/>
      <c r="AF2864" s="106"/>
      <c r="AG2864" s="106"/>
      <c r="AH2864" s="115"/>
      <c r="AI2864" s="116"/>
      <c r="AJ2864" s="10"/>
      <c r="AK2864" s="1"/>
      <c r="AL2864" s="10"/>
      <c r="AM2864" s="1"/>
      <c r="AN2864" s="1"/>
      <c r="AO2864" s="3"/>
      <c r="AP2864" s="3"/>
      <c r="AQ2864" s="4"/>
      <c r="AR2864" s="4"/>
      <c r="AS2864" s="4"/>
      <c r="AT2864" s="4"/>
      <c r="AU2864" s="4"/>
      <c r="AV2864" s="4"/>
      <c r="AW2864" s="1"/>
      <c r="AX2864" s="1"/>
      <c r="AY2864" s="1"/>
      <c r="AZ2864" s="1"/>
      <c r="BA2864" s="1"/>
      <c r="BB2864" s="1"/>
      <c r="BC2864" s="1"/>
      <c r="BD2864" s="1"/>
      <c r="BE2864" s="1"/>
      <c r="BG2864" s="1"/>
      <c r="BH2864" s="1"/>
    </row>
    <row r="2865" spans="1:60" ht="15" customHeight="1" x14ac:dyDescent="0.25">
      <c r="A2865" s="105"/>
      <c r="B2865" s="106"/>
      <c r="C2865" s="2"/>
      <c r="D2865" s="2"/>
      <c r="E2865" s="106"/>
      <c r="F2865" s="107"/>
      <c r="G2865" s="108"/>
      <c r="H2865" s="109"/>
      <c r="I2865" s="109"/>
      <c r="J2865" s="110"/>
      <c r="K2865" s="117"/>
      <c r="L2865" s="178"/>
      <c r="M2865" s="178"/>
      <c r="N2865" s="106"/>
      <c r="O2865" s="111"/>
      <c r="P2865" s="111"/>
      <c r="Q2865" s="106"/>
      <c r="R2865" s="106"/>
      <c r="S2865" s="106"/>
      <c r="T2865" s="106"/>
      <c r="U2865" s="106"/>
      <c r="V2865" s="106"/>
      <c r="W2865" s="19"/>
      <c r="X2865" s="2"/>
      <c r="Y2865" s="4"/>
      <c r="Z2865" s="106"/>
      <c r="AA2865" s="114"/>
      <c r="AB2865" s="112"/>
      <c r="AC2865" s="178"/>
      <c r="AD2865" s="11"/>
      <c r="AE2865" s="106"/>
      <c r="AF2865" s="106"/>
      <c r="AG2865" s="106"/>
      <c r="AH2865" s="115"/>
      <c r="AI2865" s="116"/>
      <c r="AJ2865" s="10"/>
      <c r="AK2865" s="1"/>
      <c r="AL2865" s="10"/>
      <c r="AM2865" s="1"/>
      <c r="AN2865" s="1"/>
      <c r="AO2865" s="3"/>
      <c r="AP2865" s="3"/>
      <c r="AQ2865" s="4"/>
      <c r="AR2865" s="4"/>
      <c r="AS2865" s="4"/>
      <c r="AT2865" s="4"/>
      <c r="AU2865" s="4"/>
      <c r="AV2865" s="4"/>
      <c r="AW2865" s="1"/>
      <c r="AX2865" s="1"/>
      <c r="AY2865" s="1"/>
      <c r="AZ2865" s="1"/>
      <c r="BA2865" s="1"/>
      <c r="BB2865" s="1"/>
      <c r="BC2865" s="1"/>
      <c r="BD2865" s="1"/>
      <c r="BE2865" s="1"/>
      <c r="BG2865" s="1"/>
      <c r="BH2865" s="1"/>
    </row>
    <row r="2866" spans="1:60" ht="15" customHeight="1" x14ac:dyDescent="0.25">
      <c r="A2866" s="105"/>
      <c r="B2866" s="106"/>
      <c r="C2866" s="2"/>
      <c r="D2866" s="2"/>
      <c r="E2866" s="106"/>
      <c r="F2866" s="107"/>
      <c r="G2866" s="108"/>
      <c r="H2866" s="109"/>
      <c r="I2866" s="109"/>
      <c r="J2866" s="110"/>
      <c r="K2866" s="117"/>
      <c r="L2866" s="178"/>
      <c r="M2866" s="178"/>
      <c r="N2866" s="106"/>
      <c r="O2866" s="111"/>
      <c r="P2866" s="111"/>
      <c r="Q2866" s="106"/>
      <c r="R2866" s="106"/>
      <c r="S2866" s="106"/>
      <c r="T2866" s="106"/>
      <c r="U2866" s="106"/>
      <c r="V2866" s="106"/>
      <c r="W2866" s="19"/>
      <c r="X2866" s="2"/>
      <c r="Y2866" s="4"/>
      <c r="Z2866" s="106"/>
      <c r="AA2866" s="114"/>
      <c r="AB2866" s="112"/>
      <c r="AC2866" s="178"/>
      <c r="AD2866" s="11"/>
      <c r="AE2866" s="106"/>
      <c r="AF2866" s="106"/>
      <c r="AG2866" s="106"/>
      <c r="AH2866" s="115"/>
      <c r="AI2866" s="116"/>
      <c r="AJ2866" s="10"/>
      <c r="AK2866" s="1"/>
      <c r="AL2866" s="10"/>
      <c r="AM2866" s="1"/>
      <c r="AN2866" s="1"/>
      <c r="AO2866" s="3"/>
      <c r="AP2866" s="3"/>
      <c r="AQ2866" s="4"/>
      <c r="AR2866" s="4"/>
      <c r="AS2866" s="4"/>
      <c r="AT2866" s="4"/>
      <c r="AU2866" s="4"/>
      <c r="AV2866" s="4"/>
      <c r="AW2866" s="1"/>
      <c r="AX2866" s="1"/>
      <c r="AY2866" s="1"/>
      <c r="AZ2866" s="1"/>
      <c r="BA2866" s="1"/>
      <c r="BB2866" s="1"/>
      <c r="BC2866" s="1"/>
      <c r="BD2866" s="1"/>
      <c r="BE2866" s="1"/>
      <c r="BG2866" s="1"/>
      <c r="BH2866" s="1"/>
    </row>
    <row r="2867" spans="1:60" ht="15" customHeight="1" x14ac:dyDescent="0.25">
      <c r="A2867" s="105"/>
      <c r="B2867" s="106"/>
      <c r="C2867" s="2"/>
      <c r="D2867" s="2"/>
      <c r="E2867" s="106"/>
      <c r="F2867" s="107"/>
      <c r="G2867" s="108"/>
      <c r="H2867" s="109"/>
      <c r="I2867" s="109"/>
      <c r="J2867" s="110"/>
      <c r="K2867" s="117"/>
      <c r="L2867" s="178"/>
      <c r="M2867" s="178"/>
      <c r="N2867" s="106"/>
      <c r="O2867" s="111"/>
      <c r="P2867" s="111"/>
      <c r="Q2867" s="106"/>
      <c r="R2867" s="106"/>
      <c r="S2867" s="106"/>
      <c r="T2867" s="106"/>
      <c r="U2867" s="106"/>
      <c r="V2867" s="106"/>
      <c r="W2867" s="19"/>
      <c r="X2867" s="2"/>
      <c r="Y2867" s="4"/>
      <c r="Z2867" s="106"/>
      <c r="AA2867" s="114"/>
      <c r="AB2867" s="112"/>
      <c r="AC2867" s="178"/>
      <c r="AD2867" s="11"/>
      <c r="AE2867" s="106"/>
      <c r="AF2867" s="106"/>
      <c r="AG2867" s="106"/>
      <c r="AH2867" s="115"/>
      <c r="AI2867" s="116"/>
      <c r="AJ2867" s="10"/>
      <c r="AK2867" s="1"/>
      <c r="AL2867" s="10"/>
      <c r="AM2867" s="1"/>
      <c r="AN2867" s="1"/>
      <c r="AO2867" s="3"/>
      <c r="AP2867" s="3"/>
      <c r="AQ2867" s="4"/>
      <c r="AR2867" s="4"/>
      <c r="AS2867" s="4"/>
      <c r="AT2867" s="4"/>
      <c r="AU2867" s="4"/>
      <c r="AV2867" s="4"/>
      <c r="AW2867" s="1"/>
      <c r="AX2867" s="1"/>
      <c r="AY2867" s="1"/>
      <c r="AZ2867" s="1"/>
      <c r="BA2867" s="1"/>
      <c r="BB2867" s="1"/>
      <c r="BC2867" s="1"/>
      <c r="BD2867" s="1"/>
      <c r="BE2867" s="1"/>
      <c r="BG2867" s="1"/>
      <c r="BH2867" s="1"/>
    </row>
    <row r="2868" spans="1:60" ht="15" customHeight="1" x14ac:dyDescent="0.25">
      <c r="A2868" s="105"/>
      <c r="B2868" s="106"/>
      <c r="C2868" s="2"/>
      <c r="D2868" s="2"/>
      <c r="E2868" s="106"/>
      <c r="F2868" s="107"/>
      <c r="G2868" s="108"/>
      <c r="H2868" s="109"/>
      <c r="I2868" s="109"/>
      <c r="J2868" s="110"/>
      <c r="K2868" s="117"/>
      <c r="L2868" s="178"/>
      <c r="M2868" s="178"/>
      <c r="N2868" s="106"/>
      <c r="O2868" s="111"/>
      <c r="P2868" s="111"/>
      <c r="Q2868" s="106"/>
      <c r="R2868" s="106"/>
      <c r="S2868" s="106"/>
      <c r="T2868" s="106"/>
      <c r="U2868" s="106"/>
      <c r="V2868" s="106"/>
      <c r="W2868" s="19"/>
      <c r="X2868" s="2"/>
      <c r="Y2868" s="4"/>
      <c r="Z2868" s="106"/>
      <c r="AA2868" s="114"/>
      <c r="AB2868" s="112"/>
      <c r="AC2868" s="178"/>
      <c r="AD2868" s="11"/>
      <c r="AE2868" s="106"/>
      <c r="AF2868" s="106"/>
      <c r="AG2868" s="106"/>
      <c r="AH2868" s="115"/>
      <c r="AI2868" s="116"/>
      <c r="AJ2868" s="10"/>
      <c r="AK2868" s="1"/>
      <c r="AL2868" s="10"/>
      <c r="AM2868" s="1"/>
      <c r="AN2868" s="1"/>
      <c r="AO2868" s="3"/>
      <c r="AP2868" s="3"/>
      <c r="AQ2868" s="4"/>
      <c r="AR2868" s="4"/>
      <c r="AS2868" s="4"/>
      <c r="AT2868" s="4"/>
      <c r="AU2868" s="4"/>
      <c r="AV2868" s="4"/>
      <c r="AW2868" s="1"/>
      <c r="AX2868" s="1"/>
      <c r="AY2868" s="1"/>
      <c r="AZ2868" s="1"/>
      <c r="BA2868" s="1"/>
      <c r="BB2868" s="1"/>
      <c r="BC2868" s="1"/>
      <c r="BD2868" s="1"/>
      <c r="BE2868" s="1"/>
      <c r="BG2868" s="1"/>
      <c r="BH2868" s="1"/>
    </row>
    <row r="2869" spans="1:60" ht="15" customHeight="1" x14ac:dyDescent="0.25">
      <c r="A2869" s="105"/>
      <c r="B2869" s="106"/>
      <c r="C2869" s="2"/>
      <c r="D2869" s="2"/>
      <c r="E2869" s="106"/>
      <c r="F2869" s="107"/>
      <c r="G2869" s="108"/>
      <c r="H2869" s="109"/>
      <c r="I2869" s="109"/>
      <c r="J2869" s="110"/>
      <c r="K2869" s="117"/>
      <c r="L2869" s="178"/>
      <c r="M2869" s="178"/>
      <c r="N2869" s="106"/>
      <c r="O2869" s="111"/>
      <c r="P2869" s="111"/>
      <c r="Q2869" s="106"/>
      <c r="R2869" s="106"/>
      <c r="S2869" s="106"/>
      <c r="T2869" s="106"/>
      <c r="U2869" s="106"/>
      <c r="V2869" s="106"/>
      <c r="W2869" s="19"/>
      <c r="X2869" s="2"/>
      <c r="Y2869" s="4"/>
      <c r="Z2869" s="106"/>
      <c r="AA2869" s="114"/>
      <c r="AB2869" s="112"/>
      <c r="AC2869" s="178"/>
      <c r="AD2869" s="11"/>
      <c r="AE2869" s="106"/>
      <c r="AF2869" s="106"/>
      <c r="AG2869" s="106"/>
      <c r="AH2869" s="115"/>
      <c r="AI2869" s="116"/>
      <c r="AJ2869" s="10"/>
      <c r="AK2869" s="1"/>
      <c r="AL2869" s="10"/>
      <c r="AM2869" s="1"/>
      <c r="AN2869" s="1"/>
      <c r="AO2869" s="3"/>
      <c r="AP2869" s="3"/>
      <c r="AQ2869" s="4"/>
      <c r="AR2869" s="4"/>
      <c r="AS2869" s="4"/>
      <c r="AT2869" s="4"/>
      <c r="AU2869" s="4"/>
      <c r="AV2869" s="4"/>
      <c r="AW2869" s="1"/>
      <c r="AX2869" s="1"/>
      <c r="AY2869" s="1"/>
      <c r="AZ2869" s="1"/>
      <c r="BA2869" s="1"/>
      <c r="BB2869" s="1"/>
      <c r="BC2869" s="1"/>
      <c r="BD2869" s="1"/>
      <c r="BE2869" s="1"/>
      <c r="BG2869" s="1"/>
      <c r="BH2869" s="1"/>
    </row>
    <row r="2870" spans="1:60" ht="15" customHeight="1" x14ac:dyDescent="0.25">
      <c r="A2870" s="105"/>
      <c r="B2870" s="106"/>
      <c r="C2870" s="2"/>
      <c r="D2870" s="2"/>
      <c r="E2870" s="106"/>
      <c r="F2870" s="107"/>
      <c r="G2870" s="108"/>
      <c r="H2870" s="109"/>
      <c r="I2870" s="109"/>
      <c r="J2870" s="110"/>
      <c r="K2870" s="117"/>
      <c r="L2870" s="178"/>
      <c r="M2870" s="178"/>
      <c r="N2870" s="106"/>
      <c r="O2870" s="111"/>
      <c r="P2870" s="111"/>
      <c r="Q2870" s="106"/>
      <c r="R2870" s="106"/>
      <c r="S2870" s="106"/>
      <c r="T2870" s="106"/>
      <c r="U2870" s="106"/>
      <c r="V2870" s="106"/>
      <c r="W2870" s="19"/>
      <c r="X2870" s="2"/>
      <c r="Y2870" s="4"/>
      <c r="Z2870" s="106"/>
      <c r="AA2870" s="114"/>
      <c r="AB2870" s="112"/>
      <c r="AC2870" s="178"/>
      <c r="AD2870" s="11"/>
      <c r="AE2870" s="106"/>
      <c r="AF2870" s="106"/>
      <c r="AG2870" s="106"/>
      <c r="AH2870" s="115"/>
      <c r="AI2870" s="116"/>
      <c r="AJ2870" s="10"/>
      <c r="AK2870" s="1"/>
      <c r="AL2870" s="10"/>
      <c r="AM2870" s="1"/>
      <c r="AN2870" s="1"/>
      <c r="AO2870" s="3"/>
      <c r="AP2870" s="3"/>
      <c r="AQ2870" s="4"/>
      <c r="AR2870" s="4"/>
      <c r="AS2870" s="4"/>
      <c r="AT2870" s="4"/>
      <c r="AU2870" s="4"/>
      <c r="AV2870" s="4"/>
      <c r="AW2870" s="1"/>
      <c r="AX2870" s="1"/>
      <c r="AY2870" s="1"/>
      <c r="AZ2870" s="1"/>
      <c r="BA2870" s="1"/>
      <c r="BB2870" s="1"/>
      <c r="BC2870" s="1"/>
      <c r="BD2870" s="1"/>
      <c r="BE2870" s="1"/>
      <c r="BG2870" s="1"/>
      <c r="BH2870" s="1"/>
    </row>
    <row r="2871" spans="1:60" ht="15" customHeight="1" x14ac:dyDescent="0.25">
      <c r="A2871" s="105"/>
      <c r="B2871" s="106"/>
      <c r="C2871" s="2"/>
      <c r="D2871" s="2"/>
      <c r="E2871" s="106"/>
      <c r="F2871" s="107"/>
      <c r="G2871" s="108"/>
      <c r="H2871" s="109"/>
      <c r="I2871" s="109"/>
      <c r="J2871" s="110"/>
      <c r="K2871" s="117"/>
      <c r="L2871" s="178"/>
      <c r="M2871" s="178"/>
      <c r="N2871" s="106"/>
      <c r="O2871" s="111"/>
      <c r="P2871" s="111"/>
      <c r="Q2871" s="106"/>
      <c r="R2871" s="106"/>
      <c r="S2871" s="106"/>
      <c r="T2871" s="106"/>
      <c r="U2871" s="106"/>
      <c r="V2871" s="106"/>
      <c r="W2871" s="19"/>
      <c r="X2871" s="2"/>
      <c r="Y2871" s="4"/>
      <c r="Z2871" s="106"/>
      <c r="AA2871" s="114"/>
      <c r="AB2871" s="112"/>
      <c r="AC2871" s="178"/>
      <c r="AD2871" s="11"/>
      <c r="AE2871" s="106"/>
      <c r="AF2871" s="106"/>
      <c r="AG2871" s="106"/>
      <c r="AH2871" s="115"/>
      <c r="AI2871" s="116"/>
      <c r="AJ2871" s="10"/>
      <c r="AK2871" s="1"/>
      <c r="AL2871" s="10"/>
      <c r="AM2871" s="1"/>
      <c r="AN2871" s="1"/>
      <c r="AO2871" s="3"/>
      <c r="AP2871" s="3"/>
      <c r="AQ2871" s="4"/>
      <c r="AR2871" s="4"/>
      <c r="AS2871" s="4"/>
      <c r="AT2871" s="4"/>
      <c r="AU2871" s="4"/>
      <c r="AV2871" s="4"/>
      <c r="AW2871" s="1"/>
      <c r="AX2871" s="1"/>
      <c r="AY2871" s="1"/>
      <c r="AZ2871" s="1"/>
      <c r="BA2871" s="1"/>
      <c r="BB2871" s="1"/>
      <c r="BC2871" s="1"/>
      <c r="BD2871" s="1"/>
      <c r="BE2871" s="1"/>
      <c r="BG2871" s="1"/>
      <c r="BH2871" s="1"/>
    </row>
    <row r="2872" spans="1:60" ht="15" customHeight="1" x14ac:dyDescent="0.25">
      <c r="A2872" s="105"/>
      <c r="B2872" s="106"/>
      <c r="C2872" s="2"/>
      <c r="D2872" s="2"/>
      <c r="E2872" s="106"/>
      <c r="F2872" s="107"/>
      <c r="G2872" s="108"/>
      <c r="H2872" s="109"/>
      <c r="I2872" s="109"/>
      <c r="J2872" s="110"/>
      <c r="K2872" s="117"/>
      <c r="L2872" s="178"/>
      <c r="M2872" s="178"/>
      <c r="N2872" s="106"/>
      <c r="O2872" s="111"/>
      <c r="P2872" s="111"/>
      <c r="Q2872" s="106"/>
      <c r="R2872" s="106"/>
      <c r="S2872" s="106"/>
      <c r="T2872" s="106"/>
      <c r="U2872" s="106"/>
      <c r="V2872" s="106"/>
      <c r="W2872" s="19"/>
      <c r="X2872" s="2"/>
      <c r="Y2872" s="4"/>
      <c r="Z2872" s="106"/>
      <c r="AA2872" s="114"/>
      <c r="AB2872" s="112"/>
      <c r="AC2872" s="178"/>
      <c r="AD2872" s="11"/>
      <c r="AE2872" s="106"/>
      <c r="AF2872" s="106"/>
      <c r="AG2872" s="106"/>
      <c r="AH2872" s="115"/>
      <c r="AI2872" s="116"/>
      <c r="AJ2872" s="10"/>
      <c r="AK2872" s="1"/>
      <c r="AL2872" s="10"/>
      <c r="AM2872" s="1"/>
      <c r="AN2872" s="1"/>
      <c r="AO2872" s="3"/>
      <c r="AP2872" s="3"/>
      <c r="AQ2872" s="4"/>
      <c r="AR2872" s="4"/>
      <c r="AS2872" s="4"/>
      <c r="AT2872" s="4"/>
      <c r="AU2872" s="4"/>
      <c r="AV2872" s="4"/>
      <c r="AW2872" s="1"/>
      <c r="AX2872" s="1"/>
      <c r="AY2872" s="1"/>
      <c r="AZ2872" s="1"/>
      <c r="BA2872" s="1"/>
      <c r="BB2872" s="1"/>
      <c r="BC2872" s="1"/>
      <c r="BD2872" s="1"/>
      <c r="BE2872" s="1"/>
      <c r="BG2872" s="1"/>
      <c r="BH2872" s="1"/>
    </row>
    <row r="2873" spans="1:60" ht="15" customHeight="1" x14ac:dyDescent="0.25">
      <c r="A2873" s="105"/>
      <c r="B2873" s="106"/>
      <c r="C2873" s="2"/>
      <c r="D2873" s="2"/>
      <c r="E2873" s="106"/>
      <c r="F2873" s="107"/>
      <c r="G2873" s="108"/>
      <c r="H2873" s="109"/>
      <c r="I2873" s="109"/>
      <c r="J2873" s="110"/>
      <c r="K2873" s="117"/>
      <c r="L2873" s="178"/>
      <c r="M2873" s="178"/>
      <c r="N2873" s="106"/>
      <c r="O2873" s="111"/>
      <c r="P2873" s="111"/>
      <c r="Q2873" s="106"/>
      <c r="R2873" s="106"/>
      <c r="S2873" s="106"/>
      <c r="T2873" s="106"/>
      <c r="U2873" s="106"/>
      <c r="V2873" s="106"/>
      <c r="W2873" s="19"/>
      <c r="X2873" s="2"/>
      <c r="Y2873" s="4"/>
      <c r="Z2873" s="106"/>
      <c r="AA2873" s="114"/>
      <c r="AB2873" s="112"/>
      <c r="AC2873" s="178"/>
      <c r="AD2873" s="11"/>
      <c r="AE2873" s="106"/>
      <c r="AF2873" s="106"/>
      <c r="AG2873" s="106"/>
      <c r="AH2873" s="115"/>
      <c r="AI2873" s="116"/>
      <c r="AJ2873" s="10"/>
      <c r="AK2873" s="1"/>
      <c r="AL2873" s="10"/>
      <c r="AM2873" s="1"/>
      <c r="AN2873" s="1"/>
      <c r="AO2873" s="3"/>
      <c r="AP2873" s="3"/>
      <c r="AQ2873" s="4"/>
      <c r="AR2873" s="4"/>
      <c r="AS2873" s="4"/>
      <c r="AT2873" s="4"/>
      <c r="AU2873" s="4"/>
      <c r="AV2873" s="4"/>
      <c r="AW2873" s="1"/>
      <c r="AX2873" s="1"/>
      <c r="AY2873" s="1"/>
      <c r="AZ2873" s="1"/>
      <c r="BA2873" s="1"/>
      <c r="BB2873" s="1"/>
      <c r="BC2873" s="1"/>
      <c r="BD2873" s="1"/>
      <c r="BE2873" s="1"/>
      <c r="BG2873" s="1"/>
      <c r="BH2873" s="1"/>
    </row>
    <row r="2874" spans="1:60" ht="15" customHeight="1" x14ac:dyDescent="0.25">
      <c r="A2874" s="105"/>
      <c r="B2874" s="106"/>
      <c r="C2874" s="2"/>
      <c r="D2874" s="2"/>
      <c r="E2874" s="106"/>
      <c r="F2874" s="107"/>
      <c r="G2874" s="108"/>
      <c r="H2874" s="109"/>
      <c r="I2874" s="109"/>
      <c r="J2874" s="110"/>
      <c r="K2874" s="117"/>
      <c r="L2874" s="178"/>
      <c r="M2874" s="178"/>
      <c r="N2874" s="106"/>
      <c r="O2874" s="111"/>
      <c r="P2874" s="111"/>
      <c r="Q2874" s="106"/>
      <c r="R2874" s="106"/>
      <c r="S2874" s="106"/>
      <c r="T2874" s="106"/>
      <c r="U2874" s="106"/>
      <c r="V2874" s="106"/>
      <c r="W2874" s="19"/>
      <c r="X2874" s="2"/>
      <c r="Y2874" s="4"/>
      <c r="Z2874" s="106"/>
      <c r="AA2874" s="114"/>
      <c r="AB2874" s="112"/>
      <c r="AC2874" s="178"/>
      <c r="AD2874" s="11"/>
      <c r="AE2874" s="106"/>
      <c r="AF2874" s="106"/>
      <c r="AG2874" s="106"/>
      <c r="AH2874" s="115"/>
      <c r="AI2874" s="116"/>
      <c r="AJ2874" s="10"/>
      <c r="AK2874" s="1"/>
      <c r="AL2874" s="10"/>
      <c r="AM2874" s="1"/>
      <c r="AN2874" s="1"/>
      <c r="AO2874" s="3"/>
      <c r="AP2874" s="3"/>
      <c r="AQ2874" s="4"/>
      <c r="AR2874" s="4"/>
      <c r="AS2874" s="4"/>
      <c r="AT2874" s="4"/>
      <c r="AU2874" s="4"/>
      <c r="AV2874" s="4"/>
      <c r="AW2874" s="1"/>
      <c r="AX2874" s="1"/>
      <c r="AY2874" s="1"/>
      <c r="AZ2874" s="1"/>
      <c r="BA2874" s="1"/>
      <c r="BB2874" s="1"/>
      <c r="BC2874" s="1"/>
      <c r="BD2874" s="1"/>
      <c r="BE2874" s="1"/>
      <c r="BG2874" s="1"/>
      <c r="BH2874" s="1"/>
    </row>
    <row r="2875" spans="1:60" ht="15" customHeight="1" x14ac:dyDescent="0.25">
      <c r="A2875" s="105"/>
      <c r="B2875" s="106"/>
      <c r="C2875" s="2"/>
      <c r="D2875" s="2"/>
      <c r="E2875" s="106"/>
      <c r="F2875" s="107"/>
      <c r="G2875" s="108"/>
      <c r="H2875" s="109"/>
      <c r="I2875" s="109"/>
      <c r="J2875" s="110"/>
      <c r="K2875" s="117"/>
      <c r="L2875" s="178"/>
      <c r="M2875" s="178"/>
      <c r="N2875" s="106"/>
      <c r="O2875" s="111"/>
      <c r="P2875" s="111"/>
      <c r="Q2875" s="106"/>
      <c r="R2875" s="106"/>
      <c r="S2875" s="106"/>
      <c r="T2875" s="106"/>
      <c r="U2875" s="106"/>
      <c r="V2875" s="106"/>
      <c r="W2875" s="19"/>
      <c r="X2875" s="2"/>
      <c r="Y2875" s="4"/>
      <c r="Z2875" s="106"/>
      <c r="AA2875" s="114"/>
      <c r="AB2875" s="112"/>
      <c r="AC2875" s="178"/>
      <c r="AD2875" s="11"/>
      <c r="AE2875" s="106"/>
      <c r="AF2875" s="106"/>
      <c r="AG2875" s="106"/>
      <c r="AH2875" s="115"/>
      <c r="AI2875" s="116"/>
      <c r="AJ2875" s="10"/>
      <c r="AK2875" s="1"/>
      <c r="AL2875" s="10"/>
      <c r="AM2875" s="1"/>
      <c r="AN2875" s="1"/>
      <c r="AO2875" s="3"/>
      <c r="AP2875" s="3"/>
      <c r="AQ2875" s="4"/>
      <c r="AR2875" s="4"/>
      <c r="AS2875" s="4"/>
      <c r="AT2875" s="4"/>
      <c r="AU2875" s="4"/>
      <c r="AV2875" s="4"/>
      <c r="AW2875" s="1"/>
      <c r="AX2875" s="1"/>
      <c r="AY2875" s="1"/>
      <c r="AZ2875" s="1"/>
      <c r="BA2875" s="1"/>
      <c r="BB2875" s="1"/>
      <c r="BC2875" s="1"/>
      <c r="BD2875" s="1"/>
      <c r="BE2875" s="1"/>
      <c r="BG2875" s="1"/>
      <c r="BH2875" s="1"/>
    </row>
    <row r="2876" spans="1:60" ht="15" customHeight="1" x14ac:dyDescent="0.25">
      <c r="A2876" s="105"/>
      <c r="B2876" s="106"/>
      <c r="C2876" s="2"/>
      <c r="D2876" s="2"/>
      <c r="E2876" s="106"/>
      <c r="F2876" s="107"/>
      <c r="G2876" s="108"/>
      <c r="H2876" s="109"/>
      <c r="I2876" s="109"/>
      <c r="J2876" s="110"/>
      <c r="K2876" s="117"/>
      <c r="L2876" s="178"/>
      <c r="M2876" s="178"/>
      <c r="N2876" s="106"/>
      <c r="O2876" s="111"/>
      <c r="P2876" s="111"/>
      <c r="Q2876" s="106"/>
      <c r="R2876" s="106"/>
      <c r="S2876" s="106"/>
      <c r="T2876" s="106"/>
      <c r="U2876" s="106"/>
      <c r="V2876" s="106"/>
      <c r="W2876" s="19"/>
      <c r="X2876" s="2"/>
      <c r="Y2876" s="4"/>
      <c r="Z2876" s="106"/>
      <c r="AA2876" s="114"/>
      <c r="AB2876" s="112"/>
      <c r="AC2876" s="178"/>
      <c r="AD2876" s="11"/>
      <c r="AE2876" s="106"/>
      <c r="AF2876" s="106"/>
      <c r="AG2876" s="106"/>
      <c r="AH2876" s="115"/>
      <c r="AI2876" s="116"/>
      <c r="AJ2876" s="10"/>
      <c r="AK2876" s="1"/>
      <c r="AL2876" s="10"/>
      <c r="AM2876" s="1"/>
      <c r="AN2876" s="1"/>
      <c r="AO2876" s="3"/>
      <c r="AP2876" s="3"/>
      <c r="AQ2876" s="4"/>
      <c r="AR2876" s="4"/>
      <c r="AS2876" s="4"/>
      <c r="AT2876" s="4"/>
      <c r="AU2876" s="4"/>
      <c r="AV2876" s="4"/>
      <c r="AW2876" s="1"/>
      <c r="AX2876" s="1"/>
      <c r="AY2876" s="1"/>
      <c r="AZ2876" s="1"/>
      <c r="BA2876" s="1"/>
      <c r="BB2876" s="1"/>
      <c r="BC2876" s="1"/>
      <c r="BD2876" s="1"/>
      <c r="BE2876" s="1"/>
      <c r="BG2876" s="1"/>
      <c r="BH2876" s="1"/>
    </row>
    <row r="2877" spans="1:60" ht="15" customHeight="1" x14ac:dyDescent="0.25">
      <c r="A2877" s="105"/>
      <c r="B2877" s="106"/>
      <c r="C2877" s="2"/>
      <c r="D2877" s="2"/>
      <c r="E2877" s="106"/>
      <c r="F2877" s="107"/>
      <c r="G2877" s="108"/>
      <c r="H2877" s="109"/>
      <c r="I2877" s="109"/>
      <c r="J2877" s="110"/>
      <c r="K2877" s="117"/>
      <c r="L2877" s="178"/>
      <c r="M2877" s="178"/>
      <c r="N2877" s="106"/>
      <c r="O2877" s="111"/>
      <c r="P2877" s="111"/>
      <c r="Q2877" s="106"/>
      <c r="R2877" s="106"/>
      <c r="S2877" s="106"/>
      <c r="T2877" s="106"/>
      <c r="U2877" s="106"/>
      <c r="V2877" s="106"/>
      <c r="W2877" s="19"/>
      <c r="X2877" s="2"/>
      <c r="Y2877" s="4"/>
      <c r="Z2877" s="106"/>
      <c r="AA2877" s="114"/>
      <c r="AB2877" s="112"/>
      <c r="AC2877" s="178"/>
      <c r="AD2877" s="11"/>
      <c r="AE2877" s="106"/>
      <c r="AF2877" s="106"/>
      <c r="AG2877" s="106"/>
      <c r="AH2877" s="115"/>
      <c r="AI2877" s="116"/>
      <c r="AJ2877" s="10"/>
      <c r="AK2877" s="1"/>
      <c r="AL2877" s="10"/>
      <c r="AM2877" s="1"/>
      <c r="AN2877" s="1"/>
      <c r="AO2877" s="3"/>
      <c r="AP2877" s="3"/>
      <c r="AQ2877" s="4"/>
      <c r="AR2877" s="4"/>
      <c r="AS2877" s="4"/>
      <c r="AT2877" s="4"/>
      <c r="AU2877" s="4"/>
      <c r="AV2877" s="4"/>
      <c r="AW2877" s="1"/>
      <c r="AX2877" s="1"/>
      <c r="AY2877" s="1"/>
      <c r="AZ2877" s="1"/>
      <c r="BA2877" s="1"/>
      <c r="BB2877" s="1"/>
      <c r="BC2877" s="1"/>
      <c r="BD2877" s="1"/>
      <c r="BE2877" s="1"/>
      <c r="BG2877" s="1"/>
      <c r="BH2877" s="1"/>
    </row>
    <row r="2878" spans="1:60" ht="15" customHeight="1" x14ac:dyDescent="0.25">
      <c r="A2878" s="105"/>
      <c r="B2878" s="106"/>
      <c r="C2878" s="2"/>
      <c r="D2878" s="2"/>
      <c r="E2878" s="106"/>
      <c r="F2878" s="107"/>
      <c r="G2878" s="108"/>
      <c r="H2878" s="109"/>
      <c r="I2878" s="109"/>
      <c r="J2878" s="110"/>
      <c r="K2878" s="117"/>
      <c r="L2878" s="178"/>
      <c r="M2878" s="178"/>
      <c r="N2878" s="106"/>
      <c r="O2878" s="111"/>
      <c r="P2878" s="111"/>
      <c r="Q2878" s="106"/>
      <c r="R2878" s="106"/>
      <c r="S2878" s="106"/>
      <c r="T2878" s="106"/>
      <c r="U2878" s="106"/>
      <c r="V2878" s="106"/>
      <c r="W2878" s="19"/>
      <c r="X2878" s="2"/>
      <c r="Y2878" s="4"/>
      <c r="Z2878" s="106"/>
      <c r="AA2878" s="114"/>
      <c r="AB2878" s="112"/>
      <c r="AC2878" s="178"/>
      <c r="AD2878" s="11"/>
      <c r="AE2878" s="106"/>
      <c r="AF2878" s="106"/>
      <c r="AG2878" s="106"/>
      <c r="AH2878" s="115"/>
      <c r="AI2878" s="116"/>
      <c r="AJ2878" s="10"/>
      <c r="AK2878" s="1"/>
      <c r="AL2878" s="10"/>
      <c r="AM2878" s="1"/>
      <c r="AN2878" s="1"/>
      <c r="AO2878" s="3"/>
      <c r="AP2878" s="3"/>
      <c r="AQ2878" s="4"/>
      <c r="AR2878" s="4"/>
      <c r="AS2878" s="4"/>
      <c r="AT2878" s="4"/>
      <c r="AU2878" s="4"/>
      <c r="AV2878" s="4"/>
      <c r="AW2878" s="1"/>
      <c r="AX2878" s="1"/>
      <c r="AY2878" s="1"/>
      <c r="AZ2878" s="1"/>
      <c r="BA2878" s="1"/>
      <c r="BB2878" s="1"/>
      <c r="BC2878" s="1"/>
      <c r="BD2878" s="1"/>
      <c r="BE2878" s="1"/>
      <c r="BG2878" s="1"/>
      <c r="BH2878" s="1"/>
    </row>
    <row r="2879" spans="1:60" ht="15" customHeight="1" x14ac:dyDescent="0.25">
      <c r="A2879" s="105"/>
      <c r="B2879" s="106"/>
      <c r="C2879" s="2"/>
      <c r="D2879" s="2"/>
      <c r="E2879" s="106"/>
      <c r="F2879" s="107"/>
      <c r="G2879" s="108"/>
      <c r="H2879" s="109"/>
      <c r="I2879" s="109"/>
      <c r="J2879" s="110"/>
      <c r="K2879" s="117"/>
      <c r="L2879" s="178"/>
      <c r="M2879" s="178"/>
      <c r="N2879" s="106"/>
      <c r="O2879" s="111"/>
      <c r="P2879" s="111"/>
      <c r="Q2879" s="106"/>
      <c r="R2879" s="106"/>
      <c r="S2879" s="106"/>
      <c r="T2879" s="106"/>
      <c r="U2879" s="106"/>
      <c r="V2879" s="106"/>
      <c r="W2879" s="19"/>
      <c r="X2879" s="2"/>
      <c r="Y2879" s="4"/>
      <c r="Z2879" s="106"/>
      <c r="AA2879" s="114"/>
      <c r="AB2879" s="112"/>
      <c r="AC2879" s="178"/>
      <c r="AD2879" s="11"/>
      <c r="AE2879" s="106"/>
      <c r="AF2879" s="106"/>
      <c r="AG2879" s="106"/>
      <c r="AH2879" s="115"/>
      <c r="AI2879" s="116"/>
      <c r="AJ2879" s="10"/>
      <c r="AK2879" s="1"/>
      <c r="AL2879" s="10"/>
      <c r="AM2879" s="1"/>
      <c r="AN2879" s="1"/>
      <c r="AO2879" s="3"/>
      <c r="AP2879" s="3"/>
      <c r="AQ2879" s="4"/>
      <c r="AR2879" s="4"/>
      <c r="AS2879" s="4"/>
      <c r="AT2879" s="4"/>
      <c r="AU2879" s="4"/>
      <c r="AV2879" s="4"/>
      <c r="AW2879" s="1"/>
      <c r="AX2879" s="1"/>
      <c r="AY2879" s="1"/>
      <c r="AZ2879" s="1"/>
      <c r="BA2879" s="1"/>
      <c r="BB2879" s="1"/>
      <c r="BC2879" s="1"/>
      <c r="BD2879" s="1"/>
      <c r="BE2879" s="1"/>
      <c r="BG2879" s="1"/>
      <c r="BH2879" s="1"/>
    </row>
    <row r="2880" spans="1:60" ht="15" customHeight="1" x14ac:dyDescent="0.25">
      <c r="A2880" s="105"/>
      <c r="B2880" s="106"/>
      <c r="C2880" s="2"/>
      <c r="D2880" s="2"/>
      <c r="E2880" s="106"/>
      <c r="F2880" s="107"/>
      <c r="G2880" s="108"/>
      <c r="H2880" s="109"/>
      <c r="I2880" s="109"/>
      <c r="J2880" s="110"/>
      <c r="K2880" s="117"/>
      <c r="L2880" s="178"/>
      <c r="M2880" s="178"/>
      <c r="N2880" s="106"/>
      <c r="O2880" s="111"/>
      <c r="P2880" s="111"/>
      <c r="Q2880" s="106"/>
      <c r="R2880" s="106"/>
      <c r="S2880" s="106"/>
      <c r="T2880" s="106"/>
      <c r="U2880" s="106"/>
      <c r="V2880" s="106"/>
      <c r="W2880" s="19"/>
      <c r="X2880" s="2"/>
      <c r="Y2880" s="4"/>
      <c r="Z2880" s="106"/>
      <c r="AA2880" s="114"/>
      <c r="AB2880" s="112"/>
      <c r="AC2880" s="178"/>
      <c r="AD2880" s="11"/>
      <c r="AE2880" s="106"/>
      <c r="AF2880" s="106"/>
      <c r="AG2880" s="106"/>
      <c r="AH2880" s="115"/>
      <c r="AI2880" s="116"/>
      <c r="AJ2880" s="10"/>
      <c r="AK2880" s="1"/>
      <c r="AL2880" s="10"/>
      <c r="AM2880" s="1"/>
      <c r="AN2880" s="1"/>
      <c r="AO2880" s="3"/>
      <c r="AP2880" s="3"/>
      <c r="AQ2880" s="4"/>
      <c r="AR2880" s="4"/>
      <c r="AS2880" s="4"/>
      <c r="AT2880" s="4"/>
      <c r="AU2880" s="4"/>
      <c r="AV2880" s="4"/>
      <c r="AW2880" s="1"/>
      <c r="AX2880" s="1"/>
      <c r="AY2880" s="1"/>
      <c r="AZ2880" s="1"/>
      <c r="BA2880" s="1"/>
      <c r="BB2880" s="1"/>
      <c r="BC2880" s="1"/>
      <c r="BD2880" s="1"/>
      <c r="BE2880" s="1"/>
      <c r="BG2880" s="1"/>
      <c r="BH2880" s="1"/>
    </row>
    <row r="2881" spans="1:60" ht="15" customHeight="1" x14ac:dyDescent="0.25">
      <c r="A2881" s="105"/>
      <c r="B2881" s="106"/>
      <c r="C2881" s="2"/>
      <c r="D2881" s="2"/>
      <c r="E2881" s="106"/>
      <c r="F2881" s="107"/>
      <c r="G2881" s="108"/>
      <c r="H2881" s="109"/>
      <c r="I2881" s="109"/>
      <c r="J2881" s="110"/>
      <c r="K2881" s="117"/>
      <c r="L2881" s="178"/>
      <c r="M2881" s="178"/>
      <c r="N2881" s="106"/>
      <c r="O2881" s="111"/>
      <c r="P2881" s="111"/>
      <c r="Q2881" s="106"/>
      <c r="R2881" s="106"/>
      <c r="S2881" s="106"/>
      <c r="T2881" s="106"/>
      <c r="U2881" s="106"/>
      <c r="V2881" s="106"/>
      <c r="W2881" s="19"/>
      <c r="X2881" s="2"/>
      <c r="Y2881" s="4"/>
      <c r="Z2881" s="106"/>
      <c r="AA2881" s="114"/>
      <c r="AB2881" s="112"/>
      <c r="AC2881" s="178"/>
      <c r="AD2881" s="11"/>
      <c r="AE2881" s="106"/>
      <c r="AF2881" s="106"/>
      <c r="AG2881" s="106"/>
      <c r="AH2881" s="115"/>
      <c r="AI2881" s="116"/>
      <c r="AJ2881" s="10"/>
      <c r="AK2881" s="1"/>
      <c r="AL2881" s="10"/>
      <c r="AM2881" s="1"/>
      <c r="AN2881" s="1"/>
      <c r="AO2881" s="3"/>
      <c r="AP2881" s="3"/>
      <c r="AQ2881" s="4"/>
      <c r="AR2881" s="4"/>
      <c r="AS2881" s="4"/>
      <c r="AT2881" s="4"/>
      <c r="AU2881" s="4"/>
      <c r="AV2881" s="4"/>
      <c r="AW2881" s="1"/>
      <c r="AX2881" s="1"/>
      <c r="AY2881" s="1"/>
      <c r="AZ2881" s="1"/>
      <c r="BA2881" s="1"/>
      <c r="BB2881" s="1"/>
      <c r="BC2881" s="1"/>
      <c r="BD2881" s="1"/>
      <c r="BE2881" s="1"/>
      <c r="BG2881" s="1"/>
      <c r="BH2881" s="1"/>
    </row>
    <row r="2882" spans="1:60" ht="15" customHeight="1" x14ac:dyDescent="0.25">
      <c r="A2882" s="105"/>
      <c r="B2882" s="106"/>
      <c r="C2882" s="2"/>
      <c r="D2882" s="2"/>
      <c r="E2882" s="106"/>
      <c r="F2882" s="107"/>
      <c r="G2882" s="108"/>
      <c r="H2882" s="109"/>
      <c r="I2882" s="109"/>
      <c r="J2882" s="110"/>
      <c r="K2882" s="117"/>
      <c r="L2882" s="178"/>
      <c r="M2882" s="178"/>
      <c r="N2882" s="106"/>
      <c r="O2882" s="111"/>
      <c r="P2882" s="111"/>
      <c r="Q2882" s="106"/>
      <c r="R2882" s="106"/>
      <c r="S2882" s="106"/>
      <c r="T2882" s="106"/>
      <c r="U2882" s="106"/>
      <c r="V2882" s="106"/>
      <c r="W2882" s="19"/>
      <c r="X2882" s="2"/>
      <c r="Y2882" s="4"/>
      <c r="Z2882" s="106"/>
      <c r="AA2882" s="114"/>
      <c r="AB2882" s="112"/>
      <c r="AC2882" s="178"/>
      <c r="AD2882" s="11"/>
      <c r="AE2882" s="106"/>
      <c r="AF2882" s="106"/>
      <c r="AG2882" s="106"/>
      <c r="AH2882" s="115"/>
      <c r="AI2882" s="116"/>
      <c r="AJ2882" s="10"/>
      <c r="AK2882" s="1"/>
      <c r="AL2882" s="10"/>
      <c r="AM2882" s="1"/>
      <c r="AN2882" s="1"/>
      <c r="AO2882" s="3"/>
      <c r="AP2882" s="3"/>
      <c r="AQ2882" s="4"/>
      <c r="AR2882" s="4"/>
      <c r="AS2882" s="4"/>
      <c r="AT2882" s="4"/>
      <c r="AU2882" s="4"/>
      <c r="AV2882" s="4"/>
      <c r="AW2882" s="1"/>
      <c r="AX2882" s="1"/>
      <c r="AY2882" s="1"/>
      <c r="AZ2882" s="1"/>
      <c r="BA2882" s="1"/>
      <c r="BB2882" s="1"/>
      <c r="BC2882" s="1"/>
      <c r="BD2882" s="1"/>
      <c r="BE2882" s="1"/>
      <c r="BG2882" s="1"/>
      <c r="BH2882" s="1"/>
    </row>
    <row r="2883" spans="1:60" ht="15" customHeight="1" x14ac:dyDescent="0.25">
      <c r="A2883" s="105"/>
      <c r="B2883" s="106"/>
      <c r="C2883" s="2"/>
      <c r="D2883" s="2"/>
      <c r="E2883" s="106"/>
      <c r="F2883" s="107"/>
      <c r="G2883" s="108"/>
      <c r="H2883" s="109"/>
      <c r="I2883" s="109"/>
      <c r="J2883" s="110"/>
      <c r="K2883" s="117"/>
      <c r="L2883" s="178"/>
      <c r="M2883" s="178"/>
      <c r="N2883" s="106"/>
      <c r="O2883" s="111"/>
      <c r="P2883" s="111"/>
      <c r="Q2883" s="106"/>
      <c r="R2883" s="106"/>
      <c r="S2883" s="106"/>
      <c r="T2883" s="106"/>
      <c r="U2883" s="106"/>
      <c r="V2883" s="106"/>
      <c r="W2883" s="19"/>
      <c r="X2883" s="2"/>
      <c r="Y2883" s="4"/>
      <c r="Z2883" s="106"/>
      <c r="AA2883" s="114"/>
      <c r="AB2883" s="112"/>
      <c r="AC2883" s="178"/>
      <c r="AD2883" s="11"/>
      <c r="AE2883" s="106"/>
      <c r="AF2883" s="106"/>
      <c r="AG2883" s="106"/>
      <c r="AH2883" s="115"/>
      <c r="AI2883" s="116"/>
      <c r="AJ2883" s="10"/>
      <c r="AK2883" s="1"/>
      <c r="AL2883" s="10"/>
      <c r="AM2883" s="1"/>
      <c r="AN2883" s="1"/>
      <c r="AO2883" s="3"/>
      <c r="AP2883" s="3"/>
      <c r="AQ2883" s="4"/>
      <c r="AR2883" s="4"/>
      <c r="AS2883" s="4"/>
      <c r="AT2883" s="4"/>
      <c r="AU2883" s="4"/>
      <c r="AV2883" s="4"/>
      <c r="AW2883" s="1"/>
      <c r="AX2883" s="1"/>
      <c r="AY2883" s="1"/>
      <c r="AZ2883" s="1"/>
      <c r="BA2883" s="1"/>
      <c r="BB2883" s="1"/>
      <c r="BC2883" s="1"/>
      <c r="BD2883" s="1"/>
      <c r="BE2883" s="1"/>
      <c r="BG2883" s="1"/>
      <c r="BH2883" s="1"/>
    </row>
    <row r="2884" spans="1:60" ht="15" customHeight="1" x14ac:dyDescent="0.25">
      <c r="A2884" s="105"/>
      <c r="B2884" s="106"/>
      <c r="C2884" s="2"/>
      <c r="D2884" s="2"/>
      <c r="E2884" s="106"/>
      <c r="F2884" s="107"/>
      <c r="G2884" s="108"/>
      <c r="H2884" s="109"/>
      <c r="I2884" s="109"/>
      <c r="J2884" s="110"/>
      <c r="K2884" s="117"/>
      <c r="L2884" s="178"/>
      <c r="M2884" s="178"/>
      <c r="N2884" s="106"/>
      <c r="O2884" s="111"/>
      <c r="P2884" s="111"/>
      <c r="Q2884" s="106"/>
      <c r="R2884" s="106"/>
      <c r="S2884" s="106"/>
      <c r="T2884" s="106"/>
      <c r="U2884" s="106"/>
      <c r="V2884" s="106"/>
      <c r="W2884" s="19"/>
      <c r="X2884" s="2"/>
      <c r="Y2884" s="4"/>
      <c r="Z2884" s="106"/>
      <c r="AA2884" s="114"/>
      <c r="AB2884" s="112"/>
      <c r="AC2884" s="178"/>
      <c r="AD2884" s="11"/>
      <c r="AE2884" s="106"/>
      <c r="AF2884" s="106"/>
      <c r="AG2884" s="106"/>
      <c r="AH2884" s="115"/>
      <c r="AI2884" s="116"/>
      <c r="AJ2884" s="10"/>
      <c r="AK2884" s="1"/>
      <c r="AL2884" s="10"/>
      <c r="AM2884" s="1"/>
      <c r="AN2884" s="1"/>
      <c r="AO2884" s="3"/>
      <c r="AP2884" s="3"/>
      <c r="AQ2884" s="4"/>
      <c r="AR2884" s="4"/>
      <c r="AS2884" s="4"/>
      <c r="AT2884" s="4"/>
      <c r="AU2884" s="4"/>
      <c r="AV2884" s="4"/>
      <c r="AW2884" s="1"/>
      <c r="AX2884" s="1"/>
      <c r="AY2884" s="1"/>
      <c r="AZ2884" s="1"/>
      <c r="BA2884" s="1"/>
      <c r="BB2884" s="1"/>
      <c r="BC2884" s="1"/>
      <c r="BD2884" s="1"/>
      <c r="BE2884" s="1"/>
      <c r="BG2884" s="1"/>
      <c r="BH2884" s="1"/>
    </row>
    <row r="2885" spans="1:60" ht="15" customHeight="1" x14ac:dyDescent="0.25">
      <c r="A2885" s="105"/>
      <c r="B2885" s="106"/>
      <c r="C2885" s="2"/>
      <c r="D2885" s="2"/>
      <c r="E2885" s="106"/>
      <c r="F2885" s="107"/>
      <c r="G2885" s="108"/>
      <c r="H2885" s="109"/>
      <c r="I2885" s="109"/>
      <c r="J2885" s="110"/>
      <c r="K2885" s="117"/>
      <c r="L2885" s="178"/>
      <c r="M2885" s="178"/>
      <c r="N2885" s="106"/>
      <c r="O2885" s="111"/>
      <c r="P2885" s="111"/>
      <c r="Q2885" s="106"/>
      <c r="R2885" s="106"/>
      <c r="S2885" s="106"/>
      <c r="T2885" s="106"/>
      <c r="U2885" s="106"/>
      <c r="V2885" s="106"/>
      <c r="W2885" s="19"/>
      <c r="X2885" s="2"/>
      <c r="Y2885" s="4"/>
      <c r="Z2885" s="106"/>
      <c r="AA2885" s="114"/>
      <c r="AB2885" s="112"/>
      <c r="AC2885" s="178"/>
      <c r="AD2885" s="11"/>
      <c r="AE2885" s="106"/>
      <c r="AF2885" s="106"/>
      <c r="AG2885" s="106"/>
      <c r="AH2885" s="115"/>
      <c r="AI2885" s="116"/>
      <c r="AJ2885" s="10"/>
      <c r="AK2885" s="1"/>
      <c r="AL2885" s="10"/>
      <c r="AM2885" s="1"/>
      <c r="AN2885" s="1"/>
      <c r="AO2885" s="3"/>
      <c r="AP2885" s="3"/>
      <c r="AQ2885" s="4"/>
      <c r="AR2885" s="4"/>
      <c r="AS2885" s="4"/>
      <c r="AT2885" s="4"/>
      <c r="AU2885" s="4"/>
      <c r="AV2885" s="4"/>
      <c r="AW2885" s="1"/>
      <c r="AX2885" s="1"/>
      <c r="AY2885" s="1"/>
      <c r="AZ2885" s="1"/>
      <c r="BA2885" s="1"/>
      <c r="BB2885" s="1"/>
      <c r="BC2885" s="1"/>
      <c r="BD2885" s="1"/>
      <c r="BE2885" s="1"/>
      <c r="BG2885" s="1"/>
      <c r="BH2885" s="1"/>
    </row>
    <row r="2886" spans="1:60" ht="15" customHeight="1" x14ac:dyDescent="0.25">
      <c r="A2886" s="105"/>
      <c r="B2886" s="106"/>
      <c r="C2886" s="2"/>
      <c r="D2886" s="2"/>
      <c r="E2886" s="106"/>
      <c r="F2886" s="107"/>
      <c r="G2886" s="108"/>
      <c r="H2886" s="109"/>
      <c r="I2886" s="109"/>
      <c r="J2886" s="110"/>
      <c r="K2886" s="117"/>
      <c r="L2886" s="178"/>
      <c r="M2886" s="178"/>
      <c r="N2886" s="106"/>
      <c r="O2886" s="111"/>
      <c r="P2886" s="111"/>
      <c r="Q2886" s="106"/>
      <c r="R2886" s="106"/>
      <c r="S2886" s="106"/>
      <c r="T2886" s="106"/>
      <c r="U2886" s="106"/>
      <c r="V2886" s="106"/>
      <c r="W2886" s="19"/>
      <c r="X2886" s="2"/>
      <c r="Y2886" s="4"/>
      <c r="Z2886" s="106"/>
      <c r="AA2886" s="114"/>
      <c r="AB2886" s="112"/>
      <c r="AC2886" s="178"/>
      <c r="AD2886" s="11"/>
      <c r="AE2886" s="106"/>
      <c r="AF2886" s="106"/>
      <c r="AG2886" s="106"/>
      <c r="AH2886" s="115"/>
      <c r="AI2886" s="116"/>
      <c r="AJ2886" s="10"/>
      <c r="AK2886" s="1"/>
      <c r="AL2886" s="10"/>
      <c r="AM2886" s="1"/>
      <c r="AN2886" s="1"/>
      <c r="AO2886" s="3"/>
      <c r="AP2886" s="3"/>
      <c r="AQ2886" s="4"/>
      <c r="AR2886" s="4"/>
      <c r="AS2886" s="4"/>
      <c r="AT2886" s="4"/>
      <c r="AU2886" s="4"/>
      <c r="AV2886" s="4"/>
      <c r="AW2886" s="1"/>
      <c r="AX2886" s="1"/>
      <c r="AY2886" s="1"/>
      <c r="AZ2886" s="1"/>
      <c r="BA2886" s="1"/>
      <c r="BB2886" s="1"/>
      <c r="BC2886" s="1"/>
      <c r="BD2886" s="1"/>
      <c r="BE2886" s="1"/>
      <c r="BG2886" s="1"/>
      <c r="BH2886" s="1"/>
    </row>
    <row r="2887" spans="1:60" ht="15" customHeight="1" x14ac:dyDescent="0.25">
      <c r="A2887" s="105"/>
      <c r="B2887" s="106"/>
      <c r="C2887" s="2"/>
      <c r="D2887" s="2"/>
      <c r="E2887" s="106"/>
      <c r="F2887" s="107"/>
      <c r="G2887" s="108"/>
      <c r="H2887" s="109"/>
      <c r="I2887" s="109"/>
      <c r="J2887" s="110"/>
      <c r="K2887" s="117"/>
      <c r="L2887" s="178"/>
      <c r="M2887" s="178"/>
      <c r="N2887" s="106"/>
      <c r="O2887" s="111"/>
      <c r="P2887" s="111"/>
      <c r="Q2887" s="106"/>
      <c r="R2887" s="106"/>
      <c r="S2887" s="106"/>
      <c r="T2887" s="106"/>
      <c r="U2887" s="106"/>
      <c r="V2887" s="106"/>
      <c r="W2887" s="19"/>
      <c r="X2887" s="2"/>
      <c r="Y2887" s="4"/>
      <c r="Z2887" s="106"/>
      <c r="AA2887" s="114"/>
      <c r="AB2887" s="112"/>
      <c r="AC2887" s="178"/>
      <c r="AD2887" s="11"/>
      <c r="AE2887" s="106"/>
      <c r="AF2887" s="106"/>
      <c r="AG2887" s="106"/>
      <c r="AH2887" s="115"/>
      <c r="AI2887" s="116"/>
      <c r="AJ2887" s="10"/>
      <c r="AK2887" s="1"/>
      <c r="AL2887" s="10"/>
      <c r="AM2887" s="1"/>
      <c r="AN2887" s="1"/>
      <c r="AO2887" s="3"/>
      <c r="AP2887" s="3"/>
      <c r="AQ2887" s="4"/>
      <c r="AR2887" s="4"/>
      <c r="AS2887" s="4"/>
      <c r="AT2887" s="4"/>
      <c r="AU2887" s="4"/>
      <c r="AV2887" s="4"/>
      <c r="AW2887" s="1"/>
      <c r="AX2887" s="1"/>
      <c r="AY2887" s="1"/>
      <c r="AZ2887" s="1"/>
      <c r="BA2887" s="1"/>
      <c r="BB2887" s="1"/>
      <c r="BC2887" s="1"/>
      <c r="BD2887" s="1"/>
      <c r="BE2887" s="1"/>
      <c r="BG2887" s="1"/>
      <c r="BH2887" s="1"/>
    </row>
    <row r="2888" spans="1:60" ht="15" customHeight="1" x14ac:dyDescent="0.25">
      <c r="A2888" s="105"/>
      <c r="B2888" s="106"/>
      <c r="C2888" s="2"/>
      <c r="D2888" s="2"/>
      <c r="E2888" s="106"/>
      <c r="F2888" s="107"/>
      <c r="G2888" s="108"/>
      <c r="H2888" s="109"/>
      <c r="I2888" s="109"/>
      <c r="J2888" s="110"/>
      <c r="K2888" s="117"/>
      <c r="L2888" s="178"/>
      <c r="M2888" s="178"/>
      <c r="N2888" s="106"/>
      <c r="O2888" s="111"/>
      <c r="P2888" s="111"/>
      <c r="Q2888" s="106"/>
      <c r="R2888" s="106"/>
      <c r="S2888" s="106"/>
      <c r="T2888" s="106"/>
      <c r="U2888" s="106"/>
      <c r="V2888" s="106"/>
      <c r="W2888" s="19"/>
      <c r="X2888" s="2"/>
      <c r="Y2888" s="4"/>
      <c r="Z2888" s="106"/>
      <c r="AA2888" s="114"/>
      <c r="AB2888" s="112"/>
      <c r="AC2888" s="178"/>
      <c r="AD2888" s="11"/>
      <c r="AE2888" s="106"/>
      <c r="AF2888" s="106"/>
      <c r="AG2888" s="106"/>
      <c r="AH2888" s="115"/>
      <c r="AI2888" s="116"/>
      <c r="AJ2888" s="10"/>
      <c r="AK2888" s="1"/>
      <c r="AL2888" s="10"/>
      <c r="AM2888" s="1"/>
      <c r="AN2888" s="1"/>
      <c r="AO2888" s="3"/>
      <c r="AP2888" s="3"/>
      <c r="AQ2888" s="4"/>
      <c r="AR2888" s="4"/>
      <c r="AS2888" s="4"/>
      <c r="AT2888" s="4"/>
      <c r="AU2888" s="4"/>
      <c r="AV2888" s="4"/>
      <c r="AW2888" s="1"/>
      <c r="AX2888" s="1"/>
      <c r="AY2888" s="1"/>
      <c r="AZ2888" s="1"/>
      <c r="BA2888" s="1"/>
      <c r="BB2888" s="1"/>
      <c r="BC2888" s="1"/>
      <c r="BD2888" s="1"/>
      <c r="BE2888" s="1"/>
      <c r="BG2888" s="1"/>
      <c r="BH2888" s="1"/>
    </row>
    <row r="2889" spans="1:60" ht="15" customHeight="1" x14ac:dyDescent="0.25">
      <c r="A2889" s="105"/>
      <c r="B2889" s="106"/>
      <c r="C2889" s="2"/>
      <c r="D2889" s="2"/>
      <c r="E2889" s="106"/>
      <c r="F2889" s="107"/>
      <c r="G2889" s="108"/>
      <c r="H2889" s="109"/>
      <c r="I2889" s="109"/>
      <c r="J2889" s="110"/>
      <c r="K2889" s="117"/>
      <c r="L2889" s="178"/>
      <c r="M2889" s="178"/>
      <c r="N2889" s="106"/>
      <c r="O2889" s="111"/>
      <c r="P2889" s="111"/>
      <c r="Q2889" s="106"/>
      <c r="R2889" s="106"/>
      <c r="S2889" s="106"/>
      <c r="T2889" s="106"/>
      <c r="U2889" s="106"/>
      <c r="V2889" s="106"/>
      <c r="W2889" s="19"/>
      <c r="X2889" s="2"/>
      <c r="Y2889" s="4"/>
      <c r="Z2889" s="106"/>
      <c r="AA2889" s="114"/>
      <c r="AB2889" s="112"/>
      <c r="AC2889" s="178"/>
      <c r="AD2889" s="11"/>
      <c r="AE2889" s="106"/>
      <c r="AF2889" s="106"/>
      <c r="AG2889" s="106"/>
      <c r="AH2889" s="115"/>
      <c r="AI2889" s="116"/>
      <c r="AJ2889" s="10"/>
      <c r="AK2889" s="1"/>
      <c r="AL2889" s="10"/>
      <c r="AM2889" s="1"/>
      <c r="AN2889" s="1"/>
      <c r="AO2889" s="3"/>
      <c r="AP2889" s="3"/>
      <c r="AQ2889" s="4"/>
      <c r="AR2889" s="4"/>
      <c r="AS2889" s="4"/>
      <c r="AT2889" s="4"/>
      <c r="AU2889" s="4"/>
      <c r="AV2889" s="4"/>
      <c r="AW2889" s="1"/>
      <c r="AX2889" s="1"/>
      <c r="AY2889" s="1"/>
      <c r="AZ2889" s="1"/>
      <c r="BA2889" s="1"/>
      <c r="BB2889" s="1"/>
      <c r="BC2889" s="1"/>
      <c r="BD2889" s="1"/>
      <c r="BE2889" s="1"/>
      <c r="BG2889" s="1"/>
      <c r="BH2889" s="1"/>
    </row>
    <row r="2890" spans="1:60" ht="15" customHeight="1" x14ac:dyDescent="0.25">
      <c r="A2890" s="105"/>
      <c r="B2890" s="106"/>
      <c r="C2890" s="2"/>
      <c r="D2890" s="2"/>
      <c r="E2890" s="106"/>
      <c r="F2890" s="107"/>
      <c r="G2890" s="108"/>
      <c r="H2890" s="109"/>
      <c r="I2890" s="109"/>
      <c r="J2890" s="110"/>
      <c r="K2890" s="117"/>
      <c r="L2890" s="178"/>
      <c r="M2890" s="178"/>
      <c r="N2890" s="106"/>
      <c r="O2890" s="111"/>
      <c r="P2890" s="111"/>
      <c r="Q2890" s="106"/>
      <c r="R2890" s="106"/>
      <c r="S2890" s="106"/>
      <c r="T2890" s="106"/>
      <c r="U2890" s="106"/>
      <c r="V2890" s="106"/>
      <c r="W2890" s="19"/>
      <c r="X2890" s="2"/>
      <c r="Y2890" s="4"/>
      <c r="Z2890" s="106"/>
      <c r="AA2890" s="114"/>
      <c r="AB2890" s="112"/>
      <c r="AC2890" s="178"/>
      <c r="AD2890" s="11"/>
      <c r="AE2890" s="106"/>
      <c r="AF2890" s="106"/>
      <c r="AG2890" s="106"/>
      <c r="AH2890" s="115"/>
      <c r="AI2890" s="116"/>
      <c r="AJ2890" s="10"/>
      <c r="AK2890" s="1"/>
      <c r="AL2890" s="10"/>
      <c r="AM2890" s="1"/>
      <c r="AN2890" s="1"/>
      <c r="AO2890" s="3"/>
      <c r="AP2890" s="3"/>
      <c r="AQ2890" s="4"/>
      <c r="AR2890" s="4"/>
      <c r="AS2890" s="4"/>
      <c r="AT2890" s="4"/>
      <c r="AU2890" s="4"/>
      <c r="AV2890" s="4"/>
      <c r="AW2890" s="1"/>
      <c r="AX2890" s="1"/>
      <c r="AY2890" s="1"/>
      <c r="AZ2890" s="1"/>
      <c r="BA2890" s="1"/>
      <c r="BB2890" s="1"/>
      <c r="BC2890" s="1"/>
      <c r="BD2890" s="1"/>
      <c r="BE2890" s="1"/>
      <c r="BG2890" s="1"/>
      <c r="BH2890" s="1"/>
    </row>
    <row r="2891" spans="1:60" ht="15" customHeight="1" x14ac:dyDescent="0.25">
      <c r="A2891" s="105"/>
      <c r="B2891" s="106"/>
      <c r="C2891" s="2"/>
      <c r="D2891" s="2"/>
      <c r="E2891" s="106"/>
      <c r="F2891" s="107"/>
      <c r="G2891" s="108"/>
      <c r="H2891" s="109"/>
      <c r="I2891" s="109"/>
      <c r="J2891" s="110"/>
      <c r="K2891" s="117"/>
      <c r="L2891" s="178"/>
      <c r="M2891" s="178"/>
      <c r="N2891" s="106"/>
      <c r="O2891" s="111"/>
      <c r="P2891" s="111"/>
      <c r="Q2891" s="106"/>
      <c r="R2891" s="106"/>
      <c r="S2891" s="106"/>
      <c r="T2891" s="106"/>
      <c r="U2891" s="106"/>
      <c r="V2891" s="106"/>
      <c r="W2891" s="19"/>
      <c r="X2891" s="2"/>
      <c r="Y2891" s="4"/>
      <c r="Z2891" s="106"/>
      <c r="AA2891" s="114"/>
      <c r="AB2891" s="112"/>
      <c r="AC2891" s="178"/>
      <c r="AD2891" s="11"/>
      <c r="AE2891" s="106"/>
      <c r="AF2891" s="106"/>
      <c r="AG2891" s="106"/>
      <c r="AH2891" s="115"/>
      <c r="AI2891" s="116"/>
      <c r="AJ2891" s="10"/>
      <c r="AK2891" s="1"/>
      <c r="AL2891" s="10"/>
      <c r="AM2891" s="1"/>
      <c r="AN2891" s="1"/>
      <c r="AO2891" s="3"/>
      <c r="AP2891" s="3"/>
      <c r="AQ2891" s="4"/>
      <c r="AR2891" s="4"/>
      <c r="AS2891" s="4"/>
      <c r="AT2891" s="4"/>
      <c r="AU2891" s="4"/>
      <c r="AV2891" s="4"/>
      <c r="AW2891" s="1"/>
      <c r="AX2891" s="1"/>
      <c r="AY2891" s="1"/>
      <c r="AZ2891" s="1"/>
      <c r="BA2891" s="1"/>
      <c r="BB2891" s="1"/>
      <c r="BC2891" s="1"/>
      <c r="BD2891" s="1"/>
      <c r="BE2891" s="1"/>
      <c r="BG2891" s="1"/>
      <c r="BH2891" s="1"/>
    </row>
    <row r="2892" spans="1:60" ht="15" customHeight="1" x14ac:dyDescent="0.25">
      <c r="A2892" s="105"/>
      <c r="B2892" s="106"/>
      <c r="C2892" s="2"/>
      <c r="D2892" s="2"/>
      <c r="E2892" s="106"/>
      <c r="F2892" s="107"/>
      <c r="G2892" s="108"/>
      <c r="H2892" s="109"/>
      <c r="I2892" s="109"/>
      <c r="J2892" s="110"/>
      <c r="K2892" s="117"/>
      <c r="L2892" s="178"/>
      <c r="M2892" s="178"/>
      <c r="N2892" s="106"/>
      <c r="O2892" s="111"/>
      <c r="P2892" s="111"/>
      <c r="Q2892" s="106"/>
      <c r="R2892" s="106"/>
      <c r="S2892" s="106"/>
      <c r="T2892" s="106"/>
      <c r="U2892" s="106"/>
      <c r="V2892" s="106"/>
      <c r="W2892" s="19"/>
      <c r="X2892" s="2"/>
      <c r="Y2892" s="4"/>
      <c r="Z2892" s="106"/>
      <c r="AA2892" s="114"/>
      <c r="AB2892" s="112"/>
      <c r="AC2892" s="178"/>
      <c r="AD2892" s="11"/>
      <c r="AE2892" s="106"/>
      <c r="AF2892" s="106"/>
      <c r="AG2892" s="106"/>
      <c r="AH2892" s="115"/>
      <c r="AI2892" s="116"/>
      <c r="AJ2892" s="10"/>
      <c r="AK2892" s="1"/>
      <c r="AL2892" s="10"/>
      <c r="AM2892" s="1"/>
      <c r="AN2892" s="1"/>
      <c r="AO2892" s="3"/>
      <c r="AP2892" s="3"/>
      <c r="AQ2892" s="4"/>
      <c r="AR2892" s="4"/>
      <c r="AS2892" s="4"/>
      <c r="AT2892" s="4"/>
      <c r="AU2892" s="4"/>
      <c r="AV2892" s="4"/>
      <c r="AW2892" s="1"/>
      <c r="AX2892" s="1"/>
      <c r="AY2892" s="1"/>
      <c r="AZ2892" s="1"/>
      <c r="BA2892" s="1"/>
      <c r="BB2892" s="1"/>
      <c r="BC2892" s="1"/>
      <c r="BD2892" s="1"/>
      <c r="BE2892" s="1"/>
      <c r="BG2892" s="1"/>
      <c r="BH2892" s="1"/>
    </row>
    <row r="2893" spans="1:60" ht="15" customHeight="1" x14ac:dyDescent="0.25">
      <c r="A2893" s="105"/>
      <c r="B2893" s="106"/>
      <c r="C2893" s="2"/>
      <c r="D2893" s="2"/>
      <c r="E2893" s="106"/>
      <c r="F2893" s="107"/>
      <c r="G2893" s="108"/>
      <c r="H2893" s="109"/>
      <c r="I2893" s="109"/>
      <c r="J2893" s="110"/>
      <c r="K2893" s="117"/>
      <c r="L2893" s="178"/>
      <c r="M2893" s="178"/>
      <c r="N2893" s="106"/>
      <c r="O2893" s="111"/>
      <c r="P2893" s="111"/>
      <c r="Q2893" s="106"/>
      <c r="R2893" s="106"/>
      <c r="S2893" s="106"/>
      <c r="T2893" s="106"/>
      <c r="U2893" s="106"/>
      <c r="V2893" s="106"/>
      <c r="W2893" s="19"/>
      <c r="X2893" s="2"/>
      <c r="Y2893" s="4"/>
      <c r="Z2893" s="106"/>
      <c r="AA2893" s="114"/>
      <c r="AB2893" s="112"/>
      <c r="AC2893" s="178"/>
      <c r="AD2893" s="11"/>
      <c r="AE2893" s="106"/>
      <c r="AF2893" s="106"/>
      <c r="AG2893" s="106"/>
      <c r="AH2893" s="115"/>
      <c r="AI2893" s="116"/>
      <c r="AJ2893" s="10"/>
      <c r="AK2893" s="1"/>
      <c r="AL2893" s="10"/>
      <c r="AM2893" s="1"/>
      <c r="AN2893" s="1"/>
      <c r="AO2893" s="3"/>
      <c r="AP2893" s="3"/>
      <c r="AQ2893" s="4"/>
      <c r="AR2893" s="4"/>
      <c r="AS2893" s="4"/>
      <c r="AT2893" s="4"/>
      <c r="AU2893" s="4"/>
      <c r="AV2893" s="4"/>
      <c r="AW2893" s="1"/>
      <c r="AX2893" s="1"/>
      <c r="AY2893" s="1"/>
      <c r="AZ2893" s="1"/>
      <c r="BA2893" s="1"/>
      <c r="BB2893" s="1"/>
      <c r="BC2893" s="1"/>
      <c r="BD2893" s="1"/>
      <c r="BE2893" s="1"/>
      <c r="BG2893" s="1"/>
      <c r="BH2893" s="1"/>
    </row>
    <row r="2894" spans="1:60" ht="15" customHeight="1" x14ac:dyDescent="0.25">
      <c r="A2894" s="105"/>
      <c r="B2894" s="106"/>
      <c r="C2894" s="2"/>
      <c r="D2894" s="2"/>
      <c r="E2894" s="106"/>
      <c r="F2894" s="107"/>
      <c r="G2894" s="108"/>
      <c r="H2894" s="109"/>
      <c r="I2894" s="109"/>
      <c r="J2894" s="110"/>
      <c r="K2894" s="117"/>
      <c r="L2894" s="178"/>
      <c r="M2894" s="178"/>
      <c r="N2894" s="106"/>
      <c r="O2894" s="111"/>
      <c r="P2894" s="111"/>
      <c r="Q2894" s="106"/>
      <c r="R2894" s="106"/>
      <c r="S2894" s="106"/>
      <c r="T2894" s="106"/>
      <c r="U2894" s="106"/>
      <c r="V2894" s="106"/>
      <c r="W2894" s="19"/>
      <c r="X2894" s="2"/>
      <c r="Y2894" s="4"/>
      <c r="Z2894" s="106"/>
      <c r="AA2894" s="114"/>
      <c r="AB2894" s="112"/>
      <c r="AC2894" s="178"/>
      <c r="AD2894" s="11"/>
      <c r="AE2894" s="106"/>
      <c r="AF2894" s="106"/>
      <c r="AG2894" s="106"/>
      <c r="AH2894" s="115"/>
      <c r="AI2894" s="116"/>
      <c r="AJ2894" s="10"/>
      <c r="AK2894" s="1"/>
      <c r="AL2894" s="10"/>
      <c r="AM2894" s="1"/>
      <c r="AN2894" s="1"/>
      <c r="AO2894" s="3"/>
      <c r="AP2894" s="3"/>
      <c r="AQ2894" s="4"/>
      <c r="AR2894" s="4"/>
      <c r="AS2894" s="4"/>
      <c r="AT2894" s="4"/>
      <c r="AU2894" s="4"/>
      <c r="AV2894" s="4"/>
      <c r="AW2894" s="1"/>
      <c r="AX2894" s="1"/>
      <c r="AY2894" s="1"/>
      <c r="AZ2894" s="1"/>
      <c r="BA2894" s="1"/>
      <c r="BB2894" s="1"/>
      <c r="BC2894" s="1"/>
      <c r="BD2894" s="1"/>
      <c r="BE2894" s="1"/>
      <c r="BG2894" s="1"/>
      <c r="BH2894" s="1"/>
    </row>
    <row r="2895" spans="1:60" ht="15" customHeight="1" x14ac:dyDescent="0.25">
      <c r="A2895" s="105"/>
      <c r="B2895" s="106"/>
      <c r="C2895" s="2"/>
      <c r="D2895" s="2"/>
      <c r="E2895" s="106"/>
      <c r="F2895" s="107"/>
      <c r="G2895" s="108"/>
      <c r="H2895" s="109"/>
      <c r="I2895" s="109"/>
      <c r="J2895" s="110"/>
      <c r="K2895" s="117"/>
      <c r="L2895" s="178"/>
      <c r="M2895" s="178"/>
      <c r="N2895" s="106"/>
      <c r="O2895" s="111"/>
      <c r="P2895" s="111"/>
      <c r="Q2895" s="106"/>
      <c r="R2895" s="106"/>
      <c r="S2895" s="106"/>
      <c r="T2895" s="106"/>
      <c r="U2895" s="106"/>
      <c r="V2895" s="106"/>
      <c r="W2895" s="19"/>
      <c r="X2895" s="2"/>
      <c r="Y2895" s="4"/>
      <c r="Z2895" s="106"/>
      <c r="AA2895" s="114"/>
      <c r="AB2895" s="112"/>
      <c r="AC2895" s="178"/>
      <c r="AD2895" s="11"/>
      <c r="AE2895" s="106"/>
      <c r="AF2895" s="106"/>
      <c r="AG2895" s="106"/>
      <c r="AH2895" s="115"/>
      <c r="AI2895" s="116"/>
      <c r="AJ2895" s="10"/>
      <c r="AK2895" s="1"/>
      <c r="AL2895" s="10"/>
      <c r="AM2895" s="1"/>
      <c r="AN2895" s="1"/>
      <c r="AO2895" s="3"/>
      <c r="AP2895" s="3"/>
      <c r="AQ2895" s="4"/>
      <c r="AR2895" s="4"/>
      <c r="AS2895" s="4"/>
      <c r="AT2895" s="4"/>
      <c r="AU2895" s="4"/>
      <c r="AV2895" s="4"/>
      <c r="AW2895" s="1"/>
      <c r="AX2895" s="1"/>
      <c r="AY2895" s="1"/>
      <c r="AZ2895" s="1"/>
      <c r="BA2895" s="1"/>
      <c r="BB2895" s="1"/>
      <c r="BC2895" s="1"/>
      <c r="BD2895" s="1"/>
      <c r="BE2895" s="1"/>
      <c r="BG2895" s="1"/>
      <c r="BH2895" s="1"/>
    </row>
    <row r="2896" spans="1:60" ht="15" customHeight="1" x14ac:dyDescent="0.25">
      <c r="A2896" s="105"/>
      <c r="B2896" s="106"/>
      <c r="C2896" s="2"/>
      <c r="D2896" s="2"/>
      <c r="E2896" s="106"/>
      <c r="F2896" s="107"/>
      <c r="G2896" s="108"/>
      <c r="H2896" s="109"/>
      <c r="I2896" s="109"/>
      <c r="J2896" s="110"/>
      <c r="K2896" s="117"/>
      <c r="L2896" s="178"/>
      <c r="M2896" s="178"/>
      <c r="N2896" s="106"/>
      <c r="O2896" s="111"/>
      <c r="P2896" s="111"/>
      <c r="Q2896" s="106"/>
      <c r="R2896" s="106"/>
      <c r="S2896" s="106"/>
      <c r="T2896" s="106"/>
      <c r="U2896" s="106"/>
      <c r="V2896" s="106"/>
      <c r="W2896" s="19"/>
      <c r="X2896" s="2"/>
      <c r="Y2896" s="4"/>
      <c r="Z2896" s="106"/>
      <c r="AA2896" s="114"/>
      <c r="AB2896" s="112"/>
      <c r="AC2896" s="178"/>
      <c r="AD2896" s="11"/>
      <c r="AE2896" s="106"/>
      <c r="AF2896" s="106"/>
      <c r="AG2896" s="106"/>
      <c r="AH2896" s="115"/>
      <c r="AI2896" s="116"/>
      <c r="AJ2896" s="10"/>
      <c r="AK2896" s="1"/>
      <c r="AL2896" s="10"/>
      <c r="AM2896" s="1"/>
      <c r="AN2896" s="1"/>
      <c r="AO2896" s="3"/>
      <c r="AP2896" s="3"/>
      <c r="AQ2896" s="4"/>
      <c r="AR2896" s="4"/>
      <c r="AS2896" s="4"/>
      <c r="AT2896" s="4"/>
      <c r="AU2896" s="4"/>
      <c r="AV2896" s="4"/>
      <c r="AW2896" s="1"/>
      <c r="AX2896" s="1"/>
      <c r="AY2896" s="1"/>
      <c r="AZ2896" s="1"/>
      <c r="BA2896" s="1"/>
      <c r="BB2896" s="1"/>
      <c r="BC2896" s="1"/>
      <c r="BD2896" s="1"/>
      <c r="BE2896" s="1"/>
      <c r="BG2896" s="1"/>
      <c r="BH2896" s="1"/>
    </row>
    <row r="2897" spans="1:194" ht="15" customHeight="1" x14ac:dyDescent="0.25">
      <c r="A2897" s="105"/>
      <c r="B2897" s="106"/>
      <c r="C2897" s="2"/>
      <c r="D2897" s="2"/>
      <c r="E2897" s="106"/>
      <c r="F2897" s="107"/>
      <c r="G2897" s="108"/>
      <c r="H2897" s="109"/>
      <c r="I2897" s="109"/>
      <c r="J2897" s="110"/>
      <c r="K2897" s="117"/>
      <c r="L2897" s="178"/>
      <c r="M2897" s="178"/>
      <c r="N2897" s="106"/>
      <c r="O2897" s="111"/>
      <c r="P2897" s="111"/>
      <c r="Q2897" s="106"/>
      <c r="R2897" s="106"/>
      <c r="S2897" s="106"/>
      <c r="T2897" s="106"/>
      <c r="U2897" s="106"/>
      <c r="V2897" s="106"/>
      <c r="W2897" s="19"/>
      <c r="X2897" s="2"/>
      <c r="Y2897" s="4"/>
      <c r="Z2897" s="106"/>
      <c r="AA2897" s="114"/>
      <c r="AB2897" s="112"/>
      <c r="AC2897" s="178"/>
      <c r="AD2897" s="11"/>
      <c r="AE2897" s="106"/>
      <c r="AF2897" s="106"/>
      <c r="AG2897" s="106"/>
      <c r="AH2897" s="115"/>
      <c r="AI2897" s="116"/>
      <c r="AJ2897" s="10"/>
      <c r="AK2897" s="1"/>
      <c r="AL2897" s="10"/>
      <c r="AM2897" s="1"/>
      <c r="AN2897" s="1"/>
      <c r="AO2897" s="3"/>
      <c r="AP2897" s="3"/>
      <c r="AQ2897" s="4"/>
      <c r="AR2897" s="4"/>
      <c r="AS2897" s="4"/>
      <c r="AT2897" s="4"/>
      <c r="AU2897" s="4"/>
      <c r="AV2897" s="4"/>
      <c r="AW2897" s="1"/>
      <c r="AX2897" s="1"/>
      <c r="AY2897" s="1"/>
      <c r="AZ2897" s="1"/>
      <c r="BA2897" s="1"/>
      <c r="BB2897" s="1"/>
      <c r="BC2897" s="1"/>
      <c r="BD2897" s="1"/>
      <c r="BE2897" s="1"/>
      <c r="BG2897" s="1"/>
      <c r="BH2897" s="1"/>
    </row>
    <row r="2898" spans="1:194" ht="15" customHeight="1" x14ac:dyDescent="0.25">
      <c r="A2898" s="105"/>
      <c r="B2898" s="106"/>
      <c r="C2898" s="2"/>
      <c r="D2898" s="2"/>
      <c r="E2898" s="106"/>
      <c r="F2898" s="107"/>
      <c r="G2898" s="108"/>
      <c r="H2898" s="109"/>
      <c r="I2898" s="109"/>
      <c r="J2898" s="110"/>
      <c r="K2898" s="117"/>
      <c r="L2898" s="178"/>
      <c r="M2898" s="178"/>
      <c r="N2898" s="106"/>
      <c r="O2898" s="111"/>
      <c r="P2898" s="111"/>
      <c r="Q2898" s="106"/>
      <c r="R2898" s="106"/>
      <c r="S2898" s="106"/>
      <c r="T2898" s="106"/>
      <c r="U2898" s="106"/>
      <c r="V2898" s="106"/>
      <c r="W2898" s="19"/>
      <c r="X2898" s="2"/>
      <c r="Y2898" s="4"/>
      <c r="Z2898" s="106"/>
      <c r="AA2898" s="114"/>
      <c r="AB2898" s="112"/>
      <c r="AC2898" s="178"/>
      <c r="AD2898" s="11"/>
      <c r="AE2898" s="106"/>
      <c r="AF2898" s="106"/>
      <c r="AG2898" s="106"/>
      <c r="AH2898" s="115"/>
      <c r="AI2898" s="116"/>
      <c r="AJ2898" s="10"/>
      <c r="AK2898" s="1"/>
      <c r="AL2898" s="10"/>
      <c r="AM2898" s="1"/>
      <c r="AN2898" s="1"/>
      <c r="AO2898" s="3"/>
      <c r="AP2898" s="3"/>
      <c r="AQ2898" s="4"/>
      <c r="AR2898" s="4"/>
      <c r="AS2898" s="4"/>
      <c r="AT2898" s="4"/>
      <c r="AU2898" s="4"/>
      <c r="AV2898" s="4"/>
      <c r="AW2898" s="1"/>
      <c r="AX2898" s="1"/>
      <c r="AY2898" s="1"/>
      <c r="AZ2898" s="1"/>
      <c r="BA2898" s="1"/>
      <c r="BB2898" s="1"/>
      <c r="BC2898" s="1"/>
      <c r="BD2898" s="1"/>
      <c r="BE2898" s="1"/>
      <c r="BG2898" s="1"/>
      <c r="BH2898" s="1"/>
    </row>
    <row r="2899" spans="1:194" ht="15" customHeight="1" x14ac:dyDescent="0.25">
      <c r="A2899" s="105"/>
      <c r="B2899" s="106"/>
      <c r="C2899" s="2"/>
      <c r="D2899" s="2"/>
      <c r="E2899" s="106"/>
      <c r="F2899" s="107"/>
      <c r="G2899" s="108"/>
      <c r="H2899" s="109"/>
      <c r="I2899" s="109"/>
      <c r="J2899" s="110"/>
      <c r="K2899" s="117"/>
      <c r="L2899" s="178"/>
      <c r="M2899" s="178"/>
      <c r="N2899" s="106"/>
      <c r="O2899" s="111"/>
      <c r="P2899" s="111"/>
      <c r="Q2899" s="106"/>
      <c r="R2899" s="106"/>
      <c r="S2899" s="106"/>
      <c r="T2899" s="106"/>
      <c r="U2899" s="106"/>
      <c r="V2899" s="106"/>
      <c r="W2899" s="19"/>
      <c r="X2899" s="2"/>
      <c r="Y2899" s="4"/>
      <c r="Z2899" s="106"/>
      <c r="AA2899" s="114"/>
      <c r="AB2899" s="112"/>
      <c r="AC2899" s="178"/>
      <c r="AD2899" s="11"/>
      <c r="AE2899" s="106"/>
      <c r="AF2899" s="106"/>
      <c r="AG2899" s="106"/>
      <c r="AH2899" s="115"/>
      <c r="AI2899" s="116"/>
      <c r="AJ2899" s="10"/>
      <c r="AK2899" s="1"/>
      <c r="AL2899" s="10"/>
      <c r="AM2899" s="1"/>
      <c r="AN2899" s="1"/>
      <c r="AO2899" s="3"/>
      <c r="AP2899" s="3"/>
      <c r="AQ2899" s="4"/>
      <c r="AR2899" s="4"/>
      <c r="AS2899" s="4"/>
      <c r="AT2899" s="4"/>
      <c r="AU2899" s="4"/>
      <c r="AV2899" s="4"/>
      <c r="AW2899" s="1"/>
      <c r="AX2899" s="1"/>
      <c r="AY2899" s="1"/>
      <c r="AZ2899" s="1"/>
      <c r="BA2899" s="1"/>
      <c r="BB2899" s="1"/>
      <c r="BC2899" s="1"/>
      <c r="BD2899" s="1"/>
      <c r="BE2899" s="1"/>
      <c r="BG2899" s="1"/>
      <c r="BH2899" s="1"/>
    </row>
    <row r="2900" spans="1:194" ht="15" customHeight="1" x14ac:dyDescent="0.25">
      <c r="A2900" s="105"/>
      <c r="B2900" s="106"/>
      <c r="C2900" s="2"/>
      <c r="D2900" s="2"/>
      <c r="E2900" s="106"/>
      <c r="F2900" s="107"/>
      <c r="G2900" s="108"/>
      <c r="H2900" s="109"/>
      <c r="I2900" s="109"/>
      <c r="J2900" s="110"/>
      <c r="K2900" s="117"/>
      <c r="L2900" s="178"/>
      <c r="M2900" s="178"/>
      <c r="N2900" s="106"/>
      <c r="O2900" s="111"/>
      <c r="P2900" s="111"/>
      <c r="Q2900" s="106"/>
      <c r="R2900" s="106"/>
      <c r="S2900" s="106"/>
      <c r="T2900" s="106"/>
      <c r="U2900" s="106"/>
      <c r="V2900" s="106"/>
      <c r="W2900" s="19"/>
      <c r="X2900" s="2"/>
      <c r="Y2900" s="4"/>
      <c r="Z2900" s="106"/>
      <c r="AA2900" s="114"/>
      <c r="AB2900" s="112"/>
      <c r="AC2900" s="178"/>
      <c r="AD2900" s="11"/>
      <c r="AE2900" s="106"/>
      <c r="AF2900" s="106"/>
      <c r="AG2900" s="106"/>
      <c r="AH2900" s="115"/>
      <c r="AI2900" s="116"/>
      <c r="AJ2900" s="10"/>
      <c r="AK2900" s="1"/>
      <c r="AL2900" s="10"/>
      <c r="AM2900" s="1"/>
      <c r="AN2900" s="1"/>
      <c r="AO2900" s="3"/>
      <c r="AP2900" s="3"/>
      <c r="AQ2900" s="4"/>
      <c r="AR2900" s="4"/>
      <c r="AS2900" s="4"/>
      <c r="AT2900" s="4"/>
      <c r="AU2900" s="4"/>
      <c r="AV2900" s="4"/>
      <c r="AW2900" s="1"/>
      <c r="AX2900" s="1"/>
      <c r="AY2900" s="1"/>
      <c r="AZ2900" s="1"/>
      <c r="BA2900" s="1"/>
      <c r="BB2900" s="1"/>
      <c r="BC2900" s="1"/>
      <c r="BD2900" s="1"/>
      <c r="BE2900" s="1"/>
      <c r="BG2900" s="1"/>
      <c r="BH2900" s="1"/>
    </row>
    <row r="2901" spans="1:194" ht="15" customHeight="1" x14ac:dyDescent="0.25">
      <c r="A2901" s="105"/>
      <c r="B2901" s="106"/>
      <c r="C2901" s="2"/>
      <c r="D2901" s="2"/>
      <c r="E2901" s="106"/>
      <c r="F2901" s="107"/>
      <c r="G2901" s="108"/>
      <c r="H2901" s="109"/>
      <c r="I2901" s="109"/>
      <c r="J2901" s="110"/>
      <c r="K2901" s="117"/>
      <c r="L2901" s="178"/>
      <c r="M2901" s="178"/>
      <c r="N2901" s="106"/>
      <c r="O2901" s="111"/>
      <c r="P2901" s="111"/>
      <c r="Q2901" s="106"/>
      <c r="R2901" s="106"/>
      <c r="S2901" s="106"/>
      <c r="T2901" s="106"/>
      <c r="U2901" s="106"/>
      <c r="V2901" s="106"/>
      <c r="W2901" s="19"/>
      <c r="X2901" s="2"/>
      <c r="Y2901" s="4"/>
      <c r="Z2901" s="106"/>
      <c r="AA2901" s="114"/>
      <c r="AB2901" s="112"/>
      <c r="AC2901" s="178"/>
      <c r="AD2901" s="11"/>
      <c r="AE2901" s="106"/>
      <c r="AF2901" s="106"/>
      <c r="AG2901" s="106"/>
      <c r="AH2901" s="115"/>
      <c r="AI2901" s="116"/>
      <c r="AJ2901" s="30"/>
      <c r="AK2901" s="33"/>
      <c r="AL2901" s="30"/>
      <c r="AM2901" s="33"/>
      <c r="AN2901" s="33"/>
      <c r="AO2901" s="32"/>
      <c r="AP2901" s="32"/>
      <c r="AQ2901" s="37"/>
      <c r="AR2901" s="37"/>
      <c r="AS2901" s="37"/>
      <c r="AT2901" s="37"/>
      <c r="AU2901" s="37"/>
      <c r="AV2901" s="37"/>
      <c r="AW2901" s="33"/>
      <c r="AX2901" s="33"/>
      <c r="AY2901" s="33"/>
      <c r="AZ2901" s="33"/>
      <c r="BA2901" s="33"/>
      <c r="BB2901" s="33"/>
      <c r="BC2901" s="33"/>
      <c r="BD2901" s="33"/>
      <c r="BE2901" s="33"/>
      <c r="BG2901" s="33"/>
      <c r="BH2901" s="33"/>
      <c r="BI2901" s="33"/>
      <c r="BJ2901" s="33"/>
      <c r="BK2901" s="33"/>
      <c r="BL2901" s="33"/>
      <c r="BM2901" s="33"/>
      <c r="BN2901" s="33"/>
      <c r="BO2901" s="33"/>
      <c r="BP2901" s="33"/>
      <c r="BQ2901" s="33"/>
      <c r="BR2901" s="33"/>
      <c r="BS2901" s="33"/>
      <c r="BT2901" s="33"/>
      <c r="BU2901" s="33"/>
      <c r="BV2901" s="33"/>
      <c r="BW2901" s="33"/>
      <c r="BX2901" s="33"/>
      <c r="BY2901" s="33"/>
      <c r="BZ2901" s="33"/>
      <c r="CA2901" s="33"/>
      <c r="CB2901" s="33"/>
      <c r="CC2901" s="33"/>
      <c r="CD2901" s="33"/>
      <c r="CE2901" s="33"/>
      <c r="CF2901" s="33"/>
      <c r="CG2901" s="33"/>
      <c r="CH2901" s="33"/>
      <c r="CI2901" s="33"/>
      <c r="CJ2901" s="33"/>
      <c r="CK2901" s="33"/>
      <c r="CL2901" s="33"/>
      <c r="CM2901" s="33"/>
      <c r="CN2901" s="33"/>
      <c r="CO2901" s="33"/>
      <c r="CP2901" s="33"/>
      <c r="CQ2901" s="33"/>
      <c r="CR2901" s="33"/>
      <c r="CS2901" s="33"/>
      <c r="CT2901" s="33"/>
      <c r="CU2901" s="33"/>
      <c r="CV2901" s="33"/>
      <c r="CW2901" s="33"/>
      <c r="CX2901" s="33"/>
      <c r="CY2901" s="33"/>
      <c r="CZ2901" s="33"/>
      <c r="DA2901" s="33"/>
      <c r="DB2901" s="33"/>
      <c r="DC2901" s="33"/>
      <c r="DD2901" s="33"/>
      <c r="DE2901" s="33"/>
      <c r="DF2901" s="33"/>
      <c r="DG2901" s="33"/>
      <c r="DH2901" s="33"/>
      <c r="DI2901" s="33"/>
      <c r="DJ2901" s="33"/>
      <c r="DK2901" s="33"/>
      <c r="DL2901" s="33"/>
      <c r="DM2901" s="33"/>
      <c r="DN2901" s="33"/>
      <c r="DO2901" s="33"/>
      <c r="DP2901" s="33"/>
      <c r="DQ2901" s="33"/>
      <c r="DR2901" s="33"/>
      <c r="DS2901" s="33"/>
      <c r="DT2901" s="33"/>
      <c r="DU2901" s="33"/>
      <c r="DV2901" s="33"/>
      <c r="DW2901" s="33"/>
      <c r="DX2901" s="33"/>
      <c r="DY2901" s="33"/>
      <c r="DZ2901" s="33"/>
      <c r="EA2901" s="33"/>
      <c r="EB2901" s="33"/>
      <c r="EC2901" s="33"/>
      <c r="ED2901" s="33"/>
      <c r="EE2901" s="33"/>
      <c r="EF2901" s="33"/>
      <c r="EG2901" s="33"/>
      <c r="EH2901" s="33"/>
      <c r="EI2901" s="33"/>
      <c r="EJ2901" s="33"/>
      <c r="EK2901" s="33"/>
      <c r="EL2901" s="33"/>
      <c r="EM2901" s="33"/>
      <c r="EN2901" s="33"/>
      <c r="EO2901" s="33"/>
      <c r="EP2901" s="33"/>
      <c r="EQ2901" s="33"/>
      <c r="ER2901" s="33"/>
      <c r="ES2901" s="33"/>
      <c r="ET2901" s="33"/>
      <c r="EU2901" s="33"/>
      <c r="EV2901" s="33"/>
      <c r="EW2901" s="33"/>
      <c r="EX2901" s="33"/>
      <c r="EY2901" s="33"/>
      <c r="EZ2901" s="33"/>
      <c r="FA2901" s="33"/>
      <c r="FB2901" s="33"/>
      <c r="FC2901" s="33"/>
      <c r="FD2901" s="33"/>
      <c r="FE2901" s="33"/>
      <c r="FF2901" s="33"/>
      <c r="FG2901" s="33"/>
      <c r="FH2901" s="33"/>
      <c r="FI2901" s="33"/>
      <c r="FJ2901" s="33"/>
      <c r="FK2901" s="33"/>
      <c r="FL2901" s="33"/>
      <c r="FM2901" s="33"/>
      <c r="FN2901" s="33"/>
      <c r="FO2901" s="33"/>
      <c r="FP2901" s="33"/>
      <c r="FQ2901" s="33"/>
      <c r="FR2901" s="33"/>
      <c r="FS2901" s="33"/>
      <c r="FT2901" s="33"/>
      <c r="FU2901" s="33"/>
      <c r="FV2901" s="33"/>
      <c r="FW2901" s="33"/>
      <c r="FX2901" s="33"/>
      <c r="FY2901" s="33"/>
      <c r="FZ2901" s="33"/>
      <c r="GA2901" s="33"/>
      <c r="GB2901" s="33"/>
      <c r="GC2901" s="33"/>
      <c r="GD2901" s="33"/>
      <c r="GE2901" s="33"/>
      <c r="GF2901" s="33"/>
      <c r="GG2901" s="33"/>
      <c r="GH2901" s="33"/>
      <c r="GI2901" s="33"/>
      <c r="GJ2901" s="33"/>
      <c r="GK2901" s="33"/>
      <c r="GL2901" s="33"/>
    </row>
    <row r="2902" spans="1:194" ht="15" customHeight="1" x14ac:dyDescent="0.25">
      <c r="A2902" s="105"/>
      <c r="B2902" s="106"/>
      <c r="C2902" s="2"/>
      <c r="D2902" s="2"/>
      <c r="E2902" s="106"/>
      <c r="F2902" s="107"/>
      <c r="G2902" s="108"/>
      <c r="H2902" s="109"/>
      <c r="I2902" s="109"/>
      <c r="J2902" s="110"/>
      <c r="K2902" s="117"/>
      <c r="L2902" s="178"/>
      <c r="M2902" s="178"/>
      <c r="N2902" s="106"/>
      <c r="O2902" s="111"/>
      <c r="P2902" s="111"/>
      <c r="Q2902" s="106"/>
      <c r="R2902" s="106"/>
      <c r="S2902" s="106"/>
      <c r="T2902" s="106"/>
      <c r="U2902" s="106"/>
      <c r="V2902" s="106"/>
      <c r="W2902" s="19"/>
      <c r="X2902" s="2"/>
      <c r="Y2902" s="4"/>
      <c r="Z2902" s="106"/>
      <c r="AA2902" s="114"/>
      <c r="AB2902" s="112"/>
      <c r="AC2902" s="178"/>
      <c r="AD2902" s="11"/>
      <c r="AE2902" s="106"/>
      <c r="AF2902" s="106"/>
      <c r="AG2902" s="106"/>
      <c r="AH2902" s="115"/>
      <c r="AI2902" s="116"/>
      <c r="AJ2902" s="10"/>
      <c r="AK2902" s="1"/>
      <c r="AL2902" s="10"/>
      <c r="AM2902" s="1"/>
      <c r="AN2902" s="1"/>
      <c r="AO2902" s="3"/>
      <c r="AP2902" s="3"/>
      <c r="AQ2902" s="4"/>
      <c r="AR2902" s="4"/>
      <c r="AS2902" s="4"/>
      <c r="AT2902" s="4"/>
      <c r="AU2902" s="4"/>
      <c r="AV2902" s="4"/>
      <c r="AW2902" s="1"/>
      <c r="AX2902" s="1"/>
      <c r="AY2902" s="1"/>
      <c r="AZ2902" s="1"/>
      <c r="BA2902" s="1"/>
      <c r="BB2902" s="1"/>
      <c r="BC2902" s="1"/>
      <c r="BD2902" s="1"/>
      <c r="BE2902" s="1"/>
      <c r="BG2902" s="1"/>
      <c r="BH2902" s="1"/>
    </row>
    <row r="2903" spans="1:194" ht="15" customHeight="1" x14ac:dyDescent="0.25">
      <c r="A2903" s="105"/>
      <c r="B2903" s="106"/>
      <c r="C2903" s="2"/>
      <c r="D2903" s="2"/>
      <c r="E2903" s="106"/>
      <c r="F2903" s="107"/>
      <c r="G2903" s="108"/>
      <c r="H2903" s="109"/>
      <c r="I2903" s="109"/>
      <c r="J2903" s="110"/>
      <c r="K2903" s="117"/>
      <c r="L2903" s="178"/>
      <c r="M2903" s="178"/>
      <c r="N2903" s="106"/>
      <c r="O2903" s="111"/>
      <c r="P2903" s="111"/>
      <c r="Q2903" s="106"/>
      <c r="R2903" s="106"/>
      <c r="S2903" s="106"/>
      <c r="T2903" s="106"/>
      <c r="U2903" s="106"/>
      <c r="V2903" s="106"/>
      <c r="W2903" s="19"/>
      <c r="X2903" s="2"/>
      <c r="Y2903" s="4"/>
      <c r="Z2903" s="106"/>
      <c r="AA2903" s="114"/>
      <c r="AB2903" s="112"/>
      <c r="AC2903" s="178"/>
      <c r="AD2903" s="11"/>
      <c r="AE2903" s="106"/>
      <c r="AF2903" s="106"/>
      <c r="AG2903" s="106"/>
      <c r="AH2903" s="115"/>
      <c r="AI2903" s="116"/>
      <c r="AJ2903" s="10"/>
      <c r="AK2903" s="1"/>
      <c r="AL2903" s="10"/>
      <c r="AM2903" s="1"/>
      <c r="AN2903" s="1"/>
      <c r="AO2903" s="3"/>
      <c r="AP2903" s="3"/>
      <c r="AQ2903" s="4"/>
      <c r="AR2903" s="4"/>
      <c r="AS2903" s="4"/>
      <c r="AT2903" s="4"/>
      <c r="AU2903" s="4"/>
      <c r="AV2903" s="4"/>
      <c r="AW2903" s="1"/>
      <c r="AX2903" s="1"/>
      <c r="AY2903" s="1"/>
      <c r="AZ2903" s="1"/>
      <c r="BA2903" s="1"/>
      <c r="BB2903" s="1"/>
      <c r="BC2903" s="1"/>
      <c r="BD2903" s="1"/>
      <c r="BE2903" s="1"/>
      <c r="BG2903" s="1"/>
      <c r="BH2903" s="1"/>
    </row>
    <row r="2904" spans="1:194" ht="15" customHeight="1" x14ac:dyDescent="0.25">
      <c r="A2904" s="105"/>
      <c r="B2904" s="106"/>
      <c r="C2904" s="2"/>
      <c r="D2904" s="2"/>
      <c r="E2904" s="106"/>
      <c r="F2904" s="107"/>
      <c r="G2904" s="108"/>
      <c r="H2904" s="109"/>
      <c r="I2904" s="109"/>
      <c r="J2904" s="110"/>
      <c r="K2904" s="117"/>
      <c r="L2904" s="178"/>
      <c r="M2904" s="178"/>
      <c r="N2904" s="106"/>
      <c r="O2904" s="111"/>
      <c r="P2904" s="111"/>
      <c r="Q2904" s="106"/>
      <c r="R2904" s="106"/>
      <c r="S2904" s="106"/>
      <c r="T2904" s="106"/>
      <c r="U2904" s="106"/>
      <c r="V2904" s="106"/>
      <c r="W2904" s="19"/>
      <c r="X2904" s="2"/>
      <c r="Y2904" s="4"/>
      <c r="Z2904" s="106"/>
      <c r="AA2904" s="114"/>
      <c r="AB2904" s="112"/>
      <c r="AC2904" s="178"/>
      <c r="AD2904" s="11"/>
      <c r="AE2904" s="106"/>
      <c r="AF2904" s="106"/>
      <c r="AG2904" s="106"/>
      <c r="AH2904" s="115"/>
      <c r="AI2904" s="116"/>
      <c r="AJ2904" s="10"/>
      <c r="AK2904" s="1"/>
      <c r="AL2904" s="10"/>
      <c r="AM2904" s="1"/>
      <c r="AN2904" s="1"/>
      <c r="AO2904" s="3"/>
      <c r="AP2904" s="3"/>
      <c r="AQ2904" s="4"/>
      <c r="AR2904" s="4"/>
      <c r="AS2904" s="4"/>
      <c r="AT2904" s="4"/>
      <c r="AU2904" s="4"/>
      <c r="AV2904" s="4"/>
      <c r="AW2904" s="1"/>
      <c r="AX2904" s="1"/>
      <c r="AY2904" s="1"/>
      <c r="AZ2904" s="1"/>
      <c r="BA2904" s="1"/>
      <c r="BB2904" s="1"/>
      <c r="BC2904" s="1"/>
      <c r="BD2904" s="1"/>
      <c r="BE2904" s="1"/>
      <c r="BG2904" s="1"/>
      <c r="BH2904" s="1"/>
    </row>
    <row r="2905" spans="1:194" ht="15" customHeight="1" x14ac:dyDescent="0.25">
      <c r="A2905" s="105"/>
      <c r="B2905" s="106"/>
      <c r="C2905" s="2"/>
      <c r="D2905" s="2"/>
      <c r="E2905" s="106"/>
      <c r="F2905" s="107"/>
      <c r="G2905" s="108"/>
      <c r="H2905" s="109"/>
      <c r="I2905" s="109"/>
      <c r="J2905" s="110"/>
      <c r="K2905" s="117"/>
      <c r="L2905" s="178"/>
      <c r="M2905" s="178"/>
      <c r="N2905" s="106"/>
      <c r="O2905" s="111"/>
      <c r="P2905" s="111"/>
      <c r="Q2905" s="106"/>
      <c r="R2905" s="106"/>
      <c r="S2905" s="106"/>
      <c r="T2905" s="106"/>
      <c r="U2905" s="106"/>
      <c r="V2905" s="106"/>
      <c r="W2905" s="19"/>
      <c r="X2905" s="2"/>
      <c r="Y2905" s="4"/>
      <c r="Z2905" s="106"/>
      <c r="AA2905" s="114"/>
      <c r="AB2905" s="112"/>
      <c r="AC2905" s="178"/>
      <c r="AD2905" s="11"/>
      <c r="AE2905" s="106"/>
      <c r="AF2905" s="106"/>
      <c r="AG2905" s="106"/>
      <c r="AH2905" s="115"/>
      <c r="AI2905" s="116"/>
      <c r="AJ2905" s="10"/>
      <c r="AK2905" s="1"/>
      <c r="AL2905" s="10"/>
      <c r="AM2905" s="1"/>
      <c r="AN2905" s="1"/>
      <c r="AO2905" s="3"/>
      <c r="AP2905" s="3"/>
      <c r="AQ2905" s="4"/>
      <c r="AR2905" s="4"/>
      <c r="AS2905" s="4"/>
      <c r="AT2905" s="4"/>
      <c r="AU2905" s="4"/>
      <c r="AV2905" s="4"/>
      <c r="AW2905" s="1"/>
      <c r="AX2905" s="1"/>
      <c r="AY2905" s="1"/>
      <c r="AZ2905" s="1"/>
      <c r="BA2905" s="1"/>
      <c r="BB2905" s="1"/>
      <c r="BC2905" s="1"/>
      <c r="BD2905" s="1"/>
      <c r="BE2905" s="1"/>
      <c r="BG2905" s="1"/>
      <c r="BH2905" s="1"/>
    </row>
    <row r="2906" spans="1:194" ht="15" customHeight="1" x14ac:dyDescent="0.25">
      <c r="A2906" s="105"/>
      <c r="B2906" s="106"/>
      <c r="C2906" s="2"/>
      <c r="D2906" s="2"/>
      <c r="E2906" s="106"/>
      <c r="F2906" s="107"/>
      <c r="G2906" s="108"/>
      <c r="H2906" s="109"/>
      <c r="I2906" s="109"/>
      <c r="J2906" s="110"/>
      <c r="K2906" s="117"/>
      <c r="L2906" s="178"/>
      <c r="M2906" s="178"/>
      <c r="N2906" s="106"/>
      <c r="O2906" s="111"/>
      <c r="P2906" s="111"/>
      <c r="Q2906" s="106"/>
      <c r="R2906" s="106"/>
      <c r="S2906" s="106"/>
      <c r="T2906" s="106"/>
      <c r="U2906" s="106"/>
      <c r="V2906" s="106"/>
      <c r="W2906" s="19"/>
      <c r="X2906" s="2"/>
      <c r="Y2906" s="4"/>
      <c r="Z2906" s="106"/>
      <c r="AA2906" s="114"/>
      <c r="AB2906" s="112"/>
      <c r="AC2906" s="178"/>
      <c r="AD2906" s="11"/>
      <c r="AE2906" s="106"/>
      <c r="AF2906" s="106"/>
      <c r="AG2906" s="106"/>
      <c r="AH2906" s="115"/>
      <c r="AI2906" s="116"/>
      <c r="AJ2906" s="10"/>
      <c r="AK2906" s="1"/>
      <c r="AL2906" s="10"/>
      <c r="AM2906" s="1"/>
      <c r="AN2906" s="1"/>
      <c r="AO2906" s="3"/>
      <c r="AP2906" s="3"/>
      <c r="AQ2906" s="4"/>
      <c r="AR2906" s="4"/>
      <c r="AS2906" s="4"/>
      <c r="AT2906" s="4"/>
      <c r="AU2906" s="4"/>
      <c r="AV2906" s="4"/>
      <c r="AW2906" s="1"/>
      <c r="AX2906" s="1"/>
      <c r="AY2906" s="1"/>
      <c r="AZ2906" s="1"/>
      <c r="BA2906" s="1"/>
      <c r="BB2906" s="1"/>
      <c r="BC2906" s="1"/>
      <c r="BD2906" s="1"/>
      <c r="BE2906" s="1"/>
      <c r="BG2906" s="1"/>
      <c r="BH2906" s="1"/>
    </row>
    <row r="2907" spans="1:194" ht="15" customHeight="1" x14ac:dyDescent="0.25">
      <c r="A2907" s="105"/>
      <c r="B2907" s="106"/>
      <c r="C2907" s="2"/>
      <c r="D2907" s="2"/>
      <c r="E2907" s="106"/>
      <c r="F2907" s="107"/>
      <c r="G2907" s="108"/>
      <c r="H2907" s="109"/>
      <c r="I2907" s="109"/>
      <c r="J2907" s="110"/>
      <c r="K2907" s="117"/>
      <c r="L2907" s="178"/>
      <c r="M2907" s="178"/>
      <c r="N2907" s="106"/>
      <c r="O2907" s="111"/>
      <c r="P2907" s="111"/>
      <c r="Q2907" s="106"/>
      <c r="R2907" s="106"/>
      <c r="S2907" s="106"/>
      <c r="T2907" s="106"/>
      <c r="U2907" s="106"/>
      <c r="V2907" s="106"/>
      <c r="W2907" s="19"/>
      <c r="X2907" s="2"/>
      <c r="Y2907" s="4"/>
      <c r="Z2907" s="106"/>
      <c r="AA2907" s="114"/>
      <c r="AB2907" s="112"/>
      <c r="AC2907" s="178"/>
      <c r="AD2907" s="11"/>
      <c r="AE2907" s="106"/>
      <c r="AF2907" s="106"/>
      <c r="AG2907" s="106"/>
      <c r="AH2907" s="115"/>
      <c r="AI2907" s="116"/>
      <c r="AJ2907" s="10"/>
      <c r="AK2907" s="1"/>
      <c r="AL2907" s="10"/>
      <c r="AM2907" s="1"/>
      <c r="AN2907" s="1"/>
      <c r="AO2907" s="3"/>
      <c r="AP2907" s="3"/>
      <c r="AQ2907" s="4"/>
      <c r="AR2907" s="4"/>
      <c r="AS2907" s="4"/>
      <c r="AT2907" s="4"/>
      <c r="AU2907" s="4"/>
      <c r="AV2907" s="4"/>
      <c r="AW2907" s="1"/>
      <c r="AX2907" s="1"/>
      <c r="AY2907" s="1"/>
      <c r="AZ2907" s="1"/>
      <c r="BA2907" s="1"/>
      <c r="BB2907" s="1"/>
      <c r="BC2907" s="1"/>
      <c r="BD2907" s="1"/>
      <c r="BE2907" s="1"/>
      <c r="BG2907" s="1"/>
      <c r="BH2907" s="1"/>
    </row>
    <row r="2908" spans="1:194" ht="15" customHeight="1" x14ac:dyDescent="0.25">
      <c r="A2908" s="105"/>
      <c r="B2908" s="106"/>
      <c r="C2908" s="2"/>
      <c r="D2908" s="2"/>
      <c r="E2908" s="106"/>
      <c r="F2908" s="107"/>
      <c r="G2908" s="108"/>
      <c r="H2908" s="109"/>
      <c r="I2908" s="109"/>
      <c r="J2908" s="110"/>
      <c r="K2908" s="117"/>
      <c r="L2908" s="178"/>
      <c r="M2908" s="178"/>
      <c r="N2908" s="106"/>
      <c r="O2908" s="111"/>
      <c r="P2908" s="111"/>
      <c r="Q2908" s="106"/>
      <c r="R2908" s="106"/>
      <c r="S2908" s="106"/>
      <c r="T2908" s="106"/>
      <c r="U2908" s="106"/>
      <c r="V2908" s="106"/>
      <c r="W2908" s="19"/>
      <c r="X2908" s="2"/>
      <c r="Y2908" s="4"/>
      <c r="Z2908" s="106"/>
      <c r="AA2908" s="114"/>
      <c r="AB2908" s="112"/>
      <c r="AC2908" s="178"/>
      <c r="AD2908" s="11"/>
      <c r="AE2908" s="106"/>
      <c r="AF2908" s="106"/>
      <c r="AG2908" s="106"/>
      <c r="AH2908" s="115"/>
      <c r="AI2908" s="116"/>
      <c r="AJ2908" s="10"/>
      <c r="AK2908" s="1"/>
      <c r="AL2908" s="10"/>
      <c r="AM2908" s="1"/>
      <c r="AN2908" s="1"/>
      <c r="AO2908" s="3"/>
      <c r="AP2908" s="3"/>
      <c r="AQ2908" s="4"/>
      <c r="AR2908" s="4"/>
      <c r="AS2908" s="4"/>
      <c r="AT2908" s="4"/>
      <c r="AU2908" s="4"/>
      <c r="AV2908" s="4"/>
      <c r="AW2908" s="1"/>
      <c r="AX2908" s="1"/>
      <c r="AY2908" s="1"/>
      <c r="AZ2908" s="1"/>
      <c r="BA2908" s="1"/>
      <c r="BB2908" s="1"/>
      <c r="BC2908" s="1"/>
      <c r="BD2908" s="1"/>
      <c r="BE2908" s="1"/>
      <c r="BG2908" s="1"/>
      <c r="BH2908" s="1"/>
    </row>
    <row r="2909" spans="1:194" ht="15" customHeight="1" x14ac:dyDescent="0.25">
      <c r="A2909" s="105"/>
      <c r="B2909" s="106"/>
      <c r="C2909" s="2"/>
      <c r="D2909" s="2"/>
      <c r="E2909" s="106"/>
      <c r="F2909" s="107"/>
      <c r="G2909" s="108"/>
      <c r="H2909" s="109"/>
      <c r="I2909" s="109"/>
      <c r="J2909" s="110"/>
      <c r="K2909" s="117"/>
      <c r="L2909" s="178"/>
      <c r="M2909" s="178"/>
      <c r="N2909" s="106"/>
      <c r="O2909" s="111"/>
      <c r="P2909" s="111"/>
      <c r="Q2909" s="106"/>
      <c r="R2909" s="106"/>
      <c r="S2909" s="106"/>
      <c r="T2909" s="106"/>
      <c r="U2909" s="106"/>
      <c r="V2909" s="106"/>
      <c r="W2909" s="19"/>
      <c r="X2909" s="2"/>
      <c r="Y2909" s="4"/>
      <c r="Z2909" s="106"/>
      <c r="AA2909" s="114"/>
      <c r="AB2909" s="112"/>
      <c r="AC2909" s="178"/>
      <c r="AD2909" s="11"/>
      <c r="AE2909" s="106"/>
      <c r="AF2909" s="106"/>
      <c r="AG2909" s="106"/>
      <c r="AH2909" s="115"/>
      <c r="AI2909" s="116"/>
      <c r="AJ2909" s="10"/>
      <c r="AK2909" s="1"/>
      <c r="AL2909" s="10"/>
      <c r="AM2909" s="1"/>
      <c r="AN2909" s="1"/>
      <c r="AO2909" s="3"/>
      <c r="AP2909" s="3"/>
      <c r="AQ2909" s="4"/>
      <c r="AR2909" s="4"/>
      <c r="AS2909" s="4"/>
      <c r="AT2909" s="4"/>
      <c r="AU2909" s="4"/>
      <c r="AV2909" s="4"/>
      <c r="AW2909" s="1"/>
      <c r="AX2909" s="1"/>
      <c r="AY2909" s="1"/>
      <c r="AZ2909" s="1"/>
      <c r="BA2909" s="1"/>
      <c r="BB2909" s="1"/>
      <c r="BC2909" s="1"/>
      <c r="BD2909" s="1"/>
      <c r="BE2909" s="1"/>
      <c r="BG2909" s="1"/>
      <c r="BH2909" s="1"/>
    </row>
    <row r="2910" spans="1:194" ht="15" customHeight="1" x14ac:dyDescent="0.25">
      <c r="A2910" s="105"/>
      <c r="B2910" s="106"/>
      <c r="C2910" s="2"/>
      <c r="D2910" s="2"/>
      <c r="E2910" s="106"/>
      <c r="F2910" s="107"/>
      <c r="G2910" s="108"/>
      <c r="H2910" s="109"/>
      <c r="I2910" s="109"/>
      <c r="J2910" s="110"/>
      <c r="K2910" s="117"/>
      <c r="L2910" s="178"/>
      <c r="M2910" s="178"/>
      <c r="N2910" s="106"/>
      <c r="O2910" s="111"/>
      <c r="P2910" s="111"/>
      <c r="Q2910" s="106"/>
      <c r="R2910" s="106"/>
      <c r="S2910" s="106"/>
      <c r="T2910" s="106"/>
      <c r="U2910" s="106"/>
      <c r="V2910" s="106"/>
      <c r="W2910" s="19"/>
      <c r="X2910" s="2"/>
      <c r="Y2910" s="4"/>
      <c r="Z2910" s="106"/>
      <c r="AA2910" s="114"/>
      <c r="AB2910" s="112"/>
      <c r="AC2910" s="178"/>
      <c r="AD2910" s="11"/>
      <c r="AE2910" s="106"/>
      <c r="AF2910" s="106"/>
      <c r="AG2910" s="106"/>
      <c r="AH2910" s="115"/>
      <c r="AI2910" s="116"/>
      <c r="AJ2910" s="10"/>
      <c r="AK2910" s="1"/>
      <c r="AL2910" s="10"/>
      <c r="AM2910" s="1"/>
      <c r="AN2910" s="1"/>
      <c r="AO2910" s="3"/>
      <c r="AP2910" s="3"/>
      <c r="AQ2910" s="4"/>
      <c r="AR2910" s="4"/>
      <c r="AS2910" s="4"/>
      <c r="AT2910" s="4"/>
      <c r="AU2910" s="4"/>
      <c r="AV2910" s="4"/>
      <c r="AW2910" s="1"/>
      <c r="AX2910" s="1"/>
      <c r="AY2910" s="1"/>
      <c r="AZ2910" s="1"/>
      <c r="BA2910" s="1"/>
      <c r="BB2910" s="1"/>
      <c r="BC2910" s="1"/>
      <c r="BD2910" s="1"/>
      <c r="BE2910" s="1"/>
      <c r="BG2910" s="1"/>
      <c r="BH2910" s="1"/>
    </row>
    <row r="2911" spans="1:194" ht="15" customHeight="1" x14ac:dyDescent="0.25">
      <c r="A2911" s="105"/>
      <c r="B2911" s="106"/>
      <c r="C2911" s="2"/>
      <c r="D2911" s="2"/>
      <c r="E2911" s="106"/>
      <c r="F2911" s="107"/>
      <c r="G2911" s="108"/>
      <c r="H2911" s="109"/>
      <c r="I2911" s="109"/>
      <c r="J2911" s="110"/>
      <c r="K2911" s="117"/>
      <c r="L2911" s="178"/>
      <c r="M2911" s="178"/>
      <c r="N2911" s="106"/>
      <c r="O2911" s="111"/>
      <c r="P2911" s="111"/>
      <c r="Q2911" s="106"/>
      <c r="R2911" s="106"/>
      <c r="S2911" s="106"/>
      <c r="T2911" s="106"/>
      <c r="U2911" s="106"/>
      <c r="V2911" s="106"/>
      <c r="W2911" s="19"/>
      <c r="X2911" s="2"/>
      <c r="Y2911" s="4"/>
      <c r="Z2911" s="106"/>
      <c r="AA2911" s="114"/>
      <c r="AB2911" s="112"/>
      <c r="AC2911" s="178"/>
      <c r="AD2911" s="11"/>
      <c r="AE2911" s="106"/>
      <c r="AF2911" s="106"/>
      <c r="AG2911" s="106"/>
      <c r="AH2911" s="115"/>
      <c r="AI2911" s="116"/>
      <c r="AJ2911" s="10"/>
      <c r="AK2911" s="1"/>
      <c r="AL2911" s="10"/>
      <c r="AM2911" s="1"/>
      <c r="AN2911" s="1"/>
      <c r="AO2911" s="3"/>
      <c r="AP2911" s="3"/>
      <c r="AQ2911" s="4"/>
      <c r="AR2911" s="4"/>
      <c r="AS2911" s="4"/>
      <c r="AT2911" s="4"/>
      <c r="AU2911" s="4"/>
      <c r="AV2911" s="4"/>
      <c r="AW2911" s="1"/>
      <c r="AX2911" s="1"/>
      <c r="AY2911" s="1"/>
      <c r="AZ2911" s="1"/>
      <c r="BA2911" s="1"/>
      <c r="BB2911" s="1"/>
      <c r="BC2911" s="1"/>
      <c r="BD2911" s="1"/>
      <c r="BE2911" s="1"/>
      <c r="BG2911" s="1"/>
      <c r="BH2911" s="1"/>
    </row>
    <row r="2912" spans="1:194" ht="15" customHeight="1" x14ac:dyDescent="0.25">
      <c r="A2912" s="105"/>
      <c r="B2912" s="106"/>
      <c r="C2912" s="2"/>
      <c r="D2912" s="2"/>
      <c r="E2912" s="106"/>
      <c r="F2912" s="107"/>
      <c r="G2912" s="108"/>
      <c r="H2912" s="109"/>
      <c r="I2912" s="109"/>
      <c r="J2912" s="110"/>
      <c r="K2912" s="117"/>
      <c r="L2912" s="178"/>
      <c r="M2912" s="178"/>
      <c r="N2912" s="106"/>
      <c r="O2912" s="111"/>
      <c r="P2912" s="111"/>
      <c r="Q2912" s="106"/>
      <c r="R2912" s="106"/>
      <c r="S2912" s="106"/>
      <c r="T2912" s="106"/>
      <c r="U2912" s="106"/>
      <c r="V2912" s="106"/>
      <c r="W2912" s="19"/>
      <c r="X2912" s="2"/>
      <c r="Y2912" s="4"/>
      <c r="Z2912" s="106"/>
      <c r="AA2912" s="114"/>
      <c r="AB2912" s="112"/>
      <c r="AC2912" s="178"/>
      <c r="AD2912" s="11"/>
      <c r="AE2912" s="106"/>
      <c r="AF2912" s="106"/>
      <c r="AG2912" s="106"/>
      <c r="AH2912" s="115"/>
      <c r="AI2912" s="116"/>
      <c r="AJ2912" s="10"/>
      <c r="AK2912" s="1"/>
      <c r="AL2912" s="10"/>
      <c r="AM2912" s="1"/>
      <c r="AN2912" s="1"/>
      <c r="AO2912" s="3"/>
      <c r="AP2912" s="3"/>
      <c r="AQ2912" s="4"/>
      <c r="AR2912" s="4"/>
      <c r="AS2912" s="4"/>
      <c r="AT2912" s="4"/>
      <c r="AU2912" s="4"/>
      <c r="AV2912" s="4"/>
      <c r="AW2912" s="1"/>
      <c r="AX2912" s="1"/>
      <c r="AY2912" s="1"/>
      <c r="AZ2912" s="1"/>
      <c r="BA2912" s="1"/>
      <c r="BB2912" s="1"/>
      <c r="BC2912" s="1"/>
      <c r="BD2912" s="1"/>
      <c r="BE2912" s="1"/>
      <c r="BG2912" s="1"/>
      <c r="BH2912" s="1"/>
    </row>
    <row r="2913" spans="1:60" ht="15" customHeight="1" x14ac:dyDescent="0.25">
      <c r="A2913" s="105"/>
      <c r="B2913" s="106"/>
      <c r="C2913" s="2"/>
      <c r="D2913" s="2"/>
      <c r="E2913" s="106"/>
      <c r="F2913" s="107"/>
      <c r="G2913" s="108"/>
      <c r="H2913" s="109"/>
      <c r="I2913" s="109"/>
      <c r="J2913" s="110"/>
      <c r="K2913" s="117"/>
      <c r="L2913" s="178"/>
      <c r="M2913" s="178"/>
      <c r="N2913" s="106"/>
      <c r="O2913" s="111"/>
      <c r="P2913" s="111"/>
      <c r="Q2913" s="106"/>
      <c r="R2913" s="106"/>
      <c r="S2913" s="106"/>
      <c r="T2913" s="106"/>
      <c r="U2913" s="106"/>
      <c r="V2913" s="106"/>
      <c r="W2913" s="19"/>
      <c r="X2913" s="2"/>
      <c r="Y2913" s="4"/>
      <c r="Z2913" s="106"/>
      <c r="AA2913" s="114"/>
      <c r="AB2913" s="112"/>
      <c r="AC2913" s="178"/>
      <c r="AD2913" s="11"/>
      <c r="AE2913" s="106"/>
      <c r="AF2913" s="106"/>
      <c r="AG2913" s="106"/>
      <c r="AH2913" s="115"/>
      <c r="AI2913" s="116"/>
      <c r="AJ2913" s="10"/>
      <c r="AK2913" s="1"/>
      <c r="AL2913" s="10"/>
      <c r="AM2913" s="1"/>
      <c r="AN2913" s="1"/>
      <c r="AO2913" s="3"/>
      <c r="AP2913" s="3"/>
      <c r="AQ2913" s="4"/>
      <c r="AR2913" s="4"/>
      <c r="AS2913" s="4"/>
      <c r="AT2913" s="4"/>
      <c r="AU2913" s="4"/>
      <c r="AV2913" s="4"/>
      <c r="AW2913" s="1"/>
      <c r="AX2913" s="1"/>
      <c r="AY2913" s="1"/>
      <c r="AZ2913" s="1"/>
      <c r="BA2913" s="1"/>
      <c r="BB2913" s="1"/>
      <c r="BC2913" s="1"/>
      <c r="BD2913" s="1"/>
      <c r="BE2913" s="1"/>
      <c r="BG2913" s="1"/>
      <c r="BH2913" s="1"/>
    </row>
    <row r="2914" spans="1:60" ht="15" customHeight="1" x14ac:dyDescent="0.25">
      <c r="A2914" s="105"/>
      <c r="B2914" s="106"/>
      <c r="C2914" s="2"/>
      <c r="D2914" s="2"/>
      <c r="E2914" s="106"/>
      <c r="F2914" s="107"/>
      <c r="G2914" s="108"/>
      <c r="H2914" s="109"/>
      <c r="I2914" s="109"/>
      <c r="J2914" s="110"/>
      <c r="K2914" s="117"/>
      <c r="L2914" s="178"/>
      <c r="M2914" s="178"/>
      <c r="N2914" s="106"/>
      <c r="O2914" s="111"/>
      <c r="P2914" s="111"/>
      <c r="Q2914" s="106"/>
      <c r="R2914" s="106"/>
      <c r="S2914" s="106"/>
      <c r="T2914" s="106"/>
      <c r="U2914" s="106"/>
      <c r="V2914" s="106"/>
      <c r="W2914" s="19"/>
      <c r="X2914" s="2"/>
      <c r="Y2914" s="4"/>
      <c r="Z2914" s="106"/>
      <c r="AA2914" s="114"/>
      <c r="AB2914" s="112"/>
      <c r="AC2914" s="178"/>
      <c r="AD2914" s="11"/>
      <c r="AE2914" s="106"/>
      <c r="AF2914" s="106"/>
      <c r="AG2914" s="106"/>
      <c r="AH2914" s="115"/>
      <c r="AI2914" s="116"/>
      <c r="AJ2914" s="10"/>
      <c r="AK2914" s="1"/>
      <c r="AL2914" s="10"/>
      <c r="AM2914" s="1"/>
      <c r="AN2914" s="1"/>
      <c r="AO2914" s="3"/>
      <c r="AP2914" s="3"/>
      <c r="AQ2914" s="4"/>
      <c r="AR2914" s="4"/>
      <c r="AS2914" s="4"/>
      <c r="AT2914" s="4"/>
      <c r="AU2914" s="4"/>
      <c r="AV2914" s="4"/>
      <c r="AW2914" s="1"/>
      <c r="AX2914" s="1"/>
      <c r="AY2914" s="1"/>
      <c r="AZ2914" s="1"/>
      <c r="BA2914" s="1"/>
      <c r="BB2914" s="1"/>
      <c r="BC2914" s="1"/>
      <c r="BD2914" s="1"/>
      <c r="BE2914" s="1"/>
      <c r="BG2914" s="1"/>
      <c r="BH2914" s="1"/>
    </row>
    <row r="2915" spans="1:60" ht="15" customHeight="1" x14ac:dyDescent="0.25">
      <c r="A2915" s="105"/>
      <c r="B2915" s="106"/>
      <c r="C2915" s="2"/>
      <c r="D2915" s="2"/>
      <c r="E2915" s="106"/>
      <c r="F2915" s="107"/>
      <c r="G2915" s="108"/>
      <c r="H2915" s="109"/>
      <c r="I2915" s="109"/>
      <c r="J2915" s="110"/>
      <c r="K2915" s="117"/>
      <c r="L2915" s="178"/>
      <c r="M2915" s="178"/>
      <c r="N2915" s="106"/>
      <c r="O2915" s="111"/>
      <c r="P2915" s="111"/>
      <c r="Q2915" s="106"/>
      <c r="R2915" s="106"/>
      <c r="S2915" s="106"/>
      <c r="T2915" s="106"/>
      <c r="U2915" s="106"/>
      <c r="V2915" s="106"/>
      <c r="W2915" s="19"/>
      <c r="X2915" s="2"/>
      <c r="Y2915" s="4"/>
      <c r="Z2915" s="106"/>
      <c r="AA2915" s="114"/>
      <c r="AB2915" s="112"/>
      <c r="AC2915" s="178"/>
      <c r="AD2915" s="11"/>
      <c r="AE2915" s="106"/>
      <c r="AF2915" s="106"/>
      <c r="AG2915" s="106"/>
      <c r="AH2915" s="115"/>
      <c r="AI2915" s="116"/>
      <c r="AJ2915" s="10"/>
      <c r="AK2915" s="1"/>
      <c r="AL2915" s="10"/>
      <c r="AM2915" s="1"/>
      <c r="AN2915" s="1"/>
      <c r="AO2915" s="3"/>
      <c r="AP2915" s="3"/>
      <c r="AQ2915" s="4"/>
      <c r="AR2915" s="4"/>
      <c r="AS2915" s="4"/>
      <c r="AT2915" s="4"/>
      <c r="AU2915" s="4"/>
      <c r="AV2915" s="4"/>
      <c r="AW2915" s="1"/>
      <c r="AX2915" s="1"/>
      <c r="AY2915" s="1"/>
      <c r="AZ2915" s="1"/>
      <c r="BA2915" s="1"/>
      <c r="BB2915" s="1"/>
      <c r="BC2915" s="1"/>
      <c r="BD2915" s="1"/>
      <c r="BE2915" s="1"/>
      <c r="BG2915" s="1"/>
      <c r="BH2915" s="1"/>
    </row>
    <row r="2916" spans="1:60" ht="15" customHeight="1" x14ac:dyDescent="0.25">
      <c r="A2916" s="105"/>
      <c r="B2916" s="106"/>
      <c r="C2916" s="2"/>
      <c r="D2916" s="2"/>
      <c r="E2916" s="106"/>
      <c r="F2916" s="107"/>
      <c r="G2916" s="108"/>
      <c r="H2916" s="109"/>
      <c r="I2916" s="109"/>
      <c r="J2916" s="110"/>
      <c r="K2916" s="117"/>
      <c r="L2916" s="178"/>
      <c r="M2916" s="178"/>
      <c r="N2916" s="106"/>
      <c r="O2916" s="111"/>
      <c r="P2916" s="111"/>
      <c r="Q2916" s="106"/>
      <c r="R2916" s="106"/>
      <c r="S2916" s="106"/>
      <c r="T2916" s="106"/>
      <c r="U2916" s="106"/>
      <c r="V2916" s="106"/>
      <c r="W2916" s="19"/>
      <c r="X2916" s="2"/>
      <c r="Y2916" s="4"/>
      <c r="Z2916" s="106"/>
      <c r="AA2916" s="114"/>
      <c r="AB2916" s="112"/>
      <c r="AC2916" s="178"/>
      <c r="AD2916" s="11"/>
      <c r="AE2916" s="106"/>
      <c r="AF2916" s="106"/>
      <c r="AG2916" s="106"/>
      <c r="AH2916" s="115"/>
      <c r="AI2916" s="116"/>
      <c r="AJ2916" s="10"/>
      <c r="AK2916" s="1"/>
      <c r="AL2916" s="10"/>
      <c r="AM2916" s="1"/>
      <c r="AN2916" s="1"/>
      <c r="AO2916" s="3"/>
      <c r="AP2916" s="3"/>
      <c r="AQ2916" s="4"/>
      <c r="AR2916" s="4"/>
      <c r="AS2916" s="4"/>
      <c r="AT2916" s="4"/>
      <c r="AU2916" s="4"/>
      <c r="AV2916" s="4"/>
      <c r="AW2916" s="1"/>
      <c r="AX2916" s="1"/>
      <c r="AY2916" s="1"/>
      <c r="AZ2916" s="1"/>
      <c r="BA2916" s="1"/>
      <c r="BB2916" s="1"/>
      <c r="BC2916" s="1"/>
      <c r="BD2916" s="1"/>
      <c r="BE2916" s="1"/>
      <c r="BG2916" s="1"/>
      <c r="BH2916" s="1"/>
    </row>
    <row r="2917" spans="1:60" ht="15" customHeight="1" x14ac:dyDescent="0.25">
      <c r="A2917" s="105"/>
      <c r="B2917" s="106"/>
      <c r="C2917" s="2"/>
      <c r="D2917" s="2"/>
      <c r="E2917" s="106"/>
      <c r="F2917" s="107"/>
      <c r="G2917" s="108"/>
      <c r="H2917" s="109"/>
      <c r="I2917" s="109"/>
      <c r="J2917" s="110"/>
      <c r="K2917" s="117"/>
      <c r="L2917" s="178"/>
      <c r="M2917" s="178"/>
      <c r="N2917" s="106"/>
      <c r="O2917" s="111"/>
      <c r="P2917" s="111"/>
      <c r="Q2917" s="106"/>
      <c r="R2917" s="106"/>
      <c r="S2917" s="106"/>
      <c r="T2917" s="106"/>
      <c r="U2917" s="106"/>
      <c r="V2917" s="106"/>
      <c r="W2917" s="19"/>
      <c r="X2917" s="2"/>
      <c r="Y2917" s="4"/>
      <c r="Z2917" s="106"/>
      <c r="AA2917" s="114"/>
      <c r="AB2917" s="112"/>
      <c r="AC2917" s="178"/>
      <c r="AD2917" s="11"/>
      <c r="AE2917" s="106"/>
      <c r="AF2917" s="106"/>
      <c r="AG2917" s="106"/>
      <c r="AH2917" s="115"/>
      <c r="AI2917" s="116"/>
      <c r="AJ2917" s="10"/>
      <c r="AK2917" s="1"/>
      <c r="AL2917" s="10"/>
      <c r="AM2917" s="1"/>
      <c r="AN2917" s="1"/>
      <c r="AO2917" s="3"/>
      <c r="AP2917" s="3"/>
      <c r="AQ2917" s="4"/>
      <c r="AR2917" s="4"/>
      <c r="AS2917" s="4"/>
      <c r="AT2917" s="4"/>
      <c r="AU2917" s="4"/>
      <c r="AV2917" s="4"/>
      <c r="AW2917" s="1"/>
      <c r="AX2917" s="1"/>
      <c r="AY2917" s="1"/>
      <c r="AZ2917" s="1"/>
      <c r="BA2917" s="1"/>
      <c r="BB2917" s="1"/>
      <c r="BC2917" s="1"/>
      <c r="BD2917" s="1"/>
      <c r="BE2917" s="1"/>
      <c r="BG2917" s="1"/>
      <c r="BH2917" s="1"/>
    </row>
    <row r="2918" spans="1:60" ht="15" customHeight="1" x14ac:dyDescent="0.25">
      <c r="A2918" s="105"/>
      <c r="B2918" s="106"/>
      <c r="C2918" s="2"/>
      <c r="D2918" s="2"/>
      <c r="E2918" s="106"/>
      <c r="F2918" s="107"/>
      <c r="G2918" s="108"/>
      <c r="H2918" s="109"/>
      <c r="I2918" s="109"/>
      <c r="J2918" s="110"/>
      <c r="K2918" s="117"/>
      <c r="L2918" s="178"/>
      <c r="M2918" s="178"/>
      <c r="N2918" s="106"/>
      <c r="O2918" s="111"/>
      <c r="P2918" s="111"/>
      <c r="Q2918" s="106"/>
      <c r="R2918" s="106"/>
      <c r="S2918" s="106"/>
      <c r="T2918" s="106"/>
      <c r="U2918" s="106"/>
      <c r="V2918" s="106"/>
      <c r="W2918" s="19"/>
      <c r="X2918" s="2"/>
      <c r="Y2918" s="4"/>
      <c r="Z2918" s="106"/>
      <c r="AA2918" s="114"/>
      <c r="AB2918" s="112"/>
      <c r="AC2918" s="178"/>
      <c r="AD2918" s="11"/>
      <c r="AE2918" s="106"/>
      <c r="AF2918" s="106"/>
      <c r="AG2918" s="106"/>
      <c r="AH2918" s="115"/>
      <c r="AI2918" s="116"/>
      <c r="AJ2918" s="10"/>
      <c r="AK2918" s="1"/>
      <c r="AL2918" s="10"/>
      <c r="AM2918" s="1"/>
      <c r="AN2918" s="1"/>
      <c r="AO2918" s="3"/>
      <c r="AP2918" s="3"/>
      <c r="AQ2918" s="4"/>
      <c r="AR2918" s="4"/>
      <c r="AS2918" s="4"/>
      <c r="AT2918" s="4"/>
      <c r="AU2918" s="4"/>
      <c r="AV2918" s="4"/>
      <c r="AW2918" s="1"/>
      <c r="AX2918" s="1"/>
      <c r="AY2918" s="1"/>
      <c r="AZ2918" s="1"/>
      <c r="BA2918" s="1"/>
      <c r="BB2918" s="1"/>
      <c r="BC2918" s="1"/>
      <c r="BD2918" s="1"/>
      <c r="BE2918" s="1"/>
      <c r="BG2918" s="1"/>
      <c r="BH2918" s="1"/>
    </row>
    <row r="2919" spans="1:60" ht="15" customHeight="1" x14ac:dyDescent="0.25">
      <c r="A2919" s="105"/>
      <c r="B2919" s="106"/>
      <c r="C2919" s="2"/>
      <c r="D2919" s="2"/>
      <c r="E2919" s="106"/>
      <c r="F2919" s="107"/>
      <c r="G2919" s="108"/>
      <c r="H2919" s="109"/>
      <c r="I2919" s="109"/>
      <c r="J2919" s="110"/>
      <c r="K2919" s="117"/>
      <c r="L2919" s="178"/>
      <c r="M2919" s="178"/>
      <c r="N2919" s="106"/>
      <c r="O2919" s="111"/>
      <c r="P2919" s="111"/>
      <c r="Q2919" s="106"/>
      <c r="R2919" s="106"/>
      <c r="S2919" s="106"/>
      <c r="T2919" s="106"/>
      <c r="U2919" s="106"/>
      <c r="V2919" s="106"/>
      <c r="W2919" s="19"/>
      <c r="X2919" s="2"/>
      <c r="Y2919" s="4"/>
      <c r="Z2919" s="106"/>
      <c r="AA2919" s="114"/>
      <c r="AB2919" s="112"/>
      <c r="AC2919" s="178"/>
      <c r="AD2919" s="11"/>
      <c r="AE2919" s="106"/>
      <c r="AF2919" s="106"/>
      <c r="AG2919" s="106"/>
      <c r="AH2919" s="115"/>
      <c r="AI2919" s="116"/>
      <c r="AJ2919" s="10"/>
      <c r="AK2919" s="1"/>
      <c r="AL2919" s="10"/>
      <c r="AM2919" s="1"/>
      <c r="AN2919" s="1"/>
      <c r="AO2919" s="3"/>
      <c r="AP2919" s="3"/>
      <c r="AQ2919" s="4"/>
      <c r="AR2919" s="4"/>
      <c r="AS2919" s="4"/>
      <c r="AT2919" s="4"/>
      <c r="AU2919" s="4"/>
      <c r="AV2919" s="4"/>
      <c r="AW2919" s="1"/>
      <c r="AX2919" s="1"/>
      <c r="AY2919" s="1"/>
      <c r="AZ2919" s="1"/>
      <c r="BA2919" s="1"/>
      <c r="BB2919" s="1"/>
      <c r="BC2919" s="1"/>
      <c r="BD2919" s="1"/>
      <c r="BE2919" s="1"/>
      <c r="BG2919" s="1"/>
      <c r="BH2919" s="1"/>
    </row>
    <row r="2920" spans="1:60" ht="15" customHeight="1" x14ac:dyDescent="0.25">
      <c r="A2920" s="105"/>
      <c r="B2920" s="106"/>
      <c r="C2920" s="2"/>
      <c r="D2920" s="2"/>
      <c r="E2920" s="106"/>
      <c r="F2920" s="107"/>
      <c r="G2920" s="108"/>
      <c r="H2920" s="109"/>
      <c r="I2920" s="109"/>
      <c r="J2920" s="110"/>
      <c r="K2920" s="117"/>
      <c r="L2920" s="178"/>
      <c r="M2920" s="178"/>
      <c r="N2920" s="106"/>
      <c r="O2920" s="111"/>
      <c r="P2920" s="111"/>
      <c r="Q2920" s="106"/>
      <c r="R2920" s="106"/>
      <c r="S2920" s="106"/>
      <c r="T2920" s="106"/>
      <c r="U2920" s="106"/>
      <c r="V2920" s="106"/>
      <c r="W2920" s="19"/>
      <c r="X2920" s="2"/>
      <c r="Y2920" s="4"/>
      <c r="Z2920" s="106"/>
      <c r="AA2920" s="114"/>
      <c r="AB2920" s="112"/>
      <c r="AC2920" s="178"/>
      <c r="AD2920" s="11"/>
      <c r="AE2920" s="106"/>
      <c r="AF2920" s="106"/>
      <c r="AG2920" s="106"/>
      <c r="AH2920" s="115"/>
      <c r="AI2920" s="116"/>
      <c r="AJ2920" s="10"/>
      <c r="AK2920" s="1"/>
      <c r="AL2920" s="10"/>
      <c r="AM2920" s="1"/>
      <c r="AN2920" s="1"/>
      <c r="AO2920" s="3"/>
      <c r="AP2920" s="3"/>
      <c r="AQ2920" s="4"/>
      <c r="AR2920" s="4"/>
      <c r="AS2920" s="4"/>
      <c r="AT2920" s="4"/>
      <c r="AU2920" s="4"/>
      <c r="AV2920" s="4"/>
      <c r="AW2920" s="1"/>
      <c r="AX2920" s="1"/>
      <c r="AY2920" s="1"/>
      <c r="AZ2920" s="1"/>
      <c r="BA2920" s="1"/>
      <c r="BB2920" s="1"/>
      <c r="BC2920" s="1"/>
      <c r="BD2920" s="1"/>
      <c r="BE2920" s="1"/>
      <c r="BG2920" s="1"/>
      <c r="BH2920" s="1"/>
    </row>
    <row r="2921" spans="1:60" ht="15" customHeight="1" x14ac:dyDescent="0.25">
      <c r="A2921" s="105"/>
      <c r="B2921" s="106"/>
      <c r="C2921" s="2"/>
      <c r="D2921" s="2"/>
      <c r="E2921" s="106"/>
      <c r="F2921" s="107"/>
      <c r="G2921" s="108"/>
      <c r="H2921" s="109"/>
      <c r="I2921" s="109"/>
      <c r="J2921" s="110"/>
      <c r="K2921" s="117"/>
      <c r="L2921" s="178"/>
      <c r="M2921" s="178"/>
      <c r="N2921" s="106"/>
      <c r="O2921" s="111"/>
      <c r="P2921" s="111"/>
      <c r="Q2921" s="106"/>
      <c r="R2921" s="106"/>
      <c r="S2921" s="106"/>
      <c r="T2921" s="106"/>
      <c r="U2921" s="106"/>
      <c r="V2921" s="106"/>
      <c r="W2921" s="19"/>
      <c r="X2921" s="2"/>
      <c r="Y2921" s="4"/>
      <c r="Z2921" s="106"/>
      <c r="AA2921" s="114"/>
      <c r="AB2921" s="112"/>
      <c r="AC2921" s="178"/>
      <c r="AD2921" s="11"/>
      <c r="AE2921" s="106"/>
      <c r="AF2921" s="106"/>
      <c r="AG2921" s="106"/>
      <c r="AH2921" s="115"/>
      <c r="AI2921" s="116"/>
      <c r="AJ2921" s="10"/>
      <c r="AK2921" s="1"/>
      <c r="AL2921" s="10"/>
      <c r="AM2921" s="1"/>
      <c r="AN2921" s="1"/>
      <c r="AO2921" s="3"/>
      <c r="AP2921" s="3"/>
      <c r="AQ2921" s="4"/>
      <c r="AR2921" s="4"/>
      <c r="AS2921" s="4"/>
      <c r="AT2921" s="4"/>
      <c r="AU2921" s="4"/>
      <c r="AV2921" s="4"/>
      <c r="AW2921" s="1"/>
      <c r="AX2921" s="1"/>
      <c r="AY2921" s="1"/>
      <c r="AZ2921" s="1"/>
      <c r="BA2921" s="1"/>
      <c r="BB2921" s="1"/>
      <c r="BC2921" s="1"/>
      <c r="BD2921" s="1"/>
      <c r="BE2921" s="1"/>
      <c r="BG2921" s="1"/>
      <c r="BH2921" s="1"/>
    </row>
    <row r="2922" spans="1:60" ht="15" customHeight="1" x14ac:dyDescent="0.25">
      <c r="A2922" s="105"/>
      <c r="B2922" s="106"/>
      <c r="C2922" s="2"/>
      <c r="D2922" s="2"/>
      <c r="E2922" s="106"/>
      <c r="F2922" s="107"/>
      <c r="G2922" s="108"/>
      <c r="H2922" s="109"/>
      <c r="I2922" s="109"/>
      <c r="J2922" s="110"/>
      <c r="K2922" s="117"/>
      <c r="L2922" s="178"/>
      <c r="M2922" s="178"/>
      <c r="N2922" s="106"/>
      <c r="O2922" s="111"/>
      <c r="P2922" s="111"/>
      <c r="Q2922" s="106"/>
      <c r="R2922" s="106"/>
      <c r="S2922" s="106"/>
      <c r="T2922" s="106"/>
      <c r="U2922" s="106"/>
      <c r="V2922" s="106"/>
      <c r="W2922" s="19"/>
      <c r="X2922" s="2"/>
      <c r="Y2922" s="4"/>
      <c r="Z2922" s="106"/>
      <c r="AA2922" s="114"/>
      <c r="AB2922" s="112"/>
      <c r="AC2922" s="178"/>
      <c r="AD2922" s="11"/>
      <c r="AE2922" s="106"/>
      <c r="AF2922" s="106"/>
      <c r="AG2922" s="106"/>
      <c r="AH2922" s="115"/>
      <c r="AI2922" s="116"/>
      <c r="AJ2922" s="10"/>
      <c r="AK2922" s="1"/>
      <c r="AL2922" s="10"/>
      <c r="AM2922" s="1"/>
      <c r="AN2922" s="1"/>
      <c r="AO2922" s="3"/>
      <c r="AP2922" s="3"/>
      <c r="AQ2922" s="4"/>
      <c r="AR2922" s="4"/>
      <c r="AS2922" s="4"/>
      <c r="AT2922" s="4"/>
      <c r="AU2922" s="4"/>
      <c r="AV2922" s="4"/>
      <c r="AW2922" s="1"/>
      <c r="AX2922" s="1"/>
      <c r="AY2922" s="1"/>
      <c r="AZ2922" s="1"/>
      <c r="BA2922" s="1"/>
      <c r="BB2922" s="1"/>
      <c r="BC2922" s="1"/>
      <c r="BD2922" s="1"/>
      <c r="BE2922" s="1"/>
      <c r="BG2922" s="1"/>
      <c r="BH2922" s="1"/>
    </row>
    <row r="2923" spans="1:60" ht="15" customHeight="1" x14ac:dyDescent="0.25">
      <c r="A2923" s="105"/>
      <c r="B2923" s="106"/>
      <c r="C2923" s="2"/>
      <c r="D2923" s="2"/>
      <c r="E2923" s="106"/>
      <c r="F2923" s="107"/>
      <c r="G2923" s="108"/>
      <c r="H2923" s="109"/>
      <c r="I2923" s="109"/>
      <c r="J2923" s="110"/>
      <c r="K2923" s="117"/>
      <c r="L2923" s="178"/>
      <c r="M2923" s="178"/>
      <c r="N2923" s="106"/>
      <c r="O2923" s="111"/>
      <c r="P2923" s="111"/>
      <c r="Q2923" s="106"/>
      <c r="R2923" s="106"/>
      <c r="S2923" s="106"/>
      <c r="T2923" s="106"/>
      <c r="U2923" s="106"/>
      <c r="V2923" s="106"/>
      <c r="W2923" s="19"/>
      <c r="X2923" s="2"/>
      <c r="Y2923" s="4"/>
      <c r="Z2923" s="106"/>
      <c r="AA2923" s="114"/>
      <c r="AB2923" s="112"/>
      <c r="AC2923" s="178"/>
      <c r="AD2923" s="11"/>
      <c r="AE2923" s="106"/>
      <c r="AF2923" s="106"/>
      <c r="AG2923" s="106"/>
      <c r="AH2923" s="115"/>
      <c r="AI2923" s="116"/>
      <c r="AJ2923" s="10"/>
      <c r="AK2923" s="1"/>
      <c r="AL2923" s="10"/>
      <c r="AM2923" s="1"/>
      <c r="AN2923" s="1"/>
      <c r="AO2923" s="3"/>
      <c r="AP2923" s="3"/>
      <c r="AQ2923" s="4"/>
      <c r="AR2923" s="4"/>
      <c r="AS2923" s="4"/>
      <c r="AT2923" s="4"/>
      <c r="AU2923" s="4"/>
      <c r="AV2923" s="4"/>
      <c r="AW2923" s="1"/>
      <c r="AX2923" s="1"/>
      <c r="AY2923" s="1"/>
      <c r="AZ2923" s="1"/>
      <c r="BA2923" s="1"/>
      <c r="BB2923" s="1"/>
      <c r="BC2923" s="1"/>
      <c r="BD2923" s="1"/>
      <c r="BE2923" s="1"/>
      <c r="BG2923" s="1"/>
      <c r="BH2923" s="1"/>
    </row>
    <row r="2924" spans="1:60" ht="15" customHeight="1" x14ac:dyDescent="0.25">
      <c r="A2924" s="105"/>
      <c r="B2924" s="106"/>
      <c r="C2924" s="2"/>
      <c r="D2924" s="2"/>
      <c r="E2924" s="106"/>
      <c r="F2924" s="107"/>
      <c r="G2924" s="108"/>
      <c r="H2924" s="109"/>
      <c r="I2924" s="109"/>
      <c r="J2924" s="110"/>
      <c r="K2924" s="117"/>
      <c r="L2924" s="178"/>
      <c r="M2924" s="178"/>
      <c r="N2924" s="106"/>
      <c r="O2924" s="111"/>
      <c r="P2924" s="111"/>
      <c r="Q2924" s="106"/>
      <c r="R2924" s="106"/>
      <c r="S2924" s="106"/>
      <c r="T2924" s="106"/>
      <c r="U2924" s="106"/>
      <c r="V2924" s="106"/>
      <c r="W2924" s="19"/>
      <c r="X2924" s="2"/>
      <c r="Y2924" s="4"/>
      <c r="Z2924" s="106"/>
      <c r="AA2924" s="114"/>
      <c r="AB2924" s="112"/>
      <c r="AC2924" s="178"/>
      <c r="AD2924" s="11"/>
      <c r="AE2924" s="106"/>
      <c r="AF2924" s="106"/>
      <c r="AG2924" s="106"/>
      <c r="AH2924" s="115"/>
      <c r="AI2924" s="116"/>
      <c r="AJ2924" s="10"/>
      <c r="AK2924" s="1"/>
      <c r="AL2924" s="10"/>
      <c r="AM2924" s="1"/>
      <c r="AN2924" s="1"/>
      <c r="AO2924" s="3"/>
      <c r="AP2924" s="3"/>
      <c r="AQ2924" s="4"/>
      <c r="AR2924" s="4"/>
      <c r="AS2924" s="4"/>
      <c r="AT2924" s="4"/>
      <c r="AU2924" s="4"/>
      <c r="AV2924" s="4"/>
      <c r="AW2924" s="1"/>
      <c r="AX2924" s="1"/>
      <c r="AY2924" s="1"/>
      <c r="AZ2924" s="1"/>
      <c r="BA2924" s="1"/>
      <c r="BB2924" s="1"/>
      <c r="BC2924" s="1"/>
      <c r="BD2924" s="1"/>
      <c r="BE2924" s="1"/>
      <c r="BG2924" s="1"/>
      <c r="BH2924" s="1"/>
    </row>
    <row r="2925" spans="1:60" ht="15" customHeight="1" x14ac:dyDescent="0.25">
      <c r="A2925" s="105"/>
      <c r="B2925" s="106"/>
      <c r="C2925" s="2"/>
      <c r="D2925" s="2"/>
      <c r="E2925" s="106"/>
      <c r="F2925" s="107"/>
      <c r="G2925" s="108"/>
      <c r="H2925" s="109"/>
      <c r="I2925" s="109"/>
      <c r="J2925" s="110"/>
      <c r="K2925" s="117"/>
      <c r="L2925" s="178"/>
      <c r="M2925" s="178"/>
      <c r="N2925" s="106"/>
      <c r="O2925" s="111"/>
      <c r="P2925" s="111"/>
      <c r="Q2925" s="106"/>
      <c r="R2925" s="106"/>
      <c r="S2925" s="106"/>
      <c r="T2925" s="106"/>
      <c r="U2925" s="106"/>
      <c r="V2925" s="106"/>
      <c r="W2925" s="19"/>
      <c r="X2925" s="2"/>
      <c r="Y2925" s="4"/>
      <c r="Z2925" s="106"/>
      <c r="AA2925" s="114"/>
      <c r="AB2925" s="112"/>
      <c r="AC2925" s="178"/>
      <c r="AD2925" s="11"/>
      <c r="AE2925" s="106"/>
      <c r="AF2925" s="106"/>
      <c r="AG2925" s="106"/>
      <c r="AH2925" s="115"/>
      <c r="AI2925" s="116"/>
      <c r="AJ2925" s="10"/>
      <c r="AK2925" s="1"/>
      <c r="AL2925" s="10"/>
      <c r="AM2925" s="1"/>
      <c r="AN2925" s="1"/>
      <c r="AO2925" s="3"/>
      <c r="AP2925" s="3"/>
      <c r="AQ2925" s="4"/>
      <c r="AR2925" s="4"/>
      <c r="AS2925" s="4"/>
      <c r="AT2925" s="4"/>
      <c r="AU2925" s="4"/>
      <c r="AV2925" s="4"/>
      <c r="AW2925" s="1"/>
      <c r="AX2925" s="1"/>
      <c r="AY2925" s="1"/>
      <c r="AZ2925" s="1"/>
      <c r="BA2925" s="1"/>
      <c r="BB2925" s="1"/>
      <c r="BC2925" s="1"/>
      <c r="BD2925" s="1"/>
      <c r="BE2925" s="1"/>
      <c r="BG2925" s="1"/>
      <c r="BH2925" s="1"/>
    </row>
    <row r="2926" spans="1:60" ht="15" customHeight="1" x14ac:dyDescent="0.25">
      <c r="A2926" s="105"/>
      <c r="B2926" s="106"/>
      <c r="C2926" s="2"/>
      <c r="D2926" s="2"/>
      <c r="E2926" s="106"/>
      <c r="F2926" s="107"/>
      <c r="G2926" s="108"/>
      <c r="H2926" s="109"/>
      <c r="I2926" s="109"/>
      <c r="J2926" s="110"/>
      <c r="K2926" s="117"/>
      <c r="L2926" s="178"/>
      <c r="M2926" s="178"/>
      <c r="N2926" s="106"/>
      <c r="O2926" s="111"/>
      <c r="P2926" s="111"/>
      <c r="Q2926" s="106"/>
      <c r="R2926" s="106"/>
      <c r="S2926" s="106"/>
      <c r="T2926" s="106"/>
      <c r="U2926" s="106"/>
      <c r="V2926" s="106"/>
      <c r="W2926" s="19"/>
      <c r="X2926" s="2"/>
      <c r="Y2926" s="4"/>
      <c r="Z2926" s="106"/>
      <c r="AA2926" s="114"/>
      <c r="AB2926" s="112"/>
      <c r="AC2926" s="178"/>
      <c r="AD2926" s="11"/>
      <c r="AE2926" s="106"/>
      <c r="AF2926" s="106"/>
      <c r="AG2926" s="106"/>
      <c r="AH2926" s="115"/>
      <c r="AI2926" s="116"/>
      <c r="AJ2926" s="10"/>
      <c r="AK2926" s="1"/>
      <c r="AL2926" s="10"/>
      <c r="AM2926" s="1"/>
      <c r="AN2926" s="1"/>
      <c r="AO2926" s="3"/>
      <c r="AP2926" s="3"/>
      <c r="AQ2926" s="4"/>
      <c r="AR2926" s="4"/>
      <c r="AS2926" s="4"/>
      <c r="AT2926" s="4"/>
      <c r="AU2926" s="4"/>
      <c r="AV2926" s="4"/>
      <c r="AW2926" s="1"/>
      <c r="AX2926" s="1"/>
      <c r="AY2926" s="1"/>
      <c r="AZ2926" s="1"/>
      <c r="BA2926" s="1"/>
      <c r="BB2926" s="1"/>
      <c r="BC2926" s="1"/>
      <c r="BD2926" s="1"/>
      <c r="BE2926" s="1"/>
      <c r="BG2926" s="1"/>
      <c r="BH2926" s="1"/>
    </row>
    <row r="2927" spans="1:60" ht="15" customHeight="1" x14ac:dyDescent="0.25">
      <c r="A2927" s="105"/>
      <c r="B2927" s="106"/>
      <c r="C2927" s="2"/>
      <c r="D2927" s="2"/>
      <c r="E2927" s="106"/>
      <c r="F2927" s="107"/>
      <c r="G2927" s="108"/>
      <c r="H2927" s="109"/>
      <c r="I2927" s="109"/>
      <c r="J2927" s="110"/>
      <c r="K2927" s="117"/>
      <c r="L2927" s="178"/>
      <c r="M2927" s="178"/>
      <c r="N2927" s="106"/>
      <c r="O2927" s="111"/>
      <c r="P2927" s="111"/>
      <c r="Q2927" s="106"/>
      <c r="R2927" s="106"/>
      <c r="S2927" s="106"/>
      <c r="T2927" s="106"/>
      <c r="U2927" s="106"/>
      <c r="V2927" s="106"/>
      <c r="W2927" s="19"/>
      <c r="X2927" s="2"/>
      <c r="Y2927" s="4"/>
      <c r="Z2927" s="106"/>
      <c r="AA2927" s="114"/>
      <c r="AB2927" s="112"/>
      <c r="AC2927" s="178"/>
      <c r="AD2927" s="11"/>
      <c r="AE2927" s="106"/>
      <c r="AF2927" s="106"/>
      <c r="AG2927" s="106"/>
      <c r="AH2927" s="115"/>
      <c r="AI2927" s="116"/>
      <c r="AJ2927" s="10"/>
      <c r="AK2927" s="1"/>
      <c r="AL2927" s="10"/>
      <c r="AM2927" s="1"/>
      <c r="AN2927" s="1"/>
      <c r="AO2927" s="3"/>
      <c r="AP2927" s="3"/>
      <c r="AQ2927" s="4"/>
      <c r="AR2927" s="4"/>
      <c r="AS2927" s="4"/>
      <c r="AT2927" s="4"/>
      <c r="AU2927" s="4"/>
      <c r="AV2927" s="4"/>
      <c r="AW2927" s="1"/>
      <c r="AX2927" s="1"/>
      <c r="AY2927" s="1"/>
      <c r="AZ2927" s="1"/>
      <c r="BA2927" s="1"/>
      <c r="BB2927" s="1"/>
      <c r="BC2927" s="1"/>
      <c r="BD2927" s="1"/>
      <c r="BE2927" s="1"/>
      <c r="BG2927" s="1"/>
      <c r="BH2927" s="1"/>
    </row>
    <row r="2928" spans="1:60" ht="15" customHeight="1" x14ac:dyDescent="0.25">
      <c r="A2928" s="105"/>
      <c r="B2928" s="106"/>
      <c r="C2928" s="2"/>
      <c r="D2928" s="2"/>
      <c r="E2928" s="106"/>
      <c r="F2928" s="107"/>
      <c r="G2928" s="108"/>
      <c r="H2928" s="109"/>
      <c r="I2928" s="109"/>
      <c r="J2928" s="110"/>
      <c r="K2928" s="117"/>
      <c r="L2928" s="178"/>
      <c r="M2928" s="178"/>
      <c r="N2928" s="106"/>
      <c r="O2928" s="111"/>
      <c r="P2928" s="111"/>
      <c r="Q2928" s="106"/>
      <c r="R2928" s="106"/>
      <c r="S2928" s="106"/>
      <c r="T2928" s="106"/>
      <c r="U2928" s="106"/>
      <c r="V2928" s="106"/>
      <c r="W2928" s="19"/>
      <c r="X2928" s="2"/>
      <c r="Y2928" s="4"/>
      <c r="Z2928" s="106"/>
      <c r="AA2928" s="114"/>
      <c r="AB2928" s="112"/>
      <c r="AC2928" s="178"/>
      <c r="AD2928" s="11"/>
      <c r="AE2928" s="106"/>
      <c r="AF2928" s="106"/>
      <c r="AG2928" s="106"/>
      <c r="AH2928" s="115"/>
      <c r="AI2928" s="116"/>
      <c r="AJ2928" s="10"/>
      <c r="AK2928" s="1"/>
      <c r="AL2928" s="10"/>
      <c r="AM2928" s="1"/>
      <c r="AN2928" s="1"/>
      <c r="AO2928" s="3"/>
      <c r="AP2928" s="3"/>
      <c r="AQ2928" s="4"/>
      <c r="AR2928" s="4"/>
      <c r="AS2928" s="4"/>
      <c r="AT2928" s="4"/>
      <c r="AU2928" s="4"/>
      <c r="AV2928" s="4"/>
      <c r="AW2928" s="1"/>
      <c r="AX2928" s="1"/>
      <c r="AY2928" s="1"/>
      <c r="AZ2928" s="1"/>
      <c r="BA2928" s="1"/>
      <c r="BB2928" s="1"/>
      <c r="BC2928" s="1"/>
      <c r="BD2928" s="1"/>
      <c r="BE2928" s="1"/>
      <c r="BG2928" s="1"/>
      <c r="BH2928" s="1"/>
    </row>
    <row r="2929" spans="1:194" ht="15" customHeight="1" x14ac:dyDescent="0.25">
      <c r="A2929" s="105"/>
      <c r="B2929" s="106"/>
      <c r="C2929" s="2"/>
      <c r="D2929" s="2"/>
      <c r="E2929" s="106"/>
      <c r="F2929" s="107"/>
      <c r="G2929" s="108"/>
      <c r="H2929" s="109"/>
      <c r="I2929" s="109"/>
      <c r="J2929" s="110"/>
      <c r="K2929" s="117"/>
      <c r="L2929" s="178"/>
      <c r="M2929" s="178"/>
      <c r="N2929" s="106"/>
      <c r="O2929" s="111"/>
      <c r="P2929" s="111"/>
      <c r="Q2929" s="106"/>
      <c r="R2929" s="106"/>
      <c r="S2929" s="106"/>
      <c r="T2929" s="106"/>
      <c r="U2929" s="106"/>
      <c r="V2929" s="106"/>
      <c r="W2929" s="19"/>
      <c r="X2929" s="2"/>
      <c r="Y2929" s="4"/>
      <c r="Z2929" s="106"/>
      <c r="AA2929" s="114"/>
      <c r="AB2929" s="112"/>
      <c r="AC2929" s="178"/>
      <c r="AD2929" s="11"/>
      <c r="AE2929" s="106"/>
      <c r="AF2929" s="106"/>
      <c r="AG2929" s="106"/>
      <c r="AH2929" s="115"/>
      <c r="AI2929" s="116"/>
      <c r="AJ2929" s="10"/>
      <c r="AK2929" s="1"/>
      <c r="AL2929" s="10"/>
      <c r="AM2929" s="1"/>
      <c r="AN2929" s="1"/>
      <c r="AO2929" s="3"/>
      <c r="AP2929" s="3"/>
      <c r="AQ2929" s="4"/>
      <c r="AR2929" s="4"/>
      <c r="AS2929" s="4"/>
      <c r="AT2929" s="4"/>
      <c r="AU2929" s="4"/>
      <c r="AV2929" s="4"/>
      <c r="AW2929" s="1"/>
      <c r="AX2929" s="1"/>
      <c r="AY2929" s="1"/>
      <c r="AZ2929" s="1"/>
      <c r="BA2929" s="1"/>
      <c r="BB2929" s="1"/>
      <c r="BC2929" s="1"/>
      <c r="BD2929" s="1"/>
      <c r="BE2929" s="1"/>
      <c r="BG2929" s="1"/>
      <c r="BH2929" s="1"/>
    </row>
    <row r="2930" spans="1:194" ht="15" customHeight="1" x14ac:dyDescent="0.25">
      <c r="A2930" s="105"/>
      <c r="B2930" s="106"/>
      <c r="C2930" s="2"/>
      <c r="D2930" s="2"/>
      <c r="E2930" s="106"/>
      <c r="F2930" s="107"/>
      <c r="G2930" s="108"/>
      <c r="H2930" s="109"/>
      <c r="I2930" s="109"/>
      <c r="J2930" s="110"/>
      <c r="K2930" s="117"/>
      <c r="L2930" s="178"/>
      <c r="M2930" s="178"/>
      <c r="N2930" s="106"/>
      <c r="O2930" s="111"/>
      <c r="P2930" s="111"/>
      <c r="Q2930" s="106"/>
      <c r="R2930" s="106"/>
      <c r="S2930" s="106"/>
      <c r="T2930" s="106"/>
      <c r="U2930" s="106"/>
      <c r="V2930" s="106"/>
      <c r="W2930" s="19"/>
      <c r="X2930" s="2"/>
      <c r="Y2930" s="4"/>
      <c r="Z2930" s="106"/>
      <c r="AA2930" s="114"/>
      <c r="AB2930" s="112"/>
      <c r="AC2930" s="178"/>
      <c r="AD2930" s="11"/>
      <c r="AE2930" s="106"/>
      <c r="AF2930" s="106"/>
      <c r="AG2930" s="106"/>
      <c r="AH2930" s="115"/>
      <c r="AI2930" s="116"/>
      <c r="AJ2930" s="10"/>
      <c r="AK2930" s="1"/>
      <c r="AL2930" s="10"/>
      <c r="AM2930" s="1"/>
      <c r="AN2930" s="1"/>
      <c r="AO2930" s="3"/>
      <c r="AP2930" s="3"/>
      <c r="AQ2930" s="4"/>
      <c r="AR2930" s="4"/>
      <c r="AS2930" s="4"/>
      <c r="AT2930" s="4"/>
      <c r="AU2930" s="4"/>
      <c r="AV2930" s="4"/>
      <c r="AW2930" s="1"/>
      <c r="AX2930" s="1"/>
      <c r="AY2930" s="1"/>
      <c r="AZ2930" s="1"/>
      <c r="BA2930" s="1"/>
      <c r="BB2930" s="1"/>
      <c r="BC2930" s="1"/>
      <c r="BD2930" s="1"/>
      <c r="BE2930" s="1"/>
      <c r="BG2930" s="1"/>
      <c r="BH2930" s="1"/>
    </row>
    <row r="2931" spans="1:194" ht="15" customHeight="1" x14ac:dyDescent="0.25">
      <c r="A2931" s="105"/>
      <c r="B2931" s="106"/>
      <c r="C2931" s="2"/>
      <c r="D2931" s="2"/>
      <c r="E2931" s="106"/>
      <c r="F2931" s="107"/>
      <c r="G2931" s="108"/>
      <c r="H2931" s="109"/>
      <c r="I2931" s="109"/>
      <c r="J2931" s="110"/>
      <c r="K2931" s="117"/>
      <c r="L2931" s="178"/>
      <c r="M2931" s="178"/>
      <c r="N2931" s="106"/>
      <c r="O2931" s="111"/>
      <c r="P2931" s="111"/>
      <c r="Q2931" s="106"/>
      <c r="R2931" s="106"/>
      <c r="S2931" s="106"/>
      <c r="T2931" s="106"/>
      <c r="U2931" s="106"/>
      <c r="V2931" s="106"/>
      <c r="W2931" s="19"/>
      <c r="X2931" s="2"/>
      <c r="Y2931" s="4"/>
      <c r="Z2931" s="106"/>
      <c r="AA2931" s="114"/>
      <c r="AB2931" s="112"/>
      <c r="AC2931" s="178"/>
      <c r="AD2931" s="11"/>
      <c r="AE2931" s="106"/>
      <c r="AF2931" s="106"/>
      <c r="AG2931" s="106"/>
      <c r="AH2931" s="115"/>
      <c r="AI2931" s="116"/>
      <c r="AJ2931" s="10"/>
      <c r="AK2931" s="18"/>
      <c r="AL2931" s="14"/>
      <c r="AM2931" s="18"/>
      <c r="AN2931" s="18"/>
      <c r="AO2931" s="29"/>
      <c r="AP2931" s="29"/>
      <c r="AQ2931" s="36"/>
      <c r="AR2931" s="36"/>
      <c r="AS2931" s="36"/>
      <c r="AT2931" s="36"/>
      <c r="AU2931" s="36"/>
      <c r="AV2931" s="36"/>
      <c r="AW2931" s="18"/>
      <c r="AX2931" s="18"/>
      <c r="AY2931" s="18"/>
      <c r="AZ2931" s="18"/>
      <c r="BA2931" s="18"/>
      <c r="BB2931" s="18"/>
      <c r="BC2931" s="18"/>
      <c r="BD2931" s="18"/>
      <c r="BE2931" s="18"/>
      <c r="BG2931" s="18"/>
      <c r="BH2931" s="18"/>
    </row>
    <row r="2932" spans="1:194" ht="15" customHeight="1" x14ac:dyDescent="0.25">
      <c r="A2932" s="105"/>
      <c r="B2932" s="106"/>
      <c r="C2932" s="2"/>
      <c r="D2932" s="2"/>
      <c r="E2932" s="106"/>
      <c r="F2932" s="107"/>
      <c r="G2932" s="108"/>
      <c r="H2932" s="109"/>
      <c r="I2932" s="109"/>
      <c r="J2932" s="110"/>
      <c r="K2932" s="117"/>
      <c r="L2932" s="178"/>
      <c r="M2932" s="178"/>
      <c r="N2932" s="106"/>
      <c r="O2932" s="111"/>
      <c r="P2932" s="111"/>
      <c r="Q2932" s="106"/>
      <c r="R2932" s="106"/>
      <c r="S2932" s="106"/>
      <c r="T2932" s="106"/>
      <c r="U2932" s="106"/>
      <c r="V2932" s="106"/>
      <c r="W2932" s="19"/>
      <c r="X2932" s="2"/>
      <c r="Y2932" s="4"/>
      <c r="Z2932" s="106"/>
      <c r="AA2932" s="114"/>
      <c r="AB2932" s="112"/>
      <c r="AC2932" s="178"/>
      <c r="AD2932" s="11"/>
      <c r="AE2932" s="106"/>
      <c r="AF2932" s="106"/>
      <c r="AG2932" s="106"/>
      <c r="AH2932" s="115"/>
      <c r="AI2932" s="116"/>
      <c r="AJ2932" s="14"/>
      <c r="AK2932" s="18"/>
      <c r="AL2932" s="14"/>
      <c r="AM2932" s="18"/>
      <c r="AN2932" s="18"/>
      <c r="AO2932" s="29"/>
      <c r="AP2932" s="29"/>
      <c r="AQ2932" s="36"/>
      <c r="AR2932" s="36"/>
      <c r="AS2932" s="36"/>
      <c r="AT2932" s="36"/>
      <c r="AU2932" s="36"/>
      <c r="AV2932" s="36"/>
      <c r="AW2932" s="18"/>
      <c r="AX2932" s="18"/>
      <c r="AY2932" s="18"/>
      <c r="AZ2932" s="18"/>
      <c r="BA2932" s="18"/>
      <c r="BB2932" s="18"/>
      <c r="BC2932" s="18"/>
      <c r="BD2932" s="18"/>
      <c r="BE2932" s="18"/>
      <c r="BG2932" s="18"/>
      <c r="BH2932" s="18"/>
      <c r="BI2932" s="18"/>
      <c r="BJ2932" s="18"/>
      <c r="BK2932" s="18"/>
      <c r="BL2932" s="18"/>
      <c r="BM2932" s="18"/>
      <c r="BN2932" s="18"/>
      <c r="BO2932" s="18"/>
      <c r="BP2932" s="18"/>
      <c r="BQ2932" s="18"/>
      <c r="BR2932" s="18"/>
      <c r="BS2932" s="18"/>
      <c r="BT2932" s="18"/>
      <c r="BU2932" s="18"/>
      <c r="BV2932" s="18"/>
      <c r="BW2932" s="18"/>
      <c r="BX2932" s="18"/>
      <c r="BY2932" s="18"/>
      <c r="BZ2932" s="18"/>
      <c r="CA2932" s="18"/>
      <c r="CB2932" s="18"/>
      <c r="CC2932" s="18"/>
      <c r="CD2932" s="18"/>
      <c r="CE2932" s="18"/>
      <c r="CF2932" s="18"/>
      <c r="CG2932" s="18"/>
      <c r="CH2932" s="18"/>
      <c r="CI2932" s="18"/>
      <c r="CJ2932" s="18"/>
      <c r="CK2932" s="18"/>
      <c r="CL2932" s="18"/>
      <c r="CM2932" s="18"/>
      <c r="CN2932" s="18"/>
      <c r="CO2932" s="18"/>
      <c r="CP2932" s="18"/>
      <c r="CQ2932" s="18"/>
      <c r="CR2932" s="18"/>
      <c r="CS2932" s="18"/>
      <c r="CT2932" s="18"/>
      <c r="CU2932" s="18"/>
      <c r="CV2932" s="18"/>
      <c r="CW2932" s="18"/>
      <c r="CX2932" s="18"/>
      <c r="CY2932" s="18"/>
      <c r="CZ2932" s="18"/>
      <c r="DA2932" s="18"/>
      <c r="DB2932" s="18"/>
      <c r="DC2932" s="18"/>
      <c r="DD2932" s="18"/>
      <c r="DE2932" s="18"/>
      <c r="DF2932" s="18"/>
      <c r="DG2932" s="18"/>
      <c r="DH2932" s="18"/>
      <c r="DI2932" s="18"/>
      <c r="DJ2932" s="18"/>
      <c r="DK2932" s="18"/>
      <c r="DL2932" s="18"/>
      <c r="DM2932" s="18"/>
      <c r="DN2932" s="18"/>
      <c r="DO2932" s="18"/>
      <c r="DP2932" s="18"/>
      <c r="DQ2932" s="18"/>
      <c r="DR2932" s="18"/>
      <c r="DS2932" s="18"/>
      <c r="DT2932" s="18"/>
      <c r="DU2932" s="18"/>
      <c r="DV2932" s="18"/>
      <c r="DW2932" s="18"/>
      <c r="DX2932" s="18"/>
      <c r="DY2932" s="18"/>
      <c r="DZ2932" s="18"/>
      <c r="EA2932" s="18"/>
      <c r="EB2932" s="18"/>
      <c r="EC2932" s="18"/>
      <c r="ED2932" s="18"/>
      <c r="EE2932" s="18"/>
      <c r="EF2932" s="18"/>
      <c r="EG2932" s="18"/>
      <c r="EH2932" s="18"/>
      <c r="EI2932" s="18"/>
      <c r="EJ2932" s="18"/>
      <c r="EK2932" s="18"/>
      <c r="EL2932" s="18"/>
      <c r="EM2932" s="18"/>
      <c r="EN2932" s="18"/>
      <c r="EO2932" s="18"/>
      <c r="EP2932" s="18"/>
      <c r="EQ2932" s="18"/>
      <c r="ER2932" s="18"/>
      <c r="ES2932" s="18"/>
      <c r="ET2932" s="18"/>
      <c r="EU2932" s="18"/>
      <c r="EV2932" s="18"/>
      <c r="EW2932" s="18"/>
      <c r="EX2932" s="18"/>
      <c r="EY2932" s="18"/>
      <c r="EZ2932" s="18"/>
      <c r="FA2932" s="18"/>
      <c r="FB2932" s="18"/>
      <c r="FC2932" s="18"/>
      <c r="FD2932" s="18"/>
      <c r="FE2932" s="18"/>
      <c r="FF2932" s="18"/>
      <c r="FG2932" s="18"/>
      <c r="FH2932" s="18"/>
      <c r="FI2932" s="18"/>
      <c r="FJ2932" s="18"/>
      <c r="FK2932" s="18"/>
      <c r="FL2932" s="18"/>
      <c r="FM2932" s="18"/>
      <c r="FN2932" s="18"/>
      <c r="FO2932" s="18"/>
      <c r="FP2932" s="18"/>
      <c r="FQ2932" s="18"/>
      <c r="FR2932" s="18"/>
      <c r="FS2932" s="18"/>
      <c r="FT2932" s="18"/>
      <c r="FU2932" s="18"/>
      <c r="FV2932" s="18"/>
      <c r="FW2932" s="18"/>
      <c r="FX2932" s="18"/>
      <c r="FY2932" s="18"/>
      <c r="FZ2932" s="18"/>
      <c r="GA2932" s="18"/>
      <c r="GB2932" s="18"/>
      <c r="GC2932" s="18"/>
      <c r="GD2932" s="18"/>
      <c r="GE2932" s="18"/>
      <c r="GF2932" s="18"/>
      <c r="GG2932" s="18"/>
      <c r="GH2932" s="18"/>
      <c r="GI2932" s="18"/>
      <c r="GJ2932" s="18"/>
      <c r="GK2932" s="18"/>
      <c r="GL2932" s="18"/>
    </row>
    <row r="2933" spans="1:194" ht="15" customHeight="1" x14ac:dyDescent="0.25">
      <c r="A2933" s="105"/>
      <c r="B2933" s="106"/>
      <c r="C2933" s="2"/>
      <c r="D2933" s="2"/>
      <c r="E2933" s="106"/>
      <c r="F2933" s="107"/>
      <c r="G2933" s="108"/>
      <c r="H2933" s="109"/>
      <c r="I2933" s="109"/>
      <c r="J2933" s="110"/>
      <c r="K2933" s="117"/>
      <c r="L2933" s="178"/>
      <c r="M2933" s="178"/>
      <c r="N2933" s="106"/>
      <c r="O2933" s="111"/>
      <c r="P2933" s="111"/>
      <c r="Q2933" s="106"/>
      <c r="R2933" s="106"/>
      <c r="S2933" s="106"/>
      <c r="T2933" s="106"/>
      <c r="U2933" s="106"/>
      <c r="V2933" s="106"/>
      <c r="W2933" s="19"/>
      <c r="X2933" s="2"/>
      <c r="Y2933" s="4"/>
      <c r="Z2933" s="106"/>
      <c r="AA2933" s="114"/>
      <c r="AB2933" s="112"/>
      <c r="AC2933" s="178"/>
      <c r="AD2933" s="11"/>
      <c r="AE2933" s="106"/>
      <c r="AF2933" s="106"/>
      <c r="AG2933" s="106"/>
      <c r="AH2933" s="115"/>
      <c r="AI2933" s="116"/>
      <c r="AJ2933" s="10"/>
      <c r="AK2933" s="1"/>
      <c r="AL2933" s="10"/>
      <c r="AM2933" s="1"/>
      <c r="AN2933" s="1"/>
      <c r="AO2933" s="3"/>
      <c r="AP2933" s="3"/>
      <c r="AQ2933" s="4"/>
      <c r="AR2933" s="4"/>
      <c r="AS2933" s="4"/>
      <c r="AT2933" s="4"/>
      <c r="AU2933" s="4"/>
      <c r="AV2933" s="4"/>
      <c r="AW2933" s="1"/>
      <c r="AX2933" s="1"/>
      <c r="AY2933" s="1"/>
      <c r="AZ2933" s="1"/>
      <c r="BA2933" s="1"/>
      <c r="BB2933" s="1"/>
      <c r="BC2933" s="1"/>
      <c r="BD2933" s="1"/>
      <c r="BE2933" s="1"/>
      <c r="BG2933" s="1"/>
      <c r="BH2933" s="1"/>
    </row>
    <row r="2934" spans="1:194" ht="15" customHeight="1" x14ac:dyDescent="0.25">
      <c r="A2934" s="105"/>
      <c r="B2934" s="106"/>
      <c r="C2934" s="2"/>
      <c r="D2934" s="2"/>
      <c r="E2934" s="106"/>
      <c r="F2934" s="107"/>
      <c r="G2934" s="108"/>
      <c r="H2934" s="109"/>
      <c r="I2934" s="109"/>
      <c r="J2934" s="110"/>
      <c r="K2934" s="117"/>
      <c r="L2934" s="178"/>
      <c r="M2934" s="178"/>
      <c r="N2934" s="106"/>
      <c r="O2934" s="111"/>
      <c r="P2934" s="111"/>
      <c r="Q2934" s="106"/>
      <c r="R2934" s="106"/>
      <c r="S2934" s="106"/>
      <c r="T2934" s="106"/>
      <c r="U2934" s="106"/>
      <c r="V2934" s="106"/>
      <c r="W2934" s="19"/>
      <c r="X2934" s="2"/>
      <c r="Y2934" s="4"/>
      <c r="Z2934" s="106"/>
      <c r="AA2934" s="114"/>
      <c r="AB2934" s="112"/>
      <c r="AC2934" s="178"/>
      <c r="AD2934" s="11"/>
      <c r="AE2934" s="106"/>
      <c r="AF2934" s="106"/>
      <c r="AG2934" s="106"/>
      <c r="AH2934" s="115"/>
      <c r="AI2934" s="116"/>
      <c r="AJ2934" s="10"/>
      <c r="AK2934" s="1"/>
      <c r="AL2934" s="10"/>
      <c r="AM2934" s="1"/>
      <c r="AN2934" s="1"/>
      <c r="AO2934" s="3"/>
      <c r="AP2934" s="3"/>
      <c r="AQ2934" s="4"/>
      <c r="AR2934" s="4"/>
      <c r="AS2934" s="4"/>
      <c r="AT2934" s="4"/>
      <c r="AU2934" s="4"/>
      <c r="AV2934" s="4"/>
      <c r="AW2934" s="1"/>
      <c r="AX2934" s="1"/>
      <c r="AY2934" s="1"/>
      <c r="AZ2934" s="1"/>
      <c r="BA2934" s="1"/>
      <c r="BB2934" s="1"/>
      <c r="BC2934" s="1"/>
      <c r="BD2934" s="1"/>
      <c r="BE2934" s="1"/>
      <c r="BG2934" s="1"/>
      <c r="BH2934" s="1"/>
    </row>
    <row r="2935" spans="1:194" ht="15" customHeight="1" x14ac:dyDescent="0.25">
      <c r="A2935" s="105"/>
      <c r="B2935" s="106"/>
      <c r="C2935" s="2"/>
      <c r="D2935" s="2"/>
      <c r="E2935" s="106"/>
      <c r="F2935" s="107"/>
      <c r="G2935" s="108"/>
      <c r="H2935" s="109"/>
      <c r="I2935" s="109"/>
      <c r="J2935" s="110"/>
      <c r="K2935" s="117"/>
      <c r="L2935" s="178"/>
      <c r="M2935" s="178"/>
      <c r="N2935" s="106"/>
      <c r="O2935" s="111"/>
      <c r="P2935" s="111"/>
      <c r="Q2935" s="106"/>
      <c r="R2935" s="106"/>
      <c r="S2935" s="106"/>
      <c r="T2935" s="106"/>
      <c r="U2935" s="106"/>
      <c r="V2935" s="106"/>
      <c r="W2935" s="19"/>
      <c r="X2935" s="2"/>
      <c r="Y2935" s="4"/>
      <c r="Z2935" s="106"/>
      <c r="AA2935" s="114"/>
      <c r="AB2935" s="112"/>
      <c r="AC2935" s="178"/>
      <c r="AD2935" s="11"/>
      <c r="AE2935" s="106"/>
      <c r="AF2935" s="106"/>
      <c r="AG2935" s="106"/>
      <c r="AH2935" s="115"/>
      <c r="AI2935" s="116"/>
      <c r="AJ2935" s="10"/>
      <c r="AK2935" s="1"/>
      <c r="AL2935" s="10"/>
      <c r="AM2935" s="1"/>
      <c r="AN2935" s="1"/>
      <c r="AO2935" s="3"/>
      <c r="AP2935" s="3"/>
      <c r="AQ2935" s="4"/>
      <c r="AR2935" s="4"/>
      <c r="AS2935" s="4"/>
      <c r="AT2935" s="4"/>
      <c r="AU2935" s="4"/>
      <c r="AV2935" s="4"/>
      <c r="AW2935" s="1"/>
      <c r="AX2935" s="1"/>
      <c r="AY2935" s="1"/>
      <c r="AZ2935" s="1"/>
      <c r="BA2935" s="1"/>
      <c r="BB2935" s="1"/>
      <c r="BC2935" s="1"/>
      <c r="BD2935" s="1"/>
      <c r="BE2935" s="1"/>
      <c r="BG2935" s="1"/>
      <c r="BH2935" s="1"/>
    </row>
    <row r="2936" spans="1:194" ht="15" customHeight="1" x14ac:dyDescent="0.25">
      <c r="A2936" s="105"/>
      <c r="B2936" s="106"/>
      <c r="C2936" s="2"/>
      <c r="D2936" s="2"/>
      <c r="E2936" s="106"/>
      <c r="F2936" s="107"/>
      <c r="G2936" s="108"/>
      <c r="H2936" s="109"/>
      <c r="I2936" s="109"/>
      <c r="J2936" s="110"/>
      <c r="K2936" s="117"/>
      <c r="L2936" s="178"/>
      <c r="M2936" s="178"/>
      <c r="N2936" s="106"/>
      <c r="O2936" s="111"/>
      <c r="P2936" s="111"/>
      <c r="Q2936" s="106"/>
      <c r="R2936" s="106"/>
      <c r="S2936" s="106"/>
      <c r="T2936" s="106"/>
      <c r="U2936" s="106"/>
      <c r="V2936" s="106"/>
      <c r="W2936" s="19"/>
      <c r="X2936" s="2"/>
      <c r="Y2936" s="4"/>
      <c r="Z2936" s="106"/>
      <c r="AA2936" s="114"/>
      <c r="AB2936" s="112"/>
      <c r="AC2936" s="178"/>
      <c r="AD2936" s="11"/>
      <c r="AE2936" s="106"/>
      <c r="AF2936" s="106"/>
      <c r="AG2936" s="106"/>
      <c r="AH2936" s="115"/>
      <c r="AI2936" s="116"/>
      <c r="AJ2936" s="10"/>
      <c r="AK2936" s="1"/>
      <c r="AL2936" s="10"/>
      <c r="AM2936" s="1"/>
      <c r="AN2936" s="1"/>
      <c r="AO2936" s="3"/>
      <c r="AP2936" s="3"/>
      <c r="AQ2936" s="4"/>
      <c r="AR2936" s="4"/>
      <c r="AS2936" s="4"/>
      <c r="AT2936" s="4"/>
      <c r="AU2936" s="4"/>
      <c r="AV2936" s="4"/>
      <c r="AW2936" s="1"/>
      <c r="AX2936" s="1"/>
      <c r="AY2936" s="1"/>
      <c r="AZ2936" s="1"/>
      <c r="BA2936" s="1"/>
      <c r="BB2936" s="1"/>
      <c r="BC2936" s="1"/>
      <c r="BD2936" s="1"/>
      <c r="BE2936" s="1"/>
      <c r="BG2936" s="1"/>
      <c r="BH2936" s="1"/>
    </row>
    <row r="2937" spans="1:194" ht="15" customHeight="1" x14ac:dyDescent="0.25">
      <c r="A2937" s="105"/>
      <c r="B2937" s="106"/>
      <c r="C2937" s="2"/>
      <c r="D2937" s="2"/>
      <c r="E2937" s="106"/>
      <c r="F2937" s="107"/>
      <c r="G2937" s="108"/>
      <c r="H2937" s="109"/>
      <c r="I2937" s="109"/>
      <c r="J2937" s="110"/>
      <c r="K2937" s="117"/>
      <c r="L2937" s="178"/>
      <c r="M2937" s="178"/>
      <c r="N2937" s="106"/>
      <c r="O2937" s="111"/>
      <c r="P2937" s="111"/>
      <c r="Q2937" s="106"/>
      <c r="R2937" s="106"/>
      <c r="S2937" s="106"/>
      <c r="T2937" s="106"/>
      <c r="U2937" s="106"/>
      <c r="V2937" s="106"/>
      <c r="W2937" s="19"/>
      <c r="X2937" s="2"/>
      <c r="Y2937" s="4"/>
      <c r="Z2937" s="106"/>
      <c r="AA2937" s="114"/>
      <c r="AB2937" s="112"/>
      <c r="AC2937" s="178"/>
      <c r="AD2937" s="11"/>
      <c r="AE2937" s="106"/>
      <c r="AF2937" s="106"/>
      <c r="AG2937" s="106"/>
      <c r="AH2937" s="115"/>
      <c r="AI2937" s="116"/>
      <c r="AJ2937" s="10"/>
      <c r="AK2937" s="1"/>
      <c r="AL2937" s="10"/>
      <c r="AM2937" s="1"/>
      <c r="AN2937" s="1"/>
      <c r="AO2937" s="3"/>
      <c r="AP2937" s="3"/>
      <c r="AQ2937" s="4"/>
      <c r="AR2937" s="4"/>
      <c r="AS2937" s="4"/>
      <c r="AT2937" s="4"/>
      <c r="AU2937" s="4"/>
      <c r="AV2937" s="4"/>
      <c r="AW2937" s="1"/>
      <c r="AX2937" s="1"/>
      <c r="AY2937" s="1"/>
      <c r="AZ2937" s="1"/>
      <c r="BA2937" s="1"/>
      <c r="BB2937" s="1"/>
      <c r="BC2937" s="1"/>
      <c r="BD2937" s="1"/>
      <c r="BE2937" s="1"/>
      <c r="BG2937" s="1"/>
      <c r="BH2937" s="1"/>
    </row>
    <row r="2938" spans="1:194" ht="15" customHeight="1" x14ac:dyDescent="0.25">
      <c r="A2938" s="105"/>
      <c r="B2938" s="106"/>
      <c r="C2938" s="2"/>
      <c r="D2938" s="2"/>
      <c r="E2938" s="106"/>
      <c r="F2938" s="107"/>
      <c r="G2938" s="108"/>
      <c r="H2938" s="109"/>
      <c r="I2938" s="109"/>
      <c r="J2938" s="110"/>
      <c r="K2938" s="117"/>
      <c r="L2938" s="178"/>
      <c r="M2938" s="178"/>
      <c r="N2938" s="106"/>
      <c r="O2938" s="111"/>
      <c r="P2938" s="111"/>
      <c r="Q2938" s="106"/>
      <c r="R2938" s="106"/>
      <c r="S2938" s="106"/>
      <c r="T2938" s="106"/>
      <c r="U2938" s="106"/>
      <c r="V2938" s="106"/>
      <c r="W2938" s="19"/>
      <c r="X2938" s="2"/>
      <c r="Y2938" s="4"/>
      <c r="Z2938" s="106"/>
      <c r="AA2938" s="114"/>
      <c r="AB2938" s="112"/>
      <c r="AC2938" s="178"/>
      <c r="AD2938" s="11"/>
      <c r="AE2938" s="106"/>
      <c r="AF2938" s="106"/>
      <c r="AG2938" s="106"/>
      <c r="AH2938" s="115"/>
      <c r="AI2938" s="116"/>
      <c r="AJ2938" s="10"/>
      <c r="AK2938" s="1"/>
      <c r="AL2938" s="10"/>
      <c r="AM2938" s="1"/>
      <c r="AN2938" s="1"/>
      <c r="AO2938" s="3"/>
      <c r="AP2938" s="3"/>
      <c r="AQ2938" s="4"/>
      <c r="AR2938" s="4"/>
      <c r="AS2938" s="4"/>
      <c r="AT2938" s="4"/>
      <c r="AU2938" s="4"/>
      <c r="AV2938" s="4"/>
      <c r="AW2938" s="1"/>
      <c r="AX2938" s="1"/>
      <c r="AY2938" s="1"/>
      <c r="AZ2938" s="1"/>
      <c r="BA2938" s="1"/>
      <c r="BB2938" s="1"/>
      <c r="BC2938" s="1"/>
      <c r="BD2938" s="1"/>
      <c r="BE2938" s="1"/>
      <c r="BG2938" s="1"/>
      <c r="BH2938" s="1"/>
    </row>
    <row r="2939" spans="1:194" ht="15" customHeight="1" x14ac:dyDescent="0.25">
      <c r="A2939" s="105"/>
      <c r="B2939" s="106"/>
      <c r="C2939" s="2"/>
      <c r="D2939" s="2"/>
      <c r="E2939" s="106"/>
      <c r="F2939" s="107"/>
      <c r="G2939" s="108"/>
      <c r="H2939" s="109"/>
      <c r="I2939" s="109"/>
      <c r="J2939" s="110"/>
      <c r="K2939" s="117"/>
      <c r="L2939" s="178"/>
      <c r="M2939" s="178"/>
      <c r="N2939" s="106"/>
      <c r="O2939" s="111"/>
      <c r="P2939" s="111"/>
      <c r="Q2939" s="106"/>
      <c r="R2939" s="106"/>
      <c r="S2939" s="106"/>
      <c r="T2939" s="106"/>
      <c r="U2939" s="106"/>
      <c r="V2939" s="106"/>
      <c r="W2939" s="19"/>
      <c r="X2939" s="2"/>
      <c r="Y2939" s="4"/>
      <c r="Z2939" s="106"/>
      <c r="AA2939" s="114"/>
      <c r="AB2939" s="112"/>
      <c r="AC2939" s="178"/>
      <c r="AD2939" s="11"/>
      <c r="AE2939" s="106"/>
      <c r="AF2939" s="106"/>
      <c r="AG2939" s="106"/>
      <c r="AH2939" s="115"/>
      <c r="AI2939" s="116"/>
      <c r="AJ2939" s="10"/>
      <c r="AK2939" s="1"/>
      <c r="AL2939" s="10"/>
      <c r="AM2939" s="1"/>
      <c r="AN2939" s="1"/>
      <c r="AO2939" s="3"/>
      <c r="AP2939" s="3"/>
      <c r="AQ2939" s="4"/>
      <c r="AR2939" s="4"/>
      <c r="AS2939" s="4"/>
      <c r="AT2939" s="4"/>
      <c r="AU2939" s="4"/>
      <c r="AV2939" s="4"/>
      <c r="AW2939" s="1"/>
      <c r="AX2939" s="1"/>
      <c r="AY2939" s="1"/>
      <c r="AZ2939" s="1"/>
      <c r="BA2939" s="1"/>
      <c r="BB2939" s="1"/>
      <c r="BC2939" s="1"/>
      <c r="BD2939" s="1"/>
      <c r="BE2939" s="1"/>
      <c r="BG2939" s="1"/>
      <c r="BH2939" s="1"/>
    </row>
    <row r="2940" spans="1:194" ht="15" customHeight="1" x14ac:dyDescent="0.25">
      <c r="A2940" s="105"/>
      <c r="B2940" s="106"/>
      <c r="C2940" s="2"/>
      <c r="D2940" s="2"/>
      <c r="E2940" s="106"/>
      <c r="F2940" s="107"/>
      <c r="G2940" s="108"/>
      <c r="H2940" s="109"/>
      <c r="I2940" s="109"/>
      <c r="J2940" s="110"/>
      <c r="K2940" s="117"/>
      <c r="L2940" s="178"/>
      <c r="M2940" s="178"/>
      <c r="N2940" s="106"/>
      <c r="O2940" s="111"/>
      <c r="P2940" s="111"/>
      <c r="Q2940" s="106"/>
      <c r="R2940" s="106"/>
      <c r="S2940" s="106"/>
      <c r="T2940" s="106"/>
      <c r="U2940" s="106"/>
      <c r="V2940" s="106"/>
      <c r="W2940" s="19"/>
      <c r="X2940" s="2"/>
      <c r="Y2940" s="4"/>
      <c r="Z2940" s="106"/>
      <c r="AA2940" s="114"/>
      <c r="AB2940" s="112"/>
      <c r="AC2940" s="178"/>
      <c r="AD2940" s="11"/>
      <c r="AE2940" s="106"/>
      <c r="AF2940" s="106"/>
      <c r="AG2940" s="106"/>
      <c r="AH2940" s="115"/>
      <c r="AI2940" s="116"/>
      <c r="AJ2940" s="10"/>
      <c r="AK2940" s="1"/>
      <c r="AL2940" s="10"/>
      <c r="AM2940" s="1"/>
      <c r="AN2940" s="1"/>
      <c r="AO2940" s="3"/>
      <c r="AP2940" s="3"/>
      <c r="AQ2940" s="4"/>
      <c r="AR2940" s="4"/>
      <c r="AS2940" s="4"/>
      <c r="AT2940" s="4"/>
      <c r="AU2940" s="4"/>
      <c r="AV2940" s="4"/>
      <c r="AW2940" s="1"/>
      <c r="AX2940" s="1"/>
      <c r="AY2940" s="1"/>
      <c r="AZ2940" s="1"/>
      <c r="BA2940" s="1"/>
      <c r="BB2940" s="1"/>
      <c r="BC2940" s="1"/>
      <c r="BD2940" s="1"/>
      <c r="BE2940" s="1"/>
      <c r="BG2940" s="1"/>
      <c r="BH2940" s="1"/>
    </row>
    <row r="2941" spans="1:194" ht="15" customHeight="1" x14ac:dyDescent="0.25">
      <c r="A2941" s="105"/>
      <c r="B2941" s="106"/>
      <c r="C2941" s="2"/>
      <c r="D2941" s="2"/>
      <c r="E2941" s="106"/>
      <c r="F2941" s="107"/>
      <c r="G2941" s="108"/>
      <c r="H2941" s="109"/>
      <c r="I2941" s="109"/>
      <c r="J2941" s="110"/>
      <c r="K2941" s="117"/>
      <c r="L2941" s="178"/>
      <c r="M2941" s="178"/>
      <c r="N2941" s="106"/>
      <c r="O2941" s="111"/>
      <c r="P2941" s="111"/>
      <c r="Q2941" s="106"/>
      <c r="R2941" s="106"/>
      <c r="S2941" s="106"/>
      <c r="T2941" s="106"/>
      <c r="U2941" s="106"/>
      <c r="V2941" s="106"/>
      <c r="W2941" s="19"/>
      <c r="X2941" s="2"/>
      <c r="Y2941" s="4"/>
      <c r="Z2941" s="106"/>
      <c r="AA2941" s="114"/>
      <c r="AB2941" s="112"/>
      <c r="AC2941" s="178"/>
      <c r="AD2941" s="11"/>
      <c r="AE2941" s="106"/>
      <c r="AF2941" s="106"/>
      <c r="AG2941" s="106"/>
      <c r="AH2941" s="115"/>
      <c r="AI2941" s="116"/>
      <c r="AJ2941" s="10"/>
      <c r="AK2941" s="1"/>
      <c r="AL2941" s="10"/>
      <c r="AM2941" s="1"/>
      <c r="AN2941" s="1"/>
      <c r="AO2941" s="3"/>
      <c r="AP2941" s="3"/>
      <c r="AQ2941" s="4"/>
      <c r="AR2941" s="4"/>
      <c r="AS2941" s="4"/>
      <c r="AT2941" s="4"/>
      <c r="AU2941" s="4"/>
      <c r="AV2941" s="4"/>
      <c r="AW2941" s="1"/>
      <c r="AX2941" s="1"/>
      <c r="AY2941" s="1"/>
      <c r="AZ2941" s="1"/>
      <c r="BA2941" s="1"/>
      <c r="BB2941" s="1"/>
      <c r="BC2941" s="1"/>
      <c r="BD2941" s="1"/>
      <c r="BE2941" s="1"/>
      <c r="BG2941" s="1"/>
      <c r="BH2941" s="1"/>
    </row>
    <row r="2942" spans="1:194" ht="15" customHeight="1" x14ac:dyDescent="0.25">
      <c r="A2942" s="105"/>
      <c r="B2942" s="106"/>
      <c r="C2942" s="2"/>
      <c r="D2942" s="2"/>
      <c r="E2942" s="106"/>
      <c r="F2942" s="107"/>
      <c r="G2942" s="108"/>
      <c r="H2942" s="109"/>
      <c r="I2942" s="109"/>
      <c r="J2942" s="110"/>
      <c r="K2942" s="117"/>
      <c r="L2942" s="178"/>
      <c r="M2942" s="178"/>
      <c r="N2942" s="106"/>
      <c r="O2942" s="111"/>
      <c r="P2942" s="111"/>
      <c r="Q2942" s="106"/>
      <c r="R2942" s="106"/>
      <c r="S2942" s="106"/>
      <c r="T2942" s="106"/>
      <c r="U2942" s="106"/>
      <c r="V2942" s="106"/>
      <c r="W2942" s="19"/>
      <c r="X2942" s="2"/>
      <c r="Y2942" s="4"/>
      <c r="Z2942" s="106"/>
      <c r="AA2942" s="114"/>
      <c r="AB2942" s="112"/>
      <c r="AC2942" s="178"/>
      <c r="AD2942" s="11"/>
      <c r="AE2942" s="106"/>
      <c r="AF2942" s="106"/>
      <c r="AG2942" s="106"/>
      <c r="AH2942" s="115"/>
      <c r="AI2942" s="116"/>
      <c r="AJ2942" s="10"/>
      <c r="AK2942" s="1"/>
      <c r="AL2942" s="10"/>
      <c r="AM2942" s="1"/>
      <c r="AN2942" s="1"/>
      <c r="AO2942" s="3"/>
      <c r="AP2942" s="3"/>
      <c r="AQ2942" s="4"/>
      <c r="AR2942" s="4"/>
      <c r="AS2942" s="4"/>
      <c r="AT2942" s="4"/>
      <c r="AU2942" s="4"/>
      <c r="AV2942" s="4"/>
      <c r="AW2942" s="1"/>
      <c r="AX2942" s="1"/>
      <c r="AY2942" s="1"/>
      <c r="AZ2942" s="1"/>
      <c r="BA2942" s="1"/>
      <c r="BB2942" s="1"/>
      <c r="BC2942" s="1"/>
      <c r="BD2942" s="1"/>
      <c r="BE2942" s="1"/>
      <c r="BG2942" s="1"/>
      <c r="BH2942" s="1"/>
    </row>
    <row r="2943" spans="1:194" ht="15" customHeight="1" x14ac:dyDescent="0.25">
      <c r="A2943" s="105"/>
      <c r="B2943" s="106"/>
      <c r="C2943" s="2"/>
      <c r="D2943" s="2"/>
      <c r="E2943" s="106"/>
      <c r="F2943" s="107"/>
      <c r="G2943" s="108"/>
      <c r="H2943" s="109"/>
      <c r="I2943" s="109"/>
      <c r="J2943" s="110"/>
      <c r="K2943" s="117"/>
      <c r="L2943" s="178"/>
      <c r="M2943" s="178"/>
      <c r="N2943" s="106"/>
      <c r="O2943" s="111"/>
      <c r="P2943" s="111"/>
      <c r="Q2943" s="106"/>
      <c r="R2943" s="106"/>
      <c r="S2943" s="106"/>
      <c r="T2943" s="106"/>
      <c r="U2943" s="106"/>
      <c r="V2943" s="106"/>
      <c r="W2943" s="19"/>
      <c r="X2943" s="2"/>
      <c r="Y2943" s="4"/>
      <c r="Z2943" s="106"/>
      <c r="AA2943" s="114"/>
      <c r="AB2943" s="112"/>
      <c r="AC2943" s="178"/>
      <c r="AD2943" s="11"/>
      <c r="AE2943" s="106"/>
      <c r="AF2943" s="106"/>
      <c r="AG2943" s="106"/>
      <c r="AH2943" s="115"/>
      <c r="AI2943" s="116"/>
      <c r="AJ2943" s="10"/>
      <c r="AK2943" s="1"/>
      <c r="AL2943" s="10"/>
      <c r="AM2943" s="1"/>
      <c r="AN2943" s="1"/>
      <c r="AO2943" s="3"/>
      <c r="AP2943" s="3"/>
      <c r="AQ2943" s="4"/>
      <c r="AR2943" s="4"/>
      <c r="AS2943" s="4"/>
      <c r="AT2943" s="4"/>
      <c r="AU2943" s="4"/>
      <c r="AV2943" s="4"/>
      <c r="AW2943" s="1"/>
      <c r="AX2943" s="1"/>
      <c r="AY2943" s="1"/>
      <c r="AZ2943" s="1"/>
      <c r="BA2943" s="1"/>
      <c r="BB2943" s="1"/>
      <c r="BC2943" s="1"/>
      <c r="BD2943" s="1"/>
      <c r="BE2943" s="1"/>
      <c r="BG2943" s="1"/>
      <c r="BH2943" s="1"/>
    </row>
    <row r="2944" spans="1:194" ht="15" customHeight="1" x14ac:dyDescent="0.25">
      <c r="A2944" s="105"/>
      <c r="B2944" s="106"/>
      <c r="C2944" s="2"/>
      <c r="D2944" s="2"/>
      <c r="E2944" s="106"/>
      <c r="F2944" s="107"/>
      <c r="G2944" s="108"/>
      <c r="H2944" s="109"/>
      <c r="I2944" s="109"/>
      <c r="J2944" s="110"/>
      <c r="K2944" s="117"/>
      <c r="L2944" s="178"/>
      <c r="M2944" s="178"/>
      <c r="N2944" s="106"/>
      <c r="O2944" s="111"/>
      <c r="P2944" s="111"/>
      <c r="Q2944" s="106"/>
      <c r="R2944" s="106"/>
      <c r="S2944" s="106"/>
      <c r="T2944" s="106"/>
      <c r="U2944" s="106"/>
      <c r="V2944" s="106"/>
      <c r="W2944" s="19"/>
      <c r="X2944" s="2"/>
      <c r="Y2944" s="4"/>
      <c r="Z2944" s="106"/>
      <c r="AA2944" s="114"/>
      <c r="AB2944" s="112"/>
      <c r="AC2944" s="178"/>
      <c r="AD2944" s="11"/>
      <c r="AE2944" s="106"/>
      <c r="AF2944" s="106"/>
      <c r="AG2944" s="106"/>
      <c r="AH2944" s="115"/>
      <c r="AI2944" s="116"/>
      <c r="AJ2944" s="10"/>
      <c r="AK2944" s="1"/>
      <c r="AL2944" s="10"/>
      <c r="AM2944" s="1"/>
      <c r="AN2944" s="1"/>
      <c r="AO2944" s="3"/>
      <c r="AP2944" s="3"/>
      <c r="AQ2944" s="4"/>
      <c r="AR2944" s="4"/>
      <c r="AS2944" s="4"/>
      <c r="AT2944" s="4"/>
      <c r="AU2944" s="4"/>
      <c r="AV2944" s="4"/>
      <c r="AW2944" s="1"/>
      <c r="AX2944" s="1"/>
      <c r="AY2944" s="1"/>
      <c r="AZ2944" s="1"/>
      <c r="BA2944" s="1"/>
      <c r="BB2944" s="1"/>
      <c r="BC2944" s="1"/>
      <c r="BD2944" s="1"/>
      <c r="BE2944" s="1"/>
      <c r="BG2944" s="1"/>
      <c r="BH2944" s="1"/>
    </row>
    <row r="2945" spans="1:194" ht="15" customHeight="1" x14ac:dyDescent="0.25">
      <c r="A2945" s="105"/>
      <c r="B2945" s="106"/>
      <c r="C2945" s="2"/>
      <c r="D2945" s="2"/>
      <c r="E2945" s="106"/>
      <c r="F2945" s="107"/>
      <c r="G2945" s="108"/>
      <c r="H2945" s="109"/>
      <c r="I2945" s="109"/>
      <c r="J2945" s="110"/>
      <c r="K2945" s="117"/>
      <c r="L2945" s="178"/>
      <c r="M2945" s="178"/>
      <c r="N2945" s="106"/>
      <c r="O2945" s="111"/>
      <c r="P2945" s="111"/>
      <c r="Q2945" s="106"/>
      <c r="R2945" s="106"/>
      <c r="S2945" s="106"/>
      <c r="T2945" s="106"/>
      <c r="U2945" s="106"/>
      <c r="V2945" s="106"/>
      <c r="W2945" s="19"/>
      <c r="X2945" s="2"/>
      <c r="Y2945" s="4"/>
      <c r="Z2945" s="106"/>
      <c r="AA2945" s="114"/>
      <c r="AB2945" s="112"/>
      <c r="AC2945" s="178"/>
      <c r="AD2945" s="11"/>
      <c r="AE2945" s="106"/>
      <c r="AF2945" s="106"/>
      <c r="AG2945" s="106"/>
      <c r="AH2945" s="115"/>
      <c r="AI2945" s="116"/>
      <c r="AJ2945" s="10"/>
      <c r="AK2945" s="1"/>
      <c r="AL2945" s="10"/>
      <c r="AM2945" s="1"/>
      <c r="AN2945" s="1"/>
      <c r="AO2945" s="3"/>
      <c r="AP2945" s="3"/>
      <c r="AQ2945" s="4"/>
      <c r="AR2945" s="4"/>
      <c r="AS2945" s="4"/>
      <c r="AT2945" s="4"/>
      <c r="AU2945" s="4"/>
      <c r="AV2945" s="4"/>
      <c r="AW2945" s="1"/>
      <c r="AX2945" s="1"/>
      <c r="AY2945" s="1"/>
      <c r="AZ2945" s="1"/>
      <c r="BA2945" s="1"/>
      <c r="BB2945" s="1"/>
      <c r="BC2945" s="1"/>
      <c r="BD2945" s="1"/>
      <c r="BE2945" s="1"/>
      <c r="BG2945" s="1"/>
      <c r="BH2945" s="1"/>
    </row>
    <row r="2946" spans="1:194" ht="15" customHeight="1" x14ac:dyDescent="0.25">
      <c r="A2946" s="105"/>
      <c r="B2946" s="106"/>
      <c r="C2946" s="2"/>
      <c r="D2946" s="2"/>
      <c r="E2946" s="106"/>
      <c r="F2946" s="107"/>
      <c r="G2946" s="108"/>
      <c r="H2946" s="109"/>
      <c r="I2946" s="109"/>
      <c r="J2946" s="110"/>
      <c r="K2946" s="117"/>
      <c r="L2946" s="178"/>
      <c r="M2946" s="178"/>
      <c r="N2946" s="106"/>
      <c r="O2946" s="111"/>
      <c r="P2946" s="111"/>
      <c r="Q2946" s="106"/>
      <c r="R2946" s="106"/>
      <c r="S2946" s="106"/>
      <c r="T2946" s="106"/>
      <c r="U2946" s="106"/>
      <c r="V2946" s="106"/>
      <c r="W2946" s="19"/>
      <c r="X2946" s="2"/>
      <c r="Y2946" s="4"/>
      <c r="Z2946" s="106"/>
      <c r="AA2946" s="114"/>
      <c r="AB2946" s="112"/>
      <c r="AC2946" s="178"/>
      <c r="AD2946" s="11"/>
      <c r="AE2946" s="106"/>
      <c r="AF2946" s="106"/>
      <c r="AG2946" s="106"/>
      <c r="AH2946" s="115"/>
      <c r="AI2946" s="116"/>
      <c r="AJ2946" s="10"/>
      <c r="AK2946" s="1"/>
      <c r="AL2946" s="10"/>
      <c r="AM2946" s="1"/>
      <c r="AN2946" s="1"/>
      <c r="AO2946" s="3"/>
      <c r="AP2946" s="3"/>
      <c r="AQ2946" s="4"/>
      <c r="AR2946" s="4"/>
      <c r="AS2946" s="4"/>
      <c r="AT2946" s="4"/>
      <c r="AU2946" s="4"/>
      <c r="AV2946" s="4"/>
      <c r="AW2946" s="1"/>
      <c r="AX2946" s="1"/>
      <c r="AY2946" s="1"/>
      <c r="AZ2946" s="1"/>
      <c r="BA2946" s="1"/>
      <c r="BB2946" s="1"/>
      <c r="BC2946" s="1"/>
      <c r="BD2946" s="1"/>
      <c r="BE2946" s="1"/>
      <c r="BG2946" s="1"/>
      <c r="BH2946" s="1"/>
    </row>
    <row r="2947" spans="1:194" ht="15" customHeight="1" x14ac:dyDescent="0.25">
      <c r="A2947" s="105"/>
      <c r="B2947" s="106"/>
      <c r="C2947" s="2"/>
      <c r="D2947" s="2"/>
      <c r="E2947" s="106"/>
      <c r="F2947" s="107"/>
      <c r="G2947" s="108"/>
      <c r="H2947" s="109"/>
      <c r="I2947" s="109"/>
      <c r="J2947" s="110"/>
      <c r="K2947" s="117"/>
      <c r="L2947" s="178"/>
      <c r="M2947" s="178"/>
      <c r="N2947" s="106"/>
      <c r="O2947" s="111"/>
      <c r="P2947" s="111"/>
      <c r="Q2947" s="106"/>
      <c r="R2947" s="106"/>
      <c r="S2947" s="106"/>
      <c r="T2947" s="106"/>
      <c r="U2947" s="106"/>
      <c r="V2947" s="106"/>
      <c r="W2947" s="19"/>
      <c r="X2947" s="2"/>
      <c r="Y2947" s="4"/>
      <c r="Z2947" s="106"/>
      <c r="AA2947" s="114"/>
      <c r="AB2947" s="112"/>
      <c r="AC2947" s="178"/>
      <c r="AD2947" s="11"/>
      <c r="AE2947" s="106"/>
      <c r="AF2947" s="106"/>
      <c r="AG2947" s="106"/>
      <c r="AH2947" s="115"/>
      <c r="AI2947" s="116"/>
      <c r="AJ2947" s="10"/>
      <c r="AK2947" s="1"/>
      <c r="AL2947" s="10"/>
      <c r="AM2947" s="1"/>
      <c r="AN2947" s="1"/>
      <c r="AO2947" s="3"/>
      <c r="AP2947" s="3"/>
      <c r="AQ2947" s="4"/>
      <c r="AR2947" s="4"/>
      <c r="AS2947" s="4"/>
      <c r="AT2947" s="4"/>
      <c r="AU2947" s="4"/>
      <c r="AV2947" s="4"/>
      <c r="AW2947" s="1"/>
      <c r="AX2947" s="1"/>
      <c r="AY2947" s="1"/>
      <c r="AZ2947" s="1"/>
      <c r="BA2947" s="1"/>
      <c r="BB2947" s="1"/>
      <c r="BC2947" s="1"/>
      <c r="BD2947" s="1"/>
      <c r="BE2947" s="1"/>
      <c r="BG2947" s="1"/>
      <c r="BH2947" s="1"/>
    </row>
    <row r="2948" spans="1:194" ht="15" customHeight="1" x14ac:dyDescent="0.25">
      <c r="A2948" s="105"/>
      <c r="B2948" s="106"/>
      <c r="C2948" s="2"/>
      <c r="D2948" s="2"/>
      <c r="E2948" s="106"/>
      <c r="F2948" s="107"/>
      <c r="G2948" s="108"/>
      <c r="H2948" s="109"/>
      <c r="I2948" s="109"/>
      <c r="J2948" s="110"/>
      <c r="K2948" s="117"/>
      <c r="L2948" s="178"/>
      <c r="M2948" s="178"/>
      <c r="N2948" s="106"/>
      <c r="O2948" s="111"/>
      <c r="P2948" s="111"/>
      <c r="Q2948" s="106"/>
      <c r="R2948" s="106"/>
      <c r="S2948" s="106"/>
      <c r="T2948" s="106"/>
      <c r="U2948" s="106"/>
      <c r="V2948" s="106"/>
      <c r="W2948" s="19"/>
      <c r="X2948" s="2"/>
      <c r="Y2948" s="4"/>
      <c r="Z2948" s="106"/>
      <c r="AA2948" s="114"/>
      <c r="AB2948" s="112"/>
      <c r="AC2948" s="178"/>
      <c r="AD2948" s="11"/>
      <c r="AE2948" s="106"/>
      <c r="AF2948" s="106"/>
      <c r="AG2948" s="106"/>
      <c r="AH2948" s="115"/>
      <c r="AI2948" s="116"/>
      <c r="AJ2948" s="10"/>
      <c r="AK2948" s="1"/>
      <c r="AL2948" s="10"/>
      <c r="AM2948" s="1"/>
      <c r="AN2948" s="1"/>
      <c r="AO2948" s="3"/>
      <c r="AP2948" s="3"/>
      <c r="AQ2948" s="4"/>
      <c r="AR2948" s="4"/>
      <c r="AS2948" s="4"/>
      <c r="AT2948" s="4"/>
      <c r="AU2948" s="4"/>
      <c r="AV2948" s="4"/>
      <c r="AW2948" s="1"/>
      <c r="AX2948" s="1"/>
      <c r="AY2948" s="1"/>
      <c r="AZ2948" s="1"/>
      <c r="BA2948" s="1"/>
      <c r="BB2948" s="1"/>
      <c r="BC2948" s="1"/>
      <c r="BD2948" s="1"/>
      <c r="BE2948" s="1"/>
      <c r="BG2948" s="1"/>
      <c r="BH2948" s="1"/>
    </row>
    <row r="2949" spans="1:194" ht="15" customHeight="1" x14ac:dyDescent="0.25">
      <c r="A2949" s="105"/>
      <c r="B2949" s="106"/>
      <c r="C2949" s="2"/>
      <c r="D2949" s="2"/>
      <c r="E2949" s="106"/>
      <c r="F2949" s="107"/>
      <c r="G2949" s="108"/>
      <c r="H2949" s="109"/>
      <c r="I2949" s="109"/>
      <c r="J2949" s="110"/>
      <c r="K2949" s="117"/>
      <c r="L2949" s="178"/>
      <c r="M2949" s="178"/>
      <c r="N2949" s="106"/>
      <c r="O2949" s="111"/>
      <c r="P2949" s="111"/>
      <c r="Q2949" s="106"/>
      <c r="R2949" s="106"/>
      <c r="S2949" s="106"/>
      <c r="T2949" s="106"/>
      <c r="U2949" s="106"/>
      <c r="V2949" s="106"/>
      <c r="W2949" s="19"/>
      <c r="X2949" s="2"/>
      <c r="Y2949" s="4"/>
      <c r="Z2949" s="106"/>
      <c r="AA2949" s="114"/>
      <c r="AB2949" s="112"/>
      <c r="AC2949" s="178"/>
      <c r="AD2949" s="11"/>
      <c r="AE2949" s="106"/>
      <c r="AF2949" s="106"/>
      <c r="AG2949" s="106"/>
      <c r="AH2949" s="115"/>
      <c r="AI2949" s="116"/>
      <c r="AJ2949" s="10"/>
      <c r="AK2949" s="1"/>
      <c r="AL2949" s="10"/>
      <c r="AM2949" s="1"/>
      <c r="AN2949" s="1"/>
      <c r="AO2949" s="3"/>
      <c r="AP2949" s="3"/>
      <c r="AQ2949" s="4"/>
      <c r="AR2949" s="4"/>
      <c r="AS2949" s="4"/>
      <c r="AT2949" s="4"/>
      <c r="AU2949" s="4"/>
      <c r="AV2949" s="4"/>
      <c r="AW2949" s="1"/>
      <c r="AX2949" s="1"/>
      <c r="AY2949" s="1"/>
      <c r="AZ2949" s="1"/>
      <c r="BA2949" s="1"/>
      <c r="BB2949" s="1"/>
      <c r="BC2949" s="1"/>
      <c r="BD2949" s="1"/>
      <c r="BE2949" s="1"/>
      <c r="BG2949" s="1"/>
      <c r="BH2949" s="1"/>
    </row>
    <row r="2950" spans="1:194" ht="15" customHeight="1" x14ac:dyDescent="0.25">
      <c r="A2950" s="105"/>
      <c r="B2950" s="106"/>
      <c r="C2950" s="2"/>
      <c r="D2950" s="2"/>
      <c r="E2950" s="106"/>
      <c r="F2950" s="107"/>
      <c r="G2950" s="108"/>
      <c r="H2950" s="109"/>
      <c r="I2950" s="109"/>
      <c r="J2950" s="110"/>
      <c r="K2950" s="117"/>
      <c r="L2950" s="178"/>
      <c r="M2950" s="178"/>
      <c r="N2950" s="106"/>
      <c r="O2950" s="111"/>
      <c r="P2950" s="111"/>
      <c r="Q2950" s="106"/>
      <c r="R2950" s="106"/>
      <c r="S2950" s="106"/>
      <c r="T2950" s="106"/>
      <c r="U2950" s="106"/>
      <c r="V2950" s="106"/>
      <c r="W2950" s="19"/>
      <c r="X2950" s="2"/>
      <c r="Y2950" s="4"/>
      <c r="Z2950" s="106"/>
      <c r="AA2950" s="114"/>
      <c r="AB2950" s="112"/>
      <c r="AC2950" s="178"/>
      <c r="AD2950" s="11"/>
      <c r="AE2950" s="106"/>
      <c r="AF2950" s="106"/>
      <c r="AG2950" s="106"/>
      <c r="AH2950" s="115"/>
      <c r="AI2950" s="116"/>
      <c r="AJ2950" s="14"/>
      <c r="AK2950" s="18"/>
      <c r="AL2950" s="14"/>
      <c r="AM2950" s="18"/>
      <c r="AN2950" s="18"/>
      <c r="AO2950" s="29"/>
      <c r="AP2950" s="29"/>
      <c r="AQ2950" s="36"/>
      <c r="AR2950" s="36"/>
      <c r="AS2950" s="36"/>
      <c r="AT2950" s="36"/>
      <c r="AU2950" s="36"/>
      <c r="AV2950" s="36"/>
      <c r="AW2950" s="18"/>
      <c r="AX2950" s="18"/>
      <c r="AY2950" s="18"/>
      <c r="AZ2950" s="18"/>
      <c r="BA2950" s="18"/>
      <c r="BB2950" s="18"/>
      <c r="BC2950" s="18"/>
      <c r="BD2950" s="18"/>
      <c r="BE2950" s="18"/>
      <c r="BG2950" s="18"/>
      <c r="BH2950" s="18"/>
      <c r="BI2950" s="18"/>
      <c r="BJ2950" s="18"/>
      <c r="BK2950" s="18"/>
      <c r="BL2950" s="18"/>
      <c r="BM2950" s="18"/>
      <c r="BN2950" s="18"/>
      <c r="BO2950" s="18"/>
      <c r="BP2950" s="18"/>
      <c r="BQ2950" s="18"/>
      <c r="BR2950" s="18"/>
      <c r="BS2950" s="18"/>
      <c r="BT2950" s="18"/>
      <c r="BU2950" s="18"/>
      <c r="BV2950" s="18"/>
      <c r="BW2950" s="18"/>
      <c r="BX2950" s="18"/>
      <c r="BY2950" s="18"/>
      <c r="BZ2950" s="18"/>
      <c r="CA2950" s="18"/>
      <c r="CB2950" s="18"/>
      <c r="CC2950" s="18"/>
      <c r="CD2950" s="18"/>
      <c r="CE2950" s="18"/>
      <c r="CF2950" s="18"/>
      <c r="CG2950" s="18"/>
      <c r="CH2950" s="18"/>
      <c r="CI2950" s="18"/>
      <c r="CJ2950" s="18"/>
      <c r="CK2950" s="18"/>
      <c r="CL2950" s="18"/>
      <c r="CM2950" s="18"/>
      <c r="CN2950" s="18"/>
      <c r="CO2950" s="18"/>
      <c r="CP2950" s="18"/>
      <c r="CQ2950" s="18"/>
      <c r="CR2950" s="18"/>
      <c r="CS2950" s="18"/>
      <c r="CT2950" s="18"/>
      <c r="CU2950" s="18"/>
      <c r="CV2950" s="18"/>
      <c r="CW2950" s="18"/>
      <c r="CX2950" s="18"/>
      <c r="CY2950" s="18"/>
      <c r="CZ2950" s="18"/>
      <c r="DA2950" s="18"/>
      <c r="DB2950" s="18"/>
      <c r="DC2950" s="18"/>
      <c r="DD2950" s="18"/>
      <c r="DE2950" s="18"/>
      <c r="DF2950" s="18"/>
      <c r="DG2950" s="18"/>
      <c r="DH2950" s="18"/>
      <c r="DI2950" s="18"/>
      <c r="DJ2950" s="18"/>
      <c r="DK2950" s="18"/>
      <c r="DL2950" s="18"/>
      <c r="DM2950" s="18"/>
      <c r="DN2950" s="18"/>
      <c r="DO2950" s="18"/>
      <c r="DP2950" s="18"/>
      <c r="DQ2950" s="18"/>
      <c r="DR2950" s="18"/>
      <c r="DS2950" s="18"/>
      <c r="DT2950" s="18"/>
      <c r="DU2950" s="18"/>
      <c r="DV2950" s="18"/>
      <c r="DW2950" s="18"/>
      <c r="DX2950" s="18"/>
      <c r="DY2950" s="18"/>
      <c r="DZ2950" s="18"/>
      <c r="EA2950" s="18"/>
      <c r="EB2950" s="18"/>
      <c r="EC2950" s="18"/>
      <c r="ED2950" s="18"/>
      <c r="EE2950" s="18"/>
      <c r="EF2950" s="18"/>
      <c r="EG2950" s="18"/>
      <c r="EH2950" s="18"/>
      <c r="EI2950" s="18"/>
      <c r="EJ2950" s="18"/>
      <c r="EK2950" s="18"/>
      <c r="EL2950" s="18"/>
      <c r="EM2950" s="18"/>
      <c r="EN2950" s="18"/>
      <c r="EO2950" s="18"/>
      <c r="EP2950" s="18"/>
      <c r="EQ2950" s="18"/>
      <c r="ER2950" s="18"/>
      <c r="ES2950" s="18"/>
      <c r="ET2950" s="18"/>
      <c r="EU2950" s="18"/>
      <c r="EV2950" s="18"/>
      <c r="EW2950" s="18"/>
      <c r="EX2950" s="18"/>
      <c r="EY2950" s="18"/>
      <c r="EZ2950" s="18"/>
      <c r="FA2950" s="18"/>
      <c r="FB2950" s="18"/>
      <c r="FC2950" s="18"/>
      <c r="FD2950" s="18"/>
      <c r="FE2950" s="18"/>
      <c r="FF2950" s="18"/>
      <c r="FG2950" s="18"/>
      <c r="FH2950" s="18"/>
      <c r="FI2950" s="18"/>
      <c r="FJ2950" s="18"/>
      <c r="FK2950" s="18"/>
      <c r="FL2950" s="18"/>
      <c r="FM2950" s="18"/>
      <c r="FN2950" s="18"/>
      <c r="FO2950" s="18"/>
      <c r="FP2950" s="18"/>
      <c r="FQ2950" s="18"/>
      <c r="FR2950" s="18"/>
      <c r="FS2950" s="18"/>
      <c r="FT2950" s="18"/>
      <c r="FU2950" s="18"/>
      <c r="FV2950" s="18"/>
      <c r="FW2950" s="18"/>
      <c r="FX2950" s="18"/>
    </row>
    <row r="2951" spans="1:194" ht="15" customHeight="1" x14ac:dyDescent="0.25">
      <c r="A2951" s="105"/>
      <c r="B2951" s="106"/>
      <c r="C2951" s="2"/>
      <c r="D2951" s="2"/>
      <c r="E2951" s="106"/>
      <c r="F2951" s="107"/>
      <c r="G2951" s="108"/>
      <c r="H2951" s="109"/>
      <c r="I2951" s="109"/>
      <c r="J2951" s="110"/>
      <c r="K2951" s="117"/>
      <c r="L2951" s="178"/>
      <c r="M2951" s="178"/>
      <c r="N2951" s="106"/>
      <c r="O2951" s="111"/>
      <c r="P2951" s="111"/>
      <c r="Q2951" s="106"/>
      <c r="R2951" s="106"/>
      <c r="S2951" s="106"/>
      <c r="T2951" s="106"/>
      <c r="U2951" s="106"/>
      <c r="V2951" s="106"/>
      <c r="W2951" s="19"/>
      <c r="X2951" s="2"/>
      <c r="Y2951" s="4"/>
      <c r="Z2951" s="106"/>
      <c r="AA2951" s="114"/>
      <c r="AB2951" s="112"/>
      <c r="AC2951" s="178"/>
      <c r="AD2951" s="11"/>
      <c r="AE2951" s="106"/>
      <c r="AF2951" s="106"/>
      <c r="AG2951" s="106"/>
      <c r="AH2951" s="115"/>
      <c r="AI2951" s="116"/>
      <c r="AJ2951" s="10"/>
      <c r="AK2951" s="1"/>
      <c r="AL2951" s="10"/>
      <c r="AM2951" s="1"/>
      <c r="AN2951" s="1"/>
      <c r="AO2951" s="3"/>
      <c r="AP2951" s="3"/>
      <c r="AQ2951" s="4"/>
      <c r="AR2951" s="4"/>
      <c r="AS2951" s="4"/>
      <c r="AT2951" s="4"/>
      <c r="AU2951" s="4"/>
      <c r="AV2951" s="4"/>
      <c r="AW2951" s="1"/>
      <c r="AX2951" s="1"/>
      <c r="AY2951" s="1"/>
      <c r="AZ2951" s="1"/>
      <c r="BA2951" s="1"/>
      <c r="BB2951" s="1"/>
      <c r="BC2951" s="1"/>
      <c r="BD2951" s="1"/>
      <c r="BE2951" s="1"/>
      <c r="BG2951" s="1"/>
      <c r="BH2951" s="1"/>
    </row>
    <row r="2952" spans="1:194" ht="15" customHeight="1" x14ac:dyDescent="0.25">
      <c r="A2952" s="105"/>
      <c r="B2952" s="106"/>
      <c r="C2952" s="2"/>
      <c r="D2952" s="2"/>
      <c r="E2952" s="106"/>
      <c r="F2952" s="107"/>
      <c r="G2952" s="108"/>
      <c r="H2952" s="109"/>
      <c r="I2952" s="109"/>
      <c r="J2952" s="110"/>
      <c r="K2952" s="117"/>
      <c r="L2952" s="178"/>
      <c r="M2952" s="178"/>
      <c r="N2952" s="106"/>
      <c r="O2952" s="111"/>
      <c r="P2952" s="111"/>
      <c r="Q2952" s="106"/>
      <c r="R2952" s="106"/>
      <c r="S2952" s="106"/>
      <c r="T2952" s="106"/>
      <c r="U2952" s="106"/>
      <c r="V2952" s="106"/>
      <c r="W2952" s="19"/>
      <c r="X2952" s="2"/>
      <c r="Y2952" s="4"/>
      <c r="Z2952" s="106"/>
      <c r="AA2952" s="114"/>
      <c r="AB2952" s="112"/>
      <c r="AC2952" s="178"/>
      <c r="AD2952" s="11"/>
      <c r="AE2952" s="106"/>
      <c r="AF2952" s="106"/>
      <c r="AG2952" s="106"/>
      <c r="AH2952" s="115"/>
      <c r="AI2952" s="116"/>
      <c r="AJ2952" s="10"/>
      <c r="AK2952" s="1"/>
      <c r="AL2952" s="10"/>
      <c r="AM2952" s="1"/>
      <c r="AN2952" s="1"/>
      <c r="AO2952" s="3"/>
      <c r="AP2952" s="3"/>
      <c r="AQ2952" s="4"/>
      <c r="AR2952" s="4"/>
      <c r="AS2952" s="4"/>
      <c r="AT2952" s="4"/>
      <c r="AU2952" s="4"/>
      <c r="AV2952" s="4"/>
      <c r="AW2952" s="1"/>
      <c r="AX2952" s="1"/>
      <c r="AY2952" s="1"/>
      <c r="AZ2952" s="1"/>
      <c r="BA2952" s="1"/>
      <c r="BB2952" s="1"/>
      <c r="BC2952" s="1"/>
      <c r="BD2952" s="1"/>
      <c r="BE2952" s="1"/>
      <c r="BG2952" s="1"/>
      <c r="BH2952" s="1"/>
    </row>
    <row r="2953" spans="1:194" ht="15" customHeight="1" x14ac:dyDescent="0.25">
      <c r="A2953" s="105"/>
      <c r="B2953" s="106"/>
      <c r="C2953" s="2"/>
      <c r="D2953" s="2"/>
      <c r="E2953" s="106"/>
      <c r="F2953" s="107"/>
      <c r="G2953" s="108"/>
      <c r="H2953" s="109"/>
      <c r="I2953" s="109"/>
      <c r="J2953" s="110"/>
      <c r="K2953" s="117"/>
      <c r="L2953" s="178"/>
      <c r="M2953" s="178"/>
      <c r="N2953" s="106"/>
      <c r="O2953" s="111"/>
      <c r="P2953" s="111"/>
      <c r="Q2953" s="106"/>
      <c r="R2953" s="106"/>
      <c r="S2953" s="106"/>
      <c r="T2953" s="106"/>
      <c r="U2953" s="106"/>
      <c r="V2953" s="106"/>
      <c r="W2953" s="19"/>
      <c r="X2953" s="2"/>
      <c r="Y2953" s="4"/>
      <c r="Z2953" s="106"/>
      <c r="AA2953" s="114"/>
      <c r="AB2953" s="112"/>
      <c r="AC2953" s="178"/>
      <c r="AD2953" s="11"/>
      <c r="AE2953" s="106"/>
      <c r="AF2953" s="106"/>
      <c r="AG2953" s="106"/>
      <c r="AH2953" s="115"/>
      <c r="AI2953" s="116"/>
      <c r="AJ2953" s="10"/>
      <c r="AK2953" s="1"/>
      <c r="AL2953" s="10"/>
      <c r="AM2953" s="1"/>
      <c r="AN2953" s="1"/>
      <c r="AO2953" s="3"/>
      <c r="AP2953" s="3"/>
      <c r="AQ2953" s="4"/>
      <c r="AR2953" s="4"/>
      <c r="AS2953" s="4"/>
      <c r="AT2953" s="4"/>
      <c r="AU2953" s="4"/>
      <c r="AV2953" s="4"/>
      <c r="AW2953" s="1"/>
      <c r="AX2953" s="1"/>
      <c r="AY2953" s="1"/>
      <c r="AZ2953" s="1"/>
      <c r="BA2953" s="1"/>
      <c r="BB2953" s="1"/>
      <c r="BC2953" s="1"/>
      <c r="BD2953" s="1"/>
      <c r="BE2953" s="1"/>
      <c r="BG2953" s="1"/>
      <c r="BH2953" s="1"/>
    </row>
    <row r="2954" spans="1:194" ht="15" customHeight="1" x14ac:dyDescent="0.25">
      <c r="A2954" s="105"/>
      <c r="B2954" s="106"/>
      <c r="C2954" s="2"/>
      <c r="D2954" s="2"/>
      <c r="E2954" s="106"/>
      <c r="F2954" s="107"/>
      <c r="G2954" s="108"/>
      <c r="H2954" s="109"/>
      <c r="I2954" s="109"/>
      <c r="J2954" s="110"/>
      <c r="K2954" s="117"/>
      <c r="L2954" s="178"/>
      <c r="M2954" s="178"/>
      <c r="N2954" s="106"/>
      <c r="O2954" s="111"/>
      <c r="P2954" s="111"/>
      <c r="Q2954" s="106"/>
      <c r="R2954" s="106"/>
      <c r="S2954" s="106"/>
      <c r="T2954" s="106"/>
      <c r="U2954" s="106"/>
      <c r="V2954" s="106"/>
      <c r="W2954" s="19"/>
      <c r="X2954" s="2"/>
      <c r="Y2954" s="4"/>
      <c r="Z2954" s="106"/>
      <c r="AA2954" s="114"/>
      <c r="AB2954" s="112"/>
      <c r="AC2954" s="178"/>
      <c r="AD2954" s="11"/>
      <c r="AE2954" s="106"/>
      <c r="AF2954" s="106"/>
      <c r="AG2954" s="106"/>
      <c r="AH2954" s="115"/>
      <c r="AI2954" s="116"/>
      <c r="AJ2954" s="10"/>
      <c r="AK2954" s="1"/>
      <c r="AL2954" s="10"/>
      <c r="AM2954" s="1"/>
      <c r="AN2954" s="1"/>
      <c r="AO2954" s="3"/>
      <c r="AP2954" s="3"/>
      <c r="AQ2954" s="4"/>
      <c r="AR2954" s="4"/>
      <c r="AS2954" s="4"/>
      <c r="AT2954" s="4"/>
      <c r="AU2954" s="4"/>
      <c r="AV2954" s="4"/>
      <c r="AW2954" s="1"/>
      <c r="AX2954" s="1"/>
      <c r="AY2954" s="1"/>
      <c r="AZ2954" s="1"/>
      <c r="BA2954" s="1"/>
      <c r="BB2954" s="1"/>
      <c r="BC2954" s="1"/>
      <c r="BD2954" s="1"/>
      <c r="BE2954" s="1"/>
      <c r="BG2954" s="1"/>
      <c r="BH2954" s="1"/>
    </row>
    <row r="2955" spans="1:194" ht="15" customHeight="1" x14ac:dyDescent="0.25">
      <c r="A2955" s="105"/>
      <c r="B2955" s="106"/>
      <c r="C2955" s="2"/>
      <c r="D2955" s="2"/>
      <c r="E2955" s="106"/>
      <c r="F2955" s="107"/>
      <c r="G2955" s="108"/>
      <c r="H2955" s="109"/>
      <c r="I2955" s="109"/>
      <c r="J2955" s="110"/>
      <c r="K2955" s="117"/>
      <c r="L2955" s="178"/>
      <c r="M2955" s="178"/>
      <c r="N2955" s="106"/>
      <c r="O2955" s="111"/>
      <c r="P2955" s="111"/>
      <c r="Q2955" s="106"/>
      <c r="R2955" s="106"/>
      <c r="S2955" s="106"/>
      <c r="T2955" s="106"/>
      <c r="U2955" s="106"/>
      <c r="V2955" s="106"/>
      <c r="W2955" s="19"/>
      <c r="X2955" s="2"/>
      <c r="Y2955" s="4"/>
      <c r="Z2955" s="106"/>
      <c r="AA2955" s="114"/>
      <c r="AB2955" s="112"/>
      <c r="AC2955" s="178"/>
      <c r="AD2955" s="11"/>
      <c r="AE2955" s="106"/>
      <c r="AF2955" s="106"/>
      <c r="AG2955" s="106"/>
      <c r="AH2955" s="115"/>
      <c r="AI2955" s="116"/>
      <c r="AJ2955" s="10"/>
      <c r="AK2955" s="1"/>
      <c r="AL2955" s="10"/>
      <c r="AM2955" s="1"/>
      <c r="AN2955" s="1"/>
      <c r="AO2955" s="3"/>
      <c r="AP2955" s="3"/>
      <c r="AQ2955" s="4"/>
      <c r="AR2955" s="4"/>
      <c r="AS2955" s="4"/>
      <c r="AT2955" s="4"/>
      <c r="AU2955" s="4"/>
      <c r="AV2955" s="4"/>
      <c r="AW2955" s="1"/>
      <c r="AX2955" s="1"/>
      <c r="AY2955" s="1"/>
      <c r="AZ2955" s="1"/>
      <c r="BA2955" s="1"/>
      <c r="BB2955" s="1"/>
      <c r="BC2955" s="1"/>
      <c r="BD2955" s="1"/>
      <c r="BE2955" s="1"/>
      <c r="BG2955" s="1"/>
      <c r="BH2955" s="1"/>
    </row>
    <row r="2956" spans="1:194" ht="15" customHeight="1" x14ac:dyDescent="0.25">
      <c r="A2956" s="105"/>
      <c r="B2956" s="106"/>
      <c r="C2956" s="2"/>
      <c r="D2956" s="2"/>
      <c r="E2956" s="106"/>
      <c r="F2956" s="107"/>
      <c r="G2956" s="108"/>
      <c r="H2956" s="109"/>
      <c r="I2956" s="109"/>
      <c r="J2956" s="110"/>
      <c r="K2956" s="117"/>
      <c r="L2956" s="178"/>
      <c r="M2956" s="178"/>
      <c r="N2956" s="106"/>
      <c r="O2956" s="111"/>
      <c r="P2956" s="111"/>
      <c r="Q2956" s="106"/>
      <c r="R2956" s="106"/>
      <c r="S2956" s="106"/>
      <c r="T2956" s="106"/>
      <c r="U2956" s="106"/>
      <c r="V2956" s="106"/>
      <c r="W2956" s="19"/>
      <c r="X2956" s="2"/>
      <c r="Y2956" s="4"/>
      <c r="Z2956" s="106"/>
      <c r="AA2956" s="114"/>
      <c r="AB2956" s="112"/>
      <c r="AC2956" s="178"/>
      <c r="AD2956" s="11"/>
      <c r="AE2956" s="106"/>
      <c r="AF2956" s="106"/>
      <c r="AG2956" s="106"/>
      <c r="AH2956" s="115"/>
      <c r="AI2956" s="116"/>
      <c r="AJ2956" s="22"/>
      <c r="AK2956" s="23"/>
      <c r="AL2956" s="22"/>
      <c r="AM2956" s="23"/>
      <c r="AN2956" s="23"/>
      <c r="AO2956" s="35"/>
      <c r="AP2956" s="35"/>
      <c r="AQ2956" s="38"/>
      <c r="AR2956" s="38"/>
      <c r="AS2956" s="38"/>
      <c r="AT2956" s="38"/>
      <c r="AU2956" s="38"/>
      <c r="AV2956" s="38"/>
      <c r="AW2956" s="23"/>
      <c r="AX2956" s="23"/>
      <c r="AY2956" s="23"/>
      <c r="AZ2956" s="23"/>
      <c r="BA2956" s="23"/>
      <c r="BB2956" s="23"/>
      <c r="BC2956" s="23"/>
      <c r="BD2956" s="23"/>
      <c r="BE2956" s="23"/>
      <c r="BG2956" s="23"/>
      <c r="BH2956" s="23"/>
      <c r="BI2956" s="23"/>
      <c r="BJ2956" s="23"/>
      <c r="BK2956" s="23"/>
      <c r="BL2956" s="23"/>
      <c r="BM2956" s="23"/>
      <c r="BN2956" s="23"/>
      <c r="BO2956" s="23"/>
      <c r="BP2956" s="23"/>
      <c r="BQ2956" s="23"/>
      <c r="BR2956" s="23"/>
      <c r="BS2956" s="23"/>
      <c r="BT2956" s="23"/>
      <c r="BU2956" s="23"/>
      <c r="BV2956" s="23"/>
      <c r="BW2956" s="23"/>
      <c r="BX2956" s="23"/>
      <c r="BY2956" s="23"/>
      <c r="BZ2956" s="23"/>
      <c r="CA2956" s="23"/>
      <c r="CB2956" s="23"/>
      <c r="CC2956" s="23"/>
      <c r="CD2956" s="23"/>
      <c r="CE2956" s="23"/>
      <c r="CF2956" s="23"/>
      <c r="CG2956" s="23"/>
      <c r="CH2956" s="23"/>
      <c r="CI2956" s="23"/>
      <c r="CJ2956" s="23"/>
      <c r="CK2956" s="23"/>
      <c r="CL2956" s="23"/>
      <c r="CM2956" s="23"/>
      <c r="CN2956" s="23"/>
      <c r="CO2956" s="23"/>
      <c r="CP2956" s="23"/>
      <c r="CQ2956" s="23"/>
      <c r="CR2956" s="23"/>
      <c r="CS2956" s="23"/>
      <c r="CT2956" s="23"/>
      <c r="CU2956" s="23"/>
      <c r="CV2956" s="23"/>
      <c r="CW2956" s="23"/>
      <c r="CX2956" s="23"/>
      <c r="CY2956" s="23"/>
      <c r="CZ2956" s="23"/>
      <c r="DA2956" s="23"/>
      <c r="DB2956" s="23"/>
      <c r="DC2956" s="23"/>
      <c r="DD2956" s="23"/>
      <c r="DE2956" s="23"/>
      <c r="DF2956" s="23"/>
      <c r="DG2956" s="23"/>
      <c r="DH2956" s="23"/>
      <c r="DI2956" s="23"/>
      <c r="DJ2956" s="23"/>
      <c r="DK2956" s="23"/>
      <c r="DL2956" s="23"/>
      <c r="DM2956" s="23"/>
      <c r="DN2956" s="23"/>
      <c r="DO2956" s="23"/>
      <c r="DP2956" s="23"/>
      <c r="DQ2956" s="23"/>
      <c r="DR2956" s="23"/>
      <c r="DS2956" s="23"/>
      <c r="DT2956" s="23"/>
      <c r="DU2956" s="23"/>
      <c r="DV2956" s="23"/>
      <c r="DW2956" s="23"/>
      <c r="DX2956" s="23"/>
      <c r="DY2956" s="23"/>
      <c r="DZ2956" s="23"/>
      <c r="EA2956" s="23"/>
      <c r="EB2956" s="23"/>
      <c r="EC2956" s="23"/>
      <c r="ED2956" s="23"/>
      <c r="EE2956" s="23"/>
      <c r="EF2956" s="23"/>
      <c r="EG2956" s="23"/>
      <c r="EH2956" s="23"/>
      <c r="EI2956" s="23"/>
      <c r="EJ2956" s="23"/>
      <c r="EK2956" s="23"/>
      <c r="EL2956" s="23"/>
      <c r="EM2956" s="23"/>
      <c r="EN2956" s="23"/>
      <c r="EO2956" s="23"/>
      <c r="EP2956" s="23"/>
      <c r="EQ2956" s="23"/>
      <c r="ER2956" s="23"/>
      <c r="ES2956" s="23"/>
      <c r="ET2956" s="23"/>
      <c r="EU2956" s="23"/>
      <c r="EV2956" s="23"/>
      <c r="EW2956" s="23"/>
      <c r="EX2956" s="23"/>
      <c r="EY2956" s="23"/>
      <c r="EZ2956" s="23"/>
      <c r="FA2956" s="23"/>
      <c r="FB2956" s="23"/>
      <c r="FC2956" s="23"/>
      <c r="FD2956" s="23"/>
      <c r="FE2956" s="23"/>
      <c r="FF2956" s="23"/>
      <c r="FG2956" s="23"/>
      <c r="FH2956" s="23"/>
      <c r="FI2956" s="23"/>
      <c r="FJ2956" s="23"/>
      <c r="FK2956" s="23"/>
      <c r="FL2956" s="23"/>
      <c r="FM2956" s="23"/>
      <c r="FN2956" s="23"/>
      <c r="FO2956" s="23"/>
      <c r="FP2956" s="23"/>
      <c r="FQ2956" s="23"/>
      <c r="FR2956" s="23"/>
      <c r="FS2956" s="23"/>
      <c r="FT2956" s="23"/>
      <c r="FU2956" s="23"/>
      <c r="FV2956" s="23"/>
      <c r="FW2956" s="23"/>
      <c r="FX2956" s="23"/>
      <c r="FY2956" s="23"/>
      <c r="FZ2956" s="23"/>
      <c r="GA2956" s="23"/>
      <c r="GB2956" s="23"/>
      <c r="GC2956" s="23"/>
      <c r="GD2956" s="23"/>
      <c r="GE2956" s="23"/>
      <c r="GF2956" s="23"/>
      <c r="GG2956" s="23"/>
      <c r="GH2956" s="23"/>
      <c r="GI2956" s="23"/>
      <c r="GJ2956" s="23"/>
      <c r="GK2956" s="23"/>
      <c r="GL2956" s="23"/>
    </row>
    <row r="2957" spans="1:194" ht="15" customHeight="1" x14ac:dyDescent="0.25">
      <c r="A2957" s="105"/>
      <c r="B2957" s="106"/>
      <c r="C2957" s="2"/>
      <c r="D2957" s="2"/>
      <c r="E2957" s="106"/>
      <c r="F2957" s="107"/>
      <c r="G2957" s="108"/>
      <c r="H2957" s="109"/>
      <c r="I2957" s="109"/>
      <c r="J2957" s="110"/>
      <c r="K2957" s="117"/>
      <c r="L2957" s="178"/>
      <c r="M2957" s="178"/>
      <c r="N2957" s="106"/>
      <c r="O2957" s="111"/>
      <c r="P2957" s="111"/>
      <c r="Q2957" s="106"/>
      <c r="R2957" s="106"/>
      <c r="S2957" s="106"/>
      <c r="T2957" s="106"/>
      <c r="U2957" s="106"/>
      <c r="V2957" s="106"/>
      <c r="W2957" s="19"/>
      <c r="X2957" s="2"/>
      <c r="Y2957" s="4"/>
      <c r="Z2957" s="106"/>
      <c r="AA2957" s="114"/>
      <c r="AB2957" s="112"/>
      <c r="AC2957" s="178"/>
      <c r="AD2957" s="11"/>
      <c r="AE2957" s="106"/>
      <c r="AF2957" s="106"/>
      <c r="AG2957" s="106"/>
      <c r="AH2957" s="115"/>
      <c r="AI2957" s="116"/>
      <c r="AJ2957" s="10"/>
      <c r="AK2957" s="1"/>
      <c r="AL2957" s="10"/>
      <c r="AM2957" s="1"/>
      <c r="AN2957" s="1"/>
      <c r="AO2957" s="3"/>
      <c r="AP2957" s="3"/>
      <c r="AQ2957" s="4"/>
      <c r="AR2957" s="4"/>
      <c r="AS2957" s="4"/>
      <c r="AT2957" s="4"/>
      <c r="AU2957" s="4"/>
      <c r="AV2957" s="4"/>
      <c r="AW2957" s="1"/>
      <c r="AX2957" s="1"/>
      <c r="AY2957" s="1"/>
      <c r="AZ2957" s="1"/>
      <c r="BA2957" s="1"/>
      <c r="BB2957" s="1"/>
      <c r="BC2957" s="1"/>
      <c r="BD2957" s="1"/>
      <c r="BE2957" s="1"/>
      <c r="BG2957" s="1"/>
      <c r="BH2957" s="1"/>
    </row>
    <row r="2958" spans="1:194" ht="15" customHeight="1" x14ac:dyDescent="0.25">
      <c r="A2958" s="105"/>
      <c r="B2958" s="106"/>
      <c r="C2958" s="2"/>
      <c r="D2958" s="2"/>
      <c r="E2958" s="106"/>
      <c r="F2958" s="107"/>
      <c r="G2958" s="108"/>
      <c r="H2958" s="109"/>
      <c r="I2958" s="109"/>
      <c r="J2958" s="110"/>
      <c r="K2958" s="117"/>
      <c r="L2958" s="178"/>
      <c r="M2958" s="178"/>
      <c r="N2958" s="106"/>
      <c r="O2958" s="111"/>
      <c r="P2958" s="111"/>
      <c r="Q2958" s="106"/>
      <c r="R2958" s="106"/>
      <c r="S2958" s="106"/>
      <c r="T2958" s="106"/>
      <c r="U2958" s="106"/>
      <c r="V2958" s="106"/>
      <c r="W2958" s="19"/>
      <c r="X2958" s="2"/>
      <c r="Y2958" s="4"/>
      <c r="Z2958" s="106"/>
      <c r="AA2958" s="114"/>
      <c r="AB2958" s="112"/>
      <c r="AC2958" s="178"/>
      <c r="AD2958" s="11"/>
      <c r="AE2958" s="106"/>
      <c r="AF2958" s="106"/>
      <c r="AG2958" s="106"/>
      <c r="AH2958" s="115"/>
      <c r="AI2958" s="116"/>
      <c r="AJ2958" s="10"/>
      <c r="AK2958" s="1"/>
      <c r="AL2958" s="10"/>
      <c r="AM2958" s="1"/>
      <c r="AN2958" s="1"/>
      <c r="AO2958" s="3"/>
      <c r="AP2958" s="3"/>
      <c r="AQ2958" s="4"/>
      <c r="AR2958" s="4"/>
      <c r="AS2958" s="4"/>
      <c r="AT2958" s="4"/>
      <c r="AU2958" s="4"/>
      <c r="AV2958" s="4"/>
      <c r="AW2958" s="1"/>
      <c r="AX2958" s="1"/>
      <c r="AY2958" s="1"/>
      <c r="AZ2958" s="1"/>
      <c r="BA2958" s="1"/>
      <c r="BB2958" s="1"/>
      <c r="BC2958" s="1"/>
      <c r="BD2958" s="1"/>
      <c r="BE2958" s="1"/>
      <c r="BG2958" s="1"/>
      <c r="BH2958" s="1"/>
    </row>
    <row r="2959" spans="1:194" ht="15" customHeight="1" x14ac:dyDescent="0.25">
      <c r="A2959" s="105"/>
      <c r="B2959" s="106"/>
      <c r="C2959" s="2"/>
      <c r="D2959" s="2"/>
      <c r="E2959" s="106"/>
      <c r="F2959" s="107"/>
      <c r="G2959" s="108"/>
      <c r="H2959" s="109"/>
      <c r="I2959" s="109"/>
      <c r="J2959" s="110"/>
      <c r="K2959" s="117"/>
      <c r="L2959" s="178"/>
      <c r="M2959" s="178"/>
      <c r="N2959" s="106"/>
      <c r="O2959" s="111"/>
      <c r="P2959" s="111"/>
      <c r="Q2959" s="106"/>
      <c r="R2959" s="106"/>
      <c r="S2959" s="106"/>
      <c r="T2959" s="106"/>
      <c r="U2959" s="106"/>
      <c r="V2959" s="106"/>
      <c r="W2959" s="19"/>
      <c r="X2959" s="2"/>
      <c r="Y2959" s="4"/>
      <c r="Z2959" s="106"/>
      <c r="AA2959" s="114"/>
      <c r="AB2959" s="112"/>
      <c r="AC2959" s="178"/>
      <c r="AD2959" s="11"/>
      <c r="AE2959" s="106"/>
      <c r="AF2959" s="106"/>
      <c r="AG2959" s="106"/>
      <c r="AH2959" s="115"/>
      <c r="AI2959" s="116"/>
      <c r="AJ2959" s="10"/>
      <c r="AK2959" s="1"/>
      <c r="AL2959" s="10"/>
      <c r="AM2959" s="1"/>
      <c r="AN2959" s="1"/>
      <c r="AO2959" s="3"/>
      <c r="AP2959" s="3"/>
      <c r="AQ2959" s="4"/>
      <c r="AR2959" s="4"/>
      <c r="AS2959" s="4"/>
      <c r="AT2959" s="4"/>
      <c r="AU2959" s="4"/>
      <c r="AV2959" s="4"/>
      <c r="AW2959" s="1"/>
      <c r="AX2959" s="1"/>
      <c r="AY2959" s="1"/>
      <c r="AZ2959" s="1"/>
      <c r="BA2959" s="1"/>
      <c r="BB2959" s="1"/>
      <c r="BC2959" s="1"/>
      <c r="BD2959" s="1"/>
      <c r="BE2959" s="1"/>
      <c r="BG2959" s="1"/>
      <c r="BH2959" s="1"/>
    </row>
    <row r="2960" spans="1:194" ht="15" customHeight="1" x14ac:dyDescent="0.25">
      <c r="A2960" s="105"/>
      <c r="B2960" s="106"/>
      <c r="C2960" s="2"/>
      <c r="D2960" s="2"/>
      <c r="E2960" s="106"/>
      <c r="F2960" s="107"/>
      <c r="G2960" s="108"/>
      <c r="H2960" s="109"/>
      <c r="I2960" s="109"/>
      <c r="J2960" s="110"/>
      <c r="K2960" s="117"/>
      <c r="L2960" s="178"/>
      <c r="M2960" s="178"/>
      <c r="N2960" s="106"/>
      <c r="O2960" s="111"/>
      <c r="P2960" s="111"/>
      <c r="Q2960" s="106"/>
      <c r="R2960" s="106"/>
      <c r="S2960" s="106"/>
      <c r="T2960" s="106"/>
      <c r="U2960" s="106"/>
      <c r="V2960" s="106"/>
      <c r="W2960" s="19"/>
      <c r="X2960" s="2"/>
      <c r="Y2960" s="4"/>
      <c r="Z2960" s="106"/>
      <c r="AA2960" s="114"/>
      <c r="AB2960" s="112"/>
      <c r="AC2960" s="178"/>
      <c r="AD2960" s="11"/>
      <c r="AE2960" s="106"/>
      <c r="AF2960" s="106"/>
      <c r="AG2960" s="106"/>
      <c r="AH2960" s="115"/>
      <c r="AI2960" s="116"/>
      <c r="AJ2960" s="10"/>
      <c r="AK2960" s="1"/>
      <c r="AL2960" s="10"/>
      <c r="AM2960" s="1"/>
      <c r="AN2960" s="1"/>
      <c r="AO2960" s="3"/>
      <c r="AP2960" s="3"/>
      <c r="AQ2960" s="4"/>
      <c r="AR2960" s="4"/>
      <c r="AS2960" s="4"/>
      <c r="AT2960" s="4"/>
      <c r="AU2960" s="4"/>
      <c r="AV2960" s="4"/>
      <c r="AW2960" s="1"/>
      <c r="AX2960" s="1"/>
      <c r="AY2960" s="1"/>
      <c r="AZ2960" s="1"/>
      <c r="BA2960" s="1"/>
      <c r="BB2960" s="1"/>
      <c r="BC2960" s="1"/>
      <c r="BD2960" s="1"/>
      <c r="BE2960" s="1"/>
      <c r="BG2960" s="1"/>
      <c r="BH2960" s="1"/>
    </row>
    <row r="2961" spans="1:60" ht="15" customHeight="1" x14ac:dyDescent="0.25">
      <c r="A2961" s="105"/>
      <c r="B2961" s="106"/>
      <c r="C2961" s="2"/>
      <c r="D2961" s="2"/>
      <c r="E2961" s="106"/>
      <c r="F2961" s="107"/>
      <c r="G2961" s="108"/>
      <c r="H2961" s="109"/>
      <c r="I2961" s="109"/>
      <c r="J2961" s="110"/>
      <c r="K2961" s="117"/>
      <c r="L2961" s="178"/>
      <c r="M2961" s="178"/>
      <c r="N2961" s="106"/>
      <c r="O2961" s="111"/>
      <c r="P2961" s="111"/>
      <c r="Q2961" s="106"/>
      <c r="R2961" s="106"/>
      <c r="S2961" s="106"/>
      <c r="T2961" s="106"/>
      <c r="U2961" s="106"/>
      <c r="V2961" s="106"/>
      <c r="W2961" s="19"/>
      <c r="X2961" s="2"/>
      <c r="Y2961" s="4"/>
      <c r="Z2961" s="106"/>
      <c r="AA2961" s="114"/>
      <c r="AB2961" s="112"/>
      <c r="AC2961" s="178"/>
      <c r="AD2961" s="11"/>
      <c r="AE2961" s="106"/>
      <c r="AF2961" s="106"/>
      <c r="AG2961" s="106"/>
      <c r="AH2961" s="115"/>
      <c r="AI2961" s="116"/>
      <c r="AJ2961" s="10"/>
      <c r="AK2961" s="1"/>
      <c r="AL2961" s="10"/>
      <c r="AM2961" s="1"/>
      <c r="AN2961" s="1"/>
      <c r="AO2961" s="3"/>
      <c r="AP2961" s="3"/>
      <c r="AQ2961" s="4"/>
      <c r="AR2961" s="4"/>
      <c r="AS2961" s="4"/>
      <c r="AT2961" s="4"/>
      <c r="AU2961" s="4"/>
      <c r="AV2961" s="4"/>
      <c r="AW2961" s="1"/>
      <c r="AX2961" s="1"/>
      <c r="AY2961" s="1"/>
      <c r="AZ2961" s="1"/>
      <c r="BA2961" s="1"/>
      <c r="BB2961" s="1"/>
      <c r="BC2961" s="1"/>
      <c r="BD2961" s="1"/>
      <c r="BE2961" s="1"/>
      <c r="BG2961" s="1"/>
      <c r="BH2961" s="1"/>
    </row>
    <row r="2962" spans="1:60" ht="15" customHeight="1" x14ac:dyDescent="0.25">
      <c r="A2962" s="105"/>
      <c r="B2962" s="106"/>
      <c r="C2962" s="2"/>
      <c r="D2962" s="2"/>
      <c r="E2962" s="106"/>
      <c r="F2962" s="107"/>
      <c r="G2962" s="108"/>
      <c r="H2962" s="109"/>
      <c r="I2962" s="109"/>
      <c r="J2962" s="110"/>
      <c r="K2962" s="117"/>
      <c r="L2962" s="178"/>
      <c r="M2962" s="178"/>
      <c r="N2962" s="106"/>
      <c r="O2962" s="111"/>
      <c r="P2962" s="111"/>
      <c r="Q2962" s="106"/>
      <c r="R2962" s="106"/>
      <c r="S2962" s="106"/>
      <c r="T2962" s="106"/>
      <c r="U2962" s="106"/>
      <c r="V2962" s="106"/>
      <c r="W2962" s="19"/>
      <c r="X2962" s="2"/>
      <c r="Y2962" s="4"/>
      <c r="Z2962" s="106"/>
      <c r="AA2962" s="114"/>
      <c r="AB2962" s="112"/>
      <c r="AC2962" s="178"/>
      <c r="AD2962" s="11"/>
      <c r="AE2962" s="106"/>
      <c r="AF2962" s="106"/>
      <c r="AG2962" s="106"/>
      <c r="AH2962" s="115"/>
      <c r="AI2962" s="116"/>
      <c r="AJ2962" s="10"/>
      <c r="AK2962" s="1"/>
      <c r="AL2962" s="10"/>
      <c r="AM2962" s="1"/>
      <c r="AN2962" s="1"/>
      <c r="AO2962" s="3"/>
      <c r="AP2962" s="3"/>
      <c r="AQ2962" s="4"/>
      <c r="AR2962" s="4"/>
      <c r="AS2962" s="4"/>
      <c r="AT2962" s="4"/>
      <c r="AU2962" s="4"/>
      <c r="AV2962" s="4"/>
      <c r="AW2962" s="1"/>
      <c r="AX2962" s="1"/>
      <c r="AY2962" s="1"/>
      <c r="AZ2962" s="1"/>
      <c r="BA2962" s="1"/>
      <c r="BB2962" s="1"/>
      <c r="BC2962" s="1"/>
      <c r="BD2962" s="1"/>
      <c r="BE2962" s="1"/>
      <c r="BG2962" s="1"/>
      <c r="BH2962" s="1"/>
    </row>
    <row r="2963" spans="1:60" ht="15" customHeight="1" x14ac:dyDescent="0.25">
      <c r="A2963" s="105"/>
      <c r="B2963" s="106"/>
      <c r="C2963" s="2"/>
      <c r="D2963" s="2"/>
      <c r="E2963" s="106"/>
      <c r="F2963" s="107"/>
      <c r="G2963" s="108"/>
      <c r="H2963" s="109"/>
      <c r="I2963" s="109"/>
      <c r="J2963" s="110"/>
      <c r="K2963" s="117"/>
      <c r="L2963" s="178"/>
      <c r="M2963" s="178"/>
      <c r="N2963" s="106"/>
      <c r="O2963" s="111"/>
      <c r="P2963" s="111"/>
      <c r="Q2963" s="106"/>
      <c r="R2963" s="106"/>
      <c r="S2963" s="106"/>
      <c r="T2963" s="106"/>
      <c r="U2963" s="106"/>
      <c r="V2963" s="106"/>
      <c r="W2963" s="19"/>
      <c r="X2963" s="2"/>
      <c r="Y2963" s="4"/>
      <c r="Z2963" s="106"/>
      <c r="AA2963" s="114"/>
      <c r="AB2963" s="112"/>
      <c r="AC2963" s="178"/>
      <c r="AD2963" s="11"/>
      <c r="AE2963" s="106"/>
      <c r="AF2963" s="106"/>
      <c r="AG2963" s="106"/>
      <c r="AH2963" s="115"/>
      <c r="AI2963" s="116"/>
      <c r="AJ2963" s="10"/>
      <c r="AK2963" s="1"/>
      <c r="AL2963" s="10"/>
      <c r="AM2963" s="1"/>
      <c r="AN2963" s="1"/>
      <c r="AO2963" s="3"/>
      <c r="AP2963" s="3"/>
      <c r="AQ2963" s="4"/>
      <c r="AR2963" s="4"/>
      <c r="AS2963" s="4"/>
      <c r="AT2963" s="4"/>
      <c r="AU2963" s="4"/>
      <c r="AV2963" s="4"/>
      <c r="AW2963" s="1"/>
      <c r="AX2963" s="1"/>
      <c r="AY2963" s="1"/>
      <c r="AZ2963" s="1"/>
      <c r="BA2963" s="1"/>
      <c r="BB2963" s="1"/>
      <c r="BC2963" s="1"/>
      <c r="BD2963" s="1"/>
      <c r="BE2963" s="1"/>
      <c r="BG2963" s="1"/>
      <c r="BH2963" s="1"/>
    </row>
    <row r="2964" spans="1:60" ht="15" customHeight="1" x14ac:dyDescent="0.25">
      <c r="A2964" s="105"/>
      <c r="B2964" s="106"/>
      <c r="C2964" s="2"/>
      <c r="D2964" s="2"/>
      <c r="E2964" s="106"/>
      <c r="F2964" s="107"/>
      <c r="G2964" s="108"/>
      <c r="H2964" s="109"/>
      <c r="I2964" s="109"/>
      <c r="J2964" s="110"/>
      <c r="K2964" s="117"/>
      <c r="L2964" s="178"/>
      <c r="M2964" s="178"/>
      <c r="N2964" s="106"/>
      <c r="O2964" s="111"/>
      <c r="P2964" s="111"/>
      <c r="Q2964" s="106"/>
      <c r="R2964" s="106"/>
      <c r="S2964" s="106"/>
      <c r="T2964" s="106"/>
      <c r="U2964" s="106"/>
      <c r="V2964" s="106"/>
      <c r="W2964" s="19"/>
      <c r="X2964" s="2"/>
      <c r="Y2964" s="4"/>
      <c r="Z2964" s="106"/>
      <c r="AA2964" s="114"/>
      <c r="AB2964" s="112"/>
      <c r="AC2964" s="178"/>
      <c r="AD2964" s="11"/>
      <c r="AE2964" s="106"/>
      <c r="AF2964" s="106"/>
      <c r="AG2964" s="106"/>
      <c r="AH2964" s="115"/>
      <c r="AI2964" s="116"/>
      <c r="AJ2964" s="10"/>
      <c r="AK2964" s="1"/>
      <c r="AL2964" s="10"/>
      <c r="AM2964" s="1"/>
      <c r="AN2964" s="1"/>
      <c r="AO2964" s="3"/>
      <c r="AP2964" s="3"/>
      <c r="AQ2964" s="4"/>
      <c r="AR2964" s="4"/>
      <c r="AS2964" s="4"/>
      <c r="AT2964" s="4"/>
      <c r="AU2964" s="4"/>
      <c r="AV2964" s="4"/>
      <c r="AW2964" s="1"/>
      <c r="AX2964" s="1"/>
      <c r="AY2964" s="1"/>
      <c r="AZ2964" s="1"/>
      <c r="BA2964" s="1"/>
      <c r="BB2964" s="1"/>
      <c r="BC2964" s="1"/>
      <c r="BD2964" s="1"/>
      <c r="BE2964" s="1"/>
      <c r="BG2964" s="1"/>
      <c r="BH2964" s="1"/>
    </row>
    <row r="2965" spans="1:60" ht="15" customHeight="1" x14ac:dyDescent="0.25">
      <c r="A2965" s="105"/>
      <c r="B2965" s="106"/>
      <c r="C2965" s="2"/>
      <c r="D2965" s="2"/>
      <c r="E2965" s="106"/>
      <c r="F2965" s="107"/>
      <c r="G2965" s="108"/>
      <c r="H2965" s="109"/>
      <c r="I2965" s="109"/>
      <c r="J2965" s="110"/>
      <c r="K2965" s="117"/>
      <c r="L2965" s="178"/>
      <c r="M2965" s="178"/>
      <c r="N2965" s="106"/>
      <c r="O2965" s="111"/>
      <c r="P2965" s="111"/>
      <c r="Q2965" s="106"/>
      <c r="R2965" s="106"/>
      <c r="S2965" s="106"/>
      <c r="T2965" s="106"/>
      <c r="U2965" s="106"/>
      <c r="V2965" s="106"/>
      <c r="W2965" s="19"/>
      <c r="X2965" s="2"/>
      <c r="Y2965" s="4"/>
      <c r="Z2965" s="106"/>
      <c r="AA2965" s="114"/>
      <c r="AB2965" s="112"/>
      <c r="AC2965" s="178"/>
      <c r="AD2965" s="11"/>
      <c r="AE2965" s="106"/>
      <c r="AF2965" s="106"/>
      <c r="AG2965" s="106"/>
      <c r="AH2965" s="115"/>
      <c r="AI2965" s="116"/>
      <c r="AJ2965" s="10"/>
      <c r="AK2965" s="1"/>
      <c r="AL2965" s="10"/>
      <c r="AM2965" s="1"/>
      <c r="AN2965" s="1"/>
      <c r="AO2965" s="3"/>
      <c r="AP2965" s="3"/>
      <c r="AQ2965" s="4"/>
      <c r="AR2965" s="4"/>
      <c r="AS2965" s="4"/>
      <c r="AT2965" s="4"/>
      <c r="AU2965" s="4"/>
      <c r="AV2965" s="4"/>
      <c r="AW2965" s="1"/>
      <c r="AX2965" s="1"/>
      <c r="AY2965" s="1"/>
      <c r="AZ2965" s="1"/>
      <c r="BA2965" s="1"/>
      <c r="BB2965" s="1"/>
      <c r="BC2965" s="1"/>
      <c r="BD2965" s="1"/>
      <c r="BE2965" s="1"/>
      <c r="BG2965" s="1"/>
      <c r="BH2965" s="1"/>
    </row>
    <row r="2966" spans="1:60" ht="15" customHeight="1" x14ac:dyDescent="0.25">
      <c r="A2966" s="105"/>
      <c r="B2966" s="106"/>
      <c r="C2966" s="2"/>
      <c r="D2966" s="2"/>
      <c r="E2966" s="106"/>
      <c r="F2966" s="107"/>
      <c r="G2966" s="108"/>
      <c r="H2966" s="109"/>
      <c r="I2966" s="109"/>
      <c r="J2966" s="110"/>
      <c r="K2966" s="117"/>
      <c r="L2966" s="178"/>
      <c r="M2966" s="178"/>
      <c r="N2966" s="106"/>
      <c r="O2966" s="111"/>
      <c r="P2966" s="111"/>
      <c r="Q2966" s="106"/>
      <c r="R2966" s="106"/>
      <c r="S2966" s="106"/>
      <c r="T2966" s="106"/>
      <c r="U2966" s="106"/>
      <c r="V2966" s="106"/>
      <c r="W2966" s="19"/>
      <c r="X2966" s="2"/>
      <c r="Y2966" s="4"/>
      <c r="Z2966" s="106"/>
      <c r="AA2966" s="114"/>
      <c r="AB2966" s="112"/>
      <c r="AC2966" s="178"/>
      <c r="AD2966" s="11"/>
      <c r="AE2966" s="106"/>
      <c r="AF2966" s="106"/>
      <c r="AG2966" s="106"/>
      <c r="AH2966" s="115"/>
      <c r="AI2966" s="116"/>
      <c r="AJ2966" s="10"/>
      <c r="AK2966" s="1"/>
      <c r="AL2966" s="10"/>
      <c r="AM2966" s="1"/>
      <c r="AN2966" s="1"/>
      <c r="AO2966" s="3"/>
      <c r="AP2966" s="3"/>
      <c r="AQ2966" s="4"/>
      <c r="AR2966" s="4"/>
      <c r="AS2966" s="4"/>
      <c r="AT2966" s="4"/>
      <c r="AU2966" s="4"/>
      <c r="AV2966" s="4"/>
      <c r="AW2966" s="1"/>
      <c r="AX2966" s="1"/>
      <c r="AY2966" s="1"/>
      <c r="AZ2966" s="1"/>
      <c r="BA2966" s="1"/>
      <c r="BB2966" s="1"/>
      <c r="BC2966" s="1"/>
      <c r="BD2966" s="1"/>
      <c r="BE2966" s="1"/>
      <c r="BG2966" s="1"/>
      <c r="BH2966" s="1"/>
    </row>
    <row r="2967" spans="1:60" ht="15" customHeight="1" x14ac:dyDescent="0.25">
      <c r="A2967" s="105"/>
      <c r="B2967" s="106"/>
      <c r="C2967" s="2"/>
      <c r="D2967" s="2"/>
      <c r="E2967" s="106"/>
      <c r="F2967" s="107"/>
      <c r="G2967" s="108"/>
      <c r="H2967" s="109"/>
      <c r="I2967" s="109"/>
      <c r="J2967" s="110"/>
      <c r="K2967" s="117"/>
      <c r="L2967" s="178"/>
      <c r="M2967" s="178"/>
      <c r="N2967" s="106"/>
      <c r="O2967" s="111"/>
      <c r="P2967" s="111"/>
      <c r="Q2967" s="106"/>
      <c r="R2967" s="106"/>
      <c r="S2967" s="106"/>
      <c r="T2967" s="106"/>
      <c r="U2967" s="106"/>
      <c r="V2967" s="106"/>
      <c r="W2967" s="19"/>
      <c r="X2967" s="2"/>
      <c r="Y2967" s="4"/>
      <c r="Z2967" s="106"/>
      <c r="AA2967" s="114"/>
      <c r="AB2967" s="112"/>
      <c r="AC2967" s="178"/>
      <c r="AD2967" s="11"/>
      <c r="AE2967" s="106"/>
      <c r="AF2967" s="106"/>
      <c r="AG2967" s="106"/>
      <c r="AH2967" s="115"/>
      <c r="AI2967" s="116"/>
      <c r="AJ2967" s="10"/>
      <c r="AK2967" s="1"/>
      <c r="AL2967" s="10"/>
      <c r="AM2967" s="1"/>
      <c r="AN2967" s="1"/>
      <c r="AO2967" s="3"/>
      <c r="AP2967" s="3"/>
      <c r="AQ2967" s="4"/>
      <c r="AR2967" s="4"/>
      <c r="AS2967" s="4"/>
      <c r="AT2967" s="4"/>
      <c r="AU2967" s="4"/>
      <c r="AV2967" s="4"/>
      <c r="AW2967" s="1"/>
      <c r="AX2967" s="1"/>
      <c r="AY2967" s="1"/>
      <c r="AZ2967" s="1"/>
      <c r="BA2967" s="1"/>
      <c r="BB2967" s="1"/>
      <c r="BC2967" s="1"/>
      <c r="BD2967" s="1"/>
      <c r="BE2967" s="1"/>
      <c r="BG2967" s="1"/>
      <c r="BH2967" s="1"/>
    </row>
    <row r="2968" spans="1:60" ht="15" customHeight="1" x14ac:dyDescent="0.25">
      <c r="A2968" s="183"/>
      <c r="B2968" s="184"/>
      <c r="C2968" s="184"/>
      <c r="D2968" s="184"/>
      <c r="E2968" s="184"/>
      <c r="F2968" s="185"/>
      <c r="G2968" s="186"/>
      <c r="H2968" s="187"/>
      <c r="I2968" s="109"/>
      <c r="J2968" s="188"/>
      <c r="K2968" s="189"/>
      <c r="L2968" s="178"/>
      <c r="M2968" s="190"/>
      <c r="N2968" s="184"/>
      <c r="O2968" s="191"/>
      <c r="P2968" s="191"/>
      <c r="Q2968" s="184"/>
      <c r="R2968" s="184"/>
      <c r="S2968" s="184"/>
      <c r="T2968" s="184"/>
      <c r="U2968" s="184"/>
      <c r="V2968" s="184"/>
      <c r="W2968" s="192"/>
      <c r="X2968" s="184"/>
      <c r="Y2968" s="193"/>
      <c r="Z2968" s="184"/>
      <c r="AA2968" s="193"/>
      <c r="AB2968" s="192"/>
      <c r="AC2968" s="190"/>
      <c r="AD2968" s="11"/>
      <c r="AE2968" s="184"/>
      <c r="AF2968" s="184"/>
      <c r="AG2968" s="184"/>
      <c r="AH2968" s="194"/>
      <c r="AI2968" s="189"/>
      <c r="AJ2968" s="10"/>
      <c r="AK2968" s="1"/>
      <c r="AL2968" s="10"/>
      <c r="AM2968" s="1"/>
      <c r="AN2968" s="1"/>
      <c r="AO2968" s="3"/>
      <c r="AP2968" s="3"/>
      <c r="AQ2968" s="4"/>
      <c r="AR2968" s="4"/>
      <c r="AS2968" s="4"/>
      <c r="AT2968" s="4"/>
      <c r="AU2968" s="4"/>
      <c r="AV2968" s="4"/>
      <c r="AW2968" s="1"/>
      <c r="AX2968" s="1"/>
      <c r="AY2968" s="1"/>
      <c r="AZ2968" s="1"/>
      <c r="BA2968" s="1"/>
      <c r="BB2968" s="1"/>
      <c r="BC2968" s="1"/>
      <c r="BD2968" s="1"/>
      <c r="BE2968" s="1"/>
      <c r="BG2968" s="1"/>
      <c r="BH2968" s="1"/>
    </row>
    <row r="2969" spans="1:60" ht="15" customHeight="1" x14ac:dyDescent="0.25">
      <c r="A2969" s="105"/>
      <c r="B2969" s="106"/>
      <c r="C2969" s="2"/>
      <c r="D2969" s="2"/>
      <c r="E2969" s="106"/>
      <c r="F2969" s="107"/>
      <c r="G2969" s="108"/>
      <c r="H2969" s="109"/>
      <c r="I2969" s="109"/>
      <c r="J2969" s="110"/>
      <c r="K2969" s="117"/>
      <c r="L2969" s="178"/>
      <c r="M2969" s="178"/>
      <c r="N2969" s="106"/>
      <c r="O2969" s="111"/>
      <c r="P2969" s="111"/>
      <c r="Q2969" s="106"/>
      <c r="R2969" s="106"/>
      <c r="S2969" s="106"/>
      <c r="T2969" s="106"/>
      <c r="U2969" s="106"/>
      <c r="V2969" s="106"/>
      <c r="W2969" s="19"/>
      <c r="X2969" s="2"/>
      <c r="Y2969" s="4"/>
      <c r="Z2969" s="106"/>
      <c r="AA2969" s="114"/>
      <c r="AB2969" s="112"/>
      <c r="AC2969" s="178"/>
      <c r="AD2969" s="11"/>
      <c r="AE2969" s="106"/>
      <c r="AF2969" s="106"/>
      <c r="AG2969" s="106"/>
      <c r="AH2969" s="115"/>
      <c r="AI2969" s="116"/>
      <c r="AJ2969" s="10"/>
      <c r="AK2969" s="1"/>
      <c r="AL2969" s="10"/>
      <c r="AM2969" s="1"/>
      <c r="AN2969" s="1"/>
      <c r="AO2969" s="3"/>
      <c r="AP2969" s="3"/>
      <c r="AQ2969" s="4"/>
      <c r="AR2969" s="4"/>
      <c r="AS2969" s="4"/>
      <c r="AT2969" s="4"/>
      <c r="AU2969" s="4"/>
      <c r="AV2969" s="4"/>
      <c r="AW2969" s="1"/>
      <c r="AX2969" s="1"/>
      <c r="AY2969" s="1"/>
      <c r="AZ2969" s="1"/>
      <c r="BA2969" s="1"/>
      <c r="BB2969" s="1"/>
      <c r="BC2969" s="1"/>
      <c r="BD2969" s="1"/>
      <c r="BE2969" s="1"/>
      <c r="BG2969" s="1"/>
      <c r="BH2969" s="1"/>
    </row>
    <row r="2970" spans="1:60" ht="15" customHeight="1" x14ac:dyDescent="0.25">
      <c r="A2970" s="105"/>
      <c r="B2970" s="106"/>
      <c r="C2970" s="2"/>
      <c r="D2970" s="2"/>
      <c r="E2970" s="106"/>
      <c r="F2970" s="107"/>
      <c r="G2970" s="108"/>
      <c r="H2970" s="109"/>
      <c r="I2970" s="109"/>
      <c r="J2970" s="110"/>
      <c r="K2970" s="117"/>
      <c r="L2970" s="178"/>
      <c r="M2970" s="178"/>
      <c r="N2970" s="106"/>
      <c r="O2970" s="111"/>
      <c r="P2970" s="111"/>
      <c r="Q2970" s="106"/>
      <c r="R2970" s="106"/>
      <c r="S2970" s="106"/>
      <c r="T2970" s="106"/>
      <c r="U2970" s="106"/>
      <c r="V2970" s="106"/>
      <c r="W2970" s="19"/>
      <c r="X2970" s="2"/>
      <c r="Y2970" s="4"/>
      <c r="Z2970" s="106"/>
      <c r="AA2970" s="114"/>
      <c r="AB2970" s="112"/>
      <c r="AC2970" s="178"/>
      <c r="AD2970" s="11"/>
      <c r="AE2970" s="106"/>
      <c r="AF2970" s="106"/>
      <c r="AG2970" s="106"/>
      <c r="AH2970" s="115"/>
      <c r="AI2970" s="116"/>
      <c r="AJ2970" s="10"/>
      <c r="AK2970" s="1"/>
      <c r="AL2970" s="10"/>
      <c r="AM2970" s="1"/>
      <c r="AN2970" s="1"/>
      <c r="AO2970" s="3"/>
      <c r="AP2970" s="3"/>
      <c r="AQ2970" s="4"/>
      <c r="AR2970" s="4"/>
      <c r="AS2970" s="4"/>
      <c r="AT2970" s="4"/>
      <c r="AU2970" s="4"/>
      <c r="AV2970" s="4"/>
      <c r="AW2970" s="1"/>
      <c r="AX2970" s="1"/>
      <c r="AY2970" s="1"/>
      <c r="AZ2970" s="1"/>
      <c r="BA2970" s="1"/>
      <c r="BB2970" s="1"/>
      <c r="BC2970" s="1"/>
      <c r="BD2970" s="1"/>
      <c r="BE2970" s="1"/>
      <c r="BG2970" s="1"/>
      <c r="BH2970" s="1"/>
    </row>
    <row r="2971" spans="1:60" ht="15" customHeight="1" x14ac:dyDescent="0.25">
      <c r="A2971" s="105"/>
      <c r="B2971" s="106"/>
      <c r="C2971" s="2"/>
      <c r="D2971" s="2"/>
      <c r="E2971" s="106"/>
      <c r="F2971" s="107"/>
      <c r="G2971" s="108"/>
      <c r="H2971" s="109"/>
      <c r="I2971" s="109"/>
      <c r="J2971" s="110"/>
      <c r="K2971" s="117"/>
      <c r="L2971" s="178"/>
      <c r="M2971" s="178"/>
      <c r="N2971" s="106"/>
      <c r="O2971" s="111"/>
      <c r="P2971" s="111"/>
      <c r="Q2971" s="106"/>
      <c r="R2971" s="106"/>
      <c r="S2971" s="106"/>
      <c r="T2971" s="106"/>
      <c r="U2971" s="106"/>
      <c r="V2971" s="106"/>
      <c r="W2971" s="19"/>
      <c r="X2971" s="2"/>
      <c r="Y2971" s="4"/>
      <c r="Z2971" s="106"/>
      <c r="AA2971" s="114"/>
      <c r="AB2971" s="112"/>
      <c r="AC2971" s="178"/>
      <c r="AD2971" s="11"/>
      <c r="AE2971" s="106"/>
      <c r="AF2971" s="106"/>
      <c r="AG2971" s="106"/>
      <c r="AH2971" s="115"/>
      <c r="AI2971" s="116"/>
      <c r="AJ2971" s="10"/>
      <c r="AK2971" s="1"/>
      <c r="AL2971" s="10"/>
      <c r="AM2971" s="1"/>
      <c r="AN2971" s="1"/>
      <c r="AO2971" s="3"/>
      <c r="AP2971" s="3"/>
      <c r="AQ2971" s="4"/>
      <c r="AR2971" s="4"/>
      <c r="AS2971" s="4"/>
      <c r="AT2971" s="4"/>
      <c r="AU2971" s="4"/>
      <c r="AV2971" s="4"/>
      <c r="AW2971" s="1"/>
      <c r="AX2971" s="1"/>
      <c r="AY2971" s="1"/>
      <c r="AZ2971" s="1"/>
      <c r="BA2971" s="1"/>
      <c r="BB2971" s="1"/>
      <c r="BC2971" s="1"/>
      <c r="BD2971" s="1"/>
      <c r="BE2971" s="1"/>
      <c r="BG2971" s="1"/>
      <c r="BH2971" s="1"/>
    </row>
    <row r="2972" spans="1:60" ht="15" customHeight="1" x14ac:dyDescent="0.25">
      <c r="A2972" s="105"/>
      <c r="B2972" s="106"/>
      <c r="C2972" s="2"/>
      <c r="D2972" s="2"/>
      <c r="E2972" s="106"/>
      <c r="F2972" s="107"/>
      <c r="G2972" s="108"/>
      <c r="H2972" s="109"/>
      <c r="I2972" s="109"/>
      <c r="J2972" s="110"/>
      <c r="K2972" s="117"/>
      <c r="L2972" s="178"/>
      <c r="M2972" s="178"/>
      <c r="N2972" s="106"/>
      <c r="O2972" s="111"/>
      <c r="P2972" s="111"/>
      <c r="Q2972" s="106"/>
      <c r="R2972" s="106"/>
      <c r="S2972" s="106"/>
      <c r="T2972" s="106"/>
      <c r="U2972" s="106"/>
      <c r="V2972" s="106"/>
      <c r="W2972" s="19"/>
      <c r="X2972" s="2"/>
      <c r="Y2972" s="4"/>
      <c r="Z2972" s="106"/>
      <c r="AA2972" s="114"/>
      <c r="AB2972" s="112"/>
      <c r="AC2972" s="178"/>
      <c r="AD2972" s="11"/>
      <c r="AE2972" s="106"/>
      <c r="AF2972" s="106"/>
      <c r="AG2972" s="106"/>
      <c r="AH2972" s="115"/>
      <c r="AI2972" s="116"/>
      <c r="AJ2972" s="10"/>
      <c r="AK2972" s="1"/>
      <c r="AL2972" s="10"/>
      <c r="AM2972" s="1"/>
      <c r="AN2972" s="1"/>
      <c r="AO2972" s="3"/>
      <c r="AP2972" s="3"/>
      <c r="AQ2972" s="4"/>
      <c r="AR2972" s="4"/>
      <c r="AS2972" s="4"/>
      <c r="AT2972" s="4"/>
      <c r="AU2972" s="4"/>
      <c r="AV2972" s="4"/>
      <c r="AW2972" s="1"/>
      <c r="AX2972" s="1"/>
      <c r="AY2972" s="1"/>
      <c r="AZ2972" s="1"/>
      <c r="BA2972" s="1"/>
      <c r="BB2972" s="1"/>
      <c r="BC2972" s="1"/>
      <c r="BD2972" s="1"/>
      <c r="BE2972" s="1"/>
      <c r="BG2972" s="1"/>
      <c r="BH2972" s="1"/>
    </row>
    <row r="2973" spans="1:60" ht="15" customHeight="1" x14ac:dyDescent="0.25">
      <c r="A2973" s="105"/>
      <c r="B2973" s="106"/>
      <c r="C2973" s="2"/>
      <c r="D2973" s="2"/>
      <c r="E2973" s="106"/>
      <c r="F2973" s="107"/>
      <c r="G2973" s="108"/>
      <c r="H2973" s="109"/>
      <c r="I2973" s="109"/>
      <c r="J2973" s="110"/>
      <c r="K2973" s="117"/>
      <c r="L2973" s="178"/>
      <c r="M2973" s="178"/>
      <c r="N2973" s="106"/>
      <c r="O2973" s="111"/>
      <c r="P2973" s="111"/>
      <c r="Q2973" s="106"/>
      <c r="R2973" s="106"/>
      <c r="S2973" s="106"/>
      <c r="T2973" s="106"/>
      <c r="U2973" s="106"/>
      <c r="V2973" s="106"/>
      <c r="W2973" s="19"/>
      <c r="X2973" s="2"/>
      <c r="Y2973" s="4"/>
      <c r="Z2973" s="106"/>
      <c r="AA2973" s="114"/>
      <c r="AB2973" s="112"/>
      <c r="AC2973" s="178"/>
      <c r="AD2973" s="11"/>
      <c r="AE2973" s="106"/>
      <c r="AF2973" s="106"/>
      <c r="AG2973" s="106"/>
      <c r="AH2973" s="115"/>
      <c r="AI2973" s="116"/>
      <c r="AJ2973" s="10"/>
      <c r="AK2973" s="1"/>
      <c r="AL2973" s="10"/>
      <c r="AM2973" s="1"/>
      <c r="AN2973" s="1"/>
      <c r="AO2973" s="3"/>
      <c r="AP2973" s="3"/>
      <c r="AQ2973" s="4"/>
      <c r="AR2973" s="4"/>
      <c r="AS2973" s="4"/>
      <c r="AT2973" s="4"/>
      <c r="AU2973" s="4"/>
      <c r="AV2973" s="4"/>
      <c r="AW2973" s="1"/>
      <c r="AX2973" s="1"/>
      <c r="AY2973" s="1"/>
      <c r="AZ2973" s="1"/>
      <c r="BA2973" s="1"/>
      <c r="BB2973" s="1"/>
      <c r="BC2973" s="1"/>
      <c r="BD2973" s="1"/>
      <c r="BE2973" s="1"/>
      <c r="BG2973" s="1"/>
      <c r="BH2973" s="1"/>
    </row>
    <row r="2974" spans="1:60" ht="15" customHeight="1" x14ac:dyDescent="0.25">
      <c r="A2974" s="105"/>
      <c r="B2974" s="106"/>
      <c r="C2974" s="2"/>
      <c r="D2974" s="2"/>
      <c r="E2974" s="106"/>
      <c r="F2974" s="107"/>
      <c r="G2974" s="108"/>
      <c r="H2974" s="109"/>
      <c r="I2974" s="109"/>
      <c r="J2974" s="110"/>
      <c r="K2974" s="117"/>
      <c r="L2974" s="178"/>
      <c r="M2974" s="178"/>
      <c r="N2974" s="106"/>
      <c r="O2974" s="111"/>
      <c r="P2974" s="111"/>
      <c r="Q2974" s="106"/>
      <c r="R2974" s="106"/>
      <c r="S2974" s="106"/>
      <c r="T2974" s="106"/>
      <c r="U2974" s="106"/>
      <c r="V2974" s="106"/>
      <c r="W2974" s="19"/>
      <c r="X2974" s="2"/>
      <c r="Y2974" s="4"/>
      <c r="Z2974" s="106"/>
      <c r="AA2974" s="114"/>
      <c r="AB2974" s="112"/>
      <c r="AC2974" s="178"/>
      <c r="AD2974" s="11"/>
      <c r="AE2974" s="106"/>
      <c r="AF2974" s="106"/>
      <c r="AG2974" s="106"/>
      <c r="AH2974" s="115"/>
      <c r="AI2974" s="116"/>
      <c r="AJ2974" s="10"/>
      <c r="AK2974" s="1"/>
      <c r="AL2974" s="10"/>
      <c r="AM2974" s="1"/>
      <c r="AN2974" s="1"/>
      <c r="AO2974" s="3"/>
      <c r="AP2974" s="3"/>
      <c r="AQ2974" s="4"/>
      <c r="AR2974" s="4"/>
      <c r="AS2974" s="4"/>
      <c r="AT2974" s="4"/>
      <c r="AU2974" s="4"/>
      <c r="AV2974" s="4"/>
      <c r="AW2974" s="1"/>
      <c r="AX2974" s="1"/>
      <c r="AY2974" s="1"/>
      <c r="AZ2974" s="1"/>
      <c r="BA2974" s="1"/>
      <c r="BB2974" s="1"/>
      <c r="BC2974" s="1"/>
      <c r="BD2974" s="1"/>
      <c r="BE2974" s="1"/>
      <c r="BG2974" s="1"/>
      <c r="BH2974" s="1"/>
    </row>
    <row r="2975" spans="1:60" ht="15" customHeight="1" x14ac:dyDescent="0.25">
      <c r="A2975" s="105"/>
      <c r="B2975" s="106"/>
      <c r="C2975" s="2"/>
      <c r="D2975" s="2"/>
      <c r="E2975" s="106"/>
      <c r="F2975" s="107"/>
      <c r="G2975" s="108"/>
      <c r="H2975" s="109"/>
      <c r="I2975" s="109"/>
      <c r="J2975" s="110"/>
      <c r="K2975" s="117"/>
      <c r="L2975" s="178"/>
      <c r="M2975" s="178"/>
      <c r="N2975" s="106"/>
      <c r="O2975" s="111"/>
      <c r="P2975" s="111"/>
      <c r="Q2975" s="106"/>
      <c r="R2975" s="106"/>
      <c r="S2975" s="106"/>
      <c r="T2975" s="106"/>
      <c r="U2975" s="106"/>
      <c r="V2975" s="106"/>
      <c r="W2975" s="19"/>
      <c r="X2975" s="2"/>
      <c r="Y2975" s="4"/>
      <c r="Z2975" s="106"/>
      <c r="AA2975" s="114"/>
      <c r="AB2975" s="112"/>
      <c r="AC2975" s="178"/>
      <c r="AD2975" s="11"/>
      <c r="AE2975" s="106"/>
      <c r="AF2975" s="106"/>
      <c r="AG2975" s="106"/>
      <c r="AH2975" s="115"/>
      <c r="AI2975" s="116"/>
      <c r="AJ2975" s="10"/>
      <c r="AK2975" s="1"/>
      <c r="AL2975" s="10"/>
      <c r="AM2975" s="1"/>
      <c r="AN2975" s="1"/>
      <c r="AO2975" s="3"/>
      <c r="AP2975" s="3"/>
      <c r="AQ2975" s="4"/>
      <c r="AR2975" s="4"/>
      <c r="AS2975" s="4"/>
      <c r="AT2975" s="4"/>
      <c r="AU2975" s="4"/>
      <c r="AV2975" s="4"/>
      <c r="AW2975" s="1"/>
      <c r="AX2975" s="1"/>
      <c r="AY2975" s="1"/>
      <c r="AZ2975" s="1"/>
      <c r="BA2975" s="1"/>
      <c r="BB2975" s="1"/>
      <c r="BC2975" s="1"/>
      <c r="BD2975" s="1"/>
      <c r="BE2975" s="1"/>
      <c r="BG2975" s="1"/>
      <c r="BH2975" s="1"/>
    </row>
    <row r="2976" spans="1:60" ht="15" customHeight="1" x14ac:dyDescent="0.25">
      <c r="A2976" s="105"/>
      <c r="B2976" s="106"/>
      <c r="C2976" s="2"/>
      <c r="D2976" s="2"/>
      <c r="E2976" s="106"/>
      <c r="F2976" s="107"/>
      <c r="G2976" s="108"/>
      <c r="H2976" s="109"/>
      <c r="I2976" s="109"/>
      <c r="J2976" s="110"/>
      <c r="K2976" s="117"/>
      <c r="L2976" s="178"/>
      <c r="M2976" s="178"/>
      <c r="N2976" s="106"/>
      <c r="O2976" s="111"/>
      <c r="P2976" s="111"/>
      <c r="Q2976" s="106"/>
      <c r="R2976" s="106"/>
      <c r="S2976" s="106"/>
      <c r="T2976" s="106"/>
      <c r="U2976" s="106"/>
      <c r="V2976" s="106"/>
      <c r="W2976" s="19"/>
      <c r="X2976" s="2"/>
      <c r="Y2976" s="4"/>
      <c r="Z2976" s="106"/>
      <c r="AA2976" s="114"/>
      <c r="AB2976" s="112"/>
      <c r="AC2976" s="178"/>
      <c r="AD2976" s="11"/>
      <c r="AE2976" s="106"/>
      <c r="AF2976" s="106"/>
      <c r="AG2976" s="106"/>
      <c r="AH2976" s="115"/>
      <c r="AI2976" s="116"/>
      <c r="AJ2976" s="10"/>
      <c r="AK2976" s="1"/>
      <c r="AL2976" s="10"/>
      <c r="AM2976" s="1"/>
      <c r="AN2976" s="1"/>
      <c r="AO2976" s="3"/>
      <c r="AP2976" s="3"/>
      <c r="AQ2976" s="4"/>
      <c r="AR2976" s="4"/>
      <c r="AS2976" s="4"/>
      <c r="AT2976" s="4"/>
      <c r="AU2976" s="4"/>
      <c r="AV2976" s="4"/>
      <c r="AW2976" s="1"/>
      <c r="AX2976" s="1"/>
      <c r="AY2976" s="1"/>
      <c r="AZ2976" s="1"/>
      <c r="BA2976" s="1"/>
      <c r="BB2976" s="1"/>
      <c r="BC2976" s="1"/>
      <c r="BD2976" s="1"/>
      <c r="BE2976" s="1"/>
      <c r="BG2976" s="1"/>
      <c r="BH2976" s="1"/>
    </row>
    <row r="2977" spans="1:194" ht="15" customHeight="1" x14ac:dyDescent="0.25">
      <c r="A2977" s="105"/>
      <c r="B2977" s="106"/>
      <c r="C2977" s="2"/>
      <c r="D2977" s="2"/>
      <c r="E2977" s="106"/>
      <c r="F2977" s="107"/>
      <c r="G2977" s="108"/>
      <c r="H2977" s="109"/>
      <c r="I2977" s="109"/>
      <c r="J2977" s="110"/>
      <c r="K2977" s="117"/>
      <c r="L2977" s="178"/>
      <c r="M2977" s="178"/>
      <c r="N2977" s="106"/>
      <c r="O2977" s="111"/>
      <c r="P2977" s="111"/>
      <c r="Q2977" s="106"/>
      <c r="R2977" s="106"/>
      <c r="S2977" s="106"/>
      <c r="T2977" s="106"/>
      <c r="U2977" s="106"/>
      <c r="V2977" s="106"/>
      <c r="W2977" s="19"/>
      <c r="X2977" s="2"/>
      <c r="Y2977" s="4"/>
      <c r="Z2977" s="106"/>
      <c r="AA2977" s="114"/>
      <c r="AB2977" s="112"/>
      <c r="AC2977" s="178"/>
      <c r="AD2977" s="11"/>
      <c r="AE2977" s="106"/>
      <c r="AF2977" s="106"/>
      <c r="AG2977" s="106"/>
      <c r="AH2977" s="115"/>
      <c r="AI2977" s="116"/>
      <c r="AJ2977" s="10"/>
      <c r="AK2977" s="1"/>
      <c r="AL2977" s="10"/>
      <c r="AM2977" s="1"/>
      <c r="AN2977" s="1"/>
      <c r="AO2977" s="3"/>
      <c r="AP2977" s="3"/>
      <c r="AQ2977" s="4"/>
      <c r="AR2977" s="4"/>
      <c r="AS2977" s="4"/>
      <c r="AT2977" s="4"/>
      <c r="AU2977" s="4"/>
      <c r="AV2977" s="4"/>
      <c r="AW2977" s="1"/>
      <c r="AX2977" s="1"/>
      <c r="AY2977" s="1"/>
      <c r="AZ2977" s="1"/>
      <c r="BA2977" s="1"/>
      <c r="BB2977" s="1"/>
      <c r="BC2977" s="1"/>
      <c r="BD2977" s="1"/>
      <c r="BE2977" s="1"/>
      <c r="BG2977" s="1"/>
      <c r="BH2977" s="1"/>
    </row>
    <row r="2978" spans="1:194" ht="15" customHeight="1" x14ac:dyDescent="0.25">
      <c r="A2978" s="105"/>
      <c r="B2978" s="106"/>
      <c r="C2978" s="2"/>
      <c r="D2978" s="2"/>
      <c r="E2978" s="106"/>
      <c r="F2978" s="107"/>
      <c r="G2978" s="108"/>
      <c r="H2978" s="109"/>
      <c r="I2978" s="109"/>
      <c r="J2978" s="110"/>
      <c r="K2978" s="117"/>
      <c r="L2978" s="178"/>
      <c r="M2978" s="178"/>
      <c r="N2978" s="106"/>
      <c r="O2978" s="111"/>
      <c r="P2978" s="111"/>
      <c r="Q2978" s="106"/>
      <c r="R2978" s="106"/>
      <c r="S2978" s="106"/>
      <c r="T2978" s="106"/>
      <c r="U2978" s="106"/>
      <c r="V2978" s="106"/>
      <c r="W2978" s="19"/>
      <c r="X2978" s="2"/>
      <c r="Y2978" s="4"/>
      <c r="Z2978" s="106"/>
      <c r="AA2978" s="114"/>
      <c r="AB2978" s="112"/>
      <c r="AC2978" s="178"/>
      <c r="AD2978" s="11"/>
      <c r="AE2978" s="106"/>
      <c r="AF2978" s="106"/>
      <c r="AG2978" s="106"/>
      <c r="AH2978" s="115"/>
      <c r="AI2978" s="116"/>
      <c r="AJ2978" s="10"/>
      <c r="AK2978" s="1"/>
      <c r="AL2978" s="10"/>
      <c r="AM2978" s="1"/>
      <c r="AN2978" s="1"/>
      <c r="AO2978" s="3"/>
      <c r="AP2978" s="3"/>
      <c r="AQ2978" s="4"/>
      <c r="AR2978" s="4"/>
      <c r="AS2978" s="4"/>
      <c r="AT2978" s="4"/>
      <c r="AU2978" s="4"/>
      <c r="AV2978" s="4"/>
      <c r="AW2978" s="1"/>
      <c r="AX2978" s="1"/>
      <c r="AY2978" s="1"/>
      <c r="AZ2978" s="1"/>
      <c r="BA2978" s="1"/>
      <c r="BB2978" s="1"/>
      <c r="BC2978" s="1"/>
      <c r="BD2978" s="1"/>
      <c r="BE2978" s="1"/>
      <c r="BG2978" s="1"/>
      <c r="BH2978" s="1"/>
    </row>
    <row r="2979" spans="1:194" ht="15" customHeight="1" x14ac:dyDescent="0.25">
      <c r="A2979" s="105"/>
      <c r="B2979" s="106"/>
      <c r="C2979" s="2"/>
      <c r="D2979" s="2"/>
      <c r="E2979" s="106"/>
      <c r="F2979" s="107"/>
      <c r="G2979" s="108"/>
      <c r="H2979" s="109"/>
      <c r="I2979" s="109"/>
      <c r="J2979" s="110"/>
      <c r="K2979" s="117"/>
      <c r="L2979" s="178"/>
      <c r="M2979" s="178"/>
      <c r="N2979" s="106"/>
      <c r="O2979" s="111"/>
      <c r="P2979" s="111"/>
      <c r="Q2979" s="106"/>
      <c r="R2979" s="106"/>
      <c r="S2979" s="106"/>
      <c r="T2979" s="106"/>
      <c r="U2979" s="106"/>
      <c r="V2979" s="106"/>
      <c r="W2979" s="19"/>
      <c r="X2979" s="2"/>
      <c r="Y2979" s="4"/>
      <c r="Z2979" s="106"/>
      <c r="AA2979" s="114"/>
      <c r="AB2979" s="112"/>
      <c r="AC2979" s="178"/>
      <c r="AD2979" s="11"/>
      <c r="AE2979" s="106"/>
      <c r="AF2979" s="106"/>
      <c r="AG2979" s="106"/>
      <c r="AH2979" s="115"/>
      <c r="AI2979" s="116"/>
      <c r="AJ2979" s="10"/>
      <c r="AK2979" s="1"/>
      <c r="AL2979" s="10"/>
      <c r="AM2979" s="1"/>
      <c r="AN2979" s="1"/>
      <c r="AO2979" s="3"/>
      <c r="AP2979" s="3"/>
      <c r="AQ2979" s="4"/>
      <c r="AR2979" s="4"/>
      <c r="AS2979" s="4"/>
      <c r="AT2979" s="4"/>
      <c r="AU2979" s="4"/>
      <c r="AV2979" s="4"/>
      <c r="AW2979" s="1"/>
      <c r="AX2979" s="1"/>
      <c r="AY2979" s="1"/>
      <c r="AZ2979" s="1"/>
      <c r="BA2979" s="1"/>
      <c r="BB2979" s="1"/>
      <c r="BC2979" s="1"/>
      <c r="BD2979" s="1"/>
      <c r="BE2979" s="1"/>
      <c r="BG2979" s="1"/>
      <c r="BH2979" s="1"/>
    </row>
    <row r="2980" spans="1:194" ht="15" customHeight="1" x14ac:dyDescent="0.25">
      <c r="A2980" s="105"/>
      <c r="B2980" s="106"/>
      <c r="C2980" s="2"/>
      <c r="D2980" s="2"/>
      <c r="E2980" s="106"/>
      <c r="F2980" s="107"/>
      <c r="G2980" s="108"/>
      <c r="H2980" s="109"/>
      <c r="I2980" s="109"/>
      <c r="J2980" s="110"/>
      <c r="K2980" s="117"/>
      <c r="L2980" s="178"/>
      <c r="M2980" s="178"/>
      <c r="N2980" s="106"/>
      <c r="O2980" s="111"/>
      <c r="P2980" s="111"/>
      <c r="Q2980" s="106"/>
      <c r="R2980" s="106"/>
      <c r="S2980" s="106"/>
      <c r="T2980" s="106"/>
      <c r="U2980" s="106"/>
      <c r="V2980" s="106"/>
      <c r="W2980" s="19"/>
      <c r="X2980" s="2"/>
      <c r="Y2980" s="4"/>
      <c r="Z2980" s="106"/>
      <c r="AA2980" s="114"/>
      <c r="AB2980" s="112"/>
      <c r="AC2980" s="178"/>
      <c r="AD2980" s="11"/>
      <c r="AE2980" s="106"/>
      <c r="AF2980" s="106"/>
      <c r="AG2980" s="106"/>
      <c r="AH2980" s="115"/>
      <c r="AI2980" s="116"/>
      <c r="AJ2980" s="10"/>
      <c r="AK2980" s="1"/>
      <c r="AL2980" s="10"/>
      <c r="AM2980" s="1"/>
      <c r="AN2980" s="1"/>
      <c r="AO2980" s="3"/>
      <c r="AP2980" s="3"/>
      <c r="AQ2980" s="4"/>
      <c r="AR2980" s="4"/>
      <c r="AS2980" s="4"/>
      <c r="AT2980" s="4"/>
      <c r="AU2980" s="4"/>
      <c r="AV2980" s="4"/>
      <c r="AW2980" s="1"/>
      <c r="AX2980" s="1"/>
      <c r="AY2980" s="1"/>
      <c r="AZ2980" s="1"/>
      <c r="BA2980" s="1"/>
      <c r="BB2980" s="1"/>
      <c r="BC2980" s="1"/>
      <c r="BD2980" s="1"/>
      <c r="BE2980" s="1"/>
      <c r="BG2980" s="1"/>
      <c r="BH2980" s="1"/>
    </row>
    <row r="2981" spans="1:194" ht="15" customHeight="1" x14ac:dyDescent="0.25">
      <c r="A2981" s="105"/>
      <c r="B2981" s="106"/>
      <c r="C2981" s="2"/>
      <c r="D2981" s="2"/>
      <c r="E2981" s="106"/>
      <c r="F2981" s="107"/>
      <c r="G2981" s="108"/>
      <c r="H2981" s="109"/>
      <c r="I2981" s="109"/>
      <c r="J2981" s="110"/>
      <c r="K2981" s="117"/>
      <c r="L2981" s="178"/>
      <c r="M2981" s="178"/>
      <c r="N2981" s="106"/>
      <c r="O2981" s="111"/>
      <c r="P2981" s="111"/>
      <c r="Q2981" s="106"/>
      <c r="R2981" s="106"/>
      <c r="S2981" s="106"/>
      <c r="T2981" s="106"/>
      <c r="U2981" s="106"/>
      <c r="V2981" s="106"/>
      <c r="W2981" s="19"/>
      <c r="X2981" s="2"/>
      <c r="Y2981" s="4"/>
      <c r="Z2981" s="106"/>
      <c r="AA2981" s="114"/>
      <c r="AB2981" s="112"/>
      <c r="AC2981" s="178"/>
      <c r="AD2981" s="11"/>
      <c r="AE2981" s="106"/>
      <c r="AF2981" s="106"/>
      <c r="AG2981" s="106"/>
      <c r="AH2981" s="115"/>
      <c r="AI2981" s="116"/>
      <c r="AJ2981" s="10"/>
      <c r="AK2981" s="1"/>
      <c r="AL2981" s="10"/>
      <c r="AM2981" s="1"/>
      <c r="AN2981" s="1"/>
      <c r="AO2981" s="3"/>
      <c r="AP2981" s="3"/>
      <c r="AQ2981" s="4"/>
      <c r="AR2981" s="4"/>
      <c r="AS2981" s="4"/>
      <c r="AT2981" s="4"/>
      <c r="AU2981" s="4"/>
      <c r="AV2981" s="4"/>
      <c r="AW2981" s="1"/>
      <c r="AX2981" s="1"/>
      <c r="AY2981" s="1"/>
      <c r="AZ2981" s="1"/>
      <c r="BA2981" s="1"/>
      <c r="BB2981" s="1"/>
      <c r="BC2981" s="1"/>
      <c r="BD2981" s="1"/>
      <c r="BE2981" s="1"/>
      <c r="BG2981" s="1"/>
      <c r="BH2981" s="1"/>
    </row>
    <row r="2982" spans="1:194" ht="15" customHeight="1" x14ac:dyDescent="0.25">
      <c r="A2982" s="105"/>
      <c r="B2982" s="106"/>
      <c r="C2982" s="2"/>
      <c r="D2982" s="2"/>
      <c r="E2982" s="106"/>
      <c r="F2982" s="107"/>
      <c r="G2982" s="108"/>
      <c r="H2982" s="109"/>
      <c r="I2982" s="109"/>
      <c r="J2982" s="110"/>
      <c r="K2982" s="117"/>
      <c r="L2982" s="178"/>
      <c r="M2982" s="178"/>
      <c r="N2982" s="106"/>
      <c r="O2982" s="111"/>
      <c r="P2982" s="111"/>
      <c r="Q2982" s="106"/>
      <c r="R2982" s="106"/>
      <c r="S2982" s="106"/>
      <c r="T2982" s="106"/>
      <c r="U2982" s="106"/>
      <c r="V2982" s="106"/>
      <c r="W2982" s="19"/>
      <c r="X2982" s="2"/>
      <c r="Y2982" s="4"/>
      <c r="Z2982" s="106"/>
      <c r="AA2982" s="114"/>
      <c r="AB2982" s="112"/>
      <c r="AC2982" s="178"/>
      <c r="AD2982" s="11"/>
      <c r="AE2982" s="106"/>
      <c r="AF2982" s="106"/>
      <c r="AG2982" s="106"/>
      <c r="AH2982" s="115"/>
      <c r="AI2982" s="116"/>
      <c r="AJ2982" s="10"/>
      <c r="AK2982" s="1"/>
      <c r="AL2982" s="10"/>
      <c r="AM2982" s="1"/>
      <c r="AN2982" s="1"/>
      <c r="AO2982" s="3"/>
      <c r="AP2982" s="3"/>
      <c r="AQ2982" s="4"/>
      <c r="AR2982" s="4"/>
      <c r="AS2982" s="4"/>
      <c r="AT2982" s="4"/>
      <c r="AU2982" s="4"/>
      <c r="AV2982" s="4"/>
      <c r="AW2982" s="1"/>
      <c r="AX2982" s="1"/>
      <c r="AY2982" s="1"/>
      <c r="AZ2982" s="1"/>
      <c r="BA2982" s="1"/>
      <c r="BB2982" s="1"/>
      <c r="BC2982" s="1"/>
      <c r="BD2982" s="1"/>
      <c r="BE2982" s="1"/>
      <c r="BG2982" s="1"/>
      <c r="BH2982" s="1"/>
    </row>
    <row r="2983" spans="1:194" ht="15" customHeight="1" x14ac:dyDescent="0.25">
      <c r="A2983" s="105"/>
      <c r="B2983" s="106"/>
      <c r="C2983" s="2"/>
      <c r="D2983" s="2"/>
      <c r="E2983" s="106"/>
      <c r="F2983" s="107"/>
      <c r="G2983" s="108"/>
      <c r="H2983" s="109"/>
      <c r="I2983" s="109"/>
      <c r="J2983" s="110"/>
      <c r="K2983" s="117"/>
      <c r="L2983" s="178"/>
      <c r="M2983" s="178"/>
      <c r="N2983" s="106"/>
      <c r="O2983" s="111"/>
      <c r="P2983" s="111"/>
      <c r="Q2983" s="106"/>
      <c r="R2983" s="106"/>
      <c r="S2983" s="106"/>
      <c r="T2983" s="106"/>
      <c r="U2983" s="106"/>
      <c r="V2983" s="106"/>
      <c r="W2983" s="19"/>
      <c r="X2983" s="2"/>
      <c r="Y2983" s="4"/>
      <c r="Z2983" s="106"/>
      <c r="AA2983" s="114"/>
      <c r="AB2983" s="112"/>
      <c r="AC2983" s="178"/>
      <c r="AD2983" s="11"/>
      <c r="AE2983" s="106"/>
      <c r="AF2983" s="106"/>
      <c r="AG2983" s="106"/>
      <c r="AH2983" s="115"/>
      <c r="AI2983" s="116"/>
      <c r="AJ2983" s="10"/>
      <c r="AK2983" s="1"/>
      <c r="AL2983" s="10"/>
      <c r="AM2983" s="1"/>
      <c r="AN2983" s="1"/>
      <c r="AO2983" s="3"/>
      <c r="AP2983" s="3"/>
      <c r="AQ2983" s="4"/>
      <c r="AR2983" s="4"/>
      <c r="AS2983" s="4"/>
      <c r="AT2983" s="4"/>
      <c r="AU2983" s="4"/>
      <c r="AV2983" s="4"/>
      <c r="AW2983" s="1"/>
      <c r="AX2983" s="1"/>
      <c r="AY2983" s="1"/>
      <c r="AZ2983" s="1"/>
      <c r="BA2983" s="1"/>
      <c r="BB2983" s="1"/>
      <c r="BC2983" s="1"/>
      <c r="BD2983" s="1"/>
      <c r="BE2983" s="1"/>
      <c r="BG2983" s="1"/>
      <c r="BH2983" s="1"/>
    </row>
    <row r="2984" spans="1:194" ht="15" customHeight="1" x14ac:dyDescent="0.25">
      <c r="A2984" s="105"/>
      <c r="B2984" s="106"/>
      <c r="C2984" s="2"/>
      <c r="D2984" s="2"/>
      <c r="E2984" s="106"/>
      <c r="F2984" s="107"/>
      <c r="G2984" s="108"/>
      <c r="H2984" s="109"/>
      <c r="I2984" s="109"/>
      <c r="J2984" s="110"/>
      <c r="K2984" s="117"/>
      <c r="L2984" s="178"/>
      <c r="M2984" s="178"/>
      <c r="N2984" s="106"/>
      <c r="O2984" s="111"/>
      <c r="P2984" s="111"/>
      <c r="Q2984" s="106"/>
      <c r="R2984" s="106"/>
      <c r="S2984" s="106"/>
      <c r="T2984" s="106"/>
      <c r="U2984" s="106"/>
      <c r="V2984" s="106"/>
      <c r="W2984" s="19"/>
      <c r="X2984" s="2"/>
      <c r="Y2984" s="4"/>
      <c r="Z2984" s="106"/>
      <c r="AA2984" s="114"/>
      <c r="AB2984" s="112"/>
      <c r="AC2984" s="178"/>
      <c r="AD2984" s="11"/>
      <c r="AE2984" s="106"/>
      <c r="AF2984" s="106"/>
      <c r="AG2984" s="106"/>
      <c r="AH2984" s="115"/>
      <c r="AI2984" s="116"/>
      <c r="AJ2984" s="10"/>
      <c r="AK2984" s="1"/>
      <c r="AL2984" s="10"/>
      <c r="AM2984" s="1"/>
      <c r="AN2984" s="1"/>
      <c r="AO2984" s="3"/>
      <c r="AP2984" s="3"/>
      <c r="AQ2984" s="4"/>
      <c r="AR2984" s="4"/>
      <c r="AS2984" s="4"/>
      <c r="AT2984" s="4"/>
      <c r="AU2984" s="4"/>
      <c r="AV2984" s="4"/>
      <c r="AW2984" s="1"/>
      <c r="AX2984" s="1"/>
      <c r="AY2984" s="1"/>
      <c r="AZ2984" s="1"/>
      <c r="BA2984" s="1"/>
      <c r="BB2984" s="1"/>
      <c r="BC2984" s="1"/>
      <c r="BD2984" s="1"/>
      <c r="BE2984" s="1"/>
      <c r="BG2984" s="1"/>
      <c r="BH2984" s="1"/>
    </row>
    <row r="2985" spans="1:194" ht="15" customHeight="1" x14ac:dyDescent="0.25">
      <c r="A2985" s="105"/>
      <c r="B2985" s="106"/>
      <c r="C2985" s="2"/>
      <c r="D2985" s="2"/>
      <c r="E2985" s="106"/>
      <c r="F2985" s="107"/>
      <c r="G2985" s="108"/>
      <c r="H2985" s="109"/>
      <c r="I2985" s="109"/>
      <c r="J2985" s="110"/>
      <c r="K2985" s="117"/>
      <c r="L2985" s="178"/>
      <c r="M2985" s="178"/>
      <c r="N2985" s="106"/>
      <c r="O2985" s="111"/>
      <c r="P2985" s="111"/>
      <c r="Q2985" s="106"/>
      <c r="R2985" s="106"/>
      <c r="S2985" s="106"/>
      <c r="T2985" s="106"/>
      <c r="U2985" s="106"/>
      <c r="V2985" s="106"/>
      <c r="W2985" s="19"/>
      <c r="X2985" s="2"/>
      <c r="Y2985" s="4"/>
      <c r="Z2985" s="106"/>
      <c r="AA2985" s="114"/>
      <c r="AB2985" s="112"/>
      <c r="AC2985" s="178"/>
      <c r="AD2985" s="11"/>
      <c r="AE2985" s="106"/>
      <c r="AF2985" s="106"/>
      <c r="AG2985" s="106"/>
      <c r="AH2985" s="115"/>
      <c r="AI2985" s="116"/>
      <c r="AJ2985" s="10"/>
      <c r="AK2985" s="1"/>
      <c r="AL2985" s="10"/>
      <c r="AM2985" s="1"/>
      <c r="AN2985" s="1"/>
      <c r="AO2985" s="3"/>
      <c r="AP2985" s="3"/>
      <c r="AQ2985" s="4"/>
      <c r="AR2985" s="4"/>
      <c r="AS2985" s="4"/>
      <c r="AT2985" s="4"/>
      <c r="AU2985" s="4"/>
      <c r="AV2985" s="4"/>
      <c r="AW2985" s="1"/>
      <c r="AX2985" s="1"/>
      <c r="AY2985" s="1"/>
      <c r="AZ2985" s="1"/>
      <c r="BA2985" s="1"/>
      <c r="BB2985" s="1"/>
      <c r="BC2985" s="1"/>
      <c r="BD2985" s="1"/>
      <c r="BE2985" s="1"/>
      <c r="BG2985" s="1"/>
      <c r="BH2985" s="1"/>
    </row>
    <row r="2986" spans="1:194" ht="15" customHeight="1" x14ac:dyDescent="0.25">
      <c r="A2986" s="105"/>
      <c r="B2986" s="106"/>
      <c r="C2986" s="2"/>
      <c r="D2986" s="2"/>
      <c r="E2986" s="106"/>
      <c r="F2986" s="107"/>
      <c r="G2986" s="108"/>
      <c r="H2986" s="109"/>
      <c r="I2986" s="109"/>
      <c r="J2986" s="110"/>
      <c r="K2986" s="117"/>
      <c r="L2986" s="178"/>
      <c r="M2986" s="178"/>
      <c r="N2986" s="106"/>
      <c r="O2986" s="111"/>
      <c r="P2986" s="111"/>
      <c r="Q2986" s="106"/>
      <c r="R2986" s="106"/>
      <c r="S2986" s="106"/>
      <c r="T2986" s="106"/>
      <c r="U2986" s="106"/>
      <c r="V2986" s="106"/>
      <c r="W2986" s="19"/>
      <c r="X2986" s="2"/>
      <c r="Y2986" s="4"/>
      <c r="Z2986" s="106"/>
      <c r="AA2986" s="114"/>
      <c r="AB2986" s="112"/>
      <c r="AC2986" s="178"/>
      <c r="AD2986" s="11"/>
      <c r="AE2986" s="106"/>
      <c r="AF2986" s="106"/>
      <c r="AG2986" s="106"/>
      <c r="AH2986" s="115"/>
      <c r="AI2986" s="116"/>
      <c r="AJ2986" s="14"/>
      <c r="AK2986" s="18"/>
      <c r="AL2986" s="14"/>
      <c r="AM2986" s="18"/>
      <c r="AN2986" s="18"/>
      <c r="AO2986" s="29"/>
      <c r="AP2986" s="29"/>
      <c r="AQ2986" s="36"/>
      <c r="AR2986" s="36"/>
      <c r="AS2986" s="36"/>
      <c r="AT2986" s="36"/>
      <c r="AU2986" s="36"/>
      <c r="AV2986" s="36"/>
      <c r="AW2986" s="18"/>
      <c r="AX2986" s="18"/>
      <c r="AY2986" s="18"/>
      <c r="AZ2986" s="18"/>
      <c r="BA2986" s="18"/>
      <c r="BB2986" s="18"/>
      <c r="BC2986" s="18"/>
      <c r="BD2986" s="18"/>
      <c r="BE2986" s="18"/>
      <c r="BG2986" s="18"/>
      <c r="BH2986" s="18"/>
      <c r="BI2986" s="18"/>
      <c r="BJ2986" s="18"/>
      <c r="BK2986" s="18"/>
      <c r="BL2986" s="18"/>
      <c r="BM2986" s="18"/>
      <c r="BN2986" s="18"/>
      <c r="BO2986" s="18"/>
      <c r="BP2986" s="18"/>
      <c r="BQ2986" s="18"/>
      <c r="BR2986" s="18"/>
      <c r="BS2986" s="18"/>
      <c r="BT2986" s="18"/>
      <c r="BU2986" s="18"/>
      <c r="BV2986" s="18"/>
      <c r="BW2986" s="18"/>
      <c r="BX2986" s="18"/>
      <c r="BY2986" s="18"/>
      <c r="BZ2986" s="18"/>
      <c r="CA2986" s="18"/>
      <c r="CB2986" s="18"/>
      <c r="CC2986" s="18"/>
      <c r="CD2986" s="18"/>
      <c r="CE2986" s="18"/>
      <c r="CF2986" s="18"/>
      <c r="CG2986" s="18"/>
      <c r="CH2986" s="18"/>
      <c r="CI2986" s="18"/>
      <c r="CJ2986" s="18"/>
      <c r="CK2986" s="18"/>
      <c r="CL2986" s="18"/>
      <c r="CM2986" s="18"/>
      <c r="CN2986" s="18"/>
      <c r="CO2986" s="18"/>
      <c r="CP2986" s="18"/>
      <c r="CQ2986" s="18"/>
      <c r="CR2986" s="18"/>
      <c r="CS2986" s="18"/>
      <c r="CT2986" s="18"/>
      <c r="CU2986" s="18"/>
      <c r="CV2986" s="18"/>
      <c r="CW2986" s="18"/>
      <c r="CX2986" s="18"/>
      <c r="CY2986" s="18"/>
      <c r="CZ2986" s="18"/>
      <c r="DA2986" s="18"/>
      <c r="DB2986" s="18"/>
      <c r="DC2986" s="18"/>
      <c r="DD2986" s="18"/>
      <c r="DE2986" s="18"/>
      <c r="DF2986" s="18"/>
      <c r="DG2986" s="18"/>
      <c r="DH2986" s="18"/>
      <c r="DI2986" s="18"/>
      <c r="DJ2986" s="18"/>
      <c r="DK2986" s="18"/>
      <c r="DL2986" s="18"/>
      <c r="DM2986" s="18"/>
      <c r="DN2986" s="18"/>
      <c r="DO2986" s="18"/>
      <c r="DP2986" s="18"/>
      <c r="DQ2986" s="18"/>
      <c r="DR2986" s="18"/>
      <c r="DS2986" s="18"/>
      <c r="DT2986" s="18"/>
      <c r="DU2986" s="18"/>
      <c r="DV2986" s="18"/>
      <c r="DW2986" s="18"/>
      <c r="DX2986" s="18"/>
      <c r="DY2986" s="18"/>
      <c r="DZ2986" s="18"/>
      <c r="EA2986" s="18"/>
      <c r="EB2986" s="18"/>
      <c r="EC2986" s="18"/>
      <c r="ED2986" s="18"/>
      <c r="EE2986" s="18"/>
      <c r="EF2986" s="18"/>
      <c r="EG2986" s="18"/>
      <c r="EH2986" s="18"/>
      <c r="EI2986" s="18"/>
      <c r="EJ2986" s="18"/>
      <c r="EK2986" s="18"/>
      <c r="EL2986" s="18"/>
      <c r="EM2986" s="18"/>
      <c r="EN2986" s="18"/>
      <c r="EO2986" s="18"/>
      <c r="EP2986" s="18"/>
      <c r="EQ2986" s="18"/>
      <c r="ER2986" s="18"/>
      <c r="ES2986" s="18"/>
      <c r="ET2986" s="18"/>
      <c r="EU2986" s="18"/>
      <c r="EV2986" s="18"/>
      <c r="EW2986" s="18"/>
      <c r="EX2986" s="18"/>
      <c r="EY2986" s="18"/>
      <c r="EZ2986" s="18"/>
      <c r="FA2986" s="18"/>
      <c r="FB2986" s="18"/>
      <c r="FC2986" s="18"/>
      <c r="FD2986" s="18"/>
      <c r="FE2986" s="18"/>
      <c r="FF2986" s="18"/>
      <c r="FG2986" s="18"/>
      <c r="FH2986" s="18"/>
      <c r="FI2986" s="18"/>
      <c r="FJ2986" s="18"/>
      <c r="FK2986" s="18"/>
      <c r="FL2986" s="18"/>
      <c r="FM2986" s="18"/>
      <c r="FN2986" s="18"/>
      <c r="FO2986" s="18"/>
      <c r="FP2986" s="18"/>
      <c r="FQ2986" s="18"/>
      <c r="FR2986" s="18"/>
      <c r="FS2986" s="18"/>
      <c r="FT2986" s="18"/>
      <c r="FU2986" s="18"/>
      <c r="FV2986" s="18"/>
      <c r="FW2986" s="18"/>
      <c r="FX2986" s="18"/>
      <c r="FY2986" s="18"/>
      <c r="FZ2986" s="18"/>
      <c r="GA2986" s="18"/>
      <c r="GB2986" s="18"/>
      <c r="GC2986" s="18"/>
      <c r="GD2986" s="18"/>
      <c r="GE2986" s="18"/>
      <c r="GF2986" s="18"/>
      <c r="GG2986" s="18"/>
      <c r="GH2986" s="18"/>
      <c r="GI2986" s="18"/>
      <c r="GJ2986" s="18"/>
      <c r="GK2986" s="18"/>
      <c r="GL2986" s="18"/>
    </row>
    <row r="2987" spans="1:194" ht="15" customHeight="1" x14ac:dyDescent="0.25">
      <c r="A2987" s="105"/>
      <c r="B2987" s="106"/>
      <c r="C2987" s="2"/>
      <c r="D2987" s="2"/>
      <c r="E2987" s="106"/>
      <c r="F2987" s="107"/>
      <c r="G2987" s="108"/>
      <c r="H2987" s="109"/>
      <c r="I2987" s="109"/>
      <c r="J2987" s="110"/>
      <c r="K2987" s="117"/>
      <c r="L2987" s="178"/>
      <c r="M2987" s="178"/>
      <c r="N2987" s="106"/>
      <c r="O2987" s="111"/>
      <c r="P2987" s="111"/>
      <c r="Q2987" s="106"/>
      <c r="R2987" s="106"/>
      <c r="S2987" s="106"/>
      <c r="T2987" s="106"/>
      <c r="U2987" s="106"/>
      <c r="V2987" s="106"/>
      <c r="W2987" s="19"/>
      <c r="X2987" s="2"/>
      <c r="Y2987" s="4"/>
      <c r="Z2987" s="106"/>
      <c r="AA2987" s="114"/>
      <c r="AB2987" s="112"/>
      <c r="AC2987" s="178"/>
      <c r="AD2987" s="11"/>
      <c r="AE2987" s="106"/>
      <c r="AF2987" s="106"/>
      <c r="AG2987" s="106"/>
      <c r="AH2987" s="115"/>
      <c r="AI2987" s="116"/>
      <c r="AJ2987" s="10"/>
      <c r="AK2987" s="1"/>
      <c r="AL2987" s="10"/>
      <c r="AM2987" s="1"/>
      <c r="AN2987" s="1"/>
      <c r="AO2987" s="3"/>
      <c r="AP2987" s="3"/>
      <c r="AQ2987" s="4"/>
      <c r="AR2987" s="4"/>
      <c r="AS2987" s="4"/>
      <c r="AT2987" s="4"/>
      <c r="AU2987" s="4"/>
      <c r="AV2987" s="4"/>
      <c r="AW2987" s="1"/>
      <c r="AX2987" s="1"/>
      <c r="AY2987" s="1"/>
      <c r="AZ2987" s="1"/>
      <c r="BA2987" s="1"/>
      <c r="BB2987" s="1"/>
      <c r="BC2987" s="1"/>
      <c r="BD2987" s="1"/>
      <c r="BE2987" s="1"/>
      <c r="BG2987" s="1"/>
      <c r="BH2987" s="1"/>
    </row>
    <row r="2988" spans="1:194" ht="15" customHeight="1" x14ac:dyDescent="0.25">
      <c r="A2988" s="105"/>
      <c r="B2988" s="106"/>
      <c r="C2988" s="2"/>
      <c r="D2988" s="2"/>
      <c r="E2988" s="106"/>
      <c r="F2988" s="107"/>
      <c r="G2988" s="108"/>
      <c r="H2988" s="109"/>
      <c r="I2988" s="109"/>
      <c r="J2988" s="110"/>
      <c r="K2988" s="117"/>
      <c r="L2988" s="178"/>
      <c r="M2988" s="178"/>
      <c r="N2988" s="106"/>
      <c r="O2988" s="111"/>
      <c r="P2988" s="111"/>
      <c r="Q2988" s="106"/>
      <c r="R2988" s="106"/>
      <c r="S2988" s="106"/>
      <c r="T2988" s="106"/>
      <c r="U2988" s="106"/>
      <c r="V2988" s="106"/>
      <c r="W2988" s="19"/>
      <c r="X2988" s="2"/>
      <c r="Y2988" s="4"/>
      <c r="Z2988" s="106"/>
      <c r="AA2988" s="114"/>
      <c r="AB2988" s="112"/>
      <c r="AC2988" s="178"/>
      <c r="AD2988" s="11"/>
      <c r="AE2988" s="106"/>
      <c r="AF2988" s="106"/>
      <c r="AG2988" s="106"/>
      <c r="AH2988" s="115"/>
      <c r="AI2988" s="116"/>
      <c r="AJ2988" s="10"/>
      <c r="AK2988" s="1"/>
      <c r="AL2988" s="10"/>
      <c r="AM2988" s="1"/>
      <c r="AN2988" s="1"/>
      <c r="AO2988" s="3"/>
      <c r="AP2988" s="3"/>
      <c r="AQ2988" s="4"/>
      <c r="AR2988" s="4"/>
      <c r="AS2988" s="4"/>
      <c r="AT2988" s="4"/>
      <c r="AU2988" s="4"/>
      <c r="AV2988" s="4"/>
      <c r="AW2988" s="1"/>
      <c r="AX2988" s="1"/>
      <c r="AY2988" s="1"/>
      <c r="AZ2988" s="1"/>
      <c r="BA2988" s="1"/>
      <c r="BB2988" s="1"/>
      <c r="BC2988" s="1"/>
      <c r="BD2988" s="1"/>
      <c r="BE2988" s="1"/>
      <c r="BG2988" s="1"/>
      <c r="BH2988" s="1"/>
    </row>
    <row r="2989" spans="1:194" ht="15" customHeight="1" x14ac:dyDescent="0.25">
      <c r="A2989" s="105"/>
      <c r="B2989" s="106"/>
      <c r="C2989" s="2"/>
      <c r="D2989" s="2"/>
      <c r="E2989" s="106"/>
      <c r="F2989" s="107"/>
      <c r="G2989" s="108"/>
      <c r="H2989" s="109"/>
      <c r="I2989" s="109"/>
      <c r="J2989" s="110"/>
      <c r="K2989" s="117"/>
      <c r="L2989" s="178"/>
      <c r="M2989" s="178"/>
      <c r="N2989" s="106"/>
      <c r="O2989" s="111"/>
      <c r="P2989" s="111"/>
      <c r="Q2989" s="106"/>
      <c r="R2989" s="106"/>
      <c r="S2989" s="106"/>
      <c r="T2989" s="106"/>
      <c r="U2989" s="106"/>
      <c r="V2989" s="106"/>
      <c r="W2989" s="19"/>
      <c r="X2989" s="2"/>
      <c r="Y2989" s="4"/>
      <c r="Z2989" s="106"/>
      <c r="AA2989" s="114"/>
      <c r="AB2989" s="112"/>
      <c r="AC2989" s="178"/>
      <c r="AD2989" s="11"/>
      <c r="AE2989" s="106"/>
      <c r="AF2989" s="106"/>
      <c r="AG2989" s="106"/>
      <c r="AH2989" s="115"/>
      <c r="AI2989" s="116"/>
      <c r="AJ2989" s="10"/>
      <c r="AK2989" s="1"/>
      <c r="AL2989" s="10"/>
      <c r="AM2989" s="1"/>
      <c r="AN2989" s="1"/>
      <c r="AO2989" s="3"/>
      <c r="AP2989" s="3"/>
      <c r="AQ2989" s="4"/>
      <c r="AR2989" s="4"/>
      <c r="AS2989" s="4"/>
      <c r="AT2989" s="4"/>
      <c r="AU2989" s="4"/>
      <c r="AV2989" s="4"/>
      <c r="AW2989" s="1"/>
      <c r="AX2989" s="1"/>
      <c r="AY2989" s="1"/>
      <c r="AZ2989" s="1"/>
      <c r="BA2989" s="1"/>
      <c r="BB2989" s="1"/>
      <c r="BC2989" s="1"/>
      <c r="BD2989" s="1"/>
      <c r="BE2989" s="1"/>
      <c r="BG2989" s="1"/>
      <c r="BH2989" s="1"/>
    </row>
    <row r="2990" spans="1:194" ht="15" customHeight="1" x14ac:dyDescent="0.25">
      <c r="A2990" s="105"/>
      <c r="B2990" s="106"/>
      <c r="C2990" s="2"/>
      <c r="D2990" s="2"/>
      <c r="E2990" s="106"/>
      <c r="F2990" s="107"/>
      <c r="G2990" s="108"/>
      <c r="H2990" s="109"/>
      <c r="I2990" s="109"/>
      <c r="J2990" s="110"/>
      <c r="K2990" s="117"/>
      <c r="L2990" s="178"/>
      <c r="M2990" s="178"/>
      <c r="N2990" s="106"/>
      <c r="O2990" s="111"/>
      <c r="P2990" s="111"/>
      <c r="Q2990" s="106"/>
      <c r="R2990" s="106"/>
      <c r="S2990" s="106"/>
      <c r="T2990" s="106"/>
      <c r="U2990" s="106"/>
      <c r="V2990" s="106"/>
      <c r="W2990" s="19"/>
      <c r="X2990" s="2"/>
      <c r="Y2990" s="4"/>
      <c r="Z2990" s="106"/>
      <c r="AA2990" s="114"/>
      <c r="AB2990" s="112"/>
      <c r="AC2990" s="178"/>
      <c r="AD2990" s="11"/>
      <c r="AE2990" s="106"/>
      <c r="AF2990" s="106"/>
      <c r="AG2990" s="106"/>
      <c r="AH2990" s="115"/>
      <c r="AI2990" s="116"/>
      <c r="AJ2990" s="10"/>
      <c r="AK2990" s="1"/>
      <c r="AL2990" s="10"/>
      <c r="AM2990" s="1"/>
      <c r="AN2990" s="1"/>
      <c r="AO2990" s="3"/>
      <c r="AP2990" s="3"/>
      <c r="AQ2990" s="4"/>
      <c r="AR2990" s="4"/>
      <c r="AS2990" s="4"/>
      <c r="AT2990" s="4"/>
      <c r="AU2990" s="4"/>
      <c r="AV2990" s="4"/>
      <c r="AW2990" s="1"/>
      <c r="AX2990" s="1"/>
      <c r="AY2990" s="1"/>
      <c r="AZ2990" s="1"/>
      <c r="BA2990" s="1"/>
      <c r="BB2990" s="1"/>
      <c r="BC2990" s="1"/>
      <c r="BD2990" s="1"/>
      <c r="BE2990" s="1"/>
      <c r="BG2990" s="1"/>
      <c r="BH2990" s="1"/>
    </row>
    <row r="2991" spans="1:194" ht="15" customHeight="1" x14ac:dyDescent="0.25">
      <c r="A2991" s="105"/>
      <c r="B2991" s="106"/>
      <c r="C2991" s="2"/>
      <c r="D2991" s="2"/>
      <c r="E2991" s="106"/>
      <c r="F2991" s="107"/>
      <c r="G2991" s="108"/>
      <c r="H2991" s="109"/>
      <c r="I2991" s="109"/>
      <c r="J2991" s="110"/>
      <c r="K2991" s="117"/>
      <c r="L2991" s="178"/>
      <c r="M2991" s="178"/>
      <c r="N2991" s="106"/>
      <c r="O2991" s="111"/>
      <c r="P2991" s="111"/>
      <c r="Q2991" s="106"/>
      <c r="R2991" s="106"/>
      <c r="S2991" s="106"/>
      <c r="T2991" s="106"/>
      <c r="U2991" s="106"/>
      <c r="V2991" s="106"/>
      <c r="W2991" s="19"/>
      <c r="X2991" s="2"/>
      <c r="Y2991" s="4"/>
      <c r="Z2991" s="106"/>
      <c r="AA2991" s="114"/>
      <c r="AB2991" s="112"/>
      <c r="AC2991" s="178"/>
      <c r="AD2991" s="11"/>
      <c r="AE2991" s="106"/>
      <c r="AF2991" s="106"/>
      <c r="AG2991" s="106"/>
      <c r="AH2991" s="115"/>
      <c r="AI2991" s="116"/>
      <c r="AJ2991" s="10"/>
      <c r="AK2991" s="1"/>
      <c r="AL2991" s="10"/>
      <c r="AM2991" s="1"/>
      <c r="AN2991" s="1"/>
      <c r="AO2991" s="3"/>
      <c r="AP2991" s="3"/>
      <c r="AQ2991" s="4"/>
      <c r="AR2991" s="4"/>
      <c r="AS2991" s="4"/>
      <c r="AT2991" s="4"/>
      <c r="AU2991" s="4"/>
      <c r="AV2991" s="4"/>
      <c r="AW2991" s="1"/>
      <c r="AX2991" s="1"/>
      <c r="AY2991" s="1"/>
      <c r="AZ2991" s="1"/>
      <c r="BA2991" s="1"/>
      <c r="BB2991" s="1"/>
      <c r="BC2991" s="1"/>
      <c r="BD2991" s="1"/>
      <c r="BE2991" s="1"/>
      <c r="BG2991" s="1"/>
      <c r="BH2991" s="1"/>
    </row>
    <row r="2992" spans="1:194" ht="15" customHeight="1" x14ac:dyDescent="0.25">
      <c r="A2992" s="105"/>
      <c r="B2992" s="106"/>
      <c r="C2992" s="2"/>
      <c r="D2992" s="2"/>
      <c r="E2992" s="106"/>
      <c r="F2992" s="107"/>
      <c r="G2992" s="108"/>
      <c r="H2992" s="109"/>
      <c r="I2992" s="109"/>
      <c r="J2992" s="110"/>
      <c r="K2992" s="117"/>
      <c r="L2992" s="178"/>
      <c r="M2992" s="178"/>
      <c r="N2992" s="106"/>
      <c r="O2992" s="111"/>
      <c r="P2992" s="111"/>
      <c r="Q2992" s="106"/>
      <c r="R2992" s="106"/>
      <c r="S2992" s="106"/>
      <c r="T2992" s="106"/>
      <c r="U2992" s="106"/>
      <c r="V2992" s="106"/>
      <c r="W2992" s="19"/>
      <c r="X2992" s="2"/>
      <c r="Y2992" s="4"/>
      <c r="Z2992" s="106"/>
      <c r="AA2992" s="114"/>
      <c r="AB2992" s="112"/>
      <c r="AC2992" s="178"/>
      <c r="AD2992" s="11"/>
      <c r="AE2992" s="106"/>
      <c r="AF2992" s="106"/>
      <c r="AG2992" s="106"/>
      <c r="AH2992" s="115"/>
      <c r="AI2992" s="116"/>
      <c r="AJ2992" s="10"/>
      <c r="AK2992" s="1"/>
      <c r="AL2992" s="10"/>
      <c r="AM2992" s="1"/>
      <c r="AN2992" s="1"/>
      <c r="AO2992" s="3"/>
      <c r="AP2992" s="3"/>
      <c r="AQ2992" s="4"/>
      <c r="AR2992" s="4"/>
      <c r="AS2992" s="4"/>
      <c r="AT2992" s="4"/>
      <c r="AU2992" s="4"/>
      <c r="AV2992" s="4"/>
      <c r="AW2992" s="1"/>
      <c r="AX2992" s="1"/>
      <c r="AY2992" s="1"/>
      <c r="AZ2992" s="1"/>
      <c r="BA2992" s="1"/>
      <c r="BB2992" s="1"/>
      <c r="BC2992" s="1"/>
      <c r="BD2992" s="1"/>
      <c r="BE2992" s="1"/>
      <c r="BG2992" s="1"/>
      <c r="BH2992" s="1"/>
    </row>
    <row r="2993" spans="1:60" ht="15" customHeight="1" x14ac:dyDescent="0.25">
      <c r="A2993" s="105"/>
      <c r="B2993" s="106"/>
      <c r="C2993" s="2"/>
      <c r="D2993" s="2"/>
      <c r="E2993" s="106"/>
      <c r="F2993" s="107"/>
      <c r="G2993" s="108"/>
      <c r="H2993" s="109"/>
      <c r="I2993" s="109"/>
      <c r="J2993" s="110"/>
      <c r="K2993" s="117"/>
      <c r="L2993" s="178"/>
      <c r="M2993" s="178"/>
      <c r="N2993" s="106"/>
      <c r="O2993" s="111"/>
      <c r="P2993" s="111"/>
      <c r="Q2993" s="106"/>
      <c r="R2993" s="106"/>
      <c r="S2993" s="106"/>
      <c r="T2993" s="106"/>
      <c r="U2993" s="106"/>
      <c r="V2993" s="106"/>
      <c r="W2993" s="19"/>
      <c r="X2993" s="2"/>
      <c r="Y2993" s="4"/>
      <c r="Z2993" s="106"/>
      <c r="AA2993" s="114"/>
      <c r="AB2993" s="112"/>
      <c r="AC2993" s="178"/>
      <c r="AD2993" s="11"/>
      <c r="AE2993" s="106"/>
      <c r="AF2993" s="106"/>
      <c r="AG2993" s="106"/>
      <c r="AH2993" s="115"/>
      <c r="AI2993" s="116"/>
      <c r="AJ2993" s="10"/>
      <c r="AK2993" s="1"/>
      <c r="AL2993" s="10"/>
      <c r="AM2993" s="1"/>
      <c r="AN2993" s="1"/>
      <c r="AO2993" s="3"/>
      <c r="AP2993" s="3"/>
      <c r="AQ2993" s="4"/>
      <c r="AR2993" s="4"/>
      <c r="AS2993" s="4"/>
      <c r="AT2993" s="4"/>
      <c r="AU2993" s="4"/>
      <c r="AV2993" s="4"/>
      <c r="AW2993" s="1"/>
      <c r="AX2993" s="1"/>
      <c r="AY2993" s="1"/>
      <c r="AZ2993" s="1"/>
      <c r="BA2993" s="1"/>
      <c r="BB2993" s="1"/>
      <c r="BC2993" s="1"/>
      <c r="BD2993" s="1"/>
      <c r="BE2993" s="1"/>
      <c r="BG2993" s="1"/>
      <c r="BH2993" s="1"/>
    </row>
    <row r="2994" spans="1:60" ht="15" customHeight="1" x14ac:dyDescent="0.25">
      <c r="A2994" s="105"/>
      <c r="B2994" s="106"/>
      <c r="C2994" s="2"/>
      <c r="D2994" s="2"/>
      <c r="E2994" s="106"/>
      <c r="F2994" s="107"/>
      <c r="G2994" s="108"/>
      <c r="H2994" s="109"/>
      <c r="I2994" s="109"/>
      <c r="J2994" s="110"/>
      <c r="K2994" s="117"/>
      <c r="L2994" s="178"/>
      <c r="M2994" s="178"/>
      <c r="N2994" s="106"/>
      <c r="O2994" s="111"/>
      <c r="P2994" s="111"/>
      <c r="Q2994" s="106"/>
      <c r="R2994" s="106"/>
      <c r="S2994" s="106"/>
      <c r="T2994" s="106"/>
      <c r="U2994" s="106"/>
      <c r="V2994" s="106"/>
      <c r="W2994" s="19"/>
      <c r="X2994" s="2"/>
      <c r="Y2994" s="4"/>
      <c r="Z2994" s="106"/>
      <c r="AA2994" s="114"/>
      <c r="AB2994" s="112"/>
      <c r="AC2994" s="178"/>
      <c r="AD2994" s="11"/>
      <c r="AE2994" s="106"/>
      <c r="AF2994" s="106"/>
      <c r="AG2994" s="106"/>
      <c r="AH2994" s="115"/>
      <c r="AI2994" s="116"/>
      <c r="AJ2994" s="10"/>
      <c r="AK2994" s="1"/>
      <c r="AL2994" s="10"/>
      <c r="AM2994" s="1"/>
      <c r="AN2994" s="1"/>
      <c r="AO2994" s="3"/>
      <c r="AP2994" s="3"/>
      <c r="AQ2994" s="4"/>
      <c r="AR2994" s="4"/>
      <c r="AS2994" s="4"/>
      <c r="AT2994" s="4"/>
      <c r="AU2994" s="4"/>
      <c r="AV2994" s="4"/>
      <c r="AW2994" s="1"/>
      <c r="AX2994" s="1"/>
      <c r="AY2994" s="1"/>
      <c r="AZ2994" s="1"/>
      <c r="BA2994" s="1"/>
      <c r="BB2994" s="1"/>
      <c r="BC2994" s="1"/>
      <c r="BD2994" s="1"/>
      <c r="BE2994" s="1"/>
      <c r="BG2994" s="1"/>
      <c r="BH2994" s="1"/>
    </row>
    <row r="2995" spans="1:60" ht="15" customHeight="1" x14ac:dyDescent="0.25">
      <c r="A2995" s="105"/>
      <c r="B2995" s="106"/>
      <c r="C2995" s="2"/>
      <c r="D2995" s="2"/>
      <c r="E2995" s="106"/>
      <c r="F2995" s="107"/>
      <c r="G2995" s="108"/>
      <c r="H2995" s="109"/>
      <c r="I2995" s="109"/>
      <c r="J2995" s="110"/>
      <c r="K2995" s="117"/>
      <c r="L2995" s="178"/>
      <c r="M2995" s="178"/>
      <c r="N2995" s="106"/>
      <c r="O2995" s="111"/>
      <c r="P2995" s="111"/>
      <c r="Q2995" s="106"/>
      <c r="R2995" s="106"/>
      <c r="S2995" s="106"/>
      <c r="T2995" s="106"/>
      <c r="U2995" s="106"/>
      <c r="V2995" s="106"/>
      <c r="W2995" s="19"/>
      <c r="X2995" s="2"/>
      <c r="Y2995" s="4"/>
      <c r="Z2995" s="106"/>
      <c r="AA2995" s="114"/>
      <c r="AB2995" s="112"/>
      <c r="AC2995" s="178"/>
      <c r="AD2995" s="11"/>
      <c r="AE2995" s="106"/>
      <c r="AF2995" s="106"/>
      <c r="AG2995" s="106"/>
      <c r="AH2995" s="115"/>
      <c r="AI2995" s="116"/>
      <c r="AJ2995" s="10"/>
      <c r="AK2995" s="1"/>
      <c r="AL2995" s="10"/>
      <c r="AM2995" s="1"/>
      <c r="AN2995" s="1"/>
      <c r="AO2995" s="3"/>
      <c r="AP2995" s="3"/>
      <c r="AQ2995" s="4"/>
      <c r="AR2995" s="4"/>
      <c r="AS2995" s="4"/>
      <c r="AT2995" s="4"/>
      <c r="AU2995" s="4"/>
      <c r="AV2995" s="4"/>
      <c r="AW2995" s="1"/>
      <c r="AX2995" s="1"/>
      <c r="AY2995" s="1"/>
      <c r="AZ2995" s="1"/>
      <c r="BA2995" s="1"/>
      <c r="BB2995" s="1"/>
      <c r="BC2995" s="1"/>
      <c r="BD2995" s="1"/>
      <c r="BE2995" s="1"/>
      <c r="BG2995" s="1"/>
      <c r="BH2995" s="1"/>
    </row>
    <row r="2996" spans="1:60" ht="15" customHeight="1" x14ac:dyDescent="0.25">
      <c r="A2996" s="105"/>
      <c r="B2996" s="106"/>
      <c r="C2996" s="2"/>
      <c r="D2996" s="2"/>
      <c r="E2996" s="106"/>
      <c r="F2996" s="107"/>
      <c r="G2996" s="108"/>
      <c r="H2996" s="109"/>
      <c r="I2996" s="109"/>
      <c r="J2996" s="110"/>
      <c r="K2996" s="117"/>
      <c r="L2996" s="178"/>
      <c r="M2996" s="178"/>
      <c r="N2996" s="106"/>
      <c r="O2996" s="111"/>
      <c r="P2996" s="111"/>
      <c r="Q2996" s="106"/>
      <c r="R2996" s="106"/>
      <c r="S2996" s="106"/>
      <c r="T2996" s="106"/>
      <c r="U2996" s="106"/>
      <c r="V2996" s="106"/>
      <c r="W2996" s="19"/>
      <c r="X2996" s="2"/>
      <c r="Y2996" s="4"/>
      <c r="Z2996" s="106"/>
      <c r="AA2996" s="114"/>
      <c r="AB2996" s="112"/>
      <c r="AC2996" s="178"/>
      <c r="AD2996" s="11"/>
      <c r="AE2996" s="106"/>
      <c r="AF2996" s="106"/>
      <c r="AG2996" s="106"/>
      <c r="AH2996" s="115"/>
      <c r="AI2996" s="116"/>
      <c r="AJ2996" s="10"/>
      <c r="AK2996" s="1"/>
      <c r="AL2996" s="10"/>
      <c r="AM2996" s="1"/>
      <c r="AN2996" s="1"/>
      <c r="AO2996" s="3"/>
      <c r="AP2996" s="3"/>
      <c r="AQ2996" s="4"/>
      <c r="AR2996" s="4"/>
      <c r="AS2996" s="4"/>
      <c r="AT2996" s="4"/>
      <c r="AU2996" s="4"/>
      <c r="AV2996" s="4"/>
      <c r="AW2996" s="1"/>
      <c r="AX2996" s="1"/>
      <c r="AY2996" s="1"/>
      <c r="AZ2996" s="1"/>
      <c r="BA2996" s="1"/>
      <c r="BB2996" s="1"/>
      <c r="BC2996" s="1"/>
      <c r="BD2996" s="1"/>
      <c r="BE2996" s="1"/>
      <c r="BG2996" s="1"/>
      <c r="BH2996" s="1"/>
    </row>
    <row r="2997" spans="1:60" ht="15" customHeight="1" x14ac:dyDescent="0.25">
      <c r="A2997" s="105"/>
      <c r="B2997" s="106"/>
      <c r="C2997" s="2"/>
      <c r="D2997" s="2"/>
      <c r="E2997" s="106"/>
      <c r="F2997" s="107"/>
      <c r="G2997" s="108"/>
      <c r="H2997" s="109"/>
      <c r="I2997" s="109"/>
      <c r="J2997" s="110"/>
      <c r="K2997" s="117"/>
      <c r="L2997" s="178"/>
      <c r="M2997" s="178"/>
      <c r="N2997" s="106"/>
      <c r="O2997" s="111"/>
      <c r="P2997" s="111"/>
      <c r="Q2997" s="106"/>
      <c r="R2997" s="106"/>
      <c r="S2997" s="106"/>
      <c r="T2997" s="106"/>
      <c r="U2997" s="106"/>
      <c r="V2997" s="106"/>
      <c r="W2997" s="19"/>
      <c r="X2997" s="2"/>
      <c r="Y2997" s="4"/>
      <c r="Z2997" s="106"/>
      <c r="AA2997" s="114"/>
      <c r="AB2997" s="112"/>
      <c r="AC2997" s="178"/>
      <c r="AD2997" s="11"/>
      <c r="AE2997" s="106"/>
      <c r="AF2997" s="106"/>
      <c r="AG2997" s="106"/>
      <c r="AH2997" s="115"/>
      <c r="AI2997" s="116"/>
      <c r="AJ2997" s="10"/>
      <c r="AK2997" s="1"/>
      <c r="AL2997" s="10"/>
      <c r="AM2997" s="1"/>
      <c r="AN2997" s="1"/>
      <c r="AO2997" s="3"/>
      <c r="AP2997" s="3"/>
      <c r="AQ2997" s="4"/>
      <c r="AR2997" s="4"/>
      <c r="AS2997" s="4"/>
      <c r="AT2997" s="4"/>
      <c r="AU2997" s="4"/>
      <c r="AV2997" s="4"/>
      <c r="AW2997" s="1"/>
      <c r="AX2997" s="1"/>
      <c r="AY2997" s="1"/>
      <c r="AZ2997" s="1"/>
      <c r="BA2997" s="1"/>
      <c r="BB2997" s="1"/>
      <c r="BC2997" s="1"/>
      <c r="BD2997" s="1"/>
      <c r="BE2997" s="1"/>
      <c r="BG2997" s="1"/>
      <c r="BH2997" s="1"/>
    </row>
    <row r="2998" spans="1:60" ht="15" customHeight="1" x14ac:dyDescent="0.25">
      <c r="A2998" s="105"/>
      <c r="B2998" s="106"/>
      <c r="C2998" s="2"/>
      <c r="D2998" s="2"/>
      <c r="E2998" s="106"/>
      <c r="F2998" s="107"/>
      <c r="G2998" s="108"/>
      <c r="H2998" s="109"/>
      <c r="I2998" s="109"/>
      <c r="J2998" s="110"/>
      <c r="K2998" s="117"/>
      <c r="L2998" s="178"/>
      <c r="M2998" s="178"/>
      <c r="N2998" s="106"/>
      <c r="O2998" s="111"/>
      <c r="P2998" s="111"/>
      <c r="Q2998" s="106"/>
      <c r="R2998" s="106"/>
      <c r="S2998" s="106"/>
      <c r="T2998" s="106"/>
      <c r="U2998" s="106"/>
      <c r="V2998" s="106"/>
      <c r="W2998" s="19"/>
      <c r="X2998" s="2"/>
      <c r="Y2998" s="4"/>
      <c r="Z2998" s="106"/>
      <c r="AA2998" s="114"/>
      <c r="AB2998" s="112"/>
      <c r="AC2998" s="178"/>
      <c r="AD2998" s="11"/>
      <c r="AE2998" s="106"/>
      <c r="AF2998" s="106"/>
      <c r="AG2998" s="106"/>
      <c r="AH2998" s="115"/>
      <c r="AI2998" s="116"/>
      <c r="AJ2998" s="10"/>
      <c r="AK2998" s="1"/>
      <c r="AL2998" s="10"/>
      <c r="AM2998" s="1"/>
      <c r="AN2998" s="1"/>
      <c r="AO2998" s="3"/>
      <c r="AP2998" s="3"/>
      <c r="AQ2998" s="4"/>
      <c r="AR2998" s="4"/>
      <c r="AS2998" s="4"/>
      <c r="AT2998" s="4"/>
      <c r="AU2998" s="4"/>
      <c r="AV2998" s="4"/>
      <c r="AW2998" s="1"/>
      <c r="AX2998" s="1"/>
      <c r="AY2998" s="1"/>
      <c r="AZ2998" s="1"/>
      <c r="BA2998" s="1"/>
      <c r="BB2998" s="1"/>
      <c r="BC2998" s="1"/>
      <c r="BD2998" s="1"/>
      <c r="BE2998" s="1"/>
      <c r="BG2998" s="1"/>
      <c r="BH2998" s="1"/>
    </row>
    <row r="2999" spans="1:60" ht="15" customHeight="1" x14ac:dyDescent="0.25">
      <c r="A2999" s="105"/>
      <c r="B2999" s="106"/>
      <c r="C2999" s="2"/>
      <c r="D2999" s="2"/>
      <c r="E2999" s="106"/>
      <c r="F2999" s="107"/>
      <c r="G2999" s="108"/>
      <c r="H2999" s="109"/>
      <c r="I2999" s="109"/>
      <c r="J2999" s="110"/>
      <c r="K2999" s="117"/>
      <c r="L2999" s="178"/>
      <c r="M2999" s="178"/>
      <c r="N2999" s="106"/>
      <c r="O2999" s="111"/>
      <c r="P2999" s="111"/>
      <c r="Q2999" s="106"/>
      <c r="R2999" s="106"/>
      <c r="S2999" s="106"/>
      <c r="T2999" s="106"/>
      <c r="U2999" s="106"/>
      <c r="V2999" s="106"/>
      <c r="W2999" s="19"/>
      <c r="X2999" s="2"/>
      <c r="Y2999" s="4"/>
      <c r="Z2999" s="106"/>
      <c r="AA2999" s="114"/>
      <c r="AB2999" s="112"/>
      <c r="AC2999" s="178"/>
      <c r="AD2999" s="11"/>
      <c r="AE2999" s="106"/>
      <c r="AF2999" s="106"/>
      <c r="AG2999" s="106"/>
      <c r="AH2999" s="115"/>
      <c r="AI2999" s="116"/>
      <c r="AJ2999" s="10"/>
      <c r="AK2999" s="1"/>
      <c r="AL2999" s="10"/>
      <c r="AM2999" s="1"/>
      <c r="AN2999" s="1"/>
      <c r="AO2999" s="3"/>
      <c r="AP2999" s="3"/>
      <c r="AQ2999" s="4"/>
      <c r="AR2999" s="4"/>
      <c r="AS2999" s="4"/>
      <c r="AT2999" s="4"/>
      <c r="AU2999" s="4"/>
      <c r="AV2999" s="4"/>
      <c r="AW2999" s="1"/>
      <c r="AX2999" s="1"/>
      <c r="AY2999" s="1"/>
      <c r="AZ2999" s="1"/>
      <c r="BA2999" s="1"/>
      <c r="BB2999" s="1"/>
      <c r="BC2999" s="1"/>
      <c r="BD2999" s="1"/>
      <c r="BE2999" s="1"/>
      <c r="BG2999" s="1"/>
      <c r="BH2999" s="1"/>
    </row>
    <row r="3000" spans="1:60" ht="15" customHeight="1" x14ac:dyDescent="0.25">
      <c r="A3000" s="105"/>
      <c r="B3000" s="106"/>
      <c r="C3000" s="2"/>
      <c r="D3000" s="2"/>
      <c r="E3000" s="106"/>
      <c r="F3000" s="107"/>
      <c r="G3000" s="108"/>
      <c r="H3000" s="109"/>
      <c r="I3000" s="109"/>
      <c r="J3000" s="110"/>
      <c r="K3000" s="117"/>
      <c r="L3000" s="178"/>
      <c r="M3000" s="178"/>
      <c r="N3000" s="106"/>
      <c r="O3000" s="111"/>
      <c r="P3000" s="111"/>
      <c r="Q3000" s="106"/>
      <c r="R3000" s="106"/>
      <c r="S3000" s="106"/>
      <c r="T3000" s="106"/>
      <c r="U3000" s="106"/>
      <c r="V3000" s="106"/>
      <c r="W3000" s="19"/>
      <c r="X3000" s="2"/>
      <c r="Y3000" s="4"/>
      <c r="Z3000" s="106"/>
      <c r="AA3000" s="114"/>
      <c r="AB3000" s="112"/>
      <c r="AC3000" s="178"/>
      <c r="AD3000" s="11"/>
      <c r="AE3000" s="106"/>
      <c r="AF3000" s="106"/>
      <c r="AG3000" s="106"/>
      <c r="AH3000" s="115"/>
      <c r="AI3000" s="116"/>
      <c r="AJ3000" s="10"/>
      <c r="AK3000" s="1"/>
      <c r="AL3000" s="10"/>
      <c r="AM3000" s="1"/>
      <c r="AN3000" s="1"/>
      <c r="AO3000" s="3"/>
      <c r="AP3000" s="3"/>
      <c r="AQ3000" s="4"/>
      <c r="AR3000" s="4"/>
      <c r="AS3000" s="4"/>
      <c r="AT3000" s="4"/>
      <c r="AU3000" s="4"/>
      <c r="AV3000" s="4"/>
      <c r="AW3000" s="1"/>
      <c r="AX3000" s="1"/>
      <c r="AY3000" s="1"/>
      <c r="AZ3000" s="1"/>
      <c r="BA3000" s="1"/>
      <c r="BB3000" s="1"/>
      <c r="BC3000" s="1"/>
      <c r="BD3000" s="1"/>
      <c r="BE3000" s="1"/>
      <c r="BG3000" s="1"/>
      <c r="BH3000" s="1"/>
    </row>
    <row r="3001" spans="1:60" ht="15" customHeight="1" x14ac:dyDescent="0.25">
      <c r="A3001" s="105"/>
      <c r="B3001" s="106"/>
      <c r="C3001" s="2"/>
      <c r="D3001" s="2"/>
      <c r="E3001" s="106"/>
      <c r="F3001" s="107"/>
      <c r="G3001" s="108"/>
      <c r="H3001" s="109"/>
      <c r="I3001" s="109"/>
      <c r="J3001" s="110"/>
      <c r="K3001" s="117"/>
      <c r="L3001" s="178"/>
      <c r="M3001" s="178"/>
      <c r="N3001" s="106"/>
      <c r="O3001" s="111"/>
      <c r="P3001" s="111"/>
      <c r="Q3001" s="106"/>
      <c r="R3001" s="106"/>
      <c r="S3001" s="106"/>
      <c r="T3001" s="106"/>
      <c r="U3001" s="106"/>
      <c r="V3001" s="106"/>
      <c r="W3001" s="19"/>
      <c r="X3001" s="2"/>
      <c r="Y3001" s="4"/>
      <c r="Z3001" s="106"/>
      <c r="AA3001" s="114"/>
      <c r="AB3001" s="112"/>
      <c r="AC3001" s="178"/>
      <c r="AD3001" s="11"/>
      <c r="AE3001" s="106"/>
      <c r="AF3001" s="106"/>
      <c r="AG3001" s="106"/>
      <c r="AH3001" s="115"/>
      <c r="AI3001" s="116"/>
      <c r="AJ3001" s="10"/>
      <c r="AK3001" s="1"/>
      <c r="AL3001" s="10"/>
      <c r="AM3001" s="1"/>
      <c r="AN3001" s="1"/>
      <c r="AO3001" s="3"/>
      <c r="AP3001" s="3"/>
      <c r="AQ3001" s="4"/>
      <c r="AR3001" s="4"/>
      <c r="AS3001" s="4"/>
      <c r="AT3001" s="4"/>
      <c r="AU3001" s="4"/>
      <c r="AV3001" s="4"/>
      <c r="AW3001" s="1"/>
      <c r="AX3001" s="1"/>
      <c r="AY3001" s="1"/>
      <c r="AZ3001" s="1"/>
      <c r="BA3001" s="1"/>
      <c r="BB3001" s="1"/>
      <c r="BC3001" s="1"/>
      <c r="BD3001" s="1"/>
      <c r="BE3001" s="1"/>
      <c r="BG3001" s="1"/>
      <c r="BH3001" s="1"/>
    </row>
    <row r="3002" spans="1:60" ht="15" customHeight="1" x14ac:dyDescent="0.25">
      <c r="A3002" s="105"/>
      <c r="B3002" s="106"/>
      <c r="C3002" s="2"/>
      <c r="D3002" s="2"/>
      <c r="E3002" s="106"/>
      <c r="F3002" s="107"/>
      <c r="G3002" s="108"/>
      <c r="H3002" s="109"/>
      <c r="I3002" s="109"/>
      <c r="J3002" s="110"/>
      <c r="K3002" s="117"/>
      <c r="L3002" s="178"/>
      <c r="M3002" s="178"/>
      <c r="N3002" s="106"/>
      <c r="O3002" s="111"/>
      <c r="P3002" s="111"/>
      <c r="Q3002" s="106"/>
      <c r="R3002" s="106"/>
      <c r="S3002" s="106"/>
      <c r="T3002" s="106"/>
      <c r="U3002" s="106"/>
      <c r="V3002" s="106"/>
      <c r="W3002" s="19"/>
      <c r="X3002" s="2"/>
      <c r="Y3002" s="4"/>
      <c r="Z3002" s="106"/>
      <c r="AA3002" s="114"/>
      <c r="AB3002" s="112"/>
      <c r="AC3002" s="178"/>
      <c r="AD3002" s="11"/>
      <c r="AE3002" s="106"/>
      <c r="AF3002" s="106"/>
      <c r="AG3002" s="106"/>
      <c r="AH3002" s="115"/>
      <c r="AI3002" s="116"/>
      <c r="AJ3002" s="10"/>
      <c r="AK3002" s="1"/>
      <c r="AL3002" s="10"/>
      <c r="AM3002" s="1"/>
      <c r="AN3002" s="1"/>
      <c r="AO3002" s="3"/>
      <c r="AP3002" s="3"/>
      <c r="AQ3002" s="4"/>
      <c r="AR3002" s="4"/>
      <c r="AS3002" s="4"/>
      <c r="AT3002" s="4"/>
      <c r="AU3002" s="4"/>
      <c r="AV3002" s="4"/>
      <c r="AW3002" s="1"/>
      <c r="AX3002" s="1"/>
      <c r="AY3002" s="1"/>
      <c r="AZ3002" s="1"/>
      <c r="BA3002" s="1"/>
      <c r="BB3002" s="1"/>
      <c r="BC3002" s="1"/>
      <c r="BD3002" s="1"/>
      <c r="BE3002" s="1"/>
      <c r="BG3002" s="1"/>
      <c r="BH3002" s="1"/>
    </row>
    <row r="3003" spans="1:60" ht="15" customHeight="1" x14ac:dyDescent="0.25">
      <c r="A3003" s="105"/>
      <c r="B3003" s="106"/>
      <c r="C3003" s="2"/>
      <c r="D3003" s="2"/>
      <c r="E3003" s="106"/>
      <c r="F3003" s="107"/>
      <c r="G3003" s="108"/>
      <c r="H3003" s="109"/>
      <c r="I3003" s="109"/>
      <c r="J3003" s="110"/>
      <c r="K3003" s="117"/>
      <c r="L3003" s="178"/>
      <c r="M3003" s="178"/>
      <c r="N3003" s="106"/>
      <c r="O3003" s="111"/>
      <c r="P3003" s="111"/>
      <c r="Q3003" s="106"/>
      <c r="R3003" s="106"/>
      <c r="S3003" s="106"/>
      <c r="T3003" s="106"/>
      <c r="U3003" s="106"/>
      <c r="V3003" s="106"/>
      <c r="W3003" s="19"/>
      <c r="X3003" s="2"/>
      <c r="Y3003" s="4"/>
      <c r="Z3003" s="106"/>
      <c r="AA3003" s="114"/>
      <c r="AB3003" s="112"/>
      <c r="AC3003" s="178"/>
      <c r="AD3003" s="11"/>
      <c r="AE3003" s="106"/>
      <c r="AF3003" s="106"/>
      <c r="AG3003" s="106"/>
      <c r="AH3003" s="115"/>
      <c r="AI3003" s="116"/>
      <c r="AJ3003" s="10"/>
      <c r="AK3003" s="1"/>
      <c r="AL3003" s="10"/>
      <c r="AM3003" s="1"/>
      <c r="AN3003" s="1"/>
      <c r="AO3003" s="3"/>
      <c r="AP3003" s="3"/>
      <c r="AQ3003" s="4"/>
      <c r="AR3003" s="4"/>
      <c r="AS3003" s="4"/>
      <c r="AT3003" s="4"/>
      <c r="AU3003" s="4"/>
      <c r="AV3003" s="4"/>
      <c r="AW3003" s="1"/>
      <c r="AX3003" s="1"/>
      <c r="AY3003" s="1"/>
      <c r="AZ3003" s="1"/>
      <c r="BA3003" s="1"/>
      <c r="BB3003" s="1"/>
      <c r="BC3003" s="1"/>
      <c r="BD3003" s="1"/>
      <c r="BE3003" s="1"/>
      <c r="BG3003" s="1"/>
      <c r="BH3003" s="1"/>
    </row>
    <row r="3004" spans="1:60" ht="15" customHeight="1" x14ac:dyDescent="0.25">
      <c r="A3004" s="105"/>
      <c r="B3004" s="106"/>
      <c r="C3004" s="2"/>
      <c r="D3004" s="2"/>
      <c r="E3004" s="106"/>
      <c r="F3004" s="107"/>
      <c r="G3004" s="108"/>
      <c r="H3004" s="109"/>
      <c r="I3004" s="109"/>
      <c r="J3004" s="110"/>
      <c r="K3004" s="117"/>
      <c r="L3004" s="178"/>
      <c r="M3004" s="178"/>
      <c r="N3004" s="106"/>
      <c r="O3004" s="111"/>
      <c r="P3004" s="111"/>
      <c r="Q3004" s="106"/>
      <c r="R3004" s="106"/>
      <c r="S3004" s="106"/>
      <c r="T3004" s="106"/>
      <c r="U3004" s="106"/>
      <c r="V3004" s="106"/>
      <c r="W3004" s="19"/>
      <c r="X3004" s="2"/>
      <c r="Y3004" s="4"/>
      <c r="Z3004" s="106"/>
      <c r="AA3004" s="114"/>
      <c r="AB3004" s="112"/>
      <c r="AC3004" s="178"/>
      <c r="AD3004" s="11"/>
      <c r="AE3004" s="106"/>
      <c r="AF3004" s="106"/>
      <c r="AG3004" s="106"/>
      <c r="AH3004" s="115"/>
      <c r="AI3004" s="116"/>
      <c r="AJ3004" s="10"/>
      <c r="AK3004" s="1"/>
      <c r="AL3004" s="10"/>
      <c r="AM3004" s="1"/>
      <c r="AN3004" s="1"/>
      <c r="AO3004" s="3"/>
      <c r="AP3004" s="3"/>
      <c r="AQ3004" s="4"/>
      <c r="AR3004" s="4"/>
      <c r="AS3004" s="4"/>
      <c r="AT3004" s="4"/>
      <c r="AU3004" s="4"/>
      <c r="AV3004" s="4"/>
      <c r="AW3004" s="1"/>
      <c r="AX3004" s="1"/>
      <c r="AY3004" s="1"/>
      <c r="AZ3004" s="1"/>
      <c r="BA3004" s="1"/>
      <c r="BB3004" s="1"/>
      <c r="BC3004" s="1"/>
      <c r="BD3004" s="1"/>
      <c r="BE3004" s="1"/>
      <c r="BG3004" s="1"/>
      <c r="BH3004" s="1"/>
    </row>
    <row r="3005" spans="1:60" ht="15" customHeight="1" x14ac:dyDescent="0.25">
      <c r="A3005" s="105"/>
      <c r="B3005" s="106"/>
      <c r="C3005" s="2"/>
      <c r="D3005" s="2"/>
      <c r="E3005" s="106"/>
      <c r="F3005" s="107"/>
      <c r="G3005" s="108"/>
      <c r="H3005" s="109"/>
      <c r="I3005" s="109"/>
      <c r="J3005" s="110"/>
      <c r="K3005" s="117"/>
      <c r="L3005" s="178"/>
      <c r="M3005" s="178"/>
      <c r="N3005" s="106"/>
      <c r="O3005" s="111"/>
      <c r="P3005" s="111"/>
      <c r="Q3005" s="106"/>
      <c r="R3005" s="106"/>
      <c r="S3005" s="106"/>
      <c r="T3005" s="106"/>
      <c r="U3005" s="106"/>
      <c r="V3005" s="106"/>
      <c r="W3005" s="19"/>
      <c r="X3005" s="2"/>
      <c r="Y3005" s="4"/>
      <c r="Z3005" s="106"/>
      <c r="AA3005" s="114"/>
      <c r="AB3005" s="112"/>
      <c r="AC3005" s="178"/>
      <c r="AD3005" s="11"/>
      <c r="AE3005" s="106"/>
      <c r="AF3005" s="106"/>
      <c r="AG3005" s="106"/>
      <c r="AH3005" s="115"/>
      <c r="AI3005" s="116"/>
      <c r="AJ3005" s="10"/>
      <c r="AK3005" s="1"/>
      <c r="AL3005" s="10"/>
      <c r="AM3005" s="1"/>
      <c r="AN3005" s="1"/>
      <c r="AO3005" s="3"/>
      <c r="AP3005" s="3"/>
      <c r="AQ3005" s="4"/>
      <c r="AR3005" s="4"/>
      <c r="AS3005" s="4"/>
      <c r="AT3005" s="4"/>
      <c r="AU3005" s="4"/>
      <c r="AV3005" s="4"/>
      <c r="AW3005" s="1"/>
      <c r="AX3005" s="1"/>
      <c r="AY3005" s="1"/>
      <c r="AZ3005" s="1"/>
      <c r="BA3005" s="1"/>
      <c r="BB3005" s="1"/>
      <c r="BC3005" s="1"/>
      <c r="BD3005" s="1"/>
      <c r="BE3005" s="1"/>
      <c r="BG3005" s="1"/>
      <c r="BH3005" s="1"/>
    </row>
    <row r="3006" spans="1:60" ht="15" customHeight="1" x14ac:dyDescent="0.25">
      <c r="A3006" s="105"/>
      <c r="B3006" s="106"/>
      <c r="C3006" s="2"/>
      <c r="D3006" s="2"/>
      <c r="E3006" s="106"/>
      <c r="F3006" s="107"/>
      <c r="G3006" s="108"/>
      <c r="H3006" s="109"/>
      <c r="I3006" s="109"/>
      <c r="J3006" s="110"/>
      <c r="K3006" s="117"/>
      <c r="L3006" s="178"/>
      <c r="M3006" s="178"/>
      <c r="N3006" s="106"/>
      <c r="O3006" s="111"/>
      <c r="P3006" s="111"/>
      <c r="Q3006" s="106"/>
      <c r="R3006" s="106"/>
      <c r="S3006" s="106"/>
      <c r="T3006" s="106"/>
      <c r="U3006" s="106"/>
      <c r="V3006" s="106"/>
      <c r="W3006" s="19"/>
      <c r="X3006" s="2"/>
      <c r="Y3006" s="4"/>
      <c r="Z3006" s="106"/>
      <c r="AA3006" s="114"/>
      <c r="AB3006" s="112"/>
      <c r="AC3006" s="178"/>
      <c r="AD3006" s="11"/>
      <c r="AE3006" s="106"/>
      <c r="AF3006" s="106"/>
      <c r="AG3006" s="106"/>
      <c r="AH3006" s="115"/>
      <c r="AI3006" s="116"/>
      <c r="AJ3006" s="10"/>
      <c r="AK3006" s="1"/>
      <c r="AL3006" s="10"/>
      <c r="AM3006" s="1"/>
      <c r="AN3006" s="1"/>
      <c r="AO3006" s="3"/>
      <c r="AP3006" s="3"/>
      <c r="AQ3006" s="4"/>
      <c r="AR3006" s="4"/>
      <c r="AS3006" s="4"/>
      <c r="AT3006" s="4"/>
      <c r="AU3006" s="4"/>
      <c r="AV3006" s="4"/>
      <c r="AW3006" s="1"/>
      <c r="AX3006" s="1"/>
      <c r="AY3006" s="1"/>
      <c r="AZ3006" s="1"/>
      <c r="BA3006" s="1"/>
      <c r="BB3006" s="1"/>
      <c r="BC3006" s="1"/>
      <c r="BD3006" s="1"/>
      <c r="BE3006" s="1"/>
      <c r="BG3006" s="1"/>
      <c r="BH3006" s="1"/>
    </row>
    <row r="3007" spans="1:60" ht="15" customHeight="1" x14ac:dyDescent="0.25">
      <c r="A3007" s="105"/>
      <c r="B3007" s="106"/>
      <c r="C3007" s="2"/>
      <c r="D3007" s="2"/>
      <c r="E3007" s="106"/>
      <c r="F3007" s="107"/>
      <c r="G3007" s="108"/>
      <c r="H3007" s="109"/>
      <c r="I3007" s="109"/>
      <c r="J3007" s="110"/>
      <c r="K3007" s="117"/>
      <c r="L3007" s="178"/>
      <c r="M3007" s="178"/>
      <c r="N3007" s="106"/>
      <c r="O3007" s="111"/>
      <c r="P3007" s="111"/>
      <c r="Q3007" s="106"/>
      <c r="R3007" s="106"/>
      <c r="S3007" s="106"/>
      <c r="T3007" s="106"/>
      <c r="U3007" s="106"/>
      <c r="V3007" s="106"/>
      <c r="W3007" s="19"/>
      <c r="X3007" s="2"/>
      <c r="Y3007" s="4"/>
      <c r="Z3007" s="106"/>
      <c r="AA3007" s="114"/>
      <c r="AB3007" s="112"/>
      <c r="AC3007" s="178"/>
      <c r="AD3007" s="11"/>
      <c r="AE3007" s="106"/>
      <c r="AF3007" s="106"/>
      <c r="AG3007" s="106"/>
      <c r="AH3007" s="115"/>
      <c r="AI3007" s="116"/>
      <c r="AJ3007" s="10"/>
      <c r="AK3007" s="1"/>
      <c r="AL3007" s="10"/>
      <c r="AM3007" s="1"/>
      <c r="AN3007" s="1"/>
      <c r="AO3007" s="3"/>
      <c r="AP3007" s="3"/>
      <c r="AQ3007" s="4"/>
      <c r="AR3007" s="4"/>
      <c r="AS3007" s="4"/>
      <c r="AT3007" s="4"/>
      <c r="AU3007" s="4"/>
      <c r="AV3007" s="4"/>
      <c r="AW3007" s="1"/>
      <c r="AX3007" s="1"/>
      <c r="AY3007" s="1"/>
      <c r="AZ3007" s="1"/>
      <c r="BA3007" s="1"/>
      <c r="BB3007" s="1"/>
      <c r="BC3007" s="1"/>
      <c r="BD3007" s="1"/>
      <c r="BE3007" s="1"/>
      <c r="BG3007" s="1"/>
      <c r="BH3007" s="1"/>
    </row>
    <row r="3008" spans="1:60" ht="15" customHeight="1" x14ac:dyDescent="0.25">
      <c r="A3008" s="105"/>
      <c r="B3008" s="106"/>
      <c r="C3008" s="2"/>
      <c r="D3008" s="2"/>
      <c r="E3008" s="106"/>
      <c r="F3008" s="107"/>
      <c r="G3008" s="108"/>
      <c r="H3008" s="109"/>
      <c r="I3008" s="109"/>
      <c r="J3008" s="110"/>
      <c r="K3008" s="117"/>
      <c r="L3008" s="178"/>
      <c r="M3008" s="178"/>
      <c r="N3008" s="106"/>
      <c r="O3008" s="111"/>
      <c r="P3008" s="111"/>
      <c r="Q3008" s="106"/>
      <c r="R3008" s="106"/>
      <c r="S3008" s="106"/>
      <c r="T3008" s="106"/>
      <c r="U3008" s="106"/>
      <c r="V3008" s="106"/>
      <c r="W3008" s="19"/>
      <c r="X3008" s="2"/>
      <c r="Y3008" s="4"/>
      <c r="Z3008" s="106"/>
      <c r="AA3008" s="114"/>
      <c r="AB3008" s="112"/>
      <c r="AC3008" s="178"/>
      <c r="AD3008" s="11"/>
      <c r="AE3008" s="106"/>
      <c r="AF3008" s="106"/>
      <c r="AG3008" s="106"/>
      <c r="AH3008" s="115"/>
      <c r="AI3008" s="116"/>
      <c r="AJ3008" s="10"/>
      <c r="AK3008" s="1"/>
      <c r="AL3008" s="10"/>
      <c r="AM3008" s="1"/>
      <c r="AN3008" s="1"/>
      <c r="AO3008" s="3"/>
      <c r="AP3008" s="3"/>
      <c r="AQ3008" s="4"/>
      <c r="AR3008" s="4"/>
      <c r="AS3008" s="4"/>
      <c r="AT3008" s="4"/>
      <c r="AU3008" s="4"/>
      <c r="AV3008" s="4"/>
      <c r="AW3008" s="1"/>
      <c r="AX3008" s="1"/>
      <c r="AY3008" s="1"/>
      <c r="AZ3008" s="1"/>
      <c r="BA3008" s="1"/>
      <c r="BB3008" s="1"/>
      <c r="BC3008" s="1"/>
      <c r="BD3008" s="1"/>
      <c r="BE3008" s="1"/>
      <c r="BG3008" s="1"/>
      <c r="BH3008" s="1"/>
    </row>
    <row r="3009" spans="1:60" ht="15" customHeight="1" x14ac:dyDescent="0.25">
      <c r="A3009" s="105"/>
      <c r="B3009" s="106"/>
      <c r="C3009" s="2"/>
      <c r="D3009" s="2"/>
      <c r="E3009" s="106"/>
      <c r="F3009" s="107"/>
      <c r="G3009" s="108"/>
      <c r="H3009" s="109"/>
      <c r="I3009" s="109"/>
      <c r="J3009" s="110"/>
      <c r="K3009" s="117"/>
      <c r="L3009" s="178"/>
      <c r="M3009" s="178"/>
      <c r="N3009" s="106"/>
      <c r="O3009" s="111"/>
      <c r="P3009" s="111"/>
      <c r="Q3009" s="106"/>
      <c r="R3009" s="106"/>
      <c r="S3009" s="106"/>
      <c r="T3009" s="106"/>
      <c r="U3009" s="106"/>
      <c r="V3009" s="106"/>
      <c r="W3009" s="19"/>
      <c r="X3009" s="2"/>
      <c r="Y3009" s="4"/>
      <c r="Z3009" s="106"/>
      <c r="AA3009" s="114"/>
      <c r="AB3009" s="112"/>
      <c r="AC3009" s="178"/>
      <c r="AD3009" s="11"/>
      <c r="AE3009" s="106"/>
      <c r="AF3009" s="106"/>
      <c r="AG3009" s="106"/>
      <c r="AH3009" s="115"/>
      <c r="AI3009" s="116"/>
      <c r="AJ3009" s="10"/>
      <c r="AK3009" s="1"/>
      <c r="AL3009" s="10"/>
      <c r="AM3009" s="1"/>
      <c r="AN3009" s="1"/>
      <c r="AO3009" s="3"/>
      <c r="AP3009" s="3"/>
      <c r="AQ3009" s="4"/>
      <c r="AR3009" s="4"/>
      <c r="AS3009" s="4"/>
      <c r="AT3009" s="4"/>
      <c r="AU3009" s="4"/>
      <c r="AV3009" s="4"/>
      <c r="AW3009" s="1"/>
      <c r="AX3009" s="1"/>
      <c r="AY3009" s="1"/>
      <c r="AZ3009" s="1"/>
      <c r="BA3009" s="1"/>
      <c r="BB3009" s="1"/>
      <c r="BC3009" s="1"/>
      <c r="BD3009" s="1"/>
      <c r="BE3009" s="1"/>
      <c r="BG3009" s="1"/>
      <c r="BH3009" s="1"/>
    </row>
    <row r="3010" spans="1:60" ht="15" customHeight="1" x14ac:dyDescent="0.25">
      <c r="A3010" s="105"/>
      <c r="B3010" s="106"/>
      <c r="C3010" s="2"/>
      <c r="D3010" s="2"/>
      <c r="E3010" s="106"/>
      <c r="F3010" s="107"/>
      <c r="G3010" s="108"/>
      <c r="H3010" s="109"/>
      <c r="I3010" s="109"/>
      <c r="J3010" s="110"/>
      <c r="K3010" s="117"/>
      <c r="L3010" s="178"/>
      <c r="M3010" s="178"/>
      <c r="N3010" s="106"/>
      <c r="O3010" s="111"/>
      <c r="P3010" s="111"/>
      <c r="Q3010" s="106"/>
      <c r="R3010" s="106"/>
      <c r="S3010" s="106"/>
      <c r="T3010" s="106"/>
      <c r="U3010" s="106"/>
      <c r="V3010" s="106"/>
      <c r="W3010" s="19"/>
      <c r="X3010" s="2"/>
      <c r="Y3010" s="4"/>
      <c r="Z3010" s="106"/>
      <c r="AA3010" s="114"/>
      <c r="AB3010" s="112"/>
      <c r="AC3010" s="178"/>
      <c r="AD3010" s="11"/>
      <c r="AE3010" s="106"/>
      <c r="AF3010" s="106"/>
      <c r="AG3010" s="106"/>
      <c r="AH3010" s="115"/>
      <c r="AI3010" s="116"/>
      <c r="AJ3010" s="10"/>
      <c r="AK3010" s="1"/>
      <c r="AL3010" s="10"/>
      <c r="AM3010" s="1"/>
      <c r="AN3010" s="1"/>
      <c r="AO3010" s="3"/>
      <c r="AP3010" s="3"/>
      <c r="AQ3010" s="4"/>
      <c r="AR3010" s="4"/>
      <c r="AS3010" s="4"/>
      <c r="AT3010" s="4"/>
      <c r="AU3010" s="4"/>
      <c r="AV3010" s="4"/>
      <c r="AW3010" s="1"/>
      <c r="AX3010" s="1"/>
      <c r="AY3010" s="1"/>
      <c r="AZ3010" s="1"/>
      <c r="BA3010" s="1"/>
      <c r="BB3010" s="1"/>
      <c r="BC3010" s="1"/>
      <c r="BD3010" s="1"/>
      <c r="BE3010" s="1"/>
      <c r="BG3010" s="1"/>
      <c r="BH3010" s="1"/>
    </row>
    <row r="3011" spans="1:60" ht="15" customHeight="1" x14ac:dyDescent="0.25">
      <c r="A3011" s="105"/>
      <c r="B3011" s="106"/>
      <c r="C3011" s="2"/>
      <c r="D3011" s="2"/>
      <c r="E3011" s="106"/>
      <c r="F3011" s="107"/>
      <c r="G3011" s="108"/>
      <c r="H3011" s="109"/>
      <c r="I3011" s="109"/>
      <c r="J3011" s="110"/>
      <c r="K3011" s="117"/>
      <c r="L3011" s="178"/>
      <c r="M3011" s="178"/>
      <c r="N3011" s="106"/>
      <c r="O3011" s="111"/>
      <c r="P3011" s="111"/>
      <c r="Q3011" s="106"/>
      <c r="R3011" s="106"/>
      <c r="S3011" s="106"/>
      <c r="T3011" s="106"/>
      <c r="U3011" s="106"/>
      <c r="V3011" s="106"/>
      <c r="W3011" s="19"/>
      <c r="X3011" s="2"/>
      <c r="Y3011" s="4"/>
      <c r="Z3011" s="106"/>
      <c r="AA3011" s="114"/>
      <c r="AB3011" s="112"/>
      <c r="AC3011" s="178"/>
      <c r="AD3011" s="11"/>
      <c r="AE3011" s="106"/>
      <c r="AF3011" s="106"/>
      <c r="AG3011" s="106"/>
      <c r="AH3011" s="115"/>
      <c r="AI3011" s="116"/>
      <c r="AJ3011" s="10"/>
      <c r="AK3011" s="1"/>
      <c r="AL3011" s="10"/>
      <c r="AM3011" s="1"/>
      <c r="AN3011" s="1"/>
      <c r="AO3011" s="3"/>
      <c r="AP3011" s="3"/>
      <c r="AQ3011" s="4"/>
      <c r="AR3011" s="4"/>
      <c r="AS3011" s="4"/>
      <c r="AT3011" s="4"/>
      <c r="AU3011" s="4"/>
      <c r="AV3011" s="4"/>
      <c r="AW3011" s="1"/>
      <c r="AX3011" s="1"/>
      <c r="AY3011" s="1"/>
      <c r="AZ3011" s="1"/>
      <c r="BA3011" s="1"/>
      <c r="BB3011" s="1"/>
      <c r="BC3011" s="1"/>
      <c r="BD3011" s="1"/>
      <c r="BE3011" s="1"/>
      <c r="BG3011" s="1"/>
      <c r="BH3011" s="1"/>
    </row>
    <row r="3012" spans="1:60" ht="15" customHeight="1" x14ac:dyDescent="0.25">
      <c r="A3012" s="105"/>
      <c r="B3012" s="106"/>
      <c r="C3012" s="2"/>
      <c r="D3012" s="2"/>
      <c r="E3012" s="106"/>
      <c r="F3012" s="107"/>
      <c r="G3012" s="108"/>
      <c r="H3012" s="109"/>
      <c r="I3012" s="109"/>
      <c r="J3012" s="110"/>
      <c r="K3012" s="117"/>
      <c r="L3012" s="178"/>
      <c r="M3012" s="178"/>
      <c r="N3012" s="106"/>
      <c r="O3012" s="111"/>
      <c r="P3012" s="111"/>
      <c r="Q3012" s="106"/>
      <c r="R3012" s="106"/>
      <c r="S3012" s="106"/>
      <c r="T3012" s="106"/>
      <c r="U3012" s="106"/>
      <c r="V3012" s="106"/>
      <c r="W3012" s="19"/>
      <c r="X3012" s="2"/>
      <c r="Y3012" s="4"/>
      <c r="Z3012" s="106"/>
      <c r="AA3012" s="114"/>
      <c r="AB3012" s="112"/>
      <c r="AC3012" s="178"/>
      <c r="AD3012" s="11"/>
      <c r="AE3012" s="106"/>
      <c r="AF3012" s="106"/>
      <c r="AG3012" s="106"/>
      <c r="AH3012" s="115"/>
      <c r="AI3012" s="116"/>
      <c r="AJ3012" s="10"/>
      <c r="AK3012" s="1"/>
      <c r="AL3012" s="10"/>
      <c r="AM3012" s="1"/>
      <c r="AN3012" s="1"/>
      <c r="AO3012" s="3"/>
      <c r="AP3012" s="3"/>
      <c r="AQ3012" s="4"/>
      <c r="AR3012" s="4"/>
      <c r="AS3012" s="4"/>
      <c r="AT3012" s="4"/>
      <c r="AU3012" s="4"/>
      <c r="AV3012" s="4"/>
      <c r="AW3012" s="1"/>
      <c r="AX3012" s="1"/>
      <c r="AY3012" s="1"/>
      <c r="AZ3012" s="1"/>
      <c r="BA3012" s="1"/>
      <c r="BB3012" s="1"/>
      <c r="BC3012" s="1"/>
      <c r="BD3012" s="1"/>
      <c r="BE3012" s="1"/>
      <c r="BG3012" s="1"/>
      <c r="BH3012" s="1"/>
    </row>
    <row r="3013" spans="1:60" ht="15" customHeight="1" x14ac:dyDescent="0.25">
      <c r="A3013" s="105"/>
      <c r="B3013" s="106"/>
      <c r="C3013" s="2"/>
      <c r="D3013" s="2"/>
      <c r="E3013" s="106"/>
      <c r="F3013" s="107"/>
      <c r="G3013" s="108"/>
      <c r="H3013" s="109"/>
      <c r="I3013" s="109"/>
      <c r="J3013" s="110"/>
      <c r="K3013" s="117"/>
      <c r="L3013" s="178"/>
      <c r="M3013" s="178"/>
      <c r="N3013" s="106"/>
      <c r="O3013" s="111"/>
      <c r="P3013" s="111"/>
      <c r="Q3013" s="106"/>
      <c r="R3013" s="106"/>
      <c r="S3013" s="106"/>
      <c r="T3013" s="106"/>
      <c r="U3013" s="106"/>
      <c r="V3013" s="106"/>
      <c r="W3013" s="19"/>
      <c r="X3013" s="2"/>
      <c r="Y3013" s="4"/>
      <c r="Z3013" s="106"/>
      <c r="AA3013" s="114"/>
      <c r="AB3013" s="112"/>
      <c r="AC3013" s="178"/>
      <c r="AD3013" s="11"/>
      <c r="AE3013" s="106"/>
      <c r="AF3013" s="106"/>
      <c r="AG3013" s="106"/>
      <c r="AH3013" s="115"/>
      <c r="AI3013" s="116"/>
      <c r="AJ3013" s="10"/>
      <c r="AK3013" s="1"/>
      <c r="AL3013" s="10"/>
      <c r="AM3013" s="1"/>
      <c r="AN3013" s="1"/>
      <c r="AO3013" s="3"/>
      <c r="AP3013" s="3"/>
      <c r="AQ3013" s="4"/>
      <c r="AR3013" s="4"/>
      <c r="AS3013" s="4"/>
      <c r="AT3013" s="4"/>
      <c r="AU3013" s="4"/>
      <c r="AV3013" s="4"/>
      <c r="AW3013" s="1"/>
      <c r="AX3013" s="1"/>
      <c r="AY3013" s="1"/>
      <c r="AZ3013" s="1"/>
      <c r="BA3013" s="1"/>
      <c r="BB3013" s="1"/>
      <c r="BC3013" s="1"/>
      <c r="BD3013" s="1"/>
      <c r="BE3013" s="1"/>
      <c r="BG3013" s="1"/>
      <c r="BH3013" s="1"/>
    </row>
    <row r="3014" spans="1:60" ht="15" customHeight="1" x14ac:dyDescent="0.25">
      <c r="A3014" s="105"/>
      <c r="B3014" s="106"/>
      <c r="C3014" s="2"/>
      <c r="D3014" s="2"/>
      <c r="E3014" s="106"/>
      <c r="F3014" s="107"/>
      <c r="G3014" s="108"/>
      <c r="H3014" s="109"/>
      <c r="I3014" s="109"/>
      <c r="J3014" s="110"/>
      <c r="K3014" s="117"/>
      <c r="L3014" s="178"/>
      <c r="M3014" s="178"/>
      <c r="N3014" s="106"/>
      <c r="O3014" s="111"/>
      <c r="P3014" s="111"/>
      <c r="Q3014" s="106"/>
      <c r="R3014" s="106"/>
      <c r="S3014" s="106"/>
      <c r="T3014" s="106"/>
      <c r="U3014" s="106"/>
      <c r="V3014" s="106"/>
      <c r="W3014" s="19"/>
      <c r="X3014" s="2"/>
      <c r="Y3014" s="4"/>
      <c r="Z3014" s="106"/>
      <c r="AA3014" s="114"/>
      <c r="AB3014" s="112"/>
      <c r="AC3014" s="178"/>
      <c r="AD3014" s="11"/>
      <c r="AE3014" s="106"/>
      <c r="AF3014" s="106"/>
      <c r="AG3014" s="106"/>
      <c r="AH3014" s="115"/>
      <c r="AI3014" s="116"/>
      <c r="AJ3014" s="10"/>
      <c r="AK3014" s="1"/>
      <c r="AL3014" s="10"/>
      <c r="AM3014" s="1"/>
      <c r="AN3014" s="1"/>
      <c r="AO3014" s="3"/>
      <c r="AP3014" s="3"/>
      <c r="AQ3014" s="4"/>
      <c r="AR3014" s="4"/>
      <c r="AS3014" s="4"/>
      <c r="AT3014" s="4"/>
      <c r="AU3014" s="4"/>
      <c r="AV3014" s="4"/>
      <c r="AW3014" s="1"/>
      <c r="AX3014" s="1"/>
      <c r="AY3014" s="1"/>
      <c r="AZ3014" s="1"/>
      <c r="BA3014" s="1"/>
      <c r="BB3014" s="1"/>
      <c r="BC3014" s="1"/>
      <c r="BD3014" s="1"/>
      <c r="BE3014" s="1"/>
      <c r="BG3014" s="1"/>
      <c r="BH3014" s="1"/>
    </row>
    <row r="3015" spans="1:60" ht="15" customHeight="1" x14ac:dyDescent="0.25">
      <c r="A3015" s="105"/>
      <c r="B3015" s="106"/>
      <c r="C3015" s="2"/>
      <c r="D3015" s="2"/>
      <c r="E3015" s="106"/>
      <c r="F3015" s="107"/>
      <c r="G3015" s="108"/>
      <c r="H3015" s="109"/>
      <c r="I3015" s="109"/>
      <c r="J3015" s="110"/>
      <c r="K3015" s="117"/>
      <c r="L3015" s="178"/>
      <c r="M3015" s="178"/>
      <c r="N3015" s="106"/>
      <c r="O3015" s="111"/>
      <c r="P3015" s="111"/>
      <c r="Q3015" s="106"/>
      <c r="R3015" s="106"/>
      <c r="S3015" s="106"/>
      <c r="T3015" s="106"/>
      <c r="U3015" s="106"/>
      <c r="V3015" s="106"/>
      <c r="W3015" s="19"/>
      <c r="X3015" s="2"/>
      <c r="Y3015" s="4"/>
      <c r="Z3015" s="106"/>
      <c r="AA3015" s="114"/>
      <c r="AB3015" s="112"/>
      <c r="AC3015" s="178"/>
      <c r="AD3015" s="11"/>
      <c r="AE3015" s="106"/>
      <c r="AF3015" s="106"/>
      <c r="AG3015" s="106"/>
      <c r="AH3015" s="115"/>
      <c r="AI3015" s="116"/>
      <c r="AJ3015" s="10"/>
      <c r="AK3015" s="1"/>
      <c r="AL3015" s="10"/>
      <c r="AM3015" s="1"/>
      <c r="AN3015" s="1"/>
      <c r="AO3015" s="3"/>
      <c r="AP3015" s="3"/>
      <c r="AQ3015" s="4"/>
      <c r="AR3015" s="4"/>
      <c r="AS3015" s="4"/>
      <c r="AT3015" s="4"/>
      <c r="AU3015" s="4"/>
      <c r="AV3015" s="4"/>
      <c r="AW3015" s="1"/>
      <c r="AX3015" s="1"/>
      <c r="AY3015" s="1"/>
      <c r="AZ3015" s="1"/>
      <c r="BA3015" s="1"/>
      <c r="BB3015" s="1"/>
      <c r="BC3015" s="1"/>
      <c r="BD3015" s="1"/>
      <c r="BE3015" s="1"/>
      <c r="BG3015" s="1"/>
      <c r="BH3015" s="1"/>
    </row>
    <row r="3016" spans="1:60" ht="15" customHeight="1" x14ac:dyDescent="0.25">
      <c r="A3016" s="105"/>
      <c r="B3016" s="106"/>
      <c r="C3016" s="2"/>
      <c r="D3016" s="2"/>
      <c r="E3016" s="106"/>
      <c r="F3016" s="107"/>
      <c r="G3016" s="108"/>
      <c r="H3016" s="109"/>
      <c r="I3016" s="109"/>
      <c r="J3016" s="110"/>
      <c r="K3016" s="117"/>
      <c r="L3016" s="178"/>
      <c r="M3016" s="178"/>
      <c r="N3016" s="106"/>
      <c r="O3016" s="111"/>
      <c r="P3016" s="111"/>
      <c r="Q3016" s="106"/>
      <c r="R3016" s="106"/>
      <c r="S3016" s="106"/>
      <c r="T3016" s="106"/>
      <c r="U3016" s="106"/>
      <c r="V3016" s="106"/>
      <c r="W3016" s="19"/>
      <c r="X3016" s="2"/>
      <c r="Y3016" s="4"/>
      <c r="Z3016" s="106"/>
      <c r="AA3016" s="114"/>
      <c r="AB3016" s="112"/>
      <c r="AC3016" s="178"/>
      <c r="AD3016" s="11"/>
      <c r="AE3016" s="106"/>
      <c r="AF3016" s="106"/>
      <c r="AG3016" s="106"/>
      <c r="AH3016" s="115"/>
      <c r="AI3016" s="116"/>
      <c r="AJ3016" s="10"/>
      <c r="AK3016" s="1"/>
      <c r="AL3016" s="10"/>
      <c r="AM3016" s="1"/>
      <c r="AN3016" s="1"/>
      <c r="AO3016" s="3"/>
      <c r="AP3016" s="3"/>
      <c r="AQ3016" s="4"/>
      <c r="AR3016" s="4"/>
      <c r="AS3016" s="4"/>
      <c r="AT3016" s="4"/>
      <c r="AU3016" s="4"/>
      <c r="AV3016" s="4"/>
      <c r="AW3016" s="1"/>
      <c r="AX3016" s="1"/>
      <c r="AY3016" s="1"/>
      <c r="AZ3016" s="1"/>
      <c r="BA3016" s="1"/>
      <c r="BB3016" s="1"/>
      <c r="BC3016" s="1"/>
      <c r="BD3016" s="1"/>
      <c r="BE3016" s="1"/>
      <c r="BG3016" s="1"/>
      <c r="BH3016" s="1"/>
    </row>
    <row r="3017" spans="1:60" ht="15" customHeight="1" x14ac:dyDescent="0.25">
      <c r="A3017" s="105"/>
      <c r="B3017" s="106"/>
      <c r="C3017" s="2"/>
      <c r="D3017" s="2"/>
      <c r="E3017" s="106"/>
      <c r="F3017" s="107"/>
      <c r="G3017" s="108"/>
      <c r="H3017" s="109"/>
      <c r="I3017" s="109"/>
      <c r="J3017" s="110"/>
      <c r="K3017" s="117"/>
      <c r="L3017" s="178"/>
      <c r="M3017" s="178"/>
      <c r="N3017" s="106"/>
      <c r="O3017" s="111"/>
      <c r="P3017" s="111"/>
      <c r="Q3017" s="106"/>
      <c r="R3017" s="106"/>
      <c r="S3017" s="106"/>
      <c r="T3017" s="106"/>
      <c r="U3017" s="106"/>
      <c r="V3017" s="106"/>
      <c r="W3017" s="19"/>
      <c r="X3017" s="2"/>
      <c r="Y3017" s="4"/>
      <c r="Z3017" s="106"/>
      <c r="AA3017" s="114"/>
      <c r="AB3017" s="112"/>
      <c r="AC3017" s="178"/>
      <c r="AD3017" s="11"/>
      <c r="AE3017" s="106"/>
      <c r="AF3017" s="106"/>
      <c r="AG3017" s="106"/>
      <c r="AH3017" s="115"/>
      <c r="AI3017" s="116"/>
      <c r="AJ3017" s="10"/>
      <c r="AK3017" s="1"/>
      <c r="AL3017" s="10"/>
      <c r="AM3017" s="1"/>
      <c r="AN3017" s="1"/>
      <c r="AO3017" s="3"/>
      <c r="AP3017" s="3"/>
      <c r="AQ3017" s="4"/>
      <c r="AR3017" s="4"/>
      <c r="AS3017" s="4"/>
      <c r="AT3017" s="4"/>
      <c r="AU3017" s="4"/>
      <c r="AV3017" s="4"/>
      <c r="AW3017" s="1"/>
      <c r="AX3017" s="1"/>
      <c r="AY3017" s="1"/>
      <c r="AZ3017" s="1"/>
      <c r="BA3017" s="1"/>
      <c r="BB3017" s="1"/>
      <c r="BC3017" s="1"/>
      <c r="BD3017" s="1"/>
      <c r="BE3017" s="1"/>
      <c r="BG3017" s="1"/>
      <c r="BH3017" s="1"/>
    </row>
    <row r="3018" spans="1:60" ht="15" customHeight="1" x14ac:dyDescent="0.25">
      <c r="A3018" s="105"/>
      <c r="B3018" s="106"/>
      <c r="C3018" s="2"/>
      <c r="D3018" s="2"/>
      <c r="E3018" s="106"/>
      <c r="F3018" s="107"/>
      <c r="G3018" s="108"/>
      <c r="H3018" s="109"/>
      <c r="I3018" s="109"/>
      <c r="J3018" s="110"/>
      <c r="K3018" s="117"/>
      <c r="L3018" s="178"/>
      <c r="M3018" s="178"/>
      <c r="N3018" s="106"/>
      <c r="O3018" s="111"/>
      <c r="P3018" s="111"/>
      <c r="Q3018" s="106"/>
      <c r="R3018" s="106"/>
      <c r="S3018" s="106"/>
      <c r="T3018" s="106"/>
      <c r="U3018" s="106"/>
      <c r="V3018" s="106"/>
      <c r="W3018" s="19"/>
      <c r="X3018" s="2"/>
      <c r="Y3018" s="4"/>
      <c r="Z3018" s="106"/>
      <c r="AA3018" s="114"/>
      <c r="AB3018" s="112"/>
      <c r="AC3018" s="178"/>
      <c r="AD3018" s="11"/>
      <c r="AE3018" s="106"/>
      <c r="AF3018" s="106"/>
      <c r="AG3018" s="106"/>
      <c r="AH3018" s="115"/>
      <c r="AI3018" s="116"/>
      <c r="AJ3018" s="10"/>
      <c r="AK3018" s="1"/>
      <c r="AL3018" s="10"/>
      <c r="AM3018" s="1"/>
      <c r="AN3018" s="1"/>
      <c r="AO3018" s="3"/>
      <c r="AP3018" s="3"/>
      <c r="AQ3018" s="4"/>
      <c r="AR3018" s="4"/>
      <c r="AS3018" s="4"/>
      <c r="AT3018" s="4"/>
      <c r="AU3018" s="4"/>
      <c r="AV3018" s="4"/>
      <c r="AW3018" s="1"/>
      <c r="AX3018" s="1"/>
      <c r="AY3018" s="1"/>
      <c r="AZ3018" s="1"/>
      <c r="BA3018" s="1"/>
      <c r="BB3018" s="1"/>
      <c r="BC3018" s="1"/>
      <c r="BD3018" s="1"/>
      <c r="BE3018" s="1"/>
      <c r="BG3018" s="1"/>
      <c r="BH3018" s="1"/>
    </row>
    <row r="3019" spans="1:60" ht="15" customHeight="1" x14ac:dyDescent="0.25">
      <c r="A3019" s="105"/>
      <c r="B3019" s="106"/>
      <c r="C3019" s="2"/>
      <c r="D3019" s="2"/>
      <c r="E3019" s="106"/>
      <c r="F3019" s="107"/>
      <c r="G3019" s="108"/>
      <c r="H3019" s="109"/>
      <c r="I3019" s="109"/>
      <c r="J3019" s="110"/>
      <c r="K3019" s="117"/>
      <c r="L3019" s="178"/>
      <c r="M3019" s="178"/>
      <c r="N3019" s="106"/>
      <c r="O3019" s="111"/>
      <c r="P3019" s="111"/>
      <c r="Q3019" s="106"/>
      <c r="R3019" s="106"/>
      <c r="S3019" s="106"/>
      <c r="T3019" s="106"/>
      <c r="U3019" s="106"/>
      <c r="V3019" s="106"/>
      <c r="W3019" s="19"/>
      <c r="X3019" s="2"/>
      <c r="Y3019" s="4"/>
      <c r="Z3019" s="106"/>
      <c r="AA3019" s="114"/>
      <c r="AB3019" s="112"/>
      <c r="AC3019" s="178"/>
      <c r="AD3019" s="11"/>
      <c r="AE3019" s="106"/>
      <c r="AF3019" s="106"/>
      <c r="AG3019" s="106"/>
      <c r="AH3019" s="115"/>
      <c r="AI3019" s="116"/>
      <c r="AJ3019" s="10"/>
      <c r="AK3019" s="1"/>
      <c r="AL3019" s="10"/>
      <c r="AM3019" s="1"/>
      <c r="AN3019" s="1"/>
      <c r="AO3019" s="3"/>
      <c r="AP3019" s="3"/>
      <c r="AQ3019" s="4"/>
      <c r="AR3019" s="4"/>
      <c r="AS3019" s="4"/>
      <c r="AT3019" s="4"/>
      <c r="AU3019" s="4"/>
      <c r="AV3019" s="4"/>
      <c r="AW3019" s="1"/>
      <c r="AX3019" s="1"/>
      <c r="AY3019" s="1"/>
      <c r="AZ3019" s="1"/>
      <c r="BA3019" s="1"/>
      <c r="BB3019" s="1"/>
      <c r="BC3019" s="1"/>
      <c r="BD3019" s="1"/>
      <c r="BE3019" s="1"/>
      <c r="BG3019" s="1"/>
      <c r="BH3019" s="1"/>
    </row>
    <row r="3020" spans="1:60" ht="15" customHeight="1" x14ac:dyDescent="0.25">
      <c r="A3020" s="105"/>
      <c r="B3020" s="106"/>
      <c r="C3020" s="2"/>
      <c r="D3020" s="2"/>
      <c r="E3020" s="106"/>
      <c r="F3020" s="107"/>
      <c r="G3020" s="108"/>
      <c r="H3020" s="109"/>
      <c r="I3020" s="109"/>
      <c r="J3020" s="110"/>
      <c r="K3020" s="117"/>
      <c r="L3020" s="178"/>
      <c r="M3020" s="178"/>
      <c r="N3020" s="106"/>
      <c r="O3020" s="111"/>
      <c r="P3020" s="111"/>
      <c r="Q3020" s="106"/>
      <c r="R3020" s="106"/>
      <c r="S3020" s="106"/>
      <c r="T3020" s="106"/>
      <c r="U3020" s="106"/>
      <c r="V3020" s="106"/>
      <c r="W3020" s="19"/>
      <c r="X3020" s="2"/>
      <c r="Y3020" s="4"/>
      <c r="Z3020" s="106"/>
      <c r="AA3020" s="114"/>
      <c r="AB3020" s="112"/>
      <c r="AC3020" s="178"/>
      <c r="AD3020" s="11"/>
      <c r="AE3020" s="106"/>
      <c r="AF3020" s="106"/>
      <c r="AG3020" s="106"/>
      <c r="AH3020" s="115"/>
      <c r="AI3020" s="116"/>
      <c r="AJ3020" s="10"/>
      <c r="AK3020" s="1"/>
      <c r="AL3020" s="10"/>
      <c r="AM3020" s="1"/>
      <c r="AN3020" s="1"/>
      <c r="AO3020" s="3"/>
      <c r="AP3020" s="3"/>
      <c r="AQ3020" s="4"/>
      <c r="AR3020" s="4"/>
      <c r="AS3020" s="4"/>
      <c r="AT3020" s="4"/>
      <c r="AU3020" s="4"/>
      <c r="AV3020" s="4"/>
      <c r="AW3020" s="1"/>
      <c r="AX3020" s="1"/>
      <c r="AY3020" s="1"/>
      <c r="AZ3020" s="1"/>
      <c r="BA3020" s="1"/>
      <c r="BB3020" s="1"/>
      <c r="BC3020" s="1"/>
      <c r="BD3020" s="1"/>
      <c r="BE3020" s="1"/>
      <c r="BG3020" s="1"/>
      <c r="BH3020" s="1"/>
    </row>
    <row r="3021" spans="1:60" ht="15" customHeight="1" x14ac:dyDescent="0.25">
      <c r="A3021" s="105"/>
      <c r="B3021" s="106"/>
      <c r="C3021" s="2"/>
      <c r="D3021" s="2"/>
      <c r="E3021" s="106"/>
      <c r="F3021" s="107"/>
      <c r="G3021" s="108"/>
      <c r="H3021" s="109"/>
      <c r="I3021" s="109"/>
      <c r="J3021" s="110"/>
      <c r="K3021" s="117"/>
      <c r="L3021" s="178"/>
      <c r="M3021" s="178"/>
      <c r="N3021" s="106"/>
      <c r="O3021" s="111"/>
      <c r="P3021" s="111"/>
      <c r="Q3021" s="106"/>
      <c r="R3021" s="106"/>
      <c r="S3021" s="106"/>
      <c r="T3021" s="106"/>
      <c r="U3021" s="106"/>
      <c r="V3021" s="106"/>
      <c r="W3021" s="19"/>
      <c r="X3021" s="2"/>
      <c r="Y3021" s="4"/>
      <c r="Z3021" s="106"/>
      <c r="AA3021" s="114"/>
      <c r="AB3021" s="112"/>
      <c r="AC3021" s="178"/>
      <c r="AD3021" s="11"/>
      <c r="AE3021" s="106"/>
      <c r="AF3021" s="106"/>
      <c r="AG3021" s="106"/>
      <c r="AH3021" s="115"/>
      <c r="AI3021" s="116"/>
      <c r="AJ3021" s="10"/>
      <c r="AK3021" s="1"/>
      <c r="AL3021" s="10"/>
      <c r="AM3021" s="1"/>
      <c r="AN3021" s="1"/>
      <c r="AO3021" s="3"/>
      <c r="AP3021" s="3"/>
      <c r="AQ3021" s="4"/>
      <c r="AR3021" s="4"/>
      <c r="AS3021" s="4"/>
      <c r="AT3021" s="4"/>
      <c r="AU3021" s="4"/>
      <c r="AV3021" s="4"/>
      <c r="AW3021" s="1"/>
      <c r="AX3021" s="1"/>
      <c r="AY3021" s="1"/>
      <c r="AZ3021" s="1"/>
      <c r="BA3021" s="1"/>
      <c r="BB3021" s="1"/>
      <c r="BC3021" s="1"/>
      <c r="BD3021" s="1"/>
      <c r="BE3021" s="1"/>
      <c r="BG3021" s="1"/>
      <c r="BH3021" s="1"/>
    </row>
    <row r="3022" spans="1:60" ht="15" customHeight="1" x14ac:dyDescent="0.25">
      <c r="A3022" s="105"/>
      <c r="B3022" s="106"/>
      <c r="C3022" s="2"/>
      <c r="D3022" s="2"/>
      <c r="E3022" s="106"/>
      <c r="F3022" s="107"/>
      <c r="G3022" s="108"/>
      <c r="H3022" s="109"/>
      <c r="I3022" s="109"/>
      <c r="J3022" s="110"/>
      <c r="K3022" s="117"/>
      <c r="L3022" s="178"/>
      <c r="M3022" s="178"/>
      <c r="N3022" s="106"/>
      <c r="O3022" s="111"/>
      <c r="P3022" s="111"/>
      <c r="Q3022" s="106"/>
      <c r="R3022" s="106"/>
      <c r="S3022" s="106"/>
      <c r="T3022" s="106"/>
      <c r="U3022" s="106"/>
      <c r="V3022" s="106"/>
      <c r="W3022" s="19"/>
      <c r="X3022" s="2"/>
      <c r="Y3022" s="4"/>
      <c r="Z3022" s="106"/>
      <c r="AA3022" s="114"/>
      <c r="AB3022" s="112"/>
      <c r="AC3022" s="178"/>
      <c r="AD3022" s="11"/>
      <c r="AE3022" s="106"/>
      <c r="AF3022" s="106"/>
      <c r="AG3022" s="106"/>
      <c r="AH3022" s="115"/>
      <c r="AI3022" s="116"/>
      <c r="AJ3022" s="10"/>
      <c r="AK3022" s="1"/>
      <c r="AL3022" s="10"/>
      <c r="AM3022" s="1"/>
      <c r="AN3022" s="1"/>
      <c r="AO3022" s="3"/>
      <c r="AP3022" s="3"/>
      <c r="AQ3022" s="4"/>
      <c r="AR3022" s="4"/>
      <c r="AS3022" s="4"/>
      <c r="AT3022" s="4"/>
      <c r="AU3022" s="4"/>
      <c r="AV3022" s="4"/>
      <c r="AW3022" s="1"/>
      <c r="AX3022" s="1"/>
      <c r="AY3022" s="1"/>
      <c r="AZ3022" s="1"/>
      <c r="BA3022" s="1"/>
      <c r="BB3022" s="1"/>
      <c r="BC3022" s="1"/>
      <c r="BD3022" s="1"/>
      <c r="BE3022" s="1"/>
      <c r="BG3022" s="1"/>
      <c r="BH3022" s="1"/>
    </row>
    <row r="3023" spans="1:60" ht="15" customHeight="1" x14ac:dyDescent="0.25">
      <c r="A3023" s="105"/>
      <c r="B3023" s="106"/>
      <c r="C3023" s="2"/>
      <c r="D3023" s="2"/>
      <c r="E3023" s="106"/>
      <c r="F3023" s="107"/>
      <c r="G3023" s="108"/>
      <c r="H3023" s="109"/>
      <c r="I3023" s="109"/>
      <c r="J3023" s="110"/>
      <c r="K3023" s="117"/>
      <c r="L3023" s="178"/>
      <c r="M3023" s="178"/>
      <c r="N3023" s="106"/>
      <c r="O3023" s="111"/>
      <c r="P3023" s="111"/>
      <c r="Q3023" s="106"/>
      <c r="R3023" s="106"/>
      <c r="S3023" s="106"/>
      <c r="T3023" s="106"/>
      <c r="U3023" s="106"/>
      <c r="V3023" s="106"/>
      <c r="W3023" s="19"/>
      <c r="X3023" s="2"/>
      <c r="Y3023" s="4"/>
      <c r="Z3023" s="106"/>
      <c r="AA3023" s="114"/>
      <c r="AB3023" s="112"/>
      <c r="AC3023" s="178"/>
      <c r="AD3023" s="11"/>
      <c r="AE3023" s="106"/>
      <c r="AF3023" s="106"/>
      <c r="AG3023" s="106"/>
      <c r="AH3023" s="115"/>
      <c r="AI3023" s="116"/>
      <c r="AJ3023" s="10"/>
      <c r="AK3023" s="1"/>
      <c r="AL3023" s="10"/>
      <c r="AM3023" s="1"/>
      <c r="AN3023" s="1"/>
      <c r="AO3023" s="3"/>
      <c r="AP3023" s="3"/>
      <c r="AQ3023" s="4"/>
      <c r="AR3023" s="4"/>
      <c r="AS3023" s="4"/>
      <c r="AT3023" s="4"/>
      <c r="AU3023" s="4"/>
      <c r="AV3023" s="4"/>
      <c r="AW3023" s="1"/>
      <c r="AX3023" s="1"/>
      <c r="AY3023" s="1"/>
      <c r="AZ3023" s="1"/>
      <c r="BA3023" s="1"/>
      <c r="BB3023" s="1"/>
      <c r="BC3023" s="1"/>
      <c r="BD3023" s="1"/>
      <c r="BE3023" s="1"/>
      <c r="BG3023" s="1"/>
      <c r="BH3023" s="1"/>
    </row>
    <row r="3024" spans="1:60" ht="15" customHeight="1" x14ac:dyDescent="0.25">
      <c r="A3024" s="105"/>
      <c r="B3024" s="106"/>
      <c r="C3024" s="2"/>
      <c r="D3024" s="2"/>
      <c r="E3024" s="106"/>
      <c r="F3024" s="107"/>
      <c r="G3024" s="108"/>
      <c r="H3024" s="109"/>
      <c r="I3024" s="109"/>
      <c r="J3024" s="110"/>
      <c r="K3024" s="117"/>
      <c r="L3024" s="178"/>
      <c r="M3024" s="178"/>
      <c r="N3024" s="106"/>
      <c r="O3024" s="111"/>
      <c r="P3024" s="111"/>
      <c r="Q3024" s="106"/>
      <c r="R3024" s="106"/>
      <c r="S3024" s="106"/>
      <c r="T3024" s="106"/>
      <c r="U3024" s="106"/>
      <c r="V3024" s="106"/>
      <c r="W3024" s="19"/>
      <c r="X3024" s="2"/>
      <c r="Y3024" s="4"/>
      <c r="Z3024" s="106"/>
      <c r="AA3024" s="114"/>
      <c r="AB3024" s="112"/>
      <c r="AC3024" s="178"/>
      <c r="AD3024" s="11"/>
      <c r="AE3024" s="106"/>
      <c r="AF3024" s="106"/>
      <c r="AG3024" s="106"/>
      <c r="AH3024" s="115"/>
      <c r="AI3024" s="116"/>
      <c r="AJ3024" s="10"/>
      <c r="AK3024" s="1"/>
      <c r="AL3024" s="10"/>
      <c r="AM3024" s="1"/>
      <c r="AN3024" s="1"/>
      <c r="AO3024" s="3"/>
      <c r="AP3024" s="3"/>
      <c r="AQ3024" s="4"/>
      <c r="AR3024" s="4"/>
      <c r="AS3024" s="4"/>
      <c r="AT3024" s="4"/>
      <c r="AU3024" s="4"/>
      <c r="AV3024" s="4"/>
      <c r="AW3024" s="1"/>
      <c r="AX3024" s="1"/>
      <c r="AY3024" s="1"/>
      <c r="AZ3024" s="1"/>
      <c r="BA3024" s="1"/>
      <c r="BB3024" s="1"/>
      <c r="BC3024" s="1"/>
      <c r="BD3024" s="1"/>
      <c r="BE3024" s="1"/>
      <c r="BG3024" s="1"/>
      <c r="BH3024" s="1"/>
    </row>
    <row r="3025" spans="1:60" ht="15" customHeight="1" x14ac:dyDescent="0.25">
      <c r="A3025" s="105"/>
      <c r="B3025" s="106"/>
      <c r="C3025" s="2"/>
      <c r="D3025" s="2"/>
      <c r="E3025" s="106"/>
      <c r="F3025" s="107"/>
      <c r="G3025" s="108"/>
      <c r="H3025" s="109"/>
      <c r="I3025" s="109"/>
      <c r="J3025" s="110"/>
      <c r="K3025" s="117"/>
      <c r="L3025" s="178"/>
      <c r="M3025" s="178"/>
      <c r="N3025" s="106"/>
      <c r="O3025" s="111"/>
      <c r="P3025" s="111"/>
      <c r="Q3025" s="106"/>
      <c r="R3025" s="106"/>
      <c r="S3025" s="106"/>
      <c r="T3025" s="106"/>
      <c r="U3025" s="106"/>
      <c r="V3025" s="106"/>
      <c r="W3025" s="19"/>
      <c r="X3025" s="2"/>
      <c r="Y3025" s="4"/>
      <c r="Z3025" s="106"/>
      <c r="AA3025" s="114"/>
      <c r="AB3025" s="112"/>
      <c r="AC3025" s="178"/>
      <c r="AD3025" s="11"/>
      <c r="AE3025" s="106"/>
      <c r="AF3025" s="106"/>
      <c r="AG3025" s="106"/>
      <c r="AH3025" s="115"/>
      <c r="AI3025" s="116"/>
      <c r="AJ3025" s="10"/>
      <c r="AK3025" s="1"/>
      <c r="AL3025" s="10"/>
      <c r="AM3025" s="1"/>
      <c r="AN3025" s="1"/>
      <c r="AO3025" s="3"/>
      <c r="AP3025" s="3"/>
      <c r="AQ3025" s="4"/>
      <c r="AR3025" s="4"/>
      <c r="AS3025" s="4"/>
      <c r="AT3025" s="4"/>
      <c r="AU3025" s="4"/>
      <c r="AV3025" s="4"/>
      <c r="AW3025" s="1"/>
      <c r="AX3025" s="1"/>
      <c r="AY3025" s="1"/>
      <c r="AZ3025" s="1"/>
      <c r="BA3025" s="1"/>
      <c r="BB3025" s="1"/>
      <c r="BC3025" s="1"/>
      <c r="BD3025" s="1"/>
      <c r="BE3025" s="1"/>
      <c r="BG3025" s="1"/>
      <c r="BH3025" s="1"/>
    </row>
    <row r="3026" spans="1:60" ht="15" customHeight="1" x14ac:dyDescent="0.25">
      <c r="A3026" s="105"/>
      <c r="B3026" s="106"/>
      <c r="C3026" s="2"/>
      <c r="D3026" s="2"/>
      <c r="E3026" s="106"/>
      <c r="F3026" s="107"/>
      <c r="G3026" s="108"/>
      <c r="H3026" s="109"/>
      <c r="I3026" s="109"/>
      <c r="J3026" s="110"/>
      <c r="K3026" s="117"/>
      <c r="L3026" s="178"/>
      <c r="M3026" s="178"/>
      <c r="N3026" s="106"/>
      <c r="O3026" s="111"/>
      <c r="P3026" s="111"/>
      <c r="Q3026" s="106"/>
      <c r="R3026" s="106"/>
      <c r="S3026" s="106"/>
      <c r="T3026" s="106"/>
      <c r="U3026" s="106"/>
      <c r="V3026" s="106"/>
      <c r="W3026" s="19"/>
      <c r="X3026" s="2"/>
      <c r="Y3026" s="4"/>
      <c r="Z3026" s="106"/>
      <c r="AA3026" s="114"/>
      <c r="AB3026" s="112"/>
      <c r="AC3026" s="178"/>
      <c r="AD3026" s="11"/>
      <c r="AE3026" s="106"/>
      <c r="AF3026" s="106"/>
      <c r="AG3026" s="106"/>
      <c r="AH3026" s="115"/>
      <c r="AI3026" s="116"/>
      <c r="AJ3026" s="10"/>
      <c r="AK3026" s="1"/>
      <c r="AL3026" s="10"/>
      <c r="AM3026" s="1"/>
      <c r="AN3026" s="1"/>
      <c r="AO3026" s="3"/>
      <c r="AP3026" s="3"/>
      <c r="AQ3026" s="4"/>
      <c r="AR3026" s="4"/>
      <c r="AS3026" s="4"/>
      <c r="AT3026" s="4"/>
      <c r="AU3026" s="4"/>
      <c r="AV3026" s="4"/>
      <c r="AW3026" s="1"/>
      <c r="AX3026" s="1"/>
      <c r="AY3026" s="1"/>
      <c r="AZ3026" s="1"/>
      <c r="BA3026" s="1"/>
      <c r="BB3026" s="1"/>
      <c r="BC3026" s="1"/>
      <c r="BD3026" s="1"/>
      <c r="BE3026" s="1"/>
      <c r="BG3026" s="1"/>
      <c r="BH3026" s="1"/>
    </row>
    <row r="3027" spans="1:60" ht="15" customHeight="1" x14ac:dyDescent="0.25">
      <c r="A3027" s="105"/>
      <c r="B3027" s="106"/>
      <c r="C3027" s="2"/>
      <c r="D3027" s="2"/>
      <c r="E3027" s="106"/>
      <c r="F3027" s="107"/>
      <c r="G3027" s="108"/>
      <c r="H3027" s="109"/>
      <c r="I3027" s="109"/>
      <c r="J3027" s="110"/>
      <c r="K3027" s="117"/>
      <c r="L3027" s="178"/>
      <c r="M3027" s="178"/>
      <c r="N3027" s="106"/>
      <c r="O3027" s="111"/>
      <c r="P3027" s="111"/>
      <c r="Q3027" s="106"/>
      <c r="R3027" s="106"/>
      <c r="S3027" s="106"/>
      <c r="T3027" s="106"/>
      <c r="U3027" s="106"/>
      <c r="V3027" s="106"/>
      <c r="W3027" s="19"/>
      <c r="X3027" s="2"/>
      <c r="Y3027" s="4"/>
      <c r="Z3027" s="106"/>
      <c r="AA3027" s="114"/>
      <c r="AB3027" s="112"/>
      <c r="AC3027" s="178"/>
      <c r="AD3027" s="11"/>
      <c r="AE3027" s="106"/>
      <c r="AF3027" s="106"/>
      <c r="AG3027" s="106"/>
      <c r="AH3027" s="115"/>
      <c r="AI3027" s="116"/>
      <c r="AJ3027" s="10"/>
      <c r="AK3027" s="1"/>
      <c r="AL3027" s="10"/>
      <c r="AM3027" s="1"/>
      <c r="AN3027" s="1"/>
      <c r="AO3027" s="3"/>
      <c r="AP3027" s="3"/>
      <c r="AQ3027" s="4"/>
      <c r="AR3027" s="4"/>
      <c r="AS3027" s="4"/>
      <c r="AT3027" s="4"/>
      <c r="AU3027" s="4"/>
      <c r="AV3027" s="4"/>
      <c r="AW3027" s="1"/>
      <c r="AX3027" s="1"/>
      <c r="AY3027" s="1"/>
      <c r="AZ3027" s="1"/>
      <c r="BA3027" s="1"/>
      <c r="BB3027" s="1"/>
      <c r="BC3027" s="1"/>
      <c r="BD3027" s="1"/>
      <c r="BE3027" s="1"/>
      <c r="BG3027" s="1"/>
      <c r="BH3027" s="1"/>
    </row>
    <row r="3028" spans="1:60" ht="15" customHeight="1" x14ac:dyDescent="0.25">
      <c r="A3028" s="105"/>
      <c r="B3028" s="106"/>
      <c r="C3028" s="2"/>
      <c r="D3028" s="2"/>
      <c r="E3028" s="106"/>
      <c r="F3028" s="107"/>
      <c r="G3028" s="108"/>
      <c r="H3028" s="109"/>
      <c r="I3028" s="109"/>
      <c r="J3028" s="110"/>
      <c r="K3028" s="117"/>
      <c r="L3028" s="178"/>
      <c r="M3028" s="178"/>
      <c r="N3028" s="106"/>
      <c r="O3028" s="111"/>
      <c r="P3028" s="111"/>
      <c r="Q3028" s="106"/>
      <c r="R3028" s="106"/>
      <c r="S3028" s="106"/>
      <c r="T3028" s="106"/>
      <c r="U3028" s="106"/>
      <c r="V3028" s="106"/>
      <c r="W3028" s="19"/>
      <c r="X3028" s="2"/>
      <c r="Y3028" s="4"/>
      <c r="Z3028" s="106"/>
      <c r="AA3028" s="114"/>
      <c r="AB3028" s="112"/>
      <c r="AC3028" s="178"/>
      <c r="AD3028" s="11"/>
      <c r="AE3028" s="106"/>
      <c r="AF3028" s="106"/>
      <c r="AG3028" s="106"/>
      <c r="AH3028" s="115"/>
      <c r="AI3028" s="116"/>
      <c r="AJ3028" s="10"/>
      <c r="AK3028" s="1"/>
      <c r="AL3028" s="10"/>
      <c r="AM3028" s="1"/>
      <c r="AN3028" s="1"/>
      <c r="AO3028" s="3"/>
      <c r="AP3028" s="3"/>
      <c r="AQ3028" s="4"/>
      <c r="AR3028" s="4"/>
      <c r="AS3028" s="4"/>
      <c r="AT3028" s="4"/>
      <c r="AU3028" s="4"/>
      <c r="AV3028" s="4"/>
      <c r="AW3028" s="1"/>
      <c r="AX3028" s="1"/>
      <c r="AY3028" s="1"/>
      <c r="AZ3028" s="1"/>
      <c r="BA3028" s="1"/>
      <c r="BB3028" s="1"/>
      <c r="BC3028" s="1"/>
      <c r="BD3028" s="1"/>
      <c r="BE3028" s="1"/>
      <c r="BG3028" s="1"/>
      <c r="BH3028" s="1"/>
    </row>
    <row r="3029" spans="1:60" ht="15" customHeight="1" x14ac:dyDescent="0.25">
      <c r="A3029" s="105"/>
      <c r="B3029" s="106"/>
      <c r="C3029" s="2"/>
      <c r="D3029" s="2"/>
      <c r="E3029" s="106"/>
      <c r="F3029" s="107"/>
      <c r="G3029" s="108"/>
      <c r="H3029" s="109"/>
      <c r="I3029" s="109"/>
      <c r="J3029" s="110"/>
      <c r="K3029" s="117"/>
      <c r="L3029" s="178"/>
      <c r="M3029" s="178"/>
      <c r="N3029" s="106"/>
      <c r="O3029" s="111"/>
      <c r="P3029" s="111"/>
      <c r="Q3029" s="106"/>
      <c r="R3029" s="106"/>
      <c r="S3029" s="106"/>
      <c r="T3029" s="106"/>
      <c r="U3029" s="106"/>
      <c r="V3029" s="106"/>
      <c r="W3029" s="19"/>
      <c r="X3029" s="2"/>
      <c r="Y3029" s="4"/>
      <c r="Z3029" s="106"/>
      <c r="AA3029" s="114"/>
      <c r="AB3029" s="112"/>
      <c r="AC3029" s="178"/>
      <c r="AD3029" s="11"/>
      <c r="AE3029" s="106"/>
      <c r="AF3029" s="106"/>
      <c r="AG3029" s="106"/>
      <c r="AH3029" s="115"/>
      <c r="AI3029" s="116"/>
      <c r="AJ3029" s="10"/>
      <c r="AK3029" s="1"/>
      <c r="AL3029" s="10"/>
      <c r="AM3029" s="1"/>
      <c r="AN3029" s="1"/>
      <c r="AO3029" s="3"/>
      <c r="AP3029" s="3"/>
      <c r="AQ3029" s="4"/>
      <c r="AR3029" s="4"/>
      <c r="AS3029" s="4"/>
      <c r="AT3029" s="4"/>
      <c r="AU3029" s="4"/>
      <c r="AV3029" s="4"/>
      <c r="AW3029" s="1"/>
      <c r="AX3029" s="1"/>
      <c r="AY3029" s="1"/>
      <c r="AZ3029" s="1"/>
      <c r="BA3029" s="1"/>
      <c r="BB3029" s="1"/>
      <c r="BC3029" s="1"/>
      <c r="BD3029" s="1"/>
      <c r="BE3029" s="1"/>
      <c r="BG3029" s="1"/>
      <c r="BH3029" s="1"/>
    </row>
    <row r="3030" spans="1:60" ht="15" customHeight="1" x14ac:dyDescent="0.25">
      <c r="A3030" s="105"/>
      <c r="B3030" s="106"/>
      <c r="C3030" s="2"/>
      <c r="D3030" s="2"/>
      <c r="E3030" s="106"/>
      <c r="F3030" s="107"/>
      <c r="G3030" s="108"/>
      <c r="H3030" s="109"/>
      <c r="I3030" s="109"/>
      <c r="J3030" s="110"/>
      <c r="K3030" s="117"/>
      <c r="L3030" s="178"/>
      <c r="M3030" s="178"/>
      <c r="N3030" s="106"/>
      <c r="O3030" s="111"/>
      <c r="P3030" s="111"/>
      <c r="Q3030" s="106"/>
      <c r="R3030" s="106"/>
      <c r="S3030" s="106"/>
      <c r="T3030" s="106"/>
      <c r="U3030" s="106"/>
      <c r="V3030" s="106"/>
      <c r="W3030" s="19"/>
      <c r="X3030" s="2"/>
      <c r="Y3030" s="4"/>
      <c r="Z3030" s="106"/>
      <c r="AA3030" s="114"/>
      <c r="AB3030" s="112"/>
      <c r="AC3030" s="178"/>
      <c r="AD3030" s="11"/>
      <c r="AE3030" s="106"/>
      <c r="AF3030" s="106"/>
      <c r="AG3030" s="106"/>
      <c r="AH3030" s="115"/>
      <c r="AI3030" s="116"/>
      <c r="AJ3030" s="10"/>
      <c r="AK3030" s="1"/>
      <c r="AL3030" s="10"/>
      <c r="AM3030" s="1"/>
      <c r="AN3030" s="1"/>
      <c r="AO3030" s="3"/>
      <c r="AP3030" s="3"/>
      <c r="AQ3030" s="4"/>
      <c r="AR3030" s="4"/>
      <c r="AS3030" s="4"/>
      <c r="AT3030" s="4"/>
      <c r="AU3030" s="4"/>
      <c r="AV3030" s="4"/>
      <c r="AW3030" s="1"/>
      <c r="AX3030" s="1"/>
      <c r="AY3030" s="1"/>
      <c r="AZ3030" s="1"/>
      <c r="BA3030" s="1"/>
      <c r="BB3030" s="1"/>
      <c r="BC3030" s="1"/>
      <c r="BD3030" s="1"/>
      <c r="BE3030" s="1"/>
      <c r="BG3030" s="1"/>
      <c r="BH3030" s="1"/>
    </row>
    <row r="3031" spans="1:60" ht="15" customHeight="1" x14ac:dyDescent="0.25">
      <c r="A3031" s="105"/>
      <c r="B3031" s="106"/>
      <c r="C3031" s="2"/>
      <c r="D3031" s="2"/>
      <c r="E3031" s="106"/>
      <c r="F3031" s="107"/>
      <c r="G3031" s="108"/>
      <c r="H3031" s="109"/>
      <c r="I3031" s="109"/>
      <c r="J3031" s="110"/>
      <c r="K3031" s="117"/>
      <c r="L3031" s="178"/>
      <c r="M3031" s="178"/>
      <c r="N3031" s="106"/>
      <c r="O3031" s="111"/>
      <c r="P3031" s="111"/>
      <c r="Q3031" s="106"/>
      <c r="R3031" s="106"/>
      <c r="S3031" s="106"/>
      <c r="T3031" s="106"/>
      <c r="U3031" s="106"/>
      <c r="V3031" s="106"/>
      <c r="W3031" s="19"/>
      <c r="X3031" s="2"/>
      <c r="Y3031" s="4"/>
      <c r="Z3031" s="106"/>
      <c r="AA3031" s="114"/>
      <c r="AB3031" s="112"/>
      <c r="AC3031" s="178"/>
      <c r="AD3031" s="11"/>
      <c r="AE3031" s="106"/>
      <c r="AF3031" s="106"/>
      <c r="AG3031" s="106"/>
      <c r="AH3031" s="115"/>
      <c r="AI3031" s="116"/>
      <c r="AJ3031" s="10"/>
      <c r="AK3031" s="1"/>
      <c r="AL3031" s="10"/>
      <c r="AM3031" s="1"/>
      <c r="AN3031" s="1"/>
      <c r="AO3031" s="3"/>
      <c r="AP3031" s="3"/>
      <c r="AQ3031" s="4"/>
      <c r="AR3031" s="4"/>
      <c r="AS3031" s="4"/>
      <c r="AT3031" s="4"/>
      <c r="AU3031" s="4"/>
      <c r="AV3031" s="4"/>
      <c r="AW3031" s="1"/>
      <c r="AX3031" s="1"/>
      <c r="AY3031" s="1"/>
      <c r="AZ3031" s="1"/>
      <c r="BA3031" s="1"/>
      <c r="BB3031" s="1"/>
      <c r="BC3031" s="1"/>
      <c r="BD3031" s="1"/>
      <c r="BE3031" s="1"/>
      <c r="BG3031" s="1"/>
      <c r="BH3031" s="1"/>
    </row>
    <row r="3032" spans="1:60" ht="15" customHeight="1" x14ac:dyDescent="0.25">
      <c r="A3032" s="105"/>
      <c r="B3032" s="106"/>
      <c r="C3032" s="2"/>
      <c r="D3032" s="2"/>
      <c r="E3032" s="106"/>
      <c r="F3032" s="107"/>
      <c r="G3032" s="108"/>
      <c r="H3032" s="109"/>
      <c r="I3032" s="109"/>
      <c r="J3032" s="110"/>
      <c r="K3032" s="117"/>
      <c r="L3032" s="178"/>
      <c r="M3032" s="178"/>
      <c r="N3032" s="106"/>
      <c r="O3032" s="111"/>
      <c r="P3032" s="111"/>
      <c r="Q3032" s="106"/>
      <c r="R3032" s="106"/>
      <c r="S3032" s="106"/>
      <c r="T3032" s="106"/>
      <c r="U3032" s="106"/>
      <c r="V3032" s="106"/>
      <c r="W3032" s="19"/>
      <c r="X3032" s="2"/>
      <c r="Y3032" s="4"/>
      <c r="Z3032" s="106"/>
      <c r="AA3032" s="114"/>
      <c r="AB3032" s="112"/>
      <c r="AC3032" s="178"/>
      <c r="AD3032" s="11"/>
      <c r="AE3032" s="106"/>
      <c r="AF3032" s="106"/>
      <c r="AG3032" s="106"/>
      <c r="AH3032" s="115"/>
      <c r="AI3032" s="116"/>
      <c r="AJ3032" s="10"/>
      <c r="AK3032" s="1"/>
      <c r="AL3032" s="10"/>
      <c r="AM3032" s="1"/>
      <c r="AN3032" s="1"/>
      <c r="AO3032" s="3"/>
      <c r="AP3032" s="3"/>
      <c r="AQ3032" s="4"/>
      <c r="AR3032" s="4"/>
      <c r="AS3032" s="4"/>
      <c r="AT3032" s="4"/>
      <c r="AU3032" s="4"/>
      <c r="AV3032" s="4"/>
      <c r="AW3032" s="1"/>
      <c r="AX3032" s="1"/>
      <c r="AY3032" s="1"/>
      <c r="AZ3032" s="1"/>
      <c r="BA3032" s="1"/>
      <c r="BB3032" s="1"/>
      <c r="BC3032" s="1"/>
      <c r="BD3032" s="1"/>
      <c r="BE3032" s="1"/>
      <c r="BG3032" s="1"/>
      <c r="BH3032" s="1"/>
    </row>
    <row r="3033" spans="1:60" ht="15" customHeight="1" x14ac:dyDescent="0.25">
      <c r="A3033" s="105"/>
      <c r="B3033" s="106"/>
      <c r="C3033" s="2"/>
      <c r="D3033" s="2"/>
      <c r="E3033" s="106"/>
      <c r="F3033" s="107"/>
      <c r="G3033" s="108"/>
      <c r="H3033" s="109"/>
      <c r="I3033" s="109"/>
      <c r="J3033" s="110"/>
      <c r="K3033" s="117"/>
      <c r="L3033" s="178"/>
      <c r="M3033" s="178"/>
      <c r="N3033" s="106"/>
      <c r="O3033" s="111"/>
      <c r="P3033" s="111"/>
      <c r="Q3033" s="106"/>
      <c r="R3033" s="106"/>
      <c r="S3033" s="106"/>
      <c r="T3033" s="106"/>
      <c r="U3033" s="106"/>
      <c r="V3033" s="106"/>
      <c r="W3033" s="19"/>
      <c r="X3033" s="2"/>
      <c r="Y3033" s="4"/>
      <c r="Z3033" s="106"/>
      <c r="AA3033" s="114"/>
      <c r="AB3033" s="112"/>
      <c r="AC3033" s="178"/>
      <c r="AD3033" s="11"/>
      <c r="AE3033" s="106"/>
      <c r="AF3033" s="106"/>
      <c r="AG3033" s="106"/>
      <c r="AH3033" s="115"/>
      <c r="AI3033" s="116"/>
      <c r="AJ3033" s="10"/>
      <c r="AK3033" s="1"/>
      <c r="AL3033" s="10"/>
      <c r="AM3033" s="1"/>
      <c r="AN3033" s="1"/>
      <c r="AO3033" s="3"/>
      <c r="AP3033" s="3"/>
      <c r="AQ3033" s="4"/>
      <c r="AR3033" s="4"/>
      <c r="AS3033" s="4"/>
      <c r="AT3033" s="4"/>
      <c r="AU3033" s="4"/>
      <c r="AV3033" s="4"/>
      <c r="AW3033" s="1"/>
      <c r="AX3033" s="1"/>
      <c r="AY3033" s="1"/>
      <c r="AZ3033" s="1"/>
      <c r="BA3033" s="1"/>
      <c r="BB3033" s="1"/>
      <c r="BC3033" s="1"/>
      <c r="BD3033" s="1"/>
      <c r="BE3033" s="1"/>
      <c r="BG3033" s="1"/>
      <c r="BH3033" s="1"/>
    </row>
    <row r="3034" spans="1:60" ht="15" customHeight="1" x14ac:dyDescent="0.25">
      <c r="A3034" s="105"/>
      <c r="B3034" s="106"/>
      <c r="C3034" s="2"/>
      <c r="D3034" s="2"/>
      <c r="E3034" s="106"/>
      <c r="F3034" s="107"/>
      <c r="G3034" s="108"/>
      <c r="H3034" s="109"/>
      <c r="I3034" s="109"/>
      <c r="J3034" s="110"/>
      <c r="K3034" s="117"/>
      <c r="L3034" s="178"/>
      <c r="M3034" s="178"/>
      <c r="N3034" s="106"/>
      <c r="O3034" s="111"/>
      <c r="P3034" s="111"/>
      <c r="Q3034" s="106"/>
      <c r="R3034" s="106"/>
      <c r="S3034" s="106"/>
      <c r="T3034" s="106"/>
      <c r="U3034" s="106"/>
      <c r="V3034" s="106"/>
      <c r="W3034" s="19"/>
      <c r="X3034" s="2"/>
      <c r="Y3034" s="4"/>
      <c r="Z3034" s="106"/>
      <c r="AA3034" s="114"/>
      <c r="AB3034" s="112"/>
      <c r="AC3034" s="178"/>
      <c r="AD3034" s="11"/>
      <c r="AE3034" s="106"/>
      <c r="AF3034" s="106"/>
      <c r="AG3034" s="106"/>
      <c r="AH3034" s="115"/>
      <c r="AI3034" s="116"/>
      <c r="AJ3034" s="10"/>
      <c r="AK3034" s="1"/>
      <c r="AL3034" s="10"/>
      <c r="AM3034" s="1"/>
      <c r="AN3034" s="1"/>
      <c r="AO3034" s="3"/>
      <c r="AP3034" s="3"/>
      <c r="AQ3034" s="4"/>
      <c r="AR3034" s="4"/>
      <c r="AS3034" s="4"/>
      <c r="AT3034" s="4"/>
      <c r="AU3034" s="4"/>
      <c r="AV3034" s="4"/>
      <c r="AW3034" s="1"/>
      <c r="AX3034" s="1"/>
      <c r="AY3034" s="1"/>
      <c r="AZ3034" s="1"/>
      <c r="BA3034" s="1"/>
      <c r="BB3034" s="1"/>
      <c r="BC3034" s="1"/>
      <c r="BD3034" s="1"/>
      <c r="BE3034" s="1"/>
      <c r="BG3034" s="1"/>
      <c r="BH3034" s="1"/>
    </row>
    <row r="3035" spans="1:60" ht="15" customHeight="1" x14ac:dyDescent="0.25">
      <c r="A3035" s="105"/>
      <c r="B3035" s="106"/>
      <c r="C3035" s="2"/>
      <c r="D3035" s="2"/>
      <c r="E3035" s="106"/>
      <c r="F3035" s="107"/>
      <c r="G3035" s="108"/>
      <c r="H3035" s="109"/>
      <c r="I3035" s="109"/>
      <c r="J3035" s="110"/>
      <c r="K3035" s="117"/>
      <c r="L3035" s="178"/>
      <c r="M3035" s="178"/>
      <c r="N3035" s="106"/>
      <c r="O3035" s="111"/>
      <c r="P3035" s="111"/>
      <c r="Q3035" s="106"/>
      <c r="R3035" s="106"/>
      <c r="S3035" s="106"/>
      <c r="T3035" s="106"/>
      <c r="U3035" s="106"/>
      <c r="V3035" s="106"/>
      <c r="W3035" s="19"/>
      <c r="X3035" s="2"/>
      <c r="Y3035" s="4"/>
      <c r="Z3035" s="106"/>
      <c r="AA3035" s="114"/>
      <c r="AB3035" s="112"/>
      <c r="AC3035" s="178"/>
      <c r="AD3035" s="11"/>
      <c r="AE3035" s="106"/>
      <c r="AF3035" s="106"/>
      <c r="AG3035" s="106"/>
      <c r="AH3035" s="115"/>
      <c r="AI3035" s="116"/>
      <c r="AJ3035" s="10"/>
      <c r="AK3035" s="1"/>
      <c r="AL3035" s="10"/>
      <c r="AM3035" s="1"/>
      <c r="AN3035" s="1"/>
      <c r="AO3035" s="3"/>
      <c r="AP3035" s="3"/>
      <c r="AQ3035" s="4"/>
      <c r="AR3035" s="4"/>
      <c r="AS3035" s="4"/>
      <c r="AT3035" s="4"/>
      <c r="AU3035" s="4"/>
      <c r="AV3035" s="4"/>
      <c r="AW3035" s="1"/>
      <c r="AX3035" s="1"/>
      <c r="AY3035" s="1"/>
      <c r="AZ3035" s="1"/>
      <c r="BA3035" s="1"/>
      <c r="BB3035" s="1"/>
      <c r="BC3035" s="1"/>
      <c r="BD3035" s="1"/>
      <c r="BE3035" s="1"/>
      <c r="BG3035" s="1"/>
      <c r="BH3035" s="1"/>
    </row>
    <row r="3036" spans="1:60" ht="15" customHeight="1" x14ac:dyDescent="0.25">
      <c r="A3036" s="105"/>
      <c r="B3036" s="106"/>
      <c r="C3036" s="2"/>
      <c r="D3036" s="2"/>
      <c r="E3036" s="106"/>
      <c r="F3036" s="107"/>
      <c r="G3036" s="108"/>
      <c r="H3036" s="109"/>
      <c r="I3036" s="109"/>
      <c r="J3036" s="110"/>
      <c r="K3036" s="117"/>
      <c r="L3036" s="178"/>
      <c r="M3036" s="178"/>
      <c r="N3036" s="106"/>
      <c r="O3036" s="111"/>
      <c r="P3036" s="111"/>
      <c r="Q3036" s="106"/>
      <c r="R3036" s="106"/>
      <c r="S3036" s="106"/>
      <c r="T3036" s="106"/>
      <c r="U3036" s="106"/>
      <c r="V3036" s="106"/>
      <c r="W3036" s="19"/>
      <c r="X3036" s="2"/>
      <c r="Y3036" s="4"/>
      <c r="Z3036" s="106"/>
      <c r="AA3036" s="114"/>
      <c r="AB3036" s="112"/>
      <c r="AC3036" s="178"/>
      <c r="AD3036" s="11"/>
      <c r="AE3036" s="106"/>
      <c r="AF3036" s="106"/>
      <c r="AG3036" s="106"/>
      <c r="AH3036" s="115"/>
      <c r="AI3036" s="116"/>
      <c r="AJ3036" s="10"/>
      <c r="AK3036" s="1"/>
      <c r="AL3036" s="10"/>
      <c r="AM3036" s="1"/>
      <c r="AN3036" s="1"/>
      <c r="AO3036" s="3"/>
      <c r="AP3036" s="3"/>
      <c r="AQ3036" s="4"/>
      <c r="AR3036" s="4"/>
      <c r="AS3036" s="4"/>
      <c r="AT3036" s="4"/>
      <c r="AU3036" s="4"/>
      <c r="AV3036" s="4"/>
      <c r="AW3036" s="1"/>
      <c r="AX3036" s="1"/>
      <c r="AY3036" s="1"/>
      <c r="AZ3036" s="1"/>
      <c r="BA3036" s="1"/>
      <c r="BB3036" s="1"/>
      <c r="BC3036" s="1"/>
      <c r="BD3036" s="1"/>
      <c r="BE3036" s="1"/>
      <c r="BG3036" s="1"/>
      <c r="BH3036" s="1"/>
    </row>
    <row r="3037" spans="1:60" ht="15" customHeight="1" x14ac:dyDescent="0.25">
      <c r="A3037" s="105"/>
      <c r="B3037" s="106"/>
      <c r="C3037" s="2"/>
      <c r="D3037" s="2"/>
      <c r="E3037" s="106"/>
      <c r="F3037" s="107"/>
      <c r="G3037" s="108"/>
      <c r="H3037" s="109"/>
      <c r="I3037" s="109"/>
      <c r="J3037" s="110"/>
      <c r="K3037" s="117"/>
      <c r="L3037" s="178"/>
      <c r="M3037" s="178"/>
      <c r="N3037" s="106"/>
      <c r="O3037" s="111"/>
      <c r="P3037" s="111"/>
      <c r="Q3037" s="106"/>
      <c r="R3037" s="106"/>
      <c r="S3037" s="106"/>
      <c r="T3037" s="106"/>
      <c r="U3037" s="106"/>
      <c r="V3037" s="106"/>
      <c r="W3037" s="19"/>
      <c r="X3037" s="2"/>
      <c r="Y3037" s="4"/>
      <c r="Z3037" s="106"/>
      <c r="AA3037" s="114"/>
      <c r="AB3037" s="112"/>
      <c r="AC3037" s="178"/>
      <c r="AD3037" s="11"/>
      <c r="AE3037" s="106"/>
      <c r="AF3037" s="106"/>
      <c r="AG3037" s="106"/>
      <c r="AH3037" s="115"/>
      <c r="AI3037" s="116"/>
      <c r="AJ3037" s="10"/>
      <c r="AK3037" s="1"/>
      <c r="AL3037" s="10"/>
      <c r="AM3037" s="1"/>
      <c r="AN3037" s="1"/>
      <c r="AO3037" s="3"/>
      <c r="AP3037" s="3"/>
      <c r="AQ3037" s="4"/>
      <c r="AR3037" s="4"/>
      <c r="AS3037" s="4"/>
      <c r="AT3037" s="4"/>
      <c r="AU3037" s="4"/>
      <c r="AV3037" s="4"/>
      <c r="AW3037" s="1"/>
      <c r="AX3037" s="1"/>
      <c r="AY3037" s="1"/>
      <c r="AZ3037" s="1"/>
      <c r="BA3037" s="1"/>
      <c r="BB3037" s="1"/>
      <c r="BC3037" s="1"/>
      <c r="BD3037" s="1"/>
      <c r="BE3037" s="1"/>
      <c r="BG3037" s="1"/>
      <c r="BH3037" s="1"/>
    </row>
    <row r="3038" spans="1:60" ht="15" customHeight="1" x14ac:dyDescent="0.25">
      <c r="A3038" s="105"/>
      <c r="B3038" s="106"/>
      <c r="C3038" s="2"/>
      <c r="D3038" s="2"/>
      <c r="E3038" s="106"/>
      <c r="F3038" s="107"/>
      <c r="G3038" s="108"/>
      <c r="H3038" s="109"/>
      <c r="I3038" s="109"/>
      <c r="J3038" s="110"/>
      <c r="K3038" s="117"/>
      <c r="L3038" s="178"/>
      <c r="M3038" s="178"/>
      <c r="N3038" s="106"/>
      <c r="O3038" s="111"/>
      <c r="P3038" s="111"/>
      <c r="Q3038" s="106"/>
      <c r="R3038" s="106"/>
      <c r="S3038" s="106"/>
      <c r="T3038" s="106"/>
      <c r="U3038" s="106"/>
      <c r="V3038" s="106"/>
      <c r="W3038" s="19"/>
      <c r="X3038" s="2"/>
      <c r="Y3038" s="4"/>
      <c r="Z3038" s="106"/>
      <c r="AA3038" s="114"/>
      <c r="AB3038" s="112"/>
      <c r="AC3038" s="178"/>
      <c r="AD3038" s="11"/>
      <c r="AE3038" s="106"/>
      <c r="AF3038" s="106"/>
      <c r="AG3038" s="106"/>
      <c r="AH3038" s="115"/>
      <c r="AI3038" s="116"/>
      <c r="AJ3038" s="10"/>
      <c r="AK3038" s="1"/>
      <c r="AL3038" s="10"/>
      <c r="AM3038" s="1"/>
      <c r="AN3038" s="1"/>
      <c r="AO3038" s="3"/>
      <c r="AP3038" s="3"/>
      <c r="AQ3038" s="4"/>
      <c r="AR3038" s="4"/>
      <c r="AS3038" s="4"/>
      <c r="AT3038" s="4"/>
      <c r="AU3038" s="4"/>
      <c r="AV3038" s="4"/>
      <c r="AW3038" s="1"/>
      <c r="AX3038" s="1"/>
      <c r="AY3038" s="1"/>
      <c r="AZ3038" s="1"/>
      <c r="BA3038" s="1"/>
      <c r="BB3038" s="1"/>
      <c r="BC3038" s="1"/>
      <c r="BD3038" s="1"/>
      <c r="BE3038" s="1"/>
      <c r="BG3038" s="1"/>
      <c r="BH3038" s="1"/>
    </row>
    <row r="3039" spans="1:60" ht="15" customHeight="1" x14ac:dyDescent="0.25">
      <c r="A3039" s="105"/>
      <c r="B3039" s="106"/>
      <c r="C3039" s="2"/>
      <c r="D3039" s="2"/>
      <c r="E3039" s="106"/>
      <c r="F3039" s="107"/>
      <c r="G3039" s="108"/>
      <c r="H3039" s="109"/>
      <c r="I3039" s="109"/>
      <c r="J3039" s="110"/>
      <c r="K3039" s="117"/>
      <c r="L3039" s="178"/>
      <c r="M3039" s="178"/>
      <c r="N3039" s="106"/>
      <c r="O3039" s="111"/>
      <c r="P3039" s="111"/>
      <c r="Q3039" s="106"/>
      <c r="R3039" s="106"/>
      <c r="S3039" s="106"/>
      <c r="T3039" s="106"/>
      <c r="U3039" s="106"/>
      <c r="V3039" s="106"/>
      <c r="W3039" s="19"/>
      <c r="X3039" s="2"/>
      <c r="Y3039" s="4"/>
      <c r="Z3039" s="106"/>
      <c r="AA3039" s="114"/>
      <c r="AB3039" s="112"/>
      <c r="AC3039" s="178"/>
      <c r="AD3039" s="11"/>
      <c r="AE3039" s="106"/>
      <c r="AF3039" s="106"/>
      <c r="AG3039" s="106"/>
      <c r="AH3039" s="115"/>
      <c r="AI3039" s="116"/>
      <c r="AJ3039" s="10"/>
      <c r="AK3039" s="1"/>
      <c r="AL3039" s="10"/>
      <c r="AM3039" s="1"/>
      <c r="AN3039" s="1"/>
      <c r="AO3039" s="3"/>
      <c r="AP3039" s="3"/>
      <c r="AQ3039" s="4"/>
      <c r="AR3039" s="4"/>
      <c r="AS3039" s="4"/>
      <c r="AT3039" s="4"/>
      <c r="AU3039" s="4"/>
      <c r="AV3039" s="4"/>
      <c r="AW3039" s="1"/>
      <c r="AX3039" s="1"/>
      <c r="AY3039" s="1"/>
      <c r="AZ3039" s="1"/>
      <c r="BA3039" s="1"/>
      <c r="BB3039" s="1"/>
      <c r="BC3039" s="1"/>
      <c r="BD3039" s="1"/>
      <c r="BE3039" s="1"/>
      <c r="BG3039" s="1"/>
      <c r="BH3039" s="1"/>
    </row>
    <row r="3040" spans="1:60" ht="15" customHeight="1" x14ac:dyDescent="0.25">
      <c r="A3040" s="105"/>
      <c r="B3040" s="106"/>
      <c r="C3040" s="2"/>
      <c r="D3040" s="2"/>
      <c r="E3040" s="106"/>
      <c r="F3040" s="107"/>
      <c r="G3040" s="108"/>
      <c r="H3040" s="109"/>
      <c r="I3040" s="109"/>
      <c r="J3040" s="110"/>
      <c r="K3040" s="117"/>
      <c r="L3040" s="178"/>
      <c r="M3040" s="178"/>
      <c r="N3040" s="106"/>
      <c r="O3040" s="111"/>
      <c r="P3040" s="111"/>
      <c r="Q3040" s="106"/>
      <c r="R3040" s="106"/>
      <c r="S3040" s="106"/>
      <c r="T3040" s="106"/>
      <c r="U3040" s="106"/>
      <c r="V3040" s="106"/>
      <c r="W3040" s="19"/>
      <c r="X3040" s="2"/>
      <c r="Y3040" s="4"/>
      <c r="Z3040" s="106"/>
      <c r="AA3040" s="114"/>
      <c r="AB3040" s="112"/>
      <c r="AC3040" s="178"/>
      <c r="AD3040" s="11"/>
      <c r="AE3040" s="106"/>
      <c r="AF3040" s="106"/>
      <c r="AG3040" s="106"/>
      <c r="AH3040" s="115"/>
      <c r="AI3040" s="116"/>
      <c r="AJ3040" s="10"/>
      <c r="AK3040" s="1"/>
      <c r="AL3040" s="10"/>
      <c r="AM3040" s="1"/>
      <c r="AN3040" s="1"/>
      <c r="AO3040" s="3"/>
      <c r="AP3040" s="3"/>
      <c r="AQ3040" s="4"/>
      <c r="AR3040" s="4"/>
      <c r="AS3040" s="4"/>
      <c r="AT3040" s="4"/>
      <c r="AU3040" s="4"/>
      <c r="AV3040" s="4"/>
      <c r="AW3040" s="1"/>
      <c r="AX3040" s="1"/>
      <c r="AY3040" s="1"/>
      <c r="AZ3040" s="1"/>
      <c r="BA3040" s="1"/>
      <c r="BB3040" s="1"/>
      <c r="BC3040" s="1"/>
      <c r="BD3040" s="1"/>
      <c r="BE3040" s="1"/>
      <c r="BG3040" s="1"/>
      <c r="BH3040" s="1"/>
    </row>
    <row r="3041" spans="1:60" ht="15" customHeight="1" x14ac:dyDescent="0.25">
      <c r="A3041" s="105"/>
      <c r="B3041" s="106"/>
      <c r="C3041" s="2"/>
      <c r="D3041" s="2"/>
      <c r="E3041" s="106"/>
      <c r="F3041" s="107"/>
      <c r="G3041" s="108"/>
      <c r="H3041" s="109"/>
      <c r="I3041" s="109"/>
      <c r="J3041" s="110"/>
      <c r="K3041" s="117"/>
      <c r="L3041" s="178"/>
      <c r="M3041" s="178"/>
      <c r="N3041" s="106"/>
      <c r="O3041" s="111"/>
      <c r="P3041" s="111"/>
      <c r="Q3041" s="106"/>
      <c r="R3041" s="106"/>
      <c r="S3041" s="106"/>
      <c r="T3041" s="106"/>
      <c r="U3041" s="106"/>
      <c r="V3041" s="106"/>
      <c r="W3041" s="19"/>
      <c r="X3041" s="2"/>
      <c r="Y3041" s="4"/>
      <c r="Z3041" s="106"/>
      <c r="AA3041" s="114"/>
      <c r="AB3041" s="112"/>
      <c r="AC3041" s="178"/>
      <c r="AD3041" s="11"/>
      <c r="AE3041" s="106"/>
      <c r="AF3041" s="106"/>
      <c r="AG3041" s="106"/>
      <c r="AH3041" s="115"/>
      <c r="AI3041" s="116"/>
      <c r="AJ3041" s="10"/>
      <c r="AK3041" s="1"/>
      <c r="AL3041" s="10"/>
      <c r="AM3041" s="1"/>
      <c r="AN3041" s="1"/>
      <c r="AO3041" s="3"/>
      <c r="AP3041" s="3"/>
      <c r="AQ3041" s="4"/>
      <c r="AR3041" s="4"/>
      <c r="AS3041" s="4"/>
      <c r="AT3041" s="4"/>
      <c r="AU3041" s="4"/>
      <c r="AV3041" s="4"/>
      <c r="AW3041" s="1"/>
      <c r="AX3041" s="1"/>
      <c r="AY3041" s="1"/>
      <c r="AZ3041" s="1"/>
      <c r="BA3041" s="1"/>
      <c r="BB3041" s="1"/>
      <c r="BC3041" s="1"/>
      <c r="BD3041" s="1"/>
      <c r="BE3041" s="1"/>
      <c r="BG3041" s="1"/>
      <c r="BH3041" s="1"/>
    </row>
    <row r="3042" spans="1:60" ht="15" customHeight="1" x14ac:dyDescent="0.25">
      <c r="A3042" s="105"/>
      <c r="B3042" s="106"/>
      <c r="C3042" s="2"/>
      <c r="D3042" s="2"/>
      <c r="E3042" s="106"/>
      <c r="F3042" s="107"/>
      <c r="G3042" s="108"/>
      <c r="H3042" s="109"/>
      <c r="I3042" s="109"/>
      <c r="J3042" s="110"/>
      <c r="K3042" s="117"/>
      <c r="L3042" s="178"/>
      <c r="M3042" s="178"/>
      <c r="N3042" s="106"/>
      <c r="O3042" s="111"/>
      <c r="P3042" s="111"/>
      <c r="Q3042" s="106"/>
      <c r="R3042" s="106"/>
      <c r="S3042" s="106"/>
      <c r="T3042" s="106"/>
      <c r="U3042" s="106"/>
      <c r="V3042" s="106"/>
      <c r="W3042" s="19"/>
      <c r="X3042" s="2"/>
      <c r="Y3042" s="4"/>
      <c r="Z3042" s="106"/>
      <c r="AA3042" s="114"/>
      <c r="AB3042" s="112"/>
      <c r="AC3042" s="178"/>
      <c r="AD3042" s="11"/>
      <c r="AE3042" s="106"/>
      <c r="AF3042" s="106"/>
      <c r="AG3042" s="106"/>
      <c r="AH3042" s="115"/>
      <c r="AI3042" s="116"/>
      <c r="AJ3042" s="10"/>
      <c r="AK3042" s="1"/>
      <c r="AL3042" s="10"/>
      <c r="AM3042" s="1"/>
      <c r="AN3042" s="1"/>
      <c r="AO3042" s="3"/>
      <c r="AP3042" s="3"/>
      <c r="AQ3042" s="4"/>
      <c r="AR3042" s="4"/>
      <c r="AS3042" s="4"/>
      <c r="AT3042" s="4"/>
      <c r="AU3042" s="4"/>
      <c r="AV3042" s="4"/>
      <c r="AW3042" s="1"/>
      <c r="AX3042" s="1"/>
      <c r="AY3042" s="1"/>
      <c r="AZ3042" s="1"/>
      <c r="BA3042" s="1"/>
      <c r="BB3042" s="1"/>
      <c r="BC3042" s="1"/>
      <c r="BD3042" s="1"/>
      <c r="BE3042" s="1"/>
      <c r="BG3042" s="1"/>
      <c r="BH3042" s="1"/>
    </row>
    <row r="3043" spans="1:60" ht="15" customHeight="1" x14ac:dyDescent="0.25">
      <c r="A3043" s="105"/>
      <c r="B3043" s="106"/>
      <c r="C3043" s="2"/>
      <c r="D3043" s="2"/>
      <c r="E3043" s="106"/>
      <c r="F3043" s="107"/>
      <c r="G3043" s="108"/>
      <c r="H3043" s="109"/>
      <c r="I3043" s="109"/>
      <c r="J3043" s="110"/>
      <c r="K3043" s="117"/>
      <c r="L3043" s="178"/>
      <c r="M3043" s="178"/>
      <c r="N3043" s="106"/>
      <c r="O3043" s="111"/>
      <c r="P3043" s="111"/>
      <c r="Q3043" s="106"/>
      <c r="R3043" s="106"/>
      <c r="S3043" s="106"/>
      <c r="T3043" s="106"/>
      <c r="U3043" s="106"/>
      <c r="V3043" s="106"/>
      <c r="W3043" s="19"/>
      <c r="X3043" s="2"/>
      <c r="Y3043" s="4"/>
      <c r="Z3043" s="106"/>
      <c r="AA3043" s="114"/>
      <c r="AB3043" s="112"/>
      <c r="AC3043" s="178"/>
      <c r="AD3043" s="11"/>
      <c r="AE3043" s="106"/>
      <c r="AF3043" s="106"/>
      <c r="AG3043" s="106"/>
      <c r="AH3043" s="115"/>
      <c r="AI3043" s="116"/>
      <c r="AJ3043" s="10"/>
      <c r="AK3043" s="1"/>
      <c r="AL3043" s="10"/>
      <c r="AM3043" s="1"/>
      <c r="AN3043" s="1"/>
      <c r="AO3043" s="3"/>
      <c r="AP3043" s="3"/>
      <c r="AQ3043" s="4"/>
      <c r="AR3043" s="4"/>
      <c r="AS3043" s="4"/>
      <c r="AT3043" s="4"/>
      <c r="AU3043" s="4"/>
      <c r="AV3043" s="4"/>
      <c r="AW3043" s="1"/>
      <c r="AX3043" s="1"/>
      <c r="AY3043" s="1"/>
      <c r="AZ3043" s="1"/>
      <c r="BA3043" s="1"/>
      <c r="BB3043" s="1"/>
      <c r="BC3043" s="1"/>
      <c r="BD3043" s="1"/>
      <c r="BE3043" s="1"/>
      <c r="BG3043" s="1"/>
      <c r="BH3043" s="1"/>
    </row>
    <row r="3044" spans="1:60" ht="15" customHeight="1" x14ac:dyDescent="0.25">
      <c r="A3044" s="105"/>
      <c r="B3044" s="106"/>
      <c r="C3044" s="2"/>
      <c r="D3044" s="2"/>
      <c r="E3044" s="106"/>
      <c r="F3044" s="107"/>
      <c r="G3044" s="108"/>
      <c r="H3044" s="109"/>
      <c r="I3044" s="109"/>
      <c r="J3044" s="110"/>
      <c r="K3044" s="117"/>
      <c r="L3044" s="178"/>
      <c r="M3044" s="178"/>
      <c r="N3044" s="106"/>
      <c r="O3044" s="111"/>
      <c r="P3044" s="111"/>
      <c r="Q3044" s="106"/>
      <c r="R3044" s="106"/>
      <c r="S3044" s="106"/>
      <c r="T3044" s="106"/>
      <c r="U3044" s="106"/>
      <c r="V3044" s="106"/>
      <c r="W3044" s="19"/>
      <c r="X3044" s="2"/>
      <c r="Y3044" s="4"/>
      <c r="Z3044" s="106"/>
      <c r="AA3044" s="114"/>
      <c r="AB3044" s="112"/>
      <c r="AC3044" s="178"/>
      <c r="AD3044" s="11"/>
      <c r="AE3044" s="106"/>
      <c r="AF3044" s="106"/>
      <c r="AG3044" s="106"/>
      <c r="AH3044" s="115"/>
      <c r="AI3044" s="116"/>
      <c r="AJ3044" s="10"/>
      <c r="AK3044" s="1"/>
      <c r="AL3044" s="10"/>
      <c r="AM3044" s="1"/>
      <c r="AN3044" s="1"/>
      <c r="AO3044" s="3"/>
      <c r="AP3044" s="3"/>
      <c r="AQ3044" s="4"/>
      <c r="AR3044" s="4"/>
      <c r="AS3044" s="4"/>
      <c r="AT3044" s="4"/>
      <c r="AU3044" s="4"/>
      <c r="AV3044" s="4"/>
      <c r="AW3044" s="1"/>
      <c r="AX3044" s="1"/>
      <c r="AY3044" s="1"/>
      <c r="AZ3044" s="1"/>
      <c r="BA3044" s="1"/>
      <c r="BB3044" s="1"/>
      <c r="BC3044" s="1"/>
      <c r="BD3044" s="1"/>
      <c r="BE3044" s="1"/>
      <c r="BG3044" s="1"/>
      <c r="BH3044" s="1"/>
    </row>
    <row r="3045" spans="1:60" ht="15" customHeight="1" x14ac:dyDescent="0.25">
      <c r="A3045" s="105"/>
      <c r="B3045" s="106"/>
      <c r="C3045" s="2"/>
      <c r="D3045" s="2"/>
      <c r="E3045" s="106"/>
      <c r="F3045" s="107"/>
      <c r="G3045" s="108"/>
      <c r="H3045" s="109"/>
      <c r="I3045" s="109"/>
      <c r="J3045" s="110"/>
      <c r="K3045" s="117"/>
      <c r="L3045" s="178"/>
      <c r="M3045" s="178"/>
      <c r="N3045" s="106"/>
      <c r="O3045" s="111"/>
      <c r="P3045" s="111"/>
      <c r="Q3045" s="106"/>
      <c r="R3045" s="106"/>
      <c r="S3045" s="106"/>
      <c r="T3045" s="106"/>
      <c r="U3045" s="106"/>
      <c r="V3045" s="106"/>
      <c r="W3045" s="19"/>
      <c r="X3045" s="2"/>
      <c r="Y3045" s="4"/>
      <c r="Z3045" s="106"/>
      <c r="AA3045" s="114"/>
      <c r="AB3045" s="112"/>
      <c r="AC3045" s="178"/>
      <c r="AD3045" s="11"/>
      <c r="AE3045" s="106"/>
      <c r="AF3045" s="106"/>
      <c r="AG3045" s="106"/>
      <c r="AH3045" s="115"/>
      <c r="AI3045" s="116"/>
      <c r="AJ3045" s="10"/>
      <c r="AK3045" s="1"/>
      <c r="AL3045" s="10"/>
      <c r="AM3045" s="1"/>
      <c r="AN3045" s="1"/>
      <c r="AO3045" s="3"/>
      <c r="AP3045" s="3"/>
      <c r="AQ3045" s="4"/>
      <c r="AR3045" s="4"/>
      <c r="AS3045" s="4"/>
      <c r="AT3045" s="4"/>
      <c r="AU3045" s="4"/>
      <c r="AV3045" s="4"/>
      <c r="AW3045" s="1"/>
      <c r="AX3045" s="1"/>
      <c r="AY3045" s="1"/>
      <c r="AZ3045" s="1"/>
      <c r="BA3045" s="1"/>
      <c r="BB3045" s="1"/>
      <c r="BC3045" s="1"/>
      <c r="BD3045" s="1"/>
      <c r="BE3045" s="1"/>
      <c r="BG3045" s="1"/>
      <c r="BH3045" s="1"/>
    </row>
    <row r="3046" spans="1:60" ht="15" customHeight="1" x14ac:dyDescent="0.25">
      <c r="A3046" s="105"/>
      <c r="B3046" s="106"/>
      <c r="C3046" s="2"/>
      <c r="D3046" s="2"/>
      <c r="E3046" s="106"/>
      <c r="F3046" s="107"/>
      <c r="G3046" s="108"/>
      <c r="H3046" s="109"/>
      <c r="I3046" s="109"/>
      <c r="J3046" s="110"/>
      <c r="K3046" s="117"/>
      <c r="L3046" s="178"/>
      <c r="M3046" s="178"/>
      <c r="N3046" s="106"/>
      <c r="O3046" s="111"/>
      <c r="P3046" s="111"/>
      <c r="Q3046" s="106"/>
      <c r="R3046" s="106"/>
      <c r="S3046" s="106"/>
      <c r="T3046" s="106"/>
      <c r="U3046" s="106"/>
      <c r="V3046" s="106"/>
      <c r="W3046" s="19"/>
      <c r="X3046" s="2"/>
      <c r="Y3046" s="4"/>
      <c r="Z3046" s="106"/>
      <c r="AA3046" s="114"/>
      <c r="AB3046" s="112"/>
      <c r="AC3046" s="178"/>
      <c r="AD3046" s="11"/>
      <c r="AE3046" s="106"/>
      <c r="AF3046" s="106"/>
      <c r="AG3046" s="106"/>
      <c r="AH3046" s="115"/>
      <c r="AI3046" s="116"/>
      <c r="AJ3046" s="10"/>
      <c r="AK3046" s="1"/>
      <c r="AL3046" s="10"/>
      <c r="AM3046" s="1"/>
      <c r="AN3046" s="1"/>
      <c r="AO3046" s="3"/>
      <c r="AP3046" s="3"/>
      <c r="AQ3046" s="4"/>
      <c r="AR3046" s="4"/>
      <c r="AS3046" s="4"/>
      <c r="AT3046" s="4"/>
      <c r="AU3046" s="4"/>
      <c r="AV3046" s="4"/>
      <c r="AW3046" s="1"/>
      <c r="AX3046" s="1"/>
      <c r="AY3046" s="1"/>
      <c r="AZ3046" s="1"/>
      <c r="BA3046" s="1"/>
      <c r="BB3046" s="1"/>
      <c r="BC3046" s="1"/>
      <c r="BD3046" s="1"/>
      <c r="BE3046" s="1"/>
      <c r="BG3046" s="1"/>
      <c r="BH3046" s="1"/>
    </row>
    <row r="3047" spans="1:60" ht="15" customHeight="1" x14ac:dyDescent="0.25">
      <c r="A3047" s="105"/>
      <c r="B3047" s="106"/>
      <c r="C3047" s="2"/>
      <c r="D3047" s="2"/>
      <c r="E3047" s="106"/>
      <c r="F3047" s="107"/>
      <c r="G3047" s="108"/>
      <c r="H3047" s="109"/>
      <c r="I3047" s="109"/>
      <c r="J3047" s="110"/>
      <c r="K3047" s="117"/>
      <c r="L3047" s="178"/>
      <c r="M3047" s="178"/>
      <c r="N3047" s="106"/>
      <c r="O3047" s="111"/>
      <c r="P3047" s="111"/>
      <c r="Q3047" s="106"/>
      <c r="R3047" s="106"/>
      <c r="S3047" s="106"/>
      <c r="T3047" s="106"/>
      <c r="U3047" s="106"/>
      <c r="V3047" s="106"/>
      <c r="W3047" s="19"/>
      <c r="X3047" s="2"/>
      <c r="Y3047" s="4"/>
      <c r="Z3047" s="106"/>
      <c r="AA3047" s="114"/>
      <c r="AB3047" s="112"/>
      <c r="AC3047" s="178"/>
      <c r="AD3047" s="11"/>
      <c r="AE3047" s="106"/>
      <c r="AF3047" s="106"/>
      <c r="AG3047" s="106"/>
      <c r="AH3047" s="115"/>
      <c r="AI3047" s="116"/>
      <c r="AJ3047" s="10"/>
      <c r="AK3047" s="1"/>
      <c r="AL3047" s="10"/>
      <c r="AM3047" s="1"/>
      <c r="AN3047" s="1"/>
      <c r="AO3047" s="3"/>
      <c r="AP3047" s="3"/>
      <c r="AQ3047" s="4"/>
      <c r="AR3047" s="4"/>
      <c r="AS3047" s="4"/>
      <c r="AT3047" s="4"/>
      <c r="AU3047" s="4"/>
      <c r="AV3047" s="4"/>
      <c r="AW3047" s="1"/>
      <c r="AX3047" s="1"/>
      <c r="AY3047" s="1"/>
      <c r="AZ3047" s="1"/>
      <c r="BA3047" s="1"/>
      <c r="BB3047" s="1"/>
      <c r="BC3047" s="1"/>
      <c r="BD3047" s="1"/>
      <c r="BE3047" s="1"/>
      <c r="BG3047" s="1"/>
      <c r="BH3047" s="1"/>
    </row>
    <row r="3048" spans="1:60" ht="15" customHeight="1" x14ac:dyDescent="0.25">
      <c r="A3048" s="105"/>
      <c r="B3048" s="106"/>
      <c r="C3048" s="2"/>
      <c r="D3048" s="2"/>
      <c r="E3048" s="106"/>
      <c r="F3048" s="107"/>
      <c r="G3048" s="108"/>
      <c r="H3048" s="109"/>
      <c r="I3048" s="109"/>
      <c r="J3048" s="110"/>
      <c r="K3048" s="117"/>
      <c r="L3048" s="178"/>
      <c r="M3048" s="178"/>
      <c r="N3048" s="106"/>
      <c r="O3048" s="111"/>
      <c r="P3048" s="111"/>
      <c r="Q3048" s="106"/>
      <c r="R3048" s="106"/>
      <c r="S3048" s="106"/>
      <c r="T3048" s="106"/>
      <c r="U3048" s="106"/>
      <c r="V3048" s="106"/>
      <c r="W3048" s="19"/>
      <c r="X3048" s="2"/>
      <c r="Y3048" s="4"/>
      <c r="Z3048" s="106"/>
      <c r="AA3048" s="114"/>
      <c r="AB3048" s="112"/>
      <c r="AC3048" s="178"/>
      <c r="AD3048" s="11"/>
      <c r="AE3048" s="106"/>
      <c r="AF3048" s="106"/>
      <c r="AG3048" s="106"/>
      <c r="AH3048" s="115"/>
      <c r="AI3048" s="116"/>
      <c r="AJ3048" s="10"/>
      <c r="AK3048" s="1"/>
      <c r="AL3048" s="10"/>
      <c r="AM3048" s="1"/>
      <c r="AN3048" s="1"/>
      <c r="AO3048" s="3"/>
      <c r="AP3048" s="3"/>
      <c r="AQ3048" s="4"/>
      <c r="AR3048" s="4"/>
      <c r="AS3048" s="4"/>
      <c r="AT3048" s="4"/>
      <c r="AU3048" s="4"/>
      <c r="AV3048" s="4"/>
      <c r="AW3048" s="1"/>
      <c r="AX3048" s="1"/>
      <c r="AY3048" s="1"/>
      <c r="AZ3048" s="1"/>
      <c r="BA3048" s="1"/>
      <c r="BB3048" s="1"/>
      <c r="BC3048" s="1"/>
      <c r="BD3048" s="1"/>
      <c r="BE3048" s="1"/>
      <c r="BG3048" s="1"/>
      <c r="BH3048" s="1"/>
    </row>
    <row r="3049" spans="1:60" ht="15" customHeight="1" x14ac:dyDescent="0.25">
      <c r="A3049" s="105"/>
      <c r="B3049" s="106"/>
      <c r="C3049" s="2"/>
      <c r="D3049" s="2"/>
      <c r="E3049" s="106"/>
      <c r="F3049" s="107"/>
      <c r="G3049" s="108"/>
      <c r="H3049" s="109"/>
      <c r="I3049" s="109"/>
      <c r="J3049" s="110"/>
      <c r="K3049" s="117"/>
      <c r="L3049" s="178"/>
      <c r="M3049" s="178"/>
      <c r="N3049" s="106"/>
      <c r="O3049" s="111"/>
      <c r="P3049" s="111"/>
      <c r="Q3049" s="106"/>
      <c r="R3049" s="106"/>
      <c r="S3049" s="106"/>
      <c r="T3049" s="106"/>
      <c r="U3049" s="106"/>
      <c r="V3049" s="106"/>
      <c r="W3049" s="19"/>
      <c r="X3049" s="2"/>
      <c r="Y3049" s="4"/>
      <c r="Z3049" s="106"/>
      <c r="AA3049" s="114"/>
      <c r="AB3049" s="112"/>
      <c r="AC3049" s="178"/>
      <c r="AD3049" s="11"/>
      <c r="AE3049" s="106"/>
      <c r="AF3049" s="106"/>
      <c r="AG3049" s="106"/>
      <c r="AH3049" s="115"/>
      <c r="AI3049" s="116"/>
      <c r="AJ3049" s="10"/>
      <c r="AK3049" s="1"/>
      <c r="AL3049" s="10"/>
      <c r="AM3049" s="1"/>
      <c r="AN3049" s="1"/>
      <c r="AO3049" s="3"/>
      <c r="AP3049" s="3"/>
      <c r="AQ3049" s="4"/>
      <c r="AR3049" s="4"/>
      <c r="AS3049" s="4"/>
      <c r="AT3049" s="4"/>
      <c r="AU3049" s="4"/>
      <c r="AV3049" s="4"/>
      <c r="AW3049" s="1"/>
      <c r="AX3049" s="1"/>
      <c r="AY3049" s="1"/>
      <c r="AZ3049" s="1"/>
      <c r="BA3049" s="1"/>
      <c r="BB3049" s="1"/>
      <c r="BC3049" s="1"/>
      <c r="BD3049" s="1"/>
      <c r="BE3049" s="1"/>
      <c r="BG3049" s="1"/>
      <c r="BH3049" s="1"/>
    </row>
    <row r="3050" spans="1:60" ht="15" customHeight="1" x14ac:dyDescent="0.25">
      <c r="A3050" s="105"/>
      <c r="B3050" s="106"/>
      <c r="C3050" s="2"/>
      <c r="D3050" s="2"/>
      <c r="E3050" s="106"/>
      <c r="F3050" s="107"/>
      <c r="G3050" s="108"/>
      <c r="H3050" s="109"/>
      <c r="I3050" s="109"/>
      <c r="J3050" s="110"/>
      <c r="K3050" s="117"/>
      <c r="L3050" s="178"/>
      <c r="M3050" s="178"/>
      <c r="N3050" s="106"/>
      <c r="O3050" s="111"/>
      <c r="P3050" s="111"/>
      <c r="Q3050" s="106"/>
      <c r="R3050" s="106"/>
      <c r="S3050" s="106"/>
      <c r="T3050" s="106"/>
      <c r="U3050" s="106"/>
      <c r="V3050" s="106"/>
      <c r="W3050" s="19"/>
      <c r="X3050" s="2"/>
      <c r="Y3050" s="4"/>
      <c r="Z3050" s="106"/>
      <c r="AA3050" s="114"/>
      <c r="AB3050" s="112"/>
      <c r="AC3050" s="178"/>
      <c r="AD3050" s="11"/>
      <c r="AE3050" s="106"/>
      <c r="AF3050" s="106"/>
      <c r="AG3050" s="106"/>
      <c r="AH3050" s="115"/>
      <c r="AI3050" s="116"/>
      <c r="AJ3050" s="10"/>
      <c r="AK3050" s="1"/>
      <c r="AL3050" s="10"/>
      <c r="AM3050" s="1"/>
      <c r="AN3050" s="1"/>
      <c r="AO3050" s="3"/>
      <c r="AP3050" s="3"/>
      <c r="AQ3050" s="4"/>
      <c r="AR3050" s="4"/>
      <c r="AS3050" s="4"/>
      <c r="AT3050" s="4"/>
      <c r="AU3050" s="4"/>
      <c r="AV3050" s="4"/>
      <c r="AW3050" s="1"/>
      <c r="AX3050" s="1"/>
      <c r="AY3050" s="1"/>
      <c r="AZ3050" s="1"/>
      <c r="BA3050" s="1"/>
      <c r="BB3050" s="1"/>
      <c r="BC3050" s="1"/>
      <c r="BD3050" s="1"/>
      <c r="BE3050" s="1"/>
      <c r="BG3050" s="1"/>
      <c r="BH3050" s="1"/>
    </row>
    <row r="3051" spans="1:60" ht="15" customHeight="1" x14ac:dyDescent="0.25">
      <c r="A3051" s="105"/>
      <c r="B3051" s="106"/>
      <c r="C3051" s="2"/>
      <c r="D3051" s="2"/>
      <c r="E3051" s="106"/>
      <c r="F3051" s="107"/>
      <c r="G3051" s="108"/>
      <c r="H3051" s="109"/>
      <c r="I3051" s="109"/>
      <c r="J3051" s="110"/>
      <c r="K3051" s="117"/>
      <c r="L3051" s="178"/>
      <c r="M3051" s="178"/>
      <c r="N3051" s="106"/>
      <c r="O3051" s="111"/>
      <c r="P3051" s="111"/>
      <c r="Q3051" s="106"/>
      <c r="R3051" s="106"/>
      <c r="S3051" s="106"/>
      <c r="T3051" s="106"/>
      <c r="U3051" s="106"/>
      <c r="V3051" s="106"/>
      <c r="W3051" s="19"/>
      <c r="X3051" s="2"/>
      <c r="Y3051" s="4"/>
      <c r="Z3051" s="106"/>
      <c r="AA3051" s="114"/>
      <c r="AB3051" s="112"/>
      <c r="AC3051" s="178"/>
      <c r="AD3051" s="11"/>
      <c r="AE3051" s="106"/>
      <c r="AF3051" s="106"/>
      <c r="AG3051" s="106"/>
      <c r="AH3051" s="115"/>
      <c r="AI3051" s="116"/>
      <c r="AJ3051" s="10"/>
      <c r="AK3051" s="1"/>
      <c r="AL3051" s="10"/>
      <c r="AM3051" s="1"/>
      <c r="AN3051" s="1"/>
      <c r="AO3051" s="3"/>
      <c r="AP3051" s="3"/>
      <c r="AQ3051" s="4"/>
      <c r="AR3051" s="4"/>
      <c r="AS3051" s="4"/>
      <c r="AT3051" s="4"/>
      <c r="AU3051" s="4"/>
      <c r="AV3051" s="4"/>
      <c r="AW3051" s="1"/>
      <c r="AX3051" s="1"/>
      <c r="AY3051" s="1"/>
      <c r="AZ3051" s="1"/>
      <c r="BA3051" s="1"/>
      <c r="BB3051" s="1"/>
      <c r="BC3051" s="1"/>
      <c r="BD3051" s="1"/>
      <c r="BE3051" s="1"/>
      <c r="BG3051" s="1"/>
      <c r="BH3051" s="1"/>
    </row>
    <row r="3052" spans="1:60" ht="15" customHeight="1" x14ac:dyDescent="0.25">
      <c r="A3052" s="105"/>
      <c r="B3052" s="106"/>
      <c r="C3052" s="2"/>
      <c r="D3052" s="2"/>
      <c r="E3052" s="106"/>
      <c r="F3052" s="107"/>
      <c r="G3052" s="108"/>
      <c r="H3052" s="109"/>
      <c r="I3052" s="109"/>
      <c r="J3052" s="110"/>
      <c r="K3052" s="117"/>
      <c r="L3052" s="178"/>
      <c r="M3052" s="178"/>
      <c r="N3052" s="106"/>
      <c r="O3052" s="111"/>
      <c r="P3052" s="111"/>
      <c r="Q3052" s="106"/>
      <c r="R3052" s="106"/>
      <c r="S3052" s="106"/>
      <c r="T3052" s="106"/>
      <c r="U3052" s="106"/>
      <c r="V3052" s="106"/>
      <c r="W3052" s="19"/>
      <c r="X3052" s="2"/>
      <c r="Y3052" s="4"/>
      <c r="Z3052" s="106"/>
      <c r="AA3052" s="114"/>
      <c r="AB3052" s="112"/>
      <c r="AC3052" s="178"/>
      <c r="AD3052" s="11"/>
      <c r="AE3052" s="106"/>
      <c r="AF3052" s="106"/>
      <c r="AG3052" s="106"/>
      <c r="AH3052" s="115"/>
      <c r="AI3052" s="116"/>
      <c r="AJ3052" s="10"/>
      <c r="AK3052" s="1"/>
      <c r="AL3052" s="10"/>
      <c r="AM3052" s="1"/>
      <c r="AN3052" s="1"/>
      <c r="AO3052" s="3"/>
      <c r="AP3052" s="3"/>
      <c r="AQ3052" s="4"/>
      <c r="AR3052" s="4"/>
      <c r="AS3052" s="4"/>
      <c r="AT3052" s="4"/>
      <c r="AU3052" s="4"/>
      <c r="AV3052" s="4"/>
      <c r="AW3052" s="1"/>
      <c r="AX3052" s="1"/>
      <c r="AY3052" s="1"/>
      <c r="AZ3052" s="1"/>
      <c r="BA3052" s="1"/>
      <c r="BB3052" s="1"/>
      <c r="BC3052" s="1"/>
      <c r="BD3052" s="1"/>
      <c r="BE3052" s="1"/>
      <c r="BG3052" s="1"/>
      <c r="BH3052" s="1"/>
    </row>
    <row r="3053" spans="1:60" ht="15" customHeight="1" x14ac:dyDescent="0.25">
      <c r="A3053" s="105"/>
      <c r="B3053" s="106"/>
      <c r="C3053" s="2"/>
      <c r="D3053" s="2"/>
      <c r="E3053" s="106"/>
      <c r="F3053" s="107"/>
      <c r="G3053" s="108"/>
      <c r="H3053" s="109"/>
      <c r="I3053" s="109"/>
      <c r="J3053" s="110"/>
      <c r="K3053" s="117"/>
      <c r="L3053" s="178"/>
      <c r="M3053" s="178"/>
      <c r="N3053" s="106"/>
      <c r="O3053" s="111"/>
      <c r="P3053" s="111"/>
      <c r="Q3053" s="106"/>
      <c r="R3053" s="106"/>
      <c r="S3053" s="106"/>
      <c r="T3053" s="106"/>
      <c r="U3053" s="106"/>
      <c r="V3053" s="106"/>
      <c r="W3053" s="19"/>
      <c r="X3053" s="2"/>
      <c r="Y3053" s="4"/>
      <c r="Z3053" s="106"/>
      <c r="AA3053" s="114"/>
      <c r="AB3053" s="112"/>
      <c r="AC3053" s="178"/>
      <c r="AD3053" s="11"/>
      <c r="AE3053" s="106"/>
      <c r="AF3053" s="106"/>
      <c r="AG3053" s="106"/>
      <c r="AH3053" s="115"/>
      <c r="AI3053" s="116"/>
      <c r="AJ3053" s="10"/>
      <c r="AK3053" s="1"/>
      <c r="AL3053" s="10"/>
      <c r="AM3053" s="1"/>
      <c r="AN3053" s="1"/>
      <c r="AO3053" s="3"/>
      <c r="AP3053" s="3"/>
      <c r="AQ3053" s="4"/>
      <c r="AR3053" s="4"/>
      <c r="AS3053" s="4"/>
      <c r="AT3053" s="4"/>
      <c r="AU3053" s="4"/>
      <c r="AV3053" s="4"/>
      <c r="AW3053" s="1"/>
      <c r="AX3053" s="1"/>
      <c r="AY3053" s="1"/>
      <c r="AZ3053" s="1"/>
      <c r="BA3053" s="1"/>
      <c r="BB3053" s="1"/>
      <c r="BC3053" s="1"/>
      <c r="BD3053" s="1"/>
      <c r="BE3053" s="1"/>
      <c r="BG3053" s="1"/>
      <c r="BH3053" s="1"/>
    </row>
    <row r="3054" spans="1:60" ht="15" customHeight="1" x14ac:dyDescent="0.25">
      <c r="A3054" s="105"/>
      <c r="B3054" s="106"/>
      <c r="C3054" s="2"/>
      <c r="D3054" s="2"/>
      <c r="E3054" s="106"/>
      <c r="F3054" s="107"/>
      <c r="G3054" s="108"/>
      <c r="H3054" s="109"/>
      <c r="I3054" s="109"/>
      <c r="J3054" s="110"/>
      <c r="K3054" s="117"/>
      <c r="L3054" s="178"/>
      <c r="M3054" s="178"/>
      <c r="N3054" s="106"/>
      <c r="O3054" s="111"/>
      <c r="P3054" s="111"/>
      <c r="Q3054" s="106"/>
      <c r="R3054" s="106"/>
      <c r="S3054" s="106"/>
      <c r="T3054" s="106"/>
      <c r="U3054" s="106"/>
      <c r="V3054" s="106"/>
      <c r="W3054" s="19"/>
      <c r="X3054" s="2"/>
      <c r="Y3054" s="4"/>
      <c r="Z3054" s="106"/>
      <c r="AA3054" s="114"/>
      <c r="AB3054" s="112"/>
      <c r="AC3054" s="178"/>
      <c r="AD3054" s="11"/>
      <c r="AE3054" s="106"/>
      <c r="AF3054" s="106"/>
      <c r="AG3054" s="106"/>
      <c r="AH3054" s="115"/>
      <c r="AI3054" s="116"/>
      <c r="AJ3054" s="10"/>
      <c r="AK3054" s="1"/>
      <c r="AL3054" s="10"/>
      <c r="AM3054" s="1"/>
      <c r="AN3054" s="1"/>
      <c r="AO3054" s="3"/>
      <c r="AP3054" s="3"/>
      <c r="AQ3054" s="4"/>
      <c r="AR3054" s="4"/>
      <c r="AS3054" s="4"/>
      <c r="AT3054" s="4"/>
      <c r="AU3054" s="4"/>
      <c r="AV3054" s="4"/>
      <c r="AW3054" s="1"/>
      <c r="AX3054" s="1"/>
      <c r="AY3054" s="1"/>
      <c r="AZ3054" s="1"/>
      <c r="BA3054" s="1"/>
      <c r="BB3054" s="1"/>
      <c r="BC3054" s="1"/>
      <c r="BD3054" s="1"/>
      <c r="BE3054" s="1"/>
      <c r="BG3054" s="1"/>
      <c r="BH3054" s="1"/>
    </row>
    <row r="3055" spans="1:60" ht="15" customHeight="1" x14ac:dyDescent="0.25">
      <c r="A3055" s="105"/>
      <c r="B3055" s="106"/>
      <c r="C3055" s="2"/>
      <c r="D3055" s="2"/>
      <c r="E3055" s="106"/>
      <c r="F3055" s="107"/>
      <c r="G3055" s="108"/>
      <c r="H3055" s="109"/>
      <c r="I3055" s="109"/>
      <c r="J3055" s="110"/>
      <c r="K3055" s="117"/>
      <c r="L3055" s="178"/>
      <c r="M3055" s="178"/>
      <c r="N3055" s="106"/>
      <c r="O3055" s="111"/>
      <c r="P3055" s="111"/>
      <c r="Q3055" s="106"/>
      <c r="R3055" s="106"/>
      <c r="S3055" s="106"/>
      <c r="T3055" s="106"/>
      <c r="U3055" s="106"/>
      <c r="V3055" s="106"/>
      <c r="W3055" s="19"/>
      <c r="X3055" s="2"/>
      <c r="Y3055" s="4"/>
      <c r="Z3055" s="106"/>
      <c r="AA3055" s="114"/>
      <c r="AB3055" s="112"/>
      <c r="AC3055" s="178"/>
      <c r="AD3055" s="11"/>
      <c r="AE3055" s="106"/>
      <c r="AF3055" s="106"/>
      <c r="AG3055" s="106"/>
      <c r="AH3055" s="115"/>
      <c r="AI3055" s="116"/>
      <c r="AJ3055" s="10"/>
      <c r="AK3055" s="1"/>
      <c r="AL3055" s="10"/>
      <c r="AM3055" s="1"/>
      <c r="AN3055" s="1"/>
      <c r="AO3055" s="3"/>
      <c r="AP3055" s="3"/>
      <c r="AQ3055" s="4"/>
      <c r="AR3055" s="4"/>
      <c r="AS3055" s="4"/>
      <c r="AT3055" s="4"/>
      <c r="AU3055" s="4"/>
      <c r="AV3055" s="4"/>
      <c r="AW3055" s="1"/>
      <c r="AX3055" s="1"/>
      <c r="AY3055" s="1"/>
      <c r="AZ3055" s="1"/>
      <c r="BA3055" s="1"/>
      <c r="BB3055" s="1"/>
      <c r="BC3055" s="1"/>
      <c r="BD3055" s="1"/>
      <c r="BE3055" s="1"/>
      <c r="BG3055" s="1"/>
      <c r="BH3055" s="1"/>
    </row>
    <row r="3056" spans="1:60" ht="15" customHeight="1" x14ac:dyDescent="0.25">
      <c r="A3056" s="105"/>
      <c r="B3056" s="106"/>
      <c r="C3056" s="2"/>
      <c r="D3056" s="2"/>
      <c r="E3056" s="106"/>
      <c r="F3056" s="107"/>
      <c r="G3056" s="108"/>
      <c r="H3056" s="109"/>
      <c r="I3056" s="109"/>
      <c r="J3056" s="110"/>
      <c r="K3056" s="117"/>
      <c r="L3056" s="178"/>
      <c r="M3056" s="178"/>
      <c r="N3056" s="106"/>
      <c r="O3056" s="111"/>
      <c r="P3056" s="111"/>
      <c r="Q3056" s="106"/>
      <c r="R3056" s="106"/>
      <c r="S3056" s="106"/>
      <c r="T3056" s="106"/>
      <c r="U3056" s="106"/>
      <c r="V3056" s="106"/>
      <c r="W3056" s="19"/>
      <c r="X3056" s="2"/>
      <c r="Y3056" s="4"/>
      <c r="Z3056" s="106"/>
      <c r="AA3056" s="114"/>
      <c r="AB3056" s="112"/>
      <c r="AC3056" s="178"/>
      <c r="AD3056" s="11"/>
      <c r="AE3056" s="106"/>
      <c r="AF3056" s="106"/>
      <c r="AG3056" s="106"/>
      <c r="AH3056" s="115"/>
      <c r="AI3056" s="116"/>
      <c r="AJ3056" s="10"/>
      <c r="AK3056" s="1"/>
      <c r="AL3056" s="10"/>
      <c r="AM3056" s="1"/>
      <c r="AN3056" s="1"/>
      <c r="AO3056" s="3"/>
      <c r="AP3056" s="3"/>
      <c r="AQ3056" s="4"/>
      <c r="AR3056" s="4"/>
      <c r="AS3056" s="4"/>
      <c r="AT3056" s="4"/>
      <c r="AU3056" s="4"/>
      <c r="AV3056" s="4"/>
      <c r="AW3056" s="1"/>
      <c r="AX3056" s="1"/>
      <c r="AY3056" s="1"/>
      <c r="AZ3056" s="1"/>
      <c r="BA3056" s="1"/>
      <c r="BB3056" s="1"/>
      <c r="BC3056" s="1"/>
      <c r="BD3056" s="1"/>
      <c r="BE3056" s="1"/>
      <c r="BG3056" s="1"/>
      <c r="BH3056" s="1"/>
    </row>
    <row r="3057" spans="1:60" ht="15" customHeight="1" x14ac:dyDescent="0.25">
      <c r="A3057" s="105"/>
      <c r="B3057" s="106"/>
      <c r="C3057" s="2"/>
      <c r="D3057" s="2"/>
      <c r="E3057" s="106"/>
      <c r="F3057" s="107"/>
      <c r="G3057" s="108"/>
      <c r="H3057" s="109"/>
      <c r="I3057" s="109"/>
      <c r="J3057" s="110"/>
      <c r="K3057" s="117"/>
      <c r="L3057" s="178"/>
      <c r="M3057" s="178"/>
      <c r="N3057" s="106"/>
      <c r="O3057" s="111"/>
      <c r="P3057" s="111"/>
      <c r="Q3057" s="106"/>
      <c r="R3057" s="106"/>
      <c r="S3057" s="106"/>
      <c r="T3057" s="106"/>
      <c r="U3057" s="106"/>
      <c r="V3057" s="106"/>
      <c r="W3057" s="19"/>
      <c r="X3057" s="2"/>
      <c r="Y3057" s="4"/>
      <c r="Z3057" s="106"/>
      <c r="AA3057" s="114"/>
      <c r="AB3057" s="112"/>
      <c r="AC3057" s="178"/>
      <c r="AD3057" s="11"/>
      <c r="AE3057" s="106"/>
      <c r="AF3057" s="106"/>
      <c r="AG3057" s="106"/>
      <c r="AH3057" s="115"/>
      <c r="AI3057" s="116"/>
      <c r="AJ3057" s="10"/>
      <c r="AK3057" s="1"/>
      <c r="AL3057" s="10"/>
      <c r="AM3057" s="1"/>
      <c r="AN3057" s="1"/>
      <c r="AO3057" s="3"/>
      <c r="AP3057" s="3"/>
      <c r="AQ3057" s="4"/>
      <c r="AR3057" s="4"/>
      <c r="AS3057" s="4"/>
      <c r="AT3057" s="4"/>
      <c r="AU3057" s="4"/>
      <c r="AV3057" s="4"/>
      <c r="AW3057" s="1"/>
      <c r="AX3057" s="1"/>
      <c r="AY3057" s="1"/>
      <c r="AZ3057" s="1"/>
      <c r="BA3057" s="1"/>
      <c r="BB3057" s="1"/>
      <c r="BC3057" s="1"/>
      <c r="BD3057" s="1"/>
      <c r="BE3057" s="1"/>
      <c r="BG3057" s="1"/>
      <c r="BH3057" s="1"/>
    </row>
    <row r="3058" spans="1:60" ht="15" customHeight="1" x14ac:dyDescent="0.25">
      <c r="A3058" s="105"/>
      <c r="B3058" s="106"/>
      <c r="C3058" s="2"/>
      <c r="D3058" s="2"/>
      <c r="E3058" s="106"/>
      <c r="F3058" s="107"/>
      <c r="G3058" s="108"/>
      <c r="H3058" s="109"/>
      <c r="I3058" s="109"/>
      <c r="J3058" s="110"/>
      <c r="K3058" s="117"/>
      <c r="L3058" s="178"/>
      <c r="M3058" s="178"/>
      <c r="N3058" s="106"/>
      <c r="O3058" s="111"/>
      <c r="P3058" s="111"/>
      <c r="Q3058" s="106"/>
      <c r="R3058" s="106"/>
      <c r="S3058" s="106"/>
      <c r="T3058" s="106"/>
      <c r="U3058" s="106"/>
      <c r="V3058" s="106"/>
      <c r="W3058" s="19"/>
      <c r="X3058" s="2"/>
      <c r="Y3058" s="4"/>
      <c r="Z3058" s="106"/>
      <c r="AA3058" s="114"/>
      <c r="AB3058" s="112"/>
      <c r="AC3058" s="178"/>
      <c r="AD3058" s="11"/>
      <c r="AE3058" s="106"/>
      <c r="AF3058" s="106"/>
      <c r="AG3058" s="106"/>
      <c r="AH3058" s="115"/>
      <c r="AI3058" s="116"/>
      <c r="AJ3058" s="10"/>
      <c r="AK3058" s="1"/>
      <c r="AL3058" s="10"/>
      <c r="AM3058" s="1"/>
      <c r="AN3058" s="1"/>
      <c r="AO3058" s="3"/>
      <c r="AP3058" s="3"/>
      <c r="AQ3058" s="4"/>
      <c r="AR3058" s="4"/>
      <c r="AS3058" s="4"/>
      <c r="AT3058" s="4"/>
      <c r="AU3058" s="4"/>
      <c r="AV3058" s="4"/>
      <c r="AW3058" s="1"/>
      <c r="AX3058" s="1"/>
      <c r="AY3058" s="1"/>
      <c r="AZ3058" s="1"/>
      <c r="BA3058" s="1"/>
      <c r="BB3058" s="1"/>
      <c r="BC3058" s="1"/>
      <c r="BD3058" s="1"/>
      <c r="BE3058" s="1"/>
      <c r="BG3058" s="1"/>
      <c r="BH3058" s="1"/>
    </row>
    <row r="3059" spans="1:60" ht="15" customHeight="1" x14ac:dyDescent="0.25">
      <c r="A3059" s="105"/>
      <c r="B3059" s="106"/>
      <c r="C3059" s="2"/>
      <c r="D3059" s="2"/>
      <c r="E3059" s="106"/>
      <c r="F3059" s="107"/>
      <c r="G3059" s="108"/>
      <c r="H3059" s="109"/>
      <c r="I3059" s="109"/>
      <c r="J3059" s="110"/>
      <c r="K3059" s="117"/>
      <c r="L3059" s="178"/>
      <c r="M3059" s="178"/>
      <c r="N3059" s="106"/>
      <c r="O3059" s="111"/>
      <c r="P3059" s="111"/>
      <c r="Q3059" s="106"/>
      <c r="R3059" s="106"/>
      <c r="S3059" s="106"/>
      <c r="T3059" s="106"/>
      <c r="U3059" s="106"/>
      <c r="V3059" s="106"/>
      <c r="W3059" s="19"/>
      <c r="X3059" s="2"/>
      <c r="Y3059" s="4"/>
      <c r="Z3059" s="106"/>
      <c r="AA3059" s="114"/>
      <c r="AB3059" s="112"/>
      <c r="AC3059" s="178"/>
      <c r="AD3059" s="11"/>
      <c r="AE3059" s="106"/>
      <c r="AF3059" s="106"/>
      <c r="AG3059" s="106"/>
      <c r="AH3059" s="115"/>
      <c r="AI3059" s="116"/>
      <c r="AJ3059" s="10"/>
      <c r="AK3059" s="1"/>
      <c r="AL3059" s="10"/>
      <c r="AM3059" s="1"/>
      <c r="AN3059" s="1"/>
      <c r="AO3059" s="3"/>
      <c r="AP3059" s="3"/>
      <c r="AQ3059" s="4"/>
      <c r="AR3059" s="4"/>
      <c r="AS3059" s="4"/>
      <c r="AT3059" s="4"/>
      <c r="AU3059" s="4"/>
      <c r="AV3059" s="4"/>
      <c r="AW3059" s="1"/>
      <c r="AX3059" s="1"/>
      <c r="AY3059" s="1"/>
      <c r="AZ3059" s="1"/>
      <c r="BA3059" s="1"/>
      <c r="BB3059" s="1"/>
      <c r="BC3059" s="1"/>
      <c r="BD3059" s="1"/>
      <c r="BE3059" s="1"/>
      <c r="BG3059" s="1"/>
      <c r="BH3059" s="1"/>
    </row>
    <row r="3060" spans="1:60" ht="15" customHeight="1" x14ac:dyDescent="0.25">
      <c r="A3060" s="105"/>
      <c r="B3060" s="106"/>
      <c r="C3060" s="2"/>
      <c r="D3060" s="2"/>
      <c r="E3060" s="106"/>
      <c r="F3060" s="107"/>
      <c r="G3060" s="108"/>
      <c r="H3060" s="109"/>
      <c r="I3060" s="109"/>
      <c r="J3060" s="110"/>
      <c r="K3060" s="117"/>
      <c r="L3060" s="178"/>
      <c r="M3060" s="178"/>
      <c r="N3060" s="106"/>
      <c r="O3060" s="111"/>
      <c r="P3060" s="111"/>
      <c r="Q3060" s="106"/>
      <c r="R3060" s="106"/>
      <c r="S3060" s="106"/>
      <c r="T3060" s="106"/>
      <c r="U3060" s="106"/>
      <c r="V3060" s="106"/>
      <c r="W3060" s="19"/>
      <c r="X3060" s="2"/>
      <c r="Y3060" s="4"/>
      <c r="Z3060" s="106"/>
      <c r="AA3060" s="114"/>
      <c r="AB3060" s="112"/>
      <c r="AC3060" s="178"/>
      <c r="AD3060" s="11"/>
      <c r="AE3060" s="106"/>
      <c r="AF3060" s="106"/>
      <c r="AG3060" s="106"/>
      <c r="AH3060" s="115"/>
      <c r="AI3060" s="116"/>
      <c r="AJ3060" s="10"/>
      <c r="AK3060" s="1"/>
      <c r="AL3060" s="10"/>
      <c r="AM3060" s="1"/>
      <c r="AN3060" s="1"/>
      <c r="AO3060" s="3"/>
      <c r="AP3060" s="3"/>
      <c r="AQ3060" s="4"/>
      <c r="AR3060" s="4"/>
      <c r="AS3060" s="4"/>
      <c r="AT3060" s="4"/>
      <c r="AU3060" s="4"/>
      <c r="AV3060" s="4"/>
      <c r="AW3060" s="1"/>
      <c r="AX3060" s="1"/>
      <c r="AY3060" s="1"/>
      <c r="AZ3060" s="1"/>
      <c r="BA3060" s="1"/>
      <c r="BB3060" s="1"/>
      <c r="BC3060" s="1"/>
      <c r="BD3060" s="1"/>
      <c r="BE3060" s="1"/>
      <c r="BG3060" s="1"/>
      <c r="BH3060" s="1"/>
    </row>
    <row r="3061" spans="1:60" ht="15" customHeight="1" x14ac:dyDescent="0.25">
      <c r="A3061" s="105"/>
      <c r="B3061" s="106"/>
      <c r="C3061" s="2"/>
      <c r="D3061" s="2"/>
      <c r="E3061" s="106"/>
      <c r="F3061" s="107"/>
      <c r="G3061" s="108"/>
      <c r="H3061" s="109"/>
      <c r="I3061" s="109"/>
      <c r="J3061" s="110"/>
      <c r="K3061" s="117"/>
      <c r="L3061" s="178"/>
      <c r="M3061" s="178"/>
      <c r="N3061" s="106"/>
      <c r="O3061" s="111"/>
      <c r="P3061" s="111"/>
      <c r="Q3061" s="106"/>
      <c r="R3061" s="106"/>
      <c r="S3061" s="106"/>
      <c r="T3061" s="106"/>
      <c r="U3061" s="106"/>
      <c r="V3061" s="106"/>
      <c r="W3061" s="19"/>
      <c r="X3061" s="2"/>
      <c r="Y3061" s="4"/>
      <c r="Z3061" s="106"/>
      <c r="AA3061" s="114"/>
      <c r="AB3061" s="112"/>
      <c r="AC3061" s="178"/>
      <c r="AD3061" s="11"/>
      <c r="AE3061" s="106"/>
      <c r="AF3061" s="106"/>
      <c r="AG3061" s="106"/>
      <c r="AH3061" s="115"/>
      <c r="AI3061" s="116"/>
      <c r="AJ3061" s="10"/>
      <c r="AK3061" s="1"/>
      <c r="AL3061" s="10"/>
      <c r="AM3061" s="1"/>
      <c r="AN3061" s="1"/>
      <c r="AO3061" s="3"/>
      <c r="AP3061" s="3"/>
      <c r="AQ3061" s="4"/>
      <c r="AR3061" s="4"/>
      <c r="AS3061" s="4"/>
      <c r="AT3061" s="4"/>
      <c r="AU3061" s="4"/>
      <c r="AV3061" s="4"/>
      <c r="AW3061" s="1"/>
      <c r="AX3061" s="1"/>
      <c r="AY3061" s="1"/>
      <c r="AZ3061" s="1"/>
      <c r="BA3061" s="1"/>
      <c r="BB3061" s="1"/>
      <c r="BC3061" s="1"/>
      <c r="BD3061" s="1"/>
      <c r="BE3061" s="1"/>
      <c r="BG3061" s="1"/>
      <c r="BH3061" s="1"/>
    </row>
    <row r="3062" spans="1:60" ht="15" customHeight="1" x14ac:dyDescent="0.25">
      <c r="A3062" s="105"/>
      <c r="B3062" s="106"/>
      <c r="C3062" s="2"/>
      <c r="D3062" s="2"/>
      <c r="E3062" s="106"/>
      <c r="F3062" s="107"/>
      <c r="G3062" s="108"/>
      <c r="H3062" s="109"/>
      <c r="I3062" s="109"/>
      <c r="J3062" s="110"/>
      <c r="K3062" s="117"/>
      <c r="L3062" s="178"/>
      <c r="M3062" s="178"/>
      <c r="N3062" s="106"/>
      <c r="O3062" s="111"/>
      <c r="P3062" s="111"/>
      <c r="Q3062" s="106"/>
      <c r="R3062" s="106"/>
      <c r="S3062" s="106"/>
      <c r="T3062" s="106"/>
      <c r="U3062" s="106"/>
      <c r="V3062" s="106"/>
      <c r="W3062" s="19"/>
      <c r="X3062" s="2"/>
      <c r="Y3062" s="4"/>
      <c r="Z3062" s="106"/>
      <c r="AA3062" s="114"/>
      <c r="AB3062" s="112"/>
      <c r="AC3062" s="178"/>
      <c r="AD3062" s="11"/>
      <c r="AE3062" s="106"/>
      <c r="AF3062" s="106"/>
      <c r="AG3062" s="106"/>
      <c r="AH3062" s="115"/>
      <c r="AI3062" s="116"/>
      <c r="AJ3062" s="10"/>
      <c r="AK3062" s="1"/>
      <c r="AL3062" s="10"/>
      <c r="AM3062" s="1"/>
      <c r="AN3062" s="1"/>
      <c r="AO3062" s="3"/>
      <c r="AP3062" s="3"/>
      <c r="AQ3062" s="4"/>
      <c r="AR3062" s="4"/>
      <c r="AS3062" s="4"/>
      <c r="AT3062" s="4"/>
      <c r="AU3062" s="4"/>
      <c r="AV3062" s="4"/>
      <c r="AW3062" s="1"/>
      <c r="AX3062" s="1"/>
      <c r="AY3062" s="1"/>
      <c r="AZ3062" s="1"/>
      <c r="BA3062" s="1"/>
      <c r="BB3062" s="1"/>
      <c r="BC3062" s="1"/>
      <c r="BD3062" s="1"/>
      <c r="BE3062" s="1"/>
      <c r="BG3062" s="1"/>
      <c r="BH3062" s="1"/>
    </row>
    <row r="3063" spans="1:60" ht="15" customHeight="1" x14ac:dyDescent="0.25">
      <c r="A3063" s="105"/>
      <c r="B3063" s="106"/>
      <c r="C3063" s="2"/>
      <c r="D3063" s="2"/>
      <c r="E3063" s="106"/>
      <c r="F3063" s="107"/>
      <c r="G3063" s="108"/>
      <c r="H3063" s="109"/>
      <c r="I3063" s="109"/>
      <c r="J3063" s="110"/>
      <c r="K3063" s="117"/>
      <c r="L3063" s="178"/>
      <c r="M3063" s="178"/>
      <c r="N3063" s="106"/>
      <c r="O3063" s="111"/>
      <c r="P3063" s="111"/>
      <c r="Q3063" s="106"/>
      <c r="R3063" s="106"/>
      <c r="S3063" s="106"/>
      <c r="T3063" s="106"/>
      <c r="U3063" s="106"/>
      <c r="V3063" s="106"/>
      <c r="W3063" s="19"/>
      <c r="X3063" s="2"/>
      <c r="Y3063" s="4"/>
      <c r="Z3063" s="106"/>
      <c r="AA3063" s="114"/>
      <c r="AB3063" s="112"/>
      <c r="AC3063" s="178"/>
      <c r="AD3063" s="11"/>
      <c r="AE3063" s="106"/>
      <c r="AF3063" s="106"/>
      <c r="AG3063" s="106"/>
      <c r="AH3063" s="115"/>
      <c r="AI3063" s="116"/>
      <c r="AJ3063" s="10"/>
      <c r="AK3063" s="1"/>
      <c r="AL3063" s="10"/>
      <c r="AM3063" s="1"/>
      <c r="AN3063" s="1"/>
      <c r="AO3063" s="3"/>
      <c r="AP3063" s="3"/>
      <c r="AQ3063" s="4"/>
      <c r="AR3063" s="4"/>
      <c r="AS3063" s="4"/>
      <c r="AT3063" s="4"/>
      <c r="AU3063" s="4"/>
      <c r="AV3063" s="4"/>
      <c r="AW3063" s="1"/>
      <c r="AX3063" s="1"/>
      <c r="AY3063" s="1"/>
      <c r="AZ3063" s="1"/>
      <c r="BA3063" s="1"/>
      <c r="BB3063" s="1"/>
      <c r="BC3063" s="1"/>
      <c r="BD3063" s="1"/>
      <c r="BE3063" s="1"/>
      <c r="BG3063" s="1"/>
      <c r="BH3063" s="1"/>
    </row>
    <row r="3064" spans="1:60" ht="15" customHeight="1" x14ac:dyDescent="0.25">
      <c r="A3064" s="105"/>
      <c r="B3064" s="106"/>
      <c r="C3064" s="2"/>
      <c r="D3064" s="2"/>
      <c r="E3064" s="106"/>
      <c r="F3064" s="107"/>
      <c r="G3064" s="108"/>
      <c r="H3064" s="109"/>
      <c r="I3064" s="109"/>
      <c r="J3064" s="110"/>
      <c r="K3064" s="117"/>
      <c r="L3064" s="178"/>
      <c r="M3064" s="178"/>
      <c r="N3064" s="106"/>
      <c r="O3064" s="111"/>
      <c r="P3064" s="111"/>
      <c r="Q3064" s="106"/>
      <c r="R3064" s="106"/>
      <c r="S3064" s="106"/>
      <c r="T3064" s="106"/>
      <c r="U3064" s="106"/>
      <c r="V3064" s="106"/>
      <c r="W3064" s="19"/>
      <c r="X3064" s="2"/>
      <c r="Y3064" s="4"/>
      <c r="Z3064" s="106"/>
      <c r="AA3064" s="114"/>
      <c r="AB3064" s="112"/>
      <c r="AC3064" s="178"/>
      <c r="AD3064" s="11"/>
      <c r="AE3064" s="106"/>
      <c r="AF3064" s="106"/>
      <c r="AG3064" s="106"/>
      <c r="AH3064" s="115"/>
      <c r="AI3064" s="116"/>
      <c r="AJ3064" s="10"/>
      <c r="AK3064" s="1"/>
      <c r="AL3064" s="10"/>
      <c r="AM3064" s="1"/>
      <c r="AN3064" s="1"/>
      <c r="AO3064" s="3"/>
      <c r="AP3064" s="3"/>
      <c r="AQ3064" s="4"/>
      <c r="AR3064" s="4"/>
      <c r="AS3064" s="4"/>
      <c r="AT3064" s="4"/>
      <c r="AU3064" s="4"/>
      <c r="AV3064" s="4"/>
      <c r="AW3064" s="1"/>
      <c r="AX3064" s="1"/>
      <c r="AY3064" s="1"/>
      <c r="AZ3064" s="1"/>
      <c r="BA3064" s="1"/>
      <c r="BB3064" s="1"/>
      <c r="BC3064" s="1"/>
      <c r="BD3064" s="1"/>
      <c r="BE3064" s="1"/>
      <c r="BG3064" s="1"/>
      <c r="BH3064" s="1"/>
    </row>
    <row r="3065" spans="1:60" ht="15" customHeight="1" x14ac:dyDescent="0.25">
      <c r="A3065" s="105"/>
      <c r="B3065" s="106"/>
      <c r="C3065" s="2"/>
      <c r="D3065" s="2"/>
      <c r="E3065" s="106"/>
      <c r="F3065" s="107"/>
      <c r="G3065" s="108"/>
      <c r="H3065" s="109"/>
      <c r="I3065" s="109"/>
      <c r="J3065" s="110"/>
      <c r="K3065" s="117"/>
      <c r="L3065" s="178"/>
      <c r="M3065" s="178"/>
      <c r="N3065" s="106"/>
      <c r="O3065" s="111"/>
      <c r="P3065" s="111"/>
      <c r="Q3065" s="106"/>
      <c r="R3065" s="106"/>
      <c r="S3065" s="106"/>
      <c r="T3065" s="106"/>
      <c r="U3065" s="106"/>
      <c r="V3065" s="106"/>
      <c r="W3065" s="19"/>
      <c r="X3065" s="2"/>
      <c r="Y3065" s="4"/>
      <c r="Z3065" s="106"/>
      <c r="AA3065" s="114"/>
      <c r="AB3065" s="112"/>
      <c r="AC3065" s="178"/>
      <c r="AD3065" s="11"/>
      <c r="AE3065" s="106"/>
      <c r="AF3065" s="106"/>
      <c r="AG3065" s="106"/>
      <c r="AH3065" s="115"/>
      <c r="AI3065" s="116"/>
      <c r="AJ3065" s="10"/>
      <c r="AK3065" s="1"/>
      <c r="AL3065" s="10"/>
      <c r="AM3065" s="1"/>
      <c r="AN3065" s="1"/>
      <c r="AO3065" s="3"/>
      <c r="AP3065" s="3"/>
      <c r="AQ3065" s="4"/>
      <c r="AR3065" s="4"/>
      <c r="AS3065" s="4"/>
      <c r="AT3065" s="4"/>
      <c r="AU3065" s="4"/>
      <c r="AV3065" s="4"/>
      <c r="AW3065" s="1"/>
      <c r="AX3065" s="1"/>
      <c r="AY3065" s="1"/>
      <c r="AZ3065" s="1"/>
      <c r="BA3065" s="1"/>
      <c r="BB3065" s="1"/>
      <c r="BC3065" s="1"/>
      <c r="BD3065" s="1"/>
      <c r="BE3065" s="1"/>
      <c r="BG3065" s="1"/>
      <c r="BH3065" s="1"/>
    </row>
    <row r="3066" spans="1:60" ht="15" customHeight="1" x14ac:dyDescent="0.25">
      <c r="A3066" s="105"/>
      <c r="B3066" s="106"/>
      <c r="C3066" s="2"/>
      <c r="D3066" s="2"/>
      <c r="E3066" s="106"/>
      <c r="F3066" s="107"/>
      <c r="G3066" s="108"/>
      <c r="H3066" s="109"/>
      <c r="I3066" s="109"/>
      <c r="J3066" s="110"/>
      <c r="K3066" s="117"/>
      <c r="L3066" s="178"/>
      <c r="M3066" s="178"/>
      <c r="N3066" s="106"/>
      <c r="O3066" s="111"/>
      <c r="P3066" s="111"/>
      <c r="Q3066" s="106"/>
      <c r="R3066" s="106"/>
      <c r="S3066" s="106"/>
      <c r="T3066" s="106"/>
      <c r="U3066" s="106"/>
      <c r="V3066" s="106"/>
      <c r="W3066" s="19"/>
      <c r="X3066" s="2"/>
      <c r="Y3066" s="4"/>
      <c r="Z3066" s="106"/>
      <c r="AA3066" s="114"/>
      <c r="AB3066" s="112"/>
      <c r="AC3066" s="178"/>
      <c r="AD3066" s="11"/>
      <c r="AE3066" s="106"/>
      <c r="AF3066" s="106"/>
      <c r="AG3066" s="106"/>
      <c r="AH3066" s="115"/>
      <c r="AI3066" s="116"/>
      <c r="AJ3066" s="10"/>
      <c r="AK3066" s="1"/>
      <c r="AL3066" s="10"/>
      <c r="AM3066" s="1"/>
      <c r="AN3066" s="1"/>
      <c r="AO3066" s="3"/>
      <c r="AP3066" s="3"/>
      <c r="AQ3066" s="4"/>
      <c r="AR3066" s="4"/>
      <c r="AS3066" s="4"/>
      <c r="AT3066" s="4"/>
      <c r="AU3066" s="4"/>
      <c r="AV3066" s="4"/>
      <c r="AW3066" s="1"/>
      <c r="AX3066" s="1"/>
      <c r="AY3066" s="1"/>
      <c r="AZ3066" s="1"/>
      <c r="BA3066" s="1"/>
      <c r="BB3066" s="1"/>
      <c r="BC3066" s="1"/>
      <c r="BD3066" s="1"/>
      <c r="BE3066" s="1"/>
      <c r="BG3066" s="1"/>
      <c r="BH3066" s="1"/>
    </row>
    <row r="3067" spans="1:60" ht="15" customHeight="1" x14ac:dyDescent="0.25">
      <c r="A3067" s="105"/>
      <c r="B3067" s="106"/>
      <c r="C3067" s="2"/>
      <c r="D3067" s="2"/>
      <c r="E3067" s="106"/>
      <c r="F3067" s="107"/>
      <c r="G3067" s="108"/>
      <c r="H3067" s="109"/>
      <c r="I3067" s="109"/>
      <c r="J3067" s="110"/>
      <c r="K3067" s="117"/>
      <c r="L3067" s="178"/>
      <c r="M3067" s="178"/>
      <c r="N3067" s="106"/>
      <c r="O3067" s="111"/>
      <c r="P3067" s="111"/>
      <c r="Q3067" s="106"/>
      <c r="R3067" s="106"/>
      <c r="S3067" s="106"/>
      <c r="T3067" s="106"/>
      <c r="U3067" s="106"/>
      <c r="V3067" s="106"/>
      <c r="W3067" s="19"/>
      <c r="X3067" s="2"/>
      <c r="Y3067" s="4"/>
      <c r="Z3067" s="106"/>
      <c r="AA3067" s="114"/>
      <c r="AB3067" s="112"/>
      <c r="AC3067" s="178"/>
      <c r="AD3067" s="11"/>
      <c r="AE3067" s="106"/>
      <c r="AF3067" s="106"/>
      <c r="AG3067" s="106"/>
      <c r="AH3067" s="115"/>
      <c r="AI3067" s="116"/>
      <c r="AJ3067" s="10"/>
      <c r="AK3067" s="1"/>
      <c r="AL3067" s="10"/>
      <c r="AM3067" s="1"/>
      <c r="AN3067" s="1"/>
      <c r="AO3067" s="3"/>
      <c r="AP3067" s="3"/>
      <c r="AQ3067" s="4"/>
      <c r="AR3067" s="4"/>
      <c r="AS3067" s="4"/>
      <c r="AT3067" s="4"/>
      <c r="AU3067" s="4"/>
      <c r="AV3067" s="4"/>
      <c r="AW3067" s="1"/>
      <c r="AX3067" s="1"/>
      <c r="AY3067" s="1"/>
      <c r="AZ3067" s="1"/>
      <c r="BA3067" s="1"/>
      <c r="BB3067" s="1"/>
      <c r="BC3067" s="1"/>
      <c r="BD3067" s="1"/>
      <c r="BE3067" s="1"/>
      <c r="BG3067" s="1"/>
      <c r="BH3067" s="1"/>
    </row>
    <row r="3068" spans="1:60" ht="15" customHeight="1" x14ac:dyDescent="0.25">
      <c r="A3068" s="105"/>
      <c r="B3068" s="106"/>
      <c r="C3068" s="2"/>
      <c r="D3068" s="2"/>
      <c r="E3068" s="106"/>
      <c r="F3068" s="107"/>
      <c r="G3068" s="108"/>
      <c r="H3068" s="109"/>
      <c r="I3068" s="109"/>
      <c r="J3068" s="110"/>
      <c r="K3068" s="117"/>
      <c r="L3068" s="178"/>
      <c r="M3068" s="178"/>
      <c r="N3068" s="106"/>
      <c r="O3068" s="111"/>
      <c r="P3068" s="111"/>
      <c r="Q3068" s="106"/>
      <c r="R3068" s="106"/>
      <c r="S3068" s="106"/>
      <c r="T3068" s="106"/>
      <c r="U3068" s="106"/>
      <c r="V3068" s="106"/>
      <c r="W3068" s="19"/>
      <c r="X3068" s="2"/>
      <c r="Y3068" s="4"/>
      <c r="Z3068" s="106"/>
      <c r="AA3068" s="114"/>
      <c r="AB3068" s="112"/>
      <c r="AC3068" s="178"/>
      <c r="AD3068" s="11"/>
      <c r="AE3068" s="106"/>
      <c r="AF3068" s="106"/>
      <c r="AG3068" s="106"/>
      <c r="AH3068" s="115"/>
      <c r="AI3068" s="116"/>
      <c r="AJ3068" s="10"/>
      <c r="AK3068" s="1"/>
      <c r="AL3068" s="10"/>
      <c r="AM3068" s="1"/>
      <c r="AN3068" s="1"/>
      <c r="AO3068" s="3"/>
      <c r="AP3068" s="3"/>
      <c r="AQ3068" s="4"/>
      <c r="AR3068" s="4"/>
      <c r="AS3068" s="4"/>
      <c r="AT3068" s="4"/>
      <c r="AU3068" s="4"/>
      <c r="AV3068" s="4"/>
      <c r="AW3068" s="1"/>
      <c r="AX3068" s="1"/>
      <c r="AY3068" s="1"/>
      <c r="AZ3068" s="1"/>
      <c r="BA3068" s="1"/>
      <c r="BB3068" s="1"/>
      <c r="BC3068" s="1"/>
      <c r="BD3068" s="1"/>
      <c r="BE3068" s="1"/>
      <c r="BG3068" s="1"/>
      <c r="BH3068" s="1"/>
    </row>
    <row r="3069" spans="1:60" ht="15" customHeight="1" x14ac:dyDescent="0.25">
      <c r="A3069" s="105"/>
      <c r="B3069" s="106"/>
      <c r="C3069" s="2"/>
      <c r="D3069" s="2"/>
      <c r="E3069" s="106"/>
      <c r="F3069" s="107"/>
      <c r="G3069" s="108"/>
      <c r="H3069" s="109"/>
      <c r="I3069" s="109"/>
      <c r="J3069" s="110"/>
      <c r="K3069" s="117"/>
      <c r="L3069" s="178"/>
      <c r="M3069" s="178"/>
      <c r="N3069" s="106"/>
      <c r="O3069" s="111"/>
      <c r="P3069" s="111"/>
      <c r="Q3069" s="106"/>
      <c r="R3069" s="106"/>
      <c r="S3069" s="106"/>
      <c r="T3069" s="106"/>
      <c r="U3069" s="106"/>
      <c r="V3069" s="106"/>
      <c r="W3069" s="19"/>
      <c r="X3069" s="2"/>
      <c r="Y3069" s="4"/>
      <c r="Z3069" s="106"/>
      <c r="AA3069" s="114"/>
      <c r="AB3069" s="112"/>
      <c r="AC3069" s="178"/>
      <c r="AD3069" s="11"/>
      <c r="AE3069" s="106"/>
      <c r="AF3069" s="106"/>
      <c r="AG3069" s="106"/>
      <c r="AH3069" s="115"/>
      <c r="AI3069" s="116"/>
      <c r="AJ3069" s="10"/>
      <c r="AK3069" s="1"/>
      <c r="AL3069" s="10"/>
      <c r="AM3069" s="1"/>
      <c r="AN3069" s="1"/>
      <c r="AO3069" s="3"/>
      <c r="AP3069" s="3"/>
      <c r="AQ3069" s="4"/>
      <c r="AR3069" s="4"/>
      <c r="AS3069" s="4"/>
      <c r="AT3069" s="4"/>
      <c r="AU3069" s="4"/>
      <c r="AV3069" s="4"/>
      <c r="AW3069" s="1"/>
      <c r="AX3069" s="1"/>
      <c r="AY3069" s="1"/>
      <c r="AZ3069" s="1"/>
      <c r="BA3069" s="1"/>
      <c r="BB3069" s="1"/>
      <c r="BC3069" s="1"/>
      <c r="BD3069" s="1"/>
      <c r="BE3069" s="1"/>
      <c r="BG3069" s="1"/>
      <c r="BH3069" s="1"/>
    </row>
    <row r="3070" spans="1:60" ht="15" customHeight="1" x14ac:dyDescent="0.25">
      <c r="A3070" s="105"/>
      <c r="B3070" s="106"/>
      <c r="C3070" s="2"/>
      <c r="D3070" s="2"/>
      <c r="E3070" s="106"/>
      <c r="F3070" s="107"/>
      <c r="G3070" s="108"/>
      <c r="H3070" s="109"/>
      <c r="I3070" s="109"/>
      <c r="J3070" s="110"/>
      <c r="K3070" s="117"/>
      <c r="L3070" s="178"/>
      <c r="M3070" s="178"/>
      <c r="N3070" s="106"/>
      <c r="O3070" s="111"/>
      <c r="P3070" s="111"/>
      <c r="Q3070" s="106"/>
      <c r="R3070" s="106"/>
      <c r="S3070" s="106"/>
      <c r="T3070" s="106"/>
      <c r="U3070" s="106"/>
      <c r="V3070" s="106"/>
      <c r="W3070" s="19"/>
      <c r="X3070" s="2"/>
      <c r="Y3070" s="4"/>
      <c r="Z3070" s="106"/>
      <c r="AA3070" s="114"/>
      <c r="AB3070" s="112"/>
      <c r="AC3070" s="178"/>
      <c r="AD3070" s="11"/>
      <c r="AE3070" s="106"/>
      <c r="AF3070" s="106"/>
      <c r="AG3070" s="106"/>
      <c r="AH3070" s="115"/>
      <c r="AI3070" s="116"/>
      <c r="AJ3070" s="10"/>
      <c r="AK3070" s="1"/>
      <c r="AL3070" s="10"/>
      <c r="AM3070" s="1"/>
      <c r="AN3070" s="1"/>
      <c r="AO3070" s="3"/>
      <c r="AP3070" s="3"/>
      <c r="AQ3070" s="4"/>
      <c r="AR3070" s="4"/>
      <c r="AS3070" s="4"/>
      <c r="AT3070" s="4"/>
      <c r="AU3070" s="4"/>
      <c r="AV3070" s="4"/>
      <c r="AW3070" s="1"/>
      <c r="AX3070" s="1"/>
      <c r="AY3070" s="1"/>
      <c r="AZ3070" s="1"/>
      <c r="BA3070" s="1"/>
      <c r="BB3070" s="1"/>
      <c r="BC3070" s="1"/>
      <c r="BD3070" s="1"/>
      <c r="BE3070" s="1"/>
      <c r="BG3070" s="1"/>
      <c r="BH3070" s="1"/>
    </row>
    <row r="3071" spans="1:60" ht="15" customHeight="1" x14ac:dyDescent="0.25">
      <c r="A3071" s="105"/>
      <c r="B3071" s="106"/>
      <c r="C3071" s="2"/>
      <c r="D3071" s="2"/>
      <c r="E3071" s="106"/>
      <c r="F3071" s="107"/>
      <c r="G3071" s="108"/>
      <c r="H3071" s="109"/>
      <c r="I3071" s="109"/>
      <c r="J3071" s="110"/>
      <c r="K3071" s="117"/>
      <c r="L3071" s="178"/>
      <c r="M3071" s="178"/>
      <c r="N3071" s="106"/>
      <c r="O3071" s="111"/>
      <c r="P3071" s="111"/>
      <c r="Q3071" s="106"/>
      <c r="R3071" s="106"/>
      <c r="S3071" s="106"/>
      <c r="T3071" s="106"/>
      <c r="U3071" s="106"/>
      <c r="V3071" s="106"/>
      <c r="W3071" s="19"/>
      <c r="X3071" s="2"/>
      <c r="Y3071" s="4"/>
      <c r="Z3071" s="106"/>
      <c r="AA3071" s="114"/>
      <c r="AB3071" s="112"/>
      <c r="AC3071" s="178"/>
      <c r="AD3071" s="11"/>
      <c r="AE3071" s="106"/>
      <c r="AF3071" s="106"/>
      <c r="AG3071" s="106"/>
      <c r="AH3071" s="115"/>
      <c r="AI3071" s="116"/>
      <c r="AJ3071" s="10"/>
      <c r="AK3071" s="1"/>
      <c r="AL3071" s="10"/>
      <c r="AM3071" s="1"/>
      <c r="AN3071" s="1"/>
      <c r="AO3071" s="3"/>
      <c r="AP3071" s="3"/>
      <c r="AQ3071" s="4"/>
      <c r="AR3071" s="4"/>
      <c r="AS3071" s="4"/>
      <c r="AT3071" s="4"/>
      <c r="AU3071" s="4"/>
      <c r="AV3071" s="4"/>
      <c r="AW3071" s="1"/>
      <c r="AX3071" s="1"/>
      <c r="AY3071" s="1"/>
      <c r="AZ3071" s="1"/>
      <c r="BA3071" s="1"/>
      <c r="BB3071" s="1"/>
      <c r="BC3071" s="1"/>
      <c r="BD3071" s="1"/>
      <c r="BE3071" s="1"/>
      <c r="BG3071" s="1"/>
      <c r="BH3071" s="1"/>
    </row>
    <row r="3072" spans="1:60" ht="15" customHeight="1" x14ac:dyDescent="0.25">
      <c r="A3072" s="105"/>
      <c r="B3072" s="106"/>
      <c r="C3072" s="2"/>
      <c r="D3072" s="2"/>
      <c r="E3072" s="106"/>
      <c r="F3072" s="107"/>
      <c r="G3072" s="108"/>
      <c r="H3072" s="109"/>
      <c r="I3072" s="109"/>
      <c r="J3072" s="110"/>
      <c r="K3072" s="117"/>
      <c r="L3072" s="178"/>
      <c r="M3072" s="178"/>
      <c r="N3072" s="106"/>
      <c r="O3072" s="111"/>
      <c r="P3072" s="111"/>
      <c r="Q3072" s="106"/>
      <c r="R3072" s="106"/>
      <c r="S3072" s="106"/>
      <c r="T3072" s="106"/>
      <c r="U3072" s="106"/>
      <c r="V3072" s="106"/>
      <c r="W3072" s="19"/>
      <c r="X3072" s="2"/>
      <c r="Y3072" s="4"/>
      <c r="Z3072" s="106"/>
      <c r="AA3072" s="114"/>
      <c r="AB3072" s="112"/>
      <c r="AC3072" s="178"/>
      <c r="AD3072" s="11"/>
      <c r="AE3072" s="106"/>
      <c r="AF3072" s="106"/>
      <c r="AG3072" s="106"/>
      <c r="AH3072" s="115"/>
      <c r="AI3072" s="116"/>
      <c r="AJ3072" s="10"/>
      <c r="AK3072" s="1"/>
      <c r="AL3072" s="10"/>
      <c r="AM3072" s="1"/>
      <c r="AN3072" s="1"/>
      <c r="AO3072" s="3"/>
      <c r="AP3072" s="3"/>
      <c r="AQ3072" s="4"/>
      <c r="AR3072" s="4"/>
      <c r="AS3072" s="4"/>
      <c r="AT3072" s="4"/>
      <c r="AU3072" s="4"/>
      <c r="AV3072" s="4"/>
      <c r="AW3072" s="1"/>
      <c r="AX3072" s="1"/>
      <c r="AY3072" s="1"/>
      <c r="AZ3072" s="1"/>
      <c r="BA3072" s="1"/>
      <c r="BB3072" s="1"/>
      <c r="BC3072" s="1"/>
      <c r="BD3072" s="1"/>
      <c r="BE3072" s="1"/>
      <c r="BG3072" s="1"/>
      <c r="BH3072" s="1"/>
    </row>
    <row r="3073" spans="1:60" ht="15" customHeight="1" x14ac:dyDescent="0.25">
      <c r="A3073" s="105"/>
      <c r="B3073" s="106"/>
      <c r="C3073" s="2"/>
      <c r="D3073" s="2"/>
      <c r="E3073" s="106"/>
      <c r="F3073" s="107"/>
      <c r="G3073" s="108"/>
      <c r="H3073" s="109"/>
      <c r="I3073" s="109"/>
      <c r="J3073" s="110"/>
      <c r="K3073" s="117"/>
      <c r="L3073" s="178"/>
      <c r="M3073" s="178"/>
      <c r="N3073" s="106"/>
      <c r="O3073" s="111"/>
      <c r="P3073" s="111"/>
      <c r="Q3073" s="106"/>
      <c r="R3073" s="106"/>
      <c r="S3073" s="106"/>
      <c r="T3073" s="106"/>
      <c r="U3073" s="106"/>
      <c r="V3073" s="106"/>
      <c r="W3073" s="19"/>
      <c r="X3073" s="2"/>
      <c r="Y3073" s="4"/>
      <c r="Z3073" s="106"/>
      <c r="AA3073" s="114"/>
      <c r="AB3073" s="112"/>
      <c r="AC3073" s="178"/>
      <c r="AD3073" s="11"/>
      <c r="AE3073" s="106"/>
      <c r="AF3073" s="106"/>
      <c r="AG3073" s="106"/>
      <c r="AH3073" s="115"/>
      <c r="AI3073" s="116"/>
      <c r="AJ3073" s="10"/>
      <c r="AK3073" s="1"/>
      <c r="AL3073" s="10"/>
      <c r="AM3073" s="1"/>
      <c r="AN3073" s="1"/>
      <c r="AO3073" s="3"/>
      <c r="AP3073" s="3"/>
      <c r="AQ3073" s="4"/>
      <c r="AR3073" s="4"/>
      <c r="AS3073" s="4"/>
      <c r="AT3073" s="4"/>
      <c r="AU3073" s="4"/>
      <c r="AV3073" s="4"/>
      <c r="AW3073" s="1"/>
      <c r="AX3073" s="1"/>
      <c r="AY3073" s="1"/>
      <c r="AZ3073" s="1"/>
      <c r="BA3073" s="1"/>
      <c r="BB3073" s="1"/>
      <c r="BC3073" s="1"/>
      <c r="BD3073" s="1"/>
      <c r="BE3073" s="1"/>
      <c r="BG3073" s="1"/>
      <c r="BH3073" s="1"/>
    </row>
    <row r="3074" spans="1:60" ht="15" customHeight="1" x14ac:dyDescent="0.25">
      <c r="A3074" s="105"/>
      <c r="B3074" s="106"/>
      <c r="C3074" s="2"/>
      <c r="D3074" s="2"/>
      <c r="E3074" s="106"/>
      <c r="F3074" s="107"/>
      <c r="G3074" s="108"/>
      <c r="H3074" s="109"/>
      <c r="I3074" s="109"/>
      <c r="J3074" s="110"/>
      <c r="K3074" s="117"/>
      <c r="L3074" s="178"/>
      <c r="M3074" s="178"/>
      <c r="N3074" s="106"/>
      <c r="O3074" s="111"/>
      <c r="P3074" s="111"/>
      <c r="Q3074" s="106"/>
      <c r="R3074" s="106"/>
      <c r="S3074" s="106"/>
      <c r="T3074" s="106"/>
      <c r="U3074" s="106"/>
      <c r="V3074" s="106"/>
      <c r="W3074" s="19"/>
      <c r="X3074" s="2"/>
      <c r="Y3074" s="4"/>
      <c r="Z3074" s="106"/>
      <c r="AA3074" s="114"/>
      <c r="AB3074" s="112"/>
      <c r="AC3074" s="178"/>
      <c r="AD3074" s="11"/>
      <c r="AE3074" s="106"/>
      <c r="AF3074" s="106"/>
      <c r="AG3074" s="106"/>
      <c r="AH3074" s="115"/>
      <c r="AI3074" s="116"/>
      <c r="AJ3074" s="10"/>
      <c r="AK3074" s="1"/>
      <c r="AL3074" s="10"/>
      <c r="AM3074" s="1"/>
      <c r="AN3074" s="1"/>
      <c r="AO3074" s="3"/>
      <c r="AP3074" s="3"/>
      <c r="AQ3074" s="4"/>
      <c r="AR3074" s="4"/>
      <c r="AS3074" s="4"/>
      <c r="AT3074" s="4"/>
      <c r="AU3074" s="4"/>
      <c r="AV3074" s="4"/>
      <c r="AW3074" s="1"/>
      <c r="AX3074" s="1"/>
      <c r="AY3074" s="1"/>
      <c r="AZ3074" s="1"/>
      <c r="BA3074" s="1"/>
      <c r="BB3074" s="1"/>
      <c r="BC3074" s="1"/>
      <c r="BD3074" s="1"/>
      <c r="BE3074" s="1"/>
      <c r="BG3074" s="1"/>
      <c r="BH3074" s="1"/>
    </row>
    <row r="3075" spans="1:60" ht="15" customHeight="1" x14ac:dyDescent="0.25">
      <c r="A3075" s="105"/>
      <c r="B3075" s="106"/>
      <c r="C3075" s="2"/>
      <c r="D3075" s="2"/>
      <c r="E3075" s="106"/>
      <c r="F3075" s="107"/>
      <c r="G3075" s="108"/>
      <c r="H3075" s="109"/>
      <c r="I3075" s="109"/>
      <c r="J3075" s="110"/>
      <c r="K3075" s="117"/>
      <c r="L3075" s="178"/>
      <c r="M3075" s="178"/>
      <c r="N3075" s="106"/>
      <c r="O3075" s="111"/>
      <c r="P3075" s="111"/>
      <c r="Q3075" s="106"/>
      <c r="R3075" s="106"/>
      <c r="S3075" s="106"/>
      <c r="T3075" s="106"/>
      <c r="U3075" s="106"/>
      <c r="V3075" s="106"/>
      <c r="W3075" s="19"/>
      <c r="X3075" s="2"/>
      <c r="Y3075" s="4"/>
      <c r="Z3075" s="106"/>
      <c r="AA3075" s="114"/>
      <c r="AB3075" s="112"/>
      <c r="AC3075" s="178"/>
      <c r="AD3075" s="11"/>
      <c r="AE3075" s="106"/>
      <c r="AF3075" s="106"/>
      <c r="AG3075" s="106"/>
      <c r="AH3075" s="115"/>
      <c r="AI3075" s="116"/>
      <c r="AJ3075" s="10"/>
      <c r="AK3075" s="1"/>
      <c r="AL3075" s="10"/>
      <c r="AM3075" s="1"/>
      <c r="AN3075" s="1"/>
      <c r="AO3075" s="3"/>
      <c r="AP3075" s="3"/>
      <c r="AQ3075" s="4"/>
      <c r="AR3075" s="4"/>
      <c r="AS3075" s="4"/>
      <c r="AT3075" s="4"/>
      <c r="AU3075" s="4"/>
      <c r="AV3075" s="4"/>
      <c r="AW3075" s="1"/>
      <c r="AX3075" s="1"/>
      <c r="AY3075" s="1"/>
      <c r="AZ3075" s="1"/>
      <c r="BA3075" s="1"/>
      <c r="BB3075" s="1"/>
      <c r="BC3075" s="1"/>
      <c r="BD3075" s="1"/>
      <c r="BE3075" s="1"/>
      <c r="BG3075" s="1"/>
      <c r="BH3075" s="1"/>
    </row>
    <row r="3076" spans="1:60" ht="15" customHeight="1" x14ac:dyDescent="0.25">
      <c r="A3076" s="105"/>
      <c r="B3076" s="106"/>
      <c r="C3076" s="2"/>
      <c r="D3076" s="2"/>
      <c r="E3076" s="106"/>
      <c r="F3076" s="107"/>
      <c r="G3076" s="108"/>
      <c r="H3076" s="109"/>
      <c r="I3076" s="109"/>
      <c r="J3076" s="110"/>
      <c r="K3076" s="117"/>
      <c r="L3076" s="178"/>
      <c r="M3076" s="178"/>
      <c r="N3076" s="106"/>
      <c r="O3076" s="111"/>
      <c r="P3076" s="111"/>
      <c r="Q3076" s="106"/>
      <c r="R3076" s="106"/>
      <c r="S3076" s="106"/>
      <c r="T3076" s="106"/>
      <c r="U3076" s="106"/>
      <c r="V3076" s="106"/>
      <c r="W3076" s="19"/>
      <c r="X3076" s="2"/>
      <c r="Y3076" s="4"/>
      <c r="Z3076" s="106"/>
      <c r="AA3076" s="114"/>
      <c r="AB3076" s="112"/>
      <c r="AC3076" s="178"/>
      <c r="AD3076" s="11"/>
      <c r="AE3076" s="106"/>
      <c r="AF3076" s="106"/>
      <c r="AG3076" s="106"/>
      <c r="AH3076" s="115"/>
      <c r="AI3076" s="116"/>
      <c r="AJ3076" s="10"/>
      <c r="AK3076" s="1"/>
      <c r="AL3076" s="10"/>
      <c r="AM3076" s="1"/>
      <c r="AN3076" s="1"/>
      <c r="AO3076" s="3"/>
      <c r="AP3076" s="3"/>
      <c r="AQ3076" s="4"/>
      <c r="AR3076" s="4"/>
      <c r="AS3076" s="4"/>
      <c r="AT3076" s="4"/>
      <c r="AU3076" s="4"/>
      <c r="AV3076" s="4"/>
      <c r="AW3076" s="1"/>
      <c r="AX3076" s="1"/>
      <c r="AY3076" s="1"/>
      <c r="AZ3076" s="1"/>
      <c r="BA3076" s="1"/>
      <c r="BB3076" s="1"/>
      <c r="BC3076" s="1"/>
      <c r="BD3076" s="1"/>
      <c r="BE3076" s="1"/>
      <c r="BG3076" s="1"/>
      <c r="BH3076" s="1"/>
    </row>
    <row r="3077" spans="1:60" ht="15" customHeight="1" x14ac:dyDescent="0.25">
      <c r="A3077" s="105"/>
      <c r="B3077" s="106"/>
      <c r="C3077" s="2"/>
      <c r="D3077" s="2"/>
      <c r="E3077" s="106"/>
      <c r="F3077" s="107"/>
      <c r="G3077" s="108"/>
      <c r="H3077" s="109"/>
      <c r="I3077" s="109"/>
      <c r="J3077" s="110"/>
      <c r="K3077" s="117"/>
      <c r="L3077" s="178"/>
      <c r="M3077" s="178"/>
      <c r="N3077" s="106"/>
      <c r="O3077" s="111"/>
      <c r="P3077" s="111"/>
      <c r="Q3077" s="106"/>
      <c r="R3077" s="106"/>
      <c r="S3077" s="106"/>
      <c r="T3077" s="106"/>
      <c r="U3077" s="106"/>
      <c r="V3077" s="106"/>
      <c r="W3077" s="19"/>
      <c r="X3077" s="2"/>
      <c r="Y3077" s="4"/>
      <c r="Z3077" s="106"/>
      <c r="AA3077" s="114"/>
      <c r="AB3077" s="112"/>
      <c r="AC3077" s="178"/>
      <c r="AD3077" s="11"/>
      <c r="AE3077" s="106"/>
      <c r="AF3077" s="106"/>
      <c r="AG3077" s="106"/>
      <c r="AH3077" s="115"/>
      <c r="AI3077" s="116"/>
      <c r="AJ3077" s="10"/>
      <c r="AK3077" s="1"/>
      <c r="AL3077" s="10"/>
      <c r="AM3077" s="1"/>
      <c r="AN3077" s="1"/>
      <c r="AO3077" s="3"/>
      <c r="AP3077" s="3"/>
      <c r="AQ3077" s="4"/>
      <c r="AR3077" s="4"/>
      <c r="AS3077" s="4"/>
      <c r="AT3077" s="4"/>
      <c r="AU3077" s="4"/>
      <c r="AV3077" s="4"/>
      <c r="AW3077" s="1"/>
      <c r="AX3077" s="1"/>
      <c r="AY3077" s="1"/>
      <c r="AZ3077" s="1"/>
      <c r="BA3077" s="1"/>
      <c r="BB3077" s="1"/>
      <c r="BC3077" s="1"/>
      <c r="BD3077" s="1"/>
      <c r="BE3077" s="1"/>
      <c r="BG3077" s="1"/>
      <c r="BH3077" s="1"/>
    </row>
    <row r="3078" spans="1:60" ht="15" customHeight="1" x14ac:dyDescent="0.25">
      <c r="A3078" s="105"/>
      <c r="B3078" s="106"/>
      <c r="C3078" s="2"/>
      <c r="D3078" s="2"/>
      <c r="E3078" s="106"/>
      <c r="F3078" s="107"/>
      <c r="G3078" s="108"/>
      <c r="H3078" s="109"/>
      <c r="I3078" s="109"/>
      <c r="J3078" s="110"/>
      <c r="K3078" s="117"/>
      <c r="L3078" s="178"/>
      <c r="M3078" s="178"/>
      <c r="N3078" s="106"/>
      <c r="O3078" s="111"/>
      <c r="P3078" s="111"/>
      <c r="Q3078" s="106"/>
      <c r="R3078" s="106"/>
      <c r="S3078" s="106"/>
      <c r="T3078" s="106"/>
      <c r="U3078" s="106"/>
      <c r="V3078" s="106"/>
      <c r="W3078" s="19"/>
      <c r="X3078" s="2"/>
      <c r="Y3078" s="4"/>
      <c r="Z3078" s="106"/>
      <c r="AA3078" s="114"/>
      <c r="AB3078" s="112"/>
      <c r="AC3078" s="178"/>
      <c r="AD3078" s="11"/>
      <c r="AE3078" s="106"/>
      <c r="AF3078" s="106"/>
      <c r="AG3078" s="106"/>
      <c r="AH3078" s="115"/>
      <c r="AI3078" s="116"/>
      <c r="AJ3078" s="10"/>
      <c r="AK3078" s="1"/>
      <c r="AL3078" s="10"/>
      <c r="AM3078" s="1"/>
      <c r="AN3078" s="1"/>
      <c r="AO3078" s="3"/>
      <c r="AP3078" s="3"/>
      <c r="AQ3078" s="4"/>
      <c r="AR3078" s="4"/>
      <c r="AS3078" s="4"/>
      <c r="AT3078" s="4"/>
      <c r="AU3078" s="4"/>
      <c r="AV3078" s="4"/>
      <c r="AW3078" s="1"/>
      <c r="AX3078" s="1"/>
      <c r="AY3078" s="1"/>
      <c r="AZ3078" s="1"/>
      <c r="BA3078" s="1"/>
      <c r="BB3078" s="1"/>
      <c r="BC3078" s="1"/>
      <c r="BD3078" s="1"/>
      <c r="BE3078" s="1"/>
      <c r="BG3078" s="1"/>
      <c r="BH3078" s="1"/>
    </row>
    <row r="3079" spans="1:60" ht="15" customHeight="1" x14ac:dyDescent="0.25">
      <c r="A3079" s="105"/>
      <c r="B3079" s="106"/>
      <c r="C3079" s="2"/>
      <c r="D3079" s="2"/>
      <c r="E3079" s="106"/>
      <c r="F3079" s="107"/>
      <c r="G3079" s="108"/>
      <c r="H3079" s="109"/>
      <c r="I3079" s="109"/>
      <c r="J3079" s="110"/>
      <c r="K3079" s="117"/>
      <c r="L3079" s="178"/>
      <c r="M3079" s="178"/>
      <c r="N3079" s="106"/>
      <c r="O3079" s="111"/>
      <c r="P3079" s="111"/>
      <c r="Q3079" s="106"/>
      <c r="R3079" s="106"/>
      <c r="S3079" s="106"/>
      <c r="T3079" s="106"/>
      <c r="U3079" s="106"/>
      <c r="V3079" s="106"/>
      <c r="W3079" s="19"/>
      <c r="X3079" s="2"/>
      <c r="Y3079" s="4"/>
      <c r="Z3079" s="106"/>
      <c r="AA3079" s="114"/>
      <c r="AB3079" s="112"/>
      <c r="AC3079" s="178"/>
      <c r="AD3079" s="11"/>
      <c r="AE3079" s="106"/>
      <c r="AF3079" s="106"/>
      <c r="AG3079" s="106"/>
      <c r="AH3079" s="115"/>
      <c r="AI3079" s="116"/>
      <c r="AJ3079" s="10"/>
      <c r="AK3079" s="1"/>
      <c r="AL3079" s="10"/>
      <c r="AM3079" s="1"/>
      <c r="AN3079" s="1"/>
      <c r="AO3079" s="3"/>
      <c r="AP3079" s="3"/>
      <c r="AQ3079" s="4"/>
      <c r="AR3079" s="4"/>
      <c r="AS3079" s="4"/>
      <c r="AT3079" s="4"/>
      <c r="AU3079" s="4"/>
      <c r="AV3079" s="4"/>
      <c r="AW3079" s="1"/>
      <c r="AX3079" s="1"/>
      <c r="AY3079" s="1"/>
      <c r="AZ3079" s="1"/>
      <c r="BA3079" s="1"/>
      <c r="BB3079" s="1"/>
      <c r="BC3079" s="1"/>
      <c r="BD3079" s="1"/>
      <c r="BE3079" s="1"/>
      <c r="BG3079" s="1"/>
      <c r="BH3079" s="1"/>
    </row>
    <row r="3080" spans="1:60" ht="15" customHeight="1" x14ac:dyDescent="0.25">
      <c r="A3080" s="105"/>
      <c r="B3080" s="106"/>
      <c r="C3080" s="2"/>
      <c r="D3080" s="2"/>
      <c r="E3080" s="106"/>
      <c r="F3080" s="107"/>
      <c r="G3080" s="108"/>
      <c r="H3080" s="109"/>
      <c r="I3080" s="109"/>
      <c r="J3080" s="110"/>
      <c r="K3080" s="117"/>
      <c r="L3080" s="178"/>
      <c r="M3080" s="178"/>
      <c r="N3080" s="106"/>
      <c r="O3080" s="111"/>
      <c r="P3080" s="111"/>
      <c r="Q3080" s="106"/>
      <c r="R3080" s="106"/>
      <c r="S3080" s="106"/>
      <c r="T3080" s="106"/>
      <c r="U3080" s="106"/>
      <c r="V3080" s="106"/>
      <c r="W3080" s="19"/>
      <c r="X3080" s="2"/>
      <c r="Y3080" s="4"/>
      <c r="Z3080" s="106"/>
      <c r="AA3080" s="114"/>
      <c r="AB3080" s="112"/>
      <c r="AC3080" s="178"/>
      <c r="AD3080" s="11"/>
      <c r="AE3080" s="106"/>
      <c r="AF3080" s="106"/>
      <c r="AG3080" s="106"/>
      <c r="AH3080" s="115"/>
      <c r="AI3080" s="116"/>
      <c r="AJ3080" s="10"/>
      <c r="AK3080" s="1"/>
      <c r="AL3080" s="10"/>
      <c r="AM3080" s="1"/>
      <c r="AN3080" s="1"/>
      <c r="AO3080" s="3"/>
      <c r="AP3080" s="3"/>
      <c r="AQ3080" s="4"/>
      <c r="AR3080" s="4"/>
      <c r="AS3080" s="4"/>
      <c r="AT3080" s="4"/>
      <c r="AU3080" s="4"/>
      <c r="AV3080" s="4"/>
      <c r="AW3080" s="1"/>
      <c r="AX3080" s="1"/>
      <c r="AY3080" s="1"/>
      <c r="AZ3080" s="1"/>
      <c r="BA3080" s="1"/>
      <c r="BB3080" s="1"/>
      <c r="BC3080" s="1"/>
      <c r="BD3080" s="1"/>
      <c r="BE3080" s="1"/>
      <c r="BG3080" s="1"/>
      <c r="BH3080" s="1"/>
    </row>
    <row r="3081" spans="1:60" ht="15" customHeight="1" x14ac:dyDescent="0.25">
      <c r="A3081" s="105"/>
      <c r="B3081" s="106"/>
      <c r="C3081" s="2"/>
      <c r="D3081" s="2"/>
      <c r="E3081" s="106"/>
      <c r="F3081" s="107"/>
      <c r="G3081" s="108"/>
      <c r="H3081" s="109"/>
      <c r="I3081" s="109"/>
      <c r="J3081" s="110"/>
      <c r="K3081" s="117"/>
      <c r="L3081" s="178"/>
      <c r="M3081" s="178"/>
      <c r="N3081" s="106"/>
      <c r="O3081" s="111"/>
      <c r="P3081" s="111"/>
      <c r="Q3081" s="106"/>
      <c r="R3081" s="106"/>
      <c r="S3081" s="106"/>
      <c r="T3081" s="106"/>
      <c r="U3081" s="106"/>
      <c r="V3081" s="106"/>
      <c r="W3081" s="19"/>
      <c r="X3081" s="2"/>
      <c r="Y3081" s="4"/>
      <c r="Z3081" s="106"/>
      <c r="AA3081" s="114"/>
      <c r="AB3081" s="112"/>
      <c r="AC3081" s="178"/>
      <c r="AD3081" s="11"/>
      <c r="AE3081" s="106"/>
      <c r="AF3081" s="106"/>
      <c r="AG3081" s="106"/>
      <c r="AH3081" s="115"/>
      <c r="AI3081" s="116"/>
      <c r="AJ3081" s="10"/>
      <c r="AK3081" s="1"/>
      <c r="AL3081" s="10"/>
      <c r="AM3081" s="1"/>
      <c r="AN3081" s="1"/>
      <c r="AO3081" s="3"/>
      <c r="AP3081" s="3"/>
      <c r="AQ3081" s="4"/>
      <c r="AR3081" s="4"/>
      <c r="AS3081" s="4"/>
      <c r="AT3081" s="4"/>
      <c r="AU3081" s="4"/>
      <c r="AV3081" s="4"/>
      <c r="AW3081" s="1"/>
      <c r="AX3081" s="1"/>
      <c r="AY3081" s="1"/>
      <c r="AZ3081" s="1"/>
      <c r="BA3081" s="1"/>
      <c r="BB3081" s="1"/>
      <c r="BC3081" s="1"/>
      <c r="BD3081" s="1"/>
      <c r="BE3081" s="1"/>
      <c r="BG3081" s="1"/>
      <c r="BH3081" s="1"/>
    </row>
    <row r="3082" spans="1:60" ht="15" customHeight="1" x14ac:dyDescent="0.25">
      <c r="A3082" s="105"/>
      <c r="B3082" s="106"/>
      <c r="C3082" s="2"/>
      <c r="D3082" s="2"/>
      <c r="E3082" s="106"/>
      <c r="F3082" s="107"/>
      <c r="G3082" s="108"/>
      <c r="H3082" s="109"/>
      <c r="I3082" s="109"/>
      <c r="J3082" s="110"/>
      <c r="K3082" s="117"/>
      <c r="L3082" s="178"/>
      <c r="M3082" s="178"/>
      <c r="N3082" s="106"/>
      <c r="O3082" s="111"/>
      <c r="P3082" s="111"/>
      <c r="Q3082" s="106"/>
      <c r="R3082" s="106"/>
      <c r="S3082" s="106"/>
      <c r="T3082" s="106"/>
      <c r="U3082" s="106"/>
      <c r="V3082" s="106"/>
      <c r="W3082" s="19"/>
      <c r="X3082" s="2"/>
      <c r="Y3082" s="4"/>
      <c r="Z3082" s="106"/>
      <c r="AA3082" s="114"/>
      <c r="AB3082" s="112"/>
      <c r="AC3082" s="178"/>
      <c r="AD3082" s="11"/>
      <c r="AE3082" s="106"/>
      <c r="AF3082" s="106"/>
      <c r="AG3082" s="106"/>
      <c r="AH3082" s="115"/>
      <c r="AI3082" s="116"/>
      <c r="AJ3082" s="10"/>
      <c r="AK3082" s="1"/>
      <c r="AL3082" s="10"/>
      <c r="AM3082" s="1"/>
      <c r="AN3082" s="1"/>
      <c r="AO3082" s="3"/>
      <c r="AP3082" s="3"/>
      <c r="AQ3082" s="4"/>
      <c r="AR3082" s="4"/>
      <c r="AS3082" s="4"/>
      <c r="AT3082" s="4"/>
      <c r="AU3082" s="4"/>
      <c r="AV3082" s="4"/>
      <c r="AW3082" s="1"/>
      <c r="AX3082" s="1"/>
      <c r="AY3082" s="1"/>
      <c r="AZ3082" s="1"/>
      <c r="BA3082" s="1"/>
      <c r="BB3082" s="1"/>
      <c r="BC3082" s="1"/>
      <c r="BD3082" s="1"/>
      <c r="BE3082" s="1"/>
      <c r="BG3082" s="1"/>
      <c r="BH3082" s="1"/>
    </row>
    <row r="3083" spans="1:60" ht="15" customHeight="1" x14ac:dyDescent="0.25">
      <c r="A3083" s="105"/>
      <c r="B3083" s="106"/>
      <c r="C3083" s="2"/>
      <c r="D3083" s="2"/>
      <c r="E3083" s="106"/>
      <c r="F3083" s="107"/>
      <c r="G3083" s="108"/>
      <c r="H3083" s="109"/>
      <c r="I3083" s="109"/>
      <c r="J3083" s="110"/>
      <c r="K3083" s="117"/>
      <c r="L3083" s="178"/>
      <c r="M3083" s="178"/>
      <c r="N3083" s="106"/>
      <c r="O3083" s="111"/>
      <c r="P3083" s="111"/>
      <c r="Q3083" s="106"/>
      <c r="R3083" s="106"/>
      <c r="S3083" s="106"/>
      <c r="T3083" s="106"/>
      <c r="U3083" s="106"/>
      <c r="V3083" s="106"/>
      <c r="W3083" s="19"/>
      <c r="X3083" s="2"/>
      <c r="Y3083" s="4"/>
      <c r="Z3083" s="106"/>
      <c r="AA3083" s="114"/>
      <c r="AB3083" s="112"/>
      <c r="AC3083" s="178"/>
      <c r="AD3083" s="11"/>
      <c r="AE3083" s="106"/>
      <c r="AF3083" s="106"/>
      <c r="AG3083" s="106"/>
      <c r="AH3083" s="115"/>
      <c r="AI3083" s="116"/>
      <c r="AJ3083" s="10"/>
      <c r="AK3083" s="1"/>
      <c r="AL3083" s="10"/>
      <c r="AM3083" s="1"/>
      <c r="AN3083" s="1"/>
      <c r="AO3083" s="3"/>
      <c r="AP3083" s="3"/>
      <c r="AQ3083" s="4"/>
      <c r="AR3083" s="4"/>
      <c r="AS3083" s="4"/>
      <c r="AT3083" s="4"/>
      <c r="AU3083" s="4"/>
      <c r="AV3083" s="4"/>
      <c r="AW3083" s="1"/>
      <c r="AX3083" s="1"/>
      <c r="AY3083" s="1"/>
      <c r="AZ3083" s="1"/>
      <c r="BA3083" s="1"/>
      <c r="BB3083" s="1"/>
      <c r="BC3083" s="1"/>
      <c r="BD3083" s="1"/>
      <c r="BE3083" s="1"/>
      <c r="BG3083" s="1"/>
      <c r="BH3083" s="1"/>
    </row>
    <row r="3084" spans="1:60" ht="15" customHeight="1" x14ac:dyDescent="0.25">
      <c r="A3084" s="105"/>
      <c r="B3084" s="106"/>
      <c r="C3084" s="2"/>
      <c r="D3084" s="2"/>
      <c r="E3084" s="106"/>
      <c r="F3084" s="107"/>
      <c r="G3084" s="108"/>
      <c r="H3084" s="109"/>
      <c r="I3084" s="109"/>
      <c r="J3084" s="110"/>
      <c r="K3084" s="117"/>
      <c r="L3084" s="178"/>
      <c r="M3084" s="178"/>
      <c r="N3084" s="106"/>
      <c r="O3084" s="111"/>
      <c r="P3084" s="111"/>
      <c r="Q3084" s="106"/>
      <c r="R3084" s="106"/>
      <c r="S3084" s="106"/>
      <c r="T3084" s="106"/>
      <c r="U3084" s="106"/>
      <c r="V3084" s="106"/>
      <c r="W3084" s="19"/>
      <c r="X3084" s="2"/>
      <c r="Y3084" s="4"/>
      <c r="Z3084" s="106"/>
      <c r="AA3084" s="114"/>
      <c r="AB3084" s="112"/>
      <c r="AC3084" s="178"/>
      <c r="AD3084" s="11"/>
      <c r="AE3084" s="106"/>
      <c r="AF3084" s="106"/>
      <c r="AG3084" s="106"/>
      <c r="AH3084" s="115"/>
      <c r="AI3084" s="116"/>
      <c r="AJ3084" s="10"/>
      <c r="AK3084" s="1"/>
      <c r="AL3084" s="10"/>
      <c r="AM3084" s="1"/>
      <c r="AN3084" s="1"/>
      <c r="AO3084" s="3"/>
      <c r="AP3084" s="3"/>
      <c r="AQ3084" s="4"/>
      <c r="AR3084" s="4"/>
      <c r="AS3084" s="4"/>
      <c r="AT3084" s="4"/>
      <c r="AU3084" s="4"/>
      <c r="AV3084" s="4"/>
      <c r="AW3084" s="1"/>
      <c r="AX3084" s="1"/>
      <c r="AY3084" s="1"/>
      <c r="AZ3084" s="1"/>
      <c r="BA3084" s="1"/>
      <c r="BB3084" s="1"/>
      <c r="BC3084" s="1"/>
      <c r="BD3084" s="1"/>
      <c r="BE3084" s="1"/>
      <c r="BG3084" s="1"/>
      <c r="BH3084" s="1"/>
    </row>
    <row r="3085" spans="1:60" ht="15" customHeight="1" x14ac:dyDescent="0.25">
      <c r="A3085" s="105"/>
      <c r="B3085" s="106"/>
      <c r="C3085" s="2"/>
      <c r="D3085" s="2"/>
      <c r="E3085" s="106"/>
      <c r="F3085" s="107"/>
      <c r="G3085" s="108"/>
      <c r="H3085" s="109"/>
      <c r="I3085" s="109"/>
      <c r="J3085" s="110"/>
      <c r="K3085" s="117"/>
      <c r="L3085" s="178"/>
      <c r="M3085" s="178"/>
      <c r="N3085" s="106"/>
      <c r="O3085" s="111"/>
      <c r="P3085" s="111"/>
      <c r="Q3085" s="106"/>
      <c r="R3085" s="106"/>
      <c r="S3085" s="106"/>
      <c r="T3085" s="106"/>
      <c r="U3085" s="106"/>
      <c r="V3085" s="106"/>
      <c r="W3085" s="19"/>
      <c r="X3085" s="2"/>
      <c r="Y3085" s="4"/>
      <c r="Z3085" s="106"/>
      <c r="AA3085" s="114"/>
      <c r="AB3085" s="112"/>
      <c r="AC3085" s="178"/>
      <c r="AD3085" s="11"/>
      <c r="AE3085" s="106"/>
      <c r="AF3085" s="106"/>
      <c r="AG3085" s="106"/>
      <c r="AH3085" s="115"/>
      <c r="AI3085" s="116"/>
      <c r="AJ3085" s="10"/>
      <c r="AK3085" s="1"/>
      <c r="AL3085" s="10"/>
      <c r="AM3085" s="1"/>
      <c r="AN3085" s="1"/>
      <c r="AO3085" s="3"/>
      <c r="AP3085" s="3"/>
      <c r="AQ3085" s="4"/>
      <c r="AR3085" s="4"/>
      <c r="AS3085" s="4"/>
      <c r="AT3085" s="4"/>
      <c r="AU3085" s="4"/>
      <c r="AV3085" s="4"/>
      <c r="AW3085" s="1"/>
      <c r="AX3085" s="1"/>
      <c r="AY3085" s="1"/>
      <c r="AZ3085" s="1"/>
      <c r="BA3085" s="1"/>
      <c r="BB3085" s="1"/>
      <c r="BC3085" s="1"/>
      <c r="BD3085" s="1"/>
      <c r="BE3085" s="1"/>
      <c r="BG3085" s="1"/>
      <c r="BH3085" s="1"/>
    </row>
    <row r="3086" spans="1:60" ht="15" customHeight="1" x14ac:dyDescent="0.25">
      <c r="A3086" s="105"/>
      <c r="B3086" s="106"/>
      <c r="C3086" s="2"/>
      <c r="D3086" s="2"/>
      <c r="E3086" s="106"/>
      <c r="F3086" s="107"/>
      <c r="G3086" s="108"/>
      <c r="H3086" s="109"/>
      <c r="I3086" s="109"/>
      <c r="J3086" s="110"/>
      <c r="K3086" s="117"/>
      <c r="L3086" s="178"/>
      <c r="M3086" s="178"/>
      <c r="N3086" s="106"/>
      <c r="O3086" s="111"/>
      <c r="P3086" s="111"/>
      <c r="Q3086" s="106"/>
      <c r="R3086" s="106"/>
      <c r="S3086" s="106"/>
      <c r="T3086" s="106"/>
      <c r="U3086" s="106"/>
      <c r="V3086" s="106"/>
      <c r="W3086" s="19"/>
      <c r="X3086" s="2"/>
      <c r="Y3086" s="4"/>
      <c r="Z3086" s="106"/>
      <c r="AA3086" s="114"/>
      <c r="AB3086" s="112"/>
      <c r="AC3086" s="178"/>
      <c r="AD3086" s="11"/>
      <c r="AE3086" s="106"/>
      <c r="AF3086" s="106"/>
      <c r="AG3086" s="106"/>
      <c r="AH3086" s="115"/>
      <c r="AI3086" s="116"/>
      <c r="AJ3086" s="10"/>
      <c r="AK3086" s="1"/>
      <c r="AL3086" s="10"/>
      <c r="AM3086" s="1"/>
      <c r="AN3086" s="1"/>
      <c r="AO3086" s="3"/>
      <c r="AP3086" s="3"/>
      <c r="AQ3086" s="4"/>
      <c r="AR3086" s="4"/>
      <c r="AS3086" s="4"/>
      <c r="AT3086" s="4"/>
      <c r="AU3086" s="4"/>
      <c r="AV3086" s="4"/>
      <c r="AW3086" s="1"/>
      <c r="AX3086" s="1"/>
      <c r="AY3086" s="1"/>
      <c r="AZ3086" s="1"/>
      <c r="BA3086" s="1"/>
      <c r="BB3086" s="1"/>
      <c r="BC3086" s="1"/>
      <c r="BD3086" s="1"/>
      <c r="BE3086" s="1"/>
      <c r="BG3086" s="1"/>
      <c r="BH3086" s="1"/>
    </row>
    <row r="3087" spans="1:60" ht="15" customHeight="1" x14ac:dyDescent="0.25">
      <c r="A3087" s="105"/>
      <c r="B3087" s="106"/>
      <c r="C3087" s="2"/>
      <c r="D3087" s="2"/>
      <c r="E3087" s="106"/>
      <c r="F3087" s="107"/>
      <c r="G3087" s="108"/>
      <c r="H3087" s="109"/>
      <c r="I3087" s="109"/>
      <c r="J3087" s="110"/>
      <c r="K3087" s="117"/>
      <c r="L3087" s="178"/>
      <c r="M3087" s="178"/>
      <c r="N3087" s="106"/>
      <c r="O3087" s="111"/>
      <c r="P3087" s="111"/>
      <c r="Q3087" s="106"/>
      <c r="R3087" s="106"/>
      <c r="S3087" s="106"/>
      <c r="T3087" s="106"/>
      <c r="U3087" s="106"/>
      <c r="V3087" s="106"/>
      <c r="W3087" s="19"/>
      <c r="X3087" s="2"/>
      <c r="Y3087" s="4"/>
      <c r="Z3087" s="106"/>
      <c r="AA3087" s="114"/>
      <c r="AB3087" s="112"/>
      <c r="AC3087" s="178"/>
      <c r="AD3087" s="11"/>
      <c r="AE3087" s="106"/>
      <c r="AF3087" s="106"/>
      <c r="AG3087" s="106"/>
      <c r="AH3087" s="115"/>
      <c r="AI3087" s="116"/>
      <c r="AJ3087" s="10"/>
      <c r="AK3087" s="1"/>
      <c r="AL3087" s="10"/>
      <c r="AM3087" s="1"/>
      <c r="AN3087" s="1"/>
      <c r="AO3087" s="3"/>
      <c r="AP3087" s="3"/>
      <c r="AQ3087" s="4"/>
      <c r="AR3087" s="4"/>
      <c r="AS3087" s="4"/>
      <c r="AT3087" s="4"/>
      <c r="AU3087" s="4"/>
      <c r="AV3087" s="4"/>
      <c r="AW3087" s="1"/>
      <c r="AX3087" s="1"/>
      <c r="AY3087" s="1"/>
      <c r="AZ3087" s="1"/>
      <c r="BA3087" s="1"/>
      <c r="BB3087" s="1"/>
      <c r="BC3087" s="1"/>
      <c r="BD3087" s="1"/>
      <c r="BE3087" s="1"/>
      <c r="BG3087" s="1"/>
      <c r="BH3087" s="1"/>
    </row>
    <row r="3088" spans="1:60" ht="15" customHeight="1" x14ac:dyDescent="0.25">
      <c r="A3088" s="105"/>
      <c r="B3088" s="106"/>
      <c r="C3088" s="2"/>
      <c r="D3088" s="2"/>
      <c r="E3088" s="106"/>
      <c r="F3088" s="107"/>
      <c r="G3088" s="108"/>
      <c r="H3088" s="109"/>
      <c r="I3088" s="109"/>
      <c r="J3088" s="110"/>
      <c r="K3088" s="117"/>
      <c r="L3088" s="178"/>
      <c r="M3088" s="178"/>
      <c r="N3088" s="106"/>
      <c r="O3088" s="111"/>
      <c r="P3088" s="111"/>
      <c r="Q3088" s="106"/>
      <c r="R3088" s="106"/>
      <c r="S3088" s="106"/>
      <c r="T3088" s="106"/>
      <c r="U3088" s="106"/>
      <c r="V3088" s="106"/>
      <c r="W3088" s="19"/>
      <c r="X3088" s="2"/>
      <c r="Y3088" s="4"/>
      <c r="Z3088" s="106"/>
      <c r="AA3088" s="114"/>
      <c r="AB3088" s="112"/>
      <c r="AC3088" s="178"/>
      <c r="AD3088" s="11"/>
      <c r="AE3088" s="106"/>
      <c r="AF3088" s="106"/>
      <c r="AG3088" s="106"/>
      <c r="AH3088" s="115"/>
      <c r="AI3088" s="116"/>
      <c r="AJ3088" s="10"/>
      <c r="AK3088" s="1"/>
      <c r="AL3088" s="10"/>
      <c r="AM3088" s="1"/>
      <c r="AN3088" s="1"/>
      <c r="AO3088" s="3"/>
      <c r="AP3088" s="3"/>
      <c r="AQ3088" s="4"/>
      <c r="AR3088" s="4"/>
      <c r="AS3088" s="4"/>
      <c r="AT3088" s="4"/>
      <c r="AU3088" s="4"/>
      <c r="AV3088" s="4"/>
      <c r="AW3088" s="1"/>
      <c r="AX3088" s="1"/>
      <c r="AY3088" s="1"/>
      <c r="AZ3088" s="1"/>
      <c r="BA3088" s="1"/>
      <c r="BB3088" s="1"/>
      <c r="BC3088" s="1"/>
      <c r="BD3088" s="1"/>
      <c r="BE3088" s="1"/>
      <c r="BG3088" s="1"/>
      <c r="BH3088" s="1"/>
    </row>
    <row r="3089" spans="1:60" ht="15" customHeight="1" x14ac:dyDescent="0.25">
      <c r="A3089" s="105"/>
      <c r="B3089" s="106"/>
      <c r="C3089" s="2"/>
      <c r="D3089" s="2"/>
      <c r="E3089" s="106"/>
      <c r="F3089" s="107"/>
      <c r="G3089" s="108"/>
      <c r="H3089" s="109"/>
      <c r="I3089" s="109"/>
      <c r="J3089" s="110"/>
      <c r="K3089" s="117"/>
      <c r="L3089" s="178"/>
      <c r="M3089" s="178"/>
      <c r="N3089" s="106"/>
      <c r="O3089" s="111"/>
      <c r="P3089" s="111"/>
      <c r="Q3089" s="106"/>
      <c r="R3089" s="106"/>
      <c r="S3089" s="106"/>
      <c r="T3089" s="106"/>
      <c r="U3089" s="106"/>
      <c r="V3089" s="106"/>
      <c r="W3089" s="19"/>
      <c r="X3089" s="2"/>
      <c r="Y3089" s="4"/>
      <c r="Z3089" s="106"/>
      <c r="AA3089" s="114"/>
      <c r="AB3089" s="112"/>
      <c r="AC3089" s="178"/>
      <c r="AD3089" s="11"/>
      <c r="AE3089" s="106"/>
      <c r="AF3089" s="106"/>
      <c r="AG3089" s="106"/>
      <c r="AH3089" s="115"/>
      <c r="AI3089" s="116"/>
      <c r="AJ3089" s="10"/>
      <c r="AK3089" s="1"/>
      <c r="AL3089" s="10"/>
      <c r="AM3089" s="1"/>
      <c r="AN3089" s="1"/>
      <c r="AO3089" s="3"/>
      <c r="AP3089" s="3"/>
      <c r="AQ3089" s="4"/>
      <c r="AR3089" s="4"/>
      <c r="AS3089" s="4"/>
      <c r="AT3089" s="4"/>
      <c r="AU3089" s="4"/>
      <c r="AV3089" s="4"/>
      <c r="AW3089" s="1"/>
      <c r="AX3089" s="1"/>
      <c r="AY3089" s="1"/>
      <c r="AZ3089" s="1"/>
      <c r="BA3089" s="1"/>
      <c r="BB3089" s="1"/>
      <c r="BC3089" s="1"/>
      <c r="BD3089" s="1"/>
      <c r="BE3089" s="1"/>
      <c r="BG3089" s="1"/>
      <c r="BH3089" s="1"/>
    </row>
    <row r="3090" spans="1:60" ht="15" customHeight="1" x14ac:dyDescent="0.25">
      <c r="A3090" s="105"/>
      <c r="B3090" s="106"/>
      <c r="C3090" s="2"/>
      <c r="D3090" s="2"/>
      <c r="E3090" s="106"/>
      <c r="F3090" s="107"/>
      <c r="G3090" s="108"/>
      <c r="H3090" s="109"/>
      <c r="I3090" s="109"/>
      <c r="J3090" s="110"/>
      <c r="K3090" s="117"/>
      <c r="L3090" s="178"/>
      <c r="M3090" s="178"/>
      <c r="N3090" s="106"/>
      <c r="O3090" s="111"/>
      <c r="P3090" s="111"/>
      <c r="Q3090" s="106"/>
      <c r="R3090" s="106"/>
      <c r="S3090" s="106"/>
      <c r="T3090" s="106"/>
      <c r="U3090" s="106"/>
      <c r="V3090" s="106"/>
      <c r="W3090" s="19"/>
      <c r="X3090" s="2"/>
      <c r="Y3090" s="4"/>
      <c r="Z3090" s="106"/>
      <c r="AA3090" s="114"/>
      <c r="AB3090" s="112"/>
      <c r="AC3090" s="178"/>
      <c r="AD3090" s="11"/>
      <c r="AE3090" s="106"/>
      <c r="AF3090" s="106"/>
      <c r="AG3090" s="106"/>
      <c r="AH3090" s="115"/>
      <c r="AI3090" s="116"/>
      <c r="AJ3090" s="10"/>
      <c r="AK3090" s="1"/>
      <c r="AL3090" s="10"/>
      <c r="AM3090" s="1"/>
      <c r="AN3090" s="1"/>
      <c r="AO3090" s="3"/>
      <c r="AP3090" s="3"/>
      <c r="AQ3090" s="4"/>
      <c r="AR3090" s="4"/>
      <c r="AS3090" s="4"/>
      <c r="AT3090" s="4"/>
      <c r="AU3090" s="4"/>
      <c r="AV3090" s="4"/>
      <c r="AW3090" s="1"/>
      <c r="AX3090" s="1"/>
      <c r="AY3090" s="1"/>
      <c r="AZ3090" s="1"/>
      <c r="BA3090" s="1"/>
      <c r="BB3090" s="1"/>
      <c r="BC3090" s="1"/>
      <c r="BD3090" s="1"/>
      <c r="BE3090" s="1"/>
      <c r="BG3090" s="1"/>
      <c r="BH3090" s="1"/>
    </row>
    <row r="3091" spans="1:60" ht="15" customHeight="1" x14ac:dyDescent="0.25">
      <c r="A3091" s="105"/>
      <c r="B3091" s="106"/>
      <c r="C3091" s="2"/>
      <c r="D3091" s="2"/>
      <c r="E3091" s="106"/>
      <c r="F3091" s="107"/>
      <c r="G3091" s="108"/>
      <c r="H3091" s="109"/>
      <c r="I3091" s="109"/>
      <c r="J3091" s="110"/>
      <c r="K3091" s="117"/>
      <c r="L3091" s="178"/>
      <c r="M3091" s="178"/>
      <c r="N3091" s="106"/>
      <c r="O3091" s="111"/>
      <c r="P3091" s="111"/>
      <c r="Q3091" s="106"/>
      <c r="R3091" s="106"/>
      <c r="S3091" s="106"/>
      <c r="T3091" s="106"/>
      <c r="U3091" s="106"/>
      <c r="V3091" s="106"/>
      <c r="W3091" s="19"/>
      <c r="X3091" s="2"/>
      <c r="Y3091" s="4"/>
      <c r="Z3091" s="106"/>
      <c r="AA3091" s="114"/>
      <c r="AB3091" s="112"/>
      <c r="AC3091" s="178"/>
      <c r="AD3091" s="11"/>
      <c r="AE3091" s="106"/>
      <c r="AF3091" s="106"/>
      <c r="AG3091" s="106"/>
      <c r="AH3091" s="115"/>
      <c r="AI3091" s="116"/>
      <c r="AJ3091" s="10"/>
      <c r="AK3091" s="1"/>
      <c r="AL3091" s="10"/>
      <c r="AM3091" s="1"/>
      <c r="AN3091" s="1"/>
      <c r="AO3091" s="3"/>
      <c r="AP3091" s="3"/>
      <c r="AQ3091" s="4"/>
      <c r="AR3091" s="4"/>
      <c r="AS3091" s="4"/>
      <c r="AT3091" s="4"/>
      <c r="AU3091" s="4"/>
      <c r="AV3091" s="4"/>
      <c r="AW3091" s="1"/>
      <c r="AX3091" s="1"/>
      <c r="AY3091" s="1"/>
      <c r="AZ3091" s="1"/>
      <c r="BA3091" s="1"/>
      <c r="BB3091" s="1"/>
      <c r="BC3091" s="1"/>
      <c r="BD3091" s="1"/>
      <c r="BE3091" s="1"/>
      <c r="BG3091" s="1"/>
      <c r="BH3091" s="1"/>
    </row>
    <row r="3092" spans="1:60" ht="15" customHeight="1" x14ac:dyDescent="0.25">
      <c r="A3092" s="105"/>
      <c r="B3092" s="106"/>
      <c r="C3092" s="2"/>
      <c r="D3092" s="2"/>
      <c r="E3092" s="106"/>
      <c r="F3092" s="107"/>
      <c r="G3092" s="108"/>
      <c r="H3092" s="109"/>
      <c r="I3092" s="109"/>
      <c r="J3092" s="110"/>
      <c r="K3092" s="117"/>
      <c r="L3092" s="178"/>
      <c r="M3092" s="178"/>
      <c r="N3092" s="106"/>
      <c r="O3092" s="111"/>
      <c r="P3092" s="111"/>
      <c r="Q3092" s="106"/>
      <c r="R3092" s="106"/>
      <c r="S3092" s="106"/>
      <c r="T3092" s="106"/>
      <c r="U3092" s="106"/>
      <c r="V3092" s="106"/>
      <c r="W3092" s="19"/>
      <c r="X3092" s="2"/>
      <c r="Y3092" s="4"/>
      <c r="Z3092" s="106"/>
      <c r="AA3092" s="114"/>
      <c r="AB3092" s="112"/>
      <c r="AC3092" s="178"/>
      <c r="AD3092" s="11"/>
      <c r="AE3092" s="106"/>
      <c r="AF3092" s="106"/>
      <c r="AG3092" s="106"/>
      <c r="AH3092" s="115"/>
      <c r="AI3092" s="116"/>
      <c r="AJ3092" s="10"/>
      <c r="AK3092" s="1"/>
      <c r="AL3092" s="10"/>
      <c r="AM3092" s="1"/>
      <c r="AN3092" s="1"/>
      <c r="AO3092" s="3"/>
      <c r="AP3092" s="3"/>
      <c r="AQ3092" s="4"/>
      <c r="AR3092" s="4"/>
      <c r="AS3092" s="4"/>
      <c r="AT3092" s="4"/>
      <c r="AU3092" s="4"/>
      <c r="AV3092" s="4"/>
      <c r="AW3092" s="1"/>
      <c r="AX3092" s="1"/>
      <c r="AY3092" s="1"/>
      <c r="AZ3092" s="1"/>
      <c r="BA3092" s="1"/>
      <c r="BB3092" s="1"/>
      <c r="BC3092" s="1"/>
      <c r="BD3092" s="1"/>
      <c r="BE3092" s="1"/>
      <c r="BG3092" s="1"/>
      <c r="BH3092" s="1"/>
    </row>
    <row r="3093" spans="1:60" ht="15" customHeight="1" x14ac:dyDescent="0.25">
      <c r="A3093" s="105"/>
      <c r="B3093" s="106"/>
      <c r="C3093" s="2"/>
      <c r="D3093" s="2"/>
      <c r="E3093" s="106"/>
      <c r="F3093" s="107"/>
      <c r="G3093" s="108"/>
      <c r="H3093" s="109"/>
      <c r="I3093" s="109"/>
      <c r="J3093" s="110"/>
      <c r="K3093" s="117"/>
      <c r="L3093" s="178"/>
      <c r="M3093" s="178"/>
      <c r="N3093" s="106"/>
      <c r="O3093" s="111"/>
      <c r="P3093" s="111"/>
      <c r="Q3093" s="106"/>
      <c r="R3093" s="106"/>
      <c r="S3093" s="106"/>
      <c r="T3093" s="106"/>
      <c r="U3093" s="106"/>
      <c r="V3093" s="106"/>
      <c r="W3093" s="19"/>
      <c r="X3093" s="2"/>
      <c r="Y3093" s="4"/>
      <c r="Z3093" s="106"/>
      <c r="AA3093" s="114"/>
      <c r="AB3093" s="112"/>
      <c r="AC3093" s="178"/>
      <c r="AD3093" s="11"/>
      <c r="AE3093" s="106"/>
      <c r="AF3093" s="106"/>
      <c r="AG3093" s="106"/>
      <c r="AH3093" s="115"/>
      <c r="AI3093" s="116"/>
      <c r="AJ3093" s="10"/>
      <c r="AK3093" s="1"/>
      <c r="AL3093" s="10"/>
      <c r="AM3093" s="1"/>
      <c r="AN3093" s="1"/>
      <c r="AO3093" s="3"/>
      <c r="AP3093" s="3"/>
      <c r="AQ3093" s="4"/>
      <c r="AR3093" s="4"/>
      <c r="AS3093" s="4"/>
      <c r="AT3093" s="4"/>
      <c r="AU3093" s="4"/>
      <c r="AV3093" s="4"/>
      <c r="AW3093" s="1"/>
      <c r="AX3093" s="1"/>
      <c r="AY3093" s="1"/>
      <c r="AZ3093" s="1"/>
      <c r="BA3093" s="1"/>
      <c r="BB3093" s="1"/>
      <c r="BC3093" s="1"/>
      <c r="BD3093" s="1"/>
      <c r="BE3093" s="1"/>
      <c r="BG3093" s="1"/>
      <c r="BH3093" s="1"/>
    </row>
    <row r="3094" spans="1:60" ht="15" customHeight="1" x14ac:dyDescent="0.25">
      <c r="A3094" s="105"/>
      <c r="B3094" s="106"/>
      <c r="C3094" s="2"/>
      <c r="D3094" s="2"/>
      <c r="E3094" s="106"/>
      <c r="F3094" s="107"/>
      <c r="G3094" s="108"/>
      <c r="H3094" s="109"/>
      <c r="I3094" s="109"/>
      <c r="J3094" s="110"/>
      <c r="K3094" s="117"/>
      <c r="L3094" s="178"/>
      <c r="M3094" s="178"/>
      <c r="N3094" s="106"/>
      <c r="O3094" s="111"/>
      <c r="P3094" s="111"/>
      <c r="Q3094" s="106"/>
      <c r="R3094" s="106"/>
      <c r="S3094" s="106"/>
      <c r="T3094" s="106"/>
      <c r="U3094" s="106"/>
      <c r="V3094" s="106"/>
      <c r="W3094" s="19"/>
      <c r="X3094" s="2"/>
      <c r="Y3094" s="4"/>
      <c r="Z3094" s="106"/>
      <c r="AA3094" s="114"/>
      <c r="AB3094" s="112"/>
      <c r="AC3094" s="178"/>
      <c r="AD3094" s="11"/>
      <c r="AE3094" s="106"/>
      <c r="AF3094" s="106"/>
      <c r="AG3094" s="106"/>
      <c r="AH3094" s="115"/>
      <c r="AI3094" s="116"/>
      <c r="AJ3094" s="10"/>
      <c r="AK3094" s="1"/>
      <c r="AL3094" s="10"/>
      <c r="AM3094" s="1"/>
      <c r="AN3094" s="1"/>
      <c r="AO3094" s="3"/>
      <c r="AP3094" s="3"/>
      <c r="AQ3094" s="4"/>
      <c r="AR3094" s="4"/>
      <c r="AS3094" s="4"/>
      <c r="AT3094" s="4"/>
      <c r="AU3094" s="4"/>
      <c r="AV3094" s="4"/>
      <c r="AW3094" s="1"/>
      <c r="AX3094" s="1"/>
      <c r="AY3094" s="1"/>
      <c r="AZ3094" s="1"/>
      <c r="BA3094" s="1"/>
      <c r="BB3094" s="1"/>
      <c r="BC3094" s="1"/>
      <c r="BD3094" s="1"/>
      <c r="BE3094" s="1"/>
      <c r="BG3094" s="1"/>
      <c r="BH3094" s="1"/>
    </row>
    <row r="3095" spans="1:60" ht="15" customHeight="1" x14ac:dyDescent="0.25">
      <c r="A3095" s="105"/>
      <c r="B3095" s="106"/>
      <c r="C3095" s="2"/>
      <c r="D3095" s="2"/>
      <c r="E3095" s="106"/>
      <c r="F3095" s="107"/>
      <c r="G3095" s="108"/>
      <c r="H3095" s="109"/>
      <c r="I3095" s="109"/>
      <c r="J3095" s="110"/>
      <c r="K3095" s="117"/>
      <c r="L3095" s="178"/>
      <c r="M3095" s="178"/>
      <c r="N3095" s="106"/>
      <c r="O3095" s="111"/>
      <c r="P3095" s="111"/>
      <c r="Q3095" s="106"/>
      <c r="R3095" s="106"/>
      <c r="S3095" s="106"/>
      <c r="T3095" s="106"/>
      <c r="U3095" s="106"/>
      <c r="V3095" s="106"/>
      <c r="W3095" s="19"/>
      <c r="X3095" s="2"/>
      <c r="Y3095" s="4"/>
      <c r="Z3095" s="106"/>
      <c r="AA3095" s="114"/>
      <c r="AB3095" s="112"/>
      <c r="AC3095" s="178"/>
      <c r="AD3095" s="11"/>
      <c r="AE3095" s="106"/>
      <c r="AF3095" s="106"/>
      <c r="AG3095" s="106"/>
      <c r="AH3095" s="115"/>
      <c r="AI3095" s="116"/>
      <c r="AJ3095" s="10"/>
      <c r="AK3095" s="1"/>
      <c r="AL3095" s="10"/>
      <c r="AM3095" s="1"/>
      <c r="AN3095" s="1"/>
      <c r="AO3095" s="3"/>
      <c r="AP3095" s="3"/>
      <c r="AQ3095" s="4"/>
      <c r="AR3095" s="4"/>
      <c r="AS3095" s="4"/>
      <c r="AT3095" s="4"/>
      <c r="AU3095" s="4"/>
      <c r="AV3095" s="4"/>
      <c r="AW3095" s="1"/>
      <c r="AX3095" s="1"/>
      <c r="AY3095" s="1"/>
      <c r="AZ3095" s="1"/>
      <c r="BA3095" s="1"/>
      <c r="BB3095" s="1"/>
      <c r="BC3095" s="1"/>
      <c r="BD3095" s="1"/>
      <c r="BE3095" s="1"/>
      <c r="BG3095" s="1"/>
      <c r="BH3095" s="1"/>
    </row>
    <row r="3096" spans="1:60" ht="15" customHeight="1" x14ac:dyDescent="0.25">
      <c r="A3096" s="105"/>
      <c r="B3096" s="106"/>
      <c r="C3096" s="2"/>
      <c r="D3096" s="2"/>
      <c r="E3096" s="106"/>
      <c r="F3096" s="107"/>
      <c r="G3096" s="108"/>
      <c r="H3096" s="109"/>
      <c r="I3096" s="109"/>
      <c r="J3096" s="110"/>
      <c r="K3096" s="117"/>
      <c r="L3096" s="178"/>
      <c r="M3096" s="178"/>
      <c r="N3096" s="106"/>
      <c r="O3096" s="111"/>
      <c r="P3096" s="111"/>
      <c r="Q3096" s="106"/>
      <c r="R3096" s="106"/>
      <c r="S3096" s="106"/>
      <c r="T3096" s="106"/>
      <c r="U3096" s="106"/>
      <c r="V3096" s="106"/>
      <c r="W3096" s="19"/>
      <c r="X3096" s="2"/>
      <c r="Y3096" s="4"/>
      <c r="Z3096" s="106"/>
      <c r="AA3096" s="114"/>
      <c r="AB3096" s="112"/>
      <c r="AC3096" s="178"/>
      <c r="AD3096" s="11"/>
      <c r="AE3096" s="106"/>
      <c r="AF3096" s="106"/>
      <c r="AG3096" s="106"/>
      <c r="AH3096" s="115"/>
      <c r="AI3096" s="116"/>
      <c r="AJ3096" s="10"/>
      <c r="AK3096" s="1"/>
      <c r="AL3096" s="10"/>
      <c r="AM3096" s="1"/>
      <c r="AN3096" s="1"/>
      <c r="AO3096" s="3"/>
      <c r="AP3096" s="3"/>
      <c r="AQ3096" s="4"/>
      <c r="AR3096" s="4"/>
      <c r="AS3096" s="4"/>
      <c r="AT3096" s="4"/>
      <c r="AU3096" s="4"/>
      <c r="AV3096" s="4"/>
      <c r="AW3096" s="1"/>
      <c r="AX3096" s="1"/>
      <c r="AY3096" s="1"/>
      <c r="AZ3096" s="1"/>
      <c r="BA3096" s="1"/>
      <c r="BB3096" s="1"/>
      <c r="BC3096" s="1"/>
      <c r="BD3096" s="1"/>
      <c r="BE3096" s="1"/>
      <c r="BG3096" s="1"/>
      <c r="BH3096" s="1"/>
    </row>
    <row r="3097" spans="1:60" ht="15" customHeight="1" x14ac:dyDescent="0.25">
      <c r="A3097" s="105"/>
      <c r="B3097" s="106"/>
      <c r="C3097" s="2"/>
      <c r="D3097" s="2"/>
      <c r="E3097" s="106"/>
      <c r="F3097" s="107"/>
      <c r="G3097" s="108"/>
      <c r="H3097" s="109"/>
      <c r="I3097" s="109"/>
      <c r="J3097" s="110"/>
      <c r="K3097" s="117"/>
      <c r="L3097" s="178"/>
      <c r="M3097" s="178"/>
      <c r="N3097" s="106"/>
      <c r="O3097" s="111"/>
      <c r="P3097" s="111"/>
      <c r="Q3097" s="106"/>
      <c r="R3097" s="106"/>
      <c r="S3097" s="106"/>
      <c r="T3097" s="106"/>
      <c r="U3097" s="106"/>
      <c r="V3097" s="106"/>
      <c r="W3097" s="19"/>
      <c r="X3097" s="2"/>
      <c r="Y3097" s="4"/>
      <c r="Z3097" s="106"/>
      <c r="AA3097" s="114"/>
      <c r="AB3097" s="112"/>
      <c r="AC3097" s="178"/>
      <c r="AD3097" s="11"/>
      <c r="AE3097" s="106"/>
      <c r="AF3097" s="106"/>
      <c r="AG3097" s="106"/>
      <c r="AH3097" s="115"/>
      <c r="AI3097" s="116"/>
      <c r="AJ3097" s="10"/>
      <c r="AK3097" s="1"/>
      <c r="AL3097" s="10"/>
      <c r="AM3097" s="1"/>
      <c r="AN3097" s="1"/>
      <c r="AO3097" s="3"/>
      <c r="AP3097" s="3"/>
      <c r="AQ3097" s="4"/>
      <c r="AR3097" s="4"/>
      <c r="AS3097" s="4"/>
      <c r="AT3097" s="4"/>
      <c r="AU3097" s="4"/>
      <c r="AV3097" s="4"/>
      <c r="AW3097" s="1"/>
      <c r="AX3097" s="1"/>
      <c r="AY3097" s="1"/>
      <c r="AZ3097" s="1"/>
      <c r="BA3097" s="1"/>
      <c r="BB3097" s="1"/>
      <c r="BC3097" s="1"/>
      <c r="BD3097" s="1"/>
      <c r="BE3097" s="1"/>
      <c r="BG3097" s="1"/>
      <c r="BH3097" s="1"/>
    </row>
    <row r="3098" spans="1:60" ht="15" customHeight="1" x14ac:dyDescent="0.25">
      <c r="A3098" s="105"/>
      <c r="B3098" s="106"/>
      <c r="C3098" s="2"/>
      <c r="D3098" s="2"/>
      <c r="E3098" s="106"/>
      <c r="F3098" s="107"/>
      <c r="G3098" s="108"/>
      <c r="H3098" s="109"/>
      <c r="I3098" s="109"/>
      <c r="J3098" s="110"/>
      <c r="K3098" s="117"/>
      <c r="L3098" s="178"/>
      <c r="M3098" s="178"/>
      <c r="N3098" s="106"/>
      <c r="O3098" s="111"/>
      <c r="P3098" s="111"/>
      <c r="Q3098" s="106"/>
      <c r="R3098" s="106"/>
      <c r="S3098" s="106"/>
      <c r="T3098" s="106"/>
      <c r="U3098" s="106"/>
      <c r="V3098" s="106"/>
      <c r="W3098" s="19"/>
      <c r="X3098" s="2"/>
      <c r="Y3098" s="4"/>
      <c r="Z3098" s="106"/>
      <c r="AA3098" s="114"/>
      <c r="AB3098" s="112"/>
      <c r="AC3098" s="178"/>
      <c r="AD3098" s="11"/>
      <c r="AE3098" s="106"/>
      <c r="AF3098" s="106"/>
      <c r="AG3098" s="106"/>
      <c r="AH3098" s="115"/>
      <c r="AI3098" s="116"/>
      <c r="AJ3098" s="10"/>
      <c r="AK3098" s="1"/>
      <c r="AL3098" s="10"/>
      <c r="AM3098" s="1"/>
      <c r="AN3098" s="1"/>
      <c r="AO3098" s="3"/>
      <c r="AP3098" s="3"/>
      <c r="AQ3098" s="4"/>
      <c r="AR3098" s="4"/>
      <c r="AS3098" s="4"/>
      <c r="AT3098" s="4"/>
      <c r="AU3098" s="4"/>
      <c r="AV3098" s="4"/>
      <c r="AW3098" s="1"/>
      <c r="AX3098" s="1"/>
      <c r="AY3098" s="1"/>
      <c r="AZ3098" s="1"/>
      <c r="BA3098" s="1"/>
      <c r="BB3098" s="1"/>
      <c r="BC3098" s="1"/>
      <c r="BD3098" s="1"/>
      <c r="BE3098" s="1"/>
      <c r="BG3098" s="1"/>
      <c r="BH3098" s="1"/>
    </row>
    <row r="3099" spans="1:60" ht="15" customHeight="1" x14ac:dyDescent="0.25">
      <c r="A3099" s="105"/>
      <c r="B3099" s="106"/>
      <c r="C3099" s="2"/>
      <c r="D3099" s="2"/>
      <c r="E3099" s="106"/>
      <c r="F3099" s="107"/>
      <c r="G3099" s="108"/>
      <c r="H3099" s="109"/>
      <c r="I3099" s="109"/>
      <c r="J3099" s="110"/>
      <c r="K3099" s="117"/>
      <c r="L3099" s="178"/>
      <c r="M3099" s="178"/>
      <c r="N3099" s="106"/>
      <c r="O3099" s="111"/>
      <c r="P3099" s="111"/>
      <c r="Q3099" s="106"/>
      <c r="R3099" s="106"/>
      <c r="S3099" s="106"/>
      <c r="T3099" s="106"/>
      <c r="U3099" s="106"/>
      <c r="V3099" s="106"/>
      <c r="W3099" s="19"/>
      <c r="X3099" s="2"/>
      <c r="Y3099" s="4"/>
      <c r="Z3099" s="106"/>
      <c r="AA3099" s="114"/>
      <c r="AB3099" s="112"/>
      <c r="AC3099" s="178"/>
      <c r="AD3099" s="11"/>
      <c r="AE3099" s="106"/>
      <c r="AF3099" s="106"/>
      <c r="AG3099" s="106"/>
      <c r="AH3099" s="115"/>
      <c r="AI3099" s="116"/>
      <c r="AJ3099" s="10"/>
      <c r="AK3099" s="1"/>
      <c r="AL3099" s="10"/>
      <c r="AM3099" s="1"/>
      <c r="AN3099" s="1"/>
      <c r="AO3099" s="3"/>
      <c r="AP3099" s="3"/>
      <c r="AQ3099" s="4"/>
      <c r="AR3099" s="4"/>
      <c r="AS3099" s="4"/>
      <c r="AT3099" s="4"/>
      <c r="AU3099" s="4"/>
      <c r="AV3099" s="4"/>
      <c r="AW3099" s="1"/>
      <c r="AX3099" s="1"/>
      <c r="AY3099" s="1"/>
      <c r="AZ3099" s="1"/>
      <c r="BA3099" s="1"/>
      <c r="BB3099" s="1"/>
      <c r="BC3099" s="1"/>
      <c r="BD3099" s="1"/>
      <c r="BE3099" s="1"/>
      <c r="BG3099" s="1"/>
      <c r="BH3099" s="1"/>
    </row>
    <row r="3100" spans="1:60" ht="15" customHeight="1" x14ac:dyDescent="0.25">
      <c r="A3100" s="105"/>
      <c r="B3100" s="106"/>
      <c r="C3100" s="2"/>
      <c r="D3100" s="2"/>
      <c r="E3100" s="106"/>
      <c r="F3100" s="107"/>
      <c r="G3100" s="108"/>
      <c r="H3100" s="109"/>
      <c r="I3100" s="109"/>
      <c r="J3100" s="110"/>
      <c r="K3100" s="117"/>
      <c r="L3100" s="178"/>
      <c r="M3100" s="178"/>
      <c r="N3100" s="106"/>
      <c r="O3100" s="111"/>
      <c r="P3100" s="111"/>
      <c r="Q3100" s="106"/>
      <c r="R3100" s="106"/>
      <c r="S3100" s="106"/>
      <c r="T3100" s="106"/>
      <c r="U3100" s="106"/>
      <c r="V3100" s="106"/>
      <c r="W3100" s="19"/>
      <c r="X3100" s="2"/>
      <c r="Y3100" s="4"/>
      <c r="Z3100" s="106"/>
      <c r="AA3100" s="114"/>
      <c r="AB3100" s="112"/>
      <c r="AC3100" s="178"/>
      <c r="AD3100" s="11"/>
      <c r="AE3100" s="106"/>
      <c r="AF3100" s="106"/>
      <c r="AG3100" s="106"/>
      <c r="AH3100" s="115"/>
      <c r="AI3100" s="116"/>
      <c r="AJ3100" s="10"/>
      <c r="AK3100" s="1"/>
      <c r="AL3100" s="10"/>
      <c r="AM3100" s="1"/>
      <c r="AN3100" s="1"/>
      <c r="AO3100" s="3"/>
      <c r="AP3100" s="3"/>
      <c r="AQ3100" s="4"/>
      <c r="AR3100" s="4"/>
      <c r="AS3100" s="4"/>
      <c r="AT3100" s="4"/>
      <c r="AU3100" s="4"/>
      <c r="AV3100" s="4"/>
      <c r="AW3100" s="1"/>
      <c r="AX3100" s="1"/>
      <c r="AY3100" s="1"/>
      <c r="AZ3100" s="1"/>
      <c r="BA3100" s="1"/>
      <c r="BB3100" s="1"/>
      <c r="BC3100" s="1"/>
      <c r="BD3100" s="1"/>
      <c r="BE3100" s="1"/>
      <c r="BG3100" s="1"/>
      <c r="BH3100" s="1"/>
    </row>
    <row r="3101" spans="1:60" ht="15" customHeight="1" x14ac:dyDescent="0.25">
      <c r="A3101" s="105"/>
      <c r="B3101" s="106"/>
      <c r="C3101" s="2"/>
      <c r="D3101" s="2"/>
      <c r="E3101" s="106"/>
      <c r="F3101" s="107"/>
      <c r="G3101" s="108"/>
      <c r="H3101" s="109"/>
      <c r="I3101" s="109"/>
      <c r="J3101" s="110"/>
      <c r="K3101" s="117"/>
      <c r="L3101" s="178"/>
      <c r="M3101" s="178"/>
      <c r="N3101" s="106"/>
      <c r="O3101" s="111"/>
      <c r="P3101" s="111"/>
      <c r="Q3101" s="106"/>
      <c r="R3101" s="106"/>
      <c r="S3101" s="106"/>
      <c r="T3101" s="106"/>
      <c r="U3101" s="106"/>
      <c r="V3101" s="106"/>
      <c r="W3101" s="19"/>
      <c r="X3101" s="2"/>
      <c r="Y3101" s="4"/>
      <c r="Z3101" s="106"/>
      <c r="AA3101" s="114"/>
      <c r="AB3101" s="112"/>
      <c r="AC3101" s="178"/>
      <c r="AD3101" s="11"/>
      <c r="AE3101" s="106"/>
      <c r="AF3101" s="106"/>
      <c r="AG3101" s="106"/>
      <c r="AH3101" s="115"/>
      <c r="AI3101" s="116"/>
      <c r="AJ3101" s="10"/>
      <c r="AK3101" s="1"/>
      <c r="AL3101" s="10"/>
      <c r="AM3101" s="1"/>
      <c r="AN3101" s="1"/>
      <c r="AO3101" s="3"/>
      <c r="AP3101" s="3"/>
      <c r="AQ3101" s="4"/>
      <c r="AR3101" s="4"/>
      <c r="AS3101" s="4"/>
      <c r="AT3101" s="4"/>
      <c r="AU3101" s="4"/>
      <c r="AV3101" s="4"/>
      <c r="AW3101" s="1"/>
      <c r="AX3101" s="1"/>
      <c r="AY3101" s="1"/>
      <c r="AZ3101" s="1"/>
      <c r="BA3101" s="1"/>
      <c r="BB3101" s="1"/>
      <c r="BC3101" s="1"/>
      <c r="BD3101" s="1"/>
      <c r="BE3101" s="1"/>
      <c r="BG3101" s="1"/>
      <c r="BH3101" s="1"/>
    </row>
    <row r="3102" spans="1:60" ht="15" customHeight="1" x14ac:dyDescent="0.25">
      <c r="A3102" s="105"/>
      <c r="B3102" s="106"/>
      <c r="C3102" s="2"/>
      <c r="D3102" s="2"/>
      <c r="E3102" s="106"/>
      <c r="F3102" s="107"/>
      <c r="G3102" s="108"/>
      <c r="H3102" s="109"/>
      <c r="I3102" s="109"/>
      <c r="J3102" s="110"/>
      <c r="K3102" s="117"/>
      <c r="L3102" s="178"/>
      <c r="M3102" s="178"/>
      <c r="N3102" s="106"/>
      <c r="O3102" s="111"/>
      <c r="P3102" s="111"/>
      <c r="Q3102" s="106"/>
      <c r="R3102" s="106"/>
      <c r="S3102" s="106"/>
      <c r="T3102" s="106"/>
      <c r="U3102" s="106"/>
      <c r="V3102" s="106"/>
      <c r="W3102" s="19"/>
      <c r="X3102" s="2"/>
      <c r="Y3102" s="4"/>
      <c r="Z3102" s="106"/>
      <c r="AA3102" s="114"/>
      <c r="AB3102" s="112"/>
      <c r="AC3102" s="178"/>
      <c r="AD3102" s="11"/>
      <c r="AE3102" s="106"/>
      <c r="AF3102" s="106"/>
      <c r="AG3102" s="106"/>
      <c r="AH3102" s="115"/>
      <c r="AI3102" s="116"/>
      <c r="AJ3102" s="10"/>
      <c r="AK3102" s="1"/>
      <c r="AL3102" s="10"/>
      <c r="AM3102" s="1"/>
      <c r="AN3102" s="1"/>
      <c r="AO3102" s="3"/>
      <c r="AP3102" s="3"/>
      <c r="AQ3102" s="4"/>
      <c r="AR3102" s="4"/>
      <c r="AS3102" s="4"/>
      <c r="AT3102" s="4"/>
      <c r="AU3102" s="4"/>
      <c r="AV3102" s="4"/>
      <c r="AW3102" s="1"/>
      <c r="AX3102" s="1"/>
      <c r="AY3102" s="1"/>
      <c r="AZ3102" s="1"/>
      <c r="BA3102" s="1"/>
      <c r="BB3102" s="1"/>
      <c r="BC3102" s="1"/>
      <c r="BD3102" s="1"/>
      <c r="BE3102" s="1"/>
      <c r="BG3102" s="1"/>
      <c r="BH3102" s="1"/>
    </row>
    <row r="3103" spans="1:60" ht="15" customHeight="1" x14ac:dyDescent="0.25">
      <c r="A3103" s="105"/>
      <c r="B3103" s="106"/>
      <c r="C3103" s="2"/>
      <c r="D3103" s="2"/>
      <c r="E3103" s="106"/>
      <c r="F3103" s="107"/>
      <c r="G3103" s="108"/>
      <c r="H3103" s="109"/>
      <c r="I3103" s="109"/>
      <c r="J3103" s="110"/>
      <c r="K3103" s="117"/>
      <c r="L3103" s="178"/>
      <c r="M3103" s="178"/>
      <c r="N3103" s="106"/>
      <c r="O3103" s="111"/>
      <c r="P3103" s="111"/>
      <c r="Q3103" s="106"/>
      <c r="R3103" s="106"/>
      <c r="S3103" s="106"/>
      <c r="T3103" s="106"/>
      <c r="U3103" s="106"/>
      <c r="V3103" s="106"/>
      <c r="W3103" s="19"/>
      <c r="X3103" s="2"/>
      <c r="Y3103" s="4"/>
      <c r="Z3103" s="106"/>
      <c r="AA3103" s="114"/>
      <c r="AB3103" s="112"/>
      <c r="AC3103" s="178"/>
      <c r="AD3103" s="11"/>
      <c r="AE3103" s="106"/>
      <c r="AF3103" s="106"/>
      <c r="AG3103" s="106"/>
      <c r="AH3103" s="115"/>
      <c r="AI3103" s="116"/>
      <c r="AJ3103" s="10"/>
      <c r="AK3103" s="1"/>
      <c r="AL3103" s="10"/>
      <c r="AM3103" s="1"/>
      <c r="AN3103" s="1"/>
      <c r="AO3103" s="3"/>
      <c r="AP3103" s="3"/>
      <c r="AQ3103" s="4"/>
      <c r="AR3103" s="4"/>
      <c r="AS3103" s="4"/>
      <c r="AT3103" s="4"/>
      <c r="AU3103" s="4"/>
      <c r="AV3103" s="4"/>
      <c r="AW3103" s="1"/>
      <c r="AX3103" s="1"/>
      <c r="AY3103" s="1"/>
      <c r="AZ3103" s="1"/>
      <c r="BA3103" s="1"/>
      <c r="BB3103" s="1"/>
      <c r="BC3103" s="1"/>
      <c r="BD3103" s="1"/>
      <c r="BE3103" s="1"/>
      <c r="BG3103" s="1"/>
      <c r="BH3103" s="1"/>
    </row>
    <row r="3104" spans="1:60" ht="15" customHeight="1" x14ac:dyDescent="0.25">
      <c r="A3104" s="105"/>
      <c r="B3104" s="106"/>
      <c r="C3104" s="2"/>
      <c r="D3104" s="2"/>
      <c r="E3104" s="106"/>
      <c r="F3104" s="107"/>
      <c r="G3104" s="108"/>
      <c r="H3104" s="109"/>
      <c r="I3104" s="109"/>
      <c r="J3104" s="110"/>
      <c r="K3104" s="117"/>
      <c r="L3104" s="178"/>
      <c r="M3104" s="178"/>
      <c r="N3104" s="106"/>
      <c r="O3104" s="111"/>
      <c r="P3104" s="111"/>
      <c r="Q3104" s="106"/>
      <c r="R3104" s="106"/>
      <c r="S3104" s="106"/>
      <c r="T3104" s="106"/>
      <c r="U3104" s="106"/>
      <c r="V3104" s="106"/>
      <c r="W3104" s="19"/>
      <c r="X3104" s="2"/>
      <c r="Y3104" s="4"/>
      <c r="Z3104" s="106"/>
      <c r="AA3104" s="114"/>
      <c r="AB3104" s="112"/>
      <c r="AC3104" s="178"/>
      <c r="AD3104" s="11"/>
      <c r="AE3104" s="106"/>
      <c r="AF3104" s="106"/>
      <c r="AG3104" s="106"/>
      <c r="AH3104" s="115"/>
      <c r="AI3104" s="116"/>
      <c r="AJ3104" s="10"/>
      <c r="AK3104" s="1"/>
      <c r="AL3104" s="10"/>
      <c r="AM3104" s="1"/>
      <c r="AN3104" s="1"/>
      <c r="AO3104" s="3"/>
      <c r="AP3104" s="3"/>
      <c r="AQ3104" s="4"/>
      <c r="AR3104" s="4"/>
      <c r="AS3104" s="4"/>
      <c r="AT3104" s="4"/>
      <c r="AU3104" s="4"/>
      <c r="AV3104" s="4"/>
      <c r="AW3104" s="1"/>
      <c r="AX3104" s="1"/>
      <c r="AY3104" s="1"/>
      <c r="AZ3104" s="1"/>
      <c r="BA3104" s="1"/>
      <c r="BB3104" s="1"/>
      <c r="BC3104" s="1"/>
      <c r="BD3104" s="1"/>
      <c r="BE3104" s="1"/>
      <c r="BG3104" s="1"/>
      <c r="BH3104" s="1"/>
    </row>
    <row r="3105" spans="1:60" ht="15" customHeight="1" x14ac:dyDescent="0.25">
      <c r="A3105" s="105"/>
      <c r="B3105" s="106"/>
      <c r="C3105" s="2"/>
      <c r="D3105" s="2"/>
      <c r="E3105" s="106"/>
      <c r="F3105" s="107"/>
      <c r="G3105" s="108"/>
      <c r="H3105" s="109"/>
      <c r="I3105" s="109"/>
      <c r="J3105" s="110"/>
      <c r="K3105" s="117"/>
      <c r="L3105" s="178"/>
      <c r="M3105" s="178"/>
      <c r="N3105" s="106"/>
      <c r="O3105" s="111"/>
      <c r="P3105" s="111"/>
      <c r="Q3105" s="106"/>
      <c r="R3105" s="106"/>
      <c r="S3105" s="106"/>
      <c r="T3105" s="106"/>
      <c r="U3105" s="106"/>
      <c r="V3105" s="106"/>
      <c r="W3105" s="19"/>
      <c r="X3105" s="2"/>
      <c r="Y3105" s="4"/>
      <c r="Z3105" s="106"/>
      <c r="AA3105" s="114"/>
      <c r="AB3105" s="112"/>
      <c r="AC3105" s="178"/>
      <c r="AD3105" s="11"/>
      <c r="AE3105" s="106"/>
      <c r="AF3105" s="106"/>
      <c r="AG3105" s="106"/>
      <c r="AH3105" s="115"/>
      <c r="AI3105" s="116"/>
      <c r="AJ3105" s="10"/>
      <c r="AK3105" s="1"/>
      <c r="AL3105" s="10"/>
      <c r="AM3105" s="1"/>
      <c r="AN3105" s="1"/>
      <c r="AO3105" s="3"/>
      <c r="AP3105" s="3"/>
      <c r="AQ3105" s="4"/>
      <c r="AR3105" s="4"/>
      <c r="AS3105" s="4"/>
      <c r="AT3105" s="4"/>
      <c r="AU3105" s="4"/>
      <c r="AV3105" s="4"/>
      <c r="AW3105" s="1"/>
      <c r="AX3105" s="1"/>
      <c r="AY3105" s="1"/>
      <c r="AZ3105" s="1"/>
      <c r="BA3105" s="1"/>
      <c r="BB3105" s="1"/>
      <c r="BC3105" s="1"/>
      <c r="BD3105" s="1"/>
      <c r="BE3105" s="1"/>
      <c r="BG3105" s="1"/>
      <c r="BH3105" s="1"/>
    </row>
    <row r="3106" spans="1:60" ht="15" customHeight="1" x14ac:dyDescent="0.25">
      <c r="A3106" s="105"/>
      <c r="B3106" s="106"/>
      <c r="C3106" s="2"/>
      <c r="D3106" s="2"/>
      <c r="E3106" s="106"/>
      <c r="F3106" s="107"/>
      <c r="G3106" s="108"/>
      <c r="H3106" s="109"/>
      <c r="I3106" s="109"/>
      <c r="J3106" s="110"/>
      <c r="K3106" s="117"/>
      <c r="L3106" s="178"/>
      <c r="M3106" s="178"/>
      <c r="N3106" s="106"/>
      <c r="O3106" s="111"/>
      <c r="P3106" s="111"/>
      <c r="Q3106" s="106"/>
      <c r="R3106" s="106"/>
      <c r="S3106" s="106"/>
      <c r="T3106" s="106"/>
      <c r="U3106" s="106"/>
      <c r="V3106" s="106"/>
      <c r="W3106" s="19"/>
      <c r="X3106" s="2"/>
      <c r="Y3106" s="4"/>
      <c r="Z3106" s="106"/>
      <c r="AA3106" s="114"/>
      <c r="AB3106" s="112"/>
      <c r="AC3106" s="178"/>
      <c r="AD3106" s="11"/>
      <c r="AE3106" s="106"/>
      <c r="AF3106" s="106"/>
      <c r="AG3106" s="106"/>
      <c r="AH3106" s="115"/>
      <c r="AI3106" s="116"/>
      <c r="AJ3106" s="10"/>
      <c r="AK3106" s="1"/>
      <c r="AL3106" s="10"/>
      <c r="AM3106" s="1"/>
      <c r="AN3106" s="1"/>
      <c r="AO3106" s="3"/>
      <c r="AP3106" s="3"/>
      <c r="AQ3106" s="4"/>
      <c r="AR3106" s="4"/>
      <c r="AS3106" s="4"/>
      <c r="AT3106" s="4"/>
      <c r="AU3106" s="4"/>
      <c r="AV3106" s="4"/>
      <c r="AW3106" s="1"/>
      <c r="AX3106" s="1"/>
      <c r="AY3106" s="1"/>
      <c r="AZ3106" s="1"/>
      <c r="BA3106" s="1"/>
      <c r="BB3106" s="1"/>
      <c r="BC3106" s="1"/>
      <c r="BD3106" s="1"/>
      <c r="BE3106" s="1"/>
      <c r="BG3106" s="1"/>
      <c r="BH3106" s="1"/>
    </row>
    <row r="3107" spans="1:60" ht="15" customHeight="1" x14ac:dyDescent="0.25">
      <c r="A3107" s="105"/>
      <c r="B3107" s="106"/>
      <c r="C3107" s="2"/>
      <c r="D3107" s="2"/>
      <c r="E3107" s="106"/>
      <c r="F3107" s="107"/>
      <c r="G3107" s="108"/>
      <c r="H3107" s="109"/>
      <c r="I3107" s="109"/>
      <c r="J3107" s="110"/>
      <c r="K3107" s="117"/>
      <c r="L3107" s="178"/>
      <c r="M3107" s="178"/>
      <c r="N3107" s="106"/>
      <c r="O3107" s="111"/>
      <c r="P3107" s="111"/>
      <c r="Q3107" s="106"/>
      <c r="R3107" s="106"/>
      <c r="S3107" s="106"/>
      <c r="T3107" s="106"/>
      <c r="U3107" s="106"/>
      <c r="V3107" s="106"/>
      <c r="W3107" s="19"/>
      <c r="X3107" s="2"/>
      <c r="Y3107" s="4"/>
      <c r="Z3107" s="106"/>
      <c r="AA3107" s="114"/>
      <c r="AB3107" s="112"/>
      <c r="AC3107" s="178"/>
      <c r="AD3107" s="11"/>
      <c r="AE3107" s="106"/>
      <c r="AF3107" s="106"/>
      <c r="AG3107" s="106"/>
      <c r="AH3107" s="115"/>
      <c r="AI3107" s="116"/>
      <c r="AJ3107" s="10"/>
      <c r="AK3107" s="1"/>
      <c r="AL3107" s="10"/>
      <c r="AM3107" s="1"/>
      <c r="AN3107" s="1"/>
      <c r="AO3107" s="3"/>
      <c r="AP3107" s="3"/>
      <c r="AQ3107" s="4"/>
      <c r="AR3107" s="4"/>
      <c r="AS3107" s="4"/>
      <c r="AT3107" s="4"/>
      <c r="AU3107" s="4"/>
      <c r="AV3107" s="4"/>
      <c r="AW3107" s="1"/>
      <c r="AX3107" s="1"/>
      <c r="AY3107" s="1"/>
      <c r="AZ3107" s="1"/>
      <c r="BA3107" s="1"/>
      <c r="BB3107" s="1"/>
      <c r="BC3107" s="1"/>
      <c r="BD3107" s="1"/>
      <c r="BE3107" s="1"/>
      <c r="BG3107" s="1"/>
      <c r="BH3107" s="1"/>
    </row>
    <row r="3108" spans="1:60" ht="15" customHeight="1" x14ac:dyDescent="0.25">
      <c r="A3108" s="105"/>
      <c r="B3108" s="106"/>
      <c r="C3108" s="2"/>
      <c r="D3108" s="2"/>
      <c r="E3108" s="106"/>
      <c r="F3108" s="107"/>
      <c r="G3108" s="108"/>
      <c r="H3108" s="109"/>
      <c r="I3108" s="109"/>
      <c r="J3108" s="110"/>
      <c r="K3108" s="117"/>
      <c r="L3108" s="178"/>
      <c r="M3108" s="178"/>
      <c r="N3108" s="106"/>
      <c r="O3108" s="111"/>
      <c r="P3108" s="111"/>
      <c r="Q3108" s="106"/>
      <c r="R3108" s="106"/>
      <c r="S3108" s="106"/>
      <c r="T3108" s="106"/>
      <c r="U3108" s="106"/>
      <c r="V3108" s="106"/>
      <c r="W3108" s="19"/>
      <c r="X3108" s="2"/>
      <c r="Y3108" s="4"/>
      <c r="Z3108" s="106"/>
      <c r="AA3108" s="114"/>
      <c r="AB3108" s="112"/>
      <c r="AC3108" s="178"/>
      <c r="AD3108" s="11"/>
      <c r="AE3108" s="106"/>
      <c r="AF3108" s="106"/>
      <c r="AG3108" s="106"/>
      <c r="AH3108" s="115"/>
      <c r="AI3108" s="116"/>
      <c r="AJ3108" s="10"/>
      <c r="AK3108" s="1"/>
      <c r="AL3108" s="10"/>
      <c r="AM3108" s="1"/>
      <c r="AN3108" s="1"/>
      <c r="AO3108" s="3"/>
      <c r="AP3108" s="3"/>
      <c r="AQ3108" s="4"/>
      <c r="AR3108" s="4"/>
      <c r="AS3108" s="4"/>
      <c r="AT3108" s="4"/>
      <c r="AU3108" s="4"/>
      <c r="AV3108" s="4"/>
      <c r="AW3108" s="1"/>
      <c r="AX3108" s="1"/>
      <c r="AY3108" s="1"/>
      <c r="AZ3108" s="1"/>
      <c r="BA3108" s="1"/>
      <c r="BB3108" s="1"/>
      <c r="BC3108" s="1"/>
      <c r="BD3108" s="1"/>
      <c r="BE3108" s="1"/>
      <c r="BG3108" s="1"/>
      <c r="BH3108" s="1"/>
    </row>
    <row r="3109" spans="1:60" ht="15" customHeight="1" x14ac:dyDescent="0.25">
      <c r="A3109" s="105"/>
      <c r="B3109" s="106"/>
      <c r="C3109" s="2"/>
      <c r="D3109" s="2"/>
      <c r="E3109" s="106"/>
      <c r="F3109" s="107"/>
      <c r="G3109" s="108"/>
      <c r="H3109" s="109"/>
      <c r="I3109" s="109"/>
      <c r="J3109" s="110"/>
      <c r="K3109" s="117"/>
      <c r="L3109" s="178"/>
      <c r="M3109" s="178"/>
      <c r="N3109" s="106"/>
      <c r="O3109" s="111"/>
      <c r="P3109" s="111"/>
      <c r="Q3109" s="106"/>
      <c r="R3109" s="106"/>
      <c r="S3109" s="106"/>
      <c r="T3109" s="106"/>
      <c r="U3109" s="106"/>
      <c r="V3109" s="106"/>
      <c r="W3109" s="19"/>
      <c r="X3109" s="2"/>
      <c r="Y3109" s="4"/>
      <c r="Z3109" s="106"/>
      <c r="AA3109" s="114"/>
      <c r="AB3109" s="112"/>
      <c r="AC3109" s="178"/>
      <c r="AD3109" s="11"/>
      <c r="AE3109" s="106"/>
      <c r="AF3109" s="106"/>
      <c r="AG3109" s="106"/>
      <c r="AH3109" s="115"/>
      <c r="AI3109" s="116"/>
      <c r="AJ3109" s="10"/>
      <c r="AK3109" s="1"/>
      <c r="AL3109" s="10"/>
      <c r="AM3109" s="1"/>
      <c r="AN3109" s="1"/>
      <c r="AO3109" s="3"/>
      <c r="AP3109" s="3"/>
      <c r="AQ3109" s="4"/>
      <c r="AR3109" s="4"/>
      <c r="AS3109" s="4"/>
      <c r="AT3109" s="4"/>
      <c r="AU3109" s="4"/>
      <c r="AV3109" s="4"/>
      <c r="AW3109" s="1"/>
      <c r="AX3109" s="1"/>
      <c r="AY3109" s="1"/>
      <c r="AZ3109" s="1"/>
      <c r="BA3109" s="1"/>
      <c r="BB3109" s="1"/>
      <c r="BC3109" s="1"/>
      <c r="BD3109" s="1"/>
      <c r="BE3109" s="1"/>
      <c r="BG3109" s="1"/>
      <c r="BH3109" s="1"/>
    </row>
    <row r="3110" spans="1:60" ht="15" customHeight="1" x14ac:dyDescent="0.25">
      <c r="A3110" s="105"/>
      <c r="B3110" s="106"/>
      <c r="C3110" s="2"/>
      <c r="D3110" s="2"/>
      <c r="E3110" s="106"/>
      <c r="F3110" s="107"/>
      <c r="G3110" s="108"/>
      <c r="H3110" s="109"/>
      <c r="I3110" s="109"/>
      <c r="J3110" s="110"/>
      <c r="K3110" s="117"/>
      <c r="L3110" s="178"/>
      <c r="M3110" s="178"/>
      <c r="N3110" s="106"/>
      <c r="O3110" s="111"/>
      <c r="P3110" s="111"/>
      <c r="Q3110" s="106"/>
      <c r="R3110" s="106"/>
      <c r="S3110" s="106"/>
      <c r="T3110" s="106"/>
      <c r="U3110" s="106"/>
      <c r="V3110" s="106"/>
      <c r="W3110" s="19"/>
      <c r="X3110" s="2"/>
      <c r="Y3110" s="4"/>
      <c r="Z3110" s="106"/>
      <c r="AA3110" s="114"/>
      <c r="AB3110" s="112"/>
      <c r="AC3110" s="178"/>
      <c r="AD3110" s="11"/>
      <c r="AE3110" s="106"/>
      <c r="AF3110" s="106"/>
      <c r="AG3110" s="106"/>
      <c r="AH3110" s="115"/>
      <c r="AI3110" s="116"/>
      <c r="AJ3110" s="10"/>
      <c r="AK3110" s="1"/>
      <c r="AL3110" s="10"/>
      <c r="AM3110" s="1"/>
      <c r="AN3110" s="1"/>
      <c r="AO3110" s="3"/>
      <c r="AP3110" s="3"/>
      <c r="AQ3110" s="4"/>
      <c r="AR3110" s="4"/>
      <c r="AS3110" s="4"/>
      <c r="AT3110" s="4"/>
      <c r="AU3110" s="4"/>
      <c r="AV3110" s="4"/>
      <c r="AW3110" s="1"/>
      <c r="AX3110" s="1"/>
      <c r="AY3110" s="1"/>
      <c r="AZ3110" s="1"/>
      <c r="BA3110" s="1"/>
      <c r="BB3110" s="1"/>
      <c r="BC3110" s="1"/>
      <c r="BD3110" s="1"/>
      <c r="BE3110" s="1"/>
      <c r="BG3110" s="1"/>
      <c r="BH3110" s="1"/>
    </row>
    <row r="3111" spans="1:60" ht="15" customHeight="1" x14ac:dyDescent="0.25">
      <c r="A3111" s="105"/>
      <c r="B3111" s="106"/>
      <c r="C3111" s="2"/>
      <c r="D3111" s="2"/>
      <c r="E3111" s="106"/>
      <c r="F3111" s="107"/>
      <c r="G3111" s="108"/>
      <c r="H3111" s="109"/>
      <c r="I3111" s="109"/>
      <c r="J3111" s="110"/>
      <c r="K3111" s="117"/>
      <c r="L3111" s="178"/>
      <c r="M3111" s="178"/>
      <c r="N3111" s="106"/>
      <c r="O3111" s="111"/>
      <c r="P3111" s="111"/>
      <c r="Q3111" s="106"/>
      <c r="R3111" s="106"/>
      <c r="S3111" s="106"/>
      <c r="T3111" s="106"/>
      <c r="U3111" s="106"/>
      <c r="V3111" s="106"/>
      <c r="W3111" s="19"/>
      <c r="X3111" s="2"/>
      <c r="Y3111" s="4"/>
      <c r="Z3111" s="106"/>
      <c r="AA3111" s="114"/>
      <c r="AB3111" s="112"/>
      <c r="AC3111" s="178"/>
      <c r="AD3111" s="11"/>
      <c r="AE3111" s="106"/>
      <c r="AF3111" s="106"/>
      <c r="AG3111" s="106"/>
      <c r="AH3111" s="115"/>
      <c r="AI3111" s="116"/>
      <c r="AJ3111" s="10"/>
      <c r="AK3111" s="1"/>
      <c r="AL3111" s="10"/>
      <c r="AM3111" s="1"/>
      <c r="AN3111" s="1"/>
      <c r="AO3111" s="3"/>
      <c r="AP3111" s="3"/>
      <c r="AQ3111" s="4"/>
      <c r="AR3111" s="4"/>
      <c r="AS3111" s="4"/>
      <c r="AT3111" s="4"/>
      <c r="AU3111" s="4"/>
      <c r="AV3111" s="4"/>
      <c r="AW3111" s="1"/>
      <c r="AX3111" s="1"/>
      <c r="AY3111" s="1"/>
      <c r="AZ3111" s="1"/>
      <c r="BA3111" s="1"/>
      <c r="BB3111" s="1"/>
      <c r="BC3111" s="1"/>
      <c r="BD3111" s="1"/>
      <c r="BE3111" s="1"/>
      <c r="BG3111" s="1"/>
      <c r="BH3111" s="1"/>
    </row>
    <row r="3112" spans="1:60" ht="15" customHeight="1" x14ac:dyDescent="0.25">
      <c r="A3112" s="105"/>
      <c r="B3112" s="106"/>
      <c r="C3112" s="2"/>
      <c r="D3112" s="2"/>
      <c r="E3112" s="106"/>
      <c r="F3112" s="107"/>
      <c r="G3112" s="108"/>
      <c r="H3112" s="109"/>
      <c r="I3112" s="109"/>
      <c r="J3112" s="110"/>
      <c r="K3112" s="117"/>
      <c r="L3112" s="178"/>
      <c r="M3112" s="178"/>
      <c r="N3112" s="106"/>
      <c r="O3112" s="111"/>
      <c r="P3112" s="111"/>
      <c r="Q3112" s="106"/>
      <c r="R3112" s="106"/>
      <c r="S3112" s="106"/>
      <c r="T3112" s="106"/>
      <c r="U3112" s="106"/>
      <c r="V3112" s="106"/>
      <c r="W3112" s="19"/>
      <c r="X3112" s="2"/>
      <c r="Y3112" s="4"/>
      <c r="Z3112" s="106"/>
      <c r="AA3112" s="114"/>
      <c r="AB3112" s="112"/>
      <c r="AC3112" s="178"/>
      <c r="AD3112" s="11"/>
      <c r="AE3112" s="106"/>
      <c r="AF3112" s="106"/>
      <c r="AG3112" s="106"/>
      <c r="AH3112" s="115"/>
      <c r="AI3112" s="116"/>
      <c r="AJ3112" s="10"/>
      <c r="AK3112" s="1"/>
      <c r="AL3112" s="10"/>
      <c r="AM3112" s="1"/>
      <c r="AN3112" s="1"/>
      <c r="AO3112" s="3"/>
      <c r="AP3112" s="3"/>
      <c r="AQ3112" s="4"/>
      <c r="AR3112" s="4"/>
      <c r="AS3112" s="4"/>
      <c r="AT3112" s="4"/>
      <c r="AU3112" s="4"/>
      <c r="AV3112" s="4"/>
      <c r="AW3112" s="1"/>
      <c r="AX3112" s="1"/>
      <c r="AY3112" s="1"/>
      <c r="AZ3112" s="1"/>
      <c r="BA3112" s="1"/>
      <c r="BB3112" s="1"/>
      <c r="BC3112" s="1"/>
      <c r="BD3112" s="1"/>
      <c r="BE3112" s="1"/>
      <c r="BG3112" s="1"/>
      <c r="BH3112" s="1"/>
    </row>
    <row r="3113" spans="1:60" ht="15" customHeight="1" x14ac:dyDescent="0.25">
      <c r="A3113" s="105"/>
      <c r="B3113" s="106"/>
      <c r="C3113" s="2"/>
      <c r="D3113" s="2"/>
      <c r="E3113" s="106"/>
      <c r="F3113" s="107"/>
      <c r="G3113" s="108"/>
      <c r="H3113" s="109"/>
      <c r="I3113" s="109"/>
      <c r="J3113" s="110"/>
      <c r="K3113" s="117"/>
      <c r="L3113" s="178"/>
      <c r="M3113" s="178"/>
      <c r="N3113" s="106"/>
      <c r="O3113" s="111"/>
      <c r="P3113" s="111"/>
      <c r="Q3113" s="106"/>
      <c r="R3113" s="106"/>
      <c r="S3113" s="106"/>
      <c r="T3113" s="106"/>
      <c r="U3113" s="106"/>
      <c r="V3113" s="106"/>
      <c r="W3113" s="19"/>
      <c r="X3113" s="2"/>
      <c r="Y3113" s="4"/>
      <c r="Z3113" s="106"/>
      <c r="AA3113" s="114"/>
      <c r="AB3113" s="112"/>
      <c r="AC3113" s="178"/>
      <c r="AD3113" s="11"/>
      <c r="AE3113" s="106"/>
      <c r="AF3113" s="106"/>
      <c r="AG3113" s="106"/>
      <c r="AH3113" s="115"/>
      <c r="AI3113" s="116"/>
      <c r="AJ3113" s="10"/>
      <c r="AK3113" s="1"/>
      <c r="AL3113" s="10"/>
      <c r="AM3113" s="1"/>
      <c r="AN3113" s="1"/>
      <c r="AO3113" s="3"/>
      <c r="AP3113" s="3"/>
      <c r="AQ3113" s="4"/>
      <c r="AR3113" s="4"/>
      <c r="AS3113" s="4"/>
      <c r="AT3113" s="4"/>
      <c r="AU3113" s="4"/>
      <c r="AV3113" s="4"/>
      <c r="AW3113" s="1"/>
      <c r="AX3113" s="1"/>
      <c r="AY3113" s="1"/>
      <c r="AZ3113" s="1"/>
      <c r="BA3113" s="1"/>
      <c r="BB3113" s="1"/>
      <c r="BC3113" s="1"/>
      <c r="BD3113" s="1"/>
      <c r="BE3113" s="1"/>
      <c r="BG3113" s="1"/>
      <c r="BH3113" s="1"/>
    </row>
    <row r="3114" spans="1:60" ht="15" customHeight="1" x14ac:dyDescent="0.25">
      <c r="A3114" s="105"/>
      <c r="B3114" s="106"/>
      <c r="C3114" s="2"/>
      <c r="D3114" s="2"/>
      <c r="E3114" s="106"/>
      <c r="F3114" s="107"/>
      <c r="G3114" s="108"/>
      <c r="H3114" s="109"/>
      <c r="I3114" s="109"/>
      <c r="J3114" s="110"/>
      <c r="K3114" s="117"/>
      <c r="L3114" s="178"/>
      <c r="M3114" s="178"/>
      <c r="N3114" s="106"/>
      <c r="O3114" s="111"/>
      <c r="P3114" s="111"/>
      <c r="Q3114" s="106"/>
      <c r="R3114" s="106"/>
      <c r="S3114" s="106"/>
      <c r="T3114" s="106"/>
      <c r="U3114" s="106"/>
      <c r="V3114" s="106"/>
      <c r="W3114" s="19"/>
      <c r="X3114" s="2"/>
      <c r="Y3114" s="4"/>
      <c r="Z3114" s="106"/>
      <c r="AA3114" s="114"/>
      <c r="AB3114" s="112"/>
      <c r="AC3114" s="178"/>
      <c r="AD3114" s="11"/>
      <c r="AE3114" s="106"/>
      <c r="AF3114" s="106"/>
      <c r="AG3114" s="106"/>
      <c r="AH3114" s="115"/>
      <c r="AI3114" s="116"/>
      <c r="AJ3114" s="10"/>
      <c r="AK3114" s="1"/>
      <c r="AL3114" s="10"/>
      <c r="AM3114" s="1"/>
      <c r="AN3114" s="1"/>
      <c r="AO3114" s="3"/>
      <c r="AP3114" s="3"/>
      <c r="AQ3114" s="4"/>
      <c r="AR3114" s="4"/>
      <c r="AS3114" s="4"/>
      <c r="AT3114" s="4"/>
      <c r="AU3114" s="4"/>
      <c r="AV3114" s="4"/>
      <c r="AW3114" s="1"/>
      <c r="AX3114" s="1"/>
      <c r="AY3114" s="1"/>
      <c r="AZ3114" s="1"/>
      <c r="BA3114" s="1"/>
      <c r="BB3114" s="1"/>
      <c r="BC3114" s="1"/>
      <c r="BD3114" s="1"/>
      <c r="BE3114" s="1"/>
      <c r="BG3114" s="1"/>
      <c r="BH3114" s="1"/>
    </row>
    <row r="3115" spans="1:60" ht="15" customHeight="1" x14ac:dyDescent="0.25">
      <c r="A3115" s="105"/>
      <c r="B3115" s="106"/>
      <c r="C3115" s="2"/>
      <c r="D3115" s="2"/>
      <c r="E3115" s="106"/>
      <c r="F3115" s="107"/>
      <c r="G3115" s="108"/>
      <c r="H3115" s="109"/>
      <c r="I3115" s="109"/>
      <c r="J3115" s="110"/>
      <c r="K3115" s="117"/>
      <c r="L3115" s="178"/>
      <c r="M3115" s="178"/>
      <c r="N3115" s="106"/>
      <c r="O3115" s="111"/>
      <c r="P3115" s="111"/>
      <c r="Q3115" s="106"/>
      <c r="R3115" s="106"/>
      <c r="S3115" s="106"/>
      <c r="T3115" s="106"/>
      <c r="U3115" s="106"/>
      <c r="V3115" s="106"/>
      <c r="W3115" s="19"/>
      <c r="X3115" s="2"/>
      <c r="Y3115" s="4"/>
      <c r="Z3115" s="106"/>
      <c r="AA3115" s="114"/>
      <c r="AB3115" s="112"/>
      <c r="AC3115" s="178"/>
      <c r="AD3115" s="11"/>
      <c r="AE3115" s="106"/>
      <c r="AF3115" s="106"/>
      <c r="AG3115" s="106"/>
      <c r="AH3115" s="115"/>
      <c r="AI3115" s="116"/>
      <c r="AJ3115" s="10"/>
      <c r="AK3115" s="1"/>
      <c r="AL3115" s="10"/>
      <c r="AM3115" s="1"/>
      <c r="AN3115" s="1"/>
      <c r="AO3115" s="3"/>
      <c r="AP3115" s="3"/>
      <c r="AQ3115" s="4"/>
      <c r="AR3115" s="4"/>
      <c r="AS3115" s="4"/>
      <c r="AT3115" s="4"/>
      <c r="AU3115" s="4"/>
      <c r="AV3115" s="4"/>
      <c r="AW3115" s="1"/>
      <c r="AX3115" s="1"/>
      <c r="AY3115" s="1"/>
      <c r="AZ3115" s="1"/>
      <c r="BA3115" s="1"/>
      <c r="BB3115" s="1"/>
      <c r="BC3115" s="1"/>
      <c r="BD3115" s="1"/>
      <c r="BE3115" s="1"/>
      <c r="BG3115" s="1"/>
      <c r="BH3115" s="1"/>
    </row>
    <row r="3116" spans="1:60" ht="15" customHeight="1" x14ac:dyDescent="0.25">
      <c r="A3116" s="105"/>
      <c r="B3116" s="106"/>
      <c r="C3116" s="2"/>
      <c r="D3116" s="2"/>
      <c r="E3116" s="106"/>
      <c r="F3116" s="107"/>
      <c r="G3116" s="108"/>
      <c r="H3116" s="109"/>
      <c r="I3116" s="109"/>
      <c r="J3116" s="110"/>
      <c r="K3116" s="117"/>
      <c r="L3116" s="178"/>
      <c r="M3116" s="178"/>
      <c r="N3116" s="106"/>
      <c r="O3116" s="111"/>
      <c r="P3116" s="111"/>
      <c r="Q3116" s="106"/>
      <c r="R3116" s="106"/>
      <c r="S3116" s="106"/>
      <c r="T3116" s="106"/>
      <c r="U3116" s="106"/>
      <c r="V3116" s="106"/>
      <c r="W3116" s="19"/>
      <c r="X3116" s="2"/>
      <c r="Y3116" s="4"/>
      <c r="Z3116" s="106"/>
      <c r="AA3116" s="114"/>
      <c r="AB3116" s="112"/>
      <c r="AC3116" s="178"/>
      <c r="AD3116" s="11"/>
      <c r="AE3116" s="106"/>
      <c r="AF3116" s="106"/>
      <c r="AG3116" s="106"/>
      <c r="AH3116" s="115"/>
      <c r="AI3116" s="116"/>
      <c r="AJ3116" s="10"/>
      <c r="AK3116" s="1"/>
      <c r="AL3116" s="10"/>
      <c r="AM3116" s="1"/>
      <c r="AN3116" s="1"/>
      <c r="AO3116" s="3"/>
      <c r="AP3116" s="3"/>
      <c r="AQ3116" s="4"/>
      <c r="AR3116" s="4"/>
      <c r="AS3116" s="4"/>
      <c r="AT3116" s="4"/>
      <c r="AU3116" s="4"/>
      <c r="AV3116" s="4"/>
      <c r="AW3116" s="1"/>
      <c r="AX3116" s="1"/>
      <c r="AY3116" s="1"/>
      <c r="AZ3116" s="1"/>
      <c r="BA3116" s="1"/>
      <c r="BB3116" s="1"/>
      <c r="BC3116" s="1"/>
      <c r="BD3116" s="1"/>
      <c r="BE3116" s="1"/>
      <c r="BG3116" s="1"/>
      <c r="BH3116" s="1"/>
    </row>
    <row r="3117" spans="1:60" ht="15" customHeight="1" x14ac:dyDescent="0.25">
      <c r="A3117" s="105"/>
      <c r="B3117" s="106"/>
      <c r="C3117" s="2"/>
      <c r="D3117" s="2"/>
      <c r="E3117" s="106"/>
      <c r="F3117" s="107"/>
      <c r="G3117" s="108"/>
      <c r="H3117" s="109"/>
      <c r="I3117" s="109"/>
      <c r="J3117" s="110"/>
      <c r="K3117" s="117"/>
      <c r="L3117" s="178"/>
      <c r="M3117" s="178"/>
      <c r="N3117" s="106"/>
      <c r="O3117" s="111"/>
      <c r="P3117" s="111"/>
      <c r="Q3117" s="106"/>
      <c r="R3117" s="106"/>
      <c r="S3117" s="106"/>
      <c r="T3117" s="106"/>
      <c r="U3117" s="106"/>
      <c r="V3117" s="106"/>
      <c r="W3117" s="19"/>
      <c r="X3117" s="2"/>
      <c r="Y3117" s="4"/>
      <c r="Z3117" s="106"/>
      <c r="AA3117" s="114"/>
      <c r="AB3117" s="112"/>
      <c r="AC3117" s="178"/>
      <c r="AD3117" s="11"/>
      <c r="AE3117" s="106"/>
      <c r="AF3117" s="106"/>
      <c r="AG3117" s="106"/>
      <c r="AH3117" s="115"/>
      <c r="AI3117" s="116"/>
      <c r="AJ3117" s="10"/>
      <c r="AK3117" s="1"/>
      <c r="AL3117" s="10"/>
      <c r="AM3117" s="1"/>
      <c r="AN3117" s="1"/>
      <c r="AO3117" s="3"/>
      <c r="AP3117" s="3"/>
      <c r="AQ3117" s="4"/>
      <c r="AR3117" s="4"/>
      <c r="AS3117" s="4"/>
      <c r="AT3117" s="4"/>
      <c r="AU3117" s="4"/>
      <c r="AV3117" s="4"/>
      <c r="AW3117" s="1"/>
      <c r="AX3117" s="1"/>
      <c r="AY3117" s="1"/>
      <c r="AZ3117" s="1"/>
      <c r="BA3117" s="1"/>
      <c r="BB3117" s="1"/>
      <c r="BC3117" s="1"/>
      <c r="BD3117" s="1"/>
      <c r="BE3117" s="1"/>
      <c r="BG3117" s="1"/>
      <c r="BH3117" s="1"/>
    </row>
    <row r="3118" spans="1:60" ht="15" customHeight="1" x14ac:dyDescent="0.25">
      <c r="A3118" s="105"/>
      <c r="B3118" s="106"/>
      <c r="C3118" s="2"/>
      <c r="D3118" s="2"/>
      <c r="E3118" s="106"/>
      <c r="F3118" s="107"/>
      <c r="G3118" s="108"/>
      <c r="H3118" s="109"/>
      <c r="I3118" s="109"/>
      <c r="J3118" s="110"/>
      <c r="K3118" s="117"/>
      <c r="L3118" s="178"/>
      <c r="M3118" s="178"/>
      <c r="N3118" s="106"/>
      <c r="O3118" s="111"/>
      <c r="P3118" s="111"/>
      <c r="Q3118" s="106"/>
      <c r="R3118" s="106"/>
      <c r="S3118" s="106"/>
      <c r="T3118" s="106"/>
      <c r="U3118" s="106"/>
      <c r="V3118" s="106"/>
      <c r="W3118" s="19"/>
      <c r="X3118" s="2"/>
      <c r="Y3118" s="4"/>
      <c r="Z3118" s="106"/>
      <c r="AA3118" s="114"/>
      <c r="AB3118" s="112"/>
      <c r="AC3118" s="178"/>
      <c r="AD3118" s="11"/>
      <c r="AE3118" s="106"/>
      <c r="AF3118" s="106"/>
      <c r="AG3118" s="106"/>
      <c r="AH3118" s="115"/>
      <c r="AI3118" s="116"/>
      <c r="AJ3118" s="10"/>
      <c r="AK3118" s="1"/>
      <c r="AL3118" s="10"/>
      <c r="AM3118" s="1"/>
      <c r="AN3118" s="1"/>
      <c r="AO3118" s="3"/>
      <c r="AP3118" s="3"/>
      <c r="AQ3118" s="4"/>
      <c r="AR3118" s="4"/>
      <c r="AS3118" s="4"/>
      <c r="AT3118" s="4"/>
      <c r="AU3118" s="4"/>
      <c r="AV3118" s="4"/>
      <c r="AW3118" s="1"/>
      <c r="AX3118" s="1"/>
      <c r="AY3118" s="1"/>
      <c r="AZ3118" s="1"/>
      <c r="BA3118" s="1"/>
      <c r="BB3118" s="1"/>
      <c r="BC3118" s="1"/>
      <c r="BD3118" s="1"/>
      <c r="BE3118" s="1"/>
      <c r="BG3118" s="1"/>
      <c r="BH3118" s="1"/>
    </row>
    <row r="3119" spans="1:60" ht="15" customHeight="1" x14ac:dyDescent="0.25">
      <c r="A3119" s="105"/>
      <c r="B3119" s="106"/>
      <c r="C3119" s="2"/>
      <c r="D3119" s="2"/>
      <c r="E3119" s="106"/>
      <c r="F3119" s="107"/>
      <c r="G3119" s="108"/>
      <c r="H3119" s="109"/>
      <c r="I3119" s="109"/>
      <c r="J3119" s="110"/>
      <c r="K3119" s="117"/>
      <c r="L3119" s="178"/>
      <c r="M3119" s="178"/>
      <c r="N3119" s="106"/>
      <c r="O3119" s="111"/>
      <c r="P3119" s="111"/>
      <c r="Q3119" s="106"/>
      <c r="R3119" s="106"/>
      <c r="S3119" s="106"/>
      <c r="T3119" s="106"/>
      <c r="U3119" s="106"/>
      <c r="V3119" s="106"/>
      <c r="W3119" s="19"/>
      <c r="X3119" s="2"/>
      <c r="Y3119" s="4"/>
      <c r="Z3119" s="106"/>
      <c r="AA3119" s="114"/>
      <c r="AB3119" s="112"/>
      <c r="AC3119" s="178"/>
      <c r="AD3119" s="11"/>
      <c r="AE3119" s="106"/>
      <c r="AF3119" s="106"/>
      <c r="AG3119" s="106"/>
      <c r="AH3119" s="115"/>
      <c r="AI3119" s="116"/>
      <c r="AJ3119" s="14"/>
      <c r="AK3119" s="18"/>
      <c r="AL3119" s="14"/>
      <c r="AM3119" s="18"/>
      <c r="AN3119" s="18"/>
      <c r="AO3119" s="29"/>
      <c r="AP3119" s="29"/>
      <c r="AQ3119" s="36"/>
      <c r="AR3119" s="36"/>
      <c r="AS3119" s="36"/>
      <c r="AT3119" s="36"/>
      <c r="AU3119" s="36"/>
      <c r="AV3119" s="36"/>
      <c r="AW3119" s="18"/>
      <c r="AX3119" s="18"/>
      <c r="AY3119" s="18"/>
      <c r="AZ3119" s="18"/>
      <c r="BA3119" s="18"/>
      <c r="BB3119" s="18"/>
      <c r="BC3119" s="18"/>
      <c r="BD3119" s="18"/>
      <c r="BE3119" s="18"/>
      <c r="BG3119" s="18"/>
      <c r="BH3119" s="18"/>
    </row>
    <row r="3120" spans="1:60" ht="15" customHeight="1" x14ac:dyDescent="0.25">
      <c r="A3120" s="105"/>
      <c r="B3120" s="106"/>
      <c r="C3120" s="2"/>
      <c r="D3120" s="2"/>
      <c r="E3120" s="106"/>
      <c r="F3120" s="107"/>
      <c r="G3120" s="108"/>
      <c r="H3120" s="109"/>
      <c r="I3120" s="109"/>
      <c r="J3120" s="110"/>
      <c r="K3120" s="117"/>
      <c r="L3120" s="178"/>
      <c r="M3120" s="178"/>
      <c r="N3120" s="106"/>
      <c r="O3120" s="111"/>
      <c r="P3120" s="111"/>
      <c r="Q3120" s="106"/>
      <c r="R3120" s="106"/>
      <c r="S3120" s="106"/>
      <c r="T3120" s="106"/>
      <c r="U3120" s="106"/>
      <c r="V3120" s="106"/>
      <c r="W3120" s="19"/>
      <c r="X3120" s="2"/>
      <c r="Y3120" s="4"/>
      <c r="Z3120" s="106"/>
      <c r="AA3120" s="114"/>
      <c r="AB3120" s="112"/>
      <c r="AC3120" s="178"/>
      <c r="AD3120" s="11"/>
      <c r="AE3120" s="106"/>
      <c r="AF3120" s="106"/>
      <c r="AG3120" s="106"/>
      <c r="AH3120" s="115"/>
      <c r="AI3120" s="116"/>
      <c r="AJ3120" s="10"/>
      <c r="AK3120" s="1"/>
      <c r="AL3120" s="10"/>
      <c r="AM3120" s="1"/>
      <c r="AN3120" s="1"/>
      <c r="AO3120" s="3"/>
      <c r="AP3120" s="3"/>
      <c r="AQ3120" s="4"/>
      <c r="AR3120" s="4"/>
      <c r="AS3120" s="4"/>
      <c r="AT3120" s="4"/>
      <c r="AU3120" s="4"/>
      <c r="AV3120" s="4"/>
      <c r="AW3120" s="1"/>
      <c r="AX3120" s="1"/>
      <c r="AY3120" s="1"/>
      <c r="AZ3120" s="1"/>
      <c r="BA3120" s="1"/>
      <c r="BB3120" s="1"/>
      <c r="BC3120" s="1"/>
      <c r="BD3120" s="1"/>
      <c r="BE3120" s="1"/>
      <c r="BG3120" s="1"/>
      <c r="BH3120" s="1"/>
    </row>
    <row r="3121" spans="1:60" ht="15" customHeight="1" x14ac:dyDescent="0.25">
      <c r="A3121" s="105"/>
      <c r="B3121" s="106"/>
      <c r="C3121" s="2"/>
      <c r="D3121" s="2"/>
      <c r="E3121" s="106"/>
      <c r="F3121" s="107"/>
      <c r="G3121" s="108"/>
      <c r="H3121" s="109"/>
      <c r="I3121" s="109"/>
      <c r="J3121" s="110"/>
      <c r="K3121" s="117"/>
      <c r="L3121" s="178"/>
      <c r="M3121" s="178"/>
      <c r="N3121" s="106"/>
      <c r="O3121" s="111"/>
      <c r="P3121" s="111"/>
      <c r="Q3121" s="106"/>
      <c r="R3121" s="106"/>
      <c r="S3121" s="106"/>
      <c r="T3121" s="106"/>
      <c r="U3121" s="106"/>
      <c r="V3121" s="106"/>
      <c r="W3121" s="19"/>
      <c r="X3121" s="2"/>
      <c r="Y3121" s="4"/>
      <c r="Z3121" s="106"/>
      <c r="AA3121" s="114"/>
      <c r="AB3121" s="112"/>
      <c r="AC3121" s="178"/>
      <c r="AD3121" s="11"/>
      <c r="AE3121" s="106"/>
      <c r="AF3121" s="106"/>
      <c r="AG3121" s="106"/>
      <c r="AH3121" s="115"/>
      <c r="AI3121" s="116"/>
      <c r="AJ3121" s="10"/>
      <c r="AK3121" s="1"/>
      <c r="AL3121" s="10"/>
      <c r="AM3121" s="1"/>
      <c r="AN3121" s="1"/>
      <c r="AO3121" s="3"/>
      <c r="AP3121" s="3"/>
      <c r="AQ3121" s="4"/>
      <c r="AR3121" s="4"/>
      <c r="AS3121" s="4"/>
      <c r="AT3121" s="4"/>
      <c r="AU3121" s="4"/>
      <c r="AV3121" s="4"/>
      <c r="AW3121" s="1"/>
      <c r="AX3121" s="1"/>
      <c r="AY3121" s="1"/>
      <c r="AZ3121" s="1"/>
      <c r="BA3121" s="1"/>
      <c r="BB3121" s="1"/>
      <c r="BC3121" s="1"/>
      <c r="BD3121" s="1"/>
      <c r="BE3121" s="1"/>
      <c r="BG3121" s="1"/>
      <c r="BH3121" s="1"/>
    </row>
    <row r="3122" spans="1:60" ht="15" customHeight="1" x14ac:dyDescent="0.25">
      <c r="A3122" s="105"/>
      <c r="B3122" s="106"/>
      <c r="C3122" s="2"/>
      <c r="D3122" s="2"/>
      <c r="E3122" s="106"/>
      <c r="F3122" s="107"/>
      <c r="G3122" s="108"/>
      <c r="H3122" s="109"/>
      <c r="I3122" s="109"/>
      <c r="J3122" s="110"/>
      <c r="K3122" s="117"/>
      <c r="L3122" s="178"/>
      <c r="M3122" s="178"/>
      <c r="N3122" s="106"/>
      <c r="O3122" s="111"/>
      <c r="P3122" s="111"/>
      <c r="Q3122" s="106"/>
      <c r="R3122" s="106"/>
      <c r="S3122" s="106"/>
      <c r="T3122" s="106"/>
      <c r="U3122" s="106"/>
      <c r="V3122" s="106"/>
      <c r="W3122" s="19"/>
      <c r="X3122" s="2"/>
      <c r="Y3122" s="4"/>
      <c r="Z3122" s="106"/>
      <c r="AA3122" s="114"/>
      <c r="AB3122" s="112"/>
      <c r="AC3122" s="178"/>
      <c r="AD3122" s="11"/>
      <c r="AE3122" s="106"/>
      <c r="AF3122" s="106"/>
      <c r="AG3122" s="106"/>
      <c r="AH3122" s="115"/>
      <c r="AI3122" s="116"/>
      <c r="AJ3122" s="10"/>
      <c r="AK3122" s="1"/>
      <c r="AL3122" s="10"/>
      <c r="AM3122" s="1"/>
      <c r="AN3122" s="1"/>
      <c r="AO3122" s="3"/>
      <c r="AP3122" s="3"/>
      <c r="AQ3122" s="4"/>
      <c r="AR3122" s="4"/>
      <c r="AS3122" s="4"/>
      <c r="AT3122" s="4"/>
      <c r="AU3122" s="4"/>
      <c r="AV3122" s="4"/>
      <c r="AW3122" s="1"/>
      <c r="AX3122" s="1"/>
      <c r="AY3122" s="1"/>
      <c r="AZ3122" s="1"/>
      <c r="BA3122" s="1"/>
      <c r="BB3122" s="1"/>
      <c r="BC3122" s="1"/>
      <c r="BD3122" s="1"/>
      <c r="BE3122" s="1"/>
      <c r="BG3122" s="1"/>
      <c r="BH3122" s="1"/>
    </row>
    <row r="3123" spans="1:60" ht="15" customHeight="1" x14ac:dyDescent="0.25">
      <c r="A3123" s="105"/>
      <c r="B3123" s="106"/>
      <c r="C3123" s="2"/>
      <c r="D3123" s="2"/>
      <c r="E3123" s="106"/>
      <c r="F3123" s="107"/>
      <c r="G3123" s="108"/>
      <c r="H3123" s="109"/>
      <c r="I3123" s="109"/>
      <c r="J3123" s="110"/>
      <c r="K3123" s="117"/>
      <c r="L3123" s="178"/>
      <c r="M3123" s="178"/>
      <c r="N3123" s="106"/>
      <c r="O3123" s="111"/>
      <c r="P3123" s="111"/>
      <c r="Q3123" s="106"/>
      <c r="R3123" s="106"/>
      <c r="S3123" s="106"/>
      <c r="T3123" s="106"/>
      <c r="U3123" s="106"/>
      <c r="V3123" s="106"/>
      <c r="W3123" s="19"/>
      <c r="X3123" s="2"/>
      <c r="Y3123" s="4"/>
      <c r="Z3123" s="106"/>
      <c r="AA3123" s="114"/>
      <c r="AB3123" s="112"/>
      <c r="AC3123" s="178"/>
      <c r="AD3123" s="11"/>
      <c r="AE3123" s="106"/>
      <c r="AF3123" s="106"/>
      <c r="AG3123" s="106"/>
      <c r="AH3123" s="115"/>
      <c r="AI3123" s="116"/>
      <c r="AJ3123" s="10"/>
      <c r="AK3123" s="1"/>
      <c r="AL3123" s="10"/>
      <c r="AM3123" s="1"/>
      <c r="AN3123" s="1"/>
      <c r="AO3123" s="3"/>
      <c r="AP3123" s="3"/>
      <c r="AQ3123" s="4"/>
      <c r="AR3123" s="4"/>
      <c r="AS3123" s="4"/>
      <c r="AT3123" s="4"/>
      <c r="AU3123" s="4"/>
      <c r="AV3123" s="4"/>
      <c r="AW3123" s="1"/>
      <c r="AX3123" s="1"/>
      <c r="AY3123" s="1"/>
      <c r="AZ3123" s="1"/>
      <c r="BA3123" s="1"/>
      <c r="BB3123" s="1"/>
      <c r="BC3123" s="1"/>
      <c r="BD3123" s="1"/>
      <c r="BE3123" s="1"/>
      <c r="BG3123" s="1"/>
      <c r="BH3123" s="1"/>
    </row>
    <row r="3124" spans="1:60" ht="15" customHeight="1" x14ac:dyDescent="0.25">
      <c r="A3124" s="105"/>
      <c r="B3124" s="106"/>
      <c r="C3124" s="2"/>
      <c r="D3124" s="2"/>
      <c r="E3124" s="106"/>
      <c r="F3124" s="107"/>
      <c r="G3124" s="108"/>
      <c r="H3124" s="109"/>
      <c r="I3124" s="109"/>
      <c r="J3124" s="110"/>
      <c r="K3124" s="117"/>
      <c r="L3124" s="178"/>
      <c r="M3124" s="178"/>
      <c r="N3124" s="106"/>
      <c r="O3124" s="111"/>
      <c r="P3124" s="111"/>
      <c r="Q3124" s="106"/>
      <c r="R3124" s="106"/>
      <c r="S3124" s="106"/>
      <c r="T3124" s="106"/>
      <c r="U3124" s="106"/>
      <c r="V3124" s="106"/>
      <c r="W3124" s="19"/>
      <c r="X3124" s="2"/>
      <c r="Y3124" s="4"/>
      <c r="Z3124" s="106"/>
      <c r="AA3124" s="114"/>
      <c r="AB3124" s="112"/>
      <c r="AC3124" s="178"/>
      <c r="AD3124" s="11"/>
      <c r="AE3124" s="106"/>
      <c r="AF3124" s="106"/>
      <c r="AG3124" s="106"/>
      <c r="AH3124" s="115"/>
      <c r="AI3124" s="116"/>
      <c r="AJ3124" s="10"/>
      <c r="AK3124" s="1"/>
      <c r="AL3124" s="10"/>
      <c r="AM3124" s="1"/>
      <c r="AN3124" s="1"/>
      <c r="AO3124" s="3"/>
      <c r="AP3124" s="3"/>
      <c r="AQ3124" s="4"/>
      <c r="AR3124" s="4"/>
      <c r="AS3124" s="4"/>
      <c r="AT3124" s="4"/>
      <c r="AU3124" s="4"/>
      <c r="AV3124" s="4"/>
      <c r="AW3124" s="1"/>
      <c r="AX3124" s="1"/>
      <c r="AY3124" s="1"/>
      <c r="AZ3124" s="1"/>
      <c r="BA3124" s="1"/>
      <c r="BB3124" s="1"/>
      <c r="BC3124" s="1"/>
      <c r="BD3124" s="1"/>
      <c r="BE3124" s="1"/>
      <c r="BG3124" s="1"/>
      <c r="BH3124" s="1"/>
    </row>
    <row r="3125" spans="1:60" ht="15" customHeight="1" x14ac:dyDescent="0.25">
      <c r="A3125" s="105"/>
      <c r="B3125" s="106"/>
      <c r="C3125" s="2"/>
      <c r="D3125" s="2"/>
      <c r="E3125" s="106"/>
      <c r="F3125" s="107"/>
      <c r="G3125" s="108"/>
      <c r="H3125" s="109"/>
      <c r="I3125" s="109"/>
      <c r="J3125" s="110"/>
      <c r="K3125" s="117"/>
      <c r="L3125" s="178"/>
      <c r="M3125" s="178"/>
      <c r="N3125" s="106"/>
      <c r="O3125" s="111"/>
      <c r="P3125" s="111"/>
      <c r="Q3125" s="106"/>
      <c r="R3125" s="106"/>
      <c r="S3125" s="106"/>
      <c r="T3125" s="106"/>
      <c r="U3125" s="106"/>
      <c r="V3125" s="106"/>
      <c r="W3125" s="19"/>
      <c r="X3125" s="2"/>
      <c r="Y3125" s="4"/>
      <c r="Z3125" s="106"/>
      <c r="AA3125" s="114"/>
      <c r="AB3125" s="112"/>
      <c r="AC3125" s="178"/>
      <c r="AD3125" s="11"/>
      <c r="AE3125" s="106"/>
      <c r="AF3125" s="106"/>
      <c r="AG3125" s="106"/>
      <c r="AH3125" s="115"/>
      <c r="AI3125" s="116"/>
      <c r="AJ3125" s="10"/>
      <c r="AK3125" s="1"/>
      <c r="AL3125" s="10"/>
      <c r="AM3125" s="1"/>
      <c r="AN3125" s="1"/>
      <c r="AO3125" s="3"/>
      <c r="AP3125" s="3"/>
      <c r="AQ3125" s="4"/>
      <c r="AR3125" s="4"/>
      <c r="AS3125" s="4"/>
      <c r="AT3125" s="4"/>
      <c r="AU3125" s="4"/>
      <c r="AV3125" s="4"/>
      <c r="AW3125" s="1"/>
      <c r="AX3125" s="1"/>
      <c r="AY3125" s="1"/>
      <c r="AZ3125" s="1"/>
      <c r="BA3125" s="1"/>
      <c r="BB3125" s="1"/>
      <c r="BC3125" s="1"/>
      <c r="BD3125" s="1"/>
      <c r="BE3125" s="1"/>
      <c r="BG3125" s="1"/>
      <c r="BH3125" s="1"/>
    </row>
    <row r="3126" spans="1:60" ht="15" customHeight="1" x14ac:dyDescent="0.25">
      <c r="A3126" s="105"/>
      <c r="B3126" s="106"/>
      <c r="C3126" s="2"/>
      <c r="D3126" s="2"/>
      <c r="E3126" s="106"/>
      <c r="F3126" s="107"/>
      <c r="G3126" s="108"/>
      <c r="H3126" s="109"/>
      <c r="I3126" s="109"/>
      <c r="J3126" s="110"/>
      <c r="K3126" s="117"/>
      <c r="L3126" s="178"/>
      <c r="M3126" s="178"/>
      <c r="N3126" s="106"/>
      <c r="O3126" s="111"/>
      <c r="P3126" s="111"/>
      <c r="Q3126" s="106"/>
      <c r="R3126" s="106"/>
      <c r="S3126" s="106"/>
      <c r="T3126" s="106"/>
      <c r="U3126" s="106"/>
      <c r="V3126" s="106"/>
      <c r="W3126" s="19"/>
      <c r="X3126" s="2"/>
      <c r="Y3126" s="4"/>
      <c r="Z3126" s="106"/>
      <c r="AA3126" s="114"/>
      <c r="AB3126" s="112"/>
      <c r="AC3126" s="178"/>
      <c r="AD3126" s="11"/>
      <c r="AE3126" s="106"/>
      <c r="AF3126" s="106"/>
      <c r="AG3126" s="106"/>
      <c r="AH3126" s="115"/>
      <c r="AI3126" s="116"/>
      <c r="AJ3126" s="10"/>
      <c r="AK3126" s="1"/>
      <c r="AL3126" s="10"/>
      <c r="AM3126" s="1"/>
      <c r="AN3126" s="1"/>
      <c r="AO3126" s="3"/>
      <c r="AP3126" s="3"/>
      <c r="AQ3126" s="4"/>
      <c r="AR3126" s="4"/>
      <c r="AS3126" s="4"/>
      <c r="AT3126" s="4"/>
      <c r="AU3126" s="4"/>
      <c r="AV3126" s="4"/>
      <c r="AW3126" s="1"/>
      <c r="AX3126" s="1"/>
      <c r="AY3126" s="1"/>
      <c r="AZ3126" s="1"/>
      <c r="BA3126" s="1"/>
      <c r="BB3126" s="1"/>
      <c r="BC3126" s="1"/>
      <c r="BD3126" s="1"/>
      <c r="BE3126" s="1"/>
      <c r="BG3126" s="1"/>
      <c r="BH3126" s="1"/>
    </row>
    <row r="3127" spans="1:60" ht="15" customHeight="1" x14ac:dyDescent="0.25">
      <c r="A3127" s="105"/>
      <c r="B3127" s="106"/>
      <c r="C3127" s="2"/>
      <c r="D3127" s="2"/>
      <c r="E3127" s="106"/>
      <c r="F3127" s="107"/>
      <c r="G3127" s="108"/>
      <c r="H3127" s="109"/>
      <c r="I3127" s="109"/>
      <c r="J3127" s="110"/>
      <c r="K3127" s="117"/>
      <c r="L3127" s="178"/>
      <c r="M3127" s="178"/>
      <c r="N3127" s="106"/>
      <c r="O3127" s="111"/>
      <c r="P3127" s="111"/>
      <c r="Q3127" s="106"/>
      <c r="R3127" s="106"/>
      <c r="S3127" s="106"/>
      <c r="T3127" s="106"/>
      <c r="U3127" s="106"/>
      <c r="V3127" s="106"/>
      <c r="W3127" s="19"/>
      <c r="X3127" s="2"/>
      <c r="Y3127" s="4"/>
      <c r="Z3127" s="106"/>
      <c r="AA3127" s="114"/>
      <c r="AB3127" s="112"/>
      <c r="AC3127" s="178"/>
      <c r="AD3127" s="11"/>
      <c r="AE3127" s="106"/>
      <c r="AF3127" s="106"/>
      <c r="AG3127" s="106"/>
      <c r="AH3127" s="115"/>
      <c r="AI3127" s="116"/>
      <c r="AJ3127" s="10"/>
      <c r="AK3127" s="1"/>
      <c r="AL3127" s="10"/>
      <c r="AM3127" s="1"/>
      <c r="AN3127" s="1"/>
      <c r="AO3127" s="3"/>
      <c r="AP3127" s="3"/>
      <c r="AQ3127" s="4"/>
      <c r="AR3127" s="4"/>
      <c r="AS3127" s="4"/>
      <c r="AT3127" s="4"/>
      <c r="AU3127" s="4"/>
      <c r="AV3127" s="4"/>
      <c r="AW3127" s="1"/>
      <c r="AX3127" s="1"/>
      <c r="AY3127" s="1"/>
      <c r="AZ3127" s="1"/>
      <c r="BA3127" s="1"/>
      <c r="BB3127" s="1"/>
      <c r="BC3127" s="1"/>
      <c r="BD3127" s="1"/>
      <c r="BE3127" s="1"/>
      <c r="BG3127" s="1"/>
      <c r="BH3127" s="1"/>
    </row>
    <row r="3128" spans="1:60" ht="15" customHeight="1" x14ac:dyDescent="0.25">
      <c r="A3128" s="105"/>
      <c r="B3128" s="106"/>
      <c r="C3128" s="2"/>
      <c r="D3128" s="2"/>
      <c r="E3128" s="106"/>
      <c r="F3128" s="107"/>
      <c r="G3128" s="108"/>
      <c r="H3128" s="109"/>
      <c r="I3128" s="109"/>
      <c r="J3128" s="110"/>
      <c r="K3128" s="117"/>
      <c r="L3128" s="178"/>
      <c r="M3128" s="178"/>
      <c r="N3128" s="106"/>
      <c r="O3128" s="111"/>
      <c r="P3128" s="111"/>
      <c r="Q3128" s="106"/>
      <c r="R3128" s="106"/>
      <c r="S3128" s="106"/>
      <c r="T3128" s="106"/>
      <c r="U3128" s="106"/>
      <c r="V3128" s="106"/>
      <c r="W3128" s="19"/>
      <c r="X3128" s="2"/>
      <c r="Y3128" s="4"/>
      <c r="Z3128" s="106"/>
      <c r="AA3128" s="114"/>
      <c r="AB3128" s="112"/>
      <c r="AC3128" s="178"/>
      <c r="AD3128" s="11"/>
      <c r="AE3128" s="106"/>
      <c r="AF3128" s="106"/>
      <c r="AG3128" s="106"/>
      <c r="AH3128" s="115"/>
      <c r="AI3128" s="116"/>
      <c r="AJ3128" s="10"/>
      <c r="AK3128" s="1"/>
      <c r="AL3128" s="10"/>
      <c r="AM3128" s="1"/>
      <c r="AN3128" s="1"/>
      <c r="AO3128" s="3"/>
      <c r="AP3128" s="3"/>
      <c r="AQ3128" s="4"/>
      <c r="AR3128" s="4"/>
      <c r="AS3128" s="4"/>
      <c r="AT3128" s="4"/>
      <c r="AU3128" s="4"/>
      <c r="AV3128" s="4"/>
      <c r="AW3128" s="1"/>
      <c r="AX3128" s="1"/>
      <c r="AY3128" s="1"/>
      <c r="AZ3128" s="1"/>
      <c r="BA3128" s="1"/>
      <c r="BB3128" s="1"/>
      <c r="BC3128" s="1"/>
      <c r="BD3128" s="1"/>
      <c r="BE3128" s="1"/>
      <c r="BG3128" s="1"/>
      <c r="BH3128" s="1"/>
    </row>
    <row r="3129" spans="1:60" ht="15" customHeight="1" x14ac:dyDescent="0.25">
      <c r="A3129" s="105"/>
      <c r="B3129" s="106"/>
      <c r="C3129" s="2"/>
      <c r="D3129" s="2"/>
      <c r="E3129" s="106"/>
      <c r="F3129" s="107"/>
      <c r="G3129" s="108"/>
      <c r="H3129" s="109"/>
      <c r="I3129" s="109"/>
      <c r="J3129" s="110"/>
      <c r="K3129" s="117"/>
      <c r="L3129" s="178"/>
      <c r="M3129" s="178"/>
      <c r="N3129" s="106"/>
      <c r="O3129" s="111"/>
      <c r="P3129" s="111"/>
      <c r="Q3129" s="106"/>
      <c r="R3129" s="106"/>
      <c r="S3129" s="106"/>
      <c r="T3129" s="106"/>
      <c r="U3129" s="106"/>
      <c r="V3129" s="106"/>
      <c r="W3129" s="19"/>
      <c r="X3129" s="2"/>
      <c r="Y3129" s="4"/>
      <c r="Z3129" s="106"/>
      <c r="AA3129" s="114"/>
      <c r="AB3129" s="112"/>
      <c r="AC3129" s="178"/>
      <c r="AD3129" s="11"/>
      <c r="AE3129" s="106"/>
      <c r="AF3129" s="106"/>
      <c r="AG3129" s="106"/>
      <c r="AH3129" s="115"/>
      <c r="AI3129" s="116"/>
      <c r="AJ3129" s="10"/>
      <c r="AK3129" s="1"/>
      <c r="AL3129" s="10"/>
      <c r="AM3129" s="1"/>
      <c r="AN3129" s="1"/>
      <c r="AO3129" s="3"/>
      <c r="AP3129" s="3"/>
      <c r="AQ3129" s="4"/>
      <c r="AR3129" s="4"/>
      <c r="AS3129" s="4"/>
      <c r="AT3129" s="4"/>
      <c r="AU3129" s="4"/>
      <c r="AV3129" s="4"/>
      <c r="AW3129" s="1"/>
      <c r="AX3129" s="1"/>
      <c r="AY3129" s="1"/>
      <c r="AZ3129" s="1"/>
      <c r="BA3129" s="1"/>
      <c r="BB3129" s="1"/>
      <c r="BC3129" s="1"/>
      <c r="BD3129" s="1"/>
      <c r="BE3129" s="1"/>
      <c r="BG3129" s="1"/>
      <c r="BH3129" s="1"/>
    </row>
    <row r="3130" spans="1:60" ht="15" customHeight="1" x14ac:dyDescent="0.25">
      <c r="A3130" s="105"/>
      <c r="B3130" s="106"/>
      <c r="C3130" s="2"/>
      <c r="D3130" s="2"/>
      <c r="E3130" s="106"/>
      <c r="F3130" s="107"/>
      <c r="G3130" s="108"/>
      <c r="H3130" s="109"/>
      <c r="I3130" s="109"/>
      <c r="J3130" s="110"/>
      <c r="K3130" s="117"/>
      <c r="L3130" s="178"/>
      <c r="M3130" s="178"/>
      <c r="N3130" s="106"/>
      <c r="O3130" s="111"/>
      <c r="P3130" s="111"/>
      <c r="Q3130" s="106"/>
      <c r="R3130" s="106"/>
      <c r="S3130" s="106"/>
      <c r="T3130" s="106"/>
      <c r="U3130" s="106"/>
      <c r="V3130" s="106"/>
      <c r="W3130" s="19"/>
      <c r="X3130" s="2"/>
      <c r="Y3130" s="4"/>
      <c r="Z3130" s="106"/>
      <c r="AA3130" s="114"/>
      <c r="AB3130" s="112"/>
      <c r="AC3130" s="178"/>
      <c r="AD3130" s="11"/>
      <c r="AE3130" s="106"/>
      <c r="AF3130" s="106"/>
      <c r="AG3130" s="106"/>
      <c r="AH3130" s="115"/>
      <c r="AI3130" s="116"/>
      <c r="AJ3130" s="10"/>
      <c r="AK3130" s="1"/>
      <c r="AL3130" s="10"/>
      <c r="AM3130" s="1"/>
      <c r="AN3130" s="1"/>
      <c r="AO3130" s="3"/>
      <c r="AP3130" s="3"/>
      <c r="AQ3130" s="4"/>
      <c r="AR3130" s="4"/>
      <c r="AS3130" s="4"/>
      <c r="AT3130" s="4"/>
      <c r="AU3130" s="4"/>
      <c r="AV3130" s="4"/>
      <c r="AW3130" s="1"/>
      <c r="AX3130" s="1"/>
      <c r="AY3130" s="1"/>
      <c r="AZ3130" s="1"/>
      <c r="BA3130" s="1"/>
      <c r="BB3130" s="1"/>
      <c r="BC3130" s="1"/>
      <c r="BD3130" s="1"/>
      <c r="BE3130" s="1"/>
      <c r="BG3130" s="1"/>
      <c r="BH3130" s="1"/>
    </row>
    <row r="3131" spans="1:60" ht="15" customHeight="1" x14ac:dyDescent="0.25">
      <c r="A3131" s="105"/>
      <c r="B3131" s="106"/>
      <c r="C3131" s="2"/>
      <c r="D3131" s="2"/>
      <c r="E3131" s="106"/>
      <c r="F3131" s="107"/>
      <c r="G3131" s="108"/>
      <c r="H3131" s="109"/>
      <c r="I3131" s="109"/>
      <c r="J3131" s="110"/>
      <c r="K3131" s="117"/>
      <c r="L3131" s="178"/>
      <c r="M3131" s="178"/>
      <c r="N3131" s="106"/>
      <c r="O3131" s="111"/>
      <c r="P3131" s="111"/>
      <c r="Q3131" s="106"/>
      <c r="R3131" s="106"/>
      <c r="S3131" s="106"/>
      <c r="T3131" s="106"/>
      <c r="U3131" s="106"/>
      <c r="V3131" s="106"/>
      <c r="W3131" s="19"/>
      <c r="X3131" s="2"/>
      <c r="Y3131" s="4"/>
      <c r="Z3131" s="106"/>
      <c r="AA3131" s="114"/>
      <c r="AB3131" s="112"/>
      <c r="AC3131" s="178"/>
      <c r="AD3131" s="11"/>
      <c r="AE3131" s="106"/>
      <c r="AF3131" s="106"/>
      <c r="AG3131" s="106"/>
      <c r="AH3131" s="115"/>
      <c r="AI3131" s="116"/>
      <c r="AJ3131" s="10"/>
      <c r="AK3131" s="1"/>
      <c r="AL3131" s="10"/>
      <c r="AM3131" s="1"/>
      <c r="AN3131" s="1"/>
      <c r="AO3131" s="3"/>
      <c r="AP3131" s="3"/>
      <c r="AQ3131" s="4"/>
      <c r="AR3131" s="4"/>
      <c r="AS3131" s="4"/>
      <c r="AT3131" s="4"/>
      <c r="AU3131" s="4"/>
      <c r="AV3131" s="4"/>
      <c r="AW3131" s="1"/>
      <c r="AX3131" s="1"/>
      <c r="AY3131" s="1"/>
      <c r="AZ3131" s="1"/>
      <c r="BA3131" s="1"/>
      <c r="BB3131" s="1"/>
      <c r="BC3131" s="1"/>
      <c r="BD3131" s="1"/>
      <c r="BE3131" s="1"/>
      <c r="BG3131" s="1"/>
      <c r="BH3131" s="1"/>
    </row>
    <row r="3132" spans="1:60" ht="15" customHeight="1" x14ac:dyDescent="0.25">
      <c r="A3132" s="105"/>
      <c r="B3132" s="106"/>
      <c r="C3132" s="2"/>
      <c r="D3132" s="2"/>
      <c r="E3132" s="106"/>
      <c r="F3132" s="107"/>
      <c r="G3132" s="108"/>
      <c r="H3132" s="109"/>
      <c r="I3132" s="109"/>
      <c r="J3132" s="110"/>
      <c r="K3132" s="117"/>
      <c r="L3132" s="178"/>
      <c r="M3132" s="178"/>
      <c r="N3132" s="106"/>
      <c r="O3132" s="111"/>
      <c r="P3132" s="111"/>
      <c r="Q3132" s="106"/>
      <c r="R3132" s="106"/>
      <c r="S3132" s="106"/>
      <c r="T3132" s="106"/>
      <c r="U3132" s="106"/>
      <c r="V3132" s="106"/>
      <c r="W3132" s="19"/>
      <c r="X3132" s="2"/>
      <c r="Y3132" s="4"/>
      <c r="Z3132" s="106"/>
      <c r="AA3132" s="114"/>
      <c r="AB3132" s="112"/>
      <c r="AC3132" s="178"/>
      <c r="AD3132" s="11"/>
      <c r="AE3132" s="106"/>
      <c r="AF3132" s="106"/>
      <c r="AG3132" s="106"/>
      <c r="AH3132" s="115"/>
      <c r="AI3132" s="116"/>
      <c r="AJ3132" s="10"/>
      <c r="AK3132" s="1"/>
      <c r="AL3132" s="10"/>
      <c r="AM3132" s="1"/>
      <c r="AN3132" s="1"/>
      <c r="AO3132" s="3"/>
      <c r="AP3132" s="3"/>
      <c r="AQ3132" s="4"/>
      <c r="AR3132" s="4"/>
      <c r="AS3132" s="4"/>
      <c r="AT3132" s="4"/>
      <c r="AU3132" s="4"/>
      <c r="AV3132" s="4"/>
      <c r="AW3132" s="1"/>
      <c r="AX3132" s="1"/>
      <c r="AY3132" s="1"/>
      <c r="AZ3132" s="1"/>
      <c r="BA3132" s="1"/>
      <c r="BB3132" s="1"/>
      <c r="BC3132" s="1"/>
      <c r="BD3132" s="1"/>
      <c r="BE3132" s="1"/>
      <c r="BG3132" s="1"/>
      <c r="BH3132" s="1"/>
    </row>
    <row r="3133" spans="1:60" ht="15" customHeight="1" x14ac:dyDescent="0.25">
      <c r="A3133" s="105"/>
      <c r="B3133" s="106"/>
      <c r="C3133" s="2"/>
      <c r="D3133" s="2"/>
      <c r="E3133" s="106"/>
      <c r="F3133" s="107"/>
      <c r="G3133" s="108"/>
      <c r="H3133" s="109"/>
      <c r="I3133" s="109"/>
      <c r="J3133" s="110"/>
      <c r="K3133" s="117"/>
      <c r="L3133" s="178"/>
      <c r="M3133" s="178"/>
      <c r="N3133" s="106"/>
      <c r="O3133" s="111"/>
      <c r="P3133" s="111"/>
      <c r="Q3133" s="106"/>
      <c r="R3133" s="106"/>
      <c r="S3133" s="106"/>
      <c r="T3133" s="106"/>
      <c r="U3133" s="106"/>
      <c r="V3133" s="106"/>
      <c r="W3133" s="19"/>
      <c r="X3133" s="2"/>
      <c r="Y3133" s="4"/>
      <c r="Z3133" s="106"/>
      <c r="AA3133" s="114"/>
      <c r="AB3133" s="112"/>
      <c r="AC3133" s="178"/>
      <c r="AD3133" s="11"/>
      <c r="AE3133" s="106"/>
      <c r="AF3133" s="106"/>
      <c r="AG3133" s="106"/>
      <c r="AH3133" s="115"/>
      <c r="AI3133" s="116"/>
      <c r="AJ3133" s="10"/>
      <c r="AK3133" s="1"/>
      <c r="AL3133" s="10"/>
      <c r="AM3133" s="1"/>
      <c r="AN3133" s="1"/>
      <c r="AO3133" s="3"/>
      <c r="AP3133" s="3"/>
      <c r="AQ3133" s="4"/>
      <c r="AR3133" s="4"/>
      <c r="AS3133" s="4"/>
      <c r="AT3133" s="4"/>
      <c r="AU3133" s="4"/>
      <c r="AV3133" s="4"/>
      <c r="AW3133" s="1"/>
      <c r="AX3133" s="1"/>
      <c r="AY3133" s="1"/>
      <c r="AZ3133" s="1"/>
      <c r="BA3133" s="1"/>
      <c r="BB3133" s="1"/>
      <c r="BC3133" s="1"/>
      <c r="BD3133" s="1"/>
      <c r="BE3133" s="1"/>
      <c r="BG3133" s="1"/>
      <c r="BH3133" s="1"/>
    </row>
    <row r="3134" spans="1:60" ht="15" customHeight="1" x14ac:dyDescent="0.25">
      <c r="A3134" s="105"/>
      <c r="B3134" s="106"/>
      <c r="C3134" s="2"/>
      <c r="D3134" s="2"/>
      <c r="E3134" s="106"/>
      <c r="F3134" s="107"/>
      <c r="G3134" s="108"/>
      <c r="H3134" s="109"/>
      <c r="I3134" s="109"/>
      <c r="J3134" s="110"/>
      <c r="K3134" s="117"/>
      <c r="L3134" s="178"/>
      <c r="M3134" s="178"/>
      <c r="N3134" s="106"/>
      <c r="O3134" s="111"/>
      <c r="P3134" s="111"/>
      <c r="Q3134" s="106"/>
      <c r="R3134" s="106"/>
      <c r="S3134" s="106"/>
      <c r="T3134" s="106"/>
      <c r="U3134" s="106"/>
      <c r="V3134" s="106"/>
      <c r="W3134" s="19"/>
      <c r="X3134" s="2"/>
      <c r="Y3134" s="4"/>
      <c r="Z3134" s="106"/>
      <c r="AA3134" s="114"/>
      <c r="AB3134" s="112"/>
      <c r="AC3134" s="178"/>
      <c r="AD3134" s="11"/>
      <c r="AE3134" s="106"/>
      <c r="AF3134" s="106"/>
      <c r="AG3134" s="106"/>
      <c r="AH3134" s="115"/>
      <c r="AI3134" s="116"/>
      <c r="AJ3134" s="10"/>
      <c r="AK3134" s="1"/>
      <c r="AL3134" s="10"/>
      <c r="AM3134" s="1"/>
      <c r="AN3134" s="1"/>
      <c r="AO3134" s="3"/>
      <c r="AP3134" s="3"/>
      <c r="AQ3134" s="4"/>
      <c r="AR3134" s="4"/>
      <c r="AS3134" s="4"/>
      <c r="AT3134" s="4"/>
      <c r="AU3134" s="4"/>
      <c r="AV3134" s="4"/>
      <c r="AW3134" s="1"/>
      <c r="AX3134" s="1"/>
      <c r="AY3134" s="1"/>
      <c r="AZ3134" s="1"/>
      <c r="BA3134" s="1"/>
      <c r="BB3134" s="1"/>
      <c r="BC3134" s="1"/>
      <c r="BD3134" s="1"/>
      <c r="BE3134" s="1"/>
      <c r="BG3134" s="1"/>
      <c r="BH3134" s="1"/>
    </row>
    <row r="3135" spans="1:60" ht="15" customHeight="1" x14ac:dyDescent="0.25">
      <c r="A3135" s="105"/>
      <c r="B3135" s="106"/>
      <c r="C3135" s="2"/>
      <c r="D3135" s="2"/>
      <c r="E3135" s="106"/>
      <c r="F3135" s="107"/>
      <c r="G3135" s="108"/>
      <c r="H3135" s="109"/>
      <c r="I3135" s="109"/>
      <c r="J3135" s="110"/>
      <c r="K3135" s="117"/>
      <c r="L3135" s="178"/>
      <c r="M3135" s="178"/>
      <c r="N3135" s="106"/>
      <c r="O3135" s="111"/>
      <c r="P3135" s="111"/>
      <c r="Q3135" s="106"/>
      <c r="R3135" s="106"/>
      <c r="S3135" s="106"/>
      <c r="T3135" s="106"/>
      <c r="U3135" s="106"/>
      <c r="V3135" s="106"/>
      <c r="W3135" s="19"/>
      <c r="X3135" s="2"/>
      <c r="Y3135" s="4"/>
      <c r="Z3135" s="106"/>
      <c r="AA3135" s="114"/>
      <c r="AB3135" s="112"/>
      <c r="AC3135" s="178"/>
      <c r="AD3135" s="11"/>
      <c r="AE3135" s="106"/>
      <c r="AF3135" s="106"/>
      <c r="AG3135" s="106"/>
      <c r="AH3135" s="115"/>
      <c r="AI3135" s="116"/>
      <c r="AJ3135" s="10"/>
      <c r="AK3135" s="1"/>
      <c r="AL3135" s="10"/>
      <c r="AM3135" s="1"/>
      <c r="AN3135" s="1"/>
      <c r="AO3135" s="3"/>
      <c r="AP3135" s="3"/>
      <c r="AQ3135" s="4"/>
      <c r="AR3135" s="4"/>
      <c r="AS3135" s="4"/>
      <c r="AT3135" s="4"/>
      <c r="AU3135" s="4"/>
      <c r="AV3135" s="4"/>
      <c r="AW3135" s="1"/>
      <c r="AX3135" s="1"/>
      <c r="AY3135" s="1"/>
      <c r="AZ3135" s="1"/>
      <c r="BA3135" s="1"/>
      <c r="BB3135" s="1"/>
      <c r="BC3135" s="1"/>
      <c r="BD3135" s="1"/>
      <c r="BE3135" s="1"/>
      <c r="BG3135" s="1"/>
      <c r="BH3135" s="1"/>
    </row>
    <row r="3136" spans="1:60" ht="15" customHeight="1" x14ac:dyDescent="0.25">
      <c r="A3136" s="105"/>
      <c r="B3136" s="106"/>
      <c r="C3136" s="2"/>
      <c r="D3136" s="2"/>
      <c r="E3136" s="106"/>
      <c r="F3136" s="107"/>
      <c r="G3136" s="108"/>
      <c r="H3136" s="109"/>
      <c r="I3136" s="109"/>
      <c r="J3136" s="110"/>
      <c r="K3136" s="117"/>
      <c r="L3136" s="178"/>
      <c r="M3136" s="178"/>
      <c r="N3136" s="106"/>
      <c r="O3136" s="111"/>
      <c r="P3136" s="111"/>
      <c r="Q3136" s="106"/>
      <c r="R3136" s="106"/>
      <c r="S3136" s="106"/>
      <c r="T3136" s="106"/>
      <c r="U3136" s="106"/>
      <c r="V3136" s="106"/>
      <c r="W3136" s="19"/>
      <c r="X3136" s="2"/>
      <c r="Y3136" s="4"/>
      <c r="Z3136" s="106"/>
      <c r="AA3136" s="114"/>
      <c r="AB3136" s="112"/>
      <c r="AC3136" s="178"/>
      <c r="AD3136" s="11"/>
      <c r="AE3136" s="106"/>
      <c r="AF3136" s="106"/>
      <c r="AG3136" s="106"/>
      <c r="AH3136" s="115"/>
      <c r="AI3136" s="116"/>
      <c r="AJ3136" s="10"/>
      <c r="AK3136" s="1"/>
      <c r="AL3136" s="10"/>
      <c r="AM3136" s="1"/>
      <c r="AN3136" s="1"/>
      <c r="AO3136" s="3"/>
      <c r="AP3136" s="3"/>
      <c r="AQ3136" s="4"/>
      <c r="AR3136" s="4"/>
      <c r="AS3136" s="4"/>
      <c r="AT3136" s="4"/>
      <c r="AU3136" s="4"/>
      <c r="AV3136" s="4"/>
      <c r="AW3136" s="1"/>
      <c r="AX3136" s="1"/>
      <c r="AY3136" s="1"/>
      <c r="AZ3136" s="1"/>
      <c r="BA3136" s="1"/>
      <c r="BB3136" s="1"/>
      <c r="BC3136" s="1"/>
      <c r="BD3136" s="1"/>
      <c r="BE3136" s="1"/>
      <c r="BG3136" s="1"/>
      <c r="BH3136" s="1"/>
    </row>
    <row r="3137" spans="1:60" ht="15" customHeight="1" x14ac:dyDescent="0.25">
      <c r="A3137" s="105"/>
      <c r="B3137" s="106"/>
      <c r="C3137" s="2"/>
      <c r="D3137" s="2"/>
      <c r="E3137" s="106"/>
      <c r="F3137" s="107"/>
      <c r="G3137" s="108"/>
      <c r="H3137" s="109"/>
      <c r="I3137" s="109"/>
      <c r="J3137" s="110"/>
      <c r="K3137" s="117"/>
      <c r="L3137" s="178"/>
      <c r="M3137" s="178"/>
      <c r="N3137" s="106"/>
      <c r="O3137" s="111"/>
      <c r="P3137" s="111"/>
      <c r="Q3137" s="106"/>
      <c r="R3137" s="106"/>
      <c r="S3137" s="106"/>
      <c r="T3137" s="106"/>
      <c r="U3137" s="106"/>
      <c r="V3137" s="106"/>
      <c r="W3137" s="19"/>
      <c r="X3137" s="2"/>
      <c r="Y3137" s="4"/>
      <c r="Z3137" s="106"/>
      <c r="AA3137" s="114"/>
      <c r="AB3137" s="112"/>
      <c r="AC3137" s="178"/>
      <c r="AD3137" s="11"/>
      <c r="AE3137" s="106"/>
      <c r="AF3137" s="106"/>
      <c r="AG3137" s="106"/>
      <c r="AH3137" s="115"/>
      <c r="AI3137" s="116"/>
      <c r="AJ3137" s="10"/>
      <c r="AK3137" s="1"/>
      <c r="AL3137" s="10"/>
      <c r="AM3137" s="1"/>
      <c r="AN3137" s="1"/>
      <c r="AO3137" s="3"/>
      <c r="AP3137" s="3"/>
      <c r="AQ3137" s="4"/>
      <c r="AR3137" s="4"/>
      <c r="AS3137" s="4"/>
      <c r="AT3137" s="4"/>
      <c r="AU3137" s="4"/>
      <c r="AV3137" s="4"/>
      <c r="AW3137" s="1"/>
      <c r="AX3137" s="1"/>
      <c r="AY3137" s="1"/>
      <c r="AZ3137" s="1"/>
      <c r="BA3137" s="1"/>
      <c r="BB3137" s="1"/>
      <c r="BC3137" s="1"/>
      <c r="BD3137" s="1"/>
      <c r="BE3137" s="1"/>
      <c r="BG3137" s="1"/>
      <c r="BH3137" s="1"/>
    </row>
    <row r="3138" spans="1:60" ht="15" customHeight="1" x14ac:dyDescent="0.25">
      <c r="A3138" s="105"/>
      <c r="B3138" s="106"/>
      <c r="C3138" s="2"/>
      <c r="D3138" s="2"/>
      <c r="E3138" s="106"/>
      <c r="F3138" s="107"/>
      <c r="G3138" s="108"/>
      <c r="H3138" s="109"/>
      <c r="I3138" s="109"/>
      <c r="J3138" s="110"/>
      <c r="K3138" s="117"/>
      <c r="L3138" s="178"/>
      <c r="M3138" s="178"/>
      <c r="N3138" s="106"/>
      <c r="O3138" s="111"/>
      <c r="P3138" s="111"/>
      <c r="Q3138" s="106"/>
      <c r="R3138" s="106"/>
      <c r="S3138" s="106"/>
      <c r="T3138" s="106"/>
      <c r="U3138" s="106"/>
      <c r="V3138" s="106"/>
      <c r="W3138" s="19"/>
      <c r="X3138" s="2"/>
      <c r="Y3138" s="4"/>
      <c r="Z3138" s="106"/>
      <c r="AA3138" s="114"/>
      <c r="AB3138" s="112"/>
      <c r="AC3138" s="178"/>
      <c r="AD3138" s="11"/>
      <c r="AE3138" s="106"/>
      <c r="AF3138" s="106"/>
      <c r="AG3138" s="106"/>
      <c r="AH3138" s="115"/>
      <c r="AI3138" s="116"/>
      <c r="AJ3138" s="10"/>
      <c r="AK3138" s="1"/>
      <c r="AL3138" s="10"/>
      <c r="AM3138" s="1"/>
      <c r="AN3138" s="1"/>
      <c r="AO3138" s="3"/>
      <c r="AP3138" s="3"/>
      <c r="AQ3138" s="4"/>
      <c r="AR3138" s="4"/>
      <c r="AS3138" s="4"/>
      <c r="AT3138" s="4"/>
      <c r="AU3138" s="4"/>
      <c r="AV3138" s="4"/>
      <c r="AW3138" s="1"/>
      <c r="AX3138" s="1"/>
      <c r="AY3138" s="1"/>
      <c r="AZ3138" s="1"/>
      <c r="BA3138" s="1"/>
      <c r="BB3138" s="1"/>
      <c r="BC3138" s="1"/>
      <c r="BD3138" s="1"/>
      <c r="BE3138" s="1"/>
      <c r="BG3138" s="1"/>
      <c r="BH3138" s="1"/>
    </row>
    <row r="3139" spans="1:60" ht="15" customHeight="1" x14ac:dyDescent="0.25">
      <c r="A3139" s="105"/>
      <c r="B3139" s="106"/>
      <c r="C3139" s="2"/>
      <c r="D3139" s="2"/>
      <c r="E3139" s="106"/>
      <c r="F3139" s="107"/>
      <c r="G3139" s="108"/>
      <c r="H3139" s="109"/>
      <c r="I3139" s="109"/>
      <c r="J3139" s="110"/>
      <c r="K3139" s="117"/>
      <c r="L3139" s="178"/>
      <c r="M3139" s="178"/>
      <c r="N3139" s="106"/>
      <c r="O3139" s="111"/>
      <c r="P3139" s="111"/>
      <c r="Q3139" s="106"/>
      <c r="R3139" s="106"/>
      <c r="S3139" s="106"/>
      <c r="T3139" s="106"/>
      <c r="U3139" s="106"/>
      <c r="V3139" s="106"/>
      <c r="W3139" s="19"/>
      <c r="X3139" s="2"/>
      <c r="Y3139" s="4"/>
      <c r="Z3139" s="106"/>
      <c r="AA3139" s="114"/>
      <c r="AB3139" s="112"/>
      <c r="AC3139" s="178"/>
      <c r="AD3139" s="11"/>
      <c r="AE3139" s="106"/>
      <c r="AF3139" s="106"/>
      <c r="AG3139" s="106"/>
      <c r="AH3139" s="115"/>
      <c r="AI3139" s="116"/>
      <c r="AJ3139" s="10"/>
      <c r="AK3139" s="1"/>
      <c r="AL3139" s="10"/>
      <c r="AM3139" s="1"/>
      <c r="AN3139" s="1"/>
      <c r="AO3139" s="3"/>
      <c r="AP3139" s="3"/>
      <c r="AQ3139" s="4"/>
      <c r="AR3139" s="4"/>
      <c r="AS3139" s="4"/>
      <c r="AT3139" s="4"/>
      <c r="AU3139" s="4"/>
      <c r="AV3139" s="4"/>
      <c r="AW3139" s="1"/>
      <c r="AX3139" s="1"/>
      <c r="AY3139" s="1"/>
      <c r="AZ3139" s="1"/>
      <c r="BA3139" s="1"/>
      <c r="BB3139" s="1"/>
      <c r="BC3139" s="1"/>
      <c r="BD3139" s="1"/>
      <c r="BE3139" s="1"/>
      <c r="BG3139" s="1"/>
      <c r="BH3139" s="1"/>
    </row>
    <row r="3140" spans="1:60" ht="15" customHeight="1" x14ac:dyDescent="0.25">
      <c r="A3140" s="105"/>
      <c r="B3140" s="106"/>
      <c r="C3140" s="2"/>
      <c r="D3140" s="2"/>
      <c r="E3140" s="106"/>
      <c r="F3140" s="107"/>
      <c r="G3140" s="108"/>
      <c r="H3140" s="109"/>
      <c r="I3140" s="109"/>
      <c r="J3140" s="110"/>
      <c r="K3140" s="117"/>
      <c r="L3140" s="178"/>
      <c r="M3140" s="178"/>
      <c r="N3140" s="106"/>
      <c r="O3140" s="111"/>
      <c r="P3140" s="111"/>
      <c r="Q3140" s="106"/>
      <c r="R3140" s="106"/>
      <c r="S3140" s="106"/>
      <c r="T3140" s="106"/>
      <c r="U3140" s="106"/>
      <c r="V3140" s="106"/>
      <c r="W3140" s="19"/>
      <c r="X3140" s="2"/>
      <c r="Y3140" s="4"/>
      <c r="Z3140" s="106"/>
      <c r="AA3140" s="114"/>
      <c r="AB3140" s="112"/>
      <c r="AC3140" s="178"/>
      <c r="AD3140" s="11"/>
      <c r="AE3140" s="106"/>
      <c r="AF3140" s="106"/>
      <c r="AG3140" s="106"/>
      <c r="AH3140" s="115"/>
      <c r="AI3140" s="116"/>
      <c r="AJ3140" s="10"/>
      <c r="AK3140" s="1"/>
      <c r="AL3140" s="10"/>
      <c r="AM3140" s="1"/>
      <c r="AN3140" s="1"/>
      <c r="AO3140" s="3"/>
      <c r="AP3140" s="3"/>
      <c r="AQ3140" s="4"/>
      <c r="AR3140" s="4"/>
      <c r="AS3140" s="4"/>
      <c r="AT3140" s="4"/>
      <c r="AU3140" s="4"/>
      <c r="AV3140" s="4"/>
      <c r="AW3140" s="1"/>
      <c r="AX3140" s="1"/>
      <c r="AY3140" s="1"/>
      <c r="AZ3140" s="1"/>
      <c r="BA3140" s="1"/>
      <c r="BB3140" s="1"/>
      <c r="BC3140" s="1"/>
      <c r="BD3140" s="1"/>
      <c r="BE3140" s="1"/>
      <c r="BG3140" s="1"/>
      <c r="BH3140" s="1"/>
    </row>
    <row r="3141" spans="1:60" ht="15" customHeight="1" x14ac:dyDescent="0.25">
      <c r="A3141" s="105"/>
      <c r="B3141" s="106"/>
      <c r="C3141" s="2"/>
      <c r="D3141" s="2"/>
      <c r="E3141" s="106"/>
      <c r="F3141" s="107"/>
      <c r="G3141" s="108"/>
      <c r="H3141" s="109"/>
      <c r="I3141" s="109"/>
      <c r="J3141" s="110"/>
      <c r="K3141" s="117"/>
      <c r="L3141" s="178"/>
      <c r="M3141" s="178"/>
      <c r="N3141" s="106"/>
      <c r="O3141" s="111"/>
      <c r="P3141" s="111"/>
      <c r="Q3141" s="106"/>
      <c r="R3141" s="106"/>
      <c r="S3141" s="106"/>
      <c r="T3141" s="106"/>
      <c r="U3141" s="106"/>
      <c r="V3141" s="106"/>
      <c r="W3141" s="19"/>
      <c r="X3141" s="2"/>
      <c r="Y3141" s="4"/>
      <c r="Z3141" s="106"/>
      <c r="AA3141" s="114"/>
      <c r="AB3141" s="112"/>
      <c r="AC3141" s="178"/>
      <c r="AD3141" s="11"/>
      <c r="AE3141" s="106"/>
      <c r="AF3141" s="106"/>
      <c r="AG3141" s="106"/>
      <c r="AH3141" s="115"/>
      <c r="AI3141" s="116"/>
      <c r="AJ3141" s="10"/>
      <c r="AK3141" s="1"/>
      <c r="AL3141" s="10"/>
      <c r="AM3141" s="1"/>
      <c r="AN3141" s="1"/>
      <c r="AO3141" s="3"/>
      <c r="AP3141" s="3"/>
      <c r="AQ3141" s="4"/>
      <c r="AR3141" s="4"/>
      <c r="AS3141" s="4"/>
      <c r="AT3141" s="4"/>
      <c r="AU3141" s="4"/>
      <c r="AV3141" s="4"/>
      <c r="AW3141" s="1"/>
      <c r="AX3141" s="1"/>
      <c r="AY3141" s="1"/>
      <c r="AZ3141" s="1"/>
      <c r="BA3141" s="1"/>
      <c r="BB3141" s="1"/>
      <c r="BC3141" s="1"/>
      <c r="BD3141" s="1"/>
      <c r="BE3141" s="1"/>
      <c r="BG3141" s="1"/>
      <c r="BH3141" s="1"/>
    </row>
    <row r="3142" spans="1:60" ht="15" customHeight="1" x14ac:dyDescent="0.25">
      <c r="A3142" s="105"/>
      <c r="B3142" s="106"/>
      <c r="C3142" s="2"/>
      <c r="D3142" s="2"/>
      <c r="E3142" s="106"/>
      <c r="F3142" s="107"/>
      <c r="G3142" s="108"/>
      <c r="H3142" s="109"/>
      <c r="I3142" s="109"/>
      <c r="J3142" s="110"/>
      <c r="K3142" s="117"/>
      <c r="L3142" s="178"/>
      <c r="M3142" s="178"/>
      <c r="N3142" s="106"/>
      <c r="O3142" s="111"/>
      <c r="P3142" s="111"/>
      <c r="Q3142" s="106"/>
      <c r="R3142" s="106"/>
      <c r="S3142" s="106"/>
      <c r="T3142" s="106"/>
      <c r="U3142" s="106"/>
      <c r="V3142" s="106"/>
      <c r="W3142" s="19"/>
      <c r="X3142" s="2"/>
      <c r="Y3142" s="4"/>
      <c r="Z3142" s="106"/>
      <c r="AA3142" s="114"/>
      <c r="AB3142" s="112"/>
      <c r="AC3142" s="178"/>
      <c r="AD3142" s="11"/>
      <c r="AE3142" s="106"/>
      <c r="AF3142" s="106"/>
      <c r="AG3142" s="106"/>
      <c r="AH3142" s="115"/>
      <c r="AI3142" s="116"/>
      <c r="AJ3142" s="10"/>
      <c r="AK3142" s="1"/>
      <c r="AL3142" s="10"/>
      <c r="AM3142" s="1"/>
      <c r="AN3142" s="1"/>
      <c r="AO3142" s="3"/>
      <c r="AP3142" s="3"/>
      <c r="AQ3142" s="4"/>
      <c r="AR3142" s="4"/>
      <c r="AS3142" s="4"/>
      <c r="AT3142" s="4"/>
      <c r="AU3142" s="4"/>
      <c r="AV3142" s="4"/>
      <c r="AW3142" s="1"/>
      <c r="AX3142" s="1"/>
      <c r="AY3142" s="1"/>
      <c r="AZ3142" s="1"/>
      <c r="BA3142" s="1"/>
      <c r="BB3142" s="1"/>
      <c r="BC3142" s="1"/>
      <c r="BD3142" s="1"/>
      <c r="BE3142" s="1"/>
      <c r="BG3142" s="1"/>
      <c r="BH3142" s="1"/>
    </row>
    <row r="3143" spans="1:60" ht="15" customHeight="1" x14ac:dyDescent="0.25">
      <c r="A3143" s="105"/>
      <c r="B3143" s="106"/>
      <c r="C3143" s="2"/>
      <c r="D3143" s="2"/>
      <c r="E3143" s="106"/>
      <c r="F3143" s="107"/>
      <c r="G3143" s="108"/>
      <c r="H3143" s="109"/>
      <c r="I3143" s="109"/>
      <c r="J3143" s="110"/>
      <c r="K3143" s="117"/>
      <c r="L3143" s="178"/>
      <c r="M3143" s="178"/>
      <c r="N3143" s="106"/>
      <c r="O3143" s="111"/>
      <c r="P3143" s="111"/>
      <c r="Q3143" s="106"/>
      <c r="R3143" s="106"/>
      <c r="S3143" s="106"/>
      <c r="T3143" s="106"/>
      <c r="U3143" s="106"/>
      <c r="V3143" s="106"/>
      <c r="W3143" s="19"/>
      <c r="X3143" s="2"/>
      <c r="Y3143" s="4"/>
      <c r="Z3143" s="106"/>
      <c r="AA3143" s="114"/>
      <c r="AB3143" s="112"/>
      <c r="AC3143" s="178"/>
      <c r="AD3143" s="11"/>
      <c r="AE3143" s="106"/>
      <c r="AF3143" s="106"/>
      <c r="AG3143" s="106"/>
      <c r="AH3143" s="115"/>
      <c r="AI3143" s="116"/>
      <c r="AJ3143" s="10"/>
      <c r="AK3143" s="1"/>
      <c r="AL3143" s="10"/>
      <c r="AM3143" s="1"/>
      <c r="AN3143" s="1"/>
      <c r="AO3143" s="3"/>
      <c r="AP3143" s="3"/>
      <c r="AQ3143" s="4"/>
      <c r="AR3143" s="4"/>
      <c r="AS3143" s="4"/>
      <c r="AT3143" s="4"/>
      <c r="AU3143" s="4"/>
      <c r="AV3143" s="4"/>
      <c r="AW3143" s="1"/>
      <c r="AX3143" s="1"/>
      <c r="AY3143" s="1"/>
      <c r="AZ3143" s="1"/>
      <c r="BA3143" s="1"/>
      <c r="BB3143" s="1"/>
      <c r="BC3143" s="1"/>
      <c r="BD3143" s="1"/>
      <c r="BE3143" s="1"/>
      <c r="BG3143" s="1"/>
      <c r="BH3143" s="1"/>
    </row>
    <row r="3144" spans="1:60" ht="15" customHeight="1" x14ac:dyDescent="0.25">
      <c r="A3144" s="105"/>
      <c r="B3144" s="106"/>
      <c r="C3144" s="2"/>
      <c r="D3144" s="2"/>
      <c r="E3144" s="106"/>
      <c r="F3144" s="107"/>
      <c r="G3144" s="108"/>
      <c r="H3144" s="109"/>
      <c r="I3144" s="109"/>
      <c r="J3144" s="110"/>
      <c r="K3144" s="117"/>
      <c r="L3144" s="178"/>
      <c r="M3144" s="178"/>
      <c r="N3144" s="106"/>
      <c r="O3144" s="111"/>
      <c r="P3144" s="111"/>
      <c r="Q3144" s="106"/>
      <c r="R3144" s="106"/>
      <c r="S3144" s="106"/>
      <c r="T3144" s="106"/>
      <c r="U3144" s="106"/>
      <c r="V3144" s="106"/>
      <c r="W3144" s="19"/>
      <c r="X3144" s="2"/>
      <c r="Y3144" s="4"/>
      <c r="Z3144" s="106"/>
      <c r="AA3144" s="114"/>
      <c r="AB3144" s="112"/>
      <c r="AC3144" s="178"/>
      <c r="AD3144" s="11"/>
      <c r="AE3144" s="106"/>
      <c r="AF3144" s="106"/>
      <c r="AG3144" s="106"/>
      <c r="AH3144" s="115"/>
      <c r="AI3144" s="116"/>
      <c r="AJ3144" s="10"/>
      <c r="AK3144" s="1"/>
      <c r="AL3144" s="10"/>
      <c r="AM3144" s="1"/>
      <c r="AN3144" s="1"/>
      <c r="AO3144" s="3"/>
      <c r="AP3144" s="3"/>
      <c r="AQ3144" s="4"/>
      <c r="AR3144" s="4"/>
      <c r="AS3144" s="4"/>
      <c r="AT3144" s="4"/>
      <c r="AU3144" s="4"/>
      <c r="AV3144" s="4"/>
      <c r="AW3144" s="1"/>
      <c r="AX3144" s="1"/>
      <c r="AY3144" s="1"/>
      <c r="AZ3144" s="1"/>
      <c r="BA3144" s="1"/>
      <c r="BB3144" s="1"/>
      <c r="BC3144" s="1"/>
      <c r="BD3144" s="1"/>
      <c r="BE3144" s="1"/>
      <c r="BG3144" s="1"/>
      <c r="BH3144" s="1"/>
    </row>
    <row r="3145" spans="1:60" ht="15" customHeight="1" x14ac:dyDescent="0.25">
      <c r="A3145" s="105"/>
      <c r="B3145" s="106"/>
      <c r="C3145" s="2"/>
      <c r="D3145" s="2"/>
      <c r="E3145" s="106"/>
      <c r="F3145" s="107"/>
      <c r="G3145" s="108"/>
      <c r="H3145" s="109"/>
      <c r="I3145" s="109"/>
      <c r="J3145" s="110"/>
      <c r="K3145" s="117"/>
      <c r="L3145" s="178"/>
      <c r="M3145" s="178"/>
      <c r="N3145" s="106"/>
      <c r="O3145" s="111"/>
      <c r="P3145" s="111"/>
      <c r="Q3145" s="106"/>
      <c r="R3145" s="106"/>
      <c r="S3145" s="106"/>
      <c r="T3145" s="106"/>
      <c r="U3145" s="106"/>
      <c r="V3145" s="106"/>
      <c r="W3145" s="19"/>
      <c r="X3145" s="2"/>
      <c r="Y3145" s="4"/>
      <c r="Z3145" s="106"/>
      <c r="AA3145" s="114"/>
      <c r="AB3145" s="112"/>
      <c r="AC3145" s="178"/>
      <c r="AD3145" s="11"/>
      <c r="AE3145" s="106"/>
      <c r="AF3145" s="106"/>
      <c r="AG3145" s="106"/>
      <c r="AH3145" s="115"/>
      <c r="AI3145" s="116"/>
      <c r="AJ3145" s="10"/>
      <c r="AK3145" s="1"/>
      <c r="AL3145" s="10"/>
      <c r="AM3145" s="1"/>
      <c r="AN3145" s="1"/>
      <c r="AO3145" s="3"/>
      <c r="AP3145" s="3"/>
      <c r="AQ3145" s="4"/>
      <c r="AR3145" s="4"/>
      <c r="AS3145" s="4"/>
      <c r="AT3145" s="4"/>
      <c r="AU3145" s="4"/>
      <c r="AV3145" s="4"/>
      <c r="AW3145" s="1"/>
      <c r="AX3145" s="1"/>
      <c r="AY3145" s="1"/>
      <c r="AZ3145" s="1"/>
      <c r="BA3145" s="1"/>
      <c r="BB3145" s="1"/>
      <c r="BC3145" s="1"/>
      <c r="BD3145" s="1"/>
      <c r="BE3145" s="1"/>
      <c r="BG3145" s="1"/>
      <c r="BH3145" s="1"/>
    </row>
    <row r="3146" spans="1:60" ht="15" customHeight="1" x14ac:dyDescent="0.25">
      <c r="A3146" s="105"/>
      <c r="B3146" s="106"/>
      <c r="C3146" s="2"/>
      <c r="D3146" s="2"/>
      <c r="E3146" s="106"/>
      <c r="F3146" s="107"/>
      <c r="G3146" s="108"/>
      <c r="H3146" s="109"/>
      <c r="I3146" s="109"/>
      <c r="J3146" s="110"/>
      <c r="K3146" s="117"/>
      <c r="L3146" s="178"/>
      <c r="M3146" s="178"/>
      <c r="N3146" s="106"/>
      <c r="O3146" s="111"/>
      <c r="P3146" s="111"/>
      <c r="Q3146" s="106"/>
      <c r="R3146" s="106"/>
      <c r="S3146" s="106"/>
      <c r="T3146" s="106"/>
      <c r="U3146" s="106"/>
      <c r="V3146" s="106"/>
      <c r="W3146" s="19"/>
      <c r="X3146" s="2"/>
      <c r="Y3146" s="4"/>
      <c r="Z3146" s="106"/>
      <c r="AA3146" s="114"/>
      <c r="AB3146" s="112"/>
      <c r="AC3146" s="178"/>
      <c r="AD3146" s="11"/>
      <c r="AE3146" s="106"/>
      <c r="AF3146" s="106"/>
      <c r="AG3146" s="106"/>
      <c r="AH3146" s="115"/>
      <c r="AI3146" s="116"/>
      <c r="AJ3146" s="10"/>
      <c r="AK3146" s="1"/>
      <c r="AL3146" s="10"/>
      <c r="AM3146" s="1"/>
      <c r="AN3146" s="1"/>
      <c r="AO3146" s="3"/>
      <c r="AP3146" s="3"/>
      <c r="AQ3146" s="4"/>
      <c r="AR3146" s="4"/>
      <c r="AS3146" s="4"/>
      <c r="AT3146" s="4"/>
      <c r="AU3146" s="4"/>
      <c r="AV3146" s="4"/>
      <c r="AW3146" s="1"/>
      <c r="AX3146" s="1"/>
      <c r="AY3146" s="1"/>
      <c r="AZ3146" s="1"/>
      <c r="BA3146" s="1"/>
      <c r="BB3146" s="1"/>
      <c r="BC3146" s="1"/>
      <c r="BD3146" s="1"/>
      <c r="BE3146" s="1"/>
      <c r="BG3146" s="1"/>
      <c r="BH3146" s="1"/>
    </row>
    <row r="3147" spans="1:60" ht="15" customHeight="1" x14ac:dyDescent="0.25">
      <c r="A3147" s="105"/>
      <c r="B3147" s="106"/>
      <c r="C3147" s="2"/>
      <c r="D3147" s="2"/>
      <c r="E3147" s="106"/>
      <c r="F3147" s="107"/>
      <c r="G3147" s="108"/>
      <c r="H3147" s="109"/>
      <c r="I3147" s="109"/>
      <c r="J3147" s="110"/>
      <c r="K3147" s="117"/>
      <c r="L3147" s="178"/>
      <c r="M3147" s="178"/>
      <c r="N3147" s="106"/>
      <c r="O3147" s="111"/>
      <c r="P3147" s="111"/>
      <c r="Q3147" s="106"/>
      <c r="R3147" s="106"/>
      <c r="S3147" s="106"/>
      <c r="T3147" s="106"/>
      <c r="U3147" s="106"/>
      <c r="V3147" s="106"/>
      <c r="W3147" s="19"/>
      <c r="X3147" s="2"/>
      <c r="Y3147" s="4"/>
      <c r="Z3147" s="106"/>
      <c r="AA3147" s="114"/>
      <c r="AB3147" s="112"/>
      <c r="AC3147" s="178"/>
      <c r="AD3147" s="11"/>
      <c r="AE3147" s="106"/>
      <c r="AF3147" s="106"/>
      <c r="AG3147" s="106"/>
      <c r="AH3147" s="115"/>
      <c r="AI3147" s="116"/>
      <c r="AJ3147" s="10"/>
      <c r="AK3147" s="1"/>
      <c r="AL3147" s="10"/>
      <c r="AM3147" s="1"/>
      <c r="AN3147" s="1"/>
      <c r="AO3147" s="3"/>
      <c r="AP3147" s="3"/>
      <c r="AQ3147" s="4"/>
      <c r="AR3147" s="4"/>
      <c r="AS3147" s="4"/>
      <c r="AT3147" s="4"/>
      <c r="AU3147" s="4"/>
      <c r="AV3147" s="4"/>
      <c r="AW3147" s="1"/>
      <c r="AX3147" s="1"/>
      <c r="AY3147" s="1"/>
      <c r="AZ3147" s="1"/>
      <c r="BA3147" s="1"/>
      <c r="BB3147" s="1"/>
      <c r="BC3147" s="1"/>
      <c r="BD3147" s="1"/>
      <c r="BE3147" s="1"/>
      <c r="BG3147" s="1"/>
      <c r="BH3147" s="1"/>
    </row>
    <row r="3148" spans="1:60" ht="15" customHeight="1" x14ac:dyDescent="0.25">
      <c r="A3148" s="105"/>
      <c r="B3148" s="106"/>
      <c r="C3148" s="2"/>
      <c r="D3148" s="2"/>
      <c r="E3148" s="106"/>
      <c r="F3148" s="107"/>
      <c r="G3148" s="108"/>
      <c r="H3148" s="109"/>
      <c r="I3148" s="109"/>
      <c r="J3148" s="110"/>
      <c r="K3148" s="117"/>
      <c r="L3148" s="178"/>
      <c r="M3148" s="178"/>
      <c r="N3148" s="106"/>
      <c r="O3148" s="111"/>
      <c r="P3148" s="111"/>
      <c r="Q3148" s="106"/>
      <c r="R3148" s="106"/>
      <c r="S3148" s="106"/>
      <c r="T3148" s="106"/>
      <c r="U3148" s="106"/>
      <c r="V3148" s="106"/>
      <c r="W3148" s="19"/>
      <c r="X3148" s="2"/>
      <c r="Y3148" s="4"/>
      <c r="Z3148" s="106"/>
      <c r="AA3148" s="114"/>
      <c r="AB3148" s="112"/>
      <c r="AC3148" s="178"/>
      <c r="AD3148" s="11"/>
      <c r="AE3148" s="106"/>
      <c r="AF3148" s="106"/>
      <c r="AG3148" s="106"/>
      <c r="AH3148" s="115"/>
      <c r="AI3148" s="116"/>
      <c r="AJ3148" s="10"/>
      <c r="AK3148" s="1"/>
      <c r="AL3148" s="10"/>
      <c r="AM3148" s="1"/>
      <c r="AN3148" s="1"/>
      <c r="AO3148" s="3"/>
      <c r="AP3148" s="3"/>
      <c r="AQ3148" s="4"/>
      <c r="AR3148" s="4"/>
      <c r="AS3148" s="4"/>
      <c r="AT3148" s="4"/>
      <c r="AU3148" s="4"/>
      <c r="AV3148" s="4"/>
      <c r="AW3148" s="1"/>
      <c r="AX3148" s="1"/>
      <c r="AY3148" s="1"/>
      <c r="AZ3148" s="1"/>
      <c r="BA3148" s="1"/>
      <c r="BB3148" s="1"/>
      <c r="BC3148" s="1"/>
      <c r="BD3148" s="1"/>
      <c r="BE3148" s="1"/>
      <c r="BG3148" s="1"/>
      <c r="BH3148" s="1"/>
    </row>
    <row r="3149" spans="1:60" ht="15" customHeight="1" x14ac:dyDescent="0.25">
      <c r="A3149" s="105"/>
      <c r="B3149" s="106"/>
      <c r="C3149" s="2"/>
      <c r="D3149" s="2"/>
      <c r="E3149" s="106"/>
      <c r="F3149" s="107"/>
      <c r="G3149" s="108"/>
      <c r="H3149" s="109"/>
      <c r="I3149" s="109"/>
      <c r="J3149" s="110"/>
      <c r="K3149" s="117"/>
      <c r="L3149" s="178"/>
      <c r="M3149" s="178"/>
      <c r="N3149" s="106"/>
      <c r="O3149" s="111"/>
      <c r="P3149" s="111"/>
      <c r="Q3149" s="106"/>
      <c r="R3149" s="106"/>
      <c r="S3149" s="106"/>
      <c r="T3149" s="106"/>
      <c r="U3149" s="106"/>
      <c r="V3149" s="106"/>
      <c r="W3149" s="19"/>
      <c r="X3149" s="2"/>
      <c r="Y3149" s="4"/>
      <c r="Z3149" s="106"/>
      <c r="AA3149" s="114"/>
      <c r="AB3149" s="112"/>
      <c r="AC3149" s="178"/>
      <c r="AD3149" s="11"/>
      <c r="AE3149" s="106"/>
      <c r="AF3149" s="106"/>
      <c r="AG3149" s="106"/>
      <c r="AH3149" s="115"/>
      <c r="AI3149" s="116"/>
      <c r="AJ3149" s="10"/>
      <c r="AK3149" s="1"/>
      <c r="AL3149" s="10"/>
      <c r="AM3149" s="1"/>
      <c r="AN3149" s="1"/>
      <c r="AO3149" s="3"/>
      <c r="AP3149" s="3"/>
      <c r="AQ3149" s="4"/>
      <c r="AR3149" s="4"/>
      <c r="AS3149" s="4"/>
      <c r="AT3149" s="4"/>
      <c r="AU3149" s="4"/>
      <c r="AV3149" s="4"/>
      <c r="AW3149" s="1"/>
      <c r="AX3149" s="1"/>
      <c r="AY3149" s="1"/>
      <c r="AZ3149" s="1"/>
      <c r="BA3149" s="1"/>
      <c r="BB3149" s="1"/>
      <c r="BC3149" s="1"/>
      <c r="BD3149" s="1"/>
      <c r="BE3149" s="1"/>
      <c r="BG3149" s="1"/>
      <c r="BH3149" s="1"/>
    </row>
    <row r="3150" spans="1:60" ht="15" customHeight="1" x14ac:dyDescent="0.25">
      <c r="A3150" s="105"/>
      <c r="B3150" s="106"/>
      <c r="C3150" s="2"/>
      <c r="D3150" s="2"/>
      <c r="E3150" s="106"/>
      <c r="F3150" s="107"/>
      <c r="G3150" s="108"/>
      <c r="H3150" s="109"/>
      <c r="I3150" s="109"/>
      <c r="J3150" s="110"/>
      <c r="K3150" s="117"/>
      <c r="L3150" s="178"/>
      <c r="M3150" s="178"/>
      <c r="N3150" s="106"/>
      <c r="O3150" s="111"/>
      <c r="P3150" s="111"/>
      <c r="Q3150" s="106"/>
      <c r="R3150" s="106"/>
      <c r="S3150" s="106"/>
      <c r="T3150" s="106"/>
      <c r="U3150" s="106"/>
      <c r="V3150" s="106"/>
      <c r="W3150" s="19"/>
      <c r="X3150" s="2"/>
      <c r="Y3150" s="4"/>
      <c r="Z3150" s="106"/>
      <c r="AA3150" s="114"/>
      <c r="AB3150" s="112"/>
      <c r="AC3150" s="178"/>
      <c r="AD3150" s="11"/>
      <c r="AE3150" s="106"/>
      <c r="AF3150" s="106"/>
      <c r="AG3150" s="106"/>
      <c r="AH3150" s="115"/>
      <c r="AI3150" s="116"/>
      <c r="AJ3150" s="10"/>
      <c r="AK3150" s="1"/>
      <c r="AL3150" s="10"/>
      <c r="AM3150" s="1"/>
      <c r="AN3150" s="1"/>
      <c r="AO3150" s="3"/>
      <c r="AP3150" s="3"/>
      <c r="AQ3150" s="4"/>
      <c r="AR3150" s="4"/>
      <c r="AS3150" s="4"/>
      <c r="AT3150" s="4"/>
      <c r="AU3150" s="4"/>
      <c r="AV3150" s="4"/>
      <c r="AW3150" s="1"/>
      <c r="AX3150" s="1"/>
      <c r="AY3150" s="1"/>
      <c r="AZ3150" s="1"/>
      <c r="BA3150" s="1"/>
      <c r="BB3150" s="1"/>
      <c r="BC3150" s="1"/>
      <c r="BD3150" s="1"/>
      <c r="BE3150" s="1"/>
      <c r="BG3150" s="1"/>
      <c r="BH3150" s="1"/>
    </row>
    <row r="3151" spans="1:60" ht="15" customHeight="1" x14ac:dyDescent="0.25">
      <c r="A3151" s="105"/>
      <c r="B3151" s="106"/>
      <c r="C3151" s="2"/>
      <c r="D3151" s="2"/>
      <c r="E3151" s="106"/>
      <c r="F3151" s="107"/>
      <c r="G3151" s="108"/>
      <c r="H3151" s="109"/>
      <c r="I3151" s="109"/>
      <c r="J3151" s="110"/>
      <c r="K3151" s="117"/>
      <c r="L3151" s="178"/>
      <c r="M3151" s="178"/>
      <c r="N3151" s="106"/>
      <c r="O3151" s="111"/>
      <c r="P3151" s="111"/>
      <c r="Q3151" s="106"/>
      <c r="R3151" s="106"/>
      <c r="S3151" s="106"/>
      <c r="T3151" s="106"/>
      <c r="U3151" s="106"/>
      <c r="V3151" s="106"/>
      <c r="W3151" s="19"/>
      <c r="X3151" s="2"/>
      <c r="Y3151" s="4"/>
      <c r="Z3151" s="106"/>
      <c r="AA3151" s="114"/>
      <c r="AB3151" s="112"/>
      <c r="AC3151" s="178"/>
      <c r="AD3151" s="11"/>
      <c r="AE3151" s="106"/>
      <c r="AF3151" s="106"/>
      <c r="AG3151" s="106"/>
      <c r="AH3151" s="115"/>
      <c r="AI3151" s="116"/>
      <c r="AJ3151" s="10"/>
      <c r="AK3151" s="1"/>
      <c r="AL3151" s="10"/>
      <c r="AM3151" s="1"/>
      <c r="AN3151" s="1"/>
      <c r="AO3151" s="3"/>
      <c r="AP3151" s="3"/>
      <c r="AQ3151" s="4"/>
      <c r="AR3151" s="4"/>
      <c r="AS3151" s="4"/>
      <c r="AT3151" s="4"/>
      <c r="AU3151" s="4"/>
      <c r="AV3151" s="4"/>
      <c r="AW3151" s="1"/>
      <c r="AX3151" s="1"/>
      <c r="AY3151" s="1"/>
      <c r="AZ3151" s="1"/>
      <c r="BA3151" s="1"/>
      <c r="BB3151" s="1"/>
      <c r="BC3151" s="1"/>
      <c r="BD3151" s="1"/>
      <c r="BE3151" s="1"/>
      <c r="BG3151" s="1"/>
      <c r="BH3151" s="1"/>
    </row>
    <row r="3152" spans="1:60" ht="15" customHeight="1" x14ac:dyDescent="0.25">
      <c r="A3152" s="105"/>
      <c r="B3152" s="106"/>
      <c r="C3152" s="2"/>
      <c r="D3152" s="2"/>
      <c r="E3152" s="106"/>
      <c r="F3152" s="107"/>
      <c r="G3152" s="108"/>
      <c r="H3152" s="109"/>
      <c r="I3152" s="109"/>
      <c r="J3152" s="110"/>
      <c r="K3152" s="117"/>
      <c r="L3152" s="178"/>
      <c r="M3152" s="178"/>
      <c r="N3152" s="106"/>
      <c r="O3152" s="111"/>
      <c r="P3152" s="111"/>
      <c r="Q3152" s="106"/>
      <c r="R3152" s="106"/>
      <c r="S3152" s="106"/>
      <c r="T3152" s="106"/>
      <c r="U3152" s="106"/>
      <c r="V3152" s="106"/>
      <c r="W3152" s="19"/>
      <c r="X3152" s="2"/>
      <c r="Y3152" s="4"/>
      <c r="Z3152" s="106"/>
      <c r="AA3152" s="114"/>
      <c r="AB3152" s="112"/>
      <c r="AC3152" s="178"/>
      <c r="AD3152" s="11"/>
      <c r="AE3152" s="106"/>
      <c r="AF3152" s="106"/>
      <c r="AG3152" s="106"/>
      <c r="AH3152" s="115"/>
      <c r="AI3152" s="116"/>
      <c r="AJ3152" s="10"/>
      <c r="AK3152" s="1"/>
      <c r="AL3152" s="10"/>
      <c r="AM3152" s="1"/>
      <c r="AN3152" s="1"/>
      <c r="AO3152" s="3"/>
      <c r="AP3152" s="3"/>
      <c r="AQ3152" s="4"/>
      <c r="AR3152" s="4"/>
      <c r="AS3152" s="4"/>
      <c r="AT3152" s="4"/>
      <c r="AU3152" s="4"/>
      <c r="AV3152" s="4"/>
      <c r="AW3152" s="1"/>
      <c r="AX3152" s="1"/>
      <c r="AY3152" s="1"/>
      <c r="AZ3152" s="1"/>
      <c r="BA3152" s="1"/>
      <c r="BB3152" s="1"/>
      <c r="BC3152" s="1"/>
      <c r="BD3152" s="1"/>
      <c r="BE3152" s="1"/>
      <c r="BG3152" s="1"/>
      <c r="BH3152" s="1"/>
    </row>
    <row r="3153" spans="1:60" ht="15" customHeight="1" x14ac:dyDescent="0.25">
      <c r="A3153" s="105"/>
      <c r="B3153" s="106"/>
      <c r="C3153" s="2"/>
      <c r="D3153" s="2"/>
      <c r="E3153" s="106"/>
      <c r="F3153" s="107"/>
      <c r="G3153" s="108"/>
      <c r="H3153" s="109"/>
      <c r="I3153" s="109"/>
      <c r="J3153" s="110"/>
      <c r="K3153" s="117"/>
      <c r="L3153" s="178"/>
      <c r="M3153" s="178"/>
      <c r="N3153" s="106"/>
      <c r="O3153" s="111"/>
      <c r="P3153" s="111"/>
      <c r="Q3153" s="106"/>
      <c r="R3153" s="106"/>
      <c r="S3153" s="106"/>
      <c r="T3153" s="106"/>
      <c r="U3153" s="106"/>
      <c r="V3153" s="106"/>
      <c r="W3153" s="19"/>
      <c r="X3153" s="2"/>
      <c r="Y3153" s="4"/>
      <c r="Z3153" s="106"/>
      <c r="AA3153" s="114"/>
      <c r="AB3153" s="112"/>
      <c r="AC3153" s="178"/>
      <c r="AD3153" s="11"/>
      <c r="AE3153" s="106"/>
      <c r="AF3153" s="106"/>
      <c r="AG3153" s="106"/>
      <c r="AH3153" s="115"/>
      <c r="AI3153" s="116"/>
      <c r="AJ3153" s="10"/>
      <c r="AK3153" s="1"/>
      <c r="AL3153" s="10"/>
      <c r="AM3153" s="1"/>
      <c r="AN3153" s="1"/>
      <c r="AO3153" s="3"/>
      <c r="AP3153" s="3"/>
      <c r="AQ3153" s="4"/>
      <c r="AR3153" s="4"/>
      <c r="AS3153" s="4"/>
      <c r="AT3153" s="4"/>
      <c r="AU3153" s="4"/>
      <c r="AV3153" s="4"/>
      <c r="AW3153" s="1"/>
      <c r="AX3153" s="1"/>
      <c r="AY3153" s="1"/>
      <c r="AZ3153" s="1"/>
      <c r="BA3153" s="1"/>
      <c r="BB3153" s="1"/>
      <c r="BC3153" s="1"/>
      <c r="BD3153" s="1"/>
      <c r="BE3153" s="1"/>
      <c r="BG3153" s="1"/>
      <c r="BH3153" s="1"/>
    </row>
    <row r="3154" spans="1:60" ht="15" customHeight="1" x14ac:dyDescent="0.25">
      <c r="A3154" s="105"/>
      <c r="B3154" s="106"/>
      <c r="C3154" s="2"/>
      <c r="D3154" s="2"/>
      <c r="E3154" s="106"/>
      <c r="F3154" s="107"/>
      <c r="G3154" s="108"/>
      <c r="H3154" s="109"/>
      <c r="I3154" s="109"/>
      <c r="J3154" s="110"/>
      <c r="K3154" s="117"/>
      <c r="L3154" s="178"/>
      <c r="M3154" s="178"/>
      <c r="N3154" s="106"/>
      <c r="O3154" s="111"/>
      <c r="P3154" s="111"/>
      <c r="Q3154" s="106"/>
      <c r="R3154" s="106"/>
      <c r="S3154" s="106"/>
      <c r="T3154" s="106"/>
      <c r="U3154" s="106"/>
      <c r="V3154" s="106"/>
      <c r="W3154" s="19"/>
      <c r="X3154" s="2"/>
      <c r="Y3154" s="4"/>
      <c r="Z3154" s="106"/>
      <c r="AA3154" s="114"/>
      <c r="AB3154" s="112"/>
      <c r="AC3154" s="178"/>
      <c r="AD3154" s="11"/>
      <c r="AE3154" s="106"/>
      <c r="AF3154" s="106"/>
      <c r="AG3154" s="106"/>
      <c r="AH3154" s="115"/>
      <c r="AI3154" s="116"/>
      <c r="AJ3154" s="10"/>
      <c r="AK3154" s="1"/>
      <c r="AL3154" s="10"/>
      <c r="AM3154" s="1"/>
      <c r="AN3154" s="1"/>
      <c r="AO3154" s="3"/>
      <c r="AP3154" s="3"/>
      <c r="AQ3154" s="4"/>
      <c r="AR3154" s="4"/>
      <c r="AS3154" s="4"/>
      <c r="AT3154" s="4"/>
      <c r="AU3154" s="4"/>
      <c r="AV3154" s="4"/>
      <c r="AW3154" s="1"/>
      <c r="AX3154" s="1"/>
      <c r="AY3154" s="1"/>
      <c r="AZ3154" s="1"/>
      <c r="BA3154" s="1"/>
      <c r="BB3154" s="1"/>
      <c r="BC3154" s="1"/>
      <c r="BD3154" s="1"/>
      <c r="BE3154" s="1"/>
      <c r="BG3154" s="1"/>
      <c r="BH3154" s="1"/>
    </row>
    <row r="3155" spans="1:60" ht="15" customHeight="1" x14ac:dyDescent="0.25">
      <c r="A3155" s="105"/>
      <c r="B3155" s="106"/>
      <c r="C3155" s="2"/>
      <c r="D3155" s="2"/>
      <c r="E3155" s="106"/>
      <c r="F3155" s="107"/>
      <c r="G3155" s="108"/>
      <c r="H3155" s="109"/>
      <c r="I3155" s="109"/>
      <c r="J3155" s="110"/>
      <c r="K3155" s="117"/>
      <c r="L3155" s="178"/>
      <c r="M3155" s="178"/>
      <c r="N3155" s="106"/>
      <c r="O3155" s="111"/>
      <c r="P3155" s="111"/>
      <c r="Q3155" s="106"/>
      <c r="R3155" s="106"/>
      <c r="S3155" s="106"/>
      <c r="T3155" s="106"/>
      <c r="U3155" s="106"/>
      <c r="V3155" s="106"/>
      <c r="W3155" s="19"/>
      <c r="X3155" s="2"/>
      <c r="Y3155" s="4"/>
      <c r="Z3155" s="106"/>
      <c r="AA3155" s="114"/>
      <c r="AB3155" s="112"/>
      <c r="AC3155" s="178"/>
      <c r="AD3155" s="11"/>
      <c r="AE3155" s="106"/>
      <c r="AF3155" s="106"/>
      <c r="AG3155" s="106"/>
      <c r="AH3155" s="115"/>
      <c r="AI3155" s="116"/>
      <c r="AJ3155" s="10"/>
      <c r="AK3155" s="1"/>
      <c r="AL3155" s="10"/>
      <c r="AM3155" s="1"/>
      <c r="AN3155" s="1"/>
      <c r="AO3155" s="3"/>
      <c r="AP3155" s="3"/>
      <c r="AQ3155" s="4"/>
      <c r="AR3155" s="4"/>
      <c r="AS3155" s="4"/>
      <c r="AT3155" s="4"/>
      <c r="AU3155" s="4"/>
      <c r="AV3155" s="4"/>
      <c r="AW3155" s="1"/>
      <c r="AX3155" s="1"/>
      <c r="AY3155" s="1"/>
      <c r="AZ3155" s="1"/>
      <c r="BA3155" s="1"/>
      <c r="BB3155" s="1"/>
      <c r="BC3155" s="1"/>
      <c r="BD3155" s="1"/>
      <c r="BE3155" s="1"/>
      <c r="BG3155" s="1"/>
      <c r="BH3155" s="1"/>
    </row>
    <row r="3156" spans="1:60" ht="15" customHeight="1" x14ac:dyDescent="0.25">
      <c r="A3156" s="105"/>
      <c r="B3156" s="106"/>
      <c r="C3156" s="2"/>
      <c r="D3156" s="2"/>
      <c r="E3156" s="106"/>
      <c r="F3156" s="107"/>
      <c r="G3156" s="108"/>
      <c r="H3156" s="109"/>
      <c r="I3156" s="109"/>
      <c r="J3156" s="110"/>
      <c r="K3156" s="117"/>
      <c r="L3156" s="178"/>
      <c r="M3156" s="178"/>
      <c r="N3156" s="106"/>
      <c r="O3156" s="111"/>
      <c r="P3156" s="111"/>
      <c r="Q3156" s="106"/>
      <c r="R3156" s="106"/>
      <c r="S3156" s="106"/>
      <c r="T3156" s="106"/>
      <c r="U3156" s="106"/>
      <c r="V3156" s="106"/>
      <c r="W3156" s="19"/>
      <c r="X3156" s="2"/>
      <c r="Y3156" s="4"/>
      <c r="Z3156" s="106"/>
      <c r="AA3156" s="114"/>
      <c r="AB3156" s="112"/>
      <c r="AC3156" s="178"/>
      <c r="AD3156" s="11"/>
      <c r="AE3156" s="106"/>
      <c r="AF3156" s="106"/>
      <c r="AG3156" s="106"/>
      <c r="AH3156" s="115"/>
      <c r="AI3156" s="116"/>
      <c r="AJ3156" s="10"/>
      <c r="AK3156" s="1"/>
      <c r="AL3156" s="10"/>
      <c r="AM3156" s="1"/>
      <c r="AN3156" s="1"/>
      <c r="AO3156" s="3"/>
      <c r="AP3156" s="3"/>
      <c r="AQ3156" s="4"/>
      <c r="AR3156" s="4"/>
      <c r="AS3156" s="4"/>
      <c r="AT3156" s="4"/>
      <c r="AU3156" s="4"/>
      <c r="AV3156" s="4"/>
      <c r="AW3156" s="1"/>
      <c r="AX3156" s="1"/>
      <c r="AY3156" s="1"/>
      <c r="AZ3156" s="1"/>
      <c r="BA3156" s="1"/>
      <c r="BB3156" s="1"/>
      <c r="BC3156" s="1"/>
      <c r="BD3156" s="1"/>
      <c r="BE3156" s="1"/>
      <c r="BG3156" s="1"/>
      <c r="BH3156" s="1"/>
    </row>
    <row r="3157" spans="1:60" ht="15" customHeight="1" x14ac:dyDescent="0.25">
      <c r="A3157" s="105"/>
      <c r="B3157" s="106"/>
      <c r="C3157" s="2"/>
      <c r="D3157" s="2"/>
      <c r="E3157" s="106"/>
      <c r="F3157" s="107"/>
      <c r="G3157" s="108"/>
      <c r="H3157" s="109"/>
      <c r="I3157" s="109"/>
      <c r="J3157" s="110"/>
      <c r="K3157" s="117"/>
      <c r="L3157" s="178"/>
      <c r="M3157" s="178"/>
      <c r="N3157" s="106"/>
      <c r="O3157" s="111"/>
      <c r="P3157" s="111"/>
      <c r="Q3157" s="106"/>
      <c r="R3157" s="106"/>
      <c r="S3157" s="106"/>
      <c r="T3157" s="106"/>
      <c r="U3157" s="106"/>
      <c r="V3157" s="106"/>
      <c r="W3157" s="19"/>
      <c r="X3157" s="2"/>
      <c r="Y3157" s="4"/>
      <c r="Z3157" s="106"/>
      <c r="AA3157" s="114"/>
      <c r="AB3157" s="112"/>
      <c r="AC3157" s="178"/>
      <c r="AD3157" s="11"/>
      <c r="AE3157" s="106"/>
      <c r="AF3157" s="106"/>
      <c r="AG3157" s="106"/>
      <c r="AH3157" s="115"/>
      <c r="AI3157" s="116"/>
      <c r="AJ3157" s="10"/>
      <c r="AK3157" s="1"/>
      <c r="AL3157" s="10"/>
      <c r="AM3157" s="1"/>
      <c r="AN3157" s="1"/>
      <c r="AO3157" s="3"/>
      <c r="AP3157" s="3"/>
      <c r="AQ3157" s="4"/>
      <c r="AR3157" s="4"/>
      <c r="AS3157" s="4"/>
      <c r="AT3157" s="4"/>
      <c r="AU3157" s="4"/>
      <c r="AV3157" s="4"/>
      <c r="AW3157" s="1"/>
      <c r="AX3157" s="1"/>
      <c r="AY3157" s="1"/>
      <c r="AZ3157" s="1"/>
      <c r="BA3157" s="1"/>
      <c r="BB3157" s="1"/>
      <c r="BC3157" s="1"/>
      <c r="BD3157" s="1"/>
      <c r="BE3157" s="1"/>
      <c r="BG3157" s="1"/>
      <c r="BH3157" s="1"/>
    </row>
    <row r="3158" spans="1:60" ht="15" customHeight="1" x14ac:dyDescent="0.25">
      <c r="A3158" s="105"/>
      <c r="B3158" s="106"/>
      <c r="C3158" s="2"/>
      <c r="D3158" s="2"/>
      <c r="E3158" s="106"/>
      <c r="F3158" s="107"/>
      <c r="G3158" s="108"/>
      <c r="H3158" s="109"/>
      <c r="I3158" s="109"/>
      <c r="J3158" s="110"/>
      <c r="K3158" s="117"/>
      <c r="L3158" s="178"/>
      <c r="M3158" s="178"/>
      <c r="N3158" s="106"/>
      <c r="O3158" s="111"/>
      <c r="P3158" s="111"/>
      <c r="Q3158" s="106"/>
      <c r="R3158" s="106"/>
      <c r="S3158" s="106"/>
      <c r="T3158" s="106"/>
      <c r="U3158" s="106"/>
      <c r="V3158" s="106"/>
      <c r="W3158" s="19"/>
      <c r="X3158" s="2"/>
      <c r="Y3158" s="4"/>
      <c r="Z3158" s="106"/>
      <c r="AA3158" s="114"/>
      <c r="AB3158" s="112"/>
      <c r="AC3158" s="178"/>
      <c r="AD3158" s="11"/>
      <c r="AE3158" s="106"/>
      <c r="AF3158" s="106"/>
      <c r="AG3158" s="106"/>
      <c r="AH3158" s="115"/>
      <c r="AI3158" s="116"/>
      <c r="AJ3158" s="10"/>
      <c r="AK3158" s="1"/>
      <c r="AL3158" s="10"/>
      <c r="AM3158" s="1"/>
      <c r="AN3158" s="1"/>
      <c r="AO3158" s="3"/>
      <c r="AP3158" s="3"/>
      <c r="AQ3158" s="4"/>
      <c r="AR3158" s="4"/>
      <c r="AS3158" s="4"/>
      <c r="AT3158" s="4"/>
      <c r="AU3158" s="4"/>
      <c r="AV3158" s="4"/>
      <c r="AW3158" s="1"/>
      <c r="AX3158" s="1"/>
      <c r="AY3158" s="1"/>
      <c r="AZ3158" s="1"/>
      <c r="BA3158" s="1"/>
      <c r="BB3158" s="1"/>
      <c r="BC3158" s="1"/>
      <c r="BD3158" s="1"/>
      <c r="BE3158" s="1"/>
      <c r="BG3158" s="1"/>
      <c r="BH3158" s="1"/>
    </row>
    <row r="3159" spans="1:60" ht="15" customHeight="1" x14ac:dyDescent="0.25">
      <c r="A3159" s="105"/>
      <c r="B3159" s="106"/>
      <c r="C3159" s="2"/>
      <c r="D3159" s="2"/>
      <c r="E3159" s="106"/>
      <c r="F3159" s="107"/>
      <c r="G3159" s="108"/>
      <c r="H3159" s="109"/>
      <c r="I3159" s="109"/>
      <c r="J3159" s="110"/>
      <c r="K3159" s="117"/>
      <c r="L3159" s="178"/>
      <c r="M3159" s="178"/>
      <c r="N3159" s="106"/>
      <c r="O3159" s="111"/>
      <c r="P3159" s="111"/>
      <c r="Q3159" s="106"/>
      <c r="R3159" s="106"/>
      <c r="S3159" s="106"/>
      <c r="T3159" s="106"/>
      <c r="U3159" s="106"/>
      <c r="V3159" s="106"/>
      <c r="W3159" s="19"/>
      <c r="X3159" s="2"/>
      <c r="Y3159" s="4"/>
      <c r="Z3159" s="106"/>
      <c r="AA3159" s="114"/>
      <c r="AB3159" s="112"/>
      <c r="AC3159" s="178"/>
      <c r="AD3159" s="11"/>
      <c r="AE3159" s="106"/>
      <c r="AF3159" s="106"/>
      <c r="AG3159" s="106"/>
      <c r="AH3159" s="115"/>
      <c r="AI3159" s="116"/>
      <c r="AJ3159" s="10"/>
      <c r="AK3159" s="1"/>
      <c r="AL3159" s="10"/>
      <c r="AM3159" s="1"/>
      <c r="AN3159" s="1"/>
      <c r="AO3159" s="3"/>
      <c r="AP3159" s="3"/>
      <c r="AQ3159" s="4"/>
      <c r="AR3159" s="4"/>
      <c r="AS3159" s="4"/>
      <c r="AT3159" s="4"/>
      <c r="AU3159" s="4"/>
      <c r="AV3159" s="4"/>
      <c r="AW3159" s="1"/>
      <c r="AX3159" s="1"/>
      <c r="AY3159" s="1"/>
      <c r="AZ3159" s="1"/>
      <c r="BA3159" s="1"/>
      <c r="BB3159" s="1"/>
      <c r="BC3159" s="1"/>
      <c r="BD3159" s="1"/>
      <c r="BE3159" s="1"/>
      <c r="BG3159" s="1"/>
      <c r="BH3159" s="1"/>
    </row>
    <row r="3160" spans="1:60" ht="15" customHeight="1" x14ac:dyDescent="0.25">
      <c r="A3160" s="105"/>
      <c r="B3160" s="106"/>
      <c r="C3160" s="2"/>
      <c r="D3160" s="2"/>
      <c r="E3160" s="106"/>
      <c r="F3160" s="107"/>
      <c r="G3160" s="108"/>
      <c r="H3160" s="109"/>
      <c r="I3160" s="109"/>
      <c r="J3160" s="110"/>
      <c r="K3160" s="117"/>
      <c r="L3160" s="178"/>
      <c r="M3160" s="178"/>
      <c r="N3160" s="106"/>
      <c r="O3160" s="111"/>
      <c r="P3160" s="111"/>
      <c r="Q3160" s="106"/>
      <c r="R3160" s="106"/>
      <c r="S3160" s="106"/>
      <c r="T3160" s="106"/>
      <c r="U3160" s="106"/>
      <c r="V3160" s="106"/>
      <c r="W3160" s="19"/>
      <c r="X3160" s="2"/>
      <c r="Y3160" s="4"/>
      <c r="Z3160" s="106"/>
      <c r="AA3160" s="114"/>
      <c r="AB3160" s="112"/>
      <c r="AC3160" s="178"/>
      <c r="AD3160" s="11"/>
      <c r="AE3160" s="106"/>
      <c r="AF3160" s="106"/>
      <c r="AG3160" s="106"/>
      <c r="AH3160" s="115"/>
      <c r="AI3160" s="116"/>
      <c r="AJ3160" s="10"/>
      <c r="AK3160" s="1"/>
      <c r="AL3160" s="10"/>
      <c r="AM3160" s="1"/>
      <c r="AN3160" s="1"/>
      <c r="AO3160" s="3"/>
      <c r="AP3160" s="3"/>
      <c r="AQ3160" s="4"/>
      <c r="AR3160" s="4"/>
      <c r="AS3160" s="4"/>
      <c r="AT3160" s="4"/>
      <c r="AU3160" s="4"/>
      <c r="AV3160" s="4"/>
      <c r="AW3160" s="1"/>
      <c r="AX3160" s="1"/>
      <c r="AY3160" s="1"/>
      <c r="AZ3160" s="1"/>
      <c r="BA3160" s="1"/>
      <c r="BB3160" s="1"/>
      <c r="BC3160" s="1"/>
      <c r="BD3160" s="1"/>
      <c r="BE3160" s="1"/>
      <c r="BG3160" s="1"/>
      <c r="BH3160" s="1"/>
    </row>
    <row r="3161" spans="1:60" ht="15" customHeight="1" x14ac:dyDescent="0.25">
      <c r="A3161" s="105"/>
      <c r="B3161" s="106"/>
      <c r="C3161" s="2"/>
      <c r="D3161" s="2"/>
      <c r="E3161" s="106"/>
      <c r="F3161" s="107"/>
      <c r="G3161" s="108"/>
      <c r="H3161" s="109"/>
      <c r="I3161" s="109"/>
      <c r="J3161" s="110"/>
      <c r="K3161" s="117"/>
      <c r="L3161" s="178"/>
      <c r="M3161" s="178"/>
      <c r="N3161" s="106"/>
      <c r="O3161" s="111"/>
      <c r="P3161" s="111"/>
      <c r="Q3161" s="106"/>
      <c r="R3161" s="106"/>
      <c r="S3161" s="106"/>
      <c r="T3161" s="106"/>
      <c r="U3161" s="106"/>
      <c r="V3161" s="106"/>
      <c r="W3161" s="19"/>
      <c r="X3161" s="2"/>
      <c r="Y3161" s="4"/>
      <c r="Z3161" s="106"/>
      <c r="AA3161" s="114"/>
      <c r="AB3161" s="112"/>
      <c r="AC3161" s="178"/>
      <c r="AD3161" s="11"/>
      <c r="AE3161" s="106"/>
      <c r="AF3161" s="106"/>
      <c r="AG3161" s="106"/>
      <c r="AH3161" s="115"/>
      <c r="AI3161" s="116"/>
      <c r="AJ3161" s="10"/>
      <c r="AK3161" s="1"/>
      <c r="AL3161" s="10"/>
      <c r="AM3161" s="1"/>
      <c r="AN3161" s="1"/>
      <c r="AO3161" s="3"/>
      <c r="AP3161" s="3"/>
      <c r="AQ3161" s="4"/>
      <c r="AR3161" s="4"/>
      <c r="AS3161" s="4"/>
      <c r="AT3161" s="4"/>
      <c r="AU3161" s="4"/>
      <c r="AV3161" s="4"/>
      <c r="AW3161" s="1"/>
      <c r="AX3161" s="1"/>
      <c r="AY3161" s="1"/>
      <c r="AZ3161" s="1"/>
      <c r="BA3161" s="1"/>
      <c r="BB3161" s="1"/>
      <c r="BC3161" s="1"/>
      <c r="BD3161" s="1"/>
      <c r="BE3161" s="1"/>
      <c r="BG3161" s="1"/>
      <c r="BH3161" s="1"/>
    </row>
    <row r="3162" spans="1:60" ht="15" customHeight="1" x14ac:dyDescent="0.25">
      <c r="A3162" s="105"/>
      <c r="B3162" s="106"/>
      <c r="C3162" s="2"/>
      <c r="D3162" s="2"/>
      <c r="E3162" s="106"/>
      <c r="F3162" s="107"/>
      <c r="G3162" s="108"/>
      <c r="H3162" s="109"/>
      <c r="I3162" s="109"/>
      <c r="J3162" s="110"/>
      <c r="K3162" s="117"/>
      <c r="L3162" s="178"/>
      <c r="M3162" s="178"/>
      <c r="N3162" s="106"/>
      <c r="O3162" s="111"/>
      <c r="P3162" s="111"/>
      <c r="Q3162" s="106"/>
      <c r="R3162" s="106"/>
      <c r="S3162" s="106"/>
      <c r="T3162" s="106"/>
      <c r="U3162" s="106"/>
      <c r="V3162" s="106"/>
      <c r="W3162" s="19"/>
      <c r="X3162" s="2"/>
      <c r="Y3162" s="4"/>
      <c r="Z3162" s="106"/>
      <c r="AA3162" s="114"/>
      <c r="AB3162" s="112"/>
      <c r="AC3162" s="178"/>
      <c r="AD3162" s="11"/>
      <c r="AE3162" s="106"/>
      <c r="AF3162" s="106"/>
      <c r="AG3162" s="106"/>
      <c r="AH3162" s="115"/>
      <c r="AI3162" s="116"/>
      <c r="AJ3162" s="10"/>
      <c r="AK3162" s="1"/>
      <c r="AL3162" s="10"/>
      <c r="AM3162" s="1"/>
      <c r="AN3162" s="1"/>
      <c r="AO3162" s="3"/>
      <c r="AP3162" s="3"/>
      <c r="AQ3162" s="4"/>
      <c r="AR3162" s="4"/>
      <c r="AS3162" s="4"/>
      <c r="AT3162" s="4"/>
      <c r="AU3162" s="4"/>
      <c r="AV3162" s="4"/>
      <c r="AW3162" s="1"/>
      <c r="AX3162" s="1"/>
      <c r="AY3162" s="1"/>
      <c r="AZ3162" s="1"/>
      <c r="BA3162" s="1"/>
      <c r="BB3162" s="1"/>
      <c r="BC3162" s="1"/>
      <c r="BD3162" s="1"/>
      <c r="BE3162" s="1"/>
      <c r="BG3162" s="1"/>
      <c r="BH3162" s="1"/>
    </row>
    <row r="3163" spans="1:60" ht="15" customHeight="1" x14ac:dyDescent="0.25">
      <c r="A3163" s="105"/>
      <c r="B3163" s="106"/>
      <c r="C3163" s="2"/>
      <c r="D3163" s="2"/>
      <c r="E3163" s="106"/>
      <c r="F3163" s="107"/>
      <c r="G3163" s="108"/>
      <c r="H3163" s="109"/>
      <c r="I3163" s="109"/>
      <c r="J3163" s="110"/>
      <c r="K3163" s="117"/>
      <c r="L3163" s="178"/>
      <c r="M3163" s="178"/>
      <c r="N3163" s="106"/>
      <c r="O3163" s="111"/>
      <c r="P3163" s="111"/>
      <c r="Q3163" s="106"/>
      <c r="R3163" s="106"/>
      <c r="S3163" s="106"/>
      <c r="T3163" s="106"/>
      <c r="U3163" s="106"/>
      <c r="V3163" s="106"/>
      <c r="W3163" s="19"/>
      <c r="X3163" s="2"/>
      <c r="Y3163" s="4"/>
      <c r="Z3163" s="106"/>
      <c r="AA3163" s="114"/>
      <c r="AB3163" s="112"/>
      <c r="AC3163" s="178"/>
      <c r="AD3163" s="11"/>
      <c r="AE3163" s="106"/>
      <c r="AF3163" s="106"/>
      <c r="AG3163" s="106"/>
      <c r="AH3163" s="115"/>
      <c r="AI3163" s="116"/>
      <c r="AJ3163" s="10"/>
      <c r="AK3163" s="1"/>
      <c r="AL3163" s="10"/>
      <c r="AM3163" s="1"/>
      <c r="AN3163" s="1"/>
      <c r="AO3163" s="3"/>
      <c r="AP3163" s="3"/>
      <c r="AQ3163" s="4"/>
      <c r="AR3163" s="4"/>
      <c r="AS3163" s="4"/>
      <c r="AT3163" s="4"/>
      <c r="AU3163" s="4"/>
      <c r="AV3163" s="4"/>
      <c r="AW3163" s="1"/>
      <c r="AX3163" s="1"/>
      <c r="AY3163" s="1"/>
      <c r="AZ3163" s="1"/>
      <c r="BA3163" s="1"/>
      <c r="BB3163" s="1"/>
      <c r="BC3163" s="1"/>
      <c r="BD3163" s="1"/>
      <c r="BE3163" s="1"/>
      <c r="BG3163" s="1"/>
      <c r="BH3163" s="1"/>
    </row>
    <row r="3164" spans="1:60" ht="15" customHeight="1" x14ac:dyDescent="0.25">
      <c r="A3164" s="105"/>
      <c r="B3164" s="106"/>
      <c r="C3164" s="2"/>
      <c r="D3164" s="2"/>
      <c r="E3164" s="106"/>
      <c r="F3164" s="107"/>
      <c r="G3164" s="108"/>
      <c r="H3164" s="109"/>
      <c r="I3164" s="109"/>
      <c r="J3164" s="110"/>
      <c r="K3164" s="117"/>
      <c r="L3164" s="178"/>
      <c r="M3164" s="178"/>
      <c r="N3164" s="106"/>
      <c r="O3164" s="111"/>
      <c r="P3164" s="111"/>
      <c r="Q3164" s="106"/>
      <c r="R3164" s="106"/>
      <c r="S3164" s="106"/>
      <c r="T3164" s="106"/>
      <c r="U3164" s="106"/>
      <c r="V3164" s="106"/>
      <c r="W3164" s="19"/>
      <c r="X3164" s="2"/>
      <c r="Y3164" s="4"/>
      <c r="Z3164" s="106"/>
      <c r="AA3164" s="114"/>
      <c r="AB3164" s="112"/>
      <c r="AC3164" s="178"/>
      <c r="AD3164" s="11"/>
      <c r="AE3164" s="106"/>
      <c r="AF3164" s="106"/>
      <c r="AG3164" s="106"/>
      <c r="AH3164" s="115"/>
      <c r="AI3164" s="116"/>
      <c r="AJ3164" s="10"/>
      <c r="AK3164" s="1"/>
      <c r="AL3164" s="10"/>
      <c r="AM3164" s="1"/>
      <c r="AN3164" s="1"/>
      <c r="AO3164" s="3"/>
      <c r="AP3164" s="3"/>
      <c r="AQ3164" s="4"/>
      <c r="AR3164" s="4"/>
      <c r="AS3164" s="4"/>
      <c r="AT3164" s="4"/>
      <c r="AU3164" s="4"/>
      <c r="AV3164" s="4"/>
      <c r="AW3164" s="1"/>
      <c r="AX3164" s="1"/>
      <c r="AY3164" s="1"/>
      <c r="AZ3164" s="1"/>
      <c r="BA3164" s="1"/>
      <c r="BB3164" s="1"/>
      <c r="BC3164" s="1"/>
      <c r="BD3164" s="1"/>
      <c r="BE3164" s="1"/>
      <c r="BG3164" s="1"/>
      <c r="BH3164" s="1"/>
    </row>
    <row r="3165" spans="1:60" ht="15" customHeight="1" x14ac:dyDescent="0.25">
      <c r="A3165" s="105"/>
      <c r="B3165" s="106"/>
      <c r="C3165" s="2"/>
      <c r="D3165" s="2"/>
      <c r="E3165" s="106"/>
      <c r="F3165" s="107"/>
      <c r="G3165" s="108"/>
      <c r="H3165" s="109"/>
      <c r="I3165" s="109"/>
      <c r="J3165" s="110"/>
      <c r="K3165" s="117"/>
      <c r="L3165" s="178"/>
      <c r="M3165" s="178"/>
      <c r="N3165" s="106"/>
      <c r="O3165" s="111"/>
      <c r="P3165" s="111"/>
      <c r="Q3165" s="106"/>
      <c r="R3165" s="106"/>
      <c r="S3165" s="106"/>
      <c r="T3165" s="106"/>
      <c r="U3165" s="106"/>
      <c r="V3165" s="106"/>
      <c r="W3165" s="19"/>
      <c r="X3165" s="2"/>
      <c r="Y3165" s="4"/>
      <c r="Z3165" s="106"/>
      <c r="AA3165" s="114"/>
      <c r="AB3165" s="112"/>
      <c r="AC3165" s="178"/>
      <c r="AD3165" s="11"/>
      <c r="AE3165" s="106"/>
      <c r="AF3165" s="106"/>
      <c r="AG3165" s="106"/>
      <c r="AH3165" s="115"/>
      <c r="AI3165" s="116"/>
      <c r="AJ3165" s="10"/>
      <c r="AK3165" s="1"/>
      <c r="AL3165" s="10"/>
      <c r="AM3165" s="1"/>
      <c r="AN3165" s="1"/>
      <c r="AO3165" s="3"/>
      <c r="AP3165" s="3"/>
      <c r="AQ3165" s="4"/>
      <c r="AR3165" s="4"/>
      <c r="AS3165" s="4"/>
      <c r="AT3165" s="4"/>
      <c r="AU3165" s="4"/>
      <c r="AV3165" s="4"/>
      <c r="AW3165" s="1"/>
      <c r="AX3165" s="1"/>
      <c r="AY3165" s="1"/>
      <c r="AZ3165" s="1"/>
      <c r="BA3165" s="1"/>
      <c r="BB3165" s="1"/>
      <c r="BC3165" s="1"/>
      <c r="BD3165" s="1"/>
      <c r="BE3165" s="1"/>
      <c r="BG3165" s="1"/>
      <c r="BH3165" s="1"/>
    </row>
    <row r="3166" spans="1:60" ht="15" customHeight="1" x14ac:dyDescent="0.25">
      <c r="A3166" s="105"/>
      <c r="B3166" s="106"/>
      <c r="C3166" s="2"/>
      <c r="D3166" s="2"/>
      <c r="E3166" s="106"/>
      <c r="F3166" s="107"/>
      <c r="G3166" s="108"/>
      <c r="H3166" s="109"/>
      <c r="I3166" s="109"/>
      <c r="J3166" s="110"/>
      <c r="K3166" s="117"/>
      <c r="L3166" s="178"/>
      <c r="M3166" s="178"/>
      <c r="N3166" s="106"/>
      <c r="O3166" s="111"/>
      <c r="P3166" s="111"/>
      <c r="Q3166" s="106"/>
      <c r="R3166" s="106"/>
      <c r="S3166" s="106"/>
      <c r="T3166" s="106"/>
      <c r="U3166" s="106"/>
      <c r="V3166" s="106"/>
      <c r="W3166" s="19"/>
      <c r="X3166" s="2"/>
      <c r="Y3166" s="4"/>
      <c r="Z3166" s="106"/>
      <c r="AA3166" s="114"/>
      <c r="AB3166" s="112"/>
      <c r="AC3166" s="178"/>
      <c r="AD3166" s="11"/>
      <c r="AE3166" s="106"/>
      <c r="AF3166" s="106"/>
      <c r="AG3166" s="106"/>
      <c r="AH3166" s="115"/>
      <c r="AI3166" s="116"/>
      <c r="AJ3166" s="10"/>
      <c r="AK3166" s="1"/>
      <c r="AL3166" s="10"/>
      <c r="AM3166" s="1"/>
      <c r="AN3166" s="1"/>
      <c r="AO3166" s="3"/>
      <c r="AP3166" s="3"/>
      <c r="AQ3166" s="4"/>
      <c r="AR3166" s="4"/>
      <c r="AS3166" s="4"/>
      <c r="AT3166" s="4"/>
      <c r="AU3166" s="4"/>
      <c r="AV3166" s="4"/>
      <c r="AW3166" s="1"/>
      <c r="AX3166" s="1"/>
      <c r="AY3166" s="1"/>
      <c r="AZ3166" s="1"/>
      <c r="BA3166" s="1"/>
      <c r="BB3166" s="1"/>
      <c r="BC3166" s="1"/>
      <c r="BD3166" s="1"/>
      <c r="BE3166" s="1"/>
      <c r="BG3166" s="1"/>
      <c r="BH3166" s="1"/>
    </row>
    <row r="3167" spans="1:60" ht="15" customHeight="1" x14ac:dyDescent="0.25">
      <c r="A3167" s="105"/>
      <c r="B3167" s="106"/>
      <c r="C3167" s="2"/>
      <c r="D3167" s="2"/>
      <c r="E3167" s="106"/>
      <c r="F3167" s="107"/>
      <c r="G3167" s="108"/>
      <c r="H3167" s="109"/>
      <c r="I3167" s="109"/>
      <c r="J3167" s="110"/>
      <c r="K3167" s="117"/>
      <c r="L3167" s="178"/>
      <c r="M3167" s="178"/>
      <c r="N3167" s="106"/>
      <c r="O3167" s="111"/>
      <c r="P3167" s="111"/>
      <c r="Q3167" s="106"/>
      <c r="R3167" s="106"/>
      <c r="S3167" s="106"/>
      <c r="T3167" s="106"/>
      <c r="U3167" s="106"/>
      <c r="V3167" s="106"/>
      <c r="W3167" s="19"/>
      <c r="X3167" s="2"/>
      <c r="Y3167" s="4"/>
      <c r="Z3167" s="106"/>
      <c r="AA3167" s="114"/>
      <c r="AB3167" s="112"/>
      <c r="AC3167" s="178"/>
      <c r="AD3167" s="11"/>
      <c r="AE3167" s="106"/>
      <c r="AF3167" s="106"/>
      <c r="AG3167" s="106"/>
      <c r="AH3167" s="115"/>
      <c r="AI3167" s="116"/>
      <c r="AJ3167" s="10"/>
      <c r="AK3167" s="1"/>
      <c r="AL3167" s="10"/>
      <c r="AM3167" s="1"/>
      <c r="AN3167" s="1"/>
      <c r="AO3167" s="3"/>
      <c r="AP3167" s="3"/>
      <c r="AQ3167" s="4"/>
      <c r="AR3167" s="4"/>
      <c r="AS3167" s="4"/>
      <c r="AT3167" s="4"/>
      <c r="AU3167" s="4"/>
      <c r="AV3167" s="4"/>
      <c r="AW3167" s="1"/>
      <c r="AX3167" s="1"/>
      <c r="AY3167" s="1"/>
      <c r="AZ3167" s="1"/>
      <c r="BA3167" s="1"/>
      <c r="BB3167" s="1"/>
      <c r="BC3167" s="1"/>
      <c r="BD3167" s="1"/>
      <c r="BE3167" s="1"/>
      <c r="BG3167" s="1"/>
      <c r="BH3167" s="1"/>
    </row>
    <row r="3168" spans="1:60" ht="15" customHeight="1" x14ac:dyDescent="0.25">
      <c r="A3168" s="105"/>
      <c r="B3168" s="106"/>
      <c r="C3168" s="2"/>
      <c r="D3168" s="2"/>
      <c r="E3168" s="106"/>
      <c r="F3168" s="107"/>
      <c r="G3168" s="108"/>
      <c r="H3168" s="109"/>
      <c r="I3168" s="109"/>
      <c r="J3168" s="110"/>
      <c r="K3168" s="117"/>
      <c r="L3168" s="178"/>
      <c r="M3168" s="178"/>
      <c r="N3168" s="106"/>
      <c r="O3168" s="111"/>
      <c r="P3168" s="111"/>
      <c r="Q3168" s="106"/>
      <c r="R3168" s="106"/>
      <c r="S3168" s="106"/>
      <c r="T3168" s="106"/>
      <c r="U3168" s="106"/>
      <c r="V3168" s="106"/>
      <c r="W3168" s="19"/>
      <c r="X3168" s="2"/>
      <c r="Y3168" s="4"/>
      <c r="Z3168" s="106"/>
      <c r="AA3168" s="114"/>
      <c r="AB3168" s="112"/>
      <c r="AC3168" s="178"/>
      <c r="AD3168" s="11"/>
      <c r="AE3168" s="106"/>
      <c r="AF3168" s="106"/>
      <c r="AG3168" s="106"/>
      <c r="AH3168" s="115"/>
      <c r="AI3168" s="116"/>
      <c r="AJ3168" s="10"/>
      <c r="AK3168" s="1"/>
      <c r="AL3168" s="10"/>
      <c r="AM3168" s="1"/>
      <c r="AN3168" s="1"/>
      <c r="AO3168" s="3"/>
      <c r="AP3168" s="3"/>
      <c r="AQ3168" s="4"/>
      <c r="AR3168" s="4"/>
      <c r="AS3168" s="4"/>
      <c r="AT3168" s="4"/>
      <c r="AU3168" s="4"/>
      <c r="AV3168" s="4"/>
      <c r="AW3168" s="1"/>
      <c r="AX3168" s="1"/>
      <c r="AY3168" s="1"/>
      <c r="AZ3168" s="1"/>
      <c r="BA3168" s="1"/>
      <c r="BB3168" s="1"/>
      <c r="BC3168" s="1"/>
      <c r="BD3168" s="1"/>
      <c r="BE3168" s="1"/>
      <c r="BG3168" s="1"/>
      <c r="BH3168" s="1"/>
    </row>
    <row r="3169" spans="1:60" ht="15" customHeight="1" x14ac:dyDescent="0.25">
      <c r="A3169" s="105"/>
      <c r="B3169" s="106"/>
      <c r="C3169" s="2"/>
      <c r="D3169" s="2"/>
      <c r="E3169" s="106"/>
      <c r="F3169" s="107"/>
      <c r="G3169" s="108"/>
      <c r="H3169" s="109"/>
      <c r="I3169" s="109"/>
      <c r="J3169" s="110"/>
      <c r="K3169" s="117"/>
      <c r="L3169" s="178"/>
      <c r="M3169" s="178"/>
      <c r="N3169" s="106"/>
      <c r="O3169" s="111"/>
      <c r="P3169" s="111"/>
      <c r="Q3169" s="106"/>
      <c r="R3169" s="106"/>
      <c r="S3169" s="106"/>
      <c r="T3169" s="106"/>
      <c r="U3169" s="106"/>
      <c r="V3169" s="106"/>
      <c r="W3169" s="19"/>
      <c r="X3169" s="2"/>
      <c r="Y3169" s="4"/>
      <c r="Z3169" s="106"/>
      <c r="AA3169" s="114"/>
      <c r="AB3169" s="112"/>
      <c r="AC3169" s="178"/>
      <c r="AD3169" s="11"/>
      <c r="AE3169" s="106"/>
      <c r="AF3169" s="106"/>
      <c r="AG3169" s="106"/>
      <c r="AH3169" s="115"/>
      <c r="AI3169" s="116"/>
      <c r="AJ3169" s="10"/>
      <c r="AK3169" s="1"/>
      <c r="AL3169" s="10"/>
      <c r="AM3169" s="1"/>
      <c r="AN3169" s="1"/>
      <c r="AO3169" s="3"/>
      <c r="AP3169" s="3"/>
      <c r="AQ3169" s="4"/>
      <c r="AR3169" s="4"/>
      <c r="AS3169" s="4"/>
      <c r="AT3169" s="4"/>
      <c r="AU3169" s="4"/>
      <c r="AV3169" s="4"/>
      <c r="AW3169" s="1"/>
      <c r="AX3169" s="1"/>
      <c r="AY3169" s="1"/>
      <c r="AZ3169" s="1"/>
      <c r="BA3169" s="1"/>
      <c r="BB3169" s="1"/>
      <c r="BC3169" s="1"/>
      <c r="BD3169" s="1"/>
      <c r="BE3169" s="1"/>
      <c r="BG3169" s="1"/>
      <c r="BH3169" s="1"/>
    </row>
    <row r="3170" spans="1:60" ht="15" customHeight="1" x14ac:dyDescent="0.25">
      <c r="A3170" s="105"/>
      <c r="B3170" s="106"/>
      <c r="C3170" s="2"/>
      <c r="D3170" s="2"/>
      <c r="E3170" s="106"/>
      <c r="F3170" s="107"/>
      <c r="G3170" s="108"/>
      <c r="H3170" s="109"/>
      <c r="I3170" s="109"/>
      <c r="J3170" s="110"/>
      <c r="K3170" s="117"/>
      <c r="L3170" s="178"/>
      <c r="M3170" s="178"/>
      <c r="N3170" s="106"/>
      <c r="O3170" s="111"/>
      <c r="P3170" s="111"/>
      <c r="Q3170" s="106"/>
      <c r="R3170" s="106"/>
      <c r="S3170" s="106"/>
      <c r="T3170" s="106"/>
      <c r="U3170" s="106"/>
      <c r="V3170" s="106"/>
      <c r="W3170" s="19"/>
      <c r="X3170" s="2"/>
      <c r="Y3170" s="4"/>
      <c r="Z3170" s="106"/>
      <c r="AA3170" s="114"/>
      <c r="AB3170" s="112"/>
      <c r="AC3170" s="178"/>
      <c r="AD3170" s="11"/>
      <c r="AE3170" s="106"/>
      <c r="AF3170" s="106"/>
      <c r="AG3170" s="106"/>
      <c r="AH3170" s="115"/>
      <c r="AI3170" s="116"/>
      <c r="AJ3170" s="10"/>
      <c r="AK3170" s="1"/>
      <c r="AL3170" s="10"/>
      <c r="AM3170" s="1"/>
      <c r="AN3170" s="1"/>
      <c r="AO3170" s="3"/>
      <c r="AP3170" s="3"/>
      <c r="AQ3170" s="4"/>
      <c r="AR3170" s="4"/>
      <c r="AS3170" s="4"/>
      <c r="AT3170" s="4"/>
      <c r="AU3170" s="4"/>
      <c r="AV3170" s="4"/>
      <c r="AW3170" s="1"/>
      <c r="AX3170" s="1"/>
      <c r="AY3170" s="1"/>
      <c r="AZ3170" s="1"/>
      <c r="BA3170" s="1"/>
      <c r="BB3170" s="1"/>
      <c r="BC3170" s="1"/>
      <c r="BD3170" s="1"/>
      <c r="BE3170" s="1"/>
      <c r="BG3170" s="1"/>
      <c r="BH3170" s="1"/>
    </row>
    <row r="3171" spans="1:60" ht="15" customHeight="1" x14ac:dyDescent="0.25">
      <c r="A3171" s="105"/>
      <c r="B3171" s="106"/>
      <c r="C3171" s="2"/>
      <c r="D3171" s="2"/>
      <c r="E3171" s="106"/>
      <c r="F3171" s="107"/>
      <c r="G3171" s="108"/>
      <c r="H3171" s="109"/>
      <c r="I3171" s="109"/>
      <c r="J3171" s="110"/>
      <c r="K3171" s="117"/>
      <c r="L3171" s="178"/>
      <c r="M3171" s="178"/>
      <c r="N3171" s="106"/>
      <c r="O3171" s="111"/>
      <c r="P3171" s="111"/>
      <c r="Q3171" s="106"/>
      <c r="R3171" s="106"/>
      <c r="S3171" s="106"/>
      <c r="T3171" s="106"/>
      <c r="U3171" s="106"/>
      <c r="V3171" s="106"/>
      <c r="W3171" s="19"/>
      <c r="X3171" s="2"/>
      <c r="Y3171" s="4"/>
      <c r="Z3171" s="106"/>
      <c r="AA3171" s="114"/>
      <c r="AB3171" s="112"/>
      <c r="AC3171" s="178"/>
      <c r="AD3171" s="11"/>
      <c r="AE3171" s="106"/>
      <c r="AF3171" s="106"/>
      <c r="AG3171" s="106"/>
      <c r="AH3171" s="115"/>
      <c r="AI3171" s="116"/>
      <c r="AJ3171" s="10"/>
      <c r="AK3171" s="1"/>
      <c r="AL3171" s="10"/>
      <c r="AM3171" s="1"/>
      <c r="AN3171" s="1"/>
      <c r="AO3171" s="3"/>
      <c r="AP3171" s="3"/>
      <c r="AQ3171" s="4"/>
      <c r="AR3171" s="4"/>
      <c r="AS3171" s="4"/>
      <c r="AT3171" s="4"/>
      <c r="AU3171" s="4"/>
      <c r="AV3171" s="4"/>
      <c r="AW3171" s="1"/>
      <c r="AX3171" s="1"/>
      <c r="AY3171" s="1"/>
      <c r="AZ3171" s="1"/>
      <c r="BA3171" s="1"/>
      <c r="BB3171" s="1"/>
      <c r="BC3171" s="1"/>
      <c r="BD3171" s="1"/>
      <c r="BE3171" s="1"/>
      <c r="BG3171" s="1"/>
      <c r="BH3171" s="1"/>
    </row>
    <row r="3172" spans="1:60" ht="15" customHeight="1" x14ac:dyDescent="0.25">
      <c r="A3172" s="105"/>
      <c r="B3172" s="106"/>
      <c r="C3172" s="2"/>
      <c r="D3172" s="2"/>
      <c r="E3172" s="106"/>
      <c r="F3172" s="107"/>
      <c r="G3172" s="108"/>
      <c r="H3172" s="109"/>
      <c r="I3172" s="109"/>
      <c r="J3172" s="110"/>
      <c r="K3172" s="117"/>
      <c r="L3172" s="178"/>
      <c r="M3172" s="178"/>
      <c r="N3172" s="106"/>
      <c r="O3172" s="111"/>
      <c r="P3172" s="111"/>
      <c r="Q3172" s="106"/>
      <c r="R3172" s="106"/>
      <c r="S3172" s="106"/>
      <c r="T3172" s="106"/>
      <c r="U3172" s="106"/>
      <c r="V3172" s="106"/>
      <c r="W3172" s="19"/>
      <c r="X3172" s="2"/>
      <c r="Y3172" s="4"/>
      <c r="Z3172" s="106"/>
      <c r="AA3172" s="114"/>
      <c r="AB3172" s="112"/>
      <c r="AC3172" s="178"/>
      <c r="AD3172" s="11"/>
      <c r="AE3172" s="106"/>
      <c r="AF3172" s="106"/>
      <c r="AG3172" s="106"/>
      <c r="AH3172" s="115"/>
      <c r="AI3172" s="116"/>
      <c r="AJ3172" s="10"/>
      <c r="AK3172" s="1"/>
      <c r="AL3172" s="10"/>
      <c r="AM3172" s="1"/>
      <c r="AN3172" s="1"/>
      <c r="AO3172" s="3"/>
      <c r="AP3172" s="3"/>
      <c r="AQ3172" s="4"/>
      <c r="AR3172" s="4"/>
      <c r="AS3172" s="4"/>
      <c r="AT3172" s="4"/>
      <c r="AU3172" s="4"/>
      <c r="AV3172" s="4"/>
      <c r="AW3172" s="1"/>
      <c r="AX3172" s="1"/>
      <c r="AY3172" s="1"/>
      <c r="AZ3172" s="1"/>
      <c r="BA3172" s="1"/>
      <c r="BB3172" s="1"/>
      <c r="BC3172" s="1"/>
      <c r="BD3172" s="1"/>
      <c r="BE3172" s="1"/>
      <c r="BG3172" s="1"/>
      <c r="BH3172" s="1"/>
    </row>
    <row r="3173" spans="1:60" ht="15" customHeight="1" x14ac:dyDescent="0.25">
      <c r="A3173" s="105"/>
      <c r="B3173" s="106"/>
      <c r="C3173" s="2"/>
      <c r="D3173" s="2"/>
      <c r="E3173" s="106"/>
      <c r="F3173" s="107"/>
      <c r="G3173" s="108"/>
      <c r="H3173" s="109"/>
      <c r="I3173" s="109"/>
      <c r="J3173" s="110"/>
      <c r="K3173" s="117"/>
      <c r="L3173" s="178"/>
      <c r="M3173" s="178"/>
      <c r="N3173" s="106"/>
      <c r="O3173" s="111"/>
      <c r="P3173" s="111"/>
      <c r="Q3173" s="106"/>
      <c r="R3173" s="106"/>
      <c r="S3173" s="106"/>
      <c r="T3173" s="106"/>
      <c r="U3173" s="106"/>
      <c r="V3173" s="106"/>
      <c r="W3173" s="19"/>
      <c r="X3173" s="2"/>
      <c r="Y3173" s="4"/>
      <c r="Z3173" s="106"/>
      <c r="AA3173" s="114"/>
      <c r="AB3173" s="112"/>
      <c r="AC3173" s="178"/>
      <c r="AD3173" s="11"/>
      <c r="AE3173" s="106"/>
      <c r="AF3173" s="106"/>
      <c r="AG3173" s="106"/>
      <c r="AH3173" s="115"/>
      <c r="AI3173" s="116"/>
      <c r="AJ3173" s="10"/>
      <c r="AK3173" s="1"/>
      <c r="AL3173" s="10"/>
      <c r="AM3173" s="1"/>
      <c r="AN3173" s="1"/>
      <c r="AO3173" s="3"/>
      <c r="AP3173" s="3"/>
      <c r="AQ3173" s="4"/>
      <c r="AR3173" s="4"/>
      <c r="AS3173" s="4"/>
      <c r="AT3173" s="4"/>
      <c r="AU3173" s="4"/>
      <c r="AV3173" s="4"/>
      <c r="AW3173" s="1"/>
      <c r="AX3173" s="1"/>
      <c r="AY3173" s="1"/>
      <c r="AZ3173" s="1"/>
      <c r="BA3173" s="1"/>
      <c r="BB3173" s="1"/>
      <c r="BC3173" s="1"/>
      <c r="BD3173" s="1"/>
      <c r="BE3173" s="1"/>
      <c r="BG3173" s="1"/>
      <c r="BH3173" s="1"/>
    </row>
    <row r="3174" spans="1:60" ht="15" customHeight="1" x14ac:dyDescent="0.25">
      <c r="A3174" s="105"/>
      <c r="B3174" s="106"/>
      <c r="C3174" s="2"/>
      <c r="D3174" s="2"/>
      <c r="E3174" s="106"/>
      <c r="F3174" s="107"/>
      <c r="G3174" s="108"/>
      <c r="H3174" s="109"/>
      <c r="I3174" s="109"/>
      <c r="J3174" s="110"/>
      <c r="K3174" s="117"/>
      <c r="L3174" s="178"/>
      <c r="M3174" s="178"/>
      <c r="N3174" s="106"/>
      <c r="O3174" s="111"/>
      <c r="P3174" s="111"/>
      <c r="Q3174" s="106"/>
      <c r="R3174" s="106"/>
      <c r="S3174" s="106"/>
      <c r="T3174" s="106"/>
      <c r="U3174" s="106"/>
      <c r="V3174" s="106"/>
      <c r="W3174" s="19"/>
      <c r="X3174" s="2"/>
      <c r="Y3174" s="4"/>
      <c r="Z3174" s="106"/>
      <c r="AA3174" s="114"/>
      <c r="AB3174" s="112"/>
      <c r="AC3174" s="178"/>
      <c r="AD3174" s="11"/>
      <c r="AE3174" s="106"/>
      <c r="AF3174" s="106"/>
      <c r="AG3174" s="106"/>
      <c r="AH3174" s="115"/>
      <c r="AI3174" s="116"/>
      <c r="AJ3174" s="10"/>
      <c r="AK3174" s="1"/>
      <c r="AL3174" s="10"/>
      <c r="AM3174" s="1"/>
      <c r="AN3174" s="1"/>
      <c r="AO3174" s="3"/>
      <c r="AP3174" s="3"/>
      <c r="AQ3174" s="4"/>
      <c r="AR3174" s="4"/>
      <c r="AS3174" s="4"/>
      <c r="AT3174" s="4"/>
      <c r="AU3174" s="4"/>
      <c r="AV3174" s="4"/>
      <c r="AW3174" s="1"/>
      <c r="AX3174" s="1"/>
      <c r="AY3174" s="1"/>
      <c r="AZ3174" s="1"/>
      <c r="BA3174" s="1"/>
      <c r="BB3174" s="1"/>
      <c r="BC3174" s="1"/>
      <c r="BD3174" s="1"/>
      <c r="BE3174" s="1"/>
      <c r="BG3174" s="1"/>
      <c r="BH3174" s="1"/>
    </row>
    <row r="3175" spans="1:60" ht="15" customHeight="1" x14ac:dyDescent="0.25">
      <c r="A3175" s="105"/>
      <c r="B3175" s="106"/>
      <c r="C3175" s="2"/>
      <c r="D3175" s="2"/>
      <c r="E3175" s="106"/>
      <c r="F3175" s="107"/>
      <c r="G3175" s="108"/>
      <c r="H3175" s="109"/>
      <c r="I3175" s="109"/>
      <c r="J3175" s="110"/>
      <c r="K3175" s="117"/>
      <c r="L3175" s="178"/>
      <c r="M3175" s="178"/>
      <c r="N3175" s="106"/>
      <c r="O3175" s="111"/>
      <c r="P3175" s="111"/>
      <c r="Q3175" s="106"/>
      <c r="R3175" s="106"/>
      <c r="S3175" s="106"/>
      <c r="T3175" s="106"/>
      <c r="U3175" s="106"/>
      <c r="V3175" s="106"/>
      <c r="W3175" s="19"/>
      <c r="X3175" s="2"/>
      <c r="Y3175" s="4"/>
      <c r="Z3175" s="106"/>
      <c r="AA3175" s="114"/>
      <c r="AB3175" s="112"/>
      <c r="AC3175" s="178"/>
      <c r="AD3175" s="11"/>
      <c r="AE3175" s="106"/>
      <c r="AF3175" s="106"/>
      <c r="AG3175" s="106"/>
      <c r="AH3175" s="115"/>
      <c r="AI3175" s="116"/>
      <c r="AJ3175" s="10"/>
      <c r="AK3175" s="1"/>
      <c r="AL3175" s="10"/>
      <c r="AM3175" s="1"/>
      <c r="AN3175" s="1"/>
      <c r="AO3175" s="3"/>
      <c r="AP3175" s="3"/>
      <c r="AQ3175" s="4"/>
      <c r="AR3175" s="4"/>
      <c r="AS3175" s="4"/>
      <c r="AT3175" s="4"/>
      <c r="AU3175" s="4"/>
      <c r="AV3175" s="4"/>
      <c r="AW3175" s="1"/>
      <c r="AX3175" s="1"/>
      <c r="AY3175" s="1"/>
      <c r="AZ3175" s="1"/>
      <c r="BA3175" s="1"/>
      <c r="BB3175" s="1"/>
      <c r="BC3175" s="1"/>
      <c r="BD3175" s="1"/>
      <c r="BE3175" s="1"/>
      <c r="BG3175" s="1"/>
      <c r="BH3175" s="1"/>
    </row>
    <row r="3176" spans="1:60" ht="15" customHeight="1" x14ac:dyDescent="0.25">
      <c r="A3176" s="105"/>
      <c r="B3176" s="106"/>
      <c r="C3176" s="2"/>
      <c r="D3176" s="2"/>
      <c r="E3176" s="106"/>
      <c r="F3176" s="107"/>
      <c r="G3176" s="108"/>
      <c r="H3176" s="109"/>
      <c r="I3176" s="109"/>
      <c r="J3176" s="110"/>
      <c r="K3176" s="117"/>
      <c r="L3176" s="178"/>
      <c r="M3176" s="178"/>
      <c r="N3176" s="106"/>
      <c r="O3176" s="111"/>
      <c r="P3176" s="111"/>
      <c r="Q3176" s="106"/>
      <c r="R3176" s="106"/>
      <c r="S3176" s="106"/>
      <c r="T3176" s="106"/>
      <c r="U3176" s="106"/>
      <c r="V3176" s="106"/>
      <c r="W3176" s="19"/>
      <c r="X3176" s="2"/>
      <c r="Y3176" s="4"/>
      <c r="Z3176" s="106"/>
      <c r="AA3176" s="114"/>
      <c r="AB3176" s="112"/>
      <c r="AC3176" s="178"/>
      <c r="AD3176" s="11"/>
      <c r="AE3176" s="106"/>
      <c r="AF3176" s="106"/>
      <c r="AG3176" s="106"/>
      <c r="AH3176" s="115"/>
      <c r="AI3176" s="116"/>
      <c r="AJ3176" s="10"/>
      <c r="AK3176" s="1"/>
      <c r="AL3176" s="10"/>
      <c r="AM3176" s="1"/>
      <c r="AN3176" s="1"/>
      <c r="AO3176" s="3"/>
      <c r="AP3176" s="3"/>
      <c r="AQ3176" s="4"/>
      <c r="AR3176" s="4"/>
      <c r="AS3176" s="4"/>
      <c r="AT3176" s="4"/>
      <c r="AU3176" s="4"/>
      <c r="AV3176" s="4"/>
      <c r="AW3176" s="1"/>
      <c r="AX3176" s="1"/>
      <c r="AY3176" s="1"/>
      <c r="AZ3176" s="1"/>
      <c r="BA3176" s="1"/>
      <c r="BB3176" s="1"/>
      <c r="BC3176" s="1"/>
      <c r="BD3176" s="1"/>
      <c r="BE3176" s="1"/>
      <c r="BG3176" s="1"/>
      <c r="BH3176" s="1"/>
    </row>
    <row r="3177" spans="1:60" ht="15" customHeight="1" x14ac:dyDescent="0.25">
      <c r="A3177" s="105"/>
      <c r="B3177" s="106"/>
      <c r="C3177" s="2"/>
      <c r="D3177" s="2"/>
      <c r="E3177" s="106"/>
      <c r="F3177" s="107"/>
      <c r="G3177" s="108"/>
      <c r="H3177" s="109"/>
      <c r="I3177" s="109"/>
      <c r="J3177" s="110"/>
      <c r="K3177" s="117"/>
      <c r="L3177" s="178"/>
      <c r="M3177" s="178"/>
      <c r="N3177" s="106"/>
      <c r="O3177" s="111"/>
      <c r="P3177" s="111"/>
      <c r="Q3177" s="106"/>
      <c r="R3177" s="106"/>
      <c r="S3177" s="106"/>
      <c r="T3177" s="106"/>
      <c r="U3177" s="106"/>
      <c r="V3177" s="106"/>
      <c r="W3177" s="19"/>
      <c r="X3177" s="2"/>
      <c r="Y3177" s="4"/>
      <c r="Z3177" s="106"/>
      <c r="AA3177" s="114"/>
      <c r="AB3177" s="112"/>
      <c r="AC3177" s="178"/>
      <c r="AD3177" s="11"/>
      <c r="AE3177" s="106"/>
      <c r="AF3177" s="106"/>
      <c r="AG3177" s="106"/>
      <c r="AH3177" s="115"/>
      <c r="AI3177" s="116"/>
      <c r="AJ3177" s="10"/>
      <c r="AK3177" s="1"/>
      <c r="AL3177" s="10"/>
      <c r="AM3177" s="1"/>
      <c r="AN3177" s="1"/>
      <c r="AO3177" s="3"/>
      <c r="AP3177" s="3"/>
      <c r="AQ3177" s="4"/>
      <c r="AR3177" s="4"/>
      <c r="AS3177" s="4"/>
      <c r="AT3177" s="4"/>
      <c r="AU3177" s="4"/>
      <c r="AV3177" s="4"/>
      <c r="AW3177" s="1"/>
      <c r="AX3177" s="1"/>
      <c r="AY3177" s="1"/>
      <c r="AZ3177" s="1"/>
      <c r="BA3177" s="1"/>
      <c r="BB3177" s="1"/>
      <c r="BC3177" s="1"/>
      <c r="BD3177" s="1"/>
      <c r="BE3177" s="1"/>
      <c r="BG3177" s="1"/>
      <c r="BH3177" s="1"/>
    </row>
    <row r="3178" spans="1:60" ht="15" customHeight="1" x14ac:dyDescent="0.25">
      <c r="A3178" s="105"/>
      <c r="B3178" s="106"/>
      <c r="C3178" s="2"/>
      <c r="D3178" s="2"/>
      <c r="E3178" s="106"/>
      <c r="F3178" s="107"/>
      <c r="G3178" s="108"/>
      <c r="H3178" s="109"/>
      <c r="I3178" s="109"/>
      <c r="J3178" s="110"/>
      <c r="K3178" s="117"/>
      <c r="L3178" s="178"/>
      <c r="M3178" s="178"/>
      <c r="N3178" s="106"/>
      <c r="O3178" s="111"/>
      <c r="P3178" s="111"/>
      <c r="Q3178" s="106"/>
      <c r="R3178" s="106"/>
      <c r="S3178" s="106"/>
      <c r="T3178" s="106"/>
      <c r="U3178" s="106"/>
      <c r="V3178" s="106"/>
      <c r="W3178" s="19"/>
      <c r="X3178" s="2"/>
      <c r="Y3178" s="4"/>
      <c r="Z3178" s="106"/>
      <c r="AA3178" s="114"/>
      <c r="AB3178" s="112"/>
      <c r="AC3178" s="178"/>
      <c r="AD3178" s="11"/>
      <c r="AE3178" s="106"/>
      <c r="AF3178" s="106"/>
      <c r="AG3178" s="106"/>
      <c r="AH3178" s="115"/>
      <c r="AI3178" s="116"/>
      <c r="AJ3178" s="10"/>
      <c r="AK3178" s="1"/>
      <c r="AL3178" s="10"/>
      <c r="AM3178" s="1"/>
      <c r="AN3178" s="1"/>
      <c r="AO3178" s="3"/>
      <c r="AP3178" s="3"/>
      <c r="AQ3178" s="4"/>
      <c r="AR3178" s="4"/>
      <c r="AS3178" s="4"/>
      <c r="AT3178" s="4"/>
      <c r="AU3178" s="4"/>
      <c r="AV3178" s="4"/>
      <c r="AW3178" s="1"/>
      <c r="AX3178" s="1"/>
      <c r="AY3178" s="1"/>
      <c r="AZ3178" s="1"/>
      <c r="BA3178" s="1"/>
      <c r="BB3178" s="1"/>
      <c r="BC3178" s="1"/>
      <c r="BD3178" s="1"/>
      <c r="BE3178" s="1"/>
      <c r="BG3178" s="1"/>
      <c r="BH3178" s="1"/>
    </row>
    <row r="3179" spans="1:60" ht="15" customHeight="1" x14ac:dyDescent="0.25">
      <c r="A3179" s="105"/>
      <c r="B3179" s="106"/>
      <c r="C3179" s="2"/>
      <c r="D3179" s="2"/>
      <c r="E3179" s="106"/>
      <c r="F3179" s="107"/>
      <c r="G3179" s="108"/>
      <c r="H3179" s="109"/>
      <c r="I3179" s="109"/>
      <c r="J3179" s="110"/>
      <c r="K3179" s="117"/>
      <c r="L3179" s="178"/>
      <c r="M3179" s="178"/>
      <c r="N3179" s="106"/>
      <c r="O3179" s="111"/>
      <c r="P3179" s="111"/>
      <c r="Q3179" s="106"/>
      <c r="R3179" s="106"/>
      <c r="S3179" s="106"/>
      <c r="T3179" s="106"/>
      <c r="U3179" s="106"/>
      <c r="V3179" s="106"/>
      <c r="W3179" s="19"/>
      <c r="X3179" s="2"/>
      <c r="Y3179" s="4"/>
      <c r="Z3179" s="106"/>
      <c r="AA3179" s="114"/>
      <c r="AB3179" s="112"/>
      <c r="AC3179" s="178"/>
      <c r="AD3179" s="11"/>
      <c r="AE3179" s="106"/>
      <c r="AF3179" s="106"/>
      <c r="AG3179" s="106"/>
      <c r="AH3179" s="115"/>
      <c r="AI3179" s="116"/>
      <c r="AJ3179" s="10"/>
      <c r="AK3179" s="1"/>
      <c r="AL3179" s="10"/>
      <c r="AM3179" s="1"/>
      <c r="AN3179" s="1"/>
      <c r="AO3179" s="3"/>
      <c r="AP3179" s="3"/>
      <c r="AQ3179" s="4"/>
      <c r="AR3179" s="4"/>
      <c r="AS3179" s="4"/>
      <c r="AT3179" s="4"/>
      <c r="AU3179" s="4"/>
      <c r="AV3179" s="4"/>
      <c r="AW3179" s="1"/>
      <c r="AX3179" s="1"/>
      <c r="AY3179" s="1"/>
      <c r="AZ3179" s="1"/>
      <c r="BA3179" s="1"/>
      <c r="BB3179" s="1"/>
      <c r="BC3179" s="1"/>
      <c r="BD3179" s="1"/>
      <c r="BE3179" s="1"/>
      <c r="BG3179" s="1"/>
      <c r="BH3179" s="1"/>
    </row>
    <row r="3180" spans="1:60" ht="15" customHeight="1" x14ac:dyDescent="0.25">
      <c r="A3180" s="105"/>
      <c r="B3180" s="106"/>
      <c r="C3180" s="2"/>
      <c r="D3180" s="2"/>
      <c r="E3180" s="106"/>
      <c r="F3180" s="107"/>
      <c r="G3180" s="108"/>
      <c r="H3180" s="109"/>
      <c r="I3180" s="109"/>
      <c r="J3180" s="110"/>
      <c r="K3180" s="117"/>
      <c r="L3180" s="178"/>
      <c r="M3180" s="178"/>
      <c r="N3180" s="106"/>
      <c r="O3180" s="111"/>
      <c r="P3180" s="111"/>
      <c r="Q3180" s="106"/>
      <c r="R3180" s="106"/>
      <c r="S3180" s="106"/>
      <c r="T3180" s="106"/>
      <c r="U3180" s="106"/>
      <c r="V3180" s="106"/>
      <c r="W3180" s="19"/>
      <c r="X3180" s="2"/>
      <c r="Y3180" s="4"/>
      <c r="Z3180" s="106"/>
      <c r="AA3180" s="114"/>
      <c r="AB3180" s="112"/>
      <c r="AC3180" s="178"/>
      <c r="AD3180" s="11"/>
      <c r="AE3180" s="106"/>
      <c r="AF3180" s="106"/>
      <c r="AG3180" s="106"/>
      <c r="AH3180" s="115"/>
      <c r="AI3180" s="116"/>
      <c r="AJ3180" s="10"/>
      <c r="AK3180" s="1"/>
      <c r="AL3180" s="10"/>
      <c r="AM3180" s="1"/>
      <c r="AN3180" s="1"/>
      <c r="AO3180" s="3"/>
      <c r="AP3180" s="3"/>
      <c r="AQ3180" s="4"/>
      <c r="AR3180" s="4"/>
      <c r="AS3180" s="4"/>
      <c r="AT3180" s="4"/>
      <c r="AU3180" s="4"/>
      <c r="AV3180" s="4"/>
      <c r="AW3180" s="1"/>
      <c r="AX3180" s="1"/>
      <c r="AY3180" s="1"/>
      <c r="AZ3180" s="1"/>
      <c r="BA3180" s="1"/>
      <c r="BB3180" s="1"/>
      <c r="BC3180" s="1"/>
      <c r="BD3180" s="1"/>
      <c r="BE3180" s="1"/>
      <c r="BG3180" s="1"/>
      <c r="BH3180" s="1"/>
    </row>
    <row r="3181" spans="1:60" ht="15" customHeight="1" x14ac:dyDescent="0.25">
      <c r="A3181" s="105"/>
      <c r="B3181" s="106"/>
      <c r="C3181" s="2"/>
      <c r="D3181" s="2"/>
      <c r="E3181" s="106"/>
      <c r="F3181" s="107"/>
      <c r="G3181" s="108"/>
      <c r="H3181" s="109"/>
      <c r="I3181" s="109"/>
      <c r="J3181" s="110"/>
      <c r="K3181" s="117"/>
      <c r="L3181" s="178"/>
      <c r="M3181" s="178"/>
      <c r="N3181" s="106"/>
      <c r="O3181" s="111"/>
      <c r="P3181" s="111"/>
      <c r="Q3181" s="106"/>
      <c r="R3181" s="106"/>
      <c r="S3181" s="106"/>
      <c r="T3181" s="106"/>
      <c r="U3181" s="106"/>
      <c r="V3181" s="106"/>
      <c r="W3181" s="19"/>
      <c r="X3181" s="2"/>
      <c r="Y3181" s="4"/>
      <c r="Z3181" s="106"/>
      <c r="AA3181" s="114"/>
      <c r="AB3181" s="112"/>
      <c r="AC3181" s="178"/>
      <c r="AD3181" s="11"/>
      <c r="AE3181" s="106"/>
      <c r="AF3181" s="106"/>
      <c r="AG3181" s="106"/>
      <c r="AH3181" s="115"/>
      <c r="AI3181" s="116"/>
      <c r="AJ3181" s="10"/>
      <c r="AK3181" s="1"/>
      <c r="AL3181" s="10"/>
      <c r="AM3181" s="1"/>
      <c r="AN3181" s="1"/>
      <c r="AO3181" s="3"/>
      <c r="AP3181" s="3"/>
      <c r="AQ3181" s="4"/>
      <c r="AR3181" s="4"/>
      <c r="AS3181" s="4"/>
      <c r="AT3181" s="4"/>
      <c r="AU3181" s="4"/>
      <c r="AV3181" s="4"/>
      <c r="AW3181" s="1"/>
      <c r="AX3181" s="1"/>
      <c r="AY3181" s="1"/>
      <c r="AZ3181" s="1"/>
      <c r="BA3181" s="1"/>
      <c r="BB3181" s="1"/>
      <c r="BC3181" s="1"/>
      <c r="BD3181" s="1"/>
      <c r="BE3181" s="1"/>
      <c r="BG3181" s="1"/>
      <c r="BH3181" s="1"/>
    </row>
    <row r="3182" spans="1:60" ht="15" customHeight="1" x14ac:dyDescent="0.25">
      <c r="A3182" s="105"/>
      <c r="B3182" s="106"/>
      <c r="C3182" s="2"/>
      <c r="D3182" s="2"/>
      <c r="E3182" s="106"/>
      <c r="F3182" s="107"/>
      <c r="G3182" s="108"/>
      <c r="H3182" s="109"/>
      <c r="I3182" s="109"/>
      <c r="J3182" s="110"/>
      <c r="K3182" s="117"/>
      <c r="L3182" s="178"/>
      <c r="M3182" s="178"/>
      <c r="N3182" s="106"/>
      <c r="O3182" s="111"/>
      <c r="P3182" s="111"/>
      <c r="Q3182" s="106"/>
      <c r="R3182" s="106"/>
      <c r="S3182" s="106"/>
      <c r="T3182" s="106"/>
      <c r="U3182" s="106"/>
      <c r="V3182" s="106"/>
      <c r="W3182" s="19"/>
      <c r="X3182" s="2"/>
      <c r="Y3182" s="4"/>
      <c r="Z3182" s="106"/>
      <c r="AA3182" s="114"/>
      <c r="AB3182" s="112"/>
      <c r="AC3182" s="178"/>
      <c r="AD3182" s="11"/>
      <c r="AE3182" s="106"/>
      <c r="AF3182" s="106"/>
      <c r="AG3182" s="106"/>
      <c r="AH3182" s="115"/>
      <c r="AI3182" s="116"/>
      <c r="AJ3182" s="10"/>
      <c r="AK3182" s="1"/>
      <c r="AL3182" s="10"/>
      <c r="AM3182" s="1"/>
      <c r="AN3182" s="1"/>
      <c r="AO3182" s="3"/>
      <c r="AP3182" s="3"/>
      <c r="AQ3182" s="4"/>
      <c r="AR3182" s="4"/>
      <c r="AS3182" s="4"/>
      <c r="AT3182" s="4"/>
      <c r="AU3182" s="4"/>
      <c r="AV3182" s="4"/>
      <c r="AW3182" s="1"/>
      <c r="AX3182" s="1"/>
      <c r="AY3182" s="1"/>
      <c r="AZ3182" s="1"/>
      <c r="BA3182" s="1"/>
      <c r="BB3182" s="1"/>
      <c r="BC3182" s="1"/>
      <c r="BD3182" s="1"/>
      <c r="BE3182" s="1"/>
      <c r="BG3182" s="1"/>
      <c r="BH3182" s="1"/>
    </row>
    <row r="3183" spans="1:60" ht="15" customHeight="1" x14ac:dyDescent="0.25">
      <c r="A3183" s="105"/>
      <c r="B3183" s="106"/>
      <c r="C3183" s="2"/>
      <c r="D3183" s="2"/>
      <c r="E3183" s="106"/>
      <c r="F3183" s="107"/>
      <c r="G3183" s="108"/>
      <c r="H3183" s="109"/>
      <c r="I3183" s="109"/>
      <c r="J3183" s="110"/>
      <c r="K3183" s="117"/>
      <c r="L3183" s="178"/>
      <c r="M3183" s="178"/>
      <c r="N3183" s="106"/>
      <c r="O3183" s="111"/>
      <c r="P3183" s="111"/>
      <c r="Q3183" s="106"/>
      <c r="R3183" s="106"/>
      <c r="S3183" s="106"/>
      <c r="T3183" s="106"/>
      <c r="U3183" s="106"/>
      <c r="V3183" s="106"/>
      <c r="W3183" s="19"/>
      <c r="X3183" s="2"/>
      <c r="Y3183" s="4"/>
      <c r="Z3183" s="106"/>
      <c r="AA3183" s="114"/>
      <c r="AB3183" s="112"/>
      <c r="AC3183" s="178"/>
      <c r="AD3183" s="11"/>
      <c r="AE3183" s="106"/>
      <c r="AF3183" s="106"/>
      <c r="AG3183" s="106"/>
      <c r="AH3183" s="115"/>
      <c r="AI3183" s="116"/>
      <c r="AJ3183" s="10"/>
      <c r="AK3183" s="1"/>
      <c r="AL3183" s="10"/>
      <c r="AM3183" s="1"/>
      <c r="AN3183" s="1"/>
      <c r="AO3183" s="3"/>
      <c r="AP3183" s="3"/>
      <c r="AQ3183" s="4"/>
      <c r="AR3183" s="4"/>
      <c r="AS3183" s="4"/>
      <c r="AT3183" s="4"/>
      <c r="AU3183" s="4"/>
      <c r="AV3183" s="4"/>
      <c r="AW3183" s="1"/>
      <c r="AX3183" s="1"/>
      <c r="AY3183" s="1"/>
      <c r="AZ3183" s="1"/>
      <c r="BA3183" s="1"/>
      <c r="BB3183" s="1"/>
      <c r="BC3183" s="1"/>
      <c r="BD3183" s="1"/>
      <c r="BE3183" s="1"/>
      <c r="BG3183" s="1"/>
      <c r="BH3183" s="1"/>
    </row>
    <row r="3184" spans="1:60" ht="15" customHeight="1" x14ac:dyDescent="0.25">
      <c r="A3184" s="105"/>
      <c r="B3184" s="106"/>
      <c r="C3184" s="2"/>
      <c r="D3184" s="2"/>
      <c r="E3184" s="106"/>
      <c r="F3184" s="107"/>
      <c r="G3184" s="108"/>
      <c r="H3184" s="109"/>
      <c r="I3184" s="109"/>
      <c r="J3184" s="110"/>
      <c r="K3184" s="117"/>
      <c r="L3184" s="178"/>
      <c r="M3184" s="178"/>
      <c r="N3184" s="106"/>
      <c r="O3184" s="111"/>
      <c r="P3184" s="111"/>
      <c r="Q3184" s="106"/>
      <c r="R3184" s="106"/>
      <c r="S3184" s="106"/>
      <c r="T3184" s="106"/>
      <c r="U3184" s="106"/>
      <c r="V3184" s="106"/>
      <c r="W3184" s="19"/>
      <c r="X3184" s="2"/>
      <c r="Y3184" s="4"/>
      <c r="Z3184" s="106"/>
      <c r="AA3184" s="114"/>
      <c r="AB3184" s="112"/>
      <c r="AC3184" s="178"/>
      <c r="AD3184" s="11"/>
      <c r="AE3184" s="106"/>
      <c r="AF3184" s="106"/>
      <c r="AG3184" s="106"/>
      <c r="AH3184" s="115"/>
      <c r="AI3184" s="116"/>
      <c r="AJ3184" s="10"/>
      <c r="AK3184" s="1"/>
      <c r="AL3184" s="10"/>
      <c r="AM3184" s="1"/>
      <c r="AN3184" s="1"/>
      <c r="AO3184" s="3"/>
      <c r="AP3184" s="3"/>
      <c r="AQ3184" s="4"/>
      <c r="AR3184" s="4"/>
      <c r="AS3184" s="4"/>
      <c r="AT3184" s="4"/>
      <c r="AU3184" s="4"/>
      <c r="AV3184" s="4"/>
      <c r="AW3184" s="1"/>
      <c r="AX3184" s="1"/>
      <c r="AY3184" s="1"/>
      <c r="AZ3184" s="1"/>
      <c r="BA3184" s="1"/>
      <c r="BB3184" s="1"/>
      <c r="BC3184" s="1"/>
      <c r="BD3184" s="1"/>
      <c r="BE3184" s="1"/>
      <c r="BG3184" s="1"/>
      <c r="BH3184" s="1"/>
    </row>
    <row r="3185" spans="1:60" ht="15" customHeight="1" x14ac:dyDescent="0.25">
      <c r="A3185" s="105"/>
      <c r="B3185" s="106"/>
      <c r="C3185" s="2"/>
      <c r="D3185" s="2"/>
      <c r="E3185" s="106"/>
      <c r="F3185" s="107"/>
      <c r="G3185" s="108"/>
      <c r="H3185" s="109"/>
      <c r="I3185" s="109"/>
      <c r="J3185" s="110"/>
      <c r="K3185" s="117"/>
      <c r="L3185" s="178"/>
      <c r="M3185" s="178"/>
      <c r="N3185" s="106"/>
      <c r="O3185" s="111"/>
      <c r="P3185" s="111"/>
      <c r="Q3185" s="106"/>
      <c r="R3185" s="106"/>
      <c r="S3185" s="106"/>
      <c r="T3185" s="106"/>
      <c r="U3185" s="106"/>
      <c r="V3185" s="106"/>
      <c r="W3185" s="19"/>
      <c r="X3185" s="2"/>
      <c r="Y3185" s="4"/>
      <c r="Z3185" s="106"/>
      <c r="AA3185" s="114"/>
      <c r="AB3185" s="112"/>
      <c r="AC3185" s="178"/>
      <c r="AD3185" s="11"/>
      <c r="AE3185" s="106"/>
      <c r="AF3185" s="106"/>
      <c r="AG3185" s="106"/>
      <c r="AH3185" s="115"/>
      <c r="AI3185" s="116"/>
      <c r="AJ3185" s="10"/>
      <c r="AK3185" s="1"/>
      <c r="AL3185" s="10"/>
      <c r="AM3185" s="1"/>
      <c r="AN3185" s="1"/>
      <c r="AO3185" s="3"/>
      <c r="AP3185" s="3"/>
      <c r="AQ3185" s="4"/>
      <c r="AR3185" s="4"/>
      <c r="AS3185" s="4"/>
      <c r="AT3185" s="4"/>
      <c r="AU3185" s="4"/>
      <c r="AV3185" s="4"/>
      <c r="AW3185" s="1"/>
      <c r="AX3185" s="1"/>
      <c r="AY3185" s="1"/>
      <c r="AZ3185" s="1"/>
      <c r="BA3185" s="1"/>
      <c r="BB3185" s="1"/>
      <c r="BC3185" s="1"/>
      <c r="BD3185" s="1"/>
      <c r="BE3185" s="1"/>
      <c r="BG3185" s="1"/>
      <c r="BH3185" s="1"/>
    </row>
    <row r="3186" spans="1:60" ht="15" customHeight="1" x14ac:dyDescent="0.25">
      <c r="A3186" s="105"/>
      <c r="B3186" s="106"/>
      <c r="C3186" s="2"/>
      <c r="D3186" s="2"/>
      <c r="E3186" s="106"/>
      <c r="F3186" s="107"/>
      <c r="G3186" s="108"/>
      <c r="H3186" s="109"/>
      <c r="I3186" s="109"/>
      <c r="J3186" s="110"/>
      <c r="K3186" s="117"/>
      <c r="L3186" s="178"/>
      <c r="M3186" s="178"/>
      <c r="N3186" s="106"/>
      <c r="O3186" s="111"/>
      <c r="P3186" s="111"/>
      <c r="Q3186" s="106"/>
      <c r="R3186" s="106"/>
      <c r="S3186" s="106"/>
      <c r="T3186" s="106"/>
      <c r="U3186" s="106"/>
      <c r="V3186" s="106"/>
      <c r="W3186" s="19"/>
      <c r="X3186" s="2"/>
      <c r="Y3186" s="4"/>
      <c r="Z3186" s="106"/>
      <c r="AA3186" s="114"/>
      <c r="AB3186" s="112"/>
      <c r="AC3186" s="178"/>
      <c r="AD3186" s="11"/>
      <c r="AE3186" s="106"/>
      <c r="AF3186" s="106"/>
      <c r="AG3186" s="106"/>
      <c r="AH3186" s="115"/>
      <c r="AI3186" s="116"/>
      <c r="AJ3186" s="10"/>
      <c r="AK3186" s="1"/>
      <c r="AL3186" s="10"/>
      <c r="AM3186" s="1"/>
      <c r="AN3186" s="1"/>
      <c r="AO3186" s="3"/>
      <c r="AP3186" s="3"/>
      <c r="AQ3186" s="4"/>
      <c r="AR3186" s="4"/>
      <c r="AS3186" s="4"/>
      <c r="AT3186" s="4"/>
      <c r="AU3186" s="4"/>
      <c r="AV3186" s="4"/>
      <c r="AW3186" s="1"/>
      <c r="AX3186" s="1"/>
      <c r="AY3186" s="1"/>
      <c r="AZ3186" s="1"/>
      <c r="BA3186" s="1"/>
      <c r="BB3186" s="1"/>
      <c r="BC3186" s="1"/>
      <c r="BD3186" s="1"/>
      <c r="BE3186" s="1"/>
      <c r="BG3186" s="1"/>
      <c r="BH3186" s="1"/>
    </row>
    <row r="3187" spans="1:60" ht="15" customHeight="1" x14ac:dyDescent="0.25">
      <c r="A3187" s="105"/>
      <c r="B3187" s="106"/>
      <c r="C3187" s="2"/>
      <c r="D3187" s="2"/>
      <c r="E3187" s="106"/>
      <c r="F3187" s="107"/>
      <c r="G3187" s="108"/>
      <c r="H3187" s="109"/>
      <c r="I3187" s="109"/>
      <c r="J3187" s="110"/>
      <c r="K3187" s="117"/>
      <c r="L3187" s="178"/>
      <c r="M3187" s="178"/>
      <c r="N3187" s="106"/>
      <c r="O3187" s="111"/>
      <c r="P3187" s="111"/>
      <c r="Q3187" s="106"/>
      <c r="R3187" s="106"/>
      <c r="S3187" s="106"/>
      <c r="T3187" s="106"/>
      <c r="U3187" s="106"/>
      <c r="V3187" s="106"/>
      <c r="W3187" s="19"/>
      <c r="X3187" s="2"/>
      <c r="Y3187" s="4"/>
      <c r="Z3187" s="106"/>
      <c r="AA3187" s="114"/>
      <c r="AB3187" s="112"/>
      <c r="AC3187" s="178"/>
      <c r="AD3187" s="11"/>
      <c r="AE3187" s="106"/>
      <c r="AF3187" s="106"/>
      <c r="AG3187" s="106"/>
      <c r="AH3187" s="115"/>
      <c r="AI3187" s="116"/>
      <c r="AJ3187" s="10"/>
      <c r="AK3187" s="1"/>
      <c r="AL3187" s="10"/>
      <c r="AM3187" s="1"/>
      <c r="AN3187" s="1"/>
      <c r="AO3187" s="3"/>
      <c r="AP3187" s="3"/>
      <c r="AQ3187" s="4"/>
      <c r="AR3187" s="4"/>
      <c r="AS3187" s="4"/>
      <c r="AT3187" s="4"/>
      <c r="AU3187" s="4"/>
      <c r="AV3187" s="4"/>
      <c r="AW3187" s="1"/>
      <c r="AX3187" s="1"/>
      <c r="AY3187" s="1"/>
      <c r="AZ3187" s="1"/>
      <c r="BA3187" s="1"/>
      <c r="BB3187" s="1"/>
      <c r="BC3187" s="1"/>
      <c r="BD3187" s="1"/>
      <c r="BE3187" s="1"/>
      <c r="BG3187" s="1"/>
      <c r="BH3187" s="1"/>
    </row>
    <row r="3188" spans="1:60" ht="15" customHeight="1" x14ac:dyDescent="0.25">
      <c r="A3188" s="105"/>
      <c r="B3188" s="106"/>
      <c r="C3188" s="2"/>
      <c r="D3188" s="2"/>
      <c r="E3188" s="106"/>
      <c r="F3188" s="107"/>
      <c r="G3188" s="108"/>
      <c r="H3188" s="109"/>
      <c r="I3188" s="109"/>
      <c r="J3188" s="110"/>
      <c r="K3188" s="117"/>
      <c r="L3188" s="178"/>
      <c r="M3188" s="178"/>
      <c r="N3188" s="106"/>
      <c r="O3188" s="111"/>
      <c r="P3188" s="111"/>
      <c r="Q3188" s="106"/>
      <c r="R3188" s="106"/>
      <c r="S3188" s="106"/>
      <c r="T3188" s="106"/>
      <c r="U3188" s="106"/>
      <c r="V3188" s="106"/>
      <c r="W3188" s="19"/>
      <c r="X3188" s="2"/>
      <c r="Y3188" s="4"/>
      <c r="Z3188" s="106"/>
      <c r="AA3188" s="114"/>
      <c r="AB3188" s="112"/>
      <c r="AC3188" s="178"/>
      <c r="AD3188" s="11"/>
      <c r="AE3188" s="106"/>
      <c r="AF3188" s="106"/>
      <c r="AG3188" s="106"/>
      <c r="AH3188" s="115"/>
      <c r="AI3188" s="116"/>
      <c r="AJ3188" s="10"/>
      <c r="AK3188" s="1"/>
      <c r="AL3188" s="10"/>
      <c r="AM3188" s="1"/>
      <c r="AN3188" s="1"/>
      <c r="AO3188" s="3"/>
      <c r="AP3188" s="3"/>
      <c r="AQ3188" s="4"/>
      <c r="AR3188" s="4"/>
      <c r="AS3188" s="4"/>
      <c r="AT3188" s="4"/>
      <c r="AU3188" s="4"/>
      <c r="AV3188" s="4"/>
      <c r="AW3188" s="1"/>
      <c r="AX3188" s="1"/>
      <c r="AY3188" s="1"/>
      <c r="AZ3188" s="1"/>
      <c r="BA3188" s="1"/>
      <c r="BB3188" s="1"/>
      <c r="BC3188" s="1"/>
      <c r="BD3188" s="1"/>
      <c r="BE3188" s="1"/>
      <c r="BG3188" s="1"/>
      <c r="BH3188" s="1"/>
    </row>
    <row r="3189" spans="1:60" ht="15" customHeight="1" x14ac:dyDescent="0.25">
      <c r="A3189" s="105"/>
      <c r="B3189" s="106"/>
      <c r="C3189" s="2"/>
      <c r="D3189" s="2"/>
      <c r="E3189" s="106"/>
      <c r="F3189" s="107"/>
      <c r="G3189" s="108"/>
      <c r="H3189" s="109"/>
      <c r="I3189" s="109"/>
      <c r="J3189" s="110"/>
      <c r="K3189" s="117"/>
      <c r="L3189" s="178"/>
      <c r="M3189" s="178"/>
      <c r="N3189" s="106"/>
      <c r="O3189" s="111"/>
      <c r="P3189" s="111"/>
      <c r="Q3189" s="106"/>
      <c r="R3189" s="106"/>
      <c r="S3189" s="106"/>
      <c r="T3189" s="106"/>
      <c r="U3189" s="106"/>
      <c r="V3189" s="106"/>
      <c r="W3189" s="19"/>
      <c r="X3189" s="2"/>
      <c r="Y3189" s="4"/>
      <c r="Z3189" s="106"/>
      <c r="AA3189" s="114"/>
      <c r="AB3189" s="112"/>
      <c r="AC3189" s="178"/>
      <c r="AD3189" s="11"/>
      <c r="AE3189" s="106"/>
      <c r="AF3189" s="106"/>
      <c r="AG3189" s="106"/>
      <c r="AH3189" s="115"/>
      <c r="AI3189" s="116"/>
      <c r="AJ3189" s="10"/>
      <c r="AK3189" s="1"/>
      <c r="AL3189" s="10"/>
      <c r="AM3189" s="1"/>
      <c r="AN3189" s="1"/>
      <c r="AO3189" s="3"/>
      <c r="AP3189" s="3"/>
      <c r="AQ3189" s="4"/>
      <c r="AR3189" s="4"/>
      <c r="AS3189" s="4"/>
      <c r="AT3189" s="4"/>
      <c r="AU3189" s="4"/>
      <c r="AV3189" s="4"/>
      <c r="AW3189" s="1"/>
      <c r="AX3189" s="1"/>
      <c r="AY3189" s="1"/>
      <c r="AZ3189" s="1"/>
      <c r="BA3189" s="1"/>
      <c r="BB3189" s="1"/>
      <c r="BC3189" s="1"/>
      <c r="BD3189" s="1"/>
      <c r="BE3189" s="1"/>
      <c r="BG3189" s="1"/>
      <c r="BH3189" s="1"/>
    </row>
    <row r="3190" spans="1:60" ht="15" customHeight="1" x14ac:dyDescent="0.25">
      <c r="A3190" s="105"/>
      <c r="B3190" s="106"/>
      <c r="C3190" s="2"/>
      <c r="D3190" s="2"/>
      <c r="E3190" s="106"/>
      <c r="F3190" s="107"/>
      <c r="G3190" s="108"/>
      <c r="H3190" s="109"/>
      <c r="I3190" s="109"/>
      <c r="J3190" s="110"/>
      <c r="K3190" s="117"/>
      <c r="L3190" s="178"/>
      <c r="M3190" s="178"/>
      <c r="N3190" s="106"/>
      <c r="O3190" s="111"/>
      <c r="P3190" s="111"/>
      <c r="Q3190" s="106"/>
      <c r="R3190" s="106"/>
      <c r="S3190" s="106"/>
      <c r="T3190" s="106"/>
      <c r="U3190" s="106"/>
      <c r="V3190" s="106"/>
      <c r="W3190" s="19"/>
      <c r="X3190" s="2"/>
      <c r="Y3190" s="4"/>
      <c r="Z3190" s="106"/>
      <c r="AA3190" s="114"/>
      <c r="AB3190" s="112"/>
      <c r="AC3190" s="178"/>
      <c r="AD3190" s="11"/>
      <c r="AE3190" s="106"/>
      <c r="AF3190" s="106"/>
      <c r="AG3190" s="106"/>
      <c r="AH3190" s="115"/>
      <c r="AI3190" s="116"/>
      <c r="AJ3190" s="10"/>
      <c r="AK3190" s="1"/>
      <c r="AL3190" s="10"/>
      <c r="AM3190" s="1"/>
      <c r="AN3190" s="1"/>
      <c r="AO3190" s="3"/>
      <c r="AP3190" s="3"/>
      <c r="AQ3190" s="4"/>
      <c r="AR3190" s="4"/>
      <c r="AS3190" s="4"/>
      <c r="AT3190" s="4"/>
      <c r="AU3190" s="4"/>
      <c r="AV3190" s="4"/>
      <c r="AW3190" s="1"/>
      <c r="AX3190" s="1"/>
      <c r="AY3190" s="1"/>
      <c r="AZ3190" s="1"/>
      <c r="BA3190" s="1"/>
      <c r="BB3190" s="1"/>
      <c r="BC3190" s="1"/>
      <c r="BD3190" s="1"/>
      <c r="BE3190" s="1"/>
      <c r="BG3190" s="1"/>
      <c r="BH3190" s="1"/>
    </row>
    <row r="3191" spans="1:60" ht="15" customHeight="1" x14ac:dyDescent="0.25">
      <c r="A3191" s="105"/>
      <c r="B3191" s="106"/>
      <c r="C3191" s="2"/>
      <c r="D3191" s="2"/>
      <c r="E3191" s="106"/>
      <c r="F3191" s="107"/>
      <c r="G3191" s="108"/>
      <c r="H3191" s="109"/>
      <c r="I3191" s="109"/>
      <c r="J3191" s="110"/>
      <c r="K3191" s="117"/>
      <c r="L3191" s="178"/>
      <c r="M3191" s="178"/>
      <c r="N3191" s="106"/>
      <c r="O3191" s="111"/>
      <c r="P3191" s="111"/>
      <c r="Q3191" s="106"/>
      <c r="R3191" s="106"/>
      <c r="S3191" s="106"/>
      <c r="T3191" s="106"/>
      <c r="U3191" s="106"/>
      <c r="V3191" s="106"/>
      <c r="W3191" s="19"/>
      <c r="X3191" s="2"/>
      <c r="Y3191" s="4"/>
      <c r="Z3191" s="106"/>
      <c r="AA3191" s="114"/>
      <c r="AB3191" s="112"/>
      <c r="AC3191" s="178"/>
      <c r="AD3191" s="11"/>
      <c r="AE3191" s="106"/>
      <c r="AF3191" s="106"/>
      <c r="AG3191" s="106"/>
      <c r="AH3191" s="115"/>
      <c r="AI3191" s="116"/>
      <c r="AJ3191" s="10"/>
      <c r="AK3191" s="1"/>
      <c r="AL3191" s="10"/>
      <c r="AM3191" s="1"/>
      <c r="AN3191" s="1"/>
      <c r="AO3191" s="3"/>
      <c r="AP3191" s="3"/>
      <c r="AQ3191" s="4"/>
      <c r="AR3191" s="4"/>
      <c r="AS3191" s="4"/>
      <c r="AT3191" s="4"/>
      <c r="AU3191" s="4"/>
      <c r="AV3191" s="4"/>
      <c r="AW3191" s="1"/>
      <c r="AX3191" s="1"/>
      <c r="AY3191" s="1"/>
      <c r="AZ3191" s="1"/>
      <c r="BA3191" s="1"/>
      <c r="BB3191" s="1"/>
      <c r="BC3191" s="1"/>
      <c r="BD3191" s="1"/>
      <c r="BE3191" s="1"/>
      <c r="BG3191" s="1"/>
      <c r="BH3191" s="1"/>
    </row>
    <row r="3192" spans="1:60" ht="15" customHeight="1" x14ac:dyDescent="0.25">
      <c r="A3192" s="105"/>
      <c r="B3192" s="106"/>
      <c r="C3192" s="2"/>
      <c r="D3192" s="2"/>
      <c r="E3192" s="106"/>
      <c r="F3192" s="107"/>
      <c r="G3192" s="108"/>
      <c r="H3192" s="109"/>
      <c r="I3192" s="109"/>
      <c r="J3192" s="110"/>
      <c r="K3192" s="117"/>
      <c r="L3192" s="178"/>
      <c r="M3192" s="178"/>
      <c r="N3192" s="106"/>
      <c r="O3192" s="111"/>
      <c r="P3192" s="111"/>
      <c r="Q3192" s="106"/>
      <c r="R3192" s="106"/>
      <c r="S3192" s="106"/>
      <c r="T3192" s="106"/>
      <c r="U3192" s="106"/>
      <c r="V3192" s="106"/>
      <c r="W3192" s="19"/>
      <c r="X3192" s="2"/>
      <c r="Y3192" s="4"/>
      <c r="Z3192" s="106"/>
      <c r="AA3192" s="114"/>
      <c r="AB3192" s="112"/>
      <c r="AC3192" s="178"/>
      <c r="AD3192" s="11"/>
      <c r="AE3192" s="106"/>
      <c r="AF3192" s="106"/>
      <c r="AG3192" s="106"/>
      <c r="AH3192" s="115"/>
      <c r="AI3192" s="116"/>
      <c r="AJ3192" s="10"/>
      <c r="AK3192" s="1"/>
      <c r="AL3192" s="10"/>
      <c r="AM3192" s="1"/>
      <c r="AN3192" s="1"/>
      <c r="AO3192" s="3"/>
      <c r="AP3192" s="3"/>
      <c r="AQ3192" s="4"/>
      <c r="AR3192" s="4"/>
      <c r="AS3192" s="4"/>
      <c r="AT3192" s="4"/>
      <c r="AU3192" s="4"/>
      <c r="AV3192" s="4"/>
      <c r="AW3192" s="1"/>
      <c r="AX3192" s="1"/>
      <c r="AY3192" s="1"/>
      <c r="AZ3192" s="1"/>
      <c r="BA3192" s="1"/>
      <c r="BB3192" s="1"/>
      <c r="BC3192" s="1"/>
      <c r="BD3192" s="1"/>
      <c r="BE3192" s="1"/>
      <c r="BG3192" s="1"/>
      <c r="BH3192" s="1"/>
    </row>
    <row r="3193" spans="1:60" ht="15" customHeight="1" x14ac:dyDescent="0.25">
      <c r="A3193" s="105"/>
      <c r="B3193" s="106"/>
      <c r="C3193" s="2"/>
      <c r="D3193" s="2"/>
      <c r="E3193" s="106"/>
      <c r="F3193" s="107"/>
      <c r="G3193" s="108"/>
      <c r="H3193" s="109"/>
      <c r="I3193" s="109"/>
      <c r="J3193" s="110"/>
      <c r="K3193" s="117"/>
      <c r="L3193" s="178"/>
      <c r="M3193" s="178"/>
      <c r="N3193" s="106"/>
      <c r="O3193" s="111"/>
      <c r="P3193" s="111"/>
      <c r="Q3193" s="106"/>
      <c r="R3193" s="106"/>
      <c r="S3193" s="106"/>
      <c r="T3193" s="106"/>
      <c r="U3193" s="106"/>
      <c r="V3193" s="106"/>
      <c r="W3193" s="19"/>
      <c r="X3193" s="2"/>
      <c r="Y3193" s="4"/>
      <c r="Z3193" s="106"/>
      <c r="AA3193" s="114"/>
      <c r="AB3193" s="112"/>
      <c r="AC3193" s="178"/>
      <c r="AD3193" s="11"/>
      <c r="AE3193" s="106"/>
      <c r="AF3193" s="106"/>
      <c r="AG3193" s="106"/>
      <c r="AH3193" s="115"/>
      <c r="AI3193" s="116"/>
      <c r="AJ3193" s="10"/>
      <c r="AK3193" s="1"/>
      <c r="AL3193" s="10"/>
      <c r="AM3193" s="1"/>
      <c r="AN3193" s="1"/>
      <c r="AO3193" s="3"/>
      <c r="AP3193" s="3"/>
      <c r="AQ3193" s="4"/>
      <c r="AR3193" s="4"/>
      <c r="AS3193" s="4"/>
      <c r="AT3193" s="4"/>
      <c r="AU3193" s="4"/>
      <c r="AV3193" s="4"/>
      <c r="AW3193" s="1"/>
      <c r="AX3193" s="1"/>
      <c r="AY3193" s="1"/>
      <c r="AZ3193" s="1"/>
      <c r="BA3193" s="1"/>
      <c r="BB3193" s="1"/>
      <c r="BC3193" s="1"/>
      <c r="BD3193" s="1"/>
      <c r="BE3193" s="1"/>
      <c r="BG3193" s="1"/>
      <c r="BH3193" s="1"/>
    </row>
    <row r="3194" spans="1:60" ht="15" customHeight="1" x14ac:dyDescent="0.25">
      <c r="A3194" s="105"/>
      <c r="B3194" s="106"/>
      <c r="C3194" s="2"/>
      <c r="D3194" s="2"/>
      <c r="E3194" s="106"/>
      <c r="F3194" s="107"/>
      <c r="G3194" s="108"/>
      <c r="H3194" s="109"/>
      <c r="I3194" s="109"/>
      <c r="J3194" s="110"/>
      <c r="K3194" s="117"/>
      <c r="L3194" s="178"/>
      <c r="M3194" s="178"/>
      <c r="N3194" s="106"/>
      <c r="O3194" s="111"/>
      <c r="P3194" s="111"/>
      <c r="Q3194" s="106"/>
      <c r="R3194" s="106"/>
      <c r="S3194" s="106"/>
      <c r="T3194" s="106"/>
      <c r="U3194" s="106"/>
      <c r="V3194" s="106"/>
      <c r="W3194" s="19"/>
      <c r="X3194" s="2"/>
      <c r="Y3194" s="4"/>
      <c r="Z3194" s="106"/>
      <c r="AA3194" s="114"/>
      <c r="AB3194" s="112"/>
      <c r="AC3194" s="178"/>
      <c r="AD3194" s="11"/>
      <c r="AE3194" s="106"/>
      <c r="AF3194" s="106"/>
      <c r="AG3194" s="106"/>
      <c r="AH3194" s="115"/>
      <c r="AI3194" s="116"/>
      <c r="AJ3194" s="10"/>
      <c r="AK3194" s="1"/>
      <c r="AL3194" s="10"/>
      <c r="AM3194" s="1"/>
      <c r="AN3194" s="1"/>
      <c r="AO3194" s="3"/>
      <c r="AP3194" s="3"/>
      <c r="AQ3194" s="4"/>
      <c r="AR3194" s="4"/>
      <c r="AS3194" s="4"/>
      <c r="AT3194" s="4"/>
      <c r="AU3194" s="4"/>
      <c r="AV3194" s="4"/>
      <c r="AW3194" s="1"/>
      <c r="AX3194" s="1"/>
      <c r="AY3194" s="1"/>
      <c r="AZ3194" s="1"/>
      <c r="BA3194" s="1"/>
      <c r="BB3194" s="1"/>
      <c r="BC3194" s="1"/>
      <c r="BD3194" s="1"/>
      <c r="BE3194" s="1"/>
      <c r="BG3194" s="1"/>
      <c r="BH3194" s="1"/>
    </row>
    <row r="3195" spans="1:60" ht="15" customHeight="1" x14ac:dyDescent="0.25">
      <c r="A3195" s="105"/>
      <c r="B3195" s="106"/>
      <c r="C3195" s="2"/>
      <c r="D3195" s="2"/>
      <c r="E3195" s="106"/>
      <c r="F3195" s="107"/>
      <c r="G3195" s="108"/>
      <c r="H3195" s="109"/>
      <c r="I3195" s="109"/>
      <c r="J3195" s="110"/>
      <c r="K3195" s="117"/>
      <c r="L3195" s="178"/>
      <c r="M3195" s="178"/>
      <c r="N3195" s="106"/>
      <c r="O3195" s="111"/>
      <c r="P3195" s="111"/>
      <c r="Q3195" s="106"/>
      <c r="R3195" s="106"/>
      <c r="S3195" s="106"/>
      <c r="T3195" s="106"/>
      <c r="U3195" s="106"/>
      <c r="V3195" s="106"/>
      <c r="W3195" s="19"/>
      <c r="X3195" s="2"/>
      <c r="Y3195" s="4"/>
      <c r="Z3195" s="106"/>
      <c r="AA3195" s="114"/>
      <c r="AB3195" s="112"/>
      <c r="AC3195" s="178"/>
      <c r="AD3195" s="11"/>
      <c r="AE3195" s="106"/>
      <c r="AF3195" s="106"/>
      <c r="AG3195" s="106"/>
      <c r="AH3195" s="115"/>
      <c r="AI3195" s="116"/>
      <c r="AJ3195" s="10"/>
      <c r="AK3195" s="1"/>
      <c r="AL3195" s="10"/>
      <c r="AM3195" s="1"/>
      <c r="AN3195" s="1"/>
      <c r="AO3195" s="3"/>
      <c r="AP3195" s="3"/>
      <c r="AQ3195" s="4"/>
      <c r="AR3195" s="4"/>
      <c r="AS3195" s="4"/>
      <c r="AT3195" s="4"/>
      <c r="AU3195" s="4"/>
      <c r="AV3195" s="4"/>
      <c r="AW3195" s="1"/>
      <c r="AX3195" s="1"/>
      <c r="AY3195" s="1"/>
      <c r="AZ3195" s="1"/>
      <c r="BA3195" s="1"/>
      <c r="BB3195" s="1"/>
      <c r="BC3195" s="1"/>
      <c r="BD3195" s="1"/>
      <c r="BE3195" s="1"/>
      <c r="BG3195" s="1"/>
      <c r="BH3195" s="1"/>
    </row>
    <row r="3196" spans="1:60" ht="15" customHeight="1" x14ac:dyDescent="0.25">
      <c r="A3196" s="105"/>
      <c r="B3196" s="106"/>
      <c r="C3196" s="2"/>
      <c r="D3196" s="2"/>
      <c r="E3196" s="106"/>
      <c r="F3196" s="107"/>
      <c r="G3196" s="108"/>
      <c r="H3196" s="109"/>
      <c r="I3196" s="109"/>
      <c r="J3196" s="110"/>
      <c r="K3196" s="117"/>
      <c r="L3196" s="178"/>
      <c r="M3196" s="178"/>
      <c r="N3196" s="106"/>
      <c r="O3196" s="111"/>
      <c r="P3196" s="111"/>
      <c r="Q3196" s="106"/>
      <c r="R3196" s="106"/>
      <c r="S3196" s="106"/>
      <c r="T3196" s="106"/>
      <c r="U3196" s="106"/>
      <c r="V3196" s="106"/>
      <c r="W3196" s="19"/>
      <c r="X3196" s="2"/>
      <c r="Y3196" s="4"/>
      <c r="Z3196" s="106"/>
      <c r="AA3196" s="114"/>
      <c r="AB3196" s="112"/>
      <c r="AC3196" s="178"/>
      <c r="AD3196" s="11"/>
      <c r="AE3196" s="106"/>
      <c r="AF3196" s="106"/>
      <c r="AG3196" s="106"/>
      <c r="AH3196" s="115"/>
      <c r="AI3196" s="116"/>
      <c r="AJ3196" s="10"/>
      <c r="AK3196" s="1"/>
      <c r="AL3196" s="10"/>
      <c r="AM3196" s="1"/>
      <c r="AN3196" s="1"/>
      <c r="AO3196" s="3"/>
      <c r="AP3196" s="3"/>
      <c r="AQ3196" s="4"/>
      <c r="AR3196" s="4"/>
      <c r="AS3196" s="4"/>
      <c r="AT3196" s="4"/>
      <c r="AU3196" s="4"/>
      <c r="AV3196" s="4"/>
      <c r="AW3196" s="1"/>
      <c r="AX3196" s="1"/>
      <c r="AY3196" s="1"/>
      <c r="AZ3196" s="1"/>
      <c r="BA3196" s="1"/>
      <c r="BB3196" s="1"/>
      <c r="BC3196" s="1"/>
      <c r="BD3196" s="1"/>
      <c r="BE3196" s="1"/>
      <c r="BG3196" s="1"/>
      <c r="BH3196" s="1"/>
    </row>
    <row r="3197" spans="1:60" ht="15" customHeight="1" x14ac:dyDescent="0.25">
      <c r="A3197" s="105"/>
      <c r="B3197" s="106"/>
      <c r="C3197" s="2"/>
      <c r="D3197" s="2"/>
      <c r="E3197" s="106"/>
      <c r="F3197" s="107"/>
      <c r="G3197" s="108"/>
      <c r="H3197" s="109"/>
      <c r="I3197" s="109"/>
      <c r="J3197" s="110"/>
      <c r="K3197" s="117"/>
      <c r="L3197" s="178"/>
      <c r="M3197" s="178"/>
      <c r="N3197" s="106"/>
      <c r="O3197" s="111"/>
      <c r="P3197" s="111"/>
      <c r="Q3197" s="106"/>
      <c r="R3197" s="106"/>
      <c r="S3197" s="106"/>
      <c r="T3197" s="106"/>
      <c r="U3197" s="106"/>
      <c r="V3197" s="106"/>
      <c r="W3197" s="19"/>
      <c r="X3197" s="2"/>
      <c r="Y3197" s="4"/>
      <c r="Z3197" s="106"/>
      <c r="AA3197" s="114"/>
      <c r="AB3197" s="112"/>
      <c r="AC3197" s="178"/>
      <c r="AD3197" s="11"/>
      <c r="AE3197" s="106"/>
      <c r="AF3197" s="106"/>
      <c r="AG3197" s="106"/>
      <c r="AH3197" s="115"/>
      <c r="AI3197" s="116"/>
      <c r="AJ3197" s="10"/>
      <c r="AK3197" s="1"/>
      <c r="AL3197" s="10"/>
      <c r="AM3197" s="1"/>
      <c r="AN3197" s="1"/>
      <c r="AO3197" s="3"/>
      <c r="AP3197" s="3"/>
      <c r="AQ3197" s="4"/>
      <c r="AR3197" s="4"/>
      <c r="AS3197" s="4"/>
      <c r="AT3197" s="4"/>
      <c r="AU3197" s="4"/>
      <c r="AV3197" s="4"/>
      <c r="AW3197" s="1"/>
      <c r="AX3197" s="1"/>
      <c r="AY3197" s="1"/>
      <c r="AZ3197" s="1"/>
      <c r="BA3197" s="1"/>
      <c r="BB3197" s="1"/>
      <c r="BC3197" s="1"/>
      <c r="BD3197" s="1"/>
      <c r="BE3197" s="1"/>
      <c r="BG3197" s="1"/>
      <c r="BH3197" s="1"/>
    </row>
    <row r="3198" spans="1:60" ht="15" customHeight="1" x14ac:dyDescent="0.25">
      <c r="A3198" s="105"/>
      <c r="B3198" s="106"/>
      <c r="C3198" s="2"/>
      <c r="D3198" s="2"/>
      <c r="E3198" s="106"/>
      <c r="F3198" s="107"/>
      <c r="G3198" s="108"/>
      <c r="H3198" s="109"/>
      <c r="I3198" s="109"/>
      <c r="J3198" s="110"/>
      <c r="K3198" s="117"/>
      <c r="L3198" s="178"/>
      <c r="M3198" s="178"/>
      <c r="N3198" s="106"/>
      <c r="O3198" s="111"/>
      <c r="P3198" s="111"/>
      <c r="Q3198" s="106"/>
      <c r="R3198" s="106"/>
      <c r="S3198" s="106"/>
      <c r="T3198" s="106"/>
      <c r="U3198" s="106"/>
      <c r="V3198" s="106"/>
      <c r="W3198" s="19"/>
      <c r="X3198" s="2"/>
      <c r="Y3198" s="4"/>
      <c r="Z3198" s="106"/>
      <c r="AA3198" s="114"/>
      <c r="AB3198" s="112"/>
      <c r="AC3198" s="178"/>
      <c r="AD3198" s="11"/>
      <c r="AE3198" s="106"/>
      <c r="AF3198" s="106"/>
      <c r="AG3198" s="106"/>
      <c r="AH3198" s="115"/>
      <c r="AI3198" s="116"/>
      <c r="AJ3198" s="10"/>
      <c r="AK3198" s="1"/>
      <c r="AL3198" s="10"/>
      <c r="AM3198" s="1"/>
      <c r="AN3198" s="1"/>
      <c r="AO3198" s="3"/>
      <c r="AP3198" s="3"/>
      <c r="AQ3198" s="4"/>
      <c r="AR3198" s="4"/>
      <c r="AS3198" s="4"/>
      <c r="AT3198" s="4"/>
      <c r="AU3198" s="4"/>
      <c r="AV3198" s="4"/>
      <c r="AW3198" s="1"/>
      <c r="AX3198" s="1"/>
      <c r="AY3198" s="1"/>
      <c r="AZ3198" s="1"/>
      <c r="BA3198" s="1"/>
      <c r="BB3198" s="1"/>
      <c r="BC3198" s="1"/>
      <c r="BD3198" s="1"/>
      <c r="BE3198" s="1"/>
      <c r="BG3198" s="1"/>
      <c r="BH3198" s="1"/>
    </row>
    <row r="3199" spans="1:60" ht="15" customHeight="1" x14ac:dyDescent="0.25">
      <c r="A3199" s="105"/>
      <c r="B3199" s="106"/>
      <c r="C3199" s="2"/>
      <c r="D3199" s="2"/>
      <c r="E3199" s="106"/>
      <c r="F3199" s="107"/>
      <c r="G3199" s="108"/>
      <c r="H3199" s="109"/>
      <c r="I3199" s="109"/>
      <c r="J3199" s="110"/>
      <c r="K3199" s="117"/>
      <c r="L3199" s="178"/>
      <c r="M3199" s="178"/>
      <c r="N3199" s="106"/>
      <c r="O3199" s="111"/>
      <c r="P3199" s="111"/>
      <c r="Q3199" s="106"/>
      <c r="R3199" s="106"/>
      <c r="S3199" s="106"/>
      <c r="T3199" s="106"/>
      <c r="U3199" s="106"/>
      <c r="V3199" s="106"/>
      <c r="W3199" s="19"/>
      <c r="X3199" s="2"/>
      <c r="Y3199" s="4"/>
      <c r="Z3199" s="106"/>
      <c r="AA3199" s="114"/>
      <c r="AB3199" s="112"/>
      <c r="AC3199" s="178"/>
      <c r="AD3199" s="11"/>
      <c r="AE3199" s="106"/>
      <c r="AF3199" s="106"/>
      <c r="AG3199" s="106"/>
      <c r="AH3199" s="115"/>
      <c r="AI3199" s="116"/>
      <c r="AJ3199" s="10"/>
      <c r="AK3199" s="1"/>
      <c r="AL3199" s="10"/>
      <c r="AM3199" s="1"/>
      <c r="AN3199" s="1"/>
      <c r="AO3199" s="3"/>
      <c r="AP3199" s="3"/>
      <c r="AQ3199" s="4"/>
      <c r="AR3199" s="4"/>
      <c r="AS3199" s="4"/>
      <c r="AT3199" s="4"/>
      <c r="AU3199" s="4"/>
      <c r="AV3199" s="4"/>
      <c r="AW3199" s="1"/>
      <c r="AX3199" s="1"/>
      <c r="AY3199" s="1"/>
      <c r="AZ3199" s="1"/>
      <c r="BA3199" s="1"/>
      <c r="BB3199" s="1"/>
      <c r="BC3199" s="1"/>
      <c r="BD3199" s="1"/>
      <c r="BE3199" s="1"/>
      <c r="BG3199" s="1"/>
      <c r="BH3199" s="1"/>
    </row>
    <row r="3200" spans="1:60" ht="15" customHeight="1" x14ac:dyDescent="0.25">
      <c r="A3200" s="105"/>
      <c r="B3200" s="106"/>
      <c r="C3200" s="2"/>
      <c r="D3200" s="2"/>
      <c r="E3200" s="106"/>
      <c r="F3200" s="107"/>
      <c r="G3200" s="108"/>
      <c r="H3200" s="109"/>
      <c r="I3200" s="109"/>
      <c r="J3200" s="110"/>
      <c r="K3200" s="117"/>
      <c r="L3200" s="178"/>
      <c r="M3200" s="178"/>
      <c r="N3200" s="106"/>
      <c r="O3200" s="111"/>
      <c r="P3200" s="111"/>
      <c r="Q3200" s="106"/>
      <c r="R3200" s="106"/>
      <c r="S3200" s="106"/>
      <c r="T3200" s="106"/>
      <c r="U3200" s="106"/>
      <c r="V3200" s="106"/>
      <c r="W3200" s="19"/>
      <c r="X3200" s="2"/>
      <c r="Y3200" s="4"/>
      <c r="Z3200" s="106"/>
      <c r="AA3200" s="114"/>
      <c r="AB3200" s="112"/>
      <c r="AC3200" s="178"/>
      <c r="AD3200" s="11"/>
      <c r="AE3200" s="106"/>
      <c r="AF3200" s="106"/>
      <c r="AG3200" s="106"/>
      <c r="AH3200" s="115"/>
      <c r="AI3200" s="116"/>
      <c r="AJ3200" s="10"/>
      <c r="AK3200" s="1"/>
      <c r="AL3200" s="10"/>
      <c r="AM3200" s="1"/>
      <c r="AN3200" s="1"/>
      <c r="AO3200" s="3"/>
      <c r="AP3200" s="3"/>
      <c r="AQ3200" s="4"/>
      <c r="AR3200" s="4"/>
      <c r="AS3200" s="4"/>
      <c r="AT3200" s="4"/>
      <c r="AU3200" s="4"/>
      <c r="AV3200" s="4"/>
      <c r="AW3200" s="1"/>
      <c r="AX3200" s="1"/>
      <c r="AY3200" s="1"/>
      <c r="AZ3200" s="1"/>
      <c r="BA3200" s="1"/>
      <c r="BB3200" s="1"/>
      <c r="BC3200" s="1"/>
      <c r="BD3200" s="1"/>
      <c r="BE3200" s="1"/>
      <c r="BG3200" s="1"/>
      <c r="BH3200" s="1"/>
    </row>
    <row r="3201" spans="1:60" ht="15" customHeight="1" x14ac:dyDescent="0.25">
      <c r="A3201" s="105"/>
      <c r="B3201" s="106"/>
      <c r="C3201" s="2"/>
      <c r="D3201" s="2"/>
      <c r="E3201" s="106"/>
      <c r="F3201" s="107"/>
      <c r="G3201" s="108"/>
      <c r="H3201" s="109"/>
      <c r="I3201" s="109"/>
      <c r="J3201" s="110"/>
      <c r="K3201" s="117"/>
      <c r="L3201" s="178"/>
      <c r="M3201" s="178"/>
      <c r="N3201" s="106"/>
      <c r="O3201" s="111"/>
      <c r="P3201" s="111"/>
      <c r="Q3201" s="106"/>
      <c r="R3201" s="106"/>
      <c r="S3201" s="106"/>
      <c r="T3201" s="106"/>
      <c r="U3201" s="106"/>
      <c r="V3201" s="106"/>
      <c r="W3201" s="19"/>
      <c r="X3201" s="2"/>
      <c r="Y3201" s="4"/>
      <c r="Z3201" s="106"/>
      <c r="AA3201" s="114"/>
      <c r="AB3201" s="112"/>
      <c r="AC3201" s="178"/>
      <c r="AD3201" s="11"/>
      <c r="AE3201" s="106"/>
      <c r="AF3201" s="106"/>
      <c r="AG3201" s="106"/>
      <c r="AH3201" s="115"/>
      <c r="AI3201" s="116"/>
      <c r="AJ3201" s="10"/>
      <c r="AK3201" s="1"/>
      <c r="AL3201" s="10"/>
      <c r="AM3201" s="1"/>
      <c r="AN3201" s="1"/>
      <c r="AO3201" s="3"/>
      <c r="AP3201" s="3"/>
      <c r="AQ3201" s="4"/>
      <c r="AR3201" s="4"/>
      <c r="AS3201" s="4"/>
      <c r="AT3201" s="4"/>
      <c r="AU3201" s="4"/>
      <c r="AV3201" s="4"/>
      <c r="AW3201" s="1"/>
      <c r="AX3201" s="1"/>
      <c r="AY3201" s="1"/>
      <c r="AZ3201" s="1"/>
      <c r="BA3201" s="1"/>
      <c r="BB3201" s="1"/>
      <c r="BC3201" s="1"/>
      <c r="BD3201" s="1"/>
      <c r="BE3201" s="1"/>
      <c r="BG3201" s="1"/>
      <c r="BH3201" s="1"/>
    </row>
    <row r="3202" spans="1:60" ht="15" customHeight="1" x14ac:dyDescent="0.25">
      <c r="A3202" s="105"/>
      <c r="B3202" s="106"/>
      <c r="C3202" s="2"/>
      <c r="D3202" s="2"/>
      <c r="E3202" s="106"/>
      <c r="F3202" s="107"/>
      <c r="G3202" s="108"/>
      <c r="H3202" s="109"/>
      <c r="I3202" s="109"/>
      <c r="J3202" s="110"/>
      <c r="K3202" s="117"/>
      <c r="L3202" s="178"/>
      <c r="M3202" s="178"/>
      <c r="N3202" s="106"/>
      <c r="O3202" s="111"/>
      <c r="P3202" s="111"/>
      <c r="Q3202" s="106"/>
      <c r="R3202" s="106"/>
      <c r="S3202" s="106"/>
      <c r="T3202" s="106"/>
      <c r="U3202" s="106"/>
      <c r="V3202" s="106"/>
      <c r="W3202" s="19"/>
      <c r="X3202" s="2"/>
      <c r="Y3202" s="4"/>
      <c r="Z3202" s="106"/>
      <c r="AA3202" s="114"/>
      <c r="AB3202" s="112"/>
      <c r="AC3202" s="178"/>
      <c r="AD3202" s="11"/>
      <c r="AE3202" s="106"/>
      <c r="AF3202" s="106"/>
      <c r="AG3202" s="106"/>
      <c r="AH3202" s="115"/>
      <c r="AI3202" s="116"/>
      <c r="AJ3202" s="10"/>
      <c r="AK3202" s="1"/>
      <c r="AL3202" s="10"/>
      <c r="AM3202" s="1"/>
      <c r="AN3202" s="1"/>
      <c r="AO3202" s="3"/>
      <c r="AP3202" s="3"/>
      <c r="AQ3202" s="4"/>
      <c r="AR3202" s="4"/>
      <c r="AS3202" s="4"/>
      <c r="AT3202" s="4"/>
      <c r="AU3202" s="4"/>
      <c r="AV3202" s="4"/>
      <c r="AW3202" s="1"/>
      <c r="AX3202" s="1"/>
      <c r="AY3202" s="1"/>
      <c r="AZ3202" s="1"/>
      <c r="BA3202" s="1"/>
      <c r="BB3202" s="1"/>
      <c r="BC3202" s="1"/>
      <c r="BD3202" s="1"/>
      <c r="BE3202" s="1"/>
      <c r="BG3202" s="1"/>
      <c r="BH3202" s="1"/>
    </row>
    <row r="3203" spans="1:60" ht="15" customHeight="1" x14ac:dyDescent="0.25">
      <c r="A3203" s="105"/>
      <c r="B3203" s="106"/>
      <c r="C3203" s="2"/>
      <c r="D3203" s="2"/>
      <c r="E3203" s="106"/>
      <c r="F3203" s="107"/>
      <c r="G3203" s="108"/>
      <c r="H3203" s="109"/>
      <c r="I3203" s="109"/>
      <c r="J3203" s="110"/>
      <c r="K3203" s="117"/>
      <c r="L3203" s="178"/>
      <c r="M3203" s="178"/>
      <c r="N3203" s="106"/>
      <c r="O3203" s="111"/>
      <c r="P3203" s="111"/>
      <c r="Q3203" s="106"/>
      <c r="R3203" s="106"/>
      <c r="S3203" s="106"/>
      <c r="T3203" s="106"/>
      <c r="U3203" s="106"/>
      <c r="V3203" s="106"/>
      <c r="W3203" s="19"/>
      <c r="X3203" s="2"/>
      <c r="Y3203" s="4"/>
      <c r="Z3203" s="106"/>
      <c r="AA3203" s="114"/>
      <c r="AB3203" s="112"/>
      <c r="AC3203" s="178"/>
      <c r="AD3203" s="11"/>
      <c r="AE3203" s="106"/>
      <c r="AF3203" s="106"/>
      <c r="AG3203" s="106"/>
      <c r="AH3203" s="115"/>
      <c r="AI3203" s="116"/>
      <c r="AJ3203" s="10"/>
      <c r="AK3203" s="1"/>
      <c r="AL3203" s="10"/>
      <c r="AM3203" s="1"/>
      <c r="AN3203" s="1"/>
      <c r="AO3203" s="3"/>
      <c r="AP3203" s="3"/>
      <c r="AQ3203" s="4"/>
      <c r="AR3203" s="4"/>
      <c r="AS3203" s="4"/>
      <c r="AT3203" s="4"/>
      <c r="AU3203" s="4"/>
      <c r="AV3203" s="4"/>
      <c r="AW3203" s="1"/>
      <c r="AX3203" s="1"/>
      <c r="AY3203" s="1"/>
      <c r="AZ3203" s="1"/>
      <c r="BA3203" s="1"/>
      <c r="BB3203" s="1"/>
      <c r="BC3203" s="1"/>
      <c r="BD3203" s="1"/>
      <c r="BE3203" s="1"/>
      <c r="BG3203" s="1"/>
      <c r="BH3203" s="1"/>
    </row>
    <row r="3204" spans="1:60" ht="15" customHeight="1" x14ac:dyDescent="0.25">
      <c r="A3204" s="105"/>
      <c r="B3204" s="106"/>
      <c r="C3204" s="2"/>
      <c r="D3204" s="2"/>
      <c r="E3204" s="106"/>
      <c r="F3204" s="107"/>
      <c r="G3204" s="108"/>
      <c r="H3204" s="109"/>
      <c r="I3204" s="109"/>
      <c r="J3204" s="110"/>
      <c r="K3204" s="117"/>
      <c r="L3204" s="178"/>
      <c r="M3204" s="178"/>
      <c r="N3204" s="106"/>
      <c r="O3204" s="111"/>
      <c r="P3204" s="111"/>
      <c r="Q3204" s="106"/>
      <c r="R3204" s="106"/>
      <c r="S3204" s="106"/>
      <c r="T3204" s="106"/>
      <c r="U3204" s="106"/>
      <c r="V3204" s="106"/>
      <c r="W3204" s="19"/>
      <c r="X3204" s="2"/>
      <c r="Y3204" s="4"/>
      <c r="Z3204" s="106"/>
      <c r="AA3204" s="114"/>
      <c r="AB3204" s="112"/>
      <c r="AC3204" s="178"/>
      <c r="AD3204" s="11"/>
      <c r="AE3204" s="106"/>
      <c r="AF3204" s="106"/>
      <c r="AG3204" s="106"/>
      <c r="AH3204" s="115"/>
      <c r="AI3204" s="116"/>
      <c r="AJ3204" s="10"/>
      <c r="AK3204" s="1"/>
      <c r="AL3204" s="10"/>
      <c r="AM3204" s="1"/>
      <c r="AN3204" s="1"/>
      <c r="AO3204" s="3"/>
      <c r="AP3204" s="3"/>
      <c r="AQ3204" s="4"/>
      <c r="AR3204" s="4"/>
      <c r="AS3204" s="4"/>
      <c r="AT3204" s="4"/>
      <c r="AU3204" s="4"/>
      <c r="AV3204" s="4"/>
      <c r="AW3204" s="1"/>
      <c r="AX3204" s="1"/>
      <c r="AY3204" s="1"/>
      <c r="AZ3204" s="1"/>
      <c r="BA3204" s="1"/>
      <c r="BB3204" s="1"/>
      <c r="BC3204" s="1"/>
      <c r="BD3204" s="1"/>
      <c r="BE3204" s="1"/>
      <c r="BG3204" s="1"/>
      <c r="BH3204" s="1"/>
    </row>
    <row r="3205" spans="1:60" ht="15" customHeight="1" x14ac:dyDescent="0.25">
      <c r="A3205" s="105"/>
      <c r="B3205" s="106"/>
      <c r="C3205" s="2"/>
      <c r="D3205" s="2"/>
      <c r="E3205" s="106"/>
      <c r="F3205" s="107"/>
      <c r="G3205" s="108"/>
      <c r="H3205" s="109"/>
      <c r="I3205" s="109"/>
      <c r="J3205" s="110"/>
      <c r="K3205" s="117"/>
      <c r="L3205" s="178"/>
      <c r="M3205" s="178"/>
      <c r="N3205" s="106"/>
      <c r="O3205" s="111"/>
      <c r="P3205" s="111"/>
      <c r="Q3205" s="106"/>
      <c r="R3205" s="106"/>
      <c r="S3205" s="106"/>
      <c r="T3205" s="106"/>
      <c r="U3205" s="106"/>
      <c r="V3205" s="106"/>
      <c r="W3205" s="19"/>
      <c r="X3205" s="2"/>
      <c r="Y3205" s="4"/>
      <c r="Z3205" s="106"/>
      <c r="AA3205" s="114"/>
      <c r="AB3205" s="112"/>
      <c r="AC3205" s="178"/>
      <c r="AD3205" s="11"/>
      <c r="AE3205" s="106"/>
      <c r="AF3205" s="106"/>
      <c r="AG3205" s="106"/>
      <c r="AH3205" s="115"/>
      <c r="AI3205" s="116"/>
      <c r="AJ3205" s="10"/>
      <c r="AK3205" s="1"/>
      <c r="AL3205" s="10"/>
      <c r="AM3205" s="1"/>
      <c r="AN3205" s="1"/>
      <c r="AO3205" s="3"/>
      <c r="AP3205" s="3"/>
      <c r="AQ3205" s="4"/>
      <c r="AR3205" s="4"/>
      <c r="AS3205" s="4"/>
      <c r="AT3205" s="4"/>
      <c r="AU3205" s="4"/>
      <c r="AV3205" s="4"/>
      <c r="AW3205" s="1"/>
      <c r="AX3205" s="1"/>
      <c r="AY3205" s="1"/>
      <c r="AZ3205" s="1"/>
      <c r="BA3205" s="1"/>
      <c r="BB3205" s="1"/>
      <c r="BC3205" s="1"/>
      <c r="BD3205" s="1"/>
      <c r="BE3205" s="1"/>
      <c r="BG3205" s="1"/>
      <c r="BH3205" s="1"/>
    </row>
    <row r="3206" spans="1:60" ht="15" customHeight="1" x14ac:dyDescent="0.25">
      <c r="A3206" s="105"/>
      <c r="B3206" s="106"/>
      <c r="C3206" s="2"/>
      <c r="D3206" s="2"/>
      <c r="E3206" s="106"/>
      <c r="F3206" s="107"/>
      <c r="G3206" s="108"/>
      <c r="H3206" s="109"/>
      <c r="I3206" s="109"/>
      <c r="J3206" s="110"/>
      <c r="K3206" s="117"/>
      <c r="L3206" s="178"/>
      <c r="M3206" s="178"/>
      <c r="N3206" s="106"/>
      <c r="O3206" s="111"/>
      <c r="P3206" s="111"/>
      <c r="Q3206" s="106"/>
      <c r="R3206" s="106"/>
      <c r="S3206" s="106"/>
      <c r="T3206" s="106"/>
      <c r="U3206" s="106"/>
      <c r="V3206" s="106"/>
      <c r="W3206" s="19"/>
      <c r="X3206" s="2"/>
      <c r="Y3206" s="4"/>
      <c r="Z3206" s="106"/>
      <c r="AA3206" s="114"/>
      <c r="AB3206" s="112"/>
      <c r="AC3206" s="178"/>
      <c r="AD3206" s="11"/>
      <c r="AE3206" s="106"/>
      <c r="AF3206" s="106"/>
      <c r="AG3206" s="106"/>
      <c r="AH3206" s="115"/>
      <c r="AI3206" s="116"/>
      <c r="AJ3206" s="10"/>
      <c r="AK3206" s="1"/>
      <c r="AL3206" s="10"/>
      <c r="AM3206" s="1"/>
      <c r="AN3206" s="1"/>
      <c r="AO3206" s="3"/>
      <c r="AP3206" s="3"/>
      <c r="AQ3206" s="4"/>
      <c r="AR3206" s="4"/>
      <c r="AS3206" s="4"/>
      <c r="AT3206" s="4"/>
      <c r="AU3206" s="4"/>
      <c r="AV3206" s="4"/>
      <c r="AW3206" s="1"/>
      <c r="AX3206" s="1"/>
      <c r="AY3206" s="1"/>
      <c r="AZ3206" s="1"/>
      <c r="BA3206" s="1"/>
      <c r="BB3206" s="1"/>
      <c r="BC3206" s="1"/>
      <c r="BD3206" s="1"/>
      <c r="BE3206" s="1"/>
      <c r="BG3206" s="1"/>
      <c r="BH3206" s="1"/>
    </row>
    <row r="3207" spans="1:60" ht="15" customHeight="1" x14ac:dyDescent="0.25">
      <c r="A3207" s="105"/>
      <c r="B3207" s="106"/>
      <c r="C3207" s="2"/>
      <c r="D3207" s="2"/>
      <c r="E3207" s="106"/>
      <c r="F3207" s="107"/>
      <c r="G3207" s="108"/>
      <c r="H3207" s="109"/>
      <c r="I3207" s="109"/>
      <c r="J3207" s="110"/>
      <c r="K3207" s="117"/>
      <c r="L3207" s="178"/>
      <c r="M3207" s="178"/>
      <c r="N3207" s="106"/>
      <c r="O3207" s="111"/>
      <c r="P3207" s="111"/>
      <c r="Q3207" s="106"/>
      <c r="R3207" s="106"/>
      <c r="S3207" s="106"/>
      <c r="T3207" s="106"/>
      <c r="U3207" s="106"/>
      <c r="V3207" s="106"/>
      <c r="W3207" s="19"/>
      <c r="X3207" s="2"/>
      <c r="Y3207" s="4"/>
      <c r="Z3207" s="106"/>
      <c r="AA3207" s="114"/>
      <c r="AB3207" s="112"/>
      <c r="AC3207" s="178"/>
      <c r="AD3207" s="11"/>
      <c r="AE3207" s="106"/>
      <c r="AF3207" s="106"/>
      <c r="AG3207" s="106"/>
      <c r="AH3207" s="115"/>
      <c r="AI3207" s="116"/>
      <c r="AJ3207" s="10"/>
      <c r="AK3207" s="1"/>
      <c r="AL3207" s="10"/>
      <c r="AM3207" s="1"/>
      <c r="AN3207" s="1"/>
      <c r="AO3207" s="3"/>
      <c r="AP3207" s="3"/>
      <c r="AQ3207" s="4"/>
      <c r="AR3207" s="4"/>
      <c r="AS3207" s="4"/>
      <c r="AT3207" s="4"/>
      <c r="AU3207" s="4"/>
      <c r="AV3207" s="4"/>
      <c r="AW3207" s="1"/>
      <c r="AX3207" s="1"/>
      <c r="AY3207" s="1"/>
      <c r="AZ3207" s="1"/>
      <c r="BA3207" s="1"/>
      <c r="BB3207" s="1"/>
      <c r="BC3207" s="1"/>
      <c r="BD3207" s="1"/>
      <c r="BE3207" s="1"/>
      <c r="BG3207" s="1"/>
      <c r="BH3207" s="1"/>
    </row>
    <row r="3208" spans="1:60" ht="15" customHeight="1" x14ac:dyDescent="0.25">
      <c r="A3208" s="105"/>
      <c r="B3208" s="106"/>
      <c r="C3208" s="2"/>
      <c r="D3208" s="2"/>
      <c r="E3208" s="106"/>
      <c r="F3208" s="107"/>
      <c r="G3208" s="108"/>
      <c r="H3208" s="109"/>
      <c r="I3208" s="109"/>
      <c r="J3208" s="110"/>
      <c r="K3208" s="117"/>
      <c r="L3208" s="178"/>
      <c r="M3208" s="178"/>
      <c r="N3208" s="106"/>
      <c r="O3208" s="111"/>
      <c r="P3208" s="111"/>
      <c r="Q3208" s="106"/>
      <c r="R3208" s="106"/>
      <c r="S3208" s="106"/>
      <c r="T3208" s="106"/>
      <c r="U3208" s="106"/>
      <c r="V3208" s="106"/>
      <c r="W3208" s="19"/>
      <c r="X3208" s="2"/>
      <c r="Y3208" s="4"/>
      <c r="Z3208" s="106"/>
      <c r="AA3208" s="114"/>
      <c r="AB3208" s="112"/>
      <c r="AC3208" s="178"/>
      <c r="AD3208" s="11"/>
      <c r="AE3208" s="106"/>
      <c r="AF3208" s="106"/>
      <c r="AG3208" s="106"/>
      <c r="AH3208" s="115"/>
      <c r="AI3208" s="116"/>
      <c r="AJ3208" s="10"/>
      <c r="AK3208" s="1"/>
      <c r="AL3208" s="10"/>
      <c r="AM3208" s="1"/>
      <c r="AN3208" s="1"/>
      <c r="AO3208" s="3"/>
      <c r="AP3208" s="3"/>
      <c r="AQ3208" s="4"/>
      <c r="AR3208" s="4"/>
      <c r="AS3208" s="4"/>
      <c r="AT3208" s="4"/>
      <c r="AU3208" s="4"/>
      <c r="AV3208" s="4"/>
      <c r="AW3208" s="1"/>
      <c r="AX3208" s="1"/>
      <c r="AY3208" s="1"/>
      <c r="AZ3208" s="1"/>
      <c r="BA3208" s="1"/>
      <c r="BB3208" s="1"/>
      <c r="BC3208" s="1"/>
      <c r="BD3208" s="1"/>
      <c r="BE3208" s="1"/>
      <c r="BG3208" s="1"/>
      <c r="BH3208" s="1"/>
    </row>
    <row r="3209" spans="1:60" ht="15" customHeight="1" x14ac:dyDescent="0.25">
      <c r="A3209" s="105"/>
      <c r="B3209" s="106"/>
      <c r="C3209" s="2"/>
      <c r="D3209" s="2"/>
      <c r="E3209" s="106"/>
      <c r="F3209" s="107"/>
      <c r="G3209" s="108"/>
      <c r="H3209" s="109"/>
      <c r="I3209" s="109"/>
      <c r="J3209" s="110"/>
      <c r="K3209" s="117"/>
      <c r="L3209" s="178"/>
      <c r="M3209" s="178"/>
      <c r="N3209" s="106"/>
      <c r="O3209" s="111"/>
      <c r="P3209" s="111"/>
      <c r="Q3209" s="106"/>
      <c r="R3209" s="106"/>
      <c r="S3209" s="106"/>
      <c r="T3209" s="106"/>
      <c r="U3209" s="106"/>
      <c r="V3209" s="106"/>
      <c r="W3209" s="19"/>
      <c r="X3209" s="2"/>
      <c r="Y3209" s="4"/>
      <c r="Z3209" s="106"/>
      <c r="AA3209" s="114"/>
      <c r="AB3209" s="112"/>
      <c r="AC3209" s="178"/>
      <c r="AD3209" s="11"/>
      <c r="AE3209" s="106"/>
      <c r="AF3209" s="106"/>
      <c r="AG3209" s="106"/>
      <c r="AH3209" s="115"/>
      <c r="AI3209" s="116"/>
      <c r="AJ3209" s="10"/>
      <c r="AK3209" s="1"/>
      <c r="AL3209" s="10"/>
      <c r="AM3209" s="1"/>
      <c r="AN3209" s="1"/>
      <c r="AO3209" s="3"/>
      <c r="AP3209" s="3"/>
      <c r="AQ3209" s="4"/>
      <c r="AR3209" s="4"/>
      <c r="AS3209" s="4"/>
      <c r="AT3209" s="4"/>
      <c r="AU3209" s="4"/>
      <c r="AV3209" s="4"/>
      <c r="AW3209" s="1"/>
      <c r="AX3209" s="1"/>
      <c r="AY3209" s="1"/>
      <c r="AZ3209" s="1"/>
      <c r="BA3209" s="1"/>
      <c r="BB3209" s="1"/>
      <c r="BC3209" s="1"/>
      <c r="BD3209" s="1"/>
      <c r="BE3209" s="1"/>
      <c r="BG3209" s="1"/>
      <c r="BH3209" s="1"/>
    </row>
    <row r="3210" spans="1:60" ht="15" customHeight="1" x14ac:dyDescent="0.25">
      <c r="A3210" s="105"/>
      <c r="B3210" s="106"/>
      <c r="C3210" s="2"/>
      <c r="D3210" s="2"/>
      <c r="E3210" s="106"/>
      <c r="F3210" s="107"/>
      <c r="G3210" s="108"/>
      <c r="H3210" s="109"/>
      <c r="I3210" s="109"/>
      <c r="J3210" s="110"/>
      <c r="K3210" s="117"/>
      <c r="L3210" s="178"/>
      <c r="M3210" s="178"/>
      <c r="N3210" s="106"/>
      <c r="O3210" s="111"/>
      <c r="P3210" s="111"/>
      <c r="Q3210" s="106"/>
      <c r="R3210" s="106"/>
      <c r="S3210" s="106"/>
      <c r="T3210" s="106"/>
      <c r="U3210" s="106"/>
      <c r="V3210" s="106"/>
      <c r="W3210" s="19"/>
      <c r="X3210" s="2"/>
      <c r="Y3210" s="4"/>
      <c r="Z3210" s="106"/>
      <c r="AA3210" s="114"/>
      <c r="AB3210" s="112"/>
      <c r="AC3210" s="178"/>
      <c r="AD3210" s="11"/>
      <c r="AE3210" s="106"/>
      <c r="AF3210" s="106"/>
      <c r="AG3210" s="106"/>
      <c r="AH3210" s="115"/>
      <c r="AI3210" s="116"/>
      <c r="AJ3210" s="10"/>
      <c r="AK3210" s="1"/>
      <c r="AL3210" s="10"/>
      <c r="AM3210" s="1"/>
      <c r="AN3210" s="1"/>
      <c r="AO3210" s="3"/>
      <c r="AP3210" s="3"/>
      <c r="AQ3210" s="4"/>
      <c r="AR3210" s="4"/>
      <c r="AS3210" s="4"/>
      <c r="AT3210" s="4"/>
      <c r="AU3210" s="4"/>
      <c r="AV3210" s="4"/>
      <c r="AW3210" s="1"/>
      <c r="AX3210" s="1"/>
      <c r="AY3210" s="1"/>
      <c r="AZ3210" s="1"/>
      <c r="BA3210" s="1"/>
      <c r="BB3210" s="1"/>
      <c r="BC3210" s="1"/>
      <c r="BD3210" s="1"/>
      <c r="BE3210" s="1"/>
      <c r="BG3210" s="1"/>
      <c r="BH3210" s="1"/>
    </row>
    <row r="3211" spans="1:60" ht="15" customHeight="1" x14ac:dyDescent="0.25">
      <c r="A3211" s="105"/>
      <c r="B3211" s="106"/>
      <c r="C3211" s="2"/>
      <c r="D3211" s="2"/>
      <c r="E3211" s="106"/>
      <c r="F3211" s="107"/>
      <c r="G3211" s="108"/>
      <c r="H3211" s="109"/>
      <c r="I3211" s="109"/>
      <c r="J3211" s="110"/>
      <c r="K3211" s="117"/>
      <c r="L3211" s="178"/>
      <c r="M3211" s="178"/>
      <c r="N3211" s="106"/>
      <c r="O3211" s="111"/>
      <c r="P3211" s="111"/>
      <c r="Q3211" s="106"/>
      <c r="R3211" s="106"/>
      <c r="S3211" s="106"/>
      <c r="T3211" s="106"/>
      <c r="U3211" s="106"/>
      <c r="V3211" s="106"/>
      <c r="W3211" s="19"/>
      <c r="X3211" s="2"/>
      <c r="Y3211" s="4"/>
      <c r="Z3211" s="106"/>
      <c r="AA3211" s="114"/>
      <c r="AB3211" s="112"/>
      <c r="AC3211" s="178"/>
      <c r="AD3211" s="11"/>
      <c r="AE3211" s="106"/>
      <c r="AF3211" s="106"/>
      <c r="AG3211" s="106"/>
      <c r="AH3211" s="115"/>
      <c r="AI3211" s="116"/>
      <c r="AJ3211" s="10"/>
      <c r="AK3211" s="1"/>
      <c r="AL3211" s="10"/>
      <c r="AM3211" s="1"/>
      <c r="AN3211" s="1"/>
      <c r="AO3211" s="3"/>
      <c r="AP3211" s="3"/>
      <c r="AQ3211" s="4"/>
      <c r="AR3211" s="4"/>
      <c r="AS3211" s="4"/>
      <c r="AT3211" s="4"/>
      <c r="AU3211" s="4"/>
      <c r="AV3211" s="4"/>
      <c r="AW3211" s="1"/>
      <c r="AX3211" s="1"/>
      <c r="AY3211" s="1"/>
      <c r="AZ3211" s="1"/>
      <c r="BA3211" s="1"/>
      <c r="BB3211" s="1"/>
      <c r="BC3211" s="1"/>
      <c r="BD3211" s="1"/>
      <c r="BE3211" s="1"/>
      <c r="BG3211" s="1"/>
      <c r="BH3211" s="1"/>
    </row>
    <row r="3212" spans="1:60" ht="15" customHeight="1" x14ac:dyDescent="0.25">
      <c r="A3212" s="105"/>
      <c r="B3212" s="106"/>
      <c r="C3212" s="2"/>
      <c r="D3212" s="2"/>
      <c r="E3212" s="106"/>
      <c r="F3212" s="107"/>
      <c r="G3212" s="108"/>
      <c r="H3212" s="109"/>
      <c r="I3212" s="109"/>
      <c r="J3212" s="110"/>
      <c r="K3212" s="117"/>
      <c r="L3212" s="178"/>
      <c r="M3212" s="178"/>
      <c r="N3212" s="106"/>
      <c r="O3212" s="111"/>
      <c r="P3212" s="111"/>
      <c r="Q3212" s="106"/>
      <c r="R3212" s="106"/>
      <c r="S3212" s="106"/>
      <c r="T3212" s="106"/>
      <c r="U3212" s="106"/>
      <c r="V3212" s="106"/>
      <c r="W3212" s="19"/>
      <c r="X3212" s="2"/>
      <c r="Y3212" s="4"/>
      <c r="Z3212" s="106"/>
      <c r="AA3212" s="114"/>
      <c r="AB3212" s="112"/>
      <c r="AC3212" s="178"/>
      <c r="AD3212" s="11"/>
      <c r="AE3212" s="106"/>
      <c r="AF3212" s="106"/>
      <c r="AG3212" s="106"/>
      <c r="AH3212" s="115"/>
      <c r="AI3212" s="116"/>
      <c r="AJ3212" s="10"/>
      <c r="AK3212" s="1"/>
      <c r="AL3212" s="10"/>
      <c r="AM3212" s="1"/>
      <c r="AN3212" s="1"/>
      <c r="AO3212" s="3"/>
      <c r="AP3212" s="3"/>
      <c r="AQ3212" s="4"/>
      <c r="AR3212" s="4"/>
      <c r="AS3212" s="4"/>
      <c r="AT3212" s="4"/>
      <c r="AU3212" s="4"/>
      <c r="AV3212" s="4"/>
      <c r="AW3212" s="1"/>
      <c r="AX3212" s="1"/>
      <c r="AY3212" s="1"/>
      <c r="AZ3212" s="1"/>
      <c r="BA3212" s="1"/>
      <c r="BB3212" s="1"/>
      <c r="BC3212" s="1"/>
      <c r="BD3212" s="1"/>
      <c r="BE3212" s="1"/>
      <c r="BG3212" s="1"/>
      <c r="BH3212" s="1"/>
    </row>
    <row r="3213" spans="1:60" ht="15" customHeight="1" x14ac:dyDescent="0.25">
      <c r="A3213" s="105"/>
      <c r="B3213" s="106"/>
      <c r="C3213" s="2"/>
      <c r="D3213" s="2"/>
      <c r="E3213" s="106"/>
      <c r="F3213" s="107"/>
      <c r="G3213" s="108"/>
      <c r="H3213" s="109"/>
      <c r="I3213" s="109"/>
      <c r="J3213" s="110"/>
      <c r="K3213" s="117"/>
      <c r="L3213" s="178"/>
      <c r="M3213" s="178"/>
      <c r="N3213" s="106"/>
      <c r="O3213" s="111"/>
      <c r="P3213" s="111"/>
      <c r="Q3213" s="106"/>
      <c r="R3213" s="106"/>
      <c r="S3213" s="106"/>
      <c r="T3213" s="106"/>
      <c r="U3213" s="106"/>
      <c r="V3213" s="106"/>
      <c r="W3213" s="19"/>
      <c r="X3213" s="2"/>
      <c r="Y3213" s="4"/>
      <c r="Z3213" s="106"/>
      <c r="AA3213" s="114"/>
      <c r="AB3213" s="112"/>
      <c r="AC3213" s="178"/>
      <c r="AD3213" s="11"/>
      <c r="AE3213" s="106"/>
      <c r="AF3213" s="106"/>
      <c r="AG3213" s="106"/>
      <c r="AH3213" s="115"/>
      <c r="AI3213" s="116"/>
      <c r="AJ3213" s="10"/>
      <c r="AK3213" s="1"/>
      <c r="AL3213" s="10"/>
      <c r="AM3213" s="1"/>
      <c r="AN3213" s="1"/>
      <c r="AO3213" s="3"/>
      <c r="AP3213" s="3"/>
      <c r="AQ3213" s="4"/>
      <c r="AR3213" s="4"/>
      <c r="AS3213" s="4"/>
      <c r="AT3213" s="4"/>
      <c r="AU3213" s="4"/>
      <c r="AV3213" s="4"/>
      <c r="AW3213" s="1"/>
      <c r="AX3213" s="1"/>
      <c r="AY3213" s="1"/>
      <c r="AZ3213" s="1"/>
      <c r="BA3213" s="1"/>
      <c r="BB3213" s="1"/>
      <c r="BC3213" s="1"/>
      <c r="BD3213" s="1"/>
      <c r="BE3213" s="1"/>
      <c r="BG3213" s="1"/>
      <c r="BH3213" s="1"/>
    </row>
    <row r="3214" spans="1:60" ht="15" customHeight="1" x14ac:dyDescent="0.25">
      <c r="A3214" s="105"/>
      <c r="B3214" s="106"/>
      <c r="C3214" s="2"/>
      <c r="D3214" s="2"/>
      <c r="E3214" s="106"/>
      <c r="F3214" s="107"/>
      <c r="G3214" s="108"/>
      <c r="H3214" s="109"/>
      <c r="I3214" s="109"/>
      <c r="J3214" s="110"/>
      <c r="K3214" s="117"/>
      <c r="L3214" s="178"/>
      <c r="M3214" s="178"/>
      <c r="N3214" s="106"/>
      <c r="O3214" s="111"/>
      <c r="P3214" s="111"/>
      <c r="Q3214" s="106"/>
      <c r="R3214" s="106"/>
      <c r="S3214" s="106"/>
      <c r="T3214" s="106"/>
      <c r="U3214" s="106"/>
      <c r="V3214" s="106"/>
      <c r="W3214" s="19"/>
      <c r="X3214" s="2"/>
      <c r="Y3214" s="4"/>
      <c r="Z3214" s="106"/>
      <c r="AA3214" s="114"/>
      <c r="AB3214" s="112"/>
      <c r="AC3214" s="178"/>
      <c r="AD3214" s="11"/>
      <c r="AE3214" s="106"/>
      <c r="AF3214" s="106"/>
      <c r="AG3214" s="106"/>
      <c r="AH3214" s="115"/>
      <c r="AI3214" s="116"/>
      <c r="AJ3214" s="10"/>
      <c r="AK3214" s="1"/>
      <c r="AL3214" s="10"/>
      <c r="AM3214" s="1"/>
      <c r="AN3214" s="1"/>
      <c r="AO3214" s="3"/>
      <c r="AP3214" s="3"/>
      <c r="AQ3214" s="4"/>
      <c r="AR3214" s="4"/>
      <c r="AS3214" s="4"/>
      <c r="AT3214" s="4"/>
      <c r="AU3214" s="4"/>
      <c r="AV3214" s="4"/>
      <c r="AW3214" s="1"/>
      <c r="AX3214" s="1"/>
      <c r="AY3214" s="1"/>
      <c r="AZ3214" s="1"/>
      <c r="BA3214" s="1"/>
      <c r="BB3214" s="1"/>
      <c r="BC3214" s="1"/>
      <c r="BD3214" s="1"/>
      <c r="BE3214" s="1"/>
      <c r="BG3214" s="1"/>
      <c r="BH3214" s="1"/>
    </row>
    <row r="3215" spans="1:60" ht="15" customHeight="1" x14ac:dyDescent="0.25">
      <c r="A3215" s="105"/>
      <c r="B3215" s="106"/>
      <c r="C3215" s="2"/>
      <c r="D3215" s="2"/>
      <c r="E3215" s="106"/>
      <c r="F3215" s="107"/>
      <c r="G3215" s="108"/>
      <c r="H3215" s="109"/>
      <c r="I3215" s="109"/>
      <c r="J3215" s="110"/>
      <c r="K3215" s="117"/>
      <c r="L3215" s="178"/>
      <c r="M3215" s="178"/>
      <c r="N3215" s="106"/>
      <c r="O3215" s="111"/>
      <c r="P3215" s="111"/>
      <c r="Q3215" s="106"/>
      <c r="R3215" s="106"/>
      <c r="S3215" s="106"/>
      <c r="T3215" s="106"/>
      <c r="U3215" s="106"/>
      <c r="V3215" s="106"/>
      <c r="W3215" s="19"/>
      <c r="X3215" s="2"/>
      <c r="Y3215" s="4"/>
      <c r="Z3215" s="106"/>
      <c r="AA3215" s="114"/>
      <c r="AB3215" s="112"/>
      <c r="AC3215" s="178"/>
      <c r="AD3215" s="11"/>
      <c r="AE3215" s="106"/>
      <c r="AF3215" s="106"/>
      <c r="AG3215" s="106"/>
      <c r="AH3215" s="115"/>
      <c r="AI3215" s="116"/>
      <c r="AJ3215" s="10"/>
      <c r="AK3215" s="1"/>
      <c r="AL3215" s="10"/>
      <c r="AM3215" s="1"/>
      <c r="AN3215" s="1"/>
      <c r="AO3215" s="3"/>
      <c r="AP3215" s="3"/>
      <c r="AQ3215" s="4"/>
      <c r="AR3215" s="4"/>
      <c r="AS3215" s="4"/>
      <c r="AT3215" s="4"/>
      <c r="AU3215" s="4"/>
      <c r="AV3215" s="4"/>
      <c r="AW3215" s="1"/>
      <c r="AX3215" s="1"/>
      <c r="AY3215" s="1"/>
      <c r="AZ3215" s="1"/>
      <c r="BA3215" s="1"/>
      <c r="BB3215" s="1"/>
      <c r="BC3215" s="1"/>
      <c r="BD3215" s="1"/>
      <c r="BE3215" s="1"/>
      <c r="BG3215" s="1"/>
      <c r="BH3215" s="1"/>
    </row>
    <row r="3216" spans="1:60" ht="15" customHeight="1" x14ac:dyDescent="0.25">
      <c r="A3216" s="105"/>
      <c r="B3216" s="106"/>
      <c r="C3216" s="2"/>
      <c r="D3216" s="2"/>
      <c r="E3216" s="106"/>
      <c r="F3216" s="107"/>
      <c r="G3216" s="108"/>
      <c r="H3216" s="109"/>
      <c r="I3216" s="109"/>
      <c r="J3216" s="110"/>
      <c r="K3216" s="117"/>
      <c r="L3216" s="178"/>
      <c r="M3216" s="178"/>
      <c r="N3216" s="106"/>
      <c r="O3216" s="111"/>
      <c r="P3216" s="111"/>
      <c r="Q3216" s="106"/>
      <c r="R3216" s="106"/>
      <c r="S3216" s="106"/>
      <c r="T3216" s="106"/>
      <c r="U3216" s="106"/>
      <c r="V3216" s="106"/>
      <c r="W3216" s="19"/>
      <c r="X3216" s="2"/>
      <c r="Y3216" s="4"/>
      <c r="Z3216" s="106"/>
      <c r="AA3216" s="114"/>
      <c r="AB3216" s="112"/>
      <c r="AC3216" s="178"/>
      <c r="AD3216" s="11"/>
      <c r="AE3216" s="106"/>
      <c r="AF3216" s="106"/>
      <c r="AG3216" s="106"/>
      <c r="AH3216" s="115"/>
      <c r="AI3216" s="116"/>
      <c r="AJ3216" s="10"/>
      <c r="AK3216" s="1"/>
      <c r="AL3216" s="10"/>
      <c r="AM3216" s="1"/>
      <c r="AN3216" s="1"/>
      <c r="AO3216" s="3"/>
      <c r="AP3216" s="3"/>
      <c r="AQ3216" s="4"/>
      <c r="AR3216" s="4"/>
      <c r="AS3216" s="4"/>
      <c r="AT3216" s="4"/>
      <c r="AU3216" s="4"/>
      <c r="AV3216" s="4"/>
      <c r="AW3216" s="1"/>
      <c r="AX3216" s="1"/>
      <c r="AY3216" s="1"/>
      <c r="AZ3216" s="1"/>
      <c r="BA3216" s="1"/>
      <c r="BB3216" s="1"/>
      <c r="BC3216" s="1"/>
      <c r="BD3216" s="1"/>
      <c r="BE3216" s="1"/>
      <c r="BG3216" s="1"/>
      <c r="BH3216" s="1"/>
    </row>
    <row r="3217" spans="1:60" ht="15" customHeight="1" x14ac:dyDescent="0.25">
      <c r="A3217" s="105"/>
      <c r="B3217" s="106"/>
      <c r="C3217" s="2"/>
      <c r="D3217" s="2"/>
      <c r="E3217" s="106"/>
      <c r="F3217" s="107"/>
      <c r="G3217" s="108"/>
      <c r="H3217" s="109"/>
      <c r="I3217" s="109"/>
      <c r="J3217" s="110"/>
      <c r="K3217" s="117"/>
      <c r="L3217" s="178"/>
      <c r="M3217" s="178"/>
      <c r="N3217" s="106"/>
      <c r="O3217" s="111"/>
      <c r="P3217" s="111"/>
      <c r="Q3217" s="106"/>
      <c r="R3217" s="106"/>
      <c r="S3217" s="106"/>
      <c r="T3217" s="106"/>
      <c r="U3217" s="106"/>
      <c r="V3217" s="106"/>
      <c r="W3217" s="19"/>
      <c r="X3217" s="2"/>
      <c r="Y3217" s="4"/>
      <c r="Z3217" s="106"/>
      <c r="AA3217" s="114"/>
      <c r="AB3217" s="112"/>
      <c r="AC3217" s="178"/>
      <c r="AD3217" s="11"/>
      <c r="AE3217" s="106"/>
      <c r="AF3217" s="106"/>
      <c r="AG3217" s="106"/>
      <c r="AH3217" s="115"/>
      <c r="AI3217" s="116"/>
      <c r="AJ3217" s="10"/>
      <c r="AK3217" s="1"/>
      <c r="AL3217" s="10"/>
      <c r="AM3217" s="1"/>
      <c r="AN3217" s="1"/>
      <c r="AO3217" s="3"/>
      <c r="AP3217" s="3"/>
      <c r="AQ3217" s="4"/>
      <c r="AR3217" s="4"/>
      <c r="AS3217" s="4"/>
      <c r="AT3217" s="4"/>
      <c r="AU3217" s="4"/>
      <c r="AV3217" s="4"/>
      <c r="AW3217" s="1"/>
      <c r="AX3217" s="1"/>
      <c r="AY3217" s="1"/>
      <c r="AZ3217" s="1"/>
      <c r="BA3217" s="1"/>
      <c r="BB3217" s="1"/>
      <c r="BC3217" s="1"/>
      <c r="BD3217" s="1"/>
      <c r="BE3217" s="1"/>
      <c r="BG3217" s="1"/>
      <c r="BH3217" s="1"/>
    </row>
    <row r="3218" spans="1:60" ht="15" customHeight="1" x14ac:dyDescent="0.25">
      <c r="A3218" s="105"/>
      <c r="B3218" s="106"/>
      <c r="C3218" s="2"/>
      <c r="D3218" s="2"/>
      <c r="E3218" s="106"/>
      <c r="F3218" s="107"/>
      <c r="G3218" s="108"/>
      <c r="H3218" s="109"/>
      <c r="I3218" s="109"/>
      <c r="J3218" s="110"/>
      <c r="K3218" s="117"/>
      <c r="L3218" s="178"/>
      <c r="M3218" s="178"/>
      <c r="N3218" s="106"/>
      <c r="O3218" s="111"/>
      <c r="P3218" s="111"/>
      <c r="Q3218" s="106"/>
      <c r="R3218" s="106"/>
      <c r="S3218" s="106"/>
      <c r="T3218" s="106"/>
      <c r="U3218" s="106"/>
      <c r="V3218" s="106"/>
      <c r="W3218" s="19"/>
      <c r="X3218" s="2"/>
      <c r="Y3218" s="4"/>
      <c r="Z3218" s="106"/>
      <c r="AA3218" s="114"/>
      <c r="AB3218" s="112"/>
      <c r="AC3218" s="178"/>
      <c r="AD3218" s="11"/>
      <c r="AE3218" s="106"/>
      <c r="AF3218" s="106"/>
      <c r="AG3218" s="106"/>
      <c r="AH3218" s="115"/>
      <c r="AI3218" s="116"/>
      <c r="AJ3218" s="10"/>
      <c r="AK3218" s="1"/>
      <c r="AL3218" s="10"/>
      <c r="AM3218" s="1"/>
      <c r="AN3218" s="1"/>
      <c r="AO3218" s="3"/>
      <c r="AP3218" s="3"/>
      <c r="AQ3218" s="4"/>
      <c r="AR3218" s="4"/>
      <c r="AS3218" s="4"/>
      <c r="AT3218" s="4"/>
      <c r="AU3218" s="4"/>
      <c r="AV3218" s="4"/>
      <c r="AW3218" s="1"/>
      <c r="AX3218" s="1"/>
      <c r="AY3218" s="1"/>
      <c r="AZ3218" s="1"/>
      <c r="BA3218" s="1"/>
      <c r="BB3218" s="1"/>
      <c r="BC3218" s="1"/>
      <c r="BD3218" s="1"/>
      <c r="BE3218" s="1"/>
      <c r="BG3218" s="1"/>
      <c r="BH3218" s="1"/>
    </row>
    <row r="3219" spans="1:60" ht="15" customHeight="1" x14ac:dyDescent="0.25">
      <c r="A3219" s="105"/>
      <c r="B3219" s="106"/>
      <c r="C3219" s="2"/>
      <c r="D3219" s="2"/>
      <c r="E3219" s="106"/>
      <c r="F3219" s="107"/>
      <c r="G3219" s="108"/>
      <c r="H3219" s="109"/>
      <c r="I3219" s="109"/>
      <c r="J3219" s="110"/>
      <c r="K3219" s="117"/>
      <c r="L3219" s="178"/>
      <c r="M3219" s="178"/>
      <c r="N3219" s="106"/>
      <c r="O3219" s="111"/>
      <c r="P3219" s="111"/>
      <c r="Q3219" s="106"/>
      <c r="R3219" s="106"/>
      <c r="S3219" s="106"/>
      <c r="T3219" s="106"/>
      <c r="U3219" s="106"/>
      <c r="V3219" s="106"/>
      <c r="W3219" s="19"/>
      <c r="X3219" s="2"/>
      <c r="Y3219" s="4"/>
      <c r="Z3219" s="106"/>
      <c r="AA3219" s="114"/>
      <c r="AB3219" s="112"/>
      <c r="AC3219" s="178"/>
      <c r="AD3219" s="11"/>
      <c r="AE3219" s="106"/>
      <c r="AF3219" s="106"/>
      <c r="AG3219" s="106"/>
      <c r="AH3219" s="115"/>
      <c r="AI3219" s="116"/>
      <c r="AJ3219" s="10"/>
      <c r="AK3219" s="1"/>
      <c r="AL3219" s="10"/>
      <c r="AM3219" s="1"/>
      <c r="AN3219" s="1"/>
      <c r="AO3219" s="3"/>
      <c r="AP3219" s="3"/>
      <c r="AQ3219" s="4"/>
      <c r="AR3219" s="4"/>
      <c r="AS3219" s="4"/>
      <c r="AT3219" s="4"/>
      <c r="AU3219" s="4"/>
      <c r="AV3219" s="4"/>
      <c r="AW3219" s="1"/>
      <c r="AX3219" s="1"/>
      <c r="AY3219" s="1"/>
      <c r="AZ3219" s="1"/>
      <c r="BA3219" s="1"/>
      <c r="BB3219" s="1"/>
      <c r="BC3219" s="1"/>
      <c r="BD3219" s="1"/>
      <c r="BE3219" s="1"/>
      <c r="BG3219" s="1"/>
      <c r="BH3219" s="1"/>
    </row>
    <row r="3220" spans="1:60" ht="15" customHeight="1" x14ac:dyDescent="0.25">
      <c r="A3220" s="105"/>
      <c r="B3220" s="106"/>
      <c r="C3220" s="2"/>
      <c r="D3220" s="2"/>
      <c r="E3220" s="106"/>
      <c r="F3220" s="107"/>
      <c r="G3220" s="108"/>
      <c r="H3220" s="109"/>
      <c r="I3220" s="109"/>
      <c r="J3220" s="110"/>
      <c r="K3220" s="117"/>
      <c r="L3220" s="178"/>
      <c r="M3220" s="178"/>
      <c r="N3220" s="106"/>
      <c r="O3220" s="111"/>
      <c r="P3220" s="111"/>
      <c r="Q3220" s="106"/>
      <c r="R3220" s="106"/>
      <c r="S3220" s="106"/>
      <c r="T3220" s="106"/>
      <c r="U3220" s="106"/>
      <c r="V3220" s="106"/>
      <c r="W3220" s="19"/>
      <c r="X3220" s="2"/>
      <c r="Y3220" s="4"/>
      <c r="Z3220" s="106"/>
      <c r="AA3220" s="114"/>
      <c r="AB3220" s="112"/>
      <c r="AC3220" s="178"/>
      <c r="AD3220" s="11"/>
      <c r="AE3220" s="106"/>
      <c r="AF3220" s="106"/>
      <c r="AG3220" s="106"/>
      <c r="AH3220" s="115"/>
      <c r="AI3220" s="116"/>
      <c r="AJ3220" s="10"/>
      <c r="AK3220" s="1"/>
      <c r="AL3220" s="10"/>
      <c r="AM3220" s="1"/>
      <c r="AN3220" s="1"/>
      <c r="AO3220" s="3"/>
      <c r="AP3220" s="3"/>
      <c r="AQ3220" s="4"/>
      <c r="AR3220" s="4"/>
      <c r="AS3220" s="4"/>
      <c r="AT3220" s="4"/>
      <c r="AU3220" s="4"/>
      <c r="AV3220" s="4"/>
      <c r="AW3220" s="1"/>
      <c r="AX3220" s="1"/>
      <c r="AY3220" s="1"/>
      <c r="AZ3220" s="1"/>
      <c r="BA3220" s="1"/>
      <c r="BB3220" s="1"/>
      <c r="BC3220" s="1"/>
      <c r="BD3220" s="1"/>
      <c r="BE3220" s="1"/>
      <c r="BG3220" s="1"/>
      <c r="BH3220" s="1"/>
    </row>
    <row r="3221" spans="1:60" ht="15" customHeight="1" x14ac:dyDescent="0.25">
      <c r="A3221" s="105"/>
      <c r="B3221" s="106"/>
      <c r="C3221" s="2"/>
      <c r="D3221" s="2"/>
      <c r="E3221" s="106"/>
      <c r="F3221" s="107"/>
      <c r="G3221" s="108"/>
      <c r="H3221" s="109"/>
      <c r="I3221" s="109"/>
      <c r="J3221" s="110"/>
      <c r="K3221" s="117"/>
      <c r="L3221" s="178"/>
      <c r="M3221" s="178"/>
      <c r="N3221" s="106"/>
      <c r="O3221" s="111"/>
      <c r="P3221" s="111"/>
      <c r="Q3221" s="106"/>
      <c r="R3221" s="106"/>
      <c r="S3221" s="106"/>
      <c r="T3221" s="106"/>
      <c r="U3221" s="106"/>
      <c r="V3221" s="106"/>
      <c r="W3221" s="19"/>
      <c r="X3221" s="2"/>
      <c r="Y3221" s="4"/>
      <c r="Z3221" s="106"/>
      <c r="AA3221" s="114"/>
      <c r="AB3221" s="112"/>
      <c r="AC3221" s="178"/>
      <c r="AD3221" s="11"/>
      <c r="AE3221" s="106"/>
      <c r="AF3221" s="106"/>
      <c r="AG3221" s="106"/>
      <c r="AH3221" s="115"/>
      <c r="AI3221" s="116"/>
      <c r="AJ3221" s="10"/>
      <c r="AK3221" s="1"/>
      <c r="AL3221" s="10"/>
      <c r="AM3221" s="1"/>
      <c r="AN3221" s="1"/>
      <c r="AO3221" s="3"/>
      <c r="AP3221" s="3"/>
      <c r="AQ3221" s="4"/>
      <c r="AR3221" s="4"/>
      <c r="AS3221" s="4"/>
      <c r="AT3221" s="4"/>
      <c r="AU3221" s="4"/>
      <c r="AV3221" s="4"/>
      <c r="AW3221" s="1"/>
      <c r="AX3221" s="1"/>
      <c r="AY3221" s="1"/>
      <c r="AZ3221" s="1"/>
      <c r="BA3221" s="1"/>
      <c r="BB3221" s="1"/>
      <c r="BC3221" s="1"/>
      <c r="BD3221" s="1"/>
      <c r="BE3221" s="1"/>
      <c r="BG3221" s="1"/>
      <c r="BH3221" s="1"/>
    </row>
    <row r="3222" spans="1:60" ht="15" customHeight="1" x14ac:dyDescent="0.25">
      <c r="A3222" s="105"/>
      <c r="B3222" s="106"/>
      <c r="C3222" s="2"/>
      <c r="D3222" s="2"/>
      <c r="E3222" s="106"/>
      <c r="F3222" s="107"/>
      <c r="G3222" s="108"/>
      <c r="H3222" s="109"/>
      <c r="I3222" s="109"/>
      <c r="J3222" s="110"/>
      <c r="K3222" s="117"/>
      <c r="L3222" s="178"/>
      <c r="M3222" s="178"/>
      <c r="N3222" s="106"/>
      <c r="O3222" s="111"/>
      <c r="P3222" s="111"/>
      <c r="Q3222" s="106"/>
      <c r="R3222" s="106"/>
      <c r="S3222" s="106"/>
      <c r="T3222" s="106"/>
      <c r="U3222" s="106"/>
      <c r="V3222" s="106"/>
      <c r="W3222" s="19"/>
      <c r="X3222" s="2"/>
      <c r="Y3222" s="4"/>
      <c r="Z3222" s="106"/>
      <c r="AA3222" s="114"/>
      <c r="AB3222" s="112"/>
      <c r="AC3222" s="178"/>
      <c r="AD3222" s="11"/>
      <c r="AE3222" s="106"/>
      <c r="AF3222" s="106"/>
      <c r="AG3222" s="106"/>
      <c r="AH3222" s="115"/>
      <c r="AI3222" s="116"/>
      <c r="AJ3222" s="10"/>
      <c r="AK3222" s="1"/>
      <c r="AL3222" s="10"/>
      <c r="AM3222" s="1"/>
      <c r="AN3222" s="1"/>
      <c r="AO3222" s="3"/>
      <c r="AP3222" s="3"/>
      <c r="AQ3222" s="4"/>
      <c r="AR3222" s="4"/>
      <c r="AS3222" s="4"/>
      <c r="AT3222" s="4"/>
      <c r="AU3222" s="4"/>
      <c r="AV3222" s="4"/>
      <c r="AW3222" s="1"/>
      <c r="AX3222" s="1"/>
      <c r="AY3222" s="1"/>
      <c r="AZ3222" s="1"/>
      <c r="BA3222" s="1"/>
      <c r="BB3222" s="1"/>
      <c r="BC3222" s="1"/>
      <c r="BD3222" s="1"/>
      <c r="BE3222" s="1"/>
      <c r="BG3222" s="1"/>
      <c r="BH3222" s="1"/>
    </row>
    <row r="3223" spans="1:60" ht="15" customHeight="1" x14ac:dyDescent="0.25">
      <c r="A3223" s="105"/>
      <c r="B3223" s="106"/>
      <c r="C3223" s="2"/>
      <c r="D3223" s="2"/>
      <c r="E3223" s="106"/>
      <c r="F3223" s="107"/>
      <c r="G3223" s="108"/>
      <c r="H3223" s="109"/>
      <c r="I3223" s="109"/>
      <c r="J3223" s="110"/>
      <c r="K3223" s="117"/>
      <c r="L3223" s="178"/>
      <c r="M3223" s="178"/>
      <c r="N3223" s="106"/>
      <c r="O3223" s="111"/>
      <c r="P3223" s="111"/>
      <c r="Q3223" s="106"/>
      <c r="R3223" s="106"/>
      <c r="S3223" s="106"/>
      <c r="T3223" s="106"/>
      <c r="U3223" s="106"/>
      <c r="V3223" s="106"/>
      <c r="W3223" s="19"/>
      <c r="X3223" s="2"/>
      <c r="Y3223" s="4"/>
      <c r="Z3223" s="106"/>
      <c r="AA3223" s="114"/>
      <c r="AB3223" s="112"/>
      <c r="AC3223" s="178"/>
      <c r="AD3223" s="11"/>
      <c r="AE3223" s="106"/>
      <c r="AF3223" s="106"/>
      <c r="AG3223" s="106"/>
      <c r="AH3223" s="115"/>
      <c r="AI3223" s="116"/>
      <c r="AJ3223" s="10"/>
      <c r="AK3223" s="1"/>
      <c r="AL3223" s="10"/>
      <c r="AM3223" s="1"/>
      <c r="AN3223" s="1"/>
      <c r="AO3223" s="3"/>
      <c r="AP3223" s="3"/>
      <c r="AQ3223" s="4"/>
      <c r="AR3223" s="4"/>
      <c r="AS3223" s="4"/>
      <c r="AT3223" s="4"/>
      <c r="AU3223" s="4"/>
      <c r="AV3223" s="4"/>
      <c r="AW3223" s="1"/>
      <c r="AX3223" s="1"/>
      <c r="AY3223" s="1"/>
      <c r="AZ3223" s="1"/>
      <c r="BA3223" s="1"/>
      <c r="BB3223" s="1"/>
      <c r="BC3223" s="1"/>
      <c r="BD3223" s="1"/>
      <c r="BE3223" s="1"/>
      <c r="BG3223" s="1"/>
      <c r="BH3223" s="1"/>
    </row>
    <row r="3224" spans="1:60" ht="15" customHeight="1" x14ac:dyDescent="0.25">
      <c r="A3224" s="105"/>
      <c r="B3224" s="106"/>
      <c r="C3224" s="2"/>
      <c r="D3224" s="2"/>
      <c r="E3224" s="106"/>
      <c r="F3224" s="107"/>
      <c r="G3224" s="108"/>
      <c r="H3224" s="109"/>
      <c r="I3224" s="109"/>
      <c r="J3224" s="110"/>
      <c r="K3224" s="117"/>
      <c r="L3224" s="178"/>
      <c r="M3224" s="178"/>
      <c r="N3224" s="106"/>
      <c r="O3224" s="111"/>
      <c r="P3224" s="111"/>
      <c r="Q3224" s="106"/>
      <c r="R3224" s="106"/>
      <c r="S3224" s="106"/>
      <c r="T3224" s="106"/>
      <c r="U3224" s="106"/>
      <c r="V3224" s="106"/>
      <c r="W3224" s="19"/>
      <c r="X3224" s="2"/>
      <c r="Y3224" s="4"/>
      <c r="Z3224" s="106"/>
      <c r="AA3224" s="114"/>
      <c r="AB3224" s="112"/>
      <c r="AC3224" s="178"/>
      <c r="AD3224" s="11"/>
      <c r="AE3224" s="106"/>
      <c r="AF3224" s="106"/>
      <c r="AG3224" s="106"/>
      <c r="AH3224" s="115"/>
      <c r="AI3224" s="116"/>
      <c r="AJ3224" s="10"/>
      <c r="AK3224" s="1"/>
      <c r="AL3224" s="10"/>
      <c r="AM3224" s="1"/>
      <c r="AN3224" s="1"/>
      <c r="AO3224" s="3"/>
      <c r="AP3224" s="3"/>
      <c r="AQ3224" s="4"/>
      <c r="AR3224" s="4"/>
      <c r="AS3224" s="4"/>
      <c r="AT3224" s="4"/>
      <c r="AU3224" s="4"/>
      <c r="AV3224" s="4"/>
      <c r="AW3224" s="1"/>
      <c r="AX3224" s="1"/>
      <c r="AY3224" s="1"/>
      <c r="AZ3224" s="1"/>
      <c r="BA3224" s="1"/>
      <c r="BB3224" s="1"/>
      <c r="BC3224" s="1"/>
      <c r="BD3224" s="1"/>
      <c r="BE3224" s="1"/>
      <c r="BG3224" s="1"/>
      <c r="BH3224" s="1"/>
    </row>
    <row r="3225" spans="1:60" ht="15" customHeight="1" x14ac:dyDescent="0.25">
      <c r="A3225" s="105"/>
      <c r="B3225" s="106"/>
      <c r="C3225" s="2"/>
      <c r="D3225" s="2"/>
      <c r="E3225" s="106"/>
      <c r="F3225" s="107"/>
      <c r="G3225" s="108"/>
      <c r="H3225" s="109"/>
      <c r="I3225" s="109"/>
      <c r="J3225" s="110"/>
      <c r="K3225" s="117"/>
      <c r="L3225" s="178"/>
      <c r="M3225" s="178"/>
      <c r="N3225" s="106"/>
      <c r="O3225" s="111"/>
      <c r="P3225" s="111"/>
      <c r="Q3225" s="106"/>
      <c r="R3225" s="106"/>
      <c r="S3225" s="106"/>
      <c r="T3225" s="106"/>
      <c r="U3225" s="106"/>
      <c r="V3225" s="106"/>
      <c r="W3225" s="19"/>
      <c r="X3225" s="2"/>
      <c r="Y3225" s="4"/>
      <c r="Z3225" s="106"/>
      <c r="AA3225" s="114"/>
      <c r="AB3225" s="112"/>
      <c r="AC3225" s="178"/>
      <c r="AD3225" s="11"/>
      <c r="AE3225" s="106"/>
      <c r="AF3225" s="106"/>
      <c r="AG3225" s="106"/>
      <c r="AH3225" s="115"/>
      <c r="AI3225" s="116"/>
      <c r="AJ3225" s="10"/>
      <c r="AK3225" s="1"/>
      <c r="AL3225" s="10"/>
      <c r="AM3225" s="1"/>
      <c r="AN3225" s="1"/>
      <c r="AO3225" s="3"/>
      <c r="AP3225" s="3"/>
      <c r="AQ3225" s="4"/>
      <c r="AR3225" s="4"/>
      <c r="AS3225" s="4"/>
      <c r="AT3225" s="4"/>
      <c r="AU3225" s="4"/>
      <c r="AV3225" s="4"/>
      <c r="AW3225" s="1"/>
      <c r="AX3225" s="1"/>
      <c r="AY3225" s="1"/>
      <c r="AZ3225" s="1"/>
      <c r="BA3225" s="1"/>
      <c r="BB3225" s="1"/>
      <c r="BC3225" s="1"/>
      <c r="BD3225" s="1"/>
      <c r="BE3225" s="1"/>
      <c r="BG3225" s="1"/>
      <c r="BH3225" s="1"/>
    </row>
    <row r="3226" spans="1:60" ht="15" customHeight="1" x14ac:dyDescent="0.25">
      <c r="A3226" s="105"/>
      <c r="B3226" s="106"/>
      <c r="C3226" s="2"/>
      <c r="D3226" s="2"/>
      <c r="E3226" s="106"/>
      <c r="F3226" s="107"/>
      <c r="G3226" s="108"/>
      <c r="H3226" s="109"/>
      <c r="I3226" s="109"/>
      <c r="J3226" s="110"/>
      <c r="K3226" s="117"/>
      <c r="L3226" s="178"/>
      <c r="M3226" s="178"/>
      <c r="N3226" s="106"/>
      <c r="O3226" s="111"/>
      <c r="P3226" s="111"/>
      <c r="Q3226" s="106"/>
      <c r="R3226" s="106"/>
      <c r="S3226" s="106"/>
      <c r="T3226" s="106"/>
      <c r="U3226" s="106"/>
      <c r="V3226" s="106"/>
      <c r="W3226" s="19"/>
      <c r="X3226" s="2"/>
      <c r="Y3226" s="4"/>
      <c r="Z3226" s="106"/>
      <c r="AA3226" s="114"/>
      <c r="AB3226" s="112"/>
      <c r="AC3226" s="178"/>
      <c r="AD3226" s="11"/>
      <c r="AE3226" s="106"/>
      <c r="AF3226" s="106"/>
      <c r="AG3226" s="106"/>
      <c r="AH3226" s="115"/>
      <c r="AI3226" s="116"/>
      <c r="AJ3226" s="10"/>
      <c r="AK3226" s="1"/>
      <c r="AL3226" s="10"/>
      <c r="AM3226" s="1"/>
      <c r="AN3226" s="1"/>
      <c r="AO3226" s="3"/>
      <c r="AP3226" s="3"/>
      <c r="AQ3226" s="4"/>
      <c r="AR3226" s="4"/>
      <c r="AS3226" s="4"/>
      <c r="AT3226" s="4"/>
      <c r="AU3226" s="4"/>
      <c r="AV3226" s="4"/>
      <c r="AW3226" s="1"/>
      <c r="AX3226" s="1"/>
      <c r="AY3226" s="1"/>
      <c r="AZ3226" s="1"/>
      <c r="BA3226" s="1"/>
      <c r="BB3226" s="1"/>
      <c r="BC3226" s="1"/>
      <c r="BD3226" s="1"/>
      <c r="BE3226" s="1"/>
      <c r="BG3226" s="1"/>
      <c r="BH3226" s="1"/>
    </row>
    <row r="3227" spans="1:60" ht="15" customHeight="1" x14ac:dyDescent="0.25">
      <c r="A3227" s="105"/>
      <c r="B3227" s="106"/>
      <c r="C3227" s="2"/>
      <c r="D3227" s="2"/>
      <c r="E3227" s="106"/>
      <c r="F3227" s="107"/>
      <c r="G3227" s="108"/>
      <c r="H3227" s="109"/>
      <c r="I3227" s="109"/>
      <c r="J3227" s="110"/>
      <c r="K3227" s="117"/>
      <c r="L3227" s="178"/>
      <c r="M3227" s="178"/>
      <c r="N3227" s="106"/>
      <c r="O3227" s="111"/>
      <c r="P3227" s="111"/>
      <c r="Q3227" s="106"/>
      <c r="R3227" s="106"/>
      <c r="S3227" s="106"/>
      <c r="T3227" s="106"/>
      <c r="U3227" s="106"/>
      <c r="V3227" s="106"/>
      <c r="W3227" s="19"/>
      <c r="X3227" s="2"/>
      <c r="Y3227" s="4"/>
      <c r="Z3227" s="106"/>
      <c r="AA3227" s="114"/>
      <c r="AB3227" s="112"/>
      <c r="AC3227" s="178"/>
      <c r="AD3227" s="11"/>
      <c r="AE3227" s="106"/>
      <c r="AF3227" s="106"/>
      <c r="AG3227" s="106"/>
      <c r="AH3227" s="115"/>
      <c r="AI3227" s="116"/>
      <c r="AJ3227" s="10"/>
      <c r="AK3227" s="1"/>
      <c r="AL3227" s="10"/>
      <c r="AM3227" s="1"/>
      <c r="AN3227" s="1"/>
      <c r="AO3227" s="3"/>
      <c r="AP3227" s="3"/>
      <c r="AQ3227" s="4"/>
      <c r="AR3227" s="4"/>
      <c r="AS3227" s="4"/>
      <c r="AT3227" s="4"/>
      <c r="AU3227" s="4"/>
      <c r="AV3227" s="4"/>
      <c r="AW3227" s="1"/>
      <c r="AX3227" s="1"/>
      <c r="AY3227" s="1"/>
      <c r="AZ3227" s="1"/>
      <c r="BA3227" s="1"/>
      <c r="BB3227" s="1"/>
      <c r="BC3227" s="1"/>
      <c r="BD3227" s="1"/>
      <c r="BE3227" s="1"/>
      <c r="BG3227" s="1"/>
      <c r="BH3227" s="1"/>
    </row>
    <row r="3228" spans="1:60" ht="15" customHeight="1" x14ac:dyDescent="0.25">
      <c r="A3228" s="105"/>
      <c r="B3228" s="106"/>
      <c r="C3228" s="2"/>
      <c r="D3228" s="2"/>
      <c r="E3228" s="106"/>
      <c r="F3228" s="107"/>
      <c r="G3228" s="108"/>
      <c r="H3228" s="109"/>
      <c r="I3228" s="109"/>
      <c r="J3228" s="110"/>
      <c r="K3228" s="117"/>
      <c r="L3228" s="178"/>
      <c r="M3228" s="178"/>
      <c r="N3228" s="106"/>
      <c r="O3228" s="111"/>
      <c r="P3228" s="111"/>
      <c r="Q3228" s="106"/>
      <c r="R3228" s="106"/>
      <c r="S3228" s="106"/>
      <c r="T3228" s="106"/>
      <c r="U3228" s="106"/>
      <c r="V3228" s="106"/>
      <c r="W3228" s="19"/>
      <c r="X3228" s="2"/>
      <c r="Y3228" s="4"/>
      <c r="Z3228" s="106"/>
      <c r="AA3228" s="114"/>
      <c r="AB3228" s="112"/>
      <c r="AC3228" s="178"/>
      <c r="AD3228" s="11"/>
      <c r="AE3228" s="106"/>
      <c r="AF3228" s="106"/>
      <c r="AG3228" s="106"/>
      <c r="AH3228" s="115"/>
      <c r="AI3228" s="116"/>
      <c r="AJ3228" s="10"/>
      <c r="AK3228" s="1"/>
      <c r="AL3228" s="10"/>
      <c r="AM3228" s="1"/>
      <c r="AN3228" s="1"/>
      <c r="AO3228" s="3"/>
      <c r="AP3228" s="3"/>
      <c r="AQ3228" s="4"/>
      <c r="AR3228" s="4"/>
      <c r="AS3228" s="4"/>
      <c r="AT3228" s="4"/>
      <c r="AU3228" s="4"/>
      <c r="AV3228" s="4"/>
      <c r="AW3228" s="1"/>
      <c r="AX3228" s="1"/>
      <c r="AY3228" s="1"/>
      <c r="AZ3228" s="1"/>
      <c r="BA3228" s="1"/>
      <c r="BB3228" s="1"/>
      <c r="BC3228" s="1"/>
      <c r="BD3228" s="1"/>
      <c r="BE3228" s="1"/>
      <c r="BG3228" s="1"/>
      <c r="BH3228" s="1"/>
    </row>
    <row r="3229" spans="1:60" ht="15" customHeight="1" x14ac:dyDescent="0.25">
      <c r="A3229" s="105"/>
      <c r="B3229" s="106"/>
      <c r="C3229" s="2"/>
      <c r="D3229" s="2"/>
      <c r="E3229" s="106"/>
      <c r="F3229" s="107"/>
      <c r="G3229" s="108"/>
      <c r="H3229" s="109"/>
      <c r="I3229" s="109"/>
      <c r="J3229" s="110"/>
      <c r="K3229" s="117"/>
      <c r="L3229" s="178"/>
      <c r="M3229" s="178"/>
      <c r="N3229" s="106"/>
      <c r="O3229" s="111"/>
      <c r="P3229" s="111"/>
      <c r="Q3229" s="106"/>
      <c r="R3229" s="106"/>
      <c r="S3229" s="106"/>
      <c r="T3229" s="106"/>
      <c r="U3229" s="106"/>
      <c r="V3229" s="106"/>
      <c r="W3229" s="19"/>
      <c r="X3229" s="2"/>
      <c r="Y3229" s="4"/>
      <c r="Z3229" s="106"/>
      <c r="AA3229" s="114"/>
      <c r="AB3229" s="112"/>
      <c r="AC3229" s="178"/>
      <c r="AD3229" s="11"/>
      <c r="AE3229" s="106"/>
      <c r="AF3229" s="106"/>
      <c r="AG3229" s="106"/>
      <c r="AH3229" s="115"/>
      <c r="AI3229" s="116"/>
      <c r="AJ3229" s="10"/>
      <c r="AK3229" s="1"/>
      <c r="AL3229" s="10"/>
      <c r="AM3229" s="1"/>
      <c r="AN3229" s="1"/>
      <c r="AO3229" s="3"/>
      <c r="AP3229" s="3"/>
      <c r="AQ3229" s="4"/>
      <c r="AR3229" s="4"/>
      <c r="AS3229" s="4"/>
      <c r="AT3229" s="4"/>
      <c r="AU3229" s="4"/>
      <c r="AV3229" s="4"/>
      <c r="AW3229" s="1"/>
      <c r="AX3229" s="1"/>
      <c r="AY3229" s="1"/>
      <c r="AZ3229" s="1"/>
      <c r="BA3229" s="1"/>
      <c r="BB3229" s="1"/>
      <c r="BC3229" s="1"/>
      <c r="BD3229" s="1"/>
      <c r="BE3229" s="1"/>
      <c r="BG3229" s="1"/>
      <c r="BH3229" s="1"/>
    </row>
    <row r="3230" spans="1:60" ht="15" customHeight="1" x14ac:dyDescent="0.25">
      <c r="A3230" s="105"/>
      <c r="B3230" s="106"/>
      <c r="C3230" s="2"/>
      <c r="D3230" s="2"/>
      <c r="E3230" s="106"/>
      <c r="F3230" s="107"/>
      <c r="G3230" s="108"/>
      <c r="H3230" s="109"/>
      <c r="I3230" s="109"/>
      <c r="J3230" s="110"/>
      <c r="K3230" s="117"/>
      <c r="L3230" s="178"/>
      <c r="M3230" s="178"/>
      <c r="N3230" s="106"/>
      <c r="O3230" s="111"/>
      <c r="P3230" s="111"/>
      <c r="Q3230" s="106"/>
      <c r="R3230" s="106"/>
      <c r="S3230" s="106"/>
      <c r="T3230" s="106"/>
      <c r="U3230" s="106"/>
      <c r="V3230" s="106"/>
      <c r="W3230" s="19"/>
      <c r="X3230" s="2"/>
      <c r="Y3230" s="4"/>
      <c r="Z3230" s="106"/>
      <c r="AA3230" s="114"/>
      <c r="AB3230" s="112"/>
      <c r="AC3230" s="178"/>
      <c r="AD3230" s="11"/>
      <c r="AE3230" s="106"/>
      <c r="AF3230" s="106"/>
      <c r="AG3230" s="106"/>
      <c r="AH3230" s="115"/>
      <c r="AI3230" s="116"/>
      <c r="AJ3230" s="10"/>
      <c r="AK3230" s="1"/>
      <c r="AL3230" s="10"/>
      <c r="AM3230" s="1"/>
      <c r="AN3230" s="1"/>
      <c r="AO3230" s="3"/>
      <c r="AP3230" s="3"/>
      <c r="AQ3230" s="4"/>
      <c r="AR3230" s="4"/>
      <c r="AS3230" s="4"/>
      <c r="AT3230" s="4"/>
      <c r="AU3230" s="4"/>
      <c r="AV3230" s="4"/>
      <c r="AW3230" s="1"/>
      <c r="AX3230" s="1"/>
      <c r="AY3230" s="1"/>
      <c r="AZ3230" s="1"/>
      <c r="BA3230" s="1"/>
      <c r="BB3230" s="1"/>
      <c r="BC3230" s="1"/>
      <c r="BD3230" s="1"/>
      <c r="BE3230" s="1"/>
      <c r="BG3230" s="1"/>
      <c r="BH3230" s="1"/>
    </row>
    <row r="3231" spans="1:60" ht="15" customHeight="1" x14ac:dyDescent="0.25">
      <c r="A3231" s="105"/>
      <c r="B3231" s="106"/>
      <c r="C3231" s="2"/>
      <c r="D3231" s="2"/>
      <c r="E3231" s="106"/>
      <c r="F3231" s="107"/>
      <c r="G3231" s="108"/>
      <c r="H3231" s="109"/>
      <c r="I3231" s="109"/>
      <c r="J3231" s="110"/>
      <c r="K3231" s="117"/>
      <c r="L3231" s="178"/>
      <c r="M3231" s="178"/>
      <c r="N3231" s="106"/>
      <c r="O3231" s="111"/>
      <c r="P3231" s="111"/>
      <c r="Q3231" s="106"/>
      <c r="R3231" s="106"/>
      <c r="S3231" s="106"/>
      <c r="T3231" s="106"/>
      <c r="U3231" s="106"/>
      <c r="V3231" s="106"/>
      <c r="W3231" s="19"/>
      <c r="X3231" s="2"/>
      <c r="Y3231" s="4"/>
      <c r="Z3231" s="106"/>
      <c r="AA3231" s="114"/>
      <c r="AB3231" s="112"/>
      <c r="AC3231" s="178"/>
      <c r="AD3231" s="11"/>
      <c r="AE3231" s="106"/>
      <c r="AF3231" s="106"/>
      <c r="AG3231" s="106"/>
      <c r="AH3231" s="115"/>
      <c r="AI3231" s="116"/>
      <c r="AJ3231" s="10"/>
      <c r="AK3231" s="1"/>
      <c r="AL3231" s="10"/>
      <c r="AM3231" s="1"/>
      <c r="AN3231" s="1"/>
      <c r="AO3231" s="3"/>
      <c r="AP3231" s="3"/>
      <c r="AQ3231" s="4"/>
      <c r="AR3231" s="4"/>
      <c r="AS3231" s="4"/>
      <c r="AT3231" s="4"/>
      <c r="AU3231" s="4"/>
      <c r="AV3231" s="4"/>
      <c r="AW3231" s="1"/>
      <c r="AX3231" s="1"/>
      <c r="AY3231" s="1"/>
      <c r="AZ3231" s="1"/>
      <c r="BA3231" s="1"/>
      <c r="BB3231" s="1"/>
      <c r="BC3231" s="1"/>
      <c r="BD3231" s="1"/>
      <c r="BE3231" s="1"/>
      <c r="BG3231" s="1"/>
      <c r="BH3231" s="1"/>
    </row>
    <row r="3232" spans="1:60" ht="15" customHeight="1" x14ac:dyDescent="0.25">
      <c r="A3232" s="105"/>
      <c r="B3232" s="106"/>
      <c r="C3232" s="2"/>
      <c r="D3232" s="2"/>
      <c r="E3232" s="106"/>
      <c r="F3232" s="107"/>
      <c r="G3232" s="108"/>
      <c r="H3232" s="109"/>
      <c r="I3232" s="109"/>
      <c r="J3232" s="110"/>
      <c r="K3232" s="117"/>
      <c r="L3232" s="178"/>
      <c r="M3232" s="178"/>
      <c r="N3232" s="106"/>
      <c r="O3232" s="111"/>
      <c r="P3232" s="111"/>
      <c r="Q3232" s="106"/>
      <c r="R3232" s="106"/>
      <c r="S3232" s="106"/>
      <c r="T3232" s="106"/>
      <c r="U3232" s="106"/>
      <c r="V3232" s="106"/>
      <c r="W3232" s="19"/>
      <c r="X3232" s="2"/>
      <c r="Y3232" s="4"/>
      <c r="Z3232" s="106"/>
      <c r="AA3232" s="114"/>
      <c r="AB3232" s="112"/>
      <c r="AC3232" s="178"/>
      <c r="AD3232" s="11"/>
      <c r="AE3232" s="106"/>
      <c r="AF3232" s="106"/>
      <c r="AG3232" s="106"/>
      <c r="AH3232" s="115"/>
      <c r="AI3232" s="116"/>
      <c r="AJ3232" s="10"/>
      <c r="AK3232" s="1"/>
      <c r="AL3232" s="10"/>
      <c r="AM3232" s="1"/>
      <c r="AN3232" s="1"/>
      <c r="AO3232" s="3"/>
      <c r="AP3232" s="3"/>
      <c r="AQ3232" s="4"/>
      <c r="AR3232" s="4"/>
      <c r="AS3232" s="4"/>
      <c r="AT3232" s="4"/>
      <c r="AU3232" s="4"/>
      <c r="AV3232" s="4"/>
      <c r="AW3232" s="1"/>
      <c r="AX3232" s="1"/>
      <c r="AY3232" s="1"/>
      <c r="AZ3232" s="1"/>
      <c r="BA3232" s="1"/>
      <c r="BB3232" s="1"/>
      <c r="BC3232" s="1"/>
      <c r="BD3232" s="1"/>
      <c r="BE3232" s="1"/>
      <c r="BG3232" s="1"/>
      <c r="BH3232" s="1"/>
    </row>
    <row r="3233" spans="1:60" ht="15" customHeight="1" x14ac:dyDescent="0.25">
      <c r="A3233" s="105"/>
      <c r="B3233" s="106"/>
      <c r="C3233" s="2"/>
      <c r="D3233" s="2"/>
      <c r="E3233" s="106"/>
      <c r="F3233" s="107"/>
      <c r="G3233" s="108"/>
      <c r="H3233" s="109"/>
      <c r="I3233" s="109"/>
      <c r="J3233" s="110"/>
      <c r="K3233" s="117"/>
      <c r="L3233" s="178"/>
      <c r="M3233" s="178"/>
      <c r="N3233" s="106"/>
      <c r="O3233" s="111"/>
      <c r="P3233" s="111"/>
      <c r="Q3233" s="106"/>
      <c r="R3233" s="106"/>
      <c r="S3233" s="106"/>
      <c r="T3233" s="106"/>
      <c r="U3233" s="106"/>
      <c r="V3233" s="106"/>
      <c r="W3233" s="19"/>
      <c r="X3233" s="2"/>
      <c r="Y3233" s="4"/>
      <c r="Z3233" s="106"/>
      <c r="AA3233" s="114"/>
      <c r="AB3233" s="112"/>
      <c r="AC3233" s="178"/>
      <c r="AD3233" s="11"/>
      <c r="AE3233" s="106"/>
      <c r="AF3233" s="106"/>
      <c r="AG3233" s="106"/>
      <c r="AH3233" s="115"/>
      <c r="AI3233" s="116"/>
      <c r="AJ3233" s="10"/>
      <c r="AK3233" s="1"/>
      <c r="AL3233" s="10"/>
      <c r="AM3233" s="1"/>
      <c r="AN3233" s="1"/>
      <c r="AO3233" s="3"/>
      <c r="AP3233" s="3"/>
      <c r="AQ3233" s="4"/>
      <c r="AR3233" s="4"/>
      <c r="AS3233" s="4"/>
      <c r="AT3233" s="4"/>
      <c r="AU3233" s="4"/>
      <c r="AV3233" s="4"/>
      <c r="AW3233" s="1"/>
      <c r="AX3233" s="1"/>
      <c r="AY3233" s="1"/>
      <c r="AZ3233" s="1"/>
      <c r="BA3233" s="1"/>
      <c r="BB3233" s="1"/>
      <c r="BC3233" s="1"/>
      <c r="BD3233" s="1"/>
      <c r="BE3233" s="1"/>
      <c r="BG3233" s="1"/>
      <c r="BH3233" s="1"/>
    </row>
    <row r="3234" spans="1:60" ht="15" customHeight="1" x14ac:dyDescent="0.25">
      <c r="A3234" s="105"/>
      <c r="B3234" s="106"/>
      <c r="C3234" s="2"/>
      <c r="D3234" s="2"/>
      <c r="E3234" s="106"/>
      <c r="F3234" s="107"/>
      <c r="G3234" s="108"/>
      <c r="H3234" s="109"/>
      <c r="I3234" s="109"/>
      <c r="J3234" s="110"/>
      <c r="K3234" s="117"/>
      <c r="L3234" s="178"/>
      <c r="M3234" s="178"/>
      <c r="N3234" s="106"/>
      <c r="O3234" s="111"/>
      <c r="P3234" s="111"/>
      <c r="Q3234" s="106"/>
      <c r="R3234" s="106"/>
      <c r="S3234" s="106"/>
      <c r="T3234" s="106"/>
      <c r="U3234" s="106"/>
      <c r="V3234" s="106"/>
      <c r="W3234" s="19"/>
      <c r="X3234" s="2"/>
      <c r="Y3234" s="4"/>
      <c r="Z3234" s="106"/>
      <c r="AA3234" s="114"/>
      <c r="AB3234" s="112"/>
      <c r="AC3234" s="178"/>
      <c r="AD3234" s="11"/>
      <c r="AE3234" s="106"/>
      <c r="AF3234" s="106"/>
      <c r="AG3234" s="106"/>
      <c r="AH3234" s="115"/>
      <c r="AI3234" s="116"/>
      <c r="AJ3234" s="10"/>
      <c r="AK3234" s="1"/>
      <c r="AL3234" s="10"/>
      <c r="AM3234" s="1"/>
      <c r="AN3234" s="1"/>
      <c r="AO3234" s="3"/>
      <c r="AP3234" s="3"/>
      <c r="AQ3234" s="4"/>
      <c r="AR3234" s="4"/>
      <c r="AS3234" s="4"/>
      <c r="AT3234" s="4"/>
      <c r="AU3234" s="4"/>
      <c r="AV3234" s="4"/>
      <c r="AW3234" s="1"/>
      <c r="AX3234" s="1"/>
      <c r="AY3234" s="1"/>
      <c r="AZ3234" s="1"/>
      <c r="BA3234" s="1"/>
      <c r="BB3234" s="1"/>
      <c r="BC3234" s="1"/>
      <c r="BD3234" s="1"/>
      <c r="BE3234" s="1"/>
      <c r="BG3234" s="1"/>
      <c r="BH3234" s="1"/>
    </row>
    <row r="3235" spans="1:60" ht="15" customHeight="1" x14ac:dyDescent="0.25">
      <c r="A3235" s="105"/>
      <c r="B3235" s="106"/>
      <c r="C3235" s="2"/>
      <c r="D3235" s="2"/>
      <c r="E3235" s="106"/>
      <c r="F3235" s="107"/>
      <c r="G3235" s="108"/>
      <c r="H3235" s="109"/>
      <c r="I3235" s="109"/>
      <c r="J3235" s="110"/>
      <c r="K3235" s="117"/>
      <c r="L3235" s="178"/>
      <c r="M3235" s="178"/>
      <c r="N3235" s="106"/>
      <c r="O3235" s="111"/>
      <c r="P3235" s="111"/>
      <c r="Q3235" s="106"/>
      <c r="R3235" s="106"/>
      <c r="S3235" s="106"/>
      <c r="T3235" s="106"/>
      <c r="U3235" s="106"/>
      <c r="V3235" s="106"/>
      <c r="W3235" s="19"/>
      <c r="X3235" s="2"/>
      <c r="Y3235" s="4"/>
      <c r="Z3235" s="106"/>
      <c r="AA3235" s="114"/>
      <c r="AB3235" s="112"/>
      <c r="AC3235" s="178"/>
      <c r="AD3235" s="11"/>
      <c r="AE3235" s="106"/>
      <c r="AF3235" s="106"/>
      <c r="AG3235" s="106"/>
      <c r="AH3235" s="115"/>
      <c r="AI3235" s="116"/>
      <c r="AJ3235" s="10"/>
      <c r="AK3235" s="1"/>
      <c r="AL3235" s="10"/>
      <c r="AM3235" s="1"/>
      <c r="AN3235" s="1"/>
      <c r="AO3235" s="3"/>
      <c r="AP3235" s="3"/>
      <c r="AQ3235" s="4"/>
      <c r="AR3235" s="4"/>
      <c r="AS3235" s="4"/>
      <c r="AT3235" s="4"/>
      <c r="AU3235" s="4"/>
      <c r="AV3235" s="4"/>
      <c r="AW3235" s="1"/>
      <c r="AX3235" s="1"/>
      <c r="AY3235" s="1"/>
      <c r="AZ3235" s="1"/>
      <c r="BA3235" s="1"/>
      <c r="BB3235" s="1"/>
      <c r="BC3235" s="1"/>
      <c r="BD3235" s="1"/>
      <c r="BE3235" s="1"/>
      <c r="BG3235" s="1"/>
      <c r="BH3235" s="1"/>
    </row>
    <row r="3236" spans="1:60" ht="15" customHeight="1" x14ac:dyDescent="0.25">
      <c r="A3236" s="105"/>
      <c r="B3236" s="106"/>
      <c r="C3236" s="2"/>
      <c r="D3236" s="2"/>
      <c r="E3236" s="106"/>
      <c r="F3236" s="107"/>
      <c r="G3236" s="108"/>
      <c r="H3236" s="109"/>
      <c r="I3236" s="109"/>
      <c r="J3236" s="110"/>
      <c r="K3236" s="117"/>
      <c r="L3236" s="178"/>
      <c r="M3236" s="178"/>
      <c r="N3236" s="106"/>
      <c r="O3236" s="111"/>
      <c r="P3236" s="111"/>
      <c r="Q3236" s="106"/>
      <c r="R3236" s="106"/>
      <c r="S3236" s="106"/>
      <c r="T3236" s="106"/>
      <c r="U3236" s="106"/>
      <c r="V3236" s="106"/>
      <c r="W3236" s="19"/>
      <c r="X3236" s="2"/>
      <c r="Y3236" s="4"/>
      <c r="Z3236" s="106"/>
      <c r="AA3236" s="114"/>
      <c r="AB3236" s="112"/>
      <c r="AC3236" s="178"/>
      <c r="AD3236" s="11"/>
      <c r="AE3236" s="106"/>
      <c r="AF3236" s="106"/>
      <c r="AG3236" s="106"/>
      <c r="AH3236" s="115"/>
      <c r="AI3236" s="116"/>
      <c r="AJ3236" s="10"/>
      <c r="AK3236" s="1"/>
      <c r="AL3236" s="10"/>
      <c r="AM3236" s="1"/>
      <c r="AN3236" s="1"/>
      <c r="AO3236" s="3"/>
      <c r="AP3236" s="3"/>
      <c r="AQ3236" s="4"/>
      <c r="AR3236" s="4"/>
      <c r="AS3236" s="4"/>
      <c r="AT3236" s="4"/>
      <c r="AU3236" s="4"/>
      <c r="AV3236" s="4"/>
      <c r="AW3236" s="1"/>
      <c r="AX3236" s="1"/>
      <c r="AY3236" s="1"/>
      <c r="AZ3236" s="1"/>
      <c r="BA3236" s="1"/>
      <c r="BB3236" s="1"/>
      <c r="BC3236" s="1"/>
      <c r="BD3236" s="1"/>
      <c r="BE3236" s="1"/>
      <c r="BG3236" s="1"/>
      <c r="BH3236" s="1"/>
    </row>
    <row r="3237" spans="1:60" ht="15" customHeight="1" x14ac:dyDescent="0.25">
      <c r="A3237" s="105"/>
      <c r="B3237" s="106"/>
      <c r="C3237" s="2"/>
      <c r="D3237" s="2"/>
      <c r="E3237" s="106"/>
      <c r="F3237" s="107"/>
      <c r="G3237" s="108"/>
      <c r="H3237" s="109"/>
      <c r="I3237" s="109"/>
      <c r="J3237" s="110"/>
      <c r="K3237" s="117"/>
      <c r="L3237" s="178"/>
      <c r="M3237" s="178"/>
      <c r="N3237" s="106"/>
      <c r="O3237" s="111"/>
      <c r="P3237" s="111"/>
      <c r="Q3237" s="106"/>
      <c r="R3237" s="106"/>
      <c r="S3237" s="106"/>
      <c r="T3237" s="106"/>
      <c r="U3237" s="106"/>
      <c r="V3237" s="106"/>
      <c r="W3237" s="19"/>
      <c r="X3237" s="2"/>
      <c r="Y3237" s="4"/>
      <c r="Z3237" s="106"/>
      <c r="AA3237" s="114"/>
      <c r="AB3237" s="112"/>
      <c r="AC3237" s="178"/>
      <c r="AD3237" s="11"/>
      <c r="AE3237" s="106"/>
      <c r="AF3237" s="106"/>
      <c r="AG3237" s="106"/>
      <c r="AH3237" s="115"/>
      <c r="AI3237" s="116"/>
      <c r="AJ3237" s="10"/>
      <c r="AK3237" s="1"/>
      <c r="AL3237" s="10"/>
      <c r="AM3237" s="1"/>
      <c r="AN3237" s="1"/>
      <c r="AO3237" s="3"/>
      <c r="AP3237" s="3"/>
      <c r="AQ3237" s="4"/>
      <c r="AR3237" s="4"/>
      <c r="AS3237" s="4"/>
      <c r="AT3237" s="4"/>
      <c r="AU3237" s="4"/>
      <c r="AV3237" s="4"/>
      <c r="AW3237" s="1"/>
      <c r="AX3237" s="1"/>
      <c r="AY3237" s="1"/>
      <c r="AZ3237" s="1"/>
      <c r="BA3237" s="1"/>
      <c r="BB3237" s="1"/>
      <c r="BC3237" s="1"/>
      <c r="BD3237" s="1"/>
      <c r="BE3237" s="1"/>
      <c r="BG3237" s="1"/>
      <c r="BH3237" s="1"/>
    </row>
    <row r="3238" spans="1:60" ht="15" customHeight="1" x14ac:dyDescent="0.25">
      <c r="A3238" s="105"/>
      <c r="B3238" s="106"/>
      <c r="C3238" s="2"/>
      <c r="D3238" s="2"/>
      <c r="E3238" s="106"/>
      <c r="F3238" s="107"/>
      <c r="G3238" s="108"/>
      <c r="H3238" s="109"/>
      <c r="I3238" s="109"/>
      <c r="J3238" s="110"/>
      <c r="K3238" s="117"/>
      <c r="L3238" s="178"/>
      <c r="M3238" s="178"/>
      <c r="N3238" s="106"/>
      <c r="O3238" s="111"/>
      <c r="P3238" s="111"/>
      <c r="Q3238" s="106"/>
      <c r="R3238" s="106"/>
      <c r="S3238" s="106"/>
      <c r="T3238" s="106"/>
      <c r="U3238" s="106"/>
      <c r="V3238" s="106"/>
      <c r="W3238" s="19"/>
      <c r="X3238" s="2"/>
      <c r="Y3238" s="4"/>
      <c r="Z3238" s="106"/>
      <c r="AA3238" s="114"/>
      <c r="AB3238" s="112"/>
      <c r="AC3238" s="178"/>
      <c r="AD3238" s="11"/>
      <c r="AE3238" s="106"/>
      <c r="AF3238" s="106"/>
      <c r="AG3238" s="106"/>
      <c r="AH3238" s="115"/>
      <c r="AI3238" s="116"/>
      <c r="AJ3238" s="10"/>
      <c r="AK3238" s="1"/>
      <c r="AL3238" s="10"/>
      <c r="AM3238" s="1"/>
      <c r="AN3238" s="1"/>
      <c r="AO3238" s="3"/>
      <c r="AP3238" s="3"/>
      <c r="AQ3238" s="4"/>
      <c r="AR3238" s="4"/>
      <c r="AS3238" s="4"/>
      <c r="AT3238" s="4"/>
      <c r="AU3238" s="4"/>
      <c r="AV3238" s="4"/>
      <c r="AW3238" s="1"/>
      <c r="AX3238" s="1"/>
      <c r="AY3238" s="1"/>
      <c r="AZ3238" s="1"/>
      <c r="BA3238" s="1"/>
      <c r="BB3238" s="1"/>
      <c r="BC3238" s="1"/>
      <c r="BD3238" s="1"/>
      <c r="BE3238" s="1"/>
      <c r="BG3238" s="1"/>
      <c r="BH3238" s="1"/>
    </row>
    <row r="3239" spans="1:60" ht="15" customHeight="1" x14ac:dyDescent="0.25">
      <c r="A3239" s="105"/>
      <c r="B3239" s="106"/>
      <c r="C3239" s="2"/>
      <c r="D3239" s="2"/>
      <c r="E3239" s="106"/>
      <c r="F3239" s="107"/>
      <c r="G3239" s="108"/>
      <c r="H3239" s="109"/>
      <c r="I3239" s="109"/>
      <c r="J3239" s="110"/>
      <c r="K3239" s="117"/>
      <c r="L3239" s="178"/>
      <c r="M3239" s="178"/>
      <c r="N3239" s="106"/>
      <c r="O3239" s="111"/>
      <c r="P3239" s="111"/>
      <c r="Q3239" s="106"/>
      <c r="R3239" s="106"/>
      <c r="S3239" s="106"/>
      <c r="T3239" s="106"/>
      <c r="U3239" s="106"/>
      <c r="V3239" s="106"/>
      <c r="W3239" s="19"/>
      <c r="X3239" s="2"/>
      <c r="Y3239" s="4"/>
      <c r="Z3239" s="106"/>
      <c r="AA3239" s="114"/>
      <c r="AB3239" s="112"/>
      <c r="AC3239" s="178"/>
      <c r="AD3239" s="11"/>
      <c r="AE3239" s="106"/>
      <c r="AF3239" s="106"/>
      <c r="AG3239" s="106"/>
      <c r="AH3239" s="115"/>
      <c r="AI3239" s="116"/>
      <c r="AJ3239" s="10"/>
      <c r="AK3239" s="1"/>
      <c r="AL3239" s="10"/>
      <c r="AM3239" s="1"/>
      <c r="AN3239" s="1"/>
      <c r="AO3239" s="3"/>
      <c r="AP3239" s="3"/>
      <c r="AQ3239" s="4"/>
      <c r="AR3239" s="4"/>
      <c r="AS3239" s="4"/>
      <c r="AT3239" s="4"/>
      <c r="AU3239" s="4"/>
      <c r="AV3239" s="4"/>
      <c r="AW3239" s="1"/>
      <c r="AX3239" s="1"/>
      <c r="AY3239" s="1"/>
      <c r="AZ3239" s="1"/>
      <c r="BA3239" s="1"/>
      <c r="BB3239" s="1"/>
      <c r="BC3239" s="1"/>
      <c r="BD3239" s="1"/>
      <c r="BE3239" s="1"/>
      <c r="BG3239" s="1"/>
      <c r="BH3239" s="1"/>
    </row>
    <row r="3240" spans="1:60" ht="15" customHeight="1" x14ac:dyDescent="0.25">
      <c r="A3240" s="105"/>
      <c r="B3240" s="106"/>
      <c r="C3240" s="2"/>
      <c r="D3240" s="2"/>
      <c r="E3240" s="106"/>
      <c r="F3240" s="107"/>
      <c r="G3240" s="108"/>
      <c r="H3240" s="109"/>
      <c r="I3240" s="109"/>
      <c r="J3240" s="110"/>
      <c r="K3240" s="117"/>
      <c r="L3240" s="178"/>
      <c r="M3240" s="178"/>
      <c r="N3240" s="106"/>
      <c r="O3240" s="111"/>
      <c r="P3240" s="111"/>
      <c r="Q3240" s="106"/>
      <c r="R3240" s="106"/>
      <c r="S3240" s="106"/>
      <c r="T3240" s="106"/>
      <c r="U3240" s="106"/>
      <c r="V3240" s="106"/>
      <c r="W3240" s="19"/>
      <c r="X3240" s="2"/>
      <c r="Y3240" s="4"/>
      <c r="Z3240" s="106"/>
      <c r="AA3240" s="114"/>
      <c r="AB3240" s="112"/>
      <c r="AC3240" s="178"/>
      <c r="AD3240" s="11"/>
      <c r="AE3240" s="106"/>
      <c r="AF3240" s="106"/>
      <c r="AG3240" s="106"/>
      <c r="AH3240" s="115"/>
      <c r="AI3240" s="116"/>
      <c r="AJ3240" s="10"/>
      <c r="AK3240" s="1"/>
      <c r="AL3240" s="10"/>
      <c r="AM3240" s="1"/>
      <c r="AN3240" s="1"/>
      <c r="AO3240" s="3"/>
      <c r="AP3240" s="3"/>
      <c r="AQ3240" s="4"/>
      <c r="AR3240" s="4"/>
      <c r="AS3240" s="4"/>
      <c r="AT3240" s="4"/>
      <c r="AU3240" s="4"/>
      <c r="AV3240" s="4"/>
      <c r="AW3240" s="1"/>
      <c r="AX3240" s="1"/>
      <c r="AY3240" s="1"/>
      <c r="AZ3240" s="1"/>
      <c r="BA3240" s="1"/>
      <c r="BB3240" s="1"/>
      <c r="BC3240" s="1"/>
      <c r="BD3240" s="1"/>
      <c r="BE3240" s="1"/>
      <c r="BG3240" s="1"/>
      <c r="BH3240" s="1"/>
    </row>
    <row r="3241" spans="1:60" ht="15" customHeight="1" x14ac:dyDescent="0.25">
      <c r="A3241" s="105"/>
      <c r="B3241" s="106"/>
      <c r="C3241" s="2"/>
      <c r="D3241" s="2"/>
      <c r="E3241" s="106"/>
      <c r="F3241" s="107"/>
      <c r="G3241" s="108"/>
      <c r="H3241" s="109"/>
      <c r="I3241" s="109"/>
      <c r="J3241" s="110"/>
      <c r="K3241" s="117"/>
      <c r="L3241" s="178"/>
      <c r="M3241" s="178"/>
      <c r="N3241" s="106"/>
      <c r="O3241" s="111"/>
      <c r="P3241" s="111"/>
      <c r="Q3241" s="106"/>
      <c r="R3241" s="106"/>
      <c r="S3241" s="106"/>
      <c r="T3241" s="106"/>
      <c r="U3241" s="106"/>
      <c r="V3241" s="106"/>
      <c r="W3241" s="19"/>
      <c r="X3241" s="2"/>
      <c r="Y3241" s="4"/>
      <c r="Z3241" s="106"/>
      <c r="AA3241" s="114"/>
      <c r="AB3241" s="112"/>
      <c r="AC3241" s="178"/>
      <c r="AD3241" s="11"/>
      <c r="AE3241" s="106"/>
      <c r="AF3241" s="106"/>
      <c r="AG3241" s="106"/>
      <c r="AH3241" s="115"/>
      <c r="AI3241" s="116"/>
      <c r="AJ3241" s="10"/>
      <c r="AK3241" s="1"/>
      <c r="AL3241" s="10"/>
      <c r="AM3241" s="1"/>
      <c r="AN3241" s="1"/>
      <c r="AO3241" s="3"/>
      <c r="AP3241" s="3"/>
      <c r="AQ3241" s="4"/>
      <c r="AR3241" s="4"/>
      <c r="AS3241" s="4"/>
      <c r="AT3241" s="4"/>
      <c r="AU3241" s="4"/>
      <c r="AV3241" s="4"/>
      <c r="AW3241" s="1"/>
      <c r="AX3241" s="1"/>
      <c r="AY3241" s="1"/>
      <c r="AZ3241" s="1"/>
      <c r="BA3241" s="1"/>
      <c r="BB3241" s="1"/>
      <c r="BC3241" s="1"/>
      <c r="BD3241" s="1"/>
      <c r="BE3241" s="1"/>
      <c r="BG3241" s="1"/>
      <c r="BH3241" s="1"/>
    </row>
    <row r="3242" spans="1:60" ht="15" customHeight="1" x14ac:dyDescent="0.25">
      <c r="A3242" s="105"/>
      <c r="B3242" s="106"/>
      <c r="C3242" s="2"/>
      <c r="D3242" s="2"/>
      <c r="E3242" s="106"/>
      <c r="F3242" s="107"/>
      <c r="G3242" s="108"/>
      <c r="H3242" s="109"/>
      <c r="I3242" s="109"/>
      <c r="J3242" s="110"/>
      <c r="K3242" s="117"/>
      <c r="L3242" s="178"/>
      <c r="M3242" s="178"/>
      <c r="N3242" s="106"/>
      <c r="O3242" s="111"/>
      <c r="P3242" s="111"/>
      <c r="Q3242" s="106"/>
      <c r="R3242" s="106"/>
      <c r="S3242" s="106"/>
      <c r="T3242" s="106"/>
      <c r="U3242" s="106"/>
      <c r="V3242" s="106"/>
      <c r="W3242" s="19"/>
      <c r="X3242" s="2"/>
      <c r="Y3242" s="4"/>
      <c r="Z3242" s="106"/>
      <c r="AA3242" s="114"/>
      <c r="AB3242" s="112"/>
      <c r="AC3242" s="178"/>
      <c r="AD3242" s="11"/>
      <c r="AE3242" s="106"/>
      <c r="AF3242" s="106"/>
      <c r="AG3242" s="106"/>
      <c r="AH3242" s="115"/>
      <c r="AI3242" s="116"/>
      <c r="AJ3242" s="10"/>
      <c r="AK3242" s="1"/>
      <c r="AL3242" s="10"/>
      <c r="AM3242" s="1"/>
      <c r="AN3242" s="1"/>
      <c r="AO3242" s="3"/>
      <c r="AP3242" s="3"/>
      <c r="AQ3242" s="4"/>
      <c r="AR3242" s="4"/>
      <c r="AS3242" s="4"/>
      <c r="AT3242" s="4"/>
      <c r="AU3242" s="4"/>
      <c r="AV3242" s="4"/>
      <c r="AW3242" s="1"/>
      <c r="AX3242" s="1"/>
      <c r="AY3242" s="1"/>
      <c r="AZ3242" s="1"/>
      <c r="BA3242" s="1"/>
      <c r="BB3242" s="1"/>
      <c r="BC3242" s="1"/>
      <c r="BD3242" s="1"/>
      <c r="BE3242" s="1"/>
      <c r="BG3242" s="1"/>
      <c r="BH3242" s="1"/>
    </row>
    <row r="3243" spans="1:60" ht="15" customHeight="1" x14ac:dyDescent="0.25">
      <c r="A3243" s="105"/>
      <c r="B3243" s="106"/>
      <c r="C3243" s="2"/>
      <c r="D3243" s="2"/>
      <c r="E3243" s="106"/>
      <c r="F3243" s="107"/>
      <c r="G3243" s="108"/>
      <c r="H3243" s="109"/>
      <c r="I3243" s="109"/>
      <c r="J3243" s="110"/>
      <c r="K3243" s="117"/>
      <c r="L3243" s="178"/>
      <c r="M3243" s="178"/>
      <c r="N3243" s="106"/>
      <c r="O3243" s="111"/>
      <c r="P3243" s="111"/>
      <c r="Q3243" s="106"/>
      <c r="R3243" s="106"/>
      <c r="S3243" s="106"/>
      <c r="T3243" s="106"/>
      <c r="U3243" s="106"/>
      <c r="V3243" s="106"/>
      <c r="W3243" s="19"/>
      <c r="X3243" s="2"/>
      <c r="Y3243" s="4"/>
      <c r="Z3243" s="106"/>
      <c r="AA3243" s="114"/>
      <c r="AB3243" s="112"/>
      <c r="AC3243" s="178"/>
      <c r="AD3243" s="11"/>
      <c r="AE3243" s="106"/>
      <c r="AF3243" s="106"/>
      <c r="AG3243" s="106"/>
      <c r="AH3243" s="115"/>
      <c r="AI3243" s="116"/>
      <c r="AJ3243" s="10"/>
      <c r="AK3243" s="1"/>
      <c r="AL3243" s="10"/>
      <c r="AM3243" s="1"/>
      <c r="AN3243" s="1"/>
      <c r="AO3243" s="3"/>
      <c r="AP3243" s="3"/>
      <c r="AQ3243" s="4"/>
      <c r="AR3243" s="4"/>
      <c r="AS3243" s="4"/>
      <c r="AT3243" s="4"/>
      <c r="AU3243" s="4"/>
      <c r="AV3243" s="4"/>
      <c r="AW3243" s="1"/>
      <c r="AX3243" s="1"/>
      <c r="AY3243" s="1"/>
      <c r="AZ3243" s="1"/>
      <c r="BA3243" s="1"/>
      <c r="BB3243" s="1"/>
      <c r="BC3243" s="1"/>
      <c r="BD3243" s="1"/>
      <c r="BE3243" s="1"/>
      <c r="BG3243" s="1"/>
      <c r="BH3243" s="1"/>
    </row>
    <row r="3244" spans="1:60" ht="15" customHeight="1" x14ac:dyDescent="0.25">
      <c r="A3244" s="105"/>
      <c r="B3244" s="106"/>
      <c r="C3244" s="2"/>
      <c r="D3244" s="2"/>
      <c r="E3244" s="106"/>
      <c r="F3244" s="107"/>
      <c r="G3244" s="108"/>
      <c r="H3244" s="109"/>
      <c r="I3244" s="109"/>
      <c r="J3244" s="110"/>
      <c r="K3244" s="117"/>
      <c r="L3244" s="178"/>
      <c r="M3244" s="178"/>
      <c r="N3244" s="106"/>
      <c r="O3244" s="111"/>
      <c r="P3244" s="111"/>
      <c r="Q3244" s="106"/>
      <c r="R3244" s="106"/>
      <c r="S3244" s="106"/>
      <c r="T3244" s="106"/>
      <c r="U3244" s="106"/>
      <c r="V3244" s="106"/>
      <c r="W3244" s="19"/>
      <c r="X3244" s="2"/>
      <c r="Y3244" s="4"/>
      <c r="Z3244" s="106"/>
      <c r="AA3244" s="114"/>
      <c r="AB3244" s="112"/>
      <c r="AC3244" s="178"/>
      <c r="AD3244" s="11"/>
      <c r="AE3244" s="106"/>
      <c r="AF3244" s="106"/>
      <c r="AG3244" s="106"/>
      <c r="AH3244" s="115"/>
      <c r="AI3244" s="116"/>
      <c r="AJ3244" s="10"/>
      <c r="AK3244" s="1"/>
      <c r="AL3244" s="10"/>
      <c r="AM3244" s="1"/>
      <c r="AN3244" s="1"/>
      <c r="AO3244" s="3"/>
      <c r="AP3244" s="3"/>
      <c r="AQ3244" s="4"/>
      <c r="AR3244" s="4"/>
      <c r="AS3244" s="4"/>
      <c r="AT3244" s="4"/>
      <c r="AU3244" s="4"/>
      <c r="AV3244" s="4"/>
      <c r="AW3244" s="1"/>
      <c r="AX3244" s="1"/>
      <c r="AY3244" s="1"/>
      <c r="AZ3244" s="1"/>
      <c r="BA3244" s="1"/>
      <c r="BB3244" s="1"/>
      <c r="BC3244" s="1"/>
      <c r="BD3244" s="1"/>
      <c r="BE3244" s="1"/>
      <c r="BG3244" s="1"/>
      <c r="BH3244" s="1"/>
    </row>
    <row r="3245" spans="1:60" ht="15" customHeight="1" x14ac:dyDescent="0.25">
      <c r="A3245" s="105"/>
      <c r="B3245" s="106"/>
      <c r="C3245" s="2"/>
      <c r="D3245" s="2"/>
      <c r="E3245" s="106"/>
      <c r="F3245" s="107"/>
      <c r="G3245" s="108"/>
      <c r="H3245" s="109"/>
      <c r="I3245" s="109"/>
      <c r="J3245" s="110"/>
      <c r="K3245" s="117"/>
      <c r="L3245" s="178"/>
      <c r="M3245" s="178"/>
      <c r="N3245" s="106"/>
      <c r="O3245" s="111"/>
      <c r="P3245" s="111"/>
      <c r="Q3245" s="106"/>
      <c r="R3245" s="106"/>
      <c r="S3245" s="106"/>
      <c r="T3245" s="106"/>
      <c r="U3245" s="106"/>
      <c r="V3245" s="106"/>
      <c r="W3245" s="19"/>
      <c r="X3245" s="2"/>
      <c r="Y3245" s="4"/>
      <c r="Z3245" s="106"/>
      <c r="AA3245" s="114"/>
      <c r="AB3245" s="112"/>
      <c r="AC3245" s="178"/>
      <c r="AD3245" s="11"/>
      <c r="AE3245" s="106"/>
      <c r="AF3245" s="106"/>
      <c r="AG3245" s="106"/>
      <c r="AH3245" s="115"/>
      <c r="AI3245" s="116"/>
      <c r="AJ3245" s="10"/>
      <c r="AK3245" s="1"/>
      <c r="AL3245" s="10"/>
      <c r="AM3245" s="1"/>
      <c r="AN3245" s="1"/>
      <c r="AO3245" s="3"/>
      <c r="AP3245" s="3"/>
      <c r="AQ3245" s="4"/>
      <c r="AR3245" s="4"/>
      <c r="AS3245" s="4"/>
      <c r="AT3245" s="4"/>
      <c r="AU3245" s="4"/>
      <c r="AV3245" s="4"/>
      <c r="AW3245" s="1"/>
      <c r="AX3245" s="1"/>
      <c r="AY3245" s="1"/>
      <c r="AZ3245" s="1"/>
      <c r="BA3245" s="1"/>
      <c r="BB3245" s="1"/>
      <c r="BC3245" s="1"/>
      <c r="BD3245" s="1"/>
      <c r="BE3245" s="1"/>
      <c r="BG3245" s="1"/>
      <c r="BH3245" s="1"/>
    </row>
    <row r="3246" spans="1:60" ht="15" customHeight="1" x14ac:dyDescent="0.25">
      <c r="A3246" s="105"/>
      <c r="B3246" s="106"/>
      <c r="C3246" s="2"/>
      <c r="D3246" s="2"/>
      <c r="E3246" s="106"/>
      <c r="F3246" s="107"/>
      <c r="G3246" s="108"/>
      <c r="H3246" s="109"/>
      <c r="I3246" s="109"/>
      <c r="J3246" s="110"/>
      <c r="K3246" s="117"/>
      <c r="L3246" s="178"/>
      <c r="M3246" s="178"/>
      <c r="N3246" s="106"/>
      <c r="O3246" s="111"/>
      <c r="P3246" s="111"/>
      <c r="Q3246" s="106"/>
      <c r="R3246" s="106"/>
      <c r="S3246" s="106"/>
      <c r="T3246" s="106"/>
      <c r="U3246" s="106"/>
      <c r="V3246" s="106"/>
      <c r="W3246" s="19"/>
      <c r="X3246" s="2"/>
      <c r="Y3246" s="4"/>
      <c r="Z3246" s="106"/>
      <c r="AA3246" s="114"/>
      <c r="AB3246" s="112"/>
      <c r="AC3246" s="178"/>
      <c r="AD3246" s="11"/>
      <c r="AE3246" s="106"/>
      <c r="AF3246" s="106"/>
      <c r="AG3246" s="106"/>
      <c r="AH3246" s="115"/>
      <c r="AI3246" s="116"/>
      <c r="AJ3246" s="10"/>
      <c r="AK3246" s="1"/>
      <c r="AL3246" s="10"/>
      <c r="AM3246" s="1"/>
      <c r="AN3246" s="1"/>
      <c r="AO3246" s="3"/>
      <c r="AP3246" s="3"/>
      <c r="AQ3246" s="4"/>
      <c r="AR3246" s="4"/>
      <c r="AS3246" s="4"/>
      <c r="AT3246" s="4"/>
      <c r="AU3246" s="4"/>
      <c r="AV3246" s="4"/>
      <c r="AW3246" s="1"/>
      <c r="AX3246" s="1"/>
      <c r="AY3246" s="1"/>
      <c r="AZ3246" s="1"/>
      <c r="BA3246" s="1"/>
      <c r="BB3246" s="1"/>
      <c r="BC3246" s="1"/>
      <c r="BD3246" s="1"/>
      <c r="BE3246" s="1"/>
      <c r="BG3246" s="1"/>
      <c r="BH3246" s="1"/>
    </row>
    <row r="3247" spans="1:60" ht="15" customHeight="1" x14ac:dyDescent="0.25">
      <c r="A3247" s="105"/>
      <c r="B3247" s="106"/>
      <c r="C3247" s="2"/>
      <c r="D3247" s="2"/>
      <c r="E3247" s="106"/>
      <c r="F3247" s="107"/>
      <c r="G3247" s="108"/>
      <c r="H3247" s="109"/>
      <c r="I3247" s="109"/>
      <c r="J3247" s="110"/>
      <c r="K3247" s="117"/>
      <c r="L3247" s="178"/>
      <c r="M3247" s="178"/>
      <c r="N3247" s="106"/>
      <c r="O3247" s="111"/>
      <c r="P3247" s="111"/>
      <c r="Q3247" s="106"/>
      <c r="R3247" s="106"/>
      <c r="S3247" s="106"/>
      <c r="T3247" s="106"/>
      <c r="U3247" s="106"/>
      <c r="V3247" s="106"/>
      <c r="W3247" s="19"/>
      <c r="X3247" s="2"/>
      <c r="Y3247" s="4"/>
      <c r="Z3247" s="106"/>
      <c r="AA3247" s="114"/>
      <c r="AB3247" s="112"/>
      <c r="AC3247" s="178"/>
      <c r="AD3247" s="11"/>
      <c r="AE3247" s="106"/>
      <c r="AF3247" s="106"/>
      <c r="AG3247" s="106"/>
      <c r="AH3247" s="115"/>
      <c r="AI3247" s="116"/>
      <c r="AJ3247" s="10"/>
      <c r="AK3247" s="1"/>
      <c r="AL3247" s="10"/>
      <c r="AM3247" s="1"/>
      <c r="AN3247" s="1"/>
      <c r="AO3247" s="3"/>
      <c r="AP3247" s="3"/>
      <c r="AQ3247" s="4"/>
      <c r="AR3247" s="4"/>
      <c r="AS3247" s="4"/>
      <c r="AT3247" s="4"/>
      <c r="AU3247" s="4"/>
      <c r="AV3247" s="4"/>
      <c r="AW3247" s="1"/>
      <c r="AX3247" s="1"/>
      <c r="AY3247" s="1"/>
      <c r="AZ3247" s="1"/>
      <c r="BA3247" s="1"/>
      <c r="BB3247" s="1"/>
      <c r="BC3247" s="1"/>
      <c r="BD3247" s="1"/>
      <c r="BE3247" s="1"/>
      <c r="BG3247" s="1"/>
      <c r="BH3247" s="1"/>
    </row>
    <row r="3248" spans="1:60" ht="15" customHeight="1" x14ac:dyDescent="0.25">
      <c r="A3248" s="105"/>
      <c r="B3248" s="106"/>
      <c r="C3248" s="2"/>
      <c r="D3248" s="2"/>
      <c r="E3248" s="106"/>
      <c r="F3248" s="107"/>
      <c r="G3248" s="108"/>
      <c r="H3248" s="109"/>
      <c r="I3248" s="109"/>
      <c r="J3248" s="110"/>
      <c r="K3248" s="117"/>
      <c r="L3248" s="178"/>
      <c r="M3248" s="178"/>
      <c r="N3248" s="106"/>
      <c r="O3248" s="111"/>
      <c r="P3248" s="111"/>
      <c r="Q3248" s="106"/>
      <c r="R3248" s="106"/>
      <c r="S3248" s="106"/>
      <c r="T3248" s="106"/>
      <c r="U3248" s="106"/>
      <c r="V3248" s="106"/>
      <c r="W3248" s="19"/>
      <c r="X3248" s="2"/>
      <c r="Y3248" s="4"/>
      <c r="Z3248" s="106"/>
      <c r="AA3248" s="114"/>
      <c r="AB3248" s="112"/>
      <c r="AC3248" s="178"/>
      <c r="AD3248" s="11"/>
      <c r="AE3248" s="106"/>
      <c r="AF3248" s="106"/>
      <c r="AG3248" s="106"/>
      <c r="AH3248" s="115"/>
      <c r="AI3248" s="116"/>
      <c r="AJ3248" s="10"/>
      <c r="AK3248" s="1"/>
      <c r="AL3248" s="10"/>
      <c r="AM3248" s="1"/>
      <c r="AN3248" s="1"/>
      <c r="AO3248" s="3"/>
      <c r="AP3248" s="3"/>
      <c r="AQ3248" s="4"/>
      <c r="AR3248" s="4"/>
      <c r="AS3248" s="4"/>
      <c r="AT3248" s="4"/>
      <c r="AU3248" s="4"/>
      <c r="AV3248" s="4"/>
      <c r="AW3248" s="1"/>
      <c r="AX3248" s="1"/>
      <c r="AY3248" s="1"/>
      <c r="AZ3248" s="1"/>
      <c r="BA3248" s="1"/>
      <c r="BB3248" s="1"/>
      <c r="BC3248" s="1"/>
      <c r="BD3248" s="1"/>
      <c r="BE3248" s="1"/>
      <c r="BG3248" s="1"/>
      <c r="BH3248" s="1"/>
    </row>
    <row r="3249" spans="1:60" ht="15" customHeight="1" x14ac:dyDescent="0.25">
      <c r="A3249" s="105"/>
      <c r="B3249" s="106"/>
      <c r="C3249" s="2"/>
      <c r="D3249" s="2"/>
      <c r="E3249" s="106"/>
      <c r="F3249" s="107"/>
      <c r="G3249" s="108"/>
      <c r="H3249" s="109"/>
      <c r="I3249" s="109"/>
      <c r="J3249" s="110"/>
      <c r="K3249" s="117"/>
      <c r="L3249" s="178"/>
      <c r="M3249" s="178"/>
      <c r="N3249" s="106"/>
      <c r="O3249" s="111"/>
      <c r="P3249" s="111"/>
      <c r="Q3249" s="106"/>
      <c r="R3249" s="106"/>
      <c r="S3249" s="106"/>
      <c r="T3249" s="106"/>
      <c r="U3249" s="106"/>
      <c r="V3249" s="106"/>
      <c r="W3249" s="19"/>
      <c r="X3249" s="2"/>
      <c r="Y3249" s="4"/>
      <c r="Z3249" s="106"/>
      <c r="AA3249" s="114"/>
      <c r="AB3249" s="112"/>
      <c r="AC3249" s="178"/>
      <c r="AD3249" s="11"/>
      <c r="AE3249" s="106"/>
      <c r="AF3249" s="106"/>
      <c r="AG3249" s="106"/>
      <c r="AH3249" s="115"/>
      <c r="AI3249" s="116"/>
      <c r="AJ3249" s="10"/>
      <c r="AK3249" s="1"/>
      <c r="AL3249" s="10"/>
      <c r="AM3249" s="1"/>
      <c r="AN3249" s="1"/>
      <c r="AO3249" s="3"/>
      <c r="AP3249" s="3"/>
      <c r="AQ3249" s="4"/>
      <c r="AR3249" s="4"/>
      <c r="AS3249" s="4"/>
      <c r="AT3249" s="4"/>
      <c r="AU3249" s="4"/>
      <c r="AV3249" s="4"/>
      <c r="AW3249" s="1"/>
      <c r="AX3249" s="1"/>
      <c r="AY3249" s="1"/>
      <c r="AZ3249" s="1"/>
      <c r="BA3249" s="1"/>
      <c r="BB3249" s="1"/>
      <c r="BC3249" s="1"/>
      <c r="BD3249" s="1"/>
      <c r="BE3249" s="1"/>
      <c r="BG3249" s="1"/>
      <c r="BH3249" s="1"/>
    </row>
    <row r="3250" spans="1:60" ht="15" customHeight="1" x14ac:dyDescent="0.25">
      <c r="A3250" s="105"/>
      <c r="B3250" s="106"/>
      <c r="C3250" s="2"/>
      <c r="D3250" s="2"/>
      <c r="E3250" s="106"/>
      <c r="F3250" s="107"/>
      <c r="G3250" s="108"/>
      <c r="H3250" s="109"/>
      <c r="I3250" s="109"/>
      <c r="J3250" s="110"/>
      <c r="K3250" s="117"/>
      <c r="L3250" s="178"/>
      <c r="M3250" s="178"/>
      <c r="N3250" s="106"/>
      <c r="O3250" s="111"/>
      <c r="P3250" s="111"/>
      <c r="Q3250" s="106"/>
      <c r="R3250" s="106"/>
      <c r="S3250" s="106"/>
      <c r="T3250" s="106"/>
      <c r="U3250" s="106"/>
      <c r="V3250" s="106"/>
      <c r="W3250" s="19"/>
      <c r="X3250" s="2"/>
      <c r="Y3250" s="4"/>
      <c r="Z3250" s="106"/>
      <c r="AA3250" s="114"/>
      <c r="AB3250" s="112"/>
      <c r="AC3250" s="178"/>
      <c r="AD3250" s="11"/>
      <c r="AE3250" s="106"/>
      <c r="AF3250" s="106"/>
      <c r="AG3250" s="106"/>
      <c r="AH3250" s="115"/>
      <c r="AI3250" s="116"/>
      <c r="AJ3250" s="10"/>
      <c r="AK3250" s="1"/>
      <c r="AL3250" s="10"/>
      <c r="AM3250" s="1"/>
      <c r="AN3250" s="1"/>
      <c r="AO3250" s="3"/>
      <c r="AP3250" s="3"/>
      <c r="AQ3250" s="4"/>
      <c r="AR3250" s="4"/>
      <c r="AS3250" s="4"/>
      <c r="AT3250" s="4"/>
      <c r="AU3250" s="4"/>
      <c r="AV3250" s="4"/>
      <c r="AW3250" s="1"/>
      <c r="AX3250" s="1"/>
      <c r="AY3250" s="1"/>
      <c r="AZ3250" s="1"/>
      <c r="BA3250" s="1"/>
      <c r="BB3250" s="1"/>
      <c r="BC3250" s="1"/>
      <c r="BD3250" s="1"/>
      <c r="BE3250" s="1"/>
      <c r="BG3250" s="1"/>
      <c r="BH3250" s="1"/>
    </row>
    <row r="3251" spans="1:60" ht="15" customHeight="1" x14ac:dyDescent="0.25">
      <c r="A3251" s="105"/>
      <c r="B3251" s="106"/>
      <c r="C3251" s="2"/>
      <c r="D3251" s="2"/>
      <c r="E3251" s="106"/>
      <c r="F3251" s="107"/>
      <c r="G3251" s="108"/>
      <c r="H3251" s="109"/>
      <c r="I3251" s="109"/>
      <c r="J3251" s="110"/>
      <c r="K3251" s="117"/>
      <c r="L3251" s="178"/>
      <c r="M3251" s="178"/>
      <c r="N3251" s="106"/>
      <c r="O3251" s="111"/>
      <c r="P3251" s="111"/>
      <c r="Q3251" s="106"/>
      <c r="R3251" s="106"/>
      <c r="S3251" s="106"/>
      <c r="T3251" s="106"/>
      <c r="U3251" s="106"/>
      <c r="V3251" s="106"/>
      <c r="W3251" s="19"/>
      <c r="X3251" s="2"/>
      <c r="Y3251" s="4"/>
      <c r="Z3251" s="106"/>
      <c r="AA3251" s="114"/>
      <c r="AB3251" s="112"/>
      <c r="AC3251" s="178"/>
      <c r="AD3251" s="11"/>
      <c r="AE3251" s="106"/>
      <c r="AF3251" s="106"/>
      <c r="AG3251" s="106"/>
      <c r="AH3251" s="115"/>
      <c r="AI3251" s="116"/>
      <c r="AJ3251" s="10"/>
      <c r="AK3251" s="1"/>
      <c r="AL3251" s="10"/>
      <c r="AM3251" s="1"/>
      <c r="AN3251" s="1"/>
      <c r="AO3251" s="3"/>
      <c r="AP3251" s="3"/>
      <c r="AQ3251" s="4"/>
      <c r="AR3251" s="4"/>
      <c r="AS3251" s="4"/>
      <c r="AT3251" s="4"/>
      <c r="AU3251" s="4"/>
      <c r="AV3251" s="4"/>
      <c r="AW3251" s="1"/>
      <c r="AX3251" s="1"/>
      <c r="AY3251" s="1"/>
      <c r="AZ3251" s="1"/>
      <c r="BA3251" s="1"/>
      <c r="BB3251" s="1"/>
      <c r="BC3251" s="1"/>
      <c r="BD3251" s="1"/>
      <c r="BE3251" s="1"/>
      <c r="BG3251" s="1"/>
      <c r="BH3251" s="1"/>
    </row>
    <row r="3252" spans="1:60" ht="15" customHeight="1" x14ac:dyDescent="0.25">
      <c r="A3252" s="105"/>
      <c r="B3252" s="106"/>
      <c r="C3252" s="2"/>
      <c r="D3252" s="2"/>
      <c r="E3252" s="106"/>
      <c r="F3252" s="107"/>
      <c r="G3252" s="108"/>
      <c r="H3252" s="109"/>
      <c r="I3252" s="109"/>
      <c r="J3252" s="110"/>
      <c r="K3252" s="117"/>
      <c r="L3252" s="178"/>
      <c r="M3252" s="178"/>
      <c r="N3252" s="106"/>
      <c r="O3252" s="111"/>
      <c r="P3252" s="111"/>
      <c r="Q3252" s="106"/>
      <c r="R3252" s="106"/>
      <c r="S3252" s="106"/>
      <c r="T3252" s="106"/>
      <c r="U3252" s="106"/>
      <c r="V3252" s="106"/>
      <c r="W3252" s="19"/>
      <c r="X3252" s="2"/>
      <c r="Y3252" s="4"/>
      <c r="Z3252" s="106"/>
      <c r="AA3252" s="114"/>
      <c r="AB3252" s="112"/>
      <c r="AC3252" s="178"/>
      <c r="AD3252" s="11"/>
      <c r="AE3252" s="106"/>
      <c r="AF3252" s="106"/>
      <c r="AG3252" s="106"/>
      <c r="AH3252" s="115"/>
      <c r="AI3252" s="116"/>
      <c r="AJ3252" s="10"/>
      <c r="AK3252" s="1"/>
      <c r="AL3252" s="10"/>
      <c r="AM3252" s="1"/>
      <c r="AN3252" s="1"/>
      <c r="AO3252" s="3"/>
      <c r="AP3252" s="3"/>
      <c r="AQ3252" s="4"/>
      <c r="AR3252" s="4"/>
      <c r="AS3252" s="4"/>
      <c r="AT3252" s="4"/>
      <c r="AU3252" s="4"/>
      <c r="AV3252" s="4"/>
      <c r="AW3252" s="1"/>
      <c r="AX3252" s="1"/>
      <c r="AY3252" s="1"/>
      <c r="AZ3252" s="1"/>
      <c r="BA3252" s="1"/>
      <c r="BB3252" s="1"/>
      <c r="BC3252" s="1"/>
      <c r="BD3252" s="1"/>
      <c r="BE3252" s="1"/>
      <c r="BG3252" s="1"/>
      <c r="BH3252" s="1"/>
    </row>
    <row r="3253" spans="1:60" ht="15" customHeight="1" x14ac:dyDescent="0.25">
      <c r="A3253" s="105"/>
      <c r="B3253" s="106"/>
      <c r="C3253" s="2"/>
      <c r="D3253" s="2"/>
      <c r="E3253" s="106"/>
      <c r="F3253" s="107"/>
      <c r="G3253" s="108"/>
      <c r="H3253" s="109"/>
      <c r="I3253" s="109"/>
      <c r="J3253" s="110"/>
      <c r="K3253" s="117"/>
      <c r="L3253" s="178"/>
      <c r="M3253" s="178"/>
      <c r="N3253" s="106"/>
      <c r="O3253" s="111"/>
      <c r="P3253" s="111"/>
      <c r="Q3253" s="106"/>
      <c r="R3253" s="106"/>
      <c r="S3253" s="106"/>
      <c r="T3253" s="106"/>
      <c r="U3253" s="106"/>
      <c r="V3253" s="106"/>
      <c r="W3253" s="19"/>
      <c r="X3253" s="2"/>
      <c r="Y3253" s="4"/>
      <c r="Z3253" s="106"/>
      <c r="AA3253" s="114"/>
      <c r="AB3253" s="112"/>
      <c r="AC3253" s="178"/>
      <c r="AD3253" s="11"/>
      <c r="AE3253" s="106"/>
      <c r="AF3253" s="106"/>
      <c r="AG3253" s="106"/>
      <c r="AH3253" s="115"/>
      <c r="AI3253" s="116"/>
      <c r="AJ3253" s="10"/>
      <c r="AK3253" s="1"/>
      <c r="AL3253" s="10"/>
      <c r="AM3253" s="1"/>
      <c r="AN3253" s="1"/>
      <c r="AO3253" s="3"/>
      <c r="AP3253" s="3"/>
      <c r="AQ3253" s="4"/>
      <c r="AR3253" s="4"/>
      <c r="AS3253" s="4"/>
      <c r="AT3253" s="4"/>
      <c r="AU3253" s="4"/>
      <c r="AV3253" s="4"/>
      <c r="AW3253" s="1"/>
      <c r="AX3253" s="1"/>
      <c r="AY3253" s="1"/>
      <c r="AZ3253" s="1"/>
      <c r="BA3253" s="1"/>
      <c r="BB3253" s="1"/>
      <c r="BC3253" s="1"/>
      <c r="BD3253" s="1"/>
      <c r="BE3253" s="1"/>
      <c r="BG3253" s="1"/>
      <c r="BH3253" s="1"/>
    </row>
    <row r="3254" spans="1:60" ht="15" customHeight="1" x14ac:dyDescent="0.25">
      <c r="A3254" s="105"/>
      <c r="B3254" s="106"/>
      <c r="C3254" s="2"/>
      <c r="D3254" s="2"/>
      <c r="E3254" s="106"/>
      <c r="F3254" s="107"/>
      <c r="G3254" s="108"/>
      <c r="H3254" s="109"/>
      <c r="I3254" s="109"/>
      <c r="J3254" s="110"/>
      <c r="K3254" s="117"/>
      <c r="L3254" s="178"/>
      <c r="M3254" s="178"/>
      <c r="N3254" s="106"/>
      <c r="O3254" s="111"/>
      <c r="P3254" s="111"/>
      <c r="Q3254" s="106"/>
      <c r="R3254" s="106"/>
      <c r="S3254" s="106"/>
      <c r="T3254" s="106"/>
      <c r="U3254" s="106"/>
      <c r="V3254" s="106"/>
      <c r="W3254" s="19"/>
      <c r="X3254" s="2"/>
      <c r="Y3254" s="4"/>
      <c r="Z3254" s="106"/>
      <c r="AA3254" s="114"/>
      <c r="AB3254" s="112"/>
      <c r="AC3254" s="178"/>
      <c r="AD3254" s="11"/>
      <c r="AE3254" s="106"/>
      <c r="AF3254" s="106"/>
      <c r="AG3254" s="106"/>
      <c r="AH3254" s="115"/>
      <c r="AI3254" s="116"/>
      <c r="AJ3254" s="10"/>
      <c r="AK3254" s="1"/>
      <c r="AL3254" s="10"/>
      <c r="AM3254" s="1"/>
      <c r="AN3254" s="1"/>
      <c r="AO3254" s="3"/>
      <c r="AP3254" s="3"/>
      <c r="AQ3254" s="4"/>
      <c r="AR3254" s="4"/>
      <c r="AS3254" s="4"/>
      <c r="AT3254" s="4"/>
      <c r="AU3254" s="4"/>
      <c r="AV3254" s="4"/>
      <c r="AW3254" s="1"/>
      <c r="AX3254" s="1"/>
      <c r="AY3254" s="1"/>
      <c r="AZ3254" s="1"/>
      <c r="BA3254" s="1"/>
      <c r="BB3254" s="1"/>
      <c r="BC3254" s="1"/>
      <c r="BD3254" s="1"/>
      <c r="BE3254" s="1"/>
      <c r="BG3254" s="1"/>
      <c r="BH3254" s="1"/>
    </row>
    <row r="3255" spans="1:60" ht="15" customHeight="1" x14ac:dyDescent="0.25">
      <c r="A3255" s="105"/>
      <c r="B3255" s="106"/>
      <c r="C3255" s="2"/>
      <c r="D3255" s="2"/>
      <c r="E3255" s="106"/>
      <c r="F3255" s="107"/>
      <c r="G3255" s="108"/>
      <c r="H3255" s="109"/>
      <c r="I3255" s="109"/>
      <c r="J3255" s="110"/>
      <c r="K3255" s="117"/>
      <c r="L3255" s="178"/>
      <c r="M3255" s="178"/>
      <c r="N3255" s="106"/>
      <c r="O3255" s="111"/>
      <c r="P3255" s="111"/>
      <c r="Q3255" s="106"/>
      <c r="R3255" s="106"/>
      <c r="S3255" s="106"/>
      <c r="T3255" s="106"/>
      <c r="U3255" s="106"/>
      <c r="V3255" s="106"/>
      <c r="W3255" s="19"/>
      <c r="X3255" s="2"/>
      <c r="Y3255" s="4"/>
      <c r="Z3255" s="106"/>
      <c r="AA3255" s="114"/>
      <c r="AB3255" s="112"/>
      <c r="AC3255" s="178"/>
      <c r="AD3255" s="11"/>
      <c r="AE3255" s="106"/>
      <c r="AF3255" s="106"/>
      <c r="AG3255" s="106"/>
      <c r="AH3255" s="115"/>
      <c r="AI3255" s="116"/>
      <c r="AJ3255" s="10"/>
      <c r="AK3255" s="1"/>
      <c r="AL3255" s="10"/>
      <c r="AM3255" s="1"/>
      <c r="AN3255" s="1"/>
      <c r="AO3255" s="3"/>
      <c r="AP3255" s="3"/>
      <c r="AQ3255" s="4"/>
      <c r="AR3255" s="4"/>
      <c r="AS3255" s="4"/>
      <c r="AT3255" s="4"/>
      <c r="AU3255" s="4"/>
      <c r="AV3255" s="4"/>
      <c r="AW3255" s="1"/>
      <c r="AX3255" s="1"/>
      <c r="AY3255" s="1"/>
      <c r="AZ3255" s="1"/>
      <c r="BA3255" s="1"/>
      <c r="BB3255" s="1"/>
      <c r="BC3255" s="1"/>
      <c r="BD3255" s="1"/>
      <c r="BE3255" s="1"/>
      <c r="BG3255" s="1"/>
      <c r="BH3255" s="1"/>
    </row>
    <row r="3256" spans="1:60" ht="15" customHeight="1" x14ac:dyDescent="0.25">
      <c r="A3256" s="105"/>
      <c r="B3256" s="106"/>
      <c r="C3256" s="2"/>
      <c r="D3256" s="2"/>
      <c r="E3256" s="106"/>
      <c r="F3256" s="107"/>
      <c r="G3256" s="108"/>
      <c r="H3256" s="109"/>
      <c r="I3256" s="109"/>
      <c r="J3256" s="110"/>
      <c r="K3256" s="117"/>
      <c r="L3256" s="178"/>
      <c r="M3256" s="178"/>
      <c r="N3256" s="106"/>
      <c r="O3256" s="111"/>
      <c r="P3256" s="111"/>
      <c r="Q3256" s="106"/>
      <c r="R3256" s="106"/>
      <c r="S3256" s="106"/>
      <c r="T3256" s="106"/>
      <c r="U3256" s="106"/>
      <c r="V3256" s="106"/>
      <c r="W3256" s="19"/>
      <c r="X3256" s="2"/>
      <c r="Y3256" s="4"/>
      <c r="Z3256" s="106"/>
      <c r="AA3256" s="114"/>
      <c r="AB3256" s="112"/>
      <c r="AC3256" s="178"/>
      <c r="AD3256" s="11"/>
      <c r="AE3256" s="106"/>
      <c r="AF3256" s="106"/>
      <c r="AG3256" s="106"/>
      <c r="AH3256" s="115"/>
      <c r="AI3256" s="116"/>
      <c r="AJ3256" s="10"/>
      <c r="AK3256" s="1"/>
      <c r="AL3256" s="10"/>
      <c r="AM3256" s="1"/>
      <c r="AN3256" s="1"/>
      <c r="AO3256" s="3"/>
      <c r="AP3256" s="3"/>
      <c r="AQ3256" s="4"/>
      <c r="AR3256" s="4"/>
      <c r="AS3256" s="4"/>
      <c r="AT3256" s="4"/>
      <c r="AU3256" s="4"/>
      <c r="AV3256" s="4"/>
      <c r="AW3256" s="1"/>
      <c r="AX3256" s="1"/>
      <c r="AY3256" s="1"/>
      <c r="AZ3256" s="1"/>
      <c r="BA3256" s="1"/>
      <c r="BB3256" s="1"/>
      <c r="BC3256" s="1"/>
      <c r="BD3256" s="1"/>
      <c r="BE3256" s="1"/>
      <c r="BG3256" s="1"/>
      <c r="BH3256" s="1"/>
    </row>
    <row r="3257" spans="1:60" ht="15" customHeight="1" x14ac:dyDescent="0.25">
      <c r="A3257" s="105"/>
      <c r="B3257" s="106"/>
      <c r="C3257" s="2"/>
      <c r="D3257" s="2"/>
      <c r="E3257" s="106"/>
      <c r="F3257" s="107"/>
      <c r="G3257" s="108"/>
      <c r="H3257" s="109"/>
      <c r="I3257" s="109"/>
      <c r="J3257" s="110"/>
      <c r="K3257" s="117"/>
      <c r="L3257" s="178"/>
      <c r="M3257" s="178"/>
      <c r="N3257" s="106"/>
      <c r="O3257" s="111"/>
      <c r="P3257" s="111"/>
      <c r="Q3257" s="106"/>
      <c r="R3257" s="106"/>
      <c r="S3257" s="106"/>
      <c r="T3257" s="106"/>
      <c r="U3257" s="106"/>
      <c r="V3257" s="106"/>
      <c r="W3257" s="19"/>
      <c r="X3257" s="2"/>
      <c r="Y3257" s="4"/>
      <c r="Z3257" s="106"/>
      <c r="AA3257" s="114"/>
      <c r="AB3257" s="112"/>
      <c r="AC3257" s="178"/>
      <c r="AD3257" s="11"/>
      <c r="AE3257" s="106"/>
      <c r="AF3257" s="106"/>
      <c r="AG3257" s="106"/>
      <c r="AH3257" s="115"/>
      <c r="AI3257" s="116"/>
      <c r="AJ3257" s="10"/>
      <c r="AK3257" s="1"/>
      <c r="AL3257" s="10"/>
      <c r="AM3257" s="1"/>
      <c r="AN3257" s="1"/>
      <c r="AO3257" s="3"/>
      <c r="AP3257" s="3"/>
      <c r="AQ3257" s="4"/>
      <c r="AR3257" s="4"/>
      <c r="AS3257" s="4"/>
      <c r="AT3257" s="4"/>
      <c r="AU3257" s="4"/>
      <c r="AV3257" s="4"/>
      <c r="AW3257" s="1"/>
      <c r="AX3257" s="1"/>
      <c r="AY3257" s="1"/>
      <c r="AZ3257" s="1"/>
      <c r="BA3257" s="1"/>
      <c r="BB3257" s="1"/>
      <c r="BC3257" s="1"/>
      <c r="BD3257" s="1"/>
      <c r="BE3257" s="1"/>
      <c r="BG3257" s="1"/>
      <c r="BH3257" s="1"/>
    </row>
    <row r="3258" spans="1:60" ht="15" customHeight="1" x14ac:dyDescent="0.25">
      <c r="A3258" s="105"/>
      <c r="B3258" s="106"/>
      <c r="C3258" s="2"/>
      <c r="D3258" s="2"/>
      <c r="E3258" s="106"/>
      <c r="F3258" s="107"/>
      <c r="G3258" s="108"/>
      <c r="H3258" s="109"/>
      <c r="I3258" s="109"/>
      <c r="J3258" s="110"/>
      <c r="K3258" s="117"/>
      <c r="L3258" s="178"/>
      <c r="M3258" s="178"/>
      <c r="N3258" s="106"/>
      <c r="O3258" s="111"/>
      <c r="P3258" s="111"/>
      <c r="Q3258" s="106"/>
      <c r="R3258" s="106"/>
      <c r="S3258" s="106"/>
      <c r="T3258" s="106"/>
      <c r="U3258" s="106"/>
      <c r="V3258" s="106"/>
      <c r="W3258" s="19"/>
      <c r="X3258" s="2"/>
      <c r="Y3258" s="4"/>
      <c r="Z3258" s="106"/>
      <c r="AA3258" s="114"/>
      <c r="AB3258" s="112"/>
      <c r="AC3258" s="178"/>
      <c r="AD3258" s="11"/>
      <c r="AE3258" s="106"/>
      <c r="AF3258" s="106"/>
      <c r="AG3258" s="106"/>
      <c r="AH3258" s="115"/>
      <c r="AI3258" s="116"/>
      <c r="AJ3258" s="10"/>
      <c r="AK3258" s="1"/>
      <c r="AL3258" s="10"/>
      <c r="AM3258" s="1"/>
      <c r="AN3258" s="1"/>
      <c r="AO3258" s="3"/>
      <c r="AP3258" s="3"/>
      <c r="AQ3258" s="4"/>
      <c r="AR3258" s="4"/>
      <c r="AS3258" s="4"/>
      <c r="AT3258" s="4"/>
      <c r="AU3258" s="4"/>
      <c r="AV3258" s="4"/>
      <c r="AW3258" s="1"/>
      <c r="AX3258" s="1"/>
      <c r="AY3258" s="1"/>
      <c r="AZ3258" s="1"/>
      <c r="BA3258" s="1"/>
      <c r="BB3258" s="1"/>
      <c r="BC3258" s="1"/>
      <c r="BD3258" s="1"/>
      <c r="BE3258" s="1"/>
      <c r="BG3258" s="1"/>
      <c r="BH3258" s="1"/>
    </row>
    <row r="3259" spans="1:60" ht="15" customHeight="1" x14ac:dyDescent="0.25">
      <c r="A3259" s="105"/>
      <c r="B3259" s="106"/>
      <c r="C3259" s="2"/>
      <c r="D3259" s="2"/>
      <c r="E3259" s="106"/>
      <c r="F3259" s="107"/>
      <c r="G3259" s="108"/>
      <c r="H3259" s="109"/>
      <c r="I3259" s="109"/>
      <c r="J3259" s="110"/>
      <c r="K3259" s="117"/>
      <c r="L3259" s="178"/>
      <c r="M3259" s="178"/>
      <c r="N3259" s="106"/>
      <c r="O3259" s="111"/>
      <c r="P3259" s="111"/>
      <c r="Q3259" s="106"/>
      <c r="R3259" s="106"/>
      <c r="S3259" s="106"/>
      <c r="T3259" s="106"/>
      <c r="U3259" s="106"/>
      <c r="V3259" s="106"/>
      <c r="W3259" s="19"/>
      <c r="X3259" s="2"/>
      <c r="Y3259" s="4"/>
      <c r="Z3259" s="106"/>
      <c r="AA3259" s="114"/>
      <c r="AB3259" s="112"/>
      <c r="AC3259" s="178"/>
      <c r="AD3259" s="11"/>
      <c r="AE3259" s="106"/>
      <c r="AF3259" s="106"/>
      <c r="AG3259" s="106"/>
      <c r="AH3259" s="115"/>
      <c r="AI3259" s="116"/>
      <c r="AJ3259" s="10"/>
      <c r="AK3259" s="1"/>
      <c r="AL3259" s="10"/>
      <c r="AM3259" s="1"/>
      <c r="AN3259" s="1"/>
      <c r="AO3259" s="3"/>
      <c r="AP3259" s="3"/>
      <c r="AQ3259" s="4"/>
      <c r="AR3259" s="4"/>
      <c r="AS3259" s="4"/>
      <c r="AT3259" s="4"/>
      <c r="AU3259" s="4"/>
      <c r="AV3259" s="4"/>
      <c r="AW3259" s="1"/>
      <c r="AX3259" s="1"/>
      <c r="AY3259" s="1"/>
      <c r="AZ3259" s="1"/>
      <c r="BA3259" s="1"/>
      <c r="BB3259" s="1"/>
      <c r="BC3259" s="1"/>
      <c r="BD3259" s="1"/>
      <c r="BE3259" s="1"/>
      <c r="BG3259" s="1"/>
      <c r="BH3259" s="1"/>
    </row>
    <row r="3260" spans="1:60" ht="15" customHeight="1" x14ac:dyDescent="0.25">
      <c r="A3260" s="105"/>
      <c r="B3260" s="106"/>
      <c r="C3260" s="2"/>
      <c r="D3260" s="2"/>
      <c r="E3260" s="106"/>
      <c r="F3260" s="107"/>
      <c r="G3260" s="108"/>
      <c r="H3260" s="109"/>
      <c r="I3260" s="109"/>
      <c r="J3260" s="110"/>
      <c r="K3260" s="117"/>
      <c r="L3260" s="178"/>
      <c r="M3260" s="178"/>
      <c r="N3260" s="106"/>
      <c r="O3260" s="111"/>
      <c r="P3260" s="111"/>
      <c r="Q3260" s="106"/>
      <c r="R3260" s="106"/>
      <c r="S3260" s="106"/>
      <c r="T3260" s="106"/>
      <c r="U3260" s="106"/>
      <c r="V3260" s="106"/>
      <c r="W3260" s="19"/>
      <c r="X3260" s="2"/>
      <c r="Y3260" s="4"/>
      <c r="Z3260" s="106"/>
      <c r="AA3260" s="114"/>
      <c r="AB3260" s="112"/>
      <c r="AC3260" s="178"/>
      <c r="AD3260" s="11"/>
      <c r="AE3260" s="106"/>
      <c r="AF3260" s="106"/>
      <c r="AG3260" s="106"/>
      <c r="AH3260" s="115"/>
      <c r="AI3260" s="116"/>
      <c r="AJ3260" s="10"/>
      <c r="AK3260" s="1"/>
      <c r="AL3260" s="10"/>
      <c r="AM3260" s="1"/>
      <c r="AN3260" s="1"/>
      <c r="AO3260" s="3"/>
      <c r="AP3260" s="3"/>
      <c r="AQ3260" s="4"/>
      <c r="AR3260" s="4"/>
      <c r="AS3260" s="4"/>
      <c r="AT3260" s="4"/>
      <c r="AU3260" s="4"/>
      <c r="AV3260" s="4"/>
      <c r="AW3260" s="1"/>
      <c r="AX3260" s="1"/>
      <c r="AY3260" s="1"/>
      <c r="AZ3260" s="1"/>
      <c r="BA3260" s="1"/>
      <c r="BB3260" s="1"/>
      <c r="BC3260" s="1"/>
      <c r="BD3260" s="1"/>
      <c r="BE3260" s="1"/>
      <c r="BG3260" s="1"/>
      <c r="BH3260" s="1"/>
    </row>
    <row r="3261" spans="1:60" ht="15" customHeight="1" x14ac:dyDescent="0.25">
      <c r="A3261" s="105"/>
      <c r="B3261" s="106"/>
      <c r="C3261" s="2"/>
      <c r="D3261" s="2"/>
      <c r="E3261" s="106"/>
      <c r="F3261" s="107"/>
      <c r="G3261" s="108"/>
      <c r="H3261" s="109"/>
      <c r="I3261" s="109"/>
      <c r="J3261" s="110"/>
      <c r="K3261" s="117"/>
      <c r="L3261" s="178"/>
      <c r="M3261" s="178"/>
      <c r="N3261" s="106"/>
      <c r="O3261" s="111"/>
      <c r="P3261" s="111"/>
      <c r="Q3261" s="106"/>
      <c r="R3261" s="106"/>
      <c r="S3261" s="106"/>
      <c r="T3261" s="106"/>
      <c r="U3261" s="106"/>
      <c r="V3261" s="106"/>
      <c r="W3261" s="19"/>
      <c r="X3261" s="2"/>
      <c r="Y3261" s="4"/>
      <c r="Z3261" s="106"/>
      <c r="AA3261" s="114"/>
      <c r="AB3261" s="112"/>
      <c r="AC3261" s="178"/>
      <c r="AD3261" s="11"/>
      <c r="AE3261" s="106"/>
      <c r="AF3261" s="106"/>
      <c r="AG3261" s="106"/>
      <c r="AH3261" s="115"/>
      <c r="AI3261" s="116"/>
      <c r="AJ3261" s="10"/>
      <c r="AK3261" s="1"/>
      <c r="AL3261" s="10"/>
      <c r="AM3261" s="1"/>
      <c r="AN3261" s="1"/>
      <c r="AO3261" s="3"/>
      <c r="AP3261" s="3"/>
      <c r="AQ3261" s="4"/>
      <c r="AR3261" s="4"/>
      <c r="AS3261" s="4"/>
      <c r="AT3261" s="4"/>
      <c r="AU3261" s="4"/>
      <c r="AV3261" s="4"/>
      <c r="AW3261" s="1"/>
      <c r="AX3261" s="1"/>
      <c r="AY3261" s="1"/>
      <c r="AZ3261" s="1"/>
      <c r="BA3261" s="1"/>
      <c r="BB3261" s="1"/>
      <c r="BC3261" s="1"/>
      <c r="BD3261" s="1"/>
      <c r="BE3261" s="1"/>
      <c r="BG3261" s="1"/>
      <c r="BH3261" s="1"/>
    </row>
    <row r="3262" spans="1:60" ht="15" customHeight="1" x14ac:dyDescent="0.25">
      <c r="A3262" s="105"/>
      <c r="B3262" s="106"/>
      <c r="C3262" s="2"/>
      <c r="D3262" s="2"/>
      <c r="E3262" s="106"/>
      <c r="F3262" s="107"/>
      <c r="G3262" s="108"/>
      <c r="H3262" s="109"/>
      <c r="I3262" s="109"/>
      <c r="J3262" s="110"/>
      <c r="K3262" s="117"/>
      <c r="L3262" s="178"/>
      <c r="M3262" s="178"/>
      <c r="N3262" s="106"/>
      <c r="O3262" s="111"/>
      <c r="P3262" s="111"/>
      <c r="Q3262" s="106"/>
      <c r="R3262" s="106"/>
      <c r="S3262" s="106"/>
      <c r="T3262" s="106"/>
      <c r="U3262" s="106"/>
      <c r="V3262" s="106"/>
      <c r="W3262" s="19"/>
      <c r="X3262" s="2"/>
      <c r="Y3262" s="4"/>
      <c r="Z3262" s="106"/>
      <c r="AA3262" s="114"/>
      <c r="AB3262" s="112"/>
      <c r="AC3262" s="178"/>
      <c r="AD3262" s="11"/>
      <c r="AE3262" s="106"/>
      <c r="AF3262" s="106"/>
      <c r="AG3262" s="106"/>
      <c r="AH3262" s="115"/>
      <c r="AI3262" s="116"/>
      <c r="AJ3262" s="10"/>
      <c r="AK3262" s="1"/>
      <c r="AL3262" s="10"/>
      <c r="AM3262" s="1"/>
      <c r="AN3262" s="1"/>
      <c r="AO3262" s="3"/>
      <c r="AP3262" s="3"/>
      <c r="AQ3262" s="4"/>
      <c r="AR3262" s="4"/>
      <c r="AS3262" s="4"/>
      <c r="AT3262" s="4"/>
      <c r="AU3262" s="4"/>
      <c r="AV3262" s="4"/>
      <c r="AW3262" s="1"/>
      <c r="AX3262" s="1"/>
      <c r="AY3262" s="1"/>
      <c r="AZ3262" s="1"/>
      <c r="BA3262" s="1"/>
      <c r="BB3262" s="1"/>
      <c r="BC3262" s="1"/>
      <c r="BD3262" s="1"/>
      <c r="BE3262" s="1"/>
      <c r="BG3262" s="1"/>
      <c r="BH3262" s="1"/>
    </row>
    <row r="3263" spans="1:60" ht="15" customHeight="1" x14ac:dyDescent="0.25">
      <c r="A3263" s="105"/>
      <c r="B3263" s="106"/>
      <c r="C3263" s="2"/>
      <c r="D3263" s="2"/>
      <c r="E3263" s="106"/>
      <c r="F3263" s="107"/>
      <c r="G3263" s="108"/>
      <c r="H3263" s="109"/>
      <c r="I3263" s="109"/>
      <c r="J3263" s="110"/>
      <c r="K3263" s="117"/>
      <c r="L3263" s="178"/>
      <c r="M3263" s="178"/>
      <c r="N3263" s="106"/>
      <c r="O3263" s="111"/>
      <c r="P3263" s="111"/>
      <c r="Q3263" s="106"/>
      <c r="R3263" s="106"/>
      <c r="S3263" s="106"/>
      <c r="T3263" s="106"/>
      <c r="U3263" s="106"/>
      <c r="V3263" s="106"/>
      <c r="W3263" s="19"/>
      <c r="X3263" s="2"/>
      <c r="Y3263" s="4"/>
      <c r="Z3263" s="106"/>
      <c r="AA3263" s="114"/>
      <c r="AB3263" s="112"/>
      <c r="AC3263" s="178"/>
      <c r="AD3263" s="11"/>
      <c r="AE3263" s="106"/>
      <c r="AF3263" s="106"/>
      <c r="AG3263" s="106"/>
      <c r="AH3263" s="115"/>
      <c r="AI3263" s="116"/>
      <c r="AJ3263" s="10"/>
      <c r="AK3263" s="1"/>
      <c r="AL3263" s="10"/>
      <c r="AM3263" s="1"/>
      <c r="AN3263" s="1"/>
      <c r="AO3263" s="3"/>
      <c r="AP3263" s="3"/>
      <c r="AQ3263" s="4"/>
      <c r="AR3263" s="4"/>
      <c r="AS3263" s="4"/>
      <c r="AT3263" s="4"/>
      <c r="AU3263" s="4"/>
      <c r="AV3263" s="4"/>
      <c r="AW3263" s="1"/>
      <c r="AX3263" s="1"/>
      <c r="AY3263" s="1"/>
      <c r="AZ3263" s="1"/>
      <c r="BA3263" s="1"/>
      <c r="BB3263" s="1"/>
      <c r="BC3263" s="1"/>
      <c r="BD3263" s="1"/>
      <c r="BE3263" s="1"/>
      <c r="BG3263" s="1"/>
      <c r="BH3263" s="1"/>
    </row>
    <row r="3264" spans="1:60" ht="15" customHeight="1" x14ac:dyDescent="0.25">
      <c r="A3264" s="105"/>
      <c r="B3264" s="106"/>
      <c r="C3264" s="2"/>
      <c r="D3264" s="2"/>
      <c r="E3264" s="106"/>
      <c r="F3264" s="107"/>
      <c r="G3264" s="108"/>
      <c r="H3264" s="109"/>
      <c r="I3264" s="109"/>
      <c r="J3264" s="110"/>
      <c r="K3264" s="117"/>
      <c r="L3264" s="178"/>
      <c r="M3264" s="178"/>
      <c r="N3264" s="106"/>
      <c r="O3264" s="111"/>
      <c r="P3264" s="111"/>
      <c r="Q3264" s="106"/>
      <c r="R3264" s="106"/>
      <c r="S3264" s="106"/>
      <c r="T3264" s="106"/>
      <c r="U3264" s="106"/>
      <c r="V3264" s="106"/>
      <c r="W3264" s="19"/>
      <c r="X3264" s="2"/>
      <c r="Y3264" s="4"/>
      <c r="Z3264" s="106"/>
      <c r="AA3264" s="114"/>
      <c r="AB3264" s="112"/>
      <c r="AC3264" s="178"/>
      <c r="AD3264" s="11"/>
      <c r="AE3264" s="106"/>
      <c r="AF3264" s="106"/>
      <c r="AG3264" s="106"/>
      <c r="AH3264" s="115"/>
      <c r="AI3264" s="116"/>
      <c r="AJ3264" s="10"/>
      <c r="AK3264" s="1"/>
      <c r="AL3264" s="10"/>
      <c r="AM3264" s="1"/>
      <c r="AN3264" s="1"/>
      <c r="AO3264" s="3"/>
      <c r="AP3264" s="3"/>
      <c r="AQ3264" s="4"/>
      <c r="AR3264" s="4"/>
      <c r="AS3264" s="4"/>
      <c r="AT3264" s="4"/>
      <c r="AU3264" s="4"/>
      <c r="AV3264" s="4"/>
      <c r="AW3264" s="1"/>
      <c r="AX3264" s="1"/>
      <c r="AY3264" s="1"/>
      <c r="AZ3264" s="1"/>
      <c r="BA3264" s="1"/>
      <c r="BB3264" s="1"/>
      <c r="BC3264" s="1"/>
      <c r="BD3264" s="1"/>
      <c r="BE3264" s="1"/>
      <c r="BG3264" s="1"/>
      <c r="BH3264" s="1"/>
    </row>
    <row r="3265" spans="1:194" ht="15" customHeight="1" x14ac:dyDescent="0.25">
      <c r="A3265" s="105"/>
      <c r="B3265" s="106"/>
      <c r="C3265" s="2"/>
      <c r="D3265" s="2"/>
      <c r="E3265" s="106"/>
      <c r="F3265" s="107"/>
      <c r="G3265" s="108"/>
      <c r="H3265" s="109"/>
      <c r="I3265" s="109"/>
      <c r="J3265" s="110"/>
      <c r="K3265" s="117"/>
      <c r="L3265" s="178"/>
      <c r="M3265" s="178"/>
      <c r="N3265" s="106"/>
      <c r="O3265" s="111"/>
      <c r="P3265" s="111"/>
      <c r="Q3265" s="106"/>
      <c r="R3265" s="106"/>
      <c r="S3265" s="106"/>
      <c r="T3265" s="106"/>
      <c r="U3265" s="106"/>
      <c r="V3265" s="106"/>
      <c r="W3265" s="19"/>
      <c r="X3265" s="2"/>
      <c r="Y3265" s="4"/>
      <c r="Z3265" s="106"/>
      <c r="AA3265" s="114"/>
      <c r="AB3265" s="112"/>
      <c r="AC3265" s="178"/>
      <c r="AD3265" s="11"/>
      <c r="AE3265" s="106"/>
      <c r="AF3265" s="106"/>
      <c r="AG3265" s="106"/>
      <c r="AH3265" s="115"/>
      <c r="AI3265" s="116"/>
      <c r="AJ3265" s="10"/>
      <c r="AK3265" s="1"/>
      <c r="AL3265" s="10"/>
      <c r="AM3265" s="1"/>
      <c r="AN3265" s="1"/>
      <c r="AO3265" s="3"/>
      <c r="AP3265" s="3"/>
      <c r="AQ3265" s="4"/>
      <c r="AR3265" s="4"/>
      <c r="AS3265" s="4"/>
      <c r="AT3265" s="4"/>
      <c r="AU3265" s="4"/>
      <c r="AV3265" s="4"/>
      <c r="AW3265" s="1"/>
      <c r="AX3265" s="1"/>
      <c r="AY3265" s="1"/>
      <c r="AZ3265" s="1"/>
      <c r="BA3265" s="1"/>
      <c r="BB3265" s="1"/>
      <c r="BC3265" s="1"/>
      <c r="BD3265" s="1"/>
      <c r="BE3265" s="1"/>
      <c r="BG3265" s="1"/>
      <c r="BH3265" s="1"/>
    </row>
    <row r="3266" spans="1:194" ht="15" customHeight="1" x14ac:dyDescent="0.25">
      <c r="A3266" s="105"/>
      <c r="B3266" s="106"/>
      <c r="C3266" s="2"/>
      <c r="D3266" s="2"/>
      <c r="E3266" s="106"/>
      <c r="F3266" s="107"/>
      <c r="G3266" s="108"/>
      <c r="H3266" s="109"/>
      <c r="I3266" s="109"/>
      <c r="J3266" s="110"/>
      <c r="K3266" s="117"/>
      <c r="L3266" s="178"/>
      <c r="M3266" s="178"/>
      <c r="N3266" s="106"/>
      <c r="O3266" s="111"/>
      <c r="P3266" s="111"/>
      <c r="Q3266" s="106"/>
      <c r="R3266" s="106"/>
      <c r="S3266" s="106"/>
      <c r="T3266" s="106"/>
      <c r="U3266" s="106"/>
      <c r="V3266" s="106"/>
      <c r="W3266" s="19"/>
      <c r="X3266" s="2"/>
      <c r="Y3266" s="4"/>
      <c r="Z3266" s="106"/>
      <c r="AA3266" s="114"/>
      <c r="AB3266" s="112"/>
      <c r="AC3266" s="178"/>
      <c r="AD3266" s="11"/>
      <c r="AE3266" s="106"/>
      <c r="AF3266" s="106"/>
      <c r="AG3266" s="106"/>
      <c r="AH3266" s="115"/>
      <c r="AI3266" s="116"/>
      <c r="AJ3266" s="10"/>
      <c r="AK3266" s="1"/>
      <c r="AL3266" s="10"/>
      <c r="AM3266" s="1"/>
      <c r="AN3266" s="1"/>
      <c r="AO3266" s="3"/>
      <c r="AP3266" s="3"/>
      <c r="AQ3266" s="4"/>
      <c r="AR3266" s="4"/>
      <c r="AS3266" s="4"/>
      <c r="AT3266" s="4"/>
      <c r="AU3266" s="4"/>
      <c r="AV3266" s="4"/>
      <c r="AW3266" s="1"/>
      <c r="AX3266" s="1"/>
      <c r="AY3266" s="1"/>
      <c r="AZ3266" s="1"/>
      <c r="BA3266" s="1"/>
      <c r="BB3266" s="1"/>
      <c r="BC3266" s="1"/>
      <c r="BD3266" s="1"/>
      <c r="BE3266" s="1"/>
      <c r="BG3266" s="1"/>
      <c r="BH3266" s="1"/>
    </row>
    <row r="3267" spans="1:194" ht="15" customHeight="1" x14ac:dyDescent="0.25">
      <c r="A3267" s="105"/>
      <c r="B3267" s="106"/>
      <c r="C3267" s="2"/>
      <c r="D3267" s="2"/>
      <c r="E3267" s="106"/>
      <c r="F3267" s="107"/>
      <c r="G3267" s="108"/>
      <c r="H3267" s="109"/>
      <c r="I3267" s="109"/>
      <c r="J3267" s="110"/>
      <c r="K3267" s="117"/>
      <c r="L3267" s="178"/>
      <c r="M3267" s="178"/>
      <c r="N3267" s="106"/>
      <c r="O3267" s="111"/>
      <c r="P3267" s="111"/>
      <c r="Q3267" s="106"/>
      <c r="R3267" s="106"/>
      <c r="S3267" s="106"/>
      <c r="T3267" s="106"/>
      <c r="U3267" s="106"/>
      <c r="V3267" s="106"/>
      <c r="W3267" s="19"/>
      <c r="X3267" s="2"/>
      <c r="Y3267" s="4"/>
      <c r="Z3267" s="106"/>
      <c r="AA3267" s="114"/>
      <c r="AB3267" s="112"/>
      <c r="AC3267" s="178"/>
      <c r="AD3267" s="11"/>
      <c r="AE3267" s="106"/>
      <c r="AF3267" s="106"/>
      <c r="AG3267" s="106"/>
      <c r="AH3267" s="115"/>
      <c r="AI3267" s="116"/>
      <c r="AJ3267" s="10"/>
      <c r="AK3267" s="1"/>
      <c r="AL3267" s="10"/>
      <c r="AM3267" s="1"/>
      <c r="AN3267" s="1"/>
      <c r="AO3267" s="3"/>
      <c r="AP3267" s="3"/>
      <c r="AQ3267" s="4"/>
      <c r="AR3267" s="4"/>
      <c r="AS3267" s="4"/>
      <c r="AT3267" s="4"/>
      <c r="AU3267" s="4"/>
      <c r="AV3267" s="4"/>
      <c r="AW3267" s="1"/>
      <c r="AX3267" s="1"/>
      <c r="AY3267" s="1"/>
      <c r="AZ3267" s="1"/>
      <c r="BA3267" s="1"/>
      <c r="BB3267" s="1"/>
      <c r="BC3267" s="1"/>
      <c r="BD3267" s="1"/>
      <c r="BE3267" s="1"/>
      <c r="BG3267" s="1"/>
      <c r="BH3267" s="1"/>
    </row>
    <row r="3268" spans="1:194" ht="15" customHeight="1" x14ac:dyDescent="0.25">
      <c r="A3268" s="105"/>
      <c r="B3268" s="106"/>
      <c r="C3268" s="2"/>
      <c r="D3268" s="2"/>
      <c r="E3268" s="106"/>
      <c r="F3268" s="107"/>
      <c r="G3268" s="108"/>
      <c r="H3268" s="109"/>
      <c r="I3268" s="109"/>
      <c r="J3268" s="110"/>
      <c r="K3268" s="117"/>
      <c r="L3268" s="178"/>
      <c r="M3268" s="178"/>
      <c r="N3268" s="106"/>
      <c r="O3268" s="111"/>
      <c r="P3268" s="111"/>
      <c r="Q3268" s="106"/>
      <c r="R3268" s="106"/>
      <c r="S3268" s="106"/>
      <c r="T3268" s="106"/>
      <c r="U3268" s="106"/>
      <c r="V3268" s="106"/>
      <c r="W3268" s="19"/>
      <c r="X3268" s="2"/>
      <c r="Y3268" s="4"/>
      <c r="Z3268" s="106"/>
      <c r="AA3268" s="114"/>
      <c r="AB3268" s="112"/>
      <c r="AC3268" s="178"/>
      <c r="AD3268" s="11"/>
      <c r="AE3268" s="106"/>
      <c r="AF3268" s="106"/>
      <c r="AG3268" s="106"/>
      <c r="AH3268" s="115"/>
      <c r="AI3268" s="116"/>
      <c r="AJ3268" s="30"/>
      <c r="AK3268" s="33"/>
      <c r="AL3268" s="30"/>
      <c r="AM3268" s="33"/>
      <c r="AN3268" s="33"/>
      <c r="AO3268" s="32"/>
      <c r="AP3268" s="32"/>
      <c r="AQ3268" s="37"/>
      <c r="AR3268" s="37"/>
      <c r="AS3268" s="37"/>
      <c r="AT3268" s="37"/>
      <c r="AU3268" s="37"/>
      <c r="AV3268" s="37"/>
      <c r="AW3268" s="33"/>
      <c r="AX3268" s="33"/>
      <c r="AY3268" s="33"/>
      <c r="AZ3268" s="33"/>
      <c r="BA3268" s="33"/>
      <c r="BB3268" s="33"/>
      <c r="BC3268" s="33"/>
      <c r="BD3268" s="33"/>
      <c r="BE3268" s="33"/>
      <c r="BG3268" s="33"/>
      <c r="BH3268" s="33"/>
      <c r="BI3268" s="33"/>
      <c r="BJ3268" s="33"/>
      <c r="BK3268" s="33"/>
      <c r="BL3268" s="33"/>
      <c r="BM3268" s="33"/>
      <c r="BN3268" s="33"/>
      <c r="BO3268" s="33"/>
      <c r="BP3268" s="33"/>
      <c r="BQ3268" s="33"/>
      <c r="BR3268" s="33"/>
      <c r="BS3268" s="33"/>
      <c r="BT3268" s="33"/>
      <c r="BU3268" s="33"/>
      <c r="BV3268" s="33"/>
      <c r="BW3268" s="33"/>
      <c r="BX3268" s="33"/>
      <c r="BY3268" s="33"/>
      <c r="BZ3268" s="33"/>
      <c r="CA3268" s="33"/>
      <c r="CB3268" s="33"/>
      <c r="CC3268" s="33"/>
      <c r="CD3268" s="33"/>
      <c r="CE3268" s="33"/>
      <c r="CF3268" s="33"/>
      <c r="CG3268" s="33"/>
      <c r="CH3268" s="33"/>
      <c r="CI3268" s="33"/>
      <c r="CJ3268" s="33"/>
      <c r="CK3268" s="33"/>
      <c r="CL3268" s="33"/>
      <c r="CM3268" s="33"/>
      <c r="CN3268" s="33"/>
      <c r="CO3268" s="33"/>
      <c r="CP3268" s="33"/>
      <c r="CQ3268" s="33"/>
      <c r="CR3268" s="33"/>
      <c r="CS3268" s="33"/>
      <c r="CT3268" s="33"/>
      <c r="CU3268" s="33"/>
      <c r="CV3268" s="33"/>
      <c r="CW3268" s="33"/>
      <c r="CX3268" s="33"/>
      <c r="CY3268" s="33"/>
      <c r="CZ3268" s="33"/>
      <c r="DA3268" s="33"/>
      <c r="DB3268" s="33"/>
      <c r="DC3268" s="33"/>
      <c r="DD3268" s="33"/>
      <c r="DE3268" s="33"/>
      <c r="DF3268" s="33"/>
      <c r="DG3268" s="33"/>
      <c r="DH3268" s="33"/>
      <c r="DI3268" s="33"/>
      <c r="DJ3268" s="33"/>
      <c r="DK3268" s="33"/>
      <c r="DL3268" s="33"/>
      <c r="DM3268" s="33"/>
      <c r="DN3268" s="33"/>
      <c r="DO3268" s="33"/>
      <c r="DP3268" s="33"/>
      <c r="DQ3268" s="33"/>
      <c r="DR3268" s="33"/>
      <c r="DS3268" s="33"/>
      <c r="DT3268" s="33"/>
      <c r="DU3268" s="33"/>
      <c r="DV3268" s="33"/>
      <c r="DW3268" s="33"/>
      <c r="DX3268" s="33"/>
      <c r="DY3268" s="33"/>
      <c r="DZ3268" s="33"/>
      <c r="EA3268" s="33"/>
      <c r="EB3268" s="33"/>
      <c r="EC3268" s="33"/>
      <c r="ED3268" s="33"/>
      <c r="EE3268" s="33"/>
      <c r="EF3268" s="33"/>
      <c r="EG3268" s="33"/>
      <c r="EH3268" s="33"/>
      <c r="EI3268" s="33"/>
      <c r="EJ3268" s="33"/>
      <c r="EK3268" s="33"/>
      <c r="EL3268" s="33"/>
      <c r="EM3268" s="33"/>
      <c r="EN3268" s="33"/>
      <c r="EO3268" s="33"/>
      <c r="EP3268" s="33"/>
      <c r="EQ3268" s="33"/>
      <c r="ER3268" s="33"/>
      <c r="ES3268" s="33"/>
      <c r="ET3268" s="33"/>
      <c r="EU3268" s="33"/>
      <c r="EV3268" s="33"/>
      <c r="EW3268" s="33"/>
      <c r="EX3268" s="33"/>
      <c r="EY3268" s="33"/>
      <c r="EZ3268" s="33"/>
      <c r="FA3268" s="33"/>
      <c r="FB3268" s="33"/>
      <c r="FC3268" s="33"/>
      <c r="FD3268" s="33"/>
      <c r="FE3268" s="33"/>
      <c r="FF3268" s="33"/>
      <c r="FG3268" s="33"/>
      <c r="FH3268" s="33"/>
      <c r="FI3268" s="33"/>
      <c r="FJ3268" s="33"/>
      <c r="FK3268" s="33"/>
      <c r="FL3268" s="33"/>
      <c r="FM3268" s="33"/>
      <c r="FN3268" s="33"/>
      <c r="FO3268" s="33"/>
      <c r="FP3268" s="33"/>
      <c r="FQ3268" s="33"/>
      <c r="FR3268" s="33"/>
      <c r="FS3268" s="33"/>
      <c r="FT3268" s="33"/>
      <c r="FU3268" s="33"/>
      <c r="FV3268" s="33"/>
      <c r="FW3268" s="33"/>
      <c r="FX3268" s="33"/>
      <c r="FY3268" s="33"/>
      <c r="FZ3268" s="33"/>
      <c r="GA3268" s="33"/>
      <c r="GB3268" s="33"/>
      <c r="GC3268" s="33"/>
      <c r="GD3268" s="33"/>
      <c r="GE3268" s="33"/>
      <c r="GF3268" s="33"/>
      <c r="GG3268" s="33"/>
      <c r="GH3268" s="33"/>
      <c r="GI3268" s="33"/>
      <c r="GJ3268" s="33"/>
      <c r="GK3268" s="33"/>
      <c r="GL3268" s="33"/>
    </row>
    <row r="3269" spans="1:194" ht="15" customHeight="1" x14ac:dyDescent="0.25">
      <c r="A3269" s="105"/>
      <c r="B3269" s="106"/>
      <c r="C3269" s="2"/>
      <c r="D3269" s="2"/>
      <c r="E3269" s="106"/>
      <c r="F3269" s="107"/>
      <c r="G3269" s="108"/>
      <c r="H3269" s="109"/>
      <c r="I3269" s="109"/>
      <c r="J3269" s="110"/>
      <c r="K3269" s="117"/>
      <c r="L3269" s="178"/>
      <c r="M3269" s="178"/>
      <c r="N3269" s="106"/>
      <c r="O3269" s="111"/>
      <c r="P3269" s="111"/>
      <c r="Q3269" s="106"/>
      <c r="R3269" s="106"/>
      <c r="S3269" s="106"/>
      <c r="T3269" s="106"/>
      <c r="U3269" s="106"/>
      <c r="V3269" s="106"/>
      <c r="W3269" s="19"/>
      <c r="X3269" s="2"/>
      <c r="Y3269" s="4"/>
      <c r="Z3269" s="106"/>
      <c r="AA3269" s="114"/>
      <c r="AB3269" s="112"/>
      <c r="AC3269" s="178"/>
      <c r="AD3269" s="11"/>
      <c r="AE3269" s="106"/>
      <c r="AF3269" s="106"/>
      <c r="AG3269" s="106"/>
      <c r="AH3269" s="115"/>
      <c r="AI3269" s="116"/>
      <c r="AJ3269" s="10"/>
      <c r="AK3269" s="1"/>
      <c r="AL3269" s="10"/>
      <c r="AM3269" s="1"/>
      <c r="AN3269" s="1"/>
      <c r="AO3269" s="3"/>
      <c r="AP3269" s="3"/>
      <c r="AQ3269" s="4"/>
      <c r="AR3269" s="4"/>
      <c r="AS3269" s="4"/>
      <c r="AT3269" s="4"/>
      <c r="AU3269" s="4"/>
      <c r="AV3269" s="4"/>
      <c r="AW3269" s="1"/>
      <c r="AX3269" s="1"/>
      <c r="AY3269" s="1"/>
      <c r="AZ3269" s="1"/>
      <c r="BA3269" s="1"/>
      <c r="BB3269" s="1"/>
      <c r="BC3269" s="1"/>
      <c r="BD3269" s="1"/>
      <c r="BE3269" s="1"/>
      <c r="BG3269" s="1"/>
      <c r="BH3269" s="1"/>
    </row>
    <row r="3270" spans="1:194" ht="15" customHeight="1" x14ac:dyDescent="0.25">
      <c r="A3270" s="105"/>
      <c r="B3270" s="106"/>
      <c r="C3270" s="2"/>
      <c r="D3270" s="2"/>
      <c r="E3270" s="106"/>
      <c r="F3270" s="107"/>
      <c r="G3270" s="108"/>
      <c r="H3270" s="109"/>
      <c r="I3270" s="109"/>
      <c r="J3270" s="110"/>
      <c r="K3270" s="117"/>
      <c r="L3270" s="178"/>
      <c r="M3270" s="178"/>
      <c r="N3270" s="106"/>
      <c r="O3270" s="111"/>
      <c r="P3270" s="111"/>
      <c r="Q3270" s="106"/>
      <c r="R3270" s="106"/>
      <c r="S3270" s="106"/>
      <c r="T3270" s="106"/>
      <c r="U3270" s="106"/>
      <c r="V3270" s="106"/>
      <c r="W3270" s="19"/>
      <c r="X3270" s="2"/>
      <c r="Y3270" s="4"/>
      <c r="Z3270" s="106"/>
      <c r="AA3270" s="114"/>
      <c r="AB3270" s="112"/>
      <c r="AC3270" s="178"/>
      <c r="AD3270" s="11"/>
      <c r="AE3270" s="106"/>
      <c r="AF3270" s="106"/>
      <c r="AG3270" s="106"/>
      <c r="AH3270" s="115"/>
      <c r="AI3270" s="116"/>
      <c r="AJ3270" s="10"/>
      <c r="AK3270" s="1"/>
      <c r="AL3270" s="10"/>
      <c r="AM3270" s="1"/>
      <c r="AN3270" s="1"/>
      <c r="AO3270" s="3"/>
      <c r="AP3270" s="3"/>
      <c r="AQ3270" s="4"/>
      <c r="AR3270" s="4"/>
      <c r="AS3270" s="4"/>
      <c r="AT3270" s="4"/>
      <c r="AU3270" s="4"/>
      <c r="AV3270" s="4"/>
      <c r="AW3270" s="1"/>
      <c r="AX3270" s="1"/>
      <c r="AY3270" s="1"/>
      <c r="AZ3270" s="1"/>
      <c r="BA3270" s="1"/>
      <c r="BB3270" s="1"/>
      <c r="BC3270" s="1"/>
      <c r="BD3270" s="1"/>
      <c r="BE3270" s="1"/>
      <c r="BG3270" s="1"/>
      <c r="BH3270" s="1"/>
    </row>
    <row r="3271" spans="1:194" ht="15" customHeight="1" x14ac:dyDescent="0.25">
      <c r="A3271" s="105"/>
      <c r="B3271" s="106"/>
      <c r="C3271" s="2"/>
      <c r="D3271" s="2"/>
      <c r="E3271" s="106"/>
      <c r="F3271" s="107"/>
      <c r="G3271" s="108"/>
      <c r="H3271" s="109"/>
      <c r="I3271" s="109"/>
      <c r="J3271" s="110"/>
      <c r="K3271" s="117"/>
      <c r="L3271" s="178"/>
      <c r="M3271" s="178"/>
      <c r="N3271" s="106"/>
      <c r="O3271" s="111"/>
      <c r="P3271" s="111"/>
      <c r="Q3271" s="106"/>
      <c r="R3271" s="106"/>
      <c r="S3271" s="106"/>
      <c r="T3271" s="106"/>
      <c r="U3271" s="106"/>
      <c r="V3271" s="106"/>
      <c r="W3271" s="19"/>
      <c r="X3271" s="2"/>
      <c r="Y3271" s="4"/>
      <c r="Z3271" s="106"/>
      <c r="AA3271" s="114"/>
      <c r="AB3271" s="112"/>
      <c r="AC3271" s="178"/>
      <c r="AD3271" s="11"/>
      <c r="AE3271" s="106"/>
      <c r="AF3271" s="106"/>
      <c r="AG3271" s="106"/>
      <c r="AH3271" s="115"/>
      <c r="AI3271" s="116"/>
      <c r="AJ3271" s="10"/>
      <c r="AK3271" s="1"/>
      <c r="AL3271" s="10"/>
      <c r="AM3271" s="1"/>
      <c r="AN3271" s="1"/>
      <c r="AO3271" s="3"/>
      <c r="AP3271" s="3"/>
      <c r="AQ3271" s="4"/>
      <c r="AR3271" s="4"/>
      <c r="AS3271" s="4"/>
      <c r="AT3271" s="4"/>
      <c r="AU3271" s="4"/>
      <c r="AV3271" s="4"/>
      <c r="AW3271" s="1"/>
      <c r="AX3271" s="1"/>
      <c r="AY3271" s="1"/>
      <c r="AZ3271" s="1"/>
      <c r="BA3271" s="1"/>
      <c r="BB3271" s="1"/>
      <c r="BC3271" s="1"/>
      <c r="BD3271" s="1"/>
      <c r="BE3271" s="1"/>
      <c r="BG3271" s="1"/>
      <c r="BH3271" s="1"/>
    </row>
    <row r="3272" spans="1:194" ht="15" customHeight="1" x14ac:dyDescent="0.25">
      <c r="A3272" s="105"/>
      <c r="B3272" s="106"/>
      <c r="C3272" s="2"/>
      <c r="D3272" s="2"/>
      <c r="E3272" s="106"/>
      <c r="F3272" s="107"/>
      <c r="G3272" s="108"/>
      <c r="H3272" s="109"/>
      <c r="I3272" s="109"/>
      <c r="J3272" s="110"/>
      <c r="K3272" s="117"/>
      <c r="L3272" s="178"/>
      <c r="M3272" s="178"/>
      <c r="N3272" s="106"/>
      <c r="O3272" s="111"/>
      <c r="P3272" s="111"/>
      <c r="Q3272" s="106"/>
      <c r="R3272" s="106"/>
      <c r="S3272" s="106"/>
      <c r="T3272" s="106"/>
      <c r="U3272" s="106"/>
      <c r="V3272" s="106"/>
      <c r="W3272" s="19"/>
      <c r="X3272" s="2"/>
      <c r="Y3272" s="4"/>
      <c r="Z3272" s="106"/>
      <c r="AA3272" s="114"/>
      <c r="AB3272" s="112"/>
      <c r="AC3272" s="178"/>
      <c r="AD3272" s="11"/>
      <c r="AE3272" s="106"/>
      <c r="AF3272" s="106"/>
      <c r="AG3272" s="106"/>
      <c r="AH3272" s="115"/>
      <c r="AI3272" s="116"/>
      <c r="AJ3272" s="10"/>
      <c r="AK3272" s="1"/>
      <c r="AL3272" s="10"/>
      <c r="AM3272" s="1"/>
      <c r="AN3272" s="1"/>
      <c r="AO3272" s="3"/>
      <c r="AP3272" s="3"/>
      <c r="AQ3272" s="4"/>
      <c r="AR3272" s="4"/>
      <c r="AS3272" s="4"/>
      <c r="AT3272" s="4"/>
      <c r="AU3272" s="4"/>
      <c r="AV3272" s="4"/>
      <c r="AW3272" s="1"/>
      <c r="AX3272" s="1"/>
      <c r="AY3272" s="1"/>
      <c r="AZ3272" s="1"/>
      <c r="BA3272" s="1"/>
      <c r="BB3272" s="1"/>
      <c r="BC3272" s="1"/>
      <c r="BD3272" s="1"/>
      <c r="BE3272" s="1"/>
      <c r="BG3272" s="1"/>
      <c r="BH3272" s="1"/>
    </row>
    <row r="3273" spans="1:194" ht="15" customHeight="1" x14ac:dyDescent="0.25">
      <c r="A3273" s="105"/>
      <c r="B3273" s="106"/>
      <c r="C3273" s="2"/>
      <c r="D3273" s="2"/>
      <c r="E3273" s="106"/>
      <c r="F3273" s="107"/>
      <c r="G3273" s="108"/>
      <c r="H3273" s="109"/>
      <c r="I3273" s="109"/>
      <c r="J3273" s="110"/>
      <c r="K3273" s="117"/>
      <c r="L3273" s="178"/>
      <c r="M3273" s="178"/>
      <c r="N3273" s="106"/>
      <c r="O3273" s="111"/>
      <c r="P3273" s="111"/>
      <c r="Q3273" s="106"/>
      <c r="R3273" s="106"/>
      <c r="S3273" s="106"/>
      <c r="T3273" s="106"/>
      <c r="U3273" s="106"/>
      <c r="V3273" s="106"/>
      <c r="W3273" s="19"/>
      <c r="X3273" s="2"/>
      <c r="Y3273" s="4"/>
      <c r="Z3273" s="106"/>
      <c r="AA3273" s="114"/>
      <c r="AB3273" s="112"/>
      <c r="AC3273" s="178"/>
      <c r="AD3273" s="11"/>
      <c r="AE3273" s="106"/>
      <c r="AF3273" s="106"/>
      <c r="AG3273" s="106"/>
      <c r="AH3273" s="115"/>
      <c r="AI3273" s="116"/>
      <c r="AJ3273" s="10"/>
      <c r="AK3273" s="1"/>
      <c r="AL3273" s="10"/>
      <c r="AM3273" s="1"/>
      <c r="AN3273" s="1"/>
      <c r="AO3273" s="3"/>
      <c r="AP3273" s="3"/>
      <c r="AQ3273" s="4"/>
      <c r="AR3273" s="4"/>
      <c r="AS3273" s="4"/>
      <c r="AT3273" s="4"/>
      <c r="AU3273" s="4"/>
      <c r="AV3273" s="4"/>
      <c r="AW3273" s="1"/>
      <c r="AX3273" s="1"/>
      <c r="AY3273" s="1"/>
      <c r="AZ3273" s="1"/>
      <c r="BA3273" s="1"/>
      <c r="BB3273" s="1"/>
      <c r="BC3273" s="1"/>
      <c r="BD3273" s="1"/>
      <c r="BE3273" s="1"/>
      <c r="BG3273" s="1"/>
      <c r="BH3273" s="1"/>
    </row>
    <row r="3274" spans="1:194" ht="15" customHeight="1" x14ac:dyDescent="0.25">
      <c r="A3274" s="105"/>
      <c r="B3274" s="106"/>
      <c r="C3274" s="2"/>
      <c r="D3274" s="2"/>
      <c r="E3274" s="106"/>
      <c r="F3274" s="107"/>
      <c r="G3274" s="108"/>
      <c r="H3274" s="109"/>
      <c r="I3274" s="109"/>
      <c r="J3274" s="110"/>
      <c r="K3274" s="117"/>
      <c r="L3274" s="178"/>
      <c r="M3274" s="178"/>
      <c r="N3274" s="106"/>
      <c r="O3274" s="111"/>
      <c r="P3274" s="111"/>
      <c r="Q3274" s="106"/>
      <c r="R3274" s="106"/>
      <c r="S3274" s="106"/>
      <c r="T3274" s="106"/>
      <c r="U3274" s="106"/>
      <c r="V3274" s="106"/>
      <c r="W3274" s="19"/>
      <c r="X3274" s="2"/>
      <c r="Y3274" s="4"/>
      <c r="Z3274" s="106"/>
      <c r="AA3274" s="114"/>
      <c r="AB3274" s="112"/>
      <c r="AC3274" s="178"/>
      <c r="AD3274" s="11"/>
      <c r="AE3274" s="106"/>
      <c r="AF3274" s="106"/>
      <c r="AG3274" s="106"/>
      <c r="AH3274" s="115"/>
      <c r="AI3274" s="116"/>
      <c r="AJ3274" s="10"/>
      <c r="AK3274" s="1"/>
      <c r="AL3274" s="10"/>
      <c r="AM3274" s="1"/>
      <c r="AN3274" s="1"/>
      <c r="AO3274" s="3"/>
      <c r="AP3274" s="3"/>
      <c r="AQ3274" s="4"/>
      <c r="AR3274" s="4"/>
      <c r="AS3274" s="4"/>
      <c r="AT3274" s="4"/>
      <c r="AU3274" s="4"/>
      <c r="AV3274" s="4"/>
      <c r="AW3274" s="1"/>
      <c r="AX3274" s="1"/>
      <c r="AY3274" s="1"/>
      <c r="AZ3274" s="1"/>
      <c r="BA3274" s="1"/>
      <c r="BB3274" s="1"/>
      <c r="BC3274" s="1"/>
      <c r="BD3274" s="1"/>
      <c r="BE3274" s="1"/>
      <c r="BG3274" s="1"/>
      <c r="BH3274" s="1"/>
    </row>
    <row r="3275" spans="1:194" ht="15" customHeight="1" x14ac:dyDescent="0.25">
      <c r="A3275" s="105"/>
      <c r="B3275" s="106"/>
      <c r="C3275" s="2"/>
      <c r="D3275" s="2"/>
      <c r="E3275" s="106"/>
      <c r="F3275" s="107"/>
      <c r="G3275" s="108"/>
      <c r="H3275" s="109"/>
      <c r="I3275" s="109"/>
      <c r="J3275" s="110"/>
      <c r="K3275" s="117"/>
      <c r="L3275" s="178"/>
      <c r="M3275" s="178"/>
      <c r="N3275" s="106"/>
      <c r="O3275" s="111"/>
      <c r="P3275" s="111"/>
      <c r="Q3275" s="106"/>
      <c r="R3275" s="106"/>
      <c r="S3275" s="106"/>
      <c r="T3275" s="106"/>
      <c r="U3275" s="106"/>
      <c r="V3275" s="106"/>
      <c r="W3275" s="19"/>
      <c r="X3275" s="2"/>
      <c r="Y3275" s="4"/>
      <c r="Z3275" s="106"/>
      <c r="AA3275" s="114"/>
      <c r="AB3275" s="112"/>
      <c r="AC3275" s="178"/>
      <c r="AD3275" s="11"/>
      <c r="AE3275" s="106"/>
      <c r="AF3275" s="106"/>
      <c r="AG3275" s="106"/>
      <c r="AH3275" s="115"/>
      <c r="AI3275" s="116"/>
      <c r="AJ3275" s="10"/>
      <c r="AK3275" s="1"/>
      <c r="AL3275" s="10"/>
      <c r="AM3275" s="1"/>
      <c r="AN3275" s="1"/>
      <c r="AO3275" s="3"/>
      <c r="AP3275" s="3"/>
      <c r="AQ3275" s="4"/>
      <c r="AR3275" s="4"/>
      <c r="AS3275" s="4"/>
      <c r="AT3275" s="4"/>
      <c r="AU3275" s="4"/>
      <c r="AV3275" s="4"/>
      <c r="AW3275" s="1"/>
      <c r="AX3275" s="1"/>
      <c r="AY3275" s="1"/>
      <c r="AZ3275" s="1"/>
      <c r="BA3275" s="1"/>
      <c r="BB3275" s="1"/>
      <c r="BC3275" s="1"/>
      <c r="BD3275" s="1"/>
      <c r="BE3275" s="1"/>
      <c r="BG3275" s="1"/>
      <c r="BH3275" s="1"/>
    </row>
    <row r="3276" spans="1:194" ht="15" customHeight="1" x14ac:dyDescent="0.25">
      <c r="A3276" s="105"/>
      <c r="B3276" s="106"/>
      <c r="C3276" s="2"/>
      <c r="D3276" s="2"/>
      <c r="E3276" s="106"/>
      <c r="F3276" s="107"/>
      <c r="G3276" s="108"/>
      <c r="H3276" s="109"/>
      <c r="I3276" s="109"/>
      <c r="J3276" s="110"/>
      <c r="K3276" s="117"/>
      <c r="L3276" s="178"/>
      <c r="M3276" s="178"/>
      <c r="N3276" s="106"/>
      <c r="O3276" s="111"/>
      <c r="P3276" s="111"/>
      <c r="Q3276" s="106"/>
      <c r="R3276" s="106"/>
      <c r="S3276" s="106"/>
      <c r="T3276" s="106"/>
      <c r="U3276" s="106"/>
      <c r="V3276" s="106"/>
      <c r="W3276" s="19"/>
      <c r="X3276" s="2"/>
      <c r="Y3276" s="4"/>
      <c r="Z3276" s="106"/>
      <c r="AA3276" s="114"/>
      <c r="AB3276" s="112"/>
      <c r="AC3276" s="178"/>
      <c r="AD3276" s="11"/>
      <c r="AE3276" s="106"/>
      <c r="AF3276" s="106"/>
      <c r="AG3276" s="106"/>
      <c r="AH3276" s="115"/>
      <c r="AI3276" s="116"/>
      <c r="AJ3276" s="10"/>
      <c r="AK3276" s="1"/>
      <c r="AL3276" s="10"/>
      <c r="AM3276" s="1"/>
      <c r="AN3276" s="1"/>
      <c r="AO3276" s="3"/>
      <c r="AP3276" s="3"/>
      <c r="AQ3276" s="4"/>
      <c r="AR3276" s="4"/>
      <c r="AS3276" s="4"/>
      <c r="AT3276" s="4"/>
      <c r="AU3276" s="4"/>
      <c r="AV3276" s="4"/>
      <c r="AW3276" s="1"/>
      <c r="AX3276" s="1"/>
      <c r="AY3276" s="1"/>
      <c r="AZ3276" s="1"/>
      <c r="BA3276" s="1"/>
      <c r="BB3276" s="1"/>
      <c r="BC3276" s="1"/>
      <c r="BD3276" s="1"/>
      <c r="BE3276" s="1"/>
      <c r="BG3276" s="1"/>
      <c r="BH3276" s="1"/>
    </row>
    <row r="3277" spans="1:194" ht="15" customHeight="1" x14ac:dyDescent="0.25">
      <c r="A3277" s="105"/>
      <c r="B3277" s="106"/>
      <c r="C3277" s="2"/>
      <c r="D3277" s="2"/>
      <c r="E3277" s="106"/>
      <c r="F3277" s="107"/>
      <c r="G3277" s="108"/>
      <c r="H3277" s="109"/>
      <c r="I3277" s="109"/>
      <c r="J3277" s="110"/>
      <c r="K3277" s="117"/>
      <c r="L3277" s="178"/>
      <c r="M3277" s="178"/>
      <c r="N3277" s="106"/>
      <c r="O3277" s="111"/>
      <c r="P3277" s="111"/>
      <c r="Q3277" s="106"/>
      <c r="R3277" s="106"/>
      <c r="S3277" s="106"/>
      <c r="T3277" s="106"/>
      <c r="U3277" s="106"/>
      <c r="V3277" s="106"/>
      <c r="W3277" s="19"/>
      <c r="X3277" s="2"/>
      <c r="Y3277" s="4"/>
      <c r="Z3277" s="106"/>
      <c r="AA3277" s="114"/>
      <c r="AB3277" s="112"/>
      <c r="AC3277" s="178"/>
      <c r="AD3277" s="11"/>
      <c r="AE3277" s="106"/>
      <c r="AF3277" s="106"/>
      <c r="AG3277" s="106"/>
      <c r="AH3277" s="115"/>
      <c r="AI3277" s="116"/>
      <c r="AJ3277" s="10"/>
      <c r="AK3277" s="1"/>
      <c r="AL3277" s="10"/>
      <c r="AM3277" s="1"/>
      <c r="AN3277" s="1"/>
      <c r="AO3277" s="3"/>
      <c r="AP3277" s="3"/>
      <c r="AQ3277" s="4"/>
      <c r="AR3277" s="4"/>
      <c r="AS3277" s="4"/>
      <c r="AT3277" s="4"/>
      <c r="AU3277" s="4"/>
      <c r="AV3277" s="4"/>
      <c r="AW3277" s="1"/>
      <c r="AX3277" s="1"/>
      <c r="AY3277" s="1"/>
      <c r="AZ3277" s="1"/>
      <c r="BA3277" s="1"/>
      <c r="BB3277" s="1"/>
      <c r="BC3277" s="1"/>
      <c r="BD3277" s="1"/>
      <c r="BE3277" s="1"/>
      <c r="BG3277" s="1"/>
      <c r="BH3277" s="1"/>
    </row>
    <row r="3278" spans="1:194" ht="15" customHeight="1" x14ac:dyDescent="0.25">
      <c r="A3278" s="105"/>
      <c r="B3278" s="106"/>
      <c r="C3278" s="2"/>
      <c r="D3278" s="2"/>
      <c r="E3278" s="106"/>
      <c r="F3278" s="107"/>
      <c r="G3278" s="108"/>
      <c r="H3278" s="109"/>
      <c r="I3278" s="109"/>
      <c r="J3278" s="110"/>
      <c r="K3278" s="117"/>
      <c r="L3278" s="178"/>
      <c r="M3278" s="178"/>
      <c r="N3278" s="106"/>
      <c r="O3278" s="111"/>
      <c r="P3278" s="111"/>
      <c r="Q3278" s="106"/>
      <c r="R3278" s="106"/>
      <c r="S3278" s="106"/>
      <c r="T3278" s="106"/>
      <c r="U3278" s="106"/>
      <c r="V3278" s="106"/>
      <c r="W3278" s="19"/>
      <c r="X3278" s="2"/>
      <c r="Y3278" s="4"/>
      <c r="Z3278" s="106"/>
      <c r="AA3278" s="114"/>
      <c r="AB3278" s="112"/>
      <c r="AC3278" s="178"/>
      <c r="AD3278" s="11"/>
      <c r="AE3278" s="106"/>
      <c r="AF3278" s="106"/>
      <c r="AG3278" s="106"/>
      <c r="AH3278" s="115"/>
      <c r="AI3278" s="116"/>
      <c r="AJ3278" s="10"/>
      <c r="AK3278" s="1"/>
      <c r="AL3278" s="10"/>
      <c r="AM3278" s="1"/>
      <c r="AN3278" s="1"/>
      <c r="AO3278" s="3"/>
      <c r="AP3278" s="3"/>
      <c r="AQ3278" s="4"/>
      <c r="AR3278" s="4"/>
      <c r="AS3278" s="4"/>
      <c r="AT3278" s="4"/>
      <c r="AU3278" s="4"/>
      <c r="AV3278" s="4"/>
      <c r="AW3278" s="1"/>
      <c r="AX3278" s="1"/>
      <c r="AY3278" s="1"/>
      <c r="AZ3278" s="1"/>
      <c r="BA3278" s="1"/>
      <c r="BB3278" s="1"/>
      <c r="BC3278" s="1"/>
      <c r="BD3278" s="1"/>
      <c r="BE3278" s="1"/>
      <c r="BG3278" s="1"/>
      <c r="BH3278" s="1"/>
    </row>
    <row r="3279" spans="1:194" ht="15" customHeight="1" x14ac:dyDescent="0.25">
      <c r="A3279" s="105"/>
      <c r="B3279" s="106"/>
      <c r="C3279" s="2"/>
      <c r="D3279" s="2"/>
      <c r="E3279" s="106"/>
      <c r="F3279" s="107"/>
      <c r="G3279" s="108"/>
      <c r="H3279" s="109"/>
      <c r="I3279" s="109"/>
      <c r="J3279" s="110"/>
      <c r="K3279" s="117"/>
      <c r="L3279" s="178"/>
      <c r="M3279" s="178"/>
      <c r="N3279" s="106"/>
      <c r="O3279" s="111"/>
      <c r="P3279" s="111"/>
      <c r="Q3279" s="106"/>
      <c r="R3279" s="106"/>
      <c r="S3279" s="106"/>
      <c r="T3279" s="106"/>
      <c r="U3279" s="106"/>
      <c r="V3279" s="106"/>
      <c r="W3279" s="19"/>
      <c r="X3279" s="2"/>
      <c r="Y3279" s="4"/>
      <c r="Z3279" s="106"/>
      <c r="AA3279" s="114"/>
      <c r="AB3279" s="112"/>
      <c r="AC3279" s="178"/>
      <c r="AD3279" s="11"/>
      <c r="AE3279" s="106"/>
      <c r="AF3279" s="106"/>
      <c r="AG3279" s="106"/>
      <c r="AH3279" s="115"/>
      <c r="AI3279" s="116"/>
      <c r="AJ3279" s="10"/>
      <c r="AK3279" s="1"/>
      <c r="AL3279" s="10"/>
      <c r="AM3279" s="1"/>
      <c r="AN3279" s="1"/>
      <c r="AO3279" s="3"/>
      <c r="AP3279" s="3"/>
      <c r="AQ3279" s="4"/>
      <c r="AR3279" s="4"/>
      <c r="AS3279" s="4"/>
      <c r="AT3279" s="4"/>
      <c r="AU3279" s="4"/>
      <c r="AV3279" s="4"/>
      <c r="AW3279" s="1"/>
      <c r="AX3279" s="1"/>
      <c r="AY3279" s="1"/>
      <c r="AZ3279" s="1"/>
      <c r="BA3279" s="1"/>
      <c r="BB3279" s="1"/>
      <c r="BC3279" s="1"/>
      <c r="BD3279" s="1"/>
      <c r="BE3279" s="1"/>
      <c r="BG3279" s="1"/>
      <c r="BH3279" s="1"/>
    </row>
    <row r="3280" spans="1:194" ht="15" customHeight="1" x14ac:dyDescent="0.25">
      <c r="A3280" s="105"/>
      <c r="B3280" s="106"/>
      <c r="C3280" s="2"/>
      <c r="D3280" s="2"/>
      <c r="E3280" s="106"/>
      <c r="F3280" s="107"/>
      <c r="G3280" s="108"/>
      <c r="H3280" s="109"/>
      <c r="I3280" s="109"/>
      <c r="J3280" s="110"/>
      <c r="K3280" s="117"/>
      <c r="L3280" s="178"/>
      <c r="M3280" s="178"/>
      <c r="N3280" s="106"/>
      <c r="O3280" s="111"/>
      <c r="P3280" s="111"/>
      <c r="Q3280" s="106"/>
      <c r="R3280" s="106"/>
      <c r="S3280" s="106"/>
      <c r="T3280" s="106"/>
      <c r="U3280" s="106"/>
      <c r="V3280" s="106"/>
      <c r="W3280" s="19"/>
      <c r="X3280" s="2"/>
      <c r="Y3280" s="4"/>
      <c r="Z3280" s="106"/>
      <c r="AA3280" s="114"/>
      <c r="AB3280" s="112"/>
      <c r="AC3280" s="178"/>
      <c r="AD3280" s="11"/>
      <c r="AE3280" s="106"/>
      <c r="AF3280" s="106"/>
      <c r="AG3280" s="106"/>
      <c r="AH3280" s="115"/>
      <c r="AI3280" s="116"/>
      <c r="AJ3280" s="10"/>
      <c r="AK3280" s="1"/>
      <c r="AL3280" s="10"/>
      <c r="AM3280" s="1"/>
      <c r="AN3280" s="1"/>
      <c r="AO3280" s="3"/>
      <c r="AP3280" s="3"/>
      <c r="AQ3280" s="4"/>
      <c r="AR3280" s="4"/>
      <c r="AS3280" s="4"/>
      <c r="AT3280" s="4"/>
      <c r="AU3280" s="4"/>
      <c r="AV3280" s="4"/>
      <c r="AW3280" s="1"/>
      <c r="AX3280" s="1"/>
      <c r="AY3280" s="1"/>
      <c r="AZ3280" s="1"/>
      <c r="BA3280" s="1"/>
      <c r="BB3280" s="1"/>
      <c r="BC3280" s="1"/>
      <c r="BD3280" s="1"/>
      <c r="BE3280" s="1"/>
      <c r="BG3280" s="1"/>
      <c r="BH3280" s="1"/>
    </row>
    <row r="3281" spans="1:60" ht="15" customHeight="1" x14ac:dyDescent="0.25">
      <c r="A3281" s="105"/>
      <c r="B3281" s="106"/>
      <c r="C3281" s="2"/>
      <c r="D3281" s="2"/>
      <c r="E3281" s="106"/>
      <c r="F3281" s="107"/>
      <c r="G3281" s="108"/>
      <c r="H3281" s="109"/>
      <c r="I3281" s="109"/>
      <c r="J3281" s="110"/>
      <c r="K3281" s="117"/>
      <c r="L3281" s="178"/>
      <c r="M3281" s="178"/>
      <c r="N3281" s="106"/>
      <c r="O3281" s="111"/>
      <c r="P3281" s="111"/>
      <c r="Q3281" s="106"/>
      <c r="R3281" s="106"/>
      <c r="S3281" s="106"/>
      <c r="T3281" s="106"/>
      <c r="U3281" s="106"/>
      <c r="V3281" s="106"/>
      <c r="W3281" s="19"/>
      <c r="X3281" s="2"/>
      <c r="Y3281" s="4"/>
      <c r="Z3281" s="106"/>
      <c r="AA3281" s="114"/>
      <c r="AB3281" s="112"/>
      <c r="AC3281" s="178"/>
      <c r="AD3281" s="11"/>
      <c r="AE3281" s="106"/>
      <c r="AF3281" s="106"/>
      <c r="AG3281" s="106"/>
      <c r="AH3281" s="115"/>
      <c r="AI3281" s="116"/>
      <c r="AJ3281" s="10"/>
      <c r="AK3281" s="1"/>
      <c r="AL3281" s="10"/>
      <c r="AM3281" s="1"/>
      <c r="AN3281" s="1"/>
      <c r="AO3281" s="3"/>
      <c r="AP3281" s="3"/>
      <c r="AQ3281" s="4"/>
      <c r="AR3281" s="4"/>
      <c r="AS3281" s="4"/>
      <c r="AT3281" s="4"/>
      <c r="AU3281" s="4"/>
      <c r="AV3281" s="4"/>
      <c r="AW3281" s="1"/>
      <c r="AX3281" s="1"/>
      <c r="AY3281" s="1"/>
      <c r="AZ3281" s="1"/>
      <c r="BA3281" s="1"/>
      <c r="BB3281" s="1"/>
      <c r="BC3281" s="1"/>
      <c r="BD3281" s="1"/>
      <c r="BE3281" s="1"/>
      <c r="BG3281" s="1"/>
      <c r="BH3281" s="1"/>
    </row>
    <row r="3282" spans="1:60" ht="15" customHeight="1" x14ac:dyDescent="0.25">
      <c r="A3282" s="105"/>
      <c r="B3282" s="106"/>
      <c r="C3282" s="2"/>
      <c r="D3282" s="2"/>
      <c r="E3282" s="106"/>
      <c r="F3282" s="107"/>
      <c r="G3282" s="108"/>
      <c r="H3282" s="109"/>
      <c r="I3282" s="109"/>
      <c r="J3282" s="110"/>
      <c r="K3282" s="117"/>
      <c r="L3282" s="178"/>
      <c r="M3282" s="178"/>
      <c r="N3282" s="106"/>
      <c r="O3282" s="111"/>
      <c r="P3282" s="111"/>
      <c r="Q3282" s="106"/>
      <c r="R3282" s="106"/>
      <c r="S3282" s="106"/>
      <c r="T3282" s="106"/>
      <c r="U3282" s="106"/>
      <c r="V3282" s="106"/>
      <c r="W3282" s="19"/>
      <c r="X3282" s="2"/>
      <c r="Y3282" s="4"/>
      <c r="Z3282" s="106"/>
      <c r="AA3282" s="114"/>
      <c r="AB3282" s="112"/>
      <c r="AC3282" s="178"/>
      <c r="AD3282" s="11"/>
      <c r="AE3282" s="106"/>
      <c r="AF3282" s="106"/>
      <c r="AG3282" s="106"/>
      <c r="AH3282" s="115"/>
      <c r="AI3282" s="116"/>
      <c r="AJ3282" s="10"/>
      <c r="AK3282" s="1"/>
      <c r="AL3282" s="10"/>
      <c r="AM3282" s="1"/>
      <c r="AN3282" s="1"/>
      <c r="AO3282" s="3"/>
      <c r="AP3282" s="3"/>
      <c r="AQ3282" s="4"/>
      <c r="AR3282" s="4"/>
      <c r="AS3282" s="4"/>
      <c r="AT3282" s="4"/>
      <c r="AU3282" s="4"/>
      <c r="AV3282" s="4"/>
      <c r="AW3282" s="1"/>
      <c r="AX3282" s="1"/>
      <c r="AY3282" s="1"/>
      <c r="AZ3282" s="1"/>
      <c r="BA3282" s="1"/>
      <c r="BB3282" s="1"/>
      <c r="BC3282" s="1"/>
      <c r="BD3282" s="1"/>
      <c r="BE3282" s="1"/>
      <c r="BG3282" s="1"/>
      <c r="BH3282" s="1"/>
    </row>
    <row r="3283" spans="1:60" ht="15" customHeight="1" x14ac:dyDescent="0.25">
      <c r="A3283" s="105"/>
      <c r="B3283" s="106"/>
      <c r="C3283" s="2"/>
      <c r="D3283" s="2"/>
      <c r="E3283" s="106"/>
      <c r="F3283" s="107"/>
      <c r="G3283" s="108"/>
      <c r="H3283" s="109"/>
      <c r="I3283" s="109"/>
      <c r="J3283" s="110"/>
      <c r="K3283" s="117"/>
      <c r="L3283" s="178"/>
      <c r="M3283" s="178"/>
      <c r="N3283" s="106"/>
      <c r="O3283" s="111"/>
      <c r="P3283" s="111"/>
      <c r="Q3283" s="106"/>
      <c r="R3283" s="106"/>
      <c r="S3283" s="106"/>
      <c r="T3283" s="106"/>
      <c r="U3283" s="106"/>
      <c r="V3283" s="106"/>
      <c r="W3283" s="19"/>
      <c r="X3283" s="2"/>
      <c r="Y3283" s="4"/>
      <c r="Z3283" s="106"/>
      <c r="AA3283" s="114"/>
      <c r="AB3283" s="112"/>
      <c r="AC3283" s="178"/>
      <c r="AD3283" s="11"/>
      <c r="AE3283" s="106"/>
      <c r="AF3283" s="106"/>
      <c r="AG3283" s="106"/>
      <c r="AH3283" s="115"/>
      <c r="AI3283" s="116"/>
      <c r="AJ3283" s="10"/>
      <c r="AK3283" s="1"/>
      <c r="AL3283" s="10"/>
      <c r="AM3283" s="1"/>
      <c r="AN3283" s="1"/>
      <c r="AO3283" s="3"/>
      <c r="AP3283" s="3"/>
      <c r="AQ3283" s="4"/>
      <c r="AR3283" s="4"/>
      <c r="AS3283" s="4"/>
      <c r="AT3283" s="4"/>
      <c r="AU3283" s="4"/>
      <c r="AV3283" s="4"/>
      <c r="AW3283" s="1"/>
      <c r="AX3283" s="1"/>
      <c r="AY3283" s="1"/>
      <c r="AZ3283" s="1"/>
      <c r="BA3283" s="1"/>
      <c r="BB3283" s="1"/>
      <c r="BC3283" s="1"/>
      <c r="BD3283" s="1"/>
      <c r="BE3283" s="1"/>
      <c r="BG3283" s="1"/>
      <c r="BH3283" s="1"/>
    </row>
    <row r="3284" spans="1:60" ht="15" customHeight="1" x14ac:dyDescent="0.25">
      <c r="A3284" s="105"/>
      <c r="B3284" s="106"/>
      <c r="C3284" s="2"/>
      <c r="D3284" s="2"/>
      <c r="E3284" s="106"/>
      <c r="F3284" s="107"/>
      <c r="G3284" s="108"/>
      <c r="H3284" s="109"/>
      <c r="I3284" s="109"/>
      <c r="J3284" s="110"/>
      <c r="K3284" s="117"/>
      <c r="L3284" s="178"/>
      <c r="M3284" s="178"/>
      <c r="N3284" s="106"/>
      <c r="O3284" s="111"/>
      <c r="P3284" s="111"/>
      <c r="Q3284" s="106"/>
      <c r="R3284" s="106"/>
      <c r="S3284" s="106"/>
      <c r="T3284" s="106"/>
      <c r="U3284" s="106"/>
      <c r="V3284" s="106"/>
      <c r="W3284" s="19"/>
      <c r="X3284" s="2"/>
      <c r="Y3284" s="4"/>
      <c r="Z3284" s="106"/>
      <c r="AA3284" s="114"/>
      <c r="AB3284" s="112"/>
      <c r="AC3284" s="178"/>
      <c r="AD3284" s="11"/>
      <c r="AE3284" s="106"/>
      <c r="AF3284" s="106"/>
      <c r="AG3284" s="106"/>
      <c r="AH3284" s="115"/>
      <c r="AI3284" s="116"/>
      <c r="AJ3284" s="10"/>
      <c r="AK3284" s="1"/>
      <c r="AL3284" s="10"/>
      <c r="AM3284" s="1"/>
      <c r="AN3284" s="1"/>
      <c r="AO3284" s="3"/>
      <c r="AP3284" s="3"/>
      <c r="AQ3284" s="4"/>
      <c r="AR3284" s="4"/>
      <c r="AS3284" s="4"/>
      <c r="AT3284" s="4"/>
      <c r="AU3284" s="4"/>
      <c r="AV3284" s="4"/>
      <c r="AW3284" s="1"/>
      <c r="AX3284" s="1"/>
      <c r="AY3284" s="1"/>
      <c r="AZ3284" s="1"/>
      <c r="BA3284" s="1"/>
      <c r="BB3284" s="1"/>
      <c r="BC3284" s="1"/>
      <c r="BD3284" s="1"/>
      <c r="BE3284" s="1"/>
      <c r="BG3284" s="1"/>
      <c r="BH3284" s="1"/>
    </row>
    <row r="3285" spans="1:60" ht="15" customHeight="1" x14ac:dyDescent="0.25">
      <c r="A3285" s="105"/>
      <c r="B3285" s="106"/>
      <c r="C3285" s="2"/>
      <c r="D3285" s="2"/>
      <c r="E3285" s="106"/>
      <c r="F3285" s="107"/>
      <c r="G3285" s="108"/>
      <c r="H3285" s="109"/>
      <c r="I3285" s="109"/>
      <c r="J3285" s="110"/>
      <c r="K3285" s="117"/>
      <c r="L3285" s="178"/>
      <c r="M3285" s="178"/>
      <c r="N3285" s="106"/>
      <c r="O3285" s="111"/>
      <c r="P3285" s="111"/>
      <c r="Q3285" s="106"/>
      <c r="R3285" s="106"/>
      <c r="S3285" s="106"/>
      <c r="T3285" s="106"/>
      <c r="U3285" s="106"/>
      <c r="V3285" s="106"/>
      <c r="W3285" s="19"/>
      <c r="X3285" s="2"/>
      <c r="Y3285" s="4"/>
      <c r="Z3285" s="106"/>
      <c r="AA3285" s="114"/>
      <c r="AB3285" s="112"/>
      <c r="AC3285" s="178"/>
      <c r="AD3285" s="11"/>
      <c r="AE3285" s="106"/>
      <c r="AF3285" s="106"/>
      <c r="AG3285" s="106"/>
      <c r="AH3285" s="115"/>
      <c r="AI3285" s="116"/>
      <c r="AJ3285" s="10"/>
      <c r="AK3285" s="1"/>
      <c r="AL3285" s="10"/>
      <c r="AM3285" s="1"/>
      <c r="AN3285" s="1"/>
      <c r="AO3285" s="3"/>
      <c r="AP3285" s="3"/>
      <c r="AQ3285" s="4"/>
      <c r="AR3285" s="4"/>
      <c r="AS3285" s="4"/>
      <c r="AT3285" s="4"/>
      <c r="AU3285" s="4"/>
      <c r="AV3285" s="4"/>
      <c r="AW3285" s="1"/>
      <c r="AX3285" s="1"/>
      <c r="AY3285" s="1"/>
      <c r="AZ3285" s="1"/>
      <c r="BA3285" s="1"/>
      <c r="BB3285" s="1"/>
      <c r="BC3285" s="1"/>
      <c r="BD3285" s="1"/>
      <c r="BE3285" s="1"/>
      <c r="BG3285" s="1"/>
      <c r="BH3285" s="1"/>
    </row>
    <row r="3286" spans="1:60" ht="15" customHeight="1" x14ac:dyDescent="0.25">
      <c r="A3286" s="105"/>
      <c r="B3286" s="106"/>
      <c r="C3286" s="2"/>
      <c r="D3286" s="2"/>
      <c r="E3286" s="106"/>
      <c r="F3286" s="107"/>
      <c r="G3286" s="108"/>
      <c r="H3286" s="109"/>
      <c r="I3286" s="109"/>
      <c r="J3286" s="110"/>
      <c r="K3286" s="117"/>
      <c r="L3286" s="178"/>
      <c r="M3286" s="178"/>
      <c r="N3286" s="106"/>
      <c r="O3286" s="111"/>
      <c r="P3286" s="111"/>
      <c r="Q3286" s="106"/>
      <c r="R3286" s="106"/>
      <c r="S3286" s="106"/>
      <c r="T3286" s="106"/>
      <c r="U3286" s="106"/>
      <c r="V3286" s="106"/>
      <c r="W3286" s="19"/>
      <c r="X3286" s="2"/>
      <c r="Y3286" s="4"/>
      <c r="Z3286" s="106"/>
      <c r="AA3286" s="114"/>
      <c r="AB3286" s="112"/>
      <c r="AC3286" s="178"/>
      <c r="AD3286" s="11"/>
      <c r="AE3286" s="106"/>
      <c r="AF3286" s="106"/>
      <c r="AG3286" s="106"/>
      <c r="AH3286" s="115"/>
      <c r="AI3286" s="116"/>
      <c r="AJ3286" s="10"/>
      <c r="AK3286" s="1"/>
      <c r="AL3286" s="10"/>
      <c r="AM3286" s="1"/>
      <c r="AN3286" s="1"/>
      <c r="AO3286" s="3"/>
      <c r="AP3286" s="3"/>
      <c r="AQ3286" s="4"/>
      <c r="AR3286" s="4"/>
      <c r="AS3286" s="4"/>
      <c r="AT3286" s="4"/>
      <c r="AU3286" s="4"/>
      <c r="AV3286" s="4"/>
      <c r="AW3286" s="1"/>
      <c r="AX3286" s="1"/>
      <c r="AY3286" s="1"/>
      <c r="AZ3286" s="1"/>
      <c r="BA3286" s="1"/>
      <c r="BB3286" s="1"/>
      <c r="BC3286" s="1"/>
      <c r="BD3286" s="1"/>
      <c r="BE3286" s="1"/>
      <c r="BG3286" s="1"/>
      <c r="BH3286" s="1"/>
    </row>
    <row r="3287" spans="1:60" ht="15" customHeight="1" x14ac:dyDescent="0.25">
      <c r="A3287" s="105"/>
      <c r="B3287" s="106"/>
      <c r="C3287" s="2"/>
      <c r="D3287" s="2"/>
      <c r="E3287" s="106"/>
      <c r="F3287" s="107"/>
      <c r="G3287" s="108"/>
      <c r="H3287" s="109"/>
      <c r="I3287" s="109"/>
      <c r="J3287" s="110"/>
      <c r="K3287" s="117"/>
      <c r="L3287" s="178"/>
      <c r="M3287" s="178"/>
      <c r="N3287" s="106"/>
      <c r="O3287" s="111"/>
      <c r="P3287" s="111"/>
      <c r="Q3287" s="106"/>
      <c r="R3287" s="106"/>
      <c r="S3287" s="106"/>
      <c r="T3287" s="106"/>
      <c r="U3287" s="106"/>
      <c r="V3287" s="106"/>
      <c r="W3287" s="19"/>
      <c r="X3287" s="2"/>
      <c r="Y3287" s="4"/>
      <c r="Z3287" s="106"/>
      <c r="AA3287" s="114"/>
      <c r="AB3287" s="112"/>
      <c r="AC3287" s="178"/>
      <c r="AD3287" s="11"/>
      <c r="AE3287" s="106"/>
      <c r="AF3287" s="106"/>
      <c r="AG3287" s="106"/>
      <c r="AH3287" s="115"/>
      <c r="AI3287" s="116"/>
      <c r="AJ3287" s="10"/>
      <c r="AK3287" s="1"/>
      <c r="AL3287" s="10"/>
      <c r="AM3287" s="1"/>
      <c r="AN3287" s="1"/>
      <c r="AO3287" s="3"/>
      <c r="AP3287" s="3"/>
      <c r="AQ3287" s="4"/>
      <c r="AR3287" s="4"/>
      <c r="AS3287" s="4"/>
      <c r="AT3287" s="4"/>
      <c r="AU3287" s="4"/>
      <c r="AV3287" s="4"/>
      <c r="AW3287" s="1"/>
      <c r="AX3287" s="1"/>
      <c r="AY3287" s="1"/>
      <c r="AZ3287" s="1"/>
      <c r="BA3287" s="1"/>
      <c r="BB3287" s="1"/>
      <c r="BC3287" s="1"/>
      <c r="BD3287" s="1"/>
      <c r="BE3287" s="1"/>
      <c r="BG3287" s="1"/>
      <c r="BH3287" s="1"/>
    </row>
    <row r="3288" spans="1:60" ht="15" customHeight="1" x14ac:dyDescent="0.25">
      <c r="A3288" s="105"/>
      <c r="B3288" s="106"/>
      <c r="C3288" s="2"/>
      <c r="D3288" s="2"/>
      <c r="E3288" s="106"/>
      <c r="F3288" s="107"/>
      <c r="G3288" s="108"/>
      <c r="H3288" s="109"/>
      <c r="I3288" s="109"/>
      <c r="J3288" s="110"/>
      <c r="K3288" s="117"/>
      <c r="L3288" s="178"/>
      <c r="M3288" s="178"/>
      <c r="N3288" s="106"/>
      <c r="O3288" s="111"/>
      <c r="P3288" s="111"/>
      <c r="Q3288" s="106"/>
      <c r="R3288" s="106"/>
      <c r="S3288" s="106"/>
      <c r="T3288" s="106"/>
      <c r="U3288" s="106"/>
      <c r="V3288" s="106"/>
      <c r="W3288" s="19"/>
      <c r="X3288" s="2"/>
      <c r="Y3288" s="4"/>
      <c r="Z3288" s="106"/>
      <c r="AA3288" s="114"/>
      <c r="AB3288" s="112"/>
      <c r="AC3288" s="178"/>
      <c r="AD3288" s="11"/>
      <c r="AE3288" s="106"/>
      <c r="AF3288" s="106"/>
      <c r="AG3288" s="106"/>
      <c r="AH3288" s="115"/>
      <c r="AI3288" s="116"/>
      <c r="AJ3288" s="10"/>
      <c r="AK3288" s="1"/>
      <c r="AL3288" s="10"/>
      <c r="AM3288" s="1"/>
      <c r="AN3288" s="1"/>
      <c r="AO3288" s="3"/>
      <c r="AP3288" s="3"/>
      <c r="AQ3288" s="4"/>
      <c r="AR3288" s="4"/>
      <c r="AS3288" s="4"/>
      <c r="AT3288" s="4"/>
      <c r="AU3288" s="4"/>
      <c r="AV3288" s="4"/>
      <c r="AW3288" s="1"/>
      <c r="AX3288" s="1"/>
      <c r="AY3288" s="1"/>
      <c r="AZ3288" s="1"/>
      <c r="BA3288" s="1"/>
      <c r="BB3288" s="1"/>
      <c r="BC3288" s="1"/>
      <c r="BD3288" s="1"/>
      <c r="BE3288" s="1"/>
      <c r="BG3288" s="1"/>
      <c r="BH3288" s="1"/>
    </row>
    <row r="3289" spans="1:60" ht="15" customHeight="1" x14ac:dyDescent="0.25">
      <c r="A3289" s="105"/>
      <c r="B3289" s="106"/>
      <c r="C3289" s="2"/>
      <c r="D3289" s="2"/>
      <c r="E3289" s="106"/>
      <c r="F3289" s="107"/>
      <c r="G3289" s="108"/>
      <c r="H3289" s="109"/>
      <c r="I3289" s="109"/>
      <c r="J3289" s="110"/>
      <c r="K3289" s="117"/>
      <c r="L3289" s="178"/>
      <c r="M3289" s="178"/>
      <c r="N3289" s="106"/>
      <c r="O3289" s="111"/>
      <c r="P3289" s="111"/>
      <c r="Q3289" s="106"/>
      <c r="R3289" s="106"/>
      <c r="S3289" s="106"/>
      <c r="T3289" s="106"/>
      <c r="U3289" s="106"/>
      <c r="V3289" s="106"/>
      <c r="W3289" s="19"/>
      <c r="X3289" s="2"/>
      <c r="Y3289" s="4"/>
      <c r="Z3289" s="106"/>
      <c r="AA3289" s="114"/>
      <c r="AB3289" s="112"/>
      <c r="AC3289" s="178"/>
      <c r="AD3289" s="11"/>
      <c r="AE3289" s="106"/>
      <c r="AF3289" s="106"/>
      <c r="AG3289" s="106"/>
      <c r="AH3289" s="115"/>
      <c r="AI3289" s="116"/>
      <c r="AJ3289" s="10"/>
      <c r="AK3289" s="1"/>
      <c r="AL3289" s="10"/>
      <c r="AM3289" s="1"/>
      <c r="AN3289" s="1"/>
      <c r="AO3289" s="3"/>
      <c r="AP3289" s="3"/>
      <c r="AQ3289" s="4"/>
      <c r="AR3289" s="4"/>
      <c r="AS3289" s="4"/>
      <c r="AT3289" s="4"/>
      <c r="AU3289" s="4"/>
      <c r="AV3289" s="4"/>
      <c r="AW3289" s="1"/>
      <c r="AX3289" s="1"/>
      <c r="AY3289" s="1"/>
      <c r="AZ3289" s="1"/>
      <c r="BA3289" s="1"/>
      <c r="BB3289" s="1"/>
      <c r="BC3289" s="1"/>
      <c r="BD3289" s="1"/>
      <c r="BE3289" s="1"/>
      <c r="BG3289" s="1"/>
      <c r="BH3289" s="1"/>
    </row>
    <row r="3290" spans="1:60" ht="15" customHeight="1" x14ac:dyDescent="0.25">
      <c r="A3290" s="105"/>
      <c r="B3290" s="106"/>
      <c r="C3290" s="2"/>
      <c r="D3290" s="2"/>
      <c r="E3290" s="106"/>
      <c r="F3290" s="107"/>
      <c r="G3290" s="108"/>
      <c r="H3290" s="109"/>
      <c r="I3290" s="109"/>
      <c r="J3290" s="110"/>
      <c r="K3290" s="117"/>
      <c r="L3290" s="178"/>
      <c r="M3290" s="178"/>
      <c r="N3290" s="106"/>
      <c r="O3290" s="111"/>
      <c r="P3290" s="111"/>
      <c r="Q3290" s="106"/>
      <c r="R3290" s="106"/>
      <c r="S3290" s="106"/>
      <c r="T3290" s="106"/>
      <c r="U3290" s="106"/>
      <c r="V3290" s="106"/>
      <c r="W3290" s="19"/>
      <c r="X3290" s="2"/>
      <c r="Y3290" s="4"/>
      <c r="Z3290" s="106"/>
      <c r="AA3290" s="114"/>
      <c r="AB3290" s="112"/>
      <c r="AC3290" s="178"/>
      <c r="AD3290" s="11"/>
      <c r="AE3290" s="106"/>
      <c r="AF3290" s="106"/>
      <c r="AG3290" s="106"/>
      <c r="AH3290" s="115"/>
      <c r="AI3290" s="116"/>
      <c r="AJ3290" s="10"/>
      <c r="AK3290" s="1"/>
      <c r="AL3290" s="10"/>
      <c r="AM3290" s="1"/>
      <c r="AN3290" s="1"/>
      <c r="AO3290" s="3"/>
      <c r="AP3290" s="3"/>
      <c r="AQ3290" s="4"/>
      <c r="AR3290" s="4"/>
      <c r="AS3290" s="4"/>
      <c r="AT3290" s="4"/>
      <c r="AU3290" s="4"/>
      <c r="AV3290" s="4"/>
      <c r="AW3290" s="1"/>
      <c r="AX3290" s="1"/>
      <c r="AY3290" s="1"/>
      <c r="AZ3290" s="1"/>
      <c r="BA3290" s="1"/>
      <c r="BB3290" s="1"/>
      <c r="BC3290" s="1"/>
      <c r="BD3290" s="1"/>
      <c r="BE3290" s="1"/>
      <c r="BG3290" s="1"/>
      <c r="BH3290" s="1"/>
    </row>
    <row r="3291" spans="1:60" ht="15" customHeight="1" x14ac:dyDescent="0.25">
      <c r="A3291" s="105"/>
      <c r="B3291" s="106"/>
      <c r="C3291" s="2"/>
      <c r="D3291" s="2"/>
      <c r="E3291" s="106"/>
      <c r="F3291" s="107"/>
      <c r="G3291" s="108"/>
      <c r="H3291" s="109"/>
      <c r="I3291" s="109"/>
      <c r="J3291" s="110"/>
      <c r="K3291" s="117"/>
      <c r="L3291" s="178"/>
      <c r="M3291" s="178"/>
      <c r="N3291" s="106"/>
      <c r="O3291" s="111"/>
      <c r="P3291" s="111"/>
      <c r="Q3291" s="106"/>
      <c r="R3291" s="106"/>
      <c r="S3291" s="106"/>
      <c r="T3291" s="106"/>
      <c r="U3291" s="106"/>
      <c r="V3291" s="106"/>
      <c r="W3291" s="19"/>
      <c r="X3291" s="2"/>
      <c r="Y3291" s="4"/>
      <c r="Z3291" s="106"/>
      <c r="AA3291" s="114"/>
      <c r="AB3291" s="112"/>
      <c r="AC3291" s="178"/>
      <c r="AD3291" s="11"/>
      <c r="AE3291" s="106"/>
      <c r="AF3291" s="106"/>
      <c r="AG3291" s="106"/>
      <c r="AH3291" s="115"/>
      <c r="AI3291" s="116"/>
      <c r="AJ3291" s="10"/>
      <c r="AK3291" s="1"/>
      <c r="AL3291" s="10"/>
      <c r="AM3291" s="1"/>
      <c r="AN3291" s="1"/>
      <c r="AO3291" s="3"/>
      <c r="AP3291" s="3"/>
      <c r="AQ3291" s="4"/>
      <c r="AR3291" s="4"/>
      <c r="AS3291" s="4"/>
      <c r="AT3291" s="4"/>
      <c r="AU3291" s="4"/>
      <c r="AV3291" s="4"/>
      <c r="AW3291" s="1"/>
      <c r="AX3291" s="1"/>
      <c r="AY3291" s="1"/>
      <c r="AZ3291" s="1"/>
      <c r="BA3291" s="1"/>
      <c r="BB3291" s="1"/>
      <c r="BC3291" s="1"/>
      <c r="BD3291" s="1"/>
      <c r="BE3291" s="1"/>
      <c r="BG3291" s="1"/>
      <c r="BH3291" s="1"/>
    </row>
    <row r="3292" spans="1:60" ht="15" customHeight="1" x14ac:dyDescent="0.25">
      <c r="A3292" s="105"/>
      <c r="B3292" s="106"/>
      <c r="C3292" s="2"/>
      <c r="D3292" s="2"/>
      <c r="E3292" s="106"/>
      <c r="F3292" s="107"/>
      <c r="G3292" s="108"/>
      <c r="H3292" s="109"/>
      <c r="I3292" s="109"/>
      <c r="J3292" s="110"/>
      <c r="K3292" s="117"/>
      <c r="L3292" s="178"/>
      <c r="M3292" s="178"/>
      <c r="N3292" s="106"/>
      <c r="O3292" s="111"/>
      <c r="P3292" s="111"/>
      <c r="Q3292" s="106"/>
      <c r="R3292" s="106"/>
      <c r="S3292" s="106"/>
      <c r="T3292" s="106"/>
      <c r="U3292" s="106"/>
      <c r="V3292" s="106"/>
      <c r="W3292" s="19"/>
      <c r="X3292" s="2"/>
      <c r="Y3292" s="4"/>
      <c r="Z3292" s="106"/>
      <c r="AA3292" s="114"/>
      <c r="AB3292" s="112"/>
      <c r="AC3292" s="178"/>
      <c r="AD3292" s="11"/>
      <c r="AE3292" s="106"/>
      <c r="AF3292" s="106"/>
      <c r="AG3292" s="106"/>
      <c r="AH3292" s="115"/>
      <c r="AI3292" s="116"/>
      <c r="AJ3292" s="10"/>
      <c r="AK3292" s="1"/>
      <c r="AL3292" s="10"/>
      <c r="AM3292" s="1"/>
      <c r="AN3292" s="1"/>
      <c r="AO3292" s="3"/>
      <c r="AP3292" s="3"/>
      <c r="AQ3292" s="4"/>
      <c r="AR3292" s="4"/>
      <c r="AS3292" s="4"/>
      <c r="AT3292" s="4"/>
      <c r="AU3292" s="4"/>
      <c r="AV3292" s="4"/>
      <c r="AW3292" s="1"/>
      <c r="AX3292" s="1"/>
      <c r="AY3292" s="1"/>
      <c r="AZ3292" s="1"/>
      <c r="BA3292" s="1"/>
      <c r="BB3292" s="1"/>
      <c r="BC3292" s="1"/>
      <c r="BD3292" s="1"/>
      <c r="BE3292" s="1"/>
      <c r="BG3292" s="1"/>
      <c r="BH3292" s="1"/>
    </row>
    <row r="3293" spans="1:60" ht="15" customHeight="1" x14ac:dyDescent="0.25">
      <c r="A3293" s="105"/>
      <c r="B3293" s="106"/>
      <c r="C3293" s="2"/>
      <c r="D3293" s="2"/>
      <c r="E3293" s="106"/>
      <c r="F3293" s="107"/>
      <c r="G3293" s="108"/>
      <c r="H3293" s="109"/>
      <c r="I3293" s="109"/>
      <c r="J3293" s="110"/>
      <c r="K3293" s="117"/>
      <c r="L3293" s="178"/>
      <c r="M3293" s="178"/>
      <c r="N3293" s="106"/>
      <c r="O3293" s="111"/>
      <c r="P3293" s="111"/>
      <c r="Q3293" s="106"/>
      <c r="R3293" s="106"/>
      <c r="S3293" s="106"/>
      <c r="T3293" s="106"/>
      <c r="U3293" s="106"/>
      <c r="V3293" s="106"/>
      <c r="W3293" s="19"/>
      <c r="X3293" s="2"/>
      <c r="Y3293" s="4"/>
      <c r="Z3293" s="106"/>
      <c r="AA3293" s="114"/>
      <c r="AB3293" s="112"/>
      <c r="AC3293" s="178"/>
      <c r="AD3293" s="11"/>
      <c r="AE3293" s="106"/>
      <c r="AF3293" s="106"/>
      <c r="AG3293" s="106"/>
      <c r="AH3293" s="115"/>
      <c r="AI3293" s="116"/>
      <c r="AJ3293" s="10"/>
      <c r="AK3293" s="1"/>
      <c r="AL3293" s="10"/>
      <c r="AM3293" s="1"/>
      <c r="AN3293" s="1"/>
      <c r="AO3293" s="3"/>
      <c r="AP3293" s="3"/>
      <c r="AQ3293" s="4"/>
      <c r="AR3293" s="4"/>
      <c r="AS3293" s="4"/>
      <c r="AT3293" s="4"/>
      <c r="AU3293" s="4"/>
      <c r="AV3293" s="4"/>
      <c r="AW3293" s="1"/>
      <c r="AX3293" s="1"/>
      <c r="AY3293" s="1"/>
      <c r="AZ3293" s="1"/>
      <c r="BA3293" s="1"/>
      <c r="BB3293" s="1"/>
      <c r="BC3293" s="1"/>
      <c r="BD3293" s="1"/>
      <c r="BE3293" s="1"/>
      <c r="BG3293" s="1"/>
      <c r="BH3293" s="1"/>
    </row>
    <row r="3294" spans="1:60" ht="15" customHeight="1" x14ac:dyDescent="0.25">
      <c r="A3294" s="105"/>
      <c r="B3294" s="106"/>
      <c r="C3294" s="2"/>
      <c r="D3294" s="2"/>
      <c r="E3294" s="106"/>
      <c r="F3294" s="107"/>
      <c r="G3294" s="108"/>
      <c r="H3294" s="109"/>
      <c r="I3294" s="109"/>
      <c r="J3294" s="110"/>
      <c r="K3294" s="117"/>
      <c r="L3294" s="178"/>
      <c r="M3294" s="178"/>
      <c r="N3294" s="106"/>
      <c r="O3294" s="111"/>
      <c r="P3294" s="111"/>
      <c r="Q3294" s="106"/>
      <c r="R3294" s="106"/>
      <c r="S3294" s="106"/>
      <c r="T3294" s="106"/>
      <c r="U3294" s="106"/>
      <c r="V3294" s="106"/>
      <c r="W3294" s="19"/>
      <c r="X3294" s="2"/>
      <c r="Y3294" s="4"/>
      <c r="Z3294" s="106"/>
      <c r="AA3294" s="114"/>
      <c r="AB3294" s="112"/>
      <c r="AC3294" s="178"/>
      <c r="AD3294" s="11"/>
      <c r="AE3294" s="106"/>
      <c r="AF3294" s="106"/>
      <c r="AG3294" s="106"/>
      <c r="AH3294" s="115"/>
      <c r="AI3294" s="116"/>
      <c r="AJ3294" s="10"/>
      <c r="AK3294" s="1"/>
      <c r="AL3294" s="10"/>
      <c r="AM3294" s="1"/>
      <c r="AN3294" s="1"/>
      <c r="AO3294" s="3"/>
      <c r="AP3294" s="3"/>
      <c r="AQ3294" s="4"/>
      <c r="AR3294" s="4"/>
      <c r="AS3294" s="4"/>
      <c r="AT3294" s="4"/>
      <c r="AU3294" s="4"/>
      <c r="AV3294" s="4"/>
      <c r="AW3294" s="1"/>
      <c r="AX3294" s="1"/>
      <c r="AY3294" s="1"/>
      <c r="AZ3294" s="1"/>
      <c r="BA3294" s="1"/>
      <c r="BB3294" s="1"/>
      <c r="BC3294" s="1"/>
      <c r="BD3294" s="1"/>
      <c r="BE3294" s="1"/>
      <c r="BG3294" s="1"/>
      <c r="BH3294" s="1"/>
    </row>
    <row r="3295" spans="1:60" ht="15" customHeight="1" x14ac:dyDescent="0.25">
      <c r="A3295" s="105"/>
      <c r="B3295" s="106"/>
      <c r="C3295" s="2"/>
      <c r="D3295" s="2"/>
      <c r="E3295" s="106"/>
      <c r="F3295" s="107"/>
      <c r="G3295" s="108"/>
      <c r="H3295" s="109"/>
      <c r="I3295" s="109"/>
      <c r="J3295" s="110"/>
      <c r="K3295" s="117"/>
      <c r="L3295" s="178"/>
      <c r="M3295" s="178"/>
      <c r="N3295" s="106"/>
      <c r="O3295" s="111"/>
      <c r="P3295" s="111"/>
      <c r="Q3295" s="106"/>
      <c r="R3295" s="106"/>
      <c r="S3295" s="106"/>
      <c r="T3295" s="106"/>
      <c r="U3295" s="106"/>
      <c r="V3295" s="106"/>
      <c r="W3295" s="19"/>
      <c r="X3295" s="2"/>
      <c r="Y3295" s="4"/>
      <c r="Z3295" s="106"/>
      <c r="AA3295" s="114"/>
      <c r="AB3295" s="112"/>
      <c r="AC3295" s="178"/>
      <c r="AD3295" s="11"/>
      <c r="AE3295" s="106"/>
      <c r="AF3295" s="106"/>
      <c r="AG3295" s="106"/>
      <c r="AH3295" s="115"/>
      <c r="AI3295" s="116"/>
      <c r="AJ3295" s="10"/>
      <c r="AK3295" s="18"/>
      <c r="AL3295" s="14"/>
      <c r="AM3295" s="18"/>
      <c r="AN3295" s="18"/>
      <c r="AO3295" s="29"/>
      <c r="AP3295" s="29"/>
      <c r="AQ3295" s="36"/>
      <c r="AR3295" s="36"/>
      <c r="AS3295" s="36"/>
      <c r="AT3295" s="36"/>
      <c r="AU3295" s="36"/>
      <c r="AV3295" s="36"/>
      <c r="AW3295" s="18"/>
      <c r="AX3295" s="18"/>
      <c r="AY3295" s="18"/>
      <c r="AZ3295" s="18"/>
      <c r="BA3295" s="18"/>
      <c r="BB3295" s="18"/>
      <c r="BC3295" s="18"/>
      <c r="BD3295" s="18"/>
      <c r="BE3295" s="18"/>
      <c r="BG3295" s="18"/>
      <c r="BH3295" s="18"/>
    </row>
    <row r="3296" spans="1:60" ht="15" customHeight="1" x14ac:dyDescent="0.25">
      <c r="A3296" s="105"/>
      <c r="B3296" s="106"/>
      <c r="C3296" s="2"/>
      <c r="D3296" s="2"/>
      <c r="E3296" s="106"/>
      <c r="F3296" s="107"/>
      <c r="G3296" s="108"/>
      <c r="H3296" s="109"/>
      <c r="I3296" s="109"/>
      <c r="J3296" s="110"/>
      <c r="K3296" s="117"/>
      <c r="L3296" s="178"/>
      <c r="M3296" s="178"/>
      <c r="N3296" s="106"/>
      <c r="O3296" s="111"/>
      <c r="P3296" s="111"/>
      <c r="Q3296" s="106"/>
      <c r="R3296" s="106"/>
      <c r="S3296" s="106"/>
      <c r="T3296" s="106"/>
      <c r="U3296" s="106"/>
      <c r="V3296" s="106"/>
      <c r="W3296" s="19"/>
      <c r="X3296" s="2"/>
      <c r="Y3296" s="4"/>
      <c r="Z3296" s="106"/>
      <c r="AA3296" s="114"/>
      <c r="AB3296" s="112"/>
      <c r="AC3296" s="178"/>
      <c r="AD3296" s="11"/>
      <c r="AE3296" s="106"/>
      <c r="AF3296" s="106"/>
      <c r="AG3296" s="106"/>
      <c r="AH3296" s="115"/>
      <c r="AI3296" s="116"/>
      <c r="AJ3296" s="10"/>
      <c r="AK3296" s="1"/>
      <c r="AL3296" s="10"/>
      <c r="AM3296" s="1"/>
      <c r="AN3296" s="1"/>
      <c r="AO3296" s="3"/>
      <c r="AP3296" s="3"/>
      <c r="AQ3296" s="4"/>
      <c r="AR3296" s="4"/>
      <c r="AS3296" s="4"/>
      <c r="AT3296" s="4"/>
      <c r="AU3296" s="4"/>
      <c r="AV3296" s="4"/>
      <c r="AW3296" s="1"/>
      <c r="AX3296" s="1"/>
      <c r="AY3296" s="1"/>
      <c r="AZ3296" s="1"/>
      <c r="BA3296" s="1"/>
      <c r="BB3296" s="1"/>
      <c r="BC3296" s="1"/>
      <c r="BD3296" s="1"/>
      <c r="BE3296" s="1"/>
      <c r="BG3296" s="1"/>
      <c r="BH3296" s="1"/>
    </row>
    <row r="3297" spans="1:194" ht="15" customHeight="1" x14ac:dyDescent="0.25">
      <c r="A3297" s="105"/>
      <c r="B3297" s="106"/>
      <c r="C3297" s="2"/>
      <c r="D3297" s="2"/>
      <c r="E3297" s="106"/>
      <c r="F3297" s="107"/>
      <c r="G3297" s="108"/>
      <c r="H3297" s="109"/>
      <c r="I3297" s="109"/>
      <c r="J3297" s="110"/>
      <c r="K3297" s="117"/>
      <c r="L3297" s="178"/>
      <c r="M3297" s="178"/>
      <c r="N3297" s="106"/>
      <c r="O3297" s="111"/>
      <c r="P3297" s="111"/>
      <c r="Q3297" s="106"/>
      <c r="R3297" s="106"/>
      <c r="S3297" s="106"/>
      <c r="T3297" s="106"/>
      <c r="U3297" s="106"/>
      <c r="V3297" s="106"/>
      <c r="W3297" s="19"/>
      <c r="X3297" s="2"/>
      <c r="Y3297" s="4"/>
      <c r="Z3297" s="106"/>
      <c r="AA3297" s="114"/>
      <c r="AB3297" s="112"/>
      <c r="AC3297" s="178"/>
      <c r="AD3297" s="11"/>
      <c r="AE3297" s="106"/>
      <c r="AF3297" s="106"/>
      <c r="AG3297" s="106"/>
      <c r="AH3297" s="115"/>
      <c r="AI3297" s="116"/>
      <c r="AJ3297" s="14"/>
      <c r="AK3297" s="18"/>
      <c r="AL3297" s="14"/>
      <c r="AM3297" s="18"/>
      <c r="AN3297" s="18"/>
      <c r="AO3297" s="29"/>
      <c r="AP3297" s="29"/>
      <c r="AQ3297" s="36"/>
      <c r="AR3297" s="36"/>
      <c r="AS3297" s="36"/>
      <c r="AT3297" s="36"/>
      <c r="AU3297" s="36"/>
      <c r="AV3297" s="36"/>
      <c r="AW3297" s="18"/>
      <c r="AX3297" s="18"/>
      <c r="AY3297" s="18"/>
      <c r="AZ3297" s="18"/>
      <c r="BA3297" s="18"/>
      <c r="BB3297" s="18"/>
      <c r="BC3297" s="18"/>
      <c r="BD3297" s="18"/>
      <c r="BE3297" s="18"/>
      <c r="BG3297" s="18"/>
      <c r="BH3297" s="18"/>
      <c r="BI3297" s="18"/>
      <c r="BJ3297" s="18"/>
      <c r="BK3297" s="18"/>
      <c r="BL3297" s="18"/>
      <c r="BM3297" s="18"/>
      <c r="BN3297" s="18"/>
      <c r="BO3297" s="18"/>
      <c r="BP3297" s="18"/>
      <c r="BQ3297" s="18"/>
      <c r="BR3297" s="18"/>
      <c r="BS3297" s="18"/>
      <c r="BT3297" s="18"/>
      <c r="BU3297" s="18"/>
      <c r="BV3297" s="18"/>
      <c r="BW3297" s="18"/>
      <c r="BX3297" s="18"/>
      <c r="BY3297" s="18"/>
      <c r="BZ3297" s="18"/>
      <c r="CA3297" s="18"/>
      <c r="CB3297" s="18"/>
      <c r="CC3297" s="18"/>
      <c r="CD3297" s="18"/>
      <c r="CE3297" s="18"/>
      <c r="CF3297" s="18"/>
      <c r="CG3297" s="18"/>
      <c r="CH3297" s="18"/>
      <c r="CI3297" s="18"/>
      <c r="CJ3297" s="18"/>
      <c r="CK3297" s="18"/>
      <c r="CL3297" s="18"/>
      <c r="CM3297" s="18"/>
      <c r="CN3297" s="18"/>
      <c r="CO3297" s="18"/>
      <c r="CP3297" s="18"/>
      <c r="CQ3297" s="18"/>
      <c r="CR3297" s="18"/>
      <c r="CS3297" s="18"/>
      <c r="CT3297" s="18"/>
      <c r="CU3297" s="18"/>
      <c r="CV3297" s="18"/>
      <c r="CW3297" s="18"/>
      <c r="CX3297" s="18"/>
      <c r="CY3297" s="18"/>
      <c r="CZ3297" s="18"/>
      <c r="DA3297" s="18"/>
      <c r="DB3297" s="18"/>
      <c r="DC3297" s="18"/>
      <c r="DD3297" s="18"/>
      <c r="DE3297" s="18"/>
      <c r="DF3297" s="18"/>
      <c r="DG3297" s="18"/>
      <c r="DH3297" s="18"/>
      <c r="DI3297" s="18"/>
      <c r="DJ3297" s="18"/>
      <c r="DK3297" s="18"/>
      <c r="DL3297" s="18"/>
      <c r="DM3297" s="18"/>
      <c r="DN3297" s="18"/>
      <c r="DO3297" s="18"/>
      <c r="DP3297" s="18"/>
      <c r="DQ3297" s="18"/>
      <c r="DR3297" s="18"/>
      <c r="DS3297" s="18"/>
      <c r="DT3297" s="18"/>
      <c r="DU3297" s="18"/>
      <c r="DV3297" s="18"/>
      <c r="DW3297" s="18"/>
      <c r="DX3297" s="18"/>
      <c r="DY3297" s="18"/>
      <c r="DZ3297" s="18"/>
      <c r="EA3297" s="18"/>
      <c r="EB3297" s="18"/>
      <c r="EC3297" s="18"/>
      <c r="ED3297" s="18"/>
      <c r="EE3297" s="18"/>
      <c r="EF3297" s="18"/>
      <c r="EG3297" s="18"/>
      <c r="EH3297" s="18"/>
      <c r="EI3297" s="18"/>
      <c r="EJ3297" s="18"/>
      <c r="EK3297" s="18"/>
      <c r="EL3297" s="18"/>
      <c r="EM3297" s="18"/>
      <c r="EN3297" s="18"/>
      <c r="EO3297" s="18"/>
      <c r="EP3297" s="18"/>
      <c r="EQ3297" s="18"/>
      <c r="ER3297" s="18"/>
      <c r="ES3297" s="18"/>
      <c r="ET3297" s="18"/>
      <c r="EU3297" s="18"/>
      <c r="EV3297" s="18"/>
      <c r="EW3297" s="18"/>
      <c r="EX3297" s="18"/>
      <c r="EY3297" s="18"/>
      <c r="EZ3297" s="18"/>
      <c r="FA3297" s="18"/>
      <c r="FB3297" s="18"/>
      <c r="FC3297" s="18"/>
      <c r="FD3297" s="18"/>
      <c r="FE3297" s="18"/>
      <c r="FF3297" s="18"/>
      <c r="FG3297" s="18"/>
      <c r="FH3297" s="18"/>
      <c r="FI3297" s="18"/>
      <c r="FJ3297" s="18"/>
      <c r="FK3297" s="18"/>
      <c r="FL3297" s="18"/>
      <c r="FM3297" s="18"/>
      <c r="FN3297" s="18"/>
      <c r="FO3297" s="18"/>
      <c r="FP3297" s="18"/>
      <c r="FQ3297" s="18"/>
      <c r="FR3297" s="18"/>
      <c r="FS3297" s="18"/>
      <c r="FT3297" s="18"/>
      <c r="FU3297" s="18"/>
      <c r="FV3297" s="18"/>
      <c r="FW3297" s="18"/>
      <c r="FX3297" s="18"/>
      <c r="FY3297" s="18"/>
      <c r="FZ3297" s="18"/>
      <c r="GA3297" s="18"/>
      <c r="GB3297" s="18"/>
      <c r="GC3297" s="18"/>
      <c r="GD3297" s="18"/>
      <c r="GE3297" s="18"/>
      <c r="GF3297" s="18"/>
      <c r="GG3297" s="18"/>
      <c r="GH3297" s="18"/>
      <c r="GI3297" s="18"/>
      <c r="GJ3297" s="18"/>
      <c r="GK3297" s="18"/>
      <c r="GL3297" s="18"/>
    </row>
    <row r="3298" spans="1:194" ht="15" customHeight="1" x14ac:dyDescent="0.25">
      <c r="A3298" s="105"/>
      <c r="B3298" s="106"/>
      <c r="C3298" s="2"/>
      <c r="D3298" s="2"/>
      <c r="E3298" s="106"/>
      <c r="F3298" s="107"/>
      <c r="G3298" s="108"/>
      <c r="H3298" s="109"/>
      <c r="I3298" s="109"/>
      <c r="J3298" s="110"/>
      <c r="K3298" s="117"/>
      <c r="L3298" s="178"/>
      <c r="M3298" s="178"/>
      <c r="N3298" s="106"/>
      <c r="O3298" s="111"/>
      <c r="P3298" s="111"/>
      <c r="Q3298" s="106"/>
      <c r="R3298" s="106"/>
      <c r="S3298" s="106"/>
      <c r="T3298" s="106"/>
      <c r="U3298" s="106"/>
      <c r="V3298" s="106"/>
      <c r="W3298" s="19"/>
      <c r="X3298" s="2"/>
      <c r="Y3298" s="4"/>
      <c r="Z3298" s="106"/>
      <c r="AA3298" s="114"/>
      <c r="AB3298" s="112"/>
      <c r="AC3298" s="178"/>
      <c r="AD3298" s="11"/>
      <c r="AE3298" s="106"/>
      <c r="AF3298" s="106"/>
      <c r="AG3298" s="106"/>
      <c r="AH3298" s="115"/>
      <c r="AI3298" s="116"/>
      <c r="AJ3298" s="10"/>
      <c r="AK3298" s="1"/>
      <c r="AL3298" s="10"/>
      <c r="AM3298" s="1"/>
      <c r="AN3298" s="1"/>
      <c r="AO3298" s="3"/>
      <c r="AP3298" s="3"/>
      <c r="AQ3298" s="4"/>
      <c r="AR3298" s="4"/>
      <c r="AS3298" s="4"/>
      <c r="AT3298" s="4"/>
      <c r="AU3298" s="4"/>
      <c r="AV3298" s="4"/>
      <c r="AW3298" s="1"/>
      <c r="AX3298" s="1"/>
      <c r="AY3298" s="1"/>
      <c r="AZ3298" s="1"/>
      <c r="BA3298" s="1"/>
      <c r="BB3298" s="1"/>
      <c r="BC3298" s="1"/>
      <c r="BD3298" s="1"/>
      <c r="BE3298" s="1"/>
      <c r="BG3298" s="1"/>
      <c r="BH3298" s="1"/>
    </row>
    <row r="3299" spans="1:194" ht="15" customHeight="1" x14ac:dyDescent="0.25">
      <c r="A3299" s="105"/>
      <c r="B3299" s="106"/>
      <c r="C3299" s="2"/>
      <c r="D3299" s="2"/>
      <c r="E3299" s="106"/>
      <c r="F3299" s="107"/>
      <c r="G3299" s="108"/>
      <c r="H3299" s="109"/>
      <c r="I3299" s="109"/>
      <c r="J3299" s="110"/>
      <c r="K3299" s="117"/>
      <c r="L3299" s="178"/>
      <c r="M3299" s="178"/>
      <c r="N3299" s="106"/>
      <c r="O3299" s="111"/>
      <c r="P3299" s="111"/>
      <c r="Q3299" s="106"/>
      <c r="R3299" s="106"/>
      <c r="S3299" s="106"/>
      <c r="T3299" s="106"/>
      <c r="U3299" s="106"/>
      <c r="V3299" s="106"/>
      <c r="W3299" s="19"/>
      <c r="X3299" s="2"/>
      <c r="Y3299" s="4"/>
      <c r="Z3299" s="106"/>
      <c r="AA3299" s="114"/>
      <c r="AB3299" s="112"/>
      <c r="AC3299" s="178"/>
      <c r="AD3299" s="11"/>
      <c r="AE3299" s="106"/>
      <c r="AF3299" s="106"/>
      <c r="AG3299" s="106"/>
      <c r="AH3299" s="115"/>
      <c r="AI3299" s="116"/>
      <c r="AJ3299" s="10"/>
      <c r="AK3299" s="1"/>
      <c r="AL3299" s="10"/>
      <c r="AM3299" s="1"/>
      <c r="AN3299" s="1"/>
      <c r="AO3299" s="3"/>
      <c r="AP3299" s="3"/>
      <c r="AQ3299" s="4"/>
      <c r="AR3299" s="4"/>
      <c r="AS3299" s="4"/>
      <c r="AT3299" s="4"/>
      <c r="AU3299" s="4"/>
      <c r="AV3299" s="4"/>
      <c r="AW3299" s="1"/>
      <c r="AX3299" s="1"/>
      <c r="AY3299" s="1"/>
      <c r="AZ3299" s="1"/>
      <c r="BA3299" s="1"/>
      <c r="BB3299" s="1"/>
      <c r="BC3299" s="1"/>
      <c r="BD3299" s="1"/>
      <c r="BE3299" s="1"/>
      <c r="BG3299" s="1"/>
      <c r="BH3299" s="1"/>
    </row>
    <row r="3300" spans="1:194" ht="15" customHeight="1" x14ac:dyDescent="0.25">
      <c r="A3300" s="105"/>
      <c r="B3300" s="106"/>
      <c r="C3300" s="2"/>
      <c r="D3300" s="2"/>
      <c r="E3300" s="106"/>
      <c r="F3300" s="107"/>
      <c r="G3300" s="108"/>
      <c r="H3300" s="109"/>
      <c r="I3300" s="109"/>
      <c r="J3300" s="110"/>
      <c r="K3300" s="117"/>
      <c r="L3300" s="178"/>
      <c r="M3300" s="178"/>
      <c r="N3300" s="106"/>
      <c r="O3300" s="111"/>
      <c r="P3300" s="111"/>
      <c r="Q3300" s="106"/>
      <c r="R3300" s="106"/>
      <c r="S3300" s="106"/>
      <c r="T3300" s="106"/>
      <c r="U3300" s="106"/>
      <c r="V3300" s="106"/>
      <c r="W3300" s="19"/>
      <c r="X3300" s="2"/>
      <c r="Y3300" s="4"/>
      <c r="Z3300" s="106"/>
      <c r="AA3300" s="114"/>
      <c r="AB3300" s="112"/>
      <c r="AC3300" s="178"/>
      <c r="AD3300" s="11"/>
      <c r="AE3300" s="106"/>
      <c r="AF3300" s="106"/>
      <c r="AG3300" s="106"/>
      <c r="AH3300" s="115"/>
      <c r="AI3300" s="116"/>
      <c r="AJ3300" s="10"/>
      <c r="AK3300" s="1"/>
      <c r="AL3300" s="10"/>
      <c r="AM3300" s="1"/>
      <c r="AN3300" s="1"/>
      <c r="AO3300" s="3"/>
      <c r="AP3300" s="3"/>
      <c r="AQ3300" s="4"/>
      <c r="AR3300" s="4"/>
      <c r="AS3300" s="4"/>
      <c r="AT3300" s="4"/>
      <c r="AU3300" s="4"/>
      <c r="AV3300" s="4"/>
      <c r="AW3300" s="1"/>
      <c r="AX3300" s="1"/>
      <c r="AY3300" s="1"/>
      <c r="AZ3300" s="1"/>
      <c r="BA3300" s="1"/>
      <c r="BB3300" s="1"/>
      <c r="BC3300" s="1"/>
      <c r="BD3300" s="1"/>
      <c r="BE3300" s="1"/>
      <c r="BG3300" s="1"/>
      <c r="BH3300" s="1"/>
    </row>
    <row r="3301" spans="1:194" ht="15" customHeight="1" x14ac:dyDescent="0.25">
      <c r="A3301" s="105"/>
      <c r="B3301" s="106"/>
      <c r="C3301" s="2"/>
      <c r="D3301" s="2"/>
      <c r="E3301" s="106"/>
      <c r="F3301" s="107"/>
      <c r="G3301" s="108"/>
      <c r="H3301" s="109"/>
      <c r="I3301" s="109"/>
      <c r="J3301" s="110"/>
      <c r="K3301" s="117"/>
      <c r="L3301" s="178"/>
      <c r="M3301" s="178"/>
      <c r="N3301" s="106"/>
      <c r="O3301" s="111"/>
      <c r="P3301" s="111"/>
      <c r="Q3301" s="106"/>
      <c r="R3301" s="106"/>
      <c r="S3301" s="106"/>
      <c r="T3301" s="106"/>
      <c r="U3301" s="106"/>
      <c r="V3301" s="106"/>
      <c r="W3301" s="19"/>
      <c r="X3301" s="2"/>
      <c r="Y3301" s="4"/>
      <c r="Z3301" s="106"/>
      <c r="AA3301" s="114"/>
      <c r="AB3301" s="112"/>
      <c r="AC3301" s="178"/>
      <c r="AD3301" s="11"/>
      <c r="AE3301" s="106"/>
      <c r="AF3301" s="106"/>
      <c r="AG3301" s="106"/>
      <c r="AH3301" s="115"/>
      <c r="AI3301" s="116"/>
      <c r="AJ3301" s="10"/>
      <c r="AK3301" s="1"/>
      <c r="AL3301" s="10"/>
      <c r="AM3301" s="1"/>
      <c r="AN3301" s="1"/>
      <c r="AO3301" s="3"/>
      <c r="AP3301" s="3"/>
      <c r="AQ3301" s="4"/>
      <c r="AR3301" s="4"/>
      <c r="AS3301" s="4"/>
      <c r="AT3301" s="4"/>
      <c r="AU3301" s="4"/>
      <c r="AV3301" s="4"/>
      <c r="AW3301" s="1"/>
      <c r="AX3301" s="1"/>
      <c r="AY3301" s="1"/>
      <c r="AZ3301" s="1"/>
      <c r="BA3301" s="1"/>
      <c r="BB3301" s="1"/>
      <c r="BC3301" s="1"/>
      <c r="BD3301" s="1"/>
      <c r="BE3301" s="1"/>
      <c r="BG3301" s="1"/>
      <c r="BH3301" s="1"/>
    </row>
    <row r="3302" spans="1:194" ht="15" customHeight="1" x14ac:dyDescent="0.25">
      <c r="A3302" s="105"/>
      <c r="B3302" s="106"/>
      <c r="C3302" s="2"/>
      <c r="D3302" s="2"/>
      <c r="E3302" s="106"/>
      <c r="F3302" s="107"/>
      <c r="G3302" s="108"/>
      <c r="H3302" s="109"/>
      <c r="I3302" s="109"/>
      <c r="J3302" s="110"/>
      <c r="K3302" s="117"/>
      <c r="L3302" s="178"/>
      <c r="M3302" s="178"/>
      <c r="N3302" s="106"/>
      <c r="O3302" s="111"/>
      <c r="P3302" s="111"/>
      <c r="Q3302" s="106"/>
      <c r="R3302" s="106"/>
      <c r="S3302" s="106"/>
      <c r="T3302" s="106"/>
      <c r="U3302" s="106"/>
      <c r="V3302" s="106"/>
      <c r="W3302" s="19"/>
      <c r="X3302" s="2"/>
      <c r="Y3302" s="4"/>
      <c r="Z3302" s="106"/>
      <c r="AA3302" s="114"/>
      <c r="AB3302" s="112"/>
      <c r="AC3302" s="178"/>
      <c r="AD3302" s="11"/>
      <c r="AE3302" s="106"/>
      <c r="AF3302" s="106"/>
      <c r="AG3302" s="106"/>
      <c r="AH3302" s="115"/>
      <c r="AI3302" s="116"/>
      <c r="AJ3302" s="10"/>
      <c r="AK3302" s="1"/>
      <c r="AL3302" s="10"/>
      <c r="AM3302" s="1"/>
      <c r="AN3302" s="1"/>
      <c r="AO3302" s="3"/>
      <c r="AP3302" s="3"/>
      <c r="AQ3302" s="4"/>
      <c r="AR3302" s="4"/>
      <c r="AS3302" s="4"/>
      <c r="AT3302" s="4"/>
      <c r="AU3302" s="4"/>
      <c r="AV3302" s="4"/>
      <c r="AW3302" s="1"/>
      <c r="AX3302" s="1"/>
      <c r="AY3302" s="1"/>
      <c r="AZ3302" s="1"/>
      <c r="BA3302" s="1"/>
      <c r="BB3302" s="1"/>
      <c r="BC3302" s="1"/>
      <c r="BD3302" s="1"/>
      <c r="BE3302" s="1"/>
      <c r="BG3302" s="1"/>
      <c r="BH3302" s="1"/>
    </row>
    <row r="3303" spans="1:194" ht="15" customHeight="1" x14ac:dyDescent="0.25">
      <c r="A3303" s="105"/>
      <c r="B3303" s="106"/>
      <c r="C3303" s="2"/>
      <c r="D3303" s="2"/>
      <c r="E3303" s="106"/>
      <c r="F3303" s="107"/>
      <c r="G3303" s="108"/>
      <c r="H3303" s="109"/>
      <c r="I3303" s="109"/>
      <c r="J3303" s="110"/>
      <c r="K3303" s="117"/>
      <c r="L3303" s="178"/>
      <c r="M3303" s="178"/>
      <c r="N3303" s="106"/>
      <c r="O3303" s="111"/>
      <c r="P3303" s="111"/>
      <c r="Q3303" s="106"/>
      <c r="R3303" s="106"/>
      <c r="S3303" s="106"/>
      <c r="T3303" s="106"/>
      <c r="U3303" s="106"/>
      <c r="V3303" s="106"/>
      <c r="W3303" s="19"/>
      <c r="X3303" s="2"/>
      <c r="Y3303" s="4"/>
      <c r="Z3303" s="106"/>
      <c r="AA3303" s="114"/>
      <c r="AB3303" s="112"/>
      <c r="AC3303" s="178"/>
      <c r="AD3303" s="11"/>
      <c r="AE3303" s="106"/>
      <c r="AF3303" s="106"/>
      <c r="AG3303" s="106"/>
      <c r="AH3303" s="115"/>
      <c r="AI3303" s="116"/>
      <c r="AJ3303" s="10"/>
      <c r="AK3303" s="1"/>
      <c r="AL3303" s="10"/>
      <c r="AM3303" s="1"/>
      <c r="AN3303" s="1"/>
      <c r="AO3303" s="3"/>
      <c r="AP3303" s="3"/>
      <c r="AQ3303" s="4"/>
      <c r="AR3303" s="4"/>
      <c r="AS3303" s="4"/>
      <c r="AT3303" s="4"/>
      <c r="AU3303" s="4"/>
      <c r="AV3303" s="4"/>
      <c r="AW3303" s="1"/>
      <c r="AX3303" s="1"/>
      <c r="AY3303" s="1"/>
      <c r="AZ3303" s="1"/>
      <c r="BA3303" s="1"/>
      <c r="BB3303" s="1"/>
      <c r="BC3303" s="1"/>
      <c r="BD3303" s="1"/>
      <c r="BE3303" s="1"/>
      <c r="BG3303" s="1"/>
      <c r="BH3303" s="1"/>
    </row>
    <row r="3304" spans="1:194" ht="15" customHeight="1" x14ac:dyDescent="0.25">
      <c r="A3304" s="105"/>
      <c r="B3304" s="106"/>
      <c r="C3304" s="2"/>
      <c r="D3304" s="2"/>
      <c r="E3304" s="106"/>
      <c r="F3304" s="107"/>
      <c r="G3304" s="108"/>
      <c r="H3304" s="109"/>
      <c r="I3304" s="109"/>
      <c r="J3304" s="110"/>
      <c r="K3304" s="117"/>
      <c r="L3304" s="178"/>
      <c r="M3304" s="178"/>
      <c r="N3304" s="106"/>
      <c r="O3304" s="111"/>
      <c r="P3304" s="111"/>
      <c r="Q3304" s="106"/>
      <c r="R3304" s="106"/>
      <c r="S3304" s="106"/>
      <c r="T3304" s="106"/>
      <c r="U3304" s="106"/>
      <c r="V3304" s="106"/>
      <c r="W3304" s="19"/>
      <c r="X3304" s="2"/>
      <c r="Y3304" s="4"/>
      <c r="Z3304" s="106"/>
      <c r="AA3304" s="114"/>
      <c r="AB3304" s="112"/>
      <c r="AC3304" s="178"/>
      <c r="AD3304" s="11"/>
      <c r="AE3304" s="106"/>
      <c r="AF3304" s="106"/>
      <c r="AG3304" s="106"/>
      <c r="AH3304" s="115"/>
      <c r="AI3304" s="116"/>
      <c r="AJ3304" s="10"/>
      <c r="AK3304" s="1"/>
      <c r="AL3304" s="10"/>
      <c r="AM3304" s="1"/>
      <c r="AN3304" s="1"/>
      <c r="AO3304" s="3"/>
      <c r="AP3304" s="3"/>
      <c r="AQ3304" s="4"/>
      <c r="AR3304" s="4"/>
      <c r="AS3304" s="4"/>
      <c r="AT3304" s="4"/>
      <c r="AU3304" s="4"/>
      <c r="AV3304" s="4"/>
      <c r="AW3304" s="1"/>
      <c r="AX3304" s="1"/>
      <c r="AY3304" s="1"/>
      <c r="AZ3304" s="1"/>
      <c r="BA3304" s="1"/>
      <c r="BB3304" s="1"/>
      <c r="BC3304" s="1"/>
      <c r="BD3304" s="1"/>
      <c r="BE3304" s="1"/>
      <c r="BG3304" s="1"/>
      <c r="BH3304" s="1"/>
    </row>
    <row r="3305" spans="1:194" ht="15" customHeight="1" x14ac:dyDescent="0.25">
      <c r="A3305" s="105"/>
      <c r="B3305" s="106"/>
      <c r="C3305" s="2"/>
      <c r="D3305" s="2"/>
      <c r="E3305" s="106"/>
      <c r="F3305" s="107"/>
      <c r="G3305" s="108"/>
      <c r="H3305" s="109"/>
      <c r="I3305" s="109"/>
      <c r="J3305" s="110"/>
      <c r="K3305" s="117"/>
      <c r="L3305" s="178"/>
      <c r="M3305" s="178"/>
      <c r="N3305" s="106"/>
      <c r="O3305" s="111"/>
      <c r="P3305" s="111"/>
      <c r="Q3305" s="106"/>
      <c r="R3305" s="106"/>
      <c r="S3305" s="106"/>
      <c r="T3305" s="106"/>
      <c r="U3305" s="106"/>
      <c r="V3305" s="106"/>
      <c r="W3305" s="19"/>
      <c r="X3305" s="2"/>
      <c r="Y3305" s="4"/>
      <c r="Z3305" s="106"/>
      <c r="AA3305" s="114"/>
      <c r="AB3305" s="112"/>
      <c r="AC3305" s="178"/>
      <c r="AD3305" s="11"/>
      <c r="AE3305" s="106"/>
      <c r="AF3305" s="106"/>
      <c r="AG3305" s="106"/>
      <c r="AH3305" s="115"/>
      <c r="AI3305" s="116"/>
      <c r="AJ3305" s="10"/>
      <c r="AK3305" s="1"/>
      <c r="AL3305" s="10"/>
      <c r="AM3305" s="1"/>
      <c r="AN3305" s="1"/>
      <c r="AO3305" s="3"/>
      <c r="AP3305" s="3"/>
      <c r="AQ3305" s="4"/>
      <c r="AR3305" s="4"/>
      <c r="AS3305" s="4"/>
      <c r="AT3305" s="4"/>
      <c r="AU3305" s="4"/>
      <c r="AV3305" s="4"/>
      <c r="AW3305" s="1"/>
      <c r="AX3305" s="1"/>
      <c r="AY3305" s="1"/>
      <c r="AZ3305" s="1"/>
      <c r="BA3305" s="1"/>
      <c r="BB3305" s="1"/>
      <c r="BC3305" s="1"/>
      <c r="BD3305" s="1"/>
      <c r="BE3305" s="1"/>
      <c r="BG3305" s="1"/>
      <c r="BH3305" s="1"/>
    </row>
    <row r="3306" spans="1:194" ht="15" customHeight="1" x14ac:dyDescent="0.25">
      <c r="A3306" s="105"/>
      <c r="B3306" s="106"/>
      <c r="C3306" s="2"/>
      <c r="D3306" s="2"/>
      <c r="E3306" s="106"/>
      <c r="F3306" s="107"/>
      <c r="G3306" s="108"/>
      <c r="H3306" s="109"/>
      <c r="I3306" s="109"/>
      <c r="J3306" s="110"/>
      <c r="K3306" s="117"/>
      <c r="L3306" s="178"/>
      <c r="M3306" s="178"/>
      <c r="N3306" s="106"/>
      <c r="O3306" s="111"/>
      <c r="P3306" s="111"/>
      <c r="Q3306" s="106"/>
      <c r="R3306" s="106"/>
      <c r="S3306" s="106"/>
      <c r="T3306" s="106"/>
      <c r="U3306" s="106"/>
      <c r="V3306" s="106"/>
      <c r="W3306" s="19"/>
      <c r="X3306" s="2"/>
      <c r="Y3306" s="4"/>
      <c r="Z3306" s="106"/>
      <c r="AA3306" s="114"/>
      <c r="AB3306" s="112"/>
      <c r="AC3306" s="178"/>
      <c r="AD3306" s="11"/>
      <c r="AE3306" s="106"/>
      <c r="AF3306" s="106"/>
      <c r="AG3306" s="106"/>
      <c r="AH3306" s="115"/>
      <c r="AI3306" s="116"/>
      <c r="AJ3306" s="10"/>
      <c r="AK3306" s="1"/>
      <c r="AL3306" s="10"/>
      <c r="AM3306" s="1"/>
      <c r="AN3306" s="1"/>
      <c r="AO3306" s="3"/>
      <c r="AP3306" s="3"/>
      <c r="AQ3306" s="4"/>
      <c r="AR3306" s="4"/>
      <c r="AS3306" s="4"/>
      <c r="AT3306" s="4"/>
      <c r="AU3306" s="4"/>
      <c r="AV3306" s="4"/>
      <c r="AW3306" s="1"/>
      <c r="AX3306" s="1"/>
      <c r="AY3306" s="1"/>
      <c r="AZ3306" s="1"/>
      <c r="BA3306" s="1"/>
      <c r="BB3306" s="1"/>
      <c r="BC3306" s="1"/>
      <c r="BD3306" s="1"/>
      <c r="BE3306" s="1"/>
      <c r="BG3306" s="1"/>
      <c r="BH3306" s="1"/>
    </row>
    <row r="3307" spans="1:194" ht="15" customHeight="1" x14ac:dyDescent="0.25">
      <c r="A3307" s="105"/>
      <c r="B3307" s="106"/>
      <c r="C3307" s="2"/>
      <c r="D3307" s="2"/>
      <c r="E3307" s="106"/>
      <c r="F3307" s="107"/>
      <c r="G3307" s="108"/>
      <c r="H3307" s="109"/>
      <c r="I3307" s="109"/>
      <c r="J3307" s="110"/>
      <c r="K3307" s="117"/>
      <c r="L3307" s="178"/>
      <c r="M3307" s="178"/>
      <c r="N3307" s="106"/>
      <c r="O3307" s="111"/>
      <c r="P3307" s="111"/>
      <c r="Q3307" s="106"/>
      <c r="R3307" s="106"/>
      <c r="S3307" s="106"/>
      <c r="T3307" s="106"/>
      <c r="U3307" s="106"/>
      <c r="V3307" s="106"/>
      <c r="W3307" s="19"/>
      <c r="X3307" s="2"/>
      <c r="Y3307" s="4"/>
      <c r="Z3307" s="106"/>
      <c r="AA3307" s="114"/>
      <c r="AB3307" s="112"/>
      <c r="AC3307" s="178"/>
      <c r="AD3307" s="11"/>
      <c r="AE3307" s="106"/>
      <c r="AF3307" s="106"/>
      <c r="AG3307" s="106"/>
      <c r="AH3307" s="115"/>
      <c r="AI3307" s="116"/>
      <c r="AJ3307" s="10"/>
      <c r="AK3307" s="1"/>
      <c r="AL3307" s="10"/>
      <c r="AM3307" s="1"/>
      <c r="AN3307" s="1"/>
      <c r="AO3307" s="3"/>
      <c r="AP3307" s="3"/>
      <c r="AQ3307" s="4"/>
      <c r="AR3307" s="4"/>
      <c r="AS3307" s="4"/>
      <c r="AT3307" s="4"/>
      <c r="AU3307" s="4"/>
      <c r="AV3307" s="4"/>
      <c r="AW3307" s="1"/>
      <c r="AX3307" s="1"/>
      <c r="AY3307" s="1"/>
      <c r="AZ3307" s="1"/>
      <c r="BA3307" s="1"/>
      <c r="BB3307" s="1"/>
      <c r="BC3307" s="1"/>
      <c r="BD3307" s="1"/>
      <c r="BE3307" s="1"/>
      <c r="BG3307" s="1"/>
      <c r="BH3307" s="1"/>
    </row>
    <row r="3308" spans="1:194" ht="15" customHeight="1" x14ac:dyDescent="0.25">
      <c r="A3308" s="105"/>
      <c r="B3308" s="106"/>
      <c r="C3308" s="2"/>
      <c r="D3308" s="2"/>
      <c r="E3308" s="106"/>
      <c r="F3308" s="107"/>
      <c r="G3308" s="108"/>
      <c r="H3308" s="109"/>
      <c r="I3308" s="109"/>
      <c r="J3308" s="110"/>
      <c r="K3308" s="117"/>
      <c r="L3308" s="178"/>
      <c r="M3308" s="178"/>
      <c r="N3308" s="106"/>
      <c r="O3308" s="111"/>
      <c r="P3308" s="111"/>
      <c r="Q3308" s="106"/>
      <c r="R3308" s="106"/>
      <c r="S3308" s="106"/>
      <c r="T3308" s="106"/>
      <c r="U3308" s="106"/>
      <c r="V3308" s="106"/>
      <c r="W3308" s="19"/>
      <c r="X3308" s="2"/>
      <c r="Y3308" s="4"/>
      <c r="Z3308" s="106"/>
      <c r="AA3308" s="114"/>
      <c r="AB3308" s="112"/>
      <c r="AC3308" s="178"/>
      <c r="AD3308" s="11"/>
      <c r="AE3308" s="106"/>
      <c r="AF3308" s="106"/>
      <c r="AG3308" s="106"/>
      <c r="AH3308" s="115"/>
      <c r="AI3308" s="116"/>
      <c r="AJ3308" s="10"/>
      <c r="AK3308" s="1"/>
      <c r="AL3308" s="10"/>
      <c r="AM3308" s="1"/>
      <c r="AN3308" s="1"/>
      <c r="AO3308" s="3"/>
      <c r="AP3308" s="3"/>
      <c r="AQ3308" s="4"/>
      <c r="AR3308" s="4"/>
      <c r="AS3308" s="4"/>
      <c r="AT3308" s="4"/>
      <c r="AU3308" s="4"/>
      <c r="AV3308" s="4"/>
      <c r="AW3308" s="1"/>
      <c r="AX3308" s="1"/>
      <c r="AY3308" s="1"/>
      <c r="AZ3308" s="1"/>
      <c r="BA3308" s="1"/>
      <c r="BB3308" s="1"/>
      <c r="BC3308" s="1"/>
      <c r="BD3308" s="1"/>
      <c r="BE3308" s="1"/>
      <c r="BG3308" s="1"/>
      <c r="BH3308" s="1"/>
    </row>
    <row r="3309" spans="1:194" ht="15" customHeight="1" x14ac:dyDescent="0.25">
      <c r="A3309" s="105"/>
      <c r="B3309" s="106"/>
      <c r="C3309" s="2"/>
      <c r="D3309" s="2"/>
      <c r="E3309" s="106"/>
      <c r="F3309" s="107"/>
      <c r="G3309" s="108"/>
      <c r="H3309" s="109"/>
      <c r="I3309" s="109"/>
      <c r="J3309" s="110"/>
      <c r="K3309" s="117"/>
      <c r="L3309" s="178"/>
      <c r="M3309" s="178"/>
      <c r="N3309" s="106"/>
      <c r="O3309" s="111"/>
      <c r="P3309" s="111"/>
      <c r="Q3309" s="106"/>
      <c r="R3309" s="106"/>
      <c r="S3309" s="106"/>
      <c r="T3309" s="106"/>
      <c r="U3309" s="106"/>
      <c r="V3309" s="106"/>
      <c r="W3309" s="19"/>
      <c r="X3309" s="2"/>
      <c r="Y3309" s="4"/>
      <c r="Z3309" s="106"/>
      <c r="AA3309" s="114"/>
      <c r="AB3309" s="112"/>
      <c r="AC3309" s="178"/>
      <c r="AD3309" s="11"/>
      <c r="AE3309" s="106"/>
      <c r="AF3309" s="106"/>
      <c r="AG3309" s="106"/>
      <c r="AH3309" s="115"/>
      <c r="AI3309" s="116"/>
      <c r="AJ3309" s="10"/>
      <c r="AK3309" s="1"/>
      <c r="AL3309" s="10"/>
      <c r="AM3309" s="1"/>
      <c r="AN3309" s="1"/>
      <c r="AO3309" s="3"/>
      <c r="AP3309" s="3"/>
      <c r="AQ3309" s="4"/>
      <c r="AR3309" s="4"/>
      <c r="AS3309" s="4"/>
      <c r="AT3309" s="4"/>
      <c r="AU3309" s="4"/>
      <c r="AV3309" s="4"/>
      <c r="AW3309" s="1"/>
      <c r="AX3309" s="1"/>
      <c r="AY3309" s="1"/>
      <c r="AZ3309" s="1"/>
      <c r="BA3309" s="1"/>
      <c r="BB3309" s="1"/>
      <c r="BC3309" s="1"/>
      <c r="BD3309" s="1"/>
      <c r="BE3309" s="1"/>
      <c r="BG3309" s="1"/>
      <c r="BH3309" s="1"/>
    </row>
    <row r="3310" spans="1:194" ht="15" customHeight="1" x14ac:dyDescent="0.25">
      <c r="A3310" s="105"/>
      <c r="B3310" s="106"/>
      <c r="C3310" s="2"/>
      <c r="D3310" s="2"/>
      <c r="E3310" s="106"/>
      <c r="F3310" s="107"/>
      <c r="G3310" s="108"/>
      <c r="H3310" s="109"/>
      <c r="I3310" s="109"/>
      <c r="J3310" s="110"/>
      <c r="K3310" s="117"/>
      <c r="L3310" s="178"/>
      <c r="M3310" s="178"/>
      <c r="N3310" s="106"/>
      <c r="O3310" s="111"/>
      <c r="P3310" s="111"/>
      <c r="Q3310" s="106"/>
      <c r="R3310" s="106"/>
      <c r="S3310" s="106"/>
      <c r="T3310" s="106"/>
      <c r="U3310" s="106"/>
      <c r="V3310" s="106"/>
      <c r="W3310" s="19"/>
      <c r="X3310" s="2"/>
      <c r="Y3310" s="4"/>
      <c r="Z3310" s="106"/>
      <c r="AA3310" s="114"/>
      <c r="AB3310" s="112"/>
      <c r="AC3310" s="178"/>
      <c r="AD3310" s="11"/>
      <c r="AE3310" s="106"/>
      <c r="AF3310" s="106"/>
      <c r="AG3310" s="106"/>
      <c r="AH3310" s="115"/>
      <c r="AI3310" s="116"/>
      <c r="AJ3310" s="10"/>
      <c r="AK3310" s="1"/>
      <c r="AL3310" s="10"/>
      <c r="AM3310" s="1"/>
      <c r="AN3310" s="1"/>
      <c r="AO3310" s="3"/>
      <c r="AP3310" s="3"/>
      <c r="AQ3310" s="4"/>
      <c r="AR3310" s="4"/>
      <c r="AS3310" s="4"/>
      <c r="AT3310" s="4"/>
      <c r="AU3310" s="4"/>
      <c r="AV3310" s="4"/>
      <c r="AW3310" s="1"/>
      <c r="AX3310" s="1"/>
      <c r="AY3310" s="1"/>
      <c r="AZ3310" s="1"/>
      <c r="BA3310" s="1"/>
      <c r="BB3310" s="1"/>
      <c r="BC3310" s="1"/>
      <c r="BD3310" s="1"/>
      <c r="BE3310" s="1"/>
      <c r="BG3310" s="1"/>
      <c r="BH3310" s="1"/>
    </row>
    <row r="3311" spans="1:194" ht="15" customHeight="1" x14ac:dyDescent="0.25">
      <c r="A3311" s="105"/>
      <c r="B3311" s="106"/>
      <c r="C3311" s="2"/>
      <c r="D3311" s="2"/>
      <c r="E3311" s="106"/>
      <c r="F3311" s="107"/>
      <c r="G3311" s="108"/>
      <c r="H3311" s="109"/>
      <c r="I3311" s="109"/>
      <c r="J3311" s="110"/>
      <c r="K3311" s="117"/>
      <c r="L3311" s="178"/>
      <c r="M3311" s="178"/>
      <c r="N3311" s="106"/>
      <c r="O3311" s="111"/>
      <c r="P3311" s="111"/>
      <c r="Q3311" s="106"/>
      <c r="R3311" s="106"/>
      <c r="S3311" s="106"/>
      <c r="T3311" s="106"/>
      <c r="U3311" s="106"/>
      <c r="V3311" s="106"/>
      <c r="W3311" s="19"/>
      <c r="X3311" s="2"/>
      <c r="Y3311" s="4"/>
      <c r="Z3311" s="106"/>
      <c r="AA3311" s="114"/>
      <c r="AB3311" s="112"/>
      <c r="AC3311" s="178"/>
      <c r="AD3311" s="11"/>
      <c r="AE3311" s="106"/>
      <c r="AF3311" s="106"/>
      <c r="AG3311" s="106"/>
      <c r="AH3311" s="115"/>
      <c r="AI3311" s="116"/>
      <c r="AJ3311" s="10"/>
      <c r="AK3311" s="1"/>
      <c r="AL3311" s="10"/>
      <c r="AM3311" s="1"/>
      <c r="AN3311" s="1"/>
      <c r="AO3311" s="3"/>
      <c r="AP3311" s="3"/>
      <c r="AQ3311" s="4"/>
      <c r="AR3311" s="4"/>
      <c r="AS3311" s="4"/>
      <c r="AT3311" s="4"/>
      <c r="AU3311" s="4"/>
      <c r="AV3311" s="4"/>
      <c r="AW3311" s="1"/>
      <c r="AX3311" s="1"/>
      <c r="AY3311" s="1"/>
      <c r="AZ3311" s="1"/>
      <c r="BA3311" s="1"/>
      <c r="BB3311" s="1"/>
      <c r="BC3311" s="1"/>
      <c r="BD3311" s="1"/>
      <c r="BE3311" s="1"/>
      <c r="BG3311" s="1"/>
      <c r="BH3311" s="1"/>
    </row>
    <row r="3312" spans="1:194" ht="15" customHeight="1" x14ac:dyDescent="0.25">
      <c r="A3312" s="105"/>
      <c r="B3312" s="106"/>
      <c r="C3312" s="2"/>
      <c r="D3312" s="2"/>
      <c r="E3312" s="106"/>
      <c r="F3312" s="107"/>
      <c r="G3312" s="108"/>
      <c r="H3312" s="109"/>
      <c r="I3312" s="109"/>
      <c r="J3312" s="110"/>
      <c r="K3312" s="117"/>
      <c r="L3312" s="178"/>
      <c r="M3312" s="178"/>
      <c r="N3312" s="106"/>
      <c r="O3312" s="111"/>
      <c r="P3312" s="111"/>
      <c r="Q3312" s="106"/>
      <c r="R3312" s="106"/>
      <c r="S3312" s="106"/>
      <c r="T3312" s="106"/>
      <c r="U3312" s="106"/>
      <c r="V3312" s="106"/>
      <c r="W3312" s="19"/>
      <c r="X3312" s="2"/>
      <c r="Y3312" s="4"/>
      <c r="Z3312" s="106"/>
      <c r="AA3312" s="114"/>
      <c r="AB3312" s="112"/>
      <c r="AC3312" s="178"/>
      <c r="AD3312" s="11"/>
      <c r="AE3312" s="106"/>
      <c r="AF3312" s="106"/>
      <c r="AG3312" s="106"/>
      <c r="AH3312" s="115"/>
      <c r="AI3312" s="116"/>
      <c r="AJ3312" s="10"/>
      <c r="AK3312" s="1"/>
      <c r="AL3312" s="10"/>
      <c r="AM3312" s="1"/>
      <c r="AN3312" s="1"/>
      <c r="AO3312" s="3"/>
      <c r="AP3312" s="3"/>
      <c r="AQ3312" s="4"/>
      <c r="AR3312" s="4"/>
      <c r="AS3312" s="4"/>
      <c r="AT3312" s="4"/>
      <c r="AU3312" s="4"/>
      <c r="AV3312" s="4"/>
      <c r="AW3312" s="1"/>
      <c r="AX3312" s="1"/>
      <c r="AY3312" s="1"/>
      <c r="AZ3312" s="1"/>
      <c r="BA3312" s="1"/>
      <c r="BB3312" s="1"/>
      <c r="BC3312" s="1"/>
      <c r="BD3312" s="1"/>
      <c r="BE3312" s="1"/>
      <c r="BG3312" s="1"/>
      <c r="BH3312" s="1"/>
    </row>
    <row r="3313" spans="1:180" ht="15" customHeight="1" x14ac:dyDescent="0.25">
      <c r="A3313" s="105"/>
      <c r="B3313" s="106"/>
      <c r="C3313" s="2"/>
      <c r="D3313" s="2"/>
      <c r="E3313" s="106"/>
      <c r="F3313" s="107"/>
      <c r="G3313" s="108"/>
      <c r="H3313" s="109"/>
      <c r="I3313" s="109"/>
      <c r="J3313" s="110"/>
      <c r="K3313" s="117"/>
      <c r="L3313" s="178"/>
      <c r="M3313" s="178"/>
      <c r="N3313" s="106"/>
      <c r="O3313" s="111"/>
      <c r="P3313" s="111"/>
      <c r="Q3313" s="106"/>
      <c r="R3313" s="106"/>
      <c r="S3313" s="106"/>
      <c r="T3313" s="106"/>
      <c r="U3313" s="106"/>
      <c r="V3313" s="106"/>
      <c r="W3313" s="19"/>
      <c r="X3313" s="2"/>
      <c r="Y3313" s="4"/>
      <c r="Z3313" s="106"/>
      <c r="AA3313" s="114"/>
      <c r="AB3313" s="112"/>
      <c r="AC3313" s="178"/>
      <c r="AD3313" s="11"/>
      <c r="AE3313" s="106"/>
      <c r="AF3313" s="106"/>
      <c r="AG3313" s="106"/>
      <c r="AH3313" s="115"/>
      <c r="AI3313" s="116"/>
      <c r="AJ3313" s="10"/>
      <c r="AK3313" s="1"/>
      <c r="AL3313" s="10"/>
      <c r="AM3313" s="1"/>
      <c r="AN3313" s="1"/>
      <c r="AO3313" s="3"/>
      <c r="AP3313" s="3"/>
      <c r="AQ3313" s="4"/>
      <c r="AR3313" s="4"/>
      <c r="AS3313" s="4"/>
      <c r="AT3313" s="4"/>
      <c r="AU3313" s="4"/>
      <c r="AV3313" s="4"/>
      <c r="AW3313" s="1"/>
      <c r="AX3313" s="1"/>
      <c r="AY3313" s="1"/>
      <c r="AZ3313" s="1"/>
      <c r="BA3313" s="1"/>
      <c r="BB3313" s="1"/>
      <c r="BC3313" s="1"/>
      <c r="BD3313" s="1"/>
      <c r="BE3313" s="1"/>
      <c r="BG3313" s="1"/>
      <c r="BH3313" s="1"/>
    </row>
    <row r="3314" spans="1:180" ht="15" customHeight="1" x14ac:dyDescent="0.25">
      <c r="A3314" s="105"/>
      <c r="B3314" s="106"/>
      <c r="C3314" s="2"/>
      <c r="D3314" s="2"/>
      <c r="E3314" s="106"/>
      <c r="F3314" s="107"/>
      <c r="G3314" s="108"/>
      <c r="H3314" s="109"/>
      <c r="I3314" s="109"/>
      <c r="J3314" s="110"/>
      <c r="K3314" s="117"/>
      <c r="L3314" s="178"/>
      <c r="M3314" s="178"/>
      <c r="N3314" s="106"/>
      <c r="O3314" s="111"/>
      <c r="P3314" s="111"/>
      <c r="Q3314" s="106"/>
      <c r="R3314" s="106"/>
      <c r="S3314" s="106"/>
      <c r="T3314" s="106"/>
      <c r="U3314" s="106"/>
      <c r="V3314" s="106"/>
      <c r="W3314" s="19"/>
      <c r="X3314" s="2"/>
      <c r="Y3314" s="4"/>
      <c r="Z3314" s="106"/>
      <c r="AA3314" s="114"/>
      <c r="AB3314" s="112"/>
      <c r="AC3314" s="178"/>
      <c r="AD3314" s="11"/>
      <c r="AE3314" s="106"/>
      <c r="AF3314" s="106"/>
      <c r="AG3314" s="106"/>
      <c r="AH3314" s="115"/>
      <c r="AI3314" s="116"/>
      <c r="AJ3314" s="10"/>
      <c r="AK3314" s="1"/>
      <c r="AL3314" s="10"/>
      <c r="AM3314" s="1"/>
      <c r="AN3314" s="1"/>
      <c r="AO3314" s="3"/>
      <c r="AP3314" s="3"/>
      <c r="AQ3314" s="4"/>
      <c r="AR3314" s="4"/>
      <c r="AS3314" s="4"/>
      <c r="AT3314" s="4"/>
      <c r="AU3314" s="4"/>
      <c r="AV3314" s="4"/>
      <c r="AW3314" s="1"/>
      <c r="AX3314" s="1"/>
      <c r="AY3314" s="1"/>
      <c r="AZ3314" s="1"/>
      <c r="BA3314" s="1"/>
      <c r="BB3314" s="1"/>
      <c r="BC3314" s="1"/>
      <c r="BD3314" s="1"/>
      <c r="BE3314" s="1"/>
      <c r="BG3314" s="1"/>
      <c r="BH3314" s="1"/>
    </row>
    <row r="3315" spans="1:180" ht="15" customHeight="1" x14ac:dyDescent="0.25">
      <c r="A3315" s="105"/>
      <c r="B3315" s="106"/>
      <c r="C3315" s="2"/>
      <c r="D3315" s="2"/>
      <c r="E3315" s="106"/>
      <c r="F3315" s="107"/>
      <c r="G3315" s="108"/>
      <c r="H3315" s="109"/>
      <c r="I3315" s="109"/>
      <c r="J3315" s="110"/>
      <c r="K3315" s="117"/>
      <c r="L3315" s="178"/>
      <c r="M3315" s="178"/>
      <c r="N3315" s="106"/>
      <c r="O3315" s="111"/>
      <c r="P3315" s="111"/>
      <c r="Q3315" s="106"/>
      <c r="R3315" s="106"/>
      <c r="S3315" s="106"/>
      <c r="T3315" s="106"/>
      <c r="U3315" s="106"/>
      <c r="V3315" s="106"/>
      <c r="W3315" s="19"/>
      <c r="X3315" s="2"/>
      <c r="Y3315" s="4"/>
      <c r="Z3315" s="106"/>
      <c r="AA3315" s="114"/>
      <c r="AB3315" s="112"/>
      <c r="AC3315" s="178"/>
      <c r="AD3315" s="11"/>
      <c r="AE3315" s="106"/>
      <c r="AF3315" s="106"/>
      <c r="AG3315" s="106"/>
      <c r="AH3315" s="115"/>
      <c r="AI3315" s="116"/>
      <c r="AJ3315" s="10"/>
      <c r="AK3315" s="1"/>
      <c r="AL3315" s="10"/>
      <c r="AM3315" s="1"/>
      <c r="AN3315" s="1"/>
      <c r="AO3315" s="3"/>
      <c r="AP3315" s="3"/>
      <c r="AQ3315" s="4"/>
      <c r="AR3315" s="4"/>
      <c r="AS3315" s="4"/>
      <c r="AT3315" s="4"/>
      <c r="AU3315" s="4"/>
      <c r="AV3315" s="4"/>
      <c r="AW3315" s="1"/>
      <c r="AX3315" s="1"/>
      <c r="AY3315" s="1"/>
      <c r="AZ3315" s="1"/>
      <c r="BA3315" s="1"/>
      <c r="BB3315" s="1"/>
      <c r="BC3315" s="1"/>
      <c r="BD3315" s="1"/>
      <c r="BE3315" s="1"/>
      <c r="BG3315" s="1"/>
      <c r="BH3315" s="1"/>
    </row>
    <row r="3316" spans="1:180" ht="15" customHeight="1" x14ac:dyDescent="0.25">
      <c r="A3316" s="105"/>
      <c r="B3316" s="106"/>
      <c r="C3316" s="2"/>
      <c r="D3316" s="2"/>
      <c r="E3316" s="106"/>
      <c r="F3316" s="107"/>
      <c r="G3316" s="108"/>
      <c r="H3316" s="109"/>
      <c r="I3316" s="109"/>
      <c r="J3316" s="110"/>
      <c r="K3316" s="117"/>
      <c r="L3316" s="178"/>
      <c r="M3316" s="178"/>
      <c r="N3316" s="106"/>
      <c r="O3316" s="111"/>
      <c r="P3316" s="111"/>
      <c r="Q3316" s="106"/>
      <c r="R3316" s="106"/>
      <c r="S3316" s="106"/>
      <c r="T3316" s="106"/>
      <c r="U3316" s="106"/>
      <c r="V3316" s="106"/>
      <c r="W3316" s="19"/>
      <c r="X3316" s="2"/>
      <c r="Y3316" s="4"/>
      <c r="Z3316" s="106"/>
      <c r="AA3316" s="114"/>
      <c r="AB3316" s="112"/>
      <c r="AC3316" s="178"/>
      <c r="AD3316" s="11"/>
      <c r="AE3316" s="106"/>
      <c r="AF3316" s="106"/>
      <c r="AG3316" s="106"/>
      <c r="AH3316" s="115"/>
      <c r="AI3316" s="116"/>
      <c r="AJ3316" s="14"/>
      <c r="AK3316" s="18"/>
      <c r="AL3316" s="14"/>
      <c r="AM3316" s="18"/>
      <c r="AN3316" s="18"/>
      <c r="AO3316" s="29"/>
      <c r="AP3316" s="29"/>
      <c r="AQ3316" s="36"/>
      <c r="AR3316" s="36"/>
      <c r="AS3316" s="36"/>
      <c r="AT3316" s="36"/>
      <c r="AU3316" s="36"/>
      <c r="AV3316" s="36"/>
      <c r="AW3316" s="18"/>
      <c r="AX3316" s="18"/>
      <c r="AY3316" s="18"/>
      <c r="AZ3316" s="18"/>
      <c r="BA3316" s="18"/>
      <c r="BB3316" s="18"/>
      <c r="BC3316" s="18"/>
      <c r="BD3316" s="18"/>
      <c r="BE3316" s="18"/>
      <c r="BG3316" s="18"/>
      <c r="BH3316" s="18"/>
      <c r="BI3316" s="18"/>
      <c r="BJ3316" s="18"/>
      <c r="BK3316" s="18"/>
      <c r="BL3316" s="18"/>
      <c r="BM3316" s="18"/>
      <c r="BN3316" s="18"/>
      <c r="BO3316" s="18"/>
      <c r="BP3316" s="18"/>
      <c r="BQ3316" s="18"/>
      <c r="BR3316" s="18"/>
      <c r="BS3316" s="18"/>
      <c r="BT3316" s="18"/>
      <c r="BU3316" s="18"/>
      <c r="BV3316" s="18"/>
      <c r="BW3316" s="18"/>
      <c r="BX3316" s="18"/>
      <c r="BY3316" s="18"/>
      <c r="BZ3316" s="18"/>
      <c r="CA3316" s="18"/>
      <c r="CB3316" s="18"/>
      <c r="CC3316" s="18"/>
      <c r="CD3316" s="18"/>
      <c r="CE3316" s="18"/>
      <c r="CF3316" s="18"/>
      <c r="CG3316" s="18"/>
      <c r="CH3316" s="18"/>
      <c r="CI3316" s="18"/>
      <c r="CJ3316" s="18"/>
      <c r="CK3316" s="18"/>
      <c r="CL3316" s="18"/>
      <c r="CM3316" s="18"/>
      <c r="CN3316" s="18"/>
      <c r="CO3316" s="18"/>
      <c r="CP3316" s="18"/>
      <c r="CQ3316" s="18"/>
      <c r="CR3316" s="18"/>
      <c r="CS3316" s="18"/>
      <c r="CT3316" s="18"/>
      <c r="CU3316" s="18"/>
      <c r="CV3316" s="18"/>
      <c r="CW3316" s="18"/>
      <c r="CX3316" s="18"/>
      <c r="CY3316" s="18"/>
      <c r="CZ3316" s="18"/>
      <c r="DA3316" s="18"/>
      <c r="DB3316" s="18"/>
      <c r="DC3316" s="18"/>
      <c r="DD3316" s="18"/>
      <c r="DE3316" s="18"/>
      <c r="DF3316" s="18"/>
      <c r="DG3316" s="18"/>
      <c r="DH3316" s="18"/>
      <c r="DI3316" s="18"/>
      <c r="DJ3316" s="18"/>
      <c r="DK3316" s="18"/>
      <c r="DL3316" s="18"/>
      <c r="DM3316" s="18"/>
      <c r="DN3316" s="18"/>
      <c r="DO3316" s="18"/>
      <c r="DP3316" s="18"/>
      <c r="DQ3316" s="18"/>
      <c r="DR3316" s="18"/>
      <c r="DS3316" s="18"/>
      <c r="DT3316" s="18"/>
      <c r="DU3316" s="18"/>
      <c r="DV3316" s="18"/>
      <c r="DW3316" s="18"/>
      <c r="DX3316" s="18"/>
      <c r="DY3316" s="18"/>
      <c r="DZ3316" s="18"/>
      <c r="EA3316" s="18"/>
      <c r="EB3316" s="18"/>
      <c r="EC3316" s="18"/>
      <c r="ED3316" s="18"/>
      <c r="EE3316" s="18"/>
      <c r="EF3316" s="18"/>
      <c r="EG3316" s="18"/>
      <c r="EH3316" s="18"/>
      <c r="EI3316" s="18"/>
      <c r="EJ3316" s="18"/>
      <c r="EK3316" s="18"/>
      <c r="EL3316" s="18"/>
      <c r="EM3316" s="18"/>
      <c r="EN3316" s="18"/>
      <c r="EO3316" s="18"/>
      <c r="EP3316" s="18"/>
      <c r="EQ3316" s="18"/>
      <c r="ER3316" s="18"/>
      <c r="ES3316" s="18"/>
      <c r="ET3316" s="18"/>
      <c r="EU3316" s="18"/>
      <c r="EV3316" s="18"/>
      <c r="EW3316" s="18"/>
      <c r="EX3316" s="18"/>
      <c r="EY3316" s="18"/>
      <c r="EZ3316" s="18"/>
      <c r="FA3316" s="18"/>
      <c r="FB3316" s="18"/>
      <c r="FC3316" s="18"/>
      <c r="FD3316" s="18"/>
      <c r="FE3316" s="18"/>
      <c r="FF3316" s="18"/>
      <c r="FG3316" s="18"/>
      <c r="FH3316" s="18"/>
      <c r="FI3316" s="18"/>
      <c r="FJ3316" s="18"/>
      <c r="FK3316" s="18"/>
      <c r="FL3316" s="18"/>
      <c r="FM3316" s="18"/>
      <c r="FN3316" s="18"/>
      <c r="FO3316" s="18"/>
      <c r="FP3316" s="18"/>
      <c r="FQ3316" s="18"/>
      <c r="FR3316" s="18"/>
      <c r="FS3316" s="18"/>
      <c r="FT3316" s="18"/>
      <c r="FU3316" s="18"/>
      <c r="FV3316" s="18"/>
      <c r="FW3316" s="18"/>
      <c r="FX3316" s="18"/>
    </row>
    <row r="3317" spans="1:180" ht="15" customHeight="1" x14ac:dyDescent="0.25">
      <c r="A3317" s="105"/>
      <c r="B3317" s="106"/>
      <c r="C3317" s="2"/>
      <c r="D3317" s="2"/>
      <c r="E3317" s="106"/>
      <c r="F3317" s="107"/>
      <c r="G3317" s="108"/>
      <c r="H3317" s="109"/>
      <c r="I3317" s="109"/>
      <c r="J3317" s="110"/>
      <c r="K3317" s="117"/>
      <c r="L3317" s="178"/>
      <c r="M3317" s="178"/>
      <c r="N3317" s="106"/>
      <c r="O3317" s="111"/>
      <c r="P3317" s="111"/>
      <c r="Q3317" s="106"/>
      <c r="R3317" s="106"/>
      <c r="S3317" s="106"/>
      <c r="T3317" s="106"/>
      <c r="U3317" s="106"/>
      <c r="V3317" s="106"/>
      <c r="W3317" s="19"/>
      <c r="X3317" s="2"/>
      <c r="Y3317" s="4"/>
      <c r="Z3317" s="106"/>
      <c r="AA3317" s="114"/>
      <c r="AB3317" s="112"/>
      <c r="AC3317" s="178"/>
      <c r="AD3317" s="11"/>
      <c r="AE3317" s="106"/>
      <c r="AF3317" s="106"/>
      <c r="AG3317" s="106"/>
      <c r="AH3317" s="115"/>
      <c r="AI3317" s="116"/>
      <c r="AJ3317" s="10"/>
      <c r="AK3317" s="1"/>
      <c r="AL3317" s="10"/>
      <c r="AM3317" s="1"/>
      <c r="AN3317" s="1"/>
      <c r="AO3317" s="3"/>
      <c r="AP3317" s="3"/>
      <c r="AQ3317" s="4"/>
      <c r="AR3317" s="4"/>
      <c r="AS3317" s="4"/>
      <c r="AT3317" s="4"/>
      <c r="AU3317" s="4"/>
      <c r="AV3317" s="4"/>
      <c r="AW3317" s="1"/>
      <c r="AX3317" s="1"/>
      <c r="AY3317" s="1"/>
      <c r="AZ3317" s="1"/>
      <c r="BA3317" s="1"/>
      <c r="BB3317" s="1"/>
      <c r="BC3317" s="1"/>
      <c r="BD3317" s="1"/>
      <c r="BE3317" s="1"/>
      <c r="BG3317" s="1"/>
      <c r="BH3317" s="1"/>
    </row>
    <row r="3318" spans="1:180" ht="15" customHeight="1" x14ac:dyDescent="0.25">
      <c r="A3318" s="105"/>
      <c r="B3318" s="106"/>
      <c r="C3318" s="2"/>
      <c r="D3318" s="2"/>
      <c r="E3318" s="106"/>
      <c r="F3318" s="107"/>
      <c r="G3318" s="108"/>
      <c r="H3318" s="109"/>
      <c r="I3318" s="109"/>
      <c r="J3318" s="110"/>
      <c r="K3318" s="117"/>
      <c r="L3318" s="178"/>
      <c r="M3318" s="178"/>
      <c r="N3318" s="106"/>
      <c r="O3318" s="111"/>
      <c r="P3318" s="111"/>
      <c r="Q3318" s="106"/>
      <c r="R3318" s="106"/>
      <c r="S3318" s="106"/>
      <c r="T3318" s="106"/>
      <c r="U3318" s="106"/>
      <c r="V3318" s="106"/>
      <c r="W3318" s="19"/>
      <c r="X3318" s="2"/>
      <c r="Y3318" s="4"/>
      <c r="Z3318" s="106"/>
      <c r="AA3318" s="114"/>
      <c r="AB3318" s="112"/>
      <c r="AC3318" s="178"/>
      <c r="AD3318" s="11"/>
      <c r="AE3318" s="106"/>
      <c r="AF3318" s="106"/>
      <c r="AG3318" s="106"/>
      <c r="AH3318" s="115"/>
      <c r="AI3318" s="116"/>
      <c r="AJ3318" s="10"/>
      <c r="AK3318" s="1"/>
      <c r="AL3318" s="10"/>
      <c r="AM3318" s="1"/>
      <c r="AN3318" s="1"/>
      <c r="AO3318" s="3"/>
      <c r="AP3318" s="3"/>
      <c r="AQ3318" s="4"/>
      <c r="AR3318" s="4"/>
      <c r="AS3318" s="4"/>
      <c r="AT3318" s="4"/>
      <c r="AU3318" s="4"/>
      <c r="AV3318" s="4"/>
      <c r="AW3318" s="1"/>
      <c r="AX3318" s="1"/>
      <c r="AY3318" s="1"/>
      <c r="AZ3318" s="1"/>
      <c r="BA3318" s="1"/>
      <c r="BB3318" s="1"/>
      <c r="BC3318" s="1"/>
      <c r="BD3318" s="1"/>
      <c r="BE3318" s="1"/>
      <c r="BG3318" s="1"/>
      <c r="BH3318" s="1"/>
    </row>
    <row r="3319" spans="1:180" ht="15" customHeight="1" x14ac:dyDescent="0.25">
      <c r="A3319" s="105"/>
      <c r="B3319" s="106"/>
      <c r="C3319" s="2"/>
      <c r="D3319" s="2"/>
      <c r="E3319" s="106"/>
      <c r="F3319" s="107"/>
      <c r="G3319" s="108"/>
      <c r="H3319" s="109"/>
      <c r="I3319" s="109"/>
      <c r="J3319" s="110"/>
      <c r="K3319" s="117"/>
      <c r="L3319" s="178"/>
      <c r="M3319" s="178"/>
      <c r="N3319" s="106"/>
      <c r="O3319" s="111"/>
      <c r="P3319" s="111"/>
      <c r="Q3319" s="106"/>
      <c r="R3319" s="106"/>
      <c r="S3319" s="106"/>
      <c r="T3319" s="106"/>
      <c r="U3319" s="106"/>
      <c r="V3319" s="106"/>
      <c r="W3319" s="19"/>
      <c r="X3319" s="2"/>
      <c r="Y3319" s="4"/>
      <c r="Z3319" s="106"/>
      <c r="AA3319" s="114"/>
      <c r="AB3319" s="112"/>
      <c r="AC3319" s="178"/>
      <c r="AD3319" s="11"/>
      <c r="AE3319" s="106"/>
      <c r="AF3319" s="106"/>
      <c r="AG3319" s="106"/>
      <c r="AH3319" s="115"/>
      <c r="AI3319" s="116"/>
      <c r="AJ3319" s="10"/>
      <c r="AK3319" s="1"/>
      <c r="AL3319" s="10"/>
      <c r="AM3319" s="1"/>
      <c r="AN3319" s="1"/>
      <c r="AO3319" s="3"/>
      <c r="AP3319" s="3"/>
      <c r="AQ3319" s="4"/>
      <c r="AR3319" s="4"/>
      <c r="AS3319" s="4"/>
      <c r="AT3319" s="4"/>
      <c r="AU3319" s="4"/>
      <c r="AV3319" s="4"/>
      <c r="AW3319" s="1"/>
      <c r="AX3319" s="1"/>
      <c r="AY3319" s="1"/>
      <c r="AZ3319" s="1"/>
      <c r="BA3319" s="1"/>
      <c r="BB3319" s="1"/>
      <c r="BC3319" s="1"/>
      <c r="BD3319" s="1"/>
      <c r="BE3319" s="1"/>
      <c r="BG3319" s="1"/>
      <c r="BH3319" s="1"/>
    </row>
    <row r="3320" spans="1:180" ht="15" customHeight="1" x14ac:dyDescent="0.25">
      <c r="A3320" s="105"/>
      <c r="B3320" s="106"/>
      <c r="C3320" s="2"/>
      <c r="D3320" s="2"/>
      <c r="E3320" s="106"/>
      <c r="F3320" s="107"/>
      <c r="G3320" s="108"/>
      <c r="H3320" s="109"/>
      <c r="I3320" s="109"/>
      <c r="J3320" s="110"/>
      <c r="K3320" s="117"/>
      <c r="L3320" s="178"/>
      <c r="M3320" s="178"/>
      <c r="N3320" s="106"/>
      <c r="O3320" s="111"/>
      <c r="P3320" s="111"/>
      <c r="Q3320" s="106"/>
      <c r="R3320" s="106"/>
      <c r="S3320" s="106"/>
      <c r="T3320" s="106"/>
      <c r="U3320" s="106"/>
      <c r="V3320" s="106"/>
      <c r="W3320" s="19"/>
      <c r="X3320" s="2"/>
      <c r="Y3320" s="4"/>
      <c r="Z3320" s="106"/>
      <c r="AA3320" s="114"/>
      <c r="AB3320" s="112"/>
      <c r="AC3320" s="178"/>
      <c r="AD3320" s="11"/>
      <c r="AE3320" s="106"/>
      <c r="AF3320" s="106"/>
      <c r="AG3320" s="106"/>
      <c r="AH3320" s="115"/>
      <c r="AI3320" s="116"/>
      <c r="AJ3320" s="10"/>
      <c r="AK3320" s="1"/>
      <c r="AL3320" s="10"/>
      <c r="AM3320" s="1"/>
      <c r="AN3320" s="1"/>
      <c r="AO3320" s="3"/>
      <c r="AP3320" s="3"/>
      <c r="AQ3320" s="4"/>
      <c r="AR3320" s="4"/>
      <c r="AS3320" s="4"/>
      <c r="AT3320" s="4"/>
      <c r="AU3320" s="4"/>
      <c r="AV3320" s="4"/>
      <c r="AW3320" s="1"/>
      <c r="AX3320" s="1"/>
      <c r="AY3320" s="1"/>
      <c r="AZ3320" s="1"/>
      <c r="BA3320" s="1"/>
      <c r="BB3320" s="1"/>
      <c r="BC3320" s="1"/>
      <c r="BD3320" s="1"/>
      <c r="BE3320" s="1"/>
      <c r="BG3320" s="1"/>
      <c r="BH3320" s="1"/>
    </row>
    <row r="3321" spans="1:180" ht="15" customHeight="1" x14ac:dyDescent="0.25">
      <c r="A3321" s="105"/>
      <c r="B3321" s="106"/>
      <c r="C3321" s="2"/>
      <c r="D3321" s="2"/>
      <c r="E3321" s="106"/>
      <c r="F3321" s="107"/>
      <c r="G3321" s="108"/>
      <c r="H3321" s="109"/>
      <c r="I3321" s="109"/>
      <c r="J3321" s="110"/>
      <c r="K3321" s="117"/>
      <c r="L3321" s="178"/>
      <c r="M3321" s="178"/>
      <c r="N3321" s="106"/>
      <c r="O3321" s="111"/>
      <c r="P3321" s="111"/>
      <c r="Q3321" s="106"/>
      <c r="R3321" s="106"/>
      <c r="S3321" s="106"/>
      <c r="T3321" s="106"/>
      <c r="U3321" s="106"/>
      <c r="V3321" s="106"/>
      <c r="W3321" s="19"/>
      <c r="X3321" s="2"/>
      <c r="Y3321" s="4"/>
      <c r="Z3321" s="106"/>
      <c r="AA3321" s="114"/>
      <c r="AB3321" s="112"/>
      <c r="AC3321" s="178"/>
      <c r="AD3321" s="11"/>
      <c r="AE3321" s="106"/>
      <c r="AF3321" s="106"/>
      <c r="AG3321" s="106"/>
      <c r="AH3321" s="115"/>
      <c r="AI3321" s="116"/>
      <c r="AJ3321" s="10"/>
      <c r="AK3321" s="1"/>
      <c r="AL3321" s="10"/>
      <c r="AM3321" s="1"/>
      <c r="AN3321" s="1"/>
      <c r="AO3321" s="3"/>
      <c r="AP3321" s="3"/>
      <c r="AQ3321" s="4"/>
      <c r="AR3321" s="4"/>
      <c r="AS3321" s="4"/>
      <c r="AT3321" s="4"/>
      <c r="AU3321" s="4"/>
      <c r="AV3321" s="4"/>
      <c r="AW3321" s="1"/>
      <c r="AX3321" s="1"/>
      <c r="AY3321" s="1"/>
      <c r="AZ3321" s="1"/>
      <c r="BA3321" s="1"/>
      <c r="BB3321" s="1"/>
      <c r="BC3321" s="1"/>
      <c r="BD3321" s="1"/>
      <c r="BE3321" s="1"/>
      <c r="BG3321" s="1"/>
      <c r="BH3321" s="1"/>
    </row>
    <row r="3322" spans="1:180" ht="15" customHeight="1" x14ac:dyDescent="0.25">
      <c r="A3322" s="105"/>
      <c r="B3322" s="106"/>
      <c r="C3322" s="2"/>
      <c r="D3322" s="2"/>
      <c r="E3322" s="106"/>
      <c r="F3322" s="107"/>
      <c r="G3322" s="108"/>
      <c r="H3322" s="109"/>
      <c r="I3322" s="109"/>
      <c r="J3322" s="110"/>
      <c r="K3322" s="117"/>
      <c r="L3322" s="178"/>
      <c r="M3322" s="178"/>
      <c r="N3322" s="106"/>
      <c r="O3322" s="111"/>
      <c r="P3322" s="111"/>
      <c r="Q3322" s="106"/>
      <c r="R3322" s="106"/>
      <c r="S3322" s="106"/>
      <c r="T3322" s="106"/>
      <c r="U3322" s="106"/>
      <c r="V3322" s="106"/>
      <c r="W3322" s="19"/>
      <c r="X3322" s="2"/>
      <c r="Y3322" s="4"/>
      <c r="Z3322" s="106"/>
      <c r="AA3322" s="114"/>
      <c r="AB3322" s="112"/>
      <c r="AC3322" s="178"/>
      <c r="AD3322" s="11"/>
      <c r="AE3322" s="106"/>
      <c r="AF3322" s="106"/>
      <c r="AG3322" s="106"/>
      <c r="AH3322" s="115"/>
      <c r="AI3322" s="116"/>
      <c r="AO3322" s="26"/>
      <c r="AP3322" s="26"/>
    </row>
    <row r="3323" spans="1:180" ht="15" customHeight="1" x14ac:dyDescent="0.25">
      <c r="A3323" s="105"/>
      <c r="B3323" s="106"/>
      <c r="C3323" s="2"/>
      <c r="D3323" s="2"/>
      <c r="E3323" s="106"/>
      <c r="F3323" s="107"/>
      <c r="G3323" s="108"/>
      <c r="H3323" s="109"/>
      <c r="I3323" s="109"/>
      <c r="J3323" s="110"/>
      <c r="K3323" s="117"/>
      <c r="L3323" s="178"/>
      <c r="M3323" s="178"/>
      <c r="N3323" s="106"/>
      <c r="O3323" s="111"/>
      <c r="P3323" s="111"/>
      <c r="Q3323" s="106"/>
      <c r="R3323" s="106"/>
      <c r="S3323" s="106"/>
      <c r="T3323" s="106"/>
      <c r="U3323" s="106"/>
      <c r="V3323" s="106"/>
      <c r="W3323" s="19"/>
      <c r="X3323" s="2"/>
      <c r="Y3323" s="4"/>
      <c r="Z3323" s="106"/>
      <c r="AA3323" s="114"/>
      <c r="AB3323" s="112"/>
      <c r="AC3323" s="178"/>
      <c r="AD3323" s="11"/>
      <c r="AE3323" s="106"/>
      <c r="AF3323" s="106"/>
      <c r="AG3323" s="106"/>
      <c r="AH3323" s="115"/>
      <c r="AI3323" s="116"/>
      <c r="AO3323" s="26"/>
      <c r="AP3323" s="26"/>
    </row>
    <row r="3324" spans="1:180" ht="15" customHeight="1" x14ac:dyDescent="0.25">
      <c r="A3324" s="105"/>
      <c r="B3324" s="106"/>
      <c r="C3324" s="2"/>
      <c r="D3324" s="2"/>
      <c r="E3324" s="106"/>
      <c r="F3324" s="107"/>
      <c r="G3324" s="108"/>
      <c r="H3324" s="109"/>
      <c r="I3324" s="109"/>
      <c r="J3324" s="110"/>
      <c r="K3324" s="117"/>
      <c r="L3324" s="178"/>
      <c r="M3324" s="178"/>
      <c r="N3324" s="106"/>
      <c r="O3324" s="111"/>
      <c r="P3324" s="111"/>
      <c r="Q3324" s="106"/>
      <c r="R3324" s="106"/>
      <c r="S3324" s="106"/>
      <c r="T3324" s="106"/>
      <c r="U3324" s="106"/>
      <c r="V3324" s="106"/>
      <c r="W3324" s="19"/>
      <c r="X3324" s="2"/>
      <c r="Y3324" s="4"/>
      <c r="Z3324" s="106"/>
      <c r="AA3324" s="114"/>
      <c r="AB3324" s="112"/>
      <c r="AC3324" s="178"/>
      <c r="AD3324" s="11"/>
      <c r="AE3324" s="106"/>
      <c r="AF3324" s="106"/>
      <c r="AG3324" s="106"/>
      <c r="AH3324" s="115"/>
      <c r="AI3324" s="116"/>
      <c r="AO3324" s="26"/>
      <c r="AP3324" s="26"/>
    </row>
    <row r="3325" spans="1:180" ht="15" customHeight="1" x14ac:dyDescent="0.25">
      <c r="A3325" s="105"/>
      <c r="B3325" s="106"/>
      <c r="C3325" s="2"/>
      <c r="D3325" s="2"/>
      <c r="E3325" s="106"/>
      <c r="F3325" s="107"/>
      <c r="G3325" s="108"/>
      <c r="H3325" s="109"/>
      <c r="I3325" s="109"/>
      <c r="J3325" s="110"/>
      <c r="K3325" s="117"/>
      <c r="L3325" s="178"/>
      <c r="M3325" s="178"/>
      <c r="N3325" s="106"/>
      <c r="O3325" s="111"/>
      <c r="P3325" s="111"/>
      <c r="Q3325" s="106"/>
      <c r="R3325" s="106"/>
      <c r="S3325" s="106"/>
      <c r="T3325" s="106"/>
      <c r="U3325" s="106"/>
      <c r="V3325" s="106"/>
      <c r="W3325" s="19"/>
      <c r="X3325" s="2"/>
      <c r="Y3325" s="4"/>
      <c r="Z3325" s="106"/>
      <c r="AA3325" s="114"/>
      <c r="AB3325" s="112"/>
      <c r="AC3325" s="178"/>
      <c r="AD3325" s="11"/>
      <c r="AE3325" s="106"/>
      <c r="AF3325" s="106"/>
      <c r="AG3325" s="106"/>
      <c r="AH3325" s="115"/>
      <c r="AI3325" s="116"/>
      <c r="AO3325" s="26"/>
      <c r="AP3325" s="26"/>
    </row>
    <row r="3326" spans="1:180" ht="15" customHeight="1" x14ac:dyDescent="0.25">
      <c r="A3326" s="105"/>
      <c r="B3326" s="106"/>
      <c r="C3326" s="2"/>
      <c r="D3326" s="2"/>
      <c r="E3326" s="106"/>
      <c r="F3326" s="107"/>
      <c r="G3326" s="108"/>
      <c r="H3326" s="109"/>
      <c r="I3326" s="109"/>
      <c r="J3326" s="110"/>
      <c r="K3326" s="117"/>
      <c r="L3326" s="178"/>
      <c r="M3326" s="178"/>
      <c r="N3326" s="106"/>
      <c r="O3326" s="111"/>
      <c r="P3326" s="111"/>
      <c r="Q3326" s="106"/>
      <c r="R3326" s="106"/>
      <c r="S3326" s="106"/>
      <c r="T3326" s="106"/>
      <c r="U3326" s="106"/>
      <c r="V3326" s="106"/>
      <c r="W3326" s="19"/>
      <c r="X3326" s="2"/>
      <c r="Y3326" s="4"/>
      <c r="Z3326" s="106"/>
      <c r="AA3326" s="114"/>
      <c r="AB3326" s="112"/>
      <c r="AC3326" s="178"/>
      <c r="AD3326" s="11"/>
      <c r="AE3326" s="106"/>
      <c r="AF3326" s="106"/>
      <c r="AG3326" s="106"/>
      <c r="AH3326" s="115"/>
      <c r="AI3326" s="116"/>
      <c r="AO3326" s="26"/>
      <c r="AP3326" s="26"/>
    </row>
    <row r="3327" spans="1:180" ht="15" customHeight="1" x14ac:dyDescent="0.25">
      <c r="A3327" s="105"/>
      <c r="B3327" s="106"/>
      <c r="C3327" s="2"/>
      <c r="D3327" s="2"/>
      <c r="E3327" s="106"/>
      <c r="F3327" s="107"/>
      <c r="G3327" s="108"/>
      <c r="H3327" s="109"/>
      <c r="I3327" s="109"/>
      <c r="J3327" s="110"/>
      <c r="K3327" s="117"/>
      <c r="L3327" s="178"/>
      <c r="M3327" s="178"/>
      <c r="N3327" s="106"/>
      <c r="O3327" s="111"/>
      <c r="P3327" s="111"/>
      <c r="Q3327" s="106"/>
      <c r="R3327" s="106"/>
      <c r="S3327" s="106"/>
      <c r="T3327" s="106"/>
      <c r="U3327" s="106"/>
      <c r="V3327" s="106"/>
      <c r="W3327" s="19"/>
      <c r="X3327" s="2"/>
      <c r="Y3327" s="4"/>
      <c r="Z3327" s="106"/>
      <c r="AA3327" s="114"/>
      <c r="AB3327" s="112"/>
      <c r="AC3327" s="178"/>
      <c r="AD3327" s="11"/>
      <c r="AE3327" s="106"/>
      <c r="AF3327" s="106"/>
      <c r="AG3327" s="106"/>
      <c r="AH3327" s="115"/>
      <c r="AI3327" s="116"/>
      <c r="AO3327" s="26"/>
      <c r="AP3327" s="26"/>
    </row>
    <row r="3328" spans="1:180" ht="15" customHeight="1" x14ac:dyDescent="0.25">
      <c r="A3328" s="105"/>
      <c r="B3328" s="106"/>
      <c r="C3328" s="2"/>
      <c r="D3328" s="2"/>
      <c r="E3328" s="106"/>
      <c r="F3328" s="107"/>
      <c r="G3328" s="108"/>
      <c r="H3328" s="109"/>
      <c r="I3328" s="109"/>
      <c r="J3328" s="110"/>
      <c r="K3328" s="117"/>
      <c r="L3328" s="178"/>
      <c r="M3328" s="178"/>
      <c r="N3328" s="106"/>
      <c r="O3328" s="111"/>
      <c r="P3328" s="111"/>
      <c r="Q3328" s="106"/>
      <c r="R3328" s="106"/>
      <c r="S3328" s="106"/>
      <c r="T3328" s="106"/>
      <c r="U3328" s="106"/>
      <c r="V3328" s="106"/>
      <c r="W3328" s="19"/>
      <c r="X3328" s="2"/>
      <c r="Y3328" s="4"/>
      <c r="Z3328" s="106"/>
      <c r="AA3328" s="114"/>
      <c r="AB3328" s="112"/>
      <c r="AC3328" s="178"/>
      <c r="AD3328" s="11"/>
      <c r="AE3328" s="106"/>
      <c r="AF3328" s="106"/>
      <c r="AG3328" s="106"/>
      <c r="AH3328" s="115"/>
      <c r="AI3328" s="116"/>
      <c r="AO3328" s="26"/>
      <c r="AP3328" s="26"/>
    </row>
    <row r="3329" spans="1:42" ht="15" customHeight="1" x14ac:dyDescent="0.25">
      <c r="A3329" s="105"/>
      <c r="B3329" s="106"/>
      <c r="C3329" s="2"/>
      <c r="D3329" s="2"/>
      <c r="E3329" s="106"/>
      <c r="F3329" s="107"/>
      <c r="G3329" s="108"/>
      <c r="H3329" s="109"/>
      <c r="I3329" s="109"/>
      <c r="J3329" s="110"/>
      <c r="K3329" s="117"/>
      <c r="L3329" s="178"/>
      <c r="M3329" s="178"/>
      <c r="N3329" s="106"/>
      <c r="O3329" s="111"/>
      <c r="P3329" s="111"/>
      <c r="Q3329" s="106"/>
      <c r="R3329" s="106"/>
      <c r="S3329" s="106"/>
      <c r="T3329" s="106"/>
      <c r="U3329" s="106"/>
      <c r="V3329" s="106"/>
      <c r="W3329" s="19"/>
      <c r="X3329" s="2"/>
      <c r="Y3329" s="4"/>
      <c r="Z3329" s="106"/>
      <c r="AA3329" s="114"/>
      <c r="AB3329" s="112"/>
      <c r="AC3329" s="178"/>
      <c r="AD3329" s="11"/>
      <c r="AE3329" s="106"/>
      <c r="AF3329" s="106"/>
      <c r="AG3329" s="106"/>
      <c r="AH3329" s="115"/>
      <c r="AI3329" s="116"/>
      <c r="AO3329" s="26"/>
      <c r="AP3329" s="26"/>
    </row>
    <row r="3330" spans="1:42" ht="15" customHeight="1" x14ac:dyDescent="0.25">
      <c r="A3330" s="105"/>
      <c r="B3330" s="106"/>
      <c r="C3330" s="2"/>
      <c r="D3330" s="2"/>
      <c r="E3330" s="106"/>
      <c r="F3330" s="107"/>
      <c r="G3330" s="108"/>
      <c r="H3330" s="109"/>
      <c r="I3330" s="109"/>
      <c r="J3330" s="110"/>
      <c r="K3330" s="117"/>
      <c r="L3330" s="178"/>
      <c r="M3330" s="178"/>
      <c r="N3330" s="106"/>
      <c r="O3330" s="111"/>
      <c r="P3330" s="111"/>
      <c r="Q3330" s="106"/>
      <c r="R3330" s="106"/>
      <c r="S3330" s="106"/>
      <c r="T3330" s="106"/>
      <c r="U3330" s="106"/>
      <c r="V3330" s="106"/>
      <c r="W3330" s="19"/>
      <c r="X3330" s="2"/>
      <c r="Y3330" s="4"/>
      <c r="Z3330" s="106"/>
      <c r="AA3330" s="114"/>
      <c r="AB3330" s="112"/>
      <c r="AC3330" s="178"/>
      <c r="AD3330" s="11"/>
      <c r="AE3330" s="106"/>
      <c r="AF3330" s="106"/>
      <c r="AG3330" s="106"/>
      <c r="AH3330" s="115"/>
      <c r="AI3330" s="116"/>
      <c r="AO3330" s="26"/>
      <c r="AP3330" s="26"/>
    </row>
    <row r="3331" spans="1:42" ht="15" customHeight="1" x14ac:dyDescent="0.25">
      <c r="A3331" s="105"/>
      <c r="B3331" s="106"/>
      <c r="C3331" s="2"/>
      <c r="D3331" s="2"/>
      <c r="E3331" s="106"/>
      <c r="F3331" s="107"/>
      <c r="G3331" s="108"/>
      <c r="H3331" s="109"/>
      <c r="I3331" s="109"/>
      <c r="J3331" s="110"/>
      <c r="K3331" s="117"/>
      <c r="L3331" s="178"/>
      <c r="M3331" s="178"/>
      <c r="N3331" s="106"/>
      <c r="O3331" s="111"/>
      <c r="P3331" s="111"/>
      <c r="Q3331" s="106"/>
      <c r="R3331" s="106"/>
      <c r="S3331" s="106"/>
      <c r="T3331" s="106"/>
      <c r="U3331" s="106"/>
      <c r="V3331" s="106"/>
      <c r="W3331" s="19"/>
      <c r="X3331" s="2"/>
      <c r="Y3331" s="4"/>
      <c r="Z3331" s="106"/>
      <c r="AA3331" s="114"/>
      <c r="AB3331" s="112"/>
      <c r="AC3331" s="178"/>
      <c r="AD3331" s="11"/>
      <c r="AE3331" s="106"/>
      <c r="AF3331" s="106"/>
      <c r="AG3331" s="106"/>
      <c r="AH3331" s="115"/>
      <c r="AI3331" s="116"/>
      <c r="AO3331" s="26"/>
      <c r="AP3331" s="26"/>
    </row>
    <row r="3332" spans="1:42" ht="15" customHeight="1" x14ac:dyDescent="0.25">
      <c r="A3332" s="105"/>
      <c r="B3332" s="106"/>
      <c r="C3332" s="2"/>
      <c r="D3332" s="2"/>
      <c r="E3332" s="106"/>
      <c r="F3332" s="107"/>
      <c r="G3332" s="108"/>
      <c r="H3332" s="109"/>
      <c r="I3332" s="109"/>
      <c r="J3332" s="110"/>
      <c r="K3332" s="117"/>
      <c r="L3332" s="178"/>
      <c r="M3332" s="178"/>
      <c r="N3332" s="106"/>
      <c r="O3332" s="111"/>
      <c r="P3332" s="111"/>
      <c r="Q3332" s="106"/>
      <c r="R3332" s="106"/>
      <c r="S3332" s="106"/>
      <c r="T3332" s="106"/>
      <c r="U3332" s="106"/>
      <c r="V3332" s="106"/>
      <c r="W3332" s="19"/>
      <c r="X3332" s="2"/>
      <c r="Y3332" s="4"/>
      <c r="Z3332" s="106"/>
      <c r="AA3332" s="114"/>
      <c r="AB3332" s="112"/>
      <c r="AC3332" s="178"/>
      <c r="AD3332" s="11"/>
      <c r="AE3332" s="106"/>
      <c r="AF3332" s="106"/>
      <c r="AG3332" s="106"/>
      <c r="AH3332" s="115"/>
      <c r="AI3332" s="116"/>
      <c r="AO3332" s="26"/>
      <c r="AP3332" s="26"/>
    </row>
    <row r="3333" spans="1:42" ht="15" customHeight="1" x14ac:dyDescent="0.25">
      <c r="A3333" s="183"/>
      <c r="B3333" s="184"/>
      <c r="C3333" s="184"/>
      <c r="D3333" s="184"/>
      <c r="E3333" s="184"/>
      <c r="F3333" s="185"/>
      <c r="G3333" s="186"/>
      <c r="H3333" s="187"/>
      <c r="I3333" s="109"/>
      <c r="J3333" s="188"/>
      <c r="K3333" s="189"/>
      <c r="L3333" s="178"/>
      <c r="M3333" s="190"/>
      <c r="N3333" s="184"/>
      <c r="O3333" s="191"/>
      <c r="P3333" s="191"/>
      <c r="Q3333" s="184"/>
      <c r="R3333" s="184"/>
      <c r="S3333" s="184"/>
      <c r="T3333" s="184"/>
      <c r="U3333" s="184"/>
      <c r="V3333" s="184"/>
      <c r="W3333" s="192"/>
      <c r="X3333" s="184"/>
      <c r="Y3333" s="193"/>
      <c r="Z3333" s="184"/>
      <c r="AA3333" s="193"/>
      <c r="AB3333" s="192"/>
      <c r="AC3333" s="190"/>
      <c r="AD3333" s="11"/>
      <c r="AE3333" s="184"/>
      <c r="AF3333" s="184"/>
      <c r="AG3333" s="184"/>
      <c r="AH3333" s="194"/>
      <c r="AI3333" s="189"/>
      <c r="AO3333" s="26"/>
      <c r="AP3333" s="26"/>
    </row>
    <row r="3334" spans="1:42" ht="15" customHeight="1" x14ac:dyDescent="0.25">
      <c r="A3334" s="105"/>
      <c r="B3334" s="106"/>
      <c r="C3334" s="2"/>
      <c r="D3334" s="2"/>
      <c r="E3334" s="106"/>
      <c r="F3334" s="107"/>
      <c r="G3334" s="108"/>
      <c r="H3334" s="109"/>
      <c r="I3334" s="109"/>
      <c r="J3334" s="110"/>
      <c r="K3334" s="117"/>
      <c r="L3334" s="178"/>
      <c r="M3334" s="178"/>
      <c r="N3334" s="106"/>
      <c r="O3334" s="111"/>
      <c r="P3334" s="111"/>
      <c r="Q3334" s="106"/>
      <c r="R3334" s="106"/>
      <c r="S3334" s="106"/>
      <c r="T3334" s="106"/>
      <c r="U3334" s="106"/>
      <c r="V3334" s="106"/>
      <c r="W3334" s="19"/>
      <c r="X3334" s="2"/>
      <c r="Y3334" s="4"/>
      <c r="Z3334" s="106"/>
      <c r="AA3334" s="114"/>
      <c r="AB3334" s="112"/>
      <c r="AC3334" s="178"/>
      <c r="AD3334" s="11"/>
      <c r="AE3334" s="106"/>
      <c r="AF3334" s="106"/>
      <c r="AG3334" s="106"/>
      <c r="AH3334" s="115"/>
      <c r="AI3334" s="116"/>
      <c r="AO3334" s="26"/>
      <c r="AP3334" s="26"/>
    </row>
    <row r="3335" spans="1:42" ht="15" customHeight="1" x14ac:dyDescent="0.25">
      <c r="A3335" s="105"/>
      <c r="B3335" s="106"/>
      <c r="C3335" s="2"/>
      <c r="D3335" s="2"/>
      <c r="E3335" s="106"/>
      <c r="F3335" s="107"/>
      <c r="G3335" s="108"/>
      <c r="H3335" s="109"/>
      <c r="I3335" s="109"/>
      <c r="J3335" s="110"/>
      <c r="K3335" s="117"/>
      <c r="L3335" s="178"/>
      <c r="M3335" s="178"/>
      <c r="N3335" s="106"/>
      <c r="O3335" s="111"/>
      <c r="P3335" s="111"/>
      <c r="Q3335" s="106"/>
      <c r="R3335" s="106"/>
      <c r="S3335" s="106"/>
      <c r="T3335" s="106"/>
      <c r="U3335" s="106"/>
      <c r="V3335" s="106"/>
      <c r="W3335" s="19"/>
      <c r="X3335" s="2"/>
      <c r="Y3335" s="4"/>
      <c r="Z3335" s="106"/>
      <c r="AA3335" s="114"/>
      <c r="AB3335" s="112"/>
      <c r="AC3335" s="178"/>
      <c r="AD3335" s="11"/>
      <c r="AE3335" s="106"/>
      <c r="AF3335" s="106"/>
      <c r="AG3335" s="106"/>
      <c r="AH3335" s="115"/>
      <c r="AI3335" s="116"/>
      <c r="AO3335" s="26"/>
      <c r="AP3335" s="26"/>
    </row>
    <row r="3336" spans="1:42" ht="15" customHeight="1" x14ac:dyDescent="0.25">
      <c r="A3336" s="105"/>
      <c r="B3336" s="106"/>
      <c r="C3336" s="2"/>
      <c r="D3336" s="2"/>
      <c r="E3336" s="106"/>
      <c r="F3336" s="107"/>
      <c r="G3336" s="108"/>
      <c r="H3336" s="109"/>
      <c r="I3336" s="109"/>
      <c r="J3336" s="110"/>
      <c r="K3336" s="117"/>
      <c r="L3336" s="178"/>
      <c r="M3336" s="178"/>
      <c r="N3336" s="106"/>
      <c r="O3336" s="111"/>
      <c r="P3336" s="111"/>
      <c r="Q3336" s="106"/>
      <c r="R3336" s="106"/>
      <c r="S3336" s="106"/>
      <c r="T3336" s="106"/>
      <c r="U3336" s="106"/>
      <c r="V3336" s="106"/>
      <c r="W3336" s="19"/>
      <c r="X3336" s="2"/>
      <c r="Y3336" s="4"/>
      <c r="Z3336" s="106"/>
      <c r="AA3336" s="114"/>
      <c r="AB3336" s="112"/>
      <c r="AC3336" s="178"/>
      <c r="AD3336" s="11"/>
      <c r="AE3336" s="106"/>
      <c r="AF3336" s="106"/>
      <c r="AG3336" s="106"/>
      <c r="AH3336" s="115"/>
      <c r="AI3336" s="116"/>
      <c r="AO3336" s="26"/>
      <c r="AP3336" s="26"/>
    </row>
    <row r="3337" spans="1:42" ht="15" customHeight="1" x14ac:dyDescent="0.25">
      <c r="A3337" s="105"/>
      <c r="B3337" s="106"/>
      <c r="C3337" s="2"/>
      <c r="D3337" s="2"/>
      <c r="E3337" s="106"/>
      <c r="F3337" s="107"/>
      <c r="G3337" s="108"/>
      <c r="H3337" s="109"/>
      <c r="I3337" s="109"/>
      <c r="J3337" s="110"/>
      <c r="K3337" s="117"/>
      <c r="L3337" s="178"/>
      <c r="M3337" s="178"/>
      <c r="N3337" s="106"/>
      <c r="O3337" s="111"/>
      <c r="P3337" s="111"/>
      <c r="Q3337" s="106"/>
      <c r="R3337" s="106"/>
      <c r="S3337" s="106"/>
      <c r="T3337" s="106"/>
      <c r="U3337" s="106"/>
      <c r="V3337" s="106"/>
      <c r="W3337" s="19"/>
      <c r="X3337" s="2"/>
      <c r="Y3337" s="4"/>
      <c r="Z3337" s="106"/>
      <c r="AA3337" s="114"/>
      <c r="AB3337" s="112"/>
      <c r="AC3337" s="178"/>
      <c r="AD3337" s="11"/>
      <c r="AE3337" s="106"/>
      <c r="AF3337" s="106"/>
      <c r="AG3337" s="106"/>
      <c r="AH3337" s="115"/>
      <c r="AI3337" s="116"/>
      <c r="AO3337" s="26"/>
      <c r="AP3337" s="26"/>
    </row>
    <row r="3338" spans="1:42" ht="15" customHeight="1" x14ac:dyDescent="0.25">
      <c r="A3338" s="105"/>
      <c r="B3338" s="106"/>
      <c r="C3338" s="2"/>
      <c r="D3338" s="2"/>
      <c r="E3338" s="106"/>
      <c r="F3338" s="107"/>
      <c r="G3338" s="108"/>
      <c r="H3338" s="109"/>
      <c r="I3338" s="109"/>
      <c r="J3338" s="110"/>
      <c r="K3338" s="117"/>
      <c r="L3338" s="178"/>
      <c r="M3338" s="178"/>
      <c r="N3338" s="106"/>
      <c r="O3338" s="111"/>
      <c r="P3338" s="111"/>
      <c r="Q3338" s="106"/>
      <c r="R3338" s="106"/>
      <c r="S3338" s="106"/>
      <c r="T3338" s="106"/>
      <c r="U3338" s="106"/>
      <c r="V3338" s="106"/>
      <c r="W3338" s="19"/>
      <c r="X3338" s="2"/>
      <c r="Y3338" s="4"/>
      <c r="Z3338" s="106"/>
      <c r="AA3338" s="114"/>
      <c r="AB3338" s="112"/>
      <c r="AC3338" s="178"/>
      <c r="AD3338" s="11"/>
      <c r="AE3338" s="106"/>
      <c r="AF3338" s="106"/>
      <c r="AG3338" s="106"/>
      <c r="AH3338" s="115"/>
      <c r="AI3338" s="116"/>
      <c r="AO3338" s="26"/>
      <c r="AP3338" s="26"/>
    </row>
    <row r="3339" spans="1:42" ht="15" customHeight="1" x14ac:dyDescent="0.25">
      <c r="A3339" s="105"/>
      <c r="B3339" s="106"/>
      <c r="C3339" s="2"/>
      <c r="D3339" s="2"/>
      <c r="E3339" s="106"/>
      <c r="F3339" s="107"/>
      <c r="G3339" s="108"/>
      <c r="H3339" s="109"/>
      <c r="I3339" s="109"/>
      <c r="J3339" s="110"/>
      <c r="K3339" s="117"/>
      <c r="L3339" s="178"/>
      <c r="M3339" s="178"/>
      <c r="N3339" s="106"/>
      <c r="O3339" s="111"/>
      <c r="P3339" s="111"/>
      <c r="Q3339" s="106"/>
      <c r="R3339" s="106"/>
      <c r="S3339" s="106"/>
      <c r="T3339" s="106"/>
      <c r="U3339" s="106"/>
      <c r="V3339" s="106"/>
      <c r="W3339" s="19"/>
      <c r="X3339" s="2"/>
      <c r="Y3339" s="4"/>
      <c r="Z3339" s="106"/>
      <c r="AA3339" s="114"/>
      <c r="AB3339" s="112"/>
      <c r="AC3339" s="178"/>
      <c r="AD3339" s="11"/>
      <c r="AE3339" s="106"/>
      <c r="AF3339" s="106"/>
      <c r="AG3339" s="106"/>
      <c r="AH3339" s="115"/>
      <c r="AI3339" s="116"/>
      <c r="AO3339" s="26"/>
      <c r="AP3339" s="26"/>
    </row>
    <row r="3340" spans="1:42" ht="15" customHeight="1" x14ac:dyDescent="0.25">
      <c r="A3340" s="105"/>
      <c r="B3340" s="106"/>
      <c r="C3340" s="2"/>
      <c r="D3340" s="2"/>
      <c r="E3340" s="106"/>
      <c r="F3340" s="107"/>
      <c r="G3340" s="108"/>
      <c r="H3340" s="109"/>
      <c r="I3340" s="109"/>
      <c r="J3340" s="110"/>
      <c r="K3340" s="117"/>
      <c r="L3340" s="178"/>
      <c r="M3340" s="178"/>
      <c r="N3340" s="106"/>
      <c r="O3340" s="111"/>
      <c r="P3340" s="111"/>
      <c r="Q3340" s="106"/>
      <c r="R3340" s="106"/>
      <c r="S3340" s="106"/>
      <c r="T3340" s="106"/>
      <c r="U3340" s="106"/>
      <c r="V3340" s="106"/>
      <c r="W3340" s="19"/>
      <c r="X3340" s="2"/>
      <c r="Y3340" s="4"/>
      <c r="Z3340" s="106"/>
      <c r="AA3340" s="114"/>
      <c r="AB3340" s="112"/>
      <c r="AC3340" s="178"/>
      <c r="AD3340" s="11"/>
      <c r="AE3340" s="106"/>
      <c r="AF3340" s="106"/>
      <c r="AG3340" s="106"/>
      <c r="AH3340" s="115"/>
      <c r="AI3340" s="116"/>
      <c r="AO3340" s="26"/>
      <c r="AP3340" s="26"/>
    </row>
    <row r="3341" spans="1:42" ht="15" customHeight="1" x14ac:dyDescent="0.25">
      <c r="A3341" s="105"/>
      <c r="B3341" s="106"/>
      <c r="C3341" s="2"/>
      <c r="D3341" s="2"/>
      <c r="E3341" s="106"/>
      <c r="F3341" s="107"/>
      <c r="G3341" s="108"/>
      <c r="H3341" s="109"/>
      <c r="I3341" s="109"/>
      <c r="J3341" s="110"/>
      <c r="K3341" s="117"/>
      <c r="L3341" s="178"/>
      <c r="M3341" s="178"/>
      <c r="N3341" s="106"/>
      <c r="O3341" s="111"/>
      <c r="P3341" s="111"/>
      <c r="Q3341" s="106"/>
      <c r="R3341" s="106"/>
      <c r="S3341" s="106"/>
      <c r="T3341" s="106"/>
      <c r="U3341" s="106"/>
      <c r="V3341" s="106"/>
      <c r="W3341" s="19"/>
      <c r="X3341" s="2"/>
      <c r="Y3341" s="4"/>
      <c r="Z3341" s="106"/>
      <c r="AA3341" s="114"/>
      <c r="AB3341" s="112"/>
      <c r="AC3341" s="178"/>
      <c r="AD3341" s="11"/>
      <c r="AE3341" s="106"/>
      <c r="AF3341" s="106"/>
      <c r="AG3341" s="106"/>
      <c r="AH3341" s="115"/>
      <c r="AI3341" s="116"/>
      <c r="AO3341" s="26"/>
      <c r="AP3341" s="26"/>
    </row>
    <row r="3342" spans="1:42" ht="15" customHeight="1" x14ac:dyDescent="0.25">
      <c r="A3342" s="105"/>
      <c r="B3342" s="106"/>
      <c r="C3342" s="2"/>
      <c r="D3342" s="2"/>
      <c r="E3342" s="106"/>
      <c r="F3342" s="107"/>
      <c r="G3342" s="108"/>
      <c r="H3342" s="109"/>
      <c r="I3342" s="109"/>
      <c r="J3342" s="110"/>
      <c r="K3342" s="117"/>
      <c r="L3342" s="178"/>
      <c r="M3342" s="178"/>
      <c r="N3342" s="106"/>
      <c r="O3342" s="111"/>
      <c r="P3342" s="111"/>
      <c r="Q3342" s="106"/>
      <c r="R3342" s="106"/>
      <c r="S3342" s="106"/>
      <c r="T3342" s="106"/>
      <c r="U3342" s="106"/>
      <c r="V3342" s="106"/>
      <c r="W3342" s="19"/>
      <c r="X3342" s="2"/>
      <c r="Y3342" s="4"/>
      <c r="Z3342" s="106"/>
      <c r="AA3342" s="114"/>
      <c r="AB3342" s="112"/>
      <c r="AC3342" s="178"/>
      <c r="AD3342" s="11"/>
      <c r="AE3342" s="106"/>
      <c r="AF3342" s="106"/>
      <c r="AG3342" s="106"/>
      <c r="AH3342" s="115"/>
      <c r="AI3342" s="116"/>
      <c r="AO3342" s="26"/>
      <c r="AP3342" s="26"/>
    </row>
    <row r="3343" spans="1:42" ht="15" customHeight="1" x14ac:dyDescent="0.25">
      <c r="A3343" s="105"/>
      <c r="B3343" s="106"/>
      <c r="C3343" s="2"/>
      <c r="D3343" s="2"/>
      <c r="E3343" s="106"/>
      <c r="F3343" s="107"/>
      <c r="G3343" s="108"/>
      <c r="H3343" s="109"/>
      <c r="I3343" s="109"/>
      <c r="J3343" s="110"/>
      <c r="K3343" s="117"/>
      <c r="L3343" s="178"/>
      <c r="M3343" s="178"/>
      <c r="N3343" s="106"/>
      <c r="O3343" s="111"/>
      <c r="P3343" s="111"/>
      <c r="Q3343" s="106"/>
      <c r="R3343" s="106"/>
      <c r="S3343" s="106"/>
      <c r="T3343" s="106"/>
      <c r="U3343" s="106"/>
      <c r="V3343" s="106"/>
      <c r="W3343" s="19"/>
      <c r="X3343" s="2"/>
      <c r="Y3343" s="4"/>
      <c r="Z3343" s="106"/>
      <c r="AA3343" s="114"/>
      <c r="AB3343" s="112"/>
      <c r="AC3343" s="178"/>
      <c r="AD3343" s="11"/>
      <c r="AE3343" s="106"/>
      <c r="AF3343" s="106"/>
      <c r="AG3343" s="106"/>
      <c r="AH3343" s="115"/>
      <c r="AI3343" s="116"/>
      <c r="AO3343" s="26"/>
      <c r="AP3343" s="26"/>
    </row>
    <row r="3344" spans="1:42" ht="15" customHeight="1" x14ac:dyDescent="0.25">
      <c r="A3344" s="105"/>
      <c r="B3344" s="106"/>
      <c r="C3344" s="2"/>
      <c r="D3344" s="2"/>
      <c r="E3344" s="106"/>
      <c r="F3344" s="107"/>
      <c r="G3344" s="108"/>
      <c r="H3344" s="109"/>
      <c r="I3344" s="109"/>
      <c r="J3344" s="110"/>
      <c r="K3344" s="117"/>
      <c r="L3344" s="178"/>
      <c r="M3344" s="178"/>
      <c r="N3344" s="106"/>
      <c r="O3344" s="111"/>
      <c r="P3344" s="111"/>
      <c r="Q3344" s="106"/>
      <c r="R3344" s="106"/>
      <c r="S3344" s="106"/>
      <c r="T3344" s="106"/>
      <c r="U3344" s="106"/>
      <c r="V3344" s="106"/>
      <c r="W3344" s="19"/>
      <c r="X3344" s="2"/>
      <c r="Y3344" s="4"/>
      <c r="Z3344" s="106"/>
      <c r="AA3344" s="114"/>
      <c r="AB3344" s="112"/>
      <c r="AC3344" s="178"/>
      <c r="AD3344" s="11"/>
      <c r="AE3344" s="106"/>
      <c r="AF3344" s="106"/>
      <c r="AG3344" s="106"/>
      <c r="AH3344" s="115"/>
      <c r="AI3344" s="116"/>
      <c r="AO3344" s="26"/>
      <c r="AP3344" s="26"/>
    </row>
    <row r="3345" spans="1:42" ht="15" customHeight="1" x14ac:dyDescent="0.25">
      <c r="A3345" s="105"/>
      <c r="B3345" s="106"/>
      <c r="C3345" s="2"/>
      <c r="D3345" s="2"/>
      <c r="E3345" s="106"/>
      <c r="F3345" s="107"/>
      <c r="G3345" s="108"/>
      <c r="H3345" s="109"/>
      <c r="I3345" s="109"/>
      <c r="J3345" s="110"/>
      <c r="K3345" s="117"/>
      <c r="L3345" s="178"/>
      <c r="M3345" s="178"/>
      <c r="N3345" s="106"/>
      <c r="O3345" s="111"/>
      <c r="P3345" s="111"/>
      <c r="Q3345" s="106"/>
      <c r="R3345" s="106"/>
      <c r="S3345" s="106"/>
      <c r="T3345" s="106"/>
      <c r="U3345" s="106"/>
      <c r="V3345" s="106"/>
      <c r="W3345" s="19"/>
      <c r="X3345" s="2"/>
      <c r="Y3345" s="4"/>
      <c r="Z3345" s="106"/>
      <c r="AA3345" s="114"/>
      <c r="AB3345" s="112"/>
      <c r="AC3345" s="178"/>
      <c r="AD3345" s="11"/>
      <c r="AE3345" s="106"/>
      <c r="AF3345" s="106"/>
      <c r="AG3345" s="106"/>
      <c r="AH3345" s="115"/>
      <c r="AI3345" s="116"/>
      <c r="AO3345" s="26"/>
      <c r="AP3345" s="26"/>
    </row>
    <row r="3346" spans="1:42" ht="15" customHeight="1" x14ac:dyDescent="0.25">
      <c r="A3346" s="105"/>
      <c r="B3346" s="106"/>
      <c r="C3346" s="2"/>
      <c r="D3346" s="2"/>
      <c r="E3346" s="106"/>
      <c r="F3346" s="107"/>
      <c r="G3346" s="108"/>
      <c r="H3346" s="109"/>
      <c r="I3346" s="109"/>
      <c r="J3346" s="110"/>
      <c r="K3346" s="117"/>
      <c r="L3346" s="178"/>
      <c r="M3346" s="178"/>
      <c r="N3346" s="106"/>
      <c r="O3346" s="111"/>
      <c r="P3346" s="111"/>
      <c r="Q3346" s="106"/>
      <c r="R3346" s="106"/>
      <c r="S3346" s="106"/>
      <c r="T3346" s="106"/>
      <c r="U3346" s="106"/>
      <c r="V3346" s="106"/>
      <c r="W3346" s="19"/>
      <c r="X3346" s="2"/>
      <c r="Y3346" s="4"/>
      <c r="Z3346" s="106"/>
      <c r="AA3346" s="114"/>
      <c r="AB3346" s="112"/>
      <c r="AC3346" s="178"/>
      <c r="AD3346" s="11"/>
      <c r="AE3346" s="106"/>
      <c r="AF3346" s="106"/>
      <c r="AG3346" s="106"/>
      <c r="AH3346" s="115"/>
      <c r="AI3346" s="116"/>
      <c r="AO3346" s="26"/>
      <c r="AP3346" s="26"/>
    </row>
    <row r="3347" spans="1:42" ht="15" customHeight="1" x14ac:dyDescent="0.25">
      <c r="A3347" s="105"/>
      <c r="B3347" s="106"/>
      <c r="C3347" s="2"/>
      <c r="D3347" s="2"/>
      <c r="E3347" s="106"/>
      <c r="F3347" s="107"/>
      <c r="G3347" s="108"/>
      <c r="H3347" s="109"/>
      <c r="I3347" s="109"/>
      <c r="J3347" s="110"/>
      <c r="K3347" s="117"/>
      <c r="L3347" s="178"/>
      <c r="M3347" s="178"/>
      <c r="N3347" s="106"/>
      <c r="O3347" s="111"/>
      <c r="P3347" s="111"/>
      <c r="Q3347" s="106"/>
      <c r="R3347" s="106"/>
      <c r="S3347" s="106"/>
      <c r="T3347" s="106"/>
      <c r="U3347" s="106"/>
      <c r="V3347" s="106"/>
      <c r="W3347" s="19"/>
      <c r="X3347" s="2"/>
      <c r="Y3347" s="4"/>
      <c r="Z3347" s="106"/>
      <c r="AA3347" s="114"/>
      <c r="AB3347" s="112"/>
      <c r="AC3347" s="178"/>
      <c r="AD3347" s="11"/>
      <c r="AE3347" s="106"/>
      <c r="AF3347" s="106"/>
      <c r="AG3347" s="106"/>
      <c r="AH3347" s="115"/>
      <c r="AI3347" s="116"/>
      <c r="AO3347" s="26"/>
      <c r="AP3347" s="26"/>
    </row>
    <row r="3348" spans="1:42" ht="15" customHeight="1" x14ac:dyDescent="0.25">
      <c r="A3348" s="105"/>
      <c r="B3348" s="106"/>
      <c r="C3348" s="2"/>
      <c r="D3348" s="2"/>
      <c r="E3348" s="106"/>
      <c r="F3348" s="107"/>
      <c r="G3348" s="108"/>
      <c r="H3348" s="109"/>
      <c r="I3348" s="109"/>
      <c r="J3348" s="110"/>
      <c r="K3348" s="117"/>
      <c r="L3348" s="178"/>
      <c r="M3348" s="178"/>
      <c r="N3348" s="106"/>
      <c r="O3348" s="111"/>
      <c r="P3348" s="111"/>
      <c r="Q3348" s="106"/>
      <c r="R3348" s="106"/>
      <c r="S3348" s="106"/>
      <c r="T3348" s="106"/>
      <c r="U3348" s="106"/>
      <c r="V3348" s="106"/>
      <c r="W3348" s="19"/>
      <c r="X3348" s="2"/>
      <c r="Y3348" s="4"/>
      <c r="Z3348" s="106"/>
      <c r="AA3348" s="114"/>
      <c r="AB3348" s="112"/>
      <c r="AC3348" s="178"/>
      <c r="AD3348" s="11"/>
      <c r="AE3348" s="106"/>
      <c r="AF3348" s="106"/>
      <c r="AG3348" s="106"/>
      <c r="AH3348" s="115"/>
      <c r="AI3348" s="116"/>
      <c r="AO3348" s="26"/>
      <c r="AP3348" s="26"/>
    </row>
    <row r="3349" spans="1:42" ht="15" customHeight="1" x14ac:dyDescent="0.25">
      <c r="A3349" s="105"/>
      <c r="B3349" s="106"/>
      <c r="C3349" s="2"/>
      <c r="D3349" s="2"/>
      <c r="E3349" s="106"/>
      <c r="F3349" s="107"/>
      <c r="G3349" s="108"/>
      <c r="H3349" s="109"/>
      <c r="I3349" s="109"/>
      <c r="J3349" s="110"/>
      <c r="K3349" s="117"/>
      <c r="L3349" s="178"/>
      <c r="M3349" s="178"/>
      <c r="N3349" s="106"/>
      <c r="O3349" s="111"/>
      <c r="P3349" s="111"/>
      <c r="Q3349" s="106"/>
      <c r="R3349" s="106"/>
      <c r="S3349" s="106"/>
      <c r="T3349" s="106"/>
      <c r="U3349" s="106"/>
      <c r="V3349" s="106"/>
      <c r="W3349" s="19"/>
      <c r="X3349" s="2"/>
      <c r="Y3349" s="4"/>
      <c r="Z3349" s="106"/>
      <c r="AA3349" s="114"/>
      <c r="AB3349" s="112"/>
      <c r="AC3349" s="178"/>
      <c r="AD3349" s="11"/>
      <c r="AE3349" s="106"/>
      <c r="AF3349" s="106"/>
      <c r="AG3349" s="106"/>
      <c r="AH3349" s="115"/>
      <c r="AI3349" s="116"/>
      <c r="AO3349" s="26"/>
      <c r="AP3349" s="26"/>
    </row>
    <row r="3350" spans="1:42" ht="15" customHeight="1" x14ac:dyDescent="0.25">
      <c r="A3350" s="105"/>
      <c r="B3350" s="106"/>
      <c r="C3350" s="2"/>
      <c r="D3350" s="2"/>
      <c r="E3350" s="106"/>
      <c r="F3350" s="107"/>
      <c r="G3350" s="108"/>
      <c r="H3350" s="109"/>
      <c r="I3350" s="109"/>
      <c r="J3350" s="110"/>
      <c r="K3350" s="117"/>
      <c r="L3350" s="178"/>
      <c r="M3350" s="178"/>
      <c r="N3350" s="106"/>
      <c r="O3350" s="111"/>
      <c r="P3350" s="111"/>
      <c r="Q3350" s="106"/>
      <c r="R3350" s="106"/>
      <c r="S3350" s="106"/>
      <c r="T3350" s="106"/>
      <c r="U3350" s="106"/>
      <c r="V3350" s="106"/>
      <c r="W3350" s="19"/>
      <c r="X3350" s="2"/>
      <c r="Y3350" s="4"/>
      <c r="Z3350" s="106"/>
      <c r="AA3350" s="114"/>
      <c r="AB3350" s="112"/>
      <c r="AC3350" s="178"/>
      <c r="AD3350" s="11"/>
      <c r="AE3350" s="106"/>
      <c r="AF3350" s="106"/>
      <c r="AG3350" s="106"/>
      <c r="AH3350" s="115"/>
      <c r="AI3350" s="116"/>
      <c r="AO3350" s="26"/>
      <c r="AP3350" s="26"/>
    </row>
    <row r="3351" spans="1:42" ht="15" customHeight="1" x14ac:dyDescent="0.25">
      <c r="A3351" s="105"/>
      <c r="B3351" s="106"/>
      <c r="C3351" s="2"/>
      <c r="D3351" s="2"/>
      <c r="E3351" s="106"/>
      <c r="F3351" s="107"/>
      <c r="G3351" s="108"/>
      <c r="H3351" s="109"/>
      <c r="I3351" s="109"/>
      <c r="J3351" s="110"/>
      <c r="K3351" s="117"/>
      <c r="L3351" s="178"/>
      <c r="M3351" s="178"/>
      <c r="N3351" s="106"/>
      <c r="O3351" s="111"/>
      <c r="P3351" s="111"/>
      <c r="Q3351" s="106"/>
      <c r="R3351" s="106"/>
      <c r="S3351" s="106"/>
      <c r="T3351" s="106"/>
      <c r="U3351" s="106"/>
      <c r="V3351" s="106"/>
      <c r="W3351" s="19"/>
      <c r="X3351" s="2"/>
      <c r="Y3351" s="4"/>
      <c r="Z3351" s="106"/>
      <c r="AA3351" s="114"/>
      <c r="AB3351" s="112"/>
      <c r="AC3351" s="178"/>
      <c r="AD3351" s="11"/>
      <c r="AE3351" s="106"/>
      <c r="AF3351" s="106"/>
      <c r="AG3351" s="106"/>
      <c r="AH3351" s="115"/>
      <c r="AI3351" s="116"/>
      <c r="AO3351" s="26"/>
      <c r="AP3351" s="26"/>
    </row>
    <row r="3352" spans="1:42" ht="15" customHeight="1" x14ac:dyDescent="0.25">
      <c r="A3352" s="105"/>
      <c r="B3352" s="106"/>
      <c r="C3352" s="2"/>
      <c r="D3352" s="2"/>
      <c r="E3352" s="106"/>
      <c r="F3352" s="107"/>
      <c r="G3352" s="108"/>
      <c r="H3352" s="109"/>
      <c r="I3352" s="109"/>
      <c r="J3352" s="110"/>
      <c r="K3352" s="117"/>
      <c r="L3352" s="178"/>
      <c r="M3352" s="178"/>
      <c r="N3352" s="106"/>
      <c r="O3352" s="111"/>
      <c r="P3352" s="111"/>
      <c r="Q3352" s="106"/>
      <c r="R3352" s="106"/>
      <c r="S3352" s="106"/>
      <c r="T3352" s="106"/>
      <c r="U3352" s="106"/>
      <c r="V3352" s="106"/>
      <c r="W3352" s="19"/>
      <c r="X3352" s="2"/>
      <c r="Y3352" s="4"/>
      <c r="Z3352" s="106"/>
      <c r="AA3352" s="114"/>
      <c r="AB3352" s="112"/>
      <c r="AC3352" s="178"/>
      <c r="AD3352" s="11"/>
      <c r="AE3352" s="106"/>
      <c r="AF3352" s="106"/>
      <c r="AG3352" s="106"/>
      <c r="AH3352" s="115"/>
      <c r="AI3352" s="116"/>
      <c r="AO3352" s="26"/>
      <c r="AP3352" s="26"/>
    </row>
    <row r="3353" spans="1:42" ht="15" customHeight="1" x14ac:dyDescent="0.25">
      <c r="A3353" s="105"/>
      <c r="B3353" s="106"/>
      <c r="C3353" s="2"/>
      <c r="D3353" s="2"/>
      <c r="E3353" s="106"/>
      <c r="F3353" s="107"/>
      <c r="G3353" s="108"/>
      <c r="H3353" s="109"/>
      <c r="I3353" s="109"/>
      <c r="J3353" s="110"/>
      <c r="K3353" s="117"/>
      <c r="L3353" s="178"/>
      <c r="M3353" s="178"/>
      <c r="N3353" s="106"/>
      <c r="O3353" s="111"/>
      <c r="P3353" s="111"/>
      <c r="Q3353" s="106"/>
      <c r="R3353" s="106"/>
      <c r="S3353" s="106"/>
      <c r="T3353" s="106"/>
      <c r="U3353" s="106"/>
      <c r="V3353" s="106"/>
      <c r="W3353" s="19"/>
      <c r="X3353" s="2"/>
      <c r="Y3353" s="4"/>
      <c r="Z3353" s="106"/>
      <c r="AA3353" s="114"/>
      <c r="AB3353" s="112"/>
      <c r="AC3353" s="178"/>
      <c r="AD3353" s="11"/>
      <c r="AE3353" s="106"/>
      <c r="AF3353" s="106"/>
      <c r="AG3353" s="106"/>
      <c r="AH3353" s="115"/>
      <c r="AI3353" s="116"/>
      <c r="AO3353" s="26"/>
      <c r="AP3353" s="26"/>
    </row>
    <row r="3354" spans="1:42" ht="15" customHeight="1" x14ac:dyDescent="0.25">
      <c r="A3354" s="105"/>
      <c r="B3354" s="106"/>
      <c r="C3354" s="2"/>
      <c r="D3354" s="2"/>
      <c r="E3354" s="106"/>
      <c r="F3354" s="107"/>
      <c r="G3354" s="108"/>
      <c r="H3354" s="109"/>
      <c r="I3354" s="109"/>
      <c r="J3354" s="110"/>
      <c r="K3354" s="117"/>
      <c r="L3354" s="178"/>
      <c r="M3354" s="178"/>
      <c r="N3354" s="106"/>
      <c r="O3354" s="111"/>
      <c r="P3354" s="111"/>
      <c r="Q3354" s="106"/>
      <c r="R3354" s="106"/>
      <c r="S3354" s="106"/>
      <c r="T3354" s="106"/>
      <c r="U3354" s="106"/>
      <c r="V3354" s="106"/>
      <c r="W3354" s="19"/>
      <c r="X3354" s="2"/>
      <c r="Y3354" s="4"/>
      <c r="Z3354" s="106"/>
      <c r="AA3354" s="114"/>
      <c r="AB3354" s="112"/>
      <c r="AC3354" s="178"/>
      <c r="AD3354" s="11"/>
      <c r="AE3354" s="106"/>
      <c r="AF3354" s="106"/>
      <c r="AG3354" s="106"/>
      <c r="AH3354" s="115"/>
      <c r="AI3354" s="116"/>
      <c r="AO3354" s="26"/>
      <c r="AP3354" s="26"/>
    </row>
    <row r="3355" spans="1:42" ht="15" customHeight="1" x14ac:dyDescent="0.25">
      <c r="A3355" s="105"/>
      <c r="B3355" s="106"/>
      <c r="C3355" s="2"/>
      <c r="D3355" s="2"/>
      <c r="E3355" s="106"/>
      <c r="F3355" s="107"/>
      <c r="G3355" s="108"/>
      <c r="H3355" s="109"/>
      <c r="I3355" s="109"/>
      <c r="J3355" s="110"/>
      <c r="K3355" s="117"/>
      <c r="L3355" s="178"/>
      <c r="M3355" s="178"/>
      <c r="N3355" s="106"/>
      <c r="O3355" s="111"/>
      <c r="P3355" s="111"/>
      <c r="Q3355" s="106"/>
      <c r="R3355" s="106"/>
      <c r="S3355" s="106"/>
      <c r="T3355" s="106"/>
      <c r="U3355" s="106"/>
      <c r="V3355" s="106"/>
      <c r="W3355" s="19"/>
      <c r="X3355" s="2"/>
      <c r="Y3355" s="4"/>
      <c r="Z3355" s="106"/>
      <c r="AA3355" s="114"/>
      <c r="AB3355" s="112"/>
      <c r="AC3355" s="178"/>
      <c r="AD3355" s="11"/>
      <c r="AE3355" s="106"/>
      <c r="AF3355" s="106"/>
      <c r="AG3355" s="106"/>
      <c r="AH3355" s="115"/>
      <c r="AI3355" s="116"/>
      <c r="AO3355" s="26"/>
      <c r="AP3355" s="26"/>
    </row>
    <row r="3356" spans="1:42" ht="15" customHeight="1" x14ac:dyDescent="0.25">
      <c r="A3356" s="105"/>
      <c r="B3356" s="106"/>
      <c r="C3356" s="2"/>
      <c r="D3356" s="2"/>
      <c r="E3356" s="106"/>
      <c r="F3356" s="107"/>
      <c r="G3356" s="108"/>
      <c r="H3356" s="109"/>
      <c r="I3356" s="109"/>
      <c r="J3356" s="110"/>
      <c r="K3356" s="117"/>
      <c r="L3356" s="178"/>
      <c r="M3356" s="178"/>
      <c r="N3356" s="106"/>
      <c r="O3356" s="111"/>
      <c r="P3356" s="111"/>
      <c r="Q3356" s="106"/>
      <c r="R3356" s="106"/>
      <c r="S3356" s="106"/>
      <c r="T3356" s="106"/>
      <c r="U3356" s="106"/>
      <c r="V3356" s="106"/>
      <c r="W3356" s="19"/>
      <c r="X3356" s="2"/>
      <c r="Y3356" s="4"/>
      <c r="Z3356" s="106"/>
      <c r="AA3356" s="114"/>
      <c r="AB3356" s="112"/>
      <c r="AC3356" s="178"/>
      <c r="AD3356" s="11"/>
      <c r="AE3356" s="106"/>
      <c r="AF3356" s="106"/>
      <c r="AG3356" s="106"/>
      <c r="AH3356" s="115"/>
      <c r="AI3356" s="116"/>
      <c r="AO3356" s="26"/>
      <c r="AP3356" s="26"/>
    </row>
    <row r="3357" spans="1:42" ht="15" customHeight="1" x14ac:dyDescent="0.25">
      <c r="A3357" s="105"/>
      <c r="B3357" s="106"/>
      <c r="C3357" s="2"/>
      <c r="D3357" s="2"/>
      <c r="E3357" s="106"/>
      <c r="F3357" s="107"/>
      <c r="G3357" s="108"/>
      <c r="H3357" s="109"/>
      <c r="I3357" s="109"/>
      <c r="J3357" s="110"/>
      <c r="K3357" s="117"/>
      <c r="L3357" s="178"/>
      <c r="M3357" s="178"/>
      <c r="N3357" s="106"/>
      <c r="O3357" s="111"/>
      <c r="P3357" s="111"/>
      <c r="Q3357" s="106"/>
      <c r="R3357" s="106"/>
      <c r="S3357" s="106"/>
      <c r="T3357" s="106"/>
      <c r="U3357" s="106"/>
      <c r="V3357" s="106"/>
      <c r="W3357" s="19"/>
      <c r="X3357" s="2"/>
      <c r="Y3357" s="4"/>
      <c r="Z3357" s="106"/>
      <c r="AA3357" s="114"/>
      <c r="AB3357" s="112"/>
      <c r="AC3357" s="178"/>
      <c r="AD3357" s="11"/>
      <c r="AE3357" s="106"/>
      <c r="AF3357" s="106"/>
      <c r="AG3357" s="106"/>
      <c r="AH3357" s="115"/>
      <c r="AI3357" s="116"/>
      <c r="AO3357" s="26"/>
      <c r="AP3357" s="26"/>
    </row>
    <row r="3358" spans="1:42" ht="15" customHeight="1" x14ac:dyDescent="0.25">
      <c r="A3358" s="105"/>
      <c r="B3358" s="106"/>
      <c r="C3358" s="2"/>
      <c r="D3358" s="2"/>
      <c r="E3358" s="106"/>
      <c r="F3358" s="107"/>
      <c r="G3358" s="108"/>
      <c r="H3358" s="109"/>
      <c r="I3358" s="109"/>
      <c r="J3358" s="110"/>
      <c r="K3358" s="117"/>
      <c r="L3358" s="178"/>
      <c r="M3358" s="178"/>
      <c r="N3358" s="106"/>
      <c r="O3358" s="111"/>
      <c r="P3358" s="111"/>
      <c r="Q3358" s="106"/>
      <c r="R3358" s="106"/>
      <c r="S3358" s="106"/>
      <c r="T3358" s="106"/>
      <c r="U3358" s="106"/>
      <c r="V3358" s="106"/>
      <c r="W3358" s="19"/>
      <c r="X3358" s="2"/>
      <c r="Y3358" s="4"/>
      <c r="Z3358" s="106"/>
      <c r="AA3358" s="114"/>
      <c r="AB3358" s="112"/>
      <c r="AC3358" s="178"/>
      <c r="AD3358" s="11"/>
      <c r="AE3358" s="106"/>
      <c r="AF3358" s="106"/>
      <c r="AG3358" s="106"/>
      <c r="AH3358" s="115"/>
      <c r="AI3358" s="116"/>
      <c r="AO3358" s="26"/>
      <c r="AP3358" s="26"/>
    </row>
    <row r="3359" spans="1:42" ht="15" customHeight="1" x14ac:dyDescent="0.25">
      <c r="A3359" s="105"/>
      <c r="B3359" s="106"/>
      <c r="C3359" s="2"/>
      <c r="D3359" s="2"/>
      <c r="E3359" s="106"/>
      <c r="F3359" s="107"/>
      <c r="G3359" s="108"/>
      <c r="H3359" s="109"/>
      <c r="I3359" s="109"/>
      <c r="J3359" s="110"/>
      <c r="K3359" s="117"/>
      <c r="L3359" s="178"/>
      <c r="M3359" s="178"/>
      <c r="N3359" s="106"/>
      <c r="O3359" s="111"/>
      <c r="P3359" s="111"/>
      <c r="Q3359" s="106"/>
      <c r="R3359" s="106"/>
      <c r="S3359" s="106"/>
      <c r="T3359" s="106"/>
      <c r="U3359" s="106"/>
      <c r="V3359" s="106"/>
      <c r="W3359" s="19"/>
      <c r="X3359" s="2"/>
      <c r="Y3359" s="4"/>
      <c r="Z3359" s="106"/>
      <c r="AA3359" s="114"/>
      <c r="AB3359" s="112"/>
      <c r="AC3359" s="178"/>
      <c r="AD3359" s="11"/>
      <c r="AE3359" s="106"/>
      <c r="AF3359" s="106"/>
      <c r="AG3359" s="106"/>
      <c r="AH3359" s="115"/>
      <c r="AI3359" s="116"/>
      <c r="AO3359" s="26"/>
      <c r="AP3359" s="26"/>
    </row>
    <row r="3360" spans="1:42" ht="15" customHeight="1" x14ac:dyDescent="0.25">
      <c r="A3360" s="105"/>
      <c r="B3360" s="106"/>
      <c r="C3360" s="2"/>
      <c r="D3360" s="2"/>
      <c r="E3360" s="106"/>
      <c r="F3360" s="107"/>
      <c r="G3360" s="108"/>
      <c r="H3360" s="109"/>
      <c r="I3360" s="109"/>
      <c r="J3360" s="110"/>
      <c r="K3360" s="117"/>
      <c r="L3360" s="178"/>
      <c r="M3360" s="178"/>
      <c r="N3360" s="106"/>
      <c r="O3360" s="111"/>
      <c r="P3360" s="111"/>
      <c r="Q3360" s="106"/>
      <c r="R3360" s="106"/>
      <c r="S3360" s="106"/>
      <c r="T3360" s="106"/>
      <c r="U3360" s="106"/>
      <c r="V3360" s="106"/>
      <c r="W3360" s="19"/>
      <c r="X3360" s="2"/>
      <c r="Y3360" s="4"/>
      <c r="Z3360" s="106"/>
      <c r="AA3360" s="114"/>
      <c r="AB3360" s="112"/>
      <c r="AC3360" s="178"/>
      <c r="AD3360" s="11"/>
      <c r="AE3360" s="106"/>
      <c r="AF3360" s="106"/>
      <c r="AG3360" s="106"/>
      <c r="AH3360" s="115"/>
      <c r="AI3360" s="116"/>
      <c r="AO3360" s="26"/>
      <c r="AP3360" s="26"/>
    </row>
    <row r="3361" spans="1:42" ht="15" customHeight="1" x14ac:dyDescent="0.25">
      <c r="A3361" s="105"/>
      <c r="B3361" s="106"/>
      <c r="C3361" s="2"/>
      <c r="D3361" s="2"/>
      <c r="E3361" s="106"/>
      <c r="F3361" s="107"/>
      <c r="G3361" s="108"/>
      <c r="H3361" s="109"/>
      <c r="I3361" s="109"/>
      <c r="J3361" s="110"/>
      <c r="K3361" s="117"/>
      <c r="L3361" s="178"/>
      <c r="M3361" s="178"/>
      <c r="N3361" s="106"/>
      <c r="O3361" s="111"/>
      <c r="P3361" s="111"/>
      <c r="Q3361" s="106"/>
      <c r="R3361" s="106"/>
      <c r="S3361" s="106"/>
      <c r="T3361" s="106"/>
      <c r="U3361" s="106"/>
      <c r="V3361" s="106"/>
      <c r="W3361" s="19"/>
      <c r="X3361" s="2"/>
      <c r="Y3361" s="4"/>
      <c r="Z3361" s="106"/>
      <c r="AA3361" s="114"/>
      <c r="AB3361" s="112"/>
      <c r="AC3361" s="178"/>
      <c r="AD3361" s="11"/>
      <c r="AE3361" s="106"/>
      <c r="AF3361" s="106"/>
      <c r="AG3361" s="106"/>
      <c r="AH3361" s="115"/>
      <c r="AI3361" s="116"/>
      <c r="AO3361" s="26"/>
      <c r="AP3361" s="26"/>
    </row>
    <row r="3362" spans="1:42" ht="15" customHeight="1" x14ac:dyDescent="0.25">
      <c r="A3362" s="105"/>
      <c r="B3362" s="106"/>
      <c r="C3362" s="2"/>
      <c r="D3362" s="2"/>
      <c r="E3362" s="106"/>
      <c r="F3362" s="107"/>
      <c r="G3362" s="108"/>
      <c r="H3362" s="109"/>
      <c r="I3362" s="109"/>
      <c r="J3362" s="110"/>
      <c r="K3362" s="117"/>
      <c r="L3362" s="178"/>
      <c r="M3362" s="178"/>
      <c r="N3362" s="106"/>
      <c r="O3362" s="111"/>
      <c r="P3362" s="111"/>
      <c r="Q3362" s="106"/>
      <c r="R3362" s="106"/>
      <c r="S3362" s="106"/>
      <c r="T3362" s="106"/>
      <c r="U3362" s="106"/>
      <c r="V3362" s="106"/>
      <c r="W3362" s="19"/>
      <c r="X3362" s="2"/>
      <c r="Y3362" s="4"/>
      <c r="Z3362" s="106"/>
      <c r="AA3362" s="114"/>
      <c r="AB3362" s="112"/>
      <c r="AC3362" s="178"/>
      <c r="AD3362" s="11"/>
      <c r="AE3362" s="106"/>
      <c r="AF3362" s="106"/>
      <c r="AG3362" s="106"/>
      <c r="AH3362" s="115"/>
      <c r="AI3362" s="116"/>
      <c r="AO3362" s="26"/>
      <c r="AP3362" s="26"/>
    </row>
    <row r="3363" spans="1:42" ht="15" customHeight="1" x14ac:dyDescent="0.25">
      <c r="A3363" s="105"/>
      <c r="B3363" s="106"/>
      <c r="C3363" s="2"/>
      <c r="D3363" s="2"/>
      <c r="E3363" s="106"/>
      <c r="F3363" s="107"/>
      <c r="G3363" s="108"/>
      <c r="H3363" s="109"/>
      <c r="I3363" s="109"/>
      <c r="J3363" s="110"/>
      <c r="K3363" s="117"/>
      <c r="L3363" s="178"/>
      <c r="M3363" s="178"/>
      <c r="N3363" s="106"/>
      <c r="O3363" s="111"/>
      <c r="P3363" s="111"/>
      <c r="Q3363" s="106"/>
      <c r="R3363" s="106"/>
      <c r="S3363" s="106"/>
      <c r="T3363" s="106"/>
      <c r="U3363" s="106"/>
      <c r="V3363" s="106"/>
      <c r="W3363" s="19"/>
      <c r="X3363" s="2"/>
      <c r="Y3363" s="4"/>
      <c r="Z3363" s="106"/>
      <c r="AA3363" s="114"/>
      <c r="AB3363" s="112"/>
      <c r="AC3363" s="178"/>
      <c r="AD3363" s="11"/>
      <c r="AE3363" s="106"/>
      <c r="AF3363" s="106"/>
      <c r="AG3363" s="106"/>
      <c r="AH3363" s="115"/>
      <c r="AI3363" s="116"/>
      <c r="AO3363" s="26"/>
      <c r="AP3363" s="26"/>
    </row>
    <row r="3364" spans="1:42" ht="15" customHeight="1" x14ac:dyDescent="0.25">
      <c r="A3364" s="105"/>
      <c r="B3364" s="106"/>
      <c r="C3364" s="2"/>
      <c r="D3364" s="2"/>
      <c r="E3364" s="106"/>
      <c r="F3364" s="107"/>
      <c r="G3364" s="108"/>
      <c r="H3364" s="109"/>
      <c r="I3364" s="109"/>
      <c r="J3364" s="110"/>
      <c r="K3364" s="117"/>
      <c r="L3364" s="178"/>
      <c r="M3364" s="178"/>
      <c r="N3364" s="106"/>
      <c r="O3364" s="111"/>
      <c r="P3364" s="111"/>
      <c r="Q3364" s="106"/>
      <c r="R3364" s="106"/>
      <c r="S3364" s="106"/>
      <c r="T3364" s="106"/>
      <c r="U3364" s="106"/>
      <c r="V3364" s="106"/>
      <c r="W3364" s="19"/>
      <c r="X3364" s="2"/>
      <c r="Y3364" s="4"/>
      <c r="Z3364" s="106"/>
      <c r="AA3364" s="114"/>
      <c r="AB3364" s="112"/>
      <c r="AC3364" s="178"/>
      <c r="AD3364" s="11"/>
      <c r="AE3364" s="106"/>
      <c r="AF3364" s="106"/>
      <c r="AG3364" s="106"/>
      <c r="AH3364" s="115"/>
      <c r="AI3364" s="116"/>
      <c r="AO3364" s="26"/>
      <c r="AP3364" s="26"/>
    </row>
    <row r="3365" spans="1:42" ht="15" customHeight="1" x14ac:dyDescent="0.25">
      <c r="A3365" s="105"/>
      <c r="B3365" s="106"/>
      <c r="C3365" s="2"/>
      <c r="D3365" s="2"/>
      <c r="E3365" s="106"/>
      <c r="F3365" s="107"/>
      <c r="G3365" s="108"/>
      <c r="H3365" s="109"/>
      <c r="I3365" s="109"/>
      <c r="J3365" s="110"/>
      <c r="K3365" s="117"/>
      <c r="L3365" s="178"/>
      <c r="M3365" s="178"/>
      <c r="N3365" s="106"/>
      <c r="O3365" s="111"/>
      <c r="P3365" s="111"/>
      <c r="Q3365" s="106"/>
      <c r="R3365" s="106"/>
      <c r="S3365" s="106"/>
      <c r="T3365" s="106"/>
      <c r="U3365" s="106"/>
      <c r="V3365" s="106"/>
      <c r="W3365" s="19"/>
      <c r="X3365" s="2"/>
      <c r="Y3365" s="4"/>
      <c r="Z3365" s="106"/>
      <c r="AA3365" s="114"/>
      <c r="AB3365" s="112"/>
      <c r="AC3365" s="178"/>
      <c r="AD3365" s="11"/>
      <c r="AE3365" s="106"/>
      <c r="AF3365" s="106"/>
      <c r="AG3365" s="106"/>
      <c r="AH3365" s="115"/>
      <c r="AI3365" s="116"/>
      <c r="AO3365" s="26"/>
      <c r="AP3365" s="26"/>
    </row>
    <row r="3366" spans="1:42" ht="15" customHeight="1" x14ac:dyDescent="0.25">
      <c r="A3366" s="105"/>
      <c r="B3366" s="106"/>
      <c r="C3366" s="2"/>
      <c r="D3366" s="2"/>
      <c r="E3366" s="106"/>
      <c r="F3366" s="107"/>
      <c r="G3366" s="108"/>
      <c r="H3366" s="109"/>
      <c r="I3366" s="109"/>
      <c r="J3366" s="110"/>
      <c r="K3366" s="117"/>
      <c r="L3366" s="178"/>
      <c r="M3366" s="178"/>
      <c r="N3366" s="106"/>
      <c r="O3366" s="111"/>
      <c r="P3366" s="111"/>
      <c r="Q3366" s="106"/>
      <c r="R3366" s="106"/>
      <c r="S3366" s="106"/>
      <c r="T3366" s="106"/>
      <c r="U3366" s="106"/>
      <c r="V3366" s="106"/>
      <c r="W3366" s="19"/>
      <c r="X3366" s="2"/>
      <c r="Y3366" s="4"/>
      <c r="Z3366" s="106"/>
      <c r="AA3366" s="114"/>
      <c r="AB3366" s="112"/>
      <c r="AC3366" s="178"/>
      <c r="AD3366" s="11"/>
      <c r="AE3366" s="106"/>
      <c r="AF3366" s="106"/>
      <c r="AG3366" s="106"/>
      <c r="AH3366" s="115"/>
      <c r="AI3366" s="116"/>
      <c r="AO3366" s="26"/>
      <c r="AP3366" s="26"/>
    </row>
    <row r="3367" spans="1:42" ht="15" customHeight="1" x14ac:dyDescent="0.25">
      <c r="A3367" s="105"/>
      <c r="B3367" s="106"/>
      <c r="C3367" s="2"/>
      <c r="D3367" s="2"/>
      <c r="E3367" s="106"/>
      <c r="F3367" s="107"/>
      <c r="G3367" s="108"/>
      <c r="H3367" s="109"/>
      <c r="I3367" s="109"/>
      <c r="J3367" s="110"/>
      <c r="K3367" s="117"/>
      <c r="L3367" s="178"/>
      <c r="M3367" s="178"/>
      <c r="N3367" s="106"/>
      <c r="O3367" s="111"/>
      <c r="P3367" s="111"/>
      <c r="Q3367" s="106"/>
      <c r="R3367" s="106"/>
      <c r="S3367" s="106"/>
      <c r="T3367" s="106"/>
      <c r="U3367" s="106"/>
      <c r="V3367" s="106"/>
      <c r="W3367" s="19"/>
      <c r="X3367" s="2"/>
      <c r="Y3367" s="4"/>
      <c r="Z3367" s="106"/>
      <c r="AA3367" s="114"/>
      <c r="AB3367" s="112"/>
      <c r="AC3367" s="178"/>
      <c r="AD3367" s="11"/>
      <c r="AE3367" s="106"/>
      <c r="AF3367" s="106"/>
      <c r="AG3367" s="106"/>
      <c r="AH3367" s="115"/>
      <c r="AI3367" s="116"/>
      <c r="AO3367" s="26"/>
      <c r="AP3367" s="26"/>
    </row>
    <row r="3368" spans="1:42" ht="15" customHeight="1" x14ac:dyDescent="0.25">
      <c r="A3368" s="105"/>
      <c r="B3368" s="106"/>
      <c r="C3368" s="2"/>
      <c r="D3368" s="2"/>
      <c r="E3368" s="106"/>
      <c r="F3368" s="107"/>
      <c r="G3368" s="108"/>
      <c r="H3368" s="109"/>
      <c r="I3368" s="109"/>
      <c r="J3368" s="110"/>
      <c r="K3368" s="117"/>
      <c r="L3368" s="178"/>
      <c r="M3368" s="178"/>
      <c r="N3368" s="106"/>
      <c r="O3368" s="111"/>
      <c r="P3368" s="111"/>
      <c r="Q3368" s="106"/>
      <c r="R3368" s="106"/>
      <c r="S3368" s="106"/>
      <c r="T3368" s="106"/>
      <c r="U3368" s="106"/>
      <c r="V3368" s="106"/>
      <c r="W3368" s="19"/>
      <c r="X3368" s="2"/>
      <c r="Y3368" s="4"/>
      <c r="Z3368" s="106"/>
      <c r="AA3368" s="114"/>
      <c r="AB3368" s="112"/>
      <c r="AC3368" s="178"/>
      <c r="AD3368" s="11"/>
      <c r="AE3368" s="106"/>
      <c r="AF3368" s="106"/>
      <c r="AG3368" s="106"/>
      <c r="AH3368" s="115"/>
      <c r="AI3368" s="116"/>
      <c r="AO3368" s="26"/>
      <c r="AP3368" s="26"/>
    </row>
    <row r="3369" spans="1:42" ht="15" customHeight="1" x14ac:dyDescent="0.25">
      <c r="A3369" s="105"/>
      <c r="B3369" s="106"/>
      <c r="C3369" s="2"/>
      <c r="D3369" s="2"/>
      <c r="E3369" s="106"/>
      <c r="F3369" s="107"/>
      <c r="G3369" s="108"/>
      <c r="H3369" s="109"/>
      <c r="I3369" s="109"/>
      <c r="J3369" s="110"/>
      <c r="K3369" s="117"/>
      <c r="L3369" s="178"/>
      <c r="M3369" s="178"/>
      <c r="N3369" s="106"/>
      <c r="O3369" s="111"/>
      <c r="P3369" s="111"/>
      <c r="Q3369" s="106"/>
      <c r="R3369" s="106"/>
      <c r="S3369" s="106"/>
      <c r="T3369" s="106"/>
      <c r="U3369" s="106"/>
      <c r="V3369" s="106"/>
      <c r="W3369" s="19"/>
      <c r="X3369" s="2"/>
      <c r="Y3369" s="4"/>
      <c r="Z3369" s="106"/>
      <c r="AA3369" s="114"/>
      <c r="AB3369" s="112"/>
      <c r="AC3369" s="178"/>
      <c r="AD3369" s="11"/>
      <c r="AE3369" s="106"/>
      <c r="AF3369" s="106"/>
      <c r="AG3369" s="106"/>
      <c r="AH3369" s="115"/>
      <c r="AI3369" s="116"/>
      <c r="AO3369" s="26"/>
      <c r="AP3369" s="26"/>
    </row>
    <row r="3370" spans="1:42" ht="15" customHeight="1" x14ac:dyDescent="0.25">
      <c r="A3370" s="105"/>
      <c r="B3370" s="106"/>
      <c r="C3370" s="2"/>
      <c r="D3370" s="2"/>
      <c r="E3370" s="106"/>
      <c r="F3370" s="107"/>
      <c r="G3370" s="108"/>
      <c r="H3370" s="109"/>
      <c r="I3370" s="109"/>
      <c r="J3370" s="110"/>
      <c r="K3370" s="117"/>
      <c r="L3370" s="178"/>
      <c r="M3370" s="178"/>
      <c r="N3370" s="106"/>
      <c r="O3370" s="111"/>
      <c r="P3370" s="111"/>
      <c r="Q3370" s="106"/>
      <c r="R3370" s="106"/>
      <c r="S3370" s="106"/>
      <c r="T3370" s="106"/>
      <c r="U3370" s="106"/>
      <c r="V3370" s="106"/>
      <c r="W3370" s="19"/>
      <c r="X3370" s="2"/>
      <c r="Y3370" s="4"/>
      <c r="Z3370" s="106"/>
      <c r="AA3370" s="114"/>
      <c r="AB3370" s="112"/>
      <c r="AC3370" s="178"/>
      <c r="AD3370" s="11"/>
      <c r="AE3370" s="106"/>
      <c r="AF3370" s="106"/>
      <c r="AG3370" s="106"/>
      <c r="AH3370" s="115"/>
      <c r="AI3370" s="116"/>
      <c r="AO3370" s="26"/>
      <c r="AP3370" s="26"/>
    </row>
    <row r="3371" spans="1:42" ht="15" customHeight="1" x14ac:dyDescent="0.25">
      <c r="A3371" s="105"/>
      <c r="B3371" s="106"/>
      <c r="C3371" s="2"/>
      <c r="D3371" s="2"/>
      <c r="E3371" s="106"/>
      <c r="F3371" s="107"/>
      <c r="G3371" s="108"/>
      <c r="H3371" s="109"/>
      <c r="I3371" s="109"/>
      <c r="J3371" s="110"/>
      <c r="K3371" s="117"/>
      <c r="L3371" s="178"/>
      <c r="M3371" s="178"/>
      <c r="N3371" s="106"/>
      <c r="O3371" s="111"/>
      <c r="P3371" s="111"/>
      <c r="Q3371" s="106"/>
      <c r="R3371" s="106"/>
      <c r="S3371" s="106"/>
      <c r="T3371" s="106"/>
      <c r="U3371" s="106"/>
      <c r="V3371" s="106"/>
      <c r="W3371" s="19"/>
      <c r="X3371" s="2"/>
      <c r="Y3371" s="4"/>
      <c r="Z3371" s="106"/>
      <c r="AA3371" s="114"/>
      <c r="AB3371" s="112"/>
      <c r="AC3371" s="178"/>
      <c r="AD3371" s="11"/>
      <c r="AE3371" s="106"/>
      <c r="AF3371" s="106"/>
      <c r="AG3371" s="106"/>
      <c r="AH3371" s="115"/>
      <c r="AI3371" s="116"/>
      <c r="AO3371" s="26"/>
      <c r="AP3371" s="26"/>
    </row>
    <row r="3372" spans="1:42" ht="15" customHeight="1" x14ac:dyDescent="0.25">
      <c r="A3372" s="105"/>
      <c r="B3372" s="106"/>
      <c r="C3372" s="2"/>
      <c r="D3372" s="2"/>
      <c r="E3372" s="106"/>
      <c r="F3372" s="107"/>
      <c r="G3372" s="108"/>
      <c r="H3372" s="109"/>
      <c r="I3372" s="109"/>
      <c r="J3372" s="110"/>
      <c r="K3372" s="117"/>
      <c r="L3372" s="178"/>
      <c r="M3372" s="178"/>
      <c r="N3372" s="106"/>
      <c r="O3372" s="111"/>
      <c r="P3372" s="111"/>
      <c r="Q3372" s="106"/>
      <c r="R3372" s="106"/>
      <c r="S3372" s="106"/>
      <c r="T3372" s="106"/>
      <c r="U3372" s="106"/>
      <c r="V3372" s="106"/>
      <c r="W3372" s="19"/>
      <c r="X3372" s="2"/>
      <c r="Y3372" s="4"/>
      <c r="Z3372" s="106"/>
      <c r="AA3372" s="114"/>
      <c r="AB3372" s="112"/>
      <c r="AC3372" s="178"/>
      <c r="AD3372" s="11"/>
      <c r="AE3372" s="106"/>
      <c r="AF3372" s="106"/>
      <c r="AG3372" s="106"/>
      <c r="AH3372" s="115"/>
      <c r="AI3372" s="116"/>
      <c r="AO3372" s="26"/>
      <c r="AP3372" s="26"/>
    </row>
    <row r="3373" spans="1:42" ht="15" customHeight="1" x14ac:dyDescent="0.25">
      <c r="A3373" s="105"/>
      <c r="B3373" s="106"/>
      <c r="C3373" s="2"/>
      <c r="D3373" s="2"/>
      <c r="E3373" s="106"/>
      <c r="F3373" s="107"/>
      <c r="G3373" s="108"/>
      <c r="H3373" s="109"/>
      <c r="I3373" s="109"/>
      <c r="J3373" s="110"/>
      <c r="K3373" s="117"/>
      <c r="L3373" s="178"/>
      <c r="M3373" s="178"/>
      <c r="N3373" s="106"/>
      <c r="O3373" s="111"/>
      <c r="P3373" s="111"/>
      <c r="Q3373" s="106"/>
      <c r="R3373" s="106"/>
      <c r="S3373" s="106"/>
      <c r="T3373" s="106"/>
      <c r="U3373" s="106"/>
      <c r="V3373" s="106"/>
      <c r="W3373" s="19"/>
      <c r="X3373" s="2"/>
      <c r="Y3373" s="4"/>
      <c r="Z3373" s="106"/>
      <c r="AA3373" s="114"/>
      <c r="AB3373" s="112"/>
      <c r="AC3373" s="178"/>
      <c r="AD3373" s="11"/>
      <c r="AE3373" s="106"/>
      <c r="AF3373" s="106"/>
      <c r="AG3373" s="106"/>
      <c r="AH3373" s="115"/>
      <c r="AI3373" s="116"/>
      <c r="AO3373" s="26"/>
      <c r="AP3373" s="26"/>
    </row>
    <row r="3374" spans="1:42" ht="15" customHeight="1" x14ac:dyDescent="0.25">
      <c r="A3374" s="105"/>
      <c r="B3374" s="106"/>
      <c r="C3374" s="2"/>
      <c r="D3374" s="2"/>
      <c r="E3374" s="106"/>
      <c r="F3374" s="107"/>
      <c r="G3374" s="108"/>
      <c r="H3374" s="109"/>
      <c r="I3374" s="109"/>
      <c r="J3374" s="110"/>
      <c r="K3374" s="117"/>
      <c r="L3374" s="178"/>
      <c r="M3374" s="178"/>
      <c r="N3374" s="106"/>
      <c r="O3374" s="111"/>
      <c r="P3374" s="111"/>
      <c r="Q3374" s="106"/>
      <c r="R3374" s="106"/>
      <c r="S3374" s="106"/>
      <c r="T3374" s="106"/>
      <c r="U3374" s="106"/>
      <c r="V3374" s="106"/>
      <c r="W3374" s="19"/>
      <c r="X3374" s="2"/>
      <c r="Y3374" s="4"/>
      <c r="Z3374" s="106"/>
      <c r="AA3374" s="114"/>
      <c r="AB3374" s="112"/>
      <c r="AC3374" s="178"/>
      <c r="AD3374" s="11"/>
      <c r="AE3374" s="106"/>
      <c r="AF3374" s="106"/>
      <c r="AG3374" s="106"/>
      <c r="AH3374" s="115"/>
      <c r="AI3374" s="116"/>
      <c r="AO3374" s="26"/>
      <c r="AP3374" s="26"/>
    </row>
    <row r="3375" spans="1:42" ht="15" customHeight="1" x14ac:dyDescent="0.25">
      <c r="A3375" s="105"/>
      <c r="B3375" s="106"/>
      <c r="C3375" s="2"/>
      <c r="D3375" s="2"/>
      <c r="E3375" s="106"/>
      <c r="F3375" s="107"/>
      <c r="G3375" s="108"/>
      <c r="H3375" s="109"/>
      <c r="I3375" s="109"/>
      <c r="J3375" s="110"/>
      <c r="K3375" s="117"/>
      <c r="L3375" s="178"/>
      <c r="M3375" s="178"/>
      <c r="N3375" s="106"/>
      <c r="O3375" s="111"/>
      <c r="P3375" s="111"/>
      <c r="Q3375" s="106"/>
      <c r="R3375" s="106"/>
      <c r="S3375" s="106"/>
      <c r="T3375" s="106"/>
      <c r="U3375" s="106"/>
      <c r="V3375" s="106"/>
      <c r="W3375" s="19"/>
      <c r="X3375" s="2"/>
      <c r="Y3375" s="4"/>
      <c r="Z3375" s="106"/>
      <c r="AA3375" s="114"/>
      <c r="AB3375" s="112"/>
      <c r="AC3375" s="178"/>
      <c r="AD3375" s="11"/>
      <c r="AE3375" s="106"/>
      <c r="AF3375" s="106"/>
      <c r="AG3375" s="106"/>
      <c r="AH3375" s="115"/>
      <c r="AI3375" s="116"/>
      <c r="AO3375" s="26"/>
      <c r="AP3375" s="26"/>
    </row>
    <row r="3376" spans="1:42" ht="15" customHeight="1" x14ac:dyDescent="0.25">
      <c r="A3376" s="105"/>
      <c r="B3376" s="106"/>
      <c r="C3376" s="2"/>
      <c r="D3376" s="2"/>
      <c r="E3376" s="106"/>
      <c r="F3376" s="107"/>
      <c r="G3376" s="108"/>
      <c r="H3376" s="109"/>
      <c r="I3376" s="109"/>
      <c r="J3376" s="110"/>
      <c r="K3376" s="117"/>
      <c r="L3376" s="178"/>
      <c r="M3376" s="178"/>
      <c r="N3376" s="106"/>
      <c r="O3376" s="111"/>
      <c r="P3376" s="111"/>
      <c r="Q3376" s="106"/>
      <c r="R3376" s="106"/>
      <c r="S3376" s="106"/>
      <c r="T3376" s="106"/>
      <c r="U3376" s="106"/>
      <c r="V3376" s="106"/>
      <c r="W3376" s="19"/>
      <c r="X3376" s="2"/>
      <c r="Y3376" s="4"/>
      <c r="Z3376" s="106"/>
      <c r="AA3376" s="114"/>
      <c r="AB3376" s="112"/>
      <c r="AC3376" s="178"/>
      <c r="AD3376" s="11"/>
      <c r="AE3376" s="106"/>
      <c r="AF3376" s="106"/>
      <c r="AG3376" s="106"/>
      <c r="AH3376" s="115"/>
      <c r="AI3376" s="116"/>
      <c r="AO3376" s="26"/>
      <c r="AP3376" s="26"/>
    </row>
    <row r="3377" spans="1:42" ht="15" customHeight="1" x14ac:dyDescent="0.25">
      <c r="A3377" s="105"/>
      <c r="B3377" s="106"/>
      <c r="C3377" s="2"/>
      <c r="D3377" s="2"/>
      <c r="E3377" s="106"/>
      <c r="F3377" s="107"/>
      <c r="G3377" s="108"/>
      <c r="H3377" s="109"/>
      <c r="I3377" s="109"/>
      <c r="J3377" s="110"/>
      <c r="K3377" s="117"/>
      <c r="L3377" s="178"/>
      <c r="M3377" s="178"/>
      <c r="N3377" s="106"/>
      <c r="O3377" s="111"/>
      <c r="P3377" s="111"/>
      <c r="Q3377" s="106"/>
      <c r="R3377" s="106"/>
      <c r="S3377" s="106"/>
      <c r="T3377" s="106"/>
      <c r="U3377" s="106"/>
      <c r="V3377" s="106"/>
      <c r="W3377" s="19"/>
      <c r="X3377" s="2"/>
      <c r="Y3377" s="4"/>
      <c r="Z3377" s="106"/>
      <c r="AA3377" s="114"/>
      <c r="AB3377" s="112"/>
      <c r="AC3377" s="178"/>
      <c r="AD3377" s="11"/>
      <c r="AE3377" s="106"/>
      <c r="AF3377" s="106"/>
      <c r="AG3377" s="106"/>
      <c r="AH3377" s="115"/>
      <c r="AI3377" s="116"/>
      <c r="AO3377" s="26"/>
      <c r="AP3377" s="26"/>
    </row>
    <row r="3378" spans="1:42" ht="15" customHeight="1" x14ac:dyDescent="0.25">
      <c r="A3378" s="105"/>
      <c r="B3378" s="106"/>
      <c r="C3378" s="2"/>
      <c r="D3378" s="2"/>
      <c r="E3378" s="106"/>
      <c r="F3378" s="107"/>
      <c r="G3378" s="108"/>
      <c r="H3378" s="109"/>
      <c r="I3378" s="109"/>
      <c r="J3378" s="110"/>
      <c r="K3378" s="117"/>
      <c r="L3378" s="178"/>
      <c r="M3378" s="178"/>
      <c r="N3378" s="106"/>
      <c r="O3378" s="111"/>
      <c r="P3378" s="111"/>
      <c r="Q3378" s="106"/>
      <c r="R3378" s="106"/>
      <c r="S3378" s="106"/>
      <c r="T3378" s="106"/>
      <c r="U3378" s="106"/>
      <c r="V3378" s="106"/>
      <c r="W3378" s="19"/>
      <c r="X3378" s="2"/>
      <c r="Y3378" s="4"/>
      <c r="Z3378" s="106"/>
      <c r="AA3378" s="114"/>
      <c r="AB3378" s="112"/>
      <c r="AC3378" s="178"/>
      <c r="AD3378" s="11"/>
      <c r="AE3378" s="106"/>
      <c r="AF3378" s="106"/>
      <c r="AG3378" s="106"/>
      <c r="AH3378" s="115"/>
      <c r="AI3378" s="116"/>
      <c r="AO3378" s="26"/>
      <c r="AP3378" s="26"/>
    </row>
    <row r="3379" spans="1:42" ht="15" customHeight="1" x14ac:dyDescent="0.25">
      <c r="A3379" s="105"/>
      <c r="B3379" s="106"/>
      <c r="C3379" s="2"/>
      <c r="D3379" s="2"/>
      <c r="E3379" s="106"/>
      <c r="F3379" s="107"/>
      <c r="G3379" s="108"/>
      <c r="H3379" s="109"/>
      <c r="I3379" s="109"/>
      <c r="J3379" s="110"/>
      <c r="K3379" s="117"/>
      <c r="L3379" s="178"/>
      <c r="M3379" s="178"/>
      <c r="N3379" s="106"/>
      <c r="O3379" s="111"/>
      <c r="P3379" s="111"/>
      <c r="Q3379" s="106"/>
      <c r="R3379" s="106"/>
      <c r="S3379" s="106"/>
      <c r="T3379" s="106"/>
      <c r="U3379" s="106"/>
      <c r="V3379" s="106"/>
      <c r="W3379" s="19"/>
      <c r="X3379" s="2"/>
      <c r="Y3379" s="4"/>
      <c r="Z3379" s="106"/>
      <c r="AA3379" s="114"/>
      <c r="AB3379" s="112"/>
      <c r="AC3379" s="178"/>
      <c r="AD3379" s="11"/>
      <c r="AE3379" s="106"/>
      <c r="AF3379" s="106"/>
      <c r="AG3379" s="106"/>
      <c r="AH3379" s="115"/>
      <c r="AI3379" s="116"/>
      <c r="AO3379" s="26"/>
      <c r="AP3379" s="26"/>
    </row>
    <row r="3380" spans="1:42" ht="15" customHeight="1" x14ac:dyDescent="0.25">
      <c r="A3380" s="105"/>
      <c r="B3380" s="106"/>
      <c r="C3380" s="2"/>
      <c r="D3380" s="2"/>
      <c r="E3380" s="106"/>
      <c r="F3380" s="107"/>
      <c r="G3380" s="108"/>
      <c r="H3380" s="109"/>
      <c r="I3380" s="109"/>
      <c r="J3380" s="110"/>
      <c r="K3380" s="117"/>
      <c r="L3380" s="178"/>
      <c r="M3380" s="178"/>
      <c r="N3380" s="106"/>
      <c r="O3380" s="111"/>
      <c r="P3380" s="111"/>
      <c r="Q3380" s="106"/>
      <c r="R3380" s="106"/>
      <c r="S3380" s="106"/>
      <c r="T3380" s="106"/>
      <c r="U3380" s="106"/>
      <c r="V3380" s="106"/>
      <c r="W3380" s="19"/>
      <c r="X3380" s="2"/>
      <c r="Y3380" s="4"/>
      <c r="Z3380" s="106"/>
      <c r="AA3380" s="114"/>
      <c r="AB3380" s="112"/>
      <c r="AC3380" s="178"/>
      <c r="AD3380" s="11"/>
      <c r="AE3380" s="106"/>
      <c r="AF3380" s="106"/>
      <c r="AG3380" s="106"/>
      <c r="AH3380" s="115"/>
      <c r="AI3380" s="116"/>
      <c r="AO3380" s="26"/>
      <c r="AP3380" s="26"/>
    </row>
    <row r="3381" spans="1:42" ht="15" customHeight="1" x14ac:dyDescent="0.25">
      <c r="A3381" s="105"/>
      <c r="B3381" s="106"/>
      <c r="C3381" s="2"/>
      <c r="D3381" s="2"/>
      <c r="E3381" s="106"/>
      <c r="F3381" s="107"/>
      <c r="G3381" s="108"/>
      <c r="H3381" s="109"/>
      <c r="I3381" s="109"/>
      <c r="J3381" s="110"/>
      <c r="K3381" s="117"/>
      <c r="L3381" s="178"/>
      <c r="M3381" s="178"/>
      <c r="N3381" s="106"/>
      <c r="O3381" s="111"/>
      <c r="P3381" s="111"/>
      <c r="Q3381" s="106"/>
      <c r="R3381" s="106"/>
      <c r="S3381" s="106"/>
      <c r="T3381" s="106"/>
      <c r="U3381" s="106"/>
      <c r="V3381" s="106"/>
      <c r="W3381" s="19"/>
      <c r="X3381" s="2"/>
      <c r="Y3381" s="4"/>
      <c r="Z3381" s="106"/>
      <c r="AA3381" s="114"/>
      <c r="AB3381" s="112"/>
      <c r="AC3381" s="178"/>
      <c r="AD3381" s="11"/>
      <c r="AE3381" s="106"/>
      <c r="AF3381" s="106"/>
      <c r="AG3381" s="106"/>
      <c r="AH3381" s="115"/>
      <c r="AI3381" s="116"/>
      <c r="AO3381" s="26"/>
      <c r="AP3381" s="26"/>
    </row>
    <row r="3382" spans="1:42" ht="15" customHeight="1" x14ac:dyDescent="0.25">
      <c r="A3382" s="105"/>
      <c r="B3382" s="106"/>
      <c r="C3382" s="2"/>
      <c r="D3382" s="2"/>
      <c r="E3382" s="106"/>
      <c r="F3382" s="107"/>
      <c r="G3382" s="108"/>
      <c r="H3382" s="109"/>
      <c r="I3382" s="109"/>
      <c r="J3382" s="110"/>
      <c r="K3382" s="117"/>
      <c r="L3382" s="178"/>
      <c r="M3382" s="178"/>
      <c r="N3382" s="106"/>
      <c r="O3382" s="111"/>
      <c r="P3382" s="111"/>
      <c r="Q3382" s="106"/>
      <c r="R3382" s="106"/>
      <c r="S3382" s="106"/>
      <c r="T3382" s="106"/>
      <c r="U3382" s="106"/>
      <c r="V3382" s="106"/>
      <c r="W3382" s="19"/>
      <c r="X3382" s="2"/>
      <c r="Y3382" s="4"/>
      <c r="Z3382" s="106"/>
      <c r="AA3382" s="114"/>
      <c r="AB3382" s="112"/>
      <c r="AC3382" s="178"/>
      <c r="AD3382" s="11"/>
      <c r="AE3382" s="106"/>
      <c r="AF3382" s="106"/>
      <c r="AG3382" s="106"/>
      <c r="AH3382" s="115"/>
      <c r="AI3382" s="116"/>
      <c r="AO3382" s="26"/>
      <c r="AP3382" s="26"/>
    </row>
    <row r="3383" spans="1:42" ht="15" customHeight="1" x14ac:dyDescent="0.25">
      <c r="A3383" s="105"/>
      <c r="B3383" s="106"/>
      <c r="C3383" s="2"/>
      <c r="D3383" s="2"/>
      <c r="E3383" s="106"/>
      <c r="F3383" s="107"/>
      <c r="G3383" s="108"/>
      <c r="H3383" s="109"/>
      <c r="I3383" s="109"/>
      <c r="J3383" s="110"/>
      <c r="K3383" s="117"/>
      <c r="L3383" s="178"/>
      <c r="M3383" s="178"/>
      <c r="N3383" s="106"/>
      <c r="O3383" s="111"/>
      <c r="P3383" s="111"/>
      <c r="Q3383" s="106"/>
      <c r="R3383" s="106"/>
      <c r="S3383" s="106"/>
      <c r="T3383" s="106"/>
      <c r="U3383" s="106"/>
      <c r="V3383" s="106"/>
      <c r="W3383" s="19"/>
      <c r="X3383" s="2"/>
      <c r="Y3383" s="4"/>
      <c r="Z3383" s="106"/>
      <c r="AA3383" s="114"/>
      <c r="AB3383" s="112"/>
      <c r="AC3383" s="178"/>
      <c r="AD3383" s="11"/>
      <c r="AE3383" s="106"/>
      <c r="AF3383" s="106"/>
      <c r="AG3383" s="106"/>
      <c r="AH3383" s="115"/>
      <c r="AI3383" s="116"/>
      <c r="AO3383" s="26"/>
      <c r="AP3383" s="26"/>
    </row>
    <row r="3384" spans="1:42" ht="15" customHeight="1" x14ac:dyDescent="0.25">
      <c r="A3384" s="105"/>
      <c r="B3384" s="106"/>
      <c r="C3384" s="2"/>
      <c r="D3384" s="2"/>
      <c r="E3384" s="106"/>
      <c r="F3384" s="107"/>
      <c r="G3384" s="108"/>
      <c r="H3384" s="109"/>
      <c r="I3384" s="109"/>
      <c r="J3384" s="110"/>
      <c r="K3384" s="117"/>
      <c r="L3384" s="178"/>
      <c r="M3384" s="178"/>
      <c r="N3384" s="106"/>
      <c r="O3384" s="111"/>
      <c r="P3384" s="111"/>
      <c r="Q3384" s="106"/>
      <c r="R3384" s="106"/>
      <c r="S3384" s="106"/>
      <c r="T3384" s="106"/>
      <c r="U3384" s="106"/>
      <c r="V3384" s="106"/>
      <c r="W3384" s="19"/>
      <c r="X3384" s="2"/>
      <c r="Y3384" s="4"/>
      <c r="Z3384" s="106"/>
      <c r="AA3384" s="114"/>
      <c r="AB3384" s="112"/>
      <c r="AC3384" s="178"/>
      <c r="AD3384" s="11"/>
      <c r="AE3384" s="106"/>
      <c r="AF3384" s="106"/>
      <c r="AG3384" s="106"/>
      <c r="AH3384" s="115"/>
      <c r="AI3384" s="116"/>
      <c r="AO3384" s="26"/>
      <c r="AP3384" s="26"/>
    </row>
    <row r="3385" spans="1:42" ht="15" customHeight="1" x14ac:dyDescent="0.25">
      <c r="A3385" s="105"/>
      <c r="B3385" s="106"/>
      <c r="C3385" s="2"/>
      <c r="D3385" s="2"/>
      <c r="E3385" s="106"/>
      <c r="F3385" s="107"/>
      <c r="G3385" s="108"/>
      <c r="H3385" s="109"/>
      <c r="I3385" s="109"/>
      <c r="J3385" s="110"/>
      <c r="K3385" s="117"/>
      <c r="L3385" s="178"/>
      <c r="M3385" s="178"/>
      <c r="N3385" s="106"/>
      <c r="O3385" s="111"/>
      <c r="P3385" s="111"/>
      <c r="Q3385" s="106"/>
      <c r="R3385" s="106"/>
      <c r="S3385" s="106"/>
      <c r="T3385" s="106"/>
      <c r="U3385" s="106"/>
      <c r="V3385" s="106"/>
      <c r="W3385" s="19"/>
      <c r="X3385" s="2"/>
      <c r="Y3385" s="4"/>
      <c r="Z3385" s="106"/>
      <c r="AA3385" s="114"/>
      <c r="AB3385" s="112"/>
      <c r="AC3385" s="178"/>
      <c r="AD3385" s="11"/>
      <c r="AE3385" s="106"/>
      <c r="AF3385" s="106"/>
      <c r="AG3385" s="106"/>
      <c r="AH3385" s="115"/>
      <c r="AI3385" s="116"/>
      <c r="AO3385" s="26"/>
      <c r="AP3385" s="26"/>
    </row>
    <row r="3386" spans="1:42" ht="15" customHeight="1" x14ac:dyDescent="0.25">
      <c r="A3386" s="105"/>
      <c r="B3386" s="106"/>
      <c r="C3386" s="2"/>
      <c r="D3386" s="2"/>
      <c r="E3386" s="106"/>
      <c r="F3386" s="107"/>
      <c r="G3386" s="108"/>
      <c r="H3386" s="109"/>
      <c r="I3386" s="109"/>
      <c r="J3386" s="110"/>
      <c r="K3386" s="117"/>
      <c r="L3386" s="178"/>
      <c r="M3386" s="178"/>
      <c r="N3386" s="106"/>
      <c r="O3386" s="111"/>
      <c r="P3386" s="111"/>
      <c r="Q3386" s="106"/>
      <c r="R3386" s="106"/>
      <c r="S3386" s="106"/>
      <c r="T3386" s="106"/>
      <c r="U3386" s="106"/>
      <c r="V3386" s="106"/>
      <c r="W3386" s="19"/>
      <c r="X3386" s="2"/>
      <c r="Y3386" s="4"/>
      <c r="Z3386" s="106"/>
      <c r="AA3386" s="114"/>
      <c r="AB3386" s="112"/>
      <c r="AC3386" s="178"/>
      <c r="AD3386" s="11"/>
      <c r="AE3386" s="106"/>
      <c r="AF3386" s="106"/>
      <c r="AG3386" s="106"/>
      <c r="AH3386" s="115"/>
      <c r="AI3386" s="116"/>
      <c r="AO3386" s="26"/>
      <c r="AP3386" s="26"/>
    </row>
    <row r="3387" spans="1:42" ht="15" customHeight="1" x14ac:dyDescent="0.25">
      <c r="A3387" s="105"/>
      <c r="B3387" s="106"/>
      <c r="C3387" s="2"/>
      <c r="D3387" s="2"/>
      <c r="E3387" s="106"/>
      <c r="F3387" s="107"/>
      <c r="G3387" s="108"/>
      <c r="H3387" s="109"/>
      <c r="I3387" s="109"/>
      <c r="J3387" s="110"/>
      <c r="K3387" s="117"/>
      <c r="L3387" s="178"/>
      <c r="M3387" s="178"/>
      <c r="N3387" s="106"/>
      <c r="O3387" s="111"/>
      <c r="P3387" s="111"/>
      <c r="Q3387" s="106"/>
      <c r="R3387" s="106"/>
      <c r="S3387" s="106"/>
      <c r="T3387" s="106"/>
      <c r="U3387" s="106"/>
      <c r="V3387" s="106"/>
      <c r="W3387" s="19"/>
      <c r="X3387" s="2"/>
      <c r="Y3387" s="4"/>
      <c r="Z3387" s="106"/>
      <c r="AA3387" s="114"/>
      <c r="AB3387" s="112"/>
      <c r="AC3387" s="178"/>
      <c r="AD3387" s="11"/>
      <c r="AE3387" s="106"/>
      <c r="AF3387" s="106"/>
      <c r="AG3387" s="106"/>
      <c r="AH3387" s="115"/>
      <c r="AI3387" s="116"/>
      <c r="AO3387" s="26"/>
      <c r="AP3387" s="26"/>
    </row>
    <row r="3388" spans="1:42" ht="15" customHeight="1" x14ac:dyDescent="0.25">
      <c r="A3388" s="105"/>
      <c r="B3388" s="106"/>
      <c r="C3388" s="2"/>
      <c r="D3388" s="2"/>
      <c r="E3388" s="106"/>
      <c r="F3388" s="107"/>
      <c r="G3388" s="108"/>
      <c r="H3388" s="109"/>
      <c r="I3388" s="109"/>
      <c r="J3388" s="110"/>
      <c r="K3388" s="117"/>
      <c r="L3388" s="178"/>
      <c r="M3388" s="178"/>
      <c r="N3388" s="106"/>
      <c r="O3388" s="111"/>
      <c r="P3388" s="111"/>
      <c r="Q3388" s="106"/>
      <c r="R3388" s="106"/>
      <c r="S3388" s="106"/>
      <c r="T3388" s="106"/>
      <c r="U3388" s="106"/>
      <c r="V3388" s="106"/>
      <c r="W3388" s="19"/>
      <c r="X3388" s="2"/>
      <c r="Y3388" s="4"/>
      <c r="Z3388" s="106"/>
      <c r="AA3388" s="114"/>
      <c r="AB3388" s="112"/>
      <c r="AC3388" s="178"/>
      <c r="AD3388" s="11"/>
      <c r="AE3388" s="106"/>
      <c r="AF3388" s="106"/>
      <c r="AG3388" s="106"/>
      <c r="AH3388" s="115"/>
      <c r="AI3388" s="116"/>
      <c r="AO3388" s="26"/>
      <c r="AP3388" s="26"/>
    </row>
    <row r="3389" spans="1:42" ht="15" customHeight="1" x14ac:dyDescent="0.25">
      <c r="A3389" s="105"/>
      <c r="B3389" s="106"/>
      <c r="C3389" s="2"/>
      <c r="D3389" s="2"/>
      <c r="E3389" s="106"/>
      <c r="F3389" s="107"/>
      <c r="G3389" s="108"/>
      <c r="H3389" s="109"/>
      <c r="I3389" s="109"/>
      <c r="J3389" s="110"/>
      <c r="K3389" s="117"/>
      <c r="L3389" s="178"/>
      <c r="M3389" s="178"/>
      <c r="N3389" s="106"/>
      <c r="O3389" s="111"/>
      <c r="P3389" s="111"/>
      <c r="Q3389" s="106"/>
      <c r="R3389" s="106"/>
      <c r="S3389" s="106"/>
      <c r="T3389" s="106"/>
      <c r="U3389" s="106"/>
      <c r="V3389" s="106"/>
      <c r="W3389" s="19"/>
      <c r="X3389" s="2"/>
      <c r="Y3389" s="4"/>
      <c r="Z3389" s="106"/>
      <c r="AA3389" s="114"/>
      <c r="AB3389" s="112"/>
      <c r="AC3389" s="178"/>
      <c r="AD3389" s="11"/>
      <c r="AE3389" s="106"/>
      <c r="AF3389" s="106"/>
      <c r="AG3389" s="106"/>
      <c r="AH3389" s="115"/>
      <c r="AI3389" s="116"/>
      <c r="AO3389" s="26"/>
      <c r="AP3389" s="26"/>
    </row>
    <row r="3390" spans="1:42" ht="15" customHeight="1" x14ac:dyDescent="0.25">
      <c r="A3390" s="105"/>
      <c r="B3390" s="106"/>
      <c r="C3390" s="2"/>
      <c r="D3390" s="2"/>
      <c r="E3390" s="106"/>
      <c r="F3390" s="107"/>
      <c r="G3390" s="108"/>
      <c r="H3390" s="109"/>
      <c r="I3390" s="109"/>
      <c r="J3390" s="110"/>
      <c r="K3390" s="117"/>
      <c r="L3390" s="178"/>
      <c r="M3390" s="178"/>
      <c r="N3390" s="106"/>
      <c r="O3390" s="111"/>
      <c r="P3390" s="111"/>
      <c r="Q3390" s="106"/>
      <c r="R3390" s="106"/>
      <c r="S3390" s="106"/>
      <c r="T3390" s="106"/>
      <c r="U3390" s="106"/>
      <c r="V3390" s="106"/>
      <c r="W3390" s="19"/>
      <c r="X3390" s="2"/>
      <c r="Y3390" s="4"/>
      <c r="Z3390" s="106"/>
      <c r="AA3390" s="114"/>
      <c r="AB3390" s="112"/>
      <c r="AC3390" s="178"/>
      <c r="AD3390" s="11"/>
      <c r="AE3390" s="106"/>
      <c r="AF3390" s="106"/>
      <c r="AG3390" s="106"/>
      <c r="AH3390" s="115"/>
      <c r="AI3390" s="116"/>
      <c r="AO3390" s="26"/>
      <c r="AP3390" s="26"/>
    </row>
    <row r="3391" spans="1:42" ht="15" customHeight="1" x14ac:dyDescent="0.25">
      <c r="A3391" s="105"/>
      <c r="B3391" s="106"/>
      <c r="C3391" s="2"/>
      <c r="D3391" s="2"/>
      <c r="E3391" s="106"/>
      <c r="F3391" s="107"/>
      <c r="G3391" s="108"/>
      <c r="H3391" s="109"/>
      <c r="I3391" s="109"/>
      <c r="J3391" s="110"/>
      <c r="K3391" s="117"/>
      <c r="L3391" s="178"/>
      <c r="M3391" s="178"/>
      <c r="N3391" s="106"/>
      <c r="O3391" s="111"/>
      <c r="P3391" s="111"/>
      <c r="Q3391" s="106"/>
      <c r="R3391" s="106"/>
      <c r="S3391" s="106"/>
      <c r="T3391" s="106"/>
      <c r="U3391" s="106"/>
      <c r="V3391" s="106"/>
      <c r="W3391" s="19"/>
      <c r="X3391" s="2"/>
      <c r="Y3391" s="4"/>
      <c r="Z3391" s="106"/>
      <c r="AA3391" s="114"/>
      <c r="AB3391" s="112"/>
      <c r="AC3391" s="178"/>
      <c r="AD3391" s="11"/>
      <c r="AE3391" s="106"/>
      <c r="AF3391" s="106"/>
      <c r="AG3391" s="106"/>
      <c r="AH3391" s="115"/>
      <c r="AI3391" s="116"/>
      <c r="AO3391" s="26"/>
      <c r="AP3391" s="26"/>
    </row>
    <row r="3392" spans="1:42" ht="15" customHeight="1" x14ac:dyDescent="0.25">
      <c r="A3392" s="105"/>
      <c r="B3392" s="106"/>
      <c r="C3392" s="2"/>
      <c r="D3392" s="2"/>
      <c r="E3392" s="106"/>
      <c r="F3392" s="107"/>
      <c r="G3392" s="108"/>
      <c r="H3392" s="109"/>
      <c r="I3392" s="109"/>
      <c r="J3392" s="110"/>
      <c r="K3392" s="117"/>
      <c r="L3392" s="178"/>
      <c r="M3392" s="178"/>
      <c r="N3392" s="106"/>
      <c r="O3392" s="111"/>
      <c r="P3392" s="111"/>
      <c r="Q3392" s="106"/>
      <c r="R3392" s="106"/>
      <c r="S3392" s="106"/>
      <c r="T3392" s="106"/>
      <c r="U3392" s="106"/>
      <c r="V3392" s="106"/>
      <c r="W3392" s="19"/>
      <c r="X3392" s="2"/>
      <c r="Y3392" s="4"/>
      <c r="Z3392" s="106"/>
      <c r="AA3392" s="114"/>
      <c r="AB3392" s="112"/>
      <c r="AC3392" s="178"/>
      <c r="AD3392" s="11"/>
      <c r="AE3392" s="106"/>
      <c r="AF3392" s="106"/>
      <c r="AG3392" s="106"/>
      <c r="AH3392" s="115"/>
      <c r="AI3392" s="116"/>
      <c r="AO3392" s="26"/>
      <c r="AP3392" s="26"/>
    </row>
    <row r="3393" spans="1:42" ht="15" customHeight="1" x14ac:dyDescent="0.25">
      <c r="A3393" s="105"/>
      <c r="B3393" s="106"/>
      <c r="C3393" s="2"/>
      <c r="D3393" s="2"/>
      <c r="E3393" s="106"/>
      <c r="F3393" s="107"/>
      <c r="G3393" s="108"/>
      <c r="H3393" s="109"/>
      <c r="I3393" s="109"/>
      <c r="J3393" s="110"/>
      <c r="K3393" s="117"/>
      <c r="L3393" s="178"/>
      <c r="M3393" s="178"/>
      <c r="N3393" s="106"/>
      <c r="O3393" s="111"/>
      <c r="P3393" s="111"/>
      <c r="Q3393" s="106"/>
      <c r="R3393" s="106"/>
      <c r="S3393" s="106"/>
      <c r="T3393" s="106"/>
      <c r="U3393" s="106"/>
      <c r="V3393" s="106"/>
      <c r="W3393" s="19"/>
      <c r="X3393" s="2"/>
      <c r="Y3393" s="4"/>
      <c r="Z3393" s="106"/>
      <c r="AA3393" s="114"/>
      <c r="AB3393" s="112"/>
      <c r="AC3393" s="178"/>
      <c r="AD3393" s="11"/>
      <c r="AE3393" s="106"/>
      <c r="AF3393" s="106"/>
      <c r="AG3393" s="106"/>
      <c r="AH3393" s="115"/>
      <c r="AI3393" s="116"/>
      <c r="AO3393" s="26"/>
      <c r="AP3393" s="26"/>
    </row>
    <row r="3394" spans="1:42" ht="15" customHeight="1" x14ac:dyDescent="0.25">
      <c r="A3394" s="105"/>
      <c r="B3394" s="106"/>
      <c r="C3394" s="2"/>
      <c r="D3394" s="2"/>
      <c r="E3394" s="106"/>
      <c r="F3394" s="107"/>
      <c r="G3394" s="108"/>
      <c r="H3394" s="109"/>
      <c r="I3394" s="109"/>
      <c r="J3394" s="110"/>
      <c r="K3394" s="117"/>
      <c r="L3394" s="178"/>
      <c r="M3394" s="178"/>
      <c r="N3394" s="106"/>
      <c r="O3394" s="111"/>
      <c r="P3394" s="111"/>
      <c r="Q3394" s="106"/>
      <c r="R3394" s="106"/>
      <c r="S3394" s="106"/>
      <c r="T3394" s="106"/>
      <c r="U3394" s="106"/>
      <c r="V3394" s="106"/>
      <c r="W3394" s="19"/>
      <c r="X3394" s="2"/>
      <c r="Y3394" s="4"/>
      <c r="Z3394" s="106"/>
      <c r="AA3394" s="114"/>
      <c r="AB3394" s="112"/>
      <c r="AC3394" s="178"/>
      <c r="AD3394" s="11"/>
      <c r="AE3394" s="106"/>
      <c r="AF3394" s="106"/>
      <c r="AG3394" s="106"/>
      <c r="AH3394" s="115"/>
      <c r="AI3394" s="116"/>
      <c r="AO3394" s="26"/>
      <c r="AP3394" s="26"/>
    </row>
    <row r="3395" spans="1:42" ht="15" customHeight="1" x14ac:dyDescent="0.25">
      <c r="A3395" s="105"/>
      <c r="B3395" s="106"/>
      <c r="C3395" s="2"/>
      <c r="D3395" s="2"/>
      <c r="E3395" s="106"/>
      <c r="F3395" s="107"/>
      <c r="G3395" s="108"/>
      <c r="H3395" s="109"/>
      <c r="I3395" s="109"/>
      <c r="J3395" s="110"/>
      <c r="K3395" s="117"/>
      <c r="L3395" s="178"/>
      <c r="M3395" s="178"/>
      <c r="N3395" s="106"/>
      <c r="O3395" s="111"/>
      <c r="P3395" s="111"/>
      <c r="Q3395" s="106"/>
      <c r="R3395" s="106"/>
      <c r="S3395" s="106"/>
      <c r="T3395" s="106"/>
      <c r="U3395" s="106"/>
      <c r="V3395" s="106"/>
      <c r="W3395" s="19"/>
      <c r="X3395" s="2"/>
      <c r="Y3395" s="4"/>
      <c r="Z3395" s="106"/>
      <c r="AA3395" s="114"/>
      <c r="AB3395" s="112"/>
      <c r="AC3395" s="178"/>
      <c r="AD3395" s="11"/>
      <c r="AE3395" s="106"/>
      <c r="AF3395" s="106"/>
      <c r="AG3395" s="106"/>
      <c r="AH3395" s="115"/>
      <c r="AI3395" s="116"/>
      <c r="AO3395" s="26"/>
      <c r="AP3395" s="26"/>
    </row>
    <row r="3396" spans="1:42" ht="15" customHeight="1" x14ac:dyDescent="0.25">
      <c r="A3396" s="105"/>
      <c r="B3396" s="106"/>
      <c r="C3396" s="2"/>
      <c r="D3396" s="2"/>
      <c r="E3396" s="106"/>
      <c r="F3396" s="107"/>
      <c r="G3396" s="108"/>
      <c r="H3396" s="109"/>
      <c r="I3396" s="109"/>
      <c r="J3396" s="110"/>
      <c r="K3396" s="117"/>
      <c r="L3396" s="178"/>
      <c r="M3396" s="178"/>
      <c r="N3396" s="106"/>
      <c r="O3396" s="111"/>
      <c r="P3396" s="111"/>
      <c r="Q3396" s="106"/>
      <c r="R3396" s="106"/>
      <c r="S3396" s="106"/>
      <c r="T3396" s="106"/>
      <c r="U3396" s="106"/>
      <c r="V3396" s="106"/>
      <c r="W3396" s="19"/>
      <c r="X3396" s="2"/>
      <c r="Y3396" s="4"/>
      <c r="Z3396" s="106"/>
      <c r="AA3396" s="114"/>
      <c r="AB3396" s="112"/>
      <c r="AC3396" s="178"/>
      <c r="AD3396" s="11"/>
      <c r="AE3396" s="106"/>
      <c r="AF3396" s="106"/>
      <c r="AG3396" s="106"/>
      <c r="AH3396" s="115"/>
      <c r="AI3396" s="116"/>
      <c r="AO3396" s="26"/>
      <c r="AP3396" s="26"/>
    </row>
    <row r="3397" spans="1:42" ht="15" customHeight="1" x14ac:dyDescent="0.25">
      <c r="A3397" s="105"/>
      <c r="B3397" s="106"/>
      <c r="C3397" s="2"/>
      <c r="D3397" s="2"/>
      <c r="E3397" s="106"/>
      <c r="F3397" s="107"/>
      <c r="G3397" s="108"/>
      <c r="H3397" s="109"/>
      <c r="I3397" s="109"/>
      <c r="J3397" s="110"/>
      <c r="K3397" s="117"/>
      <c r="L3397" s="178"/>
      <c r="M3397" s="178"/>
      <c r="N3397" s="106"/>
      <c r="O3397" s="111"/>
      <c r="P3397" s="111"/>
      <c r="Q3397" s="106"/>
      <c r="R3397" s="106"/>
      <c r="S3397" s="106"/>
      <c r="T3397" s="106"/>
      <c r="U3397" s="106"/>
      <c r="V3397" s="106"/>
      <c r="W3397" s="19"/>
      <c r="X3397" s="2"/>
      <c r="Y3397" s="4"/>
      <c r="Z3397" s="106"/>
      <c r="AA3397" s="114"/>
      <c r="AB3397" s="112"/>
      <c r="AC3397" s="178"/>
      <c r="AD3397" s="11"/>
      <c r="AE3397" s="106"/>
      <c r="AF3397" s="106"/>
      <c r="AG3397" s="106"/>
      <c r="AH3397" s="115"/>
      <c r="AI3397" s="116"/>
      <c r="AO3397" s="26"/>
      <c r="AP3397" s="26"/>
    </row>
    <row r="3398" spans="1:42" ht="15" customHeight="1" x14ac:dyDescent="0.25">
      <c r="A3398" s="105"/>
      <c r="B3398" s="106"/>
      <c r="C3398" s="2"/>
      <c r="D3398" s="2"/>
      <c r="E3398" s="106"/>
      <c r="F3398" s="107"/>
      <c r="G3398" s="108"/>
      <c r="H3398" s="109"/>
      <c r="I3398" s="109"/>
      <c r="J3398" s="110"/>
      <c r="K3398" s="117"/>
      <c r="L3398" s="178"/>
      <c r="M3398" s="178"/>
      <c r="N3398" s="106"/>
      <c r="O3398" s="111"/>
      <c r="P3398" s="111"/>
      <c r="Q3398" s="106"/>
      <c r="R3398" s="106"/>
      <c r="S3398" s="106"/>
      <c r="T3398" s="106"/>
      <c r="U3398" s="106"/>
      <c r="V3398" s="106"/>
      <c r="W3398" s="19"/>
      <c r="X3398" s="2"/>
      <c r="Y3398" s="4"/>
      <c r="Z3398" s="106"/>
      <c r="AA3398" s="114"/>
      <c r="AB3398" s="112"/>
      <c r="AC3398" s="178"/>
      <c r="AD3398" s="11"/>
      <c r="AE3398" s="106"/>
      <c r="AF3398" s="106"/>
      <c r="AG3398" s="106"/>
      <c r="AH3398" s="115"/>
      <c r="AI3398" s="116"/>
      <c r="AO3398" s="26"/>
      <c r="AP3398" s="26"/>
    </row>
    <row r="3399" spans="1:42" ht="15" customHeight="1" x14ac:dyDescent="0.25">
      <c r="A3399" s="105"/>
      <c r="B3399" s="106"/>
      <c r="C3399" s="2"/>
      <c r="D3399" s="2"/>
      <c r="E3399" s="106"/>
      <c r="F3399" s="107"/>
      <c r="G3399" s="108"/>
      <c r="H3399" s="109"/>
      <c r="I3399" s="109"/>
      <c r="J3399" s="110"/>
      <c r="K3399" s="117"/>
      <c r="L3399" s="178"/>
      <c r="M3399" s="178"/>
      <c r="N3399" s="106"/>
      <c r="O3399" s="111"/>
      <c r="P3399" s="111"/>
      <c r="Q3399" s="106"/>
      <c r="R3399" s="106"/>
      <c r="S3399" s="106"/>
      <c r="T3399" s="106"/>
      <c r="U3399" s="106"/>
      <c r="V3399" s="106"/>
      <c r="W3399" s="19"/>
      <c r="X3399" s="2"/>
      <c r="Y3399" s="4"/>
      <c r="Z3399" s="106"/>
      <c r="AA3399" s="114"/>
      <c r="AB3399" s="112"/>
      <c r="AC3399" s="178"/>
      <c r="AD3399" s="11"/>
      <c r="AE3399" s="106"/>
      <c r="AF3399" s="106"/>
      <c r="AG3399" s="106"/>
      <c r="AH3399" s="115"/>
      <c r="AI3399" s="116"/>
      <c r="AO3399" s="26"/>
      <c r="AP3399" s="26"/>
    </row>
    <row r="3400" spans="1:42" ht="15" customHeight="1" x14ac:dyDescent="0.25">
      <c r="A3400" s="105"/>
      <c r="B3400" s="106"/>
      <c r="C3400" s="2"/>
      <c r="D3400" s="2"/>
      <c r="E3400" s="106"/>
      <c r="F3400" s="107"/>
      <c r="G3400" s="108"/>
      <c r="H3400" s="109"/>
      <c r="I3400" s="109"/>
      <c r="J3400" s="110"/>
      <c r="K3400" s="117"/>
      <c r="L3400" s="178"/>
      <c r="M3400" s="178"/>
      <c r="N3400" s="106"/>
      <c r="O3400" s="111"/>
      <c r="P3400" s="111"/>
      <c r="Q3400" s="106"/>
      <c r="R3400" s="106"/>
      <c r="S3400" s="106"/>
      <c r="T3400" s="106"/>
      <c r="U3400" s="106"/>
      <c r="V3400" s="106"/>
      <c r="W3400" s="19"/>
      <c r="X3400" s="2"/>
      <c r="Y3400" s="4"/>
      <c r="Z3400" s="106"/>
      <c r="AA3400" s="114"/>
      <c r="AB3400" s="112"/>
      <c r="AC3400" s="178"/>
      <c r="AD3400" s="11"/>
      <c r="AE3400" s="106"/>
      <c r="AF3400" s="106"/>
      <c r="AG3400" s="106"/>
      <c r="AH3400" s="115"/>
      <c r="AI3400" s="116"/>
      <c r="AO3400" s="26"/>
      <c r="AP3400" s="26"/>
    </row>
    <row r="3401" spans="1:42" ht="15" customHeight="1" x14ac:dyDescent="0.25">
      <c r="A3401" s="105"/>
      <c r="B3401" s="106"/>
      <c r="C3401" s="2"/>
      <c r="D3401" s="2"/>
      <c r="E3401" s="106"/>
      <c r="F3401" s="107"/>
      <c r="G3401" s="108"/>
      <c r="H3401" s="109"/>
      <c r="I3401" s="109"/>
      <c r="J3401" s="110"/>
      <c r="K3401" s="117"/>
      <c r="L3401" s="178"/>
      <c r="M3401" s="178"/>
      <c r="N3401" s="106"/>
      <c r="O3401" s="111"/>
      <c r="P3401" s="111"/>
      <c r="Q3401" s="106"/>
      <c r="R3401" s="106"/>
      <c r="S3401" s="106"/>
      <c r="T3401" s="106"/>
      <c r="U3401" s="106"/>
      <c r="V3401" s="106"/>
      <c r="W3401" s="19"/>
      <c r="X3401" s="2"/>
      <c r="Y3401" s="4"/>
      <c r="Z3401" s="106"/>
      <c r="AA3401" s="114"/>
      <c r="AB3401" s="112"/>
      <c r="AC3401" s="178"/>
      <c r="AD3401" s="11"/>
      <c r="AE3401" s="106"/>
      <c r="AF3401" s="106"/>
      <c r="AG3401" s="106"/>
      <c r="AH3401" s="115"/>
      <c r="AI3401" s="116"/>
      <c r="AO3401" s="26"/>
      <c r="AP3401" s="26"/>
    </row>
    <row r="3402" spans="1:42" ht="15" customHeight="1" x14ac:dyDescent="0.25">
      <c r="A3402" s="105"/>
      <c r="B3402" s="106"/>
      <c r="C3402" s="2"/>
      <c r="D3402" s="2"/>
      <c r="E3402" s="106"/>
      <c r="F3402" s="107"/>
      <c r="G3402" s="108"/>
      <c r="H3402" s="109"/>
      <c r="I3402" s="109"/>
      <c r="J3402" s="110"/>
      <c r="K3402" s="117"/>
      <c r="L3402" s="178"/>
      <c r="M3402" s="178"/>
      <c r="N3402" s="106"/>
      <c r="O3402" s="111"/>
      <c r="P3402" s="111"/>
      <c r="Q3402" s="106"/>
      <c r="R3402" s="106"/>
      <c r="S3402" s="106"/>
      <c r="T3402" s="106"/>
      <c r="U3402" s="106"/>
      <c r="V3402" s="106"/>
      <c r="W3402" s="19"/>
      <c r="X3402" s="2"/>
      <c r="Y3402" s="4"/>
      <c r="Z3402" s="106"/>
      <c r="AA3402" s="114"/>
      <c r="AB3402" s="112"/>
      <c r="AC3402" s="178"/>
      <c r="AD3402" s="11"/>
      <c r="AE3402" s="106"/>
      <c r="AF3402" s="106"/>
      <c r="AG3402" s="106"/>
      <c r="AH3402" s="115"/>
      <c r="AI3402" s="116"/>
      <c r="AO3402" s="26"/>
      <c r="AP3402" s="26"/>
    </row>
    <row r="3403" spans="1:42" ht="15" customHeight="1" x14ac:dyDescent="0.25">
      <c r="A3403" s="105"/>
      <c r="B3403" s="106"/>
      <c r="C3403" s="2"/>
      <c r="D3403" s="2"/>
      <c r="E3403" s="106"/>
      <c r="F3403" s="107"/>
      <c r="G3403" s="108"/>
      <c r="H3403" s="109"/>
      <c r="I3403" s="109"/>
      <c r="J3403" s="110"/>
      <c r="K3403" s="117"/>
      <c r="L3403" s="178"/>
      <c r="M3403" s="178"/>
      <c r="N3403" s="106"/>
      <c r="O3403" s="111"/>
      <c r="P3403" s="111"/>
      <c r="Q3403" s="106"/>
      <c r="R3403" s="106"/>
      <c r="S3403" s="106"/>
      <c r="T3403" s="106"/>
      <c r="U3403" s="106"/>
      <c r="V3403" s="106"/>
      <c r="W3403" s="19"/>
      <c r="X3403" s="2"/>
      <c r="Y3403" s="4"/>
      <c r="Z3403" s="106"/>
      <c r="AA3403" s="114"/>
      <c r="AB3403" s="112"/>
      <c r="AC3403" s="178"/>
      <c r="AD3403" s="11"/>
      <c r="AE3403" s="106"/>
      <c r="AF3403" s="106"/>
      <c r="AG3403" s="106"/>
      <c r="AH3403" s="115"/>
      <c r="AI3403" s="116"/>
      <c r="AO3403" s="26"/>
      <c r="AP3403" s="26"/>
    </row>
    <row r="3404" spans="1:42" ht="15" customHeight="1" x14ac:dyDescent="0.25">
      <c r="A3404" s="105"/>
      <c r="B3404" s="106"/>
      <c r="C3404" s="2"/>
      <c r="D3404" s="2"/>
      <c r="E3404" s="106"/>
      <c r="F3404" s="107"/>
      <c r="G3404" s="108"/>
      <c r="H3404" s="109"/>
      <c r="I3404" s="109"/>
      <c r="J3404" s="110"/>
      <c r="K3404" s="117"/>
      <c r="L3404" s="178"/>
      <c r="M3404" s="178"/>
      <c r="N3404" s="106"/>
      <c r="O3404" s="111"/>
      <c r="P3404" s="111"/>
      <c r="Q3404" s="106"/>
      <c r="R3404" s="106"/>
      <c r="S3404" s="106"/>
      <c r="T3404" s="106"/>
      <c r="U3404" s="106"/>
      <c r="V3404" s="106"/>
      <c r="W3404" s="19"/>
      <c r="X3404" s="2"/>
      <c r="Y3404" s="4"/>
      <c r="Z3404" s="106"/>
      <c r="AA3404" s="114"/>
      <c r="AB3404" s="112"/>
      <c r="AC3404" s="178"/>
      <c r="AD3404" s="11"/>
      <c r="AE3404" s="106"/>
      <c r="AF3404" s="106"/>
      <c r="AG3404" s="106"/>
      <c r="AH3404" s="115"/>
      <c r="AI3404" s="116"/>
      <c r="AO3404" s="26"/>
      <c r="AP3404" s="26"/>
    </row>
    <row r="3405" spans="1:42" ht="15" customHeight="1" x14ac:dyDescent="0.25">
      <c r="A3405" s="105"/>
      <c r="B3405" s="106"/>
      <c r="C3405" s="2"/>
      <c r="D3405" s="2"/>
      <c r="E3405" s="106"/>
      <c r="F3405" s="107"/>
      <c r="G3405" s="108"/>
      <c r="H3405" s="109"/>
      <c r="I3405" s="109"/>
      <c r="J3405" s="110"/>
      <c r="K3405" s="117"/>
      <c r="L3405" s="178"/>
      <c r="M3405" s="178"/>
      <c r="N3405" s="106"/>
      <c r="O3405" s="111"/>
      <c r="P3405" s="111"/>
      <c r="Q3405" s="106"/>
      <c r="R3405" s="106"/>
      <c r="S3405" s="106"/>
      <c r="T3405" s="106"/>
      <c r="U3405" s="106"/>
      <c r="V3405" s="106"/>
      <c r="W3405" s="19"/>
      <c r="X3405" s="2"/>
      <c r="Y3405" s="4"/>
      <c r="Z3405" s="106"/>
      <c r="AA3405" s="114"/>
      <c r="AB3405" s="112"/>
      <c r="AC3405" s="178"/>
      <c r="AD3405" s="11"/>
      <c r="AE3405" s="106"/>
      <c r="AF3405" s="106"/>
      <c r="AG3405" s="106"/>
      <c r="AH3405" s="115"/>
      <c r="AI3405" s="116"/>
      <c r="AO3405" s="26"/>
      <c r="AP3405" s="26"/>
    </row>
    <row r="3406" spans="1:42" ht="15" customHeight="1" x14ac:dyDescent="0.25">
      <c r="A3406" s="105"/>
      <c r="B3406" s="106"/>
      <c r="C3406" s="2"/>
      <c r="D3406" s="2"/>
      <c r="E3406" s="106"/>
      <c r="F3406" s="107"/>
      <c r="G3406" s="108"/>
      <c r="H3406" s="109"/>
      <c r="I3406" s="109"/>
      <c r="J3406" s="110"/>
      <c r="K3406" s="117"/>
      <c r="L3406" s="178"/>
      <c r="M3406" s="178"/>
      <c r="N3406" s="106"/>
      <c r="O3406" s="111"/>
      <c r="P3406" s="111"/>
      <c r="Q3406" s="106"/>
      <c r="R3406" s="106"/>
      <c r="S3406" s="106"/>
      <c r="T3406" s="106"/>
      <c r="U3406" s="106"/>
      <c r="V3406" s="106"/>
      <c r="W3406" s="19"/>
      <c r="X3406" s="2"/>
      <c r="Y3406" s="4"/>
      <c r="Z3406" s="106"/>
      <c r="AA3406" s="114"/>
      <c r="AB3406" s="112"/>
      <c r="AC3406" s="178"/>
      <c r="AD3406" s="11"/>
      <c r="AE3406" s="106"/>
      <c r="AF3406" s="106"/>
      <c r="AG3406" s="106"/>
      <c r="AH3406" s="115"/>
      <c r="AI3406" s="116"/>
      <c r="AO3406" s="26"/>
      <c r="AP3406" s="26"/>
    </row>
    <row r="3407" spans="1:42" ht="15" customHeight="1" x14ac:dyDescent="0.25">
      <c r="A3407" s="105"/>
      <c r="B3407" s="106"/>
      <c r="C3407" s="2"/>
      <c r="D3407" s="2"/>
      <c r="E3407" s="106"/>
      <c r="F3407" s="107"/>
      <c r="G3407" s="108"/>
      <c r="H3407" s="109"/>
      <c r="I3407" s="109"/>
      <c r="J3407" s="110"/>
      <c r="K3407" s="117"/>
      <c r="L3407" s="178"/>
      <c r="M3407" s="178"/>
      <c r="N3407" s="106"/>
      <c r="O3407" s="111"/>
      <c r="P3407" s="111"/>
      <c r="Q3407" s="106"/>
      <c r="R3407" s="106"/>
      <c r="S3407" s="106"/>
      <c r="T3407" s="106"/>
      <c r="U3407" s="106"/>
      <c r="V3407" s="106"/>
      <c r="W3407" s="19"/>
      <c r="X3407" s="2"/>
      <c r="Y3407" s="4"/>
      <c r="Z3407" s="106"/>
      <c r="AA3407" s="114"/>
      <c r="AB3407" s="112"/>
      <c r="AC3407" s="178"/>
      <c r="AD3407" s="11"/>
      <c r="AE3407" s="106"/>
      <c r="AF3407" s="106"/>
      <c r="AG3407" s="106"/>
      <c r="AH3407" s="115"/>
      <c r="AI3407" s="116"/>
      <c r="AO3407" s="26"/>
      <c r="AP3407" s="26"/>
    </row>
    <row r="3408" spans="1:42" ht="15" customHeight="1" x14ac:dyDescent="0.25">
      <c r="A3408" s="105"/>
      <c r="B3408" s="106"/>
      <c r="C3408" s="2"/>
      <c r="D3408" s="2"/>
      <c r="E3408" s="106"/>
      <c r="F3408" s="107"/>
      <c r="G3408" s="108"/>
      <c r="H3408" s="109"/>
      <c r="I3408" s="109"/>
      <c r="J3408" s="110"/>
      <c r="K3408" s="117"/>
      <c r="L3408" s="178"/>
      <c r="M3408" s="178"/>
      <c r="N3408" s="106"/>
      <c r="O3408" s="111"/>
      <c r="P3408" s="111"/>
      <c r="Q3408" s="106"/>
      <c r="R3408" s="106"/>
      <c r="S3408" s="106"/>
      <c r="T3408" s="106"/>
      <c r="U3408" s="106"/>
      <c r="V3408" s="106"/>
      <c r="W3408" s="19"/>
      <c r="X3408" s="2"/>
      <c r="Y3408" s="4"/>
      <c r="Z3408" s="106"/>
      <c r="AA3408" s="114"/>
      <c r="AB3408" s="112"/>
      <c r="AC3408" s="178"/>
      <c r="AD3408" s="11"/>
      <c r="AE3408" s="106"/>
      <c r="AF3408" s="106"/>
      <c r="AG3408" s="106"/>
      <c r="AH3408" s="115"/>
      <c r="AI3408" s="116"/>
      <c r="AO3408" s="26"/>
      <c r="AP3408" s="26"/>
    </row>
    <row r="3409" spans="1:42" ht="15" customHeight="1" x14ac:dyDescent="0.25">
      <c r="A3409" s="105"/>
      <c r="B3409" s="106"/>
      <c r="C3409" s="2"/>
      <c r="D3409" s="2"/>
      <c r="E3409" s="106"/>
      <c r="F3409" s="107"/>
      <c r="G3409" s="108"/>
      <c r="H3409" s="109"/>
      <c r="I3409" s="109"/>
      <c r="J3409" s="110"/>
      <c r="K3409" s="117"/>
      <c r="L3409" s="178"/>
      <c r="M3409" s="178"/>
      <c r="N3409" s="106"/>
      <c r="O3409" s="111"/>
      <c r="P3409" s="111"/>
      <c r="Q3409" s="106"/>
      <c r="R3409" s="106"/>
      <c r="S3409" s="106"/>
      <c r="T3409" s="106"/>
      <c r="U3409" s="106"/>
      <c r="V3409" s="106"/>
      <c r="W3409" s="19"/>
      <c r="X3409" s="2"/>
      <c r="Y3409" s="4"/>
      <c r="Z3409" s="106"/>
      <c r="AA3409" s="114"/>
      <c r="AB3409" s="112"/>
      <c r="AC3409" s="178"/>
      <c r="AD3409" s="11"/>
      <c r="AE3409" s="106"/>
      <c r="AF3409" s="106"/>
      <c r="AG3409" s="106"/>
      <c r="AH3409" s="115"/>
      <c r="AI3409" s="116"/>
      <c r="AO3409" s="26"/>
      <c r="AP3409" s="26"/>
    </row>
    <row r="3410" spans="1:42" ht="15" customHeight="1" x14ac:dyDescent="0.25">
      <c r="A3410" s="105"/>
      <c r="B3410" s="106"/>
      <c r="C3410" s="2"/>
      <c r="D3410" s="2"/>
      <c r="E3410" s="106"/>
      <c r="F3410" s="107"/>
      <c r="G3410" s="108"/>
      <c r="H3410" s="109"/>
      <c r="I3410" s="109"/>
      <c r="J3410" s="110"/>
      <c r="K3410" s="117"/>
      <c r="L3410" s="178"/>
      <c r="M3410" s="178"/>
      <c r="N3410" s="106"/>
      <c r="O3410" s="111"/>
      <c r="P3410" s="111"/>
      <c r="Q3410" s="106"/>
      <c r="R3410" s="106"/>
      <c r="S3410" s="106"/>
      <c r="T3410" s="106"/>
      <c r="U3410" s="106"/>
      <c r="V3410" s="106"/>
      <c r="W3410" s="19"/>
      <c r="X3410" s="2"/>
      <c r="Y3410" s="4"/>
      <c r="Z3410" s="106"/>
      <c r="AA3410" s="114"/>
      <c r="AB3410" s="112"/>
      <c r="AC3410" s="178"/>
      <c r="AD3410" s="11"/>
      <c r="AE3410" s="106"/>
      <c r="AF3410" s="106"/>
      <c r="AG3410" s="106"/>
      <c r="AH3410" s="115"/>
      <c r="AI3410" s="116"/>
      <c r="AO3410" s="26"/>
      <c r="AP3410" s="26"/>
    </row>
    <row r="3411" spans="1:42" ht="15" customHeight="1" x14ac:dyDescent="0.25">
      <c r="A3411" s="105"/>
      <c r="B3411" s="106"/>
      <c r="C3411" s="2"/>
      <c r="D3411" s="2"/>
      <c r="E3411" s="106"/>
      <c r="F3411" s="107"/>
      <c r="G3411" s="108"/>
      <c r="H3411" s="109"/>
      <c r="I3411" s="109"/>
      <c r="J3411" s="110"/>
      <c r="K3411" s="117"/>
      <c r="L3411" s="178"/>
      <c r="M3411" s="178"/>
      <c r="N3411" s="106"/>
      <c r="O3411" s="111"/>
      <c r="P3411" s="111"/>
      <c r="Q3411" s="106"/>
      <c r="R3411" s="106"/>
      <c r="S3411" s="106"/>
      <c r="T3411" s="106"/>
      <c r="U3411" s="106"/>
      <c r="V3411" s="106"/>
      <c r="W3411" s="19"/>
      <c r="X3411" s="2"/>
      <c r="Y3411" s="4"/>
      <c r="Z3411" s="106"/>
      <c r="AA3411" s="114"/>
      <c r="AB3411" s="112"/>
      <c r="AC3411" s="178"/>
      <c r="AD3411" s="11"/>
      <c r="AE3411" s="106"/>
      <c r="AF3411" s="106"/>
      <c r="AG3411" s="106"/>
      <c r="AH3411" s="115"/>
      <c r="AI3411" s="116"/>
      <c r="AO3411" s="26"/>
      <c r="AP3411" s="26"/>
    </row>
    <row r="3412" spans="1:42" ht="15" customHeight="1" x14ac:dyDescent="0.25">
      <c r="A3412" s="105"/>
      <c r="B3412" s="106"/>
      <c r="C3412" s="2"/>
      <c r="D3412" s="2"/>
      <c r="E3412" s="106"/>
      <c r="F3412" s="107"/>
      <c r="G3412" s="108"/>
      <c r="H3412" s="109"/>
      <c r="I3412" s="109"/>
      <c r="J3412" s="110"/>
      <c r="K3412" s="117"/>
      <c r="L3412" s="178"/>
      <c r="M3412" s="178"/>
      <c r="N3412" s="106"/>
      <c r="O3412" s="111"/>
      <c r="P3412" s="111"/>
      <c r="Q3412" s="106"/>
      <c r="R3412" s="106"/>
      <c r="S3412" s="106"/>
      <c r="T3412" s="106"/>
      <c r="U3412" s="106"/>
      <c r="V3412" s="106"/>
      <c r="W3412" s="19"/>
      <c r="X3412" s="2"/>
      <c r="Y3412" s="4"/>
      <c r="Z3412" s="106"/>
      <c r="AA3412" s="114"/>
      <c r="AB3412" s="112"/>
      <c r="AC3412" s="178"/>
      <c r="AD3412" s="11"/>
      <c r="AE3412" s="106"/>
      <c r="AF3412" s="106"/>
      <c r="AG3412" s="106"/>
      <c r="AH3412" s="115"/>
      <c r="AI3412" s="116"/>
      <c r="AO3412" s="26"/>
      <c r="AP3412" s="26"/>
    </row>
    <row r="3413" spans="1:42" ht="15" customHeight="1" x14ac:dyDescent="0.25">
      <c r="A3413" s="105"/>
      <c r="B3413" s="106"/>
      <c r="C3413" s="2"/>
      <c r="D3413" s="2"/>
      <c r="E3413" s="106"/>
      <c r="F3413" s="107"/>
      <c r="G3413" s="108"/>
      <c r="H3413" s="109"/>
      <c r="I3413" s="109"/>
      <c r="J3413" s="110"/>
      <c r="K3413" s="117"/>
      <c r="L3413" s="178"/>
      <c r="M3413" s="178"/>
      <c r="N3413" s="106"/>
      <c r="O3413" s="111"/>
      <c r="P3413" s="111"/>
      <c r="Q3413" s="106"/>
      <c r="R3413" s="106"/>
      <c r="S3413" s="106"/>
      <c r="T3413" s="106"/>
      <c r="U3413" s="106"/>
      <c r="V3413" s="106"/>
      <c r="W3413" s="19"/>
      <c r="X3413" s="2"/>
      <c r="Y3413" s="4"/>
      <c r="Z3413" s="106"/>
      <c r="AA3413" s="114"/>
      <c r="AB3413" s="112"/>
      <c r="AC3413" s="178"/>
      <c r="AD3413" s="11"/>
      <c r="AE3413" s="106"/>
      <c r="AF3413" s="106"/>
      <c r="AG3413" s="106"/>
      <c r="AH3413" s="115"/>
      <c r="AI3413" s="116"/>
      <c r="AO3413" s="26"/>
      <c r="AP3413" s="26"/>
    </row>
    <row r="3414" spans="1:42" ht="15" customHeight="1" x14ac:dyDescent="0.25">
      <c r="A3414" s="105"/>
      <c r="B3414" s="106"/>
      <c r="C3414" s="2"/>
      <c r="D3414" s="2"/>
      <c r="E3414" s="106"/>
      <c r="F3414" s="107"/>
      <c r="G3414" s="108"/>
      <c r="H3414" s="109"/>
      <c r="I3414" s="109"/>
      <c r="J3414" s="110"/>
      <c r="K3414" s="117"/>
      <c r="L3414" s="178"/>
      <c r="M3414" s="178"/>
      <c r="N3414" s="106"/>
      <c r="O3414" s="111"/>
      <c r="P3414" s="111"/>
      <c r="Q3414" s="106"/>
      <c r="R3414" s="106"/>
      <c r="S3414" s="106"/>
      <c r="T3414" s="106"/>
      <c r="U3414" s="106"/>
      <c r="V3414" s="106"/>
      <c r="W3414" s="19"/>
      <c r="X3414" s="2"/>
      <c r="Y3414" s="4"/>
      <c r="Z3414" s="106"/>
      <c r="AA3414" s="114"/>
      <c r="AB3414" s="112"/>
      <c r="AC3414" s="178"/>
      <c r="AD3414" s="11"/>
      <c r="AE3414" s="106"/>
      <c r="AF3414" s="106"/>
      <c r="AG3414" s="106"/>
      <c r="AH3414" s="115"/>
      <c r="AI3414" s="116"/>
      <c r="AO3414" s="26"/>
      <c r="AP3414" s="26"/>
    </row>
    <row r="3415" spans="1:42" ht="15" customHeight="1" x14ac:dyDescent="0.25">
      <c r="A3415" s="105"/>
      <c r="B3415" s="106"/>
      <c r="C3415" s="2"/>
      <c r="D3415" s="2"/>
      <c r="E3415" s="106"/>
      <c r="F3415" s="107"/>
      <c r="G3415" s="108"/>
      <c r="H3415" s="109"/>
      <c r="I3415" s="109"/>
      <c r="J3415" s="110"/>
      <c r="K3415" s="117"/>
      <c r="L3415" s="178"/>
      <c r="M3415" s="178"/>
      <c r="N3415" s="106"/>
      <c r="O3415" s="111"/>
      <c r="P3415" s="111"/>
      <c r="Q3415" s="106"/>
      <c r="R3415" s="106"/>
      <c r="S3415" s="106"/>
      <c r="T3415" s="106"/>
      <c r="U3415" s="106"/>
      <c r="V3415" s="106"/>
      <c r="W3415" s="19"/>
      <c r="X3415" s="2"/>
      <c r="Y3415" s="4"/>
      <c r="Z3415" s="106"/>
      <c r="AA3415" s="114"/>
      <c r="AB3415" s="112"/>
      <c r="AC3415" s="178"/>
      <c r="AD3415" s="11"/>
      <c r="AE3415" s="106"/>
      <c r="AF3415" s="106"/>
      <c r="AG3415" s="106"/>
      <c r="AH3415" s="115"/>
      <c r="AI3415" s="116"/>
      <c r="AO3415" s="26"/>
      <c r="AP3415" s="26"/>
    </row>
    <row r="3416" spans="1:42" ht="15" customHeight="1" x14ac:dyDescent="0.25">
      <c r="A3416" s="105"/>
      <c r="B3416" s="106"/>
      <c r="C3416" s="2"/>
      <c r="D3416" s="2"/>
      <c r="E3416" s="106"/>
      <c r="F3416" s="107"/>
      <c r="G3416" s="108"/>
      <c r="H3416" s="109"/>
      <c r="I3416" s="109"/>
      <c r="J3416" s="110"/>
      <c r="K3416" s="117"/>
      <c r="L3416" s="178"/>
      <c r="M3416" s="178"/>
      <c r="N3416" s="106"/>
      <c r="O3416" s="111"/>
      <c r="P3416" s="111"/>
      <c r="Q3416" s="106"/>
      <c r="R3416" s="106"/>
      <c r="S3416" s="106"/>
      <c r="T3416" s="106"/>
      <c r="U3416" s="106"/>
      <c r="V3416" s="106"/>
      <c r="W3416" s="19"/>
      <c r="X3416" s="2"/>
      <c r="Y3416" s="4"/>
      <c r="Z3416" s="106"/>
      <c r="AA3416" s="114"/>
      <c r="AB3416" s="112"/>
      <c r="AC3416" s="178"/>
      <c r="AD3416" s="11"/>
      <c r="AE3416" s="106"/>
      <c r="AF3416" s="106"/>
      <c r="AG3416" s="106"/>
      <c r="AH3416" s="115"/>
      <c r="AI3416" s="116"/>
      <c r="AO3416" s="26"/>
      <c r="AP3416" s="26"/>
    </row>
    <row r="3417" spans="1:42" ht="15" customHeight="1" x14ac:dyDescent="0.25">
      <c r="A3417" s="105"/>
      <c r="B3417" s="106"/>
      <c r="C3417" s="2"/>
      <c r="D3417" s="2"/>
      <c r="E3417" s="106"/>
      <c r="F3417" s="107"/>
      <c r="G3417" s="108"/>
      <c r="H3417" s="109"/>
      <c r="I3417" s="109"/>
      <c r="J3417" s="110"/>
      <c r="K3417" s="117"/>
      <c r="L3417" s="178"/>
      <c r="M3417" s="178"/>
      <c r="N3417" s="106"/>
      <c r="O3417" s="111"/>
      <c r="P3417" s="111"/>
      <c r="Q3417" s="106"/>
      <c r="R3417" s="106"/>
      <c r="S3417" s="106"/>
      <c r="T3417" s="106"/>
      <c r="U3417" s="106"/>
      <c r="V3417" s="106"/>
      <c r="W3417" s="19"/>
      <c r="X3417" s="2"/>
      <c r="Y3417" s="4"/>
      <c r="Z3417" s="106"/>
      <c r="AA3417" s="114"/>
      <c r="AB3417" s="112"/>
      <c r="AC3417" s="178"/>
      <c r="AD3417" s="11"/>
      <c r="AE3417" s="106"/>
      <c r="AF3417" s="106"/>
      <c r="AG3417" s="106"/>
      <c r="AH3417" s="115"/>
      <c r="AI3417" s="116"/>
      <c r="AO3417" s="26"/>
      <c r="AP3417" s="26"/>
    </row>
    <row r="3418" spans="1:42" ht="15" customHeight="1" x14ac:dyDescent="0.25">
      <c r="A3418" s="105"/>
      <c r="B3418" s="106"/>
      <c r="C3418" s="2"/>
      <c r="D3418" s="2"/>
      <c r="E3418" s="106"/>
      <c r="F3418" s="107"/>
      <c r="G3418" s="108"/>
      <c r="H3418" s="109"/>
      <c r="I3418" s="109"/>
      <c r="J3418" s="110"/>
      <c r="K3418" s="117"/>
      <c r="L3418" s="178"/>
      <c r="M3418" s="178"/>
      <c r="N3418" s="106"/>
      <c r="O3418" s="111"/>
      <c r="P3418" s="111"/>
      <c r="Q3418" s="106"/>
      <c r="R3418" s="106"/>
      <c r="S3418" s="106"/>
      <c r="T3418" s="106"/>
      <c r="U3418" s="106"/>
      <c r="V3418" s="106"/>
      <c r="W3418" s="19"/>
      <c r="X3418" s="2"/>
      <c r="Y3418" s="4"/>
      <c r="Z3418" s="106"/>
      <c r="AA3418" s="114"/>
      <c r="AB3418" s="112"/>
      <c r="AC3418" s="178"/>
      <c r="AD3418" s="11"/>
      <c r="AE3418" s="106"/>
      <c r="AF3418" s="106"/>
      <c r="AG3418" s="106"/>
      <c r="AH3418" s="115"/>
      <c r="AI3418" s="116"/>
      <c r="AO3418" s="26"/>
      <c r="AP3418" s="26"/>
    </row>
    <row r="3419" spans="1:42" ht="15" customHeight="1" x14ac:dyDescent="0.25">
      <c r="A3419" s="105"/>
      <c r="B3419" s="106"/>
      <c r="C3419" s="2"/>
      <c r="D3419" s="2"/>
      <c r="E3419" s="106"/>
      <c r="F3419" s="107"/>
      <c r="G3419" s="108"/>
      <c r="H3419" s="109"/>
      <c r="I3419" s="109"/>
      <c r="J3419" s="110"/>
      <c r="K3419" s="117"/>
      <c r="L3419" s="178"/>
      <c r="M3419" s="178"/>
      <c r="N3419" s="106"/>
      <c r="O3419" s="111"/>
      <c r="P3419" s="111"/>
      <c r="Q3419" s="106"/>
      <c r="R3419" s="106"/>
      <c r="S3419" s="106"/>
      <c r="T3419" s="106"/>
      <c r="U3419" s="106"/>
      <c r="V3419" s="106"/>
      <c r="W3419" s="19"/>
      <c r="X3419" s="2"/>
      <c r="Y3419" s="4"/>
      <c r="Z3419" s="106"/>
      <c r="AA3419" s="114"/>
      <c r="AB3419" s="112"/>
      <c r="AC3419" s="178"/>
      <c r="AD3419" s="11"/>
      <c r="AE3419" s="106"/>
      <c r="AF3419" s="106"/>
      <c r="AG3419" s="106"/>
      <c r="AH3419" s="115"/>
      <c r="AI3419" s="116"/>
      <c r="AO3419" s="26"/>
      <c r="AP3419" s="26"/>
    </row>
    <row r="3420" spans="1:42" ht="15" customHeight="1" x14ac:dyDescent="0.25">
      <c r="A3420" s="105"/>
      <c r="B3420" s="106"/>
      <c r="C3420" s="2"/>
      <c r="D3420" s="2"/>
      <c r="E3420" s="106"/>
      <c r="F3420" s="107"/>
      <c r="G3420" s="108"/>
      <c r="H3420" s="109"/>
      <c r="I3420" s="109"/>
      <c r="J3420" s="110"/>
      <c r="K3420" s="117"/>
      <c r="L3420" s="178"/>
      <c r="M3420" s="178"/>
      <c r="N3420" s="106"/>
      <c r="O3420" s="111"/>
      <c r="P3420" s="111"/>
      <c r="Q3420" s="106"/>
      <c r="R3420" s="106"/>
      <c r="S3420" s="106"/>
      <c r="T3420" s="106"/>
      <c r="U3420" s="106"/>
      <c r="V3420" s="106"/>
      <c r="W3420" s="19"/>
      <c r="X3420" s="2"/>
      <c r="Y3420" s="4"/>
      <c r="Z3420" s="106"/>
      <c r="AA3420" s="114"/>
      <c r="AB3420" s="112"/>
      <c r="AC3420" s="178"/>
      <c r="AD3420" s="11"/>
      <c r="AE3420" s="106"/>
      <c r="AF3420" s="106"/>
      <c r="AG3420" s="106"/>
      <c r="AH3420" s="115"/>
      <c r="AI3420" s="116"/>
      <c r="AO3420" s="26"/>
      <c r="AP3420" s="26"/>
    </row>
    <row r="3421" spans="1:42" ht="15" customHeight="1" x14ac:dyDescent="0.25">
      <c r="A3421" s="105"/>
      <c r="B3421" s="106"/>
      <c r="C3421" s="2"/>
      <c r="D3421" s="2"/>
      <c r="E3421" s="106"/>
      <c r="F3421" s="107"/>
      <c r="G3421" s="108"/>
      <c r="H3421" s="109"/>
      <c r="I3421" s="109"/>
      <c r="J3421" s="110"/>
      <c r="K3421" s="117"/>
      <c r="L3421" s="178"/>
      <c r="M3421" s="178"/>
      <c r="N3421" s="106"/>
      <c r="O3421" s="111"/>
      <c r="P3421" s="111"/>
      <c r="Q3421" s="106"/>
      <c r="R3421" s="106"/>
      <c r="S3421" s="106"/>
      <c r="T3421" s="106"/>
      <c r="U3421" s="106"/>
      <c r="V3421" s="106"/>
      <c r="W3421" s="19"/>
      <c r="X3421" s="2"/>
      <c r="Y3421" s="4"/>
      <c r="Z3421" s="106"/>
      <c r="AA3421" s="114"/>
      <c r="AB3421" s="112"/>
      <c r="AC3421" s="178"/>
      <c r="AD3421" s="11"/>
      <c r="AE3421" s="106"/>
      <c r="AF3421" s="106"/>
      <c r="AG3421" s="106"/>
      <c r="AH3421" s="115"/>
      <c r="AI3421" s="116"/>
      <c r="AO3421" s="26"/>
      <c r="AP3421" s="26"/>
    </row>
    <row r="3422" spans="1:42" ht="15" customHeight="1" x14ac:dyDescent="0.25">
      <c r="A3422" s="105"/>
      <c r="B3422" s="106"/>
      <c r="C3422" s="2"/>
      <c r="D3422" s="2"/>
      <c r="E3422" s="106"/>
      <c r="F3422" s="107"/>
      <c r="G3422" s="108"/>
      <c r="H3422" s="109"/>
      <c r="I3422" s="109"/>
      <c r="J3422" s="110"/>
      <c r="K3422" s="117"/>
      <c r="L3422" s="178"/>
      <c r="M3422" s="178"/>
      <c r="N3422" s="106"/>
      <c r="O3422" s="111"/>
      <c r="P3422" s="111"/>
      <c r="Q3422" s="106"/>
      <c r="R3422" s="106"/>
      <c r="S3422" s="106"/>
      <c r="T3422" s="106"/>
      <c r="U3422" s="106"/>
      <c r="V3422" s="106"/>
      <c r="W3422" s="19"/>
      <c r="X3422" s="2"/>
      <c r="Y3422" s="4"/>
      <c r="Z3422" s="106"/>
      <c r="AA3422" s="114"/>
      <c r="AB3422" s="112"/>
      <c r="AC3422" s="178"/>
      <c r="AD3422" s="11"/>
      <c r="AE3422" s="106"/>
      <c r="AF3422" s="106"/>
      <c r="AG3422" s="106"/>
      <c r="AH3422" s="115"/>
      <c r="AI3422" s="116"/>
      <c r="AO3422" s="26"/>
      <c r="AP3422" s="26"/>
    </row>
    <row r="3423" spans="1:42" ht="15" customHeight="1" x14ac:dyDescent="0.25">
      <c r="A3423" s="105"/>
      <c r="B3423" s="106"/>
      <c r="C3423" s="2"/>
      <c r="D3423" s="2"/>
      <c r="E3423" s="106"/>
      <c r="F3423" s="107"/>
      <c r="G3423" s="108"/>
      <c r="H3423" s="109"/>
      <c r="I3423" s="109"/>
      <c r="J3423" s="110"/>
      <c r="K3423" s="117"/>
      <c r="L3423" s="178"/>
      <c r="M3423" s="178"/>
      <c r="N3423" s="106"/>
      <c r="O3423" s="111"/>
      <c r="P3423" s="111"/>
      <c r="Q3423" s="106"/>
      <c r="R3423" s="106"/>
      <c r="S3423" s="106"/>
      <c r="T3423" s="106"/>
      <c r="U3423" s="106"/>
      <c r="V3423" s="106"/>
      <c r="W3423" s="19"/>
      <c r="X3423" s="2"/>
      <c r="Y3423" s="4"/>
      <c r="Z3423" s="106"/>
      <c r="AA3423" s="114"/>
      <c r="AB3423" s="112"/>
      <c r="AC3423" s="178"/>
      <c r="AD3423" s="11"/>
      <c r="AE3423" s="106"/>
      <c r="AF3423" s="106"/>
      <c r="AG3423" s="106"/>
      <c r="AH3423" s="115"/>
      <c r="AI3423" s="116"/>
      <c r="AO3423" s="26"/>
      <c r="AP3423" s="26"/>
    </row>
    <row r="3424" spans="1:42" ht="15" customHeight="1" x14ac:dyDescent="0.25">
      <c r="A3424" s="105"/>
      <c r="B3424" s="106"/>
      <c r="C3424" s="2"/>
      <c r="D3424" s="2"/>
      <c r="E3424" s="106"/>
      <c r="F3424" s="107"/>
      <c r="G3424" s="108"/>
      <c r="H3424" s="109"/>
      <c r="I3424" s="109"/>
      <c r="J3424" s="110"/>
      <c r="K3424" s="117"/>
      <c r="L3424" s="178"/>
      <c r="M3424" s="178"/>
      <c r="N3424" s="106"/>
      <c r="O3424" s="111"/>
      <c r="P3424" s="111"/>
      <c r="Q3424" s="106"/>
      <c r="R3424" s="106"/>
      <c r="S3424" s="106"/>
      <c r="T3424" s="106"/>
      <c r="U3424" s="106"/>
      <c r="V3424" s="106"/>
      <c r="W3424" s="19"/>
      <c r="X3424" s="2"/>
      <c r="Y3424" s="4"/>
      <c r="Z3424" s="106"/>
      <c r="AA3424" s="114"/>
      <c r="AB3424" s="112"/>
      <c r="AC3424" s="178"/>
      <c r="AD3424" s="11"/>
      <c r="AE3424" s="106"/>
      <c r="AF3424" s="106"/>
      <c r="AG3424" s="106"/>
      <c r="AH3424" s="115"/>
      <c r="AI3424" s="116"/>
      <c r="AO3424" s="26"/>
      <c r="AP3424" s="26"/>
    </row>
    <row r="3425" spans="1:42" ht="15" customHeight="1" x14ac:dyDescent="0.25">
      <c r="A3425" s="105"/>
      <c r="B3425" s="106"/>
      <c r="C3425" s="2"/>
      <c r="D3425" s="2"/>
      <c r="E3425" s="106"/>
      <c r="F3425" s="107"/>
      <c r="G3425" s="108"/>
      <c r="H3425" s="109"/>
      <c r="I3425" s="109"/>
      <c r="J3425" s="110"/>
      <c r="K3425" s="117"/>
      <c r="L3425" s="178"/>
      <c r="M3425" s="178"/>
      <c r="N3425" s="106"/>
      <c r="O3425" s="111"/>
      <c r="P3425" s="111"/>
      <c r="Q3425" s="106"/>
      <c r="R3425" s="106"/>
      <c r="S3425" s="106"/>
      <c r="T3425" s="106"/>
      <c r="U3425" s="106"/>
      <c r="V3425" s="106"/>
      <c r="W3425" s="19"/>
      <c r="X3425" s="2"/>
      <c r="Y3425" s="4"/>
      <c r="Z3425" s="106"/>
      <c r="AA3425" s="114"/>
      <c r="AB3425" s="112"/>
      <c r="AC3425" s="178"/>
      <c r="AD3425" s="11"/>
      <c r="AE3425" s="106"/>
      <c r="AF3425" s="106"/>
      <c r="AG3425" s="106"/>
      <c r="AH3425" s="115"/>
      <c r="AI3425" s="116"/>
      <c r="AO3425" s="26"/>
      <c r="AP3425" s="26"/>
    </row>
    <row r="3426" spans="1:42" ht="15" customHeight="1" x14ac:dyDescent="0.25">
      <c r="A3426" s="105"/>
      <c r="B3426" s="106"/>
      <c r="C3426" s="2"/>
      <c r="D3426" s="2"/>
      <c r="E3426" s="106"/>
      <c r="F3426" s="107"/>
      <c r="G3426" s="108"/>
      <c r="H3426" s="109"/>
      <c r="I3426" s="109"/>
      <c r="J3426" s="110"/>
      <c r="K3426" s="117"/>
      <c r="L3426" s="178"/>
      <c r="M3426" s="178"/>
      <c r="N3426" s="106"/>
      <c r="O3426" s="111"/>
      <c r="P3426" s="111"/>
      <c r="Q3426" s="106"/>
      <c r="R3426" s="106"/>
      <c r="S3426" s="106"/>
      <c r="T3426" s="106"/>
      <c r="U3426" s="106"/>
      <c r="V3426" s="106"/>
      <c r="W3426" s="19"/>
      <c r="X3426" s="2"/>
      <c r="Y3426" s="4"/>
      <c r="Z3426" s="106"/>
      <c r="AA3426" s="114"/>
      <c r="AB3426" s="112"/>
      <c r="AC3426" s="178"/>
      <c r="AD3426" s="11"/>
      <c r="AE3426" s="106"/>
      <c r="AF3426" s="106"/>
      <c r="AG3426" s="106"/>
      <c r="AH3426" s="115"/>
      <c r="AI3426" s="116"/>
      <c r="AO3426" s="26"/>
      <c r="AP3426" s="26"/>
    </row>
    <row r="3427" spans="1:42" ht="15" customHeight="1" x14ac:dyDescent="0.25">
      <c r="A3427" s="105"/>
      <c r="B3427" s="106"/>
      <c r="C3427" s="2"/>
      <c r="D3427" s="2"/>
      <c r="E3427" s="106"/>
      <c r="F3427" s="107"/>
      <c r="G3427" s="108"/>
      <c r="H3427" s="109"/>
      <c r="I3427" s="109"/>
      <c r="J3427" s="110"/>
      <c r="K3427" s="117"/>
      <c r="L3427" s="178"/>
      <c r="M3427" s="178"/>
      <c r="N3427" s="106"/>
      <c r="O3427" s="111"/>
      <c r="P3427" s="111"/>
      <c r="Q3427" s="106"/>
      <c r="R3427" s="106"/>
      <c r="S3427" s="106"/>
      <c r="T3427" s="106"/>
      <c r="U3427" s="106"/>
      <c r="V3427" s="106"/>
      <c r="W3427" s="19"/>
      <c r="X3427" s="2"/>
      <c r="Y3427" s="4"/>
      <c r="Z3427" s="106"/>
      <c r="AA3427" s="114"/>
      <c r="AB3427" s="112"/>
      <c r="AC3427" s="178"/>
      <c r="AD3427" s="11"/>
      <c r="AE3427" s="106"/>
      <c r="AF3427" s="106"/>
      <c r="AG3427" s="106"/>
      <c r="AH3427" s="115"/>
      <c r="AI3427" s="116"/>
      <c r="AO3427" s="26"/>
      <c r="AP3427" s="26"/>
    </row>
    <row r="3428" spans="1:42" ht="15" customHeight="1" x14ac:dyDescent="0.25">
      <c r="A3428" s="105"/>
      <c r="B3428" s="106"/>
      <c r="C3428" s="2"/>
      <c r="D3428" s="2"/>
      <c r="E3428" s="106"/>
      <c r="F3428" s="107"/>
      <c r="G3428" s="108"/>
      <c r="H3428" s="109"/>
      <c r="I3428" s="109"/>
      <c r="J3428" s="110"/>
      <c r="K3428" s="117"/>
      <c r="L3428" s="178"/>
      <c r="M3428" s="178"/>
      <c r="N3428" s="106"/>
      <c r="O3428" s="111"/>
      <c r="P3428" s="111"/>
      <c r="Q3428" s="106"/>
      <c r="R3428" s="106"/>
      <c r="S3428" s="106"/>
      <c r="T3428" s="106"/>
      <c r="U3428" s="106"/>
      <c r="V3428" s="106"/>
      <c r="W3428" s="19"/>
      <c r="X3428" s="2"/>
      <c r="Y3428" s="4"/>
      <c r="Z3428" s="106"/>
      <c r="AA3428" s="114"/>
      <c r="AB3428" s="112"/>
      <c r="AC3428" s="178"/>
      <c r="AD3428" s="11"/>
      <c r="AE3428" s="106"/>
      <c r="AF3428" s="106"/>
      <c r="AG3428" s="106"/>
      <c r="AH3428" s="115"/>
      <c r="AI3428" s="116"/>
      <c r="AO3428" s="26"/>
      <c r="AP3428" s="26"/>
    </row>
    <row r="3429" spans="1:42" ht="15" customHeight="1" x14ac:dyDescent="0.25">
      <c r="A3429" s="105"/>
      <c r="B3429" s="106"/>
      <c r="C3429" s="2"/>
      <c r="D3429" s="2"/>
      <c r="E3429" s="106"/>
      <c r="F3429" s="107"/>
      <c r="G3429" s="108"/>
      <c r="H3429" s="109"/>
      <c r="I3429" s="109"/>
      <c r="J3429" s="110"/>
      <c r="K3429" s="117"/>
      <c r="L3429" s="178"/>
      <c r="M3429" s="178"/>
      <c r="N3429" s="106"/>
      <c r="O3429" s="111"/>
      <c r="P3429" s="111"/>
      <c r="Q3429" s="106"/>
      <c r="R3429" s="106"/>
      <c r="S3429" s="106"/>
      <c r="T3429" s="106"/>
      <c r="U3429" s="106"/>
      <c r="V3429" s="106"/>
      <c r="W3429" s="19"/>
      <c r="X3429" s="2"/>
      <c r="Y3429" s="4"/>
      <c r="Z3429" s="106"/>
      <c r="AA3429" s="114"/>
      <c r="AB3429" s="112"/>
      <c r="AC3429" s="178"/>
      <c r="AD3429" s="11"/>
      <c r="AE3429" s="106"/>
      <c r="AF3429" s="106"/>
      <c r="AG3429" s="106"/>
      <c r="AH3429" s="115"/>
      <c r="AI3429" s="116"/>
      <c r="AO3429" s="26"/>
      <c r="AP3429" s="26"/>
    </row>
    <row r="3430" spans="1:42" ht="15" customHeight="1" x14ac:dyDescent="0.25">
      <c r="A3430" s="105"/>
      <c r="B3430" s="106"/>
      <c r="C3430" s="2"/>
      <c r="D3430" s="2"/>
      <c r="E3430" s="106"/>
      <c r="F3430" s="107"/>
      <c r="G3430" s="108"/>
      <c r="H3430" s="109"/>
      <c r="I3430" s="109"/>
      <c r="J3430" s="110"/>
      <c r="K3430" s="117"/>
      <c r="L3430" s="178"/>
      <c r="M3430" s="178"/>
      <c r="N3430" s="106"/>
      <c r="O3430" s="111"/>
      <c r="P3430" s="111"/>
      <c r="Q3430" s="106"/>
      <c r="R3430" s="106"/>
      <c r="S3430" s="106"/>
      <c r="T3430" s="106"/>
      <c r="U3430" s="106"/>
      <c r="V3430" s="106"/>
      <c r="W3430" s="19"/>
      <c r="X3430" s="2"/>
      <c r="Y3430" s="4"/>
      <c r="Z3430" s="106"/>
      <c r="AA3430" s="114"/>
      <c r="AB3430" s="112"/>
      <c r="AC3430" s="178"/>
      <c r="AD3430" s="11"/>
      <c r="AE3430" s="106"/>
      <c r="AF3430" s="106"/>
      <c r="AG3430" s="106"/>
      <c r="AH3430" s="115"/>
      <c r="AI3430" s="116"/>
      <c r="AO3430" s="26"/>
      <c r="AP3430" s="26"/>
    </row>
    <row r="3431" spans="1:42" ht="15" customHeight="1" x14ac:dyDescent="0.25">
      <c r="A3431" s="105"/>
      <c r="B3431" s="106"/>
      <c r="C3431" s="2"/>
      <c r="D3431" s="2"/>
      <c r="E3431" s="106"/>
      <c r="F3431" s="107"/>
      <c r="G3431" s="108"/>
      <c r="H3431" s="109"/>
      <c r="I3431" s="109"/>
      <c r="J3431" s="110"/>
      <c r="K3431" s="117"/>
      <c r="L3431" s="178"/>
      <c r="M3431" s="178"/>
      <c r="N3431" s="106"/>
      <c r="O3431" s="111"/>
      <c r="P3431" s="111"/>
      <c r="Q3431" s="106"/>
      <c r="R3431" s="106"/>
      <c r="S3431" s="106"/>
      <c r="T3431" s="106"/>
      <c r="U3431" s="106"/>
      <c r="V3431" s="106"/>
      <c r="W3431" s="19"/>
      <c r="X3431" s="2"/>
      <c r="Y3431" s="4"/>
      <c r="Z3431" s="106"/>
      <c r="AA3431" s="114"/>
      <c r="AB3431" s="112"/>
      <c r="AC3431" s="178"/>
      <c r="AD3431" s="11"/>
      <c r="AE3431" s="106"/>
      <c r="AF3431" s="106"/>
      <c r="AG3431" s="106"/>
      <c r="AH3431" s="115"/>
      <c r="AI3431" s="116"/>
      <c r="AO3431" s="26"/>
      <c r="AP3431" s="26"/>
    </row>
    <row r="3432" spans="1:42" ht="15" customHeight="1" x14ac:dyDescent="0.25">
      <c r="A3432" s="105"/>
      <c r="B3432" s="106"/>
      <c r="C3432" s="2"/>
      <c r="D3432" s="2"/>
      <c r="E3432" s="106"/>
      <c r="F3432" s="107"/>
      <c r="G3432" s="108"/>
      <c r="H3432" s="109"/>
      <c r="I3432" s="109"/>
      <c r="J3432" s="110"/>
      <c r="K3432" s="117"/>
      <c r="L3432" s="178"/>
      <c r="M3432" s="178"/>
      <c r="N3432" s="106"/>
      <c r="O3432" s="111"/>
      <c r="P3432" s="111"/>
      <c r="Q3432" s="106"/>
      <c r="R3432" s="106"/>
      <c r="S3432" s="106"/>
      <c r="T3432" s="106"/>
      <c r="U3432" s="106"/>
      <c r="V3432" s="106"/>
      <c r="W3432" s="19"/>
      <c r="X3432" s="2"/>
      <c r="Y3432" s="4"/>
      <c r="Z3432" s="106"/>
      <c r="AA3432" s="114"/>
      <c r="AB3432" s="112"/>
      <c r="AC3432" s="178"/>
      <c r="AD3432" s="11"/>
      <c r="AE3432" s="106"/>
      <c r="AF3432" s="106"/>
      <c r="AG3432" s="106"/>
      <c r="AH3432" s="115"/>
      <c r="AI3432" s="116"/>
      <c r="AO3432" s="26"/>
      <c r="AP3432" s="26"/>
    </row>
    <row r="3433" spans="1:42" ht="15" customHeight="1" x14ac:dyDescent="0.25">
      <c r="A3433" s="105"/>
      <c r="B3433" s="106"/>
      <c r="C3433" s="2"/>
      <c r="D3433" s="2"/>
      <c r="E3433" s="106"/>
      <c r="F3433" s="107"/>
      <c r="G3433" s="108"/>
      <c r="H3433" s="109"/>
      <c r="I3433" s="109"/>
      <c r="J3433" s="110"/>
      <c r="K3433" s="117"/>
      <c r="L3433" s="178"/>
      <c r="M3433" s="178"/>
      <c r="N3433" s="106"/>
      <c r="O3433" s="111"/>
      <c r="P3433" s="111"/>
      <c r="Q3433" s="106"/>
      <c r="R3433" s="106"/>
      <c r="S3433" s="106"/>
      <c r="T3433" s="106"/>
      <c r="U3433" s="106"/>
      <c r="V3433" s="106"/>
      <c r="W3433" s="19"/>
      <c r="X3433" s="2"/>
      <c r="Y3433" s="4"/>
      <c r="Z3433" s="106"/>
      <c r="AA3433" s="114"/>
      <c r="AB3433" s="112"/>
      <c r="AC3433" s="178"/>
      <c r="AD3433" s="11"/>
      <c r="AE3433" s="106"/>
      <c r="AF3433" s="106"/>
      <c r="AG3433" s="106"/>
      <c r="AH3433" s="115"/>
      <c r="AI3433" s="116"/>
      <c r="AO3433" s="26"/>
      <c r="AP3433" s="26"/>
    </row>
    <row r="3434" spans="1:42" ht="15" customHeight="1" x14ac:dyDescent="0.25">
      <c r="A3434" s="105"/>
      <c r="B3434" s="106"/>
      <c r="C3434" s="2"/>
      <c r="D3434" s="2"/>
      <c r="E3434" s="106"/>
      <c r="F3434" s="107"/>
      <c r="G3434" s="108"/>
      <c r="H3434" s="109"/>
      <c r="I3434" s="109"/>
      <c r="J3434" s="110"/>
      <c r="K3434" s="117"/>
      <c r="L3434" s="178"/>
      <c r="M3434" s="178"/>
      <c r="N3434" s="106"/>
      <c r="O3434" s="111"/>
      <c r="P3434" s="111"/>
      <c r="Q3434" s="106"/>
      <c r="R3434" s="106"/>
      <c r="S3434" s="106"/>
      <c r="T3434" s="106"/>
      <c r="U3434" s="106"/>
      <c r="V3434" s="106"/>
      <c r="W3434" s="19"/>
      <c r="X3434" s="2"/>
      <c r="Y3434" s="4"/>
      <c r="Z3434" s="106"/>
      <c r="AA3434" s="114"/>
      <c r="AB3434" s="112"/>
      <c r="AC3434" s="178"/>
      <c r="AD3434" s="11"/>
      <c r="AE3434" s="106"/>
      <c r="AF3434" s="106"/>
      <c r="AG3434" s="106"/>
      <c r="AH3434" s="115"/>
      <c r="AI3434" s="116"/>
      <c r="AO3434" s="26"/>
      <c r="AP3434" s="26"/>
    </row>
    <row r="3435" spans="1:42" ht="15" customHeight="1" x14ac:dyDescent="0.25">
      <c r="A3435" s="105"/>
      <c r="B3435" s="106"/>
      <c r="C3435" s="2"/>
      <c r="D3435" s="2"/>
      <c r="E3435" s="106"/>
      <c r="F3435" s="107"/>
      <c r="G3435" s="108"/>
      <c r="H3435" s="109"/>
      <c r="I3435" s="109"/>
      <c r="J3435" s="110"/>
      <c r="K3435" s="117"/>
      <c r="L3435" s="178"/>
      <c r="M3435" s="178"/>
      <c r="N3435" s="106"/>
      <c r="O3435" s="111"/>
      <c r="P3435" s="111"/>
      <c r="Q3435" s="106"/>
      <c r="R3435" s="106"/>
      <c r="S3435" s="106"/>
      <c r="T3435" s="106"/>
      <c r="U3435" s="106"/>
      <c r="V3435" s="106"/>
      <c r="W3435" s="19"/>
      <c r="X3435" s="2"/>
      <c r="Y3435" s="4"/>
      <c r="Z3435" s="106"/>
      <c r="AA3435" s="114"/>
      <c r="AB3435" s="112"/>
      <c r="AC3435" s="178"/>
      <c r="AD3435" s="11"/>
      <c r="AE3435" s="106"/>
      <c r="AF3435" s="106"/>
      <c r="AG3435" s="106"/>
      <c r="AH3435" s="115"/>
      <c r="AI3435" s="116"/>
      <c r="AO3435" s="26"/>
      <c r="AP3435" s="26"/>
    </row>
    <row r="3436" spans="1:42" ht="15" customHeight="1" x14ac:dyDescent="0.25">
      <c r="A3436" s="105"/>
      <c r="B3436" s="106"/>
      <c r="C3436" s="2"/>
      <c r="D3436" s="2"/>
      <c r="E3436" s="106"/>
      <c r="F3436" s="107"/>
      <c r="G3436" s="108"/>
      <c r="H3436" s="109"/>
      <c r="I3436" s="109"/>
      <c r="J3436" s="110"/>
      <c r="K3436" s="117"/>
      <c r="L3436" s="178"/>
      <c r="M3436" s="178"/>
      <c r="N3436" s="106"/>
      <c r="O3436" s="111"/>
      <c r="P3436" s="111"/>
      <c r="Q3436" s="106"/>
      <c r="R3436" s="106"/>
      <c r="S3436" s="106"/>
      <c r="T3436" s="106"/>
      <c r="U3436" s="106"/>
      <c r="V3436" s="106"/>
      <c r="W3436" s="19"/>
      <c r="X3436" s="2"/>
      <c r="Y3436" s="4"/>
      <c r="Z3436" s="106"/>
      <c r="AA3436" s="114"/>
      <c r="AB3436" s="112"/>
      <c r="AC3436" s="178"/>
      <c r="AD3436" s="11"/>
      <c r="AE3436" s="106"/>
      <c r="AF3436" s="106"/>
      <c r="AG3436" s="106"/>
      <c r="AH3436" s="115"/>
      <c r="AI3436" s="116"/>
      <c r="AO3436" s="26"/>
      <c r="AP3436" s="26"/>
    </row>
    <row r="3437" spans="1:42" ht="15" customHeight="1" x14ac:dyDescent="0.25">
      <c r="A3437" s="105"/>
      <c r="B3437" s="106"/>
      <c r="C3437" s="2"/>
      <c r="D3437" s="2"/>
      <c r="E3437" s="106"/>
      <c r="F3437" s="107"/>
      <c r="G3437" s="108"/>
      <c r="H3437" s="109"/>
      <c r="I3437" s="109"/>
      <c r="J3437" s="110"/>
      <c r="K3437" s="117"/>
      <c r="L3437" s="178"/>
      <c r="M3437" s="178"/>
      <c r="N3437" s="106"/>
      <c r="O3437" s="111"/>
      <c r="P3437" s="111"/>
      <c r="Q3437" s="106"/>
      <c r="R3437" s="106"/>
      <c r="S3437" s="106"/>
      <c r="T3437" s="106"/>
      <c r="U3437" s="106"/>
      <c r="V3437" s="106"/>
      <c r="W3437" s="19"/>
      <c r="X3437" s="2"/>
      <c r="Y3437" s="4"/>
      <c r="Z3437" s="106"/>
      <c r="AA3437" s="114"/>
      <c r="AB3437" s="112"/>
      <c r="AC3437" s="178"/>
      <c r="AD3437" s="11"/>
      <c r="AE3437" s="106"/>
      <c r="AF3437" s="106"/>
      <c r="AG3437" s="106"/>
      <c r="AH3437" s="115"/>
      <c r="AI3437" s="116"/>
      <c r="AO3437" s="26"/>
      <c r="AP3437" s="26"/>
    </row>
    <row r="3438" spans="1:42" ht="15" customHeight="1" x14ac:dyDescent="0.25">
      <c r="A3438" s="105"/>
      <c r="B3438" s="106"/>
      <c r="C3438" s="2"/>
      <c r="D3438" s="2"/>
      <c r="E3438" s="106"/>
      <c r="F3438" s="107"/>
      <c r="G3438" s="108"/>
      <c r="H3438" s="109"/>
      <c r="I3438" s="109"/>
      <c r="J3438" s="110"/>
      <c r="K3438" s="117"/>
      <c r="L3438" s="178"/>
      <c r="M3438" s="178"/>
      <c r="N3438" s="106"/>
      <c r="O3438" s="111"/>
      <c r="P3438" s="111"/>
      <c r="Q3438" s="106"/>
      <c r="R3438" s="106"/>
      <c r="S3438" s="106"/>
      <c r="T3438" s="106"/>
      <c r="U3438" s="106"/>
      <c r="V3438" s="106"/>
      <c r="W3438" s="19"/>
      <c r="X3438" s="2"/>
      <c r="Y3438" s="4"/>
      <c r="Z3438" s="106"/>
      <c r="AA3438" s="114"/>
      <c r="AB3438" s="112"/>
      <c r="AC3438" s="178"/>
      <c r="AD3438" s="11"/>
      <c r="AE3438" s="106"/>
      <c r="AF3438" s="106"/>
      <c r="AG3438" s="106"/>
      <c r="AH3438" s="115"/>
      <c r="AI3438" s="116"/>
      <c r="AO3438" s="26"/>
      <c r="AP3438" s="26"/>
    </row>
    <row r="3439" spans="1:42" ht="15" customHeight="1" x14ac:dyDescent="0.25">
      <c r="A3439" s="105"/>
      <c r="B3439" s="106"/>
      <c r="C3439" s="2"/>
      <c r="D3439" s="2"/>
      <c r="E3439" s="106"/>
      <c r="F3439" s="107"/>
      <c r="G3439" s="108"/>
      <c r="H3439" s="109"/>
      <c r="I3439" s="109"/>
      <c r="J3439" s="110"/>
      <c r="K3439" s="117"/>
      <c r="L3439" s="178"/>
      <c r="M3439" s="178"/>
      <c r="N3439" s="106"/>
      <c r="O3439" s="111"/>
      <c r="P3439" s="111"/>
      <c r="Q3439" s="106"/>
      <c r="R3439" s="106"/>
      <c r="S3439" s="106"/>
      <c r="T3439" s="106"/>
      <c r="U3439" s="106"/>
      <c r="V3439" s="106"/>
      <c r="W3439" s="19"/>
      <c r="X3439" s="2"/>
      <c r="Y3439" s="4"/>
      <c r="Z3439" s="106"/>
      <c r="AA3439" s="114"/>
      <c r="AB3439" s="112"/>
      <c r="AC3439" s="178"/>
      <c r="AD3439" s="11"/>
      <c r="AE3439" s="106"/>
      <c r="AF3439" s="106"/>
      <c r="AG3439" s="106"/>
      <c r="AH3439" s="115"/>
      <c r="AI3439" s="116"/>
      <c r="AO3439" s="26"/>
      <c r="AP3439" s="26"/>
    </row>
    <row r="3440" spans="1:42" ht="15" customHeight="1" x14ac:dyDescent="0.25">
      <c r="A3440" s="105"/>
      <c r="B3440" s="106"/>
      <c r="C3440" s="2"/>
      <c r="D3440" s="2"/>
      <c r="E3440" s="106"/>
      <c r="F3440" s="107"/>
      <c r="G3440" s="108"/>
      <c r="H3440" s="109"/>
      <c r="I3440" s="109"/>
      <c r="J3440" s="110"/>
      <c r="K3440" s="117"/>
      <c r="L3440" s="178"/>
      <c r="M3440" s="178"/>
      <c r="N3440" s="106"/>
      <c r="O3440" s="111"/>
      <c r="P3440" s="111"/>
      <c r="Q3440" s="106"/>
      <c r="R3440" s="106"/>
      <c r="S3440" s="106"/>
      <c r="T3440" s="106"/>
      <c r="U3440" s="106"/>
      <c r="V3440" s="106"/>
      <c r="W3440" s="19"/>
      <c r="X3440" s="2"/>
      <c r="Y3440" s="4"/>
      <c r="Z3440" s="106"/>
      <c r="AA3440" s="114"/>
      <c r="AB3440" s="112"/>
      <c r="AC3440" s="178"/>
      <c r="AD3440" s="11"/>
      <c r="AE3440" s="106"/>
      <c r="AF3440" s="106"/>
      <c r="AG3440" s="106"/>
      <c r="AH3440" s="115"/>
      <c r="AI3440" s="116"/>
      <c r="AO3440" s="26"/>
      <c r="AP3440" s="26"/>
    </row>
    <row r="3441" spans="1:42" ht="15" customHeight="1" x14ac:dyDescent="0.25">
      <c r="A3441" s="105"/>
      <c r="B3441" s="106"/>
      <c r="C3441" s="2"/>
      <c r="D3441" s="2"/>
      <c r="E3441" s="106"/>
      <c r="F3441" s="107"/>
      <c r="G3441" s="108"/>
      <c r="H3441" s="109"/>
      <c r="I3441" s="109"/>
      <c r="J3441" s="110"/>
      <c r="K3441" s="117"/>
      <c r="L3441" s="178"/>
      <c r="M3441" s="178"/>
      <c r="N3441" s="106"/>
      <c r="O3441" s="111"/>
      <c r="P3441" s="111"/>
      <c r="Q3441" s="106"/>
      <c r="R3441" s="106"/>
      <c r="S3441" s="106"/>
      <c r="T3441" s="106"/>
      <c r="U3441" s="106"/>
      <c r="V3441" s="106"/>
      <c r="W3441" s="19"/>
      <c r="X3441" s="2"/>
      <c r="Y3441" s="4"/>
      <c r="Z3441" s="106"/>
      <c r="AA3441" s="114"/>
      <c r="AB3441" s="112"/>
      <c r="AC3441" s="178"/>
      <c r="AD3441" s="11"/>
      <c r="AE3441" s="106"/>
      <c r="AF3441" s="106"/>
      <c r="AG3441" s="106"/>
      <c r="AH3441" s="115"/>
      <c r="AI3441" s="116"/>
      <c r="AO3441" s="26"/>
      <c r="AP3441" s="26"/>
    </row>
    <row r="3442" spans="1:42" ht="15" customHeight="1" x14ac:dyDescent="0.25">
      <c r="A3442" s="105"/>
      <c r="B3442" s="106"/>
      <c r="C3442" s="2"/>
      <c r="D3442" s="2"/>
      <c r="E3442" s="106"/>
      <c r="F3442" s="107"/>
      <c r="G3442" s="108"/>
      <c r="H3442" s="109"/>
      <c r="I3442" s="109"/>
      <c r="J3442" s="110"/>
      <c r="K3442" s="117"/>
      <c r="L3442" s="178"/>
      <c r="M3442" s="178"/>
      <c r="N3442" s="106"/>
      <c r="O3442" s="111"/>
      <c r="P3442" s="111"/>
      <c r="Q3442" s="106"/>
      <c r="R3442" s="106"/>
      <c r="S3442" s="106"/>
      <c r="T3442" s="106"/>
      <c r="U3442" s="106"/>
      <c r="V3442" s="106"/>
      <c r="W3442" s="19"/>
      <c r="X3442" s="2"/>
      <c r="Y3442" s="4"/>
      <c r="Z3442" s="106"/>
      <c r="AA3442" s="114"/>
      <c r="AB3442" s="112"/>
      <c r="AC3442" s="178"/>
      <c r="AD3442" s="11"/>
      <c r="AE3442" s="106"/>
      <c r="AF3442" s="106"/>
      <c r="AG3442" s="106"/>
      <c r="AH3442" s="115"/>
      <c r="AI3442" s="116"/>
      <c r="AO3442" s="26"/>
      <c r="AP3442" s="26"/>
    </row>
    <row r="3443" spans="1:42" ht="15" customHeight="1" x14ac:dyDescent="0.25">
      <c r="A3443" s="105"/>
      <c r="B3443" s="106"/>
      <c r="C3443" s="2"/>
      <c r="D3443" s="2"/>
      <c r="E3443" s="106"/>
      <c r="F3443" s="107"/>
      <c r="G3443" s="108"/>
      <c r="H3443" s="109"/>
      <c r="I3443" s="109"/>
      <c r="J3443" s="110"/>
      <c r="K3443" s="117"/>
      <c r="L3443" s="178"/>
      <c r="M3443" s="178"/>
      <c r="N3443" s="106"/>
      <c r="O3443" s="111"/>
      <c r="P3443" s="111"/>
      <c r="Q3443" s="106"/>
      <c r="R3443" s="106"/>
      <c r="S3443" s="106"/>
      <c r="T3443" s="106"/>
      <c r="U3443" s="106"/>
      <c r="V3443" s="106"/>
      <c r="W3443" s="19"/>
      <c r="X3443" s="2"/>
      <c r="Y3443" s="4"/>
      <c r="Z3443" s="106"/>
      <c r="AA3443" s="114"/>
      <c r="AB3443" s="112"/>
      <c r="AC3443" s="178"/>
      <c r="AD3443" s="11"/>
      <c r="AE3443" s="106"/>
      <c r="AF3443" s="106"/>
      <c r="AG3443" s="106"/>
      <c r="AH3443" s="115"/>
      <c r="AI3443" s="116"/>
      <c r="AO3443" s="26"/>
      <c r="AP3443" s="26"/>
    </row>
    <row r="3444" spans="1:42" ht="15" customHeight="1" x14ac:dyDescent="0.25">
      <c r="A3444" s="105"/>
      <c r="B3444" s="106"/>
      <c r="C3444" s="2"/>
      <c r="D3444" s="2"/>
      <c r="E3444" s="106"/>
      <c r="F3444" s="107"/>
      <c r="G3444" s="108"/>
      <c r="H3444" s="109"/>
      <c r="I3444" s="109"/>
      <c r="J3444" s="110"/>
      <c r="K3444" s="117"/>
      <c r="L3444" s="178"/>
      <c r="M3444" s="178"/>
      <c r="N3444" s="106"/>
      <c r="O3444" s="111"/>
      <c r="P3444" s="111"/>
      <c r="Q3444" s="106"/>
      <c r="R3444" s="106"/>
      <c r="S3444" s="106"/>
      <c r="T3444" s="106"/>
      <c r="U3444" s="106"/>
      <c r="V3444" s="106"/>
      <c r="W3444" s="19"/>
      <c r="X3444" s="2"/>
      <c r="Y3444" s="4"/>
      <c r="Z3444" s="106"/>
      <c r="AA3444" s="114"/>
      <c r="AB3444" s="112"/>
      <c r="AC3444" s="178"/>
      <c r="AD3444" s="11"/>
      <c r="AE3444" s="106"/>
      <c r="AF3444" s="106"/>
      <c r="AG3444" s="106"/>
      <c r="AH3444" s="115"/>
      <c r="AI3444" s="116"/>
      <c r="AO3444" s="26"/>
      <c r="AP3444" s="26"/>
    </row>
    <row r="3445" spans="1:42" ht="15" customHeight="1" x14ac:dyDescent="0.25">
      <c r="A3445" s="105"/>
      <c r="B3445" s="106"/>
      <c r="C3445" s="2"/>
      <c r="D3445" s="2"/>
      <c r="E3445" s="106"/>
      <c r="F3445" s="107"/>
      <c r="G3445" s="108"/>
      <c r="H3445" s="109"/>
      <c r="I3445" s="109"/>
      <c r="J3445" s="110"/>
      <c r="K3445" s="117"/>
      <c r="L3445" s="178"/>
      <c r="M3445" s="178"/>
      <c r="N3445" s="106"/>
      <c r="O3445" s="111"/>
      <c r="P3445" s="111"/>
      <c r="Q3445" s="106"/>
      <c r="R3445" s="106"/>
      <c r="S3445" s="106"/>
      <c r="T3445" s="106"/>
      <c r="U3445" s="106"/>
      <c r="V3445" s="106"/>
      <c r="W3445" s="19"/>
      <c r="X3445" s="2"/>
      <c r="Y3445" s="4"/>
      <c r="Z3445" s="106"/>
      <c r="AA3445" s="114"/>
      <c r="AB3445" s="112"/>
      <c r="AC3445" s="178"/>
      <c r="AD3445" s="11"/>
      <c r="AE3445" s="106"/>
      <c r="AF3445" s="106"/>
      <c r="AG3445" s="106"/>
      <c r="AH3445" s="115"/>
      <c r="AI3445" s="116"/>
      <c r="AO3445" s="26"/>
      <c r="AP3445" s="26"/>
    </row>
    <row r="3446" spans="1:42" ht="15" customHeight="1" x14ac:dyDescent="0.25">
      <c r="A3446" s="105"/>
      <c r="B3446" s="106"/>
      <c r="C3446" s="2"/>
      <c r="D3446" s="2"/>
      <c r="E3446" s="106"/>
      <c r="F3446" s="107"/>
      <c r="G3446" s="108"/>
      <c r="H3446" s="109"/>
      <c r="I3446" s="109"/>
      <c r="J3446" s="110"/>
      <c r="K3446" s="117"/>
      <c r="L3446" s="178"/>
      <c r="M3446" s="178"/>
      <c r="N3446" s="106"/>
      <c r="O3446" s="111"/>
      <c r="P3446" s="111"/>
      <c r="Q3446" s="106"/>
      <c r="R3446" s="106"/>
      <c r="S3446" s="106"/>
      <c r="T3446" s="106"/>
      <c r="U3446" s="106"/>
      <c r="V3446" s="106"/>
      <c r="W3446" s="19"/>
      <c r="X3446" s="2"/>
      <c r="Y3446" s="4"/>
      <c r="Z3446" s="106"/>
      <c r="AA3446" s="114"/>
      <c r="AB3446" s="112"/>
      <c r="AC3446" s="178"/>
      <c r="AD3446" s="11"/>
      <c r="AE3446" s="106"/>
      <c r="AF3446" s="106"/>
      <c r="AG3446" s="106"/>
      <c r="AH3446" s="115"/>
      <c r="AI3446" s="116"/>
      <c r="AO3446" s="26"/>
      <c r="AP3446" s="26"/>
    </row>
    <row r="3447" spans="1:42" ht="15" customHeight="1" x14ac:dyDescent="0.25">
      <c r="A3447" s="105"/>
      <c r="B3447" s="106"/>
      <c r="C3447" s="2"/>
      <c r="D3447" s="2"/>
      <c r="E3447" s="106"/>
      <c r="F3447" s="107"/>
      <c r="G3447" s="108"/>
      <c r="H3447" s="109"/>
      <c r="I3447" s="109"/>
      <c r="J3447" s="110"/>
      <c r="K3447" s="117"/>
      <c r="L3447" s="178"/>
      <c r="M3447" s="178"/>
      <c r="N3447" s="106"/>
      <c r="O3447" s="111"/>
      <c r="P3447" s="111"/>
      <c r="Q3447" s="106"/>
      <c r="R3447" s="106"/>
      <c r="S3447" s="106"/>
      <c r="T3447" s="106"/>
      <c r="U3447" s="106"/>
      <c r="V3447" s="106"/>
      <c r="W3447" s="19"/>
      <c r="X3447" s="2"/>
      <c r="Y3447" s="4"/>
      <c r="Z3447" s="106"/>
      <c r="AA3447" s="114"/>
      <c r="AB3447" s="112"/>
      <c r="AC3447" s="178"/>
      <c r="AD3447" s="11"/>
      <c r="AE3447" s="106"/>
      <c r="AF3447" s="106"/>
      <c r="AG3447" s="106"/>
      <c r="AH3447" s="115"/>
      <c r="AI3447" s="116"/>
      <c r="AO3447" s="26"/>
      <c r="AP3447" s="26"/>
    </row>
    <row r="3448" spans="1:42" ht="15" customHeight="1" x14ac:dyDescent="0.25">
      <c r="A3448" s="105"/>
      <c r="B3448" s="106"/>
      <c r="C3448" s="2"/>
      <c r="D3448" s="2"/>
      <c r="E3448" s="106"/>
      <c r="F3448" s="107"/>
      <c r="G3448" s="108"/>
      <c r="H3448" s="109"/>
      <c r="I3448" s="109"/>
      <c r="J3448" s="110"/>
      <c r="K3448" s="117"/>
      <c r="L3448" s="178"/>
      <c r="M3448" s="178"/>
      <c r="N3448" s="106"/>
      <c r="O3448" s="111"/>
      <c r="P3448" s="111"/>
      <c r="Q3448" s="106"/>
      <c r="R3448" s="106"/>
      <c r="S3448" s="106"/>
      <c r="T3448" s="106"/>
      <c r="U3448" s="106"/>
      <c r="V3448" s="106"/>
      <c r="W3448" s="19"/>
      <c r="X3448" s="2"/>
      <c r="Y3448" s="4"/>
      <c r="Z3448" s="106"/>
      <c r="AA3448" s="114"/>
      <c r="AB3448" s="112"/>
      <c r="AC3448" s="178"/>
      <c r="AD3448" s="11"/>
      <c r="AE3448" s="106"/>
      <c r="AF3448" s="106"/>
      <c r="AG3448" s="106"/>
      <c r="AH3448" s="115"/>
      <c r="AI3448" s="116"/>
      <c r="AO3448" s="26"/>
      <c r="AP3448" s="26"/>
    </row>
    <row r="3449" spans="1:42" ht="15" customHeight="1" x14ac:dyDescent="0.25">
      <c r="A3449" s="105"/>
      <c r="B3449" s="106"/>
      <c r="C3449" s="2"/>
      <c r="D3449" s="2"/>
      <c r="E3449" s="106"/>
      <c r="F3449" s="107"/>
      <c r="G3449" s="108"/>
      <c r="H3449" s="109"/>
      <c r="I3449" s="109"/>
      <c r="J3449" s="110"/>
      <c r="K3449" s="117"/>
      <c r="L3449" s="178"/>
      <c r="M3449" s="178"/>
      <c r="N3449" s="106"/>
      <c r="O3449" s="111"/>
      <c r="P3449" s="111"/>
      <c r="Q3449" s="106"/>
      <c r="R3449" s="106"/>
      <c r="S3449" s="106"/>
      <c r="T3449" s="106"/>
      <c r="U3449" s="106"/>
      <c r="V3449" s="106"/>
      <c r="W3449" s="19"/>
      <c r="X3449" s="2"/>
      <c r="Y3449" s="4"/>
      <c r="Z3449" s="106"/>
      <c r="AA3449" s="114"/>
      <c r="AB3449" s="112"/>
      <c r="AC3449" s="178"/>
      <c r="AD3449" s="11"/>
      <c r="AE3449" s="106"/>
      <c r="AF3449" s="106"/>
      <c r="AG3449" s="106"/>
      <c r="AH3449" s="115"/>
      <c r="AI3449" s="116"/>
      <c r="AO3449" s="26"/>
      <c r="AP3449" s="26"/>
    </row>
    <row r="3450" spans="1:42" ht="15" customHeight="1" x14ac:dyDescent="0.25">
      <c r="A3450" s="105"/>
      <c r="B3450" s="106"/>
      <c r="C3450" s="2"/>
      <c r="D3450" s="2"/>
      <c r="E3450" s="106"/>
      <c r="F3450" s="107"/>
      <c r="G3450" s="108"/>
      <c r="H3450" s="109"/>
      <c r="I3450" s="109"/>
      <c r="J3450" s="110"/>
      <c r="K3450" s="117"/>
      <c r="L3450" s="178"/>
      <c r="M3450" s="178"/>
      <c r="N3450" s="106"/>
      <c r="O3450" s="111"/>
      <c r="P3450" s="111"/>
      <c r="Q3450" s="106"/>
      <c r="R3450" s="106"/>
      <c r="S3450" s="106"/>
      <c r="T3450" s="106"/>
      <c r="U3450" s="106"/>
      <c r="V3450" s="106"/>
      <c r="W3450" s="19"/>
      <c r="X3450" s="2"/>
      <c r="Y3450" s="4"/>
      <c r="Z3450" s="106"/>
      <c r="AA3450" s="114"/>
      <c r="AB3450" s="112"/>
      <c r="AC3450" s="178"/>
      <c r="AD3450" s="11"/>
      <c r="AE3450" s="106"/>
      <c r="AF3450" s="106"/>
      <c r="AG3450" s="106"/>
      <c r="AH3450" s="115"/>
      <c r="AI3450" s="116"/>
      <c r="AO3450" s="26"/>
      <c r="AP3450" s="26"/>
    </row>
    <row r="3451" spans="1:42" ht="15" customHeight="1" x14ac:dyDescent="0.25">
      <c r="A3451" s="105"/>
      <c r="B3451" s="106"/>
      <c r="C3451" s="2"/>
      <c r="D3451" s="2"/>
      <c r="E3451" s="106"/>
      <c r="F3451" s="107"/>
      <c r="G3451" s="108"/>
      <c r="H3451" s="109"/>
      <c r="I3451" s="109"/>
      <c r="J3451" s="110"/>
      <c r="K3451" s="117"/>
      <c r="L3451" s="178"/>
      <c r="M3451" s="178"/>
      <c r="N3451" s="106"/>
      <c r="O3451" s="111"/>
      <c r="P3451" s="111"/>
      <c r="Q3451" s="106"/>
      <c r="R3451" s="106"/>
      <c r="S3451" s="106"/>
      <c r="T3451" s="106"/>
      <c r="U3451" s="106"/>
      <c r="V3451" s="106"/>
      <c r="W3451" s="19"/>
      <c r="X3451" s="2"/>
      <c r="Y3451" s="4"/>
      <c r="Z3451" s="106"/>
      <c r="AA3451" s="114"/>
      <c r="AB3451" s="112"/>
      <c r="AC3451" s="178"/>
      <c r="AD3451" s="11"/>
      <c r="AE3451" s="106"/>
      <c r="AF3451" s="106"/>
      <c r="AG3451" s="106"/>
      <c r="AH3451" s="115"/>
      <c r="AI3451" s="116"/>
      <c r="AO3451" s="26"/>
      <c r="AP3451" s="26"/>
    </row>
    <row r="3452" spans="1:42" ht="15" customHeight="1" x14ac:dyDescent="0.25">
      <c r="A3452" s="105"/>
      <c r="B3452" s="106"/>
      <c r="C3452" s="2"/>
      <c r="D3452" s="2"/>
      <c r="E3452" s="106"/>
      <c r="F3452" s="107"/>
      <c r="G3452" s="108"/>
      <c r="H3452" s="109"/>
      <c r="I3452" s="109"/>
      <c r="J3452" s="110"/>
      <c r="K3452" s="117"/>
      <c r="L3452" s="178"/>
      <c r="M3452" s="178"/>
      <c r="N3452" s="106"/>
      <c r="O3452" s="111"/>
      <c r="P3452" s="111"/>
      <c r="Q3452" s="106"/>
      <c r="R3452" s="106"/>
      <c r="S3452" s="106"/>
      <c r="T3452" s="106"/>
      <c r="U3452" s="106"/>
      <c r="V3452" s="106"/>
      <c r="W3452" s="19"/>
      <c r="X3452" s="2"/>
      <c r="Y3452" s="4"/>
      <c r="Z3452" s="106"/>
      <c r="AA3452" s="114"/>
      <c r="AB3452" s="112"/>
      <c r="AC3452" s="178"/>
      <c r="AD3452" s="11"/>
      <c r="AE3452" s="106"/>
      <c r="AF3452" s="106"/>
      <c r="AG3452" s="106"/>
      <c r="AH3452" s="115"/>
      <c r="AI3452" s="116"/>
      <c r="AO3452" s="26"/>
      <c r="AP3452" s="26"/>
    </row>
    <row r="3453" spans="1:42" ht="15" customHeight="1" x14ac:dyDescent="0.25">
      <c r="A3453" s="105"/>
      <c r="B3453" s="106"/>
      <c r="C3453" s="2"/>
      <c r="D3453" s="2"/>
      <c r="E3453" s="106"/>
      <c r="F3453" s="107"/>
      <c r="G3453" s="108"/>
      <c r="H3453" s="109"/>
      <c r="I3453" s="109"/>
      <c r="J3453" s="110"/>
      <c r="K3453" s="117"/>
      <c r="L3453" s="178"/>
      <c r="M3453" s="178"/>
      <c r="N3453" s="106"/>
      <c r="O3453" s="111"/>
      <c r="P3453" s="111"/>
      <c r="Q3453" s="106"/>
      <c r="R3453" s="106"/>
      <c r="S3453" s="106"/>
      <c r="T3453" s="106"/>
      <c r="U3453" s="106"/>
      <c r="V3453" s="106"/>
      <c r="W3453" s="19"/>
      <c r="X3453" s="2"/>
      <c r="Y3453" s="4"/>
      <c r="Z3453" s="106"/>
      <c r="AA3453" s="114"/>
      <c r="AB3453" s="112"/>
      <c r="AC3453" s="178"/>
      <c r="AD3453" s="11"/>
      <c r="AE3453" s="106"/>
      <c r="AF3453" s="106"/>
      <c r="AG3453" s="106"/>
      <c r="AH3453" s="115"/>
      <c r="AI3453" s="116"/>
      <c r="AO3453" s="26"/>
      <c r="AP3453" s="26"/>
    </row>
    <row r="3454" spans="1:42" ht="15" customHeight="1" x14ac:dyDescent="0.25">
      <c r="A3454" s="105"/>
      <c r="B3454" s="106"/>
      <c r="C3454" s="2"/>
      <c r="D3454" s="2"/>
      <c r="E3454" s="106"/>
      <c r="F3454" s="107"/>
      <c r="G3454" s="108"/>
      <c r="H3454" s="109"/>
      <c r="I3454" s="109"/>
      <c r="J3454" s="110"/>
      <c r="K3454" s="117"/>
      <c r="L3454" s="178"/>
      <c r="M3454" s="178"/>
      <c r="N3454" s="106"/>
      <c r="O3454" s="111"/>
      <c r="P3454" s="111"/>
      <c r="Q3454" s="106"/>
      <c r="R3454" s="106"/>
      <c r="S3454" s="106"/>
      <c r="T3454" s="106"/>
      <c r="U3454" s="106"/>
      <c r="V3454" s="106"/>
      <c r="W3454" s="19"/>
      <c r="X3454" s="2"/>
      <c r="Y3454" s="4"/>
      <c r="Z3454" s="106"/>
      <c r="AA3454" s="114"/>
      <c r="AB3454" s="112"/>
      <c r="AC3454" s="178"/>
      <c r="AD3454" s="11"/>
      <c r="AE3454" s="106"/>
      <c r="AF3454" s="106"/>
      <c r="AG3454" s="106"/>
      <c r="AH3454" s="115"/>
      <c r="AI3454" s="116"/>
      <c r="AO3454" s="26"/>
      <c r="AP3454" s="26"/>
    </row>
    <row r="3455" spans="1:42" ht="15" customHeight="1" x14ac:dyDescent="0.25">
      <c r="A3455" s="105"/>
      <c r="B3455" s="106"/>
      <c r="C3455" s="2"/>
      <c r="D3455" s="2"/>
      <c r="E3455" s="106"/>
      <c r="F3455" s="107"/>
      <c r="G3455" s="108"/>
      <c r="H3455" s="109"/>
      <c r="I3455" s="109"/>
      <c r="J3455" s="110"/>
      <c r="K3455" s="117"/>
      <c r="L3455" s="178"/>
      <c r="M3455" s="178"/>
      <c r="N3455" s="106"/>
      <c r="O3455" s="111"/>
      <c r="P3455" s="111"/>
      <c r="Q3455" s="106"/>
      <c r="R3455" s="106"/>
      <c r="S3455" s="106"/>
      <c r="T3455" s="106"/>
      <c r="U3455" s="106"/>
      <c r="V3455" s="106"/>
      <c r="W3455" s="19"/>
      <c r="X3455" s="2"/>
      <c r="Y3455" s="4"/>
      <c r="Z3455" s="106"/>
      <c r="AA3455" s="114"/>
      <c r="AB3455" s="112"/>
      <c r="AC3455" s="178"/>
      <c r="AD3455" s="11"/>
      <c r="AE3455" s="106"/>
      <c r="AF3455" s="106"/>
      <c r="AG3455" s="106"/>
      <c r="AH3455" s="115"/>
      <c r="AI3455" s="116"/>
      <c r="AO3455" s="26"/>
      <c r="AP3455" s="26"/>
    </row>
    <row r="3456" spans="1:42" ht="15" customHeight="1" x14ac:dyDescent="0.25">
      <c r="A3456" s="105"/>
      <c r="B3456" s="106"/>
      <c r="C3456" s="2"/>
      <c r="D3456" s="2"/>
      <c r="E3456" s="106"/>
      <c r="F3456" s="107"/>
      <c r="G3456" s="108"/>
      <c r="H3456" s="109"/>
      <c r="I3456" s="109"/>
      <c r="J3456" s="110"/>
      <c r="K3456" s="117"/>
      <c r="L3456" s="178"/>
      <c r="M3456" s="178"/>
      <c r="N3456" s="106"/>
      <c r="O3456" s="111"/>
      <c r="P3456" s="111"/>
      <c r="Q3456" s="106"/>
      <c r="R3456" s="106"/>
      <c r="S3456" s="106"/>
      <c r="T3456" s="106"/>
      <c r="U3456" s="106"/>
      <c r="V3456" s="106"/>
      <c r="W3456" s="19"/>
      <c r="X3456" s="2"/>
      <c r="Y3456" s="4"/>
      <c r="Z3456" s="106"/>
      <c r="AA3456" s="114"/>
      <c r="AB3456" s="112"/>
      <c r="AC3456" s="178"/>
      <c r="AD3456" s="11"/>
      <c r="AE3456" s="106"/>
      <c r="AF3456" s="106"/>
      <c r="AG3456" s="106"/>
      <c r="AH3456" s="115"/>
      <c r="AI3456" s="116"/>
      <c r="AO3456" s="26"/>
      <c r="AP3456" s="26"/>
    </row>
    <row r="3457" spans="1:42" ht="15" customHeight="1" x14ac:dyDescent="0.25">
      <c r="A3457" s="105"/>
      <c r="B3457" s="106"/>
      <c r="C3457" s="2"/>
      <c r="D3457" s="2"/>
      <c r="E3457" s="106"/>
      <c r="F3457" s="107"/>
      <c r="G3457" s="108"/>
      <c r="H3457" s="109"/>
      <c r="I3457" s="109"/>
      <c r="J3457" s="110"/>
      <c r="K3457" s="117"/>
      <c r="L3457" s="178"/>
      <c r="M3457" s="178"/>
      <c r="N3457" s="106"/>
      <c r="O3457" s="111"/>
      <c r="P3457" s="111"/>
      <c r="Q3457" s="106"/>
      <c r="R3457" s="106"/>
      <c r="S3457" s="106"/>
      <c r="T3457" s="106"/>
      <c r="U3457" s="106"/>
      <c r="V3457" s="106"/>
      <c r="W3457" s="19"/>
      <c r="X3457" s="2"/>
      <c r="Y3457" s="4"/>
      <c r="Z3457" s="106"/>
      <c r="AA3457" s="114"/>
      <c r="AB3457" s="112"/>
      <c r="AC3457" s="178"/>
      <c r="AD3457" s="11"/>
      <c r="AE3457" s="106"/>
      <c r="AF3457" s="106"/>
      <c r="AG3457" s="106"/>
      <c r="AH3457" s="115"/>
      <c r="AI3457" s="116"/>
      <c r="AO3457" s="26"/>
      <c r="AP3457" s="26"/>
    </row>
    <row r="3458" spans="1:42" ht="15" customHeight="1" x14ac:dyDescent="0.25">
      <c r="A3458" s="105"/>
      <c r="B3458" s="106"/>
      <c r="C3458" s="2"/>
      <c r="D3458" s="2"/>
      <c r="E3458" s="106"/>
      <c r="F3458" s="107"/>
      <c r="G3458" s="108"/>
      <c r="H3458" s="109"/>
      <c r="I3458" s="109"/>
      <c r="J3458" s="110"/>
      <c r="K3458" s="117"/>
      <c r="L3458" s="178"/>
      <c r="M3458" s="178"/>
      <c r="N3458" s="106"/>
      <c r="O3458" s="111"/>
      <c r="P3458" s="111"/>
      <c r="Q3458" s="106"/>
      <c r="R3458" s="106"/>
      <c r="S3458" s="106"/>
      <c r="T3458" s="106"/>
      <c r="U3458" s="106"/>
      <c r="V3458" s="106"/>
      <c r="W3458" s="19"/>
      <c r="X3458" s="2"/>
      <c r="Y3458" s="4"/>
      <c r="Z3458" s="106"/>
      <c r="AA3458" s="114"/>
      <c r="AB3458" s="112"/>
      <c r="AC3458" s="178"/>
      <c r="AD3458" s="11"/>
      <c r="AE3458" s="106"/>
      <c r="AF3458" s="106"/>
      <c r="AG3458" s="106"/>
      <c r="AH3458" s="115"/>
      <c r="AI3458" s="116"/>
      <c r="AO3458" s="26"/>
      <c r="AP3458" s="26"/>
    </row>
    <row r="3459" spans="1:42" ht="15" customHeight="1" x14ac:dyDescent="0.25">
      <c r="A3459" s="105"/>
      <c r="B3459" s="106"/>
      <c r="C3459" s="2"/>
      <c r="D3459" s="2"/>
      <c r="E3459" s="106"/>
      <c r="F3459" s="107"/>
      <c r="G3459" s="108"/>
      <c r="H3459" s="109"/>
      <c r="I3459" s="109"/>
      <c r="J3459" s="110"/>
      <c r="K3459" s="117"/>
      <c r="L3459" s="178"/>
      <c r="M3459" s="178"/>
      <c r="N3459" s="106"/>
      <c r="O3459" s="111"/>
      <c r="P3459" s="111"/>
      <c r="Q3459" s="106"/>
      <c r="R3459" s="106"/>
      <c r="S3459" s="106"/>
      <c r="T3459" s="106"/>
      <c r="U3459" s="106"/>
      <c r="V3459" s="106"/>
      <c r="W3459" s="19"/>
      <c r="X3459" s="2"/>
      <c r="Y3459" s="4"/>
      <c r="Z3459" s="106"/>
      <c r="AA3459" s="114"/>
      <c r="AB3459" s="112"/>
      <c r="AC3459" s="178"/>
      <c r="AD3459" s="11"/>
      <c r="AE3459" s="106"/>
      <c r="AF3459" s="106"/>
      <c r="AG3459" s="106"/>
      <c r="AH3459" s="115"/>
      <c r="AI3459" s="116"/>
      <c r="AO3459" s="26"/>
      <c r="AP3459" s="26"/>
    </row>
    <row r="3460" spans="1:42" ht="15" customHeight="1" x14ac:dyDescent="0.25">
      <c r="A3460" s="105"/>
      <c r="B3460" s="106"/>
      <c r="C3460" s="2"/>
      <c r="D3460" s="2"/>
      <c r="E3460" s="106"/>
      <c r="F3460" s="107"/>
      <c r="G3460" s="108"/>
      <c r="H3460" s="109"/>
      <c r="I3460" s="109"/>
      <c r="J3460" s="110"/>
      <c r="K3460" s="117"/>
      <c r="L3460" s="178"/>
      <c r="M3460" s="178"/>
      <c r="N3460" s="106"/>
      <c r="O3460" s="111"/>
      <c r="P3460" s="111"/>
      <c r="Q3460" s="106"/>
      <c r="R3460" s="106"/>
      <c r="S3460" s="106"/>
      <c r="T3460" s="106"/>
      <c r="U3460" s="106"/>
      <c r="V3460" s="106"/>
      <c r="W3460" s="19"/>
      <c r="X3460" s="2"/>
      <c r="Y3460" s="4"/>
      <c r="Z3460" s="106"/>
      <c r="AA3460" s="114"/>
      <c r="AB3460" s="112"/>
      <c r="AC3460" s="178"/>
      <c r="AD3460" s="11"/>
      <c r="AE3460" s="106"/>
      <c r="AF3460" s="106"/>
      <c r="AG3460" s="106"/>
      <c r="AH3460" s="115"/>
      <c r="AI3460" s="116"/>
      <c r="AO3460" s="26"/>
      <c r="AP3460" s="26"/>
    </row>
    <row r="3461" spans="1:42" ht="15" customHeight="1" x14ac:dyDescent="0.25">
      <c r="A3461" s="105"/>
      <c r="B3461" s="106"/>
      <c r="C3461" s="2"/>
      <c r="D3461" s="2"/>
      <c r="E3461" s="106"/>
      <c r="F3461" s="107"/>
      <c r="G3461" s="108"/>
      <c r="H3461" s="109"/>
      <c r="I3461" s="109"/>
      <c r="J3461" s="110"/>
      <c r="K3461" s="117"/>
      <c r="L3461" s="178"/>
      <c r="M3461" s="178"/>
      <c r="N3461" s="106"/>
      <c r="O3461" s="111"/>
      <c r="P3461" s="111"/>
      <c r="Q3461" s="106"/>
      <c r="R3461" s="106"/>
      <c r="S3461" s="106"/>
      <c r="T3461" s="106"/>
      <c r="U3461" s="106"/>
      <c r="V3461" s="106"/>
      <c r="W3461" s="19"/>
      <c r="X3461" s="2"/>
      <c r="Y3461" s="4"/>
      <c r="Z3461" s="106"/>
      <c r="AA3461" s="114"/>
      <c r="AB3461" s="112"/>
      <c r="AC3461" s="178"/>
      <c r="AD3461" s="11"/>
      <c r="AE3461" s="106"/>
      <c r="AF3461" s="106"/>
      <c r="AG3461" s="106"/>
      <c r="AH3461" s="115"/>
      <c r="AI3461" s="116"/>
      <c r="AO3461" s="26"/>
      <c r="AP3461" s="26"/>
    </row>
    <row r="3462" spans="1:42" ht="15" customHeight="1" x14ac:dyDescent="0.25">
      <c r="A3462" s="105"/>
      <c r="B3462" s="106"/>
      <c r="C3462" s="2"/>
      <c r="D3462" s="2"/>
      <c r="E3462" s="106"/>
      <c r="F3462" s="107"/>
      <c r="G3462" s="108"/>
      <c r="H3462" s="109"/>
      <c r="I3462" s="109"/>
      <c r="J3462" s="110"/>
      <c r="K3462" s="117"/>
      <c r="L3462" s="178"/>
      <c r="M3462" s="178"/>
      <c r="N3462" s="106"/>
      <c r="O3462" s="111"/>
      <c r="P3462" s="111"/>
      <c r="Q3462" s="106"/>
      <c r="R3462" s="106"/>
      <c r="S3462" s="106"/>
      <c r="T3462" s="106"/>
      <c r="U3462" s="106"/>
      <c r="V3462" s="106"/>
      <c r="W3462" s="19"/>
      <c r="X3462" s="2"/>
      <c r="Y3462" s="4"/>
      <c r="Z3462" s="106"/>
      <c r="AA3462" s="114"/>
      <c r="AB3462" s="112"/>
      <c r="AC3462" s="178"/>
      <c r="AD3462" s="11"/>
      <c r="AE3462" s="106"/>
      <c r="AF3462" s="106"/>
      <c r="AG3462" s="106"/>
      <c r="AH3462" s="115"/>
      <c r="AI3462" s="116"/>
      <c r="AO3462" s="26"/>
      <c r="AP3462" s="26"/>
    </row>
    <row r="3463" spans="1:42" ht="15" customHeight="1" x14ac:dyDescent="0.25">
      <c r="A3463" s="105"/>
      <c r="B3463" s="106"/>
      <c r="C3463" s="2"/>
      <c r="D3463" s="2"/>
      <c r="E3463" s="106"/>
      <c r="F3463" s="107"/>
      <c r="G3463" s="108"/>
      <c r="H3463" s="109"/>
      <c r="I3463" s="109"/>
      <c r="J3463" s="110"/>
      <c r="K3463" s="117"/>
      <c r="L3463" s="178"/>
      <c r="M3463" s="178"/>
      <c r="N3463" s="106"/>
      <c r="O3463" s="111"/>
      <c r="P3463" s="111"/>
      <c r="Q3463" s="106"/>
      <c r="R3463" s="106"/>
      <c r="S3463" s="106"/>
      <c r="T3463" s="106"/>
      <c r="U3463" s="106"/>
      <c r="V3463" s="106"/>
      <c r="W3463" s="19"/>
      <c r="X3463" s="2"/>
      <c r="Y3463" s="4"/>
      <c r="Z3463" s="106"/>
      <c r="AA3463" s="114"/>
      <c r="AB3463" s="112"/>
      <c r="AC3463" s="178"/>
      <c r="AD3463" s="11"/>
      <c r="AE3463" s="106"/>
      <c r="AF3463" s="106"/>
      <c r="AG3463" s="106"/>
      <c r="AH3463" s="115"/>
      <c r="AI3463" s="116"/>
      <c r="AO3463" s="26"/>
      <c r="AP3463" s="26"/>
    </row>
    <row r="3464" spans="1:42" ht="15" customHeight="1" x14ac:dyDescent="0.25">
      <c r="A3464" s="105"/>
      <c r="B3464" s="106"/>
      <c r="C3464" s="2"/>
      <c r="D3464" s="2"/>
      <c r="E3464" s="106"/>
      <c r="F3464" s="107"/>
      <c r="G3464" s="108"/>
      <c r="H3464" s="109"/>
      <c r="I3464" s="109"/>
      <c r="J3464" s="110"/>
      <c r="K3464" s="117"/>
      <c r="L3464" s="178"/>
      <c r="M3464" s="178"/>
      <c r="N3464" s="106"/>
      <c r="O3464" s="111"/>
      <c r="P3464" s="111"/>
      <c r="Q3464" s="106"/>
      <c r="R3464" s="106"/>
      <c r="S3464" s="106"/>
      <c r="T3464" s="106"/>
      <c r="U3464" s="106"/>
      <c r="V3464" s="106"/>
      <c r="W3464" s="19"/>
      <c r="X3464" s="2"/>
      <c r="Y3464" s="4"/>
      <c r="Z3464" s="106"/>
      <c r="AA3464" s="114"/>
      <c r="AB3464" s="112"/>
      <c r="AC3464" s="178"/>
      <c r="AD3464" s="11"/>
      <c r="AE3464" s="106"/>
      <c r="AF3464" s="106"/>
      <c r="AG3464" s="106"/>
      <c r="AH3464" s="115"/>
      <c r="AI3464" s="116"/>
      <c r="AO3464" s="26"/>
      <c r="AP3464" s="26"/>
    </row>
    <row r="3465" spans="1:42" ht="15" customHeight="1" x14ac:dyDescent="0.25">
      <c r="A3465" s="105"/>
      <c r="B3465" s="106"/>
      <c r="C3465" s="2"/>
      <c r="D3465" s="2"/>
      <c r="E3465" s="106"/>
      <c r="F3465" s="107"/>
      <c r="G3465" s="108"/>
      <c r="H3465" s="109"/>
      <c r="I3465" s="109"/>
      <c r="J3465" s="110"/>
      <c r="K3465" s="117"/>
      <c r="L3465" s="178"/>
      <c r="M3465" s="178"/>
      <c r="N3465" s="106"/>
      <c r="O3465" s="111"/>
      <c r="P3465" s="111"/>
      <c r="Q3465" s="106"/>
      <c r="R3465" s="106"/>
      <c r="S3465" s="106"/>
      <c r="T3465" s="106"/>
      <c r="U3465" s="106"/>
      <c r="V3465" s="106"/>
      <c r="W3465" s="19"/>
      <c r="X3465" s="2"/>
      <c r="Y3465" s="4"/>
      <c r="Z3465" s="106"/>
      <c r="AA3465" s="114"/>
      <c r="AB3465" s="112"/>
      <c r="AC3465" s="178"/>
      <c r="AD3465" s="11"/>
      <c r="AE3465" s="106"/>
      <c r="AF3465" s="106"/>
      <c r="AG3465" s="106"/>
      <c r="AH3465" s="115"/>
      <c r="AI3465" s="116"/>
      <c r="AO3465" s="26"/>
      <c r="AP3465" s="26"/>
    </row>
    <row r="3466" spans="1:42" ht="15" customHeight="1" x14ac:dyDescent="0.25">
      <c r="A3466" s="105"/>
      <c r="B3466" s="106"/>
      <c r="C3466" s="2"/>
      <c r="D3466" s="2"/>
      <c r="E3466" s="106"/>
      <c r="F3466" s="107"/>
      <c r="G3466" s="108"/>
      <c r="H3466" s="109"/>
      <c r="I3466" s="109"/>
      <c r="J3466" s="110"/>
      <c r="K3466" s="117"/>
      <c r="L3466" s="178"/>
      <c r="M3466" s="178"/>
      <c r="N3466" s="106"/>
      <c r="O3466" s="111"/>
      <c r="P3466" s="111"/>
      <c r="Q3466" s="106"/>
      <c r="R3466" s="106"/>
      <c r="S3466" s="106"/>
      <c r="T3466" s="106"/>
      <c r="U3466" s="106"/>
      <c r="V3466" s="106"/>
      <c r="W3466" s="19"/>
      <c r="X3466" s="2"/>
      <c r="Y3466" s="4"/>
      <c r="Z3466" s="106"/>
      <c r="AA3466" s="114"/>
      <c r="AB3466" s="112"/>
      <c r="AC3466" s="178"/>
      <c r="AD3466" s="11"/>
      <c r="AE3466" s="106"/>
      <c r="AF3466" s="106"/>
      <c r="AG3466" s="106"/>
      <c r="AH3466" s="115"/>
      <c r="AI3466" s="116"/>
      <c r="AO3466" s="26"/>
      <c r="AP3466" s="26"/>
    </row>
    <row r="3467" spans="1:42" ht="15" customHeight="1" x14ac:dyDescent="0.25">
      <c r="A3467" s="105"/>
      <c r="B3467" s="106"/>
      <c r="C3467" s="2"/>
      <c r="D3467" s="2"/>
      <c r="E3467" s="106"/>
      <c r="F3467" s="107"/>
      <c r="G3467" s="108"/>
      <c r="H3467" s="109"/>
      <c r="I3467" s="109"/>
      <c r="J3467" s="110"/>
      <c r="K3467" s="117"/>
      <c r="L3467" s="178"/>
      <c r="M3467" s="178"/>
      <c r="N3467" s="106"/>
      <c r="O3467" s="111"/>
      <c r="P3467" s="111"/>
      <c r="Q3467" s="106"/>
      <c r="R3467" s="106"/>
      <c r="S3467" s="106"/>
      <c r="T3467" s="106"/>
      <c r="U3467" s="106"/>
      <c r="V3467" s="106"/>
      <c r="W3467" s="19"/>
      <c r="X3467" s="2"/>
      <c r="Y3467" s="4"/>
      <c r="Z3467" s="106"/>
      <c r="AA3467" s="114"/>
      <c r="AB3467" s="112"/>
      <c r="AC3467" s="178"/>
      <c r="AD3467" s="11"/>
      <c r="AE3467" s="106"/>
      <c r="AF3467" s="106"/>
      <c r="AG3467" s="106"/>
      <c r="AH3467" s="115"/>
      <c r="AI3467" s="116"/>
      <c r="AO3467" s="26"/>
      <c r="AP3467" s="26"/>
    </row>
    <row r="3468" spans="1:42" ht="15" customHeight="1" x14ac:dyDescent="0.25">
      <c r="A3468" s="105"/>
      <c r="B3468" s="106"/>
      <c r="C3468" s="2"/>
      <c r="D3468" s="2"/>
      <c r="E3468" s="106"/>
      <c r="F3468" s="107"/>
      <c r="G3468" s="108"/>
      <c r="H3468" s="109"/>
      <c r="I3468" s="109"/>
      <c r="J3468" s="110"/>
      <c r="K3468" s="117"/>
      <c r="L3468" s="178"/>
      <c r="M3468" s="178"/>
      <c r="N3468" s="106"/>
      <c r="O3468" s="111"/>
      <c r="P3468" s="111"/>
      <c r="Q3468" s="106"/>
      <c r="R3468" s="106"/>
      <c r="S3468" s="106"/>
      <c r="T3468" s="106"/>
      <c r="U3468" s="106"/>
      <c r="V3468" s="106"/>
      <c r="W3468" s="19"/>
      <c r="X3468" s="2"/>
      <c r="Y3468" s="4"/>
      <c r="Z3468" s="106"/>
      <c r="AA3468" s="114"/>
      <c r="AB3468" s="112"/>
      <c r="AC3468" s="178"/>
      <c r="AD3468" s="11"/>
      <c r="AE3468" s="106"/>
      <c r="AF3468" s="106"/>
      <c r="AG3468" s="106"/>
      <c r="AH3468" s="115"/>
      <c r="AI3468" s="116"/>
      <c r="AO3468" s="26"/>
      <c r="AP3468" s="26"/>
    </row>
    <row r="3469" spans="1:42" ht="15" customHeight="1" x14ac:dyDescent="0.25">
      <c r="A3469" s="105"/>
      <c r="B3469" s="106"/>
      <c r="C3469" s="2"/>
      <c r="D3469" s="2"/>
      <c r="E3469" s="106"/>
      <c r="F3469" s="107"/>
      <c r="G3469" s="108"/>
      <c r="H3469" s="109"/>
      <c r="I3469" s="109"/>
      <c r="J3469" s="110"/>
      <c r="K3469" s="117"/>
      <c r="L3469" s="178"/>
      <c r="M3469" s="178"/>
      <c r="N3469" s="106"/>
      <c r="O3469" s="111"/>
      <c r="P3469" s="111"/>
      <c r="Q3469" s="106"/>
      <c r="R3469" s="106"/>
      <c r="S3469" s="106"/>
      <c r="T3469" s="106"/>
      <c r="U3469" s="106"/>
      <c r="V3469" s="106"/>
      <c r="W3469" s="19"/>
      <c r="X3469" s="2"/>
      <c r="Y3469" s="4"/>
      <c r="Z3469" s="106"/>
      <c r="AA3469" s="114"/>
      <c r="AB3469" s="112"/>
      <c r="AC3469" s="178"/>
      <c r="AD3469" s="11"/>
      <c r="AE3469" s="106"/>
      <c r="AF3469" s="106"/>
      <c r="AG3469" s="106"/>
      <c r="AH3469" s="115"/>
      <c r="AI3469" s="116"/>
      <c r="AO3469" s="26"/>
      <c r="AP3469" s="26"/>
    </row>
    <row r="3470" spans="1:42" ht="15" customHeight="1" x14ac:dyDescent="0.25">
      <c r="A3470" s="105"/>
      <c r="B3470" s="106"/>
      <c r="C3470" s="2"/>
      <c r="D3470" s="2"/>
      <c r="E3470" s="106"/>
      <c r="F3470" s="107"/>
      <c r="G3470" s="108"/>
      <c r="H3470" s="109"/>
      <c r="I3470" s="109"/>
      <c r="J3470" s="110"/>
      <c r="K3470" s="117"/>
      <c r="L3470" s="178"/>
      <c r="M3470" s="178"/>
      <c r="N3470" s="106"/>
      <c r="O3470" s="111"/>
      <c r="P3470" s="111"/>
      <c r="Q3470" s="106"/>
      <c r="R3470" s="106"/>
      <c r="S3470" s="106"/>
      <c r="T3470" s="106"/>
      <c r="U3470" s="106"/>
      <c r="V3470" s="106"/>
      <c r="W3470" s="19"/>
      <c r="X3470" s="2"/>
      <c r="Y3470" s="4"/>
      <c r="Z3470" s="106"/>
      <c r="AA3470" s="114"/>
      <c r="AB3470" s="112"/>
      <c r="AC3470" s="178"/>
      <c r="AD3470" s="11"/>
      <c r="AE3470" s="106"/>
      <c r="AF3470" s="106"/>
      <c r="AG3470" s="106"/>
      <c r="AH3470" s="115"/>
      <c r="AI3470" s="116"/>
      <c r="AO3470" s="26"/>
      <c r="AP3470" s="26"/>
    </row>
    <row r="3471" spans="1:42" ht="15" customHeight="1" x14ac:dyDescent="0.25">
      <c r="A3471" s="105"/>
      <c r="B3471" s="106"/>
      <c r="C3471" s="2"/>
      <c r="D3471" s="2"/>
      <c r="E3471" s="106"/>
      <c r="F3471" s="107"/>
      <c r="G3471" s="108"/>
      <c r="H3471" s="109"/>
      <c r="I3471" s="109"/>
      <c r="J3471" s="110"/>
      <c r="K3471" s="117"/>
      <c r="L3471" s="178"/>
      <c r="M3471" s="178"/>
      <c r="N3471" s="106"/>
      <c r="O3471" s="111"/>
      <c r="P3471" s="111"/>
      <c r="Q3471" s="106"/>
      <c r="R3471" s="106"/>
      <c r="S3471" s="106"/>
      <c r="T3471" s="106"/>
      <c r="U3471" s="106"/>
      <c r="V3471" s="106"/>
      <c r="W3471" s="19"/>
      <c r="X3471" s="2"/>
      <c r="Y3471" s="4"/>
      <c r="Z3471" s="106"/>
      <c r="AA3471" s="114"/>
      <c r="AB3471" s="112"/>
      <c r="AC3471" s="178"/>
      <c r="AD3471" s="11"/>
      <c r="AE3471" s="106"/>
      <c r="AF3471" s="106"/>
      <c r="AG3471" s="106"/>
      <c r="AH3471" s="115"/>
      <c r="AI3471" s="116"/>
      <c r="AO3471" s="26"/>
      <c r="AP3471" s="26"/>
    </row>
    <row r="3472" spans="1:42" ht="15" customHeight="1" x14ac:dyDescent="0.25">
      <c r="A3472" s="105"/>
      <c r="B3472" s="106"/>
      <c r="C3472" s="2"/>
      <c r="D3472" s="2"/>
      <c r="E3472" s="106"/>
      <c r="F3472" s="107"/>
      <c r="G3472" s="108"/>
      <c r="H3472" s="109"/>
      <c r="I3472" s="109"/>
      <c r="J3472" s="110"/>
      <c r="K3472" s="117"/>
      <c r="L3472" s="178"/>
      <c r="M3472" s="178"/>
      <c r="N3472" s="106"/>
      <c r="O3472" s="111"/>
      <c r="P3472" s="111"/>
      <c r="Q3472" s="106"/>
      <c r="R3472" s="106"/>
      <c r="S3472" s="106"/>
      <c r="T3472" s="106"/>
      <c r="U3472" s="106"/>
      <c r="V3472" s="106"/>
      <c r="W3472" s="19"/>
      <c r="X3472" s="2"/>
      <c r="Y3472" s="4"/>
      <c r="Z3472" s="106"/>
      <c r="AA3472" s="114"/>
      <c r="AB3472" s="112"/>
      <c r="AC3472" s="178"/>
      <c r="AD3472" s="11"/>
      <c r="AE3472" s="106"/>
      <c r="AF3472" s="106"/>
      <c r="AG3472" s="106"/>
      <c r="AH3472" s="115"/>
      <c r="AI3472" s="116"/>
      <c r="AO3472" s="26"/>
      <c r="AP3472" s="26"/>
    </row>
    <row r="3473" spans="1:42" ht="15" customHeight="1" x14ac:dyDescent="0.25">
      <c r="A3473" s="105"/>
      <c r="B3473" s="106"/>
      <c r="C3473" s="2"/>
      <c r="D3473" s="2"/>
      <c r="E3473" s="106"/>
      <c r="F3473" s="107"/>
      <c r="G3473" s="108"/>
      <c r="H3473" s="109"/>
      <c r="I3473" s="109"/>
      <c r="J3473" s="110"/>
      <c r="K3473" s="117"/>
      <c r="L3473" s="178"/>
      <c r="M3473" s="178"/>
      <c r="N3473" s="106"/>
      <c r="O3473" s="111"/>
      <c r="P3473" s="111"/>
      <c r="Q3473" s="106"/>
      <c r="R3473" s="106"/>
      <c r="S3473" s="106"/>
      <c r="T3473" s="106"/>
      <c r="U3473" s="106"/>
      <c r="V3473" s="106"/>
      <c r="W3473" s="19"/>
      <c r="X3473" s="2"/>
      <c r="Y3473" s="4"/>
      <c r="Z3473" s="106"/>
      <c r="AA3473" s="114"/>
      <c r="AB3473" s="112"/>
      <c r="AC3473" s="178"/>
      <c r="AD3473" s="11"/>
      <c r="AE3473" s="106"/>
      <c r="AF3473" s="106"/>
      <c r="AG3473" s="106"/>
      <c r="AH3473" s="115"/>
      <c r="AI3473" s="116"/>
      <c r="AO3473" s="26"/>
      <c r="AP3473" s="26"/>
    </row>
    <row r="3474" spans="1:42" ht="15" customHeight="1" x14ac:dyDescent="0.25">
      <c r="A3474" s="105"/>
      <c r="B3474" s="106"/>
      <c r="C3474" s="2"/>
      <c r="D3474" s="2"/>
      <c r="E3474" s="106"/>
      <c r="F3474" s="107"/>
      <c r="G3474" s="108"/>
      <c r="H3474" s="109"/>
      <c r="I3474" s="109"/>
      <c r="J3474" s="110"/>
      <c r="K3474" s="117"/>
      <c r="L3474" s="178"/>
      <c r="M3474" s="178"/>
      <c r="N3474" s="106"/>
      <c r="O3474" s="111"/>
      <c r="P3474" s="111"/>
      <c r="Q3474" s="106"/>
      <c r="R3474" s="106"/>
      <c r="S3474" s="106"/>
      <c r="T3474" s="106"/>
      <c r="U3474" s="106"/>
      <c r="V3474" s="106"/>
      <c r="W3474" s="19"/>
      <c r="X3474" s="2"/>
      <c r="Y3474" s="4"/>
      <c r="Z3474" s="106"/>
      <c r="AA3474" s="114"/>
      <c r="AB3474" s="112"/>
      <c r="AC3474" s="178"/>
      <c r="AD3474" s="11"/>
      <c r="AE3474" s="106"/>
      <c r="AF3474" s="106"/>
      <c r="AG3474" s="106"/>
      <c r="AH3474" s="115"/>
      <c r="AI3474" s="116"/>
      <c r="AO3474" s="26"/>
      <c r="AP3474" s="26"/>
    </row>
    <row r="3475" spans="1:42" ht="15" customHeight="1" x14ac:dyDescent="0.25">
      <c r="A3475" s="105"/>
      <c r="B3475" s="106"/>
      <c r="C3475" s="2"/>
      <c r="D3475" s="2"/>
      <c r="E3475" s="106"/>
      <c r="F3475" s="107"/>
      <c r="G3475" s="108"/>
      <c r="H3475" s="109"/>
      <c r="I3475" s="109"/>
      <c r="J3475" s="110"/>
      <c r="K3475" s="117"/>
      <c r="L3475" s="178"/>
      <c r="M3475" s="178"/>
      <c r="N3475" s="106"/>
      <c r="O3475" s="111"/>
      <c r="P3475" s="111"/>
      <c r="Q3475" s="106"/>
      <c r="R3475" s="106"/>
      <c r="S3475" s="106"/>
      <c r="T3475" s="106"/>
      <c r="U3475" s="106"/>
      <c r="V3475" s="106"/>
      <c r="W3475" s="19"/>
      <c r="X3475" s="2"/>
      <c r="Y3475" s="4"/>
      <c r="Z3475" s="106"/>
      <c r="AA3475" s="114"/>
      <c r="AB3475" s="112"/>
      <c r="AC3475" s="178"/>
      <c r="AD3475" s="11"/>
      <c r="AE3475" s="106"/>
      <c r="AF3475" s="106"/>
      <c r="AG3475" s="106"/>
      <c r="AH3475" s="115"/>
      <c r="AI3475" s="116"/>
      <c r="AO3475" s="26"/>
      <c r="AP3475" s="26"/>
    </row>
    <row r="3476" spans="1:42" ht="15" customHeight="1" x14ac:dyDescent="0.25">
      <c r="A3476" s="105"/>
      <c r="B3476" s="106"/>
      <c r="C3476" s="2"/>
      <c r="D3476" s="2"/>
      <c r="E3476" s="106"/>
      <c r="F3476" s="107"/>
      <c r="G3476" s="108"/>
      <c r="H3476" s="109"/>
      <c r="I3476" s="109"/>
      <c r="J3476" s="110"/>
      <c r="K3476" s="117"/>
      <c r="L3476" s="178"/>
      <c r="M3476" s="178"/>
      <c r="N3476" s="106"/>
      <c r="O3476" s="111"/>
      <c r="P3476" s="111"/>
      <c r="Q3476" s="106"/>
      <c r="R3476" s="106"/>
      <c r="S3476" s="106"/>
      <c r="T3476" s="106"/>
      <c r="U3476" s="106"/>
      <c r="V3476" s="106"/>
      <c r="W3476" s="19"/>
      <c r="X3476" s="2"/>
      <c r="Y3476" s="4"/>
      <c r="Z3476" s="106"/>
      <c r="AA3476" s="114"/>
      <c r="AB3476" s="112"/>
      <c r="AC3476" s="178"/>
      <c r="AD3476" s="11"/>
      <c r="AE3476" s="106"/>
      <c r="AF3476" s="106"/>
      <c r="AG3476" s="106"/>
      <c r="AH3476" s="115"/>
      <c r="AI3476" s="116"/>
      <c r="AO3476" s="26"/>
      <c r="AP3476" s="26"/>
    </row>
    <row r="3477" spans="1:42" ht="15" customHeight="1" x14ac:dyDescent="0.25">
      <c r="A3477" s="105"/>
      <c r="B3477" s="106"/>
      <c r="C3477" s="2"/>
      <c r="D3477" s="2"/>
      <c r="E3477" s="106"/>
      <c r="F3477" s="107"/>
      <c r="G3477" s="108"/>
      <c r="H3477" s="109"/>
      <c r="I3477" s="109"/>
      <c r="J3477" s="110"/>
      <c r="K3477" s="117"/>
      <c r="L3477" s="178"/>
      <c r="M3477" s="178"/>
      <c r="N3477" s="106"/>
      <c r="O3477" s="111"/>
      <c r="P3477" s="111"/>
      <c r="Q3477" s="106"/>
      <c r="R3477" s="106"/>
      <c r="S3477" s="106"/>
      <c r="T3477" s="106"/>
      <c r="U3477" s="106"/>
      <c r="V3477" s="106"/>
      <c r="W3477" s="19"/>
      <c r="X3477" s="2"/>
      <c r="Y3477" s="4"/>
      <c r="Z3477" s="106"/>
      <c r="AA3477" s="114"/>
      <c r="AB3477" s="112"/>
      <c r="AC3477" s="178"/>
      <c r="AD3477" s="11"/>
      <c r="AE3477" s="106"/>
      <c r="AF3477" s="106"/>
      <c r="AG3477" s="106"/>
      <c r="AH3477" s="115"/>
      <c r="AI3477" s="116"/>
      <c r="AO3477" s="26"/>
      <c r="AP3477" s="26"/>
    </row>
    <row r="3478" spans="1:42" ht="15" customHeight="1" x14ac:dyDescent="0.25">
      <c r="A3478" s="105"/>
      <c r="B3478" s="106"/>
      <c r="C3478" s="2"/>
      <c r="D3478" s="2"/>
      <c r="E3478" s="106"/>
      <c r="F3478" s="107"/>
      <c r="G3478" s="108"/>
      <c r="H3478" s="109"/>
      <c r="I3478" s="109"/>
      <c r="J3478" s="110"/>
      <c r="K3478" s="117"/>
      <c r="L3478" s="178"/>
      <c r="M3478" s="178"/>
      <c r="N3478" s="106"/>
      <c r="O3478" s="111"/>
      <c r="P3478" s="111"/>
      <c r="Q3478" s="106"/>
      <c r="R3478" s="106"/>
      <c r="S3478" s="106"/>
      <c r="T3478" s="106"/>
      <c r="U3478" s="106"/>
      <c r="V3478" s="106"/>
      <c r="W3478" s="19"/>
      <c r="X3478" s="2"/>
      <c r="Y3478" s="4"/>
      <c r="Z3478" s="106"/>
      <c r="AA3478" s="114"/>
      <c r="AB3478" s="112"/>
      <c r="AC3478" s="178"/>
      <c r="AD3478" s="11"/>
      <c r="AE3478" s="106"/>
      <c r="AF3478" s="106"/>
      <c r="AG3478" s="106"/>
      <c r="AH3478" s="115"/>
      <c r="AI3478" s="116"/>
      <c r="AO3478" s="26"/>
      <c r="AP3478" s="26"/>
    </row>
    <row r="3479" spans="1:42" ht="15" customHeight="1" x14ac:dyDescent="0.25">
      <c r="A3479" s="105"/>
      <c r="B3479" s="106"/>
      <c r="C3479" s="2"/>
      <c r="D3479" s="2"/>
      <c r="E3479" s="106"/>
      <c r="F3479" s="107"/>
      <c r="G3479" s="108"/>
      <c r="H3479" s="109"/>
      <c r="I3479" s="109"/>
      <c r="J3479" s="110"/>
      <c r="K3479" s="117"/>
      <c r="L3479" s="178"/>
      <c r="M3479" s="178"/>
      <c r="N3479" s="106"/>
      <c r="O3479" s="111"/>
      <c r="P3479" s="111"/>
      <c r="Q3479" s="106"/>
      <c r="R3479" s="106"/>
      <c r="S3479" s="106"/>
      <c r="T3479" s="106"/>
      <c r="U3479" s="106"/>
      <c r="V3479" s="106"/>
      <c r="W3479" s="19"/>
      <c r="X3479" s="2"/>
      <c r="Y3479" s="4"/>
      <c r="Z3479" s="106"/>
      <c r="AA3479" s="114"/>
      <c r="AB3479" s="112"/>
      <c r="AC3479" s="178"/>
      <c r="AD3479" s="11"/>
      <c r="AE3479" s="106"/>
      <c r="AF3479" s="106"/>
      <c r="AG3479" s="106"/>
      <c r="AH3479" s="115"/>
      <c r="AI3479" s="116"/>
      <c r="AO3479" s="26"/>
      <c r="AP3479" s="26"/>
    </row>
    <row r="3480" spans="1:42" ht="15" customHeight="1" x14ac:dyDescent="0.25">
      <c r="A3480" s="105"/>
      <c r="B3480" s="106"/>
      <c r="C3480" s="2"/>
      <c r="D3480" s="2"/>
      <c r="E3480" s="106"/>
      <c r="F3480" s="107"/>
      <c r="G3480" s="108"/>
      <c r="H3480" s="109"/>
      <c r="I3480" s="109"/>
      <c r="J3480" s="110"/>
      <c r="K3480" s="117"/>
      <c r="L3480" s="178"/>
      <c r="M3480" s="178"/>
      <c r="N3480" s="106"/>
      <c r="O3480" s="111"/>
      <c r="P3480" s="111"/>
      <c r="Q3480" s="106"/>
      <c r="R3480" s="106"/>
      <c r="S3480" s="106"/>
      <c r="T3480" s="106"/>
      <c r="U3480" s="106"/>
      <c r="V3480" s="106"/>
      <c r="W3480" s="19"/>
      <c r="X3480" s="2"/>
      <c r="Y3480" s="4"/>
      <c r="Z3480" s="106"/>
      <c r="AA3480" s="114"/>
      <c r="AB3480" s="112"/>
      <c r="AC3480" s="178"/>
      <c r="AD3480" s="11"/>
      <c r="AE3480" s="106"/>
      <c r="AF3480" s="106"/>
      <c r="AG3480" s="106"/>
      <c r="AH3480" s="115"/>
      <c r="AI3480" s="116"/>
      <c r="AO3480" s="26"/>
      <c r="AP3480" s="26"/>
    </row>
    <row r="3481" spans="1:42" ht="15" customHeight="1" x14ac:dyDescent="0.25">
      <c r="A3481" s="105"/>
      <c r="B3481" s="106"/>
      <c r="C3481" s="2"/>
      <c r="D3481" s="2"/>
      <c r="E3481" s="106"/>
      <c r="F3481" s="107"/>
      <c r="G3481" s="108"/>
      <c r="H3481" s="109"/>
      <c r="I3481" s="109"/>
      <c r="J3481" s="110"/>
      <c r="K3481" s="117"/>
      <c r="L3481" s="178"/>
      <c r="M3481" s="178"/>
      <c r="N3481" s="106"/>
      <c r="O3481" s="111"/>
      <c r="P3481" s="111"/>
      <c r="Q3481" s="106"/>
      <c r="R3481" s="106"/>
      <c r="S3481" s="106"/>
      <c r="T3481" s="106"/>
      <c r="U3481" s="106"/>
      <c r="V3481" s="106"/>
      <c r="W3481" s="19"/>
      <c r="X3481" s="2"/>
      <c r="Y3481" s="4"/>
      <c r="Z3481" s="106"/>
      <c r="AA3481" s="114"/>
      <c r="AB3481" s="112"/>
      <c r="AC3481" s="178"/>
      <c r="AD3481" s="11"/>
      <c r="AE3481" s="106"/>
      <c r="AF3481" s="106"/>
      <c r="AG3481" s="106"/>
      <c r="AH3481" s="115"/>
      <c r="AI3481" s="116"/>
      <c r="AO3481" s="26"/>
      <c r="AP3481" s="26"/>
    </row>
    <row r="3482" spans="1:42" ht="15" customHeight="1" x14ac:dyDescent="0.25">
      <c r="A3482" s="105"/>
      <c r="B3482" s="106"/>
      <c r="C3482" s="2"/>
      <c r="D3482" s="2"/>
      <c r="E3482" s="106"/>
      <c r="F3482" s="107"/>
      <c r="G3482" s="108"/>
      <c r="H3482" s="109"/>
      <c r="I3482" s="109"/>
      <c r="J3482" s="110"/>
      <c r="K3482" s="117"/>
      <c r="L3482" s="178"/>
      <c r="M3482" s="178"/>
      <c r="N3482" s="106"/>
      <c r="O3482" s="111"/>
      <c r="P3482" s="111"/>
      <c r="Q3482" s="106"/>
      <c r="R3482" s="106"/>
      <c r="S3482" s="106"/>
      <c r="T3482" s="106"/>
      <c r="U3482" s="106"/>
      <c r="V3482" s="106"/>
      <c r="W3482" s="19"/>
      <c r="X3482" s="2"/>
      <c r="Y3482" s="4"/>
      <c r="Z3482" s="106"/>
      <c r="AA3482" s="114"/>
      <c r="AB3482" s="112"/>
      <c r="AC3482" s="178"/>
      <c r="AD3482" s="11"/>
      <c r="AE3482" s="106"/>
      <c r="AF3482" s="106"/>
      <c r="AG3482" s="106"/>
      <c r="AH3482" s="115"/>
      <c r="AI3482" s="116"/>
      <c r="AO3482" s="26"/>
      <c r="AP3482" s="26"/>
    </row>
    <row r="3483" spans="1:42" ht="15" customHeight="1" x14ac:dyDescent="0.25">
      <c r="A3483" s="105"/>
      <c r="B3483" s="106"/>
      <c r="C3483" s="2"/>
      <c r="D3483" s="2"/>
      <c r="E3483" s="106"/>
      <c r="F3483" s="107"/>
      <c r="G3483" s="108"/>
      <c r="H3483" s="109"/>
      <c r="I3483" s="109"/>
      <c r="J3483" s="110"/>
      <c r="K3483" s="117"/>
      <c r="L3483" s="178"/>
      <c r="M3483" s="178"/>
      <c r="N3483" s="106"/>
      <c r="O3483" s="111"/>
      <c r="P3483" s="111"/>
      <c r="Q3483" s="106"/>
      <c r="R3483" s="106"/>
      <c r="S3483" s="106"/>
      <c r="T3483" s="106"/>
      <c r="U3483" s="106"/>
      <c r="V3483" s="106"/>
      <c r="W3483" s="19"/>
      <c r="X3483" s="2"/>
      <c r="Y3483" s="4"/>
      <c r="Z3483" s="106"/>
      <c r="AA3483" s="114"/>
      <c r="AB3483" s="112"/>
      <c r="AC3483" s="178"/>
      <c r="AD3483" s="11"/>
      <c r="AE3483" s="106"/>
      <c r="AF3483" s="106"/>
      <c r="AG3483" s="106"/>
      <c r="AH3483" s="115"/>
      <c r="AI3483" s="116"/>
      <c r="AO3483" s="26"/>
      <c r="AP3483" s="26"/>
    </row>
    <row r="3484" spans="1:42" ht="15" customHeight="1" x14ac:dyDescent="0.25">
      <c r="A3484" s="105"/>
      <c r="B3484" s="106"/>
      <c r="C3484" s="2"/>
      <c r="D3484" s="2"/>
      <c r="E3484" s="106"/>
      <c r="F3484" s="107"/>
      <c r="G3484" s="108"/>
      <c r="H3484" s="109"/>
      <c r="I3484" s="109"/>
      <c r="J3484" s="110"/>
      <c r="K3484" s="117"/>
      <c r="L3484" s="178"/>
      <c r="M3484" s="178"/>
      <c r="N3484" s="106"/>
      <c r="O3484" s="111"/>
      <c r="P3484" s="111"/>
      <c r="Q3484" s="106"/>
      <c r="R3484" s="106"/>
      <c r="S3484" s="106"/>
      <c r="T3484" s="106"/>
      <c r="U3484" s="106"/>
      <c r="V3484" s="106"/>
      <c r="W3484" s="19"/>
      <c r="X3484" s="2"/>
      <c r="Y3484" s="4"/>
      <c r="Z3484" s="106"/>
      <c r="AA3484" s="114"/>
      <c r="AB3484" s="112"/>
      <c r="AC3484" s="178"/>
      <c r="AD3484" s="11"/>
      <c r="AE3484" s="106"/>
      <c r="AF3484" s="106"/>
      <c r="AG3484" s="106"/>
      <c r="AH3484" s="115"/>
      <c r="AI3484" s="116"/>
      <c r="AO3484" s="26"/>
      <c r="AP3484" s="26"/>
    </row>
    <row r="3485" spans="1:42" ht="15" customHeight="1" x14ac:dyDescent="0.25">
      <c r="A3485" s="105"/>
      <c r="B3485" s="106"/>
      <c r="C3485" s="2"/>
      <c r="D3485" s="2"/>
      <c r="E3485" s="106"/>
      <c r="F3485" s="107"/>
      <c r="G3485" s="108"/>
      <c r="H3485" s="109"/>
      <c r="I3485" s="109"/>
      <c r="J3485" s="110"/>
      <c r="K3485" s="117"/>
      <c r="L3485" s="178"/>
      <c r="M3485" s="178"/>
      <c r="N3485" s="106"/>
      <c r="O3485" s="111"/>
      <c r="P3485" s="111"/>
      <c r="Q3485" s="106"/>
      <c r="R3485" s="106"/>
      <c r="S3485" s="106"/>
      <c r="T3485" s="106"/>
      <c r="U3485" s="106"/>
      <c r="V3485" s="106"/>
      <c r="W3485" s="19"/>
      <c r="X3485" s="2"/>
      <c r="Y3485" s="4"/>
      <c r="Z3485" s="106"/>
      <c r="AA3485" s="114"/>
      <c r="AB3485" s="112"/>
      <c r="AC3485" s="178"/>
      <c r="AD3485" s="11"/>
      <c r="AE3485" s="106"/>
      <c r="AF3485" s="106"/>
      <c r="AG3485" s="106"/>
      <c r="AH3485" s="115"/>
      <c r="AI3485" s="116"/>
      <c r="AO3485" s="26"/>
      <c r="AP3485" s="26"/>
    </row>
    <row r="3486" spans="1:42" ht="15" customHeight="1" x14ac:dyDescent="0.25">
      <c r="A3486" s="105"/>
      <c r="B3486" s="106"/>
      <c r="C3486" s="2"/>
      <c r="D3486" s="2"/>
      <c r="E3486" s="106"/>
      <c r="F3486" s="107"/>
      <c r="G3486" s="108"/>
      <c r="H3486" s="109"/>
      <c r="I3486" s="109"/>
      <c r="J3486" s="110"/>
      <c r="K3486" s="117"/>
      <c r="L3486" s="178"/>
      <c r="M3486" s="178"/>
      <c r="N3486" s="106"/>
      <c r="O3486" s="111"/>
      <c r="P3486" s="111"/>
      <c r="Q3486" s="106"/>
      <c r="R3486" s="106"/>
      <c r="S3486" s="106"/>
      <c r="T3486" s="106"/>
      <c r="U3486" s="106"/>
      <c r="V3486" s="106"/>
      <c r="W3486" s="19"/>
      <c r="X3486" s="2"/>
      <c r="Y3486" s="4"/>
      <c r="Z3486" s="106"/>
      <c r="AA3486" s="114"/>
      <c r="AB3486" s="112"/>
      <c r="AC3486" s="178"/>
      <c r="AD3486" s="11"/>
      <c r="AE3486" s="106"/>
      <c r="AF3486" s="106"/>
      <c r="AG3486" s="106"/>
      <c r="AH3486" s="115"/>
      <c r="AI3486" s="116"/>
      <c r="AO3486" s="26"/>
      <c r="AP3486" s="26"/>
    </row>
    <row r="3487" spans="1:42" ht="15" customHeight="1" x14ac:dyDescent="0.25">
      <c r="A3487" s="105"/>
      <c r="B3487" s="106"/>
      <c r="C3487" s="2"/>
      <c r="D3487" s="2"/>
      <c r="E3487" s="106"/>
      <c r="F3487" s="107"/>
      <c r="G3487" s="108"/>
      <c r="H3487" s="109"/>
      <c r="I3487" s="109"/>
      <c r="J3487" s="110"/>
      <c r="K3487" s="117"/>
      <c r="L3487" s="178"/>
      <c r="M3487" s="178"/>
      <c r="N3487" s="106"/>
      <c r="O3487" s="111"/>
      <c r="P3487" s="111"/>
      <c r="Q3487" s="106"/>
      <c r="R3487" s="106"/>
      <c r="S3487" s="106"/>
      <c r="T3487" s="106"/>
      <c r="U3487" s="106"/>
      <c r="V3487" s="106"/>
      <c r="W3487" s="19"/>
      <c r="X3487" s="2"/>
      <c r="Y3487" s="4"/>
      <c r="Z3487" s="106"/>
      <c r="AA3487" s="114"/>
      <c r="AB3487" s="112"/>
      <c r="AC3487" s="178"/>
      <c r="AD3487" s="11"/>
      <c r="AE3487" s="106"/>
      <c r="AF3487" s="106"/>
      <c r="AG3487" s="106"/>
      <c r="AH3487" s="115"/>
      <c r="AI3487" s="116"/>
      <c r="AO3487" s="26"/>
      <c r="AP3487" s="26"/>
    </row>
    <row r="3488" spans="1:42" ht="15" customHeight="1" x14ac:dyDescent="0.25">
      <c r="A3488" s="105"/>
      <c r="B3488" s="106"/>
      <c r="C3488" s="2"/>
      <c r="D3488" s="2"/>
      <c r="E3488" s="106"/>
      <c r="F3488" s="107"/>
      <c r="G3488" s="108"/>
      <c r="H3488" s="109"/>
      <c r="I3488" s="109"/>
      <c r="J3488" s="110"/>
      <c r="K3488" s="117"/>
      <c r="L3488" s="178"/>
      <c r="M3488" s="178"/>
      <c r="N3488" s="106"/>
      <c r="O3488" s="111"/>
      <c r="P3488" s="111"/>
      <c r="Q3488" s="106"/>
      <c r="R3488" s="106"/>
      <c r="S3488" s="106"/>
      <c r="T3488" s="106"/>
      <c r="U3488" s="106"/>
      <c r="V3488" s="106"/>
      <c r="W3488" s="19"/>
      <c r="X3488" s="2"/>
      <c r="Y3488" s="4"/>
      <c r="Z3488" s="106"/>
      <c r="AA3488" s="114"/>
      <c r="AB3488" s="112"/>
      <c r="AC3488" s="178"/>
      <c r="AD3488" s="11"/>
      <c r="AE3488" s="106"/>
      <c r="AF3488" s="106"/>
      <c r="AG3488" s="106"/>
      <c r="AH3488" s="115"/>
      <c r="AI3488" s="116"/>
      <c r="AO3488" s="26"/>
      <c r="AP3488" s="26"/>
    </row>
    <row r="3489" spans="1:42" ht="15" customHeight="1" x14ac:dyDescent="0.25">
      <c r="A3489" s="105"/>
      <c r="B3489" s="106"/>
      <c r="C3489" s="2"/>
      <c r="D3489" s="2"/>
      <c r="E3489" s="106"/>
      <c r="F3489" s="107"/>
      <c r="G3489" s="108"/>
      <c r="H3489" s="109"/>
      <c r="I3489" s="109"/>
      <c r="J3489" s="110"/>
      <c r="K3489" s="117"/>
      <c r="L3489" s="178"/>
      <c r="M3489" s="178"/>
      <c r="N3489" s="106"/>
      <c r="O3489" s="111"/>
      <c r="P3489" s="111"/>
      <c r="Q3489" s="106"/>
      <c r="R3489" s="106"/>
      <c r="S3489" s="106"/>
      <c r="T3489" s="106"/>
      <c r="U3489" s="106"/>
      <c r="V3489" s="106"/>
      <c r="W3489" s="19"/>
      <c r="X3489" s="2"/>
      <c r="Y3489" s="4"/>
      <c r="Z3489" s="106"/>
      <c r="AA3489" s="114"/>
      <c r="AB3489" s="112"/>
      <c r="AC3489" s="178"/>
      <c r="AD3489" s="11"/>
      <c r="AE3489" s="106"/>
      <c r="AF3489" s="106"/>
      <c r="AG3489" s="106"/>
      <c r="AH3489" s="115"/>
      <c r="AI3489" s="116"/>
      <c r="AO3489" s="26"/>
      <c r="AP3489" s="26"/>
    </row>
    <row r="3490" spans="1:42" ht="15" customHeight="1" x14ac:dyDescent="0.25">
      <c r="A3490" s="105"/>
      <c r="B3490" s="106"/>
      <c r="C3490" s="2"/>
      <c r="D3490" s="2"/>
      <c r="E3490" s="106"/>
      <c r="F3490" s="107"/>
      <c r="G3490" s="108"/>
      <c r="H3490" s="109"/>
      <c r="I3490" s="109"/>
      <c r="J3490" s="110"/>
      <c r="K3490" s="117"/>
      <c r="L3490" s="178"/>
      <c r="M3490" s="178"/>
      <c r="N3490" s="106"/>
      <c r="O3490" s="111"/>
      <c r="P3490" s="111"/>
      <c r="Q3490" s="106"/>
      <c r="R3490" s="106"/>
      <c r="S3490" s="106"/>
      <c r="T3490" s="106"/>
      <c r="U3490" s="106"/>
      <c r="V3490" s="106"/>
      <c r="W3490" s="19"/>
      <c r="X3490" s="2"/>
      <c r="Y3490" s="4"/>
      <c r="Z3490" s="106"/>
      <c r="AA3490" s="114"/>
      <c r="AB3490" s="112"/>
      <c r="AC3490" s="178"/>
      <c r="AD3490" s="11"/>
      <c r="AE3490" s="106"/>
      <c r="AF3490" s="106"/>
      <c r="AG3490" s="106"/>
      <c r="AH3490" s="115"/>
      <c r="AI3490" s="116"/>
      <c r="AO3490" s="26"/>
      <c r="AP3490" s="26"/>
    </row>
    <row r="3491" spans="1:42" ht="15" customHeight="1" x14ac:dyDescent="0.25">
      <c r="A3491" s="105"/>
      <c r="B3491" s="106"/>
      <c r="C3491" s="2"/>
      <c r="D3491" s="2"/>
      <c r="E3491" s="106"/>
      <c r="F3491" s="107"/>
      <c r="G3491" s="108"/>
      <c r="H3491" s="109"/>
      <c r="I3491" s="109"/>
      <c r="J3491" s="110"/>
      <c r="K3491" s="117"/>
      <c r="L3491" s="178"/>
      <c r="M3491" s="178"/>
      <c r="N3491" s="106"/>
      <c r="O3491" s="111"/>
      <c r="P3491" s="111"/>
      <c r="Q3491" s="106"/>
      <c r="R3491" s="106"/>
      <c r="S3491" s="106"/>
      <c r="T3491" s="106"/>
      <c r="U3491" s="106"/>
      <c r="V3491" s="106"/>
      <c r="W3491" s="19"/>
      <c r="X3491" s="2"/>
      <c r="Y3491" s="4"/>
      <c r="Z3491" s="106"/>
      <c r="AA3491" s="114"/>
      <c r="AB3491" s="112"/>
      <c r="AC3491" s="178"/>
      <c r="AD3491" s="11"/>
      <c r="AE3491" s="106"/>
      <c r="AF3491" s="106"/>
      <c r="AG3491" s="106"/>
      <c r="AH3491" s="115"/>
      <c r="AI3491" s="116"/>
      <c r="AO3491" s="26"/>
      <c r="AP3491" s="26"/>
    </row>
    <row r="3492" spans="1:42" ht="15" customHeight="1" x14ac:dyDescent="0.25">
      <c r="A3492" s="105"/>
      <c r="B3492" s="106"/>
      <c r="C3492" s="2"/>
      <c r="D3492" s="2"/>
      <c r="E3492" s="106"/>
      <c r="F3492" s="107"/>
      <c r="G3492" s="108"/>
      <c r="H3492" s="109"/>
      <c r="I3492" s="109"/>
      <c r="J3492" s="110"/>
      <c r="K3492" s="117"/>
      <c r="L3492" s="178"/>
      <c r="M3492" s="178"/>
      <c r="N3492" s="106"/>
      <c r="O3492" s="111"/>
      <c r="P3492" s="111"/>
      <c r="Q3492" s="106"/>
      <c r="R3492" s="106"/>
      <c r="S3492" s="106"/>
      <c r="T3492" s="106"/>
      <c r="U3492" s="106"/>
      <c r="V3492" s="106"/>
      <c r="W3492" s="19"/>
      <c r="X3492" s="2"/>
      <c r="Y3492" s="4"/>
      <c r="Z3492" s="106"/>
      <c r="AA3492" s="114"/>
      <c r="AB3492" s="112"/>
      <c r="AC3492" s="178"/>
      <c r="AD3492" s="11"/>
      <c r="AE3492" s="106"/>
      <c r="AF3492" s="106"/>
      <c r="AG3492" s="106"/>
      <c r="AH3492" s="115"/>
      <c r="AI3492" s="116"/>
      <c r="AO3492" s="26"/>
      <c r="AP3492" s="26"/>
    </row>
    <row r="3493" spans="1:42" ht="15" customHeight="1" x14ac:dyDescent="0.25">
      <c r="A3493" s="105"/>
      <c r="B3493" s="106"/>
      <c r="C3493" s="2"/>
      <c r="D3493" s="2"/>
      <c r="E3493" s="106"/>
      <c r="F3493" s="107"/>
      <c r="G3493" s="108"/>
      <c r="H3493" s="109"/>
      <c r="I3493" s="109"/>
      <c r="J3493" s="110"/>
      <c r="K3493" s="117"/>
      <c r="L3493" s="178"/>
      <c r="M3493" s="178"/>
      <c r="N3493" s="106"/>
      <c r="O3493" s="111"/>
      <c r="P3493" s="111"/>
      <c r="Q3493" s="106"/>
      <c r="R3493" s="106"/>
      <c r="S3493" s="106"/>
      <c r="T3493" s="106"/>
      <c r="U3493" s="106"/>
      <c r="V3493" s="106"/>
      <c r="W3493" s="19"/>
      <c r="X3493" s="2"/>
      <c r="Y3493" s="4"/>
      <c r="Z3493" s="106"/>
      <c r="AA3493" s="114"/>
      <c r="AB3493" s="112"/>
      <c r="AC3493" s="178"/>
      <c r="AD3493" s="11"/>
      <c r="AE3493" s="106"/>
      <c r="AF3493" s="106"/>
      <c r="AG3493" s="106"/>
      <c r="AH3493" s="115"/>
      <c r="AI3493" s="116"/>
      <c r="AO3493" s="26"/>
      <c r="AP3493" s="26"/>
    </row>
    <row r="3494" spans="1:42" ht="15" customHeight="1" x14ac:dyDescent="0.25">
      <c r="A3494" s="105"/>
      <c r="B3494" s="106"/>
      <c r="C3494" s="2"/>
      <c r="D3494" s="2"/>
      <c r="E3494" s="106"/>
      <c r="F3494" s="107"/>
      <c r="G3494" s="108"/>
      <c r="H3494" s="109"/>
      <c r="I3494" s="109"/>
      <c r="J3494" s="110"/>
      <c r="K3494" s="117"/>
      <c r="L3494" s="178"/>
      <c r="M3494" s="178"/>
      <c r="N3494" s="106"/>
      <c r="O3494" s="111"/>
      <c r="P3494" s="111"/>
      <c r="Q3494" s="106"/>
      <c r="R3494" s="106"/>
      <c r="S3494" s="106"/>
      <c r="T3494" s="106"/>
      <c r="U3494" s="106"/>
      <c r="V3494" s="106"/>
      <c r="W3494" s="19"/>
      <c r="X3494" s="2"/>
      <c r="Y3494" s="4"/>
      <c r="Z3494" s="106"/>
      <c r="AA3494" s="114"/>
      <c r="AB3494" s="112"/>
      <c r="AC3494" s="178"/>
      <c r="AD3494" s="11"/>
      <c r="AE3494" s="106"/>
      <c r="AF3494" s="106"/>
      <c r="AG3494" s="106"/>
      <c r="AH3494" s="115"/>
      <c r="AI3494" s="116"/>
      <c r="AO3494" s="26"/>
      <c r="AP3494" s="26"/>
    </row>
    <row r="3495" spans="1:42" ht="15" customHeight="1" x14ac:dyDescent="0.25">
      <c r="A3495" s="105"/>
      <c r="B3495" s="106"/>
      <c r="C3495" s="2"/>
      <c r="D3495" s="2"/>
      <c r="E3495" s="106"/>
      <c r="F3495" s="107"/>
      <c r="G3495" s="108"/>
      <c r="H3495" s="109"/>
      <c r="I3495" s="109"/>
      <c r="J3495" s="110"/>
      <c r="K3495" s="117"/>
      <c r="L3495" s="178"/>
      <c r="M3495" s="178"/>
      <c r="N3495" s="106"/>
      <c r="O3495" s="111"/>
      <c r="P3495" s="111"/>
      <c r="Q3495" s="106"/>
      <c r="R3495" s="106"/>
      <c r="S3495" s="106"/>
      <c r="T3495" s="106"/>
      <c r="U3495" s="106"/>
      <c r="V3495" s="106"/>
      <c r="W3495" s="19"/>
      <c r="X3495" s="2"/>
      <c r="Y3495" s="4"/>
      <c r="Z3495" s="106"/>
      <c r="AA3495" s="114"/>
      <c r="AB3495" s="112"/>
      <c r="AC3495" s="178"/>
      <c r="AD3495" s="11"/>
      <c r="AE3495" s="106"/>
      <c r="AF3495" s="106"/>
      <c r="AG3495" s="106"/>
      <c r="AH3495" s="115"/>
      <c r="AI3495" s="116"/>
      <c r="AO3495" s="26"/>
      <c r="AP3495" s="26"/>
    </row>
    <row r="3496" spans="1:42" ht="15" customHeight="1" x14ac:dyDescent="0.25">
      <c r="A3496" s="105"/>
      <c r="B3496" s="106"/>
      <c r="C3496" s="2"/>
      <c r="D3496" s="2"/>
      <c r="E3496" s="106"/>
      <c r="F3496" s="107"/>
      <c r="G3496" s="108"/>
      <c r="H3496" s="109"/>
      <c r="I3496" s="109"/>
      <c r="J3496" s="110"/>
      <c r="K3496" s="117"/>
      <c r="L3496" s="178"/>
      <c r="M3496" s="178"/>
      <c r="N3496" s="106"/>
      <c r="O3496" s="111"/>
      <c r="P3496" s="111"/>
      <c r="Q3496" s="106"/>
      <c r="R3496" s="106"/>
      <c r="S3496" s="106"/>
      <c r="T3496" s="106"/>
      <c r="U3496" s="106"/>
      <c r="V3496" s="106"/>
      <c r="W3496" s="19"/>
      <c r="X3496" s="2"/>
      <c r="Y3496" s="4"/>
      <c r="Z3496" s="106"/>
      <c r="AA3496" s="114"/>
      <c r="AB3496" s="112"/>
      <c r="AC3496" s="178"/>
      <c r="AD3496" s="11"/>
      <c r="AE3496" s="106"/>
      <c r="AF3496" s="106"/>
      <c r="AG3496" s="106"/>
      <c r="AH3496" s="115"/>
      <c r="AI3496" s="116"/>
      <c r="AO3496" s="26"/>
      <c r="AP3496" s="26"/>
    </row>
    <row r="3497" spans="1:42" ht="15" customHeight="1" x14ac:dyDescent="0.25">
      <c r="A3497" s="105"/>
      <c r="B3497" s="106"/>
      <c r="C3497" s="2"/>
      <c r="D3497" s="2"/>
      <c r="E3497" s="106"/>
      <c r="F3497" s="107"/>
      <c r="G3497" s="108"/>
      <c r="H3497" s="109"/>
      <c r="I3497" s="109"/>
      <c r="J3497" s="110"/>
      <c r="K3497" s="117"/>
      <c r="L3497" s="178"/>
      <c r="M3497" s="178"/>
      <c r="N3497" s="106"/>
      <c r="O3497" s="111"/>
      <c r="P3497" s="111"/>
      <c r="Q3497" s="106"/>
      <c r="R3497" s="106"/>
      <c r="S3497" s="106"/>
      <c r="T3497" s="106"/>
      <c r="U3497" s="106"/>
      <c r="V3497" s="106"/>
      <c r="W3497" s="19"/>
      <c r="X3497" s="2"/>
      <c r="Y3497" s="4"/>
      <c r="Z3497" s="106"/>
      <c r="AA3497" s="114"/>
      <c r="AB3497" s="112"/>
      <c r="AC3497" s="178"/>
      <c r="AD3497" s="11"/>
      <c r="AE3497" s="106"/>
      <c r="AF3497" s="106"/>
      <c r="AG3497" s="106"/>
      <c r="AH3497" s="115"/>
      <c r="AI3497" s="116"/>
      <c r="AO3497" s="26"/>
      <c r="AP3497" s="26"/>
    </row>
    <row r="3498" spans="1:42" ht="15" customHeight="1" x14ac:dyDescent="0.25">
      <c r="A3498" s="105"/>
      <c r="B3498" s="106"/>
      <c r="C3498" s="2"/>
      <c r="D3498" s="2"/>
      <c r="E3498" s="106"/>
      <c r="F3498" s="107"/>
      <c r="G3498" s="108"/>
      <c r="H3498" s="109"/>
      <c r="I3498" s="109"/>
      <c r="J3498" s="110"/>
      <c r="K3498" s="117"/>
      <c r="L3498" s="178"/>
      <c r="M3498" s="178"/>
      <c r="N3498" s="106"/>
      <c r="O3498" s="111"/>
      <c r="P3498" s="111"/>
      <c r="Q3498" s="106"/>
      <c r="R3498" s="106"/>
      <c r="S3498" s="106"/>
      <c r="T3498" s="106"/>
      <c r="U3498" s="106"/>
      <c r="V3498" s="106"/>
      <c r="W3498" s="19"/>
      <c r="X3498" s="2"/>
      <c r="Y3498" s="4"/>
      <c r="Z3498" s="106"/>
      <c r="AA3498" s="114"/>
      <c r="AB3498" s="112"/>
      <c r="AC3498" s="178"/>
      <c r="AD3498" s="11"/>
      <c r="AE3498" s="106"/>
      <c r="AF3498" s="106"/>
      <c r="AG3498" s="106"/>
      <c r="AH3498" s="115"/>
      <c r="AI3498" s="116"/>
      <c r="AO3498" s="26"/>
      <c r="AP3498" s="26"/>
    </row>
    <row r="3499" spans="1:42" ht="15" customHeight="1" x14ac:dyDescent="0.25">
      <c r="A3499" s="105"/>
      <c r="B3499" s="106"/>
      <c r="C3499" s="2"/>
      <c r="D3499" s="2"/>
      <c r="E3499" s="106"/>
      <c r="F3499" s="107"/>
      <c r="G3499" s="108"/>
      <c r="H3499" s="109"/>
      <c r="I3499" s="109"/>
      <c r="J3499" s="110"/>
      <c r="K3499" s="117"/>
      <c r="L3499" s="178"/>
      <c r="M3499" s="178"/>
      <c r="N3499" s="106"/>
      <c r="O3499" s="111"/>
      <c r="P3499" s="111"/>
      <c r="Q3499" s="106"/>
      <c r="R3499" s="106"/>
      <c r="S3499" s="106"/>
      <c r="T3499" s="106"/>
      <c r="U3499" s="106"/>
      <c r="V3499" s="106"/>
      <c r="W3499" s="19"/>
      <c r="X3499" s="2"/>
      <c r="Y3499" s="4"/>
      <c r="Z3499" s="106"/>
      <c r="AA3499" s="114"/>
      <c r="AB3499" s="112"/>
      <c r="AC3499" s="178"/>
      <c r="AD3499" s="11"/>
      <c r="AE3499" s="106"/>
      <c r="AF3499" s="106"/>
      <c r="AG3499" s="106"/>
      <c r="AH3499" s="115"/>
      <c r="AI3499" s="116"/>
      <c r="AO3499" s="26"/>
      <c r="AP3499" s="26"/>
    </row>
    <row r="3500" spans="1:42" ht="15" customHeight="1" x14ac:dyDescent="0.25">
      <c r="A3500" s="105"/>
      <c r="B3500" s="106"/>
      <c r="C3500" s="2"/>
      <c r="D3500" s="2"/>
      <c r="E3500" s="106"/>
      <c r="F3500" s="107"/>
      <c r="G3500" s="108"/>
      <c r="H3500" s="109"/>
      <c r="I3500" s="109"/>
      <c r="J3500" s="110"/>
      <c r="K3500" s="117"/>
      <c r="L3500" s="178"/>
      <c r="M3500" s="178"/>
      <c r="N3500" s="106"/>
      <c r="O3500" s="111"/>
      <c r="P3500" s="111"/>
      <c r="Q3500" s="106"/>
      <c r="R3500" s="106"/>
      <c r="S3500" s="106"/>
      <c r="T3500" s="106"/>
      <c r="U3500" s="106"/>
      <c r="V3500" s="106"/>
      <c r="W3500" s="19"/>
      <c r="X3500" s="2"/>
      <c r="Y3500" s="4"/>
      <c r="Z3500" s="106"/>
      <c r="AA3500" s="114"/>
      <c r="AB3500" s="112"/>
      <c r="AC3500" s="178"/>
      <c r="AD3500" s="11"/>
      <c r="AE3500" s="106"/>
      <c r="AF3500" s="106"/>
      <c r="AG3500" s="106"/>
      <c r="AH3500" s="115"/>
      <c r="AI3500" s="116"/>
      <c r="AO3500" s="26"/>
      <c r="AP3500" s="26"/>
    </row>
    <row r="3501" spans="1:42" ht="15" customHeight="1" x14ac:dyDescent="0.25">
      <c r="A3501" s="105"/>
      <c r="B3501" s="106"/>
      <c r="C3501" s="2"/>
      <c r="D3501" s="2"/>
      <c r="E3501" s="106"/>
      <c r="F3501" s="107"/>
      <c r="G3501" s="108"/>
      <c r="H3501" s="109"/>
      <c r="I3501" s="109"/>
      <c r="J3501" s="110"/>
      <c r="K3501" s="117"/>
      <c r="L3501" s="178"/>
      <c r="M3501" s="178"/>
      <c r="N3501" s="106"/>
      <c r="O3501" s="111"/>
      <c r="P3501" s="111"/>
      <c r="Q3501" s="106"/>
      <c r="R3501" s="106"/>
      <c r="S3501" s="106"/>
      <c r="T3501" s="106"/>
      <c r="U3501" s="106"/>
      <c r="V3501" s="106"/>
      <c r="W3501" s="19"/>
      <c r="X3501" s="2"/>
      <c r="Y3501" s="4"/>
      <c r="Z3501" s="106"/>
      <c r="AA3501" s="114"/>
      <c r="AB3501" s="112"/>
      <c r="AC3501" s="178"/>
      <c r="AD3501" s="11"/>
      <c r="AE3501" s="106"/>
      <c r="AF3501" s="106"/>
      <c r="AG3501" s="106"/>
      <c r="AH3501" s="115"/>
      <c r="AI3501" s="116"/>
      <c r="AO3501" s="26"/>
      <c r="AP3501" s="26"/>
    </row>
    <row r="3502" spans="1:42" ht="15" customHeight="1" x14ac:dyDescent="0.25">
      <c r="A3502" s="105"/>
      <c r="B3502" s="106"/>
      <c r="C3502" s="2"/>
      <c r="D3502" s="2"/>
      <c r="E3502" s="106"/>
      <c r="F3502" s="107"/>
      <c r="G3502" s="108"/>
      <c r="H3502" s="109"/>
      <c r="I3502" s="109"/>
      <c r="J3502" s="110"/>
      <c r="K3502" s="117"/>
      <c r="L3502" s="178"/>
      <c r="M3502" s="178"/>
      <c r="N3502" s="106"/>
      <c r="O3502" s="111"/>
      <c r="P3502" s="111"/>
      <c r="Q3502" s="106"/>
      <c r="R3502" s="106"/>
      <c r="S3502" s="106"/>
      <c r="T3502" s="106"/>
      <c r="U3502" s="106"/>
      <c r="V3502" s="106"/>
      <c r="W3502" s="19"/>
      <c r="X3502" s="2"/>
      <c r="Y3502" s="4"/>
      <c r="Z3502" s="106"/>
      <c r="AA3502" s="114"/>
      <c r="AB3502" s="112"/>
      <c r="AC3502" s="178"/>
      <c r="AD3502" s="11"/>
      <c r="AE3502" s="106"/>
      <c r="AF3502" s="106"/>
      <c r="AG3502" s="106"/>
      <c r="AH3502" s="115"/>
      <c r="AI3502" s="116"/>
      <c r="AO3502" s="26"/>
      <c r="AP3502" s="26"/>
    </row>
    <row r="3503" spans="1:42" ht="15" customHeight="1" x14ac:dyDescent="0.25">
      <c r="A3503" s="105"/>
      <c r="B3503" s="106"/>
      <c r="C3503" s="2"/>
      <c r="D3503" s="2"/>
      <c r="E3503" s="106"/>
      <c r="F3503" s="107"/>
      <c r="G3503" s="108"/>
      <c r="H3503" s="109"/>
      <c r="I3503" s="109"/>
      <c r="J3503" s="110"/>
      <c r="K3503" s="117"/>
      <c r="L3503" s="178"/>
      <c r="M3503" s="178"/>
      <c r="N3503" s="106"/>
      <c r="O3503" s="111"/>
      <c r="P3503" s="111"/>
      <c r="Q3503" s="106"/>
      <c r="R3503" s="106"/>
      <c r="S3503" s="106"/>
      <c r="T3503" s="106"/>
      <c r="U3503" s="106"/>
      <c r="V3503" s="106"/>
      <c r="W3503" s="19"/>
      <c r="X3503" s="2"/>
      <c r="Y3503" s="4"/>
      <c r="Z3503" s="106"/>
      <c r="AA3503" s="114"/>
      <c r="AB3503" s="112"/>
      <c r="AC3503" s="178"/>
      <c r="AD3503" s="11"/>
      <c r="AE3503" s="106"/>
      <c r="AF3503" s="106"/>
      <c r="AG3503" s="106"/>
      <c r="AH3503" s="115"/>
      <c r="AI3503" s="116"/>
      <c r="AO3503" s="26"/>
      <c r="AP3503" s="26"/>
    </row>
    <row r="3504" spans="1:42" ht="15" customHeight="1" x14ac:dyDescent="0.25">
      <c r="A3504" s="105"/>
      <c r="B3504" s="106"/>
      <c r="C3504" s="2"/>
      <c r="D3504" s="2"/>
      <c r="E3504" s="106"/>
      <c r="F3504" s="107"/>
      <c r="G3504" s="108"/>
      <c r="H3504" s="109"/>
      <c r="I3504" s="109"/>
      <c r="J3504" s="110"/>
      <c r="K3504" s="117"/>
      <c r="L3504" s="178"/>
      <c r="M3504" s="178"/>
      <c r="N3504" s="106"/>
      <c r="O3504" s="111"/>
      <c r="P3504" s="111"/>
      <c r="Q3504" s="106"/>
      <c r="R3504" s="106"/>
      <c r="S3504" s="106"/>
      <c r="T3504" s="106"/>
      <c r="U3504" s="106"/>
      <c r="V3504" s="106"/>
      <c r="W3504" s="19"/>
      <c r="X3504" s="2"/>
      <c r="Y3504" s="4"/>
      <c r="Z3504" s="106"/>
      <c r="AA3504" s="114"/>
      <c r="AB3504" s="112"/>
      <c r="AC3504" s="178"/>
      <c r="AD3504" s="11"/>
      <c r="AE3504" s="106"/>
      <c r="AF3504" s="106"/>
      <c r="AG3504" s="106"/>
      <c r="AH3504" s="115"/>
      <c r="AI3504" s="116"/>
      <c r="AO3504" s="26"/>
      <c r="AP3504" s="26"/>
    </row>
    <row r="3505" spans="1:42" ht="15" customHeight="1" x14ac:dyDescent="0.25">
      <c r="A3505" s="105"/>
      <c r="B3505" s="106"/>
      <c r="C3505" s="2"/>
      <c r="D3505" s="2"/>
      <c r="E3505" s="106"/>
      <c r="F3505" s="107"/>
      <c r="G3505" s="108"/>
      <c r="H3505" s="109"/>
      <c r="I3505" s="109"/>
      <c r="J3505" s="110"/>
      <c r="K3505" s="117"/>
      <c r="L3505" s="178"/>
      <c r="M3505" s="178"/>
      <c r="N3505" s="106"/>
      <c r="O3505" s="111"/>
      <c r="P3505" s="111"/>
      <c r="Q3505" s="106"/>
      <c r="R3505" s="106"/>
      <c r="S3505" s="106"/>
      <c r="T3505" s="106"/>
      <c r="U3505" s="106"/>
      <c r="V3505" s="106"/>
      <c r="W3505" s="19"/>
      <c r="X3505" s="2"/>
      <c r="Y3505" s="4"/>
      <c r="Z3505" s="106"/>
      <c r="AA3505" s="114"/>
      <c r="AB3505" s="112"/>
      <c r="AC3505" s="178"/>
      <c r="AD3505" s="11"/>
      <c r="AE3505" s="106"/>
      <c r="AF3505" s="106"/>
      <c r="AG3505" s="106"/>
      <c r="AH3505" s="115"/>
      <c r="AI3505" s="116"/>
      <c r="AO3505" s="26"/>
      <c r="AP3505" s="26"/>
    </row>
    <row r="3506" spans="1:42" ht="15" customHeight="1" x14ac:dyDescent="0.25">
      <c r="A3506" s="105"/>
      <c r="B3506" s="106"/>
      <c r="C3506" s="2"/>
      <c r="D3506" s="2"/>
      <c r="E3506" s="106"/>
      <c r="F3506" s="107"/>
      <c r="G3506" s="108"/>
      <c r="H3506" s="109"/>
      <c r="I3506" s="109"/>
      <c r="J3506" s="110"/>
      <c r="K3506" s="117"/>
      <c r="L3506" s="178"/>
      <c r="M3506" s="178"/>
      <c r="N3506" s="106"/>
      <c r="O3506" s="111"/>
      <c r="P3506" s="111"/>
      <c r="Q3506" s="106"/>
      <c r="R3506" s="106"/>
      <c r="S3506" s="106"/>
      <c r="T3506" s="106"/>
      <c r="U3506" s="106"/>
      <c r="V3506" s="106"/>
      <c r="W3506" s="19"/>
      <c r="X3506" s="2"/>
      <c r="Y3506" s="4"/>
      <c r="Z3506" s="106"/>
      <c r="AA3506" s="114"/>
      <c r="AB3506" s="112"/>
      <c r="AC3506" s="178"/>
      <c r="AD3506" s="11"/>
      <c r="AE3506" s="106"/>
      <c r="AF3506" s="106"/>
      <c r="AG3506" s="106"/>
      <c r="AH3506" s="115"/>
      <c r="AI3506" s="116"/>
      <c r="AO3506" s="26"/>
      <c r="AP3506" s="26"/>
    </row>
    <row r="3507" spans="1:42" ht="15" customHeight="1" x14ac:dyDescent="0.25">
      <c r="A3507" s="105"/>
      <c r="B3507" s="106"/>
      <c r="C3507" s="2"/>
      <c r="D3507" s="2"/>
      <c r="E3507" s="106"/>
      <c r="F3507" s="107"/>
      <c r="G3507" s="108"/>
      <c r="H3507" s="109"/>
      <c r="I3507" s="109"/>
      <c r="J3507" s="110"/>
      <c r="K3507" s="117"/>
      <c r="L3507" s="178"/>
      <c r="M3507" s="178"/>
      <c r="N3507" s="106"/>
      <c r="O3507" s="111"/>
      <c r="P3507" s="111"/>
      <c r="Q3507" s="106"/>
      <c r="R3507" s="106"/>
      <c r="S3507" s="106"/>
      <c r="T3507" s="106"/>
      <c r="U3507" s="106"/>
      <c r="V3507" s="106"/>
      <c r="W3507" s="19"/>
      <c r="X3507" s="2"/>
      <c r="Y3507" s="4"/>
      <c r="Z3507" s="106"/>
      <c r="AA3507" s="114"/>
      <c r="AB3507" s="112"/>
      <c r="AC3507" s="178"/>
      <c r="AD3507" s="11"/>
      <c r="AE3507" s="106"/>
      <c r="AF3507" s="106"/>
      <c r="AG3507" s="106"/>
      <c r="AH3507" s="115"/>
      <c r="AI3507" s="116"/>
      <c r="AO3507" s="26"/>
      <c r="AP3507" s="26"/>
    </row>
    <row r="3508" spans="1:42" ht="15" customHeight="1" x14ac:dyDescent="0.25">
      <c r="A3508" s="105"/>
      <c r="B3508" s="106"/>
      <c r="C3508" s="2"/>
      <c r="D3508" s="2"/>
      <c r="E3508" s="106"/>
      <c r="F3508" s="107"/>
      <c r="G3508" s="108"/>
      <c r="H3508" s="109"/>
      <c r="I3508" s="109"/>
      <c r="J3508" s="110"/>
      <c r="K3508" s="117"/>
      <c r="L3508" s="178"/>
      <c r="M3508" s="178"/>
      <c r="N3508" s="106"/>
      <c r="O3508" s="111"/>
      <c r="P3508" s="111"/>
      <c r="Q3508" s="106"/>
      <c r="R3508" s="106"/>
      <c r="S3508" s="106"/>
      <c r="T3508" s="106"/>
      <c r="U3508" s="106"/>
      <c r="V3508" s="106"/>
      <c r="W3508" s="19"/>
      <c r="X3508" s="2"/>
      <c r="Y3508" s="4"/>
      <c r="Z3508" s="106"/>
      <c r="AA3508" s="114"/>
      <c r="AB3508" s="112"/>
      <c r="AC3508" s="178"/>
      <c r="AD3508" s="11"/>
      <c r="AE3508" s="106"/>
      <c r="AF3508" s="106"/>
      <c r="AG3508" s="106"/>
      <c r="AH3508" s="115"/>
      <c r="AI3508" s="116"/>
      <c r="AO3508" s="26"/>
      <c r="AP3508" s="26"/>
    </row>
    <row r="3509" spans="1:42" ht="15" customHeight="1" x14ac:dyDescent="0.25">
      <c r="A3509" s="105"/>
      <c r="B3509" s="106"/>
      <c r="C3509" s="2"/>
      <c r="D3509" s="2"/>
      <c r="E3509" s="106"/>
      <c r="F3509" s="107"/>
      <c r="G3509" s="108"/>
      <c r="H3509" s="109"/>
      <c r="I3509" s="109"/>
      <c r="J3509" s="110"/>
      <c r="K3509" s="117"/>
      <c r="L3509" s="178"/>
      <c r="M3509" s="178"/>
      <c r="N3509" s="106"/>
      <c r="O3509" s="111"/>
      <c r="P3509" s="111"/>
      <c r="Q3509" s="106"/>
      <c r="R3509" s="106"/>
      <c r="S3509" s="106"/>
      <c r="T3509" s="106"/>
      <c r="U3509" s="106"/>
      <c r="V3509" s="106"/>
      <c r="W3509" s="19"/>
      <c r="X3509" s="2"/>
      <c r="Y3509" s="4"/>
      <c r="Z3509" s="106"/>
      <c r="AA3509" s="114"/>
      <c r="AB3509" s="112"/>
      <c r="AC3509" s="178"/>
      <c r="AD3509" s="11"/>
      <c r="AE3509" s="106"/>
      <c r="AF3509" s="106"/>
      <c r="AG3509" s="106"/>
      <c r="AH3509" s="115"/>
      <c r="AI3509" s="116"/>
      <c r="AO3509" s="26"/>
      <c r="AP3509" s="26"/>
    </row>
    <row r="3510" spans="1:42" ht="15" customHeight="1" x14ac:dyDescent="0.25">
      <c r="A3510" s="105"/>
      <c r="B3510" s="106"/>
      <c r="C3510" s="2"/>
      <c r="D3510" s="2"/>
      <c r="E3510" s="106"/>
      <c r="F3510" s="107"/>
      <c r="G3510" s="108"/>
      <c r="H3510" s="109"/>
      <c r="I3510" s="109"/>
      <c r="J3510" s="110"/>
      <c r="K3510" s="117"/>
      <c r="L3510" s="178"/>
      <c r="M3510" s="178"/>
      <c r="N3510" s="106"/>
      <c r="O3510" s="111"/>
      <c r="P3510" s="111"/>
      <c r="Q3510" s="106"/>
      <c r="R3510" s="106"/>
      <c r="S3510" s="106"/>
      <c r="T3510" s="106"/>
      <c r="U3510" s="106"/>
      <c r="V3510" s="106"/>
      <c r="W3510" s="19"/>
      <c r="X3510" s="2"/>
      <c r="Y3510" s="4"/>
      <c r="Z3510" s="106"/>
      <c r="AA3510" s="114"/>
      <c r="AB3510" s="112"/>
      <c r="AC3510" s="178"/>
      <c r="AD3510" s="11"/>
      <c r="AE3510" s="106"/>
      <c r="AF3510" s="106"/>
      <c r="AG3510" s="106"/>
      <c r="AH3510" s="115"/>
      <c r="AI3510" s="116"/>
      <c r="AO3510" s="26"/>
      <c r="AP3510" s="26"/>
    </row>
    <row r="3511" spans="1:42" ht="15" customHeight="1" x14ac:dyDescent="0.25">
      <c r="A3511" s="105"/>
      <c r="B3511" s="106"/>
      <c r="C3511" s="2"/>
      <c r="D3511" s="2"/>
      <c r="E3511" s="106"/>
      <c r="F3511" s="107"/>
      <c r="G3511" s="108"/>
      <c r="H3511" s="109"/>
      <c r="I3511" s="109"/>
      <c r="J3511" s="110"/>
      <c r="K3511" s="117"/>
      <c r="L3511" s="178"/>
      <c r="M3511" s="178"/>
      <c r="N3511" s="106"/>
      <c r="O3511" s="111"/>
      <c r="P3511" s="111"/>
      <c r="Q3511" s="106"/>
      <c r="R3511" s="106"/>
      <c r="S3511" s="106"/>
      <c r="T3511" s="106"/>
      <c r="U3511" s="106"/>
      <c r="V3511" s="106"/>
      <c r="W3511" s="19"/>
      <c r="X3511" s="2"/>
      <c r="Y3511" s="4"/>
      <c r="Z3511" s="106"/>
      <c r="AA3511" s="114"/>
      <c r="AB3511" s="112"/>
      <c r="AC3511" s="178"/>
      <c r="AD3511" s="11"/>
      <c r="AE3511" s="106"/>
      <c r="AF3511" s="106"/>
      <c r="AG3511" s="106"/>
      <c r="AH3511" s="115"/>
      <c r="AI3511" s="116"/>
      <c r="AO3511" s="26"/>
      <c r="AP3511" s="26"/>
    </row>
    <row r="3512" spans="1:42" ht="15" customHeight="1" x14ac:dyDescent="0.25">
      <c r="A3512" s="105"/>
      <c r="B3512" s="106"/>
      <c r="C3512" s="2"/>
      <c r="D3512" s="2"/>
      <c r="E3512" s="106"/>
      <c r="F3512" s="107"/>
      <c r="G3512" s="108"/>
      <c r="H3512" s="109"/>
      <c r="I3512" s="109"/>
      <c r="J3512" s="110"/>
      <c r="K3512" s="117"/>
      <c r="L3512" s="178"/>
      <c r="M3512" s="178"/>
      <c r="N3512" s="106"/>
      <c r="O3512" s="111"/>
      <c r="P3512" s="111"/>
      <c r="Q3512" s="106"/>
      <c r="R3512" s="106"/>
      <c r="S3512" s="106"/>
      <c r="T3512" s="106"/>
      <c r="U3512" s="106"/>
      <c r="V3512" s="106"/>
      <c r="W3512" s="19"/>
      <c r="X3512" s="2"/>
      <c r="Y3512" s="4"/>
      <c r="Z3512" s="106"/>
      <c r="AA3512" s="114"/>
      <c r="AB3512" s="112"/>
      <c r="AC3512" s="178"/>
      <c r="AD3512" s="11"/>
      <c r="AE3512" s="106"/>
      <c r="AF3512" s="106"/>
      <c r="AG3512" s="106"/>
      <c r="AH3512" s="115"/>
      <c r="AI3512" s="116"/>
      <c r="AO3512" s="26"/>
      <c r="AP3512" s="26"/>
    </row>
    <row r="3513" spans="1:42" ht="15" customHeight="1" x14ac:dyDescent="0.25">
      <c r="A3513" s="105"/>
      <c r="B3513" s="106"/>
      <c r="C3513" s="2"/>
      <c r="D3513" s="2"/>
      <c r="E3513" s="106"/>
      <c r="F3513" s="107"/>
      <c r="G3513" s="108"/>
      <c r="H3513" s="109"/>
      <c r="I3513" s="109"/>
      <c r="J3513" s="110"/>
      <c r="K3513" s="117"/>
      <c r="L3513" s="178"/>
      <c r="M3513" s="178"/>
      <c r="N3513" s="106"/>
      <c r="O3513" s="111"/>
      <c r="P3513" s="111"/>
      <c r="Q3513" s="106"/>
      <c r="R3513" s="106"/>
      <c r="S3513" s="106"/>
      <c r="T3513" s="106"/>
      <c r="U3513" s="106"/>
      <c r="V3513" s="106"/>
      <c r="W3513" s="19"/>
      <c r="X3513" s="2"/>
      <c r="Y3513" s="4"/>
      <c r="Z3513" s="106"/>
      <c r="AA3513" s="114"/>
      <c r="AB3513" s="112"/>
      <c r="AC3513" s="178"/>
      <c r="AD3513" s="11"/>
      <c r="AE3513" s="106"/>
      <c r="AF3513" s="106"/>
      <c r="AG3513" s="106"/>
      <c r="AH3513" s="115"/>
      <c r="AI3513" s="116"/>
      <c r="AO3513" s="26"/>
      <c r="AP3513" s="26"/>
    </row>
    <row r="3514" spans="1:42" ht="15" customHeight="1" x14ac:dyDescent="0.25">
      <c r="A3514" s="105"/>
      <c r="B3514" s="106"/>
      <c r="C3514" s="2"/>
      <c r="D3514" s="2"/>
      <c r="E3514" s="106"/>
      <c r="F3514" s="107"/>
      <c r="G3514" s="108"/>
      <c r="H3514" s="109"/>
      <c r="I3514" s="109"/>
      <c r="J3514" s="110"/>
      <c r="K3514" s="117"/>
      <c r="L3514" s="178"/>
      <c r="M3514" s="178"/>
      <c r="N3514" s="106"/>
      <c r="O3514" s="111"/>
      <c r="P3514" s="111"/>
      <c r="Q3514" s="106"/>
      <c r="R3514" s="106"/>
      <c r="S3514" s="106"/>
      <c r="T3514" s="106"/>
      <c r="U3514" s="106"/>
      <c r="V3514" s="106"/>
      <c r="W3514" s="19"/>
      <c r="X3514" s="2"/>
      <c r="Y3514" s="4"/>
      <c r="Z3514" s="106"/>
      <c r="AA3514" s="114"/>
      <c r="AB3514" s="112"/>
      <c r="AC3514" s="178"/>
      <c r="AD3514" s="11"/>
      <c r="AE3514" s="106"/>
      <c r="AF3514" s="106"/>
      <c r="AG3514" s="106"/>
      <c r="AH3514" s="115"/>
      <c r="AI3514" s="116"/>
      <c r="AO3514" s="26"/>
      <c r="AP3514" s="26"/>
    </row>
    <row r="3515" spans="1:42" ht="15" customHeight="1" x14ac:dyDescent="0.25">
      <c r="A3515" s="105"/>
      <c r="B3515" s="106"/>
      <c r="C3515" s="2"/>
      <c r="D3515" s="2"/>
      <c r="E3515" s="106"/>
      <c r="F3515" s="107"/>
      <c r="G3515" s="108"/>
      <c r="H3515" s="109"/>
      <c r="I3515" s="109"/>
      <c r="J3515" s="110"/>
      <c r="K3515" s="117"/>
      <c r="L3515" s="178"/>
      <c r="M3515" s="178"/>
      <c r="N3515" s="106"/>
      <c r="O3515" s="111"/>
      <c r="P3515" s="111"/>
      <c r="Q3515" s="106"/>
      <c r="R3515" s="106"/>
      <c r="S3515" s="106"/>
      <c r="T3515" s="106"/>
      <c r="U3515" s="106"/>
      <c r="V3515" s="106"/>
      <c r="W3515" s="19"/>
      <c r="X3515" s="2"/>
      <c r="Y3515" s="4"/>
      <c r="Z3515" s="106"/>
      <c r="AA3515" s="114"/>
      <c r="AB3515" s="112"/>
      <c r="AC3515" s="178"/>
      <c r="AD3515" s="11"/>
      <c r="AE3515" s="106"/>
      <c r="AF3515" s="106"/>
      <c r="AG3515" s="106"/>
      <c r="AH3515" s="115"/>
      <c r="AI3515" s="116"/>
      <c r="AO3515" s="26"/>
      <c r="AP3515" s="26"/>
    </row>
    <row r="3516" spans="1:42" ht="15" customHeight="1" x14ac:dyDescent="0.25">
      <c r="A3516" s="105"/>
      <c r="B3516" s="106"/>
      <c r="C3516" s="2"/>
      <c r="D3516" s="2"/>
      <c r="E3516" s="106"/>
      <c r="F3516" s="107"/>
      <c r="G3516" s="108"/>
      <c r="H3516" s="109"/>
      <c r="I3516" s="109"/>
      <c r="J3516" s="110"/>
      <c r="K3516" s="117"/>
      <c r="L3516" s="178"/>
      <c r="M3516" s="178"/>
      <c r="N3516" s="106"/>
      <c r="O3516" s="111"/>
      <c r="P3516" s="111"/>
      <c r="Q3516" s="106"/>
      <c r="R3516" s="106"/>
      <c r="S3516" s="106"/>
      <c r="T3516" s="106"/>
      <c r="U3516" s="106"/>
      <c r="V3516" s="106"/>
      <c r="W3516" s="19"/>
      <c r="X3516" s="2"/>
      <c r="Y3516" s="4"/>
      <c r="Z3516" s="106"/>
      <c r="AA3516" s="114"/>
      <c r="AB3516" s="112"/>
      <c r="AC3516" s="178"/>
      <c r="AD3516" s="11"/>
      <c r="AE3516" s="106"/>
      <c r="AF3516" s="106"/>
      <c r="AG3516" s="106"/>
      <c r="AH3516" s="115"/>
      <c r="AI3516" s="116"/>
      <c r="AO3516" s="26"/>
      <c r="AP3516" s="26"/>
    </row>
    <row r="3517" spans="1:42" ht="15" customHeight="1" x14ac:dyDescent="0.25">
      <c r="A3517" s="105"/>
      <c r="B3517" s="106"/>
      <c r="C3517" s="2"/>
      <c r="D3517" s="2"/>
      <c r="E3517" s="106"/>
      <c r="F3517" s="107"/>
      <c r="G3517" s="108"/>
      <c r="H3517" s="109"/>
      <c r="I3517" s="109"/>
      <c r="J3517" s="110"/>
      <c r="K3517" s="117"/>
      <c r="L3517" s="178"/>
      <c r="M3517" s="178"/>
      <c r="N3517" s="106"/>
      <c r="O3517" s="111"/>
      <c r="P3517" s="111"/>
      <c r="Q3517" s="106"/>
      <c r="R3517" s="106"/>
      <c r="S3517" s="106"/>
      <c r="T3517" s="106"/>
      <c r="U3517" s="106"/>
      <c r="V3517" s="106"/>
      <c r="W3517" s="19"/>
      <c r="X3517" s="2"/>
      <c r="Y3517" s="4"/>
      <c r="Z3517" s="106"/>
      <c r="AA3517" s="114"/>
      <c r="AB3517" s="112"/>
      <c r="AC3517" s="178"/>
      <c r="AD3517" s="11"/>
      <c r="AE3517" s="106"/>
      <c r="AF3517" s="106"/>
      <c r="AG3517" s="106"/>
      <c r="AH3517" s="115"/>
      <c r="AI3517" s="116"/>
      <c r="AO3517" s="26"/>
      <c r="AP3517" s="26"/>
    </row>
    <row r="3518" spans="1:42" ht="15" customHeight="1" x14ac:dyDescent="0.25">
      <c r="A3518" s="105"/>
      <c r="B3518" s="106"/>
      <c r="C3518" s="2"/>
      <c r="D3518" s="2"/>
      <c r="E3518" s="106"/>
      <c r="F3518" s="107"/>
      <c r="G3518" s="108"/>
      <c r="H3518" s="109"/>
      <c r="I3518" s="109"/>
      <c r="J3518" s="110"/>
      <c r="K3518" s="117"/>
      <c r="L3518" s="178"/>
      <c r="M3518" s="178"/>
      <c r="N3518" s="106"/>
      <c r="O3518" s="111"/>
      <c r="P3518" s="111"/>
      <c r="Q3518" s="106"/>
      <c r="R3518" s="106"/>
      <c r="S3518" s="106"/>
      <c r="T3518" s="106"/>
      <c r="U3518" s="106"/>
      <c r="V3518" s="106"/>
      <c r="W3518" s="19"/>
      <c r="X3518" s="2"/>
      <c r="Y3518" s="4"/>
      <c r="Z3518" s="106"/>
      <c r="AA3518" s="114"/>
      <c r="AB3518" s="112"/>
      <c r="AC3518" s="178"/>
      <c r="AD3518" s="11"/>
      <c r="AE3518" s="106"/>
      <c r="AF3518" s="106"/>
      <c r="AG3518" s="106"/>
      <c r="AH3518" s="115"/>
      <c r="AI3518" s="116"/>
      <c r="AO3518" s="26"/>
      <c r="AP3518" s="26"/>
    </row>
    <row r="3519" spans="1:42" ht="15" customHeight="1" x14ac:dyDescent="0.25">
      <c r="A3519" s="105"/>
      <c r="B3519" s="106"/>
      <c r="C3519" s="2"/>
      <c r="D3519" s="2"/>
      <c r="E3519" s="106"/>
      <c r="F3519" s="107"/>
      <c r="G3519" s="108"/>
      <c r="H3519" s="109"/>
      <c r="I3519" s="109"/>
      <c r="J3519" s="110"/>
      <c r="K3519" s="117"/>
      <c r="L3519" s="178"/>
      <c r="M3519" s="178"/>
      <c r="N3519" s="106"/>
      <c r="O3519" s="111"/>
      <c r="P3519" s="111"/>
      <c r="Q3519" s="106"/>
      <c r="R3519" s="106"/>
      <c r="S3519" s="106"/>
      <c r="T3519" s="106"/>
      <c r="U3519" s="106"/>
      <c r="V3519" s="106"/>
      <c r="W3519" s="19"/>
      <c r="X3519" s="2"/>
      <c r="Y3519" s="4"/>
      <c r="Z3519" s="106"/>
      <c r="AA3519" s="114"/>
      <c r="AB3519" s="112"/>
      <c r="AC3519" s="178"/>
      <c r="AD3519" s="11"/>
      <c r="AE3519" s="106"/>
      <c r="AF3519" s="106"/>
      <c r="AG3519" s="106"/>
      <c r="AH3519" s="115"/>
      <c r="AI3519" s="116"/>
      <c r="AO3519" s="26"/>
      <c r="AP3519" s="26"/>
    </row>
    <row r="3520" spans="1:42" ht="15" customHeight="1" x14ac:dyDescent="0.25">
      <c r="A3520" s="105"/>
      <c r="B3520" s="106"/>
      <c r="C3520" s="2"/>
      <c r="D3520" s="2"/>
      <c r="E3520" s="106"/>
      <c r="F3520" s="107"/>
      <c r="G3520" s="108"/>
      <c r="H3520" s="109"/>
      <c r="I3520" s="109"/>
      <c r="J3520" s="110"/>
      <c r="K3520" s="117"/>
      <c r="L3520" s="178"/>
      <c r="M3520" s="178"/>
      <c r="N3520" s="106"/>
      <c r="O3520" s="111"/>
      <c r="P3520" s="111"/>
      <c r="Q3520" s="106"/>
      <c r="R3520" s="106"/>
      <c r="S3520" s="106"/>
      <c r="T3520" s="106"/>
      <c r="U3520" s="106"/>
      <c r="V3520" s="106"/>
      <c r="W3520" s="19"/>
      <c r="X3520" s="2"/>
      <c r="Y3520" s="4"/>
      <c r="Z3520" s="106"/>
      <c r="AA3520" s="114"/>
      <c r="AB3520" s="112"/>
      <c r="AC3520" s="178"/>
      <c r="AD3520" s="11"/>
      <c r="AE3520" s="106"/>
      <c r="AF3520" s="106"/>
      <c r="AG3520" s="106"/>
      <c r="AH3520" s="115"/>
      <c r="AI3520" s="116"/>
      <c r="AO3520" s="26"/>
      <c r="AP3520" s="26"/>
    </row>
    <row r="3521" spans="1:42" ht="15" customHeight="1" x14ac:dyDescent="0.25">
      <c r="A3521" s="105"/>
      <c r="B3521" s="106"/>
      <c r="C3521" s="2"/>
      <c r="D3521" s="2"/>
      <c r="E3521" s="106"/>
      <c r="F3521" s="107"/>
      <c r="G3521" s="108"/>
      <c r="H3521" s="109"/>
      <c r="I3521" s="109"/>
      <c r="J3521" s="110"/>
      <c r="K3521" s="117"/>
      <c r="L3521" s="178"/>
      <c r="M3521" s="178"/>
      <c r="N3521" s="106"/>
      <c r="O3521" s="111"/>
      <c r="P3521" s="111"/>
      <c r="Q3521" s="106"/>
      <c r="R3521" s="106"/>
      <c r="S3521" s="106"/>
      <c r="T3521" s="106"/>
      <c r="U3521" s="106"/>
      <c r="V3521" s="106"/>
      <c r="W3521" s="19"/>
      <c r="X3521" s="2"/>
      <c r="Y3521" s="4"/>
      <c r="Z3521" s="106"/>
      <c r="AA3521" s="114"/>
      <c r="AB3521" s="112"/>
      <c r="AC3521" s="178"/>
      <c r="AD3521" s="11"/>
      <c r="AE3521" s="106"/>
      <c r="AF3521" s="106"/>
      <c r="AG3521" s="106"/>
      <c r="AH3521" s="115"/>
      <c r="AI3521" s="116"/>
      <c r="AO3521" s="26"/>
      <c r="AP3521" s="26"/>
    </row>
    <row r="3522" spans="1:42" ht="15" customHeight="1" x14ac:dyDescent="0.25">
      <c r="A3522" s="105"/>
      <c r="B3522" s="106"/>
      <c r="C3522" s="2"/>
      <c r="D3522" s="2"/>
      <c r="E3522" s="106"/>
      <c r="F3522" s="107"/>
      <c r="G3522" s="108"/>
      <c r="H3522" s="109"/>
      <c r="I3522" s="109"/>
      <c r="J3522" s="110"/>
      <c r="K3522" s="117"/>
      <c r="L3522" s="178"/>
      <c r="M3522" s="178"/>
      <c r="N3522" s="106"/>
      <c r="O3522" s="111"/>
      <c r="P3522" s="111"/>
      <c r="Q3522" s="106"/>
      <c r="R3522" s="106"/>
      <c r="S3522" s="106"/>
      <c r="T3522" s="106"/>
      <c r="U3522" s="106"/>
      <c r="V3522" s="106"/>
      <c r="W3522" s="19"/>
      <c r="X3522" s="2"/>
      <c r="Y3522" s="4"/>
      <c r="Z3522" s="106"/>
      <c r="AA3522" s="114"/>
      <c r="AB3522" s="112"/>
      <c r="AC3522" s="178"/>
      <c r="AD3522" s="11"/>
      <c r="AE3522" s="106"/>
      <c r="AF3522" s="106"/>
      <c r="AG3522" s="106"/>
      <c r="AH3522" s="115"/>
      <c r="AI3522" s="116"/>
      <c r="AO3522" s="26"/>
      <c r="AP3522" s="26"/>
    </row>
    <row r="3523" spans="1:42" ht="15" customHeight="1" x14ac:dyDescent="0.25">
      <c r="A3523" s="105"/>
      <c r="B3523" s="106"/>
      <c r="C3523" s="2"/>
      <c r="D3523" s="2"/>
      <c r="E3523" s="106"/>
      <c r="F3523" s="107"/>
      <c r="G3523" s="108"/>
      <c r="H3523" s="109"/>
      <c r="I3523" s="109"/>
      <c r="J3523" s="110"/>
      <c r="K3523" s="117"/>
      <c r="L3523" s="178"/>
      <c r="M3523" s="178"/>
      <c r="N3523" s="106"/>
      <c r="O3523" s="111"/>
      <c r="P3523" s="111"/>
      <c r="Q3523" s="106"/>
      <c r="R3523" s="106"/>
      <c r="S3523" s="106"/>
      <c r="T3523" s="106"/>
      <c r="U3523" s="106"/>
      <c r="V3523" s="106"/>
      <c r="W3523" s="19"/>
      <c r="X3523" s="2"/>
      <c r="Y3523" s="4"/>
      <c r="Z3523" s="106"/>
      <c r="AA3523" s="114"/>
      <c r="AB3523" s="112"/>
      <c r="AC3523" s="178"/>
      <c r="AD3523" s="11"/>
      <c r="AE3523" s="106"/>
      <c r="AF3523" s="106"/>
      <c r="AG3523" s="106"/>
      <c r="AH3523" s="115"/>
      <c r="AI3523" s="116"/>
      <c r="AO3523" s="26"/>
      <c r="AP3523" s="26"/>
    </row>
    <row r="3524" spans="1:42" ht="15" customHeight="1" x14ac:dyDescent="0.25">
      <c r="A3524" s="105"/>
      <c r="B3524" s="106"/>
      <c r="C3524" s="2"/>
      <c r="D3524" s="2"/>
      <c r="E3524" s="106"/>
      <c r="F3524" s="107"/>
      <c r="G3524" s="108"/>
      <c r="H3524" s="109"/>
      <c r="I3524" s="109"/>
      <c r="J3524" s="110"/>
      <c r="K3524" s="117"/>
      <c r="L3524" s="178"/>
      <c r="M3524" s="178"/>
      <c r="N3524" s="106"/>
      <c r="O3524" s="111"/>
      <c r="P3524" s="111"/>
      <c r="Q3524" s="106"/>
      <c r="R3524" s="106"/>
      <c r="S3524" s="106"/>
      <c r="T3524" s="106"/>
      <c r="U3524" s="106"/>
      <c r="V3524" s="106"/>
      <c r="W3524" s="19"/>
      <c r="X3524" s="2"/>
      <c r="Y3524" s="4"/>
      <c r="Z3524" s="106"/>
      <c r="AA3524" s="114"/>
      <c r="AB3524" s="112"/>
      <c r="AC3524" s="178"/>
      <c r="AD3524" s="11"/>
      <c r="AE3524" s="106"/>
      <c r="AF3524" s="106"/>
      <c r="AG3524" s="106"/>
      <c r="AH3524" s="115"/>
      <c r="AI3524" s="116"/>
      <c r="AO3524" s="26"/>
      <c r="AP3524" s="26"/>
    </row>
    <row r="3525" spans="1:42" ht="15" customHeight="1" x14ac:dyDescent="0.25">
      <c r="A3525" s="105"/>
      <c r="B3525" s="106"/>
      <c r="C3525" s="2"/>
      <c r="D3525" s="2"/>
      <c r="E3525" s="106"/>
      <c r="F3525" s="107"/>
      <c r="G3525" s="108"/>
      <c r="H3525" s="109"/>
      <c r="I3525" s="109"/>
      <c r="J3525" s="110"/>
      <c r="K3525" s="117"/>
      <c r="L3525" s="178"/>
      <c r="M3525" s="178"/>
      <c r="N3525" s="106"/>
      <c r="O3525" s="111"/>
      <c r="P3525" s="111"/>
      <c r="Q3525" s="106"/>
      <c r="R3525" s="106"/>
      <c r="S3525" s="106"/>
      <c r="T3525" s="106"/>
      <c r="U3525" s="106"/>
      <c r="V3525" s="106"/>
      <c r="W3525" s="19"/>
      <c r="X3525" s="2"/>
      <c r="Y3525" s="4"/>
      <c r="Z3525" s="106"/>
      <c r="AA3525" s="114"/>
      <c r="AB3525" s="112"/>
      <c r="AC3525" s="178"/>
      <c r="AD3525" s="11"/>
      <c r="AE3525" s="106"/>
      <c r="AF3525" s="106"/>
      <c r="AG3525" s="106"/>
      <c r="AH3525" s="115"/>
      <c r="AI3525" s="116"/>
      <c r="AO3525" s="26"/>
      <c r="AP3525" s="26"/>
    </row>
    <row r="3526" spans="1:42" ht="15" customHeight="1" x14ac:dyDescent="0.25">
      <c r="A3526" s="105"/>
      <c r="B3526" s="106"/>
      <c r="C3526" s="2"/>
      <c r="D3526" s="2"/>
      <c r="E3526" s="106"/>
      <c r="F3526" s="107"/>
      <c r="G3526" s="108"/>
      <c r="H3526" s="109"/>
      <c r="I3526" s="109"/>
      <c r="J3526" s="110"/>
      <c r="K3526" s="117"/>
      <c r="L3526" s="178"/>
      <c r="M3526" s="178"/>
      <c r="N3526" s="106"/>
      <c r="O3526" s="111"/>
      <c r="P3526" s="111"/>
      <c r="Q3526" s="106"/>
      <c r="R3526" s="106"/>
      <c r="S3526" s="106"/>
      <c r="T3526" s="106"/>
      <c r="U3526" s="106"/>
      <c r="V3526" s="106"/>
      <c r="W3526" s="19"/>
      <c r="X3526" s="2"/>
      <c r="Y3526" s="4"/>
      <c r="Z3526" s="106"/>
      <c r="AA3526" s="114"/>
      <c r="AB3526" s="112"/>
      <c r="AC3526" s="178"/>
      <c r="AD3526" s="11"/>
      <c r="AE3526" s="106"/>
      <c r="AF3526" s="106"/>
      <c r="AG3526" s="106"/>
      <c r="AH3526" s="115"/>
      <c r="AI3526" s="116"/>
      <c r="AO3526" s="26"/>
      <c r="AP3526" s="26"/>
    </row>
    <row r="3527" spans="1:42" ht="15" customHeight="1" x14ac:dyDescent="0.25">
      <c r="A3527" s="105"/>
      <c r="B3527" s="106"/>
      <c r="C3527" s="2"/>
      <c r="D3527" s="2"/>
      <c r="E3527" s="106"/>
      <c r="F3527" s="107"/>
      <c r="G3527" s="108"/>
      <c r="H3527" s="109"/>
      <c r="I3527" s="109"/>
      <c r="J3527" s="110"/>
      <c r="K3527" s="117"/>
      <c r="L3527" s="178"/>
      <c r="M3527" s="178"/>
      <c r="N3527" s="106"/>
      <c r="O3527" s="111"/>
      <c r="P3527" s="111"/>
      <c r="Q3527" s="106"/>
      <c r="R3527" s="106"/>
      <c r="S3527" s="106"/>
      <c r="T3527" s="106"/>
      <c r="U3527" s="106"/>
      <c r="V3527" s="106"/>
      <c r="W3527" s="19"/>
      <c r="X3527" s="2"/>
      <c r="Y3527" s="4"/>
      <c r="Z3527" s="106"/>
      <c r="AA3527" s="114"/>
      <c r="AB3527" s="112"/>
      <c r="AC3527" s="178"/>
      <c r="AD3527" s="11"/>
      <c r="AE3527" s="106"/>
      <c r="AF3527" s="106"/>
      <c r="AG3527" s="106"/>
      <c r="AH3527" s="115"/>
      <c r="AI3527" s="116"/>
      <c r="AO3527" s="26"/>
      <c r="AP3527" s="26"/>
    </row>
    <row r="3528" spans="1:42" ht="15" customHeight="1" x14ac:dyDescent="0.25">
      <c r="A3528" s="105"/>
      <c r="B3528" s="106"/>
      <c r="C3528" s="2"/>
      <c r="D3528" s="2"/>
      <c r="E3528" s="106"/>
      <c r="F3528" s="107"/>
      <c r="G3528" s="108"/>
      <c r="H3528" s="109"/>
      <c r="I3528" s="109"/>
      <c r="J3528" s="110"/>
      <c r="K3528" s="117"/>
      <c r="L3528" s="178"/>
      <c r="M3528" s="178"/>
      <c r="N3528" s="106"/>
      <c r="O3528" s="111"/>
      <c r="P3528" s="111"/>
      <c r="Q3528" s="106"/>
      <c r="R3528" s="106"/>
      <c r="S3528" s="106"/>
      <c r="T3528" s="106"/>
      <c r="U3528" s="106"/>
      <c r="V3528" s="106"/>
      <c r="W3528" s="19"/>
      <c r="X3528" s="2"/>
      <c r="Y3528" s="4"/>
      <c r="Z3528" s="106"/>
      <c r="AA3528" s="114"/>
      <c r="AB3528" s="112"/>
      <c r="AC3528" s="178"/>
      <c r="AD3528" s="11"/>
      <c r="AE3528" s="106"/>
      <c r="AF3528" s="106"/>
      <c r="AG3528" s="106"/>
      <c r="AH3528" s="115"/>
      <c r="AI3528" s="116"/>
      <c r="AO3528" s="26"/>
      <c r="AP3528" s="26"/>
    </row>
    <row r="3529" spans="1:42" ht="15" customHeight="1" x14ac:dyDescent="0.25">
      <c r="A3529" s="105"/>
      <c r="B3529" s="106"/>
      <c r="C3529" s="2"/>
      <c r="D3529" s="2"/>
      <c r="E3529" s="106"/>
      <c r="F3529" s="107"/>
      <c r="G3529" s="108"/>
      <c r="H3529" s="109"/>
      <c r="I3529" s="109"/>
      <c r="J3529" s="110"/>
      <c r="K3529" s="117"/>
      <c r="L3529" s="178"/>
      <c r="M3529" s="178"/>
      <c r="N3529" s="106"/>
      <c r="O3529" s="111"/>
      <c r="P3529" s="111"/>
      <c r="Q3529" s="106"/>
      <c r="R3529" s="106"/>
      <c r="S3529" s="106"/>
      <c r="T3529" s="106"/>
      <c r="U3529" s="106"/>
      <c r="V3529" s="106"/>
      <c r="W3529" s="19"/>
      <c r="X3529" s="2"/>
      <c r="Y3529" s="4"/>
      <c r="Z3529" s="106"/>
      <c r="AA3529" s="114"/>
      <c r="AB3529" s="112"/>
      <c r="AC3529" s="178"/>
      <c r="AD3529" s="11"/>
      <c r="AE3529" s="106"/>
      <c r="AF3529" s="106"/>
      <c r="AG3529" s="106"/>
      <c r="AH3529" s="115"/>
      <c r="AI3529" s="116"/>
      <c r="AO3529" s="26"/>
      <c r="AP3529" s="26"/>
    </row>
    <row r="3530" spans="1:42" ht="15" customHeight="1" x14ac:dyDescent="0.25">
      <c r="A3530" s="105"/>
      <c r="B3530" s="106"/>
      <c r="C3530" s="2"/>
      <c r="D3530" s="2"/>
      <c r="E3530" s="106"/>
      <c r="F3530" s="107"/>
      <c r="G3530" s="108"/>
      <c r="H3530" s="109"/>
      <c r="I3530" s="109"/>
      <c r="J3530" s="110"/>
      <c r="K3530" s="117"/>
      <c r="L3530" s="178"/>
      <c r="M3530" s="178"/>
      <c r="N3530" s="106"/>
      <c r="O3530" s="111"/>
      <c r="P3530" s="111"/>
      <c r="Q3530" s="106"/>
      <c r="R3530" s="106"/>
      <c r="S3530" s="106"/>
      <c r="T3530" s="106"/>
      <c r="U3530" s="106"/>
      <c r="V3530" s="106"/>
      <c r="W3530" s="19"/>
      <c r="X3530" s="2"/>
      <c r="Y3530" s="4"/>
      <c r="Z3530" s="106"/>
      <c r="AA3530" s="114"/>
      <c r="AB3530" s="112"/>
      <c r="AC3530" s="178"/>
      <c r="AD3530" s="11"/>
      <c r="AE3530" s="106"/>
      <c r="AF3530" s="106"/>
      <c r="AG3530" s="106"/>
      <c r="AH3530" s="115"/>
      <c r="AI3530" s="116"/>
      <c r="AO3530" s="26"/>
      <c r="AP3530" s="26"/>
    </row>
    <row r="3531" spans="1:42" ht="15" customHeight="1" x14ac:dyDescent="0.25">
      <c r="A3531" s="105"/>
      <c r="B3531" s="106"/>
      <c r="C3531" s="2"/>
      <c r="D3531" s="2"/>
      <c r="E3531" s="106"/>
      <c r="F3531" s="107"/>
      <c r="G3531" s="108"/>
      <c r="H3531" s="109"/>
      <c r="I3531" s="109"/>
      <c r="J3531" s="110"/>
      <c r="K3531" s="117"/>
      <c r="L3531" s="178"/>
      <c r="M3531" s="178"/>
      <c r="N3531" s="106"/>
      <c r="O3531" s="111"/>
      <c r="P3531" s="111"/>
      <c r="Q3531" s="106"/>
      <c r="R3531" s="106"/>
      <c r="S3531" s="106"/>
      <c r="T3531" s="106"/>
      <c r="U3531" s="106"/>
      <c r="V3531" s="106"/>
      <c r="W3531" s="19"/>
      <c r="X3531" s="2"/>
      <c r="Y3531" s="4"/>
      <c r="Z3531" s="106"/>
      <c r="AA3531" s="114"/>
      <c r="AB3531" s="112"/>
      <c r="AC3531" s="178"/>
      <c r="AD3531" s="11"/>
      <c r="AE3531" s="106"/>
      <c r="AF3531" s="106"/>
      <c r="AG3531" s="106"/>
      <c r="AH3531" s="115"/>
      <c r="AI3531" s="116"/>
      <c r="AO3531" s="26"/>
      <c r="AP3531" s="26"/>
    </row>
    <row r="3532" spans="1:42" ht="15" customHeight="1" x14ac:dyDescent="0.25">
      <c r="A3532" s="105"/>
      <c r="B3532" s="106"/>
      <c r="C3532" s="2"/>
      <c r="D3532" s="2"/>
      <c r="E3532" s="106"/>
      <c r="F3532" s="107"/>
      <c r="G3532" s="108"/>
      <c r="H3532" s="109"/>
      <c r="I3532" s="109"/>
      <c r="J3532" s="110"/>
      <c r="K3532" s="117"/>
      <c r="L3532" s="178"/>
      <c r="M3532" s="178"/>
      <c r="N3532" s="106"/>
      <c r="O3532" s="111"/>
      <c r="P3532" s="111"/>
      <c r="Q3532" s="106"/>
      <c r="R3532" s="106"/>
      <c r="S3532" s="106"/>
      <c r="T3532" s="106"/>
      <c r="U3532" s="106"/>
      <c r="V3532" s="106"/>
      <c r="W3532" s="19"/>
      <c r="X3532" s="2"/>
      <c r="Y3532" s="4"/>
      <c r="Z3532" s="106"/>
      <c r="AA3532" s="114"/>
      <c r="AB3532" s="112"/>
      <c r="AC3532" s="178"/>
      <c r="AD3532" s="11"/>
      <c r="AE3532" s="106"/>
      <c r="AF3532" s="106"/>
      <c r="AG3532" s="106"/>
      <c r="AH3532" s="115"/>
      <c r="AI3532" s="116"/>
      <c r="AO3532" s="26"/>
      <c r="AP3532" s="26"/>
    </row>
    <row r="3533" spans="1:42" ht="15" customHeight="1" x14ac:dyDescent="0.25">
      <c r="A3533" s="105"/>
      <c r="B3533" s="106"/>
      <c r="C3533" s="2"/>
      <c r="D3533" s="2"/>
      <c r="E3533" s="106"/>
      <c r="F3533" s="107"/>
      <c r="G3533" s="108"/>
      <c r="H3533" s="109"/>
      <c r="I3533" s="109"/>
      <c r="J3533" s="110"/>
      <c r="K3533" s="117"/>
      <c r="L3533" s="178"/>
      <c r="M3533" s="178"/>
      <c r="N3533" s="106"/>
      <c r="O3533" s="111"/>
      <c r="P3533" s="111"/>
      <c r="Q3533" s="106"/>
      <c r="R3533" s="106"/>
      <c r="S3533" s="106"/>
      <c r="T3533" s="106"/>
      <c r="U3533" s="106"/>
      <c r="V3533" s="106"/>
      <c r="W3533" s="19"/>
      <c r="X3533" s="2"/>
      <c r="Y3533" s="4"/>
      <c r="Z3533" s="106"/>
      <c r="AA3533" s="114"/>
      <c r="AB3533" s="112"/>
      <c r="AC3533" s="178"/>
      <c r="AD3533" s="11"/>
      <c r="AE3533" s="106"/>
      <c r="AF3533" s="106"/>
      <c r="AG3533" s="106"/>
      <c r="AH3533" s="115"/>
      <c r="AI3533" s="116"/>
      <c r="AO3533" s="26"/>
      <c r="AP3533" s="26"/>
    </row>
    <row r="3534" spans="1:42" ht="15" customHeight="1" x14ac:dyDescent="0.25">
      <c r="A3534" s="105"/>
      <c r="B3534" s="106"/>
      <c r="C3534" s="2"/>
      <c r="D3534" s="2"/>
      <c r="E3534" s="106"/>
      <c r="F3534" s="107"/>
      <c r="G3534" s="108"/>
      <c r="H3534" s="109"/>
      <c r="I3534" s="109"/>
      <c r="J3534" s="110"/>
      <c r="K3534" s="117"/>
      <c r="L3534" s="178"/>
      <c r="M3534" s="178"/>
      <c r="N3534" s="106"/>
      <c r="O3534" s="111"/>
      <c r="P3534" s="111"/>
      <c r="Q3534" s="106"/>
      <c r="R3534" s="106"/>
      <c r="S3534" s="106"/>
      <c r="T3534" s="106"/>
      <c r="U3534" s="106"/>
      <c r="V3534" s="106"/>
      <c r="W3534" s="19"/>
      <c r="X3534" s="2"/>
      <c r="Y3534" s="4"/>
      <c r="Z3534" s="106"/>
      <c r="AA3534" s="114"/>
      <c r="AB3534" s="112"/>
      <c r="AC3534" s="178"/>
      <c r="AD3534" s="11"/>
      <c r="AE3534" s="106"/>
      <c r="AF3534" s="106"/>
      <c r="AG3534" s="106"/>
      <c r="AH3534" s="115"/>
      <c r="AI3534" s="116"/>
      <c r="AO3534" s="26"/>
      <c r="AP3534" s="26"/>
    </row>
    <row r="3535" spans="1:42" ht="15" customHeight="1" x14ac:dyDescent="0.25">
      <c r="A3535" s="105"/>
      <c r="B3535" s="106"/>
      <c r="C3535" s="2"/>
      <c r="D3535" s="2"/>
      <c r="E3535" s="106"/>
      <c r="F3535" s="107"/>
      <c r="G3535" s="108"/>
      <c r="H3535" s="109"/>
      <c r="I3535" s="109"/>
      <c r="J3535" s="110"/>
      <c r="K3535" s="117"/>
      <c r="L3535" s="178"/>
      <c r="M3535" s="178"/>
      <c r="N3535" s="106"/>
      <c r="O3535" s="111"/>
      <c r="P3535" s="111"/>
      <c r="Q3535" s="106"/>
      <c r="R3535" s="106"/>
      <c r="S3535" s="106"/>
      <c r="T3535" s="106"/>
      <c r="U3535" s="106"/>
      <c r="V3535" s="106"/>
      <c r="W3535" s="19"/>
      <c r="X3535" s="2"/>
      <c r="Y3535" s="4"/>
      <c r="Z3535" s="106"/>
      <c r="AA3535" s="114"/>
      <c r="AB3535" s="112"/>
      <c r="AC3535" s="178"/>
      <c r="AD3535" s="11"/>
      <c r="AE3535" s="106"/>
      <c r="AF3535" s="106"/>
      <c r="AG3535" s="106"/>
      <c r="AH3535" s="115"/>
      <c r="AI3535" s="116"/>
      <c r="AO3535" s="26"/>
      <c r="AP3535" s="26"/>
    </row>
    <row r="3536" spans="1:42" ht="15" customHeight="1" x14ac:dyDescent="0.25">
      <c r="A3536" s="105"/>
      <c r="B3536" s="106"/>
      <c r="C3536" s="2"/>
      <c r="D3536" s="2"/>
      <c r="E3536" s="106"/>
      <c r="F3536" s="107"/>
      <c r="G3536" s="108"/>
      <c r="H3536" s="109"/>
      <c r="I3536" s="109"/>
      <c r="J3536" s="110"/>
      <c r="K3536" s="117"/>
      <c r="L3536" s="178"/>
      <c r="M3536" s="178"/>
      <c r="N3536" s="106"/>
      <c r="O3536" s="111"/>
      <c r="P3536" s="111"/>
      <c r="Q3536" s="106"/>
      <c r="R3536" s="106"/>
      <c r="S3536" s="106"/>
      <c r="T3536" s="106"/>
      <c r="U3536" s="106"/>
      <c r="V3536" s="106"/>
      <c r="W3536" s="19"/>
      <c r="X3536" s="2"/>
      <c r="Y3536" s="4"/>
      <c r="Z3536" s="106"/>
      <c r="AA3536" s="114"/>
      <c r="AB3536" s="112"/>
      <c r="AC3536" s="178"/>
      <c r="AD3536" s="11"/>
      <c r="AE3536" s="106"/>
      <c r="AF3536" s="106"/>
      <c r="AG3536" s="106"/>
      <c r="AH3536" s="115"/>
      <c r="AI3536" s="116"/>
      <c r="AO3536" s="26"/>
      <c r="AP3536" s="26"/>
    </row>
    <row r="3537" spans="1:42" ht="15" customHeight="1" x14ac:dyDescent="0.25">
      <c r="A3537" s="105"/>
      <c r="B3537" s="106"/>
      <c r="C3537" s="2"/>
      <c r="D3537" s="2"/>
      <c r="E3537" s="106"/>
      <c r="F3537" s="107"/>
      <c r="G3537" s="108"/>
      <c r="H3537" s="109"/>
      <c r="I3537" s="109"/>
      <c r="J3537" s="110"/>
      <c r="K3537" s="117"/>
      <c r="L3537" s="178"/>
      <c r="M3537" s="178"/>
      <c r="N3537" s="106"/>
      <c r="O3537" s="111"/>
      <c r="P3537" s="111"/>
      <c r="Q3537" s="106"/>
      <c r="R3537" s="106"/>
      <c r="S3537" s="106"/>
      <c r="T3537" s="106"/>
      <c r="U3537" s="106"/>
      <c r="V3537" s="106"/>
      <c r="W3537" s="19"/>
      <c r="X3537" s="2"/>
      <c r="Y3537" s="4"/>
      <c r="Z3537" s="106"/>
      <c r="AA3537" s="114"/>
      <c r="AB3537" s="112"/>
      <c r="AC3537" s="178"/>
      <c r="AD3537" s="11"/>
      <c r="AE3537" s="106"/>
      <c r="AF3537" s="106"/>
      <c r="AG3537" s="106"/>
      <c r="AH3537" s="115"/>
      <c r="AI3537" s="116"/>
      <c r="AO3537" s="26"/>
      <c r="AP3537" s="26"/>
    </row>
    <row r="3538" spans="1:42" ht="15" customHeight="1" x14ac:dyDescent="0.25">
      <c r="A3538" s="105"/>
      <c r="B3538" s="106"/>
      <c r="C3538" s="2"/>
      <c r="D3538" s="2"/>
      <c r="E3538" s="106"/>
      <c r="F3538" s="107"/>
      <c r="G3538" s="108"/>
      <c r="H3538" s="109"/>
      <c r="I3538" s="109"/>
      <c r="J3538" s="110"/>
      <c r="K3538" s="117"/>
      <c r="L3538" s="178"/>
      <c r="M3538" s="178"/>
      <c r="N3538" s="106"/>
      <c r="O3538" s="111"/>
      <c r="P3538" s="111"/>
      <c r="Q3538" s="106"/>
      <c r="R3538" s="106"/>
      <c r="S3538" s="106"/>
      <c r="T3538" s="106"/>
      <c r="U3538" s="106"/>
      <c r="V3538" s="106"/>
      <c r="W3538" s="19"/>
      <c r="X3538" s="2"/>
      <c r="Y3538" s="4"/>
      <c r="Z3538" s="106"/>
      <c r="AA3538" s="114"/>
      <c r="AB3538" s="112"/>
      <c r="AC3538" s="178"/>
      <c r="AD3538" s="11"/>
      <c r="AE3538" s="106"/>
      <c r="AF3538" s="106"/>
      <c r="AG3538" s="106"/>
      <c r="AH3538" s="115"/>
      <c r="AI3538" s="116"/>
      <c r="AO3538" s="26"/>
      <c r="AP3538" s="26"/>
    </row>
    <row r="3539" spans="1:42" ht="15" customHeight="1" x14ac:dyDescent="0.25">
      <c r="A3539" s="105"/>
      <c r="B3539" s="106"/>
      <c r="C3539" s="2"/>
      <c r="D3539" s="2"/>
      <c r="E3539" s="106"/>
      <c r="F3539" s="107"/>
      <c r="G3539" s="108"/>
      <c r="H3539" s="109"/>
      <c r="I3539" s="109"/>
      <c r="J3539" s="110"/>
      <c r="K3539" s="117"/>
      <c r="L3539" s="178"/>
      <c r="M3539" s="178"/>
      <c r="N3539" s="106"/>
      <c r="O3539" s="111"/>
      <c r="P3539" s="111"/>
      <c r="Q3539" s="106"/>
      <c r="R3539" s="106"/>
      <c r="S3539" s="106"/>
      <c r="T3539" s="106"/>
      <c r="U3539" s="106"/>
      <c r="V3539" s="106"/>
      <c r="W3539" s="19"/>
      <c r="X3539" s="2"/>
      <c r="Y3539" s="4"/>
      <c r="Z3539" s="106"/>
      <c r="AA3539" s="114"/>
      <c r="AB3539" s="112"/>
      <c r="AC3539" s="178"/>
      <c r="AD3539" s="11"/>
      <c r="AE3539" s="106"/>
      <c r="AF3539" s="106"/>
      <c r="AG3539" s="106"/>
      <c r="AH3539" s="115"/>
      <c r="AI3539" s="116"/>
      <c r="AO3539" s="26"/>
      <c r="AP3539" s="26"/>
    </row>
    <row r="3540" spans="1:42" ht="15" customHeight="1" x14ac:dyDescent="0.25">
      <c r="A3540" s="105"/>
      <c r="B3540" s="106"/>
      <c r="C3540" s="2"/>
      <c r="D3540" s="2"/>
      <c r="E3540" s="106"/>
      <c r="F3540" s="107"/>
      <c r="G3540" s="108"/>
      <c r="H3540" s="109"/>
      <c r="I3540" s="109"/>
      <c r="J3540" s="110"/>
      <c r="K3540" s="117"/>
      <c r="L3540" s="178"/>
      <c r="M3540" s="178"/>
      <c r="N3540" s="106"/>
      <c r="O3540" s="111"/>
      <c r="P3540" s="111"/>
      <c r="Q3540" s="106"/>
      <c r="R3540" s="106"/>
      <c r="S3540" s="106"/>
      <c r="T3540" s="106"/>
      <c r="U3540" s="106"/>
      <c r="V3540" s="106"/>
      <c r="W3540" s="19"/>
      <c r="X3540" s="2"/>
      <c r="Y3540" s="4"/>
      <c r="Z3540" s="106"/>
      <c r="AA3540" s="114"/>
      <c r="AB3540" s="112"/>
      <c r="AC3540" s="178"/>
      <c r="AD3540" s="11"/>
      <c r="AE3540" s="106"/>
      <c r="AF3540" s="106"/>
      <c r="AG3540" s="106"/>
      <c r="AH3540" s="115"/>
      <c r="AI3540" s="116"/>
      <c r="AO3540" s="26"/>
      <c r="AP3540" s="26"/>
    </row>
    <row r="3541" spans="1:42" ht="15" customHeight="1" x14ac:dyDescent="0.25">
      <c r="A3541" s="105"/>
      <c r="B3541" s="106"/>
      <c r="C3541" s="2"/>
      <c r="D3541" s="2"/>
      <c r="E3541" s="106"/>
      <c r="F3541" s="107"/>
      <c r="G3541" s="108"/>
      <c r="H3541" s="109"/>
      <c r="I3541" s="109"/>
      <c r="J3541" s="110"/>
      <c r="K3541" s="117"/>
      <c r="L3541" s="178"/>
      <c r="M3541" s="178"/>
      <c r="N3541" s="106"/>
      <c r="O3541" s="111"/>
      <c r="P3541" s="111"/>
      <c r="Q3541" s="106"/>
      <c r="R3541" s="106"/>
      <c r="S3541" s="106"/>
      <c r="T3541" s="106"/>
      <c r="U3541" s="106"/>
      <c r="V3541" s="106"/>
      <c r="W3541" s="19"/>
      <c r="X3541" s="2"/>
      <c r="Y3541" s="4"/>
      <c r="Z3541" s="106"/>
      <c r="AA3541" s="114"/>
      <c r="AB3541" s="112"/>
      <c r="AC3541" s="178"/>
      <c r="AD3541" s="11"/>
      <c r="AE3541" s="106"/>
      <c r="AF3541" s="106"/>
      <c r="AG3541" s="106"/>
      <c r="AH3541" s="115"/>
      <c r="AI3541" s="116"/>
      <c r="AO3541" s="26"/>
      <c r="AP3541" s="26"/>
    </row>
    <row r="3542" spans="1:42" ht="15" customHeight="1" x14ac:dyDescent="0.25">
      <c r="A3542" s="105"/>
      <c r="B3542" s="106"/>
      <c r="C3542" s="2"/>
      <c r="D3542" s="2"/>
      <c r="E3542" s="106"/>
      <c r="F3542" s="107"/>
      <c r="G3542" s="108"/>
      <c r="H3542" s="109"/>
      <c r="I3542" s="109"/>
      <c r="J3542" s="110"/>
      <c r="K3542" s="117"/>
      <c r="L3542" s="178"/>
      <c r="M3542" s="178"/>
      <c r="N3542" s="106"/>
      <c r="O3542" s="111"/>
      <c r="P3542" s="111"/>
      <c r="Q3542" s="106"/>
      <c r="R3542" s="106"/>
      <c r="S3542" s="106"/>
      <c r="T3542" s="106"/>
      <c r="U3542" s="106"/>
      <c r="V3542" s="106"/>
      <c r="W3542" s="19"/>
      <c r="X3542" s="2"/>
      <c r="Y3542" s="4"/>
      <c r="Z3542" s="106"/>
      <c r="AA3542" s="114"/>
      <c r="AB3542" s="112"/>
      <c r="AC3542" s="178"/>
      <c r="AD3542" s="11"/>
      <c r="AE3542" s="106"/>
      <c r="AF3542" s="106"/>
      <c r="AG3542" s="106"/>
      <c r="AH3542" s="115"/>
      <c r="AI3542" s="116"/>
      <c r="AO3542" s="26"/>
      <c r="AP3542" s="26"/>
    </row>
    <row r="3543" spans="1:42" ht="15" customHeight="1" x14ac:dyDescent="0.25">
      <c r="A3543" s="105"/>
      <c r="B3543" s="106"/>
      <c r="C3543" s="2"/>
      <c r="D3543" s="2"/>
      <c r="E3543" s="106"/>
      <c r="F3543" s="107"/>
      <c r="G3543" s="108"/>
      <c r="H3543" s="109"/>
      <c r="I3543" s="109"/>
      <c r="J3543" s="110"/>
      <c r="K3543" s="117"/>
      <c r="L3543" s="178"/>
      <c r="M3543" s="178"/>
      <c r="N3543" s="106"/>
      <c r="O3543" s="111"/>
      <c r="P3543" s="111"/>
      <c r="Q3543" s="106"/>
      <c r="R3543" s="106"/>
      <c r="S3543" s="106"/>
      <c r="T3543" s="106"/>
      <c r="U3543" s="106"/>
      <c r="V3543" s="106"/>
      <c r="W3543" s="19"/>
      <c r="X3543" s="2"/>
      <c r="Y3543" s="4"/>
      <c r="Z3543" s="106"/>
      <c r="AA3543" s="114"/>
      <c r="AB3543" s="112"/>
      <c r="AC3543" s="178"/>
      <c r="AD3543" s="11"/>
      <c r="AE3543" s="106"/>
      <c r="AF3543" s="106"/>
      <c r="AG3543" s="106"/>
      <c r="AH3543" s="115"/>
      <c r="AI3543" s="116"/>
      <c r="AO3543" s="26"/>
      <c r="AP3543" s="26"/>
    </row>
    <row r="3544" spans="1:42" ht="15" customHeight="1" x14ac:dyDescent="0.25">
      <c r="A3544" s="105"/>
      <c r="B3544" s="106"/>
      <c r="C3544" s="2"/>
      <c r="D3544" s="2"/>
      <c r="E3544" s="106"/>
      <c r="F3544" s="107"/>
      <c r="G3544" s="108"/>
      <c r="H3544" s="109"/>
      <c r="I3544" s="109"/>
      <c r="J3544" s="110"/>
      <c r="K3544" s="117"/>
      <c r="L3544" s="178"/>
      <c r="M3544" s="178"/>
      <c r="N3544" s="106"/>
      <c r="O3544" s="111"/>
      <c r="P3544" s="111"/>
      <c r="Q3544" s="106"/>
      <c r="R3544" s="106"/>
      <c r="S3544" s="106"/>
      <c r="T3544" s="106"/>
      <c r="U3544" s="106"/>
      <c r="V3544" s="106"/>
      <c r="W3544" s="19"/>
      <c r="X3544" s="2"/>
      <c r="Y3544" s="4"/>
      <c r="Z3544" s="106"/>
      <c r="AA3544" s="114"/>
      <c r="AB3544" s="112"/>
      <c r="AC3544" s="178"/>
      <c r="AD3544" s="11"/>
      <c r="AE3544" s="106"/>
      <c r="AF3544" s="106"/>
      <c r="AG3544" s="106"/>
      <c r="AH3544" s="115"/>
      <c r="AI3544" s="116"/>
      <c r="AO3544" s="26"/>
      <c r="AP3544" s="26"/>
    </row>
    <row r="3545" spans="1:42" ht="15" customHeight="1" x14ac:dyDescent="0.25">
      <c r="A3545" s="105"/>
      <c r="B3545" s="106"/>
      <c r="C3545" s="2"/>
      <c r="D3545" s="2"/>
      <c r="E3545" s="106"/>
      <c r="F3545" s="107"/>
      <c r="G3545" s="108"/>
      <c r="H3545" s="109"/>
      <c r="I3545" s="109"/>
      <c r="J3545" s="110"/>
      <c r="K3545" s="117"/>
      <c r="L3545" s="178"/>
      <c r="M3545" s="178"/>
      <c r="N3545" s="106"/>
      <c r="O3545" s="111"/>
      <c r="P3545" s="111"/>
      <c r="Q3545" s="106"/>
      <c r="R3545" s="106"/>
      <c r="S3545" s="106"/>
      <c r="T3545" s="106"/>
      <c r="U3545" s="106"/>
      <c r="V3545" s="106"/>
      <c r="W3545" s="19"/>
      <c r="X3545" s="2"/>
      <c r="Y3545" s="4"/>
      <c r="Z3545" s="106"/>
      <c r="AA3545" s="114"/>
      <c r="AB3545" s="112"/>
      <c r="AC3545" s="178"/>
      <c r="AD3545" s="11"/>
      <c r="AE3545" s="106"/>
      <c r="AF3545" s="106"/>
      <c r="AG3545" s="106"/>
      <c r="AH3545" s="115"/>
      <c r="AI3545" s="116"/>
      <c r="AO3545" s="26"/>
      <c r="AP3545" s="26"/>
    </row>
    <row r="3546" spans="1:42" ht="15" customHeight="1" x14ac:dyDescent="0.25">
      <c r="A3546" s="105"/>
      <c r="B3546" s="106"/>
      <c r="C3546" s="2"/>
      <c r="D3546" s="2"/>
      <c r="E3546" s="106"/>
      <c r="F3546" s="107"/>
      <c r="G3546" s="108"/>
      <c r="H3546" s="109"/>
      <c r="I3546" s="109"/>
      <c r="J3546" s="110"/>
      <c r="K3546" s="117"/>
      <c r="L3546" s="178"/>
      <c r="M3546" s="178"/>
      <c r="N3546" s="106"/>
      <c r="O3546" s="111"/>
      <c r="P3546" s="111"/>
      <c r="Q3546" s="106"/>
      <c r="R3546" s="106"/>
      <c r="S3546" s="106"/>
      <c r="T3546" s="106"/>
      <c r="U3546" s="106"/>
      <c r="V3546" s="106"/>
      <c r="W3546" s="19"/>
      <c r="X3546" s="2"/>
      <c r="Y3546" s="4"/>
      <c r="Z3546" s="106"/>
      <c r="AA3546" s="114"/>
      <c r="AB3546" s="112"/>
      <c r="AC3546" s="178"/>
      <c r="AD3546" s="11"/>
      <c r="AE3546" s="106"/>
      <c r="AF3546" s="106"/>
      <c r="AG3546" s="106"/>
      <c r="AH3546" s="115"/>
      <c r="AI3546" s="116"/>
      <c r="AO3546" s="26"/>
      <c r="AP3546" s="26"/>
    </row>
    <row r="3547" spans="1:42" ht="15" customHeight="1" x14ac:dyDescent="0.25">
      <c r="A3547" s="105"/>
      <c r="B3547" s="106"/>
      <c r="C3547" s="2"/>
      <c r="D3547" s="2"/>
      <c r="E3547" s="106"/>
      <c r="F3547" s="107"/>
      <c r="G3547" s="108"/>
      <c r="H3547" s="109"/>
      <c r="I3547" s="109"/>
      <c r="J3547" s="110"/>
      <c r="K3547" s="117"/>
      <c r="L3547" s="178"/>
      <c r="M3547" s="178"/>
      <c r="N3547" s="106"/>
      <c r="O3547" s="111"/>
      <c r="P3547" s="111"/>
      <c r="Q3547" s="106"/>
      <c r="R3547" s="106"/>
      <c r="S3547" s="106"/>
      <c r="T3547" s="106"/>
      <c r="U3547" s="106"/>
      <c r="V3547" s="106"/>
      <c r="W3547" s="19"/>
      <c r="X3547" s="2"/>
      <c r="Y3547" s="4"/>
      <c r="Z3547" s="106"/>
      <c r="AA3547" s="114"/>
      <c r="AB3547" s="112"/>
      <c r="AC3547" s="178"/>
      <c r="AD3547" s="11"/>
      <c r="AE3547" s="106"/>
      <c r="AF3547" s="106"/>
      <c r="AG3547" s="106"/>
      <c r="AH3547" s="115"/>
      <c r="AI3547" s="116"/>
      <c r="AO3547" s="26"/>
      <c r="AP3547" s="26"/>
    </row>
    <row r="3548" spans="1:42" ht="15" customHeight="1" x14ac:dyDescent="0.25">
      <c r="A3548" s="105"/>
      <c r="B3548" s="106"/>
      <c r="C3548" s="2"/>
      <c r="D3548" s="2"/>
      <c r="E3548" s="106"/>
      <c r="F3548" s="107"/>
      <c r="G3548" s="108"/>
      <c r="H3548" s="109"/>
      <c r="I3548" s="109"/>
      <c r="J3548" s="110"/>
      <c r="K3548" s="117"/>
      <c r="L3548" s="178"/>
      <c r="M3548" s="178"/>
      <c r="N3548" s="106"/>
      <c r="O3548" s="111"/>
      <c r="P3548" s="111"/>
      <c r="Q3548" s="106"/>
      <c r="R3548" s="106"/>
      <c r="S3548" s="106"/>
      <c r="T3548" s="106"/>
      <c r="U3548" s="106"/>
      <c r="V3548" s="106"/>
      <c r="W3548" s="19"/>
      <c r="X3548" s="2"/>
      <c r="Y3548" s="4"/>
      <c r="Z3548" s="106"/>
      <c r="AA3548" s="114"/>
      <c r="AB3548" s="112"/>
      <c r="AC3548" s="178"/>
      <c r="AD3548" s="11"/>
      <c r="AE3548" s="106"/>
      <c r="AF3548" s="106"/>
      <c r="AG3548" s="106"/>
      <c r="AH3548" s="115"/>
      <c r="AI3548" s="116"/>
      <c r="AO3548" s="26"/>
      <c r="AP3548" s="26"/>
    </row>
    <row r="3549" spans="1:42" ht="15" customHeight="1" x14ac:dyDescent="0.25">
      <c r="A3549" s="105"/>
      <c r="B3549" s="106"/>
      <c r="C3549" s="2"/>
      <c r="D3549" s="2"/>
      <c r="E3549" s="106"/>
      <c r="F3549" s="107"/>
      <c r="G3549" s="108"/>
      <c r="H3549" s="109"/>
      <c r="I3549" s="109"/>
      <c r="J3549" s="110"/>
      <c r="K3549" s="117"/>
      <c r="L3549" s="178"/>
      <c r="M3549" s="178"/>
      <c r="N3549" s="106"/>
      <c r="O3549" s="111"/>
      <c r="P3549" s="111"/>
      <c r="Q3549" s="106"/>
      <c r="R3549" s="106"/>
      <c r="S3549" s="106"/>
      <c r="T3549" s="106"/>
      <c r="U3549" s="106"/>
      <c r="V3549" s="106"/>
      <c r="W3549" s="19"/>
      <c r="X3549" s="2"/>
      <c r="Y3549" s="4"/>
      <c r="Z3549" s="106"/>
      <c r="AA3549" s="114"/>
      <c r="AB3549" s="112"/>
      <c r="AC3549" s="178"/>
      <c r="AD3549" s="11"/>
      <c r="AE3549" s="106"/>
      <c r="AF3549" s="106"/>
      <c r="AG3549" s="106"/>
      <c r="AH3549" s="115"/>
      <c r="AI3549" s="116"/>
      <c r="AO3549" s="26"/>
      <c r="AP3549" s="26"/>
    </row>
    <row r="3550" spans="1:42" ht="15" customHeight="1" x14ac:dyDescent="0.25">
      <c r="A3550" s="105"/>
      <c r="B3550" s="106"/>
      <c r="C3550" s="2"/>
      <c r="D3550" s="2"/>
      <c r="E3550" s="106"/>
      <c r="F3550" s="107"/>
      <c r="G3550" s="108"/>
      <c r="H3550" s="109"/>
      <c r="I3550" s="109"/>
      <c r="J3550" s="110"/>
      <c r="K3550" s="117"/>
      <c r="L3550" s="178"/>
      <c r="M3550" s="178"/>
      <c r="N3550" s="106"/>
      <c r="O3550" s="111"/>
      <c r="P3550" s="111"/>
      <c r="Q3550" s="106"/>
      <c r="R3550" s="106"/>
      <c r="S3550" s="106"/>
      <c r="T3550" s="106"/>
      <c r="U3550" s="106"/>
      <c r="V3550" s="106"/>
      <c r="W3550" s="19"/>
      <c r="X3550" s="2"/>
      <c r="Y3550" s="4"/>
      <c r="Z3550" s="106"/>
      <c r="AA3550" s="114"/>
      <c r="AB3550" s="112"/>
      <c r="AC3550" s="178"/>
      <c r="AD3550" s="11"/>
      <c r="AE3550" s="106"/>
      <c r="AF3550" s="106"/>
      <c r="AG3550" s="106"/>
      <c r="AH3550" s="115"/>
      <c r="AI3550" s="116"/>
      <c r="AO3550" s="26"/>
      <c r="AP3550" s="26"/>
    </row>
    <row r="3551" spans="1:42" ht="15" customHeight="1" x14ac:dyDescent="0.25">
      <c r="A3551" s="105"/>
      <c r="B3551" s="106"/>
      <c r="C3551" s="2"/>
      <c r="D3551" s="2"/>
      <c r="E3551" s="106"/>
      <c r="F3551" s="107"/>
      <c r="G3551" s="108"/>
      <c r="H3551" s="109"/>
      <c r="I3551" s="109"/>
      <c r="J3551" s="110"/>
      <c r="K3551" s="117"/>
      <c r="L3551" s="178"/>
      <c r="M3551" s="178"/>
      <c r="N3551" s="106"/>
      <c r="O3551" s="111"/>
      <c r="P3551" s="111"/>
      <c r="Q3551" s="106"/>
      <c r="R3551" s="106"/>
      <c r="S3551" s="106"/>
      <c r="T3551" s="106"/>
      <c r="U3551" s="106"/>
      <c r="V3551" s="106"/>
      <c r="W3551" s="19"/>
      <c r="X3551" s="2"/>
      <c r="Y3551" s="4"/>
      <c r="Z3551" s="106"/>
      <c r="AA3551" s="114"/>
      <c r="AB3551" s="112"/>
      <c r="AC3551" s="178"/>
      <c r="AD3551" s="11"/>
      <c r="AE3551" s="106"/>
      <c r="AF3551" s="106"/>
      <c r="AG3551" s="106"/>
      <c r="AH3551" s="115"/>
      <c r="AI3551" s="116"/>
      <c r="AO3551" s="26"/>
      <c r="AP3551" s="26"/>
    </row>
    <row r="3552" spans="1:42" ht="15" customHeight="1" x14ac:dyDescent="0.25">
      <c r="A3552" s="105"/>
      <c r="B3552" s="106"/>
      <c r="C3552" s="2"/>
      <c r="D3552" s="2"/>
      <c r="E3552" s="106"/>
      <c r="F3552" s="107"/>
      <c r="G3552" s="108"/>
      <c r="H3552" s="109"/>
      <c r="I3552" s="109"/>
      <c r="J3552" s="110"/>
      <c r="K3552" s="117"/>
      <c r="L3552" s="178"/>
      <c r="M3552" s="178"/>
      <c r="N3552" s="106"/>
      <c r="O3552" s="111"/>
      <c r="P3552" s="111"/>
      <c r="Q3552" s="106"/>
      <c r="R3552" s="106"/>
      <c r="S3552" s="106"/>
      <c r="T3552" s="106"/>
      <c r="U3552" s="106"/>
      <c r="V3552" s="106"/>
      <c r="W3552" s="19"/>
      <c r="X3552" s="2"/>
      <c r="Y3552" s="4"/>
      <c r="Z3552" s="106"/>
      <c r="AA3552" s="114"/>
      <c r="AB3552" s="112"/>
      <c r="AC3552" s="178"/>
      <c r="AD3552" s="11"/>
      <c r="AE3552" s="106"/>
      <c r="AF3552" s="106"/>
      <c r="AG3552" s="106"/>
      <c r="AH3552" s="115"/>
      <c r="AI3552" s="116"/>
      <c r="AO3552" s="26"/>
      <c r="AP3552" s="26"/>
    </row>
    <row r="3553" spans="1:42" ht="15" customHeight="1" x14ac:dyDescent="0.25">
      <c r="A3553" s="105"/>
      <c r="B3553" s="106"/>
      <c r="C3553" s="2"/>
      <c r="D3553" s="2"/>
      <c r="E3553" s="106"/>
      <c r="F3553" s="107"/>
      <c r="G3553" s="108"/>
      <c r="H3553" s="109"/>
      <c r="I3553" s="109"/>
      <c r="J3553" s="110"/>
      <c r="K3553" s="117"/>
      <c r="L3553" s="178"/>
      <c r="M3553" s="178"/>
      <c r="N3553" s="106"/>
      <c r="O3553" s="111"/>
      <c r="P3553" s="111"/>
      <c r="Q3553" s="106"/>
      <c r="R3553" s="106"/>
      <c r="S3553" s="106"/>
      <c r="T3553" s="106"/>
      <c r="U3553" s="106"/>
      <c r="V3553" s="106"/>
      <c r="W3553" s="19"/>
      <c r="X3553" s="2"/>
      <c r="Y3553" s="4"/>
      <c r="Z3553" s="106"/>
      <c r="AA3553" s="114"/>
      <c r="AB3553" s="112"/>
      <c r="AC3553" s="178"/>
      <c r="AD3553" s="11"/>
      <c r="AE3553" s="106"/>
      <c r="AF3553" s="106"/>
      <c r="AG3553" s="106"/>
      <c r="AH3553" s="115"/>
      <c r="AI3553" s="116"/>
      <c r="AO3553" s="26"/>
      <c r="AP3553" s="26"/>
    </row>
    <row r="3554" spans="1:42" ht="15" customHeight="1" x14ac:dyDescent="0.25">
      <c r="A3554" s="105"/>
      <c r="B3554" s="106"/>
      <c r="C3554" s="2"/>
      <c r="D3554" s="2"/>
      <c r="E3554" s="106"/>
      <c r="F3554" s="107"/>
      <c r="G3554" s="108"/>
      <c r="H3554" s="109"/>
      <c r="I3554" s="109"/>
      <c r="J3554" s="110"/>
      <c r="K3554" s="117"/>
      <c r="L3554" s="178"/>
      <c r="M3554" s="178"/>
      <c r="N3554" s="106"/>
      <c r="O3554" s="111"/>
      <c r="P3554" s="111"/>
      <c r="Q3554" s="106"/>
      <c r="R3554" s="106"/>
      <c r="S3554" s="106"/>
      <c r="T3554" s="106"/>
      <c r="U3554" s="106"/>
      <c r="V3554" s="106"/>
      <c r="W3554" s="19"/>
      <c r="X3554" s="2"/>
      <c r="Y3554" s="4"/>
      <c r="Z3554" s="106"/>
      <c r="AA3554" s="114"/>
      <c r="AB3554" s="112"/>
      <c r="AC3554" s="178"/>
      <c r="AD3554" s="11"/>
      <c r="AE3554" s="106"/>
      <c r="AF3554" s="106"/>
      <c r="AG3554" s="106"/>
      <c r="AH3554" s="115"/>
      <c r="AI3554" s="116"/>
      <c r="AO3554" s="26"/>
      <c r="AP3554" s="26"/>
    </row>
    <row r="3555" spans="1:42" ht="15" customHeight="1" x14ac:dyDescent="0.25">
      <c r="A3555" s="105"/>
      <c r="B3555" s="106"/>
      <c r="C3555" s="2"/>
      <c r="D3555" s="2"/>
      <c r="E3555" s="106"/>
      <c r="F3555" s="107"/>
      <c r="G3555" s="108"/>
      <c r="H3555" s="109"/>
      <c r="I3555" s="109"/>
      <c r="J3555" s="110"/>
      <c r="K3555" s="117"/>
      <c r="L3555" s="178"/>
      <c r="M3555" s="178"/>
      <c r="N3555" s="106"/>
      <c r="O3555" s="111"/>
      <c r="P3555" s="111"/>
      <c r="Q3555" s="106"/>
      <c r="R3555" s="106"/>
      <c r="S3555" s="106"/>
      <c r="T3555" s="106"/>
      <c r="U3555" s="106"/>
      <c r="V3555" s="106"/>
      <c r="W3555" s="19"/>
      <c r="X3555" s="2"/>
      <c r="Y3555" s="4"/>
      <c r="Z3555" s="106"/>
      <c r="AA3555" s="114"/>
      <c r="AB3555" s="112"/>
      <c r="AC3555" s="178"/>
      <c r="AD3555" s="11"/>
      <c r="AE3555" s="106"/>
      <c r="AF3555" s="106"/>
      <c r="AG3555" s="106"/>
      <c r="AH3555" s="115"/>
      <c r="AI3555" s="116"/>
      <c r="AO3555" s="26"/>
      <c r="AP3555" s="26"/>
    </row>
    <row r="3556" spans="1:42" ht="15" customHeight="1" x14ac:dyDescent="0.25">
      <c r="A3556" s="105"/>
      <c r="B3556" s="106"/>
      <c r="C3556" s="2"/>
      <c r="D3556" s="2"/>
      <c r="E3556" s="106"/>
      <c r="F3556" s="107"/>
      <c r="G3556" s="108"/>
      <c r="H3556" s="109"/>
      <c r="I3556" s="109"/>
      <c r="J3556" s="110"/>
      <c r="K3556" s="117"/>
      <c r="L3556" s="178"/>
      <c r="M3556" s="178"/>
      <c r="N3556" s="106"/>
      <c r="O3556" s="111"/>
      <c r="P3556" s="111"/>
      <c r="Q3556" s="106"/>
      <c r="R3556" s="106"/>
      <c r="S3556" s="106"/>
      <c r="T3556" s="106"/>
      <c r="U3556" s="106"/>
      <c r="V3556" s="106"/>
      <c r="W3556" s="19"/>
      <c r="X3556" s="2"/>
      <c r="Y3556" s="4"/>
      <c r="Z3556" s="106"/>
      <c r="AA3556" s="114"/>
      <c r="AB3556" s="112"/>
      <c r="AC3556" s="178"/>
      <c r="AD3556" s="11"/>
      <c r="AE3556" s="106"/>
      <c r="AF3556" s="106"/>
      <c r="AG3556" s="106"/>
      <c r="AH3556" s="115"/>
      <c r="AI3556" s="116"/>
      <c r="AO3556" s="26"/>
      <c r="AP3556" s="26"/>
    </row>
    <row r="3557" spans="1:42" ht="15" customHeight="1" x14ac:dyDescent="0.25">
      <c r="A3557" s="105"/>
      <c r="B3557" s="106"/>
      <c r="C3557" s="2"/>
      <c r="D3557" s="2"/>
      <c r="E3557" s="106"/>
      <c r="F3557" s="107"/>
      <c r="G3557" s="108"/>
      <c r="H3557" s="109"/>
      <c r="I3557" s="109"/>
      <c r="J3557" s="110"/>
      <c r="K3557" s="117"/>
      <c r="L3557" s="178"/>
      <c r="M3557" s="178"/>
      <c r="N3557" s="106"/>
      <c r="O3557" s="111"/>
      <c r="P3557" s="111"/>
      <c r="Q3557" s="106"/>
      <c r="R3557" s="106"/>
      <c r="S3557" s="106"/>
      <c r="T3557" s="106"/>
      <c r="U3557" s="106"/>
      <c r="V3557" s="106"/>
      <c r="W3557" s="19"/>
      <c r="X3557" s="2"/>
      <c r="Y3557" s="4"/>
      <c r="Z3557" s="106"/>
      <c r="AA3557" s="114"/>
      <c r="AB3557" s="112"/>
      <c r="AC3557" s="178"/>
      <c r="AD3557" s="11"/>
      <c r="AE3557" s="106"/>
      <c r="AF3557" s="106"/>
      <c r="AG3557" s="106"/>
      <c r="AH3557" s="115"/>
      <c r="AI3557" s="116"/>
      <c r="AO3557" s="26"/>
      <c r="AP3557" s="26"/>
    </row>
    <row r="3558" spans="1:42" ht="15" customHeight="1" x14ac:dyDescent="0.25">
      <c r="A3558" s="105"/>
      <c r="B3558" s="106"/>
      <c r="C3558" s="2"/>
      <c r="D3558" s="2"/>
      <c r="E3558" s="106"/>
      <c r="F3558" s="107"/>
      <c r="G3558" s="108"/>
      <c r="H3558" s="109"/>
      <c r="I3558" s="109"/>
      <c r="J3558" s="110"/>
      <c r="K3558" s="117"/>
      <c r="L3558" s="178"/>
      <c r="M3558" s="178"/>
      <c r="N3558" s="106"/>
      <c r="O3558" s="111"/>
      <c r="P3558" s="111"/>
      <c r="Q3558" s="106"/>
      <c r="R3558" s="106"/>
      <c r="S3558" s="106"/>
      <c r="T3558" s="106"/>
      <c r="U3558" s="106"/>
      <c r="V3558" s="106"/>
      <c r="W3558" s="19"/>
      <c r="X3558" s="2"/>
      <c r="Y3558" s="4"/>
      <c r="Z3558" s="106"/>
      <c r="AA3558" s="114"/>
      <c r="AB3558" s="112"/>
      <c r="AC3558" s="178"/>
      <c r="AD3558" s="11"/>
      <c r="AE3558" s="106"/>
      <c r="AF3558" s="106"/>
      <c r="AG3558" s="106"/>
      <c r="AH3558" s="115"/>
      <c r="AI3558" s="116"/>
      <c r="AO3558" s="26"/>
      <c r="AP3558" s="26"/>
    </row>
    <row r="3559" spans="1:42" ht="15" customHeight="1" x14ac:dyDescent="0.25">
      <c r="A3559" s="105"/>
      <c r="B3559" s="106"/>
      <c r="C3559" s="2"/>
      <c r="D3559" s="2"/>
      <c r="E3559" s="106"/>
      <c r="F3559" s="107"/>
      <c r="G3559" s="108"/>
      <c r="H3559" s="109"/>
      <c r="I3559" s="109"/>
      <c r="J3559" s="110"/>
      <c r="K3559" s="117"/>
      <c r="L3559" s="178"/>
      <c r="M3559" s="178"/>
      <c r="N3559" s="106"/>
      <c r="O3559" s="111"/>
      <c r="P3559" s="111"/>
      <c r="Q3559" s="106"/>
      <c r="R3559" s="106"/>
      <c r="S3559" s="106"/>
      <c r="T3559" s="106"/>
      <c r="U3559" s="106"/>
      <c r="V3559" s="106"/>
      <c r="W3559" s="19"/>
      <c r="X3559" s="2"/>
      <c r="Y3559" s="4"/>
      <c r="Z3559" s="106"/>
      <c r="AA3559" s="114"/>
      <c r="AB3559" s="112"/>
      <c r="AC3559" s="178"/>
      <c r="AD3559" s="11"/>
      <c r="AE3559" s="106"/>
      <c r="AF3559" s="106"/>
      <c r="AG3559" s="106"/>
      <c r="AH3559" s="115"/>
      <c r="AI3559" s="116"/>
      <c r="AO3559" s="26"/>
      <c r="AP3559" s="26"/>
    </row>
    <row r="3560" spans="1:42" ht="15" customHeight="1" x14ac:dyDescent="0.25">
      <c r="A3560" s="105"/>
      <c r="B3560" s="106"/>
      <c r="C3560" s="2"/>
      <c r="D3560" s="2"/>
      <c r="E3560" s="106"/>
      <c r="F3560" s="107"/>
      <c r="G3560" s="108"/>
      <c r="H3560" s="109"/>
      <c r="I3560" s="109"/>
      <c r="J3560" s="110"/>
      <c r="K3560" s="117"/>
      <c r="L3560" s="178"/>
      <c r="M3560" s="178"/>
      <c r="N3560" s="106"/>
      <c r="O3560" s="111"/>
      <c r="P3560" s="111"/>
      <c r="Q3560" s="106"/>
      <c r="R3560" s="106"/>
      <c r="S3560" s="106"/>
      <c r="T3560" s="106"/>
      <c r="U3560" s="106"/>
      <c r="V3560" s="106"/>
      <c r="W3560" s="19"/>
      <c r="X3560" s="2"/>
      <c r="Y3560" s="4"/>
      <c r="Z3560" s="106"/>
      <c r="AA3560" s="114"/>
      <c r="AB3560" s="112"/>
      <c r="AC3560" s="178"/>
      <c r="AD3560" s="11"/>
      <c r="AE3560" s="106"/>
      <c r="AF3560" s="106"/>
      <c r="AG3560" s="106"/>
      <c r="AH3560" s="115"/>
      <c r="AI3560" s="116"/>
      <c r="AO3560" s="26"/>
      <c r="AP3560" s="26"/>
    </row>
    <row r="3561" spans="1:42" ht="15" customHeight="1" x14ac:dyDescent="0.25">
      <c r="A3561" s="105"/>
      <c r="B3561" s="106"/>
      <c r="C3561" s="2"/>
      <c r="D3561" s="2"/>
      <c r="E3561" s="106"/>
      <c r="F3561" s="107"/>
      <c r="G3561" s="108"/>
      <c r="H3561" s="109"/>
      <c r="I3561" s="109"/>
      <c r="J3561" s="110"/>
      <c r="K3561" s="117"/>
      <c r="L3561" s="178"/>
      <c r="M3561" s="178"/>
      <c r="N3561" s="106"/>
      <c r="O3561" s="111"/>
      <c r="P3561" s="111"/>
      <c r="Q3561" s="106"/>
      <c r="R3561" s="106"/>
      <c r="S3561" s="106"/>
      <c r="T3561" s="106"/>
      <c r="U3561" s="106"/>
      <c r="V3561" s="106"/>
      <c r="W3561" s="19"/>
      <c r="X3561" s="2"/>
      <c r="Y3561" s="4"/>
      <c r="Z3561" s="106"/>
      <c r="AA3561" s="114"/>
      <c r="AB3561" s="112"/>
      <c r="AC3561" s="178"/>
      <c r="AD3561" s="11"/>
      <c r="AE3561" s="106"/>
      <c r="AF3561" s="106"/>
      <c r="AG3561" s="106"/>
      <c r="AH3561" s="115"/>
      <c r="AI3561" s="116"/>
      <c r="AO3561" s="26"/>
      <c r="AP3561" s="26"/>
    </row>
    <row r="3562" spans="1:42" ht="15" customHeight="1" x14ac:dyDescent="0.25">
      <c r="A3562" s="105"/>
      <c r="B3562" s="106"/>
      <c r="C3562" s="2"/>
      <c r="D3562" s="2"/>
      <c r="E3562" s="106"/>
      <c r="F3562" s="107"/>
      <c r="G3562" s="108"/>
      <c r="H3562" s="109"/>
      <c r="I3562" s="109"/>
      <c r="J3562" s="110"/>
      <c r="K3562" s="117"/>
      <c r="L3562" s="178"/>
      <c r="M3562" s="178"/>
      <c r="N3562" s="106"/>
      <c r="O3562" s="111"/>
      <c r="P3562" s="111"/>
      <c r="Q3562" s="106"/>
      <c r="R3562" s="106"/>
      <c r="S3562" s="106"/>
      <c r="T3562" s="106"/>
      <c r="U3562" s="106"/>
      <c r="V3562" s="106"/>
      <c r="W3562" s="19"/>
      <c r="X3562" s="2"/>
      <c r="Y3562" s="4"/>
      <c r="Z3562" s="106"/>
      <c r="AA3562" s="114"/>
      <c r="AB3562" s="112"/>
      <c r="AC3562" s="178"/>
      <c r="AD3562" s="11"/>
      <c r="AE3562" s="106"/>
      <c r="AF3562" s="106"/>
      <c r="AG3562" s="106"/>
      <c r="AH3562" s="115"/>
      <c r="AI3562" s="116"/>
      <c r="AO3562" s="26"/>
      <c r="AP3562" s="26"/>
    </row>
    <row r="3563" spans="1:42" ht="15" customHeight="1" x14ac:dyDescent="0.25">
      <c r="A3563" s="105"/>
      <c r="B3563" s="106"/>
      <c r="C3563" s="2"/>
      <c r="D3563" s="2"/>
      <c r="E3563" s="106"/>
      <c r="F3563" s="107"/>
      <c r="G3563" s="108"/>
      <c r="H3563" s="109"/>
      <c r="I3563" s="109"/>
      <c r="J3563" s="110"/>
      <c r="K3563" s="117"/>
      <c r="L3563" s="178"/>
      <c r="M3563" s="178"/>
      <c r="N3563" s="106"/>
      <c r="O3563" s="111"/>
      <c r="P3563" s="111"/>
      <c r="Q3563" s="106"/>
      <c r="R3563" s="106"/>
      <c r="S3563" s="106"/>
      <c r="T3563" s="106"/>
      <c r="U3563" s="106"/>
      <c r="V3563" s="106"/>
      <c r="W3563" s="19"/>
      <c r="X3563" s="2"/>
      <c r="Y3563" s="4"/>
      <c r="Z3563" s="106"/>
      <c r="AA3563" s="114"/>
      <c r="AB3563" s="112"/>
      <c r="AC3563" s="178"/>
      <c r="AD3563" s="11"/>
      <c r="AE3563" s="106"/>
      <c r="AF3563" s="106"/>
      <c r="AG3563" s="106"/>
      <c r="AH3563" s="115"/>
      <c r="AI3563" s="116"/>
      <c r="AO3563" s="26"/>
      <c r="AP3563" s="26"/>
    </row>
    <row r="3564" spans="1:42" ht="15" customHeight="1" x14ac:dyDescent="0.25">
      <c r="A3564" s="105"/>
      <c r="B3564" s="106"/>
      <c r="C3564" s="2"/>
      <c r="D3564" s="2"/>
      <c r="E3564" s="106"/>
      <c r="F3564" s="107"/>
      <c r="G3564" s="108"/>
      <c r="H3564" s="109"/>
      <c r="I3564" s="109"/>
      <c r="J3564" s="110"/>
      <c r="K3564" s="117"/>
      <c r="L3564" s="178"/>
      <c r="M3564" s="178"/>
      <c r="N3564" s="106"/>
      <c r="O3564" s="111"/>
      <c r="P3564" s="111"/>
      <c r="Q3564" s="106"/>
      <c r="R3564" s="106"/>
      <c r="S3564" s="106"/>
      <c r="T3564" s="106"/>
      <c r="U3564" s="106"/>
      <c r="V3564" s="106"/>
      <c r="W3564" s="19"/>
      <c r="X3564" s="2"/>
      <c r="Y3564" s="4"/>
      <c r="Z3564" s="106"/>
      <c r="AA3564" s="114"/>
      <c r="AB3564" s="112"/>
      <c r="AC3564" s="178"/>
      <c r="AD3564" s="11"/>
      <c r="AE3564" s="106"/>
      <c r="AF3564" s="106"/>
      <c r="AG3564" s="106"/>
      <c r="AH3564" s="115"/>
      <c r="AI3564" s="116"/>
      <c r="AO3564" s="26"/>
      <c r="AP3564" s="26"/>
    </row>
    <row r="3565" spans="1:42" ht="15" customHeight="1" x14ac:dyDescent="0.25">
      <c r="A3565" s="105"/>
      <c r="B3565" s="106"/>
      <c r="C3565" s="2"/>
      <c r="D3565" s="2"/>
      <c r="E3565" s="106"/>
      <c r="F3565" s="107"/>
      <c r="G3565" s="108"/>
      <c r="H3565" s="109"/>
      <c r="I3565" s="109"/>
      <c r="J3565" s="110"/>
      <c r="K3565" s="117"/>
      <c r="L3565" s="178"/>
      <c r="M3565" s="178"/>
      <c r="N3565" s="106"/>
      <c r="O3565" s="111"/>
      <c r="P3565" s="111"/>
      <c r="Q3565" s="106"/>
      <c r="R3565" s="106"/>
      <c r="S3565" s="106"/>
      <c r="T3565" s="106"/>
      <c r="U3565" s="106"/>
      <c r="V3565" s="106"/>
      <c r="W3565" s="19"/>
      <c r="X3565" s="2"/>
      <c r="Y3565" s="4"/>
      <c r="Z3565" s="106"/>
      <c r="AA3565" s="114"/>
      <c r="AB3565" s="112"/>
      <c r="AC3565" s="178"/>
      <c r="AD3565" s="11"/>
      <c r="AE3565" s="106"/>
      <c r="AF3565" s="106"/>
      <c r="AG3565" s="106"/>
      <c r="AH3565" s="115"/>
      <c r="AI3565" s="116"/>
      <c r="AO3565" s="26"/>
      <c r="AP3565" s="26"/>
    </row>
    <row r="3566" spans="1:42" ht="15" customHeight="1" x14ac:dyDescent="0.25">
      <c r="A3566" s="105"/>
      <c r="B3566" s="106"/>
      <c r="C3566" s="2"/>
      <c r="D3566" s="2"/>
      <c r="E3566" s="106"/>
      <c r="F3566" s="107"/>
      <c r="G3566" s="108"/>
      <c r="H3566" s="109"/>
      <c r="I3566" s="109"/>
      <c r="J3566" s="110"/>
      <c r="K3566" s="117"/>
      <c r="L3566" s="178"/>
      <c r="M3566" s="178"/>
      <c r="N3566" s="106"/>
      <c r="O3566" s="111"/>
      <c r="P3566" s="111"/>
      <c r="Q3566" s="106"/>
      <c r="R3566" s="106"/>
      <c r="S3566" s="106"/>
      <c r="T3566" s="106"/>
      <c r="U3566" s="106"/>
      <c r="V3566" s="106"/>
      <c r="W3566" s="19"/>
      <c r="X3566" s="2"/>
      <c r="Y3566" s="4"/>
      <c r="Z3566" s="106"/>
      <c r="AA3566" s="114"/>
      <c r="AB3566" s="112"/>
      <c r="AC3566" s="178"/>
      <c r="AD3566" s="11"/>
      <c r="AE3566" s="106"/>
      <c r="AF3566" s="106"/>
      <c r="AG3566" s="106"/>
      <c r="AH3566" s="115"/>
      <c r="AI3566" s="116"/>
      <c r="AO3566" s="26"/>
      <c r="AP3566" s="26"/>
    </row>
    <row r="3567" spans="1:42" ht="15" customHeight="1" x14ac:dyDescent="0.25">
      <c r="A3567" s="105"/>
      <c r="B3567" s="106"/>
      <c r="C3567" s="2"/>
      <c r="D3567" s="2"/>
      <c r="E3567" s="106"/>
      <c r="F3567" s="107"/>
      <c r="G3567" s="108"/>
      <c r="H3567" s="109"/>
      <c r="I3567" s="109"/>
      <c r="J3567" s="110"/>
      <c r="K3567" s="117"/>
      <c r="L3567" s="178"/>
      <c r="M3567" s="178"/>
      <c r="N3567" s="106"/>
      <c r="O3567" s="111"/>
      <c r="P3567" s="111"/>
      <c r="Q3567" s="106"/>
      <c r="R3567" s="106"/>
      <c r="S3567" s="106"/>
      <c r="T3567" s="106"/>
      <c r="U3567" s="106"/>
      <c r="V3567" s="106"/>
      <c r="W3567" s="19"/>
      <c r="X3567" s="2"/>
      <c r="Y3567" s="4"/>
      <c r="Z3567" s="106"/>
      <c r="AA3567" s="114"/>
      <c r="AB3567" s="112"/>
      <c r="AC3567" s="178"/>
      <c r="AD3567" s="11"/>
      <c r="AE3567" s="106"/>
      <c r="AF3567" s="106"/>
      <c r="AG3567" s="106"/>
      <c r="AH3567" s="115"/>
      <c r="AI3567" s="116"/>
      <c r="AO3567" s="26"/>
      <c r="AP3567" s="26"/>
    </row>
    <row r="3568" spans="1:42" ht="15" customHeight="1" x14ac:dyDescent="0.25">
      <c r="A3568" s="105"/>
      <c r="B3568" s="106"/>
      <c r="C3568" s="2"/>
      <c r="D3568" s="2"/>
      <c r="E3568" s="106"/>
      <c r="F3568" s="107"/>
      <c r="G3568" s="108"/>
      <c r="H3568" s="109"/>
      <c r="I3568" s="109"/>
      <c r="J3568" s="110"/>
      <c r="K3568" s="117"/>
      <c r="L3568" s="178"/>
      <c r="M3568" s="178"/>
      <c r="N3568" s="106"/>
      <c r="O3568" s="111"/>
      <c r="P3568" s="111"/>
      <c r="Q3568" s="106"/>
      <c r="R3568" s="106"/>
      <c r="S3568" s="106"/>
      <c r="T3568" s="106"/>
      <c r="U3568" s="106"/>
      <c r="V3568" s="106"/>
      <c r="W3568" s="19"/>
      <c r="X3568" s="2"/>
      <c r="Y3568" s="4"/>
      <c r="Z3568" s="106"/>
      <c r="AA3568" s="114"/>
      <c r="AB3568" s="112"/>
      <c r="AC3568" s="178"/>
      <c r="AD3568" s="11"/>
      <c r="AE3568" s="106"/>
      <c r="AF3568" s="106"/>
      <c r="AG3568" s="106"/>
      <c r="AH3568" s="115"/>
      <c r="AI3568" s="116"/>
      <c r="AO3568" s="26"/>
      <c r="AP3568" s="26"/>
    </row>
    <row r="3569" spans="1:42" ht="15" customHeight="1" x14ac:dyDescent="0.25">
      <c r="A3569" s="105"/>
      <c r="B3569" s="106"/>
      <c r="C3569" s="2"/>
      <c r="D3569" s="2"/>
      <c r="E3569" s="106"/>
      <c r="F3569" s="107"/>
      <c r="G3569" s="108"/>
      <c r="H3569" s="109"/>
      <c r="I3569" s="109"/>
      <c r="J3569" s="110"/>
      <c r="K3569" s="117"/>
      <c r="L3569" s="178"/>
      <c r="M3569" s="178"/>
      <c r="N3569" s="106"/>
      <c r="O3569" s="111"/>
      <c r="P3569" s="111"/>
      <c r="Q3569" s="106"/>
      <c r="R3569" s="106"/>
      <c r="S3569" s="106"/>
      <c r="T3569" s="106"/>
      <c r="U3569" s="106"/>
      <c r="V3569" s="106"/>
      <c r="W3569" s="19"/>
      <c r="X3569" s="2"/>
      <c r="Y3569" s="4"/>
      <c r="Z3569" s="106"/>
      <c r="AA3569" s="114"/>
      <c r="AB3569" s="112"/>
      <c r="AC3569" s="178"/>
      <c r="AD3569" s="11"/>
      <c r="AE3569" s="106"/>
      <c r="AF3569" s="106"/>
      <c r="AG3569" s="106"/>
      <c r="AH3569" s="115"/>
      <c r="AI3569" s="116"/>
      <c r="AO3569" s="26"/>
      <c r="AP3569" s="26"/>
    </row>
    <row r="3570" spans="1:42" ht="15" customHeight="1" x14ac:dyDescent="0.25">
      <c r="A3570" s="105"/>
      <c r="B3570" s="106"/>
      <c r="C3570" s="2"/>
      <c r="D3570" s="2"/>
      <c r="E3570" s="106"/>
      <c r="F3570" s="107"/>
      <c r="G3570" s="108"/>
      <c r="H3570" s="109"/>
      <c r="I3570" s="109"/>
      <c r="J3570" s="110"/>
      <c r="K3570" s="117"/>
      <c r="L3570" s="178"/>
      <c r="M3570" s="178"/>
      <c r="N3570" s="106"/>
      <c r="O3570" s="111"/>
      <c r="P3570" s="111"/>
      <c r="Q3570" s="106"/>
      <c r="R3570" s="106"/>
      <c r="S3570" s="106"/>
      <c r="T3570" s="106"/>
      <c r="U3570" s="106"/>
      <c r="V3570" s="106"/>
      <c r="W3570" s="19"/>
      <c r="X3570" s="2"/>
      <c r="Y3570" s="4"/>
      <c r="Z3570" s="106"/>
      <c r="AA3570" s="114"/>
      <c r="AB3570" s="112"/>
      <c r="AC3570" s="178"/>
      <c r="AD3570" s="11"/>
      <c r="AE3570" s="106"/>
      <c r="AF3570" s="106"/>
      <c r="AG3570" s="106"/>
      <c r="AH3570" s="115"/>
      <c r="AI3570" s="116"/>
      <c r="AO3570" s="26"/>
      <c r="AP3570" s="26"/>
    </row>
    <row r="3571" spans="1:42" ht="15" customHeight="1" x14ac:dyDescent="0.25">
      <c r="A3571" s="105"/>
      <c r="B3571" s="106"/>
      <c r="C3571" s="2"/>
      <c r="D3571" s="2"/>
      <c r="E3571" s="106"/>
      <c r="F3571" s="107"/>
      <c r="G3571" s="108"/>
      <c r="H3571" s="109"/>
      <c r="I3571" s="109"/>
      <c r="J3571" s="110"/>
      <c r="K3571" s="117"/>
      <c r="L3571" s="178"/>
      <c r="M3571" s="178"/>
      <c r="N3571" s="106"/>
      <c r="O3571" s="111"/>
      <c r="P3571" s="111"/>
      <c r="Q3571" s="106"/>
      <c r="R3571" s="106"/>
      <c r="S3571" s="106"/>
      <c r="T3571" s="106"/>
      <c r="U3571" s="106"/>
      <c r="V3571" s="106"/>
      <c r="W3571" s="19"/>
      <c r="X3571" s="2"/>
      <c r="Y3571" s="4"/>
      <c r="Z3571" s="106"/>
      <c r="AA3571" s="114"/>
      <c r="AB3571" s="112"/>
      <c r="AC3571" s="178"/>
      <c r="AD3571" s="11"/>
      <c r="AE3571" s="106"/>
      <c r="AF3571" s="106"/>
      <c r="AG3571" s="106"/>
      <c r="AH3571" s="115"/>
      <c r="AI3571" s="116"/>
      <c r="AO3571" s="26"/>
      <c r="AP3571" s="26"/>
    </row>
    <row r="3572" spans="1:42" ht="15" customHeight="1" x14ac:dyDescent="0.25">
      <c r="A3572" s="105"/>
      <c r="B3572" s="106"/>
      <c r="C3572" s="2"/>
      <c r="D3572" s="2"/>
      <c r="E3572" s="106"/>
      <c r="F3572" s="107"/>
      <c r="G3572" s="108"/>
      <c r="H3572" s="109"/>
      <c r="I3572" s="109"/>
      <c r="J3572" s="110"/>
      <c r="K3572" s="117"/>
      <c r="L3572" s="178"/>
      <c r="M3572" s="178"/>
      <c r="N3572" s="106"/>
      <c r="O3572" s="111"/>
      <c r="P3572" s="111"/>
      <c r="Q3572" s="106"/>
      <c r="R3572" s="106"/>
      <c r="S3572" s="106"/>
      <c r="T3572" s="106"/>
      <c r="U3572" s="106"/>
      <c r="V3572" s="106"/>
      <c r="W3572" s="19"/>
      <c r="X3572" s="2"/>
      <c r="Y3572" s="4"/>
      <c r="Z3572" s="106"/>
      <c r="AA3572" s="114"/>
      <c r="AB3572" s="112"/>
      <c r="AC3572" s="178"/>
      <c r="AD3572" s="11"/>
      <c r="AE3572" s="106"/>
      <c r="AF3572" s="106"/>
      <c r="AG3572" s="106"/>
      <c r="AH3572" s="115"/>
      <c r="AI3572" s="116"/>
      <c r="AO3572" s="26"/>
      <c r="AP3572" s="26"/>
    </row>
    <row r="3573" spans="1:42" ht="15" customHeight="1" x14ac:dyDescent="0.25">
      <c r="A3573" s="105"/>
      <c r="B3573" s="106"/>
      <c r="C3573" s="2"/>
      <c r="D3573" s="2"/>
      <c r="E3573" s="106"/>
      <c r="F3573" s="107"/>
      <c r="G3573" s="108"/>
      <c r="H3573" s="109"/>
      <c r="I3573" s="109"/>
      <c r="J3573" s="110"/>
      <c r="K3573" s="117"/>
      <c r="L3573" s="178"/>
      <c r="M3573" s="178"/>
      <c r="N3573" s="106"/>
      <c r="O3573" s="111"/>
      <c r="P3573" s="111"/>
      <c r="Q3573" s="106"/>
      <c r="R3573" s="106"/>
      <c r="S3573" s="106"/>
      <c r="T3573" s="106"/>
      <c r="U3573" s="106"/>
      <c r="V3573" s="106"/>
      <c r="W3573" s="19"/>
      <c r="X3573" s="2"/>
      <c r="Y3573" s="4"/>
      <c r="Z3573" s="106"/>
      <c r="AA3573" s="114"/>
      <c r="AB3573" s="112"/>
      <c r="AC3573" s="178"/>
      <c r="AD3573" s="11"/>
      <c r="AE3573" s="106"/>
      <c r="AF3573" s="106"/>
      <c r="AG3573" s="106"/>
      <c r="AH3573" s="115"/>
      <c r="AI3573" s="116"/>
      <c r="AO3573" s="26"/>
      <c r="AP3573" s="26"/>
    </row>
    <row r="3574" spans="1:42" ht="15" customHeight="1" x14ac:dyDescent="0.25">
      <c r="A3574" s="105"/>
      <c r="B3574" s="106"/>
      <c r="C3574" s="2"/>
      <c r="D3574" s="2"/>
      <c r="E3574" s="106"/>
      <c r="F3574" s="107"/>
      <c r="G3574" s="108"/>
      <c r="H3574" s="109"/>
      <c r="I3574" s="109"/>
      <c r="J3574" s="110"/>
      <c r="K3574" s="117"/>
      <c r="L3574" s="178"/>
      <c r="M3574" s="178"/>
      <c r="N3574" s="106"/>
      <c r="O3574" s="111"/>
      <c r="P3574" s="111"/>
      <c r="Q3574" s="106"/>
      <c r="R3574" s="106"/>
      <c r="S3574" s="106"/>
      <c r="T3574" s="106"/>
      <c r="U3574" s="106"/>
      <c r="V3574" s="106"/>
      <c r="W3574" s="19"/>
      <c r="X3574" s="2"/>
      <c r="Y3574" s="4"/>
      <c r="Z3574" s="106"/>
      <c r="AA3574" s="114"/>
      <c r="AB3574" s="112"/>
      <c r="AC3574" s="178"/>
      <c r="AD3574" s="11"/>
      <c r="AE3574" s="106"/>
      <c r="AF3574" s="106"/>
      <c r="AG3574" s="106"/>
      <c r="AH3574" s="115"/>
      <c r="AI3574" s="116"/>
      <c r="AO3574" s="26"/>
      <c r="AP3574" s="26"/>
    </row>
    <row r="3575" spans="1:42" ht="15" customHeight="1" x14ac:dyDescent="0.25">
      <c r="A3575" s="105"/>
      <c r="B3575" s="106"/>
      <c r="C3575" s="2"/>
      <c r="D3575" s="2"/>
      <c r="E3575" s="106"/>
      <c r="F3575" s="107"/>
      <c r="G3575" s="108"/>
      <c r="H3575" s="109"/>
      <c r="I3575" s="109"/>
      <c r="J3575" s="110"/>
      <c r="K3575" s="117"/>
      <c r="L3575" s="178"/>
      <c r="M3575" s="178"/>
      <c r="N3575" s="106"/>
      <c r="O3575" s="111"/>
      <c r="P3575" s="111"/>
      <c r="Q3575" s="106"/>
      <c r="R3575" s="106"/>
      <c r="S3575" s="106"/>
      <c r="T3575" s="106"/>
      <c r="U3575" s="106"/>
      <c r="V3575" s="106"/>
      <c r="W3575" s="19"/>
      <c r="X3575" s="2"/>
      <c r="Y3575" s="4"/>
      <c r="Z3575" s="106"/>
      <c r="AA3575" s="114"/>
      <c r="AB3575" s="112"/>
      <c r="AC3575" s="178"/>
      <c r="AD3575" s="11"/>
      <c r="AE3575" s="106"/>
      <c r="AF3575" s="106"/>
      <c r="AG3575" s="106"/>
      <c r="AH3575" s="115"/>
      <c r="AI3575" s="116"/>
      <c r="AO3575" s="26"/>
      <c r="AP3575" s="26"/>
    </row>
    <row r="3576" spans="1:42" ht="15" customHeight="1" x14ac:dyDescent="0.25">
      <c r="A3576" s="105"/>
      <c r="B3576" s="106"/>
      <c r="C3576" s="2"/>
      <c r="D3576" s="2"/>
      <c r="E3576" s="106"/>
      <c r="F3576" s="107"/>
      <c r="G3576" s="108"/>
      <c r="H3576" s="109"/>
      <c r="I3576" s="109"/>
      <c r="J3576" s="110"/>
      <c r="K3576" s="117"/>
      <c r="L3576" s="178"/>
      <c r="M3576" s="178"/>
      <c r="N3576" s="106"/>
      <c r="O3576" s="111"/>
      <c r="P3576" s="111"/>
      <c r="Q3576" s="106"/>
      <c r="R3576" s="106"/>
      <c r="S3576" s="106"/>
      <c r="T3576" s="106"/>
      <c r="U3576" s="106"/>
      <c r="V3576" s="106"/>
      <c r="W3576" s="19"/>
      <c r="X3576" s="2"/>
      <c r="Y3576" s="4"/>
      <c r="Z3576" s="106"/>
      <c r="AA3576" s="114"/>
      <c r="AB3576" s="112"/>
      <c r="AC3576" s="178"/>
      <c r="AD3576" s="11"/>
      <c r="AE3576" s="106"/>
      <c r="AF3576" s="106"/>
      <c r="AG3576" s="106"/>
      <c r="AH3576" s="115"/>
      <c r="AI3576" s="116"/>
      <c r="AO3576" s="26"/>
      <c r="AP3576" s="26"/>
    </row>
    <row r="3577" spans="1:42" ht="15" customHeight="1" x14ac:dyDescent="0.25">
      <c r="A3577" s="105"/>
      <c r="B3577" s="106"/>
      <c r="C3577" s="2"/>
      <c r="D3577" s="2"/>
      <c r="E3577" s="106"/>
      <c r="F3577" s="107"/>
      <c r="G3577" s="108"/>
      <c r="H3577" s="109"/>
      <c r="I3577" s="109"/>
      <c r="J3577" s="110"/>
      <c r="K3577" s="117"/>
      <c r="L3577" s="178"/>
      <c r="M3577" s="178"/>
      <c r="N3577" s="106"/>
      <c r="O3577" s="111"/>
      <c r="P3577" s="111"/>
      <c r="Q3577" s="106"/>
      <c r="R3577" s="106"/>
      <c r="S3577" s="106"/>
      <c r="T3577" s="106"/>
      <c r="U3577" s="106"/>
      <c r="V3577" s="106"/>
      <c r="W3577" s="19"/>
      <c r="X3577" s="2"/>
      <c r="Y3577" s="4"/>
      <c r="Z3577" s="106"/>
      <c r="AA3577" s="114"/>
      <c r="AB3577" s="112"/>
      <c r="AC3577" s="178"/>
      <c r="AD3577" s="11"/>
      <c r="AE3577" s="106"/>
      <c r="AF3577" s="106"/>
      <c r="AG3577" s="106"/>
      <c r="AH3577" s="115"/>
      <c r="AI3577" s="116"/>
      <c r="AO3577" s="26"/>
      <c r="AP3577" s="26"/>
    </row>
    <row r="3578" spans="1:42" ht="15" customHeight="1" x14ac:dyDescent="0.25">
      <c r="A3578" s="105"/>
      <c r="B3578" s="106"/>
      <c r="C3578" s="2"/>
      <c r="D3578" s="2"/>
      <c r="E3578" s="106"/>
      <c r="F3578" s="107"/>
      <c r="G3578" s="108"/>
      <c r="H3578" s="109"/>
      <c r="I3578" s="109"/>
      <c r="J3578" s="110"/>
      <c r="K3578" s="117"/>
      <c r="L3578" s="178"/>
      <c r="M3578" s="178"/>
      <c r="N3578" s="106"/>
      <c r="O3578" s="111"/>
      <c r="P3578" s="111"/>
      <c r="Q3578" s="106"/>
      <c r="R3578" s="106"/>
      <c r="S3578" s="106"/>
      <c r="T3578" s="106"/>
      <c r="U3578" s="106"/>
      <c r="V3578" s="106"/>
      <c r="W3578" s="19"/>
      <c r="X3578" s="2"/>
      <c r="Y3578" s="4"/>
      <c r="Z3578" s="106"/>
      <c r="AA3578" s="114"/>
      <c r="AB3578" s="112"/>
      <c r="AC3578" s="178"/>
      <c r="AD3578" s="11"/>
      <c r="AE3578" s="106"/>
      <c r="AF3578" s="106"/>
      <c r="AG3578" s="106"/>
      <c r="AH3578" s="115"/>
      <c r="AI3578" s="116"/>
      <c r="AO3578" s="26"/>
      <c r="AP3578" s="26"/>
    </row>
    <row r="3579" spans="1:42" ht="15" customHeight="1" x14ac:dyDescent="0.25">
      <c r="A3579" s="105"/>
      <c r="B3579" s="106"/>
      <c r="C3579" s="2"/>
      <c r="D3579" s="2"/>
      <c r="E3579" s="106"/>
      <c r="F3579" s="107"/>
      <c r="G3579" s="108"/>
      <c r="H3579" s="109"/>
      <c r="I3579" s="109"/>
      <c r="J3579" s="110"/>
      <c r="K3579" s="117"/>
      <c r="L3579" s="178"/>
      <c r="M3579" s="178"/>
      <c r="N3579" s="106"/>
      <c r="O3579" s="111"/>
      <c r="P3579" s="111"/>
      <c r="Q3579" s="106"/>
      <c r="R3579" s="106"/>
      <c r="S3579" s="106"/>
      <c r="T3579" s="106"/>
      <c r="U3579" s="106"/>
      <c r="V3579" s="106"/>
      <c r="W3579" s="19"/>
      <c r="X3579" s="2"/>
      <c r="Y3579" s="4"/>
      <c r="Z3579" s="106"/>
      <c r="AA3579" s="114"/>
      <c r="AB3579" s="112"/>
      <c r="AC3579" s="178"/>
      <c r="AD3579" s="11"/>
      <c r="AE3579" s="106"/>
      <c r="AF3579" s="106"/>
      <c r="AG3579" s="106"/>
      <c r="AH3579" s="115"/>
      <c r="AI3579" s="116"/>
      <c r="AO3579" s="26"/>
      <c r="AP3579" s="26"/>
    </row>
    <row r="3580" spans="1:42" ht="15" customHeight="1" x14ac:dyDescent="0.25">
      <c r="A3580" s="105"/>
      <c r="B3580" s="106"/>
      <c r="C3580" s="2"/>
      <c r="D3580" s="2"/>
      <c r="E3580" s="106"/>
      <c r="F3580" s="107"/>
      <c r="G3580" s="108"/>
      <c r="H3580" s="109"/>
      <c r="I3580" s="109"/>
      <c r="J3580" s="110"/>
      <c r="K3580" s="117"/>
      <c r="L3580" s="178"/>
      <c r="M3580" s="178"/>
      <c r="N3580" s="106"/>
      <c r="O3580" s="111"/>
      <c r="P3580" s="111"/>
      <c r="Q3580" s="106"/>
      <c r="R3580" s="106"/>
      <c r="S3580" s="106"/>
      <c r="T3580" s="106"/>
      <c r="U3580" s="106"/>
      <c r="V3580" s="106"/>
      <c r="W3580" s="19"/>
      <c r="X3580" s="2"/>
      <c r="Y3580" s="4"/>
      <c r="Z3580" s="106"/>
      <c r="AA3580" s="114"/>
      <c r="AB3580" s="112"/>
      <c r="AC3580" s="178"/>
      <c r="AD3580" s="11"/>
      <c r="AE3580" s="106"/>
      <c r="AF3580" s="106"/>
      <c r="AG3580" s="106"/>
      <c r="AH3580" s="115"/>
      <c r="AI3580" s="116"/>
      <c r="AO3580" s="26"/>
      <c r="AP3580" s="26"/>
    </row>
    <row r="3581" spans="1:42" ht="15" customHeight="1" x14ac:dyDescent="0.25">
      <c r="A3581" s="105"/>
      <c r="B3581" s="106"/>
      <c r="C3581" s="2"/>
      <c r="D3581" s="2"/>
      <c r="E3581" s="106"/>
      <c r="F3581" s="107"/>
      <c r="G3581" s="108"/>
      <c r="H3581" s="109"/>
      <c r="I3581" s="109"/>
      <c r="J3581" s="110"/>
      <c r="K3581" s="117"/>
      <c r="L3581" s="178"/>
      <c r="M3581" s="178"/>
      <c r="N3581" s="106"/>
      <c r="O3581" s="111"/>
      <c r="P3581" s="111"/>
      <c r="Q3581" s="106"/>
      <c r="R3581" s="106"/>
      <c r="S3581" s="106"/>
      <c r="T3581" s="106"/>
      <c r="U3581" s="106"/>
      <c r="V3581" s="106"/>
      <c r="W3581" s="19"/>
      <c r="X3581" s="2"/>
      <c r="Y3581" s="4"/>
      <c r="Z3581" s="106"/>
      <c r="AA3581" s="114"/>
      <c r="AB3581" s="112"/>
      <c r="AC3581" s="178"/>
      <c r="AD3581" s="11"/>
      <c r="AE3581" s="106"/>
      <c r="AF3581" s="106"/>
      <c r="AG3581" s="106"/>
      <c r="AH3581" s="115"/>
      <c r="AI3581" s="116"/>
      <c r="AO3581" s="26"/>
      <c r="AP3581" s="26"/>
    </row>
    <row r="3582" spans="1:42" ht="15" customHeight="1" x14ac:dyDescent="0.25">
      <c r="A3582" s="105"/>
      <c r="B3582" s="106"/>
      <c r="C3582" s="2"/>
      <c r="D3582" s="2"/>
      <c r="E3582" s="106"/>
      <c r="F3582" s="107"/>
      <c r="G3582" s="108"/>
      <c r="H3582" s="109"/>
      <c r="I3582" s="109"/>
      <c r="J3582" s="110"/>
      <c r="K3582" s="117"/>
      <c r="L3582" s="178"/>
      <c r="M3582" s="178"/>
      <c r="N3582" s="106"/>
      <c r="O3582" s="111"/>
      <c r="P3582" s="111"/>
      <c r="Q3582" s="106"/>
      <c r="R3582" s="106"/>
      <c r="S3582" s="106"/>
      <c r="T3582" s="106"/>
      <c r="U3582" s="106"/>
      <c r="V3582" s="106"/>
      <c r="W3582" s="19"/>
      <c r="X3582" s="2"/>
      <c r="Y3582" s="4"/>
      <c r="Z3582" s="106"/>
      <c r="AA3582" s="114"/>
      <c r="AB3582" s="112"/>
      <c r="AC3582" s="178"/>
      <c r="AD3582" s="11"/>
      <c r="AE3582" s="106"/>
      <c r="AF3582" s="106"/>
      <c r="AG3582" s="106"/>
      <c r="AH3582" s="115"/>
      <c r="AI3582" s="116"/>
      <c r="AO3582" s="26"/>
      <c r="AP3582" s="26"/>
    </row>
    <row r="3583" spans="1:42" ht="15" customHeight="1" x14ac:dyDescent="0.25">
      <c r="A3583" s="105"/>
      <c r="B3583" s="106"/>
      <c r="C3583" s="2"/>
      <c r="D3583" s="2"/>
      <c r="E3583" s="106"/>
      <c r="F3583" s="107"/>
      <c r="G3583" s="108"/>
      <c r="H3583" s="109"/>
      <c r="I3583" s="109"/>
      <c r="J3583" s="110"/>
      <c r="K3583" s="117"/>
      <c r="L3583" s="178"/>
      <c r="M3583" s="178"/>
      <c r="N3583" s="106"/>
      <c r="O3583" s="111"/>
      <c r="P3583" s="111"/>
      <c r="Q3583" s="106"/>
      <c r="R3583" s="106"/>
      <c r="S3583" s="106"/>
      <c r="T3583" s="106"/>
      <c r="U3583" s="106"/>
      <c r="V3583" s="106"/>
      <c r="W3583" s="19"/>
      <c r="X3583" s="2"/>
      <c r="Y3583" s="4"/>
      <c r="Z3583" s="106"/>
      <c r="AA3583" s="114"/>
      <c r="AB3583" s="112"/>
      <c r="AC3583" s="178"/>
      <c r="AD3583" s="11"/>
      <c r="AE3583" s="106"/>
      <c r="AF3583" s="106"/>
      <c r="AG3583" s="106"/>
      <c r="AH3583" s="115"/>
      <c r="AI3583" s="116"/>
      <c r="AO3583" s="26"/>
      <c r="AP3583" s="26"/>
    </row>
    <row r="3584" spans="1:42" ht="15" customHeight="1" x14ac:dyDescent="0.25">
      <c r="A3584" s="105"/>
      <c r="B3584" s="106"/>
      <c r="C3584" s="2"/>
      <c r="D3584" s="2"/>
      <c r="E3584" s="106"/>
      <c r="F3584" s="107"/>
      <c r="G3584" s="108"/>
      <c r="H3584" s="109"/>
      <c r="I3584" s="109"/>
      <c r="J3584" s="110"/>
      <c r="K3584" s="117"/>
      <c r="L3584" s="178"/>
      <c r="M3584" s="178"/>
      <c r="N3584" s="106"/>
      <c r="O3584" s="111"/>
      <c r="P3584" s="111"/>
      <c r="Q3584" s="106"/>
      <c r="R3584" s="106"/>
      <c r="S3584" s="106"/>
      <c r="T3584" s="106"/>
      <c r="U3584" s="106"/>
      <c r="V3584" s="106"/>
      <c r="W3584" s="19"/>
      <c r="X3584" s="2"/>
      <c r="Y3584" s="4"/>
      <c r="Z3584" s="106"/>
      <c r="AA3584" s="114"/>
      <c r="AB3584" s="112"/>
      <c r="AC3584" s="178"/>
      <c r="AD3584" s="11"/>
      <c r="AE3584" s="106"/>
      <c r="AF3584" s="106"/>
      <c r="AG3584" s="106"/>
      <c r="AH3584" s="115"/>
      <c r="AI3584" s="116"/>
      <c r="AO3584" s="26"/>
      <c r="AP3584" s="26"/>
    </row>
    <row r="3585" spans="1:42" ht="15" customHeight="1" x14ac:dyDescent="0.25">
      <c r="A3585" s="105"/>
      <c r="B3585" s="106"/>
      <c r="C3585" s="2"/>
      <c r="D3585" s="2"/>
      <c r="E3585" s="106"/>
      <c r="F3585" s="107"/>
      <c r="G3585" s="108"/>
      <c r="H3585" s="109"/>
      <c r="I3585" s="109"/>
      <c r="J3585" s="110"/>
      <c r="K3585" s="117"/>
      <c r="L3585" s="178"/>
      <c r="M3585" s="178"/>
      <c r="N3585" s="106"/>
      <c r="O3585" s="111"/>
      <c r="P3585" s="111"/>
      <c r="Q3585" s="106"/>
      <c r="R3585" s="106"/>
      <c r="S3585" s="106"/>
      <c r="T3585" s="106"/>
      <c r="U3585" s="106"/>
      <c r="V3585" s="106"/>
      <c r="W3585" s="19"/>
      <c r="X3585" s="2"/>
      <c r="Y3585" s="4"/>
      <c r="Z3585" s="106"/>
      <c r="AA3585" s="114"/>
      <c r="AB3585" s="112"/>
      <c r="AC3585" s="178"/>
      <c r="AD3585" s="11"/>
      <c r="AE3585" s="106"/>
      <c r="AF3585" s="106"/>
      <c r="AG3585" s="106"/>
      <c r="AH3585" s="115"/>
      <c r="AI3585" s="116"/>
      <c r="AO3585" s="26"/>
      <c r="AP3585" s="26"/>
    </row>
    <row r="3586" spans="1:42" ht="15" customHeight="1" x14ac:dyDescent="0.25">
      <c r="A3586" s="105"/>
      <c r="B3586" s="106"/>
      <c r="C3586" s="2"/>
      <c r="D3586" s="2"/>
      <c r="E3586" s="106"/>
      <c r="F3586" s="107"/>
      <c r="G3586" s="108"/>
      <c r="H3586" s="109"/>
      <c r="I3586" s="109"/>
      <c r="J3586" s="110"/>
      <c r="K3586" s="117"/>
      <c r="L3586" s="178"/>
      <c r="M3586" s="178"/>
      <c r="N3586" s="106"/>
      <c r="O3586" s="111"/>
      <c r="P3586" s="111"/>
      <c r="Q3586" s="106"/>
      <c r="R3586" s="106"/>
      <c r="S3586" s="106"/>
      <c r="T3586" s="106"/>
      <c r="U3586" s="106"/>
      <c r="V3586" s="106"/>
      <c r="W3586" s="19"/>
      <c r="X3586" s="2"/>
      <c r="Y3586" s="4"/>
      <c r="Z3586" s="106"/>
      <c r="AA3586" s="114"/>
      <c r="AB3586" s="112"/>
      <c r="AC3586" s="178"/>
      <c r="AD3586" s="11"/>
      <c r="AE3586" s="106"/>
      <c r="AF3586" s="106"/>
      <c r="AG3586" s="106"/>
      <c r="AH3586" s="115"/>
      <c r="AI3586" s="116"/>
      <c r="AO3586" s="26"/>
      <c r="AP3586" s="26"/>
    </row>
    <row r="3587" spans="1:42" ht="15" customHeight="1" x14ac:dyDescent="0.25">
      <c r="A3587" s="105"/>
      <c r="B3587" s="106"/>
      <c r="C3587" s="2"/>
      <c r="D3587" s="2"/>
      <c r="E3587" s="106"/>
      <c r="F3587" s="107"/>
      <c r="G3587" s="108"/>
      <c r="H3587" s="109"/>
      <c r="I3587" s="109"/>
      <c r="J3587" s="110"/>
      <c r="K3587" s="117"/>
      <c r="L3587" s="178"/>
      <c r="M3587" s="178"/>
      <c r="N3587" s="106"/>
      <c r="O3587" s="111"/>
      <c r="P3587" s="111"/>
      <c r="Q3587" s="106"/>
      <c r="R3587" s="106"/>
      <c r="S3587" s="106"/>
      <c r="T3587" s="106"/>
      <c r="U3587" s="106"/>
      <c r="V3587" s="106"/>
      <c r="W3587" s="19"/>
      <c r="X3587" s="2"/>
      <c r="Y3587" s="4"/>
      <c r="Z3587" s="106"/>
      <c r="AA3587" s="114"/>
      <c r="AB3587" s="112"/>
      <c r="AC3587" s="178"/>
      <c r="AD3587" s="11"/>
      <c r="AE3587" s="106"/>
      <c r="AF3587" s="106"/>
      <c r="AG3587" s="106"/>
      <c r="AH3587" s="115"/>
      <c r="AI3587" s="116"/>
      <c r="AO3587" s="26"/>
      <c r="AP3587" s="26"/>
    </row>
    <row r="3588" spans="1:42" ht="15" customHeight="1" x14ac:dyDescent="0.25">
      <c r="A3588" s="105"/>
      <c r="B3588" s="106"/>
      <c r="C3588" s="2"/>
      <c r="D3588" s="2"/>
      <c r="E3588" s="106"/>
      <c r="F3588" s="107"/>
      <c r="G3588" s="108"/>
      <c r="H3588" s="109"/>
      <c r="I3588" s="109"/>
      <c r="J3588" s="110"/>
      <c r="K3588" s="117"/>
      <c r="L3588" s="178"/>
      <c r="M3588" s="178"/>
      <c r="N3588" s="106"/>
      <c r="O3588" s="111"/>
      <c r="P3588" s="111"/>
      <c r="Q3588" s="106"/>
      <c r="R3588" s="106"/>
      <c r="S3588" s="106"/>
      <c r="T3588" s="106"/>
      <c r="U3588" s="106"/>
      <c r="V3588" s="106"/>
      <c r="W3588" s="19"/>
      <c r="X3588" s="2"/>
      <c r="Y3588" s="4"/>
      <c r="Z3588" s="106"/>
      <c r="AA3588" s="114"/>
      <c r="AB3588" s="112"/>
      <c r="AC3588" s="178"/>
      <c r="AD3588" s="11"/>
      <c r="AE3588" s="106"/>
      <c r="AF3588" s="106"/>
      <c r="AG3588" s="106"/>
      <c r="AH3588" s="115"/>
      <c r="AI3588" s="116"/>
      <c r="AO3588" s="26"/>
      <c r="AP3588" s="26"/>
    </row>
    <row r="3589" spans="1:42" ht="15" customHeight="1" x14ac:dyDescent="0.25">
      <c r="A3589" s="105"/>
      <c r="B3589" s="106"/>
      <c r="C3589" s="2"/>
      <c r="D3589" s="2"/>
      <c r="E3589" s="106"/>
      <c r="F3589" s="107"/>
      <c r="G3589" s="108"/>
      <c r="H3589" s="109"/>
      <c r="I3589" s="109"/>
      <c r="J3589" s="110"/>
      <c r="K3589" s="117"/>
      <c r="L3589" s="178"/>
      <c r="M3589" s="178"/>
      <c r="N3589" s="106"/>
      <c r="O3589" s="111"/>
      <c r="P3589" s="111"/>
      <c r="Q3589" s="106"/>
      <c r="R3589" s="106"/>
      <c r="S3589" s="106"/>
      <c r="T3589" s="106"/>
      <c r="U3589" s="106"/>
      <c r="V3589" s="106"/>
      <c r="W3589" s="19"/>
      <c r="X3589" s="2"/>
      <c r="Y3589" s="4"/>
      <c r="Z3589" s="106"/>
      <c r="AA3589" s="114"/>
      <c r="AB3589" s="112"/>
      <c r="AC3589" s="178"/>
      <c r="AD3589" s="11"/>
      <c r="AE3589" s="106"/>
      <c r="AF3589" s="106"/>
      <c r="AG3589" s="106"/>
      <c r="AH3589" s="115"/>
      <c r="AI3589" s="116"/>
      <c r="AO3589" s="26"/>
      <c r="AP3589" s="26"/>
    </row>
    <row r="3590" spans="1:42" ht="15" customHeight="1" x14ac:dyDescent="0.25">
      <c r="A3590" s="105"/>
      <c r="B3590" s="106"/>
      <c r="C3590" s="2"/>
      <c r="D3590" s="2"/>
      <c r="E3590" s="106"/>
      <c r="F3590" s="107"/>
      <c r="G3590" s="108"/>
      <c r="H3590" s="109"/>
      <c r="I3590" s="109"/>
      <c r="J3590" s="110"/>
      <c r="K3590" s="117"/>
      <c r="L3590" s="178"/>
      <c r="M3590" s="178"/>
      <c r="N3590" s="106"/>
      <c r="O3590" s="111"/>
      <c r="P3590" s="111"/>
      <c r="Q3590" s="106"/>
      <c r="R3590" s="106"/>
      <c r="S3590" s="106"/>
      <c r="T3590" s="106"/>
      <c r="U3590" s="106"/>
      <c r="V3590" s="106"/>
      <c r="W3590" s="19"/>
      <c r="X3590" s="2"/>
      <c r="Y3590" s="4"/>
      <c r="Z3590" s="106"/>
      <c r="AA3590" s="114"/>
      <c r="AB3590" s="112"/>
      <c r="AC3590" s="178"/>
      <c r="AD3590" s="11"/>
      <c r="AE3590" s="106"/>
      <c r="AF3590" s="106"/>
      <c r="AG3590" s="106"/>
      <c r="AH3590" s="115"/>
      <c r="AI3590" s="116"/>
      <c r="AO3590" s="26"/>
      <c r="AP3590" s="26"/>
    </row>
    <row r="3591" spans="1:42" ht="15" customHeight="1" x14ac:dyDescent="0.25">
      <c r="A3591" s="105"/>
      <c r="B3591" s="106"/>
      <c r="C3591" s="2"/>
      <c r="D3591" s="2"/>
      <c r="E3591" s="106"/>
      <c r="F3591" s="107"/>
      <c r="G3591" s="108"/>
      <c r="H3591" s="109"/>
      <c r="I3591" s="109"/>
      <c r="J3591" s="110"/>
      <c r="K3591" s="117"/>
      <c r="L3591" s="178"/>
      <c r="M3591" s="178"/>
      <c r="N3591" s="106"/>
      <c r="O3591" s="111"/>
      <c r="P3591" s="111"/>
      <c r="Q3591" s="106"/>
      <c r="R3591" s="106"/>
      <c r="S3591" s="106"/>
      <c r="T3591" s="106"/>
      <c r="U3591" s="106"/>
      <c r="V3591" s="106"/>
      <c r="W3591" s="19"/>
      <c r="X3591" s="2"/>
      <c r="Y3591" s="4"/>
      <c r="Z3591" s="106"/>
      <c r="AA3591" s="114"/>
      <c r="AB3591" s="112"/>
      <c r="AC3591" s="178"/>
      <c r="AD3591" s="11"/>
      <c r="AE3591" s="106"/>
      <c r="AF3591" s="106"/>
      <c r="AG3591" s="106"/>
      <c r="AH3591" s="115"/>
      <c r="AI3591" s="116"/>
      <c r="AO3591" s="26"/>
      <c r="AP3591" s="26"/>
    </row>
    <row r="3592" spans="1:42" ht="15" customHeight="1" x14ac:dyDescent="0.25">
      <c r="A3592" s="105"/>
      <c r="B3592" s="106"/>
      <c r="C3592" s="2"/>
      <c r="D3592" s="2"/>
      <c r="E3592" s="106"/>
      <c r="F3592" s="107"/>
      <c r="G3592" s="108"/>
      <c r="H3592" s="109"/>
      <c r="I3592" s="109"/>
      <c r="J3592" s="110"/>
      <c r="K3592" s="117"/>
      <c r="L3592" s="178"/>
      <c r="M3592" s="178"/>
      <c r="N3592" s="106"/>
      <c r="O3592" s="111"/>
      <c r="P3592" s="111"/>
      <c r="Q3592" s="106"/>
      <c r="R3592" s="106"/>
      <c r="S3592" s="106"/>
      <c r="T3592" s="106"/>
      <c r="U3592" s="106"/>
      <c r="V3592" s="106"/>
      <c r="W3592" s="19"/>
      <c r="X3592" s="2"/>
      <c r="Y3592" s="4"/>
      <c r="Z3592" s="106"/>
      <c r="AA3592" s="114"/>
      <c r="AB3592" s="112"/>
      <c r="AC3592" s="178"/>
      <c r="AD3592" s="11"/>
      <c r="AE3592" s="106"/>
      <c r="AF3592" s="106"/>
      <c r="AG3592" s="106"/>
      <c r="AH3592" s="115"/>
      <c r="AI3592" s="116"/>
      <c r="AO3592" s="26"/>
      <c r="AP3592" s="26"/>
    </row>
    <row r="3593" spans="1:42" ht="15" customHeight="1" x14ac:dyDescent="0.25">
      <c r="A3593" s="105"/>
      <c r="B3593" s="106"/>
      <c r="C3593" s="2"/>
      <c r="D3593" s="2"/>
      <c r="E3593" s="106"/>
      <c r="F3593" s="107"/>
      <c r="G3593" s="108"/>
      <c r="H3593" s="109"/>
      <c r="I3593" s="109"/>
      <c r="J3593" s="110"/>
      <c r="K3593" s="117"/>
      <c r="L3593" s="178"/>
      <c r="M3593" s="178"/>
      <c r="N3593" s="106"/>
      <c r="O3593" s="111"/>
      <c r="P3593" s="111"/>
      <c r="Q3593" s="106"/>
      <c r="R3593" s="106"/>
      <c r="S3593" s="106"/>
      <c r="T3593" s="106"/>
      <c r="U3593" s="106"/>
      <c r="V3593" s="106"/>
      <c r="W3593" s="19"/>
      <c r="X3593" s="2"/>
      <c r="Y3593" s="4"/>
      <c r="Z3593" s="106"/>
      <c r="AA3593" s="114"/>
      <c r="AB3593" s="112"/>
      <c r="AC3593" s="178"/>
      <c r="AD3593" s="11"/>
      <c r="AE3593" s="106"/>
      <c r="AF3593" s="106"/>
      <c r="AG3593" s="106"/>
      <c r="AH3593" s="115"/>
      <c r="AI3593" s="116"/>
      <c r="AO3593" s="26"/>
      <c r="AP3593" s="26"/>
    </row>
    <row r="3594" spans="1:42" ht="15" customHeight="1" x14ac:dyDescent="0.25">
      <c r="A3594" s="105"/>
      <c r="B3594" s="106"/>
      <c r="C3594" s="2"/>
      <c r="D3594" s="2"/>
      <c r="E3594" s="106"/>
      <c r="F3594" s="107"/>
      <c r="G3594" s="108"/>
      <c r="H3594" s="109"/>
      <c r="I3594" s="109"/>
      <c r="J3594" s="110"/>
      <c r="K3594" s="117"/>
      <c r="L3594" s="178"/>
      <c r="M3594" s="178"/>
      <c r="N3594" s="106"/>
      <c r="O3594" s="111"/>
      <c r="P3594" s="111"/>
      <c r="Q3594" s="106"/>
      <c r="R3594" s="106"/>
      <c r="S3594" s="106"/>
      <c r="T3594" s="106"/>
      <c r="U3594" s="106"/>
      <c r="V3594" s="106"/>
      <c r="W3594" s="19"/>
      <c r="X3594" s="2"/>
      <c r="Y3594" s="4"/>
      <c r="Z3594" s="106"/>
      <c r="AA3594" s="114"/>
      <c r="AB3594" s="112"/>
      <c r="AC3594" s="178"/>
      <c r="AD3594" s="11"/>
      <c r="AE3594" s="106"/>
      <c r="AF3594" s="106"/>
      <c r="AG3594" s="106"/>
      <c r="AH3594" s="115"/>
      <c r="AI3594" s="116"/>
      <c r="AO3594" s="26"/>
      <c r="AP3594" s="26"/>
    </row>
    <row r="3595" spans="1:42" ht="15" customHeight="1" x14ac:dyDescent="0.25">
      <c r="A3595" s="105"/>
      <c r="B3595" s="106"/>
      <c r="C3595" s="2"/>
      <c r="D3595" s="2"/>
      <c r="E3595" s="106"/>
      <c r="F3595" s="107"/>
      <c r="G3595" s="108"/>
      <c r="H3595" s="109"/>
      <c r="I3595" s="109"/>
      <c r="J3595" s="110"/>
      <c r="K3595" s="117"/>
      <c r="L3595" s="178"/>
      <c r="M3595" s="178"/>
      <c r="N3595" s="106"/>
      <c r="O3595" s="111"/>
      <c r="P3595" s="111"/>
      <c r="Q3595" s="106"/>
      <c r="R3595" s="106"/>
      <c r="S3595" s="106"/>
      <c r="T3595" s="106"/>
      <c r="U3595" s="106"/>
      <c r="V3595" s="106"/>
      <c r="W3595" s="19"/>
      <c r="X3595" s="2"/>
      <c r="Y3595" s="4"/>
      <c r="Z3595" s="106"/>
      <c r="AA3595" s="114"/>
      <c r="AB3595" s="112"/>
      <c r="AC3595" s="178"/>
      <c r="AD3595" s="11"/>
      <c r="AE3595" s="106"/>
      <c r="AF3595" s="106"/>
      <c r="AG3595" s="106"/>
      <c r="AH3595" s="115"/>
      <c r="AI3595" s="116"/>
      <c r="AO3595" s="26"/>
      <c r="AP3595" s="26"/>
    </row>
    <row r="3596" spans="1:42" ht="15" customHeight="1" x14ac:dyDescent="0.25">
      <c r="A3596" s="105"/>
      <c r="B3596" s="106"/>
      <c r="C3596" s="2"/>
      <c r="D3596" s="2"/>
      <c r="E3596" s="106"/>
      <c r="F3596" s="107"/>
      <c r="G3596" s="108"/>
      <c r="H3596" s="109"/>
      <c r="I3596" s="109"/>
      <c r="J3596" s="110"/>
      <c r="K3596" s="117"/>
      <c r="L3596" s="178"/>
      <c r="M3596" s="178"/>
      <c r="N3596" s="106"/>
      <c r="O3596" s="111"/>
      <c r="P3596" s="111"/>
      <c r="Q3596" s="106"/>
      <c r="R3596" s="106"/>
      <c r="S3596" s="106"/>
      <c r="T3596" s="106"/>
      <c r="U3596" s="106"/>
      <c r="V3596" s="106"/>
      <c r="W3596" s="19"/>
      <c r="X3596" s="2"/>
      <c r="Y3596" s="4"/>
      <c r="Z3596" s="106"/>
      <c r="AA3596" s="114"/>
      <c r="AB3596" s="112"/>
      <c r="AC3596" s="178"/>
      <c r="AD3596" s="11"/>
      <c r="AE3596" s="106"/>
      <c r="AF3596" s="106"/>
      <c r="AG3596" s="106"/>
      <c r="AH3596" s="115"/>
      <c r="AI3596" s="116"/>
      <c r="AO3596" s="26"/>
      <c r="AP3596" s="26"/>
    </row>
    <row r="3597" spans="1:42" ht="15" customHeight="1" x14ac:dyDescent="0.25">
      <c r="A3597" s="105"/>
      <c r="B3597" s="106"/>
      <c r="C3597" s="2"/>
      <c r="D3597" s="2"/>
      <c r="E3597" s="106"/>
      <c r="F3597" s="107"/>
      <c r="G3597" s="108"/>
      <c r="H3597" s="109"/>
      <c r="I3597" s="109"/>
      <c r="J3597" s="110"/>
      <c r="K3597" s="117"/>
      <c r="L3597" s="178"/>
      <c r="M3597" s="178"/>
      <c r="N3597" s="106"/>
      <c r="O3597" s="111"/>
      <c r="P3597" s="111"/>
      <c r="Q3597" s="106"/>
      <c r="R3597" s="106"/>
      <c r="S3597" s="106"/>
      <c r="T3597" s="106"/>
      <c r="U3597" s="106"/>
      <c r="V3597" s="106"/>
      <c r="W3597" s="19"/>
      <c r="X3597" s="2"/>
      <c r="Y3597" s="4"/>
      <c r="Z3597" s="106"/>
      <c r="AA3597" s="114"/>
      <c r="AB3597" s="112"/>
      <c r="AC3597" s="178"/>
      <c r="AD3597" s="11"/>
      <c r="AE3597" s="106"/>
      <c r="AF3597" s="106"/>
      <c r="AG3597" s="106"/>
      <c r="AH3597" s="115"/>
      <c r="AI3597" s="116"/>
      <c r="AO3597" s="26"/>
      <c r="AP3597" s="26"/>
    </row>
    <row r="3598" spans="1:42" ht="15" customHeight="1" x14ac:dyDescent="0.25">
      <c r="A3598" s="105"/>
      <c r="B3598" s="106"/>
      <c r="C3598" s="2"/>
      <c r="D3598" s="2"/>
      <c r="E3598" s="106"/>
      <c r="F3598" s="107"/>
      <c r="G3598" s="108"/>
      <c r="H3598" s="109"/>
      <c r="I3598" s="109"/>
      <c r="J3598" s="110"/>
      <c r="K3598" s="117"/>
      <c r="L3598" s="178"/>
      <c r="M3598" s="178"/>
      <c r="N3598" s="106"/>
      <c r="O3598" s="111"/>
      <c r="P3598" s="111"/>
      <c r="Q3598" s="106"/>
      <c r="R3598" s="106"/>
      <c r="S3598" s="106"/>
      <c r="T3598" s="106"/>
      <c r="U3598" s="106"/>
      <c r="V3598" s="106"/>
      <c r="W3598" s="19"/>
      <c r="X3598" s="2"/>
      <c r="Y3598" s="4"/>
      <c r="Z3598" s="106"/>
      <c r="AA3598" s="114"/>
      <c r="AB3598" s="112"/>
      <c r="AC3598" s="178"/>
      <c r="AD3598" s="11"/>
      <c r="AE3598" s="106"/>
      <c r="AF3598" s="106"/>
      <c r="AG3598" s="106"/>
      <c r="AH3598" s="115"/>
      <c r="AI3598" s="116"/>
      <c r="AO3598" s="26"/>
      <c r="AP3598" s="26"/>
    </row>
    <row r="3599" spans="1:42" ht="15" customHeight="1" x14ac:dyDescent="0.25">
      <c r="A3599" s="105"/>
      <c r="B3599" s="106"/>
      <c r="C3599" s="2"/>
      <c r="D3599" s="2"/>
      <c r="E3599" s="106"/>
      <c r="F3599" s="107"/>
      <c r="G3599" s="108"/>
      <c r="H3599" s="109"/>
      <c r="I3599" s="109"/>
      <c r="J3599" s="110"/>
      <c r="K3599" s="117"/>
      <c r="L3599" s="178"/>
      <c r="M3599" s="178"/>
      <c r="N3599" s="106"/>
      <c r="O3599" s="111"/>
      <c r="P3599" s="111"/>
      <c r="Q3599" s="106"/>
      <c r="R3599" s="106"/>
      <c r="S3599" s="106"/>
      <c r="T3599" s="106"/>
      <c r="U3599" s="106"/>
      <c r="V3599" s="106"/>
      <c r="W3599" s="19"/>
      <c r="X3599" s="2"/>
      <c r="Y3599" s="4"/>
      <c r="Z3599" s="106"/>
      <c r="AA3599" s="114"/>
      <c r="AB3599" s="112"/>
      <c r="AC3599" s="178"/>
      <c r="AD3599" s="11"/>
      <c r="AE3599" s="106"/>
      <c r="AF3599" s="106"/>
      <c r="AG3599" s="106"/>
      <c r="AH3599" s="115"/>
      <c r="AI3599" s="116"/>
      <c r="AO3599" s="26"/>
      <c r="AP3599" s="26"/>
    </row>
    <row r="3600" spans="1:42" ht="15" customHeight="1" x14ac:dyDescent="0.25">
      <c r="A3600" s="105"/>
      <c r="B3600" s="106"/>
      <c r="C3600" s="2"/>
      <c r="D3600" s="2"/>
      <c r="E3600" s="106"/>
      <c r="F3600" s="107"/>
      <c r="G3600" s="108"/>
      <c r="H3600" s="109"/>
      <c r="I3600" s="109"/>
      <c r="J3600" s="110"/>
      <c r="K3600" s="117"/>
      <c r="L3600" s="178"/>
      <c r="M3600" s="178"/>
      <c r="N3600" s="106"/>
      <c r="O3600" s="111"/>
      <c r="P3600" s="111"/>
      <c r="Q3600" s="106"/>
      <c r="R3600" s="106"/>
      <c r="S3600" s="106"/>
      <c r="T3600" s="106"/>
      <c r="U3600" s="106"/>
      <c r="V3600" s="106"/>
      <c r="W3600" s="19"/>
      <c r="X3600" s="2"/>
      <c r="Y3600" s="4"/>
      <c r="Z3600" s="106"/>
      <c r="AA3600" s="114"/>
      <c r="AB3600" s="112"/>
      <c r="AC3600" s="178"/>
      <c r="AD3600" s="11"/>
      <c r="AE3600" s="106"/>
      <c r="AF3600" s="106"/>
      <c r="AG3600" s="106"/>
      <c r="AH3600" s="115"/>
      <c r="AI3600" s="116"/>
      <c r="AO3600" s="26"/>
      <c r="AP3600" s="26"/>
    </row>
    <row r="3601" spans="1:42" ht="15" customHeight="1" x14ac:dyDescent="0.25">
      <c r="A3601" s="105"/>
      <c r="B3601" s="106"/>
      <c r="C3601" s="2"/>
      <c r="D3601" s="2"/>
      <c r="E3601" s="106"/>
      <c r="F3601" s="107"/>
      <c r="G3601" s="108"/>
      <c r="H3601" s="109"/>
      <c r="I3601" s="109"/>
      <c r="J3601" s="110"/>
      <c r="K3601" s="117"/>
      <c r="L3601" s="178"/>
      <c r="M3601" s="178"/>
      <c r="N3601" s="106"/>
      <c r="O3601" s="111"/>
      <c r="P3601" s="111"/>
      <c r="Q3601" s="106"/>
      <c r="R3601" s="106"/>
      <c r="S3601" s="106"/>
      <c r="T3601" s="106"/>
      <c r="U3601" s="106"/>
      <c r="V3601" s="106"/>
      <c r="W3601" s="19"/>
      <c r="X3601" s="2"/>
      <c r="Y3601" s="4"/>
      <c r="Z3601" s="106"/>
      <c r="AA3601" s="114"/>
      <c r="AB3601" s="112"/>
      <c r="AC3601" s="178"/>
      <c r="AD3601" s="11"/>
      <c r="AE3601" s="106"/>
      <c r="AF3601" s="106"/>
      <c r="AG3601" s="106"/>
      <c r="AH3601" s="115"/>
      <c r="AI3601" s="116"/>
      <c r="AO3601" s="26"/>
      <c r="AP3601" s="26"/>
    </row>
    <row r="3602" spans="1:42" ht="15" customHeight="1" x14ac:dyDescent="0.25">
      <c r="A3602" s="105"/>
      <c r="B3602" s="106"/>
      <c r="C3602" s="2"/>
      <c r="D3602" s="2"/>
      <c r="E3602" s="106"/>
      <c r="F3602" s="107"/>
      <c r="G3602" s="108"/>
      <c r="H3602" s="109"/>
      <c r="I3602" s="109"/>
      <c r="J3602" s="110"/>
      <c r="K3602" s="117"/>
      <c r="L3602" s="178"/>
      <c r="M3602" s="178"/>
      <c r="N3602" s="106"/>
      <c r="O3602" s="111"/>
      <c r="P3602" s="111"/>
      <c r="Q3602" s="106"/>
      <c r="R3602" s="106"/>
      <c r="S3602" s="106"/>
      <c r="T3602" s="106"/>
      <c r="U3602" s="106"/>
      <c r="V3602" s="106"/>
      <c r="W3602" s="19"/>
      <c r="X3602" s="2"/>
      <c r="Y3602" s="4"/>
      <c r="Z3602" s="106"/>
      <c r="AA3602" s="114"/>
      <c r="AB3602" s="112"/>
      <c r="AC3602" s="178"/>
      <c r="AD3602" s="11"/>
      <c r="AE3602" s="106"/>
      <c r="AF3602" s="106"/>
      <c r="AG3602" s="106"/>
      <c r="AH3602" s="115"/>
      <c r="AI3602" s="116"/>
      <c r="AO3602" s="26"/>
      <c r="AP3602" s="26"/>
    </row>
    <row r="3603" spans="1:42" ht="15" customHeight="1" x14ac:dyDescent="0.25">
      <c r="A3603" s="105"/>
      <c r="B3603" s="106"/>
      <c r="C3603" s="2"/>
      <c r="D3603" s="2"/>
      <c r="E3603" s="106"/>
      <c r="F3603" s="107"/>
      <c r="G3603" s="108"/>
      <c r="H3603" s="109"/>
      <c r="I3603" s="109"/>
      <c r="J3603" s="110"/>
      <c r="K3603" s="117"/>
      <c r="L3603" s="178"/>
      <c r="M3603" s="178"/>
      <c r="N3603" s="106"/>
      <c r="O3603" s="111"/>
      <c r="P3603" s="111"/>
      <c r="Q3603" s="106"/>
      <c r="R3603" s="106"/>
      <c r="S3603" s="106"/>
      <c r="T3603" s="106"/>
      <c r="U3603" s="106"/>
      <c r="V3603" s="106"/>
      <c r="W3603" s="19"/>
      <c r="X3603" s="2"/>
      <c r="Y3603" s="4"/>
      <c r="Z3603" s="106"/>
      <c r="AA3603" s="114"/>
      <c r="AB3603" s="112"/>
      <c r="AC3603" s="178"/>
      <c r="AD3603" s="11"/>
      <c r="AE3603" s="106"/>
      <c r="AF3603" s="106"/>
      <c r="AG3603" s="106"/>
      <c r="AH3603" s="115"/>
      <c r="AI3603" s="116"/>
      <c r="AO3603" s="26"/>
      <c r="AP3603" s="26"/>
    </row>
    <row r="3604" spans="1:42" ht="15" customHeight="1" x14ac:dyDescent="0.25">
      <c r="A3604" s="105"/>
      <c r="B3604" s="106"/>
      <c r="C3604" s="2"/>
      <c r="D3604" s="2"/>
      <c r="E3604" s="106"/>
      <c r="F3604" s="107"/>
      <c r="G3604" s="108"/>
      <c r="H3604" s="109"/>
      <c r="I3604" s="109"/>
      <c r="J3604" s="110"/>
      <c r="K3604" s="117"/>
      <c r="L3604" s="178"/>
      <c r="M3604" s="178"/>
      <c r="N3604" s="106"/>
      <c r="O3604" s="111"/>
      <c r="P3604" s="111"/>
      <c r="Q3604" s="106"/>
      <c r="R3604" s="106"/>
      <c r="S3604" s="106"/>
      <c r="T3604" s="106"/>
      <c r="U3604" s="106"/>
      <c r="V3604" s="106"/>
      <c r="W3604" s="19"/>
      <c r="X3604" s="2"/>
      <c r="Y3604" s="4"/>
      <c r="Z3604" s="106"/>
      <c r="AA3604" s="114"/>
      <c r="AB3604" s="112"/>
      <c r="AC3604" s="178"/>
      <c r="AD3604" s="11"/>
      <c r="AE3604" s="106"/>
      <c r="AF3604" s="106"/>
      <c r="AG3604" s="106"/>
      <c r="AH3604" s="115"/>
      <c r="AI3604" s="116"/>
      <c r="AO3604" s="26"/>
      <c r="AP3604" s="26"/>
    </row>
    <row r="3605" spans="1:42" ht="15" customHeight="1" x14ac:dyDescent="0.25">
      <c r="A3605" s="105"/>
      <c r="B3605" s="106"/>
      <c r="C3605" s="2"/>
      <c r="D3605" s="2"/>
      <c r="E3605" s="106"/>
      <c r="F3605" s="107"/>
      <c r="G3605" s="108"/>
      <c r="H3605" s="109"/>
      <c r="I3605" s="109"/>
      <c r="J3605" s="110"/>
      <c r="K3605" s="117"/>
      <c r="L3605" s="178"/>
      <c r="M3605" s="178"/>
      <c r="N3605" s="106"/>
      <c r="O3605" s="111"/>
      <c r="P3605" s="111"/>
      <c r="Q3605" s="106"/>
      <c r="R3605" s="106"/>
      <c r="S3605" s="106"/>
      <c r="T3605" s="106"/>
      <c r="U3605" s="106"/>
      <c r="V3605" s="106"/>
      <c r="W3605" s="19"/>
      <c r="X3605" s="2"/>
      <c r="Y3605" s="4"/>
      <c r="Z3605" s="106"/>
      <c r="AA3605" s="114"/>
      <c r="AB3605" s="112"/>
      <c r="AC3605" s="178"/>
      <c r="AD3605" s="11"/>
      <c r="AE3605" s="106"/>
      <c r="AF3605" s="106"/>
      <c r="AG3605" s="106"/>
      <c r="AH3605" s="115"/>
      <c r="AI3605" s="116"/>
      <c r="AO3605" s="26"/>
      <c r="AP3605" s="26"/>
    </row>
    <row r="3606" spans="1:42" ht="15" customHeight="1" x14ac:dyDescent="0.25">
      <c r="A3606" s="105"/>
      <c r="B3606" s="106"/>
      <c r="C3606" s="2"/>
      <c r="D3606" s="2"/>
      <c r="E3606" s="106"/>
      <c r="F3606" s="107"/>
      <c r="G3606" s="108"/>
      <c r="H3606" s="109"/>
      <c r="I3606" s="109"/>
      <c r="J3606" s="110"/>
      <c r="K3606" s="117"/>
      <c r="L3606" s="178"/>
      <c r="M3606" s="178"/>
      <c r="N3606" s="106"/>
      <c r="O3606" s="111"/>
      <c r="P3606" s="111"/>
      <c r="Q3606" s="106"/>
      <c r="R3606" s="106"/>
      <c r="S3606" s="106"/>
      <c r="T3606" s="106"/>
      <c r="U3606" s="106"/>
      <c r="V3606" s="106"/>
      <c r="W3606" s="19"/>
      <c r="X3606" s="2"/>
      <c r="Y3606" s="4"/>
      <c r="Z3606" s="106"/>
      <c r="AA3606" s="114"/>
      <c r="AB3606" s="112"/>
      <c r="AC3606" s="178"/>
      <c r="AD3606" s="11"/>
      <c r="AE3606" s="106"/>
      <c r="AF3606" s="106"/>
      <c r="AG3606" s="106"/>
      <c r="AH3606" s="115"/>
      <c r="AI3606" s="116"/>
      <c r="AO3606" s="26"/>
      <c r="AP3606" s="26"/>
    </row>
    <row r="3607" spans="1:42" ht="15" customHeight="1" x14ac:dyDescent="0.25">
      <c r="A3607" s="105"/>
      <c r="B3607" s="106"/>
      <c r="C3607" s="2"/>
      <c r="D3607" s="2"/>
      <c r="E3607" s="106"/>
      <c r="F3607" s="107"/>
      <c r="G3607" s="108"/>
      <c r="H3607" s="109"/>
      <c r="I3607" s="109"/>
      <c r="J3607" s="110"/>
      <c r="K3607" s="117"/>
      <c r="L3607" s="178"/>
      <c r="M3607" s="178"/>
      <c r="N3607" s="106"/>
      <c r="O3607" s="111"/>
      <c r="P3607" s="111"/>
      <c r="Q3607" s="106"/>
      <c r="R3607" s="106"/>
      <c r="S3607" s="106"/>
      <c r="T3607" s="106"/>
      <c r="U3607" s="106"/>
      <c r="V3607" s="106"/>
      <c r="W3607" s="19"/>
      <c r="X3607" s="2"/>
      <c r="Y3607" s="4"/>
      <c r="Z3607" s="106"/>
      <c r="AA3607" s="114"/>
      <c r="AB3607" s="112"/>
      <c r="AC3607" s="178"/>
      <c r="AD3607" s="11"/>
      <c r="AE3607" s="106"/>
      <c r="AF3607" s="106"/>
      <c r="AG3607" s="106"/>
      <c r="AH3607" s="115"/>
      <c r="AI3607" s="116"/>
      <c r="AO3607" s="26"/>
      <c r="AP3607" s="26"/>
    </row>
    <row r="3608" spans="1:42" ht="15" customHeight="1" x14ac:dyDescent="0.25">
      <c r="A3608" s="105"/>
      <c r="B3608" s="106"/>
      <c r="C3608" s="2"/>
      <c r="D3608" s="2"/>
      <c r="E3608" s="106"/>
      <c r="F3608" s="107"/>
      <c r="G3608" s="108"/>
      <c r="H3608" s="109"/>
      <c r="I3608" s="109"/>
      <c r="J3608" s="110"/>
      <c r="K3608" s="117"/>
      <c r="L3608" s="178"/>
      <c r="M3608" s="178"/>
      <c r="N3608" s="106"/>
      <c r="O3608" s="111"/>
      <c r="P3608" s="111"/>
      <c r="Q3608" s="106"/>
      <c r="R3608" s="106"/>
      <c r="S3608" s="106"/>
      <c r="T3608" s="106"/>
      <c r="U3608" s="106"/>
      <c r="V3608" s="106"/>
      <c r="W3608" s="19"/>
      <c r="X3608" s="2"/>
      <c r="Y3608" s="4"/>
      <c r="Z3608" s="106"/>
      <c r="AA3608" s="114"/>
      <c r="AB3608" s="112"/>
      <c r="AC3608" s="178"/>
      <c r="AD3608" s="11"/>
      <c r="AE3608" s="106"/>
      <c r="AF3608" s="106"/>
      <c r="AG3608" s="106"/>
      <c r="AH3608" s="115"/>
      <c r="AI3608" s="116"/>
      <c r="AO3608" s="26"/>
      <c r="AP3608" s="26"/>
    </row>
    <row r="3609" spans="1:42" ht="15" customHeight="1" x14ac:dyDescent="0.25">
      <c r="A3609" s="105"/>
      <c r="B3609" s="106"/>
      <c r="C3609" s="2"/>
      <c r="D3609" s="2"/>
      <c r="E3609" s="106"/>
      <c r="F3609" s="107"/>
      <c r="G3609" s="108"/>
      <c r="H3609" s="109"/>
      <c r="I3609" s="109"/>
      <c r="J3609" s="110"/>
      <c r="K3609" s="117"/>
      <c r="L3609" s="178"/>
      <c r="M3609" s="178"/>
      <c r="N3609" s="106"/>
      <c r="O3609" s="111"/>
      <c r="P3609" s="111"/>
      <c r="Q3609" s="106"/>
      <c r="R3609" s="106"/>
      <c r="S3609" s="106"/>
      <c r="T3609" s="106"/>
      <c r="U3609" s="106"/>
      <c r="V3609" s="106"/>
      <c r="W3609" s="19"/>
      <c r="X3609" s="2"/>
      <c r="Y3609" s="4"/>
      <c r="Z3609" s="106"/>
      <c r="AA3609" s="114"/>
      <c r="AB3609" s="112"/>
      <c r="AC3609" s="178"/>
      <c r="AD3609" s="11"/>
      <c r="AE3609" s="106"/>
      <c r="AF3609" s="106"/>
      <c r="AG3609" s="106"/>
      <c r="AH3609" s="115"/>
      <c r="AI3609" s="116"/>
      <c r="AO3609" s="26"/>
      <c r="AP3609" s="26"/>
    </row>
    <row r="3610" spans="1:42" ht="15" customHeight="1" x14ac:dyDescent="0.25">
      <c r="A3610" s="105"/>
      <c r="B3610" s="106"/>
      <c r="C3610" s="2"/>
      <c r="D3610" s="2"/>
      <c r="E3610" s="106"/>
      <c r="F3610" s="107"/>
      <c r="G3610" s="108"/>
      <c r="H3610" s="109"/>
      <c r="I3610" s="109"/>
      <c r="J3610" s="110"/>
      <c r="K3610" s="117"/>
      <c r="L3610" s="178"/>
      <c r="M3610" s="178"/>
      <c r="N3610" s="106"/>
      <c r="O3610" s="111"/>
      <c r="P3610" s="111"/>
      <c r="Q3610" s="106"/>
      <c r="R3610" s="106"/>
      <c r="S3610" s="106"/>
      <c r="T3610" s="106"/>
      <c r="U3610" s="106"/>
      <c r="V3610" s="106"/>
      <c r="W3610" s="19"/>
      <c r="X3610" s="2"/>
      <c r="Y3610" s="4"/>
      <c r="Z3610" s="106"/>
      <c r="AA3610" s="114"/>
      <c r="AB3610" s="112"/>
      <c r="AC3610" s="178"/>
      <c r="AD3610" s="11"/>
      <c r="AE3610" s="106"/>
      <c r="AF3610" s="106"/>
      <c r="AG3610" s="106"/>
      <c r="AH3610" s="115"/>
      <c r="AI3610" s="116"/>
      <c r="AO3610" s="26"/>
      <c r="AP3610" s="26"/>
    </row>
    <row r="3611" spans="1:42" ht="15" customHeight="1" x14ac:dyDescent="0.25">
      <c r="A3611" s="105"/>
      <c r="B3611" s="106"/>
      <c r="C3611" s="2"/>
      <c r="D3611" s="2"/>
      <c r="E3611" s="106"/>
      <c r="F3611" s="107"/>
      <c r="G3611" s="108"/>
      <c r="H3611" s="109"/>
      <c r="I3611" s="109"/>
      <c r="J3611" s="110"/>
      <c r="K3611" s="117"/>
      <c r="L3611" s="178"/>
      <c r="M3611" s="178"/>
      <c r="N3611" s="106"/>
      <c r="O3611" s="111"/>
      <c r="P3611" s="111"/>
      <c r="Q3611" s="106"/>
      <c r="R3611" s="106"/>
      <c r="S3611" s="106"/>
      <c r="T3611" s="106"/>
      <c r="U3611" s="106"/>
      <c r="V3611" s="106"/>
      <c r="W3611" s="19"/>
      <c r="X3611" s="2"/>
      <c r="Y3611" s="4"/>
      <c r="Z3611" s="106"/>
      <c r="AA3611" s="114"/>
      <c r="AB3611" s="112"/>
      <c r="AC3611" s="178"/>
      <c r="AD3611" s="11"/>
      <c r="AE3611" s="106"/>
      <c r="AF3611" s="106"/>
      <c r="AG3611" s="106"/>
      <c r="AH3611" s="115"/>
      <c r="AI3611" s="116"/>
      <c r="AO3611" s="26"/>
      <c r="AP3611" s="26"/>
    </row>
    <row r="3612" spans="1:42" ht="15" customHeight="1" x14ac:dyDescent="0.25">
      <c r="A3612" s="105"/>
      <c r="B3612" s="106"/>
      <c r="C3612" s="2"/>
      <c r="D3612" s="2"/>
      <c r="E3612" s="106"/>
      <c r="F3612" s="107"/>
      <c r="G3612" s="108"/>
      <c r="H3612" s="109"/>
      <c r="I3612" s="109"/>
      <c r="J3612" s="110"/>
      <c r="K3612" s="117"/>
      <c r="L3612" s="178"/>
      <c r="M3612" s="178"/>
      <c r="N3612" s="106"/>
      <c r="O3612" s="111"/>
      <c r="P3612" s="111"/>
      <c r="Q3612" s="106"/>
      <c r="R3612" s="106"/>
      <c r="S3612" s="106"/>
      <c r="T3612" s="106"/>
      <c r="U3612" s="106"/>
      <c r="V3612" s="106"/>
      <c r="W3612" s="19"/>
      <c r="X3612" s="2"/>
      <c r="Y3612" s="4"/>
      <c r="Z3612" s="106"/>
      <c r="AA3612" s="114"/>
      <c r="AB3612" s="112"/>
      <c r="AC3612" s="178"/>
      <c r="AD3612" s="11"/>
      <c r="AE3612" s="106"/>
      <c r="AF3612" s="106"/>
      <c r="AG3612" s="106"/>
      <c r="AH3612" s="115"/>
      <c r="AI3612" s="116"/>
      <c r="AO3612" s="26"/>
      <c r="AP3612" s="26"/>
    </row>
    <row r="3613" spans="1:42" ht="15" customHeight="1" x14ac:dyDescent="0.25">
      <c r="A3613" s="105"/>
      <c r="B3613" s="106"/>
      <c r="C3613" s="2"/>
      <c r="D3613" s="2"/>
      <c r="E3613" s="106"/>
      <c r="F3613" s="107"/>
      <c r="G3613" s="108"/>
      <c r="H3613" s="109"/>
      <c r="I3613" s="109"/>
      <c r="J3613" s="110"/>
      <c r="K3613" s="117"/>
      <c r="L3613" s="178"/>
      <c r="M3613" s="178"/>
      <c r="N3613" s="106"/>
      <c r="O3613" s="111"/>
      <c r="P3613" s="111"/>
      <c r="Q3613" s="106"/>
      <c r="R3613" s="106"/>
      <c r="S3613" s="106"/>
      <c r="T3613" s="106"/>
      <c r="U3613" s="106"/>
      <c r="V3613" s="106"/>
      <c r="W3613" s="19"/>
      <c r="X3613" s="2"/>
      <c r="Y3613" s="4"/>
      <c r="Z3613" s="106"/>
      <c r="AA3613" s="114"/>
      <c r="AB3613" s="112"/>
      <c r="AC3613" s="178"/>
      <c r="AD3613" s="11"/>
      <c r="AE3613" s="106"/>
      <c r="AF3613" s="106"/>
      <c r="AG3613" s="106"/>
      <c r="AH3613" s="115"/>
      <c r="AI3613" s="116"/>
      <c r="AO3613" s="26"/>
      <c r="AP3613" s="26"/>
    </row>
    <row r="3614" spans="1:42" ht="15" customHeight="1" x14ac:dyDescent="0.25">
      <c r="A3614" s="105"/>
      <c r="B3614" s="106"/>
      <c r="C3614" s="2"/>
      <c r="D3614" s="2"/>
      <c r="E3614" s="106"/>
      <c r="F3614" s="107"/>
      <c r="G3614" s="108"/>
      <c r="H3614" s="109"/>
      <c r="I3614" s="109"/>
      <c r="J3614" s="110"/>
      <c r="K3614" s="117"/>
      <c r="L3614" s="178"/>
      <c r="M3614" s="178"/>
      <c r="N3614" s="106"/>
      <c r="O3614" s="111"/>
      <c r="P3614" s="111"/>
      <c r="Q3614" s="106"/>
      <c r="R3614" s="106"/>
      <c r="S3614" s="106"/>
      <c r="T3614" s="106"/>
      <c r="U3614" s="106"/>
      <c r="V3614" s="106"/>
      <c r="W3614" s="19"/>
      <c r="X3614" s="2"/>
      <c r="Y3614" s="4"/>
      <c r="Z3614" s="106"/>
      <c r="AA3614" s="114"/>
      <c r="AB3614" s="112"/>
      <c r="AC3614" s="178"/>
      <c r="AD3614" s="11"/>
      <c r="AE3614" s="106"/>
      <c r="AF3614" s="106"/>
      <c r="AG3614" s="106"/>
      <c r="AH3614" s="115"/>
      <c r="AI3614" s="116"/>
      <c r="AO3614" s="26"/>
      <c r="AP3614" s="26"/>
    </row>
    <row r="3615" spans="1:42" ht="15" customHeight="1" x14ac:dyDescent="0.25">
      <c r="A3615" s="105"/>
      <c r="B3615" s="106"/>
      <c r="C3615" s="2"/>
      <c r="D3615" s="2"/>
      <c r="E3615" s="106"/>
      <c r="F3615" s="107"/>
      <c r="G3615" s="108"/>
      <c r="H3615" s="109"/>
      <c r="I3615" s="109"/>
      <c r="J3615" s="110"/>
      <c r="K3615" s="117"/>
      <c r="L3615" s="178"/>
      <c r="M3615" s="178"/>
      <c r="N3615" s="106"/>
      <c r="O3615" s="111"/>
      <c r="P3615" s="111"/>
      <c r="Q3615" s="106"/>
      <c r="R3615" s="106"/>
      <c r="S3615" s="106"/>
      <c r="T3615" s="106"/>
      <c r="U3615" s="106"/>
      <c r="V3615" s="106"/>
      <c r="W3615" s="19"/>
      <c r="X3615" s="2"/>
      <c r="Y3615" s="4"/>
      <c r="Z3615" s="106"/>
      <c r="AA3615" s="114"/>
      <c r="AB3615" s="112"/>
      <c r="AC3615" s="178"/>
      <c r="AD3615" s="11"/>
      <c r="AE3615" s="106"/>
      <c r="AF3615" s="106"/>
      <c r="AG3615" s="106"/>
      <c r="AH3615" s="115"/>
      <c r="AI3615" s="116"/>
      <c r="AO3615" s="26"/>
      <c r="AP3615" s="26"/>
    </row>
    <row r="3616" spans="1:42" ht="15" customHeight="1" x14ac:dyDescent="0.25">
      <c r="A3616" s="105"/>
      <c r="B3616" s="106"/>
      <c r="C3616" s="2"/>
      <c r="D3616" s="2"/>
      <c r="E3616" s="106"/>
      <c r="F3616" s="107"/>
      <c r="G3616" s="108"/>
      <c r="H3616" s="109"/>
      <c r="I3616" s="109"/>
      <c r="J3616" s="110"/>
      <c r="K3616" s="117"/>
      <c r="L3616" s="178"/>
      <c r="M3616" s="178"/>
      <c r="N3616" s="106"/>
      <c r="O3616" s="111"/>
      <c r="P3616" s="111"/>
      <c r="Q3616" s="106"/>
      <c r="R3616" s="106"/>
      <c r="S3616" s="106"/>
      <c r="T3616" s="106"/>
      <c r="U3616" s="106"/>
      <c r="V3616" s="106"/>
      <c r="W3616" s="19"/>
      <c r="X3616" s="2"/>
      <c r="Y3616" s="4"/>
      <c r="Z3616" s="106"/>
      <c r="AA3616" s="114"/>
      <c r="AB3616" s="112"/>
      <c r="AC3616" s="178"/>
      <c r="AD3616" s="11"/>
      <c r="AE3616" s="106"/>
      <c r="AF3616" s="106"/>
      <c r="AG3616" s="106"/>
      <c r="AH3616" s="115"/>
      <c r="AI3616" s="116"/>
      <c r="AO3616" s="26"/>
      <c r="AP3616" s="26"/>
    </row>
    <row r="3617" spans="1:42" ht="15" customHeight="1" x14ac:dyDescent="0.25">
      <c r="A3617" s="105"/>
      <c r="B3617" s="106"/>
      <c r="C3617" s="2"/>
      <c r="D3617" s="2"/>
      <c r="E3617" s="106"/>
      <c r="F3617" s="107"/>
      <c r="G3617" s="108"/>
      <c r="H3617" s="109"/>
      <c r="I3617" s="109"/>
      <c r="J3617" s="110"/>
      <c r="K3617" s="117"/>
      <c r="L3617" s="178"/>
      <c r="M3617" s="178"/>
      <c r="N3617" s="106"/>
      <c r="O3617" s="111"/>
      <c r="P3617" s="111"/>
      <c r="Q3617" s="106"/>
      <c r="R3617" s="106"/>
      <c r="S3617" s="106"/>
      <c r="T3617" s="106"/>
      <c r="U3617" s="106"/>
      <c r="V3617" s="106"/>
      <c r="W3617" s="19"/>
      <c r="X3617" s="2"/>
      <c r="Y3617" s="4"/>
      <c r="Z3617" s="106"/>
      <c r="AA3617" s="114"/>
      <c r="AB3617" s="112"/>
      <c r="AC3617" s="178"/>
      <c r="AD3617" s="11"/>
      <c r="AE3617" s="106"/>
      <c r="AF3617" s="106"/>
      <c r="AG3617" s="106"/>
      <c r="AH3617" s="115"/>
      <c r="AI3617" s="116"/>
      <c r="AO3617" s="26"/>
      <c r="AP3617" s="26"/>
    </row>
    <row r="3618" spans="1:42" ht="15" customHeight="1" x14ac:dyDescent="0.25">
      <c r="A3618" s="105"/>
      <c r="B3618" s="106"/>
      <c r="C3618" s="2"/>
      <c r="D3618" s="2"/>
      <c r="E3618" s="106"/>
      <c r="F3618" s="107"/>
      <c r="G3618" s="108"/>
      <c r="H3618" s="109"/>
      <c r="I3618" s="109"/>
      <c r="J3618" s="110"/>
      <c r="K3618" s="117"/>
      <c r="L3618" s="178"/>
      <c r="M3618" s="178"/>
      <c r="N3618" s="106"/>
      <c r="O3618" s="111"/>
      <c r="P3618" s="111"/>
      <c r="Q3618" s="106"/>
      <c r="R3618" s="106"/>
      <c r="S3618" s="106"/>
      <c r="T3618" s="106"/>
      <c r="U3618" s="106"/>
      <c r="V3618" s="106"/>
      <c r="W3618" s="19"/>
      <c r="X3618" s="2"/>
      <c r="Y3618" s="4"/>
      <c r="Z3618" s="106"/>
      <c r="AA3618" s="114"/>
      <c r="AB3618" s="112"/>
      <c r="AC3618" s="178"/>
      <c r="AD3618" s="11"/>
      <c r="AE3618" s="106"/>
      <c r="AF3618" s="106"/>
      <c r="AG3618" s="106"/>
      <c r="AH3618" s="115"/>
      <c r="AI3618" s="116"/>
      <c r="AO3618" s="26"/>
      <c r="AP3618" s="26"/>
    </row>
    <row r="3619" spans="1:42" ht="15" customHeight="1" x14ac:dyDescent="0.25">
      <c r="A3619" s="105"/>
      <c r="B3619" s="106"/>
      <c r="C3619" s="2"/>
      <c r="D3619" s="2"/>
      <c r="E3619" s="106"/>
      <c r="F3619" s="107"/>
      <c r="G3619" s="108"/>
      <c r="H3619" s="109"/>
      <c r="I3619" s="109"/>
      <c r="J3619" s="110"/>
      <c r="K3619" s="117"/>
      <c r="L3619" s="178"/>
      <c r="M3619" s="178"/>
      <c r="N3619" s="106"/>
      <c r="O3619" s="111"/>
      <c r="P3619" s="111"/>
      <c r="Q3619" s="106"/>
      <c r="R3619" s="106"/>
      <c r="S3619" s="106"/>
      <c r="T3619" s="106"/>
      <c r="U3619" s="106"/>
      <c r="V3619" s="106"/>
      <c r="W3619" s="19"/>
      <c r="X3619" s="2"/>
      <c r="Y3619" s="4"/>
      <c r="Z3619" s="106"/>
      <c r="AA3619" s="114"/>
      <c r="AB3619" s="112"/>
      <c r="AC3619" s="178"/>
      <c r="AD3619" s="11"/>
      <c r="AE3619" s="106"/>
      <c r="AF3619" s="106"/>
      <c r="AG3619" s="106"/>
      <c r="AH3619" s="115"/>
      <c r="AI3619" s="116"/>
      <c r="AO3619" s="26"/>
      <c r="AP3619" s="26"/>
    </row>
    <row r="3620" spans="1:42" ht="15" customHeight="1" x14ac:dyDescent="0.25">
      <c r="A3620" s="105"/>
      <c r="B3620" s="106"/>
      <c r="C3620" s="2"/>
      <c r="D3620" s="2"/>
      <c r="E3620" s="106"/>
      <c r="F3620" s="107"/>
      <c r="G3620" s="108"/>
      <c r="H3620" s="109"/>
      <c r="I3620" s="109"/>
      <c r="J3620" s="110"/>
      <c r="K3620" s="117"/>
      <c r="L3620" s="178"/>
      <c r="M3620" s="178"/>
      <c r="N3620" s="106"/>
      <c r="O3620" s="111"/>
      <c r="P3620" s="111"/>
      <c r="Q3620" s="106"/>
      <c r="R3620" s="106"/>
      <c r="S3620" s="106"/>
      <c r="T3620" s="106"/>
      <c r="U3620" s="106"/>
      <c r="V3620" s="106"/>
      <c r="W3620" s="19"/>
      <c r="X3620" s="2"/>
      <c r="Y3620" s="4"/>
      <c r="Z3620" s="106"/>
      <c r="AA3620" s="114"/>
      <c r="AB3620" s="112"/>
      <c r="AC3620" s="178"/>
      <c r="AD3620" s="11"/>
      <c r="AE3620" s="106"/>
      <c r="AF3620" s="106"/>
      <c r="AG3620" s="106"/>
      <c r="AH3620" s="115"/>
      <c r="AI3620" s="116"/>
      <c r="AO3620" s="26"/>
      <c r="AP3620" s="26"/>
    </row>
    <row r="3621" spans="1:42" ht="15" customHeight="1" x14ac:dyDescent="0.25">
      <c r="A3621" s="105"/>
      <c r="B3621" s="106"/>
      <c r="C3621" s="2"/>
      <c r="D3621" s="2"/>
      <c r="E3621" s="106"/>
      <c r="F3621" s="107"/>
      <c r="G3621" s="108"/>
      <c r="H3621" s="109"/>
      <c r="I3621" s="109"/>
      <c r="J3621" s="110"/>
      <c r="K3621" s="117"/>
      <c r="L3621" s="178"/>
      <c r="M3621" s="178"/>
      <c r="N3621" s="106"/>
      <c r="O3621" s="111"/>
      <c r="P3621" s="111"/>
      <c r="Q3621" s="106"/>
      <c r="R3621" s="106"/>
      <c r="S3621" s="106"/>
      <c r="T3621" s="106"/>
      <c r="U3621" s="106"/>
      <c r="V3621" s="106"/>
      <c r="W3621" s="19"/>
      <c r="X3621" s="2"/>
      <c r="Y3621" s="4"/>
      <c r="Z3621" s="106"/>
      <c r="AA3621" s="114"/>
      <c r="AB3621" s="112"/>
      <c r="AC3621" s="178"/>
      <c r="AD3621" s="11"/>
      <c r="AE3621" s="106"/>
      <c r="AF3621" s="106"/>
      <c r="AG3621" s="106"/>
      <c r="AH3621" s="115"/>
      <c r="AI3621" s="116"/>
      <c r="AO3621" s="26"/>
      <c r="AP3621" s="26"/>
    </row>
    <row r="3622" spans="1:42" ht="15" customHeight="1" x14ac:dyDescent="0.25">
      <c r="A3622" s="105"/>
      <c r="B3622" s="106"/>
      <c r="C3622" s="2"/>
      <c r="D3622" s="2"/>
      <c r="E3622" s="106"/>
      <c r="F3622" s="107"/>
      <c r="G3622" s="108"/>
      <c r="H3622" s="109"/>
      <c r="I3622" s="109"/>
      <c r="J3622" s="110"/>
      <c r="K3622" s="117"/>
      <c r="L3622" s="178"/>
      <c r="M3622" s="178"/>
      <c r="N3622" s="106"/>
      <c r="O3622" s="111"/>
      <c r="P3622" s="111"/>
      <c r="Q3622" s="106"/>
      <c r="R3622" s="106"/>
      <c r="S3622" s="106"/>
      <c r="T3622" s="106"/>
      <c r="U3622" s="106"/>
      <c r="V3622" s="106"/>
      <c r="W3622" s="19"/>
      <c r="X3622" s="2"/>
      <c r="Y3622" s="4"/>
      <c r="Z3622" s="106"/>
      <c r="AA3622" s="114"/>
      <c r="AB3622" s="112"/>
      <c r="AC3622" s="178"/>
      <c r="AD3622" s="11"/>
      <c r="AE3622" s="106"/>
      <c r="AF3622" s="106"/>
      <c r="AG3622" s="106"/>
      <c r="AH3622" s="115"/>
      <c r="AI3622" s="116"/>
      <c r="AO3622" s="26"/>
      <c r="AP3622" s="26"/>
    </row>
    <row r="3623" spans="1:42" ht="15" customHeight="1" x14ac:dyDescent="0.25">
      <c r="A3623" s="105"/>
      <c r="B3623" s="106"/>
      <c r="C3623" s="2"/>
      <c r="D3623" s="2"/>
      <c r="E3623" s="106"/>
      <c r="F3623" s="107"/>
      <c r="G3623" s="108"/>
      <c r="H3623" s="109"/>
      <c r="I3623" s="109"/>
      <c r="J3623" s="110"/>
      <c r="K3623" s="117"/>
      <c r="L3623" s="178"/>
      <c r="M3623" s="178"/>
      <c r="N3623" s="106"/>
      <c r="O3623" s="111"/>
      <c r="P3623" s="111"/>
      <c r="Q3623" s="106"/>
      <c r="R3623" s="106"/>
      <c r="S3623" s="106"/>
      <c r="T3623" s="106"/>
      <c r="U3623" s="106"/>
      <c r="V3623" s="106"/>
      <c r="W3623" s="19"/>
      <c r="X3623" s="2"/>
      <c r="Y3623" s="4"/>
      <c r="Z3623" s="106"/>
      <c r="AA3623" s="114"/>
      <c r="AB3623" s="112"/>
      <c r="AC3623" s="178"/>
      <c r="AD3623" s="11"/>
      <c r="AE3623" s="106"/>
      <c r="AF3623" s="106"/>
      <c r="AG3623" s="106"/>
      <c r="AH3623" s="115"/>
      <c r="AI3623" s="116"/>
      <c r="AO3623" s="26"/>
      <c r="AP3623" s="26"/>
    </row>
    <row r="3624" spans="1:42" ht="15" customHeight="1" x14ac:dyDescent="0.25">
      <c r="A3624" s="105"/>
      <c r="B3624" s="106"/>
      <c r="C3624" s="2"/>
      <c r="D3624" s="2"/>
      <c r="E3624" s="106"/>
      <c r="F3624" s="107"/>
      <c r="G3624" s="108"/>
      <c r="H3624" s="109"/>
      <c r="I3624" s="109"/>
      <c r="J3624" s="110"/>
      <c r="K3624" s="117"/>
      <c r="L3624" s="178"/>
      <c r="M3624" s="178"/>
      <c r="N3624" s="106"/>
      <c r="O3624" s="111"/>
      <c r="P3624" s="111"/>
      <c r="Q3624" s="106"/>
      <c r="R3624" s="106"/>
      <c r="S3624" s="106"/>
      <c r="T3624" s="106"/>
      <c r="U3624" s="106"/>
      <c r="V3624" s="106"/>
      <c r="W3624" s="19"/>
      <c r="X3624" s="2"/>
      <c r="Y3624" s="4"/>
      <c r="Z3624" s="106"/>
      <c r="AA3624" s="114"/>
      <c r="AB3624" s="112"/>
      <c r="AC3624" s="178"/>
      <c r="AD3624" s="11"/>
      <c r="AE3624" s="106"/>
      <c r="AF3624" s="106"/>
      <c r="AG3624" s="106"/>
      <c r="AH3624" s="115"/>
      <c r="AI3624" s="116"/>
      <c r="AO3624" s="26"/>
      <c r="AP3624" s="26"/>
    </row>
    <row r="3625" spans="1:42" ht="15" customHeight="1" x14ac:dyDescent="0.25">
      <c r="A3625" s="105"/>
      <c r="B3625" s="106"/>
      <c r="C3625" s="2"/>
      <c r="D3625" s="2"/>
      <c r="E3625" s="106"/>
      <c r="F3625" s="107"/>
      <c r="G3625" s="108"/>
      <c r="H3625" s="109"/>
      <c r="I3625" s="109"/>
      <c r="J3625" s="110"/>
      <c r="K3625" s="117"/>
      <c r="L3625" s="178"/>
      <c r="M3625" s="178"/>
      <c r="N3625" s="106"/>
      <c r="O3625" s="111"/>
      <c r="P3625" s="111"/>
      <c r="Q3625" s="106"/>
      <c r="R3625" s="106"/>
      <c r="S3625" s="106"/>
      <c r="T3625" s="106"/>
      <c r="U3625" s="106"/>
      <c r="V3625" s="106"/>
      <c r="W3625" s="19"/>
      <c r="X3625" s="2"/>
      <c r="Y3625" s="4"/>
      <c r="Z3625" s="106"/>
      <c r="AA3625" s="114"/>
      <c r="AB3625" s="112"/>
      <c r="AC3625" s="178"/>
      <c r="AD3625" s="11"/>
      <c r="AE3625" s="106"/>
      <c r="AF3625" s="106"/>
      <c r="AG3625" s="106"/>
      <c r="AH3625" s="115"/>
      <c r="AI3625" s="116"/>
      <c r="AO3625" s="26"/>
      <c r="AP3625" s="26"/>
    </row>
    <row r="3626" spans="1:42" ht="15" customHeight="1" x14ac:dyDescent="0.25">
      <c r="A3626" s="105"/>
      <c r="B3626" s="106"/>
      <c r="C3626" s="2"/>
      <c r="D3626" s="2"/>
      <c r="E3626" s="106"/>
      <c r="F3626" s="107"/>
      <c r="G3626" s="108"/>
      <c r="H3626" s="109"/>
      <c r="I3626" s="109"/>
      <c r="J3626" s="110"/>
      <c r="K3626" s="117"/>
      <c r="L3626" s="178"/>
      <c r="M3626" s="178"/>
      <c r="N3626" s="106"/>
      <c r="O3626" s="111"/>
      <c r="P3626" s="111"/>
      <c r="Q3626" s="106"/>
      <c r="R3626" s="106"/>
      <c r="S3626" s="106"/>
      <c r="T3626" s="106"/>
      <c r="U3626" s="106"/>
      <c r="V3626" s="106"/>
      <c r="W3626" s="19"/>
      <c r="X3626" s="2"/>
      <c r="Y3626" s="4"/>
      <c r="Z3626" s="106"/>
      <c r="AA3626" s="114"/>
      <c r="AB3626" s="112"/>
      <c r="AC3626" s="178"/>
      <c r="AD3626" s="11"/>
      <c r="AE3626" s="106"/>
      <c r="AF3626" s="106"/>
      <c r="AG3626" s="106"/>
      <c r="AH3626" s="115"/>
      <c r="AI3626" s="116"/>
      <c r="AO3626" s="26"/>
      <c r="AP3626" s="26"/>
    </row>
    <row r="3627" spans="1:42" ht="15" customHeight="1" x14ac:dyDescent="0.25">
      <c r="A3627" s="105"/>
      <c r="B3627" s="106"/>
      <c r="C3627" s="2"/>
      <c r="D3627" s="2"/>
      <c r="E3627" s="106"/>
      <c r="F3627" s="107"/>
      <c r="G3627" s="108"/>
      <c r="H3627" s="109"/>
      <c r="I3627" s="109"/>
      <c r="J3627" s="110"/>
      <c r="K3627" s="117"/>
      <c r="L3627" s="178"/>
      <c r="M3627" s="178"/>
      <c r="N3627" s="106"/>
      <c r="O3627" s="111"/>
      <c r="P3627" s="111"/>
      <c r="Q3627" s="106"/>
      <c r="R3627" s="106"/>
      <c r="S3627" s="106"/>
      <c r="T3627" s="106"/>
      <c r="U3627" s="106"/>
      <c r="V3627" s="106"/>
      <c r="W3627" s="19"/>
      <c r="X3627" s="2"/>
      <c r="Y3627" s="4"/>
      <c r="Z3627" s="106"/>
      <c r="AA3627" s="114"/>
      <c r="AB3627" s="112"/>
      <c r="AC3627" s="178"/>
      <c r="AD3627" s="11"/>
      <c r="AE3627" s="106"/>
      <c r="AF3627" s="106"/>
      <c r="AG3627" s="106"/>
      <c r="AH3627" s="115"/>
      <c r="AI3627" s="116"/>
      <c r="AO3627" s="26"/>
      <c r="AP3627" s="26"/>
    </row>
    <row r="3628" spans="1:42" ht="15" customHeight="1" x14ac:dyDescent="0.25">
      <c r="A3628" s="105"/>
      <c r="B3628" s="106"/>
      <c r="C3628" s="2"/>
      <c r="D3628" s="2"/>
      <c r="E3628" s="106"/>
      <c r="F3628" s="107"/>
      <c r="G3628" s="108"/>
      <c r="H3628" s="109"/>
      <c r="I3628" s="109"/>
      <c r="J3628" s="110"/>
      <c r="K3628" s="117"/>
      <c r="L3628" s="178"/>
      <c r="M3628" s="178"/>
      <c r="N3628" s="106"/>
      <c r="O3628" s="111"/>
      <c r="P3628" s="111"/>
      <c r="Q3628" s="106"/>
      <c r="R3628" s="106"/>
      <c r="S3628" s="106"/>
      <c r="T3628" s="106"/>
      <c r="U3628" s="106"/>
      <c r="V3628" s="106"/>
      <c r="W3628" s="19"/>
      <c r="X3628" s="2"/>
      <c r="Y3628" s="4"/>
      <c r="Z3628" s="106"/>
      <c r="AA3628" s="114"/>
      <c r="AB3628" s="112"/>
      <c r="AC3628" s="178"/>
      <c r="AD3628" s="11"/>
      <c r="AE3628" s="106"/>
      <c r="AF3628" s="106"/>
      <c r="AG3628" s="106"/>
      <c r="AH3628" s="115"/>
      <c r="AI3628" s="116"/>
      <c r="AO3628" s="26"/>
      <c r="AP3628" s="26"/>
    </row>
    <row r="3629" spans="1:42" ht="15" customHeight="1" x14ac:dyDescent="0.25">
      <c r="A3629" s="105"/>
      <c r="B3629" s="106"/>
      <c r="C3629" s="2"/>
      <c r="D3629" s="2"/>
      <c r="E3629" s="106"/>
      <c r="F3629" s="107"/>
      <c r="G3629" s="108"/>
      <c r="H3629" s="109"/>
      <c r="I3629" s="109"/>
      <c r="J3629" s="110"/>
      <c r="K3629" s="117"/>
      <c r="L3629" s="178"/>
      <c r="M3629" s="178"/>
      <c r="N3629" s="106"/>
      <c r="O3629" s="111"/>
      <c r="P3629" s="111"/>
      <c r="Q3629" s="106"/>
      <c r="R3629" s="106"/>
      <c r="S3629" s="106"/>
      <c r="T3629" s="106"/>
      <c r="U3629" s="106"/>
      <c r="V3629" s="106"/>
      <c r="W3629" s="19"/>
      <c r="X3629" s="2"/>
      <c r="Y3629" s="4"/>
      <c r="Z3629" s="106"/>
      <c r="AA3629" s="114"/>
      <c r="AB3629" s="112"/>
      <c r="AC3629" s="178"/>
      <c r="AD3629" s="11"/>
      <c r="AE3629" s="106"/>
      <c r="AF3629" s="106"/>
      <c r="AG3629" s="106"/>
      <c r="AH3629" s="115"/>
      <c r="AI3629" s="116"/>
      <c r="AO3629" s="26"/>
      <c r="AP3629" s="26"/>
    </row>
    <row r="3630" spans="1:42" ht="15" customHeight="1" x14ac:dyDescent="0.25">
      <c r="A3630" s="105"/>
      <c r="B3630" s="106"/>
      <c r="C3630" s="2"/>
      <c r="D3630" s="2"/>
      <c r="E3630" s="106"/>
      <c r="F3630" s="107"/>
      <c r="G3630" s="108"/>
      <c r="H3630" s="109"/>
      <c r="I3630" s="109"/>
      <c r="J3630" s="110"/>
      <c r="K3630" s="117"/>
      <c r="L3630" s="178"/>
      <c r="M3630" s="178"/>
      <c r="N3630" s="106"/>
      <c r="O3630" s="111"/>
      <c r="P3630" s="111"/>
      <c r="Q3630" s="106"/>
      <c r="R3630" s="106"/>
      <c r="S3630" s="106"/>
      <c r="T3630" s="106"/>
      <c r="U3630" s="106"/>
      <c r="V3630" s="106"/>
      <c r="W3630" s="19"/>
      <c r="X3630" s="2"/>
      <c r="Y3630" s="4"/>
      <c r="Z3630" s="106"/>
      <c r="AA3630" s="114"/>
      <c r="AB3630" s="112"/>
      <c r="AC3630" s="178"/>
      <c r="AD3630" s="11"/>
      <c r="AE3630" s="106"/>
      <c r="AF3630" s="106"/>
      <c r="AG3630" s="106"/>
      <c r="AH3630" s="115"/>
      <c r="AI3630" s="116"/>
      <c r="AO3630" s="26"/>
      <c r="AP3630" s="26"/>
    </row>
    <row r="3631" spans="1:42" ht="15" customHeight="1" x14ac:dyDescent="0.25">
      <c r="A3631" s="105"/>
      <c r="B3631" s="106"/>
      <c r="C3631" s="2"/>
      <c r="D3631" s="2"/>
      <c r="E3631" s="106"/>
      <c r="F3631" s="107"/>
      <c r="G3631" s="108"/>
      <c r="H3631" s="109"/>
      <c r="I3631" s="109"/>
      <c r="J3631" s="110"/>
      <c r="K3631" s="117"/>
      <c r="L3631" s="178"/>
      <c r="M3631" s="178"/>
      <c r="N3631" s="106"/>
      <c r="O3631" s="111"/>
      <c r="P3631" s="111"/>
      <c r="Q3631" s="106"/>
      <c r="R3631" s="106"/>
      <c r="S3631" s="106"/>
      <c r="T3631" s="106"/>
      <c r="U3631" s="106"/>
      <c r="V3631" s="106"/>
      <c r="W3631" s="19"/>
      <c r="X3631" s="2"/>
      <c r="Y3631" s="4"/>
      <c r="Z3631" s="106"/>
      <c r="AA3631" s="114"/>
      <c r="AB3631" s="112"/>
      <c r="AC3631" s="178"/>
      <c r="AD3631" s="11"/>
      <c r="AE3631" s="106"/>
      <c r="AF3631" s="106"/>
      <c r="AG3631" s="106"/>
      <c r="AH3631" s="115"/>
      <c r="AI3631" s="116"/>
      <c r="AO3631" s="26"/>
      <c r="AP3631" s="26"/>
    </row>
    <row r="3632" spans="1:42" ht="15" customHeight="1" x14ac:dyDescent="0.25">
      <c r="A3632" s="105"/>
      <c r="B3632" s="106"/>
      <c r="C3632" s="2"/>
      <c r="D3632" s="2"/>
      <c r="E3632" s="106"/>
      <c r="F3632" s="107"/>
      <c r="G3632" s="108"/>
      <c r="H3632" s="109"/>
      <c r="I3632" s="109"/>
      <c r="J3632" s="110"/>
      <c r="K3632" s="117"/>
      <c r="L3632" s="178"/>
      <c r="M3632" s="178"/>
      <c r="N3632" s="106"/>
      <c r="O3632" s="111"/>
      <c r="P3632" s="111"/>
      <c r="Q3632" s="106"/>
      <c r="R3632" s="106"/>
      <c r="S3632" s="106"/>
      <c r="T3632" s="106"/>
      <c r="U3632" s="106"/>
      <c r="V3632" s="106"/>
      <c r="W3632" s="19"/>
      <c r="X3632" s="2"/>
      <c r="Y3632" s="4"/>
      <c r="Z3632" s="106"/>
      <c r="AA3632" s="114"/>
      <c r="AB3632" s="112"/>
      <c r="AC3632" s="178"/>
      <c r="AD3632" s="11"/>
      <c r="AE3632" s="106"/>
      <c r="AF3632" s="106"/>
      <c r="AG3632" s="106"/>
      <c r="AH3632" s="115"/>
      <c r="AI3632" s="116"/>
      <c r="AO3632" s="26"/>
      <c r="AP3632" s="26"/>
    </row>
    <row r="3633" spans="1:42" ht="15" customHeight="1" x14ac:dyDescent="0.25">
      <c r="A3633" s="105"/>
      <c r="B3633" s="106"/>
      <c r="C3633" s="2"/>
      <c r="D3633" s="2"/>
      <c r="E3633" s="106"/>
      <c r="F3633" s="107"/>
      <c r="G3633" s="108"/>
      <c r="H3633" s="109"/>
      <c r="I3633" s="109"/>
      <c r="J3633" s="110"/>
      <c r="K3633" s="117"/>
      <c r="L3633" s="178"/>
      <c r="M3633" s="178"/>
      <c r="N3633" s="106"/>
      <c r="O3633" s="111"/>
      <c r="P3633" s="111"/>
      <c r="Q3633" s="106"/>
      <c r="R3633" s="106"/>
      <c r="S3633" s="106"/>
      <c r="T3633" s="106"/>
      <c r="U3633" s="106"/>
      <c r="V3633" s="106"/>
      <c r="W3633" s="19"/>
      <c r="X3633" s="2"/>
      <c r="Y3633" s="4"/>
      <c r="Z3633" s="106"/>
      <c r="AA3633" s="114"/>
      <c r="AB3633" s="112"/>
      <c r="AC3633" s="178"/>
      <c r="AD3633" s="11"/>
      <c r="AE3633" s="106"/>
      <c r="AF3633" s="106"/>
      <c r="AG3633" s="106"/>
      <c r="AH3633" s="115"/>
      <c r="AI3633" s="116"/>
      <c r="AO3633" s="26"/>
      <c r="AP3633" s="26"/>
    </row>
    <row r="3634" spans="1:42" ht="15" customHeight="1" x14ac:dyDescent="0.25">
      <c r="A3634" s="105"/>
      <c r="B3634" s="106"/>
      <c r="C3634" s="2"/>
      <c r="D3634" s="2"/>
      <c r="E3634" s="106"/>
      <c r="F3634" s="107"/>
      <c r="G3634" s="108"/>
      <c r="H3634" s="109"/>
      <c r="I3634" s="109"/>
      <c r="J3634" s="110"/>
      <c r="K3634" s="117"/>
      <c r="L3634" s="178"/>
      <c r="M3634" s="178"/>
      <c r="N3634" s="106"/>
      <c r="O3634" s="111"/>
      <c r="P3634" s="111"/>
      <c r="Q3634" s="106"/>
      <c r="R3634" s="106"/>
      <c r="S3634" s="106"/>
      <c r="T3634" s="106"/>
      <c r="U3634" s="106"/>
      <c r="V3634" s="106"/>
      <c r="W3634" s="19"/>
      <c r="X3634" s="2"/>
      <c r="Y3634" s="4"/>
      <c r="Z3634" s="106"/>
      <c r="AA3634" s="114"/>
      <c r="AB3634" s="112"/>
      <c r="AC3634" s="178"/>
      <c r="AD3634" s="11"/>
      <c r="AE3634" s="106"/>
      <c r="AF3634" s="106"/>
      <c r="AG3634" s="106"/>
      <c r="AH3634" s="115"/>
      <c r="AI3634" s="116"/>
      <c r="AO3634" s="26"/>
      <c r="AP3634" s="26"/>
    </row>
    <row r="3635" spans="1:42" ht="15" customHeight="1" x14ac:dyDescent="0.25">
      <c r="A3635" s="105"/>
      <c r="B3635" s="106"/>
      <c r="C3635" s="2"/>
      <c r="D3635" s="2"/>
      <c r="E3635" s="106"/>
      <c r="F3635" s="107"/>
      <c r="G3635" s="108"/>
      <c r="H3635" s="109"/>
      <c r="I3635" s="109"/>
      <c r="J3635" s="110"/>
      <c r="K3635" s="117"/>
      <c r="L3635" s="178"/>
      <c r="M3635" s="178"/>
      <c r="N3635" s="106"/>
      <c r="O3635" s="111"/>
      <c r="P3635" s="111"/>
      <c r="Q3635" s="106"/>
      <c r="R3635" s="106"/>
      <c r="S3635" s="106"/>
      <c r="T3635" s="106"/>
      <c r="U3635" s="106"/>
      <c r="V3635" s="106"/>
      <c r="W3635" s="19"/>
      <c r="X3635" s="2"/>
      <c r="Y3635" s="4"/>
      <c r="Z3635" s="106"/>
      <c r="AA3635" s="114"/>
      <c r="AB3635" s="112"/>
      <c r="AC3635" s="178"/>
      <c r="AD3635" s="11"/>
      <c r="AE3635" s="106"/>
      <c r="AF3635" s="106"/>
      <c r="AG3635" s="106"/>
      <c r="AH3635" s="115"/>
      <c r="AI3635" s="116"/>
      <c r="AO3635" s="26"/>
      <c r="AP3635" s="26"/>
    </row>
    <row r="3636" spans="1:42" ht="15" customHeight="1" x14ac:dyDescent="0.25">
      <c r="A3636" s="105"/>
      <c r="B3636" s="106"/>
      <c r="C3636" s="2"/>
      <c r="D3636" s="2"/>
      <c r="E3636" s="106"/>
      <c r="F3636" s="107"/>
      <c r="G3636" s="108"/>
      <c r="H3636" s="109"/>
      <c r="I3636" s="109"/>
      <c r="J3636" s="110"/>
      <c r="K3636" s="117"/>
      <c r="L3636" s="178"/>
      <c r="M3636" s="178"/>
      <c r="N3636" s="106"/>
      <c r="O3636" s="111"/>
      <c r="P3636" s="111"/>
      <c r="Q3636" s="106"/>
      <c r="R3636" s="106"/>
      <c r="S3636" s="106"/>
      <c r="T3636" s="106"/>
      <c r="U3636" s="106"/>
      <c r="V3636" s="106"/>
      <c r="W3636" s="19"/>
      <c r="X3636" s="2"/>
      <c r="Y3636" s="4"/>
      <c r="Z3636" s="106"/>
      <c r="AA3636" s="114"/>
      <c r="AB3636" s="112"/>
      <c r="AC3636" s="178"/>
      <c r="AD3636" s="11"/>
      <c r="AE3636" s="106"/>
      <c r="AF3636" s="106"/>
      <c r="AG3636" s="106"/>
      <c r="AH3636" s="115"/>
      <c r="AI3636" s="116"/>
      <c r="AO3636" s="26"/>
      <c r="AP3636" s="26"/>
    </row>
    <row r="3637" spans="1:42" ht="15" customHeight="1" x14ac:dyDescent="0.25">
      <c r="A3637" s="105"/>
      <c r="B3637" s="106"/>
      <c r="C3637" s="2"/>
      <c r="D3637" s="2"/>
      <c r="E3637" s="106"/>
      <c r="F3637" s="107"/>
      <c r="G3637" s="108"/>
      <c r="H3637" s="109"/>
      <c r="I3637" s="109"/>
      <c r="J3637" s="110"/>
      <c r="K3637" s="117"/>
      <c r="L3637" s="178"/>
      <c r="M3637" s="178"/>
      <c r="N3637" s="106"/>
      <c r="O3637" s="111"/>
      <c r="P3637" s="111"/>
      <c r="Q3637" s="106"/>
      <c r="R3637" s="106"/>
      <c r="S3637" s="106"/>
      <c r="T3637" s="106"/>
      <c r="U3637" s="106"/>
      <c r="V3637" s="106"/>
      <c r="W3637" s="19"/>
      <c r="X3637" s="2"/>
      <c r="Y3637" s="4"/>
      <c r="Z3637" s="106"/>
      <c r="AA3637" s="114"/>
      <c r="AB3637" s="112"/>
      <c r="AC3637" s="178"/>
      <c r="AD3637" s="11"/>
      <c r="AE3637" s="106"/>
      <c r="AF3637" s="106"/>
      <c r="AG3637" s="106"/>
      <c r="AH3637" s="115"/>
      <c r="AI3637" s="116"/>
      <c r="AO3637" s="26"/>
      <c r="AP3637" s="26"/>
    </row>
    <row r="3638" spans="1:42" ht="15" customHeight="1" x14ac:dyDescent="0.25">
      <c r="A3638" s="105"/>
      <c r="B3638" s="106"/>
      <c r="C3638" s="2"/>
      <c r="D3638" s="2"/>
      <c r="E3638" s="106"/>
      <c r="F3638" s="107"/>
      <c r="G3638" s="108"/>
      <c r="H3638" s="109"/>
      <c r="I3638" s="109"/>
      <c r="J3638" s="110"/>
      <c r="K3638" s="117"/>
      <c r="L3638" s="178"/>
      <c r="M3638" s="178"/>
      <c r="N3638" s="106"/>
      <c r="O3638" s="111"/>
      <c r="P3638" s="111"/>
      <c r="Q3638" s="106"/>
      <c r="R3638" s="106"/>
      <c r="S3638" s="106"/>
      <c r="T3638" s="106"/>
      <c r="U3638" s="106"/>
      <c r="V3638" s="106"/>
      <c r="W3638" s="19"/>
      <c r="X3638" s="2"/>
      <c r="Y3638" s="4"/>
      <c r="Z3638" s="106"/>
      <c r="AA3638" s="114"/>
      <c r="AB3638" s="112"/>
      <c r="AC3638" s="178"/>
      <c r="AD3638" s="11"/>
      <c r="AE3638" s="106"/>
      <c r="AF3638" s="106"/>
      <c r="AG3638" s="106"/>
      <c r="AH3638" s="115"/>
      <c r="AI3638" s="116"/>
      <c r="AO3638" s="26"/>
      <c r="AP3638" s="26"/>
    </row>
    <row r="3639" spans="1:42" ht="15" customHeight="1" x14ac:dyDescent="0.25">
      <c r="A3639" s="105"/>
      <c r="B3639" s="106"/>
      <c r="C3639" s="2"/>
      <c r="D3639" s="2"/>
      <c r="E3639" s="106"/>
      <c r="F3639" s="107"/>
      <c r="G3639" s="108"/>
      <c r="H3639" s="109"/>
      <c r="I3639" s="109"/>
      <c r="J3639" s="110"/>
      <c r="K3639" s="117"/>
      <c r="L3639" s="178"/>
      <c r="M3639" s="178"/>
      <c r="N3639" s="106"/>
      <c r="O3639" s="111"/>
      <c r="P3639" s="111"/>
      <c r="Q3639" s="106"/>
      <c r="R3639" s="106"/>
      <c r="S3639" s="106"/>
      <c r="T3639" s="106"/>
      <c r="U3639" s="106"/>
      <c r="V3639" s="106"/>
      <c r="W3639" s="19"/>
      <c r="X3639" s="2"/>
      <c r="Y3639" s="4"/>
      <c r="Z3639" s="106"/>
      <c r="AA3639" s="114"/>
      <c r="AB3639" s="112"/>
      <c r="AC3639" s="178"/>
      <c r="AD3639" s="11"/>
      <c r="AE3639" s="106"/>
      <c r="AF3639" s="106"/>
      <c r="AG3639" s="106"/>
      <c r="AH3639" s="115"/>
      <c r="AI3639" s="116"/>
      <c r="AO3639" s="26"/>
      <c r="AP3639" s="26"/>
    </row>
    <row r="3640" spans="1:42" ht="15" customHeight="1" x14ac:dyDescent="0.25">
      <c r="A3640" s="105"/>
      <c r="B3640" s="106"/>
      <c r="C3640" s="2"/>
      <c r="D3640" s="2"/>
      <c r="E3640" s="106"/>
      <c r="F3640" s="107"/>
      <c r="G3640" s="108"/>
      <c r="H3640" s="109"/>
      <c r="I3640" s="109"/>
      <c r="J3640" s="110"/>
      <c r="K3640" s="117"/>
      <c r="L3640" s="178"/>
      <c r="M3640" s="178"/>
      <c r="N3640" s="106"/>
      <c r="O3640" s="111"/>
      <c r="P3640" s="111"/>
      <c r="Q3640" s="106"/>
      <c r="R3640" s="106"/>
      <c r="S3640" s="106"/>
      <c r="T3640" s="106"/>
      <c r="U3640" s="106"/>
      <c r="V3640" s="106"/>
      <c r="W3640" s="19"/>
      <c r="X3640" s="2"/>
      <c r="Y3640" s="4"/>
      <c r="Z3640" s="106"/>
      <c r="AA3640" s="114"/>
      <c r="AB3640" s="112"/>
      <c r="AC3640" s="178"/>
      <c r="AD3640" s="11"/>
      <c r="AE3640" s="106"/>
      <c r="AF3640" s="106"/>
      <c r="AG3640" s="106"/>
      <c r="AH3640" s="115"/>
      <c r="AI3640" s="116"/>
      <c r="AO3640" s="26"/>
      <c r="AP3640" s="26"/>
    </row>
    <row r="3641" spans="1:42" ht="15" customHeight="1" x14ac:dyDescent="0.25">
      <c r="A3641" s="105"/>
      <c r="B3641" s="106"/>
      <c r="C3641" s="2"/>
      <c r="D3641" s="2"/>
      <c r="E3641" s="106"/>
      <c r="F3641" s="107"/>
      <c r="G3641" s="108"/>
      <c r="H3641" s="109"/>
      <c r="I3641" s="109"/>
      <c r="J3641" s="110"/>
      <c r="K3641" s="117"/>
      <c r="L3641" s="178"/>
      <c r="M3641" s="178"/>
      <c r="N3641" s="106"/>
      <c r="O3641" s="111"/>
      <c r="P3641" s="111"/>
      <c r="Q3641" s="106"/>
      <c r="R3641" s="106"/>
      <c r="S3641" s="106"/>
      <c r="T3641" s="106"/>
      <c r="U3641" s="106"/>
      <c r="V3641" s="106"/>
      <c r="W3641" s="19"/>
      <c r="X3641" s="2"/>
      <c r="Y3641" s="4"/>
      <c r="Z3641" s="106"/>
      <c r="AA3641" s="114"/>
      <c r="AB3641" s="112"/>
      <c r="AC3641" s="178"/>
      <c r="AD3641" s="11"/>
      <c r="AE3641" s="106"/>
      <c r="AF3641" s="106"/>
      <c r="AG3641" s="106"/>
      <c r="AH3641" s="115"/>
      <c r="AI3641" s="116"/>
      <c r="AO3641" s="26"/>
      <c r="AP3641" s="26"/>
    </row>
    <row r="3642" spans="1:42" ht="15" customHeight="1" x14ac:dyDescent="0.25">
      <c r="A3642" s="105"/>
      <c r="B3642" s="106"/>
      <c r="C3642" s="2"/>
      <c r="D3642" s="2"/>
      <c r="E3642" s="106"/>
      <c r="F3642" s="107"/>
      <c r="G3642" s="108"/>
      <c r="H3642" s="109"/>
      <c r="I3642" s="109"/>
      <c r="J3642" s="110"/>
      <c r="K3642" s="117"/>
      <c r="L3642" s="178"/>
      <c r="M3642" s="178"/>
      <c r="N3642" s="106"/>
      <c r="O3642" s="111"/>
      <c r="P3642" s="111"/>
      <c r="Q3642" s="106"/>
      <c r="R3642" s="106"/>
      <c r="S3642" s="106"/>
      <c r="T3642" s="106"/>
      <c r="U3642" s="106"/>
      <c r="V3642" s="106"/>
      <c r="W3642" s="19"/>
      <c r="X3642" s="2"/>
      <c r="Y3642" s="4"/>
      <c r="Z3642" s="106"/>
      <c r="AA3642" s="114"/>
      <c r="AB3642" s="112"/>
      <c r="AC3642" s="178"/>
      <c r="AD3642" s="11"/>
      <c r="AE3642" s="106"/>
      <c r="AF3642" s="106"/>
      <c r="AG3642" s="106"/>
      <c r="AH3642" s="115"/>
      <c r="AI3642" s="116"/>
      <c r="AO3642" s="26"/>
      <c r="AP3642" s="26"/>
    </row>
    <row r="3643" spans="1:42" ht="15" customHeight="1" x14ac:dyDescent="0.25">
      <c r="A3643" s="105"/>
      <c r="B3643" s="106"/>
      <c r="C3643" s="2"/>
      <c r="D3643" s="2"/>
      <c r="E3643" s="106"/>
      <c r="F3643" s="107"/>
      <c r="G3643" s="108"/>
      <c r="H3643" s="109"/>
      <c r="I3643" s="109"/>
      <c r="J3643" s="110"/>
      <c r="K3643" s="117"/>
      <c r="L3643" s="178"/>
      <c r="M3643" s="178"/>
      <c r="N3643" s="106"/>
      <c r="O3643" s="111"/>
      <c r="P3643" s="111"/>
      <c r="Q3643" s="106"/>
      <c r="R3643" s="106"/>
      <c r="S3643" s="106"/>
      <c r="T3643" s="106"/>
      <c r="U3643" s="106"/>
      <c r="V3643" s="106"/>
      <c r="W3643" s="19"/>
      <c r="X3643" s="2"/>
      <c r="Y3643" s="4"/>
      <c r="Z3643" s="106"/>
      <c r="AA3643" s="114"/>
      <c r="AB3643" s="112"/>
      <c r="AC3643" s="178"/>
      <c r="AD3643" s="11"/>
      <c r="AE3643" s="106"/>
      <c r="AF3643" s="106"/>
      <c r="AG3643" s="106"/>
      <c r="AH3643" s="115"/>
      <c r="AI3643" s="116"/>
      <c r="AO3643" s="26"/>
      <c r="AP3643" s="26"/>
    </row>
    <row r="3644" spans="1:42" ht="15" customHeight="1" x14ac:dyDescent="0.25">
      <c r="A3644" s="105"/>
      <c r="B3644" s="106"/>
      <c r="C3644" s="2"/>
      <c r="D3644" s="2"/>
      <c r="E3644" s="106"/>
      <c r="F3644" s="107"/>
      <c r="G3644" s="108"/>
      <c r="H3644" s="109"/>
      <c r="I3644" s="109"/>
      <c r="J3644" s="110"/>
      <c r="K3644" s="117"/>
      <c r="L3644" s="178"/>
      <c r="M3644" s="178"/>
      <c r="N3644" s="106"/>
      <c r="O3644" s="111"/>
      <c r="P3644" s="111"/>
      <c r="Q3644" s="106"/>
      <c r="R3644" s="106"/>
      <c r="S3644" s="106"/>
      <c r="T3644" s="106"/>
      <c r="U3644" s="106"/>
      <c r="V3644" s="106"/>
      <c r="W3644" s="19"/>
      <c r="X3644" s="2"/>
      <c r="Y3644" s="4"/>
      <c r="Z3644" s="106"/>
      <c r="AA3644" s="114"/>
      <c r="AB3644" s="112"/>
      <c r="AC3644" s="178"/>
      <c r="AD3644" s="11"/>
      <c r="AE3644" s="106"/>
      <c r="AF3644" s="106"/>
      <c r="AG3644" s="106"/>
      <c r="AH3644" s="115"/>
      <c r="AI3644" s="116"/>
      <c r="AO3644" s="26"/>
      <c r="AP3644" s="26"/>
    </row>
    <row r="3645" spans="1:42" ht="15" customHeight="1" x14ac:dyDescent="0.25">
      <c r="A3645" s="105"/>
      <c r="B3645" s="106"/>
      <c r="C3645" s="2"/>
      <c r="D3645" s="2"/>
      <c r="E3645" s="106"/>
      <c r="F3645" s="107"/>
      <c r="G3645" s="108"/>
      <c r="H3645" s="109"/>
      <c r="I3645" s="109"/>
      <c r="J3645" s="110"/>
      <c r="K3645" s="117"/>
      <c r="L3645" s="178"/>
      <c r="M3645" s="178"/>
      <c r="N3645" s="106"/>
      <c r="O3645" s="111"/>
      <c r="P3645" s="111"/>
      <c r="Q3645" s="106"/>
      <c r="R3645" s="106"/>
      <c r="S3645" s="106"/>
      <c r="T3645" s="106"/>
      <c r="U3645" s="106"/>
      <c r="V3645" s="106"/>
      <c r="W3645" s="19"/>
      <c r="X3645" s="2"/>
      <c r="Y3645" s="4"/>
      <c r="Z3645" s="106"/>
      <c r="AA3645" s="114"/>
      <c r="AB3645" s="112"/>
      <c r="AC3645" s="178"/>
      <c r="AD3645" s="11"/>
      <c r="AE3645" s="106"/>
      <c r="AF3645" s="106"/>
      <c r="AG3645" s="106"/>
      <c r="AH3645" s="115"/>
      <c r="AI3645" s="116"/>
      <c r="AO3645" s="26"/>
      <c r="AP3645" s="26"/>
    </row>
    <row r="3646" spans="1:42" ht="15" customHeight="1" x14ac:dyDescent="0.25">
      <c r="A3646" s="105"/>
      <c r="B3646" s="106"/>
      <c r="C3646" s="2"/>
      <c r="D3646" s="2"/>
      <c r="E3646" s="106"/>
      <c r="F3646" s="107"/>
      <c r="G3646" s="108"/>
      <c r="H3646" s="109"/>
      <c r="I3646" s="109"/>
      <c r="J3646" s="110"/>
      <c r="K3646" s="117"/>
      <c r="L3646" s="178"/>
      <c r="M3646" s="178"/>
      <c r="N3646" s="106"/>
      <c r="O3646" s="111"/>
      <c r="P3646" s="111"/>
      <c r="Q3646" s="106"/>
      <c r="R3646" s="106"/>
      <c r="S3646" s="106"/>
      <c r="T3646" s="106"/>
      <c r="U3646" s="106"/>
      <c r="V3646" s="106"/>
      <c r="W3646" s="19"/>
      <c r="X3646" s="2"/>
      <c r="Y3646" s="4"/>
      <c r="Z3646" s="106"/>
      <c r="AA3646" s="114"/>
      <c r="AB3646" s="112"/>
      <c r="AC3646" s="178"/>
      <c r="AD3646" s="11"/>
      <c r="AE3646" s="106"/>
      <c r="AF3646" s="106"/>
      <c r="AG3646" s="106"/>
      <c r="AH3646" s="115"/>
      <c r="AI3646" s="116"/>
      <c r="AO3646" s="26"/>
      <c r="AP3646" s="26"/>
    </row>
    <row r="3647" spans="1:42" ht="15" customHeight="1" x14ac:dyDescent="0.25">
      <c r="A3647" s="105"/>
      <c r="B3647" s="106"/>
      <c r="C3647" s="2"/>
      <c r="D3647" s="2"/>
      <c r="E3647" s="106"/>
      <c r="F3647" s="107"/>
      <c r="G3647" s="108"/>
      <c r="H3647" s="109"/>
      <c r="I3647" s="109"/>
      <c r="J3647" s="110"/>
      <c r="K3647" s="117"/>
      <c r="L3647" s="178"/>
      <c r="M3647" s="178"/>
      <c r="N3647" s="106"/>
      <c r="O3647" s="111"/>
      <c r="P3647" s="111"/>
      <c r="Q3647" s="106"/>
      <c r="R3647" s="106"/>
      <c r="S3647" s="106"/>
      <c r="T3647" s="106"/>
      <c r="U3647" s="106"/>
      <c r="V3647" s="106"/>
      <c r="W3647" s="19"/>
      <c r="X3647" s="2"/>
      <c r="Y3647" s="4"/>
      <c r="Z3647" s="106"/>
      <c r="AA3647" s="114"/>
      <c r="AB3647" s="112"/>
      <c r="AC3647" s="178"/>
      <c r="AD3647" s="11"/>
      <c r="AE3647" s="106"/>
      <c r="AF3647" s="106"/>
      <c r="AG3647" s="106"/>
      <c r="AH3647" s="115"/>
      <c r="AI3647" s="116"/>
      <c r="AO3647" s="26"/>
      <c r="AP3647" s="26"/>
    </row>
    <row r="3648" spans="1:42" ht="15" customHeight="1" x14ac:dyDescent="0.25">
      <c r="A3648" s="105"/>
      <c r="B3648" s="106"/>
      <c r="C3648" s="2"/>
      <c r="D3648" s="2"/>
      <c r="E3648" s="106"/>
      <c r="F3648" s="107"/>
      <c r="G3648" s="108"/>
      <c r="H3648" s="109"/>
      <c r="I3648" s="109"/>
      <c r="J3648" s="110"/>
      <c r="K3648" s="117"/>
      <c r="L3648" s="178"/>
      <c r="M3648" s="178"/>
      <c r="N3648" s="106"/>
      <c r="O3648" s="111"/>
      <c r="P3648" s="111"/>
      <c r="Q3648" s="106"/>
      <c r="R3648" s="106"/>
      <c r="S3648" s="106"/>
      <c r="T3648" s="106"/>
      <c r="U3648" s="106"/>
      <c r="V3648" s="106"/>
      <c r="W3648" s="19"/>
      <c r="X3648" s="2"/>
      <c r="Y3648" s="4"/>
      <c r="Z3648" s="106"/>
      <c r="AA3648" s="114"/>
      <c r="AB3648" s="112"/>
      <c r="AC3648" s="178"/>
      <c r="AD3648" s="11"/>
      <c r="AE3648" s="106"/>
      <c r="AF3648" s="106"/>
      <c r="AG3648" s="106"/>
      <c r="AH3648" s="115"/>
      <c r="AI3648" s="116"/>
      <c r="AO3648" s="26"/>
      <c r="AP3648" s="26"/>
    </row>
    <row r="3649" spans="1:42" ht="15" customHeight="1" x14ac:dyDescent="0.25">
      <c r="A3649" s="105"/>
      <c r="B3649" s="106"/>
      <c r="C3649" s="2"/>
      <c r="D3649" s="2"/>
      <c r="E3649" s="106"/>
      <c r="F3649" s="107"/>
      <c r="G3649" s="108"/>
      <c r="H3649" s="109"/>
      <c r="I3649" s="109"/>
      <c r="J3649" s="110"/>
      <c r="K3649" s="117"/>
      <c r="L3649" s="178"/>
      <c r="M3649" s="178"/>
      <c r="N3649" s="106"/>
      <c r="O3649" s="111"/>
      <c r="P3649" s="111"/>
      <c r="Q3649" s="106"/>
      <c r="R3649" s="106"/>
      <c r="S3649" s="106"/>
      <c r="T3649" s="106"/>
      <c r="U3649" s="106"/>
      <c r="V3649" s="106"/>
      <c r="W3649" s="19"/>
      <c r="X3649" s="2"/>
      <c r="Y3649" s="4"/>
      <c r="Z3649" s="106"/>
      <c r="AA3649" s="114"/>
      <c r="AB3649" s="112"/>
      <c r="AC3649" s="178"/>
      <c r="AD3649" s="11"/>
      <c r="AE3649" s="106"/>
      <c r="AF3649" s="106"/>
      <c r="AG3649" s="106"/>
      <c r="AH3649" s="115"/>
      <c r="AI3649" s="116"/>
      <c r="AO3649" s="26"/>
      <c r="AP3649" s="26"/>
    </row>
    <row r="3650" spans="1:42" ht="15" customHeight="1" x14ac:dyDescent="0.25">
      <c r="A3650" s="105"/>
      <c r="B3650" s="106"/>
      <c r="C3650" s="2"/>
      <c r="D3650" s="2"/>
      <c r="E3650" s="106"/>
      <c r="F3650" s="107"/>
      <c r="G3650" s="108"/>
      <c r="H3650" s="109"/>
      <c r="I3650" s="109"/>
      <c r="J3650" s="110"/>
      <c r="K3650" s="117"/>
      <c r="L3650" s="178"/>
      <c r="M3650" s="178"/>
      <c r="N3650" s="106"/>
      <c r="O3650" s="111"/>
      <c r="P3650" s="111"/>
      <c r="Q3650" s="106"/>
      <c r="R3650" s="106"/>
      <c r="S3650" s="106"/>
      <c r="T3650" s="106"/>
      <c r="U3650" s="106"/>
      <c r="V3650" s="106"/>
      <c r="W3650" s="19"/>
      <c r="X3650" s="2"/>
      <c r="Y3650" s="4"/>
      <c r="Z3650" s="106"/>
      <c r="AA3650" s="114"/>
      <c r="AB3650" s="112"/>
      <c r="AC3650" s="178"/>
      <c r="AD3650" s="11"/>
      <c r="AE3650" s="106"/>
      <c r="AF3650" s="106"/>
      <c r="AG3650" s="106"/>
      <c r="AH3650" s="115"/>
      <c r="AI3650" s="116"/>
      <c r="AO3650" s="26"/>
      <c r="AP3650" s="26"/>
    </row>
    <row r="3651" spans="1:42" ht="15" customHeight="1" x14ac:dyDescent="0.25">
      <c r="A3651" s="105"/>
      <c r="B3651" s="106"/>
      <c r="C3651" s="2"/>
      <c r="D3651" s="2"/>
      <c r="E3651" s="106"/>
      <c r="F3651" s="107"/>
      <c r="G3651" s="108"/>
      <c r="H3651" s="109"/>
      <c r="I3651" s="109"/>
      <c r="J3651" s="110"/>
      <c r="K3651" s="117"/>
      <c r="L3651" s="178"/>
      <c r="M3651" s="178"/>
      <c r="N3651" s="106"/>
      <c r="O3651" s="111"/>
      <c r="P3651" s="111"/>
      <c r="Q3651" s="106"/>
      <c r="R3651" s="106"/>
      <c r="S3651" s="106"/>
      <c r="T3651" s="106"/>
      <c r="U3651" s="106"/>
      <c r="V3651" s="106"/>
      <c r="W3651" s="19"/>
      <c r="X3651" s="2"/>
      <c r="Y3651" s="4"/>
      <c r="Z3651" s="106"/>
      <c r="AA3651" s="114"/>
      <c r="AB3651" s="112"/>
      <c r="AC3651" s="178"/>
      <c r="AD3651" s="11"/>
      <c r="AE3651" s="106"/>
      <c r="AF3651" s="106"/>
      <c r="AG3651" s="106"/>
      <c r="AH3651" s="115"/>
      <c r="AI3651" s="116"/>
      <c r="AO3651" s="26"/>
      <c r="AP3651" s="26"/>
    </row>
    <row r="3652" spans="1:42" ht="15" customHeight="1" x14ac:dyDescent="0.25">
      <c r="A3652" s="105"/>
      <c r="B3652" s="106"/>
      <c r="C3652" s="2"/>
      <c r="D3652" s="2"/>
      <c r="E3652" s="106"/>
      <c r="F3652" s="107"/>
      <c r="G3652" s="108"/>
      <c r="H3652" s="109"/>
      <c r="I3652" s="109"/>
      <c r="J3652" s="110"/>
      <c r="K3652" s="117"/>
      <c r="L3652" s="178"/>
      <c r="M3652" s="178"/>
      <c r="N3652" s="106"/>
      <c r="O3652" s="111"/>
      <c r="P3652" s="111"/>
      <c r="Q3652" s="106"/>
      <c r="R3652" s="106"/>
      <c r="S3652" s="106"/>
      <c r="T3652" s="106"/>
      <c r="U3652" s="106"/>
      <c r="V3652" s="106"/>
      <c r="W3652" s="19"/>
      <c r="X3652" s="2"/>
      <c r="Y3652" s="4"/>
      <c r="Z3652" s="106"/>
      <c r="AA3652" s="114"/>
      <c r="AB3652" s="112"/>
      <c r="AC3652" s="178"/>
      <c r="AD3652" s="11"/>
      <c r="AE3652" s="106"/>
      <c r="AF3652" s="106"/>
      <c r="AG3652" s="106"/>
      <c r="AH3652" s="115"/>
      <c r="AI3652" s="116"/>
      <c r="AO3652" s="26"/>
      <c r="AP3652" s="26"/>
    </row>
    <row r="3653" spans="1:42" ht="15" customHeight="1" x14ac:dyDescent="0.25">
      <c r="A3653" s="105"/>
      <c r="B3653" s="106"/>
      <c r="C3653" s="2"/>
      <c r="D3653" s="2"/>
      <c r="E3653" s="106"/>
      <c r="F3653" s="107"/>
      <c r="G3653" s="108"/>
      <c r="H3653" s="109"/>
      <c r="I3653" s="109"/>
      <c r="J3653" s="110"/>
      <c r="K3653" s="117"/>
      <c r="L3653" s="178"/>
      <c r="M3653" s="178"/>
      <c r="N3653" s="106"/>
      <c r="O3653" s="111"/>
      <c r="P3653" s="111"/>
      <c r="Q3653" s="106"/>
      <c r="R3653" s="106"/>
      <c r="S3653" s="106"/>
      <c r="T3653" s="106"/>
      <c r="U3653" s="106"/>
      <c r="V3653" s="106"/>
      <c r="W3653" s="19"/>
      <c r="X3653" s="2"/>
      <c r="Y3653" s="4"/>
      <c r="Z3653" s="106"/>
      <c r="AA3653" s="114"/>
      <c r="AB3653" s="112"/>
      <c r="AC3653" s="178"/>
      <c r="AD3653" s="11"/>
      <c r="AE3653" s="106"/>
      <c r="AF3653" s="106"/>
      <c r="AG3653" s="106"/>
      <c r="AH3653" s="115"/>
      <c r="AI3653" s="116"/>
      <c r="AO3653" s="26"/>
      <c r="AP3653" s="26"/>
    </row>
    <row r="3654" spans="1:42" ht="15" customHeight="1" x14ac:dyDescent="0.25">
      <c r="A3654" s="105"/>
      <c r="B3654" s="106"/>
      <c r="C3654" s="2"/>
      <c r="D3654" s="2"/>
      <c r="E3654" s="106"/>
      <c r="F3654" s="107"/>
      <c r="G3654" s="108"/>
      <c r="H3654" s="109"/>
      <c r="I3654" s="109"/>
      <c r="J3654" s="110"/>
      <c r="K3654" s="117"/>
      <c r="L3654" s="178"/>
      <c r="M3654" s="178"/>
      <c r="N3654" s="106"/>
      <c r="O3654" s="111"/>
      <c r="P3654" s="111"/>
      <c r="Q3654" s="106"/>
      <c r="R3654" s="106"/>
      <c r="S3654" s="106"/>
      <c r="T3654" s="106"/>
      <c r="U3654" s="106"/>
      <c r="V3654" s="106"/>
      <c r="W3654" s="19"/>
      <c r="X3654" s="2"/>
      <c r="Y3654" s="4"/>
      <c r="Z3654" s="106"/>
      <c r="AA3654" s="114"/>
      <c r="AB3654" s="112"/>
      <c r="AC3654" s="178"/>
      <c r="AD3654" s="11"/>
      <c r="AE3654" s="106"/>
      <c r="AF3654" s="106"/>
      <c r="AG3654" s="106"/>
      <c r="AH3654" s="115"/>
      <c r="AI3654" s="116"/>
      <c r="AO3654" s="26"/>
      <c r="AP3654" s="26"/>
    </row>
    <row r="3655" spans="1:42" ht="15" customHeight="1" x14ac:dyDescent="0.25">
      <c r="A3655" s="105"/>
      <c r="B3655" s="106"/>
      <c r="C3655" s="2"/>
      <c r="D3655" s="2"/>
      <c r="E3655" s="106"/>
      <c r="F3655" s="107"/>
      <c r="G3655" s="108"/>
      <c r="H3655" s="109"/>
      <c r="I3655" s="109"/>
      <c r="J3655" s="110"/>
      <c r="K3655" s="117"/>
      <c r="L3655" s="178"/>
      <c r="M3655" s="178"/>
      <c r="N3655" s="106"/>
      <c r="O3655" s="111"/>
      <c r="P3655" s="111"/>
      <c r="Q3655" s="106"/>
      <c r="R3655" s="106"/>
      <c r="S3655" s="106"/>
      <c r="T3655" s="106"/>
      <c r="U3655" s="106"/>
      <c r="V3655" s="106"/>
      <c r="W3655" s="19"/>
      <c r="X3655" s="2"/>
      <c r="Y3655" s="4"/>
      <c r="Z3655" s="106"/>
      <c r="AA3655" s="114"/>
      <c r="AB3655" s="112"/>
      <c r="AC3655" s="178"/>
      <c r="AD3655" s="11"/>
      <c r="AE3655" s="106"/>
      <c r="AF3655" s="106"/>
      <c r="AG3655" s="106"/>
      <c r="AH3655" s="115"/>
      <c r="AI3655" s="116"/>
      <c r="AO3655" s="26"/>
      <c r="AP3655" s="26"/>
    </row>
    <row r="3656" spans="1:42" ht="15" customHeight="1" x14ac:dyDescent="0.25">
      <c r="A3656" s="105"/>
      <c r="B3656" s="106"/>
      <c r="C3656" s="2"/>
      <c r="D3656" s="2"/>
      <c r="E3656" s="106"/>
      <c r="F3656" s="107"/>
      <c r="G3656" s="108"/>
      <c r="H3656" s="109"/>
      <c r="I3656" s="109"/>
      <c r="J3656" s="110"/>
      <c r="K3656" s="117"/>
      <c r="L3656" s="178"/>
      <c r="M3656" s="178"/>
      <c r="N3656" s="106"/>
      <c r="O3656" s="111"/>
      <c r="P3656" s="111"/>
      <c r="Q3656" s="106"/>
      <c r="R3656" s="106"/>
      <c r="S3656" s="106"/>
      <c r="T3656" s="106"/>
      <c r="U3656" s="106"/>
      <c r="V3656" s="106"/>
      <c r="W3656" s="19"/>
      <c r="X3656" s="2"/>
      <c r="Y3656" s="4"/>
      <c r="Z3656" s="106"/>
      <c r="AA3656" s="114"/>
      <c r="AB3656" s="112"/>
      <c r="AC3656" s="178"/>
      <c r="AD3656" s="11"/>
      <c r="AE3656" s="106"/>
      <c r="AF3656" s="106"/>
      <c r="AG3656" s="106"/>
      <c r="AH3656" s="115"/>
      <c r="AI3656" s="116"/>
      <c r="AO3656" s="26"/>
      <c r="AP3656" s="26"/>
    </row>
    <row r="3657" spans="1:42" ht="15" customHeight="1" x14ac:dyDescent="0.25">
      <c r="A3657" s="105"/>
      <c r="B3657" s="106"/>
      <c r="C3657" s="2"/>
      <c r="D3657" s="2"/>
      <c r="E3657" s="106"/>
      <c r="F3657" s="107"/>
      <c r="G3657" s="108"/>
      <c r="H3657" s="109"/>
      <c r="I3657" s="109"/>
      <c r="J3657" s="110"/>
      <c r="K3657" s="117"/>
      <c r="L3657" s="178"/>
      <c r="M3657" s="178"/>
      <c r="N3657" s="106"/>
      <c r="O3657" s="111"/>
      <c r="P3657" s="111"/>
      <c r="Q3657" s="106"/>
      <c r="R3657" s="106"/>
      <c r="S3657" s="106"/>
      <c r="T3657" s="106"/>
      <c r="U3657" s="106"/>
      <c r="V3657" s="106"/>
      <c r="W3657" s="19"/>
      <c r="X3657" s="2"/>
      <c r="Y3657" s="4"/>
      <c r="Z3657" s="106"/>
      <c r="AA3657" s="114"/>
      <c r="AB3657" s="112"/>
      <c r="AC3657" s="178"/>
      <c r="AD3657" s="11"/>
      <c r="AE3657" s="106"/>
      <c r="AF3657" s="106"/>
      <c r="AG3657" s="106"/>
      <c r="AH3657" s="115"/>
      <c r="AI3657" s="116"/>
      <c r="AO3657" s="26"/>
      <c r="AP3657" s="26"/>
    </row>
    <row r="3658" spans="1:42" ht="15" customHeight="1" x14ac:dyDescent="0.25">
      <c r="A3658" s="105"/>
      <c r="B3658" s="106"/>
      <c r="C3658" s="2"/>
      <c r="D3658" s="2"/>
      <c r="E3658" s="106"/>
      <c r="F3658" s="107"/>
      <c r="G3658" s="108"/>
      <c r="H3658" s="109"/>
      <c r="I3658" s="109"/>
      <c r="J3658" s="110"/>
      <c r="K3658" s="117"/>
      <c r="L3658" s="178"/>
      <c r="M3658" s="178"/>
      <c r="N3658" s="106"/>
      <c r="O3658" s="111"/>
      <c r="P3658" s="111"/>
      <c r="Q3658" s="106"/>
      <c r="R3658" s="106"/>
      <c r="S3658" s="106"/>
      <c r="T3658" s="106"/>
      <c r="U3658" s="106"/>
      <c r="V3658" s="106"/>
      <c r="W3658" s="19"/>
      <c r="X3658" s="2"/>
      <c r="Y3658" s="4"/>
      <c r="Z3658" s="106"/>
      <c r="AA3658" s="114"/>
      <c r="AB3658" s="112"/>
      <c r="AC3658" s="178"/>
      <c r="AD3658" s="11"/>
      <c r="AE3658" s="106"/>
      <c r="AF3658" s="106"/>
      <c r="AG3658" s="106"/>
      <c r="AH3658" s="115"/>
      <c r="AI3658" s="116"/>
      <c r="AO3658" s="26"/>
      <c r="AP3658" s="26"/>
    </row>
    <row r="3659" spans="1:42" ht="15" customHeight="1" x14ac:dyDescent="0.25">
      <c r="A3659" s="105"/>
      <c r="B3659" s="106"/>
      <c r="C3659" s="2"/>
      <c r="D3659" s="2"/>
      <c r="E3659" s="106"/>
      <c r="F3659" s="107"/>
      <c r="G3659" s="108"/>
      <c r="H3659" s="109"/>
      <c r="I3659" s="109"/>
      <c r="J3659" s="110"/>
      <c r="K3659" s="117"/>
      <c r="L3659" s="178"/>
      <c r="M3659" s="178"/>
      <c r="N3659" s="106"/>
      <c r="O3659" s="111"/>
      <c r="P3659" s="111"/>
      <c r="Q3659" s="106"/>
      <c r="R3659" s="106"/>
      <c r="S3659" s="106"/>
      <c r="T3659" s="106"/>
      <c r="U3659" s="106"/>
      <c r="V3659" s="106"/>
      <c r="W3659" s="19"/>
      <c r="X3659" s="2"/>
      <c r="Y3659" s="4"/>
      <c r="Z3659" s="106"/>
      <c r="AA3659" s="114"/>
      <c r="AB3659" s="112"/>
      <c r="AC3659" s="178"/>
      <c r="AD3659" s="11"/>
      <c r="AE3659" s="106"/>
      <c r="AF3659" s="106"/>
      <c r="AG3659" s="106"/>
      <c r="AH3659" s="115"/>
      <c r="AI3659" s="116"/>
      <c r="AO3659" s="26"/>
      <c r="AP3659" s="26"/>
    </row>
    <row r="3660" spans="1:42" ht="15" customHeight="1" x14ac:dyDescent="0.25">
      <c r="A3660" s="105"/>
      <c r="B3660" s="106"/>
      <c r="C3660" s="2"/>
      <c r="D3660" s="2"/>
      <c r="E3660" s="106"/>
      <c r="F3660" s="107"/>
      <c r="G3660" s="108"/>
      <c r="H3660" s="109"/>
      <c r="I3660" s="109"/>
      <c r="J3660" s="110"/>
      <c r="K3660" s="117"/>
      <c r="L3660" s="178"/>
      <c r="M3660" s="178"/>
      <c r="N3660" s="106"/>
      <c r="O3660" s="111"/>
      <c r="P3660" s="111"/>
      <c r="Q3660" s="106"/>
      <c r="R3660" s="106"/>
      <c r="S3660" s="106"/>
      <c r="T3660" s="106"/>
      <c r="U3660" s="106"/>
      <c r="V3660" s="106"/>
      <c r="W3660" s="19"/>
      <c r="X3660" s="2"/>
      <c r="Y3660" s="4"/>
      <c r="Z3660" s="106"/>
      <c r="AA3660" s="114"/>
      <c r="AB3660" s="112"/>
      <c r="AC3660" s="178"/>
      <c r="AD3660" s="11"/>
      <c r="AE3660" s="106"/>
      <c r="AF3660" s="106"/>
      <c r="AG3660" s="106"/>
      <c r="AH3660" s="115"/>
      <c r="AI3660" s="116"/>
      <c r="AO3660" s="26"/>
      <c r="AP3660" s="26"/>
    </row>
    <row r="3661" spans="1:42" ht="15" customHeight="1" x14ac:dyDescent="0.25">
      <c r="A3661" s="105"/>
      <c r="B3661" s="106"/>
      <c r="C3661" s="2"/>
      <c r="D3661" s="2"/>
      <c r="E3661" s="106"/>
      <c r="F3661" s="107"/>
      <c r="G3661" s="108"/>
      <c r="H3661" s="109"/>
      <c r="I3661" s="109"/>
      <c r="J3661" s="110"/>
      <c r="K3661" s="117"/>
      <c r="L3661" s="178"/>
      <c r="M3661" s="178"/>
      <c r="N3661" s="106"/>
      <c r="O3661" s="111"/>
      <c r="P3661" s="111"/>
      <c r="Q3661" s="106"/>
      <c r="R3661" s="106"/>
      <c r="S3661" s="106"/>
      <c r="T3661" s="106"/>
      <c r="U3661" s="106"/>
      <c r="V3661" s="106"/>
      <c r="W3661" s="19"/>
      <c r="X3661" s="2"/>
      <c r="Y3661" s="4"/>
      <c r="Z3661" s="106"/>
      <c r="AA3661" s="114"/>
      <c r="AB3661" s="112"/>
      <c r="AC3661" s="178"/>
      <c r="AD3661" s="11"/>
      <c r="AE3661" s="106"/>
      <c r="AF3661" s="106"/>
      <c r="AG3661" s="106"/>
      <c r="AH3661" s="115"/>
      <c r="AI3661" s="116"/>
      <c r="AO3661" s="26"/>
      <c r="AP3661" s="26"/>
    </row>
    <row r="3662" spans="1:42" ht="15" customHeight="1" x14ac:dyDescent="0.25">
      <c r="A3662" s="105"/>
      <c r="B3662" s="106"/>
      <c r="C3662" s="2"/>
      <c r="D3662" s="2"/>
      <c r="E3662" s="106"/>
      <c r="F3662" s="107"/>
      <c r="G3662" s="108"/>
      <c r="H3662" s="109"/>
      <c r="I3662" s="109"/>
      <c r="J3662" s="110"/>
      <c r="K3662" s="117"/>
      <c r="L3662" s="178"/>
      <c r="M3662" s="178"/>
      <c r="N3662" s="106"/>
      <c r="O3662" s="111"/>
      <c r="P3662" s="111"/>
      <c r="Q3662" s="106"/>
      <c r="R3662" s="106"/>
      <c r="S3662" s="106"/>
      <c r="T3662" s="106"/>
      <c r="U3662" s="106"/>
      <c r="V3662" s="106"/>
      <c r="W3662" s="19"/>
      <c r="X3662" s="2"/>
      <c r="Y3662" s="4"/>
      <c r="Z3662" s="106"/>
      <c r="AA3662" s="114"/>
      <c r="AB3662" s="112"/>
      <c r="AC3662" s="178"/>
      <c r="AD3662" s="11"/>
      <c r="AE3662" s="106"/>
      <c r="AF3662" s="106"/>
      <c r="AG3662" s="106"/>
      <c r="AH3662" s="115"/>
      <c r="AI3662" s="116"/>
      <c r="AO3662" s="26"/>
      <c r="AP3662" s="26"/>
    </row>
    <row r="3663" spans="1:42" ht="15" customHeight="1" x14ac:dyDescent="0.25">
      <c r="A3663" s="105"/>
      <c r="B3663" s="106"/>
      <c r="C3663" s="2"/>
      <c r="D3663" s="2"/>
      <c r="E3663" s="106"/>
      <c r="F3663" s="107"/>
      <c r="G3663" s="108"/>
      <c r="H3663" s="109"/>
      <c r="I3663" s="109"/>
      <c r="J3663" s="110"/>
      <c r="K3663" s="117"/>
      <c r="L3663" s="178"/>
      <c r="M3663" s="178"/>
      <c r="N3663" s="106"/>
      <c r="O3663" s="111"/>
      <c r="P3663" s="111"/>
      <c r="Q3663" s="106"/>
      <c r="R3663" s="106"/>
      <c r="S3663" s="106"/>
      <c r="T3663" s="106"/>
      <c r="U3663" s="106"/>
      <c r="V3663" s="106"/>
      <c r="W3663" s="19"/>
      <c r="X3663" s="2"/>
      <c r="Y3663" s="4"/>
      <c r="Z3663" s="106"/>
      <c r="AA3663" s="114"/>
      <c r="AB3663" s="112"/>
      <c r="AC3663" s="178"/>
      <c r="AD3663" s="11"/>
      <c r="AE3663" s="106"/>
      <c r="AF3663" s="106"/>
      <c r="AG3663" s="106"/>
      <c r="AH3663" s="115"/>
      <c r="AI3663" s="116"/>
      <c r="AO3663" s="26"/>
      <c r="AP3663" s="26"/>
    </row>
    <row r="3664" spans="1:42" ht="15" customHeight="1" x14ac:dyDescent="0.25">
      <c r="A3664" s="105"/>
      <c r="B3664" s="106"/>
      <c r="C3664" s="2"/>
      <c r="D3664" s="2"/>
      <c r="E3664" s="106"/>
      <c r="F3664" s="107"/>
      <c r="G3664" s="108"/>
      <c r="H3664" s="109"/>
      <c r="I3664" s="109"/>
      <c r="J3664" s="110"/>
      <c r="K3664" s="117"/>
      <c r="L3664" s="178"/>
      <c r="M3664" s="178"/>
      <c r="N3664" s="106"/>
      <c r="O3664" s="111"/>
      <c r="P3664" s="111"/>
      <c r="Q3664" s="106"/>
      <c r="R3664" s="106"/>
      <c r="S3664" s="106"/>
      <c r="T3664" s="106"/>
      <c r="U3664" s="106"/>
      <c r="V3664" s="106"/>
      <c r="W3664" s="19"/>
      <c r="X3664" s="2"/>
      <c r="Y3664" s="4"/>
      <c r="Z3664" s="106"/>
      <c r="AA3664" s="114"/>
      <c r="AB3664" s="112"/>
      <c r="AC3664" s="178"/>
      <c r="AD3664" s="11"/>
      <c r="AE3664" s="106"/>
      <c r="AF3664" s="106"/>
      <c r="AG3664" s="106"/>
      <c r="AH3664" s="115"/>
      <c r="AI3664" s="116"/>
      <c r="AO3664" s="26"/>
      <c r="AP3664" s="26"/>
    </row>
    <row r="3665" spans="1:42" ht="15" customHeight="1" x14ac:dyDescent="0.25">
      <c r="A3665" s="105"/>
      <c r="B3665" s="106"/>
      <c r="C3665" s="2"/>
      <c r="D3665" s="2"/>
      <c r="E3665" s="106"/>
      <c r="F3665" s="107"/>
      <c r="G3665" s="108"/>
      <c r="H3665" s="109"/>
      <c r="I3665" s="109"/>
      <c r="J3665" s="110"/>
      <c r="K3665" s="117"/>
      <c r="L3665" s="178"/>
      <c r="M3665" s="178"/>
      <c r="N3665" s="106"/>
      <c r="O3665" s="111"/>
      <c r="P3665" s="111"/>
      <c r="Q3665" s="106"/>
      <c r="R3665" s="106"/>
      <c r="S3665" s="106"/>
      <c r="T3665" s="106"/>
      <c r="U3665" s="106"/>
      <c r="V3665" s="106"/>
      <c r="W3665" s="19"/>
      <c r="X3665" s="2"/>
      <c r="Y3665" s="4"/>
      <c r="Z3665" s="106"/>
      <c r="AA3665" s="114"/>
      <c r="AB3665" s="112"/>
      <c r="AC3665" s="178"/>
      <c r="AD3665" s="11"/>
      <c r="AE3665" s="106"/>
      <c r="AF3665" s="106"/>
      <c r="AG3665" s="106"/>
      <c r="AH3665" s="115"/>
      <c r="AI3665" s="116"/>
      <c r="AO3665" s="26"/>
      <c r="AP3665" s="26"/>
    </row>
    <row r="3666" spans="1:42" ht="15" customHeight="1" x14ac:dyDescent="0.25">
      <c r="A3666" s="105"/>
      <c r="B3666" s="106"/>
      <c r="C3666" s="2"/>
      <c r="D3666" s="2"/>
      <c r="E3666" s="106"/>
      <c r="F3666" s="107"/>
      <c r="G3666" s="108"/>
      <c r="H3666" s="109"/>
      <c r="I3666" s="109"/>
      <c r="J3666" s="110"/>
      <c r="K3666" s="117"/>
      <c r="L3666" s="178"/>
      <c r="M3666" s="178"/>
      <c r="N3666" s="106"/>
      <c r="O3666" s="111"/>
      <c r="P3666" s="111"/>
      <c r="Q3666" s="106"/>
      <c r="R3666" s="106"/>
      <c r="S3666" s="106"/>
      <c r="T3666" s="106"/>
      <c r="U3666" s="106"/>
      <c r="V3666" s="106"/>
      <c r="W3666" s="19"/>
      <c r="X3666" s="2"/>
      <c r="Y3666" s="4"/>
      <c r="Z3666" s="106"/>
      <c r="AA3666" s="114"/>
      <c r="AB3666" s="112"/>
      <c r="AC3666" s="178"/>
      <c r="AD3666" s="11"/>
      <c r="AE3666" s="106"/>
      <c r="AF3666" s="106"/>
      <c r="AG3666" s="106"/>
      <c r="AH3666" s="115"/>
      <c r="AI3666" s="116"/>
      <c r="AO3666" s="26"/>
      <c r="AP3666" s="26"/>
    </row>
    <row r="3667" spans="1:42" ht="15" customHeight="1" x14ac:dyDescent="0.25">
      <c r="A3667" s="105"/>
      <c r="B3667" s="106"/>
      <c r="C3667" s="2"/>
      <c r="D3667" s="2"/>
      <c r="E3667" s="106"/>
      <c r="F3667" s="107"/>
      <c r="G3667" s="108"/>
      <c r="H3667" s="109"/>
      <c r="I3667" s="109"/>
      <c r="J3667" s="110"/>
      <c r="K3667" s="117"/>
      <c r="L3667" s="178"/>
      <c r="M3667" s="178"/>
      <c r="N3667" s="106"/>
      <c r="O3667" s="111"/>
      <c r="P3667" s="111"/>
      <c r="Q3667" s="106"/>
      <c r="R3667" s="106"/>
      <c r="S3667" s="106"/>
      <c r="T3667" s="106"/>
      <c r="U3667" s="106"/>
      <c r="V3667" s="106"/>
      <c r="W3667" s="19"/>
      <c r="X3667" s="2"/>
      <c r="Y3667" s="4"/>
      <c r="Z3667" s="106"/>
      <c r="AA3667" s="114"/>
      <c r="AB3667" s="112"/>
      <c r="AC3667" s="178"/>
      <c r="AD3667" s="11"/>
      <c r="AE3667" s="106"/>
      <c r="AF3667" s="106"/>
      <c r="AG3667" s="106"/>
      <c r="AH3667" s="115"/>
      <c r="AI3667" s="116"/>
      <c r="AO3667" s="26"/>
      <c r="AP3667" s="26"/>
    </row>
    <row r="3668" spans="1:42" ht="15" customHeight="1" x14ac:dyDescent="0.25">
      <c r="A3668" s="105"/>
      <c r="B3668" s="106"/>
      <c r="C3668" s="2"/>
      <c r="D3668" s="2"/>
      <c r="E3668" s="106"/>
      <c r="F3668" s="107"/>
      <c r="G3668" s="108"/>
      <c r="H3668" s="109"/>
      <c r="I3668" s="109"/>
      <c r="J3668" s="110"/>
      <c r="K3668" s="117"/>
      <c r="L3668" s="178"/>
      <c r="M3668" s="178"/>
      <c r="N3668" s="106"/>
      <c r="O3668" s="111"/>
      <c r="P3668" s="111"/>
      <c r="Q3668" s="106"/>
      <c r="R3668" s="106"/>
      <c r="S3668" s="106"/>
      <c r="T3668" s="106"/>
      <c r="U3668" s="106"/>
      <c r="V3668" s="106"/>
      <c r="W3668" s="19"/>
      <c r="X3668" s="2"/>
      <c r="Y3668" s="4"/>
      <c r="Z3668" s="106"/>
      <c r="AA3668" s="114"/>
      <c r="AB3668" s="112"/>
      <c r="AC3668" s="178"/>
      <c r="AD3668" s="11"/>
      <c r="AE3668" s="106"/>
      <c r="AF3668" s="106"/>
      <c r="AG3668" s="106"/>
      <c r="AH3668" s="115"/>
      <c r="AI3668" s="116"/>
      <c r="AO3668" s="26"/>
      <c r="AP3668" s="26"/>
    </row>
    <row r="3669" spans="1:42" ht="15" customHeight="1" x14ac:dyDescent="0.25">
      <c r="A3669" s="105"/>
      <c r="B3669" s="106"/>
      <c r="C3669" s="2"/>
      <c r="D3669" s="2"/>
      <c r="E3669" s="106"/>
      <c r="F3669" s="107"/>
      <c r="G3669" s="108"/>
      <c r="H3669" s="109"/>
      <c r="I3669" s="109"/>
      <c r="J3669" s="110"/>
      <c r="K3669" s="117"/>
      <c r="L3669" s="178"/>
      <c r="M3669" s="178"/>
      <c r="N3669" s="106"/>
      <c r="O3669" s="111"/>
      <c r="P3669" s="111"/>
      <c r="Q3669" s="106"/>
      <c r="R3669" s="106"/>
      <c r="S3669" s="106"/>
      <c r="T3669" s="106"/>
      <c r="U3669" s="106"/>
      <c r="V3669" s="106"/>
      <c r="W3669" s="19"/>
      <c r="X3669" s="2"/>
      <c r="Y3669" s="4"/>
      <c r="Z3669" s="106"/>
      <c r="AA3669" s="114"/>
      <c r="AB3669" s="112"/>
      <c r="AC3669" s="178"/>
      <c r="AD3669" s="11"/>
      <c r="AE3669" s="106"/>
      <c r="AF3669" s="106"/>
      <c r="AG3669" s="106"/>
      <c r="AH3669" s="115"/>
      <c r="AI3669" s="116"/>
      <c r="AO3669" s="26"/>
      <c r="AP3669" s="26"/>
    </row>
    <row r="3670" spans="1:42" ht="15" customHeight="1" x14ac:dyDescent="0.25">
      <c r="A3670" s="105"/>
      <c r="B3670" s="106"/>
      <c r="C3670" s="2"/>
      <c r="D3670" s="2"/>
      <c r="E3670" s="106"/>
      <c r="F3670" s="107"/>
      <c r="G3670" s="108"/>
      <c r="H3670" s="109"/>
      <c r="I3670" s="109"/>
      <c r="J3670" s="110"/>
      <c r="K3670" s="117"/>
      <c r="L3670" s="178"/>
      <c r="M3670" s="178"/>
      <c r="N3670" s="106"/>
      <c r="O3670" s="111"/>
      <c r="P3670" s="111"/>
      <c r="Q3670" s="106"/>
      <c r="R3670" s="106"/>
      <c r="S3670" s="106"/>
      <c r="T3670" s="106"/>
      <c r="U3670" s="106"/>
      <c r="V3670" s="106"/>
      <c r="W3670" s="19"/>
      <c r="X3670" s="2"/>
      <c r="Y3670" s="4"/>
      <c r="Z3670" s="106"/>
      <c r="AA3670" s="114"/>
      <c r="AB3670" s="112"/>
      <c r="AC3670" s="178"/>
      <c r="AD3670" s="11"/>
      <c r="AE3670" s="106"/>
      <c r="AF3670" s="106"/>
      <c r="AG3670" s="106"/>
      <c r="AH3670" s="115"/>
      <c r="AI3670" s="116"/>
      <c r="AO3670" s="26"/>
      <c r="AP3670" s="26"/>
    </row>
    <row r="3671" spans="1:42" ht="15" customHeight="1" x14ac:dyDescent="0.25">
      <c r="A3671" s="105"/>
      <c r="B3671" s="106"/>
      <c r="C3671" s="2"/>
      <c r="D3671" s="2"/>
      <c r="E3671" s="106"/>
      <c r="F3671" s="107"/>
      <c r="G3671" s="108"/>
      <c r="H3671" s="109"/>
      <c r="I3671" s="109"/>
      <c r="J3671" s="110"/>
      <c r="K3671" s="117"/>
      <c r="L3671" s="178"/>
      <c r="M3671" s="178"/>
      <c r="N3671" s="106"/>
      <c r="O3671" s="111"/>
      <c r="P3671" s="111"/>
      <c r="Q3671" s="106"/>
      <c r="R3671" s="106"/>
      <c r="S3671" s="106"/>
      <c r="T3671" s="106"/>
      <c r="U3671" s="106"/>
      <c r="V3671" s="106"/>
      <c r="W3671" s="19"/>
      <c r="X3671" s="2"/>
      <c r="Y3671" s="4"/>
      <c r="Z3671" s="106"/>
      <c r="AA3671" s="114"/>
      <c r="AB3671" s="112"/>
      <c r="AC3671" s="178"/>
      <c r="AD3671" s="11"/>
      <c r="AE3671" s="106"/>
      <c r="AF3671" s="106"/>
      <c r="AG3671" s="106"/>
      <c r="AH3671" s="115"/>
      <c r="AI3671" s="116"/>
      <c r="AO3671" s="26"/>
      <c r="AP3671" s="26"/>
    </row>
    <row r="3672" spans="1:42" ht="15" customHeight="1" x14ac:dyDescent="0.25">
      <c r="A3672" s="105"/>
      <c r="B3672" s="106"/>
      <c r="C3672" s="2"/>
      <c r="D3672" s="2"/>
      <c r="E3672" s="106"/>
      <c r="F3672" s="107"/>
      <c r="G3672" s="108"/>
      <c r="H3672" s="109"/>
      <c r="I3672" s="109"/>
      <c r="J3672" s="110"/>
      <c r="K3672" s="117"/>
      <c r="L3672" s="178"/>
      <c r="M3672" s="178"/>
      <c r="N3672" s="106"/>
      <c r="O3672" s="111"/>
      <c r="P3672" s="111"/>
      <c r="Q3672" s="106"/>
      <c r="R3672" s="106"/>
      <c r="S3672" s="106"/>
      <c r="T3672" s="106"/>
      <c r="U3672" s="106"/>
      <c r="V3672" s="106"/>
      <c r="W3672" s="19"/>
      <c r="X3672" s="2"/>
      <c r="Y3672" s="4"/>
      <c r="Z3672" s="106"/>
      <c r="AA3672" s="114"/>
      <c r="AB3672" s="112"/>
      <c r="AC3672" s="178"/>
      <c r="AD3672" s="11"/>
      <c r="AE3672" s="106"/>
      <c r="AF3672" s="106"/>
      <c r="AG3672" s="106"/>
      <c r="AH3672" s="115"/>
      <c r="AI3672" s="116"/>
      <c r="AO3672" s="26"/>
      <c r="AP3672" s="26"/>
    </row>
    <row r="3673" spans="1:42" ht="15" customHeight="1" x14ac:dyDescent="0.25">
      <c r="A3673" s="105"/>
      <c r="B3673" s="106"/>
      <c r="C3673" s="2"/>
      <c r="D3673" s="2"/>
      <c r="E3673" s="106"/>
      <c r="F3673" s="107"/>
      <c r="G3673" s="108"/>
      <c r="H3673" s="109"/>
      <c r="I3673" s="109"/>
      <c r="J3673" s="110"/>
      <c r="K3673" s="117"/>
      <c r="L3673" s="178"/>
      <c r="M3673" s="178"/>
      <c r="N3673" s="106"/>
      <c r="O3673" s="111"/>
      <c r="P3673" s="111"/>
      <c r="Q3673" s="106"/>
      <c r="R3673" s="106"/>
      <c r="S3673" s="106"/>
      <c r="T3673" s="106"/>
      <c r="U3673" s="106"/>
      <c r="V3673" s="106"/>
      <c r="W3673" s="19"/>
      <c r="X3673" s="2"/>
      <c r="Y3673" s="4"/>
      <c r="Z3673" s="106"/>
      <c r="AA3673" s="114"/>
      <c r="AB3673" s="112"/>
      <c r="AC3673" s="178"/>
      <c r="AD3673" s="11"/>
      <c r="AE3673" s="106"/>
      <c r="AF3673" s="106"/>
      <c r="AG3673" s="106"/>
      <c r="AH3673" s="115"/>
      <c r="AI3673" s="116"/>
      <c r="AO3673" s="26"/>
      <c r="AP3673" s="26"/>
    </row>
    <row r="3674" spans="1:42" ht="15" customHeight="1" x14ac:dyDescent="0.25">
      <c r="A3674" s="105"/>
      <c r="B3674" s="106"/>
      <c r="C3674" s="2"/>
      <c r="D3674" s="2"/>
      <c r="E3674" s="106"/>
      <c r="F3674" s="107"/>
      <c r="G3674" s="108"/>
      <c r="H3674" s="109"/>
      <c r="I3674" s="109"/>
      <c r="J3674" s="110"/>
      <c r="K3674" s="117"/>
      <c r="L3674" s="178"/>
      <c r="M3674" s="178"/>
      <c r="N3674" s="106"/>
      <c r="O3674" s="111"/>
      <c r="P3674" s="111"/>
      <c r="Q3674" s="106"/>
      <c r="R3674" s="106"/>
      <c r="S3674" s="106"/>
      <c r="T3674" s="106"/>
      <c r="U3674" s="106"/>
      <c r="V3674" s="106"/>
      <c r="W3674" s="19"/>
      <c r="X3674" s="2"/>
      <c r="Y3674" s="4"/>
      <c r="Z3674" s="106"/>
      <c r="AA3674" s="114"/>
      <c r="AB3674" s="112"/>
      <c r="AC3674" s="178"/>
      <c r="AD3674" s="11"/>
      <c r="AE3674" s="106"/>
      <c r="AF3674" s="106"/>
      <c r="AG3674" s="106"/>
      <c r="AH3674" s="115"/>
      <c r="AI3674" s="116"/>
      <c r="AO3674" s="26"/>
      <c r="AP3674" s="26"/>
    </row>
    <row r="3675" spans="1:42" ht="15" customHeight="1" x14ac:dyDescent="0.25">
      <c r="A3675" s="105"/>
      <c r="B3675" s="106"/>
      <c r="C3675" s="2"/>
      <c r="D3675" s="2"/>
      <c r="E3675" s="106"/>
      <c r="F3675" s="107"/>
      <c r="G3675" s="108"/>
      <c r="H3675" s="109"/>
      <c r="I3675" s="109"/>
      <c r="J3675" s="110"/>
      <c r="K3675" s="117"/>
      <c r="L3675" s="178"/>
      <c r="M3675" s="178"/>
      <c r="N3675" s="106"/>
      <c r="O3675" s="111"/>
      <c r="P3675" s="111"/>
      <c r="Q3675" s="106"/>
      <c r="R3675" s="106"/>
      <c r="S3675" s="106"/>
      <c r="T3675" s="106"/>
      <c r="U3675" s="106"/>
      <c r="V3675" s="106"/>
      <c r="W3675" s="19"/>
      <c r="X3675" s="2"/>
      <c r="Y3675" s="4"/>
      <c r="Z3675" s="106"/>
      <c r="AA3675" s="114"/>
      <c r="AB3675" s="112"/>
      <c r="AC3675" s="178"/>
      <c r="AD3675" s="11"/>
      <c r="AE3675" s="106"/>
      <c r="AF3675" s="106"/>
      <c r="AG3675" s="106"/>
      <c r="AH3675" s="115"/>
      <c r="AI3675" s="116"/>
      <c r="AO3675" s="26"/>
      <c r="AP3675" s="26"/>
    </row>
    <row r="3676" spans="1:42" ht="15" customHeight="1" x14ac:dyDescent="0.25">
      <c r="A3676" s="105"/>
      <c r="B3676" s="106"/>
      <c r="C3676" s="2"/>
      <c r="D3676" s="2"/>
      <c r="E3676" s="106"/>
      <c r="F3676" s="107"/>
      <c r="G3676" s="108"/>
      <c r="H3676" s="109"/>
      <c r="I3676" s="109"/>
      <c r="J3676" s="110"/>
      <c r="K3676" s="117"/>
      <c r="L3676" s="178"/>
      <c r="M3676" s="178"/>
      <c r="N3676" s="106"/>
      <c r="O3676" s="111"/>
      <c r="P3676" s="111"/>
      <c r="Q3676" s="106"/>
      <c r="R3676" s="106"/>
      <c r="S3676" s="106"/>
      <c r="T3676" s="106"/>
      <c r="U3676" s="106"/>
      <c r="V3676" s="106"/>
      <c r="W3676" s="19"/>
      <c r="X3676" s="2"/>
      <c r="Y3676" s="4"/>
      <c r="Z3676" s="106"/>
      <c r="AA3676" s="114"/>
      <c r="AB3676" s="112"/>
      <c r="AC3676" s="178"/>
      <c r="AD3676" s="11"/>
      <c r="AE3676" s="106"/>
      <c r="AF3676" s="106"/>
      <c r="AG3676" s="106"/>
      <c r="AH3676" s="115"/>
      <c r="AI3676" s="116"/>
      <c r="AO3676" s="26"/>
      <c r="AP3676" s="26"/>
    </row>
    <row r="3677" spans="1:42" ht="15" customHeight="1" x14ac:dyDescent="0.25">
      <c r="A3677" s="105"/>
      <c r="B3677" s="106"/>
      <c r="C3677" s="2"/>
      <c r="D3677" s="2"/>
      <c r="E3677" s="106"/>
      <c r="F3677" s="107"/>
      <c r="G3677" s="108"/>
      <c r="H3677" s="109"/>
      <c r="I3677" s="109"/>
      <c r="J3677" s="110"/>
      <c r="K3677" s="117"/>
      <c r="L3677" s="178"/>
      <c r="M3677" s="178"/>
      <c r="N3677" s="106"/>
      <c r="O3677" s="111"/>
      <c r="P3677" s="111"/>
      <c r="Q3677" s="106"/>
      <c r="R3677" s="106"/>
      <c r="S3677" s="106"/>
      <c r="T3677" s="106"/>
      <c r="U3677" s="106"/>
      <c r="V3677" s="106"/>
      <c r="W3677" s="19"/>
      <c r="X3677" s="2"/>
      <c r="Y3677" s="4"/>
      <c r="Z3677" s="106"/>
      <c r="AA3677" s="114"/>
      <c r="AB3677" s="112"/>
      <c r="AC3677" s="178"/>
      <c r="AD3677" s="11"/>
      <c r="AE3677" s="106"/>
      <c r="AF3677" s="106"/>
      <c r="AG3677" s="106"/>
      <c r="AH3677" s="115"/>
      <c r="AI3677" s="116"/>
      <c r="AO3677" s="26"/>
      <c r="AP3677" s="26"/>
    </row>
    <row r="3678" spans="1:42" ht="15" customHeight="1" x14ac:dyDescent="0.25">
      <c r="A3678" s="105"/>
      <c r="B3678" s="106"/>
      <c r="C3678" s="2"/>
      <c r="D3678" s="2"/>
      <c r="E3678" s="106"/>
      <c r="F3678" s="107"/>
      <c r="G3678" s="108"/>
      <c r="H3678" s="109"/>
      <c r="I3678" s="109"/>
      <c r="J3678" s="110"/>
      <c r="K3678" s="117"/>
      <c r="L3678" s="178"/>
      <c r="M3678" s="178"/>
      <c r="N3678" s="106"/>
      <c r="O3678" s="111"/>
      <c r="P3678" s="111"/>
      <c r="Q3678" s="106"/>
      <c r="R3678" s="106"/>
      <c r="S3678" s="106"/>
      <c r="T3678" s="106"/>
      <c r="U3678" s="106"/>
      <c r="V3678" s="106"/>
      <c r="W3678" s="19"/>
      <c r="X3678" s="2"/>
      <c r="Y3678" s="4"/>
      <c r="Z3678" s="106"/>
      <c r="AA3678" s="114"/>
      <c r="AB3678" s="112"/>
      <c r="AC3678" s="178"/>
      <c r="AD3678" s="11"/>
      <c r="AE3678" s="106"/>
      <c r="AF3678" s="106"/>
      <c r="AG3678" s="106"/>
      <c r="AH3678" s="115"/>
      <c r="AI3678" s="116"/>
      <c r="AO3678" s="26"/>
      <c r="AP3678" s="26"/>
    </row>
    <row r="3679" spans="1:42" ht="15" customHeight="1" x14ac:dyDescent="0.25">
      <c r="A3679" s="105"/>
      <c r="B3679" s="106"/>
      <c r="C3679" s="2"/>
      <c r="D3679" s="2"/>
      <c r="E3679" s="106"/>
      <c r="F3679" s="107"/>
      <c r="G3679" s="108"/>
      <c r="H3679" s="109"/>
      <c r="I3679" s="109"/>
      <c r="J3679" s="110"/>
      <c r="K3679" s="117"/>
      <c r="L3679" s="178"/>
      <c r="M3679" s="178"/>
      <c r="N3679" s="106"/>
      <c r="O3679" s="111"/>
      <c r="P3679" s="111"/>
      <c r="Q3679" s="106"/>
      <c r="R3679" s="106"/>
      <c r="S3679" s="106"/>
      <c r="T3679" s="106"/>
      <c r="U3679" s="106"/>
      <c r="V3679" s="106"/>
      <c r="W3679" s="19"/>
      <c r="X3679" s="2"/>
      <c r="Y3679" s="4"/>
      <c r="Z3679" s="106"/>
      <c r="AA3679" s="114"/>
      <c r="AB3679" s="112"/>
      <c r="AC3679" s="178"/>
      <c r="AD3679" s="11"/>
      <c r="AE3679" s="106"/>
      <c r="AF3679" s="106"/>
      <c r="AG3679" s="106"/>
      <c r="AH3679" s="115"/>
      <c r="AI3679" s="116"/>
      <c r="AO3679" s="26"/>
      <c r="AP3679" s="26"/>
    </row>
    <row r="3680" spans="1:42" ht="15" customHeight="1" x14ac:dyDescent="0.25">
      <c r="A3680" s="105"/>
      <c r="B3680" s="106"/>
      <c r="C3680" s="2"/>
      <c r="D3680" s="2"/>
      <c r="E3680" s="106"/>
      <c r="F3680" s="107"/>
      <c r="G3680" s="108"/>
      <c r="H3680" s="109"/>
      <c r="I3680" s="109"/>
      <c r="J3680" s="110"/>
      <c r="K3680" s="117"/>
      <c r="L3680" s="178"/>
      <c r="M3680" s="178"/>
      <c r="N3680" s="106"/>
      <c r="O3680" s="111"/>
      <c r="P3680" s="111"/>
      <c r="Q3680" s="106"/>
      <c r="R3680" s="106"/>
      <c r="S3680" s="106"/>
      <c r="T3680" s="106"/>
      <c r="U3680" s="106"/>
      <c r="V3680" s="106"/>
      <c r="W3680" s="19"/>
      <c r="X3680" s="2"/>
      <c r="Y3680" s="4"/>
      <c r="Z3680" s="106"/>
      <c r="AA3680" s="114"/>
      <c r="AB3680" s="112"/>
      <c r="AC3680" s="178"/>
      <c r="AD3680" s="11"/>
      <c r="AE3680" s="106"/>
      <c r="AF3680" s="106"/>
      <c r="AG3680" s="106"/>
      <c r="AH3680" s="115"/>
      <c r="AI3680" s="116"/>
      <c r="AO3680" s="26"/>
      <c r="AP3680" s="26"/>
    </row>
    <row r="3681" spans="1:42" ht="15" customHeight="1" x14ac:dyDescent="0.25">
      <c r="A3681" s="105"/>
      <c r="B3681" s="106"/>
      <c r="C3681" s="2"/>
      <c r="D3681" s="2"/>
      <c r="E3681" s="106"/>
      <c r="F3681" s="107"/>
      <c r="G3681" s="108"/>
      <c r="H3681" s="109"/>
      <c r="I3681" s="109"/>
      <c r="J3681" s="110"/>
      <c r="K3681" s="117"/>
      <c r="L3681" s="178"/>
      <c r="M3681" s="178"/>
      <c r="N3681" s="106"/>
      <c r="O3681" s="111"/>
      <c r="P3681" s="111"/>
      <c r="Q3681" s="106"/>
      <c r="R3681" s="106"/>
      <c r="S3681" s="106"/>
      <c r="T3681" s="106"/>
      <c r="U3681" s="106"/>
      <c r="V3681" s="106"/>
      <c r="W3681" s="19"/>
      <c r="X3681" s="2"/>
      <c r="Y3681" s="4"/>
      <c r="Z3681" s="106"/>
      <c r="AA3681" s="114"/>
      <c r="AB3681" s="112"/>
      <c r="AC3681" s="178"/>
      <c r="AD3681" s="11"/>
      <c r="AE3681" s="106"/>
      <c r="AF3681" s="106"/>
      <c r="AG3681" s="106"/>
      <c r="AH3681" s="115"/>
      <c r="AI3681" s="116"/>
      <c r="AO3681" s="26"/>
      <c r="AP3681" s="26"/>
    </row>
    <row r="3682" spans="1:42" ht="15" customHeight="1" x14ac:dyDescent="0.25">
      <c r="A3682" s="105"/>
      <c r="B3682" s="106"/>
      <c r="C3682" s="2"/>
      <c r="D3682" s="2"/>
      <c r="E3682" s="106"/>
      <c r="F3682" s="107"/>
      <c r="G3682" s="108"/>
      <c r="H3682" s="109"/>
      <c r="I3682" s="109"/>
      <c r="J3682" s="110"/>
      <c r="K3682" s="117"/>
      <c r="L3682" s="178"/>
      <c r="M3682" s="178"/>
      <c r="N3682" s="106"/>
      <c r="O3682" s="111"/>
      <c r="P3682" s="111"/>
      <c r="Q3682" s="106"/>
      <c r="R3682" s="106"/>
      <c r="S3682" s="106"/>
      <c r="T3682" s="106"/>
      <c r="U3682" s="106"/>
      <c r="V3682" s="106"/>
      <c r="W3682" s="19"/>
      <c r="X3682" s="2"/>
      <c r="Y3682" s="4"/>
      <c r="Z3682" s="106"/>
      <c r="AA3682" s="114"/>
      <c r="AB3682" s="112"/>
      <c r="AC3682" s="178"/>
      <c r="AD3682" s="11"/>
      <c r="AE3682" s="106"/>
      <c r="AF3682" s="106"/>
      <c r="AG3682" s="106"/>
      <c r="AH3682" s="115"/>
      <c r="AI3682" s="116"/>
      <c r="AO3682" s="26"/>
      <c r="AP3682" s="26"/>
    </row>
    <row r="3683" spans="1:42" ht="15" customHeight="1" x14ac:dyDescent="0.25">
      <c r="A3683" s="105"/>
      <c r="B3683" s="106"/>
      <c r="C3683" s="2"/>
      <c r="D3683" s="2"/>
      <c r="E3683" s="106"/>
      <c r="F3683" s="107"/>
      <c r="G3683" s="108"/>
      <c r="H3683" s="109"/>
      <c r="I3683" s="109"/>
      <c r="J3683" s="110"/>
      <c r="K3683" s="117"/>
      <c r="L3683" s="178"/>
      <c r="M3683" s="178"/>
      <c r="N3683" s="106"/>
      <c r="O3683" s="111"/>
      <c r="P3683" s="111"/>
      <c r="Q3683" s="106"/>
      <c r="R3683" s="106"/>
      <c r="S3683" s="106"/>
      <c r="T3683" s="106"/>
      <c r="U3683" s="106"/>
      <c r="V3683" s="106"/>
      <c r="W3683" s="19"/>
      <c r="X3683" s="2"/>
      <c r="Y3683" s="4"/>
      <c r="Z3683" s="106"/>
      <c r="AA3683" s="114"/>
      <c r="AB3683" s="112"/>
      <c r="AC3683" s="178"/>
      <c r="AD3683" s="11"/>
      <c r="AE3683" s="106"/>
      <c r="AF3683" s="106"/>
      <c r="AG3683" s="106"/>
      <c r="AH3683" s="115"/>
      <c r="AI3683" s="116"/>
      <c r="AO3683" s="26"/>
      <c r="AP3683" s="26"/>
    </row>
    <row r="3684" spans="1:42" ht="15" customHeight="1" x14ac:dyDescent="0.25">
      <c r="A3684" s="105"/>
      <c r="B3684" s="106"/>
      <c r="C3684" s="2"/>
      <c r="D3684" s="2"/>
      <c r="E3684" s="106"/>
      <c r="F3684" s="107"/>
      <c r="G3684" s="108"/>
      <c r="H3684" s="109"/>
      <c r="I3684" s="109"/>
      <c r="J3684" s="110"/>
      <c r="K3684" s="117"/>
      <c r="L3684" s="178"/>
      <c r="M3684" s="178"/>
      <c r="N3684" s="106"/>
      <c r="O3684" s="111"/>
      <c r="P3684" s="111"/>
      <c r="Q3684" s="106"/>
      <c r="R3684" s="106"/>
      <c r="S3684" s="106"/>
      <c r="T3684" s="106"/>
      <c r="U3684" s="106"/>
      <c r="V3684" s="106"/>
      <c r="W3684" s="19"/>
      <c r="X3684" s="2"/>
      <c r="Y3684" s="4"/>
      <c r="Z3684" s="106"/>
      <c r="AA3684" s="114"/>
      <c r="AB3684" s="112"/>
      <c r="AC3684" s="178"/>
      <c r="AD3684" s="11"/>
      <c r="AE3684" s="106"/>
      <c r="AF3684" s="106"/>
      <c r="AG3684" s="106"/>
      <c r="AH3684" s="115"/>
      <c r="AI3684" s="116"/>
      <c r="AO3684" s="26"/>
      <c r="AP3684" s="26"/>
    </row>
    <row r="3685" spans="1:42" ht="15" customHeight="1" x14ac:dyDescent="0.25">
      <c r="A3685" s="105"/>
      <c r="B3685" s="106"/>
      <c r="C3685" s="2"/>
      <c r="D3685" s="2"/>
      <c r="E3685" s="106"/>
      <c r="F3685" s="107"/>
      <c r="G3685" s="108"/>
      <c r="H3685" s="109"/>
      <c r="I3685" s="109"/>
      <c r="J3685" s="110"/>
      <c r="K3685" s="117"/>
      <c r="L3685" s="178"/>
      <c r="M3685" s="178"/>
      <c r="N3685" s="106"/>
      <c r="O3685" s="111"/>
      <c r="P3685" s="111"/>
      <c r="Q3685" s="106"/>
      <c r="R3685" s="106"/>
      <c r="S3685" s="106"/>
      <c r="T3685" s="106"/>
      <c r="U3685" s="106"/>
      <c r="V3685" s="106"/>
      <c r="W3685" s="19"/>
      <c r="X3685" s="2"/>
      <c r="Y3685" s="4"/>
      <c r="Z3685" s="106"/>
      <c r="AA3685" s="114"/>
      <c r="AB3685" s="112"/>
      <c r="AC3685" s="178"/>
      <c r="AD3685" s="11"/>
      <c r="AE3685" s="106"/>
      <c r="AF3685" s="106"/>
      <c r="AG3685" s="106"/>
      <c r="AH3685" s="115"/>
      <c r="AI3685" s="116"/>
      <c r="AO3685" s="26"/>
      <c r="AP3685" s="26"/>
    </row>
    <row r="3686" spans="1:42" ht="15" customHeight="1" x14ac:dyDescent="0.25">
      <c r="A3686" s="105"/>
      <c r="B3686" s="106"/>
      <c r="C3686" s="2"/>
      <c r="D3686" s="2"/>
      <c r="E3686" s="106"/>
      <c r="F3686" s="107"/>
      <c r="G3686" s="108"/>
      <c r="H3686" s="109"/>
      <c r="I3686" s="109"/>
      <c r="J3686" s="110"/>
      <c r="K3686" s="117"/>
      <c r="L3686" s="178"/>
      <c r="M3686" s="178"/>
      <c r="N3686" s="106"/>
      <c r="O3686" s="111"/>
      <c r="P3686" s="111"/>
      <c r="Q3686" s="106"/>
      <c r="R3686" s="106"/>
      <c r="S3686" s="106"/>
      <c r="T3686" s="106"/>
      <c r="U3686" s="106"/>
      <c r="V3686" s="106"/>
      <c r="W3686" s="19"/>
      <c r="X3686" s="2"/>
      <c r="Y3686" s="4"/>
      <c r="Z3686" s="106"/>
      <c r="AA3686" s="114"/>
      <c r="AB3686" s="112"/>
      <c r="AC3686" s="178"/>
      <c r="AD3686" s="11"/>
      <c r="AE3686" s="106"/>
      <c r="AF3686" s="106"/>
      <c r="AG3686" s="106"/>
      <c r="AH3686" s="115"/>
      <c r="AI3686" s="116"/>
      <c r="AO3686" s="26"/>
      <c r="AP3686" s="26"/>
    </row>
    <row r="3687" spans="1:42" ht="15" customHeight="1" x14ac:dyDescent="0.25">
      <c r="A3687" s="105"/>
      <c r="B3687" s="106"/>
      <c r="C3687" s="2"/>
      <c r="D3687" s="2"/>
      <c r="E3687" s="106"/>
      <c r="F3687" s="107"/>
      <c r="G3687" s="108"/>
      <c r="H3687" s="109"/>
      <c r="I3687" s="109"/>
      <c r="J3687" s="110"/>
      <c r="K3687" s="117"/>
      <c r="L3687" s="178"/>
      <c r="M3687" s="178"/>
      <c r="N3687" s="106"/>
      <c r="O3687" s="111"/>
      <c r="P3687" s="111"/>
      <c r="Q3687" s="106"/>
      <c r="R3687" s="106"/>
      <c r="S3687" s="106"/>
      <c r="T3687" s="106"/>
      <c r="U3687" s="106"/>
      <c r="V3687" s="106"/>
      <c r="W3687" s="19"/>
      <c r="X3687" s="2"/>
      <c r="Y3687" s="4"/>
      <c r="Z3687" s="106"/>
      <c r="AA3687" s="114"/>
      <c r="AB3687" s="112"/>
      <c r="AC3687" s="178"/>
      <c r="AD3687" s="11"/>
      <c r="AE3687" s="106"/>
      <c r="AF3687" s="106"/>
      <c r="AG3687" s="106"/>
      <c r="AH3687" s="115"/>
      <c r="AI3687" s="116"/>
      <c r="AO3687" s="26"/>
      <c r="AP3687" s="26"/>
    </row>
    <row r="3688" spans="1:42" ht="15" customHeight="1" x14ac:dyDescent="0.25">
      <c r="A3688" s="105"/>
      <c r="B3688" s="106"/>
      <c r="C3688" s="2"/>
      <c r="D3688" s="2"/>
      <c r="E3688" s="106"/>
      <c r="F3688" s="107"/>
      <c r="G3688" s="108"/>
      <c r="H3688" s="109"/>
      <c r="I3688" s="109"/>
      <c r="J3688" s="110"/>
      <c r="K3688" s="117"/>
      <c r="L3688" s="178"/>
      <c r="M3688" s="178"/>
      <c r="N3688" s="106"/>
      <c r="O3688" s="111"/>
      <c r="P3688" s="111"/>
      <c r="Q3688" s="106"/>
      <c r="R3688" s="106"/>
      <c r="S3688" s="106"/>
      <c r="T3688" s="106"/>
      <c r="U3688" s="106"/>
      <c r="V3688" s="106"/>
      <c r="W3688" s="19"/>
      <c r="X3688" s="2"/>
      <c r="Y3688" s="4"/>
      <c r="Z3688" s="106"/>
      <c r="AA3688" s="114"/>
      <c r="AB3688" s="112"/>
      <c r="AC3688" s="178"/>
      <c r="AD3688" s="11"/>
      <c r="AE3688" s="106"/>
      <c r="AF3688" s="106"/>
      <c r="AG3688" s="106"/>
      <c r="AH3688" s="115"/>
      <c r="AI3688" s="116"/>
      <c r="AO3688" s="26"/>
      <c r="AP3688" s="26"/>
    </row>
    <row r="3689" spans="1:42" ht="15" customHeight="1" x14ac:dyDescent="0.25">
      <c r="A3689" s="105"/>
      <c r="B3689" s="106"/>
      <c r="C3689" s="2"/>
      <c r="D3689" s="2"/>
      <c r="E3689" s="106"/>
      <c r="F3689" s="107"/>
      <c r="G3689" s="108"/>
      <c r="H3689" s="109"/>
      <c r="I3689" s="109"/>
      <c r="J3689" s="110"/>
      <c r="K3689" s="117"/>
      <c r="L3689" s="178"/>
      <c r="M3689" s="178"/>
      <c r="N3689" s="106"/>
      <c r="O3689" s="111"/>
      <c r="P3689" s="111"/>
      <c r="Q3689" s="106"/>
      <c r="R3689" s="106"/>
      <c r="S3689" s="106"/>
      <c r="T3689" s="106"/>
      <c r="U3689" s="106"/>
      <c r="V3689" s="106"/>
      <c r="W3689" s="19"/>
      <c r="X3689" s="2"/>
      <c r="Y3689" s="4"/>
      <c r="Z3689" s="106"/>
      <c r="AA3689" s="114"/>
      <c r="AB3689" s="112"/>
      <c r="AC3689" s="178"/>
      <c r="AD3689" s="11"/>
      <c r="AE3689" s="106"/>
      <c r="AF3689" s="106"/>
      <c r="AG3689" s="106"/>
      <c r="AH3689" s="115"/>
      <c r="AI3689" s="116"/>
      <c r="AO3689" s="26"/>
      <c r="AP3689" s="26"/>
    </row>
    <row r="3690" spans="1:42" ht="15" customHeight="1" x14ac:dyDescent="0.25">
      <c r="A3690" s="105"/>
      <c r="B3690" s="106"/>
      <c r="C3690" s="2"/>
      <c r="D3690" s="2"/>
      <c r="E3690" s="106"/>
      <c r="F3690" s="107"/>
      <c r="G3690" s="108"/>
      <c r="H3690" s="109"/>
      <c r="I3690" s="109"/>
      <c r="J3690" s="110"/>
      <c r="K3690" s="117"/>
      <c r="L3690" s="178"/>
      <c r="M3690" s="178"/>
      <c r="N3690" s="106"/>
      <c r="O3690" s="111"/>
      <c r="P3690" s="111"/>
      <c r="Q3690" s="106"/>
      <c r="R3690" s="106"/>
      <c r="S3690" s="106"/>
      <c r="T3690" s="106"/>
      <c r="U3690" s="106"/>
      <c r="V3690" s="106"/>
      <c r="W3690" s="19"/>
      <c r="X3690" s="2"/>
      <c r="Y3690" s="4"/>
      <c r="Z3690" s="106"/>
      <c r="AA3690" s="114"/>
      <c r="AB3690" s="112"/>
      <c r="AC3690" s="178"/>
      <c r="AD3690" s="11"/>
      <c r="AE3690" s="106"/>
      <c r="AF3690" s="106"/>
      <c r="AG3690" s="106"/>
      <c r="AH3690" s="115"/>
      <c r="AI3690" s="116"/>
      <c r="AO3690" s="26"/>
      <c r="AP3690" s="26"/>
    </row>
    <row r="3691" spans="1:42" ht="15" customHeight="1" x14ac:dyDescent="0.25">
      <c r="A3691" s="105"/>
      <c r="B3691" s="106"/>
      <c r="C3691" s="2"/>
      <c r="D3691" s="2"/>
      <c r="E3691" s="106"/>
      <c r="F3691" s="107"/>
      <c r="G3691" s="108"/>
      <c r="H3691" s="109"/>
      <c r="I3691" s="109"/>
      <c r="J3691" s="110"/>
      <c r="K3691" s="117"/>
      <c r="L3691" s="178"/>
      <c r="M3691" s="178"/>
      <c r="N3691" s="106"/>
      <c r="O3691" s="111"/>
      <c r="P3691" s="111"/>
      <c r="Q3691" s="106"/>
      <c r="R3691" s="106"/>
      <c r="S3691" s="106"/>
      <c r="T3691" s="106"/>
      <c r="U3691" s="106"/>
      <c r="V3691" s="106"/>
      <c r="W3691" s="19"/>
      <c r="X3691" s="2"/>
      <c r="Y3691" s="4"/>
      <c r="Z3691" s="106"/>
      <c r="AA3691" s="114"/>
      <c r="AB3691" s="112"/>
      <c r="AC3691" s="178"/>
      <c r="AD3691" s="11"/>
      <c r="AE3691" s="106"/>
      <c r="AF3691" s="106"/>
      <c r="AG3691" s="106"/>
      <c r="AH3691" s="115"/>
      <c r="AI3691" s="116"/>
      <c r="AO3691" s="26"/>
      <c r="AP3691" s="26"/>
    </row>
    <row r="3692" spans="1:42" ht="15" customHeight="1" x14ac:dyDescent="0.25">
      <c r="A3692" s="105"/>
      <c r="B3692" s="106"/>
      <c r="C3692" s="2"/>
      <c r="D3692" s="2"/>
      <c r="E3692" s="106"/>
      <c r="F3692" s="107"/>
      <c r="G3692" s="108"/>
      <c r="H3692" s="109"/>
      <c r="I3692" s="109"/>
      <c r="J3692" s="110"/>
      <c r="K3692" s="117"/>
      <c r="L3692" s="178"/>
      <c r="M3692" s="178"/>
      <c r="N3692" s="106"/>
      <c r="O3692" s="111"/>
      <c r="P3692" s="111"/>
      <c r="Q3692" s="106"/>
      <c r="R3692" s="106"/>
      <c r="S3692" s="106"/>
      <c r="T3692" s="106"/>
      <c r="U3692" s="106"/>
      <c r="V3692" s="106"/>
      <c r="W3692" s="19"/>
      <c r="X3692" s="2"/>
      <c r="Y3692" s="4"/>
      <c r="Z3692" s="106"/>
      <c r="AA3692" s="114"/>
      <c r="AB3692" s="112"/>
      <c r="AC3692" s="178"/>
      <c r="AD3692" s="11"/>
      <c r="AE3692" s="106"/>
      <c r="AF3692" s="106"/>
      <c r="AG3692" s="106"/>
      <c r="AH3692" s="115"/>
      <c r="AI3692" s="116"/>
      <c r="AO3692" s="26"/>
      <c r="AP3692" s="26"/>
    </row>
    <row r="3693" spans="1:42" ht="15" customHeight="1" x14ac:dyDescent="0.25">
      <c r="A3693" s="105"/>
      <c r="B3693" s="106"/>
      <c r="C3693" s="2"/>
      <c r="D3693" s="2"/>
      <c r="E3693" s="106"/>
      <c r="F3693" s="107"/>
      <c r="G3693" s="108"/>
      <c r="H3693" s="109"/>
      <c r="I3693" s="109"/>
      <c r="J3693" s="110"/>
      <c r="K3693" s="117"/>
      <c r="L3693" s="178"/>
      <c r="M3693" s="178"/>
      <c r="N3693" s="106"/>
      <c r="O3693" s="111"/>
      <c r="P3693" s="111"/>
      <c r="Q3693" s="106"/>
      <c r="R3693" s="106"/>
      <c r="S3693" s="106"/>
      <c r="T3693" s="106"/>
      <c r="U3693" s="106"/>
      <c r="V3693" s="106"/>
      <c r="W3693" s="19"/>
      <c r="X3693" s="2"/>
      <c r="Y3693" s="4"/>
      <c r="Z3693" s="106"/>
      <c r="AA3693" s="114"/>
      <c r="AB3693" s="112"/>
      <c r="AC3693" s="178"/>
      <c r="AD3693" s="11"/>
      <c r="AE3693" s="106"/>
      <c r="AF3693" s="106"/>
      <c r="AG3693" s="106"/>
      <c r="AH3693" s="115"/>
      <c r="AI3693" s="116"/>
      <c r="AO3693" s="26"/>
      <c r="AP3693" s="26"/>
    </row>
    <row r="3694" spans="1:42" ht="15" customHeight="1" x14ac:dyDescent="0.25">
      <c r="A3694" s="105"/>
      <c r="B3694" s="106"/>
      <c r="C3694" s="2"/>
      <c r="D3694" s="2"/>
      <c r="E3694" s="106"/>
      <c r="F3694" s="107"/>
      <c r="G3694" s="108"/>
      <c r="H3694" s="109"/>
      <c r="I3694" s="109"/>
      <c r="J3694" s="110"/>
      <c r="K3694" s="117"/>
      <c r="L3694" s="178"/>
      <c r="M3694" s="178"/>
      <c r="N3694" s="106"/>
      <c r="O3694" s="111"/>
      <c r="P3694" s="111"/>
      <c r="Q3694" s="106"/>
      <c r="R3694" s="106"/>
      <c r="S3694" s="106"/>
      <c r="T3694" s="106"/>
      <c r="U3694" s="106"/>
      <c r="V3694" s="106"/>
      <c r="W3694" s="19"/>
      <c r="X3694" s="2"/>
      <c r="Y3694" s="4"/>
      <c r="Z3694" s="106"/>
      <c r="AA3694" s="114"/>
      <c r="AB3694" s="112"/>
      <c r="AC3694" s="178"/>
      <c r="AD3694" s="11"/>
      <c r="AE3694" s="106"/>
      <c r="AF3694" s="106"/>
      <c r="AG3694" s="106"/>
      <c r="AH3694" s="115"/>
      <c r="AI3694" s="116"/>
      <c r="AO3694" s="26"/>
      <c r="AP3694" s="26"/>
    </row>
    <row r="3695" spans="1:42" ht="15" customHeight="1" x14ac:dyDescent="0.25">
      <c r="A3695" s="105"/>
      <c r="B3695" s="106"/>
      <c r="C3695" s="2"/>
      <c r="D3695" s="2"/>
      <c r="E3695" s="106"/>
      <c r="F3695" s="107"/>
      <c r="G3695" s="108"/>
      <c r="H3695" s="109"/>
      <c r="I3695" s="109"/>
      <c r="J3695" s="110"/>
      <c r="K3695" s="117"/>
      <c r="L3695" s="178"/>
      <c r="M3695" s="178"/>
      <c r="N3695" s="106"/>
      <c r="O3695" s="111"/>
      <c r="P3695" s="111"/>
      <c r="Q3695" s="106"/>
      <c r="R3695" s="106"/>
      <c r="S3695" s="106"/>
      <c r="T3695" s="106"/>
      <c r="U3695" s="106"/>
      <c r="V3695" s="106"/>
      <c r="W3695" s="19"/>
      <c r="X3695" s="2"/>
      <c r="Y3695" s="4"/>
      <c r="Z3695" s="106"/>
      <c r="AA3695" s="114"/>
      <c r="AB3695" s="112"/>
      <c r="AC3695" s="178"/>
      <c r="AD3695" s="11"/>
      <c r="AE3695" s="106"/>
      <c r="AF3695" s="106"/>
      <c r="AG3695" s="106"/>
      <c r="AH3695" s="115"/>
      <c r="AI3695" s="116"/>
      <c r="AO3695" s="26"/>
      <c r="AP3695" s="26"/>
    </row>
    <row r="3696" spans="1:42" ht="15" customHeight="1" x14ac:dyDescent="0.25">
      <c r="A3696" s="105"/>
      <c r="B3696" s="106"/>
      <c r="C3696" s="2"/>
      <c r="D3696" s="2"/>
      <c r="E3696" s="106"/>
      <c r="F3696" s="107"/>
      <c r="G3696" s="108"/>
      <c r="H3696" s="109"/>
      <c r="I3696" s="109"/>
      <c r="J3696" s="110"/>
      <c r="K3696" s="117"/>
      <c r="L3696" s="178"/>
      <c r="M3696" s="178"/>
      <c r="N3696" s="106"/>
      <c r="O3696" s="111"/>
      <c r="P3696" s="111"/>
      <c r="Q3696" s="106"/>
      <c r="R3696" s="106"/>
      <c r="S3696" s="106"/>
      <c r="T3696" s="106"/>
      <c r="U3696" s="106"/>
      <c r="V3696" s="106"/>
      <c r="W3696" s="19"/>
      <c r="X3696" s="2"/>
      <c r="Y3696" s="4"/>
      <c r="Z3696" s="106"/>
      <c r="AA3696" s="114"/>
      <c r="AB3696" s="112"/>
      <c r="AC3696" s="178"/>
      <c r="AD3696" s="11"/>
      <c r="AE3696" s="106"/>
      <c r="AF3696" s="106"/>
      <c r="AG3696" s="106"/>
      <c r="AH3696" s="115"/>
      <c r="AI3696" s="116"/>
      <c r="AO3696" s="26"/>
      <c r="AP3696" s="26"/>
    </row>
    <row r="3697" spans="1:42" ht="15" customHeight="1" x14ac:dyDescent="0.25">
      <c r="A3697" s="105"/>
      <c r="B3697" s="106"/>
      <c r="C3697" s="2"/>
      <c r="D3697" s="2"/>
      <c r="E3697" s="106"/>
      <c r="F3697" s="107"/>
      <c r="G3697" s="108"/>
      <c r="H3697" s="109"/>
      <c r="I3697" s="109"/>
      <c r="J3697" s="110"/>
      <c r="K3697" s="117"/>
      <c r="L3697" s="178"/>
      <c r="M3697" s="178"/>
      <c r="N3697" s="106"/>
      <c r="O3697" s="111"/>
      <c r="P3697" s="111"/>
      <c r="Q3697" s="106"/>
      <c r="R3697" s="106"/>
      <c r="S3697" s="106"/>
      <c r="T3697" s="106"/>
      <c r="U3697" s="106"/>
      <c r="V3697" s="106"/>
      <c r="W3697" s="19"/>
      <c r="X3697" s="2"/>
      <c r="Y3697" s="4"/>
      <c r="Z3697" s="106"/>
      <c r="AA3697" s="114"/>
      <c r="AB3697" s="112"/>
      <c r="AC3697" s="178"/>
      <c r="AD3697" s="11"/>
      <c r="AE3697" s="106"/>
      <c r="AF3697" s="106"/>
      <c r="AG3697" s="106"/>
      <c r="AH3697" s="115"/>
      <c r="AI3697" s="116"/>
      <c r="AO3697" s="26"/>
      <c r="AP3697" s="26"/>
    </row>
    <row r="3698" spans="1:42" ht="15" customHeight="1" x14ac:dyDescent="0.25">
      <c r="A3698" s="183"/>
      <c r="B3698" s="184"/>
      <c r="C3698" s="184"/>
      <c r="D3698" s="184"/>
      <c r="E3698" s="184"/>
      <c r="F3698" s="185"/>
      <c r="G3698" s="186"/>
      <c r="H3698" s="187"/>
      <c r="I3698" s="109"/>
      <c r="J3698" s="188"/>
      <c r="K3698" s="189"/>
      <c r="L3698" s="178"/>
      <c r="M3698" s="190"/>
      <c r="N3698" s="184"/>
      <c r="O3698" s="191"/>
      <c r="P3698" s="191"/>
      <c r="Q3698" s="184"/>
      <c r="R3698" s="184"/>
      <c r="S3698" s="184"/>
      <c r="T3698" s="184"/>
      <c r="U3698" s="184"/>
      <c r="V3698" s="184"/>
      <c r="W3698" s="192"/>
      <c r="X3698" s="184"/>
      <c r="Y3698" s="193"/>
      <c r="Z3698" s="184"/>
      <c r="AA3698" s="193"/>
      <c r="AB3698" s="192"/>
      <c r="AC3698" s="190"/>
      <c r="AD3698" s="11"/>
      <c r="AE3698" s="184"/>
      <c r="AF3698" s="184"/>
      <c r="AG3698" s="184"/>
      <c r="AH3698" s="194"/>
      <c r="AI3698" s="189"/>
      <c r="AO3698" s="26"/>
      <c r="AP3698" s="26"/>
    </row>
    <row r="3699" spans="1:42" ht="15" customHeight="1" x14ac:dyDescent="0.25">
      <c r="A3699" s="105"/>
      <c r="B3699" s="106"/>
      <c r="C3699" s="2"/>
      <c r="D3699" s="2"/>
      <c r="E3699" s="106"/>
      <c r="F3699" s="107"/>
      <c r="G3699" s="108"/>
      <c r="H3699" s="109"/>
      <c r="I3699" s="109"/>
      <c r="J3699" s="110"/>
      <c r="K3699" s="117"/>
      <c r="L3699" s="178"/>
      <c r="M3699" s="178"/>
      <c r="N3699" s="106"/>
      <c r="O3699" s="111"/>
      <c r="P3699" s="111"/>
      <c r="Q3699" s="106"/>
      <c r="R3699" s="106"/>
      <c r="S3699" s="106"/>
      <c r="T3699" s="106"/>
      <c r="U3699" s="106"/>
      <c r="V3699" s="106"/>
      <c r="W3699" s="19"/>
      <c r="X3699" s="2"/>
      <c r="Y3699" s="4"/>
      <c r="Z3699" s="106"/>
      <c r="AA3699" s="114"/>
      <c r="AB3699" s="112"/>
      <c r="AC3699" s="178"/>
      <c r="AD3699" s="11"/>
      <c r="AE3699" s="106"/>
      <c r="AF3699" s="106"/>
      <c r="AG3699" s="106"/>
      <c r="AH3699" s="115"/>
      <c r="AI3699" s="116"/>
      <c r="AO3699" s="26"/>
      <c r="AP3699" s="26"/>
    </row>
    <row r="3700" spans="1:42" ht="15" customHeight="1" x14ac:dyDescent="0.25">
      <c r="A3700" s="105"/>
      <c r="B3700" s="106"/>
      <c r="C3700" s="2"/>
      <c r="D3700" s="2"/>
      <c r="E3700" s="106"/>
      <c r="F3700" s="107"/>
      <c r="G3700" s="108"/>
      <c r="H3700" s="109"/>
      <c r="I3700" s="109"/>
      <c r="J3700" s="110"/>
      <c r="K3700" s="117"/>
      <c r="L3700" s="178"/>
      <c r="M3700" s="178"/>
      <c r="N3700" s="106"/>
      <c r="O3700" s="111"/>
      <c r="P3700" s="111"/>
      <c r="Q3700" s="106"/>
      <c r="R3700" s="106"/>
      <c r="S3700" s="106"/>
      <c r="T3700" s="106"/>
      <c r="U3700" s="106"/>
      <c r="V3700" s="106"/>
      <c r="W3700" s="19"/>
      <c r="X3700" s="2"/>
      <c r="Y3700" s="4"/>
      <c r="Z3700" s="106"/>
      <c r="AA3700" s="114"/>
      <c r="AB3700" s="112"/>
      <c r="AC3700" s="178"/>
      <c r="AD3700" s="11"/>
      <c r="AE3700" s="106"/>
      <c r="AF3700" s="106"/>
      <c r="AG3700" s="106"/>
      <c r="AH3700" s="115"/>
      <c r="AI3700" s="116"/>
      <c r="AO3700" s="26"/>
      <c r="AP3700" s="26"/>
    </row>
    <row r="3701" spans="1:42" ht="15" customHeight="1" x14ac:dyDescent="0.25">
      <c r="A3701" s="105"/>
      <c r="B3701" s="106"/>
      <c r="C3701" s="2"/>
      <c r="D3701" s="2"/>
      <c r="E3701" s="106"/>
      <c r="F3701" s="107"/>
      <c r="G3701" s="108"/>
      <c r="H3701" s="109"/>
      <c r="I3701" s="109"/>
      <c r="J3701" s="110"/>
      <c r="K3701" s="117"/>
      <c r="L3701" s="178"/>
      <c r="M3701" s="178"/>
      <c r="N3701" s="106"/>
      <c r="O3701" s="111"/>
      <c r="P3701" s="111"/>
      <c r="Q3701" s="106"/>
      <c r="R3701" s="106"/>
      <c r="S3701" s="106"/>
      <c r="T3701" s="106"/>
      <c r="U3701" s="106"/>
      <c r="V3701" s="106"/>
      <c r="W3701" s="19"/>
      <c r="X3701" s="2"/>
      <c r="Y3701" s="4"/>
      <c r="Z3701" s="106"/>
      <c r="AA3701" s="114"/>
      <c r="AB3701" s="112"/>
      <c r="AC3701" s="178"/>
      <c r="AD3701" s="11"/>
      <c r="AE3701" s="106"/>
      <c r="AF3701" s="106"/>
      <c r="AG3701" s="106"/>
      <c r="AH3701" s="115"/>
      <c r="AI3701" s="116"/>
      <c r="AO3701" s="26"/>
      <c r="AP3701" s="26"/>
    </row>
    <row r="3702" spans="1:42" ht="15" customHeight="1" x14ac:dyDescent="0.25">
      <c r="A3702" s="105"/>
      <c r="B3702" s="106"/>
      <c r="C3702" s="2"/>
      <c r="D3702" s="2"/>
      <c r="E3702" s="106"/>
      <c r="F3702" s="107"/>
      <c r="G3702" s="108"/>
      <c r="H3702" s="109"/>
      <c r="I3702" s="109"/>
      <c r="J3702" s="110"/>
      <c r="K3702" s="117"/>
      <c r="L3702" s="178"/>
      <c r="M3702" s="178"/>
      <c r="N3702" s="106"/>
      <c r="O3702" s="111"/>
      <c r="P3702" s="111"/>
      <c r="Q3702" s="106"/>
      <c r="R3702" s="106"/>
      <c r="S3702" s="106"/>
      <c r="T3702" s="106"/>
      <c r="U3702" s="106"/>
      <c r="V3702" s="106"/>
      <c r="W3702" s="19"/>
      <c r="X3702" s="2"/>
      <c r="Y3702" s="4"/>
      <c r="Z3702" s="106"/>
      <c r="AA3702" s="114"/>
      <c r="AB3702" s="112"/>
      <c r="AC3702" s="178"/>
      <c r="AD3702" s="11"/>
      <c r="AE3702" s="106"/>
      <c r="AF3702" s="106"/>
      <c r="AG3702" s="106"/>
      <c r="AH3702" s="115"/>
      <c r="AI3702" s="116"/>
      <c r="AO3702" s="26"/>
      <c r="AP3702" s="26"/>
    </row>
    <row r="3703" spans="1:42" ht="15" customHeight="1" x14ac:dyDescent="0.25">
      <c r="A3703" s="105"/>
      <c r="B3703" s="106"/>
      <c r="C3703" s="2"/>
      <c r="D3703" s="2"/>
      <c r="E3703" s="106"/>
      <c r="F3703" s="107"/>
      <c r="G3703" s="108"/>
      <c r="H3703" s="109"/>
      <c r="I3703" s="109"/>
      <c r="J3703" s="110"/>
      <c r="K3703" s="117"/>
      <c r="L3703" s="178"/>
      <c r="M3703" s="178"/>
      <c r="N3703" s="106"/>
      <c r="O3703" s="111"/>
      <c r="P3703" s="111"/>
      <c r="Q3703" s="106"/>
      <c r="R3703" s="106"/>
      <c r="S3703" s="106"/>
      <c r="T3703" s="106"/>
      <c r="U3703" s="106"/>
      <c r="V3703" s="106"/>
      <c r="W3703" s="19"/>
      <c r="X3703" s="2"/>
      <c r="Y3703" s="4"/>
      <c r="Z3703" s="106"/>
      <c r="AA3703" s="114"/>
      <c r="AB3703" s="112"/>
      <c r="AC3703" s="178"/>
      <c r="AD3703" s="11"/>
      <c r="AE3703" s="106"/>
      <c r="AF3703" s="106"/>
      <c r="AG3703" s="106"/>
      <c r="AH3703" s="115"/>
      <c r="AI3703" s="116"/>
      <c r="AO3703" s="26"/>
      <c r="AP3703" s="26"/>
    </row>
    <row r="3704" spans="1:42" ht="15" customHeight="1" x14ac:dyDescent="0.25">
      <c r="A3704" s="105"/>
      <c r="B3704" s="106"/>
      <c r="C3704" s="2"/>
      <c r="D3704" s="2"/>
      <c r="E3704" s="106"/>
      <c r="F3704" s="107"/>
      <c r="G3704" s="108"/>
      <c r="H3704" s="109"/>
      <c r="I3704" s="109"/>
      <c r="J3704" s="110"/>
      <c r="K3704" s="117"/>
      <c r="L3704" s="178"/>
      <c r="M3704" s="178"/>
      <c r="N3704" s="106"/>
      <c r="O3704" s="111"/>
      <c r="P3704" s="111"/>
      <c r="Q3704" s="106"/>
      <c r="R3704" s="106"/>
      <c r="S3704" s="106"/>
      <c r="T3704" s="106"/>
      <c r="U3704" s="106"/>
      <c r="V3704" s="106"/>
      <c r="W3704" s="19"/>
      <c r="X3704" s="2"/>
      <c r="Y3704" s="4"/>
      <c r="Z3704" s="106"/>
      <c r="AA3704" s="114"/>
      <c r="AB3704" s="112"/>
      <c r="AC3704" s="178"/>
      <c r="AD3704" s="11"/>
      <c r="AE3704" s="106"/>
      <c r="AF3704" s="106"/>
      <c r="AG3704" s="106"/>
      <c r="AH3704" s="115"/>
      <c r="AI3704" s="116"/>
      <c r="AO3704" s="26"/>
      <c r="AP3704" s="26"/>
    </row>
    <row r="3705" spans="1:42" ht="15" customHeight="1" x14ac:dyDescent="0.25">
      <c r="A3705" s="105"/>
      <c r="B3705" s="106"/>
      <c r="C3705" s="2"/>
      <c r="D3705" s="2"/>
      <c r="E3705" s="106"/>
      <c r="F3705" s="107"/>
      <c r="G3705" s="108"/>
      <c r="H3705" s="109"/>
      <c r="I3705" s="109"/>
      <c r="J3705" s="110"/>
      <c r="K3705" s="117"/>
      <c r="L3705" s="178"/>
      <c r="M3705" s="178"/>
      <c r="N3705" s="106"/>
      <c r="O3705" s="111"/>
      <c r="P3705" s="111"/>
      <c r="Q3705" s="106"/>
      <c r="R3705" s="106"/>
      <c r="S3705" s="106"/>
      <c r="T3705" s="106"/>
      <c r="U3705" s="106"/>
      <c r="V3705" s="106"/>
      <c r="W3705" s="19"/>
      <c r="X3705" s="2"/>
      <c r="Y3705" s="4"/>
      <c r="Z3705" s="106"/>
      <c r="AA3705" s="114"/>
      <c r="AB3705" s="112"/>
      <c r="AC3705" s="178"/>
      <c r="AD3705" s="11"/>
      <c r="AE3705" s="106"/>
      <c r="AF3705" s="106"/>
      <c r="AG3705" s="106"/>
      <c r="AH3705" s="115"/>
      <c r="AI3705" s="116"/>
      <c r="AO3705" s="26"/>
      <c r="AP3705" s="26"/>
    </row>
    <row r="3706" spans="1:42" ht="15" customHeight="1" x14ac:dyDescent="0.25">
      <c r="A3706" s="105"/>
      <c r="B3706" s="106"/>
      <c r="C3706" s="2"/>
      <c r="D3706" s="2"/>
      <c r="E3706" s="106"/>
      <c r="F3706" s="107"/>
      <c r="G3706" s="108"/>
      <c r="H3706" s="109"/>
      <c r="I3706" s="109"/>
      <c r="J3706" s="110"/>
      <c r="K3706" s="117"/>
      <c r="L3706" s="178"/>
      <c r="M3706" s="178"/>
      <c r="N3706" s="106"/>
      <c r="O3706" s="111"/>
      <c r="P3706" s="111"/>
      <c r="Q3706" s="106"/>
      <c r="R3706" s="106"/>
      <c r="S3706" s="106"/>
      <c r="T3706" s="106"/>
      <c r="U3706" s="106"/>
      <c r="V3706" s="106"/>
      <c r="W3706" s="19"/>
      <c r="X3706" s="2"/>
      <c r="Y3706" s="4"/>
      <c r="Z3706" s="106"/>
      <c r="AA3706" s="114"/>
      <c r="AB3706" s="112"/>
      <c r="AC3706" s="178"/>
      <c r="AD3706" s="11"/>
      <c r="AE3706" s="106"/>
      <c r="AF3706" s="106"/>
      <c r="AG3706" s="106"/>
      <c r="AH3706" s="115"/>
      <c r="AI3706" s="116"/>
      <c r="AO3706" s="26"/>
      <c r="AP3706" s="26"/>
    </row>
    <row r="3707" spans="1:42" ht="15" customHeight="1" x14ac:dyDescent="0.25">
      <c r="A3707" s="105"/>
      <c r="B3707" s="106"/>
      <c r="C3707" s="2"/>
      <c r="D3707" s="2"/>
      <c r="E3707" s="106"/>
      <c r="F3707" s="107"/>
      <c r="G3707" s="108"/>
      <c r="H3707" s="109"/>
      <c r="I3707" s="109"/>
      <c r="J3707" s="110"/>
      <c r="K3707" s="117"/>
      <c r="L3707" s="178"/>
      <c r="M3707" s="178"/>
      <c r="N3707" s="106"/>
      <c r="O3707" s="111"/>
      <c r="P3707" s="111"/>
      <c r="Q3707" s="106"/>
      <c r="R3707" s="106"/>
      <c r="S3707" s="106"/>
      <c r="T3707" s="106"/>
      <c r="U3707" s="106"/>
      <c r="V3707" s="106"/>
      <c r="W3707" s="19"/>
      <c r="X3707" s="2"/>
      <c r="Y3707" s="4"/>
      <c r="Z3707" s="106"/>
      <c r="AA3707" s="114"/>
      <c r="AB3707" s="112"/>
      <c r="AC3707" s="178"/>
      <c r="AD3707" s="11"/>
      <c r="AE3707" s="106"/>
      <c r="AF3707" s="106"/>
      <c r="AG3707" s="106"/>
      <c r="AH3707" s="115"/>
      <c r="AI3707" s="116"/>
      <c r="AO3707" s="26"/>
      <c r="AP3707" s="26"/>
    </row>
    <row r="3708" spans="1:42" ht="15" customHeight="1" x14ac:dyDescent="0.25">
      <c r="A3708" s="105"/>
      <c r="B3708" s="106"/>
      <c r="C3708" s="2"/>
      <c r="D3708" s="2"/>
      <c r="E3708" s="106"/>
      <c r="F3708" s="107"/>
      <c r="G3708" s="108"/>
      <c r="H3708" s="109"/>
      <c r="I3708" s="109"/>
      <c r="J3708" s="110"/>
      <c r="K3708" s="117"/>
      <c r="L3708" s="178"/>
      <c r="M3708" s="178"/>
      <c r="N3708" s="106"/>
      <c r="O3708" s="111"/>
      <c r="P3708" s="111"/>
      <c r="Q3708" s="106"/>
      <c r="R3708" s="106"/>
      <c r="S3708" s="106"/>
      <c r="T3708" s="106"/>
      <c r="U3708" s="106"/>
      <c r="V3708" s="106"/>
      <c r="W3708" s="19"/>
      <c r="X3708" s="2"/>
      <c r="Y3708" s="4"/>
      <c r="Z3708" s="106"/>
      <c r="AA3708" s="114"/>
      <c r="AB3708" s="112"/>
      <c r="AC3708" s="178"/>
      <c r="AD3708" s="11"/>
      <c r="AE3708" s="106"/>
      <c r="AF3708" s="106"/>
      <c r="AG3708" s="106"/>
      <c r="AH3708" s="115"/>
      <c r="AI3708" s="116"/>
      <c r="AO3708" s="26"/>
      <c r="AP3708" s="26"/>
    </row>
    <row r="3709" spans="1:42" ht="15" customHeight="1" x14ac:dyDescent="0.25">
      <c r="A3709" s="105"/>
      <c r="B3709" s="106"/>
      <c r="C3709" s="2"/>
      <c r="D3709" s="2"/>
      <c r="E3709" s="106"/>
      <c r="F3709" s="107"/>
      <c r="G3709" s="108"/>
      <c r="H3709" s="109"/>
      <c r="I3709" s="109"/>
      <c r="J3709" s="110"/>
      <c r="K3709" s="117"/>
      <c r="L3709" s="178"/>
      <c r="M3709" s="178"/>
      <c r="N3709" s="106"/>
      <c r="O3709" s="111"/>
      <c r="P3709" s="111"/>
      <c r="Q3709" s="106"/>
      <c r="R3709" s="106"/>
      <c r="S3709" s="106"/>
      <c r="T3709" s="106"/>
      <c r="U3709" s="106"/>
      <c r="V3709" s="106"/>
      <c r="W3709" s="19"/>
      <c r="X3709" s="2"/>
      <c r="Y3709" s="4"/>
      <c r="Z3709" s="106"/>
      <c r="AA3709" s="114"/>
      <c r="AB3709" s="112"/>
      <c r="AC3709" s="178"/>
      <c r="AD3709" s="11"/>
      <c r="AE3709" s="106"/>
      <c r="AF3709" s="106"/>
      <c r="AG3709" s="106"/>
      <c r="AH3709" s="115"/>
      <c r="AI3709" s="116"/>
      <c r="AO3709" s="26"/>
      <c r="AP3709" s="26"/>
    </row>
    <row r="3710" spans="1:42" ht="15" customHeight="1" x14ac:dyDescent="0.25">
      <c r="A3710" s="105"/>
      <c r="B3710" s="106"/>
      <c r="C3710" s="2"/>
      <c r="D3710" s="2"/>
      <c r="E3710" s="106"/>
      <c r="F3710" s="107"/>
      <c r="G3710" s="108"/>
      <c r="H3710" s="109"/>
      <c r="I3710" s="109"/>
      <c r="J3710" s="110"/>
      <c r="K3710" s="117"/>
      <c r="L3710" s="178"/>
      <c r="M3710" s="178"/>
      <c r="N3710" s="106"/>
      <c r="O3710" s="111"/>
      <c r="P3710" s="111"/>
      <c r="Q3710" s="106"/>
      <c r="R3710" s="106"/>
      <c r="S3710" s="106"/>
      <c r="T3710" s="106"/>
      <c r="U3710" s="106"/>
      <c r="V3710" s="106"/>
      <c r="W3710" s="19"/>
      <c r="X3710" s="2"/>
      <c r="Y3710" s="4"/>
      <c r="Z3710" s="106"/>
      <c r="AA3710" s="114"/>
      <c r="AB3710" s="112"/>
      <c r="AC3710" s="178"/>
      <c r="AD3710" s="11"/>
      <c r="AE3710" s="106"/>
      <c r="AF3710" s="106"/>
      <c r="AG3710" s="106"/>
      <c r="AH3710" s="115"/>
      <c r="AI3710" s="116"/>
      <c r="AO3710" s="26"/>
      <c r="AP3710" s="26"/>
    </row>
    <row r="3711" spans="1:42" ht="15" customHeight="1" x14ac:dyDescent="0.25">
      <c r="A3711" s="105"/>
      <c r="B3711" s="106"/>
      <c r="C3711" s="2"/>
      <c r="D3711" s="2"/>
      <c r="E3711" s="106"/>
      <c r="F3711" s="107"/>
      <c r="G3711" s="108"/>
      <c r="H3711" s="109"/>
      <c r="I3711" s="109"/>
      <c r="J3711" s="110"/>
      <c r="K3711" s="117"/>
      <c r="L3711" s="178"/>
      <c r="M3711" s="178"/>
      <c r="N3711" s="106"/>
      <c r="O3711" s="111"/>
      <c r="P3711" s="111"/>
      <c r="Q3711" s="106"/>
      <c r="R3711" s="106"/>
      <c r="S3711" s="106"/>
      <c r="T3711" s="106"/>
      <c r="U3711" s="106"/>
      <c r="V3711" s="106"/>
      <c r="W3711" s="19"/>
      <c r="X3711" s="2"/>
      <c r="Y3711" s="4"/>
      <c r="Z3711" s="106"/>
      <c r="AA3711" s="114"/>
      <c r="AB3711" s="112"/>
      <c r="AC3711" s="178"/>
      <c r="AD3711" s="11"/>
      <c r="AE3711" s="106"/>
      <c r="AF3711" s="106"/>
      <c r="AG3711" s="106"/>
      <c r="AH3711" s="115"/>
      <c r="AI3711" s="116"/>
      <c r="AO3711" s="26"/>
      <c r="AP3711" s="26"/>
    </row>
    <row r="3712" spans="1:42" ht="15" customHeight="1" x14ac:dyDescent="0.25">
      <c r="A3712" s="105"/>
      <c r="B3712" s="106"/>
      <c r="C3712" s="2"/>
      <c r="D3712" s="2"/>
      <c r="E3712" s="106"/>
      <c r="F3712" s="107"/>
      <c r="G3712" s="108"/>
      <c r="H3712" s="109"/>
      <c r="I3712" s="109"/>
      <c r="J3712" s="110"/>
      <c r="K3712" s="117"/>
      <c r="L3712" s="178"/>
      <c r="M3712" s="178"/>
      <c r="N3712" s="106"/>
      <c r="O3712" s="111"/>
      <c r="P3712" s="111"/>
      <c r="Q3712" s="106"/>
      <c r="R3712" s="106"/>
      <c r="S3712" s="106"/>
      <c r="T3712" s="106"/>
      <c r="U3712" s="106"/>
      <c r="V3712" s="106"/>
      <c r="W3712" s="19"/>
      <c r="X3712" s="2"/>
      <c r="Y3712" s="4"/>
      <c r="Z3712" s="106"/>
      <c r="AA3712" s="114"/>
      <c r="AB3712" s="112"/>
      <c r="AC3712" s="178"/>
      <c r="AD3712" s="11"/>
      <c r="AE3712" s="106"/>
      <c r="AF3712" s="106"/>
      <c r="AG3712" s="106"/>
      <c r="AH3712" s="115"/>
      <c r="AI3712" s="116"/>
      <c r="AO3712" s="26"/>
      <c r="AP3712" s="26"/>
    </row>
    <row r="3713" spans="1:42" ht="15" customHeight="1" x14ac:dyDescent="0.25">
      <c r="A3713" s="105"/>
      <c r="B3713" s="106"/>
      <c r="C3713" s="2"/>
      <c r="D3713" s="2"/>
      <c r="E3713" s="106"/>
      <c r="F3713" s="107"/>
      <c r="G3713" s="108"/>
      <c r="H3713" s="109"/>
      <c r="I3713" s="109"/>
      <c r="J3713" s="110"/>
      <c r="K3713" s="117"/>
      <c r="L3713" s="178"/>
      <c r="M3713" s="178"/>
      <c r="N3713" s="106"/>
      <c r="O3713" s="111"/>
      <c r="P3713" s="111"/>
      <c r="Q3713" s="106"/>
      <c r="R3713" s="106"/>
      <c r="S3713" s="106"/>
      <c r="T3713" s="106"/>
      <c r="U3713" s="106"/>
      <c r="V3713" s="106"/>
      <c r="W3713" s="19"/>
      <c r="X3713" s="2"/>
      <c r="Y3713" s="4"/>
      <c r="Z3713" s="106"/>
      <c r="AA3713" s="114"/>
      <c r="AB3713" s="112"/>
      <c r="AC3713" s="178"/>
      <c r="AD3713" s="11"/>
      <c r="AE3713" s="106"/>
      <c r="AF3713" s="106"/>
      <c r="AG3713" s="106"/>
      <c r="AH3713" s="115"/>
      <c r="AI3713" s="116"/>
      <c r="AO3713" s="26"/>
      <c r="AP3713" s="26"/>
    </row>
    <row r="3714" spans="1:42" ht="15" customHeight="1" x14ac:dyDescent="0.25">
      <c r="A3714" s="105"/>
      <c r="B3714" s="106"/>
      <c r="C3714" s="2"/>
      <c r="D3714" s="2"/>
      <c r="E3714" s="106"/>
      <c r="F3714" s="107"/>
      <c r="G3714" s="108"/>
      <c r="H3714" s="109"/>
      <c r="I3714" s="109"/>
      <c r="J3714" s="110"/>
      <c r="K3714" s="117"/>
      <c r="L3714" s="178"/>
      <c r="M3714" s="178"/>
      <c r="N3714" s="106"/>
      <c r="O3714" s="111"/>
      <c r="P3714" s="111"/>
      <c r="Q3714" s="106"/>
      <c r="R3714" s="106"/>
      <c r="S3714" s="106"/>
      <c r="T3714" s="106"/>
      <c r="U3714" s="106"/>
      <c r="V3714" s="106"/>
      <c r="W3714" s="19"/>
      <c r="X3714" s="2"/>
      <c r="Y3714" s="4"/>
      <c r="Z3714" s="106"/>
      <c r="AA3714" s="114"/>
      <c r="AB3714" s="112"/>
      <c r="AC3714" s="178"/>
      <c r="AD3714" s="11"/>
      <c r="AE3714" s="106"/>
      <c r="AF3714" s="106"/>
      <c r="AG3714" s="106"/>
      <c r="AH3714" s="115"/>
      <c r="AI3714" s="116"/>
      <c r="AO3714" s="26"/>
      <c r="AP3714" s="26"/>
    </row>
    <row r="3715" spans="1:42" ht="15" customHeight="1" x14ac:dyDescent="0.25">
      <c r="A3715" s="105"/>
      <c r="B3715" s="106"/>
      <c r="C3715" s="2"/>
      <c r="D3715" s="2"/>
      <c r="E3715" s="106"/>
      <c r="F3715" s="107"/>
      <c r="G3715" s="108"/>
      <c r="H3715" s="109"/>
      <c r="I3715" s="109"/>
      <c r="J3715" s="110"/>
      <c r="K3715" s="117"/>
      <c r="L3715" s="178"/>
      <c r="M3715" s="178"/>
      <c r="N3715" s="106"/>
      <c r="O3715" s="111"/>
      <c r="P3715" s="111"/>
      <c r="Q3715" s="106"/>
      <c r="R3715" s="106"/>
      <c r="S3715" s="106"/>
      <c r="T3715" s="106"/>
      <c r="U3715" s="106"/>
      <c r="V3715" s="106"/>
      <c r="W3715" s="19"/>
      <c r="X3715" s="2"/>
      <c r="Y3715" s="4"/>
      <c r="Z3715" s="106"/>
      <c r="AA3715" s="114"/>
      <c r="AB3715" s="112"/>
      <c r="AC3715" s="178"/>
      <c r="AD3715" s="11"/>
      <c r="AE3715" s="106"/>
      <c r="AF3715" s="106"/>
      <c r="AG3715" s="106"/>
      <c r="AH3715" s="115"/>
      <c r="AI3715" s="116"/>
      <c r="AO3715" s="26"/>
      <c r="AP3715" s="26"/>
    </row>
    <row r="3716" spans="1:42" ht="15" customHeight="1" x14ac:dyDescent="0.25">
      <c r="A3716" s="105"/>
      <c r="B3716" s="106"/>
      <c r="C3716" s="2"/>
      <c r="D3716" s="2"/>
      <c r="E3716" s="106"/>
      <c r="F3716" s="107"/>
      <c r="G3716" s="108"/>
      <c r="H3716" s="109"/>
      <c r="I3716" s="109"/>
      <c r="J3716" s="110"/>
      <c r="K3716" s="117"/>
      <c r="L3716" s="178"/>
      <c r="M3716" s="178"/>
      <c r="N3716" s="106"/>
      <c r="O3716" s="111"/>
      <c r="P3716" s="111"/>
      <c r="Q3716" s="106"/>
      <c r="R3716" s="106"/>
      <c r="S3716" s="106"/>
      <c r="T3716" s="106"/>
      <c r="U3716" s="106"/>
      <c r="V3716" s="106"/>
      <c r="W3716" s="19"/>
      <c r="X3716" s="2"/>
      <c r="Y3716" s="4"/>
      <c r="Z3716" s="106"/>
      <c r="AA3716" s="114"/>
      <c r="AB3716" s="112"/>
      <c r="AC3716" s="178"/>
      <c r="AD3716" s="11"/>
      <c r="AE3716" s="106"/>
      <c r="AF3716" s="106"/>
      <c r="AG3716" s="106"/>
      <c r="AH3716" s="115"/>
      <c r="AI3716" s="116"/>
      <c r="AO3716" s="26"/>
      <c r="AP3716" s="26"/>
    </row>
    <row r="3717" spans="1:42" ht="15" customHeight="1" x14ac:dyDescent="0.25">
      <c r="A3717" s="105"/>
      <c r="B3717" s="106"/>
      <c r="C3717" s="2"/>
      <c r="D3717" s="2"/>
      <c r="E3717" s="106"/>
      <c r="F3717" s="107"/>
      <c r="G3717" s="108"/>
      <c r="H3717" s="109"/>
      <c r="I3717" s="109"/>
      <c r="J3717" s="110"/>
      <c r="K3717" s="117"/>
      <c r="L3717" s="178"/>
      <c r="M3717" s="178"/>
      <c r="N3717" s="106"/>
      <c r="O3717" s="111"/>
      <c r="P3717" s="111"/>
      <c r="Q3717" s="106"/>
      <c r="R3717" s="106"/>
      <c r="S3717" s="106"/>
      <c r="T3717" s="106"/>
      <c r="U3717" s="106"/>
      <c r="V3717" s="106"/>
      <c r="W3717" s="19"/>
      <c r="X3717" s="2"/>
      <c r="Y3717" s="4"/>
      <c r="Z3717" s="106"/>
      <c r="AA3717" s="114"/>
      <c r="AB3717" s="112"/>
      <c r="AC3717" s="178"/>
      <c r="AD3717" s="11"/>
      <c r="AE3717" s="106"/>
      <c r="AF3717" s="106"/>
      <c r="AG3717" s="106"/>
      <c r="AH3717" s="115"/>
      <c r="AI3717" s="116"/>
      <c r="AO3717" s="26"/>
      <c r="AP3717" s="26"/>
    </row>
    <row r="3718" spans="1:42" ht="15" customHeight="1" x14ac:dyDescent="0.25">
      <c r="A3718" s="105"/>
      <c r="B3718" s="106"/>
      <c r="C3718" s="2"/>
      <c r="D3718" s="2"/>
      <c r="E3718" s="106"/>
      <c r="F3718" s="107"/>
      <c r="G3718" s="108"/>
      <c r="H3718" s="109"/>
      <c r="I3718" s="109"/>
      <c r="J3718" s="110"/>
      <c r="K3718" s="117"/>
      <c r="L3718" s="178"/>
      <c r="M3718" s="178"/>
      <c r="N3718" s="106"/>
      <c r="O3718" s="111"/>
      <c r="P3718" s="111"/>
      <c r="Q3718" s="106"/>
      <c r="R3718" s="106"/>
      <c r="S3718" s="106"/>
      <c r="T3718" s="106"/>
      <c r="U3718" s="106"/>
      <c r="V3718" s="106"/>
      <c r="W3718" s="19"/>
      <c r="X3718" s="2"/>
      <c r="Y3718" s="4"/>
      <c r="Z3718" s="106"/>
      <c r="AA3718" s="114"/>
      <c r="AB3718" s="112"/>
      <c r="AC3718" s="178"/>
      <c r="AD3718" s="11"/>
      <c r="AE3718" s="106"/>
      <c r="AF3718" s="106"/>
      <c r="AG3718" s="106"/>
      <c r="AH3718" s="115"/>
      <c r="AI3718" s="116"/>
      <c r="AO3718" s="26"/>
      <c r="AP3718" s="26"/>
    </row>
    <row r="3719" spans="1:42" ht="15" customHeight="1" x14ac:dyDescent="0.25">
      <c r="A3719" s="105"/>
      <c r="B3719" s="106"/>
      <c r="C3719" s="2"/>
      <c r="D3719" s="2"/>
      <c r="E3719" s="106"/>
      <c r="F3719" s="107"/>
      <c r="G3719" s="108"/>
      <c r="H3719" s="109"/>
      <c r="I3719" s="109"/>
      <c r="J3719" s="110"/>
      <c r="K3719" s="117"/>
      <c r="L3719" s="178"/>
      <c r="M3719" s="178"/>
      <c r="N3719" s="106"/>
      <c r="O3719" s="111"/>
      <c r="P3719" s="111"/>
      <c r="Q3719" s="106"/>
      <c r="R3719" s="106"/>
      <c r="S3719" s="106"/>
      <c r="T3719" s="106"/>
      <c r="U3719" s="106"/>
      <c r="V3719" s="106"/>
      <c r="W3719" s="19"/>
      <c r="X3719" s="2"/>
      <c r="Y3719" s="4"/>
      <c r="Z3719" s="106"/>
      <c r="AA3719" s="114"/>
      <c r="AB3719" s="112"/>
      <c r="AC3719" s="178"/>
      <c r="AD3719" s="11"/>
      <c r="AE3719" s="106"/>
      <c r="AF3719" s="106"/>
      <c r="AG3719" s="106"/>
      <c r="AH3719" s="115"/>
      <c r="AI3719" s="116"/>
      <c r="AO3719" s="26"/>
      <c r="AP3719" s="26"/>
    </row>
    <row r="3720" spans="1:42" ht="15" customHeight="1" x14ac:dyDescent="0.25">
      <c r="A3720" s="105"/>
      <c r="B3720" s="106"/>
      <c r="C3720" s="2"/>
      <c r="D3720" s="2"/>
      <c r="E3720" s="106"/>
      <c r="F3720" s="107"/>
      <c r="G3720" s="108"/>
      <c r="H3720" s="109"/>
      <c r="I3720" s="109"/>
      <c r="J3720" s="110"/>
      <c r="K3720" s="117"/>
      <c r="L3720" s="178"/>
      <c r="M3720" s="178"/>
      <c r="N3720" s="106"/>
      <c r="O3720" s="111"/>
      <c r="P3720" s="111"/>
      <c r="Q3720" s="106"/>
      <c r="R3720" s="106"/>
      <c r="S3720" s="106"/>
      <c r="T3720" s="106"/>
      <c r="U3720" s="106"/>
      <c r="V3720" s="106"/>
      <c r="W3720" s="19"/>
      <c r="X3720" s="2"/>
      <c r="Y3720" s="4"/>
      <c r="Z3720" s="106"/>
      <c r="AA3720" s="114"/>
      <c r="AB3720" s="112"/>
      <c r="AC3720" s="178"/>
      <c r="AD3720" s="11"/>
      <c r="AE3720" s="106"/>
      <c r="AF3720" s="106"/>
      <c r="AG3720" s="106"/>
      <c r="AH3720" s="115"/>
      <c r="AI3720" s="116"/>
      <c r="AO3720" s="26"/>
      <c r="AP3720" s="26"/>
    </row>
    <row r="3721" spans="1:42" ht="15" customHeight="1" x14ac:dyDescent="0.25">
      <c r="A3721" s="105"/>
      <c r="B3721" s="106"/>
      <c r="C3721" s="2"/>
      <c r="D3721" s="2"/>
      <c r="E3721" s="106"/>
      <c r="F3721" s="107"/>
      <c r="G3721" s="108"/>
      <c r="H3721" s="109"/>
      <c r="I3721" s="109"/>
      <c r="J3721" s="110"/>
      <c r="K3721" s="117"/>
      <c r="L3721" s="178"/>
      <c r="M3721" s="178"/>
      <c r="N3721" s="106"/>
      <c r="O3721" s="111"/>
      <c r="P3721" s="111"/>
      <c r="Q3721" s="106"/>
      <c r="R3721" s="106"/>
      <c r="S3721" s="106"/>
      <c r="T3721" s="106"/>
      <c r="U3721" s="106"/>
      <c r="V3721" s="106"/>
      <c r="W3721" s="19"/>
      <c r="X3721" s="2"/>
      <c r="Y3721" s="4"/>
      <c r="Z3721" s="106"/>
      <c r="AA3721" s="114"/>
      <c r="AB3721" s="112"/>
      <c r="AC3721" s="178"/>
      <c r="AD3721" s="11"/>
      <c r="AE3721" s="106"/>
      <c r="AF3721" s="106"/>
      <c r="AG3721" s="106"/>
      <c r="AH3721" s="115"/>
      <c r="AI3721" s="116"/>
      <c r="AO3721" s="26"/>
      <c r="AP3721" s="26"/>
    </row>
    <row r="3722" spans="1:42" ht="15" customHeight="1" x14ac:dyDescent="0.25">
      <c r="A3722" s="105"/>
      <c r="B3722" s="106"/>
      <c r="C3722" s="2"/>
      <c r="D3722" s="2"/>
      <c r="E3722" s="106"/>
      <c r="F3722" s="107"/>
      <c r="G3722" s="108"/>
      <c r="H3722" s="109"/>
      <c r="I3722" s="109"/>
      <c r="J3722" s="110"/>
      <c r="K3722" s="117"/>
      <c r="L3722" s="178"/>
      <c r="M3722" s="178"/>
      <c r="N3722" s="106"/>
      <c r="O3722" s="111"/>
      <c r="P3722" s="111"/>
      <c r="Q3722" s="106"/>
      <c r="R3722" s="106"/>
      <c r="S3722" s="106"/>
      <c r="T3722" s="106"/>
      <c r="U3722" s="106"/>
      <c r="V3722" s="106"/>
      <c r="W3722" s="19"/>
      <c r="X3722" s="2"/>
      <c r="Y3722" s="4"/>
      <c r="Z3722" s="106"/>
      <c r="AA3722" s="114"/>
      <c r="AB3722" s="112"/>
      <c r="AC3722" s="178"/>
      <c r="AD3722" s="11"/>
      <c r="AE3722" s="106"/>
      <c r="AF3722" s="106"/>
      <c r="AG3722" s="106"/>
      <c r="AH3722" s="115"/>
      <c r="AI3722" s="116"/>
      <c r="AO3722" s="26"/>
      <c r="AP3722" s="26"/>
    </row>
    <row r="3723" spans="1:42" ht="15" customHeight="1" x14ac:dyDescent="0.25">
      <c r="A3723" s="105"/>
      <c r="B3723" s="106"/>
      <c r="C3723" s="2"/>
      <c r="D3723" s="2"/>
      <c r="E3723" s="106"/>
      <c r="F3723" s="107"/>
      <c r="G3723" s="108"/>
      <c r="H3723" s="109"/>
      <c r="I3723" s="109"/>
      <c r="J3723" s="110"/>
      <c r="K3723" s="117"/>
      <c r="L3723" s="178"/>
      <c r="M3723" s="178"/>
      <c r="N3723" s="106"/>
      <c r="O3723" s="111"/>
      <c r="P3723" s="111"/>
      <c r="Q3723" s="106"/>
      <c r="R3723" s="106"/>
      <c r="S3723" s="106"/>
      <c r="T3723" s="106"/>
      <c r="U3723" s="106"/>
      <c r="V3723" s="106"/>
      <c r="W3723" s="19"/>
      <c r="X3723" s="2"/>
      <c r="Y3723" s="4"/>
      <c r="Z3723" s="106"/>
      <c r="AA3723" s="114"/>
      <c r="AB3723" s="112"/>
      <c r="AC3723" s="178"/>
      <c r="AD3723" s="11"/>
      <c r="AE3723" s="106"/>
      <c r="AF3723" s="106"/>
      <c r="AG3723" s="106"/>
      <c r="AH3723" s="115"/>
      <c r="AI3723" s="116"/>
      <c r="AO3723" s="26"/>
      <c r="AP3723" s="26"/>
    </row>
    <row r="3724" spans="1:42" ht="15" customHeight="1" x14ac:dyDescent="0.25">
      <c r="A3724" s="105"/>
      <c r="B3724" s="106"/>
      <c r="C3724" s="2"/>
      <c r="D3724" s="2"/>
      <c r="E3724" s="106"/>
      <c r="F3724" s="107"/>
      <c r="G3724" s="108"/>
      <c r="H3724" s="109"/>
      <c r="I3724" s="109"/>
      <c r="J3724" s="110"/>
      <c r="K3724" s="117"/>
      <c r="L3724" s="178"/>
      <c r="M3724" s="178"/>
      <c r="N3724" s="106"/>
      <c r="O3724" s="111"/>
      <c r="P3724" s="111"/>
      <c r="Q3724" s="106"/>
      <c r="R3724" s="106"/>
      <c r="S3724" s="106"/>
      <c r="T3724" s="106"/>
      <c r="U3724" s="106"/>
      <c r="V3724" s="106"/>
      <c r="W3724" s="19"/>
      <c r="X3724" s="2"/>
      <c r="Y3724" s="4"/>
      <c r="Z3724" s="106"/>
      <c r="AA3724" s="114"/>
      <c r="AB3724" s="112"/>
      <c r="AC3724" s="178"/>
      <c r="AD3724" s="11"/>
      <c r="AE3724" s="106"/>
      <c r="AF3724" s="106"/>
      <c r="AG3724" s="106"/>
      <c r="AH3724" s="115"/>
      <c r="AI3724" s="116"/>
      <c r="AO3724" s="26"/>
      <c r="AP3724" s="26"/>
    </row>
    <row r="3725" spans="1:42" ht="15" customHeight="1" x14ac:dyDescent="0.25">
      <c r="A3725" s="105"/>
      <c r="B3725" s="106"/>
      <c r="C3725" s="2"/>
      <c r="D3725" s="2"/>
      <c r="E3725" s="106"/>
      <c r="F3725" s="107"/>
      <c r="G3725" s="108"/>
      <c r="H3725" s="109"/>
      <c r="I3725" s="109"/>
      <c r="J3725" s="110"/>
      <c r="K3725" s="117"/>
      <c r="L3725" s="178"/>
      <c r="M3725" s="178"/>
      <c r="N3725" s="106"/>
      <c r="O3725" s="111"/>
      <c r="P3725" s="111"/>
      <c r="Q3725" s="106"/>
      <c r="R3725" s="106"/>
      <c r="S3725" s="106"/>
      <c r="T3725" s="106"/>
      <c r="U3725" s="106"/>
      <c r="V3725" s="106"/>
      <c r="W3725" s="19"/>
      <c r="X3725" s="2"/>
      <c r="Y3725" s="4"/>
      <c r="Z3725" s="106"/>
      <c r="AA3725" s="114"/>
      <c r="AB3725" s="112"/>
      <c r="AC3725" s="178"/>
      <c r="AD3725" s="11"/>
      <c r="AE3725" s="106"/>
      <c r="AF3725" s="106"/>
      <c r="AG3725" s="106"/>
      <c r="AH3725" s="115"/>
      <c r="AI3725" s="116"/>
      <c r="AO3725" s="26"/>
      <c r="AP3725" s="26"/>
    </row>
    <row r="3726" spans="1:42" ht="15" customHeight="1" x14ac:dyDescent="0.25">
      <c r="A3726" s="105"/>
      <c r="B3726" s="106"/>
      <c r="C3726" s="2"/>
      <c r="D3726" s="2"/>
      <c r="E3726" s="106"/>
      <c r="F3726" s="107"/>
      <c r="G3726" s="108"/>
      <c r="H3726" s="109"/>
      <c r="I3726" s="109"/>
      <c r="J3726" s="110"/>
      <c r="K3726" s="117"/>
      <c r="L3726" s="178"/>
      <c r="M3726" s="178"/>
      <c r="N3726" s="106"/>
      <c r="O3726" s="111"/>
      <c r="P3726" s="111"/>
      <c r="Q3726" s="106"/>
      <c r="R3726" s="106"/>
      <c r="S3726" s="106"/>
      <c r="T3726" s="106"/>
      <c r="U3726" s="106"/>
      <c r="V3726" s="106"/>
      <c r="W3726" s="19"/>
      <c r="X3726" s="2"/>
      <c r="Y3726" s="4"/>
      <c r="Z3726" s="106"/>
      <c r="AA3726" s="114"/>
      <c r="AB3726" s="112"/>
      <c r="AC3726" s="178"/>
      <c r="AD3726" s="11"/>
      <c r="AE3726" s="106"/>
      <c r="AF3726" s="106"/>
      <c r="AG3726" s="106"/>
      <c r="AH3726" s="115"/>
      <c r="AI3726" s="116"/>
      <c r="AO3726" s="26"/>
      <c r="AP3726" s="26"/>
    </row>
    <row r="3727" spans="1:42" ht="15" customHeight="1" x14ac:dyDescent="0.25">
      <c r="A3727" s="105"/>
      <c r="B3727" s="106"/>
      <c r="C3727" s="2"/>
      <c r="D3727" s="2"/>
      <c r="E3727" s="106"/>
      <c r="F3727" s="107"/>
      <c r="G3727" s="108"/>
      <c r="H3727" s="109"/>
      <c r="I3727" s="109"/>
      <c r="J3727" s="110"/>
      <c r="K3727" s="117"/>
      <c r="L3727" s="178"/>
      <c r="M3727" s="178"/>
      <c r="N3727" s="106"/>
      <c r="O3727" s="111"/>
      <c r="P3727" s="111"/>
      <c r="Q3727" s="106"/>
      <c r="R3727" s="106"/>
      <c r="S3727" s="106"/>
      <c r="T3727" s="106"/>
      <c r="U3727" s="106"/>
      <c r="V3727" s="106"/>
      <c r="W3727" s="19"/>
      <c r="X3727" s="2"/>
      <c r="Y3727" s="4"/>
      <c r="Z3727" s="106"/>
      <c r="AA3727" s="114"/>
      <c r="AB3727" s="112"/>
      <c r="AC3727" s="178"/>
      <c r="AD3727" s="11"/>
      <c r="AE3727" s="106"/>
      <c r="AF3727" s="106"/>
      <c r="AG3727" s="106"/>
      <c r="AH3727" s="115"/>
      <c r="AI3727" s="116"/>
      <c r="AO3727" s="26"/>
      <c r="AP3727" s="26"/>
    </row>
    <row r="3728" spans="1:42" ht="15" customHeight="1" x14ac:dyDescent="0.25">
      <c r="A3728" s="105"/>
      <c r="B3728" s="106"/>
      <c r="C3728" s="2"/>
      <c r="D3728" s="2"/>
      <c r="E3728" s="106"/>
      <c r="F3728" s="107"/>
      <c r="G3728" s="108"/>
      <c r="H3728" s="109"/>
      <c r="I3728" s="109"/>
      <c r="J3728" s="110"/>
      <c r="K3728" s="117"/>
      <c r="L3728" s="178"/>
      <c r="M3728" s="178"/>
      <c r="N3728" s="106"/>
      <c r="O3728" s="111"/>
      <c r="P3728" s="111"/>
      <c r="Q3728" s="106"/>
      <c r="R3728" s="106"/>
      <c r="S3728" s="106"/>
      <c r="T3728" s="106"/>
      <c r="U3728" s="106"/>
      <c r="V3728" s="106"/>
      <c r="W3728" s="19"/>
      <c r="X3728" s="2"/>
      <c r="Y3728" s="4"/>
      <c r="Z3728" s="106"/>
      <c r="AA3728" s="114"/>
      <c r="AB3728" s="112"/>
      <c r="AC3728" s="178"/>
      <c r="AD3728" s="11"/>
      <c r="AE3728" s="106"/>
      <c r="AF3728" s="106"/>
      <c r="AG3728" s="106"/>
      <c r="AH3728" s="115"/>
      <c r="AI3728" s="116"/>
      <c r="AO3728" s="26"/>
      <c r="AP3728" s="26"/>
    </row>
    <row r="3729" spans="1:42" ht="15" customHeight="1" x14ac:dyDescent="0.25">
      <c r="A3729" s="105"/>
      <c r="B3729" s="106"/>
      <c r="C3729" s="2"/>
      <c r="D3729" s="2"/>
      <c r="E3729" s="106"/>
      <c r="F3729" s="107"/>
      <c r="G3729" s="108"/>
      <c r="H3729" s="109"/>
      <c r="I3729" s="109"/>
      <c r="J3729" s="110"/>
      <c r="K3729" s="117"/>
      <c r="L3729" s="178"/>
      <c r="M3729" s="178"/>
      <c r="N3729" s="106"/>
      <c r="O3729" s="111"/>
      <c r="P3729" s="111"/>
      <c r="Q3729" s="106"/>
      <c r="R3729" s="106"/>
      <c r="S3729" s="106"/>
      <c r="T3729" s="106"/>
      <c r="U3729" s="106"/>
      <c r="V3729" s="106"/>
      <c r="W3729" s="19"/>
      <c r="X3729" s="2"/>
      <c r="Y3729" s="4"/>
      <c r="Z3729" s="106"/>
      <c r="AA3729" s="114"/>
      <c r="AB3729" s="112"/>
      <c r="AC3729" s="178"/>
      <c r="AD3729" s="11"/>
      <c r="AE3729" s="106"/>
      <c r="AF3729" s="106"/>
      <c r="AG3729" s="106"/>
      <c r="AH3729" s="115"/>
      <c r="AI3729" s="116"/>
      <c r="AO3729" s="26"/>
      <c r="AP3729" s="26"/>
    </row>
    <row r="3730" spans="1:42" ht="15" customHeight="1" x14ac:dyDescent="0.25">
      <c r="A3730" s="105"/>
      <c r="B3730" s="106"/>
      <c r="C3730" s="2"/>
      <c r="D3730" s="2"/>
      <c r="E3730" s="106"/>
      <c r="F3730" s="107"/>
      <c r="G3730" s="108"/>
      <c r="H3730" s="109"/>
      <c r="I3730" s="109"/>
      <c r="J3730" s="110"/>
      <c r="K3730" s="117"/>
      <c r="L3730" s="178"/>
      <c r="M3730" s="178"/>
      <c r="N3730" s="106"/>
      <c r="O3730" s="111"/>
      <c r="P3730" s="111"/>
      <c r="Q3730" s="106"/>
      <c r="R3730" s="106"/>
      <c r="S3730" s="106"/>
      <c r="T3730" s="106"/>
      <c r="U3730" s="106"/>
      <c r="V3730" s="106"/>
      <c r="W3730" s="19"/>
      <c r="X3730" s="2"/>
      <c r="Y3730" s="4"/>
      <c r="Z3730" s="106"/>
      <c r="AA3730" s="114"/>
      <c r="AB3730" s="112"/>
      <c r="AC3730" s="178"/>
      <c r="AD3730" s="11"/>
      <c r="AE3730" s="106"/>
      <c r="AF3730" s="106"/>
      <c r="AG3730" s="106"/>
      <c r="AH3730" s="115"/>
      <c r="AI3730" s="116"/>
      <c r="AO3730" s="26"/>
      <c r="AP3730" s="26"/>
    </row>
    <row r="3731" spans="1:42" ht="15" customHeight="1" x14ac:dyDescent="0.25">
      <c r="A3731" s="105"/>
      <c r="B3731" s="106"/>
      <c r="C3731" s="2"/>
      <c r="D3731" s="2"/>
      <c r="E3731" s="106"/>
      <c r="F3731" s="107"/>
      <c r="G3731" s="108"/>
      <c r="H3731" s="109"/>
      <c r="I3731" s="109"/>
      <c r="J3731" s="110"/>
      <c r="K3731" s="117"/>
      <c r="L3731" s="178"/>
      <c r="M3731" s="178"/>
      <c r="N3731" s="106"/>
      <c r="O3731" s="111"/>
      <c r="P3731" s="111"/>
      <c r="Q3731" s="106"/>
      <c r="R3731" s="106"/>
      <c r="S3731" s="106"/>
      <c r="T3731" s="106"/>
      <c r="U3731" s="106"/>
      <c r="V3731" s="106"/>
      <c r="W3731" s="19"/>
      <c r="X3731" s="2"/>
      <c r="Y3731" s="4"/>
      <c r="Z3731" s="106"/>
      <c r="AA3731" s="114"/>
      <c r="AB3731" s="112"/>
      <c r="AC3731" s="178"/>
      <c r="AD3731" s="11"/>
      <c r="AE3731" s="106"/>
      <c r="AF3731" s="106"/>
      <c r="AG3731" s="106"/>
      <c r="AH3731" s="115"/>
      <c r="AI3731" s="116"/>
      <c r="AO3731" s="26"/>
      <c r="AP3731" s="26"/>
    </row>
    <row r="3732" spans="1:42" ht="15" customHeight="1" x14ac:dyDescent="0.25">
      <c r="A3732" s="105"/>
      <c r="B3732" s="106"/>
      <c r="C3732" s="2"/>
      <c r="D3732" s="2"/>
      <c r="E3732" s="106"/>
      <c r="F3732" s="107"/>
      <c r="G3732" s="108"/>
      <c r="H3732" s="109"/>
      <c r="I3732" s="109"/>
      <c r="J3732" s="110"/>
      <c r="K3732" s="117"/>
      <c r="L3732" s="178"/>
      <c r="M3732" s="178"/>
      <c r="N3732" s="106"/>
      <c r="O3732" s="111"/>
      <c r="P3732" s="111"/>
      <c r="Q3732" s="106"/>
      <c r="R3732" s="106"/>
      <c r="S3732" s="106"/>
      <c r="T3732" s="106"/>
      <c r="U3732" s="106"/>
      <c r="V3732" s="106"/>
      <c r="W3732" s="19"/>
      <c r="X3732" s="2"/>
      <c r="Y3732" s="4"/>
      <c r="Z3732" s="106"/>
      <c r="AA3732" s="114"/>
      <c r="AB3732" s="112"/>
      <c r="AC3732" s="178"/>
      <c r="AD3732" s="11"/>
      <c r="AE3732" s="106"/>
      <c r="AF3732" s="106"/>
      <c r="AG3732" s="106"/>
      <c r="AH3732" s="115"/>
      <c r="AI3732" s="116"/>
      <c r="AO3732" s="26"/>
      <c r="AP3732" s="26"/>
    </row>
    <row r="3733" spans="1:42" ht="15" customHeight="1" x14ac:dyDescent="0.25">
      <c r="A3733" s="105"/>
      <c r="B3733" s="106"/>
      <c r="C3733" s="2"/>
      <c r="D3733" s="2"/>
      <c r="E3733" s="106"/>
      <c r="F3733" s="107"/>
      <c r="G3733" s="108"/>
      <c r="H3733" s="109"/>
      <c r="I3733" s="109"/>
      <c r="J3733" s="110"/>
      <c r="K3733" s="117"/>
      <c r="L3733" s="178"/>
      <c r="M3733" s="178"/>
      <c r="N3733" s="106"/>
      <c r="O3733" s="111"/>
      <c r="P3733" s="111"/>
      <c r="Q3733" s="106"/>
      <c r="R3733" s="106"/>
      <c r="S3733" s="106"/>
      <c r="T3733" s="106"/>
      <c r="U3733" s="106"/>
      <c r="V3733" s="106"/>
      <c r="W3733" s="19"/>
      <c r="X3733" s="2"/>
      <c r="Y3733" s="4"/>
      <c r="Z3733" s="106"/>
      <c r="AA3733" s="114"/>
      <c r="AB3733" s="112"/>
      <c r="AC3733" s="178"/>
      <c r="AD3733" s="11"/>
      <c r="AE3733" s="106"/>
      <c r="AF3733" s="106"/>
      <c r="AG3733" s="106"/>
      <c r="AH3733" s="115"/>
      <c r="AI3733" s="116"/>
      <c r="AO3733" s="26"/>
      <c r="AP3733" s="26"/>
    </row>
    <row r="3734" spans="1:42" ht="15" customHeight="1" x14ac:dyDescent="0.25">
      <c r="A3734" s="105"/>
      <c r="B3734" s="106"/>
      <c r="C3734" s="2"/>
      <c r="D3734" s="2"/>
      <c r="E3734" s="106"/>
      <c r="F3734" s="107"/>
      <c r="G3734" s="108"/>
      <c r="H3734" s="109"/>
      <c r="I3734" s="109"/>
      <c r="J3734" s="110"/>
      <c r="K3734" s="117"/>
      <c r="L3734" s="178"/>
      <c r="M3734" s="178"/>
      <c r="N3734" s="106"/>
      <c r="O3734" s="111"/>
      <c r="P3734" s="111"/>
      <c r="Q3734" s="106"/>
      <c r="R3734" s="106"/>
      <c r="S3734" s="106"/>
      <c r="T3734" s="106"/>
      <c r="U3734" s="106"/>
      <c r="V3734" s="106"/>
      <c r="W3734" s="19"/>
      <c r="X3734" s="2"/>
      <c r="Y3734" s="4"/>
      <c r="Z3734" s="106"/>
      <c r="AA3734" s="114"/>
      <c r="AB3734" s="112"/>
      <c r="AC3734" s="178"/>
      <c r="AD3734" s="11"/>
      <c r="AE3734" s="106"/>
      <c r="AF3734" s="106"/>
      <c r="AG3734" s="106"/>
      <c r="AH3734" s="115"/>
      <c r="AI3734" s="116"/>
      <c r="AO3734" s="26"/>
      <c r="AP3734" s="26"/>
    </row>
    <row r="3735" spans="1:42" ht="15" customHeight="1" x14ac:dyDescent="0.25">
      <c r="A3735" s="105"/>
      <c r="B3735" s="106"/>
      <c r="C3735" s="2"/>
      <c r="D3735" s="2"/>
      <c r="E3735" s="106"/>
      <c r="F3735" s="107"/>
      <c r="G3735" s="108"/>
      <c r="H3735" s="109"/>
      <c r="I3735" s="109"/>
      <c r="J3735" s="110"/>
      <c r="K3735" s="117"/>
      <c r="L3735" s="178"/>
      <c r="M3735" s="178"/>
      <c r="N3735" s="106"/>
      <c r="O3735" s="111"/>
      <c r="P3735" s="111"/>
      <c r="Q3735" s="106"/>
      <c r="R3735" s="106"/>
      <c r="S3735" s="106"/>
      <c r="T3735" s="106"/>
      <c r="U3735" s="106"/>
      <c r="V3735" s="106"/>
      <c r="W3735" s="19"/>
      <c r="X3735" s="2"/>
      <c r="Y3735" s="4"/>
      <c r="Z3735" s="106"/>
      <c r="AA3735" s="114"/>
      <c r="AB3735" s="112"/>
      <c r="AC3735" s="178"/>
      <c r="AD3735" s="11"/>
      <c r="AE3735" s="106"/>
      <c r="AF3735" s="106"/>
      <c r="AG3735" s="106"/>
      <c r="AH3735" s="115"/>
      <c r="AI3735" s="116"/>
      <c r="AO3735" s="26"/>
      <c r="AP3735" s="26"/>
    </row>
    <row r="3736" spans="1:42" ht="15" customHeight="1" x14ac:dyDescent="0.25">
      <c r="A3736" s="105"/>
      <c r="B3736" s="106"/>
      <c r="C3736" s="2"/>
      <c r="D3736" s="2"/>
      <c r="E3736" s="106"/>
      <c r="F3736" s="107"/>
      <c r="G3736" s="108"/>
      <c r="H3736" s="109"/>
      <c r="I3736" s="109"/>
      <c r="J3736" s="110"/>
      <c r="K3736" s="117"/>
      <c r="L3736" s="178"/>
      <c r="M3736" s="178"/>
      <c r="N3736" s="106"/>
      <c r="O3736" s="111"/>
      <c r="P3736" s="111"/>
      <c r="Q3736" s="106"/>
      <c r="R3736" s="106"/>
      <c r="S3736" s="106"/>
      <c r="T3736" s="106"/>
      <c r="U3736" s="106"/>
      <c r="V3736" s="106"/>
      <c r="W3736" s="19"/>
      <c r="X3736" s="2"/>
      <c r="Y3736" s="4"/>
      <c r="Z3736" s="106"/>
      <c r="AA3736" s="114"/>
      <c r="AB3736" s="112"/>
      <c r="AC3736" s="178"/>
      <c r="AD3736" s="11"/>
      <c r="AE3736" s="106"/>
      <c r="AF3736" s="106"/>
      <c r="AG3736" s="106"/>
      <c r="AH3736" s="115"/>
      <c r="AI3736" s="116"/>
      <c r="AO3736" s="26"/>
      <c r="AP3736" s="26"/>
    </row>
    <row r="3737" spans="1:42" ht="15" customHeight="1" x14ac:dyDescent="0.25">
      <c r="A3737" s="105"/>
      <c r="B3737" s="106"/>
      <c r="C3737" s="2"/>
      <c r="D3737" s="2"/>
      <c r="E3737" s="106"/>
      <c r="F3737" s="107"/>
      <c r="G3737" s="108"/>
      <c r="H3737" s="109"/>
      <c r="I3737" s="109"/>
      <c r="J3737" s="110"/>
      <c r="K3737" s="117"/>
      <c r="L3737" s="178"/>
      <c r="M3737" s="178"/>
      <c r="N3737" s="106"/>
      <c r="O3737" s="111"/>
      <c r="P3737" s="111"/>
      <c r="Q3737" s="106"/>
      <c r="R3737" s="106"/>
      <c r="S3737" s="106"/>
      <c r="T3737" s="106"/>
      <c r="U3737" s="106"/>
      <c r="V3737" s="106"/>
      <c r="W3737" s="19"/>
      <c r="X3737" s="2"/>
      <c r="Y3737" s="4"/>
      <c r="Z3737" s="106"/>
      <c r="AA3737" s="114"/>
      <c r="AB3737" s="112"/>
      <c r="AC3737" s="178"/>
      <c r="AD3737" s="11"/>
      <c r="AE3737" s="106"/>
      <c r="AF3737" s="106"/>
      <c r="AG3737" s="106"/>
      <c r="AH3737" s="115"/>
      <c r="AI3737" s="116"/>
      <c r="AO3737" s="26"/>
      <c r="AP3737" s="26"/>
    </row>
    <row r="3738" spans="1:42" ht="15" customHeight="1" x14ac:dyDescent="0.25">
      <c r="A3738" s="105"/>
      <c r="B3738" s="106"/>
      <c r="C3738" s="2"/>
      <c r="D3738" s="2"/>
      <c r="E3738" s="106"/>
      <c r="F3738" s="107"/>
      <c r="G3738" s="108"/>
      <c r="H3738" s="109"/>
      <c r="I3738" s="109"/>
      <c r="J3738" s="110"/>
      <c r="K3738" s="117"/>
      <c r="L3738" s="178"/>
      <c r="M3738" s="178"/>
      <c r="N3738" s="106"/>
      <c r="O3738" s="111"/>
      <c r="P3738" s="111"/>
      <c r="Q3738" s="106"/>
      <c r="R3738" s="106"/>
      <c r="S3738" s="106"/>
      <c r="T3738" s="106"/>
      <c r="U3738" s="106"/>
      <c r="V3738" s="106"/>
      <c r="W3738" s="19"/>
      <c r="X3738" s="2"/>
      <c r="Y3738" s="4"/>
      <c r="Z3738" s="106"/>
      <c r="AA3738" s="114"/>
      <c r="AB3738" s="112"/>
      <c r="AC3738" s="178"/>
      <c r="AD3738" s="11"/>
      <c r="AE3738" s="106"/>
      <c r="AF3738" s="106"/>
      <c r="AG3738" s="106"/>
      <c r="AH3738" s="115"/>
      <c r="AI3738" s="116"/>
      <c r="AO3738" s="26"/>
      <c r="AP3738" s="26"/>
    </row>
    <row r="3739" spans="1:42" ht="15" customHeight="1" x14ac:dyDescent="0.25">
      <c r="A3739" s="105"/>
      <c r="B3739" s="106"/>
      <c r="C3739" s="2"/>
      <c r="D3739" s="2"/>
      <c r="E3739" s="106"/>
      <c r="F3739" s="107"/>
      <c r="G3739" s="108"/>
      <c r="H3739" s="109"/>
      <c r="I3739" s="109"/>
      <c r="J3739" s="110"/>
      <c r="K3739" s="117"/>
      <c r="L3739" s="178"/>
      <c r="M3739" s="178"/>
      <c r="N3739" s="106"/>
      <c r="O3739" s="111"/>
      <c r="P3739" s="111"/>
      <c r="Q3739" s="106"/>
      <c r="R3739" s="106"/>
      <c r="S3739" s="106"/>
      <c r="T3739" s="106"/>
      <c r="U3739" s="106"/>
      <c r="V3739" s="106"/>
      <c r="W3739" s="19"/>
      <c r="X3739" s="2"/>
      <c r="Y3739" s="4"/>
      <c r="Z3739" s="106"/>
      <c r="AA3739" s="114"/>
      <c r="AB3739" s="112"/>
      <c r="AC3739" s="178"/>
      <c r="AD3739" s="11"/>
      <c r="AE3739" s="106"/>
      <c r="AF3739" s="106"/>
      <c r="AG3739" s="106"/>
      <c r="AH3739" s="115"/>
      <c r="AI3739" s="116"/>
      <c r="AO3739" s="26"/>
      <c r="AP3739" s="26"/>
    </row>
    <row r="3740" spans="1:42" ht="15" customHeight="1" x14ac:dyDescent="0.25">
      <c r="A3740" s="105"/>
      <c r="B3740" s="106"/>
      <c r="C3740" s="2"/>
      <c r="D3740" s="2"/>
      <c r="E3740" s="106"/>
      <c r="F3740" s="107"/>
      <c r="G3740" s="108"/>
      <c r="H3740" s="109"/>
      <c r="I3740" s="109"/>
      <c r="J3740" s="110"/>
      <c r="K3740" s="117"/>
      <c r="L3740" s="178"/>
      <c r="M3740" s="178"/>
      <c r="N3740" s="106"/>
      <c r="O3740" s="111"/>
      <c r="P3740" s="111"/>
      <c r="Q3740" s="106"/>
      <c r="R3740" s="106"/>
      <c r="S3740" s="106"/>
      <c r="T3740" s="106"/>
      <c r="U3740" s="106"/>
      <c r="V3740" s="106"/>
      <c r="W3740" s="19"/>
      <c r="X3740" s="2"/>
      <c r="Y3740" s="4"/>
      <c r="Z3740" s="106"/>
      <c r="AA3740" s="114"/>
      <c r="AB3740" s="112"/>
      <c r="AC3740" s="178"/>
      <c r="AD3740" s="11"/>
      <c r="AE3740" s="106"/>
      <c r="AF3740" s="106"/>
      <c r="AG3740" s="106"/>
      <c r="AH3740" s="115"/>
      <c r="AI3740" s="116"/>
      <c r="AO3740" s="26"/>
      <c r="AP3740" s="26"/>
    </row>
    <row r="3741" spans="1:42" ht="15" customHeight="1" x14ac:dyDescent="0.25">
      <c r="A3741" s="105"/>
      <c r="B3741" s="106"/>
      <c r="C3741" s="2"/>
      <c r="D3741" s="2"/>
      <c r="E3741" s="106"/>
      <c r="F3741" s="107"/>
      <c r="G3741" s="108"/>
      <c r="H3741" s="109"/>
      <c r="I3741" s="109"/>
      <c r="J3741" s="110"/>
      <c r="K3741" s="117"/>
      <c r="L3741" s="178"/>
      <c r="M3741" s="178"/>
      <c r="N3741" s="106"/>
      <c r="O3741" s="111"/>
      <c r="P3741" s="111"/>
      <c r="Q3741" s="106"/>
      <c r="R3741" s="106"/>
      <c r="S3741" s="106"/>
      <c r="T3741" s="106"/>
      <c r="U3741" s="106"/>
      <c r="V3741" s="106"/>
      <c r="W3741" s="19"/>
      <c r="X3741" s="2"/>
      <c r="Y3741" s="4"/>
      <c r="Z3741" s="106"/>
      <c r="AA3741" s="114"/>
      <c r="AB3741" s="112"/>
      <c r="AC3741" s="178"/>
      <c r="AD3741" s="11"/>
      <c r="AE3741" s="106"/>
      <c r="AF3741" s="106"/>
      <c r="AG3741" s="106"/>
      <c r="AH3741" s="115"/>
      <c r="AI3741" s="116"/>
      <c r="AO3741" s="26"/>
      <c r="AP3741" s="26"/>
    </row>
    <row r="3742" spans="1:42" ht="15" customHeight="1" x14ac:dyDescent="0.25">
      <c r="A3742" s="105"/>
      <c r="B3742" s="106"/>
      <c r="C3742" s="2"/>
      <c r="D3742" s="2"/>
      <c r="E3742" s="106"/>
      <c r="F3742" s="107"/>
      <c r="G3742" s="108"/>
      <c r="H3742" s="109"/>
      <c r="I3742" s="109"/>
      <c r="J3742" s="110"/>
      <c r="K3742" s="117"/>
      <c r="L3742" s="178"/>
      <c r="M3742" s="178"/>
      <c r="N3742" s="106"/>
      <c r="O3742" s="111"/>
      <c r="P3742" s="111"/>
      <c r="Q3742" s="106"/>
      <c r="R3742" s="106"/>
      <c r="S3742" s="106"/>
      <c r="T3742" s="106"/>
      <c r="U3742" s="106"/>
      <c r="V3742" s="106"/>
      <c r="W3742" s="19"/>
      <c r="X3742" s="2"/>
      <c r="Y3742" s="4"/>
      <c r="Z3742" s="106"/>
      <c r="AA3742" s="114"/>
      <c r="AB3742" s="112"/>
      <c r="AC3742" s="178"/>
      <c r="AD3742" s="11"/>
      <c r="AE3742" s="106"/>
      <c r="AF3742" s="106"/>
      <c r="AG3742" s="106"/>
      <c r="AH3742" s="115"/>
      <c r="AI3742" s="116"/>
      <c r="AO3742" s="26"/>
      <c r="AP3742" s="26"/>
    </row>
    <row r="3743" spans="1:42" ht="15" customHeight="1" x14ac:dyDescent="0.25">
      <c r="A3743" s="105"/>
      <c r="B3743" s="106"/>
      <c r="C3743" s="2"/>
      <c r="D3743" s="2"/>
      <c r="E3743" s="106"/>
      <c r="F3743" s="107"/>
      <c r="G3743" s="108"/>
      <c r="H3743" s="109"/>
      <c r="I3743" s="109"/>
      <c r="J3743" s="110"/>
      <c r="K3743" s="117"/>
      <c r="L3743" s="178"/>
      <c r="M3743" s="178"/>
      <c r="N3743" s="106"/>
      <c r="O3743" s="111"/>
      <c r="P3743" s="111"/>
      <c r="Q3743" s="106"/>
      <c r="R3743" s="106"/>
      <c r="S3743" s="106"/>
      <c r="T3743" s="106"/>
      <c r="U3743" s="106"/>
      <c r="V3743" s="106"/>
      <c r="W3743" s="19"/>
      <c r="X3743" s="2"/>
      <c r="Y3743" s="4"/>
      <c r="Z3743" s="106"/>
      <c r="AA3743" s="114"/>
      <c r="AB3743" s="112"/>
      <c r="AC3743" s="178"/>
      <c r="AD3743" s="11"/>
      <c r="AE3743" s="106"/>
      <c r="AF3743" s="106"/>
      <c r="AG3743" s="106"/>
      <c r="AH3743" s="115"/>
      <c r="AI3743" s="116"/>
      <c r="AO3743" s="26"/>
      <c r="AP3743" s="26"/>
    </row>
    <row r="3744" spans="1:42" ht="15" customHeight="1" x14ac:dyDescent="0.25">
      <c r="A3744" s="105"/>
      <c r="B3744" s="106"/>
      <c r="C3744" s="2"/>
      <c r="D3744" s="2"/>
      <c r="E3744" s="106"/>
      <c r="F3744" s="107"/>
      <c r="G3744" s="108"/>
      <c r="H3744" s="109"/>
      <c r="I3744" s="109"/>
      <c r="J3744" s="110"/>
      <c r="K3744" s="117"/>
      <c r="L3744" s="178"/>
      <c r="M3744" s="178"/>
      <c r="N3744" s="106"/>
      <c r="O3744" s="111"/>
      <c r="P3744" s="111"/>
      <c r="Q3744" s="106"/>
      <c r="R3744" s="106"/>
      <c r="S3744" s="106"/>
      <c r="T3744" s="106"/>
      <c r="U3744" s="106"/>
      <c r="V3744" s="106"/>
      <c r="W3744" s="19"/>
      <c r="X3744" s="2"/>
      <c r="Y3744" s="4"/>
      <c r="Z3744" s="106"/>
      <c r="AA3744" s="114"/>
      <c r="AB3744" s="112"/>
      <c r="AC3744" s="178"/>
      <c r="AD3744" s="11"/>
      <c r="AE3744" s="106"/>
      <c r="AF3744" s="106"/>
      <c r="AG3744" s="106"/>
      <c r="AH3744" s="115"/>
      <c r="AI3744" s="116"/>
      <c r="AO3744" s="26"/>
      <c r="AP3744" s="26"/>
    </row>
    <row r="3745" spans="1:42" ht="15" customHeight="1" x14ac:dyDescent="0.25">
      <c r="A3745" s="105"/>
      <c r="B3745" s="106"/>
      <c r="C3745" s="2"/>
      <c r="D3745" s="2"/>
      <c r="E3745" s="106"/>
      <c r="F3745" s="107"/>
      <c r="G3745" s="108"/>
      <c r="H3745" s="109"/>
      <c r="I3745" s="109"/>
      <c r="J3745" s="110"/>
      <c r="K3745" s="117"/>
      <c r="L3745" s="178"/>
      <c r="M3745" s="178"/>
      <c r="N3745" s="106"/>
      <c r="O3745" s="111"/>
      <c r="P3745" s="111"/>
      <c r="Q3745" s="106"/>
      <c r="R3745" s="106"/>
      <c r="S3745" s="106"/>
      <c r="T3745" s="106"/>
      <c r="U3745" s="106"/>
      <c r="V3745" s="106"/>
      <c r="W3745" s="19"/>
      <c r="X3745" s="2"/>
      <c r="Y3745" s="4"/>
      <c r="Z3745" s="106"/>
      <c r="AA3745" s="114"/>
      <c r="AB3745" s="112"/>
      <c r="AC3745" s="178"/>
      <c r="AD3745" s="11"/>
      <c r="AE3745" s="106"/>
      <c r="AF3745" s="106"/>
      <c r="AG3745" s="106"/>
      <c r="AH3745" s="115"/>
      <c r="AI3745" s="116"/>
      <c r="AO3745" s="26"/>
      <c r="AP3745" s="26"/>
    </row>
    <row r="3746" spans="1:42" ht="15" customHeight="1" x14ac:dyDescent="0.25">
      <c r="A3746" s="105"/>
      <c r="B3746" s="106"/>
      <c r="C3746" s="2"/>
      <c r="D3746" s="2"/>
      <c r="E3746" s="106"/>
      <c r="F3746" s="107"/>
      <c r="G3746" s="108"/>
      <c r="H3746" s="109"/>
      <c r="I3746" s="109"/>
      <c r="J3746" s="110"/>
      <c r="K3746" s="117"/>
      <c r="L3746" s="178"/>
      <c r="M3746" s="178"/>
      <c r="N3746" s="106"/>
      <c r="O3746" s="111"/>
      <c r="P3746" s="111"/>
      <c r="Q3746" s="106"/>
      <c r="R3746" s="106"/>
      <c r="S3746" s="106"/>
      <c r="T3746" s="106"/>
      <c r="U3746" s="106"/>
      <c r="V3746" s="106"/>
      <c r="W3746" s="19"/>
      <c r="X3746" s="2"/>
      <c r="Y3746" s="4"/>
      <c r="Z3746" s="106"/>
      <c r="AA3746" s="114"/>
      <c r="AB3746" s="112"/>
      <c r="AC3746" s="178"/>
      <c r="AD3746" s="11"/>
      <c r="AE3746" s="106"/>
      <c r="AF3746" s="106"/>
      <c r="AG3746" s="106"/>
      <c r="AH3746" s="115"/>
      <c r="AI3746" s="116"/>
      <c r="AO3746" s="26"/>
      <c r="AP3746" s="26"/>
    </row>
    <row r="3747" spans="1:42" ht="15" customHeight="1" x14ac:dyDescent="0.25">
      <c r="A3747" s="105"/>
      <c r="B3747" s="106"/>
      <c r="C3747" s="2"/>
      <c r="D3747" s="2"/>
      <c r="E3747" s="106"/>
      <c r="F3747" s="107"/>
      <c r="G3747" s="108"/>
      <c r="H3747" s="109"/>
      <c r="I3747" s="109"/>
      <c r="J3747" s="110"/>
      <c r="K3747" s="117"/>
      <c r="L3747" s="178"/>
      <c r="M3747" s="178"/>
      <c r="N3747" s="106"/>
      <c r="O3747" s="111"/>
      <c r="P3747" s="111"/>
      <c r="Q3747" s="106"/>
      <c r="R3747" s="106"/>
      <c r="S3747" s="106"/>
      <c r="T3747" s="106"/>
      <c r="U3747" s="106"/>
      <c r="V3747" s="106"/>
      <c r="W3747" s="19"/>
      <c r="X3747" s="2"/>
      <c r="Y3747" s="4"/>
      <c r="Z3747" s="106"/>
      <c r="AA3747" s="114"/>
      <c r="AB3747" s="112"/>
      <c r="AC3747" s="178"/>
      <c r="AD3747" s="11"/>
      <c r="AE3747" s="106"/>
      <c r="AF3747" s="106"/>
      <c r="AG3747" s="106"/>
      <c r="AH3747" s="115"/>
      <c r="AI3747" s="116"/>
      <c r="AO3747" s="26"/>
      <c r="AP3747" s="26"/>
    </row>
    <row r="3748" spans="1:42" ht="15" customHeight="1" x14ac:dyDescent="0.25">
      <c r="A3748" s="105"/>
      <c r="B3748" s="106"/>
      <c r="C3748" s="2"/>
      <c r="D3748" s="2"/>
      <c r="E3748" s="106"/>
      <c r="F3748" s="107"/>
      <c r="G3748" s="108"/>
      <c r="H3748" s="109"/>
      <c r="I3748" s="109"/>
      <c r="J3748" s="110"/>
      <c r="K3748" s="117"/>
      <c r="L3748" s="178"/>
      <c r="M3748" s="178"/>
      <c r="N3748" s="106"/>
      <c r="O3748" s="111"/>
      <c r="P3748" s="111"/>
      <c r="Q3748" s="106"/>
      <c r="R3748" s="106"/>
      <c r="S3748" s="106"/>
      <c r="T3748" s="106"/>
      <c r="U3748" s="106"/>
      <c r="V3748" s="106"/>
      <c r="W3748" s="19"/>
      <c r="X3748" s="2"/>
      <c r="Y3748" s="4"/>
      <c r="Z3748" s="106"/>
      <c r="AA3748" s="114"/>
      <c r="AB3748" s="112"/>
      <c r="AC3748" s="178"/>
      <c r="AD3748" s="11"/>
      <c r="AE3748" s="106"/>
      <c r="AF3748" s="106"/>
      <c r="AG3748" s="106"/>
      <c r="AH3748" s="115"/>
      <c r="AI3748" s="116"/>
      <c r="AO3748" s="26"/>
      <c r="AP3748" s="26"/>
    </row>
    <row r="3749" spans="1:42" ht="15" customHeight="1" x14ac:dyDescent="0.25">
      <c r="A3749" s="105"/>
      <c r="B3749" s="106"/>
      <c r="C3749" s="2"/>
      <c r="D3749" s="2"/>
      <c r="E3749" s="106"/>
      <c r="F3749" s="107"/>
      <c r="G3749" s="108"/>
      <c r="H3749" s="109"/>
      <c r="I3749" s="109"/>
      <c r="J3749" s="110"/>
      <c r="K3749" s="117"/>
      <c r="L3749" s="178"/>
      <c r="M3749" s="178"/>
      <c r="N3749" s="106"/>
      <c r="O3749" s="111"/>
      <c r="P3749" s="111"/>
      <c r="Q3749" s="106"/>
      <c r="R3749" s="106"/>
      <c r="S3749" s="106"/>
      <c r="T3749" s="106"/>
      <c r="U3749" s="106"/>
      <c r="V3749" s="106"/>
      <c r="W3749" s="19"/>
      <c r="X3749" s="2"/>
      <c r="Y3749" s="4"/>
      <c r="Z3749" s="106"/>
      <c r="AA3749" s="114"/>
      <c r="AB3749" s="112"/>
      <c r="AC3749" s="178"/>
      <c r="AD3749" s="11"/>
      <c r="AE3749" s="106"/>
      <c r="AF3749" s="106"/>
      <c r="AG3749" s="106"/>
      <c r="AH3749" s="115"/>
      <c r="AI3749" s="116"/>
      <c r="AO3749" s="26"/>
      <c r="AP3749" s="26"/>
    </row>
    <row r="3750" spans="1:42" ht="15" customHeight="1" x14ac:dyDescent="0.25">
      <c r="A3750" s="105"/>
      <c r="B3750" s="106"/>
      <c r="C3750" s="2"/>
      <c r="D3750" s="2"/>
      <c r="E3750" s="106"/>
      <c r="F3750" s="107"/>
      <c r="G3750" s="108"/>
      <c r="H3750" s="109"/>
      <c r="I3750" s="109"/>
      <c r="J3750" s="110"/>
      <c r="K3750" s="117"/>
      <c r="L3750" s="178"/>
      <c r="M3750" s="178"/>
      <c r="N3750" s="106"/>
      <c r="O3750" s="111"/>
      <c r="P3750" s="111"/>
      <c r="Q3750" s="106"/>
      <c r="R3750" s="106"/>
      <c r="S3750" s="106"/>
      <c r="T3750" s="106"/>
      <c r="U3750" s="106"/>
      <c r="V3750" s="106"/>
      <c r="W3750" s="19"/>
      <c r="X3750" s="2"/>
      <c r="Y3750" s="4"/>
      <c r="Z3750" s="106"/>
      <c r="AA3750" s="114"/>
      <c r="AB3750" s="112"/>
      <c r="AC3750" s="178"/>
      <c r="AD3750" s="11"/>
      <c r="AE3750" s="106"/>
      <c r="AF3750" s="106"/>
      <c r="AG3750" s="106"/>
      <c r="AH3750" s="115"/>
      <c r="AI3750" s="116"/>
      <c r="AO3750" s="26"/>
      <c r="AP3750" s="26"/>
    </row>
    <row r="3751" spans="1:42" ht="15" customHeight="1" x14ac:dyDescent="0.25">
      <c r="A3751" s="105"/>
      <c r="B3751" s="106"/>
      <c r="C3751" s="2"/>
      <c r="D3751" s="2"/>
      <c r="E3751" s="106"/>
      <c r="F3751" s="107"/>
      <c r="G3751" s="108"/>
      <c r="H3751" s="109"/>
      <c r="I3751" s="109"/>
      <c r="J3751" s="110"/>
      <c r="K3751" s="117"/>
      <c r="L3751" s="178"/>
      <c r="M3751" s="178"/>
      <c r="N3751" s="106"/>
      <c r="O3751" s="111"/>
      <c r="P3751" s="111"/>
      <c r="Q3751" s="106"/>
      <c r="R3751" s="106"/>
      <c r="S3751" s="106"/>
      <c r="T3751" s="106"/>
      <c r="U3751" s="106"/>
      <c r="V3751" s="106"/>
      <c r="W3751" s="19"/>
      <c r="X3751" s="2"/>
      <c r="Y3751" s="4"/>
      <c r="Z3751" s="106"/>
      <c r="AA3751" s="114"/>
      <c r="AB3751" s="112"/>
      <c r="AC3751" s="178"/>
      <c r="AD3751" s="11"/>
      <c r="AE3751" s="106"/>
      <c r="AF3751" s="106"/>
      <c r="AG3751" s="106"/>
      <c r="AH3751" s="115"/>
      <c r="AI3751" s="116"/>
      <c r="AO3751" s="26"/>
      <c r="AP3751" s="26"/>
    </row>
    <row r="3752" spans="1:42" ht="15" customHeight="1" x14ac:dyDescent="0.25">
      <c r="A3752" s="105"/>
      <c r="B3752" s="106"/>
      <c r="C3752" s="2"/>
      <c r="D3752" s="2"/>
      <c r="E3752" s="106"/>
      <c r="F3752" s="107"/>
      <c r="G3752" s="108"/>
      <c r="H3752" s="109"/>
      <c r="I3752" s="109"/>
      <c r="J3752" s="110"/>
      <c r="K3752" s="117"/>
      <c r="L3752" s="178"/>
      <c r="M3752" s="178"/>
      <c r="N3752" s="106"/>
      <c r="O3752" s="111"/>
      <c r="P3752" s="111"/>
      <c r="Q3752" s="106"/>
      <c r="R3752" s="106"/>
      <c r="S3752" s="106"/>
      <c r="T3752" s="106"/>
      <c r="U3752" s="106"/>
      <c r="V3752" s="106"/>
      <c r="W3752" s="19"/>
      <c r="X3752" s="2"/>
      <c r="Y3752" s="4"/>
      <c r="Z3752" s="106"/>
      <c r="AA3752" s="114"/>
      <c r="AB3752" s="112"/>
      <c r="AC3752" s="178"/>
      <c r="AD3752" s="11"/>
      <c r="AE3752" s="106"/>
      <c r="AF3752" s="106"/>
      <c r="AG3752" s="106"/>
      <c r="AH3752" s="115"/>
      <c r="AI3752" s="116"/>
      <c r="AO3752" s="26"/>
      <c r="AP3752" s="26"/>
    </row>
    <row r="3753" spans="1:42" ht="15" customHeight="1" x14ac:dyDescent="0.25">
      <c r="A3753" s="105"/>
      <c r="B3753" s="106"/>
      <c r="C3753" s="2"/>
      <c r="D3753" s="2"/>
      <c r="E3753" s="106"/>
      <c r="F3753" s="107"/>
      <c r="G3753" s="108"/>
      <c r="H3753" s="109"/>
      <c r="I3753" s="109"/>
      <c r="J3753" s="110"/>
      <c r="K3753" s="117"/>
      <c r="L3753" s="178"/>
      <c r="M3753" s="178"/>
      <c r="N3753" s="106"/>
      <c r="O3753" s="111"/>
      <c r="P3753" s="111"/>
      <c r="Q3753" s="106"/>
      <c r="R3753" s="106"/>
      <c r="S3753" s="106"/>
      <c r="T3753" s="106"/>
      <c r="U3753" s="106"/>
      <c r="V3753" s="106"/>
      <c r="W3753" s="19"/>
      <c r="X3753" s="2"/>
      <c r="Y3753" s="4"/>
      <c r="Z3753" s="106"/>
      <c r="AA3753" s="114"/>
      <c r="AB3753" s="112"/>
      <c r="AC3753" s="178"/>
      <c r="AD3753" s="11"/>
      <c r="AE3753" s="106"/>
      <c r="AF3753" s="106"/>
      <c r="AG3753" s="106"/>
      <c r="AH3753" s="115"/>
      <c r="AI3753" s="116"/>
      <c r="AO3753" s="26"/>
      <c r="AP3753" s="26"/>
    </row>
    <row r="3754" spans="1:42" ht="15" customHeight="1" x14ac:dyDescent="0.25">
      <c r="A3754" s="105"/>
      <c r="B3754" s="106"/>
      <c r="C3754" s="2"/>
      <c r="D3754" s="2"/>
      <c r="E3754" s="106"/>
      <c r="F3754" s="107"/>
      <c r="G3754" s="108"/>
      <c r="H3754" s="109"/>
      <c r="I3754" s="109"/>
      <c r="J3754" s="110"/>
      <c r="K3754" s="117"/>
      <c r="L3754" s="178"/>
      <c r="M3754" s="178"/>
      <c r="N3754" s="106"/>
      <c r="O3754" s="111"/>
      <c r="P3754" s="111"/>
      <c r="Q3754" s="106"/>
      <c r="R3754" s="106"/>
      <c r="S3754" s="106"/>
      <c r="T3754" s="106"/>
      <c r="U3754" s="106"/>
      <c r="V3754" s="106"/>
      <c r="W3754" s="19"/>
      <c r="X3754" s="2"/>
      <c r="Y3754" s="4"/>
      <c r="Z3754" s="106"/>
      <c r="AA3754" s="114"/>
      <c r="AB3754" s="112"/>
      <c r="AC3754" s="178"/>
      <c r="AD3754" s="11"/>
      <c r="AE3754" s="106"/>
      <c r="AF3754" s="106"/>
      <c r="AG3754" s="106"/>
      <c r="AH3754" s="115"/>
      <c r="AI3754" s="116"/>
      <c r="AO3754" s="26"/>
      <c r="AP3754" s="26"/>
    </row>
    <row r="3755" spans="1:42" ht="15" customHeight="1" x14ac:dyDescent="0.25">
      <c r="A3755" s="105"/>
      <c r="B3755" s="106"/>
      <c r="C3755" s="2"/>
      <c r="D3755" s="2"/>
      <c r="E3755" s="106"/>
      <c r="F3755" s="107"/>
      <c r="G3755" s="108"/>
      <c r="H3755" s="109"/>
      <c r="I3755" s="109"/>
      <c r="J3755" s="110"/>
      <c r="K3755" s="117"/>
      <c r="L3755" s="178"/>
      <c r="M3755" s="178"/>
      <c r="N3755" s="106"/>
      <c r="O3755" s="111"/>
      <c r="P3755" s="111"/>
      <c r="Q3755" s="106"/>
      <c r="R3755" s="106"/>
      <c r="S3755" s="106"/>
      <c r="T3755" s="106"/>
      <c r="U3755" s="106"/>
      <c r="V3755" s="106"/>
      <c r="W3755" s="19"/>
      <c r="X3755" s="2"/>
      <c r="Y3755" s="4"/>
      <c r="Z3755" s="106"/>
      <c r="AA3755" s="114"/>
      <c r="AB3755" s="112"/>
      <c r="AC3755" s="178"/>
      <c r="AD3755" s="11"/>
      <c r="AE3755" s="106"/>
      <c r="AF3755" s="106"/>
      <c r="AG3755" s="106"/>
      <c r="AH3755" s="115"/>
      <c r="AI3755" s="116"/>
      <c r="AO3755" s="26"/>
      <c r="AP3755" s="26"/>
    </row>
    <row r="3756" spans="1:42" ht="15" customHeight="1" x14ac:dyDescent="0.25">
      <c r="A3756" s="105"/>
      <c r="B3756" s="106"/>
      <c r="C3756" s="2"/>
      <c r="D3756" s="2"/>
      <c r="E3756" s="106"/>
      <c r="F3756" s="107"/>
      <c r="G3756" s="108"/>
      <c r="H3756" s="109"/>
      <c r="I3756" s="109"/>
      <c r="J3756" s="110"/>
      <c r="K3756" s="117"/>
      <c r="L3756" s="178"/>
      <c r="M3756" s="178"/>
      <c r="N3756" s="106"/>
      <c r="O3756" s="111"/>
      <c r="P3756" s="111"/>
      <c r="Q3756" s="106"/>
      <c r="R3756" s="106"/>
      <c r="S3756" s="106"/>
      <c r="T3756" s="106"/>
      <c r="U3756" s="106"/>
      <c r="V3756" s="106"/>
      <c r="W3756" s="19"/>
      <c r="X3756" s="2"/>
      <c r="Y3756" s="4"/>
      <c r="Z3756" s="106"/>
      <c r="AA3756" s="114"/>
      <c r="AB3756" s="112"/>
      <c r="AC3756" s="178"/>
      <c r="AD3756" s="11"/>
      <c r="AE3756" s="106"/>
      <c r="AF3756" s="106"/>
      <c r="AG3756" s="106"/>
      <c r="AH3756" s="115"/>
      <c r="AI3756" s="116"/>
      <c r="AO3756" s="26"/>
      <c r="AP3756" s="26"/>
    </row>
    <row r="3757" spans="1:42" ht="15" customHeight="1" x14ac:dyDescent="0.25">
      <c r="A3757" s="105"/>
      <c r="B3757" s="106"/>
      <c r="C3757" s="2"/>
      <c r="D3757" s="2"/>
      <c r="E3757" s="106"/>
      <c r="F3757" s="107"/>
      <c r="G3757" s="108"/>
      <c r="H3757" s="109"/>
      <c r="I3757" s="109"/>
      <c r="J3757" s="110"/>
      <c r="K3757" s="117"/>
      <c r="L3757" s="178"/>
      <c r="M3757" s="178"/>
      <c r="N3757" s="106"/>
      <c r="O3757" s="111"/>
      <c r="P3757" s="111"/>
      <c r="Q3757" s="106"/>
      <c r="R3757" s="106"/>
      <c r="S3757" s="106"/>
      <c r="T3757" s="106"/>
      <c r="U3757" s="106"/>
      <c r="V3757" s="106"/>
      <c r="W3757" s="19"/>
      <c r="X3757" s="2"/>
      <c r="Y3757" s="4"/>
      <c r="Z3757" s="106"/>
      <c r="AA3757" s="114"/>
      <c r="AB3757" s="112"/>
      <c r="AC3757" s="178"/>
      <c r="AD3757" s="11"/>
      <c r="AE3757" s="106"/>
      <c r="AF3757" s="106"/>
      <c r="AG3757" s="106"/>
      <c r="AH3757" s="115"/>
      <c r="AI3757" s="116"/>
      <c r="AO3757" s="26"/>
      <c r="AP3757" s="26"/>
    </row>
    <row r="3758" spans="1:42" ht="15" customHeight="1" x14ac:dyDescent="0.25">
      <c r="A3758" s="105"/>
      <c r="B3758" s="106"/>
      <c r="C3758" s="2"/>
      <c r="D3758" s="2"/>
      <c r="E3758" s="106"/>
      <c r="F3758" s="107"/>
      <c r="G3758" s="108"/>
      <c r="H3758" s="109"/>
      <c r="I3758" s="109"/>
      <c r="J3758" s="110"/>
      <c r="K3758" s="117"/>
      <c r="L3758" s="178"/>
      <c r="M3758" s="178"/>
      <c r="N3758" s="106"/>
      <c r="O3758" s="111"/>
      <c r="P3758" s="111"/>
      <c r="Q3758" s="106"/>
      <c r="R3758" s="106"/>
      <c r="S3758" s="106"/>
      <c r="T3758" s="106"/>
      <c r="U3758" s="106"/>
      <c r="V3758" s="106"/>
      <c r="W3758" s="19"/>
      <c r="X3758" s="2"/>
      <c r="Y3758" s="4"/>
      <c r="Z3758" s="106"/>
      <c r="AA3758" s="114"/>
      <c r="AB3758" s="112"/>
      <c r="AC3758" s="178"/>
      <c r="AD3758" s="11"/>
      <c r="AE3758" s="106"/>
      <c r="AF3758" s="106"/>
      <c r="AG3758" s="106"/>
      <c r="AH3758" s="115"/>
      <c r="AI3758" s="116"/>
      <c r="AO3758" s="26"/>
      <c r="AP3758" s="26"/>
    </row>
    <row r="3759" spans="1:42" ht="15" customHeight="1" x14ac:dyDescent="0.25">
      <c r="A3759" s="105"/>
      <c r="B3759" s="106"/>
      <c r="C3759" s="2"/>
      <c r="D3759" s="2"/>
      <c r="E3759" s="106"/>
      <c r="F3759" s="107"/>
      <c r="G3759" s="108"/>
      <c r="H3759" s="109"/>
      <c r="I3759" s="109"/>
      <c r="J3759" s="110"/>
      <c r="K3759" s="117"/>
      <c r="L3759" s="178"/>
      <c r="M3759" s="178"/>
      <c r="N3759" s="106"/>
      <c r="O3759" s="111"/>
      <c r="P3759" s="111"/>
      <c r="Q3759" s="106"/>
      <c r="R3759" s="106"/>
      <c r="S3759" s="106"/>
      <c r="T3759" s="106"/>
      <c r="U3759" s="106"/>
      <c r="V3759" s="106"/>
      <c r="W3759" s="19"/>
      <c r="X3759" s="2"/>
      <c r="Y3759" s="4"/>
      <c r="Z3759" s="106"/>
      <c r="AA3759" s="114"/>
      <c r="AB3759" s="112"/>
      <c r="AC3759" s="178"/>
      <c r="AD3759" s="11"/>
      <c r="AE3759" s="106"/>
      <c r="AF3759" s="106"/>
      <c r="AG3759" s="106"/>
      <c r="AH3759" s="115"/>
      <c r="AI3759" s="116"/>
      <c r="AO3759" s="26"/>
      <c r="AP3759" s="26"/>
    </row>
    <row r="3760" spans="1:42" ht="15" customHeight="1" x14ac:dyDescent="0.25">
      <c r="A3760" s="105"/>
      <c r="B3760" s="106"/>
      <c r="C3760" s="2"/>
      <c r="D3760" s="2"/>
      <c r="E3760" s="106"/>
      <c r="F3760" s="107"/>
      <c r="G3760" s="108"/>
      <c r="H3760" s="109"/>
      <c r="I3760" s="109"/>
      <c r="J3760" s="110"/>
      <c r="K3760" s="117"/>
      <c r="L3760" s="178"/>
      <c r="M3760" s="178"/>
      <c r="N3760" s="106"/>
      <c r="O3760" s="111"/>
      <c r="P3760" s="111"/>
      <c r="Q3760" s="106"/>
      <c r="R3760" s="106"/>
      <c r="S3760" s="106"/>
      <c r="T3760" s="106"/>
      <c r="U3760" s="106"/>
      <c r="V3760" s="106"/>
      <c r="W3760" s="19"/>
      <c r="X3760" s="2"/>
      <c r="Y3760" s="4"/>
      <c r="Z3760" s="106"/>
      <c r="AA3760" s="114"/>
      <c r="AB3760" s="112"/>
      <c r="AC3760" s="178"/>
      <c r="AD3760" s="11"/>
      <c r="AE3760" s="106"/>
      <c r="AF3760" s="106"/>
      <c r="AG3760" s="106"/>
      <c r="AH3760" s="115"/>
      <c r="AI3760" s="116"/>
      <c r="AO3760" s="26"/>
      <c r="AP3760" s="26"/>
    </row>
    <row r="3761" spans="1:42" ht="15" customHeight="1" x14ac:dyDescent="0.25">
      <c r="A3761" s="105"/>
      <c r="B3761" s="106"/>
      <c r="C3761" s="2"/>
      <c r="D3761" s="2"/>
      <c r="E3761" s="106"/>
      <c r="F3761" s="107"/>
      <c r="G3761" s="108"/>
      <c r="H3761" s="109"/>
      <c r="I3761" s="109"/>
      <c r="J3761" s="110"/>
      <c r="K3761" s="117"/>
      <c r="L3761" s="178"/>
      <c r="M3761" s="178"/>
      <c r="N3761" s="106"/>
      <c r="O3761" s="111"/>
      <c r="P3761" s="111"/>
      <c r="Q3761" s="106"/>
      <c r="R3761" s="106"/>
      <c r="S3761" s="106"/>
      <c r="T3761" s="106"/>
      <c r="U3761" s="106"/>
      <c r="V3761" s="106"/>
      <c r="W3761" s="19"/>
      <c r="X3761" s="2"/>
      <c r="Y3761" s="4"/>
      <c r="Z3761" s="106"/>
      <c r="AA3761" s="114"/>
      <c r="AB3761" s="112"/>
      <c r="AC3761" s="178"/>
      <c r="AD3761" s="11"/>
      <c r="AE3761" s="106"/>
      <c r="AF3761" s="106"/>
      <c r="AG3761" s="106"/>
      <c r="AH3761" s="115"/>
      <c r="AI3761" s="116"/>
      <c r="AO3761" s="26"/>
      <c r="AP3761" s="26"/>
    </row>
    <row r="3762" spans="1:42" ht="15" customHeight="1" x14ac:dyDescent="0.25">
      <c r="A3762" s="105"/>
      <c r="B3762" s="106"/>
      <c r="C3762" s="2"/>
      <c r="D3762" s="2"/>
      <c r="E3762" s="106"/>
      <c r="F3762" s="107"/>
      <c r="G3762" s="108"/>
      <c r="H3762" s="109"/>
      <c r="I3762" s="109"/>
      <c r="J3762" s="110"/>
      <c r="K3762" s="117"/>
      <c r="L3762" s="178"/>
      <c r="M3762" s="178"/>
      <c r="N3762" s="106"/>
      <c r="O3762" s="111"/>
      <c r="P3762" s="111"/>
      <c r="Q3762" s="106"/>
      <c r="R3762" s="106"/>
      <c r="S3762" s="106"/>
      <c r="T3762" s="106"/>
      <c r="U3762" s="106"/>
      <c r="V3762" s="106"/>
      <c r="W3762" s="19"/>
      <c r="X3762" s="2"/>
      <c r="Y3762" s="4"/>
      <c r="Z3762" s="106"/>
      <c r="AA3762" s="114"/>
      <c r="AB3762" s="112"/>
      <c r="AC3762" s="178"/>
      <c r="AD3762" s="11"/>
      <c r="AE3762" s="106"/>
      <c r="AF3762" s="106"/>
      <c r="AG3762" s="106"/>
      <c r="AH3762" s="115"/>
      <c r="AI3762" s="116"/>
      <c r="AO3762" s="26"/>
      <c r="AP3762" s="26"/>
    </row>
    <row r="3763" spans="1:42" ht="15" customHeight="1" x14ac:dyDescent="0.25">
      <c r="A3763" s="105"/>
      <c r="B3763" s="106"/>
      <c r="C3763" s="2"/>
      <c r="D3763" s="2"/>
      <c r="E3763" s="106"/>
      <c r="F3763" s="107"/>
      <c r="G3763" s="108"/>
      <c r="H3763" s="109"/>
      <c r="I3763" s="109"/>
      <c r="J3763" s="110"/>
      <c r="K3763" s="117"/>
      <c r="L3763" s="178"/>
      <c r="M3763" s="178"/>
      <c r="N3763" s="106"/>
      <c r="O3763" s="111"/>
      <c r="P3763" s="111"/>
      <c r="Q3763" s="106"/>
      <c r="R3763" s="106"/>
      <c r="S3763" s="106"/>
      <c r="T3763" s="106"/>
      <c r="U3763" s="106"/>
      <c r="V3763" s="106"/>
      <c r="W3763" s="19"/>
      <c r="X3763" s="2"/>
      <c r="Y3763" s="4"/>
      <c r="Z3763" s="106"/>
      <c r="AA3763" s="114"/>
      <c r="AB3763" s="112"/>
      <c r="AC3763" s="178"/>
      <c r="AD3763" s="11"/>
      <c r="AE3763" s="106"/>
      <c r="AF3763" s="106"/>
      <c r="AG3763" s="106"/>
      <c r="AH3763" s="115"/>
      <c r="AI3763" s="116"/>
      <c r="AO3763" s="26"/>
      <c r="AP3763" s="26"/>
    </row>
    <row r="3764" spans="1:42" ht="15" customHeight="1" x14ac:dyDescent="0.25">
      <c r="A3764" s="105"/>
      <c r="B3764" s="106"/>
      <c r="C3764" s="2"/>
      <c r="D3764" s="2"/>
      <c r="E3764" s="106"/>
      <c r="F3764" s="107"/>
      <c r="G3764" s="108"/>
      <c r="H3764" s="109"/>
      <c r="I3764" s="109"/>
      <c r="J3764" s="110"/>
      <c r="K3764" s="117"/>
      <c r="L3764" s="178"/>
      <c r="M3764" s="178"/>
      <c r="N3764" s="106"/>
      <c r="O3764" s="111"/>
      <c r="P3764" s="111"/>
      <c r="Q3764" s="106"/>
      <c r="R3764" s="106"/>
      <c r="S3764" s="106"/>
      <c r="T3764" s="106"/>
      <c r="U3764" s="106"/>
      <c r="V3764" s="106"/>
      <c r="W3764" s="19"/>
      <c r="X3764" s="2"/>
      <c r="Y3764" s="4"/>
      <c r="Z3764" s="106"/>
      <c r="AA3764" s="114"/>
      <c r="AB3764" s="112"/>
      <c r="AC3764" s="178"/>
      <c r="AD3764" s="11"/>
      <c r="AE3764" s="106"/>
      <c r="AF3764" s="106"/>
      <c r="AG3764" s="106"/>
      <c r="AH3764" s="115"/>
      <c r="AI3764" s="116"/>
      <c r="AO3764" s="26"/>
      <c r="AP3764" s="26"/>
    </row>
    <row r="3765" spans="1:42" ht="15" customHeight="1" x14ac:dyDescent="0.25">
      <c r="A3765" s="105"/>
      <c r="B3765" s="106"/>
      <c r="C3765" s="2"/>
      <c r="D3765" s="2"/>
      <c r="E3765" s="106"/>
      <c r="F3765" s="107"/>
      <c r="G3765" s="108"/>
      <c r="H3765" s="109"/>
      <c r="I3765" s="109"/>
      <c r="J3765" s="110"/>
      <c r="K3765" s="117"/>
      <c r="L3765" s="178"/>
      <c r="M3765" s="178"/>
      <c r="N3765" s="106"/>
      <c r="O3765" s="111"/>
      <c r="P3765" s="111"/>
      <c r="Q3765" s="106"/>
      <c r="R3765" s="106"/>
      <c r="S3765" s="106"/>
      <c r="T3765" s="106"/>
      <c r="U3765" s="106"/>
      <c r="V3765" s="106"/>
      <c r="W3765" s="19"/>
      <c r="X3765" s="2"/>
      <c r="Y3765" s="4"/>
      <c r="Z3765" s="106"/>
      <c r="AA3765" s="114"/>
      <c r="AB3765" s="112"/>
      <c r="AC3765" s="178"/>
      <c r="AD3765" s="11"/>
      <c r="AE3765" s="106"/>
      <c r="AF3765" s="106"/>
      <c r="AG3765" s="106"/>
      <c r="AH3765" s="115"/>
      <c r="AI3765" s="116"/>
      <c r="AO3765" s="26"/>
      <c r="AP3765" s="26"/>
    </row>
    <row r="3766" spans="1:42" ht="15" customHeight="1" x14ac:dyDescent="0.25">
      <c r="A3766" s="105"/>
      <c r="B3766" s="106"/>
      <c r="C3766" s="2"/>
      <c r="D3766" s="2"/>
      <c r="E3766" s="106"/>
      <c r="F3766" s="107"/>
      <c r="G3766" s="108"/>
      <c r="H3766" s="109"/>
      <c r="I3766" s="109"/>
      <c r="J3766" s="110"/>
      <c r="K3766" s="117"/>
      <c r="L3766" s="178"/>
      <c r="M3766" s="178"/>
      <c r="N3766" s="106"/>
      <c r="O3766" s="111"/>
      <c r="P3766" s="111"/>
      <c r="Q3766" s="106"/>
      <c r="R3766" s="106"/>
      <c r="S3766" s="106"/>
      <c r="T3766" s="106"/>
      <c r="U3766" s="106"/>
      <c r="V3766" s="106"/>
      <c r="W3766" s="19"/>
      <c r="X3766" s="2"/>
      <c r="Y3766" s="4"/>
      <c r="Z3766" s="106"/>
      <c r="AA3766" s="114"/>
      <c r="AB3766" s="112"/>
      <c r="AC3766" s="178"/>
      <c r="AD3766" s="11"/>
      <c r="AE3766" s="106"/>
      <c r="AF3766" s="106"/>
      <c r="AG3766" s="106"/>
      <c r="AH3766" s="115"/>
      <c r="AI3766" s="116"/>
      <c r="AO3766" s="26"/>
      <c r="AP3766" s="26"/>
    </row>
    <row r="3767" spans="1:42" ht="15" customHeight="1" x14ac:dyDescent="0.25">
      <c r="A3767" s="105"/>
      <c r="B3767" s="106"/>
      <c r="C3767" s="2"/>
      <c r="D3767" s="2"/>
      <c r="E3767" s="106"/>
      <c r="F3767" s="107"/>
      <c r="G3767" s="108"/>
      <c r="H3767" s="109"/>
      <c r="I3767" s="109"/>
      <c r="J3767" s="110"/>
      <c r="K3767" s="117"/>
      <c r="L3767" s="178"/>
      <c r="M3767" s="178"/>
      <c r="N3767" s="106"/>
      <c r="O3767" s="111"/>
      <c r="P3767" s="111"/>
      <c r="Q3767" s="106"/>
      <c r="R3767" s="106"/>
      <c r="S3767" s="106"/>
      <c r="T3767" s="106"/>
      <c r="U3767" s="106"/>
      <c r="V3767" s="106"/>
      <c r="W3767" s="19"/>
      <c r="X3767" s="2"/>
      <c r="Y3767" s="4"/>
      <c r="Z3767" s="106"/>
      <c r="AA3767" s="114"/>
      <c r="AB3767" s="112"/>
      <c r="AC3767" s="178"/>
      <c r="AD3767" s="11"/>
      <c r="AE3767" s="106"/>
      <c r="AF3767" s="106"/>
      <c r="AG3767" s="106"/>
      <c r="AH3767" s="115"/>
      <c r="AI3767" s="116"/>
      <c r="AO3767" s="26"/>
      <c r="AP3767" s="26"/>
    </row>
    <row r="3768" spans="1:42" ht="15" customHeight="1" x14ac:dyDescent="0.25">
      <c r="A3768" s="105"/>
      <c r="B3768" s="106"/>
      <c r="C3768" s="2"/>
      <c r="D3768" s="2"/>
      <c r="E3768" s="106"/>
      <c r="F3768" s="107"/>
      <c r="G3768" s="108"/>
      <c r="H3768" s="109"/>
      <c r="I3768" s="109"/>
      <c r="J3768" s="110"/>
      <c r="K3768" s="117"/>
      <c r="L3768" s="178"/>
      <c r="M3768" s="178"/>
      <c r="N3768" s="106"/>
      <c r="O3768" s="111"/>
      <c r="P3768" s="111"/>
      <c r="Q3768" s="106"/>
      <c r="R3768" s="106"/>
      <c r="S3768" s="106"/>
      <c r="T3768" s="106"/>
      <c r="U3768" s="106"/>
      <c r="V3768" s="106"/>
      <c r="W3768" s="19"/>
      <c r="X3768" s="2"/>
      <c r="Y3768" s="4"/>
      <c r="Z3768" s="106"/>
      <c r="AA3768" s="114"/>
      <c r="AB3768" s="112"/>
      <c r="AC3768" s="178"/>
      <c r="AD3768" s="11"/>
      <c r="AE3768" s="106"/>
      <c r="AF3768" s="106"/>
      <c r="AG3768" s="106"/>
      <c r="AH3768" s="115"/>
      <c r="AI3768" s="116"/>
      <c r="AO3768" s="26"/>
      <c r="AP3768" s="26"/>
    </row>
    <row r="3769" spans="1:42" ht="15" customHeight="1" x14ac:dyDescent="0.25">
      <c r="A3769" s="105"/>
      <c r="B3769" s="106"/>
      <c r="C3769" s="2"/>
      <c r="D3769" s="2"/>
      <c r="E3769" s="106"/>
      <c r="F3769" s="107"/>
      <c r="G3769" s="108"/>
      <c r="H3769" s="109"/>
      <c r="I3769" s="109"/>
      <c r="J3769" s="110"/>
      <c r="K3769" s="117"/>
      <c r="L3769" s="178"/>
      <c r="M3769" s="178"/>
      <c r="N3769" s="106"/>
      <c r="O3769" s="111"/>
      <c r="P3769" s="111"/>
      <c r="Q3769" s="106"/>
      <c r="R3769" s="106"/>
      <c r="S3769" s="106"/>
      <c r="T3769" s="106"/>
      <c r="U3769" s="106"/>
      <c r="V3769" s="106"/>
      <c r="W3769" s="19"/>
      <c r="X3769" s="2"/>
      <c r="Y3769" s="4"/>
      <c r="Z3769" s="106"/>
      <c r="AA3769" s="114"/>
      <c r="AB3769" s="112"/>
      <c r="AC3769" s="178"/>
      <c r="AD3769" s="11"/>
      <c r="AE3769" s="106"/>
      <c r="AF3769" s="106"/>
      <c r="AG3769" s="106"/>
      <c r="AH3769" s="115"/>
      <c r="AI3769" s="116"/>
      <c r="AO3769" s="26"/>
      <c r="AP3769" s="26"/>
    </row>
    <row r="3770" spans="1:42" ht="15" customHeight="1" x14ac:dyDescent="0.25">
      <c r="A3770" s="105"/>
      <c r="B3770" s="106"/>
      <c r="C3770" s="2"/>
      <c r="D3770" s="2"/>
      <c r="E3770" s="106"/>
      <c r="F3770" s="107"/>
      <c r="G3770" s="108"/>
      <c r="H3770" s="109"/>
      <c r="I3770" s="109"/>
      <c r="J3770" s="110"/>
      <c r="K3770" s="117"/>
      <c r="L3770" s="178"/>
      <c r="M3770" s="178"/>
      <c r="N3770" s="106"/>
      <c r="O3770" s="111"/>
      <c r="P3770" s="111"/>
      <c r="Q3770" s="106"/>
      <c r="R3770" s="106"/>
      <c r="S3770" s="106"/>
      <c r="T3770" s="106"/>
      <c r="U3770" s="106"/>
      <c r="V3770" s="106"/>
      <c r="W3770" s="19"/>
      <c r="X3770" s="2"/>
      <c r="Y3770" s="4"/>
      <c r="Z3770" s="106"/>
      <c r="AA3770" s="114"/>
      <c r="AB3770" s="112"/>
      <c r="AC3770" s="178"/>
      <c r="AD3770" s="11"/>
      <c r="AE3770" s="106"/>
      <c r="AF3770" s="106"/>
      <c r="AG3770" s="106"/>
      <c r="AH3770" s="115"/>
      <c r="AI3770" s="116"/>
      <c r="AO3770" s="26"/>
      <c r="AP3770" s="26"/>
    </row>
    <row r="3771" spans="1:42" ht="15" customHeight="1" x14ac:dyDescent="0.25">
      <c r="A3771" s="105"/>
      <c r="B3771" s="106"/>
      <c r="C3771" s="2"/>
      <c r="D3771" s="2"/>
      <c r="E3771" s="106"/>
      <c r="F3771" s="107"/>
      <c r="G3771" s="108"/>
      <c r="H3771" s="109"/>
      <c r="I3771" s="109"/>
      <c r="J3771" s="110"/>
      <c r="K3771" s="117"/>
      <c r="L3771" s="178"/>
      <c r="M3771" s="178"/>
      <c r="N3771" s="106"/>
      <c r="O3771" s="111"/>
      <c r="P3771" s="111"/>
      <c r="Q3771" s="106"/>
      <c r="R3771" s="106"/>
      <c r="S3771" s="106"/>
      <c r="T3771" s="106"/>
      <c r="U3771" s="106"/>
      <c r="V3771" s="106"/>
      <c r="W3771" s="19"/>
      <c r="X3771" s="2"/>
      <c r="Y3771" s="4"/>
      <c r="Z3771" s="106"/>
      <c r="AA3771" s="114"/>
      <c r="AB3771" s="112"/>
      <c r="AC3771" s="178"/>
      <c r="AD3771" s="11"/>
      <c r="AE3771" s="106"/>
      <c r="AF3771" s="106"/>
      <c r="AG3771" s="106"/>
      <c r="AH3771" s="115"/>
      <c r="AI3771" s="116"/>
      <c r="AO3771" s="26"/>
      <c r="AP3771" s="26"/>
    </row>
    <row r="3772" spans="1:42" ht="15" customHeight="1" x14ac:dyDescent="0.25">
      <c r="A3772" s="105"/>
      <c r="B3772" s="106"/>
      <c r="C3772" s="2"/>
      <c r="D3772" s="2"/>
      <c r="E3772" s="106"/>
      <c r="F3772" s="107"/>
      <c r="G3772" s="108"/>
      <c r="H3772" s="109"/>
      <c r="I3772" s="109"/>
      <c r="J3772" s="110"/>
      <c r="K3772" s="117"/>
      <c r="L3772" s="178"/>
      <c r="M3772" s="178"/>
      <c r="N3772" s="106"/>
      <c r="O3772" s="111"/>
      <c r="P3772" s="111"/>
      <c r="Q3772" s="106"/>
      <c r="R3772" s="106"/>
      <c r="S3772" s="106"/>
      <c r="T3772" s="106"/>
      <c r="U3772" s="106"/>
      <c r="V3772" s="106"/>
      <c r="W3772" s="19"/>
      <c r="X3772" s="2"/>
      <c r="Y3772" s="4"/>
      <c r="Z3772" s="106"/>
      <c r="AA3772" s="114"/>
      <c r="AB3772" s="112"/>
      <c r="AC3772" s="178"/>
      <c r="AD3772" s="11"/>
      <c r="AE3772" s="106"/>
      <c r="AF3772" s="106"/>
      <c r="AG3772" s="106"/>
      <c r="AH3772" s="115"/>
      <c r="AI3772" s="116"/>
      <c r="AO3772" s="26"/>
      <c r="AP3772" s="26"/>
    </row>
    <row r="3773" spans="1:42" ht="15" customHeight="1" x14ac:dyDescent="0.25">
      <c r="A3773" s="105"/>
      <c r="B3773" s="106"/>
      <c r="C3773" s="2"/>
      <c r="D3773" s="2"/>
      <c r="E3773" s="106"/>
      <c r="F3773" s="107"/>
      <c r="G3773" s="108"/>
      <c r="H3773" s="109"/>
      <c r="I3773" s="109"/>
      <c r="J3773" s="110"/>
      <c r="K3773" s="117"/>
      <c r="L3773" s="178"/>
      <c r="M3773" s="178"/>
      <c r="N3773" s="106"/>
      <c r="O3773" s="111"/>
      <c r="P3773" s="111"/>
      <c r="Q3773" s="106"/>
      <c r="R3773" s="106"/>
      <c r="S3773" s="106"/>
      <c r="T3773" s="106"/>
      <c r="U3773" s="106"/>
      <c r="V3773" s="106"/>
      <c r="W3773" s="19"/>
      <c r="X3773" s="2"/>
      <c r="Y3773" s="4"/>
      <c r="Z3773" s="106"/>
      <c r="AA3773" s="114"/>
      <c r="AB3773" s="112"/>
      <c r="AC3773" s="178"/>
      <c r="AD3773" s="11"/>
      <c r="AE3773" s="106"/>
      <c r="AF3773" s="106"/>
      <c r="AG3773" s="106"/>
      <c r="AH3773" s="115"/>
      <c r="AI3773" s="116"/>
      <c r="AO3773" s="26"/>
      <c r="AP3773" s="26"/>
    </row>
    <row r="3774" spans="1:42" ht="15" customHeight="1" x14ac:dyDescent="0.25">
      <c r="A3774" s="105"/>
      <c r="B3774" s="106"/>
      <c r="C3774" s="2"/>
      <c r="D3774" s="2"/>
      <c r="E3774" s="106"/>
      <c r="F3774" s="107"/>
      <c r="G3774" s="108"/>
      <c r="H3774" s="109"/>
      <c r="I3774" s="109"/>
      <c r="J3774" s="110"/>
      <c r="K3774" s="117"/>
      <c r="L3774" s="178"/>
      <c r="M3774" s="178"/>
      <c r="N3774" s="106"/>
      <c r="O3774" s="111"/>
      <c r="P3774" s="111"/>
      <c r="Q3774" s="106"/>
      <c r="R3774" s="106"/>
      <c r="S3774" s="106"/>
      <c r="T3774" s="106"/>
      <c r="U3774" s="106"/>
      <c r="V3774" s="106"/>
      <c r="W3774" s="19"/>
      <c r="X3774" s="2"/>
      <c r="Y3774" s="4"/>
      <c r="Z3774" s="106"/>
      <c r="AA3774" s="114"/>
      <c r="AB3774" s="112"/>
      <c r="AC3774" s="178"/>
      <c r="AD3774" s="11"/>
      <c r="AE3774" s="106"/>
      <c r="AF3774" s="106"/>
      <c r="AG3774" s="106"/>
      <c r="AH3774" s="115"/>
      <c r="AI3774" s="116"/>
      <c r="AO3774" s="26"/>
      <c r="AP3774" s="26"/>
    </row>
    <row r="3775" spans="1:42" ht="15" customHeight="1" x14ac:dyDescent="0.25">
      <c r="A3775" s="105"/>
      <c r="B3775" s="106"/>
      <c r="C3775" s="2"/>
      <c r="D3775" s="2"/>
      <c r="E3775" s="106"/>
      <c r="F3775" s="107"/>
      <c r="G3775" s="108"/>
      <c r="H3775" s="109"/>
      <c r="I3775" s="109"/>
      <c r="J3775" s="110"/>
      <c r="K3775" s="117"/>
      <c r="L3775" s="178"/>
      <c r="M3775" s="178"/>
      <c r="N3775" s="106"/>
      <c r="O3775" s="111"/>
      <c r="P3775" s="111"/>
      <c r="Q3775" s="106"/>
      <c r="R3775" s="106"/>
      <c r="S3775" s="106"/>
      <c r="T3775" s="106"/>
      <c r="U3775" s="106"/>
      <c r="V3775" s="106"/>
      <c r="W3775" s="19"/>
      <c r="X3775" s="2"/>
      <c r="Y3775" s="4"/>
      <c r="Z3775" s="106"/>
      <c r="AA3775" s="114"/>
      <c r="AB3775" s="112"/>
      <c r="AC3775" s="178"/>
      <c r="AD3775" s="11"/>
      <c r="AE3775" s="106"/>
      <c r="AF3775" s="106"/>
      <c r="AG3775" s="106"/>
      <c r="AH3775" s="115"/>
      <c r="AI3775" s="116"/>
      <c r="AO3775" s="26"/>
      <c r="AP3775" s="26"/>
    </row>
    <row r="3776" spans="1:42" ht="15" customHeight="1" x14ac:dyDescent="0.25">
      <c r="A3776" s="105"/>
      <c r="B3776" s="106"/>
      <c r="C3776" s="2"/>
      <c r="D3776" s="2"/>
      <c r="E3776" s="106"/>
      <c r="F3776" s="107"/>
      <c r="G3776" s="108"/>
      <c r="H3776" s="109"/>
      <c r="I3776" s="109"/>
      <c r="J3776" s="110"/>
      <c r="K3776" s="117"/>
      <c r="L3776" s="178"/>
      <c r="M3776" s="178"/>
      <c r="N3776" s="106"/>
      <c r="O3776" s="111"/>
      <c r="P3776" s="111"/>
      <c r="Q3776" s="106"/>
      <c r="R3776" s="106"/>
      <c r="S3776" s="106"/>
      <c r="T3776" s="106"/>
      <c r="U3776" s="106"/>
      <c r="V3776" s="106"/>
      <c r="W3776" s="19"/>
      <c r="X3776" s="2"/>
      <c r="Y3776" s="4"/>
      <c r="Z3776" s="106"/>
      <c r="AA3776" s="114"/>
      <c r="AB3776" s="112"/>
      <c r="AC3776" s="178"/>
      <c r="AD3776" s="11"/>
      <c r="AE3776" s="106"/>
      <c r="AF3776" s="106"/>
      <c r="AG3776" s="106"/>
      <c r="AH3776" s="115"/>
      <c r="AI3776" s="116"/>
      <c r="AO3776" s="26"/>
      <c r="AP3776" s="26"/>
    </row>
    <row r="3777" spans="1:42" ht="15" customHeight="1" x14ac:dyDescent="0.25">
      <c r="A3777" s="105"/>
      <c r="B3777" s="106"/>
      <c r="C3777" s="2"/>
      <c r="D3777" s="2"/>
      <c r="E3777" s="106"/>
      <c r="F3777" s="107"/>
      <c r="G3777" s="108"/>
      <c r="H3777" s="109"/>
      <c r="I3777" s="109"/>
      <c r="J3777" s="110"/>
      <c r="K3777" s="117"/>
      <c r="L3777" s="178"/>
      <c r="M3777" s="178"/>
      <c r="N3777" s="106"/>
      <c r="O3777" s="111"/>
      <c r="P3777" s="111"/>
      <c r="Q3777" s="106"/>
      <c r="R3777" s="106"/>
      <c r="S3777" s="106"/>
      <c r="T3777" s="106"/>
      <c r="U3777" s="106"/>
      <c r="V3777" s="106"/>
      <c r="W3777" s="19"/>
      <c r="X3777" s="2"/>
      <c r="Y3777" s="4"/>
      <c r="Z3777" s="106"/>
      <c r="AA3777" s="114"/>
      <c r="AB3777" s="112"/>
      <c r="AC3777" s="178"/>
      <c r="AD3777" s="11"/>
      <c r="AE3777" s="106"/>
      <c r="AF3777" s="106"/>
      <c r="AG3777" s="106"/>
      <c r="AH3777" s="115"/>
      <c r="AI3777" s="116"/>
      <c r="AO3777" s="26"/>
      <c r="AP3777" s="26"/>
    </row>
    <row r="3778" spans="1:42" ht="15" customHeight="1" x14ac:dyDescent="0.25">
      <c r="A3778" s="105"/>
      <c r="B3778" s="106"/>
      <c r="C3778" s="2"/>
      <c r="D3778" s="2"/>
      <c r="E3778" s="106"/>
      <c r="F3778" s="107"/>
      <c r="G3778" s="108"/>
      <c r="H3778" s="109"/>
      <c r="I3778" s="109"/>
      <c r="J3778" s="110"/>
      <c r="K3778" s="117"/>
      <c r="L3778" s="178"/>
      <c r="M3778" s="178"/>
      <c r="N3778" s="106"/>
      <c r="O3778" s="111"/>
      <c r="P3778" s="111"/>
      <c r="Q3778" s="106"/>
      <c r="R3778" s="106"/>
      <c r="S3778" s="106"/>
      <c r="T3778" s="106"/>
      <c r="U3778" s="106"/>
      <c r="V3778" s="106"/>
      <c r="W3778" s="19"/>
      <c r="X3778" s="2"/>
      <c r="Y3778" s="4"/>
      <c r="Z3778" s="106"/>
      <c r="AA3778" s="114"/>
      <c r="AB3778" s="112"/>
      <c r="AC3778" s="178"/>
      <c r="AD3778" s="11"/>
      <c r="AE3778" s="106"/>
      <c r="AF3778" s="106"/>
      <c r="AG3778" s="106"/>
      <c r="AH3778" s="115"/>
      <c r="AI3778" s="116"/>
      <c r="AO3778" s="26"/>
      <c r="AP3778" s="26"/>
    </row>
    <row r="3779" spans="1:42" ht="15" customHeight="1" x14ac:dyDescent="0.25">
      <c r="A3779" s="105"/>
      <c r="B3779" s="106"/>
      <c r="C3779" s="2"/>
      <c r="D3779" s="2"/>
      <c r="E3779" s="106"/>
      <c r="F3779" s="107"/>
      <c r="G3779" s="108"/>
      <c r="H3779" s="109"/>
      <c r="I3779" s="109"/>
      <c r="J3779" s="110"/>
      <c r="K3779" s="117"/>
      <c r="L3779" s="178"/>
      <c r="M3779" s="178"/>
      <c r="N3779" s="106"/>
      <c r="O3779" s="111"/>
      <c r="P3779" s="111"/>
      <c r="Q3779" s="106"/>
      <c r="R3779" s="106"/>
      <c r="S3779" s="106"/>
      <c r="T3779" s="106"/>
      <c r="U3779" s="106"/>
      <c r="V3779" s="106"/>
      <c r="W3779" s="19"/>
      <c r="X3779" s="2"/>
      <c r="Y3779" s="4"/>
      <c r="Z3779" s="106"/>
      <c r="AA3779" s="114"/>
      <c r="AB3779" s="112"/>
      <c r="AC3779" s="178"/>
      <c r="AD3779" s="11"/>
      <c r="AE3779" s="106"/>
      <c r="AF3779" s="106"/>
      <c r="AG3779" s="106"/>
      <c r="AH3779" s="115"/>
      <c r="AI3779" s="116"/>
      <c r="AO3779" s="26"/>
      <c r="AP3779" s="26"/>
    </row>
    <row r="3780" spans="1:42" ht="15" customHeight="1" x14ac:dyDescent="0.25">
      <c r="A3780" s="105"/>
      <c r="B3780" s="106"/>
      <c r="C3780" s="2"/>
      <c r="D3780" s="2"/>
      <c r="E3780" s="106"/>
      <c r="F3780" s="107"/>
      <c r="G3780" s="108"/>
      <c r="H3780" s="109"/>
      <c r="I3780" s="109"/>
      <c r="J3780" s="110"/>
      <c r="K3780" s="117"/>
      <c r="L3780" s="178"/>
      <c r="M3780" s="178"/>
      <c r="N3780" s="106"/>
      <c r="O3780" s="111"/>
      <c r="P3780" s="111"/>
      <c r="Q3780" s="106"/>
      <c r="R3780" s="106"/>
      <c r="S3780" s="106"/>
      <c r="T3780" s="106"/>
      <c r="U3780" s="106"/>
      <c r="V3780" s="106"/>
      <c r="W3780" s="19"/>
      <c r="X3780" s="2"/>
      <c r="Y3780" s="4"/>
      <c r="Z3780" s="106"/>
      <c r="AA3780" s="114"/>
      <c r="AB3780" s="112"/>
      <c r="AC3780" s="178"/>
      <c r="AD3780" s="11"/>
      <c r="AE3780" s="106"/>
      <c r="AF3780" s="106"/>
      <c r="AG3780" s="106"/>
      <c r="AH3780" s="115"/>
      <c r="AI3780" s="116"/>
      <c r="AO3780" s="26"/>
      <c r="AP3780" s="26"/>
    </row>
    <row r="3781" spans="1:42" ht="15" customHeight="1" x14ac:dyDescent="0.25">
      <c r="A3781" s="105"/>
      <c r="B3781" s="106"/>
      <c r="C3781" s="2"/>
      <c r="D3781" s="2"/>
      <c r="E3781" s="106"/>
      <c r="F3781" s="107"/>
      <c r="G3781" s="108"/>
      <c r="H3781" s="109"/>
      <c r="I3781" s="109"/>
      <c r="J3781" s="110"/>
      <c r="K3781" s="117"/>
      <c r="L3781" s="178"/>
      <c r="M3781" s="178"/>
      <c r="N3781" s="106"/>
      <c r="O3781" s="111"/>
      <c r="P3781" s="111"/>
      <c r="Q3781" s="106"/>
      <c r="R3781" s="106"/>
      <c r="S3781" s="106"/>
      <c r="T3781" s="106"/>
      <c r="U3781" s="106"/>
      <c r="V3781" s="106"/>
      <c r="W3781" s="19"/>
      <c r="X3781" s="2"/>
      <c r="Y3781" s="4"/>
      <c r="Z3781" s="106"/>
      <c r="AA3781" s="114"/>
      <c r="AB3781" s="112"/>
      <c r="AC3781" s="178"/>
      <c r="AD3781" s="11"/>
      <c r="AE3781" s="106"/>
      <c r="AF3781" s="106"/>
      <c r="AG3781" s="106"/>
      <c r="AH3781" s="115"/>
      <c r="AI3781" s="116"/>
      <c r="AO3781" s="26"/>
      <c r="AP3781" s="26"/>
    </row>
    <row r="3782" spans="1:42" ht="15" customHeight="1" x14ac:dyDescent="0.25">
      <c r="A3782" s="105"/>
      <c r="B3782" s="106"/>
      <c r="C3782" s="2"/>
      <c r="D3782" s="2"/>
      <c r="E3782" s="106"/>
      <c r="F3782" s="107"/>
      <c r="G3782" s="108"/>
      <c r="H3782" s="109"/>
      <c r="I3782" s="109"/>
      <c r="J3782" s="110"/>
      <c r="K3782" s="117"/>
      <c r="L3782" s="178"/>
      <c r="M3782" s="178"/>
      <c r="N3782" s="106"/>
      <c r="O3782" s="111"/>
      <c r="P3782" s="111"/>
      <c r="Q3782" s="106"/>
      <c r="R3782" s="106"/>
      <c r="S3782" s="106"/>
      <c r="T3782" s="106"/>
      <c r="U3782" s="106"/>
      <c r="V3782" s="106"/>
      <c r="W3782" s="19"/>
      <c r="X3782" s="2"/>
      <c r="Y3782" s="4"/>
      <c r="Z3782" s="106"/>
      <c r="AA3782" s="114"/>
      <c r="AB3782" s="112"/>
      <c r="AC3782" s="178"/>
      <c r="AD3782" s="11"/>
      <c r="AE3782" s="106"/>
      <c r="AF3782" s="106"/>
      <c r="AG3782" s="106"/>
      <c r="AH3782" s="115"/>
      <c r="AI3782" s="116"/>
      <c r="AO3782" s="26"/>
      <c r="AP3782" s="26"/>
    </row>
    <row r="3783" spans="1:42" ht="15" customHeight="1" x14ac:dyDescent="0.25">
      <c r="A3783" s="105"/>
      <c r="B3783" s="106"/>
      <c r="C3783" s="2"/>
      <c r="D3783" s="2"/>
      <c r="E3783" s="106"/>
      <c r="F3783" s="107"/>
      <c r="G3783" s="108"/>
      <c r="H3783" s="109"/>
      <c r="I3783" s="109"/>
      <c r="J3783" s="110"/>
      <c r="K3783" s="117"/>
      <c r="L3783" s="178"/>
      <c r="M3783" s="178"/>
      <c r="N3783" s="106"/>
      <c r="O3783" s="111"/>
      <c r="P3783" s="111"/>
      <c r="Q3783" s="106"/>
      <c r="R3783" s="106"/>
      <c r="S3783" s="106"/>
      <c r="T3783" s="106"/>
      <c r="U3783" s="106"/>
      <c r="V3783" s="106"/>
      <c r="W3783" s="19"/>
      <c r="X3783" s="2"/>
      <c r="Y3783" s="4"/>
      <c r="Z3783" s="106"/>
      <c r="AA3783" s="114"/>
      <c r="AB3783" s="112"/>
      <c r="AC3783" s="178"/>
      <c r="AD3783" s="11"/>
      <c r="AE3783" s="106"/>
      <c r="AF3783" s="106"/>
      <c r="AG3783" s="106"/>
      <c r="AH3783" s="115"/>
      <c r="AI3783" s="116"/>
      <c r="AO3783" s="26"/>
      <c r="AP3783" s="26"/>
    </row>
    <row r="3784" spans="1:42" ht="15" customHeight="1" x14ac:dyDescent="0.25">
      <c r="A3784" s="105"/>
      <c r="B3784" s="106"/>
      <c r="C3784" s="2"/>
      <c r="D3784" s="2"/>
      <c r="E3784" s="106"/>
      <c r="F3784" s="107"/>
      <c r="G3784" s="108"/>
      <c r="H3784" s="109"/>
      <c r="I3784" s="109"/>
      <c r="J3784" s="110"/>
      <c r="K3784" s="117"/>
      <c r="L3784" s="178"/>
      <c r="M3784" s="178"/>
      <c r="N3784" s="106"/>
      <c r="O3784" s="111"/>
      <c r="P3784" s="111"/>
      <c r="Q3784" s="106"/>
      <c r="R3784" s="106"/>
      <c r="S3784" s="106"/>
      <c r="T3784" s="106"/>
      <c r="U3784" s="106"/>
      <c r="V3784" s="106"/>
      <c r="W3784" s="19"/>
      <c r="X3784" s="2"/>
      <c r="Y3784" s="4"/>
      <c r="Z3784" s="106"/>
      <c r="AA3784" s="114"/>
      <c r="AB3784" s="112"/>
      <c r="AC3784" s="178"/>
      <c r="AD3784" s="11"/>
      <c r="AE3784" s="106"/>
      <c r="AF3784" s="106"/>
      <c r="AG3784" s="106"/>
      <c r="AH3784" s="115"/>
      <c r="AI3784" s="116"/>
      <c r="AO3784" s="26"/>
      <c r="AP3784" s="26"/>
    </row>
    <row r="3785" spans="1:42" ht="15" customHeight="1" x14ac:dyDescent="0.25">
      <c r="A3785" s="105"/>
      <c r="B3785" s="106"/>
      <c r="C3785" s="2"/>
      <c r="D3785" s="2"/>
      <c r="E3785" s="106"/>
      <c r="F3785" s="107"/>
      <c r="G3785" s="108"/>
      <c r="H3785" s="109"/>
      <c r="I3785" s="109"/>
      <c r="J3785" s="110"/>
      <c r="K3785" s="117"/>
      <c r="L3785" s="178"/>
      <c r="M3785" s="178"/>
      <c r="N3785" s="106"/>
      <c r="O3785" s="111"/>
      <c r="P3785" s="111"/>
      <c r="Q3785" s="106"/>
      <c r="R3785" s="106"/>
      <c r="S3785" s="106"/>
      <c r="T3785" s="106"/>
      <c r="U3785" s="106"/>
      <c r="V3785" s="106"/>
      <c r="W3785" s="19"/>
      <c r="X3785" s="2"/>
      <c r="Y3785" s="4"/>
      <c r="Z3785" s="106"/>
      <c r="AA3785" s="114"/>
      <c r="AB3785" s="112"/>
      <c r="AC3785" s="178"/>
      <c r="AD3785" s="11"/>
      <c r="AE3785" s="106"/>
      <c r="AF3785" s="106"/>
      <c r="AG3785" s="106"/>
      <c r="AH3785" s="115"/>
      <c r="AI3785" s="116"/>
      <c r="AO3785" s="26"/>
      <c r="AP3785" s="26"/>
    </row>
    <row r="3786" spans="1:42" ht="15" customHeight="1" x14ac:dyDescent="0.25">
      <c r="A3786" s="105"/>
      <c r="B3786" s="106"/>
      <c r="C3786" s="2"/>
      <c r="D3786" s="2"/>
      <c r="E3786" s="106"/>
      <c r="F3786" s="107"/>
      <c r="G3786" s="108"/>
      <c r="H3786" s="109"/>
      <c r="I3786" s="109"/>
      <c r="J3786" s="110"/>
      <c r="K3786" s="117"/>
      <c r="L3786" s="178"/>
      <c r="M3786" s="178"/>
      <c r="N3786" s="106"/>
      <c r="O3786" s="111"/>
      <c r="P3786" s="111"/>
      <c r="Q3786" s="106"/>
      <c r="R3786" s="106"/>
      <c r="S3786" s="106"/>
      <c r="T3786" s="106"/>
      <c r="U3786" s="106"/>
      <c r="V3786" s="106"/>
      <c r="W3786" s="19"/>
      <c r="X3786" s="2"/>
      <c r="Y3786" s="4"/>
      <c r="Z3786" s="106"/>
      <c r="AA3786" s="114"/>
      <c r="AB3786" s="112"/>
      <c r="AC3786" s="178"/>
      <c r="AD3786" s="11"/>
      <c r="AE3786" s="106"/>
      <c r="AF3786" s="106"/>
      <c r="AG3786" s="106"/>
      <c r="AH3786" s="115"/>
      <c r="AI3786" s="116"/>
      <c r="AO3786" s="26"/>
      <c r="AP3786" s="26"/>
    </row>
    <row r="3787" spans="1:42" ht="15" customHeight="1" x14ac:dyDescent="0.25">
      <c r="A3787" s="105"/>
      <c r="B3787" s="106"/>
      <c r="C3787" s="2"/>
      <c r="D3787" s="2"/>
      <c r="E3787" s="106"/>
      <c r="F3787" s="107"/>
      <c r="G3787" s="108"/>
      <c r="H3787" s="109"/>
      <c r="I3787" s="109"/>
      <c r="J3787" s="110"/>
      <c r="K3787" s="117"/>
      <c r="L3787" s="178"/>
      <c r="M3787" s="178"/>
      <c r="N3787" s="106"/>
      <c r="O3787" s="111"/>
      <c r="P3787" s="111"/>
      <c r="Q3787" s="106"/>
      <c r="R3787" s="106"/>
      <c r="S3787" s="106"/>
      <c r="T3787" s="106"/>
      <c r="U3787" s="106"/>
      <c r="V3787" s="106"/>
      <c r="W3787" s="19"/>
      <c r="X3787" s="2"/>
      <c r="Y3787" s="4"/>
      <c r="Z3787" s="106"/>
      <c r="AA3787" s="114"/>
      <c r="AB3787" s="112"/>
      <c r="AC3787" s="178"/>
      <c r="AD3787" s="11"/>
      <c r="AE3787" s="106"/>
      <c r="AF3787" s="106"/>
      <c r="AG3787" s="106"/>
      <c r="AH3787" s="115"/>
      <c r="AI3787" s="116"/>
      <c r="AO3787" s="26"/>
      <c r="AP3787" s="26"/>
    </row>
    <row r="3788" spans="1:42" ht="15" customHeight="1" x14ac:dyDescent="0.25">
      <c r="A3788" s="105"/>
      <c r="B3788" s="106"/>
      <c r="C3788" s="2"/>
      <c r="D3788" s="2"/>
      <c r="E3788" s="106"/>
      <c r="F3788" s="107"/>
      <c r="G3788" s="108"/>
      <c r="H3788" s="109"/>
      <c r="I3788" s="109"/>
      <c r="J3788" s="110"/>
      <c r="K3788" s="117"/>
      <c r="L3788" s="178"/>
      <c r="M3788" s="178"/>
      <c r="N3788" s="106"/>
      <c r="O3788" s="111"/>
      <c r="P3788" s="111"/>
      <c r="Q3788" s="106"/>
      <c r="R3788" s="106"/>
      <c r="S3788" s="106"/>
      <c r="T3788" s="106"/>
      <c r="U3788" s="106"/>
      <c r="V3788" s="106"/>
      <c r="W3788" s="19"/>
      <c r="X3788" s="2"/>
      <c r="Y3788" s="4"/>
      <c r="Z3788" s="106"/>
      <c r="AA3788" s="114"/>
      <c r="AB3788" s="112"/>
      <c r="AC3788" s="178"/>
      <c r="AD3788" s="11"/>
      <c r="AE3788" s="106"/>
      <c r="AF3788" s="106"/>
      <c r="AG3788" s="106"/>
      <c r="AH3788" s="115"/>
      <c r="AI3788" s="116"/>
      <c r="AO3788" s="26"/>
      <c r="AP3788" s="26"/>
    </row>
    <row r="3789" spans="1:42" ht="15" customHeight="1" x14ac:dyDescent="0.25">
      <c r="A3789" s="105"/>
      <c r="B3789" s="106"/>
      <c r="C3789" s="2"/>
      <c r="D3789" s="2"/>
      <c r="E3789" s="106"/>
      <c r="F3789" s="107"/>
      <c r="G3789" s="108"/>
      <c r="H3789" s="109"/>
      <c r="I3789" s="109"/>
      <c r="J3789" s="110"/>
      <c r="K3789" s="117"/>
      <c r="L3789" s="178"/>
      <c r="M3789" s="178"/>
      <c r="N3789" s="106"/>
      <c r="O3789" s="111"/>
      <c r="P3789" s="111"/>
      <c r="Q3789" s="106"/>
      <c r="R3789" s="106"/>
      <c r="S3789" s="106"/>
      <c r="T3789" s="106"/>
      <c r="U3789" s="106"/>
      <c r="V3789" s="106"/>
      <c r="W3789" s="19"/>
      <c r="X3789" s="2"/>
      <c r="Y3789" s="4"/>
      <c r="Z3789" s="106"/>
      <c r="AA3789" s="114"/>
      <c r="AB3789" s="112"/>
      <c r="AC3789" s="178"/>
      <c r="AD3789" s="11"/>
      <c r="AE3789" s="106"/>
      <c r="AF3789" s="106"/>
      <c r="AG3789" s="106"/>
      <c r="AH3789" s="115"/>
      <c r="AI3789" s="116"/>
      <c r="AO3789" s="26"/>
      <c r="AP3789" s="26"/>
    </row>
    <row r="3790" spans="1:42" ht="15" customHeight="1" x14ac:dyDescent="0.25">
      <c r="A3790" s="105"/>
      <c r="B3790" s="106"/>
      <c r="C3790" s="2"/>
      <c r="D3790" s="2"/>
      <c r="E3790" s="106"/>
      <c r="F3790" s="107"/>
      <c r="G3790" s="108"/>
      <c r="H3790" s="109"/>
      <c r="I3790" s="109"/>
      <c r="J3790" s="110"/>
      <c r="K3790" s="117"/>
      <c r="L3790" s="178"/>
      <c r="M3790" s="178"/>
      <c r="N3790" s="106"/>
      <c r="O3790" s="111"/>
      <c r="P3790" s="111"/>
      <c r="Q3790" s="106"/>
      <c r="R3790" s="106"/>
      <c r="S3790" s="106"/>
      <c r="T3790" s="106"/>
      <c r="U3790" s="106"/>
      <c r="V3790" s="106"/>
      <c r="W3790" s="19"/>
      <c r="X3790" s="2"/>
      <c r="Y3790" s="4"/>
      <c r="Z3790" s="106"/>
      <c r="AA3790" s="114"/>
      <c r="AB3790" s="112"/>
      <c r="AC3790" s="178"/>
      <c r="AD3790" s="11"/>
      <c r="AE3790" s="106"/>
      <c r="AF3790" s="106"/>
      <c r="AG3790" s="106"/>
      <c r="AH3790" s="115"/>
      <c r="AI3790" s="116"/>
      <c r="AO3790" s="26"/>
      <c r="AP3790" s="26"/>
    </row>
    <row r="3791" spans="1:42" ht="15" customHeight="1" x14ac:dyDescent="0.25">
      <c r="A3791" s="105"/>
      <c r="B3791" s="106"/>
      <c r="C3791" s="2"/>
      <c r="D3791" s="2"/>
      <c r="E3791" s="106"/>
      <c r="F3791" s="107"/>
      <c r="G3791" s="108"/>
      <c r="H3791" s="109"/>
      <c r="I3791" s="109"/>
      <c r="J3791" s="110"/>
      <c r="K3791" s="117"/>
      <c r="L3791" s="178"/>
      <c r="M3791" s="178"/>
      <c r="N3791" s="106"/>
      <c r="O3791" s="111"/>
      <c r="P3791" s="111"/>
      <c r="Q3791" s="106"/>
      <c r="R3791" s="106"/>
      <c r="S3791" s="106"/>
      <c r="T3791" s="106"/>
      <c r="U3791" s="106"/>
      <c r="V3791" s="106"/>
      <c r="W3791" s="19"/>
      <c r="X3791" s="2"/>
      <c r="Y3791" s="4"/>
      <c r="Z3791" s="106"/>
      <c r="AA3791" s="114"/>
      <c r="AB3791" s="112"/>
      <c r="AC3791" s="178"/>
      <c r="AD3791" s="11"/>
      <c r="AE3791" s="106"/>
      <c r="AF3791" s="106"/>
      <c r="AG3791" s="106"/>
      <c r="AH3791" s="115"/>
      <c r="AI3791" s="116"/>
      <c r="AO3791" s="26"/>
      <c r="AP3791" s="26"/>
    </row>
    <row r="3792" spans="1:42" ht="15" customHeight="1" x14ac:dyDescent="0.25">
      <c r="A3792" s="105"/>
      <c r="B3792" s="106"/>
      <c r="C3792" s="2"/>
      <c r="D3792" s="2"/>
      <c r="E3792" s="106"/>
      <c r="F3792" s="107"/>
      <c r="G3792" s="108"/>
      <c r="H3792" s="109"/>
      <c r="I3792" s="109"/>
      <c r="J3792" s="110"/>
      <c r="K3792" s="117"/>
      <c r="L3792" s="178"/>
      <c r="M3792" s="178"/>
      <c r="N3792" s="106"/>
      <c r="O3792" s="111"/>
      <c r="P3792" s="111"/>
      <c r="Q3792" s="106"/>
      <c r="R3792" s="106"/>
      <c r="S3792" s="106"/>
      <c r="T3792" s="106"/>
      <c r="U3792" s="106"/>
      <c r="V3792" s="106"/>
      <c r="W3792" s="19"/>
      <c r="X3792" s="2"/>
      <c r="Y3792" s="4"/>
      <c r="Z3792" s="106"/>
      <c r="AA3792" s="114"/>
      <c r="AB3792" s="112"/>
      <c r="AC3792" s="178"/>
      <c r="AD3792" s="11"/>
      <c r="AE3792" s="106"/>
      <c r="AF3792" s="106"/>
      <c r="AG3792" s="106"/>
      <c r="AH3792" s="115"/>
      <c r="AI3792" s="116"/>
      <c r="AO3792" s="26"/>
      <c r="AP3792" s="26"/>
    </row>
    <row r="3793" spans="1:42" ht="15" customHeight="1" x14ac:dyDescent="0.25">
      <c r="A3793" s="105"/>
      <c r="B3793" s="106"/>
      <c r="C3793" s="2"/>
      <c r="D3793" s="2"/>
      <c r="E3793" s="106"/>
      <c r="F3793" s="107"/>
      <c r="G3793" s="108"/>
      <c r="H3793" s="109"/>
      <c r="I3793" s="109"/>
      <c r="J3793" s="110"/>
      <c r="K3793" s="117"/>
      <c r="L3793" s="178"/>
      <c r="M3793" s="178"/>
      <c r="N3793" s="106"/>
      <c r="O3793" s="111"/>
      <c r="P3793" s="111"/>
      <c r="Q3793" s="106"/>
      <c r="R3793" s="106"/>
      <c r="S3793" s="106"/>
      <c r="T3793" s="106"/>
      <c r="U3793" s="106"/>
      <c r="V3793" s="106"/>
      <c r="W3793" s="19"/>
      <c r="X3793" s="2"/>
      <c r="Y3793" s="4"/>
      <c r="Z3793" s="106"/>
      <c r="AA3793" s="114"/>
      <c r="AB3793" s="112"/>
      <c r="AC3793" s="178"/>
      <c r="AD3793" s="11"/>
      <c r="AE3793" s="106"/>
      <c r="AF3793" s="106"/>
      <c r="AG3793" s="106"/>
      <c r="AH3793" s="115"/>
      <c r="AI3793" s="116"/>
      <c r="AO3793" s="26"/>
      <c r="AP3793" s="26"/>
    </row>
    <row r="3794" spans="1:42" ht="15" customHeight="1" x14ac:dyDescent="0.25">
      <c r="A3794" s="105"/>
      <c r="B3794" s="106"/>
      <c r="C3794" s="2"/>
      <c r="D3794" s="2"/>
      <c r="E3794" s="106"/>
      <c r="F3794" s="107"/>
      <c r="G3794" s="108"/>
      <c r="H3794" s="109"/>
      <c r="I3794" s="109"/>
      <c r="J3794" s="110"/>
      <c r="K3794" s="117"/>
      <c r="L3794" s="178"/>
      <c r="M3794" s="178"/>
      <c r="N3794" s="106"/>
      <c r="O3794" s="111"/>
      <c r="P3794" s="111"/>
      <c r="Q3794" s="106"/>
      <c r="R3794" s="106"/>
      <c r="S3794" s="106"/>
      <c r="T3794" s="106"/>
      <c r="U3794" s="106"/>
      <c r="V3794" s="106"/>
      <c r="W3794" s="19"/>
      <c r="X3794" s="2"/>
      <c r="Y3794" s="4"/>
      <c r="Z3794" s="106"/>
      <c r="AA3794" s="114"/>
      <c r="AB3794" s="112"/>
      <c r="AC3794" s="178"/>
      <c r="AD3794" s="11"/>
      <c r="AE3794" s="106"/>
      <c r="AF3794" s="106"/>
      <c r="AG3794" s="106"/>
      <c r="AH3794" s="115"/>
      <c r="AI3794" s="116"/>
      <c r="AO3794" s="26"/>
      <c r="AP3794" s="26"/>
    </row>
    <row r="3795" spans="1:42" ht="15" customHeight="1" x14ac:dyDescent="0.25">
      <c r="A3795" s="105"/>
      <c r="B3795" s="106"/>
      <c r="C3795" s="2"/>
      <c r="D3795" s="2"/>
      <c r="E3795" s="106"/>
      <c r="F3795" s="107"/>
      <c r="G3795" s="108"/>
      <c r="H3795" s="109"/>
      <c r="I3795" s="109"/>
      <c r="J3795" s="110"/>
      <c r="K3795" s="117"/>
      <c r="L3795" s="178"/>
      <c r="M3795" s="178"/>
      <c r="N3795" s="106"/>
      <c r="O3795" s="111"/>
      <c r="P3795" s="111"/>
      <c r="Q3795" s="106"/>
      <c r="R3795" s="106"/>
      <c r="S3795" s="106"/>
      <c r="T3795" s="106"/>
      <c r="U3795" s="106"/>
      <c r="V3795" s="106"/>
      <c r="W3795" s="19"/>
      <c r="X3795" s="2"/>
      <c r="Y3795" s="4"/>
      <c r="Z3795" s="106"/>
      <c r="AA3795" s="114"/>
      <c r="AB3795" s="112"/>
      <c r="AC3795" s="178"/>
      <c r="AD3795" s="11"/>
      <c r="AE3795" s="106"/>
      <c r="AF3795" s="106"/>
      <c r="AG3795" s="106"/>
      <c r="AH3795" s="115"/>
      <c r="AI3795" s="116"/>
      <c r="AO3795" s="26"/>
      <c r="AP3795" s="26"/>
    </row>
    <row r="3796" spans="1:42" ht="15" customHeight="1" x14ac:dyDescent="0.25">
      <c r="A3796" s="105"/>
      <c r="B3796" s="106"/>
      <c r="C3796" s="2"/>
      <c r="D3796" s="2"/>
      <c r="E3796" s="106"/>
      <c r="F3796" s="107"/>
      <c r="G3796" s="108"/>
      <c r="H3796" s="109"/>
      <c r="I3796" s="109"/>
      <c r="J3796" s="110"/>
      <c r="K3796" s="117"/>
      <c r="L3796" s="178"/>
      <c r="M3796" s="178"/>
      <c r="N3796" s="106"/>
      <c r="O3796" s="111"/>
      <c r="P3796" s="111"/>
      <c r="Q3796" s="106"/>
      <c r="R3796" s="106"/>
      <c r="S3796" s="106"/>
      <c r="T3796" s="106"/>
      <c r="U3796" s="106"/>
      <c r="V3796" s="106"/>
      <c r="W3796" s="19"/>
      <c r="X3796" s="2"/>
      <c r="Y3796" s="4"/>
      <c r="Z3796" s="106"/>
      <c r="AA3796" s="114"/>
      <c r="AB3796" s="112"/>
      <c r="AC3796" s="178"/>
      <c r="AD3796" s="11"/>
      <c r="AE3796" s="106"/>
      <c r="AF3796" s="106"/>
      <c r="AG3796" s="106"/>
      <c r="AH3796" s="115"/>
      <c r="AI3796" s="116"/>
      <c r="AO3796" s="26"/>
      <c r="AP3796" s="26"/>
    </row>
    <row r="3797" spans="1:42" ht="15" customHeight="1" x14ac:dyDescent="0.25">
      <c r="A3797" s="105"/>
      <c r="B3797" s="106"/>
      <c r="C3797" s="2"/>
      <c r="D3797" s="2"/>
      <c r="E3797" s="106"/>
      <c r="F3797" s="107"/>
      <c r="G3797" s="108"/>
      <c r="H3797" s="109"/>
      <c r="I3797" s="109"/>
      <c r="J3797" s="110"/>
      <c r="K3797" s="117"/>
      <c r="L3797" s="178"/>
      <c r="M3797" s="178"/>
      <c r="N3797" s="106"/>
      <c r="O3797" s="111"/>
      <c r="P3797" s="111"/>
      <c r="Q3797" s="106"/>
      <c r="R3797" s="106"/>
      <c r="S3797" s="106"/>
      <c r="T3797" s="106"/>
      <c r="U3797" s="106"/>
      <c r="V3797" s="106"/>
      <c r="W3797" s="19"/>
      <c r="X3797" s="2"/>
      <c r="Y3797" s="4"/>
      <c r="Z3797" s="106"/>
      <c r="AA3797" s="114"/>
      <c r="AB3797" s="112"/>
      <c r="AC3797" s="178"/>
      <c r="AD3797" s="11"/>
      <c r="AE3797" s="106"/>
      <c r="AF3797" s="106"/>
      <c r="AG3797" s="106"/>
      <c r="AH3797" s="115"/>
      <c r="AI3797" s="116"/>
      <c r="AO3797" s="26"/>
      <c r="AP3797" s="26"/>
    </row>
    <row r="3798" spans="1:42" ht="15" customHeight="1" x14ac:dyDescent="0.25">
      <c r="A3798" s="105"/>
      <c r="B3798" s="106"/>
      <c r="C3798" s="2"/>
      <c r="D3798" s="2"/>
      <c r="E3798" s="106"/>
      <c r="F3798" s="107"/>
      <c r="G3798" s="108"/>
      <c r="H3798" s="109"/>
      <c r="I3798" s="109"/>
      <c r="J3798" s="110"/>
      <c r="K3798" s="117"/>
      <c r="L3798" s="178"/>
      <c r="M3798" s="178"/>
      <c r="N3798" s="106"/>
      <c r="O3798" s="111"/>
      <c r="P3798" s="111"/>
      <c r="Q3798" s="106"/>
      <c r="R3798" s="106"/>
      <c r="S3798" s="106"/>
      <c r="T3798" s="106"/>
      <c r="U3798" s="106"/>
      <c r="V3798" s="106"/>
      <c r="W3798" s="19"/>
      <c r="X3798" s="2"/>
      <c r="Y3798" s="4"/>
      <c r="Z3798" s="106"/>
      <c r="AA3798" s="114"/>
      <c r="AB3798" s="112"/>
      <c r="AC3798" s="178"/>
      <c r="AD3798" s="11"/>
      <c r="AE3798" s="106"/>
      <c r="AF3798" s="106"/>
      <c r="AG3798" s="106"/>
      <c r="AH3798" s="115"/>
      <c r="AI3798" s="116"/>
      <c r="AO3798" s="26"/>
      <c r="AP3798" s="26"/>
    </row>
    <row r="3799" spans="1:42" ht="15" customHeight="1" x14ac:dyDescent="0.25">
      <c r="A3799" s="105"/>
      <c r="B3799" s="106"/>
      <c r="C3799" s="2"/>
      <c r="D3799" s="2"/>
      <c r="E3799" s="106"/>
      <c r="F3799" s="107"/>
      <c r="G3799" s="108"/>
      <c r="H3799" s="109"/>
      <c r="I3799" s="109"/>
      <c r="J3799" s="110"/>
      <c r="K3799" s="117"/>
      <c r="L3799" s="178"/>
      <c r="M3799" s="178"/>
      <c r="N3799" s="106"/>
      <c r="O3799" s="111"/>
      <c r="P3799" s="111"/>
      <c r="Q3799" s="106"/>
      <c r="R3799" s="106"/>
      <c r="S3799" s="106"/>
      <c r="T3799" s="106"/>
      <c r="U3799" s="106"/>
      <c r="V3799" s="106"/>
      <c r="W3799" s="19"/>
      <c r="X3799" s="2"/>
      <c r="Y3799" s="4"/>
      <c r="Z3799" s="106"/>
      <c r="AA3799" s="114"/>
      <c r="AB3799" s="112"/>
      <c r="AC3799" s="178"/>
      <c r="AD3799" s="11"/>
      <c r="AE3799" s="106"/>
      <c r="AF3799" s="106"/>
      <c r="AG3799" s="106"/>
      <c r="AH3799" s="115"/>
      <c r="AI3799" s="116"/>
      <c r="AO3799" s="26"/>
      <c r="AP3799" s="26"/>
    </row>
    <row r="3800" spans="1:42" ht="15" customHeight="1" x14ac:dyDescent="0.25">
      <c r="A3800" s="105"/>
      <c r="B3800" s="106"/>
      <c r="C3800" s="2"/>
      <c r="D3800" s="2"/>
      <c r="E3800" s="106"/>
      <c r="F3800" s="107"/>
      <c r="G3800" s="108"/>
      <c r="H3800" s="109"/>
      <c r="I3800" s="109"/>
      <c r="J3800" s="110"/>
      <c r="K3800" s="117"/>
      <c r="L3800" s="178"/>
      <c r="M3800" s="178"/>
      <c r="N3800" s="106"/>
      <c r="O3800" s="111"/>
      <c r="P3800" s="111"/>
      <c r="Q3800" s="106"/>
      <c r="R3800" s="106"/>
      <c r="S3800" s="106"/>
      <c r="T3800" s="106"/>
      <c r="U3800" s="106"/>
      <c r="V3800" s="106"/>
      <c r="W3800" s="19"/>
      <c r="X3800" s="2"/>
      <c r="Y3800" s="4"/>
      <c r="Z3800" s="106"/>
      <c r="AA3800" s="114"/>
      <c r="AB3800" s="112"/>
      <c r="AC3800" s="178"/>
      <c r="AD3800" s="11"/>
      <c r="AE3800" s="106"/>
      <c r="AF3800" s="106"/>
      <c r="AG3800" s="106"/>
      <c r="AH3800" s="115"/>
      <c r="AI3800" s="116"/>
      <c r="AO3800" s="26"/>
      <c r="AP3800" s="26"/>
    </row>
    <row r="3801" spans="1:42" ht="15" customHeight="1" x14ac:dyDescent="0.25">
      <c r="A3801" s="105"/>
      <c r="B3801" s="106"/>
      <c r="C3801" s="2"/>
      <c r="D3801" s="2"/>
      <c r="E3801" s="106"/>
      <c r="F3801" s="107"/>
      <c r="G3801" s="108"/>
      <c r="H3801" s="109"/>
      <c r="I3801" s="109"/>
      <c r="J3801" s="110"/>
      <c r="K3801" s="117"/>
      <c r="L3801" s="178"/>
      <c r="M3801" s="178"/>
      <c r="N3801" s="106"/>
      <c r="O3801" s="111"/>
      <c r="P3801" s="111"/>
      <c r="Q3801" s="106"/>
      <c r="R3801" s="106"/>
      <c r="S3801" s="106"/>
      <c r="T3801" s="106"/>
      <c r="U3801" s="106"/>
      <c r="V3801" s="106"/>
      <c r="W3801" s="19"/>
      <c r="X3801" s="2"/>
      <c r="Y3801" s="4"/>
      <c r="Z3801" s="106"/>
      <c r="AA3801" s="114"/>
      <c r="AB3801" s="112"/>
      <c r="AC3801" s="178"/>
      <c r="AD3801" s="11"/>
      <c r="AE3801" s="106"/>
      <c r="AF3801" s="106"/>
      <c r="AG3801" s="106"/>
      <c r="AH3801" s="115"/>
      <c r="AI3801" s="116"/>
      <c r="AO3801" s="26"/>
      <c r="AP3801" s="26"/>
    </row>
    <row r="3802" spans="1:42" ht="15" customHeight="1" x14ac:dyDescent="0.25">
      <c r="A3802" s="105"/>
      <c r="B3802" s="106"/>
      <c r="C3802" s="2"/>
      <c r="D3802" s="2"/>
      <c r="E3802" s="106"/>
      <c r="F3802" s="107"/>
      <c r="G3802" s="108"/>
      <c r="H3802" s="109"/>
      <c r="I3802" s="109"/>
      <c r="J3802" s="110"/>
      <c r="K3802" s="117"/>
      <c r="L3802" s="178"/>
      <c r="M3802" s="178"/>
      <c r="N3802" s="106"/>
      <c r="O3802" s="111"/>
      <c r="P3802" s="111"/>
      <c r="Q3802" s="106"/>
      <c r="R3802" s="106"/>
      <c r="S3802" s="106"/>
      <c r="T3802" s="106"/>
      <c r="U3802" s="106"/>
      <c r="V3802" s="106"/>
      <c r="W3802" s="19"/>
      <c r="X3802" s="2"/>
      <c r="Y3802" s="4"/>
      <c r="Z3802" s="106"/>
      <c r="AA3802" s="114"/>
      <c r="AB3802" s="112"/>
      <c r="AC3802" s="178"/>
      <c r="AD3802" s="11"/>
      <c r="AE3802" s="106"/>
      <c r="AF3802" s="106"/>
      <c r="AG3802" s="106"/>
      <c r="AH3802" s="115"/>
      <c r="AI3802" s="116"/>
      <c r="AO3802" s="26"/>
      <c r="AP3802" s="26"/>
    </row>
    <row r="3803" spans="1:42" ht="15" customHeight="1" x14ac:dyDescent="0.25">
      <c r="A3803" s="105"/>
      <c r="B3803" s="106"/>
      <c r="C3803" s="2"/>
      <c r="D3803" s="2"/>
      <c r="E3803" s="106"/>
      <c r="F3803" s="107"/>
      <c r="G3803" s="108"/>
      <c r="H3803" s="109"/>
      <c r="I3803" s="109"/>
      <c r="J3803" s="110"/>
      <c r="K3803" s="117"/>
      <c r="L3803" s="178"/>
      <c r="M3803" s="178"/>
      <c r="N3803" s="106"/>
      <c r="O3803" s="111"/>
      <c r="P3803" s="111"/>
      <c r="Q3803" s="106"/>
      <c r="R3803" s="106"/>
      <c r="S3803" s="106"/>
      <c r="T3803" s="106"/>
      <c r="U3803" s="106"/>
      <c r="V3803" s="106"/>
      <c r="W3803" s="19"/>
      <c r="X3803" s="2"/>
      <c r="Y3803" s="4"/>
      <c r="Z3803" s="106"/>
      <c r="AA3803" s="114"/>
      <c r="AB3803" s="112"/>
      <c r="AC3803" s="178"/>
      <c r="AD3803" s="11"/>
      <c r="AE3803" s="106"/>
      <c r="AF3803" s="106"/>
      <c r="AG3803" s="106"/>
      <c r="AH3803" s="115"/>
      <c r="AI3803" s="116"/>
      <c r="AO3803" s="26"/>
      <c r="AP3803" s="26"/>
    </row>
    <row r="3804" spans="1:42" ht="15" customHeight="1" x14ac:dyDescent="0.25">
      <c r="A3804" s="105"/>
      <c r="B3804" s="106"/>
      <c r="C3804" s="2"/>
      <c r="D3804" s="2"/>
      <c r="E3804" s="106"/>
      <c r="F3804" s="107"/>
      <c r="G3804" s="108"/>
      <c r="H3804" s="109"/>
      <c r="I3804" s="109"/>
      <c r="J3804" s="110"/>
      <c r="K3804" s="117"/>
      <c r="L3804" s="178"/>
      <c r="M3804" s="178"/>
      <c r="N3804" s="106"/>
      <c r="O3804" s="111"/>
      <c r="P3804" s="111"/>
      <c r="Q3804" s="106"/>
      <c r="R3804" s="106"/>
      <c r="S3804" s="106"/>
      <c r="T3804" s="106"/>
      <c r="U3804" s="106"/>
      <c r="V3804" s="106"/>
      <c r="W3804" s="19"/>
      <c r="X3804" s="2"/>
      <c r="Y3804" s="4"/>
      <c r="Z3804" s="106"/>
      <c r="AA3804" s="114"/>
      <c r="AB3804" s="112"/>
      <c r="AC3804" s="178"/>
      <c r="AD3804" s="11"/>
      <c r="AE3804" s="106"/>
      <c r="AF3804" s="106"/>
      <c r="AG3804" s="106"/>
      <c r="AH3804" s="115"/>
      <c r="AI3804" s="116"/>
      <c r="AO3804" s="26"/>
      <c r="AP3804" s="26"/>
    </row>
    <row r="3805" spans="1:42" ht="15" customHeight="1" x14ac:dyDescent="0.25">
      <c r="A3805" s="105"/>
      <c r="B3805" s="106"/>
      <c r="C3805" s="2"/>
      <c r="D3805" s="2"/>
      <c r="E3805" s="106"/>
      <c r="F3805" s="107"/>
      <c r="G3805" s="108"/>
      <c r="H3805" s="109"/>
      <c r="I3805" s="109"/>
      <c r="J3805" s="110"/>
      <c r="K3805" s="117"/>
      <c r="L3805" s="178"/>
      <c r="M3805" s="178"/>
      <c r="N3805" s="106"/>
      <c r="O3805" s="111"/>
      <c r="P3805" s="111"/>
      <c r="Q3805" s="106"/>
      <c r="R3805" s="106"/>
      <c r="S3805" s="106"/>
      <c r="T3805" s="106"/>
      <c r="U3805" s="106"/>
      <c r="V3805" s="106"/>
      <c r="W3805" s="19"/>
      <c r="X3805" s="2"/>
      <c r="Y3805" s="4"/>
      <c r="Z3805" s="106"/>
      <c r="AA3805" s="114"/>
      <c r="AB3805" s="112"/>
      <c r="AC3805" s="178"/>
      <c r="AD3805" s="11"/>
      <c r="AE3805" s="106"/>
      <c r="AF3805" s="106"/>
      <c r="AG3805" s="106"/>
      <c r="AH3805" s="115"/>
      <c r="AI3805" s="116"/>
      <c r="AO3805" s="26"/>
      <c r="AP3805" s="26"/>
    </row>
    <row r="3806" spans="1:42" ht="15" customHeight="1" x14ac:dyDescent="0.25">
      <c r="A3806" s="105"/>
      <c r="B3806" s="106"/>
      <c r="C3806" s="2"/>
      <c r="D3806" s="2"/>
      <c r="E3806" s="106"/>
      <c r="F3806" s="107"/>
      <c r="G3806" s="108"/>
      <c r="H3806" s="109"/>
      <c r="I3806" s="109"/>
      <c r="J3806" s="110"/>
      <c r="K3806" s="117"/>
      <c r="L3806" s="178"/>
      <c r="M3806" s="178"/>
      <c r="N3806" s="106"/>
      <c r="O3806" s="111"/>
      <c r="P3806" s="111"/>
      <c r="Q3806" s="106"/>
      <c r="R3806" s="106"/>
      <c r="S3806" s="106"/>
      <c r="T3806" s="106"/>
      <c r="U3806" s="106"/>
      <c r="V3806" s="106"/>
      <c r="W3806" s="19"/>
      <c r="X3806" s="2"/>
      <c r="Y3806" s="4"/>
      <c r="Z3806" s="106"/>
      <c r="AA3806" s="114"/>
      <c r="AB3806" s="112"/>
      <c r="AC3806" s="178"/>
      <c r="AD3806" s="11"/>
      <c r="AE3806" s="106"/>
      <c r="AF3806" s="106"/>
      <c r="AG3806" s="106"/>
      <c r="AH3806" s="115"/>
      <c r="AI3806" s="116"/>
      <c r="AO3806" s="26"/>
      <c r="AP3806" s="26"/>
    </row>
    <row r="3807" spans="1:42" ht="15" customHeight="1" x14ac:dyDescent="0.25">
      <c r="A3807" s="105"/>
      <c r="B3807" s="106"/>
      <c r="C3807" s="2"/>
      <c r="D3807" s="2"/>
      <c r="E3807" s="106"/>
      <c r="F3807" s="107"/>
      <c r="G3807" s="108"/>
      <c r="H3807" s="109"/>
      <c r="I3807" s="109"/>
      <c r="J3807" s="110"/>
      <c r="K3807" s="117"/>
      <c r="L3807" s="178"/>
      <c r="M3807" s="178"/>
      <c r="N3807" s="106"/>
      <c r="O3807" s="111"/>
      <c r="P3807" s="111"/>
      <c r="Q3807" s="106"/>
      <c r="R3807" s="106"/>
      <c r="S3807" s="106"/>
      <c r="T3807" s="106"/>
      <c r="U3807" s="106"/>
      <c r="V3807" s="106"/>
      <c r="W3807" s="19"/>
      <c r="X3807" s="2"/>
      <c r="Y3807" s="4"/>
      <c r="Z3807" s="106"/>
      <c r="AA3807" s="114"/>
      <c r="AB3807" s="112"/>
      <c r="AC3807" s="178"/>
      <c r="AD3807" s="11"/>
      <c r="AE3807" s="106"/>
      <c r="AF3807" s="106"/>
      <c r="AG3807" s="106"/>
      <c r="AH3807" s="115"/>
      <c r="AI3807" s="116"/>
      <c r="AO3807" s="26"/>
      <c r="AP3807" s="26"/>
    </row>
    <row r="3808" spans="1:42" ht="15" customHeight="1" x14ac:dyDescent="0.25">
      <c r="A3808" s="105"/>
      <c r="B3808" s="106"/>
      <c r="C3808" s="2"/>
      <c r="D3808" s="2"/>
      <c r="E3808" s="106"/>
      <c r="F3808" s="107"/>
      <c r="G3808" s="108"/>
      <c r="H3808" s="109"/>
      <c r="I3808" s="109"/>
      <c r="J3808" s="110"/>
      <c r="K3808" s="117"/>
      <c r="L3808" s="178"/>
      <c r="M3808" s="178"/>
      <c r="N3808" s="106"/>
      <c r="O3808" s="111"/>
      <c r="P3808" s="111"/>
      <c r="Q3808" s="106"/>
      <c r="R3808" s="106"/>
      <c r="S3808" s="106"/>
      <c r="T3808" s="106"/>
      <c r="U3808" s="106"/>
      <c r="V3808" s="106"/>
      <c r="W3808" s="19"/>
      <c r="X3808" s="2"/>
      <c r="Y3808" s="4"/>
      <c r="Z3808" s="106"/>
      <c r="AA3808" s="114"/>
      <c r="AB3808" s="112"/>
      <c r="AC3808" s="178"/>
      <c r="AD3808" s="11"/>
      <c r="AE3808" s="106"/>
      <c r="AF3808" s="106"/>
      <c r="AG3808" s="106"/>
      <c r="AH3808" s="115"/>
      <c r="AI3808" s="116"/>
      <c r="AO3808" s="26"/>
      <c r="AP3808" s="26"/>
    </row>
    <row r="3809" spans="1:42" ht="15" customHeight="1" x14ac:dyDescent="0.25">
      <c r="A3809" s="105"/>
      <c r="B3809" s="106"/>
      <c r="C3809" s="2"/>
      <c r="D3809" s="2"/>
      <c r="E3809" s="106"/>
      <c r="F3809" s="107"/>
      <c r="G3809" s="108"/>
      <c r="H3809" s="109"/>
      <c r="I3809" s="109"/>
      <c r="J3809" s="110"/>
      <c r="K3809" s="117"/>
      <c r="L3809" s="178"/>
      <c r="M3809" s="178"/>
      <c r="N3809" s="106"/>
      <c r="O3809" s="111"/>
      <c r="P3809" s="111"/>
      <c r="Q3809" s="106"/>
      <c r="R3809" s="106"/>
      <c r="S3809" s="106"/>
      <c r="T3809" s="106"/>
      <c r="U3809" s="106"/>
      <c r="V3809" s="106"/>
      <c r="W3809" s="19"/>
      <c r="X3809" s="2"/>
      <c r="Y3809" s="4"/>
      <c r="Z3809" s="106"/>
      <c r="AA3809" s="114"/>
      <c r="AB3809" s="112"/>
      <c r="AC3809" s="178"/>
      <c r="AD3809" s="11"/>
      <c r="AE3809" s="106"/>
      <c r="AF3809" s="106"/>
      <c r="AG3809" s="106"/>
      <c r="AH3809" s="115"/>
      <c r="AI3809" s="116"/>
      <c r="AO3809" s="26"/>
      <c r="AP3809" s="26"/>
    </row>
    <row r="3810" spans="1:42" ht="15" customHeight="1" x14ac:dyDescent="0.25">
      <c r="A3810" s="105"/>
      <c r="B3810" s="106"/>
      <c r="C3810" s="2"/>
      <c r="D3810" s="2"/>
      <c r="E3810" s="106"/>
      <c r="F3810" s="107"/>
      <c r="G3810" s="108"/>
      <c r="H3810" s="109"/>
      <c r="I3810" s="109"/>
      <c r="J3810" s="110"/>
      <c r="K3810" s="117"/>
      <c r="L3810" s="178"/>
      <c r="M3810" s="178"/>
      <c r="N3810" s="106"/>
      <c r="O3810" s="111"/>
      <c r="P3810" s="111"/>
      <c r="Q3810" s="106"/>
      <c r="R3810" s="106"/>
      <c r="S3810" s="106"/>
      <c r="T3810" s="106"/>
      <c r="U3810" s="106"/>
      <c r="V3810" s="106"/>
      <c r="W3810" s="19"/>
      <c r="X3810" s="2"/>
      <c r="Y3810" s="4"/>
      <c r="Z3810" s="106"/>
      <c r="AA3810" s="114"/>
      <c r="AB3810" s="112"/>
      <c r="AC3810" s="178"/>
      <c r="AD3810" s="11"/>
      <c r="AE3810" s="106"/>
      <c r="AF3810" s="106"/>
      <c r="AG3810" s="106"/>
      <c r="AH3810" s="115"/>
      <c r="AI3810" s="116"/>
      <c r="AO3810" s="26"/>
      <c r="AP3810" s="26"/>
    </row>
    <row r="3811" spans="1:42" ht="15" customHeight="1" x14ac:dyDescent="0.25">
      <c r="A3811" s="105"/>
      <c r="B3811" s="106"/>
      <c r="C3811" s="2"/>
      <c r="D3811" s="2"/>
      <c r="E3811" s="106"/>
      <c r="F3811" s="107"/>
      <c r="G3811" s="108"/>
      <c r="H3811" s="109"/>
      <c r="I3811" s="109"/>
      <c r="J3811" s="110"/>
      <c r="K3811" s="117"/>
      <c r="L3811" s="178"/>
      <c r="M3811" s="178"/>
      <c r="N3811" s="106"/>
      <c r="O3811" s="111"/>
      <c r="P3811" s="111"/>
      <c r="Q3811" s="106"/>
      <c r="R3811" s="106"/>
      <c r="S3811" s="106"/>
      <c r="T3811" s="106"/>
      <c r="U3811" s="106"/>
      <c r="V3811" s="106"/>
      <c r="W3811" s="19"/>
      <c r="X3811" s="2"/>
      <c r="Y3811" s="4"/>
      <c r="Z3811" s="106"/>
      <c r="AA3811" s="114"/>
      <c r="AB3811" s="112"/>
      <c r="AC3811" s="178"/>
      <c r="AD3811" s="11"/>
      <c r="AE3811" s="106"/>
      <c r="AF3811" s="106"/>
      <c r="AG3811" s="106"/>
      <c r="AH3811" s="115"/>
      <c r="AI3811" s="116"/>
      <c r="AO3811" s="26"/>
      <c r="AP3811" s="26"/>
    </row>
    <row r="3812" spans="1:42" ht="15" customHeight="1" x14ac:dyDescent="0.25">
      <c r="A3812" s="105"/>
      <c r="B3812" s="106"/>
      <c r="C3812" s="2"/>
      <c r="D3812" s="2"/>
      <c r="E3812" s="106"/>
      <c r="F3812" s="107"/>
      <c r="G3812" s="108"/>
      <c r="H3812" s="109"/>
      <c r="I3812" s="109"/>
      <c r="J3812" s="110"/>
      <c r="K3812" s="117"/>
      <c r="L3812" s="178"/>
      <c r="M3812" s="178"/>
      <c r="N3812" s="106"/>
      <c r="O3812" s="111"/>
      <c r="P3812" s="111"/>
      <c r="Q3812" s="106"/>
      <c r="R3812" s="106"/>
      <c r="S3812" s="106"/>
      <c r="T3812" s="106"/>
      <c r="U3812" s="106"/>
      <c r="V3812" s="106"/>
      <c r="W3812" s="19"/>
      <c r="X3812" s="2"/>
      <c r="Y3812" s="4"/>
      <c r="Z3812" s="106"/>
      <c r="AA3812" s="114"/>
      <c r="AB3812" s="112"/>
      <c r="AC3812" s="178"/>
      <c r="AD3812" s="11"/>
      <c r="AE3812" s="106"/>
      <c r="AF3812" s="106"/>
      <c r="AG3812" s="106"/>
      <c r="AH3812" s="115"/>
      <c r="AI3812" s="116"/>
      <c r="AO3812" s="26"/>
      <c r="AP3812" s="26"/>
    </row>
    <row r="3813" spans="1:42" ht="15" customHeight="1" x14ac:dyDescent="0.25">
      <c r="A3813" s="105"/>
      <c r="B3813" s="106"/>
      <c r="C3813" s="2"/>
      <c r="D3813" s="2"/>
      <c r="E3813" s="106"/>
      <c r="F3813" s="107"/>
      <c r="G3813" s="108"/>
      <c r="H3813" s="109"/>
      <c r="I3813" s="109"/>
      <c r="J3813" s="110"/>
      <c r="K3813" s="117"/>
      <c r="L3813" s="178"/>
      <c r="M3813" s="178"/>
      <c r="N3813" s="106"/>
      <c r="O3813" s="111"/>
      <c r="P3813" s="111"/>
      <c r="Q3813" s="106"/>
      <c r="R3813" s="106"/>
      <c r="S3813" s="106"/>
      <c r="T3813" s="106"/>
      <c r="U3813" s="106"/>
      <c r="V3813" s="106"/>
      <c r="W3813" s="19"/>
      <c r="X3813" s="2"/>
      <c r="Y3813" s="4"/>
      <c r="Z3813" s="106"/>
      <c r="AA3813" s="114"/>
      <c r="AB3813" s="112"/>
      <c r="AC3813" s="178"/>
      <c r="AD3813" s="11"/>
      <c r="AE3813" s="106"/>
      <c r="AF3813" s="106"/>
      <c r="AG3813" s="106"/>
      <c r="AH3813" s="115"/>
      <c r="AI3813" s="116"/>
      <c r="AO3813" s="26"/>
      <c r="AP3813" s="26"/>
    </row>
    <row r="3814" spans="1:42" ht="15" customHeight="1" x14ac:dyDescent="0.25">
      <c r="A3814" s="105"/>
      <c r="B3814" s="106"/>
      <c r="C3814" s="2"/>
      <c r="D3814" s="2"/>
      <c r="E3814" s="106"/>
      <c r="F3814" s="107"/>
      <c r="G3814" s="108"/>
      <c r="H3814" s="109"/>
      <c r="I3814" s="109"/>
      <c r="J3814" s="110"/>
      <c r="K3814" s="117"/>
      <c r="L3814" s="178"/>
      <c r="M3814" s="178"/>
      <c r="N3814" s="106"/>
      <c r="O3814" s="111"/>
      <c r="P3814" s="111"/>
      <c r="Q3814" s="106"/>
      <c r="R3814" s="106"/>
      <c r="S3814" s="106"/>
      <c r="T3814" s="106"/>
      <c r="U3814" s="106"/>
      <c r="V3814" s="106"/>
      <c r="W3814" s="19"/>
      <c r="X3814" s="2"/>
      <c r="Y3814" s="4"/>
      <c r="Z3814" s="106"/>
      <c r="AA3814" s="114"/>
      <c r="AB3814" s="112"/>
      <c r="AC3814" s="178"/>
      <c r="AD3814" s="11"/>
      <c r="AE3814" s="106"/>
      <c r="AF3814" s="106"/>
      <c r="AG3814" s="106"/>
      <c r="AH3814" s="115"/>
      <c r="AI3814" s="116"/>
      <c r="AO3814" s="26"/>
      <c r="AP3814" s="26"/>
    </row>
    <row r="3815" spans="1:42" ht="15" customHeight="1" x14ac:dyDescent="0.25">
      <c r="A3815" s="105"/>
      <c r="B3815" s="106"/>
      <c r="C3815" s="2"/>
      <c r="D3815" s="2"/>
      <c r="E3815" s="106"/>
      <c r="F3815" s="107"/>
      <c r="G3815" s="108"/>
      <c r="H3815" s="109"/>
      <c r="I3815" s="109"/>
      <c r="J3815" s="110"/>
      <c r="K3815" s="117"/>
      <c r="L3815" s="178"/>
      <c r="M3815" s="178"/>
      <c r="N3815" s="106"/>
      <c r="O3815" s="111"/>
      <c r="P3815" s="111"/>
      <c r="Q3815" s="106"/>
      <c r="R3815" s="106"/>
      <c r="S3815" s="106"/>
      <c r="T3815" s="106"/>
      <c r="U3815" s="106"/>
      <c r="V3815" s="106"/>
      <c r="W3815" s="19"/>
      <c r="X3815" s="2"/>
      <c r="Y3815" s="4"/>
      <c r="Z3815" s="106"/>
      <c r="AA3815" s="114"/>
      <c r="AB3815" s="112"/>
      <c r="AC3815" s="178"/>
      <c r="AD3815" s="11"/>
      <c r="AE3815" s="106"/>
      <c r="AF3815" s="106"/>
      <c r="AG3815" s="106"/>
      <c r="AH3815" s="115"/>
      <c r="AI3815" s="116"/>
      <c r="AO3815" s="26"/>
      <c r="AP3815" s="26"/>
    </row>
    <row r="3816" spans="1:42" ht="15" customHeight="1" x14ac:dyDescent="0.25">
      <c r="A3816" s="105"/>
      <c r="B3816" s="106"/>
      <c r="C3816" s="2"/>
      <c r="D3816" s="2"/>
      <c r="E3816" s="106"/>
      <c r="F3816" s="107"/>
      <c r="G3816" s="108"/>
      <c r="H3816" s="109"/>
      <c r="I3816" s="109"/>
      <c r="J3816" s="110"/>
      <c r="K3816" s="117"/>
      <c r="L3816" s="178"/>
      <c r="M3816" s="178"/>
      <c r="N3816" s="106"/>
      <c r="O3816" s="111"/>
      <c r="P3816" s="111"/>
      <c r="Q3816" s="106"/>
      <c r="R3816" s="106"/>
      <c r="S3816" s="106"/>
      <c r="T3816" s="106"/>
      <c r="U3816" s="106"/>
      <c r="V3816" s="106"/>
      <c r="W3816" s="19"/>
      <c r="X3816" s="2"/>
      <c r="Y3816" s="4"/>
      <c r="Z3816" s="106"/>
      <c r="AA3816" s="114"/>
      <c r="AB3816" s="112"/>
      <c r="AC3816" s="178"/>
      <c r="AD3816" s="11"/>
      <c r="AE3816" s="106"/>
      <c r="AF3816" s="106"/>
      <c r="AG3816" s="106"/>
      <c r="AH3816" s="115"/>
      <c r="AI3816" s="116"/>
      <c r="AO3816" s="26"/>
      <c r="AP3816" s="26"/>
    </row>
    <row r="3817" spans="1:42" ht="15" customHeight="1" x14ac:dyDescent="0.25">
      <c r="A3817" s="105"/>
      <c r="B3817" s="106"/>
      <c r="C3817" s="2"/>
      <c r="D3817" s="2"/>
      <c r="E3817" s="106"/>
      <c r="F3817" s="107"/>
      <c r="G3817" s="108"/>
      <c r="H3817" s="109"/>
      <c r="I3817" s="109"/>
      <c r="J3817" s="110"/>
      <c r="K3817" s="117"/>
      <c r="L3817" s="178"/>
      <c r="M3817" s="178"/>
      <c r="N3817" s="106"/>
      <c r="O3817" s="111"/>
      <c r="P3817" s="111"/>
      <c r="Q3817" s="106"/>
      <c r="R3817" s="106"/>
      <c r="S3817" s="106"/>
      <c r="T3817" s="106"/>
      <c r="U3817" s="106"/>
      <c r="V3817" s="106"/>
      <c r="W3817" s="19"/>
      <c r="X3817" s="2"/>
      <c r="Y3817" s="4"/>
      <c r="Z3817" s="106"/>
      <c r="AA3817" s="114"/>
      <c r="AB3817" s="112"/>
      <c r="AC3817" s="178"/>
      <c r="AD3817" s="11"/>
      <c r="AE3817" s="106"/>
      <c r="AF3817" s="106"/>
      <c r="AG3817" s="106"/>
      <c r="AH3817" s="115"/>
      <c r="AI3817" s="116"/>
      <c r="AO3817" s="26"/>
      <c r="AP3817" s="26"/>
    </row>
    <row r="3818" spans="1:42" ht="15" customHeight="1" x14ac:dyDescent="0.25">
      <c r="A3818" s="105"/>
      <c r="B3818" s="106"/>
      <c r="C3818" s="2"/>
      <c r="D3818" s="2"/>
      <c r="E3818" s="106"/>
      <c r="F3818" s="107"/>
      <c r="G3818" s="108"/>
      <c r="H3818" s="109"/>
      <c r="I3818" s="109"/>
      <c r="J3818" s="110"/>
      <c r="K3818" s="117"/>
      <c r="L3818" s="178"/>
      <c r="M3818" s="178"/>
      <c r="N3818" s="106"/>
      <c r="O3818" s="111"/>
      <c r="P3818" s="111"/>
      <c r="Q3818" s="106"/>
      <c r="R3818" s="106"/>
      <c r="S3818" s="106"/>
      <c r="T3818" s="106"/>
      <c r="U3818" s="106"/>
      <c r="V3818" s="106"/>
      <c r="W3818" s="19"/>
      <c r="X3818" s="2"/>
      <c r="Y3818" s="4"/>
      <c r="Z3818" s="106"/>
      <c r="AA3818" s="114"/>
      <c r="AB3818" s="112"/>
      <c r="AC3818" s="178"/>
      <c r="AD3818" s="11"/>
      <c r="AE3818" s="106"/>
      <c r="AF3818" s="106"/>
      <c r="AG3818" s="106"/>
      <c r="AH3818" s="115"/>
      <c r="AI3818" s="116"/>
      <c r="AO3818" s="26"/>
      <c r="AP3818" s="26"/>
    </row>
    <row r="3819" spans="1:42" ht="15" customHeight="1" x14ac:dyDescent="0.25">
      <c r="A3819" s="105"/>
      <c r="B3819" s="106"/>
      <c r="C3819" s="2"/>
      <c r="D3819" s="2"/>
      <c r="E3819" s="106"/>
      <c r="F3819" s="107"/>
      <c r="G3819" s="108"/>
      <c r="H3819" s="109"/>
      <c r="I3819" s="109"/>
      <c r="J3819" s="110"/>
      <c r="K3819" s="117"/>
      <c r="L3819" s="178"/>
      <c r="M3819" s="178"/>
      <c r="N3819" s="106"/>
      <c r="O3819" s="111"/>
      <c r="P3819" s="111"/>
      <c r="Q3819" s="106"/>
      <c r="R3819" s="106"/>
      <c r="S3819" s="106"/>
      <c r="T3819" s="106"/>
      <c r="U3819" s="106"/>
      <c r="V3819" s="106"/>
      <c r="W3819" s="19"/>
      <c r="X3819" s="2"/>
      <c r="Y3819" s="4"/>
      <c r="Z3819" s="106"/>
      <c r="AA3819" s="114"/>
      <c r="AB3819" s="112"/>
      <c r="AC3819" s="178"/>
      <c r="AD3819" s="11"/>
      <c r="AE3819" s="106"/>
      <c r="AF3819" s="106"/>
      <c r="AG3819" s="106"/>
      <c r="AH3819" s="115"/>
      <c r="AI3819" s="116"/>
      <c r="AO3819" s="26"/>
      <c r="AP3819" s="26"/>
    </row>
    <row r="3820" spans="1:42" ht="15" customHeight="1" x14ac:dyDescent="0.25">
      <c r="A3820" s="105"/>
      <c r="B3820" s="106"/>
      <c r="C3820" s="2"/>
      <c r="D3820" s="2"/>
      <c r="E3820" s="106"/>
      <c r="F3820" s="107"/>
      <c r="G3820" s="108"/>
      <c r="H3820" s="109"/>
      <c r="I3820" s="109"/>
      <c r="J3820" s="110"/>
      <c r="K3820" s="117"/>
      <c r="L3820" s="178"/>
      <c r="M3820" s="178"/>
      <c r="N3820" s="106"/>
      <c r="O3820" s="111"/>
      <c r="P3820" s="111"/>
      <c r="Q3820" s="106"/>
      <c r="R3820" s="106"/>
      <c r="S3820" s="106"/>
      <c r="T3820" s="106"/>
      <c r="U3820" s="106"/>
      <c r="V3820" s="106"/>
      <c r="W3820" s="19"/>
      <c r="X3820" s="2"/>
      <c r="Y3820" s="4"/>
      <c r="Z3820" s="106"/>
      <c r="AA3820" s="114"/>
      <c r="AB3820" s="112"/>
      <c r="AC3820" s="178"/>
      <c r="AD3820" s="11"/>
      <c r="AE3820" s="106"/>
      <c r="AF3820" s="106"/>
      <c r="AG3820" s="106"/>
      <c r="AH3820" s="115"/>
      <c r="AI3820" s="116"/>
      <c r="AO3820" s="26"/>
      <c r="AP3820" s="26"/>
    </row>
    <row r="3821" spans="1:42" ht="15" customHeight="1" x14ac:dyDescent="0.25">
      <c r="A3821" s="105"/>
      <c r="B3821" s="106"/>
      <c r="C3821" s="2"/>
      <c r="D3821" s="2"/>
      <c r="E3821" s="106"/>
      <c r="F3821" s="107"/>
      <c r="G3821" s="108"/>
      <c r="H3821" s="109"/>
      <c r="I3821" s="109"/>
      <c r="J3821" s="110"/>
      <c r="K3821" s="117"/>
      <c r="L3821" s="178"/>
      <c r="M3821" s="178"/>
      <c r="N3821" s="106"/>
      <c r="O3821" s="111"/>
      <c r="P3821" s="111"/>
      <c r="Q3821" s="106"/>
      <c r="R3821" s="106"/>
      <c r="S3821" s="106"/>
      <c r="T3821" s="106"/>
      <c r="U3821" s="106"/>
      <c r="V3821" s="106"/>
      <c r="W3821" s="19"/>
      <c r="X3821" s="2"/>
      <c r="Y3821" s="4"/>
      <c r="Z3821" s="106"/>
      <c r="AA3821" s="114"/>
      <c r="AB3821" s="112"/>
      <c r="AC3821" s="178"/>
      <c r="AD3821" s="11"/>
      <c r="AE3821" s="106"/>
      <c r="AF3821" s="106"/>
      <c r="AG3821" s="106"/>
      <c r="AH3821" s="115"/>
      <c r="AI3821" s="116"/>
      <c r="AO3821" s="26"/>
      <c r="AP3821" s="26"/>
    </row>
    <row r="3822" spans="1:42" ht="15" customHeight="1" x14ac:dyDescent="0.25">
      <c r="A3822" s="105"/>
      <c r="B3822" s="106"/>
      <c r="C3822" s="2"/>
      <c r="D3822" s="2"/>
      <c r="E3822" s="106"/>
      <c r="F3822" s="107"/>
      <c r="G3822" s="108"/>
      <c r="H3822" s="109"/>
      <c r="I3822" s="109"/>
      <c r="J3822" s="110"/>
      <c r="K3822" s="117"/>
      <c r="L3822" s="178"/>
      <c r="M3822" s="178"/>
      <c r="N3822" s="106"/>
      <c r="O3822" s="111"/>
      <c r="P3822" s="111"/>
      <c r="Q3822" s="106"/>
      <c r="R3822" s="106"/>
      <c r="S3822" s="106"/>
      <c r="T3822" s="106"/>
      <c r="U3822" s="106"/>
      <c r="V3822" s="106"/>
      <c r="W3822" s="19"/>
      <c r="X3822" s="2"/>
      <c r="Y3822" s="4"/>
      <c r="Z3822" s="106"/>
      <c r="AA3822" s="114"/>
      <c r="AB3822" s="112"/>
      <c r="AC3822" s="178"/>
      <c r="AD3822" s="11"/>
      <c r="AE3822" s="106"/>
      <c r="AF3822" s="106"/>
      <c r="AG3822" s="106"/>
      <c r="AH3822" s="115"/>
      <c r="AI3822" s="116"/>
      <c r="AO3822" s="26"/>
      <c r="AP3822" s="26"/>
    </row>
    <row r="3823" spans="1:42" ht="15" customHeight="1" x14ac:dyDescent="0.25">
      <c r="A3823" s="105"/>
      <c r="B3823" s="106"/>
      <c r="C3823" s="2"/>
      <c r="D3823" s="2"/>
      <c r="E3823" s="106"/>
      <c r="F3823" s="107"/>
      <c r="G3823" s="108"/>
      <c r="H3823" s="109"/>
      <c r="I3823" s="109"/>
      <c r="J3823" s="110"/>
      <c r="K3823" s="117"/>
      <c r="L3823" s="178"/>
      <c r="M3823" s="178"/>
      <c r="N3823" s="106"/>
      <c r="O3823" s="111"/>
      <c r="P3823" s="111"/>
      <c r="Q3823" s="106"/>
      <c r="R3823" s="106"/>
      <c r="S3823" s="106"/>
      <c r="T3823" s="106"/>
      <c r="U3823" s="106"/>
      <c r="V3823" s="106"/>
      <c r="W3823" s="19"/>
      <c r="X3823" s="2"/>
      <c r="Y3823" s="4"/>
      <c r="Z3823" s="106"/>
      <c r="AA3823" s="114"/>
      <c r="AB3823" s="112"/>
      <c r="AC3823" s="178"/>
      <c r="AD3823" s="11"/>
      <c r="AE3823" s="106"/>
      <c r="AF3823" s="106"/>
      <c r="AG3823" s="106"/>
      <c r="AH3823" s="115"/>
      <c r="AI3823" s="116"/>
      <c r="AO3823" s="26"/>
      <c r="AP3823" s="26"/>
    </row>
    <row r="3824" spans="1:42" ht="15" customHeight="1" x14ac:dyDescent="0.25">
      <c r="A3824" s="105"/>
      <c r="B3824" s="106"/>
      <c r="C3824" s="2"/>
      <c r="D3824" s="2"/>
      <c r="E3824" s="106"/>
      <c r="F3824" s="107"/>
      <c r="G3824" s="108"/>
      <c r="H3824" s="109"/>
      <c r="I3824" s="109"/>
      <c r="J3824" s="110"/>
      <c r="K3824" s="117"/>
      <c r="L3824" s="178"/>
      <c r="M3824" s="178"/>
      <c r="N3824" s="106"/>
      <c r="O3824" s="111"/>
      <c r="P3824" s="111"/>
      <c r="Q3824" s="106"/>
      <c r="R3824" s="106"/>
      <c r="S3824" s="106"/>
      <c r="T3824" s="106"/>
      <c r="U3824" s="106"/>
      <c r="V3824" s="106"/>
      <c r="W3824" s="19"/>
      <c r="X3824" s="2"/>
      <c r="Y3824" s="4"/>
      <c r="Z3824" s="106"/>
      <c r="AA3824" s="114"/>
      <c r="AB3824" s="112"/>
      <c r="AC3824" s="178"/>
      <c r="AD3824" s="11"/>
      <c r="AE3824" s="106"/>
      <c r="AF3824" s="106"/>
      <c r="AG3824" s="106"/>
      <c r="AH3824" s="115"/>
      <c r="AI3824" s="116"/>
      <c r="AO3824" s="26"/>
      <c r="AP3824" s="26"/>
    </row>
    <row r="3825" spans="1:42" ht="15" customHeight="1" x14ac:dyDescent="0.25">
      <c r="A3825" s="105"/>
      <c r="B3825" s="106"/>
      <c r="C3825" s="2"/>
      <c r="D3825" s="2"/>
      <c r="E3825" s="106"/>
      <c r="F3825" s="107"/>
      <c r="G3825" s="108"/>
      <c r="H3825" s="109"/>
      <c r="I3825" s="109"/>
      <c r="J3825" s="110"/>
      <c r="K3825" s="117"/>
      <c r="L3825" s="178"/>
      <c r="M3825" s="178"/>
      <c r="N3825" s="106"/>
      <c r="O3825" s="111"/>
      <c r="P3825" s="111"/>
      <c r="Q3825" s="106"/>
      <c r="R3825" s="106"/>
      <c r="S3825" s="106"/>
      <c r="T3825" s="106"/>
      <c r="U3825" s="106"/>
      <c r="V3825" s="106"/>
      <c r="W3825" s="19"/>
      <c r="X3825" s="2"/>
      <c r="Y3825" s="4"/>
      <c r="Z3825" s="106"/>
      <c r="AA3825" s="114"/>
      <c r="AB3825" s="112"/>
      <c r="AC3825" s="178"/>
      <c r="AD3825" s="11"/>
      <c r="AE3825" s="106"/>
      <c r="AF3825" s="106"/>
      <c r="AG3825" s="106"/>
      <c r="AH3825" s="115"/>
      <c r="AI3825" s="116"/>
      <c r="AO3825" s="26"/>
      <c r="AP3825" s="26"/>
    </row>
    <row r="3826" spans="1:42" ht="15" customHeight="1" x14ac:dyDescent="0.25">
      <c r="A3826" s="105"/>
      <c r="B3826" s="106"/>
      <c r="C3826" s="2"/>
      <c r="D3826" s="2"/>
      <c r="E3826" s="106"/>
      <c r="F3826" s="107"/>
      <c r="G3826" s="108"/>
      <c r="H3826" s="109"/>
      <c r="I3826" s="109"/>
      <c r="J3826" s="110"/>
      <c r="K3826" s="117"/>
      <c r="L3826" s="178"/>
      <c r="M3826" s="178"/>
      <c r="N3826" s="106"/>
      <c r="O3826" s="111"/>
      <c r="P3826" s="111"/>
      <c r="Q3826" s="106"/>
      <c r="R3826" s="106"/>
      <c r="S3826" s="106"/>
      <c r="T3826" s="106"/>
      <c r="U3826" s="106"/>
      <c r="V3826" s="106"/>
      <c r="W3826" s="19"/>
      <c r="X3826" s="2"/>
      <c r="Y3826" s="4"/>
      <c r="Z3826" s="106"/>
      <c r="AA3826" s="114"/>
      <c r="AB3826" s="112"/>
      <c r="AC3826" s="178"/>
      <c r="AD3826" s="11"/>
      <c r="AE3826" s="106"/>
      <c r="AF3826" s="106"/>
      <c r="AG3826" s="106"/>
      <c r="AH3826" s="115"/>
      <c r="AI3826" s="116"/>
      <c r="AO3826" s="26"/>
      <c r="AP3826" s="26"/>
    </row>
    <row r="3827" spans="1:42" ht="15" customHeight="1" x14ac:dyDescent="0.25">
      <c r="A3827" s="105"/>
      <c r="B3827" s="106"/>
      <c r="C3827" s="2"/>
      <c r="D3827" s="2"/>
      <c r="E3827" s="106"/>
      <c r="F3827" s="107"/>
      <c r="G3827" s="108"/>
      <c r="H3827" s="109"/>
      <c r="I3827" s="109"/>
      <c r="J3827" s="110"/>
      <c r="K3827" s="117"/>
      <c r="L3827" s="178"/>
      <c r="M3827" s="178"/>
      <c r="N3827" s="106"/>
      <c r="O3827" s="111"/>
      <c r="P3827" s="111"/>
      <c r="Q3827" s="106"/>
      <c r="R3827" s="106"/>
      <c r="S3827" s="106"/>
      <c r="T3827" s="106"/>
      <c r="U3827" s="106"/>
      <c r="V3827" s="106"/>
      <c r="W3827" s="19"/>
      <c r="X3827" s="2"/>
      <c r="Y3827" s="4"/>
      <c r="Z3827" s="106"/>
      <c r="AA3827" s="114"/>
      <c r="AB3827" s="112"/>
      <c r="AC3827" s="178"/>
      <c r="AD3827" s="11"/>
      <c r="AE3827" s="106"/>
      <c r="AF3827" s="106"/>
      <c r="AG3827" s="106"/>
      <c r="AH3827" s="115"/>
      <c r="AI3827" s="116"/>
      <c r="AO3827" s="26"/>
      <c r="AP3827" s="26"/>
    </row>
    <row r="3828" spans="1:42" ht="15" customHeight="1" x14ac:dyDescent="0.25">
      <c r="A3828" s="105"/>
      <c r="B3828" s="106"/>
      <c r="C3828" s="2"/>
      <c r="D3828" s="2"/>
      <c r="E3828" s="106"/>
      <c r="F3828" s="107"/>
      <c r="G3828" s="108"/>
      <c r="H3828" s="109"/>
      <c r="I3828" s="109"/>
      <c r="J3828" s="110"/>
      <c r="K3828" s="117"/>
      <c r="L3828" s="178"/>
      <c r="M3828" s="178"/>
      <c r="N3828" s="106"/>
      <c r="O3828" s="111"/>
      <c r="P3828" s="111"/>
      <c r="Q3828" s="106"/>
      <c r="R3828" s="106"/>
      <c r="S3828" s="106"/>
      <c r="T3828" s="106"/>
      <c r="U3828" s="106"/>
      <c r="V3828" s="106"/>
      <c r="W3828" s="19"/>
      <c r="X3828" s="2"/>
      <c r="Y3828" s="4"/>
      <c r="Z3828" s="106"/>
      <c r="AA3828" s="114"/>
      <c r="AB3828" s="112"/>
      <c r="AC3828" s="178"/>
      <c r="AD3828" s="11"/>
      <c r="AE3828" s="106"/>
      <c r="AF3828" s="106"/>
      <c r="AG3828" s="106"/>
      <c r="AH3828" s="115"/>
      <c r="AI3828" s="116"/>
      <c r="AO3828" s="26"/>
      <c r="AP3828" s="26"/>
    </row>
    <row r="3829" spans="1:42" ht="15" customHeight="1" x14ac:dyDescent="0.25">
      <c r="A3829" s="105"/>
      <c r="B3829" s="106"/>
      <c r="C3829" s="2"/>
      <c r="D3829" s="2"/>
      <c r="E3829" s="106"/>
      <c r="F3829" s="107"/>
      <c r="G3829" s="108"/>
      <c r="H3829" s="109"/>
      <c r="I3829" s="109"/>
      <c r="J3829" s="110"/>
      <c r="K3829" s="117"/>
      <c r="L3829" s="178"/>
      <c r="M3829" s="178"/>
      <c r="N3829" s="106"/>
      <c r="O3829" s="111"/>
      <c r="P3829" s="111"/>
      <c r="Q3829" s="106"/>
      <c r="R3829" s="106"/>
      <c r="S3829" s="106"/>
      <c r="T3829" s="106"/>
      <c r="U3829" s="106"/>
      <c r="V3829" s="106"/>
      <c r="W3829" s="19"/>
      <c r="X3829" s="2"/>
      <c r="Y3829" s="4"/>
      <c r="Z3829" s="106"/>
      <c r="AA3829" s="114"/>
      <c r="AB3829" s="112"/>
      <c r="AC3829" s="178"/>
      <c r="AD3829" s="11"/>
      <c r="AE3829" s="106"/>
      <c r="AF3829" s="106"/>
      <c r="AG3829" s="106"/>
      <c r="AH3829" s="115"/>
      <c r="AI3829" s="116"/>
      <c r="AO3829" s="26"/>
      <c r="AP3829" s="26"/>
    </row>
    <row r="3830" spans="1:42" ht="15" customHeight="1" x14ac:dyDescent="0.25">
      <c r="A3830" s="105"/>
      <c r="B3830" s="106"/>
      <c r="C3830" s="2"/>
      <c r="D3830" s="2"/>
      <c r="E3830" s="106"/>
      <c r="F3830" s="107"/>
      <c r="G3830" s="108"/>
      <c r="H3830" s="109"/>
      <c r="I3830" s="109"/>
      <c r="J3830" s="110"/>
      <c r="K3830" s="117"/>
      <c r="L3830" s="178"/>
      <c r="M3830" s="178"/>
      <c r="N3830" s="106"/>
      <c r="O3830" s="111"/>
      <c r="P3830" s="111"/>
      <c r="Q3830" s="106"/>
      <c r="R3830" s="106"/>
      <c r="S3830" s="106"/>
      <c r="T3830" s="106"/>
      <c r="U3830" s="106"/>
      <c r="V3830" s="106"/>
      <c r="W3830" s="19"/>
      <c r="X3830" s="2"/>
      <c r="Y3830" s="4"/>
      <c r="Z3830" s="106"/>
      <c r="AA3830" s="114"/>
      <c r="AB3830" s="112"/>
      <c r="AC3830" s="178"/>
      <c r="AD3830" s="11"/>
      <c r="AE3830" s="106"/>
      <c r="AF3830" s="106"/>
      <c r="AG3830" s="106"/>
      <c r="AH3830" s="115"/>
      <c r="AI3830" s="116"/>
      <c r="AO3830" s="26"/>
      <c r="AP3830" s="26"/>
    </row>
    <row r="3831" spans="1:42" ht="15" customHeight="1" x14ac:dyDescent="0.25">
      <c r="A3831" s="105"/>
      <c r="B3831" s="106"/>
      <c r="C3831" s="2"/>
      <c r="D3831" s="2"/>
      <c r="E3831" s="106"/>
      <c r="F3831" s="107"/>
      <c r="G3831" s="108"/>
      <c r="H3831" s="109"/>
      <c r="I3831" s="109"/>
      <c r="J3831" s="110"/>
      <c r="K3831" s="117"/>
      <c r="L3831" s="178"/>
      <c r="M3831" s="178"/>
      <c r="N3831" s="106"/>
      <c r="O3831" s="111"/>
      <c r="P3831" s="111"/>
      <c r="Q3831" s="106"/>
      <c r="R3831" s="106"/>
      <c r="S3831" s="106"/>
      <c r="T3831" s="106"/>
      <c r="U3831" s="106"/>
      <c r="V3831" s="106"/>
      <c r="W3831" s="19"/>
      <c r="X3831" s="2"/>
      <c r="Y3831" s="4"/>
      <c r="Z3831" s="106"/>
      <c r="AA3831" s="114"/>
      <c r="AB3831" s="112"/>
      <c r="AC3831" s="178"/>
      <c r="AD3831" s="11"/>
      <c r="AE3831" s="106"/>
      <c r="AF3831" s="106"/>
      <c r="AG3831" s="106"/>
      <c r="AH3831" s="115"/>
      <c r="AI3831" s="116"/>
      <c r="AO3831" s="26"/>
      <c r="AP3831" s="26"/>
    </row>
    <row r="3832" spans="1:42" ht="15" customHeight="1" x14ac:dyDescent="0.25">
      <c r="A3832" s="105"/>
      <c r="B3832" s="106"/>
      <c r="C3832" s="2"/>
      <c r="D3832" s="2"/>
      <c r="E3832" s="106"/>
      <c r="F3832" s="107"/>
      <c r="G3832" s="108"/>
      <c r="H3832" s="109"/>
      <c r="I3832" s="109"/>
      <c r="J3832" s="110"/>
      <c r="K3832" s="117"/>
      <c r="L3832" s="178"/>
      <c r="M3832" s="178"/>
      <c r="N3832" s="106"/>
      <c r="O3832" s="111"/>
      <c r="P3832" s="111"/>
      <c r="Q3832" s="106"/>
      <c r="R3832" s="106"/>
      <c r="S3832" s="106"/>
      <c r="T3832" s="106"/>
      <c r="U3832" s="106"/>
      <c r="V3832" s="106"/>
      <c r="W3832" s="19"/>
      <c r="X3832" s="2"/>
      <c r="Y3832" s="4"/>
      <c r="Z3832" s="106"/>
      <c r="AA3832" s="114"/>
      <c r="AB3832" s="112"/>
      <c r="AC3832" s="178"/>
      <c r="AD3832" s="11"/>
      <c r="AE3832" s="106"/>
      <c r="AF3832" s="106"/>
      <c r="AG3832" s="106"/>
      <c r="AH3832" s="115"/>
      <c r="AI3832" s="116"/>
      <c r="AO3832" s="26"/>
      <c r="AP3832" s="26"/>
    </row>
    <row r="3833" spans="1:42" ht="15" customHeight="1" x14ac:dyDescent="0.25">
      <c r="A3833" s="105"/>
      <c r="B3833" s="106"/>
      <c r="C3833" s="2"/>
      <c r="D3833" s="2"/>
      <c r="E3833" s="106"/>
      <c r="F3833" s="107"/>
      <c r="G3833" s="108"/>
      <c r="H3833" s="109"/>
      <c r="I3833" s="109"/>
      <c r="J3833" s="110"/>
      <c r="K3833" s="117"/>
      <c r="L3833" s="178"/>
      <c r="M3833" s="178"/>
      <c r="N3833" s="106"/>
      <c r="O3833" s="111"/>
      <c r="P3833" s="111"/>
      <c r="Q3833" s="106"/>
      <c r="R3833" s="106"/>
      <c r="S3833" s="106"/>
      <c r="T3833" s="106"/>
      <c r="U3833" s="106"/>
      <c r="V3833" s="106"/>
      <c r="W3833" s="19"/>
      <c r="X3833" s="2"/>
      <c r="Y3833" s="4"/>
      <c r="Z3833" s="106"/>
      <c r="AA3833" s="114"/>
      <c r="AB3833" s="112"/>
      <c r="AC3833" s="178"/>
      <c r="AD3833" s="11"/>
      <c r="AE3833" s="106"/>
      <c r="AF3833" s="106"/>
      <c r="AG3833" s="106"/>
      <c r="AH3833" s="115"/>
      <c r="AI3833" s="116"/>
      <c r="AO3833" s="26"/>
      <c r="AP3833" s="26"/>
    </row>
    <row r="3834" spans="1:42" ht="15" customHeight="1" x14ac:dyDescent="0.25">
      <c r="A3834" s="105"/>
      <c r="B3834" s="106"/>
      <c r="C3834" s="2"/>
      <c r="D3834" s="2"/>
      <c r="E3834" s="106"/>
      <c r="F3834" s="107"/>
      <c r="G3834" s="108"/>
      <c r="H3834" s="109"/>
      <c r="I3834" s="109"/>
      <c r="J3834" s="110"/>
      <c r="K3834" s="117"/>
      <c r="L3834" s="178"/>
      <c r="M3834" s="178"/>
      <c r="N3834" s="106"/>
      <c r="O3834" s="111"/>
      <c r="P3834" s="111"/>
      <c r="Q3834" s="106"/>
      <c r="R3834" s="106"/>
      <c r="S3834" s="106"/>
      <c r="T3834" s="106"/>
      <c r="U3834" s="106"/>
      <c r="V3834" s="106"/>
      <c r="W3834" s="19"/>
      <c r="X3834" s="2"/>
      <c r="Y3834" s="4"/>
      <c r="Z3834" s="106"/>
      <c r="AA3834" s="114"/>
      <c r="AB3834" s="112"/>
      <c r="AC3834" s="178"/>
      <c r="AD3834" s="11"/>
      <c r="AE3834" s="106"/>
      <c r="AF3834" s="106"/>
      <c r="AG3834" s="106"/>
      <c r="AH3834" s="115"/>
      <c r="AI3834" s="116"/>
      <c r="AO3834" s="26"/>
      <c r="AP3834" s="26"/>
    </row>
    <row r="3835" spans="1:42" ht="15" customHeight="1" x14ac:dyDescent="0.25">
      <c r="A3835" s="105"/>
      <c r="B3835" s="106"/>
      <c r="C3835" s="2"/>
      <c r="D3835" s="2"/>
      <c r="E3835" s="106"/>
      <c r="F3835" s="107"/>
      <c r="G3835" s="108"/>
      <c r="H3835" s="109"/>
      <c r="I3835" s="109"/>
      <c r="J3835" s="110"/>
      <c r="K3835" s="117"/>
      <c r="L3835" s="178"/>
      <c r="M3835" s="178"/>
      <c r="N3835" s="106"/>
      <c r="O3835" s="111"/>
      <c r="P3835" s="111"/>
      <c r="Q3835" s="106"/>
      <c r="R3835" s="106"/>
      <c r="S3835" s="106"/>
      <c r="T3835" s="106"/>
      <c r="U3835" s="106"/>
      <c r="V3835" s="106"/>
      <c r="W3835" s="19"/>
      <c r="X3835" s="2"/>
      <c r="Y3835" s="4"/>
      <c r="Z3835" s="106"/>
      <c r="AA3835" s="114"/>
      <c r="AB3835" s="112"/>
      <c r="AC3835" s="178"/>
      <c r="AD3835" s="11"/>
      <c r="AE3835" s="106"/>
      <c r="AF3835" s="106"/>
      <c r="AG3835" s="106"/>
      <c r="AH3835" s="115"/>
      <c r="AI3835" s="116"/>
      <c r="AO3835" s="26"/>
      <c r="AP3835" s="26"/>
    </row>
    <row r="3836" spans="1:42" ht="15" customHeight="1" x14ac:dyDescent="0.25">
      <c r="A3836" s="105"/>
      <c r="B3836" s="106"/>
      <c r="C3836" s="2"/>
      <c r="D3836" s="2"/>
      <c r="E3836" s="106"/>
      <c r="F3836" s="107"/>
      <c r="G3836" s="108"/>
      <c r="H3836" s="109"/>
      <c r="I3836" s="109"/>
      <c r="J3836" s="110"/>
      <c r="K3836" s="117"/>
      <c r="L3836" s="178"/>
      <c r="M3836" s="178"/>
      <c r="N3836" s="106"/>
      <c r="O3836" s="111"/>
      <c r="P3836" s="111"/>
      <c r="Q3836" s="106"/>
      <c r="R3836" s="106"/>
      <c r="S3836" s="106"/>
      <c r="T3836" s="106"/>
      <c r="U3836" s="106"/>
      <c r="V3836" s="106"/>
      <c r="W3836" s="19"/>
      <c r="X3836" s="2"/>
      <c r="Y3836" s="4"/>
      <c r="Z3836" s="106"/>
      <c r="AA3836" s="114"/>
      <c r="AB3836" s="112"/>
      <c r="AC3836" s="178"/>
      <c r="AD3836" s="11"/>
      <c r="AE3836" s="106"/>
      <c r="AF3836" s="106"/>
      <c r="AG3836" s="106"/>
      <c r="AH3836" s="115"/>
      <c r="AI3836" s="116"/>
      <c r="AO3836" s="26"/>
      <c r="AP3836" s="26"/>
    </row>
    <row r="3837" spans="1:42" ht="15" customHeight="1" x14ac:dyDescent="0.25">
      <c r="A3837" s="105"/>
      <c r="B3837" s="106"/>
      <c r="C3837" s="2"/>
      <c r="D3837" s="2"/>
      <c r="E3837" s="106"/>
      <c r="F3837" s="107"/>
      <c r="G3837" s="108"/>
      <c r="H3837" s="109"/>
      <c r="I3837" s="109"/>
      <c r="J3837" s="110"/>
      <c r="K3837" s="117"/>
      <c r="L3837" s="178"/>
      <c r="M3837" s="178"/>
      <c r="N3837" s="106"/>
      <c r="O3837" s="111"/>
      <c r="P3837" s="111"/>
      <c r="Q3837" s="106"/>
      <c r="R3837" s="106"/>
      <c r="S3837" s="106"/>
      <c r="T3837" s="106"/>
      <c r="U3837" s="106"/>
      <c r="V3837" s="106"/>
      <c r="W3837" s="19"/>
      <c r="X3837" s="2"/>
      <c r="Y3837" s="4"/>
      <c r="Z3837" s="106"/>
      <c r="AA3837" s="114"/>
      <c r="AB3837" s="112"/>
      <c r="AC3837" s="178"/>
      <c r="AD3837" s="11"/>
      <c r="AE3837" s="106"/>
      <c r="AF3837" s="106"/>
      <c r="AG3837" s="106"/>
      <c r="AH3837" s="115"/>
      <c r="AI3837" s="116"/>
      <c r="AO3837" s="26"/>
      <c r="AP3837" s="26"/>
    </row>
    <row r="3838" spans="1:42" ht="15" customHeight="1" x14ac:dyDescent="0.25">
      <c r="A3838" s="105"/>
      <c r="B3838" s="106"/>
      <c r="C3838" s="2"/>
      <c r="D3838" s="2"/>
      <c r="E3838" s="106"/>
      <c r="F3838" s="107"/>
      <c r="G3838" s="108"/>
      <c r="H3838" s="109"/>
      <c r="I3838" s="109"/>
      <c r="J3838" s="110"/>
      <c r="K3838" s="117"/>
      <c r="L3838" s="178"/>
      <c r="M3838" s="178"/>
      <c r="N3838" s="106"/>
      <c r="O3838" s="111"/>
      <c r="P3838" s="111"/>
      <c r="Q3838" s="106"/>
      <c r="R3838" s="106"/>
      <c r="S3838" s="106"/>
      <c r="T3838" s="106"/>
      <c r="U3838" s="106"/>
      <c r="V3838" s="106"/>
      <c r="W3838" s="19"/>
      <c r="X3838" s="2"/>
      <c r="Y3838" s="4"/>
      <c r="Z3838" s="106"/>
      <c r="AA3838" s="114"/>
      <c r="AB3838" s="112"/>
      <c r="AC3838" s="178"/>
      <c r="AD3838" s="11"/>
      <c r="AE3838" s="106"/>
      <c r="AF3838" s="106"/>
      <c r="AG3838" s="106"/>
      <c r="AH3838" s="115"/>
      <c r="AI3838" s="116"/>
      <c r="AO3838" s="26"/>
      <c r="AP3838" s="26"/>
    </row>
    <row r="3839" spans="1:42" ht="15" customHeight="1" x14ac:dyDescent="0.25">
      <c r="A3839" s="105"/>
      <c r="B3839" s="106"/>
      <c r="C3839" s="2"/>
      <c r="D3839" s="2"/>
      <c r="E3839" s="106"/>
      <c r="F3839" s="107"/>
      <c r="G3839" s="108"/>
      <c r="H3839" s="109"/>
      <c r="I3839" s="109"/>
      <c r="J3839" s="110"/>
      <c r="K3839" s="117"/>
      <c r="L3839" s="178"/>
      <c r="M3839" s="178"/>
      <c r="N3839" s="106"/>
      <c r="O3839" s="111"/>
      <c r="P3839" s="111"/>
      <c r="Q3839" s="106"/>
      <c r="R3839" s="106"/>
      <c r="S3839" s="106"/>
      <c r="T3839" s="106"/>
      <c r="U3839" s="106"/>
      <c r="V3839" s="106"/>
      <c r="W3839" s="19"/>
      <c r="X3839" s="2"/>
      <c r="Y3839" s="4"/>
      <c r="Z3839" s="106"/>
      <c r="AA3839" s="114"/>
      <c r="AB3839" s="112"/>
      <c r="AC3839" s="178"/>
      <c r="AD3839" s="11"/>
      <c r="AE3839" s="106"/>
      <c r="AF3839" s="106"/>
      <c r="AG3839" s="106"/>
      <c r="AH3839" s="115"/>
      <c r="AI3839" s="116"/>
      <c r="AO3839" s="26"/>
      <c r="AP3839" s="26"/>
    </row>
    <row r="3840" spans="1:42" ht="15" customHeight="1" x14ac:dyDescent="0.25">
      <c r="A3840" s="105"/>
      <c r="B3840" s="106"/>
      <c r="C3840" s="2"/>
      <c r="D3840" s="2"/>
      <c r="E3840" s="106"/>
      <c r="F3840" s="107"/>
      <c r="G3840" s="108"/>
      <c r="H3840" s="109"/>
      <c r="I3840" s="109"/>
      <c r="J3840" s="110"/>
      <c r="K3840" s="117"/>
      <c r="L3840" s="178"/>
      <c r="M3840" s="178"/>
      <c r="N3840" s="106"/>
      <c r="O3840" s="111"/>
      <c r="P3840" s="111"/>
      <c r="Q3840" s="106"/>
      <c r="R3840" s="106"/>
      <c r="S3840" s="106"/>
      <c r="T3840" s="106"/>
      <c r="U3840" s="106"/>
      <c r="V3840" s="106"/>
      <c r="W3840" s="19"/>
      <c r="X3840" s="2"/>
      <c r="Y3840" s="4"/>
      <c r="Z3840" s="106"/>
      <c r="AA3840" s="114"/>
      <c r="AB3840" s="112"/>
      <c r="AC3840" s="178"/>
      <c r="AD3840" s="11"/>
      <c r="AE3840" s="106"/>
      <c r="AF3840" s="106"/>
      <c r="AG3840" s="106"/>
      <c r="AH3840" s="115"/>
      <c r="AI3840" s="116"/>
      <c r="AO3840" s="26"/>
      <c r="AP3840" s="26"/>
    </row>
    <row r="3841" spans="1:42" ht="15" customHeight="1" x14ac:dyDescent="0.25">
      <c r="A3841" s="105"/>
      <c r="B3841" s="106"/>
      <c r="C3841" s="2"/>
      <c r="D3841" s="2"/>
      <c r="E3841" s="106"/>
      <c r="F3841" s="107"/>
      <c r="G3841" s="108"/>
      <c r="H3841" s="109"/>
      <c r="I3841" s="109"/>
      <c r="J3841" s="110"/>
      <c r="K3841" s="117"/>
      <c r="L3841" s="178"/>
      <c r="M3841" s="178"/>
      <c r="N3841" s="106"/>
      <c r="O3841" s="111"/>
      <c r="P3841" s="111"/>
      <c r="Q3841" s="106"/>
      <c r="R3841" s="106"/>
      <c r="S3841" s="106"/>
      <c r="T3841" s="106"/>
      <c r="U3841" s="106"/>
      <c r="V3841" s="106"/>
      <c r="W3841" s="19"/>
      <c r="X3841" s="2"/>
      <c r="Y3841" s="4"/>
      <c r="Z3841" s="106"/>
      <c r="AA3841" s="114"/>
      <c r="AB3841" s="112"/>
      <c r="AC3841" s="178"/>
      <c r="AD3841" s="11"/>
      <c r="AE3841" s="106"/>
      <c r="AF3841" s="106"/>
      <c r="AG3841" s="106"/>
      <c r="AH3841" s="115"/>
      <c r="AI3841" s="116"/>
      <c r="AO3841" s="26"/>
      <c r="AP3841" s="26"/>
    </row>
    <row r="3842" spans="1:42" ht="15" customHeight="1" x14ac:dyDescent="0.25">
      <c r="A3842" s="105"/>
      <c r="B3842" s="106"/>
      <c r="C3842" s="2"/>
      <c r="D3842" s="2"/>
      <c r="E3842" s="106"/>
      <c r="F3842" s="107"/>
      <c r="G3842" s="108"/>
      <c r="H3842" s="109"/>
      <c r="I3842" s="109"/>
      <c r="J3842" s="110"/>
      <c r="K3842" s="117"/>
      <c r="L3842" s="178"/>
      <c r="M3842" s="178"/>
      <c r="N3842" s="106"/>
      <c r="O3842" s="111"/>
      <c r="P3842" s="111"/>
      <c r="Q3842" s="106"/>
      <c r="R3842" s="106"/>
      <c r="S3842" s="106"/>
      <c r="T3842" s="106"/>
      <c r="U3842" s="106"/>
      <c r="V3842" s="106"/>
      <c r="W3842" s="19"/>
      <c r="X3842" s="2"/>
      <c r="Y3842" s="4"/>
      <c r="Z3842" s="106"/>
      <c r="AA3842" s="114"/>
      <c r="AB3842" s="112"/>
      <c r="AC3842" s="178"/>
      <c r="AD3842" s="11"/>
      <c r="AE3842" s="106"/>
      <c r="AF3842" s="106"/>
      <c r="AG3842" s="106"/>
      <c r="AH3842" s="115"/>
      <c r="AI3842" s="116"/>
      <c r="AO3842" s="26"/>
      <c r="AP3842" s="26"/>
    </row>
    <row r="3843" spans="1:42" ht="15" customHeight="1" x14ac:dyDescent="0.25">
      <c r="A3843" s="105"/>
      <c r="B3843" s="106"/>
      <c r="C3843" s="2"/>
      <c r="D3843" s="2"/>
      <c r="E3843" s="106"/>
      <c r="F3843" s="107"/>
      <c r="G3843" s="108"/>
      <c r="H3843" s="109"/>
      <c r="I3843" s="109"/>
      <c r="J3843" s="110"/>
      <c r="K3843" s="117"/>
      <c r="L3843" s="178"/>
      <c r="M3843" s="178"/>
      <c r="N3843" s="106"/>
      <c r="O3843" s="111"/>
      <c r="P3843" s="111"/>
      <c r="Q3843" s="106"/>
      <c r="R3843" s="106"/>
      <c r="S3843" s="106"/>
      <c r="T3843" s="106"/>
      <c r="U3843" s="106"/>
      <c r="V3843" s="106"/>
      <c r="W3843" s="19"/>
      <c r="X3843" s="2"/>
      <c r="Y3843" s="4"/>
      <c r="Z3843" s="106"/>
      <c r="AA3843" s="114"/>
      <c r="AB3843" s="112"/>
      <c r="AC3843" s="178"/>
      <c r="AD3843" s="11"/>
      <c r="AE3843" s="106"/>
      <c r="AF3843" s="106"/>
      <c r="AG3843" s="106"/>
      <c r="AH3843" s="115"/>
      <c r="AI3843" s="116"/>
      <c r="AO3843" s="26"/>
      <c r="AP3843" s="26"/>
    </row>
    <row r="3844" spans="1:42" ht="15" customHeight="1" x14ac:dyDescent="0.25">
      <c r="A3844" s="105"/>
      <c r="B3844" s="106"/>
      <c r="C3844" s="2"/>
      <c r="D3844" s="2"/>
      <c r="E3844" s="106"/>
      <c r="F3844" s="107"/>
      <c r="G3844" s="108"/>
      <c r="H3844" s="109"/>
      <c r="I3844" s="109"/>
      <c r="J3844" s="110"/>
      <c r="K3844" s="117"/>
      <c r="L3844" s="178"/>
      <c r="M3844" s="178"/>
      <c r="N3844" s="106"/>
      <c r="O3844" s="111"/>
      <c r="P3844" s="111"/>
      <c r="Q3844" s="106"/>
      <c r="R3844" s="106"/>
      <c r="S3844" s="106"/>
      <c r="T3844" s="106"/>
      <c r="U3844" s="106"/>
      <c r="V3844" s="106"/>
      <c r="W3844" s="19"/>
      <c r="X3844" s="2"/>
      <c r="Y3844" s="4"/>
      <c r="Z3844" s="106"/>
      <c r="AA3844" s="114"/>
      <c r="AB3844" s="112"/>
      <c r="AC3844" s="178"/>
      <c r="AD3844" s="11"/>
      <c r="AE3844" s="106"/>
      <c r="AF3844" s="106"/>
      <c r="AG3844" s="106"/>
      <c r="AH3844" s="115"/>
      <c r="AI3844" s="116"/>
      <c r="AO3844" s="26"/>
      <c r="AP3844" s="26"/>
    </row>
    <row r="3845" spans="1:42" ht="15" customHeight="1" x14ac:dyDescent="0.25">
      <c r="A3845" s="105"/>
      <c r="B3845" s="106"/>
      <c r="C3845" s="2"/>
      <c r="D3845" s="2"/>
      <c r="E3845" s="106"/>
      <c r="F3845" s="107"/>
      <c r="G3845" s="108"/>
      <c r="H3845" s="109"/>
      <c r="I3845" s="109"/>
      <c r="J3845" s="110"/>
      <c r="K3845" s="117"/>
      <c r="L3845" s="178"/>
      <c r="M3845" s="178"/>
      <c r="N3845" s="106"/>
      <c r="O3845" s="111"/>
      <c r="P3845" s="111"/>
      <c r="Q3845" s="106"/>
      <c r="R3845" s="106"/>
      <c r="S3845" s="106"/>
      <c r="T3845" s="106"/>
      <c r="U3845" s="106"/>
      <c r="V3845" s="106"/>
      <c r="W3845" s="19"/>
      <c r="X3845" s="2"/>
      <c r="Y3845" s="4"/>
      <c r="Z3845" s="106"/>
      <c r="AA3845" s="114"/>
      <c r="AB3845" s="112"/>
      <c r="AC3845" s="178"/>
      <c r="AD3845" s="11"/>
      <c r="AE3845" s="106"/>
      <c r="AF3845" s="106"/>
      <c r="AG3845" s="106"/>
      <c r="AH3845" s="115"/>
      <c r="AI3845" s="116"/>
      <c r="AO3845" s="26"/>
      <c r="AP3845" s="26"/>
    </row>
    <row r="3846" spans="1:42" ht="15" customHeight="1" x14ac:dyDescent="0.25">
      <c r="A3846" s="105"/>
      <c r="B3846" s="106"/>
      <c r="C3846" s="2"/>
      <c r="D3846" s="2"/>
      <c r="E3846" s="106"/>
      <c r="F3846" s="107"/>
      <c r="G3846" s="108"/>
      <c r="H3846" s="109"/>
      <c r="I3846" s="109"/>
      <c r="J3846" s="110"/>
      <c r="K3846" s="117"/>
      <c r="L3846" s="178"/>
      <c r="M3846" s="178"/>
      <c r="N3846" s="106"/>
      <c r="O3846" s="111"/>
      <c r="P3846" s="111"/>
      <c r="Q3846" s="106"/>
      <c r="R3846" s="106"/>
      <c r="S3846" s="106"/>
      <c r="T3846" s="106"/>
      <c r="U3846" s="106"/>
      <c r="V3846" s="106"/>
      <c r="W3846" s="19"/>
      <c r="X3846" s="2"/>
      <c r="Y3846" s="4"/>
      <c r="Z3846" s="106"/>
      <c r="AA3846" s="114"/>
      <c r="AB3846" s="112"/>
      <c r="AC3846" s="178"/>
      <c r="AD3846" s="11"/>
      <c r="AE3846" s="106"/>
      <c r="AF3846" s="106"/>
      <c r="AG3846" s="106"/>
      <c r="AH3846" s="115"/>
      <c r="AI3846" s="116"/>
      <c r="AO3846" s="26"/>
      <c r="AP3846" s="26"/>
    </row>
    <row r="3847" spans="1:42" ht="15" customHeight="1" x14ac:dyDescent="0.25">
      <c r="A3847" s="105"/>
      <c r="B3847" s="106"/>
      <c r="C3847" s="2"/>
      <c r="D3847" s="2"/>
      <c r="E3847" s="106"/>
      <c r="F3847" s="107"/>
      <c r="G3847" s="108"/>
      <c r="H3847" s="109"/>
      <c r="I3847" s="109"/>
      <c r="J3847" s="110"/>
      <c r="K3847" s="117"/>
      <c r="L3847" s="178"/>
      <c r="M3847" s="178"/>
      <c r="N3847" s="106"/>
      <c r="O3847" s="111"/>
      <c r="P3847" s="111"/>
      <c r="Q3847" s="106"/>
      <c r="R3847" s="106"/>
      <c r="S3847" s="106"/>
      <c r="T3847" s="106"/>
      <c r="U3847" s="106"/>
      <c r="V3847" s="106"/>
      <c r="W3847" s="19"/>
      <c r="X3847" s="2"/>
      <c r="Y3847" s="4"/>
      <c r="Z3847" s="106"/>
      <c r="AA3847" s="114"/>
      <c r="AB3847" s="112"/>
      <c r="AC3847" s="178"/>
      <c r="AD3847" s="11"/>
      <c r="AE3847" s="106"/>
      <c r="AF3847" s="106"/>
      <c r="AG3847" s="106"/>
      <c r="AH3847" s="115"/>
      <c r="AI3847" s="116"/>
      <c r="AO3847" s="26"/>
      <c r="AP3847" s="26"/>
    </row>
    <row r="3848" spans="1:42" ht="15" customHeight="1" x14ac:dyDescent="0.25">
      <c r="A3848" s="105"/>
      <c r="B3848" s="106"/>
      <c r="C3848" s="2"/>
      <c r="D3848" s="2"/>
      <c r="E3848" s="106"/>
      <c r="F3848" s="107"/>
      <c r="G3848" s="108"/>
      <c r="H3848" s="109"/>
      <c r="I3848" s="109"/>
      <c r="J3848" s="110"/>
      <c r="K3848" s="117"/>
      <c r="L3848" s="178"/>
      <c r="M3848" s="178"/>
      <c r="N3848" s="106"/>
      <c r="O3848" s="111"/>
      <c r="P3848" s="111"/>
      <c r="Q3848" s="106"/>
      <c r="R3848" s="106"/>
      <c r="S3848" s="106"/>
      <c r="T3848" s="106"/>
      <c r="U3848" s="106"/>
      <c r="V3848" s="106"/>
      <c r="W3848" s="19"/>
      <c r="X3848" s="2"/>
      <c r="Y3848" s="4"/>
      <c r="Z3848" s="106"/>
      <c r="AA3848" s="114"/>
      <c r="AB3848" s="112"/>
      <c r="AC3848" s="178"/>
      <c r="AD3848" s="11"/>
      <c r="AE3848" s="106"/>
      <c r="AF3848" s="106"/>
      <c r="AG3848" s="106"/>
      <c r="AH3848" s="115"/>
      <c r="AI3848" s="116"/>
      <c r="AO3848" s="26"/>
      <c r="AP3848" s="26"/>
    </row>
    <row r="3849" spans="1:42" ht="15" customHeight="1" x14ac:dyDescent="0.25">
      <c r="A3849" s="105"/>
      <c r="B3849" s="106"/>
      <c r="C3849" s="2"/>
      <c r="D3849" s="2"/>
      <c r="E3849" s="106"/>
      <c r="F3849" s="107"/>
      <c r="G3849" s="108"/>
      <c r="H3849" s="109"/>
      <c r="I3849" s="109"/>
      <c r="J3849" s="110"/>
      <c r="K3849" s="117"/>
      <c r="L3849" s="178"/>
      <c r="M3849" s="178"/>
      <c r="N3849" s="106"/>
      <c r="O3849" s="111"/>
      <c r="P3849" s="111"/>
      <c r="Q3849" s="106"/>
      <c r="R3849" s="106"/>
      <c r="S3849" s="106"/>
      <c r="T3849" s="106"/>
      <c r="U3849" s="106"/>
      <c r="V3849" s="106"/>
      <c r="W3849" s="19"/>
      <c r="X3849" s="2"/>
      <c r="Y3849" s="4"/>
      <c r="Z3849" s="106"/>
      <c r="AA3849" s="114"/>
      <c r="AB3849" s="112"/>
      <c r="AC3849" s="178"/>
      <c r="AD3849" s="11"/>
      <c r="AE3849" s="106"/>
      <c r="AF3849" s="106"/>
      <c r="AG3849" s="106"/>
      <c r="AH3849" s="115"/>
      <c r="AI3849" s="116"/>
      <c r="AO3849" s="26"/>
      <c r="AP3849" s="26"/>
    </row>
    <row r="3850" spans="1:42" ht="15" customHeight="1" x14ac:dyDescent="0.25">
      <c r="A3850" s="105"/>
      <c r="B3850" s="106"/>
      <c r="C3850" s="2"/>
      <c r="D3850" s="2"/>
      <c r="E3850" s="106"/>
      <c r="F3850" s="107"/>
      <c r="G3850" s="108"/>
      <c r="H3850" s="109"/>
      <c r="I3850" s="109"/>
      <c r="J3850" s="110"/>
      <c r="K3850" s="117"/>
      <c r="L3850" s="178"/>
      <c r="M3850" s="178"/>
      <c r="N3850" s="106"/>
      <c r="O3850" s="111"/>
      <c r="P3850" s="111"/>
      <c r="Q3850" s="106"/>
      <c r="R3850" s="106"/>
      <c r="S3850" s="106"/>
      <c r="T3850" s="106"/>
      <c r="U3850" s="106"/>
      <c r="V3850" s="106"/>
      <c r="W3850" s="19"/>
      <c r="X3850" s="2"/>
      <c r="Y3850" s="4"/>
      <c r="Z3850" s="106"/>
      <c r="AA3850" s="114"/>
      <c r="AB3850" s="112"/>
      <c r="AC3850" s="178"/>
      <c r="AD3850" s="11"/>
      <c r="AE3850" s="106"/>
      <c r="AF3850" s="106"/>
      <c r="AG3850" s="106"/>
      <c r="AH3850" s="115"/>
      <c r="AI3850" s="116"/>
      <c r="AO3850" s="26"/>
      <c r="AP3850" s="26"/>
    </row>
    <row r="3851" spans="1:42" ht="15" customHeight="1" x14ac:dyDescent="0.25">
      <c r="A3851" s="105"/>
      <c r="B3851" s="106"/>
      <c r="C3851" s="2"/>
      <c r="D3851" s="2"/>
      <c r="E3851" s="106"/>
      <c r="F3851" s="107"/>
      <c r="G3851" s="108"/>
      <c r="H3851" s="109"/>
      <c r="I3851" s="109"/>
      <c r="J3851" s="110"/>
      <c r="K3851" s="117"/>
      <c r="L3851" s="178"/>
      <c r="M3851" s="178"/>
      <c r="N3851" s="106"/>
      <c r="O3851" s="111"/>
      <c r="P3851" s="111"/>
      <c r="Q3851" s="106"/>
      <c r="R3851" s="106"/>
      <c r="S3851" s="106"/>
      <c r="T3851" s="106"/>
      <c r="U3851" s="106"/>
      <c r="V3851" s="106"/>
      <c r="W3851" s="19"/>
      <c r="X3851" s="2"/>
      <c r="Y3851" s="4"/>
      <c r="Z3851" s="106"/>
      <c r="AA3851" s="114"/>
      <c r="AB3851" s="112"/>
      <c r="AC3851" s="178"/>
      <c r="AD3851" s="11"/>
      <c r="AE3851" s="106"/>
      <c r="AF3851" s="106"/>
      <c r="AG3851" s="106"/>
      <c r="AH3851" s="115"/>
      <c r="AI3851" s="116"/>
      <c r="AO3851" s="26"/>
      <c r="AP3851" s="26"/>
    </row>
    <row r="3852" spans="1:42" ht="15" customHeight="1" x14ac:dyDescent="0.25">
      <c r="A3852" s="105"/>
      <c r="B3852" s="106"/>
      <c r="C3852" s="2"/>
      <c r="D3852" s="2"/>
      <c r="E3852" s="106"/>
      <c r="F3852" s="107"/>
      <c r="G3852" s="108"/>
      <c r="H3852" s="109"/>
      <c r="I3852" s="109"/>
      <c r="J3852" s="110"/>
      <c r="K3852" s="117"/>
      <c r="L3852" s="178"/>
      <c r="M3852" s="178"/>
      <c r="N3852" s="106"/>
      <c r="O3852" s="111"/>
      <c r="P3852" s="111"/>
      <c r="Q3852" s="106"/>
      <c r="R3852" s="106"/>
      <c r="S3852" s="106"/>
      <c r="T3852" s="106"/>
      <c r="U3852" s="106"/>
      <c r="V3852" s="106"/>
      <c r="W3852" s="19"/>
      <c r="X3852" s="2"/>
      <c r="Y3852" s="4"/>
      <c r="Z3852" s="106"/>
      <c r="AA3852" s="114"/>
      <c r="AB3852" s="112"/>
      <c r="AC3852" s="178"/>
      <c r="AD3852" s="11"/>
      <c r="AE3852" s="106"/>
      <c r="AF3852" s="106"/>
      <c r="AG3852" s="106"/>
      <c r="AH3852" s="115"/>
      <c r="AI3852" s="116"/>
      <c r="AO3852" s="26"/>
      <c r="AP3852" s="26"/>
    </row>
    <row r="3853" spans="1:42" ht="15" customHeight="1" x14ac:dyDescent="0.25">
      <c r="A3853" s="105"/>
      <c r="B3853" s="106"/>
      <c r="C3853" s="2"/>
      <c r="D3853" s="2"/>
      <c r="E3853" s="106"/>
      <c r="F3853" s="107"/>
      <c r="G3853" s="108"/>
      <c r="H3853" s="109"/>
      <c r="I3853" s="109"/>
      <c r="J3853" s="110"/>
      <c r="K3853" s="117"/>
      <c r="L3853" s="178"/>
      <c r="M3853" s="178"/>
      <c r="N3853" s="106"/>
      <c r="O3853" s="111"/>
      <c r="P3853" s="111"/>
      <c r="Q3853" s="106"/>
      <c r="R3853" s="106"/>
      <c r="S3853" s="106"/>
      <c r="T3853" s="106"/>
      <c r="U3853" s="106"/>
      <c r="V3853" s="106"/>
      <c r="W3853" s="19"/>
      <c r="X3853" s="2"/>
      <c r="Y3853" s="4"/>
      <c r="Z3853" s="106"/>
      <c r="AA3853" s="114"/>
      <c r="AB3853" s="112"/>
      <c r="AC3853" s="178"/>
      <c r="AD3853" s="11"/>
      <c r="AE3853" s="106"/>
      <c r="AF3853" s="106"/>
      <c r="AG3853" s="106"/>
      <c r="AH3853" s="115"/>
      <c r="AI3853" s="116"/>
      <c r="AO3853" s="26"/>
      <c r="AP3853" s="26"/>
    </row>
    <row r="3854" spans="1:42" ht="15" customHeight="1" x14ac:dyDescent="0.25">
      <c r="A3854" s="105"/>
      <c r="B3854" s="106"/>
      <c r="C3854" s="2"/>
      <c r="D3854" s="2"/>
      <c r="E3854" s="106"/>
      <c r="F3854" s="107"/>
      <c r="G3854" s="108"/>
      <c r="H3854" s="109"/>
      <c r="I3854" s="109"/>
      <c r="J3854" s="110"/>
      <c r="K3854" s="117"/>
      <c r="L3854" s="178"/>
      <c r="M3854" s="178"/>
      <c r="N3854" s="106"/>
      <c r="O3854" s="111"/>
      <c r="P3854" s="111"/>
      <c r="Q3854" s="106"/>
      <c r="R3854" s="106"/>
      <c r="S3854" s="106"/>
      <c r="T3854" s="106"/>
      <c r="U3854" s="106"/>
      <c r="V3854" s="106"/>
      <c r="W3854" s="19"/>
      <c r="X3854" s="2"/>
      <c r="Y3854" s="4"/>
      <c r="Z3854" s="106"/>
      <c r="AA3854" s="114"/>
      <c r="AB3854" s="112"/>
      <c r="AC3854" s="178"/>
      <c r="AD3854" s="11"/>
      <c r="AE3854" s="106"/>
      <c r="AF3854" s="106"/>
      <c r="AG3854" s="106"/>
      <c r="AH3854" s="115"/>
      <c r="AI3854" s="116"/>
      <c r="AO3854" s="26"/>
      <c r="AP3854" s="26"/>
    </row>
    <row r="3855" spans="1:42" ht="15" customHeight="1" x14ac:dyDescent="0.25">
      <c r="A3855" s="105"/>
      <c r="B3855" s="106"/>
      <c r="C3855" s="2"/>
      <c r="D3855" s="2"/>
      <c r="E3855" s="106"/>
      <c r="F3855" s="107"/>
      <c r="G3855" s="108"/>
      <c r="H3855" s="109"/>
      <c r="I3855" s="109"/>
      <c r="J3855" s="110"/>
      <c r="K3855" s="117"/>
      <c r="L3855" s="178"/>
      <c r="M3855" s="178"/>
      <c r="N3855" s="106"/>
      <c r="O3855" s="111"/>
      <c r="P3855" s="111"/>
      <c r="Q3855" s="106"/>
      <c r="R3855" s="106"/>
      <c r="S3855" s="106"/>
      <c r="T3855" s="106"/>
      <c r="U3855" s="106"/>
      <c r="V3855" s="106"/>
      <c r="W3855" s="19"/>
      <c r="X3855" s="2"/>
      <c r="Y3855" s="4"/>
      <c r="Z3855" s="106"/>
      <c r="AA3855" s="114"/>
      <c r="AB3855" s="112"/>
      <c r="AC3855" s="178"/>
      <c r="AD3855" s="11"/>
      <c r="AE3855" s="106"/>
      <c r="AF3855" s="106"/>
      <c r="AG3855" s="106"/>
      <c r="AH3855" s="115"/>
      <c r="AI3855" s="116"/>
      <c r="AO3855" s="26"/>
      <c r="AP3855" s="26"/>
    </row>
    <row r="3856" spans="1:42" ht="15" customHeight="1" x14ac:dyDescent="0.25">
      <c r="A3856" s="105"/>
      <c r="B3856" s="106"/>
      <c r="C3856" s="2"/>
      <c r="D3856" s="2"/>
      <c r="E3856" s="106"/>
      <c r="F3856" s="107"/>
      <c r="G3856" s="108"/>
      <c r="H3856" s="109"/>
      <c r="I3856" s="109"/>
      <c r="J3856" s="110"/>
      <c r="K3856" s="117"/>
      <c r="L3856" s="178"/>
      <c r="M3856" s="178"/>
      <c r="N3856" s="106"/>
      <c r="O3856" s="111"/>
      <c r="P3856" s="111"/>
      <c r="Q3856" s="106"/>
      <c r="R3856" s="106"/>
      <c r="S3856" s="106"/>
      <c r="T3856" s="106"/>
      <c r="U3856" s="106"/>
      <c r="V3856" s="106"/>
      <c r="W3856" s="19"/>
      <c r="X3856" s="2"/>
      <c r="Y3856" s="4"/>
      <c r="Z3856" s="106"/>
      <c r="AA3856" s="114"/>
      <c r="AB3856" s="112"/>
      <c r="AC3856" s="178"/>
      <c r="AD3856" s="11"/>
      <c r="AE3856" s="106"/>
      <c r="AF3856" s="106"/>
      <c r="AG3856" s="106"/>
      <c r="AH3856" s="115"/>
      <c r="AI3856" s="116"/>
      <c r="AO3856" s="26"/>
      <c r="AP3856" s="26"/>
    </row>
    <row r="3857" spans="1:42" ht="15" customHeight="1" x14ac:dyDescent="0.25">
      <c r="A3857" s="105"/>
      <c r="B3857" s="106"/>
      <c r="C3857" s="2"/>
      <c r="D3857" s="2"/>
      <c r="E3857" s="106"/>
      <c r="F3857" s="107"/>
      <c r="G3857" s="108"/>
      <c r="H3857" s="109"/>
      <c r="I3857" s="109"/>
      <c r="J3857" s="110"/>
      <c r="K3857" s="117"/>
      <c r="L3857" s="178"/>
      <c r="M3857" s="178"/>
      <c r="N3857" s="106"/>
      <c r="O3857" s="111"/>
      <c r="P3857" s="111"/>
      <c r="Q3857" s="106"/>
      <c r="R3857" s="106"/>
      <c r="S3857" s="106"/>
      <c r="T3857" s="106"/>
      <c r="U3857" s="106"/>
      <c r="V3857" s="106"/>
      <c r="W3857" s="19"/>
      <c r="X3857" s="2"/>
      <c r="Y3857" s="4"/>
      <c r="Z3857" s="106"/>
      <c r="AA3857" s="114"/>
      <c r="AB3857" s="112"/>
      <c r="AC3857" s="178"/>
      <c r="AD3857" s="11"/>
      <c r="AE3857" s="106"/>
      <c r="AF3857" s="106"/>
      <c r="AG3857" s="106"/>
      <c r="AH3857" s="115"/>
      <c r="AI3857" s="116"/>
      <c r="AO3857" s="26"/>
      <c r="AP3857" s="26"/>
    </row>
    <row r="3858" spans="1:42" ht="15" customHeight="1" x14ac:dyDescent="0.25">
      <c r="A3858" s="105"/>
      <c r="B3858" s="106"/>
      <c r="C3858" s="2"/>
      <c r="D3858" s="2"/>
      <c r="E3858" s="106"/>
      <c r="F3858" s="107"/>
      <c r="G3858" s="108"/>
      <c r="H3858" s="109"/>
      <c r="I3858" s="109"/>
      <c r="J3858" s="110"/>
      <c r="K3858" s="117"/>
      <c r="L3858" s="178"/>
      <c r="M3858" s="178"/>
      <c r="N3858" s="106"/>
      <c r="O3858" s="111"/>
      <c r="P3858" s="111"/>
      <c r="Q3858" s="106"/>
      <c r="R3858" s="106"/>
      <c r="S3858" s="106"/>
      <c r="T3858" s="106"/>
      <c r="U3858" s="106"/>
      <c r="V3858" s="106"/>
      <c r="W3858" s="19"/>
      <c r="X3858" s="2"/>
      <c r="Y3858" s="4"/>
      <c r="Z3858" s="106"/>
      <c r="AA3858" s="114"/>
      <c r="AB3858" s="112"/>
      <c r="AC3858" s="178"/>
      <c r="AD3858" s="11"/>
      <c r="AE3858" s="106"/>
      <c r="AF3858" s="106"/>
      <c r="AG3858" s="106"/>
      <c r="AH3858" s="115"/>
      <c r="AI3858" s="116"/>
      <c r="AO3858" s="26"/>
      <c r="AP3858" s="26"/>
    </row>
    <row r="3859" spans="1:42" ht="15" customHeight="1" x14ac:dyDescent="0.25">
      <c r="A3859" s="105"/>
      <c r="B3859" s="106"/>
      <c r="C3859" s="2"/>
      <c r="D3859" s="2"/>
      <c r="E3859" s="106"/>
      <c r="F3859" s="107"/>
      <c r="G3859" s="108"/>
      <c r="H3859" s="109"/>
      <c r="I3859" s="109"/>
      <c r="J3859" s="110"/>
      <c r="K3859" s="117"/>
      <c r="L3859" s="178"/>
      <c r="M3859" s="178"/>
      <c r="N3859" s="106"/>
      <c r="O3859" s="111"/>
      <c r="P3859" s="111"/>
      <c r="Q3859" s="106"/>
      <c r="R3859" s="106"/>
      <c r="S3859" s="106"/>
      <c r="T3859" s="106"/>
      <c r="U3859" s="106"/>
      <c r="V3859" s="106"/>
      <c r="W3859" s="19"/>
      <c r="X3859" s="2"/>
      <c r="Y3859" s="4"/>
      <c r="Z3859" s="106"/>
      <c r="AA3859" s="114"/>
      <c r="AB3859" s="112"/>
      <c r="AC3859" s="178"/>
      <c r="AD3859" s="11"/>
      <c r="AE3859" s="106"/>
      <c r="AF3859" s="106"/>
      <c r="AG3859" s="106"/>
      <c r="AH3859" s="115"/>
      <c r="AI3859" s="116"/>
      <c r="AO3859" s="26"/>
      <c r="AP3859" s="26"/>
    </row>
    <row r="3860" spans="1:42" ht="15" customHeight="1" x14ac:dyDescent="0.25">
      <c r="A3860" s="105"/>
      <c r="B3860" s="106"/>
      <c r="C3860" s="2"/>
      <c r="D3860" s="2"/>
      <c r="E3860" s="106"/>
      <c r="F3860" s="107"/>
      <c r="G3860" s="108"/>
      <c r="H3860" s="109"/>
      <c r="I3860" s="109"/>
      <c r="J3860" s="110"/>
      <c r="K3860" s="117"/>
      <c r="L3860" s="178"/>
      <c r="M3860" s="178"/>
      <c r="N3860" s="106"/>
      <c r="O3860" s="111"/>
      <c r="P3860" s="111"/>
      <c r="Q3860" s="106"/>
      <c r="R3860" s="106"/>
      <c r="S3860" s="106"/>
      <c r="T3860" s="106"/>
      <c r="U3860" s="106"/>
      <c r="V3860" s="106"/>
      <c r="W3860" s="19"/>
      <c r="X3860" s="2"/>
      <c r="Y3860" s="4"/>
      <c r="Z3860" s="106"/>
      <c r="AA3860" s="114"/>
      <c r="AB3860" s="112"/>
      <c r="AC3860" s="178"/>
      <c r="AD3860" s="11"/>
      <c r="AE3860" s="106"/>
      <c r="AF3860" s="106"/>
      <c r="AG3860" s="106"/>
      <c r="AH3860" s="115"/>
      <c r="AI3860" s="116"/>
      <c r="AO3860" s="26"/>
      <c r="AP3860" s="26"/>
    </row>
    <row r="3861" spans="1:42" ht="15" customHeight="1" x14ac:dyDescent="0.25">
      <c r="A3861" s="105"/>
      <c r="B3861" s="106"/>
      <c r="C3861" s="2"/>
      <c r="D3861" s="2"/>
      <c r="E3861" s="106"/>
      <c r="F3861" s="107"/>
      <c r="G3861" s="108"/>
      <c r="H3861" s="109"/>
      <c r="I3861" s="109"/>
      <c r="J3861" s="110"/>
      <c r="K3861" s="117"/>
      <c r="L3861" s="178"/>
      <c r="M3861" s="178"/>
      <c r="N3861" s="106"/>
      <c r="O3861" s="111"/>
      <c r="P3861" s="111"/>
      <c r="Q3861" s="106"/>
      <c r="R3861" s="106"/>
      <c r="S3861" s="106"/>
      <c r="T3861" s="106"/>
      <c r="U3861" s="106"/>
      <c r="V3861" s="106"/>
      <c r="W3861" s="19"/>
      <c r="X3861" s="2"/>
      <c r="Y3861" s="4"/>
      <c r="Z3861" s="106"/>
      <c r="AA3861" s="114"/>
      <c r="AB3861" s="112"/>
      <c r="AC3861" s="178"/>
      <c r="AD3861" s="11"/>
      <c r="AE3861" s="106"/>
      <c r="AF3861" s="106"/>
      <c r="AG3861" s="106"/>
      <c r="AH3861" s="115"/>
      <c r="AI3861" s="116"/>
      <c r="AO3861" s="26"/>
      <c r="AP3861" s="26"/>
    </row>
    <row r="3862" spans="1:42" ht="15" customHeight="1" x14ac:dyDescent="0.25">
      <c r="A3862" s="105"/>
      <c r="B3862" s="106"/>
      <c r="C3862" s="2"/>
      <c r="D3862" s="2"/>
      <c r="E3862" s="106"/>
      <c r="F3862" s="107"/>
      <c r="G3862" s="108"/>
      <c r="H3862" s="109"/>
      <c r="I3862" s="109"/>
      <c r="J3862" s="110"/>
      <c r="K3862" s="117"/>
      <c r="L3862" s="178"/>
      <c r="M3862" s="178"/>
      <c r="N3862" s="106"/>
      <c r="O3862" s="111"/>
      <c r="P3862" s="111"/>
      <c r="Q3862" s="106"/>
      <c r="R3862" s="106"/>
      <c r="S3862" s="106"/>
      <c r="T3862" s="106"/>
      <c r="U3862" s="106"/>
      <c r="V3862" s="106"/>
      <c r="W3862" s="19"/>
      <c r="X3862" s="2"/>
      <c r="Y3862" s="4"/>
      <c r="Z3862" s="106"/>
      <c r="AA3862" s="114"/>
      <c r="AB3862" s="112"/>
      <c r="AC3862" s="178"/>
      <c r="AD3862" s="11"/>
      <c r="AE3862" s="106"/>
      <c r="AF3862" s="106"/>
      <c r="AG3862" s="106"/>
      <c r="AH3862" s="115"/>
      <c r="AI3862" s="116"/>
      <c r="AO3862" s="26"/>
      <c r="AP3862" s="26"/>
    </row>
    <row r="3863" spans="1:42" ht="15" customHeight="1" x14ac:dyDescent="0.25">
      <c r="A3863" s="105"/>
      <c r="B3863" s="106"/>
      <c r="C3863" s="2"/>
      <c r="D3863" s="2"/>
      <c r="E3863" s="106"/>
      <c r="F3863" s="107"/>
      <c r="G3863" s="108"/>
      <c r="H3863" s="109"/>
      <c r="I3863" s="109"/>
      <c r="J3863" s="110"/>
      <c r="K3863" s="117"/>
      <c r="L3863" s="178"/>
      <c r="M3863" s="178"/>
      <c r="N3863" s="106"/>
      <c r="O3863" s="111"/>
      <c r="P3863" s="111"/>
      <c r="Q3863" s="106"/>
      <c r="R3863" s="106"/>
      <c r="S3863" s="106"/>
      <c r="T3863" s="106"/>
      <c r="U3863" s="106"/>
      <c r="V3863" s="106"/>
      <c r="W3863" s="19"/>
      <c r="X3863" s="2"/>
      <c r="Y3863" s="4"/>
      <c r="Z3863" s="106"/>
      <c r="AA3863" s="114"/>
      <c r="AB3863" s="112"/>
      <c r="AC3863" s="178"/>
      <c r="AD3863" s="11"/>
      <c r="AE3863" s="106"/>
      <c r="AF3863" s="106"/>
      <c r="AG3863" s="106"/>
      <c r="AH3863" s="115"/>
      <c r="AI3863" s="116"/>
      <c r="AO3863" s="26"/>
      <c r="AP3863" s="26"/>
    </row>
    <row r="3864" spans="1:42" ht="15" customHeight="1" x14ac:dyDescent="0.25">
      <c r="A3864" s="105"/>
      <c r="B3864" s="106"/>
      <c r="C3864" s="2"/>
      <c r="D3864" s="2"/>
      <c r="E3864" s="106"/>
      <c r="F3864" s="107"/>
      <c r="G3864" s="108"/>
      <c r="H3864" s="109"/>
      <c r="I3864" s="109"/>
      <c r="J3864" s="110"/>
      <c r="K3864" s="117"/>
      <c r="L3864" s="178"/>
      <c r="M3864" s="178"/>
      <c r="N3864" s="106"/>
      <c r="O3864" s="111"/>
      <c r="P3864" s="111"/>
      <c r="Q3864" s="106"/>
      <c r="R3864" s="106"/>
      <c r="S3864" s="106"/>
      <c r="T3864" s="106"/>
      <c r="U3864" s="106"/>
      <c r="V3864" s="106"/>
      <c r="W3864" s="19"/>
      <c r="X3864" s="2"/>
      <c r="Y3864" s="4"/>
      <c r="Z3864" s="106"/>
      <c r="AA3864" s="114"/>
      <c r="AB3864" s="112"/>
      <c r="AC3864" s="178"/>
      <c r="AD3864" s="11"/>
      <c r="AE3864" s="106"/>
      <c r="AF3864" s="106"/>
      <c r="AG3864" s="106"/>
      <c r="AH3864" s="115"/>
      <c r="AI3864" s="116"/>
      <c r="AO3864" s="26"/>
      <c r="AP3864" s="26"/>
    </row>
    <row r="3865" spans="1:42" ht="15" customHeight="1" x14ac:dyDescent="0.25">
      <c r="A3865" s="105"/>
      <c r="B3865" s="106"/>
      <c r="C3865" s="2"/>
      <c r="D3865" s="2"/>
      <c r="E3865" s="106"/>
      <c r="F3865" s="107"/>
      <c r="G3865" s="108"/>
      <c r="H3865" s="109"/>
      <c r="I3865" s="109"/>
      <c r="J3865" s="110"/>
      <c r="K3865" s="117"/>
      <c r="L3865" s="178"/>
      <c r="M3865" s="178"/>
      <c r="N3865" s="106"/>
      <c r="O3865" s="111"/>
      <c r="P3865" s="111"/>
      <c r="Q3865" s="106"/>
      <c r="R3865" s="106"/>
      <c r="S3865" s="106"/>
      <c r="T3865" s="106"/>
      <c r="U3865" s="106"/>
      <c r="V3865" s="106"/>
      <c r="W3865" s="19"/>
      <c r="X3865" s="2"/>
      <c r="Y3865" s="4"/>
      <c r="Z3865" s="106"/>
      <c r="AA3865" s="114"/>
      <c r="AB3865" s="112"/>
      <c r="AC3865" s="178"/>
      <c r="AD3865" s="11"/>
      <c r="AE3865" s="106"/>
      <c r="AF3865" s="106"/>
      <c r="AG3865" s="106"/>
      <c r="AH3865" s="115"/>
      <c r="AI3865" s="116"/>
      <c r="AO3865" s="26"/>
      <c r="AP3865" s="26"/>
    </row>
    <row r="3866" spans="1:42" ht="15" customHeight="1" x14ac:dyDescent="0.25">
      <c r="A3866" s="105"/>
      <c r="B3866" s="106"/>
      <c r="C3866" s="2"/>
      <c r="D3866" s="2"/>
      <c r="E3866" s="106"/>
      <c r="F3866" s="107"/>
      <c r="G3866" s="108"/>
      <c r="H3866" s="109"/>
      <c r="I3866" s="109"/>
      <c r="J3866" s="110"/>
      <c r="K3866" s="117"/>
      <c r="L3866" s="178"/>
      <c r="M3866" s="178"/>
      <c r="N3866" s="106"/>
      <c r="O3866" s="111"/>
      <c r="P3866" s="111"/>
      <c r="Q3866" s="106"/>
      <c r="R3866" s="106"/>
      <c r="S3866" s="106"/>
      <c r="T3866" s="106"/>
      <c r="U3866" s="106"/>
      <c r="V3866" s="106"/>
      <c r="W3866" s="19"/>
      <c r="X3866" s="2"/>
      <c r="Y3866" s="4"/>
      <c r="Z3866" s="106"/>
      <c r="AA3866" s="114"/>
      <c r="AB3866" s="112"/>
      <c r="AC3866" s="178"/>
      <c r="AD3866" s="11"/>
      <c r="AE3866" s="106"/>
      <c r="AF3866" s="106"/>
      <c r="AG3866" s="106"/>
      <c r="AH3866" s="115"/>
      <c r="AI3866" s="116"/>
      <c r="AO3866" s="26"/>
      <c r="AP3866" s="26"/>
    </row>
    <row r="3867" spans="1:42" ht="15" customHeight="1" x14ac:dyDescent="0.25">
      <c r="A3867" s="105"/>
      <c r="B3867" s="106"/>
      <c r="C3867" s="2"/>
      <c r="D3867" s="2"/>
      <c r="E3867" s="106"/>
      <c r="F3867" s="107"/>
      <c r="G3867" s="108"/>
      <c r="H3867" s="109"/>
      <c r="I3867" s="109"/>
      <c r="J3867" s="110"/>
      <c r="K3867" s="117"/>
      <c r="L3867" s="178"/>
      <c r="M3867" s="178"/>
      <c r="N3867" s="106"/>
      <c r="O3867" s="111"/>
      <c r="P3867" s="111"/>
      <c r="Q3867" s="106"/>
      <c r="R3867" s="106"/>
      <c r="S3867" s="106"/>
      <c r="T3867" s="106"/>
      <c r="U3867" s="106"/>
      <c r="V3867" s="106"/>
      <c r="W3867" s="19"/>
      <c r="X3867" s="2"/>
      <c r="Y3867" s="4"/>
      <c r="Z3867" s="106"/>
      <c r="AA3867" s="114"/>
      <c r="AB3867" s="112"/>
      <c r="AC3867" s="178"/>
      <c r="AD3867" s="11"/>
      <c r="AE3867" s="106"/>
      <c r="AF3867" s="106"/>
      <c r="AG3867" s="106"/>
      <c r="AH3867" s="115"/>
      <c r="AI3867" s="116"/>
      <c r="AO3867" s="26"/>
      <c r="AP3867" s="26"/>
    </row>
    <row r="3868" spans="1:42" ht="15" customHeight="1" x14ac:dyDescent="0.25">
      <c r="A3868" s="105"/>
      <c r="B3868" s="106"/>
      <c r="C3868" s="2"/>
      <c r="D3868" s="2"/>
      <c r="E3868" s="106"/>
      <c r="F3868" s="107"/>
      <c r="G3868" s="108"/>
      <c r="H3868" s="109"/>
      <c r="I3868" s="109"/>
      <c r="J3868" s="110"/>
      <c r="K3868" s="117"/>
      <c r="L3868" s="178"/>
      <c r="M3868" s="178"/>
      <c r="N3868" s="106"/>
      <c r="O3868" s="111"/>
      <c r="P3868" s="111"/>
      <c r="Q3868" s="106"/>
      <c r="R3868" s="106"/>
      <c r="S3868" s="106"/>
      <c r="T3868" s="106"/>
      <c r="U3868" s="106"/>
      <c r="V3868" s="106"/>
      <c r="W3868" s="19"/>
      <c r="X3868" s="2"/>
      <c r="Y3868" s="4"/>
      <c r="Z3868" s="106"/>
      <c r="AA3868" s="114"/>
      <c r="AB3868" s="112"/>
      <c r="AC3868" s="178"/>
      <c r="AD3868" s="11"/>
      <c r="AE3868" s="106"/>
      <c r="AF3868" s="106"/>
      <c r="AG3868" s="106"/>
      <c r="AH3868" s="115"/>
      <c r="AI3868" s="116"/>
      <c r="AO3868" s="26"/>
      <c r="AP3868" s="26"/>
    </row>
    <row r="3869" spans="1:42" ht="15" customHeight="1" x14ac:dyDescent="0.25">
      <c r="A3869" s="105"/>
      <c r="B3869" s="106"/>
      <c r="C3869" s="2"/>
      <c r="D3869" s="2"/>
      <c r="E3869" s="106"/>
      <c r="F3869" s="107"/>
      <c r="G3869" s="108"/>
      <c r="H3869" s="109"/>
      <c r="I3869" s="109"/>
      <c r="J3869" s="110"/>
      <c r="K3869" s="117"/>
      <c r="L3869" s="178"/>
      <c r="M3869" s="178"/>
      <c r="N3869" s="106"/>
      <c r="O3869" s="111"/>
      <c r="P3869" s="111"/>
      <c r="Q3869" s="106"/>
      <c r="R3869" s="106"/>
      <c r="S3869" s="106"/>
      <c r="T3869" s="106"/>
      <c r="U3869" s="106"/>
      <c r="V3869" s="106"/>
      <c r="W3869" s="19"/>
      <c r="X3869" s="2"/>
      <c r="Y3869" s="4"/>
      <c r="Z3869" s="106"/>
      <c r="AA3869" s="114"/>
      <c r="AB3869" s="112"/>
      <c r="AC3869" s="178"/>
      <c r="AD3869" s="11"/>
      <c r="AE3869" s="106"/>
      <c r="AF3869" s="106"/>
      <c r="AG3869" s="106"/>
      <c r="AH3869" s="115"/>
      <c r="AI3869" s="116"/>
      <c r="AO3869" s="26"/>
      <c r="AP3869" s="26"/>
    </row>
    <row r="3870" spans="1:42" ht="15" customHeight="1" x14ac:dyDescent="0.25">
      <c r="A3870" s="105"/>
      <c r="B3870" s="106"/>
      <c r="C3870" s="2"/>
      <c r="D3870" s="2"/>
      <c r="E3870" s="106"/>
      <c r="F3870" s="107"/>
      <c r="G3870" s="108"/>
      <c r="H3870" s="109"/>
      <c r="I3870" s="109"/>
      <c r="J3870" s="110"/>
      <c r="K3870" s="117"/>
      <c r="L3870" s="178"/>
      <c r="M3870" s="178"/>
      <c r="N3870" s="106"/>
      <c r="O3870" s="111"/>
      <c r="P3870" s="111"/>
      <c r="Q3870" s="106"/>
      <c r="R3870" s="106"/>
      <c r="S3870" s="106"/>
      <c r="T3870" s="106"/>
      <c r="U3870" s="106"/>
      <c r="V3870" s="106"/>
      <c r="W3870" s="19"/>
      <c r="X3870" s="2"/>
      <c r="Y3870" s="4"/>
      <c r="Z3870" s="106"/>
      <c r="AA3870" s="114"/>
      <c r="AB3870" s="112"/>
      <c r="AC3870" s="178"/>
      <c r="AD3870" s="11"/>
      <c r="AE3870" s="106"/>
      <c r="AF3870" s="106"/>
      <c r="AG3870" s="106"/>
      <c r="AH3870" s="115"/>
      <c r="AI3870" s="116"/>
      <c r="AO3870" s="26"/>
      <c r="AP3870" s="26"/>
    </row>
    <row r="3871" spans="1:42" ht="15" customHeight="1" x14ac:dyDescent="0.25">
      <c r="A3871" s="105"/>
      <c r="B3871" s="106"/>
      <c r="C3871" s="2"/>
      <c r="D3871" s="2"/>
      <c r="E3871" s="106"/>
      <c r="F3871" s="107"/>
      <c r="G3871" s="108"/>
      <c r="H3871" s="109"/>
      <c r="I3871" s="109"/>
      <c r="J3871" s="110"/>
      <c r="K3871" s="117"/>
      <c r="L3871" s="178"/>
      <c r="M3871" s="178"/>
      <c r="N3871" s="106"/>
      <c r="O3871" s="111"/>
      <c r="P3871" s="111"/>
      <c r="Q3871" s="106"/>
      <c r="R3871" s="106"/>
      <c r="S3871" s="106"/>
      <c r="T3871" s="106"/>
      <c r="U3871" s="106"/>
      <c r="V3871" s="106"/>
      <c r="W3871" s="19"/>
      <c r="X3871" s="2"/>
      <c r="Y3871" s="4"/>
      <c r="Z3871" s="106"/>
      <c r="AA3871" s="114"/>
      <c r="AB3871" s="112"/>
      <c r="AC3871" s="178"/>
      <c r="AD3871" s="11"/>
      <c r="AE3871" s="106"/>
      <c r="AF3871" s="106"/>
      <c r="AG3871" s="106"/>
      <c r="AH3871" s="115"/>
      <c r="AI3871" s="116"/>
      <c r="AO3871" s="26"/>
      <c r="AP3871" s="26"/>
    </row>
    <row r="3872" spans="1:42" ht="15" customHeight="1" x14ac:dyDescent="0.25">
      <c r="A3872" s="105"/>
      <c r="B3872" s="106"/>
      <c r="C3872" s="2"/>
      <c r="D3872" s="2"/>
      <c r="E3872" s="106"/>
      <c r="F3872" s="107"/>
      <c r="G3872" s="108"/>
      <c r="H3872" s="109"/>
      <c r="I3872" s="109"/>
      <c r="J3872" s="110"/>
      <c r="K3872" s="117"/>
      <c r="L3872" s="178"/>
      <c r="M3872" s="178"/>
      <c r="N3872" s="106"/>
      <c r="O3872" s="111"/>
      <c r="P3872" s="111"/>
      <c r="Q3872" s="106"/>
      <c r="R3872" s="106"/>
      <c r="S3872" s="106"/>
      <c r="T3872" s="106"/>
      <c r="U3872" s="106"/>
      <c r="V3872" s="106"/>
      <c r="W3872" s="19"/>
      <c r="X3872" s="2"/>
      <c r="Y3872" s="4"/>
      <c r="Z3872" s="106"/>
      <c r="AA3872" s="114"/>
      <c r="AB3872" s="112"/>
      <c r="AC3872" s="178"/>
      <c r="AD3872" s="11"/>
      <c r="AE3872" s="106"/>
      <c r="AF3872" s="106"/>
      <c r="AG3872" s="106"/>
      <c r="AH3872" s="115"/>
      <c r="AI3872" s="116"/>
      <c r="AO3872" s="26"/>
      <c r="AP3872" s="26"/>
    </row>
    <row r="3873" spans="1:42" ht="15" customHeight="1" x14ac:dyDescent="0.25">
      <c r="A3873" s="105"/>
      <c r="B3873" s="106"/>
      <c r="C3873" s="2"/>
      <c r="D3873" s="2"/>
      <c r="E3873" s="106"/>
      <c r="F3873" s="107"/>
      <c r="G3873" s="108"/>
      <c r="H3873" s="109"/>
      <c r="I3873" s="109"/>
      <c r="J3873" s="110"/>
      <c r="K3873" s="117"/>
      <c r="L3873" s="178"/>
      <c r="M3873" s="178"/>
      <c r="N3873" s="106"/>
      <c r="O3873" s="111"/>
      <c r="P3873" s="111"/>
      <c r="Q3873" s="106"/>
      <c r="R3873" s="106"/>
      <c r="S3873" s="106"/>
      <c r="T3873" s="106"/>
      <c r="U3873" s="106"/>
      <c r="V3873" s="106"/>
      <c r="W3873" s="19"/>
      <c r="X3873" s="2"/>
      <c r="Y3873" s="4"/>
      <c r="Z3873" s="106"/>
      <c r="AA3873" s="114"/>
      <c r="AB3873" s="112"/>
      <c r="AC3873" s="178"/>
      <c r="AD3873" s="11"/>
      <c r="AE3873" s="106"/>
      <c r="AF3873" s="106"/>
      <c r="AG3873" s="106"/>
      <c r="AH3873" s="115"/>
      <c r="AI3873" s="116"/>
      <c r="AO3873" s="26"/>
      <c r="AP3873" s="26"/>
    </row>
    <row r="3874" spans="1:42" ht="15" customHeight="1" x14ac:dyDescent="0.25">
      <c r="A3874" s="105"/>
      <c r="B3874" s="106"/>
      <c r="C3874" s="2"/>
      <c r="D3874" s="2"/>
      <c r="E3874" s="106"/>
      <c r="F3874" s="107"/>
      <c r="G3874" s="108"/>
      <c r="H3874" s="109"/>
      <c r="I3874" s="109"/>
      <c r="J3874" s="110"/>
      <c r="K3874" s="117"/>
      <c r="L3874" s="178"/>
      <c r="M3874" s="178"/>
      <c r="N3874" s="106"/>
      <c r="O3874" s="111"/>
      <c r="P3874" s="111"/>
      <c r="Q3874" s="106"/>
      <c r="R3874" s="106"/>
      <c r="S3874" s="106"/>
      <c r="T3874" s="106"/>
      <c r="U3874" s="106"/>
      <c r="V3874" s="106"/>
      <c r="W3874" s="19"/>
      <c r="X3874" s="2"/>
      <c r="Y3874" s="4"/>
      <c r="Z3874" s="106"/>
      <c r="AA3874" s="114"/>
      <c r="AB3874" s="112"/>
      <c r="AC3874" s="178"/>
      <c r="AD3874" s="11"/>
      <c r="AE3874" s="106"/>
      <c r="AF3874" s="106"/>
      <c r="AG3874" s="106"/>
      <c r="AH3874" s="115"/>
      <c r="AI3874" s="116"/>
      <c r="AO3874" s="26"/>
      <c r="AP3874" s="26"/>
    </row>
    <row r="3875" spans="1:42" ht="15" customHeight="1" x14ac:dyDescent="0.25">
      <c r="A3875" s="105"/>
      <c r="B3875" s="106"/>
      <c r="C3875" s="2"/>
      <c r="D3875" s="2"/>
      <c r="E3875" s="106"/>
      <c r="F3875" s="107"/>
      <c r="G3875" s="108"/>
      <c r="H3875" s="109"/>
      <c r="I3875" s="109"/>
      <c r="J3875" s="110"/>
      <c r="K3875" s="117"/>
      <c r="L3875" s="178"/>
      <c r="M3875" s="178"/>
      <c r="N3875" s="106"/>
      <c r="O3875" s="111"/>
      <c r="P3875" s="111"/>
      <c r="Q3875" s="106"/>
      <c r="R3875" s="106"/>
      <c r="S3875" s="106"/>
      <c r="T3875" s="106"/>
      <c r="U3875" s="106"/>
      <c r="V3875" s="106"/>
      <c r="W3875" s="19"/>
      <c r="X3875" s="2"/>
      <c r="Y3875" s="4"/>
      <c r="Z3875" s="106"/>
      <c r="AA3875" s="114"/>
      <c r="AB3875" s="112"/>
      <c r="AC3875" s="178"/>
      <c r="AD3875" s="11"/>
      <c r="AE3875" s="106"/>
      <c r="AF3875" s="106"/>
      <c r="AG3875" s="106"/>
      <c r="AH3875" s="115"/>
      <c r="AI3875" s="116"/>
      <c r="AO3875" s="26"/>
      <c r="AP3875" s="26"/>
    </row>
    <row r="3876" spans="1:42" ht="15" customHeight="1" x14ac:dyDescent="0.25">
      <c r="A3876" s="105"/>
      <c r="B3876" s="106"/>
      <c r="C3876" s="2"/>
      <c r="D3876" s="2"/>
      <c r="E3876" s="106"/>
      <c r="F3876" s="107"/>
      <c r="G3876" s="108"/>
      <c r="H3876" s="109"/>
      <c r="I3876" s="109"/>
      <c r="J3876" s="110"/>
      <c r="K3876" s="117"/>
      <c r="L3876" s="178"/>
      <c r="M3876" s="178"/>
      <c r="N3876" s="106"/>
      <c r="O3876" s="111"/>
      <c r="P3876" s="111"/>
      <c r="Q3876" s="106"/>
      <c r="R3876" s="106"/>
      <c r="S3876" s="106"/>
      <c r="T3876" s="106"/>
      <c r="U3876" s="106"/>
      <c r="V3876" s="106"/>
      <c r="W3876" s="19"/>
      <c r="X3876" s="2"/>
      <c r="Y3876" s="4"/>
      <c r="Z3876" s="106"/>
      <c r="AA3876" s="114"/>
      <c r="AB3876" s="112"/>
      <c r="AC3876" s="178"/>
      <c r="AD3876" s="11"/>
      <c r="AE3876" s="106"/>
      <c r="AF3876" s="106"/>
      <c r="AG3876" s="106"/>
      <c r="AH3876" s="115"/>
      <c r="AI3876" s="116"/>
      <c r="AO3876" s="26"/>
      <c r="AP3876" s="26"/>
    </row>
    <row r="3877" spans="1:42" ht="15" customHeight="1" x14ac:dyDescent="0.25">
      <c r="A3877" s="105"/>
      <c r="B3877" s="106"/>
      <c r="C3877" s="2"/>
      <c r="D3877" s="2"/>
      <c r="E3877" s="106"/>
      <c r="F3877" s="107"/>
      <c r="G3877" s="108"/>
      <c r="H3877" s="109"/>
      <c r="I3877" s="109"/>
      <c r="J3877" s="110"/>
      <c r="K3877" s="117"/>
      <c r="L3877" s="178"/>
      <c r="M3877" s="178"/>
      <c r="N3877" s="106"/>
      <c r="O3877" s="111"/>
      <c r="P3877" s="111"/>
      <c r="Q3877" s="106"/>
      <c r="R3877" s="106"/>
      <c r="S3877" s="106"/>
      <c r="T3877" s="106"/>
      <c r="U3877" s="106"/>
      <c r="V3877" s="106"/>
      <c r="W3877" s="19"/>
      <c r="X3877" s="2"/>
      <c r="Y3877" s="4"/>
      <c r="Z3877" s="106"/>
      <c r="AA3877" s="114"/>
      <c r="AB3877" s="112"/>
      <c r="AC3877" s="178"/>
      <c r="AD3877" s="11"/>
      <c r="AE3877" s="106"/>
      <c r="AF3877" s="106"/>
      <c r="AG3877" s="106"/>
      <c r="AH3877" s="115"/>
      <c r="AI3877" s="116"/>
      <c r="AO3877" s="26"/>
      <c r="AP3877" s="26"/>
    </row>
    <row r="3878" spans="1:42" ht="15" customHeight="1" x14ac:dyDescent="0.25">
      <c r="A3878" s="105"/>
      <c r="B3878" s="106"/>
      <c r="C3878" s="2"/>
      <c r="D3878" s="2"/>
      <c r="E3878" s="106"/>
      <c r="F3878" s="107"/>
      <c r="G3878" s="108"/>
      <c r="H3878" s="109"/>
      <c r="I3878" s="109"/>
      <c r="J3878" s="110"/>
      <c r="K3878" s="117"/>
      <c r="L3878" s="178"/>
      <c r="M3878" s="178"/>
      <c r="N3878" s="106"/>
      <c r="O3878" s="111"/>
      <c r="P3878" s="111"/>
      <c r="Q3878" s="106"/>
      <c r="R3878" s="106"/>
      <c r="S3878" s="106"/>
      <c r="T3878" s="106"/>
      <c r="U3878" s="106"/>
      <c r="V3878" s="106"/>
      <c r="W3878" s="19"/>
      <c r="X3878" s="2"/>
      <c r="Y3878" s="4"/>
      <c r="Z3878" s="106"/>
      <c r="AA3878" s="114"/>
      <c r="AB3878" s="112"/>
      <c r="AC3878" s="178"/>
      <c r="AD3878" s="11"/>
      <c r="AE3878" s="106"/>
      <c r="AF3878" s="106"/>
      <c r="AG3878" s="106"/>
      <c r="AH3878" s="115"/>
      <c r="AI3878" s="116"/>
      <c r="AO3878" s="26"/>
      <c r="AP3878" s="26"/>
    </row>
    <row r="3879" spans="1:42" ht="15" customHeight="1" x14ac:dyDescent="0.25">
      <c r="A3879" s="105"/>
      <c r="B3879" s="106"/>
      <c r="C3879" s="2"/>
      <c r="D3879" s="2"/>
      <c r="E3879" s="106"/>
      <c r="F3879" s="107"/>
      <c r="G3879" s="108"/>
      <c r="H3879" s="109"/>
      <c r="I3879" s="109"/>
      <c r="J3879" s="110"/>
      <c r="K3879" s="117"/>
      <c r="L3879" s="178"/>
      <c r="M3879" s="178"/>
      <c r="N3879" s="106"/>
      <c r="O3879" s="111"/>
      <c r="P3879" s="111"/>
      <c r="Q3879" s="106"/>
      <c r="R3879" s="106"/>
      <c r="S3879" s="106"/>
      <c r="T3879" s="106"/>
      <c r="U3879" s="106"/>
      <c r="V3879" s="106"/>
      <c r="W3879" s="19"/>
      <c r="X3879" s="2"/>
      <c r="Y3879" s="4"/>
      <c r="Z3879" s="106"/>
      <c r="AA3879" s="114"/>
      <c r="AB3879" s="112"/>
      <c r="AC3879" s="178"/>
      <c r="AD3879" s="11"/>
      <c r="AE3879" s="106"/>
      <c r="AF3879" s="106"/>
      <c r="AG3879" s="106"/>
      <c r="AH3879" s="115"/>
      <c r="AI3879" s="116"/>
      <c r="AO3879" s="26"/>
      <c r="AP3879" s="26"/>
    </row>
    <row r="3880" spans="1:42" ht="15" customHeight="1" x14ac:dyDescent="0.25">
      <c r="A3880" s="105"/>
      <c r="B3880" s="106"/>
      <c r="C3880" s="2"/>
      <c r="D3880" s="2"/>
      <c r="E3880" s="106"/>
      <c r="F3880" s="107"/>
      <c r="G3880" s="108"/>
      <c r="H3880" s="109"/>
      <c r="I3880" s="109"/>
      <c r="J3880" s="110"/>
      <c r="K3880" s="117"/>
      <c r="L3880" s="178"/>
      <c r="M3880" s="178"/>
      <c r="N3880" s="106"/>
      <c r="O3880" s="111"/>
      <c r="P3880" s="111"/>
      <c r="Q3880" s="106"/>
      <c r="R3880" s="106"/>
      <c r="S3880" s="106"/>
      <c r="T3880" s="106"/>
      <c r="U3880" s="106"/>
      <c r="V3880" s="106"/>
      <c r="W3880" s="19"/>
      <c r="X3880" s="2"/>
      <c r="Y3880" s="4"/>
      <c r="Z3880" s="106"/>
      <c r="AA3880" s="114"/>
      <c r="AB3880" s="112"/>
      <c r="AC3880" s="178"/>
      <c r="AD3880" s="11"/>
      <c r="AE3880" s="106"/>
      <c r="AF3880" s="106"/>
      <c r="AG3880" s="106"/>
      <c r="AH3880" s="115"/>
      <c r="AI3880" s="116"/>
      <c r="AO3880" s="26"/>
      <c r="AP3880" s="26"/>
    </row>
    <row r="3881" spans="1:42" ht="15" customHeight="1" x14ac:dyDescent="0.25">
      <c r="A3881" s="105"/>
      <c r="B3881" s="106"/>
      <c r="C3881" s="2"/>
      <c r="D3881" s="2"/>
      <c r="E3881" s="106"/>
      <c r="F3881" s="107"/>
      <c r="G3881" s="108"/>
      <c r="H3881" s="109"/>
      <c r="I3881" s="109"/>
      <c r="J3881" s="110"/>
      <c r="K3881" s="117"/>
      <c r="L3881" s="178"/>
      <c r="M3881" s="178"/>
      <c r="N3881" s="106"/>
      <c r="O3881" s="111"/>
      <c r="P3881" s="111"/>
      <c r="Q3881" s="106"/>
      <c r="R3881" s="106"/>
      <c r="S3881" s="106"/>
      <c r="T3881" s="106"/>
      <c r="U3881" s="106"/>
      <c r="V3881" s="106"/>
      <c r="W3881" s="19"/>
      <c r="X3881" s="2"/>
      <c r="Y3881" s="4"/>
      <c r="Z3881" s="106"/>
      <c r="AA3881" s="114"/>
      <c r="AB3881" s="112"/>
      <c r="AC3881" s="178"/>
      <c r="AD3881" s="11"/>
      <c r="AE3881" s="106"/>
      <c r="AF3881" s="106"/>
      <c r="AG3881" s="106"/>
      <c r="AH3881" s="115"/>
      <c r="AI3881" s="116"/>
      <c r="AO3881" s="26"/>
      <c r="AP3881" s="26"/>
    </row>
    <row r="3882" spans="1:42" ht="15" customHeight="1" x14ac:dyDescent="0.25">
      <c r="A3882" s="105"/>
      <c r="B3882" s="106"/>
      <c r="C3882" s="2"/>
      <c r="D3882" s="2"/>
      <c r="E3882" s="106"/>
      <c r="F3882" s="107"/>
      <c r="G3882" s="108"/>
      <c r="H3882" s="109"/>
      <c r="I3882" s="109"/>
      <c r="J3882" s="110"/>
      <c r="K3882" s="117"/>
      <c r="L3882" s="178"/>
      <c r="M3882" s="178"/>
      <c r="N3882" s="106"/>
      <c r="O3882" s="111"/>
      <c r="P3882" s="111"/>
      <c r="Q3882" s="106"/>
      <c r="R3882" s="106"/>
      <c r="S3882" s="106"/>
      <c r="T3882" s="106"/>
      <c r="U3882" s="106"/>
      <c r="V3882" s="106"/>
      <c r="W3882" s="19"/>
      <c r="X3882" s="2"/>
      <c r="Y3882" s="4"/>
      <c r="Z3882" s="106"/>
      <c r="AA3882" s="114"/>
      <c r="AB3882" s="112"/>
      <c r="AC3882" s="178"/>
      <c r="AD3882" s="11"/>
      <c r="AE3882" s="106"/>
      <c r="AF3882" s="106"/>
      <c r="AG3882" s="106"/>
      <c r="AH3882" s="115"/>
      <c r="AI3882" s="116"/>
      <c r="AO3882" s="26"/>
      <c r="AP3882" s="26"/>
    </row>
    <row r="3883" spans="1:42" ht="15" customHeight="1" x14ac:dyDescent="0.25">
      <c r="A3883" s="105"/>
      <c r="B3883" s="106"/>
      <c r="C3883" s="2"/>
      <c r="D3883" s="2"/>
      <c r="E3883" s="106"/>
      <c r="F3883" s="107"/>
      <c r="G3883" s="108"/>
      <c r="H3883" s="109"/>
      <c r="I3883" s="109"/>
      <c r="J3883" s="110"/>
      <c r="K3883" s="117"/>
      <c r="L3883" s="178"/>
      <c r="M3883" s="178"/>
      <c r="N3883" s="106"/>
      <c r="O3883" s="111"/>
      <c r="P3883" s="111"/>
      <c r="Q3883" s="106"/>
      <c r="R3883" s="106"/>
      <c r="S3883" s="106"/>
      <c r="T3883" s="106"/>
      <c r="U3883" s="106"/>
      <c r="V3883" s="106"/>
      <c r="W3883" s="19"/>
      <c r="X3883" s="2"/>
      <c r="Y3883" s="4"/>
      <c r="Z3883" s="106"/>
      <c r="AA3883" s="114"/>
      <c r="AB3883" s="112"/>
      <c r="AC3883" s="178"/>
      <c r="AD3883" s="11"/>
      <c r="AE3883" s="106"/>
      <c r="AF3883" s="106"/>
      <c r="AG3883" s="106"/>
      <c r="AH3883" s="115"/>
      <c r="AI3883" s="116"/>
      <c r="AO3883" s="26"/>
      <c r="AP3883" s="26"/>
    </row>
    <row r="3884" spans="1:42" ht="15" customHeight="1" x14ac:dyDescent="0.25">
      <c r="A3884" s="105"/>
      <c r="B3884" s="106"/>
      <c r="C3884" s="2"/>
      <c r="D3884" s="2"/>
      <c r="E3884" s="106"/>
      <c r="F3884" s="107"/>
      <c r="G3884" s="108"/>
      <c r="H3884" s="109"/>
      <c r="I3884" s="109"/>
      <c r="J3884" s="110"/>
      <c r="K3884" s="117"/>
      <c r="L3884" s="178"/>
      <c r="M3884" s="178"/>
      <c r="N3884" s="106"/>
      <c r="O3884" s="111"/>
      <c r="P3884" s="111"/>
      <c r="Q3884" s="106"/>
      <c r="R3884" s="106"/>
      <c r="S3884" s="106"/>
      <c r="T3884" s="106"/>
      <c r="U3884" s="106"/>
      <c r="V3884" s="106"/>
      <c r="W3884" s="19"/>
      <c r="X3884" s="2"/>
      <c r="Y3884" s="4"/>
      <c r="Z3884" s="106"/>
      <c r="AA3884" s="114"/>
      <c r="AB3884" s="112"/>
      <c r="AC3884" s="178"/>
      <c r="AD3884" s="11"/>
      <c r="AE3884" s="106"/>
      <c r="AF3884" s="106"/>
      <c r="AG3884" s="106"/>
      <c r="AH3884" s="115"/>
      <c r="AI3884" s="116"/>
      <c r="AO3884" s="26"/>
      <c r="AP3884" s="26"/>
    </row>
    <row r="3885" spans="1:42" ht="15" customHeight="1" x14ac:dyDescent="0.25">
      <c r="A3885" s="105"/>
      <c r="B3885" s="106"/>
      <c r="C3885" s="2"/>
      <c r="D3885" s="2"/>
      <c r="E3885" s="106"/>
      <c r="F3885" s="107"/>
      <c r="G3885" s="108"/>
      <c r="H3885" s="109"/>
      <c r="I3885" s="109"/>
      <c r="J3885" s="110"/>
      <c r="K3885" s="117"/>
      <c r="L3885" s="178"/>
      <c r="M3885" s="178"/>
      <c r="N3885" s="106"/>
      <c r="O3885" s="111"/>
      <c r="P3885" s="111"/>
      <c r="Q3885" s="106"/>
      <c r="R3885" s="106"/>
      <c r="S3885" s="106"/>
      <c r="T3885" s="106"/>
      <c r="U3885" s="106"/>
      <c r="V3885" s="106"/>
      <c r="W3885" s="19"/>
      <c r="X3885" s="2"/>
      <c r="Y3885" s="4"/>
      <c r="Z3885" s="106"/>
      <c r="AA3885" s="114"/>
      <c r="AB3885" s="112"/>
      <c r="AC3885" s="178"/>
      <c r="AD3885" s="11"/>
      <c r="AE3885" s="106"/>
      <c r="AF3885" s="106"/>
      <c r="AG3885" s="106"/>
      <c r="AH3885" s="115"/>
      <c r="AI3885" s="116"/>
      <c r="AO3885" s="26"/>
      <c r="AP3885" s="26"/>
    </row>
    <row r="3886" spans="1:42" ht="15" customHeight="1" x14ac:dyDescent="0.25">
      <c r="A3886" s="105"/>
      <c r="B3886" s="106"/>
      <c r="C3886" s="2"/>
      <c r="D3886" s="2"/>
      <c r="E3886" s="106"/>
      <c r="F3886" s="107"/>
      <c r="G3886" s="108"/>
      <c r="H3886" s="109"/>
      <c r="I3886" s="109"/>
      <c r="J3886" s="110"/>
      <c r="K3886" s="117"/>
      <c r="L3886" s="178"/>
      <c r="M3886" s="178"/>
      <c r="N3886" s="106"/>
      <c r="O3886" s="111"/>
      <c r="P3886" s="111"/>
      <c r="Q3886" s="106"/>
      <c r="R3886" s="106"/>
      <c r="S3886" s="106"/>
      <c r="T3886" s="106"/>
      <c r="U3886" s="106"/>
      <c r="V3886" s="106"/>
      <c r="W3886" s="19"/>
      <c r="X3886" s="2"/>
      <c r="Y3886" s="4"/>
      <c r="Z3886" s="106"/>
      <c r="AA3886" s="114"/>
      <c r="AB3886" s="112"/>
      <c r="AC3886" s="178"/>
      <c r="AD3886" s="11"/>
      <c r="AE3886" s="106"/>
      <c r="AF3886" s="106"/>
      <c r="AG3886" s="106"/>
      <c r="AH3886" s="115"/>
      <c r="AI3886" s="116"/>
      <c r="AO3886" s="26"/>
      <c r="AP3886" s="26"/>
    </row>
    <row r="3887" spans="1:42" ht="15" customHeight="1" x14ac:dyDescent="0.25">
      <c r="A3887" s="105"/>
      <c r="B3887" s="106"/>
      <c r="C3887" s="2"/>
      <c r="D3887" s="2"/>
      <c r="E3887" s="106"/>
      <c r="F3887" s="107"/>
      <c r="G3887" s="108"/>
      <c r="H3887" s="109"/>
      <c r="I3887" s="109"/>
      <c r="J3887" s="110"/>
      <c r="K3887" s="117"/>
      <c r="L3887" s="178"/>
      <c r="M3887" s="178"/>
      <c r="N3887" s="106"/>
      <c r="O3887" s="111"/>
      <c r="P3887" s="111"/>
      <c r="Q3887" s="106"/>
      <c r="R3887" s="106"/>
      <c r="S3887" s="106"/>
      <c r="T3887" s="106"/>
      <c r="U3887" s="106"/>
      <c r="V3887" s="106"/>
      <c r="W3887" s="19"/>
      <c r="X3887" s="2"/>
      <c r="Y3887" s="4"/>
      <c r="Z3887" s="106"/>
      <c r="AA3887" s="114"/>
      <c r="AB3887" s="112"/>
      <c r="AC3887" s="178"/>
      <c r="AD3887" s="11"/>
      <c r="AE3887" s="106"/>
      <c r="AF3887" s="106"/>
      <c r="AG3887" s="106"/>
      <c r="AH3887" s="115"/>
      <c r="AI3887" s="116"/>
      <c r="AO3887" s="26"/>
      <c r="AP3887" s="26"/>
    </row>
    <row r="3888" spans="1:42" ht="15" customHeight="1" x14ac:dyDescent="0.25">
      <c r="A3888" s="105"/>
      <c r="B3888" s="106"/>
      <c r="C3888" s="2"/>
      <c r="D3888" s="2"/>
      <c r="E3888" s="106"/>
      <c r="F3888" s="107"/>
      <c r="G3888" s="108"/>
      <c r="H3888" s="109"/>
      <c r="I3888" s="109"/>
      <c r="J3888" s="110"/>
      <c r="K3888" s="117"/>
      <c r="L3888" s="178"/>
      <c r="M3888" s="178"/>
      <c r="N3888" s="106"/>
      <c r="O3888" s="111"/>
      <c r="P3888" s="111"/>
      <c r="Q3888" s="106"/>
      <c r="R3888" s="106"/>
      <c r="S3888" s="106"/>
      <c r="T3888" s="106"/>
      <c r="U3888" s="106"/>
      <c r="V3888" s="106"/>
      <c r="W3888" s="19"/>
      <c r="X3888" s="2"/>
      <c r="Y3888" s="4"/>
      <c r="Z3888" s="106"/>
      <c r="AA3888" s="114"/>
      <c r="AB3888" s="112"/>
      <c r="AC3888" s="178"/>
      <c r="AD3888" s="11"/>
      <c r="AE3888" s="106"/>
      <c r="AF3888" s="106"/>
      <c r="AG3888" s="106"/>
      <c r="AH3888" s="115"/>
      <c r="AI3888" s="116"/>
      <c r="AO3888" s="26"/>
      <c r="AP3888" s="26"/>
    </row>
    <row r="3889" spans="1:42" ht="15" customHeight="1" x14ac:dyDescent="0.25">
      <c r="A3889" s="105"/>
      <c r="B3889" s="106"/>
      <c r="C3889" s="2"/>
      <c r="D3889" s="2"/>
      <c r="E3889" s="106"/>
      <c r="F3889" s="107"/>
      <c r="G3889" s="108"/>
      <c r="H3889" s="109"/>
      <c r="I3889" s="109"/>
      <c r="J3889" s="110"/>
      <c r="K3889" s="117"/>
      <c r="L3889" s="178"/>
      <c r="M3889" s="178"/>
      <c r="N3889" s="106"/>
      <c r="O3889" s="111"/>
      <c r="P3889" s="111"/>
      <c r="Q3889" s="106"/>
      <c r="R3889" s="106"/>
      <c r="S3889" s="106"/>
      <c r="T3889" s="106"/>
      <c r="U3889" s="106"/>
      <c r="V3889" s="106"/>
      <c r="W3889" s="19"/>
      <c r="X3889" s="2"/>
      <c r="Y3889" s="4"/>
      <c r="Z3889" s="106"/>
      <c r="AA3889" s="114"/>
      <c r="AB3889" s="112"/>
      <c r="AC3889" s="178"/>
      <c r="AD3889" s="11"/>
      <c r="AE3889" s="106"/>
      <c r="AF3889" s="106"/>
      <c r="AG3889" s="106"/>
      <c r="AH3889" s="115"/>
      <c r="AI3889" s="116"/>
      <c r="AO3889" s="26"/>
      <c r="AP3889" s="26"/>
    </row>
    <row r="3890" spans="1:42" ht="15" customHeight="1" x14ac:dyDescent="0.25">
      <c r="A3890" s="105"/>
      <c r="B3890" s="106"/>
      <c r="C3890" s="2"/>
      <c r="D3890" s="2"/>
      <c r="E3890" s="106"/>
      <c r="F3890" s="107"/>
      <c r="G3890" s="108"/>
      <c r="H3890" s="109"/>
      <c r="I3890" s="109"/>
      <c r="J3890" s="110"/>
      <c r="K3890" s="117"/>
      <c r="L3890" s="178"/>
      <c r="M3890" s="178"/>
      <c r="N3890" s="106"/>
      <c r="O3890" s="111"/>
      <c r="P3890" s="111"/>
      <c r="Q3890" s="106"/>
      <c r="R3890" s="106"/>
      <c r="S3890" s="106"/>
      <c r="T3890" s="106"/>
      <c r="U3890" s="106"/>
      <c r="V3890" s="106"/>
      <c r="W3890" s="19"/>
      <c r="X3890" s="2"/>
      <c r="Y3890" s="4"/>
      <c r="Z3890" s="106"/>
      <c r="AA3890" s="114"/>
      <c r="AB3890" s="112"/>
      <c r="AC3890" s="178"/>
      <c r="AD3890" s="11"/>
      <c r="AE3890" s="106"/>
      <c r="AF3890" s="106"/>
      <c r="AG3890" s="106"/>
      <c r="AH3890" s="115"/>
      <c r="AI3890" s="116"/>
      <c r="AO3890" s="26"/>
      <c r="AP3890" s="26"/>
    </row>
    <row r="3891" spans="1:42" ht="15" customHeight="1" x14ac:dyDescent="0.25">
      <c r="A3891" s="105"/>
      <c r="B3891" s="106"/>
      <c r="C3891" s="2"/>
      <c r="D3891" s="2"/>
      <c r="E3891" s="106"/>
      <c r="F3891" s="107"/>
      <c r="G3891" s="108"/>
      <c r="H3891" s="109"/>
      <c r="I3891" s="109"/>
      <c r="J3891" s="110"/>
      <c r="K3891" s="117"/>
      <c r="L3891" s="178"/>
      <c r="M3891" s="178"/>
      <c r="N3891" s="106"/>
      <c r="O3891" s="111"/>
      <c r="P3891" s="111"/>
      <c r="Q3891" s="106"/>
      <c r="R3891" s="106"/>
      <c r="S3891" s="106"/>
      <c r="T3891" s="106"/>
      <c r="U3891" s="106"/>
      <c r="V3891" s="106"/>
      <c r="W3891" s="19"/>
      <c r="X3891" s="2"/>
      <c r="Y3891" s="4"/>
      <c r="Z3891" s="106"/>
      <c r="AA3891" s="114"/>
      <c r="AB3891" s="112"/>
      <c r="AC3891" s="178"/>
      <c r="AD3891" s="11"/>
      <c r="AE3891" s="106"/>
      <c r="AF3891" s="106"/>
      <c r="AG3891" s="106"/>
      <c r="AH3891" s="115"/>
      <c r="AI3891" s="116"/>
      <c r="AO3891" s="26"/>
      <c r="AP3891" s="26"/>
    </row>
    <row r="3892" spans="1:42" ht="15" customHeight="1" x14ac:dyDescent="0.25">
      <c r="A3892" s="105"/>
      <c r="B3892" s="106"/>
      <c r="C3892" s="2"/>
      <c r="D3892" s="2"/>
      <c r="E3892" s="106"/>
      <c r="F3892" s="107"/>
      <c r="G3892" s="108"/>
      <c r="H3892" s="109"/>
      <c r="I3892" s="109"/>
      <c r="J3892" s="110"/>
      <c r="K3892" s="117"/>
      <c r="L3892" s="178"/>
      <c r="M3892" s="178"/>
      <c r="N3892" s="106"/>
      <c r="O3892" s="111"/>
      <c r="P3892" s="111"/>
      <c r="Q3892" s="106"/>
      <c r="R3892" s="106"/>
      <c r="S3892" s="106"/>
      <c r="T3892" s="106"/>
      <c r="U3892" s="106"/>
      <c r="V3892" s="106"/>
      <c r="W3892" s="19"/>
      <c r="X3892" s="2"/>
      <c r="Y3892" s="4"/>
      <c r="Z3892" s="106"/>
      <c r="AA3892" s="114"/>
      <c r="AB3892" s="112"/>
      <c r="AC3892" s="178"/>
      <c r="AD3892" s="11"/>
      <c r="AE3892" s="106"/>
      <c r="AF3892" s="106"/>
      <c r="AG3892" s="106"/>
      <c r="AH3892" s="115"/>
      <c r="AI3892" s="116"/>
      <c r="AO3892" s="26"/>
      <c r="AP3892" s="26"/>
    </row>
    <row r="3893" spans="1:42" ht="15" customHeight="1" x14ac:dyDescent="0.25">
      <c r="A3893" s="105"/>
      <c r="B3893" s="106"/>
      <c r="C3893" s="2"/>
      <c r="D3893" s="2"/>
      <c r="E3893" s="106"/>
      <c r="F3893" s="107"/>
      <c r="G3893" s="108"/>
      <c r="H3893" s="109"/>
      <c r="I3893" s="109"/>
      <c r="J3893" s="110"/>
      <c r="K3893" s="117"/>
      <c r="L3893" s="178"/>
      <c r="M3893" s="178"/>
      <c r="N3893" s="106"/>
      <c r="O3893" s="111"/>
      <c r="P3893" s="111"/>
      <c r="Q3893" s="106"/>
      <c r="R3893" s="106"/>
      <c r="S3893" s="106"/>
      <c r="T3893" s="106"/>
      <c r="U3893" s="106"/>
      <c r="V3893" s="106"/>
      <c r="W3893" s="19"/>
      <c r="X3893" s="2"/>
      <c r="Y3893" s="4"/>
      <c r="Z3893" s="106"/>
      <c r="AA3893" s="114"/>
      <c r="AB3893" s="112"/>
      <c r="AC3893" s="178"/>
      <c r="AD3893" s="11"/>
      <c r="AE3893" s="106"/>
      <c r="AF3893" s="106"/>
      <c r="AG3893" s="106"/>
      <c r="AH3893" s="115"/>
      <c r="AI3893" s="116"/>
      <c r="AO3893" s="26"/>
      <c r="AP3893" s="26"/>
    </row>
    <row r="3894" spans="1:42" ht="15" customHeight="1" x14ac:dyDescent="0.25">
      <c r="A3894" s="105"/>
      <c r="B3894" s="106"/>
      <c r="C3894" s="2"/>
      <c r="D3894" s="2"/>
      <c r="E3894" s="106"/>
      <c r="F3894" s="107"/>
      <c r="G3894" s="108"/>
      <c r="H3894" s="109"/>
      <c r="I3894" s="109"/>
      <c r="J3894" s="110"/>
      <c r="K3894" s="117"/>
      <c r="L3894" s="178"/>
      <c r="M3894" s="178"/>
      <c r="N3894" s="106"/>
      <c r="O3894" s="111"/>
      <c r="P3894" s="111"/>
      <c r="Q3894" s="106"/>
      <c r="R3894" s="106"/>
      <c r="S3894" s="106"/>
      <c r="T3894" s="106"/>
      <c r="U3894" s="106"/>
      <c r="V3894" s="106"/>
      <c r="W3894" s="19"/>
      <c r="X3894" s="2"/>
      <c r="Y3894" s="4"/>
      <c r="Z3894" s="106"/>
      <c r="AA3894" s="114"/>
      <c r="AB3894" s="112"/>
      <c r="AC3894" s="178"/>
      <c r="AD3894" s="11"/>
      <c r="AE3894" s="106"/>
      <c r="AF3894" s="106"/>
      <c r="AG3894" s="106"/>
      <c r="AH3894" s="115"/>
      <c r="AI3894" s="116"/>
      <c r="AO3894" s="26"/>
      <c r="AP3894" s="26"/>
    </row>
    <row r="3895" spans="1:42" ht="15" customHeight="1" x14ac:dyDescent="0.25">
      <c r="A3895" s="105"/>
      <c r="B3895" s="106"/>
      <c r="C3895" s="2"/>
      <c r="D3895" s="2"/>
      <c r="E3895" s="106"/>
      <c r="F3895" s="107"/>
      <c r="G3895" s="108"/>
      <c r="H3895" s="109"/>
      <c r="I3895" s="109"/>
      <c r="J3895" s="110"/>
      <c r="K3895" s="117"/>
      <c r="L3895" s="178"/>
      <c r="M3895" s="178"/>
      <c r="N3895" s="106"/>
      <c r="O3895" s="111"/>
      <c r="P3895" s="111"/>
      <c r="Q3895" s="106"/>
      <c r="R3895" s="106"/>
      <c r="S3895" s="106"/>
      <c r="T3895" s="106"/>
      <c r="U3895" s="106"/>
      <c r="V3895" s="106"/>
      <c r="W3895" s="19"/>
      <c r="X3895" s="2"/>
      <c r="Y3895" s="4"/>
      <c r="Z3895" s="106"/>
      <c r="AA3895" s="114"/>
      <c r="AB3895" s="112"/>
      <c r="AC3895" s="178"/>
      <c r="AD3895" s="11"/>
      <c r="AE3895" s="106"/>
      <c r="AF3895" s="106"/>
      <c r="AG3895" s="106"/>
      <c r="AH3895" s="115"/>
      <c r="AI3895" s="116"/>
      <c r="AO3895" s="26"/>
      <c r="AP3895" s="26"/>
    </row>
    <row r="3896" spans="1:42" ht="15" customHeight="1" x14ac:dyDescent="0.25">
      <c r="A3896" s="105"/>
      <c r="B3896" s="106"/>
      <c r="C3896" s="2"/>
      <c r="D3896" s="2"/>
      <c r="E3896" s="106"/>
      <c r="F3896" s="107"/>
      <c r="G3896" s="108"/>
      <c r="H3896" s="109"/>
      <c r="I3896" s="109"/>
      <c r="J3896" s="110"/>
      <c r="K3896" s="117"/>
      <c r="L3896" s="178"/>
      <c r="M3896" s="178"/>
      <c r="N3896" s="106"/>
      <c r="O3896" s="111"/>
      <c r="P3896" s="111"/>
      <c r="Q3896" s="106"/>
      <c r="R3896" s="106"/>
      <c r="S3896" s="106"/>
      <c r="T3896" s="106"/>
      <c r="U3896" s="106"/>
      <c r="V3896" s="106"/>
      <c r="W3896" s="19"/>
      <c r="X3896" s="2"/>
      <c r="Y3896" s="4"/>
      <c r="Z3896" s="106"/>
      <c r="AA3896" s="114"/>
      <c r="AB3896" s="112"/>
      <c r="AC3896" s="178"/>
      <c r="AD3896" s="11"/>
      <c r="AE3896" s="106"/>
      <c r="AF3896" s="106"/>
      <c r="AG3896" s="106"/>
      <c r="AH3896" s="115"/>
      <c r="AI3896" s="116"/>
      <c r="AO3896" s="26"/>
      <c r="AP3896" s="26"/>
    </row>
    <row r="3897" spans="1:42" ht="15" customHeight="1" x14ac:dyDescent="0.25">
      <c r="A3897" s="105"/>
      <c r="B3897" s="106"/>
      <c r="C3897" s="2"/>
      <c r="D3897" s="2"/>
      <c r="E3897" s="106"/>
      <c r="F3897" s="107"/>
      <c r="G3897" s="108"/>
      <c r="H3897" s="109"/>
      <c r="I3897" s="109"/>
      <c r="J3897" s="110"/>
      <c r="K3897" s="117"/>
      <c r="L3897" s="178"/>
      <c r="M3897" s="178"/>
      <c r="N3897" s="106"/>
      <c r="O3897" s="111"/>
      <c r="P3897" s="111"/>
      <c r="Q3897" s="106"/>
      <c r="R3897" s="106"/>
      <c r="S3897" s="106"/>
      <c r="T3897" s="106"/>
      <c r="U3897" s="106"/>
      <c r="V3897" s="106"/>
      <c r="W3897" s="19"/>
      <c r="X3897" s="2"/>
      <c r="Y3897" s="4"/>
      <c r="Z3897" s="106"/>
      <c r="AA3897" s="114"/>
      <c r="AB3897" s="112"/>
      <c r="AC3897" s="178"/>
      <c r="AD3897" s="11"/>
      <c r="AE3897" s="106"/>
      <c r="AF3897" s="106"/>
      <c r="AG3897" s="106"/>
      <c r="AH3897" s="115"/>
      <c r="AI3897" s="116"/>
      <c r="AO3897" s="26"/>
      <c r="AP3897" s="26"/>
    </row>
    <row r="3898" spans="1:42" ht="15" customHeight="1" x14ac:dyDescent="0.25">
      <c r="A3898" s="105"/>
      <c r="B3898" s="106"/>
      <c r="C3898" s="2"/>
      <c r="D3898" s="2"/>
      <c r="E3898" s="106"/>
      <c r="F3898" s="107"/>
      <c r="G3898" s="108"/>
      <c r="H3898" s="109"/>
      <c r="I3898" s="109"/>
      <c r="J3898" s="110"/>
      <c r="K3898" s="117"/>
      <c r="L3898" s="178"/>
      <c r="M3898" s="178"/>
      <c r="N3898" s="106"/>
      <c r="O3898" s="111"/>
      <c r="P3898" s="111"/>
      <c r="Q3898" s="106"/>
      <c r="R3898" s="106"/>
      <c r="S3898" s="106"/>
      <c r="T3898" s="106"/>
      <c r="U3898" s="106"/>
      <c r="V3898" s="106"/>
      <c r="W3898" s="19"/>
      <c r="X3898" s="2"/>
      <c r="Y3898" s="4"/>
      <c r="Z3898" s="106"/>
      <c r="AA3898" s="114"/>
      <c r="AB3898" s="112"/>
      <c r="AC3898" s="178"/>
      <c r="AD3898" s="11"/>
      <c r="AE3898" s="106"/>
      <c r="AF3898" s="106"/>
      <c r="AG3898" s="106"/>
      <c r="AH3898" s="115"/>
      <c r="AI3898" s="116"/>
      <c r="AO3898" s="26"/>
      <c r="AP3898" s="26"/>
    </row>
    <row r="3899" spans="1:42" ht="15" customHeight="1" x14ac:dyDescent="0.25">
      <c r="A3899" s="105"/>
      <c r="B3899" s="106"/>
      <c r="C3899" s="2"/>
      <c r="D3899" s="2"/>
      <c r="E3899" s="106"/>
      <c r="F3899" s="107"/>
      <c r="G3899" s="108"/>
      <c r="H3899" s="109"/>
      <c r="I3899" s="109"/>
      <c r="J3899" s="110"/>
      <c r="K3899" s="117"/>
      <c r="L3899" s="178"/>
      <c r="M3899" s="178"/>
      <c r="N3899" s="106"/>
      <c r="O3899" s="111"/>
      <c r="P3899" s="111"/>
      <c r="Q3899" s="106"/>
      <c r="R3899" s="106"/>
      <c r="S3899" s="106"/>
      <c r="T3899" s="106"/>
      <c r="U3899" s="106"/>
      <c r="V3899" s="106"/>
      <c r="W3899" s="19"/>
      <c r="X3899" s="2"/>
      <c r="Y3899" s="4"/>
      <c r="Z3899" s="106"/>
      <c r="AA3899" s="114"/>
      <c r="AB3899" s="112"/>
      <c r="AC3899" s="178"/>
      <c r="AD3899" s="11"/>
      <c r="AE3899" s="106"/>
      <c r="AF3899" s="106"/>
      <c r="AG3899" s="106"/>
      <c r="AH3899" s="115"/>
      <c r="AI3899" s="116"/>
      <c r="AO3899" s="26"/>
      <c r="AP3899" s="26"/>
    </row>
    <row r="3900" spans="1:42" ht="15" customHeight="1" x14ac:dyDescent="0.25">
      <c r="A3900" s="105"/>
      <c r="B3900" s="106"/>
      <c r="C3900" s="2"/>
      <c r="D3900" s="2"/>
      <c r="E3900" s="106"/>
      <c r="F3900" s="107"/>
      <c r="G3900" s="108"/>
      <c r="H3900" s="109"/>
      <c r="I3900" s="109"/>
      <c r="J3900" s="110"/>
      <c r="K3900" s="117"/>
      <c r="L3900" s="178"/>
      <c r="M3900" s="178"/>
      <c r="N3900" s="106"/>
      <c r="O3900" s="111"/>
      <c r="P3900" s="111"/>
      <c r="Q3900" s="106"/>
      <c r="R3900" s="106"/>
      <c r="S3900" s="106"/>
      <c r="T3900" s="106"/>
      <c r="U3900" s="106"/>
      <c r="V3900" s="106"/>
      <c r="W3900" s="19"/>
      <c r="X3900" s="2"/>
      <c r="Y3900" s="4"/>
      <c r="Z3900" s="106"/>
      <c r="AA3900" s="114"/>
      <c r="AB3900" s="112"/>
      <c r="AC3900" s="178"/>
      <c r="AD3900" s="11"/>
      <c r="AE3900" s="106"/>
      <c r="AF3900" s="106"/>
      <c r="AG3900" s="106"/>
      <c r="AH3900" s="115"/>
      <c r="AI3900" s="116"/>
      <c r="AO3900" s="26"/>
      <c r="AP3900" s="26"/>
    </row>
    <row r="3901" spans="1:42" ht="15" customHeight="1" x14ac:dyDescent="0.25">
      <c r="A3901" s="105"/>
      <c r="B3901" s="106"/>
      <c r="C3901" s="2"/>
      <c r="D3901" s="2"/>
      <c r="E3901" s="106"/>
      <c r="F3901" s="107"/>
      <c r="G3901" s="108"/>
      <c r="H3901" s="109"/>
      <c r="I3901" s="109"/>
      <c r="J3901" s="110"/>
      <c r="K3901" s="117"/>
      <c r="L3901" s="178"/>
      <c r="M3901" s="178"/>
      <c r="N3901" s="106"/>
      <c r="O3901" s="111"/>
      <c r="P3901" s="111"/>
      <c r="Q3901" s="106"/>
      <c r="R3901" s="106"/>
      <c r="S3901" s="106"/>
      <c r="T3901" s="106"/>
      <c r="U3901" s="106"/>
      <c r="V3901" s="106"/>
      <c r="W3901" s="19"/>
      <c r="X3901" s="2"/>
      <c r="Y3901" s="4"/>
      <c r="Z3901" s="106"/>
      <c r="AA3901" s="114"/>
      <c r="AB3901" s="112"/>
      <c r="AC3901" s="178"/>
      <c r="AD3901" s="11"/>
      <c r="AE3901" s="106"/>
      <c r="AF3901" s="106"/>
      <c r="AG3901" s="106"/>
      <c r="AH3901" s="115"/>
      <c r="AI3901" s="116"/>
      <c r="AO3901" s="26"/>
      <c r="AP3901" s="26"/>
    </row>
    <row r="3902" spans="1:42" ht="15" customHeight="1" x14ac:dyDescent="0.25">
      <c r="A3902" s="105"/>
      <c r="B3902" s="106"/>
      <c r="C3902" s="2"/>
      <c r="D3902" s="2"/>
      <c r="E3902" s="106"/>
      <c r="F3902" s="107"/>
      <c r="G3902" s="108"/>
      <c r="H3902" s="109"/>
      <c r="I3902" s="109"/>
      <c r="J3902" s="110"/>
      <c r="K3902" s="117"/>
      <c r="L3902" s="178"/>
      <c r="M3902" s="178"/>
      <c r="N3902" s="106"/>
      <c r="O3902" s="111"/>
      <c r="P3902" s="111"/>
      <c r="Q3902" s="106"/>
      <c r="R3902" s="106"/>
      <c r="S3902" s="106"/>
      <c r="T3902" s="106"/>
      <c r="U3902" s="106"/>
      <c r="V3902" s="106"/>
      <c r="W3902" s="19"/>
      <c r="X3902" s="2"/>
      <c r="Y3902" s="4"/>
      <c r="Z3902" s="106"/>
      <c r="AA3902" s="114"/>
      <c r="AB3902" s="112"/>
      <c r="AC3902" s="178"/>
      <c r="AD3902" s="11"/>
      <c r="AE3902" s="106"/>
      <c r="AF3902" s="106"/>
      <c r="AG3902" s="106"/>
      <c r="AH3902" s="115"/>
      <c r="AI3902" s="116"/>
      <c r="AO3902" s="26"/>
      <c r="AP3902" s="26"/>
    </row>
    <row r="3903" spans="1:42" ht="15" customHeight="1" x14ac:dyDescent="0.25">
      <c r="A3903" s="105"/>
      <c r="B3903" s="106"/>
      <c r="C3903" s="2"/>
      <c r="D3903" s="2"/>
      <c r="E3903" s="106"/>
      <c r="F3903" s="107"/>
      <c r="G3903" s="108"/>
      <c r="H3903" s="109"/>
      <c r="I3903" s="109"/>
      <c r="J3903" s="110"/>
      <c r="K3903" s="117"/>
      <c r="L3903" s="178"/>
      <c r="M3903" s="178"/>
      <c r="N3903" s="106"/>
      <c r="O3903" s="111"/>
      <c r="P3903" s="111"/>
      <c r="Q3903" s="106"/>
      <c r="R3903" s="106"/>
      <c r="S3903" s="106"/>
      <c r="T3903" s="106"/>
      <c r="U3903" s="106"/>
      <c r="V3903" s="106"/>
      <c r="W3903" s="19"/>
      <c r="X3903" s="2"/>
      <c r="Y3903" s="4"/>
      <c r="Z3903" s="106"/>
      <c r="AA3903" s="114"/>
      <c r="AB3903" s="112"/>
      <c r="AC3903" s="178"/>
      <c r="AD3903" s="11"/>
      <c r="AE3903" s="106"/>
      <c r="AF3903" s="106"/>
      <c r="AG3903" s="106"/>
      <c r="AH3903" s="115"/>
      <c r="AI3903" s="116"/>
      <c r="AO3903" s="26"/>
      <c r="AP3903" s="26"/>
    </row>
    <row r="3904" spans="1:42" ht="15" customHeight="1" x14ac:dyDescent="0.25">
      <c r="A3904" s="105"/>
      <c r="B3904" s="106"/>
      <c r="C3904" s="2"/>
      <c r="D3904" s="2"/>
      <c r="E3904" s="106"/>
      <c r="F3904" s="107"/>
      <c r="G3904" s="108"/>
      <c r="H3904" s="109"/>
      <c r="I3904" s="109"/>
      <c r="J3904" s="110"/>
      <c r="K3904" s="117"/>
      <c r="L3904" s="178"/>
      <c r="M3904" s="178"/>
      <c r="N3904" s="106"/>
      <c r="O3904" s="111"/>
      <c r="P3904" s="111"/>
      <c r="Q3904" s="106"/>
      <c r="R3904" s="106"/>
      <c r="S3904" s="106"/>
      <c r="T3904" s="106"/>
      <c r="U3904" s="106"/>
      <c r="V3904" s="106"/>
      <c r="W3904" s="19"/>
      <c r="X3904" s="2"/>
      <c r="Y3904" s="4"/>
      <c r="Z3904" s="106"/>
      <c r="AA3904" s="114"/>
      <c r="AB3904" s="112"/>
      <c r="AC3904" s="178"/>
      <c r="AD3904" s="11"/>
      <c r="AE3904" s="106"/>
      <c r="AF3904" s="106"/>
      <c r="AG3904" s="106"/>
      <c r="AH3904" s="115"/>
      <c r="AI3904" s="116"/>
      <c r="AO3904" s="26"/>
      <c r="AP3904" s="26"/>
    </row>
    <row r="3905" spans="1:42" ht="15" customHeight="1" x14ac:dyDescent="0.25">
      <c r="A3905" s="105"/>
      <c r="B3905" s="106"/>
      <c r="C3905" s="2"/>
      <c r="D3905" s="2"/>
      <c r="E3905" s="106"/>
      <c r="F3905" s="107"/>
      <c r="G3905" s="108"/>
      <c r="H3905" s="109"/>
      <c r="I3905" s="109"/>
      <c r="J3905" s="110"/>
      <c r="K3905" s="117"/>
      <c r="L3905" s="178"/>
      <c r="M3905" s="178"/>
      <c r="N3905" s="106"/>
      <c r="O3905" s="111"/>
      <c r="P3905" s="111"/>
      <c r="Q3905" s="106"/>
      <c r="R3905" s="106"/>
      <c r="S3905" s="106"/>
      <c r="T3905" s="106"/>
      <c r="U3905" s="106"/>
      <c r="V3905" s="106"/>
      <c r="W3905" s="19"/>
      <c r="X3905" s="2"/>
      <c r="Y3905" s="4"/>
      <c r="Z3905" s="106"/>
      <c r="AA3905" s="114"/>
      <c r="AB3905" s="112"/>
      <c r="AC3905" s="178"/>
      <c r="AD3905" s="11"/>
      <c r="AE3905" s="106"/>
      <c r="AF3905" s="106"/>
      <c r="AG3905" s="106"/>
      <c r="AH3905" s="115"/>
      <c r="AI3905" s="116"/>
      <c r="AO3905" s="26"/>
      <c r="AP3905" s="26"/>
    </row>
    <row r="3906" spans="1:42" ht="15" customHeight="1" x14ac:dyDescent="0.25">
      <c r="A3906" s="105"/>
      <c r="B3906" s="106"/>
      <c r="C3906" s="2"/>
      <c r="D3906" s="2"/>
      <c r="E3906" s="106"/>
      <c r="F3906" s="107"/>
      <c r="G3906" s="108"/>
      <c r="H3906" s="109"/>
      <c r="I3906" s="109"/>
      <c r="J3906" s="110"/>
      <c r="K3906" s="117"/>
      <c r="L3906" s="178"/>
      <c r="M3906" s="178"/>
      <c r="N3906" s="106"/>
      <c r="O3906" s="111"/>
      <c r="P3906" s="111"/>
      <c r="Q3906" s="106"/>
      <c r="R3906" s="106"/>
      <c r="S3906" s="106"/>
      <c r="T3906" s="106"/>
      <c r="U3906" s="106"/>
      <c r="V3906" s="106"/>
      <c r="W3906" s="19"/>
      <c r="X3906" s="2"/>
      <c r="Y3906" s="4"/>
      <c r="Z3906" s="106"/>
      <c r="AA3906" s="114"/>
      <c r="AB3906" s="112"/>
      <c r="AC3906" s="178"/>
      <c r="AD3906" s="11"/>
      <c r="AE3906" s="106"/>
      <c r="AF3906" s="106"/>
      <c r="AG3906" s="106"/>
      <c r="AH3906" s="115"/>
      <c r="AI3906" s="116"/>
      <c r="AO3906" s="26"/>
      <c r="AP3906" s="26"/>
    </row>
    <row r="3907" spans="1:42" ht="15" customHeight="1" x14ac:dyDescent="0.25">
      <c r="A3907" s="105"/>
      <c r="B3907" s="106"/>
      <c r="C3907" s="2"/>
      <c r="D3907" s="2"/>
      <c r="E3907" s="106"/>
      <c r="F3907" s="107"/>
      <c r="G3907" s="108"/>
      <c r="H3907" s="109"/>
      <c r="I3907" s="109"/>
      <c r="J3907" s="110"/>
      <c r="K3907" s="117"/>
      <c r="L3907" s="178"/>
      <c r="M3907" s="178"/>
      <c r="N3907" s="106"/>
      <c r="O3907" s="111"/>
      <c r="P3907" s="111"/>
      <c r="Q3907" s="106"/>
      <c r="R3907" s="106"/>
      <c r="S3907" s="106"/>
      <c r="T3907" s="106"/>
      <c r="U3907" s="106"/>
      <c r="V3907" s="106"/>
      <c r="W3907" s="19"/>
      <c r="X3907" s="2"/>
      <c r="Y3907" s="4"/>
      <c r="Z3907" s="106"/>
      <c r="AA3907" s="114"/>
      <c r="AB3907" s="112"/>
      <c r="AC3907" s="178"/>
      <c r="AD3907" s="11"/>
      <c r="AE3907" s="106"/>
      <c r="AF3907" s="106"/>
      <c r="AG3907" s="106"/>
      <c r="AH3907" s="115"/>
      <c r="AI3907" s="116"/>
      <c r="AO3907" s="26"/>
      <c r="AP3907" s="26"/>
    </row>
    <row r="3908" spans="1:42" ht="15" customHeight="1" x14ac:dyDescent="0.25">
      <c r="A3908" s="105"/>
      <c r="B3908" s="106"/>
      <c r="C3908" s="2"/>
      <c r="D3908" s="2"/>
      <c r="E3908" s="106"/>
      <c r="F3908" s="107"/>
      <c r="G3908" s="108"/>
      <c r="H3908" s="109"/>
      <c r="I3908" s="109"/>
      <c r="J3908" s="110"/>
      <c r="K3908" s="117"/>
      <c r="L3908" s="178"/>
      <c r="M3908" s="178"/>
      <c r="N3908" s="106"/>
      <c r="O3908" s="111"/>
      <c r="P3908" s="111"/>
      <c r="Q3908" s="106"/>
      <c r="R3908" s="106"/>
      <c r="S3908" s="106"/>
      <c r="T3908" s="106"/>
      <c r="U3908" s="106"/>
      <c r="V3908" s="106"/>
      <c r="W3908" s="19"/>
      <c r="X3908" s="2"/>
      <c r="Y3908" s="4"/>
      <c r="Z3908" s="106"/>
      <c r="AA3908" s="114"/>
      <c r="AB3908" s="112"/>
      <c r="AC3908" s="178"/>
      <c r="AD3908" s="11"/>
      <c r="AE3908" s="106"/>
      <c r="AF3908" s="106"/>
      <c r="AG3908" s="106"/>
      <c r="AH3908" s="115"/>
      <c r="AI3908" s="116"/>
      <c r="AO3908" s="26"/>
      <c r="AP3908" s="26"/>
    </row>
    <row r="3909" spans="1:42" ht="15" customHeight="1" x14ac:dyDescent="0.25">
      <c r="A3909" s="105"/>
      <c r="B3909" s="106"/>
      <c r="C3909" s="2"/>
      <c r="D3909" s="2"/>
      <c r="E3909" s="106"/>
      <c r="F3909" s="107"/>
      <c r="G3909" s="108"/>
      <c r="H3909" s="109"/>
      <c r="I3909" s="109"/>
      <c r="J3909" s="110"/>
      <c r="K3909" s="117"/>
      <c r="L3909" s="178"/>
      <c r="M3909" s="178"/>
      <c r="N3909" s="106"/>
      <c r="O3909" s="111"/>
      <c r="P3909" s="111"/>
      <c r="Q3909" s="106"/>
      <c r="R3909" s="106"/>
      <c r="S3909" s="106"/>
      <c r="T3909" s="106"/>
      <c r="U3909" s="106"/>
      <c r="V3909" s="106"/>
      <c r="W3909" s="19"/>
      <c r="X3909" s="2"/>
      <c r="Y3909" s="4"/>
      <c r="Z3909" s="106"/>
      <c r="AA3909" s="114"/>
      <c r="AB3909" s="112"/>
      <c r="AC3909" s="178"/>
      <c r="AD3909" s="11"/>
      <c r="AE3909" s="106"/>
      <c r="AF3909" s="106"/>
      <c r="AG3909" s="106"/>
      <c r="AH3909" s="115"/>
      <c r="AI3909" s="116"/>
      <c r="AO3909" s="26"/>
      <c r="AP3909" s="26"/>
    </row>
    <row r="3910" spans="1:42" ht="15" customHeight="1" x14ac:dyDescent="0.25">
      <c r="A3910" s="105"/>
      <c r="B3910" s="106"/>
      <c r="C3910" s="2"/>
      <c r="D3910" s="2"/>
      <c r="E3910" s="106"/>
      <c r="F3910" s="107"/>
      <c r="G3910" s="108"/>
      <c r="H3910" s="109"/>
      <c r="I3910" s="109"/>
      <c r="J3910" s="110"/>
      <c r="K3910" s="117"/>
      <c r="L3910" s="178"/>
      <c r="M3910" s="178"/>
      <c r="N3910" s="106"/>
      <c r="O3910" s="111"/>
      <c r="P3910" s="111"/>
      <c r="Q3910" s="106"/>
      <c r="R3910" s="106"/>
      <c r="S3910" s="106"/>
      <c r="T3910" s="106"/>
      <c r="U3910" s="106"/>
      <c r="V3910" s="106"/>
      <c r="W3910" s="19"/>
      <c r="X3910" s="2"/>
      <c r="Y3910" s="4"/>
      <c r="Z3910" s="106"/>
      <c r="AA3910" s="114"/>
      <c r="AB3910" s="112"/>
      <c r="AC3910" s="178"/>
      <c r="AD3910" s="11"/>
      <c r="AE3910" s="106"/>
      <c r="AF3910" s="106"/>
      <c r="AG3910" s="106"/>
      <c r="AH3910" s="115"/>
      <c r="AI3910" s="116"/>
      <c r="AO3910" s="26"/>
      <c r="AP3910" s="26"/>
    </row>
    <row r="3911" spans="1:42" ht="15" customHeight="1" x14ac:dyDescent="0.25">
      <c r="A3911" s="105"/>
      <c r="B3911" s="106"/>
      <c r="C3911" s="2"/>
      <c r="D3911" s="2"/>
      <c r="E3911" s="106"/>
      <c r="F3911" s="107"/>
      <c r="G3911" s="108"/>
      <c r="H3911" s="109"/>
      <c r="I3911" s="109"/>
      <c r="J3911" s="110"/>
      <c r="K3911" s="117"/>
      <c r="L3911" s="178"/>
      <c r="M3911" s="178"/>
      <c r="N3911" s="106"/>
      <c r="O3911" s="111"/>
      <c r="P3911" s="111"/>
      <c r="Q3911" s="106"/>
      <c r="R3911" s="106"/>
      <c r="S3911" s="106"/>
      <c r="T3911" s="106"/>
      <c r="U3911" s="106"/>
      <c r="V3911" s="106"/>
      <c r="W3911" s="19"/>
      <c r="X3911" s="2"/>
      <c r="Y3911" s="4"/>
      <c r="Z3911" s="106"/>
      <c r="AA3911" s="114"/>
      <c r="AB3911" s="112"/>
      <c r="AC3911" s="178"/>
      <c r="AD3911" s="11"/>
      <c r="AE3911" s="106"/>
      <c r="AF3911" s="106"/>
      <c r="AG3911" s="106"/>
      <c r="AH3911" s="115"/>
      <c r="AI3911" s="116"/>
      <c r="AO3911" s="26"/>
      <c r="AP3911" s="26"/>
    </row>
    <row r="3912" spans="1:42" ht="15" customHeight="1" x14ac:dyDescent="0.25">
      <c r="A3912" s="105"/>
      <c r="B3912" s="106"/>
      <c r="C3912" s="2"/>
      <c r="D3912" s="2"/>
      <c r="E3912" s="106"/>
      <c r="F3912" s="107"/>
      <c r="G3912" s="108"/>
      <c r="H3912" s="109"/>
      <c r="I3912" s="109"/>
      <c r="J3912" s="110"/>
      <c r="K3912" s="117"/>
      <c r="L3912" s="178"/>
      <c r="M3912" s="178"/>
      <c r="N3912" s="106"/>
      <c r="O3912" s="111"/>
      <c r="P3912" s="111"/>
      <c r="Q3912" s="106"/>
      <c r="R3912" s="106"/>
      <c r="S3912" s="106"/>
      <c r="T3912" s="106"/>
      <c r="U3912" s="106"/>
      <c r="V3912" s="106"/>
      <c r="W3912" s="19"/>
      <c r="X3912" s="2"/>
      <c r="Y3912" s="4"/>
      <c r="Z3912" s="106"/>
      <c r="AA3912" s="114"/>
      <c r="AB3912" s="112"/>
      <c r="AC3912" s="178"/>
      <c r="AD3912" s="11"/>
      <c r="AE3912" s="106"/>
      <c r="AF3912" s="106"/>
      <c r="AG3912" s="106"/>
      <c r="AH3912" s="115"/>
      <c r="AI3912" s="116"/>
      <c r="AO3912" s="26"/>
      <c r="AP3912" s="26"/>
    </row>
    <row r="3913" spans="1:42" ht="15" customHeight="1" x14ac:dyDescent="0.25">
      <c r="A3913" s="105"/>
      <c r="B3913" s="106"/>
      <c r="C3913" s="2"/>
      <c r="D3913" s="2"/>
      <c r="E3913" s="106"/>
      <c r="F3913" s="107"/>
      <c r="G3913" s="108"/>
      <c r="H3913" s="109"/>
      <c r="I3913" s="109"/>
      <c r="J3913" s="110"/>
      <c r="K3913" s="117"/>
      <c r="L3913" s="178"/>
      <c r="M3913" s="178"/>
      <c r="N3913" s="106"/>
      <c r="O3913" s="111"/>
      <c r="P3913" s="111"/>
      <c r="Q3913" s="106"/>
      <c r="R3913" s="106"/>
      <c r="S3913" s="106"/>
      <c r="T3913" s="106"/>
      <c r="U3913" s="106"/>
      <c r="V3913" s="106"/>
      <c r="W3913" s="19"/>
      <c r="X3913" s="2"/>
      <c r="Y3913" s="4"/>
      <c r="Z3913" s="106"/>
      <c r="AA3913" s="114"/>
      <c r="AB3913" s="112"/>
      <c r="AC3913" s="178"/>
      <c r="AD3913" s="11"/>
      <c r="AE3913" s="106"/>
      <c r="AF3913" s="106"/>
      <c r="AG3913" s="106"/>
      <c r="AH3913" s="115"/>
      <c r="AI3913" s="116"/>
      <c r="AO3913" s="26"/>
      <c r="AP3913" s="26"/>
    </row>
    <row r="3914" spans="1:42" ht="15" customHeight="1" x14ac:dyDescent="0.25">
      <c r="A3914" s="105"/>
      <c r="B3914" s="106"/>
      <c r="C3914" s="2"/>
      <c r="D3914" s="2"/>
      <c r="E3914" s="106"/>
      <c r="F3914" s="107"/>
      <c r="G3914" s="108"/>
      <c r="H3914" s="109"/>
      <c r="I3914" s="109"/>
      <c r="J3914" s="110"/>
      <c r="K3914" s="117"/>
      <c r="L3914" s="178"/>
      <c r="M3914" s="178"/>
      <c r="N3914" s="106"/>
      <c r="O3914" s="111"/>
      <c r="P3914" s="111"/>
      <c r="Q3914" s="106"/>
      <c r="R3914" s="106"/>
      <c r="S3914" s="106"/>
      <c r="T3914" s="106"/>
      <c r="U3914" s="106"/>
      <c r="V3914" s="106"/>
      <c r="W3914" s="19"/>
      <c r="X3914" s="2"/>
      <c r="Y3914" s="4"/>
      <c r="Z3914" s="106"/>
      <c r="AA3914" s="114"/>
      <c r="AB3914" s="112"/>
      <c r="AC3914" s="178"/>
      <c r="AD3914" s="11"/>
      <c r="AE3914" s="106"/>
      <c r="AF3914" s="106"/>
      <c r="AG3914" s="106"/>
      <c r="AH3914" s="115"/>
      <c r="AI3914" s="116"/>
      <c r="AO3914" s="26"/>
      <c r="AP3914" s="26"/>
    </row>
    <row r="3915" spans="1:42" ht="15" customHeight="1" x14ac:dyDescent="0.25">
      <c r="A3915" s="105"/>
      <c r="B3915" s="106"/>
      <c r="C3915" s="2"/>
      <c r="D3915" s="2"/>
      <c r="E3915" s="106"/>
      <c r="F3915" s="107"/>
      <c r="G3915" s="108"/>
      <c r="H3915" s="109"/>
      <c r="I3915" s="109"/>
      <c r="J3915" s="110"/>
      <c r="K3915" s="117"/>
      <c r="L3915" s="178"/>
      <c r="M3915" s="178"/>
      <c r="N3915" s="106"/>
      <c r="O3915" s="111"/>
      <c r="P3915" s="111"/>
      <c r="Q3915" s="106"/>
      <c r="R3915" s="106"/>
      <c r="S3915" s="106"/>
      <c r="T3915" s="106"/>
      <c r="U3915" s="106"/>
      <c r="V3915" s="106"/>
      <c r="W3915" s="19"/>
      <c r="X3915" s="2"/>
      <c r="Y3915" s="4"/>
      <c r="Z3915" s="106"/>
      <c r="AA3915" s="114"/>
      <c r="AB3915" s="112"/>
      <c r="AC3915" s="178"/>
      <c r="AD3915" s="11"/>
      <c r="AE3915" s="106"/>
      <c r="AF3915" s="106"/>
      <c r="AG3915" s="106"/>
      <c r="AH3915" s="115"/>
      <c r="AI3915" s="116"/>
      <c r="AO3915" s="26"/>
      <c r="AP3915" s="26"/>
    </row>
    <row r="3916" spans="1:42" ht="15" customHeight="1" x14ac:dyDescent="0.25">
      <c r="A3916" s="105"/>
      <c r="B3916" s="106"/>
      <c r="C3916" s="2"/>
      <c r="D3916" s="2"/>
      <c r="E3916" s="106"/>
      <c r="F3916" s="107"/>
      <c r="G3916" s="108"/>
      <c r="H3916" s="109"/>
      <c r="I3916" s="109"/>
      <c r="J3916" s="110"/>
      <c r="K3916" s="117"/>
      <c r="L3916" s="178"/>
      <c r="M3916" s="178"/>
      <c r="N3916" s="106"/>
      <c r="O3916" s="111"/>
      <c r="P3916" s="111"/>
      <c r="Q3916" s="106"/>
      <c r="R3916" s="106"/>
      <c r="S3916" s="106"/>
      <c r="T3916" s="106"/>
      <c r="U3916" s="106"/>
      <c r="V3916" s="106"/>
      <c r="W3916" s="19"/>
      <c r="X3916" s="2"/>
      <c r="Y3916" s="4"/>
      <c r="Z3916" s="106"/>
      <c r="AA3916" s="114"/>
      <c r="AB3916" s="112"/>
      <c r="AC3916" s="178"/>
      <c r="AD3916" s="11"/>
      <c r="AE3916" s="106"/>
      <c r="AF3916" s="106"/>
      <c r="AG3916" s="106"/>
      <c r="AH3916" s="115"/>
      <c r="AI3916" s="116"/>
      <c r="AO3916" s="26"/>
      <c r="AP3916" s="26"/>
    </row>
    <row r="3917" spans="1:42" ht="15" customHeight="1" x14ac:dyDescent="0.25">
      <c r="A3917" s="105"/>
      <c r="B3917" s="106"/>
      <c r="C3917" s="2"/>
      <c r="D3917" s="2"/>
      <c r="E3917" s="106"/>
      <c r="F3917" s="107"/>
      <c r="G3917" s="108"/>
      <c r="H3917" s="109"/>
      <c r="I3917" s="109"/>
      <c r="J3917" s="110"/>
      <c r="K3917" s="117"/>
      <c r="L3917" s="178"/>
      <c r="M3917" s="178"/>
      <c r="N3917" s="106"/>
      <c r="O3917" s="111"/>
      <c r="P3917" s="111"/>
      <c r="Q3917" s="106"/>
      <c r="R3917" s="106"/>
      <c r="S3917" s="106"/>
      <c r="T3917" s="106"/>
      <c r="U3917" s="106"/>
      <c r="V3917" s="106"/>
      <c r="W3917" s="19"/>
      <c r="X3917" s="2"/>
      <c r="Y3917" s="4"/>
      <c r="Z3917" s="106"/>
      <c r="AA3917" s="114"/>
      <c r="AB3917" s="112"/>
      <c r="AC3917" s="178"/>
      <c r="AD3917" s="11"/>
      <c r="AE3917" s="106"/>
      <c r="AF3917" s="106"/>
      <c r="AG3917" s="106"/>
      <c r="AH3917" s="115"/>
      <c r="AI3917" s="116"/>
      <c r="AO3917" s="26"/>
      <c r="AP3917" s="26"/>
    </row>
    <row r="3918" spans="1:42" ht="15" customHeight="1" x14ac:dyDescent="0.25">
      <c r="A3918" s="105"/>
      <c r="B3918" s="106"/>
      <c r="C3918" s="2"/>
      <c r="D3918" s="2"/>
      <c r="E3918" s="106"/>
      <c r="F3918" s="107"/>
      <c r="G3918" s="108"/>
      <c r="H3918" s="109"/>
      <c r="I3918" s="109"/>
      <c r="J3918" s="110"/>
      <c r="K3918" s="117"/>
      <c r="L3918" s="178"/>
      <c r="M3918" s="178"/>
      <c r="N3918" s="106"/>
      <c r="O3918" s="111"/>
      <c r="P3918" s="111"/>
      <c r="Q3918" s="106"/>
      <c r="R3918" s="106"/>
      <c r="S3918" s="106"/>
      <c r="T3918" s="106"/>
      <c r="U3918" s="106"/>
      <c r="V3918" s="106"/>
      <c r="W3918" s="19"/>
      <c r="X3918" s="2"/>
      <c r="Y3918" s="4"/>
      <c r="Z3918" s="106"/>
      <c r="AA3918" s="114"/>
      <c r="AB3918" s="112"/>
      <c r="AC3918" s="178"/>
      <c r="AD3918" s="11"/>
      <c r="AE3918" s="106"/>
      <c r="AF3918" s="106"/>
      <c r="AG3918" s="106"/>
      <c r="AH3918" s="115"/>
      <c r="AI3918" s="116"/>
      <c r="AO3918" s="26"/>
      <c r="AP3918" s="26"/>
    </row>
    <row r="3919" spans="1:42" ht="15" customHeight="1" x14ac:dyDescent="0.25">
      <c r="A3919" s="105"/>
      <c r="B3919" s="106"/>
      <c r="C3919" s="2"/>
      <c r="D3919" s="2"/>
      <c r="E3919" s="106"/>
      <c r="F3919" s="107"/>
      <c r="G3919" s="108"/>
      <c r="H3919" s="109"/>
      <c r="I3919" s="109"/>
      <c r="J3919" s="110"/>
      <c r="K3919" s="117"/>
      <c r="L3919" s="178"/>
      <c r="M3919" s="178"/>
      <c r="N3919" s="106"/>
      <c r="O3919" s="111"/>
      <c r="P3919" s="111"/>
      <c r="Q3919" s="106"/>
      <c r="R3919" s="106"/>
      <c r="S3919" s="106"/>
      <c r="T3919" s="106"/>
      <c r="U3919" s="106"/>
      <c r="V3919" s="106"/>
      <c r="W3919" s="19"/>
      <c r="X3919" s="2"/>
      <c r="Y3919" s="4"/>
      <c r="Z3919" s="106"/>
      <c r="AA3919" s="114"/>
      <c r="AB3919" s="112"/>
      <c r="AC3919" s="178"/>
      <c r="AD3919" s="11"/>
      <c r="AE3919" s="106"/>
      <c r="AF3919" s="106"/>
      <c r="AG3919" s="106"/>
      <c r="AH3919" s="115"/>
      <c r="AI3919" s="116"/>
      <c r="AO3919" s="26"/>
      <c r="AP3919" s="26"/>
    </row>
    <row r="3920" spans="1:42" ht="15" customHeight="1" x14ac:dyDescent="0.25">
      <c r="A3920" s="105"/>
      <c r="B3920" s="106"/>
      <c r="C3920" s="2"/>
      <c r="D3920" s="2"/>
      <c r="E3920" s="106"/>
      <c r="F3920" s="107"/>
      <c r="G3920" s="108"/>
      <c r="H3920" s="109"/>
      <c r="I3920" s="109"/>
      <c r="J3920" s="110"/>
      <c r="K3920" s="117"/>
      <c r="L3920" s="178"/>
      <c r="M3920" s="178"/>
      <c r="N3920" s="106"/>
      <c r="O3920" s="111"/>
      <c r="P3920" s="111"/>
      <c r="Q3920" s="106"/>
      <c r="R3920" s="106"/>
      <c r="S3920" s="106"/>
      <c r="T3920" s="106"/>
      <c r="U3920" s="106"/>
      <c r="V3920" s="106"/>
      <c r="W3920" s="19"/>
      <c r="X3920" s="2"/>
      <c r="Y3920" s="4"/>
      <c r="Z3920" s="106"/>
      <c r="AA3920" s="114"/>
      <c r="AB3920" s="112"/>
      <c r="AC3920" s="178"/>
      <c r="AD3920" s="11"/>
      <c r="AE3920" s="106"/>
      <c r="AF3920" s="106"/>
      <c r="AG3920" s="106"/>
      <c r="AH3920" s="115"/>
      <c r="AI3920" s="116"/>
      <c r="AO3920" s="26"/>
      <c r="AP3920" s="26"/>
    </row>
    <row r="3921" spans="1:42" ht="15" customHeight="1" x14ac:dyDescent="0.25">
      <c r="A3921" s="105"/>
      <c r="B3921" s="106"/>
      <c r="C3921" s="2"/>
      <c r="D3921" s="2"/>
      <c r="E3921" s="106"/>
      <c r="F3921" s="107"/>
      <c r="G3921" s="108"/>
      <c r="H3921" s="109"/>
      <c r="I3921" s="109"/>
      <c r="J3921" s="110"/>
      <c r="K3921" s="117"/>
      <c r="L3921" s="178"/>
      <c r="M3921" s="178"/>
      <c r="N3921" s="106"/>
      <c r="O3921" s="111"/>
      <c r="P3921" s="111"/>
      <c r="Q3921" s="106"/>
      <c r="R3921" s="106"/>
      <c r="S3921" s="106"/>
      <c r="T3921" s="106"/>
      <c r="U3921" s="106"/>
      <c r="V3921" s="106"/>
      <c r="W3921" s="19"/>
      <c r="X3921" s="2"/>
      <c r="Y3921" s="4"/>
      <c r="Z3921" s="106"/>
      <c r="AA3921" s="114"/>
      <c r="AB3921" s="112"/>
      <c r="AC3921" s="178"/>
      <c r="AD3921" s="11"/>
      <c r="AE3921" s="106"/>
      <c r="AF3921" s="106"/>
      <c r="AG3921" s="106"/>
      <c r="AH3921" s="115"/>
      <c r="AI3921" s="116"/>
      <c r="AO3921" s="26"/>
      <c r="AP3921" s="26"/>
    </row>
    <row r="3922" spans="1:42" ht="15" customHeight="1" x14ac:dyDescent="0.25">
      <c r="A3922" s="105"/>
      <c r="B3922" s="106"/>
      <c r="C3922" s="2"/>
      <c r="D3922" s="2"/>
      <c r="E3922" s="106"/>
      <c r="F3922" s="107"/>
      <c r="G3922" s="108"/>
      <c r="H3922" s="109"/>
      <c r="I3922" s="109"/>
      <c r="J3922" s="110"/>
      <c r="K3922" s="117"/>
      <c r="L3922" s="178"/>
      <c r="M3922" s="178"/>
      <c r="N3922" s="106"/>
      <c r="O3922" s="111"/>
      <c r="P3922" s="111"/>
      <c r="Q3922" s="106"/>
      <c r="R3922" s="106"/>
      <c r="S3922" s="106"/>
      <c r="T3922" s="106"/>
      <c r="U3922" s="106"/>
      <c r="V3922" s="106"/>
      <c r="W3922" s="19"/>
      <c r="X3922" s="2"/>
      <c r="Y3922" s="4"/>
      <c r="Z3922" s="106"/>
      <c r="AA3922" s="114"/>
      <c r="AB3922" s="112"/>
      <c r="AC3922" s="178"/>
      <c r="AD3922" s="11"/>
      <c r="AE3922" s="106"/>
      <c r="AF3922" s="106"/>
      <c r="AG3922" s="106"/>
      <c r="AH3922" s="115"/>
      <c r="AI3922" s="116"/>
      <c r="AO3922" s="26"/>
      <c r="AP3922" s="26"/>
    </row>
    <row r="3923" spans="1:42" ht="15" customHeight="1" x14ac:dyDescent="0.25">
      <c r="A3923" s="105"/>
      <c r="B3923" s="106"/>
      <c r="C3923" s="2"/>
      <c r="D3923" s="2"/>
      <c r="E3923" s="106"/>
      <c r="F3923" s="107"/>
      <c r="G3923" s="108"/>
      <c r="H3923" s="109"/>
      <c r="I3923" s="109"/>
      <c r="J3923" s="110"/>
      <c r="K3923" s="117"/>
      <c r="L3923" s="178"/>
      <c r="M3923" s="178"/>
      <c r="N3923" s="106"/>
      <c r="O3923" s="111"/>
      <c r="P3923" s="111"/>
      <c r="Q3923" s="106"/>
      <c r="R3923" s="106"/>
      <c r="S3923" s="106"/>
      <c r="T3923" s="106"/>
      <c r="U3923" s="106"/>
      <c r="V3923" s="106"/>
      <c r="W3923" s="19"/>
      <c r="X3923" s="2"/>
      <c r="Y3923" s="4"/>
      <c r="Z3923" s="106"/>
      <c r="AA3923" s="114"/>
      <c r="AB3923" s="112"/>
      <c r="AC3923" s="178"/>
      <c r="AD3923" s="11"/>
      <c r="AE3923" s="106"/>
      <c r="AF3923" s="106"/>
      <c r="AG3923" s="106"/>
      <c r="AH3923" s="115"/>
      <c r="AI3923" s="116"/>
      <c r="AO3923" s="26"/>
      <c r="AP3923" s="26"/>
    </row>
    <row r="3924" spans="1:42" ht="15" customHeight="1" x14ac:dyDescent="0.25">
      <c r="A3924" s="105"/>
      <c r="B3924" s="106"/>
      <c r="C3924" s="2"/>
      <c r="D3924" s="2"/>
      <c r="E3924" s="106"/>
      <c r="F3924" s="107"/>
      <c r="G3924" s="108"/>
      <c r="H3924" s="109"/>
      <c r="I3924" s="109"/>
      <c r="J3924" s="110"/>
      <c r="K3924" s="117"/>
      <c r="L3924" s="178"/>
      <c r="M3924" s="178"/>
      <c r="N3924" s="106"/>
      <c r="O3924" s="111"/>
      <c r="P3924" s="111"/>
      <c r="Q3924" s="106"/>
      <c r="R3924" s="106"/>
      <c r="S3924" s="106"/>
      <c r="T3924" s="106"/>
      <c r="U3924" s="106"/>
      <c r="V3924" s="106"/>
      <c r="W3924" s="19"/>
      <c r="X3924" s="2"/>
      <c r="Y3924" s="4"/>
      <c r="Z3924" s="106"/>
      <c r="AA3924" s="114"/>
      <c r="AB3924" s="112"/>
      <c r="AC3924" s="178"/>
      <c r="AD3924" s="11"/>
      <c r="AE3924" s="106"/>
      <c r="AF3924" s="106"/>
      <c r="AG3924" s="106"/>
      <c r="AH3924" s="115"/>
      <c r="AI3924" s="116"/>
      <c r="AO3924" s="26"/>
      <c r="AP3924" s="26"/>
    </row>
    <row r="3925" spans="1:42" ht="15" customHeight="1" x14ac:dyDescent="0.25">
      <c r="A3925" s="105"/>
      <c r="B3925" s="106"/>
      <c r="C3925" s="2"/>
      <c r="D3925" s="2"/>
      <c r="E3925" s="106"/>
      <c r="F3925" s="107"/>
      <c r="G3925" s="108"/>
      <c r="H3925" s="109"/>
      <c r="I3925" s="109"/>
      <c r="J3925" s="110"/>
      <c r="K3925" s="117"/>
      <c r="L3925" s="178"/>
      <c r="M3925" s="178"/>
      <c r="N3925" s="106"/>
      <c r="O3925" s="111"/>
      <c r="P3925" s="111"/>
      <c r="Q3925" s="106"/>
      <c r="R3925" s="106"/>
      <c r="S3925" s="106"/>
      <c r="T3925" s="106"/>
      <c r="U3925" s="106"/>
      <c r="V3925" s="106"/>
      <c r="W3925" s="19"/>
      <c r="X3925" s="2"/>
      <c r="Y3925" s="4"/>
      <c r="Z3925" s="106"/>
      <c r="AA3925" s="114"/>
      <c r="AB3925" s="112"/>
      <c r="AC3925" s="178"/>
      <c r="AD3925" s="11"/>
      <c r="AE3925" s="106"/>
      <c r="AF3925" s="106"/>
      <c r="AG3925" s="106"/>
      <c r="AH3925" s="115"/>
      <c r="AI3925" s="116"/>
      <c r="AO3925" s="26"/>
      <c r="AP3925" s="26"/>
    </row>
    <row r="3926" spans="1:42" ht="15" customHeight="1" x14ac:dyDescent="0.25">
      <c r="A3926" s="105"/>
      <c r="B3926" s="106"/>
      <c r="C3926" s="2"/>
      <c r="D3926" s="2"/>
      <c r="E3926" s="106"/>
      <c r="F3926" s="107"/>
      <c r="G3926" s="108"/>
      <c r="H3926" s="109"/>
      <c r="I3926" s="109"/>
      <c r="J3926" s="110"/>
      <c r="K3926" s="117"/>
      <c r="L3926" s="178"/>
      <c r="M3926" s="178"/>
      <c r="N3926" s="106"/>
      <c r="O3926" s="111"/>
      <c r="P3926" s="111"/>
      <c r="Q3926" s="106"/>
      <c r="R3926" s="106"/>
      <c r="S3926" s="106"/>
      <c r="T3926" s="106"/>
      <c r="U3926" s="106"/>
      <c r="V3926" s="106"/>
      <c r="W3926" s="19"/>
      <c r="X3926" s="2"/>
      <c r="Y3926" s="4"/>
      <c r="Z3926" s="106"/>
      <c r="AA3926" s="114"/>
      <c r="AB3926" s="112"/>
      <c r="AC3926" s="178"/>
      <c r="AD3926" s="11"/>
      <c r="AE3926" s="106"/>
      <c r="AF3926" s="106"/>
      <c r="AG3926" s="106"/>
      <c r="AH3926" s="115"/>
      <c r="AI3926" s="116"/>
      <c r="AO3926" s="26"/>
      <c r="AP3926" s="26"/>
    </row>
    <row r="3927" spans="1:42" ht="15" customHeight="1" x14ac:dyDescent="0.25">
      <c r="A3927" s="105"/>
      <c r="B3927" s="106"/>
      <c r="C3927" s="2"/>
      <c r="D3927" s="2"/>
      <c r="E3927" s="106"/>
      <c r="F3927" s="107"/>
      <c r="G3927" s="108"/>
      <c r="H3927" s="109"/>
      <c r="I3927" s="109"/>
      <c r="J3927" s="110"/>
      <c r="K3927" s="117"/>
      <c r="L3927" s="178"/>
      <c r="M3927" s="178"/>
      <c r="N3927" s="106"/>
      <c r="O3927" s="111"/>
      <c r="P3927" s="111"/>
      <c r="Q3927" s="106"/>
      <c r="R3927" s="106"/>
      <c r="S3927" s="106"/>
      <c r="T3927" s="106"/>
      <c r="U3927" s="106"/>
      <c r="V3927" s="106"/>
      <c r="W3927" s="19"/>
      <c r="X3927" s="2"/>
      <c r="Y3927" s="4"/>
      <c r="Z3927" s="106"/>
      <c r="AA3927" s="114"/>
      <c r="AB3927" s="112"/>
      <c r="AC3927" s="178"/>
      <c r="AD3927" s="11"/>
      <c r="AE3927" s="106"/>
      <c r="AF3927" s="106"/>
      <c r="AG3927" s="106"/>
      <c r="AH3927" s="115"/>
      <c r="AI3927" s="116"/>
      <c r="AO3927" s="26"/>
      <c r="AP3927" s="26"/>
    </row>
    <row r="3928" spans="1:42" ht="15" customHeight="1" x14ac:dyDescent="0.25">
      <c r="A3928" s="105"/>
      <c r="B3928" s="106"/>
      <c r="C3928" s="2"/>
      <c r="D3928" s="2"/>
      <c r="E3928" s="106"/>
      <c r="F3928" s="107"/>
      <c r="G3928" s="108"/>
      <c r="H3928" s="109"/>
      <c r="I3928" s="109"/>
      <c r="J3928" s="110"/>
      <c r="K3928" s="117"/>
      <c r="L3928" s="178"/>
      <c r="M3928" s="178"/>
      <c r="N3928" s="106"/>
      <c r="O3928" s="111"/>
      <c r="P3928" s="111"/>
      <c r="Q3928" s="106"/>
      <c r="R3928" s="106"/>
      <c r="S3928" s="106"/>
      <c r="T3928" s="106"/>
      <c r="U3928" s="106"/>
      <c r="V3928" s="106"/>
      <c r="W3928" s="19"/>
      <c r="X3928" s="2"/>
      <c r="Y3928" s="4"/>
      <c r="Z3928" s="106"/>
      <c r="AA3928" s="114"/>
      <c r="AB3928" s="112"/>
      <c r="AC3928" s="178"/>
      <c r="AD3928" s="11"/>
      <c r="AE3928" s="106"/>
      <c r="AF3928" s="106"/>
      <c r="AG3928" s="106"/>
      <c r="AH3928" s="115"/>
      <c r="AI3928" s="116"/>
      <c r="AO3928" s="26"/>
      <c r="AP3928" s="26"/>
    </row>
    <row r="3929" spans="1:42" ht="15" customHeight="1" x14ac:dyDescent="0.25">
      <c r="A3929" s="105"/>
      <c r="B3929" s="106"/>
      <c r="C3929" s="2"/>
      <c r="D3929" s="2"/>
      <c r="E3929" s="106"/>
      <c r="F3929" s="107"/>
      <c r="G3929" s="108"/>
      <c r="H3929" s="109"/>
      <c r="I3929" s="109"/>
      <c r="J3929" s="110"/>
      <c r="K3929" s="117"/>
      <c r="L3929" s="178"/>
      <c r="M3929" s="178"/>
      <c r="N3929" s="106"/>
      <c r="O3929" s="111"/>
      <c r="P3929" s="111"/>
      <c r="Q3929" s="106"/>
      <c r="R3929" s="106"/>
      <c r="S3929" s="106"/>
      <c r="T3929" s="106"/>
      <c r="U3929" s="106"/>
      <c r="V3929" s="106"/>
      <c r="W3929" s="19"/>
      <c r="X3929" s="2"/>
      <c r="Y3929" s="4"/>
      <c r="Z3929" s="106"/>
      <c r="AA3929" s="114"/>
      <c r="AB3929" s="112"/>
      <c r="AC3929" s="178"/>
      <c r="AD3929" s="11"/>
      <c r="AE3929" s="106"/>
      <c r="AF3929" s="106"/>
      <c r="AG3929" s="106"/>
      <c r="AH3929" s="115"/>
      <c r="AI3929" s="116"/>
      <c r="AO3929" s="26"/>
      <c r="AP3929" s="26"/>
    </row>
    <row r="3930" spans="1:42" ht="15" customHeight="1" x14ac:dyDescent="0.25">
      <c r="A3930" s="105"/>
      <c r="B3930" s="106"/>
      <c r="C3930" s="2"/>
      <c r="D3930" s="2"/>
      <c r="E3930" s="106"/>
      <c r="F3930" s="107"/>
      <c r="G3930" s="108"/>
      <c r="H3930" s="109"/>
      <c r="I3930" s="109"/>
      <c r="J3930" s="110"/>
      <c r="K3930" s="117"/>
      <c r="L3930" s="178"/>
      <c r="M3930" s="178"/>
      <c r="N3930" s="106"/>
      <c r="O3930" s="111"/>
      <c r="P3930" s="111"/>
      <c r="Q3930" s="106"/>
      <c r="R3930" s="106"/>
      <c r="S3930" s="106"/>
      <c r="T3930" s="106"/>
      <c r="U3930" s="106"/>
      <c r="V3930" s="106"/>
      <c r="W3930" s="19"/>
      <c r="X3930" s="2"/>
      <c r="Y3930" s="4"/>
      <c r="Z3930" s="106"/>
      <c r="AA3930" s="114"/>
      <c r="AB3930" s="112"/>
      <c r="AC3930" s="178"/>
      <c r="AD3930" s="11"/>
      <c r="AE3930" s="106"/>
      <c r="AF3930" s="106"/>
      <c r="AG3930" s="106"/>
      <c r="AH3930" s="115"/>
      <c r="AI3930" s="116"/>
      <c r="AO3930" s="26"/>
      <c r="AP3930" s="26"/>
    </row>
    <row r="3931" spans="1:42" ht="15" customHeight="1" x14ac:dyDescent="0.25">
      <c r="A3931" s="105"/>
      <c r="B3931" s="106"/>
      <c r="C3931" s="2"/>
      <c r="D3931" s="2"/>
      <c r="E3931" s="106"/>
      <c r="F3931" s="107"/>
      <c r="G3931" s="108"/>
      <c r="H3931" s="109"/>
      <c r="I3931" s="109"/>
      <c r="J3931" s="110"/>
      <c r="K3931" s="117"/>
      <c r="L3931" s="178"/>
      <c r="M3931" s="178"/>
      <c r="N3931" s="106"/>
      <c r="O3931" s="111"/>
      <c r="P3931" s="111"/>
      <c r="Q3931" s="106"/>
      <c r="R3931" s="106"/>
      <c r="S3931" s="106"/>
      <c r="T3931" s="106"/>
      <c r="U3931" s="106"/>
      <c r="V3931" s="106"/>
      <c r="W3931" s="19"/>
      <c r="X3931" s="2"/>
      <c r="Y3931" s="4"/>
      <c r="Z3931" s="106"/>
      <c r="AA3931" s="114"/>
      <c r="AB3931" s="112"/>
      <c r="AC3931" s="178"/>
      <c r="AD3931" s="11"/>
      <c r="AE3931" s="106"/>
      <c r="AF3931" s="106"/>
      <c r="AG3931" s="106"/>
      <c r="AH3931" s="115"/>
      <c r="AI3931" s="116"/>
      <c r="AO3931" s="26"/>
      <c r="AP3931" s="26"/>
    </row>
    <row r="3932" spans="1:42" ht="15" customHeight="1" x14ac:dyDescent="0.25">
      <c r="A3932" s="105"/>
      <c r="B3932" s="106"/>
      <c r="C3932" s="2"/>
      <c r="D3932" s="2"/>
      <c r="E3932" s="106"/>
      <c r="F3932" s="107"/>
      <c r="G3932" s="108"/>
      <c r="H3932" s="109"/>
      <c r="I3932" s="109"/>
      <c r="J3932" s="110"/>
      <c r="K3932" s="117"/>
      <c r="L3932" s="178"/>
      <c r="M3932" s="178"/>
      <c r="N3932" s="106"/>
      <c r="O3932" s="111"/>
      <c r="P3932" s="111"/>
      <c r="Q3932" s="106"/>
      <c r="R3932" s="106"/>
      <c r="S3932" s="106"/>
      <c r="T3932" s="106"/>
      <c r="U3932" s="106"/>
      <c r="V3932" s="106"/>
      <c r="W3932" s="19"/>
      <c r="X3932" s="2"/>
      <c r="Y3932" s="4"/>
      <c r="Z3932" s="106"/>
      <c r="AA3932" s="114"/>
      <c r="AB3932" s="112"/>
      <c r="AC3932" s="178"/>
      <c r="AD3932" s="11"/>
      <c r="AE3932" s="106"/>
      <c r="AF3932" s="106"/>
      <c r="AG3932" s="106"/>
      <c r="AH3932" s="115"/>
      <c r="AI3932" s="116"/>
      <c r="AO3932" s="26"/>
      <c r="AP3932" s="26"/>
    </row>
    <row r="3933" spans="1:42" ht="15" customHeight="1" x14ac:dyDescent="0.25">
      <c r="A3933" s="105"/>
      <c r="B3933" s="106"/>
      <c r="C3933" s="2"/>
      <c r="D3933" s="2"/>
      <c r="E3933" s="106"/>
      <c r="F3933" s="107"/>
      <c r="G3933" s="108"/>
      <c r="H3933" s="109"/>
      <c r="I3933" s="109"/>
      <c r="J3933" s="110"/>
      <c r="K3933" s="117"/>
      <c r="L3933" s="178"/>
      <c r="M3933" s="178"/>
      <c r="N3933" s="106"/>
      <c r="O3933" s="111"/>
      <c r="P3933" s="111"/>
      <c r="Q3933" s="106"/>
      <c r="R3933" s="106"/>
      <c r="S3933" s="106"/>
      <c r="T3933" s="106"/>
      <c r="U3933" s="106"/>
      <c r="V3933" s="106"/>
      <c r="W3933" s="19"/>
      <c r="X3933" s="2"/>
      <c r="Y3933" s="4"/>
      <c r="Z3933" s="106"/>
      <c r="AA3933" s="114"/>
      <c r="AB3933" s="112"/>
      <c r="AC3933" s="178"/>
      <c r="AD3933" s="11"/>
      <c r="AE3933" s="106"/>
      <c r="AF3933" s="106"/>
      <c r="AG3933" s="106"/>
      <c r="AH3933" s="115"/>
      <c r="AI3933" s="116"/>
      <c r="AO3933" s="26"/>
      <c r="AP3933" s="26"/>
    </row>
    <row r="3934" spans="1:42" ht="15" customHeight="1" x14ac:dyDescent="0.25">
      <c r="A3934" s="105"/>
      <c r="B3934" s="106"/>
      <c r="C3934" s="2"/>
      <c r="D3934" s="2"/>
      <c r="E3934" s="106"/>
      <c r="F3934" s="107"/>
      <c r="G3934" s="108"/>
      <c r="H3934" s="109"/>
      <c r="I3934" s="109"/>
      <c r="J3934" s="110"/>
      <c r="K3934" s="117"/>
      <c r="L3934" s="178"/>
      <c r="M3934" s="178"/>
      <c r="N3934" s="106"/>
      <c r="O3934" s="111"/>
      <c r="P3934" s="111"/>
      <c r="Q3934" s="106"/>
      <c r="R3934" s="106"/>
      <c r="S3934" s="106"/>
      <c r="T3934" s="106"/>
      <c r="U3934" s="106"/>
      <c r="V3934" s="106"/>
      <c r="W3934" s="19"/>
      <c r="X3934" s="2"/>
      <c r="Y3934" s="4"/>
      <c r="Z3934" s="106"/>
      <c r="AA3934" s="114"/>
      <c r="AB3934" s="112"/>
      <c r="AC3934" s="178"/>
      <c r="AD3934" s="11"/>
      <c r="AE3934" s="106"/>
      <c r="AF3934" s="106"/>
      <c r="AG3934" s="106"/>
      <c r="AH3934" s="115"/>
      <c r="AI3934" s="116"/>
      <c r="AO3934" s="26"/>
      <c r="AP3934" s="26"/>
    </row>
    <row r="3935" spans="1:42" ht="15" customHeight="1" x14ac:dyDescent="0.25">
      <c r="A3935" s="105"/>
      <c r="B3935" s="106"/>
      <c r="C3935" s="2"/>
      <c r="D3935" s="2"/>
      <c r="E3935" s="106"/>
      <c r="F3935" s="107"/>
      <c r="G3935" s="108"/>
      <c r="H3935" s="109"/>
      <c r="I3935" s="109"/>
      <c r="J3935" s="110"/>
      <c r="K3935" s="117"/>
      <c r="L3935" s="178"/>
      <c r="M3935" s="178"/>
      <c r="N3935" s="106"/>
      <c r="O3935" s="111"/>
      <c r="P3935" s="111"/>
      <c r="Q3935" s="106"/>
      <c r="R3935" s="106"/>
      <c r="S3935" s="106"/>
      <c r="T3935" s="106"/>
      <c r="U3935" s="106"/>
      <c r="V3935" s="106"/>
      <c r="W3935" s="19"/>
      <c r="X3935" s="2"/>
      <c r="Y3935" s="4"/>
      <c r="Z3935" s="106"/>
      <c r="AA3935" s="114"/>
      <c r="AB3935" s="112"/>
      <c r="AC3935" s="178"/>
      <c r="AD3935" s="11"/>
      <c r="AE3935" s="106"/>
      <c r="AF3935" s="106"/>
      <c r="AG3935" s="106"/>
      <c r="AH3935" s="115"/>
      <c r="AI3935" s="116"/>
      <c r="AO3935" s="26"/>
      <c r="AP3935" s="26"/>
    </row>
    <row r="3936" spans="1:42" ht="15" customHeight="1" x14ac:dyDescent="0.25">
      <c r="A3936" s="105"/>
      <c r="B3936" s="106"/>
      <c r="C3936" s="2"/>
      <c r="D3936" s="2"/>
      <c r="E3936" s="106"/>
      <c r="F3936" s="107"/>
      <c r="G3936" s="108"/>
      <c r="H3936" s="109"/>
      <c r="I3936" s="109"/>
      <c r="J3936" s="110"/>
      <c r="K3936" s="117"/>
      <c r="L3936" s="178"/>
      <c r="M3936" s="178"/>
      <c r="N3936" s="106"/>
      <c r="O3936" s="111"/>
      <c r="P3936" s="111"/>
      <c r="Q3936" s="106"/>
      <c r="R3936" s="106"/>
      <c r="S3936" s="106"/>
      <c r="T3936" s="106"/>
      <c r="U3936" s="106"/>
      <c r="V3936" s="106"/>
      <c r="W3936" s="19"/>
      <c r="X3936" s="2"/>
      <c r="Y3936" s="4"/>
      <c r="Z3936" s="106"/>
      <c r="AA3936" s="114"/>
      <c r="AB3936" s="112"/>
      <c r="AC3936" s="178"/>
      <c r="AD3936" s="11"/>
      <c r="AE3936" s="106"/>
      <c r="AF3936" s="106"/>
      <c r="AG3936" s="106"/>
      <c r="AH3936" s="115"/>
      <c r="AI3936" s="116"/>
      <c r="AO3936" s="26"/>
      <c r="AP3936" s="26"/>
    </row>
    <row r="3937" spans="1:42" ht="15" customHeight="1" x14ac:dyDescent="0.25">
      <c r="A3937" s="105"/>
      <c r="B3937" s="106"/>
      <c r="C3937" s="2"/>
      <c r="D3937" s="2"/>
      <c r="E3937" s="106"/>
      <c r="F3937" s="107"/>
      <c r="G3937" s="108"/>
      <c r="H3937" s="109"/>
      <c r="I3937" s="109"/>
      <c r="J3937" s="110"/>
      <c r="K3937" s="117"/>
      <c r="L3937" s="178"/>
      <c r="M3937" s="178"/>
      <c r="N3937" s="106"/>
      <c r="O3937" s="111"/>
      <c r="P3937" s="111"/>
      <c r="Q3937" s="106"/>
      <c r="R3937" s="106"/>
      <c r="S3937" s="106"/>
      <c r="T3937" s="106"/>
      <c r="U3937" s="106"/>
      <c r="V3937" s="106"/>
      <c r="W3937" s="19"/>
      <c r="X3937" s="2"/>
      <c r="Y3937" s="4"/>
      <c r="Z3937" s="106"/>
      <c r="AA3937" s="114"/>
      <c r="AB3937" s="112"/>
      <c r="AC3937" s="178"/>
      <c r="AD3937" s="11"/>
      <c r="AE3937" s="106"/>
      <c r="AF3937" s="106"/>
      <c r="AG3937" s="106"/>
      <c r="AH3937" s="115"/>
      <c r="AI3937" s="116"/>
      <c r="AO3937" s="26"/>
      <c r="AP3937" s="26"/>
    </row>
    <row r="3938" spans="1:42" ht="15" customHeight="1" x14ac:dyDescent="0.25">
      <c r="A3938" s="105"/>
      <c r="B3938" s="106"/>
      <c r="C3938" s="2"/>
      <c r="D3938" s="2"/>
      <c r="E3938" s="106"/>
      <c r="F3938" s="107"/>
      <c r="G3938" s="108"/>
      <c r="H3938" s="109"/>
      <c r="I3938" s="109"/>
      <c r="J3938" s="110"/>
      <c r="K3938" s="117"/>
      <c r="L3938" s="178"/>
      <c r="M3938" s="178"/>
      <c r="N3938" s="106"/>
      <c r="O3938" s="111"/>
      <c r="P3938" s="111"/>
      <c r="Q3938" s="106"/>
      <c r="R3938" s="106"/>
      <c r="S3938" s="106"/>
      <c r="T3938" s="106"/>
      <c r="U3938" s="106"/>
      <c r="V3938" s="106"/>
      <c r="W3938" s="19"/>
      <c r="X3938" s="2"/>
      <c r="Y3938" s="4"/>
      <c r="Z3938" s="106"/>
      <c r="AA3938" s="114"/>
      <c r="AB3938" s="112"/>
      <c r="AC3938" s="178"/>
      <c r="AD3938" s="11"/>
      <c r="AE3938" s="106"/>
      <c r="AF3938" s="106"/>
      <c r="AG3938" s="106"/>
      <c r="AH3938" s="115"/>
      <c r="AI3938" s="116"/>
      <c r="AO3938" s="26"/>
      <c r="AP3938" s="26"/>
    </row>
    <row r="3939" spans="1:42" ht="15" customHeight="1" x14ac:dyDescent="0.25">
      <c r="A3939" s="105"/>
      <c r="B3939" s="106"/>
      <c r="C3939" s="2"/>
      <c r="D3939" s="2"/>
      <c r="E3939" s="106"/>
      <c r="F3939" s="107"/>
      <c r="G3939" s="108"/>
      <c r="H3939" s="109"/>
      <c r="I3939" s="109"/>
      <c r="J3939" s="110"/>
      <c r="K3939" s="117"/>
      <c r="L3939" s="178"/>
      <c r="M3939" s="178"/>
      <c r="N3939" s="106"/>
      <c r="O3939" s="111"/>
      <c r="P3939" s="111"/>
      <c r="Q3939" s="106"/>
      <c r="R3939" s="106"/>
      <c r="S3939" s="106"/>
      <c r="T3939" s="106"/>
      <c r="U3939" s="106"/>
      <c r="V3939" s="106"/>
      <c r="W3939" s="19"/>
      <c r="X3939" s="2"/>
      <c r="Y3939" s="4"/>
      <c r="Z3939" s="106"/>
      <c r="AA3939" s="114"/>
      <c r="AB3939" s="112"/>
      <c r="AC3939" s="178"/>
      <c r="AD3939" s="11"/>
      <c r="AE3939" s="106"/>
      <c r="AF3939" s="106"/>
      <c r="AG3939" s="106"/>
      <c r="AH3939" s="115"/>
      <c r="AI3939" s="116"/>
      <c r="AO3939" s="26"/>
      <c r="AP3939" s="26"/>
    </row>
    <row r="3940" spans="1:42" ht="15" customHeight="1" x14ac:dyDescent="0.25">
      <c r="A3940" s="105"/>
      <c r="B3940" s="106"/>
      <c r="C3940" s="2"/>
      <c r="D3940" s="2"/>
      <c r="E3940" s="106"/>
      <c r="F3940" s="107"/>
      <c r="G3940" s="108"/>
      <c r="H3940" s="109"/>
      <c r="I3940" s="109"/>
      <c r="J3940" s="110"/>
      <c r="K3940" s="117"/>
      <c r="L3940" s="178"/>
      <c r="M3940" s="178"/>
      <c r="N3940" s="106"/>
      <c r="O3940" s="111"/>
      <c r="P3940" s="111"/>
      <c r="Q3940" s="106"/>
      <c r="R3940" s="106"/>
      <c r="S3940" s="106"/>
      <c r="T3940" s="106"/>
      <c r="U3940" s="106"/>
      <c r="V3940" s="106"/>
      <c r="W3940" s="19"/>
      <c r="X3940" s="2"/>
      <c r="Y3940" s="4"/>
      <c r="Z3940" s="106"/>
      <c r="AA3940" s="114"/>
      <c r="AB3940" s="112"/>
      <c r="AC3940" s="178"/>
      <c r="AD3940" s="11"/>
      <c r="AE3940" s="106"/>
      <c r="AF3940" s="106"/>
      <c r="AG3940" s="106"/>
      <c r="AH3940" s="115"/>
      <c r="AI3940" s="116"/>
      <c r="AO3940" s="26"/>
      <c r="AP3940" s="26"/>
    </row>
    <row r="3941" spans="1:42" ht="15" customHeight="1" x14ac:dyDescent="0.25">
      <c r="A3941" s="105"/>
      <c r="B3941" s="106"/>
      <c r="C3941" s="2"/>
      <c r="D3941" s="2"/>
      <c r="E3941" s="106"/>
      <c r="F3941" s="107"/>
      <c r="G3941" s="108"/>
      <c r="H3941" s="109"/>
      <c r="I3941" s="109"/>
      <c r="J3941" s="110"/>
      <c r="K3941" s="117"/>
      <c r="L3941" s="178"/>
      <c r="M3941" s="178"/>
      <c r="N3941" s="106"/>
      <c r="O3941" s="111"/>
      <c r="P3941" s="111"/>
      <c r="Q3941" s="106"/>
      <c r="R3941" s="106"/>
      <c r="S3941" s="106"/>
      <c r="T3941" s="106"/>
      <c r="U3941" s="106"/>
      <c r="V3941" s="106"/>
      <c r="W3941" s="19"/>
      <c r="X3941" s="2"/>
      <c r="Y3941" s="4"/>
      <c r="Z3941" s="106"/>
      <c r="AA3941" s="114"/>
      <c r="AB3941" s="112"/>
      <c r="AC3941" s="178"/>
      <c r="AD3941" s="11"/>
      <c r="AE3941" s="106"/>
      <c r="AF3941" s="106"/>
      <c r="AG3941" s="106"/>
      <c r="AH3941" s="115"/>
      <c r="AI3941" s="116"/>
      <c r="AO3941" s="26"/>
      <c r="AP3941" s="26"/>
    </row>
    <row r="3942" spans="1:42" ht="15" customHeight="1" x14ac:dyDescent="0.25">
      <c r="A3942" s="105"/>
      <c r="B3942" s="106"/>
      <c r="C3942" s="2"/>
      <c r="D3942" s="2"/>
      <c r="E3942" s="106"/>
      <c r="F3942" s="107"/>
      <c r="G3942" s="108"/>
      <c r="H3942" s="109"/>
      <c r="I3942" s="109"/>
      <c r="J3942" s="110"/>
      <c r="K3942" s="117"/>
      <c r="L3942" s="178"/>
      <c r="M3942" s="178"/>
      <c r="N3942" s="106"/>
      <c r="O3942" s="111"/>
      <c r="P3942" s="111"/>
      <c r="Q3942" s="106"/>
      <c r="R3942" s="106"/>
      <c r="S3942" s="106"/>
      <c r="T3942" s="106"/>
      <c r="U3942" s="106"/>
      <c r="V3942" s="106"/>
      <c r="W3942" s="19"/>
      <c r="X3942" s="2"/>
      <c r="Y3942" s="4"/>
      <c r="Z3942" s="106"/>
      <c r="AA3942" s="114"/>
      <c r="AB3942" s="112"/>
      <c r="AC3942" s="178"/>
      <c r="AD3942" s="11"/>
      <c r="AE3942" s="106"/>
      <c r="AF3942" s="106"/>
      <c r="AG3942" s="106"/>
      <c r="AH3942" s="115"/>
      <c r="AI3942" s="116"/>
      <c r="AO3942" s="26"/>
      <c r="AP3942" s="26"/>
    </row>
    <row r="3943" spans="1:42" ht="15" customHeight="1" x14ac:dyDescent="0.25">
      <c r="A3943" s="105"/>
      <c r="B3943" s="106"/>
      <c r="C3943" s="2"/>
      <c r="D3943" s="2"/>
      <c r="E3943" s="106"/>
      <c r="F3943" s="107"/>
      <c r="G3943" s="108"/>
      <c r="H3943" s="109"/>
      <c r="I3943" s="109"/>
      <c r="J3943" s="110"/>
      <c r="K3943" s="117"/>
      <c r="L3943" s="178"/>
      <c r="M3943" s="178"/>
      <c r="N3943" s="106"/>
      <c r="O3943" s="111"/>
      <c r="P3943" s="111"/>
      <c r="Q3943" s="106"/>
      <c r="R3943" s="106"/>
      <c r="S3943" s="106"/>
      <c r="T3943" s="106"/>
      <c r="U3943" s="106"/>
      <c r="V3943" s="106"/>
      <c r="W3943" s="19"/>
      <c r="X3943" s="2"/>
      <c r="Y3943" s="4"/>
      <c r="Z3943" s="106"/>
      <c r="AA3943" s="114"/>
      <c r="AB3943" s="112"/>
      <c r="AC3943" s="178"/>
      <c r="AD3943" s="11"/>
      <c r="AE3943" s="106"/>
      <c r="AF3943" s="106"/>
      <c r="AG3943" s="106"/>
      <c r="AH3943" s="115"/>
      <c r="AI3943" s="116"/>
      <c r="AO3943" s="26"/>
      <c r="AP3943" s="26"/>
    </row>
    <row r="3944" spans="1:42" ht="15" customHeight="1" x14ac:dyDescent="0.25">
      <c r="A3944" s="105"/>
      <c r="B3944" s="106"/>
      <c r="C3944" s="2"/>
      <c r="D3944" s="2"/>
      <c r="E3944" s="106"/>
      <c r="F3944" s="107"/>
      <c r="G3944" s="108"/>
      <c r="H3944" s="109"/>
      <c r="I3944" s="109"/>
      <c r="J3944" s="110"/>
      <c r="K3944" s="117"/>
      <c r="L3944" s="178"/>
      <c r="M3944" s="178"/>
      <c r="N3944" s="106"/>
      <c r="O3944" s="111"/>
      <c r="P3944" s="111"/>
      <c r="Q3944" s="106"/>
      <c r="R3944" s="106"/>
      <c r="S3944" s="106"/>
      <c r="T3944" s="106"/>
      <c r="U3944" s="106"/>
      <c r="V3944" s="106"/>
      <c r="W3944" s="19"/>
      <c r="X3944" s="2"/>
      <c r="Y3944" s="4"/>
      <c r="Z3944" s="106"/>
      <c r="AA3944" s="114"/>
      <c r="AB3944" s="112"/>
      <c r="AC3944" s="178"/>
      <c r="AD3944" s="11"/>
      <c r="AE3944" s="106"/>
      <c r="AF3944" s="106"/>
      <c r="AG3944" s="106"/>
      <c r="AH3944" s="115"/>
      <c r="AI3944" s="116"/>
      <c r="AO3944" s="26"/>
      <c r="AP3944" s="26"/>
    </row>
    <row r="3945" spans="1:42" ht="15" customHeight="1" x14ac:dyDescent="0.25">
      <c r="A3945" s="105"/>
      <c r="B3945" s="106"/>
      <c r="C3945" s="2"/>
      <c r="D3945" s="2"/>
      <c r="E3945" s="106"/>
      <c r="F3945" s="107"/>
      <c r="G3945" s="108"/>
      <c r="H3945" s="109"/>
      <c r="I3945" s="109"/>
      <c r="J3945" s="110"/>
      <c r="K3945" s="117"/>
      <c r="L3945" s="178"/>
      <c r="M3945" s="178"/>
      <c r="N3945" s="106"/>
      <c r="O3945" s="111"/>
      <c r="P3945" s="111"/>
      <c r="Q3945" s="106"/>
      <c r="R3945" s="106"/>
      <c r="S3945" s="106"/>
      <c r="T3945" s="106"/>
      <c r="U3945" s="106"/>
      <c r="V3945" s="106"/>
      <c r="W3945" s="19"/>
      <c r="X3945" s="2"/>
      <c r="Y3945" s="4"/>
      <c r="Z3945" s="106"/>
      <c r="AA3945" s="114"/>
      <c r="AB3945" s="112"/>
      <c r="AC3945" s="178"/>
      <c r="AD3945" s="11"/>
      <c r="AE3945" s="106"/>
      <c r="AF3945" s="106"/>
      <c r="AG3945" s="106"/>
      <c r="AH3945" s="115"/>
      <c r="AI3945" s="116"/>
      <c r="AO3945" s="26"/>
      <c r="AP3945" s="26"/>
    </row>
    <row r="3946" spans="1:42" ht="15" customHeight="1" x14ac:dyDescent="0.25">
      <c r="A3946" s="105"/>
      <c r="B3946" s="106"/>
      <c r="C3946" s="2"/>
      <c r="D3946" s="2"/>
      <c r="E3946" s="106"/>
      <c r="F3946" s="107"/>
      <c r="G3946" s="108"/>
      <c r="H3946" s="109"/>
      <c r="I3946" s="109"/>
      <c r="J3946" s="110"/>
      <c r="K3946" s="117"/>
      <c r="L3946" s="178"/>
      <c r="M3946" s="178"/>
      <c r="N3946" s="106"/>
      <c r="O3946" s="111"/>
      <c r="P3946" s="111"/>
      <c r="Q3946" s="106"/>
      <c r="R3946" s="106"/>
      <c r="S3946" s="106"/>
      <c r="T3946" s="106"/>
      <c r="U3946" s="106"/>
      <c r="V3946" s="106"/>
      <c r="W3946" s="19"/>
      <c r="X3946" s="2"/>
      <c r="Y3946" s="4"/>
      <c r="Z3946" s="106"/>
      <c r="AA3946" s="114"/>
      <c r="AB3946" s="112"/>
      <c r="AC3946" s="178"/>
      <c r="AD3946" s="11"/>
      <c r="AE3946" s="106"/>
      <c r="AF3946" s="106"/>
      <c r="AG3946" s="106"/>
      <c r="AH3946" s="115"/>
      <c r="AI3946" s="116"/>
      <c r="AO3946" s="26"/>
      <c r="AP3946" s="26"/>
    </row>
    <row r="3947" spans="1:42" ht="15" customHeight="1" x14ac:dyDescent="0.25">
      <c r="A3947" s="105"/>
      <c r="B3947" s="106"/>
      <c r="C3947" s="2"/>
      <c r="D3947" s="2"/>
      <c r="E3947" s="106"/>
      <c r="F3947" s="107"/>
      <c r="G3947" s="108"/>
      <c r="H3947" s="109"/>
      <c r="I3947" s="109"/>
      <c r="J3947" s="110"/>
      <c r="K3947" s="117"/>
      <c r="L3947" s="178"/>
      <c r="M3947" s="178"/>
      <c r="N3947" s="106"/>
      <c r="O3947" s="111"/>
      <c r="P3947" s="111"/>
      <c r="Q3947" s="106"/>
      <c r="R3947" s="106"/>
      <c r="S3947" s="106"/>
      <c r="T3947" s="106"/>
      <c r="U3947" s="106"/>
      <c r="V3947" s="106"/>
      <c r="W3947" s="19"/>
      <c r="X3947" s="2"/>
      <c r="Y3947" s="4"/>
      <c r="Z3947" s="106"/>
      <c r="AA3947" s="114"/>
      <c r="AB3947" s="112"/>
      <c r="AC3947" s="178"/>
      <c r="AD3947" s="11"/>
      <c r="AE3947" s="106"/>
      <c r="AF3947" s="106"/>
      <c r="AG3947" s="106"/>
      <c r="AH3947" s="115"/>
      <c r="AI3947" s="116"/>
      <c r="AO3947" s="26"/>
      <c r="AP3947" s="26"/>
    </row>
    <row r="3948" spans="1:42" ht="15" customHeight="1" x14ac:dyDescent="0.25">
      <c r="A3948" s="105"/>
      <c r="B3948" s="106"/>
      <c r="C3948" s="2"/>
      <c r="D3948" s="2"/>
      <c r="E3948" s="106"/>
      <c r="F3948" s="107"/>
      <c r="G3948" s="108"/>
      <c r="H3948" s="109"/>
      <c r="I3948" s="109"/>
      <c r="J3948" s="110"/>
      <c r="K3948" s="117"/>
      <c r="L3948" s="178"/>
      <c r="M3948" s="178"/>
      <c r="N3948" s="106"/>
      <c r="O3948" s="111"/>
      <c r="P3948" s="111"/>
      <c r="Q3948" s="106"/>
      <c r="R3948" s="106"/>
      <c r="S3948" s="106"/>
      <c r="T3948" s="106"/>
      <c r="U3948" s="106"/>
      <c r="V3948" s="106"/>
      <c r="W3948" s="19"/>
      <c r="X3948" s="2"/>
      <c r="Y3948" s="4"/>
      <c r="Z3948" s="106"/>
      <c r="AA3948" s="114"/>
      <c r="AB3948" s="112"/>
      <c r="AC3948" s="178"/>
      <c r="AD3948" s="11"/>
      <c r="AE3948" s="106"/>
      <c r="AF3948" s="106"/>
      <c r="AG3948" s="106"/>
      <c r="AH3948" s="115"/>
      <c r="AI3948" s="116"/>
      <c r="AO3948" s="26"/>
      <c r="AP3948" s="26"/>
    </row>
    <row r="3949" spans="1:42" ht="15" customHeight="1" x14ac:dyDescent="0.25">
      <c r="A3949" s="105"/>
      <c r="B3949" s="106"/>
      <c r="C3949" s="2"/>
      <c r="D3949" s="2"/>
      <c r="E3949" s="106"/>
      <c r="F3949" s="107"/>
      <c r="G3949" s="108"/>
      <c r="H3949" s="109"/>
      <c r="I3949" s="109"/>
      <c r="J3949" s="110"/>
      <c r="K3949" s="117"/>
      <c r="L3949" s="178"/>
      <c r="M3949" s="178"/>
      <c r="N3949" s="106"/>
      <c r="O3949" s="111"/>
      <c r="P3949" s="111"/>
      <c r="Q3949" s="106"/>
      <c r="R3949" s="106"/>
      <c r="S3949" s="106"/>
      <c r="T3949" s="106"/>
      <c r="U3949" s="106"/>
      <c r="V3949" s="106"/>
      <c r="W3949" s="19"/>
      <c r="X3949" s="2"/>
      <c r="Y3949" s="4"/>
      <c r="Z3949" s="106"/>
      <c r="AA3949" s="114"/>
      <c r="AB3949" s="112"/>
      <c r="AC3949" s="178"/>
      <c r="AD3949" s="11"/>
      <c r="AE3949" s="106"/>
      <c r="AF3949" s="106"/>
      <c r="AG3949" s="106"/>
      <c r="AH3949" s="115"/>
      <c r="AI3949" s="116"/>
      <c r="AO3949" s="26"/>
      <c r="AP3949" s="26"/>
    </row>
    <row r="3950" spans="1:42" ht="15" customHeight="1" x14ac:dyDescent="0.25">
      <c r="A3950" s="105"/>
      <c r="B3950" s="106"/>
      <c r="C3950" s="2"/>
      <c r="D3950" s="2"/>
      <c r="E3950" s="106"/>
      <c r="F3950" s="107"/>
      <c r="G3950" s="108"/>
      <c r="H3950" s="109"/>
      <c r="I3950" s="109"/>
      <c r="J3950" s="110"/>
      <c r="K3950" s="117"/>
      <c r="L3950" s="178"/>
      <c r="M3950" s="178"/>
      <c r="N3950" s="106"/>
      <c r="O3950" s="111"/>
      <c r="P3950" s="111"/>
      <c r="Q3950" s="106"/>
      <c r="R3950" s="106"/>
      <c r="S3950" s="106"/>
      <c r="T3950" s="106"/>
      <c r="U3950" s="106"/>
      <c r="V3950" s="106"/>
      <c r="W3950" s="19"/>
      <c r="X3950" s="2"/>
      <c r="Y3950" s="4"/>
      <c r="Z3950" s="106"/>
      <c r="AA3950" s="114"/>
      <c r="AB3950" s="112"/>
      <c r="AC3950" s="178"/>
      <c r="AD3950" s="11"/>
      <c r="AE3950" s="106"/>
      <c r="AF3950" s="106"/>
      <c r="AG3950" s="106"/>
      <c r="AH3950" s="115"/>
      <c r="AI3950" s="116"/>
      <c r="AO3950" s="26"/>
      <c r="AP3950" s="26"/>
    </row>
    <row r="3951" spans="1:42" ht="15" customHeight="1" x14ac:dyDescent="0.25">
      <c r="A3951" s="105"/>
      <c r="B3951" s="106"/>
      <c r="C3951" s="2"/>
      <c r="D3951" s="2"/>
      <c r="E3951" s="106"/>
      <c r="F3951" s="107"/>
      <c r="G3951" s="108"/>
      <c r="H3951" s="109"/>
      <c r="I3951" s="109"/>
      <c r="J3951" s="110"/>
      <c r="K3951" s="117"/>
      <c r="L3951" s="178"/>
      <c r="M3951" s="178"/>
      <c r="N3951" s="106"/>
      <c r="O3951" s="111"/>
      <c r="P3951" s="111"/>
      <c r="Q3951" s="106"/>
      <c r="R3951" s="106"/>
      <c r="S3951" s="106"/>
      <c r="T3951" s="106"/>
      <c r="U3951" s="106"/>
      <c r="V3951" s="106"/>
      <c r="W3951" s="19"/>
      <c r="X3951" s="2"/>
      <c r="Y3951" s="4"/>
      <c r="Z3951" s="106"/>
      <c r="AA3951" s="114"/>
      <c r="AB3951" s="112"/>
      <c r="AC3951" s="178"/>
      <c r="AD3951" s="11"/>
      <c r="AE3951" s="106"/>
      <c r="AF3951" s="106"/>
      <c r="AG3951" s="106"/>
      <c r="AH3951" s="115"/>
      <c r="AI3951" s="116"/>
      <c r="AO3951" s="26"/>
      <c r="AP3951" s="26"/>
    </row>
    <row r="3952" spans="1:42" ht="15" customHeight="1" x14ac:dyDescent="0.25">
      <c r="A3952" s="105"/>
      <c r="B3952" s="106"/>
      <c r="C3952" s="2"/>
      <c r="D3952" s="2"/>
      <c r="E3952" s="106"/>
      <c r="F3952" s="107"/>
      <c r="G3952" s="108"/>
      <c r="H3952" s="109"/>
      <c r="I3952" s="109"/>
      <c r="J3952" s="110"/>
      <c r="K3952" s="117"/>
      <c r="L3952" s="178"/>
      <c r="M3952" s="178"/>
      <c r="N3952" s="106"/>
      <c r="O3952" s="111"/>
      <c r="P3952" s="111"/>
      <c r="Q3952" s="106"/>
      <c r="R3952" s="106"/>
      <c r="S3952" s="106"/>
      <c r="T3952" s="106"/>
      <c r="U3952" s="106"/>
      <c r="V3952" s="106"/>
      <c r="W3952" s="19"/>
      <c r="X3952" s="2"/>
      <c r="Y3952" s="4"/>
      <c r="Z3952" s="106"/>
      <c r="AA3952" s="114"/>
      <c r="AB3952" s="112"/>
      <c r="AC3952" s="178"/>
      <c r="AD3952" s="11"/>
      <c r="AE3952" s="106"/>
      <c r="AF3952" s="106"/>
      <c r="AG3952" s="106"/>
      <c r="AH3952" s="115"/>
      <c r="AI3952" s="116"/>
      <c r="AO3952" s="26"/>
      <c r="AP3952" s="26"/>
    </row>
    <row r="3953" spans="1:42" ht="15" customHeight="1" x14ac:dyDescent="0.25">
      <c r="A3953" s="105"/>
      <c r="B3953" s="106"/>
      <c r="C3953" s="2"/>
      <c r="D3953" s="2"/>
      <c r="E3953" s="106"/>
      <c r="F3953" s="107"/>
      <c r="G3953" s="108"/>
      <c r="H3953" s="109"/>
      <c r="I3953" s="109"/>
      <c r="J3953" s="110"/>
      <c r="K3953" s="117"/>
      <c r="L3953" s="178"/>
      <c r="M3953" s="178"/>
      <c r="N3953" s="106"/>
      <c r="O3953" s="111"/>
      <c r="P3953" s="111"/>
      <c r="Q3953" s="106"/>
      <c r="R3953" s="106"/>
      <c r="S3953" s="106"/>
      <c r="T3953" s="106"/>
      <c r="U3953" s="106"/>
      <c r="V3953" s="106"/>
      <c r="W3953" s="19"/>
      <c r="X3953" s="2"/>
      <c r="Y3953" s="4"/>
      <c r="Z3953" s="106"/>
      <c r="AA3953" s="114"/>
      <c r="AB3953" s="112"/>
      <c r="AC3953" s="178"/>
      <c r="AD3953" s="11"/>
      <c r="AE3953" s="106"/>
      <c r="AF3953" s="106"/>
      <c r="AG3953" s="106"/>
      <c r="AH3953" s="115"/>
      <c r="AI3953" s="116"/>
      <c r="AO3953" s="26"/>
      <c r="AP3953" s="26"/>
    </row>
    <row r="3954" spans="1:42" ht="15" customHeight="1" x14ac:dyDescent="0.25">
      <c r="A3954" s="105"/>
      <c r="B3954" s="106"/>
      <c r="C3954" s="2"/>
      <c r="D3954" s="2"/>
      <c r="E3954" s="106"/>
      <c r="F3954" s="107"/>
      <c r="G3954" s="108"/>
      <c r="H3954" s="109"/>
      <c r="I3954" s="109"/>
      <c r="J3954" s="110"/>
      <c r="K3954" s="117"/>
      <c r="L3954" s="178"/>
      <c r="M3954" s="178"/>
      <c r="N3954" s="106"/>
      <c r="O3954" s="111"/>
      <c r="P3954" s="111"/>
      <c r="Q3954" s="106"/>
      <c r="R3954" s="106"/>
      <c r="S3954" s="106"/>
      <c r="T3954" s="106"/>
      <c r="U3954" s="106"/>
      <c r="V3954" s="106"/>
      <c r="W3954" s="19"/>
      <c r="X3954" s="2"/>
      <c r="Y3954" s="4"/>
      <c r="Z3954" s="106"/>
      <c r="AA3954" s="114"/>
      <c r="AB3954" s="112"/>
      <c r="AC3954" s="178"/>
      <c r="AD3954" s="11"/>
      <c r="AE3954" s="106"/>
      <c r="AF3954" s="106"/>
      <c r="AG3954" s="106"/>
      <c r="AH3954" s="115"/>
      <c r="AI3954" s="116"/>
      <c r="AO3954" s="26"/>
      <c r="AP3954" s="26"/>
    </row>
    <row r="3955" spans="1:42" ht="15" customHeight="1" x14ac:dyDescent="0.25">
      <c r="A3955" s="105"/>
      <c r="B3955" s="106"/>
      <c r="C3955" s="2"/>
      <c r="D3955" s="2"/>
      <c r="E3955" s="106"/>
      <c r="F3955" s="107"/>
      <c r="G3955" s="108"/>
      <c r="H3955" s="109"/>
      <c r="I3955" s="109"/>
      <c r="J3955" s="110"/>
      <c r="K3955" s="117"/>
      <c r="L3955" s="178"/>
      <c r="M3955" s="178"/>
      <c r="N3955" s="106"/>
      <c r="O3955" s="111"/>
      <c r="P3955" s="111"/>
      <c r="Q3955" s="106"/>
      <c r="R3955" s="106"/>
      <c r="S3955" s="106"/>
      <c r="T3955" s="106"/>
      <c r="U3955" s="106"/>
      <c r="V3955" s="106"/>
      <c r="W3955" s="19"/>
      <c r="X3955" s="2"/>
      <c r="Y3955" s="4"/>
      <c r="Z3955" s="106"/>
      <c r="AA3955" s="114"/>
      <c r="AB3955" s="112"/>
      <c r="AC3955" s="178"/>
      <c r="AD3955" s="11"/>
      <c r="AE3955" s="106"/>
      <c r="AF3955" s="106"/>
      <c r="AG3955" s="106"/>
      <c r="AH3955" s="115"/>
      <c r="AI3955" s="116"/>
      <c r="AO3955" s="26"/>
      <c r="AP3955" s="26"/>
    </row>
    <row r="3956" spans="1:42" ht="15" customHeight="1" x14ac:dyDescent="0.25">
      <c r="A3956" s="105"/>
      <c r="B3956" s="106"/>
      <c r="C3956" s="2"/>
      <c r="D3956" s="2"/>
      <c r="E3956" s="106"/>
      <c r="F3956" s="107"/>
      <c r="G3956" s="108"/>
      <c r="H3956" s="109"/>
      <c r="I3956" s="109"/>
      <c r="J3956" s="110"/>
      <c r="K3956" s="117"/>
      <c r="L3956" s="178"/>
      <c r="M3956" s="178"/>
      <c r="N3956" s="106"/>
      <c r="O3956" s="111"/>
      <c r="P3956" s="111"/>
      <c r="Q3956" s="106"/>
      <c r="R3956" s="106"/>
      <c r="S3956" s="106"/>
      <c r="T3956" s="106"/>
      <c r="U3956" s="106"/>
      <c r="V3956" s="106"/>
      <c r="W3956" s="19"/>
      <c r="X3956" s="2"/>
      <c r="Y3956" s="4"/>
      <c r="Z3956" s="106"/>
      <c r="AA3956" s="114"/>
      <c r="AB3956" s="112"/>
      <c r="AC3956" s="178"/>
      <c r="AD3956" s="11"/>
      <c r="AE3956" s="106"/>
      <c r="AF3956" s="106"/>
      <c r="AG3956" s="106"/>
      <c r="AH3956" s="115"/>
      <c r="AI3956" s="116"/>
      <c r="AO3956" s="26"/>
      <c r="AP3956" s="26"/>
    </row>
    <row r="3957" spans="1:42" ht="15" customHeight="1" x14ac:dyDescent="0.25">
      <c r="A3957" s="105"/>
      <c r="B3957" s="106"/>
      <c r="C3957" s="2"/>
      <c r="D3957" s="2"/>
      <c r="E3957" s="106"/>
      <c r="F3957" s="107"/>
      <c r="G3957" s="108"/>
      <c r="H3957" s="109"/>
      <c r="I3957" s="109"/>
      <c r="J3957" s="110"/>
      <c r="K3957" s="117"/>
      <c r="L3957" s="178"/>
      <c r="M3957" s="178"/>
      <c r="N3957" s="106"/>
      <c r="O3957" s="111"/>
      <c r="P3957" s="111"/>
      <c r="Q3957" s="106"/>
      <c r="R3957" s="106"/>
      <c r="S3957" s="106"/>
      <c r="T3957" s="106"/>
      <c r="U3957" s="106"/>
      <c r="V3957" s="106"/>
      <c r="W3957" s="19"/>
      <c r="X3957" s="2"/>
      <c r="Y3957" s="4"/>
      <c r="Z3957" s="106"/>
      <c r="AA3957" s="114"/>
      <c r="AB3957" s="112"/>
      <c r="AC3957" s="178"/>
      <c r="AD3957" s="11"/>
      <c r="AE3957" s="106"/>
      <c r="AF3957" s="106"/>
      <c r="AG3957" s="106"/>
      <c r="AH3957" s="115"/>
      <c r="AI3957" s="116"/>
      <c r="AO3957" s="26"/>
      <c r="AP3957" s="26"/>
    </row>
    <row r="3958" spans="1:42" ht="15" customHeight="1" x14ac:dyDescent="0.25">
      <c r="A3958" s="105"/>
      <c r="B3958" s="106"/>
      <c r="C3958" s="2"/>
      <c r="D3958" s="2"/>
      <c r="E3958" s="106"/>
      <c r="F3958" s="107"/>
      <c r="G3958" s="108"/>
      <c r="H3958" s="109"/>
      <c r="I3958" s="109"/>
      <c r="J3958" s="110"/>
      <c r="K3958" s="117"/>
      <c r="L3958" s="178"/>
      <c r="M3958" s="178"/>
      <c r="N3958" s="106"/>
      <c r="O3958" s="111"/>
      <c r="P3958" s="111"/>
      <c r="Q3958" s="106"/>
      <c r="R3958" s="106"/>
      <c r="S3958" s="106"/>
      <c r="T3958" s="106"/>
      <c r="U3958" s="106"/>
      <c r="V3958" s="106"/>
      <c r="W3958" s="19"/>
      <c r="X3958" s="2"/>
      <c r="Y3958" s="4"/>
      <c r="Z3958" s="106"/>
      <c r="AA3958" s="114"/>
      <c r="AB3958" s="112"/>
      <c r="AC3958" s="178"/>
      <c r="AD3958" s="11"/>
      <c r="AE3958" s="106"/>
      <c r="AF3958" s="106"/>
      <c r="AG3958" s="106"/>
      <c r="AH3958" s="115"/>
      <c r="AI3958" s="116"/>
      <c r="AO3958" s="26"/>
      <c r="AP3958" s="26"/>
    </row>
    <row r="3959" spans="1:42" ht="15" customHeight="1" x14ac:dyDescent="0.25">
      <c r="A3959" s="105"/>
      <c r="B3959" s="106"/>
      <c r="C3959" s="2"/>
      <c r="D3959" s="2"/>
      <c r="E3959" s="106"/>
      <c r="F3959" s="107"/>
      <c r="G3959" s="108"/>
      <c r="H3959" s="109"/>
      <c r="I3959" s="109"/>
      <c r="J3959" s="110"/>
      <c r="K3959" s="117"/>
      <c r="L3959" s="178"/>
      <c r="M3959" s="178"/>
      <c r="N3959" s="106"/>
      <c r="O3959" s="111"/>
      <c r="P3959" s="111"/>
      <c r="Q3959" s="106"/>
      <c r="R3959" s="106"/>
      <c r="S3959" s="106"/>
      <c r="T3959" s="106"/>
      <c r="U3959" s="106"/>
      <c r="V3959" s="106"/>
      <c r="W3959" s="19"/>
      <c r="X3959" s="2"/>
      <c r="Y3959" s="4"/>
      <c r="Z3959" s="106"/>
      <c r="AA3959" s="114"/>
      <c r="AB3959" s="112"/>
      <c r="AC3959" s="178"/>
      <c r="AD3959" s="11"/>
      <c r="AE3959" s="106"/>
      <c r="AF3959" s="106"/>
      <c r="AG3959" s="106"/>
      <c r="AH3959" s="115"/>
      <c r="AI3959" s="116"/>
      <c r="AO3959" s="26"/>
      <c r="AP3959" s="26"/>
    </row>
    <row r="3960" spans="1:42" ht="15" customHeight="1" x14ac:dyDescent="0.25">
      <c r="A3960" s="105"/>
      <c r="B3960" s="106"/>
      <c r="C3960" s="2"/>
      <c r="D3960" s="2"/>
      <c r="E3960" s="106"/>
      <c r="F3960" s="107"/>
      <c r="G3960" s="108"/>
      <c r="H3960" s="109"/>
      <c r="I3960" s="109"/>
      <c r="J3960" s="110"/>
      <c r="K3960" s="117"/>
      <c r="L3960" s="178"/>
      <c r="M3960" s="178"/>
      <c r="N3960" s="106"/>
      <c r="O3960" s="111"/>
      <c r="P3960" s="111"/>
      <c r="Q3960" s="106"/>
      <c r="R3960" s="106"/>
      <c r="S3960" s="106"/>
      <c r="T3960" s="106"/>
      <c r="U3960" s="106"/>
      <c r="V3960" s="106"/>
      <c r="W3960" s="19"/>
      <c r="X3960" s="2"/>
      <c r="Y3960" s="4"/>
      <c r="Z3960" s="106"/>
      <c r="AA3960" s="114"/>
      <c r="AB3960" s="112"/>
      <c r="AC3960" s="178"/>
      <c r="AD3960" s="11"/>
      <c r="AE3960" s="106"/>
      <c r="AF3960" s="106"/>
      <c r="AG3960" s="106"/>
      <c r="AH3960" s="115"/>
      <c r="AI3960" s="116"/>
      <c r="AO3960" s="26"/>
      <c r="AP3960" s="26"/>
    </row>
    <row r="3961" spans="1:42" ht="15" customHeight="1" x14ac:dyDescent="0.25">
      <c r="A3961" s="105"/>
      <c r="B3961" s="106"/>
      <c r="C3961" s="2"/>
      <c r="D3961" s="2"/>
      <c r="E3961" s="106"/>
      <c r="F3961" s="107"/>
      <c r="G3961" s="108"/>
      <c r="H3961" s="109"/>
      <c r="I3961" s="109"/>
      <c r="J3961" s="110"/>
      <c r="K3961" s="117"/>
      <c r="L3961" s="178"/>
      <c r="M3961" s="178"/>
      <c r="N3961" s="106"/>
      <c r="O3961" s="111"/>
      <c r="P3961" s="111"/>
      <c r="Q3961" s="106"/>
      <c r="R3961" s="106"/>
      <c r="S3961" s="106"/>
      <c r="T3961" s="106"/>
      <c r="U3961" s="106"/>
      <c r="V3961" s="106"/>
      <c r="W3961" s="19"/>
      <c r="X3961" s="2"/>
      <c r="Y3961" s="4"/>
      <c r="Z3961" s="106"/>
      <c r="AA3961" s="114"/>
      <c r="AB3961" s="112"/>
      <c r="AC3961" s="178"/>
      <c r="AD3961" s="11"/>
      <c r="AE3961" s="106"/>
      <c r="AF3961" s="106"/>
      <c r="AG3961" s="106"/>
      <c r="AH3961" s="115"/>
      <c r="AI3961" s="116"/>
      <c r="AO3961" s="26"/>
      <c r="AP3961" s="26"/>
    </row>
    <row r="3962" spans="1:42" ht="15" customHeight="1" x14ac:dyDescent="0.25">
      <c r="A3962" s="105"/>
      <c r="B3962" s="106"/>
      <c r="C3962" s="2"/>
      <c r="D3962" s="2"/>
      <c r="E3962" s="106"/>
      <c r="F3962" s="107"/>
      <c r="G3962" s="108"/>
      <c r="H3962" s="109"/>
      <c r="I3962" s="109"/>
      <c r="J3962" s="110"/>
      <c r="K3962" s="117"/>
      <c r="L3962" s="178"/>
      <c r="M3962" s="178"/>
      <c r="N3962" s="106"/>
      <c r="O3962" s="111"/>
      <c r="P3962" s="111"/>
      <c r="Q3962" s="106"/>
      <c r="R3962" s="106"/>
      <c r="S3962" s="106"/>
      <c r="T3962" s="106"/>
      <c r="U3962" s="106"/>
      <c r="V3962" s="106"/>
      <c r="W3962" s="19"/>
      <c r="X3962" s="2"/>
      <c r="Y3962" s="4"/>
      <c r="Z3962" s="106"/>
      <c r="AA3962" s="114"/>
      <c r="AB3962" s="112"/>
      <c r="AC3962" s="178"/>
      <c r="AD3962" s="11"/>
      <c r="AE3962" s="106"/>
      <c r="AF3962" s="106"/>
      <c r="AG3962" s="106"/>
      <c r="AH3962" s="115"/>
      <c r="AI3962" s="116"/>
      <c r="AO3962" s="26"/>
      <c r="AP3962" s="26"/>
    </row>
    <row r="3963" spans="1:42" ht="15" customHeight="1" x14ac:dyDescent="0.25">
      <c r="A3963" s="105"/>
      <c r="B3963" s="106"/>
      <c r="C3963" s="2"/>
      <c r="D3963" s="2"/>
      <c r="E3963" s="106"/>
      <c r="F3963" s="107"/>
      <c r="G3963" s="108"/>
      <c r="H3963" s="109"/>
      <c r="I3963" s="109"/>
      <c r="J3963" s="110"/>
      <c r="K3963" s="117"/>
      <c r="L3963" s="178"/>
      <c r="M3963" s="178"/>
      <c r="N3963" s="106"/>
      <c r="O3963" s="111"/>
      <c r="P3963" s="111"/>
      <c r="Q3963" s="106"/>
      <c r="R3963" s="106"/>
      <c r="S3963" s="106"/>
      <c r="T3963" s="106"/>
      <c r="U3963" s="106"/>
      <c r="V3963" s="106"/>
      <c r="W3963" s="19"/>
      <c r="X3963" s="2"/>
      <c r="Y3963" s="4"/>
      <c r="Z3963" s="106"/>
      <c r="AA3963" s="114"/>
      <c r="AB3963" s="112"/>
      <c r="AC3963" s="178"/>
      <c r="AD3963" s="11"/>
      <c r="AE3963" s="106"/>
      <c r="AF3963" s="106"/>
      <c r="AG3963" s="106"/>
      <c r="AH3963" s="115"/>
      <c r="AI3963" s="116"/>
      <c r="AO3963" s="26"/>
      <c r="AP3963" s="26"/>
    </row>
    <row r="3964" spans="1:42" ht="15" customHeight="1" x14ac:dyDescent="0.25">
      <c r="A3964" s="105"/>
      <c r="B3964" s="106"/>
      <c r="C3964" s="2"/>
      <c r="D3964" s="2"/>
      <c r="E3964" s="106"/>
      <c r="F3964" s="107"/>
      <c r="G3964" s="108"/>
      <c r="H3964" s="109"/>
      <c r="I3964" s="109"/>
      <c r="J3964" s="110"/>
      <c r="K3964" s="117"/>
      <c r="L3964" s="178"/>
      <c r="M3964" s="178"/>
      <c r="N3964" s="106"/>
      <c r="O3964" s="111"/>
      <c r="P3964" s="111"/>
      <c r="Q3964" s="106"/>
      <c r="R3964" s="106"/>
      <c r="S3964" s="106"/>
      <c r="T3964" s="106"/>
      <c r="U3964" s="106"/>
      <c r="V3964" s="106"/>
      <c r="W3964" s="19"/>
      <c r="X3964" s="2"/>
      <c r="Y3964" s="4"/>
      <c r="Z3964" s="106"/>
      <c r="AA3964" s="114"/>
      <c r="AB3964" s="112"/>
      <c r="AC3964" s="178"/>
      <c r="AD3964" s="11"/>
      <c r="AE3964" s="106"/>
      <c r="AF3964" s="106"/>
      <c r="AG3964" s="106"/>
      <c r="AH3964" s="115"/>
      <c r="AI3964" s="116"/>
      <c r="AO3964" s="26"/>
      <c r="AP3964" s="26"/>
    </row>
    <row r="3965" spans="1:42" ht="15" customHeight="1" x14ac:dyDescent="0.25">
      <c r="A3965" s="105"/>
      <c r="B3965" s="106"/>
      <c r="C3965" s="2"/>
      <c r="D3965" s="2"/>
      <c r="E3965" s="106"/>
      <c r="F3965" s="107"/>
      <c r="G3965" s="108"/>
      <c r="H3965" s="109"/>
      <c r="I3965" s="109"/>
      <c r="J3965" s="110"/>
      <c r="K3965" s="117"/>
      <c r="L3965" s="178"/>
      <c r="M3965" s="178"/>
      <c r="N3965" s="106"/>
      <c r="O3965" s="111"/>
      <c r="P3965" s="111"/>
      <c r="Q3965" s="106"/>
      <c r="R3965" s="106"/>
      <c r="S3965" s="106"/>
      <c r="T3965" s="106"/>
      <c r="U3965" s="106"/>
      <c r="V3965" s="106"/>
      <c r="W3965" s="19"/>
      <c r="X3965" s="2"/>
      <c r="Y3965" s="4"/>
      <c r="Z3965" s="106"/>
      <c r="AA3965" s="114"/>
      <c r="AB3965" s="112"/>
      <c r="AC3965" s="178"/>
      <c r="AD3965" s="11"/>
      <c r="AE3965" s="106"/>
      <c r="AF3965" s="106"/>
      <c r="AG3965" s="106"/>
      <c r="AH3965" s="115"/>
      <c r="AI3965" s="116"/>
      <c r="AO3965" s="26"/>
      <c r="AP3965" s="26"/>
    </row>
    <row r="3966" spans="1:42" ht="15" customHeight="1" x14ac:dyDescent="0.25">
      <c r="A3966" s="105"/>
      <c r="B3966" s="106"/>
      <c r="C3966" s="2"/>
      <c r="D3966" s="2"/>
      <c r="E3966" s="106"/>
      <c r="F3966" s="107"/>
      <c r="G3966" s="108"/>
      <c r="H3966" s="109"/>
      <c r="I3966" s="109"/>
      <c r="J3966" s="110"/>
      <c r="K3966" s="117"/>
      <c r="L3966" s="178"/>
      <c r="M3966" s="178"/>
      <c r="N3966" s="106"/>
      <c r="O3966" s="111"/>
      <c r="P3966" s="111"/>
      <c r="Q3966" s="106"/>
      <c r="R3966" s="106"/>
      <c r="S3966" s="106"/>
      <c r="T3966" s="106"/>
      <c r="U3966" s="106"/>
      <c r="V3966" s="106"/>
      <c r="W3966" s="19"/>
      <c r="X3966" s="2"/>
      <c r="Y3966" s="4"/>
      <c r="Z3966" s="106"/>
      <c r="AA3966" s="114"/>
      <c r="AB3966" s="112"/>
      <c r="AC3966" s="178"/>
      <c r="AD3966" s="11"/>
      <c r="AE3966" s="106"/>
      <c r="AF3966" s="106"/>
      <c r="AG3966" s="106"/>
      <c r="AH3966" s="115"/>
      <c r="AI3966" s="116"/>
      <c r="AO3966" s="26"/>
      <c r="AP3966" s="26"/>
    </row>
    <row r="3967" spans="1:42" ht="15" customHeight="1" x14ac:dyDescent="0.25">
      <c r="A3967" s="105"/>
      <c r="B3967" s="106"/>
      <c r="C3967" s="2"/>
      <c r="D3967" s="2"/>
      <c r="E3967" s="106"/>
      <c r="F3967" s="107"/>
      <c r="G3967" s="108"/>
      <c r="H3967" s="109"/>
      <c r="I3967" s="109"/>
      <c r="J3967" s="110"/>
      <c r="K3967" s="117"/>
      <c r="L3967" s="178"/>
      <c r="M3967" s="178"/>
      <c r="N3967" s="106"/>
      <c r="O3967" s="111"/>
      <c r="P3967" s="111"/>
      <c r="Q3967" s="106"/>
      <c r="R3967" s="106"/>
      <c r="S3967" s="106"/>
      <c r="T3967" s="106"/>
      <c r="U3967" s="106"/>
      <c r="V3967" s="106"/>
      <c r="W3967" s="19"/>
      <c r="X3967" s="2"/>
      <c r="Y3967" s="4"/>
      <c r="Z3967" s="106"/>
      <c r="AA3967" s="114"/>
      <c r="AB3967" s="112"/>
      <c r="AC3967" s="178"/>
      <c r="AD3967" s="11"/>
      <c r="AE3967" s="106"/>
      <c r="AF3967" s="106"/>
      <c r="AG3967" s="106"/>
      <c r="AH3967" s="115"/>
      <c r="AI3967" s="116"/>
      <c r="AO3967" s="26"/>
      <c r="AP3967" s="26"/>
    </row>
    <row r="3968" spans="1:42" ht="15" customHeight="1" x14ac:dyDescent="0.25">
      <c r="A3968" s="105"/>
      <c r="B3968" s="106"/>
      <c r="C3968" s="2"/>
      <c r="D3968" s="2"/>
      <c r="E3968" s="106"/>
      <c r="F3968" s="107"/>
      <c r="G3968" s="108"/>
      <c r="H3968" s="109"/>
      <c r="I3968" s="109"/>
      <c r="J3968" s="110"/>
      <c r="K3968" s="117"/>
      <c r="L3968" s="178"/>
      <c r="M3968" s="178"/>
      <c r="N3968" s="106"/>
      <c r="O3968" s="111"/>
      <c r="P3968" s="111"/>
      <c r="Q3968" s="106"/>
      <c r="R3968" s="106"/>
      <c r="S3968" s="106"/>
      <c r="T3968" s="106"/>
      <c r="U3968" s="106"/>
      <c r="V3968" s="106"/>
      <c r="W3968" s="19"/>
      <c r="X3968" s="2"/>
      <c r="Y3968" s="4"/>
      <c r="Z3968" s="106"/>
      <c r="AA3968" s="114"/>
      <c r="AB3968" s="112"/>
      <c r="AC3968" s="178"/>
      <c r="AD3968" s="11"/>
      <c r="AE3968" s="106"/>
      <c r="AF3968" s="106"/>
      <c r="AG3968" s="106"/>
      <c r="AH3968" s="115"/>
      <c r="AI3968" s="116"/>
      <c r="AO3968" s="26"/>
      <c r="AP3968" s="26"/>
    </row>
    <row r="3969" spans="1:42" ht="15" customHeight="1" x14ac:dyDescent="0.25">
      <c r="A3969" s="105"/>
      <c r="B3969" s="106"/>
      <c r="C3969" s="2"/>
      <c r="D3969" s="2"/>
      <c r="E3969" s="106"/>
      <c r="F3969" s="107"/>
      <c r="G3969" s="108"/>
      <c r="H3969" s="109"/>
      <c r="I3969" s="109"/>
      <c r="J3969" s="110"/>
      <c r="K3969" s="117"/>
      <c r="L3969" s="178"/>
      <c r="M3969" s="178"/>
      <c r="N3969" s="106"/>
      <c r="O3969" s="111"/>
      <c r="P3969" s="111"/>
      <c r="Q3969" s="106"/>
      <c r="R3969" s="106"/>
      <c r="S3969" s="106"/>
      <c r="T3969" s="106"/>
      <c r="U3969" s="106"/>
      <c r="V3969" s="106"/>
      <c r="W3969" s="19"/>
      <c r="X3969" s="2"/>
      <c r="Y3969" s="4"/>
      <c r="Z3969" s="106"/>
      <c r="AA3969" s="114"/>
      <c r="AB3969" s="112"/>
      <c r="AC3969" s="178"/>
      <c r="AD3969" s="11"/>
      <c r="AE3969" s="106"/>
      <c r="AF3969" s="106"/>
      <c r="AG3969" s="106"/>
      <c r="AH3969" s="115"/>
      <c r="AI3969" s="116"/>
      <c r="AO3969" s="26"/>
      <c r="AP3969" s="26"/>
    </row>
    <row r="3970" spans="1:42" ht="15" customHeight="1" x14ac:dyDescent="0.25">
      <c r="A3970" s="105"/>
      <c r="B3970" s="106"/>
      <c r="C3970" s="2"/>
      <c r="D3970" s="2"/>
      <c r="E3970" s="106"/>
      <c r="F3970" s="107"/>
      <c r="G3970" s="108"/>
      <c r="H3970" s="109"/>
      <c r="I3970" s="109"/>
      <c r="J3970" s="110"/>
      <c r="K3970" s="117"/>
      <c r="L3970" s="178"/>
      <c r="M3970" s="178"/>
      <c r="N3970" s="106"/>
      <c r="O3970" s="111"/>
      <c r="P3970" s="111"/>
      <c r="Q3970" s="106"/>
      <c r="R3970" s="106"/>
      <c r="S3970" s="106"/>
      <c r="T3970" s="106"/>
      <c r="U3970" s="106"/>
      <c r="V3970" s="106"/>
      <c r="W3970" s="19"/>
      <c r="X3970" s="2"/>
      <c r="Y3970" s="4"/>
      <c r="Z3970" s="106"/>
      <c r="AA3970" s="114"/>
      <c r="AB3970" s="112"/>
      <c r="AC3970" s="178"/>
      <c r="AD3970" s="11"/>
      <c r="AE3970" s="106"/>
      <c r="AF3970" s="106"/>
      <c r="AG3970" s="106"/>
      <c r="AH3970" s="115"/>
      <c r="AI3970" s="116"/>
      <c r="AO3970" s="26"/>
      <c r="AP3970" s="26"/>
    </row>
    <row r="3971" spans="1:42" ht="15" customHeight="1" x14ac:dyDescent="0.25">
      <c r="A3971" s="105"/>
      <c r="B3971" s="106"/>
      <c r="C3971" s="2"/>
      <c r="D3971" s="2"/>
      <c r="E3971" s="106"/>
      <c r="F3971" s="107"/>
      <c r="G3971" s="108"/>
      <c r="H3971" s="109"/>
      <c r="I3971" s="109"/>
      <c r="J3971" s="110"/>
      <c r="K3971" s="117"/>
      <c r="L3971" s="178"/>
      <c r="M3971" s="178"/>
      <c r="N3971" s="106"/>
      <c r="O3971" s="111"/>
      <c r="P3971" s="111"/>
      <c r="Q3971" s="106"/>
      <c r="R3971" s="106"/>
      <c r="S3971" s="106"/>
      <c r="T3971" s="106"/>
      <c r="U3971" s="106"/>
      <c r="V3971" s="106"/>
      <c r="W3971" s="19"/>
      <c r="X3971" s="2"/>
      <c r="Y3971" s="4"/>
      <c r="Z3971" s="106"/>
      <c r="AA3971" s="114"/>
      <c r="AB3971" s="112"/>
      <c r="AC3971" s="178"/>
      <c r="AD3971" s="11"/>
      <c r="AE3971" s="106"/>
      <c r="AF3971" s="106"/>
      <c r="AG3971" s="106"/>
      <c r="AH3971" s="115"/>
      <c r="AI3971" s="116"/>
      <c r="AO3971" s="26"/>
      <c r="AP3971" s="26"/>
    </row>
    <row r="3972" spans="1:42" ht="15" customHeight="1" x14ac:dyDescent="0.25">
      <c r="A3972" s="105"/>
      <c r="B3972" s="106"/>
      <c r="C3972" s="2"/>
      <c r="D3972" s="2"/>
      <c r="E3972" s="106"/>
      <c r="F3972" s="107"/>
      <c r="G3972" s="108"/>
      <c r="H3972" s="109"/>
      <c r="I3972" s="109"/>
      <c r="J3972" s="110"/>
      <c r="K3972" s="117"/>
      <c r="L3972" s="178"/>
      <c r="M3972" s="178"/>
      <c r="N3972" s="106"/>
      <c r="O3972" s="111"/>
      <c r="P3972" s="111"/>
      <c r="Q3972" s="106"/>
      <c r="R3972" s="106"/>
      <c r="S3972" s="106"/>
      <c r="T3972" s="106"/>
      <c r="U3972" s="106"/>
      <c r="V3972" s="106"/>
      <c r="W3972" s="19"/>
      <c r="X3972" s="2"/>
      <c r="Y3972" s="4"/>
      <c r="Z3972" s="106"/>
      <c r="AA3972" s="114"/>
      <c r="AB3972" s="112"/>
      <c r="AC3972" s="178"/>
      <c r="AD3972" s="11"/>
      <c r="AE3972" s="106"/>
      <c r="AF3972" s="106"/>
      <c r="AG3972" s="106"/>
      <c r="AH3972" s="115"/>
      <c r="AI3972" s="116"/>
      <c r="AO3972" s="26"/>
      <c r="AP3972" s="26"/>
    </row>
    <row r="3973" spans="1:42" ht="15" customHeight="1" x14ac:dyDescent="0.25">
      <c r="A3973" s="105"/>
      <c r="B3973" s="106"/>
      <c r="C3973" s="2"/>
      <c r="D3973" s="2"/>
      <c r="E3973" s="106"/>
      <c r="F3973" s="107"/>
      <c r="G3973" s="108"/>
      <c r="H3973" s="109"/>
      <c r="I3973" s="109"/>
      <c r="J3973" s="110"/>
      <c r="K3973" s="117"/>
      <c r="L3973" s="178"/>
      <c r="M3973" s="178"/>
      <c r="N3973" s="106"/>
      <c r="O3973" s="111"/>
      <c r="P3973" s="111"/>
      <c r="Q3973" s="106"/>
      <c r="R3973" s="106"/>
      <c r="S3973" s="106"/>
      <c r="T3973" s="106"/>
      <c r="U3973" s="106"/>
      <c r="V3973" s="106"/>
      <c r="W3973" s="19"/>
      <c r="X3973" s="2"/>
      <c r="Y3973" s="4"/>
      <c r="Z3973" s="106"/>
      <c r="AA3973" s="114"/>
      <c r="AB3973" s="112"/>
      <c r="AC3973" s="178"/>
      <c r="AD3973" s="11"/>
      <c r="AE3973" s="106"/>
      <c r="AF3973" s="106"/>
      <c r="AG3973" s="106"/>
      <c r="AH3973" s="115"/>
      <c r="AI3973" s="116"/>
      <c r="AO3973" s="26"/>
      <c r="AP3973" s="26"/>
    </row>
    <row r="3974" spans="1:42" ht="15" customHeight="1" x14ac:dyDescent="0.25">
      <c r="A3974" s="105"/>
      <c r="B3974" s="106"/>
      <c r="C3974" s="2"/>
      <c r="D3974" s="2"/>
      <c r="E3974" s="106"/>
      <c r="F3974" s="107"/>
      <c r="G3974" s="108"/>
      <c r="H3974" s="109"/>
      <c r="I3974" s="109"/>
      <c r="J3974" s="110"/>
      <c r="K3974" s="117"/>
      <c r="L3974" s="178"/>
      <c r="M3974" s="178"/>
      <c r="N3974" s="106"/>
      <c r="O3974" s="111"/>
      <c r="P3974" s="111"/>
      <c r="Q3974" s="106"/>
      <c r="R3974" s="106"/>
      <c r="S3974" s="106"/>
      <c r="T3974" s="106"/>
      <c r="U3974" s="106"/>
      <c r="V3974" s="106"/>
      <c r="W3974" s="19"/>
      <c r="X3974" s="2"/>
      <c r="Y3974" s="4"/>
      <c r="Z3974" s="106"/>
      <c r="AA3974" s="114"/>
      <c r="AB3974" s="112"/>
      <c r="AC3974" s="178"/>
      <c r="AD3974" s="11"/>
      <c r="AE3974" s="106"/>
      <c r="AF3974" s="106"/>
      <c r="AG3974" s="106"/>
      <c r="AH3974" s="115"/>
      <c r="AI3974" s="116"/>
      <c r="AO3974" s="26"/>
      <c r="AP3974" s="26"/>
    </row>
    <row r="3975" spans="1:42" ht="15" customHeight="1" x14ac:dyDescent="0.25">
      <c r="A3975" s="105"/>
      <c r="B3975" s="106"/>
      <c r="C3975" s="2"/>
      <c r="D3975" s="2"/>
      <c r="E3975" s="106"/>
      <c r="F3975" s="107"/>
      <c r="G3975" s="108"/>
      <c r="H3975" s="109"/>
      <c r="I3975" s="109"/>
      <c r="J3975" s="110"/>
      <c r="K3975" s="117"/>
      <c r="L3975" s="178"/>
      <c r="M3975" s="178"/>
      <c r="N3975" s="106"/>
      <c r="O3975" s="111"/>
      <c r="P3975" s="111"/>
      <c r="Q3975" s="106"/>
      <c r="R3975" s="106"/>
      <c r="S3975" s="106"/>
      <c r="T3975" s="106"/>
      <c r="U3975" s="106"/>
      <c r="V3975" s="106"/>
      <c r="W3975" s="19"/>
      <c r="X3975" s="2"/>
      <c r="Y3975" s="4"/>
      <c r="Z3975" s="106"/>
      <c r="AA3975" s="114"/>
      <c r="AB3975" s="112"/>
      <c r="AC3975" s="178"/>
      <c r="AD3975" s="11"/>
      <c r="AE3975" s="106"/>
      <c r="AF3975" s="106"/>
      <c r="AG3975" s="106"/>
      <c r="AH3975" s="115"/>
      <c r="AI3975" s="116"/>
      <c r="AO3975" s="26"/>
      <c r="AP3975" s="26"/>
    </row>
    <row r="3976" spans="1:42" ht="15" customHeight="1" x14ac:dyDescent="0.25">
      <c r="A3976" s="105"/>
      <c r="B3976" s="106"/>
      <c r="C3976" s="2"/>
      <c r="D3976" s="2"/>
      <c r="E3976" s="106"/>
      <c r="F3976" s="107"/>
      <c r="G3976" s="108"/>
      <c r="H3976" s="109"/>
      <c r="I3976" s="109"/>
      <c r="J3976" s="110"/>
      <c r="K3976" s="117"/>
      <c r="L3976" s="178"/>
      <c r="M3976" s="178"/>
      <c r="N3976" s="106"/>
      <c r="O3976" s="111"/>
      <c r="P3976" s="111"/>
      <c r="Q3976" s="106"/>
      <c r="R3976" s="106"/>
      <c r="S3976" s="106"/>
      <c r="T3976" s="106"/>
      <c r="U3976" s="106"/>
      <c r="V3976" s="106"/>
      <c r="W3976" s="19"/>
      <c r="X3976" s="2"/>
      <c r="Y3976" s="4"/>
      <c r="Z3976" s="106"/>
      <c r="AA3976" s="114"/>
      <c r="AB3976" s="112"/>
      <c r="AC3976" s="178"/>
      <c r="AD3976" s="11"/>
      <c r="AE3976" s="106"/>
      <c r="AF3976" s="106"/>
      <c r="AG3976" s="106"/>
      <c r="AH3976" s="115"/>
      <c r="AI3976" s="116"/>
      <c r="AO3976" s="26"/>
      <c r="AP3976" s="26"/>
    </row>
    <row r="3977" spans="1:42" ht="15" customHeight="1" x14ac:dyDescent="0.25">
      <c r="A3977" s="105"/>
      <c r="B3977" s="106"/>
      <c r="C3977" s="2"/>
      <c r="D3977" s="2"/>
      <c r="E3977" s="106"/>
      <c r="F3977" s="107"/>
      <c r="G3977" s="108"/>
      <c r="H3977" s="109"/>
      <c r="I3977" s="109"/>
      <c r="J3977" s="110"/>
      <c r="K3977" s="117"/>
      <c r="L3977" s="178"/>
      <c r="M3977" s="178"/>
      <c r="N3977" s="106"/>
      <c r="O3977" s="111"/>
      <c r="P3977" s="111"/>
      <c r="Q3977" s="106"/>
      <c r="R3977" s="106"/>
      <c r="S3977" s="106"/>
      <c r="T3977" s="106"/>
      <c r="U3977" s="106"/>
      <c r="V3977" s="106"/>
      <c r="W3977" s="19"/>
      <c r="X3977" s="2"/>
      <c r="Y3977" s="4"/>
      <c r="Z3977" s="106"/>
      <c r="AA3977" s="114"/>
      <c r="AB3977" s="112"/>
      <c r="AC3977" s="178"/>
      <c r="AD3977" s="11"/>
      <c r="AE3977" s="106"/>
      <c r="AF3977" s="106"/>
      <c r="AG3977" s="106"/>
      <c r="AH3977" s="115"/>
      <c r="AI3977" s="116"/>
      <c r="AO3977" s="26"/>
      <c r="AP3977" s="26"/>
    </row>
    <row r="3978" spans="1:42" ht="15" customHeight="1" x14ac:dyDescent="0.25">
      <c r="A3978" s="105"/>
      <c r="B3978" s="106"/>
      <c r="C3978" s="2"/>
      <c r="D3978" s="2"/>
      <c r="E3978" s="106"/>
      <c r="F3978" s="107"/>
      <c r="G3978" s="108"/>
      <c r="H3978" s="109"/>
      <c r="I3978" s="109"/>
      <c r="J3978" s="110"/>
      <c r="K3978" s="117"/>
      <c r="L3978" s="178"/>
      <c r="M3978" s="178"/>
      <c r="N3978" s="106"/>
      <c r="O3978" s="111"/>
      <c r="P3978" s="111"/>
      <c r="Q3978" s="106"/>
      <c r="R3978" s="106"/>
      <c r="S3978" s="106"/>
      <c r="T3978" s="106"/>
      <c r="U3978" s="106"/>
      <c r="V3978" s="106"/>
      <c r="W3978" s="19"/>
      <c r="X3978" s="2"/>
      <c r="Y3978" s="4"/>
      <c r="Z3978" s="106"/>
      <c r="AA3978" s="114"/>
      <c r="AB3978" s="112"/>
      <c r="AC3978" s="178"/>
      <c r="AD3978" s="11"/>
      <c r="AE3978" s="106"/>
      <c r="AF3978" s="106"/>
      <c r="AG3978" s="106"/>
      <c r="AH3978" s="115"/>
      <c r="AI3978" s="116"/>
      <c r="AO3978" s="26"/>
      <c r="AP3978" s="26"/>
    </row>
    <row r="3979" spans="1:42" ht="15" customHeight="1" x14ac:dyDescent="0.25">
      <c r="A3979" s="105"/>
      <c r="B3979" s="106"/>
      <c r="C3979" s="2"/>
      <c r="D3979" s="2"/>
      <c r="E3979" s="106"/>
      <c r="F3979" s="107"/>
      <c r="G3979" s="108"/>
      <c r="H3979" s="109"/>
      <c r="I3979" s="109"/>
      <c r="J3979" s="110"/>
      <c r="K3979" s="117"/>
      <c r="L3979" s="178"/>
      <c r="M3979" s="178"/>
      <c r="N3979" s="106"/>
      <c r="O3979" s="111"/>
      <c r="P3979" s="111"/>
      <c r="Q3979" s="106"/>
      <c r="R3979" s="106"/>
      <c r="S3979" s="106"/>
      <c r="T3979" s="106"/>
      <c r="U3979" s="106"/>
      <c r="V3979" s="106"/>
      <c r="W3979" s="19"/>
      <c r="X3979" s="2"/>
      <c r="Y3979" s="4"/>
      <c r="Z3979" s="106"/>
      <c r="AA3979" s="114"/>
      <c r="AB3979" s="112"/>
      <c r="AC3979" s="178"/>
      <c r="AD3979" s="11"/>
      <c r="AE3979" s="106"/>
      <c r="AF3979" s="106"/>
      <c r="AG3979" s="106"/>
      <c r="AH3979" s="115"/>
      <c r="AI3979" s="116"/>
      <c r="AO3979" s="26"/>
      <c r="AP3979" s="26"/>
    </row>
    <row r="3980" spans="1:42" ht="15" customHeight="1" x14ac:dyDescent="0.25">
      <c r="A3980" s="105"/>
      <c r="B3980" s="106"/>
      <c r="C3980" s="2"/>
      <c r="D3980" s="2"/>
      <c r="E3980" s="106"/>
      <c r="F3980" s="107"/>
      <c r="G3980" s="108"/>
      <c r="H3980" s="109"/>
      <c r="I3980" s="109"/>
      <c r="J3980" s="110"/>
      <c r="K3980" s="117"/>
      <c r="L3980" s="178"/>
      <c r="M3980" s="178"/>
      <c r="N3980" s="106"/>
      <c r="O3980" s="111"/>
      <c r="P3980" s="111"/>
      <c r="Q3980" s="106"/>
      <c r="R3980" s="106"/>
      <c r="S3980" s="106"/>
      <c r="T3980" s="106"/>
      <c r="U3980" s="106"/>
      <c r="V3980" s="106"/>
      <c r="W3980" s="19"/>
      <c r="X3980" s="2"/>
      <c r="Y3980" s="4"/>
      <c r="Z3980" s="106"/>
      <c r="AA3980" s="114"/>
      <c r="AB3980" s="112"/>
      <c r="AC3980" s="178"/>
      <c r="AD3980" s="11"/>
      <c r="AE3980" s="106"/>
      <c r="AF3980" s="106"/>
      <c r="AG3980" s="106"/>
      <c r="AH3980" s="115"/>
      <c r="AI3980" s="116"/>
      <c r="AO3980" s="26"/>
      <c r="AP3980" s="26"/>
    </row>
    <row r="3981" spans="1:42" ht="15" customHeight="1" x14ac:dyDescent="0.25">
      <c r="A3981" s="105"/>
      <c r="B3981" s="106"/>
      <c r="C3981" s="2"/>
      <c r="D3981" s="2"/>
      <c r="E3981" s="106"/>
      <c r="F3981" s="107"/>
      <c r="G3981" s="108"/>
      <c r="H3981" s="109"/>
      <c r="I3981" s="109"/>
      <c r="J3981" s="110"/>
      <c r="K3981" s="117"/>
      <c r="L3981" s="178"/>
      <c r="M3981" s="178"/>
      <c r="N3981" s="106"/>
      <c r="O3981" s="111"/>
      <c r="P3981" s="111"/>
      <c r="Q3981" s="106"/>
      <c r="R3981" s="106"/>
      <c r="S3981" s="106"/>
      <c r="T3981" s="106"/>
      <c r="U3981" s="106"/>
      <c r="V3981" s="106"/>
      <c r="W3981" s="19"/>
      <c r="X3981" s="2"/>
      <c r="Y3981" s="4"/>
      <c r="Z3981" s="106"/>
      <c r="AA3981" s="114"/>
      <c r="AB3981" s="112"/>
      <c r="AC3981" s="178"/>
      <c r="AD3981" s="11"/>
      <c r="AE3981" s="106"/>
      <c r="AF3981" s="106"/>
      <c r="AG3981" s="106"/>
      <c r="AH3981" s="115"/>
      <c r="AI3981" s="116"/>
      <c r="AO3981" s="26"/>
      <c r="AP3981" s="26"/>
    </row>
    <row r="3982" spans="1:42" ht="15" customHeight="1" x14ac:dyDescent="0.25">
      <c r="A3982" s="105"/>
      <c r="B3982" s="106"/>
      <c r="C3982" s="2"/>
      <c r="D3982" s="2"/>
      <c r="E3982" s="106"/>
      <c r="F3982" s="107"/>
      <c r="G3982" s="108"/>
      <c r="H3982" s="109"/>
      <c r="I3982" s="109"/>
      <c r="J3982" s="110"/>
      <c r="K3982" s="117"/>
      <c r="L3982" s="178"/>
      <c r="M3982" s="178"/>
      <c r="N3982" s="106"/>
      <c r="O3982" s="111"/>
      <c r="P3982" s="111"/>
      <c r="Q3982" s="106"/>
      <c r="R3982" s="106"/>
      <c r="S3982" s="106"/>
      <c r="T3982" s="106"/>
      <c r="U3982" s="106"/>
      <c r="V3982" s="106"/>
      <c r="W3982" s="19"/>
      <c r="X3982" s="2"/>
      <c r="Y3982" s="4"/>
      <c r="Z3982" s="106"/>
      <c r="AA3982" s="114"/>
      <c r="AB3982" s="112"/>
      <c r="AC3982" s="178"/>
      <c r="AD3982" s="11"/>
      <c r="AE3982" s="106"/>
      <c r="AF3982" s="106"/>
      <c r="AG3982" s="106"/>
      <c r="AH3982" s="115"/>
      <c r="AI3982" s="116"/>
      <c r="AO3982" s="26"/>
      <c r="AP3982" s="26"/>
    </row>
    <row r="3983" spans="1:42" ht="15" customHeight="1" x14ac:dyDescent="0.25">
      <c r="A3983" s="105"/>
      <c r="B3983" s="106"/>
      <c r="C3983" s="2"/>
      <c r="D3983" s="2"/>
      <c r="E3983" s="106"/>
      <c r="F3983" s="107"/>
      <c r="G3983" s="108"/>
      <c r="H3983" s="109"/>
      <c r="I3983" s="109"/>
      <c r="J3983" s="110"/>
      <c r="K3983" s="117"/>
      <c r="L3983" s="178"/>
      <c r="M3983" s="178"/>
      <c r="N3983" s="106"/>
      <c r="O3983" s="111"/>
      <c r="P3983" s="111"/>
      <c r="Q3983" s="106"/>
      <c r="R3983" s="106"/>
      <c r="S3983" s="106"/>
      <c r="T3983" s="106"/>
      <c r="U3983" s="106"/>
      <c r="V3983" s="106"/>
      <c r="W3983" s="19"/>
      <c r="X3983" s="2"/>
      <c r="Y3983" s="4"/>
      <c r="Z3983" s="106"/>
      <c r="AA3983" s="114"/>
      <c r="AB3983" s="112"/>
      <c r="AC3983" s="178"/>
      <c r="AD3983" s="11"/>
      <c r="AE3983" s="106"/>
      <c r="AF3983" s="106"/>
      <c r="AG3983" s="106"/>
      <c r="AH3983" s="115"/>
      <c r="AI3983" s="116"/>
      <c r="AO3983" s="26"/>
      <c r="AP3983" s="26"/>
    </row>
    <row r="3984" spans="1:42" ht="15" customHeight="1" x14ac:dyDescent="0.25">
      <c r="A3984" s="105"/>
      <c r="B3984" s="106"/>
      <c r="C3984" s="2"/>
      <c r="D3984" s="2"/>
      <c r="E3984" s="106"/>
      <c r="F3984" s="107"/>
      <c r="G3984" s="108"/>
      <c r="H3984" s="109"/>
      <c r="I3984" s="109"/>
      <c r="J3984" s="110"/>
      <c r="K3984" s="117"/>
      <c r="L3984" s="178"/>
      <c r="M3984" s="178"/>
      <c r="N3984" s="106"/>
      <c r="O3984" s="111"/>
      <c r="P3984" s="111"/>
      <c r="Q3984" s="106"/>
      <c r="R3984" s="106"/>
      <c r="S3984" s="106"/>
      <c r="T3984" s="106"/>
      <c r="U3984" s="106"/>
      <c r="V3984" s="106"/>
      <c r="W3984" s="19"/>
      <c r="X3984" s="2"/>
      <c r="Y3984" s="4"/>
      <c r="Z3984" s="106"/>
      <c r="AA3984" s="114"/>
      <c r="AB3984" s="112"/>
      <c r="AC3984" s="178"/>
      <c r="AD3984" s="11"/>
      <c r="AE3984" s="106"/>
      <c r="AF3984" s="106"/>
      <c r="AG3984" s="106"/>
      <c r="AH3984" s="115"/>
      <c r="AI3984" s="116"/>
      <c r="AO3984" s="26"/>
      <c r="AP3984" s="26"/>
    </row>
    <row r="3985" spans="1:42" ht="15" customHeight="1" x14ac:dyDescent="0.25">
      <c r="A3985" s="105"/>
      <c r="B3985" s="106"/>
      <c r="C3985" s="2"/>
      <c r="D3985" s="2"/>
      <c r="E3985" s="106"/>
      <c r="F3985" s="107"/>
      <c r="G3985" s="108"/>
      <c r="H3985" s="109"/>
      <c r="I3985" s="109"/>
      <c r="J3985" s="110"/>
      <c r="K3985" s="117"/>
      <c r="L3985" s="178"/>
      <c r="M3985" s="178"/>
      <c r="N3985" s="106"/>
      <c r="O3985" s="111"/>
      <c r="P3985" s="111"/>
      <c r="Q3985" s="106"/>
      <c r="R3985" s="106"/>
      <c r="S3985" s="106"/>
      <c r="T3985" s="106"/>
      <c r="U3985" s="106"/>
      <c r="V3985" s="106"/>
      <c r="W3985" s="19"/>
      <c r="X3985" s="2"/>
      <c r="Y3985" s="4"/>
      <c r="Z3985" s="106"/>
      <c r="AA3985" s="114"/>
      <c r="AB3985" s="112"/>
      <c r="AC3985" s="178"/>
      <c r="AD3985" s="11"/>
      <c r="AE3985" s="106"/>
      <c r="AF3985" s="106"/>
      <c r="AG3985" s="106"/>
      <c r="AH3985" s="115"/>
      <c r="AI3985" s="116"/>
      <c r="AO3985" s="26"/>
      <c r="AP3985" s="26"/>
    </row>
    <row r="3986" spans="1:42" ht="15" customHeight="1" x14ac:dyDescent="0.25">
      <c r="A3986" s="105"/>
      <c r="B3986" s="106"/>
      <c r="C3986" s="2"/>
      <c r="D3986" s="2"/>
      <c r="E3986" s="106"/>
      <c r="F3986" s="107"/>
      <c r="G3986" s="108"/>
      <c r="H3986" s="109"/>
      <c r="I3986" s="109"/>
      <c r="J3986" s="110"/>
      <c r="K3986" s="117"/>
      <c r="L3986" s="178"/>
      <c r="M3986" s="178"/>
      <c r="N3986" s="106"/>
      <c r="O3986" s="111"/>
      <c r="P3986" s="111"/>
      <c r="Q3986" s="106"/>
      <c r="R3986" s="106"/>
      <c r="S3986" s="106"/>
      <c r="T3986" s="106"/>
      <c r="U3986" s="106"/>
      <c r="V3986" s="106"/>
      <c r="W3986" s="19"/>
      <c r="X3986" s="2"/>
      <c r="Y3986" s="4"/>
      <c r="Z3986" s="106"/>
      <c r="AA3986" s="114"/>
      <c r="AB3986" s="112"/>
      <c r="AC3986" s="178"/>
      <c r="AD3986" s="11"/>
      <c r="AE3986" s="106"/>
      <c r="AF3986" s="106"/>
      <c r="AG3986" s="106"/>
      <c r="AH3986" s="115"/>
      <c r="AI3986" s="116"/>
      <c r="AO3986" s="26"/>
      <c r="AP3986" s="26"/>
    </row>
    <row r="3987" spans="1:42" ht="15" customHeight="1" x14ac:dyDescent="0.25">
      <c r="A3987" s="105"/>
      <c r="B3987" s="106"/>
      <c r="C3987" s="2"/>
      <c r="D3987" s="2"/>
      <c r="E3987" s="106"/>
      <c r="F3987" s="107"/>
      <c r="G3987" s="108"/>
      <c r="H3987" s="109"/>
      <c r="I3987" s="109"/>
      <c r="J3987" s="110"/>
      <c r="K3987" s="117"/>
      <c r="L3987" s="178"/>
      <c r="M3987" s="178"/>
      <c r="N3987" s="106"/>
      <c r="O3987" s="111"/>
      <c r="P3987" s="111"/>
      <c r="Q3987" s="106"/>
      <c r="R3987" s="106"/>
      <c r="S3987" s="106"/>
      <c r="T3987" s="106"/>
      <c r="U3987" s="106"/>
      <c r="V3987" s="106"/>
      <c r="W3987" s="19"/>
      <c r="X3987" s="2"/>
      <c r="Y3987" s="4"/>
      <c r="Z3987" s="106"/>
      <c r="AA3987" s="114"/>
      <c r="AB3987" s="112"/>
      <c r="AC3987" s="178"/>
      <c r="AD3987" s="11"/>
      <c r="AE3987" s="106"/>
      <c r="AF3987" s="106"/>
      <c r="AG3987" s="106"/>
      <c r="AH3987" s="115"/>
      <c r="AI3987" s="116"/>
      <c r="AO3987" s="26"/>
      <c r="AP3987" s="26"/>
    </row>
    <row r="3988" spans="1:42" ht="15" customHeight="1" x14ac:dyDescent="0.25">
      <c r="A3988" s="105"/>
      <c r="B3988" s="106"/>
      <c r="C3988" s="2"/>
      <c r="D3988" s="2"/>
      <c r="E3988" s="106"/>
      <c r="F3988" s="107"/>
      <c r="G3988" s="108"/>
      <c r="H3988" s="109"/>
      <c r="I3988" s="109"/>
      <c r="J3988" s="110"/>
      <c r="K3988" s="117"/>
      <c r="L3988" s="178"/>
      <c r="M3988" s="178"/>
      <c r="N3988" s="106"/>
      <c r="O3988" s="111"/>
      <c r="P3988" s="111"/>
      <c r="Q3988" s="106"/>
      <c r="R3988" s="106"/>
      <c r="S3988" s="106"/>
      <c r="T3988" s="106"/>
      <c r="U3988" s="106"/>
      <c r="V3988" s="106"/>
      <c r="W3988" s="19"/>
      <c r="X3988" s="2"/>
      <c r="Y3988" s="4"/>
      <c r="Z3988" s="106"/>
      <c r="AA3988" s="114"/>
      <c r="AB3988" s="112"/>
      <c r="AC3988" s="178"/>
      <c r="AD3988" s="11"/>
      <c r="AE3988" s="106"/>
      <c r="AF3988" s="106"/>
      <c r="AG3988" s="106"/>
      <c r="AH3988" s="115"/>
      <c r="AI3988" s="116"/>
      <c r="AO3988" s="26"/>
      <c r="AP3988" s="26"/>
    </row>
    <row r="3989" spans="1:42" ht="15" customHeight="1" x14ac:dyDescent="0.25">
      <c r="A3989" s="105"/>
      <c r="B3989" s="106"/>
      <c r="C3989" s="2"/>
      <c r="D3989" s="2"/>
      <c r="E3989" s="106"/>
      <c r="F3989" s="107"/>
      <c r="G3989" s="108"/>
      <c r="H3989" s="109"/>
      <c r="I3989" s="109"/>
      <c r="J3989" s="110"/>
      <c r="K3989" s="117"/>
      <c r="L3989" s="178"/>
      <c r="M3989" s="178"/>
      <c r="N3989" s="106"/>
      <c r="O3989" s="111"/>
      <c r="P3989" s="111"/>
      <c r="Q3989" s="106"/>
      <c r="R3989" s="106"/>
      <c r="S3989" s="106"/>
      <c r="T3989" s="106"/>
      <c r="U3989" s="106"/>
      <c r="V3989" s="106"/>
      <c r="W3989" s="19"/>
      <c r="X3989" s="2"/>
      <c r="Y3989" s="4"/>
      <c r="Z3989" s="106"/>
      <c r="AA3989" s="114"/>
      <c r="AB3989" s="112"/>
      <c r="AC3989" s="178"/>
      <c r="AD3989" s="11"/>
      <c r="AE3989" s="106"/>
      <c r="AF3989" s="106"/>
      <c r="AG3989" s="106"/>
      <c r="AH3989" s="115"/>
      <c r="AI3989" s="116"/>
      <c r="AO3989" s="26"/>
      <c r="AP3989" s="26"/>
    </row>
    <row r="3990" spans="1:42" ht="15" customHeight="1" x14ac:dyDescent="0.25">
      <c r="A3990" s="105"/>
      <c r="B3990" s="106"/>
      <c r="C3990" s="2"/>
      <c r="D3990" s="2"/>
      <c r="E3990" s="106"/>
      <c r="F3990" s="107"/>
      <c r="G3990" s="108"/>
      <c r="H3990" s="109"/>
      <c r="I3990" s="109"/>
      <c r="J3990" s="110"/>
      <c r="K3990" s="117"/>
      <c r="L3990" s="178"/>
      <c r="M3990" s="178"/>
      <c r="N3990" s="106"/>
      <c r="O3990" s="111"/>
      <c r="P3990" s="111"/>
      <c r="Q3990" s="106"/>
      <c r="R3990" s="106"/>
      <c r="S3990" s="106"/>
      <c r="T3990" s="106"/>
      <c r="U3990" s="106"/>
      <c r="V3990" s="106"/>
      <c r="W3990" s="19"/>
      <c r="X3990" s="2"/>
      <c r="Y3990" s="4"/>
      <c r="Z3990" s="106"/>
      <c r="AA3990" s="114"/>
      <c r="AB3990" s="112"/>
      <c r="AC3990" s="178"/>
      <c r="AD3990" s="11"/>
      <c r="AE3990" s="106"/>
      <c r="AF3990" s="106"/>
      <c r="AG3990" s="106"/>
      <c r="AH3990" s="115"/>
      <c r="AI3990" s="116"/>
      <c r="AO3990" s="26"/>
      <c r="AP3990" s="26"/>
    </row>
    <row r="3991" spans="1:42" ht="15" customHeight="1" x14ac:dyDescent="0.25">
      <c r="A3991" s="105"/>
      <c r="B3991" s="106"/>
      <c r="C3991" s="2"/>
      <c r="D3991" s="2"/>
      <c r="E3991" s="106"/>
      <c r="F3991" s="107"/>
      <c r="G3991" s="108"/>
      <c r="H3991" s="109"/>
      <c r="I3991" s="109"/>
      <c r="J3991" s="110"/>
      <c r="K3991" s="117"/>
      <c r="L3991" s="178"/>
      <c r="M3991" s="178"/>
      <c r="N3991" s="106"/>
      <c r="O3991" s="111"/>
      <c r="P3991" s="111"/>
      <c r="Q3991" s="106"/>
      <c r="R3991" s="106"/>
      <c r="S3991" s="106"/>
      <c r="T3991" s="106"/>
      <c r="U3991" s="106"/>
      <c r="V3991" s="106"/>
      <c r="W3991" s="19"/>
      <c r="X3991" s="2"/>
      <c r="Y3991" s="4"/>
      <c r="Z3991" s="106"/>
      <c r="AA3991" s="114"/>
      <c r="AB3991" s="112"/>
      <c r="AC3991" s="178"/>
      <c r="AD3991" s="11"/>
      <c r="AE3991" s="106"/>
      <c r="AF3991" s="106"/>
      <c r="AG3991" s="106"/>
      <c r="AH3991" s="115"/>
      <c r="AI3991" s="116"/>
      <c r="AO3991" s="26"/>
      <c r="AP3991" s="26"/>
    </row>
    <row r="3992" spans="1:42" ht="15" customHeight="1" x14ac:dyDescent="0.25">
      <c r="A3992" s="105"/>
      <c r="B3992" s="106"/>
      <c r="C3992" s="2"/>
      <c r="D3992" s="2"/>
      <c r="E3992" s="106"/>
      <c r="F3992" s="107"/>
      <c r="G3992" s="108"/>
      <c r="H3992" s="109"/>
      <c r="I3992" s="109"/>
      <c r="J3992" s="110"/>
      <c r="K3992" s="117"/>
      <c r="L3992" s="178"/>
      <c r="M3992" s="178"/>
      <c r="N3992" s="106"/>
      <c r="O3992" s="111"/>
      <c r="P3992" s="111"/>
      <c r="Q3992" s="106"/>
      <c r="R3992" s="106"/>
      <c r="S3992" s="106"/>
      <c r="T3992" s="106"/>
      <c r="U3992" s="106"/>
      <c r="V3992" s="106"/>
      <c r="W3992" s="19"/>
      <c r="X3992" s="2"/>
      <c r="Y3992" s="4"/>
      <c r="Z3992" s="106"/>
      <c r="AA3992" s="114"/>
      <c r="AB3992" s="112"/>
      <c r="AC3992" s="178"/>
      <c r="AD3992" s="11"/>
      <c r="AE3992" s="106"/>
      <c r="AF3992" s="106"/>
      <c r="AG3992" s="106"/>
      <c r="AH3992" s="115"/>
      <c r="AI3992" s="116"/>
      <c r="AO3992" s="26"/>
      <c r="AP3992" s="26"/>
    </row>
    <row r="3993" spans="1:42" ht="15" customHeight="1" x14ac:dyDescent="0.25">
      <c r="A3993" s="105"/>
      <c r="B3993" s="106"/>
      <c r="C3993" s="2"/>
      <c r="D3993" s="2"/>
      <c r="E3993" s="106"/>
      <c r="F3993" s="107"/>
      <c r="G3993" s="108"/>
      <c r="H3993" s="109"/>
      <c r="I3993" s="109"/>
      <c r="J3993" s="110"/>
      <c r="K3993" s="117"/>
      <c r="L3993" s="178"/>
      <c r="M3993" s="178"/>
      <c r="N3993" s="106"/>
      <c r="O3993" s="111"/>
      <c r="P3993" s="111"/>
      <c r="Q3993" s="106"/>
      <c r="R3993" s="106"/>
      <c r="S3993" s="106"/>
      <c r="T3993" s="106"/>
      <c r="U3993" s="106"/>
      <c r="V3993" s="106"/>
      <c r="W3993" s="19"/>
      <c r="X3993" s="2"/>
      <c r="Y3993" s="4"/>
      <c r="Z3993" s="106"/>
      <c r="AA3993" s="114"/>
      <c r="AB3993" s="112"/>
      <c r="AC3993" s="178"/>
      <c r="AD3993" s="11"/>
      <c r="AE3993" s="106"/>
      <c r="AF3993" s="106"/>
      <c r="AG3993" s="106"/>
      <c r="AH3993" s="115"/>
      <c r="AI3993" s="116"/>
      <c r="AO3993" s="26"/>
      <c r="AP3993" s="26"/>
    </row>
    <row r="3994" spans="1:42" ht="15" customHeight="1" x14ac:dyDescent="0.25">
      <c r="A3994" s="105"/>
      <c r="B3994" s="106"/>
      <c r="C3994" s="2"/>
      <c r="D3994" s="2"/>
      <c r="E3994" s="106"/>
      <c r="F3994" s="107"/>
      <c r="G3994" s="108"/>
      <c r="H3994" s="109"/>
      <c r="I3994" s="109"/>
      <c r="J3994" s="110"/>
      <c r="K3994" s="117"/>
      <c r="L3994" s="178"/>
      <c r="M3994" s="178"/>
      <c r="N3994" s="106"/>
      <c r="O3994" s="111"/>
      <c r="P3994" s="111"/>
      <c r="Q3994" s="106"/>
      <c r="R3994" s="106"/>
      <c r="S3994" s="106"/>
      <c r="T3994" s="106"/>
      <c r="U3994" s="106"/>
      <c r="V3994" s="106"/>
      <c r="W3994" s="19"/>
      <c r="X3994" s="2"/>
      <c r="Y3994" s="4"/>
      <c r="Z3994" s="106"/>
      <c r="AA3994" s="114"/>
      <c r="AB3994" s="112"/>
      <c r="AC3994" s="178"/>
      <c r="AD3994" s="11"/>
      <c r="AE3994" s="106"/>
      <c r="AF3994" s="106"/>
      <c r="AG3994" s="106"/>
      <c r="AH3994" s="115"/>
      <c r="AI3994" s="116"/>
      <c r="AO3994" s="26"/>
      <c r="AP3994" s="26"/>
    </row>
    <row r="3995" spans="1:42" ht="15" customHeight="1" x14ac:dyDescent="0.25">
      <c r="A3995" s="105"/>
      <c r="B3995" s="106"/>
      <c r="C3995" s="2"/>
      <c r="D3995" s="2"/>
      <c r="E3995" s="106"/>
      <c r="F3995" s="107"/>
      <c r="G3995" s="108"/>
      <c r="H3995" s="109"/>
      <c r="I3995" s="109"/>
      <c r="J3995" s="110"/>
      <c r="K3995" s="117"/>
      <c r="L3995" s="178"/>
      <c r="M3995" s="178"/>
      <c r="N3995" s="106"/>
      <c r="O3995" s="111"/>
      <c r="P3995" s="111"/>
      <c r="Q3995" s="106"/>
      <c r="R3995" s="106"/>
      <c r="S3995" s="106"/>
      <c r="T3995" s="106"/>
      <c r="U3995" s="106"/>
      <c r="V3995" s="106"/>
      <c r="W3995" s="19"/>
      <c r="X3995" s="2"/>
      <c r="Y3995" s="4"/>
      <c r="Z3995" s="106"/>
      <c r="AA3995" s="114"/>
      <c r="AB3995" s="112"/>
      <c r="AC3995" s="178"/>
      <c r="AD3995" s="11"/>
      <c r="AE3995" s="106"/>
      <c r="AF3995" s="106"/>
      <c r="AG3995" s="106"/>
      <c r="AH3995" s="115"/>
      <c r="AI3995" s="116"/>
      <c r="AO3995" s="26"/>
      <c r="AP3995" s="26"/>
    </row>
    <row r="3996" spans="1:42" ht="15" customHeight="1" x14ac:dyDescent="0.25">
      <c r="A3996" s="105"/>
      <c r="B3996" s="106"/>
      <c r="C3996" s="2"/>
      <c r="D3996" s="2"/>
      <c r="E3996" s="106"/>
      <c r="F3996" s="107"/>
      <c r="G3996" s="108"/>
      <c r="H3996" s="109"/>
      <c r="I3996" s="109"/>
      <c r="J3996" s="110"/>
      <c r="K3996" s="117"/>
      <c r="L3996" s="178"/>
      <c r="M3996" s="178"/>
      <c r="N3996" s="106"/>
      <c r="O3996" s="111"/>
      <c r="P3996" s="111"/>
      <c r="Q3996" s="106"/>
      <c r="R3996" s="106"/>
      <c r="S3996" s="106"/>
      <c r="T3996" s="106"/>
      <c r="U3996" s="106"/>
      <c r="V3996" s="106"/>
      <c r="W3996" s="19"/>
      <c r="X3996" s="2"/>
      <c r="Y3996" s="4"/>
      <c r="Z3996" s="106"/>
      <c r="AA3996" s="114"/>
      <c r="AB3996" s="112"/>
      <c r="AC3996" s="178"/>
      <c r="AD3996" s="11"/>
      <c r="AE3996" s="106"/>
      <c r="AF3996" s="106"/>
      <c r="AG3996" s="106"/>
      <c r="AH3996" s="115"/>
      <c r="AI3996" s="116"/>
      <c r="AO3996" s="26"/>
      <c r="AP3996" s="26"/>
    </row>
    <row r="3997" spans="1:42" ht="15" customHeight="1" x14ac:dyDescent="0.25">
      <c r="A3997" s="105"/>
      <c r="B3997" s="106"/>
      <c r="C3997" s="2"/>
      <c r="D3997" s="2"/>
      <c r="E3997" s="106"/>
      <c r="F3997" s="107"/>
      <c r="G3997" s="108"/>
      <c r="H3997" s="109"/>
      <c r="I3997" s="109"/>
      <c r="J3997" s="110"/>
      <c r="K3997" s="117"/>
      <c r="L3997" s="178"/>
      <c r="M3997" s="178"/>
      <c r="N3997" s="106"/>
      <c r="O3997" s="111"/>
      <c r="P3997" s="111"/>
      <c r="Q3997" s="106"/>
      <c r="R3997" s="106"/>
      <c r="S3997" s="106"/>
      <c r="T3997" s="106"/>
      <c r="U3997" s="106"/>
      <c r="V3997" s="106"/>
      <c r="W3997" s="19"/>
      <c r="X3997" s="2"/>
      <c r="Y3997" s="4"/>
      <c r="Z3997" s="106"/>
      <c r="AA3997" s="114"/>
      <c r="AB3997" s="112"/>
      <c r="AC3997" s="178"/>
      <c r="AD3997" s="11"/>
      <c r="AE3997" s="106"/>
      <c r="AF3997" s="106"/>
      <c r="AG3997" s="106"/>
      <c r="AH3997" s="115"/>
      <c r="AI3997" s="116"/>
      <c r="AO3997" s="26"/>
      <c r="AP3997" s="26"/>
    </row>
    <row r="3998" spans="1:42" ht="15" customHeight="1" x14ac:dyDescent="0.25">
      <c r="A3998" s="105"/>
      <c r="B3998" s="106"/>
      <c r="C3998" s="2"/>
      <c r="D3998" s="2"/>
      <c r="E3998" s="106"/>
      <c r="F3998" s="107"/>
      <c r="G3998" s="108"/>
      <c r="H3998" s="109"/>
      <c r="I3998" s="109"/>
      <c r="J3998" s="110"/>
      <c r="K3998" s="117"/>
      <c r="L3998" s="178"/>
      <c r="M3998" s="178"/>
      <c r="N3998" s="106"/>
      <c r="O3998" s="111"/>
      <c r="P3998" s="111"/>
      <c r="Q3998" s="106"/>
      <c r="R3998" s="106"/>
      <c r="S3998" s="106"/>
      <c r="T3998" s="106"/>
      <c r="U3998" s="106"/>
      <c r="V3998" s="106"/>
      <c r="W3998" s="19"/>
      <c r="X3998" s="2"/>
      <c r="Y3998" s="4"/>
      <c r="Z3998" s="106"/>
      <c r="AA3998" s="114"/>
      <c r="AB3998" s="112"/>
      <c r="AC3998" s="178"/>
      <c r="AD3998" s="11"/>
      <c r="AE3998" s="106"/>
      <c r="AF3998" s="106"/>
      <c r="AG3998" s="106"/>
      <c r="AH3998" s="115"/>
      <c r="AI3998" s="116"/>
      <c r="AO3998" s="26"/>
      <c r="AP3998" s="26"/>
    </row>
    <row r="3999" spans="1:42" ht="15" customHeight="1" x14ac:dyDescent="0.25">
      <c r="A3999" s="105"/>
      <c r="B3999" s="106"/>
      <c r="C3999" s="2"/>
      <c r="D3999" s="2"/>
      <c r="E3999" s="106"/>
      <c r="F3999" s="107"/>
      <c r="G3999" s="108"/>
      <c r="H3999" s="109"/>
      <c r="I3999" s="109"/>
      <c r="J3999" s="110"/>
      <c r="K3999" s="117"/>
      <c r="L3999" s="178"/>
      <c r="M3999" s="178"/>
      <c r="N3999" s="106"/>
      <c r="O3999" s="111"/>
      <c r="P3999" s="111"/>
      <c r="Q3999" s="106"/>
      <c r="R3999" s="106"/>
      <c r="S3999" s="106"/>
      <c r="T3999" s="106"/>
      <c r="U3999" s="106"/>
      <c r="V3999" s="106"/>
      <c r="W3999" s="19"/>
      <c r="X3999" s="2"/>
      <c r="Y3999" s="4"/>
      <c r="Z3999" s="106"/>
      <c r="AA3999" s="114"/>
      <c r="AB3999" s="112"/>
      <c r="AC3999" s="178"/>
      <c r="AD3999" s="11"/>
      <c r="AE3999" s="106"/>
      <c r="AF3999" s="106"/>
      <c r="AG3999" s="106"/>
      <c r="AH3999" s="115"/>
      <c r="AI3999" s="116"/>
      <c r="AO3999" s="26"/>
      <c r="AP3999" s="26"/>
    </row>
    <row r="4000" spans="1:42" ht="15" customHeight="1" x14ac:dyDescent="0.25">
      <c r="A4000" s="105"/>
      <c r="B4000" s="106"/>
      <c r="C4000" s="2"/>
      <c r="D4000" s="2"/>
      <c r="E4000" s="106"/>
      <c r="F4000" s="107"/>
      <c r="G4000" s="108"/>
      <c r="H4000" s="109"/>
      <c r="I4000" s="109"/>
      <c r="J4000" s="110"/>
      <c r="K4000" s="117"/>
      <c r="L4000" s="178"/>
      <c r="M4000" s="178"/>
      <c r="N4000" s="106"/>
      <c r="O4000" s="111"/>
      <c r="P4000" s="111"/>
      <c r="Q4000" s="106"/>
      <c r="R4000" s="106"/>
      <c r="S4000" s="106"/>
      <c r="T4000" s="106"/>
      <c r="U4000" s="106"/>
      <c r="V4000" s="106"/>
      <c r="W4000" s="19"/>
      <c r="X4000" s="2"/>
      <c r="Y4000" s="4"/>
      <c r="Z4000" s="106"/>
      <c r="AA4000" s="114"/>
      <c r="AB4000" s="112"/>
      <c r="AC4000" s="178"/>
      <c r="AD4000" s="11"/>
      <c r="AE4000" s="106"/>
      <c r="AF4000" s="106"/>
      <c r="AG4000" s="106"/>
      <c r="AH4000" s="115"/>
      <c r="AI4000" s="116"/>
      <c r="AO4000" s="26"/>
      <c r="AP4000" s="26"/>
    </row>
    <row r="4001" spans="1:42" ht="15" customHeight="1" x14ac:dyDescent="0.25">
      <c r="A4001" s="105"/>
      <c r="B4001" s="106"/>
      <c r="C4001" s="2"/>
      <c r="D4001" s="2"/>
      <c r="E4001" s="106"/>
      <c r="F4001" s="107"/>
      <c r="G4001" s="108"/>
      <c r="H4001" s="109"/>
      <c r="I4001" s="109"/>
      <c r="J4001" s="110"/>
      <c r="K4001" s="117"/>
      <c r="L4001" s="178"/>
      <c r="M4001" s="178"/>
      <c r="N4001" s="106"/>
      <c r="O4001" s="111"/>
      <c r="P4001" s="111"/>
      <c r="Q4001" s="106"/>
      <c r="R4001" s="106"/>
      <c r="S4001" s="106"/>
      <c r="T4001" s="106"/>
      <c r="U4001" s="106"/>
      <c r="V4001" s="106"/>
      <c r="W4001" s="19"/>
      <c r="X4001" s="2"/>
      <c r="Y4001" s="4"/>
      <c r="Z4001" s="106"/>
      <c r="AA4001" s="114"/>
      <c r="AB4001" s="112"/>
      <c r="AC4001" s="178"/>
      <c r="AD4001" s="11"/>
      <c r="AE4001" s="106"/>
      <c r="AF4001" s="106"/>
      <c r="AG4001" s="106"/>
      <c r="AH4001" s="115"/>
      <c r="AI4001" s="116"/>
      <c r="AO4001" s="26"/>
      <c r="AP4001" s="26"/>
    </row>
    <row r="4002" spans="1:42" ht="15" customHeight="1" x14ac:dyDescent="0.25">
      <c r="A4002" s="105"/>
      <c r="B4002" s="106"/>
      <c r="C4002" s="2"/>
      <c r="D4002" s="2"/>
      <c r="E4002" s="106"/>
      <c r="F4002" s="107"/>
      <c r="G4002" s="108"/>
      <c r="H4002" s="109"/>
      <c r="I4002" s="109"/>
      <c r="J4002" s="110"/>
      <c r="K4002" s="117"/>
      <c r="L4002" s="178"/>
      <c r="M4002" s="178"/>
      <c r="N4002" s="106"/>
      <c r="O4002" s="111"/>
      <c r="P4002" s="111"/>
      <c r="Q4002" s="106"/>
      <c r="R4002" s="106"/>
      <c r="S4002" s="106"/>
      <c r="T4002" s="106"/>
      <c r="U4002" s="106"/>
      <c r="V4002" s="106"/>
      <c r="W4002" s="19"/>
      <c r="X4002" s="2"/>
      <c r="Y4002" s="4"/>
      <c r="Z4002" s="106"/>
      <c r="AA4002" s="114"/>
      <c r="AB4002" s="112"/>
      <c r="AC4002" s="178"/>
      <c r="AD4002" s="11"/>
      <c r="AE4002" s="106"/>
      <c r="AF4002" s="106"/>
      <c r="AG4002" s="106"/>
      <c r="AH4002" s="115"/>
      <c r="AI4002" s="116"/>
      <c r="AO4002" s="26"/>
      <c r="AP4002" s="26"/>
    </row>
    <row r="4003" spans="1:42" ht="15" customHeight="1" x14ac:dyDescent="0.25">
      <c r="A4003" s="105"/>
      <c r="B4003" s="106"/>
      <c r="C4003" s="2"/>
      <c r="D4003" s="2"/>
      <c r="E4003" s="106"/>
      <c r="F4003" s="107"/>
      <c r="G4003" s="108"/>
      <c r="H4003" s="109"/>
      <c r="I4003" s="109"/>
      <c r="J4003" s="110"/>
      <c r="K4003" s="117"/>
      <c r="L4003" s="178"/>
      <c r="M4003" s="178"/>
      <c r="N4003" s="106"/>
      <c r="O4003" s="111"/>
      <c r="P4003" s="111"/>
      <c r="Q4003" s="106"/>
      <c r="R4003" s="106"/>
      <c r="S4003" s="106"/>
      <c r="T4003" s="106"/>
      <c r="U4003" s="106"/>
      <c r="V4003" s="106"/>
      <c r="W4003" s="19"/>
      <c r="X4003" s="2"/>
      <c r="Y4003" s="4"/>
      <c r="Z4003" s="106"/>
      <c r="AA4003" s="114"/>
      <c r="AB4003" s="112"/>
      <c r="AC4003" s="178"/>
      <c r="AD4003" s="11"/>
      <c r="AE4003" s="106"/>
      <c r="AF4003" s="106"/>
      <c r="AG4003" s="106"/>
      <c r="AH4003" s="115"/>
      <c r="AI4003" s="116"/>
      <c r="AO4003" s="26"/>
      <c r="AP4003" s="26"/>
    </row>
    <row r="4004" spans="1:42" ht="15" customHeight="1" x14ac:dyDescent="0.25">
      <c r="A4004" s="105"/>
      <c r="B4004" s="106"/>
      <c r="C4004" s="2"/>
      <c r="D4004" s="2"/>
      <c r="E4004" s="106"/>
      <c r="F4004" s="107"/>
      <c r="G4004" s="108"/>
      <c r="H4004" s="109"/>
      <c r="I4004" s="109"/>
      <c r="J4004" s="110"/>
      <c r="K4004" s="117"/>
      <c r="L4004" s="178"/>
      <c r="M4004" s="178"/>
      <c r="N4004" s="106"/>
      <c r="O4004" s="111"/>
      <c r="P4004" s="111"/>
      <c r="Q4004" s="106"/>
      <c r="R4004" s="106"/>
      <c r="S4004" s="106"/>
      <c r="T4004" s="106"/>
      <c r="U4004" s="106"/>
      <c r="V4004" s="106"/>
      <c r="W4004" s="19"/>
      <c r="X4004" s="2"/>
      <c r="Y4004" s="4"/>
      <c r="Z4004" s="106"/>
      <c r="AA4004" s="114"/>
      <c r="AB4004" s="112"/>
      <c r="AC4004" s="178"/>
      <c r="AD4004" s="11"/>
      <c r="AE4004" s="106"/>
      <c r="AF4004" s="106"/>
      <c r="AG4004" s="106"/>
      <c r="AH4004" s="115"/>
      <c r="AI4004" s="116"/>
      <c r="AO4004" s="26"/>
      <c r="AP4004" s="26"/>
    </row>
    <row r="4005" spans="1:42" ht="15" customHeight="1" x14ac:dyDescent="0.25">
      <c r="A4005" s="105"/>
      <c r="B4005" s="106"/>
      <c r="C4005" s="2"/>
      <c r="D4005" s="2"/>
      <c r="E4005" s="106"/>
      <c r="F4005" s="107"/>
      <c r="G4005" s="108"/>
      <c r="H4005" s="109"/>
      <c r="I4005" s="109"/>
      <c r="J4005" s="110"/>
      <c r="K4005" s="117"/>
      <c r="L4005" s="178"/>
      <c r="M4005" s="178"/>
      <c r="N4005" s="106"/>
      <c r="O4005" s="111"/>
      <c r="P4005" s="111"/>
      <c r="Q4005" s="106"/>
      <c r="R4005" s="106"/>
      <c r="S4005" s="106"/>
      <c r="T4005" s="106"/>
      <c r="U4005" s="106"/>
      <c r="V4005" s="106"/>
      <c r="W4005" s="19"/>
      <c r="X4005" s="2"/>
      <c r="Y4005" s="4"/>
      <c r="Z4005" s="106"/>
      <c r="AA4005" s="114"/>
      <c r="AB4005" s="112"/>
      <c r="AC4005" s="178"/>
      <c r="AD4005" s="11"/>
      <c r="AE4005" s="106"/>
      <c r="AF4005" s="106"/>
      <c r="AG4005" s="106"/>
      <c r="AH4005" s="115"/>
      <c r="AI4005" s="116"/>
      <c r="AO4005" s="26"/>
      <c r="AP4005" s="26"/>
    </row>
    <row r="4006" spans="1:42" ht="15" customHeight="1" x14ac:dyDescent="0.25">
      <c r="A4006" s="105"/>
      <c r="B4006" s="106"/>
      <c r="C4006" s="2"/>
      <c r="D4006" s="2"/>
      <c r="E4006" s="106"/>
      <c r="F4006" s="107"/>
      <c r="G4006" s="108"/>
      <c r="H4006" s="109"/>
      <c r="I4006" s="109"/>
      <c r="J4006" s="110"/>
      <c r="K4006" s="117"/>
      <c r="L4006" s="178"/>
      <c r="M4006" s="178"/>
      <c r="N4006" s="106"/>
      <c r="O4006" s="111"/>
      <c r="P4006" s="111"/>
      <c r="Q4006" s="106"/>
      <c r="R4006" s="106"/>
      <c r="S4006" s="106"/>
      <c r="T4006" s="106"/>
      <c r="U4006" s="106"/>
      <c r="V4006" s="106"/>
      <c r="W4006" s="19"/>
      <c r="X4006" s="2"/>
      <c r="Y4006" s="4"/>
      <c r="Z4006" s="106"/>
      <c r="AA4006" s="114"/>
      <c r="AB4006" s="112"/>
      <c r="AC4006" s="178"/>
      <c r="AD4006" s="11"/>
      <c r="AE4006" s="106"/>
      <c r="AF4006" s="106"/>
      <c r="AG4006" s="106"/>
      <c r="AH4006" s="115"/>
      <c r="AI4006" s="116"/>
      <c r="AO4006" s="26"/>
      <c r="AP4006" s="26"/>
    </row>
    <row r="4007" spans="1:42" ht="15" customHeight="1" x14ac:dyDescent="0.25">
      <c r="A4007" s="105"/>
      <c r="B4007" s="106"/>
      <c r="C4007" s="2"/>
      <c r="D4007" s="2"/>
      <c r="E4007" s="106"/>
      <c r="F4007" s="107"/>
      <c r="G4007" s="108"/>
      <c r="H4007" s="109"/>
      <c r="I4007" s="109"/>
      <c r="J4007" s="110"/>
      <c r="K4007" s="117"/>
      <c r="L4007" s="178"/>
      <c r="M4007" s="178"/>
      <c r="N4007" s="106"/>
      <c r="O4007" s="111"/>
      <c r="P4007" s="111"/>
      <c r="Q4007" s="106"/>
      <c r="R4007" s="106"/>
      <c r="S4007" s="106"/>
      <c r="T4007" s="106"/>
      <c r="U4007" s="106"/>
      <c r="V4007" s="106"/>
      <c r="W4007" s="19"/>
      <c r="X4007" s="2"/>
      <c r="Y4007" s="4"/>
      <c r="Z4007" s="106"/>
      <c r="AA4007" s="114"/>
      <c r="AB4007" s="112"/>
      <c r="AC4007" s="178"/>
      <c r="AD4007" s="11"/>
      <c r="AE4007" s="106"/>
      <c r="AF4007" s="106"/>
      <c r="AG4007" s="106"/>
      <c r="AH4007" s="115"/>
      <c r="AI4007" s="116"/>
      <c r="AO4007" s="26"/>
      <c r="AP4007" s="26"/>
    </row>
    <row r="4008" spans="1:42" ht="15" customHeight="1" x14ac:dyDescent="0.25">
      <c r="A4008" s="105"/>
      <c r="B4008" s="106"/>
      <c r="C4008" s="2"/>
      <c r="D4008" s="2"/>
      <c r="E4008" s="106"/>
      <c r="F4008" s="107"/>
      <c r="G4008" s="108"/>
      <c r="H4008" s="109"/>
      <c r="I4008" s="109"/>
      <c r="J4008" s="110"/>
      <c r="K4008" s="117"/>
      <c r="L4008" s="178"/>
      <c r="M4008" s="178"/>
      <c r="N4008" s="106"/>
      <c r="O4008" s="111"/>
      <c r="P4008" s="111"/>
      <c r="Q4008" s="106"/>
      <c r="R4008" s="106"/>
      <c r="S4008" s="106"/>
      <c r="T4008" s="106"/>
      <c r="U4008" s="106"/>
      <c r="V4008" s="106"/>
      <c r="W4008" s="19"/>
      <c r="X4008" s="2"/>
      <c r="Y4008" s="4"/>
      <c r="Z4008" s="106"/>
      <c r="AA4008" s="114"/>
      <c r="AB4008" s="112"/>
      <c r="AC4008" s="178"/>
      <c r="AD4008" s="11"/>
      <c r="AE4008" s="106"/>
      <c r="AF4008" s="106"/>
      <c r="AG4008" s="106"/>
      <c r="AH4008" s="115"/>
      <c r="AI4008" s="116"/>
      <c r="AO4008" s="26"/>
      <c r="AP4008" s="26"/>
    </row>
    <row r="4009" spans="1:42" ht="15" customHeight="1" x14ac:dyDescent="0.25">
      <c r="A4009" s="105"/>
      <c r="B4009" s="106"/>
      <c r="C4009" s="2"/>
      <c r="D4009" s="2"/>
      <c r="E4009" s="106"/>
      <c r="F4009" s="107"/>
      <c r="G4009" s="108"/>
      <c r="H4009" s="109"/>
      <c r="I4009" s="109"/>
      <c r="J4009" s="110"/>
      <c r="K4009" s="117"/>
      <c r="L4009" s="178"/>
      <c r="M4009" s="178"/>
      <c r="N4009" s="106"/>
      <c r="O4009" s="111"/>
      <c r="P4009" s="111"/>
      <c r="Q4009" s="106"/>
      <c r="R4009" s="106"/>
      <c r="S4009" s="106"/>
      <c r="T4009" s="106"/>
      <c r="U4009" s="106"/>
      <c r="V4009" s="106"/>
      <c r="W4009" s="19"/>
      <c r="X4009" s="2"/>
      <c r="Y4009" s="4"/>
      <c r="Z4009" s="106"/>
      <c r="AA4009" s="114"/>
      <c r="AB4009" s="112"/>
      <c r="AC4009" s="178"/>
      <c r="AD4009" s="11"/>
      <c r="AE4009" s="106"/>
      <c r="AF4009" s="106"/>
      <c r="AG4009" s="106"/>
      <c r="AH4009" s="115"/>
      <c r="AI4009" s="116"/>
      <c r="AO4009" s="26"/>
      <c r="AP4009" s="26"/>
    </row>
    <row r="4010" spans="1:42" ht="15" customHeight="1" x14ac:dyDescent="0.25">
      <c r="A4010" s="105"/>
      <c r="B4010" s="106"/>
      <c r="C4010" s="2"/>
      <c r="D4010" s="2"/>
      <c r="E4010" s="106"/>
      <c r="F4010" s="107"/>
      <c r="G4010" s="108"/>
      <c r="H4010" s="109"/>
      <c r="I4010" s="109"/>
      <c r="J4010" s="110"/>
      <c r="K4010" s="117"/>
      <c r="L4010" s="178"/>
      <c r="M4010" s="178"/>
      <c r="N4010" s="106"/>
      <c r="O4010" s="111"/>
      <c r="P4010" s="111"/>
      <c r="Q4010" s="106"/>
      <c r="R4010" s="106"/>
      <c r="S4010" s="106"/>
      <c r="T4010" s="106"/>
      <c r="U4010" s="106"/>
      <c r="V4010" s="106"/>
      <c r="W4010" s="19"/>
      <c r="X4010" s="2"/>
      <c r="Y4010" s="4"/>
      <c r="Z4010" s="106"/>
      <c r="AA4010" s="114"/>
      <c r="AB4010" s="112"/>
      <c r="AC4010" s="178"/>
      <c r="AD4010" s="11"/>
      <c r="AE4010" s="106"/>
      <c r="AF4010" s="106"/>
      <c r="AG4010" s="106"/>
      <c r="AH4010" s="115"/>
      <c r="AI4010" s="116"/>
      <c r="AO4010" s="26"/>
      <c r="AP4010" s="26"/>
    </row>
    <row r="4011" spans="1:42" ht="15" customHeight="1" x14ac:dyDescent="0.25">
      <c r="A4011" s="105"/>
      <c r="B4011" s="106"/>
      <c r="C4011" s="2"/>
      <c r="D4011" s="2"/>
      <c r="E4011" s="106"/>
      <c r="F4011" s="107"/>
      <c r="G4011" s="108"/>
      <c r="H4011" s="109"/>
      <c r="I4011" s="109"/>
      <c r="J4011" s="110"/>
      <c r="K4011" s="117"/>
      <c r="L4011" s="178"/>
      <c r="M4011" s="178"/>
      <c r="N4011" s="106"/>
      <c r="O4011" s="111"/>
      <c r="P4011" s="111"/>
      <c r="Q4011" s="106"/>
      <c r="R4011" s="106"/>
      <c r="S4011" s="106"/>
      <c r="T4011" s="106"/>
      <c r="U4011" s="106"/>
      <c r="V4011" s="106"/>
      <c r="W4011" s="19"/>
      <c r="X4011" s="2"/>
      <c r="Y4011" s="4"/>
      <c r="Z4011" s="106"/>
      <c r="AA4011" s="114"/>
      <c r="AB4011" s="112"/>
      <c r="AC4011" s="178"/>
      <c r="AD4011" s="11"/>
      <c r="AE4011" s="106"/>
      <c r="AF4011" s="106"/>
      <c r="AG4011" s="106"/>
      <c r="AH4011" s="115"/>
      <c r="AI4011" s="116"/>
      <c r="AO4011" s="26"/>
      <c r="AP4011" s="26"/>
    </row>
    <row r="4012" spans="1:42" ht="15" customHeight="1" x14ac:dyDescent="0.25">
      <c r="A4012" s="105"/>
      <c r="B4012" s="106"/>
      <c r="C4012" s="2"/>
      <c r="D4012" s="2"/>
      <c r="E4012" s="106"/>
      <c r="F4012" s="107"/>
      <c r="G4012" s="108"/>
      <c r="H4012" s="109"/>
      <c r="I4012" s="109"/>
      <c r="J4012" s="110"/>
      <c r="K4012" s="117"/>
      <c r="L4012" s="178"/>
      <c r="M4012" s="178"/>
      <c r="N4012" s="106"/>
      <c r="O4012" s="111"/>
      <c r="P4012" s="111"/>
      <c r="Q4012" s="106"/>
      <c r="R4012" s="106"/>
      <c r="S4012" s="106"/>
      <c r="T4012" s="106"/>
      <c r="U4012" s="106"/>
      <c r="V4012" s="106"/>
      <c r="W4012" s="19"/>
      <c r="X4012" s="2"/>
      <c r="Y4012" s="4"/>
      <c r="Z4012" s="106"/>
      <c r="AA4012" s="114"/>
      <c r="AB4012" s="112"/>
      <c r="AC4012" s="178"/>
      <c r="AD4012" s="11"/>
      <c r="AE4012" s="106"/>
      <c r="AF4012" s="106"/>
      <c r="AG4012" s="106"/>
      <c r="AH4012" s="115"/>
      <c r="AI4012" s="116"/>
      <c r="AO4012" s="26"/>
      <c r="AP4012" s="26"/>
    </row>
    <row r="4013" spans="1:42" ht="15" customHeight="1" x14ac:dyDescent="0.25">
      <c r="A4013" s="105"/>
      <c r="B4013" s="106"/>
      <c r="C4013" s="2"/>
      <c r="D4013" s="2"/>
      <c r="E4013" s="106"/>
      <c r="F4013" s="107"/>
      <c r="G4013" s="108"/>
      <c r="H4013" s="109"/>
      <c r="I4013" s="109"/>
      <c r="J4013" s="110"/>
      <c r="K4013" s="117"/>
      <c r="L4013" s="178"/>
      <c r="M4013" s="178"/>
      <c r="N4013" s="106"/>
      <c r="O4013" s="111"/>
      <c r="P4013" s="111"/>
      <c r="Q4013" s="106"/>
      <c r="R4013" s="106"/>
      <c r="S4013" s="106"/>
      <c r="T4013" s="106"/>
      <c r="U4013" s="106"/>
      <c r="V4013" s="106"/>
      <c r="W4013" s="19"/>
      <c r="X4013" s="2"/>
      <c r="Y4013" s="4"/>
      <c r="Z4013" s="106"/>
      <c r="AA4013" s="114"/>
      <c r="AB4013" s="112"/>
      <c r="AC4013" s="178"/>
      <c r="AD4013" s="11"/>
      <c r="AE4013" s="106"/>
      <c r="AF4013" s="106"/>
      <c r="AG4013" s="106"/>
      <c r="AH4013" s="115"/>
      <c r="AI4013" s="116"/>
      <c r="AO4013" s="26"/>
      <c r="AP4013" s="26"/>
    </row>
    <row r="4014" spans="1:42" ht="15" customHeight="1" x14ac:dyDescent="0.25">
      <c r="A4014" s="105"/>
      <c r="B4014" s="106"/>
      <c r="C4014" s="2"/>
      <c r="D4014" s="2"/>
      <c r="E4014" s="106"/>
      <c r="F4014" s="107"/>
      <c r="G4014" s="108"/>
      <c r="H4014" s="109"/>
      <c r="I4014" s="109"/>
      <c r="J4014" s="110"/>
      <c r="K4014" s="117"/>
      <c r="L4014" s="178"/>
      <c r="M4014" s="178"/>
      <c r="N4014" s="106"/>
      <c r="O4014" s="111"/>
      <c r="P4014" s="111"/>
      <c r="Q4014" s="106"/>
      <c r="R4014" s="106"/>
      <c r="S4014" s="106"/>
      <c r="T4014" s="106"/>
      <c r="U4014" s="106"/>
      <c r="V4014" s="106"/>
      <c r="W4014" s="19"/>
      <c r="X4014" s="2"/>
      <c r="Y4014" s="4"/>
      <c r="Z4014" s="106"/>
      <c r="AA4014" s="114"/>
      <c r="AB4014" s="112"/>
      <c r="AC4014" s="178"/>
      <c r="AD4014" s="11"/>
      <c r="AE4014" s="106"/>
      <c r="AF4014" s="106"/>
      <c r="AG4014" s="106"/>
      <c r="AH4014" s="115"/>
      <c r="AI4014" s="116"/>
      <c r="AO4014" s="26"/>
      <c r="AP4014" s="26"/>
    </row>
    <row r="4015" spans="1:42" ht="15" customHeight="1" x14ac:dyDescent="0.25">
      <c r="A4015" s="105"/>
      <c r="B4015" s="106"/>
      <c r="C4015" s="2"/>
      <c r="D4015" s="2"/>
      <c r="E4015" s="106"/>
      <c r="F4015" s="107"/>
      <c r="G4015" s="108"/>
      <c r="H4015" s="109"/>
      <c r="I4015" s="109"/>
      <c r="J4015" s="110"/>
      <c r="K4015" s="117"/>
      <c r="L4015" s="178"/>
      <c r="M4015" s="178"/>
      <c r="N4015" s="106"/>
      <c r="O4015" s="111"/>
      <c r="P4015" s="111"/>
      <c r="Q4015" s="106"/>
      <c r="R4015" s="106"/>
      <c r="S4015" s="106"/>
      <c r="T4015" s="106"/>
      <c r="U4015" s="106"/>
      <c r="V4015" s="106"/>
      <c r="W4015" s="19"/>
      <c r="X4015" s="2"/>
      <c r="Y4015" s="4"/>
      <c r="Z4015" s="106"/>
      <c r="AA4015" s="114"/>
      <c r="AB4015" s="112"/>
      <c r="AC4015" s="178"/>
      <c r="AD4015" s="11"/>
      <c r="AE4015" s="106"/>
      <c r="AF4015" s="106"/>
      <c r="AG4015" s="106"/>
      <c r="AH4015" s="115"/>
      <c r="AI4015" s="116"/>
      <c r="AO4015" s="26"/>
      <c r="AP4015" s="26"/>
    </row>
    <row r="4016" spans="1:42" ht="15" customHeight="1" x14ac:dyDescent="0.25">
      <c r="A4016" s="105"/>
      <c r="B4016" s="106"/>
      <c r="C4016" s="2"/>
      <c r="D4016" s="2"/>
      <c r="E4016" s="106"/>
      <c r="F4016" s="107"/>
      <c r="G4016" s="108"/>
      <c r="H4016" s="109"/>
      <c r="I4016" s="109"/>
      <c r="J4016" s="110"/>
      <c r="K4016" s="117"/>
      <c r="L4016" s="178"/>
      <c r="M4016" s="178"/>
      <c r="N4016" s="106"/>
      <c r="O4016" s="111"/>
      <c r="P4016" s="111"/>
      <c r="Q4016" s="106"/>
      <c r="R4016" s="106"/>
      <c r="S4016" s="106"/>
      <c r="T4016" s="106"/>
      <c r="U4016" s="106"/>
      <c r="V4016" s="106"/>
      <c r="W4016" s="19"/>
      <c r="X4016" s="2"/>
      <c r="Y4016" s="4"/>
      <c r="Z4016" s="106"/>
      <c r="AA4016" s="114"/>
      <c r="AB4016" s="112"/>
      <c r="AC4016" s="178"/>
      <c r="AD4016" s="11"/>
      <c r="AE4016" s="106"/>
      <c r="AF4016" s="106"/>
      <c r="AG4016" s="106"/>
      <c r="AH4016" s="115"/>
      <c r="AI4016" s="116"/>
      <c r="AO4016" s="26"/>
      <c r="AP4016" s="26"/>
    </row>
    <row r="4017" spans="1:42" ht="15" customHeight="1" x14ac:dyDescent="0.25">
      <c r="A4017" s="105"/>
      <c r="B4017" s="106"/>
      <c r="C4017" s="2"/>
      <c r="D4017" s="2"/>
      <c r="E4017" s="106"/>
      <c r="F4017" s="107"/>
      <c r="G4017" s="108"/>
      <c r="H4017" s="109"/>
      <c r="I4017" s="109"/>
      <c r="J4017" s="110"/>
      <c r="K4017" s="117"/>
      <c r="L4017" s="178"/>
      <c r="M4017" s="178"/>
      <c r="N4017" s="106"/>
      <c r="O4017" s="111"/>
      <c r="P4017" s="111"/>
      <c r="Q4017" s="106"/>
      <c r="R4017" s="106"/>
      <c r="S4017" s="106"/>
      <c r="T4017" s="106"/>
      <c r="U4017" s="106"/>
      <c r="V4017" s="106"/>
      <c r="W4017" s="19"/>
      <c r="X4017" s="2"/>
      <c r="Y4017" s="4"/>
      <c r="Z4017" s="106"/>
      <c r="AA4017" s="114"/>
      <c r="AB4017" s="112"/>
      <c r="AC4017" s="178"/>
      <c r="AD4017" s="11"/>
      <c r="AE4017" s="106"/>
      <c r="AF4017" s="106"/>
      <c r="AG4017" s="106"/>
      <c r="AH4017" s="115"/>
      <c r="AI4017" s="116"/>
      <c r="AO4017" s="26"/>
      <c r="AP4017" s="26"/>
    </row>
    <row r="4018" spans="1:42" ht="15" customHeight="1" x14ac:dyDescent="0.25">
      <c r="A4018" s="105"/>
      <c r="B4018" s="106"/>
      <c r="C4018" s="2"/>
      <c r="D4018" s="2"/>
      <c r="E4018" s="106"/>
      <c r="F4018" s="107"/>
      <c r="G4018" s="108"/>
      <c r="H4018" s="109"/>
      <c r="I4018" s="109"/>
      <c r="J4018" s="110"/>
      <c r="K4018" s="117"/>
      <c r="L4018" s="178"/>
      <c r="M4018" s="178"/>
      <c r="N4018" s="106"/>
      <c r="O4018" s="111"/>
      <c r="P4018" s="111"/>
      <c r="Q4018" s="106"/>
      <c r="R4018" s="106"/>
      <c r="S4018" s="106"/>
      <c r="T4018" s="106"/>
      <c r="U4018" s="106"/>
      <c r="V4018" s="106"/>
      <c r="W4018" s="19"/>
      <c r="X4018" s="2"/>
      <c r="Y4018" s="4"/>
      <c r="Z4018" s="106"/>
      <c r="AA4018" s="114"/>
      <c r="AB4018" s="112"/>
      <c r="AC4018" s="178"/>
      <c r="AD4018" s="11"/>
      <c r="AE4018" s="106"/>
      <c r="AF4018" s="106"/>
      <c r="AG4018" s="106"/>
      <c r="AH4018" s="115"/>
      <c r="AI4018" s="116"/>
      <c r="AO4018" s="26"/>
      <c r="AP4018" s="26"/>
    </row>
    <row r="4019" spans="1:42" ht="15" customHeight="1" x14ac:dyDescent="0.25">
      <c r="A4019" s="105"/>
      <c r="B4019" s="106"/>
      <c r="C4019" s="2"/>
      <c r="D4019" s="2"/>
      <c r="E4019" s="106"/>
      <c r="F4019" s="107"/>
      <c r="G4019" s="108"/>
      <c r="H4019" s="109"/>
      <c r="I4019" s="109"/>
      <c r="J4019" s="110"/>
      <c r="K4019" s="117"/>
      <c r="L4019" s="178"/>
      <c r="M4019" s="178"/>
      <c r="N4019" s="106"/>
      <c r="O4019" s="111"/>
      <c r="P4019" s="111"/>
      <c r="Q4019" s="106"/>
      <c r="R4019" s="106"/>
      <c r="S4019" s="106"/>
      <c r="T4019" s="106"/>
      <c r="U4019" s="106"/>
      <c r="V4019" s="106"/>
      <c r="W4019" s="19"/>
      <c r="X4019" s="2"/>
      <c r="Y4019" s="4"/>
      <c r="Z4019" s="106"/>
      <c r="AA4019" s="114"/>
      <c r="AB4019" s="112"/>
      <c r="AC4019" s="178"/>
      <c r="AD4019" s="11"/>
      <c r="AE4019" s="106"/>
      <c r="AF4019" s="106"/>
      <c r="AG4019" s="106"/>
      <c r="AH4019" s="115"/>
      <c r="AI4019" s="116"/>
      <c r="AO4019" s="26"/>
      <c r="AP4019" s="26"/>
    </row>
    <row r="4020" spans="1:42" ht="15" customHeight="1" x14ac:dyDescent="0.25">
      <c r="A4020" s="105"/>
      <c r="B4020" s="106"/>
      <c r="C4020" s="2"/>
      <c r="D4020" s="2"/>
      <c r="E4020" s="106"/>
      <c r="F4020" s="107"/>
      <c r="G4020" s="108"/>
      <c r="H4020" s="109"/>
      <c r="I4020" s="109"/>
      <c r="J4020" s="110"/>
      <c r="K4020" s="117"/>
      <c r="L4020" s="178"/>
      <c r="M4020" s="178"/>
      <c r="N4020" s="106"/>
      <c r="O4020" s="111"/>
      <c r="P4020" s="111"/>
      <c r="Q4020" s="106"/>
      <c r="R4020" s="106"/>
      <c r="S4020" s="106"/>
      <c r="T4020" s="106"/>
      <c r="U4020" s="106"/>
      <c r="V4020" s="106"/>
      <c r="W4020" s="19"/>
      <c r="X4020" s="2"/>
      <c r="Y4020" s="4"/>
      <c r="Z4020" s="106"/>
      <c r="AA4020" s="114"/>
      <c r="AB4020" s="112"/>
      <c r="AC4020" s="178"/>
      <c r="AD4020" s="11"/>
      <c r="AE4020" s="106"/>
      <c r="AF4020" s="106"/>
      <c r="AG4020" s="106"/>
      <c r="AH4020" s="115"/>
      <c r="AI4020" s="116"/>
      <c r="AO4020" s="26"/>
      <c r="AP4020" s="26"/>
    </row>
    <row r="4021" spans="1:42" ht="15" customHeight="1" x14ac:dyDescent="0.25">
      <c r="A4021" s="105"/>
      <c r="B4021" s="106"/>
      <c r="C4021" s="2"/>
      <c r="D4021" s="2"/>
      <c r="E4021" s="106"/>
      <c r="F4021" s="107"/>
      <c r="G4021" s="108"/>
      <c r="H4021" s="109"/>
      <c r="I4021" s="109"/>
      <c r="J4021" s="110"/>
      <c r="K4021" s="117"/>
      <c r="L4021" s="178"/>
      <c r="M4021" s="178"/>
      <c r="N4021" s="106"/>
      <c r="O4021" s="111"/>
      <c r="P4021" s="111"/>
      <c r="Q4021" s="106"/>
      <c r="R4021" s="106"/>
      <c r="S4021" s="106"/>
      <c r="T4021" s="106"/>
      <c r="U4021" s="106"/>
      <c r="V4021" s="106"/>
      <c r="W4021" s="19"/>
      <c r="X4021" s="2"/>
      <c r="Y4021" s="4"/>
      <c r="Z4021" s="106"/>
      <c r="AA4021" s="114"/>
      <c r="AB4021" s="112"/>
      <c r="AC4021" s="178"/>
      <c r="AD4021" s="11"/>
      <c r="AE4021" s="106"/>
      <c r="AF4021" s="106"/>
      <c r="AG4021" s="106"/>
      <c r="AH4021" s="115"/>
      <c r="AI4021" s="116"/>
      <c r="AO4021" s="26"/>
      <c r="AP4021" s="26"/>
    </row>
    <row r="4022" spans="1:42" ht="15" customHeight="1" x14ac:dyDescent="0.25">
      <c r="A4022" s="105"/>
      <c r="B4022" s="106"/>
      <c r="C4022" s="2"/>
      <c r="D4022" s="2"/>
      <c r="E4022" s="106"/>
      <c r="F4022" s="107"/>
      <c r="G4022" s="108"/>
      <c r="H4022" s="109"/>
      <c r="I4022" s="109"/>
      <c r="J4022" s="110"/>
      <c r="K4022" s="117"/>
      <c r="L4022" s="178"/>
      <c r="M4022" s="178"/>
      <c r="N4022" s="106"/>
      <c r="O4022" s="111"/>
      <c r="P4022" s="111"/>
      <c r="Q4022" s="106"/>
      <c r="R4022" s="106"/>
      <c r="S4022" s="106"/>
      <c r="T4022" s="106"/>
      <c r="U4022" s="106"/>
      <c r="V4022" s="106"/>
      <c r="W4022" s="19"/>
      <c r="X4022" s="2"/>
      <c r="Y4022" s="4"/>
      <c r="Z4022" s="106"/>
      <c r="AA4022" s="114"/>
      <c r="AB4022" s="112"/>
      <c r="AC4022" s="178"/>
      <c r="AD4022" s="11"/>
      <c r="AE4022" s="106"/>
      <c r="AF4022" s="106"/>
      <c r="AG4022" s="106"/>
      <c r="AH4022" s="115"/>
      <c r="AI4022" s="116"/>
      <c r="AO4022" s="26"/>
      <c r="AP4022" s="26"/>
    </row>
    <row r="4023" spans="1:42" ht="15" customHeight="1" x14ac:dyDescent="0.25">
      <c r="A4023" s="105"/>
      <c r="B4023" s="106"/>
      <c r="C4023" s="2"/>
      <c r="D4023" s="2"/>
      <c r="E4023" s="106"/>
      <c r="F4023" s="107"/>
      <c r="G4023" s="108"/>
      <c r="H4023" s="109"/>
      <c r="I4023" s="109"/>
      <c r="J4023" s="110"/>
      <c r="K4023" s="117"/>
      <c r="L4023" s="178"/>
      <c r="M4023" s="178"/>
      <c r="N4023" s="106"/>
      <c r="O4023" s="111"/>
      <c r="P4023" s="111"/>
      <c r="Q4023" s="106"/>
      <c r="R4023" s="106"/>
      <c r="S4023" s="106"/>
      <c r="T4023" s="106"/>
      <c r="U4023" s="106"/>
      <c r="V4023" s="106"/>
      <c r="W4023" s="19"/>
      <c r="X4023" s="2"/>
      <c r="Y4023" s="4"/>
      <c r="Z4023" s="106"/>
      <c r="AA4023" s="114"/>
      <c r="AB4023" s="112"/>
      <c r="AC4023" s="178"/>
      <c r="AD4023" s="11"/>
      <c r="AE4023" s="106"/>
      <c r="AF4023" s="106"/>
      <c r="AG4023" s="106"/>
      <c r="AH4023" s="115"/>
      <c r="AI4023" s="116"/>
      <c r="AO4023" s="26"/>
      <c r="AP4023" s="26"/>
    </row>
    <row r="4024" spans="1:42" ht="15" customHeight="1" x14ac:dyDescent="0.25">
      <c r="A4024" s="105"/>
      <c r="B4024" s="106"/>
      <c r="C4024" s="2"/>
      <c r="D4024" s="2"/>
      <c r="E4024" s="106"/>
      <c r="F4024" s="107"/>
      <c r="G4024" s="108"/>
      <c r="H4024" s="109"/>
      <c r="I4024" s="109"/>
      <c r="J4024" s="110"/>
      <c r="K4024" s="117"/>
      <c r="L4024" s="178"/>
      <c r="M4024" s="178"/>
      <c r="N4024" s="106"/>
      <c r="O4024" s="111"/>
      <c r="P4024" s="111"/>
      <c r="Q4024" s="106"/>
      <c r="R4024" s="106"/>
      <c r="S4024" s="106"/>
      <c r="T4024" s="106"/>
      <c r="U4024" s="106"/>
      <c r="V4024" s="106"/>
      <c r="W4024" s="19"/>
      <c r="X4024" s="2"/>
      <c r="Y4024" s="4"/>
      <c r="Z4024" s="106"/>
      <c r="AA4024" s="114"/>
      <c r="AB4024" s="112"/>
      <c r="AC4024" s="178"/>
      <c r="AD4024" s="11"/>
      <c r="AE4024" s="106"/>
      <c r="AF4024" s="106"/>
      <c r="AG4024" s="106"/>
      <c r="AH4024" s="115"/>
      <c r="AI4024" s="116"/>
      <c r="AO4024" s="26"/>
      <c r="AP4024" s="26"/>
    </row>
    <row r="4025" spans="1:42" ht="15" customHeight="1" x14ac:dyDescent="0.25">
      <c r="A4025" s="105"/>
      <c r="B4025" s="106"/>
      <c r="C4025" s="2"/>
      <c r="D4025" s="2"/>
      <c r="E4025" s="106"/>
      <c r="F4025" s="107"/>
      <c r="G4025" s="108"/>
      <c r="H4025" s="109"/>
      <c r="I4025" s="109"/>
      <c r="J4025" s="110"/>
      <c r="K4025" s="117"/>
      <c r="L4025" s="178"/>
      <c r="M4025" s="178"/>
      <c r="N4025" s="106"/>
      <c r="O4025" s="111"/>
      <c r="P4025" s="111"/>
      <c r="Q4025" s="106"/>
      <c r="R4025" s="106"/>
      <c r="S4025" s="106"/>
      <c r="T4025" s="106"/>
      <c r="U4025" s="106"/>
      <c r="V4025" s="106"/>
      <c r="W4025" s="19"/>
      <c r="X4025" s="2"/>
      <c r="Y4025" s="4"/>
      <c r="Z4025" s="106"/>
      <c r="AA4025" s="114"/>
      <c r="AB4025" s="112"/>
      <c r="AC4025" s="178"/>
      <c r="AD4025" s="11"/>
      <c r="AE4025" s="106"/>
      <c r="AF4025" s="106"/>
      <c r="AG4025" s="106"/>
      <c r="AH4025" s="115"/>
      <c r="AI4025" s="116"/>
      <c r="AO4025" s="26"/>
      <c r="AP4025" s="26"/>
    </row>
    <row r="4026" spans="1:42" ht="15" customHeight="1" x14ac:dyDescent="0.25">
      <c r="A4026" s="105"/>
      <c r="B4026" s="106"/>
      <c r="C4026" s="2"/>
      <c r="D4026" s="2"/>
      <c r="E4026" s="106"/>
      <c r="F4026" s="107"/>
      <c r="G4026" s="108"/>
      <c r="H4026" s="109"/>
      <c r="I4026" s="109"/>
      <c r="J4026" s="110"/>
      <c r="K4026" s="117"/>
      <c r="L4026" s="178"/>
      <c r="M4026" s="178"/>
      <c r="N4026" s="106"/>
      <c r="O4026" s="111"/>
      <c r="P4026" s="111"/>
      <c r="Q4026" s="106"/>
      <c r="R4026" s="106"/>
      <c r="S4026" s="106"/>
      <c r="T4026" s="106"/>
      <c r="U4026" s="106"/>
      <c r="V4026" s="106"/>
      <c r="W4026" s="19"/>
      <c r="X4026" s="2"/>
      <c r="Y4026" s="4"/>
      <c r="Z4026" s="106"/>
      <c r="AA4026" s="114"/>
      <c r="AB4026" s="112"/>
      <c r="AC4026" s="178"/>
      <c r="AD4026" s="11"/>
      <c r="AE4026" s="106"/>
      <c r="AF4026" s="106"/>
      <c r="AG4026" s="106"/>
      <c r="AH4026" s="115"/>
      <c r="AI4026" s="116"/>
      <c r="AO4026" s="26"/>
      <c r="AP4026" s="26"/>
    </row>
    <row r="4027" spans="1:42" ht="15" customHeight="1" x14ac:dyDescent="0.25">
      <c r="A4027" s="105"/>
      <c r="B4027" s="106"/>
      <c r="C4027" s="2"/>
      <c r="D4027" s="2"/>
      <c r="E4027" s="106"/>
      <c r="F4027" s="107"/>
      <c r="G4027" s="108"/>
      <c r="H4027" s="109"/>
      <c r="I4027" s="109"/>
      <c r="J4027" s="110"/>
      <c r="K4027" s="117"/>
      <c r="L4027" s="178"/>
      <c r="M4027" s="178"/>
      <c r="N4027" s="106"/>
      <c r="O4027" s="111"/>
      <c r="P4027" s="111"/>
      <c r="Q4027" s="106"/>
      <c r="R4027" s="106"/>
      <c r="S4027" s="106"/>
      <c r="T4027" s="106"/>
      <c r="U4027" s="106"/>
      <c r="V4027" s="106"/>
      <c r="W4027" s="19"/>
      <c r="X4027" s="2"/>
      <c r="Y4027" s="4"/>
      <c r="Z4027" s="106"/>
      <c r="AA4027" s="114"/>
      <c r="AB4027" s="112"/>
      <c r="AC4027" s="178"/>
      <c r="AD4027" s="11"/>
      <c r="AE4027" s="106"/>
      <c r="AF4027" s="106"/>
      <c r="AG4027" s="106"/>
      <c r="AH4027" s="115"/>
      <c r="AI4027" s="116"/>
      <c r="AO4027" s="26"/>
      <c r="AP4027" s="26"/>
    </row>
    <row r="4028" spans="1:42" ht="15" customHeight="1" x14ac:dyDescent="0.25">
      <c r="A4028" s="105"/>
      <c r="B4028" s="106"/>
      <c r="C4028" s="2"/>
      <c r="D4028" s="2"/>
      <c r="E4028" s="106"/>
      <c r="F4028" s="107"/>
      <c r="G4028" s="108"/>
      <c r="H4028" s="109"/>
      <c r="I4028" s="109"/>
      <c r="J4028" s="110"/>
      <c r="K4028" s="117"/>
      <c r="L4028" s="178"/>
      <c r="M4028" s="178"/>
      <c r="N4028" s="106"/>
      <c r="O4028" s="111"/>
      <c r="P4028" s="111"/>
      <c r="Q4028" s="106"/>
      <c r="R4028" s="106"/>
      <c r="S4028" s="106"/>
      <c r="T4028" s="106"/>
      <c r="U4028" s="106"/>
      <c r="V4028" s="106"/>
      <c r="W4028" s="19"/>
      <c r="X4028" s="2"/>
      <c r="Y4028" s="4"/>
      <c r="Z4028" s="106"/>
      <c r="AA4028" s="114"/>
      <c r="AB4028" s="112"/>
      <c r="AC4028" s="178"/>
      <c r="AD4028" s="11"/>
      <c r="AE4028" s="106"/>
      <c r="AF4028" s="106"/>
      <c r="AG4028" s="106"/>
      <c r="AH4028" s="115"/>
      <c r="AI4028" s="116"/>
      <c r="AO4028" s="26"/>
      <c r="AP4028" s="26"/>
    </row>
    <row r="4029" spans="1:42" ht="15" customHeight="1" x14ac:dyDescent="0.25">
      <c r="A4029" s="105"/>
      <c r="B4029" s="106"/>
      <c r="C4029" s="2"/>
      <c r="D4029" s="2"/>
      <c r="E4029" s="106"/>
      <c r="F4029" s="107"/>
      <c r="G4029" s="108"/>
      <c r="H4029" s="109"/>
      <c r="I4029" s="109"/>
      <c r="J4029" s="110"/>
      <c r="K4029" s="117"/>
      <c r="L4029" s="178"/>
      <c r="M4029" s="178"/>
      <c r="N4029" s="106"/>
      <c r="O4029" s="111"/>
      <c r="P4029" s="111"/>
      <c r="Q4029" s="106"/>
      <c r="R4029" s="106"/>
      <c r="S4029" s="106"/>
      <c r="T4029" s="106"/>
      <c r="U4029" s="106"/>
      <c r="V4029" s="106"/>
      <c r="W4029" s="19"/>
      <c r="X4029" s="2"/>
      <c r="Y4029" s="4"/>
      <c r="Z4029" s="106"/>
      <c r="AA4029" s="114"/>
      <c r="AB4029" s="112"/>
      <c r="AC4029" s="178"/>
      <c r="AD4029" s="11"/>
      <c r="AE4029" s="106"/>
      <c r="AF4029" s="106"/>
      <c r="AG4029" s="106"/>
      <c r="AH4029" s="115"/>
      <c r="AI4029" s="116"/>
      <c r="AO4029" s="26"/>
      <c r="AP4029" s="26"/>
    </row>
    <row r="4030" spans="1:42" ht="15" customHeight="1" x14ac:dyDescent="0.25">
      <c r="A4030" s="105"/>
      <c r="B4030" s="106"/>
      <c r="C4030" s="2"/>
      <c r="D4030" s="2"/>
      <c r="E4030" s="106"/>
      <c r="F4030" s="107"/>
      <c r="G4030" s="108"/>
      <c r="H4030" s="109"/>
      <c r="I4030" s="109"/>
      <c r="J4030" s="110"/>
      <c r="K4030" s="117"/>
      <c r="L4030" s="178"/>
      <c r="M4030" s="178"/>
      <c r="N4030" s="106"/>
      <c r="O4030" s="111"/>
      <c r="P4030" s="111"/>
      <c r="Q4030" s="106"/>
      <c r="R4030" s="106"/>
      <c r="S4030" s="106"/>
      <c r="T4030" s="106"/>
      <c r="U4030" s="106"/>
      <c r="V4030" s="106"/>
      <c r="W4030" s="19"/>
      <c r="X4030" s="2"/>
      <c r="Y4030" s="4"/>
      <c r="Z4030" s="106"/>
      <c r="AA4030" s="114"/>
      <c r="AB4030" s="112"/>
      <c r="AC4030" s="178"/>
      <c r="AD4030" s="11"/>
      <c r="AE4030" s="106"/>
      <c r="AF4030" s="106"/>
      <c r="AG4030" s="106"/>
      <c r="AH4030" s="115"/>
      <c r="AI4030" s="116"/>
      <c r="AO4030" s="26"/>
      <c r="AP4030" s="26"/>
    </row>
    <row r="4031" spans="1:42" ht="15" customHeight="1" x14ac:dyDescent="0.25">
      <c r="A4031" s="105"/>
      <c r="B4031" s="106"/>
      <c r="C4031" s="2"/>
      <c r="D4031" s="2"/>
      <c r="E4031" s="106"/>
      <c r="F4031" s="107"/>
      <c r="G4031" s="108"/>
      <c r="H4031" s="109"/>
      <c r="I4031" s="109"/>
      <c r="J4031" s="110"/>
      <c r="K4031" s="117"/>
      <c r="L4031" s="178"/>
      <c r="M4031" s="178"/>
      <c r="N4031" s="106"/>
      <c r="O4031" s="111"/>
      <c r="P4031" s="111"/>
      <c r="Q4031" s="106"/>
      <c r="R4031" s="106"/>
      <c r="S4031" s="106"/>
      <c r="T4031" s="106"/>
      <c r="U4031" s="106"/>
      <c r="V4031" s="106"/>
      <c r="W4031" s="19"/>
      <c r="X4031" s="2"/>
      <c r="Y4031" s="4"/>
      <c r="Z4031" s="106"/>
      <c r="AA4031" s="114"/>
      <c r="AB4031" s="112"/>
      <c r="AC4031" s="178"/>
      <c r="AD4031" s="11"/>
      <c r="AE4031" s="106"/>
      <c r="AF4031" s="106"/>
      <c r="AG4031" s="106"/>
      <c r="AH4031" s="115"/>
      <c r="AI4031" s="116"/>
      <c r="AO4031" s="26"/>
      <c r="AP4031" s="26"/>
    </row>
    <row r="4032" spans="1:42" ht="15" customHeight="1" x14ac:dyDescent="0.25">
      <c r="A4032" s="105"/>
      <c r="B4032" s="106"/>
      <c r="C4032" s="2"/>
      <c r="D4032" s="2"/>
      <c r="E4032" s="106"/>
      <c r="F4032" s="107"/>
      <c r="G4032" s="108"/>
      <c r="H4032" s="109"/>
      <c r="I4032" s="109"/>
      <c r="J4032" s="110"/>
      <c r="K4032" s="117"/>
      <c r="L4032" s="178"/>
      <c r="M4032" s="178"/>
      <c r="N4032" s="106"/>
      <c r="O4032" s="111"/>
      <c r="P4032" s="111"/>
      <c r="Q4032" s="106"/>
      <c r="R4032" s="106"/>
      <c r="S4032" s="106"/>
      <c r="T4032" s="106"/>
      <c r="U4032" s="106"/>
      <c r="V4032" s="106"/>
      <c r="W4032" s="19"/>
      <c r="X4032" s="2"/>
      <c r="Y4032" s="4"/>
      <c r="Z4032" s="106"/>
      <c r="AA4032" s="114"/>
      <c r="AB4032" s="112"/>
      <c r="AC4032" s="178"/>
      <c r="AD4032" s="11"/>
      <c r="AE4032" s="106"/>
      <c r="AF4032" s="106"/>
      <c r="AG4032" s="106"/>
      <c r="AH4032" s="115"/>
      <c r="AI4032" s="116"/>
      <c r="AO4032" s="26"/>
      <c r="AP4032" s="26"/>
    </row>
    <row r="4033" spans="1:42" ht="15" customHeight="1" x14ac:dyDescent="0.25">
      <c r="A4033" s="105"/>
      <c r="B4033" s="106"/>
      <c r="C4033" s="2"/>
      <c r="D4033" s="2"/>
      <c r="E4033" s="106"/>
      <c r="F4033" s="107"/>
      <c r="G4033" s="108"/>
      <c r="H4033" s="109"/>
      <c r="I4033" s="109"/>
      <c r="J4033" s="110"/>
      <c r="K4033" s="117"/>
      <c r="L4033" s="178"/>
      <c r="M4033" s="178"/>
      <c r="N4033" s="106"/>
      <c r="O4033" s="111"/>
      <c r="P4033" s="111"/>
      <c r="Q4033" s="106"/>
      <c r="R4033" s="106"/>
      <c r="S4033" s="106"/>
      <c r="T4033" s="106"/>
      <c r="U4033" s="106"/>
      <c r="V4033" s="106"/>
      <c r="W4033" s="19"/>
      <c r="X4033" s="2"/>
      <c r="Y4033" s="4"/>
      <c r="Z4033" s="106"/>
      <c r="AA4033" s="114"/>
      <c r="AB4033" s="112"/>
      <c r="AC4033" s="178"/>
      <c r="AD4033" s="11"/>
      <c r="AE4033" s="106"/>
      <c r="AF4033" s="106"/>
      <c r="AG4033" s="106"/>
      <c r="AH4033" s="115"/>
      <c r="AI4033" s="116"/>
      <c r="AO4033" s="26"/>
      <c r="AP4033" s="26"/>
    </row>
    <row r="4034" spans="1:42" ht="15" customHeight="1" x14ac:dyDescent="0.25">
      <c r="A4034" s="105"/>
      <c r="B4034" s="106"/>
      <c r="C4034" s="2"/>
      <c r="D4034" s="2"/>
      <c r="E4034" s="106"/>
      <c r="F4034" s="107"/>
      <c r="G4034" s="108"/>
      <c r="H4034" s="109"/>
      <c r="I4034" s="109"/>
      <c r="J4034" s="110"/>
      <c r="K4034" s="117"/>
      <c r="L4034" s="178"/>
      <c r="M4034" s="178"/>
      <c r="N4034" s="106"/>
      <c r="O4034" s="111"/>
      <c r="P4034" s="111"/>
      <c r="Q4034" s="106"/>
      <c r="R4034" s="106"/>
      <c r="S4034" s="106"/>
      <c r="T4034" s="106"/>
      <c r="U4034" s="106"/>
      <c r="V4034" s="106"/>
      <c r="W4034" s="19"/>
      <c r="X4034" s="2"/>
      <c r="Y4034" s="4"/>
      <c r="Z4034" s="106"/>
      <c r="AA4034" s="114"/>
      <c r="AB4034" s="112"/>
      <c r="AC4034" s="178"/>
      <c r="AD4034" s="11"/>
      <c r="AE4034" s="106"/>
      <c r="AF4034" s="106"/>
      <c r="AG4034" s="106"/>
      <c r="AH4034" s="115"/>
      <c r="AI4034" s="116"/>
      <c r="AO4034" s="26"/>
      <c r="AP4034" s="26"/>
    </row>
    <row r="4035" spans="1:42" ht="15" customHeight="1" x14ac:dyDescent="0.25">
      <c r="A4035" s="105"/>
      <c r="B4035" s="106"/>
      <c r="C4035" s="2"/>
      <c r="D4035" s="2"/>
      <c r="E4035" s="106"/>
      <c r="F4035" s="107"/>
      <c r="G4035" s="108"/>
      <c r="H4035" s="109"/>
      <c r="I4035" s="109"/>
      <c r="J4035" s="110"/>
      <c r="K4035" s="117"/>
      <c r="L4035" s="178"/>
      <c r="M4035" s="178"/>
      <c r="N4035" s="106"/>
      <c r="O4035" s="111"/>
      <c r="P4035" s="111"/>
      <c r="Q4035" s="106"/>
      <c r="R4035" s="106"/>
      <c r="S4035" s="106"/>
      <c r="T4035" s="106"/>
      <c r="U4035" s="106"/>
      <c r="V4035" s="106"/>
      <c r="W4035" s="19"/>
      <c r="X4035" s="2"/>
      <c r="Y4035" s="4"/>
      <c r="Z4035" s="106"/>
      <c r="AA4035" s="114"/>
      <c r="AB4035" s="112"/>
      <c r="AC4035" s="178"/>
      <c r="AD4035" s="11"/>
      <c r="AE4035" s="106"/>
      <c r="AF4035" s="106"/>
      <c r="AG4035" s="106"/>
      <c r="AH4035" s="115"/>
      <c r="AI4035" s="116"/>
      <c r="AO4035" s="26"/>
      <c r="AP4035" s="26"/>
    </row>
    <row r="4036" spans="1:42" ht="15" customHeight="1" x14ac:dyDescent="0.25">
      <c r="A4036" s="105"/>
      <c r="B4036" s="106"/>
      <c r="C4036" s="2"/>
      <c r="D4036" s="2"/>
      <c r="E4036" s="106"/>
      <c r="F4036" s="107"/>
      <c r="G4036" s="108"/>
      <c r="H4036" s="109"/>
      <c r="I4036" s="109"/>
      <c r="J4036" s="110"/>
      <c r="K4036" s="117"/>
      <c r="L4036" s="178"/>
      <c r="M4036" s="178"/>
      <c r="N4036" s="106"/>
      <c r="O4036" s="111"/>
      <c r="P4036" s="111"/>
      <c r="Q4036" s="106"/>
      <c r="R4036" s="106"/>
      <c r="S4036" s="106"/>
      <c r="T4036" s="106"/>
      <c r="U4036" s="106"/>
      <c r="V4036" s="106"/>
      <c r="W4036" s="19"/>
      <c r="X4036" s="2"/>
      <c r="Y4036" s="4"/>
      <c r="Z4036" s="106"/>
      <c r="AA4036" s="114"/>
      <c r="AB4036" s="112"/>
      <c r="AC4036" s="178"/>
      <c r="AD4036" s="11"/>
      <c r="AE4036" s="106"/>
      <c r="AF4036" s="106"/>
      <c r="AG4036" s="106"/>
      <c r="AH4036" s="115"/>
      <c r="AI4036" s="116"/>
      <c r="AO4036" s="26"/>
      <c r="AP4036" s="26"/>
    </row>
    <row r="4037" spans="1:42" ht="15" customHeight="1" x14ac:dyDescent="0.25">
      <c r="A4037" s="105"/>
      <c r="B4037" s="106"/>
      <c r="C4037" s="2"/>
      <c r="D4037" s="2"/>
      <c r="E4037" s="106"/>
      <c r="F4037" s="107"/>
      <c r="G4037" s="108"/>
      <c r="H4037" s="109"/>
      <c r="I4037" s="109"/>
      <c r="J4037" s="110"/>
      <c r="K4037" s="117"/>
      <c r="L4037" s="178"/>
      <c r="M4037" s="178"/>
      <c r="N4037" s="106"/>
      <c r="O4037" s="111"/>
      <c r="P4037" s="111"/>
      <c r="Q4037" s="106"/>
      <c r="R4037" s="106"/>
      <c r="S4037" s="106"/>
      <c r="T4037" s="106"/>
      <c r="U4037" s="106"/>
      <c r="V4037" s="106"/>
      <c r="W4037" s="19"/>
      <c r="X4037" s="2"/>
      <c r="Y4037" s="4"/>
      <c r="Z4037" s="106"/>
      <c r="AA4037" s="114"/>
      <c r="AB4037" s="112"/>
      <c r="AC4037" s="178"/>
      <c r="AD4037" s="11"/>
      <c r="AE4037" s="106"/>
      <c r="AF4037" s="106"/>
      <c r="AG4037" s="106"/>
      <c r="AH4037" s="115"/>
      <c r="AI4037" s="116"/>
      <c r="AO4037" s="26"/>
      <c r="AP4037" s="26"/>
    </row>
    <row r="4038" spans="1:42" ht="15" customHeight="1" x14ac:dyDescent="0.25">
      <c r="A4038" s="105"/>
      <c r="B4038" s="106"/>
      <c r="C4038" s="2"/>
      <c r="D4038" s="2"/>
      <c r="E4038" s="106"/>
      <c r="F4038" s="107"/>
      <c r="G4038" s="108"/>
      <c r="H4038" s="109"/>
      <c r="I4038" s="109"/>
      <c r="J4038" s="110"/>
      <c r="K4038" s="117"/>
      <c r="L4038" s="178"/>
      <c r="M4038" s="178"/>
      <c r="N4038" s="106"/>
      <c r="O4038" s="111"/>
      <c r="P4038" s="111"/>
      <c r="Q4038" s="106"/>
      <c r="R4038" s="106"/>
      <c r="S4038" s="106"/>
      <c r="T4038" s="106"/>
      <c r="U4038" s="106"/>
      <c r="V4038" s="106"/>
      <c r="W4038" s="19"/>
      <c r="X4038" s="2"/>
      <c r="Y4038" s="4"/>
      <c r="Z4038" s="106"/>
      <c r="AA4038" s="114"/>
      <c r="AB4038" s="112"/>
      <c r="AC4038" s="178"/>
      <c r="AD4038" s="11"/>
      <c r="AE4038" s="106"/>
      <c r="AF4038" s="106"/>
      <c r="AG4038" s="106"/>
      <c r="AH4038" s="115"/>
      <c r="AI4038" s="116"/>
      <c r="AO4038" s="26"/>
      <c r="AP4038" s="26"/>
    </row>
    <row r="4039" spans="1:42" ht="15" customHeight="1" x14ac:dyDescent="0.25">
      <c r="A4039" s="105"/>
      <c r="B4039" s="106"/>
      <c r="C4039" s="2"/>
      <c r="D4039" s="2"/>
      <c r="E4039" s="106"/>
      <c r="F4039" s="107"/>
      <c r="G4039" s="108"/>
      <c r="H4039" s="109"/>
      <c r="I4039" s="109"/>
      <c r="J4039" s="110"/>
      <c r="K4039" s="117"/>
      <c r="L4039" s="178"/>
      <c r="M4039" s="178"/>
      <c r="N4039" s="106"/>
      <c r="O4039" s="111"/>
      <c r="P4039" s="111"/>
      <c r="Q4039" s="106"/>
      <c r="R4039" s="106"/>
      <c r="S4039" s="106"/>
      <c r="T4039" s="106"/>
      <c r="U4039" s="106"/>
      <c r="V4039" s="106"/>
      <c r="W4039" s="19"/>
      <c r="X4039" s="2"/>
      <c r="Y4039" s="4"/>
      <c r="Z4039" s="106"/>
      <c r="AA4039" s="114"/>
      <c r="AB4039" s="112"/>
      <c r="AC4039" s="178"/>
      <c r="AD4039" s="11"/>
      <c r="AE4039" s="106"/>
      <c r="AF4039" s="106"/>
      <c r="AG4039" s="106"/>
      <c r="AH4039" s="115"/>
      <c r="AI4039" s="116"/>
      <c r="AO4039" s="26"/>
      <c r="AP4039" s="26"/>
    </row>
    <row r="4040" spans="1:42" ht="15" customHeight="1" x14ac:dyDescent="0.25">
      <c r="A4040" s="105"/>
      <c r="B4040" s="106"/>
      <c r="C4040" s="2"/>
      <c r="D4040" s="2"/>
      <c r="E4040" s="106"/>
      <c r="F4040" s="107"/>
      <c r="G4040" s="108"/>
      <c r="H4040" s="109"/>
      <c r="I4040" s="109"/>
      <c r="J4040" s="110"/>
      <c r="K4040" s="117"/>
      <c r="L4040" s="178"/>
      <c r="M4040" s="178"/>
      <c r="N4040" s="106"/>
      <c r="O4040" s="111"/>
      <c r="P4040" s="111"/>
      <c r="Q4040" s="106"/>
      <c r="R4040" s="106"/>
      <c r="S4040" s="106"/>
      <c r="T4040" s="106"/>
      <c r="U4040" s="106"/>
      <c r="V4040" s="106"/>
      <c r="W4040" s="19"/>
      <c r="X4040" s="2"/>
      <c r="Y4040" s="4"/>
      <c r="Z4040" s="106"/>
      <c r="AA4040" s="114"/>
      <c r="AB4040" s="112"/>
      <c r="AC4040" s="178"/>
      <c r="AD4040" s="11"/>
      <c r="AE4040" s="106"/>
      <c r="AF4040" s="106"/>
      <c r="AG4040" s="106"/>
      <c r="AH4040" s="115"/>
      <c r="AI4040" s="116"/>
      <c r="AO4040" s="26"/>
      <c r="AP4040" s="26"/>
    </row>
    <row r="4041" spans="1:42" ht="15" customHeight="1" x14ac:dyDescent="0.25">
      <c r="A4041" s="105"/>
      <c r="B4041" s="106"/>
      <c r="C4041" s="2"/>
      <c r="D4041" s="2"/>
      <c r="E4041" s="106"/>
      <c r="F4041" s="107"/>
      <c r="G4041" s="108"/>
      <c r="H4041" s="109"/>
      <c r="I4041" s="109"/>
      <c r="J4041" s="110"/>
      <c r="K4041" s="117"/>
      <c r="L4041" s="178"/>
      <c r="M4041" s="178"/>
      <c r="N4041" s="106"/>
      <c r="O4041" s="111"/>
      <c r="P4041" s="111"/>
      <c r="Q4041" s="106"/>
      <c r="R4041" s="106"/>
      <c r="S4041" s="106"/>
      <c r="T4041" s="106"/>
      <c r="U4041" s="106"/>
      <c r="V4041" s="106"/>
      <c r="W4041" s="19"/>
      <c r="X4041" s="2"/>
      <c r="Y4041" s="4"/>
      <c r="Z4041" s="106"/>
      <c r="AA4041" s="114"/>
      <c r="AB4041" s="112"/>
      <c r="AC4041" s="178"/>
      <c r="AD4041" s="11"/>
      <c r="AE4041" s="106"/>
      <c r="AF4041" s="106"/>
      <c r="AG4041" s="106"/>
      <c r="AH4041" s="115"/>
      <c r="AI4041" s="116"/>
      <c r="AO4041" s="26"/>
      <c r="AP4041" s="26"/>
    </row>
    <row r="4042" spans="1:42" ht="15" customHeight="1" x14ac:dyDescent="0.25">
      <c r="A4042" s="105"/>
      <c r="B4042" s="106"/>
      <c r="C4042" s="2"/>
      <c r="D4042" s="2"/>
      <c r="E4042" s="106"/>
      <c r="F4042" s="107"/>
      <c r="G4042" s="108"/>
      <c r="H4042" s="109"/>
      <c r="I4042" s="109"/>
      <c r="J4042" s="110"/>
      <c r="K4042" s="117"/>
      <c r="L4042" s="178"/>
      <c r="M4042" s="178"/>
      <c r="N4042" s="106"/>
      <c r="O4042" s="111"/>
      <c r="P4042" s="111"/>
      <c r="Q4042" s="106"/>
      <c r="R4042" s="106"/>
      <c r="S4042" s="106"/>
      <c r="T4042" s="106"/>
      <c r="U4042" s="106"/>
      <c r="V4042" s="106"/>
      <c r="W4042" s="19"/>
      <c r="X4042" s="2"/>
      <c r="Y4042" s="4"/>
      <c r="Z4042" s="106"/>
      <c r="AA4042" s="114"/>
      <c r="AB4042" s="112"/>
      <c r="AC4042" s="178"/>
      <c r="AD4042" s="11"/>
      <c r="AE4042" s="106"/>
      <c r="AF4042" s="106"/>
      <c r="AG4042" s="106"/>
      <c r="AH4042" s="115"/>
      <c r="AI4042" s="116"/>
      <c r="AO4042" s="26"/>
      <c r="AP4042" s="26"/>
    </row>
    <row r="4043" spans="1:42" ht="15" customHeight="1" x14ac:dyDescent="0.25">
      <c r="A4043" s="105"/>
      <c r="B4043" s="106"/>
      <c r="C4043" s="2"/>
      <c r="D4043" s="2"/>
      <c r="E4043" s="106"/>
      <c r="F4043" s="107"/>
      <c r="G4043" s="108"/>
      <c r="H4043" s="109"/>
      <c r="I4043" s="109"/>
      <c r="J4043" s="110"/>
      <c r="K4043" s="117"/>
      <c r="L4043" s="178"/>
      <c r="M4043" s="178"/>
      <c r="N4043" s="106"/>
      <c r="O4043" s="111"/>
      <c r="P4043" s="111"/>
      <c r="Q4043" s="106"/>
      <c r="R4043" s="106"/>
      <c r="S4043" s="106"/>
      <c r="T4043" s="106"/>
      <c r="U4043" s="106"/>
      <c r="V4043" s="106"/>
      <c r="W4043" s="19"/>
      <c r="X4043" s="2"/>
      <c r="Y4043" s="4"/>
      <c r="Z4043" s="106"/>
      <c r="AA4043" s="114"/>
      <c r="AB4043" s="112"/>
      <c r="AC4043" s="178"/>
      <c r="AD4043" s="11"/>
      <c r="AE4043" s="106"/>
      <c r="AF4043" s="106"/>
      <c r="AG4043" s="106"/>
      <c r="AH4043" s="115"/>
      <c r="AI4043" s="116"/>
      <c r="AO4043" s="26"/>
      <c r="AP4043" s="26"/>
    </row>
    <row r="4044" spans="1:42" ht="15" customHeight="1" x14ac:dyDescent="0.25">
      <c r="A4044" s="105"/>
      <c r="B4044" s="106"/>
      <c r="C4044" s="2"/>
      <c r="D4044" s="2"/>
      <c r="E4044" s="106"/>
      <c r="F4044" s="107"/>
      <c r="G4044" s="108"/>
      <c r="H4044" s="109"/>
      <c r="I4044" s="109"/>
      <c r="J4044" s="110"/>
      <c r="K4044" s="117"/>
      <c r="L4044" s="178"/>
      <c r="M4044" s="178"/>
      <c r="N4044" s="106"/>
      <c r="O4044" s="111"/>
      <c r="P4044" s="111"/>
      <c r="Q4044" s="106"/>
      <c r="R4044" s="106"/>
      <c r="S4044" s="106"/>
      <c r="T4044" s="106"/>
      <c r="U4044" s="106"/>
      <c r="V4044" s="106"/>
      <c r="W4044" s="19"/>
      <c r="X4044" s="2"/>
      <c r="Y4044" s="4"/>
      <c r="Z4044" s="106"/>
      <c r="AA4044" s="114"/>
      <c r="AB4044" s="112"/>
      <c r="AC4044" s="178"/>
      <c r="AD4044" s="11"/>
      <c r="AE4044" s="106"/>
      <c r="AF4044" s="106"/>
      <c r="AG4044" s="106"/>
      <c r="AH4044" s="115"/>
      <c r="AI4044" s="116"/>
      <c r="AO4044" s="26"/>
      <c r="AP4044" s="26"/>
    </row>
    <row r="4045" spans="1:42" ht="15" customHeight="1" x14ac:dyDescent="0.25">
      <c r="A4045" s="105"/>
      <c r="B4045" s="106"/>
      <c r="C4045" s="2"/>
      <c r="D4045" s="2"/>
      <c r="E4045" s="106"/>
      <c r="F4045" s="107"/>
      <c r="G4045" s="108"/>
      <c r="H4045" s="109"/>
      <c r="I4045" s="109"/>
      <c r="J4045" s="110"/>
      <c r="K4045" s="117"/>
      <c r="L4045" s="178"/>
      <c r="M4045" s="178"/>
      <c r="N4045" s="106"/>
      <c r="O4045" s="111"/>
      <c r="P4045" s="111"/>
      <c r="Q4045" s="106"/>
      <c r="R4045" s="106"/>
      <c r="S4045" s="106"/>
      <c r="T4045" s="106"/>
      <c r="U4045" s="106"/>
      <c r="V4045" s="106"/>
      <c r="W4045" s="19"/>
      <c r="X4045" s="2"/>
      <c r="Y4045" s="4"/>
      <c r="Z4045" s="106"/>
      <c r="AA4045" s="114"/>
      <c r="AB4045" s="112"/>
      <c r="AC4045" s="178"/>
      <c r="AD4045" s="11"/>
      <c r="AE4045" s="106"/>
      <c r="AF4045" s="106"/>
      <c r="AG4045" s="106"/>
      <c r="AH4045" s="115"/>
      <c r="AI4045" s="116"/>
      <c r="AO4045" s="26"/>
      <c r="AP4045" s="26"/>
    </row>
    <row r="4046" spans="1:42" ht="15" customHeight="1" x14ac:dyDescent="0.25">
      <c r="A4046" s="105"/>
      <c r="B4046" s="106"/>
      <c r="C4046" s="2"/>
      <c r="D4046" s="2"/>
      <c r="E4046" s="106"/>
      <c r="F4046" s="107"/>
      <c r="G4046" s="108"/>
      <c r="H4046" s="109"/>
      <c r="I4046" s="109"/>
      <c r="J4046" s="110"/>
      <c r="K4046" s="117"/>
      <c r="L4046" s="178"/>
      <c r="M4046" s="178"/>
      <c r="N4046" s="106"/>
      <c r="O4046" s="111"/>
      <c r="P4046" s="111"/>
      <c r="Q4046" s="106"/>
      <c r="R4046" s="106"/>
      <c r="S4046" s="106"/>
      <c r="T4046" s="106"/>
      <c r="U4046" s="106"/>
      <c r="V4046" s="106"/>
      <c r="W4046" s="19"/>
      <c r="X4046" s="2"/>
      <c r="Y4046" s="4"/>
      <c r="Z4046" s="106"/>
      <c r="AA4046" s="114"/>
      <c r="AB4046" s="112"/>
      <c r="AC4046" s="178"/>
      <c r="AD4046" s="11"/>
      <c r="AE4046" s="106"/>
      <c r="AF4046" s="106"/>
      <c r="AG4046" s="106"/>
      <c r="AH4046" s="115"/>
      <c r="AI4046" s="116"/>
      <c r="AO4046" s="26"/>
      <c r="AP4046" s="26"/>
    </row>
    <row r="4047" spans="1:42" ht="15" customHeight="1" x14ac:dyDescent="0.25">
      <c r="A4047" s="105"/>
      <c r="B4047" s="106"/>
      <c r="C4047" s="2"/>
      <c r="D4047" s="2"/>
      <c r="E4047" s="106"/>
      <c r="F4047" s="107"/>
      <c r="G4047" s="108"/>
      <c r="H4047" s="109"/>
      <c r="I4047" s="109"/>
      <c r="J4047" s="110"/>
      <c r="K4047" s="117"/>
      <c r="L4047" s="178"/>
      <c r="M4047" s="178"/>
      <c r="N4047" s="106"/>
      <c r="O4047" s="111"/>
      <c r="P4047" s="111"/>
      <c r="Q4047" s="106"/>
      <c r="R4047" s="106"/>
      <c r="S4047" s="106"/>
      <c r="T4047" s="106"/>
      <c r="U4047" s="106"/>
      <c r="V4047" s="106"/>
      <c r="W4047" s="19"/>
      <c r="X4047" s="2"/>
      <c r="Y4047" s="4"/>
      <c r="Z4047" s="106"/>
      <c r="AA4047" s="114"/>
      <c r="AB4047" s="112"/>
      <c r="AC4047" s="178"/>
      <c r="AD4047" s="11"/>
      <c r="AE4047" s="106"/>
      <c r="AF4047" s="106"/>
      <c r="AG4047" s="106"/>
      <c r="AH4047" s="115"/>
      <c r="AI4047" s="116"/>
      <c r="AO4047" s="26"/>
      <c r="AP4047" s="26"/>
    </row>
    <row r="4048" spans="1:42" ht="15" customHeight="1" x14ac:dyDescent="0.25">
      <c r="A4048" s="105"/>
      <c r="B4048" s="106"/>
      <c r="C4048" s="2"/>
      <c r="D4048" s="2"/>
      <c r="E4048" s="106"/>
      <c r="F4048" s="107"/>
      <c r="G4048" s="108"/>
      <c r="H4048" s="109"/>
      <c r="I4048" s="109"/>
      <c r="J4048" s="110"/>
      <c r="K4048" s="117"/>
      <c r="L4048" s="178"/>
      <c r="M4048" s="178"/>
      <c r="N4048" s="106"/>
      <c r="O4048" s="111"/>
      <c r="P4048" s="111"/>
      <c r="Q4048" s="106"/>
      <c r="R4048" s="106"/>
      <c r="S4048" s="106"/>
      <c r="T4048" s="106"/>
      <c r="U4048" s="106"/>
      <c r="V4048" s="106"/>
      <c r="W4048" s="19"/>
      <c r="X4048" s="2"/>
      <c r="Y4048" s="4"/>
      <c r="Z4048" s="106"/>
      <c r="AA4048" s="114"/>
      <c r="AB4048" s="112"/>
      <c r="AC4048" s="178"/>
      <c r="AD4048" s="11"/>
      <c r="AE4048" s="106"/>
      <c r="AF4048" s="106"/>
      <c r="AG4048" s="106"/>
      <c r="AH4048" s="115"/>
      <c r="AI4048" s="116"/>
      <c r="AO4048" s="26"/>
      <c r="AP4048" s="26"/>
    </row>
    <row r="4049" spans="1:42" ht="15" customHeight="1" x14ac:dyDescent="0.25">
      <c r="A4049" s="105"/>
      <c r="B4049" s="106"/>
      <c r="C4049" s="2"/>
      <c r="D4049" s="2"/>
      <c r="E4049" s="106"/>
      <c r="F4049" s="107"/>
      <c r="G4049" s="108"/>
      <c r="H4049" s="109"/>
      <c r="I4049" s="109"/>
      <c r="J4049" s="110"/>
      <c r="K4049" s="117"/>
      <c r="L4049" s="178"/>
      <c r="M4049" s="178"/>
      <c r="N4049" s="106"/>
      <c r="O4049" s="111"/>
      <c r="P4049" s="111"/>
      <c r="Q4049" s="106"/>
      <c r="R4049" s="106"/>
      <c r="S4049" s="106"/>
      <c r="T4049" s="106"/>
      <c r="U4049" s="106"/>
      <c r="V4049" s="106"/>
      <c r="W4049" s="19"/>
      <c r="X4049" s="2"/>
      <c r="Y4049" s="4"/>
      <c r="Z4049" s="106"/>
      <c r="AA4049" s="114"/>
      <c r="AB4049" s="112"/>
      <c r="AC4049" s="178"/>
      <c r="AD4049" s="11"/>
      <c r="AE4049" s="106"/>
      <c r="AF4049" s="106"/>
      <c r="AG4049" s="106"/>
      <c r="AH4049" s="115"/>
      <c r="AI4049" s="116"/>
      <c r="AO4049" s="26"/>
      <c r="AP4049" s="26"/>
    </row>
    <row r="4050" spans="1:42" ht="15" customHeight="1" x14ac:dyDescent="0.25">
      <c r="A4050" s="105"/>
      <c r="B4050" s="106"/>
      <c r="C4050" s="2"/>
      <c r="D4050" s="2"/>
      <c r="E4050" s="106"/>
      <c r="F4050" s="107"/>
      <c r="G4050" s="108"/>
      <c r="H4050" s="109"/>
      <c r="I4050" s="109"/>
      <c r="J4050" s="110"/>
      <c r="K4050" s="117"/>
      <c r="L4050" s="178"/>
      <c r="M4050" s="178"/>
      <c r="N4050" s="106"/>
      <c r="O4050" s="111"/>
      <c r="P4050" s="111"/>
      <c r="Q4050" s="106"/>
      <c r="R4050" s="106"/>
      <c r="S4050" s="106"/>
      <c r="T4050" s="106"/>
      <c r="U4050" s="106"/>
      <c r="V4050" s="106"/>
      <c r="W4050" s="19"/>
      <c r="X4050" s="2"/>
      <c r="Y4050" s="4"/>
      <c r="Z4050" s="106"/>
      <c r="AA4050" s="114"/>
      <c r="AB4050" s="112"/>
      <c r="AC4050" s="178"/>
      <c r="AD4050" s="11"/>
      <c r="AE4050" s="106"/>
      <c r="AF4050" s="106"/>
      <c r="AG4050" s="106"/>
      <c r="AH4050" s="115"/>
      <c r="AI4050" s="116"/>
      <c r="AO4050" s="26"/>
      <c r="AP4050" s="26"/>
    </row>
    <row r="4051" spans="1:42" ht="15" customHeight="1" x14ac:dyDescent="0.25">
      <c r="A4051" s="105"/>
      <c r="B4051" s="106"/>
      <c r="C4051" s="2"/>
      <c r="D4051" s="2"/>
      <c r="E4051" s="106"/>
      <c r="F4051" s="107"/>
      <c r="G4051" s="108"/>
      <c r="H4051" s="109"/>
      <c r="I4051" s="109"/>
      <c r="J4051" s="110"/>
      <c r="K4051" s="117"/>
      <c r="L4051" s="178"/>
      <c r="M4051" s="178"/>
      <c r="N4051" s="106"/>
      <c r="O4051" s="111"/>
      <c r="P4051" s="111"/>
      <c r="Q4051" s="106"/>
      <c r="R4051" s="106"/>
      <c r="S4051" s="106"/>
      <c r="T4051" s="106"/>
      <c r="U4051" s="106"/>
      <c r="V4051" s="106"/>
      <c r="W4051" s="19"/>
      <c r="X4051" s="2"/>
      <c r="Y4051" s="4"/>
      <c r="Z4051" s="106"/>
      <c r="AA4051" s="114"/>
      <c r="AB4051" s="112"/>
      <c r="AC4051" s="178"/>
      <c r="AD4051" s="11"/>
      <c r="AE4051" s="106"/>
      <c r="AF4051" s="106"/>
      <c r="AG4051" s="106"/>
      <c r="AH4051" s="115"/>
      <c r="AI4051" s="116"/>
      <c r="AO4051" s="26"/>
      <c r="AP4051" s="26"/>
    </row>
    <row r="4052" spans="1:42" ht="15" customHeight="1" x14ac:dyDescent="0.25">
      <c r="A4052" s="105"/>
      <c r="B4052" s="106"/>
      <c r="C4052" s="2"/>
      <c r="D4052" s="2"/>
      <c r="E4052" s="106"/>
      <c r="F4052" s="107"/>
      <c r="G4052" s="108"/>
      <c r="H4052" s="109"/>
      <c r="I4052" s="109"/>
      <c r="J4052" s="110"/>
      <c r="K4052" s="117"/>
      <c r="L4052" s="178"/>
      <c r="M4052" s="178"/>
      <c r="N4052" s="106"/>
      <c r="O4052" s="111"/>
      <c r="P4052" s="111"/>
      <c r="Q4052" s="106"/>
      <c r="R4052" s="106"/>
      <c r="S4052" s="106"/>
      <c r="T4052" s="106"/>
      <c r="U4052" s="106"/>
      <c r="V4052" s="106"/>
      <c r="W4052" s="19"/>
      <c r="X4052" s="2"/>
      <c r="Y4052" s="4"/>
      <c r="Z4052" s="106"/>
      <c r="AA4052" s="114"/>
      <c r="AB4052" s="112"/>
      <c r="AC4052" s="178"/>
      <c r="AD4052" s="11"/>
      <c r="AE4052" s="106"/>
      <c r="AF4052" s="106"/>
      <c r="AG4052" s="106"/>
      <c r="AH4052" s="115"/>
      <c r="AI4052" s="116"/>
      <c r="AO4052" s="26"/>
      <c r="AP4052" s="26"/>
    </row>
    <row r="4053" spans="1:42" ht="15" customHeight="1" x14ac:dyDescent="0.25">
      <c r="A4053" s="105"/>
      <c r="B4053" s="106"/>
      <c r="C4053" s="2"/>
      <c r="D4053" s="2"/>
      <c r="E4053" s="106"/>
      <c r="F4053" s="107"/>
      <c r="G4053" s="108"/>
      <c r="H4053" s="109"/>
      <c r="I4053" s="109"/>
      <c r="J4053" s="110"/>
      <c r="K4053" s="117"/>
      <c r="L4053" s="178"/>
      <c r="M4053" s="178"/>
      <c r="N4053" s="106"/>
      <c r="O4053" s="111"/>
      <c r="P4053" s="111"/>
      <c r="Q4053" s="106"/>
      <c r="R4053" s="106"/>
      <c r="S4053" s="106"/>
      <c r="T4053" s="106"/>
      <c r="U4053" s="106"/>
      <c r="V4053" s="106"/>
      <c r="W4053" s="19"/>
      <c r="X4053" s="2"/>
      <c r="Y4053" s="4"/>
      <c r="Z4053" s="106"/>
      <c r="AA4053" s="114"/>
      <c r="AB4053" s="112"/>
      <c r="AC4053" s="178"/>
      <c r="AD4053" s="11"/>
      <c r="AE4053" s="106"/>
      <c r="AF4053" s="106"/>
      <c r="AG4053" s="106"/>
      <c r="AH4053" s="115"/>
      <c r="AI4053" s="116"/>
      <c r="AO4053" s="26"/>
      <c r="AP4053" s="26"/>
    </row>
    <row r="4054" spans="1:42" ht="15" customHeight="1" x14ac:dyDescent="0.25">
      <c r="A4054" s="105"/>
      <c r="B4054" s="106"/>
      <c r="C4054" s="2"/>
      <c r="D4054" s="2"/>
      <c r="E4054" s="106"/>
      <c r="F4054" s="107"/>
      <c r="G4054" s="108"/>
      <c r="H4054" s="109"/>
      <c r="I4054" s="109"/>
      <c r="J4054" s="110"/>
      <c r="K4054" s="117"/>
      <c r="L4054" s="178"/>
      <c r="M4054" s="178"/>
      <c r="N4054" s="106"/>
      <c r="O4054" s="111"/>
      <c r="P4054" s="111"/>
      <c r="Q4054" s="106"/>
      <c r="R4054" s="106"/>
      <c r="S4054" s="106"/>
      <c r="T4054" s="106"/>
      <c r="U4054" s="106"/>
      <c r="V4054" s="106"/>
      <c r="W4054" s="19"/>
      <c r="X4054" s="2"/>
      <c r="Y4054" s="4"/>
      <c r="Z4054" s="106"/>
      <c r="AA4054" s="114"/>
      <c r="AB4054" s="112"/>
      <c r="AC4054" s="178"/>
      <c r="AD4054" s="11"/>
      <c r="AE4054" s="106"/>
      <c r="AF4054" s="106"/>
      <c r="AG4054" s="106"/>
      <c r="AH4054" s="115"/>
      <c r="AI4054" s="116"/>
      <c r="AO4054" s="26"/>
      <c r="AP4054" s="26"/>
    </row>
    <row r="4055" spans="1:42" ht="15" customHeight="1" x14ac:dyDescent="0.25">
      <c r="A4055" s="105"/>
      <c r="B4055" s="106"/>
      <c r="C4055" s="2"/>
      <c r="D4055" s="2"/>
      <c r="E4055" s="106"/>
      <c r="F4055" s="107"/>
      <c r="G4055" s="108"/>
      <c r="H4055" s="109"/>
      <c r="I4055" s="109"/>
      <c r="J4055" s="110"/>
      <c r="K4055" s="117"/>
      <c r="L4055" s="178"/>
      <c r="M4055" s="178"/>
      <c r="N4055" s="106"/>
      <c r="O4055" s="111"/>
      <c r="P4055" s="111"/>
      <c r="Q4055" s="106"/>
      <c r="R4055" s="106"/>
      <c r="S4055" s="106"/>
      <c r="T4055" s="106"/>
      <c r="U4055" s="106"/>
      <c r="V4055" s="106"/>
      <c r="W4055" s="19"/>
      <c r="X4055" s="2"/>
      <c r="Y4055" s="4"/>
      <c r="Z4055" s="106"/>
      <c r="AA4055" s="114"/>
      <c r="AB4055" s="112"/>
      <c r="AC4055" s="178"/>
      <c r="AD4055" s="11"/>
      <c r="AE4055" s="106"/>
      <c r="AF4055" s="106"/>
      <c r="AG4055" s="106"/>
      <c r="AH4055" s="115"/>
      <c r="AI4055" s="116"/>
      <c r="AO4055" s="26"/>
      <c r="AP4055" s="26"/>
    </row>
    <row r="4056" spans="1:42" ht="15" customHeight="1" x14ac:dyDescent="0.25">
      <c r="A4056" s="105"/>
      <c r="B4056" s="106"/>
      <c r="C4056" s="2"/>
      <c r="D4056" s="2"/>
      <c r="E4056" s="106"/>
      <c r="F4056" s="107"/>
      <c r="G4056" s="108"/>
      <c r="H4056" s="109"/>
      <c r="I4056" s="109"/>
      <c r="J4056" s="110"/>
      <c r="K4056" s="117"/>
      <c r="L4056" s="178"/>
      <c r="M4056" s="178"/>
      <c r="N4056" s="106"/>
      <c r="O4056" s="111"/>
      <c r="P4056" s="111"/>
      <c r="Q4056" s="106"/>
      <c r="R4056" s="106"/>
      <c r="S4056" s="106"/>
      <c r="T4056" s="106"/>
      <c r="U4056" s="106"/>
      <c r="V4056" s="106"/>
      <c r="W4056" s="19"/>
      <c r="X4056" s="2"/>
      <c r="Y4056" s="4"/>
      <c r="Z4056" s="106"/>
      <c r="AA4056" s="114"/>
      <c r="AB4056" s="112"/>
      <c r="AC4056" s="178"/>
      <c r="AD4056" s="11"/>
      <c r="AE4056" s="106"/>
      <c r="AF4056" s="106"/>
      <c r="AG4056" s="106"/>
      <c r="AH4056" s="115"/>
      <c r="AI4056" s="116"/>
      <c r="AO4056" s="26"/>
      <c r="AP4056" s="26"/>
    </row>
    <row r="4057" spans="1:42" ht="15" customHeight="1" x14ac:dyDescent="0.25">
      <c r="A4057" s="105"/>
      <c r="B4057" s="106"/>
      <c r="C4057" s="2"/>
      <c r="D4057" s="2"/>
      <c r="E4057" s="106"/>
      <c r="F4057" s="107"/>
      <c r="G4057" s="108"/>
      <c r="H4057" s="109"/>
      <c r="I4057" s="109"/>
      <c r="J4057" s="110"/>
      <c r="K4057" s="117"/>
      <c r="L4057" s="178"/>
      <c r="M4057" s="178"/>
      <c r="N4057" s="106"/>
      <c r="O4057" s="111"/>
      <c r="P4057" s="111"/>
      <c r="Q4057" s="106"/>
      <c r="R4057" s="106"/>
      <c r="S4057" s="106"/>
      <c r="T4057" s="106"/>
      <c r="U4057" s="106"/>
      <c r="V4057" s="106"/>
      <c r="W4057" s="19"/>
      <c r="X4057" s="2"/>
      <c r="Y4057" s="4"/>
      <c r="Z4057" s="106"/>
      <c r="AA4057" s="114"/>
      <c r="AB4057" s="112"/>
      <c r="AC4057" s="178"/>
      <c r="AD4057" s="11"/>
      <c r="AE4057" s="106"/>
      <c r="AF4057" s="106"/>
      <c r="AG4057" s="106"/>
      <c r="AH4057" s="115"/>
      <c r="AI4057" s="116"/>
      <c r="AO4057" s="26"/>
      <c r="AP4057" s="26"/>
    </row>
    <row r="4058" spans="1:42" ht="15" customHeight="1" x14ac:dyDescent="0.25">
      <c r="A4058" s="105"/>
      <c r="B4058" s="106"/>
      <c r="C4058" s="2"/>
      <c r="D4058" s="2"/>
      <c r="E4058" s="106"/>
      <c r="F4058" s="107"/>
      <c r="G4058" s="108"/>
      <c r="H4058" s="109"/>
      <c r="I4058" s="109"/>
      <c r="J4058" s="110"/>
      <c r="K4058" s="117"/>
      <c r="L4058" s="178"/>
      <c r="M4058" s="178"/>
      <c r="N4058" s="106"/>
      <c r="O4058" s="111"/>
      <c r="P4058" s="111"/>
      <c r="Q4058" s="106"/>
      <c r="R4058" s="106"/>
      <c r="S4058" s="106"/>
      <c r="T4058" s="106"/>
      <c r="U4058" s="106"/>
      <c r="V4058" s="106"/>
      <c r="W4058" s="19"/>
      <c r="X4058" s="2"/>
      <c r="Y4058" s="4"/>
      <c r="Z4058" s="106"/>
      <c r="AA4058" s="114"/>
      <c r="AB4058" s="112"/>
      <c r="AC4058" s="178"/>
      <c r="AD4058" s="11"/>
      <c r="AE4058" s="106"/>
      <c r="AF4058" s="106"/>
      <c r="AG4058" s="106"/>
      <c r="AH4058" s="115"/>
      <c r="AI4058" s="116"/>
      <c r="AO4058" s="26"/>
      <c r="AP4058" s="26"/>
    </row>
    <row r="4059" spans="1:42" ht="15" customHeight="1" x14ac:dyDescent="0.25">
      <c r="A4059" s="105"/>
      <c r="B4059" s="106"/>
      <c r="C4059" s="2"/>
      <c r="D4059" s="2"/>
      <c r="E4059" s="106"/>
      <c r="F4059" s="107"/>
      <c r="G4059" s="108"/>
      <c r="H4059" s="109"/>
      <c r="I4059" s="109"/>
      <c r="J4059" s="110"/>
      <c r="K4059" s="117"/>
      <c r="L4059" s="178"/>
      <c r="M4059" s="178"/>
      <c r="N4059" s="106"/>
      <c r="O4059" s="111"/>
      <c r="P4059" s="111"/>
      <c r="Q4059" s="106"/>
      <c r="R4059" s="106"/>
      <c r="S4059" s="106"/>
      <c r="T4059" s="106"/>
      <c r="U4059" s="106"/>
      <c r="V4059" s="106"/>
      <c r="W4059" s="19"/>
      <c r="X4059" s="2"/>
      <c r="Y4059" s="4"/>
      <c r="Z4059" s="106"/>
      <c r="AA4059" s="114"/>
      <c r="AB4059" s="112"/>
      <c r="AC4059" s="178"/>
      <c r="AD4059" s="11"/>
      <c r="AE4059" s="106"/>
      <c r="AF4059" s="106"/>
      <c r="AG4059" s="106"/>
      <c r="AH4059" s="115"/>
      <c r="AI4059" s="116"/>
      <c r="AO4059" s="26"/>
      <c r="AP4059" s="26"/>
    </row>
    <row r="4060" spans="1:42" ht="15" customHeight="1" x14ac:dyDescent="0.25">
      <c r="A4060" s="105"/>
      <c r="B4060" s="106"/>
      <c r="C4060" s="2"/>
      <c r="D4060" s="2"/>
      <c r="E4060" s="106"/>
      <c r="F4060" s="107"/>
      <c r="G4060" s="108"/>
      <c r="H4060" s="109"/>
      <c r="I4060" s="109"/>
      <c r="J4060" s="110"/>
      <c r="K4060" s="117"/>
      <c r="L4060" s="178"/>
      <c r="M4060" s="178"/>
      <c r="N4060" s="106"/>
      <c r="O4060" s="111"/>
      <c r="P4060" s="111"/>
      <c r="Q4060" s="106"/>
      <c r="R4060" s="106"/>
      <c r="S4060" s="106"/>
      <c r="T4060" s="106"/>
      <c r="U4060" s="106"/>
      <c r="V4060" s="106"/>
      <c r="W4060" s="19"/>
      <c r="X4060" s="2"/>
      <c r="Y4060" s="4"/>
      <c r="Z4060" s="106"/>
      <c r="AA4060" s="114"/>
      <c r="AB4060" s="112"/>
      <c r="AC4060" s="178"/>
      <c r="AD4060" s="11"/>
      <c r="AE4060" s="106"/>
      <c r="AF4060" s="106"/>
      <c r="AG4060" s="106"/>
      <c r="AH4060" s="115"/>
      <c r="AI4060" s="116"/>
      <c r="AO4060" s="26"/>
      <c r="AP4060" s="26"/>
    </row>
    <row r="4061" spans="1:42" ht="15" customHeight="1" x14ac:dyDescent="0.25">
      <c r="A4061" s="105"/>
      <c r="B4061" s="106"/>
      <c r="C4061" s="2"/>
      <c r="D4061" s="2"/>
      <c r="E4061" s="106"/>
      <c r="F4061" s="107"/>
      <c r="G4061" s="108"/>
      <c r="H4061" s="109"/>
      <c r="I4061" s="109"/>
      <c r="J4061" s="110"/>
      <c r="K4061" s="117"/>
      <c r="L4061" s="178"/>
      <c r="M4061" s="178"/>
      <c r="N4061" s="106"/>
      <c r="O4061" s="111"/>
      <c r="P4061" s="111"/>
      <c r="Q4061" s="106"/>
      <c r="R4061" s="106"/>
      <c r="S4061" s="106"/>
      <c r="T4061" s="106"/>
      <c r="U4061" s="106"/>
      <c r="V4061" s="106"/>
      <c r="W4061" s="19"/>
      <c r="X4061" s="2"/>
      <c r="Y4061" s="4"/>
      <c r="Z4061" s="106"/>
      <c r="AA4061" s="114"/>
      <c r="AB4061" s="112"/>
      <c r="AC4061" s="178"/>
      <c r="AD4061" s="11"/>
      <c r="AE4061" s="106"/>
      <c r="AF4061" s="106"/>
      <c r="AG4061" s="106"/>
      <c r="AH4061" s="115"/>
      <c r="AI4061" s="116"/>
      <c r="AO4061" s="26"/>
      <c r="AP4061" s="26"/>
    </row>
    <row r="4062" spans="1:42" ht="15" customHeight="1" x14ac:dyDescent="0.25">
      <c r="A4062" s="105"/>
      <c r="B4062" s="106"/>
      <c r="C4062" s="2"/>
      <c r="D4062" s="2"/>
      <c r="E4062" s="106"/>
      <c r="F4062" s="107"/>
      <c r="G4062" s="108"/>
      <c r="H4062" s="109"/>
      <c r="I4062" s="109"/>
      <c r="J4062" s="110"/>
      <c r="K4062" s="117"/>
      <c r="L4062" s="178"/>
      <c r="M4062" s="178"/>
      <c r="N4062" s="106"/>
      <c r="O4062" s="111"/>
      <c r="P4062" s="111"/>
      <c r="Q4062" s="106"/>
      <c r="R4062" s="106"/>
      <c r="S4062" s="106"/>
      <c r="T4062" s="106"/>
      <c r="U4062" s="106"/>
      <c r="V4062" s="106"/>
      <c r="W4062" s="19"/>
      <c r="X4062" s="2"/>
      <c r="Y4062" s="4"/>
      <c r="Z4062" s="106"/>
      <c r="AA4062" s="114"/>
      <c r="AB4062" s="112"/>
      <c r="AC4062" s="178"/>
      <c r="AD4062" s="11"/>
      <c r="AE4062" s="106"/>
      <c r="AF4062" s="106"/>
      <c r="AG4062" s="106"/>
      <c r="AH4062" s="115"/>
      <c r="AI4062" s="116"/>
      <c r="AO4062" s="26"/>
      <c r="AP4062" s="26"/>
    </row>
    <row r="4063" spans="1:42" ht="15" customHeight="1" x14ac:dyDescent="0.25">
      <c r="A4063" s="183"/>
      <c r="B4063" s="184"/>
      <c r="C4063" s="184"/>
      <c r="D4063" s="184"/>
      <c r="E4063" s="184"/>
      <c r="F4063" s="185"/>
      <c r="G4063" s="186"/>
      <c r="H4063" s="187"/>
      <c r="I4063" s="109"/>
      <c r="J4063" s="188"/>
      <c r="K4063" s="189"/>
      <c r="L4063" s="178"/>
      <c r="M4063" s="190"/>
      <c r="N4063" s="184"/>
      <c r="O4063" s="191"/>
      <c r="P4063" s="191"/>
      <c r="Q4063" s="184"/>
      <c r="R4063" s="184"/>
      <c r="S4063" s="184"/>
      <c r="T4063" s="184"/>
      <c r="U4063" s="184"/>
      <c r="V4063" s="184"/>
      <c r="W4063" s="192"/>
      <c r="X4063" s="184"/>
      <c r="Y4063" s="193"/>
      <c r="Z4063" s="184"/>
      <c r="AA4063" s="193"/>
      <c r="AB4063" s="192"/>
      <c r="AC4063" s="190"/>
      <c r="AD4063" s="11"/>
      <c r="AE4063" s="184"/>
      <c r="AF4063" s="184"/>
      <c r="AG4063" s="184"/>
      <c r="AH4063" s="194"/>
      <c r="AI4063" s="189"/>
      <c r="AO4063" s="26"/>
      <c r="AP4063" s="26"/>
    </row>
    <row r="4064" spans="1:42" ht="15" customHeight="1" x14ac:dyDescent="0.25">
      <c r="A4064" s="105"/>
      <c r="B4064" s="106"/>
      <c r="C4064" s="2"/>
      <c r="D4064" s="2"/>
      <c r="E4064" s="106"/>
      <c r="F4064" s="107"/>
      <c r="G4064" s="108"/>
      <c r="H4064" s="109"/>
      <c r="I4064" s="109"/>
      <c r="J4064" s="110"/>
      <c r="K4064" s="117"/>
      <c r="L4064" s="178"/>
      <c r="M4064" s="178"/>
      <c r="N4064" s="106"/>
      <c r="O4064" s="111"/>
      <c r="P4064" s="111"/>
      <c r="Q4064" s="106"/>
      <c r="R4064" s="106"/>
      <c r="S4064" s="106"/>
      <c r="T4064" s="106"/>
      <c r="U4064" s="106"/>
      <c r="V4064" s="106"/>
      <c r="W4064" s="19"/>
      <c r="X4064" s="2"/>
      <c r="Y4064" s="4"/>
      <c r="Z4064" s="106"/>
      <c r="AA4064" s="114"/>
      <c r="AB4064" s="112"/>
      <c r="AC4064" s="178"/>
      <c r="AD4064" s="11"/>
      <c r="AE4064" s="106"/>
      <c r="AF4064" s="106"/>
      <c r="AG4064" s="106"/>
      <c r="AH4064" s="115"/>
      <c r="AI4064" s="116"/>
      <c r="AO4064" s="26"/>
      <c r="AP4064" s="26"/>
    </row>
    <row r="4065" spans="1:42" ht="15" customHeight="1" x14ac:dyDescent="0.25">
      <c r="A4065" s="105"/>
      <c r="B4065" s="106"/>
      <c r="C4065" s="2"/>
      <c r="D4065" s="2"/>
      <c r="E4065" s="106"/>
      <c r="F4065" s="107"/>
      <c r="G4065" s="108"/>
      <c r="H4065" s="109"/>
      <c r="I4065" s="109"/>
      <c r="J4065" s="110"/>
      <c r="K4065" s="117"/>
      <c r="L4065" s="178"/>
      <c r="M4065" s="178"/>
      <c r="N4065" s="106"/>
      <c r="O4065" s="111"/>
      <c r="P4065" s="111"/>
      <c r="Q4065" s="106"/>
      <c r="R4065" s="106"/>
      <c r="S4065" s="106"/>
      <c r="T4065" s="106"/>
      <c r="U4065" s="106"/>
      <c r="V4065" s="106"/>
      <c r="W4065" s="19"/>
      <c r="X4065" s="2"/>
      <c r="Y4065" s="4"/>
      <c r="Z4065" s="106"/>
      <c r="AA4065" s="114"/>
      <c r="AB4065" s="112"/>
      <c r="AC4065" s="178"/>
      <c r="AD4065" s="11"/>
      <c r="AE4065" s="106"/>
      <c r="AF4065" s="106"/>
      <c r="AG4065" s="106"/>
      <c r="AH4065" s="115"/>
      <c r="AI4065" s="116"/>
      <c r="AO4065" s="26"/>
      <c r="AP4065" s="26"/>
    </row>
    <row r="4066" spans="1:42" ht="15" customHeight="1" x14ac:dyDescent="0.25">
      <c r="A4066" s="105"/>
      <c r="B4066" s="106"/>
      <c r="C4066" s="2"/>
      <c r="D4066" s="2"/>
      <c r="E4066" s="106"/>
      <c r="F4066" s="107"/>
      <c r="G4066" s="108"/>
      <c r="H4066" s="109"/>
      <c r="I4066" s="109"/>
      <c r="J4066" s="110"/>
      <c r="K4066" s="117"/>
      <c r="L4066" s="178"/>
      <c r="M4066" s="178"/>
      <c r="N4066" s="106"/>
      <c r="O4066" s="111"/>
      <c r="P4066" s="111"/>
      <c r="Q4066" s="106"/>
      <c r="R4066" s="106"/>
      <c r="S4066" s="106"/>
      <c r="T4066" s="106"/>
      <c r="U4066" s="106"/>
      <c r="V4066" s="106"/>
      <c r="W4066" s="19"/>
      <c r="X4066" s="2"/>
      <c r="Y4066" s="4"/>
      <c r="Z4066" s="106"/>
      <c r="AA4066" s="114"/>
      <c r="AB4066" s="112"/>
      <c r="AC4066" s="178"/>
      <c r="AD4066" s="11"/>
      <c r="AE4066" s="106"/>
      <c r="AF4066" s="106"/>
      <c r="AG4066" s="106"/>
      <c r="AH4066" s="115"/>
      <c r="AI4066" s="116"/>
      <c r="AO4066" s="26"/>
      <c r="AP4066" s="26"/>
    </row>
    <row r="4067" spans="1:42" ht="15" customHeight="1" x14ac:dyDescent="0.25">
      <c r="A4067" s="105"/>
      <c r="B4067" s="106"/>
      <c r="C4067" s="2"/>
      <c r="D4067" s="2"/>
      <c r="E4067" s="106"/>
      <c r="F4067" s="107"/>
      <c r="G4067" s="108"/>
      <c r="H4067" s="109"/>
      <c r="I4067" s="109"/>
      <c r="J4067" s="110"/>
      <c r="K4067" s="117"/>
      <c r="L4067" s="178"/>
      <c r="M4067" s="178"/>
      <c r="N4067" s="106"/>
      <c r="O4067" s="111"/>
      <c r="P4067" s="111"/>
      <c r="Q4067" s="106"/>
      <c r="R4067" s="106"/>
      <c r="S4067" s="106"/>
      <c r="T4067" s="106"/>
      <c r="U4067" s="106"/>
      <c r="V4067" s="106"/>
      <c r="W4067" s="19"/>
      <c r="X4067" s="2"/>
      <c r="Y4067" s="4"/>
      <c r="Z4067" s="106"/>
      <c r="AA4067" s="114"/>
      <c r="AB4067" s="112"/>
      <c r="AC4067" s="178"/>
      <c r="AD4067" s="11"/>
      <c r="AE4067" s="106"/>
      <c r="AF4067" s="106"/>
      <c r="AG4067" s="106"/>
      <c r="AH4067" s="115"/>
      <c r="AI4067" s="116"/>
      <c r="AO4067" s="26"/>
      <c r="AP4067" s="26"/>
    </row>
    <row r="4068" spans="1:42" ht="15" customHeight="1" x14ac:dyDescent="0.25">
      <c r="A4068" s="105"/>
      <c r="B4068" s="106"/>
      <c r="C4068" s="2"/>
      <c r="D4068" s="2"/>
      <c r="E4068" s="106"/>
      <c r="F4068" s="107"/>
      <c r="G4068" s="108"/>
      <c r="H4068" s="109"/>
      <c r="I4068" s="109"/>
      <c r="J4068" s="110"/>
      <c r="K4068" s="117"/>
      <c r="L4068" s="178"/>
      <c r="M4068" s="178"/>
      <c r="N4068" s="106"/>
      <c r="O4068" s="111"/>
      <c r="P4068" s="111"/>
      <c r="Q4068" s="106"/>
      <c r="R4068" s="106"/>
      <c r="S4068" s="106"/>
      <c r="T4068" s="106"/>
      <c r="U4068" s="106"/>
      <c r="V4068" s="106"/>
      <c r="W4068" s="19"/>
      <c r="X4068" s="2"/>
      <c r="Y4068" s="4"/>
      <c r="Z4068" s="106"/>
      <c r="AA4068" s="114"/>
      <c r="AB4068" s="112"/>
      <c r="AC4068" s="178"/>
      <c r="AD4068" s="11"/>
      <c r="AE4068" s="106"/>
      <c r="AF4068" s="106"/>
      <c r="AG4068" s="106"/>
      <c r="AH4068" s="115"/>
      <c r="AI4068" s="116"/>
      <c r="AO4068" s="26"/>
      <c r="AP4068" s="26"/>
    </row>
    <row r="4069" spans="1:42" ht="15" customHeight="1" x14ac:dyDescent="0.25">
      <c r="A4069" s="105"/>
      <c r="B4069" s="106"/>
      <c r="C4069" s="2"/>
      <c r="D4069" s="2"/>
      <c r="E4069" s="106"/>
      <c r="F4069" s="107"/>
      <c r="G4069" s="108"/>
      <c r="H4069" s="109"/>
      <c r="I4069" s="109"/>
      <c r="J4069" s="110"/>
      <c r="K4069" s="117"/>
      <c r="L4069" s="178"/>
      <c r="M4069" s="178"/>
      <c r="N4069" s="106"/>
      <c r="O4069" s="111"/>
      <c r="P4069" s="111"/>
      <c r="Q4069" s="106"/>
      <c r="R4069" s="106"/>
      <c r="S4069" s="106"/>
      <c r="T4069" s="106"/>
      <c r="U4069" s="106"/>
      <c r="V4069" s="106"/>
      <c r="W4069" s="19"/>
      <c r="X4069" s="2"/>
      <c r="Y4069" s="4"/>
      <c r="Z4069" s="106"/>
      <c r="AA4069" s="114"/>
      <c r="AB4069" s="112"/>
      <c r="AC4069" s="178"/>
      <c r="AD4069" s="11"/>
      <c r="AE4069" s="106"/>
      <c r="AF4069" s="106"/>
      <c r="AG4069" s="106"/>
      <c r="AH4069" s="115"/>
      <c r="AI4069" s="116"/>
      <c r="AO4069" s="26"/>
      <c r="AP4069" s="26"/>
    </row>
    <row r="4070" spans="1:42" ht="15" customHeight="1" x14ac:dyDescent="0.25">
      <c r="A4070" s="105"/>
      <c r="B4070" s="106"/>
      <c r="C4070" s="2"/>
      <c r="D4070" s="2"/>
      <c r="E4070" s="106"/>
      <c r="F4070" s="107"/>
      <c r="G4070" s="108"/>
      <c r="H4070" s="109"/>
      <c r="I4070" s="109"/>
      <c r="J4070" s="110"/>
      <c r="K4070" s="117"/>
      <c r="L4070" s="178"/>
      <c r="M4070" s="178"/>
      <c r="N4070" s="106"/>
      <c r="O4070" s="111"/>
      <c r="P4070" s="111"/>
      <c r="Q4070" s="106"/>
      <c r="R4070" s="106"/>
      <c r="S4070" s="106"/>
      <c r="T4070" s="106"/>
      <c r="U4070" s="106"/>
      <c r="V4070" s="106"/>
      <c r="W4070" s="19"/>
      <c r="X4070" s="2"/>
      <c r="Y4070" s="4"/>
      <c r="Z4070" s="106"/>
      <c r="AA4070" s="114"/>
      <c r="AB4070" s="112"/>
      <c r="AC4070" s="178"/>
      <c r="AD4070" s="11"/>
      <c r="AE4070" s="106"/>
      <c r="AF4070" s="106"/>
      <c r="AG4070" s="106"/>
      <c r="AH4070" s="115"/>
      <c r="AI4070" s="116"/>
      <c r="AO4070" s="26"/>
      <c r="AP4070" s="26"/>
    </row>
    <row r="4071" spans="1:42" ht="15" customHeight="1" x14ac:dyDescent="0.25">
      <c r="A4071" s="105"/>
      <c r="B4071" s="106"/>
      <c r="C4071" s="2"/>
      <c r="D4071" s="2"/>
      <c r="E4071" s="106"/>
      <c r="F4071" s="107"/>
      <c r="G4071" s="108"/>
      <c r="H4071" s="109"/>
      <c r="I4071" s="109"/>
      <c r="J4071" s="110"/>
      <c r="K4071" s="117"/>
      <c r="L4071" s="178"/>
      <c r="M4071" s="178"/>
      <c r="N4071" s="106"/>
      <c r="O4071" s="111"/>
      <c r="P4071" s="111"/>
      <c r="Q4071" s="106"/>
      <c r="R4071" s="106"/>
      <c r="S4071" s="106"/>
      <c r="T4071" s="106"/>
      <c r="U4071" s="106"/>
      <c r="V4071" s="106"/>
      <c r="W4071" s="19"/>
      <c r="X4071" s="2"/>
      <c r="Y4071" s="4"/>
      <c r="Z4071" s="106"/>
      <c r="AA4071" s="114"/>
      <c r="AB4071" s="112"/>
      <c r="AC4071" s="178"/>
      <c r="AD4071" s="11"/>
      <c r="AE4071" s="106"/>
      <c r="AF4071" s="106"/>
      <c r="AG4071" s="106"/>
      <c r="AH4071" s="115"/>
      <c r="AI4071" s="116"/>
      <c r="AO4071" s="26"/>
      <c r="AP4071" s="26"/>
    </row>
    <row r="4072" spans="1:42" ht="15" customHeight="1" x14ac:dyDescent="0.25">
      <c r="A4072" s="105"/>
      <c r="B4072" s="106"/>
      <c r="C4072" s="2"/>
      <c r="D4072" s="2"/>
      <c r="E4072" s="106"/>
      <c r="F4072" s="107"/>
      <c r="G4072" s="108"/>
      <c r="H4072" s="109"/>
      <c r="I4072" s="109"/>
      <c r="J4072" s="110"/>
      <c r="K4072" s="117"/>
      <c r="L4072" s="178"/>
      <c r="M4072" s="178"/>
      <c r="N4072" s="106"/>
      <c r="O4072" s="111"/>
      <c r="P4072" s="111"/>
      <c r="Q4072" s="106"/>
      <c r="R4072" s="106"/>
      <c r="S4072" s="106"/>
      <c r="T4072" s="106"/>
      <c r="U4072" s="106"/>
      <c r="V4072" s="106"/>
      <c r="W4072" s="19"/>
      <c r="X4072" s="2"/>
      <c r="Y4072" s="4"/>
      <c r="Z4072" s="106"/>
      <c r="AA4072" s="114"/>
      <c r="AB4072" s="112"/>
      <c r="AC4072" s="178"/>
      <c r="AD4072" s="11"/>
      <c r="AE4072" s="106"/>
      <c r="AF4072" s="106"/>
      <c r="AG4072" s="106"/>
      <c r="AH4072" s="115"/>
      <c r="AI4072" s="116"/>
      <c r="AO4072" s="26"/>
      <c r="AP4072" s="26"/>
    </row>
    <row r="4073" spans="1:42" ht="15" customHeight="1" x14ac:dyDescent="0.25">
      <c r="A4073" s="105"/>
      <c r="B4073" s="106"/>
      <c r="C4073" s="2"/>
      <c r="D4073" s="2"/>
      <c r="E4073" s="106"/>
      <c r="F4073" s="107"/>
      <c r="G4073" s="108"/>
      <c r="H4073" s="109"/>
      <c r="I4073" s="109"/>
      <c r="J4073" s="110"/>
      <c r="K4073" s="117"/>
      <c r="L4073" s="178"/>
      <c r="M4073" s="178"/>
      <c r="N4073" s="106"/>
      <c r="O4073" s="111"/>
      <c r="P4073" s="111"/>
      <c r="Q4073" s="106"/>
      <c r="R4073" s="106"/>
      <c r="S4073" s="106"/>
      <c r="T4073" s="106"/>
      <c r="U4073" s="106"/>
      <c r="V4073" s="106"/>
      <c r="W4073" s="19"/>
      <c r="X4073" s="2"/>
      <c r="Y4073" s="4"/>
      <c r="Z4073" s="106"/>
      <c r="AA4073" s="114"/>
      <c r="AB4073" s="112"/>
      <c r="AC4073" s="178"/>
      <c r="AD4073" s="11"/>
      <c r="AE4073" s="106"/>
      <c r="AF4073" s="106"/>
      <c r="AG4073" s="106"/>
      <c r="AH4073" s="115"/>
      <c r="AI4073" s="116"/>
      <c r="AO4073" s="26"/>
      <c r="AP4073" s="26"/>
    </row>
    <row r="4074" spans="1:42" ht="15" customHeight="1" x14ac:dyDescent="0.25">
      <c r="A4074" s="105"/>
      <c r="B4074" s="106"/>
      <c r="C4074" s="2"/>
      <c r="D4074" s="2"/>
      <c r="E4074" s="106"/>
      <c r="F4074" s="107"/>
      <c r="G4074" s="108"/>
      <c r="H4074" s="109"/>
      <c r="I4074" s="109"/>
      <c r="J4074" s="110"/>
      <c r="K4074" s="117"/>
      <c r="L4074" s="178"/>
      <c r="M4074" s="178"/>
      <c r="N4074" s="106"/>
      <c r="O4074" s="111"/>
      <c r="P4074" s="111"/>
      <c r="Q4074" s="106"/>
      <c r="R4074" s="106"/>
      <c r="S4074" s="106"/>
      <c r="T4074" s="106"/>
      <c r="U4074" s="106"/>
      <c r="V4074" s="106"/>
      <c r="W4074" s="19"/>
      <c r="X4074" s="2"/>
      <c r="Y4074" s="4"/>
      <c r="Z4074" s="106"/>
      <c r="AA4074" s="114"/>
      <c r="AB4074" s="112"/>
      <c r="AC4074" s="178"/>
      <c r="AD4074" s="11"/>
      <c r="AE4074" s="106"/>
      <c r="AF4074" s="106"/>
      <c r="AG4074" s="106"/>
      <c r="AH4074" s="115"/>
      <c r="AI4074" s="116"/>
      <c r="AO4074" s="26"/>
      <c r="AP4074" s="26"/>
    </row>
    <row r="4075" spans="1:42" ht="15" customHeight="1" x14ac:dyDescent="0.25">
      <c r="A4075" s="105"/>
      <c r="B4075" s="106"/>
      <c r="C4075" s="2"/>
      <c r="D4075" s="2"/>
      <c r="E4075" s="106"/>
      <c r="F4075" s="107"/>
      <c r="G4075" s="108"/>
      <c r="H4075" s="109"/>
      <c r="I4075" s="109"/>
      <c r="J4075" s="110"/>
      <c r="K4075" s="117"/>
      <c r="L4075" s="178"/>
      <c r="M4075" s="178"/>
      <c r="N4075" s="106"/>
      <c r="O4075" s="111"/>
      <c r="P4075" s="111"/>
      <c r="Q4075" s="106"/>
      <c r="R4075" s="106"/>
      <c r="S4075" s="106"/>
      <c r="T4075" s="106"/>
      <c r="U4075" s="106"/>
      <c r="V4075" s="106"/>
      <c r="W4075" s="19"/>
      <c r="X4075" s="2"/>
      <c r="Y4075" s="4"/>
      <c r="Z4075" s="106"/>
      <c r="AA4075" s="114"/>
      <c r="AB4075" s="112"/>
      <c r="AC4075" s="178"/>
      <c r="AD4075" s="11"/>
      <c r="AE4075" s="106"/>
      <c r="AF4075" s="106"/>
      <c r="AG4075" s="106"/>
      <c r="AH4075" s="115"/>
      <c r="AI4075" s="116"/>
      <c r="AO4075" s="26"/>
      <c r="AP4075" s="26"/>
    </row>
    <row r="4076" spans="1:42" ht="15" customHeight="1" x14ac:dyDescent="0.25">
      <c r="A4076" s="105"/>
      <c r="B4076" s="106"/>
      <c r="C4076" s="2"/>
      <c r="D4076" s="2"/>
      <c r="E4076" s="106"/>
      <c r="F4076" s="107"/>
      <c r="G4076" s="108"/>
      <c r="H4076" s="109"/>
      <c r="I4076" s="109"/>
      <c r="J4076" s="110"/>
      <c r="K4076" s="117"/>
      <c r="L4076" s="178"/>
      <c r="M4076" s="178"/>
      <c r="N4076" s="106"/>
      <c r="O4076" s="111"/>
      <c r="P4076" s="111"/>
      <c r="Q4076" s="106"/>
      <c r="R4076" s="106"/>
      <c r="S4076" s="106"/>
      <c r="T4076" s="106"/>
      <c r="U4076" s="106"/>
      <c r="V4076" s="106"/>
      <c r="W4076" s="19"/>
      <c r="X4076" s="2"/>
      <c r="Y4076" s="4"/>
      <c r="Z4076" s="106"/>
      <c r="AA4076" s="114"/>
      <c r="AB4076" s="112"/>
      <c r="AC4076" s="178"/>
      <c r="AD4076" s="11"/>
      <c r="AE4076" s="106"/>
      <c r="AF4076" s="106"/>
      <c r="AG4076" s="106"/>
      <c r="AH4076" s="115"/>
      <c r="AI4076" s="116"/>
      <c r="AO4076" s="26"/>
      <c r="AP4076" s="26"/>
    </row>
    <row r="4077" spans="1:42" ht="15" customHeight="1" x14ac:dyDescent="0.25">
      <c r="A4077" s="105"/>
      <c r="B4077" s="106"/>
      <c r="C4077" s="2"/>
      <c r="D4077" s="2"/>
      <c r="E4077" s="106"/>
      <c r="F4077" s="107"/>
      <c r="G4077" s="108"/>
      <c r="H4077" s="109"/>
      <c r="I4077" s="109"/>
      <c r="J4077" s="110"/>
      <c r="K4077" s="117"/>
      <c r="L4077" s="178"/>
      <c r="M4077" s="178"/>
      <c r="N4077" s="106"/>
      <c r="O4077" s="111"/>
      <c r="P4077" s="111"/>
      <c r="Q4077" s="106"/>
      <c r="R4077" s="106"/>
      <c r="S4077" s="106"/>
      <c r="T4077" s="106"/>
      <c r="U4077" s="106"/>
      <c r="V4077" s="106"/>
      <c r="W4077" s="19"/>
      <c r="X4077" s="2"/>
      <c r="Y4077" s="4"/>
      <c r="Z4077" s="106"/>
      <c r="AA4077" s="114"/>
      <c r="AB4077" s="112"/>
      <c r="AC4077" s="178"/>
      <c r="AD4077" s="11"/>
      <c r="AE4077" s="106"/>
      <c r="AF4077" s="106"/>
      <c r="AG4077" s="106"/>
      <c r="AH4077" s="115"/>
      <c r="AI4077" s="116"/>
      <c r="AO4077" s="26"/>
      <c r="AP4077" s="26"/>
    </row>
    <row r="4078" spans="1:42" ht="15" customHeight="1" x14ac:dyDescent="0.25">
      <c r="A4078" s="105"/>
      <c r="B4078" s="106"/>
      <c r="C4078" s="2"/>
      <c r="D4078" s="2"/>
      <c r="E4078" s="106"/>
      <c r="F4078" s="107"/>
      <c r="G4078" s="108"/>
      <c r="H4078" s="109"/>
      <c r="I4078" s="109"/>
      <c r="J4078" s="110"/>
      <c r="K4078" s="117"/>
      <c r="L4078" s="178"/>
      <c r="M4078" s="178"/>
      <c r="N4078" s="106"/>
      <c r="O4078" s="111"/>
      <c r="P4078" s="111"/>
      <c r="Q4078" s="106"/>
      <c r="R4078" s="106"/>
      <c r="S4078" s="106"/>
      <c r="T4078" s="106"/>
      <c r="U4078" s="106"/>
      <c r="V4078" s="106"/>
      <c r="W4078" s="19"/>
      <c r="X4078" s="2"/>
      <c r="Y4078" s="4"/>
      <c r="Z4078" s="106"/>
      <c r="AA4078" s="114"/>
      <c r="AB4078" s="112"/>
      <c r="AC4078" s="178"/>
      <c r="AD4078" s="11"/>
      <c r="AE4078" s="106"/>
      <c r="AF4078" s="106"/>
      <c r="AG4078" s="106"/>
      <c r="AH4078" s="115"/>
      <c r="AI4078" s="116"/>
      <c r="AO4078" s="26"/>
      <c r="AP4078" s="26"/>
    </row>
    <row r="4079" spans="1:42" ht="15" customHeight="1" x14ac:dyDescent="0.25">
      <c r="A4079" s="105"/>
      <c r="B4079" s="106"/>
      <c r="C4079" s="2"/>
      <c r="D4079" s="2"/>
      <c r="E4079" s="106"/>
      <c r="F4079" s="107"/>
      <c r="G4079" s="108"/>
      <c r="H4079" s="109"/>
      <c r="I4079" s="109"/>
      <c r="J4079" s="110"/>
      <c r="K4079" s="117"/>
      <c r="L4079" s="178"/>
      <c r="M4079" s="178"/>
      <c r="N4079" s="106"/>
      <c r="O4079" s="111"/>
      <c r="P4079" s="111"/>
      <c r="Q4079" s="106"/>
      <c r="R4079" s="106"/>
      <c r="S4079" s="106"/>
      <c r="T4079" s="106"/>
      <c r="U4079" s="106"/>
      <c r="V4079" s="106"/>
      <c r="W4079" s="19"/>
      <c r="X4079" s="2"/>
      <c r="Y4079" s="4"/>
      <c r="Z4079" s="106"/>
      <c r="AA4079" s="114"/>
      <c r="AB4079" s="112"/>
      <c r="AC4079" s="178"/>
      <c r="AD4079" s="11"/>
      <c r="AE4079" s="106"/>
      <c r="AF4079" s="106"/>
      <c r="AG4079" s="106"/>
      <c r="AH4079" s="115"/>
      <c r="AI4079" s="116"/>
      <c r="AO4079" s="26"/>
      <c r="AP4079" s="26"/>
    </row>
    <row r="4080" spans="1:42" ht="15" customHeight="1" x14ac:dyDescent="0.25">
      <c r="A4080" s="105"/>
      <c r="B4080" s="106"/>
      <c r="C4080" s="2"/>
      <c r="D4080" s="2"/>
      <c r="E4080" s="106"/>
      <c r="F4080" s="107"/>
      <c r="G4080" s="108"/>
      <c r="H4080" s="109"/>
      <c r="I4080" s="109"/>
      <c r="J4080" s="110"/>
      <c r="K4080" s="117"/>
      <c r="L4080" s="178"/>
      <c r="M4080" s="178"/>
      <c r="N4080" s="106"/>
      <c r="O4080" s="111"/>
      <c r="P4080" s="111"/>
      <c r="Q4080" s="106"/>
      <c r="R4080" s="106"/>
      <c r="S4080" s="106"/>
      <c r="T4080" s="106"/>
      <c r="U4080" s="106"/>
      <c r="V4080" s="106"/>
      <c r="W4080" s="19"/>
      <c r="X4080" s="2"/>
      <c r="Y4080" s="4"/>
      <c r="Z4080" s="106"/>
      <c r="AA4080" s="114"/>
      <c r="AB4080" s="112"/>
      <c r="AC4080" s="178"/>
      <c r="AD4080" s="11"/>
      <c r="AE4080" s="106"/>
      <c r="AF4080" s="106"/>
      <c r="AG4080" s="106"/>
      <c r="AH4080" s="115"/>
      <c r="AI4080" s="116"/>
      <c r="AO4080" s="26"/>
      <c r="AP4080" s="26"/>
    </row>
    <row r="4081" spans="1:42" ht="15" customHeight="1" x14ac:dyDescent="0.25">
      <c r="A4081" s="105"/>
      <c r="B4081" s="106"/>
      <c r="C4081" s="2"/>
      <c r="D4081" s="2"/>
      <c r="E4081" s="106"/>
      <c r="F4081" s="107"/>
      <c r="G4081" s="108"/>
      <c r="H4081" s="109"/>
      <c r="I4081" s="109"/>
      <c r="J4081" s="110"/>
      <c r="K4081" s="117"/>
      <c r="L4081" s="178"/>
      <c r="M4081" s="178"/>
      <c r="N4081" s="106"/>
      <c r="O4081" s="111"/>
      <c r="P4081" s="111"/>
      <c r="Q4081" s="106"/>
      <c r="R4081" s="106"/>
      <c r="S4081" s="106"/>
      <c r="T4081" s="106"/>
      <c r="U4081" s="106"/>
      <c r="V4081" s="106"/>
      <c r="W4081" s="19"/>
      <c r="X4081" s="2"/>
      <c r="Y4081" s="4"/>
      <c r="Z4081" s="106"/>
      <c r="AA4081" s="114"/>
      <c r="AB4081" s="112"/>
      <c r="AC4081" s="178"/>
      <c r="AD4081" s="11"/>
      <c r="AE4081" s="106"/>
      <c r="AF4081" s="106"/>
      <c r="AG4081" s="106"/>
      <c r="AH4081" s="115"/>
      <c r="AI4081" s="116"/>
      <c r="AO4081" s="26"/>
      <c r="AP4081" s="26"/>
    </row>
    <row r="4082" spans="1:42" ht="15" customHeight="1" x14ac:dyDescent="0.25">
      <c r="A4082" s="105"/>
      <c r="B4082" s="106"/>
      <c r="C4082" s="2"/>
      <c r="D4082" s="2"/>
      <c r="E4082" s="106"/>
      <c r="F4082" s="107"/>
      <c r="G4082" s="108"/>
      <c r="H4082" s="109"/>
      <c r="I4082" s="109"/>
      <c r="J4082" s="110"/>
      <c r="K4082" s="117"/>
      <c r="L4082" s="178"/>
      <c r="M4082" s="178"/>
      <c r="N4082" s="106"/>
      <c r="O4082" s="111"/>
      <c r="P4082" s="111"/>
      <c r="Q4082" s="106"/>
      <c r="R4082" s="106"/>
      <c r="S4082" s="106"/>
      <c r="T4082" s="106"/>
      <c r="U4082" s="106"/>
      <c r="V4082" s="106"/>
      <c r="W4082" s="19"/>
      <c r="X4082" s="2"/>
      <c r="Y4082" s="4"/>
      <c r="Z4082" s="106"/>
      <c r="AA4082" s="114"/>
      <c r="AB4082" s="112"/>
      <c r="AC4082" s="178"/>
      <c r="AD4082" s="11"/>
      <c r="AE4082" s="106"/>
      <c r="AF4082" s="106"/>
      <c r="AG4082" s="106"/>
      <c r="AH4082" s="115"/>
      <c r="AI4082" s="116"/>
      <c r="AO4082" s="26"/>
      <c r="AP4082" s="26"/>
    </row>
    <row r="4083" spans="1:42" ht="15" customHeight="1" x14ac:dyDescent="0.25">
      <c r="A4083" s="105"/>
      <c r="B4083" s="106"/>
      <c r="C4083" s="2"/>
      <c r="D4083" s="2"/>
      <c r="E4083" s="106"/>
      <c r="F4083" s="107"/>
      <c r="G4083" s="108"/>
      <c r="H4083" s="109"/>
      <c r="I4083" s="109"/>
      <c r="J4083" s="110"/>
      <c r="K4083" s="117"/>
      <c r="L4083" s="178"/>
      <c r="M4083" s="178"/>
      <c r="N4083" s="106"/>
      <c r="O4083" s="111"/>
      <c r="P4083" s="111"/>
      <c r="Q4083" s="106"/>
      <c r="R4083" s="106"/>
      <c r="S4083" s="106"/>
      <c r="T4083" s="106"/>
      <c r="U4083" s="106"/>
      <c r="V4083" s="106"/>
      <c r="W4083" s="19"/>
      <c r="X4083" s="2"/>
      <c r="Y4083" s="4"/>
      <c r="Z4083" s="106"/>
      <c r="AA4083" s="114"/>
      <c r="AB4083" s="112"/>
      <c r="AC4083" s="178"/>
      <c r="AD4083" s="11"/>
      <c r="AE4083" s="106"/>
      <c r="AF4083" s="106"/>
      <c r="AG4083" s="106"/>
      <c r="AH4083" s="115"/>
      <c r="AI4083" s="116"/>
      <c r="AO4083" s="26"/>
      <c r="AP4083" s="26"/>
    </row>
    <row r="4084" spans="1:42" ht="15" customHeight="1" x14ac:dyDescent="0.25">
      <c r="A4084" s="105"/>
      <c r="B4084" s="106"/>
      <c r="C4084" s="2"/>
      <c r="D4084" s="2"/>
      <c r="E4084" s="106"/>
      <c r="F4084" s="107"/>
      <c r="G4084" s="108"/>
      <c r="H4084" s="109"/>
      <c r="I4084" s="109"/>
      <c r="J4084" s="110"/>
      <c r="K4084" s="117"/>
      <c r="L4084" s="178"/>
      <c r="M4084" s="178"/>
      <c r="N4084" s="106"/>
      <c r="O4084" s="111"/>
      <c r="P4084" s="111"/>
      <c r="Q4084" s="106"/>
      <c r="R4084" s="106"/>
      <c r="S4084" s="106"/>
      <c r="T4084" s="106"/>
      <c r="U4084" s="106"/>
      <c r="V4084" s="106"/>
      <c r="W4084" s="19"/>
      <c r="X4084" s="2"/>
      <c r="Y4084" s="4"/>
      <c r="Z4084" s="106"/>
      <c r="AA4084" s="114"/>
      <c r="AB4084" s="112"/>
      <c r="AC4084" s="178"/>
      <c r="AD4084" s="11"/>
      <c r="AE4084" s="106"/>
      <c r="AF4084" s="106"/>
      <c r="AG4084" s="106"/>
      <c r="AH4084" s="115"/>
      <c r="AI4084" s="116"/>
      <c r="AO4084" s="26"/>
      <c r="AP4084" s="26"/>
    </row>
    <row r="4085" spans="1:42" ht="15" customHeight="1" x14ac:dyDescent="0.25">
      <c r="A4085" s="105"/>
      <c r="B4085" s="106"/>
      <c r="C4085" s="2"/>
      <c r="D4085" s="2"/>
      <c r="E4085" s="106"/>
      <c r="F4085" s="107"/>
      <c r="G4085" s="108"/>
      <c r="H4085" s="109"/>
      <c r="I4085" s="109"/>
      <c r="J4085" s="110"/>
      <c r="K4085" s="117"/>
      <c r="L4085" s="178"/>
      <c r="M4085" s="178"/>
      <c r="N4085" s="106"/>
      <c r="O4085" s="111"/>
      <c r="P4085" s="111"/>
      <c r="Q4085" s="106"/>
      <c r="R4085" s="106"/>
      <c r="S4085" s="106"/>
      <c r="T4085" s="106"/>
      <c r="U4085" s="106"/>
      <c r="V4085" s="106"/>
      <c r="W4085" s="19"/>
      <c r="X4085" s="2"/>
      <c r="Y4085" s="4"/>
      <c r="Z4085" s="106"/>
      <c r="AA4085" s="114"/>
      <c r="AB4085" s="112"/>
      <c r="AC4085" s="178"/>
      <c r="AD4085" s="11"/>
      <c r="AE4085" s="106"/>
      <c r="AF4085" s="106"/>
      <c r="AG4085" s="106"/>
      <c r="AH4085" s="115"/>
      <c r="AI4085" s="116"/>
      <c r="AO4085" s="26"/>
      <c r="AP4085" s="26"/>
    </row>
    <row r="4086" spans="1:42" ht="15" customHeight="1" x14ac:dyDescent="0.25">
      <c r="A4086" s="105"/>
      <c r="B4086" s="106"/>
      <c r="C4086" s="2"/>
      <c r="D4086" s="2"/>
      <c r="E4086" s="106"/>
      <c r="F4086" s="107"/>
      <c r="G4086" s="108"/>
      <c r="H4086" s="109"/>
      <c r="I4086" s="109"/>
      <c r="J4086" s="110"/>
      <c r="K4086" s="117"/>
      <c r="L4086" s="178"/>
      <c r="M4086" s="178"/>
      <c r="N4086" s="106"/>
      <c r="O4086" s="111"/>
      <c r="P4086" s="111"/>
      <c r="Q4086" s="106"/>
      <c r="R4086" s="106"/>
      <c r="S4086" s="106"/>
      <c r="T4086" s="106"/>
      <c r="U4086" s="106"/>
      <c r="V4086" s="106"/>
      <c r="W4086" s="19"/>
      <c r="X4086" s="2"/>
      <c r="Y4086" s="4"/>
      <c r="Z4086" s="106"/>
      <c r="AA4086" s="114"/>
      <c r="AB4086" s="112"/>
      <c r="AC4086" s="178"/>
      <c r="AD4086" s="11"/>
      <c r="AE4086" s="106"/>
      <c r="AF4086" s="106"/>
      <c r="AG4086" s="106"/>
      <c r="AH4086" s="115"/>
      <c r="AI4086" s="116"/>
      <c r="AO4086" s="26"/>
      <c r="AP4086" s="26"/>
    </row>
    <row r="4087" spans="1:42" ht="15" customHeight="1" x14ac:dyDescent="0.25">
      <c r="A4087" s="105"/>
      <c r="B4087" s="106"/>
      <c r="C4087" s="2"/>
      <c r="D4087" s="2"/>
      <c r="E4087" s="106"/>
      <c r="F4087" s="107"/>
      <c r="G4087" s="108"/>
      <c r="H4087" s="109"/>
      <c r="I4087" s="109"/>
      <c r="J4087" s="110"/>
      <c r="K4087" s="117"/>
      <c r="L4087" s="178"/>
      <c r="M4087" s="178"/>
      <c r="N4087" s="106"/>
      <c r="O4087" s="111"/>
      <c r="P4087" s="111"/>
      <c r="Q4087" s="106"/>
      <c r="R4087" s="106"/>
      <c r="S4087" s="106"/>
      <c r="T4087" s="106"/>
      <c r="U4087" s="106"/>
      <c r="V4087" s="106"/>
      <c r="W4087" s="19"/>
      <c r="X4087" s="2"/>
      <c r="Y4087" s="4"/>
      <c r="Z4087" s="106"/>
      <c r="AA4087" s="114"/>
      <c r="AB4087" s="112"/>
      <c r="AC4087" s="178"/>
      <c r="AD4087" s="11"/>
      <c r="AE4087" s="106"/>
      <c r="AF4087" s="106"/>
      <c r="AG4087" s="106"/>
      <c r="AH4087" s="115"/>
      <c r="AI4087" s="116"/>
      <c r="AO4087" s="26"/>
      <c r="AP4087" s="26"/>
    </row>
    <row r="4088" spans="1:42" ht="15" customHeight="1" x14ac:dyDescent="0.25">
      <c r="A4088" s="105"/>
      <c r="B4088" s="106"/>
      <c r="C4088" s="2"/>
      <c r="D4088" s="2"/>
      <c r="E4088" s="106"/>
      <c r="F4088" s="107"/>
      <c r="G4088" s="108"/>
      <c r="H4088" s="109"/>
      <c r="I4088" s="109"/>
      <c r="J4088" s="110"/>
      <c r="K4088" s="117"/>
      <c r="L4088" s="178"/>
      <c r="M4088" s="178"/>
      <c r="N4088" s="106"/>
      <c r="O4088" s="111"/>
      <c r="P4088" s="111"/>
      <c r="Q4088" s="106"/>
      <c r="R4088" s="106"/>
      <c r="S4088" s="106"/>
      <c r="T4088" s="106"/>
      <c r="U4088" s="106"/>
      <c r="V4088" s="106"/>
      <c r="W4088" s="19"/>
      <c r="X4088" s="2"/>
      <c r="Y4088" s="4"/>
      <c r="Z4088" s="106"/>
      <c r="AA4088" s="114"/>
      <c r="AB4088" s="112"/>
      <c r="AC4088" s="178"/>
      <c r="AD4088" s="11"/>
      <c r="AE4088" s="106"/>
      <c r="AF4088" s="106"/>
      <c r="AG4088" s="106"/>
      <c r="AH4088" s="115"/>
      <c r="AI4088" s="116"/>
      <c r="AO4088" s="26"/>
      <c r="AP4088" s="26"/>
    </row>
    <row r="4089" spans="1:42" ht="15" customHeight="1" x14ac:dyDescent="0.25">
      <c r="A4089" s="105"/>
      <c r="B4089" s="106"/>
      <c r="C4089" s="2"/>
      <c r="D4089" s="2"/>
      <c r="E4089" s="106"/>
      <c r="F4089" s="107"/>
      <c r="G4089" s="108"/>
      <c r="H4089" s="109"/>
      <c r="I4089" s="109"/>
      <c r="J4089" s="110"/>
      <c r="K4089" s="117"/>
      <c r="L4089" s="178"/>
      <c r="M4089" s="178"/>
      <c r="N4089" s="106"/>
      <c r="O4089" s="111"/>
      <c r="P4089" s="111"/>
      <c r="Q4089" s="106"/>
      <c r="R4089" s="106"/>
      <c r="S4089" s="106"/>
      <c r="T4089" s="106"/>
      <c r="U4089" s="106"/>
      <c r="V4089" s="106"/>
      <c r="W4089" s="19"/>
      <c r="X4089" s="2"/>
      <c r="Y4089" s="4"/>
      <c r="Z4089" s="106"/>
      <c r="AA4089" s="114"/>
      <c r="AB4089" s="112"/>
      <c r="AC4089" s="178"/>
      <c r="AD4089" s="11"/>
      <c r="AE4089" s="106"/>
      <c r="AF4089" s="106"/>
      <c r="AG4089" s="106"/>
      <c r="AH4089" s="115"/>
      <c r="AI4089" s="116"/>
      <c r="AO4089" s="26"/>
      <c r="AP4089" s="26"/>
    </row>
    <row r="4090" spans="1:42" ht="15" customHeight="1" x14ac:dyDescent="0.25">
      <c r="A4090" s="105"/>
      <c r="B4090" s="106"/>
      <c r="C4090" s="2"/>
      <c r="D4090" s="2"/>
      <c r="E4090" s="106"/>
      <c r="F4090" s="107"/>
      <c r="G4090" s="108"/>
      <c r="H4090" s="109"/>
      <c r="I4090" s="109"/>
      <c r="J4090" s="110"/>
      <c r="K4090" s="117"/>
      <c r="L4090" s="178"/>
      <c r="M4090" s="178"/>
      <c r="N4090" s="106"/>
      <c r="O4090" s="111"/>
      <c r="P4090" s="111"/>
      <c r="Q4090" s="106"/>
      <c r="R4090" s="106"/>
      <c r="S4090" s="106"/>
      <c r="T4090" s="106"/>
      <c r="U4090" s="106"/>
      <c r="V4090" s="106"/>
      <c r="W4090" s="19"/>
      <c r="X4090" s="2"/>
      <c r="Y4090" s="4"/>
      <c r="Z4090" s="106"/>
      <c r="AA4090" s="114"/>
      <c r="AB4090" s="112"/>
      <c r="AC4090" s="178"/>
      <c r="AD4090" s="11"/>
      <c r="AE4090" s="106"/>
      <c r="AF4090" s="106"/>
      <c r="AG4090" s="106"/>
      <c r="AH4090" s="115"/>
      <c r="AI4090" s="116"/>
      <c r="AO4090" s="26"/>
      <c r="AP4090" s="26"/>
    </row>
    <row r="4091" spans="1:42" ht="15" customHeight="1" x14ac:dyDescent="0.25">
      <c r="A4091" s="105"/>
      <c r="B4091" s="106"/>
      <c r="C4091" s="2"/>
      <c r="D4091" s="2"/>
      <c r="E4091" s="106"/>
      <c r="F4091" s="107"/>
      <c r="G4091" s="108"/>
      <c r="H4091" s="109"/>
      <c r="I4091" s="109"/>
      <c r="J4091" s="110"/>
      <c r="K4091" s="117"/>
      <c r="L4091" s="178"/>
      <c r="M4091" s="178"/>
      <c r="N4091" s="106"/>
      <c r="O4091" s="111"/>
      <c r="P4091" s="111"/>
      <c r="Q4091" s="106"/>
      <c r="R4091" s="106"/>
      <c r="S4091" s="106"/>
      <c r="T4091" s="106"/>
      <c r="U4091" s="106"/>
      <c r="V4091" s="106"/>
      <c r="W4091" s="19"/>
      <c r="X4091" s="2"/>
      <c r="Y4091" s="4"/>
      <c r="Z4091" s="106"/>
      <c r="AA4091" s="114"/>
      <c r="AB4091" s="112"/>
      <c r="AC4091" s="178"/>
      <c r="AD4091" s="11"/>
      <c r="AE4091" s="106"/>
      <c r="AF4091" s="106"/>
      <c r="AG4091" s="106"/>
      <c r="AH4091" s="115"/>
      <c r="AI4091" s="116"/>
      <c r="AO4091" s="26"/>
      <c r="AP4091" s="26"/>
    </row>
    <row r="4092" spans="1:42" ht="15" customHeight="1" x14ac:dyDescent="0.25">
      <c r="A4092" s="105"/>
      <c r="B4092" s="106"/>
      <c r="C4092" s="2"/>
      <c r="D4092" s="2"/>
      <c r="E4092" s="106"/>
      <c r="F4092" s="107"/>
      <c r="G4092" s="108"/>
      <c r="H4092" s="109"/>
      <c r="I4092" s="109"/>
      <c r="J4092" s="110"/>
      <c r="K4092" s="117"/>
      <c r="L4092" s="178"/>
      <c r="M4092" s="178"/>
      <c r="N4092" s="106"/>
      <c r="O4092" s="111"/>
      <c r="P4092" s="111"/>
      <c r="Q4092" s="106"/>
      <c r="R4092" s="106"/>
      <c r="S4092" s="106"/>
      <c r="T4092" s="106"/>
      <c r="U4092" s="106"/>
      <c r="V4092" s="106"/>
      <c r="W4092" s="19"/>
      <c r="X4092" s="2"/>
      <c r="Y4092" s="4"/>
      <c r="Z4092" s="106"/>
      <c r="AA4092" s="114"/>
      <c r="AB4092" s="112"/>
      <c r="AC4092" s="178"/>
      <c r="AD4092" s="11"/>
      <c r="AE4092" s="106"/>
      <c r="AF4092" s="106"/>
      <c r="AG4092" s="106"/>
      <c r="AH4092" s="115"/>
      <c r="AI4092" s="116"/>
      <c r="AO4092" s="26"/>
      <c r="AP4092" s="26"/>
    </row>
    <row r="4093" spans="1:42" ht="15" customHeight="1" x14ac:dyDescent="0.25">
      <c r="A4093" s="105"/>
      <c r="B4093" s="106"/>
      <c r="C4093" s="2"/>
      <c r="D4093" s="2"/>
      <c r="E4093" s="106"/>
      <c r="F4093" s="107"/>
      <c r="G4093" s="108"/>
      <c r="H4093" s="109"/>
      <c r="I4093" s="109"/>
      <c r="J4093" s="110"/>
      <c r="K4093" s="117"/>
      <c r="L4093" s="178"/>
      <c r="M4093" s="178"/>
      <c r="N4093" s="106"/>
      <c r="O4093" s="111"/>
      <c r="P4093" s="111"/>
      <c r="Q4093" s="106"/>
      <c r="R4093" s="106"/>
      <c r="S4093" s="106"/>
      <c r="T4093" s="106"/>
      <c r="U4093" s="106"/>
      <c r="V4093" s="106"/>
      <c r="W4093" s="19"/>
      <c r="X4093" s="2"/>
      <c r="Y4093" s="4"/>
      <c r="Z4093" s="106"/>
      <c r="AA4093" s="114"/>
      <c r="AB4093" s="112"/>
      <c r="AC4093" s="178"/>
      <c r="AD4093" s="11"/>
      <c r="AE4093" s="106"/>
      <c r="AF4093" s="106"/>
      <c r="AG4093" s="106"/>
      <c r="AH4093" s="115"/>
      <c r="AI4093" s="116"/>
      <c r="AO4093" s="26"/>
      <c r="AP4093" s="26"/>
    </row>
    <row r="4094" spans="1:42" ht="15" customHeight="1" x14ac:dyDescent="0.25">
      <c r="A4094" s="105"/>
      <c r="B4094" s="106"/>
      <c r="C4094" s="2"/>
      <c r="D4094" s="2"/>
      <c r="E4094" s="106"/>
      <c r="F4094" s="107"/>
      <c r="G4094" s="108"/>
      <c r="H4094" s="109"/>
      <c r="I4094" s="109"/>
      <c r="J4094" s="110"/>
      <c r="K4094" s="117"/>
      <c r="L4094" s="178"/>
      <c r="M4094" s="178"/>
      <c r="N4094" s="106"/>
      <c r="O4094" s="111"/>
      <c r="P4094" s="111"/>
      <c r="Q4094" s="106"/>
      <c r="R4094" s="106"/>
      <c r="S4094" s="106"/>
      <c r="T4094" s="106"/>
      <c r="U4094" s="106"/>
      <c r="V4094" s="106"/>
      <c r="W4094" s="19"/>
      <c r="X4094" s="2"/>
      <c r="Y4094" s="4"/>
      <c r="Z4094" s="106"/>
      <c r="AA4094" s="114"/>
      <c r="AB4094" s="112"/>
      <c r="AC4094" s="178"/>
      <c r="AD4094" s="11"/>
      <c r="AE4094" s="106"/>
      <c r="AF4094" s="106"/>
      <c r="AG4094" s="106"/>
      <c r="AH4094" s="115"/>
      <c r="AI4094" s="116"/>
      <c r="AO4094" s="26"/>
      <c r="AP4094" s="26"/>
    </row>
    <row r="4095" spans="1:42" ht="15" customHeight="1" x14ac:dyDescent="0.25">
      <c r="A4095" s="105"/>
      <c r="B4095" s="106"/>
      <c r="C4095" s="2"/>
      <c r="D4095" s="2"/>
      <c r="E4095" s="106"/>
      <c r="F4095" s="107"/>
      <c r="G4095" s="108"/>
      <c r="H4095" s="109"/>
      <c r="I4095" s="109"/>
      <c r="J4095" s="110"/>
      <c r="K4095" s="117"/>
      <c r="L4095" s="178"/>
      <c r="M4095" s="178"/>
      <c r="N4095" s="106"/>
      <c r="O4095" s="111"/>
      <c r="P4095" s="111"/>
      <c r="Q4095" s="106"/>
      <c r="R4095" s="106"/>
      <c r="S4095" s="106"/>
      <c r="T4095" s="106"/>
      <c r="U4095" s="106"/>
      <c r="V4095" s="106"/>
      <c r="W4095" s="19"/>
      <c r="X4095" s="2"/>
      <c r="Y4095" s="4"/>
      <c r="Z4095" s="106"/>
      <c r="AA4095" s="114"/>
      <c r="AB4095" s="112"/>
      <c r="AC4095" s="178"/>
      <c r="AD4095" s="11"/>
      <c r="AE4095" s="106"/>
      <c r="AF4095" s="106"/>
      <c r="AG4095" s="106"/>
      <c r="AH4095" s="115"/>
      <c r="AI4095" s="116"/>
      <c r="AO4095" s="26"/>
      <c r="AP4095" s="26"/>
    </row>
    <row r="4096" spans="1:42" ht="15" customHeight="1" x14ac:dyDescent="0.25">
      <c r="A4096" s="105"/>
      <c r="B4096" s="106"/>
      <c r="C4096" s="2"/>
      <c r="D4096" s="2"/>
      <c r="E4096" s="106"/>
      <c r="F4096" s="107"/>
      <c r="G4096" s="108"/>
      <c r="H4096" s="109"/>
      <c r="I4096" s="109"/>
      <c r="J4096" s="110"/>
      <c r="K4096" s="117"/>
      <c r="L4096" s="178"/>
      <c r="M4096" s="178"/>
      <c r="N4096" s="106"/>
      <c r="O4096" s="111"/>
      <c r="P4096" s="111"/>
      <c r="Q4096" s="106"/>
      <c r="R4096" s="106"/>
      <c r="S4096" s="106"/>
      <c r="T4096" s="106"/>
      <c r="U4096" s="106"/>
      <c r="V4096" s="106"/>
      <c r="W4096" s="19"/>
      <c r="X4096" s="2"/>
      <c r="Y4096" s="4"/>
      <c r="Z4096" s="106"/>
      <c r="AA4096" s="114"/>
      <c r="AB4096" s="112"/>
      <c r="AC4096" s="178"/>
      <c r="AD4096" s="11"/>
      <c r="AE4096" s="106"/>
      <c r="AF4096" s="106"/>
      <c r="AG4096" s="106"/>
      <c r="AH4096" s="115"/>
      <c r="AI4096" s="116"/>
      <c r="AO4096" s="26"/>
      <c r="AP4096" s="26"/>
    </row>
    <row r="4097" spans="1:42" ht="15" customHeight="1" x14ac:dyDescent="0.25">
      <c r="A4097" s="105"/>
      <c r="B4097" s="106"/>
      <c r="C4097" s="2"/>
      <c r="D4097" s="2"/>
      <c r="E4097" s="106"/>
      <c r="F4097" s="107"/>
      <c r="G4097" s="108"/>
      <c r="H4097" s="109"/>
      <c r="I4097" s="109"/>
      <c r="J4097" s="110"/>
      <c r="K4097" s="117"/>
      <c r="L4097" s="178"/>
      <c r="M4097" s="178"/>
      <c r="N4097" s="106"/>
      <c r="O4097" s="111"/>
      <c r="P4097" s="111"/>
      <c r="Q4097" s="106"/>
      <c r="R4097" s="106"/>
      <c r="S4097" s="106"/>
      <c r="T4097" s="106"/>
      <c r="U4097" s="106"/>
      <c r="V4097" s="106"/>
      <c r="W4097" s="19"/>
      <c r="X4097" s="2"/>
      <c r="Y4097" s="4"/>
      <c r="Z4097" s="106"/>
      <c r="AA4097" s="114"/>
      <c r="AB4097" s="112"/>
      <c r="AC4097" s="178"/>
      <c r="AD4097" s="11"/>
      <c r="AE4097" s="106"/>
      <c r="AF4097" s="106"/>
      <c r="AG4097" s="106"/>
      <c r="AH4097" s="115"/>
      <c r="AI4097" s="116"/>
      <c r="AO4097" s="26"/>
      <c r="AP4097" s="26"/>
    </row>
    <row r="4098" spans="1:42" ht="15" customHeight="1" x14ac:dyDescent="0.25">
      <c r="A4098" s="105"/>
      <c r="B4098" s="106"/>
      <c r="C4098" s="2"/>
      <c r="D4098" s="2"/>
      <c r="E4098" s="106"/>
      <c r="F4098" s="107"/>
      <c r="G4098" s="108"/>
      <c r="H4098" s="109"/>
      <c r="I4098" s="109"/>
      <c r="J4098" s="110"/>
      <c r="K4098" s="117"/>
      <c r="L4098" s="178"/>
      <c r="M4098" s="178"/>
      <c r="N4098" s="106"/>
      <c r="O4098" s="111"/>
      <c r="P4098" s="111"/>
      <c r="Q4098" s="106"/>
      <c r="R4098" s="106"/>
      <c r="S4098" s="106"/>
      <c r="T4098" s="106"/>
      <c r="U4098" s="106"/>
      <c r="V4098" s="106"/>
      <c r="W4098" s="19"/>
      <c r="X4098" s="2"/>
      <c r="Y4098" s="4"/>
      <c r="Z4098" s="106"/>
      <c r="AA4098" s="114"/>
      <c r="AB4098" s="112"/>
      <c r="AC4098" s="178"/>
      <c r="AD4098" s="11"/>
      <c r="AE4098" s="106"/>
      <c r="AF4098" s="106"/>
      <c r="AG4098" s="106"/>
      <c r="AH4098" s="115"/>
      <c r="AI4098" s="116"/>
      <c r="AO4098" s="26"/>
      <c r="AP4098" s="26"/>
    </row>
    <row r="4099" spans="1:42" ht="15" customHeight="1" x14ac:dyDescent="0.25">
      <c r="A4099" s="105"/>
      <c r="B4099" s="106"/>
      <c r="C4099" s="2"/>
      <c r="D4099" s="2"/>
      <c r="E4099" s="106"/>
      <c r="F4099" s="107"/>
      <c r="G4099" s="108"/>
      <c r="H4099" s="109"/>
      <c r="I4099" s="109"/>
      <c r="J4099" s="110"/>
      <c r="K4099" s="117"/>
      <c r="L4099" s="178"/>
      <c r="M4099" s="178"/>
      <c r="N4099" s="106"/>
      <c r="O4099" s="111"/>
      <c r="P4099" s="111"/>
      <c r="Q4099" s="106"/>
      <c r="R4099" s="106"/>
      <c r="S4099" s="106"/>
      <c r="T4099" s="106"/>
      <c r="U4099" s="106"/>
      <c r="V4099" s="106"/>
      <c r="W4099" s="19"/>
      <c r="X4099" s="2"/>
      <c r="Y4099" s="4"/>
      <c r="Z4099" s="106"/>
      <c r="AA4099" s="114"/>
      <c r="AB4099" s="112"/>
      <c r="AC4099" s="178"/>
      <c r="AD4099" s="11"/>
      <c r="AE4099" s="106"/>
      <c r="AF4099" s="106"/>
      <c r="AG4099" s="106"/>
      <c r="AH4099" s="115"/>
      <c r="AI4099" s="116"/>
      <c r="AO4099" s="26"/>
      <c r="AP4099" s="26"/>
    </row>
    <row r="4100" spans="1:42" ht="15" customHeight="1" x14ac:dyDescent="0.25">
      <c r="A4100" s="105"/>
      <c r="B4100" s="106"/>
      <c r="C4100" s="2"/>
      <c r="D4100" s="2"/>
      <c r="E4100" s="106"/>
      <c r="F4100" s="107"/>
      <c r="G4100" s="108"/>
      <c r="H4100" s="109"/>
      <c r="I4100" s="109"/>
      <c r="J4100" s="110"/>
      <c r="K4100" s="117"/>
      <c r="L4100" s="178"/>
      <c r="M4100" s="178"/>
      <c r="N4100" s="106"/>
      <c r="O4100" s="111"/>
      <c r="P4100" s="111"/>
      <c r="Q4100" s="106"/>
      <c r="R4100" s="106"/>
      <c r="S4100" s="106"/>
      <c r="T4100" s="106"/>
      <c r="U4100" s="106"/>
      <c r="V4100" s="106"/>
      <c r="W4100" s="19"/>
      <c r="X4100" s="2"/>
      <c r="Y4100" s="4"/>
      <c r="Z4100" s="106"/>
      <c r="AA4100" s="114"/>
      <c r="AB4100" s="112"/>
      <c r="AC4100" s="178"/>
      <c r="AD4100" s="11"/>
      <c r="AE4100" s="106"/>
      <c r="AF4100" s="106"/>
      <c r="AG4100" s="106"/>
      <c r="AH4100" s="115"/>
      <c r="AI4100" s="116"/>
      <c r="AO4100" s="26"/>
      <c r="AP4100" s="26"/>
    </row>
    <row r="4101" spans="1:42" ht="15" customHeight="1" x14ac:dyDescent="0.25">
      <c r="A4101" s="105"/>
      <c r="B4101" s="106"/>
      <c r="C4101" s="2"/>
      <c r="D4101" s="2"/>
      <c r="E4101" s="106"/>
      <c r="F4101" s="107"/>
      <c r="G4101" s="108"/>
      <c r="H4101" s="109"/>
      <c r="I4101" s="109"/>
      <c r="J4101" s="110"/>
      <c r="K4101" s="117"/>
      <c r="L4101" s="178"/>
      <c r="M4101" s="178"/>
      <c r="N4101" s="106"/>
      <c r="O4101" s="111"/>
      <c r="P4101" s="111"/>
      <c r="Q4101" s="106"/>
      <c r="R4101" s="106"/>
      <c r="S4101" s="106"/>
      <c r="T4101" s="106"/>
      <c r="U4101" s="106"/>
      <c r="V4101" s="106"/>
      <c r="W4101" s="19"/>
      <c r="X4101" s="2"/>
      <c r="Y4101" s="4"/>
      <c r="Z4101" s="106"/>
      <c r="AA4101" s="114"/>
      <c r="AB4101" s="112"/>
      <c r="AC4101" s="178"/>
      <c r="AD4101" s="11"/>
      <c r="AE4101" s="106"/>
      <c r="AF4101" s="106"/>
      <c r="AG4101" s="106"/>
      <c r="AH4101" s="115"/>
      <c r="AI4101" s="116"/>
      <c r="AO4101" s="26"/>
      <c r="AP4101" s="26"/>
    </row>
    <row r="4102" spans="1:42" ht="15" customHeight="1" x14ac:dyDescent="0.25">
      <c r="A4102" s="105"/>
      <c r="B4102" s="106"/>
      <c r="C4102" s="2"/>
      <c r="D4102" s="2"/>
      <c r="E4102" s="106"/>
      <c r="F4102" s="107"/>
      <c r="G4102" s="108"/>
      <c r="H4102" s="109"/>
      <c r="I4102" s="109"/>
      <c r="J4102" s="110"/>
      <c r="K4102" s="117"/>
      <c r="L4102" s="178"/>
      <c r="M4102" s="178"/>
      <c r="N4102" s="106"/>
      <c r="O4102" s="111"/>
      <c r="P4102" s="111"/>
      <c r="Q4102" s="106"/>
      <c r="R4102" s="106"/>
      <c r="S4102" s="106"/>
      <c r="T4102" s="106"/>
      <c r="U4102" s="106"/>
      <c r="V4102" s="106"/>
      <c r="W4102" s="19"/>
      <c r="X4102" s="2"/>
      <c r="Y4102" s="4"/>
      <c r="Z4102" s="106"/>
      <c r="AA4102" s="114"/>
      <c r="AB4102" s="112"/>
      <c r="AC4102" s="178"/>
      <c r="AD4102" s="11"/>
      <c r="AE4102" s="106"/>
      <c r="AF4102" s="106"/>
      <c r="AG4102" s="106"/>
      <c r="AH4102" s="115"/>
      <c r="AI4102" s="116"/>
      <c r="AO4102" s="26"/>
      <c r="AP4102" s="26"/>
    </row>
    <row r="4103" spans="1:42" ht="15" customHeight="1" x14ac:dyDescent="0.25">
      <c r="A4103" s="105"/>
      <c r="B4103" s="106"/>
      <c r="C4103" s="2"/>
      <c r="D4103" s="2"/>
      <c r="E4103" s="106"/>
      <c r="F4103" s="107"/>
      <c r="G4103" s="108"/>
      <c r="H4103" s="109"/>
      <c r="I4103" s="109"/>
      <c r="J4103" s="110"/>
      <c r="K4103" s="117"/>
      <c r="L4103" s="178"/>
      <c r="M4103" s="178"/>
      <c r="N4103" s="106"/>
      <c r="O4103" s="111"/>
      <c r="P4103" s="111"/>
      <c r="Q4103" s="106"/>
      <c r="R4103" s="106"/>
      <c r="S4103" s="106"/>
      <c r="T4103" s="106"/>
      <c r="U4103" s="106"/>
      <c r="V4103" s="106"/>
      <c r="W4103" s="19"/>
      <c r="X4103" s="2"/>
      <c r="Y4103" s="4"/>
      <c r="Z4103" s="106"/>
      <c r="AA4103" s="114"/>
      <c r="AB4103" s="112"/>
      <c r="AC4103" s="178"/>
      <c r="AD4103" s="11"/>
      <c r="AE4103" s="106"/>
      <c r="AF4103" s="106"/>
      <c r="AG4103" s="106"/>
      <c r="AH4103" s="115"/>
      <c r="AI4103" s="116"/>
      <c r="AO4103" s="26"/>
      <c r="AP4103" s="26"/>
    </row>
    <row r="4104" spans="1:42" ht="15" customHeight="1" x14ac:dyDescent="0.25">
      <c r="A4104" s="105"/>
      <c r="B4104" s="106"/>
      <c r="C4104" s="2"/>
      <c r="D4104" s="2"/>
      <c r="E4104" s="106"/>
      <c r="F4104" s="107"/>
      <c r="G4104" s="108"/>
      <c r="H4104" s="109"/>
      <c r="I4104" s="109"/>
      <c r="J4104" s="110"/>
      <c r="K4104" s="117"/>
      <c r="L4104" s="178"/>
      <c r="M4104" s="178"/>
      <c r="N4104" s="106"/>
      <c r="O4104" s="111"/>
      <c r="P4104" s="111"/>
      <c r="Q4104" s="106"/>
      <c r="R4104" s="106"/>
      <c r="S4104" s="106"/>
      <c r="T4104" s="106"/>
      <c r="U4104" s="106"/>
      <c r="V4104" s="106"/>
      <c r="W4104" s="19"/>
      <c r="X4104" s="2"/>
      <c r="Y4104" s="4"/>
      <c r="Z4104" s="106"/>
      <c r="AA4104" s="114"/>
      <c r="AB4104" s="112"/>
      <c r="AC4104" s="178"/>
      <c r="AD4104" s="11"/>
      <c r="AE4104" s="106"/>
      <c r="AF4104" s="106"/>
      <c r="AG4104" s="106"/>
      <c r="AH4104" s="115"/>
      <c r="AI4104" s="116"/>
      <c r="AO4104" s="26"/>
      <c r="AP4104" s="26"/>
    </row>
    <row r="4105" spans="1:42" ht="15" customHeight="1" x14ac:dyDescent="0.25">
      <c r="A4105" s="105"/>
      <c r="B4105" s="106"/>
      <c r="C4105" s="2"/>
      <c r="D4105" s="2"/>
      <c r="E4105" s="106"/>
      <c r="F4105" s="107"/>
      <c r="G4105" s="108"/>
      <c r="H4105" s="109"/>
      <c r="I4105" s="109"/>
      <c r="J4105" s="110"/>
      <c r="K4105" s="117"/>
      <c r="L4105" s="178"/>
      <c r="M4105" s="178"/>
      <c r="N4105" s="106"/>
      <c r="O4105" s="111"/>
      <c r="P4105" s="111"/>
      <c r="Q4105" s="106"/>
      <c r="R4105" s="106"/>
      <c r="S4105" s="106"/>
      <c r="T4105" s="106"/>
      <c r="U4105" s="106"/>
      <c r="V4105" s="106"/>
      <c r="W4105" s="19"/>
      <c r="X4105" s="2"/>
      <c r="Y4105" s="4"/>
      <c r="Z4105" s="106"/>
      <c r="AA4105" s="114"/>
      <c r="AB4105" s="112"/>
      <c r="AC4105" s="178"/>
      <c r="AD4105" s="11"/>
      <c r="AE4105" s="106"/>
      <c r="AF4105" s="106"/>
      <c r="AG4105" s="106"/>
      <c r="AH4105" s="115"/>
      <c r="AI4105" s="116"/>
      <c r="AO4105" s="26"/>
      <c r="AP4105" s="26"/>
    </row>
    <row r="4106" spans="1:42" ht="15" customHeight="1" x14ac:dyDescent="0.25">
      <c r="A4106" s="105"/>
      <c r="B4106" s="106"/>
      <c r="C4106" s="2"/>
      <c r="D4106" s="2"/>
      <c r="E4106" s="106"/>
      <c r="F4106" s="107"/>
      <c r="G4106" s="108"/>
      <c r="H4106" s="109"/>
      <c r="I4106" s="109"/>
      <c r="J4106" s="110"/>
      <c r="K4106" s="117"/>
      <c r="L4106" s="178"/>
      <c r="M4106" s="178"/>
      <c r="N4106" s="106"/>
      <c r="O4106" s="111"/>
      <c r="P4106" s="111"/>
      <c r="Q4106" s="106"/>
      <c r="R4106" s="106"/>
      <c r="S4106" s="106"/>
      <c r="T4106" s="106"/>
      <c r="U4106" s="106"/>
      <c r="V4106" s="106"/>
      <c r="W4106" s="19"/>
      <c r="X4106" s="2"/>
      <c r="Y4106" s="4"/>
      <c r="Z4106" s="106"/>
      <c r="AA4106" s="114"/>
      <c r="AB4106" s="112"/>
      <c r="AC4106" s="178"/>
      <c r="AD4106" s="11"/>
      <c r="AE4106" s="106"/>
      <c r="AF4106" s="106"/>
      <c r="AG4106" s="106"/>
      <c r="AH4106" s="115"/>
      <c r="AI4106" s="116"/>
      <c r="AO4106" s="26"/>
      <c r="AP4106" s="26"/>
    </row>
    <row r="4107" spans="1:42" ht="15" customHeight="1" x14ac:dyDescent="0.25">
      <c r="A4107" s="105"/>
      <c r="B4107" s="106"/>
      <c r="C4107" s="2"/>
      <c r="D4107" s="2"/>
      <c r="E4107" s="106"/>
      <c r="F4107" s="107"/>
      <c r="G4107" s="108"/>
      <c r="H4107" s="109"/>
      <c r="I4107" s="109"/>
      <c r="J4107" s="110"/>
      <c r="K4107" s="117"/>
      <c r="L4107" s="178"/>
      <c r="M4107" s="178"/>
      <c r="N4107" s="106"/>
      <c r="O4107" s="111"/>
      <c r="P4107" s="111"/>
      <c r="Q4107" s="106"/>
      <c r="R4107" s="106"/>
      <c r="S4107" s="106"/>
      <c r="T4107" s="106"/>
      <c r="U4107" s="106"/>
      <c r="V4107" s="106"/>
      <c r="W4107" s="19"/>
      <c r="X4107" s="2"/>
      <c r="Y4107" s="4"/>
      <c r="Z4107" s="106"/>
      <c r="AA4107" s="114"/>
      <c r="AB4107" s="112"/>
      <c r="AC4107" s="178"/>
      <c r="AD4107" s="11"/>
      <c r="AE4107" s="106"/>
      <c r="AF4107" s="106"/>
      <c r="AG4107" s="106"/>
      <c r="AH4107" s="115"/>
      <c r="AI4107" s="116"/>
      <c r="AO4107" s="26"/>
      <c r="AP4107" s="26"/>
    </row>
    <row r="4108" spans="1:42" ht="15" customHeight="1" x14ac:dyDescent="0.25">
      <c r="A4108" s="105"/>
      <c r="B4108" s="106"/>
      <c r="C4108" s="2"/>
      <c r="D4108" s="2"/>
      <c r="E4108" s="106"/>
      <c r="F4108" s="107"/>
      <c r="G4108" s="108"/>
      <c r="H4108" s="109"/>
      <c r="I4108" s="109"/>
      <c r="J4108" s="110"/>
      <c r="K4108" s="117"/>
      <c r="L4108" s="178"/>
      <c r="M4108" s="178"/>
      <c r="N4108" s="106"/>
      <c r="O4108" s="111"/>
      <c r="P4108" s="111"/>
      <c r="Q4108" s="106"/>
      <c r="R4108" s="106"/>
      <c r="S4108" s="106"/>
      <c r="T4108" s="106"/>
      <c r="U4108" s="106"/>
      <c r="V4108" s="106"/>
      <c r="W4108" s="19"/>
      <c r="X4108" s="2"/>
      <c r="Y4108" s="4"/>
      <c r="Z4108" s="106"/>
      <c r="AA4108" s="114"/>
      <c r="AB4108" s="112"/>
      <c r="AC4108" s="178"/>
      <c r="AD4108" s="11"/>
      <c r="AE4108" s="106"/>
      <c r="AF4108" s="106"/>
      <c r="AG4108" s="106"/>
      <c r="AH4108" s="115"/>
      <c r="AI4108" s="116"/>
      <c r="AO4108" s="26"/>
      <c r="AP4108" s="26"/>
    </row>
    <row r="4109" spans="1:42" ht="15" customHeight="1" x14ac:dyDescent="0.25">
      <c r="A4109" s="105"/>
      <c r="B4109" s="106"/>
      <c r="C4109" s="2"/>
      <c r="D4109" s="2"/>
      <c r="E4109" s="106"/>
      <c r="F4109" s="107"/>
      <c r="G4109" s="108"/>
      <c r="H4109" s="109"/>
      <c r="I4109" s="109"/>
      <c r="J4109" s="110"/>
      <c r="K4109" s="117"/>
      <c r="L4109" s="178"/>
      <c r="M4109" s="178"/>
      <c r="N4109" s="106"/>
      <c r="O4109" s="111"/>
      <c r="P4109" s="111"/>
      <c r="Q4109" s="106"/>
      <c r="R4109" s="106"/>
      <c r="S4109" s="106"/>
      <c r="T4109" s="106"/>
      <c r="U4109" s="106"/>
      <c r="V4109" s="106"/>
      <c r="W4109" s="19"/>
      <c r="X4109" s="2"/>
      <c r="Y4109" s="4"/>
      <c r="Z4109" s="106"/>
      <c r="AA4109" s="114"/>
      <c r="AB4109" s="112"/>
      <c r="AC4109" s="178"/>
      <c r="AD4109" s="11"/>
      <c r="AE4109" s="106"/>
      <c r="AF4109" s="106"/>
      <c r="AG4109" s="106"/>
      <c r="AH4109" s="115"/>
      <c r="AI4109" s="116"/>
      <c r="AO4109" s="26"/>
      <c r="AP4109" s="26"/>
    </row>
    <row r="4110" spans="1:42" ht="15" customHeight="1" x14ac:dyDescent="0.25">
      <c r="A4110" s="105"/>
      <c r="B4110" s="106"/>
      <c r="C4110" s="2"/>
      <c r="D4110" s="2"/>
      <c r="E4110" s="106"/>
      <c r="F4110" s="107"/>
      <c r="G4110" s="108"/>
      <c r="H4110" s="109"/>
      <c r="I4110" s="109"/>
      <c r="J4110" s="110"/>
      <c r="K4110" s="117"/>
      <c r="L4110" s="178"/>
      <c r="M4110" s="178"/>
      <c r="N4110" s="106"/>
      <c r="O4110" s="111"/>
      <c r="P4110" s="111"/>
      <c r="Q4110" s="106"/>
      <c r="R4110" s="106"/>
      <c r="S4110" s="106"/>
      <c r="T4110" s="106"/>
      <c r="U4110" s="106"/>
      <c r="V4110" s="106"/>
      <c r="W4110" s="19"/>
      <c r="X4110" s="2"/>
      <c r="Y4110" s="4"/>
      <c r="Z4110" s="106"/>
      <c r="AA4110" s="114"/>
      <c r="AB4110" s="112"/>
      <c r="AC4110" s="178"/>
      <c r="AD4110" s="11"/>
      <c r="AE4110" s="106"/>
      <c r="AF4110" s="106"/>
      <c r="AG4110" s="106"/>
      <c r="AH4110" s="115"/>
      <c r="AI4110" s="116"/>
      <c r="AO4110" s="26"/>
      <c r="AP4110" s="26"/>
    </row>
    <row r="4111" spans="1:42" ht="15" customHeight="1" x14ac:dyDescent="0.25">
      <c r="A4111" s="105"/>
      <c r="B4111" s="106"/>
      <c r="C4111" s="2"/>
      <c r="D4111" s="2"/>
      <c r="E4111" s="106"/>
      <c r="F4111" s="107"/>
      <c r="G4111" s="108"/>
      <c r="H4111" s="109"/>
      <c r="I4111" s="109"/>
      <c r="J4111" s="110"/>
      <c r="K4111" s="117"/>
      <c r="L4111" s="178"/>
      <c r="M4111" s="178"/>
      <c r="N4111" s="106"/>
      <c r="O4111" s="111"/>
      <c r="P4111" s="111"/>
      <c r="Q4111" s="106"/>
      <c r="R4111" s="106"/>
      <c r="S4111" s="106"/>
      <c r="T4111" s="106"/>
      <c r="U4111" s="106"/>
      <c r="V4111" s="106"/>
      <c r="W4111" s="19"/>
      <c r="X4111" s="2"/>
      <c r="Y4111" s="4"/>
      <c r="Z4111" s="106"/>
      <c r="AA4111" s="114"/>
      <c r="AB4111" s="112"/>
      <c r="AC4111" s="178"/>
      <c r="AD4111" s="11"/>
      <c r="AE4111" s="106"/>
      <c r="AF4111" s="106"/>
      <c r="AG4111" s="106"/>
      <c r="AH4111" s="115"/>
      <c r="AI4111" s="116"/>
      <c r="AO4111" s="26"/>
      <c r="AP4111" s="26"/>
    </row>
    <row r="4112" spans="1:42" ht="15" customHeight="1" x14ac:dyDescent="0.25">
      <c r="A4112" s="105"/>
      <c r="B4112" s="106"/>
      <c r="C4112" s="2"/>
      <c r="D4112" s="2"/>
      <c r="E4112" s="106"/>
      <c r="F4112" s="107"/>
      <c r="G4112" s="108"/>
      <c r="H4112" s="109"/>
      <c r="I4112" s="109"/>
      <c r="J4112" s="110"/>
      <c r="K4112" s="117"/>
      <c r="L4112" s="178"/>
      <c r="M4112" s="178"/>
      <c r="N4112" s="106"/>
      <c r="O4112" s="111"/>
      <c r="P4112" s="111"/>
      <c r="Q4112" s="106"/>
      <c r="R4112" s="106"/>
      <c r="S4112" s="106"/>
      <c r="T4112" s="106"/>
      <c r="U4112" s="106"/>
      <c r="V4112" s="106"/>
      <c r="W4112" s="19"/>
      <c r="X4112" s="2"/>
      <c r="Y4112" s="4"/>
      <c r="Z4112" s="106"/>
      <c r="AA4112" s="114"/>
      <c r="AB4112" s="112"/>
      <c r="AC4112" s="178"/>
      <c r="AD4112" s="11"/>
      <c r="AE4112" s="106"/>
      <c r="AF4112" s="106"/>
      <c r="AG4112" s="106"/>
      <c r="AH4112" s="115"/>
      <c r="AI4112" s="116"/>
      <c r="AO4112" s="26"/>
      <c r="AP4112" s="26"/>
    </row>
    <row r="4113" spans="1:42" ht="15" customHeight="1" x14ac:dyDescent="0.25">
      <c r="A4113" s="105"/>
      <c r="B4113" s="106"/>
      <c r="C4113" s="2"/>
      <c r="D4113" s="2"/>
      <c r="E4113" s="106"/>
      <c r="F4113" s="107"/>
      <c r="G4113" s="108"/>
      <c r="H4113" s="109"/>
      <c r="I4113" s="109"/>
      <c r="J4113" s="110"/>
      <c r="K4113" s="117"/>
      <c r="L4113" s="178"/>
      <c r="M4113" s="178"/>
      <c r="N4113" s="106"/>
      <c r="O4113" s="111"/>
      <c r="P4113" s="111"/>
      <c r="Q4113" s="106"/>
      <c r="R4113" s="106"/>
      <c r="S4113" s="106"/>
      <c r="T4113" s="106"/>
      <c r="U4113" s="106"/>
      <c r="V4113" s="106"/>
      <c r="W4113" s="19"/>
      <c r="X4113" s="2"/>
      <c r="Y4113" s="4"/>
      <c r="Z4113" s="106"/>
      <c r="AA4113" s="114"/>
      <c r="AB4113" s="112"/>
      <c r="AC4113" s="178"/>
      <c r="AD4113" s="11"/>
      <c r="AE4113" s="106"/>
      <c r="AF4113" s="106"/>
      <c r="AG4113" s="106"/>
      <c r="AH4113" s="115"/>
      <c r="AI4113" s="116"/>
      <c r="AO4113" s="26"/>
      <c r="AP4113" s="26"/>
    </row>
    <row r="4114" spans="1:42" ht="15" customHeight="1" x14ac:dyDescent="0.25">
      <c r="A4114" s="105"/>
      <c r="B4114" s="106"/>
      <c r="C4114" s="2"/>
      <c r="D4114" s="2"/>
      <c r="E4114" s="106"/>
      <c r="F4114" s="107"/>
      <c r="G4114" s="108"/>
      <c r="H4114" s="109"/>
      <c r="I4114" s="109"/>
      <c r="J4114" s="110"/>
      <c r="K4114" s="117"/>
      <c r="L4114" s="178"/>
      <c r="M4114" s="178"/>
      <c r="N4114" s="106"/>
      <c r="O4114" s="111"/>
      <c r="P4114" s="111"/>
      <c r="Q4114" s="106"/>
      <c r="R4114" s="106"/>
      <c r="S4114" s="106"/>
      <c r="T4114" s="106"/>
      <c r="U4114" s="106"/>
      <c r="V4114" s="106"/>
      <c r="W4114" s="19"/>
      <c r="X4114" s="2"/>
      <c r="Y4114" s="4"/>
      <c r="Z4114" s="106"/>
      <c r="AA4114" s="114"/>
      <c r="AB4114" s="112"/>
      <c r="AC4114" s="178"/>
      <c r="AD4114" s="11"/>
      <c r="AE4114" s="106"/>
      <c r="AF4114" s="106"/>
      <c r="AG4114" s="106"/>
      <c r="AH4114" s="115"/>
      <c r="AI4114" s="116"/>
      <c r="AO4114" s="26"/>
      <c r="AP4114" s="26"/>
    </row>
    <row r="4115" spans="1:42" ht="15" customHeight="1" x14ac:dyDescent="0.25">
      <c r="A4115" s="105"/>
      <c r="B4115" s="106"/>
      <c r="C4115" s="2"/>
      <c r="D4115" s="2"/>
      <c r="E4115" s="106"/>
      <c r="F4115" s="107"/>
      <c r="G4115" s="108"/>
      <c r="H4115" s="109"/>
      <c r="I4115" s="109"/>
      <c r="J4115" s="110"/>
      <c r="K4115" s="117"/>
      <c r="L4115" s="178"/>
      <c r="M4115" s="178"/>
      <c r="N4115" s="106"/>
      <c r="O4115" s="111"/>
      <c r="P4115" s="111"/>
      <c r="Q4115" s="106"/>
      <c r="R4115" s="106"/>
      <c r="S4115" s="106"/>
      <c r="T4115" s="106"/>
      <c r="U4115" s="106"/>
      <c r="V4115" s="106"/>
      <c r="W4115" s="19"/>
      <c r="X4115" s="2"/>
      <c r="Y4115" s="4"/>
      <c r="Z4115" s="106"/>
      <c r="AA4115" s="114"/>
      <c r="AB4115" s="112"/>
      <c r="AC4115" s="178"/>
      <c r="AD4115" s="11"/>
      <c r="AE4115" s="106"/>
      <c r="AF4115" s="106"/>
      <c r="AG4115" s="106"/>
      <c r="AH4115" s="115"/>
      <c r="AI4115" s="116"/>
      <c r="AO4115" s="26"/>
      <c r="AP4115" s="26"/>
    </row>
    <row r="4116" spans="1:42" ht="15" customHeight="1" x14ac:dyDescent="0.25">
      <c r="A4116" s="105"/>
      <c r="B4116" s="106"/>
      <c r="C4116" s="2"/>
      <c r="D4116" s="2"/>
      <c r="E4116" s="106"/>
      <c r="F4116" s="107"/>
      <c r="G4116" s="108"/>
      <c r="H4116" s="109"/>
      <c r="I4116" s="109"/>
      <c r="J4116" s="110"/>
      <c r="K4116" s="117"/>
      <c r="L4116" s="178"/>
      <c r="M4116" s="178"/>
      <c r="N4116" s="106"/>
      <c r="O4116" s="111"/>
      <c r="P4116" s="111"/>
      <c r="Q4116" s="106"/>
      <c r="R4116" s="106"/>
      <c r="S4116" s="106"/>
      <c r="T4116" s="106"/>
      <c r="U4116" s="106"/>
      <c r="V4116" s="106"/>
      <c r="W4116" s="19"/>
      <c r="X4116" s="2"/>
      <c r="Y4116" s="4"/>
      <c r="Z4116" s="106"/>
      <c r="AA4116" s="114"/>
      <c r="AB4116" s="112"/>
      <c r="AC4116" s="178"/>
      <c r="AD4116" s="11"/>
      <c r="AE4116" s="106"/>
      <c r="AF4116" s="106"/>
      <c r="AG4116" s="106"/>
      <c r="AH4116" s="115"/>
      <c r="AI4116" s="116"/>
      <c r="AO4116" s="26"/>
      <c r="AP4116" s="26"/>
    </row>
    <row r="4117" spans="1:42" ht="15" customHeight="1" x14ac:dyDescent="0.25">
      <c r="A4117" s="105"/>
      <c r="B4117" s="106"/>
      <c r="C4117" s="2"/>
      <c r="D4117" s="2"/>
      <c r="E4117" s="106"/>
      <c r="F4117" s="107"/>
      <c r="G4117" s="108"/>
      <c r="H4117" s="109"/>
      <c r="I4117" s="109"/>
      <c r="J4117" s="110"/>
      <c r="K4117" s="117"/>
      <c r="L4117" s="178"/>
      <c r="M4117" s="178"/>
      <c r="N4117" s="106"/>
      <c r="O4117" s="111"/>
      <c r="P4117" s="111"/>
      <c r="Q4117" s="106"/>
      <c r="R4117" s="106"/>
      <c r="S4117" s="106"/>
      <c r="T4117" s="106"/>
      <c r="U4117" s="106"/>
      <c r="V4117" s="106"/>
      <c r="W4117" s="19"/>
      <c r="X4117" s="2"/>
      <c r="Y4117" s="4"/>
      <c r="Z4117" s="106"/>
      <c r="AA4117" s="114"/>
      <c r="AB4117" s="112"/>
      <c r="AC4117" s="178"/>
      <c r="AD4117" s="11"/>
      <c r="AE4117" s="106"/>
      <c r="AF4117" s="106"/>
      <c r="AG4117" s="106"/>
      <c r="AH4117" s="115"/>
      <c r="AI4117" s="116"/>
      <c r="AO4117" s="26"/>
      <c r="AP4117" s="26"/>
    </row>
    <row r="4118" spans="1:42" ht="15" customHeight="1" x14ac:dyDescent="0.25">
      <c r="A4118" s="105"/>
      <c r="B4118" s="106"/>
      <c r="C4118" s="2"/>
      <c r="D4118" s="2"/>
      <c r="E4118" s="106"/>
      <c r="F4118" s="107"/>
      <c r="G4118" s="108"/>
      <c r="H4118" s="109"/>
      <c r="I4118" s="109"/>
      <c r="J4118" s="110"/>
      <c r="K4118" s="117"/>
      <c r="L4118" s="178"/>
      <c r="M4118" s="178"/>
      <c r="N4118" s="106"/>
      <c r="O4118" s="111"/>
      <c r="P4118" s="111"/>
      <c r="Q4118" s="106"/>
      <c r="R4118" s="106"/>
      <c r="S4118" s="106"/>
      <c r="T4118" s="106"/>
      <c r="U4118" s="106"/>
      <c r="V4118" s="106"/>
      <c r="W4118" s="19"/>
      <c r="X4118" s="2"/>
      <c r="Y4118" s="4"/>
      <c r="Z4118" s="106"/>
      <c r="AA4118" s="114"/>
      <c r="AB4118" s="112"/>
      <c r="AC4118" s="178"/>
      <c r="AD4118" s="11"/>
      <c r="AE4118" s="106"/>
      <c r="AF4118" s="106"/>
      <c r="AG4118" s="106"/>
      <c r="AH4118" s="115"/>
      <c r="AI4118" s="116"/>
      <c r="AO4118" s="26"/>
      <c r="AP4118" s="26"/>
    </row>
    <row r="4119" spans="1:42" ht="15" customHeight="1" x14ac:dyDescent="0.25">
      <c r="A4119" s="105"/>
      <c r="B4119" s="106"/>
      <c r="C4119" s="2"/>
      <c r="D4119" s="2"/>
      <c r="E4119" s="106"/>
      <c r="F4119" s="107"/>
      <c r="G4119" s="108"/>
      <c r="H4119" s="109"/>
      <c r="I4119" s="109"/>
      <c r="J4119" s="110"/>
      <c r="K4119" s="117"/>
      <c r="L4119" s="178"/>
      <c r="M4119" s="178"/>
      <c r="N4119" s="106"/>
      <c r="O4119" s="111"/>
      <c r="P4119" s="111"/>
      <c r="Q4119" s="106"/>
      <c r="R4119" s="106"/>
      <c r="S4119" s="106"/>
      <c r="T4119" s="106"/>
      <c r="U4119" s="106"/>
      <c r="V4119" s="106"/>
      <c r="W4119" s="19"/>
      <c r="X4119" s="2"/>
      <c r="Y4119" s="4"/>
      <c r="Z4119" s="106"/>
      <c r="AA4119" s="114"/>
      <c r="AB4119" s="112"/>
      <c r="AC4119" s="178"/>
      <c r="AD4119" s="11"/>
      <c r="AE4119" s="106"/>
      <c r="AF4119" s="106"/>
      <c r="AG4119" s="106"/>
      <c r="AH4119" s="115"/>
      <c r="AI4119" s="116"/>
      <c r="AO4119" s="26"/>
      <c r="AP4119" s="26"/>
    </row>
    <row r="4120" spans="1:42" ht="15" customHeight="1" x14ac:dyDescent="0.25">
      <c r="A4120" s="105"/>
      <c r="B4120" s="106"/>
      <c r="C4120" s="2"/>
      <c r="D4120" s="2"/>
      <c r="E4120" s="106"/>
      <c r="F4120" s="107"/>
      <c r="G4120" s="108"/>
      <c r="H4120" s="109"/>
      <c r="I4120" s="109"/>
      <c r="J4120" s="110"/>
      <c r="K4120" s="117"/>
      <c r="L4120" s="178"/>
      <c r="M4120" s="178"/>
      <c r="N4120" s="106"/>
      <c r="O4120" s="111"/>
      <c r="P4120" s="111"/>
      <c r="Q4120" s="106"/>
      <c r="R4120" s="106"/>
      <c r="S4120" s="106"/>
      <c r="T4120" s="106"/>
      <c r="U4120" s="106"/>
      <c r="V4120" s="106"/>
      <c r="W4120" s="19"/>
      <c r="X4120" s="2"/>
      <c r="Y4120" s="4"/>
      <c r="Z4120" s="106"/>
      <c r="AA4120" s="114"/>
      <c r="AB4120" s="112"/>
      <c r="AC4120" s="178"/>
      <c r="AD4120" s="11"/>
      <c r="AE4120" s="106"/>
      <c r="AF4120" s="106"/>
      <c r="AG4120" s="106"/>
      <c r="AH4120" s="115"/>
      <c r="AI4120" s="116"/>
      <c r="AO4120" s="26"/>
      <c r="AP4120" s="26"/>
    </row>
    <row r="4121" spans="1:42" ht="15" customHeight="1" x14ac:dyDescent="0.25">
      <c r="A4121" s="105"/>
      <c r="B4121" s="106"/>
      <c r="C4121" s="2"/>
      <c r="D4121" s="2"/>
      <c r="E4121" s="106"/>
      <c r="F4121" s="107"/>
      <c r="G4121" s="108"/>
      <c r="H4121" s="109"/>
      <c r="I4121" s="109"/>
      <c r="J4121" s="110"/>
      <c r="K4121" s="117"/>
      <c r="L4121" s="178"/>
      <c r="M4121" s="178"/>
      <c r="N4121" s="106"/>
      <c r="O4121" s="111"/>
      <c r="P4121" s="111"/>
      <c r="Q4121" s="106"/>
      <c r="R4121" s="106"/>
      <c r="S4121" s="106"/>
      <c r="T4121" s="106"/>
      <c r="U4121" s="106"/>
      <c r="V4121" s="106"/>
      <c r="W4121" s="19"/>
      <c r="X4121" s="2"/>
      <c r="Y4121" s="4"/>
      <c r="Z4121" s="106"/>
      <c r="AA4121" s="114"/>
      <c r="AB4121" s="112"/>
      <c r="AC4121" s="178"/>
      <c r="AD4121" s="11"/>
      <c r="AE4121" s="106"/>
      <c r="AF4121" s="106"/>
      <c r="AG4121" s="106"/>
      <c r="AH4121" s="115"/>
      <c r="AI4121" s="116"/>
      <c r="AO4121" s="26"/>
      <c r="AP4121" s="26"/>
    </row>
    <row r="4122" spans="1:42" ht="15" customHeight="1" x14ac:dyDescent="0.25">
      <c r="A4122" s="105"/>
      <c r="B4122" s="106"/>
      <c r="C4122" s="2"/>
      <c r="D4122" s="2"/>
      <c r="E4122" s="106"/>
      <c r="F4122" s="107"/>
      <c r="G4122" s="108"/>
      <c r="H4122" s="109"/>
      <c r="I4122" s="109"/>
      <c r="J4122" s="110"/>
      <c r="K4122" s="117"/>
      <c r="L4122" s="178"/>
      <c r="M4122" s="178"/>
      <c r="N4122" s="106"/>
      <c r="O4122" s="111"/>
      <c r="P4122" s="111"/>
      <c r="Q4122" s="106"/>
      <c r="R4122" s="106"/>
      <c r="S4122" s="106"/>
      <c r="T4122" s="106"/>
      <c r="U4122" s="106"/>
      <c r="V4122" s="106"/>
      <c r="W4122" s="19"/>
      <c r="X4122" s="2"/>
      <c r="Y4122" s="4"/>
      <c r="Z4122" s="106"/>
      <c r="AA4122" s="114"/>
      <c r="AB4122" s="112"/>
      <c r="AC4122" s="178"/>
      <c r="AD4122" s="11"/>
      <c r="AE4122" s="106"/>
      <c r="AF4122" s="106"/>
      <c r="AG4122" s="106"/>
      <c r="AH4122" s="115"/>
      <c r="AI4122" s="116"/>
      <c r="AO4122" s="26"/>
      <c r="AP4122" s="26"/>
    </row>
    <row r="4123" spans="1:42" ht="15" customHeight="1" x14ac:dyDescent="0.25">
      <c r="A4123" s="105"/>
      <c r="B4123" s="106"/>
      <c r="C4123" s="2"/>
      <c r="D4123" s="2"/>
      <c r="E4123" s="106"/>
      <c r="F4123" s="107"/>
      <c r="G4123" s="108"/>
      <c r="H4123" s="109"/>
      <c r="I4123" s="109"/>
      <c r="J4123" s="110"/>
      <c r="K4123" s="117"/>
      <c r="L4123" s="178"/>
      <c r="M4123" s="178"/>
      <c r="N4123" s="106"/>
      <c r="O4123" s="111"/>
      <c r="P4123" s="111"/>
      <c r="Q4123" s="106"/>
      <c r="R4123" s="106"/>
      <c r="S4123" s="106"/>
      <c r="T4123" s="106"/>
      <c r="U4123" s="106"/>
      <c r="V4123" s="106"/>
      <c r="W4123" s="19"/>
      <c r="X4123" s="2"/>
      <c r="Y4123" s="4"/>
      <c r="Z4123" s="106"/>
      <c r="AA4123" s="114"/>
      <c r="AB4123" s="112"/>
      <c r="AC4123" s="178"/>
      <c r="AD4123" s="11"/>
      <c r="AE4123" s="106"/>
      <c r="AF4123" s="106"/>
      <c r="AG4123" s="106"/>
      <c r="AH4123" s="115"/>
      <c r="AI4123" s="116"/>
      <c r="AO4123" s="26"/>
      <c r="AP4123" s="26"/>
    </row>
    <row r="4124" spans="1:42" ht="15" customHeight="1" x14ac:dyDescent="0.25">
      <c r="A4124" s="105"/>
      <c r="B4124" s="106"/>
      <c r="C4124" s="2"/>
      <c r="D4124" s="2"/>
      <c r="E4124" s="106"/>
      <c r="F4124" s="107"/>
      <c r="G4124" s="108"/>
      <c r="H4124" s="109"/>
      <c r="I4124" s="109"/>
      <c r="J4124" s="110"/>
      <c r="K4124" s="117"/>
      <c r="L4124" s="178"/>
      <c r="M4124" s="178"/>
      <c r="N4124" s="106"/>
      <c r="O4124" s="111"/>
      <c r="P4124" s="111"/>
      <c r="Q4124" s="106"/>
      <c r="R4124" s="106"/>
      <c r="S4124" s="106"/>
      <c r="T4124" s="106"/>
      <c r="U4124" s="106"/>
      <c r="V4124" s="106"/>
      <c r="W4124" s="19"/>
      <c r="X4124" s="2"/>
      <c r="Y4124" s="4"/>
      <c r="Z4124" s="106"/>
      <c r="AA4124" s="114"/>
      <c r="AB4124" s="112"/>
      <c r="AC4124" s="178"/>
      <c r="AD4124" s="11"/>
      <c r="AE4124" s="106"/>
      <c r="AF4124" s="106"/>
      <c r="AG4124" s="106"/>
      <c r="AH4124" s="115"/>
      <c r="AI4124" s="116"/>
      <c r="AO4124" s="26"/>
      <c r="AP4124" s="26"/>
    </row>
    <row r="4125" spans="1:42" ht="15" customHeight="1" x14ac:dyDescent="0.25">
      <c r="A4125" s="105"/>
      <c r="B4125" s="106"/>
      <c r="C4125" s="2"/>
      <c r="D4125" s="2"/>
      <c r="E4125" s="106"/>
      <c r="F4125" s="107"/>
      <c r="G4125" s="108"/>
      <c r="H4125" s="109"/>
      <c r="I4125" s="109"/>
      <c r="J4125" s="110"/>
      <c r="K4125" s="117"/>
      <c r="L4125" s="178"/>
      <c r="M4125" s="178"/>
      <c r="N4125" s="106"/>
      <c r="O4125" s="111"/>
      <c r="P4125" s="111"/>
      <c r="Q4125" s="106"/>
      <c r="R4125" s="106"/>
      <c r="S4125" s="106"/>
      <c r="T4125" s="106"/>
      <c r="U4125" s="106"/>
      <c r="V4125" s="106"/>
      <c r="W4125" s="19"/>
      <c r="X4125" s="2"/>
      <c r="Y4125" s="4"/>
      <c r="Z4125" s="106"/>
      <c r="AA4125" s="114"/>
      <c r="AB4125" s="112"/>
      <c r="AC4125" s="178"/>
      <c r="AD4125" s="11"/>
      <c r="AE4125" s="106"/>
      <c r="AF4125" s="106"/>
      <c r="AG4125" s="106"/>
      <c r="AH4125" s="115"/>
      <c r="AI4125" s="116"/>
      <c r="AO4125" s="26"/>
      <c r="AP4125" s="26"/>
    </row>
    <row r="4126" spans="1:42" ht="15" customHeight="1" x14ac:dyDescent="0.25">
      <c r="A4126" s="105"/>
      <c r="B4126" s="106"/>
      <c r="C4126" s="2"/>
      <c r="D4126" s="2"/>
      <c r="E4126" s="106"/>
      <c r="F4126" s="107"/>
      <c r="G4126" s="108"/>
      <c r="H4126" s="109"/>
      <c r="I4126" s="109"/>
      <c r="J4126" s="110"/>
      <c r="K4126" s="117"/>
      <c r="L4126" s="178"/>
      <c r="M4126" s="178"/>
      <c r="N4126" s="106"/>
      <c r="O4126" s="111"/>
      <c r="P4126" s="111"/>
      <c r="Q4126" s="106"/>
      <c r="R4126" s="106"/>
      <c r="S4126" s="106"/>
      <c r="T4126" s="106"/>
      <c r="U4126" s="106"/>
      <c r="V4126" s="106"/>
      <c r="W4126" s="19"/>
      <c r="X4126" s="2"/>
      <c r="Y4126" s="4"/>
      <c r="Z4126" s="106"/>
      <c r="AA4126" s="114"/>
      <c r="AB4126" s="112"/>
      <c r="AC4126" s="178"/>
      <c r="AD4126" s="11"/>
      <c r="AE4126" s="106"/>
      <c r="AF4126" s="106"/>
      <c r="AG4126" s="106"/>
      <c r="AH4126" s="115"/>
      <c r="AI4126" s="116"/>
      <c r="AO4126" s="26"/>
      <c r="AP4126" s="26"/>
    </row>
    <row r="4127" spans="1:42" ht="15" customHeight="1" x14ac:dyDescent="0.25">
      <c r="A4127" s="105"/>
      <c r="B4127" s="106"/>
      <c r="C4127" s="2"/>
      <c r="D4127" s="2"/>
      <c r="E4127" s="106"/>
      <c r="F4127" s="107"/>
      <c r="G4127" s="108"/>
      <c r="H4127" s="109"/>
      <c r="I4127" s="109"/>
      <c r="J4127" s="110"/>
      <c r="K4127" s="117"/>
      <c r="L4127" s="178"/>
      <c r="M4127" s="178"/>
      <c r="N4127" s="106"/>
      <c r="O4127" s="111"/>
      <c r="P4127" s="111"/>
      <c r="Q4127" s="106"/>
      <c r="R4127" s="106"/>
      <c r="S4127" s="106"/>
      <c r="T4127" s="106"/>
      <c r="U4127" s="106"/>
      <c r="V4127" s="106"/>
      <c r="W4127" s="19"/>
      <c r="X4127" s="2"/>
      <c r="Y4127" s="4"/>
      <c r="Z4127" s="106"/>
      <c r="AA4127" s="114"/>
      <c r="AB4127" s="112"/>
      <c r="AC4127" s="178"/>
      <c r="AD4127" s="11"/>
      <c r="AE4127" s="106"/>
      <c r="AF4127" s="106"/>
      <c r="AG4127" s="106"/>
      <c r="AH4127" s="115"/>
      <c r="AI4127" s="116"/>
      <c r="AO4127" s="26"/>
      <c r="AP4127" s="26"/>
    </row>
    <row r="4128" spans="1:42" ht="15" customHeight="1" x14ac:dyDescent="0.25">
      <c r="A4128" s="105"/>
      <c r="B4128" s="106"/>
      <c r="C4128" s="2"/>
      <c r="D4128" s="2"/>
      <c r="E4128" s="106"/>
      <c r="F4128" s="107"/>
      <c r="G4128" s="108"/>
      <c r="H4128" s="109"/>
      <c r="I4128" s="109"/>
      <c r="J4128" s="110"/>
      <c r="K4128" s="117"/>
      <c r="L4128" s="178"/>
      <c r="M4128" s="178"/>
      <c r="N4128" s="106"/>
      <c r="O4128" s="111"/>
      <c r="P4128" s="111"/>
      <c r="Q4128" s="106"/>
      <c r="R4128" s="106"/>
      <c r="S4128" s="106"/>
      <c r="T4128" s="106"/>
      <c r="U4128" s="106"/>
      <c r="V4128" s="106"/>
      <c r="W4128" s="19"/>
      <c r="X4128" s="2"/>
      <c r="Y4128" s="4"/>
      <c r="Z4128" s="106"/>
      <c r="AA4128" s="114"/>
      <c r="AB4128" s="112"/>
      <c r="AC4128" s="178"/>
      <c r="AD4128" s="11"/>
      <c r="AE4128" s="106"/>
      <c r="AF4128" s="106"/>
      <c r="AG4128" s="106"/>
      <c r="AH4128" s="115"/>
      <c r="AI4128" s="116"/>
      <c r="AO4128" s="26"/>
      <c r="AP4128" s="26"/>
    </row>
    <row r="4129" spans="1:42" ht="15" customHeight="1" x14ac:dyDescent="0.25">
      <c r="A4129" s="105"/>
      <c r="B4129" s="106"/>
      <c r="C4129" s="2"/>
      <c r="D4129" s="2"/>
      <c r="E4129" s="106"/>
      <c r="F4129" s="107"/>
      <c r="G4129" s="108"/>
      <c r="H4129" s="109"/>
      <c r="I4129" s="109"/>
      <c r="J4129" s="110"/>
      <c r="K4129" s="117"/>
      <c r="L4129" s="178"/>
      <c r="M4129" s="178"/>
      <c r="N4129" s="106"/>
      <c r="O4129" s="111"/>
      <c r="P4129" s="111"/>
      <c r="Q4129" s="106"/>
      <c r="R4129" s="106"/>
      <c r="S4129" s="106"/>
      <c r="T4129" s="106"/>
      <c r="U4129" s="106"/>
      <c r="V4129" s="106"/>
      <c r="W4129" s="19"/>
      <c r="X4129" s="2"/>
      <c r="Y4129" s="4"/>
      <c r="Z4129" s="106"/>
      <c r="AA4129" s="114"/>
      <c r="AB4129" s="112"/>
      <c r="AC4129" s="178"/>
      <c r="AD4129" s="11"/>
      <c r="AE4129" s="106"/>
      <c r="AF4129" s="106"/>
      <c r="AG4129" s="106"/>
      <c r="AH4129" s="115"/>
      <c r="AI4129" s="116"/>
      <c r="AO4129" s="26"/>
      <c r="AP4129" s="26"/>
    </row>
    <row r="4130" spans="1:42" ht="15" customHeight="1" x14ac:dyDescent="0.25">
      <c r="A4130" s="105"/>
      <c r="B4130" s="106"/>
      <c r="C4130" s="2"/>
      <c r="D4130" s="2"/>
      <c r="E4130" s="106"/>
      <c r="F4130" s="107"/>
      <c r="G4130" s="108"/>
      <c r="H4130" s="109"/>
      <c r="I4130" s="109"/>
      <c r="J4130" s="110"/>
      <c r="K4130" s="117"/>
      <c r="L4130" s="178"/>
      <c r="M4130" s="178"/>
      <c r="N4130" s="106"/>
      <c r="O4130" s="111"/>
      <c r="P4130" s="111"/>
      <c r="Q4130" s="106"/>
      <c r="R4130" s="106"/>
      <c r="S4130" s="106"/>
      <c r="T4130" s="106"/>
      <c r="U4130" s="106"/>
      <c r="V4130" s="106"/>
      <c r="W4130" s="19"/>
      <c r="X4130" s="2"/>
      <c r="Y4130" s="4"/>
      <c r="Z4130" s="106"/>
      <c r="AA4130" s="114"/>
      <c r="AB4130" s="112"/>
      <c r="AC4130" s="178"/>
      <c r="AD4130" s="11"/>
      <c r="AE4130" s="106"/>
      <c r="AF4130" s="106"/>
      <c r="AG4130" s="106"/>
      <c r="AH4130" s="115"/>
      <c r="AI4130" s="116"/>
      <c r="AO4130" s="26"/>
      <c r="AP4130" s="26"/>
    </row>
    <row r="4131" spans="1:42" ht="15" customHeight="1" x14ac:dyDescent="0.25">
      <c r="A4131" s="105"/>
      <c r="B4131" s="106"/>
      <c r="C4131" s="2"/>
      <c r="D4131" s="2"/>
      <c r="E4131" s="106"/>
      <c r="F4131" s="107"/>
      <c r="G4131" s="108"/>
      <c r="H4131" s="109"/>
      <c r="I4131" s="109"/>
      <c r="J4131" s="110"/>
      <c r="K4131" s="117"/>
      <c r="L4131" s="178"/>
      <c r="M4131" s="178"/>
      <c r="N4131" s="106"/>
      <c r="O4131" s="111"/>
      <c r="P4131" s="111"/>
      <c r="Q4131" s="106"/>
      <c r="R4131" s="106"/>
      <c r="S4131" s="106"/>
      <c r="T4131" s="106"/>
      <c r="U4131" s="106"/>
      <c r="V4131" s="106"/>
      <c r="W4131" s="19"/>
      <c r="X4131" s="2"/>
      <c r="Y4131" s="4"/>
      <c r="Z4131" s="106"/>
      <c r="AA4131" s="114"/>
      <c r="AB4131" s="112"/>
      <c r="AC4131" s="178"/>
      <c r="AD4131" s="11"/>
      <c r="AE4131" s="106"/>
      <c r="AF4131" s="106"/>
      <c r="AG4131" s="106"/>
      <c r="AH4131" s="115"/>
      <c r="AI4131" s="116"/>
      <c r="AO4131" s="26"/>
      <c r="AP4131" s="26"/>
    </row>
    <row r="4132" spans="1:42" ht="15" customHeight="1" x14ac:dyDescent="0.25">
      <c r="A4132" s="105"/>
      <c r="B4132" s="106"/>
      <c r="C4132" s="2"/>
      <c r="D4132" s="2"/>
      <c r="E4132" s="106"/>
      <c r="F4132" s="107"/>
      <c r="G4132" s="108"/>
      <c r="H4132" s="109"/>
      <c r="I4132" s="109"/>
      <c r="J4132" s="110"/>
      <c r="K4132" s="117"/>
      <c r="L4132" s="178"/>
      <c r="M4132" s="178"/>
      <c r="N4132" s="106"/>
      <c r="O4132" s="111"/>
      <c r="P4132" s="111"/>
      <c r="Q4132" s="106"/>
      <c r="R4132" s="106"/>
      <c r="S4132" s="106"/>
      <c r="T4132" s="106"/>
      <c r="U4132" s="106"/>
      <c r="V4132" s="106"/>
      <c r="W4132" s="19"/>
      <c r="X4132" s="2"/>
      <c r="Y4132" s="4"/>
      <c r="Z4132" s="106"/>
      <c r="AA4132" s="114"/>
      <c r="AB4132" s="112"/>
      <c r="AC4132" s="178"/>
      <c r="AD4132" s="11"/>
      <c r="AE4132" s="106"/>
      <c r="AF4132" s="106"/>
      <c r="AG4132" s="106"/>
      <c r="AH4132" s="115"/>
      <c r="AI4132" s="116"/>
      <c r="AO4132" s="26"/>
      <c r="AP4132" s="26"/>
    </row>
    <row r="4133" spans="1:42" ht="15" customHeight="1" x14ac:dyDescent="0.25">
      <c r="A4133" s="105"/>
      <c r="B4133" s="106"/>
      <c r="C4133" s="2"/>
      <c r="D4133" s="2"/>
      <c r="E4133" s="106"/>
      <c r="F4133" s="107"/>
      <c r="G4133" s="108"/>
      <c r="H4133" s="109"/>
      <c r="I4133" s="109"/>
      <c r="J4133" s="110"/>
      <c r="K4133" s="117"/>
      <c r="L4133" s="178"/>
      <c r="M4133" s="178"/>
      <c r="N4133" s="106"/>
      <c r="O4133" s="111"/>
      <c r="P4133" s="111"/>
      <c r="Q4133" s="106"/>
      <c r="R4133" s="106"/>
      <c r="S4133" s="106"/>
      <c r="T4133" s="106"/>
      <c r="U4133" s="106"/>
      <c r="V4133" s="106"/>
      <c r="W4133" s="19"/>
      <c r="X4133" s="2"/>
      <c r="Y4133" s="4"/>
      <c r="Z4133" s="106"/>
      <c r="AA4133" s="114"/>
      <c r="AB4133" s="112"/>
      <c r="AC4133" s="178"/>
      <c r="AD4133" s="11"/>
      <c r="AE4133" s="106"/>
      <c r="AF4133" s="106"/>
      <c r="AG4133" s="106"/>
      <c r="AH4133" s="115"/>
      <c r="AI4133" s="116"/>
      <c r="AO4133" s="26"/>
      <c r="AP4133" s="26"/>
    </row>
    <row r="4134" spans="1:42" ht="15" customHeight="1" x14ac:dyDescent="0.25">
      <c r="A4134" s="105"/>
      <c r="B4134" s="106"/>
      <c r="C4134" s="2"/>
      <c r="D4134" s="2"/>
      <c r="E4134" s="106"/>
      <c r="F4134" s="107"/>
      <c r="G4134" s="108"/>
      <c r="H4134" s="109"/>
      <c r="I4134" s="109"/>
      <c r="J4134" s="110"/>
      <c r="K4134" s="117"/>
      <c r="L4134" s="178"/>
      <c r="M4134" s="178"/>
      <c r="N4134" s="106"/>
      <c r="O4134" s="111"/>
      <c r="P4134" s="111"/>
      <c r="Q4134" s="106"/>
      <c r="R4134" s="106"/>
      <c r="S4134" s="106"/>
      <c r="T4134" s="106"/>
      <c r="U4134" s="106"/>
      <c r="V4134" s="106"/>
      <c r="W4134" s="19"/>
      <c r="X4134" s="2"/>
      <c r="Y4134" s="4"/>
      <c r="Z4134" s="106"/>
      <c r="AA4134" s="114"/>
      <c r="AB4134" s="112"/>
      <c r="AC4134" s="178"/>
      <c r="AD4134" s="11"/>
      <c r="AE4134" s="106"/>
      <c r="AF4134" s="106"/>
      <c r="AG4134" s="106"/>
      <c r="AH4134" s="115"/>
      <c r="AI4134" s="116"/>
      <c r="AO4134" s="26"/>
      <c r="AP4134" s="26"/>
    </row>
    <row r="4135" spans="1:42" ht="15" customHeight="1" x14ac:dyDescent="0.25">
      <c r="A4135" s="105"/>
      <c r="B4135" s="106"/>
      <c r="C4135" s="2"/>
      <c r="D4135" s="2"/>
      <c r="E4135" s="106"/>
      <c r="F4135" s="107"/>
      <c r="G4135" s="108"/>
      <c r="H4135" s="109"/>
      <c r="I4135" s="109"/>
      <c r="J4135" s="110"/>
      <c r="K4135" s="117"/>
      <c r="L4135" s="178"/>
      <c r="M4135" s="178"/>
      <c r="N4135" s="106"/>
      <c r="O4135" s="111"/>
      <c r="P4135" s="111"/>
      <c r="Q4135" s="106"/>
      <c r="R4135" s="106"/>
      <c r="S4135" s="106"/>
      <c r="T4135" s="106"/>
      <c r="U4135" s="106"/>
      <c r="V4135" s="106"/>
      <c r="W4135" s="19"/>
      <c r="X4135" s="2"/>
      <c r="Y4135" s="4"/>
      <c r="Z4135" s="106"/>
      <c r="AA4135" s="114"/>
      <c r="AB4135" s="112"/>
      <c r="AC4135" s="178"/>
      <c r="AD4135" s="11"/>
      <c r="AE4135" s="106"/>
      <c r="AF4135" s="106"/>
      <c r="AG4135" s="106"/>
      <c r="AH4135" s="115"/>
      <c r="AI4135" s="116"/>
      <c r="AO4135" s="26"/>
      <c r="AP4135" s="26"/>
    </row>
    <row r="4136" spans="1:42" ht="15" customHeight="1" x14ac:dyDescent="0.25">
      <c r="A4136" s="105"/>
      <c r="B4136" s="106"/>
      <c r="C4136" s="2"/>
      <c r="D4136" s="2"/>
      <c r="E4136" s="106"/>
      <c r="F4136" s="107"/>
      <c r="G4136" s="108"/>
      <c r="H4136" s="109"/>
      <c r="I4136" s="109"/>
      <c r="J4136" s="110"/>
      <c r="K4136" s="117"/>
      <c r="L4136" s="178"/>
      <c r="M4136" s="178"/>
      <c r="N4136" s="106"/>
      <c r="O4136" s="111"/>
      <c r="P4136" s="111"/>
      <c r="Q4136" s="106"/>
      <c r="R4136" s="106"/>
      <c r="S4136" s="106"/>
      <c r="T4136" s="106"/>
      <c r="U4136" s="106"/>
      <c r="V4136" s="106"/>
      <c r="W4136" s="19"/>
      <c r="X4136" s="2"/>
      <c r="Y4136" s="4"/>
      <c r="Z4136" s="106"/>
      <c r="AA4136" s="114"/>
      <c r="AB4136" s="112"/>
      <c r="AC4136" s="178"/>
      <c r="AD4136" s="11"/>
      <c r="AE4136" s="106"/>
      <c r="AF4136" s="106"/>
      <c r="AG4136" s="106"/>
      <c r="AH4136" s="115"/>
      <c r="AI4136" s="116"/>
      <c r="AO4136" s="26"/>
      <c r="AP4136" s="26"/>
    </row>
    <row r="4137" spans="1:42" ht="15" customHeight="1" x14ac:dyDescent="0.25">
      <c r="A4137" s="105"/>
      <c r="B4137" s="106"/>
      <c r="C4137" s="2"/>
      <c r="D4137" s="2"/>
      <c r="E4137" s="106"/>
      <c r="F4137" s="107"/>
      <c r="G4137" s="108"/>
      <c r="H4137" s="109"/>
      <c r="I4137" s="109"/>
      <c r="J4137" s="110"/>
      <c r="K4137" s="117"/>
      <c r="L4137" s="178"/>
      <c r="M4137" s="178"/>
      <c r="N4137" s="106"/>
      <c r="O4137" s="111"/>
      <c r="P4137" s="111"/>
      <c r="Q4137" s="106"/>
      <c r="R4137" s="106"/>
      <c r="S4137" s="106"/>
      <c r="T4137" s="106"/>
      <c r="U4137" s="106"/>
      <c r="V4137" s="106"/>
      <c r="W4137" s="19"/>
      <c r="X4137" s="2"/>
      <c r="Y4137" s="4"/>
      <c r="Z4137" s="106"/>
      <c r="AA4137" s="114"/>
      <c r="AB4137" s="112"/>
      <c r="AC4137" s="178"/>
      <c r="AD4137" s="11"/>
      <c r="AE4137" s="106"/>
      <c r="AF4137" s="106"/>
      <c r="AG4137" s="106"/>
      <c r="AH4137" s="115"/>
      <c r="AI4137" s="116"/>
      <c r="AO4137" s="26"/>
      <c r="AP4137" s="26"/>
    </row>
    <row r="4138" spans="1:42" ht="15" customHeight="1" x14ac:dyDescent="0.25">
      <c r="A4138" s="105"/>
      <c r="B4138" s="106"/>
      <c r="C4138" s="2"/>
      <c r="D4138" s="2"/>
      <c r="E4138" s="106"/>
      <c r="F4138" s="107"/>
      <c r="G4138" s="108"/>
      <c r="H4138" s="109"/>
      <c r="I4138" s="109"/>
      <c r="J4138" s="110"/>
      <c r="K4138" s="117"/>
      <c r="L4138" s="178"/>
      <c r="M4138" s="178"/>
      <c r="N4138" s="106"/>
      <c r="O4138" s="111"/>
      <c r="P4138" s="111"/>
      <c r="Q4138" s="106"/>
      <c r="R4138" s="106"/>
      <c r="S4138" s="106"/>
      <c r="T4138" s="106"/>
      <c r="U4138" s="106"/>
      <c r="V4138" s="106"/>
      <c r="W4138" s="19"/>
      <c r="X4138" s="2"/>
      <c r="Y4138" s="4"/>
      <c r="Z4138" s="106"/>
      <c r="AA4138" s="114"/>
      <c r="AB4138" s="112"/>
      <c r="AC4138" s="178"/>
      <c r="AD4138" s="11"/>
      <c r="AE4138" s="106"/>
      <c r="AF4138" s="106"/>
      <c r="AG4138" s="106"/>
      <c r="AH4138" s="115"/>
      <c r="AI4138" s="116"/>
      <c r="AO4138" s="26"/>
      <c r="AP4138" s="26"/>
    </row>
    <row r="4139" spans="1:42" ht="15" customHeight="1" x14ac:dyDescent="0.25">
      <c r="A4139" s="105"/>
      <c r="B4139" s="106"/>
      <c r="C4139" s="2"/>
      <c r="D4139" s="2"/>
      <c r="E4139" s="106"/>
      <c r="F4139" s="107"/>
      <c r="G4139" s="108"/>
      <c r="H4139" s="109"/>
      <c r="I4139" s="109"/>
      <c r="J4139" s="110"/>
      <c r="K4139" s="117"/>
      <c r="L4139" s="178"/>
      <c r="M4139" s="178"/>
      <c r="N4139" s="106"/>
      <c r="O4139" s="111"/>
      <c r="P4139" s="111"/>
      <c r="Q4139" s="106"/>
      <c r="R4139" s="106"/>
      <c r="S4139" s="106"/>
      <c r="T4139" s="106"/>
      <c r="U4139" s="106"/>
      <c r="V4139" s="106"/>
      <c r="W4139" s="19"/>
      <c r="X4139" s="2"/>
      <c r="Y4139" s="4"/>
      <c r="Z4139" s="106"/>
      <c r="AA4139" s="114"/>
      <c r="AB4139" s="112"/>
      <c r="AC4139" s="178"/>
      <c r="AD4139" s="11"/>
      <c r="AE4139" s="106"/>
      <c r="AF4139" s="106"/>
      <c r="AG4139" s="106"/>
      <c r="AH4139" s="115"/>
      <c r="AI4139" s="116"/>
      <c r="AO4139" s="26"/>
      <c r="AP4139" s="26"/>
    </row>
    <row r="4140" spans="1:42" ht="15" customHeight="1" x14ac:dyDescent="0.25">
      <c r="A4140" s="105"/>
      <c r="B4140" s="106"/>
      <c r="C4140" s="2"/>
      <c r="D4140" s="2"/>
      <c r="E4140" s="106"/>
      <c r="F4140" s="107"/>
      <c r="G4140" s="108"/>
      <c r="H4140" s="109"/>
      <c r="I4140" s="109"/>
      <c r="J4140" s="110"/>
      <c r="K4140" s="117"/>
      <c r="L4140" s="178"/>
      <c r="M4140" s="178"/>
      <c r="N4140" s="106"/>
      <c r="O4140" s="111"/>
      <c r="P4140" s="111"/>
      <c r="Q4140" s="106"/>
      <c r="R4140" s="106"/>
      <c r="S4140" s="106"/>
      <c r="T4140" s="106"/>
      <c r="U4140" s="106"/>
      <c r="V4140" s="106"/>
      <c r="W4140" s="19"/>
      <c r="X4140" s="2"/>
      <c r="Y4140" s="4"/>
      <c r="Z4140" s="106"/>
      <c r="AA4140" s="114"/>
      <c r="AB4140" s="112"/>
      <c r="AC4140" s="178"/>
      <c r="AD4140" s="11"/>
      <c r="AE4140" s="106"/>
      <c r="AF4140" s="106"/>
      <c r="AG4140" s="106"/>
      <c r="AH4140" s="115"/>
      <c r="AI4140" s="116"/>
      <c r="AO4140" s="26"/>
      <c r="AP4140" s="26"/>
    </row>
    <row r="4141" spans="1:42" ht="15" customHeight="1" x14ac:dyDescent="0.25">
      <c r="A4141" s="105"/>
      <c r="B4141" s="106"/>
      <c r="C4141" s="2"/>
      <c r="D4141" s="2"/>
      <c r="E4141" s="106"/>
      <c r="F4141" s="107"/>
      <c r="G4141" s="108"/>
      <c r="H4141" s="109"/>
      <c r="I4141" s="109"/>
      <c r="J4141" s="110"/>
      <c r="K4141" s="117"/>
      <c r="L4141" s="178"/>
      <c r="M4141" s="178"/>
      <c r="N4141" s="106"/>
      <c r="O4141" s="111"/>
      <c r="P4141" s="111"/>
      <c r="Q4141" s="106"/>
      <c r="R4141" s="106"/>
      <c r="S4141" s="106"/>
      <c r="T4141" s="106"/>
      <c r="U4141" s="106"/>
      <c r="V4141" s="106"/>
      <c r="W4141" s="19"/>
      <c r="X4141" s="2"/>
      <c r="Y4141" s="4"/>
      <c r="Z4141" s="106"/>
      <c r="AA4141" s="114"/>
      <c r="AB4141" s="112"/>
      <c r="AC4141" s="178"/>
      <c r="AD4141" s="11"/>
      <c r="AE4141" s="106"/>
      <c r="AF4141" s="106"/>
      <c r="AG4141" s="106"/>
      <c r="AH4141" s="115"/>
      <c r="AI4141" s="116"/>
      <c r="AO4141" s="26"/>
      <c r="AP4141" s="26"/>
    </row>
    <row r="4142" spans="1:42" ht="15" customHeight="1" x14ac:dyDescent="0.25">
      <c r="A4142" s="105"/>
      <c r="B4142" s="106"/>
      <c r="C4142" s="2"/>
      <c r="D4142" s="2"/>
      <c r="E4142" s="106"/>
      <c r="F4142" s="107"/>
      <c r="G4142" s="108"/>
      <c r="H4142" s="109"/>
      <c r="I4142" s="109"/>
      <c r="J4142" s="110"/>
      <c r="K4142" s="117"/>
      <c r="L4142" s="178"/>
      <c r="M4142" s="178"/>
      <c r="N4142" s="106"/>
      <c r="O4142" s="111"/>
      <c r="P4142" s="111"/>
      <c r="Q4142" s="106"/>
      <c r="R4142" s="106"/>
      <c r="S4142" s="106"/>
      <c r="T4142" s="106"/>
      <c r="U4142" s="106"/>
      <c r="V4142" s="106"/>
      <c r="W4142" s="19"/>
      <c r="X4142" s="2"/>
      <c r="Y4142" s="4"/>
      <c r="Z4142" s="106"/>
      <c r="AA4142" s="114"/>
      <c r="AB4142" s="112"/>
      <c r="AC4142" s="178"/>
      <c r="AD4142" s="11"/>
      <c r="AE4142" s="106"/>
      <c r="AF4142" s="106"/>
      <c r="AG4142" s="106"/>
      <c r="AH4142" s="115"/>
      <c r="AI4142" s="116"/>
      <c r="AO4142" s="26"/>
      <c r="AP4142" s="26"/>
    </row>
    <row r="4143" spans="1:42" ht="15" customHeight="1" x14ac:dyDescent="0.25">
      <c r="A4143" s="105"/>
      <c r="B4143" s="106"/>
      <c r="C4143" s="2"/>
      <c r="D4143" s="2"/>
      <c r="E4143" s="106"/>
      <c r="F4143" s="107"/>
      <c r="G4143" s="108"/>
      <c r="H4143" s="109"/>
      <c r="I4143" s="109"/>
      <c r="J4143" s="110"/>
      <c r="K4143" s="117"/>
      <c r="L4143" s="178"/>
      <c r="M4143" s="178"/>
      <c r="N4143" s="106"/>
      <c r="O4143" s="111"/>
      <c r="P4143" s="111"/>
      <c r="Q4143" s="106"/>
      <c r="R4143" s="106"/>
      <c r="S4143" s="106"/>
      <c r="T4143" s="106"/>
      <c r="U4143" s="106"/>
      <c r="V4143" s="106"/>
      <c r="W4143" s="19"/>
      <c r="X4143" s="2"/>
      <c r="Y4143" s="4"/>
      <c r="Z4143" s="106"/>
      <c r="AA4143" s="114"/>
      <c r="AB4143" s="112"/>
      <c r="AC4143" s="178"/>
      <c r="AD4143" s="11"/>
      <c r="AE4143" s="106"/>
      <c r="AF4143" s="106"/>
      <c r="AG4143" s="106"/>
      <c r="AH4143" s="115"/>
      <c r="AI4143" s="116"/>
      <c r="AO4143" s="26"/>
      <c r="AP4143" s="26"/>
    </row>
    <row r="4144" spans="1:42" ht="15" customHeight="1" x14ac:dyDescent="0.25">
      <c r="A4144" s="105"/>
      <c r="B4144" s="106"/>
      <c r="C4144" s="2"/>
      <c r="D4144" s="2"/>
      <c r="E4144" s="106"/>
      <c r="F4144" s="107"/>
      <c r="G4144" s="108"/>
      <c r="H4144" s="109"/>
      <c r="I4144" s="109"/>
      <c r="J4144" s="110"/>
      <c r="K4144" s="117"/>
      <c r="L4144" s="178"/>
      <c r="M4144" s="178"/>
      <c r="N4144" s="106"/>
      <c r="O4144" s="111"/>
      <c r="P4144" s="111"/>
      <c r="Q4144" s="106"/>
      <c r="R4144" s="106"/>
      <c r="S4144" s="106"/>
      <c r="T4144" s="106"/>
      <c r="U4144" s="106"/>
      <c r="V4144" s="106"/>
      <c r="W4144" s="19"/>
      <c r="X4144" s="2"/>
      <c r="Y4144" s="4"/>
      <c r="Z4144" s="106"/>
      <c r="AA4144" s="114"/>
      <c r="AB4144" s="112"/>
      <c r="AC4144" s="178"/>
      <c r="AD4144" s="11"/>
      <c r="AE4144" s="106"/>
      <c r="AF4144" s="106"/>
      <c r="AG4144" s="106"/>
      <c r="AH4144" s="115"/>
      <c r="AI4144" s="116"/>
      <c r="AO4144" s="26"/>
      <c r="AP4144" s="26"/>
    </row>
    <row r="4145" spans="1:42" ht="15" customHeight="1" x14ac:dyDescent="0.25">
      <c r="A4145" s="105"/>
      <c r="B4145" s="106"/>
      <c r="C4145" s="2"/>
      <c r="D4145" s="2"/>
      <c r="E4145" s="106"/>
      <c r="F4145" s="107"/>
      <c r="G4145" s="108"/>
      <c r="H4145" s="109"/>
      <c r="I4145" s="109"/>
      <c r="J4145" s="110"/>
      <c r="K4145" s="117"/>
      <c r="L4145" s="178"/>
      <c r="M4145" s="178"/>
      <c r="N4145" s="106"/>
      <c r="O4145" s="111"/>
      <c r="P4145" s="111"/>
      <c r="Q4145" s="106"/>
      <c r="R4145" s="106"/>
      <c r="S4145" s="106"/>
      <c r="T4145" s="106"/>
      <c r="U4145" s="106"/>
      <c r="V4145" s="106"/>
      <c r="W4145" s="19"/>
      <c r="X4145" s="2"/>
      <c r="Y4145" s="4"/>
      <c r="Z4145" s="106"/>
      <c r="AA4145" s="114"/>
      <c r="AB4145" s="112"/>
      <c r="AC4145" s="178"/>
      <c r="AD4145" s="11"/>
      <c r="AE4145" s="106"/>
      <c r="AF4145" s="106"/>
      <c r="AG4145" s="106"/>
      <c r="AH4145" s="115"/>
      <c r="AI4145" s="116"/>
      <c r="AO4145" s="26"/>
      <c r="AP4145" s="26"/>
    </row>
    <row r="4146" spans="1:42" ht="15" customHeight="1" x14ac:dyDescent="0.25">
      <c r="A4146" s="105"/>
      <c r="B4146" s="106"/>
      <c r="C4146" s="2"/>
      <c r="D4146" s="2"/>
      <c r="E4146" s="106"/>
      <c r="F4146" s="107"/>
      <c r="G4146" s="108"/>
      <c r="H4146" s="109"/>
      <c r="I4146" s="109"/>
      <c r="J4146" s="110"/>
      <c r="K4146" s="117"/>
      <c r="L4146" s="178"/>
      <c r="M4146" s="178"/>
      <c r="N4146" s="106"/>
      <c r="O4146" s="111"/>
      <c r="P4146" s="111"/>
      <c r="Q4146" s="106"/>
      <c r="R4146" s="106"/>
      <c r="S4146" s="106"/>
      <c r="T4146" s="106"/>
      <c r="U4146" s="106"/>
      <c r="V4146" s="106"/>
      <c r="W4146" s="19"/>
      <c r="X4146" s="2"/>
      <c r="Y4146" s="4"/>
      <c r="Z4146" s="106"/>
      <c r="AA4146" s="114"/>
      <c r="AB4146" s="112"/>
      <c r="AC4146" s="178"/>
      <c r="AD4146" s="11"/>
      <c r="AE4146" s="106"/>
      <c r="AF4146" s="106"/>
      <c r="AG4146" s="106"/>
      <c r="AH4146" s="115"/>
      <c r="AI4146" s="116"/>
      <c r="AO4146" s="26"/>
      <c r="AP4146" s="26"/>
    </row>
    <row r="4147" spans="1:42" ht="15" customHeight="1" x14ac:dyDescent="0.25">
      <c r="A4147" s="105"/>
      <c r="B4147" s="106"/>
      <c r="C4147" s="2"/>
      <c r="D4147" s="2"/>
      <c r="E4147" s="106"/>
      <c r="F4147" s="107"/>
      <c r="G4147" s="108"/>
      <c r="H4147" s="109"/>
      <c r="I4147" s="109"/>
      <c r="J4147" s="110"/>
      <c r="K4147" s="117"/>
      <c r="L4147" s="178"/>
      <c r="M4147" s="178"/>
      <c r="N4147" s="106"/>
      <c r="O4147" s="111"/>
      <c r="P4147" s="111"/>
      <c r="Q4147" s="106"/>
      <c r="R4147" s="106"/>
      <c r="S4147" s="106"/>
      <c r="T4147" s="106"/>
      <c r="U4147" s="106"/>
      <c r="V4147" s="106"/>
      <c r="W4147" s="19"/>
      <c r="X4147" s="2"/>
      <c r="Y4147" s="4"/>
      <c r="Z4147" s="106"/>
      <c r="AA4147" s="114"/>
      <c r="AB4147" s="112"/>
      <c r="AC4147" s="178"/>
      <c r="AD4147" s="11"/>
      <c r="AE4147" s="106"/>
      <c r="AF4147" s="106"/>
      <c r="AG4147" s="106"/>
      <c r="AH4147" s="115"/>
      <c r="AI4147" s="116"/>
      <c r="AO4147" s="26"/>
      <c r="AP4147" s="26"/>
    </row>
    <row r="4148" spans="1:42" ht="15" customHeight="1" x14ac:dyDescent="0.25">
      <c r="A4148" s="105"/>
      <c r="B4148" s="106"/>
      <c r="C4148" s="2"/>
      <c r="D4148" s="2"/>
      <c r="E4148" s="106"/>
      <c r="F4148" s="107"/>
      <c r="G4148" s="108"/>
      <c r="H4148" s="109"/>
      <c r="I4148" s="109"/>
      <c r="J4148" s="110"/>
      <c r="K4148" s="117"/>
      <c r="L4148" s="178"/>
      <c r="M4148" s="178"/>
      <c r="N4148" s="106"/>
      <c r="O4148" s="111"/>
      <c r="P4148" s="111"/>
      <c r="Q4148" s="106"/>
      <c r="R4148" s="106"/>
      <c r="S4148" s="106"/>
      <c r="T4148" s="106"/>
      <c r="U4148" s="106"/>
      <c r="V4148" s="106"/>
      <c r="W4148" s="19"/>
      <c r="X4148" s="2"/>
      <c r="Y4148" s="4"/>
      <c r="Z4148" s="106"/>
      <c r="AA4148" s="114"/>
      <c r="AB4148" s="112"/>
      <c r="AC4148" s="178"/>
      <c r="AD4148" s="11"/>
      <c r="AE4148" s="106"/>
      <c r="AF4148" s="106"/>
      <c r="AG4148" s="106"/>
      <c r="AH4148" s="115"/>
      <c r="AI4148" s="116"/>
      <c r="AO4148" s="26"/>
      <c r="AP4148" s="26"/>
    </row>
    <row r="4149" spans="1:42" ht="15" customHeight="1" x14ac:dyDescent="0.25">
      <c r="A4149" s="105"/>
      <c r="B4149" s="106"/>
      <c r="C4149" s="2"/>
      <c r="D4149" s="2"/>
      <c r="E4149" s="106"/>
      <c r="F4149" s="107"/>
      <c r="G4149" s="108"/>
      <c r="H4149" s="109"/>
      <c r="I4149" s="109"/>
      <c r="J4149" s="110"/>
      <c r="K4149" s="117"/>
      <c r="L4149" s="178"/>
      <c r="M4149" s="178"/>
      <c r="N4149" s="106"/>
      <c r="O4149" s="111"/>
      <c r="P4149" s="111"/>
      <c r="Q4149" s="106"/>
      <c r="R4149" s="106"/>
      <c r="S4149" s="106"/>
      <c r="T4149" s="106"/>
      <c r="U4149" s="106"/>
      <c r="V4149" s="106"/>
      <c r="W4149" s="19"/>
      <c r="X4149" s="2"/>
      <c r="Y4149" s="4"/>
      <c r="Z4149" s="106"/>
      <c r="AA4149" s="114"/>
      <c r="AB4149" s="112"/>
      <c r="AC4149" s="178"/>
      <c r="AD4149" s="11"/>
      <c r="AE4149" s="106"/>
      <c r="AF4149" s="106"/>
      <c r="AG4149" s="106"/>
      <c r="AH4149" s="115"/>
      <c r="AI4149" s="116"/>
      <c r="AO4149" s="26"/>
      <c r="AP4149" s="26"/>
    </row>
    <row r="4150" spans="1:42" ht="15" customHeight="1" x14ac:dyDescent="0.25">
      <c r="A4150" s="105"/>
      <c r="B4150" s="106"/>
      <c r="C4150" s="2"/>
      <c r="D4150" s="2"/>
      <c r="E4150" s="106"/>
      <c r="F4150" s="107"/>
      <c r="G4150" s="108"/>
      <c r="H4150" s="109"/>
      <c r="I4150" s="109"/>
      <c r="J4150" s="110"/>
      <c r="K4150" s="117"/>
      <c r="L4150" s="178"/>
      <c r="M4150" s="178"/>
      <c r="N4150" s="106"/>
      <c r="O4150" s="111"/>
      <c r="P4150" s="111"/>
      <c r="Q4150" s="106"/>
      <c r="R4150" s="106"/>
      <c r="S4150" s="106"/>
      <c r="T4150" s="106"/>
      <c r="U4150" s="106"/>
      <c r="V4150" s="106"/>
      <c r="W4150" s="19"/>
      <c r="X4150" s="2"/>
      <c r="Y4150" s="4"/>
      <c r="Z4150" s="106"/>
      <c r="AA4150" s="114"/>
      <c r="AB4150" s="112"/>
      <c r="AC4150" s="178"/>
      <c r="AD4150" s="11"/>
      <c r="AE4150" s="106"/>
      <c r="AF4150" s="106"/>
      <c r="AG4150" s="106"/>
      <c r="AH4150" s="115"/>
      <c r="AI4150" s="116"/>
      <c r="AO4150" s="26"/>
      <c r="AP4150" s="26"/>
    </row>
    <row r="4151" spans="1:42" ht="15" customHeight="1" x14ac:dyDescent="0.25">
      <c r="A4151" s="105"/>
      <c r="B4151" s="106"/>
      <c r="C4151" s="2"/>
      <c r="D4151" s="2"/>
      <c r="E4151" s="106"/>
      <c r="F4151" s="107"/>
      <c r="G4151" s="108"/>
      <c r="H4151" s="109"/>
      <c r="I4151" s="109"/>
      <c r="J4151" s="110"/>
      <c r="K4151" s="117"/>
      <c r="L4151" s="178"/>
      <c r="M4151" s="178"/>
      <c r="N4151" s="106"/>
      <c r="O4151" s="111"/>
      <c r="P4151" s="111"/>
      <c r="Q4151" s="106"/>
      <c r="R4151" s="106"/>
      <c r="S4151" s="106"/>
      <c r="T4151" s="106"/>
      <c r="U4151" s="106"/>
      <c r="V4151" s="106"/>
      <c r="W4151" s="19"/>
      <c r="X4151" s="2"/>
      <c r="Y4151" s="4"/>
      <c r="Z4151" s="106"/>
      <c r="AA4151" s="114"/>
      <c r="AB4151" s="112"/>
      <c r="AC4151" s="178"/>
      <c r="AD4151" s="11"/>
      <c r="AE4151" s="106"/>
      <c r="AF4151" s="106"/>
      <c r="AG4151" s="106"/>
      <c r="AH4151" s="115"/>
      <c r="AI4151" s="116"/>
      <c r="AO4151" s="26"/>
      <c r="AP4151" s="26"/>
    </row>
    <row r="4152" spans="1:42" ht="15" customHeight="1" x14ac:dyDescent="0.25">
      <c r="A4152" s="105"/>
      <c r="B4152" s="106"/>
      <c r="C4152" s="2"/>
      <c r="D4152" s="2"/>
      <c r="E4152" s="106"/>
      <c r="F4152" s="107"/>
      <c r="G4152" s="108"/>
      <c r="H4152" s="109"/>
      <c r="I4152" s="109"/>
      <c r="J4152" s="110"/>
      <c r="K4152" s="117"/>
      <c r="L4152" s="178"/>
      <c r="M4152" s="178"/>
      <c r="N4152" s="106"/>
      <c r="O4152" s="111"/>
      <c r="P4152" s="111"/>
      <c r="Q4152" s="106"/>
      <c r="R4152" s="106"/>
      <c r="S4152" s="106"/>
      <c r="T4152" s="106"/>
      <c r="U4152" s="106"/>
      <c r="V4152" s="106"/>
      <c r="W4152" s="19"/>
      <c r="X4152" s="2"/>
      <c r="Y4152" s="4"/>
      <c r="Z4152" s="106"/>
      <c r="AA4152" s="114"/>
      <c r="AB4152" s="112"/>
      <c r="AC4152" s="178"/>
      <c r="AD4152" s="11"/>
      <c r="AE4152" s="106"/>
      <c r="AF4152" s="106"/>
      <c r="AG4152" s="106"/>
      <c r="AH4152" s="115"/>
      <c r="AI4152" s="116"/>
      <c r="AO4152" s="26"/>
      <c r="AP4152" s="26"/>
    </row>
    <row r="4153" spans="1:42" ht="15" customHeight="1" x14ac:dyDescent="0.25">
      <c r="A4153" s="105"/>
      <c r="B4153" s="106"/>
      <c r="C4153" s="2"/>
      <c r="D4153" s="2"/>
      <c r="E4153" s="106"/>
      <c r="F4153" s="107"/>
      <c r="G4153" s="108"/>
      <c r="H4153" s="109"/>
      <c r="I4153" s="109"/>
      <c r="J4153" s="110"/>
      <c r="K4153" s="117"/>
      <c r="L4153" s="178"/>
      <c r="M4153" s="178"/>
      <c r="N4153" s="106"/>
      <c r="O4153" s="111"/>
      <c r="P4153" s="111"/>
      <c r="Q4153" s="106"/>
      <c r="R4153" s="106"/>
      <c r="S4153" s="106"/>
      <c r="T4153" s="106"/>
      <c r="U4153" s="106"/>
      <c r="V4153" s="106"/>
      <c r="W4153" s="19"/>
      <c r="X4153" s="2"/>
      <c r="Y4153" s="4"/>
      <c r="Z4153" s="106"/>
      <c r="AA4153" s="114"/>
      <c r="AB4153" s="112"/>
      <c r="AC4153" s="178"/>
      <c r="AD4153" s="11"/>
      <c r="AE4153" s="106"/>
      <c r="AF4153" s="106"/>
      <c r="AG4153" s="106"/>
      <c r="AH4153" s="115"/>
      <c r="AI4153" s="116"/>
      <c r="AO4153" s="26"/>
      <c r="AP4153" s="26"/>
    </row>
    <row r="4154" spans="1:42" ht="15" customHeight="1" x14ac:dyDescent="0.25">
      <c r="A4154" s="105"/>
      <c r="B4154" s="106"/>
      <c r="C4154" s="2"/>
      <c r="D4154" s="2"/>
      <c r="E4154" s="106"/>
      <c r="F4154" s="107"/>
      <c r="G4154" s="108"/>
      <c r="H4154" s="109"/>
      <c r="I4154" s="109"/>
      <c r="J4154" s="110"/>
      <c r="K4154" s="117"/>
      <c r="L4154" s="178"/>
      <c r="M4154" s="178"/>
      <c r="N4154" s="106"/>
      <c r="O4154" s="111"/>
      <c r="P4154" s="111"/>
      <c r="Q4154" s="106"/>
      <c r="R4154" s="106"/>
      <c r="S4154" s="106"/>
      <c r="T4154" s="106"/>
      <c r="U4154" s="106"/>
      <c r="V4154" s="106"/>
      <c r="W4154" s="19"/>
      <c r="X4154" s="2"/>
      <c r="Y4154" s="4"/>
      <c r="Z4154" s="106"/>
      <c r="AA4154" s="114"/>
      <c r="AB4154" s="112"/>
      <c r="AC4154" s="178"/>
      <c r="AD4154" s="11"/>
      <c r="AE4154" s="106"/>
      <c r="AF4154" s="106"/>
      <c r="AG4154" s="106"/>
      <c r="AH4154" s="115"/>
      <c r="AI4154" s="116"/>
      <c r="AO4154" s="26"/>
      <c r="AP4154" s="26"/>
    </row>
    <row r="4155" spans="1:42" ht="15" customHeight="1" x14ac:dyDescent="0.25">
      <c r="A4155" s="105"/>
      <c r="B4155" s="106"/>
      <c r="C4155" s="2"/>
      <c r="D4155" s="2"/>
      <c r="E4155" s="106"/>
      <c r="F4155" s="107"/>
      <c r="G4155" s="108"/>
      <c r="H4155" s="109"/>
      <c r="I4155" s="109"/>
      <c r="J4155" s="110"/>
      <c r="K4155" s="117"/>
      <c r="L4155" s="178"/>
      <c r="M4155" s="178"/>
      <c r="N4155" s="106"/>
      <c r="O4155" s="111"/>
      <c r="P4155" s="111"/>
      <c r="Q4155" s="106"/>
      <c r="R4155" s="106"/>
      <c r="S4155" s="106"/>
      <c r="T4155" s="106"/>
      <c r="U4155" s="106"/>
      <c r="V4155" s="106"/>
      <c r="W4155" s="19"/>
      <c r="X4155" s="2"/>
      <c r="Y4155" s="4"/>
      <c r="Z4155" s="106"/>
      <c r="AA4155" s="114"/>
      <c r="AB4155" s="112"/>
      <c r="AC4155" s="178"/>
      <c r="AD4155" s="11"/>
      <c r="AE4155" s="106"/>
      <c r="AF4155" s="106"/>
      <c r="AG4155" s="106"/>
      <c r="AH4155" s="115"/>
      <c r="AI4155" s="116"/>
      <c r="AO4155" s="26"/>
      <c r="AP4155" s="26"/>
    </row>
    <row r="4156" spans="1:42" ht="15" customHeight="1" x14ac:dyDescent="0.25">
      <c r="A4156" s="105"/>
      <c r="B4156" s="106"/>
      <c r="C4156" s="2"/>
      <c r="D4156" s="2"/>
      <c r="E4156" s="106"/>
      <c r="F4156" s="107"/>
      <c r="G4156" s="108"/>
      <c r="H4156" s="109"/>
      <c r="I4156" s="109"/>
      <c r="J4156" s="110"/>
      <c r="K4156" s="117"/>
      <c r="L4156" s="178"/>
      <c r="M4156" s="178"/>
      <c r="N4156" s="106"/>
      <c r="O4156" s="111"/>
      <c r="P4156" s="111"/>
      <c r="Q4156" s="106"/>
      <c r="R4156" s="106"/>
      <c r="S4156" s="106"/>
      <c r="T4156" s="106"/>
      <c r="U4156" s="106"/>
      <c r="V4156" s="106"/>
      <c r="W4156" s="19"/>
      <c r="X4156" s="2"/>
      <c r="Y4156" s="4"/>
      <c r="Z4156" s="106"/>
      <c r="AA4156" s="114"/>
      <c r="AB4156" s="112"/>
      <c r="AC4156" s="178"/>
      <c r="AD4156" s="11"/>
      <c r="AE4156" s="106"/>
      <c r="AF4156" s="106"/>
      <c r="AG4156" s="106"/>
      <c r="AH4156" s="115"/>
      <c r="AI4156" s="116"/>
      <c r="AO4156" s="26"/>
      <c r="AP4156" s="26"/>
    </row>
    <row r="4157" spans="1:42" ht="15" customHeight="1" x14ac:dyDescent="0.25">
      <c r="A4157" s="105"/>
      <c r="B4157" s="106"/>
      <c r="C4157" s="2"/>
      <c r="D4157" s="2"/>
      <c r="E4157" s="106"/>
      <c r="F4157" s="107"/>
      <c r="G4157" s="108"/>
      <c r="H4157" s="109"/>
      <c r="I4157" s="109"/>
      <c r="J4157" s="110"/>
      <c r="K4157" s="117"/>
      <c r="L4157" s="178"/>
      <c r="M4157" s="178"/>
      <c r="N4157" s="106"/>
      <c r="O4157" s="111"/>
      <c r="P4157" s="111"/>
      <c r="Q4157" s="106"/>
      <c r="R4157" s="106"/>
      <c r="S4157" s="106"/>
      <c r="T4157" s="106"/>
      <c r="U4157" s="106"/>
      <c r="V4157" s="106"/>
      <c r="W4157" s="19"/>
      <c r="X4157" s="2"/>
      <c r="Y4157" s="4"/>
      <c r="Z4157" s="106"/>
      <c r="AA4157" s="114"/>
      <c r="AB4157" s="112"/>
      <c r="AC4157" s="178"/>
      <c r="AD4157" s="11"/>
      <c r="AE4157" s="106"/>
      <c r="AF4157" s="106"/>
      <c r="AG4157" s="106"/>
      <c r="AH4157" s="115"/>
      <c r="AI4157" s="116"/>
      <c r="AO4157" s="26"/>
      <c r="AP4157" s="26"/>
    </row>
    <row r="4158" spans="1:42" ht="15" customHeight="1" x14ac:dyDescent="0.25">
      <c r="A4158" s="105"/>
      <c r="B4158" s="106"/>
      <c r="C4158" s="2"/>
      <c r="D4158" s="2"/>
      <c r="E4158" s="106"/>
      <c r="F4158" s="107"/>
      <c r="G4158" s="108"/>
      <c r="H4158" s="109"/>
      <c r="I4158" s="109"/>
      <c r="J4158" s="110"/>
      <c r="K4158" s="117"/>
      <c r="L4158" s="178"/>
      <c r="M4158" s="178"/>
      <c r="N4158" s="106"/>
      <c r="O4158" s="111"/>
      <c r="P4158" s="111"/>
      <c r="Q4158" s="106"/>
      <c r="R4158" s="106"/>
      <c r="S4158" s="106"/>
      <c r="T4158" s="106"/>
      <c r="U4158" s="106"/>
      <c r="V4158" s="106"/>
      <c r="W4158" s="19"/>
      <c r="X4158" s="2"/>
      <c r="Y4158" s="4"/>
      <c r="Z4158" s="106"/>
      <c r="AA4158" s="114"/>
      <c r="AB4158" s="112"/>
      <c r="AC4158" s="178"/>
      <c r="AD4158" s="11"/>
      <c r="AE4158" s="106"/>
      <c r="AF4158" s="106"/>
      <c r="AG4158" s="106"/>
      <c r="AH4158" s="115"/>
      <c r="AI4158" s="116"/>
      <c r="AO4158" s="26"/>
      <c r="AP4158" s="26"/>
    </row>
    <row r="4159" spans="1:42" ht="15" customHeight="1" x14ac:dyDescent="0.25">
      <c r="A4159" s="105"/>
      <c r="B4159" s="106"/>
      <c r="C4159" s="2"/>
      <c r="D4159" s="2"/>
      <c r="E4159" s="106"/>
      <c r="F4159" s="107"/>
      <c r="G4159" s="108"/>
      <c r="H4159" s="109"/>
      <c r="I4159" s="109"/>
      <c r="J4159" s="110"/>
      <c r="K4159" s="117"/>
      <c r="L4159" s="178"/>
      <c r="M4159" s="178"/>
      <c r="N4159" s="106"/>
      <c r="O4159" s="111"/>
      <c r="P4159" s="111"/>
      <c r="Q4159" s="106"/>
      <c r="R4159" s="106"/>
      <c r="S4159" s="106"/>
      <c r="T4159" s="106"/>
      <c r="U4159" s="106"/>
      <c r="V4159" s="106"/>
      <c r="W4159" s="19"/>
      <c r="X4159" s="2"/>
      <c r="Y4159" s="4"/>
      <c r="Z4159" s="106"/>
      <c r="AA4159" s="114"/>
      <c r="AB4159" s="112"/>
      <c r="AC4159" s="178"/>
      <c r="AD4159" s="11"/>
      <c r="AE4159" s="106"/>
      <c r="AF4159" s="106"/>
      <c r="AG4159" s="106"/>
      <c r="AH4159" s="115"/>
      <c r="AI4159" s="116"/>
      <c r="AO4159" s="26"/>
      <c r="AP4159" s="26"/>
    </row>
    <row r="4160" spans="1:42" ht="15" customHeight="1" x14ac:dyDescent="0.25">
      <c r="A4160" s="105"/>
      <c r="B4160" s="106"/>
      <c r="C4160" s="2"/>
      <c r="D4160" s="2"/>
      <c r="E4160" s="106"/>
      <c r="F4160" s="107"/>
      <c r="G4160" s="108"/>
      <c r="H4160" s="109"/>
      <c r="I4160" s="109"/>
      <c r="J4160" s="110"/>
      <c r="K4160" s="117"/>
      <c r="L4160" s="178"/>
      <c r="M4160" s="178"/>
      <c r="N4160" s="106"/>
      <c r="O4160" s="111"/>
      <c r="P4160" s="111"/>
      <c r="Q4160" s="106"/>
      <c r="R4160" s="106"/>
      <c r="S4160" s="106"/>
      <c r="T4160" s="106"/>
      <c r="U4160" s="106"/>
      <c r="V4160" s="106"/>
      <c r="W4160" s="19"/>
      <c r="X4160" s="2"/>
      <c r="Y4160" s="4"/>
      <c r="Z4160" s="106"/>
      <c r="AA4160" s="114"/>
      <c r="AB4160" s="112"/>
      <c r="AC4160" s="178"/>
      <c r="AD4160" s="11"/>
      <c r="AE4160" s="106"/>
      <c r="AF4160" s="106"/>
      <c r="AG4160" s="106"/>
      <c r="AH4160" s="115"/>
      <c r="AI4160" s="116"/>
      <c r="AO4160" s="26"/>
      <c r="AP4160" s="26"/>
    </row>
    <row r="4161" spans="1:42" ht="15" customHeight="1" x14ac:dyDescent="0.25">
      <c r="A4161" s="105"/>
      <c r="B4161" s="106"/>
      <c r="C4161" s="2"/>
      <c r="D4161" s="2"/>
      <c r="E4161" s="106"/>
      <c r="F4161" s="107"/>
      <c r="G4161" s="108"/>
      <c r="H4161" s="109"/>
      <c r="I4161" s="109"/>
      <c r="J4161" s="110"/>
      <c r="K4161" s="117"/>
      <c r="L4161" s="178"/>
      <c r="M4161" s="178"/>
      <c r="N4161" s="106"/>
      <c r="O4161" s="111"/>
      <c r="P4161" s="111"/>
      <c r="Q4161" s="106"/>
      <c r="R4161" s="106"/>
      <c r="S4161" s="106"/>
      <c r="T4161" s="106"/>
      <c r="U4161" s="106"/>
      <c r="V4161" s="106"/>
      <c r="W4161" s="19"/>
      <c r="X4161" s="2"/>
      <c r="Y4161" s="4"/>
      <c r="Z4161" s="106"/>
      <c r="AA4161" s="114"/>
      <c r="AB4161" s="112"/>
      <c r="AC4161" s="178"/>
      <c r="AD4161" s="11"/>
      <c r="AE4161" s="106"/>
      <c r="AF4161" s="106"/>
      <c r="AG4161" s="106"/>
      <c r="AH4161" s="115"/>
      <c r="AI4161" s="116"/>
      <c r="AO4161" s="26"/>
      <c r="AP4161" s="26"/>
    </row>
    <row r="4162" spans="1:42" ht="15" customHeight="1" x14ac:dyDescent="0.25">
      <c r="A4162" s="105"/>
      <c r="B4162" s="106"/>
      <c r="C4162" s="2"/>
      <c r="D4162" s="2"/>
      <c r="E4162" s="106"/>
      <c r="F4162" s="107"/>
      <c r="G4162" s="108"/>
      <c r="H4162" s="109"/>
      <c r="I4162" s="109"/>
      <c r="J4162" s="110"/>
      <c r="K4162" s="117"/>
      <c r="L4162" s="178"/>
      <c r="M4162" s="178"/>
      <c r="N4162" s="106"/>
      <c r="O4162" s="111"/>
      <c r="P4162" s="111"/>
      <c r="Q4162" s="106"/>
      <c r="R4162" s="106"/>
      <c r="S4162" s="106"/>
      <c r="T4162" s="106"/>
      <c r="U4162" s="106"/>
      <c r="V4162" s="106"/>
      <c r="W4162" s="19"/>
      <c r="X4162" s="2"/>
      <c r="Y4162" s="4"/>
      <c r="Z4162" s="106"/>
      <c r="AA4162" s="114"/>
      <c r="AB4162" s="112"/>
      <c r="AC4162" s="178"/>
      <c r="AD4162" s="11"/>
      <c r="AE4162" s="106"/>
      <c r="AF4162" s="106"/>
      <c r="AG4162" s="106"/>
      <c r="AH4162" s="115"/>
      <c r="AI4162" s="116"/>
      <c r="AO4162" s="26"/>
      <c r="AP4162" s="26"/>
    </row>
    <row r="4163" spans="1:42" ht="15" customHeight="1" x14ac:dyDescent="0.25">
      <c r="A4163" s="105"/>
      <c r="B4163" s="106"/>
      <c r="C4163" s="2"/>
      <c r="D4163" s="2"/>
      <c r="E4163" s="106"/>
      <c r="F4163" s="107"/>
      <c r="G4163" s="108"/>
      <c r="H4163" s="109"/>
      <c r="I4163" s="109"/>
      <c r="J4163" s="110"/>
      <c r="K4163" s="117"/>
      <c r="L4163" s="178"/>
      <c r="M4163" s="178"/>
      <c r="N4163" s="106"/>
      <c r="O4163" s="111"/>
      <c r="P4163" s="111"/>
      <c r="Q4163" s="106"/>
      <c r="R4163" s="106"/>
      <c r="S4163" s="106"/>
      <c r="T4163" s="106"/>
      <c r="U4163" s="106"/>
      <c r="V4163" s="106"/>
      <c r="W4163" s="19"/>
      <c r="X4163" s="2"/>
      <c r="Y4163" s="4"/>
      <c r="Z4163" s="106"/>
      <c r="AA4163" s="114"/>
      <c r="AB4163" s="112"/>
      <c r="AC4163" s="178"/>
      <c r="AD4163" s="11"/>
      <c r="AE4163" s="106"/>
      <c r="AF4163" s="106"/>
      <c r="AG4163" s="106"/>
      <c r="AH4163" s="115"/>
      <c r="AI4163" s="116"/>
      <c r="AO4163" s="26"/>
      <c r="AP4163" s="26"/>
    </row>
    <row r="4164" spans="1:42" ht="15" customHeight="1" x14ac:dyDescent="0.25">
      <c r="A4164" s="105"/>
      <c r="B4164" s="106"/>
      <c r="C4164" s="2"/>
      <c r="D4164" s="2"/>
      <c r="E4164" s="106"/>
      <c r="F4164" s="107"/>
      <c r="G4164" s="108"/>
      <c r="H4164" s="109"/>
      <c r="I4164" s="109"/>
      <c r="J4164" s="110"/>
      <c r="K4164" s="117"/>
      <c r="L4164" s="178"/>
      <c r="M4164" s="178"/>
      <c r="N4164" s="106"/>
      <c r="O4164" s="111"/>
      <c r="P4164" s="111"/>
      <c r="Q4164" s="106"/>
      <c r="R4164" s="106"/>
      <c r="S4164" s="106"/>
      <c r="T4164" s="106"/>
      <c r="U4164" s="106"/>
      <c r="V4164" s="106"/>
      <c r="W4164" s="19"/>
      <c r="X4164" s="2"/>
      <c r="Y4164" s="4"/>
      <c r="Z4164" s="106"/>
      <c r="AA4164" s="114"/>
      <c r="AB4164" s="112"/>
      <c r="AC4164" s="178"/>
      <c r="AD4164" s="11"/>
      <c r="AE4164" s="106"/>
      <c r="AF4164" s="106"/>
      <c r="AG4164" s="106"/>
      <c r="AH4164" s="115"/>
      <c r="AI4164" s="116"/>
      <c r="AO4164" s="26"/>
      <c r="AP4164" s="26"/>
    </row>
    <row r="4165" spans="1:42" ht="15" customHeight="1" x14ac:dyDescent="0.25">
      <c r="A4165" s="105"/>
      <c r="B4165" s="106"/>
      <c r="C4165" s="2"/>
      <c r="D4165" s="2"/>
      <c r="E4165" s="106"/>
      <c r="F4165" s="107"/>
      <c r="G4165" s="108"/>
      <c r="H4165" s="109"/>
      <c r="I4165" s="109"/>
      <c r="J4165" s="110"/>
      <c r="K4165" s="117"/>
      <c r="L4165" s="178"/>
      <c r="M4165" s="178"/>
      <c r="N4165" s="106"/>
      <c r="O4165" s="111"/>
      <c r="P4165" s="111"/>
      <c r="Q4165" s="106"/>
      <c r="R4165" s="106"/>
      <c r="S4165" s="106"/>
      <c r="T4165" s="106"/>
      <c r="U4165" s="106"/>
      <c r="V4165" s="106"/>
      <c r="W4165" s="19"/>
      <c r="X4165" s="2"/>
      <c r="Y4165" s="4"/>
      <c r="Z4165" s="106"/>
      <c r="AA4165" s="114"/>
      <c r="AB4165" s="112"/>
      <c r="AC4165" s="178"/>
      <c r="AD4165" s="11"/>
      <c r="AE4165" s="106"/>
      <c r="AF4165" s="106"/>
      <c r="AG4165" s="106"/>
      <c r="AH4165" s="115"/>
      <c r="AI4165" s="116"/>
      <c r="AO4165" s="26"/>
      <c r="AP4165" s="26"/>
    </row>
    <row r="4166" spans="1:42" ht="15" customHeight="1" x14ac:dyDescent="0.25">
      <c r="A4166" s="105"/>
      <c r="B4166" s="106"/>
      <c r="C4166" s="2"/>
      <c r="D4166" s="2"/>
      <c r="E4166" s="106"/>
      <c r="F4166" s="107"/>
      <c r="G4166" s="108"/>
      <c r="H4166" s="109"/>
      <c r="I4166" s="109"/>
      <c r="J4166" s="110"/>
      <c r="K4166" s="117"/>
      <c r="L4166" s="178"/>
      <c r="M4166" s="178"/>
      <c r="N4166" s="106"/>
      <c r="O4166" s="111"/>
      <c r="P4166" s="111"/>
      <c r="Q4166" s="106"/>
      <c r="R4166" s="106"/>
      <c r="S4166" s="106"/>
      <c r="T4166" s="106"/>
      <c r="U4166" s="106"/>
      <c r="V4166" s="106"/>
      <c r="W4166" s="19"/>
      <c r="X4166" s="2"/>
      <c r="Y4166" s="4"/>
      <c r="Z4166" s="106"/>
      <c r="AA4166" s="114"/>
      <c r="AB4166" s="112"/>
      <c r="AC4166" s="178"/>
      <c r="AD4166" s="11"/>
      <c r="AE4166" s="106"/>
      <c r="AF4166" s="106"/>
      <c r="AG4166" s="106"/>
      <c r="AH4166" s="115"/>
      <c r="AI4166" s="116"/>
      <c r="AO4166" s="26"/>
      <c r="AP4166" s="26"/>
    </row>
    <row r="4167" spans="1:42" ht="15" customHeight="1" x14ac:dyDescent="0.25">
      <c r="A4167" s="105"/>
      <c r="B4167" s="106"/>
      <c r="C4167" s="2"/>
      <c r="D4167" s="2"/>
      <c r="E4167" s="106"/>
      <c r="F4167" s="107"/>
      <c r="G4167" s="108"/>
      <c r="H4167" s="109"/>
      <c r="I4167" s="109"/>
      <c r="J4167" s="110"/>
      <c r="K4167" s="117"/>
      <c r="L4167" s="178"/>
      <c r="M4167" s="178"/>
      <c r="N4167" s="106"/>
      <c r="O4167" s="111"/>
      <c r="P4167" s="111"/>
      <c r="Q4167" s="106"/>
      <c r="R4167" s="106"/>
      <c r="S4167" s="106"/>
      <c r="T4167" s="106"/>
      <c r="U4167" s="106"/>
      <c r="V4167" s="106"/>
      <c r="W4167" s="19"/>
      <c r="X4167" s="2"/>
      <c r="Y4167" s="4"/>
      <c r="Z4167" s="106"/>
      <c r="AA4167" s="114"/>
      <c r="AB4167" s="112"/>
      <c r="AC4167" s="178"/>
      <c r="AD4167" s="11"/>
      <c r="AE4167" s="106"/>
      <c r="AF4167" s="106"/>
      <c r="AG4167" s="106"/>
      <c r="AH4167" s="115"/>
      <c r="AI4167" s="116"/>
      <c r="AO4167" s="26"/>
      <c r="AP4167" s="26"/>
    </row>
    <row r="4168" spans="1:42" ht="15" customHeight="1" x14ac:dyDescent="0.25">
      <c r="A4168" s="105"/>
      <c r="B4168" s="106"/>
      <c r="C4168" s="2"/>
      <c r="D4168" s="2"/>
      <c r="E4168" s="106"/>
      <c r="F4168" s="107"/>
      <c r="G4168" s="108"/>
      <c r="H4168" s="109"/>
      <c r="I4168" s="109"/>
      <c r="J4168" s="110"/>
      <c r="K4168" s="117"/>
      <c r="L4168" s="178"/>
      <c r="M4168" s="178"/>
      <c r="N4168" s="106"/>
      <c r="O4168" s="111"/>
      <c r="P4168" s="111"/>
      <c r="Q4168" s="106"/>
      <c r="R4168" s="106"/>
      <c r="S4168" s="106"/>
      <c r="T4168" s="106"/>
      <c r="U4168" s="106"/>
      <c r="V4168" s="106"/>
      <c r="W4168" s="19"/>
      <c r="X4168" s="2"/>
      <c r="Y4168" s="4"/>
      <c r="Z4168" s="106"/>
      <c r="AA4168" s="114"/>
      <c r="AB4168" s="112"/>
      <c r="AC4168" s="178"/>
      <c r="AD4168" s="11"/>
      <c r="AE4168" s="106"/>
      <c r="AF4168" s="106"/>
      <c r="AG4168" s="106"/>
      <c r="AH4168" s="115"/>
      <c r="AI4168" s="116"/>
      <c r="AO4168" s="26"/>
      <c r="AP4168" s="26"/>
    </row>
    <row r="4169" spans="1:42" ht="15" customHeight="1" x14ac:dyDescent="0.25">
      <c r="A4169" s="105"/>
      <c r="B4169" s="106"/>
      <c r="C4169" s="2"/>
      <c r="D4169" s="2"/>
      <c r="E4169" s="106"/>
      <c r="F4169" s="107"/>
      <c r="G4169" s="108"/>
      <c r="H4169" s="109"/>
      <c r="I4169" s="109"/>
      <c r="J4169" s="110"/>
      <c r="K4169" s="117"/>
      <c r="L4169" s="178"/>
      <c r="M4169" s="178"/>
      <c r="N4169" s="106"/>
      <c r="O4169" s="111"/>
      <c r="P4169" s="111"/>
      <c r="Q4169" s="106"/>
      <c r="R4169" s="106"/>
      <c r="S4169" s="106"/>
      <c r="T4169" s="106"/>
      <c r="U4169" s="106"/>
      <c r="V4169" s="106"/>
      <c r="W4169" s="19"/>
      <c r="X4169" s="2"/>
      <c r="Y4169" s="4"/>
      <c r="Z4169" s="106"/>
      <c r="AA4169" s="114"/>
      <c r="AB4169" s="112"/>
      <c r="AC4169" s="178"/>
      <c r="AD4169" s="11"/>
      <c r="AE4169" s="106"/>
      <c r="AF4169" s="106"/>
      <c r="AG4169" s="106"/>
      <c r="AH4169" s="115"/>
      <c r="AI4169" s="116"/>
      <c r="AO4169" s="26"/>
      <c r="AP4169" s="26"/>
    </row>
    <row r="4170" spans="1:42" ht="15" customHeight="1" x14ac:dyDescent="0.25">
      <c r="A4170" s="105"/>
      <c r="B4170" s="106"/>
      <c r="C4170" s="2"/>
      <c r="D4170" s="2"/>
      <c r="E4170" s="106"/>
      <c r="F4170" s="107"/>
      <c r="G4170" s="108"/>
      <c r="H4170" s="109"/>
      <c r="I4170" s="109"/>
      <c r="J4170" s="110"/>
      <c r="K4170" s="117"/>
      <c r="L4170" s="178"/>
      <c r="M4170" s="178"/>
      <c r="N4170" s="106"/>
      <c r="O4170" s="111"/>
      <c r="P4170" s="111"/>
      <c r="Q4170" s="106"/>
      <c r="R4170" s="106"/>
      <c r="S4170" s="106"/>
      <c r="T4170" s="106"/>
      <c r="U4170" s="106"/>
      <c r="V4170" s="106"/>
      <c r="W4170" s="19"/>
      <c r="X4170" s="2"/>
      <c r="Y4170" s="4"/>
      <c r="Z4170" s="106"/>
      <c r="AA4170" s="114"/>
      <c r="AB4170" s="112"/>
      <c r="AC4170" s="178"/>
      <c r="AD4170" s="11"/>
      <c r="AE4170" s="106"/>
      <c r="AF4170" s="106"/>
      <c r="AG4170" s="106"/>
      <c r="AH4170" s="115"/>
      <c r="AI4170" s="116"/>
      <c r="AO4170" s="26"/>
      <c r="AP4170" s="26"/>
    </row>
    <row r="4171" spans="1:42" ht="15" customHeight="1" x14ac:dyDescent="0.25">
      <c r="A4171" s="105"/>
      <c r="B4171" s="106"/>
      <c r="C4171" s="2"/>
      <c r="D4171" s="2"/>
      <c r="E4171" s="106"/>
      <c r="F4171" s="107"/>
      <c r="G4171" s="108"/>
      <c r="H4171" s="109"/>
      <c r="I4171" s="109"/>
      <c r="J4171" s="110"/>
      <c r="K4171" s="117"/>
      <c r="L4171" s="178"/>
      <c r="M4171" s="178"/>
      <c r="N4171" s="106"/>
      <c r="O4171" s="111"/>
      <c r="P4171" s="111"/>
      <c r="Q4171" s="106"/>
      <c r="R4171" s="106"/>
      <c r="S4171" s="106"/>
      <c r="T4171" s="106"/>
      <c r="U4171" s="106"/>
      <c r="V4171" s="106"/>
      <c r="W4171" s="19"/>
      <c r="X4171" s="2"/>
      <c r="Y4171" s="4"/>
      <c r="Z4171" s="106"/>
      <c r="AA4171" s="114"/>
      <c r="AB4171" s="112"/>
      <c r="AC4171" s="178"/>
      <c r="AD4171" s="11"/>
      <c r="AE4171" s="106"/>
      <c r="AF4171" s="106"/>
      <c r="AG4171" s="106"/>
      <c r="AH4171" s="115"/>
      <c r="AI4171" s="116"/>
      <c r="AO4171" s="26"/>
      <c r="AP4171" s="26"/>
    </row>
    <row r="4172" spans="1:42" ht="15" customHeight="1" x14ac:dyDescent="0.25">
      <c r="A4172" s="105"/>
      <c r="B4172" s="106"/>
      <c r="C4172" s="2"/>
      <c r="D4172" s="2"/>
      <c r="E4172" s="106"/>
      <c r="F4172" s="107"/>
      <c r="G4172" s="108"/>
      <c r="H4172" s="109"/>
      <c r="I4172" s="109"/>
      <c r="J4172" s="110"/>
      <c r="K4172" s="117"/>
      <c r="L4172" s="178"/>
      <c r="M4172" s="178"/>
      <c r="N4172" s="106"/>
      <c r="O4172" s="111"/>
      <c r="P4172" s="111"/>
      <c r="Q4172" s="106"/>
      <c r="R4172" s="106"/>
      <c r="S4172" s="106"/>
      <c r="T4172" s="106"/>
      <c r="U4172" s="106"/>
      <c r="V4172" s="106"/>
      <c r="W4172" s="19"/>
      <c r="X4172" s="2"/>
      <c r="Y4172" s="4"/>
      <c r="Z4172" s="106"/>
      <c r="AA4172" s="114"/>
      <c r="AB4172" s="112"/>
      <c r="AC4172" s="178"/>
      <c r="AD4172" s="11"/>
      <c r="AE4172" s="106"/>
      <c r="AF4172" s="106"/>
      <c r="AG4172" s="106"/>
      <c r="AH4172" s="115"/>
      <c r="AI4172" s="116"/>
      <c r="AO4172" s="26"/>
      <c r="AP4172" s="26"/>
    </row>
    <row r="4173" spans="1:42" ht="15" customHeight="1" x14ac:dyDescent="0.25">
      <c r="A4173" s="105"/>
      <c r="B4173" s="106"/>
      <c r="C4173" s="2"/>
      <c r="D4173" s="2"/>
      <c r="E4173" s="106"/>
      <c r="F4173" s="107"/>
      <c r="G4173" s="108"/>
      <c r="H4173" s="109"/>
      <c r="I4173" s="109"/>
      <c r="J4173" s="110"/>
      <c r="K4173" s="117"/>
      <c r="L4173" s="178"/>
      <c r="M4173" s="178"/>
      <c r="N4173" s="106"/>
      <c r="O4173" s="111"/>
      <c r="P4173" s="111"/>
      <c r="Q4173" s="106"/>
      <c r="R4173" s="106"/>
      <c r="S4173" s="106"/>
      <c r="T4173" s="106"/>
      <c r="U4173" s="106"/>
      <c r="V4173" s="106"/>
      <c r="W4173" s="19"/>
      <c r="X4173" s="2"/>
      <c r="Y4173" s="4"/>
      <c r="Z4173" s="106"/>
      <c r="AA4173" s="114"/>
      <c r="AB4173" s="112"/>
      <c r="AC4173" s="178"/>
      <c r="AD4173" s="11"/>
      <c r="AE4173" s="106"/>
      <c r="AF4173" s="106"/>
      <c r="AG4173" s="106"/>
      <c r="AH4173" s="115"/>
      <c r="AI4173" s="116"/>
      <c r="AO4173" s="26"/>
      <c r="AP4173" s="26"/>
    </row>
    <row r="4174" spans="1:42" ht="15" customHeight="1" x14ac:dyDescent="0.25">
      <c r="A4174" s="105"/>
      <c r="B4174" s="106"/>
      <c r="C4174" s="2"/>
      <c r="D4174" s="2"/>
      <c r="E4174" s="106"/>
      <c r="F4174" s="107"/>
      <c r="G4174" s="108"/>
      <c r="H4174" s="109"/>
      <c r="I4174" s="109"/>
      <c r="J4174" s="110"/>
      <c r="K4174" s="117"/>
      <c r="L4174" s="178"/>
      <c r="M4174" s="178"/>
      <c r="N4174" s="106"/>
      <c r="O4174" s="111"/>
      <c r="P4174" s="111"/>
      <c r="Q4174" s="106"/>
      <c r="R4174" s="106"/>
      <c r="S4174" s="106"/>
      <c r="T4174" s="106"/>
      <c r="U4174" s="106"/>
      <c r="V4174" s="106"/>
      <c r="W4174" s="19"/>
      <c r="X4174" s="2"/>
      <c r="Y4174" s="4"/>
      <c r="Z4174" s="106"/>
      <c r="AA4174" s="114"/>
      <c r="AB4174" s="112"/>
      <c r="AC4174" s="178"/>
      <c r="AD4174" s="11"/>
      <c r="AE4174" s="106"/>
      <c r="AF4174" s="106"/>
      <c r="AG4174" s="106"/>
      <c r="AH4174" s="115"/>
      <c r="AI4174" s="116"/>
      <c r="AO4174" s="26"/>
      <c r="AP4174" s="26"/>
    </row>
    <row r="4175" spans="1:42" ht="15" customHeight="1" x14ac:dyDescent="0.25">
      <c r="A4175" s="105"/>
      <c r="B4175" s="106"/>
      <c r="C4175" s="2"/>
      <c r="D4175" s="2"/>
      <c r="E4175" s="106"/>
      <c r="F4175" s="107"/>
      <c r="G4175" s="108"/>
      <c r="H4175" s="109"/>
      <c r="I4175" s="109"/>
      <c r="J4175" s="110"/>
      <c r="K4175" s="117"/>
      <c r="L4175" s="178"/>
      <c r="M4175" s="178"/>
      <c r="N4175" s="106"/>
      <c r="O4175" s="111"/>
      <c r="P4175" s="111"/>
      <c r="Q4175" s="106"/>
      <c r="R4175" s="106"/>
      <c r="S4175" s="106"/>
      <c r="T4175" s="106"/>
      <c r="U4175" s="106"/>
      <c r="V4175" s="106"/>
      <c r="W4175" s="19"/>
      <c r="X4175" s="2"/>
      <c r="Y4175" s="4"/>
      <c r="Z4175" s="106"/>
      <c r="AA4175" s="114"/>
      <c r="AB4175" s="112"/>
      <c r="AC4175" s="178"/>
      <c r="AD4175" s="11"/>
      <c r="AE4175" s="106"/>
      <c r="AF4175" s="106"/>
      <c r="AG4175" s="106"/>
      <c r="AH4175" s="115"/>
      <c r="AI4175" s="116"/>
      <c r="AO4175" s="26"/>
      <c r="AP4175" s="26"/>
    </row>
    <row r="4176" spans="1:42" ht="15" customHeight="1" x14ac:dyDescent="0.25">
      <c r="A4176" s="105"/>
      <c r="B4176" s="106"/>
      <c r="C4176" s="2"/>
      <c r="D4176" s="2"/>
      <c r="E4176" s="106"/>
      <c r="F4176" s="107"/>
      <c r="G4176" s="108"/>
      <c r="H4176" s="109"/>
      <c r="I4176" s="109"/>
      <c r="J4176" s="110"/>
      <c r="K4176" s="117"/>
      <c r="L4176" s="178"/>
      <c r="M4176" s="178"/>
      <c r="N4176" s="106"/>
      <c r="O4176" s="111"/>
      <c r="P4176" s="111"/>
      <c r="Q4176" s="106"/>
      <c r="R4176" s="106"/>
      <c r="S4176" s="106"/>
      <c r="T4176" s="106"/>
      <c r="U4176" s="106"/>
      <c r="V4176" s="106"/>
      <c r="W4176" s="19"/>
      <c r="X4176" s="2"/>
      <c r="Y4176" s="4"/>
      <c r="Z4176" s="106"/>
      <c r="AA4176" s="114"/>
      <c r="AB4176" s="112"/>
      <c r="AC4176" s="178"/>
      <c r="AD4176" s="11"/>
      <c r="AE4176" s="106"/>
      <c r="AF4176" s="106"/>
      <c r="AG4176" s="106"/>
      <c r="AH4176" s="115"/>
      <c r="AI4176" s="116"/>
      <c r="AO4176" s="26"/>
      <c r="AP4176" s="26"/>
    </row>
    <row r="4177" spans="1:42" ht="15" customHeight="1" x14ac:dyDescent="0.25">
      <c r="A4177" s="105"/>
      <c r="B4177" s="106"/>
      <c r="C4177" s="2"/>
      <c r="D4177" s="2"/>
      <c r="E4177" s="106"/>
      <c r="F4177" s="107"/>
      <c r="G4177" s="108"/>
      <c r="H4177" s="109"/>
      <c r="I4177" s="109"/>
      <c r="J4177" s="110"/>
      <c r="K4177" s="117"/>
      <c r="L4177" s="178"/>
      <c r="M4177" s="178"/>
      <c r="N4177" s="106"/>
      <c r="O4177" s="111"/>
      <c r="P4177" s="111"/>
      <c r="Q4177" s="106"/>
      <c r="R4177" s="106"/>
      <c r="S4177" s="106"/>
      <c r="T4177" s="106"/>
      <c r="U4177" s="106"/>
      <c r="V4177" s="106"/>
      <c r="W4177" s="19"/>
      <c r="X4177" s="2"/>
      <c r="Y4177" s="4"/>
      <c r="Z4177" s="106"/>
      <c r="AA4177" s="114"/>
      <c r="AB4177" s="112"/>
      <c r="AC4177" s="178"/>
      <c r="AD4177" s="11"/>
      <c r="AE4177" s="106"/>
      <c r="AF4177" s="106"/>
      <c r="AG4177" s="106"/>
      <c r="AH4177" s="115"/>
      <c r="AI4177" s="116"/>
      <c r="AO4177" s="26"/>
      <c r="AP4177" s="26"/>
    </row>
    <row r="4178" spans="1:42" ht="15" customHeight="1" x14ac:dyDescent="0.25">
      <c r="A4178" s="105"/>
      <c r="B4178" s="106"/>
      <c r="C4178" s="2"/>
      <c r="D4178" s="2"/>
      <c r="E4178" s="106"/>
      <c r="F4178" s="107"/>
      <c r="G4178" s="108"/>
      <c r="H4178" s="109"/>
      <c r="I4178" s="109"/>
      <c r="J4178" s="110"/>
      <c r="K4178" s="117"/>
      <c r="L4178" s="178"/>
      <c r="M4178" s="178"/>
      <c r="N4178" s="106"/>
      <c r="O4178" s="111"/>
      <c r="P4178" s="111"/>
      <c r="Q4178" s="106"/>
      <c r="R4178" s="106"/>
      <c r="S4178" s="106"/>
      <c r="T4178" s="106"/>
      <c r="U4178" s="106"/>
      <c r="V4178" s="106"/>
      <c r="W4178" s="19"/>
      <c r="X4178" s="2"/>
      <c r="Y4178" s="4"/>
      <c r="Z4178" s="106"/>
      <c r="AA4178" s="114"/>
      <c r="AB4178" s="112"/>
      <c r="AC4178" s="178"/>
      <c r="AD4178" s="11"/>
      <c r="AE4178" s="106"/>
      <c r="AF4178" s="106"/>
      <c r="AG4178" s="106"/>
      <c r="AH4178" s="115"/>
      <c r="AI4178" s="116"/>
      <c r="AO4178" s="26"/>
      <c r="AP4178" s="26"/>
    </row>
    <row r="4179" spans="1:42" ht="15" customHeight="1" x14ac:dyDescent="0.25">
      <c r="A4179" s="105"/>
      <c r="B4179" s="106"/>
      <c r="C4179" s="2"/>
      <c r="D4179" s="2"/>
      <c r="E4179" s="106"/>
      <c r="F4179" s="107"/>
      <c r="G4179" s="108"/>
      <c r="H4179" s="109"/>
      <c r="I4179" s="109"/>
      <c r="J4179" s="110"/>
      <c r="K4179" s="117"/>
      <c r="L4179" s="178"/>
      <c r="M4179" s="178"/>
      <c r="N4179" s="106"/>
      <c r="O4179" s="111"/>
      <c r="P4179" s="111"/>
      <c r="Q4179" s="106"/>
      <c r="R4179" s="106"/>
      <c r="S4179" s="106"/>
      <c r="T4179" s="106"/>
      <c r="U4179" s="106"/>
      <c r="V4179" s="106"/>
      <c r="W4179" s="19"/>
      <c r="X4179" s="2"/>
      <c r="Y4179" s="4"/>
      <c r="Z4179" s="106"/>
      <c r="AA4179" s="114"/>
      <c r="AB4179" s="112"/>
      <c r="AC4179" s="178"/>
      <c r="AD4179" s="11"/>
      <c r="AE4179" s="106"/>
      <c r="AF4179" s="106"/>
      <c r="AG4179" s="106"/>
      <c r="AH4179" s="115"/>
      <c r="AI4179" s="116"/>
      <c r="AO4179" s="26"/>
      <c r="AP4179" s="26"/>
    </row>
    <row r="4180" spans="1:42" ht="15" customHeight="1" x14ac:dyDescent="0.25">
      <c r="A4180" s="105"/>
      <c r="B4180" s="106"/>
      <c r="C4180" s="2"/>
      <c r="D4180" s="2"/>
      <c r="E4180" s="106"/>
      <c r="F4180" s="107"/>
      <c r="G4180" s="108"/>
      <c r="H4180" s="109"/>
      <c r="I4180" s="109"/>
      <c r="J4180" s="110"/>
      <c r="K4180" s="117"/>
      <c r="L4180" s="178"/>
      <c r="M4180" s="178"/>
      <c r="N4180" s="106"/>
      <c r="O4180" s="111"/>
      <c r="P4180" s="111"/>
      <c r="Q4180" s="106"/>
      <c r="R4180" s="106"/>
      <c r="S4180" s="106"/>
      <c r="T4180" s="106"/>
      <c r="U4180" s="106"/>
      <c r="V4180" s="106"/>
      <c r="W4180" s="19"/>
      <c r="X4180" s="2"/>
      <c r="Y4180" s="4"/>
      <c r="Z4180" s="106"/>
      <c r="AA4180" s="114"/>
      <c r="AB4180" s="112"/>
      <c r="AC4180" s="178"/>
      <c r="AD4180" s="11"/>
      <c r="AE4180" s="106"/>
      <c r="AF4180" s="106"/>
      <c r="AG4180" s="106"/>
      <c r="AH4180" s="115"/>
      <c r="AI4180" s="116"/>
      <c r="AO4180" s="26"/>
      <c r="AP4180" s="26"/>
    </row>
    <row r="4181" spans="1:42" ht="15" customHeight="1" x14ac:dyDescent="0.25">
      <c r="A4181" s="105"/>
      <c r="B4181" s="106"/>
      <c r="C4181" s="2"/>
      <c r="D4181" s="2"/>
      <c r="E4181" s="106"/>
      <c r="F4181" s="107"/>
      <c r="G4181" s="108"/>
      <c r="H4181" s="109"/>
      <c r="I4181" s="109"/>
      <c r="J4181" s="110"/>
      <c r="K4181" s="117"/>
      <c r="L4181" s="178"/>
      <c r="M4181" s="178"/>
      <c r="N4181" s="106"/>
      <c r="O4181" s="111"/>
      <c r="P4181" s="111"/>
      <c r="Q4181" s="106"/>
      <c r="R4181" s="106"/>
      <c r="S4181" s="106"/>
      <c r="T4181" s="106"/>
      <c r="U4181" s="106"/>
      <c r="V4181" s="106"/>
      <c r="W4181" s="19"/>
      <c r="X4181" s="2"/>
      <c r="Y4181" s="4"/>
      <c r="Z4181" s="106"/>
      <c r="AA4181" s="114"/>
      <c r="AB4181" s="112"/>
      <c r="AC4181" s="178"/>
      <c r="AD4181" s="11"/>
      <c r="AE4181" s="106"/>
      <c r="AF4181" s="106"/>
      <c r="AG4181" s="106"/>
      <c r="AH4181" s="115"/>
      <c r="AI4181" s="116"/>
      <c r="AO4181" s="26"/>
      <c r="AP4181" s="26"/>
    </row>
    <row r="4182" spans="1:42" ht="15" customHeight="1" x14ac:dyDescent="0.25">
      <c r="A4182" s="105"/>
      <c r="B4182" s="106"/>
      <c r="C4182" s="2"/>
      <c r="D4182" s="2"/>
      <c r="E4182" s="106"/>
      <c r="F4182" s="107"/>
      <c r="G4182" s="108"/>
      <c r="H4182" s="109"/>
      <c r="I4182" s="109"/>
      <c r="J4182" s="110"/>
      <c r="K4182" s="117"/>
      <c r="L4182" s="178"/>
      <c r="M4182" s="178"/>
      <c r="N4182" s="106"/>
      <c r="O4182" s="111"/>
      <c r="P4182" s="111"/>
      <c r="Q4182" s="106"/>
      <c r="R4182" s="106"/>
      <c r="S4182" s="106"/>
      <c r="T4182" s="106"/>
      <c r="U4182" s="106"/>
      <c r="V4182" s="106"/>
      <c r="W4182" s="19"/>
      <c r="X4182" s="2"/>
      <c r="Y4182" s="4"/>
      <c r="Z4182" s="106"/>
      <c r="AA4182" s="114"/>
      <c r="AB4182" s="112"/>
      <c r="AC4182" s="178"/>
      <c r="AD4182" s="11"/>
      <c r="AE4182" s="106"/>
      <c r="AF4182" s="106"/>
      <c r="AG4182" s="106"/>
      <c r="AH4182" s="115"/>
      <c r="AI4182" s="116"/>
      <c r="AO4182" s="26"/>
      <c r="AP4182" s="26"/>
    </row>
    <row r="4183" spans="1:42" ht="15" customHeight="1" x14ac:dyDescent="0.25">
      <c r="A4183" s="105"/>
      <c r="B4183" s="106"/>
      <c r="C4183" s="2"/>
      <c r="D4183" s="2"/>
      <c r="E4183" s="106"/>
      <c r="F4183" s="107"/>
      <c r="G4183" s="108"/>
      <c r="H4183" s="109"/>
      <c r="I4183" s="109"/>
      <c r="J4183" s="110"/>
      <c r="K4183" s="117"/>
      <c r="L4183" s="178"/>
      <c r="M4183" s="178"/>
      <c r="N4183" s="106"/>
      <c r="O4183" s="111"/>
      <c r="P4183" s="111"/>
      <c r="Q4183" s="106"/>
      <c r="R4183" s="106"/>
      <c r="S4183" s="106"/>
      <c r="T4183" s="106"/>
      <c r="U4183" s="106"/>
      <c r="V4183" s="106"/>
      <c r="W4183" s="19"/>
      <c r="X4183" s="2"/>
      <c r="Y4183" s="4"/>
      <c r="Z4183" s="106"/>
      <c r="AA4183" s="114"/>
      <c r="AB4183" s="112"/>
      <c r="AC4183" s="178"/>
      <c r="AD4183" s="11"/>
      <c r="AE4183" s="106"/>
      <c r="AF4183" s="106"/>
      <c r="AG4183" s="106"/>
      <c r="AH4183" s="115"/>
      <c r="AI4183" s="116"/>
      <c r="AO4183" s="26"/>
      <c r="AP4183" s="26"/>
    </row>
    <row r="4184" spans="1:42" ht="15" customHeight="1" x14ac:dyDescent="0.25">
      <c r="A4184" s="105"/>
      <c r="B4184" s="106"/>
      <c r="C4184" s="2"/>
      <c r="D4184" s="2"/>
      <c r="E4184" s="106"/>
      <c r="F4184" s="107"/>
      <c r="G4184" s="108"/>
      <c r="H4184" s="109"/>
      <c r="I4184" s="109"/>
      <c r="J4184" s="110"/>
      <c r="K4184" s="117"/>
      <c r="L4184" s="178"/>
      <c r="M4184" s="178"/>
      <c r="N4184" s="106"/>
      <c r="O4184" s="111"/>
      <c r="P4184" s="111"/>
      <c r="Q4184" s="106"/>
      <c r="R4184" s="106"/>
      <c r="S4184" s="106"/>
      <c r="T4184" s="106"/>
      <c r="U4184" s="106"/>
      <c r="V4184" s="106"/>
      <c r="W4184" s="19"/>
      <c r="X4184" s="2"/>
      <c r="Y4184" s="4"/>
      <c r="Z4184" s="106"/>
      <c r="AA4184" s="114"/>
      <c r="AB4184" s="112"/>
      <c r="AC4184" s="178"/>
      <c r="AD4184" s="11"/>
      <c r="AE4184" s="106"/>
      <c r="AF4184" s="106"/>
      <c r="AG4184" s="106"/>
      <c r="AH4184" s="115"/>
      <c r="AI4184" s="116"/>
      <c r="AO4184" s="26"/>
      <c r="AP4184" s="26"/>
    </row>
    <row r="4185" spans="1:42" ht="15" customHeight="1" x14ac:dyDescent="0.25">
      <c r="A4185" s="105"/>
      <c r="B4185" s="106"/>
      <c r="C4185" s="2"/>
      <c r="D4185" s="2"/>
      <c r="E4185" s="106"/>
      <c r="F4185" s="107"/>
      <c r="G4185" s="108"/>
      <c r="H4185" s="109"/>
      <c r="I4185" s="109"/>
      <c r="J4185" s="110"/>
      <c r="K4185" s="117"/>
      <c r="L4185" s="178"/>
      <c r="M4185" s="178"/>
      <c r="N4185" s="106"/>
      <c r="O4185" s="111"/>
      <c r="P4185" s="111"/>
      <c r="Q4185" s="106"/>
      <c r="R4185" s="106"/>
      <c r="S4185" s="106"/>
      <c r="T4185" s="106"/>
      <c r="U4185" s="106"/>
      <c r="V4185" s="106"/>
      <c r="W4185" s="19"/>
      <c r="X4185" s="2"/>
      <c r="Y4185" s="4"/>
      <c r="Z4185" s="106"/>
      <c r="AA4185" s="114"/>
      <c r="AB4185" s="112"/>
      <c r="AC4185" s="178"/>
      <c r="AD4185" s="11"/>
      <c r="AE4185" s="106"/>
      <c r="AF4185" s="106"/>
      <c r="AG4185" s="106"/>
      <c r="AH4185" s="115"/>
      <c r="AI4185" s="116"/>
      <c r="AO4185" s="26"/>
      <c r="AP4185" s="26"/>
    </row>
    <row r="4186" spans="1:42" ht="15" customHeight="1" x14ac:dyDescent="0.25">
      <c r="A4186" s="105"/>
      <c r="B4186" s="106"/>
      <c r="C4186" s="2"/>
      <c r="D4186" s="2"/>
      <c r="E4186" s="106"/>
      <c r="F4186" s="107"/>
      <c r="G4186" s="108"/>
      <c r="H4186" s="109"/>
      <c r="I4186" s="109"/>
      <c r="J4186" s="110"/>
      <c r="K4186" s="117"/>
      <c r="L4186" s="178"/>
      <c r="M4186" s="178"/>
      <c r="N4186" s="106"/>
      <c r="O4186" s="111"/>
      <c r="P4186" s="111"/>
      <c r="Q4186" s="106"/>
      <c r="R4186" s="106"/>
      <c r="S4186" s="106"/>
      <c r="T4186" s="106"/>
      <c r="U4186" s="106"/>
      <c r="V4186" s="106"/>
      <c r="W4186" s="19"/>
      <c r="X4186" s="2"/>
      <c r="Y4186" s="4"/>
      <c r="Z4186" s="106"/>
      <c r="AA4186" s="114"/>
      <c r="AB4186" s="112"/>
      <c r="AC4186" s="178"/>
      <c r="AD4186" s="11"/>
      <c r="AE4186" s="106"/>
      <c r="AF4186" s="106"/>
      <c r="AG4186" s="106"/>
      <c r="AH4186" s="115"/>
      <c r="AI4186" s="116"/>
      <c r="AO4186" s="26"/>
      <c r="AP4186" s="26"/>
    </row>
    <row r="4187" spans="1:42" ht="15" customHeight="1" x14ac:dyDescent="0.25">
      <c r="A4187" s="105"/>
      <c r="B4187" s="106"/>
      <c r="C4187" s="2"/>
      <c r="D4187" s="2"/>
      <c r="E4187" s="106"/>
      <c r="F4187" s="107"/>
      <c r="G4187" s="108"/>
      <c r="H4187" s="109"/>
      <c r="I4187" s="109"/>
      <c r="J4187" s="110"/>
      <c r="K4187" s="117"/>
      <c r="L4187" s="178"/>
      <c r="M4187" s="178"/>
      <c r="N4187" s="106"/>
      <c r="O4187" s="111"/>
      <c r="P4187" s="111"/>
      <c r="Q4187" s="106"/>
      <c r="R4187" s="106"/>
      <c r="S4187" s="106"/>
      <c r="T4187" s="106"/>
      <c r="U4187" s="106"/>
      <c r="V4187" s="106"/>
      <c r="W4187" s="19"/>
      <c r="X4187" s="2"/>
      <c r="Y4187" s="4"/>
      <c r="Z4187" s="106"/>
      <c r="AA4187" s="114"/>
      <c r="AB4187" s="112"/>
      <c r="AC4187" s="178"/>
      <c r="AD4187" s="11"/>
      <c r="AE4187" s="106"/>
      <c r="AF4187" s="106"/>
      <c r="AG4187" s="106"/>
      <c r="AH4187" s="115"/>
      <c r="AI4187" s="116"/>
      <c r="AO4187" s="26"/>
      <c r="AP4187" s="26"/>
    </row>
    <row r="4188" spans="1:42" ht="15" customHeight="1" x14ac:dyDescent="0.25">
      <c r="A4188" s="105"/>
      <c r="B4188" s="106"/>
      <c r="C4188" s="2"/>
      <c r="D4188" s="2"/>
      <c r="E4188" s="106"/>
      <c r="F4188" s="107"/>
      <c r="G4188" s="108"/>
      <c r="H4188" s="109"/>
      <c r="I4188" s="109"/>
      <c r="J4188" s="110"/>
      <c r="K4188" s="117"/>
      <c r="L4188" s="178"/>
      <c r="M4188" s="178"/>
      <c r="N4188" s="106"/>
      <c r="O4188" s="111"/>
      <c r="P4188" s="111"/>
      <c r="Q4188" s="106"/>
      <c r="R4188" s="106"/>
      <c r="S4188" s="106"/>
      <c r="T4188" s="106"/>
      <c r="U4188" s="106"/>
      <c r="V4188" s="106"/>
      <c r="W4188" s="19"/>
      <c r="X4188" s="2"/>
      <c r="Y4188" s="4"/>
      <c r="Z4188" s="106"/>
      <c r="AA4188" s="114"/>
      <c r="AB4188" s="112"/>
      <c r="AC4188" s="178"/>
      <c r="AD4188" s="11"/>
      <c r="AE4188" s="106"/>
      <c r="AF4188" s="106"/>
      <c r="AG4188" s="106"/>
      <c r="AH4188" s="115"/>
      <c r="AI4188" s="116"/>
      <c r="AO4188" s="26"/>
      <c r="AP4188" s="26"/>
    </row>
    <row r="4189" spans="1:42" ht="15" customHeight="1" x14ac:dyDescent="0.25">
      <c r="A4189" s="105"/>
      <c r="B4189" s="106"/>
      <c r="C4189" s="2"/>
      <c r="D4189" s="2"/>
      <c r="E4189" s="106"/>
      <c r="F4189" s="107"/>
      <c r="G4189" s="108"/>
      <c r="H4189" s="109"/>
      <c r="I4189" s="109"/>
      <c r="J4189" s="110"/>
      <c r="K4189" s="117"/>
      <c r="L4189" s="178"/>
      <c r="M4189" s="178"/>
      <c r="N4189" s="106"/>
      <c r="O4189" s="111"/>
      <c r="P4189" s="111"/>
      <c r="Q4189" s="106"/>
      <c r="R4189" s="106"/>
      <c r="S4189" s="106"/>
      <c r="T4189" s="106"/>
      <c r="U4189" s="106"/>
      <c r="V4189" s="106"/>
      <c r="W4189" s="19"/>
      <c r="X4189" s="2"/>
      <c r="Y4189" s="4"/>
      <c r="Z4189" s="106"/>
      <c r="AA4189" s="114"/>
      <c r="AB4189" s="112"/>
      <c r="AC4189" s="178"/>
      <c r="AD4189" s="11"/>
      <c r="AE4189" s="106"/>
      <c r="AF4189" s="106"/>
      <c r="AG4189" s="106"/>
      <c r="AH4189" s="115"/>
      <c r="AI4189" s="116"/>
      <c r="AO4189" s="26"/>
      <c r="AP4189" s="26"/>
    </row>
    <row r="4190" spans="1:42" ht="15" customHeight="1" x14ac:dyDescent="0.25">
      <c r="A4190" s="105"/>
      <c r="B4190" s="106"/>
      <c r="C4190" s="2"/>
      <c r="D4190" s="2"/>
      <c r="E4190" s="106"/>
      <c r="F4190" s="107"/>
      <c r="G4190" s="108"/>
      <c r="H4190" s="109"/>
      <c r="I4190" s="109"/>
      <c r="J4190" s="110"/>
      <c r="K4190" s="117"/>
      <c r="L4190" s="178"/>
      <c r="M4190" s="178"/>
      <c r="N4190" s="106"/>
      <c r="O4190" s="111"/>
      <c r="P4190" s="111"/>
      <c r="Q4190" s="106"/>
      <c r="R4190" s="106"/>
      <c r="S4190" s="106"/>
      <c r="T4190" s="106"/>
      <c r="U4190" s="106"/>
      <c r="V4190" s="106"/>
      <c r="W4190" s="19"/>
      <c r="X4190" s="2"/>
      <c r="Y4190" s="4"/>
      <c r="Z4190" s="106"/>
      <c r="AA4190" s="114"/>
      <c r="AB4190" s="112"/>
      <c r="AC4190" s="178"/>
      <c r="AD4190" s="11"/>
      <c r="AE4190" s="106"/>
      <c r="AF4190" s="106"/>
      <c r="AG4190" s="106"/>
      <c r="AH4190" s="115"/>
      <c r="AI4190" s="116"/>
      <c r="AO4190" s="26"/>
      <c r="AP4190" s="26"/>
    </row>
    <row r="4191" spans="1:42" ht="15" customHeight="1" x14ac:dyDescent="0.25">
      <c r="A4191" s="105"/>
      <c r="B4191" s="106"/>
      <c r="C4191" s="2"/>
      <c r="D4191" s="2"/>
      <c r="E4191" s="106"/>
      <c r="F4191" s="107"/>
      <c r="G4191" s="108"/>
      <c r="H4191" s="109"/>
      <c r="I4191" s="109"/>
      <c r="J4191" s="110"/>
      <c r="K4191" s="117"/>
      <c r="L4191" s="178"/>
      <c r="M4191" s="178"/>
      <c r="N4191" s="106"/>
      <c r="O4191" s="111"/>
      <c r="P4191" s="111"/>
      <c r="Q4191" s="106"/>
      <c r="R4191" s="106"/>
      <c r="S4191" s="106"/>
      <c r="T4191" s="106"/>
      <c r="U4191" s="106"/>
      <c r="V4191" s="106"/>
      <c r="W4191" s="19"/>
      <c r="X4191" s="2"/>
      <c r="Y4191" s="4"/>
      <c r="Z4191" s="106"/>
      <c r="AA4191" s="114"/>
      <c r="AB4191" s="112"/>
      <c r="AC4191" s="178"/>
      <c r="AD4191" s="11"/>
      <c r="AE4191" s="106"/>
      <c r="AF4191" s="106"/>
      <c r="AG4191" s="106"/>
      <c r="AH4191" s="115"/>
      <c r="AI4191" s="116"/>
      <c r="AO4191" s="26"/>
      <c r="AP4191" s="26"/>
    </row>
    <row r="4192" spans="1:42" ht="15" customHeight="1" x14ac:dyDescent="0.25">
      <c r="A4192" s="105"/>
      <c r="B4192" s="106"/>
      <c r="C4192" s="2"/>
      <c r="D4192" s="2"/>
      <c r="E4192" s="106"/>
      <c r="F4192" s="107"/>
      <c r="G4192" s="108"/>
      <c r="H4192" s="109"/>
      <c r="I4192" s="109"/>
      <c r="J4192" s="110"/>
      <c r="K4192" s="117"/>
      <c r="L4192" s="178"/>
      <c r="M4192" s="178"/>
      <c r="N4192" s="106"/>
      <c r="O4192" s="111"/>
      <c r="P4192" s="111"/>
      <c r="Q4192" s="106"/>
      <c r="R4192" s="106"/>
      <c r="S4192" s="106"/>
      <c r="T4192" s="106"/>
      <c r="U4192" s="106"/>
      <c r="V4192" s="106"/>
      <c r="W4192" s="19"/>
      <c r="X4192" s="2"/>
      <c r="Y4192" s="4"/>
      <c r="Z4192" s="106"/>
      <c r="AA4192" s="114"/>
      <c r="AB4192" s="112"/>
      <c r="AC4192" s="178"/>
      <c r="AD4192" s="11"/>
      <c r="AE4192" s="106"/>
      <c r="AF4192" s="106"/>
      <c r="AG4192" s="106"/>
      <c r="AH4192" s="115"/>
      <c r="AI4192" s="116"/>
      <c r="AO4192" s="26"/>
      <c r="AP4192" s="26"/>
    </row>
    <row r="4193" spans="1:42" ht="15" customHeight="1" x14ac:dyDescent="0.25">
      <c r="A4193" s="105"/>
      <c r="B4193" s="106"/>
      <c r="C4193" s="2"/>
      <c r="D4193" s="2"/>
      <c r="E4193" s="106"/>
      <c r="F4193" s="107"/>
      <c r="G4193" s="108"/>
      <c r="H4193" s="109"/>
      <c r="I4193" s="109"/>
      <c r="J4193" s="110"/>
      <c r="K4193" s="117"/>
      <c r="L4193" s="178"/>
      <c r="M4193" s="178"/>
      <c r="N4193" s="106"/>
      <c r="O4193" s="111"/>
      <c r="P4193" s="111"/>
      <c r="Q4193" s="106"/>
      <c r="R4193" s="106"/>
      <c r="S4193" s="106"/>
      <c r="T4193" s="106"/>
      <c r="U4193" s="106"/>
      <c r="V4193" s="106"/>
      <c r="W4193" s="19"/>
      <c r="X4193" s="2"/>
      <c r="Y4193" s="4"/>
      <c r="Z4193" s="106"/>
      <c r="AA4193" s="114"/>
      <c r="AB4193" s="112"/>
      <c r="AC4193" s="178"/>
      <c r="AD4193" s="11"/>
      <c r="AE4193" s="106"/>
      <c r="AF4193" s="106"/>
      <c r="AG4193" s="106"/>
      <c r="AH4193" s="115"/>
      <c r="AI4193" s="116"/>
      <c r="AO4193" s="26"/>
      <c r="AP4193" s="26"/>
    </row>
    <row r="4194" spans="1:42" ht="15" customHeight="1" x14ac:dyDescent="0.25">
      <c r="A4194" s="105"/>
      <c r="B4194" s="106"/>
      <c r="C4194" s="2"/>
      <c r="D4194" s="2"/>
      <c r="E4194" s="106"/>
      <c r="F4194" s="107"/>
      <c r="G4194" s="108"/>
      <c r="H4194" s="109"/>
      <c r="I4194" s="109"/>
      <c r="J4194" s="110"/>
      <c r="K4194" s="117"/>
      <c r="L4194" s="178"/>
      <c r="M4194" s="178"/>
      <c r="N4194" s="106"/>
      <c r="O4194" s="111"/>
      <c r="P4194" s="111"/>
      <c r="Q4194" s="106"/>
      <c r="R4194" s="106"/>
      <c r="S4194" s="106"/>
      <c r="T4194" s="106"/>
      <c r="U4194" s="106"/>
      <c r="V4194" s="106"/>
      <c r="W4194" s="19"/>
      <c r="X4194" s="2"/>
      <c r="Y4194" s="4"/>
      <c r="Z4194" s="106"/>
      <c r="AA4194" s="114"/>
      <c r="AB4194" s="112"/>
      <c r="AC4194" s="178"/>
      <c r="AD4194" s="11"/>
      <c r="AE4194" s="106"/>
      <c r="AF4194" s="106"/>
      <c r="AG4194" s="106"/>
      <c r="AH4194" s="115"/>
      <c r="AI4194" s="116"/>
      <c r="AO4194" s="26"/>
      <c r="AP4194" s="26"/>
    </row>
    <row r="4195" spans="1:42" ht="15" customHeight="1" x14ac:dyDescent="0.25">
      <c r="A4195" s="105"/>
      <c r="B4195" s="106"/>
      <c r="C4195" s="2"/>
      <c r="D4195" s="2"/>
      <c r="E4195" s="106"/>
      <c r="F4195" s="107"/>
      <c r="G4195" s="108"/>
      <c r="H4195" s="109"/>
      <c r="I4195" s="109"/>
      <c r="J4195" s="110"/>
      <c r="K4195" s="117"/>
      <c r="L4195" s="178"/>
      <c r="M4195" s="178"/>
      <c r="N4195" s="106"/>
      <c r="O4195" s="111"/>
      <c r="P4195" s="111"/>
      <c r="Q4195" s="106"/>
      <c r="R4195" s="106"/>
      <c r="S4195" s="106"/>
      <c r="T4195" s="106"/>
      <c r="U4195" s="106"/>
      <c r="V4195" s="106"/>
      <c r="W4195" s="19"/>
      <c r="X4195" s="2"/>
      <c r="Y4195" s="4"/>
      <c r="Z4195" s="106"/>
      <c r="AA4195" s="114"/>
      <c r="AB4195" s="112"/>
      <c r="AC4195" s="178"/>
      <c r="AD4195" s="11"/>
      <c r="AE4195" s="106"/>
      <c r="AF4195" s="106"/>
      <c r="AG4195" s="106"/>
      <c r="AH4195" s="115"/>
      <c r="AI4195" s="116"/>
      <c r="AO4195" s="26"/>
      <c r="AP4195" s="26"/>
    </row>
    <row r="4196" spans="1:42" ht="15" customHeight="1" x14ac:dyDescent="0.25">
      <c r="A4196" s="105"/>
      <c r="B4196" s="106"/>
      <c r="C4196" s="2"/>
      <c r="D4196" s="2"/>
      <c r="E4196" s="106"/>
      <c r="F4196" s="107"/>
      <c r="G4196" s="108"/>
      <c r="H4196" s="109"/>
      <c r="I4196" s="109"/>
      <c r="J4196" s="110"/>
      <c r="K4196" s="117"/>
      <c r="L4196" s="178"/>
      <c r="M4196" s="178"/>
      <c r="N4196" s="106"/>
      <c r="O4196" s="111"/>
      <c r="P4196" s="111"/>
      <c r="Q4196" s="106"/>
      <c r="R4196" s="106"/>
      <c r="S4196" s="106"/>
      <c r="T4196" s="106"/>
      <c r="U4196" s="106"/>
      <c r="V4196" s="106"/>
      <c r="W4196" s="19"/>
      <c r="X4196" s="2"/>
      <c r="Y4196" s="4"/>
      <c r="Z4196" s="106"/>
      <c r="AA4196" s="114"/>
      <c r="AB4196" s="112"/>
      <c r="AC4196" s="178"/>
      <c r="AD4196" s="11"/>
      <c r="AE4196" s="106"/>
      <c r="AF4196" s="106"/>
      <c r="AG4196" s="106"/>
      <c r="AH4196" s="115"/>
      <c r="AI4196" s="116"/>
      <c r="AO4196" s="26"/>
      <c r="AP4196" s="26"/>
    </row>
    <row r="4197" spans="1:42" ht="15" customHeight="1" x14ac:dyDescent="0.25">
      <c r="A4197" s="105"/>
      <c r="B4197" s="106"/>
      <c r="C4197" s="2"/>
      <c r="D4197" s="2"/>
      <c r="E4197" s="106"/>
      <c r="F4197" s="107"/>
      <c r="G4197" s="108"/>
      <c r="H4197" s="109"/>
      <c r="I4197" s="109"/>
      <c r="J4197" s="110"/>
      <c r="K4197" s="117"/>
      <c r="L4197" s="178"/>
      <c r="M4197" s="178"/>
      <c r="N4197" s="106"/>
      <c r="O4197" s="111"/>
      <c r="P4197" s="111"/>
      <c r="Q4197" s="106"/>
      <c r="R4197" s="106"/>
      <c r="S4197" s="106"/>
      <c r="T4197" s="106"/>
      <c r="U4197" s="106"/>
      <c r="V4197" s="106"/>
      <c r="W4197" s="19"/>
      <c r="X4197" s="2"/>
      <c r="Y4197" s="4"/>
      <c r="Z4197" s="106"/>
      <c r="AA4197" s="114"/>
      <c r="AB4197" s="112"/>
      <c r="AC4197" s="178"/>
      <c r="AD4197" s="11"/>
      <c r="AE4197" s="106"/>
      <c r="AF4197" s="106"/>
      <c r="AG4197" s="106"/>
      <c r="AH4197" s="115"/>
      <c r="AI4197" s="116"/>
      <c r="AO4197" s="26"/>
      <c r="AP4197" s="26"/>
    </row>
    <row r="4198" spans="1:42" ht="15" customHeight="1" x14ac:dyDescent="0.25">
      <c r="A4198" s="105"/>
      <c r="B4198" s="106"/>
      <c r="C4198" s="2"/>
      <c r="D4198" s="2"/>
      <c r="E4198" s="106"/>
      <c r="F4198" s="107"/>
      <c r="G4198" s="108"/>
      <c r="H4198" s="109"/>
      <c r="I4198" s="109"/>
      <c r="J4198" s="110"/>
      <c r="K4198" s="117"/>
      <c r="L4198" s="178"/>
      <c r="M4198" s="178"/>
      <c r="N4198" s="106"/>
      <c r="O4198" s="111"/>
      <c r="P4198" s="111"/>
      <c r="Q4198" s="106"/>
      <c r="R4198" s="106"/>
      <c r="S4198" s="106"/>
      <c r="T4198" s="106"/>
      <c r="U4198" s="106"/>
      <c r="V4198" s="106"/>
      <c r="W4198" s="19"/>
      <c r="X4198" s="2"/>
      <c r="Y4198" s="4"/>
      <c r="Z4198" s="106"/>
      <c r="AA4198" s="114"/>
      <c r="AB4198" s="112"/>
      <c r="AC4198" s="178"/>
      <c r="AD4198" s="11"/>
      <c r="AE4198" s="106"/>
      <c r="AF4198" s="106"/>
      <c r="AG4198" s="106"/>
      <c r="AH4198" s="115"/>
      <c r="AI4198" s="116"/>
      <c r="AO4198" s="26"/>
      <c r="AP4198" s="26"/>
    </row>
    <row r="4199" spans="1:42" ht="15" customHeight="1" x14ac:dyDescent="0.25">
      <c r="A4199" s="105"/>
      <c r="B4199" s="106"/>
      <c r="C4199" s="2"/>
      <c r="D4199" s="2"/>
      <c r="E4199" s="106"/>
      <c r="F4199" s="107"/>
      <c r="G4199" s="108"/>
      <c r="H4199" s="109"/>
      <c r="I4199" s="109"/>
      <c r="J4199" s="110"/>
      <c r="K4199" s="117"/>
      <c r="L4199" s="178"/>
      <c r="M4199" s="178"/>
      <c r="N4199" s="106"/>
      <c r="O4199" s="111"/>
      <c r="P4199" s="111"/>
      <c r="Q4199" s="106"/>
      <c r="R4199" s="106"/>
      <c r="S4199" s="106"/>
      <c r="T4199" s="106"/>
      <c r="U4199" s="106"/>
      <c r="V4199" s="106"/>
      <c r="W4199" s="19"/>
      <c r="X4199" s="2"/>
      <c r="Y4199" s="4"/>
      <c r="Z4199" s="106"/>
      <c r="AA4199" s="114"/>
      <c r="AB4199" s="112"/>
      <c r="AC4199" s="178"/>
      <c r="AD4199" s="11"/>
      <c r="AE4199" s="106"/>
      <c r="AF4199" s="106"/>
      <c r="AG4199" s="106"/>
      <c r="AH4199" s="115"/>
      <c r="AI4199" s="116"/>
      <c r="AO4199" s="26"/>
      <c r="AP4199" s="26"/>
    </row>
    <row r="4200" spans="1:42" ht="15" customHeight="1" x14ac:dyDescent="0.25">
      <c r="A4200" s="105"/>
      <c r="B4200" s="106"/>
      <c r="C4200" s="2"/>
      <c r="D4200" s="2"/>
      <c r="E4200" s="106"/>
      <c r="F4200" s="107"/>
      <c r="G4200" s="108"/>
      <c r="H4200" s="109"/>
      <c r="I4200" s="109"/>
      <c r="J4200" s="110"/>
      <c r="K4200" s="117"/>
      <c r="L4200" s="178"/>
      <c r="M4200" s="178"/>
      <c r="N4200" s="106"/>
      <c r="O4200" s="111"/>
      <c r="P4200" s="111"/>
      <c r="Q4200" s="106"/>
      <c r="R4200" s="106"/>
      <c r="S4200" s="106"/>
      <c r="T4200" s="106"/>
      <c r="U4200" s="106"/>
      <c r="V4200" s="106"/>
      <c r="W4200" s="19"/>
      <c r="X4200" s="2"/>
      <c r="Y4200" s="4"/>
      <c r="Z4200" s="106"/>
      <c r="AA4200" s="114"/>
      <c r="AB4200" s="112"/>
      <c r="AC4200" s="178"/>
      <c r="AD4200" s="11"/>
      <c r="AE4200" s="106"/>
      <c r="AF4200" s="106"/>
      <c r="AG4200" s="106"/>
      <c r="AH4200" s="115"/>
      <c r="AI4200" s="116"/>
      <c r="AO4200" s="26"/>
      <c r="AP4200" s="26"/>
    </row>
    <row r="4201" spans="1:42" ht="15" customHeight="1" x14ac:dyDescent="0.25">
      <c r="A4201" s="105"/>
      <c r="B4201" s="106"/>
      <c r="C4201" s="2"/>
      <c r="D4201" s="2"/>
      <c r="E4201" s="106"/>
      <c r="F4201" s="107"/>
      <c r="G4201" s="108"/>
      <c r="H4201" s="109"/>
      <c r="I4201" s="109"/>
      <c r="J4201" s="110"/>
      <c r="K4201" s="117"/>
      <c r="L4201" s="178"/>
      <c r="M4201" s="178"/>
      <c r="N4201" s="106"/>
      <c r="O4201" s="111"/>
      <c r="P4201" s="111"/>
      <c r="Q4201" s="106"/>
      <c r="R4201" s="106"/>
      <c r="S4201" s="106"/>
      <c r="T4201" s="106"/>
      <c r="U4201" s="106"/>
      <c r="V4201" s="106"/>
      <c r="W4201" s="19"/>
      <c r="X4201" s="2"/>
      <c r="Y4201" s="4"/>
      <c r="Z4201" s="106"/>
      <c r="AA4201" s="114"/>
      <c r="AB4201" s="112"/>
      <c r="AC4201" s="178"/>
      <c r="AD4201" s="11"/>
      <c r="AE4201" s="106"/>
      <c r="AF4201" s="106"/>
      <c r="AG4201" s="106"/>
      <c r="AH4201" s="115"/>
      <c r="AI4201" s="116"/>
      <c r="AO4201" s="26"/>
      <c r="AP4201" s="26"/>
    </row>
    <row r="4202" spans="1:42" ht="15" customHeight="1" x14ac:dyDescent="0.25">
      <c r="A4202" s="105"/>
      <c r="B4202" s="106"/>
      <c r="C4202" s="2"/>
      <c r="D4202" s="2"/>
      <c r="E4202" s="106"/>
      <c r="F4202" s="107"/>
      <c r="G4202" s="108"/>
      <c r="H4202" s="109"/>
      <c r="I4202" s="109"/>
      <c r="J4202" s="110"/>
      <c r="K4202" s="117"/>
      <c r="L4202" s="178"/>
      <c r="M4202" s="178"/>
      <c r="N4202" s="106"/>
      <c r="O4202" s="111"/>
      <c r="P4202" s="111"/>
      <c r="Q4202" s="106"/>
      <c r="R4202" s="106"/>
      <c r="S4202" s="106"/>
      <c r="T4202" s="106"/>
      <c r="U4202" s="106"/>
      <c r="V4202" s="106"/>
      <c r="W4202" s="19"/>
      <c r="X4202" s="2"/>
      <c r="Y4202" s="4"/>
      <c r="Z4202" s="106"/>
      <c r="AA4202" s="114"/>
      <c r="AB4202" s="112"/>
      <c r="AC4202" s="178"/>
      <c r="AD4202" s="11"/>
      <c r="AE4202" s="106"/>
      <c r="AF4202" s="106"/>
      <c r="AG4202" s="106"/>
      <c r="AH4202" s="115"/>
      <c r="AI4202" s="116"/>
      <c r="AO4202" s="26"/>
      <c r="AP4202" s="26"/>
    </row>
    <row r="4203" spans="1:42" ht="15" customHeight="1" x14ac:dyDescent="0.25">
      <c r="A4203" s="105"/>
      <c r="B4203" s="106"/>
      <c r="C4203" s="2"/>
      <c r="D4203" s="2"/>
      <c r="E4203" s="106"/>
      <c r="F4203" s="107"/>
      <c r="G4203" s="108"/>
      <c r="H4203" s="109"/>
      <c r="I4203" s="109"/>
      <c r="J4203" s="110"/>
      <c r="K4203" s="117"/>
      <c r="L4203" s="178"/>
      <c r="M4203" s="178"/>
      <c r="N4203" s="106"/>
      <c r="O4203" s="111"/>
      <c r="P4203" s="111"/>
      <c r="Q4203" s="106"/>
      <c r="R4203" s="106"/>
      <c r="S4203" s="106"/>
      <c r="T4203" s="106"/>
      <c r="U4203" s="106"/>
      <c r="V4203" s="106"/>
      <c r="W4203" s="19"/>
      <c r="X4203" s="2"/>
      <c r="Y4203" s="4"/>
      <c r="Z4203" s="106"/>
      <c r="AA4203" s="114"/>
      <c r="AB4203" s="112"/>
      <c r="AC4203" s="178"/>
      <c r="AD4203" s="11"/>
      <c r="AE4203" s="106"/>
      <c r="AF4203" s="106"/>
      <c r="AG4203" s="106"/>
      <c r="AH4203" s="115"/>
      <c r="AI4203" s="116"/>
      <c r="AO4203" s="26"/>
      <c r="AP4203" s="26"/>
    </row>
    <row r="4204" spans="1:42" ht="15" customHeight="1" x14ac:dyDescent="0.25">
      <c r="A4204" s="105"/>
      <c r="B4204" s="106"/>
      <c r="C4204" s="2"/>
      <c r="D4204" s="2"/>
      <c r="E4204" s="106"/>
      <c r="F4204" s="107"/>
      <c r="G4204" s="108"/>
      <c r="H4204" s="109"/>
      <c r="I4204" s="109"/>
      <c r="J4204" s="110"/>
      <c r="K4204" s="117"/>
      <c r="L4204" s="178"/>
      <c r="M4204" s="178"/>
      <c r="N4204" s="106"/>
      <c r="O4204" s="111"/>
      <c r="P4204" s="111"/>
      <c r="Q4204" s="106"/>
      <c r="R4204" s="106"/>
      <c r="S4204" s="106"/>
      <c r="T4204" s="106"/>
      <c r="U4204" s="106"/>
      <c r="V4204" s="106"/>
      <c r="W4204" s="19"/>
      <c r="X4204" s="2"/>
      <c r="Y4204" s="4"/>
      <c r="Z4204" s="106"/>
      <c r="AA4204" s="114"/>
      <c r="AB4204" s="112"/>
      <c r="AC4204" s="178"/>
      <c r="AD4204" s="11"/>
      <c r="AE4204" s="106"/>
      <c r="AF4204" s="106"/>
      <c r="AG4204" s="106"/>
      <c r="AH4204" s="115"/>
      <c r="AI4204" s="116"/>
      <c r="AO4204" s="26"/>
      <c r="AP4204" s="26"/>
    </row>
    <row r="4205" spans="1:42" ht="15" customHeight="1" x14ac:dyDescent="0.25">
      <c r="A4205" s="105"/>
      <c r="B4205" s="106"/>
      <c r="C4205" s="2"/>
      <c r="D4205" s="2"/>
      <c r="E4205" s="106"/>
      <c r="F4205" s="107"/>
      <c r="G4205" s="108"/>
      <c r="H4205" s="109"/>
      <c r="I4205" s="109"/>
      <c r="J4205" s="110"/>
      <c r="K4205" s="117"/>
      <c r="L4205" s="178"/>
      <c r="M4205" s="178"/>
      <c r="N4205" s="106"/>
      <c r="O4205" s="111"/>
      <c r="P4205" s="111"/>
      <c r="Q4205" s="106"/>
      <c r="R4205" s="106"/>
      <c r="S4205" s="106"/>
      <c r="T4205" s="106"/>
      <c r="U4205" s="106"/>
      <c r="V4205" s="106"/>
      <c r="W4205" s="19"/>
      <c r="X4205" s="2"/>
      <c r="Y4205" s="4"/>
      <c r="Z4205" s="106"/>
      <c r="AA4205" s="114"/>
      <c r="AB4205" s="112"/>
      <c r="AC4205" s="178"/>
      <c r="AD4205" s="11"/>
      <c r="AE4205" s="106"/>
      <c r="AF4205" s="106"/>
      <c r="AG4205" s="106"/>
      <c r="AH4205" s="115"/>
      <c r="AI4205" s="116"/>
      <c r="AO4205" s="26"/>
      <c r="AP4205" s="26"/>
    </row>
    <row r="4206" spans="1:42" ht="15" customHeight="1" x14ac:dyDescent="0.25">
      <c r="A4206" s="105"/>
      <c r="B4206" s="106"/>
      <c r="C4206" s="2"/>
      <c r="D4206" s="2"/>
      <c r="E4206" s="106"/>
      <c r="F4206" s="107"/>
      <c r="G4206" s="108"/>
      <c r="H4206" s="109"/>
      <c r="I4206" s="109"/>
      <c r="J4206" s="110"/>
      <c r="K4206" s="117"/>
      <c r="L4206" s="178"/>
      <c r="M4206" s="178"/>
      <c r="N4206" s="106"/>
      <c r="O4206" s="111"/>
      <c r="P4206" s="111"/>
      <c r="Q4206" s="106"/>
      <c r="R4206" s="106"/>
      <c r="S4206" s="106"/>
      <c r="T4206" s="106"/>
      <c r="U4206" s="106"/>
      <c r="V4206" s="106"/>
      <c r="W4206" s="19"/>
      <c r="X4206" s="2"/>
      <c r="Y4206" s="4"/>
      <c r="Z4206" s="106"/>
      <c r="AA4206" s="114"/>
      <c r="AB4206" s="112"/>
      <c r="AC4206" s="178"/>
      <c r="AD4206" s="11"/>
      <c r="AE4206" s="106"/>
      <c r="AF4206" s="106"/>
      <c r="AG4206" s="106"/>
      <c r="AH4206" s="115"/>
      <c r="AI4206" s="116"/>
      <c r="AO4206" s="26"/>
      <c r="AP4206" s="26"/>
    </row>
    <row r="4207" spans="1:42" ht="15" customHeight="1" x14ac:dyDescent="0.25">
      <c r="A4207" s="105"/>
      <c r="B4207" s="106"/>
      <c r="C4207" s="2"/>
      <c r="D4207" s="2"/>
      <c r="E4207" s="106"/>
      <c r="F4207" s="107"/>
      <c r="G4207" s="108"/>
      <c r="H4207" s="109"/>
      <c r="I4207" s="109"/>
      <c r="J4207" s="110"/>
      <c r="K4207" s="117"/>
      <c r="L4207" s="178"/>
      <c r="M4207" s="178"/>
      <c r="N4207" s="106"/>
      <c r="O4207" s="111"/>
      <c r="P4207" s="111"/>
      <c r="Q4207" s="106"/>
      <c r="R4207" s="106"/>
      <c r="S4207" s="106"/>
      <c r="T4207" s="106"/>
      <c r="U4207" s="106"/>
      <c r="V4207" s="106"/>
      <c r="W4207" s="19"/>
      <c r="X4207" s="2"/>
      <c r="Y4207" s="4"/>
      <c r="Z4207" s="106"/>
      <c r="AA4207" s="114"/>
      <c r="AB4207" s="112"/>
      <c r="AC4207" s="178"/>
      <c r="AD4207" s="11"/>
      <c r="AE4207" s="106"/>
      <c r="AF4207" s="106"/>
      <c r="AG4207" s="106"/>
      <c r="AH4207" s="115"/>
      <c r="AI4207" s="116"/>
      <c r="AO4207" s="26"/>
      <c r="AP4207" s="26"/>
    </row>
    <row r="4208" spans="1:42" ht="15" customHeight="1" x14ac:dyDescent="0.25">
      <c r="A4208" s="105"/>
      <c r="B4208" s="106"/>
      <c r="C4208" s="2"/>
      <c r="D4208" s="2"/>
      <c r="E4208" s="106"/>
      <c r="F4208" s="107"/>
      <c r="G4208" s="108"/>
      <c r="H4208" s="109"/>
      <c r="I4208" s="109"/>
      <c r="J4208" s="110"/>
      <c r="K4208" s="117"/>
      <c r="L4208" s="178"/>
      <c r="M4208" s="178"/>
      <c r="N4208" s="106"/>
      <c r="O4208" s="111"/>
      <c r="P4208" s="111"/>
      <c r="Q4208" s="106"/>
      <c r="R4208" s="106"/>
      <c r="S4208" s="106"/>
      <c r="T4208" s="106"/>
      <c r="U4208" s="106"/>
      <c r="V4208" s="106"/>
      <c r="W4208" s="19"/>
      <c r="X4208" s="2"/>
      <c r="Y4208" s="4"/>
      <c r="Z4208" s="106"/>
      <c r="AA4208" s="114"/>
      <c r="AB4208" s="112"/>
      <c r="AC4208" s="178"/>
      <c r="AD4208" s="11"/>
      <c r="AE4208" s="106"/>
      <c r="AF4208" s="106"/>
      <c r="AG4208" s="106"/>
      <c r="AH4208" s="115"/>
      <c r="AI4208" s="116"/>
      <c r="AO4208" s="26"/>
      <c r="AP4208" s="26"/>
    </row>
    <row r="4209" spans="1:42" ht="15" customHeight="1" x14ac:dyDescent="0.25">
      <c r="A4209" s="105"/>
      <c r="B4209" s="106"/>
      <c r="C4209" s="2"/>
      <c r="D4209" s="2"/>
      <c r="E4209" s="106"/>
      <c r="F4209" s="107"/>
      <c r="G4209" s="108"/>
      <c r="H4209" s="109"/>
      <c r="I4209" s="109"/>
      <c r="J4209" s="110"/>
      <c r="K4209" s="117"/>
      <c r="L4209" s="178"/>
      <c r="M4209" s="178"/>
      <c r="N4209" s="106"/>
      <c r="O4209" s="111"/>
      <c r="P4209" s="111"/>
      <c r="Q4209" s="106"/>
      <c r="R4209" s="106"/>
      <c r="S4209" s="106"/>
      <c r="T4209" s="106"/>
      <c r="U4209" s="106"/>
      <c r="V4209" s="106"/>
      <c r="W4209" s="19"/>
      <c r="X4209" s="2"/>
      <c r="Y4209" s="4"/>
      <c r="Z4209" s="106"/>
      <c r="AA4209" s="114"/>
      <c r="AB4209" s="112"/>
      <c r="AC4209" s="178"/>
      <c r="AD4209" s="11"/>
      <c r="AE4209" s="106"/>
      <c r="AF4209" s="106"/>
      <c r="AG4209" s="106"/>
      <c r="AH4209" s="115"/>
      <c r="AI4209" s="116"/>
      <c r="AO4209" s="26"/>
      <c r="AP4209" s="26"/>
    </row>
    <row r="4210" spans="1:42" ht="15" customHeight="1" x14ac:dyDescent="0.25">
      <c r="A4210" s="105"/>
      <c r="B4210" s="106"/>
      <c r="C4210" s="2"/>
      <c r="D4210" s="2"/>
      <c r="E4210" s="106"/>
      <c r="F4210" s="107"/>
      <c r="G4210" s="108"/>
      <c r="H4210" s="109"/>
      <c r="I4210" s="109"/>
      <c r="J4210" s="110"/>
      <c r="K4210" s="117"/>
      <c r="L4210" s="178"/>
      <c r="M4210" s="178"/>
      <c r="N4210" s="106"/>
      <c r="O4210" s="111"/>
      <c r="P4210" s="111"/>
      <c r="Q4210" s="106"/>
      <c r="R4210" s="106"/>
      <c r="S4210" s="106"/>
      <c r="T4210" s="106"/>
      <c r="U4210" s="106"/>
      <c r="V4210" s="106"/>
      <c r="W4210" s="19"/>
      <c r="X4210" s="2"/>
      <c r="Y4210" s="4"/>
      <c r="Z4210" s="106"/>
      <c r="AA4210" s="114"/>
      <c r="AB4210" s="112"/>
      <c r="AC4210" s="178"/>
      <c r="AD4210" s="11"/>
      <c r="AE4210" s="106"/>
      <c r="AF4210" s="106"/>
      <c r="AG4210" s="106"/>
      <c r="AH4210" s="115"/>
      <c r="AI4210" s="116"/>
      <c r="AO4210" s="26"/>
      <c r="AP4210" s="26"/>
    </row>
    <row r="4211" spans="1:42" ht="15" customHeight="1" x14ac:dyDescent="0.25">
      <c r="A4211" s="105"/>
      <c r="B4211" s="106"/>
      <c r="C4211" s="2"/>
      <c r="D4211" s="2"/>
      <c r="E4211" s="106"/>
      <c r="F4211" s="107"/>
      <c r="G4211" s="108"/>
      <c r="H4211" s="109"/>
      <c r="I4211" s="109"/>
      <c r="J4211" s="110"/>
      <c r="K4211" s="117"/>
      <c r="L4211" s="178"/>
      <c r="M4211" s="178"/>
      <c r="N4211" s="106"/>
      <c r="O4211" s="111"/>
      <c r="P4211" s="111"/>
      <c r="Q4211" s="106"/>
      <c r="R4211" s="106"/>
      <c r="S4211" s="106"/>
      <c r="T4211" s="106"/>
      <c r="U4211" s="106"/>
      <c r="V4211" s="106"/>
      <c r="W4211" s="19"/>
      <c r="X4211" s="2"/>
      <c r="Y4211" s="4"/>
      <c r="Z4211" s="106"/>
      <c r="AA4211" s="114"/>
      <c r="AB4211" s="112"/>
      <c r="AC4211" s="178"/>
      <c r="AD4211" s="11"/>
      <c r="AE4211" s="106"/>
      <c r="AF4211" s="106"/>
      <c r="AG4211" s="106"/>
      <c r="AH4211" s="115"/>
      <c r="AI4211" s="116"/>
      <c r="AO4211" s="26"/>
      <c r="AP4211" s="26"/>
    </row>
    <row r="4212" spans="1:42" ht="15" customHeight="1" x14ac:dyDescent="0.25">
      <c r="A4212" s="105"/>
      <c r="B4212" s="106"/>
      <c r="C4212" s="2"/>
      <c r="D4212" s="2"/>
      <c r="E4212" s="106"/>
      <c r="F4212" s="107"/>
      <c r="G4212" s="108"/>
      <c r="H4212" s="109"/>
      <c r="I4212" s="109"/>
      <c r="J4212" s="110"/>
      <c r="K4212" s="117"/>
      <c r="L4212" s="178"/>
      <c r="M4212" s="178"/>
      <c r="N4212" s="106"/>
      <c r="O4212" s="111"/>
      <c r="P4212" s="111"/>
      <c r="Q4212" s="106"/>
      <c r="R4212" s="106"/>
      <c r="S4212" s="106"/>
      <c r="T4212" s="106"/>
      <c r="U4212" s="106"/>
      <c r="V4212" s="106"/>
      <c r="W4212" s="19"/>
      <c r="X4212" s="2"/>
      <c r="Y4212" s="4"/>
      <c r="Z4212" s="106"/>
      <c r="AA4212" s="114"/>
      <c r="AB4212" s="112"/>
      <c r="AC4212" s="178"/>
      <c r="AD4212" s="11"/>
      <c r="AE4212" s="106"/>
      <c r="AF4212" s="106"/>
      <c r="AG4212" s="106"/>
      <c r="AH4212" s="115"/>
      <c r="AI4212" s="116"/>
      <c r="AO4212" s="26"/>
      <c r="AP4212" s="26"/>
    </row>
    <row r="4213" spans="1:42" ht="15" customHeight="1" x14ac:dyDescent="0.25">
      <c r="A4213" s="105"/>
      <c r="B4213" s="106"/>
      <c r="C4213" s="2"/>
      <c r="D4213" s="2"/>
      <c r="E4213" s="106"/>
      <c r="F4213" s="107"/>
      <c r="G4213" s="108"/>
      <c r="H4213" s="109"/>
      <c r="I4213" s="109"/>
      <c r="J4213" s="110"/>
      <c r="K4213" s="117"/>
      <c r="L4213" s="178"/>
      <c r="M4213" s="178"/>
      <c r="N4213" s="106"/>
      <c r="O4213" s="111"/>
      <c r="P4213" s="111"/>
      <c r="Q4213" s="106"/>
      <c r="R4213" s="106"/>
      <c r="S4213" s="106"/>
      <c r="T4213" s="106"/>
      <c r="U4213" s="106"/>
      <c r="V4213" s="106"/>
      <c r="W4213" s="19"/>
      <c r="X4213" s="2"/>
      <c r="Y4213" s="4"/>
      <c r="Z4213" s="106"/>
      <c r="AA4213" s="114"/>
      <c r="AB4213" s="112"/>
      <c r="AC4213" s="178"/>
      <c r="AD4213" s="11"/>
      <c r="AE4213" s="106"/>
      <c r="AF4213" s="106"/>
      <c r="AG4213" s="106"/>
      <c r="AH4213" s="115"/>
      <c r="AI4213" s="116"/>
      <c r="AO4213" s="26"/>
      <c r="AP4213" s="26"/>
    </row>
    <row r="4214" spans="1:42" ht="15" customHeight="1" x14ac:dyDescent="0.25">
      <c r="A4214" s="105"/>
      <c r="B4214" s="106"/>
      <c r="C4214" s="2"/>
      <c r="D4214" s="2"/>
      <c r="E4214" s="106"/>
      <c r="F4214" s="107"/>
      <c r="G4214" s="108"/>
      <c r="H4214" s="109"/>
      <c r="I4214" s="109"/>
      <c r="J4214" s="110"/>
      <c r="K4214" s="117"/>
      <c r="L4214" s="178"/>
      <c r="M4214" s="178"/>
      <c r="N4214" s="106"/>
      <c r="O4214" s="111"/>
      <c r="P4214" s="111"/>
      <c r="Q4214" s="106"/>
      <c r="R4214" s="106"/>
      <c r="S4214" s="106"/>
      <c r="T4214" s="106"/>
      <c r="U4214" s="106"/>
      <c r="V4214" s="106"/>
      <c r="W4214" s="19"/>
      <c r="X4214" s="2"/>
      <c r="Y4214" s="4"/>
      <c r="Z4214" s="106"/>
      <c r="AA4214" s="114"/>
      <c r="AB4214" s="112"/>
      <c r="AC4214" s="178"/>
      <c r="AD4214" s="11"/>
      <c r="AE4214" s="106"/>
      <c r="AF4214" s="106"/>
      <c r="AG4214" s="106"/>
      <c r="AH4214" s="115"/>
      <c r="AI4214" s="116"/>
      <c r="AO4214" s="26"/>
      <c r="AP4214" s="26"/>
    </row>
    <row r="4215" spans="1:42" ht="15" customHeight="1" x14ac:dyDescent="0.25">
      <c r="A4215" s="105"/>
      <c r="B4215" s="106"/>
      <c r="C4215" s="2"/>
      <c r="D4215" s="2"/>
      <c r="E4215" s="106"/>
      <c r="F4215" s="107"/>
      <c r="G4215" s="108"/>
      <c r="H4215" s="109"/>
      <c r="I4215" s="109"/>
      <c r="J4215" s="110"/>
      <c r="K4215" s="117"/>
      <c r="L4215" s="178"/>
      <c r="M4215" s="178"/>
      <c r="N4215" s="106"/>
      <c r="O4215" s="111"/>
      <c r="P4215" s="111"/>
      <c r="Q4215" s="106"/>
      <c r="R4215" s="106"/>
      <c r="S4215" s="106"/>
      <c r="T4215" s="106"/>
      <c r="U4215" s="106"/>
      <c r="V4215" s="106"/>
      <c r="W4215" s="19"/>
      <c r="X4215" s="2"/>
      <c r="Y4215" s="4"/>
      <c r="Z4215" s="106"/>
      <c r="AA4215" s="114"/>
      <c r="AB4215" s="112"/>
      <c r="AC4215" s="178"/>
      <c r="AD4215" s="11"/>
      <c r="AE4215" s="106"/>
      <c r="AF4215" s="106"/>
      <c r="AG4215" s="106"/>
      <c r="AH4215" s="115"/>
      <c r="AI4215" s="116"/>
      <c r="AO4215" s="26"/>
      <c r="AP4215" s="26"/>
    </row>
    <row r="4216" spans="1:42" ht="15" customHeight="1" x14ac:dyDescent="0.25">
      <c r="A4216" s="105"/>
      <c r="B4216" s="106"/>
      <c r="C4216" s="2"/>
      <c r="D4216" s="2"/>
      <c r="E4216" s="106"/>
      <c r="F4216" s="107"/>
      <c r="G4216" s="108"/>
      <c r="H4216" s="109"/>
      <c r="I4216" s="109"/>
      <c r="J4216" s="110"/>
      <c r="K4216" s="117"/>
      <c r="L4216" s="178"/>
      <c r="M4216" s="178"/>
      <c r="N4216" s="106"/>
      <c r="O4216" s="111"/>
      <c r="P4216" s="111"/>
      <c r="Q4216" s="106"/>
      <c r="R4216" s="106"/>
      <c r="S4216" s="106"/>
      <c r="T4216" s="106"/>
      <c r="U4216" s="106"/>
      <c r="V4216" s="106"/>
      <c r="W4216" s="19"/>
      <c r="X4216" s="2"/>
      <c r="Y4216" s="4"/>
      <c r="Z4216" s="106"/>
      <c r="AA4216" s="114"/>
      <c r="AB4216" s="112"/>
      <c r="AC4216" s="178"/>
      <c r="AD4216" s="11"/>
      <c r="AE4216" s="106"/>
      <c r="AF4216" s="106"/>
      <c r="AG4216" s="106"/>
      <c r="AH4216" s="115"/>
      <c r="AI4216" s="116"/>
      <c r="AO4216" s="26"/>
      <c r="AP4216" s="26"/>
    </row>
    <row r="4217" spans="1:42" ht="15" customHeight="1" x14ac:dyDescent="0.25">
      <c r="A4217" s="105"/>
      <c r="B4217" s="106"/>
      <c r="C4217" s="2"/>
      <c r="D4217" s="2"/>
      <c r="E4217" s="106"/>
      <c r="F4217" s="107"/>
      <c r="G4217" s="108"/>
      <c r="H4217" s="109"/>
      <c r="I4217" s="109"/>
      <c r="J4217" s="110"/>
      <c r="K4217" s="117"/>
      <c r="L4217" s="178"/>
      <c r="M4217" s="178"/>
      <c r="N4217" s="106"/>
      <c r="O4217" s="111"/>
      <c r="P4217" s="111"/>
      <c r="Q4217" s="106"/>
      <c r="R4217" s="106"/>
      <c r="S4217" s="106"/>
      <c r="T4217" s="106"/>
      <c r="U4217" s="106"/>
      <c r="V4217" s="106"/>
      <c r="W4217" s="19"/>
      <c r="X4217" s="2"/>
      <c r="Y4217" s="4"/>
      <c r="Z4217" s="106"/>
      <c r="AA4217" s="114"/>
      <c r="AB4217" s="112"/>
      <c r="AC4217" s="178"/>
      <c r="AD4217" s="11"/>
      <c r="AE4217" s="106"/>
      <c r="AF4217" s="106"/>
      <c r="AG4217" s="106"/>
      <c r="AH4217" s="115"/>
      <c r="AI4217" s="116"/>
      <c r="AO4217" s="26"/>
      <c r="AP4217" s="26"/>
    </row>
    <row r="4218" spans="1:42" ht="15" customHeight="1" x14ac:dyDescent="0.25">
      <c r="A4218" s="105"/>
      <c r="B4218" s="106"/>
      <c r="C4218" s="2"/>
      <c r="D4218" s="2"/>
      <c r="E4218" s="106"/>
      <c r="F4218" s="107"/>
      <c r="G4218" s="108"/>
      <c r="H4218" s="109"/>
      <c r="I4218" s="109"/>
      <c r="J4218" s="110"/>
      <c r="K4218" s="117"/>
      <c r="L4218" s="178"/>
      <c r="M4218" s="178"/>
      <c r="N4218" s="106"/>
      <c r="O4218" s="111"/>
      <c r="P4218" s="111"/>
      <c r="Q4218" s="106"/>
      <c r="R4218" s="106"/>
      <c r="S4218" s="106"/>
      <c r="T4218" s="106"/>
      <c r="U4218" s="106"/>
      <c r="V4218" s="106"/>
      <c r="W4218" s="19"/>
      <c r="X4218" s="2"/>
      <c r="Y4218" s="4"/>
      <c r="Z4218" s="106"/>
      <c r="AA4218" s="114"/>
      <c r="AB4218" s="112"/>
      <c r="AC4218" s="178"/>
      <c r="AD4218" s="11"/>
      <c r="AE4218" s="106"/>
      <c r="AF4218" s="106"/>
      <c r="AG4218" s="106"/>
      <c r="AH4218" s="115"/>
      <c r="AI4218" s="116"/>
      <c r="AO4218" s="26"/>
      <c r="AP4218" s="26"/>
    </row>
    <row r="4219" spans="1:42" ht="15" customHeight="1" x14ac:dyDescent="0.25">
      <c r="A4219" s="105"/>
      <c r="B4219" s="106"/>
      <c r="C4219" s="2"/>
      <c r="D4219" s="2"/>
      <c r="E4219" s="106"/>
      <c r="F4219" s="107"/>
      <c r="G4219" s="108"/>
      <c r="H4219" s="109"/>
      <c r="I4219" s="109"/>
      <c r="J4219" s="110"/>
      <c r="K4219" s="117"/>
      <c r="L4219" s="178"/>
      <c r="M4219" s="178"/>
      <c r="N4219" s="106"/>
      <c r="O4219" s="111"/>
      <c r="P4219" s="111"/>
      <c r="Q4219" s="106"/>
      <c r="R4219" s="106"/>
      <c r="S4219" s="106"/>
      <c r="T4219" s="106"/>
      <c r="U4219" s="106"/>
      <c r="V4219" s="106"/>
      <c r="W4219" s="19"/>
      <c r="X4219" s="2"/>
      <c r="Y4219" s="4"/>
      <c r="Z4219" s="106"/>
      <c r="AA4219" s="114"/>
      <c r="AB4219" s="112"/>
      <c r="AC4219" s="178"/>
      <c r="AD4219" s="11"/>
      <c r="AE4219" s="106"/>
      <c r="AF4219" s="106"/>
      <c r="AG4219" s="106"/>
      <c r="AH4219" s="115"/>
      <c r="AI4219" s="116"/>
      <c r="AO4219" s="26"/>
      <c r="AP4219" s="26"/>
    </row>
    <row r="4220" spans="1:42" ht="15" customHeight="1" x14ac:dyDescent="0.25">
      <c r="A4220" s="105"/>
      <c r="B4220" s="106"/>
      <c r="C4220" s="2"/>
      <c r="D4220" s="2"/>
      <c r="E4220" s="106"/>
      <c r="F4220" s="107"/>
      <c r="G4220" s="108"/>
      <c r="H4220" s="109"/>
      <c r="I4220" s="109"/>
      <c r="J4220" s="110"/>
      <c r="K4220" s="117"/>
      <c r="L4220" s="178"/>
      <c r="M4220" s="178"/>
      <c r="N4220" s="106"/>
      <c r="O4220" s="111"/>
      <c r="P4220" s="111"/>
      <c r="Q4220" s="106"/>
      <c r="R4220" s="106"/>
      <c r="S4220" s="106"/>
      <c r="T4220" s="106"/>
      <c r="U4220" s="106"/>
      <c r="V4220" s="106"/>
      <c r="W4220" s="19"/>
      <c r="X4220" s="2"/>
      <c r="Y4220" s="4"/>
      <c r="Z4220" s="106"/>
      <c r="AA4220" s="114"/>
      <c r="AB4220" s="112"/>
      <c r="AC4220" s="178"/>
      <c r="AD4220" s="11"/>
      <c r="AE4220" s="106"/>
      <c r="AF4220" s="106"/>
      <c r="AG4220" s="106"/>
      <c r="AH4220" s="115"/>
      <c r="AI4220" s="116"/>
      <c r="AO4220" s="26"/>
      <c r="AP4220" s="26"/>
    </row>
    <row r="4221" spans="1:42" ht="15" customHeight="1" x14ac:dyDescent="0.25">
      <c r="A4221" s="105"/>
      <c r="B4221" s="106"/>
      <c r="C4221" s="2"/>
      <c r="D4221" s="2"/>
      <c r="E4221" s="106"/>
      <c r="F4221" s="107"/>
      <c r="G4221" s="108"/>
      <c r="H4221" s="109"/>
      <c r="I4221" s="109"/>
      <c r="J4221" s="110"/>
      <c r="K4221" s="117"/>
      <c r="L4221" s="178"/>
      <c r="M4221" s="178"/>
      <c r="N4221" s="106"/>
      <c r="O4221" s="111"/>
      <c r="P4221" s="111"/>
      <c r="Q4221" s="106"/>
      <c r="R4221" s="106"/>
      <c r="S4221" s="106"/>
      <c r="T4221" s="106"/>
      <c r="U4221" s="106"/>
      <c r="V4221" s="106"/>
      <c r="W4221" s="19"/>
      <c r="X4221" s="2"/>
      <c r="Y4221" s="4"/>
      <c r="Z4221" s="106"/>
      <c r="AA4221" s="114"/>
      <c r="AB4221" s="112"/>
      <c r="AC4221" s="178"/>
      <c r="AD4221" s="11"/>
      <c r="AE4221" s="106"/>
      <c r="AF4221" s="106"/>
      <c r="AG4221" s="106"/>
      <c r="AH4221" s="115"/>
      <c r="AI4221" s="116"/>
      <c r="AO4221" s="26"/>
      <c r="AP4221" s="26"/>
    </row>
    <row r="4222" spans="1:42" ht="15" customHeight="1" x14ac:dyDescent="0.25">
      <c r="A4222" s="105"/>
      <c r="B4222" s="106"/>
      <c r="C4222" s="2"/>
      <c r="D4222" s="2"/>
      <c r="E4222" s="106"/>
      <c r="F4222" s="107"/>
      <c r="G4222" s="108"/>
      <c r="H4222" s="109"/>
      <c r="I4222" s="109"/>
      <c r="J4222" s="110"/>
      <c r="K4222" s="117"/>
      <c r="L4222" s="178"/>
      <c r="M4222" s="178"/>
      <c r="N4222" s="106"/>
      <c r="O4222" s="111"/>
      <c r="P4222" s="111"/>
      <c r="Q4222" s="106"/>
      <c r="R4222" s="106"/>
      <c r="S4222" s="106"/>
      <c r="T4222" s="106"/>
      <c r="U4222" s="106"/>
      <c r="V4222" s="106"/>
      <c r="W4222" s="19"/>
      <c r="X4222" s="2"/>
      <c r="Y4222" s="4"/>
      <c r="Z4222" s="106"/>
      <c r="AA4222" s="114"/>
      <c r="AB4222" s="112"/>
      <c r="AC4222" s="178"/>
      <c r="AD4222" s="11"/>
      <c r="AE4222" s="106"/>
      <c r="AF4222" s="106"/>
      <c r="AG4222" s="106"/>
      <c r="AH4222" s="115"/>
      <c r="AI4222" s="116"/>
      <c r="AO4222" s="26"/>
      <c r="AP4222" s="26"/>
    </row>
    <row r="4223" spans="1:42" ht="15" customHeight="1" x14ac:dyDescent="0.25">
      <c r="A4223" s="105"/>
      <c r="B4223" s="106"/>
      <c r="C4223" s="2"/>
      <c r="D4223" s="2"/>
      <c r="E4223" s="106"/>
      <c r="F4223" s="107"/>
      <c r="G4223" s="108"/>
      <c r="H4223" s="109"/>
      <c r="I4223" s="109"/>
      <c r="J4223" s="110"/>
      <c r="K4223" s="117"/>
      <c r="L4223" s="178"/>
      <c r="M4223" s="178"/>
      <c r="N4223" s="106"/>
      <c r="O4223" s="111"/>
      <c r="P4223" s="111"/>
      <c r="Q4223" s="106"/>
      <c r="R4223" s="106"/>
      <c r="S4223" s="106"/>
      <c r="T4223" s="106"/>
      <c r="U4223" s="106"/>
      <c r="V4223" s="106"/>
      <c r="W4223" s="19"/>
      <c r="X4223" s="2"/>
      <c r="Y4223" s="4"/>
      <c r="Z4223" s="106"/>
      <c r="AA4223" s="114"/>
      <c r="AB4223" s="112"/>
      <c r="AC4223" s="178"/>
      <c r="AD4223" s="11"/>
      <c r="AE4223" s="106"/>
      <c r="AF4223" s="106"/>
      <c r="AG4223" s="106"/>
      <c r="AH4223" s="115"/>
      <c r="AI4223" s="116"/>
      <c r="AO4223" s="26"/>
      <c r="AP4223" s="26"/>
    </row>
    <row r="4224" spans="1:42" ht="15" customHeight="1" x14ac:dyDescent="0.25">
      <c r="A4224" s="105"/>
      <c r="B4224" s="106"/>
      <c r="C4224" s="2"/>
      <c r="D4224" s="2"/>
      <c r="E4224" s="106"/>
      <c r="F4224" s="107"/>
      <c r="G4224" s="108"/>
      <c r="H4224" s="109"/>
      <c r="I4224" s="109"/>
      <c r="J4224" s="110"/>
      <c r="K4224" s="117"/>
      <c r="L4224" s="178"/>
      <c r="M4224" s="178"/>
      <c r="N4224" s="106"/>
      <c r="O4224" s="111"/>
      <c r="P4224" s="111"/>
      <c r="Q4224" s="106"/>
      <c r="R4224" s="106"/>
      <c r="S4224" s="106"/>
      <c r="T4224" s="106"/>
      <c r="U4224" s="106"/>
      <c r="V4224" s="106"/>
      <c r="W4224" s="19"/>
      <c r="X4224" s="2"/>
      <c r="Y4224" s="4"/>
      <c r="Z4224" s="106"/>
      <c r="AA4224" s="114"/>
      <c r="AB4224" s="112"/>
      <c r="AC4224" s="178"/>
      <c r="AD4224" s="11"/>
      <c r="AE4224" s="106"/>
      <c r="AF4224" s="106"/>
      <c r="AG4224" s="106"/>
      <c r="AH4224" s="115"/>
      <c r="AI4224" s="116"/>
      <c r="AO4224" s="26"/>
      <c r="AP4224" s="26"/>
    </row>
    <row r="4225" spans="1:42" ht="15" customHeight="1" x14ac:dyDescent="0.25">
      <c r="A4225" s="105"/>
      <c r="B4225" s="106"/>
      <c r="C4225" s="2"/>
      <c r="D4225" s="2"/>
      <c r="E4225" s="106"/>
      <c r="F4225" s="107"/>
      <c r="G4225" s="108"/>
      <c r="H4225" s="109"/>
      <c r="I4225" s="109"/>
      <c r="J4225" s="110"/>
      <c r="K4225" s="117"/>
      <c r="L4225" s="178"/>
      <c r="M4225" s="178"/>
      <c r="N4225" s="106"/>
      <c r="O4225" s="111"/>
      <c r="P4225" s="111"/>
      <c r="Q4225" s="106"/>
      <c r="R4225" s="106"/>
      <c r="S4225" s="106"/>
      <c r="T4225" s="106"/>
      <c r="U4225" s="106"/>
      <c r="V4225" s="106"/>
      <c r="W4225" s="19"/>
      <c r="X4225" s="2"/>
      <c r="Y4225" s="4"/>
      <c r="Z4225" s="106"/>
      <c r="AA4225" s="114"/>
      <c r="AB4225" s="112"/>
      <c r="AC4225" s="178"/>
      <c r="AD4225" s="11"/>
      <c r="AE4225" s="106"/>
      <c r="AF4225" s="106"/>
      <c r="AG4225" s="106"/>
      <c r="AH4225" s="115"/>
      <c r="AI4225" s="116"/>
      <c r="AO4225" s="26"/>
      <c r="AP4225" s="26"/>
    </row>
    <row r="4226" spans="1:42" ht="15" customHeight="1" x14ac:dyDescent="0.25">
      <c r="A4226" s="105"/>
      <c r="B4226" s="106"/>
      <c r="C4226" s="2"/>
      <c r="D4226" s="2"/>
      <c r="E4226" s="106"/>
      <c r="F4226" s="107"/>
      <c r="G4226" s="108"/>
      <c r="H4226" s="109"/>
      <c r="I4226" s="109"/>
      <c r="J4226" s="110"/>
      <c r="K4226" s="117"/>
      <c r="L4226" s="178"/>
      <c r="M4226" s="178"/>
      <c r="N4226" s="106"/>
      <c r="O4226" s="111"/>
      <c r="P4226" s="111"/>
      <c r="Q4226" s="106"/>
      <c r="R4226" s="106"/>
      <c r="S4226" s="106"/>
      <c r="T4226" s="106"/>
      <c r="U4226" s="106"/>
      <c r="V4226" s="106"/>
      <c r="W4226" s="19"/>
      <c r="X4226" s="2"/>
      <c r="Y4226" s="4"/>
      <c r="Z4226" s="106"/>
      <c r="AA4226" s="114"/>
      <c r="AB4226" s="112"/>
      <c r="AC4226" s="178"/>
      <c r="AD4226" s="11"/>
      <c r="AE4226" s="106"/>
      <c r="AF4226" s="106"/>
      <c r="AG4226" s="106"/>
      <c r="AH4226" s="115"/>
      <c r="AI4226" s="116"/>
      <c r="AO4226" s="26"/>
      <c r="AP4226" s="26"/>
    </row>
    <row r="4227" spans="1:42" ht="15" customHeight="1" x14ac:dyDescent="0.25">
      <c r="A4227" s="105"/>
      <c r="B4227" s="106"/>
      <c r="C4227" s="2"/>
      <c r="D4227" s="2"/>
      <c r="E4227" s="106"/>
      <c r="F4227" s="107"/>
      <c r="G4227" s="108"/>
      <c r="H4227" s="109"/>
      <c r="I4227" s="109"/>
      <c r="J4227" s="110"/>
      <c r="K4227" s="117"/>
      <c r="L4227" s="178"/>
      <c r="M4227" s="178"/>
      <c r="N4227" s="106"/>
      <c r="O4227" s="111"/>
      <c r="P4227" s="111"/>
      <c r="Q4227" s="106"/>
      <c r="R4227" s="106"/>
      <c r="S4227" s="106"/>
      <c r="T4227" s="106"/>
      <c r="U4227" s="106"/>
      <c r="V4227" s="106"/>
      <c r="W4227" s="19"/>
      <c r="X4227" s="2"/>
      <c r="Y4227" s="4"/>
      <c r="Z4227" s="106"/>
      <c r="AA4227" s="114"/>
      <c r="AB4227" s="112"/>
      <c r="AC4227" s="178"/>
      <c r="AD4227" s="11"/>
      <c r="AE4227" s="106"/>
      <c r="AF4227" s="106"/>
      <c r="AG4227" s="106"/>
      <c r="AH4227" s="115"/>
      <c r="AI4227" s="116"/>
      <c r="AO4227" s="26"/>
      <c r="AP4227" s="26"/>
    </row>
    <row r="4228" spans="1:42" ht="15" customHeight="1" x14ac:dyDescent="0.25">
      <c r="A4228" s="105"/>
      <c r="B4228" s="106"/>
      <c r="C4228" s="2"/>
      <c r="D4228" s="2"/>
      <c r="E4228" s="106"/>
      <c r="F4228" s="107"/>
      <c r="G4228" s="108"/>
      <c r="H4228" s="109"/>
      <c r="I4228" s="109"/>
      <c r="J4228" s="110"/>
      <c r="K4228" s="117"/>
      <c r="L4228" s="178"/>
      <c r="M4228" s="178"/>
      <c r="N4228" s="106"/>
      <c r="O4228" s="111"/>
      <c r="P4228" s="111"/>
      <c r="Q4228" s="106"/>
      <c r="R4228" s="106"/>
      <c r="S4228" s="106"/>
      <c r="T4228" s="106"/>
      <c r="U4228" s="106"/>
      <c r="V4228" s="106"/>
      <c r="W4228" s="19"/>
      <c r="X4228" s="2"/>
      <c r="Y4228" s="4"/>
      <c r="Z4228" s="106"/>
      <c r="AA4228" s="114"/>
      <c r="AB4228" s="112"/>
      <c r="AC4228" s="178"/>
      <c r="AD4228" s="11"/>
      <c r="AE4228" s="106"/>
      <c r="AF4228" s="106"/>
      <c r="AG4228" s="106"/>
      <c r="AH4228" s="115"/>
      <c r="AI4228" s="116"/>
      <c r="AO4228" s="26"/>
      <c r="AP4228" s="26"/>
    </row>
    <row r="4229" spans="1:42" ht="15" customHeight="1" x14ac:dyDescent="0.25">
      <c r="A4229" s="105"/>
      <c r="B4229" s="106"/>
      <c r="C4229" s="2"/>
      <c r="D4229" s="2"/>
      <c r="E4229" s="106"/>
      <c r="F4229" s="107"/>
      <c r="G4229" s="108"/>
      <c r="H4229" s="109"/>
      <c r="I4229" s="109"/>
      <c r="J4229" s="110"/>
      <c r="K4229" s="117"/>
      <c r="L4229" s="178"/>
      <c r="M4229" s="178"/>
      <c r="N4229" s="106"/>
      <c r="O4229" s="111"/>
      <c r="P4229" s="111"/>
      <c r="Q4229" s="106"/>
      <c r="R4229" s="106"/>
      <c r="S4229" s="106"/>
      <c r="T4229" s="106"/>
      <c r="U4229" s="106"/>
      <c r="V4229" s="106"/>
      <c r="W4229" s="19"/>
      <c r="X4229" s="2"/>
      <c r="Y4229" s="4"/>
      <c r="Z4229" s="106"/>
      <c r="AA4229" s="114"/>
      <c r="AB4229" s="112"/>
      <c r="AC4229" s="178"/>
      <c r="AD4229" s="11"/>
      <c r="AE4229" s="106"/>
      <c r="AF4229" s="106"/>
      <c r="AG4229" s="106"/>
      <c r="AH4229" s="115"/>
      <c r="AI4229" s="116"/>
      <c r="AO4229" s="26"/>
      <c r="AP4229" s="26"/>
    </row>
    <row r="4230" spans="1:42" ht="15" customHeight="1" x14ac:dyDescent="0.25">
      <c r="A4230" s="105"/>
      <c r="B4230" s="106"/>
      <c r="C4230" s="2"/>
      <c r="D4230" s="2"/>
      <c r="E4230" s="106"/>
      <c r="F4230" s="107"/>
      <c r="G4230" s="108"/>
      <c r="H4230" s="109"/>
      <c r="I4230" s="109"/>
      <c r="J4230" s="110"/>
      <c r="K4230" s="117"/>
      <c r="L4230" s="178"/>
      <c r="M4230" s="178"/>
      <c r="N4230" s="106"/>
      <c r="O4230" s="111"/>
      <c r="P4230" s="111"/>
      <c r="Q4230" s="106"/>
      <c r="R4230" s="106"/>
      <c r="S4230" s="106"/>
      <c r="T4230" s="106"/>
      <c r="U4230" s="106"/>
      <c r="V4230" s="106"/>
      <c r="W4230" s="19"/>
      <c r="X4230" s="2"/>
      <c r="Y4230" s="4"/>
      <c r="Z4230" s="106"/>
      <c r="AA4230" s="114"/>
      <c r="AB4230" s="112"/>
      <c r="AC4230" s="178"/>
      <c r="AD4230" s="11"/>
      <c r="AE4230" s="106"/>
      <c r="AF4230" s="106"/>
      <c r="AG4230" s="106"/>
      <c r="AH4230" s="115"/>
      <c r="AI4230" s="116"/>
      <c r="AO4230" s="26"/>
      <c r="AP4230" s="26"/>
    </row>
    <row r="4231" spans="1:42" ht="15" customHeight="1" x14ac:dyDescent="0.25">
      <c r="A4231" s="105"/>
      <c r="B4231" s="106"/>
      <c r="C4231" s="2"/>
      <c r="D4231" s="2"/>
      <c r="E4231" s="106"/>
      <c r="F4231" s="107"/>
      <c r="G4231" s="108"/>
      <c r="H4231" s="109"/>
      <c r="I4231" s="109"/>
      <c r="J4231" s="110"/>
      <c r="K4231" s="117"/>
      <c r="L4231" s="178"/>
      <c r="M4231" s="178"/>
      <c r="N4231" s="106"/>
      <c r="O4231" s="111"/>
      <c r="P4231" s="111"/>
      <c r="Q4231" s="106"/>
      <c r="R4231" s="106"/>
      <c r="S4231" s="106"/>
      <c r="T4231" s="106"/>
      <c r="U4231" s="106"/>
      <c r="V4231" s="106"/>
      <c r="W4231" s="19"/>
      <c r="X4231" s="2"/>
      <c r="Y4231" s="4"/>
      <c r="Z4231" s="106"/>
      <c r="AA4231" s="114"/>
      <c r="AB4231" s="112"/>
      <c r="AC4231" s="178"/>
      <c r="AD4231" s="11"/>
      <c r="AE4231" s="106"/>
      <c r="AF4231" s="106"/>
      <c r="AG4231" s="106"/>
      <c r="AH4231" s="115"/>
      <c r="AI4231" s="116"/>
      <c r="AO4231" s="26"/>
      <c r="AP4231" s="26"/>
    </row>
    <row r="4232" spans="1:42" ht="15" customHeight="1" x14ac:dyDescent="0.25">
      <c r="A4232" s="105"/>
      <c r="B4232" s="106"/>
      <c r="C4232" s="2"/>
      <c r="D4232" s="2"/>
      <c r="E4232" s="106"/>
      <c r="F4232" s="107"/>
      <c r="G4232" s="108"/>
      <c r="H4232" s="109"/>
      <c r="I4232" s="109"/>
      <c r="J4232" s="110"/>
      <c r="K4232" s="117"/>
      <c r="L4232" s="178"/>
      <c r="M4232" s="178"/>
      <c r="N4232" s="106"/>
      <c r="O4232" s="111"/>
      <c r="P4232" s="111"/>
      <c r="Q4232" s="106"/>
      <c r="R4232" s="106"/>
      <c r="S4232" s="106"/>
      <c r="T4232" s="106"/>
      <c r="U4232" s="106"/>
      <c r="V4232" s="106"/>
      <c r="W4232" s="19"/>
      <c r="X4232" s="2"/>
      <c r="Y4232" s="4"/>
      <c r="Z4232" s="106"/>
      <c r="AA4232" s="114"/>
      <c r="AB4232" s="112"/>
      <c r="AC4232" s="178"/>
      <c r="AD4232" s="11"/>
      <c r="AE4232" s="106"/>
      <c r="AF4232" s="106"/>
      <c r="AG4232" s="106"/>
      <c r="AH4232" s="115"/>
      <c r="AI4232" s="116"/>
      <c r="AO4232" s="26"/>
      <c r="AP4232" s="26"/>
    </row>
    <row r="4233" spans="1:42" ht="15" customHeight="1" x14ac:dyDescent="0.25">
      <c r="A4233" s="105"/>
      <c r="B4233" s="106"/>
      <c r="C4233" s="2"/>
      <c r="D4233" s="2"/>
      <c r="E4233" s="106"/>
      <c r="F4233" s="107"/>
      <c r="G4233" s="108"/>
      <c r="H4233" s="109"/>
      <c r="I4233" s="109"/>
      <c r="J4233" s="110"/>
      <c r="K4233" s="117"/>
      <c r="L4233" s="178"/>
      <c r="M4233" s="178"/>
      <c r="N4233" s="106"/>
      <c r="O4233" s="111"/>
      <c r="P4233" s="111"/>
      <c r="Q4233" s="106"/>
      <c r="R4233" s="106"/>
      <c r="S4233" s="106"/>
      <c r="T4233" s="106"/>
      <c r="U4233" s="106"/>
      <c r="V4233" s="106"/>
      <c r="W4233" s="19"/>
      <c r="X4233" s="2"/>
      <c r="Y4233" s="4"/>
      <c r="Z4233" s="106"/>
      <c r="AA4233" s="114"/>
      <c r="AB4233" s="112"/>
      <c r="AC4233" s="178"/>
      <c r="AD4233" s="11"/>
      <c r="AE4233" s="106"/>
      <c r="AF4233" s="106"/>
      <c r="AG4233" s="106"/>
      <c r="AH4233" s="115"/>
      <c r="AI4233" s="116"/>
      <c r="AO4233" s="26"/>
      <c r="AP4233" s="26"/>
    </row>
    <row r="4234" spans="1:42" ht="15" customHeight="1" x14ac:dyDescent="0.25">
      <c r="A4234" s="105"/>
      <c r="B4234" s="106"/>
      <c r="C4234" s="2"/>
      <c r="D4234" s="2"/>
      <c r="E4234" s="106"/>
      <c r="F4234" s="107"/>
      <c r="G4234" s="108"/>
      <c r="H4234" s="109"/>
      <c r="I4234" s="109"/>
      <c r="J4234" s="110"/>
      <c r="K4234" s="117"/>
      <c r="L4234" s="178"/>
      <c r="M4234" s="178"/>
      <c r="N4234" s="106"/>
      <c r="O4234" s="111"/>
      <c r="P4234" s="111"/>
      <c r="Q4234" s="106"/>
      <c r="R4234" s="106"/>
      <c r="S4234" s="106"/>
      <c r="T4234" s="106"/>
      <c r="U4234" s="106"/>
      <c r="V4234" s="106"/>
      <c r="W4234" s="19"/>
      <c r="X4234" s="2"/>
      <c r="Y4234" s="4"/>
      <c r="Z4234" s="106"/>
      <c r="AA4234" s="114"/>
      <c r="AB4234" s="112"/>
      <c r="AC4234" s="178"/>
      <c r="AD4234" s="11"/>
      <c r="AE4234" s="106"/>
      <c r="AF4234" s="106"/>
      <c r="AG4234" s="106"/>
      <c r="AH4234" s="115"/>
      <c r="AI4234" s="116"/>
      <c r="AO4234" s="26"/>
      <c r="AP4234" s="26"/>
    </row>
    <row r="4235" spans="1:42" ht="15" customHeight="1" x14ac:dyDescent="0.25">
      <c r="A4235" s="105"/>
      <c r="B4235" s="106"/>
      <c r="C4235" s="2"/>
      <c r="D4235" s="2"/>
      <c r="E4235" s="106"/>
      <c r="F4235" s="107"/>
      <c r="G4235" s="108"/>
      <c r="H4235" s="109"/>
      <c r="I4235" s="109"/>
      <c r="J4235" s="110"/>
      <c r="K4235" s="117"/>
      <c r="L4235" s="178"/>
      <c r="M4235" s="178"/>
      <c r="N4235" s="106"/>
      <c r="O4235" s="111"/>
      <c r="P4235" s="111"/>
      <c r="Q4235" s="106"/>
      <c r="R4235" s="106"/>
      <c r="S4235" s="106"/>
      <c r="T4235" s="106"/>
      <c r="U4235" s="106"/>
      <c r="V4235" s="106"/>
      <c r="W4235" s="19"/>
      <c r="X4235" s="2"/>
      <c r="Y4235" s="4"/>
      <c r="Z4235" s="106"/>
      <c r="AA4235" s="114"/>
      <c r="AB4235" s="112"/>
      <c r="AC4235" s="178"/>
      <c r="AD4235" s="11"/>
      <c r="AE4235" s="106"/>
      <c r="AF4235" s="106"/>
      <c r="AG4235" s="106"/>
      <c r="AH4235" s="115"/>
      <c r="AI4235" s="116"/>
      <c r="AO4235" s="26"/>
      <c r="AP4235" s="26"/>
    </row>
    <row r="4236" spans="1:42" ht="15" customHeight="1" x14ac:dyDescent="0.25">
      <c r="A4236" s="105"/>
      <c r="B4236" s="106"/>
      <c r="C4236" s="2"/>
      <c r="D4236" s="2"/>
      <c r="E4236" s="106"/>
      <c r="F4236" s="107"/>
      <c r="G4236" s="108"/>
      <c r="H4236" s="109"/>
      <c r="I4236" s="109"/>
      <c r="J4236" s="110"/>
      <c r="K4236" s="117"/>
      <c r="L4236" s="178"/>
      <c r="M4236" s="178"/>
      <c r="N4236" s="106"/>
      <c r="O4236" s="111"/>
      <c r="P4236" s="111"/>
      <c r="Q4236" s="106"/>
      <c r="R4236" s="106"/>
      <c r="S4236" s="106"/>
      <c r="T4236" s="106"/>
      <c r="U4236" s="106"/>
      <c r="V4236" s="106"/>
      <c r="W4236" s="19"/>
      <c r="X4236" s="2"/>
      <c r="Y4236" s="4"/>
      <c r="Z4236" s="106"/>
      <c r="AA4236" s="114"/>
      <c r="AB4236" s="112"/>
      <c r="AC4236" s="178"/>
      <c r="AD4236" s="11"/>
      <c r="AE4236" s="106"/>
      <c r="AF4236" s="106"/>
      <c r="AG4236" s="106"/>
      <c r="AH4236" s="115"/>
      <c r="AI4236" s="116"/>
      <c r="AO4236" s="26"/>
      <c r="AP4236" s="26"/>
    </row>
    <row r="4237" spans="1:42" ht="15" customHeight="1" x14ac:dyDescent="0.25">
      <c r="A4237" s="105"/>
      <c r="B4237" s="106"/>
      <c r="C4237" s="2"/>
      <c r="D4237" s="2"/>
      <c r="E4237" s="106"/>
      <c r="F4237" s="107"/>
      <c r="G4237" s="108"/>
      <c r="H4237" s="109"/>
      <c r="I4237" s="109"/>
      <c r="J4237" s="110"/>
      <c r="K4237" s="117"/>
      <c r="L4237" s="178"/>
      <c r="M4237" s="178"/>
      <c r="N4237" s="106"/>
      <c r="O4237" s="111"/>
      <c r="P4237" s="111"/>
      <c r="Q4237" s="106"/>
      <c r="R4237" s="106"/>
      <c r="S4237" s="106"/>
      <c r="T4237" s="106"/>
      <c r="U4237" s="106"/>
      <c r="V4237" s="106"/>
      <c r="W4237" s="19"/>
      <c r="X4237" s="2"/>
      <c r="Y4237" s="4"/>
      <c r="Z4237" s="106"/>
      <c r="AA4237" s="114"/>
      <c r="AB4237" s="112"/>
      <c r="AC4237" s="178"/>
      <c r="AD4237" s="11"/>
      <c r="AE4237" s="106"/>
      <c r="AF4237" s="106"/>
      <c r="AG4237" s="106"/>
      <c r="AH4237" s="115"/>
      <c r="AI4237" s="116"/>
      <c r="AO4237" s="26"/>
      <c r="AP4237" s="26"/>
    </row>
    <row r="4238" spans="1:42" ht="15" customHeight="1" x14ac:dyDescent="0.25">
      <c r="A4238" s="105"/>
      <c r="B4238" s="106"/>
      <c r="C4238" s="2"/>
      <c r="D4238" s="2"/>
      <c r="E4238" s="106"/>
      <c r="F4238" s="107"/>
      <c r="G4238" s="108"/>
      <c r="H4238" s="109"/>
      <c r="I4238" s="109"/>
      <c r="J4238" s="110"/>
      <c r="K4238" s="117"/>
      <c r="L4238" s="178"/>
      <c r="M4238" s="178"/>
      <c r="N4238" s="106"/>
      <c r="O4238" s="111"/>
      <c r="P4238" s="111"/>
      <c r="Q4238" s="106"/>
      <c r="R4238" s="106"/>
      <c r="S4238" s="106"/>
      <c r="T4238" s="106"/>
      <c r="U4238" s="106"/>
      <c r="V4238" s="106"/>
      <c r="W4238" s="19"/>
      <c r="X4238" s="2"/>
      <c r="Y4238" s="4"/>
      <c r="Z4238" s="106"/>
      <c r="AA4238" s="114"/>
      <c r="AB4238" s="112"/>
      <c r="AC4238" s="178"/>
      <c r="AD4238" s="11"/>
      <c r="AE4238" s="106"/>
      <c r="AF4238" s="106"/>
      <c r="AG4238" s="106"/>
      <c r="AH4238" s="115"/>
      <c r="AI4238" s="116"/>
      <c r="AO4238" s="26"/>
      <c r="AP4238" s="26"/>
    </row>
    <row r="4239" spans="1:42" ht="15" customHeight="1" x14ac:dyDescent="0.25">
      <c r="A4239" s="105"/>
      <c r="B4239" s="106"/>
      <c r="C4239" s="2"/>
      <c r="D4239" s="2"/>
      <c r="E4239" s="106"/>
      <c r="F4239" s="107"/>
      <c r="G4239" s="108"/>
      <c r="H4239" s="109"/>
      <c r="I4239" s="109"/>
      <c r="J4239" s="110"/>
      <c r="K4239" s="117"/>
      <c r="L4239" s="178"/>
      <c r="M4239" s="178"/>
      <c r="N4239" s="106"/>
      <c r="O4239" s="111"/>
      <c r="P4239" s="111"/>
      <c r="Q4239" s="106"/>
      <c r="R4239" s="106"/>
      <c r="S4239" s="106"/>
      <c r="T4239" s="106"/>
      <c r="U4239" s="106"/>
      <c r="V4239" s="106"/>
      <c r="W4239" s="19"/>
      <c r="X4239" s="2"/>
      <c r="Y4239" s="4"/>
      <c r="Z4239" s="106"/>
      <c r="AA4239" s="114"/>
      <c r="AB4239" s="112"/>
      <c r="AC4239" s="178"/>
      <c r="AD4239" s="11"/>
      <c r="AE4239" s="106"/>
      <c r="AF4239" s="106"/>
      <c r="AG4239" s="106"/>
      <c r="AH4239" s="115"/>
      <c r="AI4239" s="116"/>
      <c r="AO4239" s="26"/>
      <c r="AP4239" s="26"/>
    </row>
    <row r="4240" spans="1:42" ht="15" customHeight="1" x14ac:dyDescent="0.25">
      <c r="A4240" s="105"/>
      <c r="B4240" s="106"/>
      <c r="C4240" s="2"/>
      <c r="D4240" s="2"/>
      <c r="E4240" s="106"/>
      <c r="F4240" s="107"/>
      <c r="G4240" s="108"/>
      <c r="H4240" s="109"/>
      <c r="I4240" s="109"/>
      <c r="J4240" s="110"/>
      <c r="K4240" s="117"/>
      <c r="L4240" s="178"/>
      <c r="M4240" s="178"/>
      <c r="N4240" s="106"/>
      <c r="O4240" s="111"/>
      <c r="P4240" s="111"/>
      <c r="Q4240" s="106"/>
      <c r="R4240" s="106"/>
      <c r="S4240" s="106"/>
      <c r="T4240" s="106"/>
      <c r="U4240" s="106"/>
      <c r="V4240" s="106"/>
      <c r="W4240" s="19"/>
      <c r="X4240" s="2"/>
      <c r="Y4240" s="4"/>
      <c r="Z4240" s="106"/>
      <c r="AA4240" s="114"/>
      <c r="AB4240" s="112"/>
      <c r="AC4240" s="178"/>
      <c r="AD4240" s="11"/>
      <c r="AE4240" s="106"/>
      <c r="AF4240" s="106"/>
      <c r="AG4240" s="106"/>
      <c r="AH4240" s="115"/>
      <c r="AI4240" s="116"/>
      <c r="AO4240" s="26"/>
      <c r="AP4240" s="26"/>
    </row>
    <row r="4241" spans="1:42" ht="15" customHeight="1" x14ac:dyDescent="0.25">
      <c r="A4241" s="105"/>
      <c r="B4241" s="106"/>
      <c r="C4241" s="2"/>
      <c r="D4241" s="2"/>
      <c r="E4241" s="106"/>
      <c r="F4241" s="107"/>
      <c r="G4241" s="108"/>
      <c r="H4241" s="109"/>
      <c r="I4241" s="109"/>
      <c r="J4241" s="110"/>
      <c r="K4241" s="117"/>
      <c r="L4241" s="178"/>
      <c r="M4241" s="178"/>
      <c r="N4241" s="106"/>
      <c r="O4241" s="111"/>
      <c r="P4241" s="111"/>
      <c r="Q4241" s="106"/>
      <c r="R4241" s="106"/>
      <c r="S4241" s="106"/>
      <c r="T4241" s="106"/>
      <c r="U4241" s="106"/>
      <c r="V4241" s="106"/>
      <c r="W4241" s="19"/>
      <c r="X4241" s="2"/>
      <c r="Y4241" s="4"/>
      <c r="Z4241" s="106"/>
      <c r="AA4241" s="114"/>
      <c r="AB4241" s="112"/>
      <c r="AC4241" s="178"/>
      <c r="AD4241" s="11"/>
      <c r="AE4241" s="106"/>
      <c r="AF4241" s="106"/>
      <c r="AG4241" s="106"/>
      <c r="AH4241" s="115"/>
      <c r="AI4241" s="116"/>
      <c r="AO4241" s="26"/>
      <c r="AP4241" s="26"/>
    </row>
    <row r="4242" spans="1:42" ht="15" customHeight="1" x14ac:dyDescent="0.25">
      <c r="A4242" s="105"/>
      <c r="B4242" s="106"/>
      <c r="C4242" s="2"/>
      <c r="D4242" s="2"/>
      <c r="E4242" s="106"/>
      <c r="F4242" s="107"/>
      <c r="G4242" s="108"/>
      <c r="H4242" s="109"/>
      <c r="I4242" s="109"/>
      <c r="J4242" s="110"/>
      <c r="K4242" s="117"/>
      <c r="L4242" s="178"/>
      <c r="M4242" s="178"/>
      <c r="N4242" s="106"/>
      <c r="O4242" s="111"/>
      <c r="P4242" s="111"/>
      <c r="Q4242" s="106"/>
      <c r="R4242" s="106"/>
      <c r="S4242" s="106"/>
      <c r="T4242" s="106"/>
      <c r="U4242" s="106"/>
      <c r="V4242" s="106"/>
      <c r="W4242" s="19"/>
      <c r="X4242" s="2"/>
      <c r="Y4242" s="4"/>
      <c r="Z4242" s="106"/>
      <c r="AA4242" s="114"/>
      <c r="AB4242" s="112"/>
      <c r="AC4242" s="178"/>
      <c r="AD4242" s="11"/>
      <c r="AE4242" s="106"/>
      <c r="AF4242" s="106"/>
      <c r="AG4242" s="106"/>
      <c r="AH4242" s="115"/>
      <c r="AI4242" s="116"/>
      <c r="AO4242" s="26"/>
      <c r="AP4242" s="26"/>
    </row>
    <row r="4243" spans="1:42" ht="15" customHeight="1" x14ac:dyDescent="0.25">
      <c r="A4243" s="105"/>
      <c r="B4243" s="106"/>
      <c r="C4243" s="2"/>
      <c r="D4243" s="2"/>
      <c r="E4243" s="106"/>
      <c r="F4243" s="107"/>
      <c r="G4243" s="108"/>
      <c r="H4243" s="109"/>
      <c r="I4243" s="109"/>
      <c r="J4243" s="110"/>
      <c r="K4243" s="117"/>
      <c r="L4243" s="178"/>
      <c r="M4243" s="178"/>
      <c r="N4243" s="106"/>
      <c r="O4243" s="111"/>
      <c r="P4243" s="111"/>
      <c r="Q4243" s="106"/>
      <c r="R4243" s="106"/>
      <c r="S4243" s="106"/>
      <c r="T4243" s="106"/>
      <c r="U4243" s="106"/>
      <c r="V4243" s="106"/>
      <c r="W4243" s="19"/>
      <c r="X4243" s="2"/>
      <c r="Y4243" s="4"/>
      <c r="Z4243" s="106"/>
      <c r="AA4243" s="114"/>
      <c r="AB4243" s="112"/>
      <c r="AC4243" s="178"/>
      <c r="AD4243" s="11"/>
      <c r="AE4243" s="106"/>
      <c r="AF4243" s="106"/>
      <c r="AG4243" s="106"/>
      <c r="AH4243" s="115"/>
      <c r="AI4243" s="116"/>
      <c r="AO4243" s="26"/>
      <c r="AP4243" s="26"/>
    </row>
    <row r="4244" spans="1:42" ht="15" customHeight="1" x14ac:dyDescent="0.25">
      <c r="A4244" s="105"/>
      <c r="B4244" s="106"/>
      <c r="C4244" s="2"/>
      <c r="D4244" s="2"/>
      <c r="E4244" s="106"/>
      <c r="F4244" s="107"/>
      <c r="G4244" s="108"/>
      <c r="H4244" s="109"/>
      <c r="I4244" s="109"/>
      <c r="J4244" s="110"/>
      <c r="K4244" s="117"/>
      <c r="L4244" s="178"/>
      <c r="M4244" s="178"/>
      <c r="N4244" s="106"/>
      <c r="O4244" s="111"/>
      <c r="P4244" s="111"/>
      <c r="Q4244" s="106"/>
      <c r="R4244" s="106"/>
      <c r="S4244" s="106"/>
      <c r="T4244" s="106"/>
      <c r="U4244" s="106"/>
      <c r="V4244" s="106"/>
      <c r="W4244" s="19"/>
      <c r="X4244" s="2"/>
      <c r="Y4244" s="4"/>
      <c r="Z4244" s="106"/>
      <c r="AA4244" s="114"/>
      <c r="AB4244" s="112"/>
      <c r="AC4244" s="178"/>
      <c r="AD4244" s="11"/>
      <c r="AE4244" s="106"/>
      <c r="AF4244" s="106"/>
      <c r="AG4244" s="106"/>
      <c r="AH4244" s="115"/>
      <c r="AI4244" s="116"/>
      <c r="AO4244" s="26"/>
      <c r="AP4244" s="26"/>
    </row>
    <row r="4245" spans="1:42" ht="15" customHeight="1" x14ac:dyDescent="0.25">
      <c r="A4245" s="105"/>
      <c r="B4245" s="106"/>
      <c r="C4245" s="2"/>
      <c r="D4245" s="2"/>
      <c r="E4245" s="106"/>
      <c r="F4245" s="107"/>
      <c r="G4245" s="108"/>
      <c r="H4245" s="109"/>
      <c r="I4245" s="109"/>
      <c r="J4245" s="110"/>
      <c r="K4245" s="117"/>
      <c r="L4245" s="178"/>
      <c r="M4245" s="178"/>
      <c r="N4245" s="106"/>
      <c r="O4245" s="111"/>
      <c r="P4245" s="111"/>
      <c r="Q4245" s="106"/>
      <c r="R4245" s="106"/>
      <c r="S4245" s="106"/>
      <c r="T4245" s="106"/>
      <c r="U4245" s="106"/>
      <c r="V4245" s="106"/>
      <c r="W4245" s="19"/>
      <c r="X4245" s="2"/>
      <c r="Y4245" s="4"/>
      <c r="Z4245" s="106"/>
      <c r="AA4245" s="114"/>
      <c r="AB4245" s="112"/>
      <c r="AC4245" s="178"/>
      <c r="AD4245" s="11"/>
      <c r="AE4245" s="106"/>
      <c r="AF4245" s="106"/>
      <c r="AG4245" s="106"/>
      <c r="AH4245" s="115"/>
      <c r="AI4245" s="116"/>
      <c r="AO4245" s="26"/>
      <c r="AP4245" s="26"/>
    </row>
    <row r="4246" spans="1:42" ht="15" customHeight="1" x14ac:dyDescent="0.25">
      <c r="A4246" s="105"/>
      <c r="B4246" s="106"/>
      <c r="C4246" s="2"/>
      <c r="D4246" s="2"/>
      <c r="E4246" s="106"/>
      <c r="F4246" s="107"/>
      <c r="G4246" s="108"/>
      <c r="H4246" s="109"/>
      <c r="I4246" s="109"/>
      <c r="J4246" s="110"/>
      <c r="K4246" s="117"/>
      <c r="L4246" s="178"/>
      <c r="M4246" s="178"/>
      <c r="N4246" s="106"/>
      <c r="O4246" s="111"/>
      <c r="P4246" s="111"/>
      <c r="Q4246" s="106"/>
      <c r="R4246" s="106"/>
      <c r="S4246" s="106"/>
      <c r="T4246" s="106"/>
      <c r="U4246" s="106"/>
      <c r="V4246" s="106"/>
      <c r="W4246" s="19"/>
      <c r="X4246" s="2"/>
      <c r="Y4246" s="4"/>
      <c r="Z4246" s="106"/>
      <c r="AA4246" s="114"/>
      <c r="AB4246" s="112"/>
      <c r="AC4246" s="178"/>
      <c r="AD4246" s="11"/>
      <c r="AE4246" s="106"/>
      <c r="AF4246" s="106"/>
      <c r="AG4246" s="106"/>
      <c r="AH4246" s="115"/>
      <c r="AI4246" s="116"/>
      <c r="AO4246" s="26"/>
      <c r="AP4246" s="26"/>
    </row>
    <row r="4247" spans="1:42" ht="15" customHeight="1" x14ac:dyDescent="0.25">
      <c r="A4247" s="105"/>
      <c r="B4247" s="106"/>
      <c r="C4247" s="2"/>
      <c r="D4247" s="2"/>
      <c r="E4247" s="106"/>
      <c r="F4247" s="107"/>
      <c r="G4247" s="108"/>
      <c r="H4247" s="109"/>
      <c r="I4247" s="109"/>
      <c r="J4247" s="110"/>
      <c r="K4247" s="117"/>
      <c r="L4247" s="178"/>
      <c r="M4247" s="178"/>
      <c r="N4247" s="106"/>
      <c r="O4247" s="111"/>
      <c r="P4247" s="111"/>
      <c r="Q4247" s="106"/>
      <c r="R4247" s="106"/>
      <c r="S4247" s="106"/>
      <c r="T4247" s="106"/>
      <c r="U4247" s="106"/>
      <c r="V4247" s="106"/>
      <c r="W4247" s="19"/>
      <c r="X4247" s="2"/>
      <c r="Y4247" s="4"/>
      <c r="Z4247" s="106"/>
      <c r="AA4247" s="114"/>
      <c r="AB4247" s="112"/>
      <c r="AC4247" s="178"/>
      <c r="AD4247" s="11"/>
      <c r="AE4247" s="106"/>
      <c r="AF4247" s="106"/>
      <c r="AG4247" s="106"/>
      <c r="AH4247" s="115"/>
      <c r="AI4247" s="116"/>
      <c r="AO4247" s="26"/>
      <c r="AP4247" s="26"/>
    </row>
    <row r="4248" spans="1:42" ht="15" customHeight="1" x14ac:dyDescent="0.25">
      <c r="A4248" s="105"/>
      <c r="B4248" s="106"/>
      <c r="C4248" s="2"/>
      <c r="D4248" s="2"/>
      <c r="E4248" s="106"/>
      <c r="F4248" s="107"/>
      <c r="G4248" s="108"/>
      <c r="H4248" s="109"/>
      <c r="I4248" s="109"/>
      <c r="J4248" s="110"/>
      <c r="K4248" s="117"/>
      <c r="L4248" s="178"/>
      <c r="M4248" s="178"/>
      <c r="N4248" s="106"/>
      <c r="O4248" s="111"/>
      <c r="P4248" s="111"/>
      <c r="Q4248" s="106"/>
      <c r="R4248" s="106"/>
      <c r="S4248" s="106"/>
      <c r="T4248" s="106"/>
      <c r="U4248" s="106"/>
      <c r="V4248" s="106"/>
      <c r="W4248" s="19"/>
      <c r="X4248" s="2"/>
      <c r="Y4248" s="4"/>
      <c r="Z4248" s="106"/>
      <c r="AA4248" s="114"/>
      <c r="AB4248" s="112"/>
      <c r="AC4248" s="178"/>
      <c r="AD4248" s="11"/>
      <c r="AE4248" s="106"/>
      <c r="AF4248" s="106"/>
      <c r="AG4248" s="106"/>
      <c r="AH4248" s="115"/>
      <c r="AI4248" s="116"/>
      <c r="AO4248" s="26"/>
      <c r="AP4248" s="26"/>
    </row>
    <row r="4249" spans="1:42" ht="15" customHeight="1" x14ac:dyDescent="0.25">
      <c r="A4249" s="105"/>
      <c r="B4249" s="106"/>
      <c r="C4249" s="2"/>
      <c r="D4249" s="2"/>
      <c r="E4249" s="106"/>
      <c r="F4249" s="107"/>
      <c r="G4249" s="108"/>
      <c r="H4249" s="109"/>
      <c r="I4249" s="109"/>
      <c r="J4249" s="110"/>
      <c r="K4249" s="117"/>
      <c r="L4249" s="178"/>
      <c r="M4249" s="178"/>
      <c r="N4249" s="106"/>
      <c r="O4249" s="111"/>
      <c r="P4249" s="111"/>
      <c r="Q4249" s="106"/>
      <c r="R4249" s="106"/>
      <c r="S4249" s="106"/>
      <c r="T4249" s="106"/>
      <c r="U4249" s="106"/>
      <c r="V4249" s="106"/>
      <c r="W4249" s="19"/>
      <c r="X4249" s="2"/>
      <c r="Y4249" s="4"/>
      <c r="Z4249" s="106"/>
      <c r="AA4249" s="114"/>
      <c r="AB4249" s="112"/>
      <c r="AC4249" s="178"/>
      <c r="AD4249" s="11"/>
      <c r="AE4249" s="106"/>
      <c r="AF4249" s="106"/>
      <c r="AG4249" s="106"/>
      <c r="AH4249" s="115"/>
      <c r="AI4249" s="116"/>
      <c r="AO4249" s="26"/>
      <c r="AP4249" s="26"/>
    </row>
    <row r="4250" spans="1:42" ht="15" customHeight="1" x14ac:dyDescent="0.25">
      <c r="A4250" s="105"/>
      <c r="B4250" s="106"/>
      <c r="C4250" s="2"/>
      <c r="D4250" s="2"/>
      <c r="E4250" s="106"/>
      <c r="F4250" s="107"/>
      <c r="G4250" s="108"/>
      <c r="H4250" s="109"/>
      <c r="I4250" s="109"/>
      <c r="J4250" s="110"/>
      <c r="K4250" s="117"/>
      <c r="L4250" s="178"/>
      <c r="M4250" s="178"/>
      <c r="N4250" s="106"/>
      <c r="O4250" s="111"/>
      <c r="P4250" s="111"/>
      <c r="Q4250" s="106"/>
      <c r="R4250" s="106"/>
      <c r="S4250" s="106"/>
      <c r="T4250" s="106"/>
      <c r="U4250" s="106"/>
      <c r="V4250" s="106"/>
      <c r="W4250" s="19"/>
      <c r="X4250" s="2"/>
      <c r="Y4250" s="4"/>
      <c r="Z4250" s="106"/>
      <c r="AA4250" s="114"/>
      <c r="AB4250" s="112"/>
      <c r="AC4250" s="178"/>
      <c r="AD4250" s="11"/>
      <c r="AE4250" s="106"/>
      <c r="AF4250" s="106"/>
      <c r="AG4250" s="106"/>
      <c r="AH4250" s="115"/>
      <c r="AI4250" s="116"/>
      <c r="AO4250" s="26"/>
      <c r="AP4250" s="26"/>
    </row>
    <row r="4251" spans="1:42" ht="15" customHeight="1" x14ac:dyDescent="0.25">
      <c r="A4251" s="105"/>
      <c r="B4251" s="106"/>
      <c r="C4251" s="2"/>
      <c r="D4251" s="2"/>
      <c r="E4251" s="106"/>
      <c r="F4251" s="107"/>
      <c r="G4251" s="108"/>
      <c r="H4251" s="109"/>
      <c r="I4251" s="109"/>
      <c r="J4251" s="110"/>
      <c r="K4251" s="117"/>
      <c r="L4251" s="178"/>
      <c r="M4251" s="178"/>
      <c r="N4251" s="106"/>
      <c r="O4251" s="111"/>
      <c r="P4251" s="111"/>
      <c r="Q4251" s="106"/>
      <c r="R4251" s="106"/>
      <c r="S4251" s="106"/>
      <c r="T4251" s="106"/>
      <c r="U4251" s="106"/>
      <c r="V4251" s="106"/>
      <c r="W4251" s="19"/>
      <c r="X4251" s="2"/>
      <c r="Y4251" s="4"/>
      <c r="Z4251" s="106"/>
      <c r="AA4251" s="114"/>
      <c r="AB4251" s="112"/>
      <c r="AC4251" s="178"/>
      <c r="AD4251" s="11"/>
      <c r="AE4251" s="106"/>
      <c r="AF4251" s="106"/>
      <c r="AG4251" s="106"/>
      <c r="AH4251" s="115"/>
      <c r="AI4251" s="116"/>
      <c r="AO4251" s="26"/>
      <c r="AP4251" s="26"/>
    </row>
    <row r="4252" spans="1:42" ht="15" customHeight="1" x14ac:dyDescent="0.25">
      <c r="A4252" s="105"/>
      <c r="B4252" s="106"/>
      <c r="C4252" s="2"/>
      <c r="D4252" s="2"/>
      <c r="E4252" s="106"/>
      <c r="F4252" s="107"/>
      <c r="G4252" s="108"/>
      <c r="H4252" s="109"/>
      <c r="I4252" s="109"/>
      <c r="J4252" s="110"/>
      <c r="K4252" s="117"/>
      <c r="L4252" s="178"/>
      <c r="M4252" s="178"/>
      <c r="N4252" s="106"/>
      <c r="O4252" s="111"/>
      <c r="P4252" s="111"/>
      <c r="Q4252" s="106"/>
      <c r="R4252" s="106"/>
      <c r="S4252" s="106"/>
      <c r="T4252" s="106"/>
      <c r="U4252" s="106"/>
      <c r="V4252" s="106"/>
      <c r="W4252" s="19"/>
      <c r="X4252" s="2"/>
      <c r="Y4252" s="4"/>
      <c r="Z4252" s="106"/>
      <c r="AA4252" s="114"/>
      <c r="AB4252" s="112"/>
      <c r="AC4252" s="178"/>
      <c r="AD4252" s="11"/>
      <c r="AE4252" s="106"/>
      <c r="AF4252" s="106"/>
      <c r="AG4252" s="106"/>
      <c r="AH4252" s="115"/>
      <c r="AI4252" s="116"/>
      <c r="AO4252" s="26"/>
      <c r="AP4252" s="26"/>
    </row>
    <row r="4253" spans="1:42" ht="15" customHeight="1" x14ac:dyDescent="0.25">
      <c r="A4253" s="105"/>
      <c r="B4253" s="106"/>
      <c r="C4253" s="2"/>
      <c r="D4253" s="2"/>
      <c r="E4253" s="106"/>
      <c r="F4253" s="107"/>
      <c r="G4253" s="108"/>
      <c r="H4253" s="109"/>
      <c r="I4253" s="109"/>
      <c r="J4253" s="110"/>
      <c r="K4253" s="117"/>
      <c r="L4253" s="178"/>
      <c r="M4253" s="178"/>
      <c r="N4253" s="106"/>
      <c r="O4253" s="111"/>
      <c r="P4253" s="111"/>
      <c r="Q4253" s="106"/>
      <c r="R4253" s="106"/>
      <c r="S4253" s="106"/>
      <c r="T4253" s="106"/>
      <c r="U4253" s="106"/>
      <c r="V4253" s="106"/>
      <c r="W4253" s="19"/>
      <c r="X4253" s="2"/>
      <c r="Y4253" s="4"/>
      <c r="Z4253" s="106"/>
      <c r="AA4253" s="114"/>
      <c r="AB4253" s="112"/>
      <c r="AC4253" s="178"/>
      <c r="AD4253" s="11"/>
      <c r="AE4253" s="106"/>
      <c r="AF4253" s="106"/>
      <c r="AG4253" s="106"/>
      <c r="AH4253" s="115"/>
      <c r="AI4253" s="116"/>
      <c r="AO4253" s="26"/>
      <c r="AP4253" s="26"/>
    </row>
    <row r="4254" spans="1:42" ht="15" customHeight="1" x14ac:dyDescent="0.25">
      <c r="A4254" s="105"/>
      <c r="B4254" s="106"/>
      <c r="C4254" s="2"/>
      <c r="D4254" s="2"/>
      <c r="E4254" s="106"/>
      <c r="F4254" s="107"/>
      <c r="G4254" s="108"/>
      <c r="H4254" s="109"/>
      <c r="I4254" s="109"/>
      <c r="J4254" s="110"/>
      <c r="K4254" s="117"/>
      <c r="L4254" s="178"/>
      <c r="M4254" s="178"/>
      <c r="N4254" s="106"/>
      <c r="O4254" s="111"/>
      <c r="P4254" s="111"/>
      <c r="Q4254" s="106"/>
      <c r="R4254" s="106"/>
      <c r="S4254" s="106"/>
      <c r="T4254" s="106"/>
      <c r="U4254" s="106"/>
      <c r="V4254" s="106"/>
      <c r="W4254" s="19"/>
      <c r="X4254" s="2"/>
      <c r="Y4254" s="4"/>
      <c r="Z4254" s="106"/>
      <c r="AA4254" s="114"/>
      <c r="AB4254" s="112"/>
      <c r="AC4254" s="178"/>
      <c r="AD4254" s="11"/>
      <c r="AE4254" s="106"/>
      <c r="AF4254" s="106"/>
      <c r="AG4254" s="106"/>
      <c r="AH4254" s="115"/>
      <c r="AI4254" s="116"/>
      <c r="AO4254" s="26"/>
      <c r="AP4254" s="26"/>
    </row>
    <row r="4255" spans="1:42" ht="15" customHeight="1" x14ac:dyDescent="0.25">
      <c r="A4255" s="105"/>
      <c r="B4255" s="106"/>
      <c r="C4255" s="2"/>
      <c r="D4255" s="2"/>
      <c r="E4255" s="106"/>
      <c r="F4255" s="107"/>
      <c r="G4255" s="108"/>
      <c r="H4255" s="109"/>
      <c r="I4255" s="109"/>
      <c r="J4255" s="110"/>
      <c r="K4255" s="117"/>
      <c r="L4255" s="178"/>
      <c r="M4255" s="178"/>
      <c r="N4255" s="106"/>
      <c r="O4255" s="111"/>
      <c r="P4255" s="111"/>
      <c r="Q4255" s="106"/>
      <c r="R4255" s="106"/>
      <c r="S4255" s="106"/>
      <c r="T4255" s="106"/>
      <c r="U4255" s="106"/>
      <c r="V4255" s="106"/>
      <c r="W4255" s="19"/>
      <c r="X4255" s="2"/>
      <c r="Y4255" s="4"/>
      <c r="Z4255" s="106"/>
      <c r="AA4255" s="114"/>
      <c r="AB4255" s="112"/>
      <c r="AC4255" s="178"/>
      <c r="AD4255" s="11"/>
      <c r="AE4255" s="106"/>
      <c r="AF4255" s="106"/>
      <c r="AG4255" s="106"/>
      <c r="AH4255" s="115"/>
      <c r="AI4255" s="116"/>
      <c r="AO4255" s="26"/>
      <c r="AP4255" s="26"/>
    </row>
    <row r="4256" spans="1:42" ht="15" customHeight="1" x14ac:dyDescent="0.25">
      <c r="A4256" s="105"/>
      <c r="B4256" s="106"/>
      <c r="C4256" s="2"/>
      <c r="D4256" s="2"/>
      <c r="E4256" s="106"/>
      <c r="F4256" s="107"/>
      <c r="G4256" s="108"/>
      <c r="H4256" s="109"/>
      <c r="I4256" s="109"/>
      <c r="J4256" s="110"/>
      <c r="K4256" s="117"/>
      <c r="L4256" s="178"/>
      <c r="M4256" s="178"/>
      <c r="N4256" s="106"/>
      <c r="O4256" s="111"/>
      <c r="P4256" s="111"/>
      <c r="Q4256" s="106"/>
      <c r="R4256" s="106"/>
      <c r="S4256" s="106"/>
      <c r="T4256" s="106"/>
      <c r="U4256" s="106"/>
      <c r="V4256" s="106"/>
      <c r="W4256" s="19"/>
      <c r="X4256" s="2"/>
      <c r="Y4256" s="4"/>
      <c r="Z4256" s="106"/>
      <c r="AA4256" s="114"/>
      <c r="AB4256" s="112"/>
      <c r="AC4256" s="178"/>
      <c r="AD4256" s="11"/>
      <c r="AE4256" s="106"/>
      <c r="AF4256" s="106"/>
      <c r="AG4256" s="106"/>
      <c r="AH4256" s="115"/>
      <c r="AI4256" s="116"/>
      <c r="AO4256" s="26"/>
      <c r="AP4256" s="26"/>
    </row>
    <row r="4257" spans="1:42" ht="15" customHeight="1" x14ac:dyDescent="0.25">
      <c r="A4257" s="105"/>
      <c r="B4257" s="106"/>
      <c r="C4257" s="2"/>
      <c r="D4257" s="2"/>
      <c r="E4257" s="106"/>
      <c r="F4257" s="107"/>
      <c r="G4257" s="108"/>
      <c r="H4257" s="109"/>
      <c r="I4257" s="109"/>
      <c r="J4257" s="110"/>
      <c r="K4257" s="117"/>
      <c r="L4257" s="178"/>
      <c r="M4257" s="178"/>
      <c r="N4257" s="106"/>
      <c r="O4257" s="111"/>
      <c r="P4257" s="111"/>
      <c r="Q4257" s="106"/>
      <c r="R4257" s="106"/>
      <c r="S4257" s="106"/>
      <c r="T4257" s="106"/>
      <c r="U4257" s="106"/>
      <c r="V4257" s="106"/>
      <c r="W4257" s="19"/>
      <c r="X4257" s="2"/>
      <c r="Y4257" s="4"/>
      <c r="Z4257" s="106"/>
      <c r="AA4257" s="114"/>
      <c r="AB4257" s="112"/>
      <c r="AC4257" s="178"/>
      <c r="AD4257" s="11"/>
      <c r="AE4257" s="106"/>
      <c r="AF4257" s="106"/>
      <c r="AG4257" s="106"/>
      <c r="AH4257" s="115"/>
      <c r="AI4257" s="116"/>
      <c r="AO4257" s="26"/>
      <c r="AP4257" s="26"/>
    </row>
    <row r="4258" spans="1:42" ht="15" customHeight="1" x14ac:dyDescent="0.25">
      <c r="A4258" s="105"/>
      <c r="B4258" s="106"/>
      <c r="C4258" s="2"/>
      <c r="D4258" s="2"/>
      <c r="E4258" s="106"/>
      <c r="F4258" s="107"/>
      <c r="G4258" s="108"/>
      <c r="H4258" s="109"/>
      <c r="I4258" s="109"/>
      <c r="J4258" s="110"/>
      <c r="K4258" s="117"/>
      <c r="L4258" s="178"/>
      <c r="M4258" s="178"/>
      <c r="N4258" s="106"/>
      <c r="O4258" s="111"/>
      <c r="P4258" s="111"/>
      <c r="Q4258" s="106"/>
      <c r="R4258" s="106"/>
      <c r="S4258" s="106"/>
      <c r="T4258" s="106"/>
      <c r="U4258" s="106"/>
      <c r="V4258" s="106"/>
      <c r="W4258" s="19"/>
      <c r="X4258" s="2"/>
      <c r="Y4258" s="4"/>
      <c r="Z4258" s="106"/>
      <c r="AA4258" s="114"/>
      <c r="AB4258" s="112"/>
      <c r="AC4258" s="178"/>
      <c r="AD4258" s="11"/>
      <c r="AE4258" s="106"/>
      <c r="AF4258" s="106"/>
      <c r="AG4258" s="106"/>
      <c r="AH4258" s="115"/>
      <c r="AI4258" s="116"/>
      <c r="AO4258" s="26"/>
      <c r="AP4258" s="26"/>
    </row>
    <row r="4259" spans="1:42" ht="15" customHeight="1" x14ac:dyDescent="0.25">
      <c r="A4259" s="105"/>
      <c r="B4259" s="106"/>
      <c r="C4259" s="2"/>
      <c r="D4259" s="2"/>
      <c r="E4259" s="106"/>
      <c r="F4259" s="107"/>
      <c r="G4259" s="108"/>
      <c r="H4259" s="109"/>
      <c r="I4259" s="109"/>
      <c r="J4259" s="110"/>
      <c r="K4259" s="117"/>
      <c r="L4259" s="178"/>
      <c r="M4259" s="178"/>
      <c r="N4259" s="106"/>
      <c r="O4259" s="111"/>
      <c r="P4259" s="111"/>
      <c r="Q4259" s="106"/>
      <c r="R4259" s="106"/>
      <c r="S4259" s="106"/>
      <c r="T4259" s="106"/>
      <c r="U4259" s="106"/>
      <c r="V4259" s="106"/>
      <c r="W4259" s="19"/>
      <c r="X4259" s="2"/>
      <c r="Y4259" s="4"/>
      <c r="Z4259" s="106"/>
      <c r="AA4259" s="114"/>
      <c r="AB4259" s="112"/>
      <c r="AC4259" s="178"/>
      <c r="AD4259" s="11"/>
      <c r="AE4259" s="106"/>
      <c r="AF4259" s="106"/>
      <c r="AG4259" s="106"/>
      <c r="AH4259" s="115"/>
      <c r="AI4259" s="116"/>
      <c r="AO4259" s="26"/>
      <c r="AP4259" s="26"/>
    </row>
    <row r="4260" spans="1:42" ht="15" customHeight="1" x14ac:dyDescent="0.25">
      <c r="A4260" s="105"/>
      <c r="B4260" s="106"/>
      <c r="C4260" s="2"/>
      <c r="D4260" s="2"/>
      <c r="E4260" s="106"/>
      <c r="F4260" s="107"/>
      <c r="G4260" s="108"/>
      <c r="H4260" s="109"/>
      <c r="I4260" s="109"/>
      <c r="J4260" s="110"/>
      <c r="K4260" s="117"/>
      <c r="L4260" s="178"/>
      <c r="M4260" s="178"/>
      <c r="N4260" s="106"/>
      <c r="O4260" s="111"/>
      <c r="P4260" s="111"/>
      <c r="Q4260" s="106"/>
      <c r="R4260" s="106"/>
      <c r="S4260" s="106"/>
      <c r="T4260" s="106"/>
      <c r="U4260" s="106"/>
      <c r="V4260" s="106"/>
      <c r="W4260" s="19"/>
      <c r="X4260" s="2"/>
      <c r="Y4260" s="4"/>
      <c r="Z4260" s="106"/>
      <c r="AA4260" s="114"/>
      <c r="AB4260" s="112"/>
      <c r="AC4260" s="178"/>
      <c r="AD4260" s="11"/>
      <c r="AE4260" s="106"/>
      <c r="AF4260" s="106"/>
      <c r="AG4260" s="106"/>
      <c r="AH4260" s="115"/>
      <c r="AI4260" s="116"/>
      <c r="AO4260" s="26"/>
      <c r="AP4260" s="26"/>
    </row>
    <row r="4261" spans="1:42" ht="15" customHeight="1" x14ac:dyDescent="0.25">
      <c r="A4261" s="105"/>
      <c r="B4261" s="106"/>
      <c r="C4261" s="2"/>
      <c r="D4261" s="2"/>
      <c r="E4261" s="106"/>
      <c r="F4261" s="107"/>
      <c r="G4261" s="108"/>
      <c r="H4261" s="109"/>
      <c r="I4261" s="109"/>
      <c r="J4261" s="110"/>
      <c r="K4261" s="117"/>
      <c r="L4261" s="178"/>
      <c r="M4261" s="178"/>
      <c r="N4261" s="106"/>
      <c r="O4261" s="111"/>
      <c r="P4261" s="111"/>
      <c r="Q4261" s="106"/>
      <c r="R4261" s="106"/>
      <c r="S4261" s="106"/>
      <c r="T4261" s="106"/>
      <c r="U4261" s="106"/>
      <c r="V4261" s="106"/>
      <c r="W4261" s="19"/>
      <c r="X4261" s="2"/>
      <c r="Y4261" s="4"/>
      <c r="Z4261" s="106"/>
      <c r="AA4261" s="114"/>
      <c r="AB4261" s="112"/>
      <c r="AC4261" s="178"/>
      <c r="AD4261" s="11"/>
      <c r="AE4261" s="106"/>
      <c r="AF4261" s="106"/>
      <c r="AG4261" s="106"/>
      <c r="AH4261" s="115"/>
      <c r="AI4261" s="116"/>
      <c r="AO4261" s="26"/>
      <c r="AP4261" s="26"/>
    </row>
    <row r="4262" spans="1:42" ht="15" customHeight="1" x14ac:dyDescent="0.25">
      <c r="A4262" s="105"/>
      <c r="B4262" s="106"/>
      <c r="C4262" s="2"/>
      <c r="D4262" s="2"/>
      <c r="E4262" s="106"/>
      <c r="F4262" s="107"/>
      <c r="G4262" s="108"/>
      <c r="H4262" s="109"/>
      <c r="I4262" s="109"/>
      <c r="J4262" s="110"/>
      <c r="K4262" s="117"/>
      <c r="L4262" s="178"/>
      <c r="M4262" s="178"/>
      <c r="N4262" s="106"/>
      <c r="O4262" s="111"/>
      <c r="P4262" s="111"/>
      <c r="Q4262" s="106"/>
      <c r="R4262" s="106"/>
      <c r="S4262" s="106"/>
      <c r="T4262" s="106"/>
      <c r="U4262" s="106"/>
      <c r="V4262" s="106"/>
      <c r="W4262" s="19"/>
      <c r="X4262" s="2"/>
      <c r="Y4262" s="4"/>
      <c r="Z4262" s="106"/>
      <c r="AA4262" s="114"/>
      <c r="AB4262" s="112"/>
      <c r="AC4262" s="178"/>
      <c r="AD4262" s="11"/>
      <c r="AE4262" s="106"/>
      <c r="AF4262" s="106"/>
      <c r="AG4262" s="106"/>
      <c r="AH4262" s="115"/>
      <c r="AI4262" s="116"/>
      <c r="AO4262" s="26"/>
      <c r="AP4262" s="26"/>
    </row>
    <row r="4263" spans="1:42" ht="15" customHeight="1" x14ac:dyDescent="0.25">
      <c r="A4263" s="105"/>
      <c r="B4263" s="106"/>
      <c r="C4263" s="2"/>
      <c r="D4263" s="2"/>
      <c r="E4263" s="106"/>
      <c r="F4263" s="107"/>
      <c r="G4263" s="108"/>
      <c r="H4263" s="109"/>
      <c r="I4263" s="109"/>
      <c r="J4263" s="110"/>
      <c r="K4263" s="117"/>
      <c r="L4263" s="178"/>
      <c r="M4263" s="178"/>
      <c r="N4263" s="106"/>
      <c r="O4263" s="111"/>
      <c r="P4263" s="111"/>
      <c r="Q4263" s="106"/>
      <c r="R4263" s="106"/>
      <c r="S4263" s="106"/>
      <c r="T4263" s="106"/>
      <c r="U4263" s="106"/>
      <c r="V4263" s="106"/>
      <c r="W4263" s="19"/>
      <c r="X4263" s="2"/>
      <c r="Y4263" s="4"/>
      <c r="Z4263" s="106"/>
      <c r="AA4263" s="114"/>
      <c r="AB4263" s="112"/>
      <c r="AC4263" s="178"/>
      <c r="AD4263" s="11"/>
      <c r="AE4263" s="106"/>
      <c r="AF4263" s="106"/>
      <c r="AG4263" s="106"/>
      <c r="AH4263" s="115"/>
      <c r="AI4263" s="116"/>
      <c r="AO4263" s="26"/>
      <c r="AP4263" s="26"/>
    </row>
    <row r="4264" spans="1:42" ht="15" customHeight="1" x14ac:dyDescent="0.25">
      <c r="A4264" s="105"/>
      <c r="B4264" s="106"/>
      <c r="C4264" s="2"/>
      <c r="D4264" s="2"/>
      <c r="E4264" s="106"/>
      <c r="F4264" s="107"/>
      <c r="G4264" s="108"/>
      <c r="H4264" s="109"/>
      <c r="I4264" s="109"/>
      <c r="J4264" s="110"/>
      <c r="K4264" s="117"/>
      <c r="L4264" s="178"/>
      <c r="M4264" s="178"/>
      <c r="N4264" s="106"/>
      <c r="O4264" s="111"/>
      <c r="P4264" s="111"/>
      <c r="Q4264" s="106"/>
      <c r="R4264" s="106"/>
      <c r="S4264" s="106"/>
      <c r="T4264" s="106"/>
      <c r="U4264" s="106"/>
      <c r="V4264" s="106"/>
      <c r="W4264" s="19"/>
      <c r="X4264" s="2"/>
      <c r="Y4264" s="4"/>
      <c r="Z4264" s="106"/>
      <c r="AA4264" s="114"/>
      <c r="AB4264" s="112"/>
      <c r="AC4264" s="178"/>
      <c r="AD4264" s="11"/>
      <c r="AE4264" s="106"/>
      <c r="AF4264" s="106"/>
      <c r="AG4264" s="106"/>
      <c r="AH4264" s="115"/>
      <c r="AI4264" s="116"/>
      <c r="AO4264" s="26"/>
      <c r="AP4264" s="26"/>
    </row>
    <row r="4265" spans="1:42" ht="15" customHeight="1" x14ac:dyDescent="0.25">
      <c r="A4265" s="105"/>
      <c r="B4265" s="106"/>
      <c r="C4265" s="2"/>
      <c r="D4265" s="2"/>
      <c r="E4265" s="106"/>
      <c r="F4265" s="107"/>
      <c r="G4265" s="108"/>
      <c r="H4265" s="109"/>
      <c r="I4265" s="109"/>
      <c r="J4265" s="110"/>
      <c r="K4265" s="117"/>
      <c r="L4265" s="178"/>
      <c r="M4265" s="178"/>
      <c r="N4265" s="106"/>
      <c r="O4265" s="111"/>
      <c r="P4265" s="111"/>
      <c r="Q4265" s="106"/>
      <c r="R4265" s="106"/>
      <c r="S4265" s="106"/>
      <c r="T4265" s="106"/>
      <c r="U4265" s="106"/>
      <c r="V4265" s="106"/>
      <c r="W4265" s="19"/>
      <c r="X4265" s="2"/>
      <c r="Y4265" s="4"/>
      <c r="Z4265" s="106"/>
      <c r="AA4265" s="114"/>
      <c r="AB4265" s="112"/>
      <c r="AC4265" s="178"/>
      <c r="AD4265" s="11"/>
      <c r="AE4265" s="106"/>
      <c r="AF4265" s="106"/>
      <c r="AG4265" s="106"/>
      <c r="AH4265" s="115"/>
      <c r="AI4265" s="116"/>
      <c r="AO4265" s="26"/>
      <c r="AP4265" s="26"/>
    </row>
    <row r="4266" spans="1:42" ht="15" customHeight="1" x14ac:dyDescent="0.25">
      <c r="A4266" s="105"/>
      <c r="B4266" s="106"/>
      <c r="C4266" s="2"/>
      <c r="D4266" s="2"/>
      <c r="E4266" s="106"/>
      <c r="F4266" s="107"/>
      <c r="G4266" s="108"/>
      <c r="H4266" s="109"/>
      <c r="I4266" s="109"/>
      <c r="J4266" s="110"/>
      <c r="K4266" s="117"/>
      <c r="L4266" s="178"/>
      <c r="M4266" s="178"/>
      <c r="N4266" s="106"/>
      <c r="O4266" s="111"/>
      <c r="P4266" s="111"/>
      <c r="Q4266" s="106"/>
      <c r="R4266" s="106"/>
      <c r="S4266" s="106"/>
      <c r="T4266" s="106"/>
      <c r="U4266" s="106"/>
      <c r="V4266" s="106"/>
      <c r="W4266" s="19"/>
      <c r="X4266" s="2"/>
      <c r="Y4266" s="4"/>
      <c r="Z4266" s="106"/>
      <c r="AA4266" s="114"/>
      <c r="AB4266" s="112"/>
      <c r="AC4266" s="178"/>
      <c r="AD4266" s="11"/>
      <c r="AE4266" s="106"/>
      <c r="AF4266" s="106"/>
      <c r="AG4266" s="106"/>
      <c r="AH4266" s="115"/>
      <c r="AI4266" s="116"/>
      <c r="AO4266" s="26"/>
      <c r="AP4266" s="26"/>
    </row>
    <row r="4267" spans="1:42" ht="15" customHeight="1" x14ac:dyDescent="0.25">
      <c r="A4267" s="105"/>
      <c r="B4267" s="106"/>
      <c r="C4267" s="2"/>
      <c r="D4267" s="2"/>
      <c r="E4267" s="106"/>
      <c r="F4267" s="107"/>
      <c r="G4267" s="108"/>
      <c r="H4267" s="109"/>
      <c r="I4267" s="109"/>
      <c r="J4267" s="110"/>
      <c r="K4267" s="117"/>
      <c r="L4267" s="178"/>
      <c r="M4267" s="178"/>
      <c r="N4267" s="106"/>
      <c r="O4267" s="111"/>
      <c r="P4267" s="111"/>
      <c r="Q4267" s="106"/>
      <c r="R4267" s="106"/>
      <c r="S4267" s="106"/>
      <c r="T4267" s="106"/>
      <c r="U4267" s="106"/>
      <c r="V4267" s="106"/>
      <c r="W4267" s="19"/>
      <c r="X4267" s="2"/>
      <c r="Y4267" s="4"/>
      <c r="Z4267" s="106"/>
      <c r="AA4267" s="114"/>
      <c r="AB4267" s="112"/>
      <c r="AC4267" s="178"/>
      <c r="AD4267" s="11"/>
      <c r="AE4267" s="106"/>
      <c r="AF4267" s="106"/>
      <c r="AG4267" s="106"/>
      <c r="AH4267" s="115"/>
      <c r="AI4267" s="116"/>
      <c r="AO4267" s="26"/>
      <c r="AP4267" s="26"/>
    </row>
    <row r="4268" spans="1:42" ht="15" customHeight="1" x14ac:dyDescent="0.25">
      <c r="A4268" s="105"/>
      <c r="B4268" s="106"/>
      <c r="C4268" s="2"/>
      <c r="D4268" s="2"/>
      <c r="E4268" s="106"/>
      <c r="F4268" s="107"/>
      <c r="G4268" s="108"/>
      <c r="H4268" s="109"/>
      <c r="I4268" s="109"/>
      <c r="J4268" s="110"/>
      <c r="K4268" s="117"/>
      <c r="L4268" s="178"/>
      <c r="M4268" s="178"/>
      <c r="N4268" s="106"/>
      <c r="O4268" s="111"/>
      <c r="P4268" s="111"/>
      <c r="Q4268" s="106"/>
      <c r="R4268" s="106"/>
      <c r="S4268" s="106"/>
      <c r="T4268" s="106"/>
      <c r="U4268" s="106"/>
      <c r="V4268" s="106"/>
      <c r="W4268" s="19"/>
      <c r="X4268" s="2"/>
      <c r="Y4268" s="4"/>
      <c r="Z4268" s="106"/>
      <c r="AA4268" s="114"/>
      <c r="AB4268" s="112"/>
      <c r="AC4268" s="178"/>
      <c r="AD4268" s="11"/>
      <c r="AE4268" s="106"/>
      <c r="AF4268" s="106"/>
      <c r="AG4268" s="106"/>
      <c r="AH4268" s="115"/>
      <c r="AI4268" s="116"/>
      <c r="AO4268" s="26"/>
      <c r="AP4268" s="26"/>
    </row>
    <row r="4269" spans="1:42" ht="15" customHeight="1" x14ac:dyDescent="0.25">
      <c r="A4269" s="105"/>
      <c r="B4269" s="106"/>
      <c r="C4269" s="2"/>
      <c r="D4269" s="2"/>
      <c r="E4269" s="106"/>
      <c r="F4269" s="107"/>
      <c r="G4269" s="108"/>
      <c r="H4269" s="109"/>
      <c r="I4269" s="109"/>
      <c r="J4269" s="110"/>
      <c r="K4269" s="117"/>
      <c r="L4269" s="178"/>
      <c r="M4269" s="178"/>
      <c r="N4269" s="106"/>
      <c r="O4269" s="111"/>
      <c r="P4269" s="111"/>
      <c r="Q4269" s="106"/>
      <c r="R4269" s="106"/>
      <c r="S4269" s="106"/>
      <c r="T4269" s="106"/>
      <c r="U4269" s="106"/>
      <c r="V4269" s="106"/>
      <c r="W4269" s="19"/>
      <c r="X4269" s="2"/>
      <c r="Y4269" s="4"/>
      <c r="Z4269" s="106"/>
      <c r="AA4269" s="114"/>
      <c r="AB4269" s="112"/>
      <c r="AC4269" s="178"/>
      <c r="AD4269" s="11"/>
      <c r="AE4269" s="106"/>
      <c r="AF4269" s="106"/>
      <c r="AG4269" s="106"/>
      <c r="AH4269" s="115"/>
      <c r="AI4269" s="116"/>
      <c r="AO4269" s="26"/>
      <c r="AP4269" s="26"/>
    </row>
    <row r="4270" spans="1:42" ht="15" customHeight="1" x14ac:dyDescent="0.25">
      <c r="A4270" s="105"/>
      <c r="B4270" s="106"/>
      <c r="C4270" s="2"/>
      <c r="D4270" s="2"/>
      <c r="E4270" s="106"/>
      <c r="F4270" s="107"/>
      <c r="G4270" s="108"/>
      <c r="H4270" s="109"/>
      <c r="I4270" s="109"/>
      <c r="J4270" s="110"/>
      <c r="K4270" s="117"/>
      <c r="L4270" s="178"/>
      <c r="M4270" s="178"/>
      <c r="N4270" s="106"/>
      <c r="O4270" s="111"/>
      <c r="P4270" s="111"/>
      <c r="Q4270" s="106"/>
      <c r="R4270" s="106"/>
      <c r="S4270" s="106"/>
      <c r="T4270" s="106"/>
      <c r="U4270" s="106"/>
      <c r="V4270" s="106"/>
      <c r="W4270" s="19"/>
      <c r="X4270" s="2"/>
      <c r="Y4270" s="4"/>
      <c r="Z4270" s="106"/>
      <c r="AA4270" s="114"/>
      <c r="AB4270" s="112"/>
      <c r="AC4270" s="178"/>
      <c r="AD4270" s="11"/>
      <c r="AE4270" s="106"/>
      <c r="AF4270" s="106"/>
      <c r="AG4270" s="106"/>
      <c r="AH4270" s="115"/>
      <c r="AI4270" s="116"/>
      <c r="AO4270" s="26"/>
      <c r="AP4270" s="26"/>
    </row>
    <row r="4271" spans="1:42" ht="15" customHeight="1" x14ac:dyDescent="0.25">
      <c r="A4271" s="105"/>
      <c r="B4271" s="106"/>
      <c r="C4271" s="2"/>
      <c r="D4271" s="2"/>
      <c r="E4271" s="106"/>
      <c r="F4271" s="107"/>
      <c r="G4271" s="108"/>
      <c r="H4271" s="109"/>
      <c r="I4271" s="109"/>
      <c r="J4271" s="110"/>
      <c r="K4271" s="117"/>
      <c r="L4271" s="178"/>
      <c r="M4271" s="178"/>
      <c r="N4271" s="106"/>
      <c r="O4271" s="111"/>
      <c r="P4271" s="111"/>
      <c r="Q4271" s="106"/>
      <c r="R4271" s="106"/>
      <c r="S4271" s="106"/>
      <c r="T4271" s="106"/>
      <c r="U4271" s="106"/>
      <c r="V4271" s="106"/>
      <c r="W4271" s="19"/>
      <c r="X4271" s="2"/>
      <c r="Y4271" s="4"/>
      <c r="Z4271" s="106"/>
      <c r="AA4271" s="114"/>
      <c r="AB4271" s="112"/>
      <c r="AC4271" s="178"/>
      <c r="AD4271" s="11"/>
      <c r="AE4271" s="106"/>
      <c r="AF4271" s="106"/>
      <c r="AG4271" s="106"/>
      <c r="AH4271" s="115"/>
      <c r="AI4271" s="116"/>
      <c r="AO4271" s="26"/>
      <c r="AP4271" s="26"/>
    </row>
    <row r="4272" spans="1:42" ht="15" customHeight="1" x14ac:dyDescent="0.25">
      <c r="A4272" s="105"/>
      <c r="B4272" s="106"/>
      <c r="C4272" s="2"/>
      <c r="D4272" s="2"/>
      <c r="E4272" s="106"/>
      <c r="F4272" s="107"/>
      <c r="G4272" s="108"/>
      <c r="H4272" s="109"/>
      <c r="I4272" s="109"/>
      <c r="J4272" s="110"/>
      <c r="K4272" s="117"/>
      <c r="L4272" s="178"/>
      <c r="M4272" s="178"/>
      <c r="N4272" s="106"/>
      <c r="O4272" s="111"/>
      <c r="P4272" s="111"/>
      <c r="Q4272" s="106"/>
      <c r="R4272" s="106"/>
      <c r="S4272" s="106"/>
      <c r="T4272" s="106"/>
      <c r="U4272" s="106"/>
      <c r="V4272" s="106"/>
      <c r="W4272" s="19"/>
      <c r="X4272" s="2"/>
      <c r="Y4272" s="4"/>
      <c r="Z4272" s="106"/>
      <c r="AA4272" s="114"/>
      <c r="AB4272" s="112"/>
      <c r="AC4272" s="178"/>
      <c r="AD4272" s="11"/>
      <c r="AE4272" s="106"/>
      <c r="AF4272" s="106"/>
      <c r="AG4272" s="106"/>
      <c r="AH4272" s="115"/>
      <c r="AI4272" s="116"/>
      <c r="AO4272" s="26"/>
      <c r="AP4272" s="26"/>
    </row>
    <row r="4273" spans="1:42" ht="15" customHeight="1" x14ac:dyDescent="0.25">
      <c r="A4273" s="105"/>
      <c r="B4273" s="106"/>
      <c r="C4273" s="2"/>
      <c r="D4273" s="2"/>
      <c r="E4273" s="106"/>
      <c r="F4273" s="107"/>
      <c r="G4273" s="108"/>
      <c r="H4273" s="109"/>
      <c r="I4273" s="109"/>
      <c r="J4273" s="110"/>
      <c r="K4273" s="117"/>
      <c r="L4273" s="178"/>
      <c r="M4273" s="178"/>
      <c r="N4273" s="106"/>
      <c r="O4273" s="111"/>
      <c r="P4273" s="111"/>
      <c r="Q4273" s="106"/>
      <c r="R4273" s="106"/>
      <c r="S4273" s="106"/>
      <c r="T4273" s="106"/>
      <c r="U4273" s="106"/>
      <c r="V4273" s="106"/>
      <c r="W4273" s="19"/>
      <c r="X4273" s="2"/>
      <c r="Y4273" s="4"/>
      <c r="Z4273" s="106"/>
      <c r="AA4273" s="114"/>
      <c r="AB4273" s="112"/>
      <c r="AC4273" s="178"/>
      <c r="AD4273" s="11"/>
      <c r="AE4273" s="106"/>
      <c r="AF4273" s="106"/>
      <c r="AG4273" s="106"/>
      <c r="AH4273" s="115"/>
      <c r="AI4273" s="116"/>
      <c r="AO4273" s="26"/>
      <c r="AP4273" s="26"/>
    </row>
    <row r="4274" spans="1:42" ht="15" customHeight="1" x14ac:dyDescent="0.25">
      <c r="A4274" s="105"/>
      <c r="B4274" s="106"/>
      <c r="C4274" s="2"/>
      <c r="D4274" s="2"/>
      <c r="E4274" s="106"/>
      <c r="F4274" s="107"/>
      <c r="G4274" s="108"/>
      <c r="H4274" s="109"/>
      <c r="I4274" s="109"/>
      <c r="J4274" s="110"/>
      <c r="K4274" s="117"/>
      <c r="L4274" s="178"/>
      <c r="M4274" s="178"/>
      <c r="N4274" s="106"/>
      <c r="O4274" s="111"/>
      <c r="P4274" s="111"/>
      <c r="Q4274" s="106"/>
      <c r="R4274" s="106"/>
      <c r="S4274" s="106"/>
      <c r="T4274" s="106"/>
      <c r="U4274" s="106"/>
      <c r="V4274" s="106"/>
      <c r="W4274" s="19"/>
      <c r="X4274" s="2"/>
      <c r="Y4274" s="4"/>
      <c r="Z4274" s="106"/>
      <c r="AA4274" s="114"/>
      <c r="AB4274" s="112"/>
      <c r="AC4274" s="178"/>
      <c r="AD4274" s="11"/>
      <c r="AE4274" s="106"/>
      <c r="AF4274" s="106"/>
      <c r="AG4274" s="106"/>
      <c r="AH4274" s="115"/>
      <c r="AI4274" s="116"/>
      <c r="AO4274" s="26"/>
      <c r="AP4274" s="26"/>
    </row>
    <row r="4275" spans="1:42" ht="15" customHeight="1" x14ac:dyDescent="0.25">
      <c r="A4275" s="105"/>
      <c r="B4275" s="106"/>
      <c r="C4275" s="2"/>
      <c r="D4275" s="2"/>
      <c r="E4275" s="106"/>
      <c r="F4275" s="107"/>
      <c r="G4275" s="108"/>
      <c r="H4275" s="109"/>
      <c r="I4275" s="109"/>
      <c r="J4275" s="110"/>
      <c r="K4275" s="117"/>
      <c r="L4275" s="178"/>
      <c r="M4275" s="178"/>
      <c r="N4275" s="106"/>
      <c r="O4275" s="111"/>
      <c r="P4275" s="111"/>
      <c r="Q4275" s="106"/>
      <c r="R4275" s="106"/>
      <c r="S4275" s="106"/>
      <c r="T4275" s="106"/>
      <c r="U4275" s="106"/>
      <c r="V4275" s="106"/>
      <c r="W4275" s="19"/>
      <c r="X4275" s="2"/>
      <c r="Y4275" s="4"/>
      <c r="Z4275" s="106"/>
      <c r="AA4275" s="114"/>
      <c r="AB4275" s="112"/>
      <c r="AC4275" s="178"/>
      <c r="AD4275" s="11"/>
      <c r="AE4275" s="106"/>
      <c r="AF4275" s="106"/>
      <c r="AG4275" s="106"/>
      <c r="AH4275" s="115"/>
      <c r="AI4275" s="116"/>
      <c r="AO4275" s="26"/>
      <c r="AP4275" s="26"/>
    </row>
    <row r="4276" spans="1:42" ht="15" customHeight="1" x14ac:dyDescent="0.25">
      <c r="A4276" s="105"/>
      <c r="B4276" s="106"/>
      <c r="C4276" s="2"/>
      <c r="D4276" s="2"/>
      <c r="E4276" s="106"/>
      <c r="F4276" s="107"/>
      <c r="G4276" s="108"/>
      <c r="H4276" s="109"/>
      <c r="I4276" s="109"/>
      <c r="J4276" s="110"/>
      <c r="K4276" s="117"/>
      <c r="L4276" s="178"/>
      <c r="M4276" s="178"/>
      <c r="N4276" s="106"/>
      <c r="O4276" s="111"/>
      <c r="P4276" s="111"/>
      <c r="Q4276" s="106"/>
      <c r="R4276" s="106"/>
      <c r="S4276" s="106"/>
      <c r="T4276" s="106"/>
      <c r="U4276" s="106"/>
      <c r="V4276" s="106"/>
      <c r="W4276" s="19"/>
      <c r="X4276" s="2"/>
      <c r="Y4276" s="4"/>
      <c r="Z4276" s="106"/>
      <c r="AA4276" s="114"/>
      <c r="AB4276" s="112"/>
      <c r="AC4276" s="178"/>
      <c r="AD4276" s="11"/>
      <c r="AE4276" s="106"/>
      <c r="AF4276" s="106"/>
      <c r="AG4276" s="106"/>
      <c r="AH4276" s="115"/>
      <c r="AI4276" s="116"/>
      <c r="AO4276" s="26"/>
      <c r="AP4276" s="26"/>
    </row>
    <row r="4277" spans="1:42" ht="15" customHeight="1" x14ac:dyDescent="0.25">
      <c r="A4277" s="105"/>
      <c r="B4277" s="106"/>
      <c r="C4277" s="2"/>
      <c r="D4277" s="2"/>
      <c r="E4277" s="106"/>
      <c r="F4277" s="107"/>
      <c r="G4277" s="108"/>
      <c r="H4277" s="109"/>
      <c r="I4277" s="109"/>
      <c r="J4277" s="110"/>
      <c r="K4277" s="117"/>
      <c r="L4277" s="178"/>
      <c r="M4277" s="178"/>
      <c r="N4277" s="106"/>
      <c r="O4277" s="111"/>
      <c r="P4277" s="111"/>
      <c r="Q4277" s="106"/>
      <c r="R4277" s="106"/>
      <c r="S4277" s="106"/>
      <c r="T4277" s="106"/>
      <c r="U4277" s="106"/>
      <c r="V4277" s="106"/>
      <c r="W4277" s="19"/>
      <c r="X4277" s="2"/>
      <c r="Y4277" s="4"/>
      <c r="Z4277" s="106"/>
      <c r="AA4277" s="114"/>
      <c r="AB4277" s="112"/>
      <c r="AC4277" s="178"/>
      <c r="AD4277" s="11"/>
      <c r="AE4277" s="106"/>
      <c r="AF4277" s="106"/>
      <c r="AG4277" s="106"/>
      <c r="AH4277" s="115"/>
      <c r="AI4277" s="116"/>
      <c r="AO4277" s="26"/>
      <c r="AP4277" s="26"/>
    </row>
    <row r="4278" spans="1:42" ht="15" customHeight="1" x14ac:dyDescent="0.25">
      <c r="A4278" s="105"/>
      <c r="B4278" s="106"/>
      <c r="C4278" s="2"/>
      <c r="D4278" s="2"/>
      <c r="E4278" s="106"/>
      <c r="F4278" s="107"/>
      <c r="G4278" s="108"/>
      <c r="H4278" s="109"/>
      <c r="I4278" s="109"/>
      <c r="J4278" s="110"/>
      <c r="K4278" s="117"/>
      <c r="L4278" s="178"/>
      <c r="M4278" s="178"/>
      <c r="N4278" s="106"/>
      <c r="O4278" s="111"/>
      <c r="P4278" s="111"/>
      <c r="Q4278" s="106"/>
      <c r="R4278" s="106"/>
      <c r="S4278" s="106"/>
      <c r="T4278" s="106"/>
      <c r="U4278" s="106"/>
      <c r="V4278" s="106"/>
      <c r="W4278" s="19"/>
      <c r="X4278" s="2"/>
      <c r="Y4278" s="4"/>
      <c r="Z4278" s="106"/>
      <c r="AA4278" s="114"/>
      <c r="AB4278" s="112"/>
      <c r="AC4278" s="178"/>
      <c r="AD4278" s="11"/>
      <c r="AE4278" s="106"/>
      <c r="AF4278" s="106"/>
      <c r="AG4278" s="106"/>
      <c r="AH4278" s="115"/>
      <c r="AI4278" s="116"/>
      <c r="AO4278" s="26"/>
      <c r="AP4278" s="26"/>
    </row>
    <row r="4279" spans="1:42" ht="15" customHeight="1" x14ac:dyDescent="0.25">
      <c r="A4279" s="105"/>
      <c r="B4279" s="106"/>
      <c r="C4279" s="2"/>
      <c r="D4279" s="2"/>
      <c r="E4279" s="106"/>
      <c r="F4279" s="107"/>
      <c r="G4279" s="108"/>
      <c r="H4279" s="109"/>
      <c r="I4279" s="109"/>
      <c r="J4279" s="110"/>
      <c r="K4279" s="117"/>
      <c r="L4279" s="178"/>
      <c r="M4279" s="178"/>
      <c r="N4279" s="106"/>
      <c r="O4279" s="111"/>
      <c r="P4279" s="111"/>
      <c r="Q4279" s="106"/>
      <c r="R4279" s="106"/>
      <c r="S4279" s="106"/>
      <c r="T4279" s="106"/>
      <c r="U4279" s="106"/>
      <c r="V4279" s="106"/>
      <c r="W4279" s="19"/>
      <c r="X4279" s="2"/>
      <c r="Y4279" s="4"/>
      <c r="Z4279" s="106"/>
      <c r="AA4279" s="114"/>
      <c r="AB4279" s="112"/>
      <c r="AC4279" s="178"/>
      <c r="AD4279" s="11"/>
      <c r="AE4279" s="106"/>
      <c r="AF4279" s="106"/>
      <c r="AG4279" s="106"/>
      <c r="AH4279" s="115"/>
      <c r="AI4279" s="116"/>
      <c r="AO4279" s="26"/>
      <c r="AP4279" s="26"/>
    </row>
    <row r="4280" spans="1:42" ht="15" customHeight="1" x14ac:dyDescent="0.25">
      <c r="A4280" s="105"/>
      <c r="B4280" s="106"/>
      <c r="C4280" s="2"/>
      <c r="D4280" s="2"/>
      <c r="E4280" s="106"/>
      <c r="F4280" s="107"/>
      <c r="G4280" s="108"/>
      <c r="H4280" s="109"/>
      <c r="I4280" s="109"/>
      <c r="J4280" s="110"/>
      <c r="K4280" s="117"/>
      <c r="L4280" s="178"/>
      <c r="M4280" s="178"/>
      <c r="N4280" s="106"/>
      <c r="O4280" s="111"/>
      <c r="P4280" s="111"/>
      <c r="Q4280" s="106"/>
      <c r="R4280" s="106"/>
      <c r="S4280" s="106"/>
      <c r="T4280" s="106"/>
      <c r="U4280" s="106"/>
      <c r="V4280" s="106"/>
      <c r="W4280" s="19"/>
      <c r="X4280" s="2"/>
      <c r="Y4280" s="4"/>
      <c r="Z4280" s="106"/>
      <c r="AA4280" s="114"/>
      <c r="AB4280" s="112"/>
      <c r="AC4280" s="178"/>
      <c r="AD4280" s="11"/>
      <c r="AE4280" s="106"/>
      <c r="AF4280" s="106"/>
      <c r="AG4280" s="106"/>
      <c r="AH4280" s="115"/>
      <c r="AI4280" s="116"/>
      <c r="AO4280" s="26"/>
      <c r="AP4280" s="26"/>
    </row>
    <row r="4281" spans="1:42" ht="15" customHeight="1" x14ac:dyDescent="0.25">
      <c r="A4281" s="105"/>
      <c r="B4281" s="106"/>
      <c r="C4281" s="2"/>
      <c r="D4281" s="2"/>
      <c r="E4281" s="106"/>
      <c r="F4281" s="107"/>
      <c r="G4281" s="108"/>
      <c r="H4281" s="109"/>
      <c r="I4281" s="109"/>
      <c r="J4281" s="110"/>
      <c r="K4281" s="117"/>
      <c r="L4281" s="178"/>
      <c r="M4281" s="178"/>
      <c r="N4281" s="106"/>
      <c r="O4281" s="111"/>
      <c r="P4281" s="111"/>
      <c r="Q4281" s="106"/>
      <c r="R4281" s="106"/>
      <c r="S4281" s="106"/>
      <c r="T4281" s="106"/>
      <c r="U4281" s="106"/>
      <c r="V4281" s="106"/>
      <c r="W4281" s="19"/>
      <c r="X4281" s="2"/>
      <c r="Y4281" s="4"/>
      <c r="Z4281" s="106"/>
      <c r="AA4281" s="114"/>
      <c r="AB4281" s="112"/>
      <c r="AC4281" s="178"/>
      <c r="AD4281" s="11"/>
      <c r="AE4281" s="106"/>
      <c r="AF4281" s="106"/>
      <c r="AG4281" s="106"/>
      <c r="AH4281" s="115"/>
      <c r="AI4281" s="116"/>
      <c r="AO4281" s="26"/>
      <c r="AP4281" s="26"/>
    </row>
    <row r="4282" spans="1:42" ht="15" customHeight="1" x14ac:dyDescent="0.25">
      <c r="A4282" s="105"/>
      <c r="B4282" s="106"/>
      <c r="C4282" s="2"/>
      <c r="D4282" s="2"/>
      <c r="E4282" s="106"/>
      <c r="F4282" s="107"/>
      <c r="G4282" s="108"/>
      <c r="H4282" s="109"/>
      <c r="I4282" s="109"/>
      <c r="J4282" s="110"/>
      <c r="K4282" s="117"/>
      <c r="L4282" s="178"/>
      <c r="M4282" s="178"/>
      <c r="N4282" s="106"/>
      <c r="O4282" s="111"/>
      <c r="P4282" s="111"/>
      <c r="Q4282" s="106"/>
      <c r="R4282" s="106"/>
      <c r="S4282" s="106"/>
      <c r="T4282" s="106"/>
      <c r="U4282" s="106"/>
      <c r="V4282" s="106"/>
      <c r="W4282" s="19"/>
      <c r="X4282" s="2"/>
      <c r="Y4282" s="4"/>
      <c r="Z4282" s="106"/>
      <c r="AA4282" s="114"/>
      <c r="AB4282" s="112"/>
      <c r="AC4282" s="178"/>
      <c r="AD4282" s="11"/>
      <c r="AE4282" s="106"/>
      <c r="AF4282" s="106"/>
      <c r="AG4282" s="106"/>
      <c r="AH4282" s="115"/>
      <c r="AI4282" s="116"/>
      <c r="AO4282" s="26"/>
      <c r="AP4282" s="26"/>
    </row>
    <row r="4283" spans="1:42" ht="15" customHeight="1" x14ac:dyDescent="0.25">
      <c r="A4283" s="105"/>
      <c r="B4283" s="106"/>
      <c r="C4283" s="2"/>
      <c r="D4283" s="2"/>
      <c r="E4283" s="106"/>
      <c r="F4283" s="107"/>
      <c r="G4283" s="108"/>
      <c r="H4283" s="109"/>
      <c r="I4283" s="109"/>
      <c r="J4283" s="110"/>
      <c r="K4283" s="117"/>
      <c r="L4283" s="178"/>
      <c r="M4283" s="178"/>
      <c r="N4283" s="106"/>
      <c r="O4283" s="111"/>
      <c r="P4283" s="111"/>
      <c r="Q4283" s="106"/>
      <c r="R4283" s="106"/>
      <c r="S4283" s="106"/>
      <c r="T4283" s="106"/>
      <c r="U4283" s="106"/>
      <c r="V4283" s="106"/>
      <c r="W4283" s="19"/>
      <c r="X4283" s="2"/>
      <c r="Y4283" s="4"/>
      <c r="Z4283" s="106"/>
      <c r="AA4283" s="114"/>
      <c r="AB4283" s="112"/>
      <c r="AC4283" s="178"/>
      <c r="AD4283" s="11"/>
      <c r="AE4283" s="106"/>
      <c r="AF4283" s="106"/>
      <c r="AG4283" s="106"/>
      <c r="AH4283" s="115"/>
      <c r="AI4283" s="116"/>
      <c r="AO4283" s="26"/>
      <c r="AP4283" s="26"/>
    </row>
    <row r="4284" spans="1:42" ht="15" customHeight="1" x14ac:dyDescent="0.25">
      <c r="A4284" s="105"/>
      <c r="B4284" s="106"/>
      <c r="C4284" s="2"/>
      <c r="D4284" s="2"/>
      <c r="E4284" s="106"/>
      <c r="F4284" s="107"/>
      <c r="G4284" s="108"/>
      <c r="H4284" s="109"/>
      <c r="I4284" s="109"/>
      <c r="J4284" s="110"/>
      <c r="K4284" s="117"/>
      <c r="L4284" s="178"/>
      <c r="M4284" s="178"/>
      <c r="N4284" s="106"/>
      <c r="O4284" s="111"/>
      <c r="P4284" s="111"/>
      <c r="Q4284" s="106"/>
      <c r="R4284" s="106"/>
      <c r="S4284" s="106"/>
      <c r="T4284" s="106"/>
      <c r="U4284" s="106"/>
      <c r="V4284" s="106"/>
      <c r="W4284" s="19"/>
      <c r="X4284" s="2"/>
      <c r="Y4284" s="4"/>
      <c r="Z4284" s="106"/>
      <c r="AA4284" s="114"/>
      <c r="AB4284" s="112"/>
      <c r="AC4284" s="178"/>
      <c r="AD4284" s="11"/>
      <c r="AE4284" s="106"/>
      <c r="AF4284" s="106"/>
      <c r="AG4284" s="106"/>
      <c r="AH4284" s="115"/>
      <c r="AI4284" s="116"/>
      <c r="AO4284" s="26"/>
      <c r="AP4284" s="26"/>
    </row>
    <row r="4285" spans="1:42" ht="15" customHeight="1" x14ac:dyDescent="0.25">
      <c r="A4285" s="105"/>
      <c r="B4285" s="106"/>
      <c r="C4285" s="2"/>
      <c r="D4285" s="2"/>
      <c r="E4285" s="106"/>
      <c r="F4285" s="107"/>
      <c r="G4285" s="108"/>
      <c r="H4285" s="109"/>
      <c r="I4285" s="109"/>
      <c r="J4285" s="110"/>
      <c r="K4285" s="117"/>
      <c r="L4285" s="178"/>
      <c r="M4285" s="178"/>
      <c r="N4285" s="106"/>
      <c r="O4285" s="111"/>
      <c r="P4285" s="111"/>
      <c r="Q4285" s="106"/>
      <c r="R4285" s="106"/>
      <c r="S4285" s="106"/>
      <c r="T4285" s="106"/>
      <c r="U4285" s="106"/>
      <c r="V4285" s="106"/>
      <c r="W4285" s="19"/>
      <c r="X4285" s="2"/>
      <c r="Y4285" s="4"/>
      <c r="Z4285" s="106"/>
      <c r="AA4285" s="114"/>
      <c r="AB4285" s="112"/>
      <c r="AC4285" s="178"/>
      <c r="AD4285" s="11"/>
      <c r="AE4285" s="106"/>
      <c r="AF4285" s="106"/>
      <c r="AG4285" s="106"/>
      <c r="AH4285" s="115"/>
      <c r="AI4285" s="116"/>
      <c r="AO4285" s="26"/>
      <c r="AP4285" s="26"/>
    </row>
    <row r="4286" spans="1:42" ht="15" customHeight="1" x14ac:dyDescent="0.25">
      <c r="A4286" s="105"/>
      <c r="B4286" s="106"/>
      <c r="C4286" s="2"/>
      <c r="D4286" s="2"/>
      <c r="E4286" s="106"/>
      <c r="F4286" s="107"/>
      <c r="G4286" s="108"/>
      <c r="H4286" s="109"/>
      <c r="I4286" s="109"/>
      <c r="J4286" s="110"/>
      <c r="K4286" s="117"/>
      <c r="L4286" s="178"/>
      <c r="M4286" s="178"/>
      <c r="N4286" s="106"/>
      <c r="O4286" s="111"/>
      <c r="P4286" s="111"/>
      <c r="Q4286" s="106"/>
      <c r="R4286" s="106"/>
      <c r="S4286" s="106"/>
      <c r="T4286" s="106"/>
      <c r="U4286" s="106"/>
      <c r="V4286" s="106"/>
      <c r="W4286" s="19"/>
      <c r="X4286" s="2"/>
      <c r="Y4286" s="4"/>
      <c r="Z4286" s="106"/>
      <c r="AA4286" s="114"/>
      <c r="AB4286" s="112"/>
      <c r="AC4286" s="178"/>
      <c r="AD4286" s="11"/>
      <c r="AE4286" s="106"/>
      <c r="AF4286" s="106"/>
      <c r="AG4286" s="106"/>
      <c r="AH4286" s="115"/>
      <c r="AI4286" s="116"/>
      <c r="AO4286" s="26"/>
      <c r="AP4286" s="26"/>
    </row>
    <row r="4287" spans="1:42" ht="15" customHeight="1" x14ac:dyDescent="0.25">
      <c r="A4287" s="105"/>
      <c r="B4287" s="106"/>
      <c r="C4287" s="2"/>
      <c r="D4287" s="2"/>
      <c r="E4287" s="106"/>
      <c r="F4287" s="107"/>
      <c r="G4287" s="108"/>
      <c r="H4287" s="109"/>
      <c r="I4287" s="109"/>
      <c r="J4287" s="110"/>
      <c r="K4287" s="117"/>
      <c r="L4287" s="178"/>
      <c r="M4287" s="178"/>
      <c r="N4287" s="106"/>
      <c r="O4287" s="111"/>
      <c r="P4287" s="111"/>
      <c r="Q4287" s="106"/>
      <c r="R4287" s="106"/>
      <c r="S4287" s="106"/>
      <c r="T4287" s="106"/>
      <c r="U4287" s="106"/>
      <c r="V4287" s="106"/>
      <c r="W4287" s="19"/>
      <c r="X4287" s="2"/>
      <c r="Y4287" s="4"/>
      <c r="Z4287" s="106"/>
      <c r="AA4287" s="114"/>
      <c r="AB4287" s="112"/>
      <c r="AC4287" s="178"/>
      <c r="AD4287" s="11"/>
      <c r="AE4287" s="106"/>
      <c r="AF4287" s="106"/>
      <c r="AG4287" s="106"/>
      <c r="AH4287" s="115"/>
      <c r="AI4287" s="116"/>
      <c r="AO4287" s="26"/>
      <c r="AP4287" s="26"/>
    </row>
    <row r="4288" spans="1:42" ht="15" customHeight="1" x14ac:dyDescent="0.25">
      <c r="A4288" s="105"/>
      <c r="B4288" s="106"/>
      <c r="C4288" s="2"/>
      <c r="D4288" s="2"/>
      <c r="E4288" s="106"/>
      <c r="F4288" s="107"/>
      <c r="G4288" s="108"/>
      <c r="H4288" s="109"/>
      <c r="I4288" s="109"/>
      <c r="J4288" s="110"/>
      <c r="K4288" s="117"/>
      <c r="L4288" s="178"/>
      <c r="M4288" s="178"/>
      <c r="N4288" s="106"/>
      <c r="O4288" s="111"/>
      <c r="P4288" s="111"/>
      <c r="Q4288" s="106"/>
      <c r="R4288" s="106"/>
      <c r="S4288" s="106"/>
      <c r="T4288" s="106"/>
      <c r="U4288" s="106"/>
      <c r="V4288" s="106"/>
      <c r="W4288" s="19"/>
      <c r="X4288" s="2"/>
      <c r="Y4288" s="4"/>
      <c r="Z4288" s="106"/>
      <c r="AA4288" s="114"/>
      <c r="AB4288" s="112"/>
      <c r="AC4288" s="178"/>
      <c r="AD4288" s="11"/>
      <c r="AE4288" s="106"/>
      <c r="AF4288" s="106"/>
      <c r="AG4288" s="106"/>
      <c r="AH4288" s="115"/>
      <c r="AI4288" s="116"/>
      <c r="AO4288" s="26"/>
      <c r="AP4288" s="26"/>
    </row>
    <row r="4289" spans="1:42" ht="15" customHeight="1" x14ac:dyDescent="0.25">
      <c r="A4289" s="105"/>
      <c r="B4289" s="106"/>
      <c r="C4289" s="2"/>
      <c r="D4289" s="2"/>
      <c r="E4289" s="106"/>
      <c r="F4289" s="107"/>
      <c r="G4289" s="108"/>
      <c r="H4289" s="109"/>
      <c r="I4289" s="109"/>
      <c r="J4289" s="110"/>
      <c r="K4289" s="117"/>
      <c r="L4289" s="178"/>
      <c r="M4289" s="178"/>
      <c r="N4289" s="106"/>
      <c r="O4289" s="111"/>
      <c r="P4289" s="111"/>
      <c r="Q4289" s="106"/>
      <c r="R4289" s="106"/>
      <c r="S4289" s="106"/>
      <c r="T4289" s="106"/>
      <c r="U4289" s="106"/>
      <c r="V4289" s="106"/>
      <c r="W4289" s="19"/>
      <c r="X4289" s="2"/>
      <c r="Y4289" s="4"/>
      <c r="Z4289" s="106"/>
      <c r="AA4289" s="114"/>
      <c r="AB4289" s="112"/>
      <c r="AC4289" s="178"/>
      <c r="AD4289" s="11"/>
      <c r="AE4289" s="106"/>
      <c r="AF4289" s="106"/>
      <c r="AG4289" s="106"/>
      <c r="AH4289" s="115"/>
      <c r="AI4289" s="116"/>
      <c r="AO4289" s="26"/>
      <c r="AP4289" s="26"/>
    </row>
    <row r="4290" spans="1:42" ht="15" customHeight="1" x14ac:dyDescent="0.25">
      <c r="A4290" s="105"/>
      <c r="B4290" s="106"/>
      <c r="C4290" s="2"/>
      <c r="D4290" s="2"/>
      <c r="E4290" s="106"/>
      <c r="F4290" s="107"/>
      <c r="G4290" s="108"/>
      <c r="H4290" s="109"/>
      <c r="I4290" s="109"/>
      <c r="J4290" s="110"/>
      <c r="K4290" s="117"/>
      <c r="L4290" s="178"/>
      <c r="M4290" s="178"/>
      <c r="N4290" s="106"/>
      <c r="O4290" s="111"/>
      <c r="P4290" s="111"/>
      <c r="Q4290" s="106"/>
      <c r="R4290" s="106"/>
      <c r="S4290" s="106"/>
      <c r="T4290" s="106"/>
      <c r="U4290" s="106"/>
      <c r="V4290" s="106"/>
      <c r="W4290" s="19"/>
      <c r="X4290" s="2"/>
      <c r="Y4290" s="4"/>
      <c r="Z4290" s="106"/>
      <c r="AA4290" s="114"/>
      <c r="AB4290" s="112"/>
      <c r="AC4290" s="178"/>
      <c r="AD4290" s="11"/>
      <c r="AE4290" s="106"/>
      <c r="AF4290" s="106"/>
      <c r="AG4290" s="106"/>
      <c r="AH4290" s="115"/>
      <c r="AI4290" s="116"/>
      <c r="AO4290" s="26"/>
      <c r="AP4290" s="26"/>
    </row>
    <row r="4291" spans="1:42" ht="15" customHeight="1" x14ac:dyDescent="0.25">
      <c r="A4291" s="105"/>
      <c r="B4291" s="106"/>
      <c r="C4291" s="2"/>
      <c r="D4291" s="2"/>
      <c r="E4291" s="106"/>
      <c r="F4291" s="107"/>
      <c r="G4291" s="108"/>
      <c r="H4291" s="109"/>
      <c r="I4291" s="109"/>
      <c r="J4291" s="110"/>
      <c r="K4291" s="117"/>
      <c r="L4291" s="178"/>
      <c r="M4291" s="178"/>
      <c r="N4291" s="106"/>
      <c r="O4291" s="111"/>
      <c r="P4291" s="111"/>
      <c r="Q4291" s="106"/>
      <c r="R4291" s="106"/>
      <c r="S4291" s="106"/>
      <c r="T4291" s="106"/>
      <c r="U4291" s="106"/>
      <c r="V4291" s="106"/>
      <c r="W4291" s="19"/>
      <c r="X4291" s="2"/>
      <c r="Y4291" s="4"/>
      <c r="Z4291" s="106"/>
      <c r="AA4291" s="114"/>
      <c r="AB4291" s="112"/>
      <c r="AC4291" s="178"/>
      <c r="AD4291" s="11"/>
      <c r="AE4291" s="106"/>
      <c r="AF4291" s="106"/>
      <c r="AG4291" s="106"/>
      <c r="AH4291" s="115"/>
      <c r="AI4291" s="116"/>
      <c r="AO4291" s="26"/>
      <c r="AP4291" s="26"/>
    </row>
    <row r="4292" spans="1:42" ht="15" customHeight="1" x14ac:dyDescent="0.25">
      <c r="A4292" s="105"/>
      <c r="B4292" s="106"/>
      <c r="C4292" s="2"/>
      <c r="D4292" s="2"/>
      <c r="E4292" s="106"/>
      <c r="F4292" s="107"/>
      <c r="G4292" s="108"/>
      <c r="H4292" s="109"/>
      <c r="I4292" s="109"/>
      <c r="J4292" s="110"/>
      <c r="K4292" s="117"/>
      <c r="L4292" s="178"/>
      <c r="M4292" s="178"/>
      <c r="N4292" s="106"/>
      <c r="O4292" s="111"/>
      <c r="P4292" s="111"/>
      <c r="Q4292" s="106"/>
      <c r="R4292" s="106"/>
      <c r="S4292" s="106"/>
      <c r="T4292" s="106"/>
      <c r="U4292" s="106"/>
      <c r="V4292" s="106"/>
      <c r="W4292" s="19"/>
      <c r="X4292" s="2"/>
      <c r="Y4292" s="4"/>
      <c r="Z4292" s="106"/>
      <c r="AA4292" s="114"/>
      <c r="AB4292" s="112"/>
      <c r="AC4292" s="178"/>
      <c r="AD4292" s="11"/>
      <c r="AE4292" s="106"/>
      <c r="AF4292" s="106"/>
      <c r="AG4292" s="106"/>
      <c r="AH4292" s="115"/>
      <c r="AI4292" s="116"/>
      <c r="AO4292" s="26"/>
      <c r="AP4292" s="26"/>
    </row>
    <row r="4293" spans="1:42" ht="15" customHeight="1" x14ac:dyDescent="0.25">
      <c r="A4293" s="105"/>
      <c r="B4293" s="106"/>
      <c r="C4293" s="2"/>
      <c r="D4293" s="2"/>
      <c r="E4293" s="106"/>
      <c r="F4293" s="107"/>
      <c r="G4293" s="108"/>
      <c r="H4293" s="109"/>
      <c r="I4293" s="109"/>
      <c r="J4293" s="110"/>
      <c r="K4293" s="117"/>
      <c r="L4293" s="178"/>
      <c r="M4293" s="178"/>
      <c r="N4293" s="106"/>
      <c r="O4293" s="111"/>
      <c r="P4293" s="111"/>
      <c r="Q4293" s="106"/>
      <c r="R4293" s="106"/>
      <c r="S4293" s="106"/>
      <c r="T4293" s="106"/>
      <c r="U4293" s="106"/>
      <c r="V4293" s="106"/>
      <c r="W4293" s="19"/>
      <c r="X4293" s="2"/>
      <c r="Y4293" s="4"/>
      <c r="Z4293" s="106"/>
      <c r="AA4293" s="114"/>
      <c r="AB4293" s="112"/>
      <c r="AC4293" s="178"/>
      <c r="AD4293" s="11"/>
      <c r="AE4293" s="106"/>
      <c r="AF4293" s="106"/>
      <c r="AG4293" s="106"/>
      <c r="AH4293" s="115"/>
      <c r="AI4293" s="116"/>
      <c r="AO4293" s="26"/>
      <c r="AP4293" s="26"/>
    </row>
    <row r="4294" spans="1:42" ht="15" customHeight="1" x14ac:dyDescent="0.25">
      <c r="A4294" s="105"/>
      <c r="B4294" s="106"/>
      <c r="C4294" s="2"/>
      <c r="D4294" s="2"/>
      <c r="E4294" s="106"/>
      <c r="F4294" s="107"/>
      <c r="G4294" s="108"/>
      <c r="H4294" s="109"/>
      <c r="I4294" s="109"/>
      <c r="J4294" s="110"/>
      <c r="K4294" s="117"/>
      <c r="L4294" s="178"/>
      <c r="M4294" s="178"/>
      <c r="N4294" s="106"/>
      <c r="O4294" s="111"/>
      <c r="P4294" s="111"/>
      <c r="Q4294" s="106"/>
      <c r="R4294" s="106"/>
      <c r="S4294" s="106"/>
      <c r="T4294" s="106"/>
      <c r="U4294" s="106"/>
      <c r="V4294" s="106"/>
      <c r="W4294" s="19"/>
      <c r="X4294" s="2"/>
      <c r="Y4294" s="4"/>
      <c r="Z4294" s="106"/>
      <c r="AA4294" s="114"/>
      <c r="AB4294" s="112"/>
      <c r="AC4294" s="178"/>
      <c r="AD4294" s="11"/>
      <c r="AE4294" s="106"/>
      <c r="AF4294" s="106"/>
      <c r="AG4294" s="106"/>
      <c r="AH4294" s="115"/>
      <c r="AI4294" s="116"/>
      <c r="AO4294" s="26"/>
      <c r="AP4294" s="26"/>
    </row>
    <row r="4295" spans="1:42" ht="15" customHeight="1" x14ac:dyDescent="0.25">
      <c r="A4295" s="105"/>
      <c r="B4295" s="106"/>
      <c r="C4295" s="2"/>
      <c r="D4295" s="2"/>
      <c r="E4295" s="106"/>
      <c r="F4295" s="107"/>
      <c r="G4295" s="108"/>
      <c r="H4295" s="109"/>
      <c r="I4295" s="109"/>
      <c r="J4295" s="110"/>
      <c r="K4295" s="117"/>
      <c r="L4295" s="178"/>
      <c r="M4295" s="178"/>
      <c r="N4295" s="106"/>
      <c r="O4295" s="111"/>
      <c r="P4295" s="111"/>
      <c r="Q4295" s="106"/>
      <c r="R4295" s="106"/>
      <c r="S4295" s="106"/>
      <c r="T4295" s="106"/>
      <c r="U4295" s="106"/>
      <c r="V4295" s="106"/>
      <c r="W4295" s="19"/>
      <c r="X4295" s="2"/>
      <c r="Y4295" s="4"/>
      <c r="Z4295" s="106"/>
      <c r="AA4295" s="114"/>
      <c r="AB4295" s="112"/>
      <c r="AC4295" s="178"/>
      <c r="AD4295" s="11"/>
      <c r="AE4295" s="106"/>
      <c r="AF4295" s="106"/>
      <c r="AG4295" s="106"/>
      <c r="AH4295" s="115"/>
      <c r="AI4295" s="116"/>
      <c r="AO4295" s="26"/>
      <c r="AP4295" s="26"/>
    </row>
    <row r="4296" spans="1:42" ht="15" customHeight="1" x14ac:dyDescent="0.25">
      <c r="A4296" s="105"/>
      <c r="B4296" s="106"/>
      <c r="C4296" s="2"/>
      <c r="D4296" s="2"/>
      <c r="E4296" s="106"/>
      <c r="F4296" s="107"/>
      <c r="G4296" s="108"/>
      <c r="H4296" s="109"/>
      <c r="I4296" s="109"/>
      <c r="J4296" s="110"/>
      <c r="K4296" s="117"/>
      <c r="L4296" s="178"/>
      <c r="M4296" s="178"/>
      <c r="N4296" s="106"/>
      <c r="O4296" s="111"/>
      <c r="P4296" s="111"/>
      <c r="Q4296" s="106"/>
      <c r="R4296" s="106"/>
      <c r="S4296" s="106"/>
      <c r="T4296" s="106"/>
      <c r="U4296" s="106"/>
      <c r="V4296" s="106"/>
      <c r="W4296" s="19"/>
      <c r="X4296" s="2"/>
      <c r="Y4296" s="4"/>
      <c r="Z4296" s="106"/>
      <c r="AA4296" s="114"/>
      <c r="AB4296" s="112"/>
      <c r="AC4296" s="178"/>
      <c r="AD4296" s="11"/>
      <c r="AE4296" s="106"/>
      <c r="AF4296" s="106"/>
      <c r="AG4296" s="106"/>
      <c r="AH4296" s="115"/>
      <c r="AI4296" s="116"/>
      <c r="AO4296" s="26"/>
      <c r="AP4296" s="26"/>
    </row>
    <row r="4297" spans="1:42" ht="15" customHeight="1" x14ac:dyDescent="0.25">
      <c r="A4297" s="105"/>
      <c r="B4297" s="106"/>
      <c r="C4297" s="2"/>
      <c r="D4297" s="2"/>
      <c r="E4297" s="106"/>
      <c r="F4297" s="107"/>
      <c r="G4297" s="108"/>
      <c r="H4297" s="109"/>
      <c r="I4297" s="109"/>
      <c r="J4297" s="110"/>
      <c r="K4297" s="117"/>
      <c r="L4297" s="178"/>
      <c r="M4297" s="178"/>
      <c r="N4297" s="106"/>
      <c r="O4297" s="111"/>
      <c r="P4297" s="111"/>
      <c r="Q4297" s="106"/>
      <c r="R4297" s="106"/>
      <c r="S4297" s="106"/>
      <c r="T4297" s="106"/>
      <c r="U4297" s="106"/>
      <c r="V4297" s="106"/>
      <c r="W4297" s="19"/>
      <c r="X4297" s="2"/>
      <c r="Y4297" s="4"/>
      <c r="Z4297" s="106"/>
      <c r="AA4297" s="114"/>
      <c r="AB4297" s="112"/>
      <c r="AC4297" s="178"/>
      <c r="AD4297" s="11"/>
      <c r="AE4297" s="106"/>
      <c r="AF4297" s="106"/>
      <c r="AG4297" s="106"/>
      <c r="AH4297" s="115"/>
      <c r="AI4297" s="116"/>
      <c r="AO4297" s="26"/>
      <c r="AP4297" s="26"/>
    </row>
    <row r="4298" spans="1:42" ht="15" customHeight="1" x14ac:dyDescent="0.25">
      <c r="A4298" s="105"/>
      <c r="B4298" s="106"/>
      <c r="C4298" s="2"/>
      <c r="D4298" s="2"/>
      <c r="E4298" s="106"/>
      <c r="F4298" s="107"/>
      <c r="G4298" s="108"/>
      <c r="H4298" s="109"/>
      <c r="I4298" s="109"/>
      <c r="J4298" s="110"/>
      <c r="K4298" s="117"/>
      <c r="L4298" s="178"/>
      <c r="M4298" s="178"/>
      <c r="N4298" s="106"/>
      <c r="O4298" s="111"/>
      <c r="P4298" s="111"/>
      <c r="Q4298" s="106"/>
      <c r="R4298" s="106"/>
      <c r="S4298" s="106"/>
      <c r="T4298" s="106"/>
      <c r="U4298" s="106"/>
      <c r="V4298" s="106"/>
      <c r="W4298" s="19"/>
      <c r="X4298" s="2"/>
      <c r="Y4298" s="4"/>
      <c r="Z4298" s="106"/>
      <c r="AA4298" s="114"/>
      <c r="AB4298" s="112"/>
      <c r="AC4298" s="178"/>
      <c r="AD4298" s="11"/>
      <c r="AE4298" s="106"/>
      <c r="AF4298" s="106"/>
      <c r="AG4298" s="106"/>
      <c r="AH4298" s="115"/>
      <c r="AI4298" s="116"/>
      <c r="AO4298" s="26"/>
      <c r="AP4298" s="26"/>
    </row>
    <row r="4299" spans="1:42" ht="15" customHeight="1" x14ac:dyDescent="0.25">
      <c r="A4299" s="105"/>
      <c r="B4299" s="106"/>
      <c r="C4299" s="2"/>
      <c r="D4299" s="2"/>
      <c r="E4299" s="106"/>
      <c r="F4299" s="107"/>
      <c r="G4299" s="108"/>
      <c r="H4299" s="109"/>
      <c r="I4299" s="109"/>
      <c r="J4299" s="110"/>
      <c r="K4299" s="117"/>
      <c r="L4299" s="178"/>
      <c r="M4299" s="178"/>
      <c r="N4299" s="106"/>
      <c r="O4299" s="111"/>
      <c r="P4299" s="111"/>
      <c r="Q4299" s="106"/>
      <c r="R4299" s="106"/>
      <c r="S4299" s="106"/>
      <c r="T4299" s="106"/>
      <c r="U4299" s="106"/>
      <c r="V4299" s="106"/>
      <c r="W4299" s="19"/>
      <c r="X4299" s="2"/>
      <c r="Y4299" s="4"/>
      <c r="Z4299" s="106"/>
      <c r="AA4299" s="114"/>
      <c r="AB4299" s="112"/>
      <c r="AC4299" s="178"/>
      <c r="AD4299" s="11"/>
      <c r="AE4299" s="106"/>
      <c r="AF4299" s="106"/>
      <c r="AG4299" s="106"/>
      <c r="AH4299" s="115"/>
      <c r="AI4299" s="116"/>
      <c r="AO4299" s="26"/>
      <c r="AP4299" s="26"/>
    </row>
    <row r="4300" spans="1:42" ht="15" customHeight="1" x14ac:dyDescent="0.25">
      <c r="A4300" s="105"/>
      <c r="B4300" s="106"/>
      <c r="C4300" s="2"/>
      <c r="D4300" s="2"/>
      <c r="E4300" s="106"/>
      <c r="F4300" s="107"/>
      <c r="G4300" s="108"/>
      <c r="H4300" s="109"/>
      <c r="I4300" s="109"/>
      <c r="J4300" s="110"/>
      <c r="K4300" s="117"/>
      <c r="L4300" s="178"/>
      <c r="M4300" s="178"/>
      <c r="N4300" s="106"/>
      <c r="O4300" s="111"/>
      <c r="P4300" s="111"/>
      <c r="Q4300" s="106"/>
      <c r="R4300" s="106"/>
      <c r="S4300" s="106"/>
      <c r="T4300" s="106"/>
      <c r="U4300" s="106"/>
      <c r="V4300" s="106"/>
      <c r="W4300" s="19"/>
      <c r="X4300" s="2"/>
      <c r="Y4300" s="4"/>
      <c r="Z4300" s="106"/>
      <c r="AA4300" s="114"/>
      <c r="AB4300" s="112"/>
      <c r="AC4300" s="178"/>
      <c r="AD4300" s="11"/>
      <c r="AE4300" s="106"/>
      <c r="AF4300" s="106"/>
      <c r="AG4300" s="106"/>
      <c r="AH4300" s="115"/>
      <c r="AI4300" s="116"/>
      <c r="AO4300" s="26"/>
      <c r="AP4300" s="26"/>
    </row>
    <row r="4301" spans="1:42" ht="15" customHeight="1" x14ac:dyDescent="0.25">
      <c r="A4301" s="105"/>
      <c r="B4301" s="106"/>
      <c r="C4301" s="2"/>
      <c r="D4301" s="2"/>
      <c r="E4301" s="106"/>
      <c r="F4301" s="107"/>
      <c r="G4301" s="108"/>
      <c r="H4301" s="109"/>
      <c r="I4301" s="109"/>
      <c r="J4301" s="110"/>
      <c r="K4301" s="117"/>
      <c r="L4301" s="178"/>
      <c r="M4301" s="178"/>
      <c r="N4301" s="106"/>
      <c r="O4301" s="111"/>
      <c r="P4301" s="111"/>
      <c r="Q4301" s="106"/>
      <c r="R4301" s="106"/>
      <c r="S4301" s="106"/>
      <c r="T4301" s="106"/>
      <c r="U4301" s="106"/>
      <c r="V4301" s="106"/>
      <c r="W4301" s="19"/>
      <c r="X4301" s="2"/>
      <c r="Y4301" s="4"/>
      <c r="Z4301" s="106"/>
      <c r="AA4301" s="114"/>
      <c r="AB4301" s="112"/>
      <c r="AC4301" s="178"/>
      <c r="AD4301" s="11"/>
      <c r="AE4301" s="106"/>
      <c r="AF4301" s="106"/>
      <c r="AG4301" s="106"/>
      <c r="AH4301" s="115"/>
      <c r="AI4301" s="116"/>
      <c r="AO4301" s="26"/>
      <c r="AP4301" s="26"/>
    </row>
    <row r="4302" spans="1:42" ht="15" customHeight="1" x14ac:dyDescent="0.25">
      <c r="A4302" s="105"/>
      <c r="B4302" s="106"/>
      <c r="C4302" s="2"/>
      <c r="D4302" s="2"/>
      <c r="E4302" s="106"/>
      <c r="F4302" s="107"/>
      <c r="G4302" s="108"/>
      <c r="H4302" s="109"/>
      <c r="I4302" s="109"/>
      <c r="J4302" s="110"/>
      <c r="K4302" s="117"/>
      <c r="L4302" s="178"/>
      <c r="M4302" s="178"/>
      <c r="N4302" s="106"/>
      <c r="O4302" s="111"/>
      <c r="P4302" s="111"/>
      <c r="Q4302" s="106"/>
      <c r="R4302" s="106"/>
      <c r="S4302" s="106"/>
      <c r="T4302" s="106"/>
      <c r="U4302" s="106"/>
      <c r="V4302" s="106"/>
      <c r="W4302" s="19"/>
      <c r="X4302" s="2"/>
      <c r="Y4302" s="4"/>
      <c r="Z4302" s="106"/>
      <c r="AA4302" s="114"/>
      <c r="AB4302" s="112"/>
      <c r="AC4302" s="178"/>
      <c r="AD4302" s="11"/>
      <c r="AE4302" s="106"/>
      <c r="AF4302" s="106"/>
      <c r="AG4302" s="106"/>
      <c r="AH4302" s="115"/>
      <c r="AI4302" s="116"/>
      <c r="AO4302" s="26"/>
      <c r="AP4302" s="26"/>
    </row>
    <row r="4303" spans="1:42" ht="15" customHeight="1" x14ac:dyDescent="0.25">
      <c r="A4303" s="105"/>
      <c r="B4303" s="106"/>
      <c r="C4303" s="2"/>
      <c r="D4303" s="2"/>
      <c r="E4303" s="106"/>
      <c r="F4303" s="107"/>
      <c r="G4303" s="108"/>
      <c r="H4303" s="109"/>
      <c r="I4303" s="109"/>
      <c r="J4303" s="110"/>
      <c r="K4303" s="117"/>
      <c r="L4303" s="178"/>
      <c r="M4303" s="178"/>
      <c r="N4303" s="106"/>
      <c r="O4303" s="111"/>
      <c r="P4303" s="111"/>
      <c r="Q4303" s="106"/>
      <c r="R4303" s="106"/>
      <c r="S4303" s="106"/>
      <c r="T4303" s="106"/>
      <c r="U4303" s="106"/>
      <c r="V4303" s="106"/>
      <c r="W4303" s="19"/>
      <c r="X4303" s="2"/>
      <c r="Y4303" s="4"/>
      <c r="Z4303" s="106"/>
      <c r="AA4303" s="114"/>
      <c r="AB4303" s="112"/>
      <c r="AC4303" s="178"/>
      <c r="AD4303" s="11"/>
      <c r="AE4303" s="106"/>
      <c r="AF4303" s="106"/>
      <c r="AG4303" s="106"/>
      <c r="AH4303" s="115"/>
      <c r="AI4303" s="116"/>
      <c r="AO4303" s="26"/>
      <c r="AP4303" s="26"/>
    </row>
    <row r="4304" spans="1:42" ht="15" customHeight="1" x14ac:dyDescent="0.25">
      <c r="A4304" s="105"/>
      <c r="B4304" s="106"/>
      <c r="C4304" s="2"/>
      <c r="D4304" s="2"/>
      <c r="E4304" s="106"/>
      <c r="F4304" s="107"/>
      <c r="G4304" s="108"/>
      <c r="H4304" s="109"/>
      <c r="I4304" s="109"/>
      <c r="J4304" s="110"/>
      <c r="K4304" s="117"/>
      <c r="L4304" s="178"/>
      <c r="M4304" s="178"/>
      <c r="N4304" s="106"/>
      <c r="O4304" s="111"/>
      <c r="P4304" s="111"/>
      <c r="Q4304" s="106"/>
      <c r="R4304" s="106"/>
      <c r="S4304" s="106"/>
      <c r="T4304" s="106"/>
      <c r="U4304" s="106"/>
      <c r="V4304" s="106"/>
      <c r="W4304" s="19"/>
      <c r="X4304" s="2"/>
      <c r="Y4304" s="4"/>
      <c r="Z4304" s="106"/>
      <c r="AA4304" s="114"/>
      <c r="AB4304" s="112"/>
      <c r="AC4304" s="178"/>
      <c r="AD4304" s="11"/>
      <c r="AE4304" s="106"/>
      <c r="AF4304" s="106"/>
      <c r="AG4304" s="106"/>
      <c r="AH4304" s="115"/>
      <c r="AI4304" s="116"/>
      <c r="AO4304" s="26"/>
      <c r="AP4304" s="26"/>
    </row>
    <row r="4305" spans="1:42" ht="15" customHeight="1" x14ac:dyDescent="0.25">
      <c r="A4305" s="105"/>
      <c r="B4305" s="106"/>
      <c r="C4305" s="2"/>
      <c r="D4305" s="2"/>
      <c r="E4305" s="106"/>
      <c r="F4305" s="107"/>
      <c r="G4305" s="108"/>
      <c r="H4305" s="109"/>
      <c r="I4305" s="109"/>
      <c r="J4305" s="110"/>
      <c r="K4305" s="117"/>
      <c r="L4305" s="178"/>
      <c r="M4305" s="178"/>
      <c r="N4305" s="106"/>
      <c r="O4305" s="111"/>
      <c r="P4305" s="111"/>
      <c r="Q4305" s="106"/>
      <c r="R4305" s="106"/>
      <c r="S4305" s="106"/>
      <c r="T4305" s="106"/>
      <c r="U4305" s="106"/>
      <c r="V4305" s="106"/>
      <c r="W4305" s="19"/>
      <c r="X4305" s="2"/>
      <c r="Y4305" s="4"/>
      <c r="Z4305" s="106"/>
      <c r="AA4305" s="114"/>
      <c r="AB4305" s="112"/>
      <c r="AC4305" s="178"/>
      <c r="AD4305" s="11"/>
      <c r="AE4305" s="106"/>
      <c r="AF4305" s="106"/>
      <c r="AG4305" s="106"/>
      <c r="AH4305" s="115"/>
      <c r="AI4305" s="116"/>
      <c r="AO4305" s="26"/>
      <c r="AP4305" s="26"/>
    </row>
    <row r="4306" spans="1:42" ht="15" customHeight="1" x14ac:dyDescent="0.25">
      <c r="A4306" s="105"/>
      <c r="B4306" s="106"/>
      <c r="C4306" s="2"/>
      <c r="D4306" s="2"/>
      <c r="E4306" s="106"/>
      <c r="F4306" s="107"/>
      <c r="G4306" s="108"/>
      <c r="H4306" s="109"/>
      <c r="I4306" s="109"/>
      <c r="J4306" s="110"/>
      <c r="K4306" s="117"/>
      <c r="L4306" s="178"/>
      <c r="M4306" s="178"/>
      <c r="N4306" s="106"/>
      <c r="O4306" s="111"/>
      <c r="P4306" s="111"/>
      <c r="Q4306" s="106"/>
      <c r="R4306" s="106"/>
      <c r="S4306" s="106"/>
      <c r="T4306" s="106"/>
      <c r="U4306" s="106"/>
      <c r="V4306" s="106"/>
      <c r="W4306" s="19"/>
      <c r="X4306" s="2"/>
      <c r="Y4306" s="4"/>
      <c r="Z4306" s="106"/>
      <c r="AA4306" s="114"/>
      <c r="AB4306" s="112"/>
      <c r="AC4306" s="178"/>
      <c r="AD4306" s="11"/>
      <c r="AE4306" s="106"/>
      <c r="AF4306" s="106"/>
      <c r="AG4306" s="106"/>
      <c r="AH4306" s="115"/>
      <c r="AI4306" s="116"/>
      <c r="AO4306" s="26"/>
      <c r="AP4306" s="26"/>
    </row>
    <row r="4307" spans="1:42" ht="15" customHeight="1" x14ac:dyDescent="0.25">
      <c r="A4307" s="105"/>
      <c r="B4307" s="106"/>
      <c r="C4307" s="2"/>
      <c r="D4307" s="2"/>
      <c r="E4307" s="106"/>
      <c r="F4307" s="107"/>
      <c r="G4307" s="108"/>
      <c r="H4307" s="109"/>
      <c r="I4307" s="109"/>
      <c r="J4307" s="110"/>
      <c r="K4307" s="117"/>
      <c r="L4307" s="178"/>
      <c r="M4307" s="178"/>
      <c r="N4307" s="106"/>
      <c r="O4307" s="111"/>
      <c r="P4307" s="111"/>
      <c r="Q4307" s="106"/>
      <c r="R4307" s="106"/>
      <c r="S4307" s="106"/>
      <c r="T4307" s="106"/>
      <c r="U4307" s="106"/>
      <c r="V4307" s="106"/>
      <c r="W4307" s="19"/>
      <c r="X4307" s="2"/>
      <c r="Y4307" s="4"/>
      <c r="Z4307" s="106"/>
      <c r="AA4307" s="114"/>
      <c r="AB4307" s="112"/>
      <c r="AC4307" s="178"/>
      <c r="AD4307" s="11"/>
      <c r="AE4307" s="106"/>
      <c r="AF4307" s="106"/>
      <c r="AG4307" s="106"/>
      <c r="AH4307" s="115"/>
      <c r="AI4307" s="116"/>
      <c r="AO4307" s="26"/>
      <c r="AP4307" s="26"/>
    </row>
    <row r="4308" spans="1:42" ht="15" customHeight="1" x14ac:dyDescent="0.25">
      <c r="A4308" s="105"/>
      <c r="B4308" s="106"/>
      <c r="C4308" s="2"/>
      <c r="D4308" s="2"/>
      <c r="E4308" s="106"/>
      <c r="F4308" s="107"/>
      <c r="G4308" s="108"/>
      <c r="H4308" s="109"/>
      <c r="I4308" s="109"/>
      <c r="J4308" s="110"/>
      <c r="K4308" s="117"/>
      <c r="L4308" s="178"/>
      <c r="M4308" s="178"/>
      <c r="N4308" s="106"/>
      <c r="O4308" s="111"/>
      <c r="P4308" s="111"/>
      <c r="Q4308" s="106"/>
      <c r="R4308" s="106"/>
      <c r="S4308" s="106"/>
      <c r="T4308" s="106"/>
      <c r="U4308" s="106"/>
      <c r="V4308" s="106"/>
      <c r="W4308" s="19"/>
      <c r="X4308" s="2"/>
      <c r="Y4308" s="4"/>
      <c r="Z4308" s="106"/>
      <c r="AA4308" s="114"/>
      <c r="AB4308" s="112"/>
      <c r="AC4308" s="178"/>
      <c r="AD4308" s="11"/>
      <c r="AE4308" s="106"/>
      <c r="AF4308" s="106"/>
      <c r="AG4308" s="106"/>
      <c r="AH4308" s="115"/>
      <c r="AI4308" s="116"/>
      <c r="AO4308" s="26"/>
      <c r="AP4308" s="26"/>
    </row>
    <row r="4309" spans="1:42" ht="15" customHeight="1" x14ac:dyDescent="0.25">
      <c r="A4309" s="105"/>
      <c r="B4309" s="106"/>
      <c r="C4309" s="2"/>
      <c r="D4309" s="2"/>
      <c r="E4309" s="106"/>
      <c r="F4309" s="107"/>
      <c r="G4309" s="108"/>
      <c r="H4309" s="109"/>
      <c r="I4309" s="109"/>
      <c r="J4309" s="110"/>
      <c r="K4309" s="117"/>
      <c r="L4309" s="178"/>
      <c r="M4309" s="178"/>
      <c r="N4309" s="106"/>
      <c r="O4309" s="111"/>
      <c r="P4309" s="111"/>
      <c r="Q4309" s="106"/>
      <c r="R4309" s="106"/>
      <c r="S4309" s="106"/>
      <c r="T4309" s="106"/>
      <c r="U4309" s="106"/>
      <c r="V4309" s="106"/>
      <c r="W4309" s="19"/>
      <c r="X4309" s="2"/>
      <c r="Y4309" s="4"/>
      <c r="Z4309" s="106"/>
      <c r="AA4309" s="114"/>
      <c r="AB4309" s="112"/>
      <c r="AC4309" s="178"/>
      <c r="AD4309" s="11"/>
      <c r="AE4309" s="106"/>
      <c r="AF4309" s="106"/>
      <c r="AG4309" s="106"/>
      <c r="AH4309" s="115"/>
      <c r="AI4309" s="116"/>
      <c r="AO4309" s="26"/>
      <c r="AP4309" s="26"/>
    </row>
    <row r="4310" spans="1:42" ht="15" customHeight="1" x14ac:dyDescent="0.25">
      <c r="A4310" s="105"/>
      <c r="B4310" s="106"/>
      <c r="C4310" s="2"/>
      <c r="D4310" s="2"/>
      <c r="E4310" s="106"/>
      <c r="F4310" s="107"/>
      <c r="G4310" s="108"/>
      <c r="H4310" s="109"/>
      <c r="I4310" s="109"/>
      <c r="J4310" s="110"/>
      <c r="K4310" s="117"/>
      <c r="L4310" s="178"/>
      <c r="M4310" s="178"/>
      <c r="N4310" s="106"/>
      <c r="O4310" s="111"/>
      <c r="P4310" s="111"/>
      <c r="Q4310" s="106"/>
      <c r="R4310" s="106"/>
      <c r="S4310" s="106"/>
      <c r="T4310" s="106"/>
      <c r="U4310" s="106"/>
      <c r="V4310" s="106"/>
      <c r="W4310" s="19"/>
      <c r="X4310" s="2"/>
      <c r="Y4310" s="4"/>
      <c r="Z4310" s="106"/>
      <c r="AA4310" s="114"/>
      <c r="AB4310" s="112"/>
      <c r="AC4310" s="178"/>
      <c r="AD4310" s="11"/>
      <c r="AE4310" s="106"/>
      <c r="AF4310" s="106"/>
      <c r="AG4310" s="106"/>
      <c r="AH4310" s="115"/>
      <c r="AI4310" s="116"/>
      <c r="AO4310" s="26"/>
      <c r="AP4310" s="26"/>
    </row>
    <row r="4311" spans="1:42" ht="15" customHeight="1" x14ac:dyDescent="0.25">
      <c r="A4311" s="105"/>
      <c r="B4311" s="106"/>
      <c r="C4311" s="2"/>
      <c r="D4311" s="2"/>
      <c r="E4311" s="106"/>
      <c r="F4311" s="107"/>
      <c r="G4311" s="108"/>
      <c r="H4311" s="109"/>
      <c r="I4311" s="109"/>
      <c r="J4311" s="110"/>
      <c r="K4311" s="117"/>
      <c r="L4311" s="178"/>
      <c r="M4311" s="178"/>
      <c r="N4311" s="106"/>
      <c r="O4311" s="111"/>
      <c r="P4311" s="111"/>
      <c r="Q4311" s="106"/>
      <c r="R4311" s="106"/>
      <c r="S4311" s="106"/>
      <c r="T4311" s="106"/>
      <c r="U4311" s="106"/>
      <c r="V4311" s="106"/>
      <c r="W4311" s="19"/>
      <c r="X4311" s="2"/>
      <c r="Y4311" s="4"/>
      <c r="Z4311" s="106"/>
      <c r="AA4311" s="114"/>
      <c r="AB4311" s="112"/>
      <c r="AC4311" s="178"/>
      <c r="AD4311" s="11"/>
      <c r="AE4311" s="106"/>
      <c r="AF4311" s="106"/>
      <c r="AG4311" s="106"/>
      <c r="AH4311" s="115"/>
      <c r="AI4311" s="116"/>
      <c r="AO4311" s="26"/>
      <c r="AP4311" s="26"/>
    </row>
    <row r="4312" spans="1:42" ht="15" customHeight="1" x14ac:dyDescent="0.25">
      <c r="A4312" s="105"/>
      <c r="B4312" s="106"/>
      <c r="C4312" s="2"/>
      <c r="D4312" s="2"/>
      <c r="E4312" s="106"/>
      <c r="F4312" s="107"/>
      <c r="G4312" s="108"/>
      <c r="H4312" s="109"/>
      <c r="I4312" s="109"/>
      <c r="J4312" s="110"/>
      <c r="K4312" s="117"/>
      <c r="L4312" s="178"/>
      <c r="M4312" s="178"/>
      <c r="N4312" s="106"/>
      <c r="O4312" s="111"/>
      <c r="P4312" s="111"/>
      <c r="Q4312" s="106"/>
      <c r="R4312" s="106"/>
      <c r="S4312" s="106"/>
      <c r="T4312" s="106"/>
      <c r="U4312" s="106"/>
      <c r="V4312" s="106"/>
      <c r="W4312" s="19"/>
      <c r="X4312" s="2"/>
      <c r="Y4312" s="4"/>
      <c r="Z4312" s="106"/>
      <c r="AA4312" s="114"/>
      <c r="AB4312" s="112"/>
      <c r="AC4312" s="178"/>
      <c r="AD4312" s="11"/>
      <c r="AE4312" s="106"/>
      <c r="AF4312" s="106"/>
      <c r="AG4312" s="106"/>
      <c r="AH4312" s="115"/>
      <c r="AI4312" s="116"/>
      <c r="AO4312" s="26"/>
      <c r="AP4312" s="26"/>
    </row>
    <row r="4313" spans="1:42" ht="15" customHeight="1" x14ac:dyDescent="0.25">
      <c r="A4313" s="105"/>
      <c r="B4313" s="106"/>
      <c r="C4313" s="2"/>
      <c r="D4313" s="2"/>
      <c r="E4313" s="106"/>
      <c r="F4313" s="107"/>
      <c r="G4313" s="108"/>
      <c r="H4313" s="109"/>
      <c r="I4313" s="109"/>
      <c r="J4313" s="110"/>
      <c r="K4313" s="117"/>
      <c r="L4313" s="178"/>
      <c r="M4313" s="178"/>
      <c r="N4313" s="106"/>
      <c r="O4313" s="111"/>
      <c r="P4313" s="111"/>
      <c r="Q4313" s="106"/>
      <c r="R4313" s="106"/>
      <c r="S4313" s="106"/>
      <c r="T4313" s="106"/>
      <c r="U4313" s="106"/>
      <c r="V4313" s="106"/>
      <c r="W4313" s="19"/>
      <c r="X4313" s="2"/>
      <c r="Y4313" s="4"/>
      <c r="Z4313" s="106"/>
      <c r="AA4313" s="114"/>
      <c r="AB4313" s="112"/>
      <c r="AC4313" s="178"/>
      <c r="AD4313" s="11"/>
      <c r="AE4313" s="106"/>
      <c r="AF4313" s="106"/>
      <c r="AG4313" s="106"/>
      <c r="AH4313" s="115"/>
      <c r="AI4313" s="116"/>
      <c r="AO4313" s="26"/>
      <c r="AP4313" s="26"/>
    </row>
    <row r="4314" spans="1:42" ht="15" customHeight="1" x14ac:dyDescent="0.25">
      <c r="A4314" s="105"/>
      <c r="B4314" s="106"/>
      <c r="C4314" s="2"/>
      <c r="D4314" s="2"/>
      <c r="E4314" s="106"/>
      <c r="F4314" s="107"/>
      <c r="G4314" s="108"/>
      <c r="H4314" s="109"/>
      <c r="I4314" s="109"/>
      <c r="J4314" s="110"/>
      <c r="K4314" s="117"/>
      <c r="L4314" s="178"/>
      <c r="M4314" s="178"/>
      <c r="N4314" s="106"/>
      <c r="O4314" s="111"/>
      <c r="P4314" s="111"/>
      <c r="Q4314" s="106"/>
      <c r="R4314" s="106"/>
      <c r="S4314" s="106"/>
      <c r="T4314" s="106"/>
      <c r="U4314" s="106"/>
      <c r="V4314" s="106"/>
      <c r="W4314" s="19"/>
      <c r="X4314" s="2"/>
      <c r="Y4314" s="4"/>
      <c r="Z4314" s="106"/>
      <c r="AA4314" s="114"/>
      <c r="AB4314" s="112"/>
      <c r="AC4314" s="178"/>
      <c r="AD4314" s="11"/>
      <c r="AE4314" s="106"/>
      <c r="AF4314" s="106"/>
      <c r="AG4314" s="106"/>
      <c r="AH4314" s="115"/>
      <c r="AI4314" s="116"/>
      <c r="AO4314" s="26"/>
      <c r="AP4314" s="26"/>
    </row>
    <row r="4315" spans="1:42" ht="15" customHeight="1" x14ac:dyDescent="0.25">
      <c r="A4315" s="105"/>
      <c r="B4315" s="106"/>
      <c r="C4315" s="2"/>
      <c r="D4315" s="2"/>
      <c r="E4315" s="106"/>
      <c r="F4315" s="107"/>
      <c r="G4315" s="108"/>
      <c r="H4315" s="109"/>
      <c r="I4315" s="109"/>
      <c r="J4315" s="110"/>
      <c r="K4315" s="117"/>
      <c r="L4315" s="178"/>
      <c r="M4315" s="178"/>
      <c r="N4315" s="106"/>
      <c r="O4315" s="111"/>
      <c r="P4315" s="111"/>
      <c r="Q4315" s="106"/>
      <c r="R4315" s="106"/>
      <c r="S4315" s="106"/>
      <c r="T4315" s="106"/>
      <c r="U4315" s="106"/>
      <c r="V4315" s="106"/>
      <c r="W4315" s="19"/>
      <c r="X4315" s="2"/>
      <c r="Y4315" s="4"/>
      <c r="Z4315" s="106"/>
      <c r="AA4315" s="114"/>
      <c r="AB4315" s="112"/>
      <c r="AC4315" s="178"/>
      <c r="AD4315" s="11"/>
      <c r="AE4315" s="106"/>
      <c r="AF4315" s="106"/>
      <c r="AG4315" s="106"/>
      <c r="AH4315" s="115"/>
      <c r="AI4315" s="116"/>
      <c r="AO4315" s="26"/>
      <c r="AP4315" s="26"/>
    </row>
    <row r="4316" spans="1:42" ht="15" customHeight="1" x14ac:dyDescent="0.25">
      <c r="A4316" s="105"/>
      <c r="B4316" s="106"/>
      <c r="C4316" s="2"/>
      <c r="D4316" s="2"/>
      <c r="E4316" s="106"/>
      <c r="F4316" s="107"/>
      <c r="G4316" s="108"/>
      <c r="H4316" s="109"/>
      <c r="I4316" s="109"/>
      <c r="J4316" s="110"/>
      <c r="K4316" s="117"/>
      <c r="L4316" s="178"/>
      <c r="M4316" s="178"/>
      <c r="N4316" s="106"/>
      <c r="O4316" s="111"/>
      <c r="P4316" s="111"/>
      <c r="Q4316" s="106"/>
      <c r="R4316" s="106"/>
      <c r="S4316" s="106"/>
      <c r="T4316" s="106"/>
      <c r="U4316" s="106"/>
      <c r="V4316" s="106"/>
      <c r="W4316" s="19"/>
      <c r="X4316" s="2"/>
      <c r="Y4316" s="4"/>
      <c r="Z4316" s="106"/>
      <c r="AA4316" s="114"/>
      <c r="AB4316" s="112"/>
      <c r="AC4316" s="178"/>
      <c r="AD4316" s="11"/>
      <c r="AE4316" s="106"/>
      <c r="AF4316" s="106"/>
      <c r="AG4316" s="106"/>
      <c r="AH4316" s="115"/>
      <c r="AI4316" s="116"/>
      <c r="AO4316" s="26"/>
      <c r="AP4316" s="26"/>
    </row>
    <row r="4317" spans="1:42" ht="15" customHeight="1" x14ac:dyDescent="0.25">
      <c r="A4317" s="105"/>
      <c r="B4317" s="106"/>
      <c r="C4317" s="2"/>
      <c r="D4317" s="2"/>
      <c r="E4317" s="106"/>
      <c r="F4317" s="107"/>
      <c r="G4317" s="108"/>
      <c r="H4317" s="109"/>
      <c r="I4317" s="109"/>
      <c r="J4317" s="110"/>
      <c r="K4317" s="117"/>
      <c r="L4317" s="178"/>
      <c r="M4317" s="178"/>
      <c r="N4317" s="106"/>
      <c r="O4317" s="111"/>
      <c r="P4317" s="111"/>
      <c r="Q4317" s="106"/>
      <c r="R4317" s="106"/>
      <c r="S4317" s="106"/>
      <c r="T4317" s="106"/>
      <c r="U4317" s="106"/>
      <c r="V4317" s="106"/>
      <c r="W4317" s="19"/>
      <c r="X4317" s="2"/>
      <c r="Y4317" s="4"/>
      <c r="Z4317" s="106"/>
      <c r="AA4317" s="114"/>
      <c r="AB4317" s="112"/>
      <c r="AC4317" s="178"/>
      <c r="AD4317" s="11"/>
      <c r="AE4317" s="106"/>
      <c r="AF4317" s="106"/>
      <c r="AG4317" s="106"/>
      <c r="AH4317" s="115"/>
      <c r="AI4317" s="116"/>
      <c r="AO4317" s="26"/>
      <c r="AP4317" s="26"/>
    </row>
    <row r="4318" spans="1:42" ht="15" customHeight="1" x14ac:dyDescent="0.25">
      <c r="A4318" s="105"/>
      <c r="B4318" s="106"/>
      <c r="C4318" s="2"/>
      <c r="D4318" s="2"/>
      <c r="E4318" s="106"/>
      <c r="F4318" s="107"/>
      <c r="G4318" s="108"/>
      <c r="H4318" s="109"/>
      <c r="I4318" s="109"/>
      <c r="J4318" s="110"/>
      <c r="K4318" s="117"/>
      <c r="L4318" s="178"/>
      <c r="M4318" s="178"/>
      <c r="N4318" s="106"/>
      <c r="O4318" s="111"/>
      <c r="P4318" s="111"/>
      <c r="Q4318" s="106"/>
      <c r="R4318" s="106"/>
      <c r="S4318" s="106"/>
      <c r="T4318" s="106"/>
      <c r="U4318" s="106"/>
      <c r="V4318" s="106"/>
      <c r="W4318" s="19"/>
      <c r="X4318" s="2"/>
      <c r="Y4318" s="4"/>
      <c r="Z4318" s="106"/>
      <c r="AA4318" s="114"/>
      <c r="AB4318" s="112"/>
      <c r="AC4318" s="178"/>
      <c r="AD4318" s="11"/>
      <c r="AE4318" s="106"/>
      <c r="AF4318" s="106"/>
      <c r="AG4318" s="106"/>
      <c r="AH4318" s="115"/>
      <c r="AI4318" s="116"/>
      <c r="AO4318" s="26"/>
      <c r="AP4318" s="26"/>
    </row>
    <row r="4319" spans="1:42" ht="15" customHeight="1" x14ac:dyDescent="0.25">
      <c r="A4319" s="105"/>
      <c r="B4319" s="106"/>
      <c r="C4319" s="2"/>
      <c r="D4319" s="2"/>
      <c r="E4319" s="106"/>
      <c r="F4319" s="107"/>
      <c r="G4319" s="108"/>
      <c r="H4319" s="109"/>
      <c r="I4319" s="109"/>
      <c r="J4319" s="110"/>
      <c r="K4319" s="117"/>
      <c r="L4319" s="178"/>
      <c r="M4319" s="178"/>
      <c r="N4319" s="106"/>
      <c r="O4319" s="111"/>
      <c r="P4319" s="111"/>
      <c r="Q4319" s="106"/>
      <c r="R4319" s="106"/>
      <c r="S4319" s="106"/>
      <c r="T4319" s="106"/>
      <c r="U4319" s="106"/>
      <c r="V4319" s="106"/>
      <c r="W4319" s="19"/>
      <c r="X4319" s="2"/>
      <c r="Y4319" s="4"/>
      <c r="Z4319" s="106"/>
      <c r="AA4319" s="114"/>
      <c r="AB4319" s="112"/>
      <c r="AC4319" s="178"/>
      <c r="AD4319" s="11"/>
      <c r="AE4319" s="106"/>
      <c r="AF4319" s="106"/>
      <c r="AG4319" s="106"/>
      <c r="AH4319" s="115"/>
      <c r="AI4319" s="116"/>
      <c r="AO4319" s="26"/>
      <c r="AP4319" s="26"/>
    </row>
    <row r="4320" spans="1:42" ht="15" customHeight="1" x14ac:dyDescent="0.25">
      <c r="A4320" s="105"/>
      <c r="B4320" s="106"/>
      <c r="C4320" s="2"/>
      <c r="D4320" s="2"/>
      <c r="E4320" s="106"/>
      <c r="F4320" s="107"/>
      <c r="G4320" s="108"/>
      <c r="H4320" s="109"/>
      <c r="I4320" s="109"/>
      <c r="J4320" s="110"/>
      <c r="K4320" s="117"/>
      <c r="L4320" s="178"/>
      <c r="M4320" s="178"/>
      <c r="N4320" s="106"/>
      <c r="O4320" s="111"/>
      <c r="P4320" s="111"/>
      <c r="Q4320" s="106"/>
      <c r="R4320" s="106"/>
      <c r="S4320" s="106"/>
      <c r="T4320" s="106"/>
      <c r="U4320" s="106"/>
      <c r="V4320" s="106"/>
      <c r="W4320" s="19"/>
      <c r="X4320" s="2"/>
      <c r="Y4320" s="4"/>
      <c r="Z4320" s="106"/>
      <c r="AA4320" s="114"/>
      <c r="AB4320" s="112"/>
      <c r="AC4320" s="178"/>
      <c r="AD4320" s="11"/>
      <c r="AE4320" s="106"/>
      <c r="AF4320" s="106"/>
      <c r="AG4320" s="106"/>
      <c r="AH4320" s="115"/>
      <c r="AI4320" s="116"/>
      <c r="AO4320" s="26"/>
      <c r="AP4320" s="26"/>
    </row>
    <row r="4321" spans="1:42" ht="15" customHeight="1" x14ac:dyDescent="0.25">
      <c r="A4321" s="105"/>
      <c r="B4321" s="106"/>
      <c r="C4321" s="2"/>
      <c r="D4321" s="2"/>
      <c r="E4321" s="106"/>
      <c r="F4321" s="107"/>
      <c r="G4321" s="108"/>
      <c r="H4321" s="109"/>
      <c r="I4321" s="109"/>
      <c r="J4321" s="110"/>
      <c r="K4321" s="117"/>
      <c r="L4321" s="178"/>
      <c r="M4321" s="178"/>
      <c r="N4321" s="106"/>
      <c r="O4321" s="111"/>
      <c r="P4321" s="111"/>
      <c r="Q4321" s="106"/>
      <c r="R4321" s="106"/>
      <c r="S4321" s="106"/>
      <c r="T4321" s="106"/>
      <c r="U4321" s="106"/>
      <c r="V4321" s="106"/>
      <c r="W4321" s="19"/>
      <c r="X4321" s="2"/>
      <c r="Y4321" s="4"/>
      <c r="Z4321" s="106"/>
      <c r="AA4321" s="114"/>
      <c r="AB4321" s="112"/>
      <c r="AC4321" s="178"/>
      <c r="AD4321" s="11"/>
      <c r="AE4321" s="106"/>
      <c r="AF4321" s="106"/>
      <c r="AG4321" s="106"/>
      <c r="AH4321" s="115"/>
      <c r="AI4321" s="116"/>
      <c r="AO4321" s="26"/>
      <c r="AP4321" s="26"/>
    </row>
    <row r="4322" spans="1:42" ht="15" customHeight="1" x14ac:dyDescent="0.25">
      <c r="A4322" s="105"/>
      <c r="B4322" s="106"/>
      <c r="C4322" s="2"/>
      <c r="D4322" s="2"/>
      <c r="E4322" s="106"/>
      <c r="F4322" s="107"/>
      <c r="G4322" s="108"/>
      <c r="H4322" s="109"/>
      <c r="I4322" s="109"/>
      <c r="J4322" s="110"/>
      <c r="K4322" s="117"/>
      <c r="L4322" s="178"/>
      <c r="M4322" s="178"/>
      <c r="N4322" s="106"/>
      <c r="O4322" s="111"/>
      <c r="P4322" s="111"/>
      <c r="Q4322" s="106"/>
      <c r="R4322" s="106"/>
      <c r="S4322" s="106"/>
      <c r="T4322" s="106"/>
      <c r="U4322" s="106"/>
      <c r="V4322" s="106"/>
      <c r="W4322" s="19"/>
      <c r="X4322" s="2"/>
      <c r="Y4322" s="4"/>
      <c r="Z4322" s="106"/>
      <c r="AA4322" s="114"/>
      <c r="AB4322" s="112"/>
      <c r="AC4322" s="178"/>
      <c r="AD4322" s="11"/>
      <c r="AE4322" s="106"/>
      <c r="AF4322" s="106"/>
      <c r="AG4322" s="106"/>
      <c r="AH4322" s="115"/>
      <c r="AI4322" s="116"/>
      <c r="AO4322" s="26"/>
      <c r="AP4322" s="26"/>
    </row>
    <row r="4323" spans="1:42" ht="15" customHeight="1" x14ac:dyDescent="0.25">
      <c r="A4323" s="105"/>
      <c r="B4323" s="106"/>
      <c r="C4323" s="2"/>
      <c r="D4323" s="2"/>
      <c r="E4323" s="106"/>
      <c r="F4323" s="107"/>
      <c r="G4323" s="108"/>
      <c r="H4323" s="109"/>
      <c r="I4323" s="109"/>
      <c r="J4323" s="110"/>
      <c r="K4323" s="117"/>
      <c r="L4323" s="178"/>
      <c r="M4323" s="178"/>
      <c r="N4323" s="106"/>
      <c r="O4323" s="111"/>
      <c r="P4323" s="111"/>
      <c r="Q4323" s="106"/>
      <c r="R4323" s="106"/>
      <c r="S4323" s="106"/>
      <c r="T4323" s="106"/>
      <c r="U4323" s="106"/>
      <c r="V4323" s="106"/>
      <c r="W4323" s="19"/>
      <c r="X4323" s="2"/>
      <c r="Y4323" s="4"/>
      <c r="Z4323" s="106"/>
      <c r="AA4323" s="114"/>
      <c r="AB4323" s="112"/>
      <c r="AC4323" s="178"/>
      <c r="AD4323" s="11"/>
      <c r="AE4323" s="106"/>
      <c r="AF4323" s="106"/>
      <c r="AG4323" s="106"/>
      <c r="AH4323" s="115"/>
      <c r="AI4323" s="116"/>
      <c r="AO4323" s="26"/>
      <c r="AP4323" s="26"/>
    </row>
    <row r="4324" spans="1:42" ht="15" customHeight="1" x14ac:dyDescent="0.25">
      <c r="A4324" s="105"/>
      <c r="B4324" s="106"/>
      <c r="C4324" s="2"/>
      <c r="D4324" s="2"/>
      <c r="E4324" s="106"/>
      <c r="F4324" s="107"/>
      <c r="G4324" s="108"/>
      <c r="H4324" s="109"/>
      <c r="I4324" s="109"/>
      <c r="J4324" s="110"/>
      <c r="K4324" s="117"/>
      <c r="L4324" s="178"/>
      <c r="M4324" s="178"/>
      <c r="N4324" s="106"/>
      <c r="O4324" s="111"/>
      <c r="P4324" s="111"/>
      <c r="Q4324" s="106"/>
      <c r="R4324" s="106"/>
      <c r="S4324" s="106"/>
      <c r="T4324" s="106"/>
      <c r="U4324" s="106"/>
      <c r="V4324" s="106"/>
      <c r="W4324" s="19"/>
      <c r="X4324" s="2"/>
      <c r="Y4324" s="4"/>
      <c r="Z4324" s="106"/>
      <c r="AA4324" s="114"/>
      <c r="AB4324" s="112"/>
      <c r="AC4324" s="178"/>
      <c r="AD4324" s="11"/>
      <c r="AE4324" s="106"/>
      <c r="AF4324" s="106"/>
      <c r="AG4324" s="106"/>
      <c r="AH4324" s="115"/>
      <c r="AI4324" s="116"/>
      <c r="AO4324" s="26"/>
      <c r="AP4324" s="26"/>
    </row>
    <row r="4325" spans="1:42" ht="15" customHeight="1" x14ac:dyDescent="0.25">
      <c r="A4325" s="105"/>
      <c r="B4325" s="106"/>
      <c r="C4325" s="2"/>
      <c r="D4325" s="2"/>
      <c r="E4325" s="106"/>
      <c r="F4325" s="107"/>
      <c r="G4325" s="108"/>
      <c r="H4325" s="109"/>
      <c r="I4325" s="109"/>
      <c r="J4325" s="110"/>
      <c r="K4325" s="117"/>
      <c r="L4325" s="178"/>
      <c r="M4325" s="178"/>
      <c r="N4325" s="106"/>
      <c r="O4325" s="111"/>
      <c r="P4325" s="111"/>
      <c r="Q4325" s="106"/>
      <c r="R4325" s="106"/>
      <c r="S4325" s="106"/>
      <c r="T4325" s="106"/>
      <c r="U4325" s="106"/>
      <c r="V4325" s="106"/>
      <c r="W4325" s="19"/>
      <c r="X4325" s="2"/>
      <c r="Y4325" s="4"/>
      <c r="Z4325" s="106"/>
      <c r="AA4325" s="114"/>
      <c r="AB4325" s="112"/>
      <c r="AC4325" s="178"/>
      <c r="AD4325" s="11"/>
      <c r="AE4325" s="106"/>
      <c r="AF4325" s="106"/>
      <c r="AG4325" s="106"/>
      <c r="AH4325" s="115"/>
      <c r="AI4325" s="116"/>
      <c r="AO4325" s="26"/>
      <c r="AP4325" s="26"/>
    </row>
    <row r="4326" spans="1:42" ht="15" customHeight="1" x14ac:dyDescent="0.25">
      <c r="A4326" s="105"/>
      <c r="B4326" s="106"/>
      <c r="C4326" s="2"/>
      <c r="D4326" s="2"/>
      <c r="E4326" s="106"/>
      <c r="F4326" s="107"/>
      <c r="G4326" s="108"/>
      <c r="H4326" s="109"/>
      <c r="I4326" s="109"/>
      <c r="J4326" s="110"/>
      <c r="K4326" s="117"/>
      <c r="L4326" s="178"/>
      <c r="M4326" s="178"/>
      <c r="N4326" s="106"/>
      <c r="O4326" s="111"/>
      <c r="P4326" s="111"/>
      <c r="Q4326" s="106"/>
      <c r="R4326" s="106"/>
      <c r="S4326" s="106"/>
      <c r="T4326" s="106"/>
      <c r="U4326" s="106"/>
      <c r="V4326" s="106"/>
      <c r="W4326" s="19"/>
      <c r="X4326" s="2"/>
      <c r="Y4326" s="4"/>
      <c r="Z4326" s="106"/>
      <c r="AA4326" s="114"/>
      <c r="AB4326" s="112"/>
      <c r="AC4326" s="178"/>
      <c r="AD4326" s="11"/>
      <c r="AE4326" s="106"/>
      <c r="AF4326" s="106"/>
      <c r="AG4326" s="106"/>
      <c r="AH4326" s="115"/>
      <c r="AI4326" s="116"/>
      <c r="AO4326" s="26"/>
      <c r="AP4326" s="26"/>
    </row>
    <row r="4327" spans="1:42" ht="15" customHeight="1" x14ac:dyDescent="0.25">
      <c r="A4327" s="105"/>
      <c r="B4327" s="106"/>
      <c r="C4327" s="2"/>
      <c r="D4327" s="2"/>
      <c r="E4327" s="106"/>
      <c r="F4327" s="107"/>
      <c r="G4327" s="108"/>
      <c r="H4327" s="109"/>
      <c r="I4327" s="109"/>
      <c r="J4327" s="110"/>
      <c r="K4327" s="117"/>
      <c r="L4327" s="178"/>
      <c r="M4327" s="178"/>
      <c r="N4327" s="106"/>
      <c r="O4327" s="111"/>
      <c r="P4327" s="111"/>
      <c r="Q4327" s="106"/>
      <c r="R4327" s="106"/>
      <c r="S4327" s="106"/>
      <c r="T4327" s="106"/>
      <c r="U4327" s="106"/>
      <c r="V4327" s="106"/>
      <c r="W4327" s="19"/>
      <c r="X4327" s="2"/>
      <c r="Y4327" s="4"/>
      <c r="Z4327" s="106"/>
      <c r="AA4327" s="114"/>
      <c r="AB4327" s="112"/>
      <c r="AC4327" s="178"/>
      <c r="AD4327" s="11"/>
      <c r="AE4327" s="106"/>
      <c r="AF4327" s="106"/>
      <c r="AG4327" s="106"/>
      <c r="AH4327" s="115"/>
      <c r="AI4327" s="116"/>
      <c r="AO4327" s="26"/>
      <c r="AP4327" s="26"/>
    </row>
    <row r="4328" spans="1:42" ht="15" customHeight="1" x14ac:dyDescent="0.25">
      <c r="A4328" s="105"/>
      <c r="B4328" s="106"/>
      <c r="C4328" s="2"/>
      <c r="D4328" s="2"/>
      <c r="E4328" s="106"/>
      <c r="F4328" s="107"/>
      <c r="G4328" s="108"/>
      <c r="H4328" s="109"/>
      <c r="I4328" s="109"/>
      <c r="J4328" s="110"/>
      <c r="K4328" s="117"/>
      <c r="L4328" s="178"/>
      <c r="M4328" s="178"/>
      <c r="N4328" s="106"/>
      <c r="O4328" s="111"/>
      <c r="P4328" s="111"/>
      <c r="Q4328" s="106"/>
      <c r="R4328" s="106"/>
      <c r="S4328" s="106"/>
      <c r="T4328" s="106"/>
      <c r="U4328" s="106"/>
      <c r="V4328" s="106"/>
      <c r="W4328" s="19"/>
      <c r="X4328" s="2"/>
      <c r="Y4328" s="4"/>
      <c r="Z4328" s="106"/>
      <c r="AA4328" s="114"/>
      <c r="AB4328" s="112"/>
      <c r="AC4328" s="178"/>
      <c r="AD4328" s="11"/>
      <c r="AE4328" s="106"/>
      <c r="AF4328" s="106"/>
      <c r="AG4328" s="106"/>
      <c r="AH4328" s="115"/>
      <c r="AI4328" s="116"/>
      <c r="AO4328" s="26"/>
      <c r="AP4328" s="26"/>
    </row>
    <row r="4329" spans="1:42" ht="15" customHeight="1" x14ac:dyDescent="0.25">
      <c r="A4329" s="105"/>
      <c r="B4329" s="106"/>
      <c r="C4329" s="2"/>
      <c r="D4329" s="2"/>
      <c r="E4329" s="106"/>
      <c r="F4329" s="107"/>
      <c r="G4329" s="108"/>
      <c r="H4329" s="109"/>
      <c r="I4329" s="109"/>
      <c r="J4329" s="110"/>
      <c r="K4329" s="117"/>
      <c r="L4329" s="178"/>
      <c r="M4329" s="178"/>
      <c r="N4329" s="106"/>
      <c r="O4329" s="111"/>
      <c r="P4329" s="111"/>
      <c r="Q4329" s="106"/>
      <c r="R4329" s="106"/>
      <c r="S4329" s="106"/>
      <c r="T4329" s="106"/>
      <c r="U4329" s="106"/>
      <c r="V4329" s="106"/>
      <c r="W4329" s="19"/>
      <c r="X4329" s="2"/>
      <c r="Y4329" s="4"/>
      <c r="Z4329" s="106"/>
      <c r="AA4329" s="114"/>
      <c r="AB4329" s="112"/>
      <c r="AC4329" s="178"/>
      <c r="AD4329" s="11"/>
      <c r="AE4329" s="106"/>
      <c r="AF4329" s="106"/>
      <c r="AG4329" s="106"/>
      <c r="AH4329" s="115"/>
      <c r="AI4329" s="116"/>
      <c r="AO4329" s="26"/>
      <c r="AP4329" s="26"/>
    </row>
    <row r="4330" spans="1:42" ht="15" customHeight="1" x14ac:dyDescent="0.25">
      <c r="A4330" s="105"/>
      <c r="B4330" s="106"/>
      <c r="C4330" s="2"/>
      <c r="D4330" s="2"/>
      <c r="E4330" s="106"/>
      <c r="F4330" s="107"/>
      <c r="G4330" s="108"/>
      <c r="H4330" s="109"/>
      <c r="I4330" s="109"/>
      <c r="J4330" s="110"/>
      <c r="K4330" s="117"/>
      <c r="L4330" s="178"/>
      <c r="M4330" s="178"/>
      <c r="N4330" s="106"/>
      <c r="O4330" s="111"/>
      <c r="P4330" s="111"/>
      <c r="Q4330" s="106"/>
      <c r="R4330" s="106"/>
      <c r="S4330" s="106"/>
      <c r="T4330" s="106"/>
      <c r="U4330" s="106"/>
      <c r="V4330" s="106"/>
      <c r="W4330" s="19"/>
      <c r="X4330" s="2"/>
      <c r="Y4330" s="4"/>
      <c r="Z4330" s="106"/>
      <c r="AA4330" s="114"/>
      <c r="AB4330" s="112"/>
      <c r="AC4330" s="178"/>
      <c r="AD4330" s="11"/>
      <c r="AE4330" s="106"/>
      <c r="AF4330" s="106"/>
      <c r="AG4330" s="106"/>
      <c r="AH4330" s="115"/>
      <c r="AI4330" s="116"/>
      <c r="AO4330" s="26"/>
      <c r="AP4330" s="26"/>
    </row>
    <row r="4331" spans="1:42" ht="15" customHeight="1" x14ac:dyDescent="0.25">
      <c r="A4331" s="105"/>
      <c r="B4331" s="106"/>
      <c r="C4331" s="2"/>
      <c r="D4331" s="2"/>
      <c r="E4331" s="106"/>
      <c r="F4331" s="107"/>
      <c r="G4331" s="108"/>
      <c r="H4331" s="109"/>
      <c r="I4331" s="109"/>
      <c r="J4331" s="110"/>
      <c r="K4331" s="117"/>
      <c r="L4331" s="178"/>
      <c r="M4331" s="178"/>
      <c r="N4331" s="106"/>
      <c r="O4331" s="111"/>
      <c r="P4331" s="111"/>
      <c r="Q4331" s="106"/>
      <c r="R4331" s="106"/>
      <c r="S4331" s="106"/>
      <c r="T4331" s="106"/>
      <c r="U4331" s="106"/>
      <c r="V4331" s="106"/>
      <c r="W4331" s="19"/>
      <c r="X4331" s="2"/>
      <c r="Y4331" s="4"/>
      <c r="Z4331" s="106"/>
      <c r="AA4331" s="114"/>
      <c r="AB4331" s="112"/>
      <c r="AC4331" s="178"/>
      <c r="AD4331" s="11"/>
      <c r="AE4331" s="106"/>
      <c r="AF4331" s="106"/>
      <c r="AG4331" s="106"/>
      <c r="AH4331" s="115"/>
      <c r="AI4331" s="116"/>
      <c r="AO4331" s="26"/>
      <c r="AP4331" s="26"/>
    </row>
    <row r="4332" spans="1:42" ht="15" customHeight="1" x14ac:dyDescent="0.25">
      <c r="A4332" s="105"/>
      <c r="B4332" s="106"/>
      <c r="C4332" s="2"/>
      <c r="D4332" s="2"/>
      <c r="E4332" s="106"/>
      <c r="F4332" s="107"/>
      <c r="G4332" s="108"/>
      <c r="H4332" s="109"/>
      <c r="I4332" s="109"/>
      <c r="J4332" s="110"/>
      <c r="K4332" s="117"/>
      <c r="L4332" s="178"/>
      <c r="M4332" s="178"/>
      <c r="N4332" s="106"/>
      <c r="O4332" s="111"/>
      <c r="P4332" s="111"/>
      <c r="Q4332" s="106"/>
      <c r="R4332" s="106"/>
      <c r="S4332" s="106"/>
      <c r="T4332" s="106"/>
      <c r="U4332" s="106"/>
      <c r="V4332" s="106"/>
      <c r="W4332" s="19"/>
      <c r="X4332" s="2"/>
      <c r="Y4332" s="4"/>
      <c r="Z4332" s="106"/>
      <c r="AA4332" s="114"/>
      <c r="AB4332" s="112"/>
      <c r="AC4332" s="178"/>
      <c r="AD4332" s="11"/>
      <c r="AE4332" s="106"/>
      <c r="AF4332" s="106"/>
      <c r="AG4332" s="106"/>
      <c r="AH4332" s="115"/>
      <c r="AI4332" s="116"/>
      <c r="AO4332" s="26"/>
      <c r="AP4332" s="26"/>
    </row>
    <row r="4333" spans="1:42" ht="15" customHeight="1" x14ac:dyDescent="0.25">
      <c r="A4333" s="105"/>
      <c r="B4333" s="106"/>
      <c r="C4333" s="2"/>
      <c r="D4333" s="2"/>
      <c r="E4333" s="106"/>
      <c r="F4333" s="107"/>
      <c r="G4333" s="108"/>
      <c r="H4333" s="109"/>
      <c r="I4333" s="109"/>
      <c r="J4333" s="110"/>
      <c r="K4333" s="117"/>
      <c r="L4333" s="178"/>
      <c r="M4333" s="178"/>
      <c r="N4333" s="106"/>
      <c r="O4333" s="111"/>
      <c r="P4333" s="111"/>
      <c r="Q4333" s="106"/>
      <c r="R4333" s="106"/>
      <c r="S4333" s="106"/>
      <c r="T4333" s="106"/>
      <c r="U4333" s="106"/>
      <c r="V4333" s="106"/>
      <c r="W4333" s="19"/>
      <c r="X4333" s="2"/>
      <c r="Y4333" s="4"/>
      <c r="Z4333" s="106"/>
      <c r="AA4333" s="114"/>
      <c r="AB4333" s="112"/>
      <c r="AC4333" s="178"/>
      <c r="AD4333" s="11"/>
      <c r="AE4333" s="106"/>
      <c r="AF4333" s="106"/>
      <c r="AG4333" s="106"/>
      <c r="AH4333" s="115"/>
      <c r="AI4333" s="116"/>
      <c r="AO4333" s="26"/>
      <c r="AP4333" s="26"/>
    </row>
    <row r="4334" spans="1:42" ht="15" customHeight="1" x14ac:dyDescent="0.25">
      <c r="A4334" s="105"/>
      <c r="B4334" s="106"/>
      <c r="C4334" s="2"/>
      <c r="D4334" s="2"/>
      <c r="E4334" s="106"/>
      <c r="F4334" s="107"/>
      <c r="G4334" s="108"/>
      <c r="H4334" s="109"/>
      <c r="I4334" s="109"/>
      <c r="J4334" s="110"/>
      <c r="K4334" s="117"/>
      <c r="L4334" s="178"/>
      <c r="M4334" s="178"/>
      <c r="N4334" s="106"/>
      <c r="O4334" s="111"/>
      <c r="P4334" s="111"/>
      <c r="Q4334" s="106"/>
      <c r="R4334" s="106"/>
      <c r="S4334" s="106"/>
      <c r="T4334" s="106"/>
      <c r="U4334" s="106"/>
      <c r="V4334" s="106"/>
      <c r="W4334" s="19"/>
      <c r="X4334" s="2"/>
      <c r="Y4334" s="4"/>
      <c r="Z4334" s="106"/>
      <c r="AA4334" s="114"/>
      <c r="AB4334" s="112"/>
      <c r="AC4334" s="178"/>
      <c r="AD4334" s="11"/>
      <c r="AE4334" s="106"/>
      <c r="AF4334" s="106"/>
      <c r="AG4334" s="106"/>
      <c r="AH4334" s="115"/>
      <c r="AI4334" s="116"/>
      <c r="AO4334" s="26"/>
      <c r="AP4334" s="26"/>
    </row>
    <row r="4335" spans="1:42" ht="15" customHeight="1" x14ac:dyDescent="0.25">
      <c r="A4335" s="105"/>
      <c r="B4335" s="106"/>
      <c r="C4335" s="2"/>
      <c r="D4335" s="2"/>
      <c r="E4335" s="106"/>
      <c r="F4335" s="107"/>
      <c r="G4335" s="108"/>
      <c r="H4335" s="109"/>
      <c r="I4335" s="109"/>
      <c r="J4335" s="110"/>
      <c r="K4335" s="117"/>
      <c r="L4335" s="178"/>
      <c r="M4335" s="178"/>
      <c r="N4335" s="106"/>
      <c r="O4335" s="111"/>
      <c r="P4335" s="111"/>
      <c r="Q4335" s="106"/>
      <c r="R4335" s="106"/>
      <c r="S4335" s="106"/>
      <c r="T4335" s="106"/>
      <c r="U4335" s="106"/>
      <c r="V4335" s="106"/>
      <c r="W4335" s="19"/>
      <c r="X4335" s="2"/>
      <c r="Y4335" s="4"/>
      <c r="Z4335" s="106"/>
      <c r="AA4335" s="114"/>
      <c r="AB4335" s="112"/>
      <c r="AC4335" s="178"/>
      <c r="AD4335" s="11"/>
      <c r="AE4335" s="106"/>
      <c r="AF4335" s="106"/>
      <c r="AG4335" s="106"/>
      <c r="AH4335" s="115"/>
      <c r="AI4335" s="116"/>
      <c r="AO4335" s="26"/>
      <c r="AP4335" s="26"/>
    </row>
    <row r="4336" spans="1:42" ht="15" customHeight="1" x14ac:dyDescent="0.25">
      <c r="A4336" s="105"/>
      <c r="B4336" s="106"/>
      <c r="C4336" s="2"/>
      <c r="D4336" s="2"/>
      <c r="E4336" s="106"/>
      <c r="F4336" s="107"/>
      <c r="G4336" s="108"/>
      <c r="H4336" s="109"/>
      <c r="I4336" s="109"/>
      <c r="J4336" s="110"/>
      <c r="K4336" s="117"/>
      <c r="L4336" s="178"/>
      <c r="M4336" s="178"/>
      <c r="N4336" s="106"/>
      <c r="O4336" s="111"/>
      <c r="P4336" s="111"/>
      <c r="Q4336" s="106"/>
      <c r="R4336" s="106"/>
      <c r="S4336" s="106"/>
      <c r="T4336" s="106"/>
      <c r="U4336" s="106"/>
      <c r="V4336" s="106"/>
      <c r="W4336" s="19"/>
      <c r="X4336" s="2"/>
      <c r="Y4336" s="4"/>
      <c r="Z4336" s="106"/>
      <c r="AA4336" s="114"/>
      <c r="AB4336" s="112"/>
      <c r="AC4336" s="178"/>
      <c r="AD4336" s="11"/>
      <c r="AE4336" s="106"/>
      <c r="AF4336" s="106"/>
      <c r="AG4336" s="106"/>
      <c r="AH4336" s="115"/>
      <c r="AI4336" s="116"/>
      <c r="AO4336" s="26"/>
      <c r="AP4336" s="26"/>
    </row>
    <row r="4337" spans="1:42" ht="15" customHeight="1" x14ac:dyDescent="0.25">
      <c r="A4337" s="105"/>
      <c r="B4337" s="106"/>
      <c r="C4337" s="2"/>
      <c r="D4337" s="2"/>
      <c r="E4337" s="106"/>
      <c r="F4337" s="107"/>
      <c r="G4337" s="108"/>
      <c r="H4337" s="109"/>
      <c r="I4337" s="109"/>
      <c r="J4337" s="110"/>
      <c r="K4337" s="117"/>
      <c r="L4337" s="178"/>
      <c r="M4337" s="178"/>
      <c r="N4337" s="106"/>
      <c r="O4337" s="111"/>
      <c r="P4337" s="111"/>
      <c r="Q4337" s="106"/>
      <c r="R4337" s="106"/>
      <c r="S4337" s="106"/>
      <c r="T4337" s="106"/>
      <c r="U4337" s="106"/>
      <c r="V4337" s="106"/>
      <c r="W4337" s="19"/>
      <c r="X4337" s="2"/>
      <c r="Y4337" s="4"/>
      <c r="Z4337" s="106"/>
      <c r="AA4337" s="114"/>
      <c r="AB4337" s="112"/>
      <c r="AC4337" s="178"/>
      <c r="AD4337" s="11"/>
      <c r="AE4337" s="106"/>
      <c r="AF4337" s="106"/>
      <c r="AG4337" s="106"/>
      <c r="AH4337" s="115"/>
      <c r="AI4337" s="116"/>
      <c r="AO4337" s="26"/>
      <c r="AP4337" s="26"/>
    </row>
    <row r="4338" spans="1:42" ht="15" customHeight="1" x14ac:dyDescent="0.25">
      <c r="A4338" s="105"/>
      <c r="B4338" s="106"/>
      <c r="C4338" s="2"/>
      <c r="D4338" s="2"/>
      <c r="E4338" s="106"/>
      <c r="F4338" s="107"/>
      <c r="G4338" s="108"/>
      <c r="H4338" s="109"/>
      <c r="I4338" s="109"/>
      <c r="J4338" s="110"/>
      <c r="K4338" s="117"/>
      <c r="L4338" s="178"/>
      <c r="M4338" s="178"/>
      <c r="N4338" s="106"/>
      <c r="O4338" s="111"/>
      <c r="P4338" s="111"/>
      <c r="Q4338" s="106"/>
      <c r="R4338" s="106"/>
      <c r="S4338" s="106"/>
      <c r="T4338" s="106"/>
      <c r="U4338" s="106"/>
      <c r="V4338" s="106"/>
      <c r="W4338" s="19"/>
      <c r="X4338" s="2"/>
      <c r="Y4338" s="4"/>
      <c r="Z4338" s="106"/>
      <c r="AA4338" s="114"/>
      <c r="AB4338" s="112"/>
      <c r="AC4338" s="178"/>
      <c r="AD4338" s="11"/>
      <c r="AE4338" s="106"/>
      <c r="AF4338" s="106"/>
      <c r="AG4338" s="106"/>
      <c r="AH4338" s="115"/>
      <c r="AI4338" s="116"/>
      <c r="AO4338" s="26"/>
      <c r="AP4338" s="26"/>
    </row>
    <row r="4339" spans="1:42" ht="15" customHeight="1" x14ac:dyDescent="0.25">
      <c r="A4339" s="105"/>
      <c r="B4339" s="106"/>
      <c r="C4339" s="2"/>
      <c r="D4339" s="2"/>
      <c r="E4339" s="106"/>
      <c r="F4339" s="107"/>
      <c r="G4339" s="108"/>
      <c r="H4339" s="109"/>
      <c r="I4339" s="109"/>
      <c r="J4339" s="110"/>
      <c r="K4339" s="117"/>
      <c r="L4339" s="178"/>
      <c r="M4339" s="178"/>
      <c r="N4339" s="106"/>
      <c r="O4339" s="111"/>
      <c r="P4339" s="111"/>
      <c r="Q4339" s="106"/>
      <c r="R4339" s="106"/>
      <c r="S4339" s="106"/>
      <c r="T4339" s="106"/>
      <c r="U4339" s="106"/>
      <c r="V4339" s="106"/>
      <c r="W4339" s="19"/>
      <c r="X4339" s="2"/>
      <c r="Y4339" s="4"/>
      <c r="Z4339" s="106"/>
      <c r="AA4339" s="114"/>
      <c r="AB4339" s="112"/>
      <c r="AC4339" s="178"/>
      <c r="AD4339" s="11"/>
      <c r="AE4339" s="106"/>
      <c r="AF4339" s="106"/>
      <c r="AG4339" s="106"/>
      <c r="AH4339" s="115"/>
      <c r="AI4339" s="116"/>
      <c r="AO4339" s="26"/>
      <c r="AP4339" s="26"/>
    </row>
    <row r="4340" spans="1:42" ht="15" customHeight="1" x14ac:dyDescent="0.25">
      <c r="A4340" s="105"/>
      <c r="B4340" s="106"/>
      <c r="C4340" s="2"/>
      <c r="D4340" s="2"/>
      <c r="E4340" s="106"/>
      <c r="F4340" s="107"/>
      <c r="G4340" s="108"/>
      <c r="H4340" s="109"/>
      <c r="I4340" s="109"/>
      <c r="J4340" s="110"/>
      <c r="K4340" s="117"/>
      <c r="L4340" s="178"/>
      <c r="M4340" s="178"/>
      <c r="N4340" s="106"/>
      <c r="O4340" s="111"/>
      <c r="P4340" s="111"/>
      <c r="Q4340" s="106"/>
      <c r="R4340" s="106"/>
      <c r="S4340" s="106"/>
      <c r="T4340" s="106"/>
      <c r="U4340" s="106"/>
      <c r="V4340" s="106"/>
      <c r="W4340" s="19"/>
      <c r="X4340" s="2"/>
      <c r="Y4340" s="4"/>
      <c r="Z4340" s="106"/>
      <c r="AA4340" s="114"/>
      <c r="AB4340" s="112"/>
      <c r="AC4340" s="178"/>
      <c r="AD4340" s="11"/>
      <c r="AE4340" s="106"/>
      <c r="AF4340" s="106"/>
      <c r="AG4340" s="106"/>
      <c r="AH4340" s="115"/>
      <c r="AI4340" s="116"/>
      <c r="AO4340" s="26"/>
      <c r="AP4340" s="26"/>
    </row>
    <row r="4341" spans="1:42" ht="15" customHeight="1" x14ac:dyDescent="0.25">
      <c r="A4341" s="105"/>
      <c r="B4341" s="106"/>
      <c r="C4341" s="2"/>
      <c r="D4341" s="2"/>
      <c r="E4341" s="106"/>
      <c r="F4341" s="107"/>
      <c r="G4341" s="108"/>
      <c r="H4341" s="109"/>
      <c r="I4341" s="109"/>
      <c r="J4341" s="110"/>
      <c r="K4341" s="117"/>
      <c r="L4341" s="178"/>
      <c r="M4341" s="178"/>
      <c r="N4341" s="106"/>
      <c r="O4341" s="111"/>
      <c r="P4341" s="111"/>
      <c r="Q4341" s="106"/>
      <c r="R4341" s="106"/>
      <c r="S4341" s="106"/>
      <c r="T4341" s="106"/>
      <c r="U4341" s="106"/>
      <c r="V4341" s="106"/>
      <c r="W4341" s="19"/>
      <c r="X4341" s="2"/>
      <c r="Y4341" s="4"/>
      <c r="Z4341" s="106"/>
      <c r="AA4341" s="114"/>
      <c r="AB4341" s="112"/>
      <c r="AC4341" s="178"/>
      <c r="AD4341" s="11"/>
      <c r="AE4341" s="106"/>
      <c r="AF4341" s="106"/>
      <c r="AG4341" s="106"/>
      <c r="AH4341" s="115"/>
      <c r="AI4341" s="116"/>
      <c r="AO4341" s="26"/>
      <c r="AP4341" s="26"/>
    </row>
    <row r="4342" spans="1:42" ht="15" customHeight="1" x14ac:dyDescent="0.25">
      <c r="A4342" s="105"/>
      <c r="B4342" s="106"/>
      <c r="C4342" s="2"/>
      <c r="D4342" s="2"/>
      <c r="E4342" s="106"/>
      <c r="F4342" s="107"/>
      <c r="G4342" s="108"/>
      <c r="H4342" s="109"/>
      <c r="I4342" s="109"/>
      <c r="J4342" s="110"/>
      <c r="K4342" s="117"/>
      <c r="L4342" s="178"/>
      <c r="M4342" s="178"/>
      <c r="N4342" s="106"/>
      <c r="O4342" s="111"/>
      <c r="P4342" s="111"/>
      <c r="Q4342" s="106"/>
      <c r="R4342" s="106"/>
      <c r="S4342" s="106"/>
      <c r="T4342" s="106"/>
      <c r="U4342" s="106"/>
      <c r="V4342" s="106"/>
      <c r="W4342" s="19"/>
      <c r="X4342" s="2"/>
      <c r="Y4342" s="4"/>
      <c r="Z4342" s="106"/>
      <c r="AA4342" s="114"/>
      <c r="AB4342" s="112"/>
      <c r="AC4342" s="178"/>
      <c r="AD4342" s="11"/>
      <c r="AE4342" s="106"/>
      <c r="AF4342" s="106"/>
      <c r="AG4342" s="106"/>
      <c r="AH4342" s="115"/>
      <c r="AI4342" s="116"/>
      <c r="AO4342" s="26"/>
      <c r="AP4342" s="26"/>
    </row>
    <row r="4343" spans="1:42" ht="15" customHeight="1" x14ac:dyDescent="0.25">
      <c r="A4343" s="105"/>
      <c r="B4343" s="106"/>
      <c r="C4343" s="2"/>
      <c r="D4343" s="2"/>
      <c r="E4343" s="106"/>
      <c r="F4343" s="107"/>
      <c r="G4343" s="108"/>
      <c r="H4343" s="109"/>
      <c r="I4343" s="109"/>
      <c r="J4343" s="110"/>
      <c r="K4343" s="117"/>
      <c r="L4343" s="178"/>
      <c r="M4343" s="178"/>
      <c r="N4343" s="106"/>
      <c r="O4343" s="111"/>
      <c r="P4343" s="111"/>
      <c r="Q4343" s="106"/>
      <c r="R4343" s="106"/>
      <c r="S4343" s="106"/>
      <c r="T4343" s="106"/>
      <c r="U4343" s="106"/>
      <c r="V4343" s="106"/>
      <c r="W4343" s="19"/>
      <c r="X4343" s="2"/>
      <c r="Y4343" s="4"/>
      <c r="Z4343" s="106"/>
      <c r="AA4343" s="114"/>
      <c r="AB4343" s="112"/>
      <c r="AC4343" s="178"/>
      <c r="AD4343" s="11"/>
      <c r="AE4343" s="106"/>
      <c r="AF4343" s="106"/>
      <c r="AG4343" s="106"/>
      <c r="AH4343" s="115"/>
      <c r="AI4343" s="116"/>
      <c r="AO4343" s="26"/>
      <c r="AP4343" s="26"/>
    </row>
    <row r="4344" spans="1:42" ht="15" customHeight="1" x14ac:dyDescent="0.25">
      <c r="A4344" s="105"/>
      <c r="B4344" s="106"/>
      <c r="C4344" s="2"/>
      <c r="D4344" s="2"/>
      <c r="E4344" s="106"/>
      <c r="F4344" s="107"/>
      <c r="G4344" s="108"/>
      <c r="H4344" s="109"/>
      <c r="I4344" s="109"/>
      <c r="J4344" s="110"/>
      <c r="K4344" s="117"/>
      <c r="L4344" s="178"/>
      <c r="M4344" s="178"/>
      <c r="N4344" s="106"/>
      <c r="O4344" s="111"/>
      <c r="P4344" s="111"/>
      <c r="Q4344" s="106"/>
      <c r="R4344" s="106"/>
      <c r="S4344" s="106"/>
      <c r="T4344" s="106"/>
      <c r="U4344" s="106"/>
      <c r="V4344" s="106"/>
      <c r="W4344" s="19"/>
      <c r="X4344" s="2"/>
      <c r="Y4344" s="4"/>
      <c r="Z4344" s="106"/>
      <c r="AA4344" s="114"/>
      <c r="AB4344" s="112"/>
      <c r="AC4344" s="178"/>
      <c r="AD4344" s="11"/>
      <c r="AE4344" s="106"/>
      <c r="AF4344" s="106"/>
      <c r="AG4344" s="106"/>
      <c r="AH4344" s="115"/>
      <c r="AI4344" s="116"/>
      <c r="AO4344" s="26"/>
      <c r="AP4344" s="26"/>
    </row>
    <row r="4345" spans="1:42" ht="15" customHeight="1" x14ac:dyDescent="0.25">
      <c r="A4345" s="105"/>
      <c r="B4345" s="106"/>
      <c r="C4345" s="2"/>
      <c r="D4345" s="2"/>
      <c r="E4345" s="106"/>
      <c r="F4345" s="107"/>
      <c r="G4345" s="108"/>
      <c r="H4345" s="109"/>
      <c r="I4345" s="109"/>
      <c r="J4345" s="110"/>
      <c r="K4345" s="117"/>
      <c r="L4345" s="178"/>
      <c r="M4345" s="178"/>
      <c r="N4345" s="106"/>
      <c r="O4345" s="111"/>
      <c r="P4345" s="111"/>
      <c r="Q4345" s="106"/>
      <c r="R4345" s="106"/>
      <c r="S4345" s="106"/>
      <c r="T4345" s="106"/>
      <c r="U4345" s="106"/>
      <c r="V4345" s="106"/>
      <c r="W4345" s="19"/>
      <c r="X4345" s="2"/>
      <c r="Y4345" s="4"/>
      <c r="Z4345" s="106"/>
      <c r="AA4345" s="114"/>
      <c r="AB4345" s="112"/>
      <c r="AC4345" s="178"/>
      <c r="AD4345" s="11"/>
      <c r="AE4345" s="106"/>
      <c r="AF4345" s="106"/>
      <c r="AG4345" s="106"/>
      <c r="AH4345" s="115"/>
      <c r="AI4345" s="116"/>
      <c r="AO4345" s="26"/>
      <c r="AP4345" s="26"/>
    </row>
    <row r="4346" spans="1:42" ht="15" customHeight="1" x14ac:dyDescent="0.25">
      <c r="A4346" s="105"/>
      <c r="B4346" s="106"/>
      <c r="C4346" s="2"/>
      <c r="D4346" s="2"/>
      <c r="E4346" s="106"/>
      <c r="F4346" s="107"/>
      <c r="G4346" s="108"/>
      <c r="H4346" s="109"/>
      <c r="I4346" s="109"/>
      <c r="J4346" s="110"/>
      <c r="K4346" s="117"/>
      <c r="L4346" s="178"/>
      <c r="M4346" s="178"/>
      <c r="N4346" s="106"/>
      <c r="O4346" s="111"/>
      <c r="P4346" s="111"/>
      <c r="Q4346" s="106"/>
      <c r="R4346" s="106"/>
      <c r="S4346" s="106"/>
      <c r="T4346" s="106"/>
      <c r="U4346" s="106"/>
      <c r="V4346" s="106"/>
      <c r="W4346" s="19"/>
      <c r="X4346" s="2"/>
      <c r="Y4346" s="4"/>
      <c r="Z4346" s="106"/>
      <c r="AA4346" s="114"/>
      <c r="AB4346" s="112"/>
      <c r="AC4346" s="178"/>
      <c r="AD4346" s="11"/>
      <c r="AE4346" s="106"/>
      <c r="AF4346" s="106"/>
      <c r="AG4346" s="106"/>
      <c r="AH4346" s="115"/>
      <c r="AI4346" s="116"/>
      <c r="AO4346" s="26"/>
      <c r="AP4346" s="26"/>
    </row>
    <row r="4347" spans="1:42" ht="15" customHeight="1" x14ac:dyDescent="0.25">
      <c r="A4347" s="105"/>
      <c r="B4347" s="106"/>
      <c r="C4347" s="2"/>
      <c r="D4347" s="2"/>
      <c r="E4347" s="106"/>
      <c r="F4347" s="107"/>
      <c r="G4347" s="108"/>
      <c r="H4347" s="109"/>
      <c r="I4347" s="109"/>
      <c r="J4347" s="110"/>
      <c r="K4347" s="117"/>
      <c r="L4347" s="178"/>
      <c r="M4347" s="178"/>
      <c r="N4347" s="106"/>
      <c r="O4347" s="111"/>
      <c r="P4347" s="111"/>
      <c r="Q4347" s="106"/>
      <c r="R4347" s="106"/>
      <c r="S4347" s="106"/>
      <c r="T4347" s="106"/>
      <c r="U4347" s="106"/>
      <c r="V4347" s="106"/>
      <c r="W4347" s="19"/>
      <c r="X4347" s="2"/>
      <c r="Y4347" s="4"/>
      <c r="Z4347" s="106"/>
      <c r="AA4347" s="114"/>
      <c r="AB4347" s="112"/>
      <c r="AC4347" s="178"/>
      <c r="AD4347" s="11"/>
      <c r="AE4347" s="106"/>
      <c r="AF4347" s="106"/>
      <c r="AG4347" s="106"/>
      <c r="AH4347" s="115"/>
      <c r="AI4347" s="116"/>
      <c r="AO4347" s="26"/>
      <c r="AP4347" s="26"/>
    </row>
    <row r="4348" spans="1:42" ht="15" customHeight="1" x14ac:dyDescent="0.25">
      <c r="A4348" s="105"/>
      <c r="B4348" s="106"/>
      <c r="C4348" s="2"/>
      <c r="D4348" s="2"/>
      <c r="E4348" s="106"/>
      <c r="F4348" s="107"/>
      <c r="G4348" s="108"/>
      <c r="H4348" s="109"/>
      <c r="I4348" s="109"/>
      <c r="J4348" s="110"/>
      <c r="K4348" s="117"/>
      <c r="L4348" s="178"/>
      <c r="M4348" s="178"/>
      <c r="N4348" s="106"/>
      <c r="O4348" s="111"/>
      <c r="P4348" s="111"/>
      <c r="Q4348" s="106"/>
      <c r="R4348" s="106"/>
      <c r="S4348" s="106"/>
      <c r="T4348" s="106"/>
      <c r="U4348" s="106"/>
      <c r="V4348" s="106"/>
      <c r="W4348" s="19"/>
      <c r="X4348" s="2"/>
      <c r="Y4348" s="4"/>
      <c r="Z4348" s="106"/>
      <c r="AA4348" s="114"/>
      <c r="AB4348" s="112"/>
      <c r="AC4348" s="178"/>
      <c r="AD4348" s="11"/>
      <c r="AE4348" s="106"/>
      <c r="AF4348" s="106"/>
      <c r="AG4348" s="106"/>
      <c r="AH4348" s="115"/>
      <c r="AI4348" s="116"/>
      <c r="AO4348" s="26"/>
      <c r="AP4348" s="26"/>
    </row>
    <row r="4349" spans="1:42" ht="15" customHeight="1" x14ac:dyDescent="0.25">
      <c r="A4349" s="105"/>
      <c r="B4349" s="106"/>
      <c r="C4349" s="2"/>
      <c r="D4349" s="2"/>
      <c r="E4349" s="106"/>
      <c r="F4349" s="107"/>
      <c r="G4349" s="108"/>
      <c r="H4349" s="109"/>
      <c r="I4349" s="109"/>
      <c r="J4349" s="110"/>
      <c r="K4349" s="117"/>
      <c r="L4349" s="178"/>
      <c r="M4349" s="178"/>
      <c r="N4349" s="106"/>
      <c r="O4349" s="111"/>
      <c r="P4349" s="111"/>
      <c r="Q4349" s="106"/>
      <c r="R4349" s="106"/>
      <c r="S4349" s="106"/>
      <c r="T4349" s="106"/>
      <c r="U4349" s="106"/>
      <c r="V4349" s="106"/>
      <c r="W4349" s="19"/>
      <c r="X4349" s="2"/>
      <c r="Y4349" s="4"/>
      <c r="Z4349" s="106"/>
      <c r="AA4349" s="114"/>
      <c r="AB4349" s="112"/>
      <c r="AC4349" s="178"/>
      <c r="AD4349" s="11"/>
      <c r="AE4349" s="106"/>
      <c r="AF4349" s="106"/>
      <c r="AG4349" s="106"/>
      <c r="AH4349" s="115"/>
      <c r="AI4349" s="116"/>
      <c r="AO4349" s="26"/>
      <c r="AP4349" s="26"/>
    </row>
    <row r="4350" spans="1:42" ht="15" customHeight="1" x14ac:dyDescent="0.25">
      <c r="A4350" s="105"/>
      <c r="B4350" s="106"/>
      <c r="C4350" s="2"/>
      <c r="D4350" s="2"/>
      <c r="E4350" s="106"/>
      <c r="F4350" s="107"/>
      <c r="G4350" s="108"/>
      <c r="H4350" s="109"/>
      <c r="I4350" s="109"/>
      <c r="J4350" s="110"/>
      <c r="K4350" s="117"/>
      <c r="L4350" s="178"/>
      <c r="M4350" s="178"/>
      <c r="N4350" s="106"/>
      <c r="O4350" s="111"/>
      <c r="P4350" s="111"/>
      <c r="Q4350" s="106"/>
      <c r="R4350" s="106"/>
      <c r="S4350" s="106"/>
      <c r="T4350" s="106"/>
      <c r="U4350" s="106"/>
      <c r="V4350" s="106"/>
      <c r="W4350" s="19"/>
      <c r="X4350" s="2"/>
      <c r="Y4350" s="4"/>
      <c r="Z4350" s="106"/>
      <c r="AA4350" s="114"/>
      <c r="AB4350" s="112"/>
      <c r="AC4350" s="178"/>
      <c r="AD4350" s="11"/>
      <c r="AE4350" s="106"/>
      <c r="AF4350" s="106"/>
      <c r="AG4350" s="106"/>
      <c r="AH4350" s="115"/>
      <c r="AI4350" s="116"/>
      <c r="AO4350" s="26"/>
      <c r="AP4350" s="26"/>
    </row>
    <row r="4351" spans="1:42" ht="15" customHeight="1" x14ac:dyDescent="0.25">
      <c r="A4351" s="105"/>
      <c r="B4351" s="106"/>
      <c r="C4351" s="2"/>
      <c r="D4351" s="2"/>
      <c r="E4351" s="106"/>
      <c r="F4351" s="107"/>
      <c r="G4351" s="108"/>
      <c r="H4351" s="109"/>
      <c r="I4351" s="109"/>
      <c r="J4351" s="110"/>
      <c r="K4351" s="117"/>
      <c r="L4351" s="178"/>
      <c r="M4351" s="178"/>
      <c r="N4351" s="106"/>
      <c r="O4351" s="111"/>
      <c r="P4351" s="111"/>
      <c r="Q4351" s="106"/>
      <c r="R4351" s="106"/>
      <c r="S4351" s="106"/>
      <c r="T4351" s="106"/>
      <c r="U4351" s="106"/>
      <c r="V4351" s="106"/>
      <c r="W4351" s="19"/>
      <c r="X4351" s="2"/>
      <c r="Y4351" s="4"/>
      <c r="Z4351" s="106"/>
      <c r="AA4351" s="114"/>
      <c r="AB4351" s="112"/>
      <c r="AC4351" s="178"/>
      <c r="AD4351" s="11"/>
      <c r="AE4351" s="106"/>
      <c r="AF4351" s="106"/>
      <c r="AG4351" s="106"/>
      <c r="AH4351" s="115"/>
      <c r="AI4351" s="116"/>
      <c r="AO4351" s="26"/>
      <c r="AP4351" s="26"/>
    </row>
    <row r="4352" spans="1:42" ht="15" customHeight="1" x14ac:dyDescent="0.25">
      <c r="A4352" s="105"/>
      <c r="B4352" s="106"/>
      <c r="C4352" s="2"/>
      <c r="D4352" s="2"/>
      <c r="E4352" s="106"/>
      <c r="F4352" s="107"/>
      <c r="G4352" s="108"/>
      <c r="H4352" s="109"/>
      <c r="I4352" s="109"/>
      <c r="J4352" s="110"/>
      <c r="K4352" s="117"/>
      <c r="L4352" s="178"/>
      <c r="M4352" s="178"/>
      <c r="N4352" s="106"/>
      <c r="O4352" s="111"/>
      <c r="P4352" s="111"/>
      <c r="Q4352" s="106"/>
      <c r="R4352" s="106"/>
      <c r="S4352" s="106"/>
      <c r="T4352" s="106"/>
      <c r="U4352" s="106"/>
      <c r="V4352" s="106"/>
      <c r="W4352" s="19"/>
      <c r="X4352" s="2"/>
      <c r="Y4352" s="4"/>
      <c r="Z4352" s="106"/>
      <c r="AA4352" s="114"/>
      <c r="AB4352" s="112"/>
      <c r="AC4352" s="178"/>
      <c r="AD4352" s="11"/>
      <c r="AE4352" s="106"/>
      <c r="AF4352" s="106"/>
      <c r="AG4352" s="106"/>
      <c r="AH4352" s="115"/>
      <c r="AI4352" s="116"/>
      <c r="AO4352" s="26"/>
      <c r="AP4352" s="26"/>
    </row>
    <row r="4353" spans="1:42" ht="15" customHeight="1" x14ac:dyDescent="0.25">
      <c r="A4353" s="105"/>
      <c r="B4353" s="106"/>
      <c r="C4353" s="2"/>
      <c r="D4353" s="2"/>
      <c r="E4353" s="106"/>
      <c r="F4353" s="107"/>
      <c r="G4353" s="108"/>
      <c r="H4353" s="109"/>
      <c r="I4353" s="109"/>
      <c r="J4353" s="110"/>
      <c r="K4353" s="117"/>
      <c r="L4353" s="178"/>
      <c r="M4353" s="178"/>
      <c r="N4353" s="106"/>
      <c r="O4353" s="111"/>
      <c r="P4353" s="111"/>
      <c r="Q4353" s="106"/>
      <c r="R4353" s="106"/>
      <c r="S4353" s="106"/>
      <c r="T4353" s="106"/>
      <c r="U4353" s="106"/>
      <c r="V4353" s="106"/>
      <c r="W4353" s="19"/>
      <c r="X4353" s="2"/>
      <c r="Y4353" s="4"/>
      <c r="Z4353" s="106"/>
      <c r="AA4353" s="114"/>
      <c r="AB4353" s="112"/>
      <c r="AC4353" s="178"/>
      <c r="AD4353" s="11"/>
      <c r="AE4353" s="106"/>
      <c r="AF4353" s="106"/>
      <c r="AG4353" s="106"/>
      <c r="AH4353" s="115"/>
      <c r="AI4353" s="116"/>
      <c r="AO4353" s="26"/>
      <c r="AP4353" s="26"/>
    </row>
    <row r="4354" spans="1:42" ht="15" customHeight="1" x14ac:dyDescent="0.25">
      <c r="A4354" s="105"/>
      <c r="B4354" s="106"/>
      <c r="C4354" s="2"/>
      <c r="D4354" s="2"/>
      <c r="E4354" s="106"/>
      <c r="F4354" s="107"/>
      <c r="G4354" s="108"/>
      <c r="H4354" s="109"/>
      <c r="I4354" s="109"/>
      <c r="J4354" s="110"/>
      <c r="K4354" s="117"/>
      <c r="L4354" s="178"/>
      <c r="M4354" s="178"/>
      <c r="N4354" s="106"/>
      <c r="O4354" s="111"/>
      <c r="P4354" s="111"/>
      <c r="Q4354" s="106"/>
      <c r="R4354" s="106"/>
      <c r="S4354" s="106"/>
      <c r="T4354" s="106"/>
      <c r="U4354" s="106"/>
      <c r="V4354" s="106"/>
      <c r="W4354" s="19"/>
      <c r="X4354" s="2"/>
      <c r="Y4354" s="4"/>
      <c r="Z4354" s="106"/>
      <c r="AA4354" s="114"/>
      <c r="AB4354" s="112"/>
      <c r="AC4354" s="178"/>
      <c r="AD4354" s="11"/>
      <c r="AE4354" s="106"/>
      <c r="AF4354" s="106"/>
      <c r="AG4354" s="106"/>
      <c r="AH4354" s="115"/>
      <c r="AI4354" s="116"/>
      <c r="AO4354" s="26"/>
      <c r="AP4354" s="26"/>
    </row>
    <row r="4355" spans="1:42" ht="15" customHeight="1" x14ac:dyDescent="0.25">
      <c r="A4355" s="105"/>
      <c r="B4355" s="106"/>
      <c r="C4355" s="2"/>
      <c r="D4355" s="2"/>
      <c r="E4355" s="106"/>
      <c r="F4355" s="107"/>
      <c r="G4355" s="108"/>
      <c r="H4355" s="109"/>
      <c r="I4355" s="109"/>
      <c r="J4355" s="110"/>
      <c r="K4355" s="117"/>
      <c r="L4355" s="178"/>
      <c r="M4355" s="178"/>
      <c r="N4355" s="106"/>
      <c r="O4355" s="111"/>
      <c r="P4355" s="111"/>
      <c r="Q4355" s="106"/>
      <c r="R4355" s="106"/>
      <c r="S4355" s="106"/>
      <c r="T4355" s="106"/>
      <c r="U4355" s="106"/>
      <c r="V4355" s="106"/>
      <c r="W4355" s="19"/>
      <c r="X4355" s="2"/>
      <c r="Y4355" s="4"/>
      <c r="Z4355" s="106"/>
      <c r="AA4355" s="114"/>
      <c r="AB4355" s="112"/>
      <c r="AC4355" s="178"/>
      <c r="AD4355" s="11"/>
      <c r="AE4355" s="106"/>
      <c r="AF4355" s="106"/>
      <c r="AG4355" s="106"/>
      <c r="AH4355" s="115"/>
      <c r="AI4355" s="116"/>
      <c r="AO4355" s="26"/>
      <c r="AP4355" s="26"/>
    </row>
    <row r="4356" spans="1:42" ht="15" customHeight="1" x14ac:dyDescent="0.25">
      <c r="A4356" s="105"/>
      <c r="B4356" s="106"/>
      <c r="C4356" s="2"/>
      <c r="D4356" s="2"/>
      <c r="E4356" s="106"/>
      <c r="F4356" s="107"/>
      <c r="G4356" s="108"/>
      <c r="H4356" s="109"/>
      <c r="I4356" s="109"/>
      <c r="J4356" s="110"/>
      <c r="K4356" s="117"/>
      <c r="L4356" s="178"/>
      <c r="M4356" s="178"/>
      <c r="N4356" s="106"/>
      <c r="O4356" s="111"/>
      <c r="P4356" s="111"/>
      <c r="Q4356" s="106"/>
      <c r="R4356" s="106"/>
      <c r="S4356" s="106"/>
      <c r="T4356" s="106"/>
      <c r="U4356" s="106"/>
      <c r="V4356" s="106"/>
      <c r="W4356" s="19"/>
      <c r="X4356" s="2"/>
      <c r="Y4356" s="4"/>
      <c r="Z4356" s="106"/>
      <c r="AA4356" s="114"/>
      <c r="AB4356" s="112"/>
      <c r="AC4356" s="178"/>
      <c r="AD4356" s="11"/>
      <c r="AE4356" s="106"/>
      <c r="AF4356" s="106"/>
      <c r="AG4356" s="106"/>
      <c r="AH4356" s="115"/>
      <c r="AI4356" s="116"/>
      <c r="AO4356" s="26"/>
      <c r="AP4356" s="26"/>
    </row>
    <row r="4357" spans="1:42" ht="15" customHeight="1" x14ac:dyDescent="0.25">
      <c r="A4357" s="105"/>
      <c r="B4357" s="106"/>
      <c r="C4357" s="2"/>
      <c r="D4357" s="2"/>
      <c r="E4357" s="106"/>
      <c r="F4357" s="107"/>
      <c r="G4357" s="108"/>
      <c r="H4357" s="109"/>
      <c r="I4357" s="109"/>
      <c r="J4357" s="110"/>
      <c r="K4357" s="117"/>
      <c r="L4357" s="178"/>
      <c r="M4357" s="178"/>
      <c r="N4357" s="106"/>
      <c r="O4357" s="111"/>
      <c r="P4357" s="111"/>
      <c r="Q4357" s="106"/>
      <c r="R4357" s="106"/>
      <c r="S4357" s="106"/>
      <c r="T4357" s="106"/>
      <c r="U4357" s="106"/>
      <c r="V4357" s="106"/>
      <c r="W4357" s="19"/>
      <c r="X4357" s="2"/>
      <c r="Y4357" s="4"/>
      <c r="Z4357" s="106"/>
      <c r="AA4357" s="114"/>
      <c r="AB4357" s="112"/>
      <c r="AC4357" s="178"/>
      <c r="AD4357" s="11"/>
      <c r="AE4357" s="106"/>
      <c r="AF4357" s="106"/>
      <c r="AG4357" s="106"/>
      <c r="AH4357" s="115"/>
      <c r="AI4357" s="116"/>
      <c r="AO4357" s="26"/>
      <c r="AP4357" s="26"/>
    </row>
    <row r="4358" spans="1:42" ht="15" customHeight="1" x14ac:dyDescent="0.25">
      <c r="A4358" s="105"/>
      <c r="B4358" s="106"/>
      <c r="C4358" s="2"/>
      <c r="D4358" s="2"/>
      <c r="E4358" s="106"/>
      <c r="F4358" s="107"/>
      <c r="G4358" s="108"/>
      <c r="H4358" s="109"/>
      <c r="I4358" s="109"/>
      <c r="J4358" s="110"/>
      <c r="K4358" s="117"/>
      <c r="L4358" s="178"/>
      <c r="M4358" s="178"/>
      <c r="N4358" s="106"/>
      <c r="O4358" s="111"/>
      <c r="P4358" s="111"/>
      <c r="Q4358" s="106"/>
      <c r="R4358" s="106"/>
      <c r="S4358" s="106"/>
      <c r="T4358" s="106"/>
      <c r="U4358" s="106"/>
      <c r="V4358" s="106"/>
      <c r="W4358" s="19"/>
      <c r="X4358" s="2"/>
      <c r="Y4358" s="4"/>
      <c r="Z4358" s="106"/>
      <c r="AA4358" s="114"/>
      <c r="AB4358" s="112"/>
      <c r="AC4358" s="178"/>
      <c r="AD4358" s="11"/>
      <c r="AE4358" s="106"/>
      <c r="AF4358" s="106"/>
      <c r="AG4358" s="106"/>
      <c r="AH4358" s="115"/>
      <c r="AI4358" s="116"/>
      <c r="AO4358" s="26"/>
      <c r="AP4358" s="26"/>
    </row>
    <row r="4359" spans="1:42" ht="15" customHeight="1" x14ac:dyDescent="0.25">
      <c r="A4359" s="105"/>
      <c r="B4359" s="106"/>
      <c r="C4359" s="2"/>
      <c r="D4359" s="2"/>
      <c r="E4359" s="106"/>
      <c r="F4359" s="107"/>
      <c r="G4359" s="108"/>
      <c r="H4359" s="109"/>
      <c r="I4359" s="109"/>
      <c r="J4359" s="110"/>
      <c r="K4359" s="117"/>
      <c r="L4359" s="178"/>
      <c r="M4359" s="178"/>
      <c r="N4359" s="106"/>
      <c r="O4359" s="111"/>
      <c r="P4359" s="111"/>
      <c r="Q4359" s="106"/>
      <c r="R4359" s="106"/>
      <c r="S4359" s="106"/>
      <c r="T4359" s="106"/>
      <c r="U4359" s="106"/>
      <c r="V4359" s="106"/>
      <c r="W4359" s="19"/>
      <c r="X4359" s="2"/>
      <c r="Y4359" s="4"/>
      <c r="Z4359" s="106"/>
      <c r="AA4359" s="114"/>
      <c r="AB4359" s="112"/>
      <c r="AC4359" s="178"/>
      <c r="AD4359" s="11"/>
      <c r="AE4359" s="106"/>
      <c r="AF4359" s="106"/>
      <c r="AG4359" s="106"/>
      <c r="AH4359" s="115"/>
      <c r="AI4359" s="116"/>
      <c r="AO4359" s="26"/>
      <c r="AP4359" s="26"/>
    </row>
    <row r="4360" spans="1:42" ht="15" customHeight="1" x14ac:dyDescent="0.25">
      <c r="A4360" s="105"/>
      <c r="B4360" s="106"/>
      <c r="C4360" s="2"/>
      <c r="D4360" s="2"/>
      <c r="E4360" s="106"/>
      <c r="F4360" s="107"/>
      <c r="G4360" s="108"/>
      <c r="H4360" s="109"/>
      <c r="I4360" s="109"/>
      <c r="J4360" s="110"/>
      <c r="K4360" s="117"/>
      <c r="L4360" s="178"/>
      <c r="M4360" s="178"/>
      <c r="N4360" s="106"/>
      <c r="O4360" s="111"/>
      <c r="P4360" s="111"/>
      <c r="Q4360" s="106"/>
      <c r="R4360" s="106"/>
      <c r="S4360" s="106"/>
      <c r="T4360" s="106"/>
      <c r="U4360" s="106"/>
      <c r="V4360" s="106"/>
      <c r="W4360" s="19"/>
      <c r="X4360" s="2"/>
      <c r="Y4360" s="4"/>
      <c r="Z4360" s="106"/>
      <c r="AA4360" s="114"/>
      <c r="AB4360" s="112"/>
      <c r="AC4360" s="178"/>
      <c r="AD4360" s="11"/>
      <c r="AE4360" s="106"/>
      <c r="AF4360" s="106"/>
      <c r="AG4360" s="106"/>
      <c r="AH4360" s="115"/>
      <c r="AI4360" s="116"/>
      <c r="AO4360" s="26"/>
      <c r="AP4360" s="26"/>
    </row>
    <row r="4361" spans="1:42" ht="15" customHeight="1" x14ac:dyDescent="0.25">
      <c r="A4361" s="105"/>
      <c r="B4361" s="106"/>
      <c r="C4361" s="2"/>
      <c r="D4361" s="2"/>
      <c r="E4361" s="106"/>
      <c r="F4361" s="107"/>
      <c r="G4361" s="108"/>
      <c r="H4361" s="109"/>
      <c r="I4361" s="109"/>
      <c r="J4361" s="110"/>
      <c r="K4361" s="117"/>
      <c r="L4361" s="178"/>
      <c r="M4361" s="178"/>
      <c r="N4361" s="106"/>
      <c r="O4361" s="111"/>
      <c r="P4361" s="111"/>
      <c r="Q4361" s="106"/>
      <c r="R4361" s="106"/>
      <c r="S4361" s="106"/>
      <c r="T4361" s="106"/>
      <c r="U4361" s="106"/>
      <c r="V4361" s="106"/>
      <c r="W4361" s="19"/>
      <c r="X4361" s="2"/>
      <c r="Y4361" s="4"/>
      <c r="Z4361" s="106"/>
      <c r="AA4361" s="114"/>
      <c r="AB4361" s="112"/>
      <c r="AC4361" s="178"/>
      <c r="AD4361" s="11"/>
      <c r="AE4361" s="106"/>
      <c r="AF4361" s="106"/>
      <c r="AG4361" s="106"/>
      <c r="AH4361" s="115"/>
      <c r="AI4361" s="116"/>
      <c r="AO4361" s="26"/>
      <c r="AP4361" s="26"/>
    </row>
    <row r="4362" spans="1:42" ht="15" customHeight="1" x14ac:dyDescent="0.25">
      <c r="A4362" s="105"/>
      <c r="B4362" s="106"/>
      <c r="C4362" s="2"/>
      <c r="D4362" s="2"/>
      <c r="E4362" s="106"/>
      <c r="F4362" s="107"/>
      <c r="G4362" s="108"/>
      <c r="H4362" s="109"/>
      <c r="I4362" s="109"/>
      <c r="J4362" s="110"/>
      <c r="K4362" s="117"/>
      <c r="L4362" s="178"/>
      <c r="M4362" s="178"/>
      <c r="N4362" s="106"/>
      <c r="O4362" s="111"/>
      <c r="P4362" s="111"/>
      <c r="Q4362" s="106"/>
      <c r="R4362" s="106"/>
      <c r="S4362" s="106"/>
      <c r="T4362" s="106"/>
      <c r="U4362" s="106"/>
      <c r="V4362" s="106"/>
      <c r="W4362" s="19"/>
      <c r="X4362" s="2"/>
      <c r="Y4362" s="4"/>
      <c r="Z4362" s="106"/>
      <c r="AA4362" s="114"/>
      <c r="AB4362" s="112"/>
      <c r="AC4362" s="178"/>
      <c r="AD4362" s="11"/>
      <c r="AE4362" s="106"/>
      <c r="AF4362" s="106"/>
      <c r="AG4362" s="106"/>
      <c r="AH4362" s="115"/>
      <c r="AI4362" s="116"/>
      <c r="AO4362" s="26"/>
      <c r="AP4362" s="26"/>
    </row>
    <row r="4363" spans="1:42" ht="15" customHeight="1" x14ac:dyDescent="0.25">
      <c r="A4363" s="105"/>
      <c r="B4363" s="106"/>
      <c r="C4363" s="2"/>
      <c r="D4363" s="2"/>
      <c r="E4363" s="106"/>
      <c r="F4363" s="107"/>
      <c r="G4363" s="108"/>
      <c r="H4363" s="109"/>
      <c r="I4363" s="109"/>
      <c r="J4363" s="110"/>
      <c r="K4363" s="117"/>
      <c r="L4363" s="178"/>
      <c r="M4363" s="178"/>
      <c r="N4363" s="106"/>
      <c r="O4363" s="111"/>
      <c r="P4363" s="111"/>
      <c r="Q4363" s="106"/>
      <c r="R4363" s="106"/>
      <c r="S4363" s="106"/>
      <c r="T4363" s="106"/>
      <c r="U4363" s="106"/>
      <c r="V4363" s="106"/>
      <c r="W4363" s="19"/>
      <c r="X4363" s="2"/>
      <c r="Y4363" s="4"/>
      <c r="Z4363" s="106"/>
      <c r="AA4363" s="114"/>
      <c r="AB4363" s="112"/>
      <c r="AC4363" s="178"/>
      <c r="AD4363" s="11"/>
      <c r="AE4363" s="106"/>
      <c r="AF4363" s="106"/>
      <c r="AG4363" s="106"/>
      <c r="AH4363" s="115"/>
      <c r="AI4363" s="116"/>
      <c r="AO4363" s="26"/>
      <c r="AP4363" s="26"/>
    </row>
    <row r="4364" spans="1:42" ht="15" customHeight="1" x14ac:dyDescent="0.25">
      <c r="A4364" s="105"/>
      <c r="B4364" s="106"/>
      <c r="C4364" s="2"/>
      <c r="D4364" s="2"/>
      <c r="E4364" s="106"/>
      <c r="F4364" s="107"/>
      <c r="G4364" s="108"/>
      <c r="H4364" s="109"/>
      <c r="I4364" s="109"/>
      <c r="J4364" s="110"/>
      <c r="K4364" s="117"/>
      <c r="L4364" s="178"/>
      <c r="M4364" s="178"/>
      <c r="N4364" s="106"/>
      <c r="O4364" s="111"/>
      <c r="P4364" s="111"/>
      <c r="Q4364" s="106"/>
      <c r="R4364" s="106"/>
      <c r="S4364" s="106"/>
      <c r="T4364" s="106"/>
      <c r="U4364" s="106"/>
      <c r="V4364" s="106"/>
      <c r="W4364" s="19"/>
      <c r="X4364" s="2"/>
      <c r="Y4364" s="4"/>
      <c r="Z4364" s="106"/>
      <c r="AA4364" s="114"/>
      <c r="AB4364" s="112"/>
      <c r="AC4364" s="178"/>
      <c r="AD4364" s="11"/>
      <c r="AE4364" s="106"/>
      <c r="AF4364" s="106"/>
      <c r="AG4364" s="106"/>
      <c r="AH4364" s="115"/>
      <c r="AI4364" s="116"/>
      <c r="AO4364" s="26"/>
      <c r="AP4364" s="26"/>
    </row>
    <row r="4365" spans="1:42" ht="15" customHeight="1" x14ac:dyDescent="0.25">
      <c r="A4365" s="105"/>
      <c r="B4365" s="106"/>
      <c r="C4365" s="2"/>
      <c r="D4365" s="2"/>
      <c r="E4365" s="106"/>
      <c r="F4365" s="107"/>
      <c r="G4365" s="108"/>
      <c r="H4365" s="109"/>
      <c r="I4365" s="109"/>
      <c r="J4365" s="110"/>
      <c r="K4365" s="117"/>
      <c r="L4365" s="178"/>
      <c r="M4365" s="178"/>
      <c r="N4365" s="106"/>
      <c r="O4365" s="111"/>
      <c r="P4365" s="111"/>
      <c r="Q4365" s="106"/>
      <c r="R4365" s="106"/>
      <c r="S4365" s="106"/>
      <c r="T4365" s="106"/>
      <c r="U4365" s="106"/>
      <c r="V4365" s="106"/>
      <c r="W4365" s="19"/>
      <c r="X4365" s="2"/>
      <c r="Y4365" s="4"/>
      <c r="Z4365" s="106"/>
      <c r="AA4365" s="114"/>
      <c r="AB4365" s="112"/>
      <c r="AC4365" s="178"/>
      <c r="AD4365" s="11"/>
      <c r="AE4365" s="106"/>
      <c r="AF4365" s="106"/>
      <c r="AG4365" s="106"/>
      <c r="AH4365" s="115"/>
      <c r="AI4365" s="116"/>
      <c r="AO4365" s="26"/>
      <c r="AP4365" s="26"/>
    </row>
    <row r="4366" spans="1:42" ht="15" customHeight="1" x14ac:dyDescent="0.25">
      <c r="A4366" s="105"/>
      <c r="B4366" s="106"/>
      <c r="C4366" s="2"/>
      <c r="D4366" s="2"/>
      <c r="E4366" s="106"/>
      <c r="F4366" s="107"/>
      <c r="G4366" s="108"/>
      <c r="H4366" s="109"/>
      <c r="I4366" s="109"/>
      <c r="J4366" s="110"/>
      <c r="K4366" s="117"/>
      <c r="L4366" s="178"/>
      <c r="M4366" s="178"/>
      <c r="N4366" s="106"/>
      <c r="O4366" s="111"/>
      <c r="P4366" s="111"/>
      <c r="Q4366" s="106"/>
      <c r="R4366" s="106"/>
      <c r="S4366" s="106"/>
      <c r="T4366" s="106"/>
      <c r="U4366" s="106"/>
      <c r="V4366" s="106"/>
      <c r="W4366" s="19"/>
      <c r="X4366" s="2"/>
      <c r="Y4366" s="4"/>
      <c r="Z4366" s="106"/>
      <c r="AA4366" s="114"/>
      <c r="AB4366" s="112"/>
      <c r="AC4366" s="178"/>
      <c r="AD4366" s="11"/>
      <c r="AE4366" s="106"/>
      <c r="AF4366" s="106"/>
      <c r="AG4366" s="106"/>
      <c r="AH4366" s="115"/>
      <c r="AI4366" s="116"/>
      <c r="AO4366" s="26"/>
      <c r="AP4366" s="26"/>
    </row>
    <row r="4367" spans="1:42" ht="15" customHeight="1" x14ac:dyDescent="0.25">
      <c r="A4367" s="105"/>
      <c r="B4367" s="106"/>
      <c r="C4367" s="2"/>
      <c r="D4367" s="2"/>
      <c r="E4367" s="106"/>
      <c r="F4367" s="107"/>
      <c r="G4367" s="108"/>
      <c r="H4367" s="109"/>
      <c r="I4367" s="109"/>
      <c r="J4367" s="110"/>
      <c r="K4367" s="117"/>
      <c r="L4367" s="178"/>
      <c r="M4367" s="178"/>
      <c r="N4367" s="106"/>
      <c r="O4367" s="111"/>
      <c r="P4367" s="111"/>
      <c r="Q4367" s="106"/>
      <c r="R4367" s="106"/>
      <c r="S4367" s="106"/>
      <c r="T4367" s="106"/>
      <c r="U4367" s="106"/>
      <c r="V4367" s="106"/>
      <c r="W4367" s="19"/>
      <c r="X4367" s="2"/>
      <c r="Y4367" s="4"/>
      <c r="Z4367" s="106"/>
      <c r="AA4367" s="114"/>
      <c r="AB4367" s="112"/>
      <c r="AC4367" s="178"/>
      <c r="AD4367" s="11"/>
      <c r="AE4367" s="106"/>
      <c r="AF4367" s="106"/>
      <c r="AG4367" s="106"/>
      <c r="AH4367" s="115"/>
      <c r="AI4367" s="116"/>
      <c r="AO4367" s="26"/>
      <c r="AP4367" s="26"/>
    </row>
    <row r="4368" spans="1:42" ht="15" customHeight="1" x14ac:dyDescent="0.25">
      <c r="A4368" s="105"/>
      <c r="B4368" s="106"/>
      <c r="C4368" s="2"/>
      <c r="D4368" s="2"/>
      <c r="E4368" s="106"/>
      <c r="F4368" s="107"/>
      <c r="G4368" s="108"/>
      <c r="H4368" s="109"/>
      <c r="I4368" s="109"/>
      <c r="J4368" s="110"/>
      <c r="K4368" s="117"/>
      <c r="L4368" s="178"/>
      <c r="M4368" s="178"/>
      <c r="N4368" s="106"/>
      <c r="O4368" s="111"/>
      <c r="P4368" s="111"/>
      <c r="Q4368" s="106"/>
      <c r="R4368" s="106"/>
      <c r="S4368" s="106"/>
      <c r="T4368" s="106"/>
      <c r="U4368" s="106"/>
      <c r="V4368" s="106"/>
      <c r="W4368" s="19"/>
      <c r="X4368" s="2"/>
      <c r="Y4368" s="4"/>
      <c r="Z4368" s="106"/>
      <c r="AA4368" s="114"/>
      <c r="AB4368" s="112"/>
      <c r="AC4368" s="178"/>
      <c r="AD4368" s="11"/>
      <c r="AE4368" s="106"/>
      <c r="AF4368" s="106"/>
      <c r="AG4368" s="106"/>
      <c r="AH4368" s="115"/>
      <c r="AI4368" s="116"/>
      <c r="AO4368" s="26"/>
      <c r="AP4368" s="26"/>
    </row>
    <row r="4369" spans="1:42" ht="15" customHeight="1" x14ac:dyDescent="0.25">
      <c r="A4369" s="105"/>
      <c r="B4369" s="106"/>
      <c r="C4369" s="2"/>
      <c r="D4369" s="2"/>
      <c r="E4369" s="106"/>
      <c r="F4369" s="107"/>
      <c r="G4369" s="108"/>
      <c r="H4369" s="109"/>
      <c r="I4369" s="109"/>
      <c r="J4369" s="110"/>
      <c r="K4369" s="117"/>
      <c r="L4369" s="178"/>
      <c r="M4369" s="178"/>
      <c r="N4369" s="106"/>
      <c r="O4369" s="111"/>
      <c r="P4369" s="111"/>
      <c r="Q4369" s="106"/>
      <c r="R4369" s="106"/>
      <c r="S4369" s="106"/>
      <c r="T4369" s="106"/>
      <c r="U4369" s="106"/>
      <c r="V4369" s="106"/>
      <c r="W4369" s="19"/>
      <c r="X4369" s="2"/>
      <c r="Y4369" s="4"/>
      <c r="Z4369" s="106"/>
      <c r="AA4369" s="114"/>
      <c r="AB4369" s="112"/>
      <c r="AC4369" s="178"/>
      <c r="AD4369" s="11"/>
      <c r="AE4369" s="106"/>
      <c r="AF4369" s="106"/>
      <c r="AG4369" s="106"/>
      <c r="AH4369" s="115"/>
      <c r="AI4369" s="116"/>
      <c r="AO4369" s="26"/>
      <c r="AP4369" s="26"/>
    </row>
    <row r="4370" spans="1:42" ht="15" customHeight="1" x14ac:dyDescent="0.25">
      <c r="A4370" s="105"/>
      <c r="B4370" s="106"/>
      <c r="C4370" s="2"/>
      <c r="D4370" s="2"/>
      <c r="E4370" s="106"/>
      <c r="F4370" s="107"/>
      <c r="G4370" s="108"/>
      <c r="H4370" s="109"/>
      <c r="I4370" s="109"/>
      <c r="J4370" s="110"/>
      <c r="K4370" s="117"/>
      <c r="L4370" s="178"/>
      <c r="M4370" s="178"/>
      <c r="N4370" s="106"/>
      <c r="O4370" s="111"/>
      <c r="P4370" s="111"/>
      <c r="Q4370" s="106"/>
      <c r="R4370" s="106"/>
      <c r="S4370" s="106"/>
      <c r="T4370" s="106"/>
      <c r="U4370" s="106"/>
      <c r="V4370" s="106"/>
      <c r="W4370" s="19"/>
      <c r="X4370" s="2"/>
      <c r="Y4370" s="4"/>
      <c r="Z4370" s="106"/>
      <c r="AA4370" s="114"/>
      <c r="AB4370" s="112"/>
      <c r="AC4370" s="178"/>
      <c r="AD4370" s="11"/>
      <c r="AE4370" s="106"/>
      <c r="AF4370" s="106"/>
      <c r="AG4370" s="106"/>
      <c r="AH4370" s="115"/>
      <c r="AI4370" s="116"/>
      <c r="AO4370" s="26"/>
      <c r="AP4370" s="26"/>
    </row>
    <row r="4371" spans="1:42" ht="15" customHeight="1" x14ac:dyDescent="0.25">
      <c r="A4371" s="105"/>
      <c r="B4371" s="106"/>
      <c r="C4371" s="2"/>
      <c r="D4371" s="2"/>
      <c r="E4371" s="106"/>
      <c r="F4371" s="107"/>
      <c r="G4371" s="108"/>
      <c r="H4371" s="109"/>
      <c r="I4371" s="109"/>
      <c r="J4371" s="110"/>
      <c r="K4371" s="117"/>
      <c r="L4371" s="178"/>
      <c r="M4371" s="178"/>
      <c r="N4371" s="106"/>
      <c r="O4371" s="111"/>
      <c r="P4371" s="111"/>
      <c r="Q4371" s="106"/>
      <c r="R4371" s="106"/>
      <c r="S4371" s="106"/>
      <c r="T4371" s="106"/>
      <c r="U4371" s="106"/>
      <c r="V4371" s="106"/>
      <c r="W4371" s="19"/>
      <c r="X4371" s="2"/>
      <c r="Y4371" s="4"/>
      <c r="Z4371" s="106"/>
      <c r="AA4371" s="114"/>
      <c r="AB4371" s="112"/>
      <c r="AC4371" s="178"/>
      <c r="AD4371" s="11"/>
      <c r="AE4371" s="106"/>
      <c r="AF4371" s="106"/>
      <c r="AG4371" s="106"/>
      <c r="AH4371" s="115"/>
      <c r="AI4371" s="116"/>
      <c r="AO4371" s="26"/>
      <c r="AP4371" s="26"/>
    </row>
    <row r="4372" spans="1:42" ht="15" customHeight="1" x14ac:dyDescent="0.25">
      <c r="A4372" s="105"/>
      <c r="B4372" s="106"/>
      <c r="C4372" s="2"/>
      <c r="D4372" s="2"/>
      <c r="E4372" s="106"/>
      <c r="F4372" s="107"/>
      <c r="G4372" s="108"/>
      <c r="H4372" s="109"/>
      <c r="I4372" s="109"/>
      <c r="J4372" s="110"/>
      <c r="K4372" s="117"/>
      <c r="L4372" s="178"/>
      <c r="M4372" s="178"/>
      <c r="N4372" s="106"/>
      <c r="O4372" s="111"/>
      <c r="P4372" s="111"/>
      <c r="Q4372" s="106"/>
      <c r="R4372" s="106"/>
      <c r="S4372" s="106"/>
      <c r="T4372" s="106"/>
      <c r="U4372" s="106"/>
      <c r="V4372" s="106"/>
      <c r="W4372" s="19"/>
      <c r="X4372" s="2"/>
      <c r="Y4372" s="4"/>
      <c r="Z4372" s="106"/>
      <c r="AA4372" s="114"/>
      <c r="AB4372" s="112"/>
      <c r="AC4372" s="178"/>
      <c r="AD4372" s="11"/>
      <c r="AE4372" s="106"/>
      <c r="AF4372" s="106"/>
      <c r="AG4372" s="106"/>
      <c r="AH4372" s="115"/>
      <c r="AI4372" s="116"/>
      <c r="AO4372" s="26"/>
      <c r="AP4372" s="26"/>
    </row>
    <row r="4373" spans="1:42" ht="15" customHeight="1" x14ac:dyDescent="0.25">
      <c r="A4373" s="105"/>
      <c r="B4373" s="106"/>
      <c r="C4373" s="2"/>
      <c r="D4373" s="2"/>
      <c r="E4373" s="106"/>
      <c r="F4373" s="107"/>
      <c r="G4373" s="108"/>
      <c r="H4373" s="109"/>
      <c r="I4373" s="109"/>
      <c r="J4373" s="110"/>
      <c r="K4373" s="117"/>
      <c r="L4373" s="178"/>
      <c r="M4373" s="178"/>
      <c r="N4373" s="106"/>
      <c r="O4373" s="111"/>
      <c r="P4373" s="111"/>
      <c r="Q4373" s="106"/>
      <c r="R4373" s="106"/>
      <c r="S4373" s="106"/>
      <c r="T4373" s="106"/>
      <c r="U4373" s="106"/>
      <c r="V4373" s="106"/>
      <c r="W4373" s="19"/>
      <c r="X4373" s="2"/>
      <c r="Y4373" s="4"/>
      <c r="Z4373" s="106"/>
      <c r="AA4373" s="114"/>
      <c r="AB4373" s="112"/>
      <c r="AC4373" s="178"/>
      <c r="AD4373" s="11"/>
      <c r="AE4373" s="106"/>
      <c r="AF4373" s="106"/>
      <c r="AG4373" s="106"/>
      <c r="AH4373" s="115"/>
      <c r="AI4373" s="116"/>
      <c r="AO4373" s="26"/>
      <c r="AP4373" s="26"/>
    </row>
    <row r="4374" spans="1:42" ht="15" customHeight="1" x14ac:dyDescent="0.25">
      <c r="A4374" s="105"/>
      <c r="B4374" s="106"/>
      <c r="C4374" s="2"/>
      <c r="D4374" s="2"/>
      <c r="E4374" s="106"/>
      <c r="F4374" s="107"/>
      <c r="G4374" s="108"/>
      <c r="H4374" s="109"/>
      <c r="I4374" s="109"/>
      <c r="J4374" s="110"/>
      <c r="K4374" s="117"/>
      <c r="L4374" s="178"/>
      <c r="M4374" s="178"/>
      <c r="N4374" s="106"/>
      <c r="O4374" s="111"/>
      <c r="P4374" s="111"/>
      <c r="Q4374" s="106"/>
      <c r="R4374" s="106"/>
      <c r="S4374" s="106"/>
      <c r="T4374" s="106"/>
      <c r="U4374" s="106"/>
      <c r="V4374" s="106"/>
      <c r="W4374" s="19"/>
      <c r="X4374" s="2"/>
      <c r="Y4374" s="4"/>
      <c r="Z4374" s="106"/>
      <c r="AA4374" s="114"/>
      <c r="AB4374" s="112"/>
      <c r="AC4374" s="178"/>
      <c r="AD4374" s="11"/>
      <c r="AE4374" s="106"/>
      <c r="AF4374" s="106"/>
      <c r="AG4374" s="106"/>
      <c r="AH4374" s="115"/>
      <c r="AI4374" s="116"/>
      <c r="AO4374" s="26"/>
      <c r="AP4374" s="26"/>
    </row>
    <row r="4375" spans="1:42" ht="15" customHeight="1" x14ac:dyDescent="0.25">
      <c r="A4375" s="105"/>
      <c r="B4375" s="106"/>
      <c r="C4375" s="2"/>
      <c r="D4375" s="2"/>
      <c r="E4375" s="106"/>
      <c r="F4375" s="107"/>
      <c r="G4375" s="108"/>
      <c r="H4375" s="109"/>
      <c r="I4375" s="109"/>
      <c r="J4375" s="110"/>
      <c r="K4375" s="117"/>
      <c r="L4375" s="178"/>
      <c r="M4375" s="178"/>
      <c r="N4375" s="106"/>
      <c r="O4375" s="111"/>
      <c r="P4375" s="111"/>
      <c r="Q4375" s="106"/>
      <c r="R4375" s="106"/>
      <c r="S4375" s="106"/>
      <c r="T4375" s="106"/>
      <c r="U4375" s="106"/>
      <c r="V4375" s="106"/>
      <c r="W4375" s="19"/>
      <c r="X4375" s="2"/>
      <c r="Y4375" s="4"/>
      <c r="Z4375" s="106"/>
      <c r="AA4375" s="114"/>
      <c r="AB4375" s="112"/>
      <c r="AC4375" s="178"/>
      <c r="AD4375" s="11"/>
      <c r="AE4375" s="106"/>
      <c r="AF4375" s="106"/>
      <c r="AG4375" s="106"/>
      <c r="AH4375" s="115"/>
      <c r="AI4375" s="116"/>
      <c r="AO4375" s="26"/>
      <c r="AP4375" s="26"/>
    </row>
    <row r="4376" spans="1:42" ht="15" customHeight="1" x14ac:dyDescent="0.25">
      <c r="A4376" s="105"/>
      <c r="B4376" s="106"/>
      <c r="C4376" s="2"/>
      <c r="D4376" s="2"/>
      <c r="E4376" s="106"/>
      <c r="F4376" s="107"/>
      <c r="G4376" s="108"/>
      <c r="H4376" s="109"/>
      <c r="I4376" s="109"/>
      <c r="J4376" s="110"/>
      <c r="K4376" s="117"/>
      <c r="L4376" s="178"/>
      <c r="M4376" s="178"/>
      <c r="N4376" s="106"/>
      <c r="O4376" s="111"/>
      <c r="P4376" s="111"/>
      <c r="Q4376" s="106"/>
      <c r="R4376" s="106"/>
      <c r="S4376" s="106"/>
      <c r="T4376" s="106"/>
      <c r="U4376" s="106"/>
      <c r="V4376" s="106"/>
      <c r="W4376" s="19"/>
      <c r="X4376" s="2"/>
      <c r="Y4376" s="4"/>
      <c r="Z4376" s="106"/>
      <c r="AA4376" s="114"/>
      <c r="AB4376" s="112"/>
      <c r="AC4376" s="178"/>
      <c r="AD4376" s="11"/>
      <c r="AE4376" s="106"/>
      <c r="AF4376" s="106"/>
      <c r="AG4376" s="106"/>
      <c r="AH4376" s="115"/>
      <c r="AI4376" s="116"/>
      <c r="AO4376" s="26"/>
      <c r="AP4376" s="26"/>
    </row>
    <row r="4377" spans="1:42" ht="15" customHeight="1" x14ac:dyDescent="0.25">
      <c r="A4377" s="105"/>
      <c r="B4377" s="106"/>
      <c r="C4377" s="2"/>
      <c r="D4377" s="2"/>
      <c r="E4377" s="106"/>
      <c r="F4377" s="107"/>
      <c r="G4377" s="108"/>
      <c r="H4377" s="109"/>
      <c r="I4377" s="109"/>
      <c r="J4377" s="110"/>
      <c r="K4377" s="117"/>
      <c r="L4377" s="178"/>
      <c r="M4377" s="178"/>
      <c r="N4377" s="106"/>
      <c r="O4377" s="111"/>
      <c r="P4377" s="111"/>
      <c r="Q4377" s="106"/>
      <c r="R4377" s="106"/>
      <c r="S4377" s="106"/>
      <c r="T4377" s="106"/>
      <c r="U4377" s="106"/>
      <c r="V4377" s="106"/>
      <c r="W4377" s="19"/>
      <c r="X4377" s="2"/>
      <c r="Y4377" s="4"/>
      <c r="Z4377" s="106"/>
      <c r="AA4377" s="114"/>
      <c r="AB4377" s="112"/>
      <c r="AC4377" s="178"/>
      <c r="AD4377" s="11"/>
      <c r="AE4377" s="106"/>
      <c r="AF4377" s="106"/>
      <c r="AG4377" s="106"/>
      <c r="AH4377" s="115"/>
      <c r="AI4377" s="116"/>
      <c r="AO4377" s="26"/>
      <c r="AP4377" s="26"/>
    </row>
    <row r="4378" spans="1:42" ht="15" customHeight="1" x14ac:dyDescent="0.25">
      <c r="A4378" s="105"/>
      <c r="B4378" s="106"/>
      <c r="C4378" s="2"/>
      <c r="D4378" s="2"/>
      <c r="E4378" s="106"/>
      <c r="F4378" s="107"/>
      <c r="G4378" s="108"/>
      <c r="H4378" s="109"/>
      <c r="I4378" s="109"/>
      <c r="J4378" s="110"/>
      <c r="K4378" s="117"/>
      <c r="L4378" s="178"/>
      <c r="M4378" s="178"/>
      <c r="N4378" s="106"/>
      <c r="O4378" s="111"/>
      <c r="P4378" s="111"/>
      <c r="Q4378" s="106"/>
      <c r="R4378" s="106"/>
      <c r="S4378" s="106"/>
      <c r="T4378" s="106"/>
      <c r="U4378" s="106"/>
      <c r="V4378" s="106"/>
      <c r="W4378" s="19"/>
      <c r="X4378" s="2"/>
      <c r="Y4378" s="4"/>
      <c r="Z4378" s="106"/>
      <c r="AA4378" s="114"/>
      <c r="AB4378" s="112"/>
      <c r="AC4378" s="178"/>
      <c r="AD4378" s="11"/>
      <c r="AE4378" s="106"/>
      <c r="AF4378" s="106"/>
      <c r="AG4378" s="106"/>
      <c r="AH4378" s="115"/>
      <c r="AI4378" s="116"/>
      <c r="AO4378" s="26"/>
      <c r="AP4378" s="26"/>
    </row>
    <row r="4379" spans="1:42" ht="15" customHeight="1" x14ac:dyDescent="0.25">
      <c r="A4379" s="105"/>
      <c r="B4379" s="106"/>
      <c r="C4379" s="2"/>
      <c r="D4379" s="2"/>
      <c r="E4379" s="106"/>
      <c r="F4379" s="107"/>
      <c r="G4379" s="108"/>
      <c r="H4379" s="109"/>
      <c r="I4379" s="109"/>
      <c r="J4379" s="110"/>
      <c r="K4379" s="117"/>
      <c r="L4379" s="178"/>
      <c r="M4379" s="178"/>
      <c r="N4379" s="106"/>
      <c r="O4379" s="111"/>
      <c r="P4379" s="111"/>
      <c r="Q4379" s="106"/>
      <c r="R4379" s="106"/>
      <c r="S4379" s="106"/>
      <c r="T4379" s="106"/>
      <c r="U4379" s="106"/>
      <c r="V4379" s="106"/>
      <c r="W4379" s="19"/>
      <c r="X4379" s="2"/>
      <c r="Y4379" s="4"/>
      <c r="Z4379" s="106"/>
      <c r="AA4379" s="114"/>
      <c r="AB4379" s="112"/>
      <c r="AC4379" s="178"/>
      <c r="AD4379" s="11"/>
      <c r="AE4379" s="106"/>
      <c r="AF4379" s="106"/>
      <c r="AG4379" s="106"/>
      <c r="AH4379" s="115"/>
      <c r="AI4379" s="116"/>
      <c r="AO4379" s="26"/>
      <c r="AP4379" s="26"/>
    </row>
    <row r="4380" spans="1:42" ht="15" customHeight="1" x14ac:dyDescent="0.25">
      <c r="A4380" s="105"/>
      <c r="B4380" s="106"/>
      <c r="C4380" s="2"/>
      <c r="D4380" s="2"/>
      <c r="E4380" s="106"/>
      <c r="F4380" s="107"/>
      <c r="G4380" s="108"/>
      <c r="H4380" s="109"/>
      <c r="I4380" s="109"/>
      <c r="J4380" s="110"/>
      <c r="K4380" s="117"/>
      <c r="L4380" s="178"/>
      <c r="M4380" s="178"/>
      <c r="N4380" s="106"/>
      <c r="O4380" s="111"/>
      <c r="P4380" s="111"/>
      <c r="Q4380" s="106"/>
      <c r="R4380" s="106"/>
      <c r="S4380" s="106"/>
      <c r="T4380" s="106"/>
      <c r="U4380" s="106"/>
      <c r="V4380" s="106"/>
      <c r="W4380" s="19"/>
      <c r="X4380" s="2"/>
      <c r="Y4380" s="4"/>
      <c r="Z4380" s="106"/>
      <c r="AA4380" s="114"/>
      <c r="AB4380" s="112"/>
      <c r="AC4380" s="178"/>
      <c r="AD4380" s="11"/>
      <c r="AE4380" s="106"/>
      <c r="AF4380" s="106"/>
      <c r="AG4380" s="106"/>
      <c r="AH4380" s="115"/>
      <c r="AI4380" s="116"/>
      <c r="AO4380" s="26"/>
      <c r="AP4380" s="26"/>
    </row>
    <row r="4381" spans="1:42" ht="15" customHeight="1" x14ac:dyDescent="0.25">
      <c r="A4381" s="105"/>
      <c r="B4381" s="106"/>
      <c r="C4381" s="2"/>
      <c r="D4381" s="2"/>
      <c r="E4381" s="106"/>
      <c r="F4381" s="107"/>
      <c r="G4381" s="108"/>
      <c r="H4381" s="109"/>
      <c r="I4381" s="109"/>
      <c r="J4381" s="110"/>
      <c r="K4381" s="117"/>
      <c r="L4381" s="178"/>
      <c r="M4381" s="178"/>
      <c r="N4381" s="106"/>
      <c r="O4381" s="111"/>
      <c r="P4381" s="111"/>
      <c r="Q4381" s="106"/>
      <c r="R4381" s="106"/>
      <c r="S4381" s="106"/>
      <c r="T4381" s="106"/>
      <c r="U4381" s="106"/>
      <c r="V4381" s="106"/>
      <c r="W4381" s="19"/>
      <c r="X4381" s="2"/>
      <c r="Y4381" s="4"/>
      <c r="Z4381" s="106"/>
      <c r="AA4381" s="114"/>
      <c r="AB4381" s="112"/>
      <c r="AC4381" s="178"/>
      <c r="AD4381" s="11"/>
      <c r="AE4381" s="106"/>
      <c r="AF4381" s="106"/>
      <c r="AG4381" s="106"/>
      <c r="AH4381" s="115"/>
      <c r="AI4381" s="116"/>
      <c r="AO4381" s="26"/>
      <c r="AP4381" s="26"/>
    </row>
    <row r="4382" spans="1:42" ht="15" customHeight="1" x14ac:dyDescent="0.25">
      <c r="A4382" s="105"/>
      <c r="B4382" s="106"/>
      <c r="C4382" s="2"/>
      <c r="D4382" s="2"/>
      <c r="E4382" s="106"/>
      <c r="F4382" s="107"/>
      <c r="G4382" s="108"/>
      <c r="H4382" s="109"/>
      <c r="I4382" s="109"/>
      <c r="J4382" s="110"/>
      <c r="K4382" s="117"/>
      <c r="L4382" s="178"/>
      <c r="M4382" s="178"/>
      <c r="N4382" s="106"/>
      <c r="O4382" s="111"/>
      <c r="P4382" s="111"/>
      <c r="Q4382" s="106"/>
      <c r="R4382" s="106"/>
      <c r="S4382" s="106"/>
      <c r="T4382" s="106"/>
      <c r="U4382" s="106"/>
      <c r="V4382" s="106"/>
      <c r="W4382" s="19"/>
      <c r="X4382" s="2"/>
      <c r="Y4382" s="4"/>
      <c r="Z4382" s="106"/>
      <c r="AA4382" s="114"/>
      <c r="AB4382" s="112"/>
      <c r="AC4382" s="178"/>
      <c r="AD4382" s="11"/>
      <c r="AE4382" s="106"/>
      <c r="AF4382" s="106"/>
      <c r="AG4382" s="106"/>
      <c r="AH4382" s="115"/>
      <c r="AI4382" s="116"/>
      <c r="AO4382" s="26"/>
      <c r="AP4382" s="26"/>
    </row>
    <row r="4383" spans="1:42" ht="15" customHeight="1" x14ac:dyDescent="0.25">
      <c r="A4383" s="105"/>
      <c r="B4383" s="106"/>
      <c r="C4383" s="2"/>
      <c r="D4383" s="2"/>
      <c r="E4383" s="106"/>
      <c r="F4383" s="107"/>
      <c r="G4383" s="108"/>
      <c r="H4383" s="109"/>
      <c r="I4383" s="109"/>
      <c r="J4383" s="110"/>
      <c r="K4383" s="117"/>
      <c r="L4383" s="178"/>
      <c r="M4383" s="178"/>
      <c r="N4383" s="106"/>
      <c r="O4383" s="111"/>
      <c r="P4383" s="111"/>
      <c r="Q4383" s="106"/>
      <c r="R4383" s="106"/>
      <c r="S4383" s="106"/>
      <c r="T4383" s="106"/>
      <c r="U4383" s="106"/>
      <c r="V4383" s="106"/>
      <c r="W4383" s="19"/>
      <c r="X4383" s="2"/>
      <c r="Y4383" s="4"/>
      <c r="Z4383" s="106"/>
      <c r="AA4383" s="114"/>
      <c r="AB4383" s="112"/>
      <c r="AC4383" s="178"/>
      <c r="AD4383" s="11"/>
      <c r="AE4383" s="106"/>
      <c r="AF4383" s="106"/>
      <c r="AG4383" s="106"/>
      <c r="AH4383" s="115"/>
      <c r="AI4383" s="116"/>
      <c r="AO4383" s="26"/>
      <c r="AP4383" s="26"/>
    </row>
    <row r="4384" spans="1:42" ht="15" customHeight="1" x14ac:dyDescent="0.25">
      <c r="A4384" s="105"/>
      <c r="B4384" s="106"/>
      <c r="C4384" s="2"/>
      <c r="D4384" s="2"/>
      <c r="E4384" s="106"/>
      <c r="F4384" s="107"/>
      <c r="G4384" s="108"/>
      <c r="H4384" s="109"/>
      <c r="I4384" s="109"/>
      <c r="J4384" s="110"/>
      <c r="K4384" s="117"/>
      <c r="L4384" s="178"/>
      <c r="M4384" s="178"/>
      <c r="N4384" s="106"/>
      <c r="O4384" s="111"/>
      <c r="P4384" s="111"/>
      <c r="Q4384" s="106"/>
      <c r="R4384" s="106"/>
      <c r="S4384" s="106"/>
      <c r="T4384" s="106"/>
      <c r="U4384" s="106"/>
      <c r="V4384" s="106"/>
      <c r="W4384" s="19"/>
      <c r="X4384" s="2"/>
      <c r="Y4384" s="4"/>
      <c r="Z4384" s="106"/>
      <c r="AA4384" s="114"/>
      <c r="AB4384" s="112"/>
      <c r="AC4384" s="178"/>
      <c r="AD4384" s="11"/>
      <c r="AE4384" s="106"/>
      <c r="AF4384" s="106"/>
      <c r="AG4384" s="106"/>
      <c r="AH4384" s="115"/>
      <c r="AI4384" s="116"/>
      <c r="AO4384" s="26"/>
      <c r="AP4384" s="26"/>
    </row>
    <row r="4385" spans="1:42" ht="15" customHeight="1" x14ac:dyDescent="0.25">
      <c r="A4385" s="105"/>
      <c r="B4385" s="106"/>
      <c r="C4385" s="2"/>
      <c r="D4385" s="2"/>
      <c r="E4385" s="106"/>
      <c r="F4385" s="107"/>
      <c r="G4385" s="108"/>
      <c r="H4385" s="109"/>
      <c r="I4385" s="109"/>
      <c r="J4385" s="110"/>
      <c r="K4385" s="117"/>
      <c r="L4385" s="178"/>
      <c r="M4385" s="178"/>
      <c r="N4385" s="106"/>
      <c r="O4385" s="111"/>
      <c r="P4385" s="111"/>
      <c r="Q4385" s="106"/>
      <c r="R4385" s="106"/>
      <c r="S4385" s="106"/>
      <c r="T4385" s="106"/>
      <c r="U4385" s="106"/>
      <c r="V4385" s="106"/>
      <c r="W4385" s="19"/>
      <c r="X4385" s="2"/>
      <c r="Y4385" s="4"/>
      <c r="Z4385" s="106"/>
      <c r="AA4385" s="114"/>
      <c r="AB4385" s="112"/>
      <c r="AC4385" s="178"/>
      <c r="AD4385" s="11"/>
      <c r="AE4385" s="106"/>
      <c r="AF4385" s="106"/>
      <c r="AG4385" s="106"/>
      <c r="AH4385" s="115"/>
      <c r="AI4385" s="116"/>
      <c r="AO4385" s="26"/>
      <c r="AP4385" s="26"/>
    </row>
    <row r="4386" spans="1:42" ht="15" customHeight="1" x14ac:dyDescent="0.25">
      <c r="A4386" s="105"/>
      <c r="B4386" s="106"/>
      <c r="C4386" s="2"/>
      <c r="D4386" s="2"/>
      <c r="E4386" s="106"/>
      <c r="F4386" s="107"/>
      <c r="G4386" s="108"/>
      <c r="H4386" s="109"/>
      <c r="I4386" s="109"/>
      <c r="J4386" s="110"/>
      <c r="K4386" s="117"/>
      <c r="L4386" s="178"/>
      <c r="M4386" s="178"/>
      <c r="N4386" s="106"/>
      <c r="O4386" s="111"/>
      <c r="P4386" s="111"/>
      <c r="Q4386" s="106"/>
      <c r="R4386" s="106"/>
      <c r="S4386" s="106"/>
      <c r="T4386" s="106"/>
      <c r="U4386" s="106"/>
      <c r="V4386" s="106"/>
      <c r="W4386" s="19"/>
      <c r="X4386" s="2"/>
      <c r="Y4386" s="4"/>
      <c r="Z4386" s="106"/>
      <c r="AA4386" s="114"/>
      <c r="AB4386" s="112"/>
      <c r="AC4386" s="178"/>
      <c r="AD4386" s="11"/>
      <c r="AE4386" s="106"/>
      <c r="AF4386" s="106"/>
      <c r="AG4386" s="106"/>
      <c r="AH4386" s="115"/>
      <c r="AI4386" s="116"/>
      <c r="AO4386" s="26"/>
      <c r="AP4386" s="26"/>
    </row>
    <row r="4387" spans="1:42" ht="15" customHeight="1" x14ac:dyDescent="0.25">
      <c r="A4387" s="105"/>
      <c r="B4387" s="106"/>
      <c r="C4387" s="2"/>
      <c r="D4387" s="2"/>
      <c r="E4387" s="106"/>
      <c r="F4387" s="107"/>
      <c r="G4387" s="108"/>
      <c r="H4387" s="109"/>
      <c r="I4387" s="109"/>
      <c r="J4387" s="110"/>
      <c r="K4387" s="117"/>
      <c r="L4387" s="178"/>
      <c r="M4387" s="178"/>
      <c r="N4387" s="106"/>
      <c r="O4387" s="111"/>
      <c r="P4387" s="111"/>
      <c r="Q4387" s="106"/>
      <c r="R4387" s="106"/>
      <c r="S4387" s="106"/>
      <c r="T4387" s="106"/>
      <c r="U4387" s="106"/>
      <c r="V4387" s="106"/>
      <c r="W4387" s="19"/>
      <c r="X4387" s="2"/>
      <c r="Y4387" s="4"/>
      <c r="Z4387" s="106"/>
      <c r="AA4387" s="114"/>
      <c r="AB4387" s="112"/>
      <c r="AC4387" s="178"/>
      <c r="AD4387" s="11"/>
      <c r="AE4387" s="106"/>
      <c r="AF4387" s="106"/>
      <c r="AG4387" s="106"/>
      <c r="AH4387" s="115"/>
      <c r="AI4387" s="116"/>
      <c r="AO4387" s="26"/>
      <c r="AP4387" s="26"/>
    </row>
    <row r="4388" spans="1:42" ht="15" customHeight="1" x14ac:dyDescent="0.25">
      <c r="A4388" s="105"/>
      <c r="B4388" s="106"/>
      <c r="C4388" s="2"/>
      <c r="D4388" s="2"/>
      <c r="E4388" s="106"/>
      <c r="F4388" s="107"/>
      <c r="G4388" s="108"/>
      <c r="H4388" s="109"/>
      <c r="I4388" s="109"/>
      <c r="J4388" s="110"/>
      <c r="K4388" s="117"/>
      <c r="L4388" s="178"/>
      <c r="M4388" s="178"/>
      <c r="N4388" s="106"/>
      <c r="O4388" s="111"/>
      <c r="P4388" s="111"/>
      <c r="Q4388" s="106"/>
      <c r="R4388" s="106"/>
      <c r="S4388" s="106"/>
      <c r="T4388" s="106"/>
      <c r="U4388" s="106"/>
      <c r="V4388" s="106"/>
      <c r="W4388" s="19"/>
      <c r="X4388" s="2"/>
      <c r="Y4388" s="4"/>
      <c r="Z4388" s="106"/>
      <c r="AA4388" s="114"/>
      <c r="AB4388" s="112"/>
      <c r="AC4388" s="178"/>
      <c r="AD4388" s="11"/>
      <c r="AE4388" s="106"/>
      <c r="AF4388" s="106"/>
      <c r="AG4388" s="106"/>
      <c r="AH4388" s="115"/>
      <c r="AI4388" s="116"/>
      <c r="AO4388" s="26"/>
      <c r="AP4388" s="26"/>
    </row>
    <row r="4389" spans="1:42" ht="15" customHeight="1" x14ac:dyDescent="0.25">
      <c r="A4389" s="105"/>
      <c r="B4389" s="106"/>
      <c r="C4389" s="2"/>
      <c r="D4389" s="2"/>
      <c r="E4389" s="106"/>
      <c r="F4389" s="107"/>
      <c r="G4389" s="108"/>
      <c r="H4389" s="109"/>
      <c r="I4389" s="109"/>
      <c r="J4389" s="110"/>
      <c r="K4389" s="117"/>
      <c r="L4389" s="178"/>
      <c r="M4389" s="178"/>
      <c r="N4389" s="106"/>
      <c r="O4389" s="111"/>
      <c r="P4389" s="111"/>
      <c r="Q4389" s="106"/>
      <c r="R4389" s="106"/>
      <c r="S4389" s="106"/>
      <c r="T4389" s="106"/>
      <c r="U4389" s="106"/>
      <c r="V4389" s="106"/>
      <c r="W4389" s="19"/>
      <c r="X4389" s="2"/>
      <c r="Y4389" s="4"/>
      <c r="Z4389" s="106"/>
      <c r="AA4389" s="114"/>
      <c r="AB4389" s="112"/>
      <c r="AC4389" s="178"/>
      <c r="AD4389" s="11"/>
      <c r="AE4389" s="106"/>
      <c r="AF4389" s="106"/>
      <c r="AG4389" s="106"/>
      <c r="AH4389" s="115"/>
      <c r="AI4389" s="116"/>
      <c r="AO4389" s="26"/>
      <c r="AP4389" s="26"/>
    </row>
    <row r="4390" spans="1:42" ht="15" customHeight="1" x14ac:dyDescent="0.25">
      <c r="A4390" s="105"/>
      <c r="B4390" s="106"/>
      <c r="C4390" s="2"/>
      <c r="D4390" s="2"/>
      <c r="E4390" s="106"/>
      <c r="F4390" s="107"/>
      <c r="G4390" s="108"/>
      <c r="H4390" s="109"/>
      <c r="I4390" s="109"/>
      <c r="J4390" s="110"/>
      <c r="K4390" s="117"/>
      <c r="L4390" s="178"/>
      <c r="M4390" s="178"/>
      <c r="N4390" s="106"/>
      <c r="O4390" s="111"/>
      <c r="P4390" s="111"/>
      <c r="Q4390" s="106"/>
      <c r="R4390" s="106"/>
      <c r="S4390" s="106"/>
      <c r="T4390" s="106"/>
      <c r="U4390" s="106"/>
      <c r="V4390" s="106"/>
      <c r="W4390" s="19"/>
      <c r="X4390" s="2"/>
      <c r="Y4390" s="4"/>
      <c r="Z4390" s="106"/>
      <c r="AA4390" s="114"/>
      <c r="AB4390" s="112"/>
      <c r="AC4390" s="178"/>
      <c r="AD4390" s="11"/>
      <c r="AE4390" s="106"/>
      <c r="AF4390" s="106"/>
      <c r="AG4390" s="106"/>
      <c r="AH4390" s="115"/>
      <c r="AI4390" s="116"/>
      <c r="AO4390" s="26"/>
      <c r="AP4390" s="26"/>
    </row>
    <row r="4391" spans="1:42" ht="15" customHeight="1" x14ac:dyDescent="0.25">
      <c r="A4391" s="105"/>
      <c r="B4391" s="106"/>
      <c r="C4391" s="2"/>
      <c r="D4391" s="2"/>
      <c r="E4391" s="106"/>
      <c r="F4391" s="107"/>
      <c r="G4391" s="108"/>
      <c r="H4391" s="109"/>
      <c r="I4391" s="109"/>
      <c r="J4391" s="110"/>
      <c r="K4391" s="117"/>
      <c r="L4391" s="178"/>
      <c r="M4391" s="178"/>
      <c r="N4391" s="106"/>
      <c r="O4391" s="111"/>
      <c r="P4391" s="111"/>
      <c r="Q4391" s="106"/>
      <c r="R4391" s="106"/>
      <c r="S4391" s="106"/>
      <c r="T4391" s="106"/>
      <c r="U4391" s="106"/>
      <c r="V4391" s="106"/>
      <c r="W4391" s="19"/>
      <c r="X4391" s="2"/>
      <c r="Y4391" s="4"/>
      <c r="Z4391" s="106"/>
      <c r="AA4391" s="114"/>
      <c r="AB4391" s="112"/>
      <c r="AC4391" s="178"/>
      <c r="AD4391" s="11"/>
      <c r="AE4391" s="106"/>
      <c r="AF4391" s="106"/>
      <c r="AG4391" s="106"/>
      <c r="AH4391" s="115"/>
      <c r="AI4391" s="116"/>
      <c r="AO4391" s="26"/>
      <c r="AP4391" s="26"/>
    </row>
    <row r="4392" spans="1:42" ht="15" customHeight="1" x14ac:dyDescent="0.25">
      <c r="A4392" s="105"/>
      <c r="B4392" s="106"/>
      <c r="C4392" s="2"/>
      <c r="D4392" s="2"/>
      <c r="E4392" s="106"/>
      <c r="F4392" s="107"/>
      <c r="G4392" s="108"/>
      <c r="H4392" s="109"/>
      <c r="I4392" s="109"/>
      <c r="J4392" s="110"/>
      <c r="K4392" s="117"/>
      <c r="L4392" s="178"/>
      <c r="M4392" s="178"/>
      <c r="N4392" s="106"/>
      <c r="O4392" s="111"/>
      <c r="P4392" s="111"/>
      <c r="Q4392" s="106"/>
      <c r="R4392" s="106"/>
      <c r="S4392" s="106"/>
      <c r="T4392" s="106"/>
      <c r="U4392" s="106"/>
      <c r="V4392" s="106"/>
      <c r="W4392" s="19"/>
      <c r="X4392" s="2"/>
      <c r="Y4392" s="4"/>
      <c r="Z4392" s="106"/>
      <c r="AA4392" s="114"/>
      <c r="AB4392" s="112"/>
      <c r="AC4392" s="178"/>
      <c r="AD4392" s="11"/>
      <c r="AE4392" s="106"/>
      <c r="AF4392" s="106"/>
      <c r="AG4392" s="106"/>
      <c r="AH4392" s="115"/>
      <c r="AI4392" s="116"/>
      <c r="AO4392" s="26"/>
      <c r="AP4392" s="26"/>
    </row>
    <row r="4393" spans="1:42" ht="15" customHeight="1" x14ac:dyDescent="0.25">
      <c r="A4393" s="105"/>
      <c r="B4393" s="106"/>
      <c r="C4393" s="2"/>
      <c r="D4393" s="2"/>
      <c r="E4393" s="106"/>
      <c r="F4393" s="107"/>
      <c r="G4393" s="108"/>
      <c r="H4393" s="109"/>
      <c r="I4393" s="109"/>
      <c r="J4393" s="110"/>
      <c r="K4393" s="117"/>
      <c r="L4393" s="178"/>
      <c r="M4393" s="178"/>
      <c r="N4393" s="106"/>
      <c r="O4393" s="111"/>
      <c r="P4393" s="111"/>
      <c r="Q4393" s="106"/>
      <c r="R4393" s="106"/>
      <c r="S4393" s="106"/>
      <c r="T4393" s="106"/>
      <c r="U4393" s="106"/>
      <c r="V4393" s="106"/>
      <c r="W4393" s="19"/>
      <c r="X4393" s="2"/>
      <c r="Y4393" s="4"/>
      <c r="Z4393" s="106"/>
      <c r="AA4393" s="114"/>
      <c r="AB4393" s="112"/>
      <c r="AC4393" s="178"/>
      <c r="AD4393" s="11"/>
      <c r="AE4393" s="106"/>
      <c r="AF4393" s="106"/>
      <c r="AG4393" s="106"/>
      <c r="AH4393" s="115"/>
      <c r="AI4393" s="116"/>
      <c r="AO4393" s="26"/>
      <c r="AP4393" s="26"/>
    </row>
    <row r="4394" spans="1:42" ht="15" customHeight="1" x14ac:dyDescent="0.25">
      <c r="A4394" s="105"/>
      <c r="B4394" s="106"/>
      <c r="C4394" s="2"/>
      <c r="D4394" s="2"/>
      <c r="E4394" s="106"/>
      <c r="F4394" s="107"/>
      <c r="G4394" s="108"/>
      <c r="H4394" s="109"/>
      <c r="I4394" s="109"/>
      <c r="J4394" s="110"/>
      <c r="K4394" s="117"/>
      <c r="L4394" s="178"/>
      <c r="M4394" s="178"/>
      <c r="N4394" s="106"/>
      <c r="O4394" s="111"/>
      <c r="P4394" s="111"/>
      <c r="Q4394" s="106"/>
      <c r="R4394" s="106"/>
      <c r="S4394" s="106"/>
      <c r="T4394" s="106"/>
      <c r="U4394" s="106"/>
      <c r="V4394" s="106"/>
      <c r="W4394" s="19"/>
      <c r="X4394" s="2"/>
      <c r="Y4394" s="4"/>
      <c r="Z4394" s="106"/>
      <c r="AA4394" s="114"/>
      <c r="AB4394" s="112"/>
      <c r="AC4394" s="178"/>
      <c r="AD4394" s="11"/>
      <c r="AE4394" s="106"/>
      <c r="AF4394" s="106"/>
      <c r="AG4394" s="106"/>
      <c r="AH4394" s="115"/>
      <c r="AI4394" s="116"/>
      <c r="AO4394" s="26"/>
      <c r="AP4394" s="26"/>
    </row>
    <row r="4395" spans="1:42" ht="15" customHeight="1" x14ac:dyDescent="0.25">
      <c r="A4395" s="105"/>
      <c r="B4395" s="106"/>
      <c r="C4395" s="2"/>
      <c r="D4395" s="2"/>
      <c r="E4395" s="106"/>
      <c r="F4395" s="107"/>
      <c r="G4395" s="108"/>
      <c r="H4395" s="109"/>
      <c r="I4395" s="109"/>
      <c r="J4395" s="110"/>
      <c r="K4395" s="117"/>
      <c r="L4395" s="178"/>
      <c r="M4395" s="178"/>
      <c r="N4395" s="106"/>
      <c r="O4395" s="111"/>
      <c r="P4395" s="111"/>
      <c r="Q4395" s="106"/>
      <c r="R4395" s="106"/>
      <c r="S4395" s="106"/>
      <c r="T4395" s="106"/>
      <c r="U4395" s="106"/>
      <c r="V4395" s="106"/>
      <c r="W4395" s="19"/>
      <c r="X4395" s="2"/>
      <c r="Y4395" s="4"/>
      <c r="Z4395" s="106"/>
      <c r="AA4395" s="114"/>
      <c r="AB4395" s="112"/>
      <c r="AC4395" s="178"/>
      <c r="AD4395" s="11"/>
      <c r="AE4395" s="106"/>
      <c r="AF4395" s="106"/>
      <c r="AG4395" s="106"/>
      <c r="AH4395" s="115"/>
      <c r="AI4395" s="116"/>
      <c r="AO4395" s="26"/>
      <c r="AP4395" s="26"/>
    </row>
    <row r="4396" spans="1:42" ht="15" customHeight="1" x14ac:dyDescent="0.25">
      <c r="A4396" s="105"/>
      <c r="B4396" s="106"/>
      <c r="C4396" s="2"/>
      <c r="D4396" s="2"/>
      <c r="E4396" s="106"/>
      <c r="F4396" s="107"/>
      <c r="G4396" s="108"/>
      <c r="H4396" s="109"/>
      <c r="I4396" s="109"/>
      <c r="J4396" s="110"/>
      <c r="K4396" s="117"/>
      <c r="L4396" s="178"/>
      <c r="M4396" s="178"/>
      <c r="N4396" s="106"/>
      <c r="O4396" s="111"/>
      <c r="P4396" s="111"/>
      <c r="Q4396" s="106"/>
      <c r="R4396" s="106"/>
      <c r="S4396" s="106"/>
      <c r="T4396" s="106"/>
      <c r="U4396" s="106"/>
      <c r="V4396" s="106"/>
      <c r="W4396" s="19"/>
      <c r="X4396" s="2"/>
      <c r="Y4396" s="4"/>
      <c r="Z4396" s="106"/>
      <c r="AA4396" s="114"/>
      <c r="AB4396" s="112"/>
      <c r="AC4396" s="178"/>
      <c r="AD4396" s="11"/>
      <c r="AE4396" s="106"/>
      <c r="AF4396" s="106"/>
      <c r="AG4396" s="106"/>
      <c r="AH4396" s="115"/>
      <c r="AI4396" s="116"/>
      <c r="AO4396" s="26"/>
      <c r="AP4396" s="26"/>
    </row>
    <row r="4397" spans="1:42" ht="15" customHeight="1" x14ac:dyDescent="0.25">
      <c r="A4397" s="105"/>
      <c r="B4397" s="106"/>
      <c r="C4397" s="2"/>
      <c r="D4397" s="2"/>
      <c r="E4397" s="106"/>
      <c r="F4397" s="107"/>
      <c r="G4397" s="108"/>
      <c r="H4397" s="109"/>
      <c r="I4397" s="109"/>
      <c r="J4397" s="110"/>
      <c r="K4397" s="117"/>
      <c r="L4397" s="178"/>
      <c r="M4397" s="178"/>
      <c r="N4397" s="106"/>
      <c r="O4397" s="111"/>
      <c r="P4397" s="111"/>
      <c r="Q4397" s="106"/>
      <c r="R4397" s="106"/>
      <c r="S4397" s="106"/>
      <c r="T4397" s="106"/>
      <c r="U4397" s="106"/>
      <c r="V4397" s="106"/>
      <c r="W4397" s="19"/>
      <c r="X4397" s="2"/>
      <c r="Y4397" s="4"/>
      <c r="Z4397" s="106"/>
      <c r="AA4397" s="114"/>
      <c r="AB4397" s="112"/>
      <c r="AC4397" s="178"/>
      <c r="AD4397" s="11"/>
      <c r="AE4397" s="106"/>
      <c r="AF4397" s="106"/>
      <c r="AG4397" s="106"/>
      <c r="AH4397" s="115"/>
      <c r="AI4397" s="116"/>
      <c r="AO4397" s="26"/>
      <c r="AP4397" s="26"/>
    </row>
    <row r="4398" spans="1:42" ht="15" customHeight="1" x14ac:dyDescent="0.25">
      <c r="A4398" s="105"/>
      <c r="B4398" s="106"/>
      <c r="C4398" s="2"/>
      <c r="D4398" s="2"/>
      <c r="E4398" s="106"/>
      <c r="F4398" s="107"/>
      <c r="G4398" s="108"/>
      <c r="H4398" s="109"/>
      <c r="I4398" s="109"/>
      <c r="J4398" s="110"/>
      <c r="K4398" s="117"/>
      <c r="L4398" s="178"/>
      <c r="M4398" s="178"/>
      <c r="N4398" s="106"/>
      <c r="O4398" s="111"/>
      <c r="P4398" s="111"/>
      <c r="Q4398" s="106"/>
      <c r="R4398" s="106"/>
      <c r="S4398" s="106"/>
      <c r="T4398" s="106"/>
      <c r="U4398" s="106"/>
      <c r="V4398" s="106"/>
      <c r="W4398" s="19"/>
      <c r="X4398" s="2"/>
      <c r="Y4398" s="4"/>
      <c r="Z4398" s="106"/>
      <c r="AA4398" s="114"/>
      <c r="AB4398" s="112"/>
      <c r="AC4398" s="178"/>
      <c r="AD4398" s="11"/>
      <c r="AE4398" s="106"/>
      <c r="AF4398" s="106"/>
      <c r="AG4398" s="106"/>
      <c r="AH4398" s="115"/>
      <c r="AI4398" s="116"/>
      <c r="AO4398" s="26"/>
      <c r="AP4398" s="26"/>
    </row>
    <row r="4399" spans="1:42" ht="15" customHeight="1" x14ac:dyDescent="0.25">
      <c r="A4399" s="105"/>
      <c r="B4399" s="106"/>
      <c r="C4399" s="2"/>
      <c r="D4399" s="2"/>
      <c r="E4399" s="106"/>
      <c r="F4399" s="107"/>
      <c r="G4399" s="108"/>
      <c r="H4399" s="109"/>
      <c r="I4399" s="109"/>
      <c r="J4399" s="110"/>
      <c r="K4399" s="117"/>
      <c r="L4399" s="178"/>
      <c r="M4399" s="178"/>
      <c r="N4399" s="106"/>
      <c r="O4399" s="111"/>
      <c r="P4399" s="111"/>
      <c r="Q4399" s="106"/>
      <c r="R4399" s="106"/>
      <c r="S4399" s="106"/>
      <c r="T4399" s="106"/>
      <c r="U4399" s="106"/>
      <c r="V4399" s="106"/>
      <c r="W4399" s="19"/>
      <c r="X4399" s="2"/>
      <c r="Y4399" s="4"/>
      <c r="Z4399" s="106"/>
      <c r="AA4399" s="114"/>
      <c r="AB4399" s="112"/>
      <c r="AC4399" s="178"/>
      <c r="AD4399" s="11"/>
      <c r="AE4399" s="106"/>
      <c r="AF4399" s="106"/>
      <c r="AG4399" s="106"/>
      <c r="AH4399" s="115"/>
      <c r="AI4399" s="116"/>
      <c r="AO4399" s="26"/>
      <c r="AP4399" s="26"/>
    </row>
    <row r="4400" spans="1:42" ht="15" customHeight="1" x14ac:dyDescent="0.25">
      <c r="A4400" s="105"/>
      <c r="B4400" s="106"/>
      <c r="C4400" s="2"/>
      <c r="D4400" s="2"/>
      <c r="E4400" s="106"/>
      <c r="F4400" s="107"/>
      <c r="G4400" s="108"/>
      <c r="H4400" s="109"/>
      <c r="I4400" s="109"/>
      <c r="J4400" s="110"/>
      <c r="K4400" s="117"/>
      <c r="L4400" s="178"/>
      <c r="M4400" s="178"/>
      <c r="N4400" s="106"/>
      <c r="O4400" s="111"/>
      <c r="P4400" s="111"/>
      <c r="Q4400" s="106"/>
      <c r="R4400" s="106"/>
      <c r="S4400" s="106"/>
      <c r="T4400" s="106"/>
      <c r="U4400" s="106"/>
      <c r="V4400" s="106"/>
      <c r="W4400" s="19"/>
      <c r="X4400" s="2"/>
      <c r="Y4400" s="4"/>
      <c r="Z4400" s="106"/>
      <c r="AA4400" s="114"/>
      <c r="AB4400" s="112"/>
      <c r="AC4400" s="178"/>
      <c r="AD4400" s="11"/>
      <c r="AE4400" s="106"/>
      <c r="AF4400" s="106"/>
      <c r="AG4400" s="106"/>
      <c r="AH4400" s="115"/>
      <c r="AI4400" s="116"/>
      <c r="AO4400" s="26"/>
      <c r="AP4400" s="26"/>
    </row>
    <row r="4401" spans="1:42" ht="15" customHeight="1" x14ac:dyDescent="0.25">
      <c r="A4401" s="105"/>
      <c r="B4401" s="106"/>
      <c r="C4401" s="2"/>
      <c r="D4401" s="2"/>
      <c r="E4401" s="106"/>
      <c r="F4401" s="107"/>
      <c r="G4401" s="108"/>
      <c r="H4401" s="109"/>
      <c r="I4401" s="109"/>
      <c r="J4401" s="110"/>
      <c r="K4401" s="117"/>
      <c r="L4401" s="178"/>
      <c r="M4401" s="178"/>
      <c r="N4401" s="106"/>
      <c r="O4401" s="111"/>
      <c r="P4401" s="111"/>
      <c r="Q4401" s="106"/>
      <c r="R4401" s="106"/>
      <c r="S4401" s="106"/>
      <c r="T4401" s="106"/>
      <c r="U4401" s="106"/>
      <c r="V4401" s="106"/>
      <c r="W4401" s="19"/>
      <c r="X4401" s="2"/>
      <c r="Y4401" s="4"/>
      <c r="Z4401" s="106"/>
      <c r="AA4401" s="114"/>
      <c r="AB4401" s="112"/>
      <c r="AC4401" s="178"/>
      <c r="AD4401" s="11"/>
      <c r="AE4401" s="106"/>
      <c r="AF4401" s="106"/>
      <c r="AG4401" s="106"/>
      <c r="AH4401" s="115"/>
      <c r="AI4401" s="116"/>
      <c r="AO4401" s="26"/>
      <c r="AP4401" s="26"/>
    </row>
    <row r="4402" spans="1:42" ht="15" customHeight="1" x14ac:dyDescent="0.25">
      <c r="A4402" s="105"/>
      <c r="B4402" s="106"/>
      <c r="C4402" s="2"/>
      <c r="D4402" s="2"/>
      <c r="E4402" s="106"/>
      <c r="F4402" s="107"/>
      <c r="G4402" s="108"/>
      <c r="H4402" s="109"/>
      <c r="I4402" s="109"/>
      <c r="J4402" s="110"/>
      <c r="K4402" s="117"/>
      <c r="L4402" s="178"/>
      <c r="M4402" s="178"/>
      <c r="N4402" s="106"/>
      <c r="O4402" s="111"/>
      <c r="P4402" s="111"/>
      <c r="Q4402" s="106"/>
      <c r="R4402" s="106"/>
      <c r="S4402" s="106"/>
      <c r="T4402" s="106"/>
      <c r="U4402" s="106"/>
      <c r="V4402" s="106"/>
      <c r="W4402" s="19"/>
      <c r="X4402" s="2"/>
      <c r="Y4402" s="4"/>
      <c r="Z4402" s="106"/>
      <c r="AA4402" s="114"/>
      <c r="AB4402" s="112"/>
      <c r="AC4402" s="178"/>
      <c r="AD4402" s="11"/>
      <c r="AE4402" s="106"/>
      <c r="AF4402" s="106"/>
      <c r="AG4402" s="106"/>
      <c r="AH4402" s="115"/>
      <c r="AI4402" s="116"/>
      <c r="AO4402" s="26"/>
      <c r="AP4402" s="26"/>
    </row>
    <row r="4403" spans="1:42" ht="15" customHeight="1" x14ac:dyDescent="0.25">
      <c r="A4403" s="105"/>
      <c r="B4403" s="106"/>
      <c r="C4403" s="2"/>
      <c r="D4403" s="2"/>
      <c r="E4403" s="106"/>
      <c r="F4403" s="107"/>
      <c r="G4403" s="108"/>
      <c r="H4403" s="109"/>
      <c r="I4403" s="109"/>
      <c r="J4403" s="110"/>
      <c r="K4403" s="117"/>
      <c r="L4403" s="178"/>
      <c r="M4403" s="178"/>
      <c r="N4403" s="106"/>
      <c r="O4403" s="111"/>
      <c r="P4403" s="111"/>
      <c r="Q4403" s="106"/>
      <c r="R4403" s="106"/>
      <c r="S4403" s="106"/>
      <c r="T4403" s="106"/>
      <c r="U4403" s="106"/>
      <c r="V4403" s="106"/>
      <c r="W4403" s="19"/>
      <c r="X4403" s="2"/>
      <c r="Y4403" s="4"/>
      <c r="Z4403" s="106"/>
      <c r="AA4403" s="114"/>
      <c r="AB4403" s="112"/>
      <c r="AC4403" s="178"/>
      <c r="AD4403" s="11"/>
      <c r="AE4403" s="106"/>
      <c r="AF4403" s="106"/>
      <c r="AG4403" s="106"/>
      <c r="AH4403" s="115"/>
      <c r="AI4403" s="116"/>
      <c r="AO4403" s="26"/>
      <c r="AP4403" s="26"/>
    </row>
    <row r="4404" spans="1:42" ht="15" customHeight="1" x14ac:dyDescent="0.25">
      <c r="A4404" s="105"/>
      <c r="B4404" s="106"/>
      <c r="C4404" s="2"/>
      <c r="D4404" s="2"/>
      <c r="E4404" s="106"/>
      <c r="F4404" s="107"/>
      <c r="G4404" s="108"/>
      <c r="H4404" s="109"/>
      <c r="I4404" s="109"/>
      <c r="J4404" s="110"/>
      <c r="K4404" s="117"/>
      <c r="L4404" s="178"/>
      <c r="M4404" s="178"/>
      <c r="N4404" s="106"/>
      <c r="O4404" s="111"/>
      <c r="P4404" s="111"/>
      <c r="Q4404" s="106"/>
      <c r="R4404" s="106"/>
      <c r="S4404" s="106"/>
      <c r="T4404" s="106"/>
      <c r="U4404" s="106"/>
      <c r="V4404" s="106"/>
      <c r="W4404" s="19"/>
      <c r="X4404" s="2"/>
      <c r="Y4404" s="4"/>
      <c r="Z4404" s="106"/>
      <c r="AA4404" s="114"/>
      <c r="AB4404" s="112"/>
      <c r="AC4404" s="178"/>
      <c r="AD4404" s="11"/>
      <c r="AE4404" s="106"/>
      <c r="AF4404" s="106"/>
      <c r="AG4404" s="106"/>
      <c r="AH4404" s="115"/>
      <c r="AI4404" s="116"/>
      <c r="AO4404" s="26"/>
      <c r="AP4404" s="26"/>
    </row>
    <row r="4405" spans="1:42" ht="15" customHeight="1" x14ac:dyDescent="0.25">
      <c r="A4405" s="105"/>
      <c r="B4405" s="106"/>
      <c r="C4405" s="2"/>
      <c r="D4405" s="2"/>
      <c r="E4405" s="106"/>
      <c r="F4405" s="107"/>
      <c r="G4405" s="108"/>
      <c r="H4405" s="109"/>
      <c r="I4405" s="109"/>
      <c r="J4405" s="110"/>
      <c r="K4405" s="117"/>
      <c r="L4405" s="178"/>
      <c r="M4405" s="178"/>
      <c r="N4405" s="106"/>
      <c r="O4405" s="111"/>
      <c r="P4405" s="111"/>
      <c r="Q4405" s="106"/>
      <c r="R4405" s="106"/>
      <c r="S4405" s="106"/>
      <c r="T4405" s="106"/>
      <c r="U4405" s="106"/>
      <c r="V4405" s="106"/>
      <c r="W4405" s="19"/>
      <c r="X4405" s="2"/>
      <c r="Y4405" s="4"/>
      <c r="Z4405" s="106"/>
      <c r="AA4405" s="114"/>
      <c r="AB4405" s="112"/>
      <c r="AC4405" s="178"/>
      <c r="AD4405" s="11"/>
      <c r="AE4405" s="106"/>
      <c r="AF4405" s="106"/>
      <c r="AG4405" s="106"/>
      <c r="AH4405" s="115"/>
      <c r="AI4405" s="116"/>
      <c r="AO4405" s="26"/>
      <c r="AP4405" s="26"/>
    </row>
    <row r="4406" spans="1:42" ht="15" customHeight="1" x14ac:dyDescent="0.25">
      <c r="A4406" s="105"/>
      <c r="B4406" s="106"/>
      <c r="C4406" s="2"/>
      <c r="D4406" s="2"/>
      <c r="E4406" s="106"/>
      <c r="F4406" s="107"/>
      <c r="G4406" s="108"/>
      <c r="H4406" s="109"/>
      <c r="I4406" s="109"/>
      <c r="J4406" s="110"/>
      <c r="K4406" s="117"/>
      <c r="L4406" s="178"/>
      <c r="M4406" s="178"/>
      <c r="N4406" s="106"/>
      <c r="O4406" s="111"/>
      <c r="P4406" s="111"/>
      <c r="Q4406" s="106"/>
      <c r="R4406" s="106"/>
      <c r="S4406" s="106"/>
      <c r="T4406" s="106"/>
      <c r="U4406" s="106"/>
      <c r="V4406" s="106"/>
      <c r="W4406" s="19"/>
      <c r="X4406" s="2"/>
      <c r="Y4406" s="4"/>
      <c r="Z4406" s="106"/>
      <c r="AA4406" s="114"/>
      <c r="AB4406" s="112"/>
      <c r="AC4406" s="178"/>
      <c r="AD4406" s="11"/>
      <c r="AE4406" s="106"/>
      <c r="AF4406" s="106"/>
      <c r="AG4406" s="106"/>
      <c r="AH4406" s="115"/>
      <c r="AI4406" s="116"/>
      <c r="AO4406" s="26"/>
      <c r="AP4406" s="26"/>
    </row>
    <row r="4407" spans="1:42" ht="15" customHeight="1" x14ac:dyDescent="0.25">
      <c r="A4407" s="105"/>
      <c r="B4407" s="106"/>
      <c r="C4407" s="2"/>
      <c r="D4407" s="2"/>
      <c r="E4407" s="106"/>
      <c r="F4407" s="107"/>
      <c r="G4407" s="108"/>
      <c r="H4407" s="109"/>
      <c r="I4407" s="109"/>
      <c r="J4407" s="110"/>
      <c r="K4407" s="117"/>
      <c r="L4407" s="178"/>
      <c r="M4407" s="178"/>
      <c r="N4407" s="106"/>
      <c r="O4407" s="111"/>
      <c r="P4407" s="111"/>
      <c r="Q4407" s="106"/>
      <c r="R4407" s="106"/>
      <c r="S4407" s="106"/>
      <c r="T4407" s="106"/>
      <c r="U4407" s="106"/>
      <c r="V4407" s="106"/>
      <c r="W4407" s="19"/>
      <c r="X4407" s="2"/>
      <c r="Y4407" s="4"/>
      <c r="Z4407" s="106"/>
      <c r="AA4407" s="114"/>
      <c r="AB4407" s="112"/>
      <c r="AC4407" s="178"/>
      <c r="AD4407" s="11"/>
      <c r="AE4407" s="106"/>
      <c r="AF4407" s="106"/>
      <c r="AG4407" s="106"/>
      <c r="AH4407" s="115"/>
      <c r="AI4407" s="116"/>
      <c r="AO4407" s="26"/>
      <c r="AP4407" s="26"/>
    </row>
    <row r="4408" spans="1:42" ht="15" customHeight="1" x14ac:dyDescent="0.25">
      <c r="A4408" s="105"/>
      <c r="B4408" s="106"/>
      <c r="C4408" s="2"/>
      <c r="D4408" s="2"/>
      <c r="E4408" s="106"/>
      <c r="F4408" s="107"/>
      <c r="G4408" s="108"/>
      <c r="H4408" s="109"/>
      <c r="I4408" s="109"/>
      <c r="J4408" s="110"/>
      <c r="K4408" s="117"/>
      <c r="L4408" s="178"/>
      <c r="M4408" s="178"/>
      <c r="N4408" s="106"/>
      <c r="O4408" s="111"/>
      <c r="P4408" s="111"/>
      <c r="Q4408" s="106"/>
      <c r="R4408" s="106"/>
      <c r="S4408" s="106"/>
      <c r="T4408" s="106"/>
      <c r="U4408" s="106"/>
      <c r="V4408" s="106"/>
      <c r="W4408" s="19"/>
      <c r="X4408" s="2"/>
      <c r="Y4408" s="4"/>
      <c r="Z4408" s="106"/>
      <c r="AA4408" s="114"/>
      <c r="AB4408" s="112"/>
      <c r="AC4408" s="178"/>
      <c r="AD4408" s="11"/>
      <c r="AE4408" s="106"/>
      <c r="AF4408" s="106"/>
      <c r="AG4408" s="106"/>
      <c r="AH4408" s="115"/>
      <c r="AI4408" s="116"/>
      <c r="AO4408" s="26"/>
      <c r="AP4408" s="26"/>
    </row>
    <row r="4409" spans="1:42" ht="15" customHeight="1" x14ac:dyDescent="0.25">
      <c r="A4409" s="105"/>
      <c r="B4409" s="106"/>
      <c r="C4409" s="2"/>
      <c r="D4409" s="2"/>
      <c r="E4409" s="106"/>
      <c r="F4409" s="107"/>
      <c r="G4409" s="108"/>
      <c r="H4409" s="109"/>
      <c r="I4409" s="109"/>
      <c r="J4409" s="110"/>
      <c r="K4409" s="117"/>
      <c r="L4409" s="178"/>
      <c r="M4409" s="178"/>
      <c r="N4409" s="106"/>
      <c r="O4409" s="111"/>
      <c r="P4409" s="111"/>
      <c r="Q4409" s="106"/>
      <c r="R4409" s="106"/>
      <c r="S4409" s="106"/>
      <c r="T4409" s="106"/>
      <c r="U4409" s="106"/>
      <c r="V4409" s="106"/>
      <c r="W4409" s="19"/>
      <c r="X4409" s="2"/>
      <c r="Y4409" s="4"/>
      <c r="Z4409" s="106"/>
      <c r="AA4409" s="114"/>
      <c r="AB4409" s="112"/>
      <c r="AC4409" s="178"/>
      <c r="AD4409" s="11"/>
      <c r="AE4409" s="106"/>
      <c r="AF4409" s="106"/>
      <c r="AG4409" s="106"/>
      <c r="AH4409" s="115"/>
      <c r="AI4409" s="116"/>
      <c r="AO4409" s="26"/>
      <c r="AP4409" s="26"/>
    </row>
    <row r="4410" spans="1:42" ht="15" customHeight="1" x14ac:dyDescent="0.25">
      <c r="A4410" s="105"/>
      <c r="B4410" s="106"/>
      <c r="C4410" s="2"/>
      <c r="D4410" s="2"/>
      <c r="E4410" s="106"/>
      <c r="F4410" s="107"/>
      <c r="G4410" s="108"/>
      <c r="H4410" s="109"/>
      <c r="I4410" s="109"/>
      <c r="J4410" s="110"/>
      <c r="K4410" s="117"/>
      <c r="L4410" s="178"/>
      <c r="M4410" s="178"/>
      <c r="N4410" s="106"/>
      <c r="O4410" s="111"/>
      <c r="P4410" s="111"/>
      <c r="Q4410" s="106"/>
      <c r="R4410" s="106"/>
      <c r="S4410" s="106"/>
      <c r="T4410" s="106"/>
      <c r="U4410" s="106"/>
      <c r="V4410" s="106"/>
      <c r="W4410" s="19"/>
      <c r="X4410" s="2"/>
      <c r="Y4410" s="4"/>
      <c r="Z4410" s="106"/>
      <c r="AA4410" s="114"/>
      <c r="AB4410" s="112"/>
      <c r="AC4410" s="178"/>
      <c r="AD4410" s="11"/>
      <c r="AE4410" s="106"/>
      <c r="AF4410" s="106"/>
      <c r="AG4410" s="106"/>
      <c r="AH4410" s="115"/>
      <c r="AI4410" s="116"/>
      <c r="AO4410" s="26"/>
      <c r="AP4410" s="26"/>
    </row>
    <row r="4411" spans="1:42" ht="15" customHeight="1" x14ac:dyDescent="0.25">
      <c r="A4411" s="105"/>
      <c r="B4411" s="106"/>
      <c r="C4411" s="2"/>
      <c r="D4411" s="2"/>
      <c r="E4411" s="106"/>
      <c r="F4411" s="107"/>
      <c r="G4411" s="108"/>
      <c r="H4411" s="109"/>
      <c r="I4411" s="109"/>
      <c r="J4411" s="110"/>
      <c r="K4411" s="117"/>
      <c r="L4411" s="178"/>
      <c r="M4411" s="178"/>
      <c r="N4411" s="106"/>
      <c r="O4411" s="111"/>
      <c r="P4411" s="111"/>
      <c r="Q4411" s="106"/>
      <c r="R4411" s="106"/>
      <c r="S4411" s="106"/>
      <c r="T4411" s="106"/>
      <c r="U4411" s="106"/>
      <c r="V4411" s="106"/>
      <c r="W4411" s="19"/>
      <c r="X4411" s="2"/>
      <c r="Y4411" s="4"/>
      <c r="Z4411" s="106"/>
      <c r="AA4411" s="114"/>
      <c r="AB4411" s="112"/>
      <c r="AC4411" s="178"/>
      <c r="AD4411" s="11"/>
      <c r="AE4411" s="106"/>
      <c r="AF4411" s="106"/>
      <c r="AG4411" s="106"/>
      <c r="AH4411" s="115"/>
      <c r="AI4411" s="116"/>
      <c r="AO4411" s="26"/>
      <c r="AP4411" s="26"/>
    </row>
    <row r="4412" spans="1:42" ht="15" customHeight="1" x14ac:dyDescent="0.25">
      <c r="A4412" s="105"/>
      <c r="B4412" s="106"/>
      <c r="C4412" s="2"/>
      <c r="D4412" s="2"/>
      <c r="E4412" s="106"/>
      <c r="F4412" s="107"/>
      <c r="G4412" s="108"/>
      <c r="H4412" s="109"/>
      <c r="I4412" s="109"/>
      <c r="J4412" s="110"/>
      <c r="K4412" s="117"/>
      <c r="L4412" s="178"/>
      <c r="M4412" s="178"/>
      <c r="N4412" s="106"/>
      <c r="O4412" s="111"/>
      <c r="P4412" s="111"/>
      <c r="Q4412" s="106"/>
      <c r="R4412" s="106"/>
      <c r="S4412" s="106"/>
      <c r="T4412" s="106"/>
      <c r="U4412" s="106"/>
      <c r="V4412" s="106"/>
      <c r="W4412" s="19"/>
      <c r="X4412" s="2"/>
      <c r="Y4412" s="4"/>
      <c r="Z4412" s="106"/>
      <c r="AA4412" s="114"/>
      <c r="AB4412" s="112"/>
      <c r="AC4412" s="178"/>
      <c r="AD4412" s="11"/>
      <c r="AE4412" s="106"/>
      <c r="AF4412" s="106"/>
      <c r="AG4412" s="106"/>
      <c r="AH4412" s="115"/>
      <c r="AI4412" s="116"/>
      <c r="AO4412" s="26"/>
      <c r="AP4412" s="26"/>
    </row>
    <row r="4413" spans="1:42" ht="15" customHeight="1" x14ac:dyDescent="0.25">
      <c r="A4413" s="105"/>
      <c r="B4413" s="106"/>
      <c r="C4413" s="2"/>
      <c r="D4413" s="2"/>
      <c r="E4413" s="106"/>
      <c r="F4413" s="107"/>
      <c r="G4413" s="108"/>
      <c r="H4413" s="109"/>
      <c r="I4413" s="109"/>
      <c r="J4413" s="110"/>
      <c r="K4413" s="117"/>
      <c r="L4413" s="178"/>
      <c r="M4413" s="178"/>
      <c r="N4413" s="106"/>
      <c r="O4413" s="111"/>
      <c r="P4413" s="111"/>
      <c r="Q4413" s="106"/>
      <c r="R4413" s="106"/>
      <c r="S4413" s="106"/>
      <c r="T4413" s="106"/>
      <c r="U4413" s="106"/>
      <c r="V4413" s="106"/>
      <c r="W4413" s="19"/>
      <c r="X4413" s="2"/>
      <c r="Y4413" s="4"/>
      <c r="Z4413" s="106"/>
      <c r="AA4413" s="114"/>
      <c r="AB4413" s="112"/>
      <c r="AC4413" s="178"/>
      <c r="AD4413" s="11"/>
      <c r="AE4413" s="106"/>
      <c r="AF4413" s="106"/>
      <c r="AG4413" s="106"/>
      <c r="AH4413" s="115"/>
      <c r="AI4413" s="116"/>
      <c r="AO4413" s="26"/>
      <c r="AP4413" s="26"/>
    </row>
    <row r="4414" spans="1:42" ht="15" customHeight="1" x14ac:dyDescent="0.25">
      <c r="A4414" s="105"/>
      <c r="B4414" s="106"/>
      <c r="C4414" s="2"/>
      <c r="D4414" s="2"/>
      <c r="E4414" s="106"/>
      <c r="F4414" s="107"/>
      <c r="G4414" s="108"/>
      <c r="H4414" s="109"/>
      <c r="I4414" s="109"/>
      <c r="J4414" s="110"/>
      <c r="K4414" s="117"/>
      <c r="L4414" s="178"/>
      <c r="M4414" s="178"/>
      <c r="N4414" s="106"/>
      <c r="O4414" s="111"/>
      <c r="P4414" s="111"/>
      <c r="Q4414" s="106"/>
      <c r="R4414" s="106"/>
      <c r="S4414" s="106"/>
      <c r="T4414" s="106"/>
      <c r="U4414" s="106"/>
      <c r="V4414" s="106"/>
      <c r="W4414" s="19"/>
      <c r="X4414" s="2"/>
      <c r="Y4414" s="4"/>
      <c r="Z4414" s="106"/>
      <c r="AA4414" s="114"/>
      <c r="AB4414" s="112"/>
      <c r="AC4414" s="178"/>
      <c r="AD4414" s="11"/>
      <c r="AE4414" s="106"/>
      <c r="AF4414" s="106"/>
      <c r="AG4414" s="106"/>
      <c r="AH4414" s="115"/>
      <c r="AI4414" s="116"/>
      <c r="AO4414" s="26"/>
      <c r="AP4414" s="26"/>
    </row>
    <row r="4415" spans="1:42" ht="15" customHeight="1" x14ac:dyDescent="0.25">
      <c r="A4415" s="105"/>
      <c r="B4415" s="106"/>
      <c r="C4415" s="2"/>
      <c r="D4415" s="2"/>
      <c r="E4415" s="106"/>
      <c r="F4415" s="107"/>
      <c r="G4415" s="108"/>
      <c r="H4415" s="109"/>
      <c r="I4415" s="109"/>
      <c r="J4415" s="110"/>
      <c r="K4415" s="117"/>
      <c r="L4415" s="178"/>
      <c r="M4415" s="178"/>
      <c r="N4415" s="106"/>
      <c r="O4415" s="111"/>
      <c r="P4415" s="111"/>
      <c r="Q4415" s="106"/>
      <c r="R4415" s="106"/>
      <c r="S4415" s="106"/>
      <c r="T4415" s="106"/>
      <c r="U4415" s="106"/>
      <c r="V4415" s="106"/>
      <c r="W4415" s="19"/>
      <c r="X4415" s="2"/>
      <c r="Y4415" s="4"/>
      <c r="Z4415" s="106"/>
      <c r="AA4415" s="114"/>
      <c r="AB4415" s="112"/>
      <c r="AC4415" s="178"/>
      <c r="AD4415" s="11"/>
      <c r="AE4415" s="106"/>
      <c r="AF4415" s="106"/>
      <c r="AG4415" s="106"/>
      <c r="AH4415" s="115"/>
      <c r="AI4415" s="116"/>
      <c r="AO4415" s="26"/>
      <c r="AP4415" s="26"/>
    </row>
    <row r="4416" spans="1:42" ht="15" customHeight="1" x14ac:dyDescent="0.25">
      <c r="A4416" s="105"/>
      <c r="B4416" s="106"/>
      <c r="C4416" s="2"/>
      <c r="D4416" s="2"/>
      <c r="E4416" s="106"/>
      <c r="F4416" s="107"/>
      <c r="G4416" s="108"/>
      <c r="H4416" s="109"/>
      <c r="I4416" s="109"/>
      <c r="J4416" s="110"/>
      <c r="K4416" s="117"/>
      <c r="L4416" s="178"/>
      <c r="M4416" s="178"/>
      <c r="N4416" s="106"/>
      <c r="O4416" s="111"/>
      <c r="P4416" s="111"/>
      <c r="Q4416" s="106"/>
      <c r="R4416" s="106"/>
      <c r="S4416" s="106"/>
      <c r="T4416" s="106"/>
      <c r="U4416" s="106"/>
      <c r="V4416" s="106"/>
      <c r="W4416" s="19"/>
      <c r="X4416" s="2"/>
      <c r="Y4416" s="4"/>
      <c r="Z4416" s="106"/>
      <c r="AA4416" s="114"/>
      <c r="AB4416" s="112"/>
      <c r="AC4416" s="178"/>
      <c r="AD4416" s="11"/>
      <c r="AE4416" s="106"/>
      <c r="AF4416" s="106"/>
      <c r="AG4416" s="106"/>
      <c r="AH4416" s="115"/>
      <c r="AI4416" s="116"/>
      <c r="AO4416" s="26"/>
      <c r="AP4416" s="26"/>
    </row>
    <row r="4417" spans="1:42" ht="15" customHeight="1" x14ac:dyDescent="0.25">
      <c r="A4417" s="105"/>
      <c r="B4417" s="106"/>
      <c r="C4417" s="2"/>
      <c r="D4417" s="2"/>
      <c r="E4417" s="106"/>
      <c r="F4417" s="107"/>
      <c r="G4417" s="108"/>
      <c r="H4417" s="109"/>
      <c r="I4417" s="109"/>
      <c r="J4417" s="110"/>
      <c r="K4417" s="117"/>
      <c r="L4417" s="178"/>
      <c r="M4417" s="178"/>
      <c r="N4417" s="106"/>
      <c r="O4417" s="111"/>
      <c r="P4417" s="111"/>
      <c r="Q4417" s="106"/>
      <c r="R4417" s="106"/>
      <c r="S4417" s="106"/>
      <c r="T4417" s="106"/>
      <c r="U4417" s="106"/>
      <c r="V4417" s="106"/>
      <c r="W4417" s="19"/>
      <c r="X4417" s="2"/>
      <c r="Y4417" s="4"/>
      <c r="Z4417" s="106"/>
      <c r="AA4417" s="114"/>
      <c r="AB4417" s="112"/>
      <c r="AC4417" s="178"/>
      <c r="AD4417" s="11"/>
      <c r="AE4417" s="106"/>
      <c r="AF4417" s="106"/>
      <c r="AG4417" s="106"/>
      <c r="AH4417" s="115"/>
      <c r="AI4417" s="116"/>
      <c r="AO4417" s="26"/>
      <c r="AP4417" s="26"/>
    </row>
    <row r="4418" spans="1:42" ht="15" customHeight="1" x14ac:dyDescent="0.25">
      <c r="A4418" s="105"/>
      <c r="B4418" s="106"/>
      <c r="C4418" s="2"/>
      <c r="D4418" s="2"/>
      <c r="E4418" s="106"/>
      <c r="F4418" s="107"/>
      <c r="G4418" s="108"/>
      <c r="H4418" s="109"/>
      <c r="I4418" s="109"/>
      <c r="J4418" s="110"/>
      <c r="K4418" s="117"/>
      <c r="L4418" s="178"/>
      <c r="M4418" s="178"/>
      <c r="N4418" s="106"/>
      <c r="O4418" s="111"/>
      <c r="P4418" s="111"/>
      <c r="Q4418" s="106"/>
      <c r="R4418" s="106"/>
      <c r="S4418" s="106"/>
      <c r="T4418" s="106"/>
      <c r="U4418" s="106"/>
      <c r="V4418" s="106"/>
      <c r="W4418" s="19"/>
      <c r="X4418" s="2"/>
      <c r="Y4418" s="4"/>
      <c r="Z4418" s="106"/>
      <c r="AA4418" s="114"/>
      <c r="AB4418" s="112"/>
      <c r="AC4418" s="178"/>
      <c r="AD4418" s="11"/>
      <c r="AE4418" s="106"/>
      <c r="AF4418" s="106"/>
      <c r="AG4418" s="106"/>
      <c r="AH4418" s="115"/>
      <c r="AI4418" s="116"/>
      <c r="AO4418" s="26"/>
      <c r="AP4418" s="26"/>
    </row>
    <row r="4419" spans="1:42" ht="15" customHeight="1" x14ac:dyDescent="0.25">
      <c r="A4419" s="105"/>
      <c r="B4419" s="106"/>
      <c r="C4419" s="2"/>
      <c r="D4419" s="2"/>
      <c r="E4419" s="106"/>
      <c r="F4419" s="107"/>
      <c r="G4419" s="108"/>
      <c r="H4419" s="109"/>
      <c r="I4419" s="109"/>
      <c r="J4419" s="110"/>
      <c r="K4419" s="117"/>
      <c r="L4419" s="178"/>
      <c r="M4419" s="178"/>
      <c r="N4419" s="106"/>
      <c r="O4419" s="111"/>
      <c r="P4419" s="111"/>
      <c r="Q4419" s="106"/>
      <c r="R4419" s="106"/>
      <c r="S4419" s="106"/>
      <c r="T4419" s="106"/>
      <c r="U4419" s="106"/>
      <c r="V4419" s="106"/>
      <c r="W4419" s="19"/>
      <c r="X4419" s="2"/>
      <c r="Y4419" s="4"/>
      <c r="Z4419" s="106"/>
      <c r="AA4419" s="114"/>
      <c r="AB4419" s="112"/>
      <c r="AC4419" s="178"/>
      <c r="AD4419" s="11"/>
      <c r="AE4419" s="106"/>
      <c r="AF4419" s="106"/>
      <c r="AG4419" s="106"/>
      <c r="AH4419" s="115"/>
      <c r="AI4419" s="116"/>
      <c r="AO4419" s="26"/>
      <c r="AP4419" s="26"/>
    </row>
    <row r="4420" spans="1:42" ht="15" customHeight="1" x14ac:dyDescent="0.25">
      <c r="A4420" s="105"/>
      <c r="B4420" s="106"/>
      <c r="C4420" s="2"/>
      <c r="D4420" s="2"/>
      <c r="E4420" s="106"/>
      <c r="F4420" s="107"/>
      <c r="G4420" s="108"/>
      <c r="H4420" s="109"/>
      <c r="I4420" s="109"/>
      <c r="J4420" s="110"/>
      <c r="K4420" s="117"/>
      <c r="L4420" s="178"/>
      <c r="M4420" s="178"/>
      <c r="N4420" s="106"/>
      <c r="O4420" s="111"/>
      <c r="P4420" s="111"/>
      <c r="Q4420" s="106"/>
      <c r="R4420" s="106"/>
      <c r="S4420" s="106"/>
      <c r="T4420" s="106"/>
      <c r="U4420" s="106"/>
      <c r="V4420" s="106"/>
      <c r="W4420" s="19"/>
      <c r="X4420" s="2"/>
      <c r="Y4420" s="4"/>
      <c r="Z4420" s="106"/>
      <c r="AA4420" s="114"/>
      <c r="AB4420" s="112"/>
      <c r="AC4420" s="178"/>
      <c r="AD4420" s="11"/>
      <c r="AE4420" s="106"/>
      <c r="AF4420" s="106"/>
      <c r="AG4420" s="106"/>
      <c r="AH4420" s="115"/>
      <c r="AI4420" s="116"/>
      <c r="AO4420" s="26"/>
      <c r="AP4420" s="26"/>
    </row>
    <row r="4421" spans="1:42" ht="15" customHeight="1" x14ac:dyDescent="0.25">
      <c r="A4421" s="105"/>
      <c r="B4421" s="106"/>
      <c r="C4421" s="2"/>
      <c r="D4421" s="2"/>
      <c r="E4421" s="106"/>
      <c r="F4421" s="107"/>
      <c r="G4421" s="108"/>
      <c r="H4421" s="109"/>
      <c r="I4421" s="109"/>
      <c r="J4421" s="110"/>
      <c r="K4421" s="117"/>
      <c r="L4421" s="178"/>
      <c r="M4421" s="178"/>
      <c r="N4421" s="106"/>
      <c r="O4421" s="111"/>
      <c r="P4421" s="111"/>
      <c r="Q4421" s="106"/>
      <c r="R4421" s="106"/>
      <c r="S4421" s="106"/>
      <c r="T4421" s="106"/>
      <c r="U4421" s="106"/>
      <c r="V4421" s="106"/>
      <c r="W4421" s="19"/>
      <c r="X4421" s="2"/>
      <c r="Y4421" s="4"/>
      <c r="Z4421" s="106"/>
      <c r="AA4421" s="114"/>
      <c r="AB4421" s="112"/>
      <c r="AC4421" s="178"/>
      <c r="AD4421" s="11"/>
      <c r="AE4421" s="106"/>
      <c r="AF4421" s="106"/>
      <c r="AG4421" s="106"/>
      <c r="AH4421" s="115"/>
      <c r="AI4421" s="116"/>
      <c r="AO4421" s="26"/>
      <c r="AP4421" s="26"/>
    </row>
    <row r="4422" spans="1:42" ht="15" customHeight="1" x14ac:dyDescent="0.25">
      <c r="A4422" s="105"/>
      <c r="B4422" s="106"/>
      <c r="C4422" s="2"/>
      <c r="D4422" s="2"/>
      <c r="E4422" s="106"/>
      <c r="F4422" s="107"/>
      <c r="G4422" s="108"/>
      <c r="H4422" s="109"/>
      <c r="I4422" s="109"/>
      <c r="J4422" s="110"/>
      <c r="K4422" s="117"/>
      <c r="L4422" s="178"/>
      <c r="M4422" s="178"/>
      <c r="N4422" s="106"/>
      <c r="O4422" s="111"/>
      <c r="P4422" s="111"/>
      <c r="Q4422" s="106"/>
      <c r="R4422" s="106"/>
      <c r="S4422" s="106"/>
      <c r="T4422" s="106"/>
      <c r="U4422" s="106"/>
      <c r="V4422" s="106"/>
      <c r="W4422" s="19"/>
      <c r="X4422" s="2"/>
      <c r="Y4422" s="4"/>
      <c r="Z4422" s="106"/>
      <c r="AA4422" s="114"/>
      <c r="AB4422" s="112"/>
      <c r="AC4422" s="178"/>
      <c r="AD4422" s="11"/>
      <c r="AE4422" s="106"/>
      <c r="AF4422" s="106"/>
      <c r="AG4422" s="106"/>
      <c r="AH4422" s="115"/>
      <c r="AI4422" s="116"/>
      <c r="AO4422" s="26"/>
      <c r="AP4422" s="26"/>
    </row>
    <row r="4423" spans="1:42" ht="15" customHeight="1" x14ac:dyDescent="0.25">
      <c r="A4423" s="105"/>
      <c r="B4423" s="106"/>
      <c r="C4423" s="2"/>
      <c r="D4423" s="2"/>
      <c r="E4423" s="106"/>
      <c r="F4423" s="107"/>
      <c r="G4423" s="108"/>
      <c r="H4423" s="109"/>
      <c r="I4423" s="109"/>
      <c r="J4423" s="110"/>
      <c r="K4423" s="117"/>
      <c r="L4423" s="178"/>
      <c r="M4423" s="178"/>
      <c r="N4423" s="106"/>
      <c r="O4423" s="111"/>
      <c r="P4423" s="111"/>
      <c r="Q4423" s="106"/>
      <c r="R4423" s="106"/>
      <c r="S4423" s="106"/>
      <c r="T4423" s="106"/>
      <c r="U4423" s="106"/>
      <c r="V4423" s="106"/>
      <c r="W4423" s="19"/>
      <c r="X4423" s="2"/>
      <c r="Y4423" s="4"/>
      <c r="Z4423" s="106"/>
      <c r="AA4423" s="114"/>
      <c r="AB4423" s="112"/>
      <c r="AC4423" s="178"/>
      <c r="AD4423" s="11"/>
      <c r="AE4423" s="106"/>
      <c r="AF4423" s="106"/>
      <c r="AG4423" s="106"/>
      <c r="AH4423" s="115"/>
      <c r="AI4423" s="116"/>
      <c r="AO4423" s="26"/>
      <c r="AP4423" s="26"/>
    </row>
    <row r="4424" spans="1:42" ht="15" customHeight="1" x14ac:dyDescent="0.25">
      <c r="A4424" s="105"/>
      <c r="B4424" s="106"/>
      <c r="C4424" s="2"/>
      <c r="D4424" s="2"/>
      <c r="E4424" s="106"/>
      <c r="F4424" s="107"/>
      <c r="G4424" s="108"/>
      <c r="H4424" s="109"/>
      <c r="I4424" s="109"/>
      <c r="J4424" s="110"/>
      <c r="K4424" s="117"/>
      <c r="L4424" s="178"/>
      <c r="M4424" s="178"/>
      <c r="N4424" s="106"/>
      <c r="O4424" s="111"/>
      <c r="P4424" s="111"/>
      <c r="Q4424" s="106"/>
      <c r="R4424" s="106"/>
      <c r="S4424" s="106"/>
      <c r="T4424" s="106"/>
      <c r="U4424" s="106"/>
      <c r="V4424" s="106"/>
      <c r="W4424" s="19"/>
      <c r="X4424" s="2"/>
      <c r="Y4424" s="4"/>
      <c r="Z4424" s="106"/>
      <c r="AA4424" s="114"/>
      <c r="AB4424" s="112"/>
      <c r="AC4424" s="178"/>
      <c r="AD4424" s="11"/>
      <c r="AE4424" s="106"/>
      <c r="AF4424" s="106"/>
      <c r="AG4424" s="106"/>
      <c r="AH4424" s="115"/>
      <c r="AI4424" s="116"/>
      <c r="AO4424" s="26"/>
      <c r="AP4424" s="26"/>
    </row>
    <row r="4425" spans="1:42" ht="15" customHeight="1" x14ac:dyDescent="0.25">
      <c r="A4425" s="105"/>
      <c r="B4425" s="106"/>
      <c r="C4425" s="2"/>
      <c r="D4425" s="2"/>
      <c r="E4425" s="106"/>
      <c r="F4425" s="107"/>
      <c r="G4425" s="108"/>
      <c r="H4425" s="109"/>
      <c r="I4425" s="109"/>
      <c r="J4425" s="110"/>
      <c r="K4425" s="117"/>
      <c r="L4425" s="178"/>
      <c r="M4425" s="178"/>
      <c r="N4425" s="106"/>
      <c r="O4425" s="111"/>
      <c r="P4425" s="111"/>
      <c r="Q4425" s="106"/>
      <c r="R4425" s="106"/>
      <c r="S4425" s="106"/>
      <c r="T4425" s="106"/>
      <c r="U4425" s="106"/>
      <c r="V4425" s="106"/>
      <c r="W4425" s="19"/>
      <c r="X4425" s="2"/>
      <c r="Y4425" s="4"/>
      <c r="Z4425" s="106"/>
      <c r="AA4425" s="114"/>
      <c r="AB4425" s="112"/>
      <c r="AC4425" s="178"/>
      <c r="AD4425" s="11"/>
      <c r="AE4425" s="106"/>
      <c r="AF4425" s="106"/>
      <c r="AG4425" s="106"/>
      <c r="AH4425" s="115"/>
      <c r="AI4425" s="116"/>
      <c r="AO4425" s="26"/>
      <c r="AP4425" s="26"/>
    </row>
    <row r="4426" spans="1:42" ht="15" customHeight="1" x14ac:dyDescent="0.25">
      <c r="A4426" s="105"/>
      <c r="B4426" s="106"/>
      <c r="C4426" s="2"/>
      <c r="D4426" s="2"/>
      <c r="E4426" s="106"/>
      <c r="F4426" s="107"/>
      <c r="G4426" s="108"/>
      <c r="H4426" s="109"/>
      <c r="I4426" s="109"/>
      <c r="J4426" s="110"/>
      <c r="K4426" s="117"/>
      <c r="L4426" s="178"/>
      <c r="M4426" s="178"/>
      <c r="N4426" s="106"/>
      <c r="O4426" s="111"/>
      <c r="P4426" s="111"/>
      <c r="Q4426" s="106"/>
      <c r="R4426" s="106"/>
      <c r="S4426" s="106"/>
      <c r="T4426" s="106"/>
      <c r="U4426" s="106"/>
      <c r="V4426" s="106"/>
      <c r="W4426" s="19"/>
      <c r="X4426" s="2"/>
      <c r="Y4426" s="4"/>
      <c r="Z4426" s="106"/>
      <c r="AA4426" s="114"/>
      <c r="AB4426" s="112"/>
      <c r="AC4426" s="178"/>
      <c r="AD4426" s="11"/>
      <c r="AE4426" s="106"/>
      <c r="AF4426" s="106"/>
      <c r="AG4426" s="106"/>
      <c r="AH4426" s="115"/>
      <c r="AI4426" s="116"/>
      <c r="AO4426" s="26"/>
      <c r="AP4426" s="26"/>
    </row>
    <row r="4427" spans="1:42" ht="15" customHeight="1" x14ac:dyDescent="0.25">
      <c r="A4427" s="105"/>
      <c r="B4427" s="106"/>
      <c r="C4427" s="2"/>
      <c r="D4427" s="2"/>
      <c r="E4427" s="106"/>
      <c r="F4427" s="107"/>
      <c r="G4427" s="108"/>
      <c r="H4427" s="109"/>
      <c r="I4427" s="109"/>
      <c r="J4427" s="110"/>
      <c r="K4427" s="117"/>
      <c r="L4427" s="178"/>
      <c r="M4427" s="178"/>
      <c r="N4427" s="106"/>
      <c r="O4427" s="111"/>
      <c r="P4427" s="111"/>
      <c r="Q4427" s="106"/>
      <c r="R4427" s="106"/>
      <c r="S4427" s="106"/>
      <c r="T4427" s="106"/>
      <c r="U4427" s="106"/>
      <c r="V4427" s="106"/>
      <c r="W4427" s="19"/>
      <c r="X4427" s="2"/>
      <c r="Y4427" s="4"/>
      <c r="Z4427" s="106"/>
      <c r="AA4427" s="114"/>
      <c r="AB4427" s="112"/>
      <c r="AC4427" s="178"/>
      <c r="AD4427" s="11"/>
      <c r="AE4427" s="106"/>
      <c r="AF4427" s="106"/>
      <c r="AG4427" s="106"/>
      <c r="AH4427" s="115"/>
      <c r="AI4427" s="116"/>
      <c r="AO4427" s="26"/>
      <c r="AP4427" s="26"/>
    </row>
    <row r="4428" spans="1:42" ht="15" customHeight="1" x14ac:dyDescent="0.25">
      <c r="A4428" s="105"/>
      <c r="B4428" s="106"/>
      <c r="C4428" s="2"/>
      <c r="D4428" s="2"/>
      <c r="E4428" s="106"/>
      <c r="F4428" s="107"/>
      <c r="G4428" s="108"/>
      <c r="H4428" s="109"/>
      <c r="I4428" s="109"/>
      <c r="J4428" s="110"/>
      <c r="K4428" s="117"/>
      <c r="L4428" s="178"/>
      <c r="M4428" s="178"/>
      <c r="N4428" s="106"/>
      <c r="O4428" s="111"/>
      <c r="P4428" s="111"/>
      <c r="Q4428" s="106"/>
      <c r="R4428" s="106"/>
      <c r="S4428" s="106"/>
      <c r="T4428" s="106"/>
      <c r="U4428" s="106"/>
      <c r="V4428" s="106"/>
      <c r="W4428" s="19"/>
      <c r="X4428" s="2"/>
      <c r="Y4428" s="4"/>
      <c r="Z4428" s="106"/>
      <c r="AA4428" s="114"/>
      <c r="AB4428" s="112"/>
      <c r="AC4428" s="178"/>
      <c r="AD4428" s="11"/>
      <c r="AE4428" s="106"/>
      <c r="AF4428" s="106"/>
      <c r="AG4428" s="106"/>
      <c r="AH4428" s="115"/>
      <c r="AI4428" s="116"/>
      <c r="AO4428" s="26"/>
      <c r="AP4428" s="26"/>
    </row>
    <row r="4429" spans="1:42" ht="15" customHeight="1" x14ac:dyDescent="0.25">
      <c r="A4429" s="183"/>
      <c r="B4429" s="184"/>
      <c r="C4429" s="184"/>
      <c r="D4429" s="184"/>
      <c r="E4429" s="184"/>
      <c r="F4429" s="185"/>
      <c r="G4429" s="186"/>
      <c r="H4429" s="187"/>
      <c r="I4429" s="109"/>
      <c r="J4429" s="188"/>
      <c r="K4429" s="189"/>
      <c r="L4429" s="178"/>
      <c r="M4429" s="190"/>
      <c r="N4429" s="184"/>
      <c r="O4429" s="191"/>
      <c r="P4429" s="191"/>
      <c r="Q4429" s="184"/>
      <c r="R4429" s="184"/>
      <c r="S4429" s="184"/>
      <c r="T4429" s="184"/>
      <c r="U4429" s="184"/>
      <c r="V4429" s="184"/>
      <c r="W4429" s="192"/>
      <c r="X4429" s="184"/>
      <c r="Y4429" s="193"/>
      <c r="Z4429" s="184"/>
      <c r="AA4429" s="193"/>
      <c r="AB4429" s="192"/>
      <c r="AC4429" s="190"/>
      <c r="AD4429" s="11"/>
      <c r="AE4429" s="184"/>
      <c r="AF4429" s="184"/>
      <c r="AG4429" s="184"/>
      <c r="AH4429" s="194"/>
      <c r="AI4429" s="189"/>
      <c r="AO4429" s="26"/>
      <c r="AP4429" s="26"/>
    </row>
    <row r="4430" spans="1:42" ht="15" customHeight="1" x14ac:dyDescent="0.25">
      <c r="A4430" s="105"/>
      <c r="B4430" s="106"/>
      <c r="C4430" s="2"/>
      <c r="D4430" s="2"/>
      <c r="E4430" s="106"/>
      <c r="F4430" s="107"/>
      <c r="G4430" s="108"/>
      <c r="H4430" s="109"/>
      <c r="I4430" s="109"/>
      <c r="J4430" s="110"/>
      <c r="K4430" s="117"/>
      <c r="L4430" s="178"/>
      <c r="M4430" s="178"/>
      <c r="N4430" s="106"/>
      <c r="O4430" s="111"/>
      <c r="P4430" s="111"/>
      <c r="Q4430" s="106"/>
      <c r="R4430" s="106"/>
      <c r="S4430" s="106"/>
      <c r="T4430" s="106"/>
      <c r="U4430" s="106"/>
      <c r="V4430" s="106"/>
      <c r="W4430" s="19"/>
      <c r="X4430" s="2"/>
      <c r="Y4430" s="4"/>
      <c r="Z4430" s="106"/>
      <c r="AA4430" s="114"/>
      <c r="AB4430" s="112"/>
      <c r="AC4430" s="178"/>
      <c r="AD4430" s="11"/>
      <c r="AE4430" s="106"/>
      <c r="AF4430" s="106"/>
      <c r="AG4430" s="106"/>
      <c r="AH4430" s="115"/>
      <c r="AI4430" s="116"/>
      <c r="AO4430" s="26"/>
      <c r="AP4430" s="26"/>
    </row>
    <row r="4431" spans="1:42" ht="15" customHeight="1" x14ac:dyDescent="0.25">
      <c r="A4431" s="105"/>
      <c r="B4431" s="106"/>
      <c r="C4431" s="2"/>
      <c r="D4431" s="2"/>
      <c r="E4431" s="106"/>
      <c r="F4431" s="107"/>
      <c r="G4431" s="108"/>
      <c r="H4431" s="109"/>
      <c r="I4431" s="109"/>
      <c r="J4431" s="110"/>
      <c r="K4431" s="117"/>
      <c r="L4431" s="178"/>
      <c r="M4431" s="178"/>
      <c r="N4431" s="106"/>
      <c r="O4431" s="111"/>
      <c r="P4431" s="111"/>
      <c r="Q4431" s="106"/>
      <c r="R4431" s="106"/>
      <c r="S4431" s="106"/>
      <c r="T4431" s="106"/>
      <c r="U4431" s="106"/>
      <c r="V4431" s="106"/>
      <c r="W4431" s="19"/>
      <c r="X4431" s="2"/>
      <c r="Y4431" s="4"/>
      <c r="Z4431" s="106"/>
      <c r="AA4431" s="114"/>
      <c r="AB4431" s="112"/>
      <c r="AC4431" s="178"/>
      <c r="AD4431" s="11"/>
      <c r="AE4431" s="106"/>
      <c r="AF4431" s="106"/>
      <c r="AG4431" s="106"/>
      <c r="AH4431" s="115"/>
      <c r="AI4431" s="116"/>
      <c r="AO4431" s="26"/>
      <c r="AP4431" s="26"/>
    </row>
    <row r="4432" spans="1:42" ht="15" customHeight="1" x14ac:dyDescent="0.25">
      <c r="A4432" s="105"/>
      <c r="B4432" s="106"/>
      <c r="C4432" s="2"/>
      <c r="D4432" s="2"/>
      <c r="E4432" s="106"/>
      <c r="F4432" s="107"/>
      <c r="G4432" s="108"/>
      <c r="H4432" s="109"/>
      <c r="I4432" s="109"/>
      <c r="J4432" s="110"/>
      <c r="K4432" s="117"/>
      <c r="L4432" s="178"/>
      <c r="M4432" s="178"/>
      <c r="N4432" s="106"/>
      <c r="O4432" s="111"/>
      <c r="P4432" s="111"/>
      <c r="Q4432" s="106"/>
      <c r="R4432" s="106"/>
      <c r="S4432" s="106"/>
      <c r="T4432" s="106"/>
      <c r="U4432" s="106"/>
      <c r="V4432" s="106"/>
      <c r="W4432" s="19"/>
      <c r="X4432" s="2"/>
      <c r="Y4432" s="4"/>
      <c r="Z4432" s="106"/>
      <c r="AA4432" s="114"/>
      <c r="AB4432" s="112"/>
      <c r="AC4432" s="178"/>
      <c r="AD4432" s="11"/>
      <c r="AE4432" s="106"/>
      <c r="AF4432" s="106"/>
      <c r="AG4432" s="106"/>
      <c r="AH4432" s="115"/>
      <c r="AI4432" s="116"/>
      <c r="AO4432" s="26"/>
      <c r="AP4432" s="26"/>
    </row>
    <row r="4433" spans="1:42" ht="15" customHeight="1" x14ac:dyDescent="0.25">
      <c r="A4433" s="105"/>
      <c r="B4433" s="106"/>
      <c r="C4433" s="2"/>
      <c r="D4433" s="2"/>
      <c r="E4433" s="106"/>
      <c r="F4433" s="107"/>
      <c r="G4433" s="108"/>
      <c r="H4433" s="109"/>
      <c r="I4433" s="109"/>
      <c r="J4433" s="110"/>
      <c r="K4433" s="117"/>
      <c r="L4433" s="178"/>
      <c r="M4433" s="178"/>
      <c r="N4433" s="106"/>
      <c r="O4433" s="111"/>
      <c r="P4433" s="111"/>
      <c r="Q4433" s="106"/>
      <c r="R4433" s="106"/>
      <c r="S4433" s="106"/>
      <c r="T4433" s="106"/>
      <c r="U4433" s="106"/>
      <c r="V4433" s="106"/>
      <c r="W4433" s="19"/>
      <c r="X4433" s="2"/>
      <c r="Y4433" s="4"/>
      <c r="Z4433" s="106"/>
      <c r="AA4433" s="114"/>
      <c r="AB4433" s="112"/>
      <c r="AC4433" s="178"/>
      <c r="AD4433" s="11"/>
      <c r="AE4433" s="106"/>
      <c r="AF4433" s="106"/>
      <c r="AG4433" s="106"/>
      <c r="AH4433" s="115"/>
      <c r="AI4433" s="116"/>
      <c r="AO4433" s="26"/>
      <c r="AP4433" s="26"/>
    </row>
    <row r="4434" spans="1:42" ht="15" customHeight="1" x14ac:dyDescent="0.25">
      <c r="A4434" s="105"/>
      <c r="B4434" s="106"/>
      <c r="C4434" s="2"/>
      <c r="D4434" s="2"/>
      <c r="E4434" s="106"/>
      <c r="F4434" s="107"/>
      <c r="G4434" s="108"/>
      <c r="H4434" s="109"/>
      <c r="I4434" s="109"/>
      <c r="J4434" s="110"/>
      <c r="K4434" s="117"/>
      <c r="L4434" s="178"/>
      <c r="M4434" s="178"/>
      <c r="N4434" s="106"/>
      <c r="O4434" s="111"/>
      <c r="P4434" s="111"/>
      <c r="Q4434" s="106"/>
      <c r="R4434" s="106"/>
      <c r="S4434" s="106"/>
      <c r="T4434" s="106"/>
      <c r="U4434" s="106"/>
      <c r="V4434" s="106"/>
      <c r="W4434" s="19"/>
      <c r="X4434" s="2"/>
      <c r="Y4434" s="4"/>
      <c r="Z4434" s="106"/>
      <c r="AA4434" s="114"/>
      <c r="AB4434" s="112"/>
      <c r="AC4434" s="178"/>
      <c r="AD4434" s="11"/>
      <c r="AE4434" s="106"/>
      <c r="AF4434" s="106"/>
      <c r="AG4434" s="106"/>
      <c r="AH4434" s="115"/>
      <c r="AI4434" s="116"/>
      <c r="AO4434" s="26"/>
      <c r="AP4434" s="26"/>
    </row>
    <row r="4435" spans="1:42" ht="15" customHeight="1" x14ac:dyDescent="0.25">
      <c r="A4435" s="105"/>
      <c r="B4435" s="106"/>
      <c r="C4435" s="2"/>
      <c r="D4435" s="2"/>
      <c r="E4435" s="106"/>
      <c r="F4435" s="107"/>
      <c r="G4435" s="108"/>
      <c r="H4435" s="109"/>
      <c r="I4435" s="109"/>
      <c r="J4435" s="110"/>
      <c r="K4435" s="117"/>
      <c r="L4435" s="178"/>
      <c r="M4435" s="178"/>
      <c r="N4435" s="106"/>
      <c r="O4435" s="111"/>
      <c r="P4435" s="111"/>
      <c r="Q4435" s="106"/>
      <c r="R4435" s="106"/>
      <c r="S4435" s="106"/>
      <c r="T4435" s="106"/>
      <c r="U4435" s="106"/>
      <c r="V4435" s="106"/>
      <c r="W4435" s="19"/>
      <c r="X4435" s="2"/>
      <c r="Y4435" s="4"/>
      <c r="Z4435" s="106"/>
      <c r="AA4435" s="114"/>
      <c r="AB4435" s="112"/>
      <c r="AC4435" s="178"/>
      <c r="AD4435" s="11"/>
      <c r="AE4435" s="106"/>
      <c r="AF4435" s="106"/>
      <c r="AG4435" s="106"/>
      <c r="AH4435" s="115"/>
      <c r="AI4435" s="116"/>
      <c r="AO4435" s="26"/>
      <c r="AP4435" s="26"/>
    </row>
    <row r="4436" spans="1:42" ht="15" customHeight="1" x14ac:dyDescent="0.25">
      <c r="A4436" s="105"/>
      <c r="B4436" s="106"/>
      <c r="C4436" s="2"/>
      <c r="D4436" s="2"/>
      <c r="E4436" s="106"/>
      <c r="F4436" s="107"/>
      <c r="G4436" s="108"/>
      <c r="H4436" s="109"/>
      <c r="I4436" s="109"/>
      <c r="J4436" s="110"/>
      <c r="K4436" s="117"/>
      <c r="L4436" s="178"/>
      <c r="M4436" s="178"/>
      <c r="N4436" s="106"/>
      <c r="O4436" s="111"/>
      <c r="P4436" s="111"/>
      <c r="Q4436" s="106"/>
      <c r="R4436" s="106"/>
      <c r="S4436" s="106"/>
      <c r="T4436" s="106"/>
      <c r="U4436" s="106"/>
      <c r="V4436" s="106"/>
      <c r="W4436" s="19"/>
      <c r="X4436" s="2"/>
      <c r="Y4436" s="4"/>
      <c r="Z4436" s="106"/>
      <c r="AA4436" s="114"/>
      <c r="AB4436" s="112"/>
      <c r="AC4436" s="178"/>
      <c r="AD4436" s="11"/>
      <c r="AE4436" s="106"/>
      <c r="AF4436" s="106"/>
      <c r="AG4436" s="106"/>
      <c r="AH4436" s="115"/>
      <c r="AI4436" s="116"/>
      <c r="AO4436" s="26"/>
      <c r="AP4436" s="26"/>
    </row>
    <row r="4437" spans="1:42" ht="15" customHeight="1" x14ac:dyDescent="0.25">
      <c r="A4437" s="105"/>
      <c r="B4437" s="106"/>
      <c r="C4437" s="2"/>
      <c r="D4437" s="2"/>
      <c r="E4437" s="106"/>
      <c r="F4437" s="107"/>
      <c r="G4437" s="108"/>
      <c r="H4437" s="109"/>
      <c r="I4437" s="109"/>
      <c r="J4437" s="110"/>
      <c r="K4437" s="117"/>
      <c r="L4437" s="178"/>
      <c r="M4437" s="178"/>
      <c r="N4437" s="106"/>
      <c r="O4437" s="111"/>
      <c r="P4437" s="111"/>
      <c r="Q4437" s="106"/>
      <c r="R4437" s="106"/>
      <c r="S4437" s="106"/>
      <c r="T4437" s="106"/>
      <c r="U4437" s="106"/>
      <c r="V4437" s="106"/>
      <c r="W4437" s="19"/>
      <c r="X4437" s="2"/>
      <c r="Y4437" s="4"/>
      <c r="Z4437" s="106"/>
      <c r="AA4437" s="114"/>
      <c r="AB4437" s="112"/>
      <c r="AC4437" s="178"/>
      <c r="AD4437" s="11"/>
      <c r="AE4437" s="106"/>
      <c r="AF4437" s="106"/>
      <c r="AG4437" s="106"/>
      <c r="AH4437" s="115"/>
      <c r="AI4437" s="116"/>
      <c r="AO4437" s="26"/>
      <c r="AP4437" s="26"/>
    </row>
    <row r="4438" spans="1:42" ht="15" customHeight="1" x14ac:dyDescent="0.25">
      <c r="A4438" s="105"/>
      <c r="B4438" s="106"/>
      <c r="C4438" s="2"/>
      <c r="D4438" s="2"/>
      <c r="E4438" s="106"/>
      <c r="F4438" s="107"/>
      <c r="G4438" s="108"/>
      <c r="H4438" s="109"/>
      <c r="I4438" s="109"/>
      <c r="J4438" s="110"/>
      <c r="K4438" s="117"/>
      <c r="L4438" s="178"/>
      <c r="M4438" s="178"/>
      <c r="N4438" s="106"/>
      <c r="O4438" s="111"/>
      <c r="P4438" s="111"/>
      <c r="Q4438" s="106"/>
      <c r="R4438" s="106"/>
      <c r="S4438" s="106"/>
      <c r="T4438" s="106"/>
      <c r="U4438" s="106"/>
      <c r="V4438" s="106"/>
      <c r="W4438" s="19"/>
      <c r="X4438" s="2"/>
      <c r="Y4438" s="4"/>
      <c r="Z4438" s="106"/>
      <c r="AA4438" s="114"/>
      <c r="AB4438" s="112"/>
      <c r="AC4438" s="178"/>
      <c r="AD4438" s="11"/>
      <c r="AE4438" s="106"/>
      <c r="AF4438" s="106"/>
      <c r="AG4438" s="106"/>
      <c r="AH4438" s="115"/>
      <c r="AI4438" s="116"/>
      <c r="AO4438" s="26"/>
      <c r="AP4438" s="26"/>
    </row>
    <row r="4439" spans="1:42" ht="15" customHeight="1" x14ac:dyDescent="0.25">
      <c r="A4439" s="105"/>
      <c r="B4439" s="106"/>
      <c r="C4439" s="2"/>
      <c r="D4439" s="2"/>
      <c r="E4439" s="106"/>
      <c r="F4439" s="107"/>
      <c r="G4439" s="108"/>
      <c r="H4439" s="109"/>
      <c r="I4439" s="109"/>
      <c r="J4439" s="110"/>
      <c r="K4439" s="117"/>
      <c r="L4439" s="178"/>
      <c r="M4439" s="178"/>
      <c r="N4439" s="106"/>
      <c r="O4439" s="111"/>
      <c r="P4439" s="111"/>
      <c r="Q4439" s="106"/>
      <c r="R4439" s="106"/>
      <c r="S4439" s="106"/>
      <c r="T4439" s="106"/>
      <c r="U4439" s="106"/>
      <c r="V4439" s="106"/>
      <c r="W4439" s="19"/>
      <c r="X4439" s="2"/>
      <c r="Y4439" s="4"/>
      <c r="Z4439" s="106"/>
      <c r="AA4439" s="114"/>
      <c r="AB4439" s="112"/>
      <c r="AC4439" s="178"/>
      <c r="AD4439" s="11"/>
      <c r="AE4439" s="106"/>
      <c r="AF4439" s="106"/>
      <c r="AG4439" s="106"/>
      <c r="AH4439" s="115"/>
      <c r="AI4439" s="116"/>
      <c r="AO4439" s="26"/>
      <c r="AP4439" s="26"/>
    </row>
    <row r="4440" spans="1:42" ht="15" customHeight="1" x14ac:dyDescent="0.25">
      <c r="A4440" s="105"/>
      <c r="B4440" s="106"/>
      <c r="C4440" s="2"/>
      <c r="D4440" s="2"/>
      <c r="E4440" s="106"/>
      <c r="F4440" s="107"/>
      <c r="G4440" s="108"/>
      <c r="H4440" s="109"/>
      <c r="I4440" s="109"/>
      <c r="J4440" s="110"/>
      <c r="K4440" s="117"/>
      <c r="L4440" s="178"/>
      <c r="M4440" s="178"/>
      <c r="N4440" s="106"/>
      <c r="O4440" s="111"/>
      <c r="P4440" s="111"/>
      <c r="Q4440" s="106"/>
      <c r="R4440" s="106"/>
      <c r="S4440" s="106"/>
      <c r="T4440" s="106"/>
      <c r="U4440" s="106"/>
      <c r="V4440" s="106"/>
      <c r="W4440" s="19"/>
      <c r="X4440" s="2"/>
      <c r="Y4440" s="4"/>
      <c r="Z4440" s="106"/>
      <c r="AA4440" s="114"/>
      <c r="AB4440" s="112"/>
      <c r="AC4440" s="178"/>
      <c r="AD4440" s="11"/>
      <c r="AE4440" s="106"/>
      <c r="AF4440" s="106"/>
      <c r="AG4440" s="106"/>
      <c r="AH4440" s="115"/>
      <c r="AI4440" s="116"/>
      <c r="AO4440" s="26"/>
      <c r="AP4440" s="26"/>
    </row>
    <row r="4441" spans="1:42" ht="15" customHeight="1" x14ac:dyDescent="0.25">
      <c r="A4441" s="105"/>
      <c r="B4441" s="106"/>
      <c r="C4441" s="2"/>
      <c r="D4441" s="2"/>
      <c r="E4441" s="106"/>
      <c r="F4441" s="107"/>
      <c r="G4441" s="108"/>
      <c r="H4441" s="109"/>
      <c r="I4441" s="109"/>
      <c r="J4441" s="110"/>
      <c r="K4441" s="117"/>
      <c r="L4441" s="178"/>
      <c r="M4441" s="178"/>
      <c r="N4441" s="106"/>
      <c r="O4441" s="111"/>
      <c r="P4441" s="111"/>
      <c r="Q4441" s="106"/>
      <c r="R4441" s="106"/>
      <c r="S4441" s="106"/>
      <c r="T4441" s="106"/>
      <c r="U4441" s="106"/>
      <c r="V4441" s="106"/>
      <c r="W4441" s="19"/>
      <c r="X4441" s="2"/>
      <c r="Y4441" s="4"/>
      <c r="Z4441" s="106"/>
      <c r="AA4441" s="114"/>
      <c r="AB4441" s="112"/>
      <c r="AC4441" s="178"/>
      <c r="AD4441" s="11"/>
      <c r="AE4441" s="106"/>
      <c r="AF4441" s="106"/>
      <c r="AG4441" s="106"/>
      <c r="AH4441" s="115"/>
      <c r="AI4441" s="116"/>
      <c r="AO4441" s="26"/>
      <c r="AP4441" s="26"/>
    </row>
    <row r="4442" spans="1:42" ht="15" customHeight="1" x14ac:dyDescent="0.25">
      <c r="A4442" s="105"/>
      <c r="B4442" s="106"/>
      <c r="C4442" s="2"/>
      <c r="D4442" s="2"/>
      <c r="E4442" s="106"/>
      <c r="F4442" s="107"/>
      <c r="G4442" s="108"/>
      <c r="H4442" s="109"/>
      <c r="I4442" s="109"/>
      <c r="J4442" s="110"/>
      <c r="K4442" s="117"/>
      <c r="L4442" s="178"/>
      <c r="M4442" s="178"/>
      <c r="N4442" s="106"/>
      <c r="O4442" s="111"/>
      <c r="P4442" s="111"/>
      <c r="Q4442" s="106"/>
      <c r="R4442" s="106"/>
      <c r="S4442" s="106"/>
      <c r="T4442" s="106"/>
      <c r="U4442" s="106"/>
      <c r="V4442" s="106"/>
      <c r="W4442" s="19"/>
      <c r="X4442" s="2"/>
      <c r="Y4442" s="4"/>
      <c r="Z4442" s="106"/>
      <c r="AA4442" s="114"/>
      <c r="AB4442" s="112"/>
      <c r="AC4442" s="178"/>
      <c r="AD4442" s="11"/>
      <c r="AE4442" s="106"/>
      <c r="AF4442" s="106"/>
      <c r="AG4442" s="106"/>
      <c r="AH4442" s="115"/>
      <c r="AI4442" s="116"/>
      <c r="AO4442" s="26"/>
      <c r="AP4442" s="26"/>
    </row>
    <row r="4443" spans="1:42" ht="15" customHeight="1" x14ac:dyDescent="0.25">
      <c r="A4443" s="105"/>
      <c r="B4443" s="106"/>
      <c r="C4443" s="2"/>
      <c r="D4443" s="2"/>
      <c r="E4443" s="106"/>
      <c r="F4443" s="107"/>
      <c r="G4443" s="108"/>
      <c r="H4443" s="109"/>
      <c r="I4443" s="109"/>
      <c r="J4443" s="110"/>
      <c r="K4443" s="117"/>
      <c r="L4443" s="178"/>
      <c r="M4443" s="178"/>
      <c r="N4443" s="106"/>
      <c r="O4443" s="111"/>
      <c r="P4443" s="111"/>
      <c r="Q4443" s="106"/>
      <c r="R4443" s="106"/>
      <c r="S4443" s="106"/>
      <c r="T4443" s="106"/>
      <c r="U4443" s="106"/>
      <c r="V4443" s="106"/>
      <c r="W4443" s="19"/>
      <c r="X4443" s="2"/>
      <c r="Y4443" s="4"/>
      <c r="Z4443" s="106"/>
      <c r="AA4443" s="114"/>
      <c r="AB4443" s="112"/>
      <c r="AC4443" s="178"/>
      <c r="AD4443" s="11"/>
      <c r="AE4443" s="106"/>
      <c r="AF4443" s="106"/>
      <c r="AG4443" s="106"/>
      <c r="AH4443" s="115"/>
      <c r="AI4443" s="116"/>
      <c r="AO4443" s="26"/>
      <c r="AP4443" s="26"/>
    </row>
    <row r="4444" spans="1:42" ht="15" customHeight="1" x14ac:dyDescent="0.25">
      <c r="A4444" s="105"/>
      <c r="B4444" s="106"/>
      <c r="C4444" s="2"/>
      <c r="D4444" s="2"/>
      <c r="E4444" s="106"/>
      <c r="F4444" s="107"/>
      <c r="G4444" s="108"/>
      <c r="H4444" s="109"/>
      <c r="I4444" s="109"/>
      <c r="J4444" s="110"/>
      <c r="K4444" s="117"/>
      <c r="L4444" s="178"/>
      <c r="M4444" s="178"/>
      <c r="N4444" s="106"/>
      <c r="O4444" s="111"/>
      <c r="P4444" s="111"/>
      <c r="Q4444" s="106"/>
      <c r="R4444" s="106"/>
      <c r="S4444" s="106"/>
      <c r="T4444" s="106"/>
      <c r="U4444" s="106"/>
      <c r="V4444" s="106"/>
      <c r="W4444" s="19"/>
      <c r="X4444" s="2"/>
      <c r="Y4444" s="4"/>
      <c r="Z4444" s="106"/>
      <c r="AA4444" s="114"/>
      <c r="AB4444" s="112"/>
      <c r="AC4444" s="178"/>
      <c r="AD4444" s="11"/>
      <c r="AE4444" s="106"/>
      <c r="AF4444" s="106"/>
      <c r="AG4444" s="106"/>
      <c r="AH4444" s="115"/>
      <c r="AI4444" s="116"/>
      <c r="AO4444" s="26"/>
      <c r="AP4444" s="26"/>
    </row>
    <row r="4445" spans="1:42" ht="15" customHeight="1" x14ac:dyDescent="0.25">
      <c r="A4445" s="105"/>
      <c r="B4445" s="106"/>
      <c r="C4445" s="2"/>
      <c r="D4445" s="2"/>
      <c r="E4445" s="106"/>
      <c r="F4445" s="107"/>
      <c r="G4445" s="108"/>
      <c r="H4445" s="109"/>
      <c r="I4445" s="109"/>
      <c r="J4445" s="110"/>
      <c r="K4445" s="117"/>
      <c r="L4445" s="178"/>
      <c r="M4445" s="178"/>
      <c r="N4445" s="106"/>
      <c r="O4445" s="111"/>
      <c r="P4445" s="111"/>
      <c r="Q4445" s="106"/>
      <c r="R4445" s="106"/>
      <c r="S4445" s="106"/>
      <c r="T4445" s="106"/>
      <c r="U4445" s="106"/>
      <c r="V4445" s="106"/>
      <c r="W4445" s="19"/>
      <c r="X4445" s="2"/>
      <c r="Y4445" s="4"/>
      <c r="Z4445" s="106"/>
      <c r="AA4445" s="114"/>
      <c r="AB4445" s="112"/>
      <c r="AC4445" s="178"/>
      <c r="AD4445" s="11"/>
      <c r="AE4445" s="106"/>
      <c r="AF4445" s="106"/>
      <c r="AG4445" s="106"/>
      <c r="AH4445" s="115"/>
      <c r="AI4445" s="116"/>
      <c r="AO4445" s="26"/>
      <c r="AP4445" s="26"/>
    </row>
    <row r="4446" spans="1:42" ht="15" customHeight="1" x14ac:dyDescent="0.25">
      <c r="A4446" s="105"/>
      <c r="B4446" s="106"/>
      <c r="C4446" s="2"/>
      <c r="D4446" s="2"/>
      <c r="E4446" s="106"/>
      <c r="F4446" s="107"/>
      <c r="G4446" s="108"/>
      <c r="H4446" s="109"/>
      <c r="I4446" s="109"/>
      <c r="J4446" s="110"/>
      <c r="K4446" s="117"/>
      <c r="L4446" s="178"/>
      <c r="M4446" s="178"/>
      <c r="N4446" s="106"/>
      <c r="O4446" s="111"/>
      <c r="P4446" s="111"/>
      <c r="Q4446" s="106"/>
      <c r="R4446" s="106"/>
      <c r="S4446" s="106"/>
      <c r="T4446" s="106"/>
      <c r="U4446" s="106"/>
      <c r="V4446" s="106"/>
      <c r="W4446" s="19"/>
      <c r="X4446" s="2"/>
      <c r="Y4446" s="4"/>
      <c r="Z4446" s="106"/>
      <c r="AA4446" s="114"/>
      <c r="AB4446" s="112"/>
      <c r="AC4446" s="178"/>
      <c r="AD4446" s="11"/>
      <c r="AE4446" s="106"/>
      <c r="AF4446" s="106"/>
      <c r="AG4446" s="106"/>
      <c r="AH4446" s="115"/>
      <c r="AI4446" s="116"/>
      <c r="AO4446" s="26"/>
      <c r="AP4446" s="26"/>
    </row>
    <row r="4447" spans="1:42" ht="15" customHeight="1" x14ac:dyDescent="0.25">
      <c r="A4447" s="105"/>
      <c r="B4447" s="106"/>
      <c r="C4447" s="2"/>
      <c r="D4447" s="2"/>
      <c r="E4447" s="106"/>
      <c r="F4447" s="107"/>
      <c r="G4447" s="108"/>
      <c r="H4447" s="109"/>
      <c r="I4447" s="109"/>
      <c r="J4447" s="110"/>
      <c r="K4447" s="117"/>
      <c r="L4447" s="178"/>
      <c r="M4447" s="178"/>
      <c r="N4447" s="106"/>
      <c r="O4447" s="111"/>
      <c r="P4447" s="111"/>
      <c r="Q4447" s="106"/>
      <c r="R4447" s="106"/>
      <c r="S4447" s="106"/>
      <c r="T4447" s="106"/>
      <c r="U4447" s="106"/>
      <c r="V4447" s="106"/>
      <c r="W4447" s="19"/>
      <c r="X4447" s="2"/>
      <c r="Y4447" s="4"/>
      <c r="Z4447" s="106"/>
      <c r="AA4447" s="114"/>
      <c r="AB4447" s="112"/>
      <c r="AC4447" s="178"/>
      <c r="AD4447" s="11"/>
      <c r="AE4447" s="106"/>
      <c r="AF4447" s="106"/>
      <c r="AG4447" s="106"/>
      <c r="AH4447" s="115"/>
      <c r="AI4447" s="116"/>
      <c r="AO4447" s="26"/>
      <c r="AP4447" s="26"/>
    </row>
    <row r="4448" spans="1:42" ht="15" customHeight="1" x14ac:dyDescent="0.25">
      <c r="A4448" s="105"/>
      <c r="B4448" s="106"/>
      <c r="C4448" s="2"/>
      <c r="D4448" s="2"/>
      <c r="E4448" s="106"/>
      <c r="F4448" s="107"/>
      <c r="G4448" s="108"/>
      <c r="H4448" s="109"/>
      <c r="I4448" s="109"/>
      <c r="J4448" s="110"/>
      <c r="K4448" s="117"/>
      <c r="L4448" s="178"/>
      <c r="M4448" s="178"/>
      <c r="N4448" s="106"/>
      <c r="O4448" s="111"/>
      <c r="P4448" s="111"/>
      <c r="Q4448" s="106"/>
      <c r="R4448" s="106"/>
      <c r="S4448" s="106"/>
      <c r="T4448" s="106"/>
      <c r="U4448" s="106"/>
      <c r="V4448" s="106"/>
      <c r="W4448" s="19"/>
      <c r="X4448" s="2"/>
      <c r="Y4448" s="4"/>
      <c r="Z4448" s="106"/>
      <c r="AA4448" s="114"/>
      <c r="AB4448" s="112"/>
      <c r="AC4448" s="178"/>
      <c r="AD4448" s="11"/>
      <c r="AE4448" s="106"/>
      <c r="AF4448" s="106"/>
      <c r="AG4448" s="106"/>
      <c r="AH4448" s="115"/>
      <c r="AI4448" s="116"/>
      <c r="AO4448" s="26"/>
      <c r="AP4448" s="26"/>
    </row>
    <row r="4449" spans="1:42" ht="15" customHeight="1" x14ac:dyDescent="0.25">
      <c r="A4449" s="105"/>
      <c r="B4449" s="106"/>
      <c r="C4449" s="2"/>
      <c r="D4449" s="2"/>
      <c r="E4449" s="106"/>
      <c r="F4449" s="107"/>
      <c r="G4449" s="108"/>
      <c r="H4449" s="109"/>
      <c r="I4449" s="109"/>
      <c r="J4449" s="110"/>
      <c r="K4449" s="117"/>
      <c r="L4449" s="178"/>
      <c r="M4449" s="178"/>
      <c r="N4449" s="106"/>
      <c r="O4449" s="111"/>
      <c r="P4449" s="111"/>
      <c r="Q4449" s="106"/>
      <c r="R4449" s="106"/>
      <c r="S4449" s="106"/>
      <c r="T4449" s="106"/>
      <c r="U4449" s="106"/>
      <c r="V4449" s="106"/>
      <c r="W4449" s="19"/>
      <c r="X4449" s="2"/>
      <c r="Y4449" s="4"/>
      <c r="Z4449" s="106"/>
      <c r="AA4449" s="114"/>
      <c r="AB4449" s="112"/>
      <c r="AC4449" s="178"/>
      <c r="AD4449" s="11"/>
      <c r="AE4449" s="106"/>
      <c r="AF4449" s="106"/>
      <c r="AG4449" s="106"/>
      <c r="AH4449" s="115"/>
      <c r="AI4449" s="116"/>
      <c r="AO4449" s="26"/>
      <c r="AP4449" s="26"/>
    </row>
    <row r="4450" spans="1:42" ht="15" customHeight="1" x14ac:dyDescent="0.25">
      <c r="A4450" s="105"/>
      <c r="B4450" s="106"/>
      <c r="C4450" s="2"/>
      <c r="D4450" s="2"/>
      <c r="E4450" s="106"/>
      <c r="F4450" s="107"/>
      <c r="G4450" s="108"/>
      <c r="H4450" s="109"/>
      <c r="I4450" s="109"/>
      <c r="J4450" s="110"/>
      <c r="K4450" s="117"/>
      <c r="L4450" s="178"/>
      <c r="M4450" s="178"/>
      <c r="N4450" s="106"/>
      <c r="O4450" s="111"/>
      <c r="P4450" s="111"/>
      <c r="Q4450" s="106"/>
      <c r="R4450" s="106"/>
      <c r="S4450" s="106"/>
      <c r="T4450" s="106"/>
      <c r="U4450" s="106"/>
      <c r="V4450" s="106"/>
      <c r="W4450" s="19"/>
      <c r="X4450" s="2"/>
      <c r="Y4450" s="4"/>
      <c r="Z4450" s="106"/>
      <c r="AA4450" s="114"/>
      <c r="AB4450" s="112"/>
      <c r="AC4450" s="178"/>
      <c r="AD4450" s="11"/>
      <c r="AE4450" s="106"/>
      <c r="AF4450" s="106"/>
      <c r="AG4450" s="106"/>
      <c r="AH4450" s="115"/>
      <c r="AI4450" s="116"/>
      <c r="AO4450" s="26"/>
      <c r="AP4450" s="26"/>
    </row>
    <row r="4451" spans="1:42" ht="15" customHeight="1" x14ac:dyDescent="0.25">
      <c r="A4451" s="105"/>
      <c r="B4451" s="106"/>
      <c r="C4451" s="2"/>
      <c r="D4451" s="2"/>
      <c r="E4451" s="106"/>
      <c r="F4451" s="107"/>
      <c r="G4451" s="108"/>
      <c r="H4451" s="109"/>
      <c r="I4451" s="109"/>
      <c r="J4451" s="110"/>
      <c r="K4451" s="117"/>
      <c r="L4451" s="178"/>
      <c r="M4451" s="178"/>
      <c r="N4451" s="106"/>
      <c r="O4451" s="111"/>
      <c r="P4451" s="111"/>
      <c r="Q4451" s="106"/>
      <c r="R4451" s="106"/>
      <c r="S4451" s="106"/>
      <c r="T4451" s="106"/>
      <c r="U4451" s="106"/>
      <c r="V4451" s="106"/>
      <c r="W4451" s="19"/>
      <c r="X4451" s="2"/>
      <c r="Y4451" s="4"/>
      <c r="Z4451" s="106"/>
      <c r="AA4451" s="114"/>
      <c r="AB4451" s="112"/>
      <c r="AC4451" s="178"/>
      <c r="AD4451" s="11"/>
      <c r="AE4451" s="106"/>
      <c r="AF4451" s="106"/>
      <c r="AG4451" s="106"/>
      <c r="AH4451" s="115"/>
      <c r="AI4451" s="116"/>
      <c r="AO4451" s="26"/>
      <c r="AP4451" s="26"/>
    </row>
    <row r="4452" spans="1:42" ht="15" customHeight="1" x14ac:dyDescent="0.25">
      <c r="A4452" s="105"/>
      <c r="B4452" s="106"/>
      <c r="C4452" s="2"/>
      <c r="D4452" s="2"/>
      <c r="E4452" s="106"/>
      <c r="F4452" s="107"/>
      <c r="G4452" s="108"/>
      <c r="H4452" s="109"/>
      <c r="I4452" s="109"/>
      <c r="J4452" s="110"/>
      <c r="K4452" s="117"/>
      <c r="L4452" s="178"/>
      <c r="M4452" s="178"/>
      <c r="N4452" s="106"/>
      <c r="O4452" s="111"/>
      <c r="P4452" s="111"/>
      <c r="Q4452" s="106"/>
      <c r="R4452" s="106"/>
      <c r="S4452" s="106"/>
      <c r="T4452" s="106"/>
      <c r="U4452" s="106"/>
      <c r="V4452" s="106"/>
      <c r="W4452" s="19"/>
      <c r="X4452" s="2"/>
      <c r="Y4452" s="4"/>
      <c r="Z4452" s="106"/>
      <c r="AA4452" s="114"/>
      <c r="AB4452" s="112"/>
      <c r="AC4452" s="178"/>
      <c r="AD4452" s="11"/>
      <c r="AE4452" s="106"/>
      <c r="AF4452" s="106"/>
      <c r="AG4452" s="106"/>
      <c r="AH4452" s="115"/>
      <c r="AI4452" s="116"/>
      <c r="AO4452" s="26"/>
      <c r="AP4452" s="26"/>
    </row>
    <row r="4453" spans="1:42" ht="15" customHeight="1" x14ac:dyDescent="0.25">
      <c r="A4453" s="105"/>
      <c r="B4453" s="106"/>
      <c r="C4453" s="2"/>
      <c r="D4453" s="2"/>
      <c r="E4453" s="106"/>
      <c r="F4453" s="107"/>
      <c r="G4453" s="108"/>
      <c r="H4453" s="109"/>
      <c r="I4453" s="109"/>
      <c r="J4453" s="110"/>
      <c r="K4453" s="117"/>
      <c r="L4453" s="178"/>
      <c r="M4453" s="178"/>
      <c r="N4453" s="106"/>
      <c r="O4453" s="111"/>
      <c r="P4453" s="111"/>
      <c r="Q4453" s="106"/>
      <c r="R4453" s="106"/>
      <c r="S4453" s="106"/>
      <c r="T4453" s="106"/>
      <c r="U4453" s="106"/>
      <c r="V4453" s="106"/>
      <c r="W4453" s="19"/>
      <c r="X4453" s="2"/>
      <c r="Y4453" s="4"/>
      <c r="Z4453" s="106"/>
      <c r="AA4453" s="114"/>
      <c r="AB4453" s="112"/>
      <c r="AC4453" s="178"/>
      <c r="AD4453" s="11"/>
      <c r="AE4453" s="106"/>
      <c r="AF4453" s="106"/>
      <c r="AG4453" s="106"/>
      <c r="AH4453" s="115"/>
      <c r="AI4453" s="116"/>
      <c r="AO4453" s="26"/>
      <c r="AP4453" s="26"/>
    </row>
    <row r="4454" spans="1:42" ht="15" customHeight="1" x14ac:dyDescent="0.25">
      <c r="A4454" s="105"/>
      <c r="B4454" s="106"/>
      <c r="C4454" s="2"/>
      <c r="D4454" s="2"/>
      <c r="E4454" s="106"/>
      <c r="F4454" s="107"/>
      <c r="G4454" s="108"/>
      <c r="H4454" s="109"/>
      <c r="I4454" s="109"/>
      <c r="J4454" s="110"/>
      <c r="K4454" s="117"/>
      <c r="L4454" s="178"/>
      <c r="M4454" s="178"/>
      <c r="N4454" s="106"/>
      <c r="O4454" s="111"/>
      <c r="P4454" s="111"/>
      <c r="Q4454" s="106"/>
      <c r="R4454" s="106"/>
      <c r="S4454" s="106"/>
      <c r="T4454" s="106"/>
      <c r="U4454" s="106"/>
      <c r="V4454" s="106"/>
      <c r="W4454" s="19"/>
      <c r="X4454" s="2"/>
      <c r="Y4454" s="4"/>
      <c r="Z4454" s="106"/>
      <c r="AA4454" s="114"/>
      <c r="AB4454" s="112"/>
      <c r="AC4454" s="178"/>
      <c r="AD4454" s="11"/>
      <c r="AE4454" s="106"/>
      <c r="AF4454" s="106"/>
      <c r="AG4454" s="106"/>
      <c r="AH4454" s="115"/>
      <c r="AI4454" s="116"/>
      <c r="AO4454" s="26"/>
      <c r="AP4454" s="26"/>
    </row>
    <row r="4455" spans="1:42" ht="15" customHeight="1" x14ac:dyDescent="0.25">
      <c r="A4455" s="105"/>
      <c r="B4455" s="106"/>
      <c r="C4455" s="2"/>
      <c r="D4455" s="2"/>
      <c r="E4455" s="106"/>
      <c r="F4455" s="107"/>
      <c r="G4455" s="108"/>
      <c r="H4455" s="109"/>
      <c r="I4455" s="109"/>
      <c r="J4455" s="110"/>
      <c r="K4455" s="117"/>
      <c r="L4455" s="178"/>
      <c r="M4455" s="178"/>
      <c r="N4455" s="106"/>
      <c r="O4455" s="111"/>
      <c r="P4455" s="111"/>
      <c r="Q4455" s="106"/>
      <c r="R4455" s="106"/>
      <c r="S4455" s="106"/>
      <c r="T4455" s="106"/>
      <c r="U4455" s="106"/>
      <c r="V4455" s="106"/>
      <c r="W4455" s="19"/>
      <c r="X4455" s="2"/>
      <c r="Y4455" s="4"/>
      <c r="Z4455" s="106"/>
      <c r="AA4455" s="114"/>
      <c r="AB4455" s="112"/>
      <c r="AC4455" s="178"/>
      <c r="AD4455" s="11"/>
      <c r="AE4455" s="106"/>
      <c r="AF4455" s="106"/>
      <c r="AG4455" s="106"/>
      <c r="AH4455" s="115"/>
      <c r="AI4455" s="116"/>
      <c r="AO4455" s="26"/>
      <c r="AP4455" s="26"/>
    </row>
    <row r="4456" spans="1:42" ht="15" customHeight="1" x14ac:dyDescent="0.25">
      <c r="A4456" s="105"/>
      <c r="B4456" s="106"/>
      <c r="C4456" s="2"/>
      <c r="D4456" s="2"/>
      <c r="E4456" s="106"/>
      <c r="F4456" s="107"/>
      <c r="G4456" s="108"/>
      <c r="H4456" s="109"/>
      <c r="I4456" s="109"/>
      <c r="J4456" s="110"/>
      <c r="K4456" s="117"/>
      <c r="L4456" s="178"/>
      <c r="M4456" s="178"/>
      <c r="N4456" s="106"/>
      <c r="O4456" s="111"/>
      <c r="P4456" s="111"/>
      <c r="Q4456" s="106"/>
      <c r="R4456" s="106"/>
      <c r="S4456" s="106"/>
      <c r="T4456" s="106"/>
      <c r="U4456" s="106"/>
      <c r="V4456" s="106"/>
      <c r="W4456" s="19"/>
      <c r="X4456" s="2"/>
      <c r="Y4456" s="4"/>
      <c r="Z4456" s="106"/>
      <c r="AA4456" s="114"/>
      <c r="AB4456" s="112"/>
      <c r="AC4456" s="178"/>
      <c r="AD4456" s="11"/>
      <c r="AE4456" s="106"/>
      <c r="AF4456" s="106"/>
      <c r="AG4456" s="106"/>
      <c r="AH4456" s="115"/>
      <c r="AI4456" s="116"/>
      <c r="AO4456" s="26"/>
      <c r="AP4456" s="26"/>
    </row>
    <row r="4457" spans="1:42" ht="15" customHeight="1" x14ac:dyDescent="0.25">
      <c r="A4457" s="105"/>
      <c r="B4457" s="106"/>
      <c r="C4457" s="2"/>
      <c r="D4457" s="2"/>
      <c r="E4457" s="106"/>
      <c r="F4457" s="107"/>
      <c r="G4457" s="108"/>
      <c r="H4457" s="109"/>
      <c r="I4457" s="109"/>
      <c r="J4457" s="110"/>
      <c r="K4457" s="117"/>
      <c r="L4457" s="178"/>
      <c r="M4457" s="178"/>
      <c r="N4457" s="106"/>
      <c r="O4457" s="111"/>
      <c r="P4457" s="111"/>
      <c r="Q4457" s="106"/>
      <c r="R4457" s="106"/>
      <c r="S4457" s="106"/>
      <c r="T4457" s="106"/>
      <c r="U4457" s="106"/>
      <c r="V4457" s="106"/>
      <c r="W4457" s="19"/>
      <c r="X4457" s="2"/>
      <c r="Y4457" s="4"/>
      <c r="Z4457" s="106"/>
      <c r="AA4457" s="114"/>
      <c r="AB4457" s="112"/>
      <c r="AC4457" s="178"/>
      <c r="AD4457" s="11"/>
      <c r="AE4457" s="106"/>
      <c r="AF4457" s="106"/>
      <c r="AG4457" s="106"/>
      <c r="AH4457" s="115"/>
      <c r="AI4457" s="116"/>
      <c r="AO4457" s="26"/>
      <c r="AP4457" s="26"/>
    </row>
    <row r="4458" spans="1:42" ht="15" customHeight="1" x14ac:dyDescent="0.25">
      <c r="A4458" s="105"/>
      <c r="B4458" s="106"/>
      <c r="C4458" s="2"/>
      <c r="D4458" s="2"/>
      <c r="E4458" s="106"/>
      <c r="F4458" s="107"/>
      <c r="G4458" s="108"/>
      <c r="H4458" s="109"/>
      <c r="I4458" s="109"/>
      <c r="J4458" s="110"/>
      <c r="K4458" s="117"/>
      <c r="L4458" s="178"/>
      <c r="M4458" s="178"/>
      <c r="N4458" s="106"/>
      <c r="O4458" s="111"/>
      <c r="P4458" s="111"/>
      <c r="Q4458" s="106"/>
      <c r="R4458" s="106"/>
      <c r="S4458" s="106"/>
      <c r="T4458" s="106"/>
      <c r="U4458" s="106"/>
      <c r="V4458" s="106"/>
      <c r="W4458" s="19"/>
      <c r="X4458" s="2"/>
      <c r="Y4458" s="4"/>
      <c r="Z4458" s="106"/>
      <c r="AA4458" s="114"/>
      <c r="AB4458" s="112"/>
      <c r="AC4458" s="178"/>
      <c r="AD4458" s="11"/>
      <c r="AE4458" s="106"/>
      <c r="AF4458" s="106"/>
      <c r="AG4458" s="106"/>
      <c r="AH4458" s="115"/>
      <c r="AI4458" s="116"/>
      <c r="AO4458" s="26"/>
      <c r="AP4458" s="26"/>
    </row>
    <row r="4459" spans="1:42" ht="15" customHeight="1" x14ac:dyDescent="0.25">
      <c r="A4459" s="105"/>
      <c r="B4459" s="106"/>
      <c r="C4459" s="2"/>
      <c r="D4459" s="2"/>
      <c r="E4459" s="106"/>
      <c r="F4459" s="107"/>
      <c r="G4459" s="108"/>
      <c r="H4459" s="109"/>
      <c r="I4459" s="109"/>
      <c r="J4459" s="110"/>
      <c r="K4459" s="117"/>
      <c r="L4459" s="178"/>
      <c r="M4459" s="178"/>
      <c r="N4459" s="106"/>
      <c r="O4459" s="111"/>
      <c r="P4459" s="111"/>
      <c r="Q4459" s="106"/>
      <c r="R4459" s="106"/>
      <c r="S4459" s="106"/>
      <c r="T4459" s="106"/>
      <c r="U4459" s="106"/>
      <c r="V4459" s="106"/>
      <c r="W4459" s="19"/>
      <c r="X4459" s="2"/>
      <c r="Y4459" s="4"/>
      <c r="Z4459" s="106"/>
      <c r="AA4459" s="114"/>
      <c r="AB4459" s="112"/>
      <c r="AC4459" s="178"/>
      <c r="AD4459" s="11"/>
      <c r="AE4459" s="106"/>
      <c r="AF4459" s="106"/>
      <c r="AG4459" s="106"/>
      <c r="AH4459" s="115"/>
      <c r="AI4459" s="116"/>
      <c r="AO4459" s="26"/>
      <c r="AP4459" s="26"/>
    </row>
    <row r="4460" spans="1:42" ht="15" customHeight="1" x14ac:dyDescent="0.25">
      <c r="A4460" s="105"/>
      <c r="B4460" s="106"/>
      <c r="C4460" s="2"/>
      <c r="D4460" s="2"/>
      <c r="E4460" s="106"/>
      <c r="F4460" s="107"/>
      <c r="G4460" s="108"/>
      <c r="H4460" s="109"/>
      <c r="I4460" s="109"/>
      <c r="J4460" s="110"/>
      <c r="K4460" s="117"/>
      <c r="L4460" s="178"/>
      <c r="M4460" s="178"/>
      <c r="N4460" s="106"/>
      <c r="O4460" s="111"/>
      <c r="P4460" s="111"/>
      <c r="Q4460" s="106"/>
      <c r="R4460" s="106"/>
      <c r="S4460" s="106"/>
      <c r="T4460" s="106"/>
      <c r="U4460" s="106"/>
      <c r="V4460" s="106"/>
      <c r="W4460" s="19"/>
      <c r="X4460" s="2"/>
      <c r="Y4460" s="4"/>
      <c r="Z4460" s="106"/>
      <c r="AA4460" s="114"/>
      <c r="AB4460" s="112"/>
      <c r="AC4460" s="178"/>
      <c r="AD4460" s="11"/>
      <c r="AE4460" s="106"/>
      <c r="AF4460" s="106"/>
      <c r="AG4460" s="106"/>
      <c r="AH4460" s="115"/>
      <c r="AI4460" s="116"/>
      <c r="AO4460" s="26"/>
      <c r="AP4460" s="26"/>
    </row>
    <row r="4461" spans="1:42" ht="15" customHeight="1" x14ac:dyDescent="0.25">
      <c r="A4461" s="105"/>
      <c r="B4461" s="106"/>
      <c r="C4461" s="2"/>
      <c r="D4461" s="2"/>
      <c r="E4461" s="106"/>
      <c r="F4461" s="107"/>
      <c r="G4461" s="108"/>
      <c r="H4461" s="109"/>
      <c r="I4461" s="109"/>
      <c r="J4461" s="110"/>
      <c r="K4461" s="117"/>
      <c r="L4461" s="178"/>
      <c r="M4461" s="178"/>
      <c r="N4461" s="106"/>
      <c r="O4461" s="111"/>
      <c r="P4461" s="111"/>
      <c r="Q4461" s="106"/>
      <c r="R4461" s="106"/>
      <c r="S4461" s="106"/>
      <c r="T4461" s="106"/>
      <c r="U4461" s="106"/>
      <c r="V4461" s="106"/>
      <c r="W4461" s="19"/>
      <c r="X4461" s="2"/>
      <c r="Y4461" s="4"/>
      <c r="Z4461" s="106"/>
      <c r="AA4461" s="114"/>
      <c r="AB4461" s="112"/>
      <c r="AC4461" s="178"/>
      <c r="AD4461" s="11"/>
      <c r="AE4461" s="106"/>
      <c r="AF4461" s="106"/>
      <c r="AG4461" s="106"/>
      <c r="AH4461" s="115"/>
      <c r="AI4461" s="116"/>
      <c r="AO4461" s="26"/>
      <c r="AP4461" s="26"/>
    </row>
    <row r="4462" spans="1:42" ht="15" customHeight="1" x14ac:dyDescent="0.25">
      <c r="A4462" s="105"/>
      <c r="B4462" s="106"/>
      <c r="C4462" s="2"/>
      <c r="D4462" s="2"/>
      <c r="E4462" s="106"/>
      <c r="F4462" s="107"/>
      <c r="G4462" s="108"/>
      <c r="H4462" s="109"/>
      <c r="I4462" s="109"/>
      <c r="J4462" s="110"/>
      <c r="K4462" s="117"/>
      <c r="L4462" s="178"/>
      <c r="M4462" s="178"/>
      <c r="N4462" s="106"/>
      <c r="O4462" s="111"/>
      <c r="P4462" s="111"/>
      <c r="Q4462" s="106"/>
      <c r="R4462" s="106"/>
      <c r="S4462" s="106"/>
      <c r="T4462" s="106"/>
      <c r="U4462" s="106"/>
      <c r="V4462" s="106"/>
      <c r="W4462" s="19"/>
      <c r="X4462" s="2"/>
      <c r="Y4462" s="4"/>
      <c r="Z4462" s="106"/>
      <c r="AA4462" s="114"/>
      <c r="AB4462" s="112"/>
      <c r="AC4462" s="178"/>
      <c r="AD4462" s="11"/>
      <c r="AE4462" s="106"/>
      <c r="AF4462" s="106"/>
      <c r="AG4462" s="106"/>
      <c r="AH4462" s="115"/>
      <c r="AI4462" s="116"/>
      <c r="AO4462" s="26"/>
      <c r="AP4462" s="26"/>
    </row>
    <row r="4463" spans="1:42" ht="15" customHeight="1" x14ac:dyDescent="0.25">
      <c r="A4463" s="105"/>
      <c r="B4463" s="106"/>
      <c r="C4463" s="2"/>
      <c r="D4463" s="2"/>
      <c r="E4463" s="106"/>
      <c r="F4463" s="107"/>
      <c r="G4463" s="108"/>
      <c r="H4463" s="109"/>
      <c r="I4463" s="109"/>
      <c r="J4463" s="110"/>
      <c r="K4463" s="117"/>
      <c r="L4463" s="178"/>
      <c r="M4463" s="178"/>
      <c r="N4463" s="106"/>
      <c r="O4463" s="111"/>
      <c r="P4463" s="111"/>
      <c r="Q4463" s="106"/>
      <c r="R4463" s="106"/>
      <c r="S4463" s="106"/>
      <c r="T4463" s="106"/>
      <c r="U4463" s="106"/>
      <c r="V4463" s="106"/>
      <c r="W4463" s="19"/>
      <c r="X4463" s="2"/>
      <c r="Y4463" s="4"/>
      <c r="Z4463" s="106"/>
      <c r="AA4463" s="114"/>
      <c r="AB4463" s="112"/>
      <c r="AC4463" s="178"/>
      <c r="AD4463" s="11"/>
      <c r="AE4463" s="106"/>
      <c r="AF4463" s="106"/>
      <c r="AG4463" s="106"/>
      <c r="AH4463" s="115"/>
      <c r="AI4463" s="116"/>
      <c r="AO4463" s="26"/>
      <c r="AP4463" s="26"/>
    </row>
    <row r="4464" spans="1:42" ht="15" customHeight="1" x14ac:dyDescent="0.25">
      <c r="A4464" s="105"/>
      <c r="B4464" s="106"/>
      <c r="C4464" s="2"/>
      <c r="D4464" s="2"/>
      <c r="E4464" s="106"/>
      <c r="F4464" s="107"/>
      <c r="G4464" s="108"/>
      <c r="H4464" s="109"/>
      <c r="I4464" s="109"/>
      <c r="J4464" s="110"/>
      <c r="K4464" s="117"/>
      <c r="L4464" s="178"/>
      <c r="M4464" s="178"/>
      <c r="N4464" s="106"/>
      <c r="O4464" s="111"/>
      <c r="P4464" s="111"/>
      <c r="Q4464" s="106"/>
      <c r="R4464" s="106"/>
      <c r="S4464" s="106"/>
      <c r="T4464" s="106"/>
      <c r="U4464" s="106"/>
      <c r="V4464" s="106"/>
      <c r="W4464" s="19"/>
      <c r="X4464" s="2"/>
      <c r="Y4464" s="4"/>
      <c r="Z4464" s="106"/>
      <c r="AA4464" s="114"/>
      <c r="AB4464" s="112"/>
      <c r="AC4464" s="178"/>
      <c r="AD4464" s="11"/>
      <c r="AE4464" s="106"/>
      <c r="AF4464" s="106"/>
      <c r="AG4464" s="106"/>
      <c r="AH4464" s="115"/>
      <c r="AI4464" s="116"/>
      <c r="AO4464" s="26"/>
      <c r="AP4464" s="26"/>
    </row>
    <row r="4465" spans="1:42" ht="15" customHeight="1" x14ac:dyDescent="0.25">
      <c r="A4465" s="105"/>
      <c r="B4465" s="106"/>
      <c r="C4465" s="2"/>
      <c r="D4465" s="2"/>
      <c r="E4465" s="106"/>
      <c r="F4465" s="107"/>
      <c r="G4465" s="108"/>
      <c r="H4465" s="109"/>
      <c r="I4465" s="109"/>
      <c r="J4465" s="110"/>
      <c r="K4465" s="117"/>
      <c r="L4465" s="178"/>
      <c r="M4465" s="178"/>
      <c r="N4465" s="106"/>
      <c r="O4465" s="111"/>
      <c r="P4465" s="111"/>
      <c r="Q4465" s="106"/>
      <c r="R4465" s="106"/>
      <c r="S4465" s="106"/>
      <c r="T4465" s="106"/>
      <c r="U4465" s="106"/>
      <c r="V4465" s="106"/>
      <c r="W4465" s="19"/>
      <c r="X4465" s="2"/>
      <c r="Y4465" s="4"/>
      <c r="Z4465" s="106"/>
      <c r="AA4465" s="114"/>
      <c r="AB4465" s="112"/>
      <c r="AC4465" s="178"/>
      <c r="AD4465" s="11"/>
      <c r="AE4465" s="106"/>
      <c r="AF4465" s="106"/>
      <c r="AG4465" s="106"/>
      <c r="AH4465" s="115"/>
      <c r="AI4465" s="116"/>
      <c r="AO4465" s="26"/>
      <c r="AP4465" s="26"/>
    </row>
    <row r="4466" spans="1:42" ht="15" customHeight="1" x14ac:dyDescent="0.25">
      <c r="A4466" s="105"/>
      <c r="B4466" s="106"/>
      <c r="C4466" s="2"/>
      <c r="D4466" s="2"/>
      <c r="E4466" s="106"/>
      <c r="F4466" s="107"/>
      <c r="G4466" s="108"/>
      <c r="H4466" s="109"/>
      <c r="I4466" s="109"/>
      <c r="J4466" s="110"/>
      <c r="K4466" s="117"/>
      <c r="L4466" s="178"/>
      <c r="M4466" s="178"/>
      <c r="N4466" s="106"/>
      <c r="O4466" s="111"/>
      <c r="P4466" s="111"/>
      <c r="Q4466" s="106"/>
      <c r="R4466" s="106"/>
      <c r="S4466" s="106"/>
      <c r="T4466" s="106"/>
      <c r="U4466" s="106"/>
      <c r="V4466" s="106"/>
      <c r="W4466" s="19"/>
      <c r="X4466" s="2"/>
      <c r="Y4466" s="4"/>
      <c r="Z4466" s="106"/>
      <c r="AA4466" s="114"/>
      <c r="AB4466" s="112"/>
      <c r="AC4466" s="178"/>
      <c r="AD4466" s="11"/>
      <c r="AE4466" s="106"/>
      <c r="AF4466" s="106"/>
      <c r="AG4466" s="106"/>
      <c r="AH4466" s="115"/>
      <c r="AI4466" s="116"/>
      <c r="AO4466" s="26"/>
      <c r="AP4466" s="26"/>
    </row>
    <row r="4467" spans="1:42" ht="15" customHeight="1" x14ac:dyDescent="0.25">
      <c r="A4467" s="105"/>
      <c r="B4467" s="106"/>
      <c r="C4467" s="2"/>
      <c r="D4467" s="2"/>
      <c r="E4467" s="106"/>
      <c r="F4467" s="107"/>
      <c r="G4467" s="108"/>
      <c r="H4467" s="109"/>
      <c r="I4467" s="109"/>
      <c r="J4467" s="110"/>
      <c r="K4467" s="117"/>
      <c r="L4467" s="178"/>
      <c r="M4467" s="178"/>
      <c r="N4467" s="106"/>
      <c r="O4467" s="111"/>
      <c r="P4467" s="111"/>
      <c r="Q4467" s="106"/>
      <c r="R4467" s="106"/>
      <c r="S4467" s="106"/>
      <c r="T4467" s="106"/>
      <c r="U4467" s="106"/>
      <c r="V4467" s="106"/>
      <c r="W4467" s="19"/>
      <c r="X4467" s="2"/>
      <c r="Y4467" s="4"/>
      <c r="Z4467" s="106"/>
      <c r="AA4467" s="114"/>
      <c r="AB4467" s="112"/>
      <c r="AC4467" s="178"/>
      <c r="AD4467" s="11"/>
      <c r="AE4467" s="106"/>
      <c r="AF4467" s="106"/>
      <c r="AG4467" s="106"/>
      <c r="AH4467" s="115"/>
      <c r="AI4467" s="116"/>
      <c r="AO4467" s="26"/>
      <c r="AP4467" s="26"/>
    </row>
    <row r="4468" spans="1:42" ht="15" customHeight="1" x14ac:dyDescent="0.25">
      <c r="A4468" s="105"/>
      <c r="B4468" s="106"/>
      <c r="C4468" s="2"/>
      <c r="D4468" s="2"/>
      <c r="E4468" s="106"/>
      <c r="F4468" s="107"/>
      <c r="G4468" s="108"/>
      <c r="H4468" s="109"/>
      <c r="I4468" s="109"/>
      <c r="J4468" s="110"/>
      <c r="K4468" s="117"/>
      <c r="L4468" s="178"/>
      <c r="M4468" s="178"/>
      <c r="N4468" s="106"/>
      <c r="O4468" s="111"/>
      <c r="P4468" s="111"/>
      <c r="Q4468" s="106"/>
      <c r="R4468" s="106"/>
      <c r="S4468" s="106"/>
      <c r="T4468" s="106"/>
      <c r="U4468" s="106"/>
      <c r="V4468" s="106"/>
      <c r="W4468" s="19"/>
      <c r="X4468" s="2"/>
      <c r="Y4468" s="4"/>
      <c r="Z4468" s="106"/>
      <c r="AA4468" s="114"/>
      <c r="AB4468" s="112"/>
      <c r="AC4468" s="178"/>
      <c r="AD4468" s="11"/>
      <c r="AE4468" s="106"/>
      <c r="AF4468" s="106"/>
      <c r="AG4468" s="106"/>
      <c r="AH4468" s="115"/>
      <c r="AI4468" s="116"/>
      <c r="AO4468" s="26"/>
      <c r="AP4468" s="26"/>
    </row>
    <row r="4469" spans="1:42" ht="15" customHeight="1" x14ac:dyDescent="0.25">
      <c r="A4469" s="105"/>
      <c r="B4469" s="106"/>
      <c r="C4469" s="2"/>
      <c r="D4469" s="2"/>
      <c r="E4469" s="106"/>
      <c r="F4469" s="107"/>
      <c r="G4469" s="108"/>
      <c r="H4469" s="109"/>
      <c r="I4469" s="109"/>
      <c r="J4469" s="110"/>
      <c r="K4469" s="117"/>
      <c r="L4469" s="178"/>
      <c r="M4469" s="178"/>
      <c r="N4469" s="106"/>
      <c r="O4469" s="111"/>
      <c r="P4469" s="111"/>
      <c r="Q4469" s="106"/>
      <c r="R4469" s="106"/>
      <c r="S4469" s="106"/>
      <c r="T4469" s="106"/>
      <c r="U4469" s="106"/>
      <c r="V4469" s="106"/>
      <c r="W4469" s="19"/>
      <c r="X4469" s="2"/>
      <c r="Y4469" s="4"/>
      <c r="Z4469" s="106"/>
      <c r="AA4469" s="114"/>
      <c r="AB4469" s="112"/>
      <c r="AC4469" s="178"/>
      <c r="AD4469" s="11"/>
      <c r="AE4469" s="106"/>
      <c r="AF4469" s="106"/>
      <c r="AG4469" s="106"/>
      <c r="AH4469" s="115"/>
      <c r="AI4469" s="116"/>
      <c r="AO4469" s="26"/>
      <c r="AP4469" s="26"/>
    </row>
    <row r="4470" spans="1:42" ht="15" customHeight="1" x14ac:dyDescent="0.25">
      <c r="A4470" s="105"/>
      <c r="B4470" s="106"/>
      <c r="C4470" s="2"/>
      <c r="D4470" s="2"/>
      <c r="E4470" s="106"/>
      <c r="F4470" s="107"/>
      <c r="G4470" s="108"/>
      <c r="H4470" s="109"/>
      <c r="I4470" s="109"/>
      <c r="J4470" s="110"/>
      <c r="K4470" s="117"/>
      <c r="L4470" s="178"/>
      <c r="M4470" s="178"/>
      <c r="N4470" s="106"/>
      <c r="O4470" s="111"/>
      <c r="P4470" s="111"/>
      <c r="Q4470" s="106"/>
      <c r="R4470" s="106"/>
      <c r="S4470" s="106"/>
      <c r="T4470" s="106"/>
      <c r="U4470" s="106"/>
      <c r="V4470" s="106"/>
      <c r="W4470" s="19"/>
      <c r="X4470" s="2"/>
      <c r="Y4470" s="4"/>
      <c r="Z4470" s="106"/>
      <c r="AA4470" s="114"/>
      <c r="AB4470" s="112"/>
      <c r="AC4470" s="178"/>
      <c r="AD4470" s="11"/>
      <c r="AE4470" s="106"/>
      <c r="AF4470" s="106"/>
      <c r="AG4470" s="106"/>
      <c r="AH4470" s="115"/>
      <c r="AI4470" s="116"/>
      <c r="AO4470" s="26"/>
      <c r="AP4470" s="26"/>
    </row>
    <row r="4471" spans="1:42" ht="15" customHeight="1" x14ac:dyDescent="0.25">
      <c r="A4471" s="105"/>
      <c r="B4471" s="106"/>
      <c r="C4471" s="2"/>
      <c r="D4471" s="2"/>
      <c r="E4471" s="106"/>
      <c r="F4471" s="107"/>
      <c r="G4471" s="108"/>
      <c r="H4471" s="109"/>
      <c r="I4471" s="109"/>
      <c r="J4471" s="110"/>
      <c r="K4471" s="117"/>
      <c r="L4471" s="178"/>
      <c r="M4471" s="178"/>
      <c r="N4471" s="106"/>
      <c r="O4471" s="111"/>
      <c r="P4471" s="111"/>
      <c r="Q4471" s="106"/>
      <c r="R4471" s="106"/>
      <c r="S4471" s="106"/>
      <c r="T4471" s="106"/>
      <c r="U4471" s="106"/>
      <c r="V4471" s="106"/>
      <c r="W4471" s="19"/>
      <c r="X4471" s="2"/>
      <c r="Y4471" s="4"/>
      <c r="Z4471" s="106"/>
      <c r="AA4471" s="114"/>
      <c r="AB4471" s="112"/>
      <c r="AC4471" s="178"/>
      <c r="AD4471" s="11"/>
      <c r="AE4471" s="106"/>
      <c r="AF4471" s="106"/>
      <c r="AG4471" s="106"/>
      <c r="AH4471" s="115"/>
      <c r="AI4471" s="116"/>
      <c r="AO4471" s="26"/>
      <c r="AP4471" s="26"/>
    </row>
    <row r="4472" spans="1:42" ht="15" customHeight="1" x14ac:dyDescent="0.25">
      <c r="A4472" s="105"/>
      <c r="B4472" s="106"/>
      <c r="C4472" s="2"/>
      <c r="D4472" s="2"/>
      <c r="E4472" s="106"/>
      <c r="F4472" s="107"/>
      <c r="G4472" s="108"/>
      <c r="H4472" s="109"/>
      <c r="I4472" s="109"/>
      <c r="J4472" s="110"/>
      <c r="K4472" s="117"/>
      <c r="L4472" s="178"/>
      <c r="M4472" s="178"/>
      <c r="N4472" s="106"/>
      <c r="O4472" s="111"/>
      <c r="P4472" s="111"/>
      <c r="Q4472" s="106"/>
      <c r="R4472" s="106"/>
      <c r="S4472" s="106"/>
      <c r="T4472" s="106"/>
      <c r="U4472" s="106"/>
      <c r="V4472" s="106"/>
      <c r="W4472" s="19"/>
      <c r="X4472" s="2"/>
      <c r="Y4472" s="4"/>
      <c r="Z4472" s="106"/>
      <c r="AA4472" s="114"/>
      <c r="AB4472" s="112"/>
      <c r="AC4472" s="178"/>
      <c r="AD4472" s="11"/>
      <c r="AE4472" s="106"/>
      <c r="AF4472" s="106"/>
      <c r="AG4472" s="106"/>
      <c r="AH4472" s="115"/>
      <c r="AI4472" s="116"/>
      <c r="AO4472" s="26"/>
      <c r="AP4472" s="26"/>
    </row>
    <row r="4473" spans="1:42" ht="15" customHeight="1" x14ac:dyDescent="0.25">
      <c r="A4473" s="105"/>
      <c r="B4473" s="106"/>
      <c r="C4473" s="2"/>
      <c r="D4473" s="2"/>
      <c r="E4473" s="106"/>
      <c r="F4473" s="107"/>
      <c r="G4473" s="108"/>
      <c r="H4473" s="109"/>
      <c r="I4473" s="109"/>
      <c r="J4473" s="110"/>
      <c r="K4473" s="117"/>
      <c r="L4473" s="178"/>
      <c r="M4473" s="178"/>
      <c r="N4473" s="106"/>
      <c r="O4473" s="111"/>
      <c r="P4473" s="111"/>
      <c r="Q4473" s="106"/>
      <c r="R4473" s="106"/>
      <c r="S4473" s="106"/>
      <c r="T4473" s="106"/>
      <c r="U4473" s="106"/>
      <c r="V4473" s="106"/>
      <c r="W4473" s="19"/>
      <c r="X4473" s="2"/>
      <c r="Y4473" s="4"/>
      <c r="Z4473" s="106"/>
      <c r="AA4473" s="114"/>
      <c r="AB4473" s="112"/>
      <c r="AC4473" s="178"/>
      <c r="AD4473" s="11"/>
      <c r="AE4473" s="106"/>
      <c r="AF4473" s="106"/>
      <c r="AG4473" s="106"/>
      <c r="AH4473" s="115"/>
      <c r="AI4473" s="116"/>
      <c r="AO4473" s="26"/>
      <c r="AP4473" s="26"/>
    </row>
    <row r="4474" spans="1:42" ht="15" customHeight="1" x14ac:dyDescent="0.25">
      <c r="A4474" s="105"/>
      <c r="B4474" s="106"/>
      <c r="C4474" s="2"/>
      <c r="D4474" s="2"/>
      <c r="E4474" s="106"/>
      <c r="F4474" s="107"/>
      <c r="G4474" s="108"/>
      <c r="H4474" s="109"/>
      <c r="I4474" s="109"/>
      <c r="J4474" s="110"/>
      <c r="K4474" s="117"/>
      <c r="L4474" s="178"/>
      <c r="M4474" s="178"/>
      <c r="N4474" s="106"/>
      <c r="O4474" s="111"/>
      <c r="P4474" s="111"/>
      <c r="Q4474" s="106"/>
      <c r="R4474" s="106"/>
      <c r="S4474" s="106"/>
      <c r="T4474" s="106"/>
      <c r="U4474" s="106"/>
      <c r="V4474" s="106"/>
      <c r="W4474" s="19"/>
      <c r="X4474" s="2"/>
      <c r="Y4474" s="4"/>
      <c r="Z4474" s="106"/>
      <c r="AA4474" s="114"/>
      <c r="AB4474" s="112"/>
      <c r="AC4474" s="178"/>
      <c r="AD4474" s="11"/>
      <c r="AE4474" s="106"/>
      <c r="AF4474" s="106"/>
      <c r="AG4474" s="106"/>
      <c r="AH4474" s="115"/>
      <c r="AI4474" s="116"/>
      <c r="AO4474" s="26"/>
      <c r="AP4474" s="26"/>
    </row>
    <row r="4475" spans="1:42" ht="15" customHeight="1" x14ac:dyDescent="0.25">
      <c r="A4475" s="105"/>
      <c r="B4475" s="106"/>
      <c r="C4475" s="2"/>
      <c r="D4475" s="2"/>
      <c r="E4475" s="106"/>
      <c r="F4475" s="107"/>
      <c r="G4475" s="108"/>
      <c r="H4475" s="109"/>
      <c r="I4475" s="109"/>
      <c r="J4475" s="110"/>
      <c r="K4475" s="117"/>
      <c r="L4475" s="178"/>
      <c r="M4475" s="178"/>
      <c r="N4475" s="106"/>
      <c r="O4475" s="111"/>
      <c r="P4475" s="111"/>
      <c r="Q4475" s="106"/>
      <c r="R4475" s="106"/>
      <c r="S4475" s="106"/>
      <c r="T4475" s="106"/>
      <c r="U4475" s="106"/>
      <c r="V4475" s="106"/>
      <c r="W4475" s="19"/>
      <c r="X4475" s="2"/>
      <c r="Y4475" s="4"/>
      <c r="Z4475" s="106"/>
      <c r="AA4475" s="114"/>
      <c r="AB4475" s="112"/>
      <c r="AC4475" s="178"/>
      <c r="AD4475" s="11"/>
      <c r="AE4475" s="106"/>
      <c r="AF4475" s="106"/>
      <c r="AG4475" s="106"/>
      <c r="AH4475" s="115"/>
      <c r="AI4475" s="116"/>
      <c r="AO4475" s="26"/>
      <c r="AP4475" s="26"/>
    </row>
    <row r="4476" spans="1:42" ht="15" customHeight="1" x14ac:dyDescent="0.25">
      <c r="A4476" s="105"/>
      <c r="B4476" s="106"/>
      <c r="C4476" s="2"/>
      <c r="D4476" s="2"/>
      <c r="E4476" s="106"/>
      <c r="F4476" s="107"/>
      <c r="G4476" s="108"/>
      <c r="H4476" s="109"/>
      <c r="I4476" s="109"/>
      <c r="J4476" s="110"/>
      <c r="K4476" s="117"/>
      <c r="L4476" s="178"/>
      <c r="M4476" s="178"/>
      <c r="N4476" s="106"/>
      <c r="O4476" s="111"/>
      <c r="P4476" s="111"/>
      <c r="Q4476" s="106"/>
      <c r="R4476" s="106"/>
      <c r="S4476" s="106"/>
      <c r="T4476" s="106"/>
      <c r="U4476" s="106"/>
      <c r="V4476" s="106"/>
      <c r="W4476" s="19"/>
      <c r="X4476" s="2"/>
      <c r="Y4476" s="4"/>
      <c r="Z4476" s="106"/>
      <c r="AA4476" s="114"/>
      <c r="AB4476" s="112"/>
      <c r="AC4476" s="178"/>
      <c r="AD4476" s="11"/>
      <c r="AE4476" s="106"/>
      <c r="AF4476" s="106"/>
      <c r="AG4476" s="106"/>
      <c r="AH4476" s="115"/>
      <c r="AI4476" s="116"/>
      <c r="AO4476" s="26"/>
      <c r="AP4476" s="26"/>
    </row>
    <row r="4477" spans="1:42" ht="15" customHeight="1" x14ac:dyDescent="0.25">
      <c r="A4477" s="105"/>
      <c r="B4477" s="106"/>
      <c r="C4477" s="2"/>
      <c r="D4477" s="2"/>
      <c r="E4477" s="106"/>
      <c r="F4477" s="107"/>
      <c r="G4477" s="108"/>
      <c r="H4477" s="109"/>
      <c r="I4477" s="109"/>
      <c r="J4477" s="110"/>
      <c r="K4477" s="117"/>
      <c r="L4477" s="178"/>
      <c r="M4477" s="178"/>
      <c r="N4477" s="106"/>
      <c r="O4477" s="111"/>
      <c r="P4477" s="111"/>
      <c r="Q4477" s="106"/>
      <c r="R4477" s="106"/>
      <c r="S4477" s="106"/>
      <c r="T4477" s="106"/>
      <c r="U4477" s="106"/>
      <c r="V4477" s="106"/>
      <c r="W4477" s="19"/>
      <c r="X4477" s="2"/>
      <c r="Y4477" s="4"/>
      <c r="Z4477" s="106"/>
      <c r="AA4477" s="114"/>
      <c r="AB4477" s="112"/>
      <c r="AC4477" s="178"/>
      <c r="AD4477" s="11"/>
      <c r="AE4477" s="106"/>
      <c r="AF4477" s="106"/>
      <c r="AG4477" s="106"/>
      <c r="AH4477" s="115"/>
      <c r="AI4477" s="116"/>
      <c r="AO4477" s="26"/>
      <c r="AP4477" s="26"/>
    </row>
    <row r="4478" spans="1:42" ht="15" customHeight="1" x14ac:dyDescent="0.25">
      <c r="A4478" s="105"/>
      <c r="B4478" s="106"/>
      <c r="C4478" s="2"/>
      <c r="D4478" s="2"/>
      <c r="E4478" s="106"/>
      <c r="F4478" s="107"/>
      <c r="G4478" s="108"/>
      <c r="H4478" s="109"/>
      <c r="I4478" s="109"/>
      <c r="J4478" s="110"/>
      <c r="K4478" s="117"/>
      <c r="L4478" s="178"/>
      <c r="M4478" s="178"/>
      <c r="N4478" s="106"/>
      <c r="O4478" s="111"/>
      <c r="P4478" s="111"/>
      <c r="Q4478" s="106"/>
      <c r="R4478" s="106"/>
      <c r="S4478" s="106"/>
      <c r="T4478" s="106"/>
      <c r="U4478" s="106"/>
      <c r="V4478" s="106"/>
      <c r="W4478" s="19"/>
      <c r="X4478" s="2"/>
      <c r="Y4478" s="4"/>
      <c r="Z4478" s="106"/>
      <c r="AA4478" s="114"/>
      <c r="AB4478" s="112"/>
      <c r="AC4478" s="178"/>
      <c r="AD4478" s="11"/>
      <c r="AE4478" s="106"/>
      <c r="AF4478" s="106"/>
      <c r="AG4478" s="106"/>
      <c r="AH4478" s="115"/>
      <c r="AI4478" s="116"/>
      <c r="AO4478" s="26"/>
      <c r="AP4478" s="26"/>
    </row>
    <row r="4479" spans="1:42" ht="15" customHeight="1" x14ac:dyDescent="0.25">
      <c r="A4479" s="105"/>
      <c r="B4479" s="106"/>
      <c r="C4479" s="2"/>
      <c r="D4479" s="2"/>
      <c r="E4479" s="106"/>
      <c r="F4479" s="107"/>
      <c r="G4479" s="108"/>
      <c r="H4479" s="109"/>
      <c r="I4479" s="109"/>
      <c r="J4479" s="110"/>
      <c r="K4479" s="117"/>
      <c r="L4479" s="178"/>
      <c r="M4479" s="178"/>
      <c r="N4479" s="106"/>
      <c r="O4479" s="111"/>
      <c r="P4479" s="111"/>
      <c r="Q4479" s="106"/>
      <c r="R4479" s="106"/>
      <c r="S4479" s="106"/>
      <c r="T4479" s="106"/>
      <c r="U4479" s="106"/>
      <c r="V4479" s="106"/>
      <c r="W4479" s="19"/>
      <c r="X4479" s="2"/>
      <c r="Y4479" s="4"/>
      <c r="Z4479" s="106"/>
      <c r="AA4479" s="114"/>
      <c r="AB4479" s="112"/>
      <c r="AC4479" s="178"/>
      <c r="AD4479" s="11"/>
      <c r="AE4479" s="106"/>
      <c r="AF4479" s="106"/>
      <c r="AG4479" s="106"/>
      <c r="AH4479" s="115"/>
      <c r="AI4479" s="116"/>
      <c r="AO4479" s="26"/>
      <c r="AP4479" s="26"/>
    </row>
    <row r="4480" spans="1:42" ht="15" customHeight="1" x14ac:dyDescent="0.25">
      <c r="A4480" s="105"/>
      <c r="B4480" s="106"/>
      <c r="C4480" s="2"/>
      <c r="D4480" s="2"/>
      <c r="E4480" s="106"/>
      <c r="F4480" s="107"/>
      <c r="G4480" s="108"/>
      <c r="H4480" s="109"/>
      <c r="I4480" s="109"/>
      <c r="J4480" s="110"/>
      <c r="K4480" s="117"/>
      <c r="L4480" s="178"/>
      <c r="M4480" s="178"/>
      <c r="N4480" s="106"/>
      <c r="O4480" s="111"/>
      <c r="P4480" s="111"/>
      <c r="Q4480" s="106"/>
      <c r="R4480" s="106"/>
      <c r="S4480" s="106"/>
      <c r="T4480" s="106"/>
      <c r="U4480" s="106"/>
      <c r="V4480" s="106"/>
      <c r="W4480" s="19"/>
      <c r="X4480" s="2"/>
      <c r="Y4480" s="4"/>
      <c r="Z4480" s="106"/>
      <c r="AA4480" s="114"/>
      <c r="AB4480" s="112"/>
      <c r="AC4480" s="178"/>
      <c r="AD4480" s="11"/>
      <c r="AE4480" s="106"/>
      <c r="AF4480" s="106"/>
      <c r="AG4480" s="106"/>
      <c r="AH4480" s="115"/>
      <c r="AI4480" s="116"/>
      <c r="AO4480" s="26"/>
      <c r="AP4480" s="26"/>
    </row>
    <row r="4481" spans="1:42" ht="15" customHeight="1" x14ac:dyDescent="0.25">
      <c r="A4481" s="105"/>
      <c r="B4481" s="106"/>
      <c r="C4481" s="2"/>
      <c r="D4481" s="2"/>
      <c r="E4481" s="106"/>
      <c r="F4481" s="107"/>
      <c r="G4481" s="108"/>
      <c r="H4481" s="109"/>
      <c r="I4481" s="109"/>
      <c r="J4481" s="110"/>
      <c r="K4481" s="117"/>
      <c r="L4481" s="178"/>
      <c r="M4481" s="178"/>
      <c r="N4481" s="106"/>
      <c r="O4481" s="111"/>
      <c r="P4481" s="111"/>
      <c r="Q4481" s="106"/>
      <c r="R4481" s="106"/>
      <c r="S4481" s="106"/>
      <c r="T4481" s="106"/>
      <c r="U4481" s="106"/>
      <c r="V4481" s="106"/>
      <c r="W4481" s="19"/>
      <c r="X4481" s="2"/>
      <c r="Y4481" s="4"/>
      <c r="Z4481" s="106"/>
      <c r="AA4481" s="114"/>
      <c r="AB4481" s="112"/>
      <c r="AC4481" s="178"/>
      <c r="AD4481" s="11"/>
      <c r="AE4481" s="106"/>
      <c r="AF4481" s="106"/>
      <c r="AG4481" s="106"/>
      <c r="AH4481" s="115"/>
      <c r="AI4481" s="116"/>
      <c r="AO4481" s="26"/>
      <c r="AP4481" s="26"/>
    </row>
    <row r="4482" spans="1:42" ht="15" customHeight="1" x14ac:dyDescent="0.25">
      <c r="A4482" s="105"/>
      <c r="B4482" s="106"/>
      <c r="C4482" s="2"/>
      <c r="D4482" s="2"/>
      <c r="E4482" s="106"/>
      <c r="F4482" s="107"/>
      <c r="G4482" s="108"/>
      <c r="H4482" s="109"/>
      <c r="I4482" s="109"/>
      <c r="J4482" s="110"/>
      <c r="K4482" s="117"/>
      <c r="L4482" s="178"/>
      <c r="M4482" s="178"/>
      <c r="N4482" s="106"/>
      <c r="O4482" s="111"/>
      <c r="P4482" s="111"/>
      <c r="Q4482" s="106"/>
      <c r="R4482" s="106"/>
      <c r="S4482" s="106"/>
      <c r="T4482" s="106"/>
      <c r="U4482" s="106"/>
      <c r="V4482" s="106"/>
      <c r="W4482" s="19"/>
      <c r="X4482" s="2"/>
      <c r="Y4482" s="4"/>
      <c r="Z4482" s="106"/>
      <c r="AA4482" s="114"/>
      <c r="AB4482" s="112"/>
      <c r="AC4482" s="178"/>
      <c r="AD4482" s="11"/>
      <c r="AE4482" s="106"/>
      <c r="AF4482" s="106"/>
      <c r="AG4482" s="106"/>
      <c r="AH4482" s="115"/>
      <c r="AI4482" s="116"/>
      <c r="AO4482" s="26"/>
      <c r="AP4482" s="26"/>
    </row>
    <row r="4483" spans="1:42" ht="15" customHeight="1" x14ac:dyDescent="0.25">
      <c r="A4483" s="105"/>
      <c r="B4483" s="106"/>
      <c r="C4483" s="2"/>
      <c r="D4483" s="2"/>
      <c r="E4483" s="106"/>
      <c r="F4483" s="107"/>
      <c r="G4483" s="108"/>
      <c r="H4483" s="109"/>
      <c r="I4483" s="109"/>
      <c r="J4483" s="110"/>
      <c r="K4483" s="117"/>
      <c r="L4483" s="178"/>
      <c r="M4483" s="178"/>
      <c r="N4483" s="106"/>
      <c r="O4483" s="111"/>
      <c r="P4483" s="111"/>
      <c r="Q4483" s="106"/>
      <c r="R4483" s="106"/>
      <c r="S4483" s="106"/>
      <c r="T4483" s="106"/>
      <c r="U4483" s="106"/>
      <c r="V4483" s="106"/>
      <c r="W4483" s="19"/>
      <c r="X4483" s="2"/>
      <c r="Y4483" s="4"/>
      <c r="Z4483" s="106"/>
      <c r="AA4483" s="114"/>
      <c r="AB4483" s="112"/>
      <c r="AC4483" s="178"/>
      <c r="AD4483" s="11"/>
      <c r="AE4483" s="106"/>
      <c r="AF4483" s="106"/>
      <c r="AG4483" s="106"/>
      <c r="AH4483" s="115"/>
      <c r="AI4483" s="116"/>
      <c r="AO4483" s="26"/>
      <c r="AP4483" s="26"/>
    </row>
    <row r="4484" spans="1:42" ht="15" customHeight="1" x14ac:dyDescent="0.25">
      <c r="A4484" s="105"/>
      <c r="B4484" s="106"/>
      <c r="C4484" s="2"/>
      <c r="D4484" s="2"/>
      <c r="E4484" s="106"/>
      <c r="F4484" s="107"/>
      <c r="G4484" s="108"/>
      <c r="H4484" s="109"/>
      <c r="I4484" s="109"/>
      <c r="J4484" s="110"/>
      <c r="K4484" s="117"/>
      <c r="L4484" s="178"/>
      <c r="M4484" s="178"/>
      <c r="N4484" s="106"/>
      <c r="O4484" s="111"/>
      <c r="P4484" s="111"/>
      <c r="Q4484" s="106"/>
      <c r="R4484" s="106"/>
      <c r="S4484" s="106"/>
      <c r="T4484" s="106"/>
      <c r="U4484" s="106"/>
      <c r="V4484" s="106"/>
      <c r="W4484" s="19"/>
      <c r="X4484" s="2"/>
      <c r="Y4484" s="4"/>
      <c r="Z4484" s="106"/>
      <c r="AA4484" s="114"/>
      <c r="AB4484" s="112"/>
      <c r="AC4484" s="178"/>
      <c r="AD4484" s="11"/>
      <c r="AE4484" s="106"/>
      <c r="AF4484" s="106"/>
      <c r="AG4484" s="106"/>
      <c r="AH4484" s="115"/>
      <c r="AI4484" s="116"/>
      <c r="AO4484" s="26"/>
      <c r="AP4484" s="26"/>
    </row>
    <row r="4485" spans="1:42" ht="15" customHeight="1" x14ac:dyDescent="0.25">
      <c r="A4485" s="105"/>
      <c r="B4485" s="106"/>
      <c r="C4485" s="2"/>
      <c r="D4485" s="2"/>
      <c r="E4485" s="106"/>
      <c r="F4485" s="107"/>
      <c r="G4485" s="108"/>
      <c r="H4485" s="109"/>
      <c r="I4485" s="109"/>
      <c r="J4485" s="110"/>
      <c r="K4485" s="117"/>
      <c r="L4485" s="178"/>
      <c r="M4485" s="178"/>
      <c r="N4485" s="106"/>
      <c r="O4485" s="111"/>
      <c r="P4485" s="111"/>
      <c r="Q4485" s="106"/>
      <c r="R4485" s="106"/>
      <c r="S4485" s="106"/>
      <c r="T4485" s="106"/>
      <c r="U4485" s="106"/>
      <c r="V4485" s="106"/>
      <c r="W4485" s="19"/>
      <c r="X4485" s="2"/>
      <c r="Y4485" s="4"/>
      <c r="Z4485" s="106"/>
      <c r="AA4485" s="114"/>
      <c r="AB4485" s="112"/>
      <c r="AC4485" s="178"/>
      <c r="AD4485" s="11"/>
      <c r="AE4485" s="106"/>
      <c r="AF4485" s="106"/>
      <c r="AG4485" s="106"/>
      <c r="AH4485" s="115"/>
      <c r="AI4485" s="116"/>
      <c r="AO4485" s="26"/>
      <c r="AP4485" s="26"/>
    </row>
    <row r="4486" spans="1:42" ht="15" customHeight="1" x14ac:dyDescent="0.25">
      <c r="A4486" s="105"/>
      <c r="B4486" s="106"/>
      <c r="C4486" s="2"/>
      <c r="D4486" s="2"/>
      <c r="E4486" s="106"/>
      <c r="F4486" s="107"/>
      <c r="G4486" s="108"/>
      <c r="H4486" s="109"/>
      <c r="I4486" s="109"/>
      <c r="J4486" s="110"/>
      <c r="K4486" s="117"/>
      <c r="L4486" s="178"/>
      <c r="M4486" s="178"/>
      <c r="N4486" s="106"/>
      <c r="O4486" s="111"/>
      <c r="P4486" s="111"/>
      <c r="Q4486" s="106"/>
      <c r="R4486" s="106"/>
      <c r="S4486" s="106"/>
      <c r="T4486" s="106"/>
      <c r="U4486" s="106"/>
      <c r="V4486" s="106"/>
      <c r="W4486" s="19"/>
      <c r="X4486" s="2"/>
      <c r="Y4486" s="4"/>
      <c r="Z4486" s="106"/>
      <c r="AA4486" s="114"/>
      <c r="AB4486" s="112"/>
      <c r="AC4486" s="178"/>
      <c r="AD4486" s="11"/>
      <c r="AE4486" s="106"/>
      <c r="AF4486" s="106"/>
      <c r="AG4486" s="106"/>
      <c r="AH4486" s="115"/>
      <c r="AI4486" s="116"/>
      <c r="AO4486" s="26"/>
      <c r="AP4486" s="26"/>
    </row>
    <row r="4487" spans="1:42" ht="15" customHeight="1" x14ac:dyDescent="0.25">
      <c r="A4487" s="105"/>
      <c r="B4487" s="106"/>
      <c r="C4487" s="2"/>
      <c r="D4487" s="2"/>
      <c r="E4487" s="106"/>
      <c r="F4487" s="107"/>
      <c r="G4487" s="108"/>
      <c r="H4487" s="109"/>
      <c r="I4487" s="109"/>
      <c r="J4487" s="110"/>
      <c r="K4487" s="117"/>
      <c r="L4487" s="178"/>
      <c r="M4487" s="178"/>
      <c r="N4487" s="106"/>
      <c r="O4487" s="111"/>
      <c r="P4487" s="111"/>
      <c r="Q4487" s="106"/>
      <c r="R4487" s="106"/>
      <c r="S4487" s="106"/>
      <c r="T4487" s="106"/>
      <c r="U4487" s="106"/>
      <c r="V4487" s="106"/>
      <c r="W4487" s="19"/>
      <c r="X4487" s="2"/>
      <c r="Y4487" s="4"/>
      <c r="Z4487" s="106"/>
      <c r="AA4487" s="114"/>
      <c r="AB4487" s="112"/>
      <c r="AC4487" s="178"/>
      <c r="AD4487" s="11"/>
      <c r="AE4487" s="106"/>
      <c r="AF4487" s="106"/>
      <c r="AG4487" s="106"/>
      <c r="AH4487" s="115"/>
      <c r="AI4487" s="116"/>
      <c r="AO4487" s="26"/>
      <c r="AP4487" s="26"/>
    </row>
    <row r="4488" spans="1:42" ht="15" customHeight="1" x14ac:dyDescent="0.25">
      <c r="A4488" s="105"/>
      <c r="B4488" s="106"/>
      <c r="C4488" s="2"/>
      <c r="D4488" s="2"/>
      <c r="E4488" s="106"/>
      <c r="F4488" s="107"/>
      <c r="G4488" s="108"/>
      <c r="H4488" s="109"/>
      <c r="I4488" s="109"/>
      <c r="J4488" s="110"/>
      <c r="K4488" s="117"/>
      <c r="L4488" s="178"/>
      <c r="M4488" s="178"/>
      <c r="N4488" s="106"/>
      <c r="O4488" s="111"/>
      <c r="P4488" s="111"/>
      <c r="Q4488" s="106"/>
      <c r="R4488" s="106"/>
      <c r="S4488" s="106"/>
      <c r="T4488" s="106"/>
      <c r="U4488" s="106"/>
      <c r="V4488" s="106"/>
      <c r="W4488" s="19"/>
      <c r="X4488" s="2"/>
      <c r="Y4488" s="4"/>
      <c r="Z4488" s="106"/>
      <c r="AA4488" s="114"/>
      <c r="AB4488" s="112"/>
      <c r="AC4488" s="178"/>
      <c r="AD4488" s="11"/>
      <c r="AE4488" s="106"/>
      <c r="AF4488" s="106"/>
      <c r="AG4488" s="106"/>
      <c r="AH4488" s="115"/>
      <c r="AI4488" s="116"/>
      <c r="AO4488" s="26"/>
      <c r="AP4488" s="26"/>
    </row>
    <row r="4489" spans="1:42" ht="15" customHeight="1" x14ac:dyDescent="0.25">
      <c r="A4489" s="105"/>
      <c r="B4489" s="106"/>
      <c r="C4489" s="2"/>
      <c r="D4489" s="2"/>
      <c r="E4489" s="106"/>
      <c r="F4489" s="107"/>
      <c r="G4489" s="108"/>
      <c r="H4489" s="109"/>
      <c r="I4489" s="109"/>
      <c r="J4489" s="110"/>
      <c r="K4489" s="117"/>
      <c r="L4489" s="178"/>
      <c r="M4489" s="178"/>
      <c r="N4489" s="106"/>
      <c r="O4489" s="111"/>
      <c r="P4489" s="111"/>
      <c r="Q4489" s="106"/>
      <c r="R4489" s="106"/>
      <c r="S4489" s="106"/>
      <c r="T4489" s="106"/>
      <c r="U4489" s="106"/>
      <c r="V4489" s="106"/>
      <c r="W4489" s="19"/>
      <c r="X4489" s="2"/>
      <c r="Y4489" s="4"/>
      <c r="Z4489" s="106"/>
      <c r="AA4489" s="114"/>
      <c r="AB4489" s="112"/>
      <c r="AC4489" s="178"/>
      <c r="AD4489" s="11"/>
      <c r="AE4489" s="106"/>
      <c r="AF4489" s="106"/>
      <c r="AG4489" s="106"/>
      <c r="AH4489" s="115"/>
      <c r="AI4489" s="116"/>
      <c r="AO4489" s="26"/>
      <c r="AP4489" s="26"/>
    </row>
    <row r="4490" spans="1:42" ht="15" customHeight="1" x14ac:dyDescent="0.25">
      <c r="A4490" s="105"/>
      <c r="B4490" s="106"/>
      <c r="C4490" s="2"/>
      <c r="D4490" s="2"/>
      <c r="E4490" s="106"/>
      <c r="F4490" s="107"/>
      <c r="G4490" s="108"/>
      <c r="H4490" s="109"/>
      <c r="I4490" s="109"/>
      <c r="J4490" s="110"/>
      <c r="K4490" s="117"/>
      <c r="L4490" s="178"/>
      <c r="M4490" s="178"/>
      <c r="N4490" s="106"/>
      <c r="O4490" s="111"/>
      <c r="P4490" s="111"/>
      <c r="Q4490" s="106"/>
      <c r="R4490" s="106"/>
      <c r="S4490" s="106"/>
      <c r="T4490" s="106"/>
      <c r="U4490" s="106"/>
      <c r="V4490" s="106"/>
      <c r="W4490" s="19"/>
      <c r="X4490" s="2"/>
      <c r="Y4490" s="4"/>
      <c r="Z4490" s="106"/>
      <c r="AA4490" s="114"/>
      <c r="AB4490" s="112"/>
      <c r="AC4490" s="178"/>
      <c r="AD4490" s="11"/>
      <c r="AE4490" s="106"/>
      <c r="AF4490" s="106"/>
      <c r="AG4490" s="106"/>
      <c r="AH4490" s="115"/>
      <c r="AI4490" s="116"/>
      <c r="AO4490" s="26"/>
      <c r="AP4490" s="26"/>
    </row>
    <row r="4491" spans="1:42" ht="15" customHeight="1" x14ac:dyDescent="0.25">
      <c r="A4491" s="105"/>
      <c r="B4491" s="106"/>
      <c r="C4491" s="2"/>
      <c r="D4491" s="2"/>
      <c r="E4491" s="106"/>
      <c r="F4491" s="107"/>
      <c r="G4491" s="108"/>
      <c r="H4491" s="109"/>
      <c r="I4491" s="109"/>
      <c r="J4491" s="110"/>
      <c r="K4491" s="117"/>
      <c r="L4491" s="178"/>
      <c r="M4491" s="178"/>
      <c r="N4491" s="106"/>
      <c r="O4491" s="111"/>
      <c r="P4491" s="111"/>
      <c r="Q4491" s="106"/>
      <c r="R4491" s="106"/>
      <c r="S4491" s="106"/>
      <c r="T4491" s="106"/>
      <c r="U4491" s="106"/>
      <c r="V4491" s="106"/>
      <c r="W4491" s="19"/>
      <c r="X4491" s="2"/>
      <c r="Y4491" s="4"/>
      <c r="Z4491" s="106"/>
      <c r="AA4491" s="114"/>
      <c r="AB4491" s="112"/>
      <c r="AC4491" s="178"/>
      <c r="AD4491" s="11"/>
      <c r="AE4491" s="106"/>
      <c r="AF4491" s="106"/>
      <c r="AG4491" s="106"/>
      <c r="AH4491" s="115"/>
      <c r="AI4491" s="116"/>
      <c r="AO4491" s="26"/>
      <c r="AP4491" s="26"/>
    </row>
    <row r="4492" spans="1:42" ht="15" customHeight="1" x14ac:dyDescent="0.25">
      <c r="A4492" s="105"/>
      <c r="B4492" s="106"/>
      <c r="C4492" s="2"/>
      <c r="D4492" s="2"/>
      <c r="E4492" s="106"/>
      <c r="F4492" s="107"/>
      <c r="G4492" s="108"/>
      <c r="H4492" s="109"/>
      <c r="I4492" s="109"/>
      <c r="J4492" s="110"/>
      <c r="K4492" s="117"/>
      <c r="L4492" s="178"/>
      <c r="M4492" s="178"/>
      <c r="N4492" s="106"/>
      <c r="O4492" s="111"/>
      <c r="P4492" s="111"/>
      <c r="Q4492" s="106"/>
      <c r="R4492" s="106"/>
      <c r="S4492" s="106"/>
      <c r="T4492" s="106"/>
      <c r="U4492" s="106"/>
      <c r="V4492" s="106"/>
      <c r="W4492" s="19"/>
      <c r="X4492" s="2"/>
      <c r="Y4492" s="4"/>
      <c r="Z4492" s="106"/>
      <c r="AA4492" s="114"/>
      <c r="AB4492" s="112"/>
      <c r="AC4492" s="178"/>
      <c r="AD4492" s="11"/>
      <c r="AE4492" s="106"/>
      <c r="AF4492" s="106"/>
      <c r="AG4492" s="106"/>
      <c r="AH4492" s="115"/>
      <c r="AI4492" s="116"/>
      <c r="AO4492" s="26"/>
      <c r="AP4492" s="26"/>
    </row>
    <row r="4493" spans="1:42" ht="15" customHeight="1" x14ac:dyDescent="0.25">
      <c r="A4493" s="105"/>
      <c r="B4493" s="106"/>
      <c r="C4493" s="2"/>
      <c r="D4493" s="2"/>
      <c r="E4493" s="106"/>
      <c r="F4493" s="107"/>
      <c r="G4493" s="108"/>
      <c r="H4493" s="109"/>
      <c r="I4493" s="109"/>
      <c r="J4493" s="110"/>
      <c r="K4493" s="117"/>
      <c r="L4493" s="178"/>
      <c r="M4493" s="178"/>
      <c r="N4493" s="106"/>
      <c r="O4493" s="111"/>
      <c r="P4493" s="111"/>
      <c r="Q4493" s="106"/>
      <c r="R4493" s="106"/>
      <c r="S4493" s="106"/>
      <c r="T4493" s="106"/>
      <c r="U4493" s="106"/>
      <c r="V4493" s="106"/>
      <c r="W4493" s="19"/>
      <c r="X4493" s="2"/>
      <c r="Y4493" s="4"/>
      <c r="Z4493" s="106"/>
      <c r="AA4493" s="114"/>
      <c r="AB4493" s="112"/>
      <c r="AC4493" s="178"/>
      <c r="AD4493" s="11"/>
      <c r="AE4493" s="106"/>
      <c r="AF4493" s="106"/>
      <c r="AG4493" s="106"/>
      <c r="AH4493" s="115"/>
      <c r="AI4493" s="116"/>
      <c r="AO4493" s="26"/>
      <c r="AP4493" s="26"/>
    </row>
    <row r="4494" spans="1:42" ht="15" customHeight="1" x14ac:dyDescent="0.25">
      <c r="A4494" s="105"/>
      <c r="B4494" s="106"/>
      <c r="C4494" s="2"/>
      <c r="D4494" s="2"/>
      <c r="E4494" s="106"/>
      <c r="F4494" s="107"/>
      <c r="G4494" s="108"/>
      <c r="H4494" s="109"/>
      <c r="I4494" s="109"/>
      <c r="J4494" s="110"/>
      <c r="K4494" s="117"/>
      <c r="L4494" s="178"/>
      <c r="M4494" s="178"/>
      <c r="N4494" s="106"/>
      <c r="O4494" s="111"/>
      <c r="P4494" s="111"/>
      <c r="Q4494" s="106"/>
      <c r="R4494" s="106"/>
      <c r="S4494" s="106"/>
      <c r="T4494" s="106"/>
      <c r="U4494" s="106"/>
      <c r="V4494" s="106"/>
      <c r="W4494" s="19"/>
      <c r="X4494" s="2"/>
      <c r="Y4494" s="4"/>
      <c r="Z4494" s="106"/>
      <c r="AA4494" s="114"/>
      <c r="AB4494" s="112"/>
      <c r="AC4494" s="178"/>
      <c r="AD4494" s="11"/>
      <c r="AE4494" s="106"/>
      <c r="AF4494" s="106"/>
      <c r="AG4494" s="106"/>
      <c r="AH4494" s="115"/>
      <c r="AI4494" s="116"/>
      <c r="AO4494" s="26"/>
      <c r="AP4494" s="26"/>
    </row>
    <row r="4495" spans="1:42" ht="15" customHeight="1" x14ac:dyDescent="0.25">
      <c r="A4495" s="105"/>
      <c r="B4495" s="106"/>
      <c r="C4495" s="2"/>
      <c r="D4495" s="2"/>
      <c r="E4495" s="106"/>
      <c r="F4495" s="107"/>
      <c r="G4495" s="108"/>
      <c r="H4495" s="109"/>
      <c r="I4495" s="109"/>
      <c r="J4495" s="110"/>
      <c r="K4495" s="117"/>
      <c r="L4495" s="178"/>
      <c r="M4495" s="178"/>
      <c r="N4495" s="106"/>
      <c r="O4495" s="111"/>
      <c r="P4495" s="111"/>
      <c r="Q4495" s="106"/>
      <c r="R4495" s="106"/>
      <c r="S4495" s="106"/>
      <c r="T4495" s="106"/>
      <c r="U4495" s="106"/>
      <c r="V4495" s="106"/>
      <c r="W4495" s="19"/>
      <c r="X4495" s="2"/>
      <c r="Y4495" s="4"/>
      <c r="Z4495" s="106"/>
      <c r="AA4495" s="114"/>
      <c r="AB4495" s="112"/>
      <c r="AC4495" s="178"/>
      <c r="AD4495" s="11"/>
      <c r="AE4495" s="106"/>
      <c r="AF4495" s="106"/>
      <c r="AG4495" s="106"/>
      <c r="AH4495" s="115"/>
      <c r="AI4495" s="116"/>
      <c r="AO4495" s="26"/>
      <c r="AP4495" s="26"/>
    </row>
    <row r="4496" spans="1:42" ht="15" customHeight="1" x14ac:dyDescent="0.25">
      <c r="A4496" s="105"/>
      <c r="B4496" s="106"/>
      <c r="C4496" s="2"/>
      <c r="D4496" s="2"/>
      <c r="E4496" s="106"/>
      <c r="F4496" s="107"/>
      <c r="G4496" s="108"/>
      <c r="H4496" s="109"/>
      <c r="I4496" s="109"/>
      <c r="J4496" s="110"/>
      <c r="K4496" s="117"/>
      <c r="L4496" s="178"/>
      <c r="M4496" s="178"/>
      <c r="N4496" s="106"/>
      <c r="O4496" s="111"/>
      <c r="P4496" s="111"/>
      <c r="Q4496" s="106"/>
      <c r="R4496" s="106"/>
      <c r="S4496" s="106"/>
      <c r="T4496" s="106"/>
      <c r="U4496" s="106"/>
      <c r="V4496" s="106"/>
      <c r="W4496" s="19"/>
      <c r="X4496" s="2"/>
      <c r="Y4496" s="4"/>
      <c r="Z4496" s="106"/>
      <c r="AA4496" s="114"/>
      <c r="AB4496" s="112"/>
      <c r="AC4496" s="178"/>
      <c r="AD4496" s="11"/>
      <c r="AE4496" s="106"/>
      <c r="AF4496" s="106"/>
      <c r="AG4496" s="106"/>
      <c r="AH4496" s="115"/>
      <c r="AI4496" s="116"/>
      <c r="AO4496" s="26"/>
      <c r="AP4496" s="26"/>
    </row>
    <row r="4497" spans="1:42" ht="15" customHeight="1" x14ac:dyDescent="0.25">
      <c r="A4497" s="105"/>
      <c r="B4497" s="106"/>
      <c r="C4497" s="2"/>
      <c r="D4497" s="2"/>
      <c r="E4497" s="106"/>
      <c r="F4497" s="107"/>
      <c r="G4497" s="108"/>
      <c r="H4497" s="109"/>
      <c r="I4497" s="109"/>
      <c r="J4497" s="110"/>
      <c r="K4497" s="117"/>
      <c r="L4497" s="178"/>
      <c r="M4497" s="178"/>
      <c r="N4497" s="106"/>
      <c r="O4497" s="111"/>
      <c r="P4497" s="111"/>
      <c r="Q4497" s="106"/>
      <c r="R4497" s="106"/>
      <c r="S4497" s="106"/>
      <c r="T4497" s="106"/>
      <c r="U4497" s="106"/>
      <c r="V4497" s="106"/>
      <c r="W4497" s="19"/>
      <c r="X4497" s="2"/>
      <c r="Y4497" s="4"/>
      <c r="Z4497" s="106"/>
      <c r="AA4497" s="114"/>
      <c r="AB4497" s="112"/>
      <c r="AC4497" s="178"/>
      <c r="AD4497" s="11"/>
      <c r="AE4497" s="106"/>
      <c r="AF4497" s="106"/>
      <c r="AG4497" s="106"/>
      <c r="AH4497" s="115"/>
      <c r="AI4497" s="116"/>
      <c r="AO4497" s="26"/>
      <c r="AP4497" s="26"/>
    </row>
    <row r="4498" spans="1:42" ht="15" customHeight="1" x14ac:dyDescent="0.25">
      <c r="A4498" s="105"/>
      <c r="B4498" s="106"/>
      <c r="C4498" s="2"/>
      <c r="D4498" s="2"/>
      <c r="E4498" s="106"/>
      <c r="F4498" s="107"/>
      <c r="G4498" s="108"/>
      <c r="H4498" s="109"/>
      <c r="I4498" s="109"/>
      <c r="J4498" s="110"/>
      <c r="K4498" s="117"/>
      <c r="L4498" s="178"/>
      <c r="M4498" s="178"/>
      <c r="N4498" s="106"/>
      <c r="O4498" s="111"/>
      <c r="P4498" s="111"/>
      <c r="Q4498" s="106"/>
      <c r="R4498" s="106"/>
      <c r="S4498" s="106"/>
      <c r="T4498" s="106"/>
      <c r="U4498" s="106"/>
      <c r="V4498" s="106"/>
      <c r="W4498" s="19"/>
      <c r="X4498" s="2"/>
      <c r="Y4498" s="4"/>
      <c r="Z4498" s="106"/>
      <c r="AA4498" s="114"/>
      <c r="AB4498" s="112"/>
      <c r="AC4498" s="178"/>
      <c r="AD4498" s="11"/>
      <c r="AE4498" s="106"/>
      <c r="AF4498" s="106"/>
      <c r="AG4498" s="106"/>
      <c r="AH4498" s="115"/>
      <c r="AI4498" s="116"/>
      <c r="AO4498" s="26"/>
      <c r="AP4498" s="26"/>
    </row>
    <row r="4499" spans="1:42" ht="15" customHeight="1" x14ac:dyDescent="0.25">
      <c r="A4499" s="105"/>
      <c r="B4499" s="106"/>
      <c r="C4499" s="2"/>
      <c r="D4499" s="2"/>
      <c r="E4499" s="106"/>
      <c r="F4499" s="107"/>
      <c r="G4499" s="108"/>
      <c r="H4499" s="109"/>
      <c r="I4499" s="109"/>
      <c r="J4499" s="110"/>
      <c r="K4499" s="117"/>
      <c r="L4499" s="178"/>
      <c r="M4499" s="178"/>
      <c r="N4499" s="106"/>
      <c r="O4499" s="111"/>
      <c r="P4499" s="111"/>
      <c r="Q4499" s="106"/>
      <c r="R4499" s="106"/>
      <c r="S4499" s="106"/>
      <c r="T4499" s="106"/>
      <c r="U4499" s="106"/>
      <c r="V4499" s="106"/>
      <c r="W4499" s="19"/>
      <c r="X4499" s="2"/>
      <c r="Y4499" s="4"/>
      <c r="Z4499" s="106"/>
      <c r="AA4499" s="114"/>
      <c r="AB4499" s="112"/>
      <c r="AC4499" s="178"/>
      <c r="AD4499" s="11"/>
      <c r="AE4499" s="106"/>
      <c r="AF4499" s="106"/>
      <c r="AG4499" s="106"/>
      <c r="AH4499" s="115"/>
      <c r="AI4499" s="116"/>
      <c r="AO4499" s="26"/>
      <c r="AP4499" s="26"/>
    </row>
    <row r="4500" spans="1:42" ht="15" customHeight="1" x14ac:dyDescent="0.25">
      <c r="A4500" s="105"/>
      <c r="B4500" s="106"/>
      <c r="C4500" s="2"/>
      <c r="D4500" s="2"/>
      <c r="E4500" s="106"/>
      <c r="F4500" s="107"/>
      <c r="G4500" s="108"/>
      <c r="H4500" s="109"/>
      <c r="I4500" s="109"/>
      <c r="J4500" s="110"/>
      <c r="K4500" s="117"/>
      <c r="L4500" s="178"/>
      <c r="M4500" s="178"/>
      <c r="N4500" s="106"/>
      <c r="O4500" s="111"/>
      <c r="P4500" s="111"/>
      <c r="Q4500" s="106"/>
      <c r="R4500" s="106"/>
      <c r="S4500" s="106"/>
      <c r="T4500" s="106"/>
      <c r="U4500" s="106"/>
      <c r="V4500" s="106"/>
      <c r="W4500" s="19"/>
      <c r="X4500" s="2"/>
      <c r="Y4500" s="4"/>
      <c r="Z4500" s="106"/>
      <c r="AA4500" s="114"/>
      <c r="AB4500" s="112"/>
      <c r="AC4500" s="178"/>
      <c r="AD4500" s="11"/>
      <c r="AE4500" s="106"/>
      <c r="AF4500" s="106"/>
      <c r="AG4500" s="106"/>
      <c r="AH4500" s="115"/>
      <c r="AI4500" s="116"/>
      <c r="AO4500" s="26"/>
      <c r="AP4500" s="26"/>
    </row>
    <row r="4501" spans="1:42" ht="15" customHeight="1" x14ac:dyDescent="0.25">
      <c r="A4501" s="105"/>
      <c r="B4501" s="106"/>
      <c r="C4501" s="2"/>
      <c r="D4501" s="2"/>
      <c r="E4501" s="106"/>
      <c r="F4501" s="107"/>
      <c r="G4501" s="108"/>
      <c r="H4501" s="109"/>
      <c r="I4501" s="109"/>
      <c r="J4501" s="110"/>
      <c r="K4501" s="117"/>
      <c r="L4501" s="178"/>
      <c r="M4501" s="178"/>
      <c r="N4501" s="106"/>
      <c r="O4501" s="111"/>
      <c r="P4501" s="111"/>
      <c r="Q4501" s="106"/>
      <c r="R4501" s="106"/>
      <c r="S4501" s="106"/>
      <c r="T4501" s="106"/>
      <c r="U4501" s="106"/>
      <c r="V4501" s="106"/>
      <c r="W4501" s="19"/>
      <c r="X4501" s="2"/>
      <c r="Y4501" s="4"/>
      <c r="Z4501" s="106"/>
      <c r="AA4501" s="114"/>
      <c r="AB4501" s="112"/>
      <c r="AC4501" s="178"/>
      <c r="AD4501" s="11"/>
      <c r="AE4501" s="106"/>
      <c r="AF4501" s="106"/>
      <c r="AG4501" s="106"/>
      <c r="AH4501" s="115"/>
      <c r="AI4501" s="116"/>
      <c r="AO4501" s="26"/>
      <c r="AP4501" s="26"/>
    </row>
    <row r="4502" spans="1:42" ht="15" customHeight="1" x14ac:dyDescent="0.25">
      <c r="A4502" s="105"/>
      <c r="B4502" s="106"/>
      <c r="C4502" s="2"/>
      <c r="D4502" s="2"/>
      <c r="E4502" s="106"/>
      <c r="F4502" s="107"/>
      <c r="G4502" s="108"/>
      <c r="H4502" s="109"/>
      <c r="I4502" s="109"/>
      <c r="J4502" s="110"/>
      <c r="K4502" s="117"/>
      <c r="L4502" s="178"/>
      <c r="M4502" s="178"/>
      <c r="N4502" s="106"/>
      <c r="O4502" s="111"/>
      <c r="P4502" s="111"/>
      <c r="Q4502" s="106"/>
      <c r="R4502" s="106"/>
      <c r="S4502" s="106"/>
      <c r="T4502" s="106"/>
      <c r="U4502" s="106"/>
      <c r="V4502" s="106"/>
      <c r="W4502" s="19"/>
      <c r="X4502" s="2"/>
      <c r="Y4502" s="4"/>
      <c r="Z4502" s="106"/>
      <c r="AA4502" s="114"/>
      <c r="AB4502" s="112"/>
      <c r="AC4502" s="178"/>
      <c r="AD4502" s="11"/>
      <c r="AE4502" s="106"/>
      <c r="AF4502" s="106"/>
      <c r="AG4502" s="106"/>
      <c r="AH4502" s="115"/>
      <c r="AI4502" s="116"/>
      <c r="AO4502" s="26"/>
      <c r="AP4502" s="26"/>
    </row>
    <row r="4503" spans="1:42" ht="15" customHeight="1" x14ac:dyDescent="0.25">
      <c r="A4503" s="105"/>
      <c r="B4503" s="106"/>
      <c r="C4503" s="2"/>
      <c r="D4503" s="2"/>
      <c r="E4503" s="106"/>
      <c r="F4503" s="107"/>
      <c r="G4503" s="108"/>
      <c r="H4503" s="109"/>
      <c r="I4503" s="109"/>
      <c r="J4503" s="110"/>
      <c r="K4503" s="117"/>
      <c r="L4503" s="178"/>
      <c r="M4503" s="178"/>
      <c r="N4503" s="106"/>
      <c r="O4503" s="111"/>
      <c r="P4503" s="111"/>
      <c r="Q4503" s="106"/>
      <c r="R4503" s="106"/>
      <c r="S4503" s="106"/>
      <c r="T4503" s="106"/>
      <c r="U4503" s="106"/>
      <c r="V4503" s="106"/>
      <c r="W4503" s="19"/>
      <c r="X4503" s="2"/>
      <c r="Y4503" s="4"/>
      <c r="Z4503" s="106"/>
      <c r="AA4503" s="114"/>
      <c r="AB4503" s="112"/>
      <c r="AC4503" s="178"/>
      <c r="AD4503" s="11"/>
      <c r="AE4503" s="106"/>
      <c r="AF4503" s="106"/>
      <c r="AG4503" s="106"/>
      <c r="AH4503" s="115"/>
      <c r="AI4503" s="116"/>
      <c r="AO4503" s="26"/>
      <c r="AP4503" s="26"/>
    </row>
    <row r="4504" spans="1:42" ht="15" customHeight="1" x14ac:dyDescent="0.25">
      <c r="A4504" s="105"/>
      <c r="B4504" s="106"/>
      <c r="C4504" s="2"/>
      <c r="D4504" s="2"/>
      <c r="E4504" s="106"/>
      <c r="F4504" s="107"/>
      <c r="G4504" s="108"/>
      <c r="H4504" s="109"/>
      <c r="I4504" s="109"/>
      <c r="J4504" s="110"/>
      <c r="K4504" s="117"/>
      <c r="L4504" s="178"/>
      <c r="M4504" s="178"/>
      <c r="N4504" s="106"/>
      <c r="O4504" s="111"/>
      <c r="P4504" s="111"/>
      <c r="Q4504" s="106"/>
      <c r="R4504" s="106"/>
      <c r="S4504" s="106"/>
      <c r="T4504" s="106"/>
      <c r="U4504" s="106"/>
      <c r="V4504" s="106"/>
      <c r="W4504" s="19"/>
      <c r="X4504" s="2"/>
      <c r="Y4504" s="4"/>
      <c r="Z4504" s="106"/>
      <c r="AA4504" s="114"/>
      <c r="AB4504" s="112"/>
      <c r="AC4504" s="178"/>
      <c r="AD4504" s="11"/>
      <c r="AE4504" s="106"/>
      <c r="AF4504" s="106"/>
      <c r="AG4504" s="106"/>
      <c r="AH4504" s="115"/>
      <c r="AI4504" s="116"/>
      <c r="AO4504" s="26"/>
      <c r="AP4504" s="26"/>
    </row>
    <row r="4505" spans="1:42" ht="15" customHeight="1" x14ac:dyDescent="0.25">
      <c r="A4505" s="105"/>
      <c r="B4505" s="106"/>
      <c r="C4505" s="2"/>
      <c r="D4505" s="2"/>
      <c r="E4505" s="106"/>
      <c r="F4505" s="107"/>
      <c r="G4505" s="108"/>
      <c r="H4505" s="109"/>
      <c r="I4505" s="109"/>
      <c r="J4505" s="110"/>
      <c r="K4505" s="117"/>
      <c r="L4505" s="178"/>
      <c r="M4505" s="178"/>
      <c r="N4505" s="106"/>
      <c r="O4505" s="111"/>
      <c r="P4505" s="111"/>
      <c r="Q4505" s="106"/>
      <c r="R4505" s="106"/>
      <c r="S4505" s="106"/>
      <c r="T4505" s="106"/>
      <c r="U4505" s="106"/>
      <c r="V4505" s="106"/>
      <c r="W4505" s="19"/>
      <c r="X4505" s="2"/>
      <c r="Y4505" s="4"/>
      <c r="Z4505" s="106"/>
      <c r="AA4505" s="114"/>
      <c r="AB4505" s="112"/>
      <c r="AC4505" s="178"/>
      <c r="AD4505" s="11"/>
      <c r="AE4505" s="106"/>
      <c r="AF4505" s="106"/>
      <c r="AG4505" s="106"/>
      <c r="AH4505" s="115"/>
      <c r="AI4505" s="116"/>
      <c r="AO4505" s="26"/>
      <c r="AP4505" s="26"/>
    </row>
    <row r="4506" spans="1:42" ht="15" customHeight="1" x14ac:dyDescent="0.25">
      <c r="A4506" s="105"/>
      <c r="B4506" s="106"/>
      <c r="C4506" s="2"/>
      <c r="D4506" s="2"/>
      <c r="E4506" s="106"/>
      <c r="F4506" s="107"/>
      <c r="G4506" s="108"/>
      <c r="H4506" s="109"/>
      <c r="I4506" s="109"/>
      <c r="J4506" s="110"/>
      <c r="K4506" s="117"/>
      <c r="L4506" s="178"/>
      <c r="M4506" s="178"/>
      <c r="N4506" s="106"/>
      <c r="O4506" s="111"/>
      <c r="P4506" s="111"/>
      <c r="Q4506" s="106"/>
      <c r="R4506" s="106"/>
      <c r="S4506" s="106"/>
      <c r="T4506" s="106"/>
      <c r="U4506" s="106"/>
      <c r="V4506" s="106"/>
      <c r="W4506" s="19"/>
      <c r="X4506" s="2"/>
      <c r="Y4506" s="4"/>
      <c r="Z4506" s="106"/>
      <c r="AA4506" s="114"/>
      <c r="AB4506" s="112"/>
      <c r="AC4506" s="178"/>
      <c r="AD4506" s="11"/>
      <c r="AE4506" s="106"/>
      <c r="AF4506" s="106"/>
      <c r="AG4506" s="106"/>
      <c r="AH4506" s="115"/>
      <c r="AI4506" s="116"/>
      <c r="AO4506" s="26"/>
      <c r="AP4506" s="26"/>
    </row>
    <row r="4507" spans="1:42" ht="15" customHeight="1" x14ac:dyDescent="0.25">
      <c r="A4507" s="105"/>
      <c r="B4507" s="106"/>
      <c r="C4507" s="2"/>
      <c r="D4507" s="2"/>
      <c r="E4507" s="106"/>
      <c r="F4507" s="107"/>
      <c r="G4507" s="108"/>
      <c r="H4507" s="109"/>
      <c r="I4507" s="109"/>
      <c r="J4507" s="110"/>
      <c r="K4507" s="117"/>
      <c r="L4507" s="178"/>
      <c r="M4507" s="178"/>
      <c r="N4507" s="106"/>
      <c r="O4507" s="111"/>
      <c r="P4507" s="111"/>
      <c r="Q4507" s="106"/>
      <c r="R4507" s="106"/>
      <c r="S4507" s="106"/>
      <c r="T4507" s="106"/>
      <c r="U4507" s="106"/>
      <c r="V4507" s="106"/>
      <c r="W4507" s="19"/>
      <c r="X4507" s="2"/>
      <c r="Y4507" s="4"/>
      <c r="Z4507" s="106"/>
      <c r="AA4507" s="114"/>
      <c r="AB4507" s="112"/>
      <c r="AC4507" s="178"/>
      <c r="AD4507" s="11"/>
      <c r="AE4507" s="106"/>
      <c r="AF4507" s="106"/>
      <c r="AG4507" s="106"/>
      <c r="AH4507" s="115"/>
      <c r="AI4507" s="116"/>
      <c r="AO4507" s="26"/>
      <c r="AP4507" s="26"/>
    </row>
    <row r="4508" spans="1:42" ht="15" customHeight="1" x14ac:dyDescent="0.25">
      <c r="A4508" s="105"/>
      <c r="B4508" s="106"/>
      <c r="C4508" s="2"/>
      <c r="D4508" s="2"/>
      <c r="E4508" s="106"/>
      <c r="F4508" s="107"/>
      <c r="G4508" s="108"/>
      <c r="H4508" s="109"/>
      <c r="I4508" s="109"/>
      <c r="J4508" s="110"/>
      <c r="K4508" s="117"/>
      <c r="L4508" s="178"/>
      <c r="M4508" s="178"/>
      <c r="N4508" s="106"/>
      <c r="O4508" s="111"/>
      <c r="P4508" s="111"/>
      <c r="Q4508" s="106"/>
      <c r="R4508" s="106"/>
      <c r="S4508" s="106"/>
      <c r="T4508" s="106"/>
      <c r="U4508" s="106"/>
      <c r="V4508" s="106"/>
      <c r="W4508" s="19"/>
      <c r="X4508" s="2"/>
      <c r="Y4508" s="4"/>
      <c r="Z4508" s="106"/>
      <c r="AA4508" s="114"/>
      <c r="AB4508" s="112"/>
      <c r="AC4508" s="178"/>
      <c r="AD4508" s="11"/>
      <c r="AE4508" s="106"/>
      <c r="AF4508" s="106"/>
      <c r="AG4508" s="106"/>
      <c r="AH4508" s="115"/>
      <c r="AI4508" s="116"/>
      <c r="AO4508" s="26"/>
      <c r="AP4508" s="26"/>
    </row>
    <row r="4509" spans="1:42" ht="15" customHeight="1" x14ac:dyDescent="0.25">
      <c r="A4509" s="105"/>
      <c r="B4509" s="106"/>
      <c r="C4509" s="2"/>
      <c r="D4509" s="2"/>
      <c r="E4509" s="106"/>
      <c r="F4509" s="107"/>
      <c r="G4509" s="108"/>
      <c r="H4509" s="109"/>
      <c r="I4509" s="109"/>
      <c r="J4509" s="110"/>
      <c r="K4509" s="117"/>
      <c r="L4509" s="178"/>
      <c r="M4509" s="178"/>
      <c r="N4509" s="106"/>
      <c r="O4509" s="111"/>
      <c r="P4509" s="111"/>
      <c r="Q4509" s="106"/>
      <c r="R4509" s="106"/>
      <c r="S4509" s="106"/>
      <c r="T4509" s="106"/>
      <c r="U4509" s="106"/>
      <c r="V4509" s="106"/>
      <c r="W4509" s="19"/>
      <c r="X4509" s="2"/>
      <c r="Y4509" s="4"/>
      <c r="Z4509" s="106"/>
      <c r="AA4509" s="114"/>
      <c r="AB4509" s="112"/>
      <c r="AC4509" s="178"/>
      <c r="AD4509" s="11"/>
      <c r="AE4509" s="106"/>
      <c r="AF4509" s="106"/>
      <c r="AG4509" s="106"/>
      <c r="AH4509" s="115"/>
      <c r="AI4509" s="116"/>
      <c r="AO4509" s="26"/>
      <c r="AP4509" s="26"/>
    </row>
    <row r="4510" spans="1:42" ht="15" customHeight="1" x14ac:dyDescent="0.25">
      <c r="A4510" s="105"/>
      <c r="B4510" s="106"/>
      <c r="C4510" s="2"/>
      <c r="D4510" s="2"/>
      <c r="E4510" s="106"/>
      <c r="F4510" s="107"/>
      <c r="G4510" s="108"/>
      <c r="H4510" s="109"/>
      <c r="I4510" s="109"/>
      <c r="J4510" s="110"/>
      <c r="K4510" s="117"/>
      <c r="L4510" s="178"/>
      <c r="M4510" s="178"/>
      <c r="N4510" s="106"/>
      <c r="O4510" s="111"/>
      <c r="P4510" s="111"/>
      <c r="Q4510" s="106"/>
      <c r="R4510" s="106"/>
      <c r="S4510" s="106"/>
      <c r="T4510" s="106"/>
      <c r="U4510" s="106"/>
      <c r="V4510" s="106"/>
      <c r="W4510" s="19"/>
      <c r="X4510" s="2"/>
      <c r="Y4510" s="4"/>
      <c r="Z4510" s="106"/>
      <c r="AA4510" s="114"/>
      <c r="AB4510" s="112"/>
      <c r="AC4510" s="178"/>
      <c r="AD4510" s="11"/>
      <c r="AE4510" s="106"/>
      <c r="AF4510" s="106"/>
      <c r="AG4510" s="106"/>
      <c r="AH4510" s="115"/>
      <c r="AI4510" s="116"/>
      <c r="AO4510" s="26"/>
      <c r="AP4510" s="26"/>
    </row>
    <row r="4511" spans="1:42" ht="15" customHeight="1" x14ac:dyDescent="0.25">
      <c r="A4511" s="105"/>
      <c r="B4511" s="106"/>
      <c r="C4511" s="2"/>
      <c r="D4511" s="2"/>
      <c r="E4511" s="106"/>
      <c r="F4511" s="107"/>
      <c r="G4511" s="108"/>
      <c r="H4511" s="109"/>
      <c r="I4511" s="109"/>
      <c r="J4511" s="110"/>
      <c r="K4511" s="117"/>
      <c r="L4511" s="178"/>
      <c r="M4511" s="178"/>
      <c r="N4511" s="106"/>
      <c r="O4511" s="111"/>
      <c r="P4511" s="111"/>
      <c r="Q4511" s="106"/>
      <c r="R4511" s="106"/>
      <c r="S4511" s="106"/>
      <c r="T4511" s="106"/>
      <c r="U4511" s="106"/>
      <c r="V4511" s="106"/>
      <c r="W4511" s="19"/>
      <c r="X4511" s="2"/>
      <c r="Y4511" s="4"/>
      <c r="Z4511" s="106"/>
      <c r="AA4511" s="114"/>
      <c r="AB4511" s="112"/>
      <c r="AC4511" s="178"/>
      <c r="AD4511" s="11"/>
      <c r="AE4511" s="106"/>
      <c r="AF4511" s="106"/>
      <c r="AG4511" s="106"/>
      <c r="AH4511" s="115"/>
      <c r="AI4511" s="116"/>
      <c r="AO4511" s="26"/>
      <c r="AP4511" s="26"/>
    </row>
    <row r="4512" spans="1:42" ht="15" customHeight="1" x14ac:dyDescent="0.25">
      <c r="A4512" s="105"/>
      <c r="B4512" s="106"/>
      <c r="C4512" s="2"/>
      <c r="D4512" s="2"/>
      <c r="E4512" s="106"/>
      <c r="F4512" s="107"/>
      <c r="G4512" s="108"/>
      <c r="H4512" s="109"/>
      <c r="I4512" s="109"/>
      <c r="J4512" s="110"/>
      <c r="K4512" s="117"/>
      <c r="L4512" s="178"/>
      <c r="M4512" s="178"/>
      <c r="N4512" s="106"/>
      <c r="O4512" s="111"/>
      <c r="P4512" s="111"/>
      <c r="Q4512" s="106"/>
      <c r="R4512" s="106"/>
      <c r="S4512" s="106"/>
      <c r="T4512" s="106"/>
      <c r="U4512" s="106"/>
      <c r="V4512" s="106"/>
      <c r="W4512" s="19"/>
      <c r="X4512" s="2"/>
      <c r="Y4512" s="4"/>
      <c r="Z4512" s="106"/>
      <c r="AA4512" s="114"/>
      <c r="AB4512" s="112"/>
      <c r="AC4512" s="178"/>
      <c r="AD4512" s="11"/>
      <c r="AE4512" s="106"/>
      <c r="AF4512" s="106"/>
      <c r="AG4512" s="106"/>
      <c r="AH4512" s="115"/>
      <c r="AI4512" s="116"/>
      <c r="AO4512" s="26"/>
      <c r="AP4512" s="26"/>
    </row>
    <row r="4513" spans="1:42" ht="15" customHeight="1" x14ac:dyDescent="0.25">
      <c r="A4513" s="105"/>
      <c r="B4513" s="106"/>
      <c r="C4513" s="2"/>
      <c r="D4513" s="2"/>
      <c r="E4513" s="106"/>
      <c r="F4513" s="107"/>
      <c r="G4513" s="108"/>
      <c r="H4513" s="109"/>
      <c r="I4513" s="109"/>
      <c r="J4513" s="110"/>
      <c r="K4513" s="117"/>
      <c r="L4513" s="178"/>
      <c r="M4513" s="178"/>
      <c r="N4513" s="106"/>
      <c r="O4513" s="111"/>
      <c r="P4513" s="111"/>
      <c r="Q4513" s="106"/>
      <c r="R4513" s="106"/>
      <c r="S4513" s="106"/>
      <c r="T4513" s="106"/>
      <c r="U4513" s="106"/>
      <c r="V4513" s="106"/>
      <c r="W4513" s="19"/>
      <c r="X4513" s="2"/>
      <c r="Y4513" s="4"/>
      <c r="Z4513" s="106"/>
      <c r="AA4513" s="114"/>
      <c r="AB4513" s="112"/>
      <c r="AC4513" s="178"/>
      <c r="AD4513" s="11"/>
      <c r="AE4513" s="106"/>
      <c r="AF4513" s="106"/>
      <c r="AG4513" s="106"/>
      <c r="AH4513" s="115"/>
      <c r="AI4513" s="116"/>
      <c r="AO4513" s="26"/>
      <c r="AP4513" s="26"/>
    </row>
    <row r="4514" spans="1:42" ht="15" customHeight="1" x14ac:dyDescent="0.25">
      <c r="A4514" s="105"/>
      <c r="B4514" s="106"/>
      <c r="C4514" s="2"/>
      <c r="D4514" s="2"/>
      <c r="E4514" s="106"/>
      <c r="F4514" s="107"/>
      <c r="G4514" s="108"/>
      <c r="H4514" s="109"/>
      <c r="I4514" s="109"/>
      <c r="J4514" s="110"/>
      <c r="K4514" s="117"/>
      <c r="L4514" s="178"/>
      <c r="M4514" s="178"/>
      <c r="N4514" s="106"/>
      <c r="O4514" s="111"/>
      <c r="P4514" s="111"/>
      <c r="Q4514" s="106"/>
      <c r="R4514" s="106"/>
      <c r="S4514" s="106"/>
      <c r="T4514" s="106"/>
      <c r="U4514" s="106"/>
      <c r="V4514" s="106"/>
      <c r="W4514" s="19"/>
      <c r="X4514" s="2"/>
      <c r="Y4514" s="4"/>
      <c r="Z4514" s="106"/>
      <c r="AA4514" s="114"/>
      <c r="AB4514" s="112"/>
      <c r="AC4514" s="178"/>
      <c r="AD4514" s="11"/>
      <c r="AE4514" s="106"/>
      <c r="AF4514" s="106"/>
      <c r="AG4514" s="106"/>
      <c r="AH4514" s="115"/>
      <c r="AI4514" s="116"/>
      <c r="AO4514" s="26"/>
      <c r="AP4514" s="26"/>
    </row>
    <row r="4515" spans="1:42" ht="15" customHeight="1" x14ac:dyDescent="0.25">
      <c r="A4515" s="105"/>
      <c r="B4515" s="106"/>
      <c r="C4515" s="2"/>
      <c r="D4515" s="2"/>
      <c r="E4515" s="106"/>
      <c r="F4515" s="107"/>
      <c r="G4515" s="108"/>
      <c r="H4515" s="109"/>
      <c r="I4515" s="109"/>
      <c r="J4515" s="110"/>
      <c r="K4515" s="117"/>
      <c r="L4515" s="178"/>
      <c r="M4515" s="178"/>
      <c r="N4515" s="106"/>
      <c r="O4515" s="111"/>
      <c r="P4515" s="111"/>
      <c r="Q4515" s="106"/>
      <c r="R4515" s="106"/>
      <c r="S4515" s="106"/>
      <c r="T4515" s="106"/>
      <c r="U4515" s="106"/>
      <c r="V4515" s="106"/>
      <c r="W4515" s="19"/>
      <c r="X4515" s="2"/>
      <c r="Y4515" s="4"/>
      <c r="Z4515" s="106"/>
      <c r="AA4515" s="114"/>
      <c r="AB4515" s="112"/>
      <c r="AC4515" s="178"/>
      <c r="AD4515" s="11"/>
      <c r="AE4515" s="106"/>
      <c r="AF4515" s="106"/>
      <c r="AG4515" s="106"/>
      <c r="AH4515" s="115"/>
      <c r="AI4515" s="116"/>
      <c r="AO4515" s="26"/>
      <c r="AP4515" s="26"/>
    </row>
    <row r="4516" spans="1:42" ht="15" customHeight="1" x14ac:dyDescent="0.25">
      <c r="A4516" s="105"/>
      <c r="B4516" s="106"/>
      <c r="C4516" s="2"/>
      <c r="D4516" s="2"/>
      <c r="E4516" s="106"/>
      <c r="F4516" s="107"/>
      <c r="G4516" s="108"/>
      <c r="H4516" s="109"/>
      <c r="I4516" s="109"/>
      <c r="J4516" s="110"/>
      <c r="K4516" s="117"/>
      <c r="L4516" s="178"/>
      <c r="M4516" s="178"/>
      <c r="N4516" s="106"/>
      <c r="O4516" s="111"/>
      <c r="P4516" s="111"/>
      <c r="Q4516" s="106"/>
      <c r="R4516" s="106"/>
      <c r="S4516" s="106"/>
      <c r="T4516" s="106"/>
      <c r="U4516" s="106"/>
      <c r="V4516" s="106"/>
      <c r="W4516" s="19"/>
      <c r="X4516" s="2"/>
      <c r="Y4516" s="4"/>
      <c r="Z4516" s="106"/>
      <c r="AA4516" s="114"/>
      <c r="AB4516" s="112"/>
      <c r="AC4516" s="178"/>
      <c r="AD4516" s="11"/>
      <c r="AE4516" s="106"/>
      <c r="AF4516" s="106"/>
      <c r="AG4516" s="106"/>
      <c r="AH4516" s="115"/>
      <c r="AI4516" s="116"/>
      <c r="AO4516" s="26"/>
      <c r="AP4516" s="26"/>
    </row>
    <row r="4517" spans="1:42" ht="15" customHeight="1" x14ac:dyDescent="0.25">
      <c r="A4517" s="105"/>
      <c r="B4517" s="106"/>
      <c r="C4517" s="2"/>
      <c r="D4517" s="2"/>
      <c r="E4517" s="106"/>
      <c r="F4517" s="107"/>
      <c r="G4517" s="108"/>
      <c r="H4517" s="109"/>
      <c r="I4517" s="109"/>
      <c r="J4517" s="110"/>
      <c r="K4517" s="117"/>
      <c r="L4517" s="178"/>
      <c r="M4517" s="178"/>
      <c r="N4517" s="106"/>
      <c r="O4517" s="111"/>
      <c r="P4517" s="111"/>
      <c r="Q4517" s="106"/>
      <c r="R4517" s="106"/>
      <c r="S4517" s="106"/>
      <c r="T4517" s="106"/>
      <c r="U4517" s="106"/>
      <c r="V4517" s="106"/>
      <c r="W4517" s="19"/>
      <c r="X4517" s="2"/>
      <c r="Y4517" s="4"/>
      <c r="Z4517" s="106"/>
      <c r="AA4517" s="114"/>
      <c r="AB4517" s="112"/>
      <c r="AC4517" s="178"/>
      <c r="AD4517" s="11"/>
      <c r="AE4517" s="106"/>
      <c r="AF4517" s="106"/>
      <c r="AG4517" s="106"/>
      <c r="AH4517" s="115"/>
      <c r="AI4517" s="116"/>
      <c r="AO4517" s="26"/>
      <c r="AP4517" s="26"/>
    </row>
    <row r="4518" spans="1:42" ht="15" customHeight="1" x14ac:dyDescent="0.25">
      <c r="A4518" s="105"/>
      <c r="B4518" s="106"/>
      <c r="C4518" s="2"/>
      <c r="D4518" s="2"/>
      <c r="E4518" s="106"/>
      <c r="F4518" s="107"/>
      <c r="G4518" s="108"/>
      <c r="H4518" s="109"/>
      <c r="I4518" s="109"/>
      <c r="J4518" s="110"/>
      <c r="K4518" s="117"/>
      <c r="L4518" s="178"/>
      <c r="M4518" s="178"/>
      <c r="N4518" s="106"/>
      <c r="O4518" s="111"/>
      <c r="P4518" s="111"/>
      <c r="Q4518" s="106"/>
      <c r="R4518" s="106"/>
      <c r="S4518" s="106"/>
      <c r="T4518" s="106"/>
      <c r="U4518" s="106"/>
      <c r="V4518" s="106"/>
      <c r="W4518" s="19"/>
      <c r="X4518" s="2"/>
      <c r="Y4518" s="4"/>
      <c r="Z4518" s="106"/>
      <c r="AA4518" s="114"/>
      <c r="AB4518" s="112"/>
      <c r="AC4518" s="178"/>
      <c r="AD4518" s="11"/>
      <c r="AE4518" s="106"/>
      <c r="AF4518" s="106"/>
      <c r="AG4518" s="106"/>
      <c r="AH4518" s="115"/>
      <c r="AI4518" s="116"/>
      <c r="AO4518" s="26"/>
      <c r="AP4518" s="26"/>
    </row>
    <row r="4519" spans="1:42" ht="15" customHeight="1" x14ac:dyDescent="0.25">
      <c r="A4519" s="105"/>
      <c r="B4519" s="106"/>
      <c r="C4519" s="2"/>
      <c r="D4519" s="2"/>
      <c r="E4519" s="106"/>
      <c r="F4519" s="107"/>
      <c r="G4519" s="108"/>
      <c r="H4519" s="109"/>
      <c r="I4519" s="109"/>
      <c r="J4519" s="110"/>
      <c r="K4519" s="117"/>
      <c r="L4519" s="178"/>
      <c r="M4519" s="178"/>
      <c r="N4519" s="106"/>
      <c r="O4519" s="111"/>
      <c r="P4519" s="111"/>
      <c r="Q4519" s="106"/>
      <c r="R4519" s="106"/>
      <c r="S4519" s="106"/>
      <c r="T4519" s="106"/>
      <c r="U4519" s="106"/>
      <c r="V4519" s="106"/>
      <c r="W4519" s="19"/>
      <c r="X4519" s="2"/>
      <c r="Y4519" s="4"/>
      <c r="Z4519" s="106"/>
      <c r="AA4519" s="114"/>
      <c r="AB4519" s="112"/>
      <c r="AC4519" s="178"/>
      <c r="AD4519" s="11"/>
      <c r="AE4519" s="106"/>
      <c r="AF4519" s="106"/>
      <c r="AG4519" s="106"/>
      <c r="AH4519" s="115"/>
      <c r="AI4519" s="116"/>
      <c r="AO4519" s="26"/>
      <c r="AP4519" s="26"/>
    </row>
    <row r="4520" spans="1:42" ht="15" customHeight="1" x14ac:dyDescent="0.25">
      <c r="A4520" s="105"/>
      <c r="B4520" s="106"/>
      <c r="C4520" s="2"/>
      <c r="D4520" s="2"/>
      <c r="E4520" s="106"/>
      <c r="F4520" s="107"/>
      <c r="G4520" s="108"/>
      <c r="H4520" s="109"/>
      <c r="I4520" s="109"/>
      <c r="J4520" s="110"/>
      <c r="K4520" s="117"/>
      <c r="L4520" s="178"/>
      <c r="M4520" s="178"/>
      <c r="N4520" s="106"/>
      <c r="O4520" s="111"/>
      <c r="P4520" s="111"/>
      <c r="Q4520" s="106"/>
      <c r="R4520" s="106"/>
      <c r="S4520" s="106"/>
      <c r="T4520" s="106"/>
      <c r="U4520" s="106"/>
      <c r="V4520" s="106"/>
      <c r="W4520" s="19"/>
      <c r="X4520" s="2"/>
      <c r="Y4520" s="4"/>
      <c r="Z4520" s="106"/>
      <c r="AA4520" s="114"/>
      <c r="AB4520" s="112"/>
      <c r="AC4520" s="178"/>
      <c r="AD4520" s="11"/>
      <c r="AE4520" s="106"/>
      <c r="AF4520" s="106"/>
      <c r="AG4520" s="106"/>
      <c r="AH4520" s="115"/>
      <c r="AI4520" s="116"/>
      <c r="AO4520" s="26"/>
      <c r="AP4520" s="26"/>
    </row>
    <row r="4521" spans="1:42" ht="15" customHeight="1" x14ac:dyDescent="0.25">
      <c r="A4521" s="105"/>
      <c r="B4521" s="106"/>
      <c r="C4521" s="2"/>
      <c r="D4521" s="2"/>
      <c r="E4521" s="106"/>
      <c r="F4521" s="107"/>
      <c r="G4521" s="108"/>
      <c r="H4521" s="109"/>
      <c r="I4521" s="109"/>
      <c r="J4521" s="110"/>
      <c r="K4521" s="117"/>
      <c r="L4521" s="178"/>
      <c r="M4521" s="178"/>
      <c r="N4521" s="106"/>
      <c r="O4521" s="111"/>
      <c r="P4521" s="111"/>
      <c r="Q4521" s="106"/>
      <c r="R4521" s="106"/>
      <c r="S4521" s="106"/>
      <c r="T4521" s="106"/>
      <c r="U4521" s="106"/>
      <c r="V4521" s="106"/>
      <c r="W4521" s="19"/>
      <c r="X4521" s="2"/>
      <c r="Y4521" s="4"/>
      <c r="Z4521" s="106"/>
      <c r="AA4521" s="114"/>
      <c r="AB4521" s="112"/>
      <c r="AC4521" s="178"/>
      <c r="AD4521" s="11"/>
      <c r="AE4521" s="106"/>
      <c r="AF4521" s="106"/>
      <c r="AG4521" s="106"/>
      <c r="AH4521" s="115"/>
      <c r="AI4521" s="116"/>
      <c r="AO4521" s="26"/>
      <c r="AP4521" s="26"/>
    </row>
    <row r="4522" spans="1:42" ht="15" customHeight="1" x14ac:dyDescent="0.25">
      <c r="A4522" s="105"/>
      <c r="B4522" s="106"/>
      <c r="C4522" s="2"/>
      <c r="D4522" s="2"/>
      <c r="E4522" s="106"/>
      <c r="F4522" s="107"/>
      <c r="G4522" s="108"/>
      <c r="H4522" s="109"/>
      <c r="I4522" s="109"/>
      <c r="J4522" s="110"/>
      <c r="K4522" s="117"/>
      <c r="L4522" s="178"/>
      <c r="M4522" s="178"/>
      <c r="N4522" s="106"/>
      <c r="O4522" s="111"/>
      <c r="P4522" s="111"/>
      <c r="Q4522" s="106"/>
      <c r="R4522" s="106"/>
      <c r="S4522" s="106"/>
      <c r="T4522" s="106"/>
      <c r="U4522" s="106"/>
      <c r="V4522" s="106"/>
      <c r="W4522" s="19"/>
      <c r="X4522" s="2"/>
      <c r="Y4522" s="4"/>
      <c r="Z4522" s="106"/>
      <c r="AA4522" s="114"/>
      <c r="AB4522" s="112"/>
      <c r="AC4522" s="178"/>
      <c r="AD4522" s="11"/>
      <c r="AE4522" s="106"/>
      <c r="AF4522" s="106"/>
      <c r="AG4522" s="106"/>
      <c r="AH4522" s="115"/>
      <c r="AI4522" s="116"/>
      <c r="AO4522" s="26"/>
      <c r="AP4522" s="26"/>
    </row>
    <row r="4523" spans="1:42" ht="15" customHeight="1" x14ac:dyDescent="0.25">
      <c r="A4523" s="105"/>
      <c r="B4523" s="106"/>
      <c r="C4523" s="2"/>
      <c r="D4523" s="2"/>
      <c r="E4523" s="106"/>
      <c r="F4523" s="107"/>
      <c r="G4523" s="108"/>
      <c r="H4523" s="109"/>
      <c r="I4523" s="109"/>
      <c r="J4523" s="110"/>
      <c r="K4523" s="117"/>
      <c r="L4523" s="178"/>
      <c r="M4523" s="178"/>
      <c r="N4523" s="106"/>
      <c r="O4523" s="111"/>
      <c r="P4523" s="111"/>
      <c r="Q4523" s="106"/>
      <c r="R4523" s="106"/>
      <c r="S4523" s="106"/>
      <c r="T4523" s="106"/>
      <c r="U4523" s="106"/>
      <c r="V4523" s="106"/>
      <c r="W4523" s="19"/>
      <c r="X4523" s="2"/>
      <c r="Y4523" s="4"/>
      <c r="Z4523" s="106"/>
      <c r="AA4523" s="114"/>
      <c r="AB4523" s="112"/>
      <c r="AC4523" s="178"/>
      <c r="AD4523" s="11"/>
      <c r="AE4523" s="106"/>
      <c r="AF4523" s="106"/>
      <c r="AG4523" s="106"/>
      <c r="AH4523" s="115"/>
      <c r="AI4523" s="116"/>
      <c r="AO4523" s="26"/>
      <c r="AP4523" s="26"/>
    </row>
    <row r="4524" spans="1:42" ht="15" customHeight="1" x14ac:dyDescent="0.25">
      <c r="A4524" s="105"/>
      <c r="B4524" s="106"/>
      <c r="C4524" s="2"/>
      <c r="D4524" s="2"/>
      <c r="E4524" s="106"/>
      <c r="F4524" s="107"/>
      <c r="G4524" s="108"/>
      <c r="H4524" s="109"/>
      <c r="I4524" s="109"/>
      <c r="J4524" s="110"/>
      <c r="K4524" s="117"/>
      <c r="L4524" s="178"/>
      <c r="M4524" s="178"/>
      <c r="N4524" s="106"/>
      <c r="O4524" s="111"/>
      <c r="P4524" s="111"/>
      <c r="Q4524" s="106"/>
      <c r="R4524" s="106"/>
      <c r="S4524" s="106"/>
      <c r="T4524" s="106"/>
      <c r="U4524" s="106"/>
      <c r="V4524" s="106"/>
      <c r="W4524" s="19"/>
      <c r="X4524" s="2"/>
      <c r="Y4524" s="4"/>
      <c r="Z4524" s="106"/>
      <c r="AA4524" s="114"/>
      <c r="AB4524" s="112"/>
      <c r="AC4524" s="178"/>
      <c r="AD4524" s="11"/>
      <c r="AE4524" s="106"/>
      <c r="AF4524" s="106"/>
      <c r="AG4524" s="106"/>
      <c r="AH4524" s="115"/>
      <c r="AI4524" s="116"/>
      <c r="AO4524" s="26"/>
      <c r="AP4524" s="26"/>
    </row>
    <row r="4525" spans="1:42" ht="15" customHeight="1" x14ac:dyDescent="0.25">
      <c r="A4525" s="105"/>
      <c r="B4525" s="106"/>
      <c r="C4525" s="2"/>
      <c r="D4525" s="2"/>
      <c r="E4525" s="106"/>
      <c r="F4525" s="107"/>
      <c r="G4525" s="108"/>
      <c r="H4525" s="109"/>
      <c r="I4525" s="109"/>
      <c r="J4525" s="110"/>
      <c r="K4525" s="117"/>
      <c r="L4525" s="178"/>
      <c r="M4525" s="178"/>
      <c r="N4525" s="106"/>
      <c r="O4525" s="111"/>
      <c r="P4525" s="111"/>
      <c r="Q4525" s="106"/>
      <c r="R4525" s="106"/>
      <c r="S4525" s="106"/>
      <c r="T4525" s="106"/>
      <c r="U4525" s="106"/>
      <c r="V4525" s="106"/>
      <c r="W4525" s="19"/>
      <c r="X4525" s="2"/>
      <c r="Y4525" s="4"/>
      <c r="Z4525" s="106"/>
      <c r="AA4525" s="114"/>
      <c r="AB4525" s="112"/>
      <c r="AC4525" s="178"/>
      <c r="AD4525" s="11"/>
      <c r="AE4525" s="106"/>
      <c r="AF4525" s="106"/>
      <c r="AG4525" s="106"/>
      <c r="AH4525" s="115"/>
      <c r="AI4525" s="116"/>
      <c r="AO4525" s="26"/>
      <c r="AP4525" s="26"/>
    </row>
    <row r="4526" spans="1:42" ht="15" customHeight="1" x14ac:dyDescent="0.25">
      <c r="A4526" s="105"/>
      <c r="B4526" s="106"/>
      <c r="C4526" s="2"/>
      <c r="D4526" s="2"/>
      <c r="E4526" s="106"/>
      <c r="F4526" s="107"/>
      <c r="G4526" s="108"/>
      <c r="H4526" s="109"/>
      <c r="I4526" s="109"/>
      <c r="J4526" s="110"/>
      <c r="K4526" s="117"/>
      <c r="L4526" s="178"/>
      <c r="M4526" s="178"/>
      <c r="N4526" s="106"/>
      <c r="O4526" s="111"/>
      <c r="P4526" s="111"/>
      <c r="Q4526" s="106"/>
      <c r="R4526" s="106"/>
      <c r="S4526" s="106"/>
      <c r="T4526" s="106"/>
      <c r="U4526" s="106"/>
      <c r="V4526" s="106"/>
      <c r="W4526" s="19"/>
      <c r="X4526" s="2"/>
      <c r="Y4526" s="4"/>
      <c r="Z4526" s="106"/>
      <c r="AA4526" s="114"/>
      <c r="AB4526" s="112"/>
      <c r="AC4526" s="178"/>
      <c r="AD4526" s="11"/>
      <c r="AE4526" s="106"/>
      <c r="AF4526" s="106"/>
      <c r="AG4526" s="106"/>
      <c r="AH4526" s="115"/>
      <c r="AI4526" s="116"/>
      <c r="AO4526" s="26"/>
      <c r="AP4526" s="26"/>
    </row>
    <row r="4527" spans="1:42" ht="15" customHeight="1" x14ac:dyDescent="0.25">
      <c r="A4527" s="105"/>
      <c r="B4527" s="106"/>
      <c r="C4527" s="2"/>
      <c r="D4527" s="2"/>
      <c r="E4527" s="106"/>
      <c r="F4527" s="107"/>
      <c r="G4527" s="108"/>
      <c r="H4527" s="109"/>
      <c r="I4527" s="109"/>
      <c r="J4527" s="110"/>
      <c r="K4527" s="117"/>
      <c r="L4527" s="178"/>
      <c r="M4527" s="178"/>
      <c r="N4527" s="106"/>
      <c r="O4527" s="111"/>
      <c r="P4527" s="111"/>
      <c r="Q4527" s="106"/>
      <c r="R4527" s="106"/>
      <c r="S4527" s="106"/>
      <c r="T4527" s="106"/>
      <c r="U4527" s="106"/>
      <c r="V4527" s="106"/>
      <c r="W4527" s="19"/>
      <c r="X4527" s="2"/>
      <c r="Y4527" s="4"/>
      <c r="Z4527" s="106"/>
      <c r="AA4527" s="114"/>
      <c r="AB4527" s="112"/>
      <c r="AC4527" s="178"/>
      <c r="AD4527" s="11"/>
      <c r="AE4527" s="106"/>
      <c r="AF4527" s="106"/>
      <c r="AG4527" s="106"/>
      <c r="AH4527" s="115"/>
      <c r="AI4527" s="116"/>
      <c r="AO4527" s="26"/>
      <c r="AP4527" s="26"/>
    </row>
    <row r="4528" spans="1:42" ht="15" customHeight="1" x14ac:dyDescent="0.25">
      <c r="A4528" s="105"/>
      <c r="B4528" s="106"/>
      <c r="C4528" s="2"/>
      <c r="D4528" s="2"/>
      <c r="E4528" s="106"/>
      <c r="F4528" s="107"/>
      <c r="G4528" s="108"/>
      <c r="H4528" s="109"/>
      <c r="I4528" s="109"/>
      <c r="J4528" s="110"/>
      <c r="K4528" s="117"/>
      <c r="L4528" s="178"/>
      <c r="M4528" s="178"/>
      <c r="N4528" s="106"/>
      <c r="O4528" s="111"/>
      <c r="P4528" s="111"/>
      <c r="Q4528" s="106"/>
      <c r="R4528" s="106"/>
      <c r="S4528" s="106"/>
      <c r="T4528" s="106"/>
      <c r="U4528" s="106"/>
      <c r="V4528" s="106"/>
      <c r="W4528" s="19"/>
      <c r="X4528" s="2"/>
      <c r="Y4528" s="4"/>
      <c r="Z4528" s="106"/>
      <c r="AA4528" s="114"/>
      <c r="AB4528" s="112"/>
      <c r="AC4528" s="178"/>
      <c r="AD4528" s="11"/>
      <c r="AE4528" s="106"/>
      <c r="AF4528" s="106"/>
      <c r="AG4528" s="106"/>
      <c r="AH4528" s="115"/>
      <c r="AI4528" s="116"/>
      <c r="AO4528" s="26"/>
      <c r="AP4528" s="26"/>
    </row>
    <row r="4529" spans="1:42" ht="15" customHeight="1" x14ac:dyDescent="0.25">
      <c r="A4529" s="105"/>
      <c r="B4529" s="106"/>
      <c r="C4529" s="2"/>
      <c r="D4529" s="2"/>
      <c r="E4529" s="106"/>
      <c r="F4529" s="107"/>
      <c r="G4529" s="108"/>
      <c r="H4529" s="109"/>
      <c r="I4529" s="109"/>
      <c r="J4529" s="110"/>
      <c r="K4529" s="117"/>
      <c r="L4529" s="178"/>
      <c r="M4529" s="178"/>
      <c r="N4529" s="106"/>
      <c r="O4529" s="111"/>
      <c r="P4529" s="111"/>
      <c r="Q4529" s="106"/>
      <c r="R4529" s="106"/>
      <c r="S4529" s="106"/>
      <c r="T4529" s="106"/>
      <c r="U4529" s="106"/>
      <c r="V4529" s="106"/>
      <c r="W4529" s="19"/>
      <c r="X4529" s="2"/>
      <c r="Y4529" s="4"/>
      <c r="Z4529" s="106"/>
      <c r="AA4529" s="114"/>
      <c r="AB4529" s="112"/>
      <c r="AC4529" s="178"/>
      <c r="AD4529" s="11"/>
      <c r="AE4529" s="106"/>
      <c r="AF4529" s="106"/>
      <c r="AG4529" s="106"/>
      <c r="AH4529" s="115"/>
      <c r="AI4529" s="116"/>
      <c r="AO4529" s="26"/>
      <c r="AP4529" s="26"/>
    </row>
    <row r="4530" spans="1:42" ht="15" customHeight="1" x14ac:dyDescent="0.25">
      <c r="A4530" s="105"/>
      <c r="B4530" s="106"/>
      <c r="C4530" s="2"/>
      <c r="D4530" s="2"/>
      <c r="E4530" s="106"/>
      <c r="F4530" s="107"/>
      <c r="G4530" s="108"/>
      <c r="H4530" s="109"/>
      <c r="I4530" s="109"/>
      <c r="J4530" s="110"/>
      <c r="K4530" s="117"/>
      <c r="L4530" s="178"/>
      <c r="M4530" s="178"/>
      <c r="N4530" s="106"/>
      <c r="O4530" s="111"/>
      <c r="P4530" s="111"/>
      <c r="Q4530" s="106"/>
      <c r="R4530" s="106"/>
      <c r="S4530" s="106"/>
      <c r="T4530" s="106"/>
      <c r="U4530" s="106"/>
      <c r="V4530" s="106"/>
      <c r="W4530" s="19"/>
      <c r="X4530" s="2"/>
      <c r="Y4530" s="4"/>
      <c r="Z4530" s="106"/>
      <c r="AA4530" s="114"/>
      <c r="AB4530" s="112"/>
      <c r="AC4530" s="178"/>
      <c r="AD4530" s="11"/>
      <c r="AE4530" s="106"/>
      <c r="AF4530" s="106"/>
      <c r="AG4530" s="106"/>
      <c r="AH4530" s="115"/>
      <c r="AI4530" s="116"/>
      <c r="AO4530" s="26"/>
      <c r="AP4530" s="26"/>
    </row>
    <row r="4531" spans="1:42" ht="15" customHeight="1" x14ac:dyDescent="0.25">
      <c r="A4531" s="105"/>
      <c r="B4531" s="106"/>
      <c r="C4531" s="2"/>
      <c r="D4531" s="2"/>
      <c r="E4531" s="106"/>
      <c r="F4531" s="107"/>
      <c r="G4531" s="108"/>
      <c r="H4531" s="109"/>
      <c r="I4531" s="109"/>
      <c r="J4531" s="110"/>
      <c r="K4531" s="117"/>
      <c r="L4531" s="178"/>
      <c r="M4531" s="178"/>
      <c r="N4531" s="106"/>
      <c r="O4531" s="111"/>
      <c r="P4531" s="111"/>
      <c r="Q4531" s="106"/>
      <c r="R4531" s="106"/>
      <c r="S4531" s="106"/>
      <c r="T4531" s="106"/>
      <c r="U4531" s="106"/>
      <c r="V4531" s="106"/>
      <c r="W4531" s="19"/>
      <c r="X4531" s="2"/>
      <c r="Y4531" s="4"/>
      <c r="Z4531" s="106"/>
      <c r="AA4531" s="114"/>
      <c r="AB4531" s="112"/>
      <c r="AC4531" s="178"/>
      <c r="AD4531" s="11"/>
      <c r="AE4531" s="106"/>
      <c r="AF4531" s="106"/>
      <c r="AG4531" s="106"/>
      <c r="AH4531" s="115"/>
      <c r="AI4531" s="116"/>
      <c r="AO4531" s="26"/>
      <c r="AP4531" s="26"/>
    </row>
    <row r="4532" spans="1:42" ht="15" customHeight="1" x14ac:dyDescent="0.25">
      <c r="A4532" s="105"/>
      <c r="B4532" s="106"/>
      <c r="C4532" s="2"/>
      <c r="D4532" s="2"/>
      <c r="E4532" s="106"/>
      <c r="F4532" s="107"/>
      <c r="G4532" s="108"/>
      <c r="H4532" s="109"/>
      <c r="I4532" s="109"/>
      <c r="J4532" s="110"/>
      <c r="K4532" s="117"/>
      <c r="L4532" s="178"/>
      <c r="M4532" s="178"/>
      <c r="N4532" s="106"/>
      <c r="O4532" s="111"/>
      <c r="P4532" s="111"/>
      <c r="Q4532" s="106"/>
      <c r="R4532" s="106"/>
      <c r="S4532" s="106"/>
      <c r="T4532" s="106"/>
      <c r="U4532" s="106"/>
      <c r="V4532" s="106"/>
      <c r="W4532" s="19"/>
      <c r="X4532" s="2"/>
      <c r="Y4532" s="4"/>
      <c r="Z4532" s="106"/>
      <c r="AA4532" s="114"/>
      <c r="AB4532" s="112"/>
      <c r="AC4532" s="178"/>
      <c r="AD4532" s="11"/>
      <c r="AE4532" s="106"/>
      <c r="AF4532" s="106"/>
      <c r="AG4532" s="106"/>
      <c r="AH4532" s="115"/>
      <c r="AI4532" s="116"/>
      <c r="AO4532" s="26"/>
      <c r="AP4532" s="26"/>
    </row>
    <row r="4533" spans="1:42" ht="15" customHeight="1" x14ac:dyDescent="0.25">
      <c r="A4533" s="105"/>
      <c r="B4533" s="106"/>
      <c r="C4533" s="2"/>
      <c r="D4533" s="2"/>
      <c r="E4533" s="106"/>
      <c r="F4533" s="107"/>
      <c r="G4533" s="108"/>
      <c r="H4533" s="109"/>
      <c r="I4533" s="109"/>
      <c r="J4533" s="110"/>
      <c r="K4533" s="117"/>
      <c r="L4533" s="178"/>
      <c r="M4533" s="178"/>
      <c r="N4533" s="106"/>
      <c r="O4533" s="111"/>
      <c r="P4533" s="111"/>
      <c r="Q4533" s="106"/>
      <c r="R4533" s="106"/>
      <c r="S4533" s="106"/>
      <c r="T4533" s="106"/>
      <c r="U4533" s="106"/>
      <c r="V4533" s="106"/>
      <c r="W4533" s="19"/>
      <c r="X4533" s="2"/>
      <c r="Y4533" s="4"/>
      <c r="Z4533" s="106"/>
      <c r="AA4533" s="114"/>
      <c r="AB4533" s="112"/>
      <c r="AC4533" s="178"/>
      <c r="AD4533" s="11"/>
      <c r="AE4533" s="106"/>
      <c r="AF4533" s="106"/>
      <c r="AG4533" s="106"/>
      <c r="AH4533" s="115"/>
      <c r="AI4533" s="116"/>
      <c r="AO4533" s="26"/>
      <c r="AP4533" s="26"/>
    </row>
    <row r="4534" spans="1:42" ht="15" customHeight="1" x14ac:dyDescent="0.25">
      <c r="A4534" s="105"/>
      <c r="B4534" s="106"/>
      <c r="C4534" s="2"/>
      <c r="D4534" s="2"/>
      <c r="E4534" s="106"/>
      <c r="F4534" s="107"/>
      <c r="G4534" s="108"/>
      <c r="H4534" s="109"/>
      <c r="I4534" s="109"/>
      <c r="J4534" s="110"/>
      <c r="K4534" s="117"/>
      <c r="L4534" s="178"/>
      <c r="M4534" s="178"/>
      <c r="N4534" s="106"/>
      <c r="O4534" s="111"/>
      <c r="P4534" s="111"/>
      <c r="Q4534" s="106"/>
      <c r="R4534" s="106"/>
      <c r="S4534" s="106"/>
      <c r="T4534" s="106"/>
      <c r="U4534" s="106"/>
      <c r="V4534" s="106"/>
      <c r="W4534" s="19"/>
      <c r="X4534" s="2"/>
      <c r="Y4534" s="4"/>
      <c r="Z4534" s="106"/>
      <c r="AA4534" s="114"/>
      <c r="AB4534" s="112"/>
      <c r="AC4534" s="178"/>
      <c r="AD4534" s="11"/>
      <c r="AE4534" s="106"/>
      <c r="AF4534" s="106"/>
      <c r="AG4534" s="106"/>
      <c r="AH4534" s="115"/>
      <c r="AI4534" s="116"/>
      <c r="AO4534" s="26"/>
      <c r="AP4534" s="26"/>
    </row>
    <row r="4535" spans="1:42" ht="15" customHeight="1" x14ac:dyDescent="0.25">
      <c r="A4535" s="105"/>
      <c r="B4535" s="106"/>
      <c r="C4535" s="2"/>
      <c r="D4535" s="2"/>
      <c r="E4535" s="106"/>
      <c r="F4535" s="107"/>
      <c r="G4535" s="108"/>
      <c r="H4535" s="109"/>
      <c r="I4535" s="109"/>
      <c r="J4535" s="110"/>
      <c r="K4535" s="117"/>
      <c r="L4535" s="178"/>
      <c r="M4535" s="178"/>
      <c r="N4535" s="106"/>
      <c r="O4535" s="111"/>
      <c r="P4535" s="111"/>
      <c r="Q4535" s="106"/>
      <c r="R4535" s="106"/>
      <c r="S4535" s="106"/>
      <c r="T4535" s="106"/>
      <c r="U4535" s="106"/>
      <c r="V4535" s="106"/>
      <c r="W4535" s="19"/>
      <c r="X4535" s="2"/>
      <c r="Y4535" s="4"/>
      <c r="Z4535" s="106"/>
      <c r="AA4535" s="114"/>
      <c r="AB4535" s="112"/>
      <c r="AC4535" s="178"/>
      <c r="AD4535" s="11"/>
      <c r="AE4535" s="106"/>
      <c r="AF4535" s="106"/>
      <c r="AG4535" s="106"/>
      <c r="AH4535" s="115"/>
      <c r="AI4535" s="116"/>
      <c r="AO4535" s="26"/>
      <c r="AP4535" s="26"/>
    </row>
    <row r="4536" spans="1:42" ht="15" customHeight="1" x14ac:dyDescent="0.25">
      <c r="A4536" s="105"/>
      <c r="B4536" s="106"/>
      <c r="C4536" s="2"/>
      <c r="D4536" s="2"/>
      <c r="E4536" s="106"/>
      <c r="F4536" s="107"/>
      <c r="G4536" s="108"/>
      <c r="H4536" s="109"/>
      <c r="I4536" s="109"/>
      <c r="J4536" s="110"/>
      <c r="K4536" s="117"/>
      <c r="L4536" s="178"/>
      <c r="M4536" s="178"/>
      <c r="N4536" s="106"/>
      <c r="O4536" s="111"/>
      <c r="P4536" s="111"/>
      <c r="Q4536" s="106"/>
      <c r="R4536" s="106"/>
      <c r="S4536" s="106"/>
      <c r="T4536" s="106"/>
      <c r="U4536" s="106"/>
      <c r="V4536" s="106"/>
      <c r="W4536" s="19"/>
      <c r="X4536" s="2"/>
      <c r="Y4536" s="4"/>
      <c r="Z4536" s="106"/>
      <c r="AA4536" s="114"/>
      <c r="AB4536" s="112"/>
      <c r="AC4536" s="178"/>
      <c r="AD4536" s="11"/>
      <c r="AE4536" s="106"/>
      <c r="AF4536" s="106"/>
      <c r="AG4536" s="106"/>
      <c r="AH4536" s="115"/>
      <c r="AI4536" s="116"/>
      <c r="AO4536" s="26"/>
      <c r="AP4536" s="26"/>
    </row>
    <row r="4537" spans="1:42" ht="15" customHeight="1" x14ac:dyDescent="0.25">
      <c r="A4537" s="105"/>
      <c r="B4537" s="106"/>
      <c r="C4537" s="2"/>
      <c r="D4537" s="2"/>
      <c r="E4537" s="106"/>
      <c r="F4537" s="107"/>
      <c r="G4537" s="108"/>
      <c r="H4537" s="109"/>
      <c r="I4537" s="109"/>
      <c r="J4537" s="110"/>
      <c r="K4537" s="117"/>
      <c r="L4537" s="178"/>
      <c r="M4537" s="178"/>
      <c r="N4537" s="106"/>
      <c r="O4537" s="111"/>
      <c r="P4537" s="111"/>
      <c r="Q4537" s="106"/>
      <c r="R4537" s="106"/>
      <c r="S4537" s="106"/>
      <c r="T4537" s="106"/>
      <c r="U4537" s="106"/>
      <c r="V4537" s="106"/>
      <c r="W4537" s="19"/>
      <c r="X4537" s="2"/>
      <c r="Y4537" s="4"/>
      <c r="Z4537" s="106"/>
      <c r="AA4537" s="114"/>
      <c r="AB4537" s="112"/>
      <c r="AC4537" s="178"/>
      <c r="AD4537" s="11"/>
      <c r="AE4537" s="106"/>
      <c r="AF4537" s="106"/>
      <c r="AG4537" s="106"/>
      <c r="AH4537" s="115"/>
      <c r="AI4537" s="116"/>
      <c r="AO4537" s="26"/>
      <c r="AP4537" s="26"/>
    </row>
    <row r="4538" spans="1:42" ht="15" customHeight="1" x14ac:dyDescent="0.25">
      <c r="A4538" s="105"/>
      <c r="B4538" s="106"/>
      <c r="C4538" s="2"/>
      <c r="D4538" s="2"/>
      <c r="E4538" s="106"/>
      <c r="F4538" s="107"/>
      <c r="G4538" s="108"/>
      <c r="H4538" s="109"/>
      <c r="I4538" s="109"/>
      <c r="J4538" s="110"/>
      <c r="K4538" s="117"/>
      <c r="L4538" s="178"/>
      <c r="M4538" s="178"/>
      <c r="N4538" s="106"/>
      <c r="O4538" s="111"/>
      <c r="P4538" s="111"/>
      <c r="Q4538" s="106"/>
      <c r="R4538" s="106"/>
      <c r="S4538" s="106"/>
      <c r="T4538" s="106"/>
      <c r="U4538" s="106"/>
      <c r="V4538" s="106"/>
      <c r="W4538" s="19"/>
      <c r="X4538" s="2"/>
      <c r="Y4538" s="4"/>
      <c r="Z4538" s="106"/>
      <c r="AA4538" s="114"/>
      <c r="AB4538" s="112"/>
      <c r="AC4538" s="178"/>
      <c r="AD4538" s="11"/>
      <c r="AE4538" s="106"/>
      <c r="AF4538" s="106"/>
      <c r="AG4538" s="106"/>
      <c r="AH4538" s="115"/>
      <c r="AI4538" s="116"/>
      <c r="AO4538" s="26"/>
      <c r="AP4538" s="26"/>
    </row>
    <row r="4539" spans="1:42" ht="15" customHeight="1" x14ac:dyDescent="0.25">
      <c r="A4539" s="105"/>
      <c r="B4539" s="106"/>
      <c r="C4539" s="2"/>
      <c r="D4539" s="2"/>
      <c r="E4539" s="106"/>
      <c r="F4539" s="107"/>
      <c r="G4539" s="108"/>
      <c r="H4539" s="109"/>
      <c r="I4539" s="109"/>
      <c r="J4539" s="110"/>
      <c r="K4539" s="117"/>
      <c r="L4539" s="178"/>
      <c r="M4539" s="178"/>
      <c r="N4539" s="106"/>
      <c r="O4539" s="111"/>
      <c r="P4539" s="111"/>
      <c r="Q4539" s="106"/>
      <c r="R4539" s="106"/>
      <c r="S4539" s="106"/>
      <c r="T4539" s="106"/>
      <c r="U4539" s="106"/>
      <c r="V4539" s="106"/>
      <c r="W4539" s="19"/>
      <c r="X4539" s="2"/>
      <c r="Y4539" s="4"/>
      <c r="Z4539" s="106"/>
      <c r="AA4539" s="114"/>
      <c r="AB4539" s="112"/>
      <c r="AC4539" s="178"/>
      <c r="AD4539" s="11"/>
      <c r="AE4539" s="106"/>
      <c r="AF4539" s="106"/>
      <c r="AG4539" s="106"/>
      <c r="AH4539" s="115"/>
      <c r="AI4539" s="116"/>
      <c r="AO4539" s="26"/>
      <c r="AP4539" s="26"/>
    </row>
    <row r="4540" spans="1:42" ht="15" customHeight="1" x14ac:dyDescent="0.25">
      <c r="A4540" s="105"/>
      <c r="B4540" s="106"/>
      <c r="C4540" s="2"/>
      <c r="D4540" s="2"/>
      <c r="E4540" s="106"/>
      <c r="F4540" s="107"/>
      <c r="G4540" s="108"/>
      <c r="H4540" s="109"/>
      <c r="I4540" s="109"/>
      <c r="J4540" s="110"/>
      <c r="K4540" s="117"/>
      <c r="L4540" s="178"/>
      <c r="M4540" s="178"/>
      <c r="N4540" s="106"/>
      <c r="O4540" s="111"/>
      <c r="P4540" s="111"/>
      <c r="Q4540" s="106"/>
      <c r="R4540" s="106"/>
      <c r="S4540" s="106"/>
      <c r="T4540" s="106"/>
      <c r="U4540" s="106"/>
      <c r="V4540" s="106"/>
      <c r="W4540" s="19"/>
      <c r="X4540" s="2"/>
      <c r="Y4540" s="4"/>
      <c r="Z4540" s="106"/>
      <c r="AA4540" s="114"/>
      <c r="AB4540" s="112"/>
      <c r="AC4540" s="178"/>
      <c r="AD4540" s="11"/>
      <c r="AE4540" s="106"/>
      <c r="AF4540" s="106"/>
      <c r="AG4540" s="106"/>
      <c r="AH4540" s="115"/>
      <c r="AI4540" s="116"/>
      <c r="AO4540" s="26"/>
      <c r="AP4540" s="26"/>
    </row>
    <row r="4541" spans="1:42" ht="15" customHeight="1" x14ac:dyDescent="0.25">
      <c r="A4541" s="105"/>
      <c r="B4541" s="106"/>
      <c r="C4541" s="2"/>
      <c r="D4541" s="2"/>
      <c r="E4541" s="106"/>
      <c r="F4541" s="107"/>
      <c r="G4541" s="108"/>
      <c r="H4541" s="109"/>
      <c r="I4541" s="109"/>
      <c r="J4541" s="110"/>
      <c r="K4541" s="117"/>
      <c r="L4541" s="178"/>
      <c r="M4541" s="178"/>
      <c r="N4541" s="106"/>
      <c r="O4541" s="111"/>
      <c r="P4541" s="111"/>
      <c r="Q4541" s="106"/>
      <c r="R4541" s="106"/>
      <c r="S4541" s="106"/>
      <c r="T4541" s="106"/>
      <c r="U4541" s="106"/>
      <c r="V4541" s="106"/>
      <c r="W4541" s="19"/>
      <c r="X4541" s="2"/>
      <c r="Y4541" s="4"/>
      <c r="Z4541" s="106"/>
      <c r="AA4541" s="114"/>
      <c r="AB4541" s="112"/>
      <c r="AC4541" s="178"/>
      <c r="AD4541" s="11"/>
      <c r="AE4541" s="106"/>
      <c r="AF4541" s="106"/>
      <c r="AG4541" s="106"/>
      <c r="AH4541" s="115"/>
      <c r="AI4541" s="116"/>
      <c r="AO4541" s="26"/>
      <c r="AP4541" s="26"/>
    </row>
    <row r="4542" spans="1:42" ht="15" customHeight="1" x14ac:dyDescent="0.25">
      <c r="A4542" s="105"/>
      <c r="B4542" s="106"/>
      <c r="C4542" s="2"/>
      <c r="D4542" s="2"/>
      <c r="E4542" s="106"/>
      <c r="F4542" s="107"/>
      <c r="G4542" s="108"/>
      <c r="H4542" s="109"/>
      <c r="I4542" s="109"/>
      <c r="J4542" s="110"/>
      <c r="K4542" s="117"/>
      <c r="L4542" s="178"/>
      <c r="M4542" s="178"/>
      <c r="N4542" s="106"/>
      <c r="O4542" s="111"/>
      <c r="P4542" s="111"/>
      <c r="Q4542" s="106"/>
      <c r="R4542" s="106"/>
      <c r="S4542" s="106"/>
      <c r="T4542" s="106"/>
      <c r="U4542" s="106"/>
      <c r="V4542" s="106"/>
      <c r="W4542" s="19"/>
      <c r="X4542" s="2"/>
      <c r="Y4542" s="4"/>
      <c r="Z4542" s="106"/>
      <c r="AA4542" s="114"/>
      <c r="AB4542" s="112"/>
      <c r="AC4542" s="178"/>
      <c r="AD4542" s="11"/>
      <c r="AE4542" s="106"/>
      <c r="AF4542" s="106"/>
      <c r="AG4542" s="106"/>
      <c r="AH4542" s="115"/>
      <c r="AI4542" s="116"/>
      <c r="AO4542" s="26"/>
      <c r="AP4542" s="26"/>
    </row>
    <row r="4543" spans="1:42" ht="15" customHeight="1" x14ac:dyDescent="0.25">
      <c r="A4543" s="105"/>
      <c r="B4543" s="106"/>
      <c r="C4543" s="2"/>
      <c r="D4543" s="2"/>
      <c r="E4543" s="106"/>
      <c r="F4543" s="107"/>
      <c r="G4543" s="108"/>
      <c r="H4543" s="109"/>
      <c r="I4543" s="109"/>
      <c r="J4543" s="110"/>
      <c r="K4543" s="117"/>
      <c r="L4543" s="178"/>
      <c r="M4543" s="178"/>
      <c r="N4543" s="106"/>
      <c r="O4543" s="111"/>
      <c r="P4543" s="111"/>
      <c r="Q4543" s="106"/>
      <c r="R4543" s="106"/>
      <c r="S4543" s="106"/>
      <c r="T4543" s="106"/>
      <c r="U4543" s="106"/>
      <c r="V4543" s="106"/>
      <c r="W4543" s="19"/>
      <c r="X4543" s="2"/>
      <c r="Y4543" s="4"/>
      <c r="Z4543" s="106"/>
      <c r="AA4543" s="114"/>
      <c r="AB4543" s="112"/>
      <c r="AC4543" s="178"/>
      <c r="AD4543" s="11"/>
      <c r="AE4543" s="106"/>
      <c r="AF4543" s="106"/>
      <c r="AG4543" s="106"/>
      <c r="AH4543" s="115"/>
      <c r="AI4543" s="116"/>
      <c r="AO4543" s="26"/>
      <c r="AP4543" s="26"/>
    </row>
    <row r="4544" spans="1:42" ht="15" customHeight="1" x14ac:dyDescent="0.25">
      <c r="A4544" s="105"/>
      <c r="B4544" s="106"/>
      <c r="C4544" s="2"/>
      <c r="D4544" s="2"/>
      <c r="E4544" s="106"/>
      <c r="F4544" s="107"/>
      <c r="G4544" s="108"/>
      <c r="H4544" s="109"/>
      <c r="I4544" s="109"/>
      <c r="J4544" s="110"/>
      <c r="K4544" s="117"/>
      <c r="L4544" s="178"/>
      <c r="M4544" s="178"/>
      <c r="N4544" s="106"/>
      <c r="O4544" s="111"/>
      <c r="P4544" s="111"/>
      <c r="Q4544" s="106"/>
      <c r="R4544" s="106"/>
      <c r="S4544" s="106"/>
      <c r="T4544" s="106"/>
      <c r="U4544" s="106"/>
      <c r="V4544" s="106"/>
      <c r="W4544" s="19"/>
      <c r="X4544" s="2"/>
      <c r="Y4544" s="4"/>
      <c r="Z4544" s="106"/>
      <c r="AA4544" s="114"/>
      <c r="AB4544" s="112"/>
      <c r="AC4544" s="178"/>
      <c r="AD4544" s="11"/>
      <c r="AE4544" s="106"/>
      <c r="AF4544" s="106"/>
      <c r="AG4544" s="106"/>
      <c r="AH4544" s="115"/>
      <c r="AI4544" s="116"/>
      <c r="AO4544" s="26"/>
      <c r="AP4544" s="26"/>
    </row>
    <row r="4545" spans="1:42" ht="15" customHeight="1" x14ac:dyDescent="0.25">
      <c r="A4545" s="105"/>
      <c r="B4545" s="106"/>
      <c r="C4545" s="2"/>
      <c r="D4545" s="2"/>
      <c r="E4545" s="106"/>
      <c r="F4545" s="107"/>
      <c r="G4545" s="108"/>
      <c r="H4545" s="109"/>
      <c r="I4545" s="109"/>
      <c r="J4545" s="110"/>
      <c r="K4545" s="117"/>
      <c r="L4545" s="178"/>
      <c r="M4545" s="178"/>
      <c r="N4545" s="106"/>
      <c r="O4545" s="111"/>
      <c r="P4545" s="111"/>
      <c r="Q4545" s="106"/>
      <c r="R4545" s="106"/>
      <c r="S4545" s="106"/>
      <c r="T4545" s="106"/>
      <c r="U4545" s="106"/>
      <c r="V4545" s="106"/>
      <c r="W4545" s="19"/>
      <c r="X4545" s="2"/>
      <c r="Y4545" s="4"/>
      <c r="Z4545" s="106"/>
      <c r="AA4545" s="114"/>
      <c r="AB4545" s="112"/>
      <c r="AC4545" s="178"/>
      <c r="AD4545" s="11"/>
      <c r="AE4545" s="106"/>
      <c r="AF4545" s="106"/>
      <c r="AG4545" s="106"/>
      <c r="AH4545" s="115"/>
      <c r="AI4545" s="116"/>
      <c r="AO4545" s="26"/>
      <c r="AP4545" s="26"/>
    </row>
    <row r="4546" spans="1:42" ht="15" customHeight="1" x14ac:dyDescent="0.25">
      <c r="A4546" s="105"/>
      <c r="B4546" s="106"/>
      <c r="C4546" s="2"/>
      <c r="D4546" s="2"/>
      <c r="E4546" s="106"/>
      <c r="F4546" s="107"/>
      <c r="G4546" s="108"/>
      <c r="H4546" s="109"/>
      <c r="I4546" s="109"/>
      <c r="J4546" s="110"/>
      <c r="K4546" s="117"/>
      <c r="L4546" s="178"/>
      <c r="M4546" s="178"/>
      <c r="N4546" s="106"/>
      <c r="O4546" s="111"/>
      <c r="P4546" s="111"/>
      <c r="Q4546" s="106"/>
      <c r="R4546" s="106"/>
      <c r="S4546" s="106"/>
      <c r="T4546" s="106"/>
      <c r="U4546" s="106"/>
      <c r="V4546" s="106"/>
      <c r="W4546" s="19"/>
      <c r="X4546" s="2"/>
      <c r="Y4546" s="4"/>
      <c r="Z4546" s="106"/>
      <c r="AA4546" s="114"/>
      <c r="AB4546" s="112"/>
      <c r="AC4546" s="178"/>
      <c r="AD4546" s="11"/>
      <c r="AE4546" s="106"/>
      <c r="AF4546" s="106"/>
      <c r="AG4546" s="106"/>
      <c r="AH4546" s="115"/>
      <c r="AI4546" s="116"/>
      <c r="AO4546" s="26"/>
      <c r="AP4546" s="26"/>
    </row>
    <row r="4547" spans="1:42" ht="15" customHeight="1" x14ac:dyDescent="0.25">
      <c r="A4547" s="105"/>
      <c r="B4547" s="106"/>
      <c r="C4547" s="2"/>
      <c r="D4547" s="2"/>
      <c r="E4547" s="106"/>
      <c r="F4547" s="107"/>
      <c r="G4547" s="108"/>
      <c r="H4547" s="109"/>
      <c r="I4547" s="109"/>
      <c r="J4547" s="110"/>
      <c r="K4547" s="117"/>
      <c r="L4547" s="178"/>
      <c r="M4547" s="178"/>
      <c r="N4547" s="106"/>
      <c r="O4547" s="111"/>
      <c r="P4547" s="111"/>
      <c r="Q4547" s="106"/>
      <c r="R4547" s="106"/>
      <c r="S4547" s="106"/>
      <c r="T4547" s="106"/>
      <c r="U4547" s="106"/>
      <c r="V4547" s="106"/>
      <c r="W4547" s="19"/>
      <c r="X4547" s="2"/>
      <c r="Y4547" s="4"/>
      <c r="Z4547" s="106"/>
      <c r="AA4547" s="114"/>
      <c r="AB4547" s="112"/>
      <c r="AC4547" s="178"/>
      <c r="AD4547" s="11"/>
      <c r="AE4547" s="106"/>
      <c r="AF4547" s="106"/>
      <c r="AG4547" s="106"/>
      <c r="AH4547" s="115"/>
      <c r="AI4547" s="116"/>
      <c r="AO4547" s="26"/>
      <c r="AP4547" s="26"/>
    </row>
    <row r="4548" spans="1:42" ht="15" customHeight="1" x14ac:dyDescent="0.25">
      <c r="A4548" s="105"/>
      <c r="B4548" s="106"/>
      <c r="C4548" s="2"/>
      <c r="D4548" s="2"/>
      <c r="E4548" s="106"/>
      <c r="F4548" s="107"/>
      <c r="G4548" s="108"/>
      <c r="H4548" s="109"/>
      <c r="I4548" s="109"/>
      <c r="J4548" s="110"/>
      <c r="K4548" s="117"/>
      <c r="L4548" s="178"/>
      <c r="M4548" s="178"/>
      <c r="N4548" s="106"/>
      <c r="O4548" s="111"/>
      <c r="P4548" s="111"/>
      <c r="Q4548" s="106"/>
      <c r="R4548" s="106"/>
      <c r="S4548" s="106"/>
      <c r="T4548" s="106"/>
      <c r="U4548" s="106"/>
      <c r="V4548" s="106"/>
      <c r="W4548" s="19"/>
      <c r="X4548" s="2"/>
      <c r="Y4548" s="4"/>
      <c r="Z4548" s="106"/>
      <c r="AA4548" s="114"/>
      <c r="AB4548" s="112"/>
      <c r="AC4548" s="178"/>
      <c r="AD4548" s="11"/>
      <c r="AE4548" s="106"/>
      <c r="AF4548" s="106"/>
      <c r="AG4548" s="106"/>
      <c r="AH4548" s="115"/>
      <c r="AI4548" s="116"/>
      <c r="AO4548" s="26"/>
      <c r="AP4548" s="26"/>
    </row>
    <row r="4549" spans="1:42" ht="15" customHeight="1" x14ac:dyDescent="0.25">
      <c r="A4549" s="105"/>
      <c r="B4549" s="106"/>
      <c r="C4549" s="2"/>
      <c r="D4549" s="2"/>
      <c r="E4549" s="106"/>
      <c r="F4549" s="107"/>
      <c r="G4549" s="108"/>
      <c r="H4549" s="109"/>
      <c r="I4549" s="109"/>
      <c r="J4549" s="110"/>
      <c r="K4549" s="117"/>
      <c r="L4549" s="178"/>
      <c r="M4549" s="178"/>
      <c r="N4549" s="106"/>
      <c r="O4549" s="111"/>
      <c r="P4549" s="111"/>
      <c r="Q4549" s="106"/>
      <c r="R4549" s="106"/>
      <c r="S4549" s="106"/>
      <c r="T4549" s="106"/>
      <c r="U4549" s="106"/>
      <c r="V4549" s="106"/>
      <c r="W4549" s="19"/>
      <c r="X4549" s="2"/>
      <c r="Y4549" s="4"/>
      <c r="Z4549" s="106"/>
      <c r="AA4549" s="114"/>
      <c r="AB4549" s="112"/>
      <c r="AC4549" s="178"/>
      <c r="AD4549" s="11"/>
      <c r="AE4549" s="106"/>
      <c r="AF4549" s="106"/>
      <c r="AG4549" s="106"/>
      <c r="AH4549" s="115"/>
      <c r="AI4549" s="116"/>
      <c r="AO4549" s="26"/>
      <c r="AP4549" s="26"/>
    </row>
    <row r="4550" spans="1:42" ht="15" customHeight="1" x14ac:dyDescent="0.25">
      <c r="A4550" s="105"/>
      <c r="B4550" s="106"/>
      <c r="C4550" s="2"/>
      <c r="D4550" s="2"/>
      <c r="E4550" s="106"/>
      <c r="F4550" s="107"/>
      <c r="G4550" s="108"/>
      <c r="H4550" s="109"/>
      <c r="I4550" s="109"/>
      <c r="J4550" s="110"/>
      <c r="K4550" s="117"/>
      <c r="L4550" s="178"/>
      <c r="M4550" s="178"/>
      <c r="N4550" s="106"/>
      <c r="O4550" s="111"/>
      <c r="P4550" s="111"/>
      <c r="Q4550" s="106"/>
      <c r="R4550" s="106"/>
      <c r="S4550" s="106"/>
      <c r="T4550" s="106"/>
      <c r="U4550" s="106"/>
      <c r="V4550" s="106"/>
      <c r="W4550" s="19"/>
      <c r="X4550" s="2"/>
      <c r="Y4550" s="4"/>
      <c r="Z4550" s="106"/>
      <c r="AA4550" s="114"/>
      <c r="AB4550" s="112"/>
      <c r="AC4550" s="178"/>
      <c r="AD4550" s="11"/>
      <c r="AE4550" s="106"/>
      <c r="AF4550" s="106"/>
      <c r="AG4550" s="106"/>
      <c r="AH4550" s="115"/>
      <c r="AI4550" s="116"/>
      <c r="AO4550" s="26"/>
      <c r="AP4550" s="26"/>
    </row>
    <row r="4551" spans="1:42" ht="15" customHeight="1" x14ac:dyDescent="0.25">
      <c r="A4551" s="105"/>
      <c r="B4551" s="106"/>
      <c r="C4551" s="2"/>
      <c r="D4551" s="2"/>
      <c r="E4551" s="106"/>
      <c r="F4551" s="107"/>
      <c r="G4551" s="108"/>
      <c r="H4551" s="109"/>
      <c r="I4551" s="109"/>
      <c r="J4551" s="110"/>
      <c r="K4551" s="117"/>
      <c r="L4551" s="178"/>
      <c r="M4551" s="178"/>
      <c r="N4551" s="106"/>
      <c r="O4551" s="111"/>
      <c r="P4551" s="111"/>
      <c r="Q4551" s="106"/>
      <c r="R4551" s="106"/>
      <c r="S4551" s="106"/>
      <c r="T4551" s="106"/>
      <c r="U4551" s="106"/>
      <c r="V4551" s="106"/>
      <c r="W4551" s="19"/>
      <c r="X4551" s="2"/>
      <c r="Y4551" s="4"/>
      <c r="Z4551" s="106"/>
      <c r="AA4551" s="114"/>
      <c r="AB4551" s="112"/>
      <c r="AC4551" s="178"/>
      <c r="AD4551" s="11"/>
      <c r="AE4551" s="106"/>
      <c r="AF4551" s="106"/>
      <c r="AG4551" s="106"/>
      <c r="AH4551" s="115"/>
      <c r="AI4551" s="116"/>
      <c r="AO4551" s="26"/>
      <c r="AP4551" s="26"/>
    </row>
    <row r="4552" spans="1:42" ht="15" customHeight="1" x14ac:dyDescent="0.25">
      <c r="A4552" s="105"/>
      <c r="B4552" s="106"/>
      <c r="C4552" s="2"/>
      <c r="D4552" s="2"/>
      <c r="E4552" s="106"/>
      <c r="F4552" s="107"/>
      <c r="G4552" s="108"/>
      <c r="H4552" s="109"/>
      <c r="I4552" s="109"/>
      <c r="J4552" s="110"/>
      <c r="K4552" s="117"/>
      <c r="L4552" s="178"/>
      <c r="M4552" s="178"/>
      <c r="N4552" s="106"/>
      <c r="O4552" s="111"/>
      <c r="P4552" s="111"/>
      <c r="Q4552" s="106"/>
      <c r="R4552" s="106"/>
      <c r="S4552" s="106"/>
      <c r="T4552" s="106"/>
      <c r="U4552" s="106"/>
      <c r="V4552" s="106"/>
      <c r="W4552" s="19"/>
      <c r="X4552" s="2"/>
      <c r="Y4552" s="4"/>
      <c r="Z4552" s="106"/>
      <c r="AA4552" s="114"/>
      <c r="AB4552" s="112"/>
      <c r="AC4552" s="178"/>
      <c r="AD4552" s="11"/>
      <c r="AE4552" s="106"/>
      <c r="AF4552" s="106"/>
      <c r="AG4552" s="106"/>
      <c r="AH4552" s="115"/>
      <c r="AI4552" s="116"/>
      <c r="AO4552" s="26"/>
      <c r="AP4552" s="26"/>
    </row>
    <row r="4553" spans="1:42" ht="15" customHeight="1" x14ac:dyDescent="0.25">
      <c r="A4553" s="105"/>
      <c r="B4553" s="106"/>
      <c r="C4553" s="2"/>
      <c r="D4553" s="2"/>
      <c r="E4553" s="106"/>
      <c r="F4553" s="107"/>
      <c r="G4553" s="108"/>
      <c r="H4553" s="109"/>
      <c r="I4553" s="109"/>
      <c r="J4553" s="110"/>
      <c r="K4553" s="117"/>
      <c r="L4553" s="178"/>
      <c r="M4553" s="178"/>
      <c r="N4553" s="106"/>
      <c r="O4553" s="111"/>
      <c r="P4553" s="111"/>
      <c r="Q4553" s="106"/>
      <c r="R4553" s="106"/>
      <c r="S4553" s="106"/>
      <c r="T4553" s="106"/>
      <c r="U4553" s="106"/>
      <c r="V4553" s="106"/>
      <c r="W4553" s="19"/>
      <c r="X4553" s="2"/>
      <c r="Y4553" s="4"/>
      <c r="Z4553" s="106"/>
      <c r="AA4553" s="114"/>
      <c r="AB4553" s="112"/>
      <c r="AC4553" s="178"/>
      <c r="AD4553" s="11"/>
      <c r="AE4553" s="106"/>
      <c r="AF4553" s="106"/>
      <c r="AG4553" s="106"/>
      <c r="AH4553" s="115"/>
      <c r="AI4553" s="116"/>
      <c r="AO4553" s="26"/>
      <c r="AP4553" s="26"/>
    </row>
    <row r="4554" spans="1:42" ht="15" customHeight="1" x14ac:dyDescent="0.25">
      <c r="A4554" s="105"/>
      <c r="B4554" s="106"/>
      <c r="C4554" s="2"/>
      <c r="D4554" s="2"/>
      <c r="E4554" s="106"/>
      <c r="F4554" s="107"/>
      <c r="G4554" s="108"/>
      <c r="H4554" s="109"/>
      <c r="I4554" s="109"/>
      <c r="J4554" s="110"/>
      <c r="K4554" s="117"/>
      <c r="L4554" s="178"/>
      <c r="M4554" s="178"/>
      <c r="N4554" s="106"/>
      <c r="O4554" s="111"/>
      <c r="P4554" s="111"/>
      <c r="Q4554" s="106"/>
      <c r="R4554" s="106"/>
      <c r="S4554" s="106"/>
      <c r="T4554" s="106"/>
      <c r="U4554" s="106"/>
      <c r="V4554" s="106"/>
      <c r="W4554" s="19"/>
      <c r="X4554" s="2"/>
      <c r="Y4554" s="4"/>
      <c r="Z4554" s="106"/>
      <c r="AA4554" s="114"/>
      <c r="AB4554" s="112"/>
      <c r="AC4554" s="178"/>
      <c r="AD4554" s="11"/>
      <c r="AE4554" s="106"/>
      <c r="AF4554" s="106"/>
      <c r="AG4554" s="106"/>
      <c r="AH4554" s="115"/>
      <c r="AI4554" s="116"/>
      <c r="AO4554" s="26"/>
      <c r="AP4554" s="26"/>
    </row>
    <row r="4555" spans="1:42" ht="15" customHeight="1" x14ac:dyDescent="0.25">
      <c r="A4555" s="105"/>
      <c r="B4555" s="106"/>
      <c r="C4555" s="2"/>
      <c r="D4555" s="2"/>
      <c r="E4555" s="106"/>
      <c r="F4555" s="107"/>
      <c r="G4555" s="108"/>
      <c r="H4555" s="109"/>
      <c r="I4555" s="109"/>
      <c r="J4555" s="110"/>
      <c r="K4555" s="117"/>
      <c r="L4555" s="178"/>
      <c r="M4555" s="178"/>
      <c r="N4555" s="106"/>
      <c r="O4555" s="111"/>
      <c r="P4555" s="111"/>
      <c r="Q4555" s="106"/>
      <c r="R4555" s="106"/>
      <c r="S4555" s="106"/>
      <c r="T4555" s="106"/>
      <c r="U4555" s="106"/>
      <c r="V4555" s="106"/>
      <c r="W4555" s="19"/>
      <c r="X4555" s="2"/>
      <c r="Y4555" s="4"/>
      <c r="Z4555" s="106"/>
      <c r="AA4555" s="114"/>
      <c r="AB4555" s="112"/>
      <c r="AC4555" s="178"/>
      <c r="AD4555" s="11"/>
      <c r="AE4555" s="106"/>
      <c r="AF4555" s="106"/>
      <c r="AG4555" s="106"/>
      <c r="AH4555" s="115"/>
      <c r="AI4555" s="116"/>
      <c r="AO4555" s="26"/>
      <c r="AP4555" s="26"/>
    </row>
    <row r="4556" spans="1:42" ht="15" customHeight="1" x14ac:dyDescent="0.25">
      <c r="A4556" s="105"/>
      <c r="B4556" s="106"/>
      <c r="C4556" s="2"/>
      <c r="D4556" s="2"/>
      <c r="E4556" s="106"/>
      <c r="F4556" s="107"/>
      <c r="G4556" s="108"/>
      <c r="H4556" s="109"/>
      <c r="I4556" s="109"/>
      <c r="J4556" s="110"/>
      <c r="K4556" s="117"/>
      <c r="L4556" s="178"/>
      <c r="M4556" s="178"/>
      <c r="N4556" s="106"/>
      <c r="O4556" s="111"/>
      <c r="P4556" s="111"/>
      <c r="Q4556" s="106"/>
      <c r="R4556" s="106"/>
      <c r="S4556" s="106"/>
      <c r="T4556" s="106"/>
      <c r="U4556" s="106"/>
      <c r="V4556" s="106"/>
      <c r="W4556" s="19"/>
      <c r="X4556" s="2"/>
      <c r="Y4556" s="4"/>
      <c r="Z4556" s="106"/>
      <c r="AA4556" s="114"/>
      <c r="AB4556" s="112"/>
      <c r="AC4556" s="178"/>
      <c r="AD4556" s="11"/>
      <c r="AE4556" s="106"/>
      <c r="AF4556" s="106"/>
      <c r="AG4556" s="106"/>
      <c r="AH4556" s="115"/>
      <c r="AI4556" s="116"/>
      <c r="AO4556" s="26"/>
      <c r="AP4556" s="26"/>
    </row>
    <row r="4557" spans="1:42" ht="15" customHeight="1" x14ac:dyDescent="0.25">
      <c r="A4557" s="105"/>
      <c r="B4557" s="106"/>
      <c r="C4557" s="2"/>
      <c r="D4557" s="2"/>
      <c r="E4557" s="106"/>
      <c r="F4557" s="107"/>
      <c r="G4557" s="108"/>
      <c r="H4557" s="109"/>
      <c r="I4557" s="109"/>
      <c r="J4557" s="110"/>
      <c r="K4557" s="117"/>
      <c r="L4557" s="178"/>
      <c r="M4557" s="178"/>
      <c r="N4557" s="106"/>
      <c r="O4557" s="111"/>
      <c r="P4557" s="111"/>
      <c r="Q4557" s="106"/>
      <c r="R4557" s="106"/>
      <c r="S4557" s="106"/>
      <c r="T4557" s="106"/>
      <c r="U4557" s="106"/>
      <c r="V4557" s="106"/>
      <c r="W4557" s="19"/>
      <c r="X4557" s="2"/>
      <c r="Y4557" s="4"/>
      <c r="Z4557" s="106"/>
      <c r="AA4557" s="114"/>
      <c r="AB4557" s="112"/>
      <c r="AC4557" s="178"/>
      <c r="AD4557" s="11"/>
      <c r="AE4557" s="106"/>
      <c r="AF4557" s="106"/>
      <c r="AG4557" s="106"/>
      <c r="AH4557" s="115"/>
      <c r="AI4557" s="116"/>
      <c r="AO4557" s="26"/>
      <c r="AP4557" s="26"/>
    </row>
    <row r="4558" spans="1:42" ht="15" customHeight="1" x14ac:dyDescent="0.25">
      <c r="A4558" s="105"/>
      <c r="B4558" s="106"/>
      <c r="C4558" s="2"/>
      <c r="D4558" s="2"/>
      <c r="E4558" s="106"/>
      <c r="F4558" s="107"/>
      <c r="G4558" s="108"/>
      <c r="H4558" s="109"/>
      <c r="I4558" s="109"/>
      <c r="J4558" s="110"/>
      <c r="K4558" s="117"/>
      <c r="L4558" s="178"/>
      <c r="M4558" s="178"/>
      <c r="N4558" s="106"/>
      <c r="O4558" s="111"/>
      <c r="P4558" s="111"/>
      <c r="Q4558" s="106"/>
      <c r="R4558" s="106"/>
      <c r="S4558" s="106"/>
      <c r="T4558" s="106"/>
      <c r="U4558" s="106"/>
      <c r="V4558" s="106"/>
      <c r="W4558" s="19"/>
      <c r="X4558" s="2"/>
      <c r="Y4558" s="4"/>
      <c r="Z4558" s="106"/>
      <c r="AA4558" s="114"/>
      <c r="AB4558" s="112"/>
      <c r="AC4558" s="178"/>
      <c r="AD4558" s="11"/>
      <c r="AE4558" s="106"/>
      <c r="AF4558" s="106"/>
      <c r="AG4558" s="106"/>
      <c r="AH4558" s="115"/>
      <c r="AI4558" s="116"/>
      <c r="AO4558" s="26"/>
      <c r="AP4558" s="26"/>
    </row>
    <row r="4559" spans="1:42" ht="15" customHeight="1" x14ac:dyDescent="0.25">
      <c r="A4559" s="105"/>
      <c r="B4559" s="106"/>
      <c r="C4559" s="2"/>
      <c r="D4559" s="2"/>
      <c r="E4559" s="106"/>
      <c r="F4559" s="107"/>
      <c r="G4559" s="108"/>
      <c r="H4559" s="109"/>
      <c r="I4559" s="109"/>
      <c r="J4559" s="110"/>
      <c r="K4559" s="117"/>
      <c r="L4559" s="178"/>
      <c r="M4559" s="178"/>
      <c r="N4559" s="106"/>
      <c r="O4559" s="111"/>
      <c r="P4559" s="111"/>
      <c r="Q4559" s="106"/>
      <c r="R4559" s="106"/>
      <c r="S4559" s="106"/>
      <c r="T4559" s="106"/>
      <c r="U4559" s="106"/>
      <c r="V4559" s="106"/>
      <c r="W4559" s="19"/>
      <c r="X4559" s="2"/>
      <c r="Y4559" s="4"/>
      <c r="Z4559" s="106"/>
      <c r="AA4559" s="114"/>
      <c r="AB4559" s="112"/>
      <c r="AC4559" s="178"/>
      <c r="AD4559" s="11"/>
      <c r="AE4559" s="106"/>
      <c r="AF4559" s="106"/>
      <c r="AG4559" s="106"/>
      <c r="AH4559" s="115"/>
      <c r="AI4559" s="116"/>
      <c r="AO4559" s="26"/>
      <c r="AP4559" s="26"/>
    </row>
    <row r="4560" spans="1:42" ht="15" customHeight="1" x14ac:dyDescent="0.25">
      <c r="A4560" s="105"/>
      <c r="B4560" s="106"/>
      <c r="C4560" s="2"/>
      <c r="D4560" s="2"/>
      <c r="E4560" s="106"/>
      <c r="F4560" s="107"/>
      <c r="G4560" s="108"/>
      <c r="H4560" s="109"/>
      <c r="I4560" s="109"/>
      <c r="J4560" s="110"/>
      <c r="K4560" s="117"/>
      <c r="L4560" s="178"/>
      <c r="M4560" s="178"/>
      <c r="N4560" s="106"/>
      <c r="O4560" s="111"/>
      <c r="P4560" s="111"/>
      <c r="Q4560" s="106"/>
      <c r="R4560" s="106"/>
      <c r="S4560" s="106"/>
      <c r="T4560" s="106"/>
      <c r="U4560" s="106"/>
      <c r="V4560" s="106"/>
      <c r="W4560" s="19"/>
      <c r="X4560" s="2"/>
      <c r="Y4560" s="4"/>
      <c r="Z4560" s="106"/>
      <c r="AA4560" s="114"/>
      <c r="AB4560" s="112"/>
      <c r="AC4560" s="178"/>
      <c r="AD4560" s="11"/>
      <c r="AE4560" s="106"/>
      <c r="AF4560" s="106"/>
      <c r="AG4560" s="106"/>
      <c r="AH4560" s="115"/>
      <c r="AI4560" s="116"/>
      <c r="AO4560" s="26"/>
      <c r="AP4560" s="26"/>
    </row>
    <row r="4561" spans="1:42" ht="15" customHeight="1" x14ac:dyDescent="0.25">
      <c r="A4561" s="105"/>
      <c r="B4561" s="106"/>
      <c r="C4561" s="2"/>
      <c r="D4561" s="2"/>
      <c r="E4561" s="106"/>
      <c r="F4561" s="107"/>
      <c r="G4561" s="108"/>
      <c r="H4561" s="109"/>
      <c r="I4561" s="109"/>
      <c r="J4561" s="110"/>
      <c r="K4561" s="117"/>
      <c r="L4561" s="178"/>
      <c r="M4561" s="178"/>
      <c r="N4561" s="106"/>
      <c r="O4561" s="111"/>
      <c r="P4561" s="111"/>
      <c r="Q4561" s="106"/>
      <c r="R4561" s="106"/>
      <c r="S4561" s="106"/>
      <c r="T4561" s="106"/>
      <c r="U4561" s="106"/>
      <c r="V4561" s="106"/>
      <c r="W4561" s="19"/>
      <c r="X4561" s="2"/>
      <c r="Y4561" s="4"/>
      <c r="Z4561" s="106"/>
      <c r="AA4561" s="114"/>
      <c r="AB4561" s="112"/>
      <c r="AC4561" s="178"/>
      <c r="AD4561" s="11"/>
      <c r="AE4561" s="106"/>
      <c r="AF4561" s="106"/>
      <c r="AG4561" s="106"/>
      <c r="AH4561" s="115"/>
      <c r="AI4561" s="116"/>
      <c r="AO4561" s="26"/>
      <c r="AP4561" s="26"/>
    </row>
    <row r="4562" spans="1:42" ht="15" customHeight="1" x14ac:dyDescent="0.25">
      <c r="A4562" s="105"/>
      <c r="B4562" s="106"/>
      <c r="C4562" s="2"/>
      <c r="D4562" s="2"/>
      <c r="E4562" s="106"/>
      <c r="F4562" s="107"/>
      <c r="G4562" s="108"/>
      <c r="H4562" s="109"/>
      <c r="I4562" s="109"/>
      <c r="J4562" s="110"/>
      <c r="K4562" s="117"/>
      <c r="L4562" s="178"/>
      <c r="M4562" s="178"/>
      <c r="N4562" s="106"/>
      <c r="O4562" s="111"/>
      <c r="P4562" s="111"/>
      <c r="Q4562" s="106"/>
      <c r="R4562" s="106"/>
      <c r="S4562" s="106"/>
      <c r="T4562" s="106"/>
      <c r="U4562" s="106"/>
      <c r="V4562" s="106"/>
      <c r="W4562" s="19"/>
      <c r="X4562" s="2"/>
      <c r="Y4562" s="4"/>
      <c r="Z4562" s="106"/>
      <c r="AA4562" s="114"/>
      <c r="AB4562" s="112"/>
      <c r="AC4562" s="178"/>
      <c r="AD4562" s="11"/>
      <c r="AE4562" s="106"/>
      <c r="AF4562" s="106"/>
      <c r="AG4562" s="106"/>
      <c r="AH4562" s="115"/>
      <c r="AI4562" s="116"/>
      <c r="AO4562" s="26"/>
      <c r="AP4562" s="26"/>
    </row>
    <row r="4563" spans="1:42" ht="15" customHeight="1" x14ac:dyDescent="0.25">
      <c r="A4563" s="105"/>
      <c r="B4563" s="106"/>
      <c r="C4563" s="2"/>
      <c r="D4563" s="2"/>
      <c r="E4563" s="106"/>
      <c r="F4563" s="107"/>
      <c r="G4563" s="108"/>
      <c r="H4563" s="109"/>
      <c r="I4563" s="109"/>
      <c r="J4563" s="110"/>
      <c r="K4563" s="117"/>
      <c r="L4563" s="178"/>
      <c r="M4563" s="178"/>
      <c r="N4563" s="106"/>
      <c r="O4563" s="111"/>
      <c r="P4563" s="111"/>
      <c r="Q4563" s="106"/>
      <c r="R4563" s="106"/>
      <c r="S4563" s="106"/>
      <c r="T4563" s="106"/>
      <c r="U4563" s="106"/>
      <c r="V4563" s="106"/>
      <c r="W4563" s="19"/>
      <c r="X4563" s="2"/>
      <c r="Y4563" s="4"/>
      <c r="Z4563" s="106"/>
      <c r="AA4563" s="114"/>
      <c r="AB4563" s="112"/>
      <c r="AC4563" s="178"/>
      <c r="AD4563" s="11"/>
      <c r="AE4563" s="106"/>
      <c r="AF4563" s="106"/>
      <c r="AG4563" s="106"/>
      <c r="AH4563" s="115"/>
      <c r="AI4563" s="116"/>
      <c r="AO4563" s="26"/>
      <c r="AP4563" s="26"/>
    </row>
    <row r="4564" spans="1:42" ht="15" customHeight="1" x14ac:dyDescent="0.25">
      <c r="A4564" s="105"/>
      <c r="B4564" s="106"/>
      <c r="C4564" s="2"/>
      <c r="D4564" s="2"/>
      <c r="E4564" s="106"/>
      <c r="F4564" s="107"/>
      <c r="G4564" s="108"/>
      <c r="H4564" s="109"/>
      <c r="I4564" s="109"/>
      <c r="J4564" s="110"/>
      <c r="K4564" s="117"/>
      <c r="L4564" s="178"/>
      <c r="M4564" s="178"/>
      <c r="N4564" s="106"/>
      <c r="O4564" s="111"/>
      <c r="P4564" s="111"/>
      <c r="Q4564" s="106"/>
      <c r="R4564" s="106"/>
      <c r="S4564" s="106"/>
      <c r="T4564" s="106"/>
      <c r="U4564" s="106"/>
      <c r="V4564" s="106"/>
      <c r="W4564" s="19"/>
      <c r="X4564" s="2"/>
      <c r="Y4564" s="4"/>
      <c r="Z4564" s="106"/>
      <c r="AA4564" s="114"/>
      <c r="AB4564" s="112"/>
      <c r="AC4564" s="178"/>
      <c r="AD4564" s="11"/>
      <c r="AE4564" s="106"/>
      <c r="AF4564" s="106"/>
      <c r="AG4564" s="106"/>
      <c r="AH4564" s="115"/>
      <c r="AI4564" s="116"/>
      <c r="AO4564" s="26"/>
      <c r="AP4564" s="26"/>
    </row>
    <row r="4565" spans="1:42" ht="15" customHeight="1" x14ac:dyDescent="0.25">
      <c r="A4565" s="105"/>
      <c r="B4565" s="106"/>
      <c r="C4565" s="2"/>
      <c r="D4565" s="2"/>
      <c r="E4565" s="106"/>
      <c r="F4565" s="107"/>
      <c r="G4565" s="108"/>
      <c r="H4565" s="109"/>
      <c r="I4565" s="109"/>
      <c r="J4565" s="110"/>
      <c r="K4565" s="117"/>
      <c r="L4565" s="178"/>
      <c r="M4565" s="178"/>
      <c r="N4565" s="106"/>
      <c r="O4565" s="111"/>
      <c r="P4565" s="111"/>
      <c r="Q4565" s="106"/>
      <c r="R4565" s="106"/>
      <c r="S4565" s="106"/>
      <c r="T4565" s="106"/>
      <c r="U4565" s="106"/>
      <c r="V4565" s="106"/>
      <c r="W4565" s="19"/>
      <c r="X4565" s="2"/>
      <c r="Y4565" s="4"/>
      <c r="Z4565" s="106"/>
      <c r="AA4565" s="114"/>
      <c r="AB4565" s="112"/>
      <c r="AC4565" s="178"/>
      <c r="AD4565" s="11"/>
      <c r="AE4565" s="106"/>
      <c r="AF4565" s="106"/>
      <c r="AG4565" s="106"/>
      <c r="AH4565" s="115"/>
      <c r="AI4565" s="116"/>
      <c r="AO4565" s="26"/>
      <c r="AP4565" s="26"/>
    </row>
    <row r="4566" spans="1:42" ht="15" customHeight="1" x14ac:dyDescent="0.25">
      <c r="A4566" s="105"/>
      <c r="B4566" s="106"/>
      <c r="C4566" s="2"/>
      <c r="D4566" s="2"/>
      <c r="E4566" s="106"/>
      <c r="F4566" s="107"/>
      <c r="G4566" s="108"/>
      <c r="H4566" s="109"/>
      <c r="I4566" s="109"/>
      <c r="J4566" s="110"/>
      <c r="K4566" s="117"/>
      <c r="L4566" s="178"/>
      <c r="M4566" s="178"/>
      <c r="N4566" s="106"/>
      <c r="O4566" s="111"/>
      <c r="P4566" s="111"/>
      <c r="Q4566" s="106"/>
      <c r="R4566" s="106"/>
      <c r="S4566" s="106"/>
      <c r="T4566" s="106"/>
      <c r="U4566" s="106"/>
      <c r="V4566" s="106"/>
      <c r="W4566" s="19"/>
      <c r="X4566" s="2"/>
      <c r="Y4566" s="4"/>
      <c r="Z4566" s="106"/>
      <c r="AA4566" s="114"/>
      <c r="AB4566" s="112"/>
      <c r="AC4566" s="178"/>
      <c r="AD4566" s="11"/>
      <c r="AE4566" s="106"/>
      <c r="AF4566" s="106"/>
      <c r="AG4566" s="106"/>
      <c r="AH4566" s="115"/>
      <c r="AI4566" s="116"/>
      <c r="AO4566" s="26"/>
      <c r="AP4566" s="26"/>
    </row>
    <row r="4567" spans="1:42" ht="15" customHeight="1" x14ac:dyDescent="0.25">
      <c r="A4567" s="105"/>
      <c r="B4567" s="106"/>
      <c r="C4567" s="2"/>
      <c r="D4567" s="2"/>
      <c r="E4567" s="106"/>
      <c r="F4567" s="107"/>
      <c r="G4567" s="108"/>
      <c r="H4567" s="109"/>
      <c r="I4567" s="109"/>
      <c r="J4567" s="110"/>
      <c r="K4567" s="117"/>
      <c r="L4567" s="178"/>
      <c r="M4567" s="178"/>
      <c r="N4567" s="106"/>
      <c r="O4567" s="111"/>
      <c r="P4567" s="111"/>
      <c r="Q4567" s="106"/>
      <c r="R4567" s="106"/>
      <c r="S4567" s="106"/>
      <c r="T4567" s="106"/>
      <c r="U4567" s="106"/>
      <c r="V4567" s="106"/>
      <c r="W4567" s="19"/>
      <c r="X4567" s="2"/>
      <c r="Y4567" s="4"/>
      <c r="Z4567" s="106"/>
      <c r="AA4567" s="114"/>
      <c r="AB4567" s="112"/>
      <c r="AC4567" s="178"/>
      <c r="AD4567" s="11"/>
      <c r="AE4567" s="106"/>
      <c r="AF4567" s="106"/>
      <c r="AG4567" s="106"/>
      <c r="AH4567" s="115"/>
      <c r="AI4567" s="116"/>
      <c r="AO4567" s="26"/>
      <c r="AP4567" s="26"/>
    </row>
    <row r="4568" spans="1:42" ht="15" customHeight="1" x14ac:dyDescent="0.25">
      <c r="A4568" s="105"/>
      <c r="B4568" s="106"/>
      <c r="C4568" s="2"/>
      <c r="D4568" s="2"/>
      <c r="E4568" s="106"/>
      <c r="F4568" s="107"/>
      <c r="G4568" s="108"/>
      <c r="H4568" s="109"/>
      <c r="I4568" s="109"/>
      <c r="J4568" s="110"/>
      <c r="K4568" s="117"/>
      <c r="L4568" s="178"/>
      <c r="M4568" s="178"/>
      <c r="N4568" s="106"/>
      <c r="O4568" s="111"/>
      <c r="P4568" s="111"/>
      <c r="Q4568" s="106"/>
      <c r="R4568" s="106"/>
      <c r="S4568" s="106"/>
      <c r="T4568" s="106"/>
      <c r="U4568" s="106"/>
      <c r="V4568" s="106"/>
      <c r="W4568" s="19"/>
      <c r="X4568" s="2"/>
      <c r="Y4568" s="4"/>
      <c r="Z4568" s="106"/>
      <c r="AA4568" s="114"/>
      <c r="AB4568" s="112"/>
      <c r="AC4568" s="178"/>
      <c r="AD4568" s="11"/>
      <c r="AE4568" s="106"/>
      <c r="AF4568" s="106"/>
      <c r="AG4568" s="106"/>
      <c r="AH4568" s="115"/>
      <c r="AI4568" s="116"/>
      <c r="AO4568" s="26"/>
      <c r="AP4568" s="26"/>
    </row>
    <row r="4569" spans="1:42" ht="15" customHeight="1" x14ac:dyDescent="0.25">
      <c r="A4569" s="105"/>
      <c r="B4569" s="106"/>
      <c r="C4569" s="2"/>
      <c r="D4569" s="2"/>
      <c r="E4569" s="106"/>
      <c r="F4569" s="107"/>
      <c r="G4569" s="108"/>
      <c r="H4569" s="109"/>
      <c r="I4569" s="109"/>
      <c r="J4569" s="110"/>
      <c r="K4569" s="117"/>
      <c r="L4569" s="178"/>
      <c r="M4569" s="178"/>
      <c r="N4569" s="106"/>
      <c r="O4569" s="111"/>
      <c r="P4569" s="111"/>
      <c r="Q4569" s="106"/>
      <c r="R4569" s="106"/>
      <c r="S4569" s="106"/>
      <c r="T4569" s="106"/>
      <c r="U4569" s="106"/>
      <c r="V4569" s="106"/>
      <c r="W4569" s="19"/>
      <c r="X4569" s="2"/>
      <c r="Y4569" s="4"/>
      <c r="Z4569" s="106"/>
      <c r="AA4569" s="114"/>
      <c r="AB4569" s="112"/>
      <c r="AC4569" s="178"/>
      <c r="AD4569" s="11"/>
      <c r="AE4569" s="106"/>
      <c r="AF4569" s="106"/>
      <c r="AG4569" s="106"/>
      <c r="AH4569" s="115"/>
      <c r="AI4569" s="116"/>
      <c r="AO4569" s="26"/>
      <c r="AP4569" s="26"/>
    </row>
    <row r="4570" spans="1:42" ht="15" customHeight="1" x14ac:dyDescent="0.25">
      <c r="A4570" s="105"/>
      <c r="B4570" s="106"/>
      <c r="C4570" s="2"/>
      <c r="D4570" s="2"/>
      <c r="E4570" s="106"/>
      <c r="F4570" s="107"/>
      <c r="G4570" s="108"/>
      <c r="H4570" s="109"/>
      <c r="I4570" s="109"/>
      <c r="J4570" s="110"/>
      <c r="K4570" s="117"/>
      <c r="L4570" s="178"/>
      <c r="M4570" s="178"/>
      <c r="N4570" s="106"/>
      <c r="O4570" s="111"/>
      <c r="P4570" s="111"/>
      <c r="Q4570" s="106"/>
      <c r="R4570" s="106"/>
      <c r="S4570" s="106"/>
      <c r="T4570" s="106"/>
      <c r="U4570" s="106"/>
      <c r="V4570" s="106"/>
      <c r="W4570" s="19"/>
      <c r="X4570" s="2"/>
      <c r="Y4570" s="4"/>
      <c r="Z4570" s="106"/>
      <c r="AA4570" s="114"/>
      <c r="AB4570" s="112"/>
      <c r="AC4570" s="178"/>
      <c r="AD4570" s="11"/>
      <c r="AE4570" s="106"/>
      <c r="AF4570" s="106"/>
      <c r="AG4570" s="106"/>
      <c r="AH4570" s="115"/>
      <c r="AI4570" s="116"/>
      <c r="AO4570" s="26"/>
      <c r="AP4570" s="26"/>
    </row>
    <row r="4571" spans="1:42" ht="15" customHeight="1" x14ac:dyDescent="0.25">
      <c r="A4571" s="105"/>
      <c r="B4571" s="106"/>
      <c r="C4571" s="2"/>
      <c r="D4571" s="2"/>
      <c r="E4571" s="106"/>
      <c r="F4571" s="107"/>
      <c r="G4571" s="108"/>
      <c r="H4571" s="109"/>
      <c r="I4571" s="109"/>
      <c r="J4571" s="110"/>
      <c r="K4571" s="117"/>
      <c r="L4571" s="178"/>
      <c r="M4571" s="178"/>
      <c r="N4571" s="106"/>
      <c r="O4571" s="111"/>
      <c r="P4571" s="111"/>
      <c r="Q4571" s="106"/>
      <c r="R4571" s="106"/>
      <c r="S4571" s="106"/>
      <c r="T4571" s="106"/>
      <c r="U4571" s="106"/>
      <c r="V4571" s="106"/>
      <c r="W4571" s="19"/>
      <c r="X4571" s="2"/>
      <c r="Y4571" s="4"/>
      <c r="Z4571" s="106"/>
      <c r="AA4571" s="114"/>
      <c r="AB4571" s="112"/>
      <c r="AC4571" s="178"/>
      <c r="AD4571" s="11"/>
      <c r="AE4571" s="106"/>
      <c r="AF4571" s="106"/>
      <c r="AG4571" s="106"/>
      <c r="AH4571" s="115"/>
      <c r="AI4571" s="116"/>
      <c r="AO4571" s="26"/>
      <c r="AP4571" s="26"/>
    </row>
    <row r="4572" spans="1:42" ht="15" customHeight="1" x14ac:dyDescent="0.25">
      <c r="A4572" s="105"/>
      <c r="B4572" s="106"/>
      <c r="C4572" s="2"/>
      <c r="D4572" s="2"/>
      <c r="E4572" s="106"/>
      <c r="F4572" s="107"/>
      <c r="G4572" s="108"/>
      <c r="H4572" s="109"/>
      <c r="I4572" s="109"/>
      <c r="J4572" s="110"/>
      <c r="K4572" s="117"/>
      <c r="L4572" s="178"/>
      <c r="M4572" s="178"/>
      <c r="N4572" s="106"/>
      <c r="O4572" s="111"/>
      <c r="P4572" s="111"/>
      <c r="Q4572" s="106"/>
      <c r="R4572" s="106"/>
      <c r="S4572" s="106"/>
      <c r="T4572" s="106"/>
      <c r="U4572" s="106"/>
      <c r="V4572" s="106"/>
      <c r="W4572" s="19"/>
      <c r="X4572" s="2"/>
      <c r="Y4572" s="4"/>
      <c r="Z4572" s="106"/>
      <c r="AA4572" s="114"/>
      <c r="AB4572" s="112"/>
      <c r="AC4572" s="178"/>
      <c r="AD4572" s="11"/>
      <c r="AE4572" s="106"/>
      <c r="AF4572" s="106"/>
      <c r="AG4572" s="106"/>
      <c r="AH4572" s="115"/>
      <c r="AI4572" s="116"/>
      <c r="AO4572" s="26"/>
      <c r="AP4572" s="26"/>
    </row>
    <row r="4573" spans="1:42" ht="15" customHeight="1" x14ac:dyDescent="0.25">
      <c r="A4573" s="105"/>
      <c r="B4573" s="106"/>
      <c r="C4573" s="2"/>
      <c r="D4573" s="2"/>
      <c r="E4573" s="106"/>
      <c r="F4573" s="107"/>
      <c r="G4573" s="108"/>
      <c r="H4573" s="109"/>
      <c r="I4573" s="109"/>
      <c r="J4573" s="110"/>
      <c r="K4573" s="117"/>
      <c r="L4573" s="178"/>
      <c r="M4573" s="178"/>
      <c r="N4573" s="106"/>
      <c r="O4573" s="111"/>
      <c r="P4573" s="111"/>
      <c r="Q4573" s="106"/>
      <c r="R4573" s="106"/>
      <c r="S4573" s="106"/>
      <c r="T4573" s="106"/>
      <c r="U4573" s="106"/>
      <c r="V4573" s="106"/>
      <c r="W4573" s="19"/>
      <c r="X4573" s="2"/>
      <c r="Y4573" s="4"/>
      <c r="Z4573" s="106"/>
      <c r="AA4573" s="114"/>
      <c r="AB4573" s="112"/>
      <c r="AC4573" s="178"/>
      <c r="AD4573" s="11"/>
      <c r="AE4573" s="106"/>
      <c r="AF4573" s="106"/>
      <c r="AG4573" s="106"/>
      <c r="AH4573" s="115"/>
      <c r="AI4573" s="116"/>
      <c r="AO4573" s="26"/>
      <c r="AP4573" s="26"/>
    </row>
    <row r="4574" spans="1:42" ht="15" customHeight="1" x14ac:dyDescent="0.25">
      <c r="A4574" s="105"/>
      <c r="B4574" s="106"/>
      <c r="C4574" s="2"/>
      <c r="D4574" s="2"/>
      <c r="E4574" s="106"/>
      <c r="F4574" s="107"/>
      <c r="G4574" s="108"/>
      <c r="H4574" s="109"/>
      <c r="I4574" s="109"/>
      <c r="J4574" s="110"/>
      <c r="K4574" s="117"/>
      <c r="L4574" s="178"/>
      <c r="M4574" s="178"/>
      <c r="N4574" s="106"/>
      <c r="O4574" s="111"/>
      <c r="P4574" s="111"/>
      <c r="Q4574" s="106"/>
      <c r="R4574" s="106"/>
      <c r="S4574" s="106"/>
      <c r="T4574" s="106"/>
      <c r="U4574" s="106"/>
      <c r="V4574" s="106"/>
      <c r="W4574" s="19"/>
      <c r="X4574" s="2"/>
      <c r="Y4574" s="4"/>
      <c r="Z4574" s="106"/>
      <c r="AA4574" s="114"/>
      <c r="AB4574" s="112"/>
      <c r="AC4574" s="178"/>
      <c r="AD4574" s="11"/>
      <c r="AE4574" s="106"/>
      <c r="AF4574" s="106"/>
      <c r="AG4574" s="106"/>
      <c r="AH4574" s="115"/>
      <c r="AI4574" s="116"/>
      <c r="AO4574" s="26"/>
      <c r="AP4574" s="26"/>
    </row>
    <row r="4575" spans="1:42" ht="15" customHeight="1" x14ac:dyDescent="0.25">
      <c r="A4575" s="105"/>
      <c r="B4575" s="106"/>
      <c r="C4575" s="2"/>
      <c r="D4575" s="2"/>
      <c r="E4575" s="106"/>
      <c r="F4575" s="107"/>
      <c r="G4575" s="108"/>
      <c r="H4575" s="109"/>
      <c r="I4575" s="109"/>
      <c r="J4575" s="110"/>
      <c r="K4575" s="117"/>
      <c r="L4575" s="178"/>
      <c r="M4575" s="178"/>
      <c r="N4575" s="106"/>
      <c r="O4575" s="111"/>
      <c r="P4575" s="111"/>
      <c r="Q4575" s="106"/>
      <c r="R4575" s="106"/>
      <c r="S4575" s="106"/>
      <c r="T4575" s="106"/>
      <c r="U4575" s="106"/>
      <c r="V4575" s="106"/>
      <c r="W4575" s="19"/>
      <c r="X4575" s="2"/>
      <c r="Y4575" s="4"/>
      <c r="Z4575" s="106"/>
      <c r="AA4575" s="114"/>
      <c r="AB4575" s="112"/>
      <c r="AC4575" s="178"/>
      <c r="AD4575" s="11"/>
      <c r="AE4575" s="106"/>
      <c r="AF4575" s="106"/>
      <c r="AG4575" s="106"/>
      <c r="AH4575" s="115"/>
      <c r="AI4575" s="116"/>
      <c r="AO4575" s="26"/>
      <c r="AP4575" s="26"/>
    </row>
    <row r="4576" spans="1:42" ht="15" customHeight="1" x14ac:dyDescent="0.25">
      <c r="A4576" s="105"/>
      <c r="B4576" s="106"/>
      <c r="C4576" s="2"/>
      <c r="D4576" s="2"/>
      <c r="E4576" s="106"/>
      <c r="F4576" s="107"/>
      <c r="G4576" s="108"/>
      <c r="H4576" s="109"/>
      <c r="I4576" s="109"/>
      <c r="J4576" s="110"/>
      <c r="K4576" s="117"/>
      <c r="L4576" s="178"/>
      <c r="M4576" s="178"/>
      <c r="N4576" s="106"/>
      <c r="O4576" s="111"/>
      <c r="P4576" s="111"/>
      <c r="Q4576" s="106"/>
      <c r="R4576" s="106"/>
      <c r="S4576" s="106"/>
      <c r="T4576" s="106"/>
      <c r="U4576" s="106"/>
      <c r="V4576" s="106"/>
      <c r="W4576" s="19"/>
      <c r="X4576" s="2"/>
      <c r="Y4576" s="4"/>
      <c r="Z4576" s="106"/>
      <c r="AA4576" s="114"/>
      <c r="AB4576" s="112"/>
      <c r="AC4576" s="178"/>
      <c r="AD4576" s="11"/>
      <c r="AE4576" s="106"/>
      <c r="AF4576" s="106"/>
      <c r="AG4576" s="106"/>
      <c r="AH4576" s="115"/>
      <c r="AI4576" s="116"/>
      <c r="AO4576" s="26"/>
      <c r="AP4576" s="26"/>
    </row>
    <row r="4577" spans="1:42" ht="15" customHeight="1" x14ac:dyDescent="0.25">
      <c r="A4577" s="105"/>
      <c r="B4577" s="106"/>
      <c r="C4577" s="2"/>
      <c r="D4577" s="2"/>
      <c r="E4577" s="106"/>
      <c r="F4577" s="107"/>
      <c r="G4577" s="108"/>
      <c r="H4577" s="109"/>
      <c r="I4577" s="109"/>
      <c r="J4577" s="110"/>
      <c r="K4577" s="117"/>
      <c r="L4577" s="178"/>
      <c r="M4577" s="178"/>
      <c r="N4577" s="106"/>
      <c r="O4577" s="111"/>
      <c r="P4577" s="111"/>
      <c r="Q4577" s="106"/>
      <c r="R4577" s="106"/>
      <c r="S4577" s="106"/>
      <c r="T4577" s="106"/>
      <c r="U4577" s="106"/>
      <c r="V4577" s="106"/>
      <c r="W4577" s="19"/>
      <c r="X4577" s="2"/>
      <c r="Y4577" s="4"/>
      <c r="Z4577" s="106"/>
      <c r="AA4577" s="114"/>
      <c r="AB4577" s="112"/>
      <c r="AC4577" s="178"/>
      <c r="AD4577" s="11"/>
      <c r="AE4577" s="106"/>
      <c r="AF4577" s="106"/>
      <c r="AG4577" s="106"/>
      <c r="AH4577" s="115"/>
      <c r="AI4577" s="116"/>
      <c r="AO4577" s="26"/>
      <c r="AP4577" s="26"/>
    </row>
    <row r="4578" spans="1:42" ht="15" customHeight="1" x14ac:dyDescent="0.25">
      <c r="A4578" s="105"/>
      <c r="B4578" s="106"/>
      <c r="C4578" s="2"/>
      <c r="D4578" s="2"/>
      <c r="E4578" s="106"/>
      <c r="F4578" s="107"/>
      <c r="G4578" s="108"/>
      <c r="H4578" s="109"/>
      <c r="I4578" s="109"/>
      <c r="J4578" s="110"/>
      <c r="K4578" s="117"/>
      <c r="L4578" s="178"/>
      <c r="M4578" s="178"/>
      <c r="N4578" s="106"/>
      <c r="O4578" s="111"/>
      <c r="P4578" s="111"/>
      <c r="Q4578" s="106"/>
      <c r="R4578" s="106"/>
      <c r="S4578" s="106"/>
      <c r="T4578" s="106"/>
      <c r="U4578" s="106"/>
      <c r="V4578" s="106"/>
      <c r="W4578" s="19"/>
      <c r="X4578" s="2"/>
      <c r="Y4578" s="4"/>
      <c r="Z4578" s="106"/>
      <c r="AA4578" s="114"/>
      <c r="AB4578" s="112"/>
      <c r="AC4578" s="178"/>
      <c r="AD4578" s="11"/>
      <c r="AE4578" s="106"/>
      <c r="AF4578" s="106"/>
      <c r="AG4578" s="106"/>
      <c r="AH4578" s="115"/>
      <c r="AI4578" s="116"/>
      <c r="AO4578" s="26"/>
      <c r="AP4578" s="26"/>
    </row>
    <row r="4579" spans="1:42" ht="15" customHeight="1" x14ac:dyDescent="0.25">
      <c r="A4579" s="105"/>
      <c r="B4579" s="106"/>
      <c r="C4579" s="2"/>
      <c r="D4579" s="2"/>
      <c r="E4579" s="106"/>
      <c r="F4579" s="107"/>
      <c r="G4579" s="108"/>
      <c r="H4579" s="109"/>
      <c r="I4579" s="109"/>
      <c r="J4579" s="110"/>
      <c r="K4579" s="117"/>
      <c r="L4579" s="178"/>
      <c r="M4579" s="178"/>
      <c r="N4579" s="106"/>
      <c r="O4579" s="111"/>
      <c r="P4579" s="111"/>
      <c r="Q4579" s="106"/>
      <c r="R4579" s="106"/>
      <c r="S4579" s="106"/>
      <c r="T4579" s="106"/>
      <c r="U4579" s="106"/>
      <c r="V4579" s="106"/>
      <c r="W4579" s="19"/>
      <c r="X4579" s="2"/>
      <c r="Y4579" s="4"/>
      <c r="Z4579" s="106"/>
      <c r="AA4579" s="114"/>
      <c r="AB4579" s="112"/>
      <c r="AC4579" s="178"/>
      <c r="AD4579" s="11"/>
      <c r="AE4579" s="106"/>
      <c r="AF4579" s="106"/>
      <c r="AG4579" s="106"/>
      <c r="AH4579" s="115"/>
      <c r="AI4579" s="116"/>
      <c r="AO4579" s="26"/>
      <c r="AP4579" s="26"/>
    </row>
    <row r="4580" spans="1:42" ht="15" customHeight="1" x14ac:dyDescent="0.25">
      <c r="A4580" s="105"/>
      <c r="B4580" s="106"/>
      <c r="C4580" s="2"/>
      <c r="D4580" s="2"/>
      <c r="E4580" s="106"/>
      <c r="F4580" s="107"/>
      <c r="G4580" s="108"/>
      <c r="H4580" s="109"/>
      <c r="I4580" s="109"/>
      <c r="J4580" s="110"/>
      <c r="K4580" s="117"/>
      <c r="L4580" s="178"/>
      <c r="M4580" s="178"/>
      <c r="N4580" s="106"/>
      <c r="O4580" s="111"/>
      <c r="P4580" s="111"/>
      <c r="Q4580" s="106"/>
      <c r="R4580" s="106"/>
      <c r="S4580" s="106"/>
      <c r="T4580" s="106"/>
      <c r="U4580" s="106"/>
      <c r="V4580" s="106"/>
      <c r="W4580" s="19"/>
      <c r="X4580" s="2"/>
      <c r="Y4580" s="4"/>
      <c r="Z4580" s="106"/>
      <c r="AA4580" s="114"/>
      <c r="AB4580" s="112"/>
      <c r="AC4580" s="178"/>
      <c r="AD4580" s="11"/>
      <c r="AE4580" s="106"/>
      <c r="AF4580" s="106"/>
      <c r="AG4580" s="106"/>
      <c r="AH4580" s="115"/>
      <c r="AI4580" s="116"/>
      <c r="AO4580" s="26"/>
      <c r="AP4580" s="26"/>
    </row>
    <row r="4581" spans="1:42" ht="15" customHeight="1" x14ac:dyDescent="0.25">
      <c r="A4581" s="105"/>
      <c r="B4581" s="106"/>
      <c r="C4581" s="2"/>
      <c r="D4581" s="2"/>
      <c r="E4581" s="106"/>
      <c r="F4581" s="107"/>
      <c r="G4581" s="108"/>
      <c r="H4581" s="109"/>
      <c r="I4581" s="109"/>
      <c r="J4581" s="110"/>
      <c r="K4581" s="117"/>
      <c r="L4581" s="178"/>
      <c r="M4581" s="178"/>
      <c r="N4581" s="106"/>
      <c r="O4581" s="111"/>
      <c r="P4581" s="111"/>
      <c r="Q4581" s="106"/>
      <c r="R4581" s="106"/>
      <c r="S4581" s="106"/>
      <c r="T4581" s="106"/>
      <c r="U4581" s="106"/>
      <c r="V4581" s="106"/>
      <c r="W4581" s="19"/>
      <c r="X4581" s="2"/>
      <c r="Y4581" s="4"/>
      <c r="Z4581" s="106"/>
      <c r="AA4581" s="114"/>
      <c r="AB4581" s="112"/>
      <c r="AC4581" s="178"/>
      <c r="AD4581" s="11"/>
      <c r="AE4581" s="106"/>
      <c r="AF4581" s="106"/>
      <c r="AG4581" s="106"/>
      <c r="AH4581" s="115"/>
      <c r="AI4581" s="116"/>
      <c r="AO4581" s="26"/>
      <c r="AP4581" s="26"/>
    </row>
    <row r="4582" spans="1:42" ht="15" customHeight="1" x14ac:dyDescent="0.25">
      <c r="A4582" s="105"/>
      <c r="B4582" s="106"/>
      <c r="C4582" s="2"/>
      <c r="D4582" s="2"/>
      <c r="E4582" s="106"/>
      <c r="F4582" s="107"/>
      <c r="G4582" s="108"/>
      <c r="H4582" s="109"/>
      <c r="I4582" s="109"/>
      <c r="J4582" s="110"/>
      <c r="K4582" s="117"/>
      <c r="L4582" s="178"/>
      <c r="M4582" s="178"/>
      <c r="N4582" s="106"/>
      <c r="O4582" s="111"/>
      <c r="P4582" s="111"/>
      <c r="Q4582" s="106"/>
      <c r="R4582" s="106"/>
      <c r="S4582" s="106"/>
      <c r="T4582" s="106"/>
      <c r="U4582" s="106"/>
      <c r="V4582" s="106"/>
      <c r="W4582" s="19"/>
      <c r="X4582" s="2"/>
      <c r="Y4582" s="4"/>
      <c r="Z4582" s="106"/>
      <c r="AA4582" s="114"/>
      <c r="AB4582" s="112"/>
      <c r="AC4582" s="178"/>
      <c r="AD4582" s="11"/>
      <c r="AE4582" s="106"/>
      <c r="AF4582" s="106"/>
      <c r="AG4582" s="106"/>
      <c r="AH4582" s="115"/>
      <c r="AI4582" s="116"/>
      <c r="AO4582" s="26"/>
      <c r="AP4582" s="26"/>
    </row>
    <row r="4583" spans="1:42" ht="15" customHeight="1" x14ac:dyDescent="0.25">
      <c r="A4583" s="105"/>
      <c r="B4583" s="106"/>
      <c r="C4583" s="2"/>
      <c r="D4583" s="2"/>
      <c r="E4583" s="106"/>
      <c r="F4583" s="107"/>
      <c r="G4583" s="108"/>
      <c r="H4583" s="109"/>
      <c r="I4583" s="109"/>
      <c r="J4583" s="110"/>
      <c r="K4583" s="117"/>
      <c r="L4583" s="178"/>
      <c r="M4583" s="178"/>
      <c r="N4583" s="106"/>
      <c r="O4583" s="111"/>
      <c r="P4583" s="111"/>
      <c r="Q4583" s="106"/>
      <c r="R4583" s="106"/>
      <c r="S4583" s="106"/>
      <c r="T4583" s="106"/>
      <c r="U4583" s="106"/>
      <c r="V4583" s="106"/>
      <c r="W4583" s="19"/>
      <c r="X4583" s="2"/>
      <c r="Y4583" s="4"/>
      <c r="Z4583" s="106"/>
      <c r="AA4583" s="114"/>
      <c r="AB4583" s="112"/>
      <c r="AC4583" s="178"/>
      <c r="AD4583" s="11"/>
      <c r="AE4583" s="106"/>
      <c r="AF4583" s="106"/>
      <c r="AG4583" s="106"/>
      <c r="AH4583" s="115"/>
      <c r="AI4583" s="116"/>
      <c r="AO4583" s="26"/>
      <c r="AP4583" s="26"/>
    </row>
    <row r="4584" spans="1:42" ht="15" customHeight="1" x14ac:dyDescent="0.25">
      <c r="A4584" s="105"/>
      <c r="B4584" s="106"/>
      <c r="C4584" s="2"/>
      <c r="D4584" s="2"/>
      <c r="E4584" s="106"/>
      <c r="F4584" s="107"/>
      <c r="G4584" s="108"/>
      <c r="H4584" s="109"/>
      <c r="I4584" s="109"/>
      <c r="J4584" s="110"/>
      <c r="K4584" s="117"/>
      <c r="L4584" s="178"/>
      <c r="M4584" s="178"/>
      <c r="N4584" s="106"/>
      <c r="O4584" s="111"/>
      <c r="P4584" s="111"/>
      <c r="Q4584" s="106"/>
      <c r="R4584" s="106"/>
      <c r="S4584" s="106"/>
      <c r="T4584" s="106"/>
      <c r="U4584" s="106"/>
      <c r="V4584" s="106"/>
      <c r="W4584" s="19"/>
      <c r="X4584" s="2"/>
      <c r="Y4584" s="4"/>
      <c r="Z4584" s="106"/>
      <c r="AA4584" s="114"/>
      <c r="AB4584" s="112"/>
      <c r="AC4584" s="178"/>
      <c r="AD4584" s="11"/>
      <c r="AE4584" s="106"/>
      <c r="AF4584" s="106"/>
      <c r="AG4584" s="106"/>
      <c r="AH4584" s="115"/>
      <c r="AI4584" s="116"/>
      <c r="AO4584" s="26"/>
      <c r="AP4584" s="26"/>
    </row>
    <row r="4585" spans="1:42" ht="15" customHeight="1" x14ac:dyDescent="0.25">
      <c r="A4585" s="105"/>
      <c r="B4585" s="106"/>
      <c r="C4585" s="2"/>
      <c r="D4585" s="2"/>
      <c r="E4585" s="106"/>
      <c r="F4585" s="107"/>
      <c r="G4585" s="108"/>
      <c r="H4585" s="109"/>
      <c r="I4585" s="109"/>
      <c r="J4585" s="110"/>
      <c r="K4585" s="117"/>
      <c r="L4585" s="178"/>
      <c r="M4585" s="178"/>
      <c r="N4585" s="106"/>
      <c r="O4585" s="111"/>
      <c r="P4585" s="111"/>
      <c r="Q4585" s="106"/>
      <c r="R4585" s="106"/>
      <c r="S4585" s="106"/>
      <c r="T4585" s="106"/>
      <c r="U4585" s="106"/>
      <c r="V4585" s="106"/>
      <c r="W4585" s="19"/>
      <c r="X4585" s="2"/>
      <c r="Y4585" s="4"/>
      <c r="Z4585" s="106"/>
      <c r="AA4585" s="114"/>
      <c r="AB4585" s="112"/>
      <c r="AC4585" s="178"/>
      <c r="AD4585" s="11"/>
      <c r="AE4585" s="106"/>
      <c r="AF4585" s="106"/>
      <c r="AG4585" s="106"/>
      <c r="AH4585" s="115"/>
      <c r="AI4585" s="116"/>
      <c r="AO4585" s="26"/>
      <c r="AP4585" s="26"/>
    </row>
    <row r="4586" spans="1:42" ht="15" customHeight="1" x14ac:dyDescent="0.25">
      <c r="A4586" s="105"/>
      <c r="B4586" s="106"/>
      <c r="C4586" s="2"/>
      <c r="D4586" s="2"/>
      <c r="E4586" s="106"/>
      <c r="F4586" s="107"/>
      <c r="G4586" s="108"/>
      <c r="H4586" s="109"/>
      <c r="I4586" s="109"/>
      <c r="J4586" s="110"/>
      <c r="K4586" s="117"/>
      <c r="L4586" s="178"/>
      <c r="M4586" s="178"/>
      <c r="N4586" s="106"/>
      <c r="O4586" s="111"/>
      <c r="P4586" s="111"/>
      <c r="Q4586" s="106"/>
      <c r="R4586" s="106"/>
      <c r="S4586" s="106"/>
      <c r="T4586" s="106"/>
      <c r="U4586" s="106"/>
      <c r="V4586" s="106"/>
      <c r="W4586" s="19"/>
      <c r="X4586" s="2"/>
      <c r="Y4586" s="4"/>
      <c r="Z4586" s="106"/>
      <c r="AA4586" s="114"/>
      <c r="AB4586" s="112"/>
      <c r="AC4586" s="178"/>
      <c r="AD4586" s="11"/>
      <c r="AE4586" s="106"/>
      <c r="AF4586" s="106"/>
      <c r="AG4586" s="106"/>
      <c r="AH4586" s="115"/>
      <c r="AI4586" s="116"/>
      <c r="AO4586" s="26"/>
      <c r="AP4586" s="26"/>
    </row>
    <row r="4587" spans="1:42" ht="15" customHeight="1" x14ac:dyDescent="0.25">
      <c r="A4587" s="105"/>
      <c r="B4587" s="106"/>
      <c r="C4587" s="2"/>
      <c r="D4587" s="2"/>
      <c r="E4587" s="106"/>
      <c r="F4587" s="107"/>
      <c r="G4587" s="108"/>
      <c r="H4587" s="109"/>
      <c r="I4587" s="109"/>
      <c r="J4587" s="110"/>
      <c r="K4587" s="117"/>
      <c r="L4587" s="178"/>
      <c r="M4587" s="178"/>
      <c r="N4587" s="106"/>
      <c r="O4587" s="111"/>
      <c r="P4587" s="111"/>
      <c r="Q4587" s="106"/>
      <c r="R4587" s="106"/>
      <c r="S4587" s="106"/>
      <c r="T4587" s="106"/>
      <c r="U4587" s="106"/>
      <c r="V4587" s="106"/>
      <c r="W4587" s="19"/>
      <c r="X4587" s="2"/>
      <c r="Y4587" s="4"/>
      <c r="Z4587" s="106"/>
      <c r="AA4587" s="114"/>
      <c r="AB4587" s="112"/>
      <c r="AC4587" s="178"/>
      <c r="AD4587" s="11"/>
      <c r="AE4587" s="106"/>
      <c r="AF4587" s="106"/>
      <c r="AG4587" s="106"/>
      <c r="AH4587" s="115"/>
      <c r="AI4587" s="116"/>
      <c r="AO4587" s="26"/>
      <c r="AP4587" s="26"/>
    </row>
    <row r="4588" spans="1:42" ht="15" customHeight="1" x14ac:dyDescent="0.25">
      <c r="A4588" s="105"/>
      <c r="B4588" s="106"/>
      <c r="C4588" s="2"/>
      <c r="D4588" s="2"/>
      <c r="E4588" s="106"/>
      <c r="F4588" s="107"/>
      <c r="G4588" s="108"/>
      <c r="H4588" s="109"/>
      <c r="I4588" s="109"/>
      <c r="J4588" s="110"/>
      <c r="K4588" s="117"/>
      <c r="L4588" s="178"/>
      <c r="M4588" s="178"/>
      <c r="N4588" s="106"/>
      <c r="O4588" s="111"/>
      <c r="P4588" s="111"/>
      <c r="Q4588" s="106"/>
      <c r="R4588" s="106"/>
      <c r="S4588" s="106"/>
      <c r="T4588" s="106"/>
      <c r="U4588" s="106"/>
      <c r="V4588" s="106"/>
      <c r="W4588" s="19"/>
      <c r="X4588" s="2"/>
      <c r="Y4588" s="4"/>
      <c r="Z4588" s="106"/>
      <c r="AA4588" s="114"/>
      <c r="AB4588" s="112"/>
      <c r="AC4588" s="178"/>
      <c r="AD4588" s="11"/>
      <c r="AE4588" s="106"/>
      <c r="AF4588" s="106"/>
      <c r="AG4588" s="106"/>
      <c r="AH4588" s="115"/>
      <c r="AI4588" s="116"/>
      <c r="AO4588" s="26"/>
      <c r="AP4588" s="26"/>
    </row>
    <row r="4589" spans="1:42" ht="15" customHeight="1" x14ac:dyDescent="0.25">
      <c r="A4589" s="105"/>
      <c r="B4589" s="106"/>
      <c r="C4589" s="2"/>
      <c r="D4589" s="2"/>
      <c r="E4589" s="106"/>
      <c r="F4589" s="107"/>
      <c r="G4589" s="108"/>
      <c r="H4589" s="109"/>
      <c r="I4589" s="109"/>
      <c r="J4589" s="110"/>
      <c r="K4589" s="117"/>
      <c r="L4589" s="178"/>
      <c r="M4589" s="178"/>
      <c r="N4589" s="106"/>
      <c r="O4589" s="111"/>
      <c r="P4589" s="111"/>
      <c r="Q4589" s="106"/>
      <c r="R4589" s="106"/>
      <c r="S4589" s="106"/>
      <c r="T4589" s="106"/>
      <c r="U4589" s="106"/>
      <c r="V4589" s="106"/>
      <c r="W4589" s="19"/>
      <c r="X4589" s="2"/>
      <c r="Y4589" s="4"/>
      <c r="Z4589" s="106"/>
      <c r="AA4589" s="114"/>
      <c r="AB4589" s="112"/>
      <c r="AC4589" s="178"/>
      <c r="AD4589" s="11"/>
      <c r="AE4589" s="106"/>
      <c r="AF4589" s="106"/>
      <c r="AG4589" s="106"/>
      <c r="AH4589" s="115"/>
      <c r="AI4589" s="116"/>
      <c r="AO4589" s="26"/>
      <c r="AP4589" s="26"/>
    </row>
    <row r="4590" spans="1:42" ht="15" customHeight="1" x14ac:dyDescent="0.25">
      <c r="A4590" s="105"/>
      <c r="B4590" s="106"/>
      <c r="C4590" s="2"/>
      <c r="D4590" s="2"/>
      <c r="E4590" s="106"/>
      <c r="F4590" s="107"/>
      <c r="G4590" s="108"/>
      <c r="H4590" s="109"/>
      <c r="I4590" s="109"/>
      <c r="J4590" s="110"/>
      <c r="K4590" s="117"/>
      <c r="L4590" s="178"/>
      <c r="M4590" s="178"/>
      <c r="N4590" s="106"/>
      <c r="O4590" s="111"/>
      <c r="P4590" s="111"/>
      <c r="Q4590" s="106"/>
      <c r="R4590" s="106"/>
      <c r="S4590" s="106"/>
      <c r="T4590" s="106"/>
      <c r="U4590" s="106"/>
      <c r="V4590" s="106"/>
      <c r="W4590" s="19"/>
      <c r="X4590" s="2"/>
      <c r="Y4590" s="4"/>
      <c r="Z4590" s="106"/>
      <c r="AA4590" s="114"/>
      <c r="AB4590" s="112"/>
      <c r="AC4590" s="178"/>
      <c r="AD4590" s="11"/>
      <c r="AE4590" s="106"/>
      <c r="AF4590" s="106"/>
      <c r="AG4590" s="106"/>
      <c r="AH4590" s="115"/>
      <c r="AI4590" s="116"/>
      <c r="AO4590" s="26"/>
      <c r="AP4590" s="26"/>
    </row>
    <row r="4591" spans="1:42" ht="15" customHeight="1" x14ac:dyDescent="0.25">
      <c r="A4591" s="105"/>
      <c r="B4591" s="106"/>
      <c r="C4591" s="2"/>
      <c r="D4591" s="2"/>
      <c r="E4591" s="106"/>
      <c r="F4591" s="107"/>
      <c r="G4591" s="108"/>
      <c r="H4591" s="109"/>
      <c r="I4591" s="109"/>
      <c r="J4591" s="110"/>
      <c r="K4591" s="117"/>
      <c r="L4591" s="178"/>
      <c r="M4591" s="178"/>
      <c r="N4591" s="106"/>
      <c r="O4591" s="111"/>
      <c r="P4591" s="111"/>
      <c r="Q4591" s="106"/>
      <c r="R4591" s="106"/>
      <c r="S4591" s="106"/>
      <c r="T4591" s="106"/>
      <c r="U4591" s="106"/>
      <c r="V4591" s="106"/>
      <c r="W4591" s="19"/>
      <c r="X4591" s="2"/>
      <c r="Y4591" s="4"/>
      <c r="Z4591" s="106"/>
      <c r="AA4591" s="114"/>
      <c r="AB4591" s="112"/>
      <c r="AC4591" s="178"/>
      <c r="AD4591" s="11"/>
      <c r="AE4591" s="106"/>
      <c r="AF4591" s="106"/>
      <c r="AG4591" s="106"/>
      <c r="AH4591" s="115"/>
      <c r="AI4591" s="116"/>
      <c r="AO4591" s="26"/>
      <c r="AP4591" s="26"/>
    </row>
    <row r="4592" spans="1:42" ht="15" customHeight="1" x14ac:dyDescent="0.25">
      <c r="A4592" s="105"/>
      <c r="B4592" s="106"/>
      <c r="C4592" s="2"/>
      <c r="D4592" s="2"/>
      <c r="E4592" s="106"/>
      <c r="F4592" s="107"/>
      <c r="G4592" s="108"/>
      <c r="H4592" s="109"/>
      <c r="I4592" s="109"/>
      <c r="J4592" s="110"/>
      <c r="K4592" s="117"/>
      <c r="L4592" s="178"/>
      <c r="M4592" s="178"/>
      <c r="N4592" s="106"/>
      <c r="O4592" s="111"/>
      <c r="P4592" s="111"/>
      <c r="Q4592" s="106"/>
      <c r="R4592" s="106"/>
      <c r="S4592" s="106"/>
      <c r="T4592" s="106"/>
      <c r="U4592" s="106"/>
      <c r="V4592" s="106"/>
      <c r="W4592" s="19"/>
      <c r="X4592" s="2"/>
      <c r="Y4592" s="4"/>
      <c r="Z4592" s="106"/>
      <c r="AA4592" s="114"/>
      <c r="AB4592" s="112"/>
      <c r="AC4592" s="178"/>
      <c r="AD4592" s="11"/>
      <c r="AE4592" s="106"/>
      <c r="AF4592" s="106"/>
      <c r="AG4592" s="106"/>
      <c r="AH4592" s="115"/>
      <c r="AI4592" s="116"/>
      <c r="AO4592" s="26"/>
      <c r="AP4592" s="26"/>
    </row>
    <row r="4593" spans="1:42" ht="15" customHeight="1" x14ac:dyDescent="0.25">
      <c r="A4593" s="105"/>
      <c r="B4593" s="106"/>
      <c r="C4593" s="2"/>
      <c r="D4593" s="2"/>
      <c r="E4593" s="106"/>
      <c r="F4593" s="107"/>
      <c r="G4593" s="108"/>
      <c r="H4593" s="109"/>
      <c r="I4593" s="109"/>
      <c r="J4593" s="110"/>
      <c r="K4593" s="117"/>
      <c r="L4593" s="178"/>
      <c r="M4593" s="178"/>
      <c r="N4593" s="106"/>
      <c r="O4593" s="111"/>
      <c r="P4593" s="111"/>
      <c r="Q4593" s="106"/>
      <c r="R4593" s="106"/>
      <c r="S4593" s="106"/>
      <c r="T4593" s="106"/>
      <c r="U4593" s="106"/>
      <c r="V4593" s="106"/>
      <c r="W4593" s="19"/>
      <c r="X4593" s="2"/>
      <c r="Y4593" s="4"/>
      <c r="Z4593" s="106"/>
      <c r="AA4593" s="114"/>
      <c r="AB4593" s="112"/>
      <c r="AC4593" s="178"/>
      <c r="AD4593" s="11"/>
      <c r="AE4593" s="106"/>
      <c r="AF4593" s="106"/>
      <c r="AG4593" s="106"/>
      <c r="AH4593" s="115"/>
      <c r="AI4593" s="116"/>
      <c r="AO4593" s="26"/>
      <c r="AP4593" s="26"/>
    </row>
    <row r="4594" spans="1:42" ht="15" customHeight="1" x14ac:dyDescent="0.25">
      <c r="A4594" s="105"/>
      <c r="B4594" s="106"/>
      <c r="C4594" s="2"/>
      <c r="D4594" s="2"/>
      <c r="E4594" s="106"/>
      <c r="F4594" s="107"/>
      <c r="G4594" s="108"/>
      <c r="H4594" s="109"/>
      <c r="I4594" s="109"/>
      <c r="J4594" s="110"/>
      <c r="K4594" s="117"/>
      <c r="L4594" s="178"/>
      <c r="M4594" s="178"/>
      <c r="N4594" s="106"/>
      <c r="O4594" s="111"/>
      <c r="P4594" s="111"/>
      <c r="Q4594" s="106"/>
      <c r="R4594" s="106"/>
      <c r="S4594" s="106"/>
      <c r="T4594" s="106"/>
      <c r="U4594" s="106"/>
      <c r="V4594" s="106"/>
      <c r="W4594" s="19"/>
      <c r="X4594" s="2"/>
      <c r="Y4594" s="4"/>
      <c r="Z4594" s="106"/>
      <c r="AA4594" s="114"/>
      <c r="AB4594" s="112"/>
      <c r="AC4594" s="178"/>
      <c r="AD4594" s="11"/>
      <c r="AE4594" s="106"/>
      <c r="AF4594" s="106"/>
      <c r="AG4594" s="106"/>
      <c r="AH4594" s="115"/>
      <c r="AI4594" s="116"/>
      <c r="AO4594" s="26"/>
      <c r="AP4594" s="26"/>
    </row>
    <row r="4595" spans="1:42" ht="15" customHeight="1" x14ac:dyDescent="0.25">
      <c r="A4595" s="105"/>
      <c r="B4595" s="106"/>
      <c r="C4595" s="2"/>
      <c r="D4595" s="2"/>
      <c r="E4595" s="106"/>
      <c r="F4595" s="107"/>
      <c r="G4595" s="108"/>
      <c r="H4595" s="109"/>
      <c r="I4595" s="109"/>
      <c r="J4595" s="110"/>
      <c r="K4595" s="117"/>
      <c r="L4595" s="178"/>
      <c r="M4595" s="178"/>
      <c r="N4595" s="106"/>
      <c r="O4595" s="111"/>
      <c r="P4595" s="111"/>
      <c r="Q4595" s="106"/>
      <c r="R4595" s="106"/>
      <c r="S4595" s="106"/>
      <c r="T4595" s="106"/>
      <c r="U4595" s="106"/>
      <c r="V4595" s="106"/>
      <c r="W4595" s="19"/>
      <c r="X4595" s="2"/>
      <c r="Y4595" s="4"/>
      <c r="Z4595" s="106"/>
      <c r="AA4595" s="114"/>
      <c r="AB4595" s="112"/>
      <c r="AC4595" s="178"/>
      <c r="AD4595" s="11"/>
      <c r="AE4595" s="106"/>
      <c r="AF4595" s="106"/>
      <c r="AG4595" s="106"/>
      <c r="AH4595" s="115"/>
      <c r="AI4595" s="116"/>
      <c r="AO4595" s="26"/>
      <c r="AP4595" s="26"/>
    </row>
    <row r="4596" spans="1:42" ht="15" customHeight="1" x14ac:dyDescent="0.25">
      <c r="A4596" s="105"/>
      <c r="B4596" s="106"/>
      <c r="C4596" s="2"/>
      <c r="D4596" s="2"/>
      <c r="E4596" s="106"/>
      <c r="F4596" s="107"/>
      <c r="G4596" s="108"/>
      <c r="H4596" s="109"/>
      <c r="I4596" s="109"/>
      <c r="J4596" s="110"/>
      <c r="K4596" s="117"/>
      <c r="L4596" s="178"/>
      <c r="M4596" s="178"/>
      <c r="N4596" s="106"/>
      <c r="O4596" s="111"/>
      <c r="P4596" s="111"/>
      <c r="Q4596" s="106"/>
      <c r="R4596" s="106"/>
      <c r="S4596" s="106"/>
      <c r="T4596" s="106"/>
      <c r="U4596" s="106"/>
      <c r="V4596" s="106"/>
      <c r="W4596" s="19"/>
      <c r="X4596" s="2"/>
      <c r="Y4596" s="4"/>
      <c r="Z4596" s="106"/>
      <c r="AA4596" s="114"/>
      <c r="AB4596" s="112"/>
      <c r="AC4596" s="178"/>
      <c r="AD4596" s="11"/>
      <c r="AE4596" s="106"/>
      <c r="AF4596" s="106"/>
      <c r="AG4596" s="106"/>
      <c r="AH4596" s="115"/>
      <c r="AI4596" s="116"/>
      <c r="AO4596" s="26"/>
      <c r="AP4596" s="26"/>
    </row>
    <row r="4597" spans="1:42" ht="15" customHeight="1" x14ac:dyDescent="0.25">
      <c r="A4597" s="105"/>
      <c r="B4597" s="106"/>
      <c r="C4597" s="2"/>
      <c r="D4597" s="2"/>
      <c r="E4597" s="106"/>
      <c r="F4597" s="107"/>
      <c r="G4597" s="108"/>
      <c r="H4597" s="109"/>
      <c r="I4597" s="109"/>
      <c r="J4597" s="110"/>
      <c r="K4597" s="117"/>
      <c r="L4597" s="178"/>
      <c r="M4597" s="178"/>
      <c r="N4597" s="106"/>
      <c r="O4597" s="111"/>
      <c r="P4597" s="111"/>
      <c r="Q4597" s="106"/>
      <c r="R4597" s="106"/>
      <c r="S4597" s="106"/>
      <c r="T4597" s="106"/>
      <c r="U4597" s="106"/>
      <c r="V4597" s="106"/>
      <c r="W4597" s="19"/>
      <c r="X4597" s="2"/>
      <c r="Y4597" s="4"/>
      <c r="Z4597" s="106"/>
      <c r="AA4597" s="114"/>
      <c r="AB4597" s="112"/>
      <c r="AC4597" s="178"/>
      <c r="AD4597" s="11"/>
      <c r="AE4597" s="106"/>
      <c r="AF4597" s="106"/>
      <c r="AG4597" s="106"/>
      <c r="AH4597" s="115"/>
      <c r="AI4597" s="116"/>
      <c r="AO4597" s="26"/>
      <c r="AP4597" s="26"/>
    </row>
    <row r="4598" spans="1:42" ht="15" customHeight="1" x14ac:dyDescent="0.25">
      <c r="A4598" s="105"/>
      <c r="B4598" s="106"/>
      <c r="C4598" s="2"/>
      <c r="D4598" s="2"/>
      <c r="E4598" s="106"/>
      <c r="F4598" s="107"/>
      <c r="G4598" s="108"/>
      <c r="H4598" s="109"/>
      <c r="I4598" s="109"/>
      <c r="J4598" s="110"/>
      <c r="K4598" s="117"/>
      <c r="L4598" s="178"/>
      <c r="M4598" s="178"/>
      <c r="N4598" s="106"/>
      <c r="O4598" s="111"/>
      <c r="P4598" s="111"/>
      <c r="Q4598" s="106"/>
      <c r="R4598" s="106"/>
      <c r="S4598" s="106"/>
      <c r="T4598" s="106"/>
      <c r="U4598" s="106"/>
      <c r="V4598" s="106"/>
      <c r="W4598" s="19"/>
      <c r="X4598" s="2"/>
      <c r="Y4598" s="4"/>
      <c r="Z4598" s="106"/>
      <c r="AA4598" s="114"/>
      <c r="AB4598" s="112"/>
      <c r="AC4598" s="178"/>
      <c r="AD4598" s="11"/>
      <c r="AE4598" s="106"/>
      <c r="AF4598" s="106"/>
      <c r="AG4598" s="106"/>
      <c r="AH4598" s="115"/>
      <c r="AI4598" s="116"/>
      <c r="AO4598" s="26"/>
      <c r="AP4598" s="26"/>
    </row>
    <row r="4599" spans="1:42" ht="15" customHeight="1" x14ac:dyDescent="0.25">
      <c r="A4599" s="105"/>
      <c r="B4599" s="106"/>
      <c r="C4599" s="2"/>
      <c r="D4599" s="2"/>
      <c r="E4599" s="106"/>
      <c r="F4599" s="107"/>
      <c r="G4599" s="108"/>
      <c r="H4599" s="109"/>
      <c r="I4599" s="109"/>
      <c r="J4599" s="110"/>
      <c r="K4599" s="117"/>
      <c r="L4599" s="178"/>
      <c r="M4599" s="178"/>
      <c r="N4599" s="106"/>
      <c r="O4599" s="111"/>
      <c r="P4599" s="111"/>
      <c r="Q4599" s="106"/>
      <c r="R4599" s="106"/>
      <c r="S4599" s="106"/>
      <c r="T4599" s="106"/>
      <c r="U4599" s="106"/>
      <c r="V4599" s="106"/>
      <c r="W4599" s="19"/>
      <c r="X4599" s="2"/>
      <c r="Y4599" s="4"/>
      <c r="Z4599" s="106"/>
      <c r="AA4599" s="114"/>
      <c r="AB4599" s="112"/>
      <c r="AC4599" s="178"/>
      <c r="AD4599" s="11"/>
      <c r="AE4599" s="106"/>
      <c r="AF4599" s="106"/>
      <c r="AG4599" s="106"/>
      <c r="AH4599" s="115"/>
      <c r="AI4599" s="116"/>
      <c r="AO4599" s="26"/>
      <c r="AP4599" s="26"/>
    </row>
    <row r="4600" spans="1:42" ht="15" customHeight="1" x14ac:dyDescent="0.25">
      <c r="A4600" s="105"/>
      <c r="B4600" s="106"/>
      <c r="C4600" s="2"/>
      <c r="D4600" s="2"/>
      <c r="E4600" s="106"/>
      <c r="F4600" s="107"/>
      <c r="G4600" s="108"/>
      <c r="H4600" s="109"/>
      <c r="I4600" s="109"/>
      <c r="J4600" s="110"/>
      <c r="K4600" s="117"/>
      <c r="L4600" s="178"/>
      <c r="M4600" s="178"/>
      <c r="N4600" s="106"/>
      <c r="O4600" s="111"/>
      <c r="P4600" s="111"/>
      <c r="Q4600" s="106"/>
      <c r="R4600" s="106"/>
      <c r="S4600" s="106"/>
      <c r="T4600" s="106"/>
      <c r="U4600" s="106"/>
      <c r="V4600" s="106"/>
      <c r="W4600" s="19"/>
      <c r="X4600" s="2"/>
      <c r="Y4600" s="4"/>
      <c r="Z4600" s="106"/>
      <c r="AA4600" s="114"/>
      <c r="AB4600" s="112"/>
      <c r="AC4600" s="178"/>
      <c r="AD4600" s="11"/>
      <c r="AE4600" s="106"/>
      <c r="AF4600" s="106"/>
      <c r="AG4600" s="106"/>
      <c r="AH4600" s="115"/>
      <c r="AI4600" s="116"/>
      <c r="AO4600" s="26"/>
      <c r="AP4600" s="26"/>
    </row>
    <row r="4601" spans="1:42" ht="15" customHeight="1" x14ac:dyDescent="0.25">
      <c r="A4601" s="105"/>
      <c r="B4601" s="106"/>
      <c r="C4601" s="2"/>
      <c r="D4601" s="2"/>
      <c r="E4601" s="106"/>
      <c r="F4601" s="107"/>
      <c r="G4601" s="108"/>
      <c r="H4601" s="109"/>
      <c r="I4601" s="109"/>
      <c r="J4601" s="110"/>
      <c r="K4601" s="117"/>
      <c r="L4601" s="178"/>
      <c r="M4601" s="178"/>
      <c r="N4601" s="106"/>
      <c r="O4601" s="111"/>
      <c r="P4601" s="111"/>
      <c r="Q4601" s="106"/>
      <c r="R4601" s="106"/>
      <c r="S4601" s="106"/>
      <c r="T4601" s="106"/>
      <c r="U4601" s="106"/>
      <c r="V4601" s="106"/>
      <c r="W4601" s="19"/>
      <c r="X4601" s="2"/>
      <c r="Y4601" s="4"/>
      <c r="Z4601" s="106"/>
      <c r="AA4601" s="114"/>
      <c r="AB4601" s="112"/>
      <c r="AC4601" s="178"/>
      <c r="AD4601" s="11"/>
      <c r="AE4601" s="106"/>
      <c r="AF4601" s="106"/>
      <c r="AG4601" s="106"/>
      <c r="AH4601" s="115"/>
      <c r="AI4601" s="116"/>
      <c r="AO4601" s="26"/>
      <c r="AP4601" s="26"/>
    </row>
    <row r="4602" spans="1:42" ht="15" customHeight="1" x14ac:dyDescent="0.25">
      <c r="A4602" s="105"/>
      <c r="B4602" s="106"/>
      <c r="C4602" s="2"/>
      <c r="D4602" s="2"/>
      <c r="E4602" s="106"/>
      <c r="F4602" s="107"/>
      <c r="G4602" s="108"/>
      <c r="H4602" s="109"/>
      <c r="I4602" s="109"/>
      <c r="J4602" s="110"/>
      <c r="K4602" s="117"/>
      <c r="L4602" s="178"/>
      <c r="M4602" s="178"/>
      <c r="N4602" s="106"/>
      <c r="O4602" s="111"/>
      <c r="P4602" s="111"/>
      <c r="Q4602" s="106"/>
      <c r="R4602" s="106"/>
      <c r="S4602" s="106"/>
      <c r="T4602" s="106"/>
      <c r="U4602" s="106"/>
      <c r="V4602" s="106"/>
      <c r="W4602" s="19"/>
      <c r="X4602" s="2"/>
      <c r="Y4602" s="4"/>
      <c r="Z4602" s="106"/>
      <c r="AA4602" s="114"/>
      <c r="AB4602" s="112"/>
      <c r="AC4602" s="178"/>
      <c r="AD4602" s="11"/>
      <c r="AE4602" s="106"/>
      <c r="AF4602" s="106"/>
      <c r="AG4602" s="106"/>
      <c r="AH4602" s="115"/>
      <c r="AI4602" s="116"/>
      <c r="AO4602" s="26"/>
      <c r="AP4602" s="26"/>
    </row>
    <row r="4603" spans="1:42" ht="15" customHeight="1" x14ac:dyDescent="0.25">
      <c r="A4603" s="105"/>
      <c r="B4603" s="106"/>
      <c r="C4603" s="2"/>
      <c r="D4603" s="2"/>
      <c r="E4603" s="106"/>
      <c r="F4603" s="107"/>
      <c r="G4603" s="108"/>
      <c r="H4603" s="109"/>
      <c r="I4603" s="109"/>
      <c r="J4603" s="110"/>
      <c r="K4603" s="117"/>
      <c r="L4603" s="178"/>
      <c r="M4603" s="178"/>
      <c r="N4603" s="106"/>
      <c r="O4603" s="111"/>
      <c r="P4603" s="111"/>
      <c r="Q4603" s="106"/>
      <c r="R4603" s="106"/>
      <c r="S4603" s="106"/>
      <c r="T4603" s="106"/>
      <c r="U4603" s="106"/>
      <c r="V4603" s="106"/>
      <c r="W4603" s="19"/>
      <c r="X4603" s="2"/>
      <c r="Y4603" s="4"/>
      <c r="Z4603" s="106"/>
      <c r="AA4603" s="114"/>
      <c r="AB4603" s="112"/>
      <c r="AC4603" s="178"/>
      <c r="AD4603" s="11"/>
      <c r="AE4603" s="106"/>
      <c r="AF4603" s="106"/>
      <c r="AG4603" s="106"/>
      <c r="AH4603" s="115"/>
      <c r="AI4603" s="116"/>
      <c r="AO4603" s="26"/>
      <c r="AP4603" s="26"/>
    </row>
    <row r="4604" spans="1:42" ht="15" customHeight="1" x14ac:dyDescent="0.25">
      <c r="A4604" s="105"/>
      <c r="B4604" s="106"/>
      <c r="C4604" s="2"/>
      <c r="D4604" s="2"/>
      <c r="E4604" s="106"/>
      <c r="F4604" s="107"/>
      <c r="G4604" s="108"/>
      <c r="H4604" s="109"/>
      <c r="I4604" s="109"/>
      <c r="J4604" s="110"/>
      <c r="K4604" s="117"/>
      <c r="L4604" s="178"/>
      <c r="M4604" s="178"/>
      <c r="N4604" s="106"/>
      <c r="O4604" s="111"/>
      <c r="P4604" s="111"/>
      <c r="Q4604" s="106"/>
      <c r="R4604" s="106"/>
      <c r="S4604" s="106"/>
      <c r="T4604" s="106"/>
      <c r="U4604" s="106"/>
      <c r="V4604" s="106"/>
      <c r="W4604" s="19"/>
      <c r="X4604" s="2"/>
      <c r="Y4604" s="4"/>
      <c r="Z4604" s="106"/>
      <c r="AA4604" s="114"/>
      <c r="AB4604" s="112"/>
      <c r="AC4604" s="178"/>
      <c r="AD4604" s="11"/>
      <c r="AE4604" s="106"/>
      <c r="AF4604" s="106"/>
      <c r="AG4604" s="106"/>
      <c r="AH4604" s="115"/>
      <c r="AI4604" s="116"/>
      <c r="AO4604" s="26"/>
      <c r="AP4604" s="26"/>
    </row>
    <row r="4605" spans="1:42" ht="15" customHeight="1" x14ac:dyDescent="0.25">
      <c r="A4605" s="105"/>
      <c r="B4605" s="106"/>
      <c r="C4605" s="2"/>
      <c r="D4605" s="2"/>
      <c r="E4605" s="106"/>
      <c r="F4605" s="107"/>
      <c r="G4605" s="108"/>
      <c r="H4605" s="109"/>
      <c r="I4605" s="109"/>
      <c r="J4605" s="110"/>
      <c r="K4605" s="117"/>
      <c r="L4605" s="178"/>
      <c r="M4605" s="178"/>
      <c r="N4605" s="106"/>
      <c r="O4605" s="111"/>
      <c r="P4605" s="111"/>
      <c r="Q4605" s="106"/>
      <c r="R4605" s="106"/>
      <c r="S4605" s="106"/>
      <c r="T4605" s="106"/>
      <c r="U4605" s="106"/>
      <c r="V4605" s="106"/>
      <c r="W4605" s="19"/>
      <c r="X4605" s="2"/>
      <c r="Y4605" s="4"/>
      <c r="Z4605" s="106"/>
      <c r="AA4605" s="114"/>
      <c r="AB4605" s="112"/>
      <c r="AC4605" s="178"/>
      <c r="AD4605" s="11"/>
      <c r="AE4605" s="106"/>
      <c r="AF4605" s="106"/>
      <c r="AG4605" s="106"/>
      <c r="AH4605" s="115"/>
      <c r="AI4605" s="116"/>
      <c r="AO4605" s="26"/>
      <c r="AP4605" s="26"/>
    </row>
    <row r="4606" spans="1:42" ht="15" customHeight="1" x14ac:dyDescent="0.25">
      <c r="A4606" s="105"/>
      <c r="B4606" s="106"/>
      <c r="C4606" s="2"/>
      <c r="D4606" s="2"/>
      <c r="E4606" s="106"/>
      <c r="F4606" s="107"/>
      <c r="G4606" s="108"/>
      <c r="H4606" s="109"/>
      <c r="I4606" s="109"/>
      <c r="J4606" s="110"/>
      <c r="K4606" s="117"/>
      <c r="L4606" s="178"/>
      <c r="M4606" s="178"/>
      <c r="N4606" s="106"/>
      <c r="O4606" s="111"/>
      <c r="P4606" s="111"/>
      <c r="Q4606" s="106"/>
      <c r="R4606" s="106"/>
      <c r="S4606" s="106"/>
      <c r="T4606" s="106"/>
      <c r="U4606" s="106"/>
      <c r="V4606" s="106"/>
      <c r="W4606" s="19"/>
      <c r="X4606" s="2"/>
      <c r="Y4606" s="4"/>
      <c r="Z4606" s="106"/>
      <c r="AA4606" s="114"/>
      <c r="AB4606" s="112"/>
      <c r="AC4606" s="178"/>
      <c r="AD4606" s="11"/>
      <c r="AE4606" s="106"/>
      <c r="AF4606" s="106"/>
      <c r="AG4606" s="106"/>
      <c r="AH4606" s="115"/>
      <c r="AI4606" s="116"/>
      <c r="AO4606" s="26"/>
      <c r="AP4606" s="26"/>
    </row>
    <row r="4607" spans="1:42" ht="15" customHeight="1" x14ac:dyDescent="0.25">
      <c r="A4607" s="105"/>
      <c r="B4607" s="106"/>
      <c r="C4607" s="2"/>
      <c r="D4607" s="2"/>
      <c r="E4607" s="106"/>
      <c r="F4607" s="107"/>
      <c r="G4607" s="108"/>
      <c r="H4607" s="109"/>
      <c r="I4607" s="109"/>
      <c r="J4607" s="110"/>
      <c r="K4607" s="117"/>
      <c r="L4607" s="178"/>
      <c r="M4607" s="178"/>
      <c r="N4607" s="106"/>
      <c r="O4607" s="111"/>
      <c r="P4607" s="111"/>
      <c r="Q4607" s="106"/>
      <c r="R4607" s="106"/>
      <c r="S4607" s="106"/>
      <c r="T4607" s="106"/>
      <c r="U4607" s="106"/>
      <c r="V4607" s="106"/>
      <c r="W4607" s="19"/>
      <c r="X4607" s="2"/>
      <c r="Y4607" s="4"/>
      <c r="Z4607" s="106"/>
      <c r="AA4607" s="114"/>
      <c r="AB4607" s="112"/>
      <c r="AC4607" s="178"/>
      <c r="AD4607" s="11"/>
      <c r="AE4607" s="106"/>
      <c r="AF4607" s="106"/>
      <c r="AG4607" s="106"/>
      <c r="AH4607" s="115"/>
      <c r="AI4607" s="116"/>
      <c r="AO4607" s="26"/>
      <c r="AP4607" s="26"/>
    </row>
    <row r="4608" spans="1:42" ht="15" customHeight="1" x14ac:dyDescent="0.25">
      <c r="A4608" s="105"/>
      <c r="B4608" s="106"/>
      <c r="C4608" s="2"/>
      <c r="D4608" s="2"/>
      <c r="E4608" s="106"/>
      <c r="F4608" s="107"/>
      <c r="G4608" s="108"/>
      <c r="H4608" s="109"/>
      <c r="I4608" s="109"/>
      <c r="J4608" s="110"/>
      <c r="K4608" s="117"/>
      <c r="L4608" s="178"/>
      <c r="M4608" s="178"/>
      <c r="N4608" s="106"/>
      <c r="O4608" s="111"/>
      <c r="P4608" s="111"/>
      <c r="Q4608" s="106"/>
      <c r="R4608" s="106"/>
      <c r="S4608" s="106"/>
      <c r="T4608" s="106"/>
      <c r="U4608" s="106"/>
      <c r="V4608" s="106"/>
      <c r="W4608" s="19"/>
      <c r="X4608" s="2"/>
      <c r="Y4608" s="4"/>
      <c r="Z4608" s="106"/>
      <c r="AA4608" s="114"/>
      <c r="AB4608" s="112"/>
      <c r="AC4608" s="178"/>
      <c r="AD4608" s="11"/>
      <c r="AE4608" s="106"/>
      <c r="AF4608" s="106"/>
      <c r="AG4608" s="106"/>
      <c r="AH4608" s="115"/>
      <c r="AI4608" s="116"/>
      <c r="AO4608" s="26"/>
      <c r="AP4608" s="26"/>
    </row>
    <row r="4609" spans="1:42" ht="15" customHeight="1" x14ac:dyDescent="0.25">
      <c r="A4609" s="105"/>
      <c r="B4609" s="106"/>
      <c r="C4609" s="2"/>
      <c r="D4609" s="2"/>
      <c r="E4609" s="106"/>
      <c r="F4609" s="107"/>
      <c r="G4609" s="108"/>
      <c r="H4609" s="109"/>
      <c r="I4609" s="109"/>
      <c r="J4609" s="110"/>
      <c r="K4609" s="117"/>
      <c r="L4609" s="178"/>
      <c r="M4609" s="178"/>
      <c r="N4609" s="106"/>
      <c r="O4609" s="111"/>
      <c r="P4609" s="111"/>
      <c r="Q4609" s="106"/>
      <c r="R4609" s="106"/>
      <c r="S4609" s="106"/>
      <c r="T4609" s="106"/>
      <c r="U4609" s="106"/>
      <c r="V4609" s="106"/>
      <c r="W4609" s="19"/>
      <c r="X4609" s="2"/>
      <c r="Y4609" s="4"/>
      <c r="Z4609" s="106"/>
      <c r="AA4609" s="114"/>
      <c r="AB4609" s="112"/>
      <c r="AC4609" s="178"/>
      <c r="AD4609" s="11"/>
      <c r="AE4609" s="106"/>
      <c r="AF4609" s="106"/>
      <c r="AG4609" s="106"/>
      <c r="AH4609" s="115"/>
      <c r="AI4609" s="116"/>
      <c r="AO4609" s="26"/>
      <c r="AP4609" s="26"/>
    </row>
    <row r="4610" spans="1:42" ht="15" customHeight="1" x14ac:dyDescent="0.25">
      <c r="A4610" s="105"/>
      <c r="B4610" s="106"/>
      <c r="C4610" s="2"/>
      <c r="D4610" s="2"/>
      <c r="E4610" s="106"/>
      <c r="F4610" s="107"/>
      <c r="G4610" s="108"/>
      <c r="H4610" s="109"/>
      <c r="I4610" s="109"/>
      <c r="J4610" s="110"/>
      <c r="K4610" s="117"/>
      <c r="L4610" s="178"/>
      <c r="M4610" s="178"/>
      <c r="N4610" s="106"/>
      <c r="O4610" s="111"/>
      <c r="P4610" s="111"/>
      <c r="Q4610" s="106"/>
      <c r="R4610" s="106"/>
      <c r="S4610" s="106"/>
      <c r="T4610" s="106"/>
      <c r="U4610" s="106"/>
      <c r="V4610" s="106"/>
      <c r="W4610" s="19"/>
      <c r="X4610" s="2"/>
      <c r="Y4610" s="4"/>
      <c r="Z4610" s="106"/>
      <c r="AA4610" s="114"/>
      <c r="AB4610" s="112"/>
      <c r="AC4610" s="178"/>
      <c r="AD4610" s="11"/>
      <c r="AE4610" s="106"/>
      <c r="AF4610" s="106"/>
      <c r="AG4610" s="106"/>
      <c r="AH4610" s="115"/>
      <c r="AI4610" s="116"/>
      <c r="AO4610" s="26"/>
      <c r="AP4610" s="26"/>
    </row>
    <row r="4611" spans="1:42" ht="15" customHeight="1" x14ac:dyDescent="0.25">
      <c r="A4611" s="105"/>
      <c r="B4611" s="106"/>
      <c r="C4611" s="2"/>
      <c r="D4611" s="2"/>
      <c r="E4611" s="106"/>
      <c r="F4611" s="107"/>
      <c r="G4611" s="108"/>
      <c r="H4611" s="109"/>
      <c r="I4611" s="109"/>
      <c r="J4611" s="110"/>
      <c r="K4611" s="117"/>
      <c r="L4611" s="178"/>
      <c r="M4611" s="178"/>
      <c r="N4611" s="106"/>
      <c r="O4611" s="111"/>
      <c r="P4611" s="111"/>
      <c r="Q4611" s="106"/>
      <c r="R4611" s="106"/>
      <c r="S4611" s="106"/>
      <c r="T4611" s="106"/>
      <c r="U4611" s="106"/>
      <c r="V4611" s="106"/>
      <c r="W4611" s="19"/>
      <c r="X4611" s="2"/>
      <c r="Y4611" s="4"/>
      <c r="Z4611" s="106"/>
      <c r="AA4611" s="114"/>
      <c r="AB4611" s="112"/>
      <c r="AC4611" s="178"/>
      <c r="AD4611" s="11"/>
      <c r="AE4611" s="106"/>
      <c r="AF4611" s="106"/>
      <c r="AG4611" s="106"/>
      <c r="AH4611" s="115"/>
      <c r="AI4611" s="116"/>
      <c r="AO4611" s="26"/>
      <c r="AP4611" s="26"/>
    </row>
    <row r="4612" spans="1:42" ht="15" customHeight="1" x14ac:dyDescent="0.25">
      <c r="A4612" s="105"/>
      <c r="B4612" s="106"/>
      <c r="C4612" s="2"/>
      <c r="D4612" s="2"/>
      <c r="E4612" s="106"/>
      <c r="F4612" s="107"/>
      <c r="G4612" s="108"/>
      <c r="H4612" s="109"/>
      <c r="I4612" s="109"/>
      <c r="J4612" s="110"/>
      <c r="K4612" s="117"/>
      <c r="L4612" s="178"/>
      <c r="M4612" s="178"/>
      <c r="N4612" s="106"/>
      <c r="O4612" s="111"/>
      <c r="P4612" s="111"/>
      <c r="Q4612" s="106"/>
      <c r="R4612" s="106"/>
      <c r="S4612" s="106"/>
      <c r="T4612" s="106"/>
      <c r="U4612" s="106"/>
      <c r="V4612" s="106"/>
      <c r="W4612" s="19"/>
      <c r="X4612" s="2"/>
      <c r="Y4612" s="4"/>
      <c r="Z4612" s="106"/>
      <c r="AA4612" s="114"/>
      <c r="AB4612" s="112"/>
      <c r="AC4612" s="178"/>
      <c r="AD4612" s="11"/>
      <c r="AE4612" s="106"/>
      <c r="AF4612" s="106"/>
      <c r="AG4612" s="106"/>
      <c r="AH4612" s="115"/>
      <c r="AI4612" s="116"/>
      <c r="AO4612" s="26"/>
      <c r="AP4612" s="26"/>
    </row>
    <row r="4613" spans="1:42" ht="15" customHeight="1" x14ac:dyDescent="0.25">
      <c r="A4613" s="105"/>
      <c r="B4613" s="106"/>
      <c r="C4613" s="2"/>
      <c r="D4613" s="2"/>
      <c r="E4613" s="106"/>
      <c r="F4613" s="107"/>
      <c r="G4613" s="108"/>
      <c r="H4613" s="109"/>
      <c r="I4613" s="109"/>
      <c r="J4613" s="110"/>
      <c r="K4613" s="117"/>
      <c r="L4613" s="178"/>
      <c r="M4613" s="178"/>
      <c r="N4613" s="106"/>
      <c r="O4613" s="111"/>
      <c r="P4613" s="111"/>
      <c r="Q4613" s="106"/>
      <c r="R4613" s="106"/>
      <c r="S4613" s="106"/>
      <c r="T4613" s="106"/>
      <c r="U4613" s="106"/>
      <c r="V4613" s="106"/>
      <c r="W4613" s="19"/>
      <c r="X4613" s="2"/>
      <c r="Y4613" s="4"/>
      <c r="Z4613" s="106"/>
      <c r="AA4613" s="114"/>
      <c r="AB4613" s="112"/>
      <c r="AC4613" s="178"/>
      <c r="AD4613" s="11"/>
      <c r="AE4613" s="106"/>
      <c r="AF4613" s="106"/>
      <c r="AG4613" s="106"/>
      <c r="AH4613" s="115"/>
      <c r="AI4613" s="116"/>
      <c r="AO4613" s="26"/>
      <c r="AP4613" s="26"/>
    </row>
    <row r="4614" spans="1:42" ht="15" customHeight="1" x14ac:dyDescent="0.25">
      <c r="A4614" s="105"/>
      <c r="B4614" s="106"/>
      <c r="C4614" s="2"/>
      <c r="D4614" s="2"/>
      <c r="E4614" s="106"/>
      <c r="F4614" s="107"/>
      <c r="G4614" s="108"/>
      <c r="H4614" s="109"/>
      <c r="I4614" s="109"/>
      <c r="J4614" s="110"/>
      <c r="K4614" s="117"/>
      <c r="L4614" s="178"/>
      <c r="M4614" s="178"/>
      <c r="N4614" s="106"/>
      <c r="O4614" s="111"/>
      <c r="P4614" s="111"/>
      <c r="Q4614" s="106"/>
      <c r="R4614" s="106"/>
      <c r="S4614" s="106"/>
      <c r="T4614" s="106"/>
      <c r="U4614" s="106"/>
      <c r="V4614" s="106"/>
      <c r="W4614" s="19"/>
      <c r="X4614" s="2"/>
      <c r="Y4614" s="4"/>
      <c r="Z4614" s="106"/>
      <c r="AA4614" s="114"/>
      <c r="AB4614" s="112"/>
      <c r="AC4614" s="178"/>
      <c r="AD4614" s="11"/>
      <c r="AE4614" s="106"/>
      <c r="AF4614" s="106"/>
      <c r="AG4614" s="106"/>
      <c r="AH4614" s="115"/>
      <c r="AI4614" s="116"/>
      <c r="AO4614" s="26"/>
      <c r="AP4614" s="26"/>
    </row>
    <row r="4615" spans="1:42" ht="15" customHeight="1" x14ac:dyDescent="0.25">
      <c r="A4615" s="105"/>
      <c r="B4615" s="106"/>
      <c r="C4615" s="2"/>
      <c r="D4615" s="2"/>
      <c r="E4615" s="106"/>
      <c r="F4615" s="107"/>
      <c r="G4615" s="108"/>
      <c r="H4615" s="109"/>
      <c r="I4615" s="109"/>
      <c r="J4615" s="110"/>
      <c r="K4615" s="117"/>
      <c r="L4615" s="178"/>
      <c r="M4615" s="178"/>
      <c r="N4615" s="106"/>
      <c r="O4615" s="111"/>
      <c r="P4615" s="111"/>
      <c r="Q4615" s="106"/>
      <c r="R4615" s="106"/>
      <c r="S4615" s="106"/>
      <c r="T4615" s="106"/>
      <c r="U4615" s="106"/>
      <c r="V4615" s="106"/>
      <c r="W4615" s="19"/>
      <c r="X4615" s="2"/>
      <c r="Y4615" s="4"/>
      <c r="Z4615" s="106"/>
      <c r="AA4615" s="114"/>
      <c r="AB4615" s="112"/>
      <c r="AC4615" s="178"/>
      <c r="AD4615" s="11"/>
      <c r="AE4615" s="106"/>
      <c r="AF4615" s="106"/>
      <c r="AG4615" s="106"/>
      <c r="AH4615" s="115"/>
      <c r="AI4615" s="116"/>
      <c r="AO4615" s="26"/>
      <c r="AP4615" s="26"/>
    </row>
    <row r="4616" spans="1:42" ht="15" customHeight="1" x14ac:dyDescent="0.25">
      <c r="A4616" s="105"/>
      <c r="B4616" s="106"/>
      <c r="C4616" s="2"/>
      <c r="D4616" s="2"/>
      <c r="E4616" s="106"/>
      <c r="F4616" s="107"/>
      <c r="G4616" s="108"/>
      <c r="H4616" s="109"/>
      <c r="I4616" s="109"/>
      <c r="J4616" s="110"/>
      <c r="K4616" s="117"/>
      <c r="L4616" s="178"/>
      <c r="M4616" s="178"/>
      <c r="N4616" s="106"/>
      <c r="O4616" s="111"/>
      <c r="P4616" s="111"/>
      <c r="Q4616" s="106"/>
      <c r="R4616" s="106"/>
      <c r="S4616" s="106"/>
      <c r="T4616" s="106"/>
      <c r="U4616" s="106"/>
      <c r="V4616" s="106"/>
      <c r="W4616" s="19"/>
      <c r="X4616" s="2"/>
      <c r="Y4616" s="4"/>
      <c r="Z4616" s="106"/>
      <c r="AA4616" s="114"/>
      <c r="AB4616" s="112"/>
      <c r="AC4616" s="178"/>
      <c r="AD4616" s="11"/>
      <c r="AE4616" s="106"/>
      <c r="AF4616" s="106"/>
      <c r="AG4616" s="106"/>
      <c r="AH4616" s="115"/>
      <c r="AI4616" s="116"/>
      <c r="AO4616" s="26"/>
      <c r="AP4616" s="26"/>
    </row>
    <row r="4617" spans="1:42" ht="15" customHeight="1" x14ac:dyDescent="0.25">
      <c r="A4617" s="105"/>
      <c r="B4617" s="106"/>
      <c r="C4617" s="2"/>
      <c r="D4617" s="2"/>
      <c r="E4617" s="106"/>
      <c r="F4617" s="107"/>
      <c r="G4617" s="108"/>
      <c r="H4617" s="109"/>
      <c r="I4617" s="109"/>
      <c r="J4617" s="110"/>
      <c r="K4617" s="117"/>
      <c r="L4617" s="178"/>
      <c r="M4617" s="178"/>
      <c r="N4617" s="106"/>
      <c r="O4617" s="111"/>
      <c r="P4617" s="111"/>
      <c r="Q4617" s="106"/>
      <c r="R4617" s="106"/>
      <c r="S4617" s="106"/>
      <c r="T4617" s="106"/>
      <c r="U4617" s="106"/>
      <c r="V4617" s="106"/>
      <c r="W4617" s="19"/>
      <c r="X4617" s="2"/>
      <c r="Y4617" s="4"/>
      <c r="Z4617" s="106"/>
      <c r="AA4617" s="114"/>
      <c r="AB4617" s="112"/>
      <c r="AC4617" s="178"/>
      <c r="AD4617" s="11"/>
      <c r="AE4617" s="106"/>
      <c r="AF4617" s="106"/>
      <c r="AG4617" s="106"/>
      <c r="AH4617" s="115"/>
      <c r="AI4617" s="116"/>
      <c r="AO4617" s="26"/>
      <c r="AP4617" s="26"/>
    </row>
    <row r="4618" spans="1:42" ht="15" customHeight="1" x14ac:dyDescent="0.25">
      <c r="A4618" s="105"/>
      <c r="B4618" s="106"/>
      <c r="C4618" s="2"/>
      <c r="D4618" s="2"/>
      <c r="E4618" s="106"/>
      <c r="F4618" s="107"/>
      <c r="G4618" s="108"/>
      <c r="H4618" s="109"/>
      <c r="I4618" s="109"/>
      <c r="J4618" s="110"/>
      <c r="K4618" s="117"/>
      <c r="L4618" s="178"/>
      <c r="M4618" s="178"/>
      <c r="N4618" s="106"/>
      <c r="O4618" s="111"/>
      <c r="P4618" s="111"/>
      <c r="Q4618" s="106"/>
      <c r="R4618" s="106"/>
      <c r="S4618" s="106"/>
      <c r="T4618" s="106"/>
      <c r="U4618" s="106"/>
      <c r="V4618" s="106"/>
      <c r="W4618" s="19"/>
      <c r="X4618" s="2"/>
      <c r="Y4618" s="4"/>
      <c r="Z4618" s="106"/>
      <c r="AA4618" s="114"/>
      <c r="AB4618" s="112"/>
      <c r="AC4618" s="178"/>
      <c r="AD4618" s="11"/>
      <c r="AE4618" s="106"/>
      <c r="AF4618" s="106"/>
      <c r="AG4618" s="106"/>
      <c r="AH4618" s="115"/>
      <c r="AI4618" s="116"/>
      <c r="AO4618" s="26"/>
      <c r="AP4618" s="26"/>
    </row>
    <row r="4619" spans="1:42" ht="15" customHeight="1" x14ac:dyDescent="0.25">
      <c r="A4619" s="105"/>
      <c r="B4619" s="106"/>
      <c r="C4619" s="2"/>
      <c r="D4619" s="2"/>
      <c r="E4619" s="106"/>
      <c r="F4619" s="107"/>
      <c r="G4619" s="108"/>
      <c r="H4619" s="109"/>
      <c r="I4619" s="109"/>
      <c r="J4619" s="110"/>
      <c r="K4619" s="117"/>
      <c r="L4619" s="178"/>
      <c r="M4619" s="178"/>
      <c r="N4619" s="106"/>
      <c r="O4619" s="111"/>
      <c r="P4619" s="111"/>
      <c r="Q4619" s="106"/>
      <c r="R4619" s="106"/>
      <c r="S4619" s="106"/>
      <c r="T4619" s="106"/>
      <c r="U4619" s="106"/>
      <c r="V4619" s="106"/>
      <c r="W4619" s="19"/>
      <c r="X4619" s="2"/>
      <c r="Y4619" s="4"/>
      <c r="Z4619" s="106"/>
      <c r="AA4619" s="114"/>
      <c r="AB4619" s="112"/>
      <c r="AC4619" s="178"/>
      <c r="AD4619" s="11"/>
      <c r="AE4619" s="106"/>
      <c r="AF4619" s="106"/>
      <c r="AG4619" s="106"/>
      <c r="AH4619" s="115"/>
      <c r="AI4619" s="116"/>
      <c r="AO4619" s="26"/>
      <c r="AP4619" s="26"/>
    </row>
    <row r="4620" spans="1:42" ht="15" customHeight="1" x14ac:dyDescent="0.25">
      <c r="A4620" s="105"/>
      <c r="B4620" s="106"/>
      <c r="C4620" s="2"/>
      <c r="D4620" s="2"/>
      <c r="E4620" s="106"/>
      <c r="F4620" s="107"/>
      <c r="G4620" s="108"/>
      <c r="H4620" s="109"/>
      <c r="I4620" s="109"/>
      <c r="J4620" s="110"/>
      <c r="K4620" s="117"/>
      <c r="L4620" s="178"/>
      <c r="M4620" s="178"/>
      <c r="N4620" s="106"/>
      <c r="O4620" s="111"/>
      <c r="P4620" s="111"/>
      <c r="Q4620" s="106"/>
      <c r="R4620" s="106"/>
      <c r="S4620" s="106"/>
      <c r="T4620" s="106"/>
      <c r="U4620" s="106"/>
      <c r="V4620" s="106"/>
      <c r="W4620" s="19"/>
      <c r="X4620" s="2"/>
      <c r="Y4620" s="4"/>
      <c r="Z4620" s="106"/>
      <c r="AA4620" s="114"/>
      <c r="AB4620" s="112"/>
      <c r="AC4620" s="178"/>
      <c r="AD4620" s="11"/>
      <c r="AE4620" s="106"/>
      <c r="AF4620" s="106"/>
      <c r="AG4620" s="106"/>
      <c r="AH4620" s="115"/>
      <c r="AI4620" s="116"/>
      <c r="AO4620" s="26"/>
      <c r="AP4620" s="26"/>
    </row>
    <row r="4621" spans="1:42" ht="15" customHeight="1" x14ac:dyDescent="0.25">
      <c r="A4621" s="105"/>
      <c r="B4621" s="106"/>
      <c r="C4621" s="2"/>
      <c r="D4621" s="2"/>
      <c r="E4621" s="106"/>
      <c r="F4621" s="107"/>
      <c r="G4621" s="108"/>
      <c r="H4621" s="109"/>
      <c r="I4621" s="109"/>
      <c r="J4621" s="110"/>
      <c r="K4621" s="117"/>
      <c r="L4621" s="178"/>
      <c r="M4621" s="178"/>
      <c r="N4621" s="106"/>
      <c r="O4621" s="111"/>
      <c r="P4621" s="111"/>
      <c r="Q4621" s="106"/>
      <c r="R4621" s="106"/>
      <c r="S4621" s="106"/>
      <c r="T4621" s="106"/>
      <c r="U4621" s="106"/>
      <c r="V4621" s="106"/>
      <c r="W4621" s="19"/>
      <c r="X4621" s="2"/>
      <c r="Y4621" s="4"/>
      <c r="Z4621" s="106"/>
      <c r="AA4621" s="114"/>
      <c r="AB4621" s="112"/>
      <c r="AC4621" s="178"/>
      <c r="AD4621" s="11"/>
      <c r="AE4621" s="106"/>
      <c r="AF4621" s="106"/>
      <c r="AG4621" s="106"/>
      <c r="AH4621" s="115"/>
      <c r="AI4621" s="116"/>
      <c r="AO4621" s="26"/>
      <c r="AP4621" s="26"/>
    </row>
    <row r="4622" spans="1:42" ht="15" customHeight="1" x14ac:dyDescent="0.25">
      <c r="A4622" s="105"/>
      <c r="B4622" s="106"/>
      <c r="C4622" s="2"/>
      <c r="D4622" s="2"/>
      <c r="E4622" s="106"/>
      <c r="F4622" s="107"/>
      <c r="G4622" s="108"/>
      <c r="H4622" s="109"/>
      <c r="I4622" s="109"/>
      <c r="J4622" s="110"/>
      <c r="K4622" s="117"/>
      <c r="L4622" s="178"/>
      <c r="M4622" s="178"/>
      <c r="N4622" s="106"/>
      <c r="O4622" s="111"/>
      <c r="P4622" s="111"/>
      <c r="Q4622" s="106"/>
      <c r="R4622" s="106"/>
      <c r="S4622" s="106"/>
      <c r="T4622" s="106"/>
      <c r="U4622" s="106"/>
      <c r="V4622" s="106"/>
      <c r="W4622" s="19"/>
      <c r="X4622" s="2"/>
      <c r="Y4622" s="4"/>
      <c r="Z4622" s="106"/>
      <c r="AA4622" s="114"/>
      <c r="AB4622" s="112"/>
      <c r="AC4622" s="178"/>
      <c r="AD4622" s="11"/>
      <c r="AE4622" s="106"/>
      <c r="AF4622" s="106"/>
      <c r="AG4622" s="106"/>
      <c r="AH4622" s="115"/>
      <c r="AI4622" s="116"/>
      <c r="AO4622" s="26"/>
      <c r="AP4622" s="26"/>
    </row>
    <row r="4623" spans="1:42" ht="15" customHeight="1" x14ac:dyDescent="0.25">
      <c r="A4623" s="105"/>
      <c r="B4623" s="106"/>
      <c r="C4623" s="2"/>
      <c r="D4623" s="2"/>
      <c r="E4623" s="106"/>
      <c r="F4623" s="107"/>
      <c r="G4623" s="108"/>
      <c r="H4623" s="109"/>
      <c r="I4623" s="109"/>
      <c r="J4623" s="110"/>
      <c r="K4623" s="117"/>
      <c r="L4623" s="178"/>
      <c r="M4623" s="178"/>
      <c r="N4623" s="106"/>
      <c r="O4623" s="111"/>
      <c r="P4623" s="111"/>
      <c r="Q4623" s="106"/>
      <c r="R4623" s="106"/>
      <c r="S4623" s="106"/>
      <c r="T4623" s="106"/>
      <c r="U4623" s="106"/>
      <c r="V4623" s="106"/>
      <c r="W4623" s="19"/>
      <c r="X4623" s="2"/>
      <c r="Y4623" s="4"/>
      <c r="Z4623" s="106"/>
      <c r="AA4623" s="114"/>
      <c r="AB4623" s="112"/>
      <c r="AC4623" s="178"/>
      <c r="AD4623" s="11"/>
      <c r="AE4623" s="106"/>
      <c r="AF4623" s="106"/>
      <c r="AG4623" s="106"/>
      <c r="AH4623" s="115"/>
      <c r="AI4623" s="116"/>
      <c r="AO4623" s="26"/>
      <c r="AP4623" s="26"/>
    </row>
    <row r="4624" spans="1:42" ht="15" customHeight="1" x14ac:dyDescent="0.25">
      <c r="A4624" s="105"/>
      <c r="B4624" s="106"/>
      <c r="C4624" s="2"/>
      <c r="D4624" s="2"/>
      <c r="E4624" s="106"/>
      <c r="F4624" s="107"/>
      <c r="G4624" s="108"/>
      <c r="H4624" s="109"/>
      <c r="I4624" s="109"/>
      <c r="J4624" s="110"/>
      <c r="K4624" s="117"/>
      <c r="L4624" s="178"/>
      <c r="M4624" s="178"/>
      <c r="N4624" s="106"/>
      <c r="O4624" s="111"/>
      <c r="P4624" s="111"/>
      <c r="Q4624" s="106"/>
      <c r="R4624" s="106"/>
      <c r="S4624" s="106"/>
      <c r="T4624" s="106"/>
      <c r="U4624" s="106"/>
      <c r="V4624" s="106"/>
      <c r="W4624" s="19"/>
      <c r="X4624" s="2"/>
      <c r="Y4624" s="4"/>
      <c r="Z4624" s="106"/>
      <c r="AA4624" s="114"/>
      <c r="AB4624" s="112"/>
      <c r="AC4624" s="178"/>
      <c r="AD4624" s="11"/>
      <c r="AE4624" s="106"/>
      <c r="AF4624" s="106"/>
      <c r="AG4624" s="106"/>
      <c r="AH4624" s="115"/>
      <c r="AI4624" s="116"/>
      <c r="AO4624" s="26"/>
      <c r="AP4624" s="26"/>
    </row>
    <row r="4625" spans="1:42" ht="15" customHeight="1" x14ac:dyDescent="0.25">
      <c r="A4625" s="105"/>
      <c r="B4625" s="106"/>
      <c r="C4625" s="2"/>
      <c r="D4625" s="2"/>
      <c r="E4625" s="106"/>
      <c r="F4625" s="107"/>
      <c r="G4625" s="108"/>
      <c r="H4625" s="109"/>
      <c r="I4625" s="109"/>
      <c r="J4625" s="110"/>
      <c r="K4625" s="117"/>
      <c r="L4625" s="178"/>
      <c r="M4625" s="178"/>
      <c r="N4625" s="106"/>
      <c r="O4625" s="111"/>
      <c r="P4625" s="111"/>
      <c r="Q4625" s="106"/>
      <c r="R4625" s="106"/>
      <c r="S4625" s="106"/>
      <c r="T4625" s="106"/>
      <c r="U4625" s="106"/>
      <c r="V4625" s="106"/>
      <c r="W4625" s="19"/>
      <c r="X4625" s="2"/>
      <c r="Y4625" s="4"/>
      <c r="Z4625" s="106"/>
      <c r="AA4625" s="114"/>
      <c r="AB4625" s="112"/>
      <c r="AC4625" s="178"/>
      <c r="AD4625" s="11"/>
      <c r="AE4625" s="106"/>
      <c r="AF4625" s="106"/>
      <c r="AG4625" s="106"/>
      <c r="AH4625" s="115"/>
      <c r="AI4625" s="116"/>
      <c r="AO4625" s="26"/>
      <c r="AP4625" s="26"/>
    </row>
    <row r="4626" spans="1:42" ht="15" customHeight="1" x14ac:dyDescent="0.25">
      <c r="A4626" s="105"/>
      <c r="B4626" s="106"/>
      <c r="C4626" s="2"/>
      <c r="D4626" s="2"/>
      <c r="E4626" s="106"/>
      <c r="F4626" s="107"/>
      <c r="G4626" s="108"/>
      <c r="H4626" s="109"/>
      <c r="I4626" s="109"/>
      <c r="J4626" s="110"/>
      <c r="K4626" s="117"/>
      <c r="L4626" s="178"/>
      <c r="M4626" s="178"/>
      <c r="N4626" s="106"/>
      <c r="O4626" s="111"/>
      <c r="P4626" s="111"/>
      <c r="Q4626" s="106"/>
      <c r="R4626" s="106"/>
      <c r="S4626" s="106"/>
      <c r="T4626" s="106"/>
      <c r="U4626" s="106"/>
      <c r="V4626" s="106"/>
      <c r="W4626" s="19"/>
      <c r="X4626" s="2"/>
      <c r="Y4626" s="4"/>
      <c r="Z4626" s="106"/>
      <c r="AA4626" s="114"/>
      <c r="AB4626" s="112"/>
      <c r="AC4626" s="178"/>
      <c r="AD4626" s="11"/>
      <c r="AE4626" s="106"/>
      <c r="AF4626" s="106"/>
      <c r="AG4626" s="106"/>
      <c r="AH4626" s="115"/>
      <c r="AI4626" s="116"/>
      <c r="AO4626" s="26"/>
      <c r="AP4626" s="26"/>
    </row>
    <row r="4627" spans="1:42" ht="15" customHeight="1" x14ac:dyDescent="0.25">
      <c r="A4627" s="105"/>
      <c r="B4627" s="106"/>
      <c r="C4627" s="2"/>
      <c r="D4627" s="2"/>
      <c r="E4627" s="106"/>
      <c r="F4627" s="107"/>
      <c r="G4627" s="108"/>
      <c r="H4627" s="109"/>
      <c r="I4627" s="109"/>
      <c r="J4627" s="110"/>
      <c r="K4627" s="117"/>
      <c r="L4627" s="178"/>
      <c r="M4627" s="178"/>
      <c r="N4627" s="106"/>
      <c r="O4627" s="111"/>
      <c r="P4627" s="111"/>
      <c r="Q4627" s="106"/>
      <c r="R4627" s="106"/>
      <c r="S4627" s="106"/>
      <c r="T4627" s="106"/>
      <c r="U4627" s="106"/>
      <c r="V4627" s="106"/>
      <c r="W4627" s="19"/>
      <c r="X4627" s="2"/>
      <c r="Y4627" s="4"/>
      <c r="Z4627" s="106"/>
      <c r="AA4627" s="114"/>
      <c r="AB4627" s="112"/>
      <c r="AC4627" s="178"/>
      <c r="AD4627" s="11"/>
      <c r="AE4627" s="106"/>
      <c r="AF4627" s="106"/>
      <c r="AG4627" s="106"/>
      <c r="AH4627" s="115"/>
      <c r="AI4627" s="116"/>
      <c r="AO4627" s="26"/>
      <c r="AP4627" s="26"/>
    </row>
    <row r="4628" spans="1:42" ht="15" customHeight="1" x14ac:dyDescent="0.25">
      <c r="A4628" s="105"/>
      <c r="B4628" s="106"/>
      <c r="C4628" s="2"/>
      <c r="D4628" s="2"/>
      <c r="E4628" s="106"/>
      <c r="F4628" s="107"/>
      <c r="G4628" s="108"/>
      <c r="H4628" s="109"/>
      <c r="I4628" s="109"/>
      <c r="J4628" s="110"/>
      <c r="K4628" s="117"/>
      <c r="L4628" s="178"/>
      <c r="M4628" s="178"/>
      <c r="N4628" s="106"/>
      <c r="O4628" s="111"/>
      <c r="P4628" s="111"/>
      <c r="Q4628" s="106"/>
      <c r="R4628" s="106"/>
      <c r="S4628" s="106"/>
      <c r="T4628" s="106"/>
      <c r="U4628" s="106"/>
      <c r="V4628" s="106"/>
      <c r="W4628" s="19"/>
      <c r="X4628" s="2"/>
      <c r="Y4628" s="4"/>
      <c r="Z4628" s="106"/>
      <c r="AA4628" s="114"/>
      <c r="AB4628" s="112"/>
      <c r="AC4628" s="178"/>
      <c r="AD4628" s="11"/>
      <c r="AE4628" s="106"/>
      <c r="AF4628" s="106"/>
      <c r="AG4628" s="106"/>
      <c r="AH4628" s="115"/>
      <c r="AI4628" s="116"/>
      <c r="AO4628" s="26"/>
      <c r="AP4628" s="26"/>
    </row>
    <row r="4629" spans="1:42" ht="15" customHeight="1" x14ac:dyDescent="0.25">
      <c r="A4629" s="105"/>
      <c r="B4629" s="106"/>
      <c r="C4629" s="2"/>
      <c r="D4629" s="2"/>
      <c r="E4629" s="106"/>
      <c r="F4629" s="107"/>
      <c r="G4629" s="108"/>
      <c r="H4629" s="109"/>
      <c r="I4629" s="109"/>
      <c r="J4629" s="110"/>
      <c r="K4629" s="117"/>
      <c r="L4629" s="178"/>
      <c r="M4629" s="178"/>
      <c r="N4629" s="106"/>
      <c r="O4629" s="111"/>
      <c r="P4629" s="111"/>
      <c r="Q4629" s="106"/>
      <c r="R4629" s="106"/>
      <c r="S4629" s="106"/>
      <c r="T4629" s="106"/>
      <c r="U4629" s="106"/>
      <c r="V4629" s="106"/>
      <c r="W4629" s="19"/>
      <c r="X4629" s="2"/>
      <c r="Y4629" s="4"/>
      <c r="Z4629" s="106"/>
      <c r="AA4629" s="114"/>
      <c r="AB4629" s="112"/>
      <c r="AC4629" s="178"/>
      <c r="AD4629" s="11"/>
      <c r="AE4629" s="106"/>
      <c r="AF4629" s="106"/>
      <c r="AG4629" s="106"/>
      <c r="AH4629" s="115"/>
      <c r="AI4629" s="116"/>
      <c r="AO4629" s="26"/>
      <c r="AP4629" s="26"/>
    </row>
    <row r="4630" spans="1:42" ht="15" customHeight="1" x14ac:dyDescent="0.25">
      <c r="A4630" s="105"/>
      <c r="B4630" s="106"/>
      <c r="C4630" s="2"/>
      <c r="D4630" s="2"/>
      <c r="E4630" s="106"/>
      <c r="F4630" s="107"/>
      <c r="G4630" s="108"/>
      <c r="H4630" s="109"/>
      <c r="I4630" s="109"/>
      <c r="J4630" s="110"/>
      <c r="K4630" s="117"/>
      <c r="L4630" s="178"/>
      <c r="M4630" s="178"/>
      <c r="N4630" s="106"/>
      <c r="O4630" s="111"/>
      <c r="P4630" s="111"/>
      <c r="Q4630" s="106"/>
      <c r="R4630" s="106"/>
      <c r="S4630" s="106"/>
      <c r="T4630" s="106"/>
      <c r="U4630" s="106"/>
      <c r="V4630" s="106"/>
      <c r="W4630" s="19"/>
      <c r="X4630" s="2"/>
      <c r="Y4630" s="4"/>
      <c r="Z4630" s="106"/>
      <c r="AA4630" s="114"/>
      <c r="AB4630" s="112"/>
      <c r="AC4630" s="178"/>
      <c r="AD4630" s="11"/>
      <c r="AE4630" s="106"/>
      <c r="AF4630" s="106"/>
      <c r="AG4630" s="106"/>
      <c r="AH4630" s="115"/>
      <c r="AI4630" s="116"/>
      <c r="AO4630" s="26"/>
      <c r="AP4630" s="26"/>
    </row>
    <row r="4631" spans="1:42" ht="15" customHeight="1" x14ac:dyDescent="0.25">
      <c r="A4631" s="105"/>
      <c r="B4631" s="106"/>
      <c r="C4631" s="2"/>
      <c r="D4631" s="2"/>
      <c r="E4631" s="106"/>
      <c r="F4631" s="107"/>
      <c r="G4631" s="108"/>
      <c r="H4631" s="109"/>
      <c r="I4631" s="109"/>
      <c r="J4631" s="110"/>
      <c r="K4631" s="117"/>
      <c r="L4631" s="178"/>
      <c r="M4631" s="178"/>
      <c r="N4631" s="106"/>
      <c r="O4631" s="111"/>
      <c r="P4631" s="111"/>
      <c r="Q4631" s="106"/>
      <c r="R4631" s="106"/>
      <c r="S4631" s="106"/>
      <c r="T4631" s="106"/>
      <c r="U4631" s="106"/>
      <c r="V4631" s="106"/>
      <c r="W4631" s="19"/>
      <c r="X4631" s="2"/>
      <c r="Y4631" s="4"/>
      <c r="Z4631" s="106"/>
      <c r="AA4631" s="114"/>
      <c r="AB4631" s="112"/>
      <c r="AC4631" s="178"/>
      <c r="AD4631" s="11"/>
      <c r="AE4631" s="106"/>
      <c r="AF4631" s="106"/>
      <c r="AG4631" s="106"/>
      <c r="AH4631" s="115"/>
      <c r="AI4631" s="116"/>
      <c r="AO4631" s="26"/>
      <c r="AP4631" s="26"/>
    </row>
    <row r="4632" spans="1:42" ht="15" customHeight="1" x14ac:dyDescent="0.25">
      <c r="A4632" s="105"/>
      <c r="B4632" s="106"/>
      <c r="C4632" s="2"/>
      <c r="D4632" s="2"/>
      <c r="E4632" s="106"/>
      <c r="F4632" s="107"/>
      <c r="G4632" s="108"/>
      <c r="H4632" s="109"/>
      <c r="I4632" s="109"/>
      <c r="J4632" s="110"/>
      <c r="K4632" s="117"/>
      <c r="L4632" s="178"/>
      <c r="M4632" s="178"/>
      <c r="N4632" s="106"/>
      <c r="O4632" s="111"/>
      <c r="P4632" s="111"/>
      <c r="Q4632" s="106"/>
      <c r="R4632" s="106"/>
      <c r="S4632" s="106"/>
      <c r="T4632" s="106"/>
      <c r="U4632" s="106"/>
      <c r="V4632" s="106"/>
      <c r="W4632" s="19"/>
      <c r="X4632" s="2"/>
      <c r="Y4632" s="4"/>
      <c r="Z4632" s="106"/>
      <c r="AA4632" s="114"/>
      <c r="AB4632" s="112"/>
      <c r="AC4632" s="178"/>
      <c r="AD4632" s="11"/>
      <c r="AE4632" s="106"/>
      <c r="AF4632" s="106"/>
      <c r="AG4632" s="106"/>
      <c r="AH4632" s="115"/>
      <c r="AI4632" s="116"/>
      <c r="AO4632" s="26"/>
      <c r="AP4632" s="26"/>
    </row>
    <row r="4633" spans="1:42" ht="15" customHeight="1" x14ac:dyDescent="0.25">
      <c r="A4633" s="105"/>
      <c r="B4633" s="106"/>
      <c r="C4633" s="2"/>
      <c r="D4633" s="2"/>
      <c r="E4633" s="106"/>
      <c r="F4633" s="107"/>
      <c r="G4633" s="108"/>
      <c r="H4633" s="109"/>
      <c r="I4633" s="109"/>
      <c r="J4633" s="110"/>
      <c r="K4633" s="117"/>
      <c r="L4633" s="178"/>
      <c r="M4633" s="178"/>
      <c r="N4633" s="106"/>
      <c r="O4633" s="111"/>
      <c r="P4633" s="111"/>
      <c r="Q4633" s="106"/>
      <c r="R4633" s="106"/>
      <c r="S4633" s="106"/>
      <c r="T4633" s="106"/>
      <c r="U4633" s="106"/>
      <c r="V4633" s="106"/>
      <c r="W4633" s="19"/>
      <c r="X4633" s="2"/>
      <c r="Y4633" s="4"/>
      <c r="Z4633" s="106"/>
      <c r="AA4633" s="114"/>
      <c r="AB4633" s="112"/>
      <c r="AC4633" s="178"/>
      <c r="AD4633" s="11"/>
      <c r="AE4633" s="106"/>
      <c r="AF4633" s="106"/>
      <c r="AG4633" s="106"/>
      <c r="AH4633" s="115"/>
      <c r="AI4633" s="116"/>
      <c r="AO4633" s="26"/>
      <c r="AP4633" s="26"/>
    </row>
    <row r="4634" spans="1:42" ht="15" customHeight="1" x14ac:dyDescent="0.25">
      <c r="A4634" s="105"/>
      <c r="B4634" s="106"/>
      <c r="C4634" s="2"/>
      <c r="D4634" s="2"/>
      <c r="E4634" s="106"/>
      <c r="F4634" s="107"/>
      <c r="G4634" s="108"/>
      <c r="H4634" s="109"/>
      <c r="I4634" s="109"/>
      <c r="J4634" s="110"/>
      <c r="K4634" s="117"/>
      <c r="L4634" s="178"/>
      <c r="M4634" s="178"/>
      <c r="N4634" s="106"/>
      <c r="O4634" s="111"/>
      <c r="P4634" s="111"/>
      <c r="Q4634" s="106"/>
      <c r="R4634" s="106"/>
      <c r="S4634" s="106"/>
      <c r="T4634" s="106"/>
      <c r="U4634" s="106"/>
      <c r="V4634" s="106"/>
      <c r="W4634" s="19"/>
      <c r="X4634" s="2"/>
      <c r="Y4634" s="4"/>
      <c r="Z4634" s="106"/>
      <c r="AA4634" s="114"/>
      <c r="AB4634" s="112"/>
      <c r="AC4634" s="178"/>
      <c r="AD4634" s="11"/>
      <c r="AE4634" s="106"/>
      <c r="AF4634" s="106"/>
      <c r="AG4634" s="106"/>
      <c r="AH4634" s="115"/>
      <c r="AI4634" s="116"/>
      <c r="AO4634" s="26"/>
      <c r="AP4634" s="26"/>
    </row>
    <row r="4635" spans="1:42" ht="15" customHeight="1" x14ac:dyDescent="0.25">
      <c r="A4635" s="105"/>
      <c r="B4635" s="106"/>
      <c r="C4635" s="2"/>
      <c r="D4635" s="2"/>
      <c r="E4635" s="106"/>
      <c r="F4635" s="107"/>
      <c r="G4635" s="108"/>
      <c r="H4635" s="109"/>
      <c r="I4635" s="109"/>
      <c r="J4635" s="110"/>
      <c r="K4635" s="117"/>
      <c r="L4635" s="178"/>
      <c r="M4635" s="178"/>
      <c r="N4635" s="106"/>
      <c r="O4635" s="111"/>
      <c r="P4635" s="111"/>
      <c r="Q4635" s="106"/>
      <c r="R4635" s="106"/>
      <c r="S4635" s="106"/>
      <c r="T4635" s="106"/>
      <c r="U4635" s="106"/>
      <c r="V4635" s="106"/>
      <c r="W4635" s="19"/>
      <c r="X4635" s="2"/>
      <c r="Y4635" s="4"/>
      <c r="Z4635" s="106"/>
      <c r="AA4635" s="114"/>
      <c r="AB4635" s="112"/>
      <c r="AC4635" s="178"/>
      <c r="AD4635" s="11"/>
      <c r="AE4635" s="106"/>
      <c r="AF4635" s="106"/>
      <c r="AG4635" s="106"/>
      <c r="AH4635" s="115"/>
      <c r="AI4635" s="116"/>
      <c r="AO4635" s="26"/>
      <c r="AP4635" s="26"/>
    </row>
    <row r="4636" spans="1:42" ht="15" customHeight="1" x14ac:dyDescent="0.25">
      <c r="A4636" s="105"/>
      <c r="B4636" s="106"/>
      <c r="C4636" s="2"/>
      <c r="D4636" s="2"/>
      <c r="E4636" s="106"/>
      <c r="F4636" s="107"/>
      <c r="G4636" s="108"/>
      <c r="H4636" s="109"/>
      <c r="I4636" s="109"/>
      <c r="J4636" s="110"/>
      <c r="K4636" s="117"/>
      <c r="L4636" s="178"/>
      <c r="M4636" s="178"/>
      <c r="N4636" s="106"/>
      <c r="O4636" s="111"/>
      <c r="P4636" s="111"/>
      <c r="Q4636" s="106"/>
      <c r="R4636" s="106"/>
      <c r="S4636" s="106"/>
      <c r="T4636" s="106"/>
      <c r="U4636" s="106"/>
      <c r="V4636" s="106"/>
      <c r="W4636" s="19"/>
      <c r="X4636" s="2"/>
      <c r="Y4636" s="4"/>
      <c r="Z4636" s="106"/>
      <c r="AA4636" s="114"/>
      <c r="AB4636" s="112"/>
      <c r="AC4636" s="178"/>
      <c r="AD4636" s="11"/>
      <c r="AE4636" s="106"/>
      <c r="AF4636" s="106"/>
      <c r="AG4636" s="106"/>
      <c r="AH4636" s="115"/>
      <c r="AI4636" s="116"/>
      <c r="AO4636" s="26"/>
      <c r="AP4636" s="26"/>
    </row>
    <row r="4637" spans="1:42" ht="15" customHeight="1" x14ac:dyDescent="0.25">
      <c r="A4637" s="105"/>
      <c r="B4637" s="106"/>
      <c r="C4637" s="2"/>
      <c r="D4637" s="2"/>
      <c r="E4637" s="106"/>
      <c r="F4637" s="107"/>
      <c r="G4637" s="108"/>
      <c r="H4637" s="109"/>
      <c r="I4637" s="109"/>
      <c r="J4637" s="110"/>
      <c r="K4637" s="117"/>
      <c r="L4637" s="178"/>
      <c r="M4637" s="178"/>
      <c r="N4637" s="106"/>
      <c r="O4637" s="111"/>
      <c r="P4637" s="111"/>
      <c r="Q4637" s="106"/>
      <c r="R4637" s="106"/>
      <c r="S4637" s="106"/>
      <c r="T4637" s="106"/>
      <c r="U4637" s="106"/>
      <c r="V4637" s="106"/>
      <c r="W4637" s="19"/>
      <c r="X4637" s="2"/>
      <c r="Y4637" s="4"/>
      <c r="Z4637" s="106"/>
      <c r="AA4637" s="114"/>
      <c r="AB4637" s="112"/>
      <c r="AC4637" s="178"/>
      <c r="AD4637" s="11"/>
      <c r="AE4637" s="106"/>
      <c r="AF4637" s="106"/>
      <c r="AG4637" s="106"/>
      <c r="AH4637" s="115"/>
      <c r="AI4637" s="116"/>
      <c r="AO4637" s="26"/>
      <c r="AP4637" s="26"/>
    </row>
    <row r="4638" spans="1:42" ht="15" customHeight="1" x14ac:dyDescent="0.25">
      <c r="A4638" s="105"/>
      <c r="B4638" s="106"/>
      <c r="C4638" s="2"/>
      <c r="D4638" s="2"/>
      <c r="E4638" s="106"/>
      <c r="F4638" s="107"/>
      <c r="G4638" s="108"/>
      <c r="H4638" s="109"/>
      <c r="I4638" s="109"/>
      <c r="J4638" s="110"/>
      <c r="K4638" s="117"/>
      <c r="L4638" s="178"/>
      <c r="M4638" s="178"/>
      <c r="N4638" s="106"/>
      <c r="O4638" s="111"/>
      <c r="P4638" s="111"/>
      <c r="Q4638" s="106"/>
      <c r="R4638" s="106"/>
      <c r="S4638" s="106"/>
      <c r="T4638" s="106"/>
      <c r="U4638" s="106"/>
      <c r="V4638" s="106"/>
      <c r="W4638" s="19"/>
      <c r="X4638" s="2"/>
      <c r="Y4638" s="4"/>
      <c r="Z4638" s="106"/>
      <c r="AA4638" s="114"/>
      <c r="AB4638" s="112"/>
      <c r="AC4638" s="178"/>
      <c r="AD4638" s="11"/>
      <c r="AE4638" s="106"/>
      <c r="AF4638" s="106"/>
      <c r="AG4638" s="106"/>
      <c r="AH4638" s="115"/>
      <c r="AI4638" s="116"/>
      <c r="AO4638" s="26"/>
      <c r="AP4638" s="26"/>
    </row>
    <row r="4639" spans="1:42" ht="15" customHeight="1" x14ac:dyDescent="0.25">
      <c r="A4639" s="105"/>
      <c r="B4639" s="106"/>
      <c r="C4639" s="2"/>
      <c r="D4639" s="2"/>
      <c r="E4639" s="106"/>
      <c r="F4639" s="107"/>
      <c r="G4639" s="108"/>
      <c r="H4639" s="109"/>
      <c r="I4639" s="109"/>
      <c r="J4639" s="110"/>
      <c r="K4639" s="117"/>
      <c r="L4639" s="178"/>
      <c r="M4639" s="178"/>
      <c r="N4639" s="106"/>
      <c r="O4639" s="111"/>
      <c r="P4639" s="111"/>
      <c r="Q4639" s="106"/>
      <c r="R4639" s="106"/>
      <c r="S4639" s="106"/>
      <c r="T4639" s="106"/>
      <c r="U4639" s="106"/>
      <c r="V4639" s="106"/>
      <c r="W4639" s="19"/>
      <c r="X4639" s="2"/>
      <c r="Y4639" s="4"/>
      <c r="Z4639" s="106"/>
      <c r="AA4639" s="114"/>
      <c r="AB4639" s="112"/>
      <c r="AC4639" s="178"/>
      <c r="AD4639" s="11"/>
      <c r="AE4639" s="106"/>
      <c r="AF4639" s="106"/>
      <c r="AG4639" s="106"/>
      <c r="AH4639" s="115"/>
      <c r="AI4639" s="116"/>
      <c r="AO4639" s="26"/>
      <c r="AP4639" s="26"/>
    </row>
    <row r="4640" spans="1:42" ht="15" customHeight="1" x14ac:dyDescent="0.25">
      <c r="A4640" s="105"/>
      <c r="B4640" s="106"/>
      <c r="C4640" s="2"/>
      <c r="D4640" s="2"/>
      <c r="E4640" s="106"/>
      <c r="F4640" s="107"/>
      <c r="G4640" s="108"/>
      <c r="H4640" s="109"/>
      <c r="I4640" s="109"/>
      <c r="J4640" s="110"/>
      <c r="K4640" s="117"/>
      <c r="L4640" s="178"/>
      <c r="M4640" s="178"/>
      <c r="N4640" s="106"/>
      <c r="O4640" s="111"/>
      <c r="P4640" s="111"/>
      <c r="Q4640" s="106"/>
      <c r="R4640" s="106"/>
      <c r="S4640" s="106"/>
      <c r="T4640" s="106"/>
      <c r="U4640" s="106"/>
      <c r="V4640" s="106"/>
      <c r="W4640" s="19"/>
      <c r="X4640" s="2"/>
      <c r="Y4640" s="4"/>
      <c r="Z4640" s="106"/>
      <c r="AA4640" s="114"/>
      <c r="AB4640" s="112"/>
      <c r="AC4640" s="178"/>
      <c r="AD4640" s="11"/>
      <c r="AE4640" s="106"/>
      <c r="AF4640" s="106"/>
      <c r="AG4640" s="106"/>
      <c r="AH4640" s="115"/>
      <c r="AI4640" s="116"/>
      <c r="AO4640" s="26"/>
      <c r="AP4640" s="26"/>
    </row>
    <row r="4641" spans="1:42" ht="15" customHeight="1" x14ac:dyDescent="0.25">
      <c r="A4641" s="105"/>
      <c r="B4641" s="106"/>
      <c r="C4641" s="2"/>
      <c r="D4641" s="2"/>
      <c r="E4641" s="106"/>
      <c r="F4641" s="107"/>
      <c r="G4641" s="108"/>
      <c r="H4641" s="109"/>
      <c r="I4641" s="109"/>
      <c r="J4641" s="110"/>
      <c r="K4641" s="117"/>
      <c r="L4641" s="178"/>
      <c r="M4641" s="178"/>
      <c r="N4641" s="106"/>
      <c r="O4641" s="111"/>
      <c r="P4641" s="111"/>
      <c r="Q4641" s="106"/>
      <c r="R4641" s="106"/>
      <c r="S4641" s="106"/>
      <c r="T4641" s="106"/>
      <c r="U4641" s="106"/>
      <c r="V4641" s="106"/>
      <c r="W4641" s="19"/>
      <c r="X4641" s="2"/>
      <c r="Y4641" s="4"/>
      <c r="Z4641" s="106"/>
      <c r="AA4641" s="114"/>
      <c r="AB4641" s="112"/>
      <c r="AC4641" s="178"/>
      <c r="AD4641" s="11"/>
      <c r="AE4641" s="106"/>
      <c r="AF4641" s="106"/>
      <c r="AG4641" s="106"/>
      <c r="AH4641" s="115"/>
      <c r="AI4641" s="116"/>
      <c r="AO4641" s="26"/>
      <c r="AP4641" s="26"/>
    </row>
    <row r="4642" spans="1:42" ht="15" customHeight="1" x14ac:dyDescent="0.25">
      <c r="A4642" s="105"/>
      <c r="B4642" s="106"/>
      <c r="C4642" s="2"/>
      <c r="D4642" s="2"/>
      <c r="E4642" s="106"/>
      <c r="F4642" s="107"/>
      <c r="G4642" s="108"/>
      <c r="H4642" s="109"/>
      <c r="I4642" s="109"/>
      <c r="J4642" s="110"/>
      <c r="K4642" s="117"/>
      <c r="L4642" s="178"/>
      <c r="M4642" s="178"/>
      <c r="N4642" s="106"/>
      <c r="O4642" s="111"/>
      <c r="P4642" s="111"/>
      <c r="Q4642" s="106"/>
      <c r="R4642" s="106"/>
      <c r="S4642" s="106"/>
      <c r="T4642" s="106"/>
      <c r="U4642" s="106"/>
      <c r="V4642" s="106"/>
      <c r="W4642" s="19"/>
      <c r="X4642" s="2"/>
      <c r="Y4642" s="4"/>
      <c r="Z4642" s="106"/>
      <c r="AA4642" s="114"/>
      <c r="AB4642" s="112"/>
      <c r="AC4642" s="178"/>
      <c r="AD4642" s="11"/>
      <c r="AE4642" s="106"/>
      <c r="AF4642" s="106"/>
      <c r="AG4642" s="106"/>
      <c r="AH4642" s="115"/>
      <c r="AI4642" s="116"/>
      <c r="AO4642" s="26"/>
      <c r="AP4642" s="26"/>
    </row>
    <row r="4643" spans="1:42" ht="15" customHeight="1" x14ac:dyDescent="0.25">
      <c r="A4643" s="105"/>
      <c r="B4643" s="106"/>
      <c r="C4643" s="2"/>
      <c r="D4643" s="2"/>
      <c r="E4643" s="106"/>
      <c r="F4643" s="107"/>
      <c r="G4643" s="108"/>
      <c r="H4643" s="109"/>
      <c r="I4643" s="109"/>
      <c r="J4643" s="110"/>
      <c r="K4643" s="117"/>
      <c r="L4643" s="178"/>
      <c r="M4643" s="178"/>
      <c r="N4643" s="106"/>
      <c r="O4643" s="111"/>
      <c r="P4643" s="111"/>
      <c r="Q4643" s="106"/>
      <c r="R4643" s="106"/>
      <c r="S4643" s="106"/>
      <c r="T4643" s="106"/>
      <c r="U4643" s="106"/>
      <c r="V4643" s="106"/>
      <c r="W4643" s="19"/>
      <c r="X4643" s="2"/>
      <c r="Y4643" s="4"/>
      <c r="Z4643" s="106"/>
      <c r="AA4643" s="114"/>
      <c r="AB4643" s="112"/>
      <c r="AC4643" s="178"/>
      <c r="AD4643" s="11"/>
      <c r="AE4643" s="106"/>
      <c r="AF4643" s="106"/>
      <c r="AG4643" s="106"/>
      <c r="AH4643" s="115"/>
      <c r="AI4643" s="116"/>
      <c r="AO4643" s="26"/>
      <c r="AP4643" s="26"/>
    </row>
    <row r="4644" spans="1:42" ht="15" customHeight="1" x14ac:dyDescent="0.25">
      <c r="A4644" s="105"/>
      <c r="B4644" s="106"/>
      <c r="C4644" s="2"/>
      <c r="D4644" s="2"/>
      <c r="E4644" s="106"/>
      <c r="F4644" s="107"/>
      <c r="G4644" s="108"/>
      <c r="H4644" s="109"/>
      <c r="I4644" s="109"/>
      <c r="J4644" s="110"/>
      <c r="K4644" s="117"/>
      <c r="L4644" s="178"/>
      <c r="M4644" s="178"/>
      <c r="N4644" s="106"/>
      <c r="O4644" s="111"/>
      <c r="P4644" s="111"/>
      <c r="Q4644" s="106"/>
      <c r="R4644" s="106"/>
      <c r="S4644" s="106"/>
      <c r="T4644" s="106"/>
      <c r="U4644" s="106"/>
      <c r="V4644" s="106"/>
      <c r="W4644" s="19"/>
      <c r="X4644" s="2"/>
      <c r="Y4644" s="4"/>
      <c r="Z4644" s="106"/>
      <c r="AA4644" s="114"/>
      <c r="AB4644" s="112"/>
      <c r="AC4644" s="178"/>
      <c r="AD4644" s="11"/>
      <c r="AE4644" s="106"/>
      <c r="AF4644" s="106"/>
      <c r="AG4644" s="106"/>
      <c r="AH4644" s="115"/>
      <c r="AI4644" s="116"/>
      <c r="AO4644" s="26"/>
      <c r="AP4644" s="26"/>
    </row>
    <row r="4645" spans="1:42" ht="15" customHeight="1" x14ac:dyDescent="0.25">
      <c r="A4645" s="105"/>
      <c r="B4645" s="106"/>
      <c r="C4645" s="2"/>
      <c r="D4645" s="2"/>
      <c r="E4645" s="106"/>
      <c r="F4645" s="107"/>
      <c r="G4645" s="108"/>
      <c r="H4645" s="109"/>
      <c r="I4645" s="109"/>
      <c r="J4645" s="110"/>
      <c r="K4645" s="117"/>
      <c r="L4645" s="178"/>
      <c r="M4645" s="178"/>
      <c r="N4645" s="106"/>
      <c r="O4645" s="111"/>
      <c r="P4645" s="111"/>
      <c r="Q4645" s="106"/>
      <c r="R4645" s="106"/>
      <c r="S4645" s="106"/>
      <c r="T4645" s="106"/>
      <c r="U4645" s="106"/>
      <c r="V4645" s="106"/>
      <c r="W4645" s="19"/>
      <c r="X4645" s="2"/>
      <c r="Y4645" s="4"/>
      <c r="Z4645" s="106"/>
      <c r="AA4645" s="114"/>
      <c r="AB4645" s="112"/>
      <c r="AC4645" s="178"/>
      <c r="AD4645" s="11"/>
      <c r="AE4645" s="106"/>
      <c r="AF4645" s="106"/>
      <c r="AG4645" s="106"/>
      <c r="AH4645" s="115"/>
      <c r="AI4645" s="116"/>
      <c r="AO4645" s="26"/>
      <c r="AP4645" s="26"/>
    </row>
    <row r="4646" spans="1:42" ht="15" customHeight="1" x14ac:dyDescent="0.25">
      <c r="A4646" s="105"/>
      <c r="B4646" s="106"/>
      <c r="C4646" s="2"/>
      <c r="D4646" s="2"/>
      <c r="E4646" s="106"/>
      <c r="F4646" s="107"/>
      <c r="G4646" s="108"/>
      <c r="H4646" s="109"/>
      <c r="I4646" s="109"/>
      <c r="J4646" s="110"/>
      <c r="K4646" s="117"/>
      <c r="L4646" s="178"/>
      <c r="M4646" s="178"/>
      <c r="N4646" s="106"/>
      <c r="O4646" s="111"/>
      <c r="P4646" s="111"/>
      <c r="Q4646" s="106"/>
      <c r="R4646" s="106"/>
      <c r="S4646" s="106"/>
      <c r="T4646" s="106"/>
      <c r="U4646" s="106"/>
      <c r="V4646" s="106"/>
      <c r="W4646" s="19"/>
      <c r="X4646" s="2"/>
      <c r="Y4646" s="4"/>
      <c r="Z4646" s="106"/>
      <c r="AA4646" s="114"/>
      <c r="AB4646" s="112"/>
      <c r="AC4646" s="178"/>
      <c r="AD4646" s="11"/>
      <c r="AE4646" s="106"/>
      <c r="AF4646" s="106"/>
      <c r="AG4646" s="106"/>
      <c r="AH4646" s="115"/>
      <c r="AI4646" s="116"/>
      <c r="AO4646" s="26"/>
      <c r="AP4646" s="26"/>
    </row>
    <row r="4647" spans="1:42" ht="15" customHeight="1" x14ac:dyDescent="0.25">
      <c r="A4647" s="105"/>
      <c r="B4647" s="106"/>
      <c r="C4647" s="2"/>
      <c r="D4647" s="2"/>
      <c r="E4647" s="106"/>
      <c r="F4647" s="107"/>
      <c r="G4647" s="108"/>
      <c r="H4647" s="109"/>
      <c r="I4647" s="109"/>
      <c r="J4647" s="110"/>
      <c r="K4647" s="117"/>
      <c r="L4647" s="178"/>
      <c r="M4647" s="178"/>
      <c r="N4647" s="106"/>
      <c r="O4647" s="111"/>
      <c r="P4647" s="111"/>
      <c r="Q4647" s="106"/>
      <c r="R4647" s="106"/>
      <c r="S4647" s="106"/>
      <c r="T4647" s="106"/>
      <c r="U4647" s="106"/>
      <c r="V4647" s="106"/>
      <c r="W4647" s="19"/>
      <c r="X4647" s="2"/>
      <c r="Y4647" s="4"/>
      <c r="Z4647" s="106"/>
      <c r="AA4647" s="114"/>
      <c r="AB4647" s="112"/>
      <c r="AC4647" s="178"/>
      <c r="AD4647" s="11"/>
      <c r="AE4647" s="106"/>
      <c r="AF4647" s="106"/>
      <c r="AG4647" s="106"/>
      <c r="AH4647" s="115"/>
      <c r="AI4647" s="116"/>
      <c r="AO4647" s="26"/>
      <c r="AP4647" s="26"/>
    </row>
    <row r="4648" spans="1:42" ht="15" customHeight="1" x14ac:dyDescent="0.25">
      <c r="A4648" s="105"/>
      <c r="B4648" s="106"/>
      <c r="C4648" s="2"/>
      <c r="D4648" s="2"/>
      <c r="E4648" s="106"/>
      <c r="F4648" s="107"/>
      <c r="G4648" s="108"/>
      <c r="H4648" s="109"/>
      <c r="I4648" s="109"/>
      <c r="J4648" s="110"/>
      <c r="K4648" s="117"/>
      <c r="L4648" s="178"/>
      <c r="M4648" s="178"/>
      <c r="N4648" s="106"/>
      <c r="O4648" s="111"/>
      <c r="P4648" s="111"/>
      <c r="Q4648" s="106"/>
      <c r="R4648" s="106"/>
      <c r="S4648" s="106"/>
      <c r="T4648" s="106"/>
      <c r="U4648" s="106"/>
      <c r="V4648" s="106"/>
      <c r="W4648" s="19"/>
      <c r="X4648" s="2"/>
      <c r="Y4648" s="4"/>
      <c r="Z4648" s="106"/>
      <c r="AA4648" s="114"/>
      <c r="AB4648" s="112"/>
      <c r="AC4648" s="178"/>
      <c r="AD4648" s="11"/>
      <c r="AE4648" s="106"/>
      <c r="AF4648" s="106"/>
      <c r="AG4648" s="106"/>
      <c r="AH4648" s="115"/>
      <c r="AI4648" s="116"/>
      <c r="AO4648" s="26"/>
      <c r="AP4648" s="26"/>
    </row>
    <row r="4649" spans="1:42" ht="15" customHeight="1" x14ac:dyDescent="0.25">
      <c r="A4649" s="105"/>
      <c r="B4649" s="106"/>
      <c r="C4649" s="2"/>
      <c r="D4649" s="2"/>
      <c r="E4649" s="106"/>
      <c r="F4649" s="107"/>
      <c r="G4649" s="108"/>
      <c r="H4649" s="109"/>
      <c r="I4649" s="109"/>
      <c r="J4649" s="110"/>
      <c r="K4649" s="117"/>
      <c r="L4649" s="178"/>
      <c r="M4649" s="178"/>
      <c r="N4649" s="106"/>
      <c r="O4649" s="111"/>
      <c r="P4649" s="111"/>
      <c r="Q4649" s="106"/>
      <c r="R4649" s="106"/>
      <c r="S4649" s="106"/>
      <c r="T4649" s="106"/>
      <c r="U4649" s="106"/>
      <c r="V4649" s="106"/>
      <c r="W4649" s="19"/>
      <c r="X4649" s="2"/>
      <c r="Y4649" s="4"/>
      <c r="Z4649" s="106"/>
      <c r="AA4649" s="114"/>
      <c r="AB4649" s="112"/>
      <c r="AC4649" s="178"/>
      <c r="AD4649" s="11"/>
      <c r="AE4649" s="106"/>
      <c r="AF4649" s="106"/>
      <c r="AG4649" s="106"/>
      <c r="AH4649" s="115"/>
      <c r="AI4649" s="116"/>
      <c r="AO4649" s="26"/>
      <c r="AP4649" s="26"/>
    </row>
    <row r="4650" spans="1:42" ht="15" customHeight="1" x14ac:dyDescent="0.25">
      <c r="A4650" s="105"/>
      <c r="B4650" s="106"/>
      <c r="C4650" s="2"/>
      <c r="D4650" s="2"/>
      <c r="E4650" s="106"/>
      <c r="F4650" s="107"/>
      <c r="G4650" s="108"/>
      <c r="H4650" s="109"/>
      <c r="I4650" s="109"/>
      <c r="J4650" s="110"/>
      <c r="K4650" s="117"/>
      <c r="L4650" s="178"/>
      <c r="M4650" s="178"/>
      <c r="N4650" s="106"/>
      <c r="O4650" s="111"/>
      <c r="P4650" s="111"/>
      <c r="Q4650" s="106"/>
      <c r="R4650" s="106"/>
      <c r="S4650" s="106"/>
      <c r="T4650" s="106"/>
      <c r="U4650" s="106"/>
      <c r="V4650" s="106"/>
      <c r="W4650" s="19"/>
      <c r="X4650" s="2"/>
      <c r="Y4650" s="4"/>
      <c r="Z4650" s="106"/>
      <c r="AA4650" s="114"/>
      <c r="AB4650" s="112"/>
      <c r="AC4650" s="178"/>
      <c r="AD4650" s="11"/>
      <c r="AE4650" s="106"/>
      <c r="AF4650" s="106"/>
      <c r="AG4650" s="106"/>
      <c r="AH4650" s="115"/>
      <c r="AI4650" s="116"/>
      <c r="AO4650" s="26"/>
      <c r="AP4650" s="26"/>
    </row>
    <row r="4651" spans="1:42" ht="15" customHeight="1" x14ac:dyDescent="0.25">
      <c r="A4651" s="105"/>
      <c r="B4651" s="106"/>
      <c r="C4651" s="2"/>
      <c r="D4651" s="2"/>
      <c r="E4651" s="106"/>
      <c r="F4651" s="107"/>
      <c r="G4651" s="108"/>
      <c r="H4651" s="109"/>
      <c r="I4651" s="109"/>
      <c r="J4651" s="110"/>
      <c r="K4651" s="117"/>
      <c r="L4651" s="178"/>
      <c r="M4651" s="178"/>
      <c r="N4651" s="106"/>
      <c r="O4651" s="111"/>
      <c r="P4651" s="111"/>
      <c r="Q4651" s="106"/>
      <c r="R4651" s="106"/>
      <c r="S4651" s="106"/>
      <c r="T4651" s="106"/>
      <c r="U4651" s="106"/>
      <c r="V4651" s="106"/>
      <c r="W4651" s="19"/>
      <c r="X4651" s="2"/>
      <c r="Y4651" s="4"/>
      <c r="Z4651" s="106"/>
      <c r="AA4651" s="114"/>
      <c r="AB4651" s="112"/>
      <c r="AC4651" s="178"/>
      <c r="AD4651" s="11"/>
      <c r="AE4651" s="106"/>
      <c r="AF4651" s="106"/>
      <c r="AG4651" s="106"/>
      <c r="AH4651" s="115"/>
      <c r="AI4651" s="116"/>
      <c r="AO4651" s="26"/>
      <c r="AP4651" s="26"/>
    </row>
    <row r="4652" spans="1:42" ht="15" customHeight="1" x14ac:dyDescent="0.25">
      <c r="A4652" s="105"/>
      <c r="B4652" s="106"/>
      <c r="C4652" s="2"/>
      <c r="D4652" s="2"/>
      <c r="E4652" s="106"/>
      <c r="F4652" s="107"/>
      <c r="G4652" s="108"/>
      <c r="H4652" s="109"/>
      <c r="I4652" s="109"/>
      <c r="J4652" s="110"/>
      <c r="K4652" s="117"/>
      <c r="L4652" s="178"/>
      <c r="M4652" s="178"/>
      <c r="N4652" s="106"/>
      <c r="O4652" s="111"/>
      <c r="P4652" s="111"/>
      <c r="Q4652" s="106"/>
      <c r="R4652" s="106"/>
      <c r="S4652" s="106"/>
      <c r="T4652" s="106"/>
      <c r="U4652" s="106"/>
      <c r="V4652" s="106"/>
      <c r="W4652" s="19"/>
      <c r="X4652" s="2"/>
      <c r="Y4652" s="4"/>
      <c r="Z4652" s="106"/>
      <c r="AA4652" s="114"/>
      <c r="AB4652" s="112"/>
      <c r="AC4652" s="178"/>
      <c r="AD4652" s="11"/>
      <c r="AE4652" s="106"/>
      <c r="AF4652" s="106"/>
      <c r="AG4652" s="106"/>
      <c r="AH4652" s="115"/>
      <c r="AI4652" s="116"/>
      <c r="AO4652" s="26"/>
      <c r="AP4652" s="26"/>
    </row>
    <row r="4653" spans="1:42" ht="15" customHeight="1" x14ac:dyDescent="0.25">
      <c r="A4653" s="105"/>
      <c r="B4653" s="106"/>
      <c r="C4653" s="2"/>
      <c r="D4653" s="2"/>
      <c r="E4653" s="106"/>
      <c r="F4653" s="107"/>
      <c r="G4653" s="108"/>
      <c r="H4653" s="109"/>
      <c r="I4653" s="109"/>
      <c r="J4653" s="110"/>
      <c r="K4653" s="117"/>
      <c r="L4653" s="178"/>
      <c r="M4653" s="178"/>
      <c r="N4653" s="106"/>
      <c r="O4653" s="111"/>
      <c r="P4653" s="111"/>
      <c r="Q4653" s="106"/>
      <c r="R4653" s="106"/>
      <c r="S4653" s="106"/>
      <c r="T4653" s="106"/>
      <c r="U4653" s="106"/>
      <c r="V4653" s="106"/>
      <c r="W4653" s="19"/>
      <c r="X4653" s="2"/>
      <c r="Y4653" s="4"/>
      <c r="Z4653" s="106"/>
      <c r="AA4653" s="114"/>
      <c r="AB4653" s="112"/>
      <c r="AC4653" s="178"/>
      <c r="AD4653" s="11"/>
      <c r="AE4653" s="106"/>
      <c r="AF4653" s="106"/>
      <c r="AG4653" s="106"/>
      <c r="AH4653" s="115"/>
      <c r="AI4653" s="116"/>
      <c r="AO4653" s="26"/>
      <c r="AP4653" s="26"/>
    </row>
    <row r="4654" spans="1:42" ht="15" customHeight="1" x14ac:dyDescent="0.25">
      <c r="A4654" s="105"/>
      <c r="B4654" s="106"/>
      <c r="C4654" s="2"/>
      <c r="D4654" s="2"/>
      <c r="E4654" s="106"/>
      <c r="F4654" s="107"/>
      <c r="G4654" s="108"/>
      <c r="H4654" s="109"/>
      <c r="I4654" s="109"/>
      <c r="J4654" s="110"/>
      <c r="K4654" s="117"/>
      <c r="L4654" s="178"/>
      <c r="M4654" s="178"/>
      <c r="N4654" s="106"/>
      <c r="O4654" s="111"/>
      <c r="P4654" s="111"/>
      <c r="Q4654" s="106"/>
      <c r="R4654" s="106"/>
      <c r="S4654" s="106"/>
      <c r="T4654" s="106"/>
      <c r="U4654" s="106"/>
      <c r="V4654" s="106"/>
      <c r="W4654" s="19"/>
      <c r="X4654" s="2"/>
      <c r="Y4654" s="4"/>
      <c r="Z4654" s="106"/>
      <c r="AA4654" s="114"/>
      <c r="AB4654" s="112"/>
      <c r="AC4654" s="178"/>
      <c r="AD4654" s="11"/>
      <c r="AE4654" s="106"/>
      <c r="AF4654" s="106"/>
      <c r="AG4654" s="106"/>
      <c r="AH4654" s="115"/>
      <c r="AI4654" s="116"/>
      <c r="AO4654" s="26"/>
      <c r="AP4654" s="26"/>
    </row>
    <row r="4655" spans="1:42" ht="15" customHeight="1" x14ac:dyDescent="0.25">
      <c r="A4655" s="105"/>
      <c r="B4655" s="106"/>
      <c r="C4655" s="2"/>
      <c r="D4655" s="2"/>
      <c r="E4655" s="106"/>
      <c r="F4655" s="107"/>
      <c r="G4655" s="108"/>
      <c r="H4655" s="109"/>
      <c r="I4655" s="109"/>
      <c r="J4655" s="110"/>
      <c r="K4655" s="117"/>
      <c r="L4655" s="178"/>
      <c r="M4655" s="178"/>
      <c r="N4655" s="106"/>
      <c r="O4655" s="111"/>
      <c r="P4655" s="111"/>
      <c r="Q4655" s="106"/>
      <c r="R4655" s="106"/>
      <c r="S4655" s="106"/>
      <c r="T4655" s="106"/>
      <c r="U4655" s="106"/>
      <c r="V4655" s="106"/>
      <c r="W4655" s="19"/>
      <c r="X4655" s="2"/>
      <c r="Y4655" s="4"/>
      <c r="Z4655" s="106"/>
      <c r="AA4655" s="114"/>
      <c r="AB4655" s="112"/>
      <c r="AC4655" s="178"/>
      <c r="AD4655" s="11"/>
      <c r="AE4655" s="106"/>
      <c r="AF4655" s="106"/>
      <c r="AG4655" s="106"/>
      <c r="AH4655" s="115"/>
      <c r="AI4655" s="116"/>
      <c r="AO4655" s="26"/>
      <c r="AP4655" s="26"/>
    </row>
    <row r="4656" spans="1:42" ht="15" customHeight="1" x14ac:dyDescent="0.25">
      <c r="A4656" s="105"/>
      <c r="B4656" s="106"/>
      <c r="C4656" s="2"/>
      <c r="D4656" s="2"/>
      <c r="E4656" s="106"/>
      <c r="F4656" s="107"/>
      <c r="G4656" s="108"/>
      <c r="H4656" s="109"/>
      <c r="I4656" s="109"/>
      <c r="J4656" s="110"/>
      <c r="K4656" s="117"/>
      <c r="L4656" s="178"/>
      <c r="M4656" s="178"/>
      <c r="N4656" s="106"/>
      <c r="O4656" s="111"/>
      <c r="P4656" s="111"/>
      <c r="Q4656" s="106"/>
      <c r="R4656" s="106"/>
      <c r="S4656" s="106"/>
      <c r="T4656" s="106"/>
      <c r="U4656" s="106"/>
      <c r="V4656" s="106"/>
      <c r="W4656" s="19"/>
      <c r="X4656" s="2"/>
      <c r="Y4656" s="4"/>
      <c r="Z4656" s="106"/>
      <c r="AA4656" s="114"/>
      <c r="AB4656" s="112"/>
      <c r="AC4656" s="178"/>
      <c r="AD4656" s="11"/>
      <c r="AE4656" s="106"/>
      <c r="AF4656" s="106"/>
      <c r="AG4656" s="106"/>
      <c r="AH4656" s="115"/>
      <c r="AI4656" s="116"/>
      <c r="AO4656" s="26"/>
      <c r="AP4656" s="26"/>
    </row>
    <row r="4657" spans="1:42" ht="15" customHeight="1" x14ac:dyDescent="0.25">
      <c r="A4657" s="105"/>
      <c r="B4657" s="106"/>
      <c r="C4657" s="2"/>
      <c r="D4657" s="2"/>
      <c r="E4657" s="106"/>
      <c r="F4657" s="107"/>
      <c r="G4657" s="108"/>
      <c r="H4657" s="109"/>
      <c r="I4657" s="109"/>
      <c r="J4657" s="110"/>
      <c r="K4657" s="117"/>
      <c r="L4657" s="178"/>
      <c r="M4657" s="178"/>
      <c r="N4657" s="106"/>
      <c r="O4657" s="111"/>
      <c r="P4657" s="111"/>
      <c r="Q4657" s="106"/>
      <c r="R4657" s="106"/>
      <c r="S4657" s="106"/>
      <c r="T4657" s="106"/>
      <c r="U4657" s="106"/>
      <c r="V4657" s="106"/>
      <c r="W4657" s="19"/>
      <c r="X4657" s="2"/>
      <c r="Y4657" s="4"/>
      <c r="Z4657" s="106"/>
      <c r="AA4657" s="114"/>
      <c r="AB4657" s="112"/>
      <c r="AC4657" s="178"/>
      <c r="AD4657" s="11"/>
      <c r="AE4657" s="106"/>
      <c r="AF4657" s="106"/>
      <c r="AG4657" s="106"/>
      <c r="AH4657" s="115"/>
      <c r="AI4657" s="116"/>
      <c r="AO4657" s="26"/>
      <c r="AP4657" s="26"/>
    </row>
    <row r="4658" spans="1:42" ht="15" customHeight="1" x14ac:dyDescent="0.25">
      <c r="A4658" s="105"/>
      <c r="B4658" s="106"/>
      <c r="C4658" s="2"/>
      <c r="D4658" s="2"/>
      <c r="E4658" s="106"/>
      <c r="F4658" s="107"/>
      <c r="G4658" s="108"/>
      <c r="H4658" s="109"/>
      <c r="I4658" s="109"/>
      <c r="J4658" s="110"/>
      <c r="K4658" s="117"/>
      <c r="L4658" s="178"/>
      <c r="M4658" s="178"/>
      <c r="N4658" s="106"/>
      <c r="O4658" s="111"/>
      <c r="P4658" s="111"/>
      <c r="Q4658" s="106"/>
      <c r="R4658" s="106"/>
      <c r="S4658" s="106"/>
      <c r="T4658" s="106"/>
      <c r="U4658" s="106"/>
      <c r="V4658" s="106"/>
      <c r="W4658" s="19"/>
      <c r="X4658" s="2"/>
      <c r="Y4658" s="4"/>
      <c r="Z4658" s="106"/>
      <c r="AA4658" s="114"/>
      <c r="AB4658" s="112"/>
      <c r="AC4658" s="178"/>
      <c r="AD4658" s="11"/>
      <c r="AE4658" s="106"/>
      <c r="AF4658" s="106"/>
      <c r="AG4658" s="106"/>
      <c r="AH4658" s="115"/>
      <c r="AI4658" s="116"/>
      <c r="AO4658" s="26"/>
      <c r="AP4658" s="26"/>
    </row>
    <row r="4659" spans="1:42" ht="15" customHeight="1" x14ac:dyDescent="0.25">
      <c r="A4659" s="105"/>
      <c r="B4659" s="106"/>
      <c r="C4659" s="2"/>
      <c r="D4659" s="2"/>
      <c r="E4659" s="106"/>
      <c r="F4659" s="107"/>
      <c r="G4659" s="108"/>
      <c r="H4659" s="109"/>
      <c r="I4659" s="109"/>
      <c r="J4659" s="110"/>
      <c r="K4659" s="117"/>
      <c r="L4659" s="178"/>
      <c r="M4659" s="178"/>
      <c r="N4659" s="106"/>
      <c r="O4659" s="111"/>
      <c r="P4659" s="111"/>
      <c r="Q4659" s="106"/>
      <c r="R4659" s="106"/>
      <c r="S4659" s="106"/>
      <c r="T4659" s="106"/>
      <c r="U4659" s="106"/>
      <c r="V4659" s="106"/>
      <c r="W4659" s="19"/>
      <c r="X4659" s="2"/>
      <c r="Y4659" s="4"/>
      <c r="Z4659" s="106"/>
      <c r="AA4659" s="114"/>
      <c r="AB4659" s="112"/>
      <c r="AC4659" s="178"/>
      <c r="AD4659" s="11"/>
      <c r="AE4659" s="106"/>
      <c r="AF4659" s="106"/>
      <c r="AG4659" s="106"/>
      <c r="AH4659" s="115"/>
      <c r="AI4659" s="116"/>
      <c r="AO4659" s="26"/>
      <c r="AP4659" s="26"/>
    </row>
    <row r="4660" spans="1:42" ht="15" customHeight="1" x14ac:dyDescent="0.25">
      <c r="A4660" s="105"/>
      <c r="B4660" s="106"/>
      <c r="C4660" s="2"/>
      <c r="D4660" s="2"/>
      <c r="E4660" s="106"/>
      <c r="F4660" s="107"/>
      <c r="G4660" s="108"/>
      <c r="H4660" s="109"/>
      <c r="I4660" s="109"/>
      <c r="J4660" s="110"/>
      <c r="K4660" s="117"/>
      <c r="L4660" s="178"/>
      <c r="M4660" s="178"/>
      <c r="N4660" s="106"/>
      <c r="O4660" s="111"/>
      <c r="P4660" s="111"/>
      <c r="Q4660" s="106"/>
      <c r="R4660" s="106"/>
      <c r="S4660" s="106"/>
      <c r="T4660" s="106"/>
      <c r="U4660" s="106"/>
      <c r="V4660" s="106"/>
      <c r="W4660" s="19"/>
      <c r="X4660" s="2"/>
      <c r="Y4660" s="4"/>
      <c r="Z4660" s="106"/>
      <c r="AA4660" s="114"/>
      <c r="AB4660" s="112"/>
      <c r="AC4660" s="178"/>
      <c r="AD4660" s="11"/>
      <c r="AE4660" s="106"/>
      <c r="AF4660" s="106"/>
      <c r="AG4660" s="106"/>
      <c r="AH4660" s="115"/>
      <c r="AI4660" s="116"/>
      <c r="AO4660" s="26"/>
      <c r="AP4660" s="26"/>
    </row>
    <row r="4661" spans="1:42" ht="15" customHeight="1" x14ac:dyDescent="0.25">
      <c r="A4661" s="105"/>
      <c r="B4661" s="106"/>
      <c r="C4661" s="2"/>
      <c r="D4661" s="2"/>
      <c r="E4661" s="106"/>
      <c r="F4661" s="107"/>
      <c r="G4661" s="108"/>
      <c r="H4661" s="109"/>
      <c r="I4661" s="109"/>
      <c r="J4661" s="110"/>
      <c r="K4661" s="117"/>
      <c r="L4661" s="178"/>
      <c r="M4661" s="178"/>
      <c r="N4661" s="106"/>
      <c r="O4661" s="111"/>
      <c r="P4661" s="111"/>
      <c r="Q4661" s="106"/>
      <c r="R4661" s="106"/>
      <c r="S4661" s="106"/>
      <c r="T4661" s="106"/>
      <c r="U4661" s="106"/>
      <c r="V4661" s="106"/>
      <c r="W4661" s="19"/>
      <c r="X4661" s="2"/>
      <c r="Y4661" s="4"/>
      <c r="Z4661" s="106"/>
      <c r="AA4661" s="114"/>
      <c r="AB4661" s="112"/>
      <c r="AC4661" s="178"/>
      <c r="AD4661" s="11"/>
      <c r="AE4661" s="106"/>
      <c r="AF4661" s="106"/>
      <c r="AG4661" s="106"/>
      <c r="AH4661" s="115"/>
      <c r="AI4661" s="116"/>
      <c r="AO4661" s="26"/>
      <c r="AP4661" s="26"/>
    </row>
    <row r="4662" spans="1:42" ht="15" customHeight="1" x14ac:dyDescent="0.25">
      <c r="A4662" s="105"/>
      <c r="B4662" s="106"/>
      <c r="C4662" s="2"/>
      <c r="D4662" s="2"/>
      <c r="E4662" s="106"/>
      <c r="F4662" s="107"/>
      <c r="G4662" s="108"/>
      <c r="H4662" s="109"/>
      <c r="I4662" s="109"/>
      <c r="J4662" s="110"/>
      <c r="K4662" s="117"/>
      <c r="L4662" s="178"/>
      <c r="M4662" s="178"/>
      <c r="N4662" s="106"/>
      <c r="O4662" s="111"/>
      <c r="P4662" s="111"/>
      <c r="Q4662" s="106"/>
      <c r="R4662" s="106"/>
      <c r="S4662" s="106"/>
      <c r="T4662" s="106"/>
      <c r="U4662" s="106"/>
      <c r="V4662" s="106"/>
      <c r="W4662" s="19"/>
      <c r="X4662" s="2"/>
      <c r="Y4662" s="4"/>
      <c r="Z4662" s="106"/>
      <c r="AA4662" s="114"/>
      <c r="AB4662" s="112"/>
      <c r="AC4662" s="178"/>
      <c r="AD4662" s="11"/>
      <c r="AE4662" s="106"/>
      <c r="AF4662" s="106"/>
      <c r="AG4662" s="106"/>
      <c r="AH4662" s="115"/>
      <c r="AI4662" s="116"/>
      <c r="AO4662" s="26"/>
      <c r="AP4662" s="26"/>
    </row>
    <row r="4663" spans="1:42" ht="15" customHeight="1" x14ac:dyDescent="0.25">
      <c r="A4663" s="105"/>
      <c r="B4663" s="106"/>
      <c r="C4663" s="2"/>
      <c r="D4663" s="2"/>
      <c r="E4663" s="106"/>
      <c r="F4663" s="107"/>
      <c r="G4663" s="108"/>
      <c r="H4663" s="109"/>
      <c r="I4663" s="109"/>
      <c r="J4663" s="110"/>
      <c r="K4663" s="117"/>
      <c r="L4663" s="178"/>
      <c r="M4663" s="178"/>
      <c r="N4663" s="106"/>
      <c r="O4663" s="111"/>
      <c r="P4663" s="111"/>
      <c r="Q4663" s="106"/>
      <c r="R4663" s="106"/>
      <c r="S4663" s="106"/>
      <c r="T4663" s="106"/>
      <c r="U4663" s="106"/>
      <c r="V4663" s="106"/>
      <c r="W4663" s="19"/>
      <c r="X4663" s="2"/>
      <c r="Y4663" s="4"/>
      <c r="Z4663" s="106"/>
      <c r="AA4663" s="114"/>
      <c r="AB4663" s="112"/>
      <c r="AC4663" s="178"/>
      <c r="AD4663" s="11"/>
      <c r="AE4663" s="106"/>
      <c r="AF4663" s="106"/>
      <c r="AG4663" s="106"/>
      <c r="AH4663" s="115"/>
      <c r="AI4663" s="116"/>
      <c r="AO4663" s="26"/>
      <c r="AP4663" s="26"/>
    </row>
    <row r="4664" spans="1:42" ht="15" customHeight="1" x14ac:dyDescent="0.25">
      <c r="A4664" s="105"/>
      <c r="B4664" s="106"/>
      <c r="C4664" s="2"/>
      <c r="D4664" s="2"/>
      <c r="E4664" s="106"/>
      <c r="F4664" s="107"/>
      <c r="G4664" s="108"/>
      <c r="H4664" s="109"/>
      <c r="I4664" s="109"/>
      <c r="J4664" s="110"/>
      <c r="K4664" s="117"/>
      <c r="L4664" s="178"/>
      <c r="M4664" s="178"/>
      <c r="N4664" s="106"/>
      <c r="O4664" s="111"/>
      <c r="P4664" s="111"/>
      <c r="Q4664" s="106"/>
      <c r="R4664" s="106"/>
      <c r="S4664" s="106"/>
      <c r="T4664" s="106"/>
      <c r="U4664" s="106"/>
      <c r="V4664" s="106"/>
      <c r="W4664" s="19"/>
      <c r="X4664" s="2"/>
      <c r="Y4664" s="4"/>
      <c r="Z4664" s="106"/>
      <c r="AA4664" s="114"/>
      <c r="AB4664" s="112"/>
      <c r="AC4664" s="178"/>
      <c r="AD4664" s="11"/>
      <c r="AE4664" s="106"/>
      <c r="AF4664" s="106"/>
      <c r="AG4664" s="106"/>
      <c r="AH4664" s="115"/>
      <c r="AI4664" s="116"/>
      <c r="AO4664" s="26"/>
      <c r="AP4664" s="26"/>
    </row>
    <row r="4665" spans="1:42" ht="15" customHeight="1" x14ac:dyDescent="0.25">
      <c r="A4665" s="105"/>
      <c r="B4665" s="106"/>
      <c r="C4665" s="2"/>
      <c r="D4665" s="2"/>
      <c r="E4665" s="106"/>
      <c r="F4665" s="107"/>
      <c r="G4665" s="108"/>
      <c r="H4665" s="109"/>
      <c r="I4665" s="109"/>
      <c r="J4665" s="110"/>
      <c r="K4665" s="117"/>
      <c r="L4665" s="178"/>
      <c r="M4665" s="178"/>
      <c r="N4665" s="106"/>
      <c r="O4665" s="111"/>
      <c r="P4665" s="111"/>
      <c r="Q4665" s="106"/>
      <c r="R4665" s="106"/>
      <c r="S4665" s="106"/>
      <c r="T4665" s="106"/>
      <c r="U4665" s="106"/>
      <c r="V4665" s="106"/>
      <c r="W4665" s="19"/>
      <c r="X4665" s="2"/>
      <c r="Y4665" s="4"/>
      <c r="Z4665" s="106"/>
      <c r="AA4665" s="114"/>
      <c r="AB4665" s="112"/>
      <c r="AC4665" s="178"/>
      <c r="AD4665" s="11"/>
      <c r="AE4665" s="106"/>
      <c r="AF4665" s="106"/>
      <c r="AG4665" s="106"/>
      <c r="AH4665" s="115"/>
      <c r="AI4665" s="116"/>
      <c r="AO4665" s="26"/>
      <c r="AP4665" s="26"/>
    </row>
    <row r="4666" spans="1:42" ht="15" customHeight="1" x14ac:dyDescent="0.25">
      <c r="A4666" s="105"/>
      <c r="B4666" s="106"/>
      <c r="C4666" s="2"/>
      <c r="D4666" s="2"/>
      <c r="E4666" s="106"/>
      <c r="F4666" s="107"/>
      <c r="G4666" s="108"/>
      <c r="H4666" s="109"/>
      <c r="I4666" s="109"/>
      <c r="J4666" s="110"/>
      <c r="K4666" s="117"/>
      <c r="L4666" s="178"/>
      <c r="M4666" s="178"/>
      <c r="N4666" s="106"/>
      <c r="O4666" s="111"/>
      <c r="P4666" s="111"/>
      <c r="Q4666" s="106"/>
      <c r="R4666" s="106"/>
      <c r="S4666" s="106"/>
      <c r="T4666" s="106"/>
      <c r="U4666" s="106"/>
      <c r="V4666" s="106"/>
      <c r="W4666" s="19"/>
      <c r="X4666" s="2"/>
      <c r="Y4666" s="4"/>
      <c r="Z4666" s="106"/>
      <c r="AA4666" s="114"/>
      <c r="AB4666" s="112"/>
      <c r="AC4666" s="178"/>
      <c r="AD4666" s="11"/>
      <c r="AE4666" s="106"/>
      <c r="AF4666" s="106"/>
      <c r="AG4666" s="106"/>
      <c r="AH4666" s="115"/>
      <c r="AI4666" s="116"/>
      <c r="AO4666" s="26"/>
      <c r="AP4666" s="26"/>
    </row>
    <row r="4667" spans="1:42" ht="15" customHeight="1" x14ac:dyDescent="0.25">
      <c r="A4667" s="105"/>
      <c r="B4667" s="106"/>
      <c r="C4667" s="2"/>
      <c r="D4667" s="2"/>
      <c r="E4667" s="106"/>
      <c r="F4667" s="107"/>
      <c r="G4667" s="108"/>
      <c r="H4667" s="109"/>
      <c r="I4667" s="109"/>
      <c r="J4667" s="110"/>
      <c r="K4667" s="117"/>
      <c r="L4667" s="178"/>
      <c r="M4667" s="178"/>
      <c r="N4667" s="106"/>
      <c r="O4667" s="111"/>
      <c r="P4667" s="111"/>
      <c r="Q4667" s="106"/>
      <c r="R4667" s="106"/>
      <c r="S4667" s="106"/>
      <c r="T4667" s="106"/>
      <c r="U4667" s="106"/>
      <c r="V4667" s="106"/>
      <c r="W4667" s="19"/>
      <c r="X4667" s="2"/>
      <c r="Y4667" s="4"/>
      <c r="Z4667" s="106"/>
      <c r="AA4667" s="114"/>
      <c r="AB4667" s="112"/>
      <c r="AC4667" s="178"/>
      <c r="AD4667" s="11"/>
      <c r="AE4667" s="106"/>
      <c r="AF4667" s="106"/>
      <c r="AG4667" s="106"/>
      <c r="AH4667" s="115"/>
      <c r="AI4667" s="116"/>
      <c r="AO4667" s="26"/>
      <c r="AP4667" s="26"/>
    </row>
    <row r="4668" spans="1:42" ht="15" customHeight="1" x14ac:dyDescent="0.25">
      <c r="A4668" s="105"/>
      <c r="B4668" s="106"/>
      <c r="C4668" s="2"/>
      <c r="D4668" s="2"/>
      <c r="E4668" s="106"/>
      <c r="F4668" s="107"/>
      <c r="G4668" s="108"/>
      <c r="H4668" s="109"/>
      <c r="I4668" s="109"/>
      <c r="J4668" s="110"/>
      <c r="K4668" s="117"/>
      <c r="L4668" s="178"/>
      <c r="M4668" s="178"/>
      <c r="N4668" s="106"/>
      <c r="O4668" s="111"/>
      <c r="P4668" s="111"/>
      <c r="Q4668" s="106"/>
      <c r="R4668" s="106"/>
      <c r="S4668" s="106"/>
      <c r="T4668" s="106"/>
      <c r="U4668" s="106"/>
      <c r="V4668" s="106"/>
      <c r="W4668" s="19"/>
      <c r="X4668" s="2"/>
      <c r="Y4668" s="4"/>
      <c r="Z4668" s="106"/>
      <c r="AA4668" s="114"/>
      <c r="AB4668" s="112"/>
      <c r="AC4668" s="178"/>
      <c r="AD4668" s="11"/>
      <c r="AE4668" s="106"/>
      <c r="AF4668" s="106"/>
      <c r="AG4668" s="106"/>
      <c r="AH4668" s="115"/>
      <c r="AI4668" s="116"/>
      <c r="AO4668" s="26"/>
      <c r="AP4668" s="26"/>
    </row>
    <row r="4669" spans="1:42" ht="15" customHeight="1" x14ac:dyDescent="0.25">
      <c r="A4669" s="105"/>
      <c r="B4669" s="106"/>
      <c r="C4669" s="2"/>
      <c r="D4669" s="2"/>
      <c r="E4669" s="106"/>
      <c r="F4669" s="107"/>
      <c r="G4669" s="108"/>
      <c r="H4669" s="109"/>
      <c r="I4669" s="109"/>
      <c r="J4669" s="110"/>
      <c r="K4669" s="117"/>
      <c r="L4669" s="178"/>
      <c r="M4669" s="178"/>
      <c r="N4669" s="106"/>
      <c r="O4669" s="111"/>
      <c r="P4669" s="111"/>
      <c r="Q4669" s="106"/>
      <c r="R4669" s="106"/>
      <c r="S4669" s="106"/>
      <c r="T4669" s="106"/>
      <c r="U4669" s="106"/>
      <c r="V4669" s="106"/>
      <c r="W4669" s="19"/>
      <c r="X4669" s="2"/>
      <c r="Y4669" s="4"/>
      <c r="Z4669" s="106"/>
      <c r="AA4669" s="114"/>
      <c r="AB4669" s="112"/>
      <c r="AC4669" s="178"/>
      <c r="AD4669" s="11"/>
      <c r="AE4669" s="106"/>
      <c r="AF4669" s="106"/>
      <c r="AG4669" s="106"/>
      <c r="AH4669" s="115"/>
      <c r="AI4669" s="116"/>
      <c r="AO4669" s="26"/>
      <c r="AP4669" s="26"/>
    </row>
    <row r="4670" spans="1:42" ht="15" customHeight="1" x14ac:dyDescent="0.25">
      <c r="A4670" s="105"/>
      <c r="B4670" s="106"/>
      <c r="C4670" s="2"/>
      <c r="D4670" s="2"/>
      <c r="E4670" s="106"/>
      <c r="F4670" s="107"/>
      <c r="G4670" s="108"/>
      <c r="H4670" s="109"/>
      <c r="I4670" s="109"/>
      <c r="J4670" s="110"/>
      <c r="K4670" s="117"/>
      <c r="L4670" s="178"/>
      <c r="M4670" s="178"/>
      <c r="N4670" s="106"/>
      <c r="O4670" s="111"/>
      <c r="P4670" s="111"/>
      <c r="Q4670" s="106"/>
      <c r="R4670" s="106"/>
      <c r="S4670" s="106"/>
      <c r="T4670" s="106"/>
      <c r="U4670" s="106"/>
      <c r="V4670" s="106"/>
      <c r="W4670" s="19"/>
      <c r="X4670" s="2"/>
      <c r="Y4670" s="4"/>
      <c r="Z4670" s="106"/>
      <c r="AA4670" s="114"/>
      <c r="AB4670" s="112"/>
      <c r="AC4670" s="178"/>
      <c r="AD4670" s="11"/>
      <c r="AE4670" s="106"/>
      <c r="AF4670" s="106"/>
      <c r="AG4670" s="106"/>
      <c r="AH4670" s="115"/>
      <c r="AI4670" s="116"/>
      <c r="AO4670" s="26"/>
      <c r="AP4670" s="26"/>
    </row>
    <row r="4671" spans="1:42" ht="15" customHeight="1" x14ac:dyDescent="0.25">
      <c r="A4671" s="105"/>
      <c r="B4671" s="106"/>
      <c r="C4671" s="2"/>
      <c r="D4671" s="2"/>
      <c r="E4671" s="106"/>
      <c r="F4671" s="107"/>
      <c r="G4671" s="108"/>
      <c r="H4671" s="109"/>
      <c r="I4671" s="109"/>
      <c r="J4671" s="110"/>
      <c r="K4671" s="117"/>
      <c r="L4671" s="178"/>
      <c r="M4671" s="178"/>
      <c r="N4671" s="106"/>
      <c r="O4671" s="111"/>
      <c r="P4671" s="111"/>
      <c r="Q4671" s="106"/>
      <c r="R4671" s="106"/>
      <c r="S4671" s="106"/>
      <c r="T4671" s="106"/>
      <c r="U4671" s="106"/>
      <c r="V4671" s="106"/>
      <c r="W4671" s="19"/>
      <c r="X4671" s="2"/>
      <c r="Y4671" s="4"/>
      <c r="Z4671" s="106"/>
      <c r="AA4671" s="114"/>
      <c r="AB4671" s="112"/>
      <c r="AC4671" s="178"/>
      <c r="AD4671" s="11"/>
      <c r="AE4671" s="106"/>
      <c r="AF4671" s="106"/>
      <c r="AG4671" s="106"/>
      <c r="AH4671" s="115"/>
      <c r="AI4671" s="116"/>
      <c r="AO4671" s="26"/>
      <c r="AP4671" s="26"/>
    </row>
    <row r="4672" spans="1:42" ht="15" customHeight="1" x14ac:dyDescent="0.25">
      <c r="A4672" s="105"/>
      <c r="B4672" s="106"/>
      <c r="C4672" s="2"/>
      <c r="D4672" s="2"/>
      <c r="E4672" s="106"/>
      <c r="F4672" s="107"/>
      <c r="G4672" s="108"/>
      <c r="H4672" s="109"/>
      <c r="I4672" s="109"/>
      <c r="J4672" s="110"/>
      <c r="K4672" s="117"/>
      <c r="L4672" s="178"/>
      <c r="M4672" s="178"/>
      <c r="N4672" s="106"/>
      <c r="O4672" s="111"/>
      <c r="P4672" s="111"/>
      <c r="Q4672" s="106"/>
      <c r="R4672" s="106"/>
      <c r="S4672" s="106"/>
      <c r="T4672" s="106"/>
      <c r="U4672" s="106"/>
      <c r="V4672" s="106"/>
      <c r="W4672" s="19"/>
      <c r="X4672" s="2"/>
      <c r="Y4672" s="4"/>
      <c r="Z4672" s="106"/>
      <c r="AA4672" s="114"/>
      <c r="AB4672" s="112"/>
      <c r="AC4672" s="178"/>
      <c r="AD4672" s="11"/>
      <c r="AE4672" s="106"/>
      <c r="AF4672" s="106"/>
      <c r="AG4672" s="106"/>
      <c r="AH4672" s="115"/>
      <c r="AI4672" s="116"/>
      <c r="AO4672" s="26"/>
      <c r="AP4672" s="26"/>
    </row>
    <row r="4673" spans="1:42" ht="15" customHeight="1" x14ac:dyDescent="0.25">
      <c r="A4673" s="105"/>
      <c r="B4673" s="106"/>
      <c r="C4673" s="2"/>
      <c r="D4673" s="2"/>
      <c r="E4673" s="106"/>
      <c r="F4673" s="107"/>
      <c r="G4673" s="108"/>
      <c r="H4673" s="109"/>
      <c r="I4673" s="109"/>
      <c r="J4673" s="110"/>
      <c r="K4673" s="117"/>
      <c r="L4673" s="178"/>
      <c r="M4673" s="178"/>
      <c r="N4673" s="106"/>
      <c r="O4673" s="111"/>
      <c r="P4673" s="111"/>
      <c r="Q4673" s="106"/>
      <c r="R4673" s="106"/>
      <c r="S4673" s="106"/>
      <c r="T4673" s="106"/>
      <c r="U4673" s="106"/>
      <c r="V4673" s="106"/>
      <c r="W4673" s="19"/>
      <c r="X4673" s="2"/>
      <c r="Y4673" s="4"/>
      <c r="Z4673" s="106"/>
      <c r="AA4673" s="114"/>
      <c r="AB4673" s="112"/>
      <c r="AC4673" s="178"/>
      <c r="AD4673" s="11"/>
      <c r="AE4673" s="106"/>
      <c r="AF4673" s="106"/>
      <c r="AG4673" s="106"/>
      <c r="AH4673" s="115"/>
      <c r="AI4673" s="116"/>
      <c r="AO4673" s="26"/>
      <c r="AP4673" s="26"/>
    </row>
    <row r="4674" spans="1:42" ht="15" customHeight="1" x14ac:dyDescent="0.25">
      <c r="A4674" s="105"/>
      <c r="B4674" s="106"/>
      <c r="C4674" s="2"/>
      <c r="D4674" s="2"/>
      <c r="E4674" s="106"/>
      <c r="F4674" s="107"/>
      <c r="G4674" s="108"/>
      <c r="H4674" s="109"/>
      <c r="I4674" s="109"/>
      <c r="J4674" s="110"/>
      <c r="K4674" s="117"/>
      <c r="L4674" s="178"/>
      <c r="M4674" s="178"/>
      <c r="N4674" s="106"/>
      <c r="O4674" s="111"/>
      <c r="P4674" s="111"/>
      <c r="Q4674" s="106"/>
      <c r="R4674" s="106"/>
      <c r="S4674" s="106"/>
      <c r="T4674" s="106"/>
      <c r="U4674" s="106"/>
      <c r="V4674" s="106"/>
      <c r="W4674" s="19"/>
      <c r="X4674" s="2"/>
      <c r="Y4674" s="4"/>
      <c r="Z4674" s="106"/>
      <c r="AA4674" s="114"/>
      <c r="AB4674" s="112"/>
      <c r="AC4674" s="178"/>
      <c r="AD4674" s="11"/>
      <c r="AE4674" s="106"/>
      <c r="AF4674" s="106"/>
      <c r="AG4674" s="106"/>
      <c r="AH4674" s="115"/>
      <c r="AI4674" s="116"/>
      <c r="AO4674" s="26"/>
      <c r="AP4674" s="26"/>
    </row>
    <row r="4675" spans="1:42" ht="15" customHeight="1" x14ac:dyDescent="0.25">
      <c r="A4675" s="105"/>
      <c r="B4675" s="106"/>
      <c r="C4675" s="2"/>
      <c r="D4675" s="2"/>
      <c r="E4675" s="106"/>
      <c r="F4675" s="107"/>
      <c r="G4675" s="108"/>
      <c r="H4675" s="109"/>
      <c r="I4675" s="109"/>
      <c r="J4675" s="110"/>
      <c r="K4675" s="117"/>
      <c r="L4675" s="178"/>
      <c r="M4675" s="178"/>
      <c r="N4675" s="106"/>
      <c r="O4675" s="111"/>
      <c r="P4675" s="111"/>
      <c r="Q4675" s="106"/>
      <c r="R4675" s="106"/>
      <c r="S4675" s="106"/>
      <c r="T4675" s="106"/>
      <c r="U4675" s="106"/>
      <c r="V4675" s="106"/>
      <c r="W4675" s="19"/>
      <c r="X4675" s="2"/>
      <c r="Y4675" s="4"/>
      <c r="Z4675" s="106"/>
      <c r="AA4675" s="114"/>
      <c r="AB4675" s="112"/>
      <c r="AC4675" s="178"/>
      <c r="AD4675" s="11"/>
      <c r="AE4675" s="106"/>
      <c r="AF4675" s="106"/>
      <c r="AG4675" s="106"/>
      <c r="AH4675" s="115"/>
      <c r="AI4675" s="116"/>
      <c r="AO4675" s="26"/>
      <c r="AP4675" s="26"/>
    </row>
    <row r="4676" spans="1:42" ht="15" customHeight="1" x14ac:dyDescent="0.25">
      <c r="A4676" s="105"/>
      <c r="B4676" s="106"/>
      <c r="C4676" s="2"/>
      <c r="D4676" s="2"/>
      <c r="E4676" s="106"/>
      <c r="F4676" s="107"/>
      <c r="G4676" s="108"/>
      <c r="H4676" s="109"/>
      <c r="I4676" s="109"/>
      <c r="J4676" s="110"/>
      <c r="K4676" s="117"/>
      <c r="L4676" s="178"/>
      <c r="M4676" s="178"/>
      <c r="N4676" s="106"/>
      <c r="O4676" s="111"/>
      <c r="P4676" s="111"/>
      <c r="Q4676" s="106"/>
      <c r="R4676" s="106"/>
      <c r="S4676" s="106"/>
      <c r="T4676" s="106"/>
      <c r="U4676" s="106"/>
      <c r="V4676" s="106"/>
      <c r="W4676" s="19"/>
      <c r="X4676" s="2"/>
      <c r="Y4676" s="4"/>
      <c r="Z4676" s="106"/>
      <c r="AA4676" s="114"/>
      <c r="AB4676" s="112"/>
      <c r="AC4676" s="178"/>
      <c r="AD4676" s="11"/>
      <c r="AE4676" s="106"/>
      <c r="AF4676" s="106"/>
      <c r="AG4676" s="106"/>
      <c r="AH4676" s="115"/>
      <c r="AI4676" s="116"/>
      <c r="AO4676" s="26"/>
      <c r="AP4676" s="26"/>
    </row>
    <row r="4677" spans="1:42" ht="15" customHeight="1" x14ac:dyDescent="0.25">
      <c r="A4677" s="105"/>
      <c r="B4677" s="106"/>
      <c r="C4677" s="2"/>
      <c r="D4677" s="2"/>
      <c r="E4677" s="106"/>
      <c r="F4677" s="107"/>
      <c r="G4677" s="108"/>
      <c r="H4677" s="109"/>
      <c r="I4677" s="109"/>
      <c r="J4677" s="110"/>
      <c r="K4677" s="117"/>
      <c r="L4677" s="178"/>
      <c r="M4677" s="178"/>
      <c r="N4677" s="106"/>
      <c r="O4677" s="111"/>
      <c r="P4677" s="111"/>
      <c r="Q4677" s="106"/>
      <c r="R4677" s="106"/>
      <c r="S4677" s="106"/>
      <c r="T4677" s="106"/>
      <c r="U4677" s="106"/>
      <c r="V4677" s="106"/>
      <c r="W4677" s="19"/>
      <c r="X4677" s="2"/>
      <c r="Y4677" s="4"/>
      <c r="Z4677" s="106"/>
      <c r="AA4677" s="114"/>
      <c r="AB4677" s="112"/>
      <c r="AC4677" s="178"/>
      <c r="AD4677" s="11"/>
      <c r="AE4677" s="106"/>
      <c r="AF4677" s="106"/>
      <c r="AG4677" s="106"/>
      <c r="AH4677" s="115"/>
      <c r="AI4677" s="116"/>
      <c r="AO4677" s="26"/>
      <c r="AP4677" s="26"/>
    </row>
    <row r="4678" spans="1:42" ht="15" customHeight="1" x14ac:dyDescent="0.25">
      <c r="A4678" s="105"/>
      <c r="B4678" s="106"/>
      <c r="C4678" s="2"/>
      <c r="D4678" s="2"/>
      <c r="E4678" s="106"/>
      <c r="F4678" s="107"/>
      <c r="G4678" s="108"/>
      <c r="H4678" s="109"/>
      <c r="I4678" s="109"/>
      <c r="J4678" s="110"/>
      <c r="K4678" s="117"/>
      <c r="L4678" s="178"/>
      <c r="M4678" s="178"/>
      <c r="N4678" s="106"/>
      <c r="O4678" s="111"/>
      <c r="P4678" s="111"/>
      <c r="Q4678" s="106"/>
      <c r="R4678" s="106"/>
      <c r="S4678" s="106"/>
      <c r="T4678" s="106"/>
      <c r="U4678" s="106"/>
      <c r="V4678" s="106"/>
      <c r="W4678" s="19"/>
      <c r="X4678" s="2"/>
      <c r="Y4678" s="4"/>
      <c r="Z4678" s="106"/>
      <c r="AA4678" s="114"/>
      <c r="AB4678" s="112"/>
      <c r="AC4678" s="178"/>
      <c r="AD4678" s="11"/>
      <c r="AE4678" s="106"/>
      <c r="AF4678" s="106"/>
      <c r="AG4678" s="106"/>
      <c r="AH4678" s="115"/>
      <c r="AI4678" s="116"/>
      <c r="AO4678" s="26"/>
      <c r="AP4678" s="26"/>
    </row>
    <row r="4679" spans="1:42" ht="15" customHeight="1" x14ac:dyDescent="0.25">
      <c r="A4679" s="105"/>
      <c r="B4679" s="106"/>
      <c r="C4679" s="2"/>
      <c r="D4679" s="2"/>
      <c r="E4679" s="106"/>
      <c r="F4679" s="107"/>
      <c r="G4679" s="108"/>
      <c r="H4679" s="109"/>
      <c r="I4679" s="109"/>
      <c r="J4679" s="110"/>
      <c r="K4679" s="117"/>
      <c r="L4679" s="178"/>
      <c r="M4679" s="178"/>
      <c r="N4679" s="106"/>
      <c r="O4679" s="111"/>
      <c r="P4679" s="111"/>
      <c r="Q4679" s="106"/>
      <c r="R4679" s="106"/>
      <c r="S4679" s="106"/>
      <c r="T4679" s="106"/>
      <c r="U4679" s="106"/>
      <c r="V4679" s="106"/>
      <c r="W4679" s="19"/>
      <c r="X4679" s="2"/>
      <c r="Y4679" s="4"/>
      <c r="Z4679" s="106"/>
      <c r="AA4679" s="114"/>
      <c r="AB4679" s="112"/>
      <c r="AC4679" s="178"/>
      <c r="AD4679" s="11"/>
      <c r="AE4679" s="106"/>
      <c r="AF4679" s="106"/>
      <c r="AG4679" s="106"/>
      <c r="AH4679" s="115"/>
      <c r="AI4679" s="116"/>
      <c r="AO4679" s="26"/>
      <c r="AP4679" s="26"/>
    </row>
    <row r="4680" spans="1:42" ht="15" customHeight="1" x14ac:dyDescent="0.25">
      <c r="A4680" s="105"/>
      <c r="B4680" s="106"/>
      <c r="C4680" s="2"/>
      <c r="D4680" s="2"/>
      <c r="E4680" s="106"/>
      <c r="F4680" s="107"/>
      <c r="G4680" s="108"/>
      <c r="H4680" s="109"/>
      <c r="I4680" s="109"/>
      <c r="J4680" s="110"/>
      <c r="K4680" s="117"/>
      <c r="L4680" s="178"/>
      <c r="M4680" s="178"/>
      <c r="N4680" s="106"/>
      <c r="O4680" s="111"/>
      <c r="P4680" s="111"/>
      <c r="Q4680" s="106"/>
      <c r="R4680" s="106"/>
      <c r="S4680" s="106"/>
      <c r="T4680" s="106"/>
      <c r="U4680" s="106"/>
      <c r="V4680" s="106"/>
      <c r="W4680" s="19"/>
      <c r="X4680" s="2"/>
      <c r="Y4680" s="4"/>
      <c r="Z4680" s="106"/>
      <c r="AA4680" s="114"/>
      <c r="AB4680" s="112"/>
      <c r="AC4680" s="178"/>
      <c r="AD4680" s="11"/>
      <c r="AE4680" s="106"/>
      <c r="AF4680" s="106"/>
      <c r="AG4680" s="106"/>
      <c r="AH4680" s="115"/>
      <c r="AI4680" s="116"/>
      <c r="AO4680" s="26"/>
      <c r="AP4680" s="26"/>
    </row>
    <row r="4681" spans="1:42" ht="15" customHeight="1" x14ac:dyDescent="0.25">
      <c r="A4681" s="105"/>
      <c r="B4681" s="106"/>
      <c r="C4681" s="2"/>
      <c r="D4681" s="2"/>
      <c r="E4681" s="106"/>
      <c r="F4681" s="107"/>
      <c r="G4681" s="108"/>
      <c r="H4681" s="109"/>
      <c r="I4681" s="109"/>
      <c r="J4681" s="110"/>
      <c r="K4681" s="117"/>
      <c r="L4681" s="178"/>
      <c r="M4681" s="178"/>
      <c r="N4681" s="106"/>
      <c r="O4681" s="111"/>
      <c r="P4681" s="111"/>
      <c r="Q4681" s="106"/>
      <c r="R4681" s="106"/>
      <c r="S4681" s="106"/>
      <c r="T4681" s="106"/>
      <c r="U4681" s="106"/>
      <c r="V4681" s="106"/>
      <c r="W4681" s="19"/>
      <c r="X4681" s="2"/>
      <c r="Y4681" s="4"/>
      <c r="Z4681" s="106"/>
      <c r="AA4681" s="114"/>
      <c r="AB4681" s="112"/>
      <c r="AC4681" s="178"/>
      <c r="AD4681" s="11"/>
      <c r="AE4681" s="106"/>
      <c r="AF4681" s="106"/>
      <c r="AG4681" s="106"/>
      <c r="AH4681" s="115"/>
      <c r="AI4681" s="116"/>
      <c r="AO4681" s="26"/>
      <c r="AP4681" s="26"/>
    </row>
    <row r="4682" spans="1:42" ht="15" customHeight="1" x14ac:dyDescent="0.25">
      <c r="A4682" s="105"/>
      <c r="B4682" s="106"/>
      <c r="C4682" s="2"/>
      <c r="D4682" s="2"/>
      <c r="E4682" s="106"/>
      <c r="F4682" s="107"/>
      <c r="G4682" s="108"/>
      <c r="H4682" s="109"/>
      <c r="I4682" s="109"/>
      <c r="J4682" s="110"/>
      <c r="K4682" s="117"/>
      <c r="L4682" s="178"/>
      <c r="M4682" s="178"/>
      <c r="N4682" s="106"/>
      <c r="O4682" s="111"/>
      <c r="P4682" s="111"/>
      <c r="Q4682" s="106"/>
      <c r="R4682" s="106"/>
      <c r="S4682" s="106"/>
      <c r="T4682" s="106"/>
      <c r="U4682" s="106"/>
      <c r="V4682" s="106"/>
      <c r="W4682" s="19"/>
      <c r="X4682" s="2"/>
      <c r="Y4682" s="4"/>
      <c r="Z4682" s="106"/>
      <c r="AA4682" s="114"/>
      <c r="AB4682" s="112"/>
      <c r="AC4682" s="178"/>
      <c r="AD4682" s="11"/>
      <c r="AE4682" s="106"/>
      <c r="AF4682" s="106"/>
      <c r="AG4682" s="106"/>
      <c r="AH4682" s="115"/>
      <c r="AI4682" s="116"/>
      <c r="AO4682" s="26"/>
      <c r="AP4682" s="26"/>
    </row>
    <row r="4683" spans="1:42" ht="15" customHeight="1" x14ac:dyDescent="0.25">
      <c r="A4683" s="105"/>
      <c r="B4683" s="106"/>
      <c r="C4683" s="2"/>
      <c r="D4683" s="2"/>
      <c r="E4683" s="106"/>
      <c r="F4683" s="107"/>
      <c r="G4683" s="108"/>
      <c r="H4683" s="109"/>
      <c r="I4683" s="109"/>
      <c r="J4683" s="110"/>
      <c r="K4683" s="117"/>
      <c r="L4683" s="178"/>
      <c r="M4683" s="178"/>
      <c r="N4683" s="106"/>
      <c r="O4683" s="111"/>
      <c r="P4683" s="111"/>
      <c r="Q4683" s="106"/>
      <c r="R4683" s="106"/>
      <c r="S4683" s="106"/>
      <c r="T4683" s="106"/>
      <c r="U4683" s="106"/>
      <c r="V4683" s="106"/>
      <c r="W4683" s="19"/>
      <c r="X4683" s="2"/>
      <c r="Y4683" s="4"/>
      <c r="Z4683" s="106"/>
      <c r="AA4683" s="114"/>
      <c r="AB4683" s="112"/>
      <c r="AC4683" s="178"/>
      <c r="AD4683" s="11"/>
      <c r="AE4683" s="106"/>
      <c r="AF4683" s="106"/>
      <c r="AG4683" s="106"/>
      <c r="AH4683" s="115"/>
      <c r="AI4683" s="116"/>
      <c r="AO4683" s="26"/>
      <c r="AP4683" s="26"/>
    </row>
    <row r="4684" spans="1:42" ht="15" customHeight="1" x14ac:dyDescent="0.25">
      <c r="A4684" s="105"/>
      <c r="B4684" s="106"/>
      <c r="C4684" s="2"/>
      <c r="D4684" s="2"/>
      <c r="E4684" s="106"/>
      <c r="F4684" s="107"/>
      <c r="G4684" s="108"/>
      <c r="H4684" s="109"/>
      <c r="I4684" s="109"/>
      <c r="J4684" s="110"/>
      <c r="K4684" s="117"/>
      <c r="L4684" s="178"/>
      <c r="M4684" s="178"/>
      <c r="N4684" s="106"/>
      <c r="O4684" s="111"/>
      <c r="P4684" s="111"/>
      <c r="Q4684" s="106"/>
      <c r="R4684" s="106"/>
      <c r="S4684" s="106"/>
      <c r="T4684" s="106"/>
      <c r="U4684" s="106"/>
      <c r="V4684" s="106"/>
      <c r="W4684" s="19"/>
      <c r="X4684" s="2"/>
      <c r="Y4684" s="4"/>
      <c r="Z4684" s="106"/>
      <c r="AA4684" s="114"/>
      <c r="AB4684" s="112"/>
      <c r="AC4684" s="178"/>
      <c r="AD4684" s="11"/>
      <c r="AE4684" s="106"/>
      <c r="AF4684" s="106"/>
      <c r="AG4684" s="106"/>
      <c r="AH4684" s="115"/>
      <c r="AI4684" s="116"/>
      <c r="AO4684" s="26"/>
      <c r="AP4684" s="26"/>
    </row>
    <row r="4685" spans="1:42" ht="15" customHeight="1" x14ac:dyDescent="0.25">
      <c r="A4685" s="105"/>
      <c r="B4685" s="106"/>
      <c r="C4685" s="2"/>
      <c r="D4685" s="2"/>
      <c r="E4685" s="106"/>
      <c r="F4685" s="107"/>
      <c r="G4685" s="108"/>
      <c r="H4685" s="109"/>
      <c r="I4685" s="109"/>
      <c r="J4685" s="110"/>
      <c r="K4685" s="117"/>
      <c r="L4685" s="178"/>
      <c r="M4685" s="178"/>
      <c r="N4685" s="106"/>
      <c r="O4685" s="111"/>
      <c r="P4685" s="111"/>
      <c r="Q4685" s="106"/>
      <c r="R4685" s="106"/>
      <c r="S4685" s="106"/>
      <c r="T4685" s="106"/>
      <c r="U4685" s="106"/>
      <c r="V4685" s="106"/>
      <c r="W4685" s="19"/>
      <c r="X4685" s="2"/>
      <c r="Y4685" s="4"/>
      <c r="Z4685" s="106"/>
      <c r="AA4685" s="114"/>
      <c r="AB4685" s="112"/>
      <c r="AC4685" s="178"/>
      <c r="AD4685" s="11"/>
      <c r="AE4685" s="106"/>
      <c r="AF4685" s="106"/>
      <c r="AG4685" s="106"/>
      <c r="AH4685" s="115"/>
      <c r="AI4685" s="116"/>
      <c r="AO4685" s="26"/>
      <c r="AP4685" s="26"/>
    </row>
    <row r="4686" spans="1:42" ht="15" customHeight="1" x14ac:dyDescent="0.25">
      <c r="A4686" s="105"/>
      <c r="B4686" s="106"/>
      <c r="C4686" s="2"/>
      <c r="D4686" s="2"/>
      <c r="E4686" s="106"/>
      <c r="F4686" s="107"/>
      <c r="G4686" s="108"/>
      <c r="H4686" s="109"/>
      <c r="I4686" s="109"/>
      <c r="J4686" s="110"/>
      <c r="K4686" s="117"/>
      <c r="L4686" s="178"/>
      <c r="M4686" s="178"/>
      <c r="N4686" s="106"/>
      <c r="O4686" s="111"/>
      <c r="P4686" s="111"/>
      <c r="Q4686" s="106"/>
      <c r="R4686" s="106"/>
      <c r="S4686" s="106"/>
      <c r="T4686" s="106"/>
      <c r="U4686" s="106"/>
      <c r="V4686" s="106"/>
      <c r="W4686" s="19"/>
      <c r="X4686" s="2"/>
      <c r="Y4686" s="4"/>
      <c r="Z4686" s="106"/>
      <c r="AA4686" s="114"/>
      <c r="AB4686" s="112"/>
      <c r="AC4686" s="178"/>
      <c r="AD4686" s="11"/>
      <c r="AE4686" s="106"/>
      <c r="AF4686" s="106"/>
      <c r="AG4686" s="106"/>
      <c r="AH4686" s="115"/>
      <c r="AI4686" s="116"/>
      <c r="AO4686" s="26"/>
      <c r="AP4686" s="26"/>
    </row>
    <row r="4687" spans="1:42" ht="15" customHeight="1" x14ac:dyDescent="0.25">
      <c r="A4687" s="105"/>
      <c r="B4687" s="106"/>
      <c r="C4687" s="2"/>
      <c r="D4687" s="2"/>
      <c r="E4687" s="106"/>
      <c r="F4687" s="107"/>
      <c r="G4687" s="108"/>
      <c r="H4687" s="109"/>
      <c r="I4687" s="109"/>
      <c r="J4687" s="110"/>
      <c r="K4687" s="117"/>
      <c r="L4687" s="178"/>
      <c r="M4687" s="178"/>
      <c r="N4687" s="106"/>
      <c r="O4687" s="111"/>
      <c r="P4687" s="111"/>
      <c r="Q4687" s="106"/>
      <c r="R4687" s="106"/>
      <c r="S4687" s="106"/>
      <c r="T4687" s="106"/>
      <c r="U4687" s="106"/>
      <c r="V4687" s="106"/>
      <c r="W4687" s="19"/>
      <c r="X4687" s="2"/>
      <c r="Y4687" s="4"/>
      <c r="Z4687" s="106"/>
      <c r="AA4687" s="114"/>
      <c r="AB4687" s="112"/>
      <c r="AC4687" s="178"/>
      <c r="AD4687" s="11"/>
      <c r="AE4687" s="106"/>
      <c r="AF4687" s="106"/>
      <c r="AG4687" s="106"/>
      <c r="AH4687" s="115"/>
      <c r="AI4687" s="116"/>
      <c r="AO4687" s="26"/>
      <c r="AP4687" s="26"/>
    </row>
    <row r="4688" spans="1:42" ht="15" customHeight="1" x14ac:dyDescent="0.25">
      <c r="A4688" s="105"/>
      <c r="B4688" s="106"/>
      <c r="C4688" s="2"/>
      <c r="D4688" s="2"/>
      <c r="E4688" s="106"/>
      <c r="F4688" s="107"/>
      <c r="G4688" s="108"/>
      <c r="H4688" s="109"/>
      <c r="I4688" s="109"/>
      <c r="J4688" s="110"/>
      <c r="K4688" s="117"/>
      <c r="L4688" s="178"/>
      <c r="M4688" s="178"/>
      <c r="N4688" s="106"/>
      <c r="O4688" s="111"/>
      <c r="P4688" s="111"/>
      <c r="Q4688" s="106"/>
      <c r="R4688" s="106"/>
      <c r="S4688" s="106"/>
      <c r="T4688" s="106"/>
      <c r="U4688" s="106"/>
      <c r="V4688" s="106"/>
      <c r="W4688" s="19"/>
      <c r="X4688" s="2"/>
      <c r="Y4688" s="4"/>
      <c r="Z4688" s="106"/>
      <c r="AA4688" s="114"/>
      <c r="AB4688" s="112"/>
      <c r="AC4688" s="178"/>
      <c r="AD4688" s="11"/>
      <c r="AE4688" s="106"/>
      <c r="AF4688" s="106"/>
      <c r="AG4688" s="106"/>
      <c r="AH4688" s="115"/>
      <c r="AI4688" s="116"/>
      <c r="AO4688" s="26"/>
      <c r="AP4688" s="26"/>
    </row>
    <row r="4689" spans="1:42" ht="15" customHeight="1" x14ac:dyDescent="0.25">
      <c r="A4689" s="105"/>
      <c r="B4689" s="106"/>
      <c r="C4689" s="2"/>
      <c r="D4689" s="2"/>
      <c r="E4689" s="106"/>
      <c r="F4689" s="107"/>
      <c r="G4689" s="108"/>
      <c r="H4689" s="109"/>
      <c r="I4689" s="109"/>
      <c r="J4689" s="110"/>
      <c r="K4689" s="117"/>
      <c r="L4689" s="178"/>
      <c r="M4689" s="178"/>
      <c r="N4689" s="106"/>
      <c r="O4689" s="111"/>
      <c r="P4689" s="111"/>
      <c r="Q4689" s="106"/>
      <c r="R4689" s="106"/>
      <c r="S4689" s="106"/>
      <c r="T4689" s="106"/>
      <c r="U4689" s="106"/>
      <c r="V4689" s="106"/>
      <c r="W4689" s="19"/>
      <c r="X4689" s="2"/>
      <c r="Y4689" s="4"/>
      <c r="Z4689" s="106"/>
      <c r="AA4689" s="114"/>
      <c r="AB4689" s="112"/>
      <c r="AC4689" s="178"/>
      <c r="AD4689" s="11"/>
      <c r="AE4689" s="106"/>
      <c r="AF4689" s="106"/>
      <c r="AG4689" s="106"/>
      <c r="AH4689" s="115"/>
      <c r="AI4689" s="116"/>
      <c r="AO4689" s="26"/>
      <c r="AP4689" s="26"/>
    </row>
    <row r="4690" spans="1:42" ht="15" customHeight="1" x14ac:dyDescent="0.25">
      <c r="A4690" s="105"/>
      <c r="B4690" s="106"/>
      <c r="C4690" s="2"/>
      <c r="D4690" s="2"/>
      <c r="E4690" s="106"/>
      <c r="F4690" s="107"/>
      <c r="G4690" s="108"/>
      <c r="H4690" s="109"/>
      <c r="I4690" s="109"/>
      <c r="J4690" s="110"/>
      <c r="K4690" s="117"/>
      <c r="L4690" s="178"/>
      <c r="M4690" s="178"/>
      <c r="N4690" s="106"/>
      <c r="O4690" s="111"/>
      <c r="P4690" s="111"/>
      <c r="Q4690" s="106"/>
      <c r="R4690" s="106"/>
      <c r="S4690" s="106"/>
      <c r="T4690" s="106"/>
      <c r="U4690" s="106"/>
      <c r="V4690" s="106"/>
      <c r="W4690" s="19"/>
      <c r="X4690" s="2"/>
      <c r="Y4690" s="4"/>
      <c r="Z4690" s="106"/>
      <c r="AA4690" s="114"/>
      <c r="AB4690" s="112"/>
      <c r="AC4690" s="178"/>
      <c r="AD4690" s="11"/>
      <c r="AE4690" s="106"/>
      <c r="AF4690" s="106"/>
      <c r="AG4690" s="106"/>
      <c r="AH4690" s="115"/>
      <c r="AI4690" s="116"/>
      <c r="AO4690" s="26"/>
      <c r="AP4690" s="26"/>
    </row>
    <row r="4691" spans="1:42" ht="15" customHeight="1" x14ac:dyDescent="0.25">
      <c r="A4691" s="105"/>
      <c r="B4691" s="106"/>
      <c r="C4691" s="2"/>
      <c r="D4691" s="2"/>
      <c r="E4691" s="106"/>
      <c r="F4691" s="107"/>
      <c r="G4691" s="108"/>
      <c r="H4691" s="109"/>
      <c r="I4691" s="109"/>
      <c r="J4691" s="110"/>
      <c r="K4691" s="117"/>
      <c r="L4691" s="178"/>
      <c r="M4691" s="178"/>
      <c r="N4691" s="106"/>
      <c r="O4691" s="111"/>
      <c r="P4691" s="111"/>
      <c r="Q4691" s="106"/>
      <c r="R4691" s="106"/>
      <c r="S4691" s="106"/>
      <c r="T4691" s="106"/>
      <c r="U4691" s="106"/>
      <c r="V4691" s="106"/>
      <c r="W4691" s="19"/>
      <c r="X4691" s="2"/>
      <c r="Y4691" s="4"/>
      <c r="Z4691" s="106"/>
      <c r="AA4691" s="114"/>
      <c r="AB4691" s="112"/>
      <c r="AC4691" s="178"/>
      <c r="AD4691" s="11"/>
      <c r="AE4691" s="106"/>
      <c r="AF4691" s="106"/>
      <c r="AG4691" s="106"/>
      <c r="AH4691" s="115"/>
      <c r="AI4691" s="116"/>
      <c r="AO4691" s="26"/>
      <c r="AP4691" s="26"/>
    </row>
    <row r="4692" spans="1:42" ht="15" customHeight="1" x14ac:dyDescent="0.25">
      <c r="A4692" s="105"/>
      <c r="B4692" s="106"/>
      <c r="C4692" s="2"/>
      <c r="D4692" s="2"/>
      <c r="E4692" s="106"/>
      <c r="F4692" s="107"/>
      <c r="G4692" s="108"/>
      <c r="H4692" s="109"/>
      <c r="I4692" s="109"/>
      <c r="J4692" s="110"/>
      <c r="K4692" s="117"/>
      <c r="L4692" s="178"/>
      <c r="M4692" s="178"/>
      <c r="N4692" s="106"/>
      <c r="O4692" s="111"/>
      <c r="P4692" s="111"/>
      <c r="Q4692" s="106"/>
      <c r="R4692" s="106"/>
      <c r="S4692" s="106"/>
      <c r="T4692" s="106"/>
      <c r="U4692" s="106"/>
      <c r="V4692" s="106"/>
      <c r="W4692" s="19"/>
      <c r="X4692" s="2"/>
      <c r="Y4692" s="4"/>
      <c r="Z4692" s="106"/>
      <c r="AA4692" s="114"/>
      <c r="AB4692" s="112"/>
      <c r="AC4692" s="178"/>
      <c r="AD4692" s="11"/>
      <c r="AE4692" s="106"/>
      <c r="AF4692" s="106"/>
      <c r="AG4692" s="106"/>
      <c r="AH4692" s="115"/>
      <c r="AI4692" s="116"/>
      <c r="AO4692" s="26"/>
      <c r="AP4692" s="26"/>
    </row>
    <row r="4693" spans="1:42" ht="15" customHeight="1" x14ac:dyDescent="0.25">
      <c r="A4693" s="105"/>
      <c r="B4693" s="106"/>
      <c r="C4693" s="2"/>
      <c r="D4693" s="2"/>
      <c r="E4693" s="106"/>
      <c r="F4693" s="107"/>
      <c r="G4693" s="108"/>
      <c r="H4693" s="109"/>
      <c r="I4693" s="109"/>
      <c r="J4693" s="110"/>
      <c r="K4693" s="117"/>
      <c r="L4693" s="178"/>
      <c r="M4693" s="178"/>
      <c r="N4693" s="106"/>
      <c r="O4693" s="111"/>
      <c r="P4693" s="111"/>
      <c r="Q4693" s="106"/>
      <c r="R4693" s="106"/>
      <c r="S4693" s="106"/>
      <c r="T4693" s="106"/>
      <c r="U4693" s="106"/>
      <c r="V4693" s="106"/>
      <c r="W4693" s="19"/>
      <c r="X4693" s="2"/>
      <c r="Y4693" s="4"/>
      <c r="Z4693" s="106"/>
      <c r="AA4693" s="114"/>
      <c r="AB4693" s="112"/>
      <c r="AC4693" s="178"/>
      <c r="AD4693" s="11"/>
      <c r="AE4693" s="106"/>
      <c r="AF4693" s="106"/>
      <c r="AG4693" s="106"/>
      <c r="AH4693" s="115"/>
      <c r="AI4693" s="116"/>
      <c r="AO4693" s="26"/>
      <c r="AP4693" s="26"/>
    </row>
    <row r="4694" spans="1:42" ht="15" customHeight="1" x14ac:dyDescent="0.25">
      <c r="A4694" s="105"/>
      <c r="B4694" s="106"/>
      <c r="C4694" s="2"/>
      <c r="D4694" s="2"/>
      <c r="E4694" s="106"/>
      <c r="F4694" s="107"/>
      <c r="G4694" s="108"/>
      <c r="H4694" s="109"/>
      <c r="I4694" s="109"/>
      <c r="J4694" s="110"/>
      <c r="K4694" s="117"/>
      <c r="L4694" s="178"/>
      <c r="M4694" s="178"/>
      <c r="N4694" s="106"/>
      <c r="O4694" s="111"/>
      <c r="P4694" s="111"/>
      <c r="Q4694" s="106"/>
      <c r="R4694" s="106"/>
      <c r="S4694" s="106"/>
      <c r="T4694" s="106"/>
      <c r="U4694" s="106"/>
      <c r="V4694" s="106"/>
      <c r="W4694" s="19"/>
      <c r="X4694" s="2"/>
      <c r="Y4694" s="4"/>
      <c r="Z4694" s="106"/>
      <c r="AA4694" s="114"/>
      <c r="AB4694" s="112"/>
      <c r="AC4694" s="178"/>
      <c r="AD4694" s="11"/>
      <c r="AE4694" s="106"/>
      <c r="AF4694" s="106"/>
      <c r="AG4694" s="106"/>
      <c r="AH4694" s="115"/>
      <c r="AI4694" s="116"/>
      <c r="AO4694" s="26"/>
      <c r="AP4694" s="26"/>
    </row>
    <row r="4695" spans="1:42" ht="15" customHeight="1" x14ac:dyDescent="0.25">
      <c r="A4695" s="105"/>
      <c r="B4695" s="106"/>
      <c r="C4695" s="2"/>
      <c r="D4695" s="2"/>
      <c r="E4695" s="106"/>
      <c r="F4695" s="107"/>
      <c r="G4695" s="108"/>
      <c r="H4695" s="109"/>
      <c r="I4695" s="109"/>
      <c r="J4695" s="110"/>
      <c r="K4695" s="117"/>
      <c r="L4695" s="178"/>
      <c r="M4695" s="178"/>
      <c r="N4695" s="106"/>
      <c r="O4695" s="111"/>
      <c r="P4695" s="111"/>
      <c r="Q4695" s="106"/>
      <c r="R4695" s="106"/>
      <c r="S4695" s="106"/>
      <c r="T4695" s="106"/>
      <c r="U4695" s="106"/>
      <c r="V4695" s="106"/>
      <c r="W4695" s="19"/>
      <c r="X4695" s="2"/>
      <c r="Y4695" s="4"/>
      <c r="Z4695" s="106"/>
      <c r="AA4695" s="114"/>
      <c r="AB4695" s="112"/>
      <c r="AC4695" s="178"/>
      <c r="AD4695" s="11"/>
      <c r="AE4695" s="106"/>
      <c r="AF4695" s="106"/>
      <c r="AG4695" s="106"/>
      <c r="AH4695" s="115"/>
      <c r="AI4695" s="116"/>
      <c r="AO4695" s="26"/>
      <c r="AP4695" s="26"/>
    </row>
    <row r="4696" spans="1:42" ht="15" customHeight="1" x14ac:dyDescent="0.25">
      <c r="A4696" s="105"/>
      <c r="B4696" s="106"/>
      <c r="C4696" s="2"/>
      <c r="D4696" s="2"/>
      <c r="E4696" s="106"/>
      <c r="F4696" s="107"/>
      <c r="G4696" s="108"/>
      <c r="H4696" s="109"/>
      <c r="I4696" s="109"/>
      <c r="J4696" s="110"/>
      <c r="K4696" s="117"/>
      <c r="L4696" s="178"/>
      <c r="M4696" s="178"/>
      <c r="N4696" s="106"/>
      <c r="O4696" s="111"/>
      <c r="P4696" s="111"/>
      <c r="Q4696" s="106"/>
      <c r="R4696" s="106"/>
      <c r="S4696" s="106"/>
      <c r="T4696" s="106"/>
      <c r="U4696" s="106"/>
      <c r="V4696" s="106"/>
      <c r="W4696" s="19"/>
      <c r="X4696" s="2"/>
      <c r="Y4696" s="4"/>
      <c r="Z4696" s="106"/>
      <c r="AA4696" s="114"/>
      <c r="AB4696" s="112"/>
      <c r="AC4696" s="178"/>
      <c r="AD4696" s="11"/>
      <c r="AE4696" s="106"/>
      <c r="AF4696" s="106"/>
      <c r="AG4696" s="106"/>
      <c r="AH4696" s="115"/>
      <c r="AI4696" s="116"/>
      <c r="AO4696" s="26"/>
      <c r="AP4696" s="26"/>
    </row>
    <row r="4697" spans="1:42" ht="15" customHeight="1" x14ac:dyDescent="0.25">
      <c r="A4697" s="105"/>
      <c r="B4697" s="106"/>
      <c r="C4697" s="2"/>
      <c r="D4697" s="2"/>
      <c r="E4697" s="106"/>
      <c r="F4697" s="107"/>
      <c r="G4697" s="108"/>
      <c r="H4697" s="109"/>
      <c r="I4697" s="109"/>
      <c r="J4697" s="110"/>
      <c r="K4697" s="117"/>
      <c r="L4697" s="178"/>
      <c r="M4697" s="178"/>
      <c r="N4697" s="106"/>
      <c r="O4697" s="111"/>
      <c r="P4697" s="111"/>
      <c r="Q4697" s="106"/>
      <c r="R4697" s="106"/>
      <c r="S4697" s="106"/>
      <c r="T4697" s="106"/>
      <c r="U4697" s="106"/>
      <c r="V4697" s="106"/>
      <c r="W4697" s="19"/>
      <c r="X4697" s="2"/>
      <c r="Y4697" s="4"/>
      <c r="Z4697" s="106"/>
      <c r="AA4697" s="114"/>
      <c r="AB4697" s="112"/>
      <c r="AC4697" s="178"/>
      <c r="AD4697" s="11"/>
      <c r="AE4697" s="106"/>
      <c r="AF4697" s="106"/>
      <c r="AG4697" s="106"/>
      <c r="AH4697" s="115"/>
      <c r="AI4697" s="116"/>
      <c r="AO4697" s="26"/>
      <c r="AP4697" s="26"/>
    </row>
    <row r="4698" spans="1:42" ht="15" customHeight="1" x14ac:dyDescent="0.25">
      <c r="A4698" s="105"/>
      <c r="B4698" s="106"/>
      <c r="C4698" s="2"/>
      <c r="D4698" s="2"/>
      <c r="E4698" s="106"/>
      <c r="F4698" s="107"/>
      <c r="G4698" s="108"/>
      <c r="H4698" s="109"/>
      <c r="I4698" s="109"/>
      <c r="J4698" s="110"/>
      <c r="K4698" s="117"/>
      <c r="L4698" s="178"/>
      <c r="M4698" s="178"/>
      <c r="N4698" s="106"/>
      <c r="O4698" s="111"/>
      <c r="P4698" s="111"/>
      <c r="Q4698" s="106"/>
      <c r="R4698" s="106"/>
      <c r="S4698" s="106"/>
      <c r="T4698" s="106"/>
      <c r="U4698" s="106"/>
      <c r="V4698" s="106"/>
      <c r="W4698" s="19"/>
      <c r="X4698" s="2"/>
      <c r="Y4698" s="4"/>
      <c r="Z4698" s="106"/>
      <c r="AA4698" s="114"/>
      <c r="AB4698" s="112"/>
      <c r="AC4698" s="178"/>
      <c r="AD4698" s="11"/>
      <c r="AE4698" s="106"/>
      <c r="AF4698" s="106"/>
      <c r="AG4698" s="106"/>
      <c r="AH4698" s="115"/>
      <c r="AI4698" s="116"/>
      <c r="AO4698" s="26"/>
      <c r="AP4698" s="26"/>
    </row>
    <row r="4699" spans="1:42" ht="15" customHeight="1" x14ac:dyDescent="0.25">
      <c r="A4699" s="105"/>
      <c r="B4699" s="106"/>
      <c r="C4699" s="2"/>
      <c r="D4699" s="2"/>
      <c r="E4699" s="106"/>
      <c r="F4699" s="107"/>
      <c r="G4699" s="108"/>
      <c r="H4699" s="109"/>
      <c r="I4699" s="109"/>
      <c r="J4699" s="110"/>
      <c r="K4699" s="117"/>
      <c r="L4699" s="178"/>
      <c r="M4699" s="178"/>
      <c r="N4699" s="106"/>
      <c r="O4699" s="111"/>
      <c r="P4699" s="111"/>
      <c r="Q4699" s="106"/>
      <c r="R4699" s="106"/>
      <c r="S4699" s="106"/>
      <c r="T4699" s="106"/>
      <c r="U4699" s="106"/>
      <c r="V4699" s="106"/>
      <c r="W4699" s="19"/>
      <c r="X4699" s="2"/>
      <c r="Y4699" s="4"/>
      <c r="Z4699" s="106"/>
      <c r="AA4699" s="114"/>
      <c r="AB4699" s="112"/>
      <c r="AC4699" s="178"/>
      <c r="AD4699" s="11"/>
      <c r="AE4699" s="106"/>
      <c r="AF4699" s="106"/>
      <c r="AG4699" s="106"/>
      <c r="AH4699" s="115"/>
      <c r="AI4699" s="116"/>
      <c r="AO4699" s="26"/>
      <c r="AP4699" s="26"/>
    </row>
    <row r="4700" spans="1:42" ht="15" customHeight="1" x14ac:dyDescent="0.25">
      <c r="A4700" s="105"/>
      <c r="B4700" s="106"/>
      <c r="C4700" s="2"/>
      <c r="D4700" s="2"/>
      <c r="E4700" s="106"/>
      <c r="F4700" s="107"/>
      <c r="G4700" s="108"/>
      <c r="H4700" s="109"/>
      <c r="I4700" s="109"/>
      <c r="J4700" s="110"/>
      <c r="K4700" s="117"/>
      <c r="L4700" s="178"/>
      <c r="M4700" s="178"/>
      <c r="N4700" s="106"/>
      <c r="O4700" s="111"/>
      <c r="P4700" s="111"/>
      <c r="Q4700" s="106"/>
      <c r="R4700" s="106"/>
      <c r="S4700" s="106"/>
      <c r="T4700" s="106"/>
      <c r="U4700" s="106"/>
      <c r="V4700" s="106"/>
      <c r="W4700" s="19"/>
      <c r="X4700" s="2"/>
      <c r="Y4700" s="4"/>
      <c r="Z4700" s="106"/>
      <c r="AA4700" s="114"/>
      <c r="AB4700" s="112"/>
      <c r="AC4700" s="178"/>
      <c r="AD4700" s="11"/>
      <c r="AE4700" s="106"/>
      <c r="AF4700" s="106"/>
      <c r="AG4700" s="106"/>
      <c r="AH4700" s="115"/>
      <c r="AI4700" s="116"/>
      <c r="AO4700" s="26"/>
      <c r="AP4700" s="26"/>
    </row>
    <row r="4701" spans="1:42" ht="15" customHeight="1" x14ac:dyDescent="0.25">
      <c r="A4701" s="105"/>
      <c r="B4701" s="106"/>
      <c r="C4701" s="2"/>
      <c r="D4701" s="2"/>
      <c r="E4701" s="106"/>
      <c r="F4701" s="107"/>
      <c r="G4701" s="108"/>
      <c r="H4701" s="109"/>
      <c r="I4701" s="109"/>
      <c r="J4701" s="110"/>
      <c r="K4701" s="117"/>
      <c r="L4701" s="178"/>
      <c r="M4701" s="178"/>
      <c r="N4701" s="106"/>
      <c r="O4701" s="111"/>
      <c r="P4701" s="111"/>
      <c r="Q4701" s="106"/>
      <c r="R4701" s="106"/>
      <c r="S4701" s="106"/>
      <c r="T4701" s="106"/>
      <c r="U4701" s="106"/>
      <c r="V4701" s="106"/>
      <c r="W4701" s="19"/>
      <c r="X4701" s="2"/>
      <c r="Y4701" s="4"/>
      <c r="Z4701" s="106"/>
      <c r="AA4701" s="114"/>
      <c r="AB4701" s="112"/>
      <c r="AC4701" s="178"/>
      <c r="AD4701" s="11"/>
      <c r="AE4701" s="106"/>
      <c r="AF4701" s="106"/>
      <c r="AG4701" s="106"/>
      <c r="AH4701" s="115"/>
      <c r="AI4701" s="116"/>
      <c r="AO4701" s="26"/>
      <c r="AP4701" s="26"/>
    </row>
    <row r="4702" spans="1:42" ht="15" customHeight="1" x14ac:dyDescent="0.25">
      <c r="A4702" s="105"/>
      <c r="B4702" s="106"/>
      <c r="C4702" s="2"/>
      <c r="D4702" s="2"/>
      <c r="E4702" s="106"/>
      <c r="F4702" s="107"/>
      <c r="G4702" s="108"/>
      <c r="H4702" s="109"/>
      <c r="I4702" s="109"/>
      <c r="J4702" s="110"/>
      <c r="K4702" s="117"/>
      <c r="L4702" s="178"/>
      <c r="M4702" s="178"/>
      <c r="N4702" s="106"/>
      <c r="O4702" s="111"/>
      <c r="P4702" s="111"/>
      <c r="Q4702" s="106"/>
      <c r="R4702" s="106"/>
      <c r="S4702" s="106"/>
      <c r="T4702" s="106"/>
      <c r="U4702" s="106"/>
      <c r="V4702" s="106"/>
      <c r="W4702" s="19"/>
      <c r="X4702" s="2"/>
      <c r="Y4702" s="4"/>
      <c r="Z4702" s="106"/>
      <c r="AA4702" s="114"/>
      <c r="AB4702" s="112"/>
      <c r="AC4702" s="178"/>
      <c r="AD4702" s="11"/>
      <c r="AE4702" s="106"/>
      <c r="AF4702" s="106"/>
      <c r="AG4702" s="106"/>
      <c r="AH4702" s="115"/>
      <c r="AI4702" s="116"/>
      <c r="AO4702" s="26"/>
      <c r="AP4702" s="26"/>
    </row>
    <row r="4703" spans="1:42" ht="15" customHeight="1" x14ac:dyDescent="0.25">
      <c r="A4703" s="105"/>
      <c r="B4703" s="106"/>
      <c r="C4703" s="2"/>
      <c r="D4703" s="2"/>
      <c r="E4703" s="106"/>
      <c r="F4703" s="107"/>
      <c r="G4703" s="108"/>
      <c r="H4703" s="109"/>
      <c r="I4703" s="109"/>
      <c r="J4703" s="110"/>
      <c r="K4703" s="117"/>
      <c r="L4703" s="178"/>
      <c r="M4703" s="178"/>
      <c r="N4703" s="106"/>
      <c r="O4703" s="111"/>
      <c r="P4703" s="111"/>
      <c r="Q4703" s="106"/>
      <c r="R4703" s="106"/>
      <c r="S4703" s="106"/>
      <c r="T4703" s="106"/>
      <c r="U4703" s="106"/>
      <c r="V4703" s="106"/>
      <c r="W4703" s="19"/>
      <c r="X4703" s="2"/>
      <c r="Y4703" s="4"/>
      <c r="Z4703" s="106"/>
      <c r="AA4703" s="114"/>
      <c r="AB4703" s="112"/>
      <c r="AC4703" s="178"/>
      <c r="AD4703" s="11"/>
      <c r="AE4703" s="106"/>
      <c r="AF4703" s="106"/>
      <c r="AG4703" s="106"/>
      <c r="AH4703" s="115"/>
      <c r="AI4703" s="116"/>
      <c r="AO4703" s="26"/>
      <c r="AP4703" s="26"/>
    </row>
    <row r="4704" spans="1:42" ht="15" customHeight="1" x14ac:dyDescent="0.25">
      <c r="A4704" s="105"/>
      <c r="B4704" s="106"/>
      <c r="C4704" s="2"/>
      <c r="D4704" s="2"/>
      <c r="E4704" s="106"/>
      <c r="F4704" s="107"/>
      <c r="G4704" s="108"/>
      <c r="H4704" s="109"/>
      <c r="I4704" s="109"/>
      <c r="J4704" s="110"/>
      <c r="K4704" s="117"/>
      <c r="L4704" s="178"/>
      <c r="M4704" s="178"/>
      <c r="N4704" s="106"/>
      <c r="O4704" s="111"/>
      <c r="P4704" s="111"/>
      <c r="Q4704" s="106"/>
      <c r="R4704" s="106"/>
      <c r="S4704" s="106"/>
      <c r="T4704" s="106"/>
      <c r="U4704" s="106"/>
      <c r="V4704" s="106"/>
      <c r="W4704" s="19"/>
      <c r="X4704" s="2"/>
      <c r="Y4704" s="4"/>
      <c r="Z4704" s="106"/>
      <c r="AA4704" s="114"/>
      <c r="AB4704" s="112"/>
      <c r="AC4704" s="178"/>
      <c r="AD4704" s="11"/>
      <c r="AE4704" s="106"/>
      <c r="AF4704" s="106"/>
      <c r="AG4704" s="106"/>
      <c r="AH4704" s="115"/>
      <c r="AI4704" s="116"/>
      <c r="AO4704" s="26"/>
      <c r="AP4704" s="26"/>
    </row>
    <row r="4705" spans="1:42" ht="15" customHeight="1" x14ac:dyDescent="0.25">
      <c r="A4705" s="105"/>
      <c r="B4705" s="106"/>
      <c r="C4705" s="2"/>
      <c r="D4705" s="2"/>
      <c r="E4705" s="106"/>
      <c r="F4705" s="107"/>
      <c r="G4705" s="108"/>
      <c r="H4705" s="109"/>
      <c r="I4705" s="109"/>
      <c r="J4705" s="110"/>
      <c r="K4705" s="117"/>
      <c r="L4705" s="178"/>
      <c r="M4705" s="178"/>
      <c r="N4705" s="106"/>
      <c r="O4705" s="111"/>
      <c r="P4705" s="111"/>
      <c r="Q4705" s="106"/>
      <c r="R4705" s="106"/>
      <c r="S4705" s="106"/>
      <c r="T4705" s="106"/>
      <c r="U4705" s="106"/>
      <c r="V4705" s="106"/>
      <c r="W4705" s="19"/>
      <c r="X4705" s="2"/>
      <c r="Y4705" s="4"/>
      <c r="Z4705" s="106"/>
      <c r="AA4705" s="114"/>
      <c r="AB4705" s="112"/>
      <c r="AC4705" s="178"/>
      <c r="AD4705" s="11"/>
      <c r="AE4705" s="106"/>
      <c r="AF4705" s="106"/>
      <c r="AG4705" s="106"/>
      <c r="AH4705" s="115"/>
      <c r="AI4705" s="116"/>
      <c r="AO4705" s="26"/>
      <c r="AP4705" s="26"/>
    </row>
    <row r="4706" spans="1:42" ht="15" customHeight="1" x14ac:dyDescent="0.25">
      <c r="A4706" s="105"/>
      <c r="B4706" s="106"/>
      <c r="C4706" s="2"/>
      <c r="D4706" s="2"/>
      <c r="E4706" s="106"/>
      <c r="F4706" s="107"/>
      <c r="G4706" s="108"/>
      <c r="H4706" s="109"/>
      <c r="I4706" s="109"/>
      <c r="J4706" s="110"/>
      <c r="K4706" s="117"/>
      <c r="L4706" s="178"/>
      <c r="M4706" s="178"/>
      <c r="N4706" s="106"/>
      <c r="O4706" s="111"/>
      <c r="P4706" s="111"/>
      <c r="Q4706" s="106"/>
      <c r="R4706" s="106"/>
      <c r="S4706" s="106"/>
      <c r="T4706" s="106"/>
      <c r="U4706" s="106"/>
      <c r="V4706" s="106"/>
      <c r="W4706" s="19"/>
      <c r="X4706" s="2"/>
      <c r="Y4706" s="4"/>
      <c r="Z4706" s="106"/>
      <c r="AA4706" s="114"/>
      <c r="AB4706" s="112"/>
      <c r="AC4706" s="178"/>
      <c r="AD4706" s="11"/>
      <c r="AE4706" s="106"/>
      <c r="AF4706" s="106"/>
      <c r="AG4706" s="106"/>
      <c r="AH4706" s="115"/>
      <c r="AI4706" s="116"/>
      <c r="AO4706" s="26"/>
      <c r="AP4706" s="26"/>
    </row>
    <row r="4707" spans="1:42" ht="15" customHeight="1" x14ac:dyDescent="0.25">
      <c r="A4707" s="105"/>
      <c r="B4707" s="106"/>
      <c r="C4707" s="2"/>
      <c r="D4707" s="2"/>
      <c r="E4707" s="106"/>
      <c r="F4707" s="107"/>
      <c r="G4707" s="108"/>
      <c r="H4707" s="109"/>
      <c r="I4707" s="109"/>
      <c r="J4707" s="110"/>
      <c r="K4707" s="117"/>
      <c r="L4707" s="178"/>
      <c r="M4707" s="178"/>
      <c r="N4707" s="106"/>
      <c r="O4707" s="111"/>
      <c r="P4707" s="111"/>
      <c r="Q4707" s="106"/>
      <c r="R4707" s="106"/>
      <c r="S4707" s="106"/>
      <c r="T4707" s="106"/>
      <c r="U4707" s="106"/>
      <c r="V4707" s="106"/>
      <c r="W4707" s="19"/>
      <c r="X4707" s="2"/>
      <c r="Y4707" s="4"/>
      <c r="Z4707" s="106"/>
      <c r="AA4707" s="114"/>
      <c r="AB4707" s="112"/>
      <c r="AC4707" s="178"/>
      <c r="AD4707" s="11"/>
      <c r="AE4707" s="106"/>
      <c r="AF4707" s="106"/>
      <c r="AG4707" s="106"/>
      <c r="AH4707" s="115"/>
      <c r="AI4707" s="116"/>
      <c r="AO4707" s="26"/>
      <c r="AP4707" s="26"/>
    </row>
    <row r="4708" spans="1:42" ht="15" customHeight="1" x14ac:dyDescent="0.25">
      <c r="A4708" s="105"/>
      <c r="B4708" s="106"/>
      <c r="C4708" s="2"/>
      <c r="D4708" s="2"/>
      <c r="E4708" s="106"/>
      <c r="F4708" s="107"/>
      <c r="G4708" s="108"/>
      <c r="H4708" s="109"/>
      <c r="I4708" s="109"/>
      <c r="J4708" s="110"/>
      <c r="K4708" s="117"/>
      <c r="L4708" s="178"/>
      <c r="M4708" s="178"/>
      <c r="N4708" s="106"/>
      <c r="O4708" s="111"/>
      <c r="P4708" s="111"/>
      <c r="Q4708" s="106"/>
      <c r="R4708" s="106"/>
      <c r="S4708" s="106"/>
      <c r="T4708" s="106"/>
      <c r="U4708" s="106"/>
      <c r="V4708" s="106"/>
      <c r="W4708" s="19"/>
      <c r="X4708" s="2"/>
      <c r="Y4708" s="4"/>
      <c r="Z4708" s="106"/>
      <c r="AA4708" s="114"/>
      <c r="AB4708" s="112"/>
      <c r="AC4708" s="178"/>
      <c r="AD4708" s="11"/>
      <c r="AE4708" s="106"/>
      <c r="AF4708" s="106"/>
      <c r="AG4708" s="106"/>
      <c r="AH4708" s="115"/>
      <c r="AI4708" s="116"/>
      <c r="AO4708" s="26"/>
      <c r="AP4708" s="26"/>
    </row>
    <row r="4709" spans="1:42" ht="15" customHeight="1" x14ac:dyDescent="0.25">
      <c r="A4709" s="105"/>
      <c r="B4709" s="106"/>
      <c r="C4709" s="2"/>
      <c r="D4709" s="2"/>
      <c r="E4709" s="106"/>
      <c r="F4709" s="107"/>
      <c r="G4709" s="108"/>
      <c r="H4709" s="109"/>
      <c r="I4709" s="109"/>
      <c r="J4709" s="110"/>
      <c r="K4709" s="117"/>
      <c r="L4709" s="178"/>
      <c r="M4709" s="178"/>
      <c r="N4709" s="106"/>
      <c r="O4709" s="111"/>
      <c r="P4709" s="111"/>
      <c r="Q4709" s="106"/>
      <c r="R4709" s="106"/>
      <c r="S4709" s="106"/>
      <c r="T4709" s="106"/>
      <c r="U4709" s="106"/>
      <c r="V4709" s="106"/>
      <c r="W4709" s="19"/>
      <c r="X4709" s="2"/>
      <c r="Y4709" s="4"/>
      <c r="Z4709" s="106"/>
      <c r="AA4709" s="114"/>
      <c r="AB4709" s="112"/>
      <c r="AC4709" s="178"/>
      <c r="AD4709" s="11"/>
      <c r="AE4709" s="106"/>
      <c r="AF4709" s="106"/>
      <c r="AG4709" s="106"/>
      <c r="AH4709" s="115"/>
      <c r="AI4709" s="116"/>
      <c r="AO4709" s="26"/>
      <c r="AP4709" s="26"/>
    </row>
    <row r="4710" spans="1:42" ht="15" customHeight="1" x14ac:dyDescent="0.25">
      <c r="A4710" s="105"/>
      <c r="B4710" s="106"/>
      <c r="C4710" s="2"/>
      <c r="D4710" s="2"/>
      <c r="E4710" s="106"/>
      <c r="F4710" s="107"/>
      <c r="G4710" s="108"/>
      <c r="H4710" s="109"/>
      <c r="I4710" s="109"/>
      <c r="J4710" s="110"/>
      <c r="K4710" s="117"/>
      <c r="L4710" s="178"/>
      <c r="M4710" s="178"/>
      <c r="N4710" s="106"/>
      <c r="O4710" s="111"/>
      <c r="P4710" s="111"/>
      <c r="Q4710" s="106"/>
      <c r="R4710" s="106"/>
      <c r="S4710" s="106"/>
      <c r="T4710" s="106"/>
      <c r="U4710" s="106"/>
      <c r="V4710" s="106"/>
      <c r="W4710" s="19"/>
      <c r="X4710" s="2"/>
      <c r="Y4710" s="4"/>
      <c r="Z4710" s="106"/>
      <c r="AA4710" s="114"/>
      <c r="AB4710" s="112"/>
      <c r="AC4710" s="178"/>
      <c r="AD4710" s="11"/>
      <c r="AE4710" s="106"/>
      <c r="AF4710" s="106"/>
      <c r="AG4710" s="106"/>
      <c r="AH4710" s="115"/>
      <c r="AI4710" s="116"/>
      <c r="AO4710" s="26"/>
      <c r="AP4710" s="26"/>
    </row>
    <row r="4711" spans="1:42" ht="15" customHeight="1" x14ac:dyDescent="0.25">
      <c r="A4711" s="105"/>
      <c r="B4711" s="106"/>
      <c r="C4711" s="2"/>
      <c r="D4711" s="2"/>
      <c r="E4711" s="106"/>
      <c r="F4711" s="107"/>
      <c r="G4711" s="108"/>
      <c r="H4711" s="109"/>
      <c r="I4711" s="109"/>
      <c r="J4711" s="110"/>
      <c r="K4711" s="117"/>
      <c r="L4711" s="178"/>
      <c r="M4711" s="178"/>
      <c r="N4711" s="106"/>
      <c r="O4711" s="111"/>
      <c r="P4711" s="111"/>
      <c r="Q4711" s="106"/>
      <c r="R4711" s="106"/>
      <c r="S4711" s="106"/>
      <c r="T4711" s="106"/>
      <c r="U4711" s="106"/>
      <c r="V4711" s="106"/>
      <c r="W4711" s="19"/>
      <c r="X4711" s="2"/>
      <c r="Y4711" s="4"/>
      <c r="Z4711" s="106"/>
      <c r="AA4711" s="114"/>
      <c r="AB4711" s="112"/>
      <c r="AC4711" s="178"/>
      <c r="AD4711" s="11"/>
      <c r="AE4711" s="106"/>
      <c r="AF4711" s="106"/>
      <c r="AG4711" s="106"/>
      <c r="AH4711" s="115"/>
      <c r="AI4711" s="116"/>
      <c r="AO4711" s="26"/>
      <c r="AP4711" s="26"/>
    </row>
    <row r="4712" spans="1:42" ht="15" customHeight="1" x14ac:dyDescent="0.25">
      <c r="A4712" s="105"/>
      <c r="B4712" s="106"/>
      <c r="C4712" s="2"/>
      <c r="D4712" s="2"/>
      <c r="E4712" s="106"/>
      <c r="F4712" s="107"/>
      <c r="G4712" s="108"/>
      <c r="H4712" s="109"/>
      <c r="I4712" s="109"/>
      <c r="J4712" s="110"/>
      <c r="K4712" s="117"/>
      <c r="L4712" s="178"/>
      <c r="M4712" s="178"/>
      <c r="N4712" s="106"/>
      <c r="O4712" s="111"/>
      <c r="P4712" s="111"/>
      <c r="Q4712" s="106"/>
      <c r="R4712" s="106"/>
      <c r="S4712" s="106"/>
      <c r="T4712" s="106"/>
      <c r="U4712" s="106"/>
      <c r="V4712" s="106"/>
      <c r="W4712" s="19"/>
      <c r="X4712" s="2"/>
      <c r="Y4712" s="4"/>
      <c r="Z4712" s="106"/>
      <c r="AA4712" s="114"/>
      <c r="AB4712" s="112"/>
      <c r="AC4712" s="178"/>
      <c r="AD4712" s="11"/>
      <c r="AE4712" s="106"/>
      <c r="AF4712" s="106"/>
      <c r="AG4712" s="106"/>
      <c r="AH4712" s="115"/>
      <c r="AI4712" s="116"/>
      <c r="AO4712" s="26"/>
      <c r="AP4712" s="26"/>
    </row>
    <row r="4713" spans="1:42" ht="15" customHeight="1" x14ac:dyDescent="0.25">
      <c r="A4713" s="105"/>
      <c r="B4713" s="106"/>
      <c r="C4713" s="2"/>
      <c r="D4713" s="2"/>
      <c r="E4713" s="106"/>
      <c r="F4713" s="107"/>
      <c r="G4713" s="108"/>
      <c r="H4713" s="109"/>
      <c r="I4713" s="109"/>
      <c r="J4713" s="110"/>
      <c r="K4713" s="117"/>
      <c r="L4713" s="178"/>
      <c r="M4713" s="178"/>
      <c r="N4713" s="106"/>
      <c r="O4713" s="111"/>
      <c r="P4713" s="111"/>
      <c r="Q4713" s="106"/>
      <c r="R4713" s="106"/>
      <c r="S4713" s="106"/>
      <c r="T4713" s="106"/>
      <c r="U4713" s="106"/>
      <c r="V4713" s="106"/>
      <c r="W4713" s="19"/>
      <c r="X4713" s="2"/>
      <c r="Y4713" s="4"/>
      <c r="Z4713" s="106"/>
      <c r="AA4713" s="114"/>
      <c r="AB4713" s="112"/>
      <c r="AC4713" s="178"/>
      <c r="AD4713" s="11"/>
      <c r="AE4713" s="106"/>
      <c r="AF4713" s="106"/>
      <c r="AG4713" s="106"/>
      <c r="AH4713" s="115"/>
      <c r="AI4713" s="116"/>
      <c r="AO4713" s="26"/>
      <c r="AP4713" s="26"/>
    </row>
    <row r="4714" spans="1:42" ht="15" customHeight="1" x14ac:dyDescent="0.25">
      <c r="A4714" s="105"/>
      <c r="B4714" s="106"/>
      <c r="C4714" s="2"/>
      <c r="D4714" s="2"/>
      <c r="E4714" s="106"/>
      <c r="F4714" s="107"/>
      <c r="G4714" s="108"/>
      <c r="H4714" s="109"/>
      <c r="I4714" s="109"/>
      <c r="J4714" s="110"/>
      <c r="K4714" s="117"/>
      <c r="L4714" s="178"/>
      <c r="M4714" s="178"/>
      <c r="N4714" s="106"/>
      <c r="O4714" s="111"/>
      <c r="P4714" s="111"/>
      <c r="Q4714" s="106"/>
      <c r="R4714" s="106"/>
      <c r="S4714" s="106"/>
      <c r="T4714" s="106"/>
      <c r="U4714" s="106"/>
      <c r="V4714" s="106"/>
      <c r="W4714" s="19"/>
      <c r="X4714" s="2"/>
      <c r="Y4714" s="4"/>
      <c r="Z4714" s="106"/>
      <c r="AA4714" s="114"/>
      <c r="AB4714" s="112"/>
      <c r="AC4714" s="178"/>
      <c r="AD4714" s="11"/>
      <c r="AE4714" s="106"/>
      <c r="AF4714" s="106"/>
      <c r="AG4714" s="106"/>
      <c r="AH4714" s="115"/>
      <c r="AI4714" s="116"/>
      <c r="AO4714" s="26"/>
      <c r="AP4714" s="26"/>
    </row>
    <row r="4715" spans="1:42" ht="15" customHeight="1" x14ac:dyDescent="0.25">
      <c r="A4715" s="105"/>
      <c r="B4715" s="106"/>
      <c r="C4715" s="2"/>
      <c r="D4715" s="2"/>
      <c r="E4715" s="106"/>
      <c r="F4715" s="107"/>
      <c r="G4715" s="108"/>
      <c r="H4715" s="109"/>
      <c r="I4715" s="109"/>
      <c r="J4715" s="110"/>
      <c r="K4715" s="117"/>
      <c r="L4715" s="178"/>
      <c r="M4715" s="178"/>
      <c r="N4715" s="106"/>
      <c r="O4715" s="111"/>
      <c r="P4715" s="111"/>
      <c r="Q4715" s="106"/>
      <c r="R4715" s="106"/>
      <c r="S4715" s="106"/>
      <c r="T4715" s="106"/>
      <c r="U4715" s="106"/>
      <c r="V4715" s="106"/>
      <c r="W4715" s="19"/>
      <c r="X4715" s="2"/>
      <c r="Y4715" s="4"/>
      <c r="Z4715" s="106"/>
      <c r="AA4715" s="114"/>
      <c r="AB4715" s="112"/>
      <c r="AC4715" s="178"/>
      <c r="AD4715" s="11"/>
      <c r="AE4715" s="106"/>
      <c r="AF4715" s="106"/>
      <c r="AG4715" s="106"/>
      <c r="AH4715" s="115"/>
      <c r="AI4715" s="116"/>
      <c r="AO4715" s="26"/>
      <c r="AP4715" s="26"/>
    </row>
    <row r="4716" spans="1:42" ht="15" customHeight="1" x14ac:dyDescent="0.25">
      <c r="A4716" s="105"/>
      <c r="B4716" s="106"/>
      <c r="C4716" s="2"/>
      <c r="D4716" s="2"/>
      <c r="E4716" s="106"/>
      <c r="F4716" s="107"/>
      <c r="G4716" s="108"/>
      <c r="H4716" s="109"/>
      <c r="I4716" s="109"/>
      <c r="J4716" s="110"/>
      <c r="K4716" s="117"/>
      <c r="L4716" s="178"/>
      <c r="M4716" s="178"/>
      <c r="N4716" s="106"/>
      <c r="O4716" s="111"/>
      <c r="P4716" s="111"/>
      <c r="Q4716" s="106"/>
      <c r="R4716" s="106"/>
      <c r="S4716" s="106"/>
      <c r="T4716" s="106"/>
      <c r="U4716" s="106"/>
      <c r="V4716" s="106"/>
      <c r="W4716" s="19"/>
      <c r="X4716" s="2"/>
      <c r="Y4716" s="4"/>
      <c r="Z4716" s="106"/>
      <c r="AA4716" s="114"/>
      <c r="AB4716" s="112"/>
      <c r="AC4716" s="178"/>
      <c r="AD4716" s="11"/>
      <c r="AE4716" s="106"/>
      <c r="AF4716" s="106"/>
      <c r="AG4716" s="106"/>
      <c r="AH4716" s="115"/>
      <c r="AI4716" s="116"/>
      <c r="AO4716" s="26"/>
      <c r="AP4716" s="26"/>
    </row>
    <row r="4717" spans="1:42" ht="15" customHeight="1" x14ac:dyDescent="0.25">
      <c r="A4717" s="105"/>
      <c r="B4717" s="106"/>
      <c r="C4717" s="2"/>
      <c r="D4717" s="2"/>
      <c r="E4717" s="106"/>
      <c r="F4717" s="107"/>
      <c r="G4717" s="108"/>
      <c r="H4717" s="109"/>
      <c r="I4717" s="109"/>
      <c r="J4717" s="110"/>
      <c r="K4717" s="117"/>
      <c r="L4717" s="178"/>
      <c r="M4717" s="178"/>
      <c r="N4717" s="106"/>
      <c r="O4717" s="111"/>
      <c r="P4717" s="111"/>
      <c r="Q4717" s="106"/>
      <c r="R4717" s="106"/>
      <c r="S4717" s="106"/>
      <c r="T4717" s="106"/>
      <c r="U4717" s="106"/>
      <c r="V4717" s="106"/>
      <c r="W4717" s="19"/>
      <c r="X4717" s="2"/>
      <c r="Y4717" s="4"/>
      <c r="Z4717" s="106"/>
      <c r="AA4717" s="114"/>
      <c r="AB4717" s="112"/>
      <c r="AC4717" s="178"/>
      <c r="AD4717" s="11"/>
      <c r="AE4717" s="106"/>
      <c r="AF4717" s="106"/>
      <c r="AG4717" s="106"/>
      <c r="AH4717" s="115"/>
      <c r="AI4717" s="116"/>
      <c r="AO4717" s="26"/>
      <c r="AP4717" s="26"/>
    </row>
    <row r="4718" spans="1:42" ht="15" customHeight="1" x14ac:dyDescent="0.25">
      <c r="A4718" s="105"/>
      <c r="B4718" s="106"/>
      <c r="C4718" s="2"/>
      <c r="D4718" s="2"/>
      <c r="E4718" s="106"/>
      <c r="F4718" s="107"/>
      <c r="G4718" s="108"/>
      <c r="H4718" s="109"/>
      <c r="I4718" s="109"/>
      <c r="J4718" s="110"/>
      <c r="K4718" s="117"/>
      <c r="L4718" s="178"/>
      <c r="M4718" s="178"/>
      <c r="N4718" s="106"/>
      <c r="O4718" s="111"/>
      <c r="P4718" s="111"/>
      <c r="Q4718" s="106"/>
      <c r="R4718" s="106"/>
      <c r="S4718" s="106"/>
      <c r="T4718" s="106"/>
      <c r="U4718" s="106"/>
      <c r="V4718" s="106"/>
      <c r="W4718" s="19"/>
      <c r="X4718" s="2"/>
      <c r="Y4718" s="4"/>
      <c r="Z4718" s="106"/>
      <c r="AA4718" s="114"/>
      <c r="AB4718" s="112"/>
      <c r="AC4718" s="178"/>
      <c r="AD4718" s="11"/>
      <c r="AE4718" s="106"/>
      <c r="AF4718" s="106"/>
      <c r="AG4718" s="106"/>
      <c r="AH4718" s="115"/>
      <c r="AI4718" s="116"/>
      <c r="AO4718" s="26"/>
      <c r="AP4718" s="26"/>
    </row>
    <row r="4719" spans="1:42" ht="15" customHeight="1" x14ac:dyDescent="0.25">
      <c r="A4719" s="105"/>
      <c r="B4719" s="106"/>
      <c r="C4719" s="2"/>
      <c r="D4719" s="2"/>
      <c r="E4719" s="106"/>
      <c r="F4719" s="107"/>
      <c r="G4719" s="108"/>
      <c r="H4719" s="109"/>
      <c r="I4719" s="109"/>
      <c r="J4719" s="110"/>
      <c r="K4719" s="117"/>
      <c r="L4719" s="178"/>
      <c r="M4719" s="178"/>
      <c r="N4719" s="106"/>
      <c r="O4719" s="111"/>
      <c r="P4719" s="111"/>
      <c r="Q4719" s="106"/>
      <c r="R4719" s="106"/>
      <c r="S4719" s="106"/>
      <c r="T4719" s="106"/>
      <c r="U4719" s="106"/>
      <c r="V4719" s="106"/>
      <c r="W4719" s="19"/>
      <c r="X4719" s="2"/>
      <c r="Y4719" s="4"/>
      <c r="Z4719" s="106"/>
      <c r="AA4719" s="114"/>
      <c r="AB4719" s="112"/>
      <c r="AC4719" s="178"/>
      <c r="AD4719" s="11"/>
      <c r="AE4719" s="106"/>
      <c r="AF4719" s="106"/>
      <c r="AG4719" s="106"/>
      <c r="AH4719" s="115"/>
      <c r="AI4719" s="116"/>
      <c r="AO4719" s="26"/>
      <c r="AP4719" s="26"/>
    </row>
    <row r="4720" spans="1:42" ht="15" customHeight="1" x14ac:dyDescent="0.25">
      <c r="A4720" s="105"/>
      <c r="B4720" s="106"/>
      <c r="C4720" s="2"/>
      <c r="D4720" s="2"/>
      <c r="E4720" s="106"/>
      <c r="F4720" s="107"/>
      <c r="G4720" s="108"/>
      <c r="H4720" s="109"/>
      <c r="I4720" s="109"/>
      <c r="J4720" s="110"/>
      <c r="K4720" s="117"/>
      <c r="L4720" s="178"/>
      <c r="M4720" s="178"/>
      <c r="N4720" s="106"/>
      <c r="O4720" s="111"/>
      <c r="P4720" s="111"/>
      <c r="Q4720" s="106"/>
      <c r="R4720" s="106"/>
      <c r="S4720" s="106"/>
      <c r="T4720" s="106"/>
      <c r="U4720" s="106"/>
      <c r="V4720" s="106"/>
      <c r="W4720" s="19"/>
      <c r="X4720" s="2"/>
      <c r="Y4720" s="4"/>
      <c r="Z4720" s="106"/>
      <c r="AA4720" s="114"/>
      <c r="AB4720" s="112"/>
      <c r="AC4720" s="178"/>
      <c r="AD4720" s="11"/>
      <c r="AE4720" s="106"/>
      <c r="AF4720" s="106"/>
      <c r="AG4720" s="106"/>
      <c r="AH4720" s="115"/>
      <c r="AI4720" s="116"/>
      <c r="AO4720" s="26"/>
      <c r="AP4720" s="26"/>
    </row>
    <row r="4721" spans="1:42" ht="15" customHeight="1" x14ac:dyDescent="0.25">
      <c r="A4721" s="105"/>
      <c r="B4721" s="106"/>
      <c r="C4721" s="2"/>
      <c r="D4721" s="2"/>
      <c r="E4721" s="106"/>
      <c r="F4721" s="107"/>
      <c r="G4721" s="108"/>
      <c r="H4721" s="109"/>
      <c r="I4721" s="109"/>
      <c r="J4721" s="110"/>
      <c r="K4721" s="117"/>
      <c r="L4721" s="178"/>
      <c r="M4721" s="178"/>
      <c r="N4721" s="106"/>
      <c r="O4721" s="111"/>
      <c r="P4721" s="111"/>
      <c r="Q4721" s="106"/>
      <c r="R4721" s="106"/>
      <c r="S4721" s="106"/>
      <c r="T4721" s="106"/>
      <c r="U4721" s="106"/>
      <c r="V4721" s="106"/>
      <c r="W4721" s="19"/>
      <c r="X4721" s="2"/>
      <c r="Y4721" s="4"/>
      <c r="Z4721" s="106"/>
      <c r="AA4721" s="114"/>
      <c r="AB4721" s="112"/>
      <c r="AC4721" s="178"/>
      <c r="AD4721" s="11"/>
      <c r="AE4721" s="106"/>
      <c r="AF4721" s="106"/>
      <c r="AG4721" s="106"/>
      <c r="AH4721" s="115"/>
      <c r="AI4721" s="116"/>
      <c r="AO4721" s="26"/>
      <c r="AP4721" s="26"/>
    </row>
    <row r="4722" spans="1:42" ht="15" customHeight="1" x14ac:dyDescent="0.25">
      <c r="A4722" s="105"/>
      <c r="B4722" s="106"/>
      <c r="C4722" s="2"/>
      <c r="D4722" s="2"/>
      <c r="E4722" s="106"/>
      <c r="F4722" s="107"/>
      <c r="G4722" s="108"/>
      <c r="H4722" s="109"/>
      <c r="I4722" s="109"/>
      <c r="J4722" s="110"/>
      <c r="K4722" s="117"/>
      <c r="L4722" s="178"/>
      <c r="M4722" s="178"/>
      <c r="N4722" s="106"/>
      <c r="O4722" s="111"/>
      <c r="P4722" s="111"/>
      <c r="Q4722" s="106"/>
      <c r="R4722" s="106"/>
      <c r="S4722" s="106"/>
      <c r="T4722" s="106"/>
      <c r="U4722" s="106"/>
      <c r="V4722" s="106"/>
      <c r="W4722" s="19"/>
      <c r="X4722" s="2"/>
      <c r="Y4722" s="4"/>
      <c r="Z4722" s="106"/>
      <c r="AA4722" s="114"/>
      <c r="AB4722" s="112"/>
      <c r="AC4722" s="178"/>
      <c r="AD4722" s="11"/>
      <c r="AE4722" s="106"/>
      <c r="AF4722" s="106"/>
      <c r="AG4722" s="106"/>
      <c r="AH4722" s="115"/>
      <c r="AI4722" s="116"/>
      <c r="AO4722" s="26"/>
      <c r="AP4722" s="26"/>
    </row>
    <row r="4723" spans="1:42" ht="15" customHeight="1" x14ac:dyDescent="0.25">
      <c r="A4723" s="105"/>
      <c r="B4723" s="106"/>
      <c r="C4723" s="2"/>
      <c r="D4723" s="2"/>
      <c r="E4723" s="106"/>
      <c r="F4723" s="107"/>
      <c r="G4723" s="108"/>
      <c r="H4723" s="109"/>
      <c r="I4723" s="109"/>
      <c r="J4723" s="110"/>
      <c r="K4723" s="117"/>
      <c r="L4723" s="178"/>
      <c r="M4723" s="178"/>
      <c r="N4723" s="106"/>
      <c r="O4723" s="111"/>
      <c r="P4723" s="111"/>
      <c r="Q4723" s="106"/>
      <c r="R4723" s="106"/>
      <c r="S4723" s="106"/>
      <c r="T4723" s="106"/>
      <c r="U4723" s="106"/>
      <c r="V4723" s="106"/>
      <c r="W4723" s="19"/>
      <c r="X4723" s="2"/>
      <c r="Y4723" s="4"/>
      <c r="Z4723" s="106"/>
      <c r="AA4723" s="114"/>
      <c r="AB4723" s="112"/>
      <c r="AC4723" s="178"/>
      <c r="AD4723" s="11"/>
      <c r="AE4723" s="106"/>
      <c r="AF4723" s="106"/>
      <c r="AG4723" s="106"/>
      <c r="AH4723" s="115"/>
      <c r="AI4723" s="116"/>
      <c r="AO4723" s="26"/>
      <c r="AP4723" s="26"/>
    </row>
    <row r="4724" spans="1:42" ht="15" customHeight="1" x14ac:dyDescent="0.25">
      <c r="A4724" s="105"/>
      <c r="B4724" s="106"/>
      <c r="C4724" s="2"/>
      <c r="D4724" s="2"/>
      <c r="E4724" s="106"/>
      <c r="F4724" s="107"/>
      <c r="G4724" s="108"/>
      <c r="H4724" s="109"/>
      <c r="I4724" s="109"/>
      <c r="J4724" s="110"/>
      <c r="K4724" s="117"/>
      <c r="L4724" s="178"/>
      <c r="M4724" s="178"/>
      <c r="N4724" s="106"/>
      <c r="O4724" s="111"/>
      <c r="P4724" s="111"/>
      <c r="Q4724" s="106"/>
      <c r="R4724" s="106"/>
      <c r="S4724" s="106"/>
      <c r="T4724" s="106"/>
      <c r="U4724" s="106"/>
      <c r="V4724" s="106"/>
      <c r="W4724" s="19"/>
      <c r="X4724" s="2"/>
      <c r="Y4724" s="4"/>
      <c r="Z4724" s="106"/>
      <c r="AA4724" s="114"/>
      <c r="AB4724" s="112"/>
      <c r="AC4724" s="178"/>
      <c r="AD4724" s="11"/>
      <c r="AE4724" s="106"/>
      <c r="AF4724" s="106"/>
      <c r="AG4724" s="106"/>
      <c r="AH4724" s="115"/>
      <c r="AI4724" s="116"/>
      <c r="AO4724" s="26"/>
      <c r="AP4724" s="26"/>
    </row>
    <row r="4725" spans="1:42" ht="15" customHeight="1" x14ac:dyDescent="0.25">
      <c r="A4725" s="105"/>
      <c r="B4725" s="106"/>
      <c r="C4725" s="2"/>
      <c r="D4725" s="2"/>
      <c r="E4725" s="106"/>
      <c r="F4725" s="107"/>
      <c r="G4725" s="108"/>
      <c r="H4725" s="109"/>
      <c r="I4725" s="109"/>
      <c r="J4725" s="110"/>
      <c r="K4725" s="117"/>
      <c r="L4725" s="178"/>
      <c r="M4725" s="178"/>
      <c r="N4725" s="106"/>
      <c r="O4725" s="111"/>
      <c r="P4725" s="111"/>
      <c r="Q4725" s="106"/>
      <c r="R4725" s="106"/>
      <c r="S4725" s="106"/>
      <c r="T4725" s="106"/>
      <c r="U4725" s="106"/>
      <c r="V4725" s="106"/>
      <c r="W4725" s="19"/>
      <c r="X4725" s="2"/>
      <c r="Y4725" s="4"/>
      <c r="Z4725" s="106"/>
      <c r="AA4725" s="114"/>
      <c r="AB4725" s="112"/>
      <c r="AC4725" s="178"/>
      <c r="AD4725" s="11"/>
      <c r="AE4725" s="106"/>
      <c r="AF4725" s="106"/>
      <c r="AG4725" s="106"/>
      <c r="AH4725" s="115"/>
      <c r="AI4725" s="116"/>
      <c r="AO4725" s="26"/>
      <c r="AP4725" s="26"/>
    </row>
    <row r="4726" spans="1:42" ht="15" customHeight="1" x14ac:dyDescent="0.25">
      <c r="A4726" s="105"/>
      <c r="B4726" s="106"/>
      <c r="C4726" s="2"/>
      <c r="D4726" s="2"/>
      <c r="E4726" s="106"/>
      <c r="F4726" s="107"/>
      <c r="G4726" s="108"/>
      <c r="H4726" s="109"/>
      <c r="I4726" s="109"/>
      <c r="J4726" s="110"/>
      <c r="K4726" s="117"/>
      <c r="L4726" s="178"/>
      <c r="M4726" s="178"/>
      <c r="N4726" s="106"/>
      <c r="O4726" s="111"/>
      <c r="P4726" s="111"/>
      <c r="Q4726" s="106"/>
      <c r="R4726" s="106"/>
      <c r="S4726" s="106"/>
      <c r="T4726" s="106"/>
      <c r="U4726" s="106"/>
      <c r="V4726" s="106"/>
      <c r="W4726" s="19"/>
      <c r="X4726" s="2"/>
      <c r="Y4726" s="4"/>
      <c r="Z4726" s="106"/>
      <c r="AA4726" s="114"/>
      <c r="AB4726" s="112"/>
      <c r="AC4726" s="178"/>
      <c r="AD4726" s="11"/>
      <c r="AE4726" s="106"/>
      <c r="AF4726" s="106"/>
      <c r="AG4726" s="106"/>
      <c r="AH4726" s="115"/>
      <c r="AI4726" s="116"/>
      <c r="AO4726" s="26"/>
      <c r="AP4726" s="26"/>
    </row>
    <row r="4727" spans="1:42" ht="15" customHeight="1" x14ac:dyDescent="0.25">
      <c r="A4727" s="105"/>
      <c r="B4727" s="106"/>
      <c r="C4727" s="2"/>
      <c r="D4727" s="2"/>
      <c r="E4727" s="106"/>
      <c r="F4727" s="107"/>
      <c r="G4727" s="108"/>
      <c r="H4727" s="109"/>
      <c r="I4727" s="109"/>
      <c r="J4727" s="110"/>
      <c r="K4727" s="117"/>
      <c r="L4727" s="178"/>
      <c r="M4727" s="178"/>
      <c r="N4727" s="106"/>
      <c r="O4727" s="111"/>
      <c r="P4727" s="111"/>
      <c r="Q4727" s="106"/>
      <c r="R4727" s="106"/>
      <c r="S4727" s="106"/>
      <c r="T4727" s="106"/>
      <c r="U4727" s="106"/>
      <c r="V4727" s="106"/>
      <c r="W4727" s="19"/>
      <c r="X4727" s="2"/>
      <c r="Y4727" s="4"/>
      <c r="Z4727" s="106"/>
      <c r="AA4727" s="114"/>
      <c r="AB4727" s="112"/>
      <c r="AC4727" s="178"/>
      <c r="AD4727" s="11"/>
      <c r="AE4727" s="106"/>
      <c r="AF4727" s="106"/>
      <c r="AG4727" s="106"/>
      <c r="AH4727" s="115"/>
      <c r="AI4727" s="116"/>
      <c r="AO4727" s="26"/>
      <c r="AP4727" s="26"/>
    </row>
    <row r="4728" spans="1:42" ht="15" customHeight="1" x14ac:dyDescent="0.25">
      <c r="A4728" s="105"/>
      <c r="B4728" s="106"/>
      <c r="C4728" s="2"/>
      <c r="D4728" s="2"/>
      <c r="E4728" s="106"/>
      <c r="F4728" s="107"/>
      <c r="G4728" s="108"/>
      <c r="H4728" s="109"/>
      <c r="I4728" s="109"/>
      <c r="J4728" s="110"/>
      <c r="K4728" s="117"/>
      <c r="L4728" s="178"/>
      <c r="M4728" s="178"/>
      <c r="N4728" s="106"/>
      <c r="O4728" s="111"/>
      <c r="P4728" s="111"/>
      <c r="Q4728" s="106"/>
      <c r="R4728" s="106"/>
      <c r="S4728" s="106"/>
      <c r="T4728" s="106"/>
      <c r="U4728" s="106"/>
      <c r="V4728" s="106"/>
      <c r="W4728" s="19"/>
      <c r="X4728" s="2"/>
      <c r="Y4728" s="4"/>
      <c r="Z4728" s="106"/>
      <c r="AA4728" s="114"/>
      <c r="AB4728" s="112"/>
      <c r="AC4728" s="178"/>
      <c r="AD4728" s="11"/>
      <c r="AE4728" s="106"/>
      <c r="AF4728" s="106"/>
      <c r="AG4728" s="106"/>
      <c r="AH4728" s="115"/>
      <c r="AI4728" s="116"/>
      <c r="AO4728" s="26"/>
      <c r="AP4728" s="26"/>
    </row>
    <row r="4729" spans="1:42" ht="15" customHeight="1" x14ac:dyDescent="0.25">
      <c r="A4729" s="105"/>
      <c r="B4729" s="106"/>
      <c r="C4729" s="2"/>
      <c r="D4729" s="2"/>
      <c r="E4729" s="106"/>
      <c r="F4729" s="107"/>
      <c r="G4729" s="108"/>
      <c r="H4729" s="109"/>
      <c r="I4729" s="109"/>
      <c r="J4729" s="110"/>
      <c r="K4729" s="117"/>
      <c r="L4729" s="178"/>
      <c r="M4729" s="178"/>
      <c r="N4729" s="106"/>
      <c r="O4729" s="111"/>
      <c r="P4729" s="111"/>
      <c r="Q4729" s="106"/>
      <c r="R4729" s="106"/>
      <c r="S4729" s="106"/>
      <c r="T4729" s="106"/>
      <c r="U4729" s="106"/>
      <c r="V4729" s="106"/>
      <c r="W4729" s="19"/>
      <c r="X4729" s="2"/>
      <c r="Y4729" s="4"/>
      <c r="Z4729" s="106"/>
      <c r="AA4729" s="114"/>
      <c r="AB4729" s="112"/>
      <c r="AC4729" s="178"/>
      <c r="AD4729" s="11"/>
      <c r="AE4729" s="106"/>
      <c r="AF4729" s="106"/>
      <c r="AG4729" s="106"/>
      <c r="AH4729" s="115"/>
      <c r="AI4729" s="116"/>
      <c r="AO4729" s="26"/>
      <c r="AP4729" s="26"/>
    </row>
    <row r="4730" spans="1:42" ht="15" customHeight="1" x14ac:dyDescent="0.25">
      <c r="A4730" s="105"/>
      <c r="B4730" s="106"/>
      <c r="C4730" s="2"/>
      <c r="D4730" s="2"/>
      <c r="E4730" s="106"/>
      <c r="F4730" s="107"/>
      <c r="G4730" s="108"/>
      <c r="H4730" s="109"/>
      <c r="I4730" s="109"/>
      <c r="J4730" s="110"/>
      <c r="K4730" s="117"/>
      <c r="L4730" s="178"/>
      <c r="M4730" s="178"/>
      <c r="N4730" s="106"/>
      <c r="O4730" s="111"/>
      <c r="P4730" s="111"/>
      <c r="Q4730" s="106"/>
      <c r="R4730" s="106"/>
      <c r="S4730" s="106"/>
      <c r="T4730" s="106"/>
      <c r="U4730" s="106"/>
      <c r="V4730" s="106"/>
      <c r="W4730" s="19"/>
      <c r="X4730" s="2"/>
      <c r="Y4730" s="4"/>
      <c r="Z4730" s="106"/>
      <c r="AA4730" s="114"/>
      <c r="AB4730" s="112"/>
      <c r="AC4730" s="178"/>
      <c r="AD4730" s="11"/>
      <c r="AE4730" s="106"/>
      <c r="AF4730" s="106"/>
      <c r="AG4730" s="106"/>
      <c r="AH4730" s="115"/>
      <c r="AI4730" s="116"/>
      <c r="AO4730" s="26"/>
      <c r="AP4730" s="26"/>
    </row>
    <row r="4731" spans="1:42" ht="15" customHeight="1" x14ac:dyDescent="0.25">
      <c r="A4731" s="105"/>
      <c r="B4731" s="106"/>
      <c r="C4731" s="2"/>
      <c r="D4731" s="2"/>
      <c r="E4731" s="106"/>
      <c r="F4731" s="107"/>
      <c r="G4731" s="108"/>
      <c r="H4731" s="109"/>
      <c r="I4731" s="109"/>
      <c r="J4731" s="110"/>
      <c r="K4731" s="117"/>
      <c r="L4731" s="178"/>
      <c r="M4731" s="178"/>
      <c r="N4731" s="106"/>
      <c r="O4731" s="111"/>
      <c r="P4731" s="111"/>
      <c r="Q4731" s="106"/>
      <c r="R4731" s="106"/>
      <c r="S4731" s="106"/>
      <c r="T4731" s="106"/>
      <c r="U4731" s="106"/>
      <c r="V4731" s="106"/>
      <c r="W4731" s="19"/>
      <c r="X4731" s="2"/>
      <c r="Y4731" s="4"/>
      <c r="Z4731" s="106"/>
      <c r="AA4731" s="114"/>
      <c r="AB4731" s="112"/>
      <c r="AC4731" s="178"/>
      <c r="AD4731" s="11"/>
      <c r="AE4731" s="106"/>
      <c r="AF4731" s="106"/>
      <c r="AG4731" s="106"/>
      <c r="AH4731" s="115"/>
      <c r="AI4731" s="116"/>
      <c r="AO4731" s="26"/>
      <c r="AP4731" s="26"/>
    </row>
    <row r="4732" spans="1:42" ht="15" customHeight="1" x14ac:dyDescent="0.25">
      <c r="A4732" s="105"/>
      <c r="B4732" s="106"/>
      <c r="C4732" s="2"/>
      <c r="D4732" s="2"/>
      <c r="E4732" s="106"/>
      <c r="F4732" s="107"/>
      <c r="G4732" s="108"/>
      <c r="H4732" s="109"/>
      <c r="I4732" s="109"/>
      <c r="J4732" s="110"/>
      <c r="K4732" s="117"/>
      <c r="L4732" s="178"/>
      <c r="M4732" s="178"/>
      <c r="N4732" s="106"/>
      <c r="O4732" s="111"/>
      <c r="P4732" s="111"/>
      <c r="Q4732" s="106"/>
      <c r="R4732" s="106"/>
      <c r="S4732" s="106"/>
      <c r="T4732" s="106"/>
      <c r="U4732" s="106"/>
      <c r="V4732" s="106"/>
      <c r="W4732" s="19"/>
      <c r="X4732" s="2"/>
      <c r="Y4732" s="4"/>
      <c r="Z4732" s="106"/>
      <c r="AA4732" s="114"/>
      <c r="AB4732" s="112"/>
      <c r="AC4732" s="178"/>
      <c r="AD4732" s="11"/>
      <c r="AE4732" s="106"/>
      <c r="AF4732" s="106"/>
      <c r="AG4732" s="106"/>
      <c r="AH4732" s="115"/>
      <c r="AI4732" s="116"/>
      <c r="AO4732" s="26"/>
      <c r="AP4732" s="26"/>
    </row>
    <row r="4733" spans="1:42" ht="15" customHeight="1" x14ac:dyDescent="0.25">
      <c r="A4733" s="105"/>
      <c r="B4733" s="106"/>
      <c r="C4733" s="2"/>
      <c r="D4733" s="2"/>
      <c r="E4733" s="106"/>
      <c r="F4733" s="107"/>
      <c r="G4733" s="108"/>
      <c r="H4733" s="109"/>
      <c r="I4733" s="109"/>
      <c r="J4733" s="110"/>
      <c r="K4733" s="117"/>
      <c r="L4733" s="178"/>
      <c r="M4733" s="178"/>
      <c r="N4733" s="106"/>
      <c r="O4733" s="111"/>
      <c r="P4733" s="111"/>
      <c r="Q4733" s="106"/>
      <c r="R4733" s="106"/>
      <c r="S4733" s="106"/>
      <c r="T4733" s="106"/>
      <c r="U4733" s="106"/>
      <c r="V4733" s="106"/>
      <c r="W4733" s="19"/>
      <c r="X4733" s="2"/>
      <c r="Y4733" s="4"/>
      <c r="Z4733" s="106"/>
      <c r="AA4733" s="114"/>
      <c r="AB4733" s="112"/>
      <c r="AC4733" s="178"/>
      <c r="AD4733" s="11"/>
      <c r="AE4733" s="106"/>
      <c r="AF4733" s="106"/>
      <c r="AG4733" s="106"/>
      <c r="AH4733" s="115"/>
      <c r="AI4733" s="116"/>
      <c r="AO4733" s="26"/>
      <c r="AP4733" s="26"/>
    </row>
    <row r="4734" spans="1:42" ht="15" customHeight="1" x14ac:dyDescent="0.25">
      <c r="A4734" s="105"/>
      <c r="B4734" s="106"/>
      <c r="C4734" s="2"/>
      <c r="D4734" s="2"/>
      <c r="E4734" s="106"/>
      <c r="F4734" s="107"/>
      <c r="G4734" s="108"/>
      <c r="H4734" s="109"/>
      <c r="I4734" s="109"/>
      <c r="J4734" s="110"/>
      <c r="K4734" s="117"/>
      <c r="L4734" s="178"/>
      <c r="M4734" s="178"/>
      <c r="N4734" s="106"/>
      <c r="O4734" s="111"/>
      <c r="P4734" s="111"/>
      <c r="Q4734" s="106"/>
      <c r="R4734" s="106"/>
      <c r="S4734" s="106"/>
      <c r="T4734" s="106"/>
      <c r="U4734" s="106"/>
      <c r="V4734" s="106"/>
      <c r="W4734" s="19"/>
      <c r="X4734" s="2"/>
      <c r="Y4734" s="4"/>
      <c r="Z4734" s="106"/>
      <c r="AA4734" s="114"/>
      <c r="AB4734" s="112"/>
      <c r="AC4734" s="178"/>
      <c r="AD4734" s="11"/>
      <c r="AE4734" s="106"/>
      <c r="AF4734" s="106"/>
      <c r="AG4734" s="106"/>
      <c r="AH4734" s="115"/>
      <c r="AI4734" s="116"/>
      <c r="AO4734" s="26"/>
      <c r="AP4734" s="26"/>
    </row>
    <row r="4735" spans="1:42" ht="15" customHeight="1" x14ac:dyDescent="0.25">
      <c r="A4735" s="105"/>
      <c r="B4735" s="106"/>
      <c r="C4735" s="2"/>
      <c r="D4735" s="2"/>
      <c r="E4735" s="106"/>
      <c r="F4735" s="107"/>
      <c r="G4735" s="108"/>
      <c r="H4735" s="109"/>
      <c r="I4735" s="109"/>
      <c r="J4735" s="110"/>
      <c r="K4735" s="117"/>
      <c r="L4735" s="178"/>
      <c r="M4735" s="178"/>
      <c r="N4735" s="106"/>
      <c r="O4735" s="111"/>
      <c r="P4735" s="111"/>
      <c r="Q4735" s="106"/>
      <c r="R4735" s="106"/>
      <c r="S4735" s="106"/>
      <c r="T4735" s="106"/>
      <c r="U4735" s="106"/>
      <c r="V4735" s="106"/>
      <c r="W4735" s="19"/>
      <c r="X4735" s="2"/>
      <c r="Y4735" s="4"/>
      <c r="Z4735" s="106"/>
      <c r="AA4735" s="114"/>
      <c r="AB4735" s="112"/>
      <c r="AC4735" s="178"/>
      <c r="AD4735" s="11"/>
      <c r="AE4735" s="106"/>
      <c r="AF4735" s="106"/>
      <c r="AG4735" s="106"/>
      <c r="AH4735" s="115"/>
      <c r="AI4735" s="116"/>
      <c r="AO4735" s="26"/>
      <c r="AP4735" s="26"/>
    </row>
    <row r="4736" spans="1:42" ht="15" customHeight="1" x14ac:dyDescent="0.25">
      <c r="A4736" s="105"/>
      <c r="B4736" s="106"/>
      <c r="C4736" s="2"/>
      <c r="D4736" s="2"/>
      <c r="E4736" s="106"/>
      <c r="F4736" s="107"/>
      <c r="G4736" s="108"/>
      <c r="H4736" s="109"/>
      <c r="I4736" s="109"/>
      <c r="J4736" s="110"/>
      <c r="K4736" s="117"/>
      <c r="L4736" s="178"/>
      <c r="M4736" s="178"/>
      <c r="N4736" s="106"/>
      <c r="O4736" s="111"/>
      <c r="P4736" s="111"/>
      <c r="Q4736" s="106"/>
      <c r="R4736" s="106"/>
      <c r="S4736" s="106"/>
      <c r="T4736" s="106"/>
      <c r="U4736" s="106"/>
      <c r="V4736" s="106"/>
      <c r="W4736" s="19"/>
      <c r="X4736" s="2"/>
      <c r="Y4736" s="4"/>
      <c r="Z4736" s="106"/>
      <c r="AA4736" s="114"/>
      <c r="AB4736" s="112"/>
      <c r="AC4736" s="178"/>
      <c r="AD4736" s="11"/>
      <c r="AE4736" s="106"/>
      <c r="AF4736" s="106"/>
      <c r="AG4736" s="106"/>
      <c r="AH4736" s="115"/>
      <c r="AI4736" s="116"/>
      <c r="AO4736" s="26"/>
      <c r="AP4736" s="26"/>
    </row>
    <row r="4737" spans="1:42" ht="15" customHeight="1" x14ac:dyDescent="0.25">
      <c r="A4737" s="105"/>
      <c r="B4737" s="106"/>
      <c r="C4737" s="2"/>
      <c r="D4737" s="2"/>
      <c r="E4737" s="106"/>
      <c r="F4737" s="107"/>
      <c r="G4737" s="108"/>
      <c r="H4737" s="109"/>
      <c r="I4737" s="109"/>
      <c r="J4737" s="110"/>
      <c r="K4737" s="117"/>
      <c r="L4737" s="178"/>
      <c r="M4737" s="178"/>
      <c r="N4737" s="106"/>
      <c r="O4737" s="111"/>
      <c r="P4737" s="111"/>
      <c r="Q4737" s="106"/>
      <c r="R4737" s="106"/>
      <c r="S4737" s="106"/>
      <c r="T4737" s="106"/>
      <c r="U4737" s="106"/>
      <c r="V4737" s="106"/>
      <c r="W4737" s="19"/>
      <c r="X4737" s="2"/>
      <c r="Y4737" s="4"/>
      <c r="Z4737" s="106"/>
      <c r="AA4737" s="114"/>
      <c r="AB4737" s="112"/>
      <c r="AC4737" s="178"/>
      <c r="AD4737" s="11"/>
      <c r="AE4737" s="106"/>
      <c r="AF4737" s="106"/>
      <c r="AG4737" s="106"/>
      <c r="AH4737" s="115"/>
      <c r="AI4737" s="116"/>
      <c r="AO4737" s="26"/>
      <c r="AP4737" s="26"/>
    </row>
    <row r="4738" spans="1:42" ht="15" customHeight="1" x14ac:dyDescent="0.25">
      <c r="A4738" s="105"/>
      <c r="B4738" s="106"/>
      <c r="C4738" s="2"/>
      <c r="D4738" s="2"/>
      <c r="E4738" s="106"/>
      <c r="F4738" s="107"/>
      <c r="G4738" s="108"/>
      <c r="H4738" s="109"/>
      <c r="I4738" s="109"/>
      <c r="J4738" s="110"/>
      <c r="K4738" s="117"/>
      <c r="L4738" s="178"/>
      <c r="M4738" s="178"/>
      <c r="N4738" s="106"/>
      <c r="O4738" s="111"/>
      <c r="P4738" s="111"/>
      <c r="Q4738" s="106"/>
      <c r="R4738" s="106"/>
      <c r="S4738" s="106"/>
      <c r="T4738" s="106"/>
      <c r="U4738" s="106"/>
      <c r="V4738" s="106"/>
      <c r="W4738" s="19"/>
      <c r="X4738" s="2"/>
      <c r="Y4738" s="4"/>
      <c r="Z4738" s="106"/>
      <c r="AA4738" s="114"/>
      <c r="AB4738" s="112"/>
      <c r="AC4738" s="178"/>
      <c r="AD4738" s="11"/>
      <c r="AE4738" s="106"/>
      <c r="AF4738" s="106"/>
      <c r="AG4738" s="106"/>
      <c r="AH4738" s="115"/>
      <c r="AI4738" s="116"/>
      <c r="AO4738" s="26"/>
      <c r="AP4738" s="26"/>
    </row>
    <row r="4739" spans="1:42" ht="15" customHeight="1" x14ac:dyDescent="0.25">
      <c r="A4739" s="105"/>
      <c r="B4739" s="106"/>
      <c r="C4739" s="2"/>
      <c r="D4739" s="2"/>
      <c r="E4739" s="106"/>
      <c r="F4739" s="107"/>
      <c r="G4739" s="108"/>
      <c r="H4739" s="109"/>
      <c r="I4739" s="109"/>
      <c r="J4739" s="110"/>
      <c r="K4739" s="117"/>
      <c r="L4739" s="178"/>
      <c r="M4739" s="178"/>
      <c r="N4739" s="106"/>
      <c r="O4739" s="111"/>
      <c r="P4739" s="111"/>
      <c r="Q4739" s="106"/>
      <c r="R4739" s="106"/>
      <c r="S4739" s="106"/>
      <c r="T4739" s="106"/>
      <c r="U4739" s="106"/>
      <c r="V4739" s="106"/>
      <c r="W4739" s="19"/>
      <c r="X4739" s="2"/>
      <c r="Y4739" s="4"/>
      <c r="Z4739" s="106"/>
      <c r="AA4739" s="114"/>
      <c r="AB4739" s="112"/>
      <c r="AC4739" s="178"/>
      <c r="AD4739" s="11"/>
      <c r="AE4739" s="106"/>
      <c r="AF4739" s="106"/>
      <c r="AG4739" s="106"/>
      <c r="AH4739" s="115"/>
      <c r="AI4739" s="116"/>
      <c r="AO4739" s="26"/>
      <c r="AP4739" s="26"/>
    </row>
    <row r="4740" spans="1:42" ht="15" customHeight="1" x14ac:dyDescent="0.25">
      <c r="A4740" s="105"/>
      <c r="B4740" s="106"/>
      <c r="C4740" s="2"/>
      <c r="D4740" s="2"/>
      <c r="E4740" s="106"/>
      <c r="F4740" s="107"/>
      <c r="G4740" s="108"/>
      <c r="H4740" s="109"/>
      <c r="I4740" s="109"/>
      <c r="J4740" s="110"/>
      <c r="K4740" s="117"/>
      <c r="L4740" s="178"/>
      <c r="M4740" s="178"/>
      <c r="N4740" s="106"/>
      <c r="O4740" s="111"/>
      <c r="P4740" s="111"/>
      <c r="Q4740" s="106"/>
      <c r="R4740" s="106"/>
      <c r="S4740" s="106"/>
      <c r="T4740" s="106"/>
      <c r="U4740" s="106"/>
      <c r="V4740" s="106"/>
      <c r="W4740" s="19"/>
      <c r="X4740" s="2"/>
      <c r="Y4740" s="4"/>
      <c r="Z4740" s="106"/>
      <c r="AA4740" s="114"/>
      <c r="AB4740" s="112"/>
      <c r="AC4740" s="178"/>
      <c r="AD4740" s="11"/>
      <c r="AE4740" s="106"/>
      <c r="AF4740" s="106"/>
      <c r="AG4740" s="106"/>
      <c r="AH4740" s="115"/>
      <c r="AI4740" s="116"/>
      <c r="AO4740" s="26"/>
      <c r="AP4740" s="26"/>
    </row>
    <row r="4741" spans="1:42" ht="15" customHeight="1" x14ac:dyDescent="0.25">
      <c r="A4741" s="105"/>
      <c r="B4741" s="106"/>
      <c r="C4741" s="2"/>
      <c r="D4741" s="2"/>
      <c r="E4741" s="106"/>
      <c r="F4741" s="107"/>
      <c r="G4741" s="108"/>
      <c r="H4741" s="109"/>
      <c r="I4741" s="109"/>
      <c r="J4741" s="110"/>
      <c r="K4741" s="117"/>
      <c r="L4741" s="178"/>
      <c r="M4741" s="178"/>
      <c r="N4741" s="106"/>
      <c r="O4741" s="111"/>
      <c r="P4741" s="111"/>
      <c r="Q4741" s="106"/>
      <c r="R4741" s="106"/>
      <c r="S4741" s="106"/>
      <c r="T4741" s="106"/>
      <c r="U4741" s="106"/>
      <c r="V4741" s="106"/>
      <c r="W4741" s="19"/>
      <c r="X4741" s="2"/>
      <c r="Y4741" s="4"/>
      <c r="Z4741" s="106"/>
      <c r="AA4741" s="114"/>
      <c r="AB4741" s="112"/>
      <c r="AC4741" s="178"/>
      <c r="AD4741" s="11"/>
      <c r="AE4741" s="106"/>
      <c r="AF4741" s="106"/>
      <c r="AG4741" s="106"/>
      <c r="AH4741" s="115"/>
      <c r="AI4741" s="116"/>
      <c r="AO4741" s="26"/>
      <c r="AP4741" s="26"/>
    </row>
    <row r="4742" spans="1:42" ht="15" customHeight="1" x14ac:dyDescent="0.25">
      <c r="A4742" s="105"/>
      <c r="B4742" s="106"/>
      <c r="C4742" s="2"/>
      <c r="D4742" s="2"/>
      <c r="E4742" s="106"/>
      <c r="F4742" s="107"/>
      <c r="G4742" s="108"/>
      <c r="H4742" s="109"/>
      <c r="I4742" s="109"/>
      <c r="J4742" s="110"/>
      <c r="K4742" s="117"/>
      <c r="L4742" s="178"/>
      <c r="M4742" s="178"/>
      <c r="N4742" s="106"/>
      <c r="O4742" s="111"/>
      <c r="P4742" s="111"/>
      <c r="Q4742" s="106"/>
      <c r="R4742" s="106"/>
      <c r="S4742" s="106"/>
      <c r="T4742" s="106"/>
      <c r="U4742" s="106"/>
      <c r="V4742" s="106"/>
      <c r="W4742" s="19"/>
      <c r="X4742" s="2"/>
      <c r="Y4742" s="4"/>
      <c r="Z4742" s="106"/>
      <c r="AA4742" s="114"/>
      <c r="AB4742" s="112"/>
      <c r="AC4742" s="178"/>
      <c r="AD4742" s="11"/>
      <c r="AE4742" s="106"/>
      <c r="AF4742" s="106"/>
      <c r="AG4742" s="106"/>
      <c r="AH4742" s="115"/>
      <c r="AI4742" s="116"/>
      <c r="AO4742" s="26"/>
      <c r="AP4742" s="26"/>
    </row>
    <row r="4743" spans="1:42" ht="15" customHeight="1" x14ac:dyDescent="0.25">
      <c r="A4743" s="105"/>
      <c r="B4743" s="106"/>
      <c r="C4743" s="2"/>
      <c r="D4743" s="2"/>
      <c r="E4743" s="106"/>
      <c r="F4743" s="107"/>
      <c r="G4743" s="108"/>
      <c r="H4743" s="109"/>
      <c r="I4743" s="109"/>
      <c r="J4743" s="110"/>
      <c r="K4743" s="117"/>
      <c r="L4743" s="178"/>
      <c r="M4743" s="178"/>
      <c r="N4743" s="106"/>
      <c r="O4743" s="111"/>
      <c r="P4743" s="111"/>
      <c r="Q4743" s="106"/>
      <c r="R4743" s="106"/>
      <c r="S4743" s="106"/>
      <c r="T4743" s="106"/>
      <c r="U4743" s="106"/>
      <c r="V4743" s="106"/>
      <c r="W4743" s="19"/>
      <c r="X4743" s="2"/>
      <c r="Y4743" s="4"/>
      <c r="Z4743" s="106"/>
      <c r="AA4743" s="114"/>
      <c r="AB4743" s="112"/>
      <c r="AC4743" s="178"/>
      <c r="AD4743" s="11"/>
      <c r="AE4743" s="106"/>
      <c r="AF4743" s="106"/>
      <c r="AG4743" s="106"/>
      <c r="AH4743" s="115"/>
      <c r="AI4743" s="116"/>
      <c r="AO4743" s="26"/>
      <c r="AP4743" s="26"/>
    </row>
    <row r="4744" spans="1:42" ht="15" customHeight="1" x14ac:dyDescent="0.25">
      <c r="A4744" s="105"/>
      <c r="B4744" s="106"/>
      <c r="C4744" s="2"/>
      <c r="D4744" s="2"/>
      <c r="E4744" s="106"/>
      <c r="F4744" s="107"/>
      <c r="G4744" s="108"/>
      <c r="H4744" s="109"/>
      <c r="I4744" s="109"/>
      <c r="J4744" s="110"/>
      <c r="K4744" s="117"/>
      <c r="L4744" s="178"/>
      <c r="M4744" s="178"/>
      <c r="N4744" s="106"/>
      <c r="O4744" s="111"/>
      <c r="P4744" s="111"/>
      <c r="Q4744" s="106"/>
      <c r="R4744" s="106"/>
      <c r="S4744" s="106"/>
      <c r="T4744" s="106"/>
      <c r="U4744" s="106"/>
      <c r="V4744" s="106"/>
      <c r="W4744" s="19"/>
      <c r="X4744" s="2"/>
      <c r="Y4744" s="4"/>
      <c r="Z4744" s="106"/>
      <c r="AA4744" s="114"/>
      <c r="AB4744" s="112"/>
      <c r="AC4744" s="178"/>
      <c r="AD4744" s="11"/>
      <c r="AE4744" s="106"/>
      <c r="AF4744" s="106"/>
      <c r="AG4744" s="106"/>
      <c r="AH4744" s="115"/>
      <c r="AI4744" s="116"/>
      <c r="AO4744" s="26"/>
      <c r="AP4744" s="26"/>
    </row>
    <row r="4745" spans="1:42" ht="15" customHeight="1" x14ac:dyDescent="0.25">
      <c r="A4745" s="105"/>
      <c r="B4745" s="106"/>
      <c r="C4745" s="2"/>
      <c r="D4745" s="2"/>
      <c r="E4745" s="106"/>
      <c r="F4745" s="107"/>
      <c r="G4745" s="108"/>
      <c r="H4745" s="109"/>
      <c r="I4745" s="109"/>
      <c r="J4745" s="110"/>
      <c r="K4745" s="117"/>
      <c r="L4745" s="178"/>
      <c r="M4745" s="178"/>
      <c r="N4745" s="106"/>
      <c r="O4745" s="111"/>
      <c r="P4745" s="111"/>
      <c r="Q4745" s="106"/>
      <c r="R4745" s="106"/>
      <c r="S4745" s="106"/>
      <c r="T4745" s="106"/>
      <c r="U4745" s="106"/>
      <c r="V4745" s="106"/>
      <c r="W4745" s="19"/>
      <c r="X4745" s="2"/>
      <c r="Y4745" s="4"/>
      <c r="Z4745" s="106"/>
      <c r="AA4745" s="114"/>
      <c r="AB4745" s="112"/>
      <c r="AC4745" s="178"/>
      <c r="AD4745" s="11"/>
      <c r="AE4745" s="106"/>
      <c r="AF4745" s="106"/>
      <c r="AG4745" s="106"/>
      <c r="AH4745" s="115"/>
      <c r="AI4745" s="116"/>
      <c r="AO4745" s="26"/>
      <c r="AP4745" s="26"/>
    </row>
    <row r="4746" spans="1:42" ht="15" customHeight="1" x14ac:dyDescent="0.25">
      <c r="A4746" s="105"/>
      <c r="B4746" s="106"/>
      <c r="C4746" s="2"/>
      <c r="D4746" s="2"/>
      <c r="E4746" s="106"/>
      <c r="F4746" s="107"/>
      <c r="G4746" s="108"/>
      <c r="H4746" s="109"/>
      <c r="I4746" s="109"/>
      <c r="J4746" s="110"/>
      <c r="K4746" s="117"/>
      <c r="L4746" s="178"/>
      <c r="M4746" s="178"/>
      <c r="N4746" s="106"/>
      <c r="O4746" s="111"/>
      <c r="P4746" s="111"/>
      <c r="Q4746" s="106"/>
      <c r="R4746" s="106"/>
      <c r="S4746" s="106"/>
      <c r="T4746" s="106"/>
      <c r="U4746" s="106"/>
      <c r="V4746" s="106"/>
      <c r="W4746" s="19"/>
      <c r="X4746" s="2"/>
      <c r="Y4746" s="4"/>
      <c r="Z4746" s="106"/>
      <c r="AA4746" s="114"/>
      <c r="AB4746" s="112"/>
      <c r="AC4746" s="178"/>
      <c r="AD4746" s="11"/>
      <c r="AE4746" s="106"/>
      <c r="AF4746" s="106"/>
      <c r="AG4746" s="106"/>
      <c r="AH4746" s="115"/>
      <c r="AI4746" s="116"/>
      <c r="AO4746" s="26"/>
      <c r="AP4746" s="26"/>
    </row>
    <row r="4747" spans="1:42" ht="15" customHeight="1" x14ac:dyDescent="0.25">
      <c r="A4747" s="105"/>
      <c r="B4747" s="106"/>
      <c r="C4747" s="2"/>
      <c r="D4747" s="2"/>
      <c r="E4747" s="106"/>
      <c r="F4747" s="107"/>
      <c r="G4747" s="108"/>
      <c r="H4747" s="109"/>
      <c r="I4747" s="109"/>
      <c r="J4747" s="110"/>
      <c r="K4747" s="117"/>
      <c r="L4747" s="178"/>
      <c r="M4747" s="178"/>
      <c r="N4747" s="106"/>
      <c r="O4747" s="111"/>
      <c r="P4747" s="111"/>
      <c r="Q4747" s="106"/>
      <c r="R4747" s="106"/>
      <c r="S4747" s="106"/>
      <c r="T4747" s="106"/>
      <c r="U4747" s="106"/>
      <c r="V4747" s="106"/>
      <c r="W4747" s="19"/>
      <c r="X4747" s="2"/>
      <c r="Y4747" s="4"/>
      <c r="Z4747" s="106"/>
      <c r="AA4747" s="114"/>
      <c r="AB4747" s="112"/>
      <c r="AC4747" s="178"/>
      <c r="AD4747" s="11"/>
      <c r="AE4747" s="106"/>
      <c r="AF4747" s="106"/>
      <c r="AG4747" s="106"/>
      <c r="AH4747" s="115"/>
      <c r="AI4747" s="116"/>
      <c r="AO4747" s="26"/>
      <c r="AP4747" s="26"/>
    </row>
    <row r="4748" spans="1:42" ht="15" customHeight="1" x14ac:dyDescent="0.25">
      <c r="A4748" s="105"/>
      <c r="B4748" s="106"/>
      <c r="C4748" s="2"/>
      <c r="D4748" s="2"/>
      <c r="E4748" s="106"/>
      <c r="F4748" s="107"/>
      <c r="G4748" s="108"/>
      <c r="H4748" s="109"/>
      <c r="I4748" s="109"/>
      <c r="J4748" s="110"/>
      <c r="K4748" s="117"/>
      <c r="L4748" s="178"/>
      <c r="M4748" s="178"/>
      <c r="N4748" s="106"/>
      <c r="O4748" s="111"/>
      <c r="P4748" s="111"/>
      <c r="Q4748" s="106"/>
      <c r="R4748" s="106"/>
      <c r="S4748" s="106"/>
      <c r="T4748" s="106"/>
      <c r="U4748" s="106"/>
      <c r="V4748" s="106"/>
      <c r="W4748" s="19"/>
      <c r="X4748" s="2"/>
      <c r="Y4748" s="4"/>
      <c r="Z4748" s="106"/>
      <c r="AA4748" s="114"/>
      <c r="AB4748" s="112"/>
      <c r="AC4748" s="178"/>
      <c r="AD4748" s="11"/>
      <c r="AE4748" s="106"/>
      <c r="AF4748" s="106"/>
      <c r="AG4748" s="106"/>
      <c r="AH4748" s="115"/>
      <c r="AI4748" s="116"/>
      <c r="AO4748" s="26"/>
      <c r="AP4748" s="26"/>
    </row>
    <row r="4749" spans="1:42" ht="15" customHeight="1" x14ac:dyDescent="0.25">
      <c r="A4749" s="105"/>
      <c r="B4749" s="106"/>
      <c r="C4749" s="2"/>
      <c r="D4749" s="2"/>
      <c r="E4749" s="106"/>
      <c r="F4749" s="107"/>
      <c r="G4749" s="108"/>
      <c r="H4749" s="109"/>
      <c r="I4749" s="109"/>
      <c r="J4749" s="110"/>
      <c r="K4749" s="117"/>
      <c r="L4749" s="178"/>
      <c r="M4749" s="178"/>
      <c r="N4749" s="106"/>
      <c r="O4749" s="111"/>
      <c r="P4749" s="111"/>
      <c r="Q4749" s="106"/>
      <c r="R4749" s="106"/>
      <c r="S4749" s="106"/>
      <c r="T4749" s="106"/>
      <c r="U4749" s="106"/>
      <c r="V4749" s="106"/>
      <c r="W4749" s="19"/>
      <c r="X4749" s="2"/>
      <c r="Y4749" s="4"/>
      <c r="Z4749" s="106"/>
      <c r="AA4749" s="114"/>
      <c r="AB4749" s="112"/>
      <c r="AC4749" s="178"/>
      <c r="AD4749" s="11"/>
      <c r="AE4749" s="106"/>
      <c r="AF4749" s="106"/>
      <c r="AG4749" s="106"/>
      <c r="AH4749" s="115"/>
      <c r="AI4749" s="116"/>
      <c r="AO4749" s="26"/>
      <c r="AP4749" s="26"/>
    </row>
    <row r="4750" spans="1:42" ht="15" customHeight="1" x14ac:dyDescent="0.25">
      <c r="A4750" s="105"/>
      <c r="B4750" s="106"/>
      <c r="C4750" s="2"/>
      <c r="D4750" s="2"/>
      <c r="E4750" s="106"/>
      <c r="F4750" s="107"/>
      <c r="G4750" s="108"/>
      <c r="H4750" s="109"/>
      <c r="I4750" s="109"/>
      <c r="J4750" s="110"/>
      <c r="K4750" s="117"/>
      <c r="L4750" s="178"/>
      <c r="M4750" s="178"/>
      <c r="N4750" s="106"/>
      <c r="O4750" s="111"/>
      <c r="P4750" s="111"/>
      <c r="Q4750" s="106"/>
      <c r="R4750" s="106"/>
      <c r="S4750" s="106"/>
      <c r="T4750" s="106"/>
      <c r="U4750" s="106"/>
      <c r="V4750" s="106"/>
      <c r="W4750" s="19"/>
      <c r="X4750" s="2"/>
      <c r="Y4750" s="4"/>
      <c r="Z4750" s="106"/>
      <c r="AA4750" s="114"/>
      <c r="AB4750" s="112"/>
      <c r="AC4750" s="178"/>
      <c r="AD4750" s="11"/>
      <c r="AE4750" s="106"/>
      <c r="AF4750" s="106"/>
      <c r="AG4750" s="106"/>
      <c r="AH4750" s="115"/>
      <c r="AI4750" s="116"/>
      <c r="AO4750" s="26"/>
      <c r="AP4750" s="26"/>
    </row>
    <row r="4751" spans="1:42" ht="15" customHeight="1" x14ac:dyDescent="0.25">
      <c r="A4751" s="105"/>
      <c r="B4751" s="106"/>
      <c r="C4751" s="2"/>
      <c r="D4751" s="2"/>
      <c r="E4751" s="106"/>
      <c r="F4751" s="107"/>
      <c r="G4751" s="108"/>
      <c r="H4751" s="109"/>
      <c r="I4751" s="109"/>
      <c r="J4751" s="110"/>
      <c r="K4751" s="117"/>
      <c r="L4751" s="178"/>
      <c r="M4751" s="178"/>
      <c r="N4751" s="106"/>
      <c r="O4751" s="111"/>
      <c r="P4751" s="111"/>
      <c r="Q4751" s="106"/>
      <c r="R4751" s="106"/>
      <c r="S4751" s="106"/>
      <c r="T4751" s="106"/>
      <c r="U4751" s="106"/>
      <c r="V4751" s="106"/>
      <c r="W4751" s="19"/>
      <c r="X4751" s="2"/>
      <c r="Y4751" s="4"/>
      <c r="Z4751" s="106"/>
      <c r="AA4751" s="114"/>
      <c r="AB4751" s="112"/>
      <c r="AC4751" s="178"/>
      <c r="AD4751" s="11"/>
      <c r="AE4751" s="106"/>
      <c r="AF4751" s="106"/>
      <c r="AG4751" s="106"/>
      <c r="AH4751" s="115"/>
      <c r="AI4751" s="116"/>
      <c r="AO4751" s="26"/>
      <c r="AP4751" s="26"/>
    </row>
    <row r="4752" spans="1:42" ht="15" customHeight="1" x14ac:dyDescent="0.25">
      <c r="A4752" s="105"/>
      <c r="B4752" s="106"/>
      <c r="C4752" s="2"/>
      <c r="D4752" s="2"/>
      <c r="E4752" s="106"/>
      <c r="F4752" s="107"/>
      <c r="G4752" s="108"/>
      <c r="H4752" s="109"/>
      <c r="I4752" s="109"/>
      <c r="J4752" s="110"/>
      <c r="K4752" s="117"/>
      <c r="L4752" s="178"/>
      <c r="M4752" s="178"/>
      <c r="N4752" s="106"/>
      <c r="O4752" s="111"/>
      <c r="P4752" s="111"/>
      <c r="Q4752" s="106"/>
      <c r="R4752" s="106"/>
      <c r="S4752" s="106"/>
      <c r="T4752" s="106"/>
      <c r="U4752" s="106"/>
      <c r="V4752" s="106"/>
      <c r="W4752" s="19"/>
      <c r="X4752" s="2"/>
      <c r="Y4752" s="4"/>
      <c r="Z4752" s="106"/>
      <c r="AA4752" s="114"/>
      <c r="AB4752" s="112"/>
      <c r="AC4752" s="178"/>
      <c r="AD4752" s="11"/>
      <c r="AE4752" s="106"/>
      <c r="AF4752" s="106"/>
      <c r="AG4752" s="106"/>
      <c r="AH4752" s="115"/>
      <c r="AI4752" s="116"/>
      <c r="AO4752" s="26"/>
      <c r="AP4752" s="26"/>
    </row>
    <row r="4753" spans="1:42" ht="15" customHeight="1" x14ac:dyDescent="0.25">
      <c r="A4753" s="105"/>
      <c r="B4753" s="106"/>
      <c r="C4753" s="2"/>
      <c r="D4753" s="2"/>
      <c r="E4753" s="106"/>
      <c r="F4753" s="107"/>
      <c r="G4753" s="108"/>
      <c r="H4753" s="109"/>
      <c r="I4753" s="109"/>
      <c r="J4753" s="110"/>
      <c r="K4753" s="117"/>
      <c r="L4753" s="178"/>
      <c r="M4753" s="178"/>
      <c r="N4753" s="106"/>
      <c r="O4753" s="111"/>
      <c r="P4753" s="111"/>
      <c r="Q4753" s="106"/>
      <c r="R4753" s="106"/>
      <c r="S4753" s="106"/>
      <c r="T4753" s="106"/>
      <c r="U4753" s="106"/>
      <c r="V4753" s="106"/>
      <c r="W4753" s="19"/>
      <c r="X4753" s="2"/>
      <c r="Y4753" s="4"/>
      <c r="Z4753" s="106"/>
      <c r="AA4753" s="114"/>
      <c r="AB4753" s="112"/>
      <c r="AC4753" s="178"/>
      <c r="AD4753" s="11"/>
      <c r="AE4753" s="106"/>
      <c r="AF4753" s="106"/>
      <c r="AG4753" s="106"/>
      <c r="AH4753" s="115"/>
      <c r="AI4753" s="116"/>
      <c r="AO4753" s="26"/>
      <c r="AP4753" s="26"/>
    </row>
    <row r="4754" spans="1:42" ht="15" customHeight="1" x14ac:dyDescent="0.25">
      <c r="A4754" s="105"/>
      <c r="B4754" s="106"/>
      <c r="C4754" s="2"/>
      <c r="D4754" s="2"/>
      <c r="E4754" s="106"/>
      <c r="F4754" s="107"/>
      <c r="G4754" s="108"/>
      <c r="H4754" s="109"/>
      <c r="I4754" s="109"/>
      <c r="J4754" s="110"/>
      <c r="K4754" s="117"/>
      <c r="L4754" s="178"/>
      <c r="M4754" s="178"/>
      <c r="N4754" s="106"/>
      <c r="O4754" s="111"/>
      <c r="P4754" s="111"/>
      <c r="Q4754" s="106"/>
      <c r="R4754" s="106"/>
      <c r="S4754" s="106"/>
      <c r="T4754" s="106"/>
      <c r="U4754" s="106"/>
      <c r="V4754" s="106"/>
      <c r="W4754" s="19"/>
      <c r="X4754" s="2"/>
      <c r="Y4754" s="4"/>
      <c r="Z4754" s="106"/>
      <c r="AA4754" s="114"/>
      <c r="AB4754" s="112"/>
      <c r="AC4754" s="178"/>
      <c r="AD4754" s="11"/>
      <c r="AE4754" s="106"/>
      <c r="AF4754" s="106"/>
      <c r="AG4754" s="106"/>
      <c r="AH4754" s="115"/>
      <c r="AI4754" s="116"/>
      <c r="AO4754" s="26"/>
      <c r="AP4754" s="26"/>
    </row>
    <row r="4755" spans="1:42" ht="15" customHeight="1" x14ac:dyDescent="0.25">
      <c r="A4755" s="105"/>
      <c r="B4755" s="106"/>
      <c r="C4755" s="2"/>
      <c r="D4755" s="2"/>
      <c r="E4755" s="106"/>
      <c r="F4755" s="107"/>
      <c r="G4755" s="108"/>
      <c r="H4755" s="109"/>
      <c r="I4755" s="109"/>
      <c r="J4755" s="110"/>
      <c r="K4755" s="117"/>
      <c r="L4755" s="178"/>
      <c r="M4755" s="178"/>
      <c r="N4755" s="106"/>
      <c r="O4755" s="111"/>
      <c r="P4755" s="111"/>
      <c r="Q4755" s="106"/>
      <c r="R4755" s="106"/>
      <c r="S4755" s="106"/>
      <c r="T4755" s="106"/>
      <c r="U4755" s="106"/>
      <c r="V4755" s="106"/>
      <c r="W4755" s="19"/>
      <c r="X4755" s="2"/>
      <c r="Y4755" s="4"/>
      <c r="Z4755" s="106"/>
      <c r="AA4755" s="114"/>
      <c r="AB4755" s="112"/>
      <c r="AC4755" s="178"/>
      <c r="AD4755" s="11"/>
      <c r="AE4755" s="106"/>
      <c r="AF4755" s="106"/>
      <c r="AG4755" s="106"/>
      <c r="AH4755" s="115"/>
      <c r="AI4755" s="116"/>
      <c r="AO4755" s="26"/>
      <c r="AP4755" s="26"/>
    </row>
    <row r="4756" spans="1:42" ht="15" customHeight="1" x14ac:dyDescent="0.25">
      <c r="A4756" s="105"/>
      <c r="B4756" s="106"/>
      <c r="C4756" s="2"/>
      <c r="D4756" s="2"/>
      <c r="E4756" s="106"/>
      <c r="F4756" s="107"/>
      <c r="G4756" s="108"/>
      <c r="H4756" s="109"/>
      <c r="I4756" s="109"/>
      <c r="J4756" s="110"/>
      <c r="K4756" s="117"/>
      <c r="L4756" s="178"/>
      <c r="M4756" s="178"/>
      <c r="N4756" s="106"/>
      <c r="O4756" s="111"/>
      <c r="P4756" s="111"/>
      <c r="Q4756" s="106"/>
      <c r="R4756" s="106"/>
      <c r="S4756" s="106"/>
      <c r="T4756" s="106"/>
      <c r="U4756" s="106"/>
      <c r="V4756" s="106"/>
      <c r="W4756" s="19"/>
      <c r="X4756" s="2"/>
      <c r="Y4756" s="4"/>
      <c r="Z4756" s="106"/>
      <c r="AA4756" s="114"/>
      <c r="AB4756" s="112"/>
      <c r="AC4756" s="178"/>
      <c r="AD4756" s="11"/>
      <c r="AE4756" s="106"/>
      <c r="AF4756" s="106"/>
      <c r="AG4756" s="106"/>
      <c r="AH4756" s="115"/>
      <c r="AI4756" s="116"/>
      <c r="AO4756" s="26"/>
      <c r="AP4756" s="26"/>
    </row>
    <row r="4757" spans="1:42" ht="15" customHeight="1" x14ac:dyDescent="0.25">
      <c r="A4757" s="105"/>
      <c r="B4757" s="106"/>
      <c r="C4757" s="2"/>
      <c r="D4757" s="2"/>
      <c r="E4757" s="106"/>
      <c r="F4757" s="107"/>
      <c r="G4757" s="108"/>
      <c r="H4757" s="109"/>
      <c r="I4757" s="109"/>
      <c r="J4757" s="110"/>
      <c r="K4757" s="117"/>
      <c r="L4757" s="178"/>
      <c r="M4757" s="178"/>
      <c r="N4757" s="106"/>
      <c r="O4757" s="111"/>
      <c r="P4757" s="111"/>
      <c r="Q4757" s="106"/>
      <c r="R4757" s="106"/>
      <c r="S4757" s="106"/>
      <c r="T4757" s="106"/>
      <c r="U4757" s="106"/>
      <c r="V4757" s="106"/>
      <c r="W4757" s="19"/>
      <c r="X4757" s="2"/>
      <c r="Y4757" s="4"/>
      <c r="Z4757" s="106"/>
      <c r="AA4757" s="114"/>
      <c r="AB4757" s="112"/>
      <c r="AC4757" s="178"/>
      <c r="AD4757" s="11"/>
      <c r="AE4757" s="106"/>
      <c r="AF4757" s="106"/>
      <c r="AG4757" s="106"/>
      <c r="AH4757" s="115"/>
      <c r="AI4757" s="116"/>
      <c r="AO4757" s="26"/>
      <c r="AP4757" s="26"/>
    </row>
    <row r="4758" spans="1:42" ht="15" customHeight="1" x14ac:dyDescent="0.25">
      <c r="A4758" s="105"/>
      <c r="B4758" s="106"/>
      <c r="C4758" s="2"/>
      <c r="D4758" s="2"/>
      <c r="E4758" s="106"/>
      <c r="F4758" s="107"/>
      <c r="G4758" s="108"/>
      <c r="H4758" s="109"/>
      <c r="I4758" s="109"/>
      <c r="J4758" s="110"/>
      <c r="K4758" s="117"/>
      <c r="L4758" s="178"/>
      <c r="M4758" s="178"/>
      <c r="N4758" s="106"/>
      <c r="O4758" s="111"/>
      <c r="P4758" s="111"/>
      <c r="Q4758" s="106"/>
      <c r="R4758" s="106"/>
      <c r="S4758" s="106"/>
      <c r="T4758" s="106"/>
      <c r="U4758" s="106"/>
      <c r="V4758" s="106"/>
      <c r="W4758" s="19"/>
      <c r="X4758" s="2"/>
      <c r="Y4758" s="4"/>
      <c r="Z4758" s="106"/>
      <c r="AA4758" s="114"/>
      <c r="AB4758" s="112"/>
      <c r="AC4758" s="178"/>
      <c r="AD4758" s="11"/>
      <c r="AE4758" s="106"/>
      <c r="AF4758" s="106"/>
      <c r="AG4758" s="106"/>
      <c r="AH4758" s="115"/>
      <c r="AI4758" s="116"/>
      <c r="AO4758" s="26"/>
      <c r="AP4758" s="26"/>
    </row>
    <row r="4759" spans="1:42" ht="15" customHeight="1" x14ac:dyDescent="0.25">
      <c r="A4759" s="105"/>
      <c r="B4759" s="106"/>
      <c r="C4759" s="2"/>
      <c r="D4759" s="2"/>
      <c r="E4759" s="106"/>
      <c r="F4759" s="107"/>
      <c r="G4759" s="108"/>
      <c r="H4759" s="109"/>
      <c r="I4759" s="109"/>
      <c r="J4759" s="110"/>
      <c r="K4759" s="117"/>
      <c r="L4759" s="178"/>
      <c r="M4759" s="178"/>
      <c r="N4759" s="106"/>
      <c r="O4759" s="111"/>
      <c r="P4759" s="111"/>
      <c r="Q4759" s="106"/>
      <c r="R4759" s="106"/>
      <c r="S4759" s="106"/>
      <c r="T4759" s="106"/>
      <c r="U4759" s="106"/>
      <c r="V4759" s="106"/>
      <c r="W4759" s="19"/>
      <c r="X4759" s="2"/>
      <c r="Y4759" s="4"/>
      <c r="Z4759" s="106"/>
      <c r="AA4759" s="114"/>
      <c r="AB4759" s="112"/>
      <c r="AC4759" s="178"/>
      <c r="AD4759" s="11"/>
      <c r="AE4759" s="106"/>
      <c r="AF4759" s="106"/>
      <c r="AG4759" s="106"/>
      <c r="AH4759" s="115"/>
      <c r="AI4759" s="116"/>
      <c r="AO4759" s="26"/>
      <c r="AP4759" s="26"/>
    </row>
    <row r="4760" spans="1:42" ht="15" customHeight="1" x14ac:dyDescent="0.25">
      <c r="A4760" s="105"/>
      <c r="B4760" s="106"/>
      <c r="C4760" s="2"/>
      <c r="D4760" s="2"/>
      <c r="E4760" s="106"/>
      <c r="F4760" s="107"/>
      <c r="G4760" s="108"/>
      <c r="H4760" s="109"/>
      <c r="I4760" s="109"/>
      <c r="J4760" s="110"/>
      <c r="K4760" s="117"/>
      <c r="L4760" s="178"/>
      <c r="M4760" s="178"/>
      <c r="N4760" s="106"/>
      <c r="O4760" s="111"/>
      <c r="P4760" s="111"/>
      <c r="Q4760" s="106"/>
      <c r="R4760" s="106"/>
      <c r="S4760" s="106"/>
      <c r="T4760" s="106"/>
      <c r="U4760" s="106"/>
      <c r="V4760" s="106"/>
      <c r="W4760" s="19"/>
      <c r="X4760" s="2"/>
      <c r="Y4760" s="4"/>
      <c r="Z4760" s="106"/>
      <c r="AA4760" s="114"/>
      <c r="AB4760" s="112"/>
      <c r="AC4760" s="178"/>
      <c r="AD4760" s="11"/>
      <c r="AE4760" s="106"/>
      <c r="AF4760" s="106"/>
      <c r="AG4760" s="106"/>
      <c r="AH4760" s="115"/>
      <c r="AI4760" s="116"/>
      <c r="AO4760" s="26"/>
      <c r="AP4760" s="26"/>
    </row>
    <row r="4761" spans="1:42" ht="15" customHeight="1" x14ac:dyDescent="0.25">
      <c r="A4761" s="105"/>
      <c r="B4761" s="106"/>
      <c r="C4761" s="2"/>
      <c r="D4761" s="2"/>
      <c r="E4761" s="106"/>
      <c r="F4761" s="107"/>
      <c r="G4761" s="108"/>
      <c r="H4761" s="109"/>
      <c r="I4761" s="109"/>
      <c r="J4761" s="110"/>
      <c r="K4761" s="117"/>
      <c r="L4761" s="178"/>
      <c r="M4761" s="178"/>
      <c r="N4761" s="106"/>
      <c r="O4761" s="111"/>
      <c r="P4761" s="111"/>
      <c r="Q4761" s="106"/>
      <c r="R4761" s="106"/>
      <c r="S4761" s="106"/>
      <c r="T4761" s="106"/>
      <c r="U4761" s="106"/>
      <c r="V4761" s="106"/>
      <c r="W4761" s="19"/>
      <c r="X4761" s="2"/>
      <c r="Y4761" s="4"/>
      <c r="Z4761" s="106"/>
      <c r="AA4761" s="114"/>
      <c r="AB4761" s="112"/>
      <c r="AC4761" s="178"/>
      <c r="AD4761" s="11"/>
      <c r="AE4761" s="106"/>
      <c r="AF4761" s="106"/>
      <c r="AG4761" s="106"/>
      <c r="AH4761" s="115"/>
      <c r="AI4761" s="116"/>
      <c r="AO4761" s="26"/>
      <c r="AP4761" s="26"/>
    </row>
    <row r="4762" spans="1:42" ht="15" customHeight="1" x14ac:dyDescent="0.25">
      <c r="A4762" s="105"/>
      <c r="B4762" s="106"/>
      <c r="C4762" s="2"/>
      <c r="D4762" s="2"/>
      <c r="E4762" s="106"/>
      <c r="F4762" s="107"/>
      <c r="G4762" s="108"/>
      <c r="H4762" s="109"/>
      <c r="I4762" s="109"/>
      <c r="J4762" s="110"/>
      <c r="K4762" s="117"/>
      <c r="L4762" s="178"/>
      <c r="M4762" s="178"/>
      <c r="N4762" s="106"/>
      <c r="O4762" s="111"/>
      <c r="P4762" s="111"/>
      <c r="Q4762" s="106"/>
      <c r="R4762" s="106"/>
      <c r="S4762" s="106"/>
      <c r="T4762" s="106"/>
      <c r="U4762" s="106"/>
      <c r="V4762" s="106"/>
      <c r="W4762" s="19"/>
      <c r="X4762" s="2"/>
      <c r="Y4762" s="4"/>
      <c r="Z4762" s="106"/>
      <c r="AA4762" s="114"/>
      <c r="AB4762" s="112"/>
      <c r="AC4762" s="178"/>
      <c r="AD4762" s="11"/>
      <c r="AE4762" s="106"/>
      <c r="AF4762" s="106"/>
      <c r="AG4762" s="106"/>
      <c r="AH4762" s="115"/>
      <c r="AI4762" s="116"/>
      <c r="AO4762" s="26"/>
      <c r="AP4762" s="26"/>
    </row>
    <row r="4763" spans="1:42" ht="15" customHeight="1" x14ac:dyDescent="0.25">
      <c r="A4763" s="105"/>
      <c r="B4763" s="106"/>
      <c r="C4763" s="2"/>
      <c r="D4763" s="2"/>
      <c r="E4763" s="106"/>
      <c r="F4763" s="107"/>
      <c r="G4763" s="108"/>
      <c r="H4763" s="109"/>
      <c r="I4763" s="109"/>
      <c r="J4763" s="110"/>
      <c r="K4763" s="117"/>
      <c r="L4763" s="178"/>
      <c r="M4763" s="178"/>
      <c r="N4763" s="106"/>
      <c r="O4763" s="111"/>
      <c r="P4763" s="111"/>
      <c r="Q4763" s="106"/>
      <c r="R4763" s="106"/>
      <c r="S4763" s="106"/>
      <c r="T4763" s="106"/>
      <c r="U4763" s="106"/>
      <c r="V4763" s="106"/>
      <c r="W4763" s="19"/>
      <c r="X4763" s="2"/>
      <c r="Y4763" s="4"/>
      <c r="Z4763" s="106"/>
      <c r="AA4763" s="114"/>
      <c r="AB4763" s="112"/>
      <c r="AC4763" s="178"/>
      <c r="AD4763" s="11"/>
      <c r="AE4763" s="106"/>
      <c r="AF4763" s="106"/>
      <c r="AG4763" s="106"/>
      <c r="AH4763" s="115"/>
      <c r="AI4763" s="116"/>
      <c r="AO4763" s="26"/>
      <c r="AP4763" s="26"/>
    </row>
    <row r="4764" spans="1:42" ht="15" customHeight="1" x14ac:dyDescent="0.25">
      <c r="A4764" s="105"/>
      <c r="B4764" s="106"/>
      <c r="C4764" s="2"/>
      <c r="D4764" s="2"/>
      <c r="E4764" s="106"/>
      <c r="F4764" s="107"/>
      <c r="G4764" s="108"/>
      <c r="H4764" s="109"/>
      <c r="I4764" s="109"/>
      <c r="J4764" s="110"/>
      <c r="K4764" s="117"/>
      <c r="L4764" s="178"/>
      <c r="M4764" s="178"/>
      <c r="N4764" s="106"/>
      <c r="O4764" s="111"/>
      <c r="P4764" s="111"/>
      <c r="Q4764" s="106"/>
      <c r="R4764" s="106"/>
      <c r="S4764" s="106"/>
      <c r="T4764" s="106"/>
      <c r="U4764" s="106"/>
      <c r="V4764" s="106"/>
      <c r="W4764" s="19"/>
      <c r="X4764" s="2"/>
      <c r="Y4764" s="4"/>
      <c r="Z4764" s="106"/>
      <c r="AA4764" s="114"/>
      <c r="AB4764" s="112"/>
      <c r="AC4764" s="178"/>
      <c r="AD4764" s="11"/>
      <c r="AE4764" s="106"/>
      <c r="AF4764" s="106"/>
      <c r="AG4764" s="106"/>
      <c r="AH4764" s="115"/>
      <c r="AI4764" s="116"/>
      <c r="AO4764" s="26"/>
      <c r="AP4764" s="26"/>
    </row>
    <row r="4765" spans="1:42" ht="15" customHeight="1" x14ac:dyDescent="0.25">
      <c r="A4765" s="105"/>
      <c r="B4765" s="106"/>
      <c r="C4765" s="2"/>
      <c r="D4765" s="2"/>
      <c r="E4765" s="106"/>
      <c r="F4765" s="107"/>
      <c r="G4765" s="108"/>
      <c r="H4765" s="109"/>
      <c r="I4765" s="109"/>
      <c r="J4765" s="110"/>
      <c r="K4765" s="117"/>
      <c r="L4765" s="178"/>
      <c r="M4765" s="178"/>
      <c r="N4765" s="106"/>
      <c r="O4765" s="111"/>
      <c r="P4765" s="111"/>
      <c r="Q4765" s="106"/>
      <c r="R4765" s="106"/>
      <c r="S4765" s="106"/>
      <c r="T4765" s="106"/>
      <c r="U4765" s="106"/>
      <c r="V4765" s="106"/>
      <c r="W4765" s="19"/>
      <c r="X4765" s="2"/>
      <c r="Y4765" s="4"/>
      <c r="Z4765" s="106"/>
      <c r="AA4765" s="114"/>
      <c r="AB4765" s="112"/>
      <c r="AC4765" s="178"/>
      <c r="AD4765" s="11"/>
      <c r="AE4765" s="106"/>
      <c r="AF4765" s="106"/>
      <c r="AG4765" s="106"/>
      <c r="AH4765" s="115"/>
      <c r="AI4765" s="116"/>
      <c r="AO4765" s="26"/>
      <c r="AP4765" s="26"/>
    </row>
    <row r="4766" spans="1:42" ht="15" customHeight="1" x14ac:dyDescent="0.25">
      <c r="A4766" s="105"/>
      <c r="B4766" s="106"/>
      <c r="C4766" s="2"/>
      <c r="D4766" s="2"/>
      <c r="E4766" s="106"/>
      <c r="F4766" s="107"/>
      <c r="G4766" s="108"/>
      <c r="H4766" s="109"/>
      <c r="I4766" s="109"/>
      <c r="J4766" s="110"/>
      <c r="K4766" s="117"/>
      <c r="L4766" s="178"/>
      <c r="M4766" s="178"/>
      <c r="N4766" s="106"/>
      <c r="O4766" s="111"/>
      <c r="P4766" s="111"/>
      <c r="Q4766" s="106"/>
      <c r="R4766" s="106"/>
      <c r="S4766" s="106"/>
      <c r="T4766" s="106"/>
      <c r="U4766" s="106"/>
      <c r="V4766" s="106"/>
      <c r="W4766" s="19"/>
      <c r="X4766" s="2"/>
      <c r="Y4766" s="4"/>
      <c r="Z4766" s="106"/>
      <c r="AA4766" s="114"/>
      <c r="AB4766" s="112"/>
      <c r="AC4766" s="178"/>
      <c r="AD4766" s="11"/>
      <c r="AE4766" s="106"/>
      <c r="AF4766" s="106"/>
      <c r="AG4766" s="106"/>
      <c r="AH4766" s="115"/>
      <c r="AI4766" s="116"/>
      <c r="AO4766" s="26"/>
      <c r="AP4766" s="26"/>
    </row>
    <row r="4767" spans="1:42" ht="15" customHeight="1" x14ac:dyDescent="0.25">
      <c r="A4767" s="105"/>
      <c r="B4767" s="106"/>
      <c r="C4767" s="2"/>
      <c r="D4767" s="2"/>
      <c r="E4767" s="106"/>
      <c r="F4767" s="107"/>
      <c r="G4767" s="108"/>
      <c r="H4767" s="109"/>
      <c r="I4767" s="109"/>
      <c r="J4767" s="110"/>
      <c r="K4767" s="117"/>
      <c r="L4767" s="178"/>
      <c r="M4767" s="178"/>
      <c r="N4767" s="106"/>
      <c r="O4767" s="111"/>
      <c r="P4767" s="111"/>
      <c r="Q4767" s="106"/>
      <c r="R4767" s="106"/>
      <c r="S4767" s="106"/>
      <c r="T4767" s="106"/>
      <c r="U4767" s="106"/>
      <c r="V4767" s="106"/>
      <c r="W4767" s="19"/>
      <c r="X4767" s="2"/>
      <c r="Y4767" s="4"/>
      <c r="Z4767" s="106"/>
      <c r="AA4767" s="114"/>
      <c r="AB4767" s="112"/>
      <c r="AC4767" s="178"/>
      <c r="AD4767" s="11"/>
      <c r="AE4767" s="106"/>
      <c r="AF4767" s="106"/>
      <c r="AG4767" s="106"/>
      <c r="AH4767" s="115"/>
      <c r="AI4767" s="116"/>
      <c r="AO4767" s="26"/>
      <c r="AP4767" s="26"/>
    </row>
    <row r="4768" spans="1:42" ht="15" customHeight="1" x14ac:dyDescent="0.25">
      <c r="A4768" s="105"/>
      <c r="B4768" s="106"/>
      <c r="C4768" s="2"/>
      <c r="D4768" s="2"/>
      <c r="E4768" s="106"/>
      <c r="F4768" s="107"/>
      <c r="G4768" s="108"/>
      <c r="H4768" s="109"/>
      <c r="I4768" s="109"/>
      <c r="J4768" s="110"/>
      <c r="K4768" s="117"/>
      <c r="L4768" s="178"/>
      <c r="M4768" s="178"/>
      <c r="N4768" s="106"/>
      <c r="O4768" s="111"/>
      <c r="P4768" s="111"/>
      <c r="Q4768" s="106"/>
      <c r="R4768" s="106"/>
      <c r="S4768" s="106"/>
      <c r="T4768" s="106"/>
      <c r="U4768" s="106"/>
      <c r="V4768" s="106"/>
      <c r="W4768" s="19"/>
      <c r="X4768" s="2"/>
      <c r="Y4768" s="4"/>
      <c r="Z4768" s="106"/>
      <c r="AA4768" s="114"/>
      <c r="AB4768" s="112"/>
      <c r="AC4768" s="178"/>
      <c r="AD4768" s="11"/>
      <c r="AE4768" s="106"/>
      <c r="AF4768" s="106"/>
      <c r="AG4768" s="106"/>
      <c r="AH4768" s="115"/>
      <c r="AI4768" s="116"/>
      <c r="AO4768" s="26"/>
      <c r="AP4768" s="26"/>
    </row>
    <row r="4769" spans="1:42" ht="15" customHeight="1" x14ac:dyDescent="0.25">
      <c r="A4769" s="105"/>
      <c r="B4769" s="106"/>
      <c r="C4769" s="2"/>
      <c r="D4769" s="2"/>
      <c r="E4769" s="106"/>
      <c r="F4769" s="107"/>
      <c r="G4769" s="108"/>
      <c r="H4769" s="109"/>
      <c r="I4769" s="109"/>
      <c r="J4769" s="110"/>
      <c r="K4769" s="117"/>
      <c r="L4769" s="178"/>
      <c r="M4769" s="178"/>
      <c r="N4769" s="106"/>
      <c r="O4769" s="111"/>
      <c r="P4769" s="111"/>
      <c r="Q4769" s="106"/>
      <c r="R4769" s="106"/>
      <c r="S4769" s="106"/>
      <c r="T4769" s="106"/>
      <c r="U4769" s="106"/>
      <c r="V4769" s="106"/>
      <c r="W4769" s="19"/>
      <c r="X4769" s="2"/>
      <c r="Y4769" s="4"/>
      <c r="Z4769" s="106"/>
      <c r="AA4769" s="114"/>
      <c r="AB4769" s="112"/>
      <c r="AC4769" s="178"/>
      <c r="AD4769" s="11"/>
      <c r="AE4769" s="106"/>
      <c r="AF4769" s="106"/>
      <c r="AG4769" s="106"/>
      <c r="AH4769" s="115"/>
      <c r="AI4769" s="116"/>
      <c r="AO4769" s="26"/>
      <c r="AP4769" s="26"/>
    </row>
    <row r="4770" spans="1:42" ht="15" customHeight="1" x14ac:dyDescent="0.25">
      <c r="A4770" s="105"/>
      <c r="B4770" s="106"/>
      <c r="C4770" s="2"/>
      <c r="D4770" s="2"/>
      <c r="E4770" s="106"/>
      <c r="F4770" s="107"/>
      <c r="G4770" s="108"/>
      <c r="H4770" s="109"/>
      <c r="I4770" s="109"/>
      <c r="J4770" s="110"/>
      <c r="K4770" s="117"/>
      <c r="L4770" s="178"/>
      <c r="M4770" s="178"/>
      <c r="N4770" s="106"/>
      <c r="O4770" s="111"/>
      <c r="P4770" s="111"/>
      <c r="Q4770" s="106"/>
      <c r="R4770" s="106"/>
      <c r="S4770" s="106"/>
      <c r="T4770" s="106"/>
      <c r="U4770" s="106"/>
      <c r="V4770" s="106"/>
      <c r="W4770" s="19"/>
      <c r="X4770" s="2"/>
      <c r="Y4770" s="4"/>
      <c r="Z4770" s="106"/>
      <c r="AA4770" s="114"/>
      <c r="AB4770" s="112"/>
      <c r="AC4770" s="178"/>
      <c r="AD4770" s="11"/>
      <c r="AE4770" s="106"/>
      <c r="AF4770" s="106"/>
      <c r="AG4770" s="106"/>
      <c r="AH4770" s="115"/>
      <c r="AI4770" s="116"/>
      <c r="AO4770" s="26"/>
      <c r="AP4770" s="26"/>
    </row>
    <row r="4771" spans="1:42" ht="15" customHeight="1" x14ac:dyDescent="0.25">
      <c r="A4771" s="105"/>
      <c r="B4771" s="106"/>
      <c r="C4771" s="2"/>
      <c r="D4771" s="2"/>
      <c r="E4771" s="106"/>
      <c r="F4771" s="107"/>
      <c r="G4771" s="108"/>
      <c r="H4771" s="109"/>
      <c r="I4771" s="109"/>
      <c r="J4771" s="110"/>
      <c r="K4771" s="117"/>
      <c r="L4771" s="178"/>
      <c r="M4771" s="178"/>
      <c r="N4771" s="106"/>
      <c r="O4771" s="111"/>
      <c r="P4771" s="111"/>
      <c r="Q4771" s="106"/>
      <c r="R4771" s="106"/>
      <c r="S4771" s="106"/>
      <c r="T4771" s="106"/>
      <c r="U4771" s="106"/>
      <c r="V4771" s="106"/>
      <c r="W4771" s="19"/>
      <c r="X4771" s="2"/>
      <c r="Y4771" s="4"/>
      <c r="Z4771" s="106"/>
      <c r="AA4771" s="114"/>
      <c r="AB4771" s="112"/>
      <c r="AC4771" s="178"/>
      <c r="AD4771" s="11"/>
      <c r="AE4771" s="106"/>
      <c r="AF4771" s="106"/>
      <c r="AG4771" s="106"/>
      <c r="AH4771" s="115"/>
      <c r="AI4771" s="116"/>
      <c r="AO4771" s="26"/>
      <c r="AP4771" s="26"/>
    </row>
    <row r="4772" spans="1:42" ht="15" customHeight="1" x14ac:dyDescent="0.25">
      <c r="A4772" s="105"/>
      <c r="B4772" s="106"/>
      <c r="C4772" s="2"/>
      <c r="D4772" s="2"/>
      <c r="E4772" s="106"/>
      <c r="F4772" s="107"/>
      <c r="G4772" s="108"/>
      <c r="H4772" s="109"/>
      <c r="I4772" s="109"/>
      <c r="J4772" s="110"/>
      <c r="K4772" s="117"/>
      <c r="L4772" s="178"/>
      <c r="M4772" s="178"/>
      <c r="N4772" s="106"/>
      <c r="O4772" s="111"/>
      <c r="P4772" s="111"/>
      <c r="Q4772" s="106"/>
      <c r="R4772" s="106"/>
      <c r="S4772" s="106"/>
      <c r="T4772" s="106"/>
      <c r="U4772" s="106"/>
      <c r="V4772" s="106"/>
      <c r="W4772" s="19"/>
      <c r="X4772" s="2"/>
      <c r="Y4772" s="4"/>
      <c r="Z4772" s="106"/>
      <c r="AA4772" s="114"/>
      <c r="AB4772" s="112"/>
      <c r="AC4772" s="178"/>
      <c r="AD4772" s="11"/>
      <c r="AE4772" s="106"/>
      <c r="AF4772" s="106"/>
      <c r="AG4772" s="106"/>
      <c r="AH4772" s="115"/>
      <c r="AI4772" s="116"/>
      <c r="AO4772" s="26"/>
      <c r="AP4772" s="26"/>
    </row>
    <row r="4773" spans="1:42" ht="15" customHeight="1" x14ac:dyDescent="0.25">
      <c r="A4773" s="105"/>
      <c r="B4773" s="106"/>
      <c r="C4773" s="2"/>
      <c r="D4773" s="2"/>
      <c r="E4773" s="106"/>
      <c r="F4773" s="107"/>
      <c r="G4773" s="108"/>
      <c r="H4773" s="109"/>
      <c r="I4773" s="109"/>
      <c r="J4773" s="110"/>
      <c r="K4773" s="117"/>
      <c r="L4773" s="178"/>
      <c r="M4773" s="178"/>
      <c r="N4773" s="106"/>
      <c r="O4773" s="111"/>
      <c r="P4773" s="111"/>
      <c r="Q4773" s="106"/>
      <c r="R4773" s="106"/>
      <c r="S4773" s="106"/>
      <c r="T4773" s="106"/>
      <c r="U4773" s="106"/>
      <c r="V4773" s="106"/>
      <c r="W4773" s="19"/>
      <c r="X4773" s="2"/>
      <c r="Y4773" s="4"/>
      <c r="Z4773" s="106"/>
      <c r="AA4773" s="114"/>
      <c r="AB4773" s="112"/>
      <c r="AC4773" s="178"/>
      <c r="AD4773" s="11"/>
      <c r="AE4773" s="106"/>
      <c r="AF4773" s="106"/>
      <c r="AG4773" s="106"/>
      <c r="AH4773" s="115"/>
      <c r="AI4773" s="116"/>
      <c r="AO4773" s="26"/>
      <c r="AP4773" s="26"/>
    </row>
    <row r="4774" spans="1:42" ht="15" customHeight="1" x14ac:dyDescent="0.25">
      <c r="A4774" s="105"/>
      <c r="B4774" s="106"/>
      <c r="C4774" s="2"/>
      <c r="D4774" s="2"/>
      <c r="E4774" s="106"/>
      <c r="F4774" s="107"/>
      <c r="G4774" s="108"/>
      <c r="H4774" s="109"/>
      <c r="I4774" s="109"/>
      <c r="J4774" s="110"/>
      <c r="K4774" s="117"/>
      <c r="L4774" s="178"/>
      <c r="M4774" s="178"/>
      <c r="N4774" s="106"/>
      <c r="O4774" s="111"/>
      <c r="P4774" s="111"/>
      <c r="Q4774" s="106"/>
      <c r="R4774" s="106"/>
      <c r="S4774" s="106"/>
      <c r="T4774" s="106"/>
      <c r="U4774" s="106"/>
      <c r="V4774" s="106"/>
      <c r="W4774" s="19"/>
      <c r="X4774" s="2"/>
      <c r="Y4774" s="4"/>
      <c r="Z4774" s="106"/>
      <c r="AA4774" s="114"/>
      <c r="AB4774" s="112"/>
      <c r="AC4774" s="178"/>
      <c r="AD4774" s="11"/>
      <c r="AE4774" s="106"/>
      <c r="AF4774" s="106"/>
      <c r="AG4774" s="106"/>
      <c r="AH4774" s="115"/>
      <c r="AI4774" s="116"/>
      <c r="AO4774" s="26"/>
      <c r="AP4774" s="26"/>
    </row>
    <row r="4775" spans="1:42" ht="15" customHeight="1" x14ac:dyDescent="0.25">
      <c r="A4775" s="105"/>
      <c r="B4775" s="106"/>
      <c r="C4775" s="2"/>
      <c r="D4775" s="2"/>
      <c r="E4775" s="106"/>
      <c r="F4775" s="107"/>
      <c r="G4775" s="108"/>
      <c r="H4775" s="109"/>
      <c r="I4775" s="109"/>
      <c r="J4775" s="110"/>
      <c r="K4775" s="117"/>
      <c r="L4775" s="178"/>
      <c r="M4775" s="178"/>
      <c r="N4775" s="106"/>
      <c r="O4775" s="111"/>
      <c r="P4775" s="111"/>
      <c r="Q4775" s="106"/>
      <c r="R4775" s="106"/>
      <c r="S4775" s="106"/>
      <c r="T4775" s="106"/>
      <c r="U4775" s="106"/>
      <c r="V4775" s="106"/>
      <c r="W4775" s="19"/>
      <c r="X4775" s="2"/>
      <c r="Y4775" s="4"/>
      <c r="Z4775" s="106"/>
      <c r="AA4775" s="114"/>
      <c r="AB4775" s="112"/>
      <c r="AC4775" s="178"/>
      <c r="AD4775" s="11"/>
      <c r="AE4775" s="106"/>
      <c r="AF4775" s="106"/>
      <c r="AG4775" s="106"/>
      <c r="AH4775" s="115"/>
      <c r="AI4775" s="116"/>
      <c r="AO4775" s="26"/>
      <c r="AP4775" s="26"/>
    </row>
    <row r="4776" spans="1:42" ht="15" customHeight="1" x14ac:dyDescent="0.25">
      <c r="A4776" s="105"/>
      <c r="B4776" s="106"/>
      <c r="C4776" s="2"/>
      <c r="D4776" s="2"/>
      <c r="E4776" s="106"/>
      <c r="F4776" s="107"/>
      <c r="G4776" s="108"/>
      <c r="H4776" s="109"/>
      <c r="I4776" s="109"/>
      <c r="J4776" s="110"/>
      <c r="K4776" s="117"/>
      <c r="L4776" s="178"/>
      <c r="M4776" s="178"/>
      <c r="N4776" s="106"/>
      <c r="O4776" s="111"/>
      <c r="P4776" s="111"/>
      <c r="Q4776" s="106"/>
      <c r="R4776" s="106"/>
      <c r="S4776" s="106"/>
      <c r="T4776" s="106"/>
      <c r="U4776" s="106"/>
      <c r="V4776" s="106"/>
      <c r="W4776" s="19"/>
      <c r="X4776" s="2"/>
      <c r="Y4776" s="4"/>
      <c r="Z4776" s="106"/>
      <c r="AA4776" s="114"/>
      <c r="AB4776" s="112"/>
      <c r="AC4776" s="178"/>
      <c r="AD4776" s="11"/>
      <c r="AE4776" s="106"/>
      <c r="AF4776" s="106"/>
      <c r="AG4776" s="106"/>
      <c r="AH4776" s="115"/>
      <c r="AI4776" s="116"/>
      <c r="AO4776" s="26"/>
      <c r="AP4776" s="26"/>
    </row>
    <row r="4777" spans="1:42" ht="15" customHeight="1" x14ac:dyDescent="0.25">
      <c r="A4777" s="105"/>
      <c r="B4777" s="106"/>
      <c r="C4777" s="2"/>
      <c r="D4777" s="2"/>
      <c r="E4777" s="106"/>
      <c r="F4777" s="107"/>
      <c r="G4777" s="108"/>
      <c r="H4777" s="109"/>
      <c r="I4777" s="109"/>
      <c r="J4777" s="110"/>
      <c r="K4777" s="117"/>
      <c r="L4777" s="178"/>
      <c r="M4777" s="178"/>
      <c r="N4777" s="106"/>
      <c r="O4777" s="111"/>
      <c r="P4777" s="111"/>
      <c r="Q4777" s="106"/>
      <c r="R4777" s="106"/>
      <c r="S4777" s="106"/>
      <c r="T4777" s="106"/>
      <c r="U4777" s="106"/>
      <c r="V4777" s="106"/>
      <c r="W4777" s="19"/>
      <c r="X4777" s="2"/>
      <c r="Y4777" s="4"/>
      <c r="Z4777" s="106"/>
      <c r="AA4777" s="114"/>
      <c r="AB4777" s="112"/>
      <c r="AC4777" s="178"/>
      <c r="AD4777" s="11"/>
      <c r="AE4777" s="106"/>
      <c r="AF4777" s="106"/>
      <c r="AG4777" s="106"/>
      <c r="AH4777" s="115"/>
      <c r="AI4777" s="116"/>
      <c r="AO4777" s="26"/>
      <c r="AP4777" s="26"/>
    </row>
    <row r="4778" spans="1:42" ht="15" customHeight="1" x14ac:dyDescent="0.25">
      <c r="A4778" s="105"/>
      <c r="B4778" s="106"/>
      <c r="C4778" s="2"/>
      <c r="D4778" s="2"/>
      <c r="E4778" s="106"/>
      <c r="F4778" s="107"/>
      <c r="G4778" s="108"/>
      <c r="H4778" s="109"/>
      <c r="I4778" s="109"/>
      <c r="J4778" s="110"/>
      <c r="K4778" s="117"/>
      <c r="L4778" s="178"/>
      <c r="M4778" s="178"/>
      <c r="N4778" s="106"/>
      <c r="O4778" s="111"/>
      <c r="P4778" s="111"/>
      <c r="Q4778" s="106"/>
      <c r="R4778" s="106"/>
      <c r="S4778" s="106"/>
      <c r="T4778" s="106"/>
      <c r="U4778" s="106"/>
      <c r="V4778" s="106"/>
      <c r="W4778" s="19"/>
      <c r="X4778" s="2"/>
      <c r="Y4778" s="4"/>
      <c r="Z4778" s="106"/>
      <c r="AA4778" s="114"/>
      <c r="AB4778" s="112"/>
      <c r="AC4778" s="178"/>
      <c r="AD4778" s="11"/>
      <c r="AE4778" s="106"/>
      <c r="AF4778" s="106"/>
      <c r="AG4778" s="106"/>
      <c r="AH4778" s="115"/>
      <c r="AI4778" s="116"/>
      <c r="AO4778" s="26"/>
      <c r="AP4778" s="26"/>
    </row>
    <row r="4779" spans="1:42" ht="15" customHeight="1" x14ac:dyDescent="0.25">
      <c r="A4779" s="105"/>
      <c r="B4779" s="106"/>
      <c r="C4779" s="2"/>
      <c r="D4779" s="2"/>
      <c r="E4779" s="106"/>
      <c r="F4779" s="107"/>
      <c r="G4779" s="108"/>
      <c r="H4779" s="109"/>
      <c r="I4779" s="109"/>
      <c r="J4779" s="110"/>
      <c r="K4779" s="117"/>
      <c r="L4779" s="178"/>
      <c r="M4779" s="178"/>
      <c r="N4779" s="106"/>
      <c r="O4779" s="111"/>
      <c r="P4779" s="111"/>
      <c r="Q4779" s="106"/>
      <c r="R4779" s="106"/>
      <c r="S4779" s="106"/>
      <c r="T4779" s="106"/>
      <c r="U4779" s="106"/>
      <c r="V4779" s="106"/>
      <c r="W4779" s="19"/>
      <c r="X4779" s="2"/>
      <c r="Y4779" s="4"/>
      <c r="Z4779" s="106"/>
      <c r="AA4779" s="114"/>
      <c r="AB4779" s="112"/>
      <c r="AC4779" s="178"/>
      <c r="AD4779" s="11"/>
      <c r="AE4779" s="106"/>
      <c r="AF4779" s="106"/>
      <c r="AG4779" s="106"/>
      <c r="AH4779" s="115"/>
      <c r="AI4779" s="116"/>
      <c r="AO4779" s="26"/>
      <c r="AP4779" s="26"/>
    </row>
    <row r="4780" spans="1:42" ht="15" customHeight="1" x14ac:dyDescent="0.25">
      <c r="A4780" s="105"/>
      <c r="B4780" s="106"/>
      <c r="C4780" s="2"/>
      <c r="D4780" s="2"/>
      <c r="E4780" s="106"/>
      <c r="F4780" s="107"/>
      <c r="G4780" s="108"/>
      <c r="H4780" s="109"/>
      <c r="I4780" s="109"/>
      <c r="J4780" s="110"/>
      <c r="K4780" s="117"/>
      <c r="L4780" s="178"/>
      <c r="M4780" s="178"/>
      <c r="N4780" s="106"/>
      <c r="O4780" s="111"/>
      <c r="P4780" s="111"/>
      <c r="Q4780" s="106"/>
      <c r="R4780" s="106"/>
      <c r="S4780" s="106"/>
      <c r="T4780" s="106"/>
      <c r="U4780" s="106"/>
      <c r="V4780" s="106"/>
      <c r="W4780" s="19"/>
      <c r="X4780" s="2"/>
      <c r="Y4780" s="4"/>
      <c r="Z4780" s="106"/>
      <c r="AA4780" s="114"/>
      <c r="AB4780" s="112"/>
      <c r="AC4780" s="178"/>
      <c r="AD4780" s="11"/>
      <c r="AE4780" s="106"/>
      <c r="AF4780" s="106"/>
      <c r="AG4780" s="106"/>
      <c r="AH4780" s="115"/>
      <c r="AI4780" s="116"/>
      <c r="AO4780" s="26"/>
      <c r="AP4780" s="26"/>
    </row>
    <row r="4781" spans="1:42" ht="15" customHeight="1" x14ac:dyDescent="0.25">
      <c r="A4781" s="105"/>
      <c r="B4781" s="106"/>
      <c r="C4781" s="2"/>
      <c r="D4781" s="2"/>
      <c r="E4781" s="106"/>
      <c r="F4781" s="107"/>
      <c r="G4781" s="108"/>
      <c r="H4781" s="109"/>
      <c r="I4781" s="109"/>
      <c r="J4781" s="110"/>
      <c r="K4781" s="117"/>
      <c r="L4781" s="178"/>
      <c r="M4781" s="178"/>
      <c r="N4781" s="106"/>
      <c r="O4781" s="111"/>
      <c r="P4781" s="111"/>
      <c r="Q4781" s="106"/>
      <c r="R4781" s="106"/>
      <c r="S4781" s="106"/>
      <c r="T4781" s="106"/>
      <c r="U4781" s="106"/>
      <c r="V4781" s="106"/>
      <c r="W4781" s="19"/>
      <c r="X4781" s="2"/>
      <c r="Y4781" s="4"/>
      <c r="Z4781" s="106"/>
      <c r="AA4781" s="114"/>
      <c r="AB4781" s="112"/>
      <c r="AC4781" s="178"/>
      <c r="AD4781" s="11"/>
      <c r="AE4781" s="106"/>
      <c r="AF4781" s="106"/>
      <c r="AG4781" s="106"/>
      <c r="AH4781" s="115"/>
      <c r="AI4781" s="116"/>
      <c r="AO4781" s="26"/>
      <c r="AP4781" s="26"/>
    </row>
    <row r="4782" spans="1:42" ht="15" customHeight="1" x14ac:dyDescent="0.25">
      <c r="A4782" s="105"/>
      <c r="B4782" s="106"/>
      <c r="C4782" s="2"/>
      <c r="D4782" s="2"/>
      <c r="E4782" s="106"/>
      <c r="F4782" s="107"/>
      <c r="G4782" s="108"/>
      <c r="H4782" s="109"/>
      <c r="I4782" s="109"/>
      <c r="J4782" s="110"/>
      <c r="K4782" s="117"/>
      <c r="L4782" s="178"/>
      <c r="M4782" s="178"/>
      <c r="N4782" s="106"/>
      <c r="O4782" s="111"/>
      <c r="P4782" s="111"/>
      <c r="Q4782" s="106"/>
      <c r="R4782" s="106"/>
      <c r="S4782" s="106"/>
      <c r="T4782" s="106"/>
      <c r="U4782" s="106"/>
      <c r="V4782" s="106"/>
      <c r="W4782" s="19"/>
      <c r="X4782" s="2"/>
      <c r="Y4782" s="4"/>
      <c r="Z4782" s="106"/>
      <c r="AA4782" s="114"/>
      <c r="AB4782" s="112"/>
      <c r="AC4782" s="178"/>
      <c r="AD4782" s="11"/>
      <c r="AE4782" s="106"/>
      <c r="AF4782" s="106"/>
      <c r="AG4782" s="106"/>
      <c r="AH4782" s="115"/>
      <c r="AI4782" s="116"/>
      <c r="AO4782" s="26"/>
      <c r="AP4782" s="26"/>
    </row>
    <row r="4783" spans="1:42" ht="15" customHeight="1" x14ac:dyDescent="0.25">
      <c r="A4783" s="105"/>
      <c r="B4783" s="106"/>
      <c r="C4783" s="2"/>
      <c r="D4783" s="2"/>
      <c r="E4783" s="106"/>
      <c r="F4783" s="107"/>
      <c r="G4783" s="108"/>
      <c r="H4783" s="109"/>
      <c r="I4783" s="109"/>
      <c r="J4783" s="110"/>
      <c r="K4783" s="117"/>
      <c r="L4783" s="178"/>
      <c r="M4783" s="178"/>
      <c r="N4783" s="106"/>
      <c r="O4783" s="111"/>
      <c r="P4783" s="111"/>
      <c r="Q4783" s="106"/>
      <c r="R4783" s="106"/>
      <c r="S4783" s="106"/>
      <c r="T4783" s="106"/>
      <c r="U4783" s="106"/>
      <c r="V4783" s="106"/>
      <c r="W4783" s="19"/>
      <c r="X4783" s="2"/>
      <c r="Y4783" s="4"/>
      <c r="Z4783" s="106"/>
      <c r="AA4783" s="114"/>
      <c r="AB4783" s="112"/>
      <c r="AC4783" s="178"/>
      <c r="AD4783" s="11"/>
      <c r="AE4783" s="106"/>
      <c r="AF4783" s="106"/>
      <c r="AG4783" s="106"/>
      <c r="AH4783" s="115"/>
      <c r="AI4783" s="116"/>
      <c r="AO4783" s="26"/>
      <c r="AP4783" s="26"/>
    </row>
    <row r="4784" spans="1:42" ht="15" customHeight="1" x14ac:dyDescent="0.25">
      <c r="A4784" s="105"/>
      <c r="B4784" s="106"/>
      <c r="C4784" s="2"/>
      <c r="D4784" s="2"/>
      <c r="E4784" s="106"/>
      <c r="F4784" s="107"/>
      <c r="G4784" s="108"/>
      <c r="H4784" s="109"/>
      <c r="I4784" s="109"/>
      <c r="J4784" s="110"/>
      <c r="K4784" s="117"/>
      <c r="L4784" s="178"/>
      <c r="M4784" s="178"/>
      <c r="N4784" s="106"/>
      <c r="O4784" s="111"/>
      <c r="P4784" s="111"/>
      <c r="Q4784" s="106"/>
      <c r="R4784" s="106"/>
      <c r="S4784" s="106"/>
      <c r="T4784" s="106"/>
      <c r="U4784" s="106"/>
      <c r="V4784" s="106"/>
      <c r="W4784" s="19"/>
      <c r="X4784" s="2"/>
      <c r="Y4784" s="4"/>
      <c r="Z4784" s="106"/>
      <c r="AA4784" s="114"/>
      <c r="AB4784" s="112"/>
      <c r="AC4784" s="178"/>
      <c r="AD4784" s="11"/>
      <c r="AE4784" s="106"/>
      <c r="AF4784" s="106"/>
      <c r="AG4784" s="106"/>
      <c r="AH4784" s="115"/>
      <c r="AI4784" s="116"/>
      <c r="AO4784" s="26"/>
      <c r="AP4784" s="26"/>
    </row>
    <row r="4785" spans="1:42" ht="15" customHeight="1" x14ac:dyDescent="0.25">
      <c r="A4785" s="105"/>
      <c r="B4785" s="106"/>
      <c r="C4785" s="2"/>
      <c r="D4785" s="2"/>
      <c r="E4785" s="106"/>
      <c r="F4785" s="107"/>
      <c r="G4785" s="108"/>
      <c r="H4785" s="109"/>
      <c r="I4785" s="109"/>
      <c r="J4785" s="110"/>
      <c r="K4785" s="117"/>
      <c r="L4785" s="178"/>
      <c r="M4785" s="178"/>
      <c r="N4785" s="106"/>
      <c r="O4785" s="111"/>
      <c r="P4785" s="111"/>
      <c r="Q4785" s="106"/>
      <c r="R4785" s="106"/>
      <c r="S4785" s="106"/>
      <c r="T4785" s="106"/>
      <c r="U4785" s="106"/>
      <c r="V4785" s="106"/>
      <c r="W4785" s="19"/>
      <c r="X4785" s="2"/>
      <c r="Y4785" s="4"/>
      <c r="Z4785" s="106"/>
      <c r="AA4785" s="114"/>
      <c r="AB4785" s="112"/>
      <c r="AC4785" s="178"/>
      <c r="AD4785" s="11"/>
      <c r="AE4785" s="106"/>
      <c r="AF4785" s="106"/>
      <c r="AG4785" s="106"/>
      <c r="AH4785" s="115"/>
      <c r="AI4785" s="116"/>
      <c r="AO4785" s="26"/>
      <c r="AP4785" s="26"/>
    </row>
    <row r="4786" spans="1:42" ht="15" customHeight="1" x14ac:dyDescent="0.25">
      <c r="A4786" s="105"/>
      <c r="B4786" s="106"/>
      <c r="C4786" s="2"/>
      <c r="D4786" s="2"/>
      <c r="E4786" s="106"/>
      <c r="F4786" s="107"/>
      <c r="G4786" s="108"/>
      <c r="H4786" s="109"/>
      <c r="I4786" s="109"/>
      <c r="J4786" s="110"/>
      <c r="K4786" s="117"/>
      <c r="L4786" s="178"/>
      <c r="M4786" s="178"/>
      <c r="N4786" s="106"/>
      <c r="O4786" s="111"/>
      <c r="P4786" s="111"/>
      <c r="Q4786" s="106"/>
      <c r="R4786" s="106"/>
      <c r="S4786" s="106"/>
      <c r="T4786" s="106"/>
      <c r="U4786" s="106"/>
      <c r="V4786" s="106"/>
      <c r="W4786" s="19"/>
      <c r="X4786" s="2"/>
      <c r="Y4786" s="4"/>
      <c r="Z4786" s="106"/>
      <c r="AA4786" s="114"/>
      <c r="AB4786" s="112"/>
      <c r="AC4786" s="178"/>
      <c r="AD4786" s="11"/>
      <c r="AE4786" s="106"/>
      <c r="AF4786" s="106"/>
      <c r="AG4786" s="106"/>
      <c r="AH4786" s="115"/>
      <c r="AI4786" s="116"/>
      <c r="AO4786" s="26"/>
      <c r="AP4786" s="26"/>
    </row>
    <row r="4787" spans="1:42" ht="15" customHeight="1" x14ac:dyDescent="0.25">
      <c r="A4787" s="105"/>
      <c r="B4787" s="106"/>
      <c r="C4787" s="2"/>
      <c r="D4787" s="2"/>
      <c r="E4787" s="106"/>
      <c r="F4787" s="107"/>
      <c r="G4787" s="108"/>
      <c r="H4787" s="109"/>
      <c r="I4787" s="109"/>
      <c r="J4787" s="110"/>
      <c r="K4787" s="117"/>
      <c r="L4787" s="178"/>
      <c r="M4787" s="178"/>
      <c r="N4787" s="106"/>
      <c r="O4787" s="111"/>
      <c r="P4787" s="111"/>
      <c r="Q4787" s="106"/>
      <c r="R4787" s="106"/>
      <c r="S4787" s="106"/>
      <c r="T4787" s="106"/>
      <c r="U4787" s="106"/>
      <c r="V4787" s="106"/>
      <c r="W4787" s="19"/>
      <c r="X4787" s="2"/>
      <c r="Y4787" s="4"/>
      <c r="Z4787" s="106"/>
      <c r="AA4787" s="114"/>
      <c r="AB4787" s="112"/>
      <c r="AC4787" s="178"/>
      <c r="AD4787" s="11"/>
      <c r="AE4787" s="106"/>
      <c r="AF4787" s="106"/>
      <c r="AG4787" s="106"/>
      <c r="AH4787" s="115"/>
      <c r="AI4787" s="116"/>
      <c r="AO4787" s="26"/>
      <c r="AP4787" s="26"/>
    </row>
    <row r="4788" spans="1:42" ht="15" customHeight="1" x14ac:dyDescent="0.25">
      <c r="A4788" s="105"/>
      <c r="B4788" s="106"/>
      <c r="C4788" s="2"/>
      <c r="D4788" s="2"/>
      <c r="E4788" s="106"/>
      <c r="F4788" s="107"/>
      <c r="G4788" s="108"/>
      <c r="H4788" s="109"/>
      <c r="I4788" s="109"/>
      <c r="J4788" s="110"/>
      <c r="K4788" s="117"/>
      <c r="L4788" s="178"/>
      <c r="M4788" s="178"/>
      <c r="N4788" s="106"/>
      <c r="O4788" s="111"/>
      <c r="P4788" s="111"/>
      <c r="Q4788" s="106"/>
      <c r="R4788" s="106"/>
      <c r="S4788" s="106"/>
      <c r="T4788" s="106"/>
      <c r="U4788" s="106"/>
      <c r="V4788" s="106"/>
      <c r="W4788" s="19"/>
      <c r="X4788" s="2"/>
      <c r="Y4788" s="4"/>
      <c r="Z4788" s="106"/>
      <c r="AA4788" s="114"/>
      <c r="AB4788" s="112"/>
      <c r="AC4788" s="178"/>
      <c r="AD4788" s="11"/>
      <c r="AE4788" s="106"/>
      <c r="AF4788" s="106"/>
      <c r="AG4788" s="106"/>
      <c r="AH4788" s="115"/>
      <c r="AI4788" s="116"/>
      <c r="AO4788" s="26"/>
      <c r="AP4788" s="26"/>
    </row>
    <row r="4789" spans="1:42" ht="15" customHeight="1" x14ac:dyDescent="0.25">
      <c r="A4789" s="105"/>
      <c r="B4789" s="106"/>
      <c r="C4789" s="2"/>
      <c r="D4789" s="2"/>
      <c r="E4789" s="106"/>
      <c r="F4789" s="107"/>
      <c r="G4789" s="108"/>
      <c r="H4789" s="109"/>
      <c r="I4789" s="109"/>
      <c r="J4789" s="110"/>
      <c r="K4789" s="117"/>
      <c r="L4789" s="178"/>
      <c r="M4789" s="178"/>
      <c r="N4789" s="106"/>
      <c r="O4789" s="111"/>
      <c r="P4789" s="111"/>
      <c r="Q4789" s="106"/>
      <c r="R4789" s="106"/>
      <c r="S4789" s="106"/>
      <c r="T4789" s="106"/>
      <c r="U4789" s="106"/>
      <c r="V4789" s="106"/>
      <c r="W4789" s="19"/>
      <c r="X4789" s="2"/>
      <c r="Y4789" s="4"/>
      <c r="Z4789" s="106"/>
      <c r="AA4789" s="114"/>
      <c r="AB4789" s="112"/>
      <c r="AC4789" s="178"/>
      <c r="AD4789" s="11"/>
      <c r="AE4789" s="106"/>
      <c r="AF4789" s="106"/>
      <c r="AG4789" s="106"/>
      <c r="AH4789" s="115"/>
      <c r="AI4789" s="116"/>
      <c r="AO4789" s="26"/>
      <c r="AP4789" s="26"/>
    </row>
    <row r="4790" spans="1:42" ht="15" customHeight="1" x14ac:dyDescent="0.25">
      <c r="A4790" s="105"/>
      <c r="B4790" s="106"/>
      <c r="C4790" s="2"/>
      <c r="D4790" s="2"/>
      <c r="E4790" s="106"/>
      <c r="F4790" s="107"/>
      <c r="G4790" s="108"/>
      <c r="H4790" s="109"/>
      <c r="I4790" s="109"/>
      <c r="J4790" s="110"/>
      <c r="K4790" s="117"/>
      <c r="L4790" s="178"/>
      <c r="M4790" s="178"/>
      <c r="N4790" s="106"/>
      <c r="O4790" s="111"/>
      <c r="P4790" s="111"/>
      <c r="Q4790" s="106"/>
      <c r="R4790" s="106"/>
      <c r="S4790" s="106"/>
      <c r="T4790" s="106"/>
      <c r="U4790" s="106"/>
      <c r="V4790" s="106"/>
      <c r="W4790" s="19"/>
      <c r="X4790" s="2"/>
      <c r="Y4790" s="4"/>
      <c r="Z4790" s="106"/>
      <c r="AA4790" s="114"/>
      <c r="AB4790" s="112"/>
      <c r="AC4790" s="178"/>
      <c r="AD4790" s="11"/>
      <c r="AE4790" s="106"/>
      <c r="AF4790" s="106"/>
      <c r="AG4790" s="106"/>
      <c r="AH4790" s="115"/>
      <c r="AI4790" s="116"/>
      <c r="AO4790" s="26"/>
      <c r="AP4790" s="26"/>
    </row>
    <row r="4791" spans="1:42" ht="15" customHeight="1" x14ac:dyDescent="0.25">
      <c r="A4791" s="105"/>
      <c r="B4791" s="106"/>
      <c r="C4791" s="2"/>
      <c r="D4791" s="2"/>
      <c r="E4791" s="106"/>
      <c r="F4791" s="107"/>
      <c r="G4791" s="108"/>
      <c r="H4791" s="109"/>
      <c r="I4791" s="109"/>
      <c r="J4791" s="110"/>
      <c r="K4791" s="117"/>
      <c r="L4791" s="178"/>
      <c r="M4791" s="178"/>
      <c r="N4791" s="106"/>
      <c r="O4791" s="111"/>
      <c r="P4791" s="111"/>
      <c r="Q4791" s="106"/>
      <c r="R4791" s="106"/>
      <c r="S4791" s="106"/>
      <c r="T4791" s="106"/>
      <c r="U4791" s="106"/>
      <c r="V4791" s="106"/>
      <c r="W4791" s="19"/>
      <c r="X4791" s="2"/>
      <c r="Y4791" s="4"/>
      <c r="Z4791" s="106"/>
      <c r="AA4791" s="114"/>
      <c r="AB4791" s="112"/>
      <c r="AC4791" s="178"/>
      <c r="AD4791" s="11"/>
      <c r="AE4791" s="106"/>
      <c r="AF4791" s="106"/>
      <c r="AG4791" s="106"/>
      <c r="AH4791" s="115"/>
      <c r="AI4791" s="116"/>
      <c r="AO4791" s="26"/>
      <c r="AP4791" s="26"/>
    </row>
    <row r="4792" spans="1:42" ht="15" customHeight="1" x14ac:dyDescent="0.25">
      <c r="A4792" s="105"/>
      <c r="B4792" s="106"/>
      <c r="C4792" s="2"/>
      <c r="D4792" s="2"/>
      <c r="E4792" s="106"/>
      <c r="F4792" s="107"/>
      <c r="G4792" s="108"/>
      <c r="H4792" s="109"/>
      <c r="I4792" s="109"/>
      <c r="J4792" s="110"/>
      <c r="K4792" s="117"/>
      <c r="L4792" s="178"/>
      <c r="M4792" s="178"/>
      <c r="N4792" s="106"/>
      <c r="O4792" s="111"/>
      <c r="P4792" s="111"/>
      <c r="Q4792" s="106"/>
      <c r="R4792" s="106"/>
      <c r="S4792" s="106"/>
      <c r="T4792" s="106"/>
      <c r="U4792" s="106"/>
      <c r="V4792" s="106"/>
      <c r="W4792" s="19"/>
      <c r="X4792" s="2"/>
      <c r="Y4792" s="4"/>
      <c r="Z4792" s="106"/>
      <c r="AA4792" s="114"/>
      <c r="AB4792" s="112"/>
      <c r="AC4792" s="178"/>
      <c r="AD4792" s="11"/>
      <c r="AE4792" s="106"/>
      <c r="AF4792" s="106"/>
      <c r="AG4792" s="106"/>
      <c r="AH4792" s="115"/>
      <c r="AI4792" s="116"/>
      <c r="AO4792" s="26"/>
      <c r="AP4792" s="26"/>
    </row>
    <row r="4793" spans="1:42" ht="15" customHeight="1" x14ac:dyDescent="0.25">
      <c r="A4793" s="105"/>
      <c r="B4793" s="106"/>
      <c r="C4793" s="2"/>
      <c r="D4793" s="2"/>
      <c r="E4793" s="106"/>
      <c r="F4793" s="107"/>
      <c r="G4793" s="108"/>
      <c r="H4793" s="109"/>
      <c r="I4793" s="109"/>
      <c r="J4793" s="110"/>
      <c r="K4793" s="117"/>
      <c r="L4793" s="178"/>
      <c r="M4793" s="178"/>
      <c r="N4793" s="106"/>
      <c r="O4793" s="111"/>
      <c r="P4793" s="111"/>
      <c r="Q4793" s="106"/>
      <c r="R4793" s="106"/>
      <c r="S4793" s="106"/>
      <c r="T4793" s="106"/>
      <c r="U4793" s="106"/>
      <c r="V4793" s="106"/>
      <c r="W4793" s="19"/>
      <c r="X4793" s="2"/>
      <c r="Y4793" s="4"/>
      <c r="Z4793" s="106"/>
      <c r="AA4793" s="114"/>
      <c r="AB4793" s="112"/>
      <c r="AC4793" s="178"/>
      <c r="AD4793" s="11"/>
      <c r="AE4793" s="106"/>
      <c r="AF4793" s="106"/>
      <c r="AG4793" s="106"/>
      <c r="AH4793" s="115"/>
      <c r="AI4793" s="116"/>
      <c r="AO4793" s="26"/>
      <c r="AP4793" s="26"/>
    </row>
    <row r="4794" spans="1:42" ht="15" customHeight="1" x14ac:dyDescent="0.25">
      <c r="A4794" s="183"/>
      <c r="B4794" s="184"/>
      <c r="C4794" s="184"/>
      <c r="D4794" s="184"/>
      <c r="E4794" s="184"/>
      <c r="F4794" s="185"/>
      <c r="G4794" s="186"/>
      <c r="H4794" s="187"/>
      <c r="I4794" s="109"/>
      <c r="J4794" s="188"/>
      <c r="K4794" s="189"/>
      <c r="L4794" s="178"/>
      <c r="M4794" s="190"/>
      <c r="N4794" s="184"/>
      <c r="O4794" s="191"/>
      <c r="P4794" s="191"/>
      <c r="Q4794" s="184"/>
      <c r="R4794" s="184"/>
      <c r="S4794" s="184"/>
      <c r="T4794" s="184"/>
      <c r="U4794" s="184"/>
      <c r="V4794" s="184"/>
      <c r="W4794" s="192"/>
      <c r="X4794" s="184"/>
      <c r="Y4794" s="193"/>
      <c r="Z4794" s="184"/>
      <c r="AA4794" s="193"/>
      <c r="AB4794" s="192"/>
      <c r="AC4794" s="190"/>
      <c r="AD4794" s="11"/>
      <c r="AE4794" s="184"/>
      <c r="AF4794" s="184"/>
      <c r="AG4794" s="184"/>
      <c r="AH4794" s="194"/>
      <c r="AI4794" s="189"/>
      <c r="AO4794" s="26"/>
      <c r="AP4794" s="26"/>
    </row>
    <row r="4795" spans="1:42" ht="15" customHeight="1" x14ac:dyDescent="0.25">
      <c r="A4795" s="105"/>
      <c r="B4795" s="106"/>
      <c r="C4795" s="2"/>
      <c r="D4795" s="2"/>
      <c r="E4795" s="106"/>
      <c r="F4795" s="107"/>
      <c r="G4795" s="108"/>
      <c r="H4795" s="109"/>
      <c r="I4795" s="109"/>
      <c r="J4795" s="110"/>
      <c r="K4795" s="117"/>
      <c r="L4795" s="178"/>
      <c r="M4795" s="178"/>
      <c r="N4795" s="106"/>
      <c r="O4795" s="111"/>
      <c r="P4795" s="111"/>
      <c r="Q4795" s="106"/>
      <c r="R4795" s="106"/>
      <c r="S4795" s="106"/>
      <c r="T4795" s="106"/>
      <c r="U4795" s="106"/>
      <c r="V4795" s="106"/>
      <c r="W4795" s="19"/>
      <c r="X4795" s="2"/>
      <c r="Y4795" s="4"/>
      <c r="Z4795" s="106"/>
      <c r="AA4795" s="114"/>
      <c r="AB4795" s="112"/>
      <c r="AC4795" s="178"/>
      <c r="AD4795" s="11"/>
      <c r="AE4795" s="106"/>
      <c r="AF4795" s="106"/>
      <c r="AG4795" s="106"/>
      <c r="AH4795" s="115"/>
      <c r="AI4795" s="116"/>
      <c r="AO4795" s="26"/>
      <c r="AP4795" s="26"/>
    </row>
    <row r="4796" spans="1:42" ht="15" customHeight="1" x14ac:dyDescent="0.25">
      <c r="A4796" s="105"/>
      <c r="B4796" s="106"/>
      <c r="C4796" s="2"/>
      <c r="D4796" s="2"/>
      <c r="E4796" s="106"/>
      <c r="F4796" s="107"/>
      <c r="G4796" s="108"/>
      <c r="H4796" s="109"/>
      <c r="I4796" s="109"/>
      <c r="J4796" s="110"/>
      <c r="K4796" s="117"/>
      <c r="L4796" s="178"/>
      <c r="M4796" s="178"/>
      <c r="N4796" s="106"/>
      <c r="O4796" s="111"/>
      <c r="P4796" s="111"/>
      <c r="Q4796" s="106"/>
      <c r="R4796" s="106"/>
      <c r="S4796" s="106"/>
      <c r="T4796" s="106"/>
      <c r="U4796" s="106"/>
      <c r="V4796" s="106"/>
      <c r="W4796" s="19"/>
      <c r="X4796" s="2"/>
      <c r="Y4796" s="4"/>
      <c r="Z4796" s="106"/>
      <c r="AA4796" s="114"/>
      <c r="AB4796" s="112"/>
      <c r="AC4796" s="178"/>
      <c r="AD4796" s="11"/>
      <c r="AE4796" s="106"/>
      <c r="AF4796" s="106"/>
      <c r="AG4796" s="106"/>
      <c r="AH4796" s="115"/>
      <c r="AI4796" s="116"/>
      <c r="AO4796" s="26"/>
      <c r="AP4796" s="26"/>
    </row>
    <row r="4797" spans="1:42" ht="15" customHeight="1" x14ac:dyDescent="0.25">
      <c r="A4797" s="105"/>
      <c r="B4797" s="106"/>
      <c r="C4797" s="2"/>
      <c r="D4797" s="2"/>
      <c r="E4797" s="106"/>
      <c r="F4797" s="107"/>
      <c r="G4797" s="108"/>
      <c r="H4797" s="109"/>
      <c r="I4797" s="109"/>
      <c r="J4797" s="110"/>
      <c r="K4797" s="117"/>
      <c r="L4797" s="178"/>
      <c r="M4797" s="178"/>
      <c r="N4797" s="106"/>
      <c r="O4797" s="111"/>
      <c r="P4797" s="111"/>
      <c r="Q4797" s="106"/>
      <c r="R4797" s="106"/>
      <c r="S4797" s="106"/>
      <c r="T4797" s="106"/>
      <c r="U4797" s="106"/>
      <c r="V4797" s="106"/>
      <c r="W4797" s="19"/>
      <c r="X4797" s="2"/>
      <c r="Y4797" s="4"/>
      <c r="Z4797" s="106"/>
      <c r="AA4797" s="114"/>
      <c r="AB4797" s="112"/>
      <c r="AC4797" s="178"/>
      <c r="AD4797" s="11"/>
      <c r="AE4797" s="106"/>
      <c r="AF4797" s="106"/>
      <c r="AG4797" s="106"/>
      <c r="AH4797" s="115"/>
      <c r="AI4797" s="116"/>
      <c r="AO4797" s="26"/>
      <c r="AP4797" s="26"/>
    </row>
    <row r="4798" spans="1:42" ht="15" customHeight="1" x14ac:dyDescent="0.25">
      <c r="A4798" s="105"/>
      <c r="B4798" s="106"/>
      <c r="C4798" s="2"/>
      <c r="D4798" s="2"/>
      <c r="E4798" s="106"/>
      <c r="F4798" s="107"/>
      <c r="G4798" s="108"/>
      <c r="H4798" s="109"/>
      <c r="I4798" s="109"/>
      <c r="J4798" s="110"/>
      <c r="K4798" s="117"/>
      <c r="L4798" s="178"/>
      <c r="M4798" s="178"/>
      <c r="N4798" s="106"/>
      <c r="O4798" s="111"/>
      <c r="P4798" s="111"/>
      <c r="Q4798" s="106"/>
      <c r="R4798" s="106"/>
      <c r="S4798" s="106"/>
      <c r="T4798" s="106"/>
      <c r="U4798" s="106"/>
      <c r="V4798" s="106"/>
      <c r="W4798" s="19"/>
      <c r="X4798" s="2"/>
      <c r="Y4798" s="4"/>
      <c r="Z4798" s="106"/>
      <c r="AA4798" s="114"/>
      <c r="AB4798" s="112"/>
      <c r="AC4798" s="178"/>
      <c r="AD4798" s="11"/>
      <c r="AE4798" s="106"/>
      <c r="AF4798" s="106"/>
      <c r="AG4798" s="106"/>
      <c r="AH4798" s="115"/>
      <c r="AI4798" s="116"/>
      <c r="AO4798" s="26"/>
      <c r="AP4798" s="26"/>
    </row>
    <row r="4799" spans="1:42" ht="15" customHeight="1" x14ac:dyDescent="0.25">
      <c r="A4799" s="105"/>
      <c r="B4799" s="106"/>
      <c r="C4799" s="2"/>
      <c r="D4799" s="2"/>
      <c r="E4799" s="106"/>
      <c r="F4799" s="107"/>
      <c r="G4799" s="108"/>
      <c r="H4799" s="109"/>
      <c r="I4799" s="109"/>
      <c r="J4799" s="110"/>
      <c r="K4799" s="117"/>
      <c r="L4799" s="178"/>
      <c r="M4799" s="178"/>
      <c r="N4799" s="106"/>
      <c r="O4799" s="111"/>
      <c r="P4799" s="111"/>
      <c r="Q4799" s="106"/>
      <c r="R4799" s="106"/>
      <c r="S4799" s="106"/>
      <c r="T4799" s="106"/>
      <c r="U4799" s="106"/>
      <c r="V4799" s="106"/>
      <c r="W4799" s="19"/>
      <c r="X4799" s="2"/>
      <c r="Y4799" s="4"/>
      <c r="Z4799" s="106"/>
      <c r="AA4799" s="114"/>
      <c r="AB4799" s="112"/>
      <c r="AC4799" s="178"/>
      <c r="AD4799" s="11"/>
      <c r="AE4799" s="106"/>
      <c r="AF4799" s="106"/>
      <c r="AG4799" s="106"/>
      <c r="AH4799" s="115"/>
      <c r="AI4799" s="116"/>
      <c r="AO4799" s="26"/>
      <c r="AP4799" s="26"/>
    </row>
    <row r="4800" spans="1:42" ht="15" customHeight="1" x14ac:dyDescent="0.25">
      <c r="A4800" s="105"/>
      <c r="B4800" s="106"/>
      <c r="C4800" s="2"/>
      <c r="D4800" s="2"/>
      <c r="E4800" s="106"/>
      <c r="F4800" s="107"/>
      <c r="G4800" s="108"/>
      <c r="H4800" s="109"/>
      <c r="I4800" s="109"/>
      <c r="J4800" s="110"/>
      <c r="K4800" s="117"/>
      <c r="L4800" s="178"/>
      <c r="M4800" s="178"/>
      <c r="N4800" s="106"/>
      <c r="O4800" s="111"/>
      <c r="P4800" s="111"/>
      <c r="Q4800" s="106"/>
      <c r="R4800" s="106"/>
      <c r="S4800" s="106"/>
      <c r="T4800" s="106"/>
      <c r="U4800" s="106"/>
      <c r="V4800" s="106"/>
      <c r="W4800" s="19"/>
      <c r="X4800" s="2"/>
      <c r="Y4800" s="4"/>
      <c r="Z4800" s="106"/>
      <c r="AA4800" s="114"/>
      <c r="AB4800" s="112"/>
      <c r="AC4800" s="178"/>
      <c r="AD4800" s="11"/>
      <c r="AE4800" s="106"/>
      <c r="AF4800" s="106"/>
      <c r="AG4800" s="106"/>
      <c r="AH4800" s="115"/>
      <c r="AI4800" s="116"/>
      <c r="AO4800" s="26"/>
      <c r="AP4800" s="26"/>
    </row>
    <row r="4801" spans="1:42" ht="15" customHeight="1" x14ac:dyDescent="0.25">
      <c r="A4801" s="105"/>
      <c r="B4801" s="106"/>
      <c r="C4801" s="2"/>
      <c r="D4801" s="2"/>
      <c r="E4801" s="106"/>
      <c r="F4801" s="107"/>
      <c r="G4801" s="108"/>
      <c r="H4801" s="109"/>
      <c r="I4801" s="109"/>
      <c r="J4801" s="110"/>
      <c r="K4801" s="117"/>
      <c r="L4801" s="178"/>
      <c r="M4801" s="178"/>
      <c r="N4801" s="106"/>
      <c r="O4801" s="111"/>
      <c r="P4801" s="111"/>
      <c r="Q4801" s="106"/>
      <c r="R4801" s="106"/>
      <c r="S4801" s="106"/>
      <c r="T4801" s="106"/>
      <c r="U4801" s="106"/>
      <c r="V4801" s="106"/>
      <c r="W4801" s="19"/>
      <c r="X4801" s="2"/>
      <c r="Y4801" s="4"/>
      <c r="Z4801" s="106"/>
      <c r="AA4801" s="114"/>
      <c r="AB4801" s="112"/>
      <c r="AC4801" s="178"/>
      <c r="AD4801" s="11"/>
      <c r="AE4801" s="106"/>
      <c r="AF4801" s="106"/>
      <c r="AG4801" s="106"/>
      <c r="AH4801" s="115"/>
      <c r="AI4801" s="116"/>
      <c r="AO4801" s="26"/>
      <c r="AP4801" s="26"/>
    </row>
    <row r="4802" spans="1:42" ht="15" customHeight="1" x14ac:dyDescent="0.25">
      <c r="A4802" s="105"/>
      <c r="B4802" s="106"/>
      <c r="C4802" s="2"/>
      <c r="D4802" s="2"/>
      <c r="E4802" s="106"/>
      <c r="F4802" s="107"/>
      <c r="G4802" s="108"/>
      <c r="H4802" s="109"/>
      <c r="I4802" s="109"/>
      <c r="J4802" s="110"/>
      <c r="K4802" s="117"/>
      <c r="L4802" s="178"/>
      <c r="M4802" s="178"/>
      <c r="N4802" s="106"/>
      <c r="O4802" s="111"/>
      <c r="P4802" s="111"/>
      <c r="Q4802" s="106"/>
      <c r="R4802" s="106"/>
      <c r="S4802" s="106"/>
      <c r="T4802" s="106"/>
      <c r="U4802" s="106"/>
      <c r="V4802" s="106"/>
      <c r="W4802" s="19"/>
      <c r="X4802" s="2"/>
      <c r="Y4802" s="4"/>
      <c r="Z4802" s="106"/>
      <c r="AA4802" s="114"/>
      <c r="AB4802" s="112"/>
      <c r="AC4802" s="178"/>
      <c r="AD4802" s="11"/>
      <c r="AE4802" s="106"/>
      <c r="AF4802" s="106"/>
      <c r="AG4802" s="106"/>
      <c r="AH4802" s="115"/>
      <c r="AI4802" s="116"/>
      <c r="AO4802" s="26"/>
      <c r="AP4802" s="26"/>
    </row>
    <row r="4803" spans="1:42" ht="15" customHeight="1" x14ac:dyDescent="0.25">
      <c r="A4803" s="105"/>
      <c r="B4803" s="106"/>
      <c r="C4803" s="2"/>
      <c r="D4803" s="2"/>
      <c r="E4803" s="106"/>
      <c r="F4803" s="107"/>
      <c r="G4803" s="108"/>
      <c r="H4803" s="109"/>
      <c r="I4803" s="109"/>
      <c r="J4803" s="110"/>
      <c r="K4803" s="117"/>
      <c r="L4803" s="178"/>
      <c r="M4803" s="178"/>
      <c r="N4803" s="106"/>
      <c r="O4803" s="111"/>
      <c r="P4803" s="111"/>
      <c r="Q4803" s="106"/>
      <c r="R4803" s="106"/>
      <c r="S4803" s="106"/>
      <c r="T4803" s="106"/>
      <c r="U4803" s="106"/>
      <c r="V4803" s="106"/>
      <c r="W4803" s="19"/>
      <c r="X4803" s="2"/>
      <c r="Y4803" s="4"/>
      <c r="Z4803" s="106"/>
      <c r="AA4803" s="114"/>
      <c r="AB4803" s="112"/>
      <c r="AC4803" s="178"/>
      <c r="AD4803" s="11"/>
      <c r="AE4803" s="106"/>
      <c r="AF4803" s="106"/>
      <c r="AG4803" s="106"/>
      <c r="AH4803" s="115"/>
      <c r="AI4803" s="116"/>
      <c r="AO4803" s="26"/>
      <c r="AP4803" s="26"/>
    </row>
    <row r="4804" spans="1:42" ht="15" customHeight="1" x14ac:dyDescent="0.25">
      <c r="A4804" s="105"/>
      <c r="B4804" s="106"/>
      <c r="C4804" s="2"/>
      <c r="D4804" s="2"/>
      <c r="E4804" s="106"/>
      <c r="F4804" s="107"/>
      <c r="G4804" s="108"/>
      <c r="H4804" s="109"/>
      <c r="I4804" s="109"/>
      <c r="J4804" s="110"/>
      <c r="K4804" s="117"/>
      <c r="L4804" s="178"/>
      <c r="M4804" s="178"/>
      <c r="N4804" s="106"/>
      <c r="O4804" s="111"/>
      <c r="P4804" s="111"/>
      <c r="Q4804" s="106"/>
      <c r="R4804" s="106"/>
      <c r="S4804" s="106"/>
      <c r="T4804" s="106"/>
      <c r="U4804" s="106"/>
      <c r="V4804" s="106"/>
      <c r="W4804" s="19"/>
      <c r="X4804" s="2"/>
      <c r="Y4804" s="4"/>
      <c r="Z4804" s="106"/>
      <c r="AA4804" s="114"/>
      <c r="AB4804" s="112"/>
      <c r="AC4804" s="178"/>
      <c r="AD4804" s="11"/>
      <c r="AE4804" s="106"/>
      <c r="AF4804" s="106"/>
      <c r="AG4804" s="106"/>
      <c r="AH4804" s="115"/>
      <c r="AI4804" s="116"/>
      <c r="AO4804" s="26"/>
      <c r="AP4804" s="26"/>
    </row>
    <row r="4805" spans="1:42" ht="15" customHeight="1" x14ac:dyDescent="0.25">
      <c r="A4805" s="105"/>
      <c r="B4805" s="106"/>
      <c r="C4805" s="2"/>
      <c r="D4805" s="2"/>
      <c r="E4805" s="106"/>
      <c r="F4805" s="107"/>
      <c r="G4805" s="108"/>
      <c r="H4805" s="109"/>
      <c r="I4805" s="109"/>
      <c r="J4805" s="110"/>
      <c r="K4805" s="117"/>
      <c r="L4805" s="178"/>
      <c r="M4805" s="178"/>
      <c r="N4805" s="106"/>
      <c r="O4805" s="111"/>
      <c r="P4805" s="111"/>
      <c r="Q4805" s="106"/>
      <c r="R4805" s="106"/>
      <c r="S4805" s="106"/>
      <c r="T4805" s="106"/>
      <c r="U4805" s="106"/>
      <c r="V4805" s="106"/>
      <c r="W4805" s="19"/>
      <c r="X4805" s="2"/>
      <c r="Y4805" s="4"/>
      <c r="Z4805" s="106"/>
      <c r="AA4805" s="114"/>
      <c r="AB4805" s="112"/>
      <c r="AC4805" s="178"/>
      <c r="AD4805" s="11"/>
      <c r="AE4805" s="106"/>
      <c r="AF4805" s="106"/>
      <c r="AG4805" s="106"/>
      <c r="AH4805" s="115"/>
      <c r="AI4805" s="116"/>
      <c r="AO4805" s="26"/>
      <c r="AP4805" s="26"/>
    </row>
    <row r="4806" spans="1:42" ht="15" customHeight="1" x14ac:dyDescent="0.25">
      <c r="A4806" s="105"/>
      <c r="B4806" s="106"/>
      <c r="C4806" s="2"/>
      <c r="D4806" s="2"/>
      <c r="E4806" s="106"/>
      <c r="F4806" s="107"/>
      <c r="G4806" s="108"/>
      <c r="H4806" s="109"/>
      <c r="I4806" s="109"/>
      <c r="J4806" s="110"/>
      <c r="K4806" s="117"/>
      <c r="L4806" s="178"/>
      <c r="M4806" s="178"/>
      <c r="N4806" s="106"/>
      <c r="O4806" s="111"/>
      <c r="P4806" s="111"/>
      <c r="Q4806" s="106"/>
      <c r="R4806" s="106"/>
      <c r="S4806" s="106"/>
      <c r="T4806" s="106"/>
      <c r="U4806" s="106"/>
      <c r="V4806" s="106"/>
      <c r="W4806" s="19"/>
      <c r="X4806" s="2"/>
      <c r="Y4806" s="4"/>
      <c r="Z4806" s="106"/>
      <c r="AA4806" s="114"/>
      <c r="AB4806" s="112"/>
      <c r="AC4806" s="178"/>
      <c r="AD4806" s="11"/>
      <c r="AE4806" s="106"/>
      <c r="AF4806" s="106"/>
      <c r="AG4806" s="106"/>
      <c r="AH4806" s="115"/>
      <c r="AI4806" s="116"/>
      <c r="AO4806" s="26"/>
      <c r="AP4806" s="26"/>
    </row>
    <row r="4807" spans="1:42" ht="15" customHeight="1" x14ac:dyDescent="0.25">
      <c r="A4807" s="105"/>
      <c r="B4807" s="106"/>
      <c r="C4807" s="2"/>
      <c r="D4807" s="2"/>
      <c r="E4807" s="106"/>
      <c r="F4807" s="107"/>
      <c r="G4807" s="108"/>
      <c r="H4807" s="109"/>
      <c r="I4807" s="109"/>
      <c r="J4807" s="110"/>
      <c r="K4807" s="117"/>
      <c r="L4807" s="178"/>
      <c r="M4807" s="178"/>
      <c r="N4807" s="106"/>
      <c r="O4807" s="111"/>
      <c r="P4807" s="111"/>
      <c r="Q4807" s="106"/>
      <c r="R4807" s="106"/>
      <c r="S4807" s="106"/>
      <c r="T4807" s="106"/>
      <c r="U4807" s="106"/>
      <c r="V4807" s="106"/>
      <c r="W4807" s="19"/>
      <c r="X4807" s="2"/>
      <c r="Y4807" s="4"/>
      <c r="Z4807" s="106"/>
      <c r="AA4807" s="114"/>
      <c r="AB4807" s="112"/>
      <c r="AC4807" s="178"/>
      <c r="AD4807" s="11"/>
      <c r="AE4807" s="106"/>
      <c r="AF4807" s="106"/>
      <c r="AG4807" s="106"/>
      <c r="AH4807" s="115"/>
      <c r="AI4807" s="116"/>
      <c r="AO4807" s="26"/>
      <c r="AP4807" s="26"/>
    </row>
    <row r="4808" spans="1:42" ht="15" customHeight="1" x14ac:dyDescent="0.25">
      <c r="A4808" s="105"/>
      <c r="B4808" s="106"/>
      <c r="C4808" s="2"/>
      <c r="D4808" s="2"/>
      <c r="E4808" s="106"/>
      <c r="F4808" s="107"/>
      <c r="G4808" s="108"/>
      <c r="H4808" s="109"/>
      <c r="I4808" s="109"/>
      <c r="J4808" s="110"/>
      <c r="K4808" s="117"/>
      <c r="L4808" s="178"/>
      <c r="M4808" s="178"/>
      <c r="N4808" s="106"/>
      <c r="O4808" s="111"/>
      <c r="P4808" s="111"/>
      <c r="Q4808" s="106"/>
      <c r="R4808" s="106"/>
      <c r="S4808" s="106"/>
      <c r="T4808" s="106"/>
      <c r="U4808" s="106"/>
      <c r="V4808" s="106"/>
      <c r="W4808" s="19"/>
      <c r="X4808" s="2"/>
      <c r="Y4808" s="4"/>
      <c r="Z4808" s="106"/>
      <c r="AA4808" s="114"/>
      <c r="AB4808" s="112"/>
      <c r="AC4808" s="178"/>
      <c r="AD4808" s="11"/>
      <c r="AE4808" s="106"/>
      <c r="AF4808" s="106"/>
      <c r="AG4808" s="106"/>
      <c r="AH4808" s="115"/>
      <c r="AI4808" s="116"/>
      <c r="AO4808" s="26"/>
      <c r="AP4808" s="26"/>
    </row>
    <row r="4809" spans="1:42" ht="15" customHeight="1" x14ac:dyDescent="0.25">
      <c r="A4809" s="105"/>
      <c r="B4809" s="106"/>
      <c r="C4809" s="2"/>
      <c r="D4809" s="2"/>
      <c r="E4809" s="106"/>
      <c r="F4809" s="107"/>
      <c r="G4809" s="108"/>
      <c r="H4809" s="109"/>
      <c r="I4809" s="109"/>
      <c r="J4809" s="110"/>
      <c r="K4809" s="117"/>
      <c r="L4809" s="178"/>
      <c r="M4809" s="178"/>
      <c r="N4809" s="106"/>
      <c r="O4809" s="111"/>
      <c r="P4809" s="111"/>
      <c r="Q4809" s="106"/>
      <c r="R4809" s="106"/>
      <c r="S4809" s="106"/>
      <c r="T4809" s="106"/>
      <c r="U4809" s="106"/>
      <c r="V4809" s="106"/>
      <c r="W4809" s="19"/>
      <c r="X4809" s="2"/>
      <c r="Y4809" s="4"/>
      <c r="Z4809" s="106"/>
      <c r="AA4809" s="114"/>
      <c r="AB4809" s="112"/>
      <c r="AC4809" s="178"/>
      <c r="AD4809" s="11"/>
      <c r="AE4809" s="106"/>
      <c r="AF4809" s="106"/>
      <c r="AG4809" s="106"/>
      <c r="AH4809" s="115"/>
      <c r="AI4809" s="116"/>
      <c r="AO4809" s="26"/>
      <c r="AP4809" s="26"/>
    </row>
    <row r="4810" spans="1:42" ht="15" customHeight="1" x14ac:dyDescent="0.25">
      <c r="A4810" s="105"/>
      <c r="B4810" s="106"/>
      <c r="C4810" s="2"/>
      <c r="D4810" s="2"/>
      <c r="E4810" s="106"/>
      <c r="F4810" s="107"/>
      <c r="G4810" s="108"/>
      <c r="H4810" s="109"/>
      <c r="I4810" s="109"/>
      <c r="J4810" s="110"/>
      <c r="K4810" s="117"/>
      <c r="L4810" s="178"/>
      <c r="M4810" s="178"/>
      <c r="N4810" s="106"/>
      <c r="O4810" s="111"/>
      <c r="P4810" s="111"/>
      <c r="Q4810" s="106"/>
      <c r="R4810" s="106"/>
      <c r="S4810" s="106"/>
      <c r="T4810" s="106"/>
      <c r="U4810" s="106"/>
      <c r="V4810" s="106"/>
      <c r="W4810" s="19"/>
      <c r="X4810" s="2"/>
      <c r="Y4810" s="4"/>
      <c r="Z4810" s="106"/>
      <c r="AA4810" s="114"/>
      <c r="AB4810" s="112"/>
      <c r="AC4810" s="178"/>
      <c r="AD4810" s="11"/>
      <c r="AE4810" s="106"/>
      <c r="AF4810" s="106"/>
      <c r="AG4810" s="106"/>
      <c r="AH4810" s="115"/>
      <c r="AI4810" s="116"/>
      <c r="AO4810" s="26"/>
      <c r="AP4810" s="26"/>
    </row>
    <row r="4811" spans="1:42" ht="15" customHeight="1" x14ac:dyDescent="0.25">
      <c r="A4811" s="105"/>
      <c r="B4811" s="106"/>
      <c r="C4811" s="2"/>
      <c r="D4811" s="2"/>
      <c r="E4811" s="106"/>
      <c r="F4811" s="107"/>
      <c r="G4811" s="108"/>
      <c r="H4811" s="109"/>
      <c r="I4811" s="109"/>
      <c r="J4811" s="110"/>
      <c r="K4811" s="117"/>
      <c r="L4811" s="178"/>
      <c r="M4811" s="178"/>
      <c r="N4811" s="106"/>
      <c r="O4811" s="111"/>
      <c r="P4811" s="111"/>
      <c r="Q4811" s="106"/>
      <c r="R4811" s="106"/>
      <c r="S4811" s="106"/>
      <c r="T4811" s="106"/>
      <c r="U4811" s="106"/>
      <c r="V4811" s="106"/>
      <c r="W4811" s="19"/>
      <c r="X4811" s="2"/>
      <c r="Y4811" s="4"/>
      <c r="Z4811" s="106"/>
      <c r="AA4811" s="114"/>
      <c r="AB4811" s="112"/>
      <c r="AC4811" s="178"/>
      <c r="AD4811" s="11"/>
      <c r="AE4811" s="106"/>
      <c r="AF4811" s="106"/>
      <c r="AG4811" s="106"/>
      <c r="AH4811" s="115"/>
      <c r="AI4811" s="116"/>
      <c r="AO4811" s="26"/>
      <c r="AP4811" s="26"/>
    </row>
    <row r="4812" spans="1:42" ht="15" customHeight="1" x14ac:dyDescent="0.25">
      <c r="A4812" s="105"/>
      <c r="B4812" s="106"/>
      <c r="C4812" s="2"/>
      <c r="D4812" s="2"/>
      <c r="E4812" s="106"/>
      <c r="F4812" s="107"/>
      <c r="G4812" s="108"/>
      <c r="H4812" s="109"/>
      <c r="I4812" s="109"/>
      <c r="J4812" s="110"/>
      <c r="K4812" s="117"/>
      <c r="L4812" s="178"/>
      <c r="M4812" s="178"/>
      <c r="N4812" s="106"/>
      <c r="O4812" s="111"/>
      <c r="P4812" s="111"/>
      <c r="Q4812" s="106"/>
      <c r="R4812" s="106"/>
      <c r="S4812" s="106"/>
      <c r="T4812" s="106"/>
      <c r="U4812" s="106"/>
      <c r="V4812" s="106"/>
      <c r="W4812" s="19"/>
      <c r="X4812" s="2"/>
      <c r="Y4812" s="4"/>
      <c r="Z4812" s="106"/>
      <c r="AA4812" s="114"/>
      <c r="AB4812" s="112"/>
      <c r="AC4812" s="178"/>
      <c r="AD4812" s="11"/>
      <c r="AE4812" s="106"/>
      <c r="AF4812" s="106"/>
      <c r="AG4812" s="106"/>
      <c r="AH4812" s="115"/>
      <c r="AI4812" s="116"/>
      <c r="AO4812" s="26"/>
      <c r="AP4812" s="26"/>
    </row>
    <row r="4813" spans="1:42" ht="15" customHeight="1" x14ac:dyDescent="0.25">
      <c r="A4813" s="105"/>
      <c r="B4813" s="106"/>
      <c r="C4813" s="2"/>
      <c r="D4813" s="2"/>
      <c r="E4813" s="106"/>
      <c r="F4813" s="107"/>
      <c r="G4813" s="108"/>
      <c r="H4813" s="109"/>
      <c r="I4813" s="109"/>
      <c r="J4813" s="110"/>
      <c r="K4813" s="117"/>
      <c r="L4813" s="178"/>
      <c r="M4813" s="178"/>
      <c r="N4813" s="106"/>
      <c r="O4813" s="111"/>
      <c r="P4813" s="111"/>
      <c r="Q4813" s="106"/>
      <c r="R4813" s="106"/>
      <c r="S4813" s="106"/>
      <c r="T4813" s="106"/>
      <c r="U4813" s="106"/>
      <c r="V4813" s="106"/>
      <c r="W4813" s="19"/>
      <c r="X4813" s="2"/>
      <c r="Y4813" s="4"/>
      <c r="Z4813" s="106"/>
      <c r="AA4813" s="114"/>
      <c r="AB4813" s="112"/>
      <c r="AC4813" s="178"/>
      <c r="AD4813" s="11"/>
      <c r="AE4813" s="106"/>
      <c r="AF4813" s="106"/>
      <c r="AG4813" s="106"/>
      <c r="AH4813" s="115"/>
      <c r="AI4813" s="116"/>
      <c r="AO4813" s="26"/>
      <c r="AP4813" s="26"/>
    </row>
    <row r="4814" spans="1:42" ht="15" customHeight="1" x14ac:dyDescent="0.25">
      <c r="A4814" s="105"/>
      <c r="B4814" s="106"/>
      <c r="C4814" s="2"/>
      <c r="D4814" s="2"/>
      <c r="E4814" s="106"/>
      <c r="F4814" s="107"/>
      <c r="G4814" s="108"/>
      <c r="H4814" s="109"/>
      <c r="I4814" s="109"/>
      <c r="J4814" s="110"/>
      <c r="K4814" s="117"/>
      <c r="L4814" s="178"/>
      <c r="M4814" s="178"/>
      <c r="N4814" s="106"/>
      <c r="O4814" s="111"/>
      <c r="P4814" s="111"/>
      <c r="Q4814" s="106"/>
      <c r="R4814" s="106"/>
      <c r="S4814" s="106"/>
      <c r="T4814" s="106"/>
      <c r="U4814" s="106"/>
      <c r="V4814" s="106"/>
      <c r="W4814" s="19"/>
      <c r="X4814" s="2"/>
      <c r="Y4814" s="4"/>
      <c r="Z4814" s="106"/>
      <c r="AA4814" s="114"/>
      <c r="AB4814" s="112"/>
      <c r="AC4814" s="178"/>
      <c r="AD4814" s="11"/>
      <c r="AE4814" s="106"/>
      <c r="AF4814" s="106"/>
      <c r="AG4814" s="106"/>
      <c r="AH4814" s="115"/>
      <c r="AI4814" s="116"/>
      <c r="AO4814" s="26"/>
      <c r="AP4814" s="26"/>
    </row>
    <row r="4815" spans="1:42" ht="15" customHeight="1" x14ac:dyDescent="0.25">
      <c r="A4815" s="105"/>
      <c r="B4815" s="106"/>
      <c r="C4815" s="2"/>
      <c r="D4815" s="2"/>
      <c r="E4815" s="106"/>
      <c r="F4815" s="107"/>
      <c r="G4815" s="108"/>
      <c r="H4815" s="109"/>
      <c r="I4815" s="109"/>
      <c r="J4815" s="110"/>
      <c r="K4815" s="117"/>
      <c r="L4815" s="178"/>
      <c r="M4815" s="178"/>
      <c r="N4815" s="106"/>
      <c r="O4815" s="111"/>
      <c r="P4815" s="111"/>
      <c r="Q4815" s="106"/>
      <c r="R4815" s="106"/>
      <c r="S4815" s="106"/>
      <c r="T4815" s="106"/>
      <c r="U4815" s="106"/>
      <c r="V4815" s="106"/>
      <c r="W4815" s="19"/>
      <c r="X4815" s="2"/>
      <c r="Y4815" s="4"/>
      <c r="Z4815" s="106"/>
      <c r="AA4815" s="114"/>
      <c r="AB4815" s="112"/>
      <c r="AC4815" s="178"/>
      <c r="AD4815" s="11"/>
      <c r="AE4815" s="106"/>
      <c r="AF4815" s="106"/>
      <c r="AG4815" s="106"/>
      <c r="AH4815" s="115"/>
      <c r="AI4815" s="116"/>
      <c r="AO4815" s="26"/>
      <c r="AP4815" s="26"/>
    </row>
    <row r="4816" spans="1:42" ht="15" customHeight="1" x14ac:dyDescent="0.25">
      <c r="A4816" s="105"/>
      <c r="B4816" s="106"/>
      <c r="C4816" s="2"/>
      <c r="D4816" s="2"/>
      <c r="E4816" s="106"/>
      <c r="F4816" s="107"/>
      <c r="G4816" s="108"/>
      <c r="H4816" s="109"/>
      <c r="I4816" s="109"/>
      <c r="J4816" s="110"/>
      <c r="K4816" s="117"/>
      <c r="L4816" s="178"/>
      <c r="M4816" s="178"/>
      <c r="N4816" s="106"/>
      <c r="O4816" s="111"/>
      <c r="P4816" s="111"/>
      <c r="Q4816" s="106"/>
      <c r="R4816" s="106"/>
      <c r="S4816" s="106"/>
      <c r="T4816" s="106"/>
      <c r="U4816" s="106"/>
      <c r="V4816" s="106"/>
      <c r="W4816" s="19"/>
      <c r="X4816" s="2"/>
      <c r="Y4816" s="4"/>
      <c r="Z4816" s="106"/>
      <c r="AA4816" s="114"/>
      <c r="AB4816" s="112"/>
      <c r="AC4816" s="178"/>
      <c r="AD4816" s="11"/>
      <c r="AE4816" s="106"/>
      <c r="AF4816" s="106"/>
      <c r="AG4816" s="106"/>
      <c r="AH4816" s="115"/>
      <c r="AI4816" s="116"/>
      <c r="AO4816" s="26"/>
      <c r="AP4816" s="26"/>
    </row>
    <row r="4817" spans="1:42" ht="15" customHeight="1" x14ac:dyDescent="0.25">
      <c r="A4817" s="105"/>
      <c r="B4817" s="106"/>
      <c r="C4817" s="2"/>
      <c r="D4817" s="2"/>
      <c r="E4817" s="106"/>
      <c r="F4817" s="107"/>
      <c r="G4817" s="108"/>
      <c r="H4817" s="109"/>
      <c r="I4817" s="109"/>
      <c r="J4817" s="110"/>
      <c r="K4817" s="117"/>
      <c r="L4817" s="178"/>
      <c r="M4817" s="178"/>
      <c r="N4817" s="106"/>
      <c r="O4817" s="111"/>
      <c r="P4817" s="111"/>
      <c r="Q4817" s="106"/>
      <c r="R4817" s="106"/>
      <c r="S4817" s="106"/>
      <c r="T4817" s="106"/>
      <c r="U4817" s="106"/>
      <c r="V4817" s="106"/>
      <c r="W4817" s="19"/>
      <c r="X4817" s="2"/>
      <c r="Y4817" s="4"/>
      <c r="Z4817" s="106"/>
      <c r="AA4817" s="114"/>
      <c r="AB4817" s="112"/>
      <c r="AC4817" s="178"/>
      <c r="AD4817" s="11"/>
      <c r="AE4817" s="106"/>
      <c r="AF4817" s="106"/>
      <c r="AG4817" s="106"/>
      <c r="AH4817" s="115"/>
      <c r="AI4817" s="116"/>
      <c r="AO4817" s="26"/>
      <c r="AP4817" s="26"/>
    </row>
    <row r="4818" spans="1:42" ht="15" customHeight="1" x14ac:dyDescent="0.25">
      <c r="A4818" s="105"/>
      <c r="B4818" s="106"/>
      <c r="C4818" s="2"/>
      <c r="D4818" s="2"/>
      <c r="E4818" s="106"/>
      <c r="F4818" s="107"/>
      <c r="G4818" s="108"/>
      <c r="H4818" s="109"/>
      <c r="I4818" s="109"/>
      <c r="J4818" s="110"/>
      <c r="K4818" s="117"/>
      <c r="L4818" s="178"/>
      <c r="M4818" s="178"/>
      <c r="N4818" s="106"/>
      <c r="O4818" s="111"/>
      <c r="P4818" s="111"/>
      <c r="Q4818" s="106"/>
      <c r="R4818" s="106"/>
      <c r="S4818" s="106"/>
      <c r="T4818" s="106"/>
      <c r="U4818" s="106"/>
      <c r="V4818" s="106"/>
      <c r="W4818" s="19"/>
      <c r="X4818" s="2"/>
      <c r="Y4818" s="4"/>
      <c r="Z4818" s="106"/>
      <c r="AA4818" s="114"/>
      <c r="AB4818" s="112"/>
      <c r="AC4818" s="178"/>
      <c r="AD4818" s="11"/>
      <c r="AE4818" s="106"/>
      <c r="AF4818" s="106"/>
      <c r="AG4818" s="106"/>
      <c r="AH4818" s="115"/>
      <c r="AI4818" s="116"/>
      <c r="AO4818" s="26"/>
      <c r="AP4818" s="26"/>
    </row>
    <row r="4819" spans="1:42" ht="15" customHeight="1" x14ac:dyDescent="0.25">
      <c r="A4819" s="105"/>
      <c r="B4819" s="106"/>
      <c r="C4819" s="2"/>
      <c r="D4819" s="2"/>
      <c r="E4819" s="106"/>
      <c r="F4819" s="107"/>
      <c r="G4819" s="108"/>
      <c r="H4819" s="109"/>
      <c r="I4819" s="109"/>
      <c r="J4819" s="110"/>
      <c r="K4819" s="117"/>
      <c r="L4819" s="178"/>
      <c r="M4819" s="178"/>
      <c r="N4819" s="106"/>
      <c r="O4819" s="111"/>
      <c r="P4819" s="111"/>
      <c r="Q4819" s="106"/>
      <c r="R4819" s="106"/>
      <c r="S4819" s="106"/>
      <c r="T4819" s="106"/>
      <c r="U4819" s="106"/>
      <c r="V4819" s="106"/>
      <c r="W4819" s="19"/>
      <c r="X4819" s="2"/>
      <c r="Y4819" s="4"/>
      <c r="Z4819" s="106"/>
      <c r="AA4819" s="114"/>
      <c r="AB4819" s="112"/>
      <c r="AC4819" s="178"/>
      <c r="AD4819" s="11"/>
      <c r="AE4819" s="106"/>
      <c r="AF4819" s="106"/>
      <c r="AG4819" s="106"/>
      <c r="AH4819" s="115"/>
      <c r="AI4819" s="116"/>
      <c r="AO4819" s="26"/>
      <c r="AP4819" s="26"/>
    </row>
    <row r="4820" spans="1:42" ht="15" customHeight="1" x14ac:dyDescent="0.25">
      <c r="A4820" s="105"/>
      <c r="B4820" s="106"/>
      <c r="C4820" s="2"/>
      <c r="D4820" s="2"/>
      <c r="E4820" s="106"/>
      <c r="F4820" s="107"/>
      <c r="G4820" s="108"/>
      <c r="H4820" s="109"/>
      <c r="I4820" s="109"/>
      <c r="J4820" s="110"/>
      <c r="K4820" s="117"/>
      <c r="L4820" s="178"/>
      <c r="M4820" s="178"/>
      <c r="N4820" s="106"/>
      <c r="O4820" s="111"/>
      <c r="P4820" s="111"/>
      <c r="Q4820" s="106"/>
      <c r="R4820" s="106"/>
      <c r="S4820" s="106"/>
      <c r="T4820" s="106"/>
      <c r="U4820" s="106"/>
      <c r="V4820" s="106"/>
      <c r="W4820" s="19"/>
      <c r="X4820" s="2"/>
      <c r="Y4820" s="4"/>
      <c r="Z4820" s="106"/>
      <c r="AA4820" s="114"/>
      <c r="AB4820" s="112"/>
      <c r="AC4820" s="178"/>
      <c r="AD4820" s="11"/>
      <c r="AE4820" s="106"/>
      <c r="AF4820" s="106"/>
      <c r="AG4820" s="106"/>
      <c r="AH4820" s="115"/>
      <c r="AI4820" s="116"/>
      <c r="AO4820" s="26"/>
      <c r="AP4820" s="26"/>
    </row>
    <row r="4821" spans="1:42" ht="15" customHeight="1" x14ac:dyDescent="0.25">
      <c r="A4821" s="105"/>
      <c r="B4821" s="106"/>
      <c r="C4821" s="2"/>
      <c r="D4821" s="2"/>
      <c r="E4821" s="106"/>
      <c r="F4821" s="107"/>
      <c r="G4821" s="108"/>
      <c r="H4821" s="109"/>
      <c r="I4821" s="109"/>
      <c r="J4821" s="110"/>
      <c r="K4821" s="117"/>
      <c r="L4821" s="178"/>
      <c r="M4821" s="178"/>
      <c r="N4821" s="106"/>
      <c r="O4821" s="111"/>
      <c r="P4821" s="111"/>
      <c r="Q4821" s="106"/>
      <c r="R4821" s="106"/>
      <c r="S4821" s="106"/>
      <c r="T4821" s="106"/>
      <c r="U4821" s="106"/>
      <c r="V4821" s="106"/>
      <c r="W4821" s="19"/>
      <c r="X4821" s="2"/>
      <c r="Y4821" s="4"/>
      <c r="Z4821" s="106"/>
      <c r="AA4821" s="114"/>
      <c r="AB4821" s="112"/>
      <c r="AC4821" s="178"/>
      <c r="AD4821" s="11"/>
      <c r="AE4821" s="106"/>
      <c r="AF4821" s="106"/>
      <c r="AG4821" s="106"/>
      <c r="AH4821" s="115"/>
      <c r="AI4821" s="116"/>
      <c r="AO4821" s="26"/>
      <c r="AP4821" s="26"/>
    </row>
    <row r="4822" spans="1:42" ht="15" customHeight="1" x14ac:dyDescent="0.25">
      <c r="A4822" s="105"/>
      <c r="B4822" s="106"/>
      <c r="C4822" s="2"/>
      <c r="D4822" s="2"/>
      <c r="E4822" s="106"/>
      <c r="F4822" s="107"/>
      <c r="G4822" s="108"/>
      <c r="H4822" s="109"/>
      <c r="I4822" s="109"/>
      <c r="J4822" s="110"/>
      <c r="K4822" s="117"/>
      <c r="L4822" s="178"/>
      <c r="M4822" s="178"/>
      <c r="N4822" s="106"/>
      <c r="O4822" s="111"/>
      <c r="P4822" s="111"/>
      <c r="Q4822" s="106"/>
      <c r="R4822" s="106"/>
      <c r="S4822" s="106"/>
      <c r="T4822" s="106"/>
      <c r="U4822" s="106"/>
      <c r="V4822" s="106"/>
      <c r="W4822" s="19"/>
      <c r="X4822" s="2"/>
      <c r="Y4822" s="4"/>
      <c r="Z4822" s="106"/>
      <c r="AA4822" s="114"/>
      <c r="AB4822" s="112"/>
      <c r="AC4822" s="178"/>
      <c r="AD4822" s="11"/>
      <c r="AE4822" s="106"/>
      <c r="AF4822" s="106"/>
      <c r="AG4822" s="106"/>
      <c r="AH4822" s="115"/>
      <c r="AI4822" s="116"/>
      <c r="AO4822" s="26"/>
      <c r="AP4822" s="26"/>
    </row>
    <row r="4823" spans="1:42" ht="15" customHeight="1" x14ac:dyDescent="0.25">
      <c r="A4823" s="105"/>
      <c r="B4823" s="106"/>
      <c r="C4823" s="2"/>
      <c r="D4823" s="2"/>
      <c r="E4823" s="106"/>
      <c r="F4823" s="107"/>
      <c r="G4823" s="108"/>
      <c r="H4823" s="109"/>
      <c r="I4823" s="109"/>
      <c r="J4823" s="110"/>
      <c r="K4823" s="117"/>
      <c r="L4823" s="178"/>
      <c r="M4823" s="178"/>
      <c r="N4823" s="106"/>
      <c r="O4823" s="111"/>
      <c r="P4823" s="111"/>
      <c r="Q4823" s="106"/>
      <c r="R4823" s="106"/>
      <c r="S4823" s="106"/>
      <c r="T4823" s="106"/>
      <c r="U4823" s="106"/>
      <c r="V4823" s="106"/>
      <c r="W4823" s="19"/>
      <c r="X4823" s="2"/>
      <c r="Y4823" s="4"/>
      <c r="Z4823" s="106"/>
      <c r="AA4823" s="114"/>
      <c r="AB4823" s="112"/>
      <c r="AC4823" s="178"/>
      <c r="AD4823" s="11"/>
      <c r="AE4823" s="106"/>
      <c r="AF4823" s="106"/>
      <c r="AG4823" s="106"/>
      <c r="AH4823" s="115"/>
      <c r="AI4823" s="116"/>
      <c r="AO4823" s="26"/>
      <c r="AP4823" s="26"/>
    </row>
    <row r="4824" spans="1:42" ht="15" customHeight="1" x14ac:dyDescent="0.25">
      <c r="A4824" s="105"/>
      <c r="B4824" s="106"/>
      <c r="C4824" s="2"/>
      <c r="D4824" s="2"/>
      <c r="E4824" s="106"/>
      <c r="F4824" s="107"/>
      <c r="G4824" s="108"/>
      <c r="H4824" s="109"/>
      <c r="I4824" s="109"/>
      <c r="J4824" s="110"/>
      <c r="K4824" s="117"/>
      <c r="L4824" s="178"/>
      <c r="M4824" s="178"/>
      <c r="N4824" s="106"/>
      <c r="O4824" s="111"/>
      <c r="P4824" s="111"/>
      <c r="Q4824" s="106"/>
      <c r="R4824" s="106"/>
      <c r="S4824" s="106"/>
      <c r="T4824" s="106"/>
      <c r="U4824" s="106"/>
      <c r="V4824" s="106"/>
      <c r="W4824" s="19"/>
      <c r="X4824" s="2"/>
      <c r="Y4824" s="4"/>
      <c r="Z4824" s="106"/>
      <c r="AA4824" s="114"/>
      <c r="AB4824" s="112"/>
      <c r="AC4824" s="178"/>
      <c r="AD4824" s="11"/>
      <c r="AE4824" s="106"/>
      <c r="AF4824" s="106"/>
      <c r="AG4824" s="106"/>
      <c r="AH4824" s="115"/>
      <c r="AI4824" s="116"/>
      <c r="AO4824" s="26"/>
      <c r="AP4824" s="26"/>
    </row>
    <row r="4825" spans="1:42" ht="15" customHeight="1" x14ac:dyDescent="0.25">
      <c r="A4825" s="105"/>
      <c r="B4825" s="106"/>
      <c r="C4825" s="2"/>
      <c r="D4825" s="2"/>
      <c r="E4825" s="106"/>
      <c r="F4825" s="107"/>
      <c r="G4825" s="108"/>
      <c r="H4825" s="109"/>
      <c r="I4825" s="109"/>
      <c r="J4825" s="110"/>
      <c r="K4825" s="117"/>
      <c r="L4825" s="178"/>
      <c r="M4825" s="178"/>
      <c r="N4825" s="106"/>
      <c r="O4825" s="111"/>
      <c r="P4825" s="111"/>
      <c r="Q4825" s="106"/>
      <c r="R4825" s="106"/>
      <c r="S4825" s="106"/>
      <c r="T4825" s="106"/>
      <c r="U4825" s="106"/>
      <c r="V4825" s="106"/>
      <c r="W4825" s="19"/>
      <c r="X4825" s="2"/>
      <c r="Y4825" s="4"/>
      <c r="Z4825" s="106"/>
      <c r="AA4825" s="114"/>
      <c r="AB4825" s="112"/>
      <c r="AC4825" s="178"/>
      <c r="AD4825" s="11"/>
      <c r="AE4825" s="106"/>
      <c r="AF4825" s="106"/>
      <c r="AG4825" s="106"/>
      <c r="AH4825" s="115"/>
      <c r="AI4825" s="116"/>
      <c r="AO4825" s="26"/>
      <c r="AP4825" s="26"/>
    </row>
    <row r="4826" spans="1:42" ht="15" customHeight="1" x14ac:dyDescent="0.25">
      <c r="A4826" s="105"/>
      <c r="B4826" s="106"/>
      <c r="C4826" s="2"/>
      <c r="D4826" s="2"/>
      <c r="E4826" s="106"/>
      <c r="F4826" s="107"/>
      <c r="G4826" s="108"/>
      <c r="H4826" s="109"/>
      <c r="I4826" s="109"/>
      <c r="J4826" s="110"/>
      <c r="K4826" s="117"/>
      <c r="L4826" s="178"/>
      <c r="M4826" s="178"/>
      <c r="N4826" s="106"/>
      <c r="O4826" s="111"/>
      <c r="P4826" s="111"/>
      <c r="Q4826" s="106"/>
      <c r="R4826" s="106"/>
      <c r="S4826" s="106"/>
      <c r="T4826" s="106"/>
      <c r="U4826" s="106"/>
      <c r="V4826" s="106"/>
      <c r="W4826" s="19"/>
      <c r="X4826" s="2"/>
      <c r="Y4826" s="4"/>
      <c r="Z4826" s="106"/>
      <c r="AA4826" s="114"/>
      <c r="AB4826" s="112"/>
      <c r="AC4826" s="178"/>
      <c r="AD4826" s="11"/>
      <c r="AE4826" s="106"/>
      <c r="AF4826" s="106"/>
      <c r="AG4826" s="106"/>
      <c r="AH4826" s="115"/>
      <c r="AI4826" s="116"/>
      <c r="AO4826" s="26"/>
      <c r="AP4826" s="26"/>
    </row>
    <row r="4827" spans="1:42" ht="15" customHeight="1" x14ac:dyDescent="0.25">
      <c r="A4827" s="105"/>
      <c r="B4827" s="106"/>
      <c r="C4827" s="2"/>
      <c r="D4827" s="2"/>
      <c r="E4827" s="106"/>
      <c r="F4827" s="107"/>
      <c r="G4827" s="108"/>
      <c r="H4827" s="109"/>
      <c r="I4827" s="109"/>
      <c r="J4827" s="110"/>
      <c r="K4827" s="117"/>
      <c r="L4827" s="178"/>
      <c r="M4827" s="178"/>
      <c r="N4827" s="106"/>
      <c r="O4827" s="111"/>
      <c r="P4827" s="111"/>
      <c r="Q4827" s="106"/>
      <c r="R4827" s="106"/>
      <c r="S4827" s="106"/>
      <c r="T4827" s="106"/>
      <c r="U4827" s="106"/>
      <c r="V4827" s="106"/>
      <c r="W4827" s="19"/>
      <c r="X4827" s="2"/>
      <c r="Y4827" s="4"/>
      <c r="Z4827" s="106"/>
      <c r="AA4827" s="114"/>
      <c r="AB4827" s="112"/>
      <c r="AC4827" s="178"/>
      <c r="AD4827" s="11"/>
      <c r="AE4827" s="106"/>
      <c r="AF4827" s="106"/>
      <c r="AG4827" s="106"/>
      <c r="AH4827" s="115"/>
      <c r="AI4827" s="116"/>
      <c r="AO4827" s="26"/>
      <c r="AP4827" s="26"/>
    </row>
    <row r="4828" spans="1:42" ht="15" customHeight="1" x14ac:dyDescent="0.25">
      <c r="A4828" s="105"/>
      <c r="B4828" s="106"/>
      <c r="C4828" s="2"/>
      <c r="D4828" s="2"/>
      <c r="E4828" s="106"/>
      <c r="F4828" s="107"/>
      <c r="G4828" s="108"/>
      <c r="H4828" s="109"/>
      <c r="I4828" s="109"/>
      <c r="J4828" s="110"/>
      <c r="K4828" s="117"/>
      <c r="L4828" s="178"/>
      <c r="M4828" s="178"/>
      <c r="N4828" s="106"/>
      <c r="O4828" s="111"/>
      <c r="P4828" s="111"/>
      <c r="Q4828" s="106"/>
      <c r="R4828" s="106"/>
      <c r="S4828" s="106"/>
      <c r="T4828" s="106"/>
      <c r="U4828" s="106"/>
      <c r="V4828" s="106"/>
      <c r="W4828" s="19"/>
      <c r="X4828" s="2"/>
      <c r="Y4828" s="4"/>
      <c r="Z4828" s="106"/>
      <c r="AA4828" s="114"/>
      <c r="AB4828" s="112"/>
      <c r="AC4828" s="178"/>
      <c r="AD4828" s="11"/>
      <c r="AE4828" s="106"/>
      <c r="AF4828" s="106"/>
      <c r="AG4828" s="106"/>
      <c r="AH4828" s="115"/>
      <c r="AI4828" s="116"/>
      <c r="AO4828" s="26"/>
      <c r="AP4828" s="26"/>
    </row>
    <row r="4829" spans="1:42" ht="15" customHeight="1" x14ac:dyDescent="0.25">
      <c r="A4829" s="105"/>
      <c r="B4829" s="106"/>
      <c r="C4829" s="2"/>
      <c r="D4829" s="2"/>
      <c r="E4829" s="106"/>
      <c r="F4829" s="107"/>
      <c r="G4829" s="108"/>
      <c r="H4829" s="109"/>
      <c r="I4829" s="109"/>
      <c r="J4829" s="110"/>
      <c r="K4829" s="117"/>
      <c r="L4829" s="178"/>
      <c r="M4829" s="178"/>
      <c r="N4829" s="106"/>
      <c r="O4829" s="111"/>
      <c r="P4829" s="111"/>
      <c r="Q4829" s="106"/>
      <c r="R4829" s="106"/>
      <c r="S4829" s="106"/>
      <c r="T4829" s="106"/>
      <c r="U4829" s="106"/>
      <c r="V4829" s="106"/>
      <c r="W4829" s="19"/>
      <c r="X4829" s="2"/>
      <c r="Y4829" s="4"/>
      <c r="Z4829" s="106"/>
      <c r="AA4829" s="114"/>
      <c r="AB4829" s="112"/>
      <c r="AC4829" s="178"/>
      <c r="AD4829" s="11"/>
      <c r="AE4829" s="106"/>
      <c r="AF4829" s="106"/>
      <c r="AG4829" s="106"/>
      <c r="AH4829" s="115"/>
      <c r="AI4829" s="116"/>
      <c r="AO4829" s="26"/>
      <c r="AP4829" s="26"/>
    </row>
    <row r="4830" spans="1:42" ht="15" customHeight="1" x14ac:dyDescent="0.25">
      <c r="A4830" s="105"/>
      <c r="B4830" s="106"/>
      <c r="C4830" s="2"/>
      <c r="D4830" s="2"/>
      <c r="E4830" s="106"/>
      <c r="F4830" s="107"/>
      <c r="G4830" s="108"/>
      <c r="H4830" s="109"/>
      <c r="I4830" s="109"/>
      <c r="J4830" s="110"/>
      <c r="K4830" s="117"/>
      <c r="L4830" s="178"/>
      <c r="M4830" s="178"/>
      <c r="N4830" s="106"/>
      <c r="O4830" s="111"/>
      <c r="P4830" s="111"/>
      <c r="Q4830" s="106"/>
      <c r="R4830" s="106"/>
      <c r="S4830" s="106"/>
      <c r="T4830" s="106"/>
      <c r="U4830" s="106"/>
      <c r="V4830" s="106"/>
      <c r="W4830" s="19"/>
      <c r="X4830" s="2"/>
      <c r="Y4830" s="4"/>
      <c r="Z4830" s="106"/>
      <c r="AA4830" s="114"/>
      <c r="AB4830" s="112"/>
      <c r="AC4830" s="178"/>
      <c r="AD4830" s="11"/>
      <c r="AE4830" s="106"/>
      <c r="AF4830" s="106"/>
      <c r="AG4830" s="106"/>
      <c r="AH4830" s="115"/>
      <c r="AI4830" s="116"/>
      <c r="AO4830" s="26"/>
      <c r="AP4830" s="26"/>
    </row>
    <row r="4831" spans="1:42" ht="15" customHeight="1" x14ac:dyDescent="0.25">
      <c r="A4831" s="105"/>
      <c r="B4831" s="106"/>
      <c r="C4831" s="2"/>
      <c r="D4831" s="2"/>
      <c r="E4831" s="106"/>
      <c r="F4831" s="107"/>
      <c r="G4831" s="108"/>
      <c r="H4831" s="109"/>
      <c r="I4831" s="109"/>
      <c r="J4831" s="110"/>
      <c r="K4831" s="117"/>
      <c r="L4831" s="178"/>
      <c r="M4831" s="178"/>
      <c r="N4831" s="106"/>
      <c r="O4831" s="111"/>
      <c r="P4831" s="111"/>
      <c r="Q4831" s="106"/>
      <c r="R4831" s="106"/>
      <c r="S4831" s="106"/>
      <c r="T4831" s="106"/>
      <c r="U4831" s="106"/>
      <c r="V4831" s="106"/>
      <c r="W4831" s="19"/>
      <c r="X4831" s="2"/>
      <c r="Y4831" s="4"/>
      <c r="Z4831" s="106"/>
      <c r="AA4831" s="114"/>
      <c r="AB4831" s="112"/>
      <c r="AC4831" s="178"/>
      <c r="AD4831" s="11"/>
      <c r="AE4831" s="106"/>
      <c r="AF4831" s="106"/>
      <c r="AG4831" s="106"/>
      <c r="AH4831" s="115"/>
      <c r="AI4831" s="116"/>
      <c r="AO4831" s="26"/>
      <c r="AP4831" s="26"/>
    </row>
    <row r="4832" spans="1:42" ht="15" customHeight="1" x14ac:dyDescent="0.25">
      <c r="A4832" s="105"/>
      <c r="B4832" s="106"/>
      <c r="C4832" s="2"/>
      <c r="D4832" s="2"/>
      <c r="E4832" s="106"/>
      <c r="F4832" s="107"/>
      <c r="G4832" s="108"/>
      <c r="H4832" s="109"/>
      <c r="I4832" s="109"/>
      <c r="J4832" s="110"/>
      <c r="K4832" s="117"/>
      <c r="L4832" s="178"/>
      <c r="M4832" s="178"/>
      <c r="N4832" s="106"/>
      <c r="O4832" s="111"/>
      <c r="P4832" s="111"/>
      <c r="Q4832" s="106"/>
      <c r="R4832" s="106"/>
      <c r="S4832" s="106"/>
      <c r="T4832" s="106"/>
      <c r="U4832" s="106"/>
      <c r="V4832" s="106"/>
      <c r="W4832" s="19"/>
      <c r="X4832" s="2"/>
      <c r="Y4832" s="4"/>
      <c r="Z4832" s="106"/>
      <c r="AA4832" s="114"/>
      <c r="AB4832" s="112"/>
      <c r="AC4832" s="178"/>
      <c r="AD4832" s="11"/>
      <c r="AE4832" s="106"/>
      <c r="AF4832" s="106"/>
      <c r="AG4832" s="106"/>
      <c r="AH4832" s="115"/>
      <c r="AI4832" s="116"/>
      <c r="AO4832" s="26"/>
      <c r="AP4832" s="26"/>
    </row>
    <row r="4833" spans="1:42" ht="15" customHeight="1" x14ac:dyDescent="0.25">
      <c r="A4833" s="105"/>
      <c r="B4833" s="106"/>
      <c r="C4833" s="2"/>
      <c r="D4833" s="2"/>
      <c r="E4833" s="106"/>
      <c r="F4833" s="107"/>
      <c r="G4833" s="108"/>
      <c r="H4833" s="109"/>
      <c r="I4833" s="109"/>
      <c r="J4833" s="110"/>
      <c r="K4833" s="117"/>
      <c r="L4833" s="178"/>
      <c r="M4833" s="178"/>
      <c r="N4833" s="106"/>
      <c r="O4833" s="111"/>
      <c r="P4833" s="111"/>
      <c r="Q4833" s="106"/>
      <c r="R4833" s="106"/>
      <c r="S4833" s="106"/>
      <c r="T4833" s="106"/>
      <c r="U4833" s="106"/>
      <c r="V4833" s="106"/>
      <c r="W4833" s="19"/>
      <c r="X4833" s="2"/>
      <c r="Y4833" s="4"/>
      <c r="Z4833" s="106"/>
      <c r="AA4833" s="114"/>
      <c r="AB4833" s="112"/>
      <c r="AC4833" s="178"/>
      <c r="AD4833" s="11"/>
      <c r="AE4833" s="106"/>
      <c r="AF4833" s="106"/>
      <c r="AG4833" s="106"/>
      <c r="AH4833" s="115"/>
      <c r="AI4833" s="116"/>
      <c r="AO4833" s="26"/>
      <c r="AP4833" s="26"/>
    </row>
    <row r="4834" spans="1:42" ht="15" customHeight="1" x14ac:dyDescent="0.25">
      <c r="A4834" s="105"/>
      <c r="B4834" s="106"/>
      <c r="C4834" s="2"/>
      <c r="D4834" s="2"/>
      <c r="E4834" s="106"/>
      <c r="F4834" s="107"/>
      <c r="G4834" s="108"/>
      <c r="H4834" s="109"/>
      <c r="I4834" s="109"/>
      <c r="J4834" s="110"/>
      <c r="K4834" s="117"/>
      <c r="L4834" s="178"/>
      <c r="M4834" s="178"/>
      <c r="N4834" s="106"/>
      <c r="O4834" s="111"/>
      <c r="P4834" s="111"/>
      <c r="Q4834" s="106"/>
      <c r="R4834" s="106"/>
      <c r="S4834" s="106"/>
      <c r="T4834" s="106"/>
      <c r="U4834" s="106"/>
      <c r="V4834" s="106"/>
      <c r="W4834" s="19"/>
      <c r="X4834" s="2"/>
      <c r="Y4834" s="4"/>
      <c r="Z4834" s="106"/>
      <c r="AA4834" s="114"/>
      <c r="AB4834" s="112"/>
      <c r="AC4834" s="178"/>
      <c r="AD4834" s="11"/>
      <c r="AE4834" s="106"/>
      <c r="AF4834" s="106"/>
      <c r="AG4834" s="106"/>
      <c r="AH4834" s="115"/>
      <c r="AI4834" s="116"/>
      <c r="AO4834" s="26"/>
      <c r="AP4834" s="26"/>
    </row>
    <row r="4835" spans="1:42" ht="15" customHeight="1" x14ac:dyDescent="0.25">
      <c r="A4835" s="105"/>
      <c r="B4835" s="106"/>
      <c r="C4835" s="2"/>
      <c r="D4835" s="2"/>
      <c r="E4835" s="106"/>
      <c r="F4835" s="107"/>
      <c r="G4835" s="108"/>
      <c r="H4835" s="109"/>
      <c r="I4835" s="109"/>
      <c r="J4835" s="110"/>
      <c r="K4835" s="117"/>
      <c r="L4835" s="178"/>
      <c r="M4835" s="178"/>
      <c r="N4835" s="106"/>
      <c r="O4835" s="111"/>
      <c r="P4835" s="111"/>
      <c r="Q4835" s="106"/>
      <c r="R4835" s="106"/>
      <c r="S4835" s="106"/>
      <c r="T4835" s="106"/>
      <c r="U4835" s="106"/>
      <c r="V4835" s="106"/>
      <c r="W4835" s="19"/>
      <c r="X4835" s="2"/>
      <c r="Y4835" s="4"/>
      <c r="Z4835" s="106"/>
      <c r="AA4835" s="114"/>
      <c r="AB4835" s="112"/>
      <c r="AC4835" s="178"/>
      <c r="AD4835" s="11"/>
      <c r="AE4835" s="106"/>
      <c r="AF4835" s="106"/>
      <c r="AG4835" s="106"/>
      <c r="AH4835" s="115"/>
      <c r="AI4835" s="116"/>
      <c r="AO4835" s="26"/>
      <c r="AP4835" s="26"/>
    </row>
    <row r="4836" spans="1:42" ht="15" customHeight="1" x14ac:dyDescent="0.25">
      <c r="A4836" s="105"/>
      <c r="B4836" s="106"/>
      <c r="C4836" s="2"/>
      <c r="D4836" s="2"/>
      <c r="E4836" s="106"/>
      <c r="F4836" s="107"/>
      <c r="G4836" s="108"/>
      <c r="H4836" s="109"/>
      <c r="I4836" s="109"/>
      <c r="J4836" s="110"/>
      <c r="K4836" s="117"/>
      <c r="L4836" s="178"/>
      <c r="M4836" s="178"/>
      <c r="N4836" s="106"/>
      <c r="O4836" s="111"/>
      <c r="P4836" s="111"/>
      <c r="Q4836" s="106"/>
      <c r="R4836" s="106"/>
      <c r="S4836" s="106"/>
      <c r="T4836" s="106"/>
      <c r="U4836" s="106"/>
      <c r="V4836" s="106"/>
      <c r="W4836" s="19"/>
      <c r="X4836" s="2"/>
      <c r="Y4836" s="4"/>
      <c r="Z4836" s="106"/>
      <c r="AA4836" s="114"/>
      <c r="AB4836" s="112"/>
      <c r="AC4836" s="178"/>
      <c r="AD4836" s="11"/>
      <c r="AE4836" s="106"/>
      <c r="AF4836" s="106"/>
      <c r="AG4836" s="106"/>
      <c r="AH4836" s="115"/>
      <c r="AI4836" s="116"/>
      <c r="AO4836" s="26"/>
      <c r="AP4836" s="26"/>
    </row>
    <row r="4837" spans="1:42" ht="15" customHeight="1" x14ac:dyDescent="0.25">
      <c r="A4837" s="105"/>
      <c r="B4837" s="106"/>
      <c r="C4837" s="2"/>
      <c r="D4837" s="2"/>
      <c r="E4837" s="106"/>
      <c r="F4837" s="107"/>
      <c r="G4837" s="108"/>
      <c r="H4837" s="109"/>
      <c r="I4837" s="109"/>
      <c r="J4837" s="110"/>
      <c r="K4837" s="117"/>
      <c r="L4837" s="178"/>
      <c r="M4837" s="178"/>
      <c r="N4837" s="106"/>
      <c r="O4837" s="111"/>
      <c r="P4837" s="111"/>
      <c r="Q4837" s="106"/>
      <c r="R4837" s="106"/>
      <c r="S4837" s="106"/>
      <c r="T4837" s="106"/>
      <c r="U4837" s="106"/>
      <c r="V4837" s="106"/>
      <c r="W4837" s="19"/>
      <c r="X4837" s="2"/>
      <c r="Y4837" s="4"/>
      <c r="Z4837" s="106"/>
      <c r="AA4837" s="114"/>
      <c r="AB4837" s="112"/>
      <c r="AC4837" s="178"/>
      <c r="AD4837" s="11"/>
      <c r="AE4837" s="106"/>
      <c r="AF4837" s="106"/>
      <c r="AG4837" s="106"/>
      <c r="AH4837" s="115"/>
      <c r="AI4837" s="116"/>
      <c r="AO4837" s="26"/>
      <c r="AP4837" s="26"/>
    </row>
    <row r="4838" spans="1:42" ht="15" customHeight="1" x14ac:dyDescent="0.25">
      <c r="A4838" s="105"/>
      <c r="B4838" s="106"/>
      <c r="C4838" s="2"/>
      <c r="D4838" s="2"/>
      <c r="E4838" s="106"/>
      <c r="F4838" s="107"/>
      <c r="G4838" s="108"/>
      <c r="H4838" s="109"/>
      <c r="I4838" s="109"/>
      <c r="J4838" s="110"/>
      <c r="K4838" s="117"/>
      <c r="L4838" s="178"/>
      <c r="M4838" s="178"/>
      <c r="N4838" s="106"/>
      <c r="O4838" s="111"/>
      <c r="P4838" s="111"/>
      <c r="Q4838" s="106"/>
      <c r="R4838" s="106"/>
      <c r="S4838" s="106"/>
      <c r="T4838" s="106"/>
      <c r="U4838" s="106"/>
      <c r="V4838" s="106"/>
      <c r="W4838" s="19"/>
      <c r="X4838" s="2"/>
      <c r="Y4838" s="4"/>
      <c r="Z4838" s="106"/>
      <c r="AA4838" s="114"/>
      <c r="AB4838" s="112"/>
      <c r="AC4838" s="178"/>
      <c r="AD4838" s="11"/>
      <c r="AE4838" s="106"/>
      <c r="AF4838" s="106"/>
      <c r="AG4838" s="106"/>
      <c r="AH4838" s="115"/>
      <c r="AI4838" s="116"/>
      <c r="AO4838" s="26"/>
      <c r="AP4838" s="26"/>
    </row>
    <row r="4839" spans="1:42" ht="15" customHeight="1" x14ac:dyDescent="0.25">
      <c r="A4839" s="105"/>
      <c r="B4839" s="106"/>
      <c r="C4839" s="2"/>
      <c r="D4839" s="2"/>
      <c r="E4839" s="106"/>
      <c r="F4839" s="107"/>
      <c r="G4839" s="108"/>
      <c r="H4839" s="109"/>
      <c r="I4839" s="109"/>
      <c r="J4839" s="110"/>
      <c r="K4839" s="117"/>
      <c r="L4839" s="178"/>
      <c r="M4839" s="178"/>
      <c r="N4839" s="106"/>
      <c r="O4839" s="111"/>
      <c r="P4839" s="111"/>
      <c r="Q4839" s="106"/>
      <c r="R4839" s="106"/>
      <c r="S4839" s="106"/>
      <c r="T4839" s="106"/>
      <c r="U4839" s="106"/>
      <c r="V4839" s="106"/>
      <c r="W4839" s="19"/>
      <c r="X4839" s="2"/>
      <c r="Y4839" s="4"/>
      <c r="Z4839" s="106"/>
      <c r="AA4839" s="114"/>
      <c r="AB4839" s="112"/>
      <c r="AC4839" s="178"/>
      <c r="AD4839" s="11"/>
      <c r="AE4839" s="106"/>
      <c r="AF4839" s="106"/>
      <c r="AG4839" s="106"/>
      <c r="AH4839" s="115"/>
      <c r="AI4839" s="116"/>
      <c r="AO4839" s="26"/>
      <c r="AP4839" s="26"/>
    </row>
    <row r="4840" spans="1:42" ht="15" customHeight="1" x14ac:dyDescent="0.25">
      <c r="A4840" s="105"/>
      <c r="B4840" s="106"/>
      <c r="C4840" s="2"/>
      <c r="D4840" s="2"/>
      <c r="E4840" s="106"/>
      <c r="F4840" s="107"/>
      <c r="G4840" s="108"/>
      <c r="H4840" s="109"/>
      <c r="I4840" s="109"/>
      <c r="J4840" s="110"/>
      <c r="K4840" s="117"/>
      <c r="L4840" s="178"/>
      <c r="M4840" s="178"/>
      <c r="N4840" s="106"/>
      <c r="O4840" s="111"/>
      <c r="P4840" s="111"/>
      <c r="Q4840" s="106"/>
      <c r="R4840" s="106"/>
      <c r="S4840" s="106"/>
      <c r="T4840" s="106"/>
      <c r="U4840" s="106"/>
      <c r="V4840" s="106"/>
      <c r="W4840" s="19"/>
      <c r="X4840" s="2"/>
      <c r="Y4840" s="4"/>
      <c r="Z4840" s="106"/>
      <c r="AA4840" s="114"/>
      <c r="AB4840" s="112"/>
      <c r="AC4840" s="178"/>
      <c r="AD4840" s="11"/>
      <c r="AE4840" s="106"/>
      <c r="AF4840" s="106"/>
      <c r="AG4840" s="106"/>
      <c r="AH4840" s="115"/>
      <c r="AI4840" s="116"/>
      <c r="AO4840" s="26"/>
      <c r="AP4840" s="26"/>
    </row>
    <row r="4841" spans="1:42" ht="15" customHeight="1" x14ac:dyDescent="0.25">
      <c r="A4841" s="105"/>
      <c r="B4841" s="106"/>
      <c r="C4841" s="2"/>
      <c r="D4841" s="2"/>
      <c r="E4841" s="106"/>
      <c r="F4841" s="107"/>
      <c r="G4841" s="108"/>
      <c r="H4841" s="109"/>
      <c r="I4841" s="109"/>
      <c r="J4841" s="110"/>
      <c r="K4841" s="117"/>
      <c r="L4841" s="178"/>
      <c r="M4841" s="178"/>
      <c r="N4841" s="106"/>
      <c r="O4841" s="111"/>
      <c r="P4841" s="111"/>
      <c r="Q4841" s="106"/>
      <c r="R4841" s="106"/>
      <c r="S4841" s="106"/>
      <c r="T4841" s="106"/>
      <c r="U4841" s="106"/>
      <c r="V4841" s="106"/>
      <c r="W4841" s="19"/>
      <c r="X4841" s="2"/>
      <c r="Y4841" s="4"/>
      <c r="Z4841" s="106"/>
      <c r="AA4841" s="114"/>
      <c r="AB4841" s="112"/>
      <c r="AC4841" s="178"/>
      <c r="AD4841" s="11"/>
      <c r="AE4841" s="106"/>
      <c r="AF4841" s="106"/>
      <c r="AG4841" s="106"/>
      <c r="AH4841" s="115"/>
      <c r="AI4841" s="116"/>
      <c r="AO4841" s="26"/>
      <c r="AP4841" s="26"/>
    </row>
    <row r="4842" spans="1:42" ht="15" customHeight="1" x14ac:dyDescent="0.25">
      <c r="A4842" s="105"/>
      <c r="B4842" s="106"/>
      <c r="C4842" s="2"/>
      <c r="D4842" s="2"/>
      <c r="E4842" s="106"/>
      <c r="F4842" s="107"/>
      <c r="G4842" s="108"/>
      <c r="H4842" s="109"/>
      <c r="I4842" s="109"/>
      <c r="J4842" s="110"/>
      <c r="K4842" s="117"/>
      <c r="L4842" s="178"/>
      <c r="M4842" s="178"/>
      <c r="N4842" s="106"/>
      <c r="O4842" s="111"/>
      <c r="P4842" s="111"/>
      <c r="Q4842" s="106"/>
      <c r="R4842" s="106"/>
      <c r="S4842" s="106"/>
      <c r="T4842" s="106"/>
      <c r="U4842" s="106"/>
      <c r="V4842" s="106"/>
      <c r="W4842" s="19"/>
      <c r="X4842" s="2"/>
      <c r="Y4842" s="4"/>
      <c r="Z4842" s="106"/>
      <c r="AA4842" s="114"/>
      <c r="AB4842" s="112"/>
      <c r="AC4842" s="178"/>
      <c r="AD4842" s="11"/>
      <c r="AE4842" s="106"/>
      <c r="AF4842" s="106"/>
      <c r="AG4842" s="106"/>
      <c r="AH4842" s="115"/>
      <c r="AI4842" s="116"/>
      <c r="AO4842" s="26"/>
      <c r="AP4842" s="26"/>
    </row>
    <row r="4843" spans="1:42" ht="15" customHeight="1" x14ac:dyDescent="0.25">
      <c r="A4843" s="105"/>
      <c r="B4843" s="106"/>
      <c r="C4843" s="2"/>
      <c r="D4843" s="2"/>
      <c r="E4843" s="106"/>
      <c r="F4843" s="107"/>
      <c r="G4843" s="108"/>
      <c r="H4843" s="109"/>
      <c r="I4843" s="109"/>
      <c r="J4843" s="110"/>
      <c r="K4843" s="117"/>
      <c r="L4843" s="178"/>
      <c r="M4843" s="178"/>
      <c r="N4843" s="106"/>
      <c r="O4843" s="111"/>
      <c r="P4843" s="111"/>
      <c r="Q4843" s="106"/>
      <c r="R4843" s="106"/>
      <c r="S4843" s="106"/>
      <c r="T4843" s="106"/>
      <c r="U4843" s="106"/>
      <c r="V4843" s="106"/>
      <c r="W4843" s="19"/>
      <c r="X4843" s="2"/>
      <c r="Y4843" s="4"/>
      <c r="Z4843" s="106"/>
      <c r="AA4843" s="114"/>
      <c r="AB4843" s="112"/>
      <c r="AC4843" s="178"/>
      <c r="AD4843" s="11"/>
      <c r="AE4843" s="106"/>
      <c r="AF4843" s="106"/>
      <c r="AG4843" s="106"/>
      <c r="AH4843" s="115"/>
      <c r="AI4843" s="116"/>
      <c r="AO4843" s="26"/>
      <c r="AP4843" s="26"/>
    </row>
    <row r="4844" spans="1:42" ht="15" customHeight="1" x14ac:dyDescent="0.25">
      <c r="A4844" s="105"/>
      <c r="B4844" s="106"/>
      <c r="C4844" s="2"/>
      <c r="D4844" s="2"/>
      <c r="E4844" s="106"/>
      <c r="F4844" s="107"/>
      <c r="G4844" s="108"/>
      <c r="H4844" s="109"/>
      <c r="I4844" s="109"/>
      <c r="J4844" s="110"/>
      <c r="K4844" s="117"/>
      <c r="L4844" s="178"/>
      <c r="M4844" s="178"/>
      <c r="N4844" s="106"/>
      <c r="O4844" s="111"/>
      <c r="P4844" s="111"/>
      <c r="Q4844" s="106"/>
      <c r="R4844" s="106"/>
      <c r="S4844" s="106"/>
      <c r="T4844" s="106"/>
      <c r="U4844" s="106"/>
      <c r="V4844" s="106"/>
      <c r="W4844" s="19"/>
      <c r="X4844" s="2"/>
      <c r="Y4844" s="4"/>
      <c r="Z4844" s="106"/>
      <c r="AA4844" s="114"/>
      <c r="AB4844" s="112"/>
      <c r="AC4844" s="178"/>
      <c r="AD4844" s="11"/>
      <c r="AE4844" s="106"/>
      <c r="AF4844" s="106"/>
      <c r="AG4844" s="106"/>
      <c r="AH4844" s="115"/>
      <c r="AI4844" s="116"/>
      <c r="AO4844" s="26"/>
      <c r="AP4844" s="26"/>
    </row>
    <row r="4845" spans="1:42" ht="15" customHeight="1" x14ac:dyDescent="0.25">
      <c r="A4845" s="105"/>
      <c r="B4845" s="106"/>
      <c r="C4845" s="2"/>
      <c r="D4845" s="2"/>
      <c r="E4845" s="106"/>
      <c r="F4845" s="107"/>
      <c r="G4845" s="108"/>
      <c r="H4845" s="109"/>
      <c r="I4845" s="109"/>
      <c r="J4845" s="110"/>
      <c r="K4845" s="117"/>
      <c r="L4845" s="178"/>
      <c r="M4845" s="178"/>
      <c r="N4845" s="106"/>
      <c r="O4845" s="111"/>
      <c r="P4845" s="111"/>
      <c r="Q4845" s="106"/>
      <c r="R4845" s="106"/>
      <c r="S4845" s="106"/>
      <c r="T4845" s="106"/>
      <c r="U4845" s="106"/>
      <c r="V4845" s="106"/>
      <c r="W4845" s="19"/>
      <c r="X4845" s="2"/>
      <c r="Y4845" s="4"/>
      <c r="Z4845" s="106"/>
      <c r="AA4845" s="114"/>
      <c r="AB4845" s="112"/>
      <c r="AC4845" s="178"/>
      <c r="AD4845" s="11"/>
      <c r="AE4845" s="106"/>
      <c r="AF4845" s="106"/>
      <c r="AG4845" s="106"/>
      <c r="AH4845" s="115"/>
      <c r="AI4845" s="116"/>
      <c r="AO4845" s="26"/>
      <c r="AP4845" s="26"/>
    </row>
    <row r="4846" spans="1:42" ht="15" customHeight="1" x14ac:dyDescent="0.25">
      <c r="A4846" s="105"/>
      <c r="B4846" s="106"/>
      <c r="C4846" s="2"/>
      <c r="D4846" s="2"/>
      <c r="E4846" s="106"/>
      <c r="F4846" s="107"/>
      <c r="G4846" s="108"/>
      <c r="H4846" s="109"/>
      <c r="I4846" s="109"/>
      <c r="J4846" s="110"/>
      <c r="K4846" s="117"/>
      <c r="L4846" s="178"/>
      <c r="M4846" s="178"/>
      <c r="N4846" s="106"/>
      <c r="O4846" s="111"/>
      <c r="P4846" s="111"/>
      <c r="Q4846" s="106"/>
      <c r="R4846" s="106"/>
      <c r="S4846" s="106"/>
      <c r="T4846" s="106"/>
      <c r="U4846" s="106"/>
      <c r="V4846" s="106"/>
      <c r="W4846" s="19"/>
      <c r="X4846" s="2"/>
      <c r="Y4846" s="4"/>
      <c r="Z4846" s="106"/>
      <c r="AA4846" s="114"/>
      <c r="AB4846" s="112"/>
      <c r="AC4846" s="178"/>
      <c r="AD4846" s="11"/>
      <c r="AE4846" s="106"/>
      <c r="AF4846" s="106"/>
      <c r="AG4846" s="106"/>
      <c r="AH4846" s="115"/>
      <c r="AI4846" s="116"/>
      <c r="AO4846" s="26"/>
      <c r="AP4846" s="26"/>
    </row>
    <row r="4847" spans="1:42" ht="15" customHeight="1" x14ac:dyDescent="0.25">
      <c r="A4847" s="105"/>
      <c r="B4847" s="106"/>
      <c r="C4847" s="2"/>
      <c r="D4847" s="2"/>
      <c r="E4847" s="106"/>
      <c r="F4847" s="107"/>
      <c r="G4847" s="108"/>
      <c r="H4847" s="109"/>
      <c r="I4847" s="109"/>
      <c r="J4847" s="110"/>
      <c r="K4847" s="117"/>
      <c r="L4847" s="178"/>
      <c r="M4847" s="178"/>
      <c r="N4847" s="106"/>
      <c r="O4847" s="111"/>
      <c r="P4847" s="111"/>
      <c r="Q4847" s="106"/>
      <c r="R4847" s="106"/>
      <c r="S4847" s="106"/>
      <c r="T4847" s="106"/>
      <c r="U4847" s="106"/>
      <c r="V4847" s="106"/>
      <c r="W4847" s="19"/>
      <c r="X4847" s="2"/>
      <c r="Y4847" s="4"/>
      <c r="Z4847" s="106"/>
      <c r="AA4847" s="114"/>
      <c r="AB4847" s="112"/>
      <c r="AC4847" s="178"/>
      <c r="AD4847" s="11"/>
      <c r="AE4847" s="106"/>
      <c r="AF4847" s="106"/>
      <c r="AG4847" s="106"/>
      <c r="AH4847" s="115"/>
      <c r="AI4847" s="116"/>
      <c r="AO4847" s="26"/>
      <c r="AP4847" s="26"/>
    </row>
    <row r="4848" spans="1:42" ht="15" customHeight="1" x14ac:dyDescent="0.25">
      <c r="A4848" s="105"/>
      <c r="B4848" s="106"/>
      <c r="C4848" s="2"/>
      <c r="D4848" s="2"/>
      <c r="E4848" s="106"/>
      <c r="F4848" s="107"/>
      <c r="G4848" s="108"/>
      <c r="H4848" s="109"/>
      <c r="I4848" s="109"/>
      <c r="J4848" s="110"/>
      <c r="K4848" s="117"/>
      <c r="L4848" s="178"/>
      <c r="M4848" s="178"/>
      <c r="N4848" s="106"/>
      <c r="O4848" s="111"/>
      <c r="P4848" s="111"/>
      <c r="Q4848" s="106"/>
      <c r="R4848" s="106"/>
      <c r="S4848" s="106"/>
      <c r="T4848" s="106"/>
      <c r="U4848" s="106"/>
      <c r="V4848" s="106"/>
      <c r="W4848" s="19"/>
      <c r="X4848" s="2"/>
      <c r="Y4848" s="4"/>
      <c r="Z4848" s="106"/>
      <c r="AA4848" s="114"/>
      <c r="AB4848" s="112"/>
      <c r="AC4848" s="178"/>
      <c r="AD4848" s="11"/>
      <c r="AE4848" s="106"/>
      <c r="AF4848" s="106"/>
      <c r="AG4848" s="106"/>
      <c r="AH4848" s="115"/>
      <c r="AI4848" s="116"/>
      <c r="AO4848" s="26"/>
      <c r="AP4848" s="26"/>
    </row>
    <row r="4849" spans="1:42" ht="15" customHeight="1" x14ac:dyDescent="0.25">
      <c r="A4849" s="105"/>
      <c r="B4849" s="106"/>
      <c r="C4849" s="2"/>
      <c r="D4849" s="2"/>
      <c r="E4849" s="106"/>
      <c r="F4849" s="107"/>
      <c r="G4849" s="108"/>
      <c r="H4849" s="109"/>
      <c r="I4849" s="109"/>
      <c r="J4849" s="110"/>
      <c r="K4849" s="117"/>
      <c r="L4849" s="178"/>
      <c r="M4849" s="178"/>
      <c r="N4849" s="106"/>
      <c r="O4849" s="111"/>
      <c r="P4849" s="111"/>
      <c r="Q4849" s="106"/>
      <c r="R4849" s="106"/>
      <c r="S4849" s="106"/>
      <c r="T4849" s="106"/>
      <c r="U4849" s="106"/>
      <c r="V4849" s="106"/>
      <c r="W4849" s="19"/>
      <c r="X4849" s="2"/>
      <c r="Y4849" s="4"/>
      <c r="Z4849" s="106"/>
      <c r="AA4849" s="114"/>
      <c r="AB4849" s="112"/>
      <c r="AC4849" s="178"/>
      <c r="AD4849" s="11"/>
      <c r="AE4849" s="106"/>
      <c r="AF4849" s="106"/>
      <c r="AG4849" s="106"/>
      <c r="AH4849" s="115"/>
      <c r="AI4849" s="116"/>
      <c r="AO4849" s="26"/>
      <c r="AP4849" s="26"/>
    </row>
    <row r="4850" spans="1:42" ht="15" customHeight="1" x14ac:dyDescent="0.25">
      <c r="A4850" s="105"/>
      <c r="B4850" s="106"/>
      <c r="C4850" s="2"/>
      <c r="D4850" s="2"/>
      <c r="E4850" s="106"/>
      <c r="F4850" s="107"/>
      <c r="G4850" s="108"/>
      <c r="H4850" s="109"/>
      <c r="I4850" s="109"/>
      <c r="J4850" s="110"/>
      <c r="K4850" s="117"/>
      <c r="L4850" s="178"/>
      <c r="M4850" s="178"/>
      <c r="N4850" s="106"/>
      <c r="O4850" s="111"/>
      <c r="P4850" s="111"/>
      <c r="Q4850" s="106"/>
      <c r="R4850" s="106"/>
      <c r="S4850" s="106"/>
      <c r="T4850" s="106"/>
      <c r="U4850" s="106"/>
      <c r="V4850" s="106"/>
      <c r="W4850" s="19"/>
      <c r="X4850" s="2"/>
      <c r="Y4850" s="4"/>
      <c r="Z4850" s="106"/>
      <c r="AA4850" s="114"/>
      <c r="AB4850" s="112"/>
      <c r="AC4850" s="178"/>
      <c r="AD4850" s="11"/>
      <c r="AE4850" s="106"/>
      <c r="AF4850" s="106"/>
      <c r="AG4850" s="106"/>
      <c r="AH4850" s="115"/>
      <c r="AI4850" s="116"/>
      <c r="AO4850" s="26"/>
      <c r="AP4850" s="26"/>
    </row>
    <row r="4851" spans="1:42" ht="15" customHeight="1" x14ac:dyDescent="0.25">
      <c r="A4851" s="105"/>
      <c r="B4851" s="106"/>
      <c r="C4851" s="2"/>
      <c r="D4851" s="2"/>
      <c r="E4851" s="106"/>
      <c r="F4851" s="107"/>
      <c r="G4851" s="108"/>
      <c r="H4851" s="109"/>
      <c r="I4851" s="109"/>
      <c r="J4851" s="110"/>
      <c r="K4851" s="117"/>
      <c r="L4851" s="178"/>
      <c r="M4851" s="178"/>
      <c r="N4851" s="106"/>
      <c r="O4851" s="111"/>
      <c r="P4851" s="111"/>
      <c r="Q4851" s="106"/>
      <c r="R4851" s="106"/>
      <c r="S4851" s="106"/>
      <c r="T4851" s="106"/>
      <c r="U4851" s="106"/>
      <c r="V4851" s="106"/>
      <c r="W4851" s="19"/>
      <c r="X4851" s="2"/>
      <c r="Y4851" s="4"/>
      <c r="Z4851" s="106"/>
      <c r="AA4851" s="114"/>
      <c r="AB4851" s="112"/>
      <c r="AC4851" s="178"/>
      <c r="AD4851" s="11"/>
      <c r="AE4851" s="106"/>
      <c r="AF4851" s="106"/>
      <c r="AG4851" s="106"/>
      <c r="AH4851" s="115"/>
      <c r="AI4851" s="116"/>
      <c r="AO4851" s="26"/>
      <c r="AP4851" s="26"/>
    </row>
    <row r="4852" spans="1:42" ht="15" customHeight="1" x14ac:dyDescent="0.25">
      <c r="A4852" s="105"/>
      <c r="B4852" s="106"/>
      <c r="C4852" s="2"/>
      <c r="D4852" s="2"/>
      <c r="E4852" s="106"/>
      <c r="F4852" s="107"/>
      <c r="G4852" s="108"/>
      <c r="H4852" s="109"/>
      <c r="I4852" s="109"/>
      <c r="J4852" s="110"/>
      <c r="K4852" s="117"/>
      <c r="L4852" s="178"/>
      <c r="M4852" s="178"/>
      <c r="N4852" s="106"/>
      <c r="O4852" s="111"/>
      <c r="P4852" s="111"/>
      <c r="Q4852" s="106"/>
      <c r="R4852" s="106"/>
      <c r="S4852" s="106"/>
      <c r="T4852" s="106"/>
      <c r="U4852" s="106"/>
      <c r="V4852" s="106"/>
      <c r="W4852" s="19"/>
      <c r="X4852" s="2"/>
      <c r="Y4852" s="4"/>
      <c r="Z4852" s="106"/>
      <c r="AA4852" s="114"/>
      <c r="AB4852" s="112"/>
      <c r="AC4852" s="178"/>
      <c r="AD4852" s="11"/>
      <c r="AE4852" s="106"/>
      <c r="AF4852" s="106"/>
      <c r="AG4852" s="106"/>
      <c r="AH4852" s="115"/>
      <c r="AI4852" s="116"/>
      <c r="AO4852" s="26"/>
      <c r="AP4852" s="26"/>
    </row>
    <row r="4853" spans="1:42" ht="15" customHeight="1" x14ac:dyDescent="0.25">
      <c r="A4853" s="105"/>
      <c r="B4853" s="106"/>
      <c r="C4853" s="2"/>
      <c r="D4853" s="2"/>
      <c r="E4853" s="106"/>
      <c r="F4853" s="107"/>
      <c r="G4853" s="108"/>
      <c r="H4853" s="109"/>
      <c r="I4853" s="109"/>
      <c r="J4853" s="110"/>
      <c r="K4853" s="117"/>
      <c r="L4853" s="178"/>
      <c r="M4853" s="178"/>
      <c r="N4853" s="106"/>
      <c r="O4853" s="111"/>
      <c r="P4853" s="111"/>
      <c r="Q4853" s="106"/>
      <c r="R4853" s="106"/>
      <c r="S4853" s="106"/>
      <c r="T4853" s="106"/>
      <c r="U4853" s="106"/>
      <c r="V4853" s="106"/>
      <c r="W4853" s="19"/>
      <c r="X4853" s="2"/>
      <c r="Y4853" s="4"/>
      <c r="Z4853" s="106"/>
      <c r="AA4853" s="114"/>
      <c r="AB4853" s="112"/>
      <c r="AC4853" s="178"/>
      <c r="AD4853" s="11"/>
      <c r="AE4853" s="106"/>
      <c r="AF4853" s="106"/>
      <c r="AG4853" s="106"/>
      <c r="AH4853" s="115"/>
      <c r="AI4853" s="116"/>
      <c r="AO4853" s="26"/>
      <c r="AP4853" s="26"/>
    </row>
    <row r="4854" spans="1:42" ht="15" customHeight="1" x14ac:dyDescent="0.25">
      <c r="A4854" s="105"/>
      <c r="B4854" s="106"/>
      <c r="C4854" s="2"/>
      <c r="D4854" s="2"/>
      <c r="E4854" s="106"/>
      <c r="F4854" s="107"/>
      <c r="G4854" s="108"/>
      <c r="H4854" s="109"/>
      <c r="I4854" s="109"/>
      <c r="J4854" s="110"/>
      <c r="K4854" s="117"/>
      <c r="L4854" s="178"/>
      <c r="M4854" s="178"/>
      <c r="N4854" s="106"/>
      <c r="O4854" s="111"/>
      <c r="P4854" s="111"/>
      <c r="Q4854" s="106"/>
      <c r="R4854" s="106"/>
      <c r="S4854" s="106"/>
      <c r="T4854" s="106"/>
      <c r="U4854" s="106"/>
      <c r="V4854" s="106"/>
      <c r="W4854" s="19"/>
      <c r="X4854" s="2"/>
      <c r="Y4854" s="4"/>
      <c r="Z4854" s="106"/>
      <c r="AA4854" s="114"/>
      <c r="AB4854" s="112"/>
      <c r="AC4854" s="178"/>
      <c r="AD4854" s="11"/>
      <c r="AE4854" s="106"/>
      <c r="AF4854" s="106"/>
      <c r="AG4854" s="106"/>
      <c r="AH4854" s="115"/>
      <c r="AI4854" s="116"/>
      <c r="AO4854" s="26"/>
      <c r="AP4854" s="26"/>
    </row>
    <row r="4855" spans="1:42" ht="15" customHeight="1" x14ac:dyDescent="0.25">
      <c r="A4855" s="105"/>
      <c r="B4855" s="106"/>
      <c r="C4855" s="2"/>
      <c r="D4855" s="2"/>
      <c r="E4855" s="106"/>
      <c r="F4855" s="107"/>
      <c r="G4855" s="108"/>
      <c r="H4855" s="109"/>
      <c r="I4855" s="109"/>
      <c r="J4855" s="110"/>
      <c r="K4855" s="117"/>
      <c r="L4855" s="178"/>
      <c r="M4855" s="178"/>
      <c r="N4855" s="106"/>
      <c r="O4855" s="111"/>
      <c r="P4855" s="111"/>
      <c r="Q4855" s="106"/>
      <c r="R4855" s="106"/>
      <c r="S4855" s="106"/>
      <c r="T4855" s="106"/>
      <c r="U4855" s="106"/>
      <c r="V4855" s="106"/>
      <c r="W4855" s="19"/>
      <c r="X4855" s="2"/>
      <c r="Y4855" s="4"/>
      <c r="Z4855" s="106"/>
      <c r="AA4855" s="114"/>
      <c r="AB4855" s="112"/>
      <c r="AC4855" s="178"/>
      <c r="AD4855" s="11"/>
      <c r="AE4855" s="106"/>
      <c r="AF4855" s="106"/>
      <c r="AG4855" s="106"/>
      <c r="AH4855" s="115"/>
      <c r="AI4855" s="116"/>
      <c r="AO4855" s="26"/>
      <c r="AP4855" s="26"/>
    </row>
    <row r="4856" spans="1:42" ht="15" customHeight="1" x14ac:dyDescent="0.25">
      <c r="A4856" s="105"/>
      <c r="B4856" s="106"/>
      <c r="C4856" s="2"/>
      <c r="D4856" s="2"/>
      <c r="E4856" s="106"/>
      <c r="F4856" s="107"/>
      <c r="G4856" s="108"/>
      <c r="H4856" s="109"/>
      <c r="I4856" s="109"/>
      <c r="J4856" s="110"/>
      <c r="K4856" s="117"/>
      <c r="L4856" s="178"/>
      <c r="M4856" s="178"/>
      <c r="N4856" s="106"/>
      <c r="O4856" s="111"/>
      <c r="P4856" s="111"/>
      <c r="Q4856" s="106"/>
      <c r="R4856" s="106"/>
      <c r="S4856" s="106"/>
      <c r="T4856" s="106"/>
      <c r="U4856" s="106"/>
      <c r="V4856" s="106"/>
      <c r="W4856" s="19"/>
      <c r="X4856" s="2"/>
      <c r="Y4856" s="4"/>
      <c r="Z4856" s="106"/>
      <c r="AA4856" s="114"/>
      <c r="AB4856" s="112"/>
      <c r="AC4856" s="178"/>
      <c r="AD4856" s="11"/>
      <c r="AE4856" s="106"/>
      <c r="AF4856" s="106"/>
      <c r="AG4856" s="106"/>
      <c r="AH4856" s="115"/>
      <c r="AI4856" s="116"/>
      <c r="AO4856" s="26"/>
      <c r="AP4856" s="26"/>
    </row>
    <row r="4857" spans="1:42" ht="15" customHeight="1" x14ac:dyDescent="0.25">
      <c r="A4857" s="105"/>
      <c r="B4857" s="106"/>
      <c r="C4857" s="2"/>
      <c r="D4857" s="2"/>
      <c r="E4857" s="106"/>
      <c r="F4857" s="107"/>
      <c r="G4857" s="108"/>
      <c r="H4857" s="109"/>
      <c r="I4857" s="109"/>
      <c r="J4857" s="110"/>
      <c r="K4857" s="117"/>
      <c r="L4857" s="178"/>
      <c r="M4857" s="178"/>
      <c r="N4857" s="106"/>
      <c r="O4857" s="111"/>
      <c r="P4857" s="111"/>
      <c r="Q4857" s="106"/>
      <c r="R4857" s="106"/>
      <c r="S4857" s="106"/>
      <c r="T4857" s="106"/>
      <c r="U4857" s="106"/>
      <c r="V4857" s="106"/>
      <c r="W4857" s="19"/>
      <c r="X4857" s="2"/>
      <c r="Y4857" s="4"/>
      <c r="Z4857" s="106"/>
      <c r="AA4857" s="114"/>
      <c r="AB4857" s="112"/>
      <c r="AC4857" s="178"/>
      <c r="AD4857" s="11"/>
      <c r="AE4857" s="106"/>
      <c r="AF4857" s="106"/>
      <c r="AG4857" s="106"/>
      <c r="AH4857" s="115"/>
      <c r="AI4857" s="116"/>
      <c r="AO4857" s="26"/>
      <c r="AP4857" s="26"/>
    </row>
    <row r="4858" spans="1:42" ht="15" customHeight="1" x14ac:dyDescent="0.25">
      <c r="A4858" s="105"/>
      <c r="B4858" s="106"/>
      <c r="C4858" s="2"/>
      <c r="D4858" s="2"/>
      <c r="E4858" s="106"/>
      <c r="F4858" s="107"/>
      <c r="G4858" s="108"/>
      <c r="H4858" s="109"/>
      <c r="I4858" s="109"/>
      <c r="J4858" s="110"/>
      <c r="K4858" s="117"/>
      <c r="L4858" s="178"/>
      <c r="M4858" s="178"/>
      <c r="N4858" s="106"/>
      <c r="O4858" s="111"/>
      <c r="P4858" s="111"/>
      <c r="Q4858" s="106"/>
      <c r="R4858" s="106"/>
      <c r="S4858" s="106"/>
      <c r="T4858" s="106"/>
      <c r="U4858" s="106"/>
      <c r="V4858" s="106"/>
      <c r="W4858" s="19"/>
      <c r="X4858" s="2"/>
      <c r="Y4858" s="4"/>
      <c r="Z4858" s="106"/>
      <c r="AA4858" s="114"/>
      <c r="AB4858" s="112"/>
      <c r="AC4858" s="178"/>
      <c r="AD4858" s="11"/>
      <c r="AE4858" s="106"/>
      <c r="AF4858" s="106"/>
      <c r="AG4858" s="106"/>
      <c r="AH4858" s="115"/>
      <c r="AI4858" s="116"/>
      <c r="AO4858" s="26"/>
      <c r="AP4858" s="26"/>
    </row>
    <row r="4859" spans="1:42" ht="15" customHeight="1" x14ac:dyDescent="0.25">
      <c r="A4859" s="105"/>
      <c r="B4859" s="106"/>
      <c r="C4859" s="2"/>
      <c r="D4859" s="2"/>
      <c r="E4859" s="106"/>
      <c r="F4859" s="107"/>
      <c r="G4859" s="108"/>
      <c r="H4859" s="109"/>
      <c r="I4859" s="109"/>
      <c r="J4859" s="110"/>
      <c r="K4859" s="117"/>
      <c r="L4859" s="178"/>
      <c r="M4859" s="178"/>
      <c r="N4859" s="106"/>
      <c r="O4859" s="111"/>
      <c r="P4859" s="111"/>
      <c r="Q4859" s="106"/>
      <c r="R4859" s="106"/>
      <c r="S4859" s="106"/>
      <c r="T4859" s="106"/>
      <c r="U4859" s="106"/>
      <c r="V4859" s="106"/>
      <c r="W4859" s="19"/>
      <c r="X4859" s="2"/>
      <c r="Y4859" s="4"/>
      <c r="Z4859" s="106"/>
      <c r="AA4859" s="114"/>
      <c r="AB4859" s="112"/>
      <c r="AC4859" s="178"/>
      <c r="AD4859" s="11"/>
      <c r="AE4859" s="106"/>
      <c r="AF4859" s="106"/>
      <c r="AG4859" s="106"/>
      <c r="AH4859" s="115"/>
      <c r="AI4859" s="116"/>
      <c r="AO4859" s="26"/>
      <c r="AP4859" s="26"/>
    </row>
    <row r="4860" spans="1:42" ht="15" customHeight="1" x14ac:dyDescent="0.25">
      <c r="A4860" s="105"/>
      <c r="B4860" s="106"/>
      <c r="C4860" s="2"/>
      <c r="D4860" s="2"/>
      <c r="E4860" s="106"/>
      <c r="F4860" s="107"/>
      <c r="G4860" s="108"/>
      <c r="H4860" s="109"/>
      <c r="I4860" s="109"/>
      <c r="J4860" s="110"/>
      <c r="K4860" s="117"/>
      <c r="L4860" s="178"/>
      <c r="M4860" s="178"/>
      <c r="N4860" s="106"/>
      <c r="O4860" s="111"/>
      <c r="P4860" s="111"/>
      <c r="Q4860" s="106"/>
      <c r="R4860" s="106"/>
      <c r="S4860" s="106"/>
      <c r="T4860" s="106"/>
      <c r="U4860" s="106"/>
      <c r="V4860" s="106"/>
      <c r="W4860" s="19"/>
      <c r="X4860" s="2"/>
      <c r="Y4860" s="4"/>
      <c r="Z4860" s="106"/>
      <c r="AA4860" s="114"/>
      <c r="AB4860" s="112"/>
      <c r="AC4860" s="178"/>
      <c r="AD4860" s="11"/>
      <c r="AE4860" s="106"/>
      <c r="AF4860" s="106"/>
      <c r="AG4860" s="106"/>
      <c r="AH4860" s="115"/>
      <c r="AI4860" s="116"/>
      <c r="AO4860" s="26"/>
      <c r="AP4860" s="26"/>
    </row>
    <row r="4861" spans="1:42" ht="15" customHeight="1" x14ac:dyDescent="0.25">
      <c r="A4861" s="105"/>
      <c r="B4861" s="106"/>
      <c r="C4861" s="2"/>
      <c r="D4861" s="2"/>
      <c r="E4861" s="106"/>
      <c r="F4861" s="107"/>
      <c r="G4861" s="108"/>
      <c r="H4861" s="109"/>
      <c r="I4861" s="109"/>
      <c r="J4861" s="110"/>
      <c r="K4861" s="117"/>
      <c r="L4861" s="178"/>
      <c r="M4861" s="178"/>
      <c r="N4861" s="106"/>
      <c r="O4861" s="111"/>
      <c r="P4861" s="111"/>
      <c r="Q4861" s="106"/>
      <c r="R4861" s="106"/>
      <c r="S4861" s="106"/>
      <c r="T4861" s="106"/>
      <c r="U4861" s="106"/>
      <c r="V4861" s="106"/>
      <c r="W4861" s="19"/>
      <c r="X4861" s="2"/>
      <c r="Y4861" s="4"/>
      <c r="Z4861" s="106"/>
      <c r="AA4861" s="114"/>
      <c r="AB4861" s="112"/>
      <c r="AC4861" s="178"/>
      <c r="AD4861" s="11"/>
      <c r="AE4861" s="106"/>
      <c r="AF4861" s="106"/>
      <c r="AG4861" s="106"/>
      <c r="AH4861" s="115"/>
      <c r="AI4861" s="116"/>
      <c r="AO4861" s="26"/>
      <c r="AP4861" s="26"/>
    </row>
    <row r="4862" spans="1:42" ht="15" customHeight="1" x14ac:dyDescent="0.25">
      <c r="A4862" s="105"/>
      <c r="B4862" s="106"/>
      <c r="C4862" s="2"/>
      <c r="D4862" s="2"/>
      <c r="E4862" s="106"/>
      <c r="F4862" s="107"/>
      <c r="G4862" s="108"/>
      <c r="H4862" s="109"/>
      <c r="I4862" s="109"/>
      <c r="J4862" s="110"/>
      <c r="K4862" s="117"/>
      <c r="L4862" s="178"/>
      <c r="M4862" s="178"/>
      <c r="N4862" s="106"/>
      <c r="O4862" s="111"/>
      <c r="P4862" s="111"/>
      <c r="Q4862" s="106"/>
      <c r="R4862" s="106"/>
      <c r="S4862" s="106"/>
      <c r="T4862" s="106"/>
      <c r="U4862" s="106"/>
      <c r="V4862" s="106"/>
      <c r="W4862" s="19"/>
      <c r="X4862" s="2"/>
      <c r="Y4862" s="4"/>
      <c r="Z4862" s="106"/>
      <c r="AA4862" s="114"/>
      <c r="AB4862" s="112"/>
      <c r="AC4862" s="178"/>
      <c r="AD4862" s="11"/>
      <c r="AE4862" s="106"/>
      <c r="AF4862" s="106"/>
      <c r="AG4862" s="106"/>
      <c r="AH4862" s="115"/>
      <c r="AI4862" s="116"/>
      <c r="AO4862" s="26"/>
      <c r="AP4862" s="26"/>
    </row>
    <row r="4863" spans="1:42" ht="15" customHeight="1" x14ac:dyDescent="0.25">
      <c r="A4863" s="105"/>
      <c r="B4863" s="106"/>
      <c r="C4863" s="2"/>
      <c r="D4863" s="2"/>
      <c r="E4863" s="106"/>
      <c r="F4863" s="107"/>
      <c r="G4863" s="108"/>
      <c r="H4863" s="109"/>
      <c r="I4863" s="109"/>
      <c r="J4863" s="110"/>
      <c r="K4863" s="117"/>
      <c r="L4863" s="178"/>
      <c r="M4863" s="178"/>
      <c r="N4863" s="106"/>
      <c r="O4863" s="111"/>
      <c r="P4863" s="111"/>
      <c r="Q4863" s="106"/>
      <c r="R4863" s="106"/>
      <c r="S4863" s="106"/>
      <c r="T4863" s="106"/>
      <c r="U4863" s="106"/>
      <c r="V4863" s="106"/>
      <c r="W4863" s="19"/>
      <c r="X4863" s="2"/>
      <c r="Y4863" s="4"/>
      <c r="Z4863" s="106"/>
      <c r="AA4863" s="114"/>
      <c r="AB4863" s="112"/>
      <c r="AC4863" s="178"/>
      <c r="AD4863" s="11"/>
      <c r="AE4863" s="106"/>
      <c r="AF4863" s="106"/>
      <c r="AG4863" s="106"/>
      <c r="AH4863" s="115"/>
      <c r="AI4863" s="116"/>
      <c r="AO4863" s="26"/>
      <c r="AP4863" s="26"/>
    </row>
    <row r="4864" spans="1:42" ht="15" customHeight="1" x14ac:dyDescent="0.25">
      <c r="A4864" s="105"/>
      <c r="B4864" s="106"/>
      <c r="C4864" s="2"/>
      <c r="D4864" s="2"/>
      <c r="E4864" s="106"/>
      <c r="F4864" s="107"/>
      <c r="G4864" s="108"/>
      <c r="H4864" s="109"/>
      <c r="I4864" s="109"/>
      <c r="J4864" s="110"/>
      <c r="K4864" s="117"/>
      <c r="L4864" s="178"/>
      <c r="M4864" s="178"/>
      <c r="N4864" s="106"/>
      <c r="O4864" s="111"/>
      <c r="P4864" s="111"/>
      <c r="Q4864" s="106"/>
      <c r="R4864" s="106"/>
      <c r="S4864" s="106"/>
      <c r="T4864" s="106"/>
      <c r="U4864" s="106"/>
      <c r="V4864" s="106"/>
      <c r="W4864" s="19"/>
      <c r="X4864" s="2"/>
      <c r="Y4864" s="4"/>
      <c r="Z4864" s="106"/>
      <c r="AA4864" s="114"/>
      <c r="AB4864" s="112"/>
      <c r="AC4864" s="178"/>
      <c r="AD4864" s="11"/>
      <c r="AE4864" s="106"/>
      <c r="AF4864" s="106"/>
      <c r="AG4864" s="106"/>
      <c r="AH4864" s="115"/>
      <c r="AI4864" s="116"/>
      <c r="AO4864" s="26"/>
      <c r="AP4864" s="26"/>
    </row>
    <row r="4865" spans="1:42" ht="15" customHeight="1" x14ac:dyDescent="0.25">
      <c r="A4865" s="105"/>
      <c r="B4865" s="106"/>
      <c r="C4865" s="2"/>
      <c r="D4865" s="2"/>
      <c r="E4865" s="106"/>
      <c r="F4865" s="107"/>
      <c r="G4865" s="108"/>
      <c r="H4865" s="109"/>
      <c r="I4865" s="109"/>
      <c r="J4865" s="110"/>
      <c r="K4865" s="117"/>
      <c r="L4865" s="178"/>
      <c r="M4865" s="178"/>
      <c r="N4865" s="106"/>
      <c r="O4865" s="111"/>
      <c r="P4865" s="111"/>
      <c r="Q4865" s="106"/>
      <c r="R4865" s="106"/>
      <c r="S4865" s="106"/>
      <c r="T4865" s="106"/>
      <c r="U4865" s="106"/>
      <c r="V4865" s="106"/>
      <c r="W4865" s="19"/>
      <c r="X4865" s="2"/>
      <c r="Y4865" s="4"/>
      <c r="Z4865" s="106"/>
      <c r="AA4865" s="114"/>
      <c r="AB4865" s="112"/>
      <c r="AC4865" s="178"/>
      <c r="AD4865" s="11"/>
      <c r="AE4865" s="106"/>
      <c r="AF4865" s="106"/>
      <c r="AG4865" s="106"/>
      <c r="AH4865" s="115"/>
      <c r="AI4865" s="116"/>
      <c r="AO4865" s="26"/>
      <c r="AP4865" s="26"/>
    </row>
    <row r="4866" spans="1:42" ht="15" customHeight="1" x14ac:dyDescent="0.25">
      <c r="A4866" s="105"/>
      <c r="B4866" s="106"/>
      <c r="C4866" s="2"/>
      <c r="D4866" s="2"/>
      <c r="E4866" s="106"/>
      <c r="F4866" s="107"/>
      <c r="G4866" s="108"/>
      <c r="H4866" s="109"/>
      <c r="I4866" s="109"/>
      <c r="J4866" s="110"/>
      <c r="K4866" s="117"/>
      <c r="L4866" s="178"/>
      <c r="M4866" s="178"/>
      <c r="N4866" s="106"/>
      <c r="O4866" s="111"/>
      <c r="P4866" s="111"/>
      <c r="Q4866" s="106"/>
      <c r="R4866" s="106"/>
      <c r="S4866" s="106"/>
      <c r="T4866" s="106"/>
      <c r="U4866" s="106"/>
      <c r="V4866" s="106"/>
      <c r="W4866" s="19"/>
      <c r="X4866" s="2"/>
      <c r="Y4866" s="4"/>
      <c r="Z4866" s="106"/>
      <c r="AA4866" s="114"/>
      <c r="AB4866" s="112"/>
      <c r="AC4866" s="178"/>
      <c r="AD4866" s="11"/>
      <c r="AE4866" s="106"/>
      <c r="AF4866" s="106"/>
      <c r="AG4866" s="106"/>
      <c r="AH4866" s="115"/>
      <c r="AI4866" s="116"/>
      <c r="AO4866" s="26"/>
      <c r="AP4866" s="26"/>
    </row>
    <row r="4867" spans="1:42" ht="15" customHeight="1" x14ac:dyDescent="0.25">
      <c r="A4867" s="105"/>
      <c r="B4867" s="106"/>
      <c r="C4867" s="2"/>
      <c r="D4867" s="2"/>
      <c r="E4867" s="106"/>
      <c r="F4867" s="107"/>
      <c r="G4867" s="108"/>
      <c r="H4867" s="109"/>
      <c r="I4867" s="109"/>
      <c r="J4867" s="110"/>
      <c r="K4867" s="117"/>
      <c r="L4867" s="178"/>
      <c r="M4867" s="178"/>
      <c r="N4867" s="106"/>
      <c r="O4867" s="111"/>
      <c r="P4867" s="111"/>
      <c r="Q4867" s="106"/>
      <c r="R4867" s="106"/>
      <c r="S4867" s="106"/>
      <c r="T4867" s="106"/>
      <c r="U4867" s="106"/>
      <c r="V4867" s="106"/>
      <c r="W4867" s="19"/>
      <c r="X4867" s="2"/>
      <c r="Y4867" s="4"/>
      <c r="Z4867" s="106"/>
      <c r="AA4867" s="114"/>
      <c r="AB4867" s="112"/>
      <c r="AC4867" s="178"/>
      <c r="AD4867" s="11"/>
      <c r="AE4867" s="106"/>
      <c r="AF4867" s="106"/>
      <c r="AG4867" s="106"/>
      <c r="AH4867" s="115"/>
      <c r="AI4867" s="116"/>
      <c r="AO4867" s="26"/>
      <c r="AP4867" s="26"/>
    </row>
    <row r="4868" spans="1:42" ht="15" customHeight="1" x14ac:dyDescent="0.25">
      <c r="A4868" s="105"/>
      <c r="B4868" s="106"/>
      <c r="C4868" s="2"/>
      <c r="D4868" s="2"/>
      <c r="E4868" s="106"/>
      <c r="F4868" s="107"/>
      <c r="G4868" s="108"/>
      <c r="H4868" s="109"/>
      <c r="I4868" s="109"/>
      <c r="J4868" s="110"/>
      <c r="K4868" s="117"/>
      <c r="L4868" s="178"/>
      <c r="M4868" s="178"/>
      <c r="N4868" s="106"/>
      <c r="O4868" s="111"/>
      <c r="P4868" s="111"/>
      <c r="Q4868" s="106"/>
      <c r="R4868" s="106"/>
      <c r="S4868" s="106"/>
      <c r="T4868" s="106"/>
      <c r="U4868" s="106"/>
      <c r="V4868" s="106"/>
      <c r="W4868" s="19"/>
      <c r="X4868" s="2"/>
      <c r="Y4868" s="4"/>
      <c r="Z4868" s="106"/>
      <c r="AA4868" s="114"/>
      <c r="AB4868" s="112"/>
      <c r="AC4868" s="178"/>
      <c r="AD4868" s="11"/>
      <c r="AE4868" s="106"/>
      <c r="AF4868" s="106"/>
      <c r="AG4868" s="106"/>
      <c r="AH4868" s="115"/>
      <c r="AI4868" s="116"/>
      <c r="AO4868" s="26"/>
      <c r="AP4868" s="26"/>
    </row>
    <row r="4869" spans="1:42" ht="15" customHeight="1" x14ac:dyDescent="0.25">
      <c r="A4869" s="105"/>
      <c r="B4869" s="106"/>
      <c r="C4869" s="2"/>
      <c r="D4869" s="2"/>
      <c r="E4869" s="106"/>
      <c r="F4869" s="107"/>
      <c r="G4869" s="108"/>
      <c r="H4869" s="109"/>
      <c r="I4869" s="109"/>
      <c r="J4869" s="110"/>
      <c r="K4869" s="117"/>
      <c r="L4869" s="178"/>
      <c r="M4869" s="178"/>
      <c r="N4869" s="106"/>
      <c r="O4869" s="111"/>
      <c r="P4869" s="111"/>
      <c r="Q4869" s="106"/>
      <c r="R4869" s="106"/>
      <c r="S4869" s="106"/>
      <c r="T4869" s="106"/>
      <c r="U4869" s="106"/>
      <c r="V4869" s="106"/>
      <c r="W4869" s="19"/>
      <c r="X4869" s="2"/>
      <c r="Y4869" s="4"/>
      <c r="Z4869" s="106"/>
      <c r="AA4869" s="114"/>
      <c r="AB4869" s="112"/>
      <c r="AC4869" s="178"/>
      <c r="AD4869" s="11"/>
      <c r="AE4869" s="106"/>
      <c r="AF4869" s="106"/>
      <c r="AG4869" s="106"/>
      <c r="AH4869" s="115"/>
      <c r="AI4869" s="116"/>
      <c r="AO4869" s="26"/>
      <c r="AP4869" s="26"/>
    </row>
    <row r="4870" spans="1:42" ht="15" customHeight="1" x14ac:dyDescent="0.25">
      <c r="A4870" s="105"/>
      <c r="B4870" s="106"/>
      <c r="C4870" s="2"/>
      <c r="D4870" s="2"/>
      <c r="E4870" s="106"/>
      <c r="F4870" s="107"/>
      <c r="G4870" s="108"/>
      <c r="H4870" s="109"/>
      <c r="I4870" s="109"/>
      <c r="J4870" s="110"/>
      <c r="K4870" s="117"/>
      <c r="L4870" s="178"/>
      <c r="M4870" s="178"/>
      <c r="N4870" s="106"/>
      <c r="O4870" s="111"/>
      <c r="P4870" s="111"/>
      <c r="Q4870" s="106"/>
      <c r="R4870" s="106"/>
      <c r="S4870" s="106"/>
      <c r="T4870" s="106"/>
      <c r="U4870" s="106"/>
      <c r="V4870" s="106"/>
      <c r="W4870" s="19"/>
      <c r="X4870" s="2"/>
      <c r="Y4870" s="4"/>
      <c r="Z4870" s="106"/>
      <c r="AA4870" s="114"/>
      <c r="AB4870" s="112"/>
      <c r="AC4870" s="178"/>
      <c r="AD4870" s="11"/>
      <c r="AE4870" s="106"/>
      <c r="AF4870" s="106"/>
      <c r="AG4870" s="106"/>
      <c r="AH4870" s="115"/>
      <c r="AI4870" s="116"/>
      <c r="AO4870" s="26"/>
      <c r="AP4870" s="26"/>
    </row>
    <row r="4871" spans="1:42" ht="15" customHeight="1" x14ac:dyDescent="0.25">
      <c r="A4871" s="105"/>
      <c r="B4871" s="106"/>
      <c r="C4871" s="2"/>
      <c r="D4871" s="2"/>
      <c r="E4871" s="106"/>
      <c r="F4871" s="107"/>
      <c r="G4871" s="108"/>
      <c r="H4871" s="109"/>
      <c r="I4871" s="109"/>
      <c r="J4871" s="110"/>
      <c r="K4871" s="117"/>
      <c r="L4871" s="178"/>
      <c r="M4871" s="178"/>
      <c r="N4871" s="106"/>
      <c r="O4871" s="111"/>
      <c r="P4871" s="111"/>
      <c r="Q4871" s="106"/>
      <c r="R4871" s="106"/>
      <c r="S4871" s="106"/>
      <c r="T4871" s="106"/>
      <c r="U4871" s="106"/>
      <c r="V4871" s="106"/>
      <c r="W4871" s="19"/>
      <c r="X4871" s="2"/>
      <c r="Y4871" s="4"/>
      <c r="Z4871" s="106"/>
      <c r="AA4871" s="114"/>
      <c r="AB4871" s="112"/>
      <c r="AC4871" s="178"/>
      <c r="AD4871" s="11"/>
      <c r="AE4871" s="106"/>
      <c r="AF4871" s="106"/>
      <c r="AG4871" s="106"/>
      <c r="AH4871" s="115"/>
      <c r="AI4871" s="116"/>
      <c r="AO4871" s="26"/>
      <c r="AP4871" s="26"/>
    </row>
    <row r="4872" spans="1:42" ht="15" customHeight="1" x14ac:dyDescent="0.25">
      <c r="A4872" s="105"/>
      <c r="B4872" s="106"/>
      <c r="C4872" s="2"/>
      <c r="D4872" s="2"/>
      <c r="E4872" s="106"/>
      <c r="F4872" s="107"/>
      <c r="G4872" s="108"/>
      <c r="H4872" s="109"/>
      <c r="I4872" s="109"/>
      <c r="J4872" s="110"/>
      <c r="K4872" s="117"/>
      <c r="L4872" s="178"/>
      <c r="M4872" s="178"/>
      <c r="N4872" s="106"/>
      <c r="O4872" s="111"/>
      <c r="P4872" s="111"/>
      <c r="Q4872" s="106"/>
      <c r="R4872" s="106"/>
      <c r="S4872" s="106"/>
      <c r="T4872" s="106"/>
      <c r="U4872" s="106"/>
      <c r="V4872" s="106"/>
      <c r="W4872" s="19"/>
      <c r="X4872" s="2"/>
      <c r="Y4872" s="4"/>
      <c r="Z4872" s="106"/>
      <c r="AA4872" s="114"/>
      <c r="AB4872" s="112"/>
      <c r="AC4872" s="178"/>
      <c r="AD4872" s="11"/>
      <c r="AE4872" s="106"/>
      <c r="AF4872" s="106"/>
      <c r="AG4872" s="106"/>
      <c r="AH4872" s="115"/>
      <c r="AI4872" s="116"/>
      <c r="AO4872" s="26"/>
      <c r="AP4872" s="26"/>
    </row>
    <row r="4873" spans="1:42" ht="15" customHeight="1" x14ac:dyDescent="0.25">
      <c r="A4873" s="105"/>
      <c r="B4873" s="106"/>
      <c r="C4873" s="2"/>
      <c r="D4873" s="2"/>
      <c r="E4873" s="106"/>
      <c r="F4873" s="107"/>
      <c r="G4873" s="108"/>
      <c r="H4873" s="109"/>
      <c r="I4873" s="109"/>
      <c r="J4873" s="110"/>
      <c r="K4873" s="117"/>
      <c r="L4873" s="178"/>
      <c r="M4873" s="178"/>
      <c r="N4873" s="106"/>
      <c r="O4873" s="111"/>
      <c r="P4873" s="111"/>
      <c r="Q4873" s="106"/>
      <c r="R4873" s="106"/>
      <c r="S4873" s="106"/>
      <c r="T4873" s="106"/>
      <c r="U4873" s="106"/>
      <c r="V4873" s="106"/>
      <c r="W4873" s="19"/>
      <c r="X4873" s="2"/>
      <c r="Y4873" s="4"/>
      <c r="Z4873" s="106"/>
      <c r="AA4873" s="114"/>
      <c r="AB4873" s="112"/>
      <c r="AC4873" s="178"/>
      <c r="AD4873" s="11"/>
      <c r="AE4873" s="106"/>
      <c r="AF4873" s="106"/>
      <c r="AG4873" s="106"/>
      <c r="AH4873" s="115"/>
      <c r="AI4873" s="116"/>
      <c r="AO4873" s="26"/>
      <c r="AP4873" s="26"/>
    </row>
    <row r="4874" spans="1:42" ht="15" customHeight="1" x14ac:dyDescent="0.25">
      <c r="A4874" s="105"/>
      <c r="B4874" s="106"/>
      <c r="C4874" s="2"/>
      <c r="D4874" s="2"/>
      <c r="E4874" s="106"/>
      <c r="F4874" s="107"/>
      <c r="G4874" s="108"/>
      <c r="H4874" s="109"/>
      <c r="I4874" s="109"/>
      <c r="J4874" s="110"/>
      <c r="K4874" s="117"/>
      <c r="L4874" s="178"/>
      <c r="M4874" s="178"/>
      <c r="N4874" s="106"/>
      <c r="O4874" s="111"/>
      <c r="P4874" s="111"/>
      <c r="Q4874" s="106"/>
      <c r="R4874" s="106"/>
      <c r="S4874" s="106"/>
      <c r="T4874" s="106"/>
      <c r="U4874" s="106"/>
      <c r="V4874" s="106"/>
      <c r="W4874" s="19"/>
      <c r="X4874" s="2"/>
      <c r="Y4874" s="4"/>
      <c r="Z4874" s="106"/>
      <c r="AA4874" s="114"/>
      <c r="AB4874" s="112"/>
      <c r="AC4874" s="178"/>
      <c r="AD4874" s="11"/>
      <c r="AE4874" s="106"/>
      <c r="AF4874" s="106"/>
      <c r="AG4874" s="106"/>
      <c r="AH4874" s="115"/>
      <c r="AI4874" s="116"/>
      <c r="AO4874" s="26"/>
      <c r="AP4874" s="26"/>
    </row>
    <row r="4875" spans="1:42" ht="15" customHeight="1" x14ac:dyDescent="0.25">
      <c r="A4875" s="105"/>
      <c r="B4875" s="106"/>
      <c r="C4875" s="2"/>
      <c r="D4875" s="2"/>
      <c r="E4875" s="106"/>
      <c r="F4875" s="107"/>
      <c r="G4875" s="108"/>
      <c r="H4875" s="109"/>
      <c r="I4875" s="109"/>
      <c r="J4875" s="110"/>
      <c r="K4875" s="117"/>
      <c r="L4875" s="178"/>
      <c r="M4875" s="178"/>
      <c r="N4875" s="106"/>
      <c r="O4875" s="111"/>
      <c r="P4875" s="111"/>
      <c r="Q4875" s="106"/>
      <c r="R4875" s="106"/>
      <c r="S4875" s="106"/>
      <c r="T4875" s="106"/>
      <c r="U4875" s="106"/>
      <c r="V4875" s="106"/>
      <c r="W4875" s="19"/>
      <c r="X4875" s="2"/>
      <c r="Y4875" s="4"/>
      <c r="Z4875" s="106"/>
      <c r="AA4875" s="114"/>
      <c r="AB4875" s="112"/>
      <c r="AC4875" s="178"/>
      <c r="AD4875" s="11"/>
      <c r="AE4875" s="106"/>
      <c r="AF4875" s="106"/>
      <c r="AG4875" s="106"/>
      <c r="AH4875" s="115"/>
      <c r="AI4875" s="116"/>
      <c r="AO4875" s="26"/>
      <c r="AP4875" s="26"/>
    </row>
    <row r="4876" spans="1:42" ht="15" customHeight="1" x14ac:dyDescent="0.25">
      <c r="A4876" s="105"/>
      <c r="B4876" s="106"/>
      <c r="C4876" s="2"/>
      <c r="D4876" s="2"/>
      <c r="E4876" s="106"/>
      <c r="F4876" s="107"/>
      <c r="G4876" s="108"/>
      <c r="H4876" s="109"/>
      <c r="I4876" s="109"/>
      <c r="J4876" s="110"/>
      <c r="K4876" s="117"/>
      <c r="L4876" s="178"/>
      <c r="M4876" s="178"/>
      <c r="N4876" s="106"/>
      <c r="O4876" s="111"/>
      <c r="P4876" s="111"/>
      <c r="Q4876" s="106"/>
      <c r="R4876" s="106"/>
      <c r="S4876" s="106"/>
      <c r="T4876" s="106"/>
      <c r="U4876" s="106"/>
      <c r="V4876" s="106"/>
      <c r="W4876" s="19"/>
      <c r="X4876" s="2"/>
      <c r="Y4876" s="4"/>
      <c r="Z4876" s="106"/>
      <c r="AA4876" s="114"/>
      <c r="AB4876" s="112"/>
      <c r="AC4876" s="178"/>
      <c r="AD4876" s="11"/>
      <c r="AE4876" s="106"/>
      <c r="AF4876" s="106"/>
      <c r="AG4876" s="106"/>
      <c r="AH4876" s="115"/>
      <c r="AI4876" s="116"/>
      <c r="AO4876" s="26"/>
      <c r="AP4876" s="26"/>
    </row>
    <row r="4877" spans="1:42" ht="15" customHeight="1" x14ac:dyDescent="0.25">
      <c r="A4877" s="105"/>
      <c r="B4877" s="106"/>
      <c r="C4877" s="2"/>
      <c r="D4877" s="2"/>
      <c r="E4877" s="106"/>
      <c r="F4877" s="107"/>
      <c r="G4877" s="108"/>
      <c r="H4877" s="109"/>
      <c r="I4877" s="109"/>
      <c r="J4877" s="110"/>
      <c r="K4877" s="117"/>
      <c r="L4877" s="178"/>
      <c r="M4877" s="178"/>
      <c r="N4877" s="106"/>
      <c r="O4877" s="111"/>
      <c r="P4877" s="111"/>
      <c r="Q4877" s="106"/>
      <c r="R4877" s="106"/>
      <c r="S4877" s="106"/>
      <c r="T4877" s="106"/>
      <c r="U4877" s="106"/>
      <c r="V4877" s="106"/>
      <c r="W4877" s="19"/>
      <c r="X4877" s="2"/>
      <c r="Y4877" s="4"/>
      <c r="Z4877" s="106"/>
      <c r="AA4877" s="114"/>
      <c r="AB4877" s="112"/>
      <c r="AC4877" s="178"/>
      <c r="AD4877" s="11"/>
      <c r="AE4877" s="106"/>
      <c r="AF4877" s="106"/>
      <c r="AG4877" s="106"/>
      <c r="AH4877" s="115"/>
      <c r="AI4877" s="116"/>
      <c r="AO4877" s="26"/>
      <c r="AP4877" s="26"/>
    </row>
    <row r="4878" spans="1:42" ht="15" customHeight="1" x14ac:dyDescent="0.25">
      <c r="A4878" s="105"/>
      <c r="B4878" s="106"/>
      <c r="C4878" s="2"/>
      <c r="D4878" s="2"/>
      <c r="E4878" s="106"/>
      <c r="F4878" s="107"/>
      <c r="G4878" s="108"/>
      <c r="H4878" s="109"/>
      <c r="I4878" s="109"/>
      <c r="J4878" s="110"/>
      <c r="K4878" s="117"/>
      <c r="L4878" s="178"/>
      <c r="M4878" s="178"/>
      <c r="N4878" s="106"/>
      <c r="O4878" s="111"/>
      <c r="P4878" s="111"/>
      <c r="Q4878" s="106"/>
      <c r="R4878" s="106"/>
      <c r="S4878" s="106"/>
      <c r="T4878" s="106"/>
      <c r="U4878" s="106"/>
      <c r="V4878" s="106"/>
      <c r="W4878" s="19"/>
      <c r="X4878" s="2"/>
      <c r="Y4878" s="4"/>
      <c r="Z4878" s="106"/>
      <c r="AA4878" s="114"/>
      <c r="AB4878" s="112"/>
      <c r="AC4878" s="178"/>
      <c r="AD4878" s="11"/>
      <c r="AE4878" s="106"/>
      <c r="AF4878" s="106"/>
      <c r="AG4878" s="106"/>
      <c r="AH4878" s="115"/>
      <c r="AI4878" s="116"/>
      <c r="AO4878" s="26"/>
      <c r="AP4878" s="26"/>
    </row>
    <row r="4879" spans="1:42" ht="15" customHeight="1" x14ac:dyDescent="0.25">
      <c r="A4879" s="105"/>
      <c r="B4879" s="106"/>
      <c r="C4879" s="2"/>
      <c r="D4879" s="2"/>
      <c r="E4879" s="106"/>
      <c r="F4879" s="107"/>
      <c r="G4879" s="108"/>
      <c r="H4879" s="109"/>
      <c r="I4879" s="109"/>
      <c r="J4879" s="110"/>
      <c r="K4879" s="117"/>
      <c r="L4879" s="178"/>
      <c r="M4879" s="178"/>
      <c r="N4879" s="106"/>
      <c r="O4879" s="111"/>
      <c r="P4879" s="111"/>
      <c r="Q4879" s="106"/>
      <c r="R4879" s="106"/>
      <c r="S4879" s="106"/>
      <c r="T4879" s="106"/>
      <c r="U4879" s="106"/>
      <c r="V4879" s="106"/>
      <c r="W4879" s="19"/>
      <c r="X4879" s="2"/>
      <c r="Y4879" s="4"/>
      <c r="Z4879" s="106"/>
      <c r="AA4879" s="114"/>
      <c r="AB4879" s="112"/>
      <c r="AC4879" s="178"/>
      <c r="AD4879" s="11"/>
      <c r="AE4879" s="106"/>
      <c r="AF4879" s="106"/>
      <c r="AG4879" s="106"/>
      <c r="AH4879" s="115"/>
      <c r="AI4879" s="116"/>
      <c r="AO4879" s="26"/>
      <c r="AP4879" s="26"/>
    </row>
    <row r="4880" spans="1:42" ht="15" customHeight="1" x14ac:dyDescent="0.25">
      <c r="A4880" s="105"/>
      <c r="B4880" s="106"/>
      <c r="C4880" s="2"/>
      <c r="D4880" s="2"/>
      <c r="E4880" s="106"/>
      <c r="F4880" s="107"/>
      <c r="G4880" s="108"/>
      <c r="H4880" s="109"/>
      <c r="I4880" s="109"/>
      <c r="J4880" s="110"/>
      <c r="K4880" s="117"/>
      <c r="L4880" s="178"/>
      <c r="M4880" s="178"/>
      <c r="N4880" s="106"/>
      <c r="O4880" s="111"/>
      <c r="P4880" s="111"/>
      <c r="Q4880" s="106"/>
      <c r="R4880" s="106"/>
      <c r="S4880" s="106"/>
      <c r="T4880" s="106"/>
      <c r="U4880" s="106"/>
      <c r="V4880" s="106"/>
      <c r="W4880" s="19"/>
      <c r="X4880" s="2"/>
      <c r="Y4880" s="4"/>
      <c r="Z4880" s="106"/>
      <c r="AA4880" s="114"/>
      <c r="AB4880" s="112"/>
      <c r="AC4880" s="178"/>
      <c r="AD4880" s="11"/>
      <c r="AE4880" s="106"/>
      <c r="AF4880" s="106"/>
      <c r="AG4880" s="106"/>
      <c r="AH4880" s="115"/>
      <c r="AI4880" s="116"/>
      <c r="AO4880" s="26"/>
      <c r="AP4880" s="26"/>
    </row>
    <row r="4881" spans="1:42" ht="15" customHeight="1" x14ac:dyDescent="0.25">
      <c r="A4881" s="105"/>
      <c r="B4881" s="106"/>
      <c r="C4881" s="2"/>
      <c r="D4881" s="2"/>
      <c r="E4881" s="106"/>
      <c r="F4881" s="107"/>
      <c r="G4881" s="108"/>
      <c r="H4881" s="109"/>
      <c r="I4881" s="109"/>
      <c r="J4881" s="110"/>
      <c r="K4881" s="117"/>
      <c r="L4881" s="178"/>
      <c r="M4881" s="178"/>
      <c r="N4881" s="106"/>
      <c r="O4881" s="111"/>
      <c r="P4881" s="111"/>
      <c r="Q4881" s="106"/>
      <c r="R4881" s="106"/>
      <c r="S4881" s="106"/>
      <c r="T4881" s="106"/>
      <c r="U4881" s="106"/>
      <c r="V4881" s="106"/>
      <c r="W4881" s="19"/>
      <c r="X4881" s="2"/>
      <c r="Y4881" s="4"/>
      <c r="Z4881" s="106"/>
      <c r="AA4881" s="114"/>
      <c r="AB4881" s="112"/>
      <c r="AC4881" s="178"/>
      <c r="AD4881" s="11"/>
      <c r="AE4881" s="106"/>
      <c r="AF4881" s="106"/>
      <c r="AG4881" s="106"/>
      <c r="AH4881" s="115"/>
      <c r="AI4881" s="116"/>
      <c r="AO4881" s="26"/>
      <c r="AP4881" s="26"/>
    </row>
    <row r="4882" spans="1:42" ht="15" customHeight="1" x14ac:dyDescent="0.25">
      <c r="A4882" s="105"/>
      <c r="B4882" s="106"/>
      <c r="C4882" s="2"/>
      <c r="D4882" s="2"/>
      <c r="E4882" s="106"/>
      <c r="F4882" s="107"/>
      <c r="G4882" s="108"/>
      <c r="H4882" s="109"/>
      <c r="I4882" s="109"/>
      <c r="J4882" s="110"/>
      <c r="K4882" s="117"/>
      <c r="L4882" s="178"/>
      <c r="M4882" s="178"/>
      <c r="N4882" s="106"/>
      <c r="O4882" s="111"/>
      <c r="P4882" s="111"/>
      <c r="Q4882" s="106"/>
      <c r="R4882" s="106"/>
      <c r="S4882" s="106"/>
      <c r="T4882" s="106"/>
      <c r="U4882" s="106"/>
      <c r="V4882" s="106"/>
      <c r="W4882" s="19"/>
      <c r="X4882" s="2"/>
      <c r="Y4882" s="4"/>
      <c r="Z4882" s="106"/>
      <c r="AA4882" s="114"/>
      <c r="AB4882" s="112"/>
      <c r="AC4882" s="178"/>
      <c r="AD4882" s="11"/>
      <c r="AE4882" s="106"/>
      <c r="AF4882" s="106"/>
      <c r="AG4882" s="106"/>
      <c r="AH4882" s="115"/>
      <c r="AI4882" s="116"/>
      <c r="AO4882" s="26"/>
      <c r="AP4882" s="26"/>
    </row>
    <row r="4883" spans="1:42" ht="15" customHeight="1" x14ac:dyDescent="0.25">
      <c r="A4883" s="105"/>
      <c r="B4883" s="106"/>
      <c r="C4883" s="2"/>
      <c r="D4883" s="2"/>
      <c r="E4883" s="106"/>
      <c r="F4883" s="107"/>
      <c r="G4883" s="108"/>
      <c r="H4883" s="109"/>
      <c r="I4883" s="109"/>
      <c r="J4883" s="110"/>
      <c r="K4883" s="117"/>
      <c r="L4883" s="178"/>
      <c r="M4883" s="178"/>
      <c r="N4883" s="106"/>
      <c r="O4883" s="111"/>
      <c r="P4883" s="111"/>
      <c r="Q4883" s="106"/>
      <c r="R4883" s="106"/>
      <c r="S4883" s="106"/>
      <c r="T4883" s="106"/>
      <c r="U4883" s="106"/>
      <c r="V4883" s="106"/>
      <c r="W4883" s="19"/>
      <c r="X4883" s="2"/>
      <c r="Y4883" s="4"/>
      <c r="Z4883" s="106"/>
      <c r="AA4883" s="114"/>
      <c r="AB4883" s="112"/>
      <c r="AC4883" s="178"/>
      <c r="AD4883" s="11"/>
      <c r="AE4883" s="106"/>
      <c r="AF4883" s="106"/>
      <c r="AG4883" s="106"/>
      <c r="AH4883" s="115"/>
      <c r="AI4883" s="116"/>
      <c r="AO4883" s="26"/>
      <c r="AP4883" s="26"/>
    </row>
    <row r="4884" spans="1:42" ht="15" customHeight="1" x14ac:dyDescent="0.25">
      <c r="A4884" s="105"/>
      <c r="B4884" s="106"/>
      <c r="C4884" s="2"/>
      <c r="D4884" s="2"/>
      <c r="E4884" s="106"/>
      <c r="F4884" s="107"/>
      <c r="G4884" s="108"/>
      <c r="H4884" s="109"/>
      <c r="I4884" s="109"/>
      <c r="J4884" s="110"/>
      <c r="K4884" s="117"/>
      <c r="L4884" s="178"/>
      <c r="M4884" s="178"/>
      <c r="N4884" s="106"/>
      <c r="O4884" s="111"/>
      <c r="P4884" s="111"/>
      <c r="Q4884" s="106"/>
      <c r="R4884" s="106"/>
      <c r="S4884" s="106"/>
      <c r="T4884" s="106"/>
      <c r="U4884" s="106"/>
      <c r="V4884" s="106"/>
      <c r="W4884" s="19"/>
      <c r="X4884" s="2"/>
      <c r="Y4884" s="4"/>
      <c r="Z4884" s="106"/>
      <c r="AA4884" s="114"/>
      <c r="AB4884" s="112"/>
      <c r="AC4884" s="178"/>
      <c r="AD4884" s="11"/>
      <c r="AE4884" s="106"/>
      <c r="AF4884" s="106"/>
      <c r="AG4884" s="106"/>
      <c r="AH4884" s="115"/>
      <c r="AI4884" s="116"/>
      <c r="AO4884" s="26"/>
      <c r="AP4884" s="26"/>
    </row>
    <row r="4885" spans="1:42" ht="15" customHeight="1" x14ac:dyDescent="0.25">
      <c r="A4885" s="105"/>
      <c r="B4885" s="106"/>
      <c r="C4885" s="2"/>
      <c r="D4885" s="2"/>
      <c r="E4885" s="106"/>
      <c r="F4885" s="107"/>
      <c r="G4885" s="108"/>
      <c r="H4885" s="109"/>
      <c r="I4885" s="109"/>
      <c r="J4885" s="110"/>
      <c r="K4885" s="117"/>
      <c r="L4885" s="178"/>
      <c r="M4885" s="178"/>
      <c r="N4885" s="106"/>
      <c r="O4885" s="111"/>
      <c r="P4885" s="111"/>
      <c r="Q4885" s="106"/>
      <c r="R4885" s="106"/>
      <c r="S4885" s="106"/>
      <c r="T4885" s="106"/>
      <c r="U4885" s="106"/>
      <c r="V4885" s="106"/>
      <c r="W4885" s="19"/>
      <c r="X4885" s="2"/>
      <c r="Y4885" s="4"/>
      <c r="Z4885" s="106"/>
      <c r="AA4885" s="114"/>
      <c r="AB4885" s="112"/>
      <c r="AC4885" s="178"/>
      <c r="AD4885" s="11"/>
      <c r="AE4885" s="106"/>
      <c r="AF4885" s="106"/>
      <c r="AG4885" s="106"/>
      <c r="AH4885" s="115"/>
      <c r="AI4885" s="116"/>
      <c r="AO4885" s="26"/>
      <c r="AP4885" s="26"/>
    </row>
    <row r="4886" spans="1:42" ht="15" customHeight="1" x14ac:dyDescent="0.25">
      <c r="A4886" s="105"/>
      <c r="B4886" s="106"/>
      <c r="C4886" s="2"/>
      <c r="D4886" s="2"/>
      <c r="E4886" s="106"/>
      <c r="F4886" s="107"/>
      <c r="G4886" s="108"/>
      <c r="H4886" s="109"/>
      <c r="I4886" s="109"/>
      <c r="J4886" s="110"/>
      <c r="K4886" s="117"/>
      <c r="L4886" s="178"/>
      <c r="M4886" s="178"/>
      <c r="N4886" s="106"/>
      <c r="O4886" s="111"/>
      <c r="P4886" s="111"/>
      <c r="Q4886" s="106"/>
      <c r="R4886" s="106"/>
      <c r="S4886" s="106"/>
      <c r="T4886" s="106"/>
      <c r="U4886" s="106"/>
      <c r="V4886" s="106"/>
      <c r="W4886" s="19"/>
      <c r="X4886" s="2"/>
      <c r="Y4886" s="4"/>
      <c r="Z4886" s="106"/>
      <c r="AA4886" s="114"/>
      <c r="AB4886" s="112"/>
      <c r="AC4886" s="178"/>
      <c r="AD4886" s="11"/>
      <c r="AE4886" s="106"/>
      <c r="AF4886" s="106"/>
      <c r="AG4886" s="106"/>
      <c r="AH4886" s="115"/>
      <c r="AI4886" s="116"/>
      <c r="AO4886" s="26"/>
      <c r="AP4886" s="26"/>
    </row>
    <row r="4887" spans="1:42" ht="15" customHeight="1" x14ac:dyDescent="0.25">
      <c r="A4887" s="105"/>
      <c r="B4887" s="106"/>
      <c r="C4887" s="2"/>
      <c r="D4887" s="2"/>
      <c r="E4887" s="106"/>
      <c r="F4887" s="107"/>
      <c r="G4887" s="108"/>
      <c r="H4887" s="109"/>
      <c r="I4887" s="109"/>
      <c r="J4887" s="110"/>
      <c r="K4887" s="117"/>
      <c r="L4887" s="178"/>
      <c r="M4887" s="178"/>
      <c r="N4887" s="106"/>
      <c r="O4887" s="111"/>
      <c r="P4887" s="111"/>
      <c r="Q4887" s="106"/>
      <c r="R4887" s="106"/>
      <c r="S4887" s="106"/>
      <c r="T4887" s="106"/>
      <c r="U4887" s="106"/>
      <c r="V4887" s="106"/>
      <c r="W4887" s="19"/>
      <c r="X4887" s="2"/>
      <c r="Y4887" s="4"/>
      <c r="Z4887" s="106"/>
      <c r="AA4887" s="114"/>
      <c r="AB4887" s="112"/>
      <c r="AC4887" s="178"/>
      <c r="AD4887" s="11"/>
      <c r="AE4887" s="106"/>
      <c r="AF4887" s="106"/>
      <c r="AG4887" s="106"/>
      <c r="AH4887" s="115"/>
      <c r="AI4887" s="116"/>
      <c r="AO4887" s="26"/>
      <c r="AP4887" s="26"/>
    </row>
    <row r="4888" spans="1:42" ht="15" customHeight="1" x14ac:dyDescent="0.25">
      <c r="A4888" s="105"/>
      <c r="B4888" s="106"/>
      <c r="C4888" s="2"/>
      <c r="D4888" s="2"/>
      <c r="E4888" s="106"/>
      <c r="F4888" s="107"/>
      <c r="G4888" s="108"/>
      <c r="H4888" s="109"/>
      <c r="I4888" s="109"/>
      <c r="J4888" s="110"/>
      <c r="K4888" s="117"/>
      <c r="L4888" s="178"/>
      <c r="M4888" s="178"/>
      <c r="N4888" s="106"/>
      <c r="O4888" s="111"/>
      <c r="P4888" s="111"/>
      <c r="Q4888" s="106"/>
      <c r="R4888" s="106"/>
      <c r="S4888" s="106"/>
      <c r="T4888" s="106"/>
      <c r="U4888" s="106"/>
      <c r="V4888" s="106"/>
      <c r="W4888" s="19"/>
      <c r="X4888" s="2"/>
      <c r="Y4888" s="4"/>
      <c r="Z4888" s="106"/>
      <c r="AA4888" s="114"/>
      <c r="AB4888" s="112"/>
      <c r="AC4888" s="178"/>
      <c r="AD4888" s="11"/>
      <c r="AE4888" s="106"/>
      <c r="AF4888" s="106"/>
      <c r="AG4888" s="106"/>
      <c r="AH4888" s="115"/>
      <c r="AI4888" s="116"/>
      <c r="AO4888" s="26"/>
      <c r="AP4888" s="26"/>
    </row>
    <row r="4889" spans="1:42" ht="15" customHeight="1" x14ac:dyDescent="0.25">
      <c r="A4889" s="105"/>
      <c r="B4889" s="106"/>
      <c r="C4889" s="2"/>
      <c r="D4889" s="2"/>
      <c r="E4889" s="106"/>
      <c r="F4889" s="107"/>
      <c r="G4889" s="108"/>
      <c r="H4889" s="109"/>
      <c r="I4889" s="109"/>
      <c r="J4889" s="110"/>
      <c r="K4889" s="117"/>
      <c r="L4889" s="178"/>
      <c r="M4889" s="178"/>
      <c r="N4889" s="106"/>
      <c r="O4889" s="111"/>
      <c r="P4889" s="111"/>
      <c r="Q4889" s="106"/>
      <c r="R4889" s="106"/>
      <c r="S4889" s="106"/>
      <c r="T4889" s="106"/>
      <c r="U4889" s="106"/>
      <c r="V4889" s="106"/>
      <c r="W4889" s="19"/>
      <c r="X4889" s="2"/>
      <c r="Y4889" s="4"/>
      <c r="Z4889" s="106"/>
      <c r="AA4889" s="114"/>
      <c r="AB4889" s="112"/>
      <c r="AC4889" s="178"/>
      <c r="AD4889" s="11"/>
      <c r="AE4889" s="106"/>
      <c r="AF4889" s="106"/>
      <c r="AG4889" s="106"/>
      <c r="AH4889" s="115"/>
      <c r="AI4889" s="116"/>
      <c r="AO4889" s="26"/>
      <c r="AP4889" s="26"/>
    </row>
    <row r="4890" spans="1:42" ht="15" customHeight="1" x14ac:dyDescent="0.25">
      <c r="A4890" s="105"/>
      <c r="B4890" s="106"/>
      <c r="C4890" s="2"/>
      <c r="D4890" s="2"/>
      <c r="E4890" s="106"/>
      <c r="F4890" s="107"/>
      <c r="G4890" s="108"/>
      <c r="H4890" s="109"/>
      <c r="I4890" s="109"/>
      <c r="J4890" s="110"/>
      <c r="K4890" s="117"/>
      <c r="L4890" s="178"/>
      <c r="M4890" s="178"/>
      <c r="N4890" s="106"/>
      <c r="O4890" s="111"/>
      <c r="P4890" s="111"/>
      <c r="Q4890" s="106"/>
      <c r="R4890" s="106"/>
      <c r="S4890" s="106"/>
      <c r="T4890" s="106"/>
      <c r="U4890" s="106"/>
      <c r="V4890" s="106"/>
      <c r="W4890" s="19"/>
      <c r="X4890" s="2"/>
      <c r="Y4890" s="4"/>
      <c r="Z4890" s="106"/>
      <c r="AA4890" s="114"/>
      <c r="AB4890" s="112"/>
      <c r="AC4890" s="178"/>
      <c r="AD4890" s="11"/>
      <c r="AE4890" s="106"/>
      <c r="AF4890" s="106"/>
      <c r="AG4890" s="106"/>
      <c r="AH4890" s="115"/>
      <c r="AI4890" s="116"/>
      <c r="AO4890" s="26"/>
      <c r="AP4890" s="26"/>
    </row>
    <row r="4891" spans="1:42" ht="15" customHeight="1" x14ac:dyDescent="0.25">
      <c r="A4891" s="105"/>
      <c r="B4891" s="106"/>
      <c r="C4891" s="2"/>
      <c r="D4891" s="2"/>
      <c r="E4891" s="106"/>
      <c r="F4891" s="107"/>
      <c r="G4891" s="108"/>
      <c r="H4891" s="109"/>
      <c r="I4891" s="109"/>
      <c r="J4891" s="110"/>
      <c r="K4891" s="117"/>
      <c r="L4891" s="178"/>
      <c r="M4891" s="178"/>
      <c r="N4891" s="106"/>
      <c r="O4891" s="111"/>
      <c r="P4891" s="111"/>
      <c r="Q4891" s="106"/>
      <c r="R4891" s="106"/>
      <c r="S4891" s="106"/>
      <c r="T4891" s="106"/>
      <c r="U4891" s="106"/>
      <c r="V4891" s="106"/>
      <c r="W4891" s="19"/>
      <c r="X4891" s="2"/>
      <c r="Y4891" s="4"/>
      <c r="Z4891" s="106"/>
      <c r="AA4891" s="114"/>
      <c r="AB4891" s="112"/>
      <c r="AC4891" s="178"/>
      <c r="AD4891" s="11"/>
      <c r="AE4891" s="106"/>
      <c r="AF4891" s="106"/>
      <c r="AG4891" s="106"/>
      <c r="AH4891" s="115"/>
      <c r="AI4891" s="116"/>
      <c r="AO4891" s="26"/>
      <c r="AP4891" s="26"/>
    </row>
    <row r="4892" spans="1:42" ht="15" customHeight="1" x14ac:dyDescent="0.25">
      <c r="A4892" s="105"/>
      <c r="B4892" s="106"/>
      <c r="C4892" s="2"/>
      <c r="D4892" s="2"/>
      <c r="E4892" s="106"/>
      <c r="F4892" s="107"/>
      <c r="G4892" s="108"/>
      <c r="H4892" s="109"/>
      <c r="I4892" s="109"/>
      <c r="J4892" s="110"/>
      <c r="K4892" s="117"/>
      <c r="L4892" s="178"/>
      <c r="M4892" s="178"/>
      <c r="N4892" s="106"/>
      <c r="O4892" s="111"/>
      <c r="P4892" s="111"/>
      <c r="Q4892" s="106"/>
      <c r="R4892" s="106"/>
      <c r="S4892" s="106"/>
      <c r="T4892" s="106"/>
      <c r="U4892" s="106"/>
      <c r="V4892" s="106"/>
      <c r="W4892" s="19"/>
      <c r="X4892" s="2"/>
      <c r="Y4892" s="4"/>
      <c r="Z4892" s="106"/>
      <c r="AA4892" s="114"/>
      <c r="AB4892" s="112"/>
      <c r="AC4892" s="178"/>
      <c r="AD4892" s="11"/>
      <c r="AE4892" s="106"/>
      <c r="AF4892" s="106"/>
      <c r="AG4892" s="106"/>
      <c r="AH4892" s="115"/>
      <c r="AI4892" s="116"/>
      <c r="AO4892" s="26"/>
      <c r="AP4892" s="26"/>
    </row>
    <row r="4893" spans="1:42" ht="15" customHeight="1" x14ac:dyDescent="0.25">
      <c r="A4893" s="105"/>
      <c r="B4893" s="106"/>
      <c r="C4893" s="2"/>
      <c r="D4893" s="2"/>
      <c r="E4893" s="106"/>
      <c r="F4893" s="107"/>
      <c r="G4893" s="108"/>
      <c r="H4893" s="109"/>
      <c r="I4893" s="109"/>
      <c r="J4893" s="110"/>
      <c r="K4893" s="117"/>
      <c r="L4893" s="178"/>
      <c r="M4893" s="178"/>
      <c r="N4893" s="106"/>
      <c r="O4893" s="111"/>
      <c r="P4893" s="111"/>
      <c r="Q4893" s="106"/>
      <c r="R4893" s="106"/>
      <c r="S4893" s="106"/>
      <c r="T4893" s="106"/>
      <c r="U4893" s="106"/>
      <c r="V4893" s="106"/>
      <c r="W4893" s="19"/>
      <c r="X4893" s="2"/>
      <c r="Y4893" s="4"/>
      <c r="Z4893" s="106"/>
      <c r="AA4893" s="114"/>
      <c r="AB4893" s="112"/>
      <c r="AC4893" s="178"/>
      <c r="AD4893" s="11"/>
      <c r="AE4893" s="106"/>
      <c r="AF4893" s="106"/>
      <c r="AG4893" s="106"/>
      <c r="AH4893" s="115"/>
      <c r="AI4893" s="116"/>
      <c r="AO4893" s="26"/>
      <c r="AP4893" s="26"/>
    </row>
    <row r="4894" spans="1:42" ht="15" customHeight="1" x14ac:dyDescent="0.25">
      <c r="A4894" s="105"/>
      <c r="B4894" s="106"/>
      <c r="C4894" s="2"/>
      <c r="D4894" s="2"/>
      <c r="E4894" s="106"/>
      <c r="F4894" s="107"/>
      <c r="G4894" s="108"/>
      <c r="H4894" s="109"/>
      <c r="I4894" s="109"/>
      <c r="J4894" s="110"/>
      <c r="K4894" s="117"/>
      <c r="L4894" s="178"/>
      <c r="M4894" s="178"/>
      <c r="N4894" s="106"/>
      <c r="O4894" s="111"/>
      <c r="P4894" s="111"/>
      <c r="Q4894" s="106"/>
      <c r="R4894" s="106"/>
      <c r="S4894" s="106"/>
      <c r="T4894" s="106"/>
      <c r="U4894" s="106"/>
      <c r="V4894" s="106"/>
      <c r="W4894" s="19"/>
      <c r="X4894" s="2"/>
      <c r="Y4894" s="4"/>
      <c r="Z4894" s="106"/>
      <c r="AA4894" s="114"/>
      <c r="AB4894" s="112"/>
      <c r="AC4894" s="178"/>
      <c r="AD4894" s="11"/>
      <c r="AE4894" s="106"/>
      <c r="AF4894" s="106"/>
      <c r="AG4894" s="106"/>
      <c r="AH4894" s="115"/>
      <c r="AI4894" s="116"/>
      <c r="AO4894" s="26"/>
      <c r="AP4894" s="26"/>
    </row>
    <row r="4895" spans="1:42" ht="15" customHeight="1" x14ac:dyDescent="0.25">
      <c r="A4895" s="105"/>
      <c r="B4895" s="106"/>
      <c r="C4895" s="2"/>
      <c r="D4895" s="2"/>
      <c r="E4895" s="106"/>
      <c r="F4895" s="107"/>
      <c r="G4895" s="108"/>
      <c r="H4895" s="109"/>
      <c r="I4895" s="109"/>
      <c r="J4895" s="110"/>
      <c r="K4895" s="117"/>
      <c r="L4895" s="178"/>
      <c r="M4895" s="178"/>
      <c r="N4895" s="106"/>
      <c r="O4895" s="111"/>
      <c r="P4895" s="111"/>
      <c r="Q4895" s="106"/>
      <c r="R4895" s="106"/>
      <c r="S4895" s="106"/>
      <c r="T4895" s="106"/>
      <c r="U4895" s="106"/>
      <c r="V4895" s="106"/>
      <c r="W4895" s="19"/>
      <c r="X4895" s="2"/>
      <c r="Y4895" s="4"/>
      <c r="Z4895" s="106"/>
      <c r="AA4895" s="114"/>
      <c r="AB4895" s="112"/>
      <c r="AC4895" s="178"/>
      <c r="AD4895" s="11"/>
      <c r="AE4895" s="106"/>
      <c r="AF4895" s="106"/>
      <c r="AG4895" s="106"/>
      <c r="AH4895" s="115"/>
      <c r="AI4895" s="116"/>
      <c r="AO4895" s="26"/>
      <c r="AP4895" s="26"/>
    </row>
    <row r="4896" spans="1:42" ht="15" customHeight="1" x14ac:dyDescent="0.25">
      <c r="A4896" s="105"/>
      <c r="B4896" s="106"/>
      <c r="C4896" s="2"/>
      <c r="D4896" s="2"/>
      <c r="E4896" s="106"/>
      <c r="F4896" s="107"/>
      <c r="G4896" s="108"/>
      <c r="H4896" s="109"/>
      <c r="I4896" s="109"/>
      <c r="J4896" s="110"/>
      <c r="K4896" s="117"/>
      <c r="L4896" s="178"/>
      <c r="M4896" s="178"/>
      <c r="N4896" s="106"/>
      <c r="O4896" s="111"/>
      <c r="P4896" s="111"/>
      <c r="Q4896" s="106"/>
      <c r="R4896" s="106"/>
      <c r="S4896" s="106"/>
      <c r="T4896" s="106"/>
      <c r="U4896" s="106"/>
      <c r="V4896" s="106"/>
      <c r="W4896" s="19"/>
      <c r="X4896" s="2"/>
      <c r="Y4896" s="4"/>
      <c r="Z4896" s="106"/>
      <c r="AA4896" s="114"/>
      <c r="AB4896" s="112"/>
      <c r="AC4896" s="178"/>
      <c r="AD4896" s="11"/>
      <c r="AE4896" s="106"/>
      <c r="AF4896" s="106"/>
      <c r="AG4896" s="106"/>
      <c r="AH4896" s="115"/>
      <c r="AI4896" s="116"/>
      <c r="AO4896" s="26"/>
      <c r="AP4896" s="26"/>
    </row>
    <row r="4897" spans="1:42" ht="15" customHeight="1" x14ac:dyDescent="0.25">
      <c r="A4897" s="105"/>
      <c r="B4897" s="106"/>
      <c r="C4897" s="2"/>
      <c r="D4897" s="2"/>
      <c r="E4897" s="106"/>
      <c r="F4897" s="107"/>
      <c r="G4897" s="108"/>
      <c r="H4897" s="109"/>
      <c r="I4897" s="109"/>
      <c r="J4897" s="110"/>
      <c r="K4897" s="117"/>
      <c r="L4897" s="178"/>
      <c r="M4897" s="178"/>
      <c r="N4897" s="106"/>
      <c r="O4897" s="111"/>
      <c r="P4897" s="111"/>
      <c r="Q4897" s="106"/>
      <c r="R4897" s="106"/>
      <c r="S4897" s="106"/>
      <c r="T4897" s="106"/>
      <c r="U4897" s="106"/>
      <c r="V4897" s="106"/>
      <c r="W4897" s="19"/>
      <c r="X4897" s="2"/>
      <c r="Y4897" s="4"/>
      <c r="Z4897" s="106"/>
      <c r="AA4897" s="114"/>
      <c r="AB4897" s="112"/>
      <c r="AC4897" s="178"/>
      <c r="AD4897" s="11"/>
      <c r="AE4897" s="106"/>
      <c r="AF4897" s="106"/>
      <c r="AG4897" s="106"/>
      <c r="AH4897" s="115"/>
      <c r="AI4897" s="116"/>
      <c r="AO4897" s="26"/>
      <c r="AP4897" s="26"/>
    </row>
    <row r="4898" spans="1:42" ht="15" customHeight="1" x14ac:dyDescent="0.25">
      <c r="A4898" s="105"/>
      <c r="B4898" s="106"/>
      <c r="C4898" s="2"/>
      <c r="D4898" s="2"/>
      <c r="E4898" s="106"/>
      <c r="F4898" s="107"/>
      <c r="G4898" s="108"/>
      <c r="H4898" s="109"/>
      <c r="I4898" s="109"/>
      <c r="J4898" s="110"/>
      <c r="K4898" s="117"/>
      <c r="L4898" s="178"/>
      <c r="M4898" s="178"/>
      <c r="N4898" s="106"/>
      <c r="O4898" s="111"/>
      <c r="P4898" s="111"/>
      <c r="Q4898" s="106"/>
      <c r="R4898" s="106"/>
      <c r="S4898" s="106"/>
      <c r="T4898" s="106"/>
      <c r="U4898" s="106"/>
      <c r="V4898" s="106"/>
      <c r="W4898" s="19"/>
      <c r="X4898" s="2"/>
      <c r="Y4898" s="4"/>
      <c r="Z4898" s="106"/>
      <c r="AA4898" s="114"/>
      <c r="AB4898" s="112"/>
      <c r="AC4898" s="178"/>
      <c r="AD4898" s="11"/>
      <c r="AE4898" s="106"/>
      <c r="AF4898" s="106"/>
      <c r="AG4898" s="106"/>
      <c r="AH4898" s="115"/>
      <c r="AI4898" s="116"/>
      <c r="AO4898" s="26"/>
      <c r="AP4898" s="26"/>
    </row>
    <row r="4899" spans="1:42" ht="15" customHeight="1" x14ac:dyDescent="0.25">
      <c r="A4899" s="105"/>
      <c r="B4899" s="106"/>
      <c r="C4899" s="2"/>
      <c r="D4899" s="2"/>
      <c r="E4899" s="106"/>
      <c r="F4899" s="107"/>
      <c r="G4899" s="108"/>
      <c r="H4899" s="109"/>
      <c r="I4899" s="109"/>
      <c r="J4899" s="110"/>
      <c r="K4899" s="117"/>
      <c r="L4899" s="178"/>
      <c r="M4899" s="178"/>
      <c r="N4899" s="106"/>
      <c r="O4899" s="111"/>
      <c r="P4899" s="111"/>
      <c r="Q4899" s="106"/>
      <c r="R4899" s="106"/>
      <c r="S4899" s="106"/>
      <c r="T4899" s="106"/>
      <c r="U4899" s="106"/>
      <c r="V4899" s="106"/>
      <c r="W4899" s="19"/>
      <c r="X4899" s="2"/>
      <c r="Y4899" s="4"/>
      <c r="Z4899" s="106"/>
      <c r="AA4899" s="114"/>
      <c r="AB4899" s="112"/>
      <c r="AC4899" s="178"/>
      <c r="AD4899" s="11"/>
      <c r="AE4899" s="106"/>
      <c r="AF4899" s="106"/>
      <c r="AG4899" s="106"/>
      <c r="AH4899" s="115"/>
      <c r="AI4899" s="116"/>
      <c r="AO4899" s="26"/>
      <c r="AP4899" s="26"/>
    </row>
    <row r="4900" spans="1:42" ht="15" customHeight="1" x14ac:dyDescent="0.25">
      <c r="A4900" s="105"/>
      <c r="B4900" s="106"/>
      <c r="C4900" s="2"/>
      <c r="D4900" s="2"/>
      <c r="E4900" s="106"/>
      <c r="F4900" s="107"/>
      <c r="G4900" s="108"/>
      <c r="H4900" s="109"/>
      <c r="I4900" s="109"/>
      <c r="J4900" s="110"/>
      <c r="K4900" s="117"/>
      <c r="L4900" s="178"/>
      <c r="M4900" s="178"/>
      <c r="N4900" s="106"/>
      <c r="O4900" s="111"/>
      <c r="P4900" s="111"/>
      <c r="Q4900" s="106"/>
      <c r="R4900" s="106"/>
      <c r="S4900" s="106"/>
      <c r="T4900" s="106"/>
      <c r="U4900" s="106"/>
      <c r="V4900" s="106"/>
      <c r="W4900" s="19"/>
      <c r="X4900" s="2"/>
      <c r="Y4900" s="4"/>
      <c r="Z4900" s="106"/>
      <c r="AA4900" s="114"/>
      <c r="AB4900" s="112"/>
      <c r="AC4900" s="178"/>
      <c r="AD4900" s="11"/>
      <c r="AE4900" s="106"/>
      <c r="AF4900" s="106"/>
      <c r="AG4900" s="106"/>
      <c r="AH4900" s="115"/>
      <c r="AI4900" s="116"/>
      <c r="AO4900" s="26"/>
      <c r="AP4900" s="26"/>
    </row>
    <row r="4901" spans="1:42" ht="15" customHeight="1" x14ac:dyDescent="0.25">
      <c r="A4901" s="105"/>
      <c r="B4901" s="106"/>
      <c r="C4901" s="2"/>
      <c r="D4901" s="2"/>
      <c r="E4901" s="106"/>
      <c r="F4901" s="107"/>
      <c r="G4901" s="108"/>
      <c r="H4901" s="109"/>
      <c r="I4901" s="109"/>
      <c r="J4901" s="110"/>
      <c r="K4901" s="117"/>
      <c r="L4901" s="178"/>
      <c r="M4901" s="178"/>
      <c r="N4901" s="106"/>
      <c r="O4901" s="111"/>
      <c r="P4901" s="111"/>
      <c r="Q4901" s="106"/>
      <c r="R4901" s="106"/>
      <c r="S4901" s="106"/>
      <c r="T4901" s="106"/>
      <c r="U4901" s="106"/>
      <c r="V4901" s="106"/>
      <c r="W4901" s="19"/>
      <c r="X4901" s="2"/>
      <c r="Y4901" s="4"/>
      <c r="Z4901" s="106"/>
      <c r="AA4901" s="114"/>
      <c r="AB4901" s="112"/>
      <c r="AC4901" s="178"/>
      <c r="AD4901" s="11"/>
      <c r="AE4901" s="106"/>
      <c r="AF4901" s="106"/>
      <c r="AG4901" s="106"/>
      <c r="AH4901" s="115"/>
      <c r="AI4901" s="116"/>
      <c r="AO4901" s="26"/>
      <c r="AP4901" s="26"/>
    </row>
    <row r="4902" spans="1:42" ht="15" customHeight="1" x14ac:dyDescent="0.25">
      <c r="A4902" s="105"/>
      <c r="B4902" s="106"/>
      <c r="C4902" s="2"/>
      <c r="D4902" s="2"/>
      <c r="E4902" s="106"/>
      <c r="F4902" s="107"/>
      <c r="G4902" s="108"/>
      <c r="H4902" s="109"/>
      <c r="I4902" s="109"/>
      <c r="J4902" s="110"/>
      <c r="K4902" s="117"/>
      <c r="L4902" s="178"/>
      <c r="M4902" s="178"/>
      <c r="N4902" s="106"/>
      <c r="O4902" s="111"/>
      <c r="P4902" s="111"/>
      <c r="Q4902" s="106"/>
      <c r="R4902" s="106"/>
      <c r="S4902" s="106"/>
      <c r="T4902" s="106"/>
      <c r="U4902" s="106"/>
      <c r="V4902" s="106"/>
      <c r="W4902" s="19"/>
      <c r="X4902" s="2"/>
      <c r="Y4902" s="4"/>
      <c r="Z4902" s="106"/>
      <c r="AA4902" s="114"/>
      <c r="AB4902" s="112"/>
      <c r="AC4902" s="178"/>
      <c r="AD4902" s="11"/>
      <c r="AE4902" s="106"/>
      <c r="AF4902" s="106"/>
      <c r="AG4902" s="106"/>
      <c r="AH4902" s="115"/>
      <c r="AI4902" s="116"/>
      <c r="AO4902" s="26"/>
      <c r="AP4902" s="26"/>
    </row>
    <row r="4903" spans="1:42" ht="15" customHeight="1" x14ac:dyDescent="0.25">
      <c r="A4903" s="105"/>
      <c r="B4903" s="106"/>
      <c r="C4903" s="2"/>
      <c r="D4903" s="2"/>
      <c r="E4903" s="106"/>
      <c r="F4903" s="107"/>
      <c r="G4903" s="108"/>
      <c r="H4903" s="109"/>
      <c r="I4903" s="109"/>
      <c r="J4903" s="110"/>
      <c r="K4903" s="117"/>
      <c r="L4903" s="178"/>
      <c r="M4903" s="178"/>
      <c r="N4903" s="106"/>
      <c r="O4903" s="111"/>
      <c r="P4903" s="111"/>
      <c r="Q4903" s="106"/>
      <c r="R4903" s="106"/>
      <c r="S4903" s="106"/>
      <c r="T4903" s="106"/>
      <c r="U4903" s="106"/>
      <c r="V4903" s="106"/>
      <c r="W4903" s="19"/>
      <c r="X4903" s="2"/>
      <c r="Y4903" s="4"/>
      <c r="Z4903" s="106"/>
      <c r="AA4903" s="114"/>
      <c r="AB4903" s="112"/>
      <c r="AC4903" s="178"/>
      <c r="AD4903" s="11"/>
      <c r="AE4903" s="106"/>
      <c r="AF4903" s="106"/>
      <c r="AG4903" s="106"/>
      <c r="AH4903" s="115"/>
      <c r="AI4903" s="116"/>
      <c r="AO4903" s="26"/>
      <c r="AP4903" s="26"/>
    </row>
    <row r="4904" spans="1:42" ht="15" customHeight="1" x14ac:dyDescent="0.25">
      <c r="A4904" s="105"/>
      <c r="B4904" s="106"/>
      <c r="C4904" s="2"/>
      <c r="D4904" s="2"/>
      <c r="E4904" s="106"/>
      <c r="F4904" s="107"/>
      <c r="G4904" s="108"/>
      <c r="H4904" s="109"/>
      <c r="I4904" s="109"/>
      <c r="J4904" s="110"/>
      <c r="K4904" s="117"/>
      <c r="L4904" s="178"/>
      <c r="M4904" s="178"/>
      <c r="N4904" s="106"/>
      <c r="O4904" s="111"/>
      <c r="P4904" s="111"/>
      <c r="Q4904" s="106"/>
      <c r="R4904" s="106"/>
      <c r="S4904" s="106"/>
      <c r="T4904" s="106"/>
      <c r="U4904" s="106"/>
      <c r="V4904" s="106"/>
      <c r="W4904" s="19"/>
      <c r="X4904" s="2"/>
      <c r="Y4904" s="4"/>
      <c r="Z4904" s="106"/>
      <c r="AA4904" s="114"/>
      <c r="AB4904" s="112"/>
      <c r="AC4904" s="178"/>
      <c r="AD4904" s="11"/>
      <c r="AE4904" s="106"/>
      <c r="AF4904" s="106"/>
      <c r="AG4904" s="106"/>
      <c r="AH4904" s="115"/>
      <c r="AI4904" s="116"/>
      <c r="AO4904" s="26"/>
      <c r="AP4904" s="26"/>
    </row>
    <row r="4905" spans="1:42" ht="15" customHeight="1" x14ac:dyDescent="0.25">
      <c r="A4905" s="105"/>
      <c r="B4905" s="106"/>
      <c r="C4905" s="2"/>
      <c r="D4905" s="2"/>
      <c r="E4905" s="106"/>
      <c r="F4905" s="107"/>
      <c r="G4905" s="108"/>
      <c r="H4905" s="109"/>
      <c r="I4905" s="109"/>
      <c r="J4905" s="110"/>
      <c r="K4905" s="117"/>
      <c r="L4905" s="178"/>
      <c r="M4905" s="178"/>
      <c r="N4905" s="106"/>
      <c r="O4905" s="111"/>
      <c r="P4905" s="111"/>
      <c r="Q4905" s="106"/>
      <c r="R4905" s="106"/>
      <c r="S4905" s="106"/>
      <c r="T4905" s="106"/>
      <c r="U4905" s="106"/>
      <c r="V4905" s="106"/>
      <c r="W4905" s="19"/>
      <c r="X4905" s="2"/>
      <c r="Y4905" s="4"/>
      <c r="Z4905" s="106"/>
      <c r="AA4905" s="114"/>
      <c r="AB4905" s="112"/>
      <c r="AC4905" s="178"/>
      <c r="AD4905" s="11"/>
      <c r="AE4905" s="106"/>
      <c r="AF4905" s="106"/>
      <c r="AG4905" s="106"/>
      <c r="AH4905" s="115"/>
      <c r="AI4905" s="116"/>
      <c r="AO4905" s="26"/>
      <c r="AP4905" s="26"/>
    </row>
    <row r="4906" spans="1:42" ht="15" customHeight="1" x14ac:dyDescent="0.25">
      <c r="A4906" s="105"/>
      <c r="B4906" s="106"/>
      <c r="C4906" s="2"/>
      <c r="D4906" s="2"/>
      <c r="E4906" s="106"/>
      <c r="F4906" s="107"/>
      <c r="G4906" s="108"/>
      <c r="H4906" s="109"/>
      <c r="I4906" s="109"/>
      <c r="J4906" s="110"/>
      <c r="K4906" s="117"/>
      <c r="L4906" s="178"/>
      <c r="M4906" s="178"/>
      <c r="N4906" s="106"/>
      <c r="O4906" s="111"/>
      <c r="P4906" s="111"/>
      <c r="Q4906" s="106"/>
      <c r="R4906" s="106"/>
      <c r="S4906" s="106"/>
      <c r="T4906" s="106"/>
      <c r="U4906" s="106"/>
      <c r="V4906" s="106"/>
      <c r="W4906" s="19"/>
      <c r="X4906" s="2"/>
      <c r="Y4906" s="4"/>
      <c r="Z4906" s="106"/>
      <c r="AA4906" s="114"/>
      <c r="AB4906" s="112"/>
      <c r="AC4906" s="178"/>
      <c r="AD4906" s="11"/>
      <c r="AE4906" s="106"/>
      <c r="AF4906" s="106"/>
      <c r="AG4906" s="106"/>
      <c r="AH4906" s="115"/>
      <c r="AI4906" s="116"/>
      <c r="AO4906" s="26"/>
      <c r="AP4906" s="26"/>
    </row>
    <row r="4907" spans="1:42" ht="15" customHeight="1" x14ac:dyDescent="0.25">
      <c r="A4907" s="105"/>
      <c r="B4907" s="106"/>
      <c r="C4907" s="2"/>
      <c r="D4907" s="2"/>
      <c r="E4907" s="106"/>
      <c r="F4907" s="107"/>
      <c r="G4907" s="108"/>
      <c r="H4907" s="109"/>
      <c r="I4907" s="109"/>
      <c r="J4907" s="110"/>
      <c r="K4907" s="117"/>
      <c r="L4907" s="178"/>
      <c r="M4907" s="178"/>
      <c r="N4907" s="106"/>
      <c r="O4907" s="111"/>
      <c r="P4907" s="111"/>
      <c r="Q4907" s="106"/>
      <c r="R4907" s="106"/>
      <c r="S4907" s="106"/>
      <c r="T4907" s="106"/>
      <c r="U4907" s="106"/>
      <c r="V4907" s="106"/>
      <c r="W4907" s="19"/>
      <c r="X4907" s="2"/>
      <c r="Y4907" s="4"/>
      <c r="Z4907" s="106"/>
      <c r="AA4907" s="114"/>
      <c r="AB4907" s="112"/>
      <c r="AC4907" s="178"/>
      <c r="AD4907" s="11"/>
      <c r="AE4907" s="106"/>
      <c r="AF4907" s="106"/>
      <c r="AG4907" s="106"/>
      <c r="AH4907" s="115"/>
      <c r="AI4907" s="116"/>
      <c r="AO4907" s="26"/>
      <c r="AP4907" s="26"/>
    </row>
    <row r="4908" spans="1:42" ht="15" customHeight="1" x14ac:dyDescent="0.25">
      <c r="A4908" s="105"/>
      <c r="B4908" s="106"/>
      <c r="C4908" s="2"/>
      <c r="D4908" s="2"/>
      <c r="E4908" s="106"/>
      <c r="F4908" s="107"/>
      <c r="G4908" s="108"/>
      <c r="H4908" s="109"/>
      <c r="I4908" s="109"/>
      <c r="J4908" s="110"/>
      <c r="K4908" s="117"/>
      <c r="L4908" s="178"/>
      <c r="M4908" s="178"/>
      <c r="N4908" s="106"/>
      <c r="O4908" s="111"/>
      <c r="P4908" s="111"/>
      <c r="Q4908" s="106"/>
      <c r="R4908" s="106"/>
      <c r="S4908" s="106"/>
      <c r="T4908" s="106"/>
      <c r="U4908" s="106"/>
      <c r="V4908" s="106"/>
      <c r="W4908" s="19"/>
      <c r="X4908" s="2"/>
      <c r="Y4908" s="4"/>
      <c r="Z4908" s="106"/>
      <c r="AA4908" s="114"/>
      <c r="AB4908" s="112"/>
      <c r="AC4908" s="178"/>
      <c r="AD4908" s="11"/>
      <c r="AE4908" s="106"/>
      <c r="AF4908" s="106"/>
      <c r="AG4908" s="106"/>
      <c r="AH4908" s="115"/>
      <c r="AI4908" s="116"/>
      <c r="AO4908" s="26"/>
      <c r="AP4908" s="26"/>
    </row>
    <row r="4909" spans="1:42" ht="15" customHeight="1" x14ac:dyDescent="0.25">
      <c r="A4909" s="105"/>
      <c r="B4909" s="106"/>
      <c r="C4909" s="2"/>
      <c r="D4909" s="2"/>
      <c r="E4909" s="106"/>
      <c r="F4909" s="107"/>
      <c r="G4909" s="108"/>
      <c r="H4909" s="109"/>
      <c r="I4909" s="109"/>
      <c r="J4909" s="110"/>
      <c r="K4909" s="117"/>
      <c r="L4909" s="178"/>
      <c r="M4909" s="178"/>
      <c r="N4909" s="106"/>
      <c r="O4909" s="111"/>
      <c r="P4909" s="111"/>
      <c r="Q4909" s="106"/>
      <c r="R4909" s="106"/>
      <c r="S4909" s="106"/>
      <c r="T4909" s="106"/>
      <c r="U4909" s="106"/>
      <c r="V4909" s="106"/>
      <c r="W4909" s="19"/>
      <c r="X4909" s="2"/>
      <c r="Y4909" s="4"/>
      <c r="Z4909" s="106"/>
      <c r="AA4909" s="114"/>
      <c r="AB4909" s="112"/>
      <c r="AC4909" s="178"/>
      <c r="AD4909" s="11"/>
      <c r="AE4909" s="106"/>
      <c r="AF4909" s="106"/>
      <c r="AG4909" s="106"/>
      <c r="AH4909" s="115"/>
      <c r="AI4909" s="116"/>
      <c r="AO4909" s="26"/>
      <c r="AP4909" s="26"/>
    </row>
    <row r="4910" spans="1:42" ht="15" customHeight="1" x14ac:dyDescent="0.25">
      <c r="A4910" s="105"/>
      <c r="B4910" s="106"/>
      <c r="C4910" s="2"/>
      <c r="D4910" s="2"/>
      <c r="E4910" s="106"/>
      <c r="F4910" s="107"/>
      <c r="G4910" s="108"/>
      <c r="H4910" s="109"/>
      <c r="I4910" s="109"/>
      <c r="J4910" s="110"/>
      <c r="K4910" s="117"/>
      <c r="L4910" s="178"/>
      <c r="M4910" s="178"/>
      <c r="N4910" s="106"/>
      <c r="O4910" s="111"/>
      <c r="P4910" s="111"/>
      <c r="Q4910" s="106"/>
      <c r="R4910" s="106"/>
      <c r="S4910" s="106"/>
      <c r="T4910" s="106"/>
      <c r="U4910" s="106"/>
      <c r="V4910" s="106"/>
      <c r="W4910" s="19"/>
      <c r="X4910" s="2"/>
      <c r="Y4910" s="4"/>
      <c r="Z4910" s="106"/>
      <c r="AA4910" s="114"/>
      <c r="AB4910" s="112"/>
      <c r="AC4910" s="178"/>
      <c r="AD4910" s="11"/>
      <c r="AE4910" s="106"/>
      <c r="AF4910" s="106"/>
      <c r="AG4910" s="106"/>
      <c r="AH4910" s="115"/>
      <c r="AI4910" s="116"/>
      <c r="AO4910" s="26"/>
      <c r="AP4910" s="26"/>
    </row>
    <row r="4911" spans="1:42" ht="15" customHeight="1" x14ac:dyDescent="0.25">
      <c r="A4911" s="105"/>
      <c r="B4911" s="106"/>
      <c r="C4911" s="2"/>
      <c r="D4911" s="2"/>
      <c r="E4911" s="106"/>
      <c r="F4911" s="107"/>
      <c r="G4911" s="108"/>
      <c r="H4911" s="109"/>
      <c r="I4911" s="109"/>
      <c r="J4911" s="110"/>
      <c r="K4911" s="117"/>
      <c r="L4911" s="178"/>
      <c r="M4911" s="178"/>
      <c r="N4911" s="106"/>
      <c r="O4911" s="111"/>
      <c r="P4911" s="111"/>
      <c r="Q4911" s="106"/>
      <c r="R4911" s="106"/>
      <c r="S4911" s="106"/>
      <c r="T4911" s="106"/>
      <c r="U4911" s="106"/>
      <c r="V4911" s="106"/>
      <c r="W4911" s="19"/>
      <c r="X4911" s="2"/>
      <c r="Y4911" s="4"/>
      <c r="Z4911" s="106"/>
      <c r="AA4911" s="114"/>
      <c r="AB4911" s="112"/>
      <c r="AC4911" s="178"/>
      <c r="AD4911" s="11"/>
      <c r="AE4911" s="106"/>
      <c r="AF4911" s="106"/>
      <c r="AG4911" s="106"/>
      <c r="AH4911" s="115"/>
      <c r="AI4911" s="116"/>
      <c r="AO4911" s="26"/>
      <c r="AP4911" s="26"/>
    </row>
    <row r="4912" spans="1:42" ht="15" customHeight="1" x14ac:dyDescent="0.25">
      <c r="A4912" s="105"/>
      <c r="B4912" s="106"/>
      <c r="C4912" s="2"/>
      <c r="D4912" s="2"/>
      <c r="E4912" s="106"/>
      <c r="F4912" s="107"/>
      <c r="G4912" s="108"/>
      <c r="H4912" s="109"/>
      <c r="I4912" s="109"/>
      <c r="J4912" s="110"/>
      <c r="K4912" s="117"/>
      <c r="L4912" s="178"/>
      <c r="M4912" s="178"/>
      <c r="N4912" s="106"/>
      <c r="O4912" s="111"/>
      <c r="P4912" s="111"/>
      <c r="Q4912" s="106"/>
      <c r="R4912" s="106"/>
      <c r="S4912" s="106"/>
      <c r="T4912" s="106"/>
      <c r="U4912" s="106"/>
      <c r="V4912" s="106"/>
      <c r="W4912" s="19"/>
      <c r="X4912" s="2"/>
      <c r="Y4912" s="4"/>
      <c r="Z4912" s="106"/>
      <c r="AA4912" s="114"/>
      <c r="AB4912" s="112"/>
      <c r="AC4912" s="178"/>
      <c r="AD4912" s="11"/>
      <c r="AE4912" s="106"/>
      <c r="AF4912" s="106"/>
      <c r="AG4912" s="106"/>
      <c r="AH4912" s="115"/>
      <c r="AI4912" s="116"/>
      <c r="AO4912" s="26"/>
      <c r="AP4912" s="26"/>
    </row>
    <row r="4913" spans="1:42" ht="15" customHeight="1" x14ac:dyDescent="0.25">
      <c r="A4913" s="105"/>
      <c r="B4913" s="106"/>
      <c r="C4913" s="2"/>
      <c r="D4913" s="2"/>
      <c r="E4913" s="106"/>
      <c r="F4913" s="107"/>
      <c r="G4913" s="108"/>
      <c r="H4913" s="109"/>
      <c r="I4913" s="109"/>
      <c r="J4913" s="110"/>
      <c r="K4913" s="117"/>
      <c r="L4913" s="178"/>
      <c r="M4913" s="178"/>
      <c r="N4913" s="106"/>
      <c r="O4913" s="111"/>
      <c r="P4913" s="111"/>
      <c r="Q4913" s="106"/>
      <c r="R4913" s="106"/>
      <c r="S4913" s="106"/>
      <c r="T4913" s="106"/>
      <c r="U4913" s="106"/>
      <c r="V4913" s="106"/>
      <c r="W4913" s="19"/>
      <c r="X4913" s="2"/>
      <c r="Y4913" s="4"/>
      <c r="Z4913" s="106"/>
      <c r="AA4913" s="114"/>
      <c r="AB4913" s="112"/>
      <c r="AC4913" s="178"/>
      <c r="AD4913" s="11"/>
      <c r="AE4913" s="106"/>
      <c r="AF4913" s="106"/>
      <c r="AG4913" s="106"/>
      <c r="AH4913" s="115"/>
      <c r="AI4913" s="116"/>
      <c r="AO4913" s="26"/>
      <c r="AP4913" s="26"/>
    </row>
    <row r="4914" spans="1:42" ht="15" customHeight="1" x14ac:dyDescent="0.25">
      <c r="A4914" s="105"/>
      <c r="B4914" s="106"/>
      <c r="C4914" s="2"/>
      <c r="D4914" s="2"/>
      <c r="E4914" s="106"/>
      <c r="F4914" s="107"/>
      <c r="G4914" s="108"/>
      <c r="H4914" s="109"/>
      <c r="I4914" s="109"/>
      <c r="J4914" s="110"/>
      <c r="K4914" s="117"/>
      <c r="L4914" s="178"/>
      <c r="M4914" s="178"/>
      <c r="N4914" s="106"/>
      <c r="O4914" s="111"/>
      <c r="P4914" s="111"/>
      <c r="Q4914" s="106"/>
      <c r="R4914" s="106"/>
      <c r="S4914" s="106"/>
      <c r="T4914" s="106"/>
      <c r="U4914" s="106"/>
      <c r="V4914" s="106"/>
      <c r="W4914" s="19"/>
      <c r="X4914" s="2"/>
      <c r="Y4914" s="4"/>
      <c r="Z4914" s="106"/>
      <c r="AA4914" s="114"/>
      <c r="AB4914" s="112"/>
      <c r="AC4914" s="178"/>
      <c r="AD4914" s="11"/>
      <c r="AE4914" s="106"/>
      <c r="AF4914" s="106"/>
      <c r="AG4914" s="106"/>
      <c r="AH4914" s="115"/>
      <c r="AI4914" s="116"/>
      <c r="AO4914" s="26"/>
      <c r="AP4914" s="26"/>
    </row>
    <row r="4915" spans="1:42" ht="15" customHeight="1" x14ac:dyDescent="0.25">
      <c r="A4915" s="105"/>
      <c r="B4915" s="106"/>
      <c r="C4915" s="2"/>
      <c r="D4915" s="2"/>
      <c r="E4915" s="106"/>
      <c r="F4915" s="107"/>
      <c r="G4915" s="108"/>
      <c r="H4915" s="109"/>
      <c r="I4915" s="109"/>
      <c r="J4915" s="110"/>
      <c r="K4915" s="117"/>
      <c r="L4915" s="178"/>
      <c r="M4915" s="178"/>
      <c r="N4915" s="106"/>
      <c r="O4915" s="111"/>
      <c r="P4915" s="111"/>
      <c r="Q4915" s="106"/>
      <c r="R4915" s="106"/>
      <c r="S4915" s="106"/>
      <c r="T4915" s="106"/>
      <c r="U4915" s="106"/>
      <c r="V4915" s="106"/>
      <c r="W4915" s="19"/>
      <c r="X4915" s="2"/>
      <c r="Y4915" s="4"/>
      <c r="Z4915" s="106"/>
      <c r="AA4915" s="114"/>
      <c r="AB4915" s="112"/>
      <c r="AC4915" s="178"/>
      <c r="AD4915" s="11"/>
      <c r="AE4915" s="106"/>
      <c r="AF4915" s="106"/>
      <c r="AG4915" s="106"/>
      <c r="AH4915" s="115"/>
      <c r="AI4915" s="116"/>
      <c r="AO4915" s="26"/>
      <c r="AP4915" s="26"/>
    </row>
    <row r="4916" spans="1:42" ht="15" customHeight="1" x14ac:dyDescent="0.25">
      <c r="A4916" s="105"/>
      <c r="B4916" s="106"/>
      <c r="C4916" s="2"/>
      <c r="D4916" s="2"/>
      <c r="E4916" s="106"/>
      <c r="F4916" s="107"/>
      <c r="G4916" s="108"/>
      <c r="H4916" s="109"/>
      <c r="I4916" s="109"/>
      <c r="J4916" s="110"/>
      <c r="K4916" s="117"/>
      <c r="L4916" s="178"/>
      <c r="M4916" s="178"/>
      <c r="N4916" s="106"/>
      <c r="O4916" s="111"/>
      <c r="P4916" s="111"/>
      <c r="Q4916" s="106"/>
      <c r="R4916" s="106"/>
      <c r="S4916" s="106"/>
      <c r="T4916" s="106"/>
      <c r="U4916" s="106"/>
      <c r="V4916" s="106"/>
      <c r="W4916" s="19"/>
      <c r="X4916" s="2"/>
      <c r="Y4916" s="4"/>
      <c r="Z4916" s="106"/>
      <c r="AA4916" s="114"/>
      <c r="AB4916" s="112"/>
      <c r="AC4916" s="178"/>
      <c r="AD4916" s="11"/>
      <c r="AE4916" s="106"/>
      <c r="AF4916" s="106"/>
      <c r="AG4916" s="106"/>
      <c r="AH4916" s="115"/>
      <c r="AI4916" s="116"/>
      <c r="AO4916" s="26"/>
      <c r="AP4916" s="26"/>
    </row>
    <row r="4917" spans="1:42" ht="15" customHeight="1" x14ac:dyDescent="0.25">
      <c r="A4917" s="105"/>
      <c r="B4917" s="106"/>
      <c r="C4917" s="2"/>
      <c r="D4917" s="2"/>
      <c r="E4917" s="106"/>
      <c r="F4917" s="107"/>
      <c r="G4917" s="108"/>
      <c r="H4917" s="109"/>
      <c r="I4917" s="109"/>
      <c r="J4917" s="110"/>
      <c r="K4917" s="117"/>
      <c r="L4917" s="178"/>
      <c r="M4917" s="178"/>
      <c r="N4917" s="106"/>
      <c r="O4917" s="111"/>
      <c r="P4917" s="111"/>
      <c r="Q4917" s="106"/>
      <c r="R4917" s="106"/>
      <c r="S4917" s="106"/>
      <c r="T4917" s="106"/>
      <c r="U4917" s="106"/>
      <c r="V4917" s="106"/>
      <c r="W4917" s="19"/>
      <c r="X4917" s="2"/>
      <c r="Y4917" s="4"/>
      <c r="Z4917" s="106"/>
      <c r="AA4917" s="114"/>
      <c r="AB4917" s="112"/>
      <c r="AC4917" s="178"/>
      <c r="AD4917" s="11"/>
      <c r="AE4917" s="106"/>
      <c r="AF4917" s="106"/>
      <c r="AG4917" s="106"/>
      <c r="AH4917" s="115"/>
      <c r="AI4917" s="116"/>
      <c r="AO4917" s="26"/>
      <c r="AP4917" s="26"/>
    </row>
    <row r="4918" spans="1:42" ht="15" customHeight="1" x14ac:dyDescent="0.25">
      <c r="A4918" s="105"/>
      <c r="B4918" s="106"/>
      <c r="C4918" s="2"/>
      <c r="D4918" s="2"/>
      <c r="E4918" s="106"/>
      <c r="F4918" s="107"/>
      <c r="G4918" s="108"/>
      <c r="H4918" s="109"/>
      <c r="I4918" s="109"/>
      <c r="J4918" s="110"/>
      <c r="K4918" s="117"/>
      <c r="L4918" s="178"/>
      <c r="M4918" s="178"/>
      <c r="N4918" s="106"/>
      <c r="O4918" s="111"/>
      <c r="P4918" s="111"/>
      <c r="Q4918" s="106"/>
      <c r="R4918" s="106"/>
      <c r="S4918" s="106"/>
      <c r="T4918" s="106"/>
      <c r="U4918" s="106"/>
      <c r="V4918" s="106"/>
      <c r="W4918" s="19"/>
      <c r="X4918" s="2"/>
      <c r="Y4918" s="4"/>
      <c r="Z4918" s="106"/>
      <c r="AA4918" s="114"/>
      <c r="AB4918" s="112"/>
      <c r="AC4918" s="178"/>
      <c r="AD4918" s="11"/>
      <c r="AE4918" s="106"/>
      <c r="AF4918" s="106"/>
      <c r="AG4918" s="106"/>
      <c r="AH4918" s="115"/>
      <c r="AI4918" s="116"/>
      <c r="AO4918" s="26"/>
      <c r="AP4918" s="26"/>
    </row>
    <row r="4919" spans="1:42" ht="15" customHeight="1" x14ac:dyDescent="0.25">
      <c r="A4919" s="105"/>
      <c r="B4919" s="106"/>
      <c r="C4919" s="2"/>
      <c r="D4919" s="2"/>
      <c r="E4919" s="106"/>
      <c r="F4919" s="107"/>
      <c r="G4919" s="108"/>
      <c r="H4919" s="109"/>
      <c r="I4919" s="109"/>
      <c r="J4919" s="110"/>
      <c r="K4919" s="117"/>
      <c r="L4919" s="178"/>
      <c r="M4919" s="178"/>
      <c r="N4919" s="106"/>
      <c r="O4919" s="111"/>
      <c r="P4919" s="111"/>
      <c r="Q4919" s="106"/>
      <c r="R4919" s="106"/>
      <c r="S4919" s="106"/>
      <c r="T4919" s="106"/>
      <c r="U4919" s="106"/>
      <c r="V4919" s="106"/>
      <c r="W4919" s="19"/>
      <c r="X4919" s="2"/>
      <c r="Y4919" s="4"/>
      <c r="Z4919" s="106"/>
      <c r="AA4919" s="114"/>
      <c r="AB4919" s="112"/>
      <c r="AC4919" s="178"/>
      <c r="AD4919" s="11"/>
      <c r="AE4919" s="106"/>
      <c r="AF4919" s="106"/>
      <c r="AG4919" s="106"/>
      <c r="AH4919" s="115"/>
      <c r="AI4919" s="116"/>
      <c r="AO4919" s="26"/>
      <c r="AP4919" s="26"/>
    </row>
    <row r="4920" spans="1:42" ht="15" customHeight="1" x14ac:dyDescent="0.25">
      <c r="A4920" s="105"/>
      <c r="B4920" s="106"/>
      <c r="C4920" s="2"/>
      <c r="D4920" s="2"/>
      <c r="E4920" s="106"/>
      <c r="F4920" s="107"/>
      <c r="G4920" s="108"/>
      <c r="H4920" s="109"/>
      <c r="I4920" s="109"/>
      <c r="J4920" s="110"/>
      <c r="K4920" s="117"/>
      <c r="L4920" s="178"/>
      <c r="M4920" s="178"/>
      <c r="N4920" s="106"/>
      <c r="O4920" s="111"/>
      <c r="P4920" s="111"/>
      <c r="Q4920" s="106"/>
      <c r="R4920" s="106"/>
      <c r="S4920" s="106"/>
      <c r="T4920" s="106"/>
      <c r="U4920" s="106"/>
      <c r="V4920" s="106"/>
      <c r="W4920" s="19"/>
      <c r="X4920" s="2"/>
      <c r="Y4920" s="4"/>
      <c r="Z4920" s="106"/>
      <c r="AA4920" s="114"/>
      <c r="AB4920" s="112"/>
      <c r="AC4920" s="178"/>
      <c r="AD4920" s="11"/>
      <c r="AE4920" s="106"/>
      <c r="AF4920" s="106"/>
      <c r="AG4920" s="106"/>
      <c r="AH4920" s="115"/>
      <c r="AI4920" s="116"/>
      <c r="AO4920" s="26"/>
      <c r="AP4920" s="26"/>
    </row>
    <row r="4921" spans="1:42" ht="15" customHeight="1" x14ac:dyDescent="0.25">
      <c r="A4921" s="105"/>
      <c r="B4921" s="106"/>
      <c r="C4921" s="2"/>
      <c r="D4921" s="2"/>
      <c r="E4921" s="106"/>
      <c r="F4921" s="107"/>
      <c r="G4921" s="108"/>
      <c r="H4921" s="109"/>
      <c r="I4921" s="109"/>
      <c r="J4921" s="110"/>
      <c r="K4921" s="117"/>
      <c r="L4921" s="178"/>
      <c r="M4921" s="178"/>
      <c r="N4921" s="106"/>
      <c r="O4921" s="111"/>
      <c r="P4921" s="111"/>
      <c r="Q4921" s="106"/>
      <c r="R4921" s="106"/>
      <c r="S4921" s="106"/>
      <c r="T4921" s="106"/>
      <c r="U4921" s="106"/>
      <c r="V4921" s="106"/>
      <c r="W4921" s="19"/>
      <c r="X4921" s="2"/>
      <c r="Y4921" s="4"/>
      <c r="Z4921" s="106"/>
      <c r="AA4921" s="114"/>
      <c r="AB4921" s="112"/>
      <c r="AC4921" s="178"/>
      <c r="AD4921" s="11"/>
      <c r="AE4921" s="106"/>
      <c r="AF4921" s="106"/>
      <c r="AG4921" s="106"/>
      <c r="AH4921" s="115"/>
      <c r="AI4921" s="116"/>
      <c r="AO4921" s="26"/>
      <c r="AP4921" s="26"/>
    </row>
    <row r="4922" spans="1:42" ht="15" customHeight="1" x14ac:dyDescent="0.25">
      <c r="A4922" s="105"/>
      <c r="B4922" s="106"/>
      <c r="C4922" s="2"/>
      <c r="D4922" s="2"/>
      <c r="E4922" s="106"/>
      <c r="F4922" s="107"/>
      <c r="G4922" s="108"/>
      <c r="H4922" s="109"/>
      <c r="I4922" s="109"/>
      <c r="J4922" s="110"/>
      <c r="K4922" s="117"/>
      <c r="L4922" s="178"/>
      <c r="M4922" s="178"/>
      <c r="N4922" s="106"/>
      <c r="O4922" s="111"/>
      <c r="P4922" s="111"/>
      <c r="Q4922" s="106"/>
      <c r="R4922" s="106"/>
      <c r="S4922" s="106"/>
      <c r="T4922" s="106"/>
      <c r="U4922" s="106"/>
      <c r="V4922" s="106"/>
      <c r="W4922" s="19"/>
      <c r="X4922" s="2"/>
      <c r="Y4922" s="4"/>
      <c r="Z4922" s="106"/>
      <c r="AA4922" s="114"/>
      <c r="AB4922" s="112"/>
      <c r="AC4922" s="178"/>
      <c r="AD4922" s="11"/>
      <c r="AE4922" s="106"/>
      <c r="AF4922" s="106"/>
      <c r="AG4922" s="106"/>
      <c r="AH4922" s="115"/>
      <c r="AI4922" s="116"/>
      <c r="AO4922" s="26"/>
      <c r="AP4922" s="26"/>
    </row>
    <row r="4923" spans="1:42" ht="15" customHeight="1" x14ac:dyDescent="0.25">
      <c r="A4923" s="105"/>
      <c r="B4923" s="106"/>
      <c r="C4923" s="2"/>
      <c r="D4923" s="2"/>
      <c r="E4923" s="106"/>
      <c r="F4923" s="107"/>
      <c r="G4923" s="108"/>
      <c r="H4923" s="109"/>
      <c r="I4923" s="109"/>
      <c r="J4923" s="110"/>
      <c r="K4923" s="117"/>
      <c r="L4923" s="178"/>
      <c r="M4923" s="178"/>
      <c r="N4923" s="106"/>
      <c r="O4923" s="111"/>
      <c r="P4923" s="111"/>
      <c r="Q4923" s="106"/>
      <c r="R4923" s="106"/>
      <c r="S4923" s="106"/>
      <c r="T4923" s="106"/>
      <c r="U4923" s="106"/>
      <c r="V4923" s="106"/>
      <c r="W4923" s="19"/>
      <c r="X4923" s="2"/>
      <c r="Y4923" s="4"/>
      <c r="Z4923" s="106"/>
      <c r="AA4923" s="114"/>
      <c r="AB4923" s="112"/>
      <c r="AC4923" s="178"/>
      <c r="AD4923" s="11"/>
      <c r="AE4923" s="106"/>
      <c r="AF4923" s="106"/>
      <c r="AG4923" s="106"/>
      <c r="AH4923" s="115"/>
      <c r="AI4923" s="116"/>
      <c r="AO4923" s="26"/>
      <c r="AP4923" s="26"/>
    </row>
    <row r="4924" spans="1:42" ht="15" customHeight="1" x14ac:dyDescent="0.25">
      <c r="A4924" s="105"/>
      <c r="B4924" s="106"/>
      <c r="C4924" s="2"/>
      <c r="D4924" s="2"/>
      <c r="E4924" s="106"/>
      <c r="F4924" s="107"/>
      <c r="G4924" s="108"/>
      <c r="H4924" s="109"/>
      <c r="I4924" s="109"/>
      <c r="J4924" s="110"/>
      <c r="K4924" s="117"/>
      <c r="L4924" s="178"/>
      <c r="M4924" s="178"/>
      <c r="N4924" s="106"/>
      <c r="O4924" s="111"/>
      <c r="P4924" s="111"/>
      <c r="Q4924" s="106"/>
      <c r="R4924" s="106"/>
      <c r="S4924" s="106"/>
      <c r="T4924" s="106"/>
      <c r="U4924" s="106"/>
      <c r="V4924" s="106"/>
      <c r="W4924" s="19"/>
      <c r="X4924" s="2"/>
      <c r="Y4924" s="4"/>
      <c r="Z4924" s="106"/>
      <c r="AA4924" s="114"/>
      <c r="AB4924" s="112"/>
      <c r="AC4924" s="178"/>
      <c r="AD4924" s="11"/>
      <c r="AE4924" s="106"/>
      <c r="AF4924" s="106"/>
      <c r="AG4924" s="106"/>
      <c r="AH4924" s="115"/>
      <c r="AI4924" s="116"/>
      <c r="AO4924" s="26"/>
      <c r="AP4924" s="26"/>
    </row>
    <row r="4925" spans="1:42" ht="15" customHeight="1" x14ac:dyDescent="0.25">
      <c r="A4925" s="105"/>
      <c r="B4925" s="106"/>
      <c r="C4925" s="2"/>
      <c r="D4925" s="2"/>
      <c r="E4925" s="106"/>
      <c r="F4925" s="107"/>
      <c r="G4925" s="108"/>
      <c r="H4925" s="109"/>
      <c r="I4925" s="109"/>
      <c r="J4925" s="110"/>
      <c r="K4925" s="117"/>
      <c r="L4925" s="178"/>
      <c r="M4925" s="178"/>
      <c r="N4925" s="106"/>
      <c r="O4925" s="111"/>
      <c r="P4925" s="111"/>
      <c r="Q4925" s="106"/>
      <c r="R4925" s="106"/>
      <c r="S4925" s="106"/>
      <c r="T4925" s="106"/>
      <c r="U4925" s="106"/>
      <c r="V4925" s="106"/>
      <c r="W4925" s="19"/>
      <c r="X4925" s="2"/>
      <c r="Y4925" s="4"/>
      <c r="Z4925" s="106"/>
      <c r="AA4925" s="114"/>
      <c r="AB4925" s="112"/>
      <c r="AC4925" s="178"/>
      <c r="AD4925" s="11"/>
      <c r="AE4925" s="106"/>
      <c r="AF4925" s="106"/>
      <c r="AG4925" s="106"/>
      <c r="AH4925" s="115"/>
      <c r="AI4925" s="116"/>
      <c r="AO4925" s="26"/>
      <c r="AP4925" s="26"/>
    </row>
    <row r="4926" spans="1:42" ht="15" customHeight="1" x14ac:dyDescent="0.25">
      <c r="A4926" s="105"/>
      <c r="B4926" s="106"/>
      <c r="C4926" s="2"/>
      <c r="D4926" s="2"/>
      <c r="E4926" s="106"/>
      <c r="F4926" s="107"/>
      <c r="G4926" s="108"/>
      <c r="H4926" s="109"/>
      <c r="I4926" s="109"/>
      <c r="J4926" s="110"/>
      <c r="K4926" s="117"/>
      <c r="L4926" s="178"/>
      <c r="M4926" s="178"/>
      <c r="N4926" s="106"/>
      <c r="O4926" s="111"/>
      <c r="P4926" s="111"/>
      <c r="Q4926" s="106"/>
      <c r="R4926" s="106"/>
      <c r="S4926" s="106"/>
      <c r="T4926" s="106"/>
      <c r="U4926" s="106"/>
      <c r="V4926" s="106"/>
      <c r="W4926" s="19"/>
      <c r="X4926" s="2"/>
      <c r="Y4926" s="4"/>
      <c r="Z4926" s="106"/>
      <c r="AA4926" s="114"/>
      <c r="AB4926" s="112"/>
      <c r="AC4926" s="178"/>
      <c r="AD4926" s="11"/>
      <c r="AE4926" s="106"/>
      <c r="AF4926" s="106"/>
      <c r="AG4926" s="106"/>
      <c r="AH4926" s="115"/>
      <c r="AI4926" s="116"/>
      <c r="AO4926" s="26"/>
      <c r="AP4926" s="26"/>
    </row>
    <row r="4927" spans="1:42" ht="15" customHeight="1" x14ac:dyDescent="0.25">
      <c r="A4927" s="105"/>
      <c r="B4927" s="106"/>
      <c r="C4927" s="2"/>
      <c r="D4927" s="2"/>
      <c r="E4927" s="106"/>
      <c r="F4927" s="107"/>
      <c r="G4927" s="108"/>
      <c r="H4927" s="109"/>
      <c r="I4927" s="109"/>
      <c r="J4927" s="110"/>
      <c r="K4927" s="117"/>
      <c r="L4927" s="178"/>
      <c r="M4927" s="178"/>
      <c r="N4927" s="106"/>
      <c r="O4927" s="111"/>
      <c r="P4927" s="111"/>
      <c r="Q4927" s="106"/>
      <c r="R4927" s="106"/>
      <c r="S4927" s="106"/>
      <c r="T4927" s="106"/>
      <c r="U4927" s="106"/>
      <c r="V4927" s="106"/>
      <c r="W4927" s="19"/>
      <c r="X4927" s="2"/>
      <c r="Y4927" s="4"/>
      <c r="Z4927" s="106"/>
      <c r="AA4927" s="114"/>
      <c r="AB4927" s="112"/>
      <c r="AC4927" s="178"/>
      <c r="AD4927" s="11"/>
      <c r="AE4927" s="106"/>
      <c r="AF4927" s="106"/>
      <c r="AG4927" s="106"/>
      <c r="AH4927" s="115"/>
      <c r="AI4927" s="116"/>
      <c r="AO4927" s="26"/>
      <c r="AP4927" s="26"/>
    </row>
    <row r="4928" spans="1:42" ht="15" customHeight="1" x14ac:dyDescent="0.25">
      <c r="A4928" s="105"/>
      <c r="B4928" s="106"/>
      <c r="C4928" s="2"/>
      <c r="D4928" s="2"/>
      <c r="E4928" s="106"/>
      <c r="F4928" s="107"/>
      <c r="G4928" s="108"/>
      <c r="H4928" s="109"/>
      <c r="I4928" s="109"/>
      <c r="J4928" s="110"/>
      <c r="K4928" s="117"/>
      <c r="L4928" s="178"/>
      <c r="M4928" s="178"/>
      <c r="N4928" s="106"/>
      <c r="O4928" s="111"/>
      <c r="P4928" s="111"/>
      <c r="Q4928" s="106"/>
      <c r="R4928" s="106"/>
      <c r="S4928" s="106"/>
      <c r="T4928" s="106"/>
      <c r="U4928" s="106"/>
      <c r="V4928" s="106"/>
      <c r="W4928" s="19"/>
      <c r="X4928" s="2"/>
      <c r="Y4928" s="4"/>
      <c r="Z4928" s="106"/>
      <c r="AA4928" s="114"/>
      <c r="AB4928" s="112"/>
      <c r="AC4928" s="178"/>
      <c r="AD4928" s="11"/>
      <c r="AE4928" s="106"/>
      <c r="AF4928" s="106"/>
      <c r="AG4928" s="106"/>
      <c r="AH4928" s="115"/>
      <c r="AI4928" s="116"/>
      <c r="AO4928" s="26"/>
      <c r="AP4928" s="26"/>
    </row>
    <row r="4929" spans="1:42" ht="15" customHeight="1" x14ac:dyDescent="0.25">
      <c r="A4929" s="105"/>
      <c r="B4929" s="106"/>
      <c r="C4929" s="2"/>
      <c r="D4929" s="2"/>
      <c r="E4929" s="106"/>
      <c r="F4929" s="107"/>
      <c r="G4929" s="108"/>
      <c r="H4929" s="109"/>
      <c r="I4929" s="109"/>
      <c r="J4929" s="110"/>
      <c r="K4929" s="117"/>
      <c r="L4929" s="178"/>
      <c r="M4929" s="178"/>
      <c r="N4929" s="106"/>
      <c r="O4929" s="111"/>
      <c r="P4929" s="111"/>
      <c r="Q4929" s="106"/>
      <c r="R4929" s="106"/>
      <c r="S4929" s="106"/>
      <c r="T4929" s="106"/>
      <c r="U4929" s="106"/>
      <c r="V4929" s="106"/>
      <c r="W4929" s="19"/>
      <c r="X4929" s="2"/>
      <c r="Y4929" s="4"/>
      <c r="Z4929" s="106"/>
      <c r="AA4929" s="114"/>
      <c r="AB4929" s="112"/>
      <c r="AC4929" s="178"/>
      <c r="AD4929" s="11"/>
      <c r="AE4929" s="106"/>
      <c r="AF4929" s="106"/>
      <c r="AG4929" s="106"/>
      <c r="AH4929" s="115"/>
      <c r="AI4929" s="116"/>
      <c r="AO4929" s="26"/>
      <c r="AP4929" s="26"/>
    </row>
    <row r="4930" spans="1:42" ht="15" customHeight="1" x14ac:dyDescent="0.25">
      <c r="A4930" s="105"/>
      <c r="B4930" s="106"/>
      <c r="C4930" s="2"/>
      <c r="D4930" s="2"/>
      <c r="E4930" s="106"/>
      <c r="F4930" s="107"/>
      <c r="G4930" s="108"/>
      <c r="H4930" s="109"/>
      <c r="I4930" s="109"/>
      <c r="J4930" s="110"/>
      <c r="K4930" s="117"/>
      <c r="L4930" s="178"/>
      <c r="M4930" s="178"/>
      <c r="N4930" s="106"/>
      <c r="O4930" s="111"/>
      <c r="P4930" s="111"/>
      <c r="Q4930" s="106"/>
      <c r="R4930" s="106"/>
      <c r="S4930" s="106"/>
      <c r="T4930" s="106"/>
      <c r="U4930" s="106"/>
      <c r="V4930" s="106"/>
      <c r="W4930" s="19"/>
      <c r="X4930" s="2"/>
      <c r="Y4930" s="4"/>
      <c r="Z4930" s="106"/>
      <c r="AA4930" s="114"/>
      <c r="AB4930" s="112"/>
      <c r="AC4930" s="178"/>
      <c r="AD4930" s="11"/>
      <c r="AE4930" s="106"/>
      <c r="AF4930" s="106"/>
      <c r="AG4930" s="106"/>
      <c r="AH4930" s="115"/>
      <c r="AI4930" s="116"/>
      <c r="AO4930" s="26"/>
      <c r="AP4930" s="26"/>
    </row>
    <row r="4931" spans="1:42" ht="15" customHeight="1" x14ac:dyDescent="0.25">
      <c r="A4931" s="105"/>
      <c r="B4931" s="106"/>
      <c r="C4931" s="2"/>
      <c r="D4931" s="2"/>
      <c r="E4931" s="106"/>
      <c r="F4931" s="107"/>
      <c r="G4931" s="108"/>
      <c r="H4931" s="109"/>
      <c r="I4931" s="109"/>
      <c r="J4931" s="110"/>
      <c r="K4931" s="117"/>
      <c r="L4931" s="178"/>
      <c r="M4931" s="178"/>
      <c r="N4931" s="106"/>
      <c r="O4931" s="111"/>
      <c r="P4931" s="111"/>
      <c r="Q4931" s="106"/>
      <c r="R4931" s="106"/>
      <c r="S4931" s="106"/>
      <c r="T4931" s="106"/>
      <c r="U4931" s="106"/>
      <c r="V4931" s="106"/>
      <c r="W4931" s="19"/>
      <c r="X4931" s="2"/>
      <c r="Y4931" s="4"/>
      <c r="Z4931" s="106"/>
      <c r="AA4931" s="114"/>
      <c r="AB4931" s="112"/>
      <c r="AC4931" s="178"/>
      <c r="AD4931" s="11"/>
      <c r="AE4931" s="106"/>
      <c r="AF4931" s="106"/>
      <c r="AG4931" s="106"/>
      <c r="AH4931" s="115"/>
      <c r="AI4931" s="116"/>
      <c r="AO4931" s="26"/>
      <c r="AP4931" s="26"/>
    </row>
    <row r="4932" spans="1:42" ht="15" customHeight="1" x14ac:dyDescent="0.25">
      <c r="A4932" s="105"/>
      <c r="B4932" s="106"/>
      <c r="C4932" s="2"/>
      <c r="D4932" s="2"/>
      <c r="E4932" s="106"/>
      <c r="F4932" s="107"/>
      <c r="G4932" s="108"/>
      <c r="H4932" s="109"/>
      <c r="I4932" s="109"/>
      <c r="J4932" s="110"/>
      <c r="K4932" s="117"/>
      <c r="L4932" s="178"/>
      <c r="M4932" s="178"/>
      <c r="N4932" s="106"/>
      <c r="O4932" s="111"/>
      <c r="P4932" s="111"/>
      <c r="Q4932" s="106"/>
      <c r="R4932" s="106"/>
      <c r="S4932" s="106"/>
      <c r="T4932" s="106"/>
      <c r="U4932" s="106"/>
      <c r="V4932" s="106"/>
      <c r="W4932" s="19"/>
      <c r="X4932" s="2"/>
      <c r="Y4932" s="4"/>
      <c r="Z4932" s="106"/>
      <c r="AA4932" s="114"/>
      <c r="AB4932" s="112"/>
      <c r="AC4932" s="178"/>
      <c r="AD4932" s="11"/>
      <c r="AE4932" s="106"/>
      <c r="AF4932" s="106"/>
      <c r="AG4932" s="106"/>
      <c r="AH4932" s="115"/>
      <c r="AI4932" s="116"/>
      <c r="AO4932" s="26"/>
      <c r="AP4932" s="26"/>
    </row>
    <row r="4933" spans="1:42" ht="15" customHeight="1" x14ac:dyDescent="0.25">
      <c r="A4933" s="105"/>
      <c r="B4933" s="106"/>
      <c r="C4933" s="2"/>
      <c r="D4933" s="2"/>
      <c r="E4933" s="106"/>
      <c r="F4933" s="107"/>
      <c r="G4933" s="108"/>
      <c r="H4933" s="109"/>
      <c r="I4933" s="109"/>
      <c r="J4933" s="110"/>
      <c r="K4933" s="117"/>
      <c r="L4933" s="178"/>
      <c r="M4933" s="178"/>
      <c r="N4933" s="106"/>
      <c r="O4933" s="111"/>
      <c r="P4933" s="111"/>
      <c r="Q4933" s="106"/>
      <c r="R4933" s="106"/>
      <c r="S4933" s="106"/>
      <c r="T4933" s="106"/>
      <c r="U4933" s="106"/>
      <c r="V4933" s="106"/>
      <c r="W4933" s="19"/>
      <c r="X4933" s="2"/>
      <c r="Y4933" s="4"/>
      <c r="Z4933" s="106"/>
      <c r="AA4933" s="114"/>
      <c r="AB4933" s="112"/>
      <c r="AC4933" s="178"/>
      <c r="AD4933" s="11"/>
      <c r="AE4933" s="106"/>
      <c r="AF4933" s="106"/>
      <c r="AG4933" s="106"/>
      <c r="AH4933" s="115"/>
      <c r="AI4933" s="116"/>
      <c r="AO4933" s="26"/>
      <c r="AP4933" s="26"/>
    </row>
    <row r="4934" spans="1:42" ht="15" customHeight="1" x14ac:dyDescent="0.25">
      <c r="A4934" s="105"/>
      <c r="B4934" s="106"/>
      <c r="C4934" s="2"/>
      <c r="D4934" s="2"/>
      <c r="E4934" s="106"/>
      <c r="F4934" s="107"/>
      <c r="G4934" s="108"/>
      <c r="H4934" s="109"/>
      <c r="I4934" s="109"/>
      <c r="J4934" s="110"/>
      <c r="K4934" s="117"/>
      <c r="L4934" s="178"/>
      <c r="M4934" s="178"/>
      <c r="N4934" s="106"/>
      <c r="O4934" s="111"/>
      <c r="P4934" s="111"/>
      <c r="Q4934" s="106"/>
      <c r="R4934" s="106"/>
      <c r="S4934" s="106"/>
      <c r="T4934" s="106"/>
      <c r="U4934" s="106"/>
      <c r="V4934" s="106"/>
      <c r="W4934" s="19"/>
      <c r="X4934" s="2"/>
      <c r="Y4934" s="4"/>
      <c r="Z4934" s="106"/>
      <c r="AA4934" s="114"/>
      <c r="AB4934" s="112"/>
      <c r="AC4934" s="178"/>
      <c r="AD4934" s="11"/>
      <c r="AE4934" s="106"/>
      <c r="AF4934" s="106"/>
      <c r="AG4934" s="106"/>
      <c r="AH4934" s="115"/>
      <c r="AI4934" s="116"/>
      <c r="AO4934" s="26"/>
      <c r="AP4934" s="26"/>
    </row>
    <row r="4935" spans="1:42" ht="15" customHeight="1" x14ac:dyDescent="0.25">
      <c r="A4935" s="105"/>
      <c r="B4935" s="106"/>
      <c r="C4935" s="2"/>
      <c r="D4935" s="2"/>
      <c r="E4935" s="106"/>
      <c r="F4935" s="107"/>
      <c r="G4935" s="108"/>
      <c r="H4935" s="109"/>
      <c r="I4935" s="109"/>
      <c r="J4935" s="110"/>
      <c r="K4935" s="117"/>
      <c r="L4935" s="178"/>
      <c r="M4935" s="178"/>
      <c r="N4935" s="106"/>
      <c r="O4935" s="111"/>
      <c r="P4935" s="111"/>
      <c r="Q4935" s="106"/>
      <c r="R4935" s="106"/>
      <c r="S4935" s="106"/>
      <c r="T4935" s="106"/>
      <c r="U4935" s="106"/>
      <c r="V4935" s="106"/>
      <c r="W4935" s="19"/>
      <c r="X4935" s="2"/>
      <c r="Y4935" s="4"/>
      <c r="Z4935" s="106"/>
      <c r="AA4935" s="114"/>
      <c r="AB4935" s="112"/>
      <c r="AC4935" s="178"/>
      <c r="AD4935" s="11"/>
      <c r="AE4935" s="106"/>
      <c r="AF4935" s="106"/>
      <c r="AG4935" s="106"/>
      <c r="AH4935" s="115"/>
      <c r="AI4935" s="116"/>
      <c r="AO4935" s="26"/>
      <c r="AP4935" s="26"/>
    </row>
    <row r="4936" spans="1:42" ht="15" customHeight="1" x14ac:dyDescent="0.25">
      <c r="A4936" s="105"/>
      <c r="B4936" s="106"/>
      <c r="C4936" s="2"/>
      <c r="D4936" s="2"/>
      <c r="E4936" s="106"/>
      <c r="F4936" s="107"/>
      <c r="G4936" s="108"/>
      <c r="H4936" s="109"/>
      <c r="I4936" s="109"/>
      <c r="J4936" s="110"/>
      <c r="K4936" s="117"/>
      <c r="L4936" s="178"/>
      <c r="M4936" s="178"/>
      <c r="N4936" s="106"/>
      <c r="O4936" s="111"/>
      <c r="P4936" s="111"/>
      <c r="Q4936" s="106"/>
      <c r="R4936" s="106"/>
      <c r="S4936" s="106"/>
      <c r="T4936" s="106"/>
      <c r="U4936" s="106"/>
      <c r="V4936" s="106"/>
      <c r="W4936" s="19"/>
      <c r="X4936" s="2"/>
      <c r="Y4936" s="4"/>
      <c r="Z4936" s="106"/>
      <c r="AA4936" s="114"/>
      <c r="AB4936" s="112"/>
      <c r="AC4936" s="178"/>
      <c r="AD4936" s="11"/>
      <c r="AE4936" s="106"/>
      <c r="AF4936" s="106"/>
      <c r="AG4936" s="106"/>
      <c r="AH4936" s="115"/>
      <c r="AI4936" s="116"/>
      <c r="AO4936" s="26"/>
      <c r="AP4936" s="26"/>
    </row>
    <row r="4937" spans="1:42" ht="15" customHeight="1" x14ac:dyDescent="0.25">
      <c r="A4937" s="105"/>
      <c r="B4937" s="106"/>
      <c r="C4937" s="2"/>
      <c r="D4937" s="2"/>
      <c r="E4937" s="106"/>
      <c r="F4937" s="107"/>
      <c r="G4937" s="108"/>
      <c r="H4937" s="109"/>
      <c r="I4937" s="109"/>
      <c r="J4937" s="110"/>
      <c r="K4937" s="117"/>
      <c r="L4937" s="178"/>
      <c r="M4937" s="178"/>
      <c r="N4937" s="106"/>
      <c r="O4937" s="111"/>
      <c r="P4937" s="111"/>
      <c r="Q4937" s="106"/>
      <c r="R4937" s="106"/>
      <c r="S4937" s="106"/>
      <c r="T4937" s="106"/>
      <c r="U4937" s="106"/>
      <c r="V4937" s="106"/>
      <c r="W4937" s="19"/>
      <c r="X4937" s="2"/>
      <c r="Y4937" s="4"/>
      <c r="Z4937" s="106"/>
      <c r="AA4937" s="114"/>
      <c r="AB4937" s="112"/>
      <c r="AC4937" s="178"/>
      <c r="AD4937" s="11"/>
      <c r="AE4937" s="106"/>
      <c r="AF4937" s="106"/>
      <c r="AG4937" s="106"/>
      <c r="AH4937" s="115"/>
      <c r="AI4937" s="116"/>
      <c r="AO4937" s="26"/>
      <c r="AP4937" s="26"/>
    </row>
    <row r="4938" spans="1:42" ht="15" customHeight="1" x14ac:dyDescent="0.25">
      <c r="A4938" s="105"/>
      <c r="B4938" s="106"/>
      <c r="C4938" s="2"/>
      <c r="D4938" s="2"/>
      <c r="E4938" s="106"/>
      <c r="F4938" s="107"/>
      <c r="G4938" s="108"/>
      <c r="H4938" s="109"/>
      <c r="I4938" s="109"/>
      <c r="J4938" s="110"/>
      <c r="K4938" s="117"/>
      <c r="L4938" s="178"/>
      <c r="M4938" s="178"/>
      <c r="N4938" s="106"/>
      <c r="O4938" s="111"/>
      <c r="P4938" s="111"/>
      <c r="Q4938" s="106"/>
      <c r="R4938" s="106"/>
      <c r="S4938" s="106"/>
      <c r="T4938" s="106"/>
      <c r="U4938" s="106"/>
      <c r="V4938" s="106"/>
      <c r="W4938" s="19"/>
      <c r="X4938" s="2"/>
      <c r="Y4938" s="4"/>
      <c r="Z4938" s="106"/>
      <c r="AA4938" s="114"/>
      <c r="AB4938" s="112"/>
      <c r="AC4938" s="178"/>
      <c r="AD4938" s="11"/>
      <c r="AE4938" s="106"/>
      <c r="AF4938" s="106"/>
      <c r="AG4938" s="106"/>
      <c r="AH4938" s="115"/>
      <c r="AI4938" s="116"/>
      <c r="AO4938" s="26"/>
      <c r="AP4938" s="26"/>
    </row>
    <row r="4939" spans="1:42" ht="15" customHeight="1" x14ac:dyDescent="0.25">
      <c r="A4939" s="105"/>
      <c r="B4939" s="106"/>
      <c r="C4939" s="2"/>
      <c r="D4939" s="2"/>
      <c r="E4939" s="106"/>
      <c r="F4939" s="107"/>
      <c r="G4939" s="108"/>
      <c r="H4939" s="109"/>
      <c r="I4939" s="109"/>
      <c r="J4939" s="110"/>
      <c r="K4939" s="117"/>
      <c r="L4939" s="178"/>
      <c r="M4939" s="178"/>
      <c r="N4939" s="106"/>
      <c r="O4939" s="111"/>
      <c r="P4939" s="111"/>
      <c r="Q4939" s="106"/>
      <c r="R4939" s="106"/>
      <c r="S4939" s="106"/>
      <c r="T4939" s="106"/>
      <c r="U4939" s="106"/>
      <c r="V4939" s="106"/>
      <c r="W4939" s="19"/>
      <c r="X4939" s="2"/>
      <c r="Y4939" s="4"/>
      <c r="Z4939" s="106"/>
      <c r="AA4939" s="114"/>
      <c r="AB4939" s="112"/>
      <c r="AC4939" s="178"/>
      <c r="AD4939" s="11"/>
      <c r="AE4939" s="106"/>
      <c r="AF4939" s="106"/>
      <c r="AG4939" s="106"/>
      <c r="AH4939" s="115"/>
      <c r="AI4939" s="116"/>
      <c r="AO4939" s="26"/>
      <c r="AP4939" s="26"/>
    </row>
    <row r="4940" spans="1:42" ht="15" customHeight="1" x14ac:dyDescent="0.25">
      <c r="A4940" s="105"/>
      <c r="B4940" s="106"/>
      <c r="C4940" s="2"/>
      <c r="D4940" s="2"/>
      <c r="E4940" s="106"/>
      <c r="F4940" s="107"/>
      <c r="G4940" s="108"/>
      <c r="H4940" s="109"/>
      <c r="I4940" s="109"/>
      <c r="J4940" s="110"/>
      <c r="K4940" s="117"/>
      <c r="L4940" s="178"/>
      <c r="M4940" s="178"/>
      <c r="N4940" s="106"/>
      <c r="O4940" s="111"/>
      <c r="P4940" s="111"/>
      <c r="Q4940" s="106"/>
      <c r="R4940" s="106"/>
      <c r="S4940" s="106"/>
      <c r="T4940" s="106"/>
      <c r="U4940" s="106"/>
      <c r="V4940" s="106"/>
      <c r="W4940" s="19"/>
      <c r="X4940" s="2"/>
      <c r="Y4940" s="4"/>
      <c r="Z4940" s="106"/>
      <c r="AA4940" s="114"/>
      <c r="AB4940" s="112"/>
      <c r="AC4940" s="178"/>
      <c r="AD4940" s="11"/>
      <c r="AE4940" s="106"/>
      <c r="AF4940" s="106"/>
      <c r="AG4940" s="106"/>
      <c r="AH4940" s="115"/>
      <c r="AI4940" s="116"/>
      <c r="AO4940" s="26"/>
      <c r="AP4940" s="26"/>
    </row>
    <row r="4941" spans="1:42" ht="15" customHeight="1" x14ac:dyDescent="0.25">
      <c r="A4941" s="105"/>
      <c r="B4941" s="106"/>
      <c r="C4941" s="2"/>
      <c r="D4941" s="2"/>
      <c r="E4941" s="106"/>
      <c r="F4941" s="107"/>
      <c r="G4941" s="108"/>
      <c r="H4941" s="109"/>
      <c r="I4941" s="109"/>
      <c r="J4941" s="110"/>
      <c r="K4941" s="117"/>
      <c r="L4941" s="178"/>
      <c r="M4941" s="178"/>
      <c r="N4941" s="106"/>
      <c r="O4941" s="111"/>
      <c r="P4941" s="111"/>
      <c r="Q4941" s="106"/>
      <c r="R4941" s="106"/>
      <c r="S4941" s="106"/>
      <c r="T4941" s="106"/>
      <c r="U4941" s="106"/>
      <c r="V4941" s="106"/>
      <c r="W4941" s="19"/>
      <c r="X4941" s="2"/>
      <c r="Y4941" s="4"/>
      <c r="Z4941" s="106"/>
      <c r="AA4941" s="114"/>
      <c r="AB4941" s="112"/>
      <c r="AC4941" s="178"/>
      <c r="AD4941" s="11"/>
      <c r="AE4941" s="106"/>
      <c r="AF4941" s="106"/>
      <c r="AG4941" s="106"/>
      <c r="AH4941" s="115"/>
      <c r="AI4941" s="116"/>
      <c r="AO4941" s="26"/>
      <c r="AP4941" s="26"/>
    </row>
    <row r="4942" spans="1:42" ht="15" customHeight="1" x14ac:dyDescent="0.25">
      <c r="A4942" s="105"/>
      <c r="B4942" s="106"/>
      <c r="C4942" s="2"/>
      <c r="D4942" s="2"/>
      <c r="E4942" s="106"/>
      <c r="F4942" s="107"/>
      <c r="G4942" s="108"/>
      <c r="H4942" s="109"/>
      <c r="I4942" s="109"/>
      <c r="J4942" s="110"/>
      <c r="K4942" s="117"/>
      <c r="L4942" s="178"/>
      <c r="M4942" s="178"/>
      <c r="N4942" s="106"/>
      <c r="O4942" s="111"/>
      <c r="P4942" s="111"/>
      <c r="Q4942" s="106"/>
      <c r="R4942" s="106"/>
      <c r="S4942" s="106"/>
      <c r="T4942" s="106"/>
      <c r="U4942" s="106"/>
      <c r="V4942" s="106"/>
      <c r="W4942" s="19"/>
      <c r="X4942" s="2"/>
      <c r="Y4942" s="4"/>
      <c r="Z4942" s="106"/>
      <c r="AA4942" s="114"/>
      <c r="AB4942" s="112"/>
      <c r="AC4942" s="178"/>
      <c r="AD4942" s="11"/>
      <c r="AE4942" s="106"/>
      <c r="AF4942" s="106"/>
      <c r="AG4942" s="106"/>
      <c r="AH4942" s="115"/>
      <c r="AI4942" s="116"/>
      <c r="AO4942" s="26"/>
      <c r="AP4942" s="26"/>
    </row>
    <row r="4943" spans="1:42" ht="15" customHeight="1" x14ac:dyDescent="0.25">
      <c r="A4943" s="105"/>
      <c r="B4943" s="106"/>
      <c r="C4943" s="2"/>
      <c r="D4943" s="2"/>
      <c r="E4943" s="106"/>
      <c r="F4943" s="107"/>
      <c r="G4943" s="108"/>
      <c r="H4943" s="109"/>
      <c r="I4943" s="109"/>
      <c r="J4943" s="110"/>
      <c r="K4943" s="117"/>
      <c r="L4943" s="178"/>
      <c r="M4943" s="178"/>
      <c r="N4943" s="106"/>
      <c r="O4943" s="111"/>
      <c r="P4943" s="111"/>
      <c r="Q4943" s="106"/>
      <c r="R4943" s="106"/>
      <c r="S4943" s="106"/>
      <c r="T4943" s="106"/>
      <c r="U4943" s="106"/>
      <c r="V4943" s="106"/>
      <c r="W4943" s="19"/>
      <c r="X4943" s="2"/>
      <c r="Y4943" s="4"/>
      <c r="Z4943" s="106"/>
      <c r="AA4943" s="114"/>
      <c r="AB4943" s="112"/>
      <c r="AC4943" s="178"/>
      <c r="AD4943" s="11"/>
      <c r="AE4943" s="106"/>
      <c r="AF4943" s="106"/>
      <c r="AG4943" s="106"/>
      <c r="AH4943" s="115"/>
      <c r="AI4943" s="116"/>
      <c r="AO4943" s="26"/>
      <c r="AP4943" s="26"/>
    </row>
    <row r="4944" spans="1:42" ht="15" customHeight="1" x14ac:dyDescent="0.25">
      <c r="A4944" s="105"/>
      <c r="B4944" s="106"/>
      <c r="C4944" s="2"/>
      <c r="D4944" s="2"/>
      <c r="E4944" s="106"/>
      <c r="F4944" s="107"/>
      <c r="G4944" s="108"/>
      <c r="H4944" s="109"/>
      <c r="I4944" s="109"/>
      <c r="J4944" s="110"/>
      <c r="K4944" s="117"/>
      <c r="L4944" s="178"/>
      <c r="M4944" s="178"/>
      <c r="N4944" s="106"/>
      <c r="O4944" s="111"/>
      <c r="P4944" s="111"/>
      <c r="Q4944" s="106"/>
      <c r="R4944" s="106"/>
      <c r="S4944" s="106"/>
      <c r="T4944" s="106"/>
      <c r="U4944" s="106"/>
      <c r="V4944" s="106"/>
      <c r="W4944" s="19"/>
      <c r="X4944" s="2"/>
      <c r="Y4944" s="4"/>
      <c r="Z4944" s="106"/>
      <c r="AA4944" s="114"/>
      <c r="AB4944" s="112"/>
      <c r="AC4944" s="178"/>
      <c r="AD4944" s="11"/>
      <c r="AE4944" s="106"/>
      <c r="AF4944" s="106"/>
      <c r="AG4944" s="106"/>
      <c r="AH4944" s="115"/>
      <c r="AI4944" s="116"/>
      <c r="AO4944" s="26"/>
      <c r="AP4944" s="26"/>
    </row>
    <row r="4945" spans="1:42" ht="15" customHeight="1" x14ac:dyDescent="0.25">
      <c r="A4945" s="105"/>
      <c r="B4945" s="106"/>
      <c r="C4945" s="2"/>
      <c r="D4945" s="2"/>
      <c r="E4945" s="106"/>
      <c r="F4945" s="107"/>
      <c r="G4945" s="108"/>
      <c r="H4945" s="109"/>
      <c r="I4945" s="109"/>
      <c r="J4945" s="110"/>
      <c r="K4945" s="117"/>
      <c r="L4945" s="178"/>
      <c r="M4945" s="178"/>
      <c r="N4945" s="106"/>
      <c r="O4945" s="111"/>
      <c r="P4945" s="111"/>
      <c r="Q4945" s="106"/>
      <c r="R4945" s="106"/>
      <c r="S4945" s="106"/>
      <c r="T4945" s="106"/>
      <c r="U4945" s="106"/>
      <c r="V4945" s="106"/>
      <c r="W4945" s="19"/>
      <c r="X4945" s="2"/>
      <c r="Y4945" s="4"/>
      <c r="Z4945" s="106"/>
      <c r="AA4945" s="114"/>
      <c r="AB4945" s="112"/>
      <c r="AC4945" s="178"/>
      <c r="AD4945" s="11"/>
      <c r="AE4945" s="106"/>
      <c r="AF4945" s="106"/>
      <c r="AG4945" s="106"/>
      <c r="AH4945" s="115"/>
      <c r="AI4945" s="116"/>
      <c r="AO4945" s="26"/>
      <c r="AP4945" s="26"/>
    </row>
    <row r="4946" spans="1:42" ht="15" customHeight="1" x14ac:dyDescent="0.25">
      <c r="A4946" s="105"/>
      <c r="B4946" s="106"/>
      <c r="C4946" s="2"/>
      <c r="D4946" s="2"/>
      <c r="E4946" s="106"/>
      <c r="F4946" s="107"/>
      <c r="G4946" s="108"/>
      <c r="H4946" s="109"/>
      <c r="I4946" s="109"/>
      <c r="J4946" s="110"/>
      <c r="K4946" s="117"/>
      <c r="L4946" s="178"/>
      <c r="M4946" s="178"/>
      <c r="N4946" s="106"/>
      <c r="O4946" s="111"/>
      <c r="P4946" s="111"/>
      <c r="Q4946" s="106"/>
      <c r="R4946" s="106"/>
      <c r="S4946" s="106"/>
      <c r="T4946" s="106"/>
      <c r="U4946" s="106"/>
      <c r="V4946" s="106"/>
      <c r="W4946" s="19"/>
      <c r="X4946" s="2"/>
      <c r="Y4946" s="4"/>
      <c r="Z4946" s="106"/>
      <c r="AA4946" s="114"/>
      <c r="AB4946" s="112"/>
      <c r="AC4946" s="178"/>
      <c r="AD4946" s="11"/>
      <c r="AE4946" s="106"/>
      <c r="AF4946" s="106"/>
      <c r="AG4946" s="106"/>
      <c r="AH4946" s="115"/>
      <c r="AI4946" s="116"/>
      <c r="AO4946" s="26"/>
      <c r="AP4946" s="26"/>
    </row>
    <row r="4947" spans="1:42" ht="15" customHeight="1" x14ac:dyDescent="0.25">
      <c r="A4947" s="105"/>
      <c r="B4947" s="106"/>
      <c r="C4947" s="2"/>
      <c r="D4947" s="2"/>
      <c r="E4947" s="106"/>
      <c r="F4947" s="107"/>
      <c r="G4947" s="108"/>
      <c r="H4947" s="109"/>
      <c r="I4947" s="109"/>
      <c r="J4947" s="110"/>
      <c r="K4947" s="117"/>
      <c r="L4947" s="178"/>
      <c r="M4947" s="178"/>
      <c r="N4947" s="106"/>
      <c r="O4947" s="111"/>
      <c r="P4947" s="111"/>
      <c r="Q4947" s="106"/>
      <c r="R4947" s="106"/>
      <c r="S4947" s="106"/>
      <c r="T4947" s="106"/>
      <c r="U4947" s="106"/>
      <c r="V4947" s="106"/>
      <c r="W4947" s="19"/>
      <c r="X4947" s="2"/>
      <c r="Y4947" s="4"/>
      <c r="Z4947" s="106"/>
      <c r="AA4947" s="114"/>
      <c r="AB4947" s="112"/>
      <c r="AC4947" s="178"/>
      <c r="AD4947" s="11"/>
      <c r="AE4947" s="106"/>
      <c r="AF4947" s="106"/>
      <c r="AG4947" s="106"/>
      <c r="AH4947" s="115"/>
      <c r="AI4947" s="116"/>
      <c r="AO4947" s="26"/>
      <c r="AP4947" s="26"/>
    </row>
    <row r="4948" spans="1:42" ht="15" customHeight="1" x14ac:dyDescent="0.25">
      <c r="A4948" s="105"/>
      <c r="B4948" s="106"/>
      <c r="C4948" s="2"/>
      <c r="D4948" s="2"/>
      <c r="E4948" s="106"/>
      <c r="F4948" s="107"/>
      <c r="G4948" s="108"/>
      <c r="H4948" s="109"/>
      <c r="I4948" s="109"/>
      <c r="J4948" s="110"/>
      <c r="K4948" s="117"/>
      <c r="L4948" s="178"/>
      <c r="M4948" s="178"/>
      <c r="N4948" s="106"/>
      <c r="O4948" s="111"/>
      <c r="P4948" s="111"/>
      <c r="Q4948" s="106"/>
      <c r="R4948" s="106"/>
      <c r="S4948" s="106"/>
      <c r="T4948" s="106"/>
      <c r="U4948" s="106"/>
      <c r="V4948" s="106"/>
      <c r="W4948" s="19"/>
      <c r="X4948" s="2"/>
      <c r="Y4948" s="4"/>
      <c r="Z4948" s="106"/>
      <c r="AA4948" s="114"/>
      <c r="AB4948" s="112"/>
      <c r="AC4948" s="178"/>
      <c r="AD4948" s="11"/>
      <c r="AE4948" s="106"/>
      <c r="AF4948" s="106"/>
      <c r="AG4948" s="106"/>
      <c r="AH4948" s="115"/>
      <c r="AI4948" s="116"/>
      <c r="AO4948" s="26"/>
      <c r="AP4948" s="26"/>
    </row>
    <row r="4949" spans="1:42" ht="15" customHeight="1" x14ac:dyDescent="0.25">
      <c r="A4949" s="105"/>
      <c r="B4949" s="106"/>
      <c r="C4949" s="2"/>
      <c r="D4949" s="2"/>
      <c r="E4949" s="106"/>
      <c r="F4949" s="107"/>
      <c r="G4949" s="108"/>
      <c r="H4949" s="109"/>
      <c r="I4949" s="109"/>
      <c r="J4949" s="110"/>
      <c r="K4949" s="117"/>
      <c r="L4949" s="178"/>
      <c r="M4949" s="178"/>
      <c r="N4949" s="106"/>
      <c r="O4949" s="111"/>
      <c r="P4949" s="111"/>
      <c r="Q4949" s="106"/>
      <c r="R4949" s="106"/>
      <c r="S4949" s="106"/>
      <c r="T4949" s="106"/>
      <c r="U4949" s="106"/>
      <c r="V4949" s="106"/>
      <c r="W4949" s="19"/>
      <c r="X4949" s="2"/>
      <c r="Y4949" s="4"/>
      <c r="Z4949" s="106"/>
      <c r="AA4949" s="114"/>
      <c r="AB4949" s="112"/>
      <c r="AC4949" s="178"/>
      <c r="AD4949" s="11"/>
      <c r="AE4949" s="106"/>
      <c r="AF4949" s="106"/>
      <c r="AG4949" s="106"/>
      <c r="AH4949" s="115"/>
      <c r="AI4949" s="116"/>
      <c r="AO4949" s="26"/>
      <c r="AP4949" s="26"/>
    </row>
    <row r="4950" spans="1:42" ht="15" customHeight="1" x14ac:dyDescent="0.25">
      <c r="A4950" s="105"/>
      <c r="B4950" s="106"/>
      <c r="C4950" s="2"/>
      <c r="D4950" s="2"/>
      <c r="E4950" s="106"/>
      <c r="F4950" s="107"/>
      <c r="G4950" s="108"/>
      <c r="H4950" s="109"/>
      <c r="I4950" s="109"/>
      <c r="J4950" s="110"/>
      <c r="K4950" s="117"/>
      <c r="L4950" s="178"/>
      <c r="M4950" s="178"/>
      <c r="N4950" s="106"/>
      <c r="O4950" s="111"/>
      <c r="P4950" s="111"/>
      <c r="Q4950" s="106"/>
      <c r="R4950" s="106"/>
      <c r="S4950" s="106"/>
      <c r="T4950" s="106"/>
      <c r="U4950" s="106"/>
      <c r="V4950" s="106"/>
      <c r="W4950" s="19"/>
      <c r="X4950" s="2"/>
      <c r="Y4950" s="4"/>
      <c r="Z4950" s="106"/>
      <c r="AA4950" s="114"/>
      <c r="AB4950" s="112"/>
      <c r="AC4950" s="178"/>
      <c r="AD4950" s="11"/>
      <c r="AE4950" s="106"/>
      <c r="AF4950" s="106"/>
      <c r="AG4950" s="106"/>
      <c r="AH4950" s="115"/>
      <c r="AI4950" s="116"/>
      <c r="AO4950" s="26"/>
      <c r="AP4950" s="26"/>
    </row>
    <row r="4951" spans="1:42" ht="15" customHeight="1" x14ac:dyDescent="0.25">
      <c r="A4951" s="105"/>
      <c r="B4951" s="106"/>
      <c r="C4951" s="2"/>
      <c r="D4951" s="2"/>
      <c r="E4951" s="106"/>
      <c r="F4951" s="107"/>
      <c r="G4951" s="108"/>
      <c r="H4951" s="109"/>
      <c r="I4951" s="109"/>
      <c r="J4951" s="110"/>
      <c r="K4951" s="117"/>
      <c r="L4951" s="178"/>
      <c r="M4951" s="178"/>
      <c r="N4951" s="106"/>
      <c r="O4951" s="111"/>
      <c r="P4951" s="111"/>
      <c r="Q4951" s="106"/>
      <c r="R4951" s="106"/>
      <c r="S4951" s="106"/>
      <c r="T4951" s="106"/>
      <c r="U4951" s="106"/>
      <c r="V4951" s="106"/>
      <c r="W4951" s="19"/>
      <c r="X4951" s="2"/>
      <c r="Y4951" s="4"/>
      <c r="Z4951" s="106"/>
      <c r="AA4951" s="114"/>
      <c r="AB4951" s="112"/>
      <c r="AC4951" s="178"/>
      <c r="AD4951" s="11"/>
      <c r="AE4951" s="106"/>
      <c r="AF4951" s="106"/>
      <c r="AG4951" s="106"/>
      <c r="AH4951" s="115"/>
      <c r="AI4951" s="116"/>
      <c r="AO4951" s="26"/>
      <c r="AP4951" s="26"/>
    </row>
    <row r="4952" spans="1:42" ht="15" customHeight="1" x14ac:dyDescent="0.25">
      <c r="A4952" s="105"/>
      <c r="B4952" s="106"/>
      <c r="C4952" s="2"/>
      <c r="D4952" s="2"/>
      <c r="E4952" s="106"/>
      <c r="F4952" s="107"/>
      <c r="G4952" s="108"/>
      <c r="H4952" s="109"/>
      <c r="I4952" s="109"/>
      <c r="J4952" s="110"/>
      <c r="K4952" s="117"/>
      <c r="L4952" s="178"/>
      <c r="M4952" s="178"/>
      <c r="N4952" s="106"/>
      <c r="O4952" s="111"/>
      <c r="P4952" s="111"/>
      <c r="Q4952" s="106"/>
      <c r="R4952" s="106"/>
      <c r="S4952" s="106"/>
      <c r="T4952" s="106"/>
      <c r="U4952" s="106"/>
      <c r="V4952" s="106"/>
      <c r="W4952" s="19"/>
      <c r="X4952" s="2"/>
      <c r="Y4952" s="4"/>
      <c r="Z4952" s="106"/>
      <c r="AA4952" s="114"/>
      <c r="AB4952" s="112"/>
      <c r="AC4952" s="178"/>
      <c r="AD4952" s="11"/>
      <c r="AE4952" s="106"/>
      <c r="AF4952" s="106"/>
      <c r="AG4952" s="106"/>
      <c r="AH4952" s="115"/>
      <c r="AI4952" s="116"/>
      <c r="AO4952" s="26"/>
      <c r="AP4952" s="26"/>
    </row>
    <row r="4953" spans="1:42" ht="15" customHeight="1" x14ac:dyDescent="0.25">
      <c r="A4953" s="105"/>
      <c r="B4953" s="106"/>
      <c r="C4953" s="2"/>
      <c r="D4953" s="2"/>
      <c r="E4953" s="106"/>
      <c r="F4953" s="107"/>
      <c r="G4953" s="108"/>
      <c r="H4953" s="109"/>
      <c r="I4953" s="109"/>
      <c r="J4953" s="110"/>
      <c r="K4953" s="117"/>
      <c r="L4953" s="178"/>
      <c r="M4953" s="178"/>
      <c r="N4953" s="106"/>
      <c r="O4953" s="111"/>
      <c r="P4953" s="111"/>
      <c r="Q4953" s="106"/>
      <c r="R4953" s="106"/>
      <c r="S4953" s="106"/>
      <c r="T4953" s="106"/>
      <c r="U4953" s="106"/>
      <c r="V4953" s="106"/>
      <c r="W4953" s="19"/>
      <c r="X4953" s="2"/>
      <c r="Y4953" s="4"/>
      <c r="Z4953" s="106"/>
      <c r="AA4953" s="114"/>
      <c r="AB4953" s="112"/>
      <c r="AC4953" s="178"/>
      <c r="AD4953" s="11"/>
      <c r="AE4953" s="106"/>
      <c r="AF4953" s="106"/>
      <c r="AG4953" s="106"/>
      <c r="AH4953" s="115"/>
      <c r="AI4953" s="116"/>
      <c r="AO4953" s="26"/>
      <c r="AP4953" s="26"/>
    </row>
    <row r="4954" spans="1:42" ht="15" customHeight="1" x14ac:dyDescent="0.25">
      <c r="A4954" s="105"/>
      <c r="B4954" s="106"/>
      <c r="C4954" s="2"/>
      <c r="D4954" s="2"/>
      <c r="E4954" s="106"/>
      <c r="F4954" s="107"/>
      <c r="G4954" s="108"/>
      <c r="H4954" s="109"/>
      <c r="I4954" s="109"/>
      <c r="J4954" s="110"/>
      <c r="K4954" s="117"/>
      <c r="L4954" s="178"/>
      <c r="M4954" s="178"/>
      <c r="N4954" s="106"/>
      <c r="O4954" s="111"/>
      <c r="P4954" s="111"/>
      <c r="Q4954" s="106"/>
      <c r="R4954" s="106"/>
      <c r="S4954" s="106"/>
      <c r="T4954" s="106"/>
      <c r="U4954" s="106"/>
      <c r="V4954" s="106"/>
      <c r="W4954" s="19"/>
      <c r="X4954" s="2"/>
      <c r="Y4954" s="4"/>
      <c r="Z4954" s="106"/>
      <c r="AA4954" s="114"/>
      <c r="AB4954" s="112"/>
      <c r="AC4954" s="178"/>
      <c r="AD4954" s="11"/>
      <c r="AE4954" s="106"/>
      <c r="AF4954" s="106"/>
      <c r="AG4954" s="106"/>
      <c r="AH4954" s="115"/>
      <c r="AI4954" s="116"/>
      <c r="AO4954" s="26"/>
      <c r="AP4954" s="26"/>
    </row>
    <row r="4955" spans="1:42" ht="15" customHeight="1" x14ac:dyDescent="0.25">
      <c r="A4955" s="105"/>
      <c r="B4955" s="106"/>
      <c r="C4955" s="2"/>
      <c r="D4955" s="2"/>
      <c r="E4955" s="106"/>
      <c r="F4955" s="107"/>
      <c r="G4955" s="108"/>
      <c r="H4955" s="109"/>
      <c r="I4955" s="109"/>
      <c r="J4955" s="110"/>
      <c r="K4955" s="117"/>
      <c r="L4955" s="178"/>
      <c r="M4955" s="178"/>
      <c r="N4955" s="106"/>
      <c r="O4955" s="111"/>
      <c r="P4955" s="111"/>
      <c r="Q4955" s="106"/>
      <c r="R4955" s="106"/>
      <c r="S4955" s="106"/>
      <c r="T4955" s="106"/>
      <c r="U4955" s="106"/>
      <c r="V4955" s="106"/>
      <c r="W4955" s="19"/>
      <c r="X4955" s="2"/>
      <c r="Y4955" s="4"/>
      <c r="Z4955" s="106"/>
      <c r="AA4955" s="114"/>
      <c r="AB4955" s="112"/>
      <c r="AC4955" s="178"/>
      <c r="AD4955" s="11"/>
      <c r="AE4955" s="106"/>
      <c r="AF4955" s="106"/>
      <c r="AG4955" s="106"/>
      <c r="AH4955" s="115"/>
      <c r="AI4955" s="116"/>
      <c r="AO4955" s="26"/>
      <c r="AP4955" s="26"/>
    </row>
    <row r="4956" spans="1:42" ht="15" customHeight="1" x14ac:dyDescent="0.25">
      <c r="A4956" s="105"/>
      <c r="B4956" s="106"/>
      <c r="C4956" s="2"/>
      <c r="D4956" s="2"/>
      <c r="E4956" s="106"/>
      <c r="F4956" s="107"/>
      <c r="G4956" s="108"/>
      <c r="H4956" s="109"/>
      <c r="I4956" s="109"/>
      <c r="J4956" s="110"/>
      <c r="K4956" s="117"/>
      <c r="L4956" s="178"/>
      <c r="M4956" s="178"/>
      <c r="N4956" s="106"/>
      <c r="O4956" s="111"/>
      <c r="P4956" s="111"/>
      <c r="Q4956" s="106"/>
      <c r="R4956" s="106"/>
      <c r="S4956" s="106"/>
      <c r="T4956" s="106"/>
      <c r="U4956" s="106"/>
      <c r="V4956" s="106"/>
      <c r="W4956" s="19"/>
      <c r="X4956" s="2"/>
      <c r="Y4956" s="4"/>
      <c r="Z4956" s="106"/>
      <c r="AA4956" s="114"/>
      <c r="AB4956" s="112"/>
      <c r="AC4956" s="178"/>
      <c r="AD4956" s="11"/>
      <c r="AE4956" s="106"/>
      <c r="AF4956" s="106"/>
      <c r="AG4956" s="106"/>
      <c r="AH4956" s="115"/>
      <c r="AI4956" s="116"/>
      <c r="AO4956" s="26"/>
      <c r="AP4956" s="26"/>
    </row>
    <row r="4957" spans="1:42" ht="15" customHeight="1" x14ac:dyDescent="0.25">
      <c r="A4957" s="105"/>
      <c r="B4957" s="106"/>
      <c r="C4957" s="2"/>
      <c r="D4957" s="2"/>
      <c r="E4957" s="106"/>
      <c r="F4957" s="107"/>
      <c r="G4957" s="108"/>
      <c r="H4957" s="109"/>
      <c r="I4957" s="109"/>
      <c r="J4957" s="110"/>
      <c r="K4957" s="117"/>
      <c r="L4957" s="178"/>
      <c r="M4957" s="178"/>
      <c r="N4957" s="106"/>
      <c r="O4957" s="111"/>
      <c r="P4957" s="111"/>
      <c r="Q4957" s="106"/>
      <c r="R4957" s="106"/>
      <c r="S4957" s="106"/>
      <c r="T4957" s="106"/>
      <c r="U4957" s="106"/>
      <c r="V4957" s="106"/>
      <c r="W4957" s="19"/>
      <c r="X4957" s="2"/>
      <c r="Y4957" s="4"/>
      <c r="Z4957" s="106"/>
      <c r="AA4957" s="114"/>
      <c r="AB4957" s="112"/>
      <c r="AC4957" s="178"/>
      <c r="AD4957" s="11"/>
      <c r="AE4957" s="106"/>
      <c r="AF4957" s="106"/>
      <c r="AG4957" s="106"/>
      <c r="AH4957" s="115"/>
      <c r="AI4957" s="116"/>
      <c r="AO4957" s="26"/>
      <c r="AP4957" s="26"/>
    </row>
    <row r="4958" spans="1:42" ht="15" customHeight="1" x14ac:dyDescent="0.25">
      <c r="A4958" s="105"/>
      <c r="B4958" s="106"/>
      <c r="C4958" s="2"/>
      <c r="D4958" s="2"/>
      <c r="E4958" s="106"/>
      <c r="F4958" s="107"/>
      <c r="G4958" s="108"/>
      <c r="H4958" s="109"/>
      <c r="I4958" s="109"/>
      <c r="J4958" s="110"/>
      <c r="K4958" s="117"/>
      <c r="L4958" s="178"/>
      <c r="M4958" s="178"/>
      <c r="N4958" s="106"/>
      <c r="O4958" s="111"/>
      <c r="P4958" s="111"/>
      <c r="Q4958" s="106"/>
      <c r="R4958" s="106"/>
      <c r="S4958" s="106"/>
      <c r="T4958" s="106"/>
      <c r="U4958" s="106"/>
      <c r="V4958" s="106"/>
      <c r="W4958" s="19"/>
      <c r="X4958" s="2"/>
      <c r="Y4958" s="4"/>
      <c r="Z4958" s="106"/>
      <c r="AA4958" s="114"/>
      <c r="AB4958" s="112"/>
      <c r="AC4958" s="178"/>
      <c r="AD4958" s="11"/>
      <c r="AE4958" s="106"/>
      <c r="AF4958" s="106"/>
      <c r="AG4958" s="106"/>
      <c r="AH4958" s="115"/>
      <c r="AI4958" s="116"/>
      <c r="AO4958" s="26"/>
      <c r="AP4958" s="26"/>
    </row>
    <row r="4959" spans="1:42" ht="15" customHeight="1" x14ac:dyDescent="0.25">
      <c r="A4959" s="105"/>
      <c r="B4959" s="106"/>
      <c r="C4959" s="2"/>
      <c r="D4959" s="2"/>
      <c r="E4959" s="106"/>
      <c r="F4959" s="107"/>
      <c r="G4959" s="108"/>
      <c r="H4959" s="109"/>
      <c r="I4959" s="109"/>
      <c r="J4959" s="110"/>
      <c r="K4959" s="117"/>
      <c r="L4959" s="178"/>
      <c r="M4959" s="178"/>
      <c r="N4959" s="106"/>
      <c r="O4959" s="111"/>
      <c r="P4959" s="111"/>
      <c r="Q4959" s="106"/>
      <c r="R4959" s="106"/>
      <c r="S4959" s="106"/>
      <c r="T4959" s="106"/>
      <c r="U4959" s="106"/>
      <c r="V4959" s="106"/>
      <c r="W4959" s="19"/>
      <c r="X4959" s="2"/>
      <c r="Y4959" s="4"/>
      <c r="Z4959" s="106"/>
      <c r="AA4959" s="114"/>
      <c r="AB4959" s="112"/>
      <c r="AC4959" s="178"/>
      <c r="AD4959" s="11"/>
      <c r="AE4959" s="106"/>
      <c r="AF4959" s="106"/>
      <c r="AG4959" s="106"/>
      <c r="AH4959" s="115"/>
      <c r="AI4959" s="116"/>
      <c r="AO4959" s="26"/>
      <c r="AP4959" s="26"/>
    </row>
    <row r="4960" spans="1:42" ht="15" customHeight="1" x14ac:dyDescent="0.25">
      <c r="A4960" s="105"/>
      <c r="B4960" s="106"/>
      <c r="C4960" s="2"/>
      <c r="D4960" s="2"/>
      <c r="E4960" s="106"/>
      <c r="F4960" s="107"/>
      <c r="G4960" s="108"/>
      <c r="H4960" s="109"/>
      <c r="I4960" s="109"/>
      <c r="J4960" s="110"/>
      <c r="K4960" s="117"/>
      <c r="L4960" s="178"/>
      <c r="M4960" s="178"/>
      <c r="N4960" s="106"/>
      <c r="O4960" s="111"/>
      <c r="P4960" s="111"/>
      <c r="Q4960" s="106"/>
      <c r="R4960" s="106"/>
      <c r="S4960" s="106"/>
      <c r="T4960" s="106"/>
      <c r="U4960" s="106"/>
      <c r="V4960" s="106"/>
      <c r="W4960" s="19"/>
      <c r="X4960" s="2"/>
      <c r="Y4960" s="4"/>
      <c r="Z4960" s="106"/>
      <c r="AA4960" s="114"/>
      <c r="AB4960" s="112"/>
      <c r="AC4960" s="178"/>
      <c r="AD4960" s="11"/>
      <c r="AE4960" s="106"/>
      <c r="AF4960" s="106"/>
      <c r="AG4960" s="106"/>
      <c r="AH4960" s="115"/>
      <c r="AI4960" s="116"/>
      <c r="AO4960" s="26"/>
      <c r="AP4960" s="26"/>
    </row>
    <row r="4961" spans="1:42" ht="15" customHeight="1" x14ac:dyDescent="0.25">
      <c r="A4961" s="105"/>
      <c r="B4961" s="106"/>
      <c r="C4961" s="2"/>
      <c r="D4961" s="2"/>
      <c r="E4961" s="106"/>
      <c r="F4961" s="107"/>
      <c r="G4961" s="108"/>
      <c r="H4961" s="109"/>
      <c r="I4961" s="109"/>
      <c r="J4961" s="110"/>
      <c r="K4961" s="117"/>
      <c r="L4961" s="178"/>
      <c r="M4961" s="178"/>
      <c r="N4961" s="106"/>
      <c r="O4961" s="111"/>
      <c r="P4961" s="111"/>
      <c r="Q4961" s="106"/>
      <c r="R4961" s="106"/>
      <c r="S4961" s="106"/>
      <c r="T4961" s="106"/>
      <c r="U4961" s="106"/>
      <c r="V4961" s="106"/>
      <c r="W4961" s="19"/>
      <c r="X4961" s="2"/>
      <c r="Y4961" s="4"/>
      <c r="Z4961" s="106"/>
      <c r="AA4961" s="114"/>
      <c r="AB4961" s="112"/>
      <c r="AC4961" s="178"/>
      <c r="AD4961" s="11"/>
      <c r="AE4961" s="106"/>
      <c r="AF4961" s="106"/>
      <c r="AG4961" s="106"/>
      <c r="AH4961" s="115"/>
      <c r="AI4961" s="116"/>
      <c r="AO4961" s="26"/>
      <c r="AP4961" s="26"/>
    </row>
    <row r="4962" spans="1:42" ht="15" customHeight="1" x14ac:dyDescent="0.25">
      <c r="A4962" s="105"/>
      <c r="B4962" s="106"/>
      <c r="C4962" s="2"/>
      <c r="D4962" s="2"/>
      <c r="E4962" s="106"/>
      <c r="F4962" s="107"/>
      <c r="G4962" s="108"/>
      <c r="H4962" s="109"/>
      <c r="I4962" s="109"/>
      <c r="J4962" s="110"/>
      <c r="K4962" s="117"/>
      <c r="L4962" s="178"/>
      <c r="M4962" s="178"/>
      <c r="N4962" s="106"/>
      <c r="O4962" s="111"/>
      <c r="P4962" s="111"/>
      <c r="Q4962" s="106"/>
      <c r="R4962" s="106"/>
      <c r="S4962" s="106"/>
      <c r="T4962" s="106"/>
      <c r="U4962" s="106"/>
      <c r="V4962" s="106"/>
      <c r="W4962" s="19"/>
      <c r="X4962" s="2"/>
      <c r="Y4962" s="4"/>
      <c r="Z4962" s="106"/>
      <c r="AA4962" s="114"/>
      <c r="AB4962" s="112"/>
      <c r="AC4962" s="178"/>
      <c r="AD4962" s="11"/>
      <c r="AE4962" s="106"/>
      <c r="AF4962" s="106"/>
      <c r="AG4962" s="106"/>
      <c r="AH4962" s="115"/>
      <c r="AI4962" s="116"/>
      <c r="AO4962" s="26"/>
      <c r="AP4962" s="26"/>
    </row>
    <row r="4963" spans="1:42" ht="15" customHeight="1" x14ac:dyDescent="0.25">
      <c r="A4963" s="105"/>
      <c r="B4963" s="106"/>
      <c r="C4963" s="2"/>
      <c r="D4963" s="2"/>
      <c r="E4963" s="106"/>
      <c r="F4963" s="107"/>
      <c r="G4963" s="108"/>
      <c r="H4963" s="109"/>
      <c r="I4963" s="109"/>
      <c r="J4963" s="110"/>
      <c r="K4963" s="117"/>
      <c r="L4963" s="178"/>
      <c r="M4963" s="178"/>
      <c r="N4963" s="106"/>
      <c r="O4963" s="111"/>
      <c r="P4963" s="111"/>
      <c r="Q4963" s="106"/>
      <c r="R4963" s="106"/>
      <c r="S4963" s="106"/>
      <c r="T4963" s="106"/>
      <c r="U4963" s="106"/>
      <c r="V4963" s="106"/>
      <c r="W4963" s="19"/>
      <c r="X4963" s="2"/>
      <c r="Y4963" s="4"/>
      <c r="Z4963" s="106"/>
      <c r="AA4963" s="114"/>
      <c r="AB4963" s="112"/>
      <c r="AC4963" s="178"/>
      <c r="AD4963" s="11"/>
      <c r="AE4963" s="106"/>
      <c r="AF4963" s="106"/>
      <c r="AG4963" s="106"/>
      <c r="AH4963" s="115"/>
      <c r="AI4963" s="116"/>
      <c r="AO4963" s="26"/>
      <c r="AP4963" s="26"/>
    </row>
    <row r="4964" spans="1:42" ht="15" customHeight="1" x14ac:dyDescent="0.25">
      <c r="A4964" s="105"/>
      <c r="B4964" s="106"/>
      <c r="C4964" s="2"/>
      <c r="D4964" s="2"/>
      <c r="E4964" s="106"/>
      <c r="F4964" s="107"/>
      <c r="G4964" s="108"/>
      <c r="H4964" s="109"/>
      <c r="I4964" s="109"/>
      <c r="J4964" s="110"/>
      <c r="K4964" s="117"/>
      <c r="L4964" s="178"/>
      <c r="M4964" s="178"/>
      <c r="N4964" s="106"/>
      <c r="O4964" s="111"/>
      <c r="P4964" s="111"/>
      <c r="Q4964" s="106"/>
      <c r="R4964" s="106"/>
      <c r="S4964" s="106"/>
      <c r="T4964" s="106"/>
      <c r="U4964" s="106"/>
      <c r="V4964" s="106"/>
      <c r="W4964" s="19"/>
      <c r="X4964" s="2"/>
      <c r="Y4964" s="4"/>
      <c r="Z4964" s="106"/>
      <c r="AA4964" s="114"/>
      <c r="AB4964" s="112"/>
      <c r="AC4964" s="178"/>
      <c r="AD4964" s="11"/>
      <c r="AE4964" s="106"/>
      <c r="AF4964" s="106"/>
      <c r="AG4964" s="106"/>
      <c r="AH4964" s="115"/>
      <c r="AI4964" s="116"/>
      <c r="AO4964" s="26"/>
      <c r="AP4964" s="26"/>
    </row>
    <row r="4965" spans="1:42" ht="15" customHeight="1" x14ac:dyDescent="0.25">
      <c r="A4965" s="105"/>
      <c r="B4965" s="106"/>
      <c r="C4965" s="2"/>
      <c r="D4965" s="2"/>
      <c r="E4965" s="106"/>
      <c r="F4965" s="107"/>
      <c r="G4965" s="108"/>
      <c r="H4965" s="109"/>
      <c r="I4965" s="109"/>
      <c r="J4965" s="110"/>
      <c r="K4965" s="117"/>
      <c r="L4965" s="178"/>
      <c r="M4965" s="178"/>
      <c r="N4965" s="106"/>
      <c r="O4965" s="111"/>
      <c r="P4965" s="111"/>
      <c r="Q4965" s="106"/>
      <c r="R4965" s="106"/>
      <c r="S4965" s="106"/>
      <c r="T4965" s="106"/>
      <c r="U4965" s="106"/>
      <c r="V4965" s="106"/>
      <c r="W4965" s="19"/>
      <c r="X4965" s="2"/>
      <c r="Y4965" s="4"/>
      <c r="Z4965" s="106"/>
      <c r="AA4965" s="114"/>
      <c r="AB4965" s="112"/>
      <c r="AC4965" s="178"/>
      <c r="AD4965" s="11"/>
      <c r="AE4965" s="106"/>
      <c r="AF4965" s="106"/>
      <c r="AG4965" s="106"/>
      <c r="AH4965" s="115"/>
      <c r="AI4965" s="116"/>
      <c r="AO4965" s="26"/>
      <c r="AP4965" s="26"/>
    </row>
    <row r="4966" spans="1:42" ht="15" customHeight="1" x14ac:dyDescent="0.25">
      <c r="A4966" s="105"/>
      <c r="B4966" s="106"/>
      <c r="C4966" s="2"/>
      <c r="D4966" s="2"/>
      <c r="E4966" s="106"/>
      <c r="F4966" s="107"/>
      <c r="G4966" s="108"/>
      <c r="H4966" s="109"/>
      <c r="I4966" s="109"/>
      <c r="J4966" s="110"/>
      <c r="K4966" s="117"/>
      <c r="L4966" s="178"/>
      <c r="M4966" s="178"/>
      <c r="N4966" s="106"/>
      <c r="O4966" s="111"/>
      <c r="P4966" s="111"/>
      <c r="Q4966" s="106"/>
      <c r="R4966" s="106"/>
      <c r="S4966" s="106"/>
      <c r="T4966" s="106"/>
      <c r="U4966" s="106"/>
      <c r="V4966" s="106"/>
      <c r="W4966" s="19"/>
      <c r="X4966" s="2"/>
      <c r="Y4966" s="4"/>
      <c r="Z4966" s="106"/>
      <c r="AA4966" s="114"/>
      <c r="AB4966" s="112"/>
      <c r="AC4966" s="178"/>
      <c r="AD4966" s="11"/>
      <c r="AE4966" s="106"/>
      <c r="AF4966" s="106"/>
      <c r="AG4966" s="106"/>
      <c r="AH4966" s="115"/>
      <c r="AI4966" s="116"/>
      <c r="AO4966" s="26"/>
      <c r="AP4966" s="26"/>
    </row>
    <row r="4967" spans="1:42" ht="15" customHeight="1" x14ac:dyDescent="0.25">
      <c r="A4967" s="105"/>
      <c r="B4967" s="106"/>
      <c r="C4967" s="2"/>
      <c r="D4967" s="2"/>
      <c r="E4967" s="106"/>
      <c r="F4967" s="107"/>
      <c r="G4967" s="108"/>
      <c r="H4967" s="109"/>
      <c r="I4967" s="109"/>
      <c r="J4967" s="110"/>
      <c r="K4967" s="117"/>
      <c r="L4967" s="178"/>
      <c r="M4967" s="178"/>
      <c r="N4967" s="106"/>
      <c r="O4967" s="111"/>
      <c r="P4967" s="111"/>
      <c r="Q4967" s="106"/>
      <c r="R4967" s="106"/>
      <c r="S4967" s="106"/>
      <c r="T4967" s="106"/>
      <c r="U4967" s="106"/>
      <c r="V4967" s="106"/>
      <c r="W4967" s="19"/>
      <c r="X4967" s="2"/>
      <c r="Y4967" s="4"/>
      <c r="Z4967" s="106"/>
      <c r="AA4967" s="114"/>
      <c r="AB4967" s="112"/>
      <c r="AC4967" s="178"/>
      <c r="AD4967" s="11"/>
      <c r="AE4967" s="106"/>
      <c r="AF4967" s="106"/>
      <c r="AG4967" s="106"/>
      <c r="AH4967" s="115"/>
      <c r="AI4967" s="116"/>
      <c r="AO4967" s="26"/>
      <c r="AP4967" s="26"/>
    </row>
    <row r="4968" spans="1:42" ht="15" customHeight="1" x14ac:dyDescent="0.25">
      <c r="A4968" s="105"/>
      <c r="B4968" s="106"/>
      <c r="C4968" s="2"/>
      <c r="D4968" s="2"/>
      <c r="E4968" s="106"/>
      <c r="F4968" s="107"/>
      <c r="G4968" s="108"/>
      <c r="H4968" s="109"/>
      <c r="I4968" s="109"/>
      <c r="J4968" s="110"/>
      <c r="K4968" s="117"/>
      <c r="L4968" s="178"/>
      <c r="M4968" s="178"/>
      <c r="N4968" s="106"/>
      <c r="O4968" s="111"/>
      <c r="P4968" s="111"/>
      <c r="Q4968" s="106"/>
      <c r="R4968" s="106"/>
      <c r="S4968" s="106"/>
      <c r="T4968" s="106"/>
      <c r="U4968" s="106"/>
      <c r="V4968" s="106"/>
      <c r="W4968" s="19"/>
      <c r="X4968" s="2"/>
      <c r="Y4968" s="4"/>
      <c r="Z4968" s="106"/>
      <c r="AA4968" s="114"/>
      <c r="AB4968" s="112"/>
      <c r="AC4968" s="178"/>
      <c r="AD4968" s="11"/>
      <c r="AE4968" s="106"/>
      <c r="AF4968" s="106"/>
      <c r="AG4968" s="106"/>
      <c r="AH4968" s="115"/>
      <c r="AI4968" s="116"/>
      <c r="AO4968" s="26"/>
      <c r="AP4968" s="26"/>
    </row>
    <row r="4969" spans="1:42" ht="15" customHeight="1" x14ac:dyDescent="0.25">
      <c r="A4969" s="105"/>
      <c r="B4969" s="106"/>
      <c r="C4969" s="2"/>
      <c r="D4969" s="2"/>
      <c r="E4969" s="106"/>
      <c r="F4969" s="107"/>
      <c r="G4969" s="108"/>
      <c r="H4969" s="109"/>
      <c r="I4969" s="109"/>
      <c r="J4969" s="110"/>
      <c r="K4969" s="117"/>
      <c r="L4969" s="178"/>
      <c r="M4969" s="178"/>
      <c r="N4969" s="106"/>
      <c r="O4969" s="111"/>
      <c r="P4969" s="111"/>
      <c r="Q4969" s="106"/>
      <c r="R4969" s="106"/>
      <c r="S4969" s="106"/>
      <c r="T4969" s="106"/>
      <c r="U4969" s="106"/>
      <c r="V4969" s="106"/>
      <c r="W4969" s="19"/>
      <c r="X4969" s="2"/>
      <c r="Y4969" s="4"/>
      <c r="Z4969" s="106"/>
      <c r="AA4969" s="114"/>
      <c r="AB4969" s="112"/>
      <c r="AC4969" s="178"/>
      <c r="AD4969" s="11"/>
      <c r="AE4969" s="106"/>
      <c r="AF4969" s="106"/>
      <c r="AG4969" s="106"/>
      <c r="AH4969" s="115"/>
      <c r="AI4969" s="116"/>
      <c r="AO4969" s="26"/>
      <c r="AP4969" s="26"/>
    </row>
    <row r="4970" spans="1:42" ht="15" customHeight="1" x14ac:dyDescent="0.25">
      <c r="A4970" s="105"/>
      <c r="B4970" s="106"/>
      <c r="C4970" s="2"/>
      <c r="D4970" s="2"/>
      <c r="E4970" s="106"/>
      <c r="F4970" s="107"/>
      <c r="G4970" s="108"/>
      <c r="H4970" s="109"/>
      <c r="I4970" s="109"/>
      <c r="J4970" s="110"/>
      <c r="K4970" s="117"/>
      <c r="L4970" s="178"/>
      <c r="M4970" s="178"/>
      <c r="N4970" s="106"/>
      <c r="O4970" s="111"/>
      <c r="P4970" s="111"/>
      <c r="Q4970" s="106"/>
      <c r="R4970" s="106"/>
      <c r="S4970" s="106"/>
      <c r="T4970" s="106"/>
      <c r="U4970" s="106"/>
      <c r="V4970" s="106"/>
      <c r="W4970" s="19"/>
      <c r="X4970" s="2"/>
      <c r="Y4970" s="4"/>
      <c r="Z4970" s="106"/>
      <c r="AA4970" s="114"/>
      <c r="AB4970" s="112"/>
      <c r="AC4970" s="178"/>
      <c r="AD4970" s="11"/>
      <c r="AE4970" s="106"/>
      <c r="AF4970" s="106"/>
      <c r="AG4970" s="106"/>
      <c r="AH4970" s="115"/>
      <c r="AI4970" s="116"/>
      <c r="AO4970" s="26"/>
      <c r="AP4970" s="26"/>
    </row>
    <row r="4971" spans="1:42" ht="15" customHeight="1" x14ac:dyDescent="0.25">
      <c r="A4971" s="105"/>
      <c r="B4971" s="106"/>
      <c r="C4971" s="2"/>
      <c r="D4971" s="2"/>
      <c r="E4971" s="106"/>
      <c r="F4971" s="107"/>
      <c r="G4971" s="108"/>
      <c r="H4971" s="109"/>
      <c r="I4971" s="109"/>
      <c r="J4971" s="110"/>
      <c r="K4971" s="117"/>
      <c r="L4971" s="178"/>
      <c r="M4971" s="178"/>
      <c r="N4971" s="106"/>
      <c r="O4971" s="111"/>
      <c r="P4971" s="111"/>
      <c r="Q4971" s="106"/>
      <c r="R4971" s="106"/>
      <c r="S4971" s="106"/>
      <c r="T4971" s="106"/>
      <c r="U4971" s="106"/>
      <c r="V4971" s="106"/>
      <c r="W4971" s="19"/>
      <c r="X4971" s="2"/>
      <c r="Y4971" s="4"/>
      <c r="Z4971" s="106"/>
      <c r="AA4971" s="114"/>
      <c r="AB4971" s="112"/>
      <c r="AC4971" s="178"/>
      <c r="AD4971" s="11"/>
      <c r="AE4971" s="106"/>
      <c r="AF4971" s="106"/>
      <c r="AG4971" s="106"/>
      <c r="AH4971" s="115"/>
      <c r="AI4971" s="116"/>
      <c r="AO4971" s="26"/>
      <c r="AP4971" s="26"/>
    </row>
    <row r="4972" spans="1:42" ht="15" customHeight="1" x14ac:dyDescent="0.25">
      <c r="A4972" s="105"/>
      <c r="B4972" s="106"/>
      <c r="C4972" s="2"/>
      <c r="D4972" s="2"/>
      <c r="E4972" s="106"/>
      <c r="F4972" s="107"/>
      <c r="G4972" s="108"/>
      <c r="H4972" s="109"/>
      <c r="I4972" s="109"/>
      <c r="J4972" s="110"/>
      <c r="K4972" s="117"/>
      <c r="L4972" s="178"/>
      <c r="M4972" s="178"/>
      <c r="N4972" s="106"/>
      <c r="O4972" s="111"/>
      <c r="P4972" s="111"/>
      <c r="Q4972" s="106"/>
      <c r="R4972" s="106"/>
      <c r="S4972" s="106"/>
      <c r="T4972" s="106"/>
      <c r="U4972" s="106"/>
      <c r="V4972" s="106"/>
      <c r="W4972" s="19"/>
      <c r="X4972" s="2"/>
      <c r="Y4972" s="4"/>
      <c r="Z4972" s="106"/>
      <c r="AA4972" s="114"/>
      <c r="AB4972" s="112"/>
      <c r="AC4972" s="178"/>
      <c r="AD4972" s="11"/>
      <c r="AE4972" s="106"/>
      <c r="AF4972" s="106"/>
      <c r="AG4972" s="106"/>
      <c r="AH4972" s="115"/>
      <c r="AI4972" s="116"/>
      <c r="AO4972" s="26"/>
      <c r="AP4972" s="26"/>
    </row>
    <row r="4973" spans="1:42" ht="15" customHeight="1" x14ac:dyDescent="0.25">
      <c r="A4973" s="105"/>
      <c r="B4973" s="106"/>
      <c r="C4973" s="2"/>
      <c r="D4973" s="2"/>
      <c r="E4973" s="106"/>
      <c r="F4973" s="107"/>
      <c r="G4973" s="108"/>
      <c r="H4973" s="109"/>
      <c r="I4973" s="109"/>
      <c r="J4973" s="110"/>
      <c r="K4973" s="117"/>
      <c r="L4973" s="178"/>
      <c r="M4973" s="178"/>
      <c r="N4973" s="106"/>
      <c r="O4973" s="111"/>
      <c r="P4973" s="111"/>
      <c r="Q4973" s="106"/>
      <c r="R4973" s="106"/>
      <c r="S4973" s="106"/>
      <c r="T4973" s="106"/>
      <c r="U4973" s="106"/>
      <c r="V4973" s="106"/>
      <c r="W4973" s="19"/>
      <c r="X4973" s="2"/>
      <c r="Y4973" s="4"/>
      <c r="Z4973" s="106"/>
      <c r="AA4973" s="114"/>
      <c r="AB4973" s="112"/>
      <c r="AC4973" s="178"/>
      <c r="AD4973" s="11"/>
      <c r="AE4973" s="106"/>
      <c r="AF4973" s="106"/>
      <c r="AG4973" s="106"/>
      <c r="AH4973" s="115"/>
      <c r="AI4973" s="116"/>
      <c r="AO4973" s="26"/>
      <c r="AP4973" s="26"/>
    </row>
    <row r="4974" spans="1:42" ht="15" customHeight="1" x14ac:dyDescent="0.25">
      <c r="A4974" s="105"/>
      <c r="B4974" s="106"/>
      <c r="C4974" s="2"/>
      <c r="D4974" s="2"/>
      <c r="E4974" s="106"/>
      <c r="F4974" s="107"/>
      <c r="G4974" s="108"/>
      <c r="H4974" s="109"/>
      <c r="I4974" s="109"/>
      <c r="J4974" s="110"/>
      <c r="K4974" s="117"/>
      <c r="L4974" s="178"/>
      <c r="M4974" s="178"/>
      <c r="N4974" s="106"/>
      <c r="O4974" s="111"/>
      <c r="P4974" s="111"/>
      <c r="Q4974" s="106"/>
      <c r="R4974" s="106"/>
      <c r="S4974" s="106"/>
      <c r="T4974" s="106"/>
      <c r="U4974" s="106"/>
      <c r="V4974" s="106"/>
      <c r="W4974" s="19"/>
      <c r="X4974" s="2"/>
      <c r="Y4974" s="4"/>
      <c r="Z4974" s="106"/>
      <c r="AA4974" s="114"/>
      <c r="AB4974" s="112"/>
      <c r="AC4974" s="178"/>
      <c r="AD4974" s="11"/>
      <c r="AE4974" s="106"/>
      <c r="AF4974" s="106"/>
      <c r="AG4974" s="106"/>
      <c r="AH4974" s="115"/>
      <c r="AI4974" s="116"/>
      <c r="AO4974" s="26"/>
      <c r="AP4974" s="26"/>
    </row>
    <row r="4975" spans="1:42" ht="15" customHeight="1" x14ac:dyDescent="0.25">
      <c r="A4975" s="105"/>
      <c r="B4975" s="106"/>
      <c r="C4975" s="2"/>
      <c r="D4975" s="2"/>
      <c r="E4975" s="106"/>
      <c r="F4975" s="107"/>
      <c r="G4975" s="108"/>
      <c r="H4975" s="109"/>
      <c r="I4975" s="109"/>
      <c r="J4975" s="110"/>
      <c r="K4975" s="117"/>
      <c r="L4975" s="178"/>
      <c r="M4975" s="178"/>
      <c r="N4975" s="106"/>
      <c r="O4975" s="111"/>
      <c r="P4975" s="111"/>
      <c r="Q4975" s="106"/>
      <c r="R4975" s="106"/>
      <c r="S4975" s="106"/>
      <c r="T4975" s="106"/>
      <c r="U4975" s="106"/>
      <c r="V4975" s="106"/>
      <c r="W4975" s="19"/>
      <c r="X4975" s="2"/>
      <c r="Y4975" s="4"/>
      <c r="Z4975" s="106"/>
      <c r="AA4975" s="114"/>
      <c r="AB4975" s="112"/>
      <c r="AC4975" s="178"/>
      <c r="AD4975" s="11"/>
      <c r="AE4975" s="106"/>
      <c r="AF4975" s="106"/>
      <c r="AG4975" s="106"/>
      <c r="AH4975" s="115"/>
      <c r="AI4975" s="116"/>
      <c r="AO4975" s="26"/>
      <c r="AP4975" s="26"/>
    </row>
    <row r="4976" spans="1:42" ht="15" customHeight="1" x14ac:dyDescent="0.25">
      <c r="A4976" s="105"/>
      <c r="B4976" s="106"/>
      <c r="C4976" s="2"/>
      <c r="D4976" s="2"/>
      <c r="E4976" s="106"/>
      <c r="F4976" s="107"/>
      <c r="G4976" s="108"/>
      <c r="H4976" s="109"/>
      <c r="I4976" s="109"/>
      <c r="J4976" s="110"/>
      <c r="K4976" s="117"/>
      <c r="L4976" s="178"/>
      <c r="M4976" s="178"/>
      <c r="N4976" s="106"/>
      <c r="O4976" s="111"/>
      <c r="P4976" s="111"/>
      <c r="Q4976" s="106"/>
      <c r="R4976" s="106"/>
      <c r="S4976" s="106"/>
      <c r="T4976" s="106"/>
      <c r="U4976" s="106"/>
      <c r="V4976" s="106"/>
      <c r="W4976" s="19"/>
      <c r="X4976" s="2"/>
      <c r="Y4976" s="4"/>
      <c r="Z4976" s="106"/>
      <c r="AA4976" s="114"/>
      <c r="AB4976" s="112"/>
      <c r="AC4976" s="178"/>
      <c r="AD4976" s="11"/>
      <c r="AE4976" s="106"/>
      <c r="AF4976" s="106"/>
      <c r="AG4976" s="106"/>
      <c r="AH4976" s="115"/>
      <c r="AI4976" s="116"/>
      <c r="AO4976" s="26"/>
      <c r="AP4976" s="26"/>
    </row>
    <row r="4977" spans="1:42" ht="15" customHeight="1" x14ac:dyDescent="0.25">
      <c r="A4977" s="105"/>
      <c r="B4977" s="106"/>
      <c r="C4977" s="2"/>
      <c r="D4977" s="2"/>
      <c r="E4977" s="106"/>
      <c r="F4977" s="107"/>
      <c r="G4977" s="108"/>
      <c r="H4977" s="109"/>
      <c r="I4977" s="109"/>
      <c r="J4977" s="110"/>
      <c r="K4977" s="117"/>
      <c r="L4977" s="178"/>
      <c r="M4977" s="178"/>
      <c r="N4977" s="106"/>
      <c r="O4977" s="111"/>
      <c r="P4977" s="111"/>
      <c r="Q4977" s="106"/>
      <c r="R4977" s="106"/>
      <c r="S4977" s="106"/>
      <c r="T4977" s="106"/>
      <c r="U4977" s="106"/>
      <c r="V4977" s="106"/>
      <c r="W4977" s="19"/>
      <c r="X4977" s="2"/>
      <c r="Y4977" s="4"/>
      <c r="Z4977" s="106"/>
      <c r="AA4977" s="114"/>
      <c r="AB4977" s="112"/>
      <c r="AC4977" s="178"/>
      <c r="AD4977" s="11"/>
      <c r="AE4977" s="106"/>
      <c r="AF4977" s="106"/>
      <c r="AG4977" s="106"/>
      <c r="AH4977" s="115"/>
      <c r="AI4977" s="116"/>
      <c r="AO4977" s="26"/>
      <c r="AP4977" s="26"/>
    </row>
    <row r="4978" spans="1:42" ht="15" customHeight="1" x14ac:dyDescent="0.25">
      <c r="A4978" s="105"/>
      <c r="B4978" s="106"/>
      <c r="C4978" s="2"/>
      <c r="D4978" s="2"/>
      <c r="E4978" s="106"/>
      <c r="F4978" s="107"/>
      <c r="G4978" s="108"/>
      <c r="H4978" s="109"/>
      <c r="I4978" s="109"/>
      <c r="J4978" s="110"/>
      <c r="K4978" s="117"/>
      <c r="L4978" s="178"/>
      <c r="M4978" s="178"/>
      <c r="N4978" s="106"/>
      <c r="O4978" s="111"/>
      <c r="P4978" s="111"/>
      <c r="Q4978" s="106"/>
      <c r="R4978" s="106"/>
      <c r="S4978" s="106"/>
      <c r="T4978" s="106"/>
      <c r="U4978" s="106"/>
      <c r="V4978" s="106"/>
      <c r="W4978" s="19"/>
      <c r="X4978" s="2"/>
      <c r="Y4978" s="4"/>
      <c r="Z4978" s="106"/>
      <c r="AA4978" s="114"/>
      <c r="AB4978" s="112"/>
      <c r="AC4978" s="178"/>
      <c r="AD4978" s="11"/>
      <c r="AE4978" s="106"/>
      <c r="AF4978" s="106"/>
      <c r="AG4978" s="106"/>
      <c r="AH4978" s="115"/>
      <c r="AI4978" s="116"/>
      <c r="AO4978" s="26"/>
      <c r="AP4978" s="26"/>
    </row>
    <row r="4979" spans="1:42" ht="15" customHeight="1" x14ac:dyDescent="0.25">
      <c r="A4979" s="105"/>
      <c r="B4979" s="106"/>
      <c r="C4979" s="2"/>
      <c r="D4979" s="2"/>
      <c r="E4979" s="106"/>
      <c r="F4979" s="107"/>
      <c r="G4979" s="108"/>
      <c r="H4979" s="109"/>
      <c r="I4979" s="109"/>
      <c r="J4979" s="110"/>
      <c r="K4979" s="117"/>
      <c r="L4979" s="178"/>
      <c r="M4979" s="178"/>
      <c r="N4979" s="106"/>
      <c r="O4979" s="111"/>
      <c r="P4979" s="111"/>
      <c r="Q4979" s="106"/>
      <c r="R4979" s="106"/>
      <c r="S4979" s="106"/>
      <c r="T4979" s="106"/>
      <c r="U4979" s="106"/>
      <c r="V4979" s="106"/>
      <c r="W4979" s="19"/>
      <c r="X4979" s="2"/>
      <c r="Y4979" s="4"/>
      <c r="Z4979" s="106"/>
      <c r="AA4979" s="114"/>
      <c r="AB4979" s="112"/>
      <c r="AC4979" s="178"/>
      <c r="AD4979" s="11"/>
      <c r="AE4979" s="106"/>
      <c r="AF4979" s="106"/>
      <c r="AG4979" s="106"/>
      <c r="AH4979" s="115"/>
      <c r="AI4979" s="116"/>
      <c r="AO4979" s="26"/>
      <c r="AP4979" s="26"/>
    </row>
    <row r="4980" spans="1:42" ht="15" customHeight="1" x14ac:dyDescent="0.25">
      <c r="A4980" s="105"/>
      <c r="B4980" s="106"/>
      <c r="C4980" s="2"/>
      <c r="D4980" s="2"/>
      <c r="E4980" s="106"/>
      <c r="F4980" s="107"/>
      <c r="G4980" s="108"/>
      <c r="H4980" s="109"/>
      <c r="I4980" s="109"/>
      <c r="J4980" s="110"/>
      <c r="K4980" s="117"/>
      <c r="L4980" s="178"/>
      <c r="M4980" s="178"/>
      <c r="N4980" s="106"/>
      <c r="O4980" s="111"/>
      <c r="P4980" s="111"/>
      <c r="Q4980" s="106"/>
      <c r="R4980" s="106"/>
      <c r="S4980" s="106"/>
      <c r="T4980" s="106"/>
      <c r="U4980" s="106"/>
      <c r="V4980" s="106"/>
      <c r="W4980" s="19"/>
      <c r="X4980" s="2"/>
      <c r="Y4980" s="4"/>
      <c r="Z4980" s="106"/>
      <c r="AA4980" s="114"/>
      <c r="AB4980" s="112"/>
      <c r="AC4980" s="178"/>
      <c r="AD4980" s="11"/>
      <c r="AE4980" s="106"/>
      <c r="AF4980" s="106"/>
      <c r="AG4980" s="106"/>
      <c r="AH4980" s="115"/>
      <c r="AI4980" s="116"/>
      <c r="AO4980" s="26"/>
      <c r="AP4980" s="26"/>
    </row>
    <row r="4981" spans="1:42" ht="15" customHeight="1" x14ac:dyDescent="0.25">
      <c r="A4981" s="105"/>
      <c r="B4981" s="106"/>
      <c r="C4981" s="2"/>
      <c r="D4981" s="2"/>
      <c r="E4981" s="106"/>
      <c r="F4981" s="107"/>
      <c r="G4981" s="108"/>
      <c r="H4981" s="109"/>
      <c r="I4981" s="109"/>
      <c r="J4981" s="110"/>
      <c r="K4981" s="117"/>
      <c r="L4981" s="178"/>
      <c r="M4981" s="178"/>
      <c r="N4981" s="106"/>
      <c r="O4981" s="111"/>
      <c r="P4981" s="111"/>
      <c r="Q4981" s="106"/>
      <c r="R4981" s="106"/>
      <c r="S4981" s="106"/>
      <c r="T4981" s="106"/>
      <c r="U4981" s="106"/>
      <c r="V4981" s="106"/>
      <c r="W4981" s="19"/>
      <c r="X4981" s="2"/>
      <c r="Y4981" s="4"/>
      <c r="Z4981" s="106"/>
      <c r="AA4981" s="114"/>
      <c r="AB4981" s="112"/>
      <c r="AC4981" s="178"/>
      <c r="AD4981" s="11"/>
      <c r="AE4981" s="106"/>
      <c r="AF4981" s="106"/>
      <c r="AG4981" s="106"/>
      <c r="AH4981" s="115"/>
      <c r="AI4981" s="116"/>
      <c r="AO4981" s="26"/>
      <c r="AP4981" s="26"/>
    </row>
    <row r="4982" spans="1:42" ht="15" customHeight="1" x14ac:dyDescent="0.25">
      <c r="A4982" s="105"/>
      <c r="B4982" s="106"/>
      <c r="C4982" s="2"/>
      <c r="D4982" s="2"/>
      <c r="E4982" s="106"/>
      <c r="F4982" s="107"/>
      <c r="G4982" s="108"/>
      <c r="H4982" s="109"/>
      <c r="I4982" s="109"/>
      <c r="J4982" s="110"/>
      <c r="K4982" s="117"/>
      <c r="L4982" s="178"/>
      <c r="M4982" s="178"/>
      <c r="N4982" s="106"/>
      <c r="O4982" s="111"/>
      <c r="P4982" s="111"/>
      <c r="Q4982" s="106"/>
      <c r="R4982" s="106"/>
      <c r="S4982" s="106"/>
      <c r="T4982" s="106"/>
      <c r="U4982" s="106"/>
      <c r="V4982" s="106"/>
      <c r="W4982" s="19"/>
      <c r="X4982" s="2"/>
      <c r="Y4982" s="4"/>
      <c r="Z4982" s="106"/>
      <c r="AA4982" s="114"/>
      <c r="AB4982" s="112"/>
      <c r="AC4982" s="178"/>
      <c r="AD4982" s="11"/>
      <c r="AE4982" s="106"/>
      <c r="AF4982" s="106"/>
      <c r="AG4982" s="106"/>
      <c r="AH4982" s="115"/>
      <c r="AI4982" s="116"/>
      <c r="AO4982" s="26"/>
      <c r="AP4982" s="26"/>
    </row>
    <row r="4983" spans="1:42" ht="15" customHeight="1" x14ac:dyDescent="0.25">
      <c r="A4983" s="105"/>
      <c r="B4983" s="106"/>
      <c r="C4983" s="2"/>
      <c r="D4983" s="2"/>
      <c r="E4983" s="106"/>
      <c r="F4983" s="107"/>
      <c r="G4983" s="108"/>
      <c r="H4983" s="109"/>
      <c r="I4983" s="109"/>
      <c r="J4983" s="110"/>
      <c r="K4983" s="117"/>
      <c r="L4983" s="178"/>
      <c r="M4983" s="178"/>
      <c r="N4983" s="106"/>
      <c r="O4983" s="111"/>
      <c r="P4983" s="111"/>
      <c r="Q4983" s="106"/>
      <c r="R4983" s="106"/>
      <c r="S4983" s="106"/>
      <c r="T4983" s="106"/>
      <c r="U4983" s="106"/>
      <c r="V4983" s="106"/>
      <c r="W4983" s="19"/>
      <c r="X4983" s="2"/>
      <c r="Y4983" s="4"/>
      <c r="Z4983" s="106"/>
      <c r="AA4983" s="114"/>
      <c r="AB4983" s="112"/>
      <c r="AC4983" s="178"/>
      <c r="AD4983" s="11"/>
      <c r="AE4983" s="106"/>
      <c r="AF4983" s="106"/>
      <c r="AG4983" s="106"/>
      <c r="AH4983" s="115"/>
      <c r="AI4983" s="116"/>
      <c r="AO4983" s="26"/>
      <c r="AP4983" s="26"/>
    </row>
    <row r="4984" spans="1:42" ht="15" customHeight="1" x14ac:dyDescent="0.25">
      <c r="A4984" s="105"/>
      <c r="B4984" s="106"/>
      <c r="C4984" s="2"/>
      <c r="D4984" s="2"/>
      <c r="E4984" s="106"/>
      <c r="F4984" s="107"/>
      <c r="G4984" s="108"/>
      <c r="H4984" s="109"/>
      <c r="I4984" s="109"/>
      <c r="J4984" s="110"/>
      <c r="K4984" s="117"/>
      <c r="L4984" s="178"/>
      <c r="M4984" s="178"/>
      <c r="N4984" s="106"/>
      <c r="O4984" s="111"/>
      <c r="P4984" s="111"/>
      <c r="Q4984" s="106"/>
      <c r="R4984" s="106"/>
      <c r="S4984" s="106"/>
      <c r="T4984" s="106"/>
      <c r="U4984" s="106"/>
      <c r="V4984" s="106"/>
      <c r="W4984" s="19"/>
      <c r="X4984" s="2"/>
      <c r="Y4984" s="4"/>
      <c r="Z4984" s="106"/>
      <c r="AA4984" s="114"/>
      <c r="AB4984" s="112"/>
      <c r="AC4984" s="178"/>
      <c r="AD4984" s="11"/>
      <c r="AE4984" s="106"/>
      <c r="AF4984" s="106"/>
      <c r="AG4984" s="106"/>
      <c r="AH4984" s="115"/>
      <c r="AI4984" s="116"/>
      <c r="AO4984" s="26"/>
      <c r="AP4984" s="26"/>
    </row>
    <row r="4985" spans="1:42" ht="15" customHeight="1" x14ac:dyDescent="0.25">
      <c r="A4985" s="105"/>
      <c r="B4985" s="106"/>
      <c r="C4985" s="2"/>
      <c r="D4985" s="2"/>
      <c r="E4985" s="106"/>
      <c r="F4985" s="107"/>
      <c r="G4985" s="108"/>
      <c r="H4985" s="109"/>
      <c r="I4985" s="109"/>
      <c r="J4985" s="110"/>
      <c r="K4985" s="117"/>
      <c r="L4985" s="178"/>
      <c r="M4985" s="178"/>
      <c r="N4985" s="106"/>
      <c r="O4985" s="111"/>
      <c r="P4985" s="111"/>
      <c r="Q4985" s="106"/>
      <c r="R4985" s="106"/>
      <c r="S4985" s="106"/>
      <c r="T4985" s="106"/>
      <c r="U4985" s="106"/>
      <c r="V4985" s="106"/>
      <c r="W4985" s="19"/>
      <c r="X4985" s="2"/>
      <c r="Y4985" s="4"/>
      <c r="Z4985" s="106"/>
      <c r="AA4985" s="114"/>
      <c r="AB4985" s="112"/>
      <c r="AC4985" s="178"/>
      <c r="AD4985" s="11"/>
      <c r="AE4985" s="106"/>
      <c r="AF4985" s="106"/>
      <c r="AG4985" s="106"/>
      <c r="AH4985" s="115"/>
      <c r="AI4985" s="116"/>
      <c r="AO4985" s="26"/>
      <c r="AP4985" s="26"/>
    </row>
    <row r="4986" spans="1:42" ht="15" customHeight="1" x14ac:dyDescent="0.25">
      <c r="A4986" s="105"/>
      <c r="B4986" s="106"/>
      <c r="C4986" s="2"/>
      <c r="D4986" s="2"/>
      <c r="E4986" s="106"/>
      <c r="F4986" s="107"/>
      <c r="G4986" s="108"/>
      <c r="H4986" s="109"/>
      <c r="I4986" s="109"/>
      <c r="J4986" s="110"/>
      <c r="K4986" s="117"/>
      <c r="L4986" s="178"/>
      <c r="M4986" s="178"/>
      <c r="N4986" s="106"/>
      <c r="O4986" s="111"/>
      <c r="P4986" s="111"/>
      <c r="Q4986" s="106"/>
      <c r="R4986" s="106"/>
      <c r="S4986" s="106"/>
      <c r="T4986" s="106"/>
      <c r="U4986" s="106"/>
      <c r="V4986" s="106"/>
      <c r="W4986" s="19"/>
      <c r="X4986" s="2"/>
      <c r="Y4986" s="4"/>
      <c r="Z4986" s="106"/>
      <c r="AA4986" s="114"/>
      <c r="AB4986" s="112"/>
      <c r="AC4986" s="178"/>
      <c r="AD4986" s="11"/>
      <c r="AE4986" s="106"/>
      <c r="AF4986" s="106"/>
      <c r="AG4986" s="106"/>
      <c r="AH4986" s="115"/>
      <c r="AI4986" s="116"/>
      <c r="AO4986" s="26"/>
      <c r="AP4986" s="26"/>
    </row>
    <row r="4987" spans="1:42" ht="15" customHeight="1" x14ac:dyDescent="0.25">
      <c r="A4987" s="105"/>
      <c r="B4987" s="106"/>
      <c r="C4987" s="2"/>
      <c r="D4987" s="2"/>
      <c r="E4987" s="106"/>
      <c r="F4987" s="107"/>
      <c r="G4987" s="108"/>
      <c r="H4987" s="109"/>
      <c r="I4987" s="109"/>
      <c r="J4987" s="110"/>
      <c r="K4987" s="117"/>
      <c r="L4987" s="178"/>
      <c r="M4987" s="178"/>
      <c r="N4987" s="106"/>
      <c r="O4987" s="111"/>
      <c r="P4987" s="111"/>
      <c r="Q4987" s="106"/>
      <c r="R4987" s="106"/>
      <c r="S4987" s="106"/>
      <c r="T4987" s="106"/>
      <c r="U4987" s="106"/>
      <c r="V4987" s="106"/>
      <c r="W4987" s="19"/>
      <c r="X4987" s="2"/>
      <c r="Y4987" s="4"/>
      <c r="Z4987" s="106"/>
      <c r="AA4987" s="114"/>
      <c r="AB4987" s="112"/>
      <c r="AC4987" s="178"/>
      <c r="AD4987" s="11"/>
      <c r="AE4987" s="106"/>
      <c r="AF4987" s="106"/>
      <c r="AG4987" s="106"/>
      <c r="AH4987" s="115"/>
      <c r="AI4987" s="116"/>
      <c r="AO4987" s="26"/>
      <c r="AP4987" s="26"/>
    </row>
    <row r="4988" spans="1:42" ht="15" customHeight="1" x14ac:dyDescent="0.25">
      <c r="A4988" s="105"/>
      <c r="B4988" s="106"/>
      <c r="C4988" s="2"/>
      <c r="D4988" s="2"/>
      <c r="E4988" s="106"/>
      <c r="F4988" s="107"/>
      <c r="G4988" s="108"/>
      <c r="H4988" s="109"/>
      <c r="I4988" s="109"/>
      <c r="J4988" s="110"/>
      <c r="K4988" s="117"/>
      <c r="L4988" s="178"/>
      <c r="M4988" s="178"/>
      <c r="N4988" s="106"/>
      <c r="O4988" s="111"/>
      <c r="P4988" s="111"/>
      <c r="Q4988" s="106"/>
      <c r="R4988" s="106"/>
      <c r="S4988" s="106"/>
      <c r="T4988" s="106"/>
      <c r="U4988" s="106"/>
      <c r="V4988" s="106"/>
      <c r="W4988" s="19"/>
      <c r="X4988" s="2"/>
      <c r="Y4988" s="4"/>
      <c r="Z4988" s="106"/>
      <c r="AA4988" s="114"/>
      <c r="AB4988" s="112"/>
      <c r="AC4988" s="178"/>
      <c r="AD4988" s="11"/>
      <c r="AE4988" s="106"/>
      <c r="AF4988" s="106"/>
      <c r="AG4988" s="106"/>
      <c r="AH4988" s="115"/>
      <c r="AI4988" s="116"/>
      <c r="AO4988" s="26"/>
      <c r="AP4988" s="26"/>
    </row>
    <row r="4989" spans="1:42" ht="15" customHeight="1" x14ac:dyDescent="0.25">
      <c r="A4989" s="105"/>
      <c r="B4989" s="106"/>
      <c r="C4989" s="2"/>
      <c r="D4989" s="2"/>
      <c r="E4989" s="106"/>
      <c r="F4989" s="107"/>
      <c r="G4989" s="108"/>
      <c r="H4989" s="109"/>
      <c r="I4989" s="109"/>
      <c r="J4989" s="110"/>
      <c r="K4989" s="117"/>
      <c r="L4989" s="178"/>
      <c r="M4989" s="178"/>
      <c r="N4989" s="106"/>
      <c r="O4989" s="111"/>
      <c r="P4989" s="111"/>
      <c r="Q4989" s="106"/>
      <c r="R4989" s="106"/>
      <c r="S4989" s="106"/>
      <c r="T4989" s="106"/>
      <c r="U4989" s="106"/>
      <c r="V4989" s="106"/>
      <c r="W4989" s="19"/>
      <c r="X4989" s="2"/>
      <c r="Y4989" s="4"/>
      <c r="Z4989" s="106"/>
      <c r="AA4989" s="114"/>
      <c r="AB4989" s="112"/>
      <c r="AC4989" s="178"/>
      <c r="AD4989" s="11"/>
      <c r="AE4989" s="106"/>
      <c r="AF4989" s="106"/>
      <c r="AG4989" s="106"/>
      <c r="AH4989" s="115"/>
      <c r="AI4989" s="116"/>
      <c r="AO4989" s="26"/>
      <c r="AP4989" s="26"/>
    </row>
    <row r="4990" spans="1:42" ht="15" customHeight="1" x14ac:dyDescent="0.25">
      <c r="A4990" s="105"/>
      <c r="B4990" s="106"/>
      <c r="C4990" s="2"/>
      <c r="D4990" s="2"/>
      <c r="E4990" s="106"/>
      <c r="F4990" s="107"/>
      <c r="G4990" s="108"/>
      <c r="H4990" s="109"/>
      <c r="I4990" s="109"/>
      <c r="J4990" s="110"/>
      <c r="K4990" s="117"/>
      <c r="L4990" s="178"/>
      <c r="M4990" s="178"/>
      <c r="N4990" s="106"/>
      <c r="O4990" s="111"/>
      <c r="P4990" s="111"/>
      <c r="Q4990" s="106"/>
      <c r="R4990" s="106"/>
      <c r="S4990" s="106"/>
      <c r="T4990" s="106"/>
      <c r="U4990" s="106"/>
      <c r="V4990" s="106"/>
      <c r="W4990" s="19"/>
      <c r="X4990" s="2"/>
      <c r="Y4990" s="4"/>
      <c r="Z4990" s="106"/>
      <c r="AA4990" s="114"/>
      <c r="AB4990" s="112"/>
      <c r="AC4990" s="178"/>
      <c r="AD4990" s="11"/>
      <c r="AE4990" s="106"/>
      <c r="AF4990" s="106"/>
      <c r="AG4990" s="106"/>
      <c r="AH4990" s="115"/>
      <c r="AI4990" s="116"/>
      <c r="AO4990" s="26"/>
      <c r="AP4990" s="26"/>
    </row>
    <row r="4991" spans="1:42" ht="15" customHeight="1" x14ac:dyDescent="0.25">
      <c r="A4991" s="105"/>
      <c r="B4991" s="106"/>
      <c r="C4991" s="2"/>
      <c r="D4991" s="2"/>
      <c r="E4991" s="106"/>
      <c r="F4991" s="107"/>
      <c r="G4991" s="108"/>
      <c r="H4991" s="109"/>
      <c r="I4991" s="109"/>
      <c r="J4991" s="110"/>
      <c r="K4991" s="117"/>
      <c r="L4991" s="178"/>
      <c r="M4991" s="178"/>
      <c r="N4991" s="106"/>
      <c r="O4991" s="111"/>
      <c r="P4991" s="111"/>
      <c r="Q4991" s="106"/>
      <c r="R4991" s="106"/>
      <c r="S4991" s="106"/>
      <c r="T4991" s="106"/>
      <c r="U4991" s="106"/>
      <c r="V4991" s="106"/>
      <c r="W4991" s="19"/>
      <c r="X4991" s="2"/>
      <c r="Y4991" s="4"/>
      <c r="Z4991" s="106"/>
      <c r="AA4991" s="114"/>
      <c r="AB4991" s="112"/>
      <c r="AC4991" s="178"/>
      <c r="AD4991" s="11"/>
      <c r="AE4991" s="106"/>
      <c r="AF4991" s="106"/>
      <c r="AG4991" s="106"/>
      <c r="AH4991" s="115"/>
      <c r="AI4991" s="116"/>
      <c r="AO4991" s="26"/>
      <c r="AP4991" s="26"/>
    </row>
    <row r="4992" spans="1:42" ht="15" customHeight="1" x14ac:dyDescent="0.25">
      <c r="A4992" s="105"/>
      <c r="B4992" s="106"/>
      <c r="C4992" s="2"/>
      <c r="D4992" s="2"/>
      <c r="E4992" s="106"/>
      <c r="F4992" s="107"/>
      <c r="G4992" s="108"/>
      <c r="H4992" s="109"/>
      <c r="I4992" s="109"/>
      <c r="J4992" s="110"/>
      <c r="K4992" s="117"/>
      <c r="L4992" s="178"/>
      <c r="M4992" s="178"/>
      <c r="N4992" s="106"/>
      <c r="O4992" s="111"/>
      <c r="P4992" s="111"/>
      <c r="Q4992" s="106"/>
      <c r="R4992" s="106"/>
      <c r="S4992" s="106"/>
      <c r="T4992" s="106"/>
      <c r="U4992" s="106"/>
      <c r="V4992" s="106"/>
      <c r="W4992" s="19"/>
      <c r="X4992" s="2"/>
      <c r="Y4992" s="4"/>
      <c r="Z4992" s="106"/>
      <c r="AA4992" s="114"/>
      <c r="AB4992" s="112"/>
      <c r="AC4992" s="178"/>
      <c r="AD4992" s="11"/>
      <c r="AE4992" s="106"/>
      <c r="AF4992" s="106"/>
      <c r="AG4992" s="106"/>
      <c r="AH4992" s="115"/>
      <c r="AI4992" s="116"/>
      <c r="AO4992" s="26"/>
      <c r="AP4992" s="26"/>
    </row>
    <row r="4993" spans="1:42" ht="15" customHeight="1" x14ac:dyDescent="0.25">
      <c r="A4993" s="105"/>
      <c r="B4993" s="106"/>
      <c r="C4993" s="2"/>
      <c r="D4993" s="2"/>
      <c r="E4993" s="106"/>
      <c r="F4993" s="107"/>
      <c r="G4993" s="108"/>
      <c r="H4993" s="109"/>
      <c r="I4993" s="109"/>
      <c r="J4993" s="110"/>
      <c r="K4993" s="117"/>
      <c r="L4993" s="178"/>
      <c r="M4993" s="178"/>
      <c r="N4993" s="106"/>
      <c r="O4993" s="111"/>
      <c r="P4993" s="111"/>
      <c r="Q4993" s="106"/>
      <c r="R4993" s="106"/>
      <c r="S4993" s="106"/>
      <c r="T4993" s="106"/>
      <c r="U4993" s="106"/>
      <c r="V4993" s="106"/>
      <c r="W4993" s="19"/>
      <c r="X4993" s="2"/>
      <c r="Y4993" s="4"/>
      <c r="Z4993" s="106"/>
      <c r="AA4993" s="114"/>
      <c r="AB4993" s="112"/>
      <c r="AC4993" s="178"/>
      <c r="AD4993" s="11"/>
      <c r="AE4993" s="106"/>
      <c r="AF4993" s="106"/>
      <c r="AG4993" s="106"/>
      <c r="AH4993" s="115"/>
      <c r="AI4993" s="116"/>
      <c r="AO4993" s="26"/>
      <c r="AP4993" s="26"/>
    </row>
    <row r="4994" spans="1:42" ht="15" customHeight="1" x14ac:dyDescent="0.25">
      <c r="A4994" s="105"/>
      <c r="B4994" s="106"/>
      <c r="C4994" s="2"/>
      <c r="D4994" s="2"/>
      <c r="E4994" s="106"/>
      <c r="F4994" s="107"/>
      <c r="G4994" s="108"/>
      <c r="H4994" s="109"/>
      <c r="I4994" s="109"/>
      <c r="J4994" s="110"/>
      <c r="K4994" s="117"/>
      <c r="L4994" s="178"/>
      <c r="M4994" s="178"/>
      <c r="N4994" s="106"/>
      <c r="O4994" s="111"/>
      <c r="P4994" s="111"/>
      <c r="Q4994" s="106"/>
      <c r="R4994" s="106"/>
      <c r="S4994" s="106"/>
      <c r="T4994" s="106"/>
      <c r="U4994" s="106"/>
      <c r="V4994" s="106"/>
      <c r="W4994" s="19"/>
      <c r="X4994" s="2"/>
      <c r="Y4994" s="4"/>
      <c r="Z4994" s="106"/>
      <c r="AA4994" s="114"/>
      <c r="AB4994" s="112"/>
      <c r="AC4994" s="178"/>
      <c r="AD4994" s="11"/>
      <c r="AE4994" s="106"/>
      <c r="AF4994" s="106"/>
      <c r="AG4994" s="106"/>
      <c r="AH4994" s="115"/>
      <c r="AI4994" s="116"/>
      <c r="AO4994" s="26"/>
      <c r="AP4994" s="26"/>
    </row>
    <row r="4995" spans="1:42" ht="15" customHeight="1" x14ac:dyDescent="0.25">
      <c r="A4995" s="105"/>
      <c r="B4995" s="106"/>
      <c r="C4995" s="2"/>
      <c r="D4995" s="2"/>
      <c r="E4995" s="106"/>
      <c r="F4995" s="107"/>
      <c r="G4995" s="108"/>
      <c r="H4995" s="109"/>
      <c r="I4995" s="109"/>
      <c r="J4995" s="110"/>
      <c r="K4995" s="117"/>
      <c r="L4995" s="178"/>
      <c r="M4995" s="178"/>
      <c r="N4995" s="106"/>
      <c r="O4995" s="111"/>
      <c r="P4995" s="111"/>
      <c r="Q4995" s="106"/>
      <c r="R4995" s="106"/>
      <c r="S4995" s="106"/>
      <c r="T4995" s="106"/>
      <c r="U4995" s="106"/>
      <c r="V4995" s="106"/>
      <c r="W4995" s="19"/>
      <c r="X4995" s="2"/>
      <c r="Y4995" s="4"/>
      <c r="Z4995" s="106"/>
      <c r="AA4995" s="114"/>
      <c r="AB4995" s="112"/>
      <c r="AC4995" s="178"/>
      <c r="AD4995" s="11"/>
      <c r="AE4995" s="106"/>
      <c r="AF4995" s="106"/>
      <c r="AG4995" s="106"/>
      <c r="AH4995" s="115"/>
      <c r="AI4995" s="116"/>
      <c r="AO4995" s="26"/>
      <c r="AP4995" s="26"/>
    </row>
    <row r="4996" spans="1:42" ht="15" customHeight="1" x14ac:dyDescent="0.25">
      <c r="A4996" s="105"/>
      <c r="B4996" s="106"/>
      <c r="C4996" s="2"/>
      <c r="D4996" s="2"/>
      <c r="E4996" s="106"/>
      <c r="F4996" s="107"/>
      <c r="G4996" s="108"/>
      <c r="H4996" s="109"/>
      <c r="I4996" s="109"/>
      <c r="J4996" s="110"/>
      <c r="K4996" s="117"/>
      <c r="L4996" s="178"/>
      <c r="M4996" s="178"/>
      <c r="N4996" s="106"/>
      <c r="O4996" s="111"/>
      <c r="P4996" s="111"/>
      <c r="Q4996" s="106"/>
      <c r="R4996" s="106"/>
      <c r="S4996" s="106"/>
      <c r="T4996" s="106"/>
      <c r="U4996" s="106"/>
      <c r="V4996" s="106"/>
      <c r="W4996" s="19"/>
      <c r="X4996" s="2"/>
      <c r="Y4996" s="4"/>
      <c r="Z4996" s="106"/>
      <c r="AA4996" s="114"/>
      <c r="AB4996" s="112"/>
      <c r="AC4996" s="178"/>
      <c r="AD4996" s="11"/>
      <c r="AE4996" s="106"/>
      <c r="AF4996" s="106"/>
      <c r="AG4996" s="106"/>
      <c r="AH4996" s="115"/>
      <c r="AI4996" s="116"/>
      <c r="AO4996" s="26"/>
      <c r="AP4996" s="26"/>
    </row>
    <row r="4997" spans="1:42" ht="15" customHeight="1" x14ac:dyDescent="0.25">
      <c r="A4997" s="105"/>
      <c r="B4997" s="106"/>
      <c r="C4997" s="2"/>
      <c r="D4997" s="2"/>
      <c r="E4997" s="106"/>
      <c r="F4997" s="107"/>
      <c r="G4997" s="108"/>
      <c r="H4997" s="109"/>
      <c r="I4997" s="109"/>
      <c r="J4997" s="110"/>
      <c r="K4997" s="117"/>
      <c r="L4997" s="178"/>
      <c r="M4997" s="178"/>
      <c r="N4997" s="106"/>
      <c r="O4997" s="111"/>
      <c r="P4997" s="111"/>
      <c r="Q4997" s="106"/>
      <c r="R4997" s="106"/>
      <c r="S4997" s="106"/>
      <c r="T4997" s="106"/>
      <c r="U4997" s="106"/>
      <c r="V4997" s="106"/>
      <c r="W4997" s="19"/>
      <c r="X4997" s="2"/>
      <c r="Y4997" s="4"/>
      <c r="Z4997" s="106"/>
      <c r="AA4997" s="114"/>
      <c r="AB4997" s="112"/>
      <c r="AC4997" s="178"/>
      <c r="AD4997" s="11"/>
      <c r="AE4997" s="106"/>
      <c r="AF4997" s="106"/>
      <c r="AG4997" s="106"/>
      <c r="AH4997" s="115"/>
      <c r="AI4997" s="116"/>
      <c r="AO4997" s="26"/>
      <c r="AP4997" s="26"/>
    </row>
    <row r="4998" spans="1:42" ht="15" customHeight="1" x14ac:dyDescent="0.25">
      <c r="A4998" s="105"/>
      <c r="B4998" s="106"/>
      <c r="C4998" s="2"/>
      <c r="D4998" s="2"/>
      <c r="E4998" s="106"/>
      <c r="F4998" s="107"/>
      <c r="G4998" s="108"/>
      <c r="H4998" s="109"/>
      <c r="I4998" s="109"/>
      <c r="J4998" s="110"/>
      <c r="K4998" s="117"/>
      <c r="L4998" s="178"/>
      <c r="M4998" s="178"/>
      <c r="N4998" s="106"/>
      <c r="O4998" s="111"/>
      <c r="P4998" s="111"/>
      <c r="Q4998" s="106"/>
      <c r="R4998" s="106"/>
      <c r="S4998" s="106"/>
      <c r="T4998" s="106"/>
      <c r="U4998" s="106"/>
      <c r="V4998" s="106"/>
      <c r="W4998" s="19"/>
      <c r="X4998" s="2"/>
      <c r="Y4998" s="4"/>
      <c r="Z4998" s="106"/>
      <c r="AA4998" s="114"/>
      <c r="AB4998" s="112"/>
      <c r="AC4998" s="178"/>
      <c r="AD4998" s="11"/>
      <c r="AE4998" s="106"/>
      <c r="AF4998" s="106"/>
      <c r="AG4998" s="106"/>
      <c r="AH4998" s="115"/>
      <c r="AI4998" s="116"/>
      <c r="AO4998" s="26"/>
      <c r="AP4998" s="26"/>
    </row>
    <row r="4999" spans="1:42" ht="15" customHeight="1" x14ac:dyDescent="0.25">
      <c r="A4999" s="105"/>
      <c r="B4999" s="106"/>
      <c r="C4999" s="2"/>
      <c r="D4999" s="2"/>
      <c r="E4999" s="106"/>
      <c r="F4999" s="107"/>
      <c r="G4999" s="108"/>
      <c r="H4999" s="109"/>
      <c r="I4999" s="109"/>
      <c r="J4999" s="110"/>
      <c r="K4999" s="117"/>
      <c r="L4999" s="178"/>
      <c r="M4999" s="178"/>
      <c r="N4999" s="106"/>
      <c r="O4999" s="111"/>
      <c r="P4999" s="111"/>
      <c r="Q4999" s="106"/>
      <c r="R4999" s="106"/>
      <c r="S4999" s="106"/>
      <c r="T4999" s="106"/>
      <c r="U4999" s="106"/>
      <c r="V4999" s="106"/>
      <c r="W4999" s="19"/>
      <c r="X4999" s="2"/>
      <c r="Y4999" s="4"/>
      <c r="Z4999" s="106"/>
      <c r="AA4999" s="114"/>
      <c r="AB4999" s="112"/>
      <c r="AC4999" s="178"/>
      <c r="AD4999" s="11"/>
      <c r="AE4999" s="106"/>
      <c r="AF4999" s="106"/>
      <c r="AG4999" s="106"/>
      <c r="AH4999" s="115"/>
      <c r="AI4999" s="116"/>
      <c r="AO4999" s="26"/>
      <c r="AP4999" s="26"/>
    </row>
    <row r="5000" spans="1:42" ht="15" customHeight="1" x14ac:dyDescent="0.25">
      <c r="A5000" s="105"/>
      <c r="B5000" s="106"/>
      <c r="C5000" s="2"/>
      <c r="D5000" s="2"/>
      <c r="E5000" s="106"/>
      <c r="F5000" s="107"/>
      <c r="G5000" s="108"/>
      <c r="H5000" s="109"/>
      <c r="I5000" s="109"/>
      <c r="J5000" s="110"/>
      <c r="K5000" s="117"/>
      <c r="L5000" s="178"/>
      <c r="M5000" s="178"/>
      <c r="N5000" s="106"/>
      <c r="O5000" s="111"/>
      <c r="P5000" s="111"/>
      <c r="Q5000" s="106"/>
      <c r="R5000" s="106"/>
      <c r="S5000" s="106"/>
      <c r="T5000" s="106"/>
      <c r="U5000" s="106"/>
      <c r="V5000" s="106"/>
      <c r="W5000" s="19"/>
      <c r="X5000" s="2"/>
      <c r="Y5000" s="4"/>
      <c r="Z5000" s="106"/>
      <c r="AA5000" s="114"/>
      <c r="AB5000" s="112"/>
      <c r="AC5000" s="178"/>
      <c r="AD5000" s="11"/>
      <c r="AE5000" s="106"/>
      <c r="AF5000" s="106"/>
      <c r="AG5000" s="106"/>
      <c r="AH5000" s="115"/>
      <c r="AI5000" s="116"/>
      <c r="AO5000" s="26"/>
      <c r="AP5000" s="26"/>
    </row>
    <row r="5001" spans="1:42" ht="15" customHeight="1" x14ac:dyDescent="0.25">
      <c r="A5001" s="105"/>
      <c r="B5001" s="106"/>
      <c r="C5001" s="2"/>
      <c r="D5001" s="2"/>
      <c r="E5001" s="106"/>
      <c r="F5001" s="107"/>
      <c r="G5001" s="108"/>
      <c r="H5001" s="109"/>
      <c r="I5001" s="109"/>
      <c r="J5001" s="110"/>
      <c r="K5001" s="117"/>
      <c r="L5001" s="178"/>
      <c r="M5001" s="178"/>
      <c r="N5001" s="106"/>
      <c r="O5001" s="111"/>
      <c r="P5001" s="111"/>
      <c r="Q5001" s="106"/>
      <c r="R5001" s="106"/>
      <c r="S5001" s="106"/>
      <c r="T5001" s="106"/>
      <c r="U5001" s="106"/>
      <c r="V5001" s="106"/>
      <c r="W5001" s="19"/>
      <c r="X5001" s="2"/>
      <c r="Y5001" s="4"/>
      <c r="Z5001" s="106"/>
      <c r="AA5001" s="114"/>
      <c r="AB5001" s="112"/>
      <c r="AC5001" s="178"/>
      <c r="AD5001" s="11"/>
      <c r="AE5001" s="106"/>
      <c r="AF5001" s="106"/>
      <c r="AG5001" s="106"/>
      <c r="AH5001" s="115"/>
      <c r="AI5001" s="116"/>
      <c r="AO5001" s="26"/>
      <c r="AP5001" s="26"/>
    </row>
    <row r="5002" spans="1:42" ht="15" customHeight="1" x14ac:dyDescent="0.25">
      <c r="A5002" s="105"/>
      <c r="B5002" s="106"/>
      <c r="C5002" s="2"/>
      <c r="D5002" s="2"/>
      <c r="E5002" s="106"/>
      <c r="F5002" s="107"/>
      <c r="G5002" s="108"/>
      <c r="H5002" s="109"/>
      <c r="I5002" s="109"/>
      <c r="J5002" s="110"/>
      <c r="K5002" s="117"/>
      <c r="L5002" s="178"/>
      <c r="M5002" s="178"/>
      <c r="N5002" s="106"/>
      <c r="O5002" s="111"/>
      <c r="P5002" s="111"/>
      <c r="Q5002" s="106"/>
      <c r="R5002" s="106"/>
      <c r="S5002" s="106"/>
      <c r="T5002" s="106"/>
      <c r="U5002" s="106"/>
      <c r="V5002" s="106"/>
      <c r="W5002" s="19"/>
      <c r="X5002" s="2"/>
      <c r="Y5002" s="4"/>
      <c r="Z5002" s="106"/>
      <c r="AA5002" s="114"/>
      <c r="AB5002" s="112"/>
      <c r="AC5002" s="178"/>
      <c r="AD5002" s="11"/>
      <c r="AE5002" s="106"/>
      <c r="AF5002" s="106"/>
      <c r="AG5002" s="106"/>
      <c r="AH5002" s="115"/>
      <c r="AI5002" s="116"/>
      <c r="AO5002" s="26"/>
      <c r="AP5002" s="26"/>
    </row>
    <row r="5003" spans="1:42" ht="15" customHeight="1" x14ac:dyDescent="0.25">
      <c r="A5003" s="105"/>
      <c r="B5003" s="106"/>
      <c r="C5003" s="2"/>
      <c r="D5003" s="2"/>
      <c r="E5003" s="106"/>
      <c r="F5003" s="107"/>
      <c r="G5003" s="108"/>
      <c r="H5003" s="109"/>
      <c r="I5003" s="109"/>
      <c r="J5003" s="110"/>
      <c r="K5003" s="117"/>
      <c r="L5003" s="178"/>
      <c r="M5003" s="178"/>
      <c r="N5003" s="106"/>
      <c r="O5003" s="111"/>
      <c r="P5003" s="111"/>
      <c r="Q5003" s="106"/>
      <c r="R5003" s="106"/>
      <c r="S5003" s="106"/>
      <c r="T5003" s="106"/>
      <c r="U5003" s="106"/>
      <c r="V5003" s="106"/>
      <c r="W5003" s="19"/>
      <c r="X5003" s="2"/>
      <c r="Y5003" s="4"/>
      <c r="Z5003" s="106"/>
      <c r="AA5003" s="114"/>
      <c r="AB5003" s="112"/>
      <c r="AC5003" s="178"/>
      <c r="AD5003" s="11"/>
      <c r="AE5003" s="106"/>
      <c r="AF5003" s="106"/>
      <c r="AG5003" s="106"/>
      <c r="AH5003" s="115"/>
      <c r="AI5003" s="116"/>
      <c r="AO5003" s="26"/>
      <c r="AP5003" s="26"/>
    </row>
    <row r="5004" spans="1:42" ht="15" customHeight="1" x14ac:dyDescent="0.25">
      <c r="A5004" s="105"/>
      <c r="B5004" s="106"/>
      <c r="C5004" s="2"/>
      <c r="D5004" s="2"/>
      <c r="E5004" s="106"/>
      <c r="F5004" s="107"/>
      <c r="G5004" s="108"/>
      <c r="H5004" s="109"/>
      <c r="I5004" s="109"/>
      <c r="J5004" s="110"/>
      <c r="K5004" s="117"/>
      <c r="L5004" s="178"/>
      <c r="M5004" s="178"/>
      <c r="N5004" s="106"/>
      <c r="O5004" s="111"/>
      <c r="P5004" s="111"/>
      <c r="Q5004" s="106"/>
      <c r="R5004" s="106"/>
      <c r="S5004" s="106"/>
      <c r="T5004" s="106"/>
      <c r="U5004" s="106"/>
      <c r="V5004" s="106"/>
      <c r="W5004" s="19"/>
      <c r="X5004" s="2"/>
      <c r="Y5004" s="4"/>
      <c r="Z5004" s="106"/>
      <c r="AA5004" s="114"/>
      <c r="AB5004" s="112"/>
      <c r="AC5004" s="178"/>
      <c r="AD5004" s="11"/>
      <c r="AE5004" s="106"/>
      <c r="AF5004" s="106"/>
      <c r="AG5004" s="106"/>
      <c r="AH5004" s="115"/>
      <c r="AI5004" s="116"/>
      <c r="AO5004" s="26"/>
      <c r="AP5004" s="26"/>
    </row>
    <row r="5005" spans="1:42" ht="15" customHeight="1" x14ac:dyDescent="0.25">
      <c r="A5005" s="105"/>
      <c r="B5005" s="106"/>
      <c r="C5005" s="2"/>
      <c r="D5005" s="2"/>
      <c r="E5005" s="106"/>
      <c r="F5005" s="107"/>
      <c r="G5005" s="108"/>
      <c r="H5005" s="109"/>
      <c r="I5005" s="109"/>
      <c r="J5005" s="110"/>
      <c r="K5005" s="117"/>
      <c r="L5005" s="178"/>
      <c r="M5005" s="178"/>
      <c r="N5005" s="106"/>
      <c r="O5005" s="111"/>
      <c r="P5005" s="111"/>
      <c r="Q5005" s="106"/>
      <c r="R5005" s="106"/>
      <c r="S5005" s="106"/>
      <c r="T5005" s="106"/>
      <c r="U5005" s="106"/>
      <c r="V5005" s="106"/>
      <c r="W5005" s="19"/>
      <c r="X5005" s="2"/>
      <c r="Y5005" s="4"/>
      <c r="Z5005" s="106"/>
      <c r="AA5005" s="114"/>
      <c r="AB5005" s="112"/>
      <c r="AC5005" s="178"/>
      <c r="AD5005" s="11"/>
      <c r="AE5005" s="106"/>
      <c r="AF5005" s="106"/>
      <c r="AG5005" s="106"/>
      <c r="AH5005" s="115"/>
      <c r="AI5005" s="116"/>
      <c r="AO5005" s="26"/>
      <c r="AP5005" s="26"/>
    </row>
    <row r="5006" spans="1:42" ht="15" customHeight="1" x14ac:dyDescent="0.25">
      <c r="A5006" s="105"/>
      <c r="B5006" s="106"/>
      <c r="C5006" s="2"/>
      <c r="D5006" s="2"/>
      <c r="E5006" s="106"/>
      <c r="F5006" s="107"/>
      <c r="G5006" s="108"/>
      <c r="H5006" s="109"/>
      <c r="I5006" s="109"/>
      <c r="J5006" s="110"/>
      <c r="K5006" s="117"/>
      <c r="L5006" s="178"/>
      <c r="M5006" s="178"/>
      <c r="N5006" s="106"/>
      <c r="O5006" s="111"/>
      <c r="P5006" s="111"/>
      <c r="Q5006" s="106"/>
      <c r="R5006" s="106"/>
      <c r="S5006" s="106"/>
      <c r="T5006" s="106"/>
      <c r="U5006" s="106"/>
      <c r="V5006" s="106"/>
      <c r="W5006" s="19"/>
      <c r="X5006" s="2"/>
      <c r="Y5006" s="4"/>
      <c r="Z5006" s="106"/>
      <c r="AA5006" s="114"/>
      <c r="AB5006" s="112"/>
      <c r="AC5006" s="178"/>
      <c r="AD5006" s="11"/>
      <c r="AE5006" s="106"/>
      <c r="AF5006" s="106"/>
      <c r="AG5006" s="106"/>
      <c r="AH5006" s="115"/>
      <c r="AI5006" s="116"/>
      <c r="AO5006" s="26"/>
      <c r="AP5006" s="26"/>
    </row>
    <row r="5007" spans="1:42" ht="15" customHeight="1" x14ac:dyDescent="0.25">
      <c r="A5007" s="105"/>
      <c r="B5007" s="106"/>
      <c r="C5007" s="2"/>
      <c r="D5007" s="2"/>
      <c r="E5007" s="106"/>
      <c r="F5007" s="107"/>
      <c r="G5007" s="108"/>
      <c r="H5007" s="109"/>
      <c r="I5007" s="109"/>
      <c r="J5007" s="110"/>
      <c r="K5007" s="117"/>
      <c r="L5007" s="178"/>
      <c r="M5007" s="178"/>
      <c r="N5007" s="106"/>
      <c r="O5007" s="111"/>
      <c r="P5007" s="111"/>
      <c r="Q5007" s="106"/>
      <c r="R5007" s="106"/>
      <c r="S5007" s="106"/>
      <c r="T5007" s="106"/>
      <c r="U5007" s="106"/>
      <c r="V5007" s="106"/>
      <c r="W5007" s="19"/>
      <c r="X5007" s="2"/>
      <c r="Y5007" s="4"/>
      <c r="Z5007" s="106"/>
      <c r="AA5007" s="114"/>
      <c r="AB5007" s="112"/>
      <c r="AC5007" s="178"/>
      <c r="AD5007" s="11"/>
      <c r="AE5007" s="106"/>
      <c r="AF5007" s="106"/>
      <c r="AG5007" s="106"/>
      <c r="AH5007" s="115"/>
      <c r="AI5007" s="116"/>
      <c r="AO5007" s="26"/>
      <c r="AP5007" s="26"/>
    </row>
    <row r="5008" spans="1:42" ht="15" customHeight="1" x14ac:dyDescent="0.25">
      <c r="A5008" s="105"/>
      <c r="B5008" s="106"/>
      <c r="C5008" s="2"/>
      <c r="D5008" s="2"/>
      <c r="E5008" s="106"/>
      <c r="F5008" s="107"/>
      <c r="G5008" s="108"/>
      <c r="H5008" s="109"/>
      <c r="I5008" s="109"/>
      <c r="J5008" s="110"/>
      <c r="K5008" s="117"/>
      <c r="L5008" s="178"/>
      <c r="M5008" s="178"/>
      <c r="N5008" s="106"/>
      <c r="O5008" s="111"/>
      <c r="P5008" s="111"/>
      <c r="Q5008" s="106"/>
      <c r="R5008" s="106"/>
      <c r="S5008" s="106"/>
      <c r="T5008" s="106"/>
      <c r="U5008" s="106"/>
      <c r="V5008" s="106"/>
      <c r="W5008" s="19"/>
      <c r="X5008" s="2"/>
      <c r="Y5008" s="4"/>
      <c r="Z5008" s="106"/>
      <c r="AA5008" s="114"/>
      <c r="AB5008" s="112"/>
      <c r="AC5008" s="178"/>
      <c r="AD5008" s="11"/>
      <c r="AE5008" s="106"/>
      <c r="AF5008" s="106"/>
      <c r="AG5008" s="106"/>
      <c r="AH5008" s="115"/>
      <c r="AI5008" s="116"/>
      <c r="AO5008" s="26"/>
      <c r="AP5008" s="26"/>
    </row>
    <row r="5009" spans="1:42" ht="15" customHeight="1" x14ac:dyDescent="0.25">
      <c r="A5009" s="105"/>
      <c r="B5009" s="106"/>
      <c r="C5009" s="2"/>
      <c r="D5009" s="2"/>
      <c r="E5009" s="106"/>
      <c r="F5009" s="107"/>
      <c r="G5009" s="108"/>
      <c r="H5009" s="109"/>
      <c r="I5009" s="109"/>
      <c r="J5009" s="110"/>
      <c r="K5009" s="117"/>
      <c r="L5009" s="178"/>
      <c r="M5009" s="178"/>
      <c r="N5009" s="106"/>
      <c r="O5009" s="111"/>
      <c r="P5009" s="111"/>
      <c r="Q5009" s="106"/>
      <c r="R5009" s="106"/>
      <c r="S5009" s="106"/>
      <c r="T5009" s="106"/>
      <c r="U5009" s="106"/>
      <c r="V5009" s="106"/>
      <c r="W5009" s="19"/>
      <c r="X5009" s="2"/>
      <c r="Y5009" s="4"/>
      <c r="Z5009" s="106"/>
      <c r="AA5009" s="114"/>
      <c r="AB5009" s="112"/>
      <c r="AC5009" s="178"/>
      <c r="AD5009" s="11"/>
      <c r="AE5009" s="106"/>
      <c r="AF5009" s="106"/>
      <c r="AG5009" s="106"/>
      <c r="AH5009" s="115"/>
      <c r="AI5009" s="116"/>
      <c r="AO5009" s="26"/>
      <c r="AP5009" s="26"/>
    </row>
    <row r="5010" spans="1:42" ht="15" customHeight="1" x14ac:dyDescent="0.25">
      <c r="A5010" s="105"/>
      <c r="B5010" s="106"/>
      <c r="C5010" s="2"/>
      <c r="D5010" s="2"/>
      <c r="E5010" s="106"/>
      <c r="F5010" s="107"/>
      <c r="G5010" s="108"/>
      <c r="H5010" s="109"/>
      <c r="I5010" s="109"/>
      <c r="J5010" s="110"/>
      <c r="K5010" s="117"/>
      <c r="L5010" s="178"/>
      <c r="M5010" s="178"/>
      <c r="N5010" s="106"/>
      <c r="O5010" s="111"/>
      <c r="P5010" s="111"/>
      <c r="Q5010" s="106"/>
      <c r="R5010" s="106"/>
      <c r="S5010" s="106"/>
      <c r="T5010" s="106"/>
      <c r="U5010" s="106"/>
      <c r="V5010" s="106"/>
      <c r="W5010" s="19"/>
      <c r="X5010" s="2"/>
      <c r="Y5010" s="4"/>
      <c r="Z5010" s="106"/>
      <c r="AA5010" s="114"/>
      <c r="AB5010" s="112"/>
      <c r="AC5010" s="178"/>
      <c r="AD5010" s="11"/>
      <c r="AE5010" s="106"/>
      <c r="AF5010" s="106"/>
      <c r="AG5010" s="106"/>
      <c r="AH5010" s="115"/>
      <c r="AI5010" s="116"/>
      <c r="AO5010" s="26"/>
      <c r="AP5010" s="26"/>
    </row>
    <row r="5011" spans="1:42" ht="15" customHeight="1" x14ac:dyDescent="0.25">
      <c r="A5011" s="105"/>
      <c r="B5011" s="106"/>
      <c r="C5011" s="2"/>
      <c r="D5011" s="2"/>
      <c r="E5011" s="106"/>
      <c r="F5011" s="107"/>
      <c r="G5011" s="108"/>
      <c r="H5011" s="109"/>
      <c r="I5011" s="109"/>
      <c r="J5011" s="110"/>
      <c r="K5011" s="117"/>
      <c r="L5011" s="178"/>
      <c r="M5011" s="178"/>
      <c r="N5011" s="106"/>
      <c r="O5011" s="111"/>
      <c r="P5011" s="111"/>
      <c r="Q5011" s="106"/>
      <c r="R5011" s="106"/>
      <c r="S5011" s="106"/>
      <c r="T5011" s="106"/>
      <c r="U5011" s="106"/>
      <c r="V5011" s="106"/>
      <c r="W5011" s="19"/>
      <c r="X5011" s="2"/>
      <c r="Y5011" s="4"/>
      <c r="Z5011" s="106"/>
      <c r="AA5011" s="114"/>
      <c r="AB5011" s="112"/>
      <c r="AC5011" s="178"/>
      <c r="AD5011" s="11"/>
      <c r="AE5011" s="106"/>
      <c r="AF5011" s="106"/>
      <c r="AG5011" s="106"/>
      <c r="AH5011" s="115"/>
      <c r="AI5011" s="116"/>
      <c r="AO5011" s="26"/>
      <c r="AP5011" s="26"/>
    </row>
    <row r="5012" spans="1:42" ht="15" customHeight="1" x14ac:dyDescent="0.25">
      <c r="A5012" s="105"/>
      <c r="B5012" s="106"/>
      <c r="C5012" s="2"/>
      <c r="D5012" s="2"/>
      <c r="E5012" s="106"/>
      <c r="F5012" s="107"/>
      <c r="G5012" s="108"/>
      <c r="H5012" s="109"/>
      <c r="I5012" s="109"/>
      <c r="J5012" s="110"/>
      <c r="K5012" s="117"/>
      <c r="L5012" s="178"/>
      <c r="M5012" s="178"/>
      <c r="N5012" s="106"/>
      <c r="O5012" s="111"/>
      <c r="P5012" s="111"/>
      <c r="Q5012" s="106"/>
      <c r="R5012" s="106"/>
      <c r="S5012" s="106"/>
      <c r="T5012" s="106"/>
      <c r="U5012" s="106"/>
      <c r="V5012" s="106"/>
      <c r="W5012" s="19"/>
      <c r="X5012" s="2"/>
      <c r="Y5012" s="4"/>
      <c r="Z5012" s="106"/>
      <c r="AA5012" s="114"/>
      <c r="AB5012" s="112"/>
      <c r="AC5012" s="178"/>
      <c r="AD5012" s="11"/>
      <c r="AE5012" s="106"/>
      <c r="AF5012" s="106"/>
      <c r="AG5012" s="106"/>
      <c r="AH5012" s="115"/>
      <c r="AI5012" s="116"/>
      <c r="AO5012" s="26"/>
      <c r="AP5012" s="26"/>
    </row>
    <row r="5013" spans="1:42" ht="15" customHeight="1" x14ac:dyDescent="0.25">
      <c r="A5013" s="105"/>
      <c r="B5013" s="106"/>
      <c r="C5013" s="2"/>
      <c r="D5013" s="2"/>
      <c r="E5013" s="106"/>
      <c r="F5013" s="107"/>
      <c r="G5013" s="108"/>
      <c r="H5013" s="109"/>
      <c r="I5013" s="109"/>
      <c r="J5013" s="110"/>
      <c r="K5013" s="117"/>
      <c r="L5013" s="178"/>
      <c r="M5013" s="178"/>
      <c r="N5013" s="106"/>
      <c r="O5013" s="111"/>
      <c r="P5013" s="111"/>
      <c r="Q5013" s="106"/>
      <c r="R5013" s="106"/>
      <c r="S5013" s="106"/>
      <c r="T5013" s="106"/>
      <c r="U5013" s="106"/>
      <c r="V5013" s="106"/>
      <c r="W5013" s="19"/>
      <c r="X5013" s="2"/>
      <c r="Y5013" s="4"/>
      <c r="Z5013" s="106"/>
      <c r="AA5013" s="114"/>
      <c r="AB5013" s="112"/>
      <c r="AC5013" s="178"/>
      <c r="AD5013" s="11"/>
      <c r="AE5013" s="106"/>
      <c r="AF5013" s="106"/>
      <c r="AG5013" s="106"/>
      <c r="AH5013" s="115"/>
      <c r="AI5013" s="116"/>
      <c r="AO5013" s="26"/>
      <c r="AP5013" s="26"/>
    </row>
    <row r="5014" spans="1:42" ht="15" customHeight="1" x14ac:dyDescent="0.25">
      <c r="A5014" s="105"/>
      <c r="B5014" s="106"/>
      <c r="C5014" s="2"/>
      <c r="D5014" s="2"/>
      <c r="E5014" s="106"/>
      <c r="F5014" s="107"/>
      <c r="G5014" s="108"/>
      <c r="H5014" s="109"/>
      <c r="I5014" s="109"/>
      <c r="J5014" s="110"/>
      <c r="K5014" s="117"/>
      <c r="L5014" s="178"/>
      <c r="M5014" s="178"/>
      <c r="N5014" s="106"/>
      <c r="O5014" s="111"/>
      <c r="P5014" s="111"/>
      <c r="Q5014" s="106"/>
      <c r="R5014" s="106"/>
      <c r="S5014" s="106"/>
      <c r="T5014" s="106"/>
      <c r="U5014" s="106"/>
      <c r="V5014" s="106"/>
      <c r="W5014" s="19"/>
      <c r="X5014" s="2"/>
      <c r="Y5014" s="4"/>
      <c r="Z5014" s="106"/>
      <c r="AA5014" s="114"/>
      <c r="AB5014" s="112"/>
      <c r="AC5014" s="178"/>
      <c r="AD5014" s="11"/>
      <c r="AE5014" s="106"/>
      <c r="AF5014" s="106"/>
      <c r="AG5014" s="106"/>
      <c r="AH5014" s="115"/>
      <c r="AI5014" s="116"/>
      <c r="AO5014" s="26"/>
      <c r="AP5014" s="26"/>
    </row>
    <row r="5015" spans="1:42" ht="15" customHeight="1" x14ac:dyDescent="0.25">
      <c r="A5015" s="105"/>
      <c r="B5015" s="106"/>
      <c r="C5015" s="2"/>
      <c r="D5015" s="2"/>
      <c r="E5015" s="106"/>
      <c r="F5015" s="107"/>
      <c r="G5015" s="108"/>
      <c r="H5015" s="109"/>
      <c r="I5015" s="109"/>
      <c r="J5015" s="110"/>
      <c r="K5015" s="117"/>
      <c r="L5015" s="178"/>
      <c r="M5015" s="178"/>
      <c r="N5015" s="106"/>
      <c r="O5015" s="111"/>
      <c r="P5015" s="111"/>
      <c r="Q5015" s="106"/>
      <c r="R5015" s="106"/>
      <c r="S5015" s="106"/>
      <c r="T5015" s="106"/>
      <c r="U5015" s="106"/>
      <c r="V5015" s="106"/>
      <c r="W5015" s="19"/>
      <c r="X5015" s="2"/>
      <c r="Y5015" s="4"/>
      <c r="Z5015" s="106"/>
      <c r="AA5015" s="114"/>
      <c r="AB5015" s="112"/>
      <c r="AC5015" s="178"/>
      <c r="AD5015" s="11"/>
      <c r="AE5015" s="106"/>
      <c r="AF5015" s="106"/>
      <c r="AG5015" s="106"/>
      <c r="AH5015" s="115"/>
      <c r="AI5015" s="116"/>
      <c r="AO5015" s="26"/>
      <c r="AP5015" s="26"/>
    </row>
    <row r="5016" spans="1:42" ht="15" customHeight="1" x14ac:dyDescent="0.25">
      <c r="A5016" s="105"/>
      <c r="B5016" s="106"/>
      <c r="C5016" s="2"/>
      <c r="D5016" s="2"/>
      <c r="E5016" s="106"/>
      <c r="F5016" s="107"/>
      <c r="G5016" s="108"/>
      <c r="H5016" s="109"/>
      <c r="I5016" s="109"/>
      <c r="J5016" s="110"/>
      <c r="K5016" s="117"/>
      <c r="L5016" s="178"/>
      <c r="M5016" s="178"/>
      <c r="N5016" s="106"/>
      <c r="O5016" s="111"/>
      <c r="P5016" s="111"/>
      <c r="Q5016" s="106"/>
      <c r="R5016" s="106"/>
      <c r="S5016" s="106"/>
      <c r="T5016" s="106"/>
      <c r="U5016" s="106"/>
      <c r="V5016" s="106"/>
      <c r="W5016" s="19"/>
      <c r="X5016" s="2"/>
      <c r="Y5016" s="4"/>
      <c r="Z5016" s="106"/>
      <c r="AA5016" s="114"/>
      <c r="AB5016" s="112"/>
      <c r="AC5016" s="178"/>
      <c r="AD5016" s="11"/>
      <c r="AE5016" s="106"/>
      <c r="AF5016" s="106"/>
      <c r="AG5016" s="106"/>
      <c r="AH5016" s="115"/>
      <c r="AI5016" s="116"/>
      <c r="AO5016" s="26"/>
      <c r="AP5016" s="26"/>
    </row>
    <row r="5017" spans="1:42" ht="15" customHeight="1" x14ac:dyDescent="0.25">
      <c r="A5017" s="105"/>
      <c r="B5017" s="106"/>
      <c r="C5017" s="2"/>
      <c r="D5017" s="2"/>
      <c r="E5017" s="106"/>
      <c r="F5017" s="107"/>
      <c r="G5017" s="108"/>
      <c r="H5017" s="109"/>
      <c r="I5017" s="109"/>
      <c r="J5017" s="110"/>
      <c r="K5017" s="117"/>
      <c r="L5017" s="178"/>
      <c r="M5017" s="178"/>
      <c r="N5017" s="106"/>
      <c r="O5017" s="111"/>
      <c r="P5017" s="111"/>
      <c r="Q5017" s="106"/>
      <c r="R5017" s="106"/>
      <c r="S5017" s="106"/>
      <c r="T5017" s="106"/>
      <c r="U5017" s="106"/>
      <c r="V5017" s="106"/>
      <c r="W5017" s="19"/>
      <c r="X5017" s="2"/>
      <c r="Y5017" s="4"/>
      <c r="Z5017" s="106"/>
      <c r="AA5017" s="114"/>
      <c r="AB5017" s="112"/>
      <c r="AC5017" s="178"/>
      <c r="AD5017" s="11"/>
      <c r="AE5017" s="106"/>
      <c r="AF5017" s="106"/>
      <c r="AG5017" s="106"/>
      <c r="AH5017" s="115"/>
      <c r="AI5017" s="116"/>
      <c r="AO5017" s="26"/>
      <c r="AP5017" s="26"/>
    </row>
    <row r="5018" spans="1:42" ht="15" customHeight="1" x14ac:dyDescent="0.25">
      <c r="A5018" s="105"/>
      <c r="B5018" s="106"/>
      <c r="C5018" s="2"/>
      <c r="D5018" s="2"/>
      <c r="E5018" s="106"/>
      <c r="F5018" s="107"/>
      <c r="G5018" s="108"/>
      <c r="H5018" s="109"/>
      <c r="I5018" s="109"/>
      <c r="J5018" s="110"/>
      <c r="K5018" s="117"/>
      <c r="L5018" s="178"/>
      <c r="M5018" s="178"/>
      <c r="N5018" s="106"/>
      <c r="O5018" s="111"/>
      <c r="P5018" s="111"/>
      <c r="Q5018" s="106"/>
      <c r="R5018" s="106"/>
      <c r="S5018" s="106"/>
      <c r="T5018" s="106"/>
      <c r="U5018" s="106"/>
      <c r="V5018" s="106"/>
      <c r="W5018" s="19"/>
      <c r="X5018" s="2"/>
      <c r="Y5018" s="4"/>
      <c r="Z5018" s="106"/>
      <c r="AA5018" s="114"/>
      <c r="AB5018" s="112"/>
      <c r="AC5018" s="178"/>
      <c r="AD5018" s="11"/>
      <c r="AE5018" s="106"/>
      <c r="AF5018" s="106"/>
      <c r="AG5018" s="106"/>
      <c r="AH5018" s="115"/>
      <c r="AI5018" s="116"/>
      <c r="AO5018" s="26"/>
      <c r="AP5018" s="26"/>
    </row>
    <row r="5019" spans="1:42" ht="15" customHeight="1" x14ac:dyDescent="0.25">
      <c r="A5019" s="105"/>
      <c r="B5019" s="106"/>
      <c r="C5019" s="2"/>
      <c r="D5019" s="2"/>
      <c r="E5019" s="106"/>
      <c r="F5019" s="107"/>
      <c r="G5019" s="108"/>
      <c r="H5019" s="109"/>
      <c r="I5019" s="109"/>
      <c r="J5019" s="110"/>
      <c r="K5019" s="117"/>
      <c r="L5019" s="178"/>
      <c r="M5019" s="178"/>
      <c r="N5019" s="106"/>
      <c r="O5019" s="111"/>
      <c r="P5019" s="111"/>
      <c r="Q5019" s="106"/>
      <c r="R5019" s="106"/>
      <c r="S5019" s="106"/>
      <c r="T5019" s="106"/>
      <c r="U5019" s="106"/>
      <c r="V5019" s="106"/>
      <c r="W5019" s="19"/>
      <c r="X5019" s="2"/>
      <c r="Y5019" s="4"/>
      <c r="Z5019" s="106"/>
      <c r="AA5019" s="114"/>
      <c r="AB5019" s="112"/>
      <c r="AC5019" s="178"/>
      <c r="AD5019" s="11"/>
      <c r="AE5019" s="106"/>
      <c r="AF5019" s="106"/>
      <c r="AG5019" s="106"/>
      <c r="AH5019" s="115"/>
      <c r="AI5019" s="116"/>
      <c r="AO5019" s="26"/>
      <c r="AP5019" s="26"/>
    </row>
    <row r="5020" spans="1:42" ht="15" customHeight="1" x14ac:dyDescent="0.25">
      <c r="A5020" s="105"/>
      <c r="B5020" s="106"/>
      <c r="C5020" s="2"/>
      <c r="D5020" s="2"/>
      <c r="E5020" s="106"/>
      <c r="F5020" s="107"/>
      <c r="G5020" s="108"/>
      <c r="H5020" s="109"/>
      <c r="I5020" s="109"/>
      <c r="J5020" s="110"/>
      <c r="K5020" s="117"/>
      <c r="L5020" s="178"/>
      <c r="M5020" s="178"/>
      <c r="N5020" s="106"/>
      <c r="O5020" s="111"/>
      <c r="P5020" s="111"/>
      <c r="Q5020" s="106"/>
      <c r="R5020" s="106"/>
      <c r="S5020" s="106"/>
      <c r="T5020" s="106"/>
      <c r="U5020" s="106"/>
      <c r="V5020" s="106"/>
      <c r="W5020" s="19"/>
      <c r="X5020" s="2"/>
      <c r="Y5020" s="4"/>
      <c r="Z5020" s="106"/>
      <c r="AA5020" s="114"/>
      <c r="AB5020" s="112"/>
      <c r="AC5020" s="178"/>
      <c r="AD5020" s="11"/>
      <c r="AE5020" s="106"/>
      <c r="AF5020" s="106"/>
      <c r="AG5020" s="106"/>
      <c r="AH5020" s="115"/>
      <c r="AI5020" s="116"/>
      <c r="AO5020" s="26"/>
      <c r="AP5020" s="26"/>
    </row>
    <row r="5021" spans="1:42" ht="15" customHeight="1" x14ac:dyDescent="0.25">
      <c r="A5021" s="105"/>
      <c r="B5021" s="106"/>
      <c r="C5021" s="2"/>
      <c r="D5021" s="2"/>
      <c r="E5021" s="106"/>
      <c r="F5021" s="107"/>
      <c r="G5021" s="108"/>
      <c r="H5021" s="109"/>
      <c r="I5021" s="109"/>
      <c r="J5021" s="110"/>
      <c r="K5021" s="117"/>
      <c r="L5021" s="178"/>
      <c r="M5021" s="178"/>
      <c r="N5021" s="106"/>
      <c r="O5021" s="111"/>
      <c r="P5021" s="111"/>
      <c r="Q5021" s="106"/>
      <c r="R5021" s="106"/>
      <c r="S5021" s="106"/>
      <c r="T5021" s="106"/>
      <c r="U5021" s="106"/>
      <c r="V5021" s="106"/>
      <c r="W5021" s="19"/>
      <c r="X5021" s="2"/>
      <c r="Y5021" s="4"/>
      <c r="Z5021" s="106"/>
      <c r="AA5021" s="114"/>
      <c r="AB5021" s="112"/>
      <c r="AC5021" s="178"/>
      <c r="AD5021" s="11"/>
      <c r="AE5021" s="106"/>
      <c r="AF5021" s="106"/>
      <c r="AG5021" s="106"/>
      <c r="AH5021" s="115"/>
      <c r="AI5021" s="116"/>
      <c r="AO5021" s="26"/>
      <c r="AP5021" s="26"/>
    </row>
    <row r="5022" spans="1:42" ht="15" customHeight="1" x14ac:dyDescent="0.25">
      <c r="A5022" s="105"/>
      <c r="B5022" s="106"/>
      <c r="C5022" s="2"/>
      <c r="D5022" s="2"/>
      <c r="E5022" s="106"/>
      <c r="F5022" s="107"/>
      <c r="G5022" s="108"/>
      <c r="H5022" s="109"/>
      <c r="I5022" s="109"/>
      <c r="J5022" s="110"/>
      <c r="K5022" s="117"/>
      <c r="L5022" s="178"/>
      <c r="M5022" s="178"/>
      <c r="N5022" s="106"/>
      <c r="O5022" s="111"/>
      <c r="P5022" s="111"/>
      <c r="Q5022" s="106"/>
      <c r="R5022" s="106"/>
      <c r="S5022" s="106"/>
      <c r="T5022" s="106"/>
      <c r="U5022" s="106"/>
      <c r="V5022" s="106"/>
      <c r="W5022" s="19"/>
      <c r="X5022" s="2"/>
      <c r="Y5022" s="4"/>
      <c r="Z5022" s="106"/>
      <c r="AA5022" s="114"/>
      <c r="AB5022" s="112"/>
      <c r="AC5022" s="178"/>
      <c r="AD5022" s="11"/>
      <c r="AE5022" s="106"/>
      <c r="AF5022" s="106"/>
      <c r="AG5022" s="106"/>
      <c r="AH5022" s="115"/>
      <c r="AI5022" s="116"/>
      <c r="AO5022" s="26"/>
      <c r="AP5022" s="26"/>
    </row>
    <row r="5023" spans="1:42" ht="15" customHeight="1" x14ac:dyDescent="0.25">
      <c r="A5023" s="105"/>
      <c r="B5023" s="106"/>
      <c r="C5023" s="2"/>
      <c r="D5023" s="2"/>
      <c r="E5023" s="106"/>
      <c r="F5023" s="107"/>
      <c r="G5023" s="108"/>
      <c r="H5023" s="109"/>
      <c r="I5023" s="109"/>
      <c r="J5023" s="110"/>
      <c r="K5023" s="117"/>
      <c r="L5023" s="178"/>
      <c r="M5023" s="178"/>
      <c r="N5023" s="106"/>
      <c r="O5023" s="111"/>
      <c r="P5023" s="111"/>
      <c r="Q5023" s="106"/>
      <c r="R5023" s="106"/>
      <c r="S5023" s="106"/>
      <c r="T5023" s="106"/>
      <c r="U5023" s="106"/>
      <c r="V5023" s="106"/>
      <c r="W5023" s="19"/>
      <c r="X5023" s="2"/>
      <c r="Y5023" s="4"/>
      <c r="Z5023" s="106"/>
      <c r="AA5023" s="114"/>
      <c r="AB5023" s="112"/>
      <c r="AC5023" s="178"/>
      <c r="AD5023" s="11"/>
      <c r="AE5023" s="106"/>
      <c r="AF5023" s="106"/>
      <c r="AG5023" s="106"/>
      <c r="AH5023" s="115"/>
      <c r="AI5023" s="116"/>
      <c r="AO5023" s="26"/>
      <c r="AP5023" s="26"/>
    </row>
    <row r="5024" spans="1:42" ht="15" customHeight="1" x14ac:dyDescent="0.25">
      <c r="A5024" s="105"/>
      <c r="B5024" s="106"/>
      <c r="C5024" s="2"/>
      <c r="D5024" s="2"/>
      <c r="E5024" s="106"/>
      <c r="F5024" s="107"/>
      <c r="G5024" s="108"/>
      <c r="H5024" s="109"/>
      <c r="I5024" s="109"/>
      <c r="J5024" s="110"/>
      <c r="K5024" s="117"/>
      <c r="L5024" s="178"/>
      <c r="M5024" s="178"/>
      <c r="N5024" s="106"/>
      <c r="O5024" s="111"/>
      <c r="P5024" s="111"/>
      <c r="Q5024" s="106"/>
      <c r="R5024" s="106"/>
      <c r="S5024" s="106"/>
      <c r="T5024" s="106"/>
      <c r="U5024" s="106"/>
      <c r="V5024" s="106"/>
      <c r="W5024" s="19"/>
      <c r="X5024" s="2"/>
      <c r="Y5024" s="4"/>
      <c r="Z5024" s="106"/>
      <c r="AA5024" s="114"/>
      <c r="AB5024" s="112"/>
      <c r="AC5024" s="178"/>
      <c r="AD5024" s="11"/>
      <c r="AE5024" s="106"/>
      <c r="AF5024" s="106"/>
      <c r="AG5024" s="106"/>
      <c r="AH5024" s="115"/>
      <c r="AI5024" s="116"/>
      <c r="AO5024" s="26"/>
      <c r="AP5024" s="26"/>
    </row>
    <row r="5025" spans="1:42" ht="15" customHeight="1" x14ac:dyDescent="0.25">
      <c r="A5025" s="105"/>
      <c r="B5025" s="106"/>
      <c r="C5025" s="2"/>
      <c r="D5025" s="2"/>
      <c r="E5025" s="106"/>
      <c r="F5025" s="107"/>
      <c r="G5025" s="108"/>
      <c r="H5025" s="109"/>
      <c r="I5025" s="109"/>
      <c r="J5025" s="110"/>
      <c r="K5025" s="117"/>
      <c r="L5025" s="178"/>
      <c r="M5025" s="178"/>
      <c r="N5025" s="106"/>
      <c r="O5025" s="111"/>
      <c r="P5025" s="111"/>
      <c r="Q5025" s="106"/>
      <c r="R5025" s="106"/>
      <c r="S5025" s="106"/>
      <c r="T5025" s="106"/>
      <c r="U5025" s="106"/>
      <c r="V5025" s="106"/>
      <c r="W5025" s="19"/>
      <c r="X5025" s="2"/>
      <c r="Y5025" s="4"/>
      <c r="Z5025" s="106"/>
      <c r="AA5025" s="114"/>
      <c r="AB5025" s="112"/>
      <c r="AC5025" s="178"/>
      <c r="AD5025" s="11"/>
      <c r="AE5025" s="106"/>
      <c r="AF5025" s="106"/>
      <c r="AG5025" s="106"/>
      <c r="AH5025" s="115"/>
      <c r="AI5025" s="116"/>
      <c r="AO5025" s="26"/>
      <c r="AP5025" s="26"/>
    </row>
    <row r="5026" spans="1:42" ht="15" customHeight="1" x14ac:dyDescent="0.25">
      <c r="A5026" s="105"/>
      <c r="B5026" s="106"/>
      <c r="C5026" s="2"/>
      <c r="D5026" s="2"/>
      <c r="E5026" s="106"/>
      <c r="F5026" s="107"/>
      <c r="G5026" s="108"/>
      <c r="H5026" s="109"/>
      <c r="I5026" s="109"/>
      <c r="J5026" s="110"/>
      <c r="K5026" s="117"/>
      <c r="L5026" s="178"/>
      <c r="M5026" s="178"/>
      <c r="N5026" s="106"/>
      <c r="O5026" s="111"/>
      <c r="P5026" s="111"/>
      <c r="Q5026" s="106"/>
      <c r="R5026" s="106"/>
      <c r="S5026" s="106"/>
      <c r="T5026" s="106"/>
      <c r="U5026" s="106"/>
      <c r="V5026" s="106"/>
      <c r="W5026" s="19"/>
      <c r="X5026" s="2"/>
      <c r="Y5026" s="4"/>
      <c r="Z5026" s="106"/>
      <c r="AA5026" s="114"/>
      <c r="AB5026" s="112"/>
      <c r="AC5026" s="178"/>
      <c r="AD5026" s="11"/>
      <c r="AE5026" s="106"/>
      <c r="AF5026" s="106"/>
      <c r="AG5026" s="106"/>
      <c r="AH5026" s="115"/>
      <c r="AI5026" s="116"/>
      <c r="AO5026" s="26"/>
      <c r="AP5026" s="26"/>
    </row>
    <row r="5027" spans="1:42" ht="15" customHeight="1" x14ac:dyDescent="0.25">
      <c r="A5027" s="105"/>
      <c r="B5027" s="106"/>
      <c r="C5027" s="2"/>
      <c r="D5027" s="2"/>
      <c r="E5027" s="106"/>
      <c r="F5027" s="107"/>
      <c r="G5027" s="108"/>
      <c r="H5027" s="109"/>
      <c r="I5027" s="109"/>
      <c r="J5027" s="110"/>
      <c r="K5027" s="117"/>
      <c r="L5027" s="178"/>
      <c r="M5027" s="178"/>
      <c r="N5027" s="106"/>
      <c r="O5027" s="111"/>
      <c r="P5027" s="111"/>
      <c r="Q5027" s="106"/>
      <c r="R5027" s="106"/>
      <c r="S5027" s="106"/>
      <c r="T5027" s="106"/>
      <c r="U5027" s="106"/>
      <c r="V5027" s="106"/>
      <c r="W5027" s="19"/>
      <c r="X5027" s="2"/>
      <c r="Y5027" s="4"/>
      <c r="Z5027" s="106"/>
      <c r="AA5027" s="114"/>
      <c r="AB5027" s="112"/>
      <c r="AC5027" s="178"/>
      <c r="AD5027" s="11"/>
      <c r="AE5027" s="106"/>
      <c r="AF5027" s="106"/>
      <c r="AG5027" s="106"/>
      <c r="AH5027" s="115"/>
      <c r="AI5027" s="116"/>
      <c r="AO5027" s="26"/>
      <c r="AP5027" s="26"/>
    </row>
    <row r="5028" spans="1:42" ht="15" customHeight="1" x14ac:dyDescent="0.25">
      <c r="A5028" s="105"/>
      <c r="B5028" s="106"/>
      <c r="C5028" s="2"/>
      <c r="D5028" s="2"/>
      <c r="E5028" s="106"/>
      <c r="F5028" s="107"/>
      <c r="G5028" s="108"/>
      <c r="H5028" s="109"/>
      <c r="I5028" s="109"/>
      <c r="J5028" s="110"/>
      <c r="K5028" s="117"/>
      <c r="L5028" s="178"/>
      <c r="M5028" s="178"/>
      <c r="N5028" s="106"/>
      <c r="O5028" s="111"/>
      <c r="P5028" s="111"/>
      <c r="Q5028" s="106"/>
      <c r="R5028" s="106"/>
      <c r="S5028" s="106"/>
      <c r="T5028" s="106"/>
      <c r="U5028" s="106"/>
      <c r="V5028" s="106"/>
      <c r="W5028" s="19"/>
      <c r="X5028" s="2"/>
      <c r="Y5028" s="4"/>
      <c r="Z5028" s="106"/>
      <c r="AA5028" s="114"/>
      <c r="AB5028" s="112"/>
      <c r="AC5028" s="178"/>
      <c r="AD5028" s="11"/>
      <c r="AE5028" s="106"/>
      <c r="AF5028" s="106"/>
      <c r="AG5028" s="106"/>
      <c r="AH5028" s="115"/>
      <c r="AI5028" s="116"/>
      <c r="AO5028" s="26"/>
      <c r="AP5028" s="26"/>
    </row>
    <row r="5029" spans="1:42" ht="15" customHeight="1" x14ac:dyDescent="0.25">
      <c r="A5029" s="105"/>
      <c r="B5029" s="106"/>
      <c r="C5029" s="2"/>
      <c r="D5029" s="2"/>
      <c r="E5029" s="106"/>
      <c r="F5029" s="107"/>
      <c r="G5029" s="108"/>
      <c r="H5029" s="109"/>
      <c r="I5029" s="109"/>
      <c r="J5029" s="110"/>
      <c r="K5029" s="117"/>
      <c r="L5029" s="178"/>
      <c r="M5029" s="178"/>
      <c r="N5029" s="106"/>
      <c r="O5029" s="111"/>
      <c r="P5029" s="111"/>
      <c r="Q5029" s="106"/>
      <c r="R5029" s="106"/>
      <c r="S5029" s="106"/>
      <c r="T5029" s="106"/>
      <c r="U5029" s="106"/>
      <c r="V5029" s="106"/>
      <c r="W5029" s="19"/>
      <c r="X5029" s="2"/>
      <c r="Y5029" s="4"/>
      <c r="Z5029" s="106"/>
      <c r="AA5029" s="114"/>
      <c r="AB5029" s="112"/>
      <c r="AC5029" s="178"/>
      <c r="AD5029" s="11"/>
      <c r="AE5029" s="106"/>
      <c r="AF5029" s="106"/>
      <c r="AG5029" s="106"/>
      <c r="AH5029" s="115"/>
      <c r="AI5029" s="116"/>
      <c r="AO5029" s="26"/>
      <c r="AP5029" s="26"/>
    </row>
    <row r="5030" spans="1:42" ht="15" customHeight="1" x14ac:dyDescent="0.25">
      <c r="A5030" s="105"/>
      <c r="B5030" s="106"/>
      <c r="C5030" s="2"/>
      <c r="D5030" s="2"/>
      <c r="E5030" s="106"/>
      <c r="F5030" s="107"/>
      <c r="G5030" s="108"/>
      <c r="H5030" s="109"/>
      <c r="I5030" s="109"/>
      <c r="J5030" s="110"/>
      <c r="K5030" s="117"/>
      <c r="L5030" s="178"/>
      <c r="M5030" s="178"/>
      <c r="N5030" s="106"/>
      <c r="O5030" s="111"/>
      <c r="P5030" s="111"/>
      <c r="Q5030" s="106"/>
      <c r="R5030" s="106"/>
      <c r="S5030" s="106"/>
      <c r="T5030" s="106"/>
      <c r="U5030" s="106"/>
      <c r="V5030" s="106"/>
      <c r="W5030" s="19"/>
      <c r="X5030" s="2"/>
      <c r="Y5030" s="4"/>
      <c r="Z5030" s="106"/>
      <c r="AA5030" s="114"/>
      <c r="AB5030" s="112"/>
      <c r="AC5030" s="178"/>
      <c r="AD5030" s="11"/>
      <c r="AE5030" s="106"/>
      <c r="AF5030" s="106"/>
      <c r="AG5030" s="106"/>
      <c r="AH5030" s="115"/>
      <c r="AI5030" s="116"/>
      <c r="AO5030" s="26"/>
      <c r="AP5030" s="26"/>
    </row>
    <row r="5031" spans="1:42" ht="15" customHeight="1" x14ac:dyDescent="0.25">
      <c r="A5031" s="105"/>
      <c r="B5031" s="106"/>
      <c r="C5031" s="2"/>
      <c r="D5031" s="2"/>
      <c r="E5031" s="106"/>
      <c r="F5031" s="107"/>
      <c r="G5031" s="108"/>
      <c r="H5031" s="109"/>
      <c r="I5031" s="109"/>
      <c r="J5031" s="110"/>
      <c r="K5031" s="117"/>
      <c r="L5031" s="178"/>
      <c r="M5031" s="178"/>
      <c r="N5031" s="106"/>
      <c r="O5031" s="111"/>
      <c r="P5031" s="111"/>
      <c r="Q5031" s="106"/>
      <c r="R5031" s="106"/>
      <c r="S5031" s="106"/>
      <c r="T5031" s="106"/>
      <c r="U5031" s="106"/>
      <c r="V5031" s="106"/>
      <c r="W5031" s="19"/>
      <c r="X5031" s="2"/>
      <c r="Y5031" s="4"/>
      <c r="Z5031" s="106"/>
      <c r="AA5031" s="114"/>
      <c r="AB5031" s="112"/>
      <c r="AC5031" s="178"/>
      <c r="AD5031" s="11"/>
      <c r="AE5031" s="106"/>
      <c r="AF5031" s="106"/>
      <c r="AG5031" s="106"/>
      <c r="AH5031" s="115"/>
      <c r="AI5031" s="116"/>
      <c r="AO5031" s="26"/>
      <c r="AP5031" s="26"/>
    </row>
    <row r="5032" spans="1:42" ht="15" customHeight="1" x14ac:dyDescent="0.25">
      <c r="A5032" s="105"/>
      <c r="B5032" s="106"/>
      <c r="C5032" s="2"/>
      <c r="D5032" s="2"/>
      <c r="E5032" s="106"/>
      <c r="F5032" s="107"/>
      <c r="G5032" s="108"/>
      <c r="H5032" s="109"/>
      <c r="I5032" s="109"/>
      <c r="J5032" s="110"/>
      <c r="K5032" s="117"/>
      <c r="L5032" s="178"/>
      <c r="M5032" s="178"/>
      <c r="N5032" s="106"/>
      <c r="O5032" s="111"/>
      <c r="P5032" s="111"/>
      <c r="Q5032" s="106"/>
      <c r="R5032" s="106"/>
      <c r="S5032" s="106"/>
      <c r="T5032" s="106"/>
      <c r="U5032" s="106"/>
      <c r="V5032" s="106"/>
      <c r="W5032" s="19"/>
      <c r="X5032" s="2"/>
      <c r="Y5032" s="4"/>
      <c r="Z5032" s="106"/>
      <c r="AA5032" s="114"/>
      <c r="AB5032" s="112"/>
      <c r="AC5032" s="178"/>
      <c r="AD5032" s="11"/>
      <c r="AE5032" s="106"/>
      <c r="AF5032" s="106"/>
      <c r="AG5032" s="106"/>
      <c r="AH5032" s="115"/>
      <c r="AI5032" s="116"/>
      <c r="AO5032" s="26"/>
      <c r="AP5032" s="26"/>
    </row>
    <row r="5033" spans="1:42" ht="15" customHeight="1" x14ac:dyDescent="0.25">
      <c r="A5033" s="105"/>
      <c r="B5033" s="106"/>
      <c r="C5033" s="2"/>
      <c r="D5033" s="2"/>
      <c r="E5033" s="106"/>
      <c r="F5033" s="107"/>
      <c r="G5033" s="108"/>
      <c r="H5033" s="109"/>
      <c r="I5033" s="109"/>
      <c r="J5033" s="110"/>
      <c r="K5033" s="117"/>
      <c r="L5033" s="178"/>
      <c r="M5033" s="178"/>
      <c r="N5033" s="106"/>
      <c r="O5033" s="111"/>
      <c r="P5033" s="111"/>
      <c r="Q5033" s="106"/>
      <c r="R5033" s="106"/>
      <c r="S5033" s="106"/>
      <c r="T5033" s="106"/>
      <c r="U5033" s="106"/>
      <c r="V5033" s="106"/>
      <c r="W5033" s="19"/>
      <c r="X5033" s="2"/>
      <c r="Y5033" s="4"/>
      <c r="Z5033" s="106"/>
      <c r="AA5033" s="114"/>
      <c r="AB5033" s="112"/>
      <c r="AC5033" s="178"/>
      <c r="AD5033" s="11"/>
      <c r="AE5033" s="106"/>
      <c r="AF5033" s="106"/>
      <c r="AG5033" s="106"/>
      <c r="AH5033" s="115"/>
      <c r="AI5033" s="116"/>
      <c r="AO5033" s="26"/>
      <c r="AP5033" s="26"/>
    </row>
    <row r="5034" spans="1:42" ht="15" customHeight="1" x14ac:dyDescent="0.25">
      <c r="A5034" s="105"/>
      <c r="B5034" s="106"/>
      <c r="C5034" s="2"/>
      <c r="D5034" s="2"/>
      <c r="E5034" s="106"/>
      <c r="F5034" s="107"/>
      <c r="G5034" s="108"/>
      <c r="H5034" s="109"/>
      <c r="I5034" s="109"/>
      <c r="J5034" s="110"/>
      <c r="K5034" s="117"/>
      <c r="L5034" s="178"/>
      <c r="M5034" s="178"/>
      <c r="N5034" s="106"/>
      <c r="O5034" s="111"/>
      <c r="P5034" s="111"/>
      <c r="Q5034" s="106"/>
      <c r="R5034" s="106"/>
      <c r="S5034" s="106"/>
      <c r="T5034" s="106"/>
      <c r="U5034" s="106"/>
      <c r="V5034" s="106"/>
      <c r="W5034" s="19"/>
      <c r="X5034" s="2"/>
      <c r="Y5034" s="4"/>
      <c r="Z5034" s="106"/>
      <c r="AA5034" s="114"/>
      <c r="AB5034" s="112"/>
      <c r="AC5034" s="178"/>
      <c r="AD5034" s="11"/>
      <c r="AE5034" s="106"/>
      <c r="AF5034" s="106"/>
      <c r="AG5034" s="106"/>
      <c r="AH5034" s="115"/>
      <c r="AI5034" s="116"/>
      <c r="AO5034" s="26"/>
      <c r="AP5034" s="26"/>
    </row>
    <row r="5035" spans="1:42" ht="15" customHeight="1" x14ac:dyDescent="0.25">
      <c r="A5035" s="105"/>
      <c r="B5035" s="106"/>
      <c r="C5035" s="2"/>
      <c r="D5035" s="2"/>
      <c r="E5035" s="106"/>
      <c r="F5035" s="107"/>
      <c r="G5035" s="108"/>
      <c r="H5035" s="109"/>
      <c r="I5035" s="109"/>
      <c r="J5035" s="110"/>
      <c r="K5035" s="117"/>
      <c r="L5035" s="178"/>
      <c r="M5035" s="178"/>
      <c r="N5035" s="106"/>
      <c r="O5035" s="111"/>
      <c r="P5035" s="111"/>
      <c r="Q5035" s="106"/>
      <c r="R5035" s="106"/>
      <c r="S5035" s="106"/>
      <c r="T5035" s="106"/>
      <c r="U5035" s="106"/>
      <c r="V5035" s="106"/>
      <c r="W5035" s="19"/>
      <c r="X5035" s="2"/>
      <c r="Y5035" s="4"/>
      <c r="Z5035" s="106"/>
      <c r="AA5035" s="114"/>
      <c r="AB5035" s="112"/>
      <c r="AC5035" s="178"/>
      <c r="AD5035" s="11"/>
      <c r="AE5035" s="106"/>
      <c r="AF5035" s="106"/>
      <c r="AG5035" s="106"/>
      <c r="AH5035" s="115"/>
      <c r="AI5035" s="116"/>
      <c r="AO5035" s="26"/>
      <c r="AP5035" s="26"/>
    </row>
    <row r="5036" spans="1:42" ht="15" customHeight="1" x14ac:dyDescent="0.25">
      <c r="A5036" s="105"/>
      <c r="B5036" s="106"/>
      <c r="C5036" s="2"/>
      <c r="D5036" s="2"/>
      <c r="E5036" s="106"/>
      <c r="F5036" s="107"/>
      <c r="G5036" s="108"/>
      <c r="H5036" s="109"/>
      <c r="I5036" s="109"/>
      <c r="J5036" s="110"/>
      <c r="K5036" s="117"/>
      <c r="L5036" s="178"/>
      <c r="M5036" s="178"/>
      <c r="N5036" s="106"/>
      <c r="O5036" s="111"/>
      <c r="P5036" s="111"/>
      <c r="Q5036" s="106"/>
      <c r="R5036" s="106"/>
      <c r="S5036" s="106"/>
      <c r="T5036" s="106"/>
      <c r="U5036" s="106"/>
      <c r="V5036" s="106"/>
      <c r="W5036" s="19"/>
      <c r="X5036" s="2"/>
      <c r="Y5036" s="4"/>
      <c r="Z5036" s="106"/>
      <c r="AA5036" s="114"/>
      <c r="AB5036" s="112"/>
      <c r="AC5036" s="178"/>
      <c r="AD5036" s="11"/>
      <c r="AE5036" s="106"/>
      <c r="AF5036" s="106"/>
      <c r="AG5036" s="106"/>
      <c r="AH5036" s="115"/>
      <c r="AI5036" s="116"/>
      <c r="AO5036" s="26"/>
      <c r="AP5036" s="26"/>
    </row>
    <row r="5037" spans="1:42" ht="15" customHeight="1" x14ac:dyDescent="0.25">
      <c r="A5037" s="105"/>
      <c r="B5037" s="106"/>
      <c r="C5037" s="2"/>
      <c r="D5037" s="2"/>
      <c r="E5037" s="106"/>
      <c r="F5037" s="107"/>
      <c r="G5037" s="108"/>
      <c r="H5037" s="109"/>
      <c r="I5037" s="109"/>
      <c r="J5037" s="110"/>
      <c r="K5037" s="117"/>
      <c r="L5037" s="178"/>
      <c r="M5037" s="178"/>
      <c r="N5037" s="106"/>
      <c r="O5037" s="111"/>
      <c r="P5037" s="111"/>
      <c r="Q5037" s="106"/>
      <c r="R5037" s="106"/>
      <c r="S5037" s="106"/>
      <c r="T5037" s="106"/>
      <c r="U5037" s="106"/>
      <c r="V5037" s="106"/>
      <c r="W5037" s="19"/>
      <c r="X5037" s="2"/>
      <c r="Y5037" s="4"/>
      <c r="Z5037" s="106"/>
      <c r="AA5037" s="114"/>
      <c r="AB5037" s="112"/>
      <c r="AC5037" s="178"/>
      <c r="AD5037" s="11"/>
      <c r="AE5037" s="106"/>
      <c r="AF5037" s="106"/>
      <c r="AG5037" s="106"/>
      <c r="AH5037" s="115"/>
      <c r="AI5037" s="116"/>
      <c r="AO5037" s="26"/>
      <c r="AP5037" s="26"/>
    </row>
    <row r="5038" spans="1:42" ht="15" customHeight="1" x14ac:dyDescent="0.25">
      <c r="A5038" s="105"/>
      <c r="B5038" s="106"/>
      <c r="C5038" s="2"/>
      <c r="D5038" s="2"/>
      <c r="E5038" s="106"/>
      <c r="F5038" s="107"/>
      <c r="G5038" s="108"/>
      <c r="H5038" s="109"/>
      <c r="I5038" s="109"/>
      <c r="J5038" s="110"/>
      <c r="K5038" s="117"/>
      <c r="L5038" s="178"/>
      <c r="M5038" s="178"/>
      <c r="N5038" s="106"/>
      <c r="O5038" s="111"/>
      <c r="P5038" s="111"/>
      <c r="Q5038" s="106"/>
      <c r="R5038" s="106"/>
      <c r="S5038" s="106"/>
      <c r="T5038" s="106"/>
      <c r="U5038" s="106"/>
      <c r="V5038" s="106"/>
      <c r="W5038" s="19"/>
      <c r="X5038" s="2"/>
      <c r="Y5038" s="4"/>
      <c r="Z5038" s="106"/>
      <c r="AA5038" s="114"/>
      <c r="AB5038" s="112"/>
      <c r="AC5038" s="178"/>
      <c r="AD5038" s="11"/>
      <c r="AE5038" s="106"/>
      <c r="AF5038" s="106"/>
      <c r="AG5038" s="106"/>
      <c r="AH5038" s="115"/>
      <c r="AI5038" s="116"/>
      <c r="AO5038" s="26"/>
      <c r="AP5038" s="26"/>
    </row>
    <row r="5039" spans="1:42" ht="15" customHeight="1" x14ac:dyDescent="0.25">
      <c r="A5039" s="105"/>
      <c r="B5039" s="106"/>
      <c r="C5039" s="2"/>
      <c r="D5039" s="2"/>
      <c r="E5039" s="106"/>
      <c r="F5039" s="107"/>
      <c r="G5039" s="108"/>
      <c r="H5039" s="109"/>
      <c r="I5039" s="109"/>
      <c r="J5039" s="110"/>
      <c r="K5039" s="117"/>
      <c r="L5039" s="178"/>
      <c r="M5039" s="178"/>
      <c r="N5039" s="106"/>
      <c r="O5039" s="111"/>
      <c r="P5039" s="111"/>
      <c r="Q5039" s="106"/>
      <c r="R5039" s="106"/>
      <c r="S5039" s="106"/>
      <c r="T5039" s="106"/>
      <c r="U5039" s="106"/>
      <c r="V5039" s="106"/>
      <c r="W5039" s="19"/>
      <c r="X5039" s="2"/>
      <c r="Y5039" s="4"/>
      <c r="Z5039" s="106"/>
      <c r="AA5039" s="114"/>
      <c r="AB5039" s="112"/>
      <c r="AC5039" s="178"/>
      <c r="AD5039" s="11"/>
      <c r="AE5039" s="106"/>
      <c r="AF5039" s="106"/>
      <c r="AG5039" s="106"/>
      <c r="AH5039" s="115"/>
      <c r="AI5039" s="116"/>
      <c r="AO5039" s="26"/>
      <c r="AP5039" s="26"/>
    </row>
    <row r="5040" spans="1:42" ht="15" customHeight="1" x14ac:dyDescent="0.25">
      <c r="A5040" s="105"/>
      <c r="B5040" s="106"/>
      <c r="C5040" s="2"/>
      <c r="D5040" s="2"/>
      <c r="E5040" s="106"/>
      <c r="F5040" s="107"/>
      <c r="G5040" s="108"/>
      <c r="H5040" s="109"/>
      <c r="I5040" s="109"/>
      <c r="J5040" s="110"/>
      <c r="K5040" s="117"/>
      <c r="L5040" s="178"/>
      <c r="M5040" s="178"/>
      <c r="N5040" s="106"/>
      <c r="O5040" s="111"/>
      <c r="P5040" s="111"/>
      <c r="Q5040" s="106"/>
      <c r="R5040" s="106"/>
      <c r="S5040" s="106"/>
      <c r="T5040" s="106"/>
      <c r="U5040" s="106"/>
      <c r="V5040" s="106"/>
      <c r="W5040" s="19"/>
      <c r="X5040" s="2"/>
      <c r="Y5040" s="4"/>
      <c r="Z5040" s="106"/>
      <c r="AA5040" s="114"/>
      <c r="AB5040" s="112"/>
      <c r="AC5040" s="178"/>
      <c r="AD5040" s="11"/>
      <c r="AE5040" s="106"/>
      <c r="AF5040" s="106"/>
      <c r="AG5040" s="106"/>
      <c r="AH5040" s="115"/>
      <c r="AI5040" s="116"/>
      <c r="AO5040" s="26"/>
      <c r="AP5040" s="26"/>
    </row>
    <row r="5041" spans="1:42" ht="15" customHeight="1" x14ac:dyDescent="0.25">
      <c r="A5041" s="105"/>
      <c r="B5041" s="106"/>
      <c r="C5041" s="2"/>
      <c r="D5041" s="2"/>
      <c r="E5041" s="106"/>
      <c r="F5041" s="107"/>
      <c r="G5041" s="108"/>
      <c r="H5041" s="109"/>
      <c r="I5041" s="109"/>
      <c r="J5041" s="110"/>
      <c r="K5041" s="117"/>
      <c r="L5041" s="178"/>
      <c r="M5041" s="178"/>
      <c r="N5041" s="106"/>
      <c r="O5041" s="111"/>
      <c r="P5041" s="111"/>
      <c r="Q5041" s="106"/>
      <c r="R5041" s="106"/>
      <c r="S5041" s="106"/>
      <c r="T5041" s="106"/>
      <c r="U5041" s="106"/>
      <c r="V5041" s="106"/>
      <c r="W5041" s="19"/>
      <c r="X5041" s="2"/>
      <c r="Y5041" s="4"/>
      <c r="Z5041" s="106"/>
      <c r="AA5041" s="114"/>
      <c r="AB5041" s="112"/>
      <c r="AC5041" s="178"/>
      <c r="AD5041" s="11"/>
      <c r="AE5041" s="106"/>
      <c r="AF5041" s="106"/>
      <c r="AG5041" s="106"/>
      <c r="AH5041" s="115"/>
      <c r="AI5041" s="116"/>
      <c r="AO5041" s="26"/>
      <c r="AP5041" s="26"/>
    </row>
    <row r="5042" spans="1:42" ht="15" customHeight="1" x14ac:dyDescent="0.25">
      <c r="A5042" s="105"/>
      <c r="B5042" s="106"/>
      <c r="C5042" s="2"/>
      <c r="D5042" s="2"/>
      <c r="E5042" s="106"/>
      <c r="F5042" s="107"/>
      <c r="G5042" s="108"/>
      <c r="H5042" s="109"/>
      <c r="I5042" s="109"/>
      <c r="J5042" s="110"/>
      <c r="K5042" s="117"/>
      <c r="L5042" s="178"/>
      <c r="M5042" s="178"/>
      <c r="N5042" s="106"/>
      <c r="O5042" s="111"/>
      <c r="P5042" s="111"/>
      <c r="Q5042" s="106"/>
      <c r="R5042" s="106"/>
      <c r="S5042" s="106"/>
      <c r="T5042" s="106"/>
      <c r="U5042" s="106"/>
      <c r="V5042" s="106"/>
      <c r="W5042" s="19"/>
      <c r="X5042" s="2"/>
      <c r="Y5042" s="4"/>
      <c r="Z5042" s="106"/>
      <c r="AA5042" s="114"/>
      <c r="AB5042" s="112"/>
      <c r="AC5042" s="178"/>
      <c r="AD5042" s="11"/>
      <c r="AE5042" s="106"/>
      <c r="AF5042" s="106"/>
      <c r="AG5042" s="106"/>
      <c r="AH5042" s="115"/>
      <c r="AI5042" s="116"/>
      <c r="AO5042" s="26"/>
      <c r="AP5042" s="26"/>
    </row>
    <row r="5043" spans="1:42" ht="15" customHeight="1" x14ac:dyDescent="0.25">
      <c r="A5043" s="105"/>
      <c r="B5043" s="106"/>
      <c r="C5043" s="2"/>
      <c r="D5043" s="2"/>
      <c r="E5043" s="106"/>
      <c r="F5043" s="107"/>
      <c r="G5043" s="108"/>
      <c r="H5043" s="109"/>
      <c r="I5043" s="109"/>
      <c r="J5043" s="110"/>
      <c r="K5043" s="117"/>
      <c r="L5043" s="178"/>
      <c r="M5043" s="178"/>
      <c r="N5043" s="106"/>
      <c r="O5043" s="111"/>
      <c r="P5043" s="111"/>
      <c r="Q5043" s="106"/>
      <c r="R5043" s="106"/>
      <c r="S5043" s="106"/>
      <c r="T5043" s="106"/>
      <c r="U5043" s="106"/>
      <c r="V5043" s="106"/>
      <c r="W5043" s="19"/>
      <c r="X5043" s="2"/>
      <c r="Y5043" s="4"/>
      <c r="Z5043" s="106"/>
      <c r="AA5043" s="114"/>
      <c r="AB5043" s="112"/>
      <c r="AC5043" s="178"/>
      <c r="AD5043" s="11"/>
      <c r="AE5043" s="106"/>
      <c r="AF5043" s="106"/>
      <c r="AG5043" s="106"/>
      <c r="AH5043" s="115"/>
      <c r="AI5043" s="116"/>
      <c r="AO5043" s="26"/>
      <c r="AP5043" s="26"/>
    </row>
    <row r="5044" spans="1:42" ht="15" customHeight="1" x14ac:dyDescent="0.25">
      <c r="A5044" s="105"/>
      <c r="B5044" s="106"/>
      <c r="C5044" s="2"/>
      <c r="D5044" s="2"/>
      <c r="E5044" s="106"/>
      <c r="F5044" s="107"/>
      <c r="G5044" s="108"/>
      <c r="H5044" s="109"/>
      <c r="I5044" s="109"/>
      <c r="J5044" s="110"/>
      <c r="K5044" s="117"/>
      <c r="L5044" s="178"/>
      <c r="M5044" s="178"/>
      <c r="N5044" s="106"/>
      <c r="O5044" s="111"/>
      <c r="P5044" s="111"/>
      <c r="Q5044" s="106"/>
      <c r="R5044" s="106"/>
      <c r="S5044" s="106"/>
      <c r="T5044" s="106"/>
      <c r="U5044" s="106"/>
      <c r="V5044" s="106"/>
      <c r="W5044" s="19"/>
      <c r="X5044" s="2"/>
      <c r="Y5044" s="4"/>
      <c r="Z5044" s="106"/>
      <c r="AA5044" s="114"/>
      <c r="AB5044" s="112"/>
      <c r="AC5044" s="178"/>
      <c r="AD5044" s="11"/>
      <c r="AE5044" s="106"/>
      <c r="AF5044" s="106"/>
      <c r="AG5044" s="106"/>
      <c r="AH5044" s="115"/>
      <c r="AI5044" s="116"/>
      <c r="AO5044" s="26"/>
      <c r="AP5044" s="26"/>
    </row>
    <row r="5045" spans="1:42" ht="15" customHeight="1" x14ac:dyDescent="0.25">
      <c r="A5045" s="105"/>
      <c r="B5045" s="106"/>
      <c r="C5045" s="2"/>
      <c r="D5045" s="2"/>
      <c r="E5045" s="106"/>
      <c r="F5045" s="107"/>
      <c r="G5045" s="108"/>
      <c r="H5045" s="109"/>
      <c r="I5045" s="109"/>
      <c r="J5045" s="110"/>
      <c r="K5045" s="117"/>
      <c r="L5045" s="178"/>
      <c r="M5045" s="178"/>
      <c r="N5045" s="106"/>
      <c r="O5045" s="111"/>
      <c r="P5045" s="111"/>
      <c r="Q5045" s="106"/>
      <c r="R5045" s="106"/>
      <c r="S5045" s="106"/>
      <c r="T5045" s="106"/>
      <c r="U5045" s="106"/>
      <c r="V5045" s="106"/>
      <c r="W5045" s="19"/>
      <c r="X5045" s="2"/>
      <c r="Y5045" s="4"/>
      <c r="Z5045" s="106"/>
      <c r="AA5045" s="114"/>
      <c r="AB5045" s="112"/>
      <c r="AC5045" s="178"/>
      <c r="AD5045" s="11"/>
      <c r="AE5045" s="106"/>
      <c r="AF5045" s="106"/>
      <c r="AG5045" s="106"/>
      <c r="AH5045" s="115"/>
      <c r="AI5045" s="116"/>
      <c r="AO5045" s="26"/>
      <c r="AP5045" s="26"/>
    </row>
    <row r="5046" spans="1:42" ht="15" customHeight="1" x14ac:dyDescent="0.25">
      <c r="A5046" s="105"/>
      <c r="B5046" s="106"/>
      <c r="C5046" s="2"/>
      <c r="D5046" s="2"/>
      <c r="E5046" s="106"/>
      <c r="F5046" s="107"/>
      <c r="G5046" s="108"/>
      <c r="H5046" s="109"/>
      <c r="I5046" s="109"/>
      <c r="J5046" s="110"/>
      <c r="K5046" s="117"/>
      <c r="L5046" s="178"/>
      <c r="M5046" s="178"/>
      <c r="N5046" s="106"/>
      <c r="O5046" s="111"/>
      <c r="P5046" s="111"/>
      <c r="Q5046" s="106"/>
      <c r="R5046" s="106"/>
      <c r="S5046" s="106"/>
      <c r="T5046" s="106"/>
      <c r="U5046" s="106"/>
      <c r="V5046" s="106"/>
      <c r="W5046" s="19"/>
      <c r="X5046" s="2"/>
      <c r="Y5046" s="4"/>
      <c r="Z5046" s="106"/>
      <c r="AA5046" s="114"/>
      <c r="AB5046" s="112"/>
      <c r="AC5046" s="178"/>
      <c r="AD5046" s="11"/>
      <c r="AE5046" s="106"/>
      <c r="AF5046" s="106"/>
      <c r="AG5046" s="106"/>
      <c r="AH5046" s="115"/>
      <c r="AI5046" s="116"/>
      <c r="AO5046" s="26"/>
      <c r="AP5046" s="26"/>
    </row>
    <row r="5047" spans="1:42" ht="15" customHeight="1" x14ac:dyDescent="0.25">
      <c r="A5047" s="105"/>
      <c r="B5047" s="106"/>
      <c r="C5047" s="2"/>
      <c r="D5047" s="2"/>
      <c r="E5047" s="106"/>
      <c r="F5047" s="107"/>
      <c r="G5047" s="108"/>
      <c r="H5047" s="109"/>
      <c r="I5047" s="109"/>
      <c r="J5047" s="110"/>
      <c r="K5047" s="117"/>
      <c r="L5047" s="178"/>
      <c r="M5047" s="178"/>
      <c r="N5047" s="106"/>
      <c r="O5047" s="111"/>
      <c r="P5047" s="111"/>
      <c r="Q5047" s="106"/>
      <c r="R5047" s="106"/>
      <c r="S5047" s="106"/>
      <c r="T5047" s="106"/>
      <c r="U5047" s="106"/>
      <c r="V5047" s="106"/>
      <c r="W5047" s="19"/>
      <c r="X5047" s="2"/>
      <c r="Y5047" s="4"/>
      <c r="Z5047" s="106"/>
      <c r="AA5047" s="114"/>
      <c r="AB5047" s="112"/>
      <c r="AC5047" s="178"/>
      <c r="AD5047" s="11"/>
      <c r="AE5047" s="106"/>
      <c r="AF5047" s="106"/>
      <c r="AG5047" s="106"/>
      <c r="AH5047" s="115"/>
      <c r="AI5047" s="116"/>
      <c r="AO5047" s="26"/>
      <c r="AP5047" s="26"/>
    </row>
    <row r="5048" spans="1:42" ht="15" customHeight="1" x14ac:dyDescent="0.25">
      <c r="A5048" s="105"/>
      <c r="B5048" s="106"/>
      <c r="C5048" s="2"/>
      <c r="D5048" s="2"/>
      <c r="E5048" s="106"/>
      <c r="F5048" s="107"/>
      <c r="G5048" s="108"/>
      <c r="H5048" s="109"/>
      <c r="I5048" s="109"/>
      <c r="J5048" s="110"/>
      <c r="K5048" s="117"/>
      <c r="L5048" s="178"/>
      <c r="M5048" s="178"/>
      <c r="N5048" s="106"/>
      <c r="O5048" s="111"/>
      <c r="P5048" s="111"/>
      <c r="Q5048" s="106"/>
      <c r="R5048" s="106"/>
      <c r="S5048" s="106"/>
      <c r="T5048" s="106"/>
      <c r="U5048" s="106"/>
      <c r="V5048" s="106"/>
      <c r="W5048" s="19"/>
      <c r="X5048" s="2"/>
      <c r="Y5048" s="4"/>
      <c r="Z5048" s="106"/>
      <c r="AA5048" s="114"/>
      <c r="AB5048" s="112"/>
      <c r="AC5048" s="178"/>
      <c r="AD5048" s="11"/>
      <c r="AE5048" s="106"/>
      <c r="AF5048" s="106"/>
      <c r="AG5048" s="106"/>
      <c r="AH5048" s="115"/>
      <c r="AI5048" s="116"/>
      <c r="AO5048" s="26"/>
      <c r="AP5048" s="26"/>
    </row>
    <row r="5049" spans="1:42" ht="15" customHeight="1" x14ac:dyDescent="0.25">
      <c r="A5049" s="105"/>
      <c r="B5049" s="106"/>
      <c r="C5049" s="2"/>
      <c r="D5049" s="2"/>
      <c r="E5049" s="106"/>
      <c r="F5049" s="107"/>
      <c r="G5049" s="108"/>
      <c r="H5049" s="109"/>
      <c r="I5049" s="109"/>
      <c r="J5049" s="110"/>
      <c r="K5049" s="117"/>
      <c r="L5049" s="178"/>
      <c r="M5049" s="178"/>
      <c r="N5049" s="106"/>
      <c r="O5049" s="111"/>
      <c r="P5049" s="111"/>
      <c r="Q5049" s="106"/>
      <c r="R5049" s="106"/>
      <c r="S5049" s="106"/>
      <c r="T5049" s="106"/>
      <c r="U5049" s="106"/>
      <c r="V5049" s="106"/>
      <c r="W5049" s="19"/>
      <c r="X5049" s="2"/>
      <c r="Y5049" s="4"/>
      <c r="Z5049" s="106"/>
      <c r="AA5049" s="114"/>
      <c r="AB5049" s="112"/>
      <c r="AC5049" s="178"/>
      <c r="AD5049" s="11"/>
      <c r="AE5049" s="106"/>
      <c r="AF5049" s="106"/>
      <c r="AG5049" s="106"/>
      <c r="AH5049" s="115"/>
      <c r="AI5049" s="116"/>
      <c r="AO5049" s="26"/>
      <c r="AP5049" s="26"/>
    </row>
    <row r="5050" spans="1:42" ht="15" customHeight="1" x14ac:dyDescent="0.25">
      <c r="A5050" s="105"/>
      <c r="B5050" s="106"/>
      <c r="C5050" s="2"/>
      <c r="D5050" s="2"/>
      <c r="E5050" s="106"/>
      <c r="F5050" s="107"/>
      <c r="G5050" s="108"/>
      <c r="H5050" s="109"/>
      <c r="I5050" s="109"/>
      <c r="J5050" s="110"/>
      <c r="K5050" s="117"/>
      <c r="L5050" s="178"/>
      <c r="M5050" s="178"/>
      <c r="N5050" s="106"/>
      <c r="O5050" s="111"/>
      <c r="P5050" s="111"/>
      <c r="Q5050" s="106"/>
      <c r="R5050" s="106"/>
      <c r="S5050" s="106"/>
      <c r="T5050" s="106"/>
      <c r="U5050" s="106"/>
      <c r="V5050" s="106"/>
      <c r="W5050" s="19"/>
      <c r="X5050" s="2"/>
      <c r="Y5050" s="4"/>
      <c r="Z5050" s="106"/>
      <c r="AA5050" s="114"/>
      <c r="AB5050" s="112"/>
      <c r="AC5050" s="178"/>
      <c r="AD5050" s="11"/>
      <c r="AE5050" s="106"/>
      <c r="AF5050" s="106"/>
      <c r="AG5050" s="106"/>
      <c r="AH5050" s="115"/>
      <c r="AI5050" s="116"/>
      <c r="AO5050" s="26"/>
      <c r="AP5050" s="26"/>
    </row>
    <row r="5051" spans="1:42" ht="15" customHeight="1" x14ac:dyDescent="0.25">
      <c r="A5051" s="105"/>
      <c r="B5051" s="106"/>
      <c r="C5051" s="2"/>
      <c r="D5051" s="2"/>
      <c r="E5051" s="106"/>
      <c r="F5051" s="107"/>
      <c r="G5051" s="108"/>
      <c r="H5051" s="109"/>
      <c r="I5051" s="109"/>
      <c r="J5051" s="110"/>
      <c r="K5051" s="117"/>
      <c r="L5051" s="178"/>
      <c r="M5051" s="178"/>
      <c r="N5051" s="106"/>
      <c r="O5051" s="111"/>
      <c r="P5051" s="111"/>
      <c r="Q5051" s="106"/>
      <c r="R5051" s="106"/>
      <c r="S5051" s="106"/>
      <c r="T5051" s="106"/>
      <c r="U5051" s="106"/>
      <c r="V5051" s="106"/>
      <c r="W5051" s="19"/>
      <c r="X5051" s="2"/>
      <c r="Y5051" s="4"/>
      <c r="Z5051" s="106"/>
      <c r="AA5051" s="114"/>
      <c r="AB5051" s="112"/>
      <c r="AC5051" s="178"/>
      <c r="AD5051" s="11"/>
      <c r="AE5051" s="106"/>
      <c r="AF5051" s="106"/>
      <c r="AG5051" s="106"/>
      <c r="AH5051" s="115"/>
      <c r="AI5051" s="116"/>
      <c r="AO5051" s="26"/>
      <c r="AP5051" s="26"/>
    </row>
    <row r="5052" spans="1:42" ht="15" customHeight="1" x14ac:dyDescent="0.25">
      <c r="A5052" s="105"/>
      <c r="B5052" s="106"/>
      <c r="C5052" s="2"/>
      <c r="D5052" s="2"/>
      <c r="E5052" s="106"/>
      <c r="F5052" s="107"/>
      <c r="G5052" s="108"/>
      <c r="H5052" s="109"/>
      <c r="I5052" s="109"/>
      <c r="J5052" s="110"/>
      <c r="K5052" s="117"/>
      <c r="L5052" s="178"/>
      <c r="M5052" s="178"/>
      <c r="N5052" s="106"/>
      <c r="O5052" s="111"/>
      <c r="P5052" s="111"/>
      <c r="Q5052" s="106"/>
      <c r="R5052" s="106"/>
      <c r="S5052" s="106"/>
      <c r="T5052" s="106"/>
      <c r="U5052" s="106"/>
      <c r="V5052" s="106"/>
      <c r="W5052" s="19"/>
      <c r="X5052" s="2"/>
      <c r="Y5052" s="4"/>
      <c r="Z5052" s="106"/>
      <c r="AA5052" s="114"/>
      <c r="AB5052" s="112"/>
      <c r="AC5052" s="178"/>
      <c r="AD5052" s="11"/>
      <c r="AE5052" s="106"/>
      <c r="AF5052" s="106"/>
      <c r="AG5052" s="106"/>
      <c r="AH5052" s="115"/>
      <c r="AI5052" s="116"/>
      <c r="AO5052" s="26"/>
      <c r="AP5052" s="26"/>
    </row>
    <row r="5053" spans="1:42" ht="15" customHeight="1" x14ac:dyDescent="0.25">
      <c r="A5053" s="105"/>
      <c r="B5053" s="106"/>
      <c r="C5053" s="2"/>
      <c r="D5053" s="2"/>
      <c r="E5053" s="106"/>
      <c r="F5053" s="107"/>
      <c r="G5053" s="108"/>
      <c r="H5053" s="109"/>
      <c r="I5053" s="109"/>
      <c r="J5053" s="110"/>
      <c r="K5053" s="117"/>
      <c r="L5053" s="178"/>
      <c r="M5053" s="178"/>
      <c r="N5053" s="106"/>
      <c r="O5053" s="111"/>
      <c r="P5053" s="111"/>
      <c r="Q5053" s="106"/>
      <c r="R5053" s="106"/>
      <c r="S5053" s="106"/>
      <c r="T5053" s="106"/>
      <c r="U5053" s="106"/>
      <c r="V5053" s="106"/>
      <c r="W5053" s="19"/>
      <c r="X5053" s="2"/>
      <c r="Y5053" s="4"/>
      <c r="Z5053" s="106"/>
      <c r="AA5053" s="114"/>
      <c r="AB5053" s="112"/>
      <c r="AC5053" s="178"/>
      <c r="AD5053" s="11"/>
      <c r="AE5053" s="106"/>
      <c r="AF5053" s="106"/>
      <c r="AG5053" s="106"/>
      <c r="AH5053" s="115"/>
      <c r="AI5053" s="116"/>
      <c r="AO5053" s="26"/>
      <c r="AP5053" s="26"/>
    </row>
    <row r="5054" spans="1:42" ht="15" customHeight="1" x14ac:dyDescent="0.25">
      <c r="A5054" s="105"/>
      <c r="B5054" s="106"/>
      <c r="C5054" s="2"/>
      <c r="D5054" s="2"/>
      <c r="E5054" s="106"/>
      <c r="F5054" s="107"/>
      <c r="G5054" s="108"/>
      <c r="H5054" s="109"/>
      <c r="I5054" s="109"/>
      <c r="J5054" s="110"/>
      <c r="K5054" s="117"/>
      <c r="L5054" s="178"/>
      <c r="M5054" s="178"/>
      <c r="N5054" s="106"/>
      <c r="O5054" s="111"/>
      <c r="P5054" s="111"/>
      <c r="Q5054" s="106"/>
      <c r="R5054" s="106"/>
      <c r="S5054" s="106"/>
      <c r="T5054" s="106"/>
      <c r="U5054" s="106"/>
      <c r="V5054" s="106"/>
      <c r="W5054" s="19"/>
      <c r="X5054" s="2"/>
      <c r="Y5054" s="4"/>
      <c r="Z5054" s="106"/>
      <c r="AA5054" s="114"/>
      <c r="AB5054" s="112"/>
      <c r="AC5054" s="178"/>
      <c r="AD5054" s="11"/>
      <c r="AE5054" s="106"/>
      <c r="AF5054" s="106"/>
      <c r="AG5054" s="106"/>
      <c r="AH5054" s="115"/>
      <c r="AI5054" s="116"/>
      <c r="AO5054" s="26"/>
      <c r="AP5054" s="26"/>
    </row>
    <row r="5055" spans="1:42" ht="15" customHeight="1" x14ac:dyDescent="0.25">
      <c r="A5055" s="105"/>
      <c r="B5055" s="106"/>
      <c r="C5055" s="2"/>
      <c r="D5055" s="2"/>
      <c r="E5055" s="106"/>
      <c r="F5055" s="107"/>
      <c r="G5055" s="108"/>
      <c r="H5055" s="109"/>
      <c r="I5055" s="109"/>
      <c r="J5055" s="110"/>
      <c r="K5055" s="117"/>
      <c r="L5055" s="178"/>
      <c r="M5055" s="178"/>
      <c r="N5055" s="106"/>
      <c r="O5055" s="111"/>
      <c r="P5055" s="111"/>
      <c r="Q5055" s="106"/>
      <c r="R5055" s="106"/>
      <c r="S5055" s="106"/>
      <c r="T5055" s="106"/>
      <c r="U5055" s="106"/>
      <c r="V5055" s="106"/>
      <c r="W5055" s="19"/>
      <c r="X5055" s="2"/>
      <c r="Y5055" s="4"/>
      <c r="Z5055" s="106"/>
      <c r="AA5055" s="114"/>
      <c r="AB5055" s="112"/>
      <c r="AC5055" s="178"/>
      <c r="AD5055" s="11"/>
      <c r="AE5055" s="106"/>
      <c r="AF5055" s="106"/>
      <c r="AG5055" s="106"/>
      <c r="AH5055" s="115"/>
      <c r="AI5055" s="116"/>
      <c r="AO5055" s="26"/>
      <c r="AP5055" s="26"/>
    </row>
    <row r="5056" spans="1:42" ht="15" customHeight="1" x14ac:dyDescent="0.25">
      <c r="A5056" s="105"/>
      <c r="B5056" s="106"/>
      <c r="C5056" s="2"/>
      <c r="D5056" s="2"/>
      <c r="E5056" s="106"/>
      <c r="F5056" s="107"/>
      <c r="G5056" s="108"/>
      <c r="H5056" s="109"/>
      <c r="I5056" s="109"/>
      <c r="J5056" s="110"/>
      <c r="K5056" s="117"/>
      <c r="L5056" s="178"/>
      <c r="M5056" s="178"/>
      <c r="N5056" s="106"/>
      <c r="O5056" s="111"/>
      <c r="P5056" s="111"/>
      <c r="Q5056" s="106"/>
      <c r="R5056" s="106"/>
      <c r="S5056" s="106"/>
      <c r="T5056" s="106"/>
      <c r="U5056" s="106"/>
      <c r="V5056" s="106"/>
      <c r="W5056" s="19"/>
      <c r="X5056" s="2"/>
      <c r="Y5056" s="4"/>
      <c r="Z5056" s="106"/>
      <c r="AA5056" s="114"/>
      <c r="AB5056" s="112"/>
      <c r="AC5056" s="178"/>
      <c r="AD5056" s="11"/>
      <c r="AE5056" s="106"/>
      <c r="AF5056" s="106"/>
      <c r="AG5056" s="106"/>
      <c r="AH5056" s="115"/>
      <c r="AI5056" s="116"/>
      <c r="AO5056" s="26"/>
      <c r="AP5056" s="26"/>
    </row>
    <row r="5057" spans="1:42" ht="15" customHeight="1" x14ac:dyDescent="0.25">
      <c r="A5057" s="105"/>
      <c r="B5057" s="106"/>
      <c r="C5057" s="2"/>
      <c r="D5057" s="2"/>
      <c r="E5057" s="106"/>
      <c r="F5057" s="107"/>
      <c r="G5057" s="108"/>
      <c r="H5057" s="109"/>
      <c r="I5057" s="109"/>
      <c r="J5057" s="110"/>
      <c r="K5057" s="117"/>
      <c r="L5057" s="178"/>
      <c r="M5057" s="178"/>
      <c r="N5057" s="106"/>
      <c r="O5057" s="111"/>
      <c r="P5057" s="111"/>
      <c r="Q5057" s="106"/>
      <c r="R5057" s="106"/>
      <c r="S5057" s="106"/>
      <c r="T5057" s="106"/>
      <c r="U5057" s="106"/>
      <c r="V5057" s="106"/>
      <c r="W5057" s="19"/>
      <c r="X5057" s="2"/>
      <c r="Y5057" s="4"/>
      <c r="Z5057" s="106"/>
      <c r="AA5057" s="114"/>
      <c r="AB5057" s="112"/>
      <c r="AC5057" s="178"/>
      <c r="AD5057" s="11"/>
      <c r="AE5057" s="106"/>
      <c r="AF5057" s="106"/>
      <c r="AG5057" s="106"/>
      <c r="AH5057" s="115"/>
      <c r="AI5057" s="116"/>
      <c r="AO5057" s="26"/>
      <c r="AP5057" s="26"/>
    </row>
    <row r="5058" spans="1:42" ht="15" customHeight="1" x14ac:dyDescent="0.25">
      <c r="A5058" s="105"/>
      <c r="B5058" s="106"/>
      <c r="C5058" s="2"/>
      <c r="D5058" s="2"/>
      <c r="E5058" s="106"/>
      <c r="F5058" s="107"/>
      <c r="G5058" s="108"/>
      <c r="H5058" s="109"/>
      <c r="I5058" s="109"/>
      <c r="J5058" s="110"/>
      <c r="K5058" s="117"/>
      <c r="L5058" s="178"/>
      <c r="M5058" s="178"/>
      <c r="N5058" s="106"/>
      <c r="O5058" s="111"/>
      <c r="P5058" s="111"/>
      <c r="Q5058" s="106"/>
      <c r="R5058" s="106"/>
      <c r="S5058" s="106"/>
      <c r="T5058" s="106"/>
      <c r="U5058" s="106"/>
      <c r="V5058" s="106"/>
      <c r="W5058" s="19"/>
      <c r="X5058" s="2"/>
      <c r="Y5058" s="4"/>
      <c r="Z5058" s="106"/>
      <c r="AA5058" s="114"/>
      <c r="AB5058" s="112"/>
      <c r="AC5058" s="178"/>
      <c r="AD5058" s="11"/>
      <c r="AE5058" s="106"/>
      <c r="AF5058" s="106"/>
      <c r="AG5058" s="106"/>
      <c r="AH5058" s="115"/>
      <c r="AI5058" s="116"/>
      <c r="AO5058" s="26"/>
      <c r="AP5058" s="26"/>
    </row>
    <row r="5059" spans="1:42" ht="15" customHeight="1" x14ac:dyDescent="0.25">
      <c r="A5059" s="105"/>
      <c r="B5059" s="106"/>
      <c r="C5059" s="2"/>
      <c r="D5059" s="2"/>
      <c r="E5059" s="106"/>
      <c r="F5059" s="107"/>
      <c r="G5059" s="108"/>
      <c r="H5059" s="109"/>
      <c r="I5059" s="109"/>
      <c r="J5059" s="110"/>
      <c r="K5059" s="117"/>
      <c r="L5059" s="178"/>
      <c r="M5059" s="178"/>
      <c r="N5059" s="106"/>
      <c r="O5059" s="111"/>
      <c r="P5059" s="111"/>
      <c r="Q5059" s="106"/>
      <c r="R5059" s="106"/>
      <c r="S5059" s="106"/>
      <c r="T5059" s="106"/>
      <c r="U5059" s="106"/>
      <c r="V5059" s="106"/>
      <c r="W5059" s="19"/>
      <c r="X5059" s="2"/>
      <c r="Y5059" s="4"/>
      <c r="Z5059" s="106"/>
      <c r="AA5059" s="114"/>
      <c r="AB5059" s="112"/>
      <c r="AC5059" s="178"/>
      <c r="AD5059" s="11"/>
      <c r="AE5059" s="106"/>
      <c r="AF5059" s="106"/>
      <c r="AG5059" s="106"/>
      <c r="AH5059" s="115"/>
      <c r="AI5059" s="116"/>
      <c r="AO5059" s="26"/>
      <c r="AP5059" s="26"/>
    </row>
    <row r="5060" spans="1:42" ht="15" customHeight="1" x14ac:dyDescent="0.25">
      <c r="A5060" s="105"/>
      <c r="B5060" s="106"/>
      <c r="C5060" s="2"/>
      <c r="D5060" s="2"/>
      <c r="E5060" s="106"/>
      <c r="F5060" s="107"/>
      <c r="G5060" s="108"/>
      <c r="H5060" s="109"/>
      <c r="I5060" s="109"/>
      <c r="J5060" s="110"/>
      <c r="K5060" s="117"/>
      <c r="L5060" s="178"/>
      <c r="M5060" s="178"/>
      <c r="N5060" s="106"/>
      <c r="O5060" s="111"/>
      <c r="P5060" s="111"/>
      <c r="Q5060" s="106"/>
      <c r="R5060" s="106"/>
      <c r="S5060" s="106"/>
      <c r="T5060" s="106"/>
      <c r="U5060" s="106"/>
      <c r="V5060" s="106"/>
      <c r="W5060" s="19"/>
      <c r="X5060" s="2"/>
      <c r="Y5060" s="4"/>
      <c r="Z5060" s="106"/>
      <c r="AA5060" s="114"/>
      <c r="AB5060" s="112"/>
      <c r="AC5060" s="178"/>
      <c r="AD5060" s="11"/>
      <c r="AE5060" s="106"/>
      <c r="AF5060" s="106"/>
      <c r="AG5060" s="106"/>
      <c r="AH5060" s="115"/>
      <c r="AI5060" s="116"/>
      <c r="AO5060" s="26"/>
      <c r="AP5060" s="26"/>
    </row>
    <row r="5061" spans="1:42" ht="15" customHeight="1" x14ac:dyDescent="0.25">
      <c r="A5061" s="105"/>
      <c r="B5061" s="106"/>
      <c r="C5061" s="2"/>
      <c r="D5061" s="2"/>
      <c r="E5061" s="106"/>
      <c r="F5061" s="107"/>
      <c r="G5061" s="108"/>
      <c r="H5061" s="109"/>
      <c r="I5061" s="109"/>
      <c r="J5061" s="110"/>
      <c r="K5061" s="117"/>
      <c r="L5061" s="178"/>
      <c r="M5061" s="178"/>
      <c r="N5061" s="106"/>
      <c r="O5061" s="111"/>
      <c r="P5061" s="111"/>
      <c r="Q5061" s="106"/>
      <c r="R5061" s="106"/>
      <c r="S5061" s="106"/>
      <c r="T5061" s="106"/>
      <c r="U5061" s="106"/>
      <c r="V5061" s="106"/>
      <c r="W5061" s="19"/>
      <c r="X5061" s="2"/>
      <c r="Y5061" s="4"/>
      <c r="Z5061" s="106"/>
      <c r="AA5061" s="114"/>
      <c r="AB5061" s="112"/>
      <c r="AC5061" s="178"/>
      <c r="AD5061" s="11"/>
      <c r="AE5061" s="106"/>
      <c r="AF5061" s="106"/>
      <c r="AG5061" s="106"/>
      <c r="AH5061" s="115"/>
      <c r="AI5061" s="116"/>
      <c r="AO5061" s="26"/>
      <c r="AP5061" s="26"/>
    </row>
    <row r="5062" spans="1:42" ht="15" customHeight="1" x14ac:dyDescent="0.25">
      <c r="A5062" s="105"/>
      <c r="B5062" s="106"/>
      <c r="C5062" s="2"/>
      <c r="D5062" s="2"/>
      <c r="E5062" s="106"/>
      <c r="F5062" s="107"/>
      <c r="G5062" s="108"/>
      <c r="H5062" s="109"/>
      <c r="I5062" s="109"/>
      <c r="J5062" s="110"/>
      <c r="K5062" s="117"/>
      <c r="L5062" s="178"/>
      <c r="M5062" s="178"/>
      <c r="N5062" s="106"/>
      <c r="O5062" s="111"/>
      <c r="P5062" s="111"/>
      <c r="Q5062" s="106"/>
      <c r="R5062" s="106"/>
      <c r="S5062" s="106"/>
      <c r="T5062" s="106"/>
      <c r="U5062" s="106"/>
      <c r="V5062" s="106"/>
      <c r="W5062" s="19"/>
      <c r="X5062" s="2"/>
      <c r="Y5062" s="4"/>
      <c r="Z5062" s="106"/>
      <c r="AA5062" s="114"/>
      <c r="AB5062" s="112"/>
      <c r="AC5062" s="178"/>
      <c r="AD5062" s="11"/>
      <c r="AE5062" s="106"/>
      <c r="AF5062" s="106"/>
      <c r="AG5062" s="106"/>
      <c r="AH5062" s="115"/>
      <c r="AI5062" s="116"/>
      <c r="AO5062" s="26"/>
      <c r="AP5062" s="26"/>
    </row>
    <row r="5063" spans="1:42" ht="15" customHeight="1" x14ac:dyDescent="0.25">
      <c r="A5063" s="105"/>
      <c r="B5063" s="106"/>
      <c r="C5063" s="2"/>
      <c r="D5063" s="2"/>
      <c r="E5063" s="106"/>
      <c r="F5063" s="107"/>
      <c r="G5063" s="108"/>
      <c r="H5063" s="109"/>
      <c r="I5063" s="109"/>
      <c r="J5063" s="110"/>
      <c r="K5063" s="117"/>
      <c r="L5063" s="178"/>
      <c r="M5063" s="178"/>
      <c r="N5063" s="106"/>
      <c r="O5063" s="111"/>
      <c r="P5063" s="111"/>
      <c r="Q5063" s="106"/>
      <c r="R5063" s="106"/>
      <c r="S5063" s="106"/>
      <c r="T5063" s="106"/>
      <c r="U5063" s="106"/>
      <c r="V5063" s="106"/>
      <c r="W5063" s="19"/>
      <c r="X5063" s="2"/>
      <c r="Y5063" s="4"/>
      <c r="Z5063" s="106"/>
      <c r="AA5063" s="114"/>
      <c r="AB5063" s="112"/>
      <c r="AC5063" s="178"/>
      <c r="AD5063" s="11"/>
      <c r="AE5063" s="106"/>
      <c r="AF5063" s="106"/>
      <c r="AG5063" s="106"/>
      <c r="AH5063" s="115"/>
      <c r="AI5063" s="116"/>
      <c r="AO5063" s="26"/>
      <c r="AP5063" s="26"/>
    </row>
    <row r="5064" spans="1:42" ht="15" customHeight="1" x14ac:dyDescent="0.25">
      <c r="A5064" s="105"/>
      <c r="B5064" s="106"/>
      <c r="C5064" s="2"/>
      <c r="D5064" s="2"/>
      <c r="E5064" s="106"/>
      <c r="F5064" s="107"/>
      <c r="G5064" s="108"/>
      <c r="H5064" s="109"/>
      <c r="I5064" s="109"/>
      <c r="J5064" s="110"/>
      <c r="K5064" s="117"/>
      <c r="L5064" s="178"/>
      <c r="M5064" s="178"/>
      <c r="N5064" s="106"/>
      <c r="O5064" s="111"/>
      <c r="P5064" s="111"/>
      <c r="Q5064" s="106"/>
      <c r="R5064" s="106"/>
      <c r="S5064" s="106"/>
      <c r="T5064" s="106"/>
      <c r="U5064" s="106"/>
      <c r="V5064" s="106"/>
      <c r="W5064" s="19"/>
      <c r="X5064" s="2"/>
      <c r="Y5064" s="4"/>
      <c r="Z5064" s="106"/>
      <c r="AA5064" s="114"/>
      <c r="AB5064" s="112"/>
      <c r="AC5064" s="178"/>
      <c r="AD5064" s="11"/>
      <c r="AE5064" s="106"/>
      <c r="AF5064" s="106"/>
      <c r="AG5064" s="106"/>
      <c r="AH5064" s="115"/>
      <c r="AI5064" s="116"/>
      <c r="AO5064" s="26"/>
      <c r="AP5064" s="26"/>
    </row>
    <row r="5065" spans="1:42" ht="15" customHeight="1" x14ac:dyDescent="0.25">
      <c r="A5065" s="105"/>
      <c r="B5065" s="106"/>
      <c r="C5065" s="2"/>
      <c r="D5065" s="2"/>
      <c r="E5065" s="106"/>
      <c r="F5065" s="107"/>
      <c r="G5065" s="108"/>
      <c r="H5065" s="109"/>
      <c r="I5065" s="109"/>
      <c r="J5065" s="110"/>
      <c r="K5065" s="117"/>
      <c r="L5065" s="178"/>
      <c r="M5065" s="178"/>
      <c r="N5065" s="106"/>
      <c r="O5065" s="111"/>
      <c r="P5065" s="111"/>
      <c r="Q5065" s="106"/>
      <c r="R5065" s="106"/>
      <c r="S5065" s="106"/>
      <c r="T5065" s="106"/>
      <c r="U5065" s="106"/>
      <c r="V5065" s="106"/>
      <c r="W5065" s="19"/>
      <c r="X5065" s="2"/>
      <c r="Y5065" s="4"/>
      <c r="Z5065" s="106"/>
      <c r="AA5065" s="114"/>
      <c r="AB5065" s="112"/>
      <c r="AC5065" s="178"/>
      <c r="AD5065" s="11"/>
      <c r="AE5065" s="106"/>
      <c r="AF5065" s="106"/>
      <c r="AG5065" s="106"/>
      <c r="AH5065" s="115"/>
      <c r="AI5065" s="116"/>
      <c r="AO5065" s="26"/>
      <c r="AP5065" s="26"/>
    </row>
    <row r="5066" spans="1:42" ht="15" customHeight="1" x14ac:dyDescent="0.25">
      <c r="A5066" s="105"/>
      <c r="B5066" s="106"/>
      <c r="C5066" s="2"/>
      <c r="D5066" s="2"/>
      <c r="E5066" s="106"/>
      <c r="F5066" s="107"/>
      <c r="G5066" s="108"/>
      <c r="H5066" s="109"/>
      <c r="I5066" s="109"/>
      <c r="J5066" s="110"/>
      <c r="K5066" s="117"/>
      <c r="L5066" s="178"/>
      <c r="M5066" s="178"/>
      <c r="N5066" s="106"/>
      <c r="O5066" s="111"/>
      <c r="P5066" s="111"/>
      <c r="Q5066" s="106"/>
      <c r="R5066" s="106"/>
      <c r="S5066" s="106"/>
      <c r="T5066" s="106"/>
      <c r="U5066" s="106"/>
      <c r="V5066" s="106"/>
      <c r="W5066" s="19"/>
      <c r="X5066" s="2"/>
      <c r="Y5066" s="4"/>
      <c r="Z5066" s="106"/>
      <c r="AA5066" s="114"/>
      <c r="AB5066" s="112"/>
      <c r="AC5066" s="178"/>
      <c r="AD5066" s="11"/>
      <c r="AE5066" s="106"/>
      <c r="AF5066" s="106"/>
      <c r="AG5066" s="106"/>
      <c r="AH5066" s="115"/>
      <c r="AI5066" s="116"/>
      <c r="AO5066" s="26"/>
      <c r="AP5066" s="26"/>
    </row>
    <row r="5067" spans="1:42" ht="15" customHeight="1" x14ac:dyDescent="0.25">
      <c r="A5067" s="105"/>
      <c r="B5067" s="106"/>
      <c r="C5067" s="2"/>
      <c r="D5067" s="2"/>
      <c r="E5067" s="106"/>
      <c r="F5067" s="107"/>
      <c r="G5067" s="108"/>
      <c r="H5067" s="109"/>
      <c r="I5067" s="109"/>
      <c r="J5067" s="110"/>
      <c r="K5067" s="117"/>
      <c r="L5067" s="178"/>
      <c r="M5067" s="178"/>
      <c r="N5067" s="106"/>
      <c r="O5067" s="111"/>
      <c r="P5067" s="111"/>
      <c r="Q5067" s="106"/>
      <c r="R5067" s="106"/>
      <c r="S5067" s="106"/>
      <c r="T5067" s="106"/>
      <c r="U5067" s="106"/>
      <c r="V5067" s="106"/>
      <c r="W5067" s="19"/>
      <c r="X5067" s="2"/>
      <c r="Y5067" s="4"/>
      <c r="Z5067" s="106"/>
      <c r="AA5067" s="114"/>
      <c r="AB5067" s="112"/>
      <c r="AC5067" s="178"/>
      <c r="AD5067" s="11"/>
      <c r="AE5067" s="106"/>
      <c r="AF5067" s="106"/>
      <c r="AG5067" s="106"/>
      <c r="AH5067" s="115"/>
      <c r="AI5067" s="116"/>
      <c r="AO5067" s="26"/>
      <c r="AP5067" s="26"/>
    </row>
    <row r="5068" spans="1:42" ht="15" customHeight="1" x14ac:dyDescent="0.25">
      <c r="A5068" s="105"/>
      <c r="B5068" s="106"/>
      <c r="C5068" s="2"/>
      <c r="D5068" s="2"/>
      <c r="E5068" s="106"/>
      <c r="F5068" s="107"/>
      <c r="G5068" s="108"/>
      <c r="H5068" s="109"/>
      <c r="I5068" s="109"/>
      <c r="J5068" s="110"/>
      <c r="K5068" s="117"/>
      <c r="L5068" s="178"/>
      <c r="M5068" s="178"/>
      <c r="N5068" s="106"/>
      <c r="O5068" s="111"/>
      <c r="P5068" s="111"/>
      <c r="Q5068" s="106"/>
      <c r="R5068" s="106"/>
      <c r="S5068" s="106"/>
      <c r="T5068" s="106"/>
      <c r="U5068" s="106"/>
      <c r="V5068" s="106"/>
      <c r="W5068" s="19"/>
      <c r="X5068" s="2"/>
      <c r="Y5068" s="4"/>
      <c r="Z5068" s="106"/>
      <c r="AA5068" s="114"/>
      <c r="AB5068" s="112"/>
      <c r="AC5068" s="178"/>
      <c r="AD5068" s="11"/>
      <c r="AE5068" s="106"/>
      <c r="AF5068" s="106"/>
      <c r="AG5068" s="106"/>
      <c r="AH5068" s="115"/>
      <c r="AI5068" s="116"/>
      <c r="AO5068" s="26"/>
      <c r="AP5068" s="26"/>
    </row>
    <row r="5069" spans="1:42" ht="15" customHeight="1" x14ac:dyDescent="0.25">
      <c r="A5069" s="105"/>
      <c r="B5069" s="106"/>
      <c r="C5069" s="2"/>
      <c r="D5069" s="2"/>
      <c r="E5069" s="106"/>
      <c r="F5069" s="107"/>
      <c r="G5069" s="108"/>
      <c r="H5069" s="109"/>
      <c r="I5069" s="109"/>
      <c r="J5069" s="110"/>
      <c r="K5069" s="117"/>
      <c r="L5069" s="178"/>
      <c r="M5069" s="178"/>
      <c r="N5069" s="106"/>
      <c r="O5069" s="111"/>
      <c r="P5069" s="111"/>
      <c r="Q5069" s="106"/>
      <c r="R5069" s="106"/>
      <c r="S5069" s="106"/>
      <c r="T5069" s="106"/>
      <c r="U5069" s="106"/>
      <c r="V5069" s="106"/>
      <c r="W5069" s="19"/>
      <c r="X5069" s="2"/>
      <c r="Y5069" s="4"/>
      <c r="Z5069" s="106"/>
      <c r="AA5069" s="114"/>
      <c r="AB5069" s="112"/>
      <c r="AC5069" s="178"/>
      <c r="AD5069" s="11"/>
      <c r="AE5069" s="106"/>
      <c r="AF5069" s="106"/>
      <c r="AG5069" s="106"/>
      <c r="AH5069" s="115"/>
      <c r="AI5069" s="116"/>
      <c r="AO5069" s="26"/>
      <c r="AP5069" s="26"/>
    </row>
    <row r="5070" spans="1:42" ht="15" customHeight="1" x14ac:dyDescent="0.25">
      <c r="A5070" s="105"/>
      <c r="B5070" s="106"/>
      <c r="C5070" s="2"/>
      <c r="D5070" s="2"/>
      <c r="E5070" s="106"/>
      <c r="F5070" s="107"/>
      <c r="G5070" s="108"/>
      <c r="H5070" s="109"/>
      <c r="I5070" s="109"/>
      <c r="J5070" s="110"/>
      <c r="K5070" s="117"/>
      <c r="L5070" s="178"/>
      <c r="M5070" s="178"/>
      <c r="N5070" s="106"/>
      <c r="O5070" s="111"/>
      <c r="P5070" s="111"/>
      <c r="Q5070" s="106"/>
      <c r="R5070" s="106"/>
      <c r="S5070" s="106"/>
      <c r="T5070" s="106"/>
      <c r="U5070" s="106"/>
      <c r="V5070" s="106"/>
      <c r="W5070" s="19"/>
      <c r="X5070" s="2"/>
      <c r="Y5070" s="4"/>
      <c r="Z5070" s="106"/>
      <c r="AA5070" s="114"/>
      <c r="AB5070" s="112"/>
      <c r="AC5070" s="178"/>
      <c r="AD5070" s="11"/>
      <c r="AE5070" s="106"/>
      <c r="AF5070" s="106"/>
      <c r="AG5070" s="106"/>
      <c r="AH5070" s="115"/>
      <c r="AI5070" s="116"/>
      <c r="AO5070" s="26"/>
      <c r="AP5070" s="26"/>
    </row>
    <row r="5071" spans="1:42" ht="15" customHeight="1" x14ac:dyDescent="0.25">
      <c r="A5071" s="105"/>
      <c r="B5071" s="106"/>
      <c r="C5071" s="2"/>
      <c r="D5071" s="2"/>
      <c r="E5071" s="106"/>
      <c r="F5071" s="107"/>
      <c r="G5071" s="108"/>
      <c r="H5071" s="109"/>
      <c r="I5071" s="109"/>
      <c r="J5071" s="110"/>
      <c r="K5071" s="117"/>
      <c r="L5071" s="178"/>
      <c r="M5071" s="178"/>
      <c r="N5071" s="106"/>
      <c r="O5071" s="111"/>
      <c r="P5071" s="111"/>
      <c r="Q5071" s="106"/>
      <c r="R5071" s="106"/>
      <c r="S5071" s="106"/>
      <c r="T5071" s="106"/>
      <c r="U5071" s="106"/>
      <c r="V5071" s="106"/>
      <c r="W5071" s="19"/>
      <c r="X5071" s="2"/>
      <c r="Y5071" s="4"/>
      <c r="Z5071" s="106"/>
      <c r="AA5071" s="114"/>
      <c r="AB5071" s="112"/>
      <c r="AC5071" s="178"/>
      <c r="AD5071" s="11"/>
      <c r="AE5071" s="106"/>
      <c r="AF5071" s="106"/>
      <c r="AG5071" s="106"/>
      <c r="AH5071" s="115"/>
      <c r="AI5071" s="116"/>
      <c r="AO5071" s="26"/>
      <c r="AP5071" s="26"/>
    </row>
    <row r="5072" spans="1:42" ht="15" customHeight="1" x14ac:dyDescent="0.25">
      <c r="A5072" s="105"/>
      <c r="B5072" s="106"/>
      <c r="C5072" s="2"/>
      <c r="D5072" s="2"/>
      <c r="E5072" s="106"/>
      <c r="F5072" s="107"/>
      <c r="G5072" s="108"/>
      <c r="H5072" s="109"/>
      <c r="I5072" s="109"/>
      <c r="J5072" s="110"/>
      <c r="K5072" s="117"/>
      <c r="L5072" s="178"/>
      <c r="M5072" s="178"/>
      <c r="N5072" s="106"/>
      <c r="O5072" s="111"/>
      <c r="P5072" s="111"/>
      <c r="Q5072" s="106"/>
      <c r="R5072" s="106"/>
      <c r="S5072" s="106"/>
      <c r="T5072" s="106"/>
      <c r="U5072" s="106"/>
      <c r="V5072" s="106"/>
      <c r="W5072" s="19"/>
      <c r="X5072" s="2"/>
      <c r="Y5072" s="4"/>
      <c r="Z5072" s="106"/>
      <c r="AA5072" s="114"/>
      <c r="AB5072" s="112"/>
      <c r="AC5072" s="178"/>
      <c r="AD5072" s="11"/>
      <c r="AE5072" s="106"/>
      <c r="AF5072" s="106"/>
      <c r="AG5072" s="106"/>
      <c r="AH5072" s="115"/>
      <c r="AI5072" s="116"/>
      <c r="AO5072" s="26"/>
      <c r="AP5072" s="26"/>
    </row>
    <row r="5073" spans="1:42" ht="15" customHeight="1" x14ac:dyDescent="0.25">
      <c r="A5073" s="105"/>
      <c r="B5073" s="106"/>
      <c r="C5073" s="2"/>
      <c r="D5073" s="2"/>
      <c r="E5073" s="106"/>
      <c r="F5073" s="107"/>
      <c r="G5073" s="108"/>
      <c r="H5073" s="109"/>
      <c r="I5073" s="109"/>
      <c r="J5073" s="110"/>
      <c r="K5073" s="117"/>
      <c r="L5073" s="178"/>
      <c r="M5073" s="178"/>
      <c r="N5073" s="106"/>
      <c r="O5073" s="111"/>
      <c r="P5073" s="111"/>
      <c r="Q5073" s="106"/>
      <c r="R5073" s="106"/>
      <c r="S5073" s="106"/>
      <c r="T5073" s="106"/>
      <c r="U5073" s="106"/>
      <c r="V5073" s="106"/>
      <c r="W5073" s="19"/>
      <c r="X5073" s="2"/>
      <c r="Y5073" s="4"/>
      <c r="Z5073" s="106"/>
      <c r="AA5073" s="114"/>
      <c r="AB5073" s="112"/>
      <c r="AC5073" s="178"/>
      <c r="AD5073" s="11"/>
      <c r="AE5073" s="106"/>
      <c r="AF5073" s="106"/>
      <c r="AG5073" s="106"/>
      <c r="AH5073" s="115"/>
      <c r="AI5073" s="116"/>
      <c r="AO5073" s="26"/>
      <c r="AP5073" s="26"/>
    </row>
    <row r="5074" spans="1:42" ht="15" customHeight="1" x14ac:dyDescent="0.25">
      <c r="A5074" s="105"/>
      <c r="B5074" s="106"/>
      <c r="C5074" s="2"/>
      <c r="D5074" s="2"/>
      <c r="E5074" s="106"/>
      <c r="F5074" s="107"/>
      <c r="G5074" s="108"/>
      <c r="H5074" s="109"/>
      <c r="I5074" s="109"/>
      <c r="J5074" s="110"/>
      <c r="K5074" s="117"/>
      <c r="L5074" s="178"/>
      <c r="M5074" s="178"/>
      <c r="N5074" s="106"/>
      <c r="O5074" s="111"/>
      <c r="P5074" s="111"/>
      <c r="Q5074" s="106"/>
      <c r="R5074" s="106"/>
      <c r="S5074" s="106"/>
      <c r="T5074" s="106"/>
      <c r="U5074" s="106"/>
      <c r="V5074" s="106"/>
      <c r="W5074" s="19"/>
      <c r="X5074" s="2"/>
      <c r="Y5074" s="4"/>
      <c r="Z5074" s="106"/>
      <c r="AA5074" s="114"/>
      <c r="AB5074" s="112"/>
      <c r="AC5074" s="178"/>
      <c r="AD5074" s="11"/>
      <c r="AE5074" s="106"/>
      <c r="AF5074" s="106"/>
      <c r="AG5074" s="106"/>
      <c r="AH5074" s="115"/>
      <c r="AI5074" s="116"/>
      <c r="AO5074" s="26"/>
      <c r="AP5074" s="26"/>
    </row>
    <row r="5075" spans="1:42" ht="15" customHeight="1" x14ac:dyDescent="0.25">
      <c r="A5075" s="105"/>
      <c r="B5075" s="106"/>
      <c r="C5075" s="2"/>
      <c r="D5075" s="2"/>
      <c r="E5075" s="106"/>
      <c r="F5075" s="107"/>
      <c r="G5075" s="108"/>
      <c r="H5075" s="109"/>
      <c r="I5075" s="109"/>
      <c r="J5075" s="110"/>
      <c r="K5075" s="117"/>
      <c r="L5075" s="178"/>
      <c r="M5075" s="178"/>
      <c r="N5075" s="106"/>
      <c r="O5075" s="111"/>
      <c r="P5075" s="111"/>
      <c r="Q5075" s="106"/>
      <c r="R5075" s="106"/>
      <c r="S5075" s="106"/>
      <c r="T5075" s="106"/>
      <c r="U5075" s="106"/>
      <c r="V5075" s="106"/>
      <c r="W5075" s="19"/>
      <c r="X5075" s="2"/>
      <c r="Y5075" s="4"/>
      <c r="Z5075" s="106"/>
      <c r="AA5075" s="114"/>
      <c r="AB5075" s="112"/>
      <c r="AC5075" s="178"/>
      <c r="AD5075" s="11"/>
      <c r="AE5075" s="106"/>
      <c r="AF5075" s="106"/>
      <c r="AG5075" s="106"/>
      <c r="AH5075" s="115"/>
      <c r="AI5075" s="116"/>
      <c r="AO5075" s="26"/>
      <c r="AP5075" s="26"/>
    </row>
    <row r="5076" spans="1:42" ht="15" customHeight="1" x14ac:dyDescent="0.25">
      <c r="A5076" s="105"/>
      <c r="B5076" s="106"/>
      <c r="C5076" s="2"/>
      <c r="D5076" s="2"/>
      <c r="E5076" s="106"/>
      <c r="F5076" s="107"/>
      <c r="G5076" s="108"/>
      <c r="H5076" s="109"/>
      <c r="I5076" s="109"/>
      <c r="J5076" s="110"/>
      <c r="K5076" s="117"/>
      <c r="L5076" s="178"/>
      <c r="M5076" s="178"/>
      <c r="N5076" s="106"/>
      <c r="O5076" s="111"/>
      <c r="P5076" s="111"/>
      <c r="Q5076" s="106"/>
      <c r="R5076" s="106"/>
      <c r="S5076" s="106"/>
      <c r="T5076" s="106"/>
      <c r="U5076" s="106"/>
      <c r="V5076" s="106"/>
      <c r="W5076" s="19"/>
      <c r="X5076" s="2"/>
      <c r="Y5076" s="4"/>
      <c r="Z5076" s="106"/>
      <c r="AA5076" s="114"/>
      <c r="AB5076" s="112"/>
      <c r="AC5076" s="178"/>
      <c r="AD5076" s="11"/>
      <c r="AE5076" s="106"/>
      <c r="AF5076" s="106"/>
      <c r="AG5076" s="106"/>
      <c r="AH5076" s="115"/>
      <c r="AI5076" s="116"/>
      <c r="AO5076" s="26"/>
      <c r="AP5076" s="26"/>
    </row>
    <row r="5077" spans="1:42" ht="15" customHeight="1" x14ac:dyDescent="0.25">
      <c r="A5077" s="105"/>
      <c r="B5077" s="106"/>
      <c r="C5077" s="2"/>
      <c r="D5077" s="2"/>
      <c r="E5077" s="106"/>
      <c r="F5077" s="107"/>
      <c r="G5077" s="108"/>
      <c r="H5077" s="109"/>
      <c r="I5077" s="109"/>
      <c r="J5077" s="110"/>
      <c r="K5077" s="117"/>
      <c r="L5077" s="178"/>
      <c r="M5077" s="178"/>
      <c r="N5077" s="106"/>
      <c r="O5077" s="111"/>
      <c r="P5077" s="111"/>
      <c r="Q5077" s="106"/>
      <c r="R5077" s="106"/>
      <c r="S5077" s="106"/>
      <c r="T5077" s="106"/>
      <c r="U5077" s="106"/>
      <c r="V5077" s="106"/>
      <c r="W5077" s="19"/>
      <c r="X5077" s="2"/>
      <c r="Y5077" s="4"/>
      <c r="Z5077" s="106"/>
      <c r="AA5077" s="114"/>
      <c r="AB5077" s="112"/>
      <c r="AC5077" s="178"/>
      <c r="AD5077" s="11"/>
      <c r="AE5077" s="106"/>
      <c r="AF5077" s="106"/>
      <c r="AG5077" s="106"/>
      <c r="AH5077" s="115"/>
      <c r="AI5077" s="116"/>
      <c r="AO5077" s="26"/>
      <c r="AP5077" s="26"/>
    </row>
    <row r="5078" spans="1:42" ht="15" customHeight="1" x14ac:dyDescent="0.25">
      <c r="A5078" s="105"/>
      <c r="B5078" s="106"/>
      <c r="C5078" s="2"/>
      <c r="D5078" s="2"/>
      <c r="E5078" s="106"/>
      <c r="F5078" s="107"/>
      <c r="G5078" s="108"/>
      <c r="H5078" s="109"/>
      <c r="I5078" s="109"/>
      <c r="J5078" s="110"/>
      <c r="K5078" s="117"/>
      <c r="L5078" s="178"/>
      <c r="M5078" s="178"/>
      <c r="N5078" s="106"/>
      <c r="O5078" s="111"/>
      <c r="P5078" s="111"/>
      <c r="Q5078" s="106"/>
      <c r="R5078" s="106"/>
      <c r="S5078" s="106"/>
      <c r="T5078" s="106"/>
      <c r="U5078" s="106"/>
      <c r="V5078" s="106"/>
      <c r="W5078" s="19"/>
      <c r="X5078" s="2"/>
      <c r="Y5078" s="4"/>
      <c r="Z5078" s="106"/>
      <c r="AA5078" s="114"/>
      <c r="AB5078" s="112"/>
      <c r="AC5078" s="178"/>
      <c r="AD5078" s="11"/>
      <c r="AE5078" s="106"/>
      <c r="AF5078" s="106"/>
      <c r="AG5078" s="106"/>
      <c r="AH5078" s="115"/>
      <c r="AI5078" s="116"/>
      <c r="AO5078" s="26"/>
      <c r="AP5078" s="26"/>
    </row>
    <row r="5079" spans="1:42" ht="15" customHeight="1" x14ac:dyDescent="0.25">
      <c r="A5079" s="105"/>
      <c r="B5079" s="106"/>
      <c r="C5079" s="2"/>
      <c r="D5079" s="2"/>
      <c r="E5079" s="106"/>
      <c r="F5079" s="107"/>
      <c r="G5079" s="108"/>
      <c r="H5079" s="109"/>
      <c r="I5079" s="109"/>
      <c r="J5079" s="110"/>
      <c r="K5079" s="117"/>
      <c r="L5079" s="178"/>
      <c r="M5079" s="178"/>
      <c r="N5079" s="106"/>
      <c r="O5079" s="111"/>
      <c r="P5079" s="111"/>
      <c r="Q5079" s="106"/>
      <c r="R5079" s="106"/>
      <c r="S5079" s="106"/>
      <c r="T5079" s="106"/>
      <c r="U5079" s="106"/>
      <c r="V5079" s="106"/>
      <c r="W5079" s="19"/>
      <c r="X5079" s="2"/>
      <c r="Y5079" s="4"/>
      <c r="Z5079" s="106"/>
      <c r="AA5079" s="114"/>
      <c r="AB5079" s="112"/>
      <c r="AC5079" s="178"/>
      <c r="AD5079" s="11"/>
      <c r="AE5079" s="106"/>
      <c r="AF5079" s="106"/>
      <c r="AG5079" s="106"/>
      <c r="AH5079" s="115"/>
      <c r="AI5079" s="116"/>
      <c r="AO5079" s="26"/>
      <c r="AP5079" s="26"/>
    </row>
    <row r="5080" spans="1:42" ht="15" customHeight="1" x14ac:dyDescent="0.25">
      <c r="A5080" s="105"/>
      <c r="B5080" s="106"/>
      <c r="C5080" s="2"/>
      <c r="D5080" s="2"/>
      <c r="E5080" s="106"/>
      <c r="F5080" s="107"/>
      <c r="G5080" s="108"/>
      <c r="H5080" s="109"/>
      <c r="I5080" s="109"/>
      <c r="J5080" s="110"/>
      <c r="K5080" s="117"/>
      <c r="L5080" s="178"/>
      <c r="M5080" s="178"/>
      <c r="N5080" s="106"/>
      <c r="O5080" s="111"/>
      <c r="P5080" s="111"/>
      <c r="Q5080" s="106"/>
      <c r="R5080" s="106"/>
      <c r="S5080" s="106"/>
      <c r="T5080" s="106"/>
      <c r="U5080" s="106"/>
      <c r="V5080" s="106"/>
      <c r="W5080" s="19"/>
      <c r="X5080" s="2"/>
      <c r="Y5080" s="4"/>
      <c r="Z5080" s="106"/>
      <c r="AA5080" s="114"/>
      <c r="AB5080" s="112"/>
      <c r="AC5080" s="178"/>
      <c r="AD5080" s="11"/>
      <c r="AE5080" s="106"/>
      <c r="AF5080" s="106"/>
      <c r="AG5080" s="106"/>
      <c r="AH5080" s="115"/>
      <c r="AI5080" s="116"/>
      <c r="AO5080" s="26"/>
      <c r="AP5080" s="26"/>
    </row>
    <row r="5081" spans="1:42" ht="15" customHeight="1" x14ac:dyDescent="0.25">
      <c r="A5081" s="105"/>
      <c r="B5081" s="106"/>
      <c r="C5081" s="2"/>
      <c r="D5081" s="2"/>
      <c r="E5081" s="106"/>
      <c r="F5081" s="107"/>
      <c r="G5081" s="108"/>
      <c r="H5081" s="109"/>
      <c r="I5081" s="109"/>
      <c r="J5081" s="110"/>
      <c r="K5081" s="117"/>
      <c r="L5081" s="178"/>
      <c r="M5081" s="178"/>
      <c r="N5081" s="106"/>
      <c r="O5081" s="111"/>
      <c r="P5081" s="111"/>
      <c r="Q5081" s="106"/>
      <c r="R5081" s="106"/>
      <c r="S5081" s="106"/>
      <c r="T5081" s="106"/>
      <c r="U5081" s="106"/>
      <c r="V5081" s="106"/>
      <c r="W5081" s="19"/>
      <c r="X5081" s="2"/>
      <c r="Y5081" s="4"/>
      <c r="Z5081" s="106"/>
      <c r="AA5081" s="114"/>
      <c r="AB5081" s="112"/>
      <c r="AC5081" s="178"/>
      <c r="AD5081" s="11"/>
      <c r="AE5081" s="106"/>
      <c r="AF5081" s="106"/>
      <c r="AG5081" s="106"/>
      <c r="AH5081" s="115"/>
      <c r="AI5081" s="116"/>
      <c r="AO5081" s="26"/>
      <c r="AP5081" s="26"/>
    </row>
    <row r="5082" spans="1:42" ht="15" customHeight="1" x14ac:dyDescent="0.25">
      <c r="A5082" s="105"/>
      <c r="B5082" s="106"/>
      <c r="C5082" s="2"/>
      <c r="D5082" s="2"/>
      <c r="E5082" s="106"/>
      <c r="F5082" s="107"/>
      <c r="G5082" s="108"/>
      <c r="H5082" s="109"/>
      <c r="I5082" s="109"/>
      <c r="J5082" s="110"/>
      <c r="K5082" s="117"/>
      <c r="L5082" s="178"/>
      <c r="M5082" s="178"/>
      <c r="N5082" s="106"/>
      <c r="O5082" s="111"/>
      <c r="P5082" s="111"/>
      <c r="Q5082" s="106"/>
      <c r="R5082" s="106"/>
      <c r="S5082" s="106"/>
      <c r="T5082" s="106"/>
      <c r="U5082" s="106"/>
      <c r="V5082" s="106"/>
      <c r="W5082" s="19"/>
      <c r="X5082" s="2"/>
      <c r="Y5082" s="4"/>
      <c r="Z5082" s="106"/>
      <c r="AA5082" s="114"/>
      <c r="AB5082" s="112"/>
      <c r="AC5082" s="178"/>
      <c r="AD5082" s="11"/>
      <c r="AE5082" s="106"/>
      <c r="AF5082" s="106"/>
      <c r="AG5082" s="106"/>
      <c r="AH5082" s="115"/>
      <c r="AI5082" s="116"/>
      <c r="AO5082" s="26"/>
      <c r="AP5082" s="26"/>
    </row>
    <row r="5083" spans="1:42" ht="15" customHeight="1" x14ac:dyDescent="0.25">
      <c r="A5083" s="105"/>
      <c r="B5083" s="106"/>
      <c r="C5083" s="2"/>
      <c r="D5083" s="2"/>
      <c r="E5083" s="106"/>
      <c r="F5083" s="107"/>
      <c r="G5083" s="108"/>
      <c r="H5083" s="109"/>
      <c r="I5083" s="109"/>
      <c r="J5083" s="110"/>
      <c r="K5083" s="117"/>
      <c r="L5083" s="178"/>
      <c r="M5083" s="178"/>
      <c r="N5083" s="106"/>
      <c r="O5083" s="111"/>
      <c r="P5083" s="111"/>
      <c r="Q5083" s="106"/>
      <c r="R5083" s="106"/>
      <c r="S5083" s="106"/>
      <c r="T5083" s="106"/>
      <c r="U5083" s="106"/>
      <c r="V5083" s="106"/>
      <c r="W5083" s="19"/>
      <c r="X5083" s="2"/>
      <c r="Y5083" s="4"/>
      <c r="Z5083" s="106"/>
      <c r="AA5083" s="114"/>
      <c r="AB5083" s="112"/>
      <c r="AC5083" s="178"/>
      <c r="AD5083" s="11"/>
      <c r="AE5083" s="106"/>
      <c r="AF5083" s="106"/>
      <c r="AG5083" s="106"/>
      <c r="AH5083" s="115"/>
      <c r="AI5083" s="116"/>
      <c r="AO5083" s="26"/>
      <c r="AP5083" s="26"/>
    </row>
    <row r="5084" spans="1:42" ht="15" customHeight="1" x14ac:dyDescent="0.25">
      <c r="A5084" s="105"/>
      <c r="B5084" s="106"/>
      <c r="C5084" s="2"/>
      <c r="D5084" s="2"/>
      <c r="E5084" s="106"/>
      <c r="F5084" s="107"/>
      <c r="G5084" s="108"/>
      <c r="H5084" s="109"/>
      <c r="I5084" s="109"/>
      <c r="J5084" s="110"/>
      <c r="K5084" s="117"/>
      <c r="L5084" s="178"/>
      <c r="M5084" s="178"/>
      <c r="N5084" s="106"/>
      <c r="O5084" s="111"/>
      <c r="P5084" s="111"/>
      <c r="Q5084" s="106"/>
      <c r="R5084" s="106"/>
      <c r="S5084" s="106"/>
      <c r="T5084" s="106"/>
      <c r="U5084" s="106"/>
      <c r="V5084" s="106"/>
      <c r="W5084" s="19"/>
      <c r="X5084" s="2"/>
      <c r="Y5084" s="4"/>
      <c r="Z5084" s="106"/>
      <c r="AA5084" s="114"/>
      <c r="AB5084" s="112"/>
      <c r="AC5084" s="178"/>
      <c r="AD5084" s="11"/>
      <c r="AE5084" s="106"/>
      <c r="AF5084" s="106"/>
      <c r="AG5084" s="106"/>
      <c r="AH5084" s="115"/>
      <c r="AI5084" s="116"/>
      <c r="AO5084" s="26"/>
      <c r="AP5084" s="26"/>
    </row>
    <row r="5085" spans="1:42" ht="15" customHeight="1" x14ac:dyDescent="0.25">
      <c r="A5085" s="105"/>
      <c r="B5085" s="106"/>
      <c r="C5085" s="2"/>
      <c r="D5085" s="2"/>
      <c r="E5085" s="106"/>
      <c r="F5085" s="107"/>
      <c r="G5085" s="108"/>
      <c r="H5085" s="109"/>
      <c r="I5085" s="109"/>
      <c r="J5085" s="110"/>
      <c r="K5085" s="117"/>
      <c r="L5085" s="178"/>
      <c r="M5085" s="178"/>
      <c r="N5085" s="106"/>
      <c r="O5085" s="111"/>
      <c r="P5085" s="111"/>
      <c r="Q5085" s="106"/>
      <c r="R5085" s="106"/>
      <c r="S5085" s="106"/>
      <c r="T5085" s="106"/>
      <c r="U5085" s="106"/>
      <c r="V5085" s="106"/>
      <c r="W5085" s="19"/>
      <c r="X5085" s="2"/>
      <c r="Y5085" s="4"/>
      <c r="Z5085" s="106"/>
      <c r="AA5085" s="114"/>
      <c r="AB5085" s="112"/>
      <c r="AC5085" s="178"/>
      <c r="AD5085" s="11"/>
      <c r="AE5085" s="106"/>
      <c r="AF5085" s="106"/>
      <c r="AG5085" s="106"/>
      <c r="AH5085" s="115"/>
      <c r="AI5085" s="116"/>
      <c r="AO5085" s="26"/>
      <c r="AP5085" s="26"/>
    </row>
    <row r="5086" spans="1:42" ht="15" customHeight="1" x14ac:dyDescent="0.25">
      <c r="A5086" s="105"/>
      <c r="B5086" s="106"/>
      <c r="C5086" s="2"/>
      <c r="D5086" s="2"/>
      <c r="E5086" s="106"/>
      <c r="F5086" s="107"/>
      <c r="G5086" s="108"/>
      <c r="H5086" s="109"/>
      <c r="I5086" s="109"/>
      <c r="J5086" s="110"/>
      <c r="K5086" s="117"/>
      <c r="L5086" s="178"/>
      <c r="M5086" s="178"/>
      <c r="N5086" s="106"/>
      <c r="O5086" s="111"/>
      <c r="P5086" s="111"/>
      <c r="Q5086" s="106"/>
      <c r="R5086" s="106"/>
      <c r="S5086" s="106"/>
      <c r="T5086" s="106"/>
      <c r="U5086" s="106"/>
      <c r="V5086" s="106"/>
      <c r="W5086" s="19"/>
      <c r="X5086" s="2"/>
      <c r="Y5086" s="4"/>
      <c r="Z5086" s="106"/>
      <c r="AA5086" s="114"/>
      <c r="AB5086" s="112"/>
      <c r="AC5086" s="178"/>
      <c r="AD5086" s="11"/>
      <c r="AE5086" s="106"/>
      <c r="AF5086" s="106"/>
      <c r="AG5086" s="106"/>
      <c r="AH5086" s="115"/>
      <c r="AI5086" s="116"/>
      <c r="AO5086" s="26"/>
      <c r="AP5086" s="26"/>
    </row>
    <row r="5087" spans="1:42" ht="15" customHeight="1" x14ac:dyDescent="0.25">
      <c r="A5087" s="105"/>
      <c r="B5087" s="106"/>
      <c r="C5087" s="2"/>
      <c r="D5087" s="2"/>
      <c r="E5087" s="106"/>
      <c r="F5087" s="107"/>
      <c r="G5087" s="108"/>
      <c r="H5087" s="109"/>
      <c r="I5087" s="109"/>
      <c r="J5087" s="110"/>
      <c r="K5087" s="117"/>
      <c r="L5087" s="178"/>
      <c r="M5087" s="178"/>
      <c r="N5087" s="106"/>
      <c r="O5087" s="111"/>
      <c r="P5087" s="111"/>
      <c r="Q5087" s="106"/>
      <c r="R5087" s="106"/>
      <c r="S5087" s="106"/>
      <c r="T5087" s="106"/>
      <c r="U5087" s="106"/>
      <c r="V5087" s="106"/>
      <c r="W5087" s="19"/>
      <c r="X5087" s="2"/>
      <c r="Y5087" s="4"/>
      <c r="Z5087" s="106"/>
      <c r="AA5087" s="114"/>
      <c r="AB5087" s="112"/>
      <c r="AC5087" s="178"/>
      <c r="AD5087" s="11"/>
      <c r="AE5087" s="106"/>
      <c r="AF5087" s="106"/>
      <c r="AG5087" s="106"/>
      <c r="AH5087" s="115"/>
      <c r="AI5087" s="116"/>
      <c r="AO5087" s="26"/>
      <c r="AP5087" s="26"/>
    </row>
    <row r="5088" spans="1:42" ht="15" customHeight="1" x14ac:dyDescent="0.25">
      <c r="A5088" s="105"/>
      <c r="B5088" s="106"/>
      <c r="C5088" s="2"/>
      <c r="D5088" s="2"/>
      <c r="E5088" s="106"/>
      <c r="F5088" s="107"/>
      <c r="G5088" s="108"/>
      <c r="H5088" s="109"/>
      <c r="I5088" s="109"/>
      <c r="J5088" s="110"/>
      <c r="K5088" s="117"/>
      <c r="L5088" s="178"/>
      <c r="M5088" s="178"/>
      <c r="N5088" s="106"/>
      <c r="O5088" s="111"/>
      <c r="P5088" s="111"/>
      <c r="Q5088" s="106"/>
      <c r="R5088" s="106"/>
      <c r="S5088" s="106"/>
      <c r="T5088" s="106"/>
      <c r="U5088" s="106"/>
      <c r="V5088" s="106"/>
      <c r="W5088" s="19"/>
      <c r="X5088" s="2"/>
      <c r="Y5088" s="4"/>
      <c r="Z5088" s="106"/>
      <c r="AA5088" s="114"/>
      <c r="AB5088" s="112"/>
      <c r="AC5088" s="178"/>
      <c r="AD5088" s="11"/>
      <c r="AE5088" s="106"/>
      <c r="AF5088" s="106"/>
      <c r="AG5088" s="106"/>
      <c r="AH5088" s="115"/>
      <c r="AI5088" s="116"/>
      <c r="AO5088" s="26"/>
      <c r="AP5088" s="26"/>
    </row>
    <row r="5089" spans="1:42" ht="15" customHeight="1" x14ac:dyDescent="0.25">
      <c r="A5089" s="105"/>
      <c r="B5089" s="106"/>
      <c r="C5089" s="2"/>
      <c r="D5089" s="2"/>
      <c r="E5089" s="106"/>
      <c r="F5089" s="107"/>
      <c r="G5089" s="108"/>
      <c r="H5089" s="109"/>
      <c r="I5089" s="109"/>
      <c r="J5089" s="110"/>
      <c r="K5089" s="117"/>
      <c r="L5089" s="178"/>
      <c r="M5089" s="178"/>
      <c r="N5089" s="106"/>
      <c r="O5089" s="111"/>
      <c r="P5089" s="111"/>
      <c r="Q5089" s="106"/>
      <c r="R5089" s="106"/>
      <c r="S5089" s="106"/>
      <c r="T5089" s="106"/>
      <c r="U5089" s="106"/>
      <c r="V5089" s="106"/>
      <c r="W5089" s="19"/>
      <c r="X5089" s="2"/>
      <c r="Y5089" s="4"/>
      <c r="Z5089" s="106"/>
      <c r="AA5089" s="114"/>
      <c r="AB5089" s="112"/>
      <c r="AC5089" s="178"/>
      <c r="AD5089" s="11"/>
      <c r="AE5089" s="106"/>
      <c r="AF5089" s="106"/>
      <c r="AG5089" s="106"/>
      <c r="AH5089" s="115"/>
      <c r="AI5089" s="116"/>
      <c r="AO5089" s="26"/>
      <c r="AP5089" s="26"/>
    </row>
    <row r="5090" spans="1:42" ht="15" customHeight="1" x14ac:dyDescent="0.25">
      <c r="A5090" s="105"/>
      <c r="B5090" s="106"/>
      <c r="C5090" s="2"/>
      <c r="D5090" s="2"/>
      <c r="E5090" s="106"/>
      <c r="F5090" s="107"/>
      <c r="G5090" s="108"/>
      <c r="H5090" s="109"/>
      <c r="I5090" s="109"/>
      <c r="J5090" s="110"/>
      <c r="K5090" s="117"/>
      <c r="L5090" s="178"/>
      <c r="M5090" s="178"/>
      <c r="N5090" s="106"/>
      <c r="O5090" s="111"/>
      <c r="P5090" s="111"/>
      <c r="Q5090" s="106"/>
      <c r="R5090" s="106"/>
      <c r="S5090" s="106"/>
      <c r="T5090" s="106"/>
      <c r="U5090" s="106"/>
      <c r="V5090" s="106"/>
      <c r="W5090" s="19"/>
      <c r="X5090" s="2"/>
      <c r="Y5090" s="4"/>
      <c r="Z5090" s="106"/>
      <c r="AA5090" s="114"/>
      <c r="AB5090" s="112"/>
      <c r="AC5090" s="178"/>
      <c r="AD5090" s="11"/>
      <c r="AE5090" s="106"/>
      <c r="AF5090" s="106"/>
      <c r="AG5090" s="106"/>
      <c r="AH5090" s="115"/>
      <c r="AI5090" s="116"/>
      <c r="AO5090" s="26"/>
      <c r="AP5090" s="26"/>
    </row>
    <row r="5091" spans="1:42" ht="15" customHeight="1" x14ac:dyDescent="0.25">
      <c r="A5091" s="105"/>
      <c r="B5091" s="106"/>
      <c r="C5091" s="2"/>
      <c r="D5091" s="2"/>
      <c r="E5091" s="106"/>
      <c r="F5091" s="107"/>
      <c r="G5091" s="108"/>
      <c r="H5091" s="109"/>
      <c r="I5091" s="109"/>
      <c r="J5091" s="110"/>
      <c r="K5091" s="117"/>
      <c r="L5091" s="178"/>
      <c r="M5091" s="178"/>
      <c r="N5091" s="106"/>
      <c r="O5091" s="111"/>
      <c r="P5091" s="111"/>
      <c r="Q5091" s="106"/>
      <c r="R5091" s="106"/>
      <c r="S5091" s="106"/>
      <c r="T5091" s="106"/>
      <c r="U5091" s="106"/>
      <c r="V5091" s="106"/>
      <c r="W5091" s="19"/>
      <c r="X5091" s="2"/>
      <c r="Y5091" s="4"/>
      <c r="Z5091" s="106"/>
      <c r="AA5091" s="114"/>
      <c r="AB5091" s="112"/>
      <c r="AC5091" s="178"/>
      <c r="AD5091" s="11"/>
      <c r="AE5091" s="106"/>
      <c r="AF5091" s="106"/>
      <c r="AG5091" s="106"/>
      <c r="AH5091" s="115"/>
      <c r="AI5091" s="116"/>
      <c r="AO5091" s="26"/>
      <c r="AP5091" s="26"/>
    </row>
    <row r="5092" spans="1:42" ht="15" customHeight="1" x14ac:dyDescent="0.25">
      <c r="A5092" s="105"/>
      <c r="B5092" s="106"/>
      <c r="C5092" s="2"/>
      <c r="D5092" s="2"/>
      <c r="E5092" s="106"/>
      <c r="F5092" s="107"/>
      <c r="G5092" s="108"/>
      <c r="H5092" s="109"/>
      <c r="I5092" s="109"/>
      <c r="J5092" s="110"/>
      <c r="K5092" s="117"/>
      <c r="L5092" s="178"/>
      <c r="M5092" s="178"/>
      <c r="N5092" s="106"/>
      <c r="O5092" s="111"/>
      <c r="P5092" s="111"/>
      <c r="Q5092" s="106"/>
      <c r="R5092" s="106"/>
      <c r="S5092" s="106"/>
      <c r="T5092" s="106"/>
      <c r="U5092" s="106"/>
      <c r="V5092" s="106"/>
      <c r="W5092" s="19"/>
      <c r="X5092" s="2"/>
      <c r="Y5092" s="4"/>
      <c r="Z5092" s="106"/>
      <c r="AA5092" s="114"/>
      <c r="AB5092" s="112"/>
      <c r="AC5092" s="178"/>
      <c r="AD5092" s="11"/>
      <c r="AE5092" s="106"/>
      <c r="AF5092" s="106"/>
      <c r="AG5092" s="106"/>
      <c r="AH5092" s="115"/>
      <c r="AI5092" s="116"/>
      <c r="AO5092" s="26"/>
      <c r="AP5092" s="26"/>
    </row>
    <row r="5093" spans="1:42" ht="15" customHeight="1" x14ac:dyDescent="0.25">
      <c r="A5093" s="105"/>
      <c r="B5093" s="106"/>
      <c r="C5093" s="2"/>
      <c r="D5093" s="2"/>
      <c r="E5093" s="106"/>
      <c r="F5093" s="107"/>
      <c r="G5093" s="108"/>
      <c r="H5093" s="109"/>
      <c r="I5093" s="109"/>
      <c r="J5093" s="110"/>
      <c r="K5093" s="117"/>
      <c r="L5093" s="178"/>
      <c r="M5093" s="178"/>
      <c r="N5093" s="106"/>
      <c r="O5093" s="111"/>
      <c r="P5093" s="111"/>
      <c r="Q5093" s="106"/>
      <c r="R5093" s="106"/>
      <c r="S5093" s="106"/>
      <c r="T5093" s="106"/>
      <c r="U5093" s="106"/>
      <c r="V5093" s="106"/>
      <c r="W5093" s="19"/>
      <c r="X5093" s="2"/>
      <c r="Y5093" s="4"/>
      <c r="Z5093" s="106"/>
      <c r="AA5093" s="114"/>
      <c r="AB5093" s="112"/>
      <c r="AC5093" s="178"/>
      <c r="AD5093" s="11"/>
      <c r="AE5093" s="106"/>
      <c r="AF5093" s="106"/>
      <c r="AG5093" s="106"/>
      <c r="AH5093" s="115"/>
      <c r="AI5093" s="116"/>
      <c r="AO5093" s="26"/>
      <c r="AP5093" s="26"/>
    </row>
    <row r="5094" spans="1:42" ht="15" customHeight="1" x14ac:dyDescent="0.25">
      <c r="A5094" s="105"/>
      <c r="B5094" s="106"/>
      <c r="C5094" s="2"/>
      <c r="D5094" s="2"/>
      <c r="E5094" s="106"/>
      <c r="F5094" s="107"/>
      <c r="G5094" s="108"/>
      <c r="H5094" s="109"/>
      <c r="I5094" s="109"/>
      <c r="J5094" s="110"/>
      <c r="K5094" s="117"/>
      <c r="L5094" s="178"/>
      <c r="M5094" s="178"/>
      <c r="N5094" s="106"/>
      <c r="O5094" s="111"/>
      <c r="P5094" s="111"/>
      <c r="Q5094" s="106"/>
      <c r="R5094" s="106"/>
      <c r="S5094" s="106"/>
      <c r="T5094" s="106"/>
      <c r="U5094" s="106"/>
      <c r="V5094" s="106"/>
      <c r="W5094" s="19"/>
      <c r="X5094" s="2"/>
      <c r="Y5094" s="4"/>
      <c r="Z5094" s="106"/>
      <c r="AA5094" s="114"/>
      <c r="AB5094" s="112"/>
      <c r="AC5094" s="178"/>
      <c r="AD5094" s="11"/>
      <c r="AE5094" s="106"/>
      <c r="AF5094" s="106"/>
      <c r="AG5094" s="106"/>
      <c r="AH5094" s="115"/>
      <c r="AI5094" s="116"/>
      <c r="AO5094" s="26"/>
      <c r="AP5094" s="26"/>
    </row>
    <row r="5095" spans="1:42" ht="15" customHeight="1" x14ac:dyDescent="0.25">
      <c r="A5095" s="105"/>
      <c r="B5095" s="106"/>
      <c r="C5095" s="2"/>
      <c r="D5095" s="2"/>
      <c r="E5095" s="106"/>
      <c r="F5095" s="107"/>
      <c r="G5095" s="108"/>
      <c r="H5095" s="109"/>
      <c r="I5095" s="109"/>
      <c r="J5095" s="110"/>
      <c r="K5095" s="117"/>
      <c r="L5095" s="178"/>
      <c r="M5095" s="178"/>
      <c r="N5095" s="106"/>
      <c r="O5095" s="111"/>
      <c r="P5095" s="111"/>
      <c r="Q5095" s="106"/>
      <c r="R5095" s="106"/>
      <c r="S5095" s="106"/>
      <c r="T5095" s="106"/>
      <c r="U5095" s="106"/>
      <c r="V5095" s="106"/>
      <c r="W5095" s="19"/>
      <c r="X5095" s="2"/>
      <c r="Y5095" s="4"/>
      <c r="Z5095" s="106"/>
      <c r="AA5095" s="114"/>
      <c r="AB5095" s="112"/>
      <c r="AC5095" s="178"/>
      <c r="AD5095" s="11"/>
      <c r="AE5095" s="106"/>
      <c r="AF5095" s="106"/>
      <c r="AG5095" s="106"/>
      <c r="AH5095" s="115"/>
      <c r="AI5095" s="116"/>
      <c r="AO5095" s="26"/>
      <c r="AP5095" s="26"/>
    </row>
    <row r="5096" spans="1:42" ht="15" customHeight="1" x14ac:dyDescent="0.25">
      <c r="A5096" s="105"/>
      <c r="B5096" s="106"/>
      <c r="C5096" s="2"/>
      <c r="D5096" s="2"/>
      <c r="E5096" s="106"/>
      <c r="F5096" s="107"/>
      <c r="G5096" s="108"/>
      <c r="H5096" s="109"/>
      <c r="I5096" s="109"/>
      <c r="J5096" s="110"/>
      <c r="K5096" s="117"/>
      <c r="L5096" s="178"/>
      <c r="M5096" s="178"/>
      <c r="N5096" s="106"/>
      <c r="O5096" s="111"/>
      <c r="P5096" s="111"/>
      <c r="Q5096" s="106"/>
      <c r="R5096" s="106"/>
      <c r="S5096" s="106"/>
      <c r="T5096" s="106"/>
      <c r="U5096" s="106"/>
      <c r="V5096" s="106"/>
      <c r="W5096" s="19"/>
      <c r="X5096" s="2"/>
      <c r="Y5096" s="4"/>
      <c r="Z5096" s="106"/>
      <c r="AA5096" s="114"/>
      <c r="AB5096" s="112"/>
      <c r="AC5096" s="178"/>
      <c r="AD5096" s="11"/>
      <c r="AE5096" s="106"/>
      <c r="AF5096" s="106"/>
      <c r="AG5096" s="106"/>
      <c r="AH5096" s="115"/>
      <c r="AI5096" s="116"/>
      <c r="AO5096" s="26"/>
      <c r="AP5096" s="26"/>
    </row>
    <row r="5097" spans="1:42" ht="15" customHeight="1" x14ac:dyDescent="0.25">
      <c r="A5097" s="105"/>
      <c r="B5097" s="106"/>
      <c r="C5097" s="2"/>
      <c r="D5097" s="2"/>
      <c r="E5097" s="106"/>
      <c r="F5097" s="107"/>
      <c r="G5097" s="108"/>
      <c r="H5097" s="109"/>
      <c r="I5097" s="109"/>
      <c r="J5097" s="110"/>
      <c r="K5097" s="117"/>
      <c r="L5097" s="178"/>
      <c r="M5097" s="178"/>
      <c r="N5097" s="106"/>
      <c r="O5097" s="111"/>
      <c r="P5097" s="111"/>
      <c r="Q5097" s="106"/>
      <c r="R5097" s="106"/>
      <c r="S5097" s="106"/>
      <c r="T5097" s="106"/>
      <c r="U5097" s="106"/>
      <c r="V5097" s="106"/>
      <c r="W5097" s="19"/>
      <c r="X5097" s="2"/>
      <c r="Y5097" s="4"/>
      <c r="Z5097" s="106"/>
      <c r="AA5097" s="114"/>
      <c r="AB5097" s="112"/>
      <c r="AC5097" s="178"/>
      <c r="AD5097" s="11"/>
      <c r="AE5097" s="106"/>
      <c r="AF5097" s="106"/>
      <c r="AG5097" s="106"/>
      <c r="AH5097" s="115"/>
      <c r="AI5097" s="116"/>
      <c r="AO5097" s="26"/>
      <c r="AP5097" s="26"/>
    </row>
    <row r="5098" spans="1:42" ht="15" customHeight="1" x14ac:dyDescent="0.25">
      <c r="A5098" s="105"/>
      <c r="B5098" s="106"/>
      <c r="C5098" s="2"/>
      <c r="D5098" s="2"/>
      <c r="E5098" s="106"/>
      <c r="F5098" s="107"/>
      <c r="G5098" s="108"/>
      <c r="H5098" s="109"/>
      <c r="I5098" s="109"/>
      <c r="J5098" s="110"/>
      <c r="K5098" s="117"/>
      <c r="L5098" s="178"/>
      <c r="M5098" s="178"/>
      <c r="N5098" s="106"/>
      <c r="O5098" s="111"/>
      <c r="P5098" s="111"/>
      <c r="Q5098" s="106"/>
      <c r="R5098" s="106"/>
      <c r="S5098" s="106"/>
      <c r="T5098" s="106"/>
      <c r="U5098" s="106"/>
      <c r="V5098" s="106"/>
      <c r="W5098" s="19"/>
      <c r="X5098" s="2"/>
      <c r="Y5098" s="4"/>
      <c r="Z5098" s="106"/>
      <c r="AA5098" s="114"/>
      <c r="AB5098" s="112"/>
      <c r="AC5098" s="178"/>
      <c r="AD5098" s="11"/>
      <c r="AE5098" s="106"/>
      <c r="AF5098" s="106"/>
      <c r="AG5098" s="106"/>
      <c r="AH5098" s="115"/>
      <c r="AI5098" s="116"/>
      <c r="AO5098" s="26"/>
      <c r="AP5098" s="26"/>
    </row>
    <row r="5099" spans="1:42" ht="15" customHeight="1" x14ac:dyDescent="0.25">
      <c r="A5099" s="105"/>
      <c r="B5099" s="106"/>
      <c r="C5099" s="2"/>
      <c r="D5099" s="2"/>
      <c r="E5099" s="106"/>
      <c r="F5099" s="107"/>
      <c r="G5099" s="108"/>
      <c r="H5099" s="109"/>
      <c r="I5099" s="109"/>
      <c r="J5099" s="110"/>
      <c r="K5099" s="117"/>
      <c r="L5099" s="178"/>
      <c r="M5099" s="178"/>
      <c r="N5099" s="106"/>
      <c r="O5099" s="111"/>
      <c r="P5099" s="111"/>
      <c r="Q5099" s="106"/>
      <c r="R5099" s="106"/>
      <c r="S5099" s="106"/>
      <c r="T5099" s="106"/>
      <c r="U5099" s="106"/>
      <c r="V5099" s="106"/>
      <c r="W5099" s="19"/>
      <c r="X5099" s="2"/>
      <c r="Y5099" s="4"/>
      <c r="Z5099" s="106"/>
      <c r="AA5099" s="114"/>
      <c r="AB5099" s="112"/>
      <c r="AC5099" s="178"/>
      <c r="AD5099" s="11"/>
      <c r="AE5099" s="106"/>
      <c r="AF5099" s="106"/>
      <c r="AG5099" s="106"/>
      <c r="AH5099" s="115"/>
      <c r="AI5099" s="116"/>
      <c r="AO5099" s="26"/>
      <c r="AP5099" s="26"/>
    </row>
    <row r="5100" spans="1:42" ht="15" customHeight="1" x14ac:dyDescent="0.25">
      <c r="A5100" s="105"/>
      <c r="B5100" s="106"/>
      <c r="C5100" s="2"/>
      <c r="D5100" s="2"/>
      <c r="E5100" s="106"/>
      <c r="F5100" s="107"/>
      <c r="G5100" s="108"/>
      <c r="H5100" s="109"/>
      <c r="I5100" s="109"/>
      <c r="J5100" s="110"/>
      <c r="K5100" s="117"/>
      <c r="L5100" s="178"/>
      <c r="M5100" s="178"/>
      <c r="N5100" s="106"/>
      <c r="O5100" s="111"/>
      <c r="P5100" s="111"/>
      <c r="Q5100" s="106"/>
      <c r="R5100" s="106"/>
      <c r="S5100" s="106"/>
      <c r="T5100" s="106"/>
      <c r="U5100" s="106"/>
      <c r="V5100" s="106"/>
      <c r="W5100" s="19"/>
      <c r="X5100" s="2"/>
      <c r="Y5100" s="4"/>
      <c r="Z5100" s="106"/>
      <c r="AA5100" s="114"/>
      <c r="AB5100" s="112"/>
      <c r="AC5100" s="178"/>
      <c r="AD5100" s="11"/>
      <c r="AE5100" s="106"/>
      <c r="AF5100" s="106"/>
      <c r="AG5100" s="106"/>
      <c r="AH5100" s="115"/>
      <c r="AI5100" s="116"/>
      <c r="AO5100" s="26"/>
      <c r="AP5100" s="26"/>
    </row>
    <row r="5101" spans="1:42" ht="15" customHeight="1" x14ac:dyDescent="0.25">
      <c r="A5101" s="105"/>
      <c r="B5101" s="106"/>
      <c r="C5101" s="2"/>
      <c r="D5101" s="2"/>
      <c r="E5101" s="106"/>
      <c r="F5101" s="107"/>
      <c r="G5101" s="108"/>
      <c r="H5101" s="109"/>
      <c r="I5101" s="109"/>
      <c r="J5101" s="110"/>
      <c r="K5101" s="117"/>
      <c r="L5101" s="178"/>
      <c r="M5101" s="178"/>
      <c r="N5101" s="106"/>
      <c r="O5101" s="111"/>
      <c r="P5101" s="111"/>
      <c r="Q5101" s="106"/>
      <c r="R5101" s="106"/>
      <c r="S5101" s="106"/>
      <c r="T5101" s="106"/>
      <c r="U5101" s="106"/>
      <c r="V5101" s="106"/>
      <c r="W5101" s="19"/>
      <c r="X5101" s="2"/>
      <c r="Y5101" s="4"/>
      <c r="Z5101" s="106"/>
      <c r="AA5101" s="114"/>
      <c r="AB5101" s="112"/>
      <c r="AC5101" s="178"/>
      <c r="AD5101" s="11"/>
      <c r="AE5101" s="106"/>
      <c r="AF5101" s="106"/>
      <c r="AG5101" s="106"/>
      <c r="AH5101" s="115"/>
      <c r="AI5101" s="116"/>
      <c r="AO5101" s="26"/>
      <c r="AP5101" s="26"/>
    </row>
    <row r="5102" spans="1:42" ht="15" customHeight="1" x14ac:dyDescent="0.25">
      <c r="A5102" s="105"/>
      <c r="B5102" s="106"/>
      <c r="C5102" s="2"/>
      <c r="D5102" s="2"/>
      <c r="E5102" s="106"/>
      <c r="F5102" s="107"/>
      <c r="G5102" s="108"/>
      <c r="H5102" s="109"/>
      <c r="I5102" s="109"/>
      <c r="J5102" s="110"/>
      <c r="K5102" s="117"/>
      <c r="L5102" s="178"/>
      <c r="M5102" s="178"/>
      <c r="N5102" s="106"/>
      <c r="O5102" s="111"/>
      <c r="P5102" s="111"/>
      <c r="Q5102" s="106"/>
      <c r="R5102" s="106"/>
      <c r="S5102" s="106"/>
      <c r="T5102" s="106"/>
      <c r="U5102" s="106"/>
      <c r="V5102" s="106"/>
      <c r="W5102" s="19"/>
      <c r="X5102" s="2"/>
      <c r="Y5102" s="4"/>
      <c r="Z5102" s="106"/>
      <c r="AA5102" s="114"/>
      <c r="AB5102" s="112"/>
      <c r="AC5102" s="178"/>
      <c r="AD5102" s="11"/>
      <c r="AE5102" s="106"/>
      <c r="AF5102" s="106"/>
      <c r="AG5102" s="106"/>
      <c r="AH5102" s="115"/>
      <c r="AI5102" s="116"/>
      <c r="AO5102" s="26"/>
      <c r="AP5102" s="26"/>
    </row>
    <row r="5103" spans="1:42" ht="15" customHeight="1" x14ac:dyDescent="0.25">
      <c r="A5103" s="105"/>
      <c r="B5103" s="106"/>
      <c r="C5103" s="2"/>
      <c r="D5103" s="2"/>
      <c r="E5103" s="106"/>
      <c r="F5103" s="107"/>
      <c r="G5103" s="108"/>
      <c r="H5103" s="109"/>
      <c r="I5103" s="109"/>
      <c r="J5103" s="110"/>
      <c r="K5103" s="117"/>
      <c r="L5103" s="178"/>
      <c r="M5103" s="178"/>
      <c r="N5103" s="106"/>
      <c r="O5103" s="111"/>
      <c r="P5103" s="111"/>
      <c r="Q5103" s="106"/>
      <c r="R5103" s="106"/>
      <c r="S5103" s="106"/>
      <c r="T5103" s="106"/>
      <c r="U5103" s="106"/>
      <c r="V5103" s="106"/>
      <c r="W5103" s="19"/>
      <c r="X5103" s="2"/>
      <c r="Y5103" s="4"/>
      <c r="Z5103" s="106"/>
      <c r="AA5103" s="114"/>
      <c r="AB5103" s="112"/>
      <c r="AC5103" s="178"/>
      <c r="AD5103" s="11"/>
      <c r="AE5103" s="106"/>
      <c r="AF5103" s="106"/>
      <c r="AG5103" s="106"/>
      <c r="AH5103" s="115"/>
      <c r="AI5103" s="116"/>
      <c r="AO5103" s="26"/>
      <c r="AP5103" s="26"/>
    </row>
    <row r="5104" spans="1:42" ht="15" customHeight="1" x14ac:dyDescent="0.25">
      <c r="A5104" s="105"/>
      <c r="B5104" s="106"/>
      <c r="C5104" s="2"/>
      <c r="D5104" s="2"/>
      <c r="E5104" s="106"/>
      <c r="F5104" s="107"/>
      <c r="G5104" s="108"/>
      <c r="H5104" s="109"/>
      <c r="I5104" s="109"/>
      <c r="J5104" s="110"/>
      <c r="K5104" s="117"/>
      <c r="L5104" s="178"/>
      <c r="M5104" s="178"/>
      <c r="N5104" s="106"/>
      <c r="O5104" s="111"/>
      <c r="P5104" s="111"/>
      <c r="Q5104" s="106"/>
      <c r="R5104" s="106"/>
      <c r="S5104" s="106"/>
      <c r="T5104" s="106"/>
      <c r="U5104" s="106"/>
      <c r="V5104" s="106"/>
      <c r="W5104" s="19"/>
      <c r="X5104" s="2"/>
      <c r="Y5104" s="4"/>
      <c r="Z5104" s="106"/>
      <c r="AA5104" s="114"/>
      <c r="AB5104" s="112"/>
      <c r="AC5104" s="178"/>
      <c r="AD5104" s="11"/>
      <c r="AE5104" s="106"/>
      <c r="AF5104" s="106"/>
      <c r="AG5104" s="106"/>
      <c r="AH5104" s="115"/>
      <c r="AI5104" s="116"/>
      <c r="AO5104" s="26"/>
      <c r="AP5104" s="26"/>
    </row>
    <row r="5105" spans="1:42" ht="15" customHeight="1" x14ac:dyDescent="0.25">
      <c r="A5105" s="105"/>
      <c r="B5105" s="106"/>
      <c r="C5105" s="2"/>
      <c r="D5105" s="2"/>
      <c r="E5105" s="106"/>
      <c r="F5105" s="107"/>
      <c r="G5105" s="108"/>
      <c r="H5105" s="109"/>
      <c r="I5105" s="109"/>
      <c r="J5105" s="110"/>
      <c r="K5105" s="117"/>
      <c r="L5105" s="178"/>
      <c r="M5105" s="178"/>
      <c r="N5105" s="106"/>
      <c r="O5105" s="111"/>
      <c r="P5105" s="111"/>
      <c r="Q5105" s="106"/>
      <c r="R5105" s="106"/>
      <c r="S5105" s="106"/>
      <c r="T5105" s="106"/>
      <c r="U5105" s="106"/>
      <c r="V5105" s="106"/>
      <c r="W5105" s="19"/>
      <c r="X5105" s="2"/>
      <c r="Y5105" s="4"/>
      <c r="Z5105" s="106"/>
      <c r="AA5105" s="114"/>
      <c r="AB5105" s="112"/>
      <c r="AC5105" s="178"/>
      <c r="AD5105" s="11"/>
      <c r="AE5105" s="106"/>
      <c r="AF5105" s="106"/>
      <c r="AG5105" s="106"/>
      <c r="AH5105" s="115"/>
      <c r="AI5105" s="116"/>
      <c r="AO5105" s="26"/>
      <c r="AP5105" s="26"/>
    </row>
    <row r="5106" spans="1:42" ht="15" customHeight="1" x14ac:dyDescent="0.25">
      <c r="A5106" s="105"/>
      <c r="B5106" s="106"/>
      <c r="C5106" s="2"/>
      <c r="D5106" s="2"/>
      <c r="E5106" s="106"/>
      <c r="F5106" s="107"/>
      <c r="G5106" s="108"/>
      <c r="H5106" s="109"/>
      <c r="I5106" s="109"/>
      <c r="J5106" s="110"/>
      <c r="K5106" s="117"/>
      <c r="L5106" s="178"/>
      <c r="M5106" s="178"/>
      <c r="N5106" s="106"/>
      <c r="O5106" s="111"/>
      <c r="P5106" s="111"/>
      <c r="Q5106" s="106"/>
      <c r="R5106" s="106"/>
      <c r="S5106" s="106"/>
      <c r="T5106" s="106"/>
      <c r="U5106" s="106"/>
      <c r="V5106" s="106"/>
      <c r="W5106" s="19"/>
      <c r="X5106" s="2"/>
      <c r="Y5106" s="4"/>
      <c r="Z5106" s="106"/>
      <c r="AA5106" s="114"/>
      <c r="AB5106" s="112"/>
      <c r="AC5106" s="178"/>
      <c r="AD5106" s="11"/>
      <c r="AE5106" s="106"/>
      <c r="AF5106" s="106"/>
      <c r="AG5106" s="106"/>
      <c r="AH5106" s="115"/>
      <c r="AI5106" s="116"/>
      <c r="AO5106" s="26"/>
      <c r="AP5106" s="26"/>
    </row>
    <row r="5107" spans="1:42" ht="15" customHeight="1" x14ac:dyDescent="0.25">
      <c r="A5107" s="105"/>
      <c r="B5107" s="106"/>
      <c r="C5107" s="2"/>
      <c r="D5107" s="2"/>
      <c r="E5107" s="106"/>
      <c r="F5107" s="107"/>
      <c r="G5107" s="108"/>
      <c r="H5107" s="109"/>
      <c r="I5107" s="109"/>
      <c r="J5107" s="110"/>
      <c r="K5107" s="117"/>
      <c r="L5107" s="178"/>
      <c r="M5107" s="178"/>
      <c r="N5107" s="106"/>
      <c r="O5107" s="111"/>
      <c r="P5107" s="111"/>
      <c r="Q5107" s="106"/>
      <c r="R5107" s="106"/>
      <c r="S5107" s="106"/>
      <c r="T5107" s="106"/>
      <c r="U5107" s="106"/>
      <c r="V5107" s="106"/>
      <c r="W5107" s="19"/>
      <c r="X5107" s="2"/>
      <c r="Y5107" s="4"/>
      <c r="Z5107" s="106"/>
      <c r="AA5107" s="114"/>
      <c r="AB5107" s="112"/>
      <c r="AC5107" s="178"/>
      <c r="AD5107" s="11"/>
      <c r="AE5107" s="106"/>
      <c r="AF5107" s="106"/>
      <c r="AG5107" s="106"/>
      <c r="AH5107" s="115"/>
      <c r="AI5107" s="116"/>
      <c r="AO5107" s="26"/>
      <c r="AP5107" s="26"/>
    </row>
    <row r="5108" spans="1:42" ht="15" customHeight="1" x14ac:dyDescent="0.25">
      <c r="A5108" s="105"/>
      <c r="B5108" s="106"/>
      <c r="C5108" s="2"/>
      <c r="D5108" s="2"/>
      <c r="E5108" s="106"/>
      <c r="F5108" s="107"/>
      <c r="G5108" s="108"/>
      <c r="H5108" s="109"/>
      <c r="I5108" s="109"/>
      <c r="J5108" s="110"/>
      <c r="K5108" s="117"/>
      <c r="L5108" s="178"/>
      <c r="M5108" s="178"/>
      <c r="N5108" s="106"/>
      <c r="O5108" s="111"/>
      <c r="P5108" s="111"/>
      <c r="Q5108" s="106"/>
      <c r="R5108" s="106"/>
      <c r="S5108" s="106"/>
      <c r="T5108" s="106"/>
      <c r="U5108" s="106"/>
      <c r="V5108" s="106"/>
      <c r="W5108" s="19"/>
      <c r="X5108" s="2"/>
      <c r="Y5108" s="4"/>
      <c r="Z5108" s="106"/>
      <c r="AA5108" s="114"/>
      <c r="AB5108" s="112"/>
      <c r="AC5108" s="178"/>
      <c r="AD5108" s="11"/>
      <c r="AE5108" s="106"/>
      <c r="AF5108" s="106"/>
      <c r="AG5108" s="106"/>
      <c r="AH5108" s="115"/>
      <c r="AI5108" s="116"/>
      <c r="AO5108" s="26"/>
      <c r="AP5108" s="26"/>
    </row>
    <row r="5109" spans="1:42" ht="15" customHeight="1" x14ac:dyDescent="0.25">
      <c r="A5109" s="105"/>
      <c r="B5109" s="106"/>
      <c r="C5109" s="2"/>
      <c r="D5109" s="2"/>
      <c r="E5109" s="106"/>
      <c r="F5109" s="107"/>
      <c r="G5109" s="108"/>
      <c r="H5109" s="109"/>
      <c r="I5109" s="109"/>
      <c r="J5109" s="110"/>
      <c r="K5109" s="117"/>
      <c r="L5109" s="178"/>
      <c r="M5109" s="178"/>
      <c r="N5109" s="106"/>
      <c r="O5109" s="111"/>
      <c r="P5109" s="111"/>
      <c r="Q5109" s="106"/>
      <c r="R5109" s="106"/>
      <c r="S5109" s="106"/>
      <c r="T5109" s="106"/>
      <c r="U5109" s="106"/>
      <c r="V5109" s="106"/>
      <c r="W5109" s="19"/>
      <c r="X5109" s="2"/>
      <c r="Y5109" s="4"/>
      <c r="Z5109" s="106"/>
      <c r="AA5109" s="114"/>
      <c r="AB5109" s="112"/>
      <c r="AC5109" s="178"/>
      <c r="AD5109" s="11"/>
      <c r="AE5109" s="106"/>
      <c r="AF5109" s="106"/>
      <c r="AG5109" s="106"/>
      <c r="AH5109" s="115"/>
      <c r="AI5109" s="116"/>
      <c r="AO5109" s="26"/>
      <c r="AP5109" s="26"/>
    </row>
    <row r="5110" spans="1:42" ht="15" customHeight="1" x14ac:dyDescent="0.25">
      <c r="A5110" s="105"/>
      <c r="B5110" s="106"/>
      <c r="C5110" s="2"/>
      <c r="D5110" s="2"/>
      <c r="E5110" s="106"/>
      <c r="F5110" s="107"/>
      <c r="G5110" s="108"/>
      <c r="H5110" s="109"/>
      <c r="I5110" s="109"/>
      <c r="J5110" s="110"/>
      <c r="K5110" s="117"/>
      <c r="L5110" s="178"/>
      <c r="M5110" s="178"/>
      <c r="N5110" s="106"/>
      <c r="O5110" s="111"/>
      <c r="P5110" s="111"/>
      <c r="Q5110" s="106"/>
      <c r="R5110" s="106"/>
      <c r="S5110" s="106"/>
      <c r="T5110" s="106"/>
      <c r="U5110" s="106"/>
      <c r="V5110" s="106"/>
      <c r="W5110" s="19"/>
      <c r="X5110" s="2"/>
      <c r="Y5110" s="4"/>
      <c r="Z5110" s="106"/>
      <c r="AA5110" s="114"/>
      <c r="AB5110" s="112"/>
      <c r="AC5110" s="178"/>
      <c r="AD5110" s="11"/>
      <c r="AE5110" s="106"/>
      <c r="AF5110" s="106"/>
      <c r="AG5110" s="106"/>
      <c r="AH5110" s="115"/>
      <c r="AI5110" s="116"/>
      <c r="AO5110" s="26"/>
      <c r="AP5110" s="26"/>
    </row>
    <row r="5111" spans="1:42" ht="15" customHeight="1" x14ac:dyDescent="0.25">
      <c r="A5111" s="105"/>
      <c r="B5111" s="106"/>
      <c r="C5111" s="2"/>
      <c r="D5111" s="2"/>
      <c r="E5111" s="106"/>
      <c r="F5111" s="107"/>
      <c r="G5111" s="108"/>
      <c r="H5111" s="109"/>
      <c r="I5111" s="109"/>
      <c r="J5111" s="110"/>
      <c r="K5111" s="117"/>
      <c r="L5111" s="178"/>
      <c r="M5111" s="178"/>
      <c r="N5111" s="106"/>
      <c r="O5111" s="111"/>
      <c r="P5111" s="111"/>
      <c r="Q5111" s="106"/>
      <c r="R5111" s="106"/>
      <c r="S5111" s="106"/>
      <c r="T5111" s="106"/>
      <c r="U5111" s="106"/>
      <c r="V5111" s="106"/>
      <c r="W5111" s="19"/>
      <c r="X5111" s="2"/>
      <c r="Y5111" s="4"/>
      <c r="Z5111" s="106"/>
      <c r="AA5111" s="114"/>
      <c r="AB5111" s="112"/>
      <c r="AC5111" s="178"/>
      <c r="AD5111" s="11"/>
      <c r="AE5111" s="106"/>
      <c r="AF5111" s="106"/>
      <c r="AG5111" s="106"/>
      <c r="AH5111" s="115"/>
      <c r="AI5111" s="116"/>
      <c r="AO5111" s="26"/>
      <c r="AP5111" s="26"/>
    </row>
    <row r="5112" spans="1:42" ht="15" customHeight="1" x14ac:dyDescent="0.25">
      <c r="A5112" s="105"/>
      <c r="B5112" s="106"/>
      <c r="C5112" s="2"/>
      <c r="D5112" s="2"/>
      <c r="E5112" s="106"/>
      <c r="F5112" s="107"/>
      <c r="G5112" s="108"/>
      <c r="H5112" s="109"/>
      <c r="I5112" s="109"/>
      <c r="J5112" s="110"/>
      <c r="K5112" s="117"/>
      <c r="L5112" s="178"/>
      <c r="M5112" s="178"/>
      <c r="N5112" s="106"/>
      <c r="O5112" s="111"/>
      <c r="P5112" s="111"/>
      <c r="Q5112" s="106"/>
      <c r="R5112" s="106"/>
      <c r="S5112" s="106"/>
      <c r="T5112" s="106"/>
      <c r="U5112" s="106"/>
      <c r="V5112" s="106"/>
      <c r="W5112" s="19"/>
      <c r="X5112" s="2"/>
      <c r="Y5112" s="4"/>
      <c r="Z5112" s="106"/>
      <c r="AA5112" s="114"/>
      <c r="AB5112" s="112"/>
      <c r="AC5112" s="178"/>
      <c r="AD5112" s="11"/>
      <c r="AE5112" s="106"/>
      <c r="AF5112" s="106"/>
      <c r="AG5112" s="106"/>
      <c r="AH5112" s="115"/>
      <c r="AI5112" s="116"/>
      <c r="AO5112" s="26"/>
      <c r="AP5112" s="26"/>
    </row>
    <row r="5113" spans="1:42" ht="15" customHeight="1" x14ac:dyDescent="0.25">
      <c r="A5113" s="105"/>
      <c r="B5113" s="106"/>
      <c r="C5113" s="2"/>
      <c r="D5113" s="2"/>
      <c r="E5113" s="106"/>
      <c r="F5113" s="107"/>
      <c r="G5113" s="108"/>
      <c r="H5113" s="109"/>
      <c r="I5113" s="109"/>
      <c r="J5113" s="110"/>
      <c r="K5113" s="117"/>
      <c r="L5113" s="178"/>
      <c r="M5113" s="178"/>
      <c r="N5113" s="106"/>
      <c r="O5113" s="111"/>
      <c r="P5113" s="111"/>
      <c r="Q5113" s="106"/>
      <c r="R5113" s="106"/>
      <c r="S5113" s="106"/>
      <c r="T5113" s="106"/>
      <c r="U5113" s="106"/>
      <c r="V5113" s="106"/>
      <c r="W5113" s="19"/>
      <c r="X5113" s="2"/>
      <c r="Y5113" s="4"/>
      <c r="Z5113" s="106"/>
      <c r="AA5113" s="114"/>
      <c r="AB5113" s="112"/>
      <c r="AC5113" s="178"/>
      <c r="AD5113" s="11"/>
      <c r="AE5113" s="106"/>
      <c r="AF5113" s="106"/>
      <c r="AG5113" s="106"/>
      <c r="AH5113" s="115"/>
      <c r="AI5113" s="116"/>
      <c r="AO5113" s="26"/>
      <c r="AP5113" s="26"/>
    </row>
    <row r="5114" spans="1:42" ht="15" customHeight="1" x14ac:dyDescent="0.25">
      <c r="A5114" s="105"/>
      <c r="B5114" s="106"/>
      <c r="C5114" s="2"/>
      <c r="D5114" s="2"/>
      <c r="E5114" s="106"/>
      <c r="F5114" s="107"/>
      <c r="G5114" s="108"/>
      <c r="H5114" s="109"/>
      <c r="I5114" s="109"/>
      <c r="J5114" s="110"/>
      <c r="K5114" s="117"/>
      <c r="L5114" s="178"/>
      <c r="M5114" s="178"/>
      <c r="N5114" s="106"/>
      <c r="O5114" s="111"/>
      <c r="P5114" s="111"/>
      <c r="Q5114" s="106"/>
      <c r="R5114" s="106"/>
      <c r="S5114" s="106"/>
      <c r="T5114" s="106"/>
      <c r="U5114" s="106"/>
      <c r="V5114" s="106"/>
      <c r="W5114" s="19"/>
      <c r="X5114" s="2"/>
      <c r="Y5114" s="4"/>
      <c r="Z5114" s="106"/>
      <c r="AA5114" s="114"/>
      <c r="AB5114" s="112"/>
      <c r="AC5114" s="178"/>
      <c r="AD5114" s="11"/>
      <c r="AE5114" s="106"/>
      <c r="AF5114" s="106"/>
      <c r="AG5114" s="106"/>
      <c r="AH5114" s="115"/>
      <c r="AI5114" s="116"/>
      <c r="AO5114" s="26"/>
      <c r="AP5114" s="26"/>
    </row>
    <row r="5115" spans="1:42" ht="15" customHeight="1" x14ac:dyDescent="0.25">
      <c r="A5115" s="105"/>
      <c r="B5115" s="106"/>
      <c r="C5115" s="2"/>
      <c r="D5115" s="2"/>
      <c r="E5115" s="106"/>
      <c r="F5115" s="107"/>
      <c r="G5115" s="108"/>
      <c r="H5115" s="109"/>
      <c r="I5115" s="109"/>
      <c r="J5115" s="110"/>
      <c r="K5115" s="117"/>
      <c r="L5115" s="178"/>
      <c r="M5115" s="178"/>
      <c r="N5115" s="106"/>
      <c r="O5115" s="111"/>
      <c r="P5115" s="111"/>
      <c r="Q5115" s="106"/>
      <c r="R5115" s="106"/>
      <c r="S5115" s="106"/>
      <c r="T5115" s="106"/>
      <c r="U5115" s="106"/>
      <c r="V5115" s="106"/>
      <c r="W5115" s="19"/>
      <c r="X5115" s="2"/>
      <c r="Y5115" s="4"/>
      <c r="Z5115" s="106"/>
      <c r="AA5115" s="114"/>
      <c r="AB5115" s="112"/>
      <c r="AC5115" s="178"/>
      <c r="AD5115" s="11"/>
      <c r="AE5115" s="106"/>
      <c r="AF5115" s="106"/>
      <c r="AG5115" s="106"/>
      <c r="AH5115" s="115"/>
      <c r="AI5115" s="116"/>
      <c r="AO5115" s="26"/>
      <c r="AP5115" s="26"/>
    </row>
    <row r="5116" spans="1:42" ht="15" customHeight="1" x14ac:dyDescent="0.25">
      <c r="A5116" s="105"/>
      <c r="B5116" s="106"/>
      <c r="C5116" s="2"/>
      <c r="D5116" s="2"/>
      <c r="E5116" s="106"/>
      <c r="F5116" s="107"/>
      <c r="G5116" s="108"/>
      <c r="H5116" s="109"/>
      <c r="I5116" s="109"/>
      <c r="J5116" s="110"/>
      <c r="K5116" s="117"/>
      <c r="L5116" s="178"/>
      <c r="M5116" s="178"/>
      <c r="N5116" s="106"/>
      <c r="O5116" s="111"/>
      <c r="P5116" s="111"/>
      <c r="Q5116" s="106"/>
      <c r="R5116" s="106"/>
      <c r="S5116" s="106"/>
      <c r="T5116" s="106"/>
      <c r="U5116" s="106"/>
      <c r="V5116" s="106"/>
      <c r="W5116" s="19"/>
      <c r="X5116" s="2"/>
      <c r="Y5116" s="4"/>
      <c r="Z5116" s="106"/>
      <c r="AA5116" s="114"/>
      <c r="AB5116" s="112"/>
      <c r="AC5116" s="178"/>
      <c r="AD5116" s="11"/>
      <c r="AE5116" s="106"/>
      <c r="AF5116" s="106"/>
      <c r="AG5116" s="106"/>
      <c r="AH5116" s="115"/>
      <c r="AI5116" s="116"/>
      <c r="AO5116" s="26"/>
      <c r="AP5116" s="26"/>
    </row>
    <row r="5117" spans="1:42" ht="15" customHeight="1" x14ac:dyDescent="0.25">
      <c r="A5117" s="105"/>
      <c r="B5117" s="106"/>
      <c r="C5117" s="2"/>
      <c r="D5117" s="2"/>
      <c r="E5117" s="106"/>
      <c r="F5117" s="107"/>
      <c r="G5117" s="108"/>
      <c r="H5117" s="109"/>
      <c r="I5117" s="109"/>
      <c r="J5117" s="110"/>
      <c r="K5117" s="117"/>
      <c r="L5117" s="178"/>
      <c r="M5117" s="178"/>
      <c r="N5117" s="106"/>
      <c r="O5117" s="111"/>
      <c r="P5117" s="111"/>
      <c r="Q5117" s="106"/>
      <c r="R5117" s="106"/>
      <c r="S5117" s="106"/>
      <c r="T5117" s="106"/>
      <c r="U5117" s="106"/>
      <c r="V5117" s="106"/>
      <c r="W5117" s="19"/>
      <c r="X5117" s="2"/>
      <c r="Y5117" s="4"/>
      <c r="Z5117" s="106"/>
      <c r="AA5117" s="114"/>
      <c r="AB5117" s="112"/>
      <c r="AC5117" s="178"/>
      <c r="AD5117" s="11"/>
      <c r="AE5117" s="106"/>
      <c r="AF5117" s="106"/>
      <c r="AG5117" s="106"/>
      <c r="AH5117" s="115"/>
      <c r="AI5117" s="116"/>
      <c r="AO5117" s="26"/>
      <c r="AP5117" s="26"/>
    </row>
    <row r="5118" spans="1:42" ht="15" customHeight="1" x14ac:dyDescent="0.25">
      <c r="A5118" s="105"/>
      <c r="B5118" s="106"/>
      <c r="C5118" s="2"/>
      <c r="D5118" s="2"/>
      <c r="E5118" s="106"/>
      <c r="F5118" s="107"/>
      <c r="G5118" s="108"/>
      <c r="H5118" s="109"/>
      <c r="I5118" s="109"/>
      <c r="J5118" s="110"/>
      <c r="K5118" s="117"/>
      <c r="L5118" s="178"/>
      <c r="M5118" s="178"/>
      <c r="N5118" s="106"/>
      <c r="O5118" s="111"/>
      <c r="P5118" s="111"/>
      <c r="Q5118" s="106"/>
      <c r="R5118" s="106"/>
      <c r="S5118" s="106"/>
      <c r="T5118" s="106"/>
      <c r="U5118" s="106"/>
      <c r="V5118" s="106"/>
      <c r="W5118" s="19"/>
      <c r="X5118" s="2"/>
      <c r="Y5118" s="4"/>
      <c r="Z5118" s="106"/>
      <c r="AA5118" s="114"/>
      <c r="AB5118" s="112"/>
      <c r="AC5118" s="178"/>
      <c r="AD5118" s="11"/>
      <c r="AE5118" s="106"/>
      <c r="AF5118" s="106"/>
      <c r="AG5118" s="106"/>
      <c r="AH5118" s="115"/>
      <c r="AI5118" s="116"/>
      <c r="AO5118" s="26"/>
      <c r="AP5118" s="26"/>
    </row>
    <row r="5119" spans="1:42" ht="15" customHeight="1" x14ac:dyDescent="0.25">
      <c r="A5119" s="105"/>
      <c r="B5119" s="106"/>
      <c r="C5119" s="2"/>
      <c r="D5119" s="2"/>
      <c r="E5119" s="106"/>
      <c r="F5119" s="107"/>
      <c r="G5119" s="108"/>
      <c r="H5119" s="109"/>
      <c r="I5119" s="109"/>
      <c r="J5119" s="110"/>
      <c r="K5119" s="117"/>
      <c r="L5119" s="178"/>
      <c r="M5119" s="178"/>
      <c r="N5119" s="106"/>
      <c r="O5119" s="111"/>
      <c r="P5119" s="111"/>
      <c r="Q5119" s="106"/>
      <c r="R5119" s="106"/>
      <c r="S5119" s="106"/>
      <c r="T5119" s="106"/>
      <c r="U5119" s="106"/>
      <c r="V5119" s="106"/>
      <c r="W5119" s="19"/>
      <c r="X5119" s="2"/>
      <c r="Y5119" s="4"/>
      <c r="Z5119" s="106"/>
      <c r="AA5119" s="114"/>
      <c r="AB5119" s="112"/>
      <c r="AC5119" s="178"/>
      <c r="AD5119" s="11"/>
      <c r="AE5119" s="106"/>
      <c r="AF5119" s="106"/>
      <c r="AG5119" s="106"/>
      <c r="AH5119" s="115"/>
      <c r="AI5119" s="116"/>
      <c r="AO5119" s="26"/>
      <c r="AP5119" s="26"/>
    </row>
    <row r="5120" spans="1:42" ht="15" customHeight="1" x14ac:dyDescent="0.25">
      <c r="A5120" s="105"/>
      <c r="B5120" s="106"/>
      <c r="C5120" s="2"/>
      <c r="D5120" s="2"/>
      <c r="E5120" s="106"/>
      <c r="F5120" s="107"/>
      <c r="G5120" s="108"/>
      <c r="H5120" s="109"/>
      <c r="I5120" s="109"/>
      <c r="J5120" s="110"/>
      <c r="K5120" s="117"/>
      <c r="L5120" s="178"/>
      <c r="M5120" s="178"/>
      <c r="N5120" s="106"/>
      <c r="O5120" s="111"/>
      <c r="P5120" s="111"/>
      <c r="Q5120" s="106"/>
      <c r="R5120" s="106"/>
      <c r="S5120" s="106"/>
      <c r="T5120" s="106"/>
      <c r="U5120" s="106"/>
      <c r="V5120" s="106"/>
      <c r="W5120" s="19"/>
      <c r="X5120" s="2"/>
      <c r="Y5120" s="4"/>
      <c r="Z5120" s="106"/>
      <c r="AA5120" s="114"/>
      <c r="AB5120" s="112"/>
      <c r="AC5120" s="178"/>
      <c r="AD5120" s="11"/>
      <c r="AE5120" s="106"/>
      <c r="AF5120" s="106"/>
      <c r="AG5120" s="106"/>
      <c r="AH5120" s="115"/>
      <c r="AI5120" s="116"/>
      <c r="AO5120" s="26"/>
      <c r="AP5120" s="26"/>
    </row>
    <row r="5121" spans="1:42" ht="15" customHeight="1" x14ac:dyDescent="0.25">
      <c r="A5121" s="105"/>
      <c r="B5121" s="106"/>
      <c r="C5121" s="2"/>
      <c r="D5121" s="2"/>
      <c r="E5121" s="106"/>
      <c r="F5121" s="107"/>
      <c r="G5121" s="108"/>
      <c r="H5121" s="109"/>
      <c r="I5121" s="109"/>
      <c r="J5121" s="110"/>
      <c r="K5121" s="117"/>
      <c r="L5121" s="178"/>
      <c r="M5121" s="178"/>
      <c r="N5121" s="106"/>
      <c r="O5121" s="111"/>
      <c r="P5121" s="111"/>
      <c r="Q5121" s="106"/>
      <c r="R5121" s="106"/>
      <c r="S5121" s="106"/>
      <c r="T5121" s="106"/>
      <c r="U5121" s="106"/>
      <c r="V5121" s="106"/>
      <c r="W5121" s="19"/>
      <c r="X5121" s="2"/>
      <c r="Y5121" s="4"/>
      <c r="Z5121" s="106"/>
      <c r="AA5121" s="114"/>
      <c r="AB5121" s="112"/>
      <c r="AC5121" s="178"/>
      <c r="AD5121" s="11"/>
      <c r="AE5121" s="106"/>
      <c r="AF5121" s="106"/>
      <c r="AG5121" s="106"/>
      <c r="AH5121" s="115"/>
      <c r="AI5121" s="116"/>
      <c r="AO5121" s="26"/>
      <c r="AP5121" s="26"/>
    </row>
    <row r="5122" spans="1:42" ht="15" customHeight="1" x14ac:dyDescent="0.25">
      <c r="A5122" s="105"/>
      <c r="B5122" s="106"/>
      <c r="C5122" s="2"/>
      <c r="D5122" s="2"/>
      <c r="E5122" s="106"/>
      <c r="F5122" s="107"/>
      <c r="G5122" s="108"/>
      <c r="H5122" s="109"/>
      <c r="I5122" s="109"/>
      <c r="J5122" s="110"/>
      <c r="K5122" s="117"/>
      <c r="L5122" s="178"/>
      <c r="M5122" s="178"/>
      <c r="N5122" s="106"/>
      <c r="O5122" s="111"/>
      <c r="P5122" s="111"/>
      <c r="Q5122" s="106"/>
      <c r="R5122" s="106"/>
      <c r="S5122" s="106"/>
      <c r="T5122" s="106"/>
      <c r="U5122" s="106"/>
      <c r="V5122" s="106"/>
      <c r="W5122" s="19"/>
      <c r="X5122" s="2"/>
      <c r="Y5122" s="4"/>
      <c r="Z5122" s="106"/>
      <c r="AA5122" s="114"/>
      <c r="AB5122" s="112"/>
      <c r="AC5122" s="178"/>
      <c r="AD5122" s="11"/>
      <c r="AE5122" s="106"/>
      <c r="AF5122" s="106"/>
      <c r="AG5122" s="106"/>
      <c r="AH5122" s="115"/>
      <c r="AI5122" s="116"/>
      <c r="AO5122" s="26"/>
      <c r="AP5122" s="26"/>
    </row>
    <row r="5123" spans="1:42" ht="15" customHeight="1" x14ac:dyDescent="0.25">
      <c r="A5123" s="105"/>
      <c r="B5123" s="106"/>
      <c r="C5123" s="2"/>
      <c r="D5123" s="2"/>
      <c r="E5123" s="106"/>
      <c r="F5123" s="107"/>
      <c r="G5123" s="108"/>
      <c r="H5123" s="109"/>
      <c r="I5123" s="109"/>
      <c r="J5123" s="110"/>
      <c r="K5123" s="117"/>
      <c r="L5123" s="178"/>
      <c r="M5123" s="178"/>
      <c r="N5123" s="106"/>
      <c r="O5123" s="111"/>
      <c r="P5123" s="111"/>
      <c r="Q5123" s="106"/>
      <c r="R5123" s="106"/>
      <c r="S5123" s="106"/>
      <c r="T5123" s="106"/>
      <c r="U5123" s="106"/>
      <c r="V5123" s="106"/>
      <c r="W5123" s="19"/>
      <c r="X5123" s="2"/>
      <c r="Y5123" s="4"/>
      <c r="Z5123" s="106"/>
      <c r="AA5123" s="114"/>
      <c r="AB5123" s="112"/>
      <c r="AC5123" s="178"/>
      <c r="AD5123" s="11"/>
      <c r="AE5123" s="106"/>
      <c r="AF5123" s="106"/>
      <c r="AG5123" s="106"/>
      <c r="AH5123" s="115"/>
      <c r="AI5123" s="116"/>
      <c r="AO5123" s="26"/>
      <c r="AP5123" s="26"/>
    </row>
    <row r="5124" spans="1:42" ht="15" customHeight="1" x14ac:dyDescent="0.25">
      <c r="A5124" s="105"/>
      <c r="B5124" s="106"/>
      <c r="C5124" s="2"/>
      <c r="D5124" s="2"/>
      <c r="E5124" s="106"/>
      <c r="F5124" s="107"/>
      <c r="G5124" s="108"/>
      <c r="H5124" s="109"/>
      <c r="I5124" s="109"/>
      <c r="J5124" s="110"/>
      <c r="K5124" s="117"/>
      <c r="L5124" s="178"/>
      <c r="M5124" s="178"/>
      <c r="N5124" s="106"/>
      <c r="O5124" s="111"/>
      <c r="P5124" s="111"/>
      <c r="Q5124" s="106"/>
      <c r="R5124" s="106"/>
      <c r="S5124" s="106"/>
      <c r="T5124" s="106"/>
      <c r="U5124" s="106"/>
      <c r="V5124" s="106"/>
      <c r="W5124" s="19"/>
      <c r="X5124" s="2"/>
      <c r="Y5124" s="4"/>
      <c r="Z5124" s="106"/>
      <c r="AA5124" s="114"/>
      <c r="AB5124" s="112"/>
      <c r="AC5124" s="178"/>
      <c r="AD5124" s="11"/>
      <c r="AE5124" s="106"/>
      <c r="AF5124" s="106"/>
      <c r="AG5124" s="106"/>
      <c r="AH5124" s="115"/>
      <c r="AI5124" s="116"/>
      <c r="AO5124" s="26"/>
      <c r="AP5124" s="26"/>
    </row>
    <row r="5125" spans="1:42" ht="15" customHeight="1" x14ac:dyDescent="0.25">
      <c r="A5125" s="105"/>
      <c r="B5125" s="106"/>
      <c r="C5125" s="2"/>
      <c r="D5125" s="2"/>
      <c r="E5125" s="106"/>
      <c r="F5125" s="107"/>
      <c r="G5125" s="108"/>
      <c r="H5125" s="109"/>
      <c r="I5125" s="109"/>
      <c r="J5125" s="110"/>
      <c r="K5125" s="117"/>
      <c r="L5125" s="178"/>
      <c r="M5125" s="178"/>
      <c r="N5125" s="106"/>
      <c r="O5125" s="111"/>
      <c r="P5125" s="111"/>
      <c r="Q5125" s="106"/>
      <c r="R5125" s="106"/>
      <c r="S5125" s="106"/>
      <c r="T5125" s="106"/>
      <c r="U5125" s="106"/>
      <c r="V5125" s="106"/>
      <c r="W5125" s="19"/>
      <c r="X5125" s="2"/>
      <c r="Y5125" s="4"/>
      <c r="Z5125" s="106"/>
      <c r="AA5125" s="114"/>
      <c r="AB5125" s="112"/>
      <c r="AC5125" s="178"/>
      <c r="AD5125" s="11"/>
      <c r="AE5125" s="106"/>
      <c r="AF5125" s="106"/>
      <c r="AG5125" s="106"/>
      <c r="AH5125" s="115"/>
      <c r="AI5125" s="116"/>
      <c r="AO5125" s="26"/>
      <c r="AP5125" s="26"/>
    </row>
    <row r="5126" spans="1:42" ht="15" customHeight="1" x14ac:dyDescent="0.25">
      <c r="A5126" s="105"/>
      <c r="B5126" s="106"/>
      <c r="C5126" s="2"/>
      <c r="D5126" s="2"/>
      <c r="E5126" s="106"/>
      <c r="F5126" s="107"/>
      <c r="G5126" s="108"/>
      <c r="H5126" s="109"/>
      <c r="I5126" s="109"/>
      <c r="J5126" s="110"/>
      <c r="K5126" s="117"/>
      <c r="L5126" s="178"/>
      <c r="M5126" s="178"/>
      <c r="N5126" s="106"/>
      <c r="O5126" s="111"/>
      <c r="P5126" s="111"/>
      <c r="Q5126" s="106"/>
      <c r="R5126" s="106"/>
      <c r="S5126" s="106"/>
      <c r="T5126" s="106"/>
      <c r="U5126" s="106"/>
      <c r="V5126" s="106"/>
      <c r="W5126" s="19"/>
      <c r="X5126" s="2"/>
      <c r="Y5126" s="4"/>
      <c r="Z5126" s="106"/>
      <c r="AA5126" s="114"/>
      <c r="AB5126" s="112"/>
      <c r="AC5126" s="178"/>
      <c r="AD5126" s="11"/>
      <c r="AE5126" s="106"/>
      <c r="AF5126" s="106"/>
      <c r="AG5126" s="106"/>
      <c r="AH5126" s="115"/>
      <c r="AI5126" s="116"/>
      <c r="AO5126" s="26"/>
      <c r="AP5126" s="26"/>
    </row>
    <row r="5127" spans="1:42" ht="15" customHeight="1" x14ac:dyDescent="0.25">
      <c r="A5127" s="105"/>
      <c r="B5127" s="106"/>
      <c r="C5127" s="2"/>
      <c r="D5127" s="2"/>
      <c r="E5127" s="106"/>
      <c r="F5127" s="107"/>
      <c r="G5127" s="108"/>
      <c r="H5127" s="109"/>
      <c r="I5127" s="109"/>
      <c r="J5127" s="110"/>
      <c r="K5127" s="117"/>
      <c r="L5127" s="178"/>
      <c r="M5127" s="178"/>
      <c r="N5127" s="106"/>
      <c r="O5127" s="111"/>
      <c r="P5127" s="111"/>
      <c r="Q5127" s="106"/>
      <c r="R5127" s="106"/>
      <c r="S5127" s="106"/>
      <c r="T5127" s="106"/>
      <c r="U5127" s="106"/>
      <c r="V5127" s="106"/>
      <c r="W5127" s="19"/>
      <c r="X5127" s="2"/>
      <c r="Y5127" s="4"/>
      <c r="Z5127" s="106"/>
      <c r="AA5127" s="114"/>
      <c r="AB5127" s="112"/>
      <c r="AC5127" s="178"/>
      <c r="AD5127" s="11"/>
      <c r="AE5127" s="106"/>
      <c r="AF5127" s="106"/>
      <c r="AG5127" s="106"/>
      <c r="AH5127" s="115"/>
      <c r="AI5127" s="116"/>
      <c r="AO5127" s="26"/>
      <c r="AP5127" s="26"/>
    </row>
    <row r="5128" spans="1:42" ht="15" customHeight="1" x14ac:dyDescent="0.25">
      <c r="A5128" s="105"/>
      <c r="B5128" s="106"/>
      <c r="C5128" s="2"/>
      <c r="D5128" s="2"/>
      <c r="E5128" s="106"/>
      <c r="F5128" s="107"/>
      <c r="G5128" s="108"/>
      <c r="H5128" s="109"/>
      <c r="I5128" s="109"/>
      <c r="J5128" s="110"/>
      <c r="K5128" s="117"/>
      <c r="L5128" s="178"/>
      <c r="M5128" s="178"/>
      <c r="N5128" s="106"/>
      <c r="O5128" s="111"/>
      <c r="P5128" s="111"/>
      <c r="Q5128" s="106"/>
      <c r="R5128" s="106"/>
      <c r="S5128" s="106"/>
      <c r="T5128" s="106"/>
      <c r="U5128" s="106"/>
      <c r="V5128" s="106"/>
      <c r="W5128" s="19"/>
      <c r="X5128" s="2"/>
      <c r="Y5128" s="4"/>
      <c r="Z5128" s="106"/>
      <c r="AA5128" s="114"/>
      <c r="AB5128" s="112"/>
      <c r="AC5128" s="178"/>
      <c r="AD5128" s="11"/>
      <c r="AE5128" s="106"/>
      <c r="AF5128" s="106"/>
      <c r="AG5128" s="106"/>
      <c r="AH5128" s="115"/>
      <c r="AI5128" s="116"/>
      <c r="AO5128" s="26"/>
      <c r="AP5128" s="26"/>
    </row>
    <row r="5129" spans="1:42" ht="15" customHeight="1" x14ac:dyDescent="0.25">
      <c r="A5129" s="105"/>
      <c r="B5129" s="106"/>
      <c r="C5129" s="2"/>
      <c r="D5129" s="2"/>
      <c r="E5129" s="106"/>
      <c r="F5129" s="107"/>
      <c r="G5129" s="108"/>
      <c r="H5129" s="109"/>
      <c r="I5129" s="109"/>
      <c r="J5129" s="110"/>
      <c r="K5129" s="117"/>
      <c r="L5129" s="178"/>
      <c r="M5129" s="178"/>
      <c r="N5129" s="106"/>
      <c r="O5129" s="111"/>
      <c r="P5129" s="111"/>
      <c r="Q5129" s="106"/>
      <c r="R5129" s="106"/>
      <c r="S5129" s="106"/>
      <c r="T5129" s="106"/>
      <c r="U5129" s="106"/>
      <c r="V5129" s="106"/>
      <c r="W5129" s="19"/>
      <c r="X5129" s="2"/>
      <c r="Y5129" s="4"/>
      <c r="Z5129" s="106"/>
      <c r="AA5129" s="114"/>
      <c r="AB5129" s="112"/>
      <c r="AC5129" s="178"/>
      <c r="AD5129" s="11"/>
      <c r="AE5129" s="106"/>
      <c r="AF5129" s="106"/>
      <c r="AG5129" s="106"/>
      <c r="AH5129" s="115"/>
      <c r="AI5129" s="116"/>
      <c r="AO5129" s="26"/>
      <c r="AP5129" s="26"/>
    </row>
    <row r="5130" spans="1:42" ht="15" customHeight="1" x14ac:dyDescent="0.25">
      <c r="A5130" s="105"/>
      <c r="B5130" s="106"/>
      <c r="C5130" s="2"/>
      <c r="D5130" s="2"/>
      <c r="E5130" s="106"/>
      <c r="F5130" s="107"/>
      <c r="G5130" s="108"/>
      <c r="H5130" s="109"/>
      <c r="I5130" s="109"/>
      <c r="J5130" s="110"/>
      <c r="K5130" s="117"/>
      <c r="L5130" s="178"/>
      <c r="M5130" s="178"/>
      <c r="N5130" s="106"/>
      <c r="O5130" s="111"/>
      <c r="P5130" s="111"/>
      <c r="Q5130" s="106"/>
      <c r="R5130" s="106"/>
      <c r="S5130" s="106"/>
      <c r="T5130" s="106"/>
      <c r="U5130" s="106"/>
      <c r="V5130" s="106"/>
      <c r="W5130" s="19"/>
      <c r="X5130" s="2"/>
      <c r="Y5130" s="4"/>
      <c r="Z5130" s="106"/>
      <c r="AA5130" s="114"/>
      <c r="AB5130" s="112"/>
      <c r="AC5130" s="178"/>
      <c r="AD5130" s="11"/>
      <c r="AE5130" s="106"/>
      <c r="AF5130" s="106"/>
      <c r="AG5130" s="106"/>
      <c r="AH5130" s="115"/>
      <c r="AI5130" s="116"/>
      <c r="AO5130" s="26"/>
      <c r="AP5130" s="26"/>
    </row>
    <row r="5131" spans="1:42" ht="15" customHeight="1" x14ac:dyDescent="0.25">
      <c r="A5131" s="105"/>
      <c r="B5131" s="106"/>
      <c r="C5131" s="2"/>
      <c r="D5131" s="2"/>
      <c r="E5131" s="106"/>
      <c r="F5131" s="107"/>
      <c r="G5131" s="108"/>
      <c r="H5131" s="109"/>
      <c r="I5131" s="109"/>
      <c r="J5131" s="110"/>
      <c r="K5131" s="117"/>
      <c r="L5131" s="178"/>
      <c r="M5131" s="178"/>
      <c r="N5131" s="106"/>
      <c r="O5131" s="111"/>
      <c r="P5131" s="111"/>
      <c r="Q5131" s="106"/>
      <c r="R5131" s="106"/>
      <c r="S5131" s="106"/>
      <c r="T5131" s="106"/>
      <c r="U5131" s="106"/>
      <c r="V5131" s="106"/>
      <c r="W5131" s="19"/>
      <c r="X5131" s="2"/>
      <c r="Y5131" s="4"/>
      <c r="Z5131" s="106"/>
      <c r="AA5131" s="114"/>
      <c r="AB5131" s="112"/>
      <c r="AC5131" s="178"/>
      <c r="AD5131" s="11"/>
      <c r="AE5131" s="106"/>
      <c r="AF5131" s="106"/>
      <c r="AG5131" s="106"/>
      <c r="AH5131" s="115"/>
      <c r="AI5131" s="116"/>
      <c r="AO5131" s="26"/>
      <c r="AP5131" s="26"/>
    </row>
    <row r="5132" spans="1:42" ht="15" customHeight="1" x14ac:dyDescent="0.25">
      <c r="A5132" s="105"/>
      <c r="B5132" s="106"/>
      <c r="C5132" s="2"/>
      <c r="D5132" s="2"/>
      <c r="E5132" s="106"/>
      <c r="F5132" s="107"/>
      <c r="G5132" s="108"/>
      <c r="H5132" s="109"/>
      <c r="I5132" s="109"/>
      <c r="J5132" s="110"/>
      <c r="K5132" s="117"/>
      <c r="L5132" s="178"/>
      <c r="M5132" s="178"/>
      <c r="N5132" s="106"/>
      <c r="O5132" s="111"/>
      <c r="P5132" s="111"/>
      <c r="Q5132" s="106"/>
      <c r="R5132" s="106"/>
      <c r="S5132" s="106"/>
      <c r="T5132" s="106"/>
      <c r="U5132" s="106"/>
      <c r="V5132" s="106"/>
      <c r="W5132" s="19"/>
      <c r="X5132" s="2"/>
      <c r="Y5132" s="4"/>
      <c r="Z5132" s="106"/>
      <c r="AA5132" s="114"/>
      <c r="AB5132" s="112"/>
      <c r="AC5132" s="178"/>
      <c r="AD5132" s="11"/>
      <c r="AE5132" s="106"/>
      <c r="AF5132" s="106"/>
      <c r="AG5132" s="106"/>
      <c r="AH5132" s="115"/>
      <c r="AI5132" s="116"/>
      <c r="AO5132" s="26"/>
      <c r="AP5132" s="26"/>
    </row>
    <row r="5133" spans="1:42" ht="15" customHeight="1" x14ac:dyDescent="0.25">
      <c r="A5133" s="105"/>
      <c r="B5133" s="106"/>
      <c r="C5133" s="2"/>
      <c r="D5133" s="2"/>
      <c r="E5133" s="106"/>
      <c r="F5133" s="107"/>
      <c r="G5133" s="108"/>
      <c r="H5133" s="109"/>
      <c r="I5133" s="109"/>
      <c r="J5133" s="110"/>
      <c r="K5133" s="117"/>
      <c r="L5133" s="178"/>
      <c r="M5133" s="178"/>
      <c r="N5133" s="106"/>
      <c r="O5133" s="111"/>
      <c r="P5133" s="111"/>
      <c r="Q5133" s="106"/>
      <c r="R5133" s="106"/>
      <c r="S5133" s="106"/>
      <c r="T5133" s="106"/>
      <c r="U5133" s="106"/>
      <c r="V5133" s="106"/>
      <c r="W5133" s="19"/>
      <c r="X5133" s="2"/>
      <c r="Y5133" s="4"/>
      <c r="Z5133" s="106"/>
      <c r="AA5133" s="114"/>
      <c r="AB5133" s="112"/>
      <c r="AC5133" s="178"/>
      <c r="AD5133" s="11"/>
      <c r="AE5133" s="106"/>
      <c r="AF5133" s="106"/>
      <c r="AG5133" s="106"/>
      <c r="AH5133" s="115"/>
      <c r="AI5133" s="116"/>
      <c r="AO5133" s="26"/>
      <c r="AP5133" s="26"/>
    </row>
    <row r="5134" spans="1:42" ht="15" customHeight="1" x14ac:dyDescent="0.25">
      <c r="A5134" s="105"/>
      <c r="B5134" s="106"/>
      <c r="C5134" s="2"/>
      <c r="D5134" s="2"/>
      <c r="E5134" s="106"/>
      <c r="F5134" s="107"/>
      <c r="G5134" s="108"/>
      <c r="H5134" s="109"/>
      <c r="I5134" s="109"/>
      <c r="J5134" s="110"/>
      <c r="K5134" s="117"/>
      <c r="L5134" s="178"/>
      <c r="M5134" s="178"/>
      <c r="N5134" s="106"/>
      <c r="O5134" s="111"/>
      <c r="P5134" s="111"/>
      <c r="Q5134" s="106"/>
      <c r="R5134" s="106"/>
      <c r="S5134" s="106"/>
      <c r="T5134" s="106"/>
      <c r="U5134" s="106"/>
      <c r="V5134" s="106"/>
      <c r="W5134" s="19"/>
      <c r="X5134" s="2"/>
      <c r="Y5134" s="4"/>
      <c r="Z5134" s="106"/>
      <c r="AA5134" s="114"/>
      <c r="AB5134" s="112"/>
      <c r="AC5134" s="178"/>
      <c r="AD5134" s="11"/>
      <c r="AE5134" s="106"/>
      <c r="AF5134" s="106"/>
      <c r="AG5134" s="106"/>
      <c r="AH5134" s="115"/>
      <c r="AI5134" s="116"/>
      <c r="AO5134" s="26"/>
      <c r="AP5134" s="26"/>
    </row>
    <row r="5135" spans="1:42" ht="15" customHeight="1" x14ac:dyDescent="0.25">
      <c r="A5135" s="105"/>
      <c r="B5135" s="106"/>
      <c r="C5135" s="2"/>
      <c r="D5135" s="2"/>
      <c r="E5135" s="106"/>
      <c r="F5135" s="107"/>
      <c r="G5135" s="108"/>
      <c r="H5135" s="109"/>
      <c r="I5135" s="109"/>
      <c r="J5135" s="110"/>
      <c r="K5135" s="117"/>
      <c r="L5135" s="178"/>
      <c r="M5135" s="178"/>
      <c r="N5135" s="106"/>
      <c r="O5135" s="111"/>
      <c r="P5135" s="111"/>
      <c r="Q5135" s="106"/>
      <c r="R5135" s="106"/>
      <c r="S5135" s="106"/>
      <c r="T5135" s="106"/>
      <c r="U5135" s="106"/>
      <c r="V5135" s="106"/>
      <c r="W5135" s="19"/>
      <c r="X5135" s="2"/>
      <c r="Y5135" s="4"/>
      <c r="Z5135" s="106"/>
      <c r="AA5135" s="114"/>
      <c r="AB5135" s="112"/>
      <c r="AC5135" s="178"/>
      <c r="AD5135" s="11"/>
      <c r="AE5135" s="106"/>
      <c r="AF5135" s="106"/>
      <c r="AG5135" s="106"/>
      <c r="AH5135" s="115"/>
      <c r="AI5135" s="116"/>
      <c r="AO5135" s="26"/>
      <c r="AP5135" s="26"/>
    </row>
    <row r="5136" spans="1:42" ht="15" customHeight="1" x14ac:dyDescent="0.25">
      <c r="A5136" s="105"/>
      <c r="B5136" s="106"/>
      <c r="C5136" s="2"/>
      <c r="D5136" s="2"/>
      <c r="E5136" s="106"/>
      <c r="F5136" s="107"/>
      <c r="G5136" s="108"/>
      <c r="H5136" s="109"/>
      <c r="I5136" s="109"/>
      <c r="J5136" s="110"/>
      <c r="K5136" s="117"/>
      <c r="L5136" s="178"/>
      <c r="M5136" s="178"/>
      <c r="N5136" s="106"/>
      <c r="O5136" s="111"/>
      <c r="P5136" s="111"/>
      <c r="Q5136" s="106"/>
      <c r="R5136" s="106"/>
      <c r="S5136" s="106"/>
      <c r="T5136" s="106"/>
      <c r="U5136" s="106"/>
      <c r="V5136" s="106"/>
      <c r="W5136" s="19"/>
      <c r="X5136" s="2"/>
      <c r="Y5136" s="4"/>
      <c r="Z5136" s="106"/>
      <c r="AA5136" s="114"/>
      <c r="AB5136" s="112"/>
      <c r="AC5136" s="178"/>
      <c r="AD5136" s="11"/>
      <c r="AE5136" s="106"/>
      <c r="AF5136" s="106"/>
      <c r="AG5136" s="106"/>
      <c r="AH5136" s="115"/>
      <c r="AI5136" s="116"/>
      <c r="AO5136" s="26"/>
      <c r="AP5136" s="26"/>
    </row>
    <row r="5137" spans="1:42" ht="15" customHeight="1" x14ac:dyDescent="0.25">
      <c r="A5137" s="105"/>
      <c r="B5137" s="106"/>
      <c r="C5137" s="2"/>
      <c r="D5137" s="2"/>
      <c r="E5137" s="106"/>
      <c r="F5137" s="107"/>
      <c r="G5137" s="108"/>
      <c r="H5137" s="109"/>
      <c r="I5137" s="109"/>
      <c r="J5137" s="110"/>
      <c r="K5137" s="117"/>
      <c r="L5137" s="178"/>
      <c r="M5137" s="178"/>
      <c r="N5137" s="106"/>
      <c r="O5137" s="111"/>
      <c r="P5137" s="111"/>
      <c r="Q5137" s="106"/>
      <c r="R5137" s="106"/>
      <c r="S5137" s="106"/>
      <c r="T5137" s="106"/>
      <c r="U5137" s="106"/>
      <c r="V5137" s="106"/>
      <c r="W5137" s="19"/>
      <c r="X5137" s="2"/>
      <c r="Y5137" s="4"/>
      <c r="Z5137" s="106"/>
      <c r="AA5137" s="114"/>
      <c r="AB5137" s="112"/>
      <c r="AC5137" s="178"/>
      <c r="AD5137" s="11"/>
      <c r="AE5137" s="106"/>
      <c r="AF5137" s="106"/>
      <c r="AG5137" s="106"/>
      <c r="AH5137" s="115"/>
      <c r="AI5137" s="116"/>
      <c r="AO5137" s="26"/>
      <c r="AP5137" s="26"/>
    </row>
    <row r="5138" spans="1:42" ht="15" customHeight="1" x14ac:dyDescent="0.25">
      <c r="A5138" s="105"/>
      <c r="B5138" s="106"/>
      <c r="C5138" s="2"/>
      <c r="D5138" s="2"/>
      <c r="E5138" s="106"/>
      <c r="F5138" s="107"/>
      <c r="G5138" s="108"/>
      <c r="H5138" s="109"/>
      <c r="I5138" s="109"/>
      <c r="J5138" s="110"/>
      <c r="K5138" s="117"/>
      <c r="L5138" s="178"/>
      <c r="M5138" s="178"/>
      <c r="N5138" s="106"/>
      <c r="O5138" s="111"/>
      <c r="P5138" s="111"/>
      <c r="Q5138" s="106"/>
      <c r="R5138" s="106"/>
      <c r="S5138" s="106"/>
      <c r="T5138" s="106"/>
      <c r="U5138" s="106"/>
      <c r="V5138" s="106"/>
      <c r="W5138" s="19"/>
      <c r="X5138" s="2"/>
      <c r="Y5138" s="4"/>
      <c r="Z5138" s="106"/>
      <c r="AA5138" s="114"/>
      <c r="AB5138" s="112"/>
      <c r="AC5138" s="178"/>
      <c r="AD5138" s="11"/>
      <c r="AE5138" s="106"/>
      <c r="AF5138" s="106"/>
      <c r="AG5138" s="106"/>
      <c r="AH5138" s="115"/>
      <c r="AI5138" s="116"/>
      <c r="AO5138" s="26"/>
      <c r="AP5138" s="26"/>
    </row>
    <row r="5139" spans="1:42" ht="15" customHeight="1" x14ac:dyDescent="0.25">
      <c r="A5139" s="105"/>
      <c r="B5139" s="106"/>
      <c r="C5139" s="2"/>
      <c r="D5139" s="2"/>
      <c r="E5139" s="106"/>
      <c r="F5139" s="107"/>
      <c r="G5139" s="108"/>
      <c r="H5139" s="109"/>
      <c r="I5139" s="109"/>
      <c r="J5139" s="110"/>
      <c r="K5139" s="117"/>
      <c r="L5139" s="178"/>
      <c r="M5139" s="178"/>
      <c r="N5139" s="106"/>
      <c r="O5139" s="111"/>
      <c r="P5139" s="111"/>
      <c r="Q5139" s="106"/>
      <c r="R5139" s="106"/>
      <c r="S5139" s="106"/>
      <c r="T5139" s="106"/>
      <c r="U5139" s="106"/>
      <c r="V5139" s="106"/>
      <c r="W5139" s="19"/>
      <c r="X5139" s="2"/>
      <c r="Y5139" s="4"/>
      <c r="Z5139" s="106"/>
      <c r="AA5139" s="114"/>
      <c r="AB5139" s="112"/>
      <c r="AC5139" s="178"/>
      <c r="AD5139" s="11"/>
      <c r="AE5139" s="106"/>
      <c r="AF5139" s="106"/>
      <c r="AG5139" s="106"/>
      <c r="AH5139" s="115"/>
      <c r="AI5139" s="116"/>
      <c r="AO5139" s="26"/>
      <c r="AP5139" s="26"/>
    </row>
    <row r="5140" spans="1:42" ht="15" customHeight="1" x14ac:dyDescent="0.25">
      <c r="A5140" s="105"/>
      <c r="B5140" s="106"/>
      <c r="C5140" s="2"/>
      <c r="D5140" s="2"/>
      <c r="E5140" s="106"/>
      <c r="F5140" s="107"/>
      <c r="G5140" s="108"/>
      <c r="H5140" s="109"/>
      <c r="I5140" s="109"/>
      <c r="J5140" s="110"/>
      <c r="K5140" s="117"/>
      <c r="L5140" s="178"/>
      <c r="M5140" s="178"/>
      <c r="N5140" s="106"/>
      <c r="O5140" s="111"/>
      <c r="P5140" s="111"/>
      <c r="Q5140" s="106"/>
      <c r="R5140" s="106"/>
      <c r="S5140" s="106"/>
      <c r="T5140" s="106"/>
      <c r="U5140" s="106"/>
      <c r="V5140" s="106"/>
      <c r="W5140" s="19"/>
      <c r="X5140" s="2"/>
      <c r="Y5140" s="4"/>
      <c r="Z5140" s="106"/>
      <c r="AA5140" s="114"/>
      <c r="AB5140" s="112"/>
      <c r="AC5140" s="178"/>
      <c r="AD5140" s="11"/>
      <c r="AE5140" s="106"/>
      <c r="AF5140" s="106"/>
      <c r="AG5140" s="106"/>
      <c r="AH5140" s="115"/>
      <c r="AI5140" s="116"/>
      <c r="AO5140" s="26"/>
      <c r="AP5140" s="26"/>
    </row>
    <row r="5141" spans="1:42" ht="15" customHeight="1" x14ac:dyDescent="0.25">
      <c r="A5141" s="105"/>
      <c r="B5141" s="106"/>
      <c r="C5141" s="2"/>
      <c r="D5141" s="2"/>
      <c r="E5141" s="106"/>
      <c r="F5141" s="107"/>
      <c r="G5141" s="108"/>
      <c r="H5141" s="109"/>
      <c r="I5141" s="109"/>
      <c r="J5141" s="110"/>
      <c r="K5141" s="117"/>
      <c r="L5141" s="178"/>
      <c r="M5141" s="178"/>
      <c r="N5141" s="106"/>
      <c r="O5141" s="111"/>
      <c r="P5141" s="111"/>
      <c r="Q5141" s="106"/>
      <c r="R5141" s="106"/>
      <c r="S5141" s="106"/>
      <c r="T5141" s="106"/>
      <c r="U5141" s="106"/>
      <c r="V5141" s="106"/>
      <c r="W5141" s="19"/>
      <c r="X5141" s="2"/>
      <c r="Y5141" s="4"/>
      <c r="Z5141" s="106"/>
      <c r="AA5141" s="114"/>
      <c r="AB5141" s="112"/>
      <c r="AC5141" s="178"/>
      <c r="AD5141" s="11"/>
      <c r="AE5141" s="106"/>
      <c r="AF5141" s="106"/>
      <c r="AG5141" s="106"/>
      <c r="AH5141" s="115"/>
      <c r="AI5141" s="116"/>
      <c r="AO5141" s="26"/>
      <c r="AP5141" s="26"/>
    </row>
    <row r="5142" spans="1:42" ht="15" customHeight="1" x14ac:dyDescent="0.25">
      <c r="A5142" s="105"/>
      <c r="B5142" s="106"/>
      <c r="C5142" s="2"/>
      <c r="D5142" s="2"/>
      <c r="E5142" s="106"/>
      <c r="F5142" s="107"/>
      <c r="G5142" s="108"/>
      <c r="H5142" s="109"/>
      <c r="I5142" s="109"/>
      <c r="J5142" s="110"/>
      <c r="K5142" s="117"/>
      <c r="L5142" s="178"/>
      <c r="M5142" s="178"/>
      <c r="N5142" s="106"/>
      <c r="O5142" s="111"/>
      <c r="P5142" s="111"/>
      <c r="Q5142" s="106"/>
      <c r="R5142" s="106"/>
      <c r="S5142" s="106"/>
      <c r="T5142" s="106"/>
      <c r="U5142" s="106"/>
      <c r="V5142" s="106"/>
      <c r="W5142" s="19"/>
      <c r="X5142" s="2"/>
      <c r="Y5142" s="4"/>
      <c r="Z5142" s="106"/>
      <c r="AA5142" s="114"/>
      <c r="AB5142" s="112"/>
      <c r="AC5142" s="178"/>
      <c r="AD5142" s="11"/>
      <c r="AE5142" s="106"/>
      <c r="AF5142" s="106"/>
      <c r="AG5142" s="106"/>
      <c r="AH5142" s="115"/>
      <c r="AI5142" s="116"/>
      <c r="AO5142" s="26"/>
      <c r="AP5142" s="26"/>
    </row>
    <row r="5143" spans="1:42" ht="15" customHeight="1" x14ac:dyDescent="0.25">
      <c r="A5143" s="105"/>
      <c r="B5143" s="106"/>
      <c r="C5143" s="2"/>
      <c r="D5143" s="2"/>
      <c r="E5143" s="106"/>
      <c r="F5143" s="107"/>
      <c r="G5143" s="108"/>
      <c r="H5143" s="109"/>
      <c r="I5143" s="109"/>
      <c r="J5143" s="110"/>
      <c r="K5143" s="117"/>
      <c r="L5143" s="178"/>
      <c r="M5143" s="178"/>
      <c r="N5143" s="106"/>
      <c r="O5143" s="111"/>
      <c r="P5143" s="111"/>
      <c r="Q5143" s="106"/>
      <c r="R5143" s="106"/>
      <c r="S5143" s="106"/>
      <c r="T5143" s="106"/>
      <c r="U5143" s="106"/>
      <c r="V5143" s="106"/>
      <c r="W5143" s="19"/>
      <c r="X5143" s="2"/>
      <c r="Y5143" s="4"/>
      <c r="Z5143" s="106"/>
      <c r="AA5143" s="114"/>
      <c r="AB5143" s="112"/>
      <c r="AC5143" s="178"/>
      <c r="AD5143" s="11"/>
      <c r="AE5143" s="106"/>
      <c r="AF5143" s="106"/>
      <c r="AG5143" s="106"/>
      <c r="AH5143" s="115"/>
      <c r="AI5143" s="116"/>
      <c r="AO5143" s="26"/>
      <c r="AP5143" s="26"/>
    </row>
    <row r="5144" spans="1:42" ht="15" customHeight="1" x14ac:dyDescent="0.25">
      <c r="A5144" s="105"/>
      <c r="B5144" s="106"/>
      <c r="C5144" s="2"/>
      <c r="D5144" s="2"/>
      <c r="E5144" s="106"/>
      <c r="F5144" s="107"/>
      <c r="G5144" s="108"/>
      <c r="H5144" s="109"/>
      <c r="I5144" s="109"/>
      <c r="J5144" s="110"/>
      <c r="K5144" s="117"/>
      <c r="L5144" s="178"/>
      <c r="M5144" s="178"/>
      <c r="N5144" s="106"/>
      <c r="O5144" s="111"/>
      <c r="P5144" s="111"/>
      <c r="Q5144" s="106"/>
      <c r="R5144" s="106"/>
      <c r="S5144" s="106"/>
      <c r="T5144" s="106"/>
      <c r="U5144" s="106"/>
      <c r="V5144" s="106"/>
      <c r="W5144" s="19"/>
      <c r="X5144" s="2"/>
      <c r="Y5144" s="4"/>
      <c r="Z5144" s="106"/>
      <c r="AA5144" s="114"/>
      <c r="AB5144" s="112"/>
      <c r="AC5144" s="178"/>
      <c r="AD5144" s="11"/>
      <c r="AE5144" s="106"/>
      <c r="AF5144" s="106"/>
      <c r="AG5144" s="106"/>
      <c r="AH5144" s="115"/>
      <c r="AI5144" s="116"/>
      <c r="AO5144" s="26"/>
      <c r="AP5144" s="26"/>
    </row>
    <row r="5145" spans="1:42" ht="15" customHeight="1" x14ac:dyDescent="0.25">
      <c r="A5145" s="105"/>
      <c r="B5145" s="106"/>
      <c r="C5145" s="2"/>
      <c r="D5145" s="2"/>
      <c r="E5145" s="106"/>
      <c r="F5145" s="107"/>
      <c r="G5145" s="108"/>
      <c r="H5145" s="109"/>
      <c r="I5145" s="109"/>
      <c r="J5145" s="110"/>
      <c r="K5145" s="117"/>
      <c r="L5145" s="178"/>
      <c r="M5145" s="178"/>
      <c r="N5145" s="106"/>
      <c r="O5145" s="111"/>
      <c r="P5145" s="111"/>
      <c r="Q5145" s="106"/>
      <c r="R5145" s="106"/>
      <c r="S5145" s="106"/>
      <c r="T5145" s="106"/>
      <c r="U5145" s="106"/>
      <c r="V5145" s="106"/>
      <c r="W5145" s="19"/>
      <c r="X5145" s="2"/>
      <c r="Y5145" s="4"/>
      <c r="Z5145" s="106"/>
      <c r="AA5145" s="114"/>
      <c r="AB5145" s="112"/>
      <c r="AC5145" s="178"/>
      <c r="AD5145" s="11"/>
      <c r="AE5145" s="106"/>
      <c r="AF5145" s="106"/>
      <c r="AG5145" s="106"/>
      <c r="AH5145" s="115"/>
      <c r="AI5145" s="116"/>
      <c r="AO5145" s="26"/>
      <c r="AP5145" s="26"/>
    </row>
    <row r="5146" spans="1:42" ht="15" customHeight="1" x14ac:dyDescent="0.25">
      <c r="A5146" s="105"/>
      <c r="B5146" s="106"/>
      <c r="C5146" s="2"/>
      <c r="D5146" s="2"/>
      <c r="E5146" s="106"/>
      <c r="F5146" s="107"/>
      <c r="G5146" s="108"/>
      <c r="H5146" s="109"/>
      <c r="I5146" s="109"/>
      <c r="J5146" s="110"/>
      <c r="K5146" s="117"/>
      <c r="L5146" s="178"/>
      <c r="M5146" s="178"/>
      <c r="N5146" s="106"/>
      <c r="O5146" s="111"/>
      <c r="P5146" s="111"/>
      <c r="Q5146" s="106"/>
      <c r="R5146" s="106"/>
      <c r="S5146" s="106"/>
      <c r="T5146" s="106"/>
      <c r="U5146" s="106"/>
      <c r="V5146" s="106"/>
      <c r="W5146" s="19"/>
      <c r="X5146" s="2"/>
      <c r="Y5146" s="4"/>
      <c r="Z5146" s="106"/>
      <c r="AA5146" s="114"/>
      <c r="AB5146" s="112"/>
      <c r="AC5146" s="178"/>
      <c r="AD5146" s="11"/>
      <c r="AE5146" s="106"/>
      <c r="AF5146" s="106"/>
      <c r="AG5146" s="106"/>
      <c r="AH5146" s="115"/>
      <c r="AI5146" s="116"/>
      <c r="AO5146" s="26"/>
      <c r="AP5146" s="26"/>
    </row>
    <row r="5147" spans="1:42" ht="15" customHeight="1" x14ac:dyDescent="0.25">
      <c r="A5147" s="105"/>
      <c r="B5147" s="106"/>
      <c r="C5147" s="2"/>
      <c r="D5147" s="2"/>
      <c r="E5147" s="106"/>
      <c r="F5147" s="107"/>
      <c r="G5147" s="108"/>
      <c r="H5147" s="109"/>
      <c r="I5147" s="109"/>
      <c r="J5147" s="110"/>
      <c r="K5147" s="117"/>
      <c r="L5147" s="178"/>
      <c r="M5147" s="178"/>
      <c r="N5147" s="106"/>
      <c r="O5147" s="111"/>
      <c r="P5147" s="111"/>
      <c r="Q5147" s="106"/>
      <c r="R5147" s="106"/>
      <c r="S5147" s="106"/>
      <c r="T5147" s="106"/>
      <c r="U5147" s="106"/>
      <c r="V5147" s="106"/>
      <c r="W5147" s="19"/>
      <c r="X5147" s="2"/>
      <c r="Y5147" s="4"/>
      <c r="Z5147" s="106"/>
      <c r="AA5147" s="114"/>
      <c r="AB5147" s="112"/>
      <c r="AC5147" s="178"/>
      <c r="AD5147" s="11"/>
      <c r="AE5147" s="106"/>
      <c r="AF5147" s="106"/>
      <c r="AG5147" s="106"/>
      <c r="AH5147" s="115"/>
      <c r="AI5147" s="116"/>
      <c r="AO5147" s="26"/>
      <c r="AP5147" s="26"/>
    </row>
    <row r="5148" spans="1:42" ht="15" customHeight="1" x14ac:dyDescent="0.25">
      <c r="A5148" s="105"/>
      <c r="B5148" s="106"/>
      <c r="C5148" s="2"/>
      <c r="D5148" s="2"/>
      <c r="E5148" s="106"/>
      <c r="F5148" s="107"/>
      <c r="G5148" s="108"/>
      <c r="H5148" s="109"/>
      <c r="I5148" s="109"/>
      <c r="J5148" s="110"/>
      <c r="K5148" s="117"/>
      <c r="L5148" s="178"/>
      <c r="M5148" s="178"/>
      <c r="N5148" s="106"/>
      <c r="O5148" s="111"/>
      <c r="P5148" s="111"/>
      <c r="Q5148" s="106"/>
      <c r="R5148" s="106"/>
      <c r="S5148" s="106"/>
      <c r="T5148" s="106"/>
      <c r="U5148" s="106"/>
      <c r="V5148" s="106"/>
      <c r="W5148" s="19"/>
      <c r="X5148" s="2"/>
      <c r="Y5148" s="4"/>
      <c r="Z5148" s="106"/>
      <c r="AA5148" s="114"/>
      <c r="AB5148" s="112"/>
      <c r="AC5148" s="178"/>
      <c r="AD5148" s="11"/>
      <c r="AE5148" s="106"/>
      <c r="AF5148" s="106"/>
      <c r="AG5148" s="106"/>
      <c r="AH5148" s="115"/>
      <c r="AI5148" s="116"/>
      <c r="AO5148" s="26"/>
      <c r="AP5148" s="26"/>
    </row>
    <row r="5149" spans="1:42" ht="15" customHeight="1" x14ac:dyDescent="0.25">
      <c r="A5149" s="105"/>
      <c r="B5149" s="106"/>
      <c r="C5149" s="2"/>
      <c r="D5149" s="2"/>
      <c r="E5149" s="106"/>
      <c r="F5149" s="107"/>
      <c r="G5149" s="108"/>
      <c r="H5149" s="109"/>
      <c r="I5149" s="109"/>
      <c r="J5149" s="110"/>
      <c r="K5149" s="117"/>
      <c r="L5149" s="178"/>
      <c r="M5149" s="178"/>
      <c r="N5149" s="106"/>
      <c r="O5149" s="111"/>
      <c r="P5149" s="111"/>
      <c r="Q5149" s="106"/>
      <c r="R5149" s="106"/>
      <c r="S5149" s="106"/>
      <c r="T5149" s="106"/>
      <c r="U5149" s="106"/>
      <c r="V5149" s="106"/>
      <c r="W5149" s="19"/>
      <c r="X5149" s="2"/>
      <c r="Y5149" s="4"/>
      <c r="Z5149" s="106"/>
      <c r="AA5149" s="114"/>
      <c r="AB5149" s="112"/>
      <c r="AC5149" s="178"/>
      <c r="AD5149" s="11"/>
      <c r="AE5149" s="106"/>
      <c r="AF5149" s="106"/>
      <c r="AG5149" s="106"/>
      <c r="AH5149" s="115"/>
      <c r="AI5149" s="116"/>
      <c r="AO5149" s="26"/>
      <c r="AP5149" s="26"/>
    </row>
    <row r="5150" spans="1:42" ht="15" customHeight="1" x14ac:dyDescent="0.25">
      <c r="A5150" s="105"/>
      <c r="B5150" s="106"/>
      <c r="C5150" s="2"/>
      <c r="D5150" s="2"/>
      <c r="E5150" s="106"/>
      <c r="F5150" s="107"/>
      <c r="G5150" s="108"/>
      <c r="H5150" s="109"/>
      <c r="I5150" s="109"/>
      <c r="J5150" s="110"/>
      <c r="K5150" s="117"/>
      <c r="L5150" s="178"/>
      <c r="M5150" s="178"/>
      <c r="N5150" s="106"/>
      <c r="O5150" s="111"/>
      <c r="P5150" s="111"/>
      <c r="Q5150" s="106"/>
      <c r="R5150" s="106"/>
      <c r="S5150" s="106"/>
      <c r="T5150" s="106"/>
      <c r="U5150" s="106"/>
      <c r="V5150" s="106"/>
      <c r="W5150" s="19"/>
      <c r="X5150" s="2"/>
      <c r="Y5150" s="4"/>
      <c r="Z5150" s="106"/>
      <c r="AA5150" s="114"/>
      <c r="AB5150" s="112"/>
      <c r="AC5150" s="178"/>
      <c r="AD5150" s="11"/>
      <c r="AE5150" s="106"/>
      <c r="AF5150" s="106"/>
      <c r="AG5150" s="106"/>
      <c r="AH5150" s="115"/>
      <c r="AI5150" s="116"/>
      <c r="AO5150" s="26"/>
      <c r="AP5150" s="26"/>
    </row>
    <row r="5151" spans="1:42" ht="15" customHeight="1" x14ac:dyDescent="0.25">
      <c r="A5151" s="105"/>
      <c r="B5151" s="106"/>
      <c r="C5151" s="2"/>
      <c r="D5151" s="2"/>
      <c r="E5151" s="106"/>
      <c r="F5151" s="107"/>
      <c r="G5151" s="108"/>
      <c r="H5151" s="109"/>
      <c r="I5151" s="109"/>
      <c r="J5151" s="110"/>
      <c r="K5151" s="117"/>
      <c r="L5151" s="178"/>
      <c r="M5151" s="178"/>
      <c r="N5151" s="106"/>
      <c r="O5151" s="111"/>
      <c r="P5151" s="111"/>
      <c r="Q5151" s="106"/>
      <c r="R5151" s="106"/>
      <c r="S5151" s="106"/>
      <c r="T5151" s="106"/>
      <c r="U5151" s="106"/>
      <c r="V5151" s="106"/>
      <c r="W5151" s="19"/>
      <c r="X5151" s="2"/>
      <c r="Y5151" s="4"/>
      <c r="Z5151" s="106"/>
      <c r="AA5151" s="114"/>
      <c r="AB5151" s="112"/>
      <c r="AC5151" s="178"/>
      <c r="AD5151" s="11"/>
      <c r="AE5151" s="106"/>
      <c r="AF5151" s="106"/>
      <c r="AG5151" s="106"/>
      <c r="AH5151" s="115"/>
      <c r="AI5151" s="116"/>
      <c r="AO5151" s="26"/>
      <c r="AP5151" s="26"/>
    </row>
    <row r="5152" spans="1:42" ht="15" customHeight="1" x14ac:dyDescent="0.25">
      <c r="A5152" s="105"/>
      <c r="B5152" s="106"/>
      <c r="C5152" s="2"/>
      <c r="D5152" s="2"/>
      <c r="E5152" s="106"/>
      <c r="F5152" s="107"/>
      <c r="G5152" s="108"/>
      <c r="H5152" s="109"/>
      <c r="I5152" s="109"/>
      <c r="J5152" s="110"/>
      <c r="K5152" s="117"/>
      <c r="L5152" s="178"/>
      <c r="M5152" s="178"/>
      <c r="N5152" s="106"/>
      <c r="O5152" s="111"/>
      <c r="P5152" s="111"/>
      <c r="Q5152" s="106"/>
      <c r="R5152" s="106"/>
      <c r="S5152" s="106"/>
      <c r="T5152" s="106"/>
      <c r="U5152" s="106"/>
      <c r="V5152" s="106"/>
      <c r="W5152" s="19"/>
      <c r="X5152" s="2"/>
      <c r="Y5152" s="4"/>
      <c r="Z5152" s="106"/>
      <c r="AA5152" s="114"/>
      <c r="AB5152" s="112"/>
      <c r="AC5152" s="178"/>
      <c r="AD5152" s="11"/>
      <c r="AE5152" s="106"/>
      <c r="AF5152" s="106"/>
      <c r="AG5152" s="106"/>
      <c r="AH5152" s="115"/>
      <c r="AI5152" s="116"/>
      <c r="AO5152" s="26"/>
      <c r="AP5152" s="26"/>
    </row>
    <row r="5153" spans="1:42" ht="15" customHeight="1" x14ac:dyDescent="0.25">
      <c r="A5153" s="105"/>
      <c r="B5153" s="106"/>
      <c r="C5153" s="2"/>
      <c r="D5153" s="2"/>
      <c r="E5153" s="106"/>
      <c r="F5153" s="107"/>
      <c r="G5153" s="108"/>
      <c r="H5153" s="109"/>
      <c r="I5153" s="109"/>
      <c r="J5153" s="110"/>
      <c r="K5153" s="117"/>
      <c r="L5153" s="178"/>
      <c r="M5153" s="178"/>
      <c r="N5153" s="106"/>
      <c r="O5153" s="111"/>
      <c r="P5153" s="111"/>
      <c r="Q5153" s="106"/>
      <c r="R5153" s="106"/>
      <c r="S5153" s="106"/>
      <c r="T5153" s="106"/>
      <c r="U5153" s="106"/>
      <c r="V5153" s="106"/>
      <c r="W5153" s="19"/>
      <c r="X5153" s="2"/>
      <c r="Y5153" s="4"/>
      <c r="Z5153" s="106"/>
      <c r="AA5153" s="114"/>
      <c r="AB5153" s="112"/>
      <c r="AC5153" s="178"/>
      <c r="AD5153" s="11"/>
      <c r="AE5153" s="106"/>
      <c r="AF5153" s="106"/>
      <c r="AG5153" s="106"/>
      <c r="AH5153" s="115"/>
      <c r="AI5153" s="116"/>
      <c r="AO5153" s="26"/>
      <c r="AP5153" s="26"/>
    </row>
    <row r="5154" spans="1:42" ht="15" customHeight="1" x14ac:dyDescent="0.25">
      <c r="A5154" s="105"/>
      <c r="B5154" s="106"/>
      <c r="C5154" s="2"/>
      <c r="D5154" s="2"/>
      <c r="E5154" s="106"/>
      <c r="F5154" s="107"/>
      <c r="G5154" s="108"/>
      <c r="H5154" s="109"/>
      <c r="I5154" s="109"/>
      <c r="J5154" s="110"/>
      <c r="K5154" s="117"/>
      <c r="L5154" s="178"/>
      <c r="M5154" s="178"/>
      <c r="N5154" s="106"/>
      <c r="O5154" s="111"/>
      <c r="P5154" s="111"/>
      <c r="Q5154" s="106"/>
      <c r="R5154" s="106"/>
      <c r="S5154" s="106"/>
      <c r="T5154" s="106"/>
      <c r="U5154" s="106"/>
      <c r="V5154" s="106"/>
      <c r="W5154" s="19"/>
      <c r="X5154" s="2"/>
      <c r="Y5154" s="4"/>
      <c r="Z5154" s="106"/>
      <c r="AA5154" s="114"/>
      <c r="AB5154" s="112"/>
      <c r="AC5154" s="178"/>
      <c r="AD5154" s="11"/>
      <c r="AE5154" s="106"/>
      <c r="AF5154" s="106"/>
      <c r="AG5154" s="106"/>
      <c r="AH5154" s="115"/>
      <c r="AI5154" s="116"/>
      <c r="AO5154" s="26"/>
      <c r="AP5154" s="26"/>
    </row>
    <row r="5155" spans="1:42" ht="15" customHeight="1" x14ac:dyDescent="0.25">
      <c r="A5155" s="105"/>
      <c r="B5155" s="106"/>
      <c r="C5155" s="2"/>
      <c r="D5155" s="2"/>
      <c r="E5155" s="106"/>
      <c r="F5155" s="107"/>
      <c r="G5155" s="108"/>
      <c r="H5155" s="109"/>
      <c r="I5155" s="109"/>
      <c r="J5155" s="110"/>
      <c r="K5155" s="117"/>
      <c r="L5155" s="178"/>
      <c r="M5155" s="178"/>
      <c r="N5155" s="106"/>
      <c r="O5155" s="111"/>
      <c r="P5155" s="111"/>
      <c r="Q5155" s="106"/>
      <c r="R5155" s="106"/>
      <c r="S5155" s="106"/>
      <c r="T5155" s="106"/>
      <c r="U5155" s="106"/>
      <c r="V5155" s="106"/>
      <c r="W5155" s="19"/>
      <c r="X5155" s="2"/>
      <c r="Y5155" s="4"/>
      <c r="Z5155" s="106"/>
      <c r="AA5155" s="114"/>
      <c r="AB5155" s="112"/>
      <c r="AC5155" s="178"/>
      <c r="AD5155" s="11"/>
      <c r="AE5155" s="106"/>
      <c r="AF5155" s="106"/>
      <c r="AG5155" s="106"/>
      <c r="AH5155" s="115"/>
      <c r="AI5155" s="116"/>
      <c r="AO5155" s="26"/>
      <c r="AP5155" s="26"/>
    </row>
    <row r="5156" spans="1:42" ht="15" customHeight="1" x14ac:dyDescent="0.25">
      <c r="A5156" s="105"/>
      <c r="B5156" s="106"/>
      <c r="C5156" s="2"/>
      <c r="D5156" s="2"/>
      <c r="E5156" s="106"/>
      <c r="F5156" s="107"/>
      <c r="G5156" s="108"/>
      <c r="H5156" s="109"/>
      <c r="I5156" s="109"/>
      <c r="J5156" s="110"/>
      <c r="K5156" s="117"/>
      <c r="L5156" s="178"/>
      <c r="M5156" s="178"/>
      <c r="N5156" s="106"/>
      <c r="O5156" s="111"/>
      <c r="P5156" s="111"/>
      <c r="Q5156" s="106"/>
      <c r="R5156" s="106"/>
      <c r="S5156" s="106"/>
      <c r="T5156" s="106"/>
      <c r="U5156" s="106"/>
      <c r="V5156" s="106"/>
      <c r="W5156" s="19"/>
      <c r="X5156" s="2"/>
      <c r="Y5156" s="4"/>
      <c r="Z5156" s="106"/>
      <c r="AA5156" s="114"/>
      <c r="AB5156" s="112"/>
      <c r="AC5156" s="178"/>
      <c r="AD5156" s="11"/>
      <c r="AE5156" s="106"/>
      <c r="AF5156" s="106"/>
      <c r="AG5156" s="106"/>
      <c r="AH5156" s="115"/>
      <c r="AI5156" s="116"/>
      <c r="AO5156" s="26"/>
      <c r="AP5156" s="26"/>
    </row>
    <row r="5157" spans="1:42" ht="15" customHeight="1" x14ac:dyDescent="0.25">
      <c r="A5157" s="105"/>
      <c r="B5157" s="106"/>
      <c r="C5157" s="2"/>
      <c r="D5157" s="2"/>
      <c r="E5157" s="106"/>
      <c r="F5157" s="107"/>
      <c r="G5157" s="108"/>
      <c r="H5157" s="109"/>
      <c r="I5157" s="109"/>
      <c r="J5157" s="110"/>
      <c r="K5157" s="117"/>
      <c r="L5157" s="178"/>
      <c r="M5157" s="178"/>
      <c r="N5157" s="106"/>
      <c r="O5157" s="111"/>
      <c r="P5157" s="111"/>
      <c r="Q5157" s="106"/>
      <c r="R5157" s="106"/>
      <c r="S5157" s="106"/>
      <c r="T5157" s="106"/>
      <c r="U5157" s="106"/>
      <c r="V5157" s="106"/>
      <c r="W5157" s="19"/>
      <c r="X5157" s="2"/>
      <c r="Y5157" s="4"/>
      <c r="Z5157" s="106"/>
      <c r="AA5157" s="114"/>
      <c r="AB5157" s="112"/>
      <c r="AC5157" s="178"/>
      <c r="AD5157" s="11"/>
      <c r="AE5157" s="106"/>
      <c r="AF5157" s="106"/>
      <c r="AG5157" s="106"/>
      <c r="AH5157" s="115"/>
      <c r="AI5157" s="116"/>
      <c r="AO5157" s="26"/>
      <c r="AP5157" s="26"/>
    </row>
    <row r="5158" spans="1:42" ht="15" customHeight="1" x14ac:dyDescent="0.25">
      <c r="A5158" s="105"/>
      <c r="B5158" s="106"/>
      <c r="C5158" s="2"/>
      <c r="D5158" s="2"/>
      <c r="E5158" s="106"/>
      <c r="F5158" s="107"/>
      <c r="G5158" s="108"/>
      <c r="H5158" s="109"/>
      <c r="I5158" s="109"/>
      <c r="J5158" s="110"/>
      <c r="K5158" s="117"/>
      <c r="L5158" s="178"/>
      <c r="M5158" s="178"/>
      <c r="N5158" s="106"/>
      <c r="O5158" s="111"/>
      <c r="P5158" s="111"/>
      <c r="Q5158" s="106"/>
      <c r="R5158" s="106"/>
      <c r="S5158" s="106"/>
      <c r="T5158" s="106"/>
      <c r="U5158" s="106"/>
      <c r="V5158" s="106"/>
      <c r="W5158" s="19"/>
      <c r="X5158" s="2"/>
      <c r="Y5158" s="4"/>
      <c r="Z5158" s="106"/>
      <c r="AA5158" s="114"/>
      <c r="AB5158" s="112"/>
      <c r="AC5158" s="178"/>
      <c r="AD5158" s="11"/>
      <c r="AE5158" s="106"/>
      <c r="AF5158" s="106"/>
      <c r="AG5158" s="106"/>
      <c r="AH5158" s="115"/>
      <c r="AI5158" s="116"/>
      <c r="AO5158" s="26"/>
      <c r="AP5158" s="26"/>
    </row>
    <row r="5159" spans="1:42" ht="15" customHeight="1" x14ac:dyDescent="0.25">
      <c r="A5159" s="183"/>
      <c r="B5159" s="184"/>
      <c r="C5159" s="184"/>
      <c r="D5159" s="184"/>
      <c r="E5159" s="184"/>
      <c r="F5159" s="185"/>
      <c r="G5159" s="186"/>
      <c r="H5159" s="187"/>
      <c r="I5159" s="109"/>
      <c r="J5159" s="188"/>
      <c r="K5159" s="189"/>
      <c r="L5159" s="178"/>
      <c r="M5159" s="190"/>
      <c r="N5159" s="184"/>
      <c r="O5159" s="191"/>
      <c r="P5159" s="191"/>
      <c r="Q5159" s="184"/>
      <c r="R5159" s="184"/>
      <c r="S5159" s="184"/>
      <c r="T5159" s="184"/>
      <c r="U5159" s="184"/>
      <c r="V5159" s="184"/>
      <c r="W5159" s="192"/>
      <c r="X5159" s="184"/>
      <c r="Y5159" s="193"/>
      <c r="Z5159" s="184"/>
      <c r="AA5159" s="193"/>
      <c r="AB5159" s="192"/>
      <c r="AC5159" s="190"/>
      <c r="AD5159" s="11"/>
      <c r="AE5159" s="184"/>
      <c r="AF5159" s="184"/>
      <c r="AG5159" s="184"/>
      <c r="AH5159" s="194"/>
      <c r="AI5159" s="189"/>
      <c r="AO5159" s="26"/>
      <c r="AP5159" s="26"/>
    </row>
    <row r="5160" spans="1:42" ht="15" customHeight="1" x14ac:dyDescent="0.25">
      <c r="A5160" s="105"/>
      <c r="B5160" s="106"/>
      <c r="C5160" s="2"/>
      <c r="D5160" s="2"/>
      <c r="E5160" s="106"/>
      <c r="F5160" s="107"/>
      <c r="G5160" s="108"/>
      <c r="H5160" s="109"/>
      <c r="I5160" s="109"/>
      <c r="J5160" s="110"/>
      <c r="K5160" s="117"/>
      <c r="L5160" s="178"/>
      <c r="M5160" s="178"/>
      <c r="N5160" s="106"/>
      <c r="O5160" s="111"/>
      <c r="P5160" s="111"/>
      <c r="Q5160" s="106"/>
      <c r="R5160" s="106"/>
      <c r="S5160" s="106"/>
      <c r="T5160" s="106"/>
      <c r="U5160" s="106"/>
      <c r="V5160" s="106"/>
      <c r="W5160" s="19"/>
      <c r="X5160" s="2"/>
      <c r="Y5160" s="4"/>
      <c r="Z5160" s="106"/>
      <c r="AA5160" s="114"/>
      <c r="AB5160" s="112"/>
      <c r="AC5160" s="178"/>
      <c r="AD5160" s="11"/>
      <c r="AE5160" s="106"/>
      <c r="AF5160" s="106"/>
      <c r="AG5160" s="106"/>
      <c r="AH5160" s="115"/>
      <c r="AI5160" s="116"/>
      <c r="AO5160" s="26"/>
      <c r="AP5160" s="26"/>
    </row>
    <row r="5161" spans="1:42" ht="15" customHeight="1" x14ac:dyDescent="0.25">
      <c r="A5161" s="105"/>
      <c r="B5161" s="106"/>
      <c r="C5161" s="2"/>
      <c r="D5161" s="2"/>
      <c r="E5161" s="106"/>
      <c r="F5161" s="107"/>
      <c r="G5161" s="108"/>
      <c r="H5161" s="109"/>
      <c r="I5161" s="109"/>
      <c r="J5161" s="110"/>
      <c r="K5161" s="117"/>
      <c r="L5161" s="178"/>
      <c r="M5161" s="178"/>
      <c r="N5161" s="106"/>
      <c r="O5161" s="111"/>
      <c r="P5161" s="111"/>
      <c r="Q5161" s="106"/>
      <c r="R5161" s="106"/>
      <c r="S5161" s="106"/>
      <c r="T5161" s="106"/>
      <c r="U5161" s="106"/>
      <c r="V5161" s="106"/>
      <c r="W5161" s="19"/>
      <c r="X5161" s="2"/>
      <c r="Y5161" s="4"/>
      <c r="Z5161" s="106"/>
      <c r="AA5161" s="114"/>
      <c r="AB5161" s="112"/>
      <c r="AC5161" s="178"/>
      <c r="AD5161" s="11"/>
      <c r="AE5161" s="106"/>
      <c r="AF5161" s="106"/>
      <c r="AG5161" s="106"/>
      <c r="AH5161" s="115"/>
      <c r="AI5161" s="116"/>
      <c r="AO5161" s="26"/>
      <c r="AP5161" s="26"/>
    </row>
    <row r="5162" spans="1:42" ht="15" customHeight="1" x14ac:dyDescent="0.25">
      <c r="A5162" s="105"/>
      <c r="B5162" s="106"/>
      <c r="C5162" s="2"/>
      <c r="D5162" s="2"/>
      <c r="E5162" s="106"/>
      <c r="F5162" s="107"/>
      <c r="G5162" s="108"/>
      <c r="H5162" s="109"/>
      <c r="I5162" s="109"/>
      <c r="J5162" s="110"/>
      <c r="K5162" s="117"/>
      <c r="L5162" s="178"/>
      <c r="M5162" s="178"/>
      <c r="N5162" s="106"/>
      <c r="O5162" s="111"/>
      <c r="P5162" s="111"/>
      <c r="Q5162" s="106"/>
      <c r="R5162" s="106"/>
      <c r="S5162" s="106"/>
      <c r="T5162" s="106"/>
      <c r="U5162" s="106"/>
      <c r="V5162" s="106"/>
      <c r="W5162" s="19"/>
      <c r="X5162" s="2"/>
      <c r="Y5162" s="4"/>
      <c r="Z5162" s="106"/>
      <c r="AA5162" s="114"/>
      <c r="AB5162" s="112"/>
      <c r="AC5162" s="178"/>
      <c r="AD5162" s="11"/>
      <c r="AE5162" s="106"/>
      <c r="AF5162" s="106"/>
      <c r="AG5162" s="106"/>
      <c r="AH5162" s="115"/>
      <c r="AI5162" s="116"/>
      <c r="AO5162" s="26"/>
      <c r="AP5162" s="26"/>
    </row>
    <row r="5163" spans="1:42" ht="15" customHeight="1" x14ac:dyDescent="0.25">
      <c r="A5163" s="105"/>
      <c r="B5163" s="106"/>
      <c r="C5163" s="2"/>
      <c r="D5163" s="2"/>
      <c r="E5163" s="106"/>
      <c r="F5163" s="107"/>
      <c r="G5163" s="108"/>
      <c r="H5163" s="109"/>
      <c r="I5163" s="109"/>
      <c r="J5163" s="110"/>
      <c r="K5163" s="117"/>
      <c r="L5163" s="178"/>
      <c r="M5163" s="178"/>
      <c r="N5163" s="106"/>
      <c r="O5163" s="111"/>
      <c r="P5163" s="111"/>
      <c r="Q5163" s="106"/>
      <c r="R5163" s="106"/>
      <c r="S5163" s="106"/>
      <c r="T5163" s="106"/>
      <c r="U5163" s="106"/>
      <c r="V5163" s="106"/>
      <c r="W5163" s="19"/>
      <c r="X5163" s="2"/>
      <c r="Y5163" s="4"/>
      <c r="Z5163" s="106"/>
      <c r="AA5163" s="114"/>
      <c r="AB5163" s="112"/>
      <c r="AC5163" s="178"/>
      <c r="AD5163" s="11"/>
      <c r="AE5163" s="106"/>
      <c r="AF5163" s="106"/>
      <c r="AG5163" s="106"/>
      <c r="AH5163" s="115"/>
      <c r="AI5163" s="116"/>
      <c r="AO5163" s="26"/>
      <c r="AP5163" s="26"/>
    </row>
    <row r="5164" spans="1:42" ht="15" customHeight="1" x14ac:dyDescent="0.25">
      <c r="A5164" s="105"/>
      <c r="B5164" s="106"/>
      <c r="C5164" s="2"/>
      <c r="D5164" s="2"/>
      <c r="E5164" s="106"/>
      <c r="F5164" s="107"/>
      <c r="G5164" s="108"/>
      <c r="H5164" s="109"/>
      <c r="I5164" s="109"/>
      <c r="J5164" s="110"/>
      <c r="K5164" s="117"/>
      <c r="L5164" s="178"/>
      <c r="M5164" s="178"/>
      <c r="N5164" s="106"/>
      <c r="O5164" s="111"/>
      <c r="P5164" s="111"/>
      <c r="Q5164" s="106"/>
      <c r="R5164" s="106"/>
      <c r="S5164" s="106"/>
      <c r="T5164" s="106"/>
      <c r="U5164" s="106"/>
      <c r="V5164" s="106"/>
      <c r="W5164" s="19"/>
      <c r="X5164" s="2"/>
      <c r="Y5164" s="4"/>
      <c r="Z5164" s="106"/>
      <c r="AA5164" s="114"/>
      <c r="AB5164" s="112"/>
      <c r="AC5164" s="178"/>
      <c r="AD5164" s="11"/>
      <c r="AE5164" s="106"/>
      <c r="AF5164" s="106"/>
      <c r="AG5164" s="106"/>
      <c r="AH5164" s="115"/>
      <c r="AI5164" s="116"/>
      <c r="AO5164" s="26"/>
      <c r="AP5164" s="26"/>
    </row>
    <row r="5165" spans="1:42" ht="15" customHeight="1" x14ac:dyDescent="0.25">
      <c r="A5165" s="105"/>
      <c r="B5165" s="106"/>
      <c r="C5165" s="2"/>
      <c r="D5165" s="2"/>
      <c r="E5165" s="106"/>
      <c r="F5165" s="107"/>
      <c r="G5165" s="108"/>
      <c r="H5165" s="109"/>
      <c r="I5165" s="109"/>
      <c r="J5165" s="110"/>
      <c r="K5165" s="117"/>
      <c r="L5165" s="178"/>
      <c r="M5165" s="178"/>
      <c r="N5165" s="106"/>
      <c r="O5165" s="111"/>
      <c r="P5165" s="111"/>
      <c r="Q5165" s="106"/>
      <c r="R5165" s="106"/>
      <c r="S5165" s="106"/>
      <c r="T5165" s="106"/>
      <c r="U5165" s="106"/>
      <c r="V5165" s="106"/>
      <c r="W5165" s="19"/>
      <c r="X5165" s="2"/>
      <c r="Y5165" s="4"/>
      <c r="Z5165" s="106"/>
      <c r="AA5165" s="114"/>
      <c r="AB5165" s="112"/>
      <c r="AC5165" s="178"/>
      <c r="AD5165" s="11"/>
      <c r="AE5165" s="106"/>
      <c r="AF5165" s="106"/>
      <c r="AG5165" s="106"/>
      <c r="AH5165" s="115"/>
      <c r="AI5165" s="116"/>
      <c r="AO5165" s="26"/>
      <c r="AP5165" s="26"/>
    </row>
    <row r="5166" spans="1:42" ht="15" customHeight="1" x14ac:dyDescent="0.25">
      <c r="A5166" s="105"/>
      <c r="B5166" s="106"/>
      <c r="C5166" s="2"/>
      <c r="D5166" s="2"/>
      <c r="E5166" s="106"/>
      <c r="F5166" s="107"/>
      <c r="G5166" s="108"/>
      <c r="H5166" s="109"/>
      <c r="I5166" s="109"/>
      <c r="J5166" s="110"/>
      <c r="K5166" s="117"/>
      <c r="L5166" s="178"/>
      <c r="M5166" s="178"/>
      <c r="N5166" s="106"/>
      <c r="O5166" s="111"/>
      <c r="P5166" s="111"/>
      <c r="Q5166" s="106"/>
      <c r="R5166" s="106"/>
      <c r="S5166" s="106"/>
      <c r="T5166" s="106"/>
      <c r="U5166" s="106"/>
      <c r="V5166" s="106"/>
      <c r="W5166" s="19"/>
      <c r="X5166" s="2"/>
      <c r="Y5166" s="4"/>
      <c r="Z5166" s="106"/>
      <c r="AA5166" s="114"/>
      <c r="AB5166" s="112"/>
      <c r="AC5166" s="178"/>
      <c r="AD5166" s="11"/>
      <c r="AE5166" s="106"/>
      <c r="AF5166" s="106"/>
      <c r="AG5166" s="106"/>
      <c r="AH5166" s="115"/>
      <c r="AI5166" s="116"/>
      <c r="AO5166" s="26"/>
      <c r="AP5166" s="26"/>
    </row>
    <row r="5167" spans="1:42" ht="15" customHeight="1" x14ac:dyDescent="0.25">
      <c r="A5167" s="105"/>
      <c r="B5167" s="106"/>
      <c r="C5167" s="2"/>
      <c r="D5167" s="2"/>
      <c r="E5167" s="106"/>
      <c r="F5167" s="107"/>
      <c r="G5167" s="108"/>
      <c r="H5167" s="109"/>
      <c r="I5167" s="109"/>
      <c r="J5167" s="110"/>
      <c r="K5167" s="117"/>
      <c r="L5167" s="178"/>
      <c r="M5167" s="178"/>
      <c r="N5167" s="106"/>
      <c r="O5167" s="111"/>
      <c r="P5167" s="111"/>
      <c r="Q5167" s="106"/>
      <c r="R5167" s="106"/>
      <c r="S5167" s="106"/>
      <c r="T5167" s="106"/>
      <c r="U5167" s="106"/>
      <c r="V5167" s="106"/>
      <c r="W5167" s="19"/>
      <c r="X5167" s="2"/>
      <c r="Y5167" s="4"/>
      <c r="Z5167" s="106"/>
      <c r="AA5167" s="114"/>
      <c r="AB5167" s="112"/>
      <c r="AC5167" s="178"/>
      <c r="AD5167" s="11"/>
      <c r="AE5167" s="106"/>
      <c r="AF5167" s="106"/>
      <c r="AG5167" s="106"/>
      <c r="AH5167" s="115"/>
      <c r="AI5167" s="116"/>
      <c r="AO5167" s="26"/>
      <c r="AP5167" s="26"/>
    </row>
    <row r="5168" spans="1:42" ht="15" customHeight="1" x14ac:dyDescent="0.25">
      <c r="A5168" s="105"/>
      <c r="B5168" s="106"/>
      <c r="C5168" s="2"/>
      <c r="D5168" s="2"/>
      <c r="E5168" s="106"/>
      <c r="F5168" s="107"/>
      <c r="G5168" s="108"/>
      <c r="H5168" s="109"/>
      <c r="I5168" s="109"/>
      <c r="J5168" s="110"/>
      <c r="K5168" s="117"/>
      <c r="L5168" s="178"/>
      <c r="M5168" s="178"/>
      <c r="N5168" s="106"/>
      <c r="O5168" s="111"/>
      <c r="P5168" s="111"/>
      <c r="Q5168" s="106"/>
      <c r="R5168" s="106"/>
      <c r="S5168" s="106"/>
      <c r="T5168" s="106"/>
      <c r="U5168" s="106"/>
      <c r="V5168" s="106"/>
      <c r="W5168" s="19"/>
      <c r="X5168" s="2"/>
      <c r="Y5168" s="4"/>
      <c r="Z5168" s="106"/>
      <c r="AA5168" s="114"/>
      <c r="AB5168" s="112"/>
      <c r="AC5168" s="178"/>
      <c r="AD5168" s="11"/>
      <c r="AE5168" s="106"/>
      <c r="AF5168" s="106"/>
      <c r="AG5168" s="106"/>
      <c r="AH5168" s="115"/>
      <c r="AI5168" s="116"/>
      <c r="AO5168" s="26"/>
      <c r="AP5168" s="26"/>
    </row>
    <row r="5169" spans="1:42" ht="15" customHeight="1" x14ac:dyDescent="0.25">
      <c r="A5169" s="105"/>
      <c r="B5169" s="106"/>
      <c r="C5169" s="2"/>
      <c r="D5169" s="2"/>
      <c r="E5169" s="106"/>
      <c r="F5169" s="107"/>
      <c r="G5169" s="108"/>
      <c r="H5169" s="109"/>
      <c r="I5169" s="109"/>
      <c r="J5169" s="110"/>
      <c r="K5169" s="117"/>
      <c r="L5169" s="178"/>
      <c r="M5169" s="178"/>
      <c r="N5169" s="106"/>
      <c r="O5169" s="111"/>
      <c r="P5169" s="111"/>
      <c r="Q5169" s="106"/>
      <c r="R5169" s="106"/>
      <c r="S5169" s="106"/>
      <c r="T5169" s="106"/>
      <c r="U5169" s="106"/>
      <c r="V5169" s="106"/>
      <c r="W5169" s="19"/>
      <c r="X5169" s="2"/>
      <c r="Y5169" s="4"/>
      <c r="Z5169" s="106"/>
      <c r="AA5169" s="114"/>
      <c r="AB5169" s="112"/>
      <c r="AC5169" s="178"/>
      <c r="AD5169" s="11"/>
      <c r="AE5169" s="106"/>
      <c r="AF5169" s="106"/>
      <c r="AG5169" s="106"/>
      <c r="AH5169" s="115"/>
      <c r="AI5169" s="116"/>
      <c r="AO5169" s="26"/>
      <c r="AP5169" s="26"/>
    </row>
    <row r="5170" spans="1:42" ht="15" customHeight="1" x14ac:dyDescent="0.25">
      <c r="A5170" s="105"/>
      <c r="B5170" s="106"/>
      <c r="C5170" s="2"/>
      <c r="D5170" s="2"/>
      <c r="E5170" s="106"/>
      <c r="F5170" s="107"/>
      <c r="G5170" s="108"/>
      <c r="H5170" s="109"/>
      <c r="I5170" s="109"/>
      <c r="J5170" s="110"/>
      <c r="K5170" s="117"/>
      <c r="L5170" s="178"/>
      <c r="M5170" s="178"/>
      <c r="N5170" s="106"/>
      <c r="O5170" s="111"/>
      <c r="P5170" s="111"/>
      <c r="Q5170" s="106"/>
      <c r="R5170" s="106"/>
      <c r="S5170" s="106"/>
      <c r="T5170" s="106"/>
      <c r="U5170" s="106"/>
      <c r="V5170" s="106"/>
      <c r="W5170" s="19"/>
      <c r="X5170" s="2"/>
      <c r="Y5170" s="4"/>
      <c r="Z5170" s="106"/>
      <c r="AA5170" s="114"/>
      <c r="AB5170" s="112"/>
      <c r="AC5170" s="178"/>
      <c r="AD5170" s="11"/>
      <c r="AE5170" s="106"/>
      <c r="AF5170" s="106"/>
      <c r="AG5170" s="106"/>
      <c r="AH5170" s="115"/>
      <c r="AI5170" s="116"/>
      <c r="AO5170" s="26"/>
      <c r="AP5170" s="26"/>
    </row>
    <row r="5171" spans="1:42" ht="15" customHeight="1" x14ac:dyDescent="0.25">
      <c r="A5171" s="105"/>
      <c r="B5171" s="106"/>
      <c r="C5171" s="2"/>
      <c r="D5171" s="2"/>
      <c r="E5171" s="106"/>
      <c r="F5171" s="107"/>
      <c r="G5171" s="108"/>
      <c r="H5171" s="109"/>
      <c r="I5171" s="109"/>
      <c r="J5171" s="110"/>
      <c r="K5171" s="117"/>
      <c r="L5171" s="178"/>
      <c r="M5171" s="178"/>
      <c r="N5171" s="106"/>
      <c r="O5171" s="111"/>
      <c r="P5171" s="111"/>
      <c r="Q5171" s="106"/>
      <c r="R5171" s="106"/>
      <c r="S5171" s="106"/>
      <c r="T5171" s="106"/>
      <c r="U5171" s="106"/>
      <c r="V5171" s="106"/>
      <c r="W5171" s="19"/>
      <c r="X5171" s="2"/>
      <c r="Y5171" s="4"/>
      <c r="Z5171" s="106"/>
      <c r="AA5171" s="114"/>
      <c r="AB5171" s="112"/>
      <c r="AC5171" s="178"/>
      <c r="AD5171" s="11"/>
      <c r="AE5171" s="106"/>
      <c r="AF5171" s="106"/>
      <c r="AG5171" s="106"/>
      <c r="AH5171" s="115"/>
      <c r="AI5171" s="116"/>
      <c r="AO5171" s="26"/>
      <c r="AP5171" s="26"/>
    </row>
    <row r="5172" spans="1:42" ht="15" customHeight="1" x14ac:dyDescent="0.25">
      <c r="A5172" s="105"/>
      <c r="B5172" s="106"/>
      <c r="C5172" s="2"/>
      <c r="D5172" s="2"/>
      <c r="E5172" s="106"/>
      <c r="F5172" s="107"/>
      <c r="G5172" s="108"/>
      <c r="H5172" s="109"/>
      <c r="I5172" s="109"/>
      <c r="J5172" s="110"/>
      <c r="K5172" s="117"/>
      <c r="L5172" s="178"/>
      <c r="M5172" s="178"/>
      <c r="N5172" s="106"/>
      <c r="O5172" s="111"/>
      <c r="P5172" s="111"/>
      <c r="Q5172" s="106"/>
      <c r="R5172" s="106"/>
      <c r="S5172" s="106"/>
      <c r="T5172" s="106"/>
      <c r="U5172" s="106"/>
      <c r="V5172" s="106"/>
      <c r="W5172" s="19"/>
      <c r="X5172" s="2"/>
      <c r="Y5172" s="4"/>
      <c r="Z5172" s="106"/>
      <c r="AA5172" s="114"/>
      <c r="AB5172" s="112"/>
      <c r="AC5172" s="178"/>
      <c r="AD5172" s="11"/>
      <c r="AE5172" s="106"/>
      <c r="AF5172" s="106"/>
      <c r="AG5172" s="106"/>
      <c r="AH5172" s="115"/>
      <c r="AI5172" s="116"/>
      <c r="AO5172" s="26"/>
      <c r="AP5172" s="26"/>
    </row>
    <row r="5173" spans="1:42" ht="15" customHeight="1" x14ac:dyDescent="0.25">
      <c r="A5173" s="105"/>
      <c r="B5173" s="106"/>
      <c r="C5173" s="2"/>
      <c r="D5173" s="2"/>
      <c r="E5173" s="106"/>
      <c r="F5173" s="107"/>
      <c r="G5173" s="108"/>
      <c r="H5173" s="109"/>
      <c r="I5173" s="109"/>
      <c r="J5173" s="110"/>
      <c r="K5173" s="117"/>
      <c r="L5173" s="178"/>
      <c r="M5173" s="178"/>
      <c r="N5173" s="106"/>
      <c r="O5173" s="111"/>
      <c r="P5173" s="111"/>
      <c r="Q5173" s="106"/>
      <c r="R5173" s="106"/>
      <c r="S5173" s="106"/>
      <c r="T5173" s="106"/>
      <c r="U5173" s="106"/>
      <c r="V5173" s="106"/>
      <c r="W5173" s="19"/>
      <c r="X5173" s="2"/>
      <c r="Y5173" s="4"/>
      <c r="Z5173" s="106"/>
      <c r="AA5173" s="114"/>
      <c r="AB5173" s="112"/>
      <c r="AC5173" s="178"/>
      <c r="AD5173" s="11"/>
      <c r="AE5173" s="106"/>
      <c r="AF5173" s="106"/>
      <c r="AG5173" s="106"/>
      <c r="AH5173" s="115"/>
      <c r="AI5173" s="116"/>
      <c r="AO5173" s="26"/>
      <c r="AP5173" s="26"/>
    </row>
    <row r="5174" spans="1:42" ht="15" customHeight="1" x14ac:dyDescent="0.25">
      <c r="A5174" s="105"/>
      <c r="B5174" s="106"/>
      <c r="C5174" s="2"/>
      <c r="D5174" s="2"/>
      <c r="E5174" s="106"/>
      <c r="F5174" s="107"/>
      <c r="G5174" s="108"/>
      <c r="H5174" s="109"/>
      <c r="I5174" s="109"/>
      <c r="J5174" s="110"/>
      <c r="K5174" s="117"/>
      <c r="L5174" s="178"/>
      <c r="M5174" s="178"/>
      <c r="N5174" s="106"/>
      <c r="O5174" s="111"/>
      <c r="P5174" s="111"/>
      <c r="Q5174" s="106"/>
      <c r="R5174" s="106"/>
      <c r="S5174" s="106"/>
      <c r="T5174" s="106"/>
      <c r="U5174" s="106"/>
      <c r="V5174" s="106"/>
      <c r="W5174" s="19"/>
      <c r="X5174" s="2"/>
      <c r="Y5174" s="4"/>
      <c r="Z5174" s="106"/>
      <c r="AA5174" s="114"/>
      <c r="AB5174" s="112"/>
      <c r="AC5174" s="178"/>
      <c r="AD5174" s="11"/>
      <c r="AE5174" s="106"/>
      <c r="AF5174" s="106"/>
      <c r="AG5174" s="106"/>
      <c r="AH5174" s="115"/>
      <c r="AI5174" s="116"/>
      <c r="AO5174" s="26"/>
      <c r="AP5174" s="26"/>
    </row>
    <row r="5175" spans="1:42" ht="15" customHeight="1" x14ac:dyDescent="0.25">
      <c r="A5175" s="105"/>
      <c r="B5175" s="106"/>
      <c r="C5175" s="2"/>
      <c r="D5175" s="2"/>
      <c r="E5175" s="106"/>
      <c r="F5175" s="107"/>
      <c r="G5175" s="108"/>
      <c r="H5175" s="109"/>
      <c r="I5175" s="109"/>
      <c r="J5175" s="110"/>
      <c r="K5175" s="117"/>
      <c r="L5175" s="178"/>
      <c r="M5175" s="178"/>
      <c r="N5175" s="106"/>
      <c r="O5175" s="111"/>
      <c r="P5175" s="111"/>
      <c r="Q5175" s="106"/>
      <c r="R5175" s="106"/>
      <c r="S5175" s="106"/>
      <c r="T5175" s="106"/>
      <c r="U5175" s="106"/>
      <c r="V5175" s="106"/>
      <c r="W5175" s="19"/>
      <c r="X5175" s="2"/>
      <c r="Y5175" s="4"/>
      <c r="Z5175" s="106"/>
      <c r="AA5175" s="114"/>
      <c r="AB5175" s="112"/>
      <c r="AC5175" s="178"/>
      <c r="AD5175" s="11"/>
      <c r="AE5175" s="106"/>
      <c r="AF5175" s="106"/>
      <c r="AG5175" s="106"/>
      <c r="AH5175" s="115"/>
      <c r="AI5175" s="116"/>
      <c r="AO5175" s="26"/>
      <c r="AP5175" s="26"/>
    </row>
    <row r="5176" spans="1:42" ht="15" customHeight="1" x14ac:dyDescent="0.25">
      <c r="A5176" s="105"/>
      <c r="B5176" s="106"/>
      <c r="C5176" s="2"/>
      <c r="D5176" s="2"/>
      <c r="E5176" s="106"/>
      <c r="F5176" s="107"/>
      <c r="G5176" s="108"/>
      <c r="H5176" s="109"/>
      <c r="I5176" s="109"/>
      <c r="J5176" s="110"/>
      <c r="K5176" s="117"/>
      <c r="L5176" s="178"/>
      <c r="M5176" s="178"/>
      <c r="N5176" s="106"/>
      <c r="O5176" s="111"/>
      <c r="P5176" s="111"/>
      <c r="Q5176" s="106"/>
      <c r="R5176" s="106"/>
      <c r="S5176" s="106"/>
      <c r="T5176" s="106"/>
      <c r="U5176" s="106"/>
      <c r="V5176" s="106"/>
      <c r="W5176" s="19"/>
      <c r="X5176" s="2"/>
      <c r="Y5176" s="4"/>
      <c r="Z5176" s="106"/>
      <c r="AA5176" s="114"/>
      <c r="AB5176" s="112"/>
      <c r="AC5176" s="178"/>
      <c r="AD5176" s="11"/>
      <c r="AE5176" s="106"/>
      <c r="AF5176" s="106"/>
      <c r="AG5176" s="106"/>
      <c r="AH5176" s="115"/>
      <c r="AI5176" s="116"/>
      <c r="AO5176" s="26"/>
      <c r="AP5176" s="26"/>
    </row>
    <row r="5177" spans="1:42" ht="15" customHeight="1" x14ac:dyDescent="0.25">
      <c r="A5177" s="105"/>
      <c r="B5177" s="106"/>
      <c r="C5177" s="2"/>
      <c r="D5177" s="2"/>
      <c r="E5177" s="106"/>
      <c r="F5177" s="107"/>
      <c r="G5177" s="108"/>
      <c r="H5177" s="109"/>
      <c r="I5177" s="109"/>
      <c r="J5177" s="110"/>
      <c r="K5177" s="117"/>
      <c r="L5177" s="178"/>
      <c r="M5177" s="178"/>
      <c r="N5177" s="106"/>
      <c r="O5177" s="111"/>
      <c r="P5177" s="111"/>
      <c r="Q5177" s="106"/>
      <c r="R5177" s="106"/>
      <c r="S5177" s="106"/>
      <c r="T5177" s="106"/>
      <c r="U5177" s="106"/>
      <c r="V5177" s="106"/>
      <c r="W5177" s="19"/>
      <c r="X5177" s="2"/>
      <c r="Y5177" s="4"/>
      <c r="Z5177" s="106"/>
      <c r="AA5177" s="114"/>
      <c r="AB5177" s="112"/>
      <c r="AC5177" s="178"/>
      <c r="AD5177" s="11"/>
      <c r="AE5177" s="106"/>
      <c r="AF5177" s="106"/>
      <c r="AG5177" s="106"/>
      <c r="AH5177" s="115"/>
      <c r="AI5177" s="116"/>
      <c r="AO5177" s="26"/>
      <c r="AP5177" s="26"/>
    </row>
    <row r="5178" spans="1:42" ht="15" customHeight="1" x14ac:dyDescent="0.25">
      <c r="A5178" s="105"/>
      <c r="B5178" s="106"/>
      <c r="C5178" s="2"/>
      <c r="D5178" s="2"/>
      <c r="E5178" s="106"/>
      <c r="F5178" s="107"/>
      <c r="G5178" s="108"/>
      <c r="H5178" s="109"/>
      <c r="I5178" s="109"/>
      <c r="J5178" s="110"/>
      <c r="K5178" s="117"/>
      <c r="L5178" s="178"/>
      <c r="M5178" s="178"/>
      <c r="N5178" s="106"/>
      <c r="O5178" s="111"/>
      <c r="P5178" s="111"/>
      <c r="Q5178" s="106"/>
      <c r="R5178" s="106"/>
      <c r="S5178" s="106"/>
      <c r="T5178" s="106"/>
      <c r="U5178" s="106"/>
      <c r="V5178" s="106"/>
      <c r="W5178" s="19"/>
      <c r="X5178" s="2"/>
      <c r="Y5178" s="4"/>
      <c r="Z5178" s="106"/>
      <c r="AA5178" s="114"/>
      <c r="AB5178" s="112"/>
      <c r="AC5178" s="178"/>
      <c r="AD5178" s="11"/>
      <c r="AE5178" s="106"/>
      <c r="AF5178" s="106"/>
      <c r="AG5178" s="106"/>
      <c r="AH5178" s="115"/>
      <c r="AI5178" s="116"/>
      <c r="AO5178" s="26"/>
      <c r="AP5178" s="26"/>
    </row>
    <row r="5179" spans="1:42" ht="15" customHeight="1" x14ac:dyDescent="0.25">
      <c r="A5179" s="105"/>
      <c r="B5179" s="106"/>
      <c r="C5179" s="2"/>
      <c r="D5179" s="2"/>
      <c r="E5179" s="106"/>
      <c r="F5179" s="107"/>
      <c r="G5179" s="108"/>
      <c r="H5179" s="109"/>
      <c r="I5179" s="109"/>
      <c r="J5179" s="110"/>
      <c r="K5179" s="117"/>
      <c r="L5179" s="178"/>
      <c r="M5179" s="178"/>
      <c r="N5179" s="106"/>
      <c r="O5179" s="111"/>
      <c r="P5179" s="111"/>
      <c r="Q5179" s="106"/>
      <c r="R5179" s="106"/>
      <c r="S5179" s="106"/>
      <c r="T5179" s="106"/>
      <c r="U5179" s="106"/>
      <c r="V5179" s="106"/>
      <c r="W5179" s="19"/>
      <c r="X5179" s="2"/>
      <c r="Y5179" s="4"/>
      <c r="Z5179" s="106"/>
      <c r="AA5179" s="114"/>
      <c r="AB5179" s="112"/>
      <c r="AC5179" s="178"/>
      <c r="AD5179" s="11"/>
      <c r="AE5179" s="106"/>
      <c r="AF5179" s="106"/>
      <c r="AG5179" s="106"/>
      <c r="AH5179" s="115"/>
      <c r="AI5179" s="116"/>
      <c r="AO5179" s="26"/>
      <c r="AP5179" s="26"/>
    </row>
    <row r="5180" spans="1:42" ht="15" customHeight="1" x14ac:dyDescent="0.25">
      <c r="A5180" s="105"/>
      <c r="B5180" s="106"/>
      <c r="C5180" s="2"/>
      <c r="D5180" s="2"/>
      <c r="E5180" s="106"/>
      <c r="F5180" s="107"/>
      <c r="G5180" s="108"/>
      <c r="H5180" s="109"/>
      <c r="I5180" s="109"/>
      <c r="J5180" s="110"/>
      <c r="K5180" s="117"/>
      <c r="L5180" s="178"/>
      <c r="M5180" s="178"/>
      <c r="N5180" s="106"/>
      <c r="O5180" s="111"/>
      <c r="P5180" s="111"/>
      <c r="Q5180" s="106"/>
      <c r="R5180" s="106"/>
      <c r="S5180" s="106"/>
      <c r="T5180" s="106"/>
      <c r="U5180" s="106"/>
      <c r="V5180" s="106"/>
      <c r="W5180" s="19"/>
      <c r="X5180" s="2"/>
      <c r="Y5180" s="4"/>
      <c r="Z5180" s="106"/>
      <c r="AA5180" s="114"/>
      <c r="AB5180" s="112"/>
      <c r="AC5180" s="178"/>
      <c r="AD5180" s="11"/>
      <c r="AE5180" s="106"/>
      <c r="AF5180" s="106"/>
      <c r="AG5180" s="106"/>
      <c r="AH5180" s="115"/>
      <c r="AI5180" s="116"/>
      <c r="AO5180" s="26"/>
      <c r="AP5180" s="26"/>
    </row>
    <row r="5181" spans="1:42" ht="15" customHeight="1" x14ac:dyDescent="0.25">
      <c r="A5181" s="105"/>
      <c r="B5181" s="106"/>
      <c r="C5181" s="2"/>
      <c r="D5181" s="2"/>
      <c r="E5181" s="106"/>
      <c r="F5181" s="107"/>
      <c r="G5181" s="108"/>
      <c r="H5181" s="109"/>
      <c r="I5181" s="109"/>
      <c r="J5181" s="110"/>
      <c r="K5181" s="117"/>
      <c r="L5181" s="178"/>
      <c r="M5181" s="178"/>
      <c r="N5181" s="106"/>
      <c r="O5181" s="111"/>
      <c r="P5181" s="111"/>
      <c r="Q5181" s="106"/>
      <c r="R5181" s="106"/>
      <c r="S5181" s="106"/>
      <c r="T5181" s="106"/>
      <c r="U5181" s="106"/>
      <c r="V5181" s="106"/>
      <c r="W5181" s="19"/>
      <c r="X5181" s="2"/>
      <c r="Y5181" s="4"/>
      <c r="Z5181" s="106"/>
      <c r="AA5181" s="114"/>
      <c r="AB5181" s="112"/>
      <c r="AC5181" s="178"/>
      <c r="AD5181" s="11"/>
      <c r="AE5181" s="106"/>
      <c r="AF5181" s="106"/>
      <c r="AG5181" s="106"/>
      <c r="AH5181" s="115"/>
      <c r="AI5181" s="116"/>
      <c r="AO5181" s="26"/>
      <c r="AP5181" s="26"/>
    </row>
    <row r="5182" spans="1:42" ht="15" customHeight="1" x14ac:dyDescent="0.25">
      <c r="A5182" s="105"/>
      <c r="B5182" s="106"/>
      <c r="C5182" s="2"/>
      <c r="D5182" s="2"/>
      <c r="E5182" s="106"/>
      <c r="F5182" s="107"/>
      <c r="G5182" s="108"/>
      <c r="H5182" s="109"/>
      <c r="I5182" s="109"/>
      <c r="J5182" s="110"/>
      <c r="K5182" s="117"/>
      <c r="L5182" s="178"/>
      <c r="M5182" s="178"/>
      <c r="N5182" s="106"/>
      <c r="O5182" s="111"/>
      <c r="P5182" s="111"/>
      <c r="Q5182" s="106"/>
      <c r="R5182" s="106"/>
      <c r="S5182" s="106"/>
      <c r="T5182" s="106"/>
      <c r="U5182" s="106"/>
      <c r="V5182" s="106"/>
      <c r="W5182" s="19"/>
      <c r="X5182" s="2"/>
      <c r="Y5182" s="4"/>
      <c r="Z5182" s="106"/>
      <c r="AA5182" s="114"/>
      <c r="AB5182" s="112"/>
      <c r="AC5182" s="178"/>
      <c r="AD5182" s="11"/>
      <c r="AE5182" s="106"/>
      <c r="AF5182" s="106"/>
      <c r="AG5182" s="106"/>
      <c r="AH5182" s="115"/>
      <c r="AI5182" s="116"/>
      <c r="AO5182" s="26"/>
      <c r="AP5182" s="26"/>
    </row>
    <row r="5183" spans="1:42" ht="15" customHeight="1" x14ac:dyDescent="0.25">
      <c r="A5183" s="105"/>
      <c r="B5183" s="106"/>
      <c r="C5183" s="2"/>
      <c r="D5183" s="2"/>
      <c r="E5183" s="106"/>
      <c r="F5183" s="107"/>
      <c r="G5183" s="108"/>
      <c r="H5183" s="109"/>
      <c r="I5183" s="109"/>
      <c r="J5183" s="110"/>
      <c r="K5183" s="117"/>
      <c r="L5183" s="178"/>
      <c r="M5183" s="178"/>
      <c r="N5183" s="106"/>
      <c r="O5183" s="111"/>
      <c r="P5183" s="111"/>
      <c r="Q5183" s="106"/>
      <c r="R5183" s="106"/>
      <c r="S5183" s="106"/>
      <c r="T5183" s="106"/>
      <c r="U5183" s="106"/>
      <c r="V5183" s="106"/>
      <c r="W5183" s="19"/>
      <c r="X5183" s="2"/>
      <c r="Y5183" s="4"/>
      <c r="Z5183" s="106"/>
      <c r="AA5183" s="114"/>
      <c r="AB5183" s="112"/>
      <c r="AC5183" s="178"/>
      <c r="AD5183" s="11"/>
      <c r="AE5183" s="106"/>
      <c r="AF5183" s="106"/>
      <c r="AG5183" s="106"/>
      <c r="AH5183" s="115"/>
      <c r="AI5183" s="116"/>
      <c r="AO5183" s="26"/>
      <c r="AP5183" s="26"/>
    </row>
    <row r="5184" spans="1:42" ht="15" customHeight="1" x14ac:dyDescent="0.25">
      <c r="A5184" s="105"/>
      <c r="B5184" s="106"/>
      <c r="C5184" s="2"/>
      <c r="D5184" s="2"/>
      <c r="E5184" s="106"/>
      <c r="F5184" s="107"/>
      <c r="G5184" s="108"/>
      <c r="H5184" s="109"/>
      <c r="I5184" s="109"/>
      <c r="J5184" s="110"/>
      <c r="K5184" s="117"/>
      <c r="L5184" s="178"/>
      <c r="M5184" s="178"/>
      <c r="N5184" s="106"/>
      <c r="O5184" s="111"/>
      <c r="P5184" s="111"/>
      <c r="Q5184" s="106"/>
      <c r="R5184" s="106"/>
      <c r="S5184" s="106"/>
      <c r="T5184" s="106"/>
      <c r="U5184" s="106"/>
      <c r="V5184" s="106"/>
      <c r="W5184" s="19"/>
      <c r="X5184" s="2"/>
      <c r="Y5184" s="4"/>
      <c r="Z5184" s="106"/>
      <c r="AA5184" s="114"/>
      <c r="AB5184" s="112"/>
      <c r="AC5184" s="178"/>
      <c r="AD5184" s="11"/>
      <c r="AE5184" s="106"/>
      <c r="AF5184" s="106"/>
      <c r="AG5184" s="106"/>
      <c r="AH5184" s="115"/>
      <c r="AI5184" s="116"/>
      <c r="AO5184" s="26"/>
      <c r="AP5184" s="26"/>
    </row>
    <row r="5185" spans="1:42" ht="15" customHeight="1" x14ac:dyDescent="0.25">
      <c r="A5185" s="105"/>
      <c r="B5185" s="106"/>
      <c r="C5185" s="2"/>
      <c r="D5185" s="2"/>
      <c r="E5185" s="106"/>
      <c r="F5185" s="107"/>
      <c r="G5185" s="108"/>
      <c r="H5185" s="109"/>
      <c r="I5185" s="109"/>
      <c r="J5185" s="110"/>
      <c r="K5185" s="117"/>
      <c r="L5185" s="178"/>
      <c r="M5185" s="178"/>
      <c r="N5185" s="106"/>
      <c r="O5185" s="111"/>
      <c r="P5185" s="111"/>
      <c r="Q5185" s="106"/>
      <c r="R5185" s="106"/>
      <c r="S5185" s="106"/>
      <c r="T5185" s="106"/>
      <c r="U5185" s="106"/>
      <c r="V5185" s="106"/>
      <c r="W5185" s="19"/>
      <c r="X5185" s="2"/>
      <c r="Y5185" s="4"/>
      <c r="Z5185" s="106"/>
      <c r="AA5185" s="114"/>
      <c r="AB5185" s="112"/>
      <c r="AC5185" s="178"/>
      <c r="AD5185" s="11"/>
      <c r="AE5185" s="106"/>
      <c r="AF5185" s="106"/>
      <c r="AG5185" s="106"/>
      <c r="AH5185" s="115"/>
      <c r="AI5185" s="116"/>
      <c r="AO5185" s="26"/>
      <c r="AP5185" s="26"/>
    </row>
    <row r="5186" spans="1:42" ht="15" customHeight="1" x14ac:dyDescent="0.25">
      <c r="A5186" s="105"/>
      <c r="B5186" s="106"/>
      <c r="C5186" s="2"/>
      <c r="D5186" s="2"/>
      <c r="E5186" s="106"/>
      <c r="F5186" s="107"/>
      <c r="G5186" s="108"/>
      <c r="H5186" s="109"/>
      <c r="I5186" s="109"/>
      <c r="J5186" s="110"/>
      <c r="K5186" s="117"/>
      <c r="L5186" s="178"/>
      <c r="M5186" s="178"/>
      <c r="N5186" s="106"/>
      <c r="O5186" s="111"/>
      <c r="P5186" s="111"/>
      <c r="Q5186" s="106"/>
      <c r="R5186" s="106"/>
      <c r="S5186" s="106"/>
      <c r="T5186" s="106"/>
      <c r="U5186" s="106"/>
      <c r="V5186" s="106"/>
      <c r="W5186" s="19"/>
      <c r="X5186" s="2"/>
      <c r="Y5186" s="4"/>
      <c r="Z5186" s="106"/>
      <c r="AA5186" s="114"/>
      <c r="AB5186" s="112"/>
      <c r="AC5186" s="178"/>
      <c r="AD5186" s="11"/>
      <c r="AE5186" s="106"/>
      <c r="AF5186" s="106"/>
      <c r="AG5186" s="106"/>
      <c r="AH5186" s="115"/>
      <c r="AI5186" s="116"/>
      <c r="AO5186" s="26"/>
      <c r="AP5186" s="26"/>
    </row>
    <row r="5187" spans="1:42" ht="15" customHeight="1" x14ac:dyDescent="0.25">
      <c r="A5187" s="105"/>
      <c r="B5187" s="106"/>
      <c r="C5187" s="2"/>
      <c r="D5187" s="2"/>
      <c r="E5187" s="106"/>
      <c r="F5187" s="107"/>
      <c r="G5187" s="108"/>
      <c r="H5187" s="109"/>
      <c r="I5187" s="109"/>
      <c r="J5187" s="110"/>
      <c r="K5187" s="117"/>
      <c r="L5187" s="178"/>
      <c r="M5187" s="178"/>
      <c r="N5187" s="106"/>
      <c r="O5187" s="111"/>
      <c r="P5187" s="111"/>
      <c r="Q5187" s="106"/>
      <c r="R5187" s="106"/>
      <c r="S5187" s="106"/>
      <c r="T5187" s="106"/>
      <c r="U5187" s="106"/>
      <c r="V5187" s="106"/>
      <c r="W5187" s="19"/>
      <c r="X5187" s="2"/>
      <c r="Y5187" s="4"/>
      <c r="Z5187" s="106"/>
      <c r="AA5187" s="114"/>
      <c r="AB5187" s="112"/>
      <c r="AC5187" s="178"/>
      <c r="AD5187" s="11"/>
      <c r="AE5187" s="106"/>
      <c r="AF5187" s="106"/>
      <c r="AG5187" s="106"/>
      <c r="AH5187" s="115"/>
      <c r="AI5187" s="116"/>
      <c r="AO5187" s="26"/>
      <c r="AP5187" s="26"/>
    </row>
    <row r="5188" spans="1:42" ht="15" customHeight="1" x14ac:dyDescent="0.25">
      <c r="A5188" s="105"/>
      <c r="B5188" s="106"/>
      <c r="C5188" s="2"/>
      <c r="D5188" s="2"/>
      <c r="E5188" s="106"/>
      <c r="F5188" s="107"/>
      <c r="G5188" s="108"/>
      <c r="H5188" s="109"/>
      <c r="I5188" s="109"/>
      <c r="J5188" s="110"/>
      <c r="K5188" s="117"/>
      <c r="L5188" s="178"/>
      <c r="M5188" s="178"/>
      <c r="N5188" s="106"/>
      <c r="O5188" s="111"/>
      <c r="P5188" s="111"/>
      <c r="Q5188" s="106"/>
      <c r="R5188" s="106"/>
      <c r="S5188" s="106"/>
      <c r="T5188" s="106"/>
      <c r="U5188" s="106"/>
      <c r="V5188" s="106"/>
      <c r="W5188" s="19"/>
      <c r="X5188" s="2"/>
      <c r="Y5188" s="4"/>
      <c r="Z5188" s="106"/>
      <c r="AA5188" s="114"/>
      <c r="AB5188" s="112"/>
      <c r="AC5188" s="178"/>
      <c r="AD5188" s="11"/>
      <c r="AE5188" s="106"/>
      <c r="AF5188" s="106"/>
      <c r="AG5188" s="106"/>
      <c r="AH5188" s="115"/>
      <c r="AI5188" s="116"/>
      <c r="AO5188" s="26"/>
      <c r="AP5188" s="26"/>
    </row>
    <row r="5189" spans="1:42" ht="15" customHeight="1" x14ac:dyDescent="0.25">
      <c r="A5189" s="105"/>
      <c r="B5189" s="106"/>
      <c r="C5189" s="2"/>
      <c r="D5189" s="2"/>
      <c r="E5189" s="106"/>
      <c r="F5189" s="107"/>
      <c r="G5189" s="108"/>
      <c r="H5189" s="109"/>
      <c r="I5189" s="109"/>
      <c r="J5189" s="110"/>
      <c r="K5189" s="117"/>
      <c r="L5189" s="178"/>
      <c r="M5189" s="178"/>
      <c r="N5189" s="106"/>
      <c r="O5189" s="111"/>
      <c r="P5189" s="111"/>
      <c r="Q5189" s="106"/>
      <c r="R5189" s="106"/>
      <c r="S5189" s="106"/>
      <c r="T5189" s="106"/>
      <c r="U5189" s="106"/>
      <c r="V5189" s="106"/>
      <c r="W5189" s="19"/>
      <c r="X5189" s="2"/>
      <c r="Y5189" s="4"/>
      <c r="Z5189" s="106"/>
      <c r="AA5189" s="114"/>
      <c r="AB5189" s="112"/>
      <c r="AC5189" s="178"/>
      <c r="AD5189" s="11"/>
      <c r="AE5189" s="106"/>
      <c r="AF5189" s="106"/>
      <c r="AG5189" s="106"/>
      <c r="AH5189" s="115"/>
      <c r="AI5189" s="116"/>
      <c r="AO5189" s="26"/>
      <c r="AP5189" s="26"/>
    </row>
    <row r="5190" spans="1:42" ht="15" customHeight="1" x14ac:dyDescent="0.25">
      <c r="A5190" s="105"/>
      <c r="B5190" s="106"/>
      <c r="C5190" s="2"/>
      <c r="D5190" s="2"/>
      <c r="E5190" s="106"/>
      <c r="F5190" s="107"/>
      <c r="G5190" s="108"/>
      <c r="H5190" s="109"/>
      <c r="I5190" s="109"/>
      <c r="J5190" s="110"/>
      <c r="K5190" s="117"/>
      <c r="L5190" s="178"/>
      <c r="M5190" s="178"/>
      <c r="N5190" s="106"/>
      <c r="O5190" s="111"/>
      <c r="P5190" s="111"/>
      <c r="Q5190" s="106"/>
      <c r="R5190" s="106"/>
      <c r="S5190" s="106"/>
      <c r="T5190" s="106"/>
      <c r="U5190" s="106"/>
      <c r="V5190" s="106"/>
      <c r="W5190" s="19"/>
      <c r="X5190" s="2"/>
      <c r="Y5190" s="4"/>
      <c r="Z5190" s="106"/>
      <c r="AA5190" s="114"/>
      <c r="AB5190" s="112"/>
      <c r="AC5190" s="178"/>
      <c r="AD5190" s="11"/>
      <c r="AE5190" s="106"/>
      <c r="AF5190" s="106"/>
      <c r="AG5190" s="106"/>
      <c r="AH5190" s="115"/>
      <c r="AI5190" s="116"/>
      <c r="AO5190" s="26"/>
      <c r="AP5190" s="26"/>
    </row>
    <row r="5191" spans="1:42" ht="15" customHeight="1" x14ac:dyDescent="0.25">
      <c r="A5191" s="105"/>
      <c r="B5191" s="106"/>
      <c r="C5191" s="2"/>
      <c r="D5191" s="2"/>
      <c r="E5191" s="106"/>
      <c r="F5191" s="107"/>
      <c r="G5191" s="108"/>
      <c r="H5191" s="109"/>
      <c r="I5191" s="109"/>
      <c r="J5191" s="110"/>
      <c r="K5191" s="117"/>
      <c r="L5191" s="178"/>
      <c r="M5191" s="178"/>
      <c r="N5191" s="106"/>
      <c r="O5191" s="111"/>
      <c r="P5191" s="111"/>
      <c r="Q5191" s="106"/>
      <c r="R5191" s="106"/>
      <c r="S5191" s="106"/>
      <c r="T5191" s="106"/>
      <c r="U5191" s="106"/>
      <c r="V5191" s="106"/>
      <c r="W5191" s="19"/>
      <c r="X5191" s="2"/>
      <c r="Y5191" s="4"/>
      <c r="Z5191" s="106"/>
      <c r="AA5191" s="114"/>
      <c r="AB5191" s="112"/>
      <c r="AC5191" s="178"/>
      <c r="AD5191" s="11"/>
      <c r="AE5191" s="106"/>
      <c r="AF5191" s="106"/>
      <c r="AG5191" s="106"/>
      <c r="AH5191" s="115"/>
      <c r="AI5191" s="116"/>
      <c r="AO5191" s="26"/>
      <c r="AP5191" s="26"/>
    </row>
    <row r="5192" spans="1:42" ht="15" customHeight="1" x14ac:dyDescent="0.25">
      <c r="A5192" s="105"/>
      <c r="B5192" s="106"/>
      <c r="C5192" s="2"/>
      <c r="D5192" s="2"/>
      <c r="E5192" s="106"/>
      <c r="F5192" s="107"/>
      <c r="G5192" s="108"/>
      <c r="H5192" s="109"/>
      <c r="I5192" s="109"/>
      <c r="J5192" s="110"/>
      <c r="K5192" s="117"/>
      <c r="L5192" s="178"/>
      <c r="M5192" s="178"/>
      <c r="N5192" s="106"/>
      <c r="O5192" s="111"/>
      <c r="P5192" s="111"/>
      <c r="Q5192" s="106"/>
      <c r="R5192" s="106"/>
      <c r="S5192" s="106"/>
      <c r="T5192" s="106"/>
      <c r="U5192" s="106"/>
      <c r="V5192" s="106"/>
      <c r="W5192" s="19"/>
      <c r="X5192" s="2"/>
      <c r="Y5192" s="4"/>
      <c r="Z5192" s="106"/>
      <c r="AA5192" s="114"/>
      <c r="AB5192" s="112"/>
      <c r="AC5192" s="178"/>
      <c r="AD5192" s="11"/>
      <c r="AE5192" s="106"/>
      <c r="AF5192" s="106"/>
      <c r="AG5192" s="106"/>
      <c r="AH5192" s="115"/>
      <c r="AI5192" s="116"/>
      <c r="AO5192" s="26"/>
      <c r="AP5192" s="26"/>
    </row>
    <row r="5193" spans="1:42" ht="15" customHeight="1" x14ac:dyDescent="0.25">
      <c r="A5193" s="105"/>
      <c r="B5193" s="106"/>
      <c r="C5193" s="2"/>
      <c r="D5193" s="2"/>
      <c r="E5193" s="106"/>
      <c r="F5193" s="107"/>
      <c r="G5193" s="108"/>
      <c r="H5193" s="109"/>
      <c r="I5193" s="109"/>
      <c r="J5193" s="110"/>
      <c r="K5193" s="117"/>
      <c r="L5193" s="178"/>
      <c r="M5193" s="178"/>
      <c r="N5193" s="106"/>
      <c r="O5193" s="111"/>
      <c r="P5193" s="111"/>
      <c r="Q5193" s="106"/>
      <c r="R5193" s="106"/>
      <c r="S5193" s="106"/>
      <c r="T5193" s="106"/>
      <c r="U5193" s="106"/>
      <c r="V5193" s="106"/>
      <c r="W5193" s="19"/>
      <c r="X5193" s="2"/>
      <c r="Y5193" s="4"/>
      <c r="Z5193" s="106"/>
      <c r="AA5193" s="114"/>
      <c r="AB5193" s="112"/>
      <c r="AC5193" s="178"/>
      <c r="AD5193" s="11"/>
      <c r="AE5193" s="106"/>
      <c r="AF5193" s="106"/>
      <c r="AG5193" s="106"/>
      <c r="AH5193" s="115"/>
      <c r="AI5193" s="116"/>
      <c r="AO5193" s="26"/>
      <c r="AP5193" s="26"/>
    </row>
    <row r="5194" spans="1:42" ht="15" customHeight="1" x14ac:dyDescent="0.25">
      <c r="A5194" s="105"/>
      <c r="B5194" s="106"/>
      <c r="C5194" s="2"/>
      <c r="D5194" s="2"/>
      <c r="E5194" s="106"/>
      <c r="F5194" s="107"/>
      <c r="G5194" s="108"/>
      <c r="H5194" s="109"/>
      <c r="I5194" s="109"/>
      <c r="J5194" s="110"/>
      <c r="K5194" s="117"/>
      <c r="L5194" s="178"/>
      <c r="M5194" s="178"/>
      <c r="N5194" s="106"/>
      <c r="O5194" s="111"/>
      <c r="P5194" s="111"/>
      <c r="Q5194" s="106"/>
      <c r="R5194" s="106"/>
      <c r="S5194" s="106"/>
      <c r="T5194" s="106"/>
      <c r="U5194" s="106"/>
      <c r="V5194" s="106"/>
      <c r="W5194" s="19"/>
      <c r="X5194" s="2"/>
      <c r="Y5194" s="4"/>
      <c r="Z5194" s="106"/>
      <c r="AA5194" s="114"/>
      <c r="AB5194" s="112"/>
      <c r="AC5194" s="178"/>
      <c r="AD5194" s="11"/>
      <c r="AE5194" s="106"/>
      <c r="AF5194" s="106"/>
      <c r="AG5194" s="106"/>
      <c r="AH5194" s="115"/>
      <c r="AI5194" s="116"/>
      <c r="AO5194" s="26"/>
      <c r="AP5194" s="26"/>
    </row>
    <row r="5195" spans="1:42" ht="15" customHeight="1" x14ac:dyDescent="0.25">
      <c r="A5195" s="105"/>
      <c r="B5195" s="106"/>
      <c r="C5195" s="2"/>
      <c r="D5195" s="2"/>
      <c r="E5195" s="106"/>
      <c r="F5195" s="107"/>
      <c r="G5195" s="108"/>
      <c r="H5195" s="109"/>
      <c r="I5195" s="109"/>
      <c r="J5195" s="110"/>
      <c r="K5195" s="117"/>
      <c r="L5195" s="178"/>
      <c r="M5195" s="178"/>
      <c r="N5195" s="106"/>
      <c r="O5195" s="111"/>
      <c r="P5195" s="111"/>
      <c r="Q5195" s="106"/>
      <c r="R5195" s="106"/>
      <c r="S5195" s="106"/>
      <c r="T5195" s="106"/>
      <c r="U5195" s="106"/>
      <c r="V5195" s="106"/>
      <c r="W5195" s="19"/>
      <c r="X5195" s="2"/>
      <c r="Y5195" s="4"/>
      <c r="Z5195" s="106"/>
      <c r="AA5195" s="114"/>
      <c r="AB5195" s="112"/>
      <c r="AC5195" s="178"/>
      <c r="AD5195" s="11"/>
      <c r="AE5195" s="106"/>
      <c r="AF5195" s="106"/>
      <c r="AG5195" s="106"/>
      <c r="AH5195" s="115"/>
      <c r="AI5195" s="116"/>
      <c r="AO5195" s="26"/>
      <c r="AP5195" s="26"/>
    </row>
    <row r="5196" spans="1:42" ht="15" customHeight="1" x14ac:dyDescent="0.25">
      <c r="A5196" s="105"/>
      <c r="B5196" s="106"/>
      <c r="C5196" s="2"/>
      <c r="D5196" s="2"/>
      <c r="E5196" s="106"/>
      <c r="F5196" s="107"/>
      <c r="G5196" s="108"/>
      <c r="H5196" s="109"/>
      <c r="I5196" s="109"/>
      <c r="J5196" s="110"/>
      <c r="K5196" s="117"/>
      <c r="L5196" s="178"/>
      <c r="M5196" s="178"/>
      <c r="N5196" s="106"/>
      <c r="O5196" s="111"/>
      <c r="P5196" s="111"/>
      <c r="Q5196" s="106"/>
      <c r="R5196" s="106"/>
      <c r="S5196" s="106"/>
      <c r="T5196" s="106"/>
      <c r="U5196" s="106"/>
      <c r="V5196" s="106"/>
      <c r="W5196" s="19"/>
      <c r="X5196" s="2"/>
      <c r="Y5196" s="4"/>
      <c r="Z5196" s="106"/>
      <c r="AA5196" s="114"/>
      <c r="AB5196" s="112"/>
      <c r="AC5196" s="178"/>
      <c r="AD5196" s="11"/>
      <c r="AE5196" s="106"/>
      <c r="AF5196" s="106"/>
      <c r="AG5196" s="106"/>
      <c r="AH5196" s="115"/>
      <c r="AI5196" s="116"/>
      <c r="AO5196" s="26"/>
      <c r="AP5196" s="26"/>
    </row>
    <row r="5197" spans="1:42" ht="15" customHeight="1" x14ac:dyDescent="0.25">
      <c r="A5197" s="105"/>
      <c r="B5197" s="106"/>
      <c r="C5197" s="2"/>
      <c r="D5197" s="2"/>
      <c r="E5197" s="106"/>
      <c r="F5197" s="107"/>
      <c r="G5197" s="108"/>
      <c r="H5197" s="109"/>
      <c r="I5197" s="109"/>
      <c r="J5197" s="110"/>
      <c r="K5197" s="117"/>
      <c r="L5197" s="178"/>
      <c r="M5197" s="178"/>
      <c r="N5197" s="106"/>
      <c r="O5197" s="111"/>
      <c r="P5197" s="111"/>
      <c r="Q5197" s="106"/>
      <c r="R5197" s="106"/>
      <c r="S5197" s="106"/>
      <c r="T5197" s="106"/>
      <c r="U5197" s="106"/>
      <c r="V5197" s="106"/>
      <c r="W5197" s="19"/>
      <c r="X5197" s="2"/>
      <c r="Y5197" s="4"/>
      <c r="Z5197" s="106"/>
      <c r="AA5197" s="114"/>
      <c r="AB5197" s="112"/>
      <c r="AC5197" s="178"/>
      <c r="AD5197" s="11"/>
      <c r="AE5197" s="106"/>
      <c r="AF5197" s="106"/>
      <c r="AG5197" s="106"/>
      <c r="AH5197" s="115"/>
      <c r="AI5197" s="116"/>
      <c r="AO5197" s="26"/>
      <c r="AP5197" s="26"/>
    </row>
    <row r="5198" spans="1:42" ht="15" customHeight="1" x14ac:dyDescent="0.25">
      <c r="A5198" s="105"/>
      <c r="B5198" s="106"/>
      <c r="C5198" s="2"/>
      <c r="D5198" s="2"/>
      <c r="E5198" s="106"/>
      <c r="F5198" s="107"/>
      <c r="G5198" s="108"/>
      <c r="H5198" s="109"/>
      <c r="I5198" s="109"/>
      <c r="J5198" s="110"/>
      <c r="K5198" s="117"/>
      <c r="L5198" s="178"/>
      <c r="M5198" s="178"/>
      <c r="N5198" s="106"/>
      <c r="O5198" s="111"/>
      <c r="P5198" s="111"/>
      <c r="Q5198" s="106"/>
      <c r="R5198" s="106"/>
      <c r="S5198" s="106"/>
      <c r="T5198" s="106"/>
      <c r="U5198" s="106"/>
      <c r="V5198" s="106"/>
      <c r="W5198" s="19"/>
      <c r="X5198" s="2"/>
      <c r="Y5198" s="4"/>
      <c r="Z5198" s="106"/>
      <c r="AA5198" s="114"/>
      <c r="AB5198" s="112"/>
      <c r="AC5198" s="178"/>
      <c r="AD5198" s="11"/>
      <c r="AE5198" s="106"/>
      <c r="AF5198" s="106"/>
      <c r="AG5198" s="106"/>
      <c r="AH5198" s="115"/>
      <c r="AI5198" s="116"/>
      <c r="AO5198" s="26"/>
      <c r="AP5198" s="26"/>
    </row>
    <row r="5199" spans="1:42" ht="15" customHeight="1" x14ac:dyDescent="0.25">
      <c r="A5199" s="105"/>
      <c r="B5199" s="106"/>
      <c r="C5199" s="2"/>
      <c r="D5199" s="2"/>
      <c r="E5199" s="106"/>
      <c r="F5199" s="107"/>
      <c r="G5199" s="108"/>
      <c r="H5199" s="109"/>
      <c r="I5199" s="109"/>
      <c r="J5199" s="110"/>
      <c r="K5199" s="117"/>
      <c r="L5199" s="178"/>
      <c r="M5199" s="178"/>
      <c r="N5199" s="106"/>
      <c r="O5199" s="111"/>
      <c r="P5199" s="111"/>
      <c r="Q5199" s="106"/>
      <c r="R5199" s="106"/>
      <c r="S5199" s="106"/>
      <c r="T5199" s="106"/>
      <c r="U5199" s="106"/>
      <c r="V5199" s="106"/>
      <c r="W5199" s="19"/>
      <c r="X5199" s="2"/>
      <c r="Y5199" s="4"/>
      <c r="Z5199" s="106"/>
      <c r="AA5199" s="114"/>
      <c r="AB5199" s="112"/>
      <c r="AC5199" s="178"/>
      <c r="AD5199" s="11"/>
      <c r="AE5199" s="106"/>
      <c r="AF5199" s="106"/>
      <c r="AG5199" s="106"/>
      <c r="AH5199" s="115"/>
      <c r="AI5199" s="116"/>
      <c r="AO5199" s="26"/>
      <c r="AP5199" s="26"/>
    </row>
    <row r="5200" spans="1:42" ht="15" customHeight="1" x14ac:dyDescent="0.25">
      <c r="A5200" s="105"/>
      <c r="B5200" s="106"/>
      <c r="C5200" s="2"/>
      <c r="D5200" s="2"/>
      <c r="E5200" s="106"/>
      <c r="F5200" s="107"/>
      <c r="G5200" s="108"/>
      <c r="H5200" s="109"/>
      <c r="I5200" s="109"/>
      <c r="J5200" s="110"/>
      <c r="K5200" s="117"/>
      <c r="L5200" s="178"/>
      <c r="M5200" s="178"/>
      <c r="N5200" s="106"/>
      <c r="O5200" s="111"/>
      <c r="P5200" s="111"/>
      <c r="Q5200" s="106"/>
      <c r="R5200" s="106"/>
      <c r="S5200" s="106"/>
      <c r="T5200" s="106"/>
      <c r="U5200" s="106"/>
      <c r="V5200" s="106"/>
      <c r="W5200" s="19"/>
      <c r="X5200" s="2"/>
      <c r="Y5200" s="4"/>
      <c r="Z5200" s="106"/>
      <c r="AA5200" s="114"/>
      <c r="AB5200" s="112"/>
      <c r="AC5200" s="178"/>
      <c r="AD5200" s="11"/>
      <c r="AE5200" s="106"/>
      <c r="AF5200" s="106"/>
      <c r="AG5200" s="106"/>
      <c r="AH5200" s="115"/>
      <c r="AI5200" s="116"/>
      <c r="AO5200" s="26"/>
      <c r="AP5200" s="26"/>
    </row>
    <row r="5201" spans="1:42" ht="15" customHeight="1" x14ac:dyDescent="0.25">
      <c r="A5201" s="105"/>
      <c r="B5201" s="106"/>
      <c r="C5201" s="2"/>
      <c r="D5201" s="2"/>
      <c r="E5201" s="106"/>
      <c r="F5201" s="107"/>
      <c r="G5201" s="108"/>
      <c r="H5201" s="109"/>
      <c r="I5201" s="109"/>
      <c r="J5201" s="110"/>
      <c r="K5201" s="117"/>
      <c r="L5201" s="178"/>
      <c r="M5201" s="178"/>
      <c r="N5201" s="106"/>
      <c r="O5201" s="111"/>
      <c r="P5201" s="111"/>
      <c r="Q5201" s="106"/>
      <c r="R5201" s="106"/>
      <c r="S5201" s="106"/>
      <c r="T5201" s="106"/>
      <c r="U5201" s="106"/>
      <c r="V5201" s="106"/>
      <c r="W5201" s="19"/>
      <c r="X5201" s="2"/>
      <c r="Y5201" s="4"/>
      <c r="Z5201" s="106"/>
      <c r="AA5201" s="114"/>
      <c r="AB5201" s="112"/>
      <c r="AC5201" s="178"/>
      <c r="AD5201" s="11"/>
      <c r="AE5201" s="106"/>
      <c r="AF5201" s="106"/>
      <c r="AG5201" s="106"/>
      <c r="AH5201" s="115"/>
      <c r="AI5201" s="116"/>
      <c r="AO5201" s="26"/>
      <c r="AP5201" s="26"/>
    </row>
    <row r="5202" spans="1:42" ht="15" customHeight="1" x14ac:dyDescent="0.25">
      <c r="A5202" s="105"/>
      <c r="B5202" s="106"/>
      <c r="C5202" s="2"/>
      <c r="D5202" s="2"/>
      <c r="E5202" s="106"/>
      <c r="F5202" s="107"/>
      <c r="G5202" s="108"/>
      <c r="H5202" s="109"/>
      <c r="I5202" s="109"/>
      <c r="J5202" s="110"/>
      <c r="K5202" s="117"/>
      <c r="L5202" s="178"/>
      <c r="M5202" s="178"/>
      <c r="N5202" s="106"/>
      <c r="O5202" s="111"/>
      <c r="P5202" s="111"/>
      <c r="Q5202" s="106"/>
      <c r="R5202" s="106"/>
      <c r="S5202" s="106"/>
      <c r="T5202" s="106"/>
      <c r="U5202" s="106"/>
      <c r="V5202" s="106"/>
      <c r="W5202" s="19"/>
      <c r="X5202" s="2"/>
      <c r="Y5202" s="4"/>
      <c r="Z5202" s="106"/>
      <c r="AA5202" s="114"/>
      <c r="AB5202" s="112"/>
      <c r="AC5202" s="178"/>
      <c r="AD5202" s="11"/>
      <c r="AE5202" s="106"/>
      <c r="AF5202" s="106"/>
      <c r="AG5202" s="106"/>
      <c r="AH5202" s="115"/>
      <c r="AI5202" s="116"/>
      <c r="AO5202" s="26"/>
      <c r="AP5202" s="26"/>
    </row>
    <row r="5203" spans="1:42" ht="15" customHeight="1" x14ac:dyDescent="0.25">
      <c r="A5203" s="105"/>
      <c r="B5203" s="106"/>
      <c r="C5203" s="2"/>
      <c r="D5203" s="2"/>
      <c r="E5203" s="106"/>
      <c r="F5203" s="107"/>
      <c r="G5203" s="108"/>
      <c r="H5203" s="109"/>
      <c r="I5203" s="109"/>
      <c r="J5203" s="110"/>
      <c r="K5203" s="117"/>
      <c r="L5203" s="178"/>
      <c r="M5203" s="178"/>
      <c r="N5203" s="106"/>
      <c r="O5203" s="111"/>
      <c r="P5203" s="111"/>
      <c r="Q5203" s="106"/>
      <c r="R5203" s="106"/>
      <c r="S5203" s="106"/>
      <c r="T5203" s="106"/>
      <c r="U5203" s="106"/>
      <c r="V5203" s="106"/>
      <c r="W5203" s="19"/>
      <c r="X5203" s="2"/>
      <c r="Y5203" s="4"/>
      <c r="Z5203" s="106"/>
      <c r="AA5203" s="114"/>
      <c r="AB5203" s="112"/>
      <c r="AC5203" s="178"/>
      <c r="AD5203" s="11"/>
      <c r="AE5203" s="106"/>
      <c r="AF5203" s="106"/>
      <c r="AG5203" s="106"/>
      <c r="AH5203" s="115"/>
      <c r="AI5203" s="116"/>
      <c r="AO5203" s="26"/>
      <c r="AP5203" s="26"/>
    </row>
    <row r="5204" spans="1:42" ht="15" customHeight="1" x14ac:dyDescent="0.25">
      <c r="A5204" s="105"/>
      <c r="B5204" s="106"/>
      <c r="C5204" s="2"/>
      <c r="D5204" s="2"/>
      <c r="E5204" s="106"/>
      <c r="F5204" s="107"/>
      <c r="G5204" s="108"/>
      <c r="H5204" s="109"/>
      <c r="I5204" s="109"/>
      <c r="J5204" s="110"/>
      <c r="K5204" s="117"/>
      <c r="L5204" s="178"/>
      <c r="M5204" s="178"/>
      <c r="N5204" s="106"/>
      <c r="O5204" s="111"/>
      <c r="P5204" s="111"/>
      <c r="Q5204" s="106"/>
      <c r="R5204" s="106"/>
      <c r="S5204" s="106"/>
      <c r="T5204" s="106"/>
      <c r="U5204" s="106"/>
      <c r="V5204" s="106"/>
      <c r="W5204" s="19"/>
      <c r="X5204" s="2"/>
      <c r="Y5204" s="4"/>
      <c r="Z5204" s="106"/>
      <c r="AA5204" s="114"/>
      <c r="AB5204" s="112"/>
      <c r="AC5204" s="178"/>
      <c r="AD5204" s="11"/>
      <c r="AE5204" s="106"/>
      <c r="AF5204" s="106"/>
      <c r="AG5204" s="106"/>
      <c r="AH5204" s="115"/>
      <c r="AI5204" s="116"/>
      <c r="AO5204" s="26"/>
      <c r="AP5204" s="26"/>
    </row>
    <row r="5205" spans="1:42" ht="15" customHeight="1" x14ac:dyDescent="0.25">
      <c r="A5205" s="105"/>
      <c r="B5205" s="106"/>
      <c r="C5205" s="2"/>
      <c r="D5205" s="2"/>
      <c r="E5205" s="106"/>
      <c r="F5205" s="107"/>
      <c r="G5205" s="108"/>
      <c r="H5205" s="109"/>
      <c r="I5205" s="109"/>
      <c r="J5205" s="110"/>
      <c r="K5205" s="117"/>
      <c r="L5205" s="178"/>
      <c r="M5205" s="178"/>
      <c r="N5205" s="106"/>
      <c r="O5205" s="111"/>
      <c r="P5205" s="111"/>
      <c r="Q5205" s="106"/>
      <c r="R5205" s="106"/>
      <c r="S5205" s="106"/>
      <c r="T5205" s="106"/>
      <c r="U5205" s="106"/>
      <c r="V5205" s="106"/>
      <c r="W5205" s="19"/>
      <c r="X5205" s="2"/>
      <c r="Y5205" s="4"/>
      <c r="Z5205" s="106"/>
      <c r="AA5205" s="114"/>
      <c r="AB5205" s="112"/>
      <c r="AC5205" s="178"/>
      <c r="AD5205" s="11"/>
      <c r="AE5205" s="106"/>
      <c r="AF5205" s="106"/>
      <c r="AG5205" s="106"/>
      <c r="AH5205" s="115"/>
      <c r="AI5205" s="116"/>
      <c r="AO5205" s="26"/>
      <c r="AP5205" s="26"/>
    </row>
    <row r="5206" spans="1:42" ht="15" customHeight="1" x14ac:dyDescent="0.25">
      <c r="A5206" s="105"/>
      <c r="B5206" s="106"/>
      <c r="C5206" s="2"/>
      <c r="D5206" s="2"/>
      <c r="E5206" s="106"/>
      <c r="F5206" s="107"/>
      <c r="G5206" s="108"/>
      <c r="H5206" s="109"/>
      <c r="I5206" s="109"/>
      <c r="J5206" s="110"/>
      <c r="K5206" s="117"/>
      <c r="L5206" s="178"/>
      <c r="M5206" s="178"/>
      <c r="N5206" s="106"/>
      <c r="O5206" s="111"/>
      <c r="P5206" s="111"/>
      <c r="Q5206" s="106"/>
      <c r="R5206" s="106"/>
      <c r="S5206" s="106"/>
      <c r="T5206" s="106"/>
      <c r="U5206" s="106"/>
      <c r="V5206" s="106"/>
      <c r="W5206" s="19"/>
      <c r="X5206" s="2"/>
      <c r="Y5206" s="4"/>
      <c r="Z5206" s="106"/>
      <c r="AA5206" s="114"/>
      <c r="AB5206" s="112"/>
      <c r="AC5206" s="178"/>
      <c r="AD5206" s="11"/>
      <c r="AE5206" s="106"/>
      <c r="AF5206" s="106"/>
      <c r="AG5206" s="106"/>
      <c r="AH5206" s="115"/>
      <c r="AI5206" s="116"/>
      <c r="AO5206" s="26"/>
      <c r="AP5206" s="26"/>
    </row>
    <row r="5207" spans="1:42" ht="15" customHeight="1" x14ac:dyDescent="0.25">
      <c r="A5207" s="105"/>
      <c r="B5207" s="106"/>
      <c r="C5207" s="2"/>
      <c r="D5207" s="2"/>
      <c r="E5207" s="106"/>
      <c r="F5207" s="107"/>
      <c r="G5207" s="108"/>
      <c r="H5207" s="109"/>
      <c r="I5207" s="109"/>
      <c r="J5207" s="110"/>
      <c r="K5207" s="117"/>
      <c r="L5207" s="178"/>
      <c r="M5207" s="178"/>
      <c r="N5207" s="106"/>
      <c r="O5207" s="111"/>
      <c r="P5207" s="111"/>
      <c r="Q5207" s="106"/>
      <c r="R5207" s="106"/>
      <c r="S5207" s="106"/>
      <c r="T5207" s="106"/>
      <c r="U5207" s="106"/>
      <c r="V5207" s="106"/>
      <c r="W5207" s="19"/>
      <c r="X5207" s="2"/>
      <c r="Y5207" s="4"/>
      <c r="Z5207" s="106"/>
      <c r="AA5207" s="114"/>
      <c r="AB5207" s="112"/>
      <c r="AC5207" s="178"/>
      <c r="AD5207" s="11"/>
      <c r="AE5207" s="106"/>
      <c r="AF5207" s="106"/>
      <c r="AG5207" s="106"/>
      <c r="AH5207" s="115"/>
      <c r="AI5207" s="116"/>
      <c r="AO5207" s="26"/>
      <c r="AP5207" s="26"/>
    </row>
    <row r="5208" spans="1:42" ht="15" customHeight="1" x14ac:dyDescent="0.25">
      <c r="A5208" s="105"/>
      <c r="B5208" s="106"/>
      <c r="C5208" s="2"/>
      <c r="D5208" s="2"/>
      <c r="E5208" s="106"/>
      <c r="F5208" s="107"/>
      <c r="G5208" s="108"/>
      <c r="H5208" s="109"/>
      <c r="I5208" s="109"/>
      <c r="J5208" s="110"/>
      <c r="K5208" s="117"/>
      <c r="L5208" s="178"/>
      <c r="M5208" s="178"/>
      <c r="N5208" s="106"/>
      <c r="O5208" s="111"/>
      <c r="P5208" s="111"/>
      <c r="Q5208" s="106"/>
      <c r="R5208" s="106"/>
      <c r="S5208" s="106"/>
      <c r="T5208" s="106"/>
      <c r="U5208" s="106"/>
      <c r="V5208" s="106"/>
      <c r="W5208" s="19"/>
      <c r="X5208" s="2"/>
      <c r="Y5208" s="4"/>
      <c r="Z5208" s="106"/>
      <c r="AA5208" s="114"/>
      <c r="AB5208" s="112"/>
      <c r="AC5208" s="178"/>
      <c r="AD5208" s="11"/>
      <c r="AE5208" s="106"/>
      <c r="AF5208" s="106"/>
      <c r="AG5208" s="106"/>
      <c r="AH5208" s="115"/>
      <c r="AI5208" s="116"/>
      <c r="AO5208" s="26"/>
      <c r="AP5208" s="26"/>
    </row>
    <row r="5209" spans="1:42" ht="15" customHeight="1" x14ac:dyDescent="0.25">
      <c r="A5209" s="105"/>
      <c r="B5209" s="106"/>
      <c r="C5209" s="2"/>
      <c r="D5209" s="2"/>
      <c r="E5209" s="106"/>
      <c r="F5209" s="107"/>
      <c r="G5209" s="108"/>
      <c r="H5209" s="109"/>
      <c r="I5209" s="109"/>
      <c r="J5209" s="110"/>
      <c r="K5209" s="117"/>
      <c r="L5209" s="178"/>
      <c r="M5209" s="178"/>
      <c r="N5209" s="106"/>
      <c r="O5209" s="111"/>
      <c r="P5209" s="111"/>
      <c r="Q5209" s="106"/>
      <c r="R5209" s="106"/>
      <c r="S5209" s="106"/>
      <c r="T5209" s="106"/>
      <c r="U5209" s="106"/>
      <c r="V5209" s="106"/>
      <c r="W5209" s="19"/>
      <c r="X5209" s="2"/>
      <c r="Y5209" s="4"/>
      <c r="Z5209" s="106"/>
      <c r="AA5209" s="114"/>
      <c r="AB5209" s="112"/>
      <c r="AC5209" s="178"/>
      <c r="AD5209" s="11"/>
      <c r="AE5209" s="106"/>
      <c r="AF5209" s="106"/>
      <c r="AG5209" s="106"/>
      <c r="AH5209" s="115"/>
      <c r="AI5209" s="116"/>
      <c r="AO5209" s="26"/>
      <c r="AP5209" s="26"/>
    </row>
    <row r="5210" spans="1:42" ht="15" customHeight="1" x14ac:dyDescent="0.25">
      <c r="A5210" s="105"/>
      <c r="B5210" s="106"/>
      <c r="C5210" s="2"/>
      <c r="D5210" s="2"/>
      <c r="E5210" s="106"/>
      <c r="F5210" s="107"/>
      <c r="G5210" s="108"/>
      <c r="H5210" s="109"/>
      <c r="I5210" s="109"/>
      <c r="J5210" s="110"/>
      <c r="K5210" s="117"/>
      <c r="L5210" s="178"/>
      <c r="M5210" s="178"/>
      <c r="N5210" s="106"/>
      <c r="O5210" s="111"/>
      <c r="P5210" s="111"/>
      <c r="Q5210" s="106"/>
      <c r="R5210" s="106"/>
      <c r="S5210" s="106"/>
      <c r="T5210" s="106"/>
      <c r="U5210" s="106"/>
      <c r="V5210" s="106"/>
      <c r="W5210" s="19"/>
      <c r="X5210" s="2"/>
      <c r="Y5210" s="4"/>
      <c r="Z5210" s="106"/>
      <c r="AA5210" s="114"/>
      <c r="AB5210" s="112"/>
      <c r="AC5210" s="178"/>
      <c r="AD5210" s="11"/>
      <c r="AE5210" s="106"/>
      <c r="AF5210" s="106"/>
      <c r="AG5210" s="106"/>
      <c r="AH5210" s="115"/>
      <c r="AI5210" s="116"/>
      <c r="AO5210" s="26"/>
      <c r="AP5210" s="26"/>
    </row>
    <row r="5211" spans="1:42" ht="15" customHeight="1" x14ac:dyDescent="0.25">
      <c r="A5211" s="105"/>
      <c r="B5211" s="106"/>
      <c r="C5211" s="2"/>
      <c r="D5211" s="2"/>
      <c r="E5211" s="106"/>
      <c r="F5211" s="107"/>
      <c r="G5211" s="108"/>
      <c r="H5211" s="109"/>
      <c r="I5211" s="109"/>
      <c r="J5211" s="110"/>
      <c r="K5211" s="117"/>
      <c r="L5211" s="178"/>
      <c r="M5211" s="178"/>
      <c r="N5211" s="106"/>
      <c r="O5211" s="111"/>
      <c r="P5211" s="111"/>
      <c r="Q5211" s="106"/>
      <c r="R5211" s="106"/>
      <c r="S5211" s="106"/>
      <c r="T5211" s="106"/>
      <c r="U5211" s="106"/>
      <c r="V5211" s="106"/>
      <c r="W5211" s="19"/>
      <c r="X5211" s="2"/>
      <c r="Y5211" s="4"/>
      <c r="Z5211" s="106"/>
      <c r="AA5211" s="114"/>
      <c r="AB5211" s="112"/>
      <c r="AC5211" s="178"/>
      <c r="AD5211" s="11"/>
      <c r="AE5211" s="106"/>
      <c r="AF5211" s="106"/>
      <c r="AG5211" s="106"/>
      <c r="AH5211" s="115"/>
      <c r="AI5211" s="116"/>
      <c r="AO5211" s="26"/>
      <c r="AP5211" s="26"/>
    </row>
    <row r="5212" spans="1:42" ht="15" customHeight="1" x14ac:dyDescent="0.25">
      <c r="A5212" s="105"/>
      <c r="B5212" s="106"/>
      <c r="C5212" s="2"/>
      <c r="D5212" s="2"/>
      <c r="E5212" s="106"/>
      <c r="F5212" s="107"/>
      <c r="G5212" s="108"/>
      <c r="H5212" s="109"/>
      <c r="I5212" s="109"/>
      <c r="J5212" s="110"/>
      <c r="K5212" s="117"/>
      <c r="L5212" s="178"/>
      <c r="M5212" s="178"/>
      <c r="N5212" s="106"/>
      <c r="O5212" s="111"/>
      <c r="P5212" s="111"/>
      <c r="Q5212" s="106"/>
      <c r="R5212" s="106"/>
      <c r="S5212" s="106"/>
      <c r="T5212" s="106"/>
      <c r="U5212" s="106"/>
      <c r="V5212" s="106"/>
      <c r="W5212" s="19"/>
      <c r="X5212" s="2"/>
      <c r="Y5212" s="4"/>
      <c r="Z5212" s="106"/>
      <c r="AA5212" s="114"/>
      <c r="AB5212" s="112"/>
      <c r="AC5212" s="178"/>
      <c r="AD5212" s="11"/>
      <c r="AE5212" s="106"/>
      <c r="AF5212" s="106"/>
      <c r="AG5212" s="106"/>
      <c r="AH5212" s="115"/>
      <c r="AI5212" s="116"/>
      <c r="AO5212" s="26"/>
      <c r="AP5212" s="26"/>
    </row>
    <row r="5213" spans="1:42" ht="15" customHeight="1" x14ac:dyDescent="0.25">
      <c r="A5213" s="105"/>
      <c r="B5213" s="106"/>
      <c r="C5213" s="2"/>
      <c r="D5213" s="2"/>
      <c r="E5213" s="106"/>
      <c r="F5213" s="107"/>
      <c r="G5213" s="108"/>
      <c r="H5213" s="109"/>
      <c r="I5213" s="109"/>
      <c r="J5213" s="110"/>
      <c r="K5213" s="117"/>
      <c r="L5213" s="178"/>
      <c r="M5213" s="178"/>
      <c r="N5213" s="106"/>
      <c r="O5213" s="111"/>
      <c r="P5213" s="111"/>
      <c r="Q5213" s="106"/>
      <c r="R5213" s="106"/>
      <c r="S5213" s="106"/>
      <c r="T5213" s="106"/>
      <c r="U5213" s="106"/>
      <c r="V5213" s="106"/>
      <c r="W5213" s="19"/>
      <c r="X5213" s="2"/>
      <c r="Y5213" s="4"/>
      <c r="Z5213" s="106"/>
      <c r="AA5213" s="114"/>
      <c r="AB5213" s="112"/>
      <c r="AC5213" s="178"/>
      <c r="AD5213" s="11"/>
      <c r="AE5213" s="106"/>
      <c r="AF5213" s="106"/>
      <c r="AG5213" s="106"/>
      <c r="AH5213" s="115"/>
      <c r="AI5213" s="116"/>
      <c r="AO5213" s="26"/>
      <c r="AP5213" s="26"/>
    </row>
    <row r="5214" spans="1:42" ht="15" customHeight="1" x14ac:dyDescent="0.25">
      <c r="A5214" s="105"/>
      <c r="B5214" s="106"/>
      <c r="C5214" s="2"/>
      <c r="D5214" s="2"/>
      <c r="E5214" s="106"/>
      <c r="F5214" s="107"/>
      <c r="G5214" s="108"/>
      <c r="H5214" s="109"/>
      <c r="I5214" s="109"/>
      <c r="J5214" s="110"/>
      <c r="K5214" s="117"/>
      <c r="L5214" s="178"/>
      <c r="M5214" s="178"/>
      <c r="N5214" s="106"/>
      <c r="O5214" s="111"/>
      <c r="P5214" s="111"/>
      <c r="Q5214" s="106"/>
      <c r="R5214" s="106"/>
      <c r="S5214" s="106"/>
      <c r="T5214" s="106"/>
      <c r="U5214" s="106"/>
      <c r="V5214" s="106"/>
      <c r="W5214" s="19"/>
      <c r="X5214" s="2"/>
      <c r="Y5214" s="4"/>
      <c r="Z5214" s="106"/>
      <c r="AA5214" s="114"/>
      <c r="AB5214" s="112"/>
      <c r="AC5214" s="178"/>
      <c r="AD5214" s="11"/>
      <c r="AE5214" s="106"/>
      <c r="AF5214" s="106"/>
      <c r="AG5214" s="106"/>
      <c r="AH5214" s="115"/>
      <c r="AI5214" s="116"/>
      <c r="AO5214" s="26"/>
      <c r="AP5214" s="26"/>
    </row>
    <row r="5215" spans="1:42" ht="15" customHeight="1" x14ac:dyDescent="0.25">
      <c r="A5215" s="105"/>
      <c r="B5215" s="106"/>
      <c r="C5215" s="2"/>
      <c r="D5215" s="2"/>
      <c r="E5215" s="106"/>
      <c r="F5215" s="107"/>
      <c r="G5215" s="108"/>
      <c r="H5215" s="109"/>
      <c r="I5215" s="109"/>
      <c r="J5215" s="110"/>
      <c r="K5215" s="117"/>
      <c r="L5215" s="178"/>
      <c r="M5215" s="178"/>
      <c r="N5215" s="106"/>
      <c r="O5215" s="111"/>
      <c r="P5215" s="111"/>
      <c r="Q5215" s="106"/>
      <c r="R5215" s="106"/>
      <c r="S5215" s="106"/>
      <c r="T5215" s="106"/>
      <c r="U5215" s="106"/>
      <c r="V5215" s="106"/>
      <c r="W5215" s="19"/>
      <c r="X5215" s="2"/>
      <c r="Y5215" s="4"/>
      <c r="Z5215" s="106"/>
      <c r="AA5215" s="114"/>
      <c r="AB5215" s="112"/>
      <c r="AC5215" s="178"/>
      <c r="AD5215" s="11"/>
      <c r="AE5215" s="106"/>
      <c r="AF5215" s="106"/>
      <c r="AG5215" s="106"/>
      <c r="AH5215" s="115"/>
      <c r="AI5215" s="116"/>
      <c r="AO5215" s="26"/>
      <c r="AP5215" s="26"/>
    </row>
    <row r="5216" spans="1:42" ht="15" customHeight="1" x14ac:dyDescent="0.25">
      <c r="A5216" s="105"/>
      <c r="B5216" s="106"/>
      <c r="C5216" s="2"/>
      <c r="D5216" s="2"/>
      <c r="E5216" s="106"/>
      <c r="F5216" s="107"/>
      <c r="G5216" s="108"/>
      <c r="H5216" s="109"/>
      <c r="I5216" s="109"/>
      <c r="J5216" s="110"/>
      <c r="K5216" s="117"/>
      <c r="L5216" s="178"/>
      <c r="M5216" s="178"/>
      <c r="N5216" s="106"/>
      <c r="O5216" s="111"/>
      <c r="P5216" s="111"/>
      <c r="Q5216" s="106"/>
      <c r="R5216" s="106"/>
      <c r="S5216" s="106"/>
      <c r="T5216" s="106"/>
      <c r="U5216" s="106"/>
      <c r="V5216" s="106"/>
      <c r="W5216" s="19"/>
      <c r="X5216" s="2"/>
      <c r="Y5216" s="4"/>
      <c r="Z5216" s="106"/>
      <c r="AA5216" s="114"/>
      <c r="AB5216" s="112"/>
      <c r="AC5216" s="178"/>
      <c r="AD5216" s="11"/>
      <c r="AE5216" s="106"/>
      <c r="AF5216" s="106"/>
      <c r="AG5216" s="106"/>
      <c r="AH5216" s="115"/>
      <c r="AI5216" s="116"/>
      <c r="AO5216" s="26"/>
      <c r="AP5216" s="26"/>
    </row>
    <row r="5217" spans="1:42" ht="15" customHeight="1" x14ac:dyDescent="0.25">
      <c r="A5217" s="105"/>
      <c r="B5217" s="106"/>
      <c r="C5217" s="2"/>
      <c r="D5217" s="2"/>
      <c r="E5217" s="106"/>
      <c r="F5217" s="107"/>
      <c r="G5217" s="108"/>
      <c r="H5217" s="109"/>
      <c r="I5217" s="109"/>
      <c r="J5217" s="110"/>
      <c r="K5217" s="117"/>
      <c r="L5217" s="178"/>
      <c r="M5217" s="178"/>
      <c r="N5217" s="106"/>
      <c r="O5217" s="111"/>
      <c r="P5217" s="111"/>
      <c r="Q5217" s="106"/>
      <c r="R5217" s="106"/>
      <c r="S5217" s="106"/>
      <c r="T5217" s="106"/>
      <c r="U5217" s="106"/>
      <c r="V5217" s="106"/>
      <c r="W5217" s="19"/>
      <c r="X5217" s="2"/>
      <c r="Y5217" s="4"/>
      <c r="Z5217" s="106"/>
      <c r="AA5217" s="114"/>
      <c r="AB5217" s="112"/>
      <c r="AC5217" s="178"/>
      <c r="AD5217" s="11"/>
      <c r="AE5217" s="106"/>
      <c r="AF5217" s="106"/>
      <c r="AG5217" s="106"/>
      <c r="AH5217" s="115"/>
      <c r="AI5217" s="116"/>
      <c r="AO5217" s="26"/>
      <c r="AP5217" s="26"/>
    </row>
    <row r="5218" spans="1:42" ht="15" customHeight="1" x14ac:dyDescent="0.25">
      <c r="A5218" s="105"/>
      <c r="B5218" s="106"/>
      <c r="C5218" s="2"/>
      <c r="D5218" s="2"/>
      <c r="E5218" s="106"/>
      <c r="F5218" s="107"/>
      <c r="G5218" s="108"/>
      <c r="H5218" s="109"/>
      <c r="I5218" s="109"/>
      <c r="J5218" s="110"/>
      <c r="K5218" s="117"/>
      <c r="L5218" s="178"/>
      <c r="M5218" s="178"/>
      <c r="N5218" s="106"/>
      <c r="O5218" s="111"/>
      <c r="P5218" s="111"/>
      <c r="Q5218" s="106"/>
      <c r="R5218" s="106"/>
      <c r="S5218" s="106"/>
      <c r="T5218" s="106"/>
      <c r="U5218" s="106"/>
      <c r="V5218" s="106"/>
      <c r="W5218" s="19"/>
      <c r="X5218" s="2"/>
      <c r="Y5218" s="4"/>
      <c r="Z5218" s="106"/>
      <c r="AA5218" s="114"/>
      <c r="AB5218" s="112"/>
      <c r="AC5218" s="178"/>
      <c r="AD5218" s="11"/>
      <c r="AE5218" s="106"/>
      <c r="AF5218" s="106"/>
      <c r="AG5218" s="106"/>
      <c r="AH5218" s="115"/>
      <c r="AI5218" s="116"/>
      <c r="AO5218" s="26"/>
      <c r="AP5218" s="26"/>
    </row>
    <row r="5219" spans="1:42" ht="15" customHeight="1" x14ac:dyDescent="0.25">
      <c r="A5219" s="105"/>
      <c r="B5219" s="106"/>
      <c r="C5219" s="2"/>
      <c r="D5219" s="2"/>
      <c r="E5219" s="106"/>
      <c r="F5219" s="107"/>
      <c r="G5219" s="108"/>
      <c r="H5219" s="109"/>
      <c r="I5219" s="109"/>
      <c r="J5219" s="110"/>
      <c r="K5219" s="117"/>
      <c r="L5219" s="178"/>
      <c r="M5219" s="178"/>
      <c r="N5219" s="106"/>
      <c r="O5219" s="111"/>
      <c r="P5219" s="111"/>
      <c r="Q5219" s="106"/>
      <c r="R5219" s="106"/>
      <c r="S5219" s="106"/>
      <c r="T5219" s="106"/>
      <c r="U5219" s="106"/>
      <c r="V5219" s="106"/>
      <c r="W5219" s="19"/>
      <c r="X5219" s="2"/>
      <c r="Y5219" s="4"/>
      <c r="Z5219" s="106"/>
      <c r="AA5219" s="114"/>
      <c r="AB5219" s="112"/>
      <c r="AC5219" s="178"/>
      <c r="AD5219" s="11"/>
      <c r="AE5219" s="106"/>
      <c r="AF5219" s="106"/>
      <c r="AG5219" s="106"/>
      <c r="AH5219" s="115"/>
      <c r="AI5219" s="116"/>
      <c r="AO5219" s="26"/>
      <c r="AP5219" s="26"/>
    </row>
    <row r="5220" spans="1:42" ht="15" customHeight="1" x14ac:dyDescent="0.25">
      <c r="A5220" s="105"/>
      <c r="B5220" s="106"/>
      <c r="C5220" s="2"/>
      <c r="D5220" s="2"/>
      <c r="E5220" s="106"/>
      <c r="F5220" s="107"/>
      <c r="G5220" s="108"/>
      <c r="H5220" s="109"/>
      <c r="I5220" s="109"/>
      <c r="J5220" s="110"/>
      <c r="K5220" s="117"/>
      <c r="L5220" s="178"/>
      <c r="M5220" s="178"/>
      <c r="N5220" s="106"/>
      <c r="O5220" s="111"/>
      <c r="P5220" s="111"/>
      <c r="Q5220" s="106"/>
      <c r="R5220" s="106"/>
      <c r="S5220" s="106"/>
      <c r="T5220" s="106"/>
      <c r="U5220" s="106"/>
      <c r="V5220" s="106"/>
      <c r="W5220" s="19"/>
      <c r="X5220" s="2"/>
      <c r="Y5220" s="4"/>
      <c r="Z5220" s="106"/>
      <c r="AA5220" s="114"/>
      <c r="AB5220" s="112"/>
      <c r="AC5220" s="178"/>
      <c r="AD5220" s="11"/>
      <c r="AE5220" s="106"/>
      <c r="AF5220" s="106"/>
      <c r="AG5220" s="106"/>
      <c r="AH5220" s="115"/>
      <c r="AI5220" s="116"/>
      <c r="AO5220" s="26"/>
      <c r="AP5220" s="26"/>
    </row>
    <row r="5221" spans="1:42" ht="15" customHeight="1" x14ac:dyDescent="0.25">
      <c r="A5221" s="105"/>
      <c r="B5221" s="106"/>
      <c r="C5221" s="2"/>
      <c r="D5221" s="2"/>
      <c r="E5221" s="106"/>
      <c r="F5221" s="107"/>
      <c r="G5221" s="108"/>
      <c r="H5221" s="109"/>
      <c r="I5221" s="109"/>
      <c r="J5221" s="110"/>
      <c r="K5221" s="117"/>
      <c r="L5221" s="178"/>
      <c r="M5221" s="178"/>
      <c r="N5221" s="106"/>
      <c r="O5221" s="111"/>
      <c r="P5221" s="111"/>
      <c r="Q5221" s="106"/>
      <c r="R5221" s="106"/>
      <c r="S5221" s="106"/>
      <c r="T5221" s="106"/>
      <c r="U5221" s="106"/>
      <c r="V5221" s="106"/>
      <c r="W5221" s="19"/>
      <c r="X5221" s="2"/>
      <c r="Y5221" s="4"/>
      <c r="Z5221" s="106"/>
      <c r="AA5221" s="114"/>
      <c r="AB5221" s="112"/>
      <c r="AC5221" s="178"/>
      <c r="AD5221" s="11"/>
      <c r="AE5221" s="106"/>
      <c r="AF5221" s="106"/>
      <c r="AG5221" s="106"/>
      <c r="AH5221" s="115"/>
      <c r="AI5221" s="116"/>
      <c r="AO5221" s="26"/>
      <c r="AP5221" s="26"/>
    </row>
    <row r="5222" spans="1:42" ht="15" customHeight="1" x14ac:dyDescent="0.25">
      <c r="A5222" s="105"/>
      <c r="B5222" s="106"/>
      <c r="C5222" s="2"/>
      <c r="D5222" s="2"/>
      <c r="E5222" s="106"/>
      <c r="F5222" s="107"/>
      <c r="G5222" s="108"/>
      <c r="H5222" s="109"/>
      <c r="I5222" s="109"/>
      <c r="J5222" s="110"/>
      <c r="K5222" s="117"/>
      <c r="L5222" s="178"/>
      <c r="M5222" s="178"/>
      <c r="N5222" s="106"/>
      <c r="O5222" s="111"/>
      <c r="P5222" s="111"/>
      <c r="Q5222" s="106"/>
      <c r="R5222" s="106"/>
      <c r="S5222" s="106"/>
      <c r="T5222" s="106"/>
      <c r="U5222" s="106"/>
      <c r="V5222" s="106"/>
      <c r="W5222" s="19"/>
      <c r="X5222" s="2"/>
      <c r="Y5222" s="4"/>
      <c r="Z5222" s="106"/>
      <c r="AA5222" s="114"/>
      <c r="AB5222" s="112"/>
      <c r="AC5222" s="178"/>
      <c r="AD5222" s="11"/>
      <c r="AE5222" s="106"/>
      <c r="AF5222" s="106"/>
      <c r="AG5222" s="106"/>
      <c r="AH5222" s="115"/>
      <c r="AI5222" s="116"/>
      <c r="AO5222" s="26"/>
      <c r="AP5222" s="26"/>
    </row>
    <row r="5223" spans="1:42" ht="15" customHeight="1" x14ac:dyDescent="0.25">
      <c r="A5223" s="105"/>
      <c r="B5223" s="106"/>
      <c r="C5223" s="2"/>
      <c r="D5223" s="2"/>
      <c r="E5223" s="106"/>
      <c r="F5223" s="107"/>
      <c r="G5223" s="108"/>
      <c r="H5223" s="109"/>
      <c r="I5223" s="109"/>
      <c r="J5223" s="110"/>
      <c r="K5223" s="117"/>
      <c r="L5223" s="178"/>
      <c r="M5223" s="178"/>
      <c r="N5223" s="106"/>
      <c r="O5223" s="111"/>
      <c r="P5223" s="111"/>
      <c r="Q5223" s="106"/>
      <c r="R5223" s="106"/>
      <c r="S5223" s="106"/>
      <c r="T5223" s="106"/>
      <c r="U5223" s="106"/>
      <c r="V5223" s="106"/>
      <c r="W5223" s="19"/>
      <c r="X5223" s="2"/>
      <c r="Y5223" s="4"/>
      <c r="Z5223" s="106"/>
      <c r="AA5223" s="114"/>
      <c r="AB5223" s="112"/>
      <c r="AC5223" s="178"/>
      <c r="AD5223" s="11"/>
      <c r="AE5223" s="106"/>
      <c r="AF5223" s="106"/>
      <c r="AG5223" s="106"/>
      <c r="AH5223" s="115"/>
      <c r="AI5223" s="116"/>
      <c r="AO5223" s="26"/>
      <c r="AP5223" s="26"/>
    </row>
    <row r="5224" spans="1:42" ht="15" customHeight="1" x14ac:dyDescent="0.25">
      <c r="A5224" s="105"/>
      <c r="B5224" s="106"/>
      <c r="C5224" s="2"/>
      <c r="D5224" s="2"/>
      <c r="E5224" s="106"/>
      <c r="F5224" s="107"/>
      <c r="G5224" s="108"/>
      <c r="H5224" s="109"/>
      <c r="I5224" s="109"/>
      <c r="J5224" s="110"/>
      <c r="K5224" s="117"/>
      <c r="L5224" s="178"/>
      <c r="M5224" s="178"/>
      <c r="N5224" s="106"/>
      <c r="O5224" s="111"/>
      <c r="P5224" s="111"/>
      <c r="Q5224" s="106"/>
      <c r="R5224" s="106"/>
      <c r="S5224" s="106"/>
      <c r="T5224" s="106"/>
      <c r="U5224" s="106"/>
      <c r="V5224" s="106"/>
      <c r="W5224" s="19"/>
      <c r="X5224" s="2"/>
      <c r="Y5224" s="4"/>
      <c r="Z5224" s="106"/>
      <c r="AA5224" s="114"/>
      <c r="AB5224" s="112"/>
      <c r="AC5224" s="178"/>
      <c r="AD5224" s="11"/>
      <c r="AE5224" s="106"/>
      <c r="AF5224" s="106"/>
      <c r="AG5224" s="106"/>
      <c r="AH5224" s="115"/>
      <c r="AI5224" s="116"/>
      <c r="AO5224" s="26"/>
      <c r="AP5224" s="26"/>
    </row>
    <row r="5225" spans="1:42" ht="15" customHeight="1" x14ac:dyDescent="0.25">
      <c r="A5225" s="105"/>
      <c r="B5225" s="106"/>
      <c r="C5225" s="2"/>
      <c r="D5225" s="2"/>
      <c r="E5225" s="106"/>
      <c r="F5225" s="107"/>
      <c r="G5225" s="108"/>
      <c r="H5225" s="109"/>
      <c r="I5225" s="109"/>
      <c r="J5225" s="110"/>
      <c r="K5225" s="117"/>
      <c r="L5225" s="178"/>
      <c r="M5225" s="178"/>
      <c r="N5225" s="106"/>
      <c r="O5225" s="111"/>
      <c r="P5225" s="111"/>
      <c r="Q5225" s="106"/>
      <c r="R5225" s="106"/>
      <c r="S5225" s="106"/>
      <c r="T5225" s="106"/>
      <c r="U5225" s="106"/>
      <c r="V5225" s="106"/>
      <c r="W5225" s="19"/>
      <c r="X5225" s="2"/>
      <c r="Y5225" s="4"/>
      <c r="Z5225" s="106"/>
      <c r="AA5225" s="114"/>
      <c r="AB5225" s="112"/>
      <c r="AC5225" s="178"/>
      <c r="AD5225" s="11"/>
      <c r="AE5225" s="106"/>
      <c r="AF5225" s="106"/>
      <c r="AG5225" s="106"/>
      <c r="AH5225" s="115"/>
      <c r="AI5225" s="116"/>
      <c r="AO5225" s="26"/>
      <c r="AP5225" s="26"/>
    </row>
    <row r="5226" spans="1:42" ht="15" customHeight="1" x14ac:dyDescent="0.25">
      <c r="A5226" s="105"/>
      <c r="B5226" s="106"/>
      <c r="C5226" s="2"/>
      <c r="D5226" s="2"/>
      <c r="E5226" s="106"/>
      <c r="F5226" s="107"/>
      <c r="G5226" s="108"/>
      <c r="H5226" s="109"/>
      <c r="I5226" s="109"/>
      <c r="J5226" s="110"/>
      <c r="K5226" s="117"/>
      <c r="L5226" s="178"/>
      <c r="M5226" s="178"/>
      <c r="N5226" s="106"/>
      <c r="O5226" s="111"/>
      <c r="P5226" s="111"/>
      <c r="Q5226" s="106"/>
      <c r="R5226" s="106"/>
      <c r="S5226" s="106"/>
      <c r="T5226" s="106"/>
      <c r="U5226" s="106"/>
      <c r="V5226" s="106"/>
      <c r="W5226" s="19"/>
      <c r="X5226" s="2"/>
      <c r="Y5226" s="4"/>
      <c r="Z5226" s="106"/>
      <c r="AA5226" s="114"/>
      <c r="AB5226" s="112"/>
      <c r="AC5226" s="178"/>
      <c r="AD5226" s="11"/>
      <c r="AE5226" s="106"/>
      <c r="AF5226" s="106"/>
      <c r="AG5226" s="106"/>
      <c r="AH5226" s="115"/>
      <c r="AI5226" s="116"/>
      <c r="AO5226" s="26"/>
      <c r="AP5226" s="26"/>
    </row>
    <row r="5227" spans="1:42" ht="15" customHeight="1" x14ac:dyDescent="0.25">
      <c r="A5227" s="105"/>
      <c r="B5227" s="106"/>
      <c r="C5227" s="2"/>
      <c r="D5227" s="2"/>
      <c r="E5227" s="106"/>
      <c r="F5227" s="107"/>
      <c r="G5227" s="108"/>
      <c r="H5227" s="109"/>
      <c r="I5227" s="109"/>
      <c r="J5227" s="110"/>
      <c r="K5227" s="117"/>
      <c r="L5227" s="178"/>
      <c r="M5227" s="178"/>
      <c r="N5227" s="106"/>
      <c r="O5227" s="111"/>
      <c r="P5227" s="111"/>
      <c r="Q5227" s="106"/>
      <c r="R5227" s="106"/>
      <c r="S5227" s="106"/>
      <c r="T5227" s="106"/>
      <c r="U5227" s="106"/>
      <c r="V5227" s="106"/>
      <c r="W5227" s="19"/>
      <c r="X5227" s="2"/>
      <c r="Y5227" s="4"/>
      <c r="Z5227" s="106"/>
      <c r="AA5227" s="114"/>
      <c r="AB5227" s="112"/>
      <c r="AC5227" s="178"/>
      <c r="AD5227" s="11"/>
      <c r="AE5227" s="106"/>
      <c r="AF5227" s="106"/>
      <c r="AG5227" s="106"/>
      <c r="AH5227" s="115"/>
      <c r="AI5227" s="116"/>
      <c r="AO5227" s="26"/>
      <c r="AP5227" s="26"/>
    </row>
    <row r="5228" spans="1:42" ht="15" customHeight="1" x14ac:dyDescent="0.25">
      <c r="A5228" s="105"/>
      <c r="B5228" s="106"/>
      <c r="C5228" s="2"/>
      <c r="D5228" s="2"/>
      <c r="E5228" s="106"/>
      <c r="F5228" s="107"/>
      <c r="G5228" s="108"/>
      <c r="H5228" s="109"/>
      <c r="I5228" s="109"/>
      <c r="J5228" s="110"/>
      <c r="K5228" s="117"/>
      <c r="L5228" s="178"/>
      <c r="M5228" s="178"/>
      <c r="N5228" s="106"/>
      <c r="O5228" s="111"/>
      <c r="P5228" s="111"/>
      <c r="Q5228" s="106"/>
      <c r="R5228" s="106"/>
      <c r="S5228" s="106"/>
      <c r="T5228" s="106"/>
      <c r="U5228" s="106"/>
      <c r="V5228" s="106"/>
      <c r="W5228" s="19"/>
      <c r="X5228" s="2"/>
      <c r="Y5228" s="4"/>
      <c r="Z5228" s="106"/>
      <c r="AA5228" s="114"/>
      <c r="AB5228" s="112"/>
      <c r="AC5228" s="178"/>
      <c r="AD5228" s="11"/>
      <c r="AE5228" s="106"/>
      <c r="AF5228" s="106"/>
      <c r="AG5228" s="106"/>
      <c r="AH5228" s="115"/>
      <c r="AI5228" s="116"/>
      <c r="AO5228" s="26"/>
      <c r="AP5228" s="26"/>
    </row>
    <row r="5229" spans="1:42" ht="15" customHeight="1" x14ac:dyDescent="0.25">
      <c r="A5229" s="105"/>
      <c r="B5229" s="106"/>
      <c r="C5229" s="2"/>
      <c r="D5229" s="2"/>
      <c r="E5229" s="106"/>
      <c r="F5229" s="107"/>
      <c r="G5229" s="108"/>
      <c r="H5229" s="109"/>
      <c r="I5229" s="109"/>
      <c r="J5229" s="110"/>
      <c r="K5229" s="117"/>
      <c r="L5229" s="178"/>
      <c r="M5229" s="178"/>
      <c r="N5229" s="106"/>
      <c r="O5229" s="111"/>
      <c r="P5229" s="111"/>
      <c r="Q5229" s="106"/>
      <c r="R5229" s="106"/>
      <c r="S5229" s="106"/>
      <c r="T5229" s="106"/>
      <c r="U5229" s="106"/>
      <c r="V5229" s="106"/>
      <c r="W5229" s="19"/>
      <c r="X5229" s="2"/>
      <c r="Y5229" s="4"/>
      <c r="Z5229" s="106"/>
      <c r="AA5229" s="114"/>
      <c r="AB5229" s="112"/>
      <c r="AC5229" s="178"/>
      <c r="AD5229" s="11"/>
      <c r="AE5229" s="106"/>
      <c r="AF5229" s="106"/>
      <c r="AG5229" s="106"/>
      <c r="AH5229" s="115"/>
      <c r="AI5229" s="116"/>
      <c r="AO5229" s="26"/>
      <c r="AP5229" s="26"/>
    </row>
    <row r="5230" spans="1:42" ht="15" customHeight="1" x14ac:dyDescent="0.25">
      <c r="A5230" s="105"/>
      <c r="B5230" s="106"/>
      <c r="C5230" s="2"/>
      <c r="D5230" s="2"/>
      <c r="E5230" s="106"/>
      <c r="F5230" s="107"/>
      <c r="G5230" s="108"/>
      <c r="H5230" s="109"/>
      <c r="I5230" s="109"/>
      <c r="J5230" s="110"/>
      <c r="K5230" s="117"/>
      <c r="L5230" s="178"/>
      <c r="M5230" s="178"/>
      <c r="N5230" s="106"/>
      <c r="O5230" s="111"/>
      <c r="P5230" s="111"/>
      <c r="Q5230" s="106"/>
      <c r="R5230" s="106"/>
      <c r="S5230" s="106"/>
      <c r="T5230" s="106"/>
      <c r="U5230" s="106"/>
      <c r="V5230" s="106"/>
      <c r="W5230" s="19"/>
      <c r="X5230" s="2"/>
      <c r="Y5230" s="4"/>
      <c r="Z5230" s="106"/>
      <c r="AA5230" s="114"/>
      <c r="AB5230" s="112"/>
      <c r="AC5230" s="178"/>
      <c r="AD5230" s="11"/>
      <c r="AE5230" s="106"/>
      <c r="AF5230" s="106"/>
      <c r="AG5230" s="106"/>
      <c r="AH5230" s="115"/>
      <c r="AI5230" s="116"/>
      <c r="AO5230" s="26"/>
      <c r="AP5230" s="26"/>
    </row>
    <row r="5231" spans="1:42" ht="15" customHeight="1" x14ac:dyDescent="0.25">
      <c r="A5231" s="105"/>
      <c r="B5231" s="106"/>
      <c r="C5231" s="2"/>
      <c r="D5231" s="2"/>
      <c r="E5231" s="106"/>
      <c r="F5231" s="107"/>
      <c r="G5231" s="108"/>
      <c r="H5231" s="109"/>
      <c r="I5231" s="109"/>
      <c r="J5231" s="110"/>
      <c r="K5231" s="117"/>
      <c r="L5231" s="178"/>
      <c r="M5231" s="178"/>
      <c r="N5231" s="106"/>
      <c r="O5231" s="111"/>
      <c r="P5231" s="111"/>
      <c r="Q5231" s="106"/>
      <c r="R5231" s="106"/>
      <c r="S5231" s="106"/>
      <c r="T5231" s="106"/>
      <c r="U5231" s="106"/>
      <c r="V5231" s="106"/>
      <c r="W5231" s="19"/>
      <c r="X5231" s="2"/>
      <c r="Y5231" s="4"/>
      <c r="Z5231" s="106"/>
      <c r="AA5231" s="114"/>
      <c r="AB5231" s="112"/>
      <c r="AC5231" s="178"/>
      <c r="AD5231" s="11"/>
      <c r="AE5231" s="106"/>
      <c r="AF5231" s="106"/>
      <c r="AG5231" s="106"/>
      <c r="AH5231" s="115"/>
      <c r="AI5231" s="116"/>
      <c r="AO5231" s="26"/>
      <c r="AP5231" s="26"/>
    </row>
    <row r="5232" spans="1:42" ht="15" customHeight="1" x14ac:dyDescent="0.25">
      <c r="A5232" s="105"/>
      <c r="B5232" s="106"/>
      <c r="C5232" s="2"/>
      <c r="D5232" s="2"/>
      <c r="E5232" s="106"/>
      <c r="F5232" s="107"/>
      <c r="G5232" s="108"/>
      <c r="H5232" s="109"/>
      <c r="I5232" s="109"/>
      <c r="J5232" s="110"/>
      <c r="K5232" s="117"/>
      <c r="L5232" s="178"/>
      <c r="M5232" s="178"/>
      <c r="N5232" s="106"/>
      <c r="O5232" s="111"/>
      <c r="P5232" s="111"/>
      <c r="Q5232" s="106"/>
      <c r="R5232" s="106"/>
      <c r="S5232" s="106"/>
      <c r="T5232" s="106"/>
      <c r="U5232" s="106"/>
      <c r="V5232" s="106"/>
      <c r="W5232" s="19"/>
      <c r="X5232" s="2"/>
      <c r="Y5232" s="4"/>
      <c r="Z5232" s="106"/>
      <c r="AA5232" s="114"/>
      <c r="AB5232" s="112"/>
      <c r="AC5232" s="178"/>
      <c r="AD5232" s="11"/>
      <c r="AE5232" s="106"/>
      <c r="AF5232" s="106"/>
      <c r="AG5232" s="106"/>
      <c r="AH5232" s="115"/>
      <c r="AI5232" s="116"/>
      <c r="AO5232" s="26"/>
      <c r="AP5232" s="26"/>
    </row>
    <row r="5233" spans="1:42" ht="15" customHeight="1" x14ac:dyDescent="0.25">
      <c r="A5233" s="105"/>
      <c r="B5233" s="106"/>
      <c r="C5233" s="2"/>
      <c r="D5233" s="2"/>
      <c r="E5233" s="106"/>
      <c r="F5233" s="107"/>
      <c r="G5233" s="108"/>
      <c r="H5233" s="109"/>
      <c r="I5233" s="109"/>
      <c r="J5233" s="110"/>
      <c r="K5233" s="117"/>
      <c r="L5233" s="178"/>
      <c r="M5233" s="178"/>
      <c r="N5233" s="106"/>
      <c r="O5233" s="111"/>
      <c r="P5233" s="111"/>
      <c r="Q5233" s="106"/>
      <c r="R5233" s="106"/>
      <c r="S5233" s="106"/>
      <c r="T5233" s="106"/>
      <c r="U5233" s="106"/>
      <c r="V5233" s="106"/>
      <c r="W5233" s="19"/>
      <c r="X5233" s="2"/>
      <c r="Y5233" s="4"/>
      <c r="Z5233" s="106"/>
      <c r="AA5233" s="114"/>
      <c r="AB5233" s="112"/>
      <c r="AC5233" s="178"/>
      <c r="AD5233" s="11"/>
      <c r="AE5233" s="106"/>
      <c r="AF5233" s="106"/>
      <c r="AG5233" s="106"/>
      <c r="AH5233" s="115"/>
      <c r="AI5233" s="116"/>
      <c r="AO5233" s="26"/>
      <c r="AP5233" s="26"/>
    </row>
    <row r="5234" spans="1:42" ht="15" customHeight="1" x14ac:dyDescent="0.25">
      <c r="A5234" s="105"/>
      <c r="B5234" s="106"/>
      <c r="C5234" s="2"/>
      <c r="D5234" s="2"/>
      <c r="E5234" s="106"/>
      <c r="F5234" s="107"/>
      <c r="G5234" s="108"/>
      <c r="H5234" s="109"/>
      <c r="I5234" s="109"/>
      <c r="J5234" s="110"/>
      <c r="K5234" s="117"/>
      <c r="L5234" s="178"/>
      <c r="M5234" s="178"/>
      <c r="N5234" s="106"/>
      <c r="O5234" s="111"/>
      <c r="P5234" s="111"/>
      <c r="Q5234" s="106"/>
      <c r="R5234" s="106"/>
      <c r="S5234" s="106"/>
      <c r="T5234" s="106"/>
      <c r="U5234" s="106"/>
      <c r="V5234" s="106"/>
      <c r="W5234" s="19"/>
      <c r="X5234" s="2"/>
      <c r="Y5234" s="4"/>
      <c r="Z5234" s="106"/>
      <c r="AA5234" s="114"/>
      <c r="AB5234" s="112"/>
      <c r="AC5234" s="178"/>
      <c r="AD5234" s="11"/>
      <c r="AE5234" s="106"/>
      <c r="AF5234" s="106"/>
      <c r="AG5234" s="106"/>
      <c r="AH5234" s="115"/>
      <c r="AI5234" s="116"/>
      <c r="AO5234" s="26"/>
      <c r="AP5234" s="26"/>
    </row>
    <row r="5235" spans="1:42" ht="15" customHeight="1" x14ac:dyDescent="0.25">
      <c r="A5235" s="105"/>
      <c r="B5235" s="106"/>
      <c r="C5235" s="2"/>
      <c r="D5235" s="2"/>
      <c r="E5235" s="106"/>
      <c r="F5235" s="107"/>
      <c r="G5235" s="108"/>
      <c r="H5235" s="109"/>
      <c r="I5235" s="109"/>
      <c r="J5235" s="110"/>
      <c r="K5235" s="117"/>
      <c r="L5235" s="178"/>
      <c r="M5235" s="178"/>
      <c r="N5235" s="106"/>
      <c r="O5235" s="111"/>
      <c r="P5235" s="111"/>
      <c r="Q5235" s="106"/>
      <c r="R5235" s="106"/>
      <c r="S5235" s="106"/>
      <c r="T5235" s="106"/>
      <c r="U5235" s="106"/>
      <c r="V5235" s="106"/>
      <c r="W5235" s="19"/>
      <c r="X5235" s="2"/>
      <c r="Y5235" s="4"/>
      <c r="Z5235" s="106"/>
      <c r="AA5235" s="114"/>
      <c r="AB5235" s="112"/>
      <c r="AC5235" s="178"/>
      <c r="AD5235" s="11"/>
      <c r="AE5235" s="106"/>
      <c r="AF5235" s="106"/>
      <c r="AG5235" s="106"/>
      <c r="AH5235" s="115"/>
      <c r="AI5235" s="116"/>
      <c r="AO5235" s="26"/>
      <c r="AP5235" s="26"/>
    </row>
    <row r="5236" spans="1:42" ht="15" customHeight="1" x14ac:dyDescent="0.25">
      <c r="A5236" s="105"/>
      <c r="B5236" s="106"/>
      <c r="C5236" s="2"/>
      <c r="D5236" s="2"/>
      <c r="E5236" s="106"/>
      <c r="F5236" s="107"/>
      <c r="G5236" s="108"/>
      <c r="H5236" s="109"/>
      <c r="I5236" s="109"/>
      <c r="J5236" s="110"/>
      <c r="K5236" s="117"/>
      <c r="L5236" s="178"/>
      <c r="M5236" s="178"/>
      <c r="N5236" s="106"/>
      <c r="O5236" s="111"/>
      <c r="P5236" s="111"/>
      <c r="Q5236" s="106"/>
      <c r="R5236" s="106"/>
      <c r="S5236" s="106"/>
      <c r="T5236" s="106"/>
      <c r="U5236" s="106"/>
      <c r="V5236" s="106"/>
      <c r="W5236" s="19"/>
      <c r="X5236" s="2"/>
      <c r="Y5236" s="4"/>
      <c r="Z5236" s="106"/>
      <c r="AA5236" s="114"/>
      <c r="AB5236" s="112"/>
      <c r="AC5236" s="178"/>
      <c r="AD5236" s="11"/>
      <c r="AE5236" s="106"/>
      <c r="AF5236" s="106"/>
      <c r="AG5236" s="106"/>
      <c r="AH5236" s="115"/>
      <c r="AI5236" s="116"/>
      <c r="AO5236" s="26"/>
      <c r="AP5236" s="26"/>
    </row>
    <row r="5237" spans="1:42" ht="15" customHeight="1" x14ac:dyDescent="0.25">
      <c r="A5237" s="105"/>
      <c r="B5237" s="106"/>
      <c r="C5237" s="2"/>
      <c r="D5237" s="2"/>
      <c r="E5237" s="106"/>
      <c r="F5237" s="107"/>
      <c r="G5237" s="108"/>
      <c r="H5237" s="109"/>
      <c r="I5237" s="109"/>
      <c r="J5237" s="110"/>
      <c r="K5237" s="117"/>
      <c r="L5237" s="178"/>
      <c r="M5237" s="178"/>
      <c r="N5237" s="106"/>
      <c r="O5237" s="111"/>
      <c r="P5237" s="111"/>
      <c r="Q5237" s="106"/>
      <c r="R5237" s="106"/>
      <c r="S5237" s="106"/>
      <c r="T5237" s="106"/>
      <c r="U5237" s="106"/>
      <c r="V5237" s="106"/>
      <c r="W5237" s="19"/>
      <c r="X5237" s="2"/>
      <c r="Y5237" s="4"/>
      <c r="Z5237" s="106"/>
      <c r="AA5237" s="114"/>
      <c r="AB5237" s="112"/>
      <c r="AC5237" s="178"/>
      <c r="AD5237" s="11"/>
      <c r="AE5237" s="106"/>
      <c r="AF5237" s="106"/>
      <c r="AG5237" s="106"/>
      <c r="AH5237" s="115"/>
      <c r="AI5237" s="116"/>
      <c r="AO5237" s="26"/>
      <c r="AP5237" s="26"/>
    </row>
    <row r="5238" spans="1:42" ht="15" customHeight="1" x14ac:dyDescent="0.25">
      <c r="A5238" s="105"/>
      <c r="B5238" s="106"/>
      <c r="C5238" s="2"/>
      <c r="D5238" s="2"/>
      <c r="E5238" s="106"/>
      <c r="F5238" s="107"/>
      <c r="G5238" s="108"/>
      <c r="H5238" s="109"/>
      <c r="I5238" s="109"/>
      <c r="J5238" s="110"/>
      <c r="K5238" s="117"/>
      <c r="L5238" s="178"/>
      <c r="M5238" s="178"/>
      <c r="N5238" s="106"/>
      <c r="O5238" s="111"/>
      <c r="P5238" s="111"/>
      <c r="Q5238" s="106"/>
      <c r="R5238" s="106"/>
      <c r="S5238" s="106"/>
      <c r="T5238" s="106"/>
      <c r="U5238" s="106"/>
      <c r="V5238" s="106"/>
      <c r="W5238" s="19"/>
      <c r="X5238" s="2"/>
      <c r="Y5238" s="4"/>
      <c r="Z5238" s="106"/>
      <c r="AA5238" s="114"/>
      <c r="AB5238" s="112"/>
      <c r="AC5238" s="178"/>
      <c r="AD5238" s="11"/>
      <c r="AE5238" s="106"/>
      <c r="AF5238" s="106"/>
      <c r="AG5238" s="106"/>
      <c r="AH5238" s="115"/>
      <c r="AI5238" s="116"/>
      <c r="AO5238" s="26"/>
      <c r="AP5238" s="26"/>
    </row>
    <row r="5239" spans="1:42" ht="15" customHeight="1" x14ac:dyDescent="0.25">
      <c r="A5239" s="105"/>
      <c r="B5239" s="106"/>
      <c r="C5239" s="2"/>
      <c r="D5239" s="2"/>
      <c r="E5239" s="106"/>
      <c r="F5239" s="107"/>
      <c r="G5239" s="108"/>
      <c r="H5239" s="109"/>
      <c r="I5239" s="109"/>
      <c r="J5239" s="110"/>
      <c r="K5239" s="117"/>
      <c r="L5239" s="178"/>
      <c r="M5239" s="178"/>
      <c r="N5239" s="106"/>
      <c r="O5239" s="111"/>
      <c r="P5239" s="111"/>
      <c r="Q5239" s="106"/>
      <c r="R5239" s="106"/>
      <c r="S5239" s="106"/>
      <c r="T5239" s="106"/>
      <c r="U5239" s="106"/>
      <c r="V5239" s="106"/>
      <c r="W5239" s="19"/>
      <c r="X5239" s="2"/>
      <c r="Y5239" s="4"/>
      <c r="Z5239" s="106"/>
      <c r="AA5239" s="114"/>
      <c r="AB5239" s="112"/>
      <c r="AC5239" s="178"/>
      <c r="AD5239" s="11"/>
      <c r="AE5239" s="106"/>
      <c r="AF5239" s="106"/>
      <c r="AG5239" s="106"/>
      <c r="AH5239" s="115"/>
      <c r="AI5239" s="116"/>
      <c r="AO5239" s="26"/>
      <c r="AP5239" s="26"/>
    </row>
    <row r="5240" spans="1:42" ht="15" customHeight="1" x14ac:dyDescent="0.25">
      <c r="A5240" s="105"/>
      <c r="B5240" s="106"/>
      <c r="C5240" s="2"/>
      <c r="D5240" s="2"/>
      <c r="E5240" s="106"/>
      <c r="F5240" s="107"/>
      <c r="G5240" s="108"/>
      <c r="H5240" s="109"/>
      <c r="I5240" s="109"/>
      <c r="J5240" s="110"/>
      <c r="K5240" s="117"/>
      <c r="L5240" s="178"/>
      <c r="M5240" s="178"/>
      <c r="N5240" s="106"/>
      <c r="O5240" s="111"/>
      <c r="P5240" s="111"/>
      <c r="Q5240" s="106"/>
      <c r="R5240" s="106"/>
      <c r="S5240" s="106"/>
      <c r="T5240" s="106"/>
      <c r="U5240" s="106"/>
      <c r="V5240" s="106"/>
      <c r="W5240" s="19"/>
      <c r="X5240" s="2"/>
      <c r="Y5240" s="4"/>
      <c r="Z5240" s="106"/>
      <c r="AA5240" s="114"/>
      <c r="AB5240" s="112"/>
      <c r="AC5240" s="178"/>
      <c r="AD5240" s="11"/>
      <c r="AE5240" s="106"/>
      <c r="AF5240" s="106"/>
      <c r="AG5240" s="106"/>
      <c r="AH5240" s="115"/>
      <c r="AI5240" s="116"/>
      <c r="AO5240" s="26"/>
      <c r="AP5240" s="26"/>
    </row>
    <row r="5241" spans="1:42" ht="15" customHeight="1" x14ac:dyDescent="0.25">
      <c r="A5241" s="105"/>
      <c r="B5241" s="106"/>
      <c r="C5241" s="2"/>
      <c r="D5241" s="2"/>
      <c r="E5241" s="106"/>
      <c r="F5241" s="107"/>
      <c r="G5241" s="108"/>
      <c r="H5241" s="109"/>
      <c r="I5241" s="109"/>
      <c r="J5241" s="110"/>
      <c r="K5241" s="117"/>
      <c r="L5241" s="178"/>
      <c r="M5241" s="178"/>
      <c r="N5241" s="106"/>
      <c r="O5241" s="111"/>
      <c r="P5241" s="111"/>
      <c r="Q5241" s="106"/>
      <c r="R5241" s="106"/>
      <c r="S5241" s="106"/>
      <c r="T5241" s="106"/>
      <c r="U5241" s="106"/>
      <c r="V5241" s="106"/>
      <c r="W5241" s="19"/>
      <c r="X5241" s="2"/>
      <c r="Y5241" s="4"/>
      <c r="Z5241" s="106"/>
      <c r="AA5241" s="114"/>
      <c r="AB5241" s="112"/>
      <c r="AC5241" s="178"/>
      <c r="AD5241" s="11"/>
      <c r="AE5241" s="106"/>
      <c r="AF5241" s="106"/>
      <c r="AG5241" s="106"/>
      <c r="AH5241" s="115"/>
      <c r="AI5241" s="116"/>
      <c r="AO5241" s="26"/>
      <c r="AP5241" s="26"/>
    </row>
    <row r="5242" spans="1:42" ht="15" customHeight="1" x14ac:dyDescent="0.25">
      <c r="A5242" s="105"/>
      <c r="B5242" s="106"/>
      <c r="C5242" s="2"/>
      <c r="D5242" s="2"/>
      <c r="E5242" s="106"/>
      <c r="F5242" s="107"/>
      <c r="G5242" s="108"/>
      <c r="H5242" s="109"/>
      <c r="I5242" s="109"/>
      <c r="J5242" s="110"/>
      <c r="K5242" s="117"/>
      <c r="L5242" s="178"/>
      <c r="M5242" s="178"/>
      <c r="N5242" s="106"/>
      <c r="O5242" s="111"/>
      <c r="P5242" s="111"/>
      <c r="Q5242" s="106"/>
      <c r="R5242" s="106"/>
      <c r="S5242" s="106"/>
      <c r="T5242" s="106"/>
      <c r="U5242" s="106"/>
      <c r="V5242" s="106"/>
      <c r="W5242" s="19"/>
      <c r="X5242" s="2"/>
      <c r="Y5242" s="4"/>
      <c r="Z5242" s="106"/>
      <c r="AA5242" s="114"/>
      <c r="AB5242" s="112"/>
      <c r="AC5242" s="178"/>
      <c r="AD5242" s="11"/>
      <c r="AE5242" s="106"/>
      <c r="AF5242" s="106"/>
      <c r="AG5242" s="106"/>
      <c r="AH5242" s="115"/>
      <c r="AI5242" s="116"/>
      <c r="AO5242" s="26"/>
      <c r="AP5242" s="26"/>
    </row>
    <row r="5243" spans="1:42" ht="15" customHeight="1" x14ac:dyDescent="0.25">
      <c r="A5243" s="105"/>
      <c r="B5243" s="106"/>
      <c r="C5243" s="2"/>
      <c r="D5243" s="2"/>
      <c r="E5243" s="106"/>
      <c r="F5243" s="107"/>
      <c r="G5243" s="108"/>
      <c r="H5243" s="109"/>
      <c r="I5243" s="109"/>
      <c r="J5243" s="110"/>
      <c r="K5243" s="117"/>
      <c r="L5243" s="178"/>
      <c r="M5243" s="178"/>
      <c r="N5243" s="106"/>
      <c r="O5243" s="111"/>
      <c r="P5243" s="111"/>
      <c r="Q5243" s="106"/>
      <c r="R5243" s="106"/>
      <c r="S5243" s="106"/>
      <c r="T5243" s="106"/>
      <c r="U5243" s="106"/>
      <c r="V5243" s="106"/>
      <c r="W5243" s="19"/>
      <c r="X5243" s="2"/>
      <c r="Y5243" s="4"/>
      <c r="Z5243" s="106"/>
      <c r="AA5243" s="114"/>
      <c r="AB5243" s="112"/>
      <c r="AC5243" s="178"/>
      <c r="AD5243" s="11"/>
      <c r="AE5243" s="106"/>
      <c r="AF5243" s="106"/>
      <c r="AG5243" s="106"/>
      <c r="AH5243" s="115"/>
      <c r="AI5243" s="116"/>
      <c r="AO5243" s="26"/>
      <c r="AP5243" s="26"/>
    </row>
    <row r="5244" spans="1:42" ht="15" customHeight="1" x14ac:dyDescent="0.25">
      <c r="A5244" s="105"/>
      <c r="B5244" s="106"/>
      <c r="C5244" s="2"/>
      <c r="D5244" s="2"/>
      <c r="E5244" s="106"/>
      <c r="F5244" s="107"/>
      <c r="G5244" s="108"/>
      <c r="H5244" s="109"/>
      <c r="I5244" s="109"/>
      <c r="J5244" s="110"/>
      <c r="K5244" s="117"/>
      <c r="L5244" s="178"/>
      <c r="M5244" s="178"/>
      <c r="N5244" s="106"/>
      <c r="O5244" s="111"/>
      <c r="P5244" s="111"/>
      <c r="Q5244" s="106"/>
      <c r="R5244" s="106"/>
      <c r="S5244" s="106"/>
      <c r="T5244" s="106"/>
      <c r="U5244" s="106"/>
      <c r="V5244" s="106"/>
      <c r="W5244" s="19"/>
      <c r="X5244" s="2"/>
      <c r="Y5244" s="4"/>
      <c r="Z5244" s="106"/>
      <c r="AA5244" s="114"/>
      <c r="AB5244" s="112"/>
      <c r="AC5244" s="178"/>
      <c r="AD5244" s="11"/>
      <c r="AE5244" s="106"/>
      <c r="AF5244" s="106"/>
      <c r="AG5244" s="106"/>
      <c r="AH5244" s="115"/>
      <c r="AI5244" s="116"/>
      <c r="AO5244" s="26"/>
      <c r="AP5244" s="26"/>
    </row>
    <row r="5245" spans="1:42" ht="15" customHeight="1" x14ac:dyDescent="0.25">
      <c r="A5245" s="105"/>
      <c r="B5245" s="106"/>
      <c r="C5245" s="2"/>
      <c r="D5245" s="2"/>
      <c r="E5245" s="106"/>
      <c r="F5245" s="107"/>
      <c r="G5245" s="108"/>
      <c r="H5245" s="109"/>
      <c r="I5245" s="109"/>
      <c r="J5245" s="110"/>
      <c r="K5245" s="117"/>
      <c r="L5245" s="178"/>
      <c r="M5245" s="178"/>
      <c r="N5245" s="106"/>
      <c r="O5245" s="111"/>
      <c r="P5245" s="111"/>
      <c r="Q5245" s="106"/>
      <c r="R5245" s="106"/>
      <c r="S5245" s="106"/>
      <c r="T5245" s="106"/>
      <c r="U5245" s="106"/>
      <c r="V5245" s="106"/>
      <c r="W5245" s="19"/>
      <c r="X5245" s="2"/>
      <c r="Y5245" s="4"/>
      <c r="Z5245" s="106"/>
      <c r="AA5245" s="114"/>
      <c r="AB5245" s="112"/>
      <c r="AC5245" s="178"/>
      <c r="AD5245" s="11"/>
      <c r="AE5245" s="106"/>
      <c r="AF5245" s="106"/>
      <c r="AG5245" s="106"/>
      <c r="AH5245" s="115"/>
      <c r="AI5245" s="116"/>
      <c r="AO5245" s="26"/>
      <c r="AP5245" s="26"/>
    </row>
    <row r="5246" spans="1:42" ht="15" customHeight="1" x14ac:dyDescent="0.25">
      <c r="A5246" s="105"/>
      <c r="B5246" s="106"/>
      <c r="C5246" s="2"/>
      <c r="D5246" s="2"/>
      <c r="E5246" s="106"/>
      <c r="F5246" s="107"/>
      <c r="G5246" s="108"/>
      <c r="H5246" s="109"/>
      <c r="I5246" s="109"/>
      <c r="J5246" s="110"/>
      <c r="K5246" s="117"/>
      <c r="L5246" s="178"/>
      <c r="M5246" s="178"/>
      <c r="N5246" s="106"/>
      <c r="O5246" s="111"/>
      <c r="P5246" s="111"/>
      <c r="Q5246" s="106"/>
      <c r="R5246" s="106"/>
      <c r="S5246" s="106"/>
      <c r="T5246" s="106"/>
      <c r="U5246" s="106"/>
      <c r="V5246" s="106"/>
      <c r="W5246" s="19"/>
      <c r="X5246" s="2"/>
      <c r="Y5246" s="4"/>
      <c r="Z5246" s="106"/>
      <c r="AA5246" s="114"/>
      <c r="AB5246" s="112"/>
      <c r="AC5246" s="178"/>
      <c r="AD5246" s="11"/>
      <c r="AE5246" s="106"/>
      <c r="AF5246" s="106"/>
      <c r="AG5246" s="106"/>
      <c r="AH5246" s="115"/>
      <c r="AI5246" s="116"/>
      <c r="AO5246" s="26"/>
      <c r="AP5246" s="26"/>
    </row>
    <row r="5247" spans="1:42" ht="15" customHeight="1" x14ac:dyDescent="0.25">
      <c r="A5247" s="105"/>
      <c r="B5247" s="106"/>
      <c r="C5247" s="2"/>
      <c r="D5247" s="2"/>
      <c r="E5247" s="106"/>
      <c r="F5247" s="107"/>
      <c r="G5247" s="108"/>
      <c r="H5247" s="109"/>
      <c r="I5247" s="109"/>
      <c r="J5247" s="110"/>
      <c r="K5247" s="117"/>
      <c r="L5247" s="178"/>
      <c r="M5247" s="178"/>
      <c r="N5247" s="106"/>
      <c r="O5247" s="111"/>
      <c r="P5247" s="111"/>
      <c r="Q5247" s="106"/>
      <c r="R5247" s="106"/>
      <c r="S5247" s="106"/>
      <c r="T5247" s="106"/>
      <c r="U5247" s="106"/>
      <c r="V5247" s="106"/>
      <c r="W5247" s="19"/>
      <c r="X5247" s="2"/>
      <c r="Y5247" s="4"/>
      <c r="Z5247" s="106"/>
      <c r="AA5247" s="114"/>
      <c r="AB5247" s="112"/>
      <c r="AC5247" s="178"/>
      <c r="AD5247" s="11"/>
      <c r="AE5247" s="106"/>
      <c r="AF5247" s="106"/>
      <c r="AG5247" s="106"/>
      <c r="AH5247" s="115"/>
      <c r="AI5247" s="116"/>
      <c r="AO5247" s="26"/>
      <c r="AP5247" s="26"/>
    </row>
    <row r="5248" spans="1:42" ht="15" customHeight="1" x14ac:dyDescent="0.25">
      <c r="A5248" s="105"/>
      <c r="B5248" s="106"/>
      <c r="C5248" s="2"/>
      <c r="D5248" s="2"/>
      <c r="E5248" s="106"/>
      <c r="F5248" s="107"/>
      <c r="G5248" s="108"/>
      <c r="H5248" s="109"/>
      <c r="I5248" s="109"/>
      <c r="J5248" s="110"/>
      <c r="K5248" s="117"/>
      <c r="L5248" s="178"/>
      <c r="M5248" s="178"/>
      <c r="N5248" s="106"/>
      <c r="O5248" s="111"/>
      <c r="P5248" s="111"/>
      <c r="Q5248" s="106"/>
      <c r="R5248" s="106"/>
      <c r="S5248" s="106"/>
      <c r="T5248" s="106"/>
      <c r="U5248" s="106"/>
      <c r="V5248" s="106"/>
      <c r="W5248" s="19"/>
      <c r="X5248" s="2"/>
      <c r="Y5248" s="4"/>
      <c r="Z5248" s="106"/>
      <c r="AA5248" s="114"/>
      <c r="AB5248" s="112"/>
      <c r="AC5248" s="178"/>
      <c r="AD5248" s="11"/>
      <c r="AE5248" s="106"/>
      <c r="AF5248" s="106"/>
      <c r="AG5248" s="106"/>
      <c r="AH5248" s="115"/>
      <c r="AI5248" s="116"/>
      <c r="AO5248" s="26"/>
      <c r="AP5248" s="26"/>
    </row>
    <row r="5249" spans="1:42" ht="15" customHeight="1" x14ac:dyDescent="0.25">
      <c r="A5249" s="105"/>
      <c r="B5249" s="106"/>
      <c r="C5249" s="2"/>
      <c r="D5249" s="2"/>
      <c r="E5249" s="106"/>
      <c r="F5249" s="107"/>
      <c r="G5249" s="108"/>
      <c r="H5249" s="109"/>
      <c r="I5249" s="109"/>
      <c r="J5249" s="110"/>
      <c r="K5249" s="117"/>
      <c r="L5249" s="178"/>
      <c r="M5249" s="178"/>
      <c r="N5249" s="106"/>
      <c r="O5249" s="111"/>
      <c r="P5249" s="111"/>
      <c r="Q5249" s="106"/>
      <c r="R5249" s="106"/>
      <c r="S5249" s="106"/>
      <c r="T5249" s="106"/>
      <c r="U5249" s="106"/>
      <c r="V5249" s="106"/>
      <c r="W5249" s="19"/>
      <c r="X5249" s="2"/>
      <c r="Y5249" s="4"/>
      <c r="Z5249" s="106"/>
      <c r="AA5249" s="114"/>
      <c r="AB5249" s="112"/>
      <c r="AC5249" s="178"/>
      <c r="AD5249" s="11"/>
      <c r="AE5249" s="106"/>
      <c r="AF5249" s="106"/>
      <c r="AG5249" s="106"/>
      <c r="AH5249" s="115"/>
      <c r="AI5249" s="116"/>
      <c r="AO5249" s="26"/>
      <c r="AP5249" s="26"/>
    </row>
    <row r="5250" spans="1:42" ht="15" customHeight="1" x14ac:dyDescent="0.25">
      <c r="A5250" s="105"/>
      <c r="B5250" s="106"/>
      <c r="C5250" s="2"/>
      <c r="D5250" s="2"/>
      <c r="E5250" s="106"/>
      <c r="F5250" s="107"/>
      <c r="G5250" s="108"/>
      <c r="H5250" s="109"/>
      <c r="I5250" s="109"/>
      <c r="J5250" s="110"/>
      <c r="K5250" s="117"/>
      <c r="L5250" s="178"/>
      <c r="M5250" s="178"/>
      <c r="N5250" s="106"/>
      <c r="O5250" s="111"/>
      <c r="P5250" s="111"/>
      <c r="Q5250" s="106"/>
      <c r="R5250" s="106"/>
      <c r="S5250" s="106"/>
      <c r="T5250" s="106"/>
      <c r="U5250" s="106"/>
      <c r="V5250" s="106"/>
      <c r="W5250" s="19"/>
      <c r="X5250" s="2"/>
      <c r="Y5250" s="4"/>
      <c r="Z5250" s="106"/>
      <c r="AA5250" s="114"/>
      <c r="AB5250" s="112"/>
      <c r="AC5250" s="178"/>
      <c r="AD5250" s="11"/>
      <c r="AE5250" s="106"/>
      <c r="AF5250" s="106"/>
      <c r="AG5250" s="106"/>
      <c r="AH5250" s="115"/>
      <c r="AI5250" s="116"/>
      <c r="AO5250" s="26"/>
      <c r="AP5250" s="26"/>
    </row>
    <row r="5251" spans="1:42" ht="15" customHeight="1" x14ac:dyDescent="0.25">
      <c r="A5251" s="105"/>
      <c r="B5251" s="106"/>
      <c r="C5251" s="2"/>
      <c r="D5251" s="2"/>
      <c r="E5251" s="106"/>
      <c r="F5251" s="107"/>
      <c r="G5251" s="108"/>
      <c r="H5251" s="109"/>
      <c r="I5251" s="109"/>
      <c r="J5251" s="110"/>
      <c r="K5251" s="117"/>
      <c r="L5251" s="178"/>
      <c r="M5251" s="178"/>
      <c r="N5251" s="106"/>
      <c r="O5251" s="111"/>
      <c r="P5251" s="111"/>
      <c r="Q5251" s="106"/>
      <c r="R5251" s="106"/>
      <c r="S5251" s="106"/>
      <c r="T5251" s="106"/>
      <c r="U5251" s="106"/>
      <c r="V5251" s="106"/>
      <c r="W5251" s="19"/>
      <c r="X5251" s="2"/>
      <c r="Y5251" s="4"/>
      <c r="Z5251" s="106"/>
      <c r="AA5251" s="114"/>
      <c r="AB5251" s="112"/>
      <c r="AC5251" s="178"/>
      <c r="AD5251" s="11"/>
      <c r="AE5251" s="106"/>
      <c r="AF5251" s="106"/>
      <c r="AG5251" s="106"/>
      <c r="AH5251" s="115"/>
      <c r="AI5251" s="116"/>
      <c r="AO5251" s="26"/>
      <c r="AP5251" s="26"/>
    </row>
    <row r="5252" spans="1:42" ht="15" customHeight="1" x14ac:dyDescent="0.25">
      <c r="A5252" s="105"/>
      <c r="B5252" s="106"/>
      <c r="C5252" s="2"/>
      <c r="D5252" s="2"/>
      <c r="E5252" s="106"/>
      <c r="F5252" s="107"/>
      <c r="G5252" s="108"/>
      <c r="H5252" s="109"/>
      <c r="I5252" s="109"/>
      <c r="J5252" s="110"/>
      <c r="K5252" s="117"/>
      <c r="L5252" s="178"/>
      <c r="M5252" s="178"/>
      <c r="N5252" s="106"/>
      <c r="O5252" s="111"/>
      <c r="P5252" s="111"/>
      <c r="Q5252" s="106"/>
      <c r="R5252" s="106"/>
      <c r="S5252" s="106"/>
      <c r="T5252" s="106"/>
      <c r="U5252" s="106"/>
      <c r="V5252" s="106"/>
      <c r="W5252" s="19"/>
      <c r="X5252" s="2"/>
      <c r="Y5252" s="4"/>
      <c r="Z5252" s="106"/>
      <c r="AA5252" s="114"/>
      <c r="AB5252" s="112"/>
      <c r="AC5252" s="178"/>
      <c r="AD5252" s="11"/>
      <c r="AE5252" s="106"/>
      <c r="AF5252" s="106"/>
      <c r="AG5252" s="106"/>
      <c r="AH5252" s="115"/>
      <c r="AI5252" s="116"/>
      <c r="AO5252" s="26"/>
      <c r="AP5252" s="26"/>
    </row>
    <row r="5253" spans="1:42" ht="15" customHeight="1" x14ac:dyDescent="0.25">
      <c r="A5253" s="105"/>
      <c r="B5253" s="106"/>
      <c r="C5253" s="2"/>
      <c r="D5253" s="2"/>
      <c r="E5253" s="106"/>
      <c r="F5253" s="107"/>
      <c r="G5253" s="108"/>
      <c r="H5253" s="109"/>
      <c r="I5253" s="109"/>
      <c r="J5253" s="110"/>
      <c r="K5253" s="117"/>
      <c r="L5253" s="178"/>
      <c r="M5253" s="178"/>
      <c r="N5253" s="106"/>
      <c r="O5253" s="111"/>
      <c r="P5253" s="111"/>
      <c r="Q5253" s="106"/>
      <c r="R5253" s="106"/>
      <c r="S5253" s="106"/>
      <c r="T5253" s="106"/>
      <c r="U5253" s="106"/>
      <c r="V5253" s="106"/>
      <c r="W5253" s="19"/>
      <c r="X5253" s="2"/>
      <c r="Y5253" s="4"/>
      <c r="Z5253" s="106"/>
      <c r="AA5253" s="114"/>
      <c r="AB5253" s="112"/>
      <c r="AC5253" s="178"/>
      <c r="AD5253" s="11"/>
      <c r="AE5253" s="106"/>
      <c r="AF5253" s="106"/>
      <c r="AG5253" s="106"/>
      <c r="AH5253" s="115"/>
      <c r="AI5253" s="116"/>
      <c r="AO5253" s="26"/>
      <c r="AP5253" s="26"/>
    </row>
    <row r="5254" spans="1:42" ht="15" customHeight="1" x14ac:dyDescent="0.25">
      <c r="A5254" s="105"/>
      <c r="B5254" s="106"/>
      <c r="C5254" s="2"/>
      <c r="D5254" s="2"/>
      <c r="E5254" s="106"/>
      <c r="F5254" s="107"/>
      <c r="G5254" s="108"/>
      <c r="H5254" s="109"/>
      <c r="I5254" s="109"/>
      <c r="J5254" s="110"/>
      <c r="K5254" s="117"/>
      <c r="L5254" s="178"/>
      <c r="M5254" s="178"/>
      <c r="N5254" s="106"/>
      <c r="O5254" s="111"/>
      <c r="P5254" s="111"/>
      <c r="Q5254" s="106"/>
      <c r="R5254" s="106"/>
      <c r="S5254" s="106"/>
      <c r="T5254" s="106"/>
      <c r="U5254" s="106"/>
      <c r="V5254" s="106"/>
      <c r="W5254" s="19"/>
      <c r="X5254" s="2"/>
      <c r="Y5254" s="4"/>
      <c r="Z5254" s="106"/>
      <c r="AA5254" s="114"/>
      <c r="AB5254" s="112"/>
      <c r="AC5254" s="178"/>
      <c r="AD5254" s="11"/>
      <c r="AE5254" s="106"/>
      <c r="AF5254" s="106"/>
      <c r="AG5254" s="106"/>
      <c r="AH5254" s="115"/>
      <c r="AI5254" s="116"/>
      <c r="AO5254" s="26"/>
      <c r="AP5254" s="26"/>
    </row>
    <row r="5255" spans="1:42" ht="15" customHeight="1" x14ac:dyDescent="0.25">
      <c r="A5255" s="105"/>
      <c r="B5255" s="106"/>
      <c r="C5255" s="2"/>
      <c r="D5255" s="2"/>
      <c r="E5255" s="106"/>
      <c r="F5255" s="107"/>
      <c r="G5255" s="108"/>
      <c r="H5255" s="109"/>
      <c r="I5255" s="109"/>
      <c r="J5255" s="110"/>
      <c r="K5255" s="117"/>
      <c r="L5255" s="178"/>
      <c r="M5255" s="178"/>
      <c r="N5255" s="106"/>
      <c r="O5255" s="111"/>
      <c r="P5255" s="111"/>
      <c r="Q5255" s="106"/>
      <c r="R5255" s="106"/>
      <c r="S5255" s="106"/>
      <c r="T5255" s="106"/>
      <c r="U5255" s="106"/>
      <c r="V5255" s="106"/>
      <c r="W5255" s="19"/>
      <c r="X5255" s="2"/>
      <c r="Y5255" s="4"/>
      <c r="Z5255" s="106"/>
      <c r="AA5255" s="114"/>
      <c r="AB5255" s="112"/>
      <c r="AC5255" s="178"/>
      <c r="AD5255" s="11"/>
      <c r="AE5255" s="106"/>
      <c r="AF5255" s="106"/>
      <c r="AG5255" s="106"/>
      <c r="AH5255" s="115"/>
      <c r="AI5255" s="116"/>
      <c r="AO5255" s="26"/>
      <c r="AP5255" s="26"/>
    </row>
    <row r="5256" spans="1:42" ht="15" customHeight="1" x14ac:dyDescent="0.25">
      <c r="A5256" s="105"/>
      <c r="B5256" s="106"/>
      <c r="C5256" s="2"/>
      <c r="D5256" s="2"/>
      <c r="E5256" s="106"/>
      <c r="F5256" s="107"/>
      <c r="G5256" s="108"/>
      <c r="H5256" s="109"/>
      <c r="I5256" s="109"/>
      <c r="J5256" s="110"/>
      <c r="K5256" s="117"/>
      <c r="L5256" s="178"/>
      <c r="M5256" s="178"/>
      <c r="N5256" s="106"/>
      <c r="O5256" s="111"/>
      <c r="P5256" s="111"/>
      <c r="Q5256" s="106"/>
      <c r="R5256" s="106"/>
      <c r="S5256" s="106"/>
      <c r="T5256" s="106"/>
      <c r="U5256" s="106"/>
      <c r="V5256" s="106"/>
      <c r="W5256" s="19"/>
      <c r="X5256" s="2"/>
      <c r="Y5256" s="4"/>
      <c r="Z5256" s="106"/>
      <c r="AA5256" s="114"/>
      <c r="AB5256" s="112"/>
      <c r="AC5256" s="178"/>
      <c r="AD5256" s="11"/>
      <c r="AE5256" s="106"/>
      <c r="AF5256" s="106"/>
      <c r="AG5256" s="106"/>
      <c r="AH5256" s="115"/>
      <c r="AI5256" s="116"/>
      <c r="AO5256" s="26"/>
      <c r="AP5256" s="26"/>
    </row>
    <row r="5257" spans="1:42" ht="15" customHeight="1" x14ac:dyDescent="0.25">
      <c r="A5257" s="105"/>
      <c r="B5257" s="106"/>
      <c r="C5257" s="2"/>
      <c r="D5257" s="2"/>
      <c r="E5257" s="106"/>
      <c r="F5257" s="107"/>
      <c r="G5257" s="108"/>
      <c r="H5257" s="109"/>
      <c r="I5257" s="109"/>
      <c r="J5257" s="110"/>
      <c r="K5257" s="117"/>
      <c r="L5257" s="178"/>
      <c r="M5257" s="178"/>
      <c r="N5257" s="106"/>
      <c r="O5257" s="111"/>
      <c r="P5257" s="111"/>
      <c r="Q5257" s="106"/>
      <c r="R5257" s="106"/>
      <c r="S5257" s="106"/>
      <c r="T5257" s="106"/>
      <c r="U5257" s="106"/>
      <c r="V5257" s="106"/>
      <c r="W5257" s="19"/>
      <c r="X5257" s="2"/>
      <c r="Y5257" s="4"/>
      <c r="Z5257" s="106"/>
      <c r="AA5257" s="114"/>
      <c r="AB5257" s="112"/>
      <c r="AC5257" s="178"/>
      <c r="AD5257" s="11"/>
      <c r="AE5257" s="106"/>
      <c r="AF5257" s="106"/>
      <c r="AG5257" s="106"/>
      <c r="AH5257" s="115"/>
      <c r="AI5257" s="116"/>
      <c r="AO5257" s="26"/>
      <c r="AP5257" s="26"/>
    </row>
    <row r="5258" spans="1:42" ht="15" customHeight="1" x14ac:dyDescent="0.25">
      <c r="A5258" s="105"/>
      <c r="B5258" s="106"/>
      <c r="C5258" s="2"/>
      <c r="D5258" s="2"/>
      <c r="E5258" s="106"/>
      <c r="F5258" s="107"/>
      <c r="G5258" s="108"/>
      <c r="H5258" s="109"/>
      <c r="I5258" s="109"/>
      <c r="J5258" s="110"/>
      <c r="K5258" s="117"/>
      <c r="L5258" s="178"/>
      <c r="M5258" s="178"/>
      <c r="N5258" s="106"/>
      <c r="O5258" s="111"/>
      <c r="P5258" s="111"/>
      <c r="Q5258" s="106"/>
      <c r="R5258" s="106"/>
      <c r="S5258" s="106"/>
      <c r="T5258" s="106"/>
      <c r="U5258" s="106"/>
      <c r="V5258" s="106"/>
      <c r="W5258" s="19"/>
      <c r="X5258" s="2"/>
      <c r="Y5258" s="4"/>
      <c r="Z5258" s="106"/>
      <c r="AA5258" s="114"/>
      <c r="AB5258" s="112"/>
      <c r="AC5258" s="178"/>
      <c r="AD5258" s="11"/>
      <c r="AE5258" s="106"/>
      <c r="AF5258" s="106"/>
      <c r="AG5258" s="106"/>
      <c r="AH5258" s="115"/>
      <c r="AI5258" s="116"/>
      <c r="AO5258" s="26"/>
      <c r="AP5258" s="26"/>
    </row>
    <row r="5259" spans="1:42" ht="15" customHeight="1" x14ac:dyDescent="0.25">
      <c r="A5259" s="105"/>
      <c r="B5259" s="106"/>
      <c r="C5259" s="2"/>
      <c r="D5259" s="2"/>
      <c r="E5259" s="106"/>
      <c r="F5259" s="107"/>
      <c r="G5259" s="108"/>
      <c r="H5259" s="109"/>
      <c r="I5259" s="109"/>
      <c r="J5259" s="110"/>
      <c r="K5259" s="117"/>
      <c r="L5259" s="178"/>
      <c r="M5259" s="178"/>
      <c r="N5259" s="106"/>
      <c r="O5259" s="111"/>
      <c r="P5259" s="111"/>
      <c r="Q5259" s="106"/>
      <c r="R5259" s="106"/>
      <c r="S5259" s="106"/>
      <c r="T5259" s="106"/>
      <c r="U5259" s="106"/>
      <c r="V5259" s="106"/>
      <c r="W5259" s="19"/>
      <c r="X5259" s="2"/>
      <c r="Y5259" s="4"/>
      <c r="Z5259" s="106"/>
      <c r="AA5259" s="114"/>
      <c r="AB5259" s="112"/>
      <c r="AC5259" s="178"/>
      <c r="AD5259" s="11"/>
      <c r="AE5259" s="106"/>
      <c r="AF5259" s="106"/>
      <c r="AG5259" s="106"/>
      <c r="AH5259" s="115"/>
      <c r="AI5259" s="116"/>
      <c r="AO5259" s="26"/>
      <c r="AP5259" s="26"/>
    </row>
    <row r="5260" spans="1:42" ht="15" customHeight="1" x14ac:dyDescent="0.25">
      <c r="A5260" s="105"/>
      <c r="B5260" s="106"/>
      <c r="C5260" s="2"/>
      <c r="D5260" s="2"/>
      <c r="E5260" s="106"/>
      <c r="F5260" s="107"/>
      <c r="G5260" s="108"/>
      <c r="H5260" s="109"/>
      <c r="I5260" s="109"/>
      <c r="J5260" s="110"/>
      <c r="K5260" s="117"/>
      <c r="L5260" s="178"/>
      <c r="M5260" s="178"/>
      <c r="N5260" s="106"/>
      <c r="O5260" s="111"/>
      <c r="P5260" s="111"/>
      <c r="Q5260" s="106"/>
      <c r="R5260" s="106"/>
      <c r="S5260" s="106"/>
      <c r="T5260" s="106"/>
      <c r="U5260" s="106"/>
      <c r="V5260" s="106"/>
      <c r="W5260" s="19"/>
      <c r="X5260" s="2"/>
      <c r="Y5260" s="4"/>
      <c r="Z5260" s="106"/>
      <c r="AA5260" s="114"/>
      <c r="AB5260" s="112"/>
      <c r="AC5260" s="178"/>
      <c r="AD5260" s="11"/>
      <c r="AE5260" s="106"/>
      <c r="AF5260" s="106"/>
      <c r="AG5260" s="106"/>
      <c r="AH5260" s="115"/>
      <c r="AI5260" s="116"/>
      <c r="AO5260" s="26"/>
      <c r="AP5260" s="26"/>
    </row>
    <row r="5261" spans="1:42" ht="15" customHeight="1" x14ac:dyDescent="0.25">
      <c r="A5261" s="105"/>
      <c r="B5261" s="106"/>
      <c r="C5261" s="2"/>
      <c r="D5261" s="2"/>
      <c r="E5261" s="106"/>
      <c r="F5261" s="107"/>
      <c r="G5261" s="108"/>
      <c r="H5261" s="109"/>
      <c r="I5261" s="109"/>
      <c r="J5261" s="110"/>
      <c r="K5261" s="117"/>
      <c r="L5261" s="178"/>
      <c r="M5261" s="178"/>
      <c r="N5261" s="106"/>
      <c r="O5261" s="111"/>
      <c r="P5261" s="111"/>
      <c r="Q5261" s="106"/>
      <c r="R5261" s="106"/>
      <c r="S5261" s="106"/>
      <c r="T5261" s="106"/>
      <c r="U5261" s="106"/>
      <c r="V5261" s="106"/>
      <c r="W5261" s="19"/>
      <c r="X5261" s="2"/>
      <c r="Y5261" s="4"/>
      <c r="Z5261" s="106"/>
      <c r="AA5261" s="114"/>
      <c r="AB5261" s="112"/>
      <c r="AC5261" s="178"/>
      <c r="AD5261" s="11"/>
      <c r="AE5261" s="106"/>
      <c r="AF5261" s="106"/>
      <c r="AG5261" s="106"/>
      <c r="AH5261" s="115"/>
      <c r="AI5261" s="116"/>
      <c r="AO5261" s="26"/>
      <c r="AP5261" s="26"/>
    </row>
    <row r="5262" spans="1:42" ht="15" customHeight="1" x14ac:dyDescent="0.25">
      <c r="A5262" s="105"/>
      <c r="B5262" s="106"/>
      <c r="C5262" s="2"/>
      <c r="D5262" s="2"/>
      <c r="E5262" s="106"/>
      <c r="F5262" s="107"/>
      <c r="G5262" s="108"/>
      <c r="H5262" s="109"/>
      <c r="I5262" s="109"/>
      <c r="J5262" s="110"/>
      <c r="K5262" s="117"/>
      <c r="L5262" s="178"/>
      <c r="M5262" s="178"/>
      <c r="N5262" s="106"/>
      <c r="O5262" s="111"/>
      <c r="P5262" s="111"/>
      <c r="Q5262" s="106"/>
      <c r="R5262" s="106"/>
      <c r="S5262" s="106"/>
      <c r="T5262" s="106"/>
      <c r="U5262" s="106"/>
      <c r="V5262" s="106"/>
      <c r="W5262" s="19"/>
      <c r="X5262" s="2"/>
      <c r="Y5262" s="4"/>
      <c r="Z5262" s="106"/>
      <c r="AA5262" s="114"/>
      <c r="AB5262" s="112"/>
      <c r="AC5262" s="178"/>
      <c r="AD5262" s="11"/>
      <c r="AE5262" s="106"/>
      <c r="AF5262" s="106"/>
      <c r="AG5262" s="106"/>
      <c r="AH5262" s="115"/>
      <c r="AI5262" s="116"/>
      <c r="AO5262" s="26"/>
      <c r="AP5262" s="26"/>
    </row>
    <row r="5263" spans="1:42" ht="15" customHeight="1" x14ac:dyDescent="0.25">
      <c r="A5263" s="105"/>
      <c r="B5263" s="106"/>
      <c r="C5263" s="2"/>
      <c r="D5263" s="2"/>
      <c r="E5263" s="106"/>
      <c r="F5263" s="107"/>
      <c r="G5263" s="108"/>
      <c r="H5263" s="109"/>
      <c r="I5263" s="109"/>
      <c r="J5263" s="110"/>
      <c r="K5263" s="117"/>
      <c r="L5263" s="178"/>
      <c r="M5263" s="178"/>
      <c r="N5263" s="106"/>
      <c r="O5263" s="111"/>
      <c r="P5263" s="111"/>
      <c r="Q5263" s="106"/>
      <c r="R5263" s="106"/>
      <c r="S5263" s="106"/>
      <c r="T5263" s="106"/>
      <c r="U5263" s="106"/>
      <c r="V5263" s="106"/>
      <c r="W5263" s="19"/>
      <c r="X5263" s="2"/>
      <c r="Y5263" s="4"/>
      <c r="Z5263" s="106"/>
      <c r="AA5263" s="114"/>
      <c r="AB5263" s="112"/>
      <c r="AC5263" s="178"/>
      <c r="AD5263" s="11"/>
      <c r="AE5263" s="106"/>
      <c r="AF5263" s="106"/>
      <c r="AG5263" s="106"/>
      <c r="AH5263" s="115"/>
      <c r="AI5263" s="116"/>
      <c r="AO5263" s="26"/>
      <c r="AP5263" s="26"/>
    </row>
    <row r="5264" spans="1:42" ht="15" customHeight="1" x14ac:dyDescent="0.25">
      <c r="A5264" s="105"/>
      <c r="B5264" s="106"/>
      <c r="C5264" s="2"/>
      <c r="D5264" s="2"/>
      <c r="E5264" s="106"/>
      <c r="F5264" s="107"/>
      <c r="G5264" s="108"/>
      <c r="H5264" s="109"/>
      <c r="I5264" s="109"/>
      <c r="J5264" s="110"/>
      <c r="K5264" s="117"/>
      <c r="L5264" s="178"/>
      <c r="M5264" s="178"/>
      <c r="N5264" s="106"/>
      <c r="O5264" s="111"/>
      <c r="P5264" s="111"/>
      <c r="Q5264" s="106"/>
      <c r="R5264" s="106"/>
      <c r="S5264" s="106"/>
      <c r="T5264" s="106"/>
      <c r="U5264" s="106"/>
      <c r="V5264" s="106"/>
      <c r="W5264" s="19"/>
      <c r="X5264" s="2"/>
      <c r="Y5264" s="4"/>
      <c r="Z5264" s="106"/>
      <c r="AA5264" s="114"/>
      <c r="AB5264" s="112"/>
      <c r="AC5264" s="178"/>
      <c r="AD5264" s="11"/>
      <c r="AE5264" s="106"/>
      <c r="AF5264" s="106"/>
      <c r="AG5264" s="106"/>
      <c r="AH5264" s="115"/>
      <c r="AI5264" s="116"/>
      <c r="AO5264" s="26"/>
      <c r="AP5264" s="26"/>
    </row>
    <row r="5265" spans="1:42" ht="15" customHeight="1" x14ac:dyDescent="0.25">
      <c r="A5265" s="105"/>
      <c r="B5265" s="106"/>
      <c r="C5265" s="2"/>
      <c r="D5265" s="2"/>
      <c r="E5265" s="106"/>
      <c r="F5265" s="107"/>
      <c r="G5265" s="108"/>
      <c r="H5265" s="109"/>
      <c r="I5265" s="109"/>
      <c r="J5265" s="110"/>
      <c r="K5265" s="117"/>
      <c r="L5265" s="178"/>
      <c r="M5265" s="178"/>
      <c r="N5265" s="106"/>
      <c r="O5265" s="111"/>
      <c r="P5265" s="111"/>
      <c r="Q5265" s="106"/>
      <c r="R5265" s="106"/>
      <c r="S5265" s="106"/>
      <c r="T5265" s="106"/>
      <c r="U5265" s="106"/>
      <c r="V5265" s="106"/>
      <c r="W5265" s="19"/>
      <c r="X5265" s="2"/>
      <c r="Y5265" s="4"/>
      <c r="Z5265" s="106"/>
      <c r="AA5265" s="114"/>
      <c r="AB5265" s="112"/>
      <c r="AC5265" s="178"/>
      <c r="AD5265" s="11"/>
      <c r="AE5265" s="106"/>
      <c r="AF5265" s="106"/>
      <c r="AG5265" s="106"/>
      <c r="AH5265" s="115"/>
      <c r="AI5265" s="116"/>
      <c r="AO5265" s="26"/>
      <c r="AP5265" s="26"/>
    </row>
    <row r="5266" spans="1:42" ht="15" customHeight="1" x14ac:dyDescent="0.25">
      <c r="A5266" s="105"/>
      <c r="B5266" s="106"/>
      <c r="C5266" s="2"/>
      <c r="D5266" s="2"/>
      <c r="E5266" s="106"/>
      <c r="F5266" s="107"/>
      <c r="G5266" s="108"/>
      <c r="H5266" s="109"/>
      <c r="I5266" s="109"/>
      <c r="J5266" s="110"/>
      <c r="K5266" s="117"/>
      <c r="L5266" s="178"/>
      <c r="M5266" s="178"/>
      <c r="N5266" s="106"/>
      <c r="O5266" s="111"/>
      <c r="P5266" s="111"/>
      <c r="Q5266" s="106"/>
      <c r="R5266" s="106"/>
      <c r="S5266" s="106"/>
      <c r="T5266" s="106"/>
      <c r="U5266" s="106"/>
      <c r="V5266" s="106"/>
      <c r="W5266" s="19"/>
      <c r="X5266" s="2"/>
      <c r="Y5266" s="4"/>
      <c r="Z5266" s="106"/>
      <c r="AA5266" s="114"/>
      <c r="AB5266" s="112"/>
      <c r="AC5266" s="178"/>
      <c r="AD5266" s="11"/>
      <c r="AE5266" s="106"/>
      <c r="AF5266" s="106"/>
      <c r="AG5266" s="106"/>
      <c r="AH5266" s="115"/>
      <c r="AI5266" s="116"/>
      <c r="AO5266" s="26"/>
      <c r="AP5266" s="26"/>
    </row>
    <row r="5267" spans="1:42" ht="15" customHeight="1" x14ac:dyDescent="0.25">
      <c r="A5267" s="105"/>
      <c r="B5267" s="106"/>
      <c r="C5267" s="2"/>
      <c r="D5267" s="2"/>
      <c r="E5267" s="106"/>
      <c r="F5267" s="107"/>
      <c r="G5267" s="108"/>
      <c r="H5267" s="109"/>
      <c r="I5267" s="109"/>
      <c r="J5267" s="110"/>
      <c r="K5267" s="117"/>
      <c r="L5267" s="178"/>
      <c r="M5267" s="178"/>
      <c r="N5267" s="106"/>
      <c r="O5267" s="111"/>
      <c r="P5267" s="111"/>
      <c r="Q5267" s="106"/>
      <c r="R5267" s="106"/>
      <c r="S5267" s="106"/>
      <c r="T5267" s="106"/>
      <c r="U5267" s="106"/>
      <c r="V5267" s="106"/>
      <c r="W5267" s="19"/>
      <c r="X5267" s="2"/>
      <c r="Y5267" s="4"/>
      <c r="Z5267" s="106"/>
      <c r="AA5267" s="114"/>
      <c r="AB5267" s="112"/>
      <c r="AC5267" s="178"/>
      <c r="AD5267" s="11"/>
      <c r="AE5267" s="106"/>
      <c r="AF5267" s="106"/>
      <c r="AG5267" s="106"/>
      <c r="AH5267" s="115"/>
      <c r="AI5267" s="116"/>
      <c r="AO5267" s="26"/>
      <c r="AP5267" s="26"/>
    </row>
    <row r="5268" spans="1:42" ht="15" customHeight="1" x14ac:dyDescent="0.25">
      <c r="A5268" s="105"/>
      <c r="B5268" s="106"/>
      <c r="C5268" s="2"/>
      <c r="D5268" s="2"/>
      <c r="E5268" s="106"/>
      <c r="F5268" s="107"/>
      <c r="G5268" s="108"/>
      <c r="H5268" s="109"/>
      <c r="I5268" s="109"/>
      <c r="J5268" s="110"/>
      <c r="K5268" s="117"/>
      <c r="L5268" s="178"/>
      <c r="M5268" s="178"/>
      <c r="N5268" s="106"/>
      <c r="O5268" s="111"/>
      <c r="P5268" s="111"/>
      <c r="Q5268" s="106"/>
      <c r="R5268" s="106"/>
      <c r="S5268" s="106"/>
      <c r="T5268" s="106"/>
      <c r="U5268" s="106"/>
      <c r="V5268" s="106"/>
      <c r="W5268" s="19"/>
      <c r="X5268" s="2"/>
      <c r="Y5268" s="4"/>
      <c r="Z5268" s="106"/>
      <c r="AA5268" s="114"/>
      <c r="AB5268" s="112"/>
      <c r="AC5268" s="178"/>
      <c r="AD5268" s="11"/>
      <c r="AE5268" s="106"/>
      <c r="AF5268" s="106"/>
      <c r="AG5268" s="106"/>
      <c r="AH5268" s="115"/>
      <c r="AI5268" s="116"/>
      <c r="AO5268" s="26"/>
      <c r="AP5268" s="26"/>
    </row>
    <row r="5269" spans="1:42" ht="15" customHeight="1" x14ac:dyDescent="0.25">
      <c r="A5269" s="105"/>
      <c r="B5269" s="106"/>
      <c r="C5269" s="2"/>
      <c r="D5269" s="2"/>
      <c r="E5269" s="106"/>
      <c r="F5269" s="107"/>
      <c r="G5269" s="108"/>
      <c r="H5269" s="109"/>
      <c r="I5269" s="109"/>
      <c r="J5269" s="110"/>
      <c r="K5269" s="117"/>
      <c r="L5269" s="178"/>
      <c r="M5269" s="178"/>
      <c r="N5269" s="106"/>
      <c r="O5269" s="111"/>
      <c r="P5269" s="111"/>
      <c r="Q5269" s="106"/>
      <c r="R5269" s="106"/>
      <c r="S5269" s="106"/>
      <c r="T5269" s="106"/>
      <c r="U5269" s="106"/>
      <c r="V5269" s="106"/>
      <c r="W5269" s="19"/>
      <c r="X5269" s="2"/>
      <c r="Y5269" s="4"/>
      <c r="Z5269" s="106"/>
      <c r="AA5269" s="114"/>
      <c r="AB5269" s="112"/>
      <c r="AC5269" s="178"/>
      <c r="AD5269" s="11"/>
      <c r="AE5269" s="106"/>
      <c r="AF5269" s="106"/>
      <c r="AG5269" s="106"/>
      <c r="AH5269" s="115"/>
      <c r="AI5269" s="116"/>
      <c r="AO5269" s="26"/>
      <c r="AP5269" s="26"/>
    </row>
    <row r="5270" spans="1:42" ht="15" customHeight="1" x14ac:dyDescent="0.25">
      <c r="A5270" s="105"/>
      <c r="B5270" s="106"/>
      <c r="C5270" s="2"/>
      <c r="D5270" s="2"/>
      <c r="E5270" s="106"/>
      <c r="F5270" s="107"/>
      <c r="G5270" s="108"/>
      <c r="H5270" s="109"/>
      <c r="I5270" s="109"/>
      <c r="J5270" s="110"/>
      <c r="K5270" s="117"/>
      <c r="L5270" s="178"/>
      <c r="M5270" s="178"/>
      <c r="N5270" s="106"/>
      <c r="O5270" s="111"/>
      <c r="P5270" s="111"/>
      <c r="Q5270" s="106"/>
      <c r="R5270" s="106"/>
      <c r="S5270" s="106"/>
      <c r="T5270" s="106"/>
      <c r="U5270" s="106"/>
      <c r="V5270" s="106"/>
      <c r="W5270" s="19"/>
      <c r="X5270" s="2"/>
      <c r="Y5270" s="4"/>
      <c r="Z5270" s="106"/>
      <c r="AA5270" s="114"/>
      <c r="AB5270" s="112"/>
      <c r="AC5270" s="178"/>
      <c r="AD5270" s="11"/>
      <c r="AE5270" s="106"/>
      <c r="AF5270" s="106"/>
      <c r="AG5270" s="106"/>
      <c r="AH5270" s="115"/>
      <c r="AI5270" s="116"/>
      <c r="AO5270" s="26"/>
      <c r="AP5270" s="26"/>
    </row>
    <row r="5271" spans="1:42" ht="15" customHeight="1" x14ac:dyDescent="0.25">
      <c r="A5271" s="105"/>
      <c r="B5271" s="106"/>
      <c r="C5271" s="2"/>
      <c r="D5271" s="2"/>
      <c r="E5271" s="106"/>
      <c r="F5271" s="107"/>
      <c r="G5271" s="108"/>
      <c r="H5271" s="109"/>
      <c r="I5271" s="109"/>
      <c r="J5271" s="110"/>
      <c r="K5271" s="117"/>
      <c r="L5271" s="178"/>
      <c r="M5271" s="178"/>
      <c r="N5271" s="106"/>
      <c r="O5271" s="111"/>
      <c r="P5271" s="111"/>
      <c r="Q5271" s="106"/>
      <c r="R5271" s="106"/>
      <c r="S5271" s="106"/>
      <c r="T5271" s="106"/>
      <c r="U5271" s="106"/>
      <c r="V5271" s="106"/>
      <c r="W5271" s="19"/>
      <c r="X5271" s="2"/>
      <c r="Y5271" s="4"/>
      <c r="Z5271" s="106"/>
      <c r="AA5271" s="114"/>
      <c r="AB5271" s="112"/>
      <c r="AC5271" s="178"/>
      <c r="AD5271" s="11"/>
      <c r="AE5271" s="106"/>
      <c r="AF5271" s="106"/>
      <c r="AG5271" s="106"/>
      <c r="AH5271" s="115"/>
      <c r="AI5271" s="116"/>
      <c r="AO5271" s="26"/>
      <c r="AP5271" s="26"/>
    </row>
    <row r="5272" spans="1:42" ht="15" customHeight="1" x14ac:dyDescent="0.25">
      <c r="A5272" s="105"/>
      <c r="B5272" s="106"/>
      <c r="C5272" s="2"/>
      <c r="D5272" s="2"/>
      <c r="E5272" s="106"/>
      <c r="F5272" s="107"/>
      <c r="G5272" s="108"/>
      <c r="H5272" s="109"/>
      <c r="I5272" s="109"/>
      <c r="J5272" s="110"/>
      <c r="K5272" s="117"/>
      <c r="L5272" s="178"/>
      <c r="M5272" s="178"/>
      <c r="N5272" s="106"/>
      <c r="O5272" s="111"/>
      <c r="P5272" s="111"/>
      <c r="Q5272" s="106"/>
      <c r="R5272" s="106"/>
      <c r="S5272" s="106"/>
      <c r="T5272" s="106"/>
      <c r="U5272" s="106"/>
      <c r="V5272" s="106"/>
      <c r="W5272" s="19"/>
      <c r="X5272" s="2"/>
      <c r="Y5272" s="4"/>
      <c r="Z5272" s="106"/>
      <c r="AA5272" s="114"/>
      <c r="AB5272" s="112"/>
      <c r="AC5272" s="178"/>
      <c r="AD5272" s="11"/>
      <c r="AE5272" s="106"/>
      <c r="AF5272" s="106"/>
      <c r="AG5272" s="106"/>
      <c r="AH5272" s="115"/>
      <c r="AI5272" s="116"/>
      <c r="AO5272" s="26"/>
      <c r="AP5272" s="26"/>
    </row>
    <row r="5273" spans="1:42" ht="15" customHeight="1" x14ac:dyDescent="0.25">
      <c r="A5273" s="105"/>
      <c r="B5273" s="106"/>
      <c r="C5273" s="2"/>
      <c r="D5273" s="2"/>
      <c r="E5273" s="106"/>
      <c r="F5273" s="107"/>
      <c r="G5273" s="108"/>
      <c r="H5273" s="109"/>
      <c r="I5273" s="109"/>
      <c r="J5273" s="110"/>
      <c r="K5273" s="117"/>
      <c r="L5273" s="178"/>
      <c r="M5273" s="178"/>
      <c r="N5273" s="106"/>
      <c r="O5273" s="111"/>
      <c r="P5273" s="111"/>
      <c r="Q5273" s="106"/>
      <c r="R5273" s="106"/>
      <c r="S5273" s="106"/>
      <c r="T5273" s="106"/>
      <c r="U5273" s="106"/>
      <c r="V5273" s="106"/>
      <c r="W5273" s="19"/>
      <c r="X5273" s="2"/>
      <c r="Y5273" s="4"/>
      <c r="Z5273" s="106"/>
      <c r="AA5273" s="114"/>
      <c r="AB5273" s="112"/>
      <c r="AC5273" s="178"/>
      <c r="AD5273" s="11"/>
      <c r="AE5273" s="106"/>
      <c r="AF5273" s="106"/>
      <c r="AG5273" s="106"/>
      <c r="AH5273" s="115"/>
      <c r="AI5273" s="116"/>
      <c r="AO5273" s="26"/>
      <c r="AP5273" s="26"/>
    </row>
    <row r="5274" spans="1:42" ht="15" customHeight="1" x14ac:dyDescent="0.25">
      <c r="A5274" s="105"/>
      <c r="B5274" s="106"/>
      <c r="C5274" s="2"/>
      <c r="D5274" s="2"/>
      <c r="E5274" s="106"/>
      <c r="F5274" s="107"/>
      <c r="G5274" s="108"/>
      <c r="H5274" s="109"/>
      <c r="I5274" s="109"/>
      <c r="J5274" s="110"/>
      <c r="K5274" s="117"/>
      <c r="L5274" s="178"/>
      <c r="M5274" s="178"/>
      <c r="N5274" s="106"/>
      <c r="O5274" s="111"/>
      <c r="P5274" s="111"/>
      <c r="Q5274" s="106"/>
      <c r="R5274" s="106"/>
      <c r="S5274" s="106"/>
      <c r="T5274" s="106"/>
      <c r="U5274" s="106"/>
      <c r="V5274" s="106"/>
      <c r="W5274" s="19"/>
      <c r="X5274" s="2"/>
      <c r="Y5274" s="4"/>
      <c r="Z5274" s="106"/>
      <c r="AA5274" s="114"/>
      <c r="AB5274" s="112"/>
      <c r="AC5274" s="178"/>
      <c r="AD5274" s="11"/>
      <c r="AE5274" s="106"/>
      <c r="AF5274" s="106"/>
      <c r="AG5274" s="106"/>
      <c r="AH5274" s="115"/>
      <c r="AI5274" s="116"/>
      <c r="AO5274" s="26"/>
      <c r="AP5274" s="26"/>
    </row>
    <row r="5275" spans="1:42" ht="15" customHeight="1" x14ac:dyDescent="0.25">
      <c r="A5275" s="105"/>
      <c r="B5275" s="106"/>
      <c r="C5275" s="2"/>
      <c r="D5275" s="2"/>
      <c r="E5275" s="106"/>
      <c r="F5275" s="107"/>
      <c r="G5275" s="108"/>
      <c r="H5275" s="109"/>
      <c r="I5275" s="109"/>
      <c r="J5275" s="110"/>
      <c r="K5275" s="117"/>
      <c r="L5275" s="178"/>
      <c r="M5275" s="178"/>
      <c r="N5275" s="106"/>
      <c r="O5275" s="111"/>
      <c r="P5275" s="111"/>
      <c r="Q5275" s="106"/>
      <c r="R5275" s="106"/>
      <c r="S5275" s="106"/>
      <c r="T5275" s="106"/>
      <c r="U5275" s="106"/>
      <c r="V5275" s="106"/>
      <c r="W5275" s="19"/>
      <c r="X5275" s="2"/>
      <c r="Y5275" s="4"/>
      <c r="Z5275" s="106"/>
      <c r="AA5275" s="114"/>
      <c r="AB5275" s="112"/>
      <c r="AC5275" s="178"/>
      <c r="AD5275" s="11"/>
      <c r="AE5275" s="106"/>
      <c r="AF5275" s="106"/>
      <c r="AG5275" s="106"/>
      <c r="AH5275" s="115"/>
      <c r="AI5275" s="116"/>
      <c r="AO5275" s="26"/>
      <c r="AP5275" s="26"/>
    </row>
    <row r="5276" spans="1:42" ht="15" customHeight="1" x14ac:dyDescent="0.25">
      <c r="A5276" s="105"/>
      <c r="B5276" s="106"/>
      <c r="C5276" s="2"/>
      <c r="D5276" s="2"/>
      <c r="E5276" s="106"/>
      <c r="F5276" s="107"/>
      <c r="G5276" s="108"/>
      <c r="H5276" s="109"/>
      <c r="I5276" s="109"/>
      <c r="J5276" s="110"/>
      <c r="K5276" s="117"/>
      <c r="L5276" s="178"/>
      <c r="M5276" s="178"/>
      <c r="N5276" s="106"/>
      <c r="O5276" s="111"/>
      <c r="P5276" s="111"/>
      <c r="Q5276" s="106"/>
      <c r="R5276" s="106"/>
      <c r="S5276" s="106"/>
      <c r="T5276" s="106"/>
      <c r="U5276" s="106"/>
      <c r="V5276" s="106"/>
      <c r="W5276" s="19"/>
      <c r="X5276" s="2"/>
      <c r="Y5276" s="4"/>
      <c r="Z5276" s="106"/>
      <c r="AA5276" s="114"/>
      <c r="AB5276" s="112"/>
      <c r="AC5276" s="178"/>
      <c r="AD5276" s="11"/>
      <c r="AE5276" s="106"/>
      <c r="AF5276" s="106"/>
      <c r="AG5276" s="106"/>
      <c r="AH5276" s="115"/>
      <c r="AI5276" s="116"/>
      <c r="AO5276" s="26"/>
      <c r="AP5276" s="26"/>
    </row>
    <row r="5277" spans="1:42" ht="15" customHeight="1" x14ac:dyDescent="0.25">
      <c r="A5277" s="105"/>
      <c r="B5277" s="106"/>
      <c r="C5277" s="2"/>
      <c r="D5277" s="2"/>
      <c r="E5277" s="106"/>
      <c r="F5277" s="107"/>
      <c r="G5277" s="108"/>
      <c r="H5277" s="109"/>
      <c r="I5277" s="109"/>
      <c r="J5277" s="110"/>
      <c r="K5277" s="117"/>
      <c r="L5277" s="178"/>
      <c r="M5277" s="178"/>
      <c r="N5277" s="106"/>
      <c r="O5277" s="111"/>
      <c r="P5277" s="111"/>
      <c r="Q5277" s="106"/>
      <c r="R5277" s="106"/>
      <c r="S5277" s="106"/>
      <c r="T5277" s="106"/>
      <c r="U5277" s="106"/>
      <c r="V5277" s="106"/>
      <c r="W5277" s="19"/>
      <c r="X5277" s="2"/>
      <c r="Y5277" s="4"/>
      <c r="Z5277" s="106"/>
      <c r="AA5277" s="114"/>
      <c r="AB5277" s="112"/>
      <c r="AC5277" s="178"/>
      <c r="AD5277" s="11"/>
      <c r="AE5277" s="106"/>
      <c r="AF5277" s="106"/>
      <c r="AG5277" s="106"/>
      <c r="AH5277" s="115"/>
      <c r="AI5277" s="116"/>
      <c r="AO5277" s="26"/>
      <c r="AP5277" s="26"/>
    </row>
    <row r="5278" spans="1:42" ht="15" customHeight="1" x14ac:dyDescent="0.25">
      <c r="A5278" s="105"/>
      <c r="B5278" s="106"/>
      <c r="C5278" s="2"/>
      <c r="D5278" s="2"/>
      <c r="E5278" s="106"/>
      <c r="F5278" s="107"/>
      <c r="G5278" s="108"/>
      <c r="H5278" s="109"/>
      <c r="I5278" s="109"/>
      <c r="J5278" s="110"/>
      <c r="K5278" s="117"/>
      <c r="L5278" s="178"/>
      <c r="M5278" s="178"/>
      <c r="N5278" s="106"/>
      <c r="O5278" s="111"/>
      <c r="P5278" s="111"/>
      <c r="Q5278" s="106"/>
      <c r="R5278" s="106"/>
      <c r="S5278" s="106"/>
      <c r="T5278" s="106"/>
      <c r="U5278" s="106"/>
      <c r="V5278" s="106"/>
      <c r="W5278" s="19"/>
      <c r="X5278" s="2"/>
      <c r="Y5278" s="4"/>
      <c r="Z5278" s="106"/>
      <c r="AA5278" s="114"/>
      <c r="AB5278" s="112"/>
      <c r="AC5278" s="178"/>
      <c r="AD5278" s="11"/>
      <c r="AE5278" s="106"/>
      <c r="AF5278" s="106"/>
      <c r="AG5278" s="106"/>
      <c r="AH5278" s="115"/>
      <c r="AI5278" s="116"/>
      <c r="AO5278" s="26"/>
      <c r="AP5278" s="26"/>
    </row>
    <row r="5279" spans="1:42" ht="15" customHeight="1" x14ac:dyDescent="0.25">
      <c r="A5279" s="105"/>
      <c r="B5279" s="106"/>
      <c r="C5279" s="2"/>
      <c r="D5279" s="2"/>
      <c r="E5279" s="106"/>
      <c r="F5279" s="107"/>
      <c r="G5279" s="108"/>
      <c r="H5279" s="109"/>
      <c r="I5279" s="109"/>
      <c r="J5279" s="110"/>
      <c r="K5279" s="117"/>
      <c r="L5279" s="178"/>
      <c r="M5279" s="178"/>
      <c r="N5279" s="106"/>
      <c r="O5279" s="111"/>
      <c r="P5279" s="111"/>
      <c r="Q5279" s="106"/>
      <c r="R5279" s="106"/>
      <c r="S5279" s="106"/>
      <c r="T5279" s="106"/>
      <c r="U5279" s="106"/>
      <c r="V5279" s="106"/>
      <c r="W5279" s="19"/>
      <c r="X5279" s="2"/>
      <c r="Y5279" s="4"/>
      <c r="Z5279" s="106"/>
      <c r="AA5279" s="114"/>
      <c r="AB5279" s="112"/>
      <c r="AC5279" s="178"/>
      <c r="AD5279" s="11"/>
      <c r="AE5279" s="106"/>
      <c r="AF5279" s="106"/>
      <c r="AG5279" s="106"/>
      <c r="AH5279" s="115"/>
      <c r="AI5279" s="116"/>
      <c r="AO5279" s="26"/>
      <c r="AP5279" s="26"/>
    </row>
    <row r="5280" spans="1:42" ht="15" customHeight="1" x14ac:dyDescent="0.25">
      <c r="A5280" s="105"/>
      <c r="B5280" s="106"/>
      <c r="C5280" s="2"/>
      <c r="D5280" s="2"/>
      <c r="E5280" s="106"/>
      <c r="F5280" s="107"/>
      <c r="G5280" s="108"/>
      <c r="H5280" s="109"/>
      <c r="I5280" s="109"/>
      <c r="J5280" s="110"/>
      <c r="K5280" s="117"/>
      <c r="L5280" s="178"/>
      <c r="M5280" s="178"/>
      <c r="N5280" s="106"/>
      <c r="O5280" s="111"/>
      <c r="P5280" s="111"/>
      <c r="Q5280" s="106"/>
      <c r="R5280" s="106"/>
      <c r="S5280" s="106"/>
      <c r="T5280" s="106"/>
      <c r="U5280" s="106"/>
      <c r="V5280" s="106"/>
      <c r="W5280" s="19"/>
      <c r="X5280" s="2"/>
      <c r="Y5280" s="4"/>
      <c r="Z5280" s="106"/>
      <c r="AA5280" s="114"/>
      <c r="AB5280" s="112"/>
      <c r="AC5280" s="178"/>
      <c r="AD5280" s="11"/>
      <c r="AE5280" s="106"/>
      <c r="AF5280" s="106"/>
      <c r="AG5280" s="106"/>
      <c r="AH5280" s="115"/>
      <c r="AI5280" s="116"/>
      <c r="AO5280" s="26"/>
      <c r="AP5280" s="26"/>
    </row>
    <row r="5281" spans="1:42" ht="15" customHeight="1" x14ac:dyDescent="0.25">
      <c r="A5281" s="105"/>
      <c r="B5281" s="106"/>
      <c r="C5281" s="2"/>
      <c r="D5281" s="2"/>
      <c r="E5281" s="106"/>
      <c r="F5281" s="107"/>
      <c r="G5281" s="108"/>
      <c r="H5281" s="109"/>
      <c r="I5281" s="109"/>
      <c r="J5281" s="110"/>
      <c r="K5281" s="117"/>
      <c r="L5281" s="178"/>
      <c r="M5281" s="178"/>
      <c r="N5281" s="106"/>
      <c r="O5281" s="111"/>
      <c r="P5281" s="111"/>
      <c r="Q5281" s="106"/>
      <c r="R5281" s="106"/>
      <c r="S5281" s="106"/>
      <c r="T5281" s="106"/>
      <c r="U5281" s="106"/>
      <c r="V5281" s="106"/>
      <c r="W5281" s="19"/>
      <c r="X5281" s="2"/>
      <c r="Y5281" s="4"/>
      <c r="Z5281" s="106"/>
      <c r="AA5281" s="114"/>
      <c r="AB5281" s="112"/>
      <c r="AC5281" s="178"/>
      <c r="AD5281" s="11"/>
      <c r="AE5281" s="106"/>
      <c r="AF5281" s="106"/>
      <c r="AG5281" s="106"/>
      <c r="AH5281" s="115"/>
      <c r="AI5281" s="116"/>
      <c r="AO5281" s="26"/>
      <c r="AP5281" s="26"/>
    </row>
    <row r="5282" spans="1:42" ht="15" customHeight="1" x14ac:dyDescent="0.25">
      <c r="A5282" s="105"/>
      <c r="B5282" s="106"/>
      <c r="C5282" s="2"/>
      <c r="D5282" s="2"/>
      <c r="E5282" s="106"/>
      <c r="F5282" s="107"/>
      <c r="G5282" s="108"/>
      <c r="H5282" s="109"/>
      <c r="I5282" s="109"/>
      <c r="J5282" s="110"/>
      <c r="K5282" s="117"/>
      <c r="L5282" s="178"/>
      <c r="M5282" s="178"/>
      <c r="N5282" s="106"/>
      <c r="O5282" s="111"/>
      <c r="P5282" s="111"/>
      <c r="Q5282" s="106"/>
      <c r="R5282" s="106"/>
      <c r="S5282" s="106"/>
      <c r="T5282" s="106"/>
      <c r="U5282" s="106"/>
      <c r="V5282" s="106"/>
      <c r="W5282" s="19"/>
      <c r="X5282" s="2"/>
      <c r="Y5282" s="4"/>
      <c r="Z5282" s="106"/>
      <c r="AA5282" s="114"/>
      <c r="AB5282" s="112"/>
      <c r="AC5282" s="178"/>
      <c r="AD5282" s="11"/>
      <c r="AE5282" s="106"/>
      <c r="AF5282" s="106"/>
      <c r="AG5282" s="106"/>
      <c r="AH5282" s="115"/>
      <c r="AI5282" s="116"/>
      <c r="AO5282" s="26"/>
      <c r="AP5282" s="26"/>
    </row>
    <row r="5283" spans="1:42" ht="15" customHeight="1" x14ac:dyDescent="0.25">
      <c r="A5283" s="105"/>
      <c r="B5283" s="106"/>
      <c r="C5283" s="2"/>
      <c r="D5283" s="2"/>
      <c r="E5283" s="106"/>
      <c r="F5283" s="107"/>
      <c r="G5283" s="108"/>
      <c r="H5283" s="109"/>
      <c r="I5283" s="109"/>
      <c r="J5283" s="110"/>
      <c r="K5283" s="117"/>
      <c r="L5283" s="178"/>
      <c r="M5283" s="178"/>
      <c r="N5283" s="106"/>
      <c r="O5283" s="111"/>
      <c r="P5283" s="111"/>
      <c r="Q5283" s="106"/>
      <c r="R5283" s="106"/>
      <c r="S5283" s="106"/>
      <c r="T5283" s="106"/>
      <c r="U5283" s="106"/>
      <c r="V5283" s="106"/>
      <c r="W5283" s="19"/>
      <c r="X5283" s="2"/>
      <c r="Y5283" s="4"/>
      <c r="Z5283" s="106"/>
      <c r="AA5283" s="114"/>
      <c r="AB5283" s="112"/>
      <c r="AC5283" s="178"/>
      <c r="AD5283" s="11"/>
      <c r="AE5283" s="106"/>
      <c r="AF5283" s="106"/>
      <c r="AG5283" s="106"/>
      <c r="AH5283" s="115"/>
      <c r="AI5283" s="116"/>
      <c r="AO5283" s="26"/>
      <c r="AP5283" s="26"/>
    </row>
    <row r="5284" spans="1:42" ht="15" customHeight="1" x14ac:dyDescent="0.25">
      <c r="A5284" s="105"/>
      <c r="B5284" s="106"/>
      <c r="C5284" s="2"/>
      <c r="D5284" s="2"/>
      <c r="E5284" s="106"/>
      <c r="F5284" s="107"/>
      <c r="G5284" s="108"/>
      <c r="H5284" s="109"/>
      <c r="I5284" s="109"/>
      <c r="J5284" s="110"/>
      <c r="K5284" s="117"/>
      <c r="L5284" s="178"/>
      <c r="M5284" s="178"/>
      <c r="N5284" s="106"/>
      <c r="O5284" s="111"/>
      <c r="P5284" s="111"/>
      <c r="Q5284" s="106"/>
      <c r="R5284" s="106"/>
      <c r="S5284" s="106"/>
      <c r="T5284" s="106"/>
      <c r="U5284" s="106"/>
      <c r="V5284" s="106"/>
      <c r="W5284" s="19"/>
      <c r="X5284" s="2"/>
      <c r="Y5284" s="4"/>
      <c r="Z5284" s="106"/>
      <c r="AA5284" s="114"/>
      <c r="AB5284" s="112"/>
      <c r="AC5284" s="178"/>
      <c r="AD5284" s="11"/>
      <c r="AE5284" s="106"/>
      <c r="AF5284" s="106"/>
      <c r="AG5284" s="106"/>
      <c r="AH5284" s="115"/>
      <c r="AI5284" s="116"/>
      <c r="AO5284" s="26"/>
      <c r="AP5284" s="26"/>
    </row>
    <row r="5285" spans="1:42" ht="15" customHeight="1" x14ac:dyDescent="0.25">
      <c r="A5285" s="105"/>
      <c r="B5285" s="106"/>
      <c r="C5285" s="2"/>
      <c r="D5285" s="2"/>
      <c r="E5285" s="106"/>
      <c r="F5285" s="107"/>
      <c r="G5285" s="108"/>
      <c r="H5285" s="109"/>
      <c r="I5285" s="109"/>
      <c r="J5285" s="110"/>
      <c r="K5285" s="117"/>
      <c r="L5285" s="178"/>
      <c r="M5285" s="178"/>
      <c r="N5285" s="106"/>
      <c r="O5285" s="111"/>
      <c r="P5285" s="111"/>
      <c r="Q5285" s="106"/>
      <c r="R5285" s="106"/>
      <c r="S5285" s="106"/>
      <c r="T5285" s="106"/>
      <c r="U5285" s="106"/>
      <c r="V5285" s="106"/>
      <c r="W5285" s="19"/>
      <c r="X5285" s="2"/>
      <c r="Y5285" s="4"/>
      <c r="Z5285" s="106"/>
      <c r="AA5285" s="114"/>
      <c r="AB5285" s="112"/>
      <c r="AC5285" s="178"/>
      <c r="AD5285" s="11"/>
      <c r="AE5285" s="106"/>
      <c r="AF5285" s="106"/>
      <c r="AG5285" s="106"/>
      <c r="AH5285" s="115"/>
      <c r="AI5285" s="116"/>
      <c r="AO5285" s="26"/>
      <c r="AP5285" s="26"/>
    </row>
    <row r="5286" spans="1:42" ht="15" customHeight="1" x14ac:dyDescent="0.25">
      <c r="A5286" s="105"/>
      <c r="B5286" s="106"/>
      <c r="C5286" s="2"/>
      <c r="D5286" s="2"/>
      <c r="E5286" s="106"/>
      <c r="F5286" s="107"/>
      <c r="G5286" s="108"/>
      <c r="H5286" s="109"/>
      <c r="I5286" s="109"/>
      <c r="J5286" s="110"/>
      <c r="K5286" s="117"/>
      <c r="L5286" s="178"/>
      <c r="M5286" s="178"/>
      <c r="N5286" s="106"/>
      <c r="O5286" s="111"/>
      <c r="P5286" s="111"/>
      <c r="Q5286" s="106"/>
      <c r="R5286" s="106"/>
      <c r="S5286" s="106"/>
      <c r="T5286" s="106"/>
      <c r="U5286" s="106"/>
      <c r="V5286" s="106"/>
      <c r="W5286" s="19"/>
      <c r="X5286" s="2"/>
      <c r="Y5286" s="4"/>
      <c r="Z5286" s="106"/>
      <c r="AA5286" s="114"/>
      <c r="AB5286" s="112"/>
      <c r="AC5286" s="178"/>
      <c r="AD5286" s="11"/>
      <c r="AE5286" s="106"/>
      <c r="AF5286" s="106"/>
      <c r="AG5286" s="106"/>
      <c r="AH5286" s="115"/>
      <c r="AI5286" s="116"/>
      <c r="AO5286" s="26"/>
      <c r="AP5286" s="26"/>
    </row>
    <row r="5287" spans="1:42" ht="15" customHeight="1" x14ac:dyDescent="0.25">
      <c r="A5287" s="105"/>
      <c r="B5287" s="106"/>
      <c r="C5287" s="2"/>
      <c r="D5287" s="2"/>
      <c r="E5287" s="106"/>
      <c r="F5287" s="107"/>
      <c r="G5287" s="108"/>
      <c r="H5287" s="109"/>
      <c r="I5287" s="109"/>
      <c r="J5287" s="110"/>
      <c r="K5287" s="117"/>
      <c r="L5287" s="178"/>
      <c r="M5287" s="178"/>
      <c r="N5287" s="106"/>
      <c r="O5287" s="111"/>
      <c r="P5287" s="111"/>
      <c r="Q5287" s="106"/>
      <c r="R5287" s="106"/>
      <c r="S5287" s="106"/>
      <c r="T5287" s="106"/>
      <c r="U5287" s="106"/>
      <c r="V5287" s="106"/>
      <c r="W5287" s="19"/>
      <c r="X5287" s="2"/>
      <c r="Y5287" s="4"/>
      <c r="Z5287" s="106"/>
      <c r="AA5287" s="114"/>
      <c r="AB5287" s="112"/>
      <c r="AC5287" s="178"/>
      <c r="AD5287" s="11"/>
      <c r="AE5287" s="106"/>
      <c r="AF5287" s="106"/>
      <c r="AG5287" s="106"/>
      <c r="AH5287" s="115"/>
      <c r="AI5287" s="116"/>
      <c r="AO5287" s="26"/>
      <c r="AP5287" s="26"/>
    </row>
    <row r="5288" spans="1:42" ht="15" customHeight="1" x14ac:dyDescent="0.25">
      <c r="A5288" s="105"/>
      <c r="B5288" s="106"/>
      <c r="C5288" s="2"/>
      <c r="D5288" s="2"/>
      <c r="E5288" s="106"/>
      <c r="F5288" s="107"/>
      <c r="G5288" s="108"/>
      <c r="H5288" s="109"/>
      <c r="I5288" s="109"/>
      <c r="J5288" s="110"/>
      <c r="K5288" s="117"/>
      <c r="L5288" s="178"/>
      <c r="M5288" s="178"/>
      <c r="N5288" s="106"/>
      <c r="O5288" s="111"/>
      <c r="P5288" s="111"/>
      <c r="Q5288" s="106"/>
      <c r="R5288" s="106"/>
      <c r="S5288" s="106"/>
      <c r="T5288" s="106"/>
      <c r="U5288" s="106"/>
      <c r="V5288" s="106"/>
      <c r="W5288" s="19"/>
      <c r="X5288" s="2"/>
      <c r="Y5288" s="4"/>
      <c r="Z5288" s="106"/>
      <c r="AA5288" s="114"/>
      <c r="AB5288" s="112"/>
      <c r="AC5288" s="178"/>
      <c r="AD5288" s="11"/>
      <c r="AE5288" s="106"/>
      <c r="AF5288" s="106"/>
      <c r="AG5288" s="106"/>
      <c r="AH5288" s="115"/>
      <c r="AI5288" s="116"/>
      <c r="AO5288" s="26"/>
      <c r="AP5288" s="26"/>
    </row>
    <row r="5289" spans="1:42" ht="15" customHeight="1" x14ac:dyDescent="0.25">
      <c r="A5289" s="105"/>
      <c r="B5289" s="106"/>
      <c r="C5289" s="2"/>
      <c r="D5289" s="2"/>
      <c r="E5289" s="106"/>
      <c r="F5289" s="107"/>
      <c r="G5289" s="108"/>
      <c r="H5289" s="109"/>
      <c r="I5289" s="109"/>
      <c r="J5289" s="110"/>
      <c r="K5289" s="117"/>
      <c r="L5289" s="178"/>
      <c r="M5289" s="178"/>
      <c r="N5289" s="106"/>
      <c r="O5289" s="111"/>
      <c r="P5289" s="111"/>
      <c r="Q5289" s="106"/>
      <c r="R5289" s="106"/>
      <c r="S5289" s="106"/>
      <c r="T5289" s="106"/>
      <c r="U5289" s="106"/>
      <c r="V5289" s="106"/>
      <c r="W5289" s="19"/>
      <c r="X5289" s="2"/>
      <c r="Y5289" s="4"/>
      <c r="Z5289" s="106"/>
      <c r="AA5289" s="114"/>
      <c r="AB5289" s="112"/>
      <c r="AC5289" s="178"/>
      <c r="AD5289" s="11"/>
      <c r="AE5289" s="106"/>
      <c r="AF5289" s="106"/>
      <c r="AG5289" s="106"/>
      <c r="AH5289" s="115"/>
      <c r="AI5289" s="116"/>
      <c r="AO5289" s="26"/>
      <c r="AP5289" s="26"/>
    </row>
    <row r="5290" spans="1:42" ht="15" customHeight="1" x14ac:dyDescent="0.25">
      <c r="A5290" s="105"/>
      <c r="B5290" s="106"/>
      <c r="C5290" s="2"/>
      <c r="D5290" s="2"/>
      <c r="E5290" s="106"/>
      <c r="F5290" s="107"/>
      <c r="G5290" s="108"/>
      <c r="H5290" s="109"/>
      <c r="I5290" s="109"/>
      <c r="J5290" s="110"/>
      <c r="K5290" s="117"/>
      <c r="L5290" s="178"/>
      <c r="M5290" s="178"/>
      <c r="N5290" s="106"/>
      <c r="O5290" s="111"/>
      <c r="P5290" s="111"/>
      <c r="Q5290" s="106"/>
      <c r="R5290" s="106"/>
      <c r="S5290" s="106"/>
      <c r="T5290" s="106"/>
      <c r="U5290" s="106"/>
      <c r="V5290" s="106"/>
      <c r="W5290" s="19"/>
      <c r="X5290" s="2"/>
      <c r="Y5290" s="4"/>
      <c r="Z5290" s="106"/>
      <c r="AA5290" s="114"/>
      <c r="AB5290" s="112"/>
      <c r="AC5290" s="178"/>
      <c r="AD5290" s="11"/>
      <c r="AE5290" s="106"/>
      <c r="AF5290" s="106"/>
      <c r="AG5290" s="106"/>
      <c r="AH5290" s="115"/>
      <c r="AI5290" s="116"/>
      <c r="AO5290" s="26"/>
      <c r="AP5290" s="26"/>
    </row>
    <row r="5291" spans="1:42" ht="15" customHeight="1" x14ac:dyDescent="0.25">
      <c r="A5291" s="105"/>
      <c r="B5291" s="106"/>
      <c r="C5291" s="2"/>
      <c r="D5291" s="2"/>
      <c r="E5291" s="106"/>
      <c r="F5291" s="107"/>
      <c r="G5291" s="108"/>
      <c r="H5291" s="109"/>
      <c r="I5291" s="109"/>
      <c r="J5291" s="110"/>
      <c r="K5291" s="117"/>
      <c r="L5291" s="178"/>
      <c r="M5291" s="178"/>
      <c r="N5291" s="106"/>
      <c r="O5291" s="111"/>
      <c r="P5291" s="111"/>
      <c r="Q5291" s="106"/>
      <c r="R5291" s="106"/>
      <c r="S5291" s="106"/>
      <c r="T5291" s="106"/>
      <c r="U5291" s="106"/>
      <c r="V5291" s="106"/>
      <c r="W5291" s="19"/>
      <c r="X5291" s="2"/>
      <c r="Y5291" s="4"/>
      <c r="Z5291" s="106"/>
      <c r="AA5291" s="114"/>
      <c r="AB5291" s="112"/>
      <c r="AC5291" s="178"/>
      <c r="AD5291" s="11"/>
      <c r="AE5291" s="106"/>
      <c r="AF5291" s="106"/>
      <c r="AG5291" s="106"/>
      <c r="AH5291" s="115"/>
      <c r="AI5291" s="116"/>
      <c r="AO5291" s="26"/>
      <c r="AP5291" s="26"/>
    </row>
    <row r="5292" spans="1:42" ht="15" customHeight="1" x14ac:dyDescent="0.25">
      <c r="A5292" s="105"/>
      <c r="B5292" s="106"/>
      <c r="C5292" s="2"/>
      <c r="D5292" s="2"/>
      <c r="E5292" s="106"/>
      <c r="F5292" s="107"/>
      <c r="G5292" s="108"/>
      <c r="H5292" s="109"/>
      <c r="I5292" s="109"/>
      <c r="J5292" s="110"/>
      <c r="K5292" s="117"/>
      <c r="L5292" s="178"/>
      <c r="M5292" s="178"/>
      <c r="N5292" s="106"/>
      <c r="O5292" s="111"/>
      <c r="P5292" s="111"/>
      <c r="Q5292" s="106"/>
      <c r="R5292" s="106"/>
      <c r="S5292" s="106"/>
      <c r="T5292" s="106"/>
      <c r="U5292" s="106"/>
      <c r="V5292" s="106"/>
      <c r="W5292" s="19"/>
      <c r="X5292" s="2"/>
      <c r="Y5292" s="4"/>
      <c r="Z5292" s="106"/>
      <c r="AA5292" s="114"/>
      <c r="AB5292" s="112"/>
      <c r="AC5292" s="178"/>
      <c r="AD5292" s="11"/>
      <c r="AE5292" s="106"/>
      <c r="AF5292" s="106"/>
      <c r="AG5292" s="106"/>
      <c r="AH5292" s="115"/>
      <c r="AI5292" s="116"/>
      <c r="AO5292" s="26"/>
      <c r="AP5292" s="26"/>
    </row>
    <row r="5293" spans="1:42" ht="15" customHeight="1" x14ac:dyDescent="0.25">
      <c r="A5293" s="105"/>
      <c r="B5293" s="106"/>
      <c r="C5293" s="2"/>
      <c r="D5293" s="2"/>
      <c r="E5293" s="106"/>
      <c r="F5293" s="107"/>
      <c r="G5293" s="108"/>
      <c r="H5293" s="109"/>
      <c r="I5293" s="109"/>
      <c r="J5293" s="110"/>
      <c r="K5293" s="117"/>
      <c r="L5293" s="178"/>
      <c r="M5293" s="178"/>
      <c r="N5293" s="106"/>
      <c r="O5293" s="111"/>
      <c r="P5293" s="111"/>
      <c r="Q5293" s="106"/>
      <c r="R5293" s="106"/>
      <c r="S5293" s="106"/>
      <c r="T5293" s="106"/>
      <c r="U5293" s="106"/>
      <c r="V5293" s="106"/>
      <c r="W5293" s="19"/>
      <c r="X5293" s="2"/>
      <c r="Y5293" s="4"/>
      <c r="Z5293" s="106"/>
      <c r="AA5293" s="114"/>
      <c r="AB5293" s="112"/>
      <c r="AC5293" s="178"/>
      <c r="AD5293" s="11"/>
      <c r="AE5293" s="106"/>
      <c r="AF5293" s="106"/>
      <c r="AG5293" s="106"/>
      <c r="AH5293" s="115"/>
      <c r="AI5293" s="116"/>
      <c r="AO5293" s="26"/>
      <c r="AP5293" s="26"/>
    </row>
    <row r="5294" spans="1:42" ht="15" customHeight="1" x14ac:dyDescent="0.25">
      <c r="A5294" s="105"/>
      <c r="B5294" s="106"/>
      <c r="C5294" s="2"/>
      <c r="D5294" s="2"/>
      <c r="E5294" s="106"/>
      <c r="F5294" s="107"/>
      <c r="G5294" s="108"/>
      <c r="H5294" s="109"/>
      <c r="I5294" s="109"/>
      <c r="J5294" s="110"/>
      <c r="K5294" s="117"/>
      <c r="L5294" s="178"/>
      <c r="M5294" s="178"/>
      <c r="N5294" s="106"/>
      <c r="O5294" s="111"/>
      <c r="P5294" s="111"/>
      <c r="Q5294" s="106"/>
      <c r="R5294" s="106"/>
      <c r="S5294" s="106"/>
      <c r="T5294" s="106"/>
      <c r="U5294" s="106"/>
      <c r="V5294" s="106"/>
      <c r="W5294" s="19"/>
      <c r="X5294" s="2"/>
      <c r="Y5294" s="4"/>
      <c r="Z5294" s="106"/>
      <c r="AA5294" s="114"/>
      <c r="AB5294" s="112"/>
      <c r="AC5294" s="178"/>
      <c r="AD5294" s="11"/>
      <c r="AE5294" s="106"/>
      <c r="AF5294" s="106"/>
      <c r="AG5294" s="106"/>
      <c r="AH5294" s="115"/>
      <c r="AI5294" s="116"/>
      <c r="AO5294" s="26"/>
      <c r="AP5294" s="26"/>
    </row>
    <row r="5295" spans="1:42" ht="15" customHeight="1" x14ac:dyDescent="0.25">
      <c r="A5295" s="105"/>
      <c r="B5295" s="106"/>
      <c r="C5295" s="2"/>
      <c r="D5295" s="2"/>
      <c r="E5295" s="106"/>
      <c r="F5295" s="107"/>
      <c r="G5295" s="108"/>
      <c r="H5295" s="109"/>
      <c r="I5295" s="109"/>
      <c r="J5295" s="110"/>
      <c r="K5295" s="117"/>
      <c r="L5295" s="178"/>
      <c r="M5295" s="178"/>
      <c r="N5295" s="106"/>
      <c r="O5295" s="111"/>
      <c r="P5295" s="111"/>
      <c r="Q5295" s="106"/>
      <c r="R5295" s="106"/>
      <c r="S5295" s="106"/>
      <c r="T5295" s="106"/>
      <c r="U5295" s="106"/>
      <c r="V5295" s="106"/>
      <c r="W5295" s="19"/>
      <c r="X5295" s="2"/>
      <c r="Y5295" s="4"/>
      <c r="Z5295" s="106"/>
      <c r="AA5295" s="114"/>
      <c r="AB5295" s="112"/>
      <c r="AC5295" s="178"/>
      <c r="AD5295" s="11"/>
      <c r="AE5295" s="106"/>
      <c r="AF5295" s="106"/>
      <c r="AG5295" s="106"/>
      <c r="AH5295" s="115"/>
      <c r="AI5295" s="116"/>
      <c r="AO5295" s="26"/>
      <c r="AP5295" s="26"/>
    </row>
    <row r="5296" spans="1:42" ht="15" customHeight="1" x14ac:dyDescent="0.25">
      <c r="A5296" s="105"/>
      <c r="B5296" s="106"/>
      <c r="C5296" s="2"/>
      <c r="D5296" s="2"/>
      <c r="E5296" s="106"/>
      <c r="F5296" s="107"/>
      <c r="G5296" s="108"/>
      <c r="H5296" s="109"/>
      <c r="I5296" s="109"/>
      <c r="J5296" s="110"/>
      <c r="K5296" s="117"/>
      <c r="L5296" s="178"/>
      <c r="M5296" s="178"/>
      <c r="N5296" s="106"/>
      <c r="O5296" s="111"/>
      <c r="P5296" s="111"/>
      <c r="Q5296" s="106"/>
      <c r="R5296" s="106"/>
      <c r="S5296" s="106"/>
      <c r="T5296" s="106"/>
      <c r="U5296" s="106"/>
      <c r="V5296" s="106"/>
      <c r="W5296" s="19"/>
      <c r="X5296" s="2"/>
      <c r="Y5296" s="4"/>
      <c r="Z5296" s="106"/>
      <c r="AA5296" s="114"/>
      <c r="AB5296" s="112"/>
      <c r="AC5296" s="178"/>
      <c r="AD5296" s="11"/>
      <c r="AE5296" s="106"/>
      <c r="AF5296" s="106"/>
      <c r="AG5296" s="106"/>
      <c r="AH5296" s="115"/>
      <c r="AI5296" s="116"/>
      <c r="AO5296" s="26"/>
      <c r="AP5296" s="26"/>
    </row>
    <row r="5297" spans="1:42" ht="15" customHeight="1" x14ac:dyDescent="0.25">
      <c r="A5297" s="105"/>
      <c r="B5297" s="106"/>
      <c r="C5297" s="2"/>
      <c r="D5297" s="2"/>
      <c r="E5297" s="106"/>
      <c r="F5297" s="107"/>
      <c r="G5297" s="108"/>
      <c r="H5297" s="109"/>
      <c r="I5297" s="109"/>
      <c r="J5297" s="110"/>
      <c r="K5297" s="117"/>
      <c r="L5297" s="178"/>
      <c r="M5297" s="178"/>
      <c r="N5297" s="106"/>
      <c r="O5297" s="111"/>
      <c r="P5297" s="111"/>
      <c r="Q5297" s="106"/>
      <c r="R5297" s="106"/>
      <c r="S5297" s="106"/>
      <c r="T5297" s="106"/>
      <c r="U5297" s="106"/>
      <c r="V5297" s="106"/>
      <c r="W5297" s="19"/>
      <c r="X5297" s="2"/>
      <c r="Y5297" s="4"/>
      <c r="Z5297" s="106"/>
      <c r="AA5297" s="114"/>
      <c r="AB5297" s="112"/>
      <c r="AC5297" s="178"/>
      <c r="AD5297" s="11"/>
      <c r="AE5297" s="106"/>
      <c r="AF5297" s="106"/>
      <c r="AG5297" s="106"/>
      <c r="AH5297" s="115"/>
      <c r="AI5297" s="116"/>
      <c r="AO5297" s="26"/>
      <c r="AP5297" s="26"/>
    </row>
    <row r="5298" spans="1:42" ht="15" customHeight="1" x14ac:dyDescent="0.25">
      <c r="A5298" s="105"/>
      <c r="B5298" s="106"/>
      <c r="C5298" s="2"/>
      <c r="D5298" s="2"/>
      <c r="E5298" s="106"/>
      <c r="F5298" s="107"/>
      <c r="G5298" s="108"/>
      <c r="H5298" s="109"/>
      <c r="I5298" s="109"/>
      <c r="J5298" s="110"/>
      <c r="K5298" s="117"/>
      <c r="L5298" s="178"/>
      <c r="M5298" s="178"/>
      <c r="N5298" s="106"/>
      <c r="O5298" s="111"/>
      <c r="P5298" s="111"/>
      <c r="Q5298" s="106"/>
      <c r="R5298" s="106"/>
      <c r="S5298" s="106"/>
      <c r="T5298" s="106"/>
      <c r="U5298" s="106"/>
      <c r="V5298" s="106"/>
      <c r="W5298" s="19"/>
      <c r="X5298" s="2"/>
      <c r="Y5298" s="4"/>
      <c r="Z5298" s="106"/>
      <c r="AA5298" s="114"/>
      <c r="AB5298" s="112"/>
      <c r="AC5298" s="178"/>
      <c r="AD5298" s="11"/>
      <c r="AE5298" s="106"/>
      <c r="AF5298" s="106"/>
      <c r="AG5298" s="106"/>
      <c r="AH5298" s="115"/>
      <c r="AI5298" s="116"/>
      <c r="AO5298" s="26"/>
      <c r="AP5298" s="26"/>
    </row>
    <row r="5299" spans="1:42" ht="15" customHeight="1" x14ac:dyDescent="0.25">
      <c r="A5299" s="105"/>
      <c r="B5299" s="106"/>
      <c r="C5299" s="2"/>
      <c r="D5299" s="2"/>
      <c r="E5299" s="106"/>
      <c r="F5299" s="107"/>
      <c r="G5299" s="108"/>
      <c r="H5299" s="109"/>
      <c r="I5299" s="109"/>
      <c r="J5299" s="110"/>
      <c r="K5299" s="117"/>
      <c r="L5299" s="178"/>
      <c r="M5299" s="178"/>
      <c r="N5299" s="106"/>
      <c r="O5299" s="111"/>
      <c r="P5299" s="111"/>
      <c r="Q5299" s="106"/>
      <c r="R5299" s="106"/>
      <c r="S5299" s="106"/>
      <c r="T5299" s="106"/>
      <c r="U5299" s="106"/>
      <c r="V5299" s="106"/>
      <c r="W5299" s="19"/>
      <c r="X5299" s="2"/>
      <c r="Y5299" s="4"/>
      <c r="Z5299" s="106"/>
      <c r="AA5299" s="114"/>
      <c r="AB5299" s="112"/>
      <c r="AC5299" s="178"/>
      <c r="AD5299" s="11"/>
      <c r="AE5299" s="106"/>
      <c r="AF5299" s="106"/>
      <c r="AG5299" s="106"/>
      <c r="AH5299" s="115"/>
      <c r="AI5299" s="116"/>
      <c r="AO5299" s="26"/>
      <c r="AP5299" s="26"/>
    </row>
    <row r="5300" spans="1:42" ht="15" customHeight="1" x14ac:dyDescent="0.25">
      <c r="A5300" s="105"/>
      <c r="B5300" s="106"/>
      <c r="C5300" s="2"/>
      <c r="D5300" s="2"/>
      <c r="E5300" s="106"/>
      <c r="F5300" s="107"/>
      <c r="G5300" s="108"/>
      <c r="H5300" s="109"/>
      <c r="I5300" s="109"/>
      <c r="J5300" s="110"/>
      <c r="K5300" s="117"/>
      <c r="L5300" s="178"/>
      <c r="M5300" s="178"/>
      <c r="N5300" s="106"/>
      <c r="O5300" s="111"/>
      <c r="P5300" s="111"/>
      <c r="Q5300" s="106"/>
      <c r="R5300" s="106"/>
      <c r="S5300" s="106"/>
      <c r="T5300" s="106"/>
      <c r="U5300" s="106"/>
      <c r="V5300" s="106"/>
      <c r="W5300" s="19"/>
      <c r="X5300" s="2"/>
      <c r="Y5300" s="4"/>
      <c r="Z5300" s="106"/>
      <c r="AA5300" s="114"/>
      <c r="AB5300" s="112"/>
      <c r="AC5300" s="178"/>
      <c r="AD5300" s="11"/>
      <c r="AE5300" s="106"/>
      <c r="AF5300" s="106"/>
      <c r="AG5300" s="106"/>
      <c r="AH5300" s="115"/>
      <c r="AI5300" s="116"/>
      <c r="AO5300" s="26"/>
      <c r="AP5300" s="26"/>
    </row>
    <row r="5301" spans="1:42" ht="15" customHeight="1" x14ac:dyDescent="0.25">
      <c r="A5301" s="105"/>
      <c r="B5301" s="106"/>
      <c r="C5301" s="2"/>
      <c r="D5301" s="2"/>
      <c r="E5301" s="106"/>
      <c r="F5301" s="107"/>
      <c r="G5301" s="108"/>
      <c r="H5301" s="109"/>
      <c r="I5301" s="109"/>
      <c r="J5301" s="110"/>
      <c r="K5301" s="117"/>
      <c r="L5301" s="178"/>
      <c r="M5301" s="178"/>
      <c r="N5301" s="106"/>
      <c r="O5301" s="111"/>
      <c r="P5301" s="111"/>
      <c r="Q5301" s="106"/>
      <c r="R5301" s="106"/>
      <c r="S5301" s="106"/>
      <c r="T5301" s="106"/>
      <c r="U5301" s="106"/>
      <c r="V5301" s="106"/>
      <c r="W5301" s="19"/>
      <c r="X5301" s="2"/>
      <c r="Y5301" s="4"/>
      <c r="Z5301" s="106"/>
      <c r="AA5301" s="114"/>
      <c r="AB5301" s="112"/>
      <c r="AC5301" s="178"/>
      <c r="AD5301" s="11"/>
      <c r="AE5301" s="106"/>
      <c r="AF5301" s="106"/>
      <c r="AG5301" s="106"/>
      <c r="AH5301" s="115"/>
      <c r="AI5301" s="116"/>
      <c r="AO5301" s="26"/>
      <c r="AP5301" s="26"/>
    </row>
    <row r="5302" spans="1:42" ht="15" customHeight="1" x14ac:dyDescent="0.25">
      <c r="A5302" s="105"/>
      <c r="B5302" s="106"/>
      <c r="C5302" s="2"/>
      <c r="D5302" s="2"/>
      <c r="E5302" s="106"/>
      <c r="F5302" s="107"/>
      <c r="G5302" s="108"/>
      <c r="H5302" s="109"/>
      <c r="I5302" s="109"/>
      <c r="J5302" s="110"/>
      <c r="K5302" s="117"/>
      <c r="L5302" s="178"/>
      <c r="M5302" s="178"/>
      <c r="N5302" s="106"/>
      <c r="O5302" s="111"/>
      <c r="P5302" s="111"/>
      <c r="Q5302" s="106"/>
      <c r="R5302" s="106"/>
      <c r="S5302" s="106"/>
      <c r="T5302" s="106"/>
      <c r="U5302" s="106"/>
      <c r="V5302" s="106"/>
      <c r="W5302" s="19"/>
      <c r="X5302" s="2"/>
      <c r="Y5302" s="4"/>
      <c r="Z5302" s="106"/>
      <c r="AA5302" s="114"/>
      <c r="AB5302" s="112"/>
      <c r="AC5302" s="178"/>
      <c r="AD5302" s="11"/>
      <c r="AE5302" s="106"/>
      <c r="AF5302" s="106"/>
      <c r="AG5302" s="106"/>
      <c r="AH5302" s="115"/>
      <c r="AI5302" s="116"/>
      <c r="AO5302" s="26"/>
      <c r="AP5302" s="26"/>
    </row>
    <row r="5303" spans="1:42" ht="15" customHeight="1" x14ac:dyDescent="0.25">
      <c r="A5303" s="105"/>
      <c r="B5303" s="106"/>
      <c r="C5303" s="2"/>
      <c r="D5303" s="2"/>
      <c r="E5303" s="106"/>
      <c r="F5303" s="107"/>
      <c r="G5303" s="108"/>
      <c r="H5303" s="109"/>
      <c r="I5303" s="109"/>
      <c r="J5303" s="110"/>
      <c r="K5303" s="117"/>
      <c r="L5303" s="178"/>
      <c r="M5303" s="178"/>
      <c r="N5303" s="106"/>
      <c r="O5303" s="111"/>
      <c r="P5303" s="111"/>
      <c r="Q5303" s="106"/>
      <c r="R5303" s="106"/>
      <c r="S5303" s="106"/>
      <c r="T5303" s="106"/>
      <c r="U5303" s="106"/>
      <c r="V5303" s="106"/>
      <c r="W5303" s="19"/>
      <c r="X5303" s="2"/>
      <c r="Y5303" s="4"/>
      <c r="Z5303" s="106"/>
      <c r="AA5303" s="114"/>
      <c r="AB5303" s="112"/>
      <c r="AC5303" s="178"/>
      <c r="AD5303" s="11"/>
      <c r="AE5303" s="106"/>
      <c r="AF5303" s="106"/>
      <c r="AG5303" s="106"/>
      <c r="AH5303" s="115"/>
      <c r="AI5303" s="116"/>
      <c r="AO5303" s="26"/>
      <c r="AP5303" s="26"/>
    </row>
    <row r="5304" spans="1:42" ht="15" customHeight="1" x14ac:dyDescent="0.25">
      <c r="A5304" s="105"/>
      <c r="B5304" s="106"/>
      <c r="C5304" s="2"/>
      <c r="D5304" s="2"/>
      <c r="E5304" s="106"/>
      <c r="F5304" s="107"/>
      <c r="G5304" s="108"/>
      <c r="H5304" s="109"/>
      <c r="I5304" s="109"/>
      <c r="J5304" s="110"/>
      <c r="K5304" s="117"/>
      <c r="L5304" s="178"/>
      <c r="M5304" s="178"/>
      <c r="N5304" s="106"/>
      <c r="O5304" s="111"/>
      <c r="P5304" s="111"/>
      <c r="Q5304" s="106"/>
      <c r="R5304" s="106"/>
      <c r="S5304" s="106"/>
      <c r="T5304" s="106"/>
      <c r="U5304" s="106"/>
      <c r="V5304" s="106"/>
      <c r="W5304" s="19"/>
      <c r="X5304" s="2"/>
      <c r="Y5304" s="4"/>
      <c r="Z5304" s="106"/>
      <c r="AA5304" s="114"/>
      <c r="AB5304" s="112"/>
      <c r="AC5304" s="178"/>
      <c r="AD5304" s="11"/>
      <c r="AE5304" s="106"/>
      <c r="AF5304" s="106"/>
      <c r="AG5304" s="106"/>
      <c r="AH5304" s="115"/>
      <c r="AI5304" s="116"/>
      <c r="AO5304" s="26"/>
      <c r="AP5304" s="26"/>
    </row>
    <row r="5305" spans="1:42" ht="15" customHeight="1" x14ac:dyDescent="0.25">
      <c r="A5305" s="105"/>
      <c r="B5305" s="106"/>
      <c r="C5305" s="2"/>
      <c r="D5305" s="2"/>
      <c r="E5305" s="106"/>
      <c r="F5305" s="107"/>
      <c r="G5305" s="108"/>
      <c r="H5305" s="109"/>
      <c r="I5305" s="109"/>
      <c r="J5305" s="110"/>
      <c r="K5305" s="117"/>
      <c r="L5305" s="178"/>
      <c r="M5305" s="178"/>
      <c r="N5305" s="106"/>
      <c r="O5305" s="111"/>
      <c r="P5305" s="111"/>
      <c r="Q5305" s="106"/>
      <c r="R5305" s="106"/>
      <c r="S5305" s="106"/>
      <c r="T5305" s="106"/>
      <c r="U5305" s="106"/>
      <c r="V5305" s="106"/>
      <c r="W5305" s="19"/>
      <c r="X5305" s="2"/>
      <c r="Y5305" s="4"/>
      <c r="Z5305" s="106"/>
      <c r="AA5305" s="114"/>
      <c r="AB5305" s="112"/>
      <c r="AC5305" s="178"/>
      <c r="AD5305" s="11"/>
      <c r="AE5305" s="106"/>
      <c r="AF5305" s="106"/>
      <c r="AG5305" s="106"/>
      <c r="AH5305" s="115"/>
      <c r="AI5305" s="116"/>
      <c r="AO5305" s="26"/>
      <c r="AP5305" s="26"/>
    </row>
    <row r="5306" spans="1:42" ht="15" customHeight="1" x14ac:dyDescent="0.25">
      <c r="A5306" s="105"/>
      <c r="B5306" s="106"/>
      <c r="C5306" s="2"/>
      <c r="D5306" s="2"/>
      <c r="E5306" s="106"/>
      <c r="F5306" s="107"/>
      <c r="G5306" s="108"/>
      <c r="H5306" s="109"/>
      <c r="I5306" s="109"/>
      <c r="J5306" s="110"/>
      <c r="K5306" s="117"/>
      <c r="L5306" s="178"/>
      <c r="M5306" s="178"/>
      <c r="N5306" s="106"/>
      <c r="O5306" s="111"/>
      <c r="P5306" s="111"/>
      <c r="Q5306" s="106"/>
      <c r="R5306" s="106"/>
      <c r="S5306" s="106"/>
      <c r="T5306" s="106"/>
      <c r="U5306" s="106"/>
      <c r="V5306" s="106"/>
      <c r="W5306" s="19"/>
      <c r="X5306" s="2"/>
      <c r="Y5306" s="4"/>
      <c r="Z5306" s="106"/>
      <c r="AA5306" s="114"/>
      <c r="AB5306" s="112"/>
      <c r="AC5306" s="178"/>
      <c r="AD5306" s="11"/>
      <c r="AE5306" s="106"/>
      <c r="AF5306" s="106"/>
      <c r="AG5306" s="106"/>
      <c r="AH5306" s="115"/>
      <c r="AI5306" s="116"/>
      <c r="AO5306" s="26"/>
      <c r="AP5306" s="26"/>
    </row>
    <row r="5307" spans="1:42" ht="15" customHeight="1" x14ac:dyDescent="0.25">
      <c r="A5307" s="105"/>
      <c r="B5307" s="106"/>
      <c r="C5307" s="2"/>
      <c r="D5307" s="2"/>
      <c r="E5307" s="106"/>
      <c r="F5307" s="107"/>
      <c r="G5307" s="108"/>
      <c r="H5307" s="109"/>
      <c r="I5307" s="109"/>
      <c r="J5307" s="110"/>
      <c r="K5307" s="117"/>
      <c r="L5307" s="178"/>
      <c r="M5307" s="178"/>
      <c r="N5307" s="106"/>
      <c r="O5307" s="111"/>
      <c r="P5307" s="111"/>
      <c r="Q5307" s="106"/>
      <c r="R5307" s="106"/>
      <c r="S5307" s="106"/>
      <c r="T5307" s="106"/>
      <c r="U5307" s="106"/>
      <c r="V5307" s="106"/>
      <c r="W5307" s="19"/>
      <c r="X5307" s="2"/>
      <c r="Y5307" s="4"/>
      <c r="Z5307" s="106"/>
      <c r="AA5307" s="114"/>
      <c r="AB5307" s="112"/>
      <c r="AC5307" s="178"/>
      <c r="AD5307" s="11"/>
      <c r="AE5307" s="106"/>
      <c r="AF5307" s="106"/>
      <c r="AG5307" s="106"/>
      <c r="AH5307" s="115"/>
      <c r="AI5307" s="116"/>
      <c r="AO5307" s="26"/>
      <c r="AP5307" s="26"/>
    </row>
    <row r="5308" spans="1:42" ht="15" customHeight="1" x14ac:dyDescent="0.25">
      <c r="A5308" s="105"/>
      <c r="B5308" s="106"/>
      <c r="C5308" s="2"/>
      <c r="D5308" s="2"/>
      <c r="E5308" s="106"/>
      <c r="F5308" s="107"/>
      <c r="G5308" s="108"/>
      <c r="H5308" s="109"/>
      <c r="I5308" s="109"/>
      <c r="J5308" s="110"/>
      <c r="K5308" s="117"/>
      <c r="L5308" s="178"/>
      <c r="M5308" s="178"/>
      <c r="N5308" s="106"/>
      <c r="O5308" s="111"/>
      <c r="P5308" s="111"/>
      <c r="Q5308" s="106"/>
      <c r="R5308" s="106"/>
      <c r="S5308" s="106"/>
      <c r="T5308" s="106"/>
      <c r="U5308" s="106"/>
      <c r="V5308" s="106"/>
      <c r="W5308" s="19"/>
      <c r="X5308" s="2"/>
      <c r="Y5308" s="4"/>
      <c r="Z5308" s="106"/>
      <c r="AA5308" s="114"/>
      <c r="AB5308" s="112"/>
      <c r="AC5308" s="178"/>
      <c r="AD5308" s="11"/>
      <c r="AE5308" s="106"/>
      <c r="AF5308" s="106"/>
      <c r="AG5308" s="106"/>
      <c r="AH5308" s="115"/>
      <c r="AI5308" s="116"/>
      <c r="AO5308" s="26"/>
      <c r="AP5308" s="26"/>
    </row>
    <row r="5309" spans="1:42" ht="15" customHeight="1" x14ac:dyDescent="0.25">
      <c r="A5309" s="105"/>
      <c r="B5309" s="106"/>
      <c r="C5309" s="2"/>
      <c r="D5309" s="2"/>
      <c r="E5309" s="106"/>
      <c r="F5309" s="107"/>
      <c r="G5309" s="108"/>
      <c r="H5309" s="109"/>
      <c r="I5309" s="109"/>
      <c r="J5309" s="110"/>
      <c r="K5309" s="117"/>
      <c r="L5309" s="178"/>
      <c r="M5309" s="178"/>
      <c r="N5309" s="106"/>
      <c r="O5309" s="111"/>
      <c r="P5309" s="111"/>
      <c r="Q5309" s="106"/>
      <c r="R5309" s="106"/>
      <c r="S5309" s="106"/>
      <c r="T5309" s="106"/>
      <c r="U5309" s="106"/>
      <c r="V5309" s="106"/>
      <c r="W5309" s="19"/>
      <c r="X5309" s="2"/>
      <c r="Y5309" s="4"/>
      <c r="Z5309" s="106"/>
      <c r="AA5309" s="114"/>
      <c r="AB5309" s="112"/>
      <c r="AC5309" s="178"/>
      <c r="AD5309" s="11"/>
      <c r="AE5309" s="106"/>
      <c r="AF5309" s="106"/>
      <c r="AG5309" s="106"/>
      <c r="AH5309" s="115"/>
      <c r="AI5309" s="116"/>
      <c r="AO5309" s="26"/>
      <c r="AP5309" s="26"/>
    </row>
    <row r="5310" spans="1:42" ht="15" customHeight="1" x14ac:dyDescent="0.25">
      <c r="A5310" s="105"/>
      <c r="B5310" s="106"/>
      <c r="C5310" s="2"/>
      <c r="D5310" s="2"/>
      <c r="E5310" s="106"/>
      <c r="F5310" s="107"/>
      <c r="G5310" s="108"/>
      <c r="H5310" s="109"/>
      <c r="I5310" s="109"/>
      <c r="J5310" s="110"/>
      <c r="K5310" s="117"/>
      <c r="L5310" s="178"/>
      <c r="M5310" s="178"/>
      <c r="N5310" s="106"/>
      <c r="O5310" s="111"/>
      <c r="P5310" s="111"/>
      <c r="Q5310" s="106"/>
      <c r="R5310" s="106"/>
      <c r="S5310" s="106"/>
      <c r="T5310" s="106"/>
      <c r="U5310" s="106"/>
      <c r="V5310" s="106"/>
      <c r="W5310" s="19"/>
      <c r="X5310" s="2"/>
      <c r="Y5310" s="4"/>
      <c r="Z5310" s="106"/>
      <c r="AA5310" s="114"/>
      <c r="AB5310" s="112"/>
      <c r="AC5310" s="178"/>
      <c r="AD5310" s="11"/>
      <c r="AE5310" s="106"/>
      <c r="AF5310" s="106"/>
      <c r="AG5310" s="106"/>
      <c r="AH5310" s="115"/>
      <c r="AI5310" s="116"/>
      <c r="AO5310" s="26"/>
      <c r="AP5310" s="26"/>
    </row>
    <row r="5311" spans="1:42" ht="15" customHeight="1" x14ac:dyDescent="0.25">
      <c r="A5311" s="105"/>
      <c r="B5311" s="106"/>
      <c r="C5311" s="2"/>
      <c r="D5311" s="2"/>
      <c r="E5311" s="106"/>
      <c r="F5311" s="107"/>
      <c r="G5311" s="108"/>
      <c r="H5311" s="109"/>
      <c r="I5311" s="109"/>
      <c r="J5311" s="110"/>
      <c r="K5311" s="117"/>
      <c r="L5311" s="178"/>
      <c r="M5311" s="178"/>
      <c r="N5311" s="106"/>
      <c r="O5311" s="111"/>
      <c r="P5311" s="111"/>
      <c r="Q5311" s="106"/>
      <c r="R5311" s="106"/>
      <c r="S5311" s="106"/>
      <c r="T5311" s="106"/>
      <c r="U5311" s="106"/>
      <c r="V5311" s="106"/>
      <c r="W5311" s="19"/>
      <c r="X5311" s="2"/>
      <c r="Y5311" s="4"/>
      <c r="Z5311" s="106"/>
      <c r="AA5311" s="114"/>
      <c r="AB5311" s="112"/>
      <c r="AC5311" s="178"/>
      <c r="AD5311" s="11"/>
      <c r="AE5311" s="106"/>
      <c r="AF5311" s="106"/>
      <c r="AG5311" s="106"/>
      <c r="AH5311" s="115"/>
      <c r="AI5311" s="116"/>
      <c r="AO5311" s="26"/>
      <c r="AP5311" s="26"/>
    </row>
    <row r="5312" spans="1:42" ht="15" customHeight="1" x14ac:dyDescent="0.25">
      <c r="A5312" s="105"/>
      <c r="B5312" s="106"/>
      <c r="C5312" s="2"/>
      <c r="D5312" s="2"/>
      <c r="E5312" s="106"/>
      <c r="F5312" s="107"/>
      <c r="G5312" s="108"/>
      <c r="H5312" s="109"/>
      <c r="I5312" s="109"/>
      <c r="J5312" s="110"/>
      <c r="K5312" s="117"/>
      <c r="L5312" s="178"/>
      <c r="M5312" s="178"/>
      <c r="N5312" s="106"/>
      <c r="O5312" s="111"/>
      <c r="P5312" s="111"/>
      <c r="Q5312" s="106"/>
      <c r="R5312" s="106"/>
      <c r="S5312" s="106"/>
      <c r="T5312" s="106"/>
      <c r="U5312" s="106"/>
      <c r="V5312" s="106"/>
      <c r="W5312" s="19"/>
      <c r="X5312" s="2"/>
      <c r="Y5312" s="4"/>
      <c r="Z5312" s="106"/>
      <c r="AA5312" s="114"/>
      <c r="AB5312" s="112"/>
      <c r="AC5312" s="178"/>
      <c r="AD5312" s="11"/>
      <c r="AE5312" s="106"/>
      <c r="AF5312" s="106"/>
      <c r="AG5312" s="106"/>
      <c r="AH5312" s="115"/>
      <c r="AI5312" s="116"/>
      <c r="AO5312" s="26"/>
      <c r="AP5312" s="26"/>
    </row>
    <row r="5313" spans="1:42" ht="15" customHeight="1" x14ac:dyDescent="0.25">
      <c r="A5313" s="105"/>
      <c r="B5313" s="106"/>
      <c r="C5313" s="2"/>
      <c r="D5313" s="2"/>
      <c r="E5313" s="106"/>
      <c r="F5313" s="107"/>
      <c r="G5313" s="108"/>
      <c r="H5313" s="109"/>
      <c r="I5313" s="109"/>
      <c r="J5313" s="110"/>
      <c r="K5313" s="117"/>
      <c r="L5313" s="178"/>
      <c r="M5313" s="178"/>
      <c r="N5313" s="106"/>
      <c r="O5313" s="111"/>
      <c r="P5313" s="111"/>
      <c r="Q5313" s="106"/>
      <c r="R5313" s="106"/>
      <c r="S5313" s="106"/>
      <c r="T5313" s="106"/>
      <c r="U5313" s="106"/>
      <c r="V5313" s="106"/>
      <c r="W5313" s="19"/>
      <c r="X5313" s="2"/>
      <c r="Y5313" s="4"/>
      <c r="Z5313" s="106"/>
      <c r="AA5313" s="114"/>
      <c r="AB5313" s="112"/>
      <c r="AC5313" s="178"/>
      <c r="AD5313" s="11"/>
      <c r="AE5313" s="106"/>
      <c r="AF5313" s="106"/>
      <c r="AG5313" s="106"/>
      <c r="AH5313" s="115"/>
      <c r="AI5313" s="116"/>
      <c r="AO5313" s="26"/>
      <c r="AP5313" s="26"/>
    </row>
    <row r="5314" spans="1:42" ht="15" customHeight="1" x14ac:dyDescent="0.25">
      <c r="A5314" s="105"/>
      <c r="B5314" s="106"/>
      <c r="C5314" s="2"/>
      <c r="D5314" s="2"/>
      <c r="E5314" s="106"/>
      <c r="F5314" s="107"/>
      <c r="G5314" s="108"/>
      <c r="H5314" s="109"/>
      <c r="I5314" s="109"/>
      <c r="J5314" s="110"/>
      <c r="K5314" s="117"/>
      <c r="L5314" s="178"/>
      <c r="M5314" s="178"/>
      <c r="N5314" s="106"/>
      <c r="O5314" s="111"/>
      <c r="P5314" s="111"/>
      <c r="Q5314" s="106"/>
      <c r="R5314" s="106"/>
      <c r="S5314" s="106"/>
      <c r="T5314" s="106"/>
      <c r="U5314" s="106"/>
      <c r="V5314" s="106"/>
      <c r="W5314" s="19"/>
      <c r="X5314" s="2"/>
      <c r="Y5314" s="4"/>
      <c r="Z5314" s="106"/>
      <c r="AA5314" s="114"/>
      <c r="AB5314" s="112"/>
      <c r="AC5314" s="178"/>
      <c r="AD5314" s="11"/>
      <c r="AE5314" s="106"/>
      <c r="AF5314" s="106"/>
      <c r="AG5314" s="106"/>
      <c r="AH5314" s="115"/>
      <c r="AI5314" s="116"/>
      <c r="AO5314" s="26"/>
      <c r="AP5314" s="26"/>
    </row>
    <row r="5315" spans="1:42" ht="15" customHeight="1" x14ac:dyDescent="0.25">
      <c r="A5315" s="105"/>
      <c r="B5315" s="106"/>
      <c r="C5315" s="2"/>
      <c r="D5315" s="2"/>
      <c r="E5315" s="106"/>
      <c r="F5315" s="107"/>
      <c r="G5315" s="108"/>
      <c r="H5315" s="109"/>
      <c r="I5315" s="109"/>
      <c r="J5315" s="110"/>
      <c r="K5315" s="117"/>
      <c r="L5315" s="178"/>
      <c r="M5315" s="178"/>
      <c r="N5315" s="106"/>
      <c r="O5315" s="111"/>
      <c r="P5315" s="111"/>
      <c r="Q5315" s="106"/>
      <c r="R5315" s="106"/>
      <c r="S5315" s="106"/>
      <c r="T5315" s="106"/>
      <c r="U5315" s="106"/>
      <c r="V5315" s="106"/>
      <c r="W5315" s="19"/>
      <c r="X5315" s="2"/>
      <c r="Y5315" s="4"/>
      <c r="Z5315" s="106"/>
      <c r="AA5315" s="114"/>
      <c r="AB5315" s="112"/>
      <c r="AC5315" s="178"/>
      <c r="AD5315" s="11"/>
      <c r="AE5315" s="106"/>
      <c r="AF5315" s="106"/>
      <c r="AG5315" s="106"/>
      <c r="AH5315" s="115"/>
      <c r="AI5315" s="116"/>
      <c r="AO5315" s="26"/>
      <c r="AP5315" s="26"/>
    </row>
    <row r="5316" spans="1:42" ht="15" customHeight="1" x14ac:dyDescent="0.25">
      <c r="A5316" s="105"/>
      <c r="B5316" s="106"/>
      <c r="C5316" s="2"/>
      <c r="D5316" s="2"/>
      <c r="E5316" s="106"/>
      <c r="F5316" s="107"/>
      <c r="G5316" s="108"/>
      <c r="H5316" s="109"/>
      <c r="I5316" s="109"/>
      <c r="J5316" s="110"/>
      <c r="K5316" s="117"/>
      <c r="L5316" s="178"/>
      <c r="M5316" s="178"/>
      <c r="N5316" s="106"/>
      <c r="O5316" s="111"/>
      <c r="P5316" s="111"/>
      <c r="Q5316" s="106"/>
      <c r="R5316" s="106"/>
      <c r="S5316" s="106"/>
      <c r="T5316" s="106"/>
      <c r="U5316" s="106"/>
      <c r="V5316" s="106"/>
      <c r="W5316" s="19"/>
      <c r="X5316" s="2"/>
      <c r="Y5316" s="4"/>
      <c r="Z5316" s="106"/>
      <c r="AA5316" s="114"/>
      <c r="AB5316" s="112"/>
      <c r="AC5316" s="178"/>
      <c r="AD5316" s="11"/>
      <c r="AE5316" s="106"/>
      <c r="AF5316" s="106"/>
      <c r="AG5316" s="106"/>
      <c r="AH5316" s="115"/>
      <c r="AI5316" s="116"/>
      <c r="AO5316" s="26"/>
      <c r="AP5316" s="26"/>
    </row>
    <row r="5317" spans="1:42" ht="15" customHeight="1" x14ac:dyDescent="0.25">
      <c r="A5317" s="105"/>
      <c r="B5317" s="106"/>
      <c r="C5317" s="2"/>
      <c r="D5317" s="2"/>
      <c r="E5317" s="106"/>
      <c r="F5317" s="107"/>
      <c r="G5317" s="108"/>
      <c r="H5317" s="109"/>
      <c r="I5317" s="109"/>
      <c r="J5317" s="110"/>
      <c r="K5317" s="117"/>
      <c r="L5317" s="178"/>
      <c r="M5317" s="178"/>
      <c r="N5317" s="106"/>
      <c r="O5317" s="111"/>
      <c r="P5317" s="111"/>
      <c r="Q5317" s="106"/>
      <c r="R5317" s="106"/>
      <c r="S5317" s="106"/>
      <c r="T5317" s="106"/>
      <c r="U5317" s="106"/>
      <c r="V5317" s="106"/>
      <c r="W5317" s="19"/>
      <c r="X5317" s="2"/>
      <c r="Y5317" s="4"/>
      <c r="Z5317" s="106"/>
      <c r="AA5317" s="114"/>
      <c r="AB5317" s="112"/>
      <c r="AC5317" s="178"/>
      <c r="AD5317" s="11"/>
      <c r="AE5317" s="106"/>
      <c r="AF5317" s="106"/>
      <c r="AG5317" s="106"/>
      <c r="AH5317" s="115"/>
      <c r="AI5317" s="116"/>
      <c r="AO5317" s="26"/>
      <c r="AP5317" s="26"/>
    </row>
    <row r="5318" spans="1:42" ht="15" customHeight="1" x14ac:dyDescent="0.25">
      <c r="A5318" s="105"/>
      <c r="B5318" s="106"/>
      <c r="C5318" s="2"/>
      <c r="D5318" s="2"/>
      <c r="E5318" s="106"/>
      <c r="F5318" s="107"/>
      <c r="G5318" s="108"/>
      <c r="H5318" s="109"/>
      <c r="I5318" s="109"/>
      <c r="J5318" s="110"/>
      <c r="K5318" s="117"/>
      <c r="L5318" s="178"/>
      <c r="M5318" s="178"/>
      <c r="N5318" s="106"/>
      <c r="O5318" s="111"/>
      <c r="P5318" s="111"/>
      <c r="Q5318" s="106"/>
      <c r="R5318" s="106"/>
      <c r="S5318" s="106"/>
      <c r="T5318" s="106"/>
      <c r="U5318" s="106"/>
      <c r="V5318" s="106"/>
      <c r="W5318" s="19"/>
      <c r="X5318" s="2"/>
      <c r="Y5318" s="4"/>
      <c r="Z5318" s="106"/>
      <c r="AA5318" s="114"/>
      <c r="AB5318" s="112"/>
      <c r="AC5318" s="178"/>
      <c r="AD5318" s="11"/>
      <c r="AE5318" s="106"/>
      <c r="AF5318" s="106"/>
      <c r="AG5318" s="106"/>
      <c r="AH5318" s="115"/>
      <c r="AI5318" s="116"/>
      <c r="AO5318" s="26"/>
      <c r="AP5318" s="26"/>
    </row>
    <row r="5319" spans="1:42" ht="15" customHeight="1" x14ac:dyDescent="0.25">
      <c r="A5319" s="105"/>
      <c r="B5319" s="106"/>
      <c r="C5319" s="2"/>
      <c r="D5319" s="2"/>
      <c r="E5319" s="106"/>
      <c r="F5319" s="107"/>
      <c r="G5319" s="108"/>
      <c r="H5319" s="109"/>
      <c r="I5319" s="109"/>
      <c r="J5319" s="110"/>
      <c r="K5319" s="117"/>
      <c r="L5319" s="178"/>
      <c r="M5319" s="178"/>
      <c r="N5319" s="106"/>
      <c r="O5319" s="111"/>
      <c r="P5319" s="111"/>
      <c r="Q5319" s="106"/>
      <c r="R5319" s="106"/>
      <c r="S5319" s="106"/>
      <c r="T5319" s="106"/>
      <c r="U5319" s="106"/>
      <c r="V5319" s="106"/>
      <c r="W5319" s="19"/>
      <c r="X5319" s="2"/>
      <c r="Y5319" s="4"/>
      <c r="Z5319" s="106"/>
      <c r="AA5319" s="114"/>
      <c r="AB5319" s="112"/>
      <c r="AC5319" s="178"/>
      <c r="AD5319" s="11"/>
      <c r="AE5319" s="106"/>
      <c r="AF5319" s="106"/>
      <c r="AG5319" s="106"/>
      <c r="AH5319" s="115"/>
      <c r="AI5319" s="116"/>
      <c r="AO5319" s="26"/>
      <c r="AP5319" s="26"/>
    </row>
    <row r="5320" spans="1:42" ht="15" customHeight="1" x14ac:dyDescent="0.25">
      <c r="A5320" s="105"/>
      <c r="B5320" s="106"/>
      <c r="C5320" s="2"/>
      <c r="D5320" s="2"/>
      <c r="E5320" s="106"/>
      <c r="F5320" s="107"/>
      <c r="G5320" s="108"/>
      <c r="H5320" s="109"/>
      <c r="I5320" s="109"/>
      <c r="J5320" s="110"/>
      <c r="K5320" s="117"/>
      <c r="L5320" s="178"/>
      <c r="M5320" s="178"/>
      <c r="N5320" s="106"/>
      <c r="O5320" s="111"/>
      <c r="P5320" s="111"/>
      <c r="Q5320" s="106"/>
      <c r="R5320" s="106"/>
      <c r="S5320" s="106"/>
      <c r="T5320" s="106"/>
      <c r="U5320" s="106"/>
      <c r="V5320" s="106"/>
      <c r="W5320" s="19"/>
      <c r="X5320" s="2"/>
      <c r="Y5320" s="4"/>
      <c r="Z5320" s="106"/>
      <c r="AA5320" s="114"/>
      <c r="AB5320" s="112"/>
      <c r="AC5320" s="178"/>
      <c r="AD5320" s="11"/>
      <c r="AE5320" s="106"/>
      <c r="AF5320" s="106"/>
      <c r="AG5320" s="106"/>
      <c r="AH5320" s="115"/>
      <c r="AI5320" s="116"/>
      <c r="AO5320" s="26"/>
      <c r="AP5320" s="26"/>
    </row>
    <row r="5321" spans="1:42" ht="15" customHeight="1" x14ac:dyDescent="0.25">
      <c r="A5321" s="105"/>
      <c r="B5321" s="106"/>
      <c r="C5321" s="2"/>
      <c r="D5321" s="2"/>
      <c r="E5321" s="106"/>
      <c r="F5321" s="107"/>
      <c r="G5321" s="108"/>
      <c r="H5321" s="109"/>
      <c r="I5321" s="109"/>
      <c r="J5321" s="110"/>
      <c r="K5321" s="117"/>
      <c r="L5321" s="178"/>
      <c r="M5321" s="178"/>
      <c r="N5321" s="106"/>
      <c r="O5321" s="111"/>
      <c r="P5321" s="111"/>
      <c r="Q5321" s="106"/>
      <c r="R5321" s="106"/>
      <c r="S5321" s="106"/>
      <c r="T5321" s="106"/>
      <c r="U5321" s="106"/>
      <c r="V5321" s="106"/>
      <c r="W5321" s="19"/>
      <c r="X5321" s="2"/>
      <c r="Y5321" s="4"/>
      <c r="Z5321" s="106"/>
      <c r="AA5321" s="114"/>
      <c r="AB5321" s="112"/>
      <c r="AC5321" s="178"/>
      <c r="AD5321" s="11"/>
      <c r="AE5321" s="106"/>
      <c r="AF5321" s="106"/>
      <c r="AG5321" s="106"/>
      <c r="AH5321" s="115"/>
      <c r="AI5321" s="116"/>
      <c r="AO5321" s="26"/>
      <c r="AP5321" s="26"/>
    </row>
    <row r="5322" spans="1:42" ht="15" customHeight="1" x14ac:dyDescent="0.25">
      <c r="A5322" s="105"/>
      <c r="B5322" s="106"/>
      <c r="C5322" s="2"/>
      <c r="D5322" s="2"/>
      <c r="E5322" s="106"/>
      <c r="F5322" s="107"/>
      <c r="G5322" s="108"/>
      <c r="H5322" s="109"/>
      <c r="I5322" s="109"/>
      <c r="J5322" s="110"/>
      <c r="K5322" s="117"/>
      <c r="L5322" s="178"/>
      <c r="M5322" s="178"/>
      <c r="N5322" s="106"/>
      <c r="O5322" s="111"/>
      <c r="P5322" s="111"/>
      <c r="Q5322" s="106"/>
      <c r="R5322" s="106"/>
      <c r="S5322" s="106"/>
      <c r="T5322" s="106"/>
      <c r="U5322" s="106"/>
      <c r="V5322" s="106"/>
      <c r="W5322" s="19"/>
      <c r="X5322" s="2"/>
      <c r="Y5322" s="4"/>
      <c r="Z5322" s="106"/>
      <c r="AA5322" s="114"/>
      <c r="AB5322" s="112"/>
      <c r="AC5322" s="178"/>
      <c r="AD5322" s="11"/>
      <c r="AE5322" s="106"/>
      <c r="AF5322" s="106"/>
      <c r="AG5322" s="106"/>
      <c r="AH5322" s="115"/>
      <c r="AI5322" s="116"/>
      <c r="AO5322" s="26"/>
      <c r="AP5322" s="26"/>
    </row>
    <row r="5323" spans="1:42" ht="15" customHeight="1" x14ac:dyDescent="0.25">
      <c r="A5323" s="105"/>
      <c r="B5323" s="106"/>
      <c r="C5323" s="2"/>
      <c r="D5323" s="2"/>
      <c r="E5323" s="106"/>
      <c r="F5323" s="107"/>
      <c r="G5323" s="108"/>
      <c r="H5323" s="109"/>
      <c r="I5323" s="109"/>
      <c r="J5323" s="110"/>
      <c r="K5323" s="117"/>
      <c r="L5323" s="178"/>
      <c r="M5323" s="178"/>
      <c r="N5323" s="106"/>
      <c r="O5323" s="111"/>
      <c r="P5323" s="111"/>
      <c r="Q5323" s="106"/>
      <c r="R5323" s="106"/>
      <c r="S5323" s="106"/>
      <c r="T5323" s="106"/>
      <c r="U5323" s="106"/>
      <c r="V5323" s="106"/>
      <c r="W5323" s="19"/>
      <c r="X5323" s="2"/>
      <c r="Y5323" s="4"/>
      <c r="Z5323" s="106"/>
      <c r="AA5323" s="114"/>
      <c r="AB5323" s="112"/>
      <c r="AC5323" s="178"/>
      <c r="AD5323" s="11"/>
      <c r="AE5323" s="106"/>
      <c r="AF5323" s="106"/>
      <c r="AG5323" s="106"/>
      <c r="AH5323" s="115"/>
      <c r="AI5323" s="116"/>
      <c r="AO5323" s="26"/>
      <c r="AP5323" s="26"/>
    </row>
    <row r="5324" spans="1:42" ht="15" customHeight="1" x14ac:dyDescent="0.25">
      <c r="A5324" s="105"/>
      <c r="B5324" s="106"/>
      <c r="C5324" s="2"/>
      <c r="D5324" s="2"/>
      <c r="E5324" s="106"/>
      <c r="F5324" s="107"/>
      <c r="G5324" s="108"/>
      <c r="H5324" s="109"/>
      <c r="I5324" s="109"/>
      <c r="J5324" s="110"/>
      <c r="K5324" s="117"/>
      <c r="L5324" s="178"/>
      <c r="M5324" s="178"/>
      <c r="N5324" s="106"/>
      <c r="O5324" s="111"/>
      <c r="P5324" s="111"/>
      <c r="Q5324" s="106"/>
      <c r="R5324" s="106"/>
      <c r="S5324" s="106"/>
      <c r="T5324" s="106"/>
      <c r="U5324" s="106"/>
      <c r="V5324" s="106"/>
      <c r="W5324" s="19"/>
      <c r="X5324" s="2"/>
      <c r="Y5324" s="4"/>
      <c r="Z5324" s="106"/>
      <c r="AA5324" s="114"/>
      <c r="AB5324" s="112"/>
      <c r="AC5324" s="178"/>
      <c r="AD5324" s="11"/>
      <c r="AE5324" s="106"/>
      <c r="AF5324" s="106"/>
      <c r="AG5324" s="106"/>
      <c r="AH5324" s="115"/>
      <c r="AI5324" s="116"/>
      <c r="AO5324" s="26"/>
      <c r="AP5324" s="26"/>
    </row>
    <row r="5325" spans="1:42" ht="15" customHeight="1" x14ac:dyDescent="0.25">
      <c r="A5325" s="105"/>
      <c r="B5325" s="106"/>
      <c r="C5325" s="2"/>
      <c r="D5325" s="2"/>
      <c r="E5325" s="106"/>
      <c r="F5325" s="107"/>
      <c r="G5325" s="108"/>
      <c r="H5325" s="109"/>
      <c r="I5325" s="109"/>
      <c r="J5325" s="110"/>
      <c r="K5325" s="117"/>
      <c r="L5325" s="178"/>
      <c r="M5325" s="178"/>
      <c r="N5325" s="106"/>
      <c r="O5325" s="111"/>
      <c r="P5325" s="111"/>
      <c r="Q5325" s="106"/>
      <c r="R5325" s="106"/>
      <c r="S5325" s="106"/>
      <c r="T5325" s="106"/>
      <c r="U5325" s="106"/>
      <c r="V5325" s="106"/>
      <c r="W5325" s="19"/>
      <c r="X5325" s="2"/>
      <c r="Y5325" s="4"/>
      <c r="Z5325" s="106"/>
      <c r="AA5325" s="114"/>
      <c r="AB5325" s="112"/>
      <c r="AC5325" s="178"/>
      <c r="AD5325" s="11"/>
      <c r="AE5325" s="106"/>
      <c r="AF5325" s="106"/>
      <c r="AG5325" s="106"/>
      <c r="AH5325" s="115"/>
      <c r="AI5325" s="116"/>
      <c r="AO5325" s="26"/>
      <c r="AP5325" s="26"/>
    </row>
    <row r="5326" spans="1:42" ht="15" customHeight="1" x14ac:dyDescent="0.25">
      <c r="A5326" s="105"/>
      <c r="B5326" s="106"/>
      <c r="C5326" s="2"/>
      <c r="D5326" s="2"/>
      <c r="E5326" s="106"/>
      <c r="F5326" s="107"/>
      <c r="G5326" s="108"/>
      <c r="H5326" s="109"/>
      <c r="I5326" s="109"/>
      <c r="J5326" s="110"/>
      <c r="K5326" s="117"/>
      <c r="L5326" s="178"/>
      <c r="M5326" s="178"/>
      <c r="N5326" s="106"/>
      <c r="O5326" s="111"/>
      <c r="P5326" s="111"/>
      <c r="Q5326" s="106"/>
      <c r="R5326" s="106"/>
      <c r="S5326" s="106"/>
      <c r="T5326" s="106"/>
      <c r="U5326" s="106"/>
      <c r="V5326" s="106"/>
      <c r="W5326" s="19"/>
      <c r="X5326" s="2"/>
      <c r="Y5326" s="4"/>
      <c r="Z5326" s="106"/>
      <c r="AA5326" s="114"/>
      <c r="AB5326" s="112"/>
      <c r="AC5326" s="178"/>
      <c r="AD5326" s="11"/>
      <c r="AE5326" s="106"/>
      <c r="AF5326" s="106"/>
      <c r="AG5326" s="106"/>
      <c r="AH5326" s="115"/>
      <c r="AI5326" s="116"/>
      <c r="AO5326" s="26"/>
      <c r="AP5326" s="26"/>
    </row>
    <row r="5327" spans="1:42" ht="15" customHeight="1" x14ac:dyDescent="0.25">
      <c r="A5327" s="105"/>
      <c r="B5327" s="106"/>
      <c r="C5327" s="2"/>
      <c r="D5327" s="2"/>
      <c r="E5327" s="106"/>
      <c r="F5327" s="107"/>
      <c r="G5327" s="108"/>
      <c r="H5327" s="109"/>
      <c r="I5327" s="109"/>
      <c r="J5327" s="110"/>
      <c r="K5327" s="117"/>
      <c r="L5327" s="178"/>
      <c r="M5327" s="178"/>
      <c r="N5327" s="106"/>
      <c r="O5327" s="111"/>
      <c r="P5327" s="111"/>
      <c r="Q5327" s="106"/>
      <c r="R5327" s="106"/>
      <c r="S5327" s="106"/>
      <c r="T5327" s="106"/>
      <c r="U5327" s="106"/>
      <c r="V5327" s="106"/>
      <c r="W5327" s="19"/>
      <c r="X5327" s="2"/>
      <c r="Y5327" s="4"/>
      <c r="Z5327" s="106"/>
      <c r="AA5327" s="114"/>
      <c r="AB5327" s="112"/>
      <c r="AC5327" s="178"/>
      <c r="AD5327" s="11"/>
      <c r="AE5327" s="106"/>
      <c r="AF5327" s="106"/>
      <c r="AG5327" s="106"/>
      <c r="AH5327" s="115"/>
      <c r="AI5327" s="116"/>
      <c r="AO5327" s="26"/>
      <c r="AP5327" s="26"/>
    </row>
    <row r="5328" spans="1:42" ht="15" customHeight="1" x14ac:dyDescent="0.25">
      <c r="A5328" s="105"/>
      <c r="B5328" s="106"/>
      <c r="C5328" s="2"/>
      <c r="D5328" s="2"/>
      <c r="E5328" s="106"/>
      <c r="F5328" s="107"/>
      <c r="G5328" s="108"/>
      <c r="H5328" s="109"/>
      <c r="I5328" s="109"/>
      <c r="J5328" s="110"/>
      <c r="K5328" s="117"/>
      <c r="L5328" s="178"/>
      <c r="M5328" s="178"/>
      <c r="N5328" s="106"/>
      <c r="O5328" s="111"/>
      <c r="P5328" s="111"/>
      <c r="Q5328" s="106"/>
      <c r="R5328" s="106"/>
      <c r="S5328" s="106"/>
      <c r="T5328" s="106"/>
      <c r="U5328" s="106"/>
      <c r="V5328" s="106"/>
      <c r="W5328" s="19"/>
      <c r="X5328" s="2"/>
      <c r="Y5328" s="4"/>
      <c r="Z5328" s="106"/>
      <c r="AA5328" s="114"/>
      <c r="AB5328" s="112"/>
      <c r="AC5328" s="178"/>
      <c r="AD5328" s="11"/>
      <c r="AE5328" s="106"/>
      <c r="AF5328" s="106"/>
      <c r="AG5328" s="106"/>
      <c r="AH5328" s="115"/>
      <c r="AI5328" s="116"/>
      <c r="AO5328" s="26"/>
      <c r="AP5328" s="26"/>
    </row>
    <row r="5329" spans="1:42" ht="15" customHeight="1" x14ac:dyDescent="0.25">
      <c r="A5329" s="105"/>
      <c r="B5329" s="106"/>
      <c r="C5329" s="2"/>
      <c r="D5329" s="2"/>
      <c r="E5329" s="106"/>
      <c r="F5329" s="107"/>
      <c r="G5329" s="108"/>
      <c r="H5329" s="109"/>
      <c r="I5329" s="109"/>
      <c r="J5329" s="110"/>
      <c r="K5329" s="117"/>
      <c r="L5329" s="178"/>
      <c r="M5329" s="178"/>
      <c r="N5329" s="106"/>
      <c r="O5329" s="111"/>
      <c r="P5329" s="111"/>
      <c r="Q5329" s="106"/>
      <c r="R5329" s="106"/>
      <c r="S5329" s="106"/>
      <c r="T5329" s="106"/>
      <c r="U5329" s="106"/>
      <c r="V5329" s="106"/>
      <c r="W5329" s="19"/>
      <c r="X5329" s="2"/>
      <c r="Y5329" s="4"/>
      <c r="Z5329" s="106"/>
      <c r="AA5329" s="114"/>
      <c r="AB5329" s="112"/>
      <c r="AC5329" s="178"/>
      <c r="AD5329" s="11"/>
      <c r="AE5329" s="106"/>
      <c r="AF5329" s="106"/>
      <c r="AG5329" s="106"/>
      <c r="AH5329" s="115"/>
      <c r="AI5329" s="116"/>
      <c r="AO5329" s="26"/>
      <c r="AP5329" s="26"/>
    </row>
    <row r="5330" spans="1:42" ht="15" customHeight="1" x14ac:dyDescent="0.25">
      <c r="A5330" s="105"/>
      <c r="B5330" s="106"/>
      <c r="C5330" s="2"/>
      <c r="D5330" s="2"/>
      <c r="E5330" s="106"/>
      <c r="F5330" s="107"/>
      <c r="G5330" s="108"/>
      <c r="H5330" s="109"/>
      <c r="I5330" s="109"/>
      <c r="J5330" s="110"/>
      <c r="K5330" s="117"/>
      <c r="L5330" s="178"/>
      <c r="M5330" s="178"/>
      <c r="N5330" s="106"/>
      <c r="O5330" s="111"/>
      <c r="P5330" s="111"/>
      <c r="Q5330" s="106"/>
      <c r="R5330" s="106"/>
      <c r="S5330" s="106"/>
      <c r="T5330" s="106"/>
      <c r="U5330" s="106"/>
      <c r="V5330" s="106"/>
      <c r="W5330" s="19"/>
      <c r="X5330" s="2"/>
      <c r="Y5330" s="4"/>
      <c r="Z5330" s="106"/>
      <c r="AA5330" s="114"/>
      <c r="AB5330" s="112"/>
      <c r="AC5330" s="178"/>
      <c r="AD5330" s="11"/>
      <c r="AE5330" s="106"/>
      <c r="AF5330" s="106"/>
      <c r="AG5330" s="106"/>
      <c r="AH5330" s="115"/>
      <c r="AI5330" s="116"/>
      <c r="AO5330" s="26"/>
      <c r="AP5330" s="26"/>
    </row>
    <row r="5331" spans="1:42" ht="15" customHeight="1" x14ac:dyDescent="0.25">
      <c r="A5331" s="105"/>
      <c r="B5331" s="106"/>
      <c r="C5331" s="2"/>
      <c r="D5331" s="2"/>
      <c r="E5331" s="106"/>
      <c r="F5331" s="107"/>
      <c r="G5331" s="108"/>
      <c r="H5331" s="109"/>
      <c r="I5331" s="109"/>
      <c r="J5331" s="110"/>
      <c r="K5331" s="117"/>
      <c r="L5331" s="178"/>
      <c r="M5331" s="178"/>
      <c r="N5331" s="106"/>
      <c r="O5331" s="111"/>
      <c r="P5331" s="111"/>
      <c r="Q5331" s="106"/>
      <c r="R5331" s="106"/>
      <c r="S5331" s="106"/>
      <c r="T5331" s="106"/>
      <c r="U5331" s="106"/>
      <c r="V5331" s="106"/>
      <c r="W5331" s="19"/>
      <c r="X5331" s="2"/>
      <c r="Y5331" s="4"/>
      <c r="Z5331" s="106"/>
      <c r="AA5331" s="114"/>
      <c r="AB5331" s="112"/>
      <c r="AC5331" s="178"/>
      <c r="AD5331" s="11"/>
      <c r="AE5331" s="106"/>
      <c r="AF5331" s="106"/>
      <c r="AG5331" s="106"/>
      <c r="AH5331" s="115"/>
      <c r="AI5331" s="116"/>
      <c r="AO5331" s="26"/>
      <c r="AP5331" s="26"/>
    </row>
    <row r="5332" spans="1:42" ht="15" customHeight="1" x14ac:dyDescent="0.25">
      <c r="A5332" s="105"/>
      <c r="B5332" s="106"/>
      <c r="C5332" s="2"/>
      <c r="D5332" s="2"/>
      <c r="E5332" s="106"/>
      <c r="F5332" s="107"/>
      <c r="G5332" s="108"/>
      <c r="H5332" s="109"/>
      <c r="I5332" s="109"/>
      <c r="J5332" s="110"/>
      <c r="K5332" s="117"/>
      <c r="L5332" s="178"/>
      <c r="M5332" s="178"/>
      <c r="N5332" s="106"/>
      <c r="O5332" s="111"/>
      <c r="P5332" s="111"/>
      <c r="Q5332" s="106"/>
      <c r="R5332" s="106"/>
      <c r="S5332" s="106"/>
      <c r="T5332" s="106"/>
      <c r="U5332" s="106"/>
      <c r="V5332" s="106"/>
      <c r="W5332" s="19"/>
      <c r="X5332" s="2"/>
      <c r="Y5332" s="4"/>
      <c r="Z5332" s="106"/>
      <c r="AA5332" s="114"/>
      <c r="AB5332" s="112"/>
      <c r="AC5332" s="178"/>
      <c r="AD5332" s="11"/>
      <c r="AE5332" s="106"/>
      <c r="AF5332" s="106"/>
      <c r="AG5332" s="106"/>
      <c r="AH5332" s="115"/>
      <c r="AI5332" s="116"/>
      <c r="AO5332" s="26"/>
      <c r="AP5332" s="26"/>
    </row>
    <row r="5333" spans="1:42" ht="15" customHeight="1" x14ac:dyDescent="0.25">
      <c r="A5333" s="105"/>
      <c r="B5333" s="106"/>
      <c r="C5333" s="2"/>
      <c r="D5333" s="2"/>
      <c r="E5333" s="106"/>
      <c r="F5333" s="107"/>
      <c r="G5333" s="108"/>
      <c r="H5333" s="109"/>
      <c r="I5333" s="109"/>
      <c r="J5333" s="110"/>
      <c r="K5333" s="117"/>
      <c r="L5333" s="178"/>
      <c r="M5333" s="178"/>
      <c r="N5333" s="106"/>
      <c r="O5333" s="111"/>
      <c r="P5333" s="111"/>
      <c r="Q5333" s="106"/>
      <c r="R5333" s="106"/>
      <c r="S5333" s="106"/>
      <c r="T5333" s="106"/>
      <c r="U5333" s="106"/>
      <c r="V5333" s="106"/>
      <c r="W5333" s="19"/>
      <c r="X5333" s="2"/>
      <c r="Y5333" s="4"/>
      <c r="Z5333" s="106"/>
      <c r="AA5333" s="114"/>
      <c r="AB5333" s="112"/>
      <c r="AC5333" s="178"/>
      <c r="AD5333" s="11"/>
      <c r="AE5333" s="106"/>
      <c r="AF5333" s="106"/>
      <c r="AG5333" s="106"/>
      <c r="AH5333" s="115"/>
      <c r="AI5333" s="116"/>
      <c r="AO5333" s="26"/>
      <c r="AP5333" s="26"/>
    </row>
    <row r="5334" spans="1:42" ht="15" customHeight="1" x14ac:dyDescent="0.25">
      <c r="A5334" s="105"/>
      <c r="B5334" s="106"/>
      <c r="C5334" s="2"/>
      <c r="D5334" s="2"/>
      <c r="E5334" s="106"/>
      <c r="F5334" s="107"/>
      <c r="G5334" s="108"/>
      <c r="H5334" s="109"/>
      <c r="I5334" s="109"/>
      <c r="J5334" s="110"/>
      <c r="K5334" s="117"/>
      <c r="L5334" s="178"/>
      <c r="M5334" s="178"/>
      <c r="N5334" s="106"/>
      <c r="O5334" s="111"/>
      <c r="P5334" s="111"/>
      <c r="Q5334" s="106"/>
      <c r="R5334" s="106"/>
      <c r="S5334" s="106"/>
      <c r="T5334" s="106"/>
      <c r="U5334" s="106"/>
      <c r="V5334" s="106"/>
      <c r="W5334" s="19"/>
      <c r="X5334" s="2"/>
      <c r="Y5334" s="4"/>
      <c r="Z5334" s="106"/>
      <c r="AA5334" s="114"/>
      <c r="AB5334" s="112"/>
      <c r="AC5334" s="178"/>
      <c r="AD5334" s="11"/>
      <c r="AE5334" s="106"/>
      <c r="AF5334" s="106"/>
      <c r="AG5334" s="106"/>
      <c r="AH5334" s="115"/>
      <c r="AI5334" s="116"/>
      <c r="AO5334" s="26"/>
      <c r="AP5334" s="26"/>
    </row>
    <row r="5335" spans="1:42" ht="15" customHeight="1" x14ac:dyDescent="0.25">
      <c r="A5335" s="105"/>
      <c r="B5335" s="106"/>
      <c r="C5335" s="2"/>
      <c r="D5335" s="2"/>
      <c r="E5335" s="106"/>
      <c r="F5335" s="107"/>
      <c r="G5335" s="108"/>
      <c r="H5335" s="109"/>
      <c r="I5335" s="109"/>
      <c r="J5335" s="110"/>
      <c r="K5335" s="117"/>
      <c r="L5335" s="178"/>
      <c r="M5335" s="178"/>
      <c r="N5335" s="106"/>
      <c r="O5335" s="111"/>
      <c r="P5335" s="111"/>
      <c r="Q5335" s="106"/>
      <c r="R5335" s="106"/>
      <c r="S5335" s="106"/>
      <c r="T5335" s="106"/>
      <c r="U5335" s="106"/>
      <c r="V5335" s="106"/>
      <c r="W5335" s="19"/>
      <c r="X5335" s="2"/>
      <c r="Y5335" s="4"/>
      <c r="Z5335" s="106"/>
      <c r="AA5335" s="114"/>
      <c r="AB5335" s="112"/>
      <c r="AC5335" s="178"/>
      <c r="AD5335" s="11"/>
      <c r="AE5335" s="106"/>
      <c r="AF5335" s="106"/>
      <c r="AG5335" s="106"/>
      <c r="AH5335" s="115"/>
      <c r="AI5335" s="116"/>
      <c r="AO5335" s="26"/>
      <c r="AP5335" s="26"/>
    </row>
    <row r="5336" spans="1:42" ht="15" customHeight="1" x14ac:dyDescent="0.25">
      <c r="A5336" s="105"/>
      <c r="B5336" s="106"/>
      <c r="C5336" s="2"/>
      <c r="D5336" s="2"/>
      <c r="E5336" s="106"/>
      <c r="F5336" s="107"/>
      <c r="G5336" s="108"/>
      <c r="H5336" s="109"/>
      <c r="I5336" s="109"/>
      <c r="J5336" s="110"/>
      <c r="K5336" s="117"/>
      <c r="L5336" s="178"/>
      <c r="M5336" s="178"/>
      <c r="N5336" s="106"/>
      <c r="O5336" s="111"/>
      <c r="P5336" s="111"/>
      <c r="Q5336" s="106"/>
      <c r="R5336" s="106"/>
      <c r="S5336" s="106"/>
      <c r="T5336" s="106"/>
      <c r="U5336" s="106"/>
      <c r="V5336" s="106"/>
      <c r="W5336" s="19"/>
      <c r="X5336" s="2"/>
      <c r="Y5336" s="4"/>
      <c r="Z5336" s="106"/>
      <c r="AA5336" s="114"/>
      <c r="AB5336" s="112"/>
      <c r="AC5336" s="178"/>
      <c r="AD5336" s="11"/>
      <c r="AE5336" s="106"/>
      <c r="AF5336" s="106"/>
      <c r="AG5336" s="106"/>
      <c r="AH5336" s="115"/>
      <c r="AI5336" s="116"/>
      <c r="AO5336" s="26"/>
      <c r="AP5336" s="26"/>
    </row>
    <row r="5337" spans="1:42" ht="15" customHeight="1" x14ac:dyDescent="0.25">
      <c r="A5337" s="105"/>
      <c r="B5337" s="106"/>
      <c r="C5337" s="2"/>
      <c r="D5337" s="2"/>
      <c r="E5337" s="106"/>
      <c r="F5337" s="107"/>
      <c r="G5337" s="108"/>
      <c r="H5337" s="109"/>
      <c r="I5337" s="109"/>
      <c r="J5337" s="110"/>
      <c r="K5337" s="117"/>
      <c r="L5337" s="178"/>
      <c r="M5337" s="178"/>
      <c r="N5337" s="106"/>
      <c r="O5337" s="111"/>
      <c r="P5337" s="111"/>
      <c r="Q5337" s="106"/>
      <c r="R5337" s="106"/>
      <c r="S5337" s="106"/>
      <c r="T5337" s="106"/>
      <c r="U5337" s="106"/>
      <c r="V5337" s="106"/>
      <c r="W5337" s="19"/>
      <c r="X5337" s="2"/>
      <c r="Y5337" s="4"/>
      <c r="Z5337" s="106"/>
      <c r="AA5337" s="114"/>
      <c r="AB5337" s="112"/>
      <c r="AC5337" s="178"/>
      <c r="AD5337" s="11"/>
      <c r="AE5337" s="106"/>
      <c r="AF5337" s="106"/>
      <c r="AG5337" s="106"/>
      <c r="AH5337" s="115"/>
      <c r="AI5337" s="116"/>
      <c r="AO5337" s="26"/>
      <c r="AP5337" s="26"/>
    </row>
    <row r="5338" spans="1:42" ht="15" customHeight="1" x14ac:dyDescent="0.25">
      <c r="A5338" s="105"/>
      <c r="B5338" s="106"/>
      <c r="C5338" s="2"/>
      <c r="D5338" s="2"/>
      <c r="E5338" s="106"/>
      <c r="F5338" s="107"/>
      <c r="G5338" s="108"/>
      <c r="H5338" s="109"/>
      <c r="I5338" s="109"/>
      <c r="J5338" s="110"/>
      <c r="K5338" s="117"/>
      <c r="L5338" s="178"/>
      <c r="M5338" s="178"/>
      <c r="N5338" s="106"/>
      <c r="O5338" s="111"/>
      <c r="P5338" s="111"/>
      <c r="Q5338" s="106"/>
      <c r="R5338" s="106"/>
      <c r="S5338" s="106"/>
      <c r="T5338" s="106"/>
      <c r="U5338" s="106"/>
      <c r="V5338" s="106"/>
      <c r="W5338" s="19"/>
      <c r="X5338" s="2"/>
      <c r="Y5338" s="4"/>
      <c r="Z5338" s="106"/>
      <c r="AA5338" s="114"/>
      <c r="AB5338" s="112"/>
      <c r="AC5338" s="178"/>
      <c r="AD5338" s="11"/>
      <c r="AE5338" s="106"/>
      <c r="AF5338" s="106"/>
      <c r="AG5338" s="106"/>
      <c r="AH5338" s="115"/>
      <c r="AI5338" s="116"/>
      <c r="AO5338" s="26"/>
      <c r="AP5338" s="26"/>
    </row>
    <row r="5339" spans="1:42" ht="15" customHeight="1" x14ac:dyDescent="0.25">
      <c r="A5339" s="105"/>
      <c r="B5339" s="106"/>
      <c r="C5339" s="2"/>
      <c r="D5339" s="2"/>
      <c r="E5339" s="106"/>
      <c r="F5339" s="107"/>
      <c r="G5339" s="108"/>
      <c r="H5339" s="109"/>
      <c r="I5339" s="109"/>
      <c r="J5339" s="110"/>
      <c r="K5339" s="117"/>
      <c r="L5339" s="178"/>
      <c r="M5339" s="178"/>
      <c r="N5339" s="106"/>
      <c r="O5339" s="111"/>
      <c r="P5339" s="111"/>
      <c r="Q5339" s="106"/>
      <c r="R5339" s="106"/>
      <c r="S5339" s="106"/>
      <c r="T5339" s="106"/>
      <c r="U5339" s="106"/>
      <c r="V5339" s="106"/>
      <c r="W5339" s="19"/>
      <c r="X5339" s="2"/>
      <c r="Y5339" s="4"/>
      <c r="Z5339" s="106"/>
      <c r="AA5339" s="114"/>
      <c r="AB5339" s="112"/>
      <c r="AC5339" s="178"/>
      <c r="AD5339" s="11"/>
      <c r="AE5339" s="106"/>
      <c r="AF5339" s="106"/>
      <c r="AG5339" s="106"/>
      <c r="AH5339" s="115"/>
      <c r="AI5339" s="116"/>
      <c r="AO5339" s="26"/>
      <c r="AP5339" s="26"/>
    </row>
    <row r="5340" spans="1:42" ht="15" customHeight="1" x14ac:dyDescent="0.25">
      <c r="A5340" s="105"/>
      <c r="B5340" s="106"/>
      <c r="C5340" s="2"/>
      <c r="D5340" s="2"/>
      <c r="E5340" s="106"/>
      <c r="F5340" s="107"/>
      <c r="G5340" s="108"/>
      <c r="H5340" s="109"/>
      <c r="I5340" s="109"/>
      <c r="J5340" s="110"/>
      <c r="K5340" s="117"/>
      <c r="L5340" s="178"/>
      <c r="M5340" s="178"/>
      <c r="N5340" s="106"/>
      <c r="O5340" s="111"/>
      <c r="P5340" s="111"/>
      <c r="Q5340" s="106"/>
      <c r="R5340" s="106"/>
      <c r="S5340" s="106"/>
      <c r="T5340" s="106"/>
      <c r="U5340" s="106"/>
      <c r="V5340" s="106"/>
      <c r="W5340" s="19"/>
      <c r="X5340" s="2"/>
      <c r="Y5340" s="4"/>
      <c r="Z5340" s="106"/>
      <c r="AA5340" s="114"/>
      <c r="AB5340" s="112"/>
      <c r="AC5340" s="178"/>
      <c r="AD5340" s="11"/>
      <c r="AE5340" s="106"/>
      <c r="AF5340" s="106"/>
      <c r="AG5340" s="106"/>
      <c r="AH5340" s="115"/>
      <c r="AI5340" s="116"/>
      <c r="AO5340" s="26"/>
      <c r="AP5340" s="26"/>
    </row>
    <row r="5341" spans="1:42" ht="15" customHeight="1" x14ac:dyDescent="0.25">
      <c r="A5341" s="105"/>
      <c r="B5341" s="106"/>
      <c r="C5341" s="2"/>
      <c r="D5341" s="2"/>
      <c r="E5341" s="106"/>
      <c r="F5341" s="107"/>
      <c r="G5341" s="108"/>
      <c r="H5341" s="109"/>
      <c r="I5341" s="109"/>
      <c r="J5341" s="110"/>
      <c r="K5341" s="117"/>
      <c r="L5341" s="178"/>
      <c r="M5341" s="178"/>
      <c r="N5341" s="106"/>
      <c r="O5341" s="111"/>
      <c r="P5341" s="111"/>
      <c r="Q5341" s="106"/>
      <c r="R5341" s="106"/>
      <c r="S5341" s="106"/>
      <c r="T5341" s="106"/>
      <c r="U5341" s="106"/>
      <c r="V5341" s="106"/>
      <c r="W5341" s="19"/>
      <c r="X5341" s="2"/>
      <c r="Y5341" s="4"/>
      <c r="Z5341" s="106"/>
      <c r="AA5341" s="114"/>
      <c r="AB5341" s="112"/>
      <c r="AC5341" s="178"/>
      <c r="AD5341" s="11"/>
      <c r="AE5341" s="106"/>
      <c r="AF5341" s="106"/>
      <c r="AG5341" s="106"/>
      <c r="AH5341" s="115"/>
      <c r="AI5341" s="116"/>
      <c r="AO5341" s="26"/>
      <c r="AP5341" s="26"/>
    </row>
    <row r="5342" spans="1:42" ht="15" customHeight="1" x14ac:dyDescent="0.25">
      <c r="A5342" s="105"/>
      <c r="B5342" s="106"/>
      <c r="C5342" s="2"/>
      <c r="D5342" s="2"/>
      <c r="E5342" s="106"/>
      <c r="F5342" s="107"/>
      <c r="G5342" s="108"/>
      <c r="H5342" s="109"/>
      <c r="I5342" s="109"/>
      <c r="J5342" s="110"/>
      <c r="K5342" s="117"/>
      <c r="L5342" s="178"/>
      <c r="M5342" s="178"/>
      <c r="N5342" s="106"/>
      <c r="O5342" s="111"/>
      <c r="P5342" s="111"/>
      <c r="Q5342" s="106"/>
      <c r="R5342" s="106"/>
      <c r="S5342" s="106"/>
      <c r="T5342" s="106"/>
      <c r="U5342" s="106"/>
      <c r="V5342" s="106"/>
      <c r="W5342" s="19"/>
      <c r="X5342" s="2"/>
      <c r="Y5342" s="4"/>
      <c r="Z5342" s="106"/>
      <c r="AA5342" s="114"/>
      <c r="AB5342" s="112"/>
      <c r="AC5342" s="178"/>
      <c r="AD5342" s="11"/>
      <c r="AE5342" s="106"/>
      <c r="AF5342" s="106"/>
      <c r="AG5342" s="106"/>
      <c r="AH5342" s="115"/>
      <c r="AI5342" s="116"/>
      <c r="AO5342" s="26"/>
      <c r="AP5342" s="26"/>
    </row>
    <row r="5343" spans="1:42" ht="15" customHeight="1" x14ac:dyDescent="0.25">
      <c r="A5343" s="105"/>
      <c r="B5343" s="106"/>
      <c r="C5343" s="2"/>
      <c r="D5343" s="2"/>
      <c r="E5343" s="106"/>
      <c r="F5343" s="107"/>
      <c r="G5343" s="108"/>
      <c r="H5343" s="109"/>
      <c r="I5343" s="109"/>
      <c r="J5343" s="110"/>
      <c r="K5343" s="117"/>
      <c r="L5343" s="178"/>
      <c r="M5343" s="178"/>
      <c r="N5343" s="106"/>
      <c r="O5343" s="111"/>
      <c r="P5343" s="111"/>
      <c r="Q5343" s="106"/>
      <c r="R5343" s="106"/>
      <c r="S5343" s="106"/>
      <c r="T5343" s="106"/>
      <c r="U5343" s="106"/>
      <c r="V5343" s="106"/>
      <c r="W5343" s="19"/>
      <c r="X5343" s="2"/>
      <c r="Y5343" s="4"/>
      <c r="Z5343" s="106"/>
      <c r="AA5343" s="114"/>
      <c r="AB5343" s="112"/>
      <c r="AC5343" s="178"/>
      <c r="AD5343" s="11"/>
      <c r="AE5343" s="106"/>
      <c r="AF5343" s="106"/>
      <c r="AG5343" s="106"/>
      <c r="AH5343" s="115"/>
      <c r="AI5343" s="116"/>
      <c r="AO5343" s="26"/>
      <c r="AP5343" s="26"/>
    </row>
    <row r="5344" spans="1:42" ht="15" customHeight="1" x14ac:dyDescent="0.25">
      <c r="A5344" s="105"/>
      <c r="B5344" s="106"/>
      <c r="C5344" s="2"/>
      <c r="D5344" s="2"/>
      <c r="E5344" s="106"/>
      <c r="F5344" s="107"/>
      <c r="G5344" s="108"/>
      <c r="H5344" s="109"/>
      <c r="I5344" s="109"/>
      <c r="J5344" s="110"/>
      <c r="K5344" s="117"/>
      <c r="L5344" s="178"/>
      <c r="M5344" s="178"/>
      <c r="N5344" s="106"/>
      <c r="O5344" s="111"/>
      <c r="P5344" s="111"/>
      <c r="Q5344" s="106"/>
      <c r="R5344" s="106"/>
      <c r="S5344" s="106"/>
      <c r="T5344" s="106"/>
      <c r="U5344" s="106"/>
      <c r="V5344" s="106"/>
      <c r="W5344" s="19"/>
      <c r="X5344" s="2"/>
      <c r="Y5344" s="4"/>
      <c r="Z5344" s="106"/>
      <c r="AA5344" s="114"/>
      <c r="AB5344" s="112"/>
      <c r="AC5344" s="178"/>
      <c r="AD5344" s="11"/>
      <c r="AE5344" s="106"/>
      <c r="AF5344" s="106"/>
      <c r="AG5344" s="106"/>
      <c r="AH5344" s="115"/>
      <c r="AI5344" s="116"/>
      <c r="AO5344" s="26"/>
      <c r="AP5344" s="26"/>
    </row>
    <row r="5345" spans="1:42" ht="15" customHeight="1" x14ac:dyDescent="0.25">
      <c r="A5345" s="105"/>
      <c r="B5345" s="106"/>
      <c r="C5345" s="2"/>
      <c r="D5345" s="2"/>
      <c r="E5345" s="106"/>
      <c r="F5345" s="107"/>
      <c r="G5345" s="108"/>
      <c r="H5345" s="109"/>
      <c r="I5345" s="109"/>
      <c r="J5345" s="110"/>
      <c r="K5345" s="117"/>
      <c r="L5345" s="178"/>
      <c r="M5345" s="178"/>
      <c r="N5345" s="106"/>
      <c r="O5345" s="111"/>
      <c r="P5345" s="111"/>
      <c r="Q5345" s="106"/>
      <c r="R5345" s="106"/>
      <c r="S5345" s="106"/>
      <c r="T5345" s="106"/>
      <c r="U5345" s="106"/>
      <c r="V5345" s="106"/>
      <c r="W5345" s="19"/>
      <c r="X5345" s="2"/>
      <c r="Y5345" s="4"/>
      <c r="Z5345" s="106"/>
      <c r="AA5345" s="114"/>
      <c r="AB5345" s="112"/>
      <c r="AC5345" s="178"/>
      <c r="AD5345" s="11"/>
      <c r="AE5345" s="106"/>
      <c r="AF5345" s="106"/>
      <c r="AG5345" s="106"/>
      <c r="AH5345" s="115"/>
      <c r="AI5345" s="116"/>
      <c r="AO5345" s="26"/>
      <c r="AP5345" s="26"/>
    </row>
    <row r="5346" spans="1:42" ht="15" customHeight="1" x14ac:dyDescent="0.25">
      <c r="A5346" s="105"/>
      <c r="B5346" s="106"/>
      <c r="C5346" s="2"/>
      <c r="D5346" s="2"/>
      <c r="E5346" s="106"/>
      <c r="F5346" s="107"/>
      <c r="G5346" s="108"/>
      <c r="H5346" s="109"/>
      <c r="I5346" s="109"/>
      <c r="J5346" s="110"/>
      <c r="K5346" s="117"/>
      <c r="L5346" s="178"/>
      <c r="M5346" s="178"/>
      <c r="N5346" s="106"/>
      <c r="O5346" s="111"/>
      <c r="P5346" s="111"/>
      <c r="Q5346" s="106"/>
      <c r="R5346" s="106"/>
      <c r="S5346" s="106"/>
      <c r="T5346" s="106"/>
      <c r="U5346" s="106"/>
      <c r="V5346" s="106"/>
      <c r="W5346" s="19"/>
      <c r="X5346" s="2"/>
      <c r="Y5346" s="4"/>
      <c r="Z5346" s="106"/>
      <c r="AA5346" s="114"/>
      <c r="AB5346" s="112"/>
      <c r="AC5346" s="178"/>
      <c r="AD5346" s="11"/>
      <c r="AE5346" s="106"/>
      <c r="AF5346" s="106"/>
      <c r="AG5346" s="106"/>
      <c r="AH5346" s="115"/>
      <c r="AI5346" s="116"/>
      <c r="AO5346" s="26"/>
      <c r="AP5346" s="26"/>
    </row>
    <row r="5347" spans="1:42" ht="15" customHeight="1" x14ac:dyDescent="0.25">
      <c r="A5347" s="105"/>
      <c r="B5347" s="106"/>
      <c r="C5347" s="2"/>
      <c r="D5347" s="2"/>
      <c r="E5347" s="106"/>
      <c r="F5347" s="107"/>
      <c r="G5347" s="108"/>
      <c r="H5347" s="109"/>
      <c r="I5347" s="109"/>
      <c r="J5347" s="110"/>
      <c r="K5347" s="117"/>
      <c r="L5347" s="178"/>
      <c r="M5347" s="178"/>
      <c r="N5347" s="106"/>
      <c r="O5347" s="111"/>
      <c r="P5347" s="111"/>
      <c r="Q5347" s="106"/>
      <c r="R5347" s="106"/>
      <c r="S5347" s="106"/>
      <c r="T5347" s="106"/>
      <c r="U5347" s="106"/>
      <c r="V5347" s="106"/>
      <c r="W5347" s="19"/>
      <c r="X5347" s="2"/>
      <c r="Y5347" s="4"/>
      <c r="Z5347" s="106"/>
      <c r="AA5347" s="114"/>
      <c r="AB5347" s="112"/>
      <c r="AC5347" s="178"/>
      <c r="AD5347" s="11"/>
      <c r="AE5347" s="106"/>
      <c r="AF5347" s="106"/>
      <c r="AG5347" s="106"/>
      <c r="AH5347" s="115"/>
      <c r="AI5347" s="116"/>
      <c r="AO5347" s="26"/>
      <c r="AP5347" s="26"/>
    </row>
    <row r="5348" spans="1:42" ht="15" customHeight="1" x14ac:dyDescent="0.25">
      <c r="A5348" s="105"/>
      <c r="B5348" s="106"/>
      <c r="C5348" s="2"/>
      <c r="D5348" s="2"/>
      <c r="E5348" s="106"/>
      <c r="F5348" s="107"/>
      <c r="G5348" s="108"/>
      <c r="H5348" s="109"/>
      <c r="I5348" s="109"/>
      <c r="J5348" s="110"/>
      <c r="K5348" s="117"/>
      <c r="L5348" s="178"/>
      <c r="M5348" s="178"/>
      <c r="N5348" s="106"/>
      <c r="O5348" s="111"/>
      <c r="P5348" s="111"/>
      <c r="Q5348" s="106"/>
      <c r="R5348" s="106"/>
      <c r="S5348" s="106"/>
      <c r="T5348" s="106"/>
      <c r="U5348" s="106"/>
      <c r="V5348" s="106"/>
      <c r="W5348" s="19"/>
      <c r="X5348" s="2"/>
      <c r="Y5348" s="4"/>
      <c r="Z5348" s="106"/>
      <c r="AA5348" s="114"/>
      <c r="AB5348" s="112"/>
      <c r="AC5348" s="178"/>
      <c r="AD5348" s="11"/>
      <c r="AE5348" s="106"/>
      <c r="AF5348" s="106"/>
      <c r="AG5348" s="106"/>
      <c r="AH5348" s="115"/>
      <c r="AI5348" s="116"/>
      <c r="AO5348" s="26"/>
      <c r="AP5348" s="26"/>
    </row>
    <row r="5349" spans="1:42" ht="15" customHeight="1" x14ac:dyDescent="0.25">
      <c r="A5349" s="105"/>
      <c r="B5349" s="106"/>
      <c r="C5349" s="2"/>
      <c r="D5349" s="2"/>
      <c r="E5349" s="106"/>
      <c r="F5349" s="107"/>
      <c r="G5349" s="108"/>
      <c r="H5349" s="109"/>
      <c r="I5349" s="109"/>
      <c r="J5349" s="110"/>
      <c r="K5349" s="117"/>
      <c r="L5349" s="178"/>
      <c r="M5349" s="178"/>
      <c r="N5349" s="106"/>
      <c r="O5349" s="111"/>
      <c r="P5349" s="111"/>
      <c r="Q5349" s="106"/>
      <c r="R5349" s="106"/>
      <c r="S5349" s="106"/>
      <c r="T5349" s="106"/>
      <c r="U5349" s="106"/>
      <c r="V5349" s="106"/>
      <c r="W5349" s="19"/>
      <c r="X5349" s="2"/>
      <c r="Y5349" s="4"/>
      <c r="Z5349" s="106"/>
      <c r="AA5349" s="114"/>
      <c r="AB5349" s="112"/>
      <c r="AC5349" s="178"/>
      <c r="AD5349" s="11"/>
      <c r="AE5349" s="106"/>
      <c r="AF5349" s="106"/>
      <c r="AG5349" s="106"/>
      <c r="AH5349" s="115"/>
      <c r="AI5349" s="116"/>
      <c r="AO5349" s="26"/>
      <c r="AP5349" s="26"/>
    </row>
    <row r="5350" spans="1:42" ht="15" customHeight="1" x14ac:dyDescent="0.25">
      <c r="A5350" s="105"/>
      <c r="B5350" s="106"/>
      <c r="C5350" s="2"/>
      <c r="D5350" s="2"/>
      <c r="E5350" s="106"/>
      <c r="F5350" s="107"/>
      <c r="G5350" s="108"/>
      <c r="H5350" s="109"/>
      <c r="I5350" s="109"/>
      <c r="J5350" s="110"/>
      <c r="K5350" s="117"/>
      <c r="L5350" s="178"/>
      <c r="M5350" s="178"/>
      <c r="N5350" s="106"/>
      <c r="O5350" s="111"/>
      <c r="P5350" s="111"/>
      <c r="Q5350" s="106"/>
      <c r="R5350" s="106"/>
      <c r="S5350" s="106"/>
      <c r="T5350" s="106"/>
      <c r="U5350" s="106"/>
      <c r="V5350" s="106"/>
      <c r="W5350" s="19"/>
      <c r="X5350" s="2"/>
      <c r="Y5350" s="4"/>
      <c r="Z5350" s="106"/>
      <c r="AA5350" s="114"/>
      <c r="AB5350" s="112"/>
      <c r="AC5350" s="178"/>
      <c r="AD5350" s="11"/>
      <c r="AE5350" s="106"/>
      <c r="AF5350" s="106"/>
      <c r="AG5350" s="106"/>
      <c r="AH5350" s="115"/>
      <c r="AI5350" s="116"/>
      <c r="AO5350" s="26"/>
      <c r="AP5350" s="26"/>
    </row>
    <row r="5351" spans="1:42" ht="15" customHeight="1" x14ac:dyDescent="0.25">
      <c r="A5351" s="105"/>
      <c r="B5351" s="106"/>
      <c r="C5351" s="2"/>
      <c r="D5351" s="2"/>
      <c r="E5351" s="106"/>
      <c r="F5351" s="107"/>
      <c r="G5351" s="108"/>
      <c r="H5351" s="109"/>
      <c r="I5351" s="109"/>
      <c r="J5351" s="110"/>
      <c r="K5351" s="117"/>
      <c r="L5351" s="178"/>
      <c r="M5351" s="178"/>
      <c r="N5351" s="106"/>
      <c r="O5351" s="111"/>
      <c r="P5351" s="111"/>
      <c r="Q5351" s="106"/>
      <c r="R5351" s="106"/>
      <c r="S5351" s="106"/>
      <c r="T5351" s="106"/>
      <c r="U5351" s="106"/>
      <c r="V5351" s="106"/>
      <c r="W5351" s="19"/>
      <c r="X5351" s="2"/>
      <c r="Y5351" s="4"/>
      <c r="Z5351" s="106"/>
      <c r="AA5351" s="114"/>
      <c r="AB5351" s="112"/>
      <c r="AC5351" s="178"/>
      <c r="AD5351" s="11"/>
      <c r="AE5351" s="106"/>
      <c r="AF5351" s="106"/>
      <c r="AG5351" s="106"/>
      <c r="AH5351" s="115"/>
      <c r="AI5351" s="116"/>
      <c r="AO5351" s="26"/>
      <c r="AP5351" s="26"/>
    </row>
    <row r="5352" spans="1:42" ht="15" customHeight="1" x14ac:dyDescent="0.25">
      <c r="A5352" s="105"/>
      <c r="B5352" s="106"/>
      <c r="C5352" s="2"/>
      <c r="D5352" s="2"/>
      <c r="E5352" s="106"/>
      <c r="F5352" s="107"/>
      <c r="G5352" s="108"/>
      <c r="H5352" s="109"/>
      <c r="I5352" s="109"/>
      <c r="J5352" s="110"/>
      <c r="K5352" s="117"/>
      <c r="L5352" s="178"/>
      <c r="M5352" s="178"/>
      <c r="N5352" s="106"/>
      <c r="O5352" s="111"/>
      <c r="P5352" s="111"/>
      <c r="Q5352" s="106"/>
      <c r="R5352" s="106"/>
      <c r="S5352" s="106"/>
      <c r="T5352" s="106"/>
      <c r="U5352" s="106"/>
      <c r="V5352" s="106"/>
      <c r="W5352" s="19"/>
      <c r="X5352" s="2"/>
      <c r="Y5352" s="4"/>
      <c r="Z5352" s="106"/>
      <c r="AA5352" s="114"/>
      <c r="AB5352" s="112"/>
      <c r="AC5352" s="178"/>
      <c r="AD5352" s="11"/>
      <c r="AE5352" s="106"/>
      <c r="AF5352" s="106"/>
      <c r="AG5352" s="106"/>
      <c r="AH5352" s="115"/>
      <c r="AI5352" s="116"/>
      <c r="AO5352" s="26"/>
      <c r="AP5352" s="26"/>
    </row>
    <row r="5353" spans="1:42" ht="15" customHeight="1" x14ac:dyDescent="0.25">
      <c r="A5353" s="105"/>
      <c r="B5353" s="106"/>
      <c r="C5353" s="2"/>
      <c r="D5353" s="2"/>
      <c r="E5353" s="106"/>
      <c r="F5353" s="107"/>
      <c r="G5353" s="108"/>
      <c r="H5353" s="109"/>
      <c r="I5353" s="109"/>
      <c r="J5353" s="110"/>
      <c r="K5353" s="117"/>
      <c r="L5353" s="178"/>
      <c r="M5353" s="178"/>
      <c r="N5353" s="106"/>
      <c r="O5353" s="111"/>
      <c r="P5353" s="111"/>
      <c r="Q5353" s="106"/>
      <c r="R5353" s="106"/>
      <c r="S5353" s="106"/>
      <c r="T5353" s="106"/>
      <c r="U5353" s="106"/>
      <c r="V5353" s="106"/>
      <c r="W5353" s="19"/>
      <c r="X5353" s="2"/>
      <c r="Y5353" s="4"/>
      <c r="Z5353" s="106"/>
      <c r="AA5353" s="114"/>
      <c r="AB5353" s="112"/>
      <c r="AC5353" s="178"/>
      <c r="AD5353" s="11"/>
      <c r="AE5353" s="106"/>
      <c r="AF5353" s="106"/>
      <c r="AG5353" s="106"/>
      <c r="AH5353" s="115"/>
      <c r="AI5353" s="116"/>
      <c r="AO5353" s="26"/>
      <c r="AP5353" s="26"/>
    </row>
    <row r="5354" spans="1:42" ht="15" customHeight="1" x14ac:dyDescent="0.25">
      <c r="A5354" s="105"/>
      <c r="B5354" s="106"/>
      <c r="C5354" s="2"/>
      <c r="D5354" s="2"/>
      <c r="E5354" s="106"/>
      <c r="F5354" s="107"/>
      <c r="G5354" s="108"/>
      <c r="H5354" s="109"/>
      <c r="I5354" s="109"/>
      <c r="J5354" s="110"/>
      <c r="K5354" s="117"/>
      <c r="L5354" s="178"/>
      <c r="M5354" s="178"/>
      <c r="N5354" s="106"/>
      <c r="O5354" s="111"/>
      <c r="P5354" s="111"/>
      <c r="Q5354" s="106"/>
      <c r="R5354" s="106"/>
      <c r="S5354" s="106"/>
      <c r="T5354" s="106"/>
      <c r="U5354" s="106"/>
      <c r="V5354" s="106"/>
      <c r="W5354" s="19"/>
      <c r="X5354" s="2"/>
      <c r="Y5354" s="4"/>
      <c r="Z5354" s="106"/>
      <c r="AA5354" s="114"/>
      <c r="AB5354" s="112"/>
      <c r="AC5354" s="178"/>
      <c r="AD5354" s="11"/>
      <c r="AE5354" s="106"/>
      <c r="AF5354" s="106"/>
      <c r="AG5354" s="106"/>
      <c r="AH5354" s="115"/>
      <c r="AI5354" s="116"/>
      <c r="AO5354" s="26"/>
      <c r="AP5354" s="26"/>
    </row>
    <row r="5355" spans="1:42" ht="15" customHeight="1" x14ac:dyDescent="0.25">
      <c r="A5355" s="105"/>
      <c r="B5355" s="106"/>
      <c r="C5355" s="2"/>
      <c r="D5355" s="2"/>
      <c r="E5355" s="106"/>
      <c r="F5355" s="107"/>
      <c r="G5355" s="108"/>
      <c r="H5355" s="109"/>
      <c r="I5355" s="109"/>
      <c r="J5355" s="110"/>
      <c r="K5355" s="117"/>
      <c r="L5355" s="178"/>
      <c r="M5355" s="178"/>
      <c r="N5355" s="106"/>
      <c r="O5355" s="111"/>
      <c r="P5355" s="111"/>
      <c r="Q5355" s="106"/>
      <c r="R5355" s="106"/>
      <c r="S5355" s="106"/>
      <c r="T5355" s="106"/>
      <c r="U5355" s="106"/>
      <c r="V5355" s="106"/>
      <c r="W5355" s="19"/>
      <c r="X5355" s="2"/>
      <c r="Y5355" s="4"/>
      <c r="Z5355" s="106"/>
      <c r="AA5355" s="114"/>
      <c r="AB5355" s="112"/>
      <c r="AC5355" s="178"/>
      <c r="AD5355" s="11"/>
      <c r="AE5355" s="106"/>
      <c r="AF5355" s="106"/>
      <c r="AG5355" s="106"/>
      <c r="AH5355" s="115"/>
      <c r="AI5355" s="116"/>
      <c r="AO5355" s="26"/>
      <c r="AP5355" s="26"/>
    </row>
    <row r="5356" spans="1:42" ht="15" customHeight="1" x14ac:dyDescent="0.25">
      <c r="A5356" s="105"/>
      <c r="B5356" s="106"/>
      <c r="C5356" s="2"/>
      <c r="D5356" s="2"/>
      <c r="E5356" s="106"/>
      <c r="F5356" s="107"/>
      <c r="G5356" s="108"/>
      <c r="H5356" s="109"/>
      <c r="I5356" s="109"/>
      <c r="J5356" s="110"/>
      <c r="K5356" s="117"/>
      <c r="L5356" s="178"/>
      <c r="M5356" s="178"/>
      <c r="N5356" s="106"/>
      <c r="O5356" s="111"/>
      <c r="P5356" s="111"/>
      <c r="Q5356" s="106"/>
      <c r="R5356" s="106"/>
      <c r="S5356" s="106"/>
      <c r="T5356" s="106"/>
      <c r="U5356" s="106"/>
      <c r="V5356" s="106"/>
      <c r="W5356" s="19"/>
      <c r="X5356" s="2"/>
      <c r="Y5356" s="4"/>
      <c r="Z5356" s="106"/>
      <c r="AA5356" s="114"/>
      <c r="AB5356" s="112"/>
      <c r="AC5356" s="178"/>
      <c r="AD5356" s="11"/>
      <c r="AE5356" s="106"/>
      <c r="AF5356" s="106"/>
      <c r="AG5356" s="106"/>
      <c r="AH5356" s="115"/>
      <c r="AI5356" s="116"/>
      <c r="AO5356" s="26"/>
      <c r="AP5356" s="26"/>
    </row>
    <row r="5357" spans="1:42" ht="15" customHeight="1" x14ac:dyDescent="0.25">
      <c r="A5357" s="105"/>
      <c r="B5357" s="106"/>
      <c r="C5357" s="2"/>
      <c r="D5357" s="2"/>
      <c r="E5357" s="106"/>
      <c r="F5357" s="107"/>
      <c r="G5357" s="108"/>
      <c r="H5357" s="109"/>
      <c r="I5357" s="109"/>
      <c r="J5357" s="110"/>
      <c r="K5357" s="117"/>
      <c r="L5357" s="178"/>
      <c r="M5357" s="178"/>
      <c r="N5357" s="106"/>
      <c r="O5357" s="111"/>
      <c r="P5357" s="111"/>
      <c r="Q5357" s="106"/>
      <c r="R5357" s="106"/>
      <c r="S5357" s="106"/>
      <c r="T5357" s="106"/>
      <c r="U5357" s="106"/>
      <c r="V5357" s="106"/>
      <c r="W5357" s="19"/>
      <c r="X5357" s="2"/>
      <c r="Y5357" s="4"/>
      <c r="Z5357" s="106"/>
      <c r="AA5357" s="114"/>
      <c r="AB5357" s="112"/>
      <c r="AC5357" s="178"/>
      <c r="AD5357" s="11"/>
      <c r="AE5357" s="106"/>
      <c r="AF5357" s="106"/>
      <c r="AG5357" s="106"/>
      <c r="AH5357" s="115"/>
      <c r="AI5357" s="116"/>
      <c r="AO5357" s="26"/>
      <c r="AP5357" s="26"/>
    </row>
    <row r="5358" spans="1:42" ht="15" customHeight="1" x14ac:dyDescent="0.25">
      <c r="A5358" s="105"/>
      <c r="B5358" s="106"/>
      <c r="C5358" s="2"/>
      <c r="D5358" s="2"/>
      <c r="E5358" s="106"/>
      <c r="F5358" s="107"/>
      <c r="G5358" s="108"/>
      <c r="H5358" s="109"/>
      <c r="I5358" s="109"/>
      <c r="J5358" s="110"/>
      <c r="K5358" s="117"/>
      <c r="L5358" s="178"/>
      <c r="M5358" s="178"/>
      <c r="N5358" s="106"/>
      <c r="O5358" s="111"/>
      <c r="P5358" s="111"/>
      <c r="Q5358" s="106"/>
      <c r="R5358" s="106"/>
      <c r="S5358" s="106"/>
      <c r="T5358" s="106"/>
      <c r="U5358" s="106"/>
      <c r="V5358" s="106"/>
      <c r="W5358" s="19"/>
      <c r="X5358" s="2"/>
      <c r="Y5358" s="4"/>
      <c r="Z5358" s="106"/>
      <c r="AA5358" s="114"/>
      <c r="AB5358" s="112"/>
      <c r="AC5358" s="178"/>
      <c r="AD5358" s="11"/>
      <c r="AE5358" s="106"/>
      <c r="AF5358" s="106"/>
      <c r="AG5358" s="106"/>
      <c r="AH5358" s="115"/>
      <c r="AI5358" s="116"/>
      <c r="AO5358" s="26"/>
      <c r="AP5358" s="26"/>
    </row>
    <row r="5359" spans="1:42" ht="15" customHeight="1" x14ac:dyDescent="0.25">
      <c r="A5359" s="105"/>
      <c r="B5359" s="106"/>
      <c r="C5359" s="2"/>
      <c r="D5359" s="2"/>
      <c r="E5359" s="106"/>
      <c r="F5359" s="107"/>
      <c r="G5359" s="108"/>
      <c r="H5359" s="109"/>
      <c r="I5359" s="109"/>
      <c r="J5359" s="110"/>
      <c r="K5359" s="117"/>
      <c r="L5359" s="178"/>
      <c r="M5359" s="178"/>
      <c r="N5359" s="106"/>
      <c r="O5359" s="111"/>
      <c r="P5359" s="111"/>
      <c r="Q5359" s="106"/>
      <c r="R5359" s="106"/>
      <c r="S5359" s="106"/>
      <c r="T5359" s="106"/>
      <c r="U5359" s="106"/>
      <c r="V5359" s="106"/>
      <c r="W5359" s="19"/>
      <c r="X5359" s="2"/>
      <c r="Y5359" s="4"/>
      <c r="Z5359" s="106"/>
      <c r="AA5359" s="114"/>
      <c r="AB5359" s="112"/>
      <c r="AC5359" s="178"/>
      <c r="AD5359" s="11"/>
      <c r="AE5359" s="106"/>
      <c r="AF5359" s="106"/>
      <c r="AG5359" s="106"/>
      <c r="AH5359" s="115"/>
      <c r="AI5359" s="116"/>
      <c r="AO5359" s="26"/>
      <c r="AP5359" s="26"/>
    </row>
    <row r="5360" spans="1:42" ht="15" customHeight="1" x14ac:dyDescent="0.25">
      <c r="A5360" s="105"/>
      <c r="B5360" s="106"/>
      <c r="C5360" s="2"/>
      <c r="D5360" s="2"/>
      <c r="E5360" s="106"/>
      <c r="F5360" s="107"/>
      <c r="G5360" s="108"/>
      <c r="H5360" s="109"/>
      <c r="I5360" s="109"/>
      <c r="J5360" s="110"/>
      <c r="K5360" s="117"/>
      <c r="L5360" s="178"/>
      <c r="M5360" s="178"/>
      <c r="N5360" s="106"/>
      <c r="O5360" s="111"/>
      <c r="P5360" s="111"/>
      <c r="Q5360" s="106"/>
      <c r="R5360" s="106"/>
      <c r="S5360" s="106"/>
      <c r="T5360" s="106"/>
      <c r="U5360" s="106"/>
      <c r="V5360" s="106"/>
      <c r="W5360" s="19"/>
      <c r="X5360" s="2"/>
      <c r="Y5360" s="4"/>
      <c r="Z5360" s="106"/>
      <c r="AA5360" s="114"/>
      <c r="AB5360" s="112"/>
      <c r="AC5360" s="178"/>
      <c r="AD5360" s="11"/>
      <c r="AE5360" s="106"/>
      <c r="AF5360" s="106"/>
      <c r="AG5360" s="106"/>
      <c r="AH5360" s="115"/>
      <c r="AI5360" s="116"/>
      <c r="AO5360" s="26"/>
      <c r="AP5360" s="26"/>
    </row>
    <row r="5361" spans="1:42" ht="15" customHeight="1" x14ac:dyDescent="0.25">
      <c r="A5361" s="105"/>
      <c r="B5361" s="106"/>
      <c r="C5361" s="2"/>
      <c r="D5361" s="2"/>
      <c r="E5361" s="106"/>
      <c r="F5361" s="107"/>
      <c r="G5361" s="108"/>
      <c r="H5361" s="109"/>
      <c r="I5361" s="109"/>
      <c r="J5361" s="110"/>
      <c r="K5361" s="117"/>
      <c r="L5361" s="178"/>
      <c r="M5361" s="178"/>
      <c r="N5361" s="106"/>
      <c r="O5361" s="111"/>
      <c r="P5361" s="111"/>
      <c r="Q5361" s="106"/>
      <c r="R5361" s="106"/>
      <c r="S5361" s="106"/>
      <c r="T5361" s="106"/>
      <c r="U5361" s="106"/>
      <c r="V5361" s="106"/>
      <c r="W5361" s="19"/>
      <c r="X5361" s="2"/>
      <c r="Y5361" s="4"/>
      <c r="Z5361" s="106"/>
      <c r="AA5361" s="114"/>
      <c r="AB5361" s="112"/>
      <c r="AC5361" s="178"/>
      <c r="AD5361" s="11"/>
      <c r="AE5361" s="106"/>
      <c r="AF5361" s="106"/>
      <c r="AG5361" s="106"/>
      <c r="AH5361" s="115"/>
      <c r="AI5361" s="116"/>
      <c r="AO5361" s="26"/>
      <c r="AP5361" s="26"/>
    </row>
    <row r="5362" spans="1:42" ht="15" customHeight="1" x14ac:dyDescent="0.25">
      <c r="A5362" s="105"/>
      <c r="B5362" s="106"/>
      <c r="C5362" s="2"/>
      <c r="D5362" s="2"/>
      <c r="E5362" s="106"/>
      <c r="F5362" s="107"/>
      <c r="G5362" s="108"/>
      <c r="H5362" s="109"/>
      <c r="I5362" s="109"/>
      <c r="J5362" s="110"/>
      <c r="K5362" s="117"/>
      <c r="L5362" s="178"/>
      <c r="M5362" s="178"/>
      <c r="N5362" s="106"/>
      <c r="O5362" s="111"/>
      <c r="P5362" s="111"/>
      <c r="Q5362" s="106"/>
      <c r="R5362" s="106"/>
      <c r="S5362" s="106"/>
      <c r="T5362" s="106"/>
      <c r="U5362" s="106"/>
      <c r="V5362" s="106"/>
      <c r="W5362" s="19"/>
      <c r="X5362" s="2"/>
      <c r="Y5362" s="4"/>
      <c r="Z5362" s="106"/>
      <c r="AA5362" s="114"/>
      <c r="AB5362" s="112"/>
      <c r="AC5362" s="178"/>
      <c r="AD5362" s="11"/>
      <c r="AE5362" s="106"/>
      <c r="AF5362" s="106"/>
      <c r="AG5362" s="106"/>
      <c r="AH5362" s="115"/>
      <c r="AI5362" s="116"/>
      <c r="AO5362" s="26"/>
      <c r="AP5362" s="26"/>
    </row>
    <row r="5363" spans="1:42" ht="15" customHeight="1" x14ac:dyDescent="0.25">
      <c r="A5363" s="105"/>
      <c r="B5363" s="106"/>
      <c r="C5363" s="2"/>
      <c r="D5363" s="2"/>
      <c r="E5363" s="106"/>
      <c r="F5363" s="107"/>
      <c r="G5363" s="108"/>
      <c r="H5363" s="109"/>
      <c r="I5363" s="109"/>
      <c r="J5363" s="110"/>
      <c r="K5363" s="117"/>
      <c r="L5363" s="178"/>
      <c r="M5363" s="178"/>
      <c r="N5363" s="106"/>
      <c r="O5363" s="111"/>
      <c r="P5363" s="111"/>
      <c r="Q5363" s="106"/>
      <c r="R5363" s="106"/>
      <c r="S5363" s="106"/>
      <c r="T5363" s="106"/>
      <c r="U5363" s="106"/>
      <c r="V5363" s="106"/>
      <c r="W5363" s="19"/>
      <c r="X5363" s="2"/>
      <c r="Y5363" s="4"/>
      <c r="Z5363" s="106"/>
      <c r="AA5363" s="114"/>
      <c r="AB5363" s="112"/>
      <c r="AC5363" s="178"/>
      <c r="AD5363" s="11"/>
      <c r="AE5363" s="106"/>
      <c r="AF5363" s="106"/>
      <c r="AG5363" s="106"/>
      <c r="AH5363" s="115"/>
      <c r="AI5363" s="116"/>
      <c r="AO5363" s="26"/>
      <c r="AP5363" s="26"/>
    </row>
    <row r="5364" spans="1:42" ht="15" customHeight="1" x14ac:dyDescent="0.25">
      <c r="A5364" s="105"/>
      <c r="B5364" s="106"/>
      <c r="C5364" s="2"/>
      <c r="D5364" s="2"/>
      <c r="E5364" s="106"/>
      <c r="F5364" s="107"/>
      <c r="G5364" s="108"/>
      <c r="H5364" s="109"/>
      <c r="I5364" s="109"/>
      <c r="J5364" s="110"/>
      <c r="K5364" s="117"/>
      <c r="L5364" s="178"/>
      <c r="M5364" s="178"/>
      <c r="N5364" s="106"/>
      <c r="O5364" s="111"/>
      <c r="P5364" s="111"/>
      <c r="Q5364" s="106"/>
      <c r="R5364" s="106"/>
      <c r="S5364" s="106"/>
      <c r="T5364" s="106"/>
      <c r="U5364" s="106"/>
      <c r="V5364" s="106"/>
      <c r="W5364" s="19"/>
      <c r="X5364" s="2"/>
      <c r="Y5364" s="4"/>
      <c r="Z5364" s="106"/>
      <c r="AA5364" s="114"/>
      <c r="AB5364" s="112"/>
      <c r="AC5364" s="178"/>
      <c r="AD5364" s="11"/>
      <c r="AE5364" s="106"/>
      <c r="AF5364" s="106"/>
      <c r="AG5364" s="106"/>
      <c r="AH5364" s="115"/>
      <c r="AI5364" s="116"/>
      <c r="AO5364" s="26"/>
      <c r="AP5364" s="26"/>
    </row>
    <row r="5365" spans="1:42" ht="15" customHeight="1" x14ac:dyDescent="0.25">
      <c r="A5365" s="105"/>
      <c r="B5365" s="106"/>
      <c r="C5365" s="2"/>
      <c r="D5365" s="2"/>
      <c r="E5365" s="106"/>
      <c r="F5365" s="107"/>
      <c r="G5365" s="108"/>
      <c r="H5365" s="109"/>
      <c r="I5365" s="109"/>
      <c r="J5365" s="110"/>
      <c r="K5365" s="117"/>
      <c r="L5365" s="178"/>
      <c r="M5365" s="178"/>
      <c r="N5365" s="106"/>
      <c r="O5365" s="111"/>
      <c r="P5365" s="111"/>
      <c r="Q5365" s="106"/>
      <c r="R5365" s="106"/>
      <c r="S5365" s="106"/>
      <c r="T5365" s="106"/>
      <c r="U5365" s="106"/>
      <c r="V5365" s="106"/>
      <c r="W5365" s="19"/>
      <c r="X5365" s="2"/>
      <c r="Y5365" s="4"/>
      <c r="Z5365" s="106"/>
      <c r="AA5365" s="114"/>
      <c r="AB5365" s="112"/>
      <c r="AC5365" s="178"/>
      <c r="AD5365" s="11"/>
      <c r="AE5365" s="106"/>
      <c r="AF5365" s="106"/>
      <c r="AG5365" s="106"/>
      <c r="AH5365" s="115"/>
      <c r="AI5365" s="116"/>
      <c r="AO5365" s="26"/>
      <c r="AP5365" s="26"/>
    </row>
    <row r="5366" spans="1:42" ht="15" customHeight="1" x14ac:dyDescent="0.25">
      <c r="A5366" s="105"/>
      <c r="B5366" s="106"/>
      <c r="C5366" s="2"/>
      <c r="D5366" s="2"/>
      <c r="E5366" s="106"/>
      <c r="F5366" s="107"/>
      <c r="G5366" s="108"/>
      <c r="H5366" s="109"/>
      <c r="I5366" s="109"/>
      <c r="J5366" s="110"/>
      <c r="K5366" s="117"/>
      <c r="L5366" s="178"/>
      <c r="M5366" s="178"/>
      <c r="N5366" s="106"/>
      <c r="O5366" s="111"/>
      <c r="P5366" s="111"/>
      <c r="Q5366" s="106"/>
      <c r="R5366" s="106"/>
      <c r="S5366" s="106"/>
      <c r="T5366" s="106"/>
      <c r="U5366" s="106"/>
      <c r="V5366" s="106"/>
      <c r="W5366" s="19"/>
      <c r="X5366" s="2"/>
      <c r="Y5366" s="4"/>
      <c r="Z5366" s="106"/>
      <c r="AA5366" s="114"/>
      <c r="AB5366" s="112"/>
      <c r="AC5366" s="178"/>
      <c r="AD5366" s="11"/>
      <c r="AE5366" s="106"/>
      <c r="AF5366" s="106"/>
      <c r="AG5366" s="106"/>
      <c r="AH5366" s="115"/>
      <c r="AI5366" s="116"/>
      <c r="AO5366" s="26"/>
      <c r="AP5366" s="26"/>
    </row>
    <row r="5367" spans="1:42" ht="15" customHeight="1" x14ac:dyDescent="0.25">
      <c r="A5367" s="105"/>
      <c r="B5367" s="106"/>
      <c r="C5367" s="2"/>
      <c r="D5367" s="2"/>
      <c r="E5367" s="106"/>
      <c r="F5367" s="107"/>
      <c r="G5367" s="108"/>
      <c r="H5367" s="109"/>
      <c r="I5367" s="109"/>
      <c r="J5367" s="110"/>
      <c r="K5367" s="117"/>
      <c r="L5367" s="178"/>
      <c r="M5367" s="178"/>
      <c r="N5367" s="106"/>
      <c r="O5367" s="111"/>
      <c r="P5367" s="111"/>
      <c r="Q5367" s="106"/>
      <c r="R5367" s="106"/>
      <c r="S5367" s="106"/>
      <c r="T5367" s="106"/>
      <c r="U5367" s="106"/>
      <c r="V5367" s="106"/>
      <c r="W5367" s="19"/>
      <c r="X5367" s="2"/>
      <c r="Y5367" s="4"/>
      <c r="Z5367" s="106"/>
      <c r="AA5367" s="114"/>
      <c r="AB5367" s="112"/>
      <c r="AC5367" s="178"/>
      <c r="AD5367" s="11"/>
      <c r="AE5367" s="106"/>
      <c r="AF5367" s="106"/>
      <c r="AG5367" s="106"/>
      <c r="AH5367" s="115"/>
      <c r="AI5367" s="116"/>
      <c r="AO5367" s="26"/>
      <c r="AP5367" s="26"/>
    </row>
    <row r="5368" spans="1:42" ht="15" customHeight="1" x14ac:dyDescent="0.25">
      <c r="A5368" s="105"/>
      <c r="B5368" s="106"/>
      <c r="C5368" s="2"/>
      <c r="D5368" s="2"/>
      <c r="E5368" s="106"/>
      <c r="F5368" s="107"/>
      <c r="G5368" s="108"/>
      <c r="H5368" s="109"/>
      <c r="I5368" s="109"/>
      <c r="J5368" s="110"/>
      <c r="K5368" s="117"/>
      <c r="L5368" s="178"/>
      <c r="M5368" s="178"/>
      <c r="N5368" s="106"/>
      <c r="O5368" s="111"/>
      <c r="P5368" s="111"/>
      <c r="Q5368" s="106"/>
      <c r="R5368" s="106"/>
      <c r="S5368" s="106"/>
      <c r="T5368" s="106"/>
      <c r="U5368" s="106"/>
      <c r="V5368" s="106"/>
      <c r="W5368" s="19"/>
      <c r="X5368" s="2"/>
      <c r="Y5368" s="4"/>
      <c r="Z5368" s="106"/>
      <c r="AA5368" s="114"/>
      <c r="AB5368" s="112"/>
      <c r="AC5368" s="178"/>
      <c r="AD5368" s="11"/>
      <c r="AE5368" s="106"/>
      <c r="AF5368" s="106"/>
      <c r="AG5368" s="106"/>
      <c r="AH5368" s="115"/>
      <c r="AI5368" s="116"/>
      <c r="AO5368" s="26"/>
      <c r="AP5368" s="26"/>
    </row>
    <row r="5369" spans="1:42" ht="15" customHeight="1" x14ac:dyDescent="0.25">
      <c r="A5369" s="105"/>
      <c r="B5369" s="106"/>
      <c r="C5369" s="2"/>
      <c r="D5369" s="2"/>
      <c r="E5369" s="106"/>
      <c r="F5369" s="107"/>
      <c r="G5369" s="108"/>
      <c r="H5369" s="109"/>
      <c r="I5369" s="109"/>
      <c r="J5369" s="110"/>
      <c r="K5369" s="117"/>
      <c r="L5369" s="178"/>
      <c r="M5369" s="178"/>
      <c r="N5369" s="106"/>
      <c r="O5369" s="111"/>
      <c r="P5369" s="111"/>
      <c r="Q5369" s="106"/>
      <c r="R5369" s="106"/>
      <c r="S5369" s="106"/>
      <c r="T5369" s="106"/>
      <c r="U5369" s="106"/>
      <c r="V5369" s="106"/>
      <c r="W5369" s="19"/>
      <c r="X5369" s="2"/>
      <c r="Y5369" s="4"/>
      <c r="Z5369" s="106"/>
      <c r="AA5369" s="114"/>
      <c r="AB5369" s="112"/>
      <c r="AC5369" s="178"/>
      <c r="AD5369" s="11"/>
      <c r="AE5369" s="106"/>
      <c r="AF5369" s="106"/>
      <c r="AG5369" s="106"/>
      <c r="AH5369" s="115"/>
      <c r="AI5369" s="116"/>
      <c r="AO5369" s="26"/>
      <c r="AP5369" s="26"/>
    </row>
    <row r="5370" spans="1:42" ht="15" customHeight="1" x14ac:dyDescent="0.25">
      <c r="A5370" s="105"/>
      <c r="B5370" s="106"/>
      <c r="C5370" s="2"/>
      <c r="D5370" s="2"/>
      <c r="E5370" s="106"/>
      <c r="F5370" s="107"/>
      <c r="G5370" s="108"/>
      <c r="H5370" s="109"/>
      <c r="I5370" s="109"/>
      <c r="J5370" s="110"/>
      <c r="K5370" s="117"/>
      <c r="L5370" s="178"/>
      <c r="M5370" s="178"/>
      <c r="N5370" s="106"/>
      <c r="O5370" s="111"/>
      <c r="P5370" s="111"/>
      <c r="Q5370" s="106"/>
      <c r="R5370" s="106"/>
      <c r="S5370" s="106"/>
      <c r="T5370" s="106"/>
      <c r="U5370" s="106"/>
      <c r="V5370" s="106"/>
      <c r="W5370" s="19"/>
      <c r="X5370" s="2"/>
      <c r="Y5370" s="4"/>
      <c r="Z5370" s="106"/>
      <c r="AA5370" s="114"/>
      <c r="AB5370" s="112"/>
      <c r="AC5370" s="178"/>
      <c r="AD5370" s="11"/>
      <c r="AE5370" s="106"/>
      <c r="AF5370" s="106"/>
      <c r="AG5370" s="106"/>
      <c r="AH5370" s="115"/>
      <c r="AI5370" s="116"/>
      <c r="AO5370" s="26"/>
      <c r="AP5370" s="26"/>
    </row>
    <row r="5371" spans="1:42" ht="15" customHeight="1" x14ac:dyDescent="0.25">
      <c r="A5371" s="105"/>
      <c r="B5371" s="106"/>
      <c r="C5371" s="2"/>
      <c r="D5371" s="2"/>
      <c r="E5371" s="106"/>
      <c r="F5371" s="107"/>
      <c r="G5371" s="108"/>
      <c r="H5371" s="109"/>
      <c r="I5371" s="109"/>
      <c r="J5371" s="110"/>
      <c r="K5371" s="117"/>
      <c r="L5371" s="178"/>
      <c r="M5371" s="178"/>
      <c r="N5371" s="106"/>
      <c r="O5371" s="111"/>
      <c r="P5371" s="111"/>
      <c r="Q5371" s="106"/>
      <c r="R5371" s="106"/>
      <c r="S5371" s="106"/>
      <c r="T5371" s="106"/>
      <c r="U5371" s="106"/>
      <c r="V5371" s="106"/>
      <c r="W5371" s="19"/>
      <c r="X5371" s="2"/>
      <c r="Y5371" s="4"/>
      <c r="Z5371" s="106"/>
      <c r="AA5371" s="114"/>
      <c r="AB5371" s="112"/>
      <c r="AC5371" s="178"/>
      <c r="AD5371" s="11"/>
      <c r="AE5371" s="106"/>
      <c r="AF5371" s="106"/>
      <c r="AG5371" s="106"/>
      <c r="AH5371" s="115"/>
      <c r="AI5371" s="116"/>
      <c r="AO5371" s="26"/>
      <c r="AP5371" s="26"/>
    </row>
    <row r="5372" spans="1:42" ht="15" customHeight="1" x14ac:dyDescent="0.25">
      <c r="A5372" s="105"/>
      <c r="B5372" s="106"/>
      <c r="C5372" s="2"/>
      <c r="D5372" s="2"/>
      <c r="E5372" s="106"/>
      <c r="F5372" s="107"/>
      <c r="G5372" s="108"/>
      <c r="H5372" s="109"/>
      <c r="I5372" s="109"/>
      <c r="J5372" s="110"/>
      <c r="K5372" s="117"/>
      <c r="L5372" s="178"/>
      <c r="M5372" s="178"/>
      <c r="N5372" s="106"/>
      <c r="O5372" s="111"/>
      <c r="P5372" s="111"/>
      <c r="Q5372" s="106"/>
      <c r="R5372" s="106"/>
      <c r="S5372" s="106"/>
      <c r="T5372" s="106"/>
      <c r="U5372" s="106"/>
      <c r="V5372" s="106"/>
      <c r="W5372" s="19"/>
      <c r="X5372" s="2"/>
      <c r="Y5372" s="4"/>
      <c r="Z5372" s="106"/>
      <c r="AA5372" s="114"/>
      <c r="AB5372" s="112"/>
      <c r="AC5372" s="178"/>
      <c r="AD5372" s="11"/>
      <c r="AE5372" s="106"/>
      <c r="AF5372" s="106"/>
      <c r="AG5372" s="106"/>
      <c r="AH5372" s="115"/>
      <c r="AI5372" s="116"/>
      <c r="AO5372" s="26"/>
      <c r="AP5372" s="26"/>
    </row>
    <row r="5373" spans="1:42" ht="15" customHeight="1" x14ac:dyDescent="0.25">
      <c r="A5373" s="105"/>
      <c r="B5373" s="106"/>
      <c r="C5373" s="2"/>
      <c r="D5373" s="2"/>
      <c r="E5373" s="106"/>
      <c r="F5373" s="107"/>
      <c r="G5373" s="108"/>
      <c r="H5373" s="109"/>
      <c r="I5373" s="109"/>
      <c r="J5373" s="110"/>
      <c r="K5373" s="117"/>
      <c r="L5373" s="178"/>
      <c r="M5373" s="178"/>
      <c r="N5373" s="106"/>
      <c r="O5373" s="111"/>
      <c r="P5373" s="111"/>
      <c r="Q5373" s="106"/>
      <c r="R5373" s="106"/>
      <c r="S5373" s="106"/>
      <c r="T5373" s="106"/>
      <c r="U5373" s="106"/>
      <c r="V5373" s="106"/>
      <c r="W5373" s="19"/>
      <c r="X5373" s="2"/>
      <c r="Y5373" s="4"/>
      <c r="Z5373" s="106"/>
      <c r="AA5373" s="114"/>
      <c r="AB5373" s="112"/>
      <c r="AC5373" s="178"/>
      <c r="AD5373" s="11"/>
      <c r="AE5373" s="106"/>
      <c r="AF5373" s="106"/>
      <c r="AG5373" s="106"/>
      <c r="AH5373" s="115"/>
      <c r="AI5373" s="116"/>
      <c r="AO5373" s="26"/>
      <c r="AP5373" s="26"/>
    </row>
    <row r="5374" spans="1:42" ht="15" customHeight="1" x14ac:dyDescent="0.25">
      <c r="A5374" s="105"/>
      <c r="B5374" s="106"/>
      <c r="C5374" s="2"/>
      <c r="D5374" s="2"/>
      <c r="E5374" s="106"/>
      <c r="F5374" s="107"/>
      <c r="G5374" s="108"/>
      <c r="H5374" s="109"/>
      <c r="I5374" s="109"/>
      <c r="J5374" s="110"/>
      <c r="K5374" s="117"/>
      <c r="L5374" s="178"/>
      <c r="M5374" s="178"/>
      <c r="N5374" s="106"/>
      <c r="O5374" s="111"/>
      <c r="P5374" s="111"/>
      <c r="Q5374" s="106"/>
      <c r="R5374" s="106"/>
      <c r="S5374" s="106"/>
      <c r="T5374" s="106"/>
      <c r="U5374" s="106"/>
      <c r="V5374" s="106"/>
      <c r="W5374" s="19"/>
      <c r="X5374" s="2"/>
      <c r="Y5374" s="4"/>
      <c r="Z5374" s="106"/>
      <c r="AA5374" s="114"/>
      <c r="AB5374" s="112"/>
      <c r="AC5374" s="178"/>
      <c r="AD5374" s="11"/>
      <c r="AE5374" s="106"/>
      <c r="AF5374" s="106"/>
      <c r="AG5374" s="106"/>
      <c r="AH5374" s="115"/>
      <c r="AI5374" s="116"/>
      <c r="AO5374" s="26"/>
      <c r="AP5374" s="26"/>
    </row>
    <row r="5375" spans="1:42" ht="15" customHeight="1" x14ac:dyDescent="0.25">
      <c r="A5375" s="105"/>
      <c r="B5375" s="106"/>
      <c r="C5375" s="2"/>
      <c r="D5375" s="2"/>
      <c r="E5375" s="106"/>
      <c r="F5375" s="107"/>
      <c r="G5375" s="108"/>
      <c r="H5375" s="109"/>
      <c r="I5375" s="109"/>
      <c r="J5375" s="110"/>
      <c r="K5375" s="117"/>
      <c r="L5375" s="178"/>
      <c r="M5375" s="178"/>
      <c r="N5375" s="106"/>
      <c r="O5375" s="111"/>
      <c r="P5375" s="111"/>
      <c r="Q5375" s="106"/>
      <c r="R5375" s="106"/>
      <c r="S5375" s="106"/>
      <c r="T5375" s="106"/>
      <c r="U5375" s="106"/>
      <c r="V5375" s="106"/>
      <c r="W5375" s="19"/>
      <c r="X5375" s="2"/>
      <c r="Y5375" s="4"/>
      <c r="Z5375" s="106"/>
      <c r="AA5375" s="114"/>
      <c r="AB5375" s="112"/>
      <c r="AC5375" s="178"/>
      <c r="AD5375" s="11"/>
      <c r="AE5375" s="106"/>
      <c r="AF5375" s="106"/>
      <c r="AG5375" s="106"/>
      <c r="AH5375" s="115"/>
      <c r="AI5375" s="116"/>
      <c r="AO5375" s="26"/>
      <c r="AP5375" s="26"/>
    </row>
    <row r="5376" spans="1:42" ht="15" customHeight="1" x14ac:dyDescent="0.25">
      <c r="A5376" s="105"/>
      <c r="B5376" s="106"/>
      <c r="C5376" s="2"/>
      <c r="D5376" s="2"/>
      <c r="E5376" s="106"/>
      <c r="F5376" s="107"/>
      <c r="G5376" s="108"/>
      <c r="H5376" s="109"/>
      <c r="I5376" s="109"/>
      <c r="J5376" s="110"/>
      <c r="K5376" s="117"/>
      <c r="L5376" s="178"/>
      <c r="M5376" s="178"/>
      <c r="N5376" s="106"/>
      <c r="O5376" s="111"/>
      <c r="P5376" s="111"/>
      <c r="Q5376" s="106"/>
      <c r="R5376" s="106"/>
      <c r="S5376" s="106"/>
      <c r="T5376" s="106"/>
      <c r="U5376" s="106"/>
      <c r="V5376" s="106"/>
      <c r="W5376" s="19"/>
      <c r="X5376" s="2"/>
      <c r="Y5376" s="4"/>
      <c r="Z5376" s="106"/>
      <c r="AA5376" s="114"/>
      <c r="AB5376" s="112"/>
      <c r="AC5376" s="178"/>
      <c r="AD5376" s="11"/>
      <c r="AE5376" s="106"/>
      <c r="AF5376" s="106"/>
      <c r="AG5376" s="106"/>
      <c r="AH5376" s="115"/>
      <c r="AI5376" s="116"/>
      <c r="AO5376" s="26"/>
      <c r="AP5376" s="26"/>
    </row>
    <row r="5377" spans="1:42" ht="15" customHeight="1" x14ac:dyDescent="0.25">
      <c r="A5377" s="105"/>
      <c r="B5377" s="106"/>
      <c r="C5377" s="2"/>
      <c r="D5377" s="2"/>
      <c r="E5377" s="106"/>
      <c r="F5377" s="107"/>
      <c r="G5377" s="108"/>
      <c r="H5377" s="109"/>
      <c r="I5377" s="109"/>
      <c r="J5377" s="110"/>
      <c r="K5377" s="117"/>
      <c r="L5377" s="178"/>
      <c r="M5377" s="178"/>
      <c r="N5377" s="106"/>
      <c r="O5377" s="111"/>
      <c r="P5377" s="111"/>
      <c r="Q5377" s="106"/>
      <c r="R5377" s="106"/>
      <c r="S5377" s="106"/>
      <c r="T5377" s="106"/>
      <c r="U5377" s="106"/>
      <c r="V5377" s="106"/>
      <c r="W5377" s="19"/>
      <c r="X5377" s="2"/>
      <c r="Y5377" s="4"/>
      <c r="Z5377" s="106"/>
      <c r="AA5377" s="114"/>
      <c r="AB5377" s="112"/>
      <c r="AC5377" s="178"/>
      <c r="AD5377" s="11"/>
      <c r="AE5377" s="106"/>
      <c r="AF5377" s="106"/>
      <c r="AG5377" s="106"/>
      <c r="AH5377" s="115"/>
      <c r="AI5377" s="116"/>
      <c r="AO5377" s="26"/>
      <c r="AP5377" s="26"/>
    </row>
    <row r="5378" spans="1:42" ht="15" customHeight="1" x14ac:dyDescent="0.25">
      <c r="A5378" s="105"/>
      <c r="B5378" s="106"/>
      <c r="C5378" s="2"/>
      <c r="D5378" s="2"/>
      <c r="E5378" s="106"/>
      <c r="F5378" s="107"/>
      <c r="G5378" s="108"/>
      <c r="H5378" s="109"/>
      <c r="I5378" s="109"/>
      <c r="J5378" s="110"/>
      <c r="K5378" s="117"/>
      <c r="L5378" s="178"/>
      <c r="M5378" s="178"/>
      <c r="N5378" s="106"/>
      <c r="O5378" s="111"/>
      <c r="P5378" s="111"/>
      <c r="Q5378" s="106"/>
      <c r="R5378" s="106"/>
      <c r="S5378" s="106"/>
      <c r="T5378" s="106"/>
      <c r="U5378" s="106"/>
      <c r="V5378" s="106"/>
      <c r="W5378" s="19"/>
      <c r="X5378" s="2"/>
      <c r="Y5378" s="4"/>
      <c r="Z5378" s="106"/>
      <c r="AA5378" s="114"/>
      <c r="AB5378" s="112"/>
      <c r="AC5378" s="178"/>
      <c r="AD5378" s="11"/>
      <c r="AE5378" s="106"/>
      <c r="AF5378" s="106"/>
      <c r="AG5378" s="106"/>
      <c r="AH5378" s="115"/>
      <c r="AI5378" s="116"/>
      <c r="AO5378" s="26"/>
      <c r="AP5378" s="26"/>
    </row>
    <row r="5379" spans="1:42" ht="15" customHeight="1" x14ac:dyDescent="0.25">
      <c r="A5379" s="105"/>
      <c r="B5379" s="106"/>
      <c r="C5379" s="2"/>
      <c r="D5379" s="2"/>
      <c r="E5379" s="106"/>
      <c r="F5379" s="107"/>
      <c r="G5379" s="108"/>
      <c r="H5379" s="109"/>
      <c r="I5379" s="109"/>
      <c r="J5379" s="110"/>
      <c r="K5379" s="117"/>
      <c r="L5379" s="178"/>
      <c r="M5379" s="178"/>
      <c r="N5379" s="106"/>
      <c r="O5379" s="111"/>
      <c r="P5379" s="111"/>
      <c r="Q5379" s="106"/>
      <c r="R5379" s="106"/>
      <c r="S5379" s="106"/>
      <c r="T5379" s="106"/>
      <c r="U5379" s="106"/>
      <c r="V5379" s="106"/>
      <c r="W5379" s="19"/>
      <c r="X5379" s="2"/>
      <c r="Y5379" s="4"/>
      <c r="Z5379" s="106"/>
      <c r="AA5379" s="114"/>
      <c r="AB5379" s="112"/>
      <c r="AC5379" s="178"/>
      <c r="AD5379" s="11"/>
      <c r="AE5379" s="106"/>
      <c r="AF5379" s="106"/>
      <c r="AG5379" s="106"/>
      <c r="AH5379" s="115"/>
      <c r="AI5379" s="116"/>
      <c r="AO5379" s="26"/>
      <c r="AP5379" s="26"/>
    </row>
    <row r="5380" spans="1:42" ht="15" customHeight="1" x14ac:dyDescent="0.25">
      <c r="A5380" s="105"/>
      <c r="B5380" s="106"/>
      <c r="C5380" s="2"/>
      <c r="D5380" s="2"/>
      <c r="E5380" s="106"/>
      <c r="F5380" s="107"/>
      <c r="G5380" s="108"/>
      <c r="H5380" s="109"/>
      <c r="I5380" s="109"/>
      <c r="J5380" s="110"/>
      <c r="K5380" s="117"/>
      <c r="L5380" s="178"/>
      <c r="M5380" s="178"/>
      <c r="N5380" s="106"/>
      <c r="O5380" s="111"/>
      <c r="P5380" s="111"/>
      <c r="Q5380" s="106"/>
      <c r="R5380" s="106"/>
      <c r="S5380" s="106"/>
      <c r="T5380" s="106"/>
      <c r="U5380" s="106"/>
      <c r="V5380" s="106"/>
      <c r="W5380" s="19"/>
      <c r="X5380" s="2"/>
      <c r="Y5380" s="4"/>
      <c r="Z5380" s="106"/>
      <c r="AA5380" s="114"/>
      <c r="AB5380" s="112"/>
      <c r="AC5380" s="178"/>
      <c r="AD5380" s="11"/>
      <c r="AE5380" s="106"/>
      <c r="AF5380" s="106"/>
      <c r="AG5380" s="106"/>
      <c r="AH5380" s="115"/>
      <c r="AI5380" s="116"/>
      <c r="AO5380" s="26"/>
      <c r="AP5380" s="26"/>
    </row>
    <row r="5381" spans="1:42" ht="15" customHeight="1" x14ac:dyDescent="0.25">
      <c r="A5381" s="105"/>
      <c r="B5381" s="106"/>
      <c r="C5381" s="2"/>
      <c r="D5381" s="2"/>
      <c r="E5381" s="106"/>
      <c r="F5381" s="107"/>
      <c r="G5381" s="108"/>
      <c r="H5381" s="109"/>
      <c r="I5381" s="109"/>
      <c r="J5381" s="110"/>
      <c r="K5381" s="117"/>
      <c r="L5381" s="178"/>
      <c r="M5381" s="178"/>
      <c r="N5381" s="106"/>
      <c r="O5381" s="111"/>
      <c r="P5381" s="111"/>
      <c r="Q5381" s="106"/>
      <c r="R5381" s="106"/>
      <c r="S5381" s="106"/>
      <c r="T5381" s="106"/>
      <c r="U5381" s="106"/>
      <c r="V5381" s="106"/>
      <c r="W5381" s="19"/>
      <c r="X5381" s="2"/>
      <c r="Y5381" s="4"/>
      <c r="Z5381" s="106"/>
      <c r="AA5381" s="114"/>
      <c r="AB5381" s="112"/>
      <c r="AC5381" s="178"/>
      <c r="AD5381" s="11"/>
      <c r="AE5381" s="106"/>
      <c r="AF5381" s="106"/>
      <c r="AG5381" s="106"/>
      <c r="AH5381" s="115"/>
      <c r="AI5381" s="116"/>
      <c r="AO5381" s="26"/>
      <c r="AP5381" s="26"/>
    </row>
    <row r="5382" spans="1:42" ht="15" customHeight="1" x14ac:dyDescent="0.25">
      <c r="A5382" s="105"/>
      <c r="B5382" s="106"/>
      <c r="C5382" s="2"/>
      <c r="D5382" s="2"/>
      <c r="E5382" s="106"/>
      <c r="F5382" s="107"/>
      <c r="G5382" s="108"/>
      <c r="H5382" s="109"/>
      <c r="I5382" s="109"/>
      <c r="J5382" s="110"/>
      <c r="K5382" s="117"/>
      <c r="L5382" s="178"/>
      <c r="M5382" s="178"/>
      <c r="N5382" s="106"/>
      <c r="O5382" s="111"/>
      <c r="P5382" s="111"/>
      <c r="Q5382" s="106"/>
      <c r="R5382" s="106"/>
      <c r="S5382" s="106"/>
      <c r="T5382" s="106"/>
      <c r="U5382" s="106"/>
      <c r="V5382" s="106"/>
      <c r="W5382" s="19"/>
      <c r="X5382" s="2"/>
      <c r="Y5382" s="4"/>
      <c r="Z5382" s="106"/>
      <c r="AA5382" s="114"/>
      <c r="AB5382" s="112"/>
      <c r="AC5382" s="178"/>
      <c r="AD5382" s="11"/>
      <c r="AE5382" s="106"/>
      <c r="AF5382" s="106"/>
      <c r="AG5382" s="106"/>
      <c r="AH5382" s="115"/>
      <c r="AI5382" s="116"/>
      <c r="AO5382" s="26"/>
      <c r="AP5382" s="26"/>
    </row>
    <row r="5383" spans="1:42" ht="15" customHeight="1" x14ac:dyDescent="0.25">
      <c r="A5383" s="105"/>
      <c r="B5383" s="106"/>
      <c r="C5383" s="2"/>
      <c r="D5383" s="2"/>
      <c r="E5383" s="106"/>
      <c r="F5383" s="107"/>
      <c r="G5383" s="108"/>
      <c r="H5383" s="109"/>
      <c r="I5383" s="109"/>
      <c r="J5383" s="110"/>
      <c r="K5383" s="117"/>
      <c r="L5383" s="178"/>
      <c r="M5383" s="178"/>
      <c r="N5383" s="106"/>
      <c r="O5383" s="111"/>
      <c r="P5383" s="111"/>
      <c r="Q5383" s="106"/>
      <c r="R5383" s="106"/>
      <c r="S5383" s="106"/>
      <c r="T5383" s="106"/>
      <c r="U5383" s="106"/>
      <c r="V5383" s="106"/>
      <c r="W5383" s="19"/>
      <c r="X5383" s="2"/>
      <c r="Y5383" s="4"/>
      <c r="Z5383" s="106"/>
      <c r="AA5383" s="114"/>
      <c r="AB5383" s="112"/>
      <c r="AC5383" s="178"/>
      <c r="AD5383" s="11"/>
      <c r="AE5383" s="106"/>
      <c r="AF5383" s="106"/>
      <c r="AG5383" s="106"/>
      <c r="AH5383" s="115"/>
      <c r="AI5383" s="116"/>
      <c r="AO5383" s="26"/>
      <c r="AP5383" s="26"/>
    </row>
    <row r="5384" spans="1:42" ht="15" customHeight="1" x14ac:dyDescent="0.25">
      <c r="A5384" s="105"/>
      <c r="B5384" s="106"/>
      <c r="C5384" s="2"/>
      <c r="D5384" s="2"/>
      <c r="E5384" s="106"/>
      <c r="F5384" s="107"/>
      <c r="G5384" s="108"/>
      <c r="H5384" s="109"/>
      <c r="I5384" s="109"/>
      <c r="J5384" s="110"/>
      <c r="K5384" s="117"/>
      <c r="L5384" s="178"/>
      <c r="M5384" s="178"/>
      <c r="N5384" s="106"/>
      <c r="O5384" s="111"/>
      <c r="P5384" s="111"/>
      <c r="Q5384" s="106"/>
      <c r="R5384" s="106"/>
      <c r="S5384" s="106"/>
      <c r="T5384" s="106"/>
      <c r="U5384" s="106"/>
      <c r="V5384" s="106"/>
      <c r="W5384" s="19"/>
      <c r="X5384" s="2"/>
      <c r="Y5384" s="4"/>
      <c r="Z5384" s="106"/>
      <c r="AA5384" s="114"/>
      <c r="AB5384" s="112"/>
      <c r="AC5384" s="178"/>
      <c r="AD5384" s="11"/>
      <c r="AE5384" s="106"/>
      <c r="AF5384" s="106"/>
      <c r="AG5384" s="106"/>
      <c r="AH5384" s="115"/>
      <c r="AI5384" s="116"/>
      <c r="AO5384" s="26"/>
      <c r="AP5384" s="26"/>
    </row>
    <row r="5385" spans="1:42" ht="15" customHeight="1" x14ac:dyDescent="0.25">
      <c r="A5385" s="105"/>
      <c r="B5385" s="106"/>
      <c r="C5385" s="2"/>
      <c r="D5385" s="2"/>
      <c r="E5385" s="106"/>
      <c r="F5385" s="107"/>
      <c r="G5385" s="108"/>
      <c r="H5385" s="109"/>
      <c r="I5385" s="109"/>
      <c r="J5385" s="110"/>
      <c r="K5385" s="117"/>
      <c r="L5385" s="178"/>
      <c r="M5385" s="178"/>
      <c r="N5385" s="106"/>
      <c r="O5385" s="111"/>
      <c r="P5385" s="111"/>
      <c r="Q5385" s="106"/>
      <c r="R5385" s="106"/>
      <c r="S5385" s="106"/>
      <c r="T5385" s="106"/>
      <c r="U5385" s="106"/>
      <c r="V5385" s="106"/>
      <c r="W5385" s="19"/>
      <c r="X5385" s="2"/>
      <c r="Y5385" s="4"/>
      <c r="Z5385" s="106"/>
      <c r="AA5385" s="114"/>
      <c r="AB5385" s="112"/>
      <c r="AC5385" s="178"/>
      <c r="AD5385" s="11"/>
      <c r="AE5385" s="106"/>
      <c r="AF5385" s="106"/>
      <c r="AG5385" s="106"/>
      <c r="AH5385" s="115"/>
      <c r="AI5385" s="116"/>
      <c r="AO5385" s="26"/>
      <c r="AP5385" s="26"/>
    </row>
    <row r="5386" spans="1:42" ht="15" customHeight="1" x14ac:dyDescent="0.25">
      <c r="A5386" s="105"/>
      <c r="B5386" s="106"/>
      <c r="C5386" s="2"/>
      <c r="D5386" s="2"/>
      <c r="E5386" s="106"/>
      <c r="F5386" s="107"/>
      <c r="G5386" s="108"/>
      <c r="H5386" s="109"/>
      <c r="I5386" s="109"/>
      <c r="J5386" s="110"/>
      <c r="K5386" s="117"/>
      <c r="L5386" s="178"/>
      <c r="M5386" s="178"/>
      <c r="N5386" s="106"/>
      <c r="O5386" s="111"/>
      <c r="P5386" s="111"/>
      <c r="Q5386" s="106"/>
      <c r="R5386" s="106"/>
      <c r="S5386" s="106"/>
      <c r="T5386" s="106"/>
      <c r="U5386" s="106"/>
      <c r="V5386" s="106"/>
      <c r="W5386" s="19"/>
      <c r="X5386" s="2"/>
      <c r="Y5386" s="4"/>
      <c r="Z5386" s="106"/>
      <c r="AA5386" s="114"/>
      <c r="AB5386" s="112"/>
      <c r="AC5386" s="178"/>
      <c r="AD5386" s="11"/>
      <c r="AE5386" s="106"/>
      <c r="AF5386" s="106"/>
      <c r="AG5386" s="106"/>
      <c r="AH5386" s="115"/>
      <c r="AI5386" s="116"/>
      <c r="AO5386" s="26"/>
      <c r="AP5386" s="26"/>
    </row>
    <row r="5387" spans="1:42" ht="15" customHeight="1" x14ac:dyDescent="0.25">
      <c r="A5387" s="105"/>
      <c r="B5387" s="106"/>
      <c r="C5387" s="2"/>
      <c r="D5387" s="2"/>
      <c r="E5387" s="106"/>
      <c r="F5387" s="107"/>
      <c r="G5387" s="108"/>
      <c r="H5387" s="109"/>
      <c r="I5387" s="109"/>
      <c r="J5387" s="110"/>
      <c r="K5387" s="117"/>
      <c r="L5387" s="178"/>
      <c r="M5387" s="178"/>
      <c r="N5387" s="106"/>
      <c r="O5387" s="111"/>
      <c r="P5387" s="111"/>
      <c r="Q5387" s="106"/>
      <c r="R5387" s="106"/>
      <c r="S5387" s="106"/>
      <c r="T5387" s="106"/>
      <c r="U5387" s="106"/>
      <c r="V5387" s="106"/>
      <c r="W5387" s="19"/>
      <c r="X5387" s="2"/>
      <c r="Y5387" s="4"/>
      <c r="Z5387" s="106"/>
      <c r="AA5387" s="114"/>
      <c r="AB5387" s="112"/>
      <c r="AC5387" s="178"/>
      <c r="AD5387" s="11"/>
      <c r="AE5387" s="106"/>
      <c r="AF5387" s="106"/>
      <c r="AG5387" s="106"/>
      <c r="AH5387" s="115"/>
      <c r="AI5387" s="116"/>
      <c r="AO5387" s="26"/>
      <c r="AP5387" s="26"/>
    </row>
    <row r="5388" spans="1:42" ht="15" customHeight="1" x14ac:dyDescent="0.25">
      <c r="A5388" s="105"/>
      <c r="B5388" s="106"/>
      <c r="C5388" s="2"/>
      <c r="D5388" s="2"/>
      <c r="E5388" s="106"/>
      <c r="F5388" s="107"/>
      <c r="G5388" s="108"/>
      <c r="H5388" s="109"/>
      <c r="I5388" s="109"/>
      <c r="J5388" s="110"/>
      <c r="K5388" s="117"/>
      <c r="L5388" s="178"/>
      <c r="M5388" s="178"/>
      <c r="N5388" s="106"/>
      <c r="O5388" s="111"/>
      <c r="P5388" s="111"/>
      <c r="Q5388" s="106"/>
      <c r="R5388" s="106"/>
      <c r="S5388" s="106"/>
      <c r="T5388" s="106"/>
      <c r="U5388" s="106"/>
      <c r="V5388" s="106"/>
      <c r="W5388" s="19"/>
      <c r="X5388" s="2"/>
      <c r="Y5388" s="4"/>
      <c r="Z5388" s="106"/>
      <c r="AA5388" s="114"/>
      <c r="AB5388" s="112"/>
      <c r="AC5388" s="178"/>
      <c r="AD5388" s="11"/>
      <c r="AE5388" s="106"/>
      <c r="AF5388" s="106"/>
      <c r="AG5388" s="106"/>
      <c r="AH5388" s="115"/>
      <c r="AI5388" s="116"/>
      <c r="AO5388" s="26"/>
      <c r="AP5388" s="26"/>
    </row>
    <row r="5389" spans="1:42" ht="15" customHeight="1" x14ac:dyDescent="0.25">
      <c r="A5389" s="105"/>
      <c r="B5389" s="106"/>
      <c r="C5389" s="2"/>
      <c r="D5389" s="2"/>
      <c r="E5389" s="106"/>
      <c r="F5389" s="107"/>
      <c r="G5389" s="108"/>
      <c r="H5389" s="109"/>
      <c r="I5389" s="109"/>
      <c r="J5389" s="110"/>
      <c r="K5389" s="117"/>
      <c r="L5389" s="178"/>
      <c r="M5389" s="178"/>
      <c r="N5389" s="106"/>
      <c r="O5389" s="111"/>
      <c r="P5389" s="111"/>
      <c r="Q5389" s="106"/>
      <c r="R5389" s="106"/>
      <c r="S5389" s="106"/>
      <c r="T5389" s="106"/>
      <c r="U5389" s="106"/>
      <c r="V5389" s="106"/>
      <c r="W5389" s="19"/>
      <c r="X5389" s="2"/>
      <c r="Y5389" s="4"/>
      <c r="Z5389" s="106"/>
      <c r="AA5389" s="114"/>
      <c r="AB5389" s="112"/>
      <c r="AC5389" s="178"/>
      <c r="AD5389" s="11"/>
      <c r="AE5389" s="106"/>
      <c r="AF5389" s="106"/>
      <c r="AG5389" s="106"/>
      <c r="AH5389" s="115"/>
      <c r="AI5389" s="116"/>
      <c r="AO5389" s="26"/>
      <c r="AP5389" s="26"/>
    </row>
    <row r="5390" spans="1:42" ht="15" customHeight="1" x14ac:dyDescent="0.25">
      <c r="A5390" s="105"/>
      <c r="B5390" s="106"/>
      <c r="C5390" s="2"/>
      <c r="D5390" s="2"/>
      <c r="E5390" s="106"/>
      <c r="F5390" s="107"/>
      <c r="G5390" s="108"/>
      <c r="H5390" s="109"/>
      <c r="I5390" s="109"/>
      <c r="J5390" s="110"/>
      <c r="K5390" s="117"/>
      <c r="L5390" s="178"/>
      <c r="M5390" s="178"/>
      <c r="N5390" s="106"/>
      <c r="O5390" s="111"/>
      <c r="P5390" s="111"/>
      <c r="Q5390" s="106"/>
      <c r="R5390" s="106"/>
      <c r="S5390" s="106"/>
      <c r="T5390" s="106"/>
      <c r="U5390" s="106"/>
      <c r="V5390" s="106"/>
      <c r="W5390" s="19"/>
      <c r="X5390" s="2"/>
      <c r="Y5390" s="4"/>
      <c r="Z5390" s="106"/>
      <c r="AA5390" s="114"/>
      <c r="AB5390" s="112"/>
      <c r="AC5390" s="178"/>
      <c r="AD5390" s="11"/>
      <c r="AE5390" s="106"/>
      <c r="AF5390" s="106"/>
      <c r="AG5390" s="106"/>
      <c r="AH5390" s="115"/>
      <c r="AI5390" s="116"/>
      <c r="AO5390" s="26"/>
      <c r="AP5390" s="26"/>
    </row>
    <row r="5391" spans="1:42" ht="15" customHeight="1" x14ac:dyDescent="0.25">
      <c r="A5391" s="105"/>
      <c r="B5391" s="106"/>
      <c r="C5391" s="2"/>
      <c r="D5391" s="2"/>
      <c r="E5391" s="106"/>
      <c r="F5391" s="107"/>
      <c r="G5391" s="108"/>
      <c r="H5391" s="109"/>
      <c r="I5391" s="109"/>
      <c r="J5391" s="110"/>
      <c r="K5391" s="117"/>
      <c r="L5391" s="178"/>
      <c r="M5391" s="178"/>
      <c r="N5391" s="106"/>
      <c r="O5391" s="111"/>
      <c r="P5391" s="111"/>
      <c r="Q5391" s="106"/>
      <c r="R5391" s="106"/>
      <c r="S5391" s="106"/>
      <c r="T5391" s="106"/>
      <c r="U5391" s="106"/>
      <c r="V5391" s="106"/>
      <c r="W5391" s="19"/>
      <c r="X5391" s="2"/>
      <c r="Y5391" s="4"/>
      <c r="Z5391" s="106"/>
      <c r="AA5391" s="114"/>
      <c r="AB5391" s="112"/>
      <c r="AC5391" s="178"/>
      <c r="AD5391" s="11"/>
      <c r="AE5391" s="106"/>
      <c r="AF5391" s="106"/>
      <c r="AG5391" s="106"/>
      <c r="AH5391" s="115"/>
      <c r="AI5391" s="116"/>
      <c r="AO5391" s="26"/>
      <c r="AP5391" s="26"/>
    </row>
    <row r="5392" spans="1:42" ht="15" customHeight="1" x14ac:dyDescent="0.25">
      <c r="A5392" s="105"/>
      <c r="B5392" s="106"/>
      <c r="C5392" s="2"/>
      <c r="D5392" s="2"/>
      <c r="E5392" s="106"/>
      <c r="F5392" s="107"/>
      <c r="G5392" s="108"/>
      <c r="H5392" s="109"/>
      <c r="I5392" s="109"/>
      <c r="J5392" s="110"/>
      <c r="K5392" s="117"/>
      <c r="L5392" s="178"/>
      <c r="M5392" s="178"/>
      <c r="N5392" s="106"/>
      <c r="O5392" s="111"/>
      <c r="P5392" s="111"/>
      <c r="Q5392" s="106"/>
      <c r="R5392" s="106"/>
      <c r="S5392" s="106"/>
      <c r="T5392" s="106"/>
      <c r="U5392" s="106"/>
      <c r="V5392" s="106"/>
      <c r="W5392" s="19"/>
      <c r="X5392" s="2"/>
      <c r="Y5392" s="4"/>
      <c r="Z5392" s="106"/>
      <c r="AA5392" s="114"/>
      <c r="AB5392" s="112"/>
      <c r="AC5392" s="178"/>
      <c r="AD5392" s="11"/>
      <c r="AE5392" s="106"/>
      <c r="AF5392" s="106"/>
      <c r="AG5392" s="106"/>
      <c r="AH5392" s="115"/>
      <c r="AI5392" s="116"/>
      <c r="AO5392" s="26"/>
      <c r="AP5392" s="26"/>
    </row>
    <row r="5393" spans="1:42" ht="15" customHeight="1" x14ac:dyDescent="0.25">
      <c r="A5393" s="105"/>
      <c r="B5393" s="106"/>
      <c r="C5393" s="2"/>
      <c r="D5393" s="2"/>
      <c r="E5393" s="106"/>
      <c r="F5393" s="107"/>
      <c r="G5393" s="108"/>
      <c r="H5393" s="109"/>
      <c r="I5393" s="109"/>
      <c r="J5393" s="110"/>
      <c r="K5393" s="117"/>
      <c r="L5393" s="178"/>
      <c r="M5393" s="178"/>
      <c r="N5393" s="106"/>
      <c r="O5393" s="111"/>
      <c r="P5393" s="111"/>
      <c r="Q5393" s="106"/>
      <c r="R5393" s="106"/>
      <c r="S5393" s="106"/>
      <c r="T5393" s="106"/>
      <c r="U5393" s="106"/>
      <c r="V5393" s="106"/>
      <c r="W5393" s="19"/>
      <c r="X5393" s="2"/>
      <c r="Y5393" s="4"/>
      <c r="Z5393" s="106"/>
      <c r="AA5393" s="114"/>
      <c r="AB5393" s="112"/>
      <c r="AC5393" s="178"/>
      <c r="AD5393" s="11"/>
      <c r="AE5393" s="106"/>
      <c r="AF5393" s="106"/>
      <c r="AG5393" s="106"/>
      <c r="AH5393" s="115"/>
      <c r="AI5393" s="116"/>
      <c r="AO5393" s="26"/>
      <c r="AP5393" s="26"/>
    </row>
    <row r="5394" spans="1:42" ht="15" customHeight="1" x14ac:dyDescent="0.25">
      <c r="A5394" s="105"/>
      <c r="B5394" s="106"/>
      <c r="C5394" s="2"/>
      <c r="D5394" s="2"/>
      <c r="E5394" s="106"/>
      <c r="F5394" s="107"/>
      <c r="G5394" s="108"/>
      <c r="H5394" s="109"/>
      <c r="I5394" s="109"/>
      <c r="J5394" s="110"/>
      <c r="K5394" s="117"/>
      <c r="L5394" s="178"/>
      <c r="M5394" s="178"/>
      <c r="N5394" s="106"/>
      <c r="O5394" s="111"/>
      <c r="P5394" s="111"/>
      <c r="Q5394" s="106"/>
      <c r="R5394" s="106"/>
      <c r="S5394" s="106"/>
      <c r="T5394" s="106"/>
      <c r="U5394" s="106"/>
      <c r="V5394" s="106"/>
      <c r="W5394" s="19"/>
      <c r="X5394" s="2"/>
      <c r="Y5394" s="4"/>
      <c r="Z5394" s="106"/>
      <c r="AA5394" s="114"/>
      <c r="AB5394" s="112"/>
      <c r="AC5394" s="178"/>
      <c r="AD5394" s="11"/>
      <c r="AE5394" s="106"/>
      <c r="AF5394" s="106"/>
      <c r="AG5394" s="106"/>
      <c r="AH5394" s="115"/>
      <c r="AI5394" s="116"/>
      <c r="AO5394" s="26"/>
      <c r="AP5394" s="26"/>
    </row>
    <row r="5395" spans="1:42" ht="15" customHeight="1" x14ac:dyDescent="0.25">
      <c r="A5395" s="105"/>
      <c r="B5395" s="106"/>
      <c r="C5395" s="2"/>
      <c r="D5395" s="2"/>
      <c r="E5395" s="106"/>
      <c r="F5395" s="107"/>
      <c r="G5395" s="108"/>
      <c r="H5395" s="109"/>
      <c r="I5395" s="109"/>
      <c r="J5395" s="110"/>
      <c r="K5395" s="117"/>
      <c r="L5395" s="178"/>
      <c r="M5395" s="178"/>
      <c r="N5395" s="106"/>
      <c r="O5395" s="111"/>
      <c r="P5395" s="111"/>
      <c r="Q5395" s="106"/>
      <c r="R5395" s="106"/>
      <c r="S5395" s="106"/>
      <c r="T5395" s="106"/>
      <c r="U5395" s="106"/>
      <c r="V5395" s="106"/>
      <c r="W5395" s="19"/>
      <c r="X5395" s="2"/>
      <c r="Y5395" s="4"/>
      <c r="Z5395" s="106"/>
      <c r="AA5395" s="114"/>
      <c r="AB5395" s="112"/>
      <c r="AC5395" s="178"/>
      <c r="AD5395" s="11"/>
      <c r="AE5395" s="106"/>
      <c r="AF5395" s="106"/>
      <c r="AG5395" s="106"/>
      <c r="AH5395" s="115"/>
      <c r="AI5395" s="116"/>
      <c r="AO5395" s="26"/>
      <c r="AP5395" s="26"/>
    </row>
    <row r="5396" spans="1:42" ht="15" customHeight="1" x14ac:dyDescent="0.25">
      <c r="A5396" s="105"/>
      <c r="B5396" s="106"/>
      <c r="C5396" s="2"/>
      <c r="D5396" s="2"/>
      <c r="E5396" s="106"/>
      <c r="F5396" s="107"/>
      <c r="G5396" s="108"/>
      <c r="H5396" s="109"/>
      <c r="I5396" s="109"/>
      <c r="J5396" s="110"/>
      <c r="K5396" s="117"/>
      <c r="L5396" s="178"/>
      <c r="M5396" s="178"/>
      <c r="N5396" s="106"/>
      <c r="O5396" s="111"/>
      <c r="P5396" s="111"/>
      <c r="Q5396" s="106"/>
      <c r="R5396" s="106"/>
      <c r="S5396" s="106"/>
      <c r="T5396" s="106"/>
      <c r="U5396" s="106"/>
      <c r="V5396" s="106"/>
      <c r="W5396" s="19"/>
      <c r="X5396" s="2"/>
      <c r="Y5396" s="4"/>
      <c r="Z5396" s="106"/>
      <c r="AA5396" s="114"/>
      <c r="AB5396" s="112"/>
      <c r="AC5396" s="178"/>
      <c r="AD5396" s="11"/>
      <c r="AE5396" s="106"/>
      <c r="AF5396" s="106"/>
      <c r="AG5396" s="106"/>
      <c r="AH5396" s="115"/>
      <c r="AI5396" s="116"/>
      <c r="AO5396" s="26"/>
      <c r="AP5396" s="26"/>
    </row>
    <row r="5397" spans="1:42" ht="15" customHeight="1" x14ac:dyDescent="0.25">
      <c r="A5397" s="105"/>
      <c r="B5397" s="106"/>
      <c r="C5397" s="2"/>
      <c r="D5397" s="2"/>
      <c r="E5397" s="106"/>
      <c r="F5397" s="107"/>
      <c r="G5397" s="108"/>
      <c r="H5397" s="109"/>
      <c r="I5397" s="109"/>
      <c r="J5397" s="110"/>
      <c r="K5397" s="117"/>
      <c r="L5397" s="178"/>
      <c r="M5397" s="178"/>
      <c r="N5397" s="106"/>
      <c r="O5397" s="111"/>
      <c r="P5397" s="111"/>
      <c r="Q5397" s="106"/>
      <c r="R5397" s="106"/>
      <c r="S5397" s="106"/>
      <c r="T5397" s="106"/>
      <c r="U5397" s="106"/>
      <c r="V5397" s="106"/>
      <c r="W5397" s="19"/>
      <c r="X5397" s="2"/>
      <c r="Y5397" s="4"/>
      <c r="Z5397" s="106"/>
      <c r="AA5397" s="114"/>
      <c r="AB5397" s="112"/>
      <c r="AC5397" s="178"/>
      <c r="AD5397" s="11"/>
      <c r="AE5397" s="106"/>
      <c r="AF5397" s="106"/>
      <c r="AG5397" s="106"/>
      <c r="AH5397" s="115"/>
      <c r="AI5397" s="116"/>
      <c r="AO5397" s="26"/>
      <c r="AP5397" s="26"/>
    </row>
    <row r="5398" spans="1:42" ht="15" customHeight="1" x14ac:dyDescent="0.25">
      <c r="A5398" s="105"/>
      <c r="B5398" s="106"/>
      <c r="C5398" s="2"/>
      <c r="D5398" s="2"/>
      <c r="E5398" s="106"/>
      <c r="F5398" s="107"/>
      <c r="G5398" s="108"/>
      <c r="H5398" s="109"/>
      <c r="I5398" s="109"/>
      <c r="J5398" s="110"/>
      <c r="K5398" s="117"/>
      <c r="L5398" s="178"/>
      <c r="M5398" s="178"/>
      <c r="N5398" s="106"/>
      <c r="O5398" s="111"/>
      <c r="P5398" s="111"/>
      <c r="Q5398" s="106"/>
      <c r="R5398" s="106"/>
      <c r="S5398" s="106"/>
      <c r="T5398" s="106"/>
      <c r="U5398" s="106"/>
      <c r="V5398" s="106"/>
      <c r="W5398" s="19"/>
      <c r="X5398" s="2"/>
      <c r="Y5398" s="4"/>
      <c r="Z5398" s="106"/>
      <c r="AA5398" s="114"/>
      <c r="AB5398" s="112"/>
      <c r="AC5398" s="178"/>
      <c r="AD5398" s="11"/>
      <c r="AE5398" s="106"/>
      <c r="AF5398" s="106"/>
      <c r="AG5398" s="106"/>
      <c r="AH5398" s="115"/>
      <c r="AI5398" s="116"/>
      <c r="AO5398" s="26"/>
      <c r="AP5398" s="26"/>
    </row>
    <row r="5399" spans="1:42" ht="15" customHeight="1" x14ac:dyDescent="0.25">
      <c r="A5399" s="105"/>
      <c r="B5399" s="106"/>
      <c r="C5399" s="2"/>
      <c r="D5399" s="2"/>
      <c r="E5399" s="106"/>
      <c r="F5399" s="107"/>
      <c r="G5399" s="108"/>
      <c r="H5399" s="109"/>
      <c r="I5399" s="109"/>
      <c r="J5399" s="110"/>
      <c r="K5399" s="117"/>
      <c r="L5399" s="178"/>
      <c r="M5399" s="178"/>
      <c r="N5399" s="106"/>
      <c r="O5399" s="111"/>
      <c r="P5399" s="111"/>
      <c r="Q5399" s="106"/>
      <c r="R5399" s="106"/>
      <c r="S5399" s="106"/>
      <c r="T5399" s="106"/>
      <c r="U5399" s="106"/>
      <c r="V5399" s="106"/>
      <c r="W5399" s="19"/>
      <c r="X5399" s="2"/>
      <c r="Y5399" s="4"/>
      <c r="Z5399" s="106"/>
      <c r="AA5399" s="114"/>
      <c r="AB5399" s="112"/>
      <c r="AC5399" s="178"/>
      <c r="AD5399" s="11"/>
      <c r="AE5399" s="106"/>
      <c r="AF5399" s="106"/>
      <c r="AG5399" s="106"/>
      <c r="AH5399" s="115"/>
      <c r="AI5399" s="116"/>
      <c r="AO5399" s="26"/>
      <c r="AP5399" s="26"/>
    </row>
    <row r="5400" spans="1:42" ht="15" customHeight="1" x14ac:dyDescent="0.25">
      <c r="A5400" s="105"/>
      <c r="B5400" s="106"/>
      <c r="C5400" s="2"/>
      <c r="D5400" s="2"/>
      <c r="E5400" s="106"/>
      <c r="F5400" s="107"/>
      <c r="G5400" s="108"/>
      <c r="H5400" s="109"/>
      <c r="I5400" s="109"/>
      <c r="J5400" s="110"/>
      <c r="K5400" s="117"/>
      <c r="L5400" s="178"/>
      <c r="M5400" s="178"/>
      <c r="N5400" s="106"/>
      <c r="O5400" s="111"/>
      <c r="P5400" s="111"/>
      <c r="Q5400" s="106"/>
      <c r="R5400" s="106"/>
      <c r="S5400" s="106"/>
      <c r="T5400" s="106"/>
      <c r="U5400" s="106"/>
      <c r="V5400" s="106"/>
      <c r="W5400" s="19"/>
      <c r="X5400" s="2"/>
      <c r="Y5400" s="4"/>
      <c r="Z5400" s="106"/>
      <c r="AA5400" s="114"/>
      <c r="AB5400" s="112"/>
      <c r="AC5400" s="178"/>
      <c r="AD5400" s="11"/>
      <c r="AE5400" s="106"/>
      <c r="AF5400" s="106"/>
      <c r="AG5400" s="106"/>
      <c r="AH5400" s="115"/>
      <c r="AI5400" s="116"/>
      <c r="AO5400" s="26"/>
      <c r="AP5400" s="26"/>
    </row>
    <row r="5401" spans="1:42" ht="15" customHeight="1" x14ac:dyDescent="0.25">
      <c r="A5401" s="105"/>
      <c r="B5401" s="106"/>
      <c r="C5401" s="2"/>
      <c r="D5401" s="2"/>
      <c r="E5401" s="106"/>
      <c r="F5401" s="107"/>
      <c r="G5401" s="108"/>
      <c r="H5401" s="109"/>
      <c r="I5401" s="109"/>
      <c r="J5401" s="110"/>
      <c r="K5401" s="117"/>
      <c r="L5401" s="178"/>
      <c r="M5401" s="178"/>
      <c r="N5401" s="106"/>
      <c r="O5401" s="111"/>
      <c r="P5401" s="111"/>
      <c r="Q5401" s="106"/>
      <c r="R5401" s="106"/>
      <c r="S5401" s="106"/>
      <c r="T5401" s="106"/>
      <c r="U5401" s="106"/>
      <c r="V5401" s="106"/>
      <c r="W5401" s="19"/>
      <c r="X5401" s="2"/>
      <c r="Y5401" s="4"/>
      <c r="Z5401" s="106"/>
      <c r="AA5401" s="114"/>
      <c r="AB5401" s="112"/>
      <c r="AC5401" s="178"/>
      <c r="AD5401" s="11"/>
      <c r="AE5401" s="106"/>
      <c r="AF5401" s="106"/>
      <c r="AG5401" s="106"/>
      <c r="AH5401" s="115"/>
      <c r="AI5401" s="116"/>
      <c r="AO5401" s="26"/>
      <c r="AP5401" s="26"/>
    </row>
    <row r="5402" spans="1:42" ht="15" customHeight="1" x14ac:dyDescent="0.25">
      <c r="A5402" s="105"/>
      <c r="B5402" s="106"/>
      <c r="C5402" s="2"/>
      <c r="D5402" s="2"/>
      <c r="E5402" s="106"/>
      <c r="F5402" s="107"/>
      <c r="G5402" s="108"/>
      <c r="H5402" s="109"/>
      <c r="I5402" s="109"/>
      <c r="J5402" s="110"/>
      <c r="K5402" s="117"/>
      <c r="L5402" s="178"/>
      <c r="M5402" s="178"/>
      <c r="N5402" s="106"/>
      <c r="O5402" s="111"/>
      <c r="P5402" s="111"/>
      <c r="Q5402" s="106"/>
      <c r="R5402" s="106"/>
      <c r="S5402" s="106"/>
      <c r="T5402" s="106"/>
      <c r="U5402" s="106"/>
      <c r="V5402" s="106"/>
      <c r="W5402" s="19"/>
      <c r="X5402" s="2"/>
      <c r="Y5402" s="4"/>
      <c r="Z5402" s="106"/>
      <c r="AA5402" s="114"/>
      <c r="AB5402" s="112"/>
      <c r="AC5402" s="178"/>
      <c r="AD5402" s="11"/>
      <c r="AE5402" s="106"/>
      <c r="AF5402" s="106"/>
      <c r="AG5402" s="106"/>
      <c r="AH5402" s="115"/>
      <c r="AI5402" s="116"/>
      <c r="AO5402" s="26"/>
      <c r="AP5402" s="26"/>
    </row>
    <row r="5403" spans="1:42" ht="15" customHeight="1" x14ac:dyDescent="0.25">
      <c r="A5403" s="105"/>
      <c r="B5403" s="106"/>
      <c r="C5403" s="2"/>
      <c r="D5403" s="2"/>
      <c r="E5403" s="106"/>
      <c r="F5403" s="107"/>
      <c r="G5403" s="108"/>
      <c r="H5403" s="109"/>
      <c r="I5403" s="109"/>
      <c r="J5403" s="110"/>
      <c r="K5403" s="117"/>
      <c r="L5403" s="178"/>
      <c r="M5403" s="178"/>
      <c r="N5403" s="106"/>
      <c r="O5403" s="111"/>
      <c r="P5403" s="111"/>
      <c r="Q5403" s="106"/>
      <c r="R5403" s="106"/>
      <c r="S5403" s="106"/>
      <c r="T5403" s="106"/>
      <c r="U5403" s="106"/>
      <c r="V5403" s="106"/>
      <c r="W5403" s="19"/>
      <c r="X5403" s="2"/>
      <c r="Y5403" s="4"/>
      <c r="Z5403" s="106"/>
      <c r="AA5403" s="114"/>
      <c r="AB5403" s="112"/>
      <c r="AC5403" s="178"/>
      <c r="AD5403" s="11"/>
      <c r="AE5403" s="106"/>
      <c r="AF5403" s="106"/>
      <c r="AG5403" s="106"/>
      <c r="AH5403" s="115"/>
      <c r="AI5403" s="116"/>
      <c r="AO5403" s="26"/>
      <c r="AP5403" s="26"/>
    </row>
    <row r="5404" spans="1:42" ht="15" customHeight="1" x14ac:dyDescent="0.25">
      <c r="A5404" s="105"/>
      <c r="B5404" s="106"/>
      <c r="C5404" s="2"/>
      <c r="D5404" s="2"/>
      <c r="E5404" s="106"/>
      <c r="F5404" s="107"/>
      <c r="G5404" s="108"/>
      <c r="H5404" s="109"/>
      <c r="I5404" s="109"/>
      <c r="J5404" s="110"/>
      <c r="K5404" s="117"/>
      <c r="L5404" s="178"/>
      <c r="M5404" s="178"/>
      <c r="N5404" s="106"/>
      <c r="O5404" s="111"/>
      <c r="P5404" s="111"/>
      <c r="Q5404" s="106"/>
      <c r="R5404" s="106"/>
      <c r="S5404" s="106"/>
      <c r="T5404" s="106"/>
      <c r="U5404" s="106"/>
      <c r="V5404" s="106"/>
      <c r="W5404" s="19"/>
      <c r="X5404" s="2"/>
      <c r="Y5404" s="4"/>
      <c r="Z5404" s="106"/>
      <c r="AA5404" s="114"/>
      <c r="AB5404" s="112"/>
      <c r="AC5404" s="178"/>
      <c r="AD5404" s="11"/>
      <c r="AE5404" s="106"/>
      <c r="AF5404" s="106"/>
      <c r="AG5404" s="106"/>
      <c r="AH5404" s="115"/>
      <c r="AI5404" s="116"/>
      <c r="AO5404" s="26"/>
      <c r="AP5404" s="26"/>
    </row>
    <row r="5405" spans="1:42" ht="15" customHeight="1" x14ac:dyDescent="0.25">
      <c r="A5405" s="105"/>
      <c r="B5405" s="106"/>
      <c r="C5405" s="2"/>
      <c r="D5405" s="2"/>
      <c r="E5405" s="106"/>
      <c r="F5405" s="107"/>
      <c r="G5405" s="108"/>
      <c r="H5405" s="109"/>
      <c r="I5405" s="109"/>
      <c r="J5405" s="110"/>
      <c r="K5405" s="117"/>
      <c r="L5405" s="178"/>
      <c r="M5405" s="178"/>
      <c r="N5405" s="106"/>
      <c r="O5405" s="111"/>
      <c r="P5405" s="111"/>
      <c r="Q5405" s="106"/>
      <c r="R5405" s="106"/>
      <c r="S5405" s="106"/>
      <c r="T5405" s="106"/>
      <c r="U5405" s="106"/>
      <c r="V5405" s="106"/>
      <c r="W5405" s="19"/>
      <c r="X5405" s="2"/>
      <c r="Y5405" s="4"/>
      <c r="Z5405" s="106"/>
      <c r="AA5405" s="114"/>
      <c r="AB5405" s="112"/>
      <c r="AC5405" s="178"/>
      <c r="AD5405" s="11"/>
      <c r="AE5405" s="106"/>
      <c r="AF5405" s="106"/>
      <c r="AG5405" s="106"/>
      <c r="AH5405" s="115"/>
      <c r="AI5405" s="116"/>
      <c r="AO5405" s="26"/>
      <c r="AP5405" s="26"/>
    </row>
    <row r="5406" spans="1:42" ht="15" customHeight="1" x14ac:dyDescent="0.25">
      <c r="A5406" s="105"/>
      <c r="B5406" s="106"/>
      <c r="C5406" s="2"/>
      <c r="D5406" s="2"/>
      <c r="E5406" s="106"/>
      <c r="F5406" s="107"/>
      <c r="G5406" s="108"/>
      <c r="H5406" s="109"/>
      <c r="I5406" s="109"/>
      <c r="J5406" s="110"/>
      <c r="K5406" s="117"/>
      <c r="L5406" s="178"/>
      <c r="M5406" s="178"/>
      <c r="N5406" s="106"/>
      <c r="O5406" s="111"/>
      <c r="P5406" s="111"/>
      <c r="Q5406" s="106"/>
      <c r="R5406" s="106"/>
      <c r="S5406" s="106"/>
      <c r="T5406" s="106"/>
      <c r="U5406" s="106"/>
      <c r="V5406" s="106"/>
      <c r="W5406" s="19"/>
      <c r="X5406" s="2"/>
      <c r="Y5406" s="4"/>
      <c r="Z5406" s="106"/>
      <c r="AA5406" s="114"/>
      <c r="AB5406" s="112"/>
      <c r="AC5406" s="178"/>
      <c r="AD5406" s="11"/>
      <c r="AE5406" s="106"/>
      <c r="AF5406" s="106"/>
      <c r="AG5406" s="106"/>
      <c r="AH5406" s="115"/>
      <c r="AI5406" s="116"/>
      <c r="AO5406" s="26"/>
      <c r="AP5406" s="26"/>
    </row>
    <row r="5407" spans="1:42" ht="15" customHeight="1" x14ac:dyDescent="0.25">
      <c r="A5407" s="105"/>
      <c r="B5407" s="106"/>
      <c r="C5407" s="2"/>
      <c r="D5407" s="2"/>
      <c r="E5407" s="106"/>
      <c r="F5407" s="107"/>
      <c r="G5407" s="108"/>
      <c r="H5407" s="109"/>
      <c r="I5407" s="109"/>
      <c r="J5407" s="110"/>
      <c r="K5407" s="117"/>
      <c r="L5407" s="178"/>
      <c r="M5407" s="178"/>
      <c r="N5407" s="106"/>
      <c r="O5407" s="111"/>
      <c r="P5407" s="111"/>
      <c r="Q5407" s="106"/>
      <c r="R5407" s="106"/>
      <c r="S5407" s="106"/>
      <c r="T5407" s="106"/>
      <c r="U5407" s="106"/>
      <c r="V5407" s="106"/>
      <c r="W5407" s="19"/>
      <c r="X5407" s="2"/>
      <c r="Y5407" s="4"/>
      <c r="Z5407" s="106"/>
      <c r="AA5407" s="114"/>
      <c r="AB5407" s="112"/>
      <c r="AC5407" s="178"/>
      <c r="AD5407" s="11"/>
      <c r="AE5407" s="106"/>
      <c r="AF5407" s="106"/>
      <c r="AG5407" s="106"/>
      <c r="AH5407" s="115"/>
      <c r="AI5407" s="116"/>
      <c r="AO5407" s="26"/>
      <c r="AP5407" s="26"/>
    </row>
    <row r="5408" spans="1:42" ht="15" customHeight="1" x14ac:dyDescent="0.25">
      <c r="A5408" s="105"/>
      <c r="B5408" s="106"/>
      <c r="C5408" s="2"/>
      <c r="D5408" s="2"/>
      <c r="E5408" s="106"/>
      <c r="F5408" s="107"/>
      <c r="G5408" s="108"/>
      <c r="H5408" s="109"/>
      <c r="I5408" s="109"/>
      <c r="J5408" s="110"/>
      <c r="K5408" s="117"/>
      <c r="L5408" s="178"/>
      <c r="M5408" s="178"/>
      <c r="N5408" s="106"/>
      <c r="O5408" s="111"/>
      <c r="P5408" s="111"/>
      <c r="Q5408" s="106"/>
      <c r="R5408" s="106"/>
      <c r="S5408" s="106"/>
      <c r="T5408" s="106"/>
      <c r="U5408" s="106"/>
      <c r="V5408" s="106"/>
      <c r="W5408" s="19"/>
      <c r="X5408" s="2"/>
      <c r="Y5408" s="4"/>
      <c r="Z5408" s="106"/>
      <c r="AA5408" s="114"/>
      <c r="AB5408" s="112"/>
      <c r="AC5408" s="178"/>
      <c r="AD5408" s="11"/>
      <c r="AE5408" s="106"/>
      <c r="AF5408" s="106"/>
      <c r="AG5408" s="106"/>
      <c r="AH5408" s="115"/>
      <c r="AI5408" s="116"/>
      <c r="AO5408" s="26"/>
      <c r="AP5408" s="26"/>
    </row>
    <row r="5409" spans="1:42" ht="15" customHeight="1" x14ac:dyDescent="0.25">
      <c r="A5409" s="105"/>
      <c r="B5409" s="106"/>
      <c r="C5409" s="2"/>
      <c r="D5409" s="2"/>
      <c r="E5409" s="106"/>
      <c r="F5409" s="107"/>
      <c r="G5409" s="108"/>
      <c r="H5409" s="109"/>
      <c r="I5409" s="109"/>
      <c r="J5409" s="110"/>
      <c r="K5409" s="117"/>
      <c r="L5409" s="178"/>
      <c r="M5409" s="178"/>
      <c r="N5409" s="106"/>
      <c r="O5409" s="111"/>
      <c r="P5409" s="111"/>
      <c r="Q5409" s="106"/>
      <c r="R5409" s="106"/>
      <c r="S5409" s="106"/>
      <c r="T5409" s="106"/>
      <c r="U5409" s="106"/>
      <c r="V5409" s="106"/>
      <c r="W5409" s="19"/>
      <c r="X5409" s="2"/>
      <c r="Y5409" s="4"/>
      <c r="Z5409" s="106"/>
      <c r="AA5409" s="114"/>
      <c r="AB5409" s="112"/>
      <c r="AC5409" s="178"/>
      <c r="AD5409" s="11"/>
      <c r="AE5409" s="106"/>
      <c r="AF5409" s="106"/>
      <c r="AG5409" s="106"/>
      <c r="AH5409" s="115"/>
      <c r="AI5409" s="116"/>
      <c r="AO5409" s="26"/>
      <c r="AP5409" s="26"/>
    </row>
    <row r="5410" spans="1:42" ht="15" customHeight="1" x14ac:dyDescent="0.25">
      <c r="A5410" s="105"/>
      <c r="B5410" s="106"/>
      <c r="C5410" s="2"/>
      <c r="D5410" s="2"/>
      <c r="E5410" s="106"/>
      <c r="F5410" s="107"/>
      <c r="G5410" s="108"/>
      <c r="H5410" s="109"/>
      <c r="I5410" s="109"/>
      <c r="J5410" s="110"/>
      <c r="K5410" s="117"/>
      <c r="L5410" s="178"/>
      <c r="M5410" s="178"/>
      <c r="N5410" s="106"/>
      <c r="O5410" s="111"/>
      <c r="P5410" s="111"/>
      <c r="Q5410" s="106"/>
      <c r="R5410" s="106"/>
      <c r="S5410" s="106"/>
      <c r="T5410" s="106"/>
      <c r="U5410" s="106"/>
      <c r="V5410" s="106"/>
      <c r="W5410" s="19"/>
      <c r="X5410" s="2"/>
      <c r="Y5410" s="4"/>
      <c r="Z5410" s="106"/>
      <c r="AA5410" s="114"/>
      <c r="AB5410" s="112"/>
      <c r="AC5410" s="178"/>
      <c r="AD5410" s="11"/>
      <c r="AE5410" s="106"/>
      <c r="AF5410" s="106"/>
      <c r="AG5410" s="106"/>
      <c r="AH5410" s="115"/>
      <c r="AI5410" s="116"/>
      <c r="AO5410" s="26"/>
      <c r="AP5410" s="26"/>
    </row>
    <row r="5411" spans="1:42" ht="15" customHeight="1" x14ac:dyDescent="0.25">
      <c r="A5411" s="105"/>
      <c r="B5411" s="106"/>
      <c r="C5411" s="2"/>
      <c r="D5411" s="2"/>
      <c r="E5411" s="106"/>
      <c r="F5411" s="107"/>
      <c r="G5411" s="108"/>
      <c r="H5411" s="109"/>
      <c r="I5411" s="109"/>
      <c r="J5411" s="110"/>
      <c r="K5411" s="117"/>
      <c r="L5411" s="178"/>
      <c r="M5411" s="178"/>
      <c r="N5411" s="106"/>
      <c r="O5411" s="111"/>
      <c r="P5411" s="111"/>
      <c r="Q5411" s="106"/>
      <c r="R5411" s="106"/>
      <c r="S5411" s="106"/>
      <c r="T5411" s="106"/>
      <c r="U5411" s="106"/>
      <c r="V5411" s="106"/>
      <c r="W5411" s="19"/>
      <c r="X5411" s="2"/>
      <c r="Y5411" s="4"/>
      <c r="Z5411" s="106"/>
      <c r="AA5411" s="114"/>
      <c r="AB5411" s="112"/>
      <c r="AC5411" s="178"/>
      <c r="AD5411" s="11"/>
      <c r="AE5411" s="106"/>
      <c r="AF5411" s="106"/>
      <c r="AG5411" s="106"/>
      <c r="AH5411" s="115"/>
      <c r="AI5411" s="116"/>
      <c r="AO5411" s="26"/>
      <c r="AP5411" s="26"/>
    </row>
    <row r="5412" spans="1:42" ht="15" customHeight="1" x14ac:dyDescent="0.25">
      <c r="A5412" s="105"/>
      <c r="B5412" s="106"/>
      <c r="C5412" s="2"/>
      <c r="D5412" s="2"/>
      <c r="E5412" s="106"/>
      <c r="F5412" s="107"/>
      <c r="G5412" s="108"/>
      <c r="H5412" s="109"/>
      <c r="I5412" s="109"/>
      <c r="J5412" s="110"/>
      <c r="K5412" s="117"/>
      <c r="L5412" s="178"/>
      <c r="M5412" s="178"/>
      <c r="N5412" s="106"/>
      <c r="O5412" s="111"/>
      <c r="P5412" s="111"/>
      <c r="Q5412" s="106"/>
      <c r="R5412" s="106"/>
      <c r="S5412" s="106"/>
      <c r="T5412" s="106"/>
      <c r="U5412" s="106"/>
      <c r="V5412" s="106"/>
      <c r="W5412" s="19"/>
      <c r="X5412" s="2"/>
      <c r="Y5412" s="4"/>
      <c r="Z5412" s="106"/>
      <c r="AA5412" s="114"/>
      <c r="AB5412" s="112"/>
      <c r="AC5412" s="178"/>
      <c r="AD5412" s="11"/>
      <c r="AE5412" s="106"/>
      <c r="AF5412" s="106"/>
      <c r="AG5412" s="106"/>
      <c r="AH5412" s="115"/>
      <c r="AI5412" s="116"/>
      <c r="AO5412" s="26"/>
      <c r="AP5412" s="26"/>
    </row>
    <row r="5413" spans="1:42" ht="15" customHeight="1" x14ac:dyDescent="0.25">
      <c r="A5413" s="105"/>
      <c r="B5413" s="106"/>
      <c r="C5413" s="2"/>
      <c r="D5413" s="2"/>
      <c r="E5413" s="106"/>
      <c r="F5413" s="107"/>
      <c r="G5413" s="108"/>
      <c r="H5413" s="109"/>
      <c r="I5413" s="109"/>
      <c r="J5413" s="110"/>
      <c r="K5413" s="117"/>
      <c r="L5413" s="178"/>
      <c r="M5413" s="178"/>
      <c r="N5413" s="106"/>
      <c r="O5413" s="111"/>
      <c r="P5413" s="111"/>
      <c r="Q5413" s="106"/>
      <c r="R5413" s="106"/>
      <c r="S5413" s="106"/>
      <c r="T5413" s="106"/>
      <c r="U5413" s="106"/>
      <c r="V5413" s="106"/>
      <c r="W5413" s="19"/>
      <c r="X5413" s="2"/>
      <c r="Y5413" s="4"/>
      <c r="Z5413" s="106"/>
      <c r="AA5413" s="114"/>
      <c r="AB5413" s="112"/>
      <c r="AC5413" s="178"/>
      <c r="AD5413" s="11"/>
      <c r="AE5413" s="106"/>
      <c r="AF5413" s="106"/>
      <c r="AG5413" s="106"/>
      <c r="AH5413" s="115"/>
      <c r="AI5413" s="116"/>
      <c r="AO5413" s="26"/>
      <c r="AP5413" s="26"/>
    </row>
    <row r="5414" spans="1:42" ht="15" customHeight="1" x14ac:dyDescent="0.25">
      <c r="A5414" s="105"/>
      <c r="B5414" s="106"/>
      <c r="C5414" s="2"/>
      <c r="D5414" s="2"/>
      <c r="E5414" s="106"/>
      <c r="F5414" s="107"/>
      <c r="G5414" s="108"/>
      <c r="H5414" s="109"/>
      <c r="I5414" s="109"/>
      <c r="J5414" s="110"/>
      <c r="K5414" s="117"/>
      <c r="L5414" s="178"/>
      <c r="M5414" s="178"/>
      <c r="N5414" s="106"/>
      <c r="O5414" s="111"/>
      <c r="P5414" s="111"/>
      <c r="Q5414" s="106"/>
      <c r="R5414" s="106"/>
      <c r="S5414" s="106"/>
      <c r="T5414" s="106"/>
      <c r="U5414" s="106"/>
      <c r="V5414" s="106"/>
      <c r="W5414" s="19"/>
      <c r="X5414" s="2"/>
      <c r="Y5414" s="4"/>
      <c r="Z5414" s="106"/>
      <c r="AA5414" s="114"/>
      <c r="AB5414" s="112"/>
      <c r="AC5414" s="178"/>
      <c r="AD5414" s="11"/>
      <c r="AE5414" s="106"/>
      <c r="AF5414" s="106"/>
      <c r="AG5414" s="106"/>
      <c r="AH5414" s="115"/>
      <c r="AI5414" s="116"/>
      <c r="AO5414" s="26"/>
      <c r="AP5414" s="26"/>
    </row>
    <row r="5415" spans="1:42" ht="15" customHeight="1" x14ac:dyDescent="0.25">
      <c r="A5415" s="105"/>
      <c r="B5415" s="106"/>
      <c r="C5415" s="2"/>
      <c r="D5415" s="2"/>
      <c r="E5415" s="106"/>
      <c r="F5415" s="107"/>
      <c r="G5415" s="108"/>
      <c r="H5415" s="109"/>
      <c r="I5415" s="109"/>
      <c r="J5415" s="110"/>
      <c r="K5415" s="117"/>
      <c r="L5415" s="178"/>
      <c r="M5415" s="178"/>
      <c r="N5415" s="106"/>
      <c r="O5415" s="111"/>
      <c r="P5415" s="111"/>
      <c r="Q5415" s="106"/>
      <c r="R5415" s="106"/>
      <c r="S5415" s="106"/>
      <c r="T5415" s="106"/>
      <c r="U5415" s="106"/>
      <c r="V5415" s="106"/>
      <c r="W5415" s="19"/>
      <c r="X5415" s="2"/>
      <c r="Y5415" s="4"/>
      <c r="Z5415" s="106"/>
      <c r="AA5415" s="114"/>
      <c r="AB5415" s="112"/>
      <c r="AC5415" s="178"/>
      <c r="AD5415" s="11"/>
      <c r="AE5415" s="106"/>
      <c r="AF5415" s="106"/>
      <c r="AG5415" s="106"/>
      <c r="AH5415" s="115"/>
      <c r="AI5415" s="116"/>
      <c r="AO5415" s="26"/>
      <c r="AP5415" s="26"/>
    </row>
    <row r="5416" spans="1:42" ht="15" customHeight="1" x14ac:dyDescent="0.25">
      <c r="A5416" s="105"/>
      <c r="B5416" s="106"/>
      <c r="C5416" s="2"/>
      <c r="D5416" s="2"/>
      <c r="E5416" s="106"/>
      <c r="F5416" s="107"/>
      <c r="G5416" s="108"/>
      <c r="H5416" s="109"/>
      <c r="I5416" s="109"/>
      <c r="J5416" s="110"/>
      <c r="K5416" s="117"/>
      <c r="L5416" s="178"/>
      <c r="M5416" s="178"/>
      <c r="N5416" s="106"/>
      <c r="O5416" s="111"/>
      <c r="P5416" s="111"/>
      <c r="Q5416" s="106"/>
      <c r="R5416" s="106"/>
      <c r="S5416" s="106"/>
      <c r="T5416" s="106"/>
      <c r="U5416" s="106"/>
      <c r="V5416" s="106"/>
      <c r="W5416" s="19"/>
      <c r="X5416" s="2"/>
      <c r="Y5416" s="4"/>
      <c r="Z5416" s="106"/>
      <c r="AA5416" s="114"/>
      <c r="AB5416" s="112"/>
      <c r="AC5416" s="178"/>
      <c r="AD5416" s="11"/>
      <c r="AE5416" s="106"/>
      <c r="AF5416" s="106"/>
      <c r="AG5416" s="106"/>
      <c r="AH5416" s="115"/>
      <c r="AI5416" s="116"/>
      <c r="AO5416" s="26"/>
      <c r="AP5416" s="26"/>
    </row>
    <row r="5417" spans="1:42" ht="15" customHeight="1" x14ac:dyDescent="0.25">
      <c r="A5417" s="105"/>
      <c r="B5417" s="106"/>
      <c r="C5417" s="2"/>
      <c r="D5417" s="2"/>
      <c r="E5417" s="106"/>
      <c r="F5417" s="107"/>
      <c r="G5417" s="108"/>
      <c r="H5417" s="109"/>
      <c r="I5417" s="109"/>
      <c r="J5417" s="110"/>
      <c r="K5417" s="117"/>
      <c r="L5417" s="178"/>
      <c r="M5417" s="178"/>
      <c r="N5417" s="106"/>
      <c r="O5417" s="111"/>
      <c r="P5417" s="111"/>
      <c r="Q5417" s="106"/>
      <c r="R5417" s="106"/>
      <c r="S5417" s="106"/>
      <c r="T5417" s="106"/>
      <c r="U5417" s="106"/>
      <c r="V5417" s="106"/>
      <c r="W5417" s="19"/>
      <c r="X5417" s="2"/>
      <c r="Y5417" s="4"/>
      <c r="Z5417" s="106"/>
      <c r="AA5417" s="114"/>
      <c r="AB5417" s="112"/>
      <c r="AC5417" s="178"/>
      <c r="AD5417" s="11"/>
      <c r="AE5417" s="106"/>
      <c r="AF5417" s="106"/>
      <c r="AG5417" s="106"/>
      <c r="AH5417" s="115"/>
      <c r="AI5417" s="116"/>
      <c r="AO5417" s="26"/>
      <c r="AP5417" s="26"/>
    </row>
    <row r="5418" spans="1:42" ht="15" customHeight="1" x14ac:dyDescent="0.25">
      <c r="A5418" s="105"/>
      <c r="B5418" s="106"/>
      <c r="C5418" s="2"/>
      <c r="D5418" s="2"/>
      <c r="E5418" s="106"/>
      <c r="F5418" s="107"/>
      <c r="G5418" s="108"/>
      <c r="H5418" s="109"/>
      <c r="I5418" s="109"/>
      <c r="J5418" s="110"/>
      <c r="K5418" s="117"/>
      <c r="L5418" s="178"/>
      <c r="M5418" s="178"/>
      <c r="N5418" s="106"/>
      <c r="O5418" s="111"/>
      <c r="P5418" s="111"/>
      <c r="Q5418" s="106"/>
      <c r="R5418" s="106"/>
      <c r="S5418" s="106"/>
      <c r="T5418" s="106"/>
      <c r="U5418" s="106"/>
      <c r="V5418" s="106"/>
      <c r="W5418" s="19"/>
      <c r="X5418" s="2"/>
      <c r="Y5418" s="4"/>
      <c r="Z5418" s="106"/>
      <c r="AA5418" s="114"/>
      <c r="AB5418" s="112"/>
      <c r="AC5418" s="178"/>
      <c r="AD5418" s="11"/>
      <c r="AE5418" s="106"/>
      <c r="AF5418" s="106"/>
      <c r="AG5418" s="106"/>
      <c r="AH5418" s="115"/>
      <c r="AI5418" s="116"/>
      <c r="AO5418" s="26"/>
      <c r="AP5418" s="26"/>
    </row>
    <row r="5419" spans="1:42" ht="15" customHeight="1" x14ac:dyDescent="0.25">
      <c r="A5419" s="105"/>
      <c r="B5419" s="106"/>
      <c r="C5419" s="2"/>
      <c r="D5419" s="2"/>
      <c r="E5419" s="106"/>
      <c r="F5419" s="107"/>
      <c r="G5419" s="108"/>
      <c r="H5419" s="109"/>
      <c r="I5419" s="109"/>
      <c r="J5419" s="110"/>
      <c r="K5419" s="117"/>
      <c r="L5419" s="178"/>
      <c r="M5419" s="178"/>
      <c r="N5419" s="106"/>
      <c r="O5419" s="111"/>
      <c r="P5419" s="111"/>
      <c r="Q5419" s="106"/>
      <c r="R5419" s="106"/>
      <c r="S5419" s="106"/>
      <c r="T5419" s="106"/>
      <c r="U5419" s="106"/>
      <c r="V5419" s="106"/>
      <c r="W5419" s="19"/>
      <c r="X5419" s="2"/>
      <c r="Y5419" s="4"/>
      <c r="Z5419" s="106"/>
      <c r="AA5419" s="114"/>
      <c r="AB5419" s="112"/>
      <c r="AC5419" s="178"/>
      <c r="AD5419" s="11"/>
      <c r="AE5419" s="106"/>
      <c r="AF5419" s="106"/>
      <c r="AG5419" s="106"/>
      <c r="AH5419" s="115"/>
      <c r="AI5419" s="116"/>
      <c r="AO5419" s="26"/>
      <c r="AP5419" s="26"/>
    </row>
    <row r="5420" spans="1:42" ht="15" customHeight="1" x14ac:dyDescent="0.25">
      <c r="A5420" s="105"/>
      <c r="B5420" s="106"/>
      <c r="C5420" s="2"/>
      <c r="D5420" s="2"/>
      <c r="E5420" s="106"/>
      <c r="F5420" s="107"/>
      <c r="G5420" s="108"/>
      <c r="H5420" s="109"/>
      <c r="I5420" s="109"/>
      <c r="J5420" s="110"/>
      <c r="K5420" s="117"/>
      <c r="L5420" s="178"/>
      <c r="M5420" s="178"/>
      <c r="N5420" s="106"/>
      <c r="O5420" s="111"/>
      <c r="P5420" s="111"/>
      <c r="Q5420" s="106"/>
      <c r="R5420" s="106"/>
      <c r="S5420" s="106"/>
      <c r="T5420" s="106"/>
      <c r="U5420" s="106"/>
      <c r="V5420" s="106"/>
      <c r="W5420" s="19"/>
      <c r="X5420" s="2"/>
      <c r="Y5420" s="4"/>
      <c r="Z5420" s="106"/>
      <c r="AA5420" s="114"/>
      <c r="AB5420" s="112"/>
      <c r="AC5420" s="178"/>
      <c r="AD5420" s="11"/>
      <c r="AE5420" s="106"/>
      <c r="AF5420" s="106"/>
      <c r="AG5420" s="106"/>
      <c r="AH5420" s="115"/>
      <c r="AI5420" s="116"/>
      <c r="AO5420" s="26"/>
      <c r="AP5420" s="26"/>
    </row>
    <row r="5421" spans="1:42" ht="15" customHeight="1" x14ac:dyDescent="0.25">
      <c r="A5421" s="105"/>
      <c r="B5421" s="106"/>
      <c r="C5421" s="2"/>
      <c r="D5421" s="2"/>
      <c r="E5421" s="106"/>
      <c r="F5421" s="107"/>
      <c r="G5421" s="108"/>
      <c r="H5421" s="109"/>
      <c r="I5421" s="109"/>
      <c r="J5421" s="110"/>
      <c r="K5421" s="117"/>
      <c r="L5421" s="178"/>
      <c r="M5421" s="178"/>
      <c r="N5421" s="106"/>
      <c r="O5421" s="111"/>
      <c r="P5421" s="111"/>
      <c r="Q5421" s="106"/>
      <c r="R5421" s="106"/>
      <c r="S5421" s="106"/>
      <c r="T5421" s="106"/>
      <c r="U5421" s="106"/>
      <c r="V5421" s="106"/>
      <c r="W5421" s="19"/>
      <c r="X5421" s="2"/>
      <c r="Y5421" s="4"/>
      <c r="Z5421" s="106"/>
      <c r="AA5421" s="114"/>
      <c r="AB5421" s="112"/>
      <c r="AC5421" s="178"/>
      <c r="AD5421" s="11"/>
      <c r="AE5421" s="106"/>
      <c r="AF5421" s="106"/>
      <c r="AG5421" s="106"/>
      <c r="AH5421" s="115"/>
      <c r="AI5421" s="116"/>
      <c r="AO5421" s="26"/>
      <c r="AP5421" s="26"/>
    </row>
    <row r="5422" spans="1:42" ht="15" customHeight="1" x14ac:dyDescent="0.25">
      <c r="A5422" s="105"/>
      <c r="B5422" s="106"/>
      <c r="C5422" s="2"/>
      <c r="D5422" s="2"/>
      <c r="E5422" s="106"/>
      <c r="F5422" s="107"/>
      <c r="G5422" s="108"/>
      <c r="H5422" s="109"/>
      <c r="I5422" s="109"/>
      <c r="J5422" s="110"/>
      <c r="K5422" s="117"/>
      <c r="L5422" s="178"/>
      <c r="M5422" s="178"/>
      <c r="N5422" s="106"/>
      <c r="O5422" s="111"/>
      <c r="P5422" s="111"/>
      <c r="Q5422" s="106"/>
      <c r="R5422" s="106"/>
      <c r="S5422" s="106"/>
      <c r="T5422" s="106"/>
      <c r="U5422" s="106"/>
      <c r="V5422" s="106"/>
      <c r="W5422" s="19"/>
      <c r="X5422" s="2"/>
      <c r="Y5422" s="4"/>
      <c r="Z5422" s="106"/>
      <c r="AA5422" s="114"/>
      <c r="AB5422" s="112"/>
      <c r="AC5422" s="178"/>
      <c r="AD5422" s="11"/>
      <c r="AE5422" s="106"/>
      <c r="AF5422" s="106"/>
      <c r="AG5422" s="106"/>
      <c r="AH5422" s="115"/>
      <c r="AI5422" s="116"/>
      <c r="AO5422" s="26"/>
      <c r="AP5422" s="26"/>
    </row>
    <row r="5423" spans="1:42" ht="15" customHeight="1" x14ac:dyDescent="0.25">
      <c r="A5423" s="105"/>
      <c r="B5423" s="106"/>
      <c r="C5423" s="2"/>
      <c r="D5423" s="2"/>
      <c r="E5423" s="106"/>
      <c r="F5423" s="107"/>
      <c r="G5423" s="108"/>
      <c r="H5423" s="109"/>
      <c r="I5423" s="109"/>
      <c r="J5423" s="110"/>
      <c r="K5423" s="117"/>
      <c r="L5423" s="178"/>
      <c r="M5423" s="178"/>
      <c r="N5423" s="106"/>
      <c r="O5423" s="111"/>
      <c r="P5423" s="111"/>
      <c r="Q5423" s="106"/>
      <c r="R5423" s="106"/>
      <c r="S5423" s="106"/>
      <c r="T5423" s="106"/>
      <c r="U5423" s="106"/>
      <c r="V5423" s="106"/>
      <c r="W5423" s="19"/>
      <c r="X5423" s="2"/>
      <c r="Y5423" s="4"/>
      <c r="Z5423" s="106"/>
      <c r="AA5423" s="114"/>
      <c r="AB5423" s="112"/>
      <c r="AC5423" s="178"/>
      <c r="AD5423" s="11"/>
      <c r="AE5423" s="106"/>
      <c r="AF5423" s="106"/>
      <c r="AG5423" s="106"/>
      <c r="AH5423" s="115"/>
      <c r="AI5423" s="116"/>
      <c r="AO5423" s="26"/>
      <c r="AP5423" s="26"/>
    </row>
    <row r="5424" spans="1:42" ht="15" customHeight="1" x14ac:dyDescent="0.25">
      <c r="A5424" s="105"/>
      <c r="B5424" s="106"/>
      <c r="C5424" s="2"/>
      <c r="D5424" s="2"/>
      <c r="E5424" s="106"/>
      <c r="F5424" s="107"/>
      <c r="G5424" s="108"/>
      <c r="H5424" s="109"/>
      <c r="I5424" s="109"/>
      <c r="J5424" s="110"/>
      <c r="K5424" s="117"/>
      <c r="L5424" s="178"/>
      <c r="M5424" s="178"/>
      <c r="N5424" s="106"/>
      <c r="O5424" s="111"/>
      <c r="P5424" s="111"/>
      <c r="Q5424" s="106"/>
      <c r="R5424" s="106"/>
      <c r="S5424" s="106"/>
      <c r="T5424" s="106"/>
      <c r="U5424" s="106"/>
      <c r="V5424" s="106"/>
      <c r="W5424" s="19"/>
      <c r="X5424" s="2"/>
      <c r="Y5424" s="4"/>
      <c r="Z5424" s="106"/>
      <c r="AA5424" s="114"/>
      <c r="AB5424" s="112"/>
      <c r="AC5424" s="178"/>
      <c r="AD5424" s="11"/>
      <c r="AE5424" s="106"/>
      <c r="AF5424" s="106"/>
      <c r="AG5424" s="106"/>
      <c r="AH5424" s="115"/>
      <c r="AI5424" s="116"/>
      <c r="AO5424" s="26"/>
      <c r="AP5424" s="26"/>
    </row>
    <row r="5425" spans="1:42" ht="15" customHeight="1" x14ac:dyDescent="0.25">
      <c r="A5425" s="105"/>
      <c r="B5425" s="106"/>
      <c r="C5425" s="2"/>
      <c r="D5425" s="2"/>
      <c r="E5425" s="106"/>
      <c r="F5425" s="107"/>
      <c r="G5425" s="108"/>
      <c r="H5425" s="109"/>
      <c r="I5425" s="109"/>
      <c r="J5425" s="110"/>
      <c r="K5425" s="117"/>
      <c r="L5425" s="178"/>
      <c r="M5425" s="178"/>
      <c r="N5425" s="106"/>
      <c r="O5425" s="111"/>
      <c r="P5425" s="111"/>
      <c r="Q5425" s="106"/>
      <c r="R5425" s="106"/>
      <c r="S5425" s="106"/>
      <c r="T5425" s="106"/>
      <c r="U5425" s="106"/>
      <c r="V5425" s="106"/>
      <c r="W5425" s="19"/>
      <c r="X5425" s="2"/>
      <c r="Y5425" s="4"/>
      <c r="Z5425" s="106"/>
      <c r="AA5425" s="114"/>
      <c r="AB5425" s="112"/>
      <c r="AC5425" s="178"/>
      <c r="AD5425" s="11"/>
      <c r="AE5425" s="106"/>
      <c r="AF5425" s="106"/>
      <c r="AG5425" s="106"/>
      <c r="AH5425" s="115"/>
      <c r="AI5425" s="116"/>
      <c r="AO5425" s="26"/>
      <c r="AP5425" s="26"/>
    </row>
    <row r="5426" spans="1:42" ht="15" customHeight="1" x14ac:dyDescent="0.25">
      <c r="A5426" s="105"/>
      <c r="B5426" s="106"/>
      <c r="C5426" s="2"/>
      <c r="D5426" s="2"/>
      <c r="E5426" s="106"/>
      <c r="F5426" s="107"/>
      <c r="G5426" s="108"/>
      <c r="H5426" s="109"/>
      <c r="I5426" s="109"/>
      <c r="J5426" s="110"/>
      <c r="K5426" s="117"/>
      <c r="L5426" s="178"/>
      <c r="M5426" s="178"/>
      <c r="N5426" s="106"/>
      <c r="O5426" s="111"/>
      <c r="P5426" s="111"/>
      <c r="Q5426" s="106"/>
      <c r="R5426" s="106"/>
      <c r="S5426" s="106"/>
      <c r="T5426" s="106"/>
      <c r="U5426" s="106"/>
      <c r="V5426" s="106"/>
      <c r="W5426" s="19"/>
      <c r="X5426" s="2"/>
      <c r="Y5426" s="4"/>
      <c r="Z5426" s="106"/>
      <c r="AA5426" s="114"/>
      <c r="AB5426" s="112"/>
      <c r="AC5426" s="178"/>
      <c r="AD5426" s="11"/>
      <c r="AE5426" s="106"/>
      <c r="AF5426" s="106"/>
      <c r="AG5426" s="106"/>
      <c r="AH5426" s="115"/>
      <c r="AI5426" s="116"/>
      <c r="AO5426" s="26"/>
      <c r="AP5426" s="26"/>
    </row>
    <row r="5427" spans="1:42" ht="15" customHeight="1" x14ac:dyDescent="0.25">
      <c r="A5427" s="105"/>
      <c r="B5427" s="106"/>
      <c r="C5427" s="2"/>
      <c r="D5427" s="2"/>
      <c r="E5427" s="106"/>
      <c r="F5427" s="107"/>
      <c r="G5427" s="108"/>
      <c r="H5427" s="109"/>
      <c r="I5427" s="109"/>
      <c r="J5427" s="110"/>
      <c r="K5427" s="117"/>
      <c r="L5427" s="178"/>
      <c r="M5427" s="178"/>
      <c r="N5427" s="106"/>
      <c r="O5427" s="111"/>
      <c r="P5427" s="111"/>
      <c r="Q5427" s="106"/>
      <c r="R5427" s="106"/>
      <c r="S5427" s="106"/>
      <c r="T5427" s="106"/>
      <c r="U5427" s="106"/>
      <c r="V5427" s="106"/>
      <c r="W5427" s="19"/>
      <c r="X5427" s="2"/>
      <c r="Y5427" s="4"/>
      <c r="Z5427" s="106"/>
      <c r="AA5427" s="114"/>
      <c r="AB5427" s="112"/>
      <c r="AC5427" s="178"/>
      <c r="AD5427" s="11"/>
      <c r="AE5427" s="106"/>
      <c r="AF5427" s="106"/>
      <c r="AG5427" s="106"/>
      <c r="AH5427" s="115"/>
      <c r="AI5427" s="116"/>
      <c r="AO5427" s="26"/>
      <c r="AP5427" s="26"/>
    </row>
    <row r="5428" spans="1:42" ht="15" customHeight="1" x14ac:dyDescent="0.25">
      <c r="A5428" s="105"/>
      <c r="B5428" s="106"/>
      <c r="C5428" s="2"/>
      <c r="D5428" s="2"/>
      <c r="E5428" s="106"/>
      <c r="F5428" s="107"/>
      <c r="G5428" s="108"/>
      <c r="H5428" s="109"/>
      <c r="I5428" s="109"/>
      <c r="J5428" s="110"/>
      <c r="K5428" s="117"/>
      <c r="L5428" s="178"/>
      <c r="M5428" s="178"/>
      <c r="N5428" s="106"/>
      <c r="O5428" s="111"/>
      <c r="P5428" s="111"/>
      <c r="Q5428" s="106"/>
      <c r="R5428" s="106"/>
      <c r="S5428" s="106"/>
      <c r="T5428" s="106"/>
      <c r="U5428" s="106"/>
      <c r="V5428" s="106"/>
      <c r="W5428" s="19"/>
      <c r="X5428" s="2"/>
      <c r="Y5428" s="4"/>
      <c r="Z5428" s="106"/>
      <c r="AA5428" s="114"/>
      <c r="AB5428" s="112"/>
      <c r="AC5428" s="178"/>
      <c r="AD5428" s="11"/>
      <c r="AE5428" s="106"/>
      <c r="AF5428" s="106"/>
      <c r="AG5428" s="106"/>
      <c r="AH5428" s="115"/>
      <c r="AI5428" s="116"/>
      <c r="AO5428" s="26"/>
      <c r="AP5428" s="26"/>
    </row>
    <row r="5429" spans="1:42" ht="15" customHeight="1" x14ac:dyDescent="0.25">
      <c r="A5429" s="105"/>
      <c r="B5429" s="106"/>
      <c r="C5429" s="2"/>
      <c r="D5429" s="2"/>
      <c r="E5429" s="106"/>
      <c r="F5429" s="107"/>
      <c r="G5429" s="108"/>
      <c r="H5429" s="109"/>
      <c r="I5429" s="109"/>
      <c r="J5429" s="110"/>
      <c r="K5429" s="117"/>
      <c r="L5429" s="178"/>
      <c r="M5429" s="178"/>
      <c r="N5429" s="106"/>
      <c r="O5429" s="111"/>
      <c r="P5429" s="111"/>
      <c r="Q5429" s="106"/>
      <c r="R5429" s="106"/>
      <c r="S5429" s="106"/>
      <c r="T5429" s="106"/>
      <c r="U5429" s="106"/>
      <c r="V5429" s="106"/>
      <c r="W5429" s="19"/>
      <c r="X5429" s="2"/>
      <c r="Y5429" s="4"/>
      <c r="Z5429" s="106"/>
      <c r="AA5429" s="114"/>
      <c r="AB5429" s="112"/>
      <c r="AC5429" s="178"/>
      <c r="AD5429" s="11"/>
      <c r="AE5429" s="106"/>
      <c r="AF5429" s="106"/>
      <c r="AG5429" s="106"/>
      <c r="AH5429" s="115"/>
      <c r="AI5429" s="116"/>
      <c r="AO5429" s="26"/>
      <c r="AP5429" s="26"/>
    </row>
    <row r="5430" spans="1:42" ht="15" customHeight="1" x14ac:dyDescent="0.25">
      <c r="A5430" s="105"/>
      <c r="B5430" s="106"/>
      <c r="C5430" s="2"/>
      <c r="D5430" s="2"/>
      <c r="E5430" s="106"/>
      <c r="F5430" s="107"/>
      <c r="G5430" s="108"/>
      <c r="H5430" s="109"/>
      <c r="I5430" s="109"/>
      <c r="J5430" s="110"/>
      <c r="K5430" s="117"/>
      <c r="L5430" s="178"/>
      <c r="M5430" s="178"/>
      <c r="N5430" s="106"/>
      <c r="O5430" s="111"/>
      <c r="P5430" s="111"/>
      <c r="Q5430" s="106"/>
      <c r="R5430" s="106"/>
      <c r="S5430" s="106"/>
      <c r="T5430" s="106"/>
      <c r="U5430" s="106"/>
      <c r="V5430" s="106"/>
      <c r="W5430" s="19"/>
      <c r="X5430" s="2"/>
      <c r="Y5430" s="4"/>
      <c r="Z5430" s="106"/>
      <c r="AA5430" s="114"/>
      <c r="AB5430" s="112"/>
      <c r="AC5430" s="178"/>
      <c r="AD5430" s="11"/>
      <c r="AE5430" s="106"/>
      <c r="AF5430" s="106"/>
      <c r="AG5430" s="106"/>
      <c r="AH5430" s="115"/>
      <c r="AI5430" s="116"/>
      <c r="AO5430" s="26"/>
      <c r="AP5430" s="26"/>
    </row>
    <row r="5431" spans="1:42" ht="15" customHeight="1" x14ac:dyDescent="0.25">
      <c r="A5431" s="105"/>
      <c r="B5431" s="106"/>
      <c r="C5431" s="2"/>
      <c r="D5431" s="2"/>
      <c r="E5431" s="106"/>
      <c r="F5431" s="107"/>
      <c r="G5431" s="108"/>
      <c r="H5431" s="109"/>
      <c r="I5431" s="109"/>
      <c r="J5431" s="110"/>
      <c r="K5431" s="117"/>
      <c r="L5431" s="178"/>
      <c r="M5431" s="178"/>
      <c r="N5431" s="106"/>
      <c r="O5431" s="111"/>
      <c r="P5431" s="111"/>
      <c r="Q5431" s="106"/>
      <c r="R5431" s="106"/>
      <c r="S5431" s="106"/>
      <c r="T5431" s="106"/>
      <c r="U5431" s="106"/>
      <c r="V5431" s="106"/>
      <c r="W5431" s="19"/>
      <c r="X5431" s="2"/>
      <c r="Y5431" s="4"/>
      <c r="Z5431" s="106"/>
      <c r="AA5431" s="114"/>
      <c r="AB5431" s="112"/>
      <c r="AC5431" s="178"/>
      <c r="AD5431" s="11"/>
      <c r="AE5431" s="106"/>
      <c r="AF5431" s="106"/>
      <c r="AG5431" s="106"/>
      <c r="AH5431" s="115"/>
      <c r="AI5431" s="116"/>
      <c r="AO5431" s="26"/>
      <c r="AP5431" s="26"/>
    </row>
    <row r="5432" spans="1:42" ht="15" customHeight="1" x14ac:dyDescent="0.25">
      <c r="A5432" s="105"/>
      <c r="B5432" s="106"/>
      <c r="C5432" s="2"/>
      <c r="D5432" s="2"/>
      <c r="E5432" s="106"/>
      <c r="F5432" s="107"/>
      <c r="G5432" s="108"/>
      <c r="H5432" s="109"/>
      <c r="I5432" s="109"/>
      <c r="J5432" s="110"/>
      <c r="K5432" s="117"/>
      <c r="L5432" s="178"/>
      <c r="M5432" s="178"/>
      <c r="N5432" s="106"/>
      <c r="O5432" s="111"/>
      <c r="P5432" s="111"/>
      <c r="Q5432" s="106"/>
      <c r="R5432" s="106"/>
      <c r="S5432" s="106"/>
      <c r="T5432" s="106"/>
      <c r="U5432" s="106"/>
      <c r="V5432" s="106"/>
      <c r="W5432" s="19"/>
      <c r="X5432" s="2"/>
      <c r="Y5432" s="4"/>
      <c r="Z5432" s="106"/>
      <c r="AA5432" s="114"/>
      <c r="AB5432" s="112"/>
      <c r="AC5432" s="178"/>
      <c r="AD5432" s="11"/>
      <c r="AE5432" s="106"/>
      <c r="AF5432" s="106"/>
      <c r="AG5432" s="106"/>
      <c r="AH5432" s="115"/>
      <c r="AI5432" s="116"/>
      <c r="AO5432" s="26"/>
      <c r="AP5432" s="26"/>
    </row>
    <row r="5433" spans="1:42" ht="15" customHeight="1" x14ac:dyDescent="0.25">
      <c r="A5433" s="105"/>
      <c r="B5433" s="106"/>
      <c r="C5433" s="2"/>
      <c r="D5433" s="2"/>
      <c r="E5433" s="106"/>
      <c r="F5433" s="107"/>
      <c r="G5433" s="108"/>
      <c r="H5433" s="109"/>
      <c r="I5433" s="109"/>
      <c r="J5433" s="110"/>
      <c r="K5433" s="117"/>
      <c r="L5433" s="178"/>
      <c r="M5433" s="178"/>
      <c r="N5433" s="106"/>
      <c r="O5433" s="111"/>
      <c r="P5433" s="111"/>
      <c r="Q5433" s="106"/>
      <c r="R5433" s="106"/>
      <c r="S5433" s="106"/>
      <c r="T5433" s="106"/>
      <c r="U5433" s="106"/>
      <c r="V5433" s="106"/>
      <c r="W5433" s="19"/>
      <c r="X5433" s="2"/>
      <c r="Y5433" s="4"/>
      <c r="Z5433" s="106"/>
      <c r="AA5433" s="114"/>
      <c r="AB5433" s="112"/>
      <c r="AC5433" s="178"/>
      <c r="AD5433" s="11"/>
      <c r="AE5433" s="106"/>
      <c r="AF5433" s="106"/>
      <c r="AG5433" s="106"/>
      <c r="AH5433" s="115"/>
      <c r="AI5433" s="116"/>
      <c r="AO5433" s="26"/>
      <c r="AP5433" s="26"/>
    </row>
    <row r="5434" spans="1:42" ht="15" customHeight="1" x14ac:dyDescent="0.25">
      <c r="A5434" s="105"/>
      <c r="B5434" s="106"/>
      <c r="C5434" s="2"/>
      <c r="D5434" s="2"/>
      <c r="E5434" s="106"/>
      <c r="F5434" s="107"/>
      <c r="G5434" s="108"/>
      <c r="H5434" s="109"/>
      <c r="I5434" s="109"/>
      <c r="J5434" s="110"/>
      <c r="K5434" s="117"/>
      <c r="L5434" s="178"/>
      <c r="M5434" s="178"/>
      <c r="N5434" s="106"/>
      <c r="O5434" s="111"/>
      <c r="P5434" s="111"/>
      <c r="Q5434" s="106"/>
      <c r="R5434" s="106"/>
      <c r="S5434" s="106"/>
      <c r="T5434" s="106"/>
      <c r="U5434" s="106"/>
      <c r="V5434" s="106"/>
      <c r="W5434" s="19"/>
      <c r="X5434" s="2"/>
      <c r="Y5434" s="4"/>
      <c r="Z5434" s="106"/>
      <c r="AA5434" s="114"/>
      <c r="AB5434" s="112"/>
      <c r="AC5434" s="178"/>
      <c r="AD5434" s="11"/>
      <c r="AE5434" s="106"/>
      <c r="AF5434" s="106"/>
      <c r="AG5434" s="106"/>
      <c r="AH5434" s="115"/>
      <c r="AI5434" s="116"/>
      <c r="AO5434" s="26"/>
      <c r="AP5434" s="26"/>
    </row>
    <row r="5435" spans="1:42" ht="15" customHeight="1" x14ac:dyDescent="0.25">
      <c r="A5435" s="105"/>
      <c r="B5435" s="106"/>
      <c r="C5435" s="2"/>
      <c r="D5435" s="2"/>
      <c r="E5435" s="106"/>
      <c r="F5435" s="107"/>
      <c r="G5435" s="108"/>
      <c r="H5435" s="109"/>
      <c r="I5435" s="109"/>
      <c r="J5435" s="110"/>
      <c r="K5435" s="117"/>
      <c r="L5435" s="178"/>
      <c r="M5435" s="178"/>
      <c r="N5435" s="106"/>
      <c r="O5435" s="111"/>
      <c r="P5435" s="111"/>
      <c r="Q5435" s="106"/>
      <c r="R5435" s="106"/>
      <c r="S5435" s="106"/>
      <c r="T5435" s="106"/>
      <c r="U5435" s="106"/>
      <c r="V5435" s="106"/>
      <c r="W5435" s="19"/>
      <c r="X5435" s="2"/>
      <c r="Y5435" s="4"/>
      <c r="Z5435" s="106"/>
      <c r="AA5435" s="114"/>
      <c r="AB5435" s="112"/>
      <c r="AC5435" s="178"/>
      <c r="AD5435" s="11"/>
      <c r="AE5435" s="106"/>
      <c r="AF5435" s="106"/>
      <c r="AG5435" s="106"/>
      <c r="AH5435" s="115"/>
      <c r="AI5435" s="116"/>
      <c r="AO5435" s="26"/>
      <c r="AP5435" s="26"/>
    </row>
    <row r="5436" spans="1:42" ht="15" customHeight="1" x14ac:dyDescent="0.25">
      <c r="A5436" s="105"/>
      <c r="B5436" s="106"/>
      <c r="C5436" s="2"/>
      <c r="D5436" s="2"/>
      <c r="E5436" s="106"/>
      <c r="F5436" s="107"/>
      <c r="G5436" s="108"/>
      <c r="H5436" s="109"/>
      <c r="I5436" s="109"/>
      <c r="J5436" s="110"/>
      <c r="K5436" s="117"/>
      <c r="L5436" s="178"/>
      <c r="M5436" s="178"/>
      <c r="N5436" s="106"/>
      <c r="O5436" s="111"/>
      <c r="P5436" s="111"/>
      <c r="Q5436" s="106"/>
      <c r="R5436" s="106"/>
      <c r="S5436" s="106"/>
      <c r="T5436" s="106"/>
      <c r="U5436" s="106"/>
      <c r="V5436" s="106"/>
      <c r="W5436" s="19"/>
      <c r="X5436" s="2"/>
      <c r="Y5436" s="4"/>
      <c r="Z5436" s="106"/>
      <c r="AA5436" s="114"/>
      <c r="AB5436" s="112"/>
      <c r="AC5436" s="178"/>
      <c r="AD5436" s="11"/>
      <c r="AE5436" s="106"/>
      <c r="AF5436" s="106"/>
      <c r="AG5436" s="106"/>
      <c r="AH5436" s="115"/>
      <c r="AI5436" s="116"/>
      <c r="AO5436" s="26"/>
      <c r="AP5436" s="26"/>
    </row>
    <row r="5437" spans="1:42" ht="15" customHeight="1" x14ac:dyDescent="0.25">
      <c r="A5437" s="105"/>
      <c r="B5437" s="106"/>
      <c r="C5437" s="2"/>
      <c r="D5437" s="2"/>
      <c r="E5437" s="106"/>
      <c r="F5437" s="107"/>
      <c r="G5437" s="108"/>
      <c r="H5437" s="109"/>
      <c r="I5437" s="109"/>
      <c r="J5437" s="110"/>
      <c r="K5437" s="117"/>
      <c r="L5437" s="178"/>
      <c r="M5437" s="178"/>
      <c r="N5437" s="106"/>
      <c r="O5437" s="111"/>
      <c r="P5437" s="111"/>
      <c r="Q5437" s="106"/>
      <c r="R5437" s="106"/>
      <c r="S5437" s="106"/>
      <c r="T5437" s="106"/>
      <c r="U5437" s="106"/>
      <c r="V5437" s="106"/>
      <c r="W5437" s="19"/>
      <c r="X5437" s="2"/>
      <c r="Y5437" s="4"/>
      <c r="Z5437" s="106"/>
      <c r="AA5437" s="114"/>
      <c r="AB5437" s="112"/>
      <c r="AC5437" s="178"/>
      <c r="AD5437" s="11"/>
      <c r="AE5437" s="106"/>
      <c r="AF5437" s="106"/>
      <c r="AG5437" s="106"/>
      <c r="AH5437" s="115"/>
      <c r="AI5437" s="116"/>
      <c r="AO5437" s="26"/>
      <c r="AP5437" s="26"/>
    </row>
    <row r="5438" spans="1:42" ht="15" customHeight="1" x14ac:dyDescent="0.25">
      <c r="A5438" s="105"/>
      <c r="B5438" s="106"/>
      <c r="C5438" s="2"/>
      <c r="D5438" s="2"/>
      <c r="E5438" s="106"/>
      <c r="F5438" s="107"/>
      <c r="G5438" s="108"/>
      <c r="H5438" s="109"/>
      <c r="I5438" s="109"/>
      <c r="J5438" s="110"/>
      <c r="K5438" s="117"/>
      <c r="L5438" s="178"/>
      <c r="M5438" s="178"/>
      <c r="N5438" s="106"/>
      <c r="O5438" s="111"/>
      <c r="P5438" s="111"/>
      <c r="Q5438" s="106"/>
      <c r="R5438" s="106"/>
      <c r="S5438" s="106"/>
      <c r="T5438" s="106"/>
      <c r="U5438" s="106"/>
      <c r="V5438" s="106"/>
      <c r="W5438" s="19"/>
      <c r="X5438" s="2"/>
      <c r="Y5438" s="4"/>
      <c r="Z5438" s="106"/>
      <c r="AA5438" s="114"/>
      <c r="AB5438" s="112"/>
      <c r="AC5438" s="178"/>
      <c r="AD5438" s="11"/>
      <c r="AE5438" s="106"/>
      <c r="AF5438" s="106"/>
      <c r="AG5438" s="106"/>
      <c r="AH5438" s="115"/>
      <c r="AI5438" s="116"/>
      <c r="AO5438" s="26"/>
      <c r="AP5438" s="26"/>
    </row>
    <row r="5439" spans="1:42" ht="15" customHeight="1" x14ac:dyDescent="0.25">
      <c r="A5439" s="105"/>
      <c r="B5439" s="106"/>
      <c r="C5439" s="2"/>
      <c r="D5439" s="2"/>
      <c r="E5439" s="106"/>
      <c r="F5439" s="107"/>
      <c r="G5439" s="108"/>
      <c r="H5439" s="109"/>
      <c r="I5439" s="109"/>
      <c r="J5439" s="110"/>
      <c r="K5439" s="117"/>
      <c r="L5439" s="178"/>
      <c r="M5439" s="178"/>
      <c r="N5439" s="106"/>
      <c r="O5439" s="111"/>
      <c r="P5439" s="111"/>
      <c r="Q5439" s="106"/>
      <c r="R5439" s="106"/>
      <c r="S5439" s="106"/>
      <c r="T5439" s="106"/>
      <c r="U5439" s="106"/>
      <c r="V5439" s="106"/>
      <c r="W5439" s="19"/>
      <c r="X5439" s="2"/>
      <c r="Y5439" s="4"/>
      <c r="Z5439" s="106"/>
      <c r="AA5439" s="114"/>
      <c r="AB5439" s="112"/>
      <c r="AC5439" s="178"/>
      <c r="AD5439" s="11"/>
      <c r="AE5439" s="106"/>
      <c r="AF5439" s="106"/>
      <c r="AG5439" s="106"/>
      <c r="AH5439" s="115"/>
      <c r="AI5439" s="116"/>
      <c r="AO5439" s="26"/>
      <c r="AP5439" s="26"/>
    </row>
    <row r="5440" spans="1:42" ht="15" customHeight="1" x14ac:dyDescent="0.25">
      <c r="A5440" s="105"/>
      <c r="B5440" s="106"/>
      <c r="C5440" s="2"/>
      <c r="D5440" s="2"/>
      <c r="E5440" s="106"/>
      <c r="F5440" s="107"/>
      <c r="G5440" s="108"/>
      <c r="H5440" s="109"/>
      <c r="I5440" s="109"/>
      <c r="J5440" s="110"/>
      <c r="K5440" s="117"/>
      <c r="L5440" s="178"/>
      <c r="M5440" s="178"/>
      <c r="N5440" s="106"/>
      <c r="O5440" s="111"/>
      <c r="P5440" s="111"/>
      <c r="Q5440" s="106"/>
      <c r="R5440" s="106"/>
      <c r="S5440" s="106"/>
      <c r="T5440" s="106"/>
      <c r="U5440" s="106"/>
      <c r="V5440" s="106"/>
      <c r="W5440" s="19"/>
      <c r="X5440" s="2"/>
      <c r="Y5440" s="4"/>
      <c r="Z5440" s="106"/>
      <c r="AA5440" s="114"/>
      <c r="AB5440" s="112"/>
      <c r="AC5440" s="178"/>
      <c r="AD5440" s="11"/>
      <c r="AE5440" s="106"/>
      <c r="AF5440" s="106"/>
      <c r="AG5440" s="106"/>
      <c r="AH5440" s="115"/>
      <c r="AI5440" s="116"/>
      <c r="AO5440" s="26"/>
      <c r="AP5440" s="26"/>
    </row>
    <row r="5441" spans="1:42" ht="15" customHeight="1" x14ac:dyDescent="0.25">
      <c r="A5441" s="105"/>
      <c r="B5441" s="106"/>
      <c r="C5441" s="2"/>
      <c r="D5441" s="2"/>
      <c r="E5441" s="106"/>
      <c r="F5441" s="107"/>
      <c r="G5441" s="108"/>
      <c r="H5441" s="109"/>
      <c r="I5441" s="109"/>
      <c r="J5441" s="110"/>
      <c r="K5441" s="117"/>
      <c r="L5441" s="178"/>
      <c r="M5441" s="178"/>
      <c r="N5441" s="106"/>
      <c r="O5441" s="111"/>
      <c r="P5441" s="111"/>
      <c r="Q5441" s="106"/>
      <c r="R5441" s="106"/>
      <c r="S5441" s="106"/>
      <c r="T5441" s="106"/>
      <c r="U5441" s="106"/>
      <c r="V5441" s="106"/>
      <c r="W5441" s="19"/>
      <c r="X5441" s="2"/>
      <c r="Y5441" s="4"/>
      <c r="Z5441" s="106"/>
      <c r="AA5441" s="114"/>
      <c r="AB5441" s="112"/>
      <c r="AC5441" s="178"/>
      <c r="AD5441" s="11"/>
      <c r="AE5441" s="106"/>
      <c r="AF5441" s="106"/>
      <c r="AG5441" s="106"/>
      <c r="AH5441" s="115"/>
      <c r="AI5441" s="116"/>
      <c r="AO5441" s="26"/>
      <c r="AP5441" s="26"/>
    </row>
    <row r="5442" spans="1:42" ht="15" customHeight="1" x14ac:dyDescent="0.25">
      <c r="A5442" s="105"/>
      <c r="B5442" s="106"/>
      <c r="C5442" s="2"/>
      <c r="D5442" s="2"/>
      <c r="E5442" s="106"/>
      <c r="F5442" s="107"/>
      <c r="G5442" s="108"/>
      <c r="H5442" s="109"/>
      <c r="I5442" s="109"/>
      <c r="J5442" s="110"/>
      <c r="K5442" s="117"/>
      <c r="L5442" s="178"/>
      <c r="M5442" s="178"/>
      <c r="N5442" s="106"/>
      <c r="O5442" s="111"/>
      <c r="P5442" s="111"/>
      <c r="Q5442" s="106"/>
      <c r="R5442" s="106"/>
      <c r="S5442" s="106"/>
      <c r="T5442" s="106"/>
      <c r="U5442" s="106"/>
      <c r="V5442" s="106"/>
      <c r="W5442" s="19"/>
      <c r="X5442" s="2"/>
      <c r="Y5442" s="4"/>
      <c r="Z5442" s="106"/>
      <c r="AA5442" s="114"/>
      <c r="AB5442" s="112"/>
      <c r="AC5442" s="178"/>
      <c r="AD5442" s="11"/>
      <c r="AE5442" s="106"/>
      <c r="AF5442" s="106"/>
      <c r="AG5442" s="106"/>
      <c r="AH5442" s="115"/>
      <c r="AI5442" s="116"/>
      <c r="AO5442" s="26"/>
      <c r="AP5442" s="26"/>
    </row>
    <row r="5443" spans="1:42" ht="15" customHeight="1" x14ac:dyDescent="0.25">
      <c r="A5443" s="105"/>
      <c r="B5443" s="106"/>
      <c r="C5443" s="2"/>
      <c r="D5443" s="2"/>
      <c r="E5443" s="106"/>
      <c r="F5443" s="107"/>
      <c r="G5443" s="108"/>
      <c r="H5443" s="109"/>
      <c r="I5443" s="109"/>
      <c r="J5443" s="110"/>
      <c r="K5443" s="117"/>
      <c r="L5443" s="178"/>
      <c r="M5443" s="178"/>
      <c r="N5443" s="106"/>
      <c r="O5443" s="111"/>
      <c r="P5443" s="111"/>
      <c r="Q5443" s="106"/>
      <c r="R5443" s="106"/>
      <c r="S5443" s="106"/>
      <c r="T5443" s="106"/>
      <c r="U5443" s="106"/>
      <c r="V5443" s="106"/>
      <c r="W5443" s="19"/>
      <c r="X5443" s="2"/>
      <c r="Y5443" s="4"/>
      <c r="Z5443" s="106"/>
      <c r="AA5443" s="114"/>
      <c r="AB5443" s="112"/>
      <c r="AC5443" s="178"/>
      <c r="AD5443" s="11"/>
      <c r="AE5443" s="106"/>
      <c r="AF5443" s="106"/>
      <c r="AG5443" s="106"/>
      <c r="AH5443" s="115"/>
      <c r="AI5443" s="116"/>
      <c r="AO5443" s="26"/>
      <c r="AP5443" s="26"/>
    </row>
    <row r="5444" spans="1:42" ht="15" customHeight="1" x14ac:dyDescent="0.25">
      <c r="A5444" s="105"/>
      <c r="B5444" s="106"/>
      <c r="C5444" s="2"/>
      <c r="D5444" s="2"/>
      <c r="E5444" s="106"/>
      <c r="F5444" s="107"/>
      <c r="G5444" s="108"/>
      <c r="H5444" s="109"/>
      <c r="I5444" s="109"/>
      <c r="J5444" s="110"/>
      <c r="K5444" s="117"/>
      <c r="L5444" s="178"/>
      <c r="M5444" s="178"/>
      <c r="N5444" s="106"/>
      <c r="O5444" s="111"/>
      <c r="P5444" s="111"/>
      <c r="Q5444" s="106"/>
      <c r="R5444" s="106"/>
      <c r="S5444" s="106"/>
      <c r="T5444" s="106"/>
      <c r="U5444" s="106"/>
      <c r="V5444" s="106"/>
      <c r="W5444" s="19"/>
      <c r="X5444" s="2"/>
      <c r="Y5444" s="4"/>
      <c r="Z5444" s="106"/>
      <c r="AA5444" s="114"/>
      <c r="AB5444" s="112"/>
      <c r="AC5444" s="178"/>
      <c r="AD5444" s="11"/>
      <c r="AE5444" s="106"/>
      <c r="AF5444" s="106"/>
      <c r="AG5444" s="106"/>
      <c r="AH5444" s="115"/>
      <c r="AI5444" s="116"/>
      <c r="AO5444" s="26"/>
      <c r="AP5444" s="26"/>
    </row>
    <row r="5445" spans="1:42" ht="15" customHeight="1" x14ac:dyDescent="0.25">
      <c r="A5445" s="105"/>
      <c r="B5445" s="106"/>
      <c r="C5445" s="2"/>
      <c r="D5445" s="2"/>
      <c r="E5445" s="106"/>
      <c r="F5445" s="107"/>
      <c r="G5445" s="108"/>
      <c r="H5445" s="109"/>
      <c r="I5445" s="109"/>
      <c r="J5445" s="110"/>
      <c r="K5445" s="117"/>
      <c r="L5445" s="178"/>
      <c r="M5445" s="178"/>
      <c r="N5445" s="106"/>
      <c r="O5445" s="111"/>
      <c r="P5445" s="111"/>
      <c r="Q5445" s="106"/>
      <c r="R5445" s="106"/>
      <c r="S5445" s="106"/>
      <c r="T5445" s="106"/>
      <c r="U5445" s="106"/>
      <c r="V5445" s="106"/>
      <c r="W5445" s="19"/>
      <c r="X5445" s="2"/>
      <c r="Y5445" s="4"/>
      <c r="Z5445" s="106"/>
      <c r="AA5445" s="114"/>
      <c r="AB5445" s="112"/>
      <c r="AC5445" s="178"/>
      <c r="AD5445" s="11"/>
      <c r="AE5445" s="106"/>
      <c r="AF5445" s="106"/>
      <c r="AG5445" s="106"/>
      <c r="AH5445" s="115"/>
      <c r="AI5445" s="116"/>
      <c r="AO5445" s="26"/>
      <c r="AP5445" s="26"/>
    </row>
    <row r="5446" spans="1:42" ht="15" customHeight="1" x14ac:dyDescent="0.25">
      <c r="A5446" s="105"/>
      <c r="B5446" s="106"/>
      <c r="C5446" s="2"/>
      <c r="D5446" s="2"/>
      <c r="E5446" s="106"/>
      <c r="F5446" s="107"/>
      <c r="G5446" s="108"/>
      <c r="H5446" s="109"/>
      <c r="I5446" s="109"/>
      <c r="J5446" s="110"/>
      <c r="K5446" s="117"/>
      <c r="L5446" s="178"/>
      <c r="M5446" s="178"/>
      <c r="N5446" s="106"/>
      <c r="O5446" s="111"/>
      <c r="P5446" s="111"/>
      <c r="Q5446" s="106"/>
      <c r="R5446" s="106"/>
      <c r="S5446" s="106"/>
      <c r="T5446" s="106"/>
      <c r="U5446" s="106"/>
      <c r="V5446" s="106"/>
      <c r="W5446" s="19"/>
      <c r="X5446" s="2"/>
      <c r="Y5446" s="4"/>
      <c r="Z5446" s="106"/>
      <c r="AA5446" s="114"/>
      <c r="AB5446" s="112"/>
      <c r="AC5446" s="178"/>
      <c r="AD5446" s="11"/>
      <c r="AE5446" s="106"/>
      <c r="AF5446" s="106"/>
      <c r="AG5446" s="106"/>
      <c r="AH5446" s="115"/>
      <c r="AI5446" s="116"/>
      <c r="AO5446" s="26"/>
      <c r="AP5446" s="26"/>
    </row>
    <row r="5447" spans="1:42" ht="15" customHeight="1" x14ac:dyDescent="0.25">
      <c r="A5447" s="105"/>
      <c r="B5447" s="106"/>
      <c r="C5447" s="2"/>
      <c r="D5447" s="2"/>
      <c r="E5447" s="106"/>
      <c r="F5447" s="107"/>
      <c r="G5447" s="108"/>
      <c r="H5447" s="109"/>
      <c r="I5447" s="109"/>
      <c r="J5447" s="110"/>
      <c r="K5447" s="117"/>
      <c r="L5447" s="178"/>
      <c r="M5447" s="178"/>
      <c r="N5447" s="106"/>
      <c r="O5447" s="111"/>
      <c r="P5447" s="111"/>
      <c r="Q5447" s="106"/>
      <c r="R5447" s="106"/>
      <c r="S5447" s="106"/>
      <c r="T5447" s="106"/>
      <c r="U5447" s="106"/>
      <c r="V5447" s="106"/>
      <c r="W5447" s="19"/>
      <c r="X5447" s="2"/>
      <c r="Y5447" s="4"/>
      <c r="Z5447" s="106"/>
      <c r="AA5447" s="114"/>
      <c r="AB5447" s="112"/>
      <c r="AC5447" s="178"/>
      <c r="AD5447" s="11"/>
      <c r="AE5447" s="106"/>
      <c r="AF5447" s="106"/>
      <c r="AG5447" s="106"/>
      <c r="AH5447" s="115"/>
      <c r="AI5447" s="116"/>
      <c r="AO5447" s="26"/>
      <c r="AP5447" s="26"/>
    </row>
    <row r="5448" spans="1:42" ht="15" customHeight="1" x14ac:dyDescent="0.25">
      <c r="A5448" s="105"/>
      <c r="B5448" s="106"/>
      <c r="C5448" s="2"/>
      <c r="D5448" s="2"/>
      <c r="E5448" s="106"/>
      <c r="F5448" s="107"/>
      <c r="G5448" s="108"/>
      <c r="H5448" s="109"/>
      <c r="I5448" s="109"/>
      <c r="J5448" s="110"/>
      <c r="K5448" s="117"/>
      <c r="L5448" s="178"/>
      <c r="M5448" s="178"/>
      <c r="N5448" s="106"/>
      <c r="O5448" s="111"/>
      <c r="P5448" s="111"/>
      <c r="Q5448" s="106"/>
      <c r="R5448" s="106"/>
      <c r="S5448" s="106"/>
      <c r="T5448" s="106"/>
      <c r="U5448" s="106"/>
      <c r="V5448" s="106"/>
      <c r="W5448" s="19"/>
      <c r="X5448" s="2"/>
      <c r="Y5448" s="4"/>
      <c r="Z5448" s="106"/>
      <c r="AA5448" s="114"/>
      <c r="AB5448" s="112"/>
      <c r="AC5448" s="178"/>
      <c r="AD5448" s="11"/>
      <c r="AE5448" s="106"/>
      <c r="AF5448" s="106"/>
      <c r="AG5448" s="106"/>
      <c r="AH5448" s="115"/>
      <c r="AI5448" s="116"/>
      <c r="AO5448" s="26"/>
      <c r="AP5448" s="26"/>
    </row>
    <row r="5449" spans="1:42" ht="15" customHeight="1" x14ac:dyDescent="0.25">
      <c r="A5449" s="105"/>
      <c r="B5449" s="106"/>
      <c r="C5449" s="2"/>
      <c r="D5449" s="2"/>
      <c r="E5449" s="106"/>
      <c r="F5449" s="107"/>
      <c r="G5449" s="108"/>
      <c r="H5449" s="109"/>
      <c r="I5449" s="109"/>
      <c r="J5449" s="110"/>
      <c r="K5449" s="117"/>
      <c r="L5449" s="178"/>
      <c r="M5449" s="178"/>
      <c r="N5449" s="106"/>
      <c r="O5449" s="111"/>
      <c r="P5449" s="111"/>
      <c r="Q5449" s="106"/>
      <c r="R5449" s="106"/>
      <c r="S5449" s="106"/>
      <c r="T5449" s="106"/>
      <c r="U5449" s="106"/>
      <c r="V5449" s="106"/>
      <c r="W5449" s="19"/>
      <c r="X5449" s="2"/>
      <c r="Y5449" s="4"/>
      <c r="Z5449" s="106"/>
      <c r="AA5449" s="114"/>
      <c r="AB5449" s="112"/>
      <c r="AC5449" s="178"/>
      <c r="AD5449" s="11"/>
      <c r="AE5449" s="106"/>
      <c r="AF5449" s="106"/>
      <c r="AG5449" s="106"/>
      <c r="AH5449" s="115"/>
      <c r="AI5449" s="116"/>
      <c r="AO5449" s="26"/>
      <c r="AP5449" s="26"/>
    </row>
    <row r="5450" spans="1:42" ht="15" customHeight="1" x14ac:dyDescent="0.25">
      <c r="A5450" s="105"/>
      <c r="B5450" s="106"/>
      <c r="C5450" s="2"/>
      <c r="D5450" s="2"/>
      <c r="E5450" s="106"/>
      <c r="F5450" s="107"/>
      <c r="G5450" s="108"/>
      <c r="H5450" s="109"/>
      <c r="I5450" s="109"/>
      <c r="J5450" s="110"/>
      <c r="K5450" s="117"/>
      <c r="L5450" s="178"/>
      <c r="M5450" s="178"/>
      <c r="N5450" s="106"/>
      <c r="O5450" s="111"/>
      <c r="P5450" s="111"/>
      <c r="Q5450" s="106"/>
      <c r="R5450" s="106"/>
      <c r="S5450" s="106"/>
      <c r="T5450" s="106"/>
      <c r="U5450" s="106"/>
      <c r="V5450" s="106"/>
      <c r="W5450" s="19"/>
      <c r="X5450" s="2"/>
      <c r="Y5450" s="4"/>
      <c r="Z5450" s="106"/>
      <c r="AA5450" s="114"/>
      <c r="AB5450" s="112"/>
      <c r="AC5450" s="178"/>
      <c r="AD5450" s="11"/>
      <c r="AE5450" s="106"/>
      <c r="AF5450" s="106"/>
      <c r="AG5450" s="106"/>
      <c r="AH5450" s="115"/>
      <c r="AI5450" s="116"/>
      <c r="AO5450" s="26"/>
      <c r="AP5450" s="26"/>
    </row>
    <row r="5451" spans="1:42" ht="15" customHeight="1" x14ac:dyDescent="0.25">
      <c r="A5451" s="105"/>
      <c r="B5451" s="106"/>
      <c r="C5451" s="2"/>
      <c r="D5451" s="2"/>
      <c r="E5451" s="106"/>
      <c r="F5451" s="107"/>
      <c r="G5451" s="108"/>
      <c r="H5451" s="109"/>
      <c r="I5451" s="109"/>
      <c r="J5451" s="110"/>
      <c r="K5451" s="117"/>
      <c r="L5451" s="178"/>
      <c r="M5451" s="178"/>
      <c r="N5451" s="106"/>
      <c r="O5451" s="111"/>
      <c r="P5451" s="111"/>
      <c r="Q5451" s="106"/>
      <c r="R5451" s="106"/>
      <c r="S5451" s="106"/>
      <c r="T5451" s="106"/>
      <c r="U5451" s="106"/>
      <c r="V5451" s="106"/>
      <c r="W5451" s="19"/>
      <c r="X5451" s="2"/>
      <c r="Y5451" s="4"/>
      <c r="Z5451" s="106"/>
      <c r="AA5451" s="114"/>
      <c r="AB5451" s="112"/>
      <c r="AC5451" s="178"/>
      <c r="AD5451" s="11"/>
      <c r="AE5451" s="106"/>
      <c r="AF5451" s="106"/>
      <c r="AG5451" s="106"/>
      <c r="AH5451" s="115"/>
      <c r="AI5451" s="116"/>
      <c r="AO5451" s="26"/>
      <c r="AP5451" s="26"/>
    </row>
    <row r="5452" spans="1:42" ht="15" customHeight="1" x14ac:dyDescent="0.25">
      <c r="A5452" s="105"/>
      <c r="B5452" s="106"/>
      <c r="C5452" s="2"/>
      <c r="D5452" s="2"/>
      <c r="E5452" s="106"/>
      <c r="F5452" s="107"/>
      <c r="G5452" s="108"/>
      <c r="H5452" s="109"/>
      <c r="I5452" s="109"/>
      <c r="J5452" s="110"/>
      <c r="K5452" s="117"/>
      <c r="L5452" s="178"/>
      <c r="M5452" s="178"/>
      <c r="N5452" s="106"/>
      <c r="O5452" s="111"/>
      <c r="P5452" s="111"/>
      <c r="Q5452" s="106"/>
      <c r="R5452" s="106"/>
      <c r="S5452" s="106"/>
      <c r="T5452" s="106"/>
      <c r="U5452" s="106"/>
      <c r="V5452" s="106"/>
      <c r="W5452" s="19"/>
      <c r="X5452" s="2"/>
      <c r="Y5452" s="4"/>
      <c r="Z5452" s="106"/>
      <c r="AA5452" s="114"/>
      <c r="AB5452" s="112"/>
      <c r="AC5452" s="178"/>
      <c r="AD5452" s="11"/>
      <c r="AE5452" s="106"/>
      <c r="AF5452" s="106"/>
      <c r="AG5452" s="106"/>
      <c r="AH5452" s="115"/>
      <c r="AI5452" s="116"/>
      <c r="AO5452" s="26"/>
      <c r="AP5452" s="26"/>
    </row>
    <row r="5453" spans="1:42" ht="15" customHeight="1" x14ac:dyDescent="0.25">
      <c r="A5453" s="105"/>
      <c r="B5453" s="106"/>
      <c r="C5453" s="2"/>
      <c r="D5453" s="2"/>
      <c r="E5453" s="106"/>
      <c r="F5453" s="107"/>
      <c r="G5453" s="108"/>
      <c r="H5453" s="109"/>
      <c r="I5453" s="109"/>
      <c r="J5453" s="110"/>
      <c r="K5453" s="117"/>
      <c r="L5453" s="178"/>
      <c r="M5453" s="178"/>
      <c r="N5453" s="106"/>
      <c r="O5453" s="111"/>
      <c r="P5453" s="111"/>
      <c r="Q5453" s="106"/>
      <c r="R5453" s="106"/>
      <c r="S5453" s="106"/>
      <c r="T5453" s="106"/>
      <c r="U5453" s="106"/>
      <c r="V5453" s="106"/>
      <c r="W5453" s="19"/>
      <c r="X5453" s="2"/>
      <c r="Y5453" s="4"/>
      <c r="Z5453" s="106"/>
      <c r="AA5453" s="114"/>
      <c r="AB5453" s="112"/>
      <c r="AC5453" s="178"/>
      <c r="AD5453" s="11"/>
      <c r="AE5453" s="106"/>
      <c r="AF5453" s="106"/>
      <c r="AG5453" s="106"/>
      <c r="AH5453" s="115"/>
      <c r="AI5453" s="116"/>
      <c r="AO5453" s="26"/>
      <c r="AP5453" s="26"/>
    </row>
    <row r="5454" spans="1:42" ht="15" customHeight="1" x14ac:dyDescent="0.25">
      <c r="A5454" s="105"/>
      <c r="B5454" s="106"/>
      <c r="C5454" s="2"/>
      <c r="D5454" s="2"/>
      <c r="E5454" s="106"/>
      <c r="F5454" s="107"/>
      <c r="G5454" s="108"/>
      <c r="H5454" s="109"/>
      <c r="I5454" s="109"/>
      <c r="J5454" s="110"/>
      <c r="K5454" s="117"/>
      <c r="L5454" s="178"/>
      <c r="M5454" s="178"/>
      <c r="N5454" s="106"/>
      <c r="O5454" s="111"/>
      <c r="P5454" s="111"/>
      <c r="Q5454" s="106"/>
      <c r="R5454" s="106"/>
      <c r="S5454" s="106"/>
      <c r="T5454" s="106"/>
      <c r="U5454" s="106"/>
      <c r="V5454" s="106"/>
      <c r="W5454" s="19"/>
      <c r="X5454" s="2"/>
      <c r="Y5454" s="4"/>
      <c r="Z5454" s="106"/>
      <c r="AA5454" s="114"/>
      <c r="AB5454" s="112"/>
      <c r="AC5454" s="178"/>
      <c r="AD5454" s="11"/>
      <c r="AE5454" s="106"/>
      <c r="AF5454" s="106"/>
      <c r="AG5454" s="106"/>
      <c r="AH5454" s="115"/>
      <c r="AI5454" s="116"/>
      <c r="AO5454" s="26"/>
      <c r="AP5454" s="26"/>
    </row>
    <row r="5455" spans="1:42" ht="15" customHeight="1" x14ac:dyDescent="0.25">
      <c r="A5455" s="105"/>
      <c r="B5455" s="106"/>
      <c r="C5455" s="2"/>
      <c r="D5455" s="2"/>
      <c r="E5455" s="106"/>
      <c r="F5455" s="107"/>
      <c r="G5455" s="108"/>
      <c r="H5455" s="109"/>
      <c r="I5455" s="109"/>
      <c r="J5455" s="110"/>
      <c r="K5455" s="117"/>
      <c r="L5455" s="178"/>
      <c r="M5455" s="178"/>
      <c r="N5455" s="106"/>
      <c r="O5455" s="111"/>
      <c r="P5455" s="111"/>
      <c r="Q5455" s="106"/>
      <c r="R5455" s="106"/>
      <c r="S5455" s="106"/>
      <c r="T5455" s="106"/>
      <c r="U5455" s="106"/>
      <c r="V5455" s="106"/>
      <c r="W5455" s="19"/>
      <c r="X5455" s="2"/>
      <c r="Y5455" s="4"/>
      <c r="Z5455" s="106"/>
      <c r="AA5455" s="114"/>
      <c r="AB5455" s="112"/>
      <c r="AC5455" s="178"/>
      <c r="AD5455" s="11"/>
      <c r="AE5455" s="106"/>
      <c r="AF5455" s="106"/>
      <c r="AG5455" s="106"/>
      <c r="AH5455" s="115"/>
      <c r="AI5455" s="116"/>
      <c r="AO5455" s="26"/>
      <c r="AP5455" s="26"/>
    </row>
    <row r="5456" spans="1:42" ht="15" customHeight="1" x14ac:dyDescent="0.25">
      <c r="A5456" s="105"/>
      <c r="B5456" s="106"/>
      <c r="C5456" s="2"/>
      <c r="D5456" s="2"/>
      <c r="E5456" s="106"/>
      <c r="F5456" s="107"/>
      <c r="G5456" s="108"/>
      <c r="H5456" s="109"/>
      <c r="I5456" s="109"/>
      <c r="J5456" s="110"/>
      <c r="K5456" s="117"/>
      <c r="L5456" s="178"/>
      <c r="M5456" s="178"/>
      <c r="N5456" s="106"/>
      <c r="O5456" s="111"/>
      <c r="P5456" s="111"/>
      <c r="Q5456" s="106"/>
      <c r="R5456" s="106"/>
      <c r="S5456" s="106"/>
      <c r="T5456" s="106"/>
      <c r="U5456" s="106"/>
      <c r="V5456" s="106"/>
      <c r="W5456" s="19"/>
      <c r="X5456" s="2"/>
      <c r="Y5456" s="4"/>
      <c r="Z5456" s="106"/>
      <c r="AA5456" s="114"/>
      <c r="AB5456" s="112"/>
      <c r="AC5456" s="178"/>
      <c r="AD5456" s="11"/>
      <c r="AE5456" s="106"/>
      <c r="AF5456" s="106"/>
      <c r="AG5456" s="106"/>
      <c r="AH5456" s="115"/>
      <c r="AI5456" s="116"/>
      <c r="AO5456" s="26"/>
      <c r="AP5456" s="26"/>
    </row>
    <row r="5457" spans="1:42" ht="15" customHeight="1" x14ac:dyDescent="0.25">
      <c r="A5457" s="105"/>
      <c r="B5457" s="106"/>
      <c r="C5457" s="2"/>
      <c r="D5457" s="2"/>
      <c r="E5457" s="106"/>
      <c r="F5457" s="107"/>
      <c r="G5457" s="108"/>
      <c r="H5457" s="109"/>
      <c r="I5457" s="109"/>
      <c r="J5457" s="110"/>
      <c r="K5457" s="117"/>
      <c r="L5457" s="178"/>
      <c r="M5457" s="178"/>
      <c r="N5457" s="106"/>
      <c r="O5457" s="111"/>
      <c r="P5457" s="111"/>
      <c r="Q5457" s="106"/>
      <c r="R5457" s="106"/>
      <c r="S5457" s="106"/>
      <c r="T5457" s="106"/>
      <c r="U5457" s="106"/>
      <c r="V5457" s="106"/>
      <c r="W5457" s="19"/>
      <c r="X5457" s="2"/>
      <c r="Y5457" s="4"/>
      <c r="Z5457" s="106"/>
      <c r="AA5457" s="114"/>
      <c r="AB5457" s="112"/>
      <c r="AC5457" s="178"/>
      <c r="AD5457" s="11"/>
      <c r="AE5457" s="106"/>
      <c r="AF5457" s="106"/>
      <c r="AG5457" s="106"/>
      <c r="AH5457" s="115"/>
      <c r="AI5457" s="116"/>
      <c r="AO5457" s="26"/>
      <c r="AP5457" s="26"/>
    </row>
    <row r="5458" spans="1:42" ht="15" customHeight="1" x14ac:dyDescent="0.25">
      <c r="A5458" s="105"/>
      <c r="B5458" s="106"/>
      <c r="C5458" s="2"/>
      <c r="D5458" s="2"/>
      <c r="E5458" s="106"/>
      <c r="F5458" s="107"/>
      <c r="G5458" s="108"/>
      <c r="H5458" s="109"/>
      <c r="I5458" s="109"/>
      <c r="J5458" s="110"/>
      <c r="K5458" s="117"/>
      <c r="L5458" s="178"/>
      <c r="M5458" s="178"/>
      <c r="N5458" s="106"/>
      <c r="O5458" s="111"/>
      <c r="P5458" s="111"/>
      <c r="Q5458" s="106"/>
      <c r="R5458" s="106"/>
      <c r="S5458" s="106"/>
      <c r="T5458" s="106"/>
      <c r="U5458" s="106"/>
      <c r="V5458" s="106"/>
      <c r="W5458" s="19"/>
      <c r="X5458" s="2"/>
      <c r="Y5458" s="4"/>
      <c r="Z5458" s="106"/>
      <c r="AA5458" s="114"/>
      <c r="AB5458" s="112"/>
      <c r="AC5458" s="178"/>
      <c r="AD5458" s="11"/>
      <c r="AE5458" s="106"/>
      <c r="AF5458" s="106"/>
      <c r="AG5458" s="106"/>
      <c r="AH5458" s="115"/>
      <c r="AI5458" s="116"/>
      <c r="AO5458" s="26"/>
      <c r="AP5458" s="26"/>
    </row>
    <row r="5459" spans="1:42" ht="15" customHeight="1" x14ac:dyDescent="0.25">
      <c r="A5459" s="105"/>
      <c r="B5459" s="106"/>
      <c r="C5459" s="2"/>
      <c r="D5459" s="2"/>
      <c r="E5459" s="106"/>
      <c r="F5459" s="107"/>
      <c r="G5459" s="108"/>
      <c r="H5459" s="109"/>
      <c r="I5459" s="109"/>
      <c r="J5459" s="110"/>
      <c r="K5459" s="117"/>
      <c r="L5459" s="178"/>
      <c r="M5459" s="178"/>
      <c r="N5459" s="106"/>
      <c r="O5459" s="111"/>
      <c r="P5459" s="111"/>
      <c r="Q5459" s="106"/>
      <c r="R5459" s="106"/>
      <c r="S5459" s="106"/>
      <c r="T5459" s="106"/>
      <c r="U5459" s="106"/>
      <c r="V5459" s="106"/>
      <c r="W5459" s="19"/>
      <c r="X5459" s="2"/>
      <c r="Y5459" s="4"/>
      <c r="Z5459" s="106"/>
      <c r="AA5459" s="114"/>
      <c r="AB5459" s="112"/>
      <c r="AC5459" s="178"/>
      <c r="AD5459" s="11"/>
      <c r="AE5459" s="106"/>
      <c r="AF5459" s="106"/>
      <c r="AG5459" s="106"/>
      <c r="AH5459" s="115"/>
      <c r="AI5459" s="116"/>
      <c r="AO5459" s="26"/>
      <c r="AP5459" s="26"/>
    </row>
    <row r="5460" spans="1:42" ht="15" customHeight="1" x14ac:dyDescent="0.25">
      <c r="A5460" s="105"/>
      <c r="B5460" s="106"/>
      <c r="C5460" s="2"/>
      <c r="D5460" s="2"/>
      <c r="E5460" s="106"/>
      <c r="F5460" s="107"/>
      <c r="G5460" s="108"/>
      <c r="H5460" s="109"/>
      <c r="I5460" s="109"/>
      <c r="J5460" s="110"/>
      <c r="K5460" s="117"/>
      <c r="L5460" s="178"/>
      <c r="M5460" s="178"/>
      <c r="N5460" s="106"/>
      <c r="O5460" s="111"/>
      <c r="P5460" s="111"/>
      <c r="Q5460" s="106"/>
      <c r="R5460" s="106"/>
      <c r="S5460" s="106"/>
      <c r="T5460" s="106"/>
      <c r="U5460" s="106"/>
      <c r="V5460" s="106"/>
      <c r="W5460" s="19"/>
      <c r="X5460" s="2"/>
      <c r="Y5460" s="4"/>
      <c r="Z5460" s="106"/>
      <c r="AA5460" s="114"/>
      <c r="AB5460" s="112"/>
      <c r="AC5460" s="178"/>
      <c r="AD5460" s="11"/>
      <c r="AE5460" s="106"/>
      <c r="AF5460" s="106"/>
      <c r="AG5460" s="106"/>
      <c r="AH5460" s="115"/>
      <c r="AI5460" s="116"/>
      <c r="AO5460" s="26"/>
      <c r="AP5460" s="26"/>
    </row>
    <row r="5461" spans="1:42" ht="15" customHeight="1" x14ac:dyDescent="0.25">
      <c r="A5461" s="105"/>
      <c r="B5461" s="106"/>
      <c r="C5461" s="2"/>
      <c r="D5461" s="2"/>
      <c r="E5461" s="106"/>
      <c r="F5461" s="107"/>
      <c r="G5461" s="108"/>
      <c r="H5461" s="109"/>
      <c r="I5461" s="109"/>
      <c r="J5461" s="110"/>
      <c r="K5461" s="117"/>
      <c r="L5461" s="178"/>
      <c r="M5461" s="178"/>
      <c r="N5461" s="106"/>
      <c r="O5461" s="111"/>
      <c r="P5461" s="111"/>
      <c r="Q5461" s="106"/>
      <c r="R5461" s="106"/>
      <c r="S5461" s="106"/>
      <c r="T5461" s="106"/>
      <c r="U5461" s="106"/>
      <c r="V5461" s="106"/>
      <c r="W5461" s="19"/>
      <c r="X5461" s="2"/>
      <c r="Y5461" s="4"/>
      <c r="Z5461" s="106"/>
      <c r="AA5461" s="114"/>
      <c r="AB5461" s="112"/>
      <c r="AC5461" s="178"/>
      <c r="AD5461" s="11"/>
      <c r="AE5461" s="106"/>
      <c r="AF5461" s="106"/>
      <c r="AG5461" s="106"/>
      <c r="AH5461" s="115"/>
      <c r="AI5461" s="116"/>
      <c r="AO5461" s="26"/>
      <c r="AP5461" s="26"/>
    </row>
    <row r="5462" spans="1:42" ht="15" customHeight="1" x14ac:dyDescent="0.25">
      <c r="A5462" s="105"/>
      <c r="B5462" s="106"/>
      <c r="C5462" s="2"/>
      <c r="D5462" s="2"/>
      <c r="E5462" s="106"/>
      <c r="F5462" s="107"/>
      <c r="G5462" s="108"/>
      <c r="H5462" s="109"/>
      <c r="I5462" s="109"/>
      <c r="J5462" s="110"/>
      <c r="K5462" s="117"/>
      <c r="L5462" s="178"/>
      <c r="M5462" s="178"/>
      <c r="N5462" s="106"/>
      <c r="O5462" s="111"/>
      <c r="P5462" s="111"/>
      <c r="Q5462" s="106"/>
      <c r="R5462" s="106"/>
      <c r="S5462" s="106"/>
      <c r="T5462" s="106"/>
      <c r="U5462" s="106"/>
      <c r="V5462" s="106"/>
      <c r="W5462" s="19"/>
      <c r="X5462" s="2"/>
      <c r="Y5462" s="4"/>
      <c r="Z5462" s="106"/>
      <c r="AA5462" s="114"/>
      <c r="AB5462" s="112"/>
      <c r="AC5462" s="178"/>
      <c r="AD5462" s="11"/>
      <c r="AE5462" s="106"/>
      <c r="AF5462" s="106"/>
      <c r="AG5462" s="106"/>
      <c r="AH5462" s="115"/>
      <c r="AI5462" s="116"/>
      <c r="AO5462" s="26"/>
      <c r="AP5462" s="26"/>
    </row>
    <row r="5463" spans="1:42" ht="15" customHeight="1" x14ac:dyDescent="0.25">
      <c r="A5463" s="105"/>
      <c r="B5463" s="106"/>
      <c r="C5463" s="2"/>
      <c r="D5463" s="2"/>
      <c r="E5463" s="106"/>
      <c r="F5463" s="107"/>
      <c r="G5463" s="108"/>
      <c r="H5463" s="109"/>
      <c r="I5463" s="109"/>
      <c r="J5463" s="110"/>
      <c r="K5463" s="117"/>
      <c r="L5463" s="178"/>
      <c r="M5463" s="178"/>
      <c r="N5463" s="106"/>
      <c r="O5463" s="111"/>
      <c r="P5463" s="111"/>
      <c r="Q5463" s="106"/>
      <c r="R5463" s="106"/>
      <c r="S5463" s="106"/>
      <c r="T5463" s="106"/>
      <c r="U5463" s="106"/>
      <c r="V5463" s="106"/>
      <c r="W5463" s="19"/>
      <c r="X5463" s="2"/>
      <c r="Y5463" s="4"/>
      <c r="Z5463" s="106"/>
      <c r="AA5463" s="114"/>
      <c r="AB5463" s="112"/>
      <c r="AC5463" s="178"/>
      <c r="AD5463" s="11"/>
      <c r="AE5463" s="106"/>
      <c r="AF5463" s="106"/>
      <c r="AG5463" s="106"/>
      <c r="AH5463" s="115"/>
      <c r="AI5463" s="116"/>
      <c r="AO5463" s="26"/>
      <c r="AP5463" s="26"/>
    </row>
    <row r="5464" spans="1:42" ht="15" customHeight="1" x14ac:dyDescent="0.25">
      <c r="A5464" s="105"/>
      <c r="B5464" s="106"/>
      <c r="C5464" s="2"/>
      <c r="D5464" s="2"/>
      <c r="E5464" s="106"/>
      <c r="F5464" s="107"/>
      <c r="G5464" s="108"/>
      <c r="H5464" s="109"/>
      <c r="I5464" s="109"/>
      <c r="J5464" s="110"/>
      <c r="K5464" s="117"/>
      <c r="L5464" s="178"/>
      <c r="M5464" s="178"/>
      <c r="N5464" s="106"/>
      <c r="O5464" s="111"/>
      <c r="P5464" s="111"/>
      <c r="Q5464" s="106"/>
      <c r="R5464" s="106"/>
      <c r="S5464" s="106"/>
      <c r="T5464" s="106"/>
      <c r="U5464" s="106"/>
      <c r="V5464" s="106"/>
      <c r="W5464" s="19"/>
      <c r="X5464" s="2"/>
      <c r="Y5464" s="4"/>
      <c r="Z5464" s="106"/>
      <c r="AA5464" s="114"/>
      <c r="AB5464" s="112"/>
      <c r="AC5464" s="178"/>
      <c r="AD5464" s="11"/>
      <c r="AE5464" s="106"/>
      <c r="AF5464" s="106"/>
      <c r="AG5464" s="106"/>
      <c r="AH5464" s="115"/>
      <c r="AI5464" s="116"/>
      <c r="AO5464" s="26"/>
      <c r="AP5464" s="26"/>
    </row>
    <row r="5465" spans="1:42" ht="15" customHeight="1" x14ac:dyDescent="0.25">
      <c r="A5465" s="105"/>
      <c r="B5465" s="106"/>
      <c r="C5465" s="2"/>
      <c r="D5465" s="2"/>
      <c r="E5465" s="106"/>
      <c r="F5465" s="107"/>
      <c r="G5465" s="108"/>
      <c r="H5465" s="109"/>
      <c r="I5465" s="109"/>
      <c r="J5465" s="110"/>
      <c r="K5465" s="117"/>
      <c r="L5465" s="178"/>
      <c r="M5465" s="178"/>
      <c r="N5465" s="106"/>
      <c r="O5465" s="111"/>
      <c r="P5465" s="111"/>
      <c r="Q5465" s="106"/>
      <c r="R5465" s="106"/>
      <c r="S5465" s="106"/>
      <c r="T5465" s="106"/>
      <c r="U5465" s="106"/>
      <c r="V5465" s="106"/>
      <c r="W5465" s="19"/>
      <c r="X5465" s="2"/>
      <c r="Y5465" s="4"/>
      <c r="Z5465" s="106"/>
      <c r="AA5465" s="114"/>
      <c r="AB5465" s="112"/>
      <c r="AC5465" s="178"/>
      <c r="AD5465" s="11"/>
      <c r="AE5465" s="106"/>
      <c r="AF5465" s="106"/>
      <c r="AG5465" s="106"/>
      <c r="AH5465" s="115"/>
      <c r="AI5465" s="116"/>
      <c r="AO5465" s="26"/>
      <c r="AP5465" s="26"/>
    </row>
    <row r="5466" spans="1:42" ht="15" customHeight="1" x14ac:dyDescent="0.25">
      <c r="A5466" s="105"/>
      <c r="B5466" s="106"/>
      <c r="C5466" s="2"/>
      <c r="D5466" s="2"/>
      <c r="E5466" s="106"/>
      <c r="F5466" s="107"/>
      <c r="G5466" s="108"/>
      <c r="H5466" s="109"/>
      <c r="I5466" s="109"/>
      <c r="J5466" s="110"/>
      <c r="K5466" s="117"/>
      <c r="L5466" s="178"/>
      <c r="M5466" s="178"/>
      <c r="N5466" s="106"/>
      <c r="O5466" s="111"/>
      <c r="P5466" s="111"/>
      <c r="Q5466" s="106"/>
      <c r="R5466" s="106"/>
      <c r="S5466" s="106"/>
      <c r="T5466" s="106"/>
      <c r="U5466" s="106"/>
      <c r="V5466" s="106"/>
      <c r="W5466" s="19"/>
      <c r="X5466" s="2"/>
      <c r="Y5466" s="4"/>
      <c r="Z5466" s="106"/>
      <c r="AA5466" s="114"/>
      <c r="AB5466" s="112"/>
      <c r="AC5466" s="178"/>
      <c r="AD5466" s="11"/>
      <c r="AE5466" s="106"/>
      <c r="AF5466" s="106"/>
      <c r="AG5466" s="106"/>
      <c r="AH5466" s="115"/>
      <c r="AI5466" s="116"/>
      <c r="AO5466" s="26"/>
      <c r="AP5466" s="26"/>
    </row>
    <row r="5467" spans="1:42" ht="15" customHeight="1" x14ac:dyDescent="0.25">
      <c r="A5467" s="105"/>
      <c r="B5467" s="106"/>
      <c r="C5467" s="2"/>
      <c r="D5467" s="2"/>
      <c r="E5467" s="106"/>
      <c r="F5467" s="107"/>
      <c r="G5467" s="108"/>
      <c r="H5467" s="109"/>
      <c r="I5467" s="109"/>
      <c r="J5467" s="110"/>
      <c r="K5467" s="117"/>
      <c r="L5467" s="178"/>
      <c r="M5467" s="178"/>
      <c r="N5467" s="106"/>
      <c r="O5467" s="111"/>
      <c r="P5467" s="111"/>
      <c r="Q5467" s="106"/>
      <c r="R5467" s="106"/>
      <c r="S5467" s="106"/>
      <c r="T5467" s="106"/>
      <c r="U5467" s="106"/>
      <c r="V5467" s="106"/>
      <c r="W5467" s="19"/>
      <c r="X5467" s="2"/>
      <c r="Y5467" s="4"/>
      <c r="Z5467" s="106"/>
      <c r="AA5467" s="114"/>
      <c r="AB5467" s="112"/>
      <c r="AC5467" s="178"/>
      <c r="AD5467" s="11"/>
      <c r="AE5467" s="106"/>
      <c r="AF5467" s="106"/>
      <c r="AG5467" s="106"/>
      <c r="AH5467" s="115"/>
      <c r="AI5467" s="116"/>
      <c r="AO5467" s="26"/>
      <c r="AP5467" s="26"/>
    </row>
    <row r="5468" spans="1:42" ht="15" customHeight="1" x14ac:dyDescent="0.25">
      <c r="A5468" s="105"/>
      <c r="B5468" s="106"/>
      <c r="C5468" s="2"/>
      <c r="D5468" s="2"/>
      <c r="E5468" s="106"/>
      <c r="F5468" s="107"/>
      <c r="G5468" s="108"/>
      <c r="H5468" s="109"/>
      <c r="I5468" s="109"/>
      <c r="J5468" s="110"/>
      <c r="K5468" s="117"/>
      <c r="L5468" s="178"/>
      <c r="M5468" s="178"/>
      <c r="N5468" s="106"/>
      <c r="O5468" s="111"/>
      <c r="P5468" s="111"/>
      <c r="Q5468" s="106"/>
      <c r="R5468" s="106"/>
      <c r="S5468" s="106"/>
      <c r="T5468" s="106"/>
      <c r="U5468" s="106"/>
      <c r="V5468" s="106"/>
      <c r="W5468" s="19"/>
      <c r="X5468" s="2"/>
      <c r="Y5468" s="4"/>
      <c r="Z5468" s="106"/>
      <c r="AA5468" s="114"/>
      <c r="AB5468" s="112"/>
      <c r="AC5468" s="178"/>
      <c r="AD5468" s="11"/>
      <c r="AE5468" s="106"/>
      <c r="AF5468" s="106"/>
      <c r="AG5468" s="106"/>
      <c r="AH5468" s="115"/>
      <c r="AI5468" s="116"/>
      <c r="AO5468" s="26"/>
      <c r="AP5468" s="26"/>
    </row>
    <row r="5469" spans="1:42" ht="15" customHeight="1" x14ac:dyDescent="0.25">
      <c r="A5469" s="105"/>
      <c r="B5469" s="106"/>
      <c r="C5469" s="2"/>
      <c r="D5469" s="2"/>
      <c r="E5469" s="106"/>
      <c r="F5469" s="107"/>
      <c r="G5469" s="108"/>
      <c r="H5469" s="109"/>
      <c r="I5469" s="109"/>
      <c r="J5469" s="110"/>
      <c r="K5469" s="117"/>
      <c r="L5469" s="178"/>
      <c r="M5469" s="178"/>
      <c r="N5469" s="106"/>
      <c r="O5469" s="111"/>
      <c r="P5469" s="111"/>
      <c r="Q5469" s="106"/>
      <c r="R5469" s="106"/>
      <c r="S5469" s="106"/>
      <c r="T5469" s="106"/>
      <c r="U5469" s="106"/>
      <c r="V5469" s="106"/>
      <c r="W5469" s="19"/>
      <c r="X5469" s="2"/>
      <c r="Y5469" s="4"/>
      <c r="Z5469" s="106"/>
      <c r="AA5469" s="114"/>
      <c r="AB5469" s="112"/>
      <c r="AC5469" s="178"/>
      <c r="AD5469" s="11"/>
      <c r="AE5469" s="106"/>
      <c r="AF5469" s="106"/>
      <c r="AG5469" s="106"/>
      <c r="AH5469" s="115"/>
      <c r="AI5469" s="116"/>
      <c r="AO5469" s="26"/>
      <c r="AP5469" s="26"/>
    </row>
    <row r="5470" spans="1:42" ht="15" customHeight="1" x14ac:dyDescent="0.25">
      <c r="A5470" s="105"/>
      <c r="B5470" s="106"/>
      <c r="C5470" s="2"/>
      <c r="D5470" s="2"/>
      <c r="E5470" s="106"/>
      <c r="F5470" s="107"/>
      <c r="G5470" s="108"/>
      <c r="H5470" s="109"/>
      <c r="I5470" s="109"/>
      <c r="J5470" s="110"/>
      <c r="K5470" s="117"/>
      <c r="L5470" s="178"/>
      <c r="M5470" s="178"/>
      <c r="N5470" s="106"/>
      <c r="O5470" s="111"/>
      <c r="P5470" s="111"/>
      <c r="Q5470" s="106"/>
      <c r="R5470" s="106"/>
      <c r="S5470" s="106"/>
      <c r="T5470" s="106"/>
      <c r="U5470" s="106"/>
      <c r="V5470" s="106"/>
      <c r="W5470" s="19"/>
      <c r="X5470" s="2"/>
      <c r="Y5470" s="4"/>
      <c r="Z5470" s="106"/>
      <c r="AA5470" s="114"/>
      <c r="AB5470" s="112"/>
      <c r="AC5470" s="178"/>
      <c r="AD5470" s="11"/>
      <c r="AE5470" s="106"/>
      <c r="AF5470" s="106"/>
      <c r="AG5470" s="106"/>
      <c r="AH5470" s="115"/>
      <c r="AI5470" s="116"/>
      <c r="AO5470" s="26"/>
      <c r="AP5470" s="26"/>
    </row>
    <row r="5471" spans="1:42" ht="15" customHeight="1" x14ac:dyDescent="0.25">
      <c r="A5471" s="105"/>
      <c r="B5471" s="106"/>
      <c r="C5471" s="2"/>
      <c r="D5471" s="2"/>
      <c r="E5471" s="106"/>
      <c r="F5471" s="107"/>
      <c r="G5471" s="108"/>
      <c r="H5471" s="109"/>
      <c r="I5471" s="109"/>
      <c r="J5471" s="110"/>
      <c r="K5471" s="117"/>
      <c r="L5471" s="178"/>
      <c r="M5471" s="178"/>
      <c r="N5471" s="106"/>
      <c r="O5471" s="111"/>
      <c r="P5471" s="111"/>
      <c r="Q5471" s="106"/>
      <c r="R5471" s="106"/>
      <c r="S5471" s="106"/>
      <c r="T5471" s="106"/>
      <c r="U5471" s="106"/>
      <c r="V5471" s="106"/>
      <c r="W5471" s="19"/>
      <c r="X5471" s="2"/>
      <c r="Y5471" s="4"/>
      <c r="Z5471" s="106"/>
      <c r="AA5471" s="114"/>
      <c r="AB5471" s="112"/>
      <c r="AC5471" s="178"/>
      <c r="AD5471" s="11"/>
      <c r="AE5471" s="106"/>
      <c r="AF5471" s="106"/>
      <c r="AG5471" s="106"/>
      <c r="AH5471" s="115"/>
      <c r="AI5471" s="116"/>
      <c r="AO5471" s="26"/>
      <c r="AP5471" s="26"/>
    </row>
    <row r="5472" spans="1:42" ht="15" customHeight="1" x14ac:dyDescent="0.25">
      <c r="A5472" s="105"/>
      <c r="B5472" s="106"/>
      <c r="C5472" s="2"/>
      <c r="D5472" s="2"/>
      <c r="E5472" s="106"/>
      <c r="F5472" s="107"/>
      <c r="G5472" s="108"/>
      <c r="H5472" s="109"/>
      <c r="I5472" s="109"/>
      <c r="J5472" s="110"/>
      <c r="K5472" s="117"/>
      <c r="L5472" s="178"/>
      <c r="M5472" s="178"/>
      <c r="N5472" s="106"/>
      <c r="O5472" s="111"/>
      <c r="P5472" s="111"/>
      <c r="Q5472" s="106"/>
      <c r="R5472" s="106"/>
      <c r="S5472" s="106"/>
      <c r="T5472" s="106"/>
      <c r="U5472" s="106"/>
      <c r="V5472" s="106"/>
      <c r="W5472" s="19"/>
      <c r="X5472" s="2"/>
      <c r="Y5472" s="4"/>
      <c r="Z5472" s="106"/>
      <c r="AA5472" s="114"/>
      <c r="AB5472" s="112"/>
      <c r="AC5472" s="178"/>
      <c r="AD5472" s="11"/>
      <c r="AE5472" s="106"/>
      <c r="AF5472" s="106"/>
      <c r="AG5472" s="106"/>
      <c r="AH5472" s="115"/>
      <c r="AI5472" s="116"/>
      <c r="AO5472" s="26"/>
      <c r="AP5472" s="26"/>
    </row>
    <row r="5473" spans="1:42" ht="15" customHeight="1" x14ac:dyDescent="0.25">
      <c r="A5473" s="105"/>
      <c r="B5473" s="106"/>
      <c r="C5473" s="2"/>
      <c r="D5473" s="2"/>
      <c r="E5473" s="106"/>
      <c r="F5473" s="107"/>
      <c r="G5473" s="108"/>
      <c r="H5473" s="109"/>
      <c r="I5473" s="109"/>
      <c r="J5473" s="110"/>
      <c r="K5473" s="117"/>
      <c r="L5473" s="178"/>
      <c r="M5473" s="178"/>
      <c r="N5473" s="106"/>
      <c r="O5473" s="111"/>
      <c r="P5473" s="111"/>
      <c r="Q5473" s="106"/>
      <c r="R5473" s="106"/>
      <c r="S5473" s="106"/>
      <c r="T5473" s="106"/>
      <c r="U5473" s="106"/>
      <c r="V5473" s="106"/>
      <c r="W5473" s="19"/>
      <c r="X5473" s="2"/>
      <c r="Y5473" s="4"/>
      <c r="Z5473" s="106"/>
      <c r="AA5473" s="114"/>
      <c r="AB5473" s="112"/>
      <c r="AC5473" s="178"/>
      <c r="AD5473" s="11"/>
      <c r="AE5473" s="106"/>
      <c r="AF5473" s="106"/>
      <c r="AG5473" s="106"/>
      <c r="AH5473" s="115"/>
      <c r="AI5473" s="116"/>
      <c r="AO5473" s="26"/>
      <c r="AP5473" s="26"/>
    </row>
    <row r="5474" spans="1:42" ht="15" customHeight="1" x14ac:dyDescent="0.25">
      <c r="A5474" s="105"/>
      <c r="B5474" s="106"/>
      <c r="C5474" s="2"/>
      <c r="D5474" s="2"/>
      <c r="E5474" s="106"/>
      <c r="F5474" s="107"/>
      <c r="G5474" s="108"/>
      <c r="H5474" s="109"/>
      <c r="I5474" s="109"/>
      <c r="J5474" s="110"/>
      <c r="K5474" s="117"/>
      <c r="L5474" s="178"/>
      <c r="M5474" s="178"/>
      <c r="N5474" s="106"/>
      <c r="O5474" s="111"/>
      <c r="P5474" s="111"/>
      <c r="Q5474" s="106"/>
      <c r="R5474" s="106"/>
      <c r="S5474" s="106"/>
      <c r="T5474" s="106"/>
      <c r="U5474" s="106"/>
      <c r="V5474" s="106"/>
      <c r="W5474" s="19"/>
      <c r="X5474" s="2"/>
      <c r="Y5474" s="4"/>
      <c r="Z5474" s="106"/>
      <c r="AA5474" s="114"/>
      <c r="AB5474" s="112"/>
      <c r="AC5474" s="178"/>
      <c r="AD5474" s="11"/>
      <c r="AE5474" s="106"/>
      <c r="AF5474" s="106"/>
      <c r="AG5474" s="106"/>
      <c r="AH5474" s="115"/>
      <c r="AI5474" s="116"/>
      <c r="AO5474" s="26"/>
      <c r="AP5474" s="26"/>
    </row>
    <row r="5475" spans="1:42" ht="15" customHeight="1" x14ac:dyDescent="0.25">
      <c r="A5475" s="105"/>
      <c r="B5475" s="106"/>
      <c r="C5475" s="2"/>
      <c r="D5475" s="2"/>
      <c r="E5475" s="106"/>
      <c r="F5475" s="107"/>
      <c r="G5475" s="108"/>
      <c r="H5475" s="109"/>
      <c r="I5475" s="109"/>
      <c r="J5475" s="110"/>
      <c r="K5475" s="117"/>
      <c r="L5475" s="178"/>
      <c r="M5475" s="178"/>
      <c r="N5475" s="106"/>
      <c r="O5475" s="111"/>
      <c r="P5475" s="111"/>
      <c r="Q5475" s="106"/>
      <c r="R5475" s="106"/>
      <c r="S5475" s="106"/>
      <c r="T5475" s="106"/>
      <c r="U5475" s="106"/>
      <c r="V5475" s="106"/>
      <c r="W5475" s="19"/>
      <c r="X5475" s="2"/>
      <c r="Y5475" s="4"/>
      <c r="Z5475" s="106"/>
      <c r="AA5475" s="114"/>
      <c r="AB5475" s="112"/>
      <c r="AC5475" s="178"/>
      <c r="AD5475" s="11"/>
      <c r="AE5475" s="106"/>
      <c r="AF5475" s="106"/>
      <c r="AG5475" s="106"/>
      <c r="AH5475" s="115"/>
      <c r="AI5475" s="116"/>
      <c r="AO5475" s="26"/>
      <c r="AP5475" s="26"/>
    </row>
    <row r="5476" spans="1:42" ht="15" customHeight="1" x14ac:dyDescent="0.25">
      <c r="A5476" s="105"/>
      <c r="B5476" s="106"/>
      <c r="C5476" s="2"/>
      <c r="D5476" s="2"/>
      <c r="E5476" s="106"/>
      <c r="F5476" s="107"/>
      <c r="G5476" s="108"/>
      <c r="H5476" s="109"/>
      <c r="I5476" s="109"/>
      <c r="J5476" s="110"/>
      <c r="K5476" s="117"/>
      <c r="L5476" s="178"/>
      <c r="M5476" s="178"/>
      <c r="N5476" s="106"/>
      <c r="O5476" s="111"/>
      <c r="P5476" s="111"/>
      <c r="Q5476" s="106"/>
      <c r="R5476" s="106"/>
      <c r="S5476" s="106"/>
      <c r="T5476" s="106"/>
      <c r="U5476" s="106"/>
      <c r="V5476" s="106"/>
      <c r="W5476" s="19"/>
      <c r="X5476" s="2"/>
      <c r="Y5476" s="4"/>
      <c r="Z5476" s="106"/>
      <c r="AA5476" s="114"/>
      <c r="AB5476" s="112"/>
      <c r="AC5476" s="178"/>
      <c r="AD5476" s="11"/>
      <c r="AE5476" s="106"/>
      <c r="AF5476" s="106"/>
      <c r="AG5476" s="106"/>
      <c r="AH5476" s="115"/>
      <c r="AI5476" s="116"/>
      <c r="AO5476" s="26"/>
      <c r="AP5476" s="26"/>
    </row>
    <row r="5477" spans="1:42" ht="15" customHeight="1" x14ac:dyDescent="0.25">
      <c r="A5477" s="105"/>
      <c r="B5477" s="106"/>
      <c r="C5477" s="2"/>
      <c r="D5477" s="2"/>
      <c r="E5477" s="106"/>
      <c r="F5477" s="107"/>
      <c r="G5477" s="108"/>
      <c r="H5477" s="109"/>
      <c r="I5477" s="109"/>
      <c r="J5477" s="110"/>
      <c r="K5477" s="117"/>
      <c r="L5477" s="178"/>
      <c r="M5477" s="178"/>
      <c r="N5477" s="106"/>
      <c r="O5477" s="111"/>
      <c r="P5477" s="111"/>
      <c r="Q5477" s="106"/>
      <c r="R5477" s="106"/>
      <c r="S5477" s="106"/>
      <c r="T5477" s="106"/>
      <c r="U5477" s="106"/>
      <c r="V5477" s="106"/>
      <c r="W5477" s="19"/>
      <c r="X5477" s="2"/>
      <c r="Y5477" s="4"/>
      <c r="Z5477" s="106"/>
      <c r="AA5477" s="114"/>
      <c r="AB5477" s="112"/>
      <c r="AC5477" s="178"/>
      <c r="AD5477" s="11"/>
      <c r="AE5477" s="106"/>
      <c r="AF5477" s="106"/>
      <c r="AG5477" s="106"/>
      <c r="AH5477" s="115"/>
      <c r="AI5477" s="116"/>
      <c r="AO5477" s="26"/>
      <c r="AP5477" s="26"/>
    </row>
    <row r="5478" spans="1:42" ht="15" customHeight="1" x14ac:dyDescent="0.25">
      <c r="A5478" s="105"/>
      <c r="B5478" s="106"/>
      <c r="C5478" s="2"/>
      <c r="D5478" s="2"/>
      <c r="E5478" s="106"/>
      <c r="F5478" s="107"/>
      <c r="G5478" s="108"/>
      <c r="H5478" s="109"/>
      <c r="I5478" s="109"/>
      <c r="J5478" s="110"/>
      <c r="K5478" s="117"/>
      <c r="L5478" s="178"/>
      <c r="M5478" s="178"/>
      <c r="N5478" s="106"/>
      <c r="O5478" s="111"/>
      <c r="P5478" s="111"/>
      <c r="Q5478" s="106"/>
      <c r="R5478" s="106"/>
      <c r="S5478" s="106"/>
      <c r="T5478" s="106"/>
      <c r="U5478" s="106"/>
      <c r="V5478" s="106"/>
      <c r="W5478" s="19"/>
      <c r="X5478" s="2"/>
      <c r="Y5478" s="4"/>
      <c r="Z5478" s="106"/>
      <c r="AA5478" s="114"/>
      <c r="AB5478" s="112"/>
      <c r="AC5478" s="178"/>
      <c r="AD5478" s="11"/>
      <c r="AE5478" s="106"/>
      <c r="AF5478" s="106"/>
      <c r="AG5478" s="106"/>
      <c r="AH5478" s="115"/>
      <c r="AI5478" s="116"/>
      <c r="AO5478" s="26"/>
      <c r="AP5478" s="26"/>
    </row>
    <row r="5479" spans="1:42" ht="15" customHeight="1" x14ac:dyDescent="0.25">
      <c r="A5479" s="105"/>
      <c r="B5479" s="106"/>
      <c r="C5479" s="2"/>
      <c r="D5479" s="2"/>
      <c r="E5479" s="106"/>
      <c r="F5479" s="107"/>
      <c r="G5479" s="108"/>
      <c r="H5479" s="109"/>
      <c r="I5479" s="109"/>
      <c r="J5479" s="110"/>
      <c r="K5479" s="117"/>
      <c r="L5479" s="178"/>
      <c r="M5479" s="178"/>
      <c r="N5479" s="106"/>
      <c r="O5479" s="111"/>
      <c r="P5479" s="111"/>
      <c r="Q5479" s="106"/>
      <c r="R5479" s="106"/>
      <c r="S5479" s="106"/>
      <c r="T5479" s="106"/>
      <c r="U5479" s="106"/>
      <c r="V5479" s="106"/>
      <c r="W5479" s="19"/>
      <c r="X5479" s="2"/>
      <c r="Y5479" s="4"/>
      <c r="Z5479" s="106"/>
      <c r="AA5479" s="114"/>
      <c r="AB5479" s="112"/>
      <c r="AC5479" s="178"/>
      <c r="AD5479" s="11"/>
      <c r="AE5479" s="106"/>
      <c r="AF5479" s="106"/>
      <c r="AG5479" s="106"/>
      <c r="AH5479" s="115"/>
      <c r="AI5479" s="116"/>
      <c r="AO5479" s="26"/>
      <c r="AP5479" s="26"/>
    </row>
    <row r="5480" spans="1:42" ht="15" customHeight="1" x14ac:dyDescent="0.25">
      <c r="A5480" s="105"/>
      <c r="B5480" s="106"/>
      <c r="C5480" s="2"/>
      <c r="D5480" s="2"/>
      <c r="E5480" s="106"/>
      <c r="F5480" s="107"/>
      <c r="G5480" s="108"/>
      <c r="H5480" s="109"/>
      <c r="I5480" s="109"/>
      <c r="J5480" s="110"/>
      <c r="K5480" s="117"/>
      <c r="L5480" s="178"/>
      <c r="M5480" s="178"/>
      <c r="N5480" s="106"/>
      <c r="O5480" s="111"/>
      <c r="P5480" s="111"/>
      <c r="Q5480" s="106"/>
      <c r="R5480" s="106"/>
      <c r="S5480" s="106"/>
      <c r="T5480" s="106"/>
      <c r="U5480" s="106"/>
      <c r="V5480" s="106"/>
      <c r="W5480" s="19"/>
      <c r="X5480" s="2"/>
      <c r="Y5480" s="4"/>
      <c r="Z5480" s="106"/>
      <c r="AA5480" s="114"/>
      <c r="AB5480" s="112"/>
      <c r="AC5480" s="178"/>
      <c r="AD5480" s="11"/>
      <c r="AE5480" s="106"/>
      <c r="AF5480" s="106"/>
      <c r="AG5480" s="106"/>
      <c r="AH5480" s="115"/>
      <c r="AI5480" s="116"/>
      <c r="AO5480" s="26"/>
      <c r="AP5480" s="26"/>
    </row>
    <row r="5481" spans="1:42" ht="15" customHeight="1" x14ac:dyDescent="0.25">
      <c r="A5481" s="105"/>
      <c r="B5481" s="106"/>
      <c r="C5481" s="2"/>
      <c r="D5481" s="2"/>
      <c r="E5481" s="106"/>
      <c r="F5481" s="107"/>
      <c r="G5481" s="108"/>
      <c r="H5481" s="109"/>
      <c r="I5481" s="109"/>
      <c r="J5481" s="110"/>
      <c r="K5481" s="117"/>
      <c r="L5481" s="178"/>
      <c r="M5481" s="178"/>
      <c r="N5481" s="106"/>
      <c r="O5481" s="111"/>
      <c r="P5481" s="111"/>
      <c r="Q5481" s="106"/>
      <c r="R5481" s="106"/>
      <c r="S5481" s="106"/>
      <c r="T5481" s="106"/>
      <c r="U5481" s="106"/>
      <c r="V5481" s="106"/>
      <c r="W5481" s="19"/>
      <c r="X5481" s="2"/>
      <c r="Y5481" s="4"/>
      <c r="Z5481" s="106"/>
      <c r="AA5481" s="114"/>
      <c r="AB5481" s="112"/>
      <c r="AC5481" s="178"/>
      <c r="AD5481" s="11"/>
      <c r="AE5481" s="106"/>
      <c r="AF5481" s="106"/>
      <c r="AG5481" s="106"/>
      <c r="AH5481" s="115"/>
      <c r="AI5481" s="116"/>
      <c r="AO5481" s="26"/>
      <c r="AP5481" s="26"/>
    </row>
    <row r="5482" spans="1:42" ht="15" customHeight="1" x14ac:dyDescent="0.25">
      <c r="A5482" s="105"/>
      <c r="B5482" s="106"/>
      <c r="C5482" s="2"/>
      <c r="D5482" s="2"/>
      <c r="E5482" s="106"/>
      <c r="F5482" s="107"/>
      <c r="G5482" s="108"/>
      <c r="H5482" s="109"/>
      <c r="I5482" s="109"/>
      <c r="J5482" s="110"/>
      <c r="K5482" s="117"/>
      <c r="L5482" s="178"/>
      <c r="M5482" s="178"/>
      <c r="N5482" s="106"/>
      <c r="O5482" s="111"/>
      <c r="P5482" s="111"/>
      <c r="Q5482" s="106"/>
      <c r="R5482" s="106"/>
      <c r="S5482" s="106"/>
      <c r="T5482" s="106"/>
      <c r="U5482" s="106"/>
      <c r="V5482" s="106"/>
      <c r="W5482" s="19"/>
      <c r="X5482" s="2"/>
      <c r="Y5482" s="4"/>
      <c r="Z5482" s="106"/>
      <c r="AA5482" s="114"/>
      <c r="AB5482" s="112"/>
      <c r="AC5482" s="178"/>
      <c r="AD5482" s="11"/>
      <c r="AE5482" s="106"/>
      <c r="AF5482" s="106"/>
      <c r="AG5482" s="106"/>
      <c r="AH5482" s="115"/>
      <c r="AI5482" s="116"/>
      <c r="AO5482" s="26"/>
      <c r="AP5482" s="26"/>
    </row>
    <row r="5483" spans="1:42" ht="15" customHeight="1" x14ac:dyDescent="0.25">
      <c r="A5483" s="105"/>
      <c r="B5483" s="106"/>
      <c r="C5483" s="2"/>
      <c r="D5483" s="2"/>
      <c r="E5483" s="106"/>
      <c r="F5483" s="107"/>
      <c r="G5483" s="108"/>
      <c r="H5483" s="109"/>
      <c r="I5483" s="109"/>
      <c r="J5483" s="110"/>
      <c r="K5483" s="117"/>
      <c r="L5483" s="178"/>
      <c r="M5483" s="178"/>
      <c r="N5483" s="106"/>
      <c r="O5483" s="111"/>
      <c r="P5483" s="111"/>
      <c r="Q5483" s="106"/>
      <c r="R5483" s="106"/>
      <c r="S5483" s="106"/>
      <c r="T5483" s="106"/>
      <c r="U5483" s="106"/>
      <c r="V5483" s="106"/>
      <c r="W5483" s="19"/>
      <c r="X5483" s="2"/>
      <c r="Y5483" s="4"/>
      <c r="Z5483" s="106"/>
      <c r="AA5483" s="114"/>
      <c r="AB5483" s="112"/>
      <c r="AC5483" s="178"/>
      <c r="AD5483" s="11"/>
      <c r="AE5483" s="106"/>
      <c r="AF5483" s="106"/>
      <c r="AG5483" s="106"/>
      <c r="AH5483" s="115"/>
      <c r="AI5483" s="116"/>
      <c r="AO5483" s="26"/>
      <c r="AP5483" s="26"/>
    </row>
    <row r="5484" spans="1:42" ht="15" customHeight="1" x14ac:dyDescent="0.25">
      <c r="A5484" s="105"/>
      <c r="B5484" s="106"/>
      <c r="C5484" s="2"/>
      <c r="D5484" s="2"/>
      <c r="E5484" s="106"/>
      <c r="F5484" s="107"/>
      <c r="G5484" s="108"/>
      <c r="H5484" s="109"/>
      <c r="I5484" s="109"/>
      <c r="J5484" s="110"/>
      <c r="K5484" s="117"/>
      <c r="L5484" s="178"/>
      <c r="M5484" s="178"/>
      <c r="N5484" s="106"/>
      <c r="O5484" s="111"/>
      <c r="P5484" s="111"/>
      <c r="Q5484" s="106"/>
      <c r="R5484" s="106"/>
      <c r="S5484" s="106"/>
      <c r="T5484" s="106"/>
      <c r="U5484" s="106"/>
      <c r="V5484" s="106"/>
      <c r="W5484" s="19"/>
      <c r="X5484" s="2"/>
      <c r="Y5484" s="4"/>
      <c r="Z5484" s="106"/>
      <c r="AA5484" s="114"/>
      <c r="AB5484" s="112"/>
      <c r="AC5484" s="178"/>
      <c r="AD5484" s="11"/>
      <c r="AE5484" s="106"/>
      <c r="AF5484" s="106"/>
      <c r="AG5484" s="106"/>
      <c r="AH5484" s="115"/>
      <c r="AI5484" s="116"/>
      <c r="AO5484" s="26"/>
      <c r="AP5484" s="26"/>
    </row>
    <row r="5485" spans="1:42" ht="15" customHeight="1" x14ac:dyDescent="0.25">
      <c r="A5485" s="105"/>
      <c r="B5485" s="106"/>
      <c r="C5485" s="2"/>
      <c r="D5485" s="2"/>
      <c r="E5485" s="106"/>
      <c r="F5485" s="107"/>
      <c r="G5485" s="108"/>
      <c r="H5485" s="109"/>
      <c r="I5485" s="109"/>
      <c r="J5485" s="110"/>
      <c r="K5485" s="117"/>
      <c r="L5485" s="178"/>
      <c r="M5485" s="178"/>
      <c r="N5485" s="106"/>
      <c r="O5485" s="111"/>
      <c r="P5485" s="111"/>
      <c r="Q5485" s="106"/>
      <c r="R5485" s="106"/>
      <c r="S5485" s="106"/>
      <c r="T5485" s="106"/>
      <c r="U5485" s="106"/>
      <c r="V5485" s="106"/>
      <c r="W5485" s="19"/>
      <c r="X5485" s="2"/>
      <c r="Y5485" s="4"/>
      <c r="Z5485" s="106"/>
      <c r="AA5485" s="114"/>
      <c r="AB5485" s="112"/>
      <c r="AC5485" s="178"/>
      <c r="AD5485" s="11"/>
      <c r="AE5485" s="106"/>
      <c r="AF5485" s="106"/>
      <c r="AG5485" s="106"/>
      <c r="AH5485" s="115"/>
      <c r="AI5485" s="116"/>
      <c r="AO5485" s="26"/>
      <c r="AP5485" s="26"/>
    </row>
    <row r="5486" spans="1:42" ht="15" customHeight="1" x14ac:dyDescent="0.25">
      <c r="A5486" s="105"/>
      <c r="B5486" s="106"/>
      <c r="C5486" s="2"/>
      <c r="D5486" s="2"/>
      <c r="E5486" s="106"/>
      <c r="F5486" s="107"/>
      <c r="G5486" s="108"/>
      <c r="H5486" s="109"/>
      <c r="I5486" s="109"/>
      <c r="J5486" s="110"/>
      <c r="K5486" s="117"/>
      <c r="L5486" s="178"/>
      <c r="M5486" s="178"/>
      <c r="N5486" s="106"/>
      <c r="O5486" s="111"/>
      <c r="P5486" s="111"/>
      <c r="Q5486" s="106"/>
      <c r="R5486" s="106"/>
      <c r="S5486" s="106"/>
      <c r="T5486" s="106"/>
      <c r="U5486" s="106"/>
      <c r="V5486" s="106"/>
      <c r="W5486" s="19"/>
      <c r="X5486" s="2"/>
      <c r="Y5486" s="4"/>
      <c r="Z5486" s="106"/>
      <c r="AA5486" s="114"/>
      <c r="AB5486" s="112"/>
      <c r="AC5486" s="178"/>
      <c r="AD5486" s="11"/>
      <c r="AE5486" s="106"/>
      <c r="AF5486" s="106"/>
      <c r="AG5486" s="106"/>
      <c r="AH5486" s="115"/>
      <c r="AI5486" s="116"/>
      <c r="AO5486" s="26"/>
      <c r="AP5486" s="26"/>
    </row>
    <row r="5487" spans="1:42" ht="15" customHeight="1" x14ac:dyDescent="0.25">
      <c r="A5487" s="105"/>
      <c r="B5487" s="106"/>
      <c r="C5487" s="2"/>
      <c r="D5487" s="2"/>
      <c r="E5487" s="106"/>
      <c r="F5487" s="107"/>
      <c r="G5487" s="108"/>
      <c r="H5487" s="109"/>
      <c r="I5487" s="109"/>
      <c r="J5487" s="110"/>
      <c r="K5487" s="117"/>
      <c r="L5487" s="178"/>
      <c r="M5487" s="178"/>
      <c r="N5487" s="106"/>
      <c r="O5487" s="111"/>
      <c r="P5487" s="111"/>
      <c r="Q5487" s="106"/>
      <c r="R5487" s="106"/>
      <c r="S5487" s="106"/>
      <c r="T5487" s="106"/>
      <c r="U5487" s="106"/>
      <c r="V5487" s="106"/>
      <c r="W5487" s="19"/>
      <c r="X5487" s="2"/>
      <c r="Y5487" s="4"/>
      <c r="Z5487" s="106"/>
      <c r="AA5487" s="114"/>
      <c r="AB5487" s="112"/>
      <c r="AC5487" s="178"/>
      <c r="AD5487" s="11"/>
      <c r="AE5487" s="106"/>
      <c r="AF5487" s="106"/>
      <c r="AG5487" s="106"/>
      <c r="AH5487" s="115"/>
      <c r="AI5487" s="116"/>
      <c r="AO5487" s="26"/>
      <c r="AP5487" s="26"/>
    </row>
    <row r="5488" spans="1:42" ht="15" customHeight="1" x14ac:dyDescent="0.25">
      <c r="A5488" s="105"/>
      <c r="B5488" s="106"/>
      <c r="C5488" s="2"/>
      <c r="D5488" s="2"/>
      <c r="E5488" s="106"/>
      <c r="F5488" s="107"/>
      <c r="G5488" s="108"/>
      <c r="H5488" s="109"/>
      <c r="I5488" s="109"/>
      <c r="J5488" s="110"/>
      <c r="K5488" s="117"/>
      <c r="L5488" s="178"/>
      <c r="M5488" s="178"/>
      <c r="N5488" s="106"/>
      <c r="O5488" s="111"/>
      <c r="P5488" s="111"/>
      <c r="Q5488" s="106"/>
      <c r="R5488" s="106"/>
      <c r="S5488" s="106"/>
      <c r="T5488" s="106"/>
      <c r="U5488" s="106"/>
      <c r="V5488" s="106"/>
      <c r="W5488" s="19"/>
      <c r="X5488" s="2"/>
      <c r="Y5488" s="4"/>
      <c r="Z5488" s="106"/>
      <c r="AA5488" s="114"/>
      <c r="AB5488" s="112"/>
      <c r="AC5488" s="178"/>
      <c r="AD5488" s="11"/>
      <c r="AE5488" s="106"/>
      <c r="AF5488" s="106"/>
      <c r="AG5488" s="106"/>
      <c r="AH5488" s="115"/>
      <c r="AI5488" s="116"/>
      <c r="AO5488" s="26"/>
      <c r="AP5488" s="26"/>
    </row>
    <row r="5489" spans="1:42" ht="15" customHeight="1" x14ac:dyDescent="0.25">
      <c r="A5489" s="105"/>
      <c r="B5489" s="106"/>
      <c r="C5489" s="2"/>
      <c r="D5489" s="2"/>
      <c r="E5489" s="106"/>
      <c r="F5489" s="107"/>
      <c r="G5489" s="108"/>
      <c r="H5489" s="109"/>
      <c r="I5489" s="109"/>
      <c r="J5489" s="110"/>
      <c r="K5489" s="117"/>
      <c r="L5489" s="178"/>
      <c r="M5489" s="178"/>
      <c r="N5489" s="106"/>
      <c r="O5489" s="111"/>
      <c r="P5489" s="111"/>
      <c r="Q5489" s="106"/>
      <c r="R5489" s="106"/>
      <c r="S5489" s="106"/>
      <c r="T5489" s="106"/>
      <c r="U5489" s="106"/>
      <c r="V5489" s="106"/>
      <c r="W5489" s="19"/>
      <c r="X5489" s="2"/>
      <c r="Y5489" s="4"/>
      <c r="Z5489" s="106"/>
      <c r="AA5489" s="114"/>
      <c r="AB5489" s="112"/>
      <c r="AC5489" s="178"/>
      <c r="AD5489" s="11"/>
      <c r="AE5489" s="106"/>
      <c r="AF5489" s="106"/>
      <c r="AG5489" s="106"/>
      <c r="AH5489" s="115"/>
      <c r="AI5489" s="116"/>
      <c r="AO5489" s="26"/>
      <c r="AP5489" s="26"/>
    </row>
    <row r="5490" spans="1:42" ht="15" customHeight="1" x14ac:dyDescent="0.25">
      <c r="A5490" s="105"/>
      <c r="B5490" s="106"/>
      <c r="C5490" s="2"/>
      <c r="D5490" s="2"/>
      <c r="E5490" s="106"/>
      <c r="F5490" s="107"/>
      <c r="G5490" s="108"/>
      <c r="H5490" s="109"/>
      <c r="I5490" s="109"/>
      <c r="J5490" s="110"/>
      <c r="K5490" s="117"/>
      <c r="L5490" s="178"/>
      <c r="M5490" s="178"/>
      <c r="N5490" s="106"/>
      <c r="O5490" s="111"/>
      <c r="P5490" s="111"/>
      <c r="Q5490" s="106"/>
      <c r="R5490" s="106"/>
      <c r="S5490" s="106"/>
      <c r="T5490" s="106"/>
      <c r="U5490" s="106"/>
      <c r="V5490" s="106"/>
      <c r="W5490" s="19"/>
      <c r="X5490" s="2"/>
      <c r="Y5490" s="4"/>
      <c r="Z5490" s="106"/>
      <c r="AA5490" s="114"/>
      <c r="AB5490" s="112"/>
      <c r="AC5490" s="178"/>
      <c r="AD5490" s="11"/>
      <c r="AE5490" s="106"/>
      <c r="AF5490" s="106"/>
      <c r="AG5490" s="106"/>
      <c r="AH5490" s="115"/>
      <c r="AI5490" s="116"/>
      <c r="AO5490" s="26"/>
      <c r="AP5490" s="26"/>
    </row>
    <row r="5491" spans="1:42" ht="15" customHeight="1" x14ac:dyDescent="0.25">
      <c r="A5491" s="105"/>
      <c r="B5491" s="106"/>
      <c r="C5491" s="2"/>
      <c r="D5491" s="2"/>
      <c r="E5491" s="106"/>
      <c r="F5491" s="107"/>
      <c r="G5491" s="108"/>
      <c r="H5491" s="109"/>
      <c r="I5491" s="109"/>
      <c r="J5491" s="110"/>
      <c r="K5491" s="117"/>
      <c r="L5491" s="178"/>
      <c r="M5491" s="178"/>
      <c r="N5491" s="106"/>
      <c r="O5491" s="111"/>
      <c r="P5491" s="111"/>
      <c r="Q5491" s="106"/>
      <c r="R5491" s="106"/>
      <c r="S5491" s="106"/>
      <c r="T5491" s="106"/>
      <c r="U5491" s="106"/>
      <c r="V5491" s="106"/>
      <c r="W5491" s="19"/>
      <c r="X5491" s="2"/>
      <c r="Y5491" s="4"/>
      <c r="Z5491" s="106"/>
      <c r="AA5491" s="114"/>
      <c r="AB5491" s="112"/>
      <c r="AC5491" s="178"/>
      <c r="AD5491" s="11"/>
      <c r="AE5491" s="106"/>
      <c r="AF5491" s="106"/>
      <c r="AG5491" s="106"/>
      <c r="AH5491" s="115"/>
      <c r="AI5491" s="116"/>
      <c r="AO5491" s="26"/>
      <c r="AP5491" s="26"/>
    </row>
    <row r="5492" spans="1:42" ht="15" customHeight="1" x14ac:dyDescent="0.25">
      <c r="A5492" s="105"/>
      <c r="B5492" s="106"/>
      <c r="C5492" s="2"/>
      <c r="D5492" s="2"/>
      <c r="E5492" s="106"/>
      <c r="F5492" s="107"/>
      <c r="G5492" s="108"/>
      <c r="H5492" s="109"/>
      <c r="I5492" s="109"/>
      <c r="J5492" s="110"/>
      <c r="K5492" s="117"/>
      <c r="L5492" s="178"/>
      <c r="M5492" s="178"/>
      <c r="N5492" s="106"/>
      <c r="O5492" s="111"/>
      <c r="P5492" s="111"/>
      <c r="Q5492" s="106"/>
      <c r="R5492" s="106"/>
      <c r="S5492" s="106"/>
      <c r="T5492" s="106"/>
      <c r="U5492" s="106"/>
      <c r="V5492" s="106"/>
      <c r="W5492" s="19"/>
      <c r="X5492" s="2"/>
      <c r="Y5492" s="4"/>
      <c r="Z5492" s="106"/>
      <c r="AA5492" s="114"/>
      <c r="AB5492" s="112"/>
      <c r="AC5492" s="178"/>
      <c r="AD5492" s="11"/>
      <c r="AE5492" s="106"/>
      <c r="AF5492" s="106"/>
      <c r="AG5492" s="106"/>
      <c r="AH5492" s="115"/>
      <c r="AI5492" s="116"/>
      <c r="AO5492" s="26"/>
      <c r="AP5492" s="26"/>
    </row>
    <row r="5493" spans="1:42" ht="15" customHeight="1" x14ac:dyDescent="0.25">
      <c r="A5493" s="105"/>
      <c r="B5493" s="106"/>
      <c r="C5493" s="2"/>
      <c r="D5493" s="2"/>
      <c r="E5493" s="106"/>
      <c r="F5493" s="107"/>
      <c r="G5493" s="108"/>
      <c r="H5493" s="109"/>
      <c r="I5493" s="109"/>
      <c r="J5493" s="110"/>
      <c r="K5493" s="117"/>
      <c r="L5493" s="178"/>
      <c r="M5493" s="178"/>
      <c r="N5493" s="106"/>
      <c r="O5493" s="111"/>
      <c r="P5493" s="111"/>
      <c r="Q5493" s="106"/>
      <c r="R5493" s="106"/>
      <c r="S5493" s="106"/>
      <c r="T5493" s="106"/>
      <c r="U5493" s="106"/>
      <c r="V5493" s="106"/>
      <c r="W5493" s="19"/>
      <c r="X5493" s="2"/>
      <c r="Y5493" s="4"/>
      <c r="Z5493" s="106"/>
      <c r="AA5493" s="114"/>
      <c r="AB5493" s="112"/>
      <c r="AC5493" s="178"/>
      <c r="AD5493" s="11"/>
      <c r="AE5493" s="106"/>
      <c r="AF5493" s="106"/>
      <c r="AG5493" s="106"/>
      <c r="AH5493" s="115"/>
      <c r="AI5493" s="116"/>
      <c r="AO5493" s="26"/>
      <c r="AP5493" s="26"/>
    </row>
    <row r="5494" spans="1:42" ht="15" customHeight="1" x14ac:dyDescent="0.25">
      <c r="A5494" s="105"/>
      <c r="B5494" s="106"/>
      <c r="C5494" s="2"/>
      <c r="D5494" s="2"/>
      <c r="E5494" s="106"/>
      <c r="F5494" s="107"/>
      <c r="G5494" s="108"/>
      <c r="H5494" s="109"/>
      <c r="I5494" s="109"/>
      <c r="J5494" s="110"/>
      <c r="K5494" s="117"/>
      <c r="L5494" s="178"/>
      <c r="M5494" s="178"/>
      <c r="N5494" s="106"/>
      <c r="O5494" s="111"/>
      <c r="P5494" s="111"/>
      <c r="Q5494" s="106"/>
      <c r="R5494" s="106"/>
      <c r="S5494" s="106"/>
      <c r="T5494" s="106"/>
      <c r="U5494" s="106"/>
      <c r="V5494" s="106"/>
      <c r="W5494" s="19"/>
      <c r="X5494" s="2"/>
      <c r="Y5494" s="4"/>
      <c r="Z5494" s="106"/>
      <c r="AA5494" s="114"/>
      <c r="AB5494" s="112"/>
      <c r="AC5494" s="178"/>
      <c r="AD5494" s="11"/>
      <c r="AE5494" s="106"/>
      <c r="AF5494" s="106"/>
      <c r="AG5494" s="106"/>
      <c r="AH5494" s="115"/>
      <c r="AI5494" s="116"/>
      <c r="AO5494" s="26"/>
      <c r="AP5494" s="26"/>
    </row>
    <row r="5495" spans="1:42" ht="15" customHeight="1" x14ac:dyDescent="0.25">
      <c r="A5495" s="105"/>
      <c r="B5495" s="106"/>
      <c r="C5495" s="2"/>
      <c r="D5495" s="2"/>
      <c r="E5495" s="106"/>
      <c r="F5495" s="107"/>
      <c r="G5495" s="108"/>
      <c r="H5495" s="109"/>
      <c r="I5495" s="109"/>
      <c r="J5495" s="110"/>
      <c r="K5495" s="117"/>
      <c r="L5495" s="178"/>
      <c r="M5495" s="178"/>
      <c r="N5495" s="106"/>
      <c r="O5495" s="111"/>
      <c r="P5495" s="111"/>
      <c r="Q5495" s="106"/>
      <c r="R5495" s="106"/>
      <c r="S5495" s="106"/>
      <c r="T5495" s="106"/>
      <c r="U5495" s="106"/>
      <c r="V5495" s="106"/>
      <c r="W5495" s="19"/>
      <c r="X5495" s="2"/>
      <c r="Y5495" s="4"/>
      <c r="Z5495" s="106"/>
      <c r="AA5495" s="114"/>
      <c r="AB5495" s="112"/>
      <c r="AC5495" s="178"/>
      <c r="AD5495" s="11"/>
      <c r="AE5495" s="106"/>
      <c r="AF5495" s="106"/>
      <c r="AG5495" s="106"/>
      <c r="AH5495" s="115"/>
      <c r="AI5495" s="116"/>
      <c r="AO5495" s="26"/>
      <c r="AP5495" s="26"/>
    </row>
    <row r="5496" spans="1:42" ht="15" customHeight="1" x14ac:dyDescent="0.25">
      <c r="A5496" s="105"/>
      <c r="B5496" s="106"/>
      <c r="C5496" s="2"/>
      <c r="D5496" s="2"/>
      <c r="E5496" s="106"/>
      <c r="F5496" s="107"/>
      <c r="G5496" s="108"/>
      <c r="H5496" s="109"/>
      <c r="I5496" s="109"/>
      <c r="J5496" s="110"/>
      <c r="K5496" s="117"/>
      <c r="L5496" s="178"/>
      <c r="M5496" s="178"/>
      <c r="N5496" s="106"/>
      <c r="O5496" s="111"/>
      <c r="P5496" s="111"/>
      <c r="Q5496" s="106"/>
      <c r="R5496" s="106"/>
      <c r="S5496" s="106"/>
      <c r="T5496" s="106"/>
      <c r="U5496" s="106"/>
      <c r="V5496" s="106"/>
      <c r="W5496" s="19"/>
      <c r="X5496" s="2"/>
      <c r="Y5496" s="4"/>
      <c r="Z5496" s="106"/>
      <c r="AA5496" s="114"/>
      <c r="AB5496" s="112"/>
      <c r="AC5496" s="178"/>
      <c r="AD5496" s="11"/>
      <c r="AE5496" s="106"/>
      <c r="AF5496" s="106"/>
      <c r="AG5496" s="106"/>
      <c r="AH5496" s="115"/>
      <c r="AI5496" s="116"/>
      <c r="AO5496" s="26"/>
      <c r="AP5496" s="26"/>
    </row>
    <row r="5497" spans="1:42" ht="15" customHeight="1" x14ac:dyDescent="0.25">
      <c r="A5497" s="105"/>
      <c r="B5497" s="106"/>
      <c r="C5497" s="2"/>
      <c r="D5497" s="2"/>
      <c r="E5497" s="106"/>
      <c r="F5497" s="107"/>
      <c r="G5497" s="108"/>
      <c r="H5497" s="109"/>
      <c r="I5497" s="109"/>
      <c r="J5497" s="110"/>
      <c r="K5497" s="117"/>
      <c r="L5497" s="178"/>
      <c r="M5497" s="178"/>
      <c r="N5497" s="106"/>
      <c r="O5497" s="111"/>
      <c r="P5497" s="111"/>
      <c r="Q5497" s="106"/>
      <c r="R5497" s="106"/>
      <c r="S5497" s="106"/>
      <c r="T5497" s="106"/>
      <c r="U5497" s="106"/>
      <c r="V5497" s="106"/>
      <c r="W5497" s="19"/>
      <c r="X5497" s="2"/>
      <c r="Y5497" s="4"/>
      <c r="Z5497" s="106"/>
      <c r="AA5497" s="114"/>
      <c r="AB5497" s="112"/>
      <c r="AC5497" s="178"/>
      <c r="AD5497" s="11"/>
      <c r="AE5497" s="106"/>
      <c r="AF5497" s="106"/>
      <c r="AG5497" s="106"/>
      <c r="AH5497" s="115"/>
      <c r="AI5497" s="116"/>
      <c r="AO5497" s="26"/>
      <c r="AP5497" s="26"/>
    </row>
    <row r="5498" spans="1:42" ht="15" customHeight="1" x14ac:dyDescent="0.25">
      <c r="A5498" s="105"/>
      <c r="B5498" s="106"/>
      <c r="C5498" s="2"/>
      <c r="D5498" s="2"/>
      <c r="E5498" s="106"/>
      <c r="F5498" s="107"/>
      <c r="G5498" s="108"/>
      <c r="H5498" s="109"/>
      <c r="I5498" s="109"/>
      <c r="J5498" s="110"/>
      <c r="K5498" s="117"/>
      <c r="L5498" s="178"/>
      <c r="M5498" s="178"/>
      <c r="N5498" s="106"/>
      <c r="O5498" s="111"/>
      <c r="P5498" s="111"/>
      <c r="Q5498" s="106"/>
      <c r="R5498" s="106"/>
      <c r="S5498" s="106"/>
      <c r="T5498" s="106"/>
      <c r="U5498" s="106"/>
      <c r="V5498" s="106"/>
      <c r="W5498" s="19"/>
      <c r="X5498" s="2"/>
      <c r="Y5498" s="4"/>
      <c r="Z5498" s="106"/>
      <c r="AA5498" s="114"/>
      <c r="AB5498" s="112"/>
      <c r="AC5498" s="178"/>
      <c r="AD5498" s="11"/>
      <c r="AE5498" s="106"/>
      <c r="AF5498" s="106"/>
      <c r="AG5498" s="106"/>
      <c r="AH5498" s="115"/>
      <c r="AI5498" s="116"/>
      <c r="AO5498" s="26"/>
      <c r="AP5498" s="26"/>
    </row>
    <row r="5499" spans="1:42" ht="15" customHeight="1" x14ac:dyDescent="0.25">
      <c r="A5499" s="105"/>
      <c r="B5499" s="106"/>
      <c r="C5499" s="2"/>
      <c r="D5499" s="2"/>
      <c r="E5499" s="106"/>
      <c r="F5499" s="107"/>
      <c r="G5499" s="108"/>
      <c r="H5499" s="109"/>
      <c r="I5499" s="109"/>
      <c r="J5499" s="110"/>
      <c r="K5499" s="117"/>
      <c r="L5499" s="178"/>
      <c r="M5499" s="178"/>
      <c r="N5499" s="106"/>
      <c r="O5499" s="111"/>
      <c r="P5499" s="111"/>
      <c r="Q5499" s="106"/>
      <c r="R5499" s="106"/>
      <c r="S5499" s="106"/>
      <c r="T5499" s="106"/>
      <c r="U5499" s="106"/>
      <c r="V5499" s="106"/>
      <c r="W5499" s="19"/>
      <c r="X5499" s="2"/>
      <c r="Y5499" s="4"/>
      <c r="Z5499" s="106"/>
      <c r="AA5499" s="114"/>
      <c r="AB5499" s="112"/>
      <c r="AC5499" s="178"/>
      <c r="AD5499" s="11"/>
      <c r="AE5499" s="106"/>
      <c r="AF5499" s="106"/>
      <c r="AG5499" s="106"/>
      <c r="AH5499" s="115"/>
      <c r="AI5499" s="116"/>
      <c r="AO5499" s="26"/>
      <c r="AP5499" s="26"/>
    </row>
    <row r="5500" spans="1:42" ht="15" customHeight="1" x14ac:dyDescent="0.25">
      <c r="A5500" s="105"/>
      <c r="B5500" s="106"/>
      <c r="C5500" s="2"/>
      <c r="D5500" s="2"/>
      <c r="E5500" s="106"/>
      <c r="F5500" s="107"/>
      <c r="G5500" s="108"/>
      <c r="H5500" s="109"/>
      <c r="I5500" s="109"/>
      <c r="J5500" s="110"/>
      <c r="K5500" s="117"/>
      <c r="L5500" s="178"/>
      <c r="M5500" s="178"/>
      <c r="N5500" s="106"/>
      <c r="O5500" s="111"/>
      <c r="P5500" s="111"/>
      <c r="Q5500" s="106"/>
      <c r="R5500" s="106"/>
      <c r="S5500" s="106"/>
      <c r="T5500" s="106"/>
      <c r="U5500" s="106"/>
      <c r="V5500" s="106"/>
      <c r="W5500" s="19"/>
      <c r="X5500" s="2"/>
      <c r="Y5500" s="4"/>
      <c r="Z5500" s="106"/>
      <c r="AA5500" s="114"/>
      <c r="AB5500" s="112"/>
      <c r="AC5500" s="178"/>
      <c r="AD5500" s="11"/>
      <c r="AE5500" s="106"/>
      <c r="AF5500" s="106"/>
      <c r="AG5500" s="106"/>
      <c r="AH5500" s="115"/>
      <c r="AI5500" s="116"/>
      <c r="AO5500" s="26"/>
      <c r="AP5500" s="26"/>
    </row>
    <row r="5501" spans="1:42" ht="15" customHeight="1" x14ac:dyDescent="0.25">
      <c r="A5501" s="105"/>
      <c r="B5501" s="106"/>
      <c r="C5501" s="2"/>
      <c r="D5501" s="2"/>
      <c r="E5501" s="106"/>
      <c r="F5501" s="107"/>
      <c r="G5501" s="108"/>
      <c r="H5501" s="109"/>
      <c r="I5501" s="109"/>
      <c r="J5501" s="110"/>
      <c r="K5501" s="117"/>
      <c r="L5501" s="178"/>
      <c r="M5501" s="178"/>
      <c r="N5501" s="106"/>
      <c r="O5501" s="111"/>
      <c r="P5501" s="111"/>
      <c r="Q5501" s="106"/>
      <c r="R5501" s="106"/>
      <c r="S5501" s="106"/>
      <c r="T5501" s="106"/>
      <c r="U5501" s="106"/>
      <c r="V5501" s="106"/>
      <c r="W5501" s="19"/>
      <c r="X5501" s="2"/>
      <c r="Y5501" s="4"/>
      <c r="Z5501" s="106"/>
      <c r="AA5501" s="114"/>
      <c r="AB5501" s="112"/>
      <c r="AC5501" s="178"/>
      <c r="AD5501" s="11"/>
      <c r="AE5501" s="106"/>
      <c r="AF5501" s="106"/>
      <c r="AG5501" s="106"/>
      <c r="AH5501" s="115"/>
      <c r="AI5501" s="116"/>
      <c r="AO5501" s="26"/>
      <c r="AP5501" s="26"/>
    </row>
    <row r="5502" spans="1:42" ht="15" customHeight="1" x14ac:dyDescent="0.25">
      <c r="A5502" s="105"/>
      <c r="B5502" s="106"/>
      <c r="C5502" s="2"/>
      <c r="D5502" s="2"/>
      <c r="E5502" s="106"/>
      <c r="F5502" s="107"/>
      <c r="G5502" s="108"/>
      <c r="H5502" s="109"/>
      <c r="I5502" s="109"/>
      <c r="J5502" s="110"/>
      <c r="K5502" s="117"/>
      <c r="L5502" s="178"/>
      <c r="M5502" s="178"/>
      <c r="N5502" s="106"/>
      <c r="O5502" s="111"/>
      <c r="P5502" s="111"/>
      <c r="Q5502" s="106"/>
      <c r="R5502" s="106"/>
      <c r="S5502" s="106"/>
      <c r="T5502" s="106"/>
      <c r="U5502" s="106"/>
      <c r="V5502" s="106"/>
      <c r="W5502" s="19"/>
      <c r="X5502" s="2"/>
      <c r="Y5502" s="4"/>
      <c r="Z5502" s="106"/>
      <c r="AA5502" s="114"/>
      <c r="AB5502" s="112"/>
      <c r="AC5502" s="178"/>
      <c r="AD5502" s="11"/>
      <c r="AE5502" s="106"/>
      <c r="AF5502" s="106"/>
      <c r="AG5502" s="106"/>
      <c r="AH5502" s="115"/>
      <c r="AI5502" s="116"/>
      <c r="AO5502" s="26"/>
      <c r="AP5502" s="26"/>
    </row>
    <row r="5503" spans="1:42" ht="15" customHeight="1" x14ac:dyDescent="0.25">
      <c r="A5503" s="105"/>
      <c r="B5503" s="106"/>
      <c r="C5503" s="2"/>
      <c r="D5503" s="2"/>
      <c r="E5503" s="106"/>
      <c r="F5503" s="107"/>
      <c r="G5503" s="108"/>
      <c r="H5503" s="109"/>
      <c r="I5503" s="109"/>
      <c r="J5503" s="110"/>
      <c r="K5503" s="117"/>
      <c r="L5503" s="178"/>
      <c r="M5503" s="178"/>
      <c r="N5503" s="106"/>
      <c r="O5503" s="111"/>
      <c r="P5503" s="111"/>
      <c r="Q5503" s="106"/>
      <c r="R5503" s="106"/>
      <c r="S5503" s="106"/>
      <c r="T5503" s="106"/>
      <c r="U5503" s="106"/>
      <c r="V5503" s="106"/>
      <c r="W5503" s="19"/>
      <c r="X5503" s="2"/>
      <c r="Y5503" s="4"/>
      <c r="Z5503" s="106"/>
      <c r="AA5503" s="114"/>
      <c r="AB5503" s="112"/>
      <c r="AC5503" s="178"/>
      <c r="AD5503" s="11"/>
      <c r="AE5503" s="106"/>
      <c r="AF5503" s="106"/>
      <c r="AG5503" s="106"/>
      <c r="AH5503" s="115"/>
      <c r="AI5503" s="116"/>
      <c r="AO5503" s="26"/>
      <c r="AP5503" s="26"/>
    </row>
    <row r="5504" spans="1:42" ht="15" customHeight="1" x14ac:dyDescent="0.25">
      <c r="A5504" s="105"/>
      <c r="B5504" s="106"/>
      <c r="C5504" s="2"/>
      <c r="D5504" s="2"/>
      <c r="E5504" s="106"/>
      <c r="F5504" s="107"/>
      <c r="G5504" s="108"/>
      <c r="H5504" s="109"/>
      <c r="I5504" s="109"/>
      <c r="J5504" s="110"/>
      <c r="K5504" s="117"/>
      <c r="L5504" s="178"/>
      <c r="M5504" s="178"/>
      <c r="N5504" s="106"/>
      <c r="O5504" s="111"/>
      <c r="P5504" s="111"/>
      <c r="Q5504" s="106"/>
      <c r="R5504" s="106"/>
      <c r="S5504" s="106"/>
      <c r="T5504" s="106"/>
      <c r="U5504" s="106"/>
      <c r="V5504" s="106"/>
      <c r="W5504" s="19"/>
      <c r="X5504" s="2"/>
      <c r="Y5504" s="4"/>
      <c r="Z5504" s="106"/>
      <c r="AA5504" s="114"/>
      <c r="AB5504" s="112"/>
      <c r="AC5504" s="178"/>
      <c r="AD5504" s="11"/>
      <c r="AE5504" s="106"/>
      <c r="AF5504" s="106"/>
      <c r="AG5504" s="106"/>
      <c r="AH5504" s="115"/>
      <c r="AI5504" s="116"/>
      <c r="AO5504" s="26"/>
      <c r="AP5504" s="26"/>
    </row>
    <row r="5505" spans="1:42" ht="15" customHeight="1" x14ac:dyDescent="0.25">
      <c r="A5505" s="105"/>
      <c r="B5505" s="106"/>
      <c r="C5505" s="2"/>
      <c r="D5505" s="2"/>
      <c r="E5505" s="106"/>
      <c r="F5505" s="107"/>
      <c r="G5505" s="108"/>
      <c r="H5505" s="109"/>
      <c r="I5505" s="109"/>
      <c r="J5505" s="110"/>
      <c r="K5505" s="117"/>
      <c r="L5505" s="178"/>
      <c r="M5505" s="178"/>
      <c r="N5505" s="106"/>
      <c r="O5505" s="111"/>
      <c r="P5505" s="111"/>
      <c r="Q5505" s="106"/>
      <c r="R5505" s="106"/>
      <c r="S5505" s="106"/>
      <c r="T5505" s="106"/>
      <c r="U5505" s="106"/>
      <c r="V5505" s="106"/>
      <c r="W5505" s="19"/>
      <c r="X5505" s="2"/>
      <c r="Y5505" s="4"/>
      <c r="Z5505" s="106"/>
      <c r="AA5505" s="114"/>
      <c r="AB5505" s="112"/>
      <c r="AC5505" s="178"/>
      <c r="AD5505" s="11"/>
      <c r="AE5505" s="106"/>
      <c r="AF5505" s="106"/>
      <c r="AG5505" s="106"/>
      <c r="AH5505" s="115"/>
      <c r="AI5505" s="116"/>
      <c r="AO5505" s="26"/>
      <c r="AP5505" s="26"/>
    </row>
    <row r="5506" spans="1:42" ht="15" customHeight="1" x14ac:dyDescent="0.25">
      <c r="A5506" s="105"/>
      <c r="B5506" s="106"/>
      <c r="C5506" s="2"/>
      <c r="D5506" s="2"/>
      <c r="E5506" s="106"/>
      <c r="F5506" s="107"/>
      <c r="G5506" s="108"/>
      <c r="H5506" s="109"/>
      <c r="I5506" s="109"/>
      <c r="J5506" s="110"/>
      <c r="K5506" s="117"/>
      <c r="L5506" s="178"/>
      <c r="M5506" s="178"/>
      <c r="N5506" s="106"/>
      <c r="O5506" s="111"/>
      <c r="P5506" s="111"/>
      <c r="Q5506" s="106"/>
      <c r="R5506" s="106"/>
      <c r="S5506" s="106"/>
      <c r="T5506" s="106"/>
      <c r="U5506" s="106"/>
      <c r="V5506" s="106"/>
      <c r="W5506" s="19"/>
      <c r="X5506" s="2"/>
      <c r="Y5506" s="4"/>
      <c r="Z5506" s="106"/>
      <c r="AA5506" s="114"/>
      <c r="AB5506" s="112"/>
      <c r="AC5506" s="178"/>
      <c r="AD5506" s="11"/>
      <c r="AE5506" s="106"/>
      <c r="AF5506" s="106"/>
      <c r="AG5506" s="106"/>
      <c r="AH5506" s="115"/>
      <c r="AI5506" s="116"/>
      <c r="AO5506" s="26"/>
      <c r="AP5506" s="26"/>
    </row>
    <row r="5507" spans="1:42" ht="15" customHeight="1" x14ac:dyDescent="0.25">
      <c r="A5507" s="105"/>
      <c r="B5507" s="106"/>
      <c r="C5507" s="2"/>
      <c r="D5507" s="2"/>
      <c r="E5507" s="106"/>
      <c r="F5507" s="107"/>
      <c r="G5507" s="108"/>
      <c r="H5507" s="109"/>
      <c r="I5507" s="109"/>
      <c r="J5507" s="110"/>
      <c r="K5507" s="117"/>
      <c r="L5507" s="178"/>
      <c r="M5507" s="178"/>
      <c r="N5507" s="106"/>
      <c r="O5507" s="111"/>
      <c r="P5507" s="111"/>
      <c r="Q5507" s="106"/>
      <c r="R5507" s="106"/>
      <c r="S5507" s="106"/>
      <c r="T5507" s="106"/>
      <c r="U5507" s="106"/>
      <c r="V5507" s="106"/>
      <c r="W5507" s="19"/>
      <c r="X5507" s="2"/>
      <c r="Y5507" s="4"/>
      <c r="Z5507" s="106"/>
      <c r="AA5507" s="114"/>
      <c r="AB5507" s="112"/>
      <c r="AC5507" s="178"/>
      <c r="AD5507" s="11"/>
      <c r="AE5507" s="106"/>
      <c r="AF5507" s="106"/>
      <c r="AG5507" s="106"/>
      <c r="AH5507" s="115"/>
      <c r="AI5507" s="116"/>
      <c r="AO5507" s="26"/>
      <c r="AP5507" s="26"/>
    </row>
    <row r="5508" spans="1:42" ht="15" customHeight="1" x14ac:dyDescent="0.25">
      <c r="A5508" s="105"/>
      <c r="B5508" s="106"/>
      <c r="C5508" s="2"/>
      <c r="D5508" s="2"/>
      <c r="E5508" s="106"/>
      <c r="F5508" s="107"/>
      <c r="G5508" s="108"/>
      <c r="H5508" s="109"/>
      <c r="I5508" s="109"/>
      <c r="J5508" s="110"/>
      <c r="K5508" s="117"/>
      <c r="L5508" s="178"/>
      <c r="M5508" s="178"/>
      <c r="N5508" s="106"/>
      <c r="O5508" s="111"/>
      <c r="P5508" s="111"/>
      <c r="Q5508" s="106"/>
      <c r="R5508" s="106"/>
      <c r="S5508" s="106"/>
      <c r="T5508" s="106"/>
      <c r="U5508" s="106"/>
      <c r="V5508" s="106"/>
      <c r="W5508" s="19"/>
      <c r="X5508" s="2"/>
      <c r="Y5508" s="4"/>
      <c r="Z5508" s="106"/>
      <c r="AA5508" s="114"/>
      <c r="AB5508" s="112"/>
      <c r="AC5508" s="178"/>
      <c r="AD5508" s="11"/>
      <c r="AE5508" s="106"/>
      <c r="AF5508" s="106"/>
      <c r="AG5508" s="106"/>
      <c r="AH5508" s="115"/>
      <c r="AI5508" s="116"/>
      <c r="AO5508" s="26"/>
      <c r="AP5508" s="26"/>
    </row>
    <row r="5509" spans="1:42" ht="15" customHeight="1" x14ac:dyDescent="0.25">
      <c r="A5509" s="105"/>
      <c r="B5509" s="106"/>
      <c r="C5509" s="2"/>
      <c r="D5509" s="2"/>
      <c r="E5509" s="106"/>
      <c r="F5509" s="107"/>
      <c r="G5509" s="108"/>
      <c r="H5509" s="109"/>
      <c r="I5509" s="109"/>
      <c r="J5509" s="110"/>
      <c r="K5509" s="117"/>
      <c r="L5509" s="178"/>
      <c r="M5509" s="178"/>
      <c r="N5509" s="106"/>
      <c r="O5509" s="111"/>
      <c r="P5509" s="111"/>
      <c r="Q5509" s="106"/>
      <c r="R5509" s="106"/>
      <c r="S5509" s="106"/>
      <c r="T5509" s="106"/>
      <c r="U5509" s="106"/>
      <c r="V5509" s="106"/>
      <c r="W5509" s="19"/>
      <c r="X5509" s="2"/>
      <c r="Y5509" s="4"/>
      <c r="Z5509" s="106"/>
      <c r="AA5509" s="114"/>
      <c r="AB5509" s="112"/>
      <c r="AC5509" s="178"/>
      <c r="AD5509" s="11"/>
      <c r="AE5509" s="106"/>
      <c r="AF5509" s="106"/>
      <c r="AG5509" s="106"/>
      <c r="AH5509" s="115"/>
      <c r="AI5509" s="116"/>
      <c r="AO5509" s="26"/>
      <c r="AP5509" s="26"/>
    </row>
    <row r="5510" spans="1:42" ht="15" customHeight="1" x14ac:dyDescent="0.25">
      <c r="A5510" s="105"/>
      <c r="B5510" s="106"/>
      <c r="C5510" s="2"/>
      <c r="D5510" s="2"/>
      <c r="E5510" s="106"/>
      <c r="F5510" s="107"/>
      <c r="G5510" s="108"/>
      <c r="H5510" s="109"/>
      <c r="I5510" s="109"/>
      <c r="J5510" s="110"/>
      <c r="K5510" s="117"/>
      <c r="L5510" s="178"/>
      <c r="M5510" s="178"/>
      <c r="N5510" s="106"/>
      <c r="O5510" s="111"/>
      <c r="P5510" s="111"/>
      <c r="Q5510" s="106"/>
      <c r="R5510" s="106"/>
      <c r="S5510" s="106"/>
      <c r="T5510" s="106"/>
      <c r="U5510" s="106"/>
      <c r="V5510" s="106"/>
      <c r="W5510" s="19"/>
      <c r="X5510" s="2"/>
      <c r="Y5510" s="4"/>
      <c r="Z5510" s="106"/>
      <c r="AA5510" s="114"/>
      <c r="AB5510" s="112"/>
      <c r="AC5510" s="178"/>
      <c r="AD5510" s="11"/>
      <c r="AE5510" s="106"/>
      <c r="AF5510" s="106"/>
      <c r="AG5510" s="106"/>
      <c r="AH5510" s="115"/>
      <c r="AI5510" s="116"/>
      <c r="AO5510" s="26"/>
      <c r="AP5510" s="26"/>
    </row>
    <row r="5511" spans="1:42" ht="15" customHeight="1" x14ac:dyDescent="0.25">
      <c r="A5511" s="105"/>
      <c r="B5511" s="106"/>
      <c r="C5511" s="2"/>
      <c r="D5511" s="2"/>
      <c r="E5511" s="106"/>
      <c r="F5511" s="107"/>
      <c r="G5511" s="108"/>
      <c r="H5511" s="109"/>
      <c r="I5511" s="109"/>
      <c r="J5511" s="110"/>
      <c r="K5511" s="117"/>
      <c r="L5511" s="178"/>
      <c r="M5511" s="178"/>
      <c r="N5511" s="106"/>
      <c r="O5511" s="111"/>
      <c r="P5511" s="111"/>
      <c r="Q5511" s="106"/>
      <c r="R5511" s="106"/>
      <c r="S5511" s="106"/>
      <c r="T5511" s="106"/>
      <c r="U5511" s="106"/>
      <c r="V5511" s="106"/>
      <c r="W5511" s="19"/>
      <c r="X5511" s="2"/>
      <c r="Y5511" s="4"/>
      <c r="Z5511" s="106"/>
      <c r="AA5511" s="114"/>
      <c r="AB5511" s="112"/>
      <c r="AC5511" s="178"/>
      <c r="AD5511" s="11"/>
      <c r="AE5511" s="106"/>
      <c r="AF5511" s="106"/>
      <c r="AG5511" s="106"/>
      <c r="AH5511" s="115"/>
      <c r="AI5511" s="116"/>
      <c r="AO5511" s="26"/>
      <c r="AP5511" s="26"/>
    </row>
    <row r="5512" spans="1:42" ht="15" customHeight="1" x14ac:dyDescent="0.25">
      <c r="A5512" s="105"/>
      <c r="B5512" s="106"/>
      <c r="C5512" s="2"/>
      <c r="D5512" s="2"/>
      <c r="E5512" s="106"/>
      <c r="F5512" s="107"/>
      <c r="G5512" s="108"/>
      <c r="H5512" s="109"/>
      <c r="I5512" s="109"/>
      <c r="J5512" s="110"/>
      <c r="K5512" s="117"/>
      <c r="L5512" s="178"/>
      <c r="M5512" s="178"/>
      <c r="N5512" s="106"/>
      <c r="O5512" s="111"/>
      <c r="P5512" s="111"/>
      <c r="Q5512" s="106"/>
      <c r="R5512" s="106"/>
      <c r="S5512" s="106"/>
      <c r="T5512" s="106"/>
      <c r="U5512" s="106"/>
      <c r="V5512" s="106"/>
      <c r="W5512" s="19"/>
      <c r="X5512" s="2"/>
      <c r="Y5512" s="4"/>
      <c r="Z5512" s="106"/>
      <c r="AA5512" s="114"/>
      <c r="AB5512" s="112"/>
      <c r="AC5512" s="178"/>
      <c r="AD5512" s="11"/>
      <c r="AE5512" s="106"/>
      <c r="AF5512" s="106"/>
      <c r="AG5512" s="106"/>
      <c r="AH5512" s="115"/>
      <c r="AI5512" s="116"/>
      <c r="AO5512" s="26"/>
      <c r="AP5512" s="26"/>
    </row>
    <row r="5513" spans="1:42" ht="15" customHeight="1" x14ac:dyDescent="0.25">
      <c r="A5513" s="105"/>
      <c r="B5513" s="106"/>
      <c r="C5513" s="2"/>
      <c r="D5513" s="2"/>
      <c r="E5513" s="106"/>
      <c r="F5513" s="107"/>
      <c r="G5513" s="108"/>
      <c r="H5513" s="109"/>
      <c r="I5513" s="109"/>
      <c r="J5513" s="110"/>
      <c r="K5513" s="117"/>
      <c r="L5513" s="178"/>
      <c r="M5513" s="178"/>
      <c r="N5513" s="106"/>
      <c r="O5513" s="111"/>
      <c r="P5513" s="111"/>
      <c r="Q5513" s="106"/>
      <c r="R5513" s="106"/>
      <c r="S5513" s="106"/>
      <c r="T5513" s="106"/>
      <c r="U5513" s="106"/>
      <c r="V5513" s="106"/>
      <c r="W5513" s="19"/>
      <c r="X5513" s="2"/>
      <c r="Y5513" s="4"/>
      <c r="Z5513" s="106"/>
      <c r="AA5513" s="114"/>
      <c r="AB5513" s="112"/>
      <c r="AC5513" s="178"/>
      <c r="AD5513" s="11"/>
      <c r="AE5513" s="106"/>
      <c r="AF5513" s="106"/>
      <c r="AG5513" s="106"/>
      <c r="AH5513" s="115"/>
      <c r="AI5513" s="116"/>
      <c r="AO5513" s="26"/>
      <c r="AP5513" s="26"/>
    </row>
    <row r="5514" spans="1:42" ht="15" customHeight="1" x14ac:dyDescent="0.25">
      <c r="A5514" s="105"/>
      <c r="B5514" s="106"/>
      <c r="C5514" s="2"/>
      <c r="D5514" s="2"/>
      <c r="E5514" s="106"/>
      <c r="F5514" s="107"/>
      <c r="G5514" s="108"/>
      <c r="H5514" s="109"/>
      <c r="I5514" s="109"/>
      <c r="J5514" s="110"/>
      <c r="K5514" s="117"/>
      <c r="L5514" s="178"/>
      <c r="M5514" s="178"/>
      <c r="N5514" s="106"/>
      <c r="O5514" s="111"/>
      <c r="P5514" s="111"/>
      <c r="Q5514" s="106"/>
      <c r="R5514" s="106"/>
      <c r="S5514" s="106"/>
      <c r="T5514" s="106"/>
      <c r="U5514" s="106"/>
      <c r="V5514" s="106"/>
      <c r="W5514" s="19"/>
      <c r="X5514" s="2"/>
      <c r="Y5514" s="4"/>
      <c r="Z5514" s="106"/>
      <c r="AA5514" s="114"/>
      <c r="AB5514" s="112"/>
      <c r="AC5514" s="178"/>
      <c r="AD5514" s="11"/>
      <c r="AE5514" s="106"/>
      <c r="AF5514" s="106"/>
      <c r="AG5514" s="106"/>
      <c r="AH5514" s="115"/>
      <c r="AI5514" s="116"/>
      <c r="AO5514" s="26"/>
      <c r="AP5514" s="26"/>
    </row>
    <row r="5515" spans="1:42" ht="15" customHeight="1" x14ac:dyDescent="0.25">
      <c r="A5515" s="105"/>
      <c r="B5515" s="106"/>
      <c r="C5515" s="2"/>
      <c r="D5515" s="2"/>
      <c r="E5515" s="106"/>
      <c r="F5515" s="107"/>
      <c r="G5515" s="108"/>
      <c r="H5515" s="109"/>
      <c r="I5515" s="109"/>
      <c r="J5515" s="110"/>
      <c r="K5515" s="117"/>
      <c r="L5515" s="178"/>
      <c r="M5515" s="178"/>
      <c r="N5515" s="106"/>
      <c r="O5515" s="111"/>
      <c r="P5515" s="111"/>
      <c r="Q5515" s="106"/>
      <c r="R5515" s="106"/>
      <c r="S5515" s="106"/>
      <c r="T5515" s="106"/>
      <c r="U5515" s="106"/>
      <c r="V5515" s="106"/>
      <c r="W5515" s="19"/>
      <c r="X5515" s="2"/>
      <c r="Y5515" s="4"/>
      <c r="Z5515" s="106"/>
      <c r="AA5515" s="114"/>
      <c r="AB5515" s="112"/>
      <c r="AC5515" s="178"/>
      <c r="AD5515" s="11"/>
      <c r="AE5515" s="106"/>
      <c r="AF5515" s="106"/>
      <c r="AG5515" s="106"/>
      <c r="AH5515" s="115"/>
      <c r="AI5515" s="116"/>
      <c r="AO5515" s="26"/>
      <c r="AP5515" s="26"/>
    </row>
    <row r="5516" spans="1:42" ht="15" customHeight="1" x14ac:dyDescent="0.25">
      <c r="A5516" s="105"/>
      <c r="B5516" s="106"/>
      <c r="C5516" s="2"/>
      <c r="D5516" s="2"/>
      <c r="E5516" s="106"/>
      <c r="F5516" s="107"/>
      <c r="G5516" s="108"/>
      <c r="H5516" s="109"/>
      <c r="I5516" s="109"/>
      <c r="J5516" s="110"/>
      <c r="K5516" s="117"/>
      <c r="L5516" s="178"/>
      <c r="M5516" s="178"/>
      <c r="N5516" s="106"/>
      <c r="O5516" s="111"/>
      <c r="P5516" s="111"/>
      <c r="Q5516" s="106"/>
      <c r="R5516" s="106"/>
      <c r="S5516" s="106"/>
      <c r="T5516" s="106"/>
      <c r="U5516" s="106"/>
      <c r="V5516" s="106"/>
      <c r="W5516" s="19"/>
      <c r="X5516" s="2"/>
      <c r="Y5516" s="4"/>
      <c r="Z5516" s="106"/>
      <c r="AA5516" s="114"/>
      <c r="AB5516" s="112"/>
      <c r="AC5516" s="178"/>
      <c r="AD5516" s="11"/>
      <c r="AE5516" s="106"/>
      <c r="AF5516" s="106"/>
      <c r="AG5516" s="106"/>
      <c r="AH5516" s="115"/>
      <c r="AI5516" s="116"/>
      <c r="AO5516" s="26"/>
      <c r="AP5516" s="26"/>
    </row>
    <row r="5517" spans="1:42" ht="15" customHeight="1" x14ac:dyDescent="0.25">
      <c r="A5517" s="105"/>
      <c r="B5517" s="106"/>
      <c r="C5517" s="2"/>
      <c r="D5517" s="2"/>
      <c r="E5517" s="106"/>
      <c r="F5517" s="107"/>
      <c r="G5517" s="108"/>
      <c r="H5517" s="109"/>
      <c r="I5517" s="109"/>
      <c r="J5517" s="110"/>
      <c r="K5517" s="117"/>
      <c r="L5517" s="178"/>
      <c r="M5517" s="178"/>
      <c r="N5517" s="106"/>
      <c r="O5517" s="111"/>
      <c r="P5517" s="111"/>
      <c r="Q5517" s="106"/>
      <c r="R5517" s="106"/>
      <c r="S5517" s="106"/>
      <c r="T5517" s="106"/>
      <c r="U5517" s="106"/>
      <c r="V5517" s="106"/>
      <c r="W5517" s="19"/>
      <c r="X5517" s="2"/>
      <c r="Y5517" s="4"/>
      <c r="Z5517" s="106"/>
      <c r="AA5517" s="114"/>
      <c r="AB5517" s="112"/>
      <c r="AC5517" s="178"/>
      <c r="AD5517" s="11"/>
      <c r="AE5517" s="106"/>
      <c r="AF5517" s="106"/>
      <c r="AG5517" s="106"/>
      <c r="AH5517" s="115"/>
      <c r="AI5517" s="116"/>
      <c r="AO5517" s="26"/>
      <c r="AP5517" s="26"/>
    </row>
    <row r="5518" spans="1:42" ht="15" customHeight="1" x14ac:dyDescent="0.25">
      <c r="A5518" s="105"/>
      <c r="B5518" s="106"/>
      <c r="C5518" s="2"/>
      <c r="D5518" s="2"/>
      <c r="E5518" s="106"/>
      <c r="F5518" s="107"/>
      <c r="G5518" s="108"/>
      <c r="H5518" s="109"/>
      <c r="I5518" s="109"/>
      <c r="J5518" s="110"/>
      <c r="K5518" s="117"/>
      <c r="L5518" s="178"/>
      <c r="M5518" s="178"/>
      <c r="N5518" s="106"/>
      <c r="O5518" s="111"/>
      <c r="P5518" s="111"/>
      <c r="Q5518" s="106"/>
      <c r="R5518" s="106"/>
      <c r="S5518" s="106"/>
      <c r="T5518" s="106"/>
      <c r="U5518" s="106"/>
      <c r="V5518" s="106"/>
      <c r="W5518" s="19"/>
      <c r="X5518" s="2"/>
      <c r="Y5518" s="4"/>
      <c r="Z5518" s="106"/>
      <c r="AA5518" s="114"/>
      <c r="AB5518" s="112"/>
      <c r="AC5518" s="178"/>
      <c r="AD5518" s="11"/>
      <c r="AE5518" s="106"/>
      <c r="AF5518" s="106"/>
      <c r="AG5518" s="106"/>
      <c r="AH5518" s="115"/>
      <c r="AI5518" s="116"/>
      <c r="AO5518" s="26"/>
      <c r="AP5518" s="26"/>
    </row>
    <row r="5519" spans="1:42" ht="15" customHeight="1" x14ac:dyDescent="0.25">
      <c r="A5519" s="105"/>
      <c r="B5519" s="106"/>
      <c r="C5519" s="2"/>
      <c r="D5519" s="2"/>
      <c r="E5519" s="106"/>
      <c r="F5519" s="107"/>
      <c r="G5519" s="108"/>
      <c r="H5519" s="109"/>
      <c r="I5519" s="109"/>
      <c r="J5519" s="110"/>
      <c r="K5519" s="117"/>
      <c r="L5519" s="178"/>
      <c r="M5519" s="178"/>
      <c r="N5519" s="106"/>
      <c r="O5519" s="111"/>
      <c r="P5519" s="111"/>
      <c r="Q5519" s="106"/>
      <c r="R5519" s="106"/>
      <c r="S5519" s="106"/>
      <c r="T5519" s="106"/>
      <c r="U5519" s="106"/>
      <c r="V5519" s="106"/>
      <c r="W5519" s="19"/>
      <c r="X5519" s="2"/>
      <c r="Y5519" s="4"/>
      <c r="Z5519" s="106"/>
      <c r="AA5519" s="114"/>
      <c r="AB5519" s="112"/>
      <c r="AC5519" s="178"/>
      <c r="AD5519" s="11"/>
      <c r="AE5519" s="106"/>
      <c r="AF5519" s="106"/>
      <c r="AG5519" s="106"/>
      <c r="AH5519" s="115"/>
      <c r="AI5519" s="116"/>
      <c r="AO5519" s="26"/>
      <c r="AP5519" s="26"/>
    </row>
    <row r="5520" spans="1:42" ht="15" customHeight="1" x14ac:dyDescent="0.25">
      <c r="A5520" s="105"/>
      <c r="B5520" s="106"/>
      <c r="C5520" s="2"/>
      <c r="D5520" s="2"/>
      <c r="E5520" s="106"/>
      <c r="F5520" s="107"/>
      <c r="G5520" s="108"/>
      <c r="H5520" s="109"/>
      <c r="I5520" s="109"/>
      <c r="J5520" s="110"/>
      <c r="K5520" s="117"/>
      <c r="L5520" s="178"/>
      <c r="M5520" s="178"/>
      <c r="N5520" s="106"/>
      <c r="O5520" s="111"/>
      <c r="P5520" s="111"/>
      <c r="Q5520" s="106"/>
      <c r="R5520" s="106"/>
      <c r="S5520" s="106"/>
      <c r="T5520" s="106"/>
      <c r="U5520" s="106"/>
      <c r="V5520" s="106"/>
      <c r="W5520" s="19"/>
      <c r="X5520" s="2"/>
      <c r="Y5520" s="4"/>
      <c r="Z5520" s="106"/>
      <c r="AA5520" s="114"/>
      <c r="AB5520" s="112"/>
      <c r="AC5520" s="178"/>
      <c r="AD5520" s="11"/>
      <c r="AE5520" s="106"/>
      <c r="AF5520" s="106"/>
      <c r="AG5520" s="106"/>
      <c r="AH5520" s="115"/>
      <c r="AI5520" s="116"/>
      <c r="AO5520" s="26"/>
      <c r="AP5520" s="26"/>
    </row>
    <row r="5521" spans="1:42" ht="15" customHeight="1" x14ac:dyDescent="0.25">
      <c r="A5521" s="105"/>
      <c r="B5521" s="106"/>
      <c r="C5521" s="2"/>
      <c r="D5521" s="2"/>
      <c r="E5521" s="106"/>
      <c r="F5521" s="107"/>
      <c r="G5521" s="108"/>
      <c r="H5521" s="109"/>
      <c r="I5521" s="109"/>
      <c r="J5521" s="110"/>
      <c r="K5521" s="117"/>
      <c r="L5521" s="178"/>
      <c r="M5521" s="178"/>
      <c r="N5521" s="106"/>
      <c r="O5521" s="111"/>
      <c r="P5521" s="111"/>
      <c r="Q5521" s="106"/>
      <c r="R5521" s="106"/>
      <c r="S5521" s="106"/>
      <c r="T5521" s="106"/>
      <c r="U5521" s="106"/>
      <c r="V5521" s="106"/>
      <c r="W5521" s="19"/>
      <c r="X5521" s="2"/>
      <c r="Y5521" s="4"/>
      <c r="Z5521" s="106"/>
      <c r="AA5521" s="114"/>
      <c r="AB5521" s="112"/>
      <c r="AC5521" s="178"/>
      <c r="AD5521" s="11"/>
      <c r="AE5521" s="106"/>
      <c r="AF5521" s="106"/>
      <c r="AG5521" s="106"/>
      <c r="AH5521" s="115"/>
      <c r="AI5521" s="116"/>
      <c r="AO5521" s="26"/>
      <c r="AP5521" s="26"/>
    </row>
    <row r="5522" spans="1:42" ht="15" customHeight="1" x14ac:dyDescent="0.25">
      <c r="A5522" s="105"/>
      <c r="B5522" s="106"/>
      <c r="C5522" s="2"/>
      <c r="D5522" s="2"/>
      <c r="E5522" s="106"/>
      <c r="F5522" s="107"/>
      <c r="G5522" s="108"/>
      <c r="H5522" s="109"/>
      <c r="I5522" s="109"/>
      <c r="J5522" s="110"/>
      <c r="K5522" s="117"/>
      <c r="L5522" s="178"/>
      <c r="M5522" s="178"/>
      <c r="N5522" s="106"/>
      <c r="O5522" s="111"/>
      <c r="P5522" s="111"/>
      <c r="Q5522" s="106"/>
      <c r="R5522" s="106"/>
      <c r="S5522" s="106"/>
      <c r="T5522" s="106"/>
      <c r="U5522" s="106"/>
      <c r="V5522" s="106"/>
      <c r="W5522" s="19"/>
      <c r="X5522" s="2"/>
      <c r="Y5522" s="4"/>
      <c r="Z5522" s="106"/>
      <c r="AA5522" s="114"/>
      <c r="AB5522" s="112"/>
      <c r="AC5522" s="178"/>
      <c r="AD5522" s="11"/>
      <c r="AE5522" s="106"/>
      <c r="AF5522" s="106"/>
      <c r="AG5522" s="106"/>
      <c r="AH5522" s="115"/>
      <c r="AI5522" s="116"/>
      <c r="AO5522" s="26"/>
      <c r="AP5522" s="26"/>
    </row>
    <row r="5523" spans="1:42" ht="15" customHeight="1" x14ac:dyDescent="0.25">
      <c r="A5523" s="105"/>
      <c r="B5523" s="106"/>
      <c r="C5523" s="2"/>
      <c r="D5523" s="2"/>
      <c r="E5523" s="106"/>
      <c r="F5523" s="107"/>
      <c r="G5523" s="108"/>
      <c r="H5523" s="109"/>
      <c r="I5523" s="109"/>
      <c r="J5523" s="110"/>
      <c r="K5523" s="117"/>
      <c r="L5523" s="178"/>
      <c r="M5523" s="178"/>
      <c r="N5523" s="106"/>
      <c r="O5523" s="111"/>
      <c r="P5523" s="111"/>
      <c r="Q5523" s="106"/>
      <c r="R5523" s="106"/>
      <c r="S5523" s="106"/>
      <c r="T5523" s="106"/>
      <c r="U5523" s="106"/>
      <c r="V5523" s="106"/>
      <c r="W5523" s="19"/>
      <c r="X5523" s="2"/>
      <c r="Y5523" s="4"/>
      <c r="Z5523" s="106"/>
      <c r="AA5523" s="114"/>
      <c r="AB5523" s="112"/>
      <c r="AC5523" s="178"/>
      <c r="AD5523" s="11"/>
      <c r="AE5523" s="106"/>
      <c r="AF5523" s="106"/>
      <c r="AG5523" s="106"/>
      <c r="AH5523" s="115"/>
      <c r="AI5523" s="116"/>
      <c r="AO5523" s="26"/>
      <c r="AP5523" s="26"/>
    </row>
    <row r="5524" spans="1:42" ht="15" customHeight="1" x14ac:dyDescent="0.25">
      <c r="A5524" s="183"/>
      <c r="B5524" s="184"/>
      <c r="C5524" s="184"/>
      <c r="D5524" s="184"/>
      <c r="E5524" s="184"/>
      <c r="F5524" s="185"/>
      <c r="G5524" s="186"/>
      <c r="H5524" s="187"/>
      <c r="I5524" s="109"/>
      <c r="J5524" s="188"/>
      <c r="K5524" s="189"/>
      <c r="L5524" s="178"/>
      <c r="M5524" s="190"/>
      <c r="N5524" s="184"/>
      <c r="O5524" s="191"/>
      <c r="P5524" s="191"/>
      <c r="Q5524" s="184"/>
      <c r="R5524" s="184"/>
      <c r="S5524" s="184"/>
      <c r="T5524" s="184"/>
      <c r="U5524" s="184"/>
      <c r="V5524" s="184"/>
      <c r="W5524" s="192"/>
      <c r="X5524" s="184"/>
      <c r="Y5524" s="193"/>
      <c r="Z5524" s="184"/>
      <c r="AA5524" s="193"/>
      <c r="AB5524" s="192"/>
      <c r="AC5524" s="190"/>
      <c r="AD5524" s="11"/>
      <c r="AE5524" s="184"/>
      <c r="AF5524" s="184"/>
      <c r="AG5524" s="184"/>
      <c r="AH5524" s="194"/>
      <c r="AI5524" s="189"/>
      <c r="AO5524" s="26"/>
      <c r="AP5524" s="26"/>
    </row>
    <row r="5525" spans="1:42" ht="15" customHeight="1" x14ac:dyDescent="0.25">
      <c r="A5525" s="105"/>
      <c r="B5525" s="106"/>
      <c r="C5525" s="2"/>
      <c r="D5525" s="2"/>
      <c r="E5525" s="106"/>
      <c r="F5525" s="107"/>
      <c r="G5525" s="108"/>
      <c r="H5525" s="109"/>
      <c r="I5525" s="109"/>
      <c r="J5525" s="110"/>
      <c r="K5525" s="117"/>
      <c r="L5525" s="178"/>
      <c r="M5525" s="178"/>
      <c r="N5525" s="106"/>
      <c r="O5525" s="111"/>
      <c r="P5525" s="111"/>
      <c r="Q5525" s="106"/>
      <c r="R5525" s="106"/>
      <c r="S5525" s="106"/>
      <c r="T5525" s="106"/>
      <c r="U5525" s="106"/>
      <c r="V5525" s="106"/>
      <c r="W5525" s="19"/>
      <c r="X5525" s="2"/>
      <c r="Y5525" s="4"/>
      <c r="Z5525" s="106"/>
      <c r="AA5525" s="114"/>
      <c r="AB5525" s="112"/>
      <c r="AC5525" s="178"/>
      <c r="AD5525" s="11"/>
      <c r="AE5525" s="106"/>
      <c r="AF5525" s="106"/>
      <c r="AG5525" s="106"/>
      <c r="AH5525" s="115"/>
      <c r="AI5525" s="116"/>
      <c r="AO5525" s="26"/>
      <c r="AP5525" s="26"/>
    </row>
    <row r="5526" spans="1:42" ht="15" customHeight="1" x14ac:dyDescent="0.25">
      <c r="A5526" s="105"/>
      <c r="B5526" s="106"/>
      <c r="C5526" s="2"/>
      <c r="D5526" s="2"/>
      <c r="E5526" s="106"/>
      <c r="F5526" s="107"/>
      <c r="G5526" s="108"/>
      <c r="H5526" s="109"/>
      <c r="I5526" s="109"/>
      <c r="J5526" s="110"/>
      <c r="K5526" s="117"/>
      <c r="L5526" s="178"/>
      <c r="M5526" s="178"/>
      <c r="N5526" s="106"/>
      <c r="O5526" s="111"/>
      <c r="P5526" s="111"/>
      <c r="Q5526" s="106"/>
      <c r="R5526" s="106"/>
      <c r="S5526" s="106"/>
      <c r="T5526" s="106"/>
      <c r="U5526" s="106"/>
      <c r="V5526" s="106"/>
      <c r="W5526" s="19"/>
      <c r="X5526" s="2"/>
      <c r="Y5526" s="4"/>
      <c r="Z5526" s="106"/>
      <c r="AA5526" s="114"/>
      <c r="AB5526" s="112"/>
      <c r="AC5526" s="178"/>
      <c r="AD5526" s="11"/>
      <c r="AE5526" s="106"/>
      <c r="AF5526" s="106"/>
      <c r="AG5526" s="106"/>
      <c r="AH5526" s="115"/>
      <c r="AI5526" s="116"/>
      <c r="AO5526" s="26"/>
      <c r="AP5526" s="26"/>
    </row>
    <row r="5527" spans="1:42" ht="15" customHeight="1" x14ac:dyDescent="0.25">
      <c r="A5527" s="105"/>
      <c r="B5527" s="106"/>
      <c r="C5527" s="2"/>
      <c r="D5527" s="2"/>
      <c r="E5527" s="106"/>
      <c r="F5527" s="107"/>
      <c r="G5527" s="108"/>
      <c r="H5527" s="109"/>
      <c r="I5527" s="109"/>
      <c r="J5527" s="110"/>
      <c r="K5527" s="117"/>
      <c r="L5527" s="178"/>
      <c r="M5527" s="178"/>
      <c r="N5527" s="106"/>
      <c r="O5527" s="111"/>
      <c r="P5527" s="111"/>
      <c r="Q5527" s="106"/>
      <c r="R5527" s="106"/>
      <c r="S5527" s="106"/>
      <c r="T5527" s="106"/>
      <c r="U5527" s="106"/>
      <c r="V5527" s="106"/>
      <c r="W5527" s="19"/>
      <c r="X5527" s="2"/>
      <c r="Y5527" s="4"/>
      <c r="Z5527" s="106"/>
      <c r="AA5527" s="114"/>
      <c r="AB5527" s="112"/>
      <c r="AC5527" s="178"/>
      <c r="AD5527" s="11"/>
      <c r="AE5527" s="106"/>
      <c r="AF5527" s="106"/>
      <c r="AG5527" s="106"/>
      <c r="AH5527" s="115"/>
      <c r="AI5527" s="116"/>
      <c r="AO5527" s="26"/>
      <c r="AP5527" s="26"/>
    </row>
    <row r="5528" spans="1:42" ht="15" customHeight="1" x14ac:dyDescent="0.25">
      <c r="A5528" s="105"/>
      <c r="B5528" s="106"/>
      <c r="C5528" s="2"/>
      <c r="D5528" s="2"/>
      <c r="E5528" s="106"/>
      <c r="F5528" s="107"/>
      <c r="G5528" s="108"/>
      <c r="H5528" s="109"/>
      <c r="I5528" s="109"/>
      <c r="J5528" s="110"/>
      <c r="K5528" s="117"/>
      <c r="L5528" s="178"/>
      <c r="M5528" s="178"/>
      <c r="N5528" s="106"/>
      <c r="O5528" s="111"/>
      <c r="P5528" s="111"/>
      <c r="Q5528" s="106"/>
      <c r="R5528" s="106"/>
      <c r="S5528" s="106"/>
      <c r="T5528" s="106"/>
      <c r="U5528" s="106"/>
      <c r="V5528" s="106"/>
      <c r="W5528" s="19"/>
      <c r="X5528" s="2"/>
      <c r="Y5528" s="4"/>
      <c r="Z5528" s="106"/>
      <c r="AA5528" s="114"/>
      <c r="AB5528" s="112"/>
      <c r="AC5528" s="178"/>
      <c r="AD5528" s="11"/>
      <c r="AE5528" s="106"/>
      <c r="AF5528" s="106"/>
      <c r="AG5528" s="106"/>
      <c r="AH5528" s="115"/>
      <c r="AI5528" s="116"/>
      <c r="AO5528" s="26"/>
      <c r="AP5528" s="26"/>
    </row>
    <row r="5529" spans="1:42" ht="15" customHeight="1" x14ac:dyDescent="0.25">
      <c r="A5529" s="105"/>
      <c r="B5529" s="106"/>
      <c r="C5529" s="2"/>
      <c r="D5529" s="2"/>
      <c r="E5529" s="106"/>
      <c r="F5529" s="107"/>
      <c r="G5529" s="108"/>
      <c r="H5529" s="109"/>
      <c r="I5529" s="109"/>
      <c r="J5529" s="110"/>
      <c r="K5529" s="117"/>
      <c r="L5529" s="178"/>
      <c r="M5529" s="178"/>
      <c r="N5529" s="106"/>
      <c r="O5529" s="111"/>
      <c r="P5529" s="111"/>
      <c r="Q5529" s="106"/>
      <c r="R5529" s="106"/>
      <c r="S5529" s="106"/>
      <c r="T5529" s="106"/>
      <c r="U5529" s="106"/>
      <c r="V5529" s="106"/>
      <c r="W5529" s="19"/>
      <c r="X5529" s="2"/>
      <c r="Y5529" s="4"/>
      <c r="Z5529" s="106"/>
      <c r="AA5529" s="114"/>
      <c r="AB5529" s="112"/>
      <c r="AC5529" s="178"/>
      <c r="AD5529" s="11"/>
      <c r="AE5529" s="106"/>
      <c r="AF5529" s="106"/>
      <c r="AG5529" s="106"/>
      <c r="AH5529" s="115"/>
      <c r="AI5529" s="116"/>
      <c r="AO5529" s="26"/>
      <c r="AP5529" s="26"/>
    </row>
    <row r="5530" spans="1:42" ht="15" customHeight="1" x14ac:dyDescent="0.25">
      <c r="A5530" s="105"/>
      <c r="B5530" s="106"/>
      <c r="C5530" s="2"/>
      <c r="D5530" s="2"/>
      <c r="E5530" s="106"/>
      <c r="F5530" s="107"/>
      <c r="G5530" s="108"/>
      <c r="H5530" s="109"/>
      <c r="I5530" s="109"/>
      <c r="J5530" s="110"/>
      <c r="K5530" s="117"/>
      <c r="L5530" s="178"/>
      <c r="M5530" s="178"/>
      <c r="N5530" s="106"/>
      <c r="O5530" s="111"/>
      <c r="P5530" s="111"/>
      <c r="Q5530" s="106"/>
      <c r="R5530" s="106"/>
      <c r="S5530" s="106"/>
      <c r="T5530" s="106"/>
      <c r="U5530" s="106"/>
      <c r="V5530" s="106"/>
      <c r="W5530" s="19"/>
      <c r="X5530" s="2"/>
      <c r="Y5530" s="4"/>
      <c r="Z5530" s="106"/>
      <c r="AA5530" s="114"/>
      <c r="AB5530" s="112"/>
      <c r="AC5530" s="178"/>
      <c r="AD5530" s="11"/>
      <c r="AE5530" s="106"/>
      <c r="AF5530" s="106"/>
      <c r="AG5530" s="106"/>
      <c r="AH5530" s="115"/>
      <c r="AI5530" s="116"/>
      <c r="AO5530" s="26"/>
      <c r="AP5530" s="26"/>
    </row>
    <row r="5531" spans="1:42" ht="15" customHeight="1" x14ac:dyDescent="0.25">
      <c r="A5531" s="105"/>
      <c r="B5531" s="106"/>
      <c r="C5531" s="2"/>
      <c r="D5531" s="2"/>
      <c r="E5531" s="106"/>
      <c r="F5531" s="107"/>
      <c r="G5531" s="108"/>
      <c r="H5531" s="109"/>
      <c r="I5531" s="109"/>
      <c r="J5531" s="110"/>
      <c r="K5531" s="117"/>
      <c r="L5531" s="178"/>
      <c r="M5531" s="178"/>
      <c r="N5531" s="106"/>
      <c r="O5531" s="111"/>
      <c r="P5531" s="111"/>
      <c r="Q5531" s="106"/>
      <c r="R5531" s="106"/>
      <c r="S5531" s="106"/>
      <c r="T5531" s="106"/>
      <c r="U5531" s="106"/>
      <c r="V5531" s="106"/>
      <c r="W5531" s="19"/>
      <c r="X5531" s="2"/>
      <c r="Y5531" s="4"/>
      <c r="Z5531" s="106"/>
      <c r="AA5531" s="114"/>
      <c r="AB5531" s="112"/>
      <c r="AC5531" s="178"/>
      <c r="AD5531" s="11"/>
      <c r="AE5531" s="106"/>
      <c r="AF5531" s="106"/>
      <c r="AG5531" s="106"/>
      <c r="AH5531" s="115"/>
      <c r="AI5531" s="116"/>
      <c r="AO5531" s="26"/>
      <c r="AP5531" s="26"/>
    </row>
    <row r="5532" spans="1:42" ht="15" customHeight="1" x14ac:dyDescent="0.25">
      <c r="A5532" s="105"/>
      <c r="B5532" s="106"/>
      <c r="C5532" s="2"/>
      <c r="D5532" s="2"/>
      <c r="E5532" s="106"/>
      <c r="F5532" s="107"/>
      <c r="G5532" s="108"/>
      <c r="H5532" s="109"/>
      <c r="I5532" s="109"/>
      <c r="J5532" s="110"/>
      <c r="K5532" s="117"/>
      <c r="L5532" s="178"/>
      <c r="M5532" s="178"/>
      <c r="N5532" s="106"/>
      <c r="O5532" s="111"/>
      <c r="P5532" s="111"/>
      <c r="Q5532" s="106"/>
      <c r="R5532" s="106"/>
      <c r="S5532" s="106"/>
      <c r="T5532" s="106"/>
      <c r="U5532" s="106"/>
      <c r="V5532" s="106"/>
      <c r="W5532" s="19"/>
      <c r="X5532" s="2"/>
      <c r="Y5532" s="4"/>
      <c r="Z5532" s="106"/>
      <c r="AA5532" s="114"/>
      <c r="AB5532" s="112"/>
      <c r="AC5532" s="178"/>
      <c r="AD5532" s="11"/>
      <c r="AE5532" s="106"/>
      <c r="AF5532" s="106"/>
      <c r="AG5532" s="106"/>
      <c r="AH5532" s="115"/>
      <c r="AI5532" s="116"/>
      <c r="AO5532" s="26"/>
      <c r="AP5532" s="26"/>
    </row>
    <row r="5533" spans="1:42" ht="15" customHeight="1" x14ac:dyDescent="0.25">
      <c r="A5533" s="105"/>
      <c r="B5533" s="106"/>
      <c r="C5533" s="2"/>
      <c r="D5533" s="2"/>
      <c r="E5533" s="106"/>
      <c r="F5533" s="107"/>
      <c r="G5533" s="108"/>
      <c r="H5533" s="109"/>
      <c r="I5533" s="109"/>
      <c r="J5533" s="110"/>
      <c r="K5533" s="117"/>
      <c r="L5533" s="178"/>
      <c r="M5533" s="178"/>
      <c r="N5533" s="106"/>
      <c r="O5533" s="111"/>
      <c r="P5533" s="111"/>
      <c r="Q5533" s="106"/>
      <c r="R5533" s="106"/>
      <c r="S5533" s="106"/>
      <c r="T5533" s="106"/>
      <c r="U5533" s="106"/>
      <c r="V5533" s="106"/>
      <c r="W5533" s="19"/>
      <c r="X5533" s="2"/>
      <c r="Y5533" s="4"/>
      <c r="Z5533" s="106"/>
      <c r="AA5533" s="114"/>
      <c r="AB5533" s="112"/>
      <c r="AC5533" s="178"/>
      <c r="AD5533" s="11"/>
      <c r="AE5533" s="106"/>
      <c r="AF5533" s="106"/>
      <c r="AG5533" s="106"/>
      <c r="AH5533" s="115"/>
      <c r="AI5533" s="116"/>
      <c r="AO5533" s="26"/>
      <c r="AP5533" s="26"/>
    </row>
    <row r="5534" spans="1:42" ht="15" customHeight="1" x14ac:dyDescent="0.25">
      <c r="A5534" s="105"/>
      <c r="B5534" s="106"/>
      <c r="C5534" s="2"/>
      <c r="D5534" s="2"/>
      <c r="E5534" s="106"/>
      <c r="F5534" s="107"/>
      <c r="G5534" s="108"/>
      <c r="H5534" s="109"/>
      <c r="I5534" s="109"/>
      <c r="J5534" s="110"/>
      <c r="K5534" s="117"/>
      <c r="L5534" s="178"/>
      <c r="M5534" s="178"/>
      <c r="N5534" s="106"/>
      <c r="O5534" s="111"/>
      <c r="P5534" s="111"/>
      <c r="Q5534" s="106"/>
      <c r="R5534" s="106"/>
      <c r="S5534" s="106"/>
      <c r="T5534" s="106"/>
      <c r="U5534" s="106"/>
      <c r="V5534" s="106"/>
      <c r="W5534" s="19"/>
      <c r="X5534" s="2"/>
      <c r="Y5534" s="4"/>
      <c r="Z5534" s="106"/>
      <c r="AA5534" s="114"/>
      <c r="AB5534" s="112"/>
      <c r="AC5534" s="178"/>
      <c r="AD5534" s="11"/>
      <c r="AE5534" s="106"/>
      <c r="AF5534" s="106"/>
      <c r="AG5534" s="106"/>
      <c r="AH5534" s="115"/>
      <c r="AI5534" s="116"/>
      <c r="AO5534" s="26"/>
      <c r="AP5534" s="26"/>
    </row>
    <row r="5535" spans="1:42" ht="15" customHeight="1" x14ac:dyDescent="0.25">
      <c r="A5535" s="105"/>
      <c r="B5535" s="106"/>
      <c r="C5535" s="2"/>
      <c r="D5535" s="2"/>
      <c r="E5535" s="106"/>
      <c r="F5535" s="107"/>
      <c r="G5535" s="108"/>
      <c r="H5535" s="109"/>
      <c r="I5535" s="109"/>
      <c r="J5535" s="110"/>
      <c r="K5535" s="117"/>
      <c r="L5535" s="178"/>
      <c r="M5535" s="178"/>
      <c r="N5535" s="106"/>
      <c r="O5535" s="111"/>
      <c r="P5535" s="111"/>
      <c r="Q5535" s="106"/>
      <c r="R5535" s="106"/>
      <c r="S5535" s="106"/>
      <c r="T5535" s="106"/>
      <c r="U5535" s="106"/>
      <c r="V5535" s="106"/>
      <c r="W5535" s="19"/>
      <c r="X5535" s="2"/>
      <c r="Y5535" s="4"/>
      <c r="Z5535" s="106"/>
      <c r="AA5535" s="114"/>
      <c r="AB5535" s="112"/>
      <c r="AC5535" s="178"/>
      <c r="AD5535" s="11"/>
      <c r="AE5535" s="106"/>
      <c r="AF5535" s="106"/>
      <c r="AG5535" s="106"/>
      <c r="AH5535" s="115"/>
      <c r="AI5535" s="116"/>
      <c r="AO5535" s="26"/>
      <c r="AP5535" s="26"/>
    </row>
    <row r="5536" spans="1:42" ht="15" customHeight="1" x14ac:dyDescent="0.25">
      <c r="A5536" s="105"/>
      <c r="B5536" s="106"/>
      <c r="C5536" s="2"/>
      <c r="D5536" s="2"/>
      <c r="E5536" s="106"/>
      <c r="F5536" s="107"/>
      <c r="G5536" s="108"/>
      <c r="H5536" s="109"/>
      <c r="I5536" s="109"/>
      <c r="J5536" s="110"/>
      <c r="K5536" s="117"/>
      <c r="L5536" s="178"/>
      <c r="M5536" s="178"/>
      <c r="N5536" s="106"/>
      <c r="O5536" s="111"/>
      <c r="P5536" s="111"/>
      <c r="Q5536" s="106"/>
      <c r="R5536" s="106"/>
      <c r="S5536" s="106"/>
      <c r="T5536" s="106"/>
      <c r="U5536" s="106"/>
      <c r="V5536" s="106"/>
      <c r="W5536" s="19"/>
      <c r="X5536" s="2"/>
      <c r="Y5536" s="4"/>
      <c r="Z5536" s="106"/>
      <c r="AA5536" s="114"/>
      <c r="AB5536" s="112"/>
      <c r="AC5536" s="178"/>
      <c r="AD5536" s="11"/>
      <c r="AE5536" s="106"/>
      <c r="AF5536" s="106"/>
      <c r="AG5536" s="106"/>
      <c r="AH5536" s="115"/>
      <c r="AI5536" s="116"/>
      <c r="AO5536" s="26"/>
      <c r="AP5536" s="26"/>
    </row>
    <row r="5537" spans="1:42" ht="15" customHeight="1" x14ac:dyDescent="0.25">
      <c r="A5537" s="105"/>
      <c r="B5537" s="106"/>
      <c r="C5537" s="2"/>
      <c r="D5537" s="2"/>
      <c r="E5537" s="106"/>
      <c r="F5537" s="107"/>
      <c r="G5537" s="108"/>
      <c r="H5537" s="109"/>
      <c r="I5537" s="109"/>
      <c r="J5537" s="110"/>
      <c r="K5537" s="117"/>
      <c r="L5537" s="178"/>
      <c r="M5537" s="178"/>
      <c r="N5537" s="106"/>
      <c r="O5537" s="111"/>
      <c r="P5537" s="111"/>
      <c r="Q5537" s="106"/>
      <c r="R5537" s="106"/>
      <c r="S5537" s="106"/>
      <c r="T5537" s="106"/>
      <c r="U5537" s="106"/>
      <c r="V5537" s="106"/>
      <c r="W5537" s="19"/>
      <c r="X5537" s="2"/>
      <c r="Y5537" s="4"/>
      <c r="Z5537" s="106"/>
      <c r="AA5537" s="114"/>
      <c r="AB5537" s="112"/>
      <c r="AC5537" s="178"/>
      <c r="AD5537" s="11"/>
      <c r="AE5537" s="106"/>
      <c r="AF5537" s="106"/>
      <c r="AG5537" s="106"/>
      <c r="AH5537" s="115"/>
      <c r="AI5537" s="116"/>
      <c r="AO5537" s="26"/>
      <c r="AP5537" s="26"/>
    </row>
    <row r="5538" spans="1:42" ht="15" customHeight="1" x14ac:dyDescent="0.25">
      <c r="A5538" s="105"/>
      <c r="B5538" s="106"/>
      <c r="C5538" s="2"/>
      <c r="D5538" s="2"/>
      <c r="E5538" s="106"/>
      <c r="F5538" s="107"/>
      <c r="G5538" s="108"/>
      <c r="H5538" s="109"/>
      <c r="I5538" s="109"/>
      <c r="J5538" s="110"/>
      <c r="K5538" s="117"/>
      <c r="L5538" s="178"/>
      <c r="M5538" s="178"/>
      <c r="N5538" s="106"/>
      <c r="O5538" s="111"/>
      <c r="P5538" s="111"/>
      <c r="Q5538" s="106"/>
      <c r="R5538" s="106"/>
      <c r="S5538" s="106"/>
      <c r="T5538" s="106"/>
      <c r="U5538" s="106"/>
      <c r="V5538" s="106"/>
      <c r="W5538" s="19"/>
      <c r="X5538" s="2"/>
      <c r="Y5538" s="4"/>
      <c r="Z5538" s="106"/>
      <c r="AA5538" s="114"/>
      <c r="AB5538" s="112"/>
      <c r="AC5538" s="178"/>
      <c r="AD5538" s="11"/>
      <c r="AE5538" s="106"/>
      <c r="AF5538" s="106"/>
      <c r="AG5538" s="106"/>
      <c r="AH5538" s="115"/>
      <c r="AI5538" s="116"/>
      <c r="AO5538" s="26"/>
      <c r="AP5538" s="26"/>
    </row>
    <row r="5539" spans="1:42" ht="15" customHeight="1" x14ac:dyDescent="0.25">
      <c r="A5539" s="105"/>
      <c r="B5539" s="106"/>
      <c r="C5539" s="2"/>
      <c r="D5539" s="2"/>
      <c r="E5539" s="106"/>
      <c r="F5539" s="107"/>
      <c r="G5539" s="108"/>
      <c r="H5539" s="109"/>
      <c r="I5539" s="109"/>
      <c r="J5539" s="110"/>
      <c r="K5539" s="117"/>
      <c r="L5539" s="178"/>
      <c r="M5539" s="178"/>
      <c r="N5539" s="106"/>
      <c r="O5539" s="111"/>
      <c r="P5539" s="111"/>
      <c r="Q5539" s="106"/>
      <c r="R5539" s="106"/>
      <c r="S5539" s="106"/>
      <c r="T5539" s="106"/>
      <c r="U5539" s="106"/>
      <c r="V5539" s="106"/>
      <c r="W5539" s="19"/>
      <c r="X5539" s="2"/>
      <c r="Y5539" s="4"/>
      <c r="Z5539" s="106"/>
      <c r="AA5539" s="114"/>
      <c r="AB5539" s="112"/>
      <c r="AC5539" s="178"/>
      <c r="AD5539" s="11"/>
      <c r="AE5539" s="106"/>
      <c r="AF5539" s="106"/>
      <c r="AG5539" s="106"/>
      <c r="AH5539" s="115"/>
      <c r="AI5539" s="116"/>
      <c r="AO5539" s="26"/>
      <c r="AP5539" s="26"/>
    </row>
    <row r="5540" spans="1:42" ht="15" customHeight="1" x14ac:dyDescent="0.25">
      <c r="A5540" s="105"/>
      <c r="B5540" s="106"/>
      <c r="C5540" s="2"/>
      <c r="D5540" s="2"/>
      <c r="E5540" s="106"/>
      <c r="F5540" s="107"/>
      <c r="G5540" s="108"/>
      <c r="H5540" s="109"/>
      <c r="I5540" s="109"/>
      <c r="J5540" s="110"/>
      <c r="K5540" s="117"/>
      <c r="L5540" s="178"/>
      <c r="M5540" s="178"/>
      <c r="N5540" s="106"/>
      <c r="O5540" s="111"/>
      <c r="P5540" s="111"/>
      <c r="Q5540" s="106"/>
      <c r="R5540" s="106"/>
      <c r="S5540" s="106"/>
      <c r="T5540" s="106"/>
      <c r="U5540" s="106"/>
      <c r="V5540" s="106"/>
      <c r="W5540" s="19"/>
      <c r="X5540" s="2"/>
      <c r="Y5540" s="4"/>
      <c r="Z5540" s="106"/>
      <c r="AA5540" s="114"/>
      <c r="AB5540" s="112"/>
      <c r="AC5540" s="178"/>
      <c r="AD5540" s="11"/>
      <c r="AE5540" s="106"/>
      <c r="AF5540" s="106"/>
      <c r="AG5540" s="106"/>
      <c r="AH5540" s="115"/>
      <c r="AI5540" s="116"/>
      <c r="AO5540" s="26"/>
      <c r="AP5540" s="26"/>
    </row>
    <row r="5541" spans="1:42" ht="15" customHeight="1" x14ac:dyDescent="0.25">
      <c r="A5541" s="105"/>
      <c r="B5541" s="106"/>
      <c r="C5541" s="2"/>
      <c r="D5541" s="2"/>
      <c r="E5541" s="106"/>
      <c r="F5541" s="107"/>
      <c r="G5541" s="108"/>
      <c r="H5541" s="109"/>
      <c r="I5541" s="109"/>
      <c r="J5541" s="110"/>
      <c r="K5541" s="117"/>
      <c r="L5541" s="178"/>
      <c r="M5541" s="178"/>
      <c r="N5541" s="106"/>
      <c r="O5541" s="111"/>
      <c r="P5541" s="111"/>
      <c r="Q5541" s="106"/>
      <c r="R5541" s="106"/>
      <c r="S5541" s="106"/>
      <c r="T5541" s="106"/>
      <c r="U5541" s="106"/>
      <c r="V5541" s="106"/>
      <c r="W5541" s="19"/>
      <c r="X5541" s="2"/>
      <c r="Y5541" s="4"/>
      <c r="Z5541" s="106"/>
      <c r="AA5541" s="114"/>
      <c r="AB5541" s="112"/>
      <c r="AC5541" s="178"/>
      <c r="AD5541" s="11"/>
      <c r="AE5541" s="106"/>
      <c r="AF5541" s="106"/>
      <c r="AG5541" s="106"/>
      <c r="AH5541" s="115"/>
      <c r="AI5541" s="116"/>
      <c r="AO5541" s="26"/>
      <c r="AP5541" s="26"/>
    </row>
    <row r="5542" spans="1:42" ht="15" customHeight="1" x14ac:dyDescent="0.25">
      <c r="A5542" s="105"/>
      <c r="B5542" s="106"/>
      <c r="C5542" s="2"/>
      <c r="D5542" s="2"/>
      <c r="E5542" s="106"/>
      <c r="F5542" s="107"/>
      <c r="G5542" s="108"/>
      <c r="H5542" s="109"/>
      <c r="I5542" s="109"/>
      <c r="J5542" s="110"/>
      <c r="K5542" s="117"/>
      <c r="L5542" s="178"/>
      <c r="M5542" s="178"/>
      <c r="N5542" s="106"/>
      <c r="O5542" s="111"/>
      <c r="P5542" s="111"/>
      <c r="Q5542" s="106"/>
      <c r="R5542" s="106"/>
      <c r="S5542" s="106"/>
      <c r="T5542" s="106"/>
      <c r="U5542" s="106"/>
      <c r="V5542" s="106"/>
      <c r="W5542" s="19"/>
      <c r="X5542" s="2"/>
      <c r="Y5542" s="4"/>
      <c r="Z5542" s="106"/>
      <c r="AA5542" s="114"/>
      <c r="AB5542" s="112"/>
      <c r="AC5542" s="178"/>
      <c r="AD5542" s="11"/>
      <c r="AE5542" s="106"/>
      <c r="AF5542" s="106"/>
      <c r="AG5542" s="106"/>
      <c r="AH5542" s="115"/>
      <c r="AI5542" s="116"/>
      <c r="AO5542" s="26"/>
      <c r="AP5542" s="26"/>
    </row>
    <row r="5543" spans="1:42" ht="15" customHeight="1" x14ac:dyDescent="0.25">
      <c r="A5543" s="105"/>
      <c r="B5543" s="106"/>
      <c r="C5543" s="2"/>
      <c r="D5543" s="2"/>
      <c r="E5543" s="106"/>
      <c r="F5543" s="107"/>
      <c r="G5543" s="108"/>
      <c r="H5543" s="109"/>
      <c r="I5543" s="109"/>
      <c r="J5543" s="110"/>
      <c r="K5543" s="117"/>
      <c r="L5543" s="178"/>
      <c r="M5543" s="178"/>
      <c r="N5543" s="106"/>
      <c r="O5543" s="111"/>
      <c r="P5543" s="111"/>
      <c r="Q5543" s="106"/>
      <c r="R5543" s="106"/>
      <c r="S5543" s="106"/>
      <c r="T5543" s="106"/>
      <c r="U5543" s="106"/>
      <c r="V5543" s="106"/>
      <c r="W5543" s="19"/>
      <c r="X5543" s="2"/>
      <c r="Y5543" s="4"/>
      <c r="Z5543" s="106"/>
      <c r="AA5543" s="114"/>
      <c r="AB5543" s="112"/>
      <c r="AC5543" s="178"/>
      <c r="AD5543" s="11"/>
      <c r="AE5543" s="106"/>
      <c r="AF5543" s="106"/>
      <c r="AG5543" s="106"/>
      <c r="AH5543" s="115"/>
      <c r="AI5543" s="116"/>
      <c r="AO5543" s="26"/>
      <c r="AP5543" s="26"/>
    </row>
    <row r="5544" spans="1:42" ht="15" customHeight="1" x14ac:dyDescent="0.25">
      <c r="A5544" s="105"/>
      <c r="B5544" s="106"/>
      <c r="C5544" s="2"/>
      <c r="D5544" s="2"/>
      <c r="E5544" s="106"/>
      <c r="F5544" s="107"/>
      <c r="G5544" s="108"/>
      <c r="H5544" s="109"/>
      <c r="I5544" s="109"/>
      <c r="J5544" s="110"/>
      <c r="K5544" s="117"/>
      <c r="L5544" s="178"/>
      <c r="M5544" s="178"/>
      <c r="N5544" s="106"/>
      <c r="O5544" s="111"/>
      <c r="P5544" s="111"/>
      <c r="Q5544" s="106"/>
      <c r="R5544" s="106"/>
      <c r="S5544" s="106"/>
      <c r="T5544" s="106"/>
      <c r="U5544" s="106"/>
      <c r="V5544" s="106"/>
      <c r="W5544" s="19"/>
      <c r="X5544" s="2"/>
      <c r="Y5544" s="4"/>
      <c r="Z5544" s="106"/>
      <c r="AA5544" s="114"/>
      <c r="AB5544" s="112"/>
      <c r="AC5544" s="178"/>
      <c r="AD5544" s="11"/>
      <c r="AE5544" s="106"/>
      <c r="AF5544" s="106"/>
      <c r="AG5544" s="106"/>
      <c r="AH5544" s="115"/>
      <c r="AI5544" s="116"/>
      <c r="AO5544" s="26"/>
      <c r="AP5544" s="26"/>
    </row>
    <row r="5545" spans="1:42" ht="15" customHeight="1" x14ac:dyDescent="0.25">
      <c r="A5545" s="105"/>
      <c r="B5545" s="106"/>
      <c r="C5545" s="2"/>
      <c r="D5545" s="2"/>
      <c r="E5545" s="106"/>
      <c r="F5545" s="107"/>
      <c r="G5545" s="108"/>
      <c r="H5545" s="109"/>
      <c r="I5545" s="109"/>
      <c r="J5545" s="110"/>
      <c r="K5545" s="117"/>
      <c r="L5545" s="178"/>
      <c r="M5545" s="178"/>
      <c r="N5545" s="106"/>
      <c r="O5545" s="111"/>
      <c r="P5545" s="111"/>
      <c r="Q5545" s="106"/>
      <c r="R5545" s="106"/>
      <c r="S5545" s="106"/>
      <c r="T5545" s="106"/>
      <c r="U5545" s="106"/>
      <c r="V5545" s="106"/>
      <c r="W5545" s="19"/>
      <c r="X5545" s="2"/>
      <c r="Y5545" s="4"/>
      <c r="Z5545" s="106"/>
      <c r="AA5545" s="114"/>
      <c r="AB5545" s="112"/>
      <c r="AC5545" s="178"/>
      <c r="AD5545" s="11"/>
      <c r="AE5545" s="106"/>
      <c r="AF5545" s="106"/>
      <c r="AG5545" s="106"/>
      <c r="AH5545" s="115"/>
      <c r="AI5545" s="116"/>
      <c r="AO5545" s="26"/>
      <c r="AP5545" s="26"/>
    </row>
    <row r="5546" spans="1:42" ht="15" customHeight="1" x14ac:dyDescent="0.25">
      <c r="A5546" s="105"/>
      <c r="B5546" s="106"/>
      <c r="C5546" s="2"/>
      <c r="D5546" s="2"/>
      <c r="E5546" s="106"/>
      <c r="F5546" s="107"/>
      <c r="G5546" s="108"/>
      <c r="H5546" s="109"/>
      <c r="I5546" s="109"/>
      <c r="J5546" s="110"/>
      <c r="K5546" s="117"/>
      <c r="L5546" s="178"/>
      <c r="M5546" s="178"/>
      <c r="N5546" s="106"/>
      <c r="O5546" s="111"/>
      <c r="P5546" s="111"/>
      <c r="Q5546" s="106"/>
      <c r="R5546" s="106"/>
      <c r="S5546" s="106"/>
      <c r="T5546" s="106"/>
      <c r="U5546" s="106"/>
      <c r="V5546" s="106"/>
      <c r="W5546" s="19"/>
      <c r="X5546" s="2"/>
      <c r="Y5546" s="4"/>
      <c r="Z5546" s="106"/>
      <c r="AA5546" s="114"/>
      <c r="AB5546" s="112"/>
      <c r="AC5546" s="178"/>
      <c r="AD5546" s="11"/>
      <c r="AE5546" s="106"/>
      <c r="AF5546" s="106"/>
      <c r="AG5546" s="106"/>
      <c r="AH5546" s="115"/>
      <c r="AI5546" s="116"/>
      <c r="AO5546" s="26"/>
      <c r="AP5546" s="26"/>
    </row>
    <row r="5547" spans="1:42" ht="15" customHeight="1" x14ac:dyDescent="0.25">
      <c r="A5547" s="105"/>
      <c r="B5547" s="106"/>
      <c r="C5547" s="2"/>
      <c r="D5547" s="2"/>
      <c r="E5547" s="106"/>
      <c r="F5547" s="107"/>
      <c r="G5547" s="108"/>
      <c r="H5547" s="109"/>
      <c r="I5547" s="109"/>
      <c r="J5547" s="110"/>
      <c r="K5547" s="117"/>
      <c r="L5547" s="178"/>
      <c r="M5547" s="178"/>
      <c r="N5547" s="106"/>
      <c r="O5547" s="111"/>
      <c r="P5547" s="111"/>
      <c r="Q5547" s="106"/>
      <c r="R5547" s="106"/>
      <c r="S5547" s="106"/>
      <c r="T5547" s="106"/>
      <c r="U5547" s="106"/>
      <c r="V5547" s="106"/>
      <c r="W5547" s="19"/>
      <c r="X5547" s="2"/>
      <c r="Y5547" s="4"/>
      <c r="Z5547" s="106"/>
      <c r="AA5547" s="114"/>
      <c r="AB5547" s="112"/>
      <c r="AC5547" s="178"/>
      <c r="AD5547" s="11"/>
      <c r="AE5547" s="106"/>
      <c r="AF5547" s="106"/>
      <c r="AG5547" s="106"/>
      <c r="AH5547" s="115"/>
      <c r="AI5547" s="116"/>
      <c r="AO5547" s="26"/>
      <c r="AP5547" s="26"/>
    </row>
    <row r="5548" spans="1:42" ht="15" customHeight="1" x14ac:dyDescent="0.25">
      <c r="A5548" s="105"/>
      <c r="B5548" s="106"/>
      <c r="C5548" s="2"/>
      <c r="D5548" s="2"/>
      <c r="E5548" s="106"/>
      <c r="F5548" s="107"/>
      <c r="G5548" s="108"/>
      <c r="H5548" s="109"/>
      <c r="I5548" s="109"/>
      <c r="J5548" s="110"/>
      <c r="K5548" s="117"/>
      <c r="L5548" s="178"/>
      <c r="M5548" s="178"/>
      <c r="N5548" s="106"/>
      <c r="O5548" s="111"/>
      <c r="P5548" s="111"/>
      <c r="Q5548" s="106"/>
      <c r="R5548" s="106"/>
      <c r="S5548" s="106"/>
      <c r="T5548" s="106"/>
      <c r="U5548" s="106"/>
      <c r="V5548" s="106"/>
      <c r="W5548" s="19"/>
      <c r="X5548" s="2"/>
      <c r="Y5548" s="4"/>
      <c r="Z5548" s="106"/>
      <c r="AA5548" s="114"/>
      <c r="AB5548" s="112"/>
      <c r="AC5548" s="178"/>
      <c r="AD5548" s="11"/>
      <c r="AE5548" s="106"/>
      <c r="AF5548" s="106"/>
      <c r="AG5548" s="106"/>
      <c r="AH5548" s="115"/>
      <c r="AI5548" s="116"/>
      <c r="AO5548" s="26"/>
      <c r="AP5548" s="26"/>
    </row>
    <row r="5549" spans="1:42" ht="15" customHeight="1" x14ac:dyDescent="0.25">
      <c r="A5549" s="105"/>
      <c r="B5549" s="106"/>
      <c r="C5549" s="2"/>
      <c r="D5549" s="2"/>
      <c r="E5549" s="106"/>
      <c r="F5549" s="107"/>
      <c r="G5549" s="108"/>
      <c r="H5549" s="109"/>
      <c r="I5549" s="109"/>
      <c r="J5549" s="110"/>
      <c r="K5549" s="117"/>
      <c r="L5549" s="178"/>
      <c r="M5549" s="178"/>
      <c r="N5549" s="106"/>
      <c r="O5549" s="111"/>
      <c r="P5549" s="111"/>
      <c r="Q5549" s="106"/>
      <c r="R5549" s="106"/>
      <c r="S5549" s="106"/>
      <c r="T5549" s="106"/>
      <c r="U5549" s="106"/>
      <c r="V5549" s="106"/>
      <c r="W5549" s="19"/>
      <c r="X5549" s="2"/>
      <c r="Y5549" s="4"/>
      <c r="Z5549" s="106"/>
      <c r="AA5549" s="114"/>
      <c r="AB5549" s="112"/>
      <c r="AC5549" s="178"/>
      <c r="AD5549" s="11"/>
      <c r="AE5549" s="106"/>
      <c r="AF5549" s="106"/>
      <c r="AG5549" s="106"/>
      <c r="AH5549" s="115"/>
      <c r="AI5549" s="116"/>
      <c r="AO5549" s="26"/>
      <c r="AP5549" s="26"/>
    </row>
    <row r="5550" spans="1:42" ht="15" customHeight="1" x14ac:dyDescent="0.25">
      <c r="A5550" s="105"/>
      <c r="B5550" s="106"/>
      <c r="C5550" s="2"/>
      <c r="D5550" s="2"/>
      <c r="E5550" s="106"/>
      <c r="F5550" s="107"/>
      <c r="G5550" s="108"/>
      <c r="H5550" s="109"/>
      <c r="I5550" s="109"/>
      <c r="J5550" s="110"/>
      <c r="K5550" s="117"/>
      <c r="L5550" s="178"/>
      <c r="M5550" s="178"/>
      <c r="N5550" s="106"/>
      <c r="O5550" s="111"/>
      <c r="P5550" s="111"/>
      <c r="Q5550" s="106"/>
      <c r="R5550" s="106"/>
      <c r="S5550" s="106"/>
      <c r="T5550" s="106"/>
      <c r="U5550" s="106"/>
      <c r="V5550" s="106"/>
      <c r="W5550" s="19"/>
      <c r="X5550" s="2"/>
      <c r="Y5550" s="4"/>
      <c r="Z5550" s="106"/>
      <c r="AA5550" s="114"/>
      <c r="AB5550" s="112"/>
      <c r="AC5550" s="178"/>
      <c r="AD5550" s="11"/>
      <c r="AE5550" s="106"/>
      <c r="AF5550" s="106"/>
      <c r="AG5550" s="106"/>
      <c r="AH5550" s="115"/>
      <c r="AI5550" s="116"/>
      <c r="AO5550" s="26"/>
      <c r="AP5550" s="26"/>
    </row>
    <row r="5551" spans="1:42" ht="15" customHeight="1" x14ac:dyDescent="0.25">
      <c r="A5551" s="105"/>
      <c r="B5551" s="106"/>
      <c r="C5551" s="2"/>
      <c r="D5551" s="2"/>
      <c r="E5551" s="106"/>
      <c r="F5551" s="107"/>
      <c r="G5551" s="108"/>
      <c r="H5551" s="109"/>
      <c r="I5551" s="109"/>
      <c r="J5551" s="110"/>
      <c r="K5551" s="117"/>
      <c r="L5551" s="178"/>
      <c r="M5551" s="178"/>
      <c r="N5551" s="106"/>
      <c r="O5551" s="111"/>
      <c r="P5551" s="111"/>
      <c r="Q5551" s="106"/>
      <c r="R5551" s="106"/>
      <c r="S5551" s="106"/>
      <c r="T5551" s="106"/>
      <c r="U5551" s="106"/>
      <c r="V5551" s="106"/>
      <c r="W5551" s="19"/>
      <c r="X5551" s="2"/>
      <c r="Y5551" s="4"/>
      <c r="Z5551" s="106"/>
      <c r="AA5551" s="114"/>
      <c r="AB5551" s="112"/>
      <c r="AC5551" s="178"/>
      <c r="AD5551" s="11"/>
      <c r="AE5551" s="106"/>
      <c r="AF5551" s="106"/>
      <c r="AG5551" s="106"/>
      <c r="AH5551" s="115"/>
      <c r="AI5551" s="116"/>
      <c r="AO5551" s="26"/>
      <c r="AP5551" s="26"/>
    </row>
    <row r="5552" spans="1:42" ht="15" customHeight="1" x14ac:dyDescent="0.25">
      <c r="A5552" s="105"/>
      <c r="B5552" s="106"/>
      <c r="C5552" s="2"/>
      <c r="D5552" s="2"/>
      <c r="E5552" s="106"/>
      <c r="F5552" s="107"/>
      <c r="G5552" s="108"/>
      <c r="H5552" s="109"/>
      <c r="I5552" s="109"/>
      <c r="J5552" s="110"/>
      <c r="K5552" s="117"/>
      <c r="L5552" s="178"/>
      <c r="M5552" s="178"/>
      <c r="N5552" s="106"/>
      <c r="O5552" s="111"/>
      <c r="P5552" s="111"/>
      <c r="Q5552" s="106"/>
      <c r="R5552" s="106"/>
      <c r="S5552" s="106"/>
      <c r="T5552" s="106"/>
      <c r="U5552" s="106"/>
      <c r="V5552" s="106"/>
      <c r="W5552" s="19"/>
      <c r="X5552" s="2"/>
      <c r="Y5552" s="4"/>
      <c r="Z5552" s="106"/>
      <c r="AA5552" s="114"/>
      <c r="AB5552" s="112"/>
      <c r="AC5552" s="178"/>
      <c r="AD5552" s="11"/>
      <c r="AE5552" s="106"/>
      <c r="AF5552" s="106"/>
      <c r="AG5552" s="106"/>
      <c r="AH5552" s="115"/>
      <c r="AI5552" s="116"/>
      <c r="AO5552" s="26"/>
      <c r="AP5552" s="26"/>
    </row>
    <row r="5553" spans="1:42" ht="15" customHeight="1" x14ac:dyDescent="0.25">
      <c r="A5553" s="105"/>
      <c r="B5553" s="106"/>
      <c r="C5553" s="2"/>
      <c r="D5553" s="2"/>
      <c r="E5553" s="106"/>
      <c r="F5553" s="107"/>
      <c r="G5553" s="108"/>
      <c r="H5553" s="109"/>
      <c r="I5553" s="109"/>
      <c r="J5553" s="110"/>
      <c r="K5553" s="117"/>
      <c r="L5553" s="178"/>
      <c r="M5553" s="178"/>
      <c r="N5553" s="106"/>
      <c r="O5553" s="111"/>
      <c r="P5553" s="111"/>
      <c r="Q5553" s="106"/>
      <c r="R5553" s="106"/>
      <c r="S5553" s="106"/>
      <c r="T5553" s="106"/>
      <c r="U5553" s="106"/>
      <c r="V5553" s="106"/>
      <c r="W5553" s="19"/>
      <c r="X5553" s="2"/>
      <c r="Y5553" s="4"/>
      <c r="Z5553" s="106"/>
      <c r="AA5553" s="114"/>
      <c r="AB5553" s="112"/>
      <c r="AC5553" s="178"/>
      <c r="AD5553" s="11"/>
      <c r="AE5553" s="106"/>
      <c r="AF5553" s="106"/>
      <c r="AG5553" s="106"/>
      <c r="AH5553" s="115"/>
      <c r="AI5553" s="116"/>
      <c r="AO5553" s="26"/>
      <c r="AP5553" s="26"/>
    </row>
    <row r="5554" spans="1:42" ht="15" customHeight="1" x14ac:dyDescent="0.25">
      <c r="A5554" s="105"/>
      <c r="B5554" s="106"/>
      <c r="C5554" s="2"/>
      <c r="D5554" s="2"/>
      <c r="E5554" s="106"/>
      <c r="F5554" s="107"/>
      <c r="G5554" s="108"/>
      <c r="H5554" s="109"/>
      <c r="I5554" s="109"/>
      <c r="J5554" s="110"/>
      <c r="K5554" s="117"/>
      <c r="L5554" s="178"/>
      <c r="M5554" s="178"/>
      <c r="N5554" s="106"/>
      <c r="O5554" s="111"/>
      <c r="P5554" s="111"/>
      <c r="Q5554" s="106"/>
      <c r="R5554" s="106"/>
      <c r="S5554" s="106"/>
      <c r="T5554" s="106"/>
      <c r="U5554" s="106"/>
      <c r="V5554" s="106"/>
      <c r="W5554" s="19"/>
      <c r="X5554" s="2"/>
      <c r="Y5554" s="4"/>
      <c r="Z5554" s="106"/>
      <c r="AA5554" s="114"/>
      <c r="AB5554" s="112"/>
      <c r="AC5554" s="178"/>
      <c r="AD5554" s="11"/>
      <c r="AE5554" s="106"/>
      <c r="AF5554" s="106"/>
      <c r="AG5554" s="106"/>
      <c r="AH5554" s="115"/>
      <c r="AI5554" s="116"/>
      <c r="AO5554" s="26"/>
      <c r="AP5554" s="26"/>
    </row>
    <row r="5555" spans="1:42" ht="15" customHeight="1" x14ac:dyDescent="0.25">
      <c r="A5555" s="105"/>
      <c r="B5555" s="106"/>
      <c r="C5555" s="2"/>
      <c r="D5555" s="2"/>
      <c r="E5555" s="106"/>
      <c r="F5555" s="107"/>
      <c r="G5555" s="108"/>
      <c r="H5555" s="109"/>
      <c r="I5555" s="109"/>
      <c r="J5555" s="110"/>
      <c r="K5555" s="117"/>
      <c r="L5555" s="178"/>
      <c r="M5555" s="178"/>
      <c r="N5555" s="106"/>
      <c r="O5555" s="111"/>
      <c r="P5555" s="111"/>
      <c r="Q5555" s="106"/>
      <c r="R5555" s="106"/>
      <c r="S5555" s="106"/>
      <c r="T5555" s="106"/>
      <c r="U5555" s="106"/>
      <c r="V5555" s="106"/>
      <c r="W5555" s="19"/>
      <c r="X5555" s="2"/>
      <c r="Y5555" s="4"/>
      <c r="Z5555" s="106"/>
      <c r="AA5555" s="114"/>
      <c r="AB5555" s="112"/>
      <c r="AC5555" s="178"/>
      <c r="AD5555" s="11"/>
      <c r="AE5555" s="106"/>
      <c r="AF5555" s="106"/>
      <c r="AG5555" s="106"/>
      <c r="AH5555" s="115"/>
      <c r="AI5555" s="116"/>
      <c r="AO5555" s="26"/>
      <c r="AP5555" s="26"/>
    </row>
    <row r="5556" spans="1:42" ht="15" customHeight="1" x14ac:dyDescent="0.25">
      <c r="A5556" s="105"/>
      <c r="B5556" s="106"/>
      <c r="C5556" s="2"/>
      <c r="D5556" s="2"/>
      <c r="E5556" s="106"/>
      <c r="F5556" s="107"/>
      <c r="G5556" s="108"/>
      <c r="H5556" s="109"/>
      <c r="I5556" s="109"/>
      <c r="J5556" s="110"/>
      <c r="K5556" s="117"/>
      <c r="L5556" s="178"/>
      <c r="M5556" s="178"/>
      <c r="N5556" s="106"/>
      <c r="O5556" s="111"/>
      <c r="P5556" s="111"/>
      <c r="Q5556" s="106"/>
      <c r="R5556" s="106"/>
      <c r="S5556" s="106"/>
      <c r="T5556" s="106"/>
      <c r="U5556" s="106"/>
      <c r="V5556" s="106"/>
      <c r="W5556" s="19"/>
      <c r="X5556" s="2"/>
      <c r="Y5556" s="4"/>
      <c r="Z5556" s="106"/>
      <c r="AA5556" s="114"/>
      <c r="AB5556" s="112"/>
      <c r="AC5556" s="178"/>
      <c r="AD5556" s="11"/>
      <c r="AE5556" s="106"/>
      <c r="AF5556" s="106"/>
      <c r="AG5556" s="106"/>
      <c r="AH5556" s="115"/>
      <c r="AI5556" s="116"/>
      <c r="AO5556" s="26"/>
      <c r="AP5556" s="26"/>
    </row>
    <row r="5557" spans="1:42" ht="15" customHeight="1" x14ac:dyDescent="0.25">
      <c r="A5557" s="105"/>
      <c r="B5557" s="106"/>
      <c r="C5557" s="2"/>
      <c r="D5557" s="2"/>
      <c r="E5557" s="106"/>
      <c r="F5557" s="107"/>
      <c r="G5557" s="108"/>
      <c r="H5557" s="109"/>
      <c r="I5557" s="109"/>
      <c r="J5557" s="110"/>
      <c r="K5557" s="117"/>
      <c r="L5557" s="178"/>
      <c r="M5557" s="178"/>
      <c r="N5557" s="106"/>
      <c r="O5557" s="111"/>
      <c r="P5557" s="111"/>
      <c r="Q5557" s="106"/>
      <c r="R5557" s="106"/>
      <c r="S5557" s="106"/>
      <c r="T5557" s="106"/>
      <c r="U5557" s="106"/>
      <c r="V5557" s="106"/>
      <c r="W5557" s="19"/>
      <c r="X5557" s="2"/>
      <c r="Y5557" s="4"/>
      <c r="Z5557" s="106"/>
      <c r="AA5557" s="114"/>
      <c r="AB5557" s="112"/>
      <c r="AC5557" s="178"/>
      <c r="AD5557" s="11"/>
      <c r="AE5557" s="106"/>
      <c r="AF5557" s="106"/>
      <c r="AG5557" s="106"/>
      <c r="AH5557" s="115"/>
      <c r="AI5557" s="116"/>
      <c r="AO5557" s="26"/>
      <c r="AP5557" s="26"/>
    </row>
    <row r="5558" spans="1:42" ht="15" customHeight="1" x14ac:dyDescent="0.25">
      <c r="A5558" s="105"/>
      <c r="B5558" s="106"/>
      <c r="C5558" s="2"/>
      <c r="D5558" s="2"/>
      <c r="E5558" s="106"/>
      <c r="F5558" s="107"/>
      <c r="G5558" s="108"/>
      <c r="H5558" s="109"/>
      <c r="I5558" s="109"/>
      <c r="J5558" s="110"/>
      <c r="K5558" s="117"/>
      <c r="L5558" s="178"/>
      <c r="M5558" s="178"/>
      <c r="N5558" s="106"/>
      <c r="O5558" s="111"/>
      <c r="P5558" s="111"/>
      <c r="Q5558" s="106"/>
      <c r="R5558" s="106"/>
      <c r="S5558" s="106"/>
      <c r="T5558" s="106"/>
      <c r="U5558" s="106"/>
      <c r="V5558" s="106"/>
      <c r="W5558" s="19"/>
      <c r="X5558" s="2"/>
      <c r="Y5558" s="4"/>
      <c r="Z5558" s="106"/>
      <c r="AA5558" s="114"/>
      <c r="AB5558" s="112"/>
      <c r="AC5558" s="178"/>
      <c r="AD5558" s="11"/>
      <c r="AE5558" s="106"/>
      <c r="AF5558" s="106"/>
      <c r="AG5558" s="106"/>
      <c r="AH5558" s="115"/>
      <c r="AI5558" s="116"/>
      <c r="AO5558" s="26"/>
      <c r="AP5558" s="26"/>
    </row>
    <row r="5559" spans="1:42" ht="15" customHeight="1" x14ac:dyDescent="0.25">
      <c r="A5559" s="105"/>
      <c r="B5559" s="106"/>
      <c r="C5559" s="2"/>
      <c r="D5559" s="2"/>
      <c r="E5559" s="106"/>
      <c r="F5559" s="107"/>
      <c r="G5559" s="108"/>
      <c r="H5559" s="109"/>
      <c r="I5559" s="109"/>
      <c r="J5559" s="110"/>
      <c r="K5559" s="117"/>
      <c r="L5559" s="178"/>
      <c r="M5559" s="178"/>
      <c r="N5559" s="106"/>
      <c r="O5559" s="111"/>
      <c r="P5559" s="111"/>
      <c r="Q5559" s="106"/>
      <c r="R5559" s="106"/>
      <c r="S5559" s="106"/>
      <c r="T5559" s="106"/>
      <c r="U5559" s="106"/>
      <c r="V5559" s="106"/>
      <c r="W5559" s="19"/>
      <c r="X5559" s="2"/>
      <c r="Y5559" s="4"/>
      <c r="Z5559" s="106"/>
      <c r="AA5559" s="114"/>
      <c r="AB5559" s="112"/>
      <c r="AC5559" s="178"/>
      <c r="AD5559" s="11"/>
      <c r="AE5559" s="106"/>
      <c r="AF5559" s="106"/>
      <c r="AG5559" s="106"/>
      <c r="AH5559" s="115"/>
      <c r="AI5559" s="116"/>
      <c r="AO5559" s="26"/>
      <c r="AP5559" s="26"/>
    </row>
    <row r="5560" spans="1:42" ht="15" customHeight="1" x14ac:dyDescent="0.25">
      <c r="A5560" s="105"/>
      <c r="B5560" s="106"/>
      <c r="C5560" s="2"/>
      <c r="D5560" s="2"/>
      <c r="E5560" s="106"/>
      <c r="F5560" s="107"/>
      <c r="G5560" s="108"/>
      <c r="H5560" s="109"/>
      <c r="I5560" s="109"/>
      <c r="J5560" s="110"/>
      <c r="K5560" s="117"/>
      <c r="L5560" s="178"/>
      <c r="M5560" s="178"/>
      <c r="N5560" s="106"/>
      <c r="O5560" s="111"/>
      <c r="P5560" s="111"/>
      <c r="Q5560" s="106"/>
      <c r="R5560" s="106"/>
      <c r="S5560" s="106"/>
      <c r="T5560" s="106"/>
      <c r="U5560" s="106"/>
      <c r="V5560" s="106"/>
      <c r="W5560" s="19"/>
      <c r="X5560" s="2"/>
      <c r="Y5560" s="4"/>
      <c r="Z5560" s="106"/>
      <c r="AA5560" s="114"/>
      <c r="AB5560" s="112"/>
      <c r="AC5560" s="178"/>
      <c r="AD5560" s="11"/>
      <c r="AE5560" s="106"/>
      <c r="AF5560" s="106"/>
      <c r="AG5560" s="106"/>
      <c r="AH5560" s="115"/>
      <c r="AI5560" s="116"/>
      <c r="AO5560" s="26"/>
      <c r="AP5560" s="26"/>
    </row>
    <row r="5561" spans="1:42" ht="15" customHeight="1" x14ac:dyDescent="0.25">
      <c r="A5561" s="105"/>
      <c r="B5561" s="106"/>
      <c r="C5561" s="2"/>
      <c r="D5561" s="2"/>
      <c r="E5561" s="106"/>
      <c r="F5561" s="107"/>
      <c r="G5561" s="108"/>
      <c r="H5561" s="109"/>
      <c r="I5561" s="109"/>
      <c r="J5561" s="110"/>
      <c r="K5561" s="117"/>
      <c r="L5561" s="178"/>
      <c r="M5561" s="178"/>
      <c r="N5561" s="106"/>
      <c r="O5561" s="111"/>
      <c r="P5561" s="111"/>
      <c r="Q5561" s="106"/>
      <c r="R5561" s="106"/>
      <c r="S5561" s="106"/>
      <c r="T5561" s="106"/>
      <c r="U5561" s="106"/>
      <c r="V5561" s="106"/>
      <c r="W5561" s="19"/>
      <c r="X5561" s="2"/>
      <c r="Y5561" s="4"/>
      <c r="Z5561" s="106"/>
      <c r="AA5561" s="114"/>
      <c r="AB5561" s="112"/>
      <c r="AC5561" s="178"/>
      <c r="AD5561" s="11"/>
      <c r="AE5561" s="106"/>
      <c r="AF5561" s="106"/>
      <c r="AG5561" s="106"/>
      <c r="AH5561" s="115"/>
      <c r="AI5561" s="116"/>
      <c r="AO5561" s="26"/>
      <c r="AP5561" s="26"/>
    </row>
    <row r="5562" spans="1:42" ht="15" customHeight="1" x14ac:dyDescent="0.25">
      <c r="A5562" s="105"/>
      <c r="B5562" s="106"/>
      <c r="C5562" s="2"/>
      <c r="D5562" s="2"/>
      <c r="E5562" s="106"/>
      <c r="F5562" s="107"/>
      <c r="G5562" s="108"/>
      <c r="H5562" s="109"/>
      <c r="I5562" s="109"/>
      <c r="J5562" s="110"/>
      <c r="K5562" s="117"/>
      <c r="L5562" s="178"/>
      <c r="M5562" s="178"/>
      <c r="N5562" s="106"/>
      <c r="O5562" s="111"/>
      <c r="P5562" s="111"/>
      <c r="Q5562" s="106"/>
      <c r="R5562" s="106"/>
      <c r="S5562" s="106"/>
      <c r="T5562" s="106"/>
      <c r="U5562" s="106"/>
      <c r="V5562" s="106"/>
      <c r="W5562" s="19"/>
      <c r="X5562" s="2"/>
      <c r="Y5562" s="4"/>
      <c r="Z5562" s="106"/>
      <c r="AA5562" s="114"/>
      <c r="AB5562" s="112"/>
      <c r="AC5562" s="178"/>
      <c r="AD5562" s="11"/>
      <c r="AE5562" s="106"/>
      <c r="AF5562" s="106"/>
      <c r="AG5562" s="106"/>
      <c r="AH5562" s="115"/>
      <c r="AI5562" s="116"/>
      <c r="AO5562" s="26"/>
      <c r="AP5562" s="26"/>
    </row>
    <row r="5563" spans="1:42" ht="15" customHeight="1" x14ac:dyDescent="0.25">
      <c r="A5563" s="105"/>
      <c r="B5563" s="106"/>
      <c r="C5563" s="2"/>
      <c r="D5563" s="2"/>
      <c r="E5563" s="106"/>
      <c r="F5563" s="107"/>
      <c r="G5563" s="108"/>
      <c r="H5563" s="109"/>
      <c r="I5563" s="109"/>
      <c r="J5563" s="110"/>
      <c r="K5563" s="117"/>
      <c r="L5563" s="178"/>
      <c r="M5563" s="178"/>
      <c r="N5563" s="106"/>
      <c r="O5563" s="111"/>
      <c r="P5563" s="111"/>
      <c r="Q5563" s="106"/>
      <c r="R5563" s="106"/>
      <c r="S5563" s="106"/>
      <c r="T5563" s="106"/>
      <c r="U5563" s="106"/>
      <c r="V5563" s="106"/>
      <c r="W5563" s="19"/>
      <c r="X5563" s="2"/>
      <c r="Y5563" s="4"/>
      <c r="Z5563" s="106"/>
      <c r="AA5563" s="114"/>
      <c r="AB5563" s="112"/>
      <c r="AC5563" s="178"/>
      <c r="AD5563" s="11"/>
      <c r="AE5563" s="106"/>
      <c r="AF5563" s="106"/>
      <c r="AG5563" s="106"/>
      <c r="AH5563" s="115"/>
      <c r="AI5563" s="116"/>
      <c r="AO5563" s="26"/>
      <c r="AP5563" s="26"/>
    </row>
    <row r="5564" spans="1:42" ht="15" customHeight="1" x14ac:dyDescent="0.25">
      <c r="A5564" s="105"/>
      <c r="B5564" s="106"/>
      <c r="C5564" s="2"/>
      <c r="D5564" s="2"/>
      <c r="E5564" s="106"/>
      <c r="F5564" s="107"/>
      <c r="G5564" s="108"/>
      <c r="H5564" s="109"/>
      <c r="I5564" s="109"/>
      <c r="J5564" s="110"/>
      <c r="K5564" s="117"/>
      <c r="L5564" s="178"/>
      <c r="M5564" s="178"/>
      <c r="N5564" s="106"/>
      <c r="O5564" s="111"/>
      <c r="P5564" s="111"/>
      <c r="Q5564" s="106"/>
      <c r="R5564" s="106"/>
      <c r="S5564" s="106"/>
      <c r="T5564" s="106"/>
      <c r="U5564" s="106"/>
      <c r="V5564" s="106"/>
      <c r="W5564" s="19"/>
      <c r="X5564" s="2"/>
      <c r="Y5564" s="4"/>
      <c r="Z5564" s="106"/>
      <c r="AA5564" s="114"/>
      <c r="AB5564" s="112"/>
      <c r="AC5564" s="178"/>
      <c r="AD5564" s="11"/>
      <c r="AE5564" s="106"/>
      <c r="AF5564" s="106"/>
      <c r="AG5564" s="106"/>
      <c r="AH5564" s="115"/>
      <c r="AI5564" s="116"/>
      <c r="AO5564" s="26"/>
      <c r="AP5564" s="26"/>
    </row>
    <row r="5565" spans="1:42" ht="15" customHeight="1" x14ac:dyDescent="0.25">
      <c r="A5565" s="105"/>
      <c r="B5565" s="106"/>
      <c r="C5565" s="2"/>
      <c r="D5565" s="2"/>
      <c r="E5565" s="106"/>
      <c r="F5565" s="107"/>
      <c r="G5565" s="108"/>
      <c r="H5565" s="109"/>
      <c r="I5565" s="109"/>
      <c r="J5565" s="110"/>
      <c r="K5565" s="117"/>
      <c r="L5565" s="178"/>
      <c r="M5565" s="178"/>
      <c r="N5565" s="106"/>
      <c r="O5565" s="111"/>
      <c r="P5565" s="111"/>
      <c r="Q5565" s="106"/>
      <c r="R5565" s="106"/>
      <c r="S5565" s="106"/>
      <c r="T5565" s="106"/>
      <c r="U5565" s="106"/>
      <c r="V5565" s="106"/>
      <c r="W5565" s="19"/>
      <c r="X5565" s="2"/>
      <c r="Y5565" s="4"/>
      <c r="Z5565" s="106"/>
      <c r="AA5565" s="114"/>
      <c r="AB5565" s="112"/>
      <c r="AC5565" s="178"/>
      <c r="AD5565" s="11"/>
      <c r="AE5565" s="106"/>
      <c r="AF5565" s="106"/>
      <c r="AG5565" s="106"/>
      <c r="AH5565" s="115"/>
      <c r="AI5565" s="116"/>
      <c r="AO5565" s="26"/>
      <c r="AP5565" s="26"/>
    </row>
    <row r="5566" spans="1:42" ht="15" customHeight="1" x14ac:dyDescent="0.25">
      <c r="A5566" s="105"/>
      <c r="B5566" s="106"/>
      <c r="C5566" s="2"/>
      <c r="D5566" s="2"/>
      <c r="E5566" s="106"/>
      <c r="F5566" s="107"/>
      <c r="G5566" s="108"/>
      <c r="H5566" s="109"/>
      <c r="I5566" s="109"/>
      <c r="J5566" s="110"/>
      <c r="K5566" s="117"/>
      <c r="L5566" s="178"/>
      <c r="M5566" s="178"/>
      <c r="N5566" s="106"/>
      <c r="O5566" s="111"/>
      <c r="P5566" s="111"/>
      <c r="Q5566" s="106"/>
      <c r="R5566" s="106"/>
      <c r="S5566" s="106"/>
      <c r="T5566" s="106"/>
      <c r="U5566" s="106"/>
      <c r="V5566" s="106"/>
      <c r="W5566" s="19"/>
      <c r="X5566" s="2"/>
      <c r="Y5566" s="4"/>
      <c r="Z5566" s="106"/>
      <c r="AA5566" s="114"/>
      <c r="AB5566" s="112"/>
      <c r="AC5566" s="178"/>
      <c r="AD5566" s="11"/>
      <c r="AE5566" s="106"/>
      <c r="AF5566" s="106"/>
      <c r="AG5566" s="106"/>
      <c r="AH5566" s="115"/>
      <c r="AI5566" s="116"/>
      <c r="AO5566" s="26"/>
      <c r="AP5566" s="26"/>
    </row>
    <row r="5567" spans="1:42" ht="15" customHeight="1" x14ac:dyDescent="0.25">
      <c r="A5567" s="105"/>
      <c r="B5567" s="106"/>
      <c r="C5567" s="2"/>
      <c r="D5567" s="2"/>
      <c r="E5567" s="106"/>
      <c r="F5567" s="107"/>
      <c r="G5567" s="108"/>
      <c r="H5567" s="109"/>
      <c r="I5567" s="109"/>
      <c r="J5567" s="110"/>
      <c r="K5567" s="117"/>
      <c r="L5567" s="178"/>
      <c r="M5567" s="178"/>
      <c r="N5567" s="106"/>
      <c r="O5567" s="111"/>
      <c r="P5567" s="111"/>
      <c r="Q5567" s="106"/>
      <c r="R5567" s="106"/>
      <c r="S5567" s="106"/>
      <c r="T5567" s="106"/>
      <c r="U5567" s="106"/>
      <c r="V5567" s="106"/>
      <c r="W5567" s="19"/>
      <c r="X5567" s="2"/>
      <c r="Y5567" s="4"/>
      <c r="Z5567" s="106"/>
      <c r="AA5567" s="114"/>
      <c r="AB5567" s="112"/>
      <c r="AC5567" s="178"/>
      <c r="AD5567" s="11"/>
      <c r="AE5567" s="106"/>
      <c r="AF5567" s="106"/>
      <c r="AG5567" s="106"/>
      <c r="AH5567" s="115"/>
      <c r="AI5567" s="116"/>
      <c r="AO5567" s="26"/>
      <c r="AP5567" s="26"/>
    </row>
    <row r="5568" spans="1:42" ht="15" customHeight="1" x14ac:dyDescent="0.25">
      <c r="A5568" s="105"/>
      <c r="B5568" s="106"/>
      <c r="C5568" s="2"/>
      <c r="D5568" s="2"/>
      <c r="E5568" s="106"/>
      <c r="F5568" s="107"/>
      <c r="G5568" s="108"/>
      <c r="H5568" s="109"/>
      <c r="I5568" s="109"/>
      <c r="J5568" s="110"/>
      <c r="K5568" s="117"/>
      <c r="L5568" s="178"/>
      <c r="M5568" s="178"/>
      <c r="N5568" s="106"/>
      <c r="O5568" s="111"/>
      <c r="P5568" s="111"/>
      <c r="Q5568" s="106"/>
      <c r="R5568" s="106"/>
      <c r="S5568" s="106"/>
      <c r="T5568" s="106"/>
      <c r="U5568" s="106"/>
      <c r="V5568" s="106"/>
      <c r="W5568" s="19"/>
      <c r="X5568" s="2"/>
      <c r="Y5568" s="4"/>
      <c r="Z5568" s="106"/>
      <c r="AA5568" s="114"/>
      <c r="AB5568" s="112"/>
      <c r="AC5568" s="178"/>
      <c r="AD5568" s="11"/>
      <c r="AE5568" s="106"/>
      <c r="AF5568" s="106"/>
      <c r="AG5568" s="106"/>
      <c r="AH5568" s="115"/>
      <c r="AI5568" s="116"/>
      <c r="AO5568" s="26"/>
      <c r="AP5568" s="26"/>
    </row>
    <row r="5569" spans="1:42" ht="15" customHeight="1" x14ac:dyDescent="0.25">
      <c r="A5569" s="105"/>
      <c r="B5569" s="106"/>
      <c r="C5569" s="2"/>
      <c r="D5569" s="2"/>
      <c r="E5569" s="106"/>
      <c r="F5569" s="107"/>
      <c r="G5569" s="108"/>
      <c r="H5569" s="109"/>
      <c r="I5569" s="109"/>
      <c r="J5569" s="110"/>
      <c r="K5569" s="117"/>
      <c r="L5569" s="178"/>
      <c r="M5569" s="178"/>
      <c r="N5569" s="106"/>
      <c r="O5569" s="111"/>
      <c r="P5569" s="111"/>
      <c r="Q5569" s="106"/>
      <c r="R5569" s="106"/>
      <c r="S5569" s="106"/>
      <c r="T5569" s="106"/>
      <c r="U5569" s="106"/>
      <c r="V5569" s="106"/>
      <c r="W5569" s="19"/>
      <c r="X5569" s="2"/>
      <c r="Y5569" s="4"/>
      <c r="Z5569" s="106"/>
      <c r="AA5569" s="114"/>
      <c r="AB5569" s="112"/>
      <c r="AC5569" s="178"/>
      <c r="AD5569" s="11"/>
      <c r="AE5569" s="106"/>
      <c r="AF5569" s="106"/>
      <c r="AG5569" s="106"/>
      <c r="AH5569" s="115"/>
      <c r="AI5569" s="116"/>
      <c r="AO5569" s="26"/>
      <c r="AP5569" s="26"/>
    </row>
    <row r="5570" spans="1:42" ht="15" customHeight="1" x14ac:dyDescent="0.25">
      <c r="A5570" s="105"/>
      <c r="B5570" s="106"/>
      <c r="C5570" s="2"/>
      <c r="D5570" s="2"/>
      <c r="E5570" s="106"/>
      <c r="F5570" s="107"/>
      <c r="G5570" s="108"/>
      <c r="H5570" s="109"/>
      <c r="I5570" s="109"/>
      <c r="J5570" s="110"/>
      <c r="K5570" s="117"/>
      <c r="L5570" s="178"/>
      <c r="M5570" s="178"/>
      <c r="N5570" s="106"/>
      <c r="O5570" s="111"/>
      <c r="P5570" s="111"/>
      <c r="Q5570" s="106"/>
      <c r="R5570" s="106"/>
      <c r="S5570" s="106"/>
      <c r="T5570" s="106"/>
      <c r="U5570" s="106"/>
      <c r="V5570" s="106"/>
      <c r="W5570" s="19"/>
      <c r="X5570" s="2"/>
      <c r="Y5570" s="4"/>
      <c r="Z5570" s="106"/>
      <c r="AA5570" s="114"/>
      <c r="AB5570" s="112"/>
      <c r="AC5570" s="178"/>
      <c r="AD5570" s="11"/>
      <c r="AE5570" s="106"/>
      <c r="AF5570" s="106"/>
      <c r="AG5570" s="106"/>
      <c r="AH5570" s="115"/>
      <c r="AI5570" s="116"/>
      <c r="AO5570" s="26"/>
      <c r="AP5570" s="26"/>
    </row>
    <row r="5571" spans="1:42" ht="15" customHeight="1" x14ac:dyDescent="0.25">
      <c r="A5571" s="105"/>
      <c r="B5571" s="106"/>
      <c r="C5571" s="2"/>
      <c r="D5571" s="2"/>
      <c r="E5571" s="106"/>
      <c r="F5571" s="107"/>
      <c r="G5571" s="108"/>
      <c r="H5571" s="109"/>
      <c r="I5571" s="109"/>
      <c r="J5571" s="110"/>
      <c r="K5571" s="117"/>
      <c r="L5571" s="178"/>
      <c r="M5571" s="178"/>
      <c r="N5571" s="106"/>
      <c r="O5571" s="111"/>
      <c r="P5571" s="111"/>
      <c r="Q5571" s="106"/>
      <c r="R5571" s="106"/>
      <c r="S5571" s="106"/>
      <c r="T5571" s="106"/>
      <c r="U5571" s="106"/>
      <c r="V5571" s="106"/>
      <c r="W5571" s="19"/>
      <c r="X5571" s="2"/>
      <c r="Y5571" s="4"/>
      <c r="Z5571" s="106"/>
      <c r="AA5571" s="114"/>
      <c r="AB5571" s="112"/>
      <c r="AC5571" s="178"/>
      <c r="AD5571" s="11"/>
      <c r="AE5571" s="106"/>
      <c r="AF5571" s="106"/>
      <c r="AG5571" s="106"/>
      <c r="AH5571" s="115"/>
      <c r="AI5571" s="116"/>
      <c r="AO5571" s="26"/>
      <c r="AP5571" s="26"/>
    </row>
    <row r="5572" spans="1:42" ht="15" customHeight="1" x14ac:dyDescent="0.25">
      <c r="A5572" s="105"/>
      <c r="B5572" s="106"/>
      <c r="C5572" s="2"/>
      <c r="D5572" s="2"/>
      <c r="E5572" s="106"/>
      <c r="F5572" s="107"/>
      <c r="G5572" s="108"/>
      <c r="H5572" s="109"/>
      <c r="I5572" s="109"/>
      <c r="J5572" s="110"/>
      <c r="K5572" s="117"/>
      <c r="L5572" s="178"/>
      <c r="M5572" s="178"/>
      <c r="N5572" s="106"/>
      <c r="O5572" s="111"/>
      <c r="P5572" s="111"/>
      <c r="Q5572" s="106"/>
      <c r="R5572" s="106"/>
      <c r="S5572" s="106"/>
      <c r="T5572" s="106"/>
      <c r="U5572" s="106"/>
      <c r="V5572" s="106"/>
      <c r="W5572" s="19"/>
      <c r="X5572" s="2"/>
      <c r="Y5572" s="4"/>
      <c r="Z5572" s="106"/>
      <c r="AA5572" s="114"/>
      <c r="AB5572" s="112"/>
      <c r="AC5572" s="178"/>
      <c r="AD5572" s="11"/>
      <c r="AE5572" s="106"/>
      <c r="AF5572" s="106"/>
      <c r="AG5572" s="106"/>
      <c r="AH5572" s="115"/>
      <c r="AI5572" s="116"/>
      <c r="AO5572" s="26"/>
      <c r="AP5572" s="26"/>
    </row>
    <row r="5573" spans="1:42" ht="15" customHeight="1" x14ac:dyDescent="0.25">
      <c r="A5573" s="105"/>
      <c r="B5573" s="106"/>
      <c r="C5573" s="2"/>
      <c r="D5573" s="2"/>
      <c r="E5573" s="106"/>
      <c r="F5573" s="107"/>
      <c r="G5573" s="108"/>
      <c r="H5573" s="109"/>
      <c r="I5573" s="109"/>
      <c r="J5573" s="110"/>
      <c r="K5573" s="117"/>
      <c r="L5573" s="178"/>
      <c r="M5573" s="178"/>
      <c r="N5573" s="106"/>
      <c r="O5573" s="111"/>
      <c r="P5573" s="111"/>
      <c r="Q5573" s="106"/>
      <c r="R5573" s="106"/>
      <c r="S5573" s="106"/>
      <c r="T5573" s="106"/>
      <c r="U5573" s="106"/>
      <c r="V5573" s="106"/>
      <c r="W5573" s="19"/>
      <c r="X5573" s="2"/>
      <c r="Y5573" s="4"/>
      <c r="Z5573" s="106"/>
      <c r="AA5573" s="114"/>
      <c r="AB5573" s="112"/>
      <c r="AC5573" s="178"/>
      <c r="AD5573" s="11"/>
      <c r="AE5573" s="106"/>
      <c r="AF5573" s="106"/>
      <c r="AG5573" s="106"/>
      <c r="AH5573" s="115"/>
      <c r="AI5573" s="116"/>
      <c r="AO5573" s="26"/>
      <c r="AP5573" s="26"/>
    </row>
    <row r="5574" spans="1:42" ht="15" customHeight="1" x14ac:dyDescent="0.25">
      <c r="A5574" s="105"/>
      <c r="B5574" s="106"/>
      <c r="C5574" s="2"/>
      <c r="D5574" s="2"/>
      <c r="E5574" s="106"/>
      <c r="F5574" s="107"/>
      <c r="G5574" s="108"/>
      <c r="H5574" s="109"/>
      <c r="I5574" s="109"/>
      <c r="J5574" s="110"/>
      <c r="K5574" s="117"/>
      <c r="L5574" s="178"/>
      <c r="M5574" s="178"/>
      <c r="N5574" s="106"/>
      <c r="O5574" s="111"/>
      <c r="P5574" s="111"/>
      <c r="Q5574" s="106"/>
      <c r="R5574" s="106"/>
      <c r="S5574" s="106"/>
      <c r="T5574" s="106"/>
      <c r="U5574" s="106"/>
      <c r="V5574" s="106"/>
      <c r="W5574" s="19"/>
      <c r="X5574" s="2"/>
      <c r="Y5574" s="4"/>
      <c r="Z5574" s="106"/>
      <c r="AA5574" s="114"/>
      <c r="AB5574" s="112"/>
      <c r="AC5574" s="178"/>
      <c r="AD5574" s="11"/>
      <c r="AE5574" s="106"/>
      <c r="AF5574" s="106"/>
      <c r="AG5574" s="106"/>
      <c r="AH5574" s="115"/>
      <c r="AI5574" s="116"/>
      <c r="AO5574" s="26"/>
      <c r="AP5574" s="26"/>
    </row>
    <row r="5575" spans="1:42" ht="15" customHeight="1" x14ac:dyDescent="0.25">
      <c r="A5575" s="105"/>
      <c r="B5575" s="106"/>
      <c r="C5575" s="2"/>
      <c r="D5575" s="2"/>
      <c r="E5575" s="106"/>
      <c r="F5575" s="107"/>
      <c r="G5575" s="108"/>
      <c r="H5575" s="109"/>
      <c r="I5575" s="109"/>
      <c r="J5575" s="110"/>
      <c r="K5575" s="117"/>
      <c r="L5575" s="178"/>
      <c r="M5575" s="178"/>
      <c r="N5575" s="106"/>
      <c r="O5575" s="111"/>
      <c r="P5575" s="111"/>
      <c r="Q5575" s="106"/>
      <c r="R5575" s="106"/>
      <c r="S5575" s="106"/>
      <c r="T5575" s="106"/>
      <c r="U5575" s="106"/>
      <c r="V5575" s="106"/>
      <c r="W5575" s="19"/>
      <c r="X5575" s="2"/>
      <c r="Y5575" s="4"/>
      <c r="Z5575" s="106"/>
      <c r="AA5575" s="114"/>
      <c r="AB5575" s="112"/>
      <c r="AC5575" s="178"/>
      <c r="AD5575" s="11"/>
      <c r="AE5575" s="106"/>
      <c r="AF5575" s="106"/>
      <c r="AG5575" s="106"/>
      <c r="AH5575" s="115"/>
      <c r="AI5575" s="116"/>
      <c r="AO5575" s="26"/>
      <c r="AP5575" s="26"/>
    </row>
    <row r="5576" spans="1:42" ht="15" customHeight="1" x14ac:dyDescent="0.25">
      <c r="A5576" s="105"/>
      <c r="B5576" s="106"/>
      <c r="C5576" s="2"/>
      <c r="D5576" s="2"/>
      <c r="E5576" s="106"/>
      <c r="F5576" s="107"/>
      <c r="G5576" s="108"/>
      <c r="H5576" s="109"/>
      <c r="I5576" s="109"/>
      <c r="J5576" s="110"/>
      <c r="K5576" s="117"/>
      <c r="L5576" s="178"/>
      <c r="M5576" s="178"/>
      <c r="N5576" s="106"/>
      <c r="O5576" s="111"/>
      <c r="P5576" s="111"/>
      <c r="Q5576" s="106"/>
      <c r="R5576" s="106"/>
      <c r="S5576" s="106"/>
      <c r="T5576" s="106"/>
      <c r="U5576" s="106"/>
      <c r="V5576" s="106"/>
      <c r="W5576" s="19"/>
      <c r="X5576" s="2"/>
      <c r="Y5576" s="4"/>
      <c r="Z5576" s="106"/>
      <c r="AA5576" s="114"/>
      <c r="AB5576" s="112"/>
      <c r="AC5576" s="178"/>
      <c r="AD5576" s="11"/>
      <c r="AE5576" s="106"/>
      <c r="AF5576" s="106"/>
      <c r="AG5576" s="106"/>
      <c r="AH5576" s="115"/>
      <c r="AI5576" s="116"/>
      <c r="AO5576" s="26"/>
      <c r="AP5576" s="26"/>
    </row>
    <row r="5577" spans="1:42" ht="15" customHeight="1" x14ac:dyDescent="0.25">
      <c r="A5577" s="105"/>
      <c r="B5577" s="106"/>
      <c r="C5577" s="2"/>
      <c r="D5577" s="2"/>
      <c r="E5577" s="106"/>
      <c r="F5577" s="107"/>
      <c r="G5577" s="108"/>
      <c r="H5577" s="109"/>
      <c r="I5577" s="109"/>
      <c r="J5577" s="110"/>
      <c r="K5577" s="117"/>
      <c r="L5577" s="178"/>
      <c r="M5577" s="178"/>
      <c r="N5577" s="106"/>
      <c r="O5577" s="111"/>
      <c r="P5577" s="111"/>
      <c r="Q5577" s="106"/>
      <c r="R5577" s="106"/>
      <c r="S5577" s="106"/>
      <c r="T5577" s="106"/>
      <c r="U5577" s="106"/>
      <c r="V5577" s="106"/>
      <c r="W5577" s="19"/>
      <c r="X5577" s="2"/>
      <c r="Y5577" s="4"/>
      <c r="Z5577" s="106"/>
      <c r="AA5577" s="114"/>
      <c r="AB5577" s="112"/>
      <c r="AC5577" s="178"/>
      <c r="AD5577" s="11"/>
      <c r="AE5577" s="106"/>
      <c r="AF5577" s="106"/>
      <c r="AG5577" s="106"/>
      <c r="AH5577" s="115"/>
      <c r="AI5577" s="116"/>
      <c r="AO5577" s="26"/>
      <c r="AP5577" s="26"/>
    </row>
    <row r="5578" spans="1:42" ht="15" customHeight="1" x14ac:dyDescent="0.25">
      <c r="A5578" s="105"/>
      <c r="B5578" s="106"/>
      <c r="C5578" s="2"/>
      <c r="D5578" s="2"/>
      <c r="E5578" s="106"/>
      <c r="F5578" s="107"/>
      <c r="G5578" s="108"/>
      <c r="H5578" s="109"/>
      <c r="I5578" s="109"/>
      <c r="J5578" s="110"/>
      <c r="K5578" s="117"/>
      <c r="L5578" s="178"/>
      <c r="M5578" s="178"/>
      <c r="N5578" s="106"/>
      <c r="O5578" s="111"/>
      <c r="P5578" s="111"/>
      <c r="Q5578" s="106"/>
      <c r="R5578" s="106"/>
      <c r="S5578" s="106"/>
      <c r="T5578" s="106"/>
      <c r="U5578" s="106"/>
      <c r="V5578" s="106"/>
      <c r="W5578" s="19"/>
      <c r="X5578" s="2"/>
      <c r="Y5578" s="4"/>
      <c r="Z5578" s="106"/>
      <c r="AA5578" s="114"/>
      <c r="AB5578" s="112"/>
      <c r="AC5578" s="178"/>
      <c r="AD5578" s="11"/>
      <c r="AE5578" s="106"/>
      <c r="AF5578" s="106"/>
      <c r="AG5578" s="106"/>
      <c r="AH5578" s="115"/>
      <c r="AI5578" s="116"/>
      <c r="AO5578" s="26"/>
      <c r="AP5578" s="26"/>
    </row>
    <row r="5579" spans="1:42" ht="15" customHeight="1" x14ac:dyDescent="0.25">
      <c r="A5579" s="105"/>
      <c r="B5579" s="106"/>
      <c r="C5579" s="2"/>
      <c r="D5579" s="2"/>
      <c r="E5579" s="106"/>
      <c r="F5579" s="107"/>
      <c r="G5579" s="108"/>
      <c r="H5579" s="109"/>
      <c r="I5579" s="109"/>
      <c r="J5579" s="110"/>
      <c r="K5579" s="117"/>
      <c r="L5579" s="178"/>
      <c r="M5579" s="178"/>
      <c r="N5579" s="106"/>
      <c r="O5579" s="111"/>
      <c r="P5579" s="111"/>
      <c r="Q5579" s="106"/>
      <c r="R5579" s="106"/>
      <c r="S5579" s="106"/>
      <c r="T5579" s="106"/>
      <c r="U5579" s="106"/>
      <c r="V5579" s="106"/>
      <c r="W5579" s="19"/>
      <c r="X5579" s="2"/>
      <c r="Y5579" s="4"/>
      <c r="Z5579" s="106"/>
      <c r="AA5579" s="114"/>
      <c r="AB5579" s="112"/>
      <c r="AC5579" s="178"/>
      <c r="AD5579" s="11"/>
      <c r="AE5579" s="106"/>
      <c r="AF5579" s="106"/>
      <c r="AG5579" s="106"/>
      <c r="AH5579" s="115"/>
      <c r="AI5579" s="116"/>
      <c r="AO5579" s="26"/>
      <c r="AP5579" s="26"/>
    </row>
    <row r="5580" spans="1:42" ht="15" customHeight="1" x14ac:dyDescent="0.25">
      <c r="A5580" s="105"/>
      <c r="B5580" s="106"/>
      <c r="C5580" s="2"/>
      <c r="D5580" s="2"/>
      <c r="E5580" s="106"/>
      <c r="F5580" s="107"/>
      <c r="G5580" s="108"/>
      <c r="H5580" s="109"/>
      <c r="I5580" s="109"/>
      <c r="J5580" s="110"/>
      <c r="K5580" s="117"/>
      <c r="L5580" s="178"/>
      <c r="M5580" s="178"/>
      <c r="N5580" s="106"/>
      <c r="O5580" s="111"/>
      <c r="P5580" s="111"/>
      <c r="Q5580" s="106"/>
      <c r="R5580" s="106"/>
      <c r="S5580" s="106"/>
      <c r="T5580" s="106"/>
      <c r="U5580" s="106"/>
      <c r="V5580" s="106"/>
      <c r="W5580" s="19"/>
      <c r="X5580" s="2"/>
      <c r="Y5580" s="4"/>
      <c r="Z5580" s="106"/>
      <c r="AA5580" s="114"/>
      <c r="AB5580" s="112"/>
      <c r="AC5580" s="178"/>
      <c r="AD5580" s="11"/>
      <c r="AE5580" s="106"/>
      <c r="AF5580" s="106"/>
      <c r="AG5580" s="106"/>
      <c r="AH5580" s="115"/>
      <c r="AI5580" s="116"/>
      <c r="AO5580" s="26"/>
      <c r="AP5580" s="26"/>
    </row>
    <row r="5581" spans="1:42" ht="15" customHeight="1" x14ac:dyDescent="0.25">
      <c r="A5581" s="105"/>
      <c r="B5581" s="106"/>
      <c r="C5581" s="2"/>
      <c r="D5581" s="2"/>
      <c r="E5581" s="106"/>
      <c r="F5581" s="107"/>
      <c r="G5581" s="108"/>
      <c r="H5581" s="109"/>
      <c r="I5581" s="109"/>
      <c r="J5581" s="110"/>
      <c r="K5581" s="117"/>
      <c r="L5581" s="178"/>
      <c r="M5581" s="178"/>
      <c r="N5581" s="106"/>
      <c r="O5581" s="111"/>
      <c r="P5581" s="111"/>
      <c r="Q5581" s="106"/>
      <c r="R5581" s="106"/>
      <c r="S5581" s="106"/>
      <c r="T5581" s="106"/>
      <c r="U5581" s="106"/>
      <c r="V5581" s="106"/>
      <c r="W5581" s="19"/>
      <c r="X5581" s="2"/>
      <c r="Y5581" s="4"/>
      <c r="Z5581" s="106"/>
      <c r="AA5581" s="114"/>
      <c r="AB5581" s="112"/>
      <c r="AC5581" s="178"/>
      <c r="AD5581" s="11"/>
      <c r="AE5581" s="106"/>
      <c r="AF5581" s="106"/>
      <c r="AG5581" s="106"/>
      <c r="AH5581" s="115"/>
      <c r="AI5581" s="116"/>
      <c r="AO5581" s="26"/>
      <c r="AP5581" s="26"/>
    </row>
    <row r="5582" spans="1:42" ht="15" customHeight="1" x14ac:dyDescent="0.25">
      <c r="A5582" s="105"/>
      <c r="B5582" s="106"/>
      <c r="C5582" s="2"/>
      <c r="D5582" s="2"/>
      <c r="E5582" s="106"/>
      <c r="F5582" s="107"/>
      <c r="G5582" s="108"/>
      <c r="H5582" s="109"/>
      <c r="I5582" s="109"/>
      <c r="J5582" s="110"/>
      <c r="K5582" s="117"/>
      <c r="L5582" s="178"/>
      <c r="M5582" s="178"/>
      <c r="N5582" s="106"/>
      <c r="O5582" s="111"/>
      <c r="P5582" s="111"/>
      <c r="Q5582" s="106"/>
      <c r="R5582" s="106"/>
      <c r="S5582" s="106"/>
      <c r="T5582" s="106"/>
      <c r="U5582" s="106"/>
      <c r="V5582" s="106"/>
      <c r="W5582" s="19"/>
      <c r="X5582" s="2"/>
      <c r="Y5582" s="4"/>
      <c r="Z5582" s="106"/>
      <c r="AA5582" s="114"/>
      <c r="AB5582" s="112"/>
      <c r="AC5582" s="178"/>
      <c r="AD5582" s="11"/>
      <c r="AE5582" s="106"/>
      <c r="AF5582" s="106"/>
      <c r="AG5582" s="106"/>
      <c r="AH5582" s="115"/>
      <c r="AI5582" s="116"/>
      <c r="AO5582" s="26"/>
      <c r="AP5582" s="26"/>
    </row>
    <row r="5583" spans="1:42" ht="15" customHeight="1" x14ac:dyDescent="0.25">
      <c r="A5583" s="105"/>
      <c r="B5583" s="106"/>
      <c r="C5583" s="2"/>
      <c r="D5583" s="2"/>
      <c r="E5583" s="106"/>
      <c r="F5583" s="107"/>
      <c r="G5583" s="108"/>
      <c r="H5583" s="109"/>
      <c r="I5583" s="109"/>
      <c r="J5583" s="110"/>
      <c r="K5583" s="117"/>
      <c r="L5583" s="178"/>
      <c r="M5583" s="178"/>
      <c r="N5583" s="106"/>
      <c r="O5583" s="111"/>
      <c r="P5583" s="111"/>
      <c r="Q5583" s="106"/>
      <c r="R5583" s="106"/>
      <c r="S5583" s="106"/>
      <c r="T5583" s="106"/>
      <c r="U5583" s="106"/>
      <c r="V5583" s="106"/>
      <c r="W5583" s="19"/>
      <c r="X5583" s="2"/>
      <c r="Y5583" s="4"/>
      <c r="Z5583" s="106"/>
      <c r="AA5583" s="114"/>
      <c r="AB5583" s="112"/>
      <c r="AC5583" s="178"/>
      <c r="AD5583" s="11"/>
      <c r="AE5583" s="106"/>
      <c r="AF5583" s="106"/>
      <c r="AG5583" s="106"/>
      <c r="AH5583" s="115"/>
      <c r="AI5583" s="116"/>
      <c r="AO5583" s="26"/>
      <c r="AP5583" s="26"/>
    </row>
    <row r="5584" spans="1:42" ht="15" customHeight="1" x14ac:dyDescent="0.25">
      <c r="A5584" s="105"/>
      <c r="B5584" s="106"/>
      <c r="C5584" s="2"/>
      <c r="D5584" s="2"/>
      <c r="E5584" s="106"/>
      <c r="F5584" s="107"/>
      <c r="G5584" s="108"/>
      <c r="H5584" s="109"/>
      <c r="I5584" s="109"/>
      <c r="J5584" s="110"/>
      <c r="K5584" s="117"/>
      <c r="L5584" s="178"/>
      <c r="M5584" s="178"/>
      <c r="N5584" s="106"/>
      <c r="O5584" s="111"/>
      <c r="P5584" s="111"/>
      <c r="Q5584" s="106"/>
      <c r="R5584" s="106"/>
      <c r="S5584" s="106"/>
      <c r="T5584" s="106"/>
      <c r="U5584" s="106"/>
      <c r="V5584" s="106"/>
      <c r="W5584" s="19"/>
      <c r="X5584" s="2"/>
      <c r="Y5584" s="4"/>
      <c r="Z5584" s="106"/>
      <c r="AA5584" s="114"/>
      <c r="AB5584" s="112"/>
      <c r="AC5584" s="178"/>
      <c r="AD5584" s="11"/>
      <c r="AE5584" s="106"/>
      <c r="AF5584" s="106"/>
      <c r="AG5584" s="106"/>
      <c r="AH5584" s="115"/>
      <c r="AI5584" s="116"/>
      <c r="AO5584" s="26"/>
      <c r="AP5584" s="26"/>
    </row>
    <row r="5585" spans="1:42" ht="15" customHeight="1" x14ac:dyDescent="0.25">
      <c r="A5585" s="105"/>
      <c r="B5585" s="106"/>
      <c r="C5585" s="2"/>
      <c r="D5585" s="2"/>
      <c r="E5585" s="106"/>
      <c r="F5585" s="107"/>
      <c r="G5585" s="108"/>
      <c r="H5585" s="109"/>
      <c r="I5585" s="109"/>
      <c r="J5585" s="110"/>
      <c r="K5585" s="117"/>
      <c r="L5585" s="178"/>
      <c r="M5585" s="178"/>
      <c r="N5585" s="106"/>
      <c r="O5585" s="111"/>
      <c r="P5585" s="111"/>
      <c r="Q5585" s="106"/>
      <c r="R5585" s="106"/>
      <c r="S5585" s="106"/>
      <c r="T5585" s="106"/>
      <c r="U5585" s="106"/>
      <c r="V5585" s="106"/>
      <c r="W5585" s="19"/>
      <c r="X5585" s="2"/>
      <c r="Y5585" s="4"/>
      <c r="Z5585" s="106"/>
      <c r="AA5585" s="114"/>
      <c r="AB5585" s="112"/>
      <c r="AC5585" s="178"/>
      <c r="AD5585" s="11"/>
      <c r="AE5585" s="106"/>
      <c r="AF5585" s="106"/>
      <c r="AG5585" s="106"/>
      <c r="AH5585" s="115"/>
      <c r="AI5585" s="116"/>
      <c r="AO5585" s="26"/>
      <c r="AP5585" s="26"/>
    </row>
    <row r="5586" spans="1:42" ht="15" customHeight="1" x14ac:dyDescent="0.25">
      <c r="A5586" s="105"/>
      <c r="B5586" s="106"/>
      <c r="C5586" s="2"/>
      <c r="D5586" s="2"/>
      <c r="E5586" s="106"/>
      <c r="F5586" s="107"/>
      <c r="G5586" s="108"/>
      <c r="H5586" s="109"/>
      <c r="I5586" s="109"/>
      <c r="J5586" s="110"/>
      <c r="K5586" s="117"/>
      <c r="L5586" s="178"/>
      <c r="M5586" s="178"/>
      <c r="N5586" s="106"/>
      <c r="O5586" s="111"/>
      <c r="P5586" s="111"/>
      <c r="Q5586" s="106"/>
      <c r="R5586" s="106"/>
      <c r="S5586" s="106"/>
      <c r="T5586" s="106"/>
      <c r="U5586" s="106"/>
      <c r="V5586" s="106"/>
      <c r="W5586" s="19"/>
      <c r="X5586" s="2"/>
      <c r="Y5586" s="4"/>
      <c r="Z5586" s="106"/>
      <c r="AA5586" s="114"/>
      <c r="AB5586" s="112"/>
      <c r="AC5586" s="178"/>
      <c r="AD5586" s="11"/>
      <c r="AE5586" s="106"/>
      <c r="AF5586" s="106"/>
      <c r="AG5586" s="106"/>
      <c r="AH5586" s="115"/>
      <c r="AI5586" s="116"/>
      <c r="AO5586" s="26"/>
      <c r="AP5586" s="26"/>
    </row>
    <row r="5587" spans="1:42" ht="15" customHeight="1" x14ac:dyDescent="0.25">
      <c r="A5587" s="105"/>
      <c r="B5587" s="106"/>
      <c r="C5587" s="2"/>
      <c r="D5587" s="2"/>
      <c r="E5587" s="106"/>
      <c r="F5587" s="107"/>
      <c r="G5587" s="108"/>
      <c r="H5587" s="109"/>
      <c r="I5587" s="109"/>
      <c r="J5587" s="110"/>
      <c r="K5587" s="117"/>
      <c r="L5587" s="178"/>
      <c r="M5587" s="178"/>
      <c r="N5587" s="106"/>
      <c r="O5587" s="111"/>
      <c r="P5587" s="111"/>
      <c r="Q5587" s="106"/>
      <c r="R5587" s="106"/>
      <c r="S5587" s="106"/>
      <c r="T5587" s="106"/>
      <c r="U5587" s="106"/>
      <c r="V5587" s="106"/>
      <c r="W5587" s="19"/>
      <c r="X5587" s="2"/>
      <c r="Y5587" s="4"/>
      <c r="Z5587" s="106"/>
      <c r="AA5587" s="114"/>
      <c r="AB5587" s="112"/>
      <c r="AC5587" s="178"/>
      <c r="AD5587" s="11"/>
      <c r="AE5587" s="106"/>
      <c r="AF5587" s="106"/>
      <c r="AG5587" s="106"/>
      <c r="AH5587" s="115"/>
      <c r="AI5587" s="116"/>
      <c r="AO5587" s="26"/>
      <c r="AP5587" s="26"/>
    </row>
    <row r="5588" spans="1:42" ht="15" customHeight="1" x14ac:dyDescent="0.25">
      <c r="A5588" s="105"/>
      <c r="B5588" s="106"/>
      <c r="C5588" s="2"/>
      <c r="D5588" s="2"/>
      <c r="E5588" s="106"/>
      <c r="F5588" s="107"/>
      <c r="G5588" s="108"/>
      <c r="H5588" s="109"/>
      <c r="I5588" s="109"/>
      <c r="J5588" s="110"/>
      <c r="K5588" s="117"/>
      <c r="L5588" s="178"/>
      <c r="M5588" s="178"/>
      <c r="N5588" s="106"/>
      <c r="O5588" s="111"/>
      <c r="P5588" s="111"/>
      <c r="Q5588" s="106"/>
      <c r="R5588" s="106"/>
      <c r="S5588" s="106"/>
      <c r="T5588" s="106"/>
      <c r="U5588" s="106"/>
      <c r="V5588" s="106"/>
      <c r="W5588" s="19"/>
      <c r="X5588" s="2"/>
      <c r="Y5588" s="4"/>
      <c r="Z5588" s="106"/>
      <c r="AA5588" s="114"/>
      <c r="AB5588" s="112"/>
      <c r="AC5588" s="178"/>
      <c r="AD5588" s="11"/>
      <c r="AE5588" s="106"/>
      <c r="AF5588" s="106"/>
      <c r="AG5588" s="106"/>
      <c r="AH5588" s="115"/>
      <c r="AI5588" s="116"/>
      <c r="AO5588" s="26"/>
      <c r="AP5588" s="26"/>
    </row>
    <row r="5589" spans="1:42" ht="15" customHeight="1" x14ac:dyDescent="0.25">
      <c r="A5589" s="105"/>
      <c r="B5589" s="106"/>
      <c r="C5589" s="2"/>
      <c r="D5589" s="2"/>
      <c r="E5589" s="106"/>
      <c r="F5589" s="107"/>
      <c r="G5589" s="108"/>
      <c r="H5589" s="109"/>
      <c r="I5589" s="109"/>
      <c r="J5589" s="110"/>
      <c r="K5589" s="117"/>
      <c r="L5589" s="178"/>
      <c r="M5589" s="178"/>
      <c r="N5589" s="106"/>
      <c r="O5589" s="111"/>
      <c r="P5589" s="111"/>
      <c r="Q5589" s="106"/>
      <c r="R5589" s="106"/>
      <c r="S5589" s="106"/>
      <c r="T5589" s="106"/>
      <c r="U5589" s="106"/>
      <c r="V5589" s="106"/>
      <c r="W5589" s="19"/>
      <c r="X5589" s="2"/>
      <c r="Y5589" s="4"/>
      <c r="Z5589" s="106"/>
      <c r="AA5589" s="114"/>
      <c r="AB5589" s="112"/>
      <c r="AC5589" s="178"/>
      <c r="AD5589" s="11"/>
      <c r="AE5589" s="106"/>
      <c r="AF5589" s="106"/>
      <c r="AG5589" s="106"/>
      <c r="AH5589" s="115"/>
      <c r="AI5589" s="116"/>
      <c r="AO5589" s="26"/>
      <c r="AP5589" s="26"/>
    </row>
    <row r="5590" spans="1:42" ht="15" customHeight="1" x14ac:dyDescent="0.25">
      <c r="A5590" s="105"/>
      <c r="B5590" s="106"/>
      <c r="C5590" s="2"/>
      <c r="D5590" s="2"/>
      <c r="E5590" s="106"/>
      <c r="F5590" s="107"/>
      <c r="G5590" s="108"/>
      <c r="H5590" s="109"/>
      <c r="I5590" s="109"/>
      <c r="J5590" s="110"/>
      <c r="K5590" s="117"/>
      <c r="L5590" s="178"/>
      <c r="M5590" s="178"/>
      <c r="N5590" s="106"/>
      <c r="O5590" s="111"/>
      <c r="P5590" s="111"/>
      <c r="Q5590" s="106"/>
      <c r="R5590" s="106"/>
      <c r="S5590" s="106"/>
      <c r="T5590" s="106"/>
      <c r="U5590" s="106"/>
      <c r="V5590" s="106"/>
      <c r="W5590" s="19"/>
      <c r="X5590" s="2"/>
      <c r="Y5590" s="4"/>
      <c r="Z5590" s="106"/>
      <c r="AA5590" s="114"/>
      <c r="AB5590" s="112"/>
      <c r="AC5590" s="178"/>
      <c r="AD5590" s="11"/>
      <c r="AE5590" s="106"/>
      <c r="AF5590" s="106"/>
      <c r="AG5590" s="106"/>
      <c r="AH5590" s="115"/>
      <c r="AI5590" s="116"/>
      <c r="AO5590" s="26"/>
      <c r="AP5590" s="26"/>
    </row>
    <row r="5591" spans="1:42" ht="15" customHeight="1" x14ac:dyDescent="0.25">
      <c r="A5591" s="105"/>
      <c r="B5591" s="106"/>
      <c r="C5591" s="2"/>
      <c r="D5591" s="2"/>
      <c r="E5591" s="106"/>
      <c r="F5591" s="107"/>
      <c r="G5591" s="108"/>
      <c r="H5591" s="109"/>
      <c r="I5591" s="109"/>
      <c r="J5591" s="110"/>
      <c r="K5591" s="117"/>
      <c r="L5591" s="178"/>
      <c r="M5591" s="178"/>
      <c r="N5591" s="106"/>
      <c r="O5591" s="111"/>
      <c r="P5591" s="111"/>
      <c r="Q5591" s="106"/>
      <c r="R5591" s="106"/>
      <c r="S5591" s="106"/>
      <c r="T5591" s="106"/>
      <c r="U5591" s="106"/>
      <c r="V5591" s="106"/>
      <c r="W5591" s="19"/>
      <c r="X5591" s="2"/>
      <c r="Y5591" s="4"/>
      <c r="Z5591" s="106"/>
      <c r="AA5591" s="114"/>
      <c r="AB5591" s="112"/>
      <c r="AC5591" s="178"/>
      <c r="AD5591" s="11"/>
      <c r="AE5591" s="106"/>
      <c r="AF5591" s="106"/>
      <c r="AG5591" s="106"/>
      <c r="AH5591" s="115"/>
      <c r="AI5591" s="116"/>
      <c r="AO5591" s="26"/>
      <c r="AP5591" s="26"/>
    </row>
    <row r="5592" spans="1:42" ht="15" customHeight="1" x14ac:dyDescent="0.25">
      <c r="A5592" s="105"/>
      <c r="B5592" s="106"/>
      <c r="C5592" s="2"/>
      <c r="D5592" s="2"/>
      <c r="E5592" s="106"/>
      <c r="F5592" s="107"/>
      <c r="G5592" s="108"/>
      <c r="H5592" s="109"/>
      <c r="I5592" s="109"/>
      <c r="J5592" s="110"/>
      <c r="K5592" s="117"/>
      <c r="L5592" s="178"/>
      <c r="M5592" s="178"/>
      <c r="N5592" s="106"/>
      <c r="O5592" s="111"/>
      <c r="P5592" s="111"/>
      <c r="Q5592" s="106"/>
      <c r="R5592" s="106"/>
      <c r="S5592" s="106"/>
      <c r="T5592" s="106"/>
      <c r="U5592" s="106"/>
      <c r="V5592" s="106"/>
      <c r="W5592" s="19"/>
      <c r="X5592" s="2"/>
      <c r="Y5592" s="4"/>
      <c r="Z5592" s="106"/>
      <c r="AA5592" s="114"/>
      <c r="AB5592" s="112"/>
      <c r="AC5592" s="178"/>
      <c r="AD5592" s="11"/>
      <c r="AE5592" s="106"/>
      <c r="AF5592" s="106"/>
      <c r="AG5592" s="106"/>
      <c r="AH5592" s="115"/>
      <c r="AI5592" s="116"/>
      <c r="AO5592" s="26"/>
      <c r="AP5592" s="26"/>
    </row>
    <row r="5593" spans="1:42" ht="15" customHeight="1" x14ac:dyDescent="0.25">
      <c r="A5593" s="105"/>
      <c r="B5593" s="106"/>
      <c r="C5593" s="2"/>
      <c r="D5593" s="2"/>
      <c r="E5593" s="106"/>
      <c r="F5593" s="107"/>
      <c r="G5593" s="108"/>
      <c r="H5593" s="109"/>
      <c r="I5593" s="109"/>
      <c r="J5593" s="110"/>
      <c r="K5593" s="117"/>
      <c r="L5593" s="178"/>
      <c r="M5593" s="178"/>
      <c r="N5593" s="106"/>
      <c r="O5593" s="111"/>
      <c r="P5593" s="111"/>
      <c r="Q5593" s="106"/>
      <c r="R5593" s="106"/>
      <c r="S5593" s="106"/>
      <c r="T5593" s="106"/>
      <c r="U5593" s="106"/>
      <c r="V5593" s="106"/>
      <c r="W5593" s="19"/>
      <c r="X5593" s="2"/>
      <c r="Y5593" s="4"/>
      <c r="Z5593" s="106"/>
      <c r="AA5593" s="114"/>
      <c r="AB5593" s="112"/>
      <c r="AC5593" s="178"/>
      <c r="AD5593" s="11"/>
      <c r="AE5593" s="106"/>
      <c r="AF5593" s="106"/>
      <c r="AG5593" s="106"/>
      <c r="AH5593" s="115"/>
      <c r="AI5593" s="116"/>
      <c r="AO5593" s="26"/>
      <c r="AP5593" s="26"/>
    </row>
    <row r="5594" spans="1:42" ht="15" customHeight="1" x14ac:dyDescent="0.25">
      <c r="A5594" s="105"/>
      <c r="B5594" s="106"/>
      <c r="C5594" s="2"/>
      <c r="D5594" s="2"/>
      <c r="E5594" s="106"/>
      <c r="F5594" s="107"/>
      <c r="G5594" s="108"/>
      <c r="H5594" s="109"/>
      <c r="I5594" s="109"/>
      <c r="J5594" s="110"/>
      <c r="K5594" s="117"/>
      <c r="L5594" s="178"/>
      <c r="M5594" s="178"/>
      <c r="N5594" s="106"/>
      <c r="O5594" s="111"/>
      <c r="P5594" s="111"/>
      <c r="Q5594" s="106"/>
      <c r="R5594" s="106"/>
      <c r="S5594" s="106"/>
      <c r="T5594" s="106"/>
      <c r="U5594" s="106"/>
      <c r="V5594" s="106"/>
      <c r="W5594" s="19"/>
      <c r="X5594" s="2"/>
      <c r="Y5594" s="4"/>
      <c r="Z5594" s="106"/>
      <c r="AA5594" s="114"/>
      <c r="AB5594" s="112"/>
      <c r="AC5594" s="178"/>
      <c r="AD5594" s="11"/>
      <c r="AE5594" s="106"/>
      <c r="AF5594" s="106"/>
      <c r="AG5594" s="106"/>
      <c r="AH5594" s="115"/>
      <c r="AI5594" s="116"/>
      <c r="AO5594" s="26"/>
      <c r="AP5594" s="26"/>
    </row>
    <row r="5595" spans="1:42" ht="15" customHeight="1" x14ac:dyDescent="0.25">
      <c r="A5595" s="105"/>
      <c r="B5595" s="106"/>
      <c r="C5595" s="2"/>
      <c r="D5595" s="2"/>
      <c r="E5595" s="106"/>
      <c r="F5595" s="107"/>
      <c r="G5595" s="108"/>
      <c r="H5595" s="109"/>
      <c r="I5595" s="109"/>
      <c r="J5595" s="110"/>
      <c r="K5595" s="117"/>
      <c r="L5595" s="178"/>
      <c r="M5595" s="178"/>
      <c r="N5595" s="106"/>
      <c r="O5595" s="111"/>
      <c r="P5595" s="111"/>
      <c r="Q5595" s="106"/>
      <c r="R5595" s="106"/>
      <c r="S5595" s="106"/>
      <c r="T5595" s="106"/>
      <c r="U5595" s="106"/>
      <c r="V5595" s="106"/>
      <c r="W5595" s="19"/>
      <c r="X5595" s="2"/>
      <c r="Y5595" s="4"/>
      <c r="Z5595" s="106"/>
      <c r="AA5595" s="114"/>
      <c r="AB5595" s="112"/>
      <c r="AC5595" s="178"/>
      <c r="AD5595" s="11"/>
      <c r="AE5595" s="106"/>
      <c r="AF5595" s="106"/>
      <c r="AG5595" s="106"/>
      <c r="AH5595" s="115"/>
      <c r="AI5595" s="116"/>
      <c r="AO5595" s="26"/>
      <c r="AP5595" s="26"/>
    </row>
    <row r="5596" spans="1:42" ht="15" customHeight="1" x14ac:dyDescent="0.25">
      <c r="A5596" s="105"/>
      <c r="B5596" s="106"/>
      <c r="C5596" s="2"/>
      <c r="D5596" s="2"/>
      <c r="E5596" s="106"/>
      <c r="F5596" s="107"/>
      <c r="G5596" s="108"/>
      <c r="H5596" s="109"/>
      <c r="I5596" s="109"/>
      <c r="J5596" s="110"/>
      <c r="K5596" s="117"/>
      <c r="L5596" s="178"/>
      <c r="M5596" s="178"/>
      <c r="N5596" s="106"/>
      <c r="O5596" s="111"/>
      <c r="P5596" s="111"/>
      <c r="Q5596" s="106"/>
      <c r="R5596" s="106"/>
      <c r="S5596" s="106"/>
      <c r="T5596" s="106"/>
      <c r="U5596" s="106"/>
      <c r="V5596" s="106"/>
      <c r="W5596" s="19"/>
      <c r="X5596" s="2"/>
      <c r="Y5596" s="4"/>
      <c r="Z5596" s="106"/>
      <c r="AA5596" s="114"/>
      <c r="AB5596" s="112"/>
      <c r="AC5596" s="178"/>
      <c r="AD5596" s="11"/>
      <c r="AE5596" s="106"/>
      <c r="AF5596" s="106"/>
      <c r="AG5596" s="106"/>
      <c r="AH5596" s="115"/>
      <c r="AI5596" s="116"/>
      <c r="AO5596" s="26"/>
      <c r="AP5596" s="26"/>
    </row>
    <row r="5597" spans="1:42" ht="15" customHeight="1" x14ac:dyDescent="0.25">
      <c r="A5597" s="105"/>
      <c r="B5597" s="106"/>
      <c r="C5597" s="2"/>
      <c r="D5597" s="2"/>
      <c r="E5597" s="106"/>
      <c r="F5597" s="107"/>
      <c r="G5597" s="108"/>
      <c r="H5597" s="109"/>
      <c r="I5597" s="109"/>
      <c r="J5597" s="110"/>
      <c r="K5597" s="117"/>
      <c r="L5597" s="178"/>
      <c r="M5597" s="178"/>
      <c r="N5597" s="106"/>
      <c r="O5597" s="111"/>
      <c r="P5597" s="111"/>
      <c r="Q5597" s="106"/>
      <c r="R5597" s="106"/>
      <c r="S5597" s="106"/>
      <c r="T5597" s="106"/>
      <c r="U5597" s="106"/>
      <c r="V5597" s="106"/>
      <c r="W5597" s="19"/>
      <c r="X5597" s="2"/>
      <c r="Y5597" s="4"/>
      <c r="Z5597" s="106"/>
      <c r="AA5597" s="114"/>
      <c r="AB5597" s="112"/>
      <c r="AC5597" s="178"/>
      <c r="AD5597" s="11"/>
      <c r="AE5597" s="106"/>
      <c r="AF5597" s="106"/>
      <c r="AG5597" s="106"/>
      <c r="AH5597" s="115"/>
      <c r="AI5597" s="116"/>
      <c r="AO5597" s="26"/>
      <c r="AP5597" s="26"/>
    </row>
    <row r="5598" spans="1:42" ht="15" customHeight="1" x14ac:dyDescent="0.25">
      <c r="A5598" s="105"/>
      <c r="B5598" s="106"/>
      <c r="C5598" s="2"/>
      <c r="D5598" s="2"/>
      <c r="E5598" s="106"/>
      <c r="F5598" s="107"/>
      <c r="G5598" s="108"/>
      <c r="H5598" s="109"/>
      <c r="I5598" s="109"/>
      <c r="J5598" s="110"/>
      <c r="K5598" s="117"/>
      <c r="L5598" s="178"/>
      <c r="M5598" s="178"/>
      <c r="N5598" s="106"/>
      <c r="O5598" s="111"/>
      <c r="P5598" s="111"/>
      <c r="Q5598" s="106"/>
      <c r="R5598" s="106"/>
      <c r="S5598" s="106"/>
      <c r="T5598" s="106"/>
      <c r="U5598" s="106"/>
      <c r="V5598" s="106"/>
      <c r="W5598" s="19"/>
      <c r="X5598" s="2"/>
      <c r="Y5598" s="4"/>
      <c r="Z5598" s="106"/>
      <c r="AA5598" s="114"/>
      <c r="AB5598" s="112"/>
      <c r="AC5598" s="178"/>
      <c r="AD5598" s="11"/>
      <c r="AE5598" s="106"/>
      <c r="AF5598" s="106"/>
      <c r="AG5598" s="106"/>
      <c r="AH5598" s="115"/>
      <c r="AI5598" s="116"/>
      <c r="AO5598" s="26"/>
      <c r="AP5598" s="26"/>
    </row>
    <row r="5599" spans="1:42" ht="15" customHeight="1" x14ac:dyDescent="0.25">
      <c r="A5599" s="105"/>
      <c r="B5599" s="106"/>
      <c r="C5599" s="2"/>
      <c r="D5599" s="2"/>
      <c r="E5599" s="106"/>
      <c r="F5599" s="107"/>
      <c r="G5599" s="108"/>
      <c r="H5599" s="109"/>
      <c r="I5599" s="109"/>
      <c r="J5599" s="110"/>
      <c r="K5599" s="117"/>
      <c r="L5599" s="178"/>
      <c r="M5599" s="178"/>
      <c r="N5599" s="106"/>
      <c r="O5599" s="111"/>
      <c r="P5599" s="111"/>
      <c r="Q5599" s="106"/>
      <c r="R5599" s="106"/>
      <c r="S5599" s="106"/>
      <c r="T5599" s="106"/>
      <c r="U5599" s="106"/>
      <c r="V5599" s="106"/>
      <c r="W5599" s="19"/>
      <c r="X5599" s="2"/>
      <c r="Y5599" s="4"/>
      <c r="Z5599" s="106"/>
      <c r="AA5599" s="114"/>
      <c r="AB5599" s="112"/>
      <c r="AC5599" s="178"/>
      <c r="AD5599" s="11"/>
      <c r="AE5599" s="106"/>
      <c r="AF5599" s="106"/>
      <c r="AG5599" s="106"/>
      <c r="AH5599" s="115"/>
      <c r="AI5599" s="116"/>
      <c r="AO5599" s="26"/>
      <c r="AP5599" s="26"/>
    </row>
    <row r="5600" spans="1:42" ht="15" customHeight="1" x14ac:dyDescent="0.25">
      <c r="A5600" s="105"/>
      <c r="B5600" s="106"/>
      <c r="C5600" s="2"/>
      <c r="D5600" s="2"/>
      <c r="E5600" s="106"/>
      <c r="F5600" s="107"/>
      <c r="G5600" s="108"/>
      <c r="H5600" s="109"/>
      <c r="I5600" s="109"/>
      <c r="J5600" s="110"/>
      <c r="K5600" s="117"/>
      <c r="L5600" s="178"/>
      <c r="M5600" s="178"/>
      <c r="N5600" s="106"/>
      <c r="O5600" s="111"/>
      <c r="P5600" s="111"/>
      <c r="Q5600" s="106"/>
      <c r="R5600" s="106"/>
      <c r="S5600" s="106"/>
      <c r="T5600" s="106"/>
      <c r="U5600" s="106"/>
      <c r="V5600" s="106"/>
      <c r="W5600" s="19"/>
      <c r="X5600" s="2"/>
      <c r="Y5600" s="4"/>
      <c r="Z5600" s="106"/>
      <c r="AA5600" s="114"/>
      <c r="AB5600" s="112"/>
      <c r="AC5600" s="178"/>
      <c r="AD5600" s="11"/>
      <c r="AE5600" s="106"/>
      <c r="AF5600" s="106"/>
      <c r="AG5600" s="106"/>
      <c r="AH5600" s="115"/>
      <c r="AI5600" s="116"/>
      <c r="AO5600" s="26"/>
      <c r="AP5600" s="26"/>
    </row>
    <row r="5601" spans="1:42" ht="15" customHeight="1" x14ac:dyDescent="0.25">
      <c r="A5601" s="105"/>
      <c r="B5601" s="106"/>
      <c r="C5601" s="2"/>
      <c r="D5601" s="2"/>
      <c r="E5601" s="106"/>
      <c r="F5601" s="107"/>
      <c r="G5601" s="108"/>
      <c r="H5601" s="109"/>
      <c r="I5601" s="109"/>
      <c r="J5601" s="110"/>
      <c r="K5601" s="117"/>
      <c r="L5601" s="178"/>
      <c r="M5601" s="178"/>
      <c r="N5601" s="106"/>
      <c r="O5601" s="111"/>
      <c r="P5601" s="111"/>
      <c r="Q5601" s="106"/>
      <c r="R5601" s="106"/>
      <c r="S5601" s="106"/>
      <c r="T5601" s="106"/>
      <c r="U5601" s="106"/>
      <c r="V5601" s="106"/>
      <c r="W5601" s="19"/>
      <c r="X5601" s="2"/>
      <c r="Y5601" s="4"/>
      <c r="Z5601" s="106"/>
      <c r="AA5601" s="114"/>
      <c r="AB5601" s="112"/>
      <c r="AC5601" s="178"/>
      <c r="AD5601" s="11"/>
      <c r="AE5601" s="106"/>
      <c r="AF5601" s="106"/>
      <c r="AG5601" s="106"/>
      <c r="AH5601" s="115"/>
      <c r="AI5601" s="116"/>
      <c r="AO5601" s="26"/>
      <c r="AP5601" s="26"/>
    </row>
    <row r="5602" spans="1:42" ht="15" customHeight="1" x14ac:dyDescent="0.25">
      <c r="A5602" s="105"/>
      <c r="B5602" s="106"/>
      <c r="C5602" s="2"/>
      <c r="D5602" s="2"/>
      <c r="E5602" s="106"/>
      <c r="F5602" s="107"/>
      <c r="G5602" s="108"/>
      <c r="H5602" s="109"/>
      <c r="I5602" s="109"/>
      <c r="J5602" s="110"/>
      <c r="K5602" s="117"/>
      <c r="L5602" s="178"/>
      <c r="M5602" s="178"/>
      <c r="N5602" s="106"/>
      <c r="O5602" s="111"/>
      <c r="P5602" s="111"/>
      <c r="Q5602" s="106"/>
      <c r="R5602" s="106"/>
      <c r="S5602" s="106"/>
      <c r="T5602" s="106"/>
      <c r="U5602" s="106"/>
      <c r="V5602" s="106"/>
      <c r="W5602" s="19"/>
      <c r="X5602" s="2"/>
      <c r="Y5602" s="4"/>
      <c r="Z5602" s="106"/>
      <c r="AA5602" s="114"/>
      <c r="AB5602" s="112"/>
      <c r="AC5602" s="178"/>
      <c r="AD5602" s="11"/>
      <c r="AE5602" s="106"/>
      <c r="AF5602" s="106"/>
      <c r="AG5602" s="106"/>
      <c r="AH5602" s="115"/>
      <c r="AI5602" s="116"/>
      <c r="AO5602" s="26"/>
      <c r="AP5602" s="26"/>
    </row>
    <row r="5603" spans="1:42" ht="15" customHeight="1" x14ac:dyDescent="0.25">
      <c r="A5603" s="105"/>
      <c r="B5603" s="106"/>
      <c r="C5603" s="2"/>
      <c r="D5603" s="2"/>
      <c r="E5603" s="106"/>
      <c r="F5603" s="107"/>
      <c r="G5603" s="108"/>
      <c r="H5603" s="109"/>
      <c r="I5603" s="109"/>
      <c r="J5603" s="110"/>
      <c r="K5603" s="117"/>
      <c r="L5603" s="178"/>
      <c r="M5603" s="178"/>
      <c r="N5603" s="106"/>
      <c r="O5603" s="111"/>
      <c r="P5603" s="111"/>
      <c r="Q5603" s="106"/>
      <c r="R5603" s="106"/>
      <c r="S5603" s="106"/>
      <c r="T5603" s="106"/>
      <c r="U5603" s="106"/>
      <c r="V5603" s="106"/>
      <c r="W5603" s="19"/>
      <c r="X5603" s="2"/>
      <c r="Y5603" s="4"/>
      <c r="Z5603" s="106"/>
      <c r="AA5603" s="114"/>
      <c r="AB5603" s="112"/>
      <c r="AC5603" s="178"/>
      <c r="AD5603" s="11"/>
      <c r="AE5603" s="106"/>
      <c r="AF5603" s="106"/>
      <c r="AG5603" s="106"/>
      <c r="AH5603" s="115"/>
      <c r="AI5603" s="116"/>
      <c r="AO5603" s="26"/>
      <c r="AP5603" s="26"/>
    </row>
    <row r="5604" spans="1:42" ht="15" customHeight="1" x14ac:dyDescent="0.25">
      <c r="A5604" s="105"/>
      <c r="B5604" s="106"/>
      <c r="C5604" s="2"/>
      <c r="D5604" s="2"/>
      <c r="E5604" s="106"/>
      <c r="F5604" s="107"/>
      <c r="G5604" s="108"/>
      <c r="H5604" s="109"/>
      <c r="I5604" s="109"/>
      <c r="J5604" s="110"/>
      <c r="K5604" s="117"/>
      <c r="L5604" s="178"/>
      <c r="M5604" s="178"/>
      <c r="N5604" s="106"/>
      <c r="O5604" s="111"/>
      <c r="P5604" s="111"/>
      <c r="Q5604" s="106"/>
      <c r="R5604" s="106"/>
      <c r="S5604" s="106"/>
      <c r="T5604" s="106"/>
      <c r="U5604" s="106"/>
      <c r="V5604" s="106"/>
      <c r="W5604" s="19"/>
      <c r="X5604" s="2"/>
      <c r="Y5604" s="4"/>
      <c r="Z5604" s="106"/>
      <c r="AA5604" s="114"/>
      <c r="AB5604" s="112"/>
      <c r="AC5604" s="178"/>
      <c r="AD5604" s="11"/>
      <c r="AE5604" s="106"/>
      <c r="AF5604" s="106"/>
      <c r="AG5604" s="106"/>
      <c r="AH5604" s="115"/>
      <c r="AI5604" s="116"/>
      <c r="AO5604" s="26"/>
      <c r="AP5604" s="26"/>
    </row>
    <row r="5605" spans="1:42" ht="15" customHeight="1" x14ac:dyDescent="0.25">
      <c r="A5605" s="105"/>
      <c r="B5605" s="106"/>
      <c r="C5605" s="2"/>
      <c r="D5605" s="2"/>
      <c r="E5605" s="106"/>
      <c r="F5605" s="107"/>
      <c r="G5605" s="108"/>
      <c r="H5605" s="109"/>
      <c r="I5605" s="109"/>
      <c r="J5605" s="110"/>
      <c r="K5605" s="117"/>
      <c r="L5605" s="178"/>
      <c r="M5605" s="178"/>
      <c r="N5605" s="106"/>
      <c r="O5605" s="111"/>
      <c r="P5605" s="111"/>
      <c r="Q5605" s="106"/>
      <c r="R5605" s="106"/>
      <c r="S5605" s="106"/>
      <c r="T5605" s="106"/>
      <c r="U5605" s="106"/>
      <c r="V5605" s="106"/>
      <c r="W5605" s="19"/>
      <c r="X5605" s="2"/>
      <c r="Y5605" s="4"/>
      <c r="Z5605" s="106"/>
      <c r="AA5605" s="114"/>
      <c r="AB5605" s="112"/>
      <c r="AC5605" s="178"/>
      <c r="AD5605" s="11"/>
      <c r="AE5605" s="106"/>
      <c r="AF5605" s="106"/>
      <c r="AG5605" s="106"/>
      <c r="AH5605" s="115"/>
      <c r="AI5605" s="116"/>
      <c r="AO5605" s="26"/>
      <c r="AP5605" s="26"/>
    </row>
    <row r="5606" spans="1:42" ht="15" customHeight="1" x14ac:dyDescent="0.25">
      <c r="A5606" s="105"/>
      <c r="B5606" s="106"/>
      <c r="C5606" s="2"/>
      <c r="D5606" s="2"/>
      <c r="E5606" s="106"/>
      <c r="F5606" s="107"/>
      <c r="G5606" s="108"/>
      <c r="H5606" s="109"/>
      <c r="I5606" s="109"/>
      <c r="J5606" s="110"/>
      <c r="K5606" s="117"/>
      <c r="L5606" s="178"/>
      <c r="M5606" s="178"/>
      <c r="N5606" s="106"/>
      <c r="O5606" s="111"/>
      <c r="P5606" s="111"/>
      <c r="Q5606" s="106"/>
      <c r="R5606" s="106"/>
      <c r="S5606" s="106"/>
      <c r="T5606" s="106"/>
      <c r="U5606" s="106"/>
      <c r="V5606" s="106"/>
      <c r="W5606" s="19"/>
      <c r="X5606" s="2"/>
      <c r="Y5606" s="4"/>
      <c r="Z5606" s="106"/>
      <c r="AA5606" s="114"/>
      <c r="AB5606" s="112"/>
      <c r="AC5606" s="178"/>
      <c r="AD5606" s="11"/>
      <c r="AE5606" s="106"/>
      <c r="AF5606" s="106"/>
      <c r="AG5606" s="106"/>
      <c r="AH5606" s="115"/>
      <c r="AI5606" s="116"/>
      <c r="AO5606" s="26"/>
      <c r="AP5606" s="26"/>
    </row>
    <row r="5607" spans="1:42" ht="15" customHeight="1" x14ac:dyDescent="0.25">
      <c r="A5607" s="105"/>
      <c r="B5607" s="106"/>
      <c r="C5607" s="2"/>
      <c r="D5607" s="2"/>
      <c r="E5607" s="106"/>
      <c r="F5607" s="107"/>
      <c r="G5607" s="108"/>
      <c r="H5607" s="109"/>
      <c r="I5607" s="109"/>
      <c r="J5607" s="110"/>
      <c r="K5607" s="117"/>
      <c r="L5607" s="178"/>
      <c r="M5607" s="178"/>
      <c r="N5607" s="106"/>
      <c r="O5607" s="111"/>
      <c r="P5607" s="111"/>
      <c r="Q5607" s="106"/>
      <c r="R5607" s="106"/>
      <c r="S5607" s="106"/>
      <c r="T5607" s="106"/>
      <c r="U5607" s="106"/>
      <c r="V5607" s="106"/>
      <c r="W5607" s="19"/>
      <c r="X5607" s="2"/>
      <c r="Y5607" s="4"/>
      <c r="Z5607" s="106"/>
      <c r="AA5607" s="114"/>
      <c r="AB5607" s="112"/>
      <c r="AC5607" s="178"/>
      <c r="AD5607" s="11"/>
      <c r="AE5607" s="106"/>
      <c r="AF5607" s="106"/>
      <c r="AG5607" s="106"/>
      <c r="AH5607" s="115"/>
      <c r="AI5607" s="116"/>
      <c r="AO5607" s="26"/>
      <c r="AP5607" s="26"/>
    </row>
    <row r="5608" spans="1:42" ht="15" customHeight="1" x14ac:dyDescent="0.25">
      <c r="A5608" s="105"/>
      <c r="B5608" s="106"/>
      <c r="C5608" s="2"/>
      <c r="D5608" s="2"/>
      <c r="E5608" s="106"/>
      <c r="F5608" s="107"/>
      <c r="G5608" s="108"/>
      <c r="H5608" s="109"/>
      <c r="I5608" s="109"/>
      <c r="J5608" s="110"/>
      <c r="K5608" s="117"/>
      <c r="L5608" s="178"/>
      <c r="M5608" s="178"/>
      <c r="N5608" s="106"/>
      <c r="O5608" s="111"/>
      <c r="P5608" s="111"/>
      <c r="Q5608" s="106"/>
      <c r="R5608" s="106"/>
      <c r="S5608" s="106"/>
      <c r="T5608" s="106"/>
      <c r="U5608" s="106"/>
      <c r="V5608" s="106"/>
      <c r="W5608" s="19"/>
      <c r="X5608" s="2"/>
      <c r="Y5608" s="4"/>
      <c r="Z5608" s="106"/>
      <c r="AA5608" s="114"/>
      <c r="AB5608" s="112"/>
      <c r="AC5608" s="178"/>
      <c r="AD5608" s="11"/>
      <c r="AE5608" s="106"/>
      <c r="AF5608" s="106"/>
      <c r="AG5608" s="106"/>
      <c r="AH5608" s="115"/>
      <c r="AI5608" s="116"/>
      <c r="AO5608" s="26"/>
      <c r="AP5608" s="26"/>
    </row>
    <row r="5609" spans="1:42" ht="15" customHeight="1" x14ac:dyDescent="0.25">
      <c r="A5609" s="105"/>
      <c r="B5609" s="106"/>
      <c r="C5609" s="2"/>
      <c r="D5609" s="2"/>
      <c r="E5609" s="106"/>
      <c r="F5609" s="107"/>
      <c r="G5609" s="108"/>
      <c r="H5609" s="109"/>
      <c r="I5609" s="109"/>
      <c r="J5609" s="110"/>
      <c r="K5609" s="117"/>
      <c r="L5609" s="178"/>
      <c r="M5609" s="178"/>
      <c r="N5609" s="106"/>
      <c r="O5609" s="111"/>
      <c r="P5609" s="111"/>
      <c r="Q5609" s="106"/>
      <c r="R5609" s="106"/>
      <c r="S5609" s="106"/>
      <c r="T5609" s="106"/>
      <c r="U5609" s="106"/>
      <c r="V5609" s="106"/>
      <c r="W5609" s="19"/>
      <c r="X5609" s="2"/>
      <c r="Y5609" s="4"/>
      <c r="Z5609" s="106"/>
      <c r="AA5609" s="114"/>
      <c r="AB5609" s="112"/>
      <c r="AC5609" s="178"/>
      <c r="AD5609" s="11"/>
      <c r="AE5609" s="106"/>
      <c r="AF5609" s="106"/>
      <c r="AG5609" s="106"/>
      <c r="AH5609" s="115"/>
      <c r="AI5609" s="116"/>
      <c r="AO5609" s="26"/>
      <c r="AP5609" s="26"/>
    </row>
    <row r="5610" spans="1:42" ht="15" customHeight="1" x14ac:dyDescent="0.25">
      <c r="A5610" s="105"/>
      <c r="B5610" s="106"/>
      <c r="C5610" s="2"/>
      <c r="D5610" s="2"/>
      <c r="E5610" s="106"/>
      <c r="F5610" s="107"/>
      <c r="G5610" s="108"/>
      <c r="H5610" s="109"/>
      <c r="I5610" s="109"/>
      <c r="J5610" s="110"/>
      <c r="K5610" s="117"/>
      <c r="L5610" s="178"/>
      <c r="M5610" s="178"/>
      <c r="N5610" s="106"/>
      <c r="O5610" s="111"/>
      <c r="P5610" s="111"/>
      <c r="Q5610" s="106"/>
      <c r="R5610" s="106"/>
      <c r="S5610" s="106"/>
      <c r="T5610" s="106"/>
      <c r="U5610" s="106"/>
      <c r="V5610" s="106"/>
      <c r="W5610" s="19"/>
      <c r="X5610" s="2"/>
      <c r="Y5610" s="4"/>
      <c r="Z5610" s="106"/>
      <c r="AA5610" s="114"/>
      <c r="AB5610" s="112"/>
      <c r="AC5610" s="178"/>
      <c r="AD5610" s="11"/>
      <c r="AE5610" s="106"/>
      <c r="AF5610" s="106"/>
      <c r="AG5610" s="106"/>
      <c r="AH5610" s="115"/>
      <c r="AI5610" s="116"/>
      <c r="AO5610" s="26"/>
      <c r="AP5610" s="26"/>
    </row>
    <row r="5611" spans="1:42" ht="15" customHeight="1" x14ac:dyDescent="0.25">
      <c r="A5611" s="105"/>
      <c r="B5611" s="106"/>
      <c r="C5611" s="2"/>
      <c r="D5611" s="2"/>
      <c r="E5611" s="106"/>
      <c r="F5611" s="107"/>
      <c r="G5611" s="108"/>
      <c r="H5611" s="109"/>
      <c r="I5611" s="109"/>
      <c r="J5611" s="110"/>
      <c r="K5611" s="117"/>
      <c r="L5611" s="178"/>
      <c r="M5611" s="178"/>
      <c r="N5611" s="106"/>
      <c r="O5611" s="111"/>
      <c r="P5611" s="111"/>
      <c r="Q5611" s="106"/>
      <c r="R5611" s="106"/>
      <c r="S5611" s="106"/>
      <c r="T5611" s="106"/>
      <c r="U5611" s="106"/>
      <c r="V5611" s="106"/>
      <c r="W5611" s="19"/>
      <c r="X5611" s="2"/>
      <c r="Y5611" s="4"/>
      <c r="Z5611" s="106"/>
      <c r="AA5611" s="114"/>
      <c r="AB5611" s="112"/>
      <c r="AC5611" s="178"/>
      <c r="AD5611" s="11"/>
      <c r="AE5611" s="106"/>
      <c r="AF5611" s="106"/>
      <c r="AG5611" s="106"/>
      <c r="AH5611" s="115"/>
      <c r="AI5611" s="116"/>
      <c r="AO5611" s="26"/>
      <c r="AP5611" s="26"/>
    </row>
    <row r="5612" spans="1:42" ht="15" customHeight="1" x14ac:dyDescent="0.25">
      <c r="A5612" s="105"/>
      <c r="B5612" s="106"/>
      <c r="C5612" s="2"/>
      <c r="D5612" s="2"/>
      <c r="E5612" s="106"/>
      <c r="F5612" s="107"/>
      <c r="G5612" s="108"/>
      <c r="H5612" s="109"/>
      <c r="I5612" s="109"/>
      <c r="J5612" s="110"/>
      <c r="K5612" s="117"/>
      <c r="L5612" s="178"/>
      <c r="M5612" s="178"/>
      <c r="N5612" s="106"/>
      <c r="O5612" s="111"/>
      <c r="P5612" s="111"/>
      <c r="Q5612" s="106"/>
      <c r="R5612" s="106"/>
      <c r="S5612" s="106"/>
      <c r="T5612" s="106"/>
      <c r="U5612" s="106"/>
      <c r="V5612" s="106"/>
      <c r="W5612" s="19"/>
      <c r="X5612" s="2"/>
      <c r="Y5612" s="4"/>
      <c r="Z5612" s="106"/>
      <c r="AA5612" s="114"/>
      <c r="AB5612" s="112"/>
      <c r="AC5612" s="178"/>
      <c r="AD5612" s="11"/>
      <c r="AE5612" s="106"/>
      <c r="AF5612" s="106"/>
      <c r="AG5612" s="106"/>
      <c r="AH5612" s="115"/>
      <c r="AI5612" s="116"/>
      <c r="AO5612" s="26"/>
      <c r="AP5612" s="26"/>
    </row>
    <row r="5613" spans="1:42" ht="15" customHeight="1" x14ac:dyDescent="0.25">
      <c r="A5613" s="105"/>
      <c r="B5613" s="106"/>
      <c r="C5613" s="2"/>
      <c r="D5613" s="2"/>
      <c r="E5613" s="106"/>
      <c r="F5613" s="107"/>
      <c r="G5613" s="108"/>
      <c r="H5613" s="109"/>
      <c r="I5613" s="109"/>
      <c r="J5613" s="110"/>
      <c r="K5613" s="117"/>
      <c r="L5613" s="178"/>
      <c r="M5613" s="178"/>
      <c r="N5613" s="106"/>
      <c r="O5613" s="111"/>
      <c r="P5613" s="111"/>
      <c r="Q5613" s="106"/>
      <c r="R5613" s="106"/>
      <c r="S5613" s="106"/>
      <c r="T5613" s="106"/>
      <c r="U5613" s="106"/>
      <c r="V5613" s="106"/>
      <c r="W5613" s="19"/>
      <c r="X5613" s="2"/>
      <c r="Y5613" s="4"/>
      <c r="Z5613" s="106"/>
      <c r="AA5613" s="114"/>
      <c r="AB5613" s="112"/>
      <c r="AC5613" s="178"/>
      <c r="AD5613" s="11"/>
      <c r="AE5613" s="106"/>
      <c r="AF5613" s="106"/>
      <c r="AG5613" s="106"/>
      <c r="AH5613" s="115"/>
      <c r="AI5613" s="116"/>
      <c r="AO5613" s="26"/>
      <c r="AP5613" s="26"/>
    </row>
    <row r="5614" spans="1:42" ht="15" customHeight="1" x14ac:dyDescent="0.25">
      <c r="A5614" s="105"/>
      <c r="B5614" s="106"/>
      <c r="C5614" s="2"/>
      <c r="D5614" s="2"/>
      <c r="E5614" s="106"/>
      <c r="F5614" s="107"/>
      <c r="G5614" s="108"/>
      <c r="H5614" s="109"/>
      <c r="I5614" s="109"/>
      <c r="J5614" s="110"/>
      <c r="K5614" s="117"/>
      <c r="L5614" s="178"/>
      <c r="M5614" s="178"/>
      <c r="N5614" s="106"/>
      <c r="O5614" s="111"/>
      <c r="P5614" s="111"/>
      <c r="Q5614" s="106"/>
      <c r="R5614" s="106"/>
      <c r="S5614" s="106"/>
      <c r="T5614" s="106"/>
      <c r="U5614" s="106"/>
      <c r="V5614" s="106"/>
      <c r="W5614" s="19"/>
      <c r="X5614" s="2"/>
      <c r="Y5614" s="4"/>
      <c r="Z5614" s="106"/>
      <c r="AA5614" s="114"/>
      <c r="AB5614" s="112"/>
      <c r="AC5614" s="178"/>
      <c r="AD5614" s="11"/>
      <c r="AE5614" s="106"/>
      <c r="AF5614" s="106"/>
      <c r="AG5614" s="106"/>
      <c r="AH5614" s="115"/>
      <c r="AI5614" s="116"/>
      <c r="AO5614" s="26"/>
      <c r="AP5614" s="26"/>
    </row>
    <row r="5615" spans="1:42" ht="15" customHeight="1" x14ac:dyDescent="0.25">
      <c r="A5615" s="105"/>
      <c r="B5615" s="106"/>
      <c r="C5615" s="2"/>
      <c r="D5615" s="2"/>
      <c r="E5615" s="106"/>
      <c r="F5615" s="107"/>
      <c r="G5615" s="108"/>
      <c r="H5615" s="109"/>
      <c r="I5615" s="109"/>
      <c r="J5615" s="110"/>
      <c r="K5615" s="117"/>
      <c r="L5615" s="178"/>
      <c r="M5615" s="178"/>
      <c r="N5615" s="106"/>
      <c r="O5615" s="111"/>
      <c r="P5615" s="111"/>
      <c r="Q5615" s="106"/>
      <c r="R5615" s="106"/>
      <c r="S5615" s="106"/>
      <c r="T5615" s="106"/>
      <c r="U5615" s="106"/>
      <c r="V5615" s="106"/>
      <c r="W5615" s="19"/>
      <c r="X5615" s="2"/>
      <c r="Y5615" s="4"/>
      <c r="Z5615" s="106"/>
      <c r="AA5615" s="114"/>
      <c r="AB5615" s="112"/>
      <c r="AC5615" s="178"/>
      <c r="AD5615" s="11"/>
      <c r="AE5615" s="106"/>
      <c r="AF5615" s="106"/>
      <c r="AG5615" s="106"/>
      <c r="AH5615" s="115"/>
      <c r="AI5615" s="116"/>
      <c r="AO5615" s="26"/>
      <c r="AP5615" s="26"/>
    </row>
    <row r="5616" spans="1:42" ht="15" customHeight="1" x14ac:dyDescent="0.25">
      <c r="A5616" s="105"/>
      <c r="B5616" s="106"/>
      <c r="C5616" s="2"/>
      <c r="D5616" s="2"/>
      <c r="E5616" s="106"/>
      <c r="F5616" s="107"/>
      <c r="G5616" s="108"/>
      <c r="H5616" s="109"/>
      <c r="I5616" s="109"/>
      <c r="J5616" s="110"/>
      <c r="K5616" s="117"/>
      <c r="L5616" s="178"/>
      <c r="M5616" s="178"/>
      <c r="N5616" s="106"/>
      <c r="O5616" s="111"/>
      <c r="P5616" s="111"/>
      <c r="Q5616" s="106"/>
      <c r="R5616" s="106"/>
      <c r="S5616" s="106"/>
      <c r="T5616" s="106"/>
      <c r="U5616" s="106"/>
      <c r="V5616" s="106"/>
      <c r="W5616" s="19"/>
      <c r="X5616" s="2"/>
      <c r="Y5616" s="4"/>
      <c r="Z5616" s="106"/>
      <c r="AA5616" s="114"/>
      <c r="AB5616" s="112"/>
      <c r="AC5616" s="178"/>
      <c r="AD5616" s="11"/>
      <c r="AE5616" s="106"/>
      <c r="AF5616" s="106"/>
      <c r="AG5616" s="106"/>
      <c r="AH5616" s="115"/>
      <c r="AI5616" s="116"/>
      <c r="AO5616" s="26"/>
      <c r="AP5616" s="26"/>
    </row>
    <row r="5617" spans="1:42" ht="15" customHeight="1" x14ac:dyDescent="0.25">
      <c r="A5617" s="105"/>
      <c r="B5617" s="106"/>
      <c r="C5617" s="2"/>
      <c r="D5617" s="2"/>
      <c r="E5617" s="106"/>
      <c r="F5617" s="107"/>
      <c r="G5617" s="108"/>
      <c r="H5617" s="109"/>
      <c r="I5617" s="109"/>
      <c r="J5617" s="110"/>
      <c r="K5617" s="117"/>
      <c r="L5617" s="178"/>
      <c r="M5617" s="178"/>
      <c r="N5617" s="106"/>
      <c r="O5617" s="111"/>
      <c r="P5617" s="111"/>
      <c r="Q5617" s="106"/>
      <c r="R5617" s="106"/>
      <c r="S5617" s="106"/>
      <c r="T5617" s="106"/>
      <c r="U5617" s="106"/>
      <c r="V5617" s="106"/>
      <c r="W5617" s="19"/>
      <c r="X5617" s="2"/>
      <c r="Y5617" s="4"/>
      <c r="Z5617" s="106"/>
      <c r="AA5617" s="114"/>
      <c r="AB5617" s="112"/>
      <c r="AC5617" s="178"/>
      <c r="AD5617" s="11"/>
      <c r="AE5617" s="106"/>
      <c r="AF5617" s="106"/>
      <c r="AG5617" s="106"/>
      <c r="AH5617" s="115"/>
      <c r="AI5617" s="116"/>
      <c r="AO5617" s="26"/>
      <c r="AP5617" s="26"/>
    </row>
    <row r="5618" spans="1:42" ht="15" customHeight="1" x14ac:dyDescent="0.25">
      <c r="A5618" s="105"/>
      <c r="B5618" s="106"/>
      <c r="C5618" s="2"/>
      <c r="D5618" s="2"/>
      <c r="E5618" s="106"/>
      <c r="F5618" s="107"/>
      <c r="G5618" s="108"/>
      <c r="H5618" s="109"/>
      <c r="I5618" s="109"/>
      <c r="J5618" s="110"/>
      <c r="K5618" s="117"/>
      <c r="L5618" s="178"/>
      <c r="M5618" s="178"/>
      <c r="N5618" s="106"/>
      <c r="O5618" s="111"/>
      <c r="P5618" s="111"/>
      <c r="Q5618" s="106"/>
      <c r="R5618" s="106"/>
      <c r="S5618" s="106"/>
      <c r="T5618" s="106"/>
      <c r="U5618" s="106"/>
      <c r="V5618" s="106"/>
      <c r="W5618" s="19"/>
      <c r="X5618" s="2"/>
      <c r="Y5618" s="4"/>
      <c r="Z5618" s="106"/>
      <c r="AA5618" s="114"/>
      <c r="AB5618" s="112"/>
      <c r="AC5618" s="178"/>
      <c r="AD5618" s="11"/>
      <c r="AE5618" s="106"/>
      <c r="AF5618" s="106"/>
      <c r="AG5618" s="106"/>
      <c r="AH5618" s="115"/>
      <c r="AI5618" s="116"/>
      <c r="AO5618" s="26"/>
      <c r="AP5618" s="26"/>
    </row>
    <row r="5619" spans="1:42" ht="15" customHeight="1" x14ac:dyDescent="0.25">
      <c r="A5619" s="105"/>
      <c r="B5619" s="106"/>
      <c r="C5619" s="2"/>
      <c r="D5619" s="2"/>
      <c r="E5619" s="106"/>
      <c r="F5619" s="107"/>
      <c r="G5619" s="108"/>
      <c r="H5619" s="109"/>
      <c r="I5619" s="109"/>
      <c r="J5619" s="110"/>
      <c r="K5619" s="117"/>
      <c r="L5619" s="178"/>
      <c r="M5619" s="178"/>
      <c r="N5619" s="106"/>
      <c r="O5619" s="111"/>
      <c r="P5619" s="111"/>
      <c r="Q5619" s="106"/>
      <c r="R5619" s="106"/>
      <c r="S5619" s="106"/>
      <c r="T5619" s="106"/>
      <c r="U5619" s="106"/>
      <c r="V5619" s="106"/>
      <c r="W5619" s="19"/>
      <c r="X5619" s="2"/>
      <c r="Y5619" s="4"/>
      <c r="Z5619" s="106"/>
      <c r="AA5619" s="114"/>
      <c r="AB5619" s="112"/>
      <c r="AC5619" s="178"/>
      <c r="AD5619" s="11"/>
      <c r="AE5619" s="106"/>
      <c r="AF5619" s="106"/>
      <c r="AG5619" s="106"/>
      <c r="AH5619" s="115"/>
      <c r="AI5619" s="116"/>
      <c r="AO5619" s="26"/>
      <c r="AP5619" s="26"/>
    </row>
    <row r="5620" spans="1:42" ht="15" customHeight="1" x14ac:dyDescent="0.25">
      <c r="A5620" s="105"/>
      <c r="B5620" s="106"/>
      <c r="C5620" s="2"/>
      <c r="D5620" s="2"/>
      <c r="E5620" s="106"/>
      <c r="F5620" s="107"/>
      <c r="G5620" s="108"/>
      <c r="H5620" s="109"/>
      <c r="I5620" s="109"/>
      <c r="J5620" s="110"/>
      <c r="K5620" s="117"/>
      <c r="L5620" s="178"/>
      <c r="M5620" s="178"/>
      <c r="N5620" s="106"/>
      <c r="O5620" s="111"/>
      <c r="P5620" s="111"/>
      <c r="Q5620" s="106"/>
      <c r="R5620" s="106"/>
      <c r="S5620" s="106"/>
      <c r="T5620" s="106"/>
      <c r="U5620" s="106"/>
      <c r="V5620" s="106"/>
      <c r="W5620" s="19"/>
      <c r="X5620" s="2"/>
      <c r="Y5620" s="4"/>
      <c r="Z5620" s="106"/>
      <c r="AA5620" s="114"/>
      <c r="AB5620" s="112"/>
      <c r="AC5620" s="178"/>
      <c r="AD5620" s="11"/>
      <c r="AE5620" s="106"/>
      <c r="AF5620" s="106"/>
      <c r="AG5620" s="106"/>
      <c r="AH5620" s="115"/>
      <c r="AI5620" s="116"/>
      <c r="AO5620" s="26"/>
      <c r="AP5620" s="26"/>
    </row>
    <row r="5621" spans="1:42" ht="15" customHeight="1" x14ac:dyDescent="0.25">
      <c r="A5621" s="105"/>
      <c r="B5621" s="106"/>
      <c r="C5621" s="2"/>
      <c r="D5621" s="2"/>
      <c r="E5621" s="106"/>
      <c r="F5621" s="107"/>
      <c r="G5621" s="108"/>
      <c r="H5621" s="109"/>
      <c r="I5621" s="109"/>
      <c r="J5621" s="110"/>
      <c r="K5621" s="117"/>
      <c r="L5621" s="178"/>
      <c r="M5621" s="178"/>
      <c r="N5621" s="106"/>
      <c r="O5621" s="111"/>
      <c r="P5621" s="111"/>
      <c r="Q5621" s="106"/>
      <c r="R5621" s="106"/>
      <c r="S5621" s="106"/>
      <c r="T5621" s="106"/>
      <c r="U5621" s="106"/>
      <c r="V5621" s="106"/>
      <c r="W5621" s="19"/>
      <c r="X5621" s="2"/>
      <c r="Y5621" s="4"/>
      <c r="Z5621" s="106"/>
      <c r="AA5621" s="114"/>
      <c r="AB5621" s="112"/>
      <c r="AC5621" s="178"/>
      <c r="AD5621" s="11"/>
      <c r="AE5621" s="106"/>
      <c r="AF5621" s="106"/>
      <c r="AG5621" s="106"/>
      <c r="AH5621" s="115"/>
      <c r="AI5621" s="116"/>
      <c r="AO5621" s="26"/>
      <c r="AP5621" s="26"/>
    </row>
    <row r="5622" spans="1:42" ht="15" customHeight="1" x14ac:dyDescent="0.25">
      <c r="A5622" s="105"/>
      <c r="B5622" s="106"/>
      <c r="C5622" s="2"/>
      <c r="D5622" s="2"/>
      <c r="E5622" s="106"/>
      <c r="F5622" s="107"/>
      <c r="G5622" s="108"/>
      <c r="H5622" s="109"/>
      <c r="I5622" s="109"/>
      <c r="J5622" s="110"/>
      <c r="K5622" s="117"/>
      <c r="L5622" s="178"/>
      <c r="M5622" s="178"/>
      <c r="N5622" s="106"/>
      <c r="O5622" s="111"/>
      <c r="P5622" s="111"/>
      <c r="Q5622" s="106"/>
      <c r="R5622" s="106"/>
      <c r="S5622" s="106"/>
      <c r="T5622" s="106"/>
      <c r="U5622" s="106"/>
      <c r="V5622" s="106"/>
      <c r="W5622" s="19"/>
      <c r="X5622" s="2"/>
      <c r="Y5622" s="4"/>
      <c r="Z5622" s="106"/>
      <c r="AA5622" s="114"/>
      <c r="AB5622" s="112"/>
      <c r="AC5622" s="178"/>
      <c r="AD5622" s="11"/>
      <c r="AE5622" s="106"/>
      <c r="AF5622" s="106"/>
      <c r="AG5622" s="106"/>
      <c r="AH5622" s="115"/>
      <c r="AI5622" s="116"/>
      <c r="AO5622" s="26"/>
      <c r="AP5622" s="26"/>
    </row>
    <row r="5623" spans="1:42" ht="15" customHeight="1" x14ac:dyDescent="0.25">
      <c r="A5623" s="105"/>
      <c r="B5623" s="106"/>
      <c r="C5623" s="2"/>
      <c r="D5623" s="2"/>
      <c r="E5623" s="106"/>
      <c r="F5623" s="107"/>
      <c r="G5623" s="108"/>
      <c r="H5623" s="109"/>
      <c r="I5623" s="109"/>
      <c r="J5623" s="110"/>
      <c r="K5623" s="117"/>
      <c r="L5623" s="178"/>
      <c r="M5623" s="178"/>
      <c r="N5623" s="106"/>
      <c r="O5623" s="111"/>
      <c r="P5623" s="111"/>
      <c r="Q5623" s="106"/>
      <c r="R5623" s="106"/>
      <c r="S5623" s="106"/>
      <c r="T5623" s="106"/>
      <c r="U5623" s="106"/>
      <c r="V5623" s="106"/>
      <c r="W5623" s="19"/>
      <c r="X5623" s="2"/>
      <c r="Y5623" s="4"/>
      <c r="Z5623" s="106"/>
      <c r="AA5623" s="114"/>
      <c r="AB5623" s="112"/>
      <c r="AC5623" s="178"/>
      <c r="AD5623" s="11"/>
      <c r="AE5623" s="106"/>
      <c r="AF5623" s="106"/>
      <c r="AG5623" s="106"/>
      <c r="AH5623" s="115"/>
      <c r="AI5623" s="116"/>
      <c r="AO5623" s="26"/>
      <c r="AP5623" s="26"/>
    </row>
    <row r="5624" spans="1:42" ht="15" customHeight="1" x14ac:dyDescent="0.25">
      <c r="A5624" s="105"/>
      <c r="B5624" s="106"/>
      <c r="C5624" s="2"/>
      <c r="D5624" s="2"/>
      <c r="E5624" s="106"/>
      <c r="F5624" s="107"/>
      <c r="G5624" s="108"/>
      <c r="H5624" s="109"/>
      <c r="I5624" s="109"/>
      <c r="J5624" s="110"/>
      <c r="K5624" s="117"/>
      <c r="L5624" s="178"/>
      <c r="M5624" s="178"/>
      <c r="N5624" s="106"/>
      <c r="O5624" s="111"/>
      <c r="P5624" s="111"/>
      <c r="Q5624" s="106"/>
      <c r="R5624" s="106"/>
      <c r="S5624" s="106"/>
      <c r="T5624" s="106"/>
      <c r="U5624" s="106"/>
      <c r="V5624" s="106"/>
      <c r="W5624" s="19"/>
      <c r="X5624" s="2"/>
      <c r="Y5624" s="4"/>
      <c r="Z5624" s="106"/>
      <c r="AA5624" s="114"/>
      <c r="AB5624" s="112"/>
      <c r="AC5624" s="178"/>
      <c r="AD5624" s="11"/>
      <c r="AE5624" s="106"/>
      <c r="AF5624" s="106"/>
      <c r="AG5624" s="106"/>
      <c r="AH5624" s="115"/>
      <c r="AI5624" s="116"/>
      <c r="AO5624" s="26"/>
      <c r="AP5624" s="26"/>
    </row>
    <row r="5625" spans="1:42" ht="15" customHeight="1" x14ac:dyDescent="0.25">
      <c r="A5625" s="105"/>
      <c r="B5625" s="106"/>
      <c r="C5625" s="2"/>
      <c r="D5625" s="2"/>
      <c r="E5625" s="106"/>
      <c r="F5625" s="107"/>
      <c r="G5625" s="108"/>
      <c r="H5625" s="109"/>
      <c r="I5625" s="109"/>
      <c r="J5625" s="110"/>
      <c r="K5625" s="117"/>
      <c r="L5625" s="178"/>
      <c r="M5625" s="178"/>
      <c r="N5625" s="106"/>
      <c r="O5625" s="111"/>
      <c r="P5625" s="111"/>
      <c r="Q5625" s="106"/>
      <c r="R5625" s="106"/>
      <c r="S5625" s="106"/>
      <c r="T5625" s="106"/>
      <c r="U5625" s="106"/>
      <c r="V5625" s="106"/>
      <c r="W5625" s="19"/>
      <c r="X5625" s="2"/>
      <c r="Y5625" s="4"/>
      <c r="Z5625" s="106"/>
      <c r="AA5625" s="114"/>
      <c r="AB5625" s="112"/>
      <c r="AC5625" s="178"/>
      <c r="AD5625" s="11"/>
      <c r="AE5625" s="106"/>
      <c r="AF5625" s="106"/>
      <c r="AG5625" s="106"/>
      <c r="AH5625" s="115"/>
      <c r="AI5625" s="116"/>
      <c r="AO5625" s="26"/>
      <c r="AP5625" s="26"/>
    </row>
    <row r="5626" spans="1:42" ht="15" customHeight="1" x14ac:dyDescent="0.25">
      <c r="A5626" s="105"/>
      <c r="B5626" s="106"/>
      <c r="C5626" s="2"/>
      <c r="D5626" s="2"/>
      <c r="E5626" s="106"/>
      <c r="F5626" s="107"/>
      <c r="G5626" s="108"/>
      <c r="H5626" s="109"/>
      <c r="I5626" s="109"/>
      <c r="J5626" s="110"/>
      <c r="K5626" s="117"/>
      <c r="L5626" s="178"/>
      <c r="M5626" s="178"/>
      <c r="N5626" s="106"/>
      <c r="O5626" s="111"/>
      <c r="P5626" s="111"/>
      <c r="Q5626" s="106"/>
      <c r="R5626" s="106"/>
      <c r="S5626" s="106"/>
      <c r="T5626" s="106"/>
      <c r="U5626" s="106"/>
      <c r="V5626" s="106"/>
      <c r="W5626" s="19"/>
      <c r="X5626" s="2"/>
      <c r="Y5626" s="4"/>
      <c r="Z5626" s="106"/>
      <c r="AA5626" s="114"/>
      <c r="AB5626" s="112"/>
      <c r="AC5626" s="178"/>
      <c r="AD5626" s="11"/>
      <c r="AE5626" s="106"/>
      <c r="AF5626" s="106"/>
      <c r="AG5626" s="106"/>
      <c r="AH5626" s="115"/>
      <c r="AI5626" s="116"/>
      <c r="AO5626" s="26"/>
      <c r="AP5626" s="26"/>
    </row>
    <row r="5627" spans="1:42" ht="15" customHeight="1" x14ac:dyDescent="0.25">
      <c r="A5627" s="105"/>
      <c r="B5627" s="106"/>
      <c r="C5627" s="2"/>
      <c r="D5627" s="2"/>
      <c r="E5627" s="106"/>
      <c r="F5627" s="107"/>
      <c r="G5627" s="108"/>
      <c r="H5627" s="109"/>
      <c r="I5627" s="109"/>
      <c r="J5627" s="110"/>
      <c r="K5627" s="117"/>
      <c r="L5627" s="178"/>
      <c r="M5627" s="178"/>
      <c r="N5627" s="106"/>
      <c r="O5627" s="111"/>
      <c r="P5627" s="111"/>
      <c r="Q5627" s="106"/>
      <c r="R5627" s="106"/>
      <c r="S5627" s="106"/>
      <c r="T5627" s="106"/>
      <c r="U5627" s="106"/>
      <c r="V5627" s="106"/>
      <c r="W5627" s="19"/>
      <c r="X5627" s="2"/>
      <c r="Y5627" s="4"/>
      <c r="Z5627" s="106"/>
      <c r="AA5627" s="114"/>
      <c r="AB5627" s="112"/>
      <c r="AC5627" s="178"/>
      <c r="AD5627" s="11"/>
      <c r="AE5627" s="106"/>
      <c r="AF5627" s="106"/>
      <c r="AG5627" s="106"/>
      <c r="AH5627" s="115"/>
      <c r="AI5627" s="116"/>
      <c r="AO5627" s="26"/>
      <c r="AP5627" s="26"/>
    </row>
    <row r="5628" spans="1:42" ht="15" customHeight="1" x14ac:dyDescent="0.25">
      <c r="A5628" s="105"/>
      <c r="B5628" s="106"/>
      <c r="C5628" s="2"/>
      <c r="D5628" s="2"/>
      <c r="E5628" s="106"/>
      <c r="F5628" s="107"/>
      <c r="G5628" s="108"/>
      <c r="H5628" s="109"/>
      <c r="I5628" s="109"/>
      <c r="J5628" s="110"/>
      <c r="K5628" s="117"/>
      <c r="L5628" s="178"/>
      <c r="M5628" s="178"/>
      <c r="N5628" s="106"/>
      <c r="O5628" s="111"/>
      <c r="P5628" s="111"/>
      <c r="Q5628" s="106"/>
      <c r="R5628" s="106"/>
      <c r="S5628" s="106"/>
      <c r="T5628" s="106"/>
      <c r="U5628" s="106"/>
      <c r="V5628" s="106"/>
      <c r="W5628" s="19"/>
      <c r="X5628" s="2"/>
      <c r="Y5628" s="4"/>
      <c r="Z5628" s="106"/>
      <c r="AA5628" s="114"/>
      <c r="AB5628" s="112"/>
      <c r="AC5628" s="178"/>
      <c r="AD5628" s="11"/>
      <c r="AE5628" s="106"/>
      <c r="AF5628" s="106"/>
      <c r="AG5628" s="106"/>
      <c r="AH5628" s="115"/>
      <c r="AI5628" s="116"/>
      <c r="AO5628" s="26"/>
      <c r="AP5628" s="26"/>
    </row>
    <row r="5629" spans="1:42" ht="15" customHeight="1" x14ac:dyDescent="0.25">
      <c r="A5629" s="105"/>
      <c r="B5629" s="106"/>
      <c r="C5629" s="2"/>
      <c r="D5629" s="2"/>
      <c r="E5629" s="106"/>
      <c r="F5629" s="107"/>
      <c r="G5629" s="108"/>
      <c r="H5629" s="109"/>
      <c r="I5629" s="109"/>
      <c r="J5629" s="110"/>
      <c r="K5629" s="117"/>
      <c r="L5629" s="178"/>
      <c r="M5629" s="178"/>
      <c r="N5629" s="106"/>
      <c r="O5629" s="111"/>
      <c r="P5629" s="111"/>
      <c r="Q5629" s="106"/>
      <c r="R5629" s="106"/>
      <c r="S5629" s="106"/>
      <c r="T5629" s="106"/>
      <c r="U5629" s="106"/>
      <c r="V5629" s="106"/>
      <c r="W5629" s="19"/>
      <c r="X5629" s="2"/>
      <c r="Y5629" s="4"/>
      <c r="Z5629" s="106"/>
      <c r="AA5629" s="114"/>
      <c r="AB5629" s="112"/>
      <c r="AC5629" s="178"/>
      <c r="AD5629" s="11"/>
      <c r="AE5629" s="106"/>
      <c r="AF5629" s="106"/>
      <c r="AG5629" s="106"/>
      <c r="AH5629" s="115"/>
      <c r="AI5629" s="116"/>
      <c r="AO5629" s="26"/>
      <c r="AP5629" s="26"/>
    </row>
    <row r="5630" spans="1:42" ht="15" customHeight="1" x14ac:dyDescent="0.25">
      <c r="A5630" s="105"/>
      <c r="B5630" s="106"/>
      <c r="C5630" s="2"/>
      <c r="D5630" s="2"/>
      <c r="E5630" s="106"/>
      <c r="F5630" s="107"/>
      <c r="G5630" s="108"/>
      <c r="H5630" s="109"/>
      <c r="I5630" s="109"/>
      <c r="J5630" s="110"/>
      <c r="K5630" s="117"/>
      <c r="L5630" s="178"/>
      <c r="M5630" s="178"/>
      <c r="N5630" s="106"/>
      <c r="O5630" s="111"/>
      <c r="P5630" s="111"/>
      <c r="Q5630" s="106"/>
      <c r="R5630" s="106"/>
      <c r="S5630" s="106"/>
      <c r="T5630" s="106"/>
      <c r="U5630" s="106"/>
      <c r="V5630" s="106"/>
      <c r="W5630" s="19"/>
      <c r="X5630" s="2"/>
      <c r="Y5630" s="4"/>
      <c r="Z5630" s="106"/>
      <c r="AA5630" s="114"/>
      <c r="AB5630" s="112"/>
      <c r="AC5630" s="178"/>
      <c r="AD5630" s="11"/>
      <c r="AE5630" s="106"/>
      <c r="AF5630" s="106"/>
      <c r="AG5630" s="106"/>
      <c r="AH5630" s="115"/>
      <c r="AI5630" s="116"/>
      <c r="AO5630" s="26"/>
      <c r="AP5630" s="26"/>
    </row>
    <row r="5631" spans="1:42" ht="15" customHeight="1" x14ac:dyDescent="0.25">
      <c r="A5631" s="105"/>
      <c r="B5631" s="106"/>
      <c r="C5631" s="2"/>
      <c r="D5631" s="2"/>
      <c r="E5631" s="106"/>
      <c r="F5631" s="107"/>
      <c r="G5631" s="108"/>
      <c r="H5631" s="109"/>
      <c r="I5631" s="109"/>
      <c r="J5631" s="110"/>
      <c r="K5631" s="117"/>
      <c r="L5631" s="178"/>
      <c r="M5631" s="178"/>
      <c r="N5631" s="106"/>
      <c r="O5631" s="111"/>
      <c r="P5631" s="111"/>
      <c r="Q5631" s="106"/>
      <c r="R5631" s="106"/>
      <c r="S5631" s="106"/>
      <c r="T5631" s="106"/>
      <c r="U5631" s="106"/>
      <c r="V5631" s="106"/>
      <c r="W5631" s="19"/>
      <c r="X5631" s="2"/>
      <c r="Y5631" s="4"/>
      <c r="Z5631" s="106"/>
      <c r="AA5631" s="114"/>
      <c r="AB5631" s="112"/>
      <c r="AC5631" s="178"/>
      <c r="AD5631" s="11"/>
      <c r="AE5631" s="106"/>
      <c r="AF5631" s="106"/>
      <c r="AG5631" s="106"/>
      <c r="AH5631" s="115"/>
      <c r="AI5631" s="116"/>
      <c r="AO5631" s="26"/>
      <c r="AP5631" s="26"/>
    </row>
    <row r="5632" spans="1:42" ht="15" customHeight="1" x14ac:dyDescent="0.25">
      <c r="A5632" s="105"/>
      <c r="B5632" s="106"/>
      <c r="C5632" s="2"/>
      <c r="D5632" s="2"/>
      <c r="E5632" s="106"/>
      <c r="F5632" s="107"/>
      <c r="G5632" s="108"/>
      <c r="H5632" s="109"/>
      <c r="I5632" s="109"/>
      <c r="J5632" s="110"/>
      <c r="K5632" s="117"/>
      <c r="L5632" s="178"/>
      <c r="M5632" s="178"/>
      <c r="N5632" s="106"/>
      <c r="O5632" s="111"/>
      <c r="P5632" s="111"/>
      <c r="Q5632" s="106"/>
      <c r="R5632" s="106"/>
      <c r="S5632" s="106"/>
      <c r="T5632" s="106"/>
      <c r="U5632" s="106"/>
      <c r="V5632" s="106"/>
      <c r="W5632" s="19"/>
      <c r="X5632" s="2"/>
      <c r="Y5632" s="4"/>
      <c r="Z5632" s="106"/>
      <c r="AA5632" s="114"/>
      <c r="AB5632" s="112"/>
      <c r="AC5632" s="178"/>
      <c r="AD5632" s="11"/>
      <c r="AE5632" s="106"/>
      <c r="AF5632" s="106"/>
      <c r="AG5632" s="106"/>
      <c r="AH5632" s="115"/>
      <c r="AI5632" s="116"/>
      <c r="AO5632" s="26"/>
      <c r="AP5632" s="26"/>
    </row>
    <row r="5633" spans="1:42" ht="15" customHeight="1" x14ac:dyDescent="0.25">
      <c r="A5633" s="105"/>
      <c r="B5633" s="106"/>
      <c r="C5633" s="2"/>
      <c r="D5633" s="2"/>
      <c r="E5633" s="106"/>
      <c r="F5633" s="107"/>
      <c r="G5633" s="108"/>
      <c r="H5633" s="109"/>
      <c r="I5633" s="109"/>
      <c r="J5633" s="110"/>
      <c r="K5633" s="117"/>
      <c r="L5633" s="178"/>
      <c r="M5633" s="178"/>
      <c r="N5633" s="106"/>
      <c r="O5633" s="111"/>
      <c r="P5633" s="111"/>
      <c r="Q5633" s="106"/>
      <c r="R5633" s="106"/>
      <c r="S5633" s="106"/>
      <c r="T5633" s="106"/>
      <c r="U5633" s="106"/>
      <c r="V5633" s="106"/>
      <c r="W5633" s="19"/>
      <c r="X5633" s="2"/>
      <c r="Y5633" s="4"/>
      <c r="Z5633" s="106"/>
      <c r="AA5633" s="114"/>
      <c r="AB5633" s="112"/>
      <c r="AC5633" s="178"/>
      <c r="AD5633" s="11"/>
      <c r="AE5633" s="106"/>
      <c r="AF5633" s="106"/>
      <c r="AG5633" s="106"/>
      <c r="AH5633" s="115"/>
      <c r="AI5633" s="116"/>
      <c r="AO5633" s="26"/>
      <c r="AP5633" s="26"/>
    </row>
    <row r="5634" spans="1:42" ht="15" customHeight="1" x14ac:dyDescent="0.25">
      <c r="A5634" s="105"/>
      <c r="B5634" s="106"/>
      <c r="C5634" s="2"/>
      <c r="D5634" s="2"/>
      <c r="E5634" s="106"/>
      <c r="F5634" s="107"/>
      <c r="G5634" s="108"/>
      <c r="H5634" s="109"/>
      <c r="I5634" s="109"/>
      <c r="J5634" s="110"/>
      <c r="K5634" s="117"/>
      <c r="L5634" s="178"/>
      <c r="M5634" s="178"/>
      <c r="N5634" s="106"/>
      <c r="O5634" s="111"/>
      <c r="P5634" s="111"/>
      <c r="Q5634" s="106"/>
      <c r="R5634" s="106"/>
      <c r="S5634" s="106"/>
      <c r="T5634" s="106"/>
      <c r="U5634" s="106"/>
      <c r="V5634" s="106"/>
      <c r="W5634" s="19"/>
      <c r="X5634" s="2"/>
      <c r="Y5634" s="4"/>
      <c r="Z5634" s="106"/>
      <c r="AA5634" s="114"/>
      <c r="AB5634" s="112"/>
      <c r="AC5634" s="178"/>
      <c r="AD5634" s="11"/>
      <c r="AE5634" s="106"/>
      <c r="AF5634" s="106"/>
      <c r="AG5634" s="106"/>
      <c r="AH5634" s="115"/>
      <c r="AI5634" s="116"/>
      <c r="AO5634" s="26"/>
      <c r="AP5634" s="26"/>
    </row>
    <row r="5635" spans="1:42" ht="15" customHeight="1" x14ac:dyDescent="0.25">
      <c r="A5635" s="105"/>
      <c r="B5635" s="106"/>
      <c r="C5635" s="2"/>
      <c r="D5635" s="2"/>
      <c r="E5635" s="106"/>
      <c r="F5635" s="107"/>
      <c r="G5635" s="108"/>
      <c r="H5635" s="109"/>
      <c r="I5635" s="109"/>
      <c r="J5635" s="110"/>
      <c r="K5635" s="117"/>
      <c r="L5635" s="178"/>
      <c r="M5635" s="178"/>
      <c r="N5635" s="106"/>
      <c r="O5635" s="111"/>
      <c r="P5635" s="111"/>
      <c r="Q5635" s="106"/>
      <c r="R5635" s="106"/>
      <c r="S5635" s="106"/>
      <c r="T5635" s="106"/>
      <c r="U5635" s="106"/>
      <c r="V5635" s="106"/>
      <c r="W5635" s="19"/>
      <c r="X5635" s="2"/>
      <c r="Y5635" s="4"/>
      <c r="Z5635" s="106"/>
      <c r="AA5635" s="114"/>
      <c r="AB5635" s="112"/>
      <c r="AC5635" s="178"/>
      <c r="AD5635" s="11"/>
      <c r="AE5635" s="106"/>
      <c r="AF5635" s="106"/>
      <c r="AG5635" s="106"/>
      <c r="AH5635" s="115"/>
      <c r="AI5635" s="116"/>
      <c r="AO5635" s="26"/>
      <c r="AP5635" s="26"/>
    </row>
    <row r="5636" spans="1:42" ht="15" customHeight="1" x14ac:dyDescent="0.25">
      <c r="A5636" s="105"/>
      <c r="B5636" s="106"/>
      <c r="C5636" s="2"/>
      <c r="D5636" s="2"/>
      <c r="E5636" s="106"/>
      <c r="F5636" s="107"/>
      <c r="G5636" s="108"/>
      <c r="H5636" s="109"/>
      <c r="I5636" s="109"/>
      <c r="J5636" s="110"/>
      <c r="K5636" s="117"/>
      <c r="L5636" s="178"/>
      <c r="M5636" s="178"/>
      <c r="N5636" s="106"/>
      <c r="O5636" s="111"/>
      <c r="P5636" s="111"/>
      <c r="Q5636" s="106"/>
      <c r="R5636" s="106"/>
      <c r="S5636" s="106"/>
      <c r="T5636" s="106"/>
      <c r="U5636" s="106"/>
      <c r="V5636" s="106"/>
      <c r="W5636" s="19"/>
      <c r="X5636" s="2"/>
      <c r="Y5636" s="4"/>
      <c r="Z5636" s="106"/>
      <c r="AA5636" s="114"/>
      <c r="AB5636" s="112"/>
      <c r="AC5636" s="178"/>
      <c r="AD5636" s="11"/>
      <c r="AE5636" s="106"/>
      <c r="AF5636" s="106"/>
      <c r="AG5636" s="106"/>
      <c r="AH5636" s="115"/>
      <c r="AI5636" s="116"/>
      <c r="AO5636" s="26"/>
      <c r="AP5636" s="26"/>
    </row>
    <row r="5637" spans="1:42" ht="15" customHeight="1" x14ac:dyDescent="0.25">
      <c r="A5637" s="105"/>
      <c r="B5637" s="106"/>
      <c r="C5637" s="2"/>
      <c r="D5637" s="2"/>
      <c r="E5637" s="106"/>
      <c r="F5637" s="107"/>
      <c r="G5637" s="108"/>
      <c r="H5637" s="109"/>
      <c r="I5637" s="109"/>
      <c r="J5637" s="110"/>
      <c r="K5637" s="117"/>
      <c r="L5637" s="178"/>
      <c r="M5637" s="178"/>
      <c r="N5637" s="106"/>
      <c r="O5637" s="111"/>
      <c r="P5637" s="111"/>
      <c r="Q5637" s="106"/>
      <c r="R5637" s="106"/>
      <c r="S5637" s="106"/>
      <c r="T5637" s="106"/>
      <c r="U5637" s="106"/>
      <c r="V5637" s="106"/>
      <c r="W5637" s="19"/>
      <c r="X5637" s="2"/>
      <c r="Y5637" s="4"/>
      <c r="Z5637" s="106"/>
      <c r="AA5637" s="114"/>
      <c r="AB5637" s="112"/>
      <c r="AC5637" s="178"/>
      <c r="AD5637" s="11"/>
      <c r="AE5637" s="106"/>
      <c r="AF5637" s="106"/>
      <c r="AG5637" s="106"/>
      <c r="AH5637" s="115"/>
      <c r="AI5637" s="116"/>
      <c r="AO5637" s="26"/>
      <c r="AP5637" s="26"/>
    </row>
    <row r="5638" spans="1:42" ht="15" customHeight="1" x14ac:dyDescent="0.25">
      <c r="A5638" s="105"/>
      <c r="B5638" s="106"/>
      <c r="C5638" s="2"/>
      <c r="D5638" s="2"/>
      <c r="E5638" s="106"/>
      <c r="F5638" s="107"/>
      <c r="G5638" s="108"/>
      <c r="H5638" s="109"/>
      <c r="I5638" s="109"/>
      <c r="J5638" s="110"/>
      <c r="K5638" s="117"/>
      <c r="L5638" s="178"/>
      <c r="M5638" s="178"/>
      <c r="N5638" s="106"/>
      <c r="O5638" s="111"/>
      <c r="P5638" s="111"/>
      <c r="Q5638" s="106"/>
      <c r="R5638" s="106"/>
      <c r="S5638" s="106"/>
      <c r="T5638" s="106"/>
      <c r="U5638" s="106"/>
      <c r="V5638" s="106"/>
      <c r="W5638" s="19"/>
      <c r="X5638" s="2"/>
      <c r="Y5638" s="4"/>
      <c r="Z5638" s="106"/>
      <c r="AA5638" s="114"/>
      <c r="AB5638" s="112"/>
      <c r="AC5638" s="178"/>
      <c r="AD5638" s="11"/>
      <c r="AE5638" s="106"/>
      <c r="AF5638" s="106"/>
      <c r="AG5638" s="106"/>
      <c r="AH5638" s="115"/>
      <c r="AI5638" s="116"/>
      <c r="AO5638" s="26"/>
      <c r="AP5638" s="26"/>
    </row>
    <row r="5639" spans="1:42" ht="15" customHeight="1" x14ac:dyDescent="0.25">
      <c r="A5639" s="105"/>
      <c r="B5639" s="106"/>
      <c r="C5639" s="2"/>
      <c r="D5639" s="2"/>
      <c r="E5639" s="106"/>
      <c r="F5639" s="107"/>
      <c r="G5639" s="108"/>
      <c r="H5639" s="109"/>
      <c r="I5639" s="109"/>
      <c r="J5639" s="110"/>
      <c r="K5639" s="117"/>
      <c r="L5639" s="178"/>
      <c r="M5639" s="178"/>
      <c r="N5639" s="106"/>
      <c r="O5639" s="111"/>
      <c r="P5639" s="111"/>
      <c r="Q5639" s="106"/>
      <c r="R5639" s="106"/>
      <c r="S5639" s="106"/>
      <c r="T5639" s="106"/>
      <c r="U5639" s="106"/>
      <c r="V5639" s="106"/>
      <c r="W5639" s="19"/>
      <c r="X5639" s="2"/>
      <c r="Y5639" s="4"/>
      <c r="Z5639" s="106"/>
      <c r="AA5639" s="114"/>
      <c r="AB5639" s="112"/>
      <c r="AC5639" s="178"/>
      <c r="AD5639" s="11"/>
      <c r="AE5639" s="106"/>
      <c r="AF5639" s="106"/>
      <c r="AG5639" s="106"/>
      <c r="AH5639" s="115"/>
      <c r="AI5639" s="116"/>
      <c r="AO5639" s="26"/>
      <c r="AP5639" s="26"/>
    </row>
    <row r="5640" spans="1:42" ht="15" customHeight="1" x14ac:dyDescent="0.25">
      <c r="A5640" s="105"/>
      <c r="B5640" s="106"/>
      <c r="C5640" s="2"/>
      <c r="D5640" s="2"/>
      <c r="E5640" s="106"/>
      <c r="F5640" s="107"/>
      <c r="G5640" s="108"/>
      <c r="H5640" s="109"/>
      <c r="I5640" s="109"/>
      <c r="J5640" s="110"/>
      <c r="K5640" s="117"/>
      <c r="L5640" s="178"/>
      <c r="M5640" s="178"/>
      <c r="N5640" s="106"/>
      <c r="O5640" s="111"/>
      <c r="P5640" s="111"/>
      <c r="Q5640" s="106"/>
      <c r="R5640" s="106"/>
      <c r="S5640" s="106"/>
      <c r="T5640" s="106"/>
      <c r="U5640" s="106"/>
      <c r="V5640" s="106"/>
      <c r="W5640" s="19"/>
      <c r="X5640" s="2"/>
      <c r="Y5640" s="4"/>
      <c r="Z5640" s="106"/>
      <c r="AA5640" s="114"/>
      <c r="AB5640" s="112"/>
      <c r="AC5640" s="178"/>
      <c r="AD5640" s="11"/>
      <c r="AE5640" s="106"/>
      <c r="AF5640" s="106"/>
      <c r="AG5640" s="106"/>
      <c r="AH5640" s="115"/>
      <c r="AI5640" s="116"/>
      <c r="AO5640" s="26"/>
      <c r="AP5640" s="26"/>
    </row>
    <row r="5641" spans="1:42" ht="15" customHeight="1" x14ac:dyDescent="0.25">
      <c r="A5641" s="105"/>
      <c r="B5641" s="106"/>
      <c r="C5641" s="2"/>
      <c r="D5641" s="2"/>
      <c r="E5641" s="106"/>
      <c r="F5641" s="107"/>
      <c r="G5641" s="108"/>
      <c r="H5641" s="109"/>
      <c r="I5641" s="109"/>
      <c r="J5641" s="110"/>
      <c r="K5641" s="117"/>
      <c r="L5641" s="178"/>
      <c r="M5641" s="178"/>
      <c r="N5641" s="106"/>
      <c r="O5641" s="111"/>
      <c r="P5641" s="111"/>
      <c r="Q5641" s="106"/>
      <c r="R5641" s="106"/>
      <c r="S5641" s="106"/>
      <c r="T5641" s="106"/>
      <c r="U5641" s="106"/>
      <c r="V5641" s="106"/>
      <c r="W5641" s="19"/>
      <c r="X5641" s="2"/>
      <c r="Y5641" s="4"/>
      <c r="Z5641" s="106"/>
      <c r="AA5641" s="114"/>
      <c r="AB5641" s="112"/>
      <c r="AC5641" s="178"/>
      <c r="AD5641" s="11"/>
      <c r="AE5641" s="106"/>
      <c r="AF5641" s="106"/>
      <c r="AG5641" s="106"/>
      <c r="AH5641" s="115"/>
      <c r="AI5641" s="116"/>
      <c r="AO5641" s="26"/>
      <c r="AP5641" s="26"/>
    </row>
    <row r="5642" spans="1:42" ht="15" customHeight="1" x14ac:dyDescent="0.25">
      <c r="A5642" s="105"/>
      <c r="B5642" s="106"/>
      <c r="C5642" s="2"/>
      <c r="D5642" s="2"/>
      <c r="E5642" s="106"/>
      <c r="F5642" s="107"/>
      <c r="G5642" s="108"/>
      <c r="H5642" s="109"/>
      <c r="I5642" s="109"/>
      <c r="J5642" s="110"/>
      <c r="K5642" s="117"/>
      <c r="L5642" s="178"/>
      <c r="M5642" s="178"/>
      <c r="N5642" s="106"/>
      <c r="O5642" s="111"/>
      <c r="P5642" s="111"/>
      <c r="Q5642" s="106"/>
      <c r="R5642" s="106"/>
      <c r="S5642" s="106"/>
      <c r="T5642" s="106"/>
      <c r="U5642" s="106"/>
      <c r="V5642" s="106"/>
      <c r="W5642" s="19"/>
      <c r="X5642" s="2"/>
      <c r="Y5642" s="4"/>
      <c r="Z5642" s="106"/>
      <c r="AA5642" s="114"/>
      <c r="AB5642" s="112"/>
      <c r="AC5642" s="178"/>
      <c r="AD5642" s="11"/>
      <c r="AE5642" s="106"/>
      <c r="AF5642" s="106"/>
      <c r="AG5642" s="106"/>
      <c r="AH5642" s="115"/>
      <c r="AI5642" s="116"/>
      <c r="AO5642" s="26"/>
      <c r="AP5642" s="26"/>
    </row>
    <row r="5643" spans="1:42" ht="15" customHeight="1" x14ac:dyDescent="0.25">
      <c r="A5643" s="105"/>
      <c r="B5643" s="106"/>
      <c r="C5643" s="2"/>
      <c r="D5643" s="2"/>
      <c r="E5643" s="106"/>
      <c r="F5643" s="107"/>
      <c r="G5643" s="108"/>
      <c r="H5643" s="109"/>
      <c r="I5643" s="109"/>
      <c r="J5643" s="110"/>
      <c r="K5643" s="117"/>
      <c r="L5643" s="178"/>
      <c r="M5643" s="178"/>
      <c r="N5643" s="106"/>
      <c r="O5643" s="111"/>
      <c r="P5643" s="111"/>
      <c r="Q5643" s="106"/>
      <c r="R5643" s="106"/>
      <c r="S5643" s="106"/>
      <c r="T5643" s="106"/>
      <c r="U5643" s="106"/>
      <c r="V5643" s="106"/>
      <c r="W5643" s="19"/>
      <c r="X5643" s="2"/>
      <c r="Y5643" s="4"/>
      <c r="Z5643" s="106"/>
      <c r="AA5643" s="114"/>
      <c r="AB5643" s="112"/>
      <c r="AC5643" s="178"/>
      <c r="AD5643" s="11"/>
      <c r="AE5643" s="106"/>
      <c r="AF5643" s="106"/>
      <c r="AG5643" s="106"/>
      <c r="AH5643" s="115"/>
      <c r="AI5643" s="116"/>
      <c r="AO5643" s="26"/>
      <c r="AP5643" s="26"/>
    </row>
    <row r="5644" spans="1:42" ht="15" customHeight="1" x14ac:dyDescent="0.25">
      <c r="A5644" s="105"/>
      <c r="B5644" s="106"/>
      <c r="C5644" s="2"/>
      <c r="D5644" s="2"/>
      <c r="E5644" s="106"/>
      <c r="F5644" s="107"/>
      <c r="G5644" s="108"/>
      <c r="H5644" s="109"/>
      <c r="I5644" s="109"/>
      <c r="J5644" s="110"/>
      <c r="K5644" s="117"/>
      <c r="L5644" s="178"/>
      <c r="M5644" s="178"/>
      <c r="N5644" s="106"/>
      <c r="O5644" s="111"/>
      <c r="P5644" s="111"/>
      <c r="Q5644" s="106"/>
      <c r="R5644" s="106"/>
      <c r="S5644" s="106"/>
      <c r="T5644" s="106"/>
      <c r="U5644" s="106"/>
      <c r="V5644" s="106"/>
      <c r="W5644" s="19"/>
      <c r="X5644" s="2"/>
      <c r="Y5644" s="4"/>
      <c r="Z5644" s="106"/>
      <c r="AA5644" s="114"/>
      <c r="AB5644" s="112"/>
      <c r="AC5644" s="178"/>
      <c r="AD5644" s="11"/>
      <c r="AE5644" s="106"/>
      <c r="AF5644" s="106"/>
      <c r="AG5644" s="106"/>
      <c r="AH5644" s="115"/>
      <c r="AI5644" s="116"/>
      <c r="AO5644" s="26"/>
      <c r="AP5644" s="26"/>
    </row>
    <row r="5645" spans="1:42" ht="15" customHeight="1" x14ac:dyDescent="0.25">
      <c r="A5645" s="105"/>
      <c r="B5645" s="106"/>
      <c r="C5645" s="2"/>
      <c r="D5645" s="2"/>
      <c r="E5645" s="106"/>
      <c r="F5645" s="107"/>
      <c r="G5645" s="108"/>
      <c r="H5645" s="109"/>
      <c r="I5645" s="109"/>
      <c r="J5645" s="110"/>
      <c r="K5645" s="117"/>
      <c r="L5645" s="178"/>
      <c r="M5645" s="178"/>
      <c r="N5645" s="106"/>
      <c r="O5645" s="111"/>
      <c r="P5645" s="111"/>
      <c r="Q5645" s="106"/>
      <c r="R5645" s="106"/>
      <c r="S5645" s="106"/>
      <c r="T5645" s="106"/>
      <c r="U5645" s="106"/>
      <c r="V5645" s="106"/>
      <c r="W5645" s="19"/>
      <c r="X5645" s="2"/>
      <c r="Y5645" s="4"/>
      <c r="Z5645" s="106"/>
      <c r="AA5645" s="114"/>
      <c r="AB5645" s="112"/>
      <c r="AC5645" s="178"/>
      <c r="AD5645" s="11"/>
      <c r="AE5645" s="106"/>
      <c r="AF5645" s="106"/>
      <c r="AG5645" s="106"/>
      <c r="AH5645" s="115"/>
      <c r="AI5645" s="116"/>
      <c r="AO5645" s="26"/>
      <c r="AP5645" s="26"/>
    </row>
    <row r="5646" spans="1:42" ht="15" customHeight="1" x14ac:dyDescent="0.25">
      <c r="A5646" s="105"/>
      <c r="B5646" s="106"/>
      <c r="C5646" s="2"/>
      <c r="D5646" s="2"/>
      <c r="E5646" s="106"/>
      <c r="F5646" s="107"/>
      <c r="G5646" s="108"/>
      <c r="H5646" s="109"/>
      <c r="I5646" s="109"/>
      <c r="J5646" s="110"/>
      <c r="K5646" s="117"/>
      <c r="L5646" s="178"/>
      <c r="M5646" s="178"/>
      <c r="N5646" s="106"/>
      <c r="O5646" s="111"/>
      <c r="P5646" s="111"/>
      <c r="Q5646" s="106"/>
      <c r="R5646" s="106"/>
      <c r="S5646" s="106"/>
      <c r="T5646" s="106"/>
      <c r="U5646" s="106"/>
      <c r="V5646" s="106"/>
      <c r="W5646" s="19"/>
      <c r="X5646" s="2"/>
      <c r="Y5646" s="4"/>
      <c r="Z5646" s="106"/>
      <c r="AA5646" s="114"/>
      <c r="AB5646" s="112"/>
      <c r="AC5646" s="178"/>
      <c r="AD5646" s="11"/>
      <c r="AE5646" s="106"/>
      <c r="AF5646" s="106"/>
      <c r="AG5646" s="106"/>
      <c r="AH5646" s="115"/>
      <c r="AI5646" s="116"/>
      <c r="AO5646" s="26"/>
      <c r="AP5646" s="26"/>
    </row>
    <row r="5647" spans="1:42" ht="15" customHeight="1" x14ac:dyDescent="0.25">
      <c r="A5647" s="105"/>
      <c r="B5647" s="106"/>
      <c r="C5647" s="2"/>
      <c r="D5647" s="2"/>
      <c r="E5647" s="106"/>
      <c r="F5647" s="107"/>
      <c r="G5647" s="108"/>
      <c r="H5647" s="109"/>
      <c r="I5647" s="109"/>
      <c r="J5647" s="110"/>
      <c r="K5647" s="117"/>
      <c r="L5647" s="178"/>
      <c r="M5647" s="178"/>
      <c r="N5647" s="106"/>
      <c r="O5647" s="111"/>
      <c r="P5647" s="111"/>
      <c r="Q5647" s="106"/>
      <c r="R5647" s="106"/>
      <c r="S5647" s="106"/>
      <c r="T5647" s="106"/>
      <c r="U5647" s="106"/>
      <c r="V5647" s="106"/>
      <c r="W5647" s="19"/>
      <c r="X5647" s="2"/>
      <c r="Y5647" s="4"/>
      <c r="Z5647" s="106"/>
      <c r="AA5647" s="114"/>
      <c r="AB5647" s="112"/>
      <c r="AC5647" s="178"/>
      <c r="AD5647" s="11"/>
      <c r="AE5647" s="106"/>
      <c r="AF5647" s="106"/>
      <c r="AG5647" s="106"/>
      <c r="AH5647" s="115"/>
      <c r="AI5647" s="116"/>
      <c r="AO5647" s="26"/>
      <c r="AP5647" s="26"/>
    </row>
    <row r="5648" spans="1:42" ht="15" customHeight="1" x14ac:dyDescent="0.25">
      <c r="A5648" s="105"/>
      <c r="B5648" s="106"/>
      <c r="C5648" s="2"/>
      <c r="D5648" s="2"/>
      <c r="E5648" s="106"/>
      <c r="F5648" s="107"/>
      <c r="G5648" s="108"/>
      <c r="H5648" s="109"/>
      <c r="I5648" s="109"/>
      <c r="J5648" s="110"/>
      <c r="K5648" s="117"/>
      <c r="L5648" s="178"/>
      <c r="M5648" s="178"/>
      <c r="N5648" s="106"/>
      <c r="O5648" s="111"/>
      <c r="P5648" s="111"/>
      <c r="Q5648" s="106"/>
      <c r="R5648" s="106"/>
      <c r="S5648" s="106"/>
      <c r="T5648" s="106"/>
      <c r="U5648" s="106"/>
      <c r="V5648" s="106"/>
      <c r="W5648" s="19"/>
      <c r="X5648" s="2"/>
      <c r="Y5648" s="4"/>
      <c r="Z5648" s="106"/>
      <c r="AA5648" s="114"/>
      <c r="AB5648" s="112"/>
      <c r="AC5648" s="178"/>
      <c r="AD5648" s="11"/>
      <c r="AE5648" s="106"/>
      <c r="AF5648" s="106"/>
      <c r="AG5648" s="106"/>
      <c r="AH5648" s="115"/>
      <c r="AI5648" s="116"/>
      <c r="AO5648" s="26"/>
      <c r="AP5648" s="26"/>
    </row>
    <row r="5649" spans="1:42" ht="15" customHeight="1" x14ac:dyDescent="0.25">
      <c r="A5649" s="105"/>
      <c r="B5649" s="106"/>
      <c r="C5649" s="2"/>
      <c r="D5649" s="2"/>
      <c r="E5649" s="106"/>
      <c r="F5649" s="107"/>
      <c r="G5649" s="108"/>
      <c r="H5649" s="109"/>
      <c r="I5649" s="109"/>
      <c r="J5649" s="110"/>
      <c r="K5649" s="117"/>
      <c r="L5649" s="178"/>
      <c r="M5649" s="178"/>
      <c r="N5649" s="106"/>
      <c r="O5649" s="111"/>
      <c r="P5649" s="111"/>
      <c r="Q5649" s="106"/>
      <c r="R5649" s="106"/>
      <c r="S5649" s="106"/>
      <c r="T5649" s="106"/>
      <c r="U5649" s="106"/>
      <c r="V5649" s="106"/>
      <c r="W5649" s="19"/>
      <c r="X5649" s="2"/>
      <c r="Y5649" s="4"/>
      <c r="Z5649" s="106"/>
      <c r="AA5649" s="114"/>
      <c r="AB5649" s="112"/>
      <c r="AC5649" s="178"/>
      <c r="AD5649" s="11"/>
      <c r="AE5649" s="106"/>
      <c r="AF5649" s="106"/>
      <c r="AG5649" s="106"/>
      <c r="AH5649" s="115"/>
      <c r="AI5649" s="116"/>
      <c r="AO5649" s="26"/>
      <c r="AP5649" s="26"/>
    </row>
    <row r="5650" spans="1:42" ht="15" customHeight="1" x14ac:dyDescent="0.25">
      <c r="A5650" s="105"/>
      <c r="B5650" s="106"/>
      <c r="C5650" s="2"/>
      <c r="D5650" s="2"/>
      <c r="E5650" s="106"/>
      <c r="F5650" s="107"/>
      <c r="G5650" s="108"/>
      <c r="H5650" s="109"/>
      <c r="I5650" s="109"/>
      <c r="J5650" s="110"/>
      <c r="K5650" s="117"/>
      <c r="L5650" s="178"/>
      <c r="M5650" s="178"/>
      <c r="N5650" s="106"/>
      <c r="O5650" s="111"/>
      <c r="P5650" s="111"/>
      <c r="Q5650" s="106"/>
      <c r="R5650" s="106"/>
      <c r="S5650" s="106"/>
      <c r="T5650" s="106"/>
      <c r="U5650" s="106"/>
      <c r="V5650" s="106"/>
      <c r="W5650" s="19"/>
      <c r="X5650" s="2"/>
      <c r="Y5650" s="4"/>
      <c r="Z5650" s="106"/>
      <c r="AA5650" s="114"/>
      <c r="AB5650" s="112"/>
      <c r="AC5650" s="178"/>
      <c r="AD5650" s="11"/>
      <c r="AE5650" s="106"/>
      <c r="AF5650" s="106"/>
      <c r="AG5650" s="106"/>
      <c r="AH5650" s="115"/>
      <c r="AI5650" s="116"/>
      <c r="AO5650" s="26"/>
      <c r="AP5650" s="26"/>
    </row>
    <row r="5651" spans="1:42" ht="15" customHeight="1" x14ac:dyDescent="0.25">
      <c r="A5651" s="105"/>
      <c r="B5651" s="106"/>
      <c r="C5651" s="2"/>
      <c r="D5651" s="2"/>
      <c r="E5651" s="106"/>
      <c r="F5651" s="107"/>
      <c r="G5651" s="108"/>
      <c r="H5651" s="109"/>
      <c r="I5651" s="109"/>
      <c r="J5651" s="110"/>
      <c r="K5651" s="117"/>
      <c r="L5651" s="178"/>
      <c r="M5651" s="178"/>
      <c r="N5651" s="106"/>
      <c r="O5651" s="111"/>
      <c r="P5651" s="111"/>
      <c r="Q5651" s="106"/>
      <c r="R5651" s="106"/>
      <c r="S5651" s="106"/>
      <c r="T5651" s="106"/>
      <c r="U5651" s="106"/>
      <c r="V5651" s="106"/>
      <c r="W5651" s="19"/>
      <c r="X5651" s="2"/>
      <c r="Y5651" s="4"/>
      <c r="Z5651" s="106"/>
      <c r="AA5651" s="114"/>
      <c r="AB5651" s="112"/>
      <c r="AC5651" s="178"/>
      <c r="AD5651" s="11"/>
      <c r="AE5651" s="106"/>
      <c r="AF5651" s="106"/>
      <c r="AG5651" s="106"/>
      <c r="AH5651" s="115"/>
      <c r="AI5651" s="116"/>
      <c r="AO5651" s="26"/>
      <c r="AP5651" s="26"/>
    </row>
    <row r="5652" spans="1:42" ht="15" customHeight="1" x14ac:dyDescent="0.25">
      <c r="A5652" s="105"/>
      <c r="B5652" s="106"/>
      <c r="C5652" s="2"/>
      <c r="D5652" s="2"/>
      <c r="E5652" s="106"/>
      <c r="F5652" s="107"/>
      <c r="G5652" s="108"/>
      <c r="H5652" s="109"/>
      <c r="I5652" s="109"/>
      <c r="J5652" s="110"/>
      <c r="K5652" s="117"/>
      <c r="L5652" s="178"/>
      <c r="M5652" s="178"/>
      <c r="N5652" s="106"/>
      <c r="O5652" s="111"/>
      <c r="P5652" s="111"/>
      <c r="Q5652" s="106"/>
      <c r="R5652" s="106"/>
      <c r="S5652" s="106"/>
      <c r="T5652" s="106"/>
      <c r="U5652" s="106"/>
      <c r="V5652" s="106"/>
      <c r="W5652" s="19"/>
      <c r="X5652" s="2"/>
      <c r="Y5652" s="4"/>
      <c r="Z5652" s="106"/>
      <c r="AA5652" s="114"/>
      <c r="AB5652" s="112"/>
      <c r="AC5652" s="178"/>
      <c r="AD5652" s="11"/>
      <c r="AE5652" s="106"/>
      <c r="AF5652" s="106"/>
      <c r="AG5652" s="106"/>
      <c r="AH5652" s="115"/>
      <c r="AI5652" s="116"/>
      <c r="AO5652" s="26"/>
      <c r="AP5652" s="26"/>
    </row>
    <row r="5653" spans="1:42" ht="15" customHeight="1" x14ac:dyDescent="0.25">
      <c r="A5653" s="105"/>
      <c r="B5653" s="106"/>
      <c r="C5653" s="2"/>
      <c r="D5653" s="2"/>
      <c r="E5653" s="106"/>
      <c r="F5653" s="107"/>
      <c r="G5653" s="108"/>
      <c r="H5653" s="109"/>
      <c r="I5653" s="109"/>
      <c r="J5653" s="110"/>
      <c r="K5653" s="117"/>
      <c r="L5653" s="178"/>
      <c r="M5653" s="178"/>
      <c r="N5653" s="106"/>
      <c r="O5653" s="111"/>
      <c r="P5653" s="111"/>
      <c r="Q5653" s="106"/>
      <c r="R5653" s="106"/>
      <c r="S5653" s="106"/>
      <c r="T5653" s="106"/>
      <c r="U5653" s="106"/>
      <c r="V5653" s="106"/>
      <c r="W5653" s="19"/>
      <c r="X5653" s="2"/>
      <c r="Y5653" s="4"/>
      <c r="Z5653" s="106"/>
      <c r="AA5653" s="114"/>
      <c r="AB5653" s="112"/>
      <c r="AC5653" s="178"/>
      <c r="AD5653" s="11"/>
      <c r="AE5653" s="106"/>
      <c r="AF5653" s="106"/>
      <c r="AG5653" s="106"/>
      <c r="AH5653" s="115"/>
      <c r="AI5653" s="116"/>
      <c r="AO5653" s="26"/>
      <c r="AP5653" s="26"/>
    </row>
    <row r="5654" spans="1:42" ht="15" customHeight="1" x14ac:dyDescent="0.25">
      <c r="A5654" s="105"/>
      <c r="B5654" s="106"/>
      <c r="C5654" s="2"/>
      <c r="D5654" s="2"/>
      <c r="E5654" s="106"/>
      <c r="F5654" s="107"/>
      <c r="G5654" s="108"/>
      <c r="H5654" s="109"/>
      <c r="I5654" s="109"/>
      <c r="J5654" s="110"/>
      <c r="K5654" s="117"/>
      <c r="L5654" s="178"/>
      <c r="M5654" s="178"/>
      <c r="N5654" s="106"/>
      <c r="O5654" s="111"/>
      <c r="P5654" s="111"/>
      <c r="Q5654" s="106"/>
      <c r="R5654" s="106"/>
      <c r="S5654" s="106"/>
      <c r="T5654" s="106"/>
      <c r="U5654" s="106"/>
      <c r="V5654" s="106"/>
      <c r="W5654" s="19"/>
      <c r="X5654" s="2"/>
      <c r="Y5654" s="4"/>
      <c r="Z5654" s="106"/>
      <c r="AA5654" s="114"/>
      <c r="AB5654" s="112"/>
      <c r="AC5654" s="178"/>
      <c r="AD5654" s="11"/>
      <c r="AE5654" s="106"/>
      <c r="AF5654" s="106"/>
      <c r="AG5654" s="106"/>
      <c r="AH5654" s="115"/>
      <c r="AI5654" s="116"/>
      <c r="AO5654" s="26"/>
      <c r="AP5654" s="26"/>
    </row>
    <row r="5655" spans="1:42" ht="15" customHeight="1" x14ac:dyDescent="0.25">
      <c r="A5655" s="105"/>
      <c r="B5655" s="106"/>
      <c r="C5655" s="2"/>
      <c r="D5655" s="2"/>
      <c r="E5655" s="106"/>
      <c r="F5655" s="107"/>
      <c r="G5655" s="108"/>
      <c r="H5655" s="109"/>
      <c r="I5655" s="109"/>
      <c r="J5655" s="110"/>
      <c r="K5655" s="117"/>
      <c r="L5655" s="178"/>
      <c r="M5655" s="178"/>
      <c r="N5655" s="106"/>
      <c r="O5655" s="111"/>
      <c r="P5655" s="111"/>
      <c r="Q5655" s="106"/>
      <c r="R5655" s="106"/>
      <c r="S5655" s="106"/>
      <c r="T5655" s="106"/>
      <c r="U5655" s="106"/>
      <c r="V5655" s="106"/>
      <c r="W5655" s="19"/>
      <c r="X5655" s="2"/>
      <c r="Y5655" s="4"/>
      <c r="Z5655" s="106"/>
      <c r="AA5655" s="114"/>
      <c r="AB5655" s="112"/>
      <c r="AC5655" s="178"/>
      <c r="AD5655" s="11"/>
      <c r="AE5655" s="106"/>
      <c r="AF5655" s="106"/>
      <c r="AG5655" s="106"/>
      <c r="AH5655" s="115"/>
      <c r="AI5655" s="116"/>
      <c r="AO5655" s="26"/>
      <c r="AP5655" s="26"/>
    </row>
    <row r="5656" spans="1:42" ht="15" customHeight="1" x14ac:dyDescent="0.25">
      <c r="A5656" s="105"/>
      <c r="B5656" s="106"/>
      <c r="C5656" s="2"/>
      <c r="D5656" s="2"/>
      <c r="E5656" s="106"/>
      <c r="F5656" s="107"/>
      <c r="G5656" s="108"/>
      <c r="H5656" s="109"/>
      <c r="I5656" s="109"/>
      <c r="J5656" s="110"/>
      <c r="K5656" s="117"/>
      <c r="L5656" s="178"/>
      <c r="M5656" s="178"/>
      <c r="N5656" s="106"/>
      <c r="O5656" s="111"/>
      <c r="P5656" s="111"/>
      <c r="Q5656" s="106"/>
      <c r="R5656" s="106"/>
      <c r="S5656" s="106"/>
      <c r="T5656" s="106"/>
      <c r="U5656" s="106"/>
      <c r="V5656" s="106"/>
      <c r="W5656" s="19"/>
      <c r="X5656" s="2"/>
      <c r="Y5656" s="4"/>
      <c r="Z5656" s="106"/>
      <c r="AA5656" s="114"/>
      <c r="AB5656" s="112"/>
      <c r="AC5656" s="178"/>
      <c r="AD5656" s="11"/>
      <c r="AE5656" s="106"/>
      <c r="AF5656" s="106"/>
      <c r="AG5656" s="106"/>
      <c r="AH5656" s="115"/>
      <c r="AI5656" s="116"/>
      <c r="AO5656" s="26"/>
      <c r="AP5656" s="26"/>
    </row>
    <row r="5657" spans="1:42" ht="15" customHeight="1" x14ac:dyDescent="0.25">
      <c r="A5657" s="105"/>
      <c r="B5657" s="106"/>
      <c r="C5657" s="2"/>
      <c r="D5657" s="2"/>
      <c r="E5657" s="106"/>
      <c r="F5657" s="107"/>
      <c r="G5657" s="108"/>
      <c r="H5657" s="109"/>
      <c r="I5657" s="109"/>
      <c r="J5657" s="110"/>
      <c r="K5657" s="117"/>
      <c r="L5657" s="178"/>
      <c r="M5657" s="178"/>
      <c r="N5657" s="106"/>
      <c r="O5657" s="111"/>
      <c r="P5657" s="111"/>
      <c r="Q5657" s="106"/>
      <c r="R5657" s="106"/>
      <c r="S5657" s="106"/>
      <c r="T5657" s="106"/>
      <c r="U5657" s="106"/>
      <c r="V5657" s="106"/>
      <c r="W5657" s="19"/>
      <c r="X5657" s="2"/>
      <c r="Y5657" s="4"/>
      <c r="Z5657" s="106"/>
      <c r="AA5657" s="114"/>
      <c r="AB5657" s="112"/>
      <c r="AC5657" s="178"/>
      <c r="AD5657" s="11"/>
      <c r="AE5657" s="106"/>
      <c r="AF5657" s="106"/>
      <c r="AG5657" s="106"/>
      <c r="AH5657" s="115"/>
      <c r="AI5657" s="116"/>
      <c r="AO5657" s="26"/>
      <c r="AP5657" s="26"/>
    </row>
    <row r="5658" spans="1:42" ht="15" customHeight="1" x14ac:dyDescent="0.25">
      <c r="A5658" s="105"/>
      <c r="B5658" s="106"/>
      <c r="C5658" s="2"/>
      <c r="D5658" s="2"/>
      <c r="E5658" s="106"/>
      <c r="F5658" s="107"/>
      <c r="G5658" s="108"/>
      <c r="H5658" s="109"/>
      <c r="I5658" s="109"/>
      <c r="J5658" s="110"/>
      <c r="K5658" s="117"/>
      <c r="L5658" s="178"/>
      <c r="M5658" s="178"/>
      <c r="N5658" s="106"/>
      <c r="O5658" s="111"/>
      <c r="P5658" s="111"/>
      <c r="Q5658" s="106"/>
      <c r="R5658" s="106"/>
      <c r="S5658" s="106"/>
      <c r="T5658" s="106"/>
      <c r="U5658" s="106"/>
      <c r="V5658" s="106"/>
      <c r="W5658" s="19"/>
      <c r="X5658" s="2"/>
      <c r="Y5658" s="4"/>
      <c r="Z5658" s="106"/>
      <c r="AA5658" s="114"/>
      <c r="AB5658" s="112"/>
      <c r="AC5658" s="178"/>
      <c r="AD5658" s="11"/>
      <c r="AE5658" s="106"/>
      <c r="AF5658" s="106"/>
      <c r="AG5658" s="106"/>
      <c r="AH5658" s="115"/>
      <c r="AI5658" s="116"/>
      <c r="AO5658" s="26"/>
      <c r="AP5658" s="26"/>
    </row>
    <row r="5659" spans="1:42" ht="15" customHeight="1" x14ac:dyDescent="0.25">
      <c r="A5659" s="105"/>
      <c r="B5659" s="106"/>
      <c r="C5659" s="2"/>
      <c r="D5659" s="2"/>
      <c r="E5659" s="106"/>
      <c r="F5659" s="107"/>
      <c r="G5659" s="108"/>
      <c r="H5659" s="109"/>
      <c r="I5659" s="109"/>
      <c r="J5659" s="110"/>
      <c r="K5659" s="117"/>
      <c r="L5659" s="178"/>
      <c r="M5659" s="178"/>
      <c r="N5659" s="106"/>
      <c r="O5659" s="111"/>
      <c r="P5659" s="111"/>
      <c r="Q5659" s="106"/>
      <c r="R5659" s="106"/>
      <c r="S5659" s="106"/>
      <c r="T5659" s="106"/>
      <c r="U5659" s="106"/>
      <c r="V5659" s="106"/>
      <c r="W5659" s="19"/>
      <c r="X5659" s="2"/>
      <c r="Y5659" s="4"/>
      <c r="Z5659" s="106"/>
      <c r="AA5659" s="114"/>
      <c r="AB5659" s="112"/>
      <c r="AC5659" s="178"/>
      <c r="AD5659" s="11"/>
      <c r="AE5659" s="106"/>
      <c r="AF5659" s="106"/>
      <c r="AG5659" s="106"/>
      <c r="AH5659" s="115"/>
      <c r="AI5659" s="116"/>
      <c r="AO5659" s="26"/>
      <c r="AP5659" s="26"/>
    </row>
    <row r="5660" spans="1:42" ht="15" customHeight="1" x14ac:dyDescent="0.25">
      <c r="A5660" s="105"/>
      <c r="B5660" s="106"/>
      <c r="C5660" s="2"/>
      <c r="D5660" s="2"/>
      <c r="E5660" s="106"/>
      <c r="F5660" s="107"/>
      <c r="G5660" s="108"/>
      <c r="H5660" s="109"/>
      <c r="I5660" s="109"/>
      <c r="J5660" s="110"/>
      <c r="K5660" s="117"/>
      <c r="L5660" s="178"/>
      <c r="M5660" s="178"/>
      <c r="N5660" s="106"/>
      <c r="O5660" s="111"/>
      <c r="P5660" s="111"/>
      <c r="Q5660" s="106"/>
      <c r="R5660" s="106"/>
      <c r="S5660" s="106"/>
      <c r="T5660" s="106"/>
      <c r="U5660" s="106"/>
      <c r="V5660" s="106"/>
      <c r="W5660" s="19"/>
      <c r="X5660" s="2"/>
      <c r="Y5660" s="4"/>
      <c r="Z5660" s="106"/>
      <c r="AA5660" s="114"/>
      <c r="AB5660" s="112"/>
      <c r="AC5660" s="178"/>
      <c r="AD5660" s="11"/>
      <c r="AE5660" s="106"/>
      <c r="AF5660" s="106"/>
      <c r="AG5660" s="106"/>
      <c r="AH5660" s="115"/>
      <c r="AI5660" s="116"/>
      <c r="AO5660" s="26"/>
      <c r="AP5660" s="26"/>
    </row>
    <row r="5661" spans="1:42" ht="15" customHeight="1" x14ac:dyDescent="0.25">
      <c r="A5661" s="105"/>
      <c r="B5661" s="106"/>
      <c r="C5661" s="2"/>
      <c r="D5661" s="2"/>
      <c r="E5661" s="106"/>
      <c r="F5661" s="107"/>
      <c r="G5661" s="108"/>
      <c r="H5661" s="109"/>
      <c r="I5661" s="109"/>
      <c r="J5661" s="110"/>
      <c r="K5661" s="117"/>
      <c r="L5661" s="178"/>
      <c r="M5661" s="178"/>
      <c r="N5661" s="106"/>
      <c r="O5661" s="111"/>
      <c r="P5661" s="111"/>
      <c r="Q5661" s="106"/>
      <c r="R5661" s="106"/>
      <c r="S5661" s="106"/>
      <c r="T5661" s="106"/>
      <c r="U5661" s="106"/>
      <c r="V5661" s="106"/>
      <c r="W5661" s="19"/>
      <c r="X5661" s="2"/>
      <c r="Y5661" s="4"/>
      <c r="Z5661" s="106"/>
      <c r="AA5661" s="114"/>
      <c r="AB5661" s="112"/>
      <c r="AC5661" s="178"/>
      <c r="AD5661" s="11"/>
      <c r="AE5661" s="106"/>
      <c r="AF5661" s="106"/>
      <c r="AG5661" s="106"/>
      <c r="AH5661" s="115"/>
      <c r="AI5661" s="116"/>
      <c r="AO5661" s="26"/>
      <c r="AP5661" s="26"/>
    </row>
    <row r="5662" spans="1:42" ht="15" customHeight="1" x14ac:dyDescent="0.25">
      <c r="A5662" s="105"/>
      <c r="B5662" s="106"/>
      <c r="C5662" s="2"/>
      <c r="D5662" s="2"/>
      <c r="E5662" s="106"/>
      <c r="F5662" s="107"/>
      <c r="G5662" s="108"/>
      <c r="H5662" s="109"/>
      <c r="I5662" s="109"/>
      <c r="J5662" s="110"/>
      <c r="K5662" s="117"/>
      <c r="L5662" s="178"/>
      <c r="M5662" s="178"/>
      <c r="N5662" s="106"/>
      <c r="O5662" s="111"/>
      <c r="P5662" s="111"/>
      <c r="Q5662" s="106"/>
      <c r="R5662" s="106"/>
      <c r="S5662" s="106"/>
      <c r="T5662" s="106"/>
      <c r="U5662" s="106"/>
      <c r="V5662" s="106"/>
      <c r="W5662" s="19"/>
      <c r="X5662" s="2"/>
      <c r="Y5662" s="4"/>
      <c r="Z5662" s="106"/>
      <c r="AA5662" s="114"/>
      <c r="AB5662" s="112"/>
      <c r="AC5662" s="178"/>
      <c r="AD5662" s="11"/>
      <c r="AE5662" s="106"/>
      <c r="AF5662" s="106"/>
      <c r="AG5662" s="106"/>
      <c r="AH5662" s="115"/>
      <c r="AI5662" s="116"/>
      <c r="AO5662" s="26"/>
      <c r="AP5662" s="26"/>
    </row>
    <row r="5663" spans="1:42" ht="15" customHeight="1" x14ac:dyDescent="0.25">
      <c r="A5663" s="105"/>
      <c r="B5663" s="106"/>
      <c r="C5663" s="2"/>
      <c r="D5663" s="2"/>
      <c r="E5663" s="106"/>
      <c r="F5663" s="107"/>
      <c r="G5663" s="108"/>
      <c r="H5663" s="109"/>
      <c r="I5663" s="109"/>
      <c r="J5663" s="110"/>
      <c r="K5663" s="117"/>
      <c r="L5663" s="178"/>
      <c r="M5663" s="178"/>
      <c r="N5663" s="106"/>
      <c r="O5663" s="111"/>
      <c r="P5663" s="111"/>
      <c r="Q5663" s="106"/>
      <c r="R5663" s="106"/>
      <c r="S5663" s="106"/>
      <c r="T5663" s="106"/>
      <c r="U5663" s="106"/>
      <c r="V5663" s="106"/>
      <c r="W5663" s="19"/>
      <c r="X5663" s="2"/>
      <c r="Y5663" s="4"/>
      <c r="Z5663" s="106"/>
      <c r="AA5663" s="114"/>
      <c r="AB5663" s="112"/>
      <c r="AC5663" s="178"/>
      <c r="AD5663" s="11"/>
      <c r="AE5663" s="106"/>
      <c r="AF5663" s="106"/>
      <c r="AG5663" s="106"/>
      <c r="AH5663" s="115"/>
      <c r="AI5663" s="116"/>
      <c r="AO5663" s="26"/>
      <c r="AP5663" s="26"/>
    </row>
    <row r="5664" spans="1:42" ht="15" customHeight="1" x14ac:dyDescent="0.25">
      <c r="A5664" s="105"/>
      <c r="B5664" s="106"/>
      <c r="C5664" s="2"/>
      <c r="D5664" s="2"/>
      <c r="E5664" s="106"/>
      <c r="F5664" s="107"/>
      <c r="G5664" s="108"/>
      <c r="H5664" s="109"/>
      <c r="I5664" s="109"/>
      <c r="J5664" s="110"/>
      <c r="K5664" s="117"/>
      <c r="L5664" s="178"/>
      <c r="M5664" s="178"/>
      <c r="N5664" s="106"/>
      <c r="O5664" s="111"/>
      <c r="P5664" s="111"/>
      <c r="Q5664" s="106"/>
      <c r="R5664" s="106"/>
      <c r="S5664" s="106"/>
      <c r="T5664" s="106"/>
      <c r="U5664" s="106"/>
      <c r="V5664" s="106"/>
      <c r="W5664" s="19"/>
      <c r="X5664" s="2"/>
      <c r="Y5664" s="4"/>
      <c r="Z5664" s="106"/>
      <c r="AA5664" s="114"/>
      <c r="AB5664" s="112"/>
      <c r="AC5664" s="178"/>
      <c r="AD5664" s="11"/>
      <c r="AE5664" s="106"/>
      <c r="AF5664" s="106"/>
      <c r="AG5664" s="106"/>
      <c r="AH5664" s="115"/>
      <c r="AI5664" s="116"/>
      <c r="AO5664" s="26"/>
      <c r="AP5664" s="26"/>
    </row>
    <row r="5665" spans="1:42" ht="15" customHeight="1" x14ac:dyDescent="0.25">
      <c r="A5665" s="105"/>
      <c r="B5665" s="106"/>
      <c r="C5665" s="2"/>
      <c r="D5665" s="2"/>
      <c r="E5665" s="106"/>
      <c r="F5665" s="107"/>
      <c r="G5665" s="108"/>
      <c r="H5665" s="109"/>
      <c r="I5665" s="109"/>
      <c r="J5665" s="110"/>
      <c r="K5665" s="117"/>
      <c r="L5665" s="178"/>
      <c r="M5665" s="178"/>
      <c r="N5665" s="106"/>
      <c r="O5665" s="111"/>
      <c r="P5665" s="111"/>
      <c r="Q5665" s="106"/>
      <c r="R5665" s="106"/>
      <c r="S5665" s="106"/>
      <c r="T5665" s="106"/>
      <c r="U5665" s="106"/>
      <c r="V5665" s="106"/>
      <c r="W5665" s="19"/>
      <c r="X5665" s="2"/>
      <c r="Y5665" s="4"/>
      <c r="Z5665" s="106"/>
      <c r="AA5665" s="114"/>
      <c r="AB5665" s="112"/>
      <c r="AC5665" s="178"/>
      <c r="AD5665" s="11"/>
      <c r="AE5665" s="106"/>
      <c r="AF5665" s="106"/>
      <c r="AG5665" s="106"/>
      <c r="AH5665" s="115"/>
      <c r="AI5665" s="116"/>
      <c r="AO5665" s="26"/>
      <c r="AP5665" s="26"/>
    </row>
    <row r="5666" spans="1:42" ht="15" customHeight="1" x14ac:dyDescent="0.25">
      <c r="A5666" s="105"/>
      <c r="B5666" s="106"/>
      <c r="C5666" s="2"/>
      <c r="D5666" s="2"/>
      <c r="E5666" s="106"/>
      <c r="F5666" s="107"/>
      <c r="G5666" s="108"/>
      <c r="H5666" s="109"/>
      <c r="I5666" s="109"/>
      <c r="J5666" s="110"/>
      <c r="K5666" s="117"/>
      <c r="L5666" s="178"/>
      <c r="M5666" s="178"/>
      <c r="N5666" s="106"/>
      <c r="O5666" s="111"/>
      <c r="P5666" s="111"/>
      <c r="Q5666" s="106"/>
      <c r="R5666" s="106"/>
      <c r="S5666" s="106"/>
      <c r="T5666" s="106"/>
      <c r="U5666" s="106"/>
      <c r="V5666" s="106"/>
      <c r="W5666" s="19"/>
      <c r="X5666" s="2"/>
      <c r="Y5666" s="4"/>
      <c r="Z5666" s="106"/>
      <c r="AA5666" s="114"/>
      <c r="AB5666" s="112"/>
      <c r="AC5666" s="178"/>
      <c r="AD5666" s="11"/>
      <c r="AE5666" s="106"/>
      <c r="AF5666" s="106"/>
      <c r="AG5666" s="106"/>
      <c r="AH5666" s="115"/>
      <c r="AI5666" s="116"/>
      <c r="AO5666" s="26"/>
      <c r="AP5666" s="26"/>
    </row>
    <row r="5667" spans="1:42" ht="15" customHeight="1" x14ac:dyDescent="0.25">
      <c r="A5667" s="105"/>
      <c r="B5667" s="106"/>
      <c r="C5667" s="2"/>
      <c r="D5667" s="2"/>
      <c r="E5667" s="106"/>
      <c r="F5667" s="107"/>
      <c r="G5667" s="108"/>
      <c r="H5667" s="109"/>
      <c r="I5667" s="109"/>
      <c r="J5667" s="110"/>
      <c r="K5667" s="117"/>
      <c r="L5667" s="178"/>
      <c r="M5667" s="178"/>
      <c r="N5667" s="106"/>
      <c r="O5667" s="111"/>
      <c r="P5667" s="111"/>
      <c r="Q5667" s="106"/>
      <c r="R5667" s="106"/>
      <c r="S5667" s="106"/>
      <c r="T5667" s="106"/>
      <c r="U5667" s="106"/>
      <c r="V5667" s="106"/>
      <c r="W5667" s="19"/>
      <c r="X5667" s="2"/>
      <c r="Y5667" s="4"/>
      <c r="Z5667" s="106"/>
      <c r="AA5667" s="114"/>
      <c r="AB5667" s="112"/>
      <c r="AC5667" s="178"/>
      <c r="AD5667" s="11"/>
      <c r="AE5667" s="106"/>
      <c r="AF5667" s="106"/>
      <c r="AG5667" s="106"/>
      <c r="AH5667" s="115"/>
      <c r="AI5667" s="116"/>
      <c r="AO5667" s="26"/>
      <c r="AP5667" s="26"/>
    </row>
    <row r="5668" spans="1:42" ht="15" customHeight="1" x14ac:dyDescent="0.25">
      <c r="A5668" s="105"/>
      <c r="B5668" s="106"/>
      <c r="C5668" s="2"/>
      <c r="D5668" s="2"/>
      <c r="E5668" s="106"/>
      <c r="F5668" s="107"/>
      <c r="G5668" s="108"/>
      <c r="H5668" s="109"/>
      <c r="I5668" s="109"/>
      <c r="J5668" s="110"/>
      <c r="K5668" s="117"/>
      <c r="L5668" s="178"/>
      <c r="M5668" s="178"/>
      <c r="N5668" s="106"/>
      <c r="O5668" s="111"/>
      <c r="P5668" s="111"/>
      <c r="Q5668" s="106"/>
      <c r="R5668" s="106"/>
      <c r="S5668" s="106"/>
      <c r="T5668" s="106"/>
      <c r="U5668" s="106"/>
      <c r="V5668" s="106"/>
      <c r="W5668" s="19"/>
      <c r="X5668" s="2"/>
      <c r="Y5668" s="4"/>
      <c r="Z5668" s="106"/>
      <c r="AA5668" s="114"/>
      <c r="AB5668" s="112"/>
      <c r="AC5668" s="178"/>
      <c r="AD5668" s="11"/>
      <c r="AE5668" s="106"/>
      <c r="AF5668" s="106"/>
      <c r="AG5668" s="106"/>
      <c r="AH5668" s="115"/>
      <c r="AI5668" s="116"/>
      <c r="AO5668" s="26"/>
      <c r="AP5668" s="26"/>
    </row>
    <row r="5669" spans="1:42" ht="15" customHeight="1" x14ac:dyDescent="0.25">
      <c r="A5669" s="105"/>
      <c r="B5669" s="106"/>
      <c r="C5669" s="2"/>
      <c r="D5669" s="2"/>
      <c r="E5669" s="106"/>
      <c r="F5669" s="107"/>
      <c r="G5669" s="108"/>
      <c r="H5669" s="109"/>
      <c r="I5669" s="109"/>
      <c r="J5669" s="110"/>
      <c r="K5669" s="117"/>
      <c r="L5669" s="178"/>
      <c r="M5669" s="178"/>
      <c r="N5669" s="106"/>
      <c r="O5669" s="111"/>
      <c r="P5669" s="111"/>
      <c r="Q5669" s="106"/>
      <c r="R5669" s="106"/>
      <c r="S5669" s="106"/>
      <c r="T5669" s="106"/>
      <c r="U5669" s="106"/>
      <c r="V5669" s="106"/>
      <c r="W5669" s="19"/>
      <c r="X5669" s="2"/>
      <c r="Y5669" s="4"/>
      <c r="Z5669" s="106"/>
      <c r="AA5669" s="114"/>
      <c r="AB5669" s="112"/>
      <c r="AC5669" s="178"/>
      <c r="AD5669" s="11"/>
      <c r="AE5669" s="106"/>
      <c r="AF5669" s="106"/>
      <c r="AG5669" s="106"/>
      <c r="AH5669" s="115"/>
      <c r="AI5669" s="116"/>
      <c r="AO5669" s="26"/>
      <c r="AP5669" s="26"/>
    </row>
    <row r="5670" spans="1:42" ht="15" customHeight="1" x14ac:dyDescent="0.25">
      <c r="A5670" s="105"/>
      <c r="B5670" s="106"/>
      <c r="C5670" s="2"/>
      <c r="D5670" s="2"/>
      <c r="E5670" s="106"/>
      <c r="F5670" s="107"/>
      <c r="G5670" s="108"/>
      <c r="H5670" s="109"/>
      <c r="I5670" s="109"/>
      <c r="J5670" s="110"/>
      <c r="K5670" s="117"/>
      <c r="L5670" s="178"/>
      <c r="M5670" s="178"/>
      <c r="N5670" s="106"/>
      <c r="O5670" s="111"/>
      <c r="P5670" s="111"/>
      <c r="Q5670" s="106"/>
      <c r="R5670" s="106"/>
      <c r="S5670" s="106"/>
      <c r="T5670" s="106"/>
      <c r="U5670" s="106"/>
      <c r="V5670" s="106"/>
      <c r="W5670" s="19"/>
      <c r="X5670" s="2"/>
      <c r="Y5670" s="4"/>
      <c r="Z5670" s="106"/>
      <c r="AA5670" s="114"/>
      <c r="AB5670" s="112"/>
      <c r="AC5670" s="178"/>
      <c r="AD5670" s="11"/>
      <c r="AE5670" s="106"/>
      <c r="AF5670" s="106"/>
      <c r="AG5670" s="106"/>
      <c r="AH5670" s="115"/>
      <c r="AI5670" s="116"/>
      <c r="AO5670" s="26"/>
      <c r="AP5670" s="26"/>
    </row>
    <row r="5671" spans="1:42" ht="15" customHeight="1" x14ac:dyDescent="0.25">
      <c r="A5671" s="105"/>
      <c r="B5671" s="106"/>
      <c r="C5671" s="2"/>
      <c r="D5671" s="2"/>
      <c r="E5671" s="106"/>
      <c r="F5671" s="107"/>
      <c r="G5671" s="108"/>
      <c r="H5671" s="109"/>
      <c r="I5671" s="109"/>
      <c r="J5671" s="110"/>
      <c r="K5671" s="117"/>
      <c r="L5671" s="178"/>
      <c r="M5671" s="178"/>
      <c r="N5671" s="106"/>
      <c r="O5671" s="111"/>
      <c r="P5671" s="111"/>
      <c r="Q5671" s="106"/>
      <c r="R5671" s="106"/>
      <c r="S5671" s="106"/>
      <c r="T5671" s="106"/>
      <c r="U5671" s="106"/>
      <c r="V5671" s="106"/>
      <c r="W5671" s="19"/>
      <c r="X5671" s="2"/>
      <c r="Y5671" s="4"/>
      <c r="Z5671" s="106"/>
      <c r="AA5671" s="114"/>
      <c r="AB5671" s="112"/>
      <c r="AC5671" s="178"/>
      <c r="AD5671" s="11"/>
      <c r="AE5671" s="106"/>
      <c r="AF5671" s="106"/>
      <c r="AG5671" s="106"/>
      <c r="AH5671" s="115"/>
      <c r="AI5671" s="116"/>
      <c r="AO5671" s="26"/>
      <c r="AP5671" s="26"/>
    </row>
    <row r="5672" spans="1:42" ht="15" customHeight="1" x14ac:dyDescent="0.25">
      <c r="A5672" s="105"/>
      <c r="B5672" s="106"/>
      <c r="C5672" s="2"/>
      <c r="D5672" s="2"/>
      <c r="E5672" s="106"/>
      <c r="F5672" s="107"/>
      <c r="G5672" s="108"/>
      <c r="H5672" s="109"/>
      <c r="I5672" s="109"/>
      <c r="J5672" s="110"/>
      <c r="K5672" s="117"/>
      <c r="L5672" s="178"/>
      <c r="M5672" s="178"/>
      <c r="N5672" s="106"/>
      <c r="O5672" s="111"/>
      <c r="P5672" s="111"/>
      <c r="Q5672" s="106"/>
      <c r="R5672" s="106"/>
      <c r="S5672" s="106"/>
      <c r="T5672" s="106"/>
      <c r="U5672" s="106"/>
      <c r="V5672" s="106"/>
      <c r="W5672" s="19"/>
      <c r="X5672" s="2"/>
      <c r="Y5672" s="4"/>
      <c r="Z5672" s="106"/>
      <c r="AA5672" s="114"/>
      <c r="AB5672" s="112"/>
      <c r="AC5672" s="178"/>
      <c r="AD5672" s="11"/>
      <c r="AE5672" s="106"/>
      <c r="AF5672" s="106"/>
      <c r="AG5672" s="106"/>
      <c r="AH5672" s="115"/>
      <c r="AI5672" s="116"/>
      <c r="AO5672" s="26"/>
      <c r="AP5672" s="26"/>
    </row>
    <row r="5673" spans="1:42" ht="15" customHeight="1" x14ac:dyDescent="0.25">
      <c r="A5673" s="105"/>
      <c r="B5673" s="106"/>
      <c r="C5673" s="2"/>
      <c r="D5673" s="2"/>
      <c r="E5673" s="106"/>
      <c r="F5673" s="107"/>
      <c r="G5673" s="108"/>
      <c r="H5673" s="109"/>
      <c r="I5673" s="109"/>
      <c r="J5673" s="110"/>
      <c r="K5673" s="117"/>
      <c r="L5673" s="178"/>
      <c r="M5673" s="178"/>
      <c r="N5673" s="106"/>
      <c r="O5673" s="111"/>
      <c r="P5673" s="111"/>
      <c r="Q5673" s="106"/>
      <c r="R5673" s="106"/>
      <c r="S5673" s="106"/>
      <c r="T5673" s="106"/>
      <c r="U5673" s="106"/>
      <c r="V5673" s="106"/>
      <c r="W5673" s="19"/>
      <c r="X5673" s="2"/>
      <c r="Y5673" s="4"/>
      <c r="Z5673" s="106"/>
      <c r="AA5673" s="114"/>
      <c r="AB5673" s="112"/>
      <c r="AC5673" s="178"/>
      <c r="AD5673" s="11"/>
      <c r="AE5673" s="106"/>
      <c r="AF5673" s="106"/>
      <c r="AG5673" s="106"/>
      <c r="AH5673" s="115"/>
      <c r="AI5673" s="116"/>
      <c r="AO5673" s="26"/>
      <c r="AP5673" s="26"/>
    </row>
    <row r="5674" spans="1:42" ht="15" customHeight="1" x14ac:dyDescent="0.25">
      <c r="A5674" s="105"/>
      <c r="B5674" s="106"/>
      <c r="C5674" s="2"/>
      <c r="D5674" s="2"/>
      <c r="E5674" s="106"/>
      <c r="F5674" s="107"/>
      <c r="G5674" s="108"/>
      <c r="H5674" s="109"/>
      <c r="I5674" s="109"/>
      <c r="J5674" s="110"/>
      <c r="K5674" s="117"/>
      <c r="L5674" s="178"/>
      <c r="M5674" s="178"/>
      <c r="N5674" s="106"/>
      <c r="O5674" s="111"/>
      <c r="P5674" s="111"/>
      <c r="Q5674" s="106"/>
      <c r="R5674" s="106"/>
      <c r="S5674" s="106"/>
      <c r="T5674" s="106"/>
      <c r="U5674" s="106"/>
      <c r="V5674" s="106"/>
      <c r="W5674" s="19"/>
      <c r="X5674" s="2"/>
      <c r="Y5674" s="4"/>
      <c r="Z5674" s="106"/>
      <c r="AA5674" s="114"/>
      <c r="AB5674" s="112"/>
      <c r="AC5674" s="178"/>
      <c r="AD5674" s="11"/>
      <c r="AE5674" s="106"/>
      <c r="AF5674" s="106"/>
      <c r="AG5674" s="106"/>
      <c r="AH5674" s="115"/>
      <c r="AI5674" s="116"/>
      <c r="AO5674" s="26"/>
      <c r="AP5674" s="26"/>
    </row>
    <row r="5675" spans="1:42" ht="15" customHeight="1" x14ac:dyDescent="0.25">
      <c r="A5675" s="105"/>
      <c r="B5675" s="106"/>
      <c r="C5675" s="2"/>
      <c r="D5675" s="2"/>
      <c r="E5675" s="106"/>
      <c r="F5675" s="107"/>
      <c r="G5675" s="108"/>
      <c r="H5675" s="109"/>
      <c r="I5675" s="109"/>
      <c r="J5675" s="110"/>
      <c r="K5675" s="117"/>
      <c r="L5675" s="178"/>
      <c r="M5675" s="178"/>
      <c r="N5675" s="106"/>
      <c r="O5675" s="111"/>
      <c r="P5675" s="111"/>
      <c r="Q5675" s="106"/>
      <c r="R5675" s="106"/>
      <c r="S5675" s="106"/>
      <c r="T5675" s="106"/>
      <c r="U5675" s="106"/>
      <c r="V5675" s="106"/>
      <c r="W5675" s="19"/>
      <c r="X5675" s="2"/>
      <c r="Y5675" s="4"/>
      <c r="Z5675" s="106"/>
      <c r="AA5675" s="114"/>
      <c r="AB5675" s="112"/>
      <c r="AC5675" s="178"/>
      <c r="AD5675" s="11"/>
      <c r="AE5675" s="106"/>
      <c r="AF5675" s="106"/>
      <c r="AG5675" s="106"/>
      <c r="AH5675" s="115"/>
      <c r="AI5675" s="116"/>
      <c r="AO5675" s="26"/>
      <c r="AP5675" s="26"/>
    </row>
    <row r="5676" spans="1:42" ht="15" customHeight="1" x14ac:dyDescent="0.25">
      <c r="A5676" s="105"/>
      <c r="B5676" s="106"/>
      <c r="C5676" s="2"/>
      <c r="D5676" s="2"/>
      <c r="E5676" s="106"/>
      <c r="F5676" s="107"/>
      <c r="G5676" s="108"/>
      <c r="H5676" s="109"/>
      <c r="I5676" s="109"/>
      <c r="J5676" s="110"/>
      <c r="K5676" s="117"/>
      <c r="L5676" s="178"/>
      <c r="M5676" s="178"/>
      <c r="N5676" s="106"/>
      <c r="O5676" s="111"/>
      <c r="P5676" s="111"/>
      <c r="Q5676" s="106"/>
      <c r="R5676" s="106"/>
      <c r="S5676" s="106"/>
      <c r="T5676" s="106"/>
      <c r="U5676" s="106"/>
      <c r="V5676" s="106"/>
      <c r="W5676" s="19"/>
      <c r="X5676" s="2"/>
      <c r="Y5676" s="4"/>
      <c r="Z5676" s="106"/>
      <c r="AA5676" s="114"/>
      <c r="AB5676" s="112"/>
      <c r="AC5676" s="178"/>
      <c r="AD5676" s="11"/>
      <c r="AE5676" s="106"/>
      <c r="AF5676" s="106"/>
      <c r="AG5676" s="106"/>
      <c r="AH5676" s="115"/>
      <c r="AI5676" s="116"/>
      <c r="AO5676" s="26"/>
      <c r="AP5676" s="26"/>
    </row>
    <row r="5677" spans="1:42" ht="15" customHeight="1" x14ac:dyDescent="0.25">
      <c r="A5677" s="105"/>
      <c r="B5677" s="106"/>
      <c r="C5677" s="2"/>
      <c r="D5677" s="2"/>
      <c r="E5677" s="106"/>
      <c r="F5677" s="107"/>
      <c r="G5677" s="108"/>
      <c r="H5677" s="109"/>
      <c r="I5677" s="109"/>
      <c r="J5677" s="110"/>
      <c r="K5677" s="117"/>
      <c r="L5677" s="178"/>
      <c r="M5677" s="178"/>
      <c r="N5677" s="106"/>
      <c r="O5677" s="111"/>
      <c r="P5677" s="111"/>
      <c r="Q5677" s="106"/>
      <c r="R5677" s="106"/>
      <c r="S5677" s="106"/>
      <c r="T5677" s="106"/>
      <c r="U5677" s="106"/>
      <c r="V5677" s="106"/>
      <c r="W5677" s="19"/>
      <c r="X5677" s="2"/>
      <c r="Y5677" s="4"/>
      <c r="Z5677" s="106"/>
      <c r="AA5677" s="114"/>
      <c r="AB5677" s="112"/>
      <c r="AC5677" s="178"/>
      <c r="AD5677" s="11"/>
      <c r="AE5677" s="106"/>
      <c r="AF5677" s="106"/>
      <c r="AG5677" s="106"/>
      <c r="AH5677" s="115"/>
      <c r="AI5677" s="116"/>
      <c r="AO5677" s="26"/>
      <c r="AP5677" s="26"/>
    </row>
    <row r="5678" spans="1:42" ht="15" customHeight="1" x14ac:dyDescent="0.25">
      <c r="A5678" s="105"/>
      <c r="B5678" s="106"/>
      <c r="C5678" s="2"/>
      <c r="D5678" s="2"/>
      <c r="E5678" s="106"/>
      <c r="F5678" s="107"/>
      <c r="G5678" s="108"/>
      <c r="H5678" s="109"/>
      <c r="I5678" s="109"/>
      <c r="J5678" s="110"/>
      <c r="K5678" s="117"/>
      <c r="L5678" s="178"/>
      <c r="M5678" s="178"/>
      <c r="N5678" s="106"/>
      <c r="O5678" s="111"/>
      <c r="P5678" s="111"/>
      <c r="Q5678" s="106"/>
      <c r="R5678" s="106"/>
      <c r="S5678" s="106"/>
      <c r="T5678" s="106"/>
      <c r="U5678" s="106"/>
      <c r="V5678" s="106"/>
      <c r="W5678" s="19"/>
      <c r="X5678" s="2"/>
      <c r="Y5678" s="4"/>
      <c r="Z5678" s="106"/>
      <c r="AA5678" s="114"/>
      <c r="AB5678" s="112"/>
      <c r="AC5678" s="178"/>
      <c r="AD5678" s="11"/>
      <c r="AE5678" s="106"/>
      <c r="AF5678" s="106"/>
      <c r="AG5678" s="106"/>
      <c r="AH5678" s="115"/>
      <c r="AI5678" s="116"/>
      <c r="AO5678" s="26"/>
      <c r="AP5678" s="26"/>
    </row>
    <row r="5679" spans="1:42" ht="15" customHeight="1" x14ac:dyDescent="0.25">
      <c r="A5679" s="105"/>
      <c r="B5679" s="106"/>
      <c r="C5679" s="2"/>
      <c r="D5679" s="2"/>
      <c r="E5679" s="106"/>
      <c r="F5679" s="107"/>
      <c r="G5679" s="108"/>
      <c r="H5679" s="109"/>
      <c r="I5679" s="109"/>
      <c r="J5679" s="110"/>
      <c r="K5679" s="117"/>
      <c r="L5679" s="178"/>
      <c r="M5679" s="178"/>
      <c r="N5679" s="106"/>
      <c r="O5679" s="111"/>
      <c r="P5679" s="111"/>
      <c r="Q5679" s="106"/>
      <c r="R5679" s="106"/>
      <c r="S5679" s="106"/>
      <c r="T5679" s="106"/>
      <c r="U5679" s="106"/>
      <c r="V5679" s="106"/>
      <c r="W5679" s="19"/>
      <c r="X5679" s="2"/>
      <c r="Y5679" s="4"/>
      <c r="Z5679" s="106"/>
      <c r="AA5679" s="114"/>
      <c r="AB5679" s="112"/>
      <c r="AC5679" s="178"/>
      <c r="AD5679" s="11"/>
      <c r="AE5679" s="106"/>
      <c r="AF5679" s="106"/>
      <c r="AG5679" s="106"/>
      <c r="AH5679" s="115"/>
      <c r="AI5679" s="116"/>
      <c r="AO5679" s="26"/>
      <c r="AP5679" s="26"/>
    </row>
    <row r="5680" spans="1:42" ht="15" customHeight="1" x14ac:dyDescent="0.25">
      <c r="A5680" s="105"/>
      <c r="B5680" s="106"/>
      <c r="C5680" s="2"/>
      <c r="D5680" s="2"/>
      <c r="E5680" s="106"/>
      <c r="F5680" s="107"/>
      <c r="G5680" s="108"/>
      <c r="H5680" s="109"/>
      <c r="I5680" s="109"/>
      <c r="J5680" s="110"/>
      <c r="K5680" s="117"/>
      <c r="L5680" s="178"/>
      <c r="M5680" s="178"/>
      <c r="N5680" s="106"/>
      <c r="O5680" s="111"/>
      <c r="P5680" s="111"/>
      <c r="Q5680" s="106"/>
      <c r="R5680" s="106"/>
      <c r="S5680" s="106"/>
      <c r="T5680" s="106"/>
      <c r="U5680" s="106"/>
      <c r="V5680" s="106"/>
      <c r="W5680" s="19"/>
      <c r="X5680" s="2"/>
      <c r="Y5680" s="4"/>
      <c r="Z5680" s="106"/>
      <c r="AA5680" s="114"/>
      <c r="AB5680" s="112"/>
      <c r="AC5680" s="178"/>
      <c r="AD5680" s="11"/>
      <c r="AE5680" s="106"/>
      <c r="AF5680" s="106"/>
      <c r="AG5680" s="106"/>
      <c r="AH5680" s="115"/>
      <c r="AI5680" s="116"/>
      <c r="AO5680" s="26"/>
      <c r="AP5680" s="26"/>
    </row>
    <row r="5681" spans="1:42" ht="15" customHeight="1" x14ac:dyDescent="0.25">
      <c r="A5681" s="105"/>
      <c r="B5681" s="106"/>
      <c r="C5681" s="2"/>
      <c r="D5681" s="2"/>
      <c r="E5681" s="106"/>
      <c r="F5681" s="107"/>
      <c r="G5681" s="108"/>
      <c r="H5681" s="109"/>
      <c r="I5681" s="109"/>
      <c r="J5681" s="110"/>
      <c r="K5681" s="117"/>
      <c r="L5681" s="178"/>
      <c r="M5681" s="178"/>
      <c r="N5681" s="106"/>
      <c r="O5681" s="111"/>
      <c r="P5681" s="111"/>
      <c r="Q5681" s="106"/>
      <c r="R5681" s="106"/>
      <c r="S5681" s="106"/>
      <c r="T5681" s="106"/>
      <c r="U5681" s="106"/>
      <c r="V5681" s="106"/>
      <c r="W5681" s="19"/>
      <c r="X5681" s="2"/>
      <c r="Y5681" s="4"/>
      <c r="Z5681" s="106"/>
      <c r="AA5681" s="114"/>
      <c r="AB5681" s="112"/>
      <c r="AC5681" s="178"/>
      <c r="AD5681" s="11"/>
      <c r="AE5681" s="106"/>
      <c r="AF5681" s="106"/>
      <c r="AG5681" s="106"/>
      <c r="AH5681" s="115"/>
      <c r="AI5681" s="116"/>
      <c r="AO5681" s="26"/>
      <c r="AP5681" s="26"/>
    </row>
    <row r="5682" spans="1:42" ht="15" customHeight="1" x14ac:dyDescent="0.25">
      <c r="A5682" s="105"/>
      <c r="B5682" s="106"/>
      <c r="C5682" s="2"/>
      <c r="D5682" s="2"/>
      <c r="E5682" s="106"/>
      <c r="F5682" s="107"/>
      <c r="G5682" s="108"/>
      <c r="H5682" s="109"/>
      <c r="I5682" s="109"/>
      <c r="J5682" s="110"/>
      <c r="K5682" s="117"/>
      <c r="L5682" s="178"/>
      <c r="M5682" s="178"/>
      <c r="N5682" s="106"/>
      <c r="O5682" s="111"/>
      <c r="P5682" s="111"/>
      <c r="Q5682" s="106"/>
      <c r="R5682" s="106"/>
      <c r="S5682" s="106"/>
      <c r="T5682" s="106"/>
      <c r="U5682" s="106"/>
      <c r="V5682" s="106"/>
      <c r="W5682" s="19"/>
      <c r="X5682" s="2"/>
      <c r="Y5682" s="4"/>
      <c r="Z5682" s="106"/>
      <c r="AA5682" s="114"/>
      <c r="AB5682" s="112"/>
      <c r="AC5682" s="178"/>
      <c r="AD5682" s="11"/>
      <c r="AE5682" s="106"/>
      <c r="AF5682" s="106"/>
      <c r="AG5682" s="106"/>
      <c r="AH5682" s="115"/>
      <c r="AI5682" s="116"/>
      <c r="AO5682" s="26"/>
      <c r="AP5682" s="26"/>
    </row>
    <row r="5683" spans="1:42" ht="15" customHeight="1" x14ac:dyDescent="0.25">
      <c r="A5683" s="105"/>
      <c r="B5683" s="106"/>
      <c r="C5683" s="2"/>
      <c r="D5683" s="2"/>
      <c r="E5683" s="106"/>
      <c r="F5683" s="107"/>
      <c r="G5683" s="108"/>
      <c r="H5683" s="109"/>
      <c r="I5683" s="109"/>
      <c r="J5683" s="110"/>
      <c r="K5683" s="117"/>
      <c r="L5683" s="178"/>
      <c r="M5683" s="178"/>
      <c r="N5683" s="106"/>
      <c r="O5683" s="111"/>
      <c r="P5683" s="111"/>
      <c r="Q5683" s="106"/>
      <c r="R5683" s="106"/>
      <c r="S5683" s="106"/>
      <c r="T5683" s="106"/>
      <c r="U5683" s="106"/>
      <c r="V5683" s="106"/>
      <c r="W5683" s="19"/>
      <c r="X5683" s="2"/>
      <c r="Y5683" s="4"/>
      <c r="Z5683" s="106"/>
      <c r="AA5683" s="114"/>
      <c r="AB5683" s="112"/>
      <c r="AC5683" s="178"/>
      <c r="AD5683" s="11"/>
      <c r="AE5683" s="106"/>
      <c r="AF5683" s="106"/>
      <c r="AG5683" s="106"/>
      <c r="AH5683" s="115"/>
      <c r="AI5683" s="116"/>
      <c r="AO5683" s="26"/>
      <c r="AP5683" s="26"/>
    </row>
    <row r="5684" spans="1:42" ht="15" customHeight="1" x14ac:dyDescent="0.25">
      <c r="A5684" s="105"/>
      <c r="B5684" s="106"/>
      <c r="C5684" s="2"/>
      <c r="D5684" s="2"/>
      <c r="E5684" s="106"/>
      <c r="F5684" s="107"/>
      <c r="G5684" s="108"/>
      <c r="H5684" s="109"/>
      <c r="I5684" s="109"/>
      <c r="J5684" s="110"/>
      <c r="K5684" s="117"/>
      <c r="L5684" s="178"/>
      <c r="M5684" s="178"/>
      <c r="N5684" s="106"/>
      <c r="O5684" s="111"/>
      <c r="P5684" s="111"/>
      <c r="Q5684" s="106"/>
      <c r="R5684" s="106"/>
      <c r="S5684" s="106"/>
      <c r="T5684" s="106"/>
      <c r="U5684" s="106"/>
      <c r="V5684" s="106"/>
      <c r="W5684" s="19"/>
      <c r="X5684" s="2"/>
      <c r="Y5684" s="4"/>
      <c r="Z5684" s="106"/>
      <c r="AA5684" s="114"/>
      <c r="AB5684" s="112"/>
      <c r="AC5684" s="178"/>
      <c r="AD5684" s="11"/>
      <c r="AE5684" s="106"/>
      <c r="AF5684" s="106"/>
      <c r="AG5684" s="106"/>
      <c r="AH5684" s="115"/>
      <c r="AI5684" s="116"/>
      <c r="AO5684" s="26"/>
      <c r="AP5684" s="26"/>
    </row>
    <row r="5685" spans="1:42" ht="15" customHeight="1" x14ac:dyDescent="0.25">
      <c r="A5685" s="105"/>
      <c r="B5685" s="106"/>
      <c r="C5685" s="2"/>
      <c r="D5685" s="2"/>
      <c r="E5685" s="106"/>
      <c r="F5685" s="107"/>
      <c r="G5685" s="108"/>
      <c r="H5685" s="109"/>
      <c r="I5685" s="109"/>
      <c r="J5685" s="110"/>
      <c r="K5685" s="117"/>
      <c r="L5685" s="178"/>
      <c r="M5685" s="178"/>
      <c r="N5685" s="106"/>
      <c r="O5685" s="111"/>
      <c r="P5685" s="111"/>
      <c r="Q5685" s="106"/>
      <c r="R5685" s="106"/>
      <c r="S5685" s="106"/>
      <c r="T5685" s="106"/>
      <c r="U5685" s="106"/>
      <c r="V5685" s="106"/>
      <c r="W5685" s="19"/>
      <c r="X5685" s="2"/>
      <c r="Y5685" s="4"/>
      <c r="Z5685" s="106"/>
      <c r="AA5685" s="114"/>
      <c r="AB5685" s="112"/>
      <c r="AC5685" s="178"/>
      <c r="AD5685" s="11"/>
      <c r="AE5685" s="106"/>
      <c r="AF5685" s="106"/>
      <c r="AG5685" s="106"/>
      <c r="AH5685" s="115"/>
      <c r="AI5685" s="116"/>
      <c r="AO5685" s="26"/>
      <c r="AP5685" s="26"/>
    </row>
    <row r="5686" spans="1:42" ht="15" customHeight="1" x14ac:dyDescent="0.25">
      <c r="A5686" s="105"/>
      <c r="B5686" s="106"/>
      <c r="C5686" s="2"/>
      <c r="D5686" s="2"/>
      <c r="E5686" s="106"/>
      <c r="F5686" s="107"/>
      <c r="G5686" s="108"/>
      <c r="H5686" s="109"/>
      <c r="I5686" s="109"/>
      <c r="J5686" s="110"/>
      <c r="K5686" s="117"/>
      <c r="L5686" s="178"/>
      <c r="M5686" s="178"/>
      <c r="N5686" s="106"/>
      <c r="O5686" s="111"/>
      <c r="P5686" s="111"/>
      <c r="Q5686" s="106"/>
      <c r="R5686" s="106"/>
      <c r="S5686" s="106"/>
      <c r="T5686" s="106"/>
      <c r="U5686" s="106"/>
      <c r="V5686" s="106"/>
      <c r="W5686" s="19"/>
      <c r="X5686" s="2"/>
      <c r="Y5686" s="4"/>
      <c r="Z5686" s="106"/>
      <c r="AA5686" s="114"/>
      <c r="AB5686" s="112"/>
      <c r="AC5686" s="178"/>
      <c r="AD5686" s="11"/>
      <c r="AE5686" s="106"/>
      <c r="AF5686" s="106"/>
      <c r="AG5686" s="106"/>
      <c r="AH5686" s="115"/>
      <c r="AI5686" s="116"/>
      <c r="AO5686" s="26"/>
      <c r="AP5686" s="26"/>
    </row>
    <row r="5687" spans="1:42" ht="15" customHeight="1" x14ac:dyDescent="0.25">
      <c r="A5687" s="105"/>
      <c r="B5687" s="106"/>
      <c r="C5687" s="2"/>
      <c r="D5687" s="2"/>
      <c r="E5687" s="106"/>
      <c r="F5687" s="107"/>
      <c r="G5687" s="108"/>
      <c r="H5687" s="109"/>
      <c r="I5687" s="109"/>
      <c r="J5687" s="110"/>
      <c r="K5687" s="117"/>
      <c r="L5687" s="178"/>
      <c r="M5687" s="178"/>
      <c r="N5687" s="106"/>
      <c r="O5687" s="111"/>
      <c r="P5687" s="111"/>
      <c r="Q5687" s="106"/>
      <c r="R5687" s="106"/>
      <c r="S5687" s="106"/>
      <c r="T5687" s="106"/>
      <c r="U5687" s="106"/>
      <c r="V5687" s="106"/>
      <c r="W5687" s="19"/>
      <c r="X5687" s="2"/>
      <c r="Y5687" s="4"/>
      <c r="Z5687" s="106"/>
      <c r="AA5687" s="114"/>
      <c r="AB5687" s="112"/>
      <c r="AC5687" s="178"/>
      <c r="AD5687" s="11"/>
      <c r="AE5687" s="106"/>
      <c r="AF5687" s="106"/>
      <c r="AG5687" s="106"/>
      <c r="AH5687" s="115"/>
      <c r="AI5687" s="116"/>
      <c r="AO5687" s="26"/>
      <c r="AP5687" s="26"/>
    </row>
    <row r="5688" spans="1:42" ht="15" customHeight="1" x14ac:dyDescent="0.25">
      <c r="A5688" s="105"/>
      <c r="B5688" s="106"/>
      <c r="C5688" s="2"/>
      <c r="D5688" s="2"/>
      <c r="E5688" s="106"/>
      <c r="F5688" s="107"/>
      <c r="G5688" s="108"/>
      <c r="H5688" s="109"/>
      <c r="I5688" s="109"/>
      <c r="J5688" s="110"/>
      <c r="K5688" s="117"/>
      <c r="L5688" s="178"/>
      <c r="M5688" s="178"/>
      <c r="N5688" s="106"/>
      <c r="O5688" s="111"/>
      <c r="P5688" s="111"/>
      <c r="Q5688" s="106"/>
      <c r="R5688" s="106"/>
      <c r="S5688" s="106"/>
      <c r="T5688" s="106"/>
      <c r="U5688" s="106"/>
      <c r="V5688" s="106"/>
      <c r="W5688" s="19"/>
      <c r="X5688" s="2"/>
      <c r="Y5688" s="4"/>
      <c r="Z5688" s="106"/>
      <c r="AA5688" s="114"/>
      <c r="AB5688" s="112"/>
      <c r="AC5688" s="178"/>
      <c r="AD5688" s="11"/>
      <c r="AE5688" s="106"/>
      <c r="AF5688" s="106"/>
      <c r="AG5688" s="106"/>
      <c r="AH5688" s="115"/>
      <c r="AI5688" s="116"/>
      <c r="AO5688" s="26"/>
      <c r="AP5688" s="26"/>
    </row>
    <row r="5689" spans="1:42" ht="15" customHeight="1" x14ac:dyDescent="0.25">
      <c r="A5689" s="105"/>
      <c r="B5689" s="106"/>
      <c r="C5689" s="2"/>
      <c r="D5689" s="2"/>
      <c r="E5689" s="106"/>
      <c r="F5689" s="107"/>
      <c r="G5689" s="108"/>
      <c r="H5689" s="109"/>
      <c r="I5689" s="109"/>
      <c r="J5689" s="110"/>
      <c r="K5689" s="117"/>
      <c r="L5689" s="178"/>
      <c r="M5689" s="178"/>
      <c r="N5689" s="106"/>
      <c r="O5689" s="111"/>
      <c r="P5689" s="111"/>
      <c r="Q5689" s="106"/>
      <c r="R5689" s="106"/>
      <c r="S5689" s="106"/>
      <c r="T5689" s="106"/>
      <c r="U5689" s="106"/>
      <c r="V5689" s="106"/>
      <c r="W5689" s="19"/>
      <c r="X5689" s="2"/>
      <c r="Y5689" s="4"/>
      <c r="Z5689" s="106"/>
      <c r="AA5689" s="114"/>
      <c r="AB5689" s="112"/>
      <c r="AC5689" s="178"/>
      <c r="AD5689" s="11"/>
      <c r="AE5689" s="106"/>
      <c r="AF5689" s="106"/>
      <c r="AG5689" s="106"/>
      <c r="AH5689" s="115"/>
      <c r="AI5689" s="116"/>
      <c r="AO5689" s="26"/>
      <c r="AP5689" s="26"/>
    </row>
    <row r="5690" spans="1:42" ht="15" customHeight="1" x14ac:dyDescent="0.25">
      <c r="A5690" s="105"/>
      <c r="B5690" s="106"/>
      <c r="C5690" s="2"/>
      <c r="D5690" s="2"/>
      <c r="E5690" s="106"/>
      <c r="F5690" s="107"/>
      <c r="G5690" s="108"/>
      <c r="H5690" s="109"/>
      <c r="I5690" s="109"/>
      <c r="J5690" s="110"/>
      <c r="K5690" s="117"/>
      <c r="L5690" s="178"/>
      <c r="M5690" s="178"/>
      <c r="N5690" s="106"/>
      <c r="O5690" s="111"/>
      <c r="P5690" s="111"/>
      <c r="Q5690" s="106"/>
      <c r="R5690" s="106"/>
      <c r="S5690" s="106"/>
      <c r="T5690" s="106"/>
      <c r="U5690" s="106"/>
      <c r="V5690" s="106"/>
      <c r="W5690" s="19"/>
      <c r="X5690" s="2"/>
      <c r="Y5690" s="4"/>
      <c r="Z5690" s="106"/>
      <c r="AA5690" s="114"/>
      <c r="AB5690" s="112"/>
      <c r="AC5690" s="178"/>
      <c r="AD5690" s="11"/>
      <c r="AE5690" s="106"/>
      <c r="AF5690" s="106"/>
      <c r="AG5690" s="106"/>
      <c r="AH5690" s="115"/>
      <c r="AI5690" s="116"/>
      <c r="AO5690" s="26"/>
      <c r="AP5690" s="26"/>
    </row>
    <row r="5691" spans="1:42" ht="15" customHeight="1" x14ac:dyDescent="0.25">
      <c r="A5691" s="105"/>
      <c r="B5691" s="106"/>
      <c r="C5691" s="2"/>
      <c r="D5691" s="2"/>
      <c r="E5691" s="106"/>
      <c r="F5691" s="107"/>
      <c r="G5691" s="108"/>
      <c r="H5691" s="109"/>
      <c r="I5691" s="109"/>
      <c r="J5691" s="110"/>
      <c r="K5691" s="117"/>
      <c r="L5691" s="178"/>
      <c r="M5691" s="178"/>
      <c r="N5691" s="106"/>
      <c r="O5691" s="111"/>
      <c r="P5691" s="111"/>
      <c r="Q5691" s="106"/>
      <c r="R5691" s="106"/>
      <c r="S5691" s="106"/>
      <c r="T5691" s="106"/>
      <c r="U5691" s="106"/>
      <c r="V5691" s="106"/>
      <c r="W5691" s="19"/>
      <c r="X5691" s="2"/>
      <c r="Y5691" s="4"/>
      <c r="Z5691" s="106"/>
      <c r="AA5691" s="114"/>
      <c r="AB5691" s="112"/>
      <c r="AC5691" s="178"/>
      <c r="AD5691" s="11"/>
      <c r="AE5691" s="106"/>
      <c r="AF5691" s="106"/>
      <c r="AG5691" s="106"/>
      <c r="AH5691" s="115"/>
      <c r="AI5691" s="116"/>
      <c r="AO5691" s="26"/>
      <c r="AP5691" s="26"/>
    </row>
    <row r="5692" spans="1:42" ht="15" customHeight="1" x14ac:dyDescent="0.25">
      <c r="A5692" s="105"/>
      <c r="B5692" s="106"/>
      <c r="C5692" s="2"/>
      <c r="D5692" s="2"/>
      <c r="E5692" s="106"/>
      <c r="F5692" s="107"/>
      <c r="G5692" s="108"/>
      <c r="H5692" s="109"/>
      <c r="I5692" s="109"/>
      <c r="J5692" s="110"/>
      <c r="K5692" s="117"/>
      <c r="L5692" s="178"/>
      <c r="M5692" s="178"/>
      <c r="N5692" s="106"/>
      <c r="O5692" s="111"/>
      <c r="P5692" s="111"/>
      <c r="Q5692" s="106"/>
      <c r="R5692" s="106"/>
      <c r="S5692" s="106"/>
      <c r="T5692" s="106"/>
      <c r="U5692" s="106"/>
      <c r="V5692" s="106"/>
      <c r="W5692" s="19"/>
      <c r="X5692" s="2"/>
      <c r="Y5692" s="4"/>
      <c r="Z5692" s="106"/>
      <c r="AA5692" s="114"/>
      <c r="AB5692" s="112"/>
      <c r="AC5692" s="178"/>
      <c r="AD5692" s="11"/>
      <c r="AE5692" s="106"/>
      <c r="AF5692" s="106"/>
      <c r="AG5692" s="106"/>
      <c r="AH5692" s="115"/>
      <c r="AI5692" s="116"/>
      <c r="AO5692" s="26"/>
      <c r="AP5692" s="26"/>
    </row>
    <row r="5693" spans="1:42" ht="15" customHeight="1" x14ac:dyDescent="0.25">
      <c r="A5693" s="105"/>
      <c r="B5693" s="106"/>
      <c r="C5693" s="2"/>
      <c r="D5693" s="2"/>
      <c r="E5693" s="106"/>
      <c r="F5693" s="107"/>
      <c r="G5693" s="108"/>
      <c r="H5693" s="109"/>
      <c r="I5693" s="109"/>
      <c r="J5693" s="110"/>
      <c r="K5693" s="117"/>
      <c r="L5693" s="178"/>
      <c r="M5693" s="178"/>
      <c r="N5693" s="106"/>
      <c r="O5693" s="111"/>
      <c r="P5693" s="111"/>
      <c r="Q5693" s="106"/>
      <c r="R5693" s="106"/>
      <c r="S5693" s="106"/>
      <c r="T5693" s="106"/>
      <c r="U5693" s="106"/>
      <c r="V5693" s="106"/>
      <c r="W5693" s="19"/>
      <c r="X5693" s="2"/>
      <c r="Y5693" s="4"/>
      <c r="Z5693" s="106"/>
      <c r="AA5693" s="114"/>
      <c r="AB5693" s="112"/>
      <c r="AC5693" s="178"/>
      <c r="AD5693" s="11"/>
      <c r="AE5693" s="106"/>
      <c r="AF5693" s="106"/>
      <c r="AG5693" s="106"/>
      <c r="AH5693" s="115"/>
      <c r="AI5693" s="116"/>
      <c r="AO5693" s="26"/>
      <c r="AP5693" s="26"/>
    </row>
    <row r="5694" spans="1:42" ht="15" customHeight="1" x14ac:dyDescent="0.25">
      <c r="A5694" s="105"/>
      <c r="B5694" s="106"/>
      <c r="C5694" s="2"/>
      <c r="D5694" s="2"/>
      <c r="E5694" s="106"/>
      <c r="F5694" s="107"/>
      <c r="G5694" s="108"/>
      <c r="H5694" s="109"/>
      <c r="I5694" s="109"/>
      <c r="J5694" s="110"/>
      <c r="K5694" s="117"/>
      <c r="L5694" s="178"/>
      <c r="M5694" s="178"/>
      <c r="N5694" s="106"/>
      <c r="O5694" s="111"/>
      <c r="P5694" s="111"/>
      <c r="Q5694" s="106"/>
      <c r="R5694" s="106"/>
      <c r="S5694" s="106"/>
      <c r="T5694" s="106"/>
      <c r="U5694" s="106"/>
      <c r="V5694" s="106"/>
      <c r="W5694" s="19"/>
      <c r="X5694" s="2"/>
      <c r="Y5694" s="4"/>
      <c r="Z5694" s="106"/>
      <c r="AA5694" s="114"/>
      <c r="AB5694" s="112"/>
      <c r="AC5694" s="178"/>
      <c r="AD5694" s="11"/>
      <c r="AE5694" s="106"/>
      <c r="AF5694" s="106"/>
      <c r="AG5694" s="106"/>
      <c r="AH5694" s="115"/>
      <c r="AI5694" s="116"/>
      <c r="AO5694" s="26"/>
      <c r="AP5694" s="26"/>
    </row>
    <row r="5695" spans="1:42" ht="15" customHeight="1" x14ac:dyDescent="0.25">
      <c r="A5695" s="105"/>
      <c r="B5695" s="106"/>
      <c r="C5695" s="2"/>
      <c r="D5695" s="2"/>
      <c r="E5695" s="106"/>
      <c r="F5695" s="107"/>
      <c r="G5695" s="108"/>
      <c r="H5695" s="109"/>
      <c r="I5695" s="109"/>
      <c r="J5695" s="110"/>
      <c r="K5695" s="117"/>
      <c r="L5695" s="178"/>
      <c r="M5695" s="178"/>
      <c r="N5695" s="106"/>
      <c r="O5695" s="111"/>
      <c r="P5695" s="111"/>
      <c r="Q5695" s="106"/>
      <c r="R5695" s="106"/>
      <c r="S5695" s="106"/>
      <c r="T5695" s="106"/>
      <c r="U5695" s="106"/>
      <c r="V5695" s="106"/>
      <c r="W5695" s="19"/>
      <c r="X5695" s="2"/>
      <c r="Y5695" s="4"/>
      <c r="Z5695" s="106"/>
      <c r="AA5695" s="114"/>
      <c r="AB5695" s="112"/>
      <c r="AC5695" s="178"/>
      <c r="AD5695" s="11"/>
      <c r="AE5695" s="106"/>
      <c r="AF5695" s="106"/>
      <c r="AG5695" s="106"/>
      <c r="AH5695" s="115"/>
      <c r="AI5695" s="116"/>
      <c r="AO5695" s="26"/>
      <c r="AP5695" s="26"/>
    </row>
    <row r="5696" spans="1:42" ht="15" customHeight="1" x14ac:dyDescent="0.25">
      <c r="A5696" s="105"/>
      <c r="B5696" s="106"/>
      <c r="C5696" s="2"/>
      <c r="D5696" s="2"/>
      <c r="E5696" s="106"/>
      <c r="F5696" s="107"/>
      <c r="G5696" s="108"/>
      <c r="H5696" s="109"/>
      <c r="I5696" s="109"/>
      <c r="J5696" s="110"/>
      <c r="K5696" s="117"/>
      <c r="L5696" s="178"/>
      <c r="M5696" s="178"/>
      <c r="N5696" s="106"/>
      <c r="O5696" s="111"/>
      <c r="P5696" s="111"/>
      <c r="Q5696" s="106"/>
      <c r="R5696" s="106"/>
      <c r="S5696" s="106"/>
      <c r="T5696" s="106"/>
      <c r="U5696" s="106"/>
      <c r="V5696" s="106"/>
      <c r="W5696" s="19"/>
      <c r="X5696" s="2"/>
      <c r="Y5696" s="4"/>
      <c r="Z5696" s="106"/>
      <c r="AA5696" s="114"/>
      <c r="AB5696" s="112"/>
      <c r="AC5696" s="178"/>
      <c r="AD5696" s="11"/>
      <c r="AE5696" s="106"/>
      <c r="AF5696" s="106"/>
      <c r="AG5696" s="106"/>
      <c r="AH5696" s="115"/>
      <c r="AI5696" s="116"/>
      <c r="AO5696" s="26"/>
      <c r="AP5696" s="26"/>
    </row>
    <row r="5697" spans="1:42" ht="15" customHeight="1" x14ac:dyDescent="0.25">
      <c r="A5697" s="105"/>
      <c r="B5697" s="106"/>
      <c r="C5697" s="2"/>
      <c r="D5697" s="2"/>
      <c r="E5697" s="106"/>
      <c r="F5697" s="107"/>
      <c r="G5697" s="108"/>
      <c r="H5697" s="109"/>
      <c r="I5697" s="109"/>
      <c r="J5697" s="110"/>
      <c r="K5697" s="117"/>
      <c r="L5697" s="178"/>
      <c r="M5697" s="178"/>
      <c r="N5697" s="106"/>
      <c r="O5697" s="111"/>
      <c r="P5697" s="111"/>
      <c r="Q5697" s="106"/>
      <c r="R5697" s="106"/>
      <c r="S5697" s="106"/>
      <c r="T5697" s="106"/>
      <c r="U5697" s="106"/>
      <c r="V5697" s="106"/>
      <c r="W5697" s="19"/>
      <c r="X5697" s="2"/>
      <c r="Y5697" s="4"/>
      <c r="Z5697" s="106"/>
      <c r="AA5697" s="114"/>
      <c r="AB5697" s="112"/>
      <c r="AC5697" s="178"/>
      <c r="AD5697" s="11"/>
      <c r="AE5697" s="106"/>
      <c r="AF5697" s="106"/>
      <c r="AG5697" s="106"/>
      <c r="AH5697" s="115"/>
      <c r="AI5697" s="116"/>
      <c r="AO5697" s="26"/>
      <c r="AP5697" s="26"/>
    </row>
    <row r="5698" spans="1:42" ht="15" customHeight="1" x14ac:dyDescent="0.25">
      <c r="A5698" s="105"/>
      <c r="B5698" s="106"/>
      <c r="C5698" s="2"/>
      <c r="D5698" s="2"/>
      <c r="E5698" s="106"/>
      <c r="F5698" s="107"/>
      <c r="G5698" s="108"/>
      <c r="H5698" s="109"/>
      <c r="I5698" s="109"/>
      <c r="J5698" s="110"/>
      <c r="K5698" s="117"/>
      <c r="L5698" s="178"/>
      <c r="M5698" s="178"/>
      <c r="N5698" s="106"/>
      <c r="O5698" s="111"/>
      <c r="P5698" s="111"/>
      <c r="Q5698" s="106"/>
      <c r="R5698" s="106"/>
      <c r="S5698" s="106"/>
      <c r="T5698" s="106"/>
      <c r="U5698" s="106"/>
      <c r="V5698" s="106"/>
      <c r="W5698" s="19"/>
      <c r="X5698" s="2"/>
      <c r="Y5698" s="4"/>
      <c r="Z5698" s="106"/>
      <c r="AA5698" s="114"/>
      <c r="AB5698" s="112"/>
      <c r="AC5698" s="178"/>
      <c r="AD5698" s="11"/>
      <c r="AE5698" s="106"/>
      <c r="AF5698" s="106"/>
      <c r="AG5698" s="106"/>
      <c r="AH5698" s="115"/>
      <c r="AI5698" s="116"/>
      <c r="AO5698" s="26"/>
      <c r="AP5698" s="26"/>
    </row>
    <row r="5699" spans="1:42" ht="15" customHeight="1" x14ac:dyDescent="0.25">
      <c r="A5699" s="105"/>
      <c r="B5699" s="106"/>
      <c r="C5699" s="2"/>
      <c r="D5699" s="2"/>
      <c r="E5699" s="106"/>
      <c r="F5699" s="107"/>
      <c r="G5699" s="108"/>
      <c r="H5699" s="109"/>
      <c r="I5699" s="109"/>
      <c r="J5699" s="110"/>
      <c r="K5699" s="117"/>
      <c r="L5699" s="178"/>
      <c r="M5699" s="178"/>
      <c r="N5699" s="106"/>
      <c r="O5699" s="111"/>
      <c r="P5699" s="111"/>
      <c r="Q5699" s="106"/>
      <c r="R5699" s="106"/>
      <c r="S5699" s="106"/>
      <c r="T5699" s="106"/>
      <c r="U5699" s="106"/>
      <c r="V5699" s="106"/>
      <c r="W5699" s="19"/>
      <c r="X5699" s="2"/>
      <c r="Y5699" s="4"/>
      <c r="Z5699" s="106"/>
      <c r="AA5699" s="114"/>
      <c r="AB5699" s="112"/>
      <c r="AC5699" s="178"/>
      <c r="AD5699" s="11"/>
      <c r="AE5699" s="106"/>
      <c r="AF5699" s="106"/>
      <c r="AG5699" s="106"/>
      <c r="AH5699" s="115"/>
      <c r="AI5699" s="116"/>
      <c r="AO5699" s="26"/>
      <c r="AP5699" s="26"/>
    </row>
    <row r="5700" spans="1:42" ht="15" customHeight="1" x14ac:dyDescent="0.25">
      <c r="A5700" s="105"/>
      <c r="B5700" s="106"/>
      <c r="C5700" s="2"/>
      <c r="D5700" s="2"/>
      <c r="E5700" s="106"/>
      <c r="F5700" s="107"/>
      <c r="G5700" s="108"/>
      <c r="H5700" s="109"/>
      <c r="I5700" s="109"/>
      <c r="J5700" s="110"/>
      <c r="K5700" s="117"/>
      <c r="L5700" s="178"/>
      <c r="M5700" s="178"/>
      <c r="N5700" s="106"/>
      <c r="O5700" s="111"/>
      <c r="P5700" s="111"/>
      <c r="Q5700" s="106"/>
      <c r="R5700" s="106"/>
      <c r="S5700" s="106"/>
      <c r="T5700" s="106"/>
      <c r="U5700" s="106"/>
      <c r="V5700" s="106"/>
      <c r="W5700" s="19"/>
      <c r="X5700" s="2"/>
      <c r="Y5700" s="4"/>
      <c r="Z5700" s="106"/>
      <c r="AA5700" s="114"/>
      <c r="AB5700" s="112"/>
      <c r="AC5700" s="178"/>
      <c r="AD5700" s="11"/>
      <c r="AE5700" s="106"/>
      <c r="AF5700" s="106"/>
      <c r="AG5700" s="106"/>
      <c r="AH5700" s="115"/>
      <c r="AI5700" s="116"/>
      <c r="AO5700" s="26"/>
      <c r="AP5700" s="26"/>
    </row>
    <row r="5701" spans="1:42" ht="15" customHeight="1" x14ac:dyDescent="0.25">
      <c r="A5701" s="105"/>
      <c r="B5701" s="106"/>
      <c r="C5701" s="2"/>
      <c r="D5701" s="2"/>
      <c r="E5701" s="106"/>
      <c r="F5701" s="107"/>
      <c r="G5701" s="108"/>
      <c r="H5701" s="109"/>
      <c r="I5701" s="109"/>
      <c r="J5701" s="110"/>
      <c r="K5701" s="117"/>
      <c r="L5701" s="178"/>
      <c r="M5701" s="178"/>
      <c r="N5701" s="106"/>
      <c r="O5701" s="111"/>
      <c r="P5701" s="111"/>
      <c r="Q5701" s="106"/>
      <c r="R5701" s="106"/>
      <c r="S5701" s="106"/>
      <c r="T5701" s="106"/>
      <c r="U5701" s="106"/>
      <c r="V5701" s="106"/>
      <c r="W5701" s="19"/>
      <c r="X5701" s="2"/>
      <c r="Y5701" s="4"/>
      <c r="Z5701" s="106"/>
      <c r="AA5701" s="114"/>
      <c r="AB5701" s="112"/>
      <c r="AC5701" s="178"/>
      <c r="AD5701" s="11"/>
      <c r="AE5701" s="106"/>
      <c r="AF5701" s="106"/>
      <c r="AG5701" s="106"/>
      <c r="AH5701" s="115"/>
      <c r="AI5701" s="116"/>
      <c r="AO5701" s="26"/>
      <c r="AP5701" s="26"/>
    </row>
    <row r="5702" spans="1:42" ht="15" customHeight="1" x14ac:dyDescent="0.25">
      <c r="A5702" s="105"/>
      <c r="B5702" s="106"/>
      <c r="C5702" s="2"/>
      <c r="D5702" s="2"/>
      <c r="E5702" s="106"/>
      <c r="F5702" s="107"/>
      <c r="G5702" s="108"/>
      <c r="H5702" s="109"/>
      <c r="I5702" s="109"/>
      <c r="J5702" s="110"/>
      <c r="K5702" s="117"/>
      <c r="L5702" s="178"/>
      <c r="M5702" s="178"/>
      <c r="N5702" s="106"/>
      <c r="O5702" s="111"/>
      <c r="P5702" s="111"/>
      <c r="Q5702" s="106"/>
      <c r="R5702" s="106"/>
      <c r="S5702" s="106"/>
      <c r="T5702" s="106"/>
      <c r="U5702" s="106"/>
      <c r="V5702" s="106"/>
      <c r="W5702" s="19"/>
      <c r="X5702" s="2"/>
      <c r="Y5702" s="4"/>
      <c r="Z5702" s="106"/>
      <c r="AA5702" s="114"/>
      <c r="AB5702" s="112"/>
      <c r="AC5702" s="178"/>
      <c r="AD5702" s="11"/>
      <c r="AE5702" s="106"/>
      <c r="AF5702" s="106"/>
      <c r="AG5702" s="106"/>
      <c r="AH5702" s="115"/>
      <c r="AI5702" s="116"/>
      <c r="AO5702" s="26"/>
      <c r="AP5702" s="26"/>
    </row>
    <row r="5703" spans="1:42" ht="15" customHeight="1" x14ac:dyDescent="0.25">
      <c r="A5703" s="105"/>
      <c r="B5703" s="106"/>
      <c r="C5703" s="2"/>
      <c r="D5703" s="2"/>
      <c r="E5703" s="106"/>
      <c r="F5703" s="107"/>
      <c r="G5703" s="108"/>
      <c r="H5703" s="109"/>
      <c r="I5703" s="109"/>
      <c r="J5703" s="110"/>
      <c r="K5703" s="117"/>
      <c r="L5703" s="178"/>
      <c r="M5703" s="178"/>
      <c r="N5703" s="106"/>
      <c r="O5703" s="111"/>
      <c r="P5703" s="111"/>
      <c r="Q5703" s="106"/>
      <c r="R5703" s="106"/>
      <c r="S5703" s="106"/>
      <c r="T5703" s="106"/>
      <c r="U5703" s="106"/>
      <c r="V5703" s="106"/>
      <c r="W5703" s="19"/>
      <c r="X5703" s="2"/>
      <c r="Y5703" s="4"/>
      <c r="Z5703" s="106"/>
      <c r="AA5703" s="114"/>
      <c r="AB5703" s="112"/>
      <c r="AC5703" s="178"/>
      <c r="AD5703" s="11"/>
      <c r="AE5703" s="106"/>
      <c r="AF5703" s="106"/>
      <c r="AG5703" s="106"/>
      <c r="AH5703" s="115"/>
      <c r="AI5703" s="116"/>
      <c r="AO5703" s="26"/>
      <c r="AP5703" s="26"/>
    </row>
    <row r="5704" spans="1:42" ht="15" customHeight="1" x14ac:dyDescent="0.25">
      <c r="A5704" s="105"/>
      <c r="B5704" s="106"/>
      <c r="C5704" s="2"/>
      <c r="D5704" s="2"/>
      <c r="E5704" s="106"/>
      <c r="F5704" s="107"/>
      <c r="G5704" s="108"/>
      <c r="H5704" s="109"/>
      <c r="I5704" s="109"/>
      <c r="J5704" s="110"/>
      <c r="K5704" s="117"/>
      <c r="L5704" s="178"/>
      <c r="M5704" s="178"/>
      <c r="N5704" s="106"/>
      <c r="O5704" s="111"/>
      <c r="P5704" s="111"/>
      <c r="Q5704" s="106"/>
      <c r="R5704" s="106"/>
      <c r="S5704" s="106"/>
      <c r="T5704" s="106"/>
      <c r="U5704" s="106"/>
      <c r="V5704" s="106"/>
      <c r="W5704" s="19"/>
      <c r="X5704" s="2"/>
      <c r="Y5704" s="4"/>
      <c r="Z5704" s="106"/>
      <c r="AA5704" s="114"/>
      <c r="AB5704" s="112"/>
      <c r="AC5704" s="178"/>
      <c r="AD5704" s="11"/>
      <c r="AE5704" s="106"/>
      <c r="AF5704" s="106"/>
      <c r="AG5704" s="106"/>
      <c r="AH5704" s="115"/>
      <c r="AI5704" s="116"/>
      <c r="AO5704" s="26"/>
      <c r="AP5704" s="26"/>
    </row>
    <row r="5705" spans="1:42" ht="15" customHeight="1" x14ac:dyDescent="0.25">
      <c r="A5705" s="105"/>
      <c r="B5705" s="106"/>
      <c r="C5705" s="2"/>
      <c r="D5705" s="2"/>
      <c r="E5705" s="106"/>
      <c r="F5705" s="107"/>
      <c r="G5705" s="108"/>
      <c r="H5705" s="109"/>
      <c r="I5705" s="109"/>
      <c r="J5705" s="110"/>
      <c r="K5705" s="117"/>
      <c r="L5705" s="178"/>
      <c r="M5705" s="178"/>
      <c r="N5705" s="106"/>
      <c r="O5705" s="111"/>
      <c r="P5705" s="111"/>
      <c r="Q5705" s="106"/>
      <c r="R5705" s="106"/>
      <c r="S5705" s="106"/>
      <c r="T5705" s="106"/>
      <c r="U5705" s="106"/>
      <c r="V5705" s="106"/>
      <c r="W5705" s="19"/>
      <c r="X5705" s="2"/>
      <c r="Y5705" s="4"/>
      <c r="Z5705" s="106"/>
      <c r="AA5705" s="114"/>
      <c r="AB5705" s="112"/>
      <c r="AC5705" s="178"/>
      <c r="AD5705" s="11"/>
      <c r="AE5705" s="106"/>
      <c r="AF5705" s="106"/>
      <c r="AG5705" s="106"/>
      <c r="AH5705" s="115"/>
      <c r="AI5705" s="116"/>
      <c r="AO5705" s="26"/>
      <c r="AP5705" s="26"/>
    </row>
    <row r="5706" spans="1:42" ht="15" customHeight="1" x14ac:dyDescent="0.25">
      <c r="A5706" s="105"/>
      <c r="B5706" s="106"/>
      <c r="C5706" s="2"/>
      <c r="D5706" s="2"/>
      <c r="E5706" s="106"/>
      <c r="F5706" s="107"/>
      <c r="G5706" s="108"/>
      <c r="H5706" s="109"/>
      <c r="I5706" s="109"/>
      <c r="J5706" s="110"/>
      <c r="K5706" s="117"/>
      <c r="L5706" s="178"/>
      <c r="M5706" s="178"/>
      <c r="N5706" s="106"/>
      <c r="O5706" s="111"/>
      <c r="P5706" s="111"/>
      <c r="Q5706" s="106"/>
      <c r="R5706" s="106"/>
      <c r="S5706" s="106"/>
      <c r="T5706" s="106"/>
      <c r="U5706" s="106"/>
      <c r="V5706" s="106"/>
      <c r="W5706" s="19"/>
      <c r="X5706" s="2"/>
      <c r="Y5706" s="4"/>
      <c r="Z5706" s="106"/>
      <c r="AA5706" s="114"/>
      <c r="AB5706" s="112"/>
      <c r="AC5706" s="178"/>
      <c r="AD5706" s="11"/>
      <c r="AE5706" s="106"/>
      <c r="AF5706" s="106"/>
      <c r="AG5706" s="106"/>
      <c r="AH5706" s="115"/>
      <c r="AI5706" s="116"/>
      <c r="AO5706" s="26"/>
      <c r="AP5706" s="26"/>
    </row>
    <row r="5707" spans="1:42" ht="15" customHeight="1" x14ac:dyDescent="0.25">
      <c r="A5707" s="105"/>
      <c r="B5707" s="106"/>
      <c r="C5707" s="2"/>
      <c r="D5707" s="2"/>
      <c r="E5707" s="106"/>
      <c r="F5707" s="107"/>
      <c r="G5707" s="108"/>
      <c r="H5707" s="109"/>
      <c r="I5707" s="109"/>
      <c r="J5707" s="110"/>
      <c r="K5707" s="117"/>
      <c r="L5707" s="178"/>
      <c r="M5707" s="178"/>
      <c r="N5707" s="106"/>
      <c r="O5707" s="111"/>
      <c r="P5707" s="111"/>
      <c r="Q5707" s="106"/>
      <c r="R5707" s="106"/>
      <c r="S5707" s="106"/>
      <c r="T5707" s="106"/>
      <c r="U5707" s="106"/>
      <c r="V5707" s="106"/>
      <c r="W5707" s="19"/>
      <c r="X5707" s="2"/>
      <c r="Y5707" s="4"/>
      <c r="Z5707" s="106"/>
      <c r="AA5707" s="114"/>
      <c r="AB5707" s="112"/>
      <c r="AC5707" s="178"/>
      <c r="AD5707" s="11"/>
      <c r="AE5707" s="106"/>
      <c r="AF5707" s="106"/>
      <c r="AG5707" s="106"/>
      <c r="AH5707" s="115"/>
      <c r="AI5707" s="116"/>
      <c r="AO5707" s="26"/>
      <c r="AP5707" s="26"/>
    </row>
    <row r="5708" spans="1:42" ht="15" customHeight="1" x14ac:dyDescent="0.25">
      <c r="A5708" s="105"/>
      <c r="B5708" s="106"/>
      <c r="C5708" s="2"/>
      <c r="D5708" s="2"/>
      <c r="E5708" s="106"/>
      <c r="F5708" s="107"/>
      <c r="G5708" s="108"/>
      <c r="H5708" s="109"/>
      <c r="I5708" s="109"/>
      <c r="J5708" s="110"/>
      <c r="K5708" s="117"/>
      <c r="L5708" s="178"/>
      <c r="M5708" s="178"/>
      <c r="N5708" s="106"/>
      <c r="O5708" s="111"/>
      <c r="P5708" s="111"/>
      <c r="Q5708" s="106"/>
      <c r="R5708" s="106"/>
      <c r="S5708" s="106"/>
      <c r="T5708" s="106"/>
      <c r="U5708" s="106"/>
      <c r="V5708" s="106"/>
      <c r="W5708" s="19"/>
      <c r="X5708" s="2"/>
      <c r="Y5708" s="4"/>
      <c r="Z5708" s="106"/>
      <c r="AA5708" s="114"/>
      <c r="AB5708" s="112"/>
      <c r="AC5708" s="178"/>
      <c r="AD5708" s="11"/>
      <c r="AE5708" s="106"/>
      <c r="AF5708" s="106"/>
      <c r="AG5708" s="106"/>
      <c r="AH5708" s="115"/>
      <c r="AI5708" s="116"/>
      <c r="AO5708" s="26"/>
      <c r="AP5708" s="26"/>
    </row>
    <row r="5709" spans="1:42" ht="15" customHeight="1" x14ac:dyDescent="0.25">
      <c r="A5709" s="105"/>
      <c r="B5709" s="106"/>
      <c r="C5709" s="2"/>
      <c r="D5709" s="2"/>
      <c r="E5709" s="106"/>
      <c r="F5709" s="107"/>
      <c r="G5709" s="108"/>
      <c r="H5709" s="109"/>
      <c r="I5709" s="109"/>
      <c r="J5709" s="110"/>
      <c r="K5709" s="117"/>
      <c r="L5709" s="178"/>
      <c r="M5709" s="178"/>
      <c r="N5709" s="106"/>
      <c r="O5709" s="111"/>
      <c r="P5709" s="111"/>
      <c r="Q5709" s="106"/>
      <c r="R5709" s="106"/>
      <c r="S5709" s="106"/>
      <c r="T5709" s="106"/>
      <c r="U5709" s="106"/>
      <c r="V5709" s="106"/>
      <c r="W5709" s="19"/>
      <c r="X5709" s="2"/>
      <c r="Y5709" s="4"/>
      <c r="Z5709" s="106"/>
      <c r="AA5709" s="114"/>
      <c r="AB5709" s="112"/>
      <c r="AC5709" s="178"/>
      <c r="AD5709" s="11"/>
      <c r="AE5709" s="106"/>
      <c r="AF5709" s="106"/>
      <c r="AG5709" s="106"/>
      <c r="AH5709" s="115"/>
      <c r="AI5709" s="116"/>
      <c r="AO5709" s="26"/>
      <c r="AP5709" s="26"/>
    </row>
    <row r="5710" spans="1:42" ht="15" customHeight="1" x14ac:dyDescent="0.25">
      <c r="A5710" s="105"/>
      <c r="B5710" s="106"/>
      <c r="C5710" s="2"/>
      <c r="D5710" s="2"/>
      <c r="E5710" s="106"/>
      <c r="F5710" s="107"/>
      <c r="G5710" s="108"/>
      <c r="H5710" s="109"/>
      <c r="I5710" s="109"/>
      <c r="J5710" s="110"/>
      <c r="K5710" s="117"/>
      <c r="L5710" s="178"/>
      <c r="M5710" s="178"/>
      <c r="N5710" s="106"/>
      <c r="O5710" s="111"/>
      <c r="P5710" s="111"/>
      <c r="Q5710" s="106"/>
      <c r="R5710" s="106"/>
      <c r="S5710" s="106"/>
      <c r="T5710" s="106"/>
      <c r="U5710" s="106"/>
      <c r="V5710" s="106"/>
      <c r="W5710" s="19"/>
      <c r="X5710" s="2"/>
      <c r="Y5710" s="4"/>
      <c r="Z5710" s="106"/>
      <c r="AA5710" s="114"/>
      <c r="AB5710" s="112"/>
      <c r="AC5710" s="178"/>
      <c r="AD5710" s="11"/>
      <c r="AE5710" s="106"/>
      <c r="AF5710" s="106"/>
      <c r="AG5710" s="106"/>
      <c r="AH5710" s="115"/>
      <c r="AI5710" s="116"/>
      <c r="AO5710" s="26"/>
      <c r="AP5710" s="26"/>
    </row>
    <row r="5711" spans="1:42" ht="15" customHeight="1" x14ac:dyDescent="0.25">
      <c r="A5711" s="105"/>
      <c r="B5711" s="106"/>
      <c r="C5711" s="2"/>
      <c r="D5711" s="2"/>
      <c r="E5711" s="106"/>
      <c r="F5711" s="107"/>
      <c r="G5711" s="108"/>
      <c r="H5711" s="109"/>
      <c r="I5711" s="109"/>
      <c r="J5711" s="110"/>
      <c r="K5711" s="117"/>
      <c r="L5711" s="178"/>
      <c r="M5711" s="178"/>
      <c r="N5711" s="106"/>
      <c r="O5711" s="111"/>
      <c r="P5711" s="111"/>
      <c r="Q5711" s="106"/>
      <c r="R5711" s="106"/>
      <c r="S5711" s="106"/>
      <c r="T5711" s="106"/>
      <c r="U5711" s="106"/>
      <c r="V5711" s="106"/>
      <c r="W5711" s="19"/>
      <c r="X5711" s="2"/>
      <c r="Y5711" s="4"/>
      <c r="Z5711" s="106"/>
      <c r="AA5711" s="114"/>
      <c r="AB5711" s="112"/>
      <c r="AC5711" s="178"/>
      <c r="AD5711" s="11"/>
      <c r="AE5711" s="106"/>
      <c r="AF5711" s="106"/>
      <c r="AG5711" s="106"/>
      <c r="AH5711" s="115"/>
      <c r="AI5711" s="116"/>
      <c r="AO5711" s="26"/>
      <c r="AP5711" s="26"/>
    </row>
    <row r="5712" spans="1:42" ht="15" customHeight="1" x14ac:dyDescent="0.25">
      <c r="A5712" s="105"/>
      <c r="B5712" s="106"/>
      <c r="C5712" s="2"/>
      <c r="D5712" s="2"/>
      <c r="E5712" s="106"/>
      <c r="F5712" s="107"/>
      <c r="G5712" s="108"/>
      <c r="H5712" s="109"/>
      <c r="I5712" s="109"/>
      <c r="J5712" s="110"/>
      <c r="K5712" s="117"/>
      <c r="L5712" s="178"/>
      <c r="M5712" s="178"/>
      <c r="N5712" s="106"/>
      <c r="O5712" s="111"/>
      <c r="P5712" s="111"/>
      <c r="Q5712" s="106"/>
      <c r="R5712" s="106"/>
      <c r="S5712" s="106"/>
      <c r="T5712" s="106"/>
      <c r="U5712" s="106"/>
      <c r="V5712" s="106"/>
      <c r="W5712" s="19"/>
      <c r="X5712" s="2"/>
      <c r="Y5712" s="4"/>
      <c r="Z5712" s="106"/>
      <c r="AA5712" s="114"/>
      <c r="AB5712" s="112"/>
      <c r="AC5712" s="178"/>
      <c r="AD5712" s="11"/>
      <c r="AE5712" s="106"/>
      <c r="AF5712" s="106"/>
      <c r="AG5712" s="106"/>
      <c r="AH5712" s="115"/>
      <c r="AI5712" s="116"/>
      <c r="AO5712" s="26"/>
      <c r="AP5712" s="26"/>
    </row>
    <row r="5713" spans="1:42" ht="15" customHeight="1" x14ac:dyDescent="0.25">
      <c r="A5713" s="105"/>
      <c r="B5713" s="106"/>
      <c r="C5713" s="2"/>
      <c r="D5713" s="2"/>
      <c r="E5713" s="106"/>
      <c r="F5713" s="107"/>
      <c r="G5713" s="108"/>
      <c r="H5713" s="109"/>
      <c r="I5713" s="109"/>
      <c r="J5713" s="110"/>
      <c r="K5713" s="117"/>
      <c r="L5713" s="178"/>
      <c r="M5713" s="178"/>
      <c r="N5713" s="106"/>
      <c r="O5713" s="111"/>
      <c r="P5713" s="111"/>
      <c r="Q5713" s="106"/>
      <c r="R5713" s="106"/>
      <c r="S5713" s="106"/>
      <c r="T5713" s="106"/>
      <c r="U5713" s="106"/>
      <c r="V5713" s="106"/>
      <c r="W5713" s="19"/>
      <c r="X5713" s="2"/>
      <c r="Y5713" s="4"/>
      <c r="Z5713" s="106"/>
      <c r="AA5713" s="114"/>
      <c r="AB5713" s="112"/>
      <c r="AC5713" s="178"/>
      <c r="AD5713" s="11"/>
      <c r="AE5713" s="106"/>
      <c r="AF5713" s="106"/>
      <c r="AG5713" s="106"/>
      <c r="AH5713" s="115"/>
      <c r="AI5713" s="116"/>
      <c r="AO5713" s="26"/>
      <c r="AP5713" s="26"/>
    </row>
    <row r="5714" spans="1:42" ht="15" customHeight="1" x14ac:dyDescent="0.25">
      <c r="A5714" s="105"/>
      <c r="B5714" s="106"/>
      <c r="C5714" s="2"/>
      <c r="D5714" s="2"/>
      <c r="E5714" s="106"/>
      <c r="F5714" s="107"/>
      <c r="G5714" s="108"/>
      <c r="H5714" s="109"/>
      <c r="I5714" s="109"/>
      <c r="J5714" s="110"/>
      <c r="K5714" s="117"/>
      <c r="L5714" s="178"/>
      <c r="M5714" s="178"/>
      <c r="N5714" s="106"/>
      <c r="O5714" s="111"/>
      <c r="P5714" s="111"/>
      <c r="Q5714" s="106"/>
      <c r="R5714" s="106"/>
      <c r="S5714" s="106"/>
      <c r="T5714" s="106"/>
      <c r="U5714" s="106"/>
      <c r="V5714" s="106"/>
      <c r="W5714" s="19"/>
      <c r="X5714" s="2"/>
      <c r="Y5714" s="4"/>
      <c r="Z5714" s="106"/>
      <c r="AA5714" s="114"/>
      <c r="AB5714" s="112"/>
      <c r="AC5714" s="178"/>
      <c r="AD5714" s="11"/>
      <c r="AE5714" s="106"/>
      <c r="AF5714" s="106"/>
      <c r="AG5714" s="106"/>
      <c r="AH5714" s="115"/>
      <c r="AI5714" s="116"/>
      <c r="AO5714" s="26"/>
      <c r="AP5714" s="26"/>
    </row>
    <row r="5715" spans="1:42" ht="15" customHeight="1" x14ac:dyDescent="0.25">
      <c r="A5715" s="105"/>
      <c r="B5715" s="106"/>
      <c r="C5715" s="2"/>
      <c r="D5715" s="2"/>
      <c r="E5715" s="106"/>
      <c r="F5715" s="107"/>
      <c r="G5715" s="108"/>
      <c r="H5715" s="109"/>
      <c r="I5715" s="109"/>
      <c r="J5715" s="110"/>
      <c r="K5715" s="117"/>
      <c r="L5715" s="178"/>
      <c r="M5715" s="178"/>
      <c r="N5715" s="106"/>
      <c r="O5715" s="111"/>
      <c r="P5715" s="111"/>
      <c r="Q5715" s="106"/>
      <c r="R5715" s="106"/>
      <c r="S5715" s="106"/>
      <c r="T5715" s="106"/>
      <c r="U5715" s="106"/>
      <c r="V5715" s="106"/>
      <c r="W5715" s="19"/>
      <c r="X5715" s="2"/>
      <c r="Y5715" s="4"/>
      <c r="Z5715" s="106"/>
      <c r="AA5715" s="114"/>
      <c r="AB5715" s="112"/>
      <c r="AC5715" s="178"/>
      <c r="AD5715" s="11"/>
      <c r="AE5715" s="106"/>
      <c r="AF5715" s="106"/>
      <c r="AG5715" s="106"/>
      <c r="AH5715" s="115"/>
      <c r="AI5715" s="116"/>
      <c r="AO5715" s="26"/>
      <c r="AP5715" s="26"/>
    </row>
    <row r="5716" spans="1:42" ht="15" customHeight="1" x14ac:dyDescent="0.25">
      <c r="A5716" s="105"/>
      <c r="B5716" s="106"/>
      <c r="C5716" s="2"/>
      <c r="D5716" s="2"/>
      <c r="E5716" s="106"/>
      <c r="F5716" s="107"/>
      <c r="G5716" s="108"/>
      <c r="H5716" s="109"/>
      <c r="I5716" s="109"/>
      <c r="J5716" s="110"/>
      <c r="K5716" s="117"/>
      <c r="L5716" s="178"/>
      <c r="M5716" s="178"/>
      <c r="N5716" s="106"/>
      <c r="O5716" s="111"/>
      <c r="P5716" s="111"/>
      <c r="Q5716" s="106"/>
      <c r="R5716" s="106"/>
      <c r="S5716" s="106"/>
      <c r="T5716" s="106"/>
      <c r="U5716" s="106"/>
      <c r="V5716" s="106"/>
      <c r="W5716" s="19"/>
      <c r="X5716" s="2"/>
      <c r="Y5716" s="4"/>
      <c r="Z5716" s="106"/>
      <c r="AA5716" s="114"/>
      <c r="AB5716" s="112"/>
      <c r="AC5716" s="178"/>
      <c r="AD5716" s="11"/>
      <c r="AE5716" s="106"/>
      <c r="AF5716" s="106"/>
      <c r="AG5716" s="106"/>
      <c r="AH5716" s="115"/>
      <c r="AI5716" s="116"/>
      <c r="AO5716" s="26"/>
      <c r="AP5716" s="26"/>
    </row>
    <row r="5717" spans="1:42" ht="15" customHeight="1" x14ac:dyDescent="0.25">
      <c r="A5717" s="105"/>
      <c r="B5717" s="106"/>
      <c r="C5717" s="2"/>
      <c r="D5717" s="2"/>
      <c r="E5717" s="106"/>
      <c r="F5717" s="107"/>
      <c r="G5717" s="108"/>
      <c r="H5717" s="109"/>
      <c r="I5717" s="109"/>
      <c r="J5717" s="110"/>
      <c r="K5717" s="117"/>
      <c r="L5717" s="178"/>
      <c r="M5717" s="178"/>
      <c r="N5717" s="106"/>
      <c r="O5717" s="111"/>
      <c r="P5717" s="111"/>
      <c r="Q5717" s="106"/>
      <c r="R5717" s="106"/>
      <c r="S5717" s="106"/>
      <c r="T5717" s="106"/>
      <c r="U5717" s="106"/>
      <c r="V5717" s="106"/>
      <c r="W5717" s="19"/>
      <c r="X5717" s="2"/>
      <c r="Y5717" s="4"/>
      <c r="Z5717" s="106"/>
      <c r="AA5717" s="114"/>
      <c r="AB5717" s="112"/>
      <c r="AC5717" s="178"/>
      <c r="AD5717" s="11"/>
      <c r="AE5717" s="106"/>
      <c r="AF5717" s="106"/>
      <c r="AG5717" s="106"/>
      <c r="AH5717" s="115"/>
      <c r="AI5717" s="116"/>
      <c r="AO5717" s="26"/>
      <c r="AP5717" s="26"/>
    </row>
    <row r="5718" spans="1:42" ht="15" customHeight="1" x14ac:dyDescent="0.25">
      <c r="A5718" s="105"/>
      <c r="B5718" s="106"/>
      <c r="C5718" s="2"/>
      <c r="D5718" s="2"/>
      <c r="E5718" s="106"/>
      <c r="F5718" s="107"/>
      <c r="G5718" s="108"/>
      <c r="H5718" s="109"/>
      <c r="I5718" s="109"/>
      <c r="J5718" s="110"/>
      <c r="K5718" s="117"/>
      <c r="L5718" s="178"/>
      <c r="M5718" s="178"/>
      <c r="N5718" s="106"/>
      <c r="O5718" s="111"/>
      <c r="P5718" s="111"/>
      <c r="Q5718" s="106"/>
      <c r="R5718" s="106"/>
      <c r="S5718" s="106"/>
      <c r="T5718" s="106"/>
      <c r="U5718" s="106"/>
      <c r="V5718" s="106"/>
      <c r="W5718" s="19"/>
      <c r="X5718" s="2"/>
      <c r="Y5718" s="4"/>
      <c r="Z5718" s="106"/>
      <c r="AA5718" s="114"/>
      <c r="AB5718" s="112"/>
      <c r="AC5718" s="178"/>
      <c r="AD5718" s="11"/>
      <c r="AE5718" s="106"/>
      <c r="AF5718" s="106"/>
      <c r="AG5718" s="106"/>
      <c r="AH5718" s="115"/>
      <c r="AI5718" s="116"/>
      <c r="AO5718" s="26"/>
      <c r="AP5718" s="26"/>
    </row>
    <row r="5719" spans="1:42" ht="15" customHeight="1" x14ac:dyDescent="0.25">
      <c r="A5719" s="105"/>
      <c r="B5719" s="106"/>
      <c r="C5719" s="2"/>
      <c r="D5719" s="2"/>
      <c r="E5719" s="106"/>
      <c r="F5719" s="107"/>
      <c r="G5719" s="108"/>
      <c r="H5719" s="109"/>
      <c r="I5719" s="109"/>
      <c r="J5719" s="110"/>
      <c r="K5719" s="117"/>
      <c r="L5719" s="178"/>
      <c r="M5719" s="178"/>
      <c r="N5719" s="106"/>
      <c r="O5719" s="111"/>
      <c r="P5719" s="111"/>
      <c r="Q5719" s="106"/>
      <c r="R5719" s="106"/>
      <c r="S5719" s="106"/>
      <c r="T5719" s="106"/>
      <c r="U5719" s="106"/>
      <c r="V5719" s="106"/>
      <c r="W5719" s="19"/>
      <c r="X5719" s="2"/>
      <c r="Y5719" s="4"/>
      <c r="Z5719" s="106"/>
      <c r="AA5719" s="114"/>
      <c r="AB5719" s="112"/>
      <c r="AC5719" s="178"/>
      <c r="AD5719" s="11"/>
      <c r="AE5719" s="106"/>
      <c r="AF5719" s="106"/>
      <c r="AG5719" s="106"/>
      <c r="AH5719" s="115"/>
      <c r="AI5719" s="116"/>
      <c r="AO5719" s="26"/>
      <c r="AP5719" s="26"/>
    </row>
    <row r="5720" spans="1:42" ht="15" customHeight="1" x14ac:dyDescent="0.25">
      <c r="A5720" s="105"/>
      <c r="B5720" s="106"/>
      <c r="C5720" s="2"/>
      <c r="D5720" s="2"/>
      <c r="E5720" s="106"/>
      <c r="F5720" s="107"/>
      <c r="G5720" s="108"/>
      <c r="H5720" s="109"/>
      <c r="I5720" s="109"/>
      <c r="J5720" s="110"/>
      <c r="K5720" s="117"/>
      <c r="L5720" s="178"/>
      <c r="M5720" s="178"/>
      <c r="N5720" s="106"/>
      <c r="O5720" s="111"/>
      <c r="P5720" s="111"/>
      <c r="Q5720" s="106"/>
      <c r="R5720" s="106"/>
      <c r="S5720" s="106"/>
      <c r="T5720" s="106"/>
      <c r="U5720" s="106"/>
      <c r="V5720" s="106"/>
      <c r="W5720" s="19"/>
      <c r="X5720" s="2"/>
      <c r="Y5720" s="4"/>
      <c r="Z5720" s="106"/>
      <c r="AA5720" s="114"/>
      <c r="AB5720" s="112"/>
      <c r="AC5720" s="178"/>
      <c r="AD5720" s="11"/>
      <c r="AE5720" s="106"/>
      <c r="AF5720" s="106"/>
      <c r="AG5720" s="106"/>
      <c r="AH5720" s="115"/>
      <c r="AI5720" s="116"/>
      <c r="AO5720" s="26"/>
      <c r="AP5720" s="26"/>
    </row>
    <row r="5721" spans="1:42" ht="15" customHeight="1" x14ac:dyDescent="0.25">
      <c r="A5721" s="105"/>
      <c r="B5721" s="106"/>
      <c r="C5721" s="2"/>
      <c r="D5721" s="2"/>
      <c r="E5721" s="106"/>
      <c r="F5721" s="107"/>
      <c r="G5721" s="108"/>
      <c r="H5721" s="109"/>
      <c r="I5721" s="109"/>
      <c r="J5721" s="110"/>
      <c r="K5721" s="117"/>
      <c r="L5721" s="178"/>
      <c r="M5721" s="178"/>
      <c r="N5721" s="106"/>
      <c r="O5721" s="111"/>
      <c r="P5721" s="111"/>
      <c r="Q5721" s="106"/>
      <c r="R5721" s="106"/>
      <c r="S5721" s="106"/>
      <c r="T5721" s="106"/>
      <c r="U5721" s="106"/>
      <c r="V5721" s="106"/>
      <c r="W5721" s="19"/>
      <c r="X5721" s="2"/>
      <c r="Y5721" s="4"/>
      <c r="Z5721" s="106"/>
      <c r="AA5721" s="114"/>
      <c r="AB5721" s="112"/>
      <c r="AC5721" s="178"/>
      <c r="AD5721" s="11"/>
      <c r="AE5721" s="106"/>
      <c r="AF5721" s="106"/>
      <c r="AG5721" s="106"/>
      <c r="AH5721" s="115"/>
      <c r="AI5721" s="116"/>
      <c r="AO5721" s="26"/>
      <c r="AP5721" s="26"/>
    </row>
    <row r="5722" spans="1:42" ht="15" customHeight="1" x14ac:dyDescent="0.25">
      <c r="A5722" s="105"/>
      <c r="B5722" s="106"/>
      <c r="C5722" s="2"/>
      <c r="D5722" s="2"/>
      <c r="E5722" s="106"/>
      <c r="F5722" s="107"/>
      <c r="G5722" s="108"/>
      <c r="H5722" s="109"/>
      <c r="I5722" s="109"/>
      <c r="J5722" s="110"/>
      <c r="K5722" s="117"/>
      <c r="L5722" s="178"/>
      <c r="M5722" s="178"/>
      <c r="N5722" s="106"/>
      <c r="O5722" s="111"/>
      <c r="P5722" s="111"/>
      <c r="Q5722" s="106"/>
      <c r="R5722" s="106"/>
      <c r="S5722" s="106"/>
      <c r="T5722" s="106"/>
      <c r="U5722" s="106"/>
      <c r="V5722" s="106"/>
      <c r="W5722" s="19"/>
      <c r="X5722" s="2"/>
      <c r="Y5722" s="4"/>
      <c r="Z5722" s="106"/>
      <c r="AA5722" s="114"/>
      <c r="AB5722" s="112"/>
      <c r="AC5722" s="178"/>
      <c r="AD5722" s="11"/>
      <c r="AE5722" s="106"/>
      <c r="AF5722" s="106"/>
      <c r="AG5722" s="106"/>
      <c r="AH5722" s="115"/>
      <c r="AI5722" s="116"/>
      <c r="AO5722" s="26"/>
      <c r="AP5722" s="26"/>
    </row>
    <row r="5723" spans="1:42" ht="15" customHeight="1" x14ac:dyDescent="0.25">
      <c r="A5723" s="105"/>
      <c r="B5723" s="106"/>
      <c r="C5723" s="2"/>
      <c r="D5723" s="2"/>
      <c r="E5723" s="106"/>
      <c r="F5723" s="107"/>
      <c r="G5723" s="108"/>
      <c r="H5723" s="109"/>
      <c r="I5723" s="109"/>
      <c r="J5723" s="110"/>
      <c r="K5723" s="117"/>
      <c r="L5723" s="178"/>
      <c r="M5723" s="178"/>
      <c r="N5723" s="106"/>
      <c r="O5723" s="111"/>
      <c r="P5723" s="111"/>
      <c r="Q5723" s="106"/>
      <c r="R5723" s="106"/>
      <c r="S5723" s="106"/>
      <c r="T5723" s="106"/>
      <c r="U5723" s="106"/>
      <c r="V5723" s="106"/>
      <c r="W5723" s="19"/>
      <c r="X5723" s="2"/>
      <c r="Y5723" s="4"/>
      <c r="Z5723" s="106"/>
      <c r="AA5723" s="114"/>
      <c r="AB5723" s="112"/>
      <c r="AC5723" s="178"/>
      <c r="AD5723" s="11"/>
      <c r="AE5723" s="106"/>
      <c r="AF5723" s="106"/>
      <c r="AG5723" s="106"/>
      <c r="AH5723" s="115"/>
      <c r="AI5723" s="116"/>
      <c r="AO5723" s="26"/>
      <c r="AP5723" s="26"/>
    </row>
    <row r="5724" spans="1:42" ht="15" customHeight="1" x14ac:dyDescent="0.25">
      <c r="A5724" s="105"/>
      <c r="B5724" s="106"/>
      <c r="C5724" s="2"/>
      <c r="D5724" s="2"/>
      <c r="E5724" s="106"/>
      <c r="F5724" s="107"/>
      <c r="G5724" s="108"/>
      <c r="H5724" s="109"/>
      <c r="I5724" s="109"/>
      <c r="J5724" s="110"/>
      <c r="K5724" s="117"/>
      <c r="L5724" s="178"/>
      <c r="M5724" s="178"/>
      <c r="N5724" s="106"/>
      <c r="O5724" s="111"/>
      <c r="P5724" s="111"/>
      <c r="Q5724" s="106"/>
      <c r="R5724" s="106"/>
      <c r="S5724" s="106"/>
      <c r="T5724" s="106"/>
      <c r="U5724" s="106"/>
      <c r="V5724" s="106"/>
      <c r="W5724" s="19"/>
      <c r="X5724" s="2"/>
      <c r="Y5724" s="4"/>
      <c r="Z5724" s="106"/>
      <c r="AA5724" s="114"/>
      <c r="AB5724" s="112"/>
      <c r="AC5724" s="178"/>
      <c r="AD5724" s="11"/>
      <c r="AE5724" s="106"/>
      <c r="AF5724" s="106"/>
      <c r="AG5724" s="106"/>
      <c r="AH5724" s="115"/>
      <c r="AI5724" s="116"/>
      <c r="AO5724" s="26"/>
      <c r="AP5724" s="26"/>
    </row>
    <row r="5725" spans="1:42" ht="15" customHeight="1" x14ac:dyDescent="0.25">
      <c r="A5725" s="105"/>
      <c r="B5725" s="106"/>
      <c r="C5725" s="2"/>
      <c r="D5725" s="2"/>
      <c r="E5725" s="106"/>
      <c r="F5725" s="107"/>
      <c r="G5725" s="108"/>
      <c r="H5725" s="109"/>
      <c r="I5725" s="109"/>
      <c r="J5725" s="110"/>
      <c r="K5725" s="117"/>
      <c r="L5725" s="178"/>
      <c r="M5725" s="178"/>
      <c r="N5725" s="106"/>
      <c r="O5725" s="111"/>
      <c r="P5725" s="111"/>
      <c r="Q5725" s="106"/>
      <c r="R5725" s="106"/>
      <c r="S5725" s="106"/>
      <c r="T5725" s="106"/>
      <c r="U5725" s="106"/>
      <c r="V5725" s="106"/>
      <c r="W5725" s="19"/>
      <c r="X5725" s="2"/>
      <c r="Y5725" s="4"/>
      <c r="Z5725" s="106"/>
      <c r="AA5725" s="114"/>
      <c r="AB5725" s="112"/>
      <c r="AC5725" s="178"/>
      <c r="AD5725" s="11"/>
      <c r="AE5725" s="106"/>
      <c r="AF5725" s="106"/>
      <c r="AG5725" s="106"/>
      <c r="AH5725" s="115"/>
      <c r="AI5725" s="116"/>
      <c r="AO5725" s="26"/>
      <c r="AP5725" s="26"/>
    </row>
    <row r="5726" spans="1:42" ht="15" customHeight="1" x14ac:dyDescent="0.25">
      <c r="A5726" s="105"/>
      <c r="B5726" s="106"/>
      <c r="C5726" s="2"/>
      <c r="D5726" s="2"/>
      <c r="E5726" s="106"/>
      <c r="F5726" s="107"/>
      <c r="G5726" s="108"/>
      <c r="H5726" s="109"/>
      <c r="I5726" s="109"/>
      <c r="J5726" s="110"/>
      <c r="K5726" s="117"/>
      <c r="L5726" s="178"/>
      <c r="M5726" s="178"/>
      <c r="N5726" s="106"/>
      <c r="O5726" s="111"/>
      <c r="P5726" s="111"/>
      <c r="Q5726" s="106"/>
      <c r="R5726" s="106"/>
      <c r="S5726" s="106"/>
      <c r="T5726" s="106"/>
      <c r="U5726" s="106"/>
      <c r="V5726" s="106"/>
      <c r="W5726" s="19"/>
      <c r="X5726" s="2"/>
      <c r="Y5726" s="4"/>
      <c r="Z5726" s="106"/>
      <c r="AA5726" s="114"/>
      <c r="AB5726" s="112"/>
      <c r="AC5726" s="178"/>
      <c r="AD5726" s="11"/>
      <c r="AE5726" s="106"/>
      <c r="AF5726" s="106"/>
      <c r="AG5726" s="106"/>
      <c r="AH5726" s="115"/>
      <c r="AI5726" s="116"/>
      <c r="AO5726" s="26"/>
      <c r="AP5726" s="26"/>
    </row>
    <row r="5727" spans="1:42" ht="15" customHeight="1" x14ac:dyDescent="0.25">
      <c r="A5727" s="105"/>
      <c r="B5727" s="106"/>
      <c r="C5727" s="2"/>
      <c r="D5727" s="2"/>
      <c r="E5727" s="106"/>
      <c r="F5727" s="107"/>
      <c r="G5727" s="108"/>
      <c r="H5727" s="109"/>
      <c r="I5727" s="109"/>
      <c r="J5727" s="110"/>
      <c r="K5727" s="117"/>
      <c r="L5727" s="178"/>
      <c r="M5727" s="178"/>
      <c r="N5727" s="106"/>
      <c r="O5727" s="111"/>
      <c r="P5727" s="111"/>
      <c r="Q5727" s="106"/>
      <c r="R5727" s="106"/>
      <c r="S5727" s="106"/>
      <c r="T5727" s="106"/>
      <c r="U5727" s="106"/>
      <c r="V5727" s="106"/>
      <c r="W5727" s="19"/>
      <c r="X5727" s="2"/>
      <c r="Y5727" s="4"/>
      <c r="Z5727" s="106"/>
      <c r="AA5727" s="114"/>
      <c r="AB5727" s="112"/>
      <c r="AC5727" s="178"/>
      <c r="AD5727" s="11"/>
      <c r="AE5727" s="106"/>
      <c r="AF5727" s="106"/>
      <c r="AG5727" s="106"/>
      <c r="AH5727" s="115"/>
      <c r="AI5727" s="116"/>
      <c r="AO5727" s="26"/>
      <c r="AP5727" s="26"/>
    </row>
    <row r="5728" spans="1:42" ht="15" customHeight="1" x14ac:dyDescent="0.25">
      <c r="A5728" s="105"/>
      <c r="B5728" s="106"/>
      <c r="C5728" s="2"/>
      <c r="D5728" s="2"/>
      <c r="E5728" s="106"/>
      <c r="F5728" s="107"/>
      <c r="G5728" s="108"/>
      <c r="H5728" s="109"/>
      <c r="I5728" s="109"/>
      <c r="J5728" s="110"/>
      <c r="K5728" s="117"/>
      <c r="L5728" s="178"/>
      <c r="M5728" s="178"/>
      <c r="N5728" s="106"/>
      <c r="O5728" s="111"/>
      <c r="P5728" s="111"/>
      <c r="Q5728" s="106"/>
      <c r="R5728" s="106"/>
      <c r="S5728" s="106"/>
      <c r="T5728" s="106"/>
      <c r="U5728" s="106"/>
      <c r="V5728" s="106"/>
      <c r="W5728" s="19"/>
      <c r="X5728" s="2"/>
      <c r="Y5728" s="4"/>
      <c r="Z5728" s="106"/>
      <c r="AA5728" s="114"/>
      <c r="AB5728" s="112"/>
      <c r="AC5728" s="178"/>
      <c r="AD5728" s="11"/>
      <c r="AE5728" s="106"/>
      <c r="AF5728" s="106"/>
      <c r="AG5728" s="106"/>
      <c r="AH5728" s="115"/>
      <c r="AI5728" s="116"/>
      <c r="AO5728" s="26"/>
      <c r="AP5728" s="26"/>
    </row>
    <row r="5729" spans="1:42" ht="15" customHeight="1" x14ac:dyDescent="0.25">
      <c r="A5729" s="105"/>
      <c r="B5729" s="106"/>
      <c r="C5729" s="2"/>
      <c r="D5729" s="2"/>
      <c r="E5729" s="106"/>
      <c r="F5729" s="107"/>
      <c r="G5729" s="108"/>
      <c r="H5729" s="109"/>
      <c r="I5729" s="109"/>
      <c r="J5729" s="110"/>
      <c r="K5729" s="117"/>
      <c r="L5729" s="178"/>
      <c r="M5729" s="178"/>
      <c r="N5729" s="106"/>
      <c r="O5729" s="111"/>
      <c r="P5729" s="111"/>
      <c r="Q5729" s="106"/>
      <c r="R5729" s="106"/>
      <c r="S5729" s="106"/>
      <c r="T5729" s="106"/>
      <c r="U5729" s="106"/>
      <c r="V5729" s="106"/>
      <c r="W5729" s="19"/>
      <c r="X5729" s="2"/>
      <c r="Y5729" s="4"/>
      <c r="Z5729" s="106"/>
      <c r="AA5729" s="114"/>
      <c r="AB5729" s="112"/>
      <c r="AC5729" s="178"/>
      <c r="AD5729" s="11"/>
      <c r="AE5729" s="106"/>
      <c r="AF5729" s="106"/>
      <c r="AG5729" s="106"/>
      <c r="AH5729" s="115"/>
      <c r="AI5729" s="116"/>
      <c r="AO5729" s="26"/>
      <c r="AP5729" s="26"/>
    </row>
    <row r="5730" spans="1:42" ht="15" customHeight="1" x14ac:dyDescent="0.25">
      <c r="A5730" s="105"/>
      <c r="B5730" s="106"/>
      <c r="C5730" s="2"/>
      <c r="D5730" s="2"/>
      <c r="E5730" s="106"/>
      <c r="F5730" s="107"/>
      <c r="G5730" s="108"/>
      <c r="H5730" s="109"/>
      <c r="I5730" s="109"/>
      <c r="J5730" s="110"/>
      <c r="K5730" s="117"/>
      <c r="L5730" s="178"/>
      <c r="M5730" s="178"/>
      <c r="N5730" s="106"/>
      <c r="O5730" s="111"/>
      <c r="P5730" s="111"/>
      <c r="Q5730" s="106"/>
      <c r="R5730" s="106"/>
      <c r="S5730" s="106"/>
      <c r="T5730" s="106"/>
      <c r="U5730" s="106"/>
      <c r="V5730" s="106"/>
      <c r="W5730" s="19"/>
      <c r="X5730" s="2"/>
      <c r="Y5730" s="4"/>
      <c r="Z5730" s="106"/>
      <c r="AA5730" s="114"/>
      <c r="AB5730" s="112"/>
      <c r="AC5730" s="178"/>
      <c r="AD5730" s="11"/>
      <c r="AE5730" s="106"/>
      <c r="AF5730" s="106"/>
      <c r="AG5730" s="106"/>
      <c r="AH5730" s="115"/>
      <c r="AI5730" s="116"/>
      <c r="AO5730" s="26"/>
      <c r="AP5730" s="26"/>
    </row>
    <row r="5731" spans="1:42" ht="15" customHeight="1" x14ac:dyDescent="0.25">
      <c r="A5731" s="105"/>
      <c r="B5731" s="106"/>
      <c r="C5731" s="2"/>
      <c r="D5731" s="2"/>
      <c r="E5731" s="106"/>
      <c r="F5731" s="107"/>
      <c r="G5731" s="108"/>
      <c r="H5731" s="109"/>
      <c r="I5731" s="109"/>
      <c r="J5731" s="110"/>
      <c r="K5731" s="117"/>
      <c r="L5731" s="178"/>
      <c r="M5731" s="178"/>
      <c r="N5731" s="106"/>
      <c r="O5731" s="111"/>
      <c r="P5731" s="111"/>
      <c r="Q5731" s="106"/>
      <c r="R5731" s="106"/>
      <c r="S5731" s="106"/>
      <c r="T5731" s="106"/>
      <c r="U5731" s="106"/>
      <c r="V5731" s="106"/>
      <c r="W5731" s="19"/>
      <c r="X5731" s="2"/>
      <c r="Y5731" s="4"/>
      <c r="Z5731" s="106"/>
      <c r="AA5731" s="114"/>
      <c r="AB5731" s="112"/>
      <c r="AC5731" s="178"/>
      <c r="AD5731" s="11"/>
      <c r="AE5731" s="106"/>
      <c r="AF5731" s="106"/>
      <c r="AG5731" s="106"/>
      <c r="AH5731" s="115"/>
      <c r="AI5731" s="116"/>
      <c r="AO5731" s="26"/>
      <c r="AP5731" s="26"/>
    </row>
    <row r="5732" spans="1:42" ht="15" customHeight="1" x14ac:dyDescent="0.25">
      <c r="A5732" s="105"/>
      <c r="B5732" s="106"/>
      <c r="C5732" s="2"/>
      <c r="D5732" s="2"/>
      <c r="E5732" s="106"/>
      <c r="F5732" s="107"/>
      <c r="G5732" s="108"/>
      <c r="H5732" s="109"/>
      <c r="I5732" s="109"/>
      <c r="J5732" s="110"/>
      <c r="K5732" s="117"/>
      <c r="L5732" s="178"/>
      <c r="M5732" s="178"/>
      <c r="N5732" s="106"/>
      <c r="O5732" s="111"/>
      <c r="P5732" s="111"/>
      <c r="Q5732" s="106"/>
      <c r="R5732" s="106"/>
      <c r="S5732" s="106"/>
      <c r="T5732" s="106"/>
      <c r="U5732" s="106"/>
      <c r="V5732" s="106"/>
      <c r="W5732" s="19"/>
      <c r="X5732" s="2"/>
      <c r="Y5732" s="4"/>
      <c r="Z5732" s="106"/>
      <c r="AA5732" s="114"/>
      <c r="AB5732" s="112"/>
      <c r="AC5732" s="178"/>
      <c r="AD5732" s="11"/>
      <c r="AE5732" s="106"/>
      <c r="AF5732" s="106"/>
      <c r="AG5732" s="106"/>
      <c r="AH5732" s="115"/>
      <c r="AI5732" s="116"/>
      <c r="AO5732" s="26"/>
      <c r="AP5732" s="26"/>
    </row>
    <row r="5733" spans="1:42" ht="15" customHeight="1" x14ac:dyDescent="0.25">
      <c r="A5733" s="105"/>
      <c r="B5733" s="106"/>
      <c r="C5733" s="2"/>
      <c r="D5733" s="2"/>
      <c r="E5733" s="106"/>
      <c r="F5733" s="107"/>
      <c r="G5733" s="108"/>
      <c r="H5733" s="109"/>
      <c r="I5733" s="109"/>
      <c r="J5733" s="110"/>
      <c r="K5733" s="117"/>
      <c r="L5733" s="178"/>
      <c r="M5733" s="178"/>
      <c r="N5733" s="106"/>
      <c r="O5733" s="111"/>
      <c r="P5733" s="111"/>
      <c r="Q5733" s="106"/>
      <c r="R5733" s="106"/>
      <c r="S5733" s="106"/>
      <c r="T5733" s="106"/>
      <c r="U5733" s="106"/>
      <c r="V5733" s="106"/>
      <c r="W5733" s="19"/>
      <c r="X5733" s="2"/>
      <c r="Y5733" s="4"/>
      <c r="Z5733" s="106"/>
      <c r="AA5733" s="114"/>
      <c r="AB5733" s="112"/>
      <c r="AC5733" s="178"/>
      <c r="AD5733" s="11"/>
      <c r="AE5733" s="106"/>
      <c r="AF5733" s="106"/>
      <c r="AG5733" s="106"/>
      <c r="AH5733" s="115"/>
      <c r="AI5733" s="116"/>
      <c r="AO5733" s="26"/>
      <c r="AP5733" s="26"/>
    </row>
    <row r="5734" spans="1:42" ht="15" customHeight="1" x14ac:dyDescent="0.25">
      <c r="A5734" s="105"/>
      <c r="B5734" s="106"/>
      <c r="C5734" s="2"/>
      <c r="D5734" s="2"/>
      <c r="E5734" s="106"/>
      <c r="F5734" s="107"/>
      <c r="G5734" s="108"/>
      <c r="H5734" s="109"/>
      <c r="I5734" s="109"/>
      <c r="J5734" s="110"/>
      <c r="K5734" s="117"/>
      <c r="L5734" s="178"/>
      <c r="M5734" s="178"/>
      <c r="N5734" s="106"/>
      <c r="O5734" s="111"/>
      <c r="P5734" s="111"/>
      <c r="Q5734" s="106"/>
      <c r="R5734" s="106"/>
      <c r="S5734" s="106"/>
      <c r="T5734" s="106"/>
      <c r="U5734" s="106"/>
      <c r="V5734" s="106"/>
      <c r="W5734" s="19"/>
      <c r="X5734" s="2"/>
      <c r="Y5734" s="4"/>
      <c r="Z5734" s="106"/>
      <c r="AA5734" s="114"/>
      <c r="AB5734" s="112"/>
      <c r="AC5734" s="178"/>
      <c r="AD5734" s="11"/>
      <c r="AE5734" s="106"/>
      <c r="AF5734" s="106"/>
      <c r="AG5734" s="106"/>
      <c r="AH5734" s="115"/>
      <c r="AI5734" s="116"/>
      <c r="AO5734" s="26"/>
      <c r="AP5734" s="26"/>
    </row>
    <row r="5735" spans="1:42" ht="15" customHeight="1" x14ac:dyDescent="0.25">
      <c r="A5735" s="105"/>
      <c r="B5735" s="106"/>
      <c r="C5735" s="2"/>
      <c r="D5735" s="2"/>
      <c r="E5735" s="106"/>
      <c r="F5735" s="107"/>
      <c r="G5735" s="108"/>
      <c r="H5735" s="109"/>
      <c r="I5735" s="109"/>
      <c r="J5735" s="110"/>
      <c r="K5735" s="117"/>
      <c r="L5735" s="178"/>
      <c r="M5735" s="178"/>
      <c r="N5735" s="106"/>
      <c r="O5735" s="111"/>
      <c r="P5735" s="111"/>
      <c r="Q5735" s="106"/>
      <c r="R5735" s="106"/>
      <c r="S5735" s="106"/>
      <c r="T5735" s="106"/>
      <c r="U5735" s="106"/>
      <c r="V5735" s="106"/>
      <c r="W5735" s="19"/>
      <c r="X5735" s="2"/>
      <c r="Y5735" s="4"/>
      <c r="Z5735" s="106"/>
      <c r="AA5735" s="114"/>
      <c r="AB5735" s="112"/>
      <c r="AC5735" s="178"/>
      <c r="AD5735" s="11"/>
      <c r="AE5735" s="106"/>
      <c r="AF5735" s="106"/>
      <c r="AG5735" s="106"/>
      <c r="AH5735" s="115"/>
      <c r="AI5735" s="116"/>
      <c r="AO5735" s="26"/>
      <c r="AP5735" s="26"/>
    </row>
    <row r="5736" spans="1:42" ht="15" customHeight="1" x14ac:dyDescent="0.25">
      <c r="A5736" s="105"/>
      <c r="B5736" s="106"/>
      <c r="C5736" s="2"/>
      <c r="D5736" s="2"/>
      <c r="E5736" s="106"/>
      <c r="F5736" s="107"/>
      <c r="G5736" s="108"/>
      <c r="H5736" s="109"/>
      <c r="I5736" s="109"/>
      <c r="J5736" s="110"/>
      <c r="K5736" s="117"/>
      <c r="L5736" s="178"/>
      <c r="M5736" s="178"/>
      <c r="N5736" s="106"/>
      <c r="O5736" s="111"/>
      <c r="P5736" s="111"/>
      <c r="Q5736" s="106"/>
      <c r="R5736" s="106"/>
      <c r="S5736" s="106"/>
      <c r="T5736" s="106"/>
      <c r="U5736" s="106"/>
      <c r="V5736" s="106"/>
      <c r="W5736" s="19"/>
      <c r="X5736" s="2"/>
      <c r="Y5736" s="4"/>
      <c r="Z5736" s="106"/>
      <c r="AA5736" s="114"/>
      <c r="AB5736" s="112"/>
      <c r="AC5736" s="178"/>
      <c r="AD5736" s="11"/>
      <c r="AE5736" s="106"/>
      <c r="AF5736" s="106"/>
      <c r="AG5736" s="106"/>
      <c r="AH5736" s="115"/>
      <c r="AI5736" s="116"/>
      <c r="AO5736" s="26"/>
      <c r="AP5736" s="26"/>
    </row>
    <row r="5737" spans="1:42" ht="15" customHeight="1" x14ac:dyDescent="0.25">
      <c r="A5737" s="105"/>
      <c r="B5737" s="106"/>
      <c r="C5737" s="2"/>
      <c r="D5737" s="2"/>
      <c r="E5737" s="106"/>
      <c r="F5737" s="107"/>
      <c r="G5737" s="108"/>
      <c r="H5737" s="109"/>
      <c r="I5737" s="109"/>
      <c r="J5737" s="110"/>
      <c r="K5737" s="117"/>
      <c r="L5737" s="178"/>
      <c r="M5737" s="178"/>
      <c r="N5737" s="106"/>
      <c r="O5737" s="111"/>
      <c r="P5737" s="111"/>
      <c r="Q5737" s="106"/>
      <c r="R5737" s="106"/>
      <c r="S5737" s="106"/>
      <c r="T5737" s="106"/>
      <c r="U5737" s="106"/>
      <c r="V5737" s="106"/>
      <c r="W5737" s="19"/>
      <c r="X5737" s="2"/>
      <c r="Y5737" s="4"/>
      <c r="Z5737" s="106"/>
      <c r="AA5737" s="114"/>
      <c r="AB5737" s="112"/>
      <c r="AC5737" s="178"/>
      <c r="AD5737" s="11"/>
      <c r="AE5737" s="106"/>
      <c r="AF5737" s="106"/>
      <c r="AG5737" s="106"/>
      <c r="AH5737" s="115"/>
      <c r="AI5737" s="116"/>
      <c r="AO5737" s="26"/>
      <c r="AP5737" s="26"/>
    </row>
    <row r="5738" spans="1:42" ht="15" customHeight="1" x14ac:dyDescent="0.25">
      <c r="A5738" s="105"/>
      <c r="B5738" s="106"/>
      <c r="C5738" s="2"/>
      <c r="D5738" s="2"/>
      <c r="E5738" s="106"/>
      <c r="F5738" s="107"/>
      <c r="G5738" s="108"/>
      <c r="H5738" s="109"/>
      <c r="I5738" s="109"/>
      <c r="J5738" s="110"/>
      <c r="K5738" s="117"/>
      <c r="L5738" s="178"/>
      <c r="M5738" s="178"/>
      <c r="N5738" s="106"/>
      <c r="O5738" s="111"/>
      <c r="P5738" s="111"/>
      <c r="Q5738" s="106"/>
      <c r="R5738" s="106"/>
      <c r="S5738" s="106"/>
      <c r="T5738" s="106"/>
      <c r="U5738" s="106"/>
      <c r="V5738" s="106"/>
      <c r="W5738" s="19"/>
      <c r="X5738" s="2"/>
      <c r="Y5738" s="4"/>
      <c r="Z5738" s="106"/>
      <c r="AA5738" s="114"/>
      <c r="AB5738" s="112"/>
      <c r="AC5738" s="178"/>
      <c r="AD5738" s="11"/>
      <c r="AE5738" s="106"/>
      <c r="AF5738" s="106"/>
      <c r="AG5738" s="106"/>
      <c r="AH5738" s="115"/>
      <c r="AI5738" s="116"/>
      <c r="AO5738" s="26"/>
      <c r="AP5738" s="26"/>
    </row>
    <row r="5739" spans="1:42" ht="15" customHeight="1" x14ac:dyDescent="0.25">
      <c r="A5739" s="105"/>
      <c r="B5739" s="106"/>
      <c r="C5739" s="2"/>
      <c r="D5739" s="2"/>
      <c r="E5739" s="106"/>
      <c r="F5739" s="107"/>
      <c r="G5739" s="108"/>
      <c r="H5739" s="109"/>
      <c r="I5739" s="109"/>
      <c r="J5739" s="110"/>
      <c r="K5739" s="117"/>
      <c r="L5739" s="178"/>
      <c r="M5739" s="178"/>
      <c r="N5739" s="106"/>
      <c r="O5739" s="111"/>
      <c r="P5739" s="111"/>
      <c r="Q5739" s="106"/>
      <c r="R5739" s="106"/>
      <c r="S5739" s="106"/>
      <c r="T5739" s="106"/>
      <c r="U5739" s="106"/>
      <c r="V5739" s="106"/>
      <c r="W5739" s="19"/>
      <c r="X5739" s="2"/>
      <c r="Y5739" s="4"/>
      <c r="Z5739" s="106"/>
      <c r="AA5739" s="114"/>
      <c r="AB5739" s="112"/>
      <c r="AC5739" s="178"/>
      <c r="AD5739" s="11"/>
      <c r="AE5739" s="106"/>
      <c r="AF5739" s="106"/>
      <c r="AG5739" s="106"/>
      <c r="AH5739" s="115"/>
      <c r="AI5739" s="116"/>
      <c r="AO5739" s="26"/>
      <c r="AP5739" s="26"/>
    </row>
    <row r="5740" spans="1:42" ht="15" customHeight="1" x14ac:dyDescent="0.25">
      <c r="A5740" s="105"/>
      <c r="B5740" s="106"/>
      <c r="C5740" s="2"/>
      <c r="D5740" s="2"/>
      <c r="E5740" s="106"/>
      <c r="F5740" s="107"/>
      <c r="G5740" s="108"/>
      <c r="H5740" s="109"/>
      <c r="I5740" s="109"/>
      <c r="J5740" s="110"/>
      <c r="K5740" s="117"/>
      <c r="L5740" s="178"/>
      <c r="M5740" s="178"/>
      <c r="N5740" s="106"/>
      <c r="O5740" s="111"/>
      <c r="P5740" s="111"/>
      <c r="Q5740" s="106"/>
      <c r="R5740" s="106"/>
      <c r="S5740" s="106"/>
      <c r="T5740" s="106"/>
      <c r="U5740" s="106"/>
      <c r="V5740" s="106"/>
      <c r="W5740" s="19"/>
      <c r="X5740" s="2"/>
      <c r="Y5740" s="4"/>
      <c r="Z5740" s="106"/>
      <c r="AA5740" s="114"/>
      <c r="AB5740" s="112"/>
      <c r="AC5740" s="178"/>
      <c r="AD5740" s="11"/>
      <c r="AE5740" s="106"/>
      <c r="AF5740" s="106"/>
      <c r="AG5740" s="106"/>
      <c r="AH5740" s="115"/>
      <c r="AI5740" s="116"/>
      <c r="AO5740" s="26"/>
      <c r="AP5740" s="26"/>
    </row>
    <row r="5741" spans="1:42" ht="15" customHeight="1" x14ac:dyDescent="0.25">
      <c r="A5741" s="105"/>
      <c r="B5741" s="106"/>
      <c r="C5741" s="2"/>
      <c r="D5741" s="2"/>
      <c r="E5741" s="106"/>
      <c r="F5741" s="107"/>
      <c r="G5741" s="108"/>
      <c r="H5741" s="109"/>
      <c r="I5741" s="109"/>
      <c r="J5741" s="110"/>
      <c r="K5741" s="117"/>
      <c r="L5741" s="178"/>
      <c r="M5741" s="178"/>
      <c r="N5741" s="106"/>
      <c r="O5741" s="111"/>
      <c r="P5741" s="111"/>
      <c r="Q5741" s="106"/>
      <c r="R5741" s="106"/>
      <c r="S5741" s="106"/>
      <c r="T5741" s="106"/>
      <c r="U5741" s="106"/>
      <c r="V5741" s="106"/>
      <c r="W5741" s="19"/>
      <c r="X5741" s="2"/>
      <c r="Y5741" s="4"/>
      <c r="Z5741" s="106"/>
      <c r="AA5741" s="114"/>
      <c r="AB5741" s="112"/>
      <c r="AC5741" s="178"/>
      <c r="AD5741" s="11"/>
      <c r="AE5741" s="106"/>
      <c r="AF5741" s="106"/>
      <c r="AG5741" s="106"/>
      <c r="AH5741" s="115"/>
      <c r="AI5741" s="116"/>
      <c r="AO5741" s="26"/>
      <c r="AP5741" s="26"/>
    </row>
    <row r="5742" spans="1:42" ht="15" customHeight="1" x14ac:dyDescent="0.25">
      <c r="A5742" s="105"/>
      <c r="B5742" s="106"/>
      <c r="C5742" s="2"/>
      <c r="D5742" s="2"/>
      <c r="E5742" s="106"/>
      <c r="F5742" s="107"/>
      <c r="G5742" s="108"/>
      <c r="H5742" s="109"/>
      <c r="I5742" s="109"/>
      <c r="J5742" s="110"/>
      <c r="K5742" s="117"/>
      <c r="L5742" s="178"/>
      <c r="M5742" s="178"/>
      <c r="N5742" s="106"/>
      <c r="O5742" s="111"/>
      <c r="P5742" s="111"/>
      <c r="Q5742" s="106"/>
      <c r="R5742" s="106"/>
      <c r="S5742" s="106"/>
      <c r="T5742" s="106"/>
      <c r="U5742" s="106"/>
      <c r="V5742" s="106"/>
      <c r="W5742" s="19"/>
      <c r="X5742" s="2"/>
      <c r="Y5742" s="4"/>
      <c r="Z5742" s="106"/>
      <c r="AA5742" s="114"/>
      <c r="AB5742" s="112"/>
      <c r="AC5742" s="178"/>
      <c r="AD5742" s="11"/>
      <c r="AE5742" s="106"/>
      <c r="AF5742" s="106"/>
      <c r="AG5742" s="106"/>
      <c r="AH5742" s="115"/>
      <c r="AI5742" s="116"/>
      <c r="AO5742" s="26"/>
      <c r="AP5742" s="26"/>
    </row>
    <row r="5743" spans="1:42" ht="15" customHeight="1" x14ac:dyDescent="0.25">
      <c r="A5743" s="105"/>
      <c r="B5743" s="106"/>
      <c r="C5743" s="2"/>
      <c r="D5743" s="2"/>
      <c r="E5743" s="106"/>
      <c r="F5743" s="107"/>
      <c r="G5743" s="108"/>
      <c r="H5743" s="109"/>
      <c r="I5743" s="109"/>
      <c r="J5743" s="110"/>
      <c r="K5743" s="117"/>
      <c r="L5743" s="178"/>
      <c r="M5743" s="178"/>
      <c r="N5743" s="106"/>
      <c r="O5743" s="111"/>
      <c r="P5743" s="111"/>
      <c r="Q5743" s="106"/>
      <c r="R5743" s="106"/>
      <c r="S5743" s="106"/>
      <c r="T5743" s="106"/>
      <c r="U5743" s="106"/>
      <c r="V5743" s="106"/>
      <c r="W5743" s="19"/>
      <c r="X5743" s="2"/>
      <c r="Y5743" s="4"/>
      <c r="Z5743" s="106"/>
      <c r="AA5743" s="114"/>
      <c r="AB5743" s="112"/>
      <c r="AC5743" s="178"/>
      <c r="AD5743" s="11"/>
      <c r="AE5743" s="106"/>
      <c r="AF5743" s="106"/>
      <c r="AG5743" s="106"/>
      <c r="AH5743" s="115"/>
      <c r="AI5743" s="116"/>
      <c r="AO5743" s="26"/>
      <c r="AP5743" s="26"/>
    </row>
    <row r="5744" spans="1:42" ht="15" customHeight="1" x14ac:dyDescent="0.25">
      <c r="A5744" s="105"/>
      <c r="B5744" s="106"/>
      <c r="C5744" s="2"/>
      <c r="D5744" s="2"/>
      <c r="E5744" s="106"/>
      <c r="F5744" s="107"/>
      <c r="G5744" s="108"/>
      <c r="H5744" s="109"/>
      <c r="I5744" s="109"/>
      <c r="J5744" s="110"/>
      <c r="K5744" s="117"/>
      <c r="L5744" s="178"/>
      <c r="M5744" s="178"/>
      <c r="N5744" s="106"/>
      <c r="O5744" s="111"/>
      <c r="P5744" s="111"/>
      <c r="Q5744" s="106"/>
      <c r="R5744" s="106"/>
      <c r="S5744" s="106"/>
      <c r="T5744" s="106"/>
      <c r="U5744" s="106"/>
      <c r="V5744" s="106"/>
      <c r="W5744" s="19"/>
      <c r="X5744" s="2"/>
      <c r="Y5744" s="4"/>
      <c r="Z5744" s="106"/>
      <c r="AA5744" s="114"/>
      <c r="AB5744" s="112"/>
      <c r="AC5744" s="178"/>
      <c r="AD5744" s="11"/>
      <c r="AE5744" s="106"/>
      <c r="AF5744" s="106"/>
      <c r="AG5744" s="106"/>
      <c r="AH5744" s="115"/>
      <c r="AI5744" s="116"/>
      <c r="AO5744" s="26"/>
      <c r="AP5744" s="26"/>
    </row>
    <row r="5745" spans="1:42" ht="15" customHeight="1" x14ac:dyDescent="0.25">
      <c r="A5745" s="105"/>
      <c r="B5745" s="106"/>
      <c r="C5745" s="2"/>
      <c r="D5745" s="2"/>
      <c r="E5745" s="106"/>
      <c r="F5745" s="107"/>
      <c r="G5745" s="108"/>
      <c r="H5745" s="109"/>
      <c r="I5745" s="109"/>
      <c r="J5745" s="110"/>
      <c r="K5745" s="117"/>
      <c r="L5745" s="178"/>
      <c r="M5745" s="178"/>
      <c r="N5745" s="106"/>
      <c r="O5745" s="111"/>
      <c r="P5745" s="111"/>
      <c r="Q5745" s="106"/>
      <c r="R5745" s="106"/>
      <c r="S5745" s="106"/>
      <c r="T5745" s="106"/>
      <c r="U5745" s="106"/>
      <c r="V5745" s="106"/>
      <c r="W5745" s="19"/>
      <c r="X5745" s="2"/>
      <c r="Y5745" s="4"/>
      <c r="Z5745" s="106"/>
      <c r="AA5745" s="114"/>
      <c r="AB5745" s="112"/>
      <c r="AC5745" s="178"/>
      <c r="AD5745" s="11"/>
      <c r="AE5745" s="106"/>
      <c r="AF5745" s="106"/>
      <c r="AG5745" s="106"/>
      <c r="AH5745" s="115"/>
      <c r="AI5745" s="116"/>
      <c r="AO5745" s="26"/>
      <c r="AP5745" s="26"/>
    </row>
    <row r="5746" spans="1:42" ht="15" customHeight="1" x14ac:dyDescent="0.25">
      <c r="A5746" s="105"/>
      <c r="B5746" s="106"/>
      <c r="C5746" s="2"/>
      <c r="D5746" s="2"/>
      <c r="E5746" s="106"/>
      <c r="F5746" s="107"/>
      <c r="G5746" s="108"/>
      <c r="H5746" s="109"/>
      <c r="I5746" s="109"/>
      <c r="J5746" s="110"/>
      <c r="K5746" s="117"/>
      <c r="L5746" s="178"/>
      <c r="M5746" s="178"/>
      <c r="N5746" s="106"/>
      <c r="O5746" s="111"/>
      <c r="P5746" s="111"/>
      <c r="Q5746" s="106"/>
      <c r="R5746" s="106"/>
      <c r="S5746" s="106"/>
      <c r="T5746" s="106"/>
      <c r="U5746" s="106"/>
      <c r="V5746" s="106"/>
      <c r="W5746" s="19"/>
      <c r="X5746" s="2"/>
      <c r="Y5746" s="4"/>
      <c r="Z5746" s="106"/>
      <c r="AA5746" s="114"/>
      <c r="AB5746" s="112"/>
      <c r="AC5746" s="178"/>
      <c r="AD5746" s="11"/>
      <c r="AE5746" s="106"/>
      <c r="AF5746" s="106"/>
      <c r="AG5746" s="106"/>
      <c r="AH5746" s="115"/>
      <c r="AI5746" s="116"/>
      <c r="AO5746" s="26"/>
      <c r="AP5746" s="26"/>
    </row>
    <row r="5747" spans="1:42" ht="15" customHeight="1" x14ac:dyDescent="0.25">
      <c r="A5747" s="105"/>
      <c r="B5747" s="106"/>
      <c r="C5747" s="2"/>
      <c r="D5747" s="2"/>
      <c r="E5747" s="106"/>
      <c r="F5747" s="107"/>
      <c r="G5747" s="108"/>
      <c r="H5747" s="109"/>
      <c r="I5747" s="109"/>
      <c r="J5747" s="110"/>
      <c r="K5747" s="117"/>
      <c r="L5747" s="178"/>
      <c r="M5747" s="178"/>
      <c r="N5747" s="106"/>
      <c r="O5747" s="111"/>
      <c r="P5747" s="111"/>
      <c r="Q5747" s="106"/>
      <c r="R5747" s="106"/>
      <c r="S5747" s="106"/>
      <c r="T5747" s="106"/>
      <c r="U5747" s="106"/>
      <c r="V5747" s="106"/>
      <c r="W5747" s="19"/>
      <c r="X5747" s="2"/>
      <c r="Y5747" s="4"/>
      <c r="Z5747" s="106"/>
      <c r="AA5747" s="114"/>
      <c r="AB5747" s="112"/>
      <c r="AC5747" s="178"/>
      <c r="AD5747" s="11"/>
      <c r="AE5747" s="106"/>
      <c r="AF5747" s="106"/>
      <c r="AG5747" s="106"/>
      <c r="AH5747" s="115"/>
      <c r="AI5747" s="116"/>
      <c r="AO5747" s="26"/>
      <c r="AP5747" s="26"/>
    </row>
    <row r="5748" spans="1:42" ht="15" customHeight="1" x14ac:dyDescent="0.25">
      <c r="A5748" s="105"/>
      <c r="B5748" s="106"/>
      <c r="C5748" s="2"/>
      <c r="D5748" s="2"/>
      <c r="E5748" s="106"/>
      <c r="F5748" s="107"/>
      <c r="G5748" s="108"/>
      <c r="H5748" s="109"/>
      <c r="I5748" s="109"/>
      <c r="J5748" s="110"/>
      <c r="K5748" s="117"/>
      <c r="L5748" s="178"/>
      <c r="M5748" s="178"/>
      <c r="N5748" s="106"/>
      <c r="O5748" s="111"/>
      <c r="P5748" s="111"/>
      <c r="Q5748" s="106"/>
      <c r="R5748" s="106"/>
      <c r="S5748" s="106"/>
      <c r="T5748" s="106"/>
      <c r="U5748" s="106"/>
      <c r="V5748" s="106"/>
      <c r="W5748" s="19"/>
      <c r="X5748" s="2"/>
      <c r="Y5748" s="4"/>
      <c r="Z5748" s="106"/>
      <c r="AA5748" s="114"/>
      <c r="AB5748" s="112"/>
      <c r="AC5748" s="178"/>
      <c r="AD5748" s="11"/>
      <c r="AE5748" s="106"/>
      <c r="AF5748" s="106"/>
      <c r="AG5748" s="106"/>
      <c r="AH5748" s="115"/>
      <c r="AI5748" s="116"/>
      <c r="AO5748" s="26"/>
      <c r="AP5748" s="26"/>
    </row>
    <row r="5749" spans="1:42" ht="15" customHeight="1" x14ac:dyDescent="0.25">
      <c r="A5749" s="105"/>
      <c r="B5749" s="106"/>
      <c r="C5749" s="2"/>
      <c r="D5749" s="2"/>
      <c r="E5749" s="106"/>
      <c r="F5749" s="107"/>
      <c r="G5749" s="108"/>
      <c r="H5749" s="109"/>
      <c r="I5749" s="109"/>
      <c r="J5749" s="110"/>
      <c r="K5749" s="117"/>
      <c r="L5749" s="178"/>
      <c r="M5749" s="178"/>
      <c r="N5749" s="106"/>
      <c r="O5749" s="111"/>
      <c r="P5749" s="111"/>
      <c r="Q5749" s="106"/>
      <c r="R5749" s="106"/>
      <c r="S5749" s="106"/>
      <c r="T5749" s="106"/>
      <c r="U5749" s="106"/>
      <c r="V5749" s="106"/>
      <c r="W5749" s="19"/>
      <c r="X5749" s="2"/>
      <c r="Y5749" s="4"/>
      <c r="Z5749" s="106"/>
      <c r="AA5749" s="114"/>
      <c r="AB5749" s="112"/>
      <c r="AC5749" s="178"/>
      <c r="AD5749" s="11"/>
      <c r="AE5749" s="106"/>
      <c r="AF5749" s="106"/>
      <c r="AG5749" s="106"/>
      <c r="AH5749" s="115"/>
      <c r="AI5749" s="116"/>
      <c r="AO5749" s="26"/>
      <c r="AP5749" s="26"/>
    </row>
    <row r="5750" spans="1:42" ht="15" customHeight="1" x14ac:dyDescent="0.25">
      <c r="A5750" s="105"/>
      <c r="B5750" s="106"/>
      <c r="C5750" s="2"/>
      <c r="D5750" s="2"/>
      <c r="E5750" s="106"/>
      <c r="F5750" s="107"/>
      <c r="G5750" s="108"/>
      <c r="H5750" s="109"/>
      <c r="I5750" s="109"/>
      <c r="J5750" s="110"/>
      <c r="K5750" s="117"/>
      <c r="L5750" s="178"/>
      <c r="M5750" s="178"/>
      <c r="N5750" s="106"/>
      <c r="O5750" s="111"/>
      <c r="P5750" s="111"/>
      <c r="Q5750" s="106"/>
      <c r="R5750" s="106"/>
      <c r="S5750" s="106"/>
      <c r="T5750" s="106"/>
      <c r="U5750" s="106"/>
      <c r="V5750" s="106"/>
      <c r="W5750" s="19"/>
      <c r="X5750" s="2"/>
      <c r="Y5750" s="4"/>
      <c r="Z5750" s="106"/>
      <c r="AA5750" s="114"/>
      <c r="AB5750" s="112"/>
      <c r="AC5750" s="178"/>
      <c r="AD5750" s="11"/>
      <c r="AE5750" s="106"/>
      <c r="AF5750" s="106"/>
      <c r="AG5750" s="106"/>
      <c r="AH5750" s="115"/>
      <c r="AI5750" s="116"/>
      <c r="AO5750" s="26"/>
      <c r="AP5750" s="26"/>
    </row>
    <row r="5751" spans="1:42" ht="15" customHeight="1" x14ac:dyDescent="0.25">
      <c r="A5751" s="105"/>
      <c r="B5751" s="106"/>
      <c r="C5751" s="2"/>
      <c r="D5751" s="2"/>
      <c r="E5751" s="106"/>
      <c r="F5751" s="107"/>
      <c r="G5751" s="108"/>
      <c r="H5751" s="109"/>
      <c r="I5751" s="109"/>
      <c r="J5751" s="110"/>
      <c r="K5751" s="117"/>
      <c r="L5751" s="178"/>
      <c r="M5751" s="178"/>
      <c r="N5751" s="106"/>
      <c r="O5751" s="111"/>
      <c r="P5751" s="111"/>
      <c r="Q5751" s="106"/>
      <c r="R5751" s="106"/>
      <c r="S5751" s="106"/>
      <c r="T5751" s="106"/>
      <c r="U5751" s="106"/>
      <c r="V5751" s="106"/>
      <c r="W5751" s="19"/>
      <c r="X5751" s="2"/>
      <c r="Y5751" s="4"/>
      <c r="Z5751" s="106"/>
      <c r="AA5751" s="114"/>
      <c r="AB5751" s="112"/>
      <c r="AC5751" s="178"/>
      <c r="AD5751" s="11"/>
      <c r="AE5751" s="106"/>
      <c r="AF5751" s="106"/>
      <c r="AG5751" s="106"/>
      <c r="AH5751" s="115"/>
      <c r="AI5751" s="116"/>
      <c r="AO5751" s="26"/>
      <c r="AP5751" s="26"/>
    </row>
    <row r="5752" spans="1:42" ht="15" customHeight="1" x14ac:dyDescent="0.25">
      <c r="A5752" s="105"/>
      <c r="B5752" s="106"/>
      <c r="C5752" s="2"/>
      <c r="D5752" s="2"/>
      <c r="E5752" s="106"/>
      <c r="F5752" s="107"/>
      <c r="G5752" s="108"/>
      <c r="H5752" s="109"/>
      <c r="I5752" s="109"/>
      <c r="J5752" s="110"/>
      <c r="K5752" s="117"/>
      <c r="L5752" s="178"/>
      <c r="M5752" s="178"/>
      <c r="N5752" s="106"/>
      <c r="O5752" s="111"/>
      <c r="P5752" s="111"/>
      <c r="Q5752" s="106"/>
      <c r="R5752" s="106"/>
      <c r="S5752" s="106"/>
      <c r="T5752" s="106"/>
      <c r="U5752" s="106"/>
      <c r="V5752" s="106"/>
      <c r="W5752" s="19"/>
      <c r="X5752" s="2"/>
      <c r="Y5752" s="4"/>
      <c r="Z5752" s="106"/>
      <c r="AA5752" s="114"/>
      <c r="AB5752" s="112"/>
      <c r="AC5752" s="178"/>
      <c r="AD5752" s="11"/>
      <c r="AE5752" s="106"/>
      <c r="AF5752" s="106"/>
      <c r="AG5752" s="106"/>
      <c r="AH5752" s="115"/>
      <c r="AI5752" s="116"/>
      <c r="AO5752" s="26"/>
      <c r="AP5752" s="26"/>
    </row>
    <row r="5753" spans="1:42" ht="15" customHeight="1" x14ac:dyDescent="0.25">
      <c r="A5753" s="105"/>
      <c r="B5753" s="106"/>
      <c r="C5753" s="2"/>
      <c r="D5753" s="2"/>
      <c r="E5753" s="106"/>
      <c r="F5753" s="107"/>
      <c r="G5753" s="108"/>
      <c r="H5753" s="109"/>
      <c r="I5753" s="109"/>
      <c r="J5753" s="110"/>
      <c r="K5753" s="117"/>
      <c r="L5753" s="178"/>
      <c r="M5753" s="178"/>
      <c r="N5753" s="106"/>
      <c r="O5753" s="111"/>
      <c r="P5753" s="111"/>
      <c r="Q5753" s="106"/>
      <c r="R5753" s="106"/>
      <c r="S5753" s="106"/>
      <c r="T5753" s="106"/>
      <c r="U5753" s="106"/>
      <c r="V5753" s="106"/>
      <c r="W5753" s="19"/>
      <c r="X5753" s="2"/>
      <c r="Y5753" s="4"/>
      <c r="Z5753" s="106"/>
      <c r="AA5753" s="114"/>
      <c r="AB5753" s="112"/>
      <c r="AC5753" s="178"/>
      <c r="AD5753" s="11"/>
      <c r="AE5753" s="106"/>
      <c r="AF5753" s="106"/>
      <c r="AG5753" s="106"/>
      <c r="AH5753" s="115"/>
      <c r="AI5753" s="116"/>
      <c r="AO5753" s="26"/>
      <c r="AP5753" s="26"/>
    </row>
    <row r="5754" spans="1:42" ht="15" customHeight="1" x14ac:dyDescent="0.25">
      <c r="A5754" s="105"/>
      <c r="B5754" s="106"/>
      <c r="C5754" s="2"/>
      <c r="D5754" s="2"/>
      <c r="E5754" s="106"/>
      <c r="F5754" s="107"/>
      <c r="G5754" s="108"/>
      <c r="H5754" s="109"/>
      <c r="I5754" s="109"/>
      <c r="J5754" s="110"/>
      <c r="K5754" s="117"/>
      <c r="L5754" s="178"/>
      <c r="M5754" s="178"/>
      <c r="N5754" s="106"/>
      <c r="O5754" s="111"/>
      <c r="P5754" s="111"/>
      <c r="Q5754" s="106"/>
      <c r="R5754" s="106"/>
      <c r="S5754" s="106"/>
      <c r="T5754" s="106"/>
      <c r="U5754" s="106"/>
      <c r="V5754" s="106"/>
      <c r="W5754" s="19"/>
      <c r="X5754" s="2"/>
      <c r="Y5754" s="4"/>
      <c r="Z5754" s="106"/>
      <c r="AA5754" s="114"/>
      <c r="AB5754" s="112"/>
      <c r="AC5754" s="178"/>
      <c r="AD5754" s="11"/>
      <c r="AE5754" s="106"/>
      <c r="AF5754" s="106"/>
      <c r="AG5754" s="106"/>
      <c r="AH5754" s="115"/>
      <c r="AI5754" s="116"/>
      <c r="AO5754" s="26"/>
      <c r="AP5754" s="26"/>
    </row>
    <row r="5755" spans="1:42" ht="15" customHeight="1" x14ac:dyDescent="0.25">
      <c r="A5755" s="105"/>
      <c r="B5755" s="106"/>
      <c r="C5755" s="2"/>
      <c r="D5755" s="2"/>
      <c r="E5755" s="106"/>
      <c r="F5755" s="107"/>
      <c r="G5755" s="108"/>
      <c r="H5755" s="109"/>
      <c r="I5755" s="109"/>
      <c r="J5755" s="110"/>
      <c r="K5755" s="117"/>
      <c r="L5755" s="178"/>
      <c r="M5755" s="178"/>
      <c r="N5755" s="106"/>
      <c r="O5755" s="111"/>
      <c r="P5755" s="111"/>
      <c r="Q5755" s="106"/>
      <c r="R5755" s="106"/>
      <c r="S5755" s="106"/>
      <c r="T5755" s="106"/>
      <c r="U5755" s="106"/>
      <c r="V5755" s="106"/>
      <c r="W5755" s="19"/>
      <c r="X5755" s="2"/>
      <c r="Y5755" s="4"/>
      <c r="Z5755" s="106"/>
      <c r="AA5755" s="114"/>
      <c r="AB5755" s="112"/>
      <c r="AC5755" s="178"/>
      <c r="AD5755" s="11"/>
      <c r="AE5755" s="106"/>
      <c r="AF5755" s="106"/>
      <c r="AG5755" s="106"/>
      <c r="AH5755" s="115"/>
      <c r="AI5755" s="116"/>
      <c r="AO5755" s="26"/>
      <c r="AP5755" s="26"/>
    </row>
    <row r="5756" spans="1:42" ht="15" customHeight="1" x14ac:dyDescent="0.25">
      <c r="A5756" s="105"/>
      <c r="B5756" s="106"/>
      <c r="C5756" s="2"/>
      <c r="D5756" s="2"/>
      <c r="E5756" s="106"/>
      <c r="F5756" s="107"/>
      <c r="G5756" s="108"/>
      <c r="H5756" s="109"/>
      <c r="I5756" s="109"/>
      <c r="J5756" s="110"/>
      <c r="K5756" s="117"/>
      <c r="L5756" s="178"/>
      <c r="M5756" s="178"/>
      <c r="N5756" s="106"/>
      <c r="O5756" s="111"/>
      <c r="P5756" s="111"/>
      <c r="Q5756" s="106"/>
      <c r="R5756" s="106"/>
      <c r="S5756" s="106"/>
      <c r="T5756" s="106"/>
      <c r="U5756" s="106"/>
      <c r="V5756" s="106"/>
      <c r="W5756" s="19"/>
      <c r="X5756" s="2"/>
      <c r="Y5756" s="4"/>
      <c r="Z5756" s="106"/>
      <c r="AA5756" s="114"/>
      <c r="AB5756" s="112"/>
      <c r="AC5756" s="178"/>
      <c r="AD5756" s="11"/>
      <c r="AE5756" s="106"/>
      <c r="AF5756" s="106"/>
      <c r="AG5756" s="106"/>
      <c r="AH5756" s="115"/>
      <c r="AI5756" s="116"/>
      <c r="AO5756" s="26"/>
      <c r="AP5756" s="26"/>
    </row>
    <row r="5757" spans="1:42" ht="15" customHeight="1" x14ac:dyDescent="0.25">
      <c r="A5757" s="105"/>
      <c r="B5757" s="106"/>
      <c r="C5757" s="2"/>
      <c r="D5757" s="2"/>
      <c r="E5757" s="106"/>
      <c r="F5757" s="107"/>
      <c r="G5757" s="108"/>
      <c r="H5757" s="109"/>
      <c r="I5757" s="109"/>
      <c r="J5757" s="110"/>
      <c r="K5757" s="117"/>
      <c r="L5757" s="178"/>
      <c r="M5757" s="178"/>
      <c r="N5757" s="106"/>
      <c r="O5757" s="111"/>
      <c r="P5757" s="111"/>
      <c r="Q5757" s="106"/>
      <c r="R5757" s="106"/>
      <c r="S5757" s="106"/>
      <c r="T5757" s="106"/>
      <c r="U5757" s="106"/>
      <c r="V5757" s="106"/>
      <c r="W5757" s="19"/>
      <c r="X5757" s="2"/>
      <c r="Y5757" s="4"/>
      <c r="Z5757" s="106"/>
      <c r="AA5757" s="114"/>
      <c r="AB5757" s="112"/>
      <c r="AC5757" s="178"/>
      <c r="AD5757" s="11"/>
      <c r="AE5757" s="106"/>
      <c r="AF5757" s="106"/>
      <c r="AG5757" s="106"/>
      <c r="AH5757" s="115"/>
      <c r="AI5757" s="116"/>
      <c r="AO5757" s="26"/>
      <c r="AP5757" s="26"/>
    </row>
    <row r="5758" spans="1:42" ht="15" customHeight="1" x14ac:dyDescent="0.25">
      <c r="A5758" s="105"/>
      <c r="B5758" s="106"/>
      <c r="C5758" s="2"/>
      <c r="D5758" s="2"/>
      <c r="E5758" s="106"/>
      <c r="F5758" s="107"/>
      <c r="G5758" s="108"/>
      <c r="H5758" s="109"/>
      <c r="I5758" s="109"/>
      <c r="J5758" s="110"/>
      <c r="K5758" s="117"/>
      <c r="L5758" s="178"/>
      <c r="M5758" s="178"/>
      <c r="N5758" s="106"/>
      <c r="O5758" s="111"/>
      <c r="P5758" s="111"/>
      <c r="Q5758" s="106"/>
      <c r="R5758" s="106"/>
      <c r="S5758" s="106"/>
      <c r="T5758" s="106"/>
      <c r="U5758" s="106"/>
      <c r="V5758" s="106"/>
      <c r="W5758" s="19"/>
      <c r="X5758" s="2"/>
      <c r="Y5758" s="4"/>
      <c r="Z5758" s="106"/>
      <c r="AA5758" s="114"/>
      <c r="AB5758" s="112"/>
      <c r="AC5758" s="178"/>
      <c r="AD5758" s="11"/>
      <c r="AE5758" s="106"/>
      <c r="AF5758" s="106"/>
      <c r="AG5758" s="106"/>
      <c r="AH5758" s="115"/>
      <c r="AI5758" s="116"/>
      <c r="AO5758" s="26"/>
      <c r="AP5758" s="26"/>
    </row>
    <row r="5759" spans="1:42" ht="15" customHeight="1" x14ac:dyDescent="0.25">
      <c r="A5759" s="105"/>
      <c r="B5759" s="106"/>
      <c r="C5759" s="2"/>
      <c r="D5759" s="2"/>
      <c r="E5759" s="106"/>
      <c r="F5759" s="107"/>
      <c r="G5759" s="108"/>
      <c r="H5759" s="109"/>
      <c r="I5759" s="109"/>
      <c r="J5759" s="110"/>
      <c r="K5759" s="117"/>
      <c r="L5759" s="178"/>
      <c r="M5759" s="178"/>
      <c r="N5759" s="106"/>
      <c r="O5759" s="111"/>
      <c r="P5759" s="111"/>
      <c r="Q5759" s="106"/>
      <c r="R5759" s="106"/>
      <c r="S5759" s="106"/>
      <c r="T5759" s="106"/>
      <c r="U5759" s="106"/>
      <c r="V5759" s="106"/>
      <c r="W5759" s="19"/>
      <c r="X5759" s="2"/>
      <c r="Y5759" s="4"/>
      <c r="Z5759" s="106"/>
      <c r="AA5759" s="114"/>
      <c r="AB5759" s="112"/>
      <c r="AC5759" s="178"/>
      <c r="AD5759" s="11"/>
      <c r="AE5759" s="106"/>
      <c r="AF5759" s="106"/>
      <c r="AG5759" s="106"/>
      <c r="AH5759" s="115"/>
      <c r="AI5759" s="116"/>
      <c r="AO5759" s="26"/>
      <c r="AP5759" s="26"/>
    </row>
    <row r="5760" spans="1:42" ht="15" customHeight="1" x14ac:dyDescent="0.25">
      <c r="A5760" s="105"/>
      <c r="B5760" s="106"/>
      <c r="C5760" s="2"/>
      <c r="D5760" s="2"/>
      <c r="E5760" s="106"/>
      <c r="F5760" s="107"/>
      <c r="G5760" s="108"/>
      <c r="H5760" s="109"/>
      <c r="I5760" s="109"/>
      <c r="J5760" s="110"/>
      <c r="K5760" s="117"/>
      <c r="L5760" s="178"/>
      <c r="M5760" s="178"/>
      <c r="N5760" s="106"/>
      <c r="O5760" s="111"/>
      <c r="P5760" s="111"/>
      <c r="Q5760" s="106"/>
      <c r="R5760" s="106"/>
      <c r="S5760" s="106"/>
      <c r="T5760" s="106"/>
      <c r="U5760" s="106"/>
      <c r="V5760" s="106"/>
      <c r="W5760" s="19"/>
      <c r="X5760" s="2"/>
      <c r="Y5760" s="4"/>
      <c r="Z5760" s="106"/>
      <c r="AA5760" s="114"/>
      <c r="AB5760" s="112"/>
      <c r="AC5760" s="178"/>
      <c r="AD5760" s="11"/>
      <c r="AE5760" s="106"/>
      <c r="AF5760" s="106"/>
      <c r="AG5760" s="106"/>
      <c r="AH5760" s="115"/>
      <c r="AI5760" s="116"/>
      <c r="AO5760" s="26"/>
      <c r="AP5760" s="26"/>
    </row>
    <row r="5761" spans="1:42" ht="15" customHeight="1" x14ac:dyDescent="0.25">
      <c r="A5761" s="105"/>
      <c r="B5761" s="106"/>
      <c r="C5761" s="2"/>
      <c r="D5761" s="2"/>
      <c r="E5761" s="106"/>
      <c r="F5761" s="107"/>
      <c r="G5761" s="108"/>
      <c r="H5761" s="109"/>
      <c r="I5761" s="109"/>
      <c r="J5761" s="110"/>
      <c r="K5761" s="117"/>
      <c r="L5761" s="178"/>
      <c r="M5761" s="178"/>
      <c r="N5761" s="106"/>
      <c r="O5761" s="111"/>
      <c r="P5761" s="111"/>
      <c r="Q5761" s="106"/>
      <c r="R5761" s="106"/>
      <c r="S5761" s="106"/>
      <c r="T5761" s="106"/>
      <c r="U5761" s="106"/>
      <c r="V5761" s="106"/>
      <c r="W5761" s="19"/>
      <c r="X5761" s="2"/>
      <c r="Y5761" s="4"/>
      <c r="Z5761" s="106"/>
      <c r="AA5761" s="114"/>
      <c r="AB5761" s="112"/>
      <c r="AC5761" s="178"/>
      <c r="AD5761" s="11"/>
      <c r="AE5761" s="106"/>
      <c r="AF5761" s="106"/>
      <c r="AG5761" s="106"/>
      <c r="AH5761" s="115"/>
      <c r="AI5761" s="116"/>
      <c r="AO5761" s="26"/>
      <c r="AP5761" s="26"/>
    </row>
    <row r="5762" spans="1:42" ht="15" customHeight="1" x14ac:dyDescent="0.25">
      <c r="A5762" s="105"/>
      <c r="B5762" s="106"/>
      <c r="C5762" s="2"/>
      <c r="D5762" s="2"/>
      <c r="E5762" s="106"/>
      <c r="F5762" s="107"/>
      <c r="G5762" s="108"/>
      <c r="H5762" s="109"/>
      <c r="I5762" s="109"/>
      <c r="J5762" s="110"/>
      <c r="K5762" s="117"/>
      <c r="L5762" s="178"/>
      <c r="M5762" s="178"/>
      <c r="N5762" s="106"/>
      <c r="O5762" s="111"/>
      <c r="P5762" s="111"/>
      <c r="Q5762" s="106"/>
      <c r="R5762" s="106"/>
      <c r="S5762" s="106"/>
      <c r="T5762" s="106"/>
      <c r="U5762" s="106"/>
      <c r="V5762" s="106"/>
      <c r="W5762" s="19"/>
      <c r="X5762" s="2"/>
      <c r="Y5762" s="4"/>
      <c r="Z5762" s="106"/>
      <c r="AA5762" s="114"/>
      <c r="AB5762" s="112"/>
      <c r="AC5762" s="178"/>
      <c r="AD5762" s="11"/>
      <c r="AE5762" s="106"/>
      <c r="AF5762" s="106"/>
      <c r="AG5762" s="106"/>
      <c r="AH5762" s="115"/>
      <c r="AI5762" s="116"/>
      <c r="AO5762" s="26"/>
      <c r="AP5762" s="26"/>
    </row>
    <row r="5763" spans="1:42" ht="15" customHeight="1" x14ac:dyDescent="0.25">
      <c r="A5763" s="105"/>
      <c r="B5763" s="106"/>
      <c r="C5763" s="2"/>
      <c r="D5763" s="2"/>
      <c r="E5763" s="106"/>
      <c r="F5763" s="107"/>
      <c r="G5763" s="108"/>
      <c r="H5763" s="109"/>
      <c r="I5763" s="109"/>
      <c r="J5763" s="110"/>
      <c r="K5763" s="117"/>
      <c r="L5763" s="178"/>
      <c r="M5763" s="178"/>
      <c r="N5763" s="106"/>
      <c r="O5763" s="111"/>
      <c r="P5763" s="111"/>
      <c r="Q5763" s="106"/>
      <c r="R5763" s="106"/>
      <c r="S5763" s="106"/>
      <c r="T5763" s="106"/>
      <c r="U5763" s="106"/>
      <c r="V5763" s="106"/>
      <c r="W5763" s="19"/>
      <c r="X5763" s="2"/>
      <c r="Y5763" s="4"/>
      <c r="Z5763" s="106"/>
      <c r="AA5763" s="114"/>
      <c r="AB5763" s="112"/>
      <c r="AC5763" s="178"/>
      <c r="AD5763" s="11"/>
      <c r="AE5763" s="106"/>
      <c r="AF5763" s="106"/>
      <c r="AG5763" s="106"/>
      <c r="AH5763" s="115"/>
      <c r="AI5763" s="116"/>
      <c r="AO5763" s="26"/>
      <c r="AP5763" s="26"/>
    </row>
    <row r="5764" spans="1:42" ht="15" customHeight="1" x14ac:dyDescent="0.25">
      <c r="A5764" s="105"/>
      <c r="B5764" s="106"/>
      <c r="C5764" s="2"/>
      <c r="D5764" s="2"/>
      <c r="E5764" s="106"/>
      <c r="F5764" s="107"/>
      <c r="G5764" s="108"/>
      <c r="H5764" s="109"/>
      <c r="I5764" s="109"/>
      <c r="J5764" s="110"/>
      <c r="K5764" s="117"/>
      <c r="L5764" s="178"/>
      <c r="M5764" s="178"/>
      <c r="N5764" s="106"/>
      <c r="O5764" s="111"/>
      <c r="P5764" s="111"/>
      <c r="Q5764" s="106"/>
      <c r="R5764" s="106"/>
      <c r="S5764" s="106"/>
      <c r="T5764" s="106"/>
      <c r="U5764" s="106"/>
      <c r="V5764" s="106"/>
      <c r="W5764" s="19"/>
      <c r="X5764" s="2"/>
      <c r="Y5764" s="4"/>
      <c r="Z5764" s="106"/>
      <c r="AA5764" s="114"/>
      <c r="AB5764" s="112"/>
      <c r="AC5764" s="178"/>
      <c r="AD5764" s="11"/>
      <c r="AE5764" s="106"/>
      <c r="AF5764" s="106"/>
      <c r="AG5764" s="106"/>
      <c r="AH5764" s="115"/>
      <c r="AI5764" s="116"/>
      <c r="AO5764" s="26"/>
      <c r="AP5764" s="26"/>
    </row>
    <row r="5765" spans="1:42" ht="15" customHeight="1" x14ac:dyDescent="0.25">
      <c r="A5765" s="105"/>
      <c r="B5765" s="106"/>
      <c r="C5765" s="2"/>
      <c r="D5765" s="2"/>
      <c r="E5765" s="106"/>
      <c r="F5765" s="107"/>
      <c r="G5765" s="108"/>
      <c r="H5765" s="109"/>
      <c r="I5765" s="109"/>
      <c r="J5765" s="110"/>
      <c r="K5765" s="117"/>
      <c r="L5765" s="178"/>
      <c r="M5765" s="178"/>
      <c r="N5765" s="106"/>
      <c r="O5765" s="111"/>
      <c r="P5765" s="111"/>
      <c r="Q5765" s="106"/>
      <c r="R5765" s="106"/>
      <c r="S5765" s="106"/>
      <c r="T5765" s="106"/>
      <c r="U5765" s="106"/>
      <c r="V5765" s="106"/>
      <c r="W5765" s="19"/>
      <c r="X5765" s="2"/>
      <c r="Y5765" s="4"/>
      <c r="Z5765" s="106"/>
      <c r="AA5765" s="114"/>
      <c r="AB5765" s="112"/>
      <c r="AC5765" s="178"/>
      <c r="AD5765" s="11"/>
      <c r="AE5765" s="106"/>
      <c r="AF5765" s="106"/>
      <c r="AG5765" s="106"/>
      <c r="AH5765" s="115"/>
      <c r="AI5765" s="116"/>
      <c r="AO5765" s="26"/>
      <c r="AP5765" s="26"/>
    </row>
    <row r="5766" spans="1:42" ht="15" customHeight="1" x14ac:dyDescent="0.25">
      <c r="A5766" s="105"/>
      <c r="B5766" s="106"/>
      <c r="C5766" s="2"/>
      <c r="D5766" s="2"/>
      <c r="E5766" s="106"/>
      <c r="F5766" s="107"/>
      <c r="G5766" s="108"/>
      <c r="H5766" s="109"/>
      <c r="I5766" s="109"/>
      <c r="J5766" s="110"/>
      <c r="K5766" s="117"/>
      <c r="L5766" s="178"/>
      <c r="M5766" s="178"/>
      <c r="N5766" s="106"/>
      <c r="O5766" s="111"/>
      <c r="P5766" s="111"/>
      <c r="Q5766" s="106"/>
      <c r="R5766" s="106"/>
      <c r="S5766" s="106"/>
      <c r="T5766" s="106"/>
      <c r="U5766" s="106"/>
      <c r="V5766" s="106"/>
      <c r="W5766" s="19"/>
      <c r="X5766" s="2"/>
      <c r="Y5766" s="4"/>
      <c r="Z5766" s="106"/>
      <c r="AA5766" s="114"/>
      <c r="AB5766" s="112"/>
      <c r="AC5766" s="178"/>
      <c r="AD5766" s="11"/>
      <c r="AE5766" s="106"/>
      <c r="AF5766" s="106"/>
      <c r="AG5766" s="106"/>
      <c r="AH5766" s="115"/>
      <c r="AI5766" s="116"/>
      <c r="AO5766" s="26"/>
      <c r="AP5766" s="26"/>
    </row>
    <row r="5767" spans="1:42" ht="15" customHeight="1" x14ac:dyDescent="0.25">
      <c r="A5767" s="105"/>
      <c r="B5767" s="106"/>
      <c r="C5767" s="2"/>
      <c r="D5767" s="2"/>
      <c r="E5767" s="106"/>
      <c r="F5767" s="107"/>
      <c r="G5767" s="108"/>
      <c r="H5767" s="109"/>
      <c r="I5767" s="109"/>
      <c r="J5767" s="110"/>
      <c r="K5767" s="117"/>
      <c r="L5767" s="178"/>
      <c r="M5767" s="178"/>
      <c r="N5767" s="106"/>
      <c r="O5767" s="111"/>
      <c r="P5767" s="111"/>
      <c r="Q5767" s="106"/>
      <c r="R5767" s="106"/>
      <c r="S5767" s="106"/>
      <c r="T5767" s="106"/>
      <c r="U5767" s="106"/>
      <c r="V5767" s="106"/>
      <c r="W5767" s="19"/>
      <c r="X5767" s="2"/>
      <c r="Y5767" s="4"/>
      <c r="Z5767" s="106"/>
      <c r="AA5767" s="114"/>
      <c r="AB5767" s="112"/>
      <c r="AC5767" s="178"/>
      <c r="AD5767" s="11"/>
      <c r="AE5767" s="106"/>
      <c r="AF5767" s="106"/>
      <c r="AG5767" s="106"/>
      <c r="AH5767" s="115"/>
      <c r="AI5767" s="116"/>
      <c r="AO5767" s="26"/>
      <c r="AP5767" s="26"/>
    </row>
    <row r="5768" spans="1:42" ht="15" customHeight="1" x14ac:dyDescent="0.25">
      <c r="A5768" s="105"/>
      <c r="B5768" s="106"/>
      <c r="C5768" s="2"/>
      <c r="D5768" s="2"/>
      <c r="E5768" s="106"/>
      <c r="F5768" s="107"/>
      <c r="G5768" s="108"/>
      <c r="H5768" s="109"/>
      <c r="I5768" s="109"/>
      <c r="J5768" s="110"/>
      <c r="K5768" s="117"/>
      <c r="L5768" s="178"/>
      <c r="M5768" s="178"/>
      <c r="N5768" s="106"/>
      <c r="O5768" s="111"/>
      <c r="P5768" s="111"/>
      <c r="Q5768" s="106"/>
      <c r="R5768" s="106"/>
      <c r="S5768" s="106"/>
      <c r="T5768" s="106"/>
      <c r="U5768" s="106"/>
      <c r="V5768" s="106"/>
      <c r="W5768" s="19"/>
      <c r="X5768" s="2"/>
      <c r="Y5768" s="4"/>
      <c r="Z5768" s="106"/>
      <c r="AA5768" s="114"/>
      <c r="AB5768" s="112"/>
      <c r="AC5768" s="178"/>
      <c r="AD5768" s="11"/>
      <c r="AE5768" s="106"/>
      <c r="AF5768" s="106"/>
      <c r="AG5768" s="106"/>
      <c r="AH5768" s="115"/>
      <c r="AI5768" s="116"/>
      <c r="AO5768" s="26"/>
      <c r="AP5768" s="26"/>
    </row>
    <row r="5769" spans="1:42" ht="15" customHeight="1" x14ac:dyDescent="0.25">
      <c r="A5769" s="105"/>
      <c r="B5769" s="106"/>
      <c r="C5769" s="2"/>
      <c r="D5769" s="2"/>
      <c r="E5769" s="106"/>
      <c r="F5769" s="107"/>
      <c r="G5769" s="108"/>
      <c r="H5769" s="109"/>
      <c r="I5769" s="109"/>
      <c r="J5769" s="110"/>
      <c r="K5769" s="117"/>
      <c r="L5769" s="178"/>
      <c r="M5769" s="178"/>
      <c r="N5769" s="106"/>
      <c r="O5769" s="111"/>
      <c r="P5769" s="111"/>
      <c r="Q5769" s="106"/>
      <c r="R5769" s="106"/>
      <c r="S5769" s="106"/>
      <c r="T5769" s="106"/>
      <c r="U5769" s="106"/>
      <c r="V5769" s="106"/>
      <c r="W5769" s="19"/>
      <c r="X5769" s="2"/>
      <c r="Y5769" s="4"/>
      <c r="Z5769" s="106"/>
      <c r="AA5769" s="114"/>
      <c r="AB5769" s="112"/>
      <c r="AC5769" s="178"/>
      <c r="AD5769" s="11"/>
      <c r="AE5769" s="106"/>
      <c r="AF5769" s="106"/>
      <c r="AG5769" s="106"/>
      <c r="AH5769" s="115"/>
      <c r="AI5769" s="116"/>
      <c r="AO5769" s="26"/>
      <c r="AP5769" s="26"/>
    </row>
    <row r="5770" spans="1:42" ht="15" customHeight="1" x14ac:dyDescent="0.25">
      <c r="A5770" s="105"/>
      <c r="B5770" s="106"/>
      <c r="C5770" s="2"/>
      <c r="D5770" s="2"/>
      <c r="E5770" s="106"/>
      <c r="F5770" s="107"/>
      <c r="G5770" s="108"/>
      <c r="H5770" s="109"/>
      <c r="I5770" s="109"/>
      <c r="J5770" s="110"/>
      <c r="K5770" s="117"/>
      <c r="L5770" s="178"/>
      <c r="M5770" s="178"/>
      <c r="N5770" s="106"/>
      <c r="O5770" s="111"/>
      <c r="P5770" s="111"/>
      <c r="Q5770" s="106"/>
      <c r="R5770" s="106"/>
      <c r="S5770" s="106"/>
      <c r="T5770" s="106"/>
      <c r="U5770" s="106"/>
      <c r="V5770" s="106"/>
      <c r="W5770" s="19"/>
      <c r="X5770" s="2"/>
      <c r="Y5770" s="4"/>
      <c r="Z5770" s="106"/>
      <c r="AA5770" s="114"/>
      <c r="AB5770" s="112"/>
      <c r="AC5770" s="178"/>
      <c r="AD5770" s="11"/>
      <c r="AE5770" s="106"/>
      <c r="AF5770" s="106"/>
      <c r="AG5770" s="106"/>
      <c r="AH5770" s="115"/>
      <c r="AI5770" s="116"/>
      <c r="AO5770" s="26"/>
      <c r="AP5770" s="26"/>
    </row>
    <row r="5771" spans="1:42" ht="15" customHeight="1" x14ac:dyDescent="0.25">
      <c r="A5771" s="105"/>
      <c r="B5771" s="106"/>
      <c r="C5771" s="2"/>
      <c r="D5771" s="2"/>
      <c r="E5771" s="106"/>
      <c r="F5771" s="107"/>
      <c r="G5771" s="108"/>
      <c r="H5771" s="109"/>
      <c r="I5771" s="109"/>
      <c r="J5771" s="110"/>
      <c r="K5771" s="117"/>
      <c r="L5771" s="178"/>
      <c r="M5771" s="178"/>
      <c r="N5771" s="106"/>
      <c r="O5771" s="111"/>
      <c r="P5771" s="111"/>
      <c r="Q5771" s="106"/>
      <c r="R5771" s="106"/>
      <c r="S5771" s="106"/>
      <c r="T5771" s="106"/>
      <c r="U5771" s="106"/>
      <c r="V5771" s="106"/>
      <c r="W5771" s="19"/>
      <c r="X5771" s="2"/>
      <c r="Y5771" s="4"/>
      <c r="Z5771" s="106"/>
      <c r="AA5771" s="114"/>
      <c r="AB5771" s="112"/>
      <c r="AC5771" s="178"/>
      <c r="AD5771" s="11"/>
      <c r="AE5771" s="106"/>
      <c r="AF5771" s="106"/>
      <c r="AG5771" s="106"/>
      <c r="AH5771" s="115"/>
      <c r="AI5771" s="116"/>
      <c r="AO5771" s="26"/>
      <c r="AP5771" s="26"/>
    </row>
    <row r="5772" spans="1:42" ht="15" customHeight="1" x14ac:dyDescent="0.25">
      <c r="A5772" s="105"/>
      <c r="B5772" s="106"/>
      <c r="C5772" s="2"/>
      <c r="D5772" s="2"/>
      <c r="E5772" s="106"/>
      <c r="F5772" s="107"/>
      <c r="G5772" s="108"/>
      <c r="H5772" s="109"/>
      <c r="I5772" s="109"/>
      <c r="J5772" s="110"/>
      <c r="K5772" s="117"/>
      <c r="L5772" s="178"/>
      <c r="M5772" s="178"/>
      <c r="N5772" s="106"/>
      <c r="O5772" s="111"/>
      <c r="P5772" s="111"/>
      <c r="Q5772" s="106"/>
      <c r="R5772" s="106"/>
      <c r="S5772" s="106"/>
      <c r="T5772" s="106"/>
      <c r="U5772" s="106"/>
      <c r="V5772" s="106"/>
      <c r="W5772" s="19"/>
      <c r="X5772" s="2"/>
      <c r="Y5772" s="4"/>
      <c r="Z5772" s="106"/>
      <c r="AA5772" s="114"/>
      <c r="AB5772" s="112"/>
      <c r="AC5772" s="178"/>
      <c r="AD5772" s="11"/>
      <c r="AE5772" s="106"/>
      <c r="AF5772" s="106"/>
      <c r="AG5772" s="106"/>
      <c r="AH5772" s="115"/>
      <c r="AI5772" s="116"/>
      <c r="AO5772" s="26"/>
      <c r="AP5772" s="26"/>
    </row>
    <row r="5773" spans="1:42" ht="15" customHeight="1" x14ac:dyDescent="0.25">
      <c r="A5773" s="105"/>
      <c r="B5773" s="106"/>
      <c r="C5773" s="2"/>
      <c r="D5773" s="2"/>
      <c r="E5773" s="106"/>
      <c r="F5773" s="107"/>
      <c r="G5773" s="108"/>
      <c r="H5773" s="109"/>
      <c r="I5773" s="109"/>
      <c r="J5773" s="110"/>
      <c r="K5773" s="117"/>
      <c r="L5773" s="178"/>
      <c r="M5773" s="178"/>
      <c r="N5773" s="106"/>
      <c r="O5773" s="111"/>
      <c r="P5773" s="111"/>
      <c r="Q5773" s="106"/>
      <c r="R5773" s="106"/>
      <c r="S5773" s="106"/>
      <c r="T5773" s="106"/>
      <c r="U5773" s="106"/>
      <c r="V5773" s="106"/>
      <c r="W5773" s="19"/>
      <c r="X5773" s="2"/>
      <c r="Y5773" s="4"/>
      <c r="Z5773" s="106"/>
      <c r="AA5773" s="114"/>
      <c r="AB5773" s="112"/>
      <c r="AC5773" s="178"/>
      <c r="AD5773" s="11"/>
      <c r="AE5773" s="106"/>
      <c r="AF5773" s="106"/>
      <c r="AG5773" s="106"/>
      <c r="AH5773" s="115"/>
      <c r="AI5773" s="116"/>
      <c r="AO5773" s="26"/>
      <c r="AP5773" s="26"/>
    </row>
    <row r="5774" spans="1:42" ht="15" customHeight="1" x14ac:dyDescent="0.25">
      <c r="A5774" s="105"/>
      <c r="B5774" s="106"/>
      <c r="C5774" s="2"/>
      <c r="D5774" s="2"/>
      <c r="E5774" s="106"/>
      <c r="F5774" s="107"/>
      <c r="G5774" s="108"/>
      <c r="H5774" s="109"/>
      <c r="I5774" s="109"/>
      <c r="J5774" s="110"/>
      <c r="K5774" s="117"/>
      <c r="L5774" s="178"/>
      <c r="M5774" s="178"/>
      <c r="N5774" s="106"/>
      <c r="O5774" s="111"/>
      <c r="P5774" s="111"/>
      <c r="Q5774" s="106"/>
      <c r="R5774" s="106"/>
      <c r="S5774" s="106"/>
      <c r="T5774" s="106"/>
      <c r="U5774" s="106"/>
      <c r="V5774" s="106"/>
      <c r="W5774" s="19"/>
      <c r="X5774" s="2"/>
      <c r="Y5774" s="4"/>
      <c r="Z5774" s="106"/>
      <c r="AA5774" s="114"/>
      <c r="AB5774" s="112"/>
      <c r="AC5774" s="178"/>
      <c r="AD5774" s="11"/>
      <c r="AE5774" s="106"/>
      <c r="AF5774" s="106"/>
      <c r="AG5774" s="106"/>
      <c r="AH5774" s="115"/>
      <c r="AI5774" s="116"/>
      <c r="AO5774" s="26"/>
      <c r="AP5774" s="26"/>
    </row>
    <row r="5775" spans="1:42" ht="15" customHeight="1" x14ac:dyDescent="0.25">
      <c r="A5775" s="105"/>
      <c r="B5775" s="106"/>
      <c r="C5775" s="2"/>
      <c r="D5775" s="2"/>
      <c r="E5775" s="106"/>
      <c r="F5775" s="107"/>
      <c r="G5775" s="108"/>
      <c r="H5775" s="109"/>
      <c r="I5775" s="109"/>
      <c r="J5775" s="110"/>
      <c r="K5775" s="117"/>
      <c r="L5775" s="178"/>
      <c r="M5775" s="178"/>
      <c r="N5775" s="106"/>
      <c r="O5775" s="111"/>
      <c r="P5775" s="111"/>
      <c r="Q5775" s="106"/>
      <c r="R5775" s="106"/>
      <c r="S5775" s="106"/>
      <c r="T5775" s="106"/>
      <c r="U5775" s="106"/>
      <c r="V5775" s="106"/>
      <c r="W5775" s="19"/>
      <c r="X5775" s="2"/>
      <c r="Y5775" s="4"/>
      <c r="Z5775" s="106"/>
      <c r="AA5775" s="114"/>
      <c r="AB5775" s="112"/>
      <c r="AC5775" s="178"/>
      <c r="AD5775" s="11"/>
      <c r="AE5775" s="106"/>
      <c r="AF5775" s="106"/>
      <c r="AG5775" s="106"/>
      <c r="AH5775" s="115"/>
      <c r="AI5775" s="116"/>
      <c r="AO5775" s="26"/>
      <c r="AP5775" s="26"/>
    </row>
    <row r="5776" spans="1:42" ht="15" customHeight="1" x14ac:dyDescent="0.25">
      <c r="A5776" s="105"/>
      <c r="B5776" s="106"/>
      <c r="C5776" s="2"/>
      <c r="D5776" s="2"/>
      <c r="E5776" s="106"/>
      <c r="F5776" s="107"/>
      <c r="G5776" s="108"/>
      <c r="H5776" s="109"/>
      <c r="I5776" s="109"/>
      <c r="J5776" s="110"/>
      <c r="K5776" s="117"/>
      <c r="L5776" s="178"/>
      <c r="M5776" s="178"/>
      <c r="N5776" s="106"/>
      <c r="O5776" s="111"/>
      <c r="P5776" s="111"/>
      <c r="Q5776" s="106"/>
      <c r="R5776" s="106"/>
      <c r="S5776" s="106"/>
      <c r="T5776" s="106"/>
      <c r="U5776" s="106"/>
      <c r="V5776" s="106"/>
      <c r="W5776" s="19"/>
      <c r="X5776" s="2"/>
      <c r="Y5776" s="4"/>
      <c r="Z5776" s="106"/>
      <c r="AA5776" s="114"/>
      <c r="AB5776" s="112"/>
      <c r="AC5776" s="178"/>
      <c r="AD5776" s="11"/>
      <c r="AE5776" s="106"/>
      <c r="AF5776" s="106"/>
      <c r="AG5776" s="106"/>
      <c r="AH5776" s="115"/>
      <c r="AI5776" s="116"/>
      <c r="AO5776" s="26"/>
      <c r="AP5776" s="26"/>
    </row>
    <row r="5777" spans="1:42" ht="15" customHeight="1" x14ac:dyDescent="0.25">
      <c r="A5777" s="105"/>
      <c r="B5777" s="106"/>
      <c r="C5777" s="2"/>
      <c r="D5777" s="2"/>
      <c r="E5777" s="106"/>
      <c r="F5777" s="107"/>
      <c r="G5777" s="108"/>
      <c r="H5777" s="109"/>
      <c r="I5777" s="109"/>
      <c r="J5777" s="110"/>
      <c r="K5777" s="117"/>
      <c r="L5777" s="178"/>
      <c r="M5777" s="178"/>
      <c r="N5777" s="106"/>
      <c r="O5777" s="111"/>
      <c r="P5777" s="111"/>
      <c r="Q5777" s="106"/>
      <c r="R5777" s="106"/>
      <c r="S5777" s="106"/>
      <c r="T5777" s="106"/>
      <c r="U5777" s="106"/>
      <c r="V5777" s="106"/>
      <c r="W5777" s="19"/>
      <c r="X5777" s="2"/>
      <c r="Y5777" s="4"/>
      <c r="Z5777" s="106"/>
      <c r="AA5777" s="114"/>
      <c r="AB5777" s="112"/>
      <c r="AC5777" s="178"/>
      <c r="AD5777" s="11"/>
      <c r="AE5777" s="106"/>
      <c r="AF5777" s="106"/>
      <c r="AG5777" s="106"/>
      <c r="AH5777" s="115"/>
      <c r="AI5777" s="116"/>
      <c r="AO5777" s="26"/>
      <c r="AP5777" s="26"/>
    </row>
    <row r="5778" spans="1:42" ht="15" customHeight="1" x14ac:dyDescent="0.25">
      <c r="A5778" s="105"/>
      <c r="B5778" s="106"/>
      <c r="C5778" s="2"/>
      <c r="D5778" s="2"/>
      <c r="E5778" s="106"/>
      <c r="F5778" s="107"/>
      <c r="G5778" s="108"/>
      <c r="H5778" s="109"/>
      <c r="I5778" s="109"/>
      <c r="J5778" s="110"/>
      <c r="K5778" s="117"/>
      <c r="L5778" s="178"/>
      <c r="M5778" s="178"/>
      <c r="N5778" s="106"/>
      <c r="O5778" s="111"/>
      <c r="P5778" s="111"/>
      <c r="Q5778" s="106"/>
      <c r="R5778" s="106"/>
      <c r="S5778" s="106"/>
      <c r="T5778" s="106"/>
      <c r="U5778" s="106"/>
      <c r="V5778" s="106"/>
      <c r="W5778" s="19"/>
      <c r="X5778" s="2"/>
      <c r="Y5778" s="4"/>
      <c r="Z5778" s="106"/>
      <c r="AA5778" s="114"/>
      <c r="AB5778" s="112"/>
      <c r="AC5778" s="178"/>
      <c r="AD5778" s="11"/>
      <c r="AE5778" s="106"/>
      <c r="AF5778" s="106"/>
      <c r="AG5778" s="106"/>
      <c r="AH5778" s="115"/>
      <c r="AI5778" s="116"/>
      <c r="AO5778" s="26"/>
      <c r="AP5778" s="26"/>
    </row>
    <row r="5779" spans="1:42" ht="15" customHeight="1" x14ac:dyDescent="0.25">
      <c r="A5779" s="105"/>
      <c r="B5779" s="106"/>
      <c r="C5779" s="2"/>
      <c r="D5779" s="2"/>
      <c r="E5779" s="106"/>
      <c r="F5779" s="107"/>
      <c r="G5779" s="108"/>
      <c r="H5779" s="109"/>
      <c r="I5779" s="109"/>
      <c r="J5779" s="110"/>
      <c r="K5779" s="117"/>
      <c r="L5779" s="178"/>
      <c r="M5779" s="178"/>
      <c r="N5779" s="106"/>
      <c r="O5779" s="111"/>
      <c r="P5779" s="111"/>
      <c r="Q5779" s="106"/>
      <c r="R5779" s="106"/>
      <c r="S5779" s="106"/>
      <c r="T5779" s="106"/>
      <c r="U5779" s="106"/>
      <c r="V5779" s="106"/>
      <c r="W5779" s="19"/>
      <c r="X5779" s="2"/>
      <c r="Y5779" s="4"/>
      <c r="Z5779" s="106"/>
      <c r="AA5779" s="114"/>
      <c r="AB5779" s="112"/>
      <c r="AC5779" s="178"/>
      <c r="AD5779" s="11"/>
      <c r="AE5779" s="106"/>
      <c r="AF5779" s="106"/>
      <c r="AG5779" s="106"/>
      <c r="AH5779" s="115"/>
      <c r="AI5779" s="116"/>
      <c r="AO5779" s="26"/>
      <c r="AP5779" s="26"/>
    </row>
    <row r="5780" spans="1:42" ht="15" customHeight="1" x14ac:dyDescent="0.25">
      <c r="A5780" s="105"/>
      <c r="B5780" s="106"/>
      <c r="C5780" s="2"/>
      <c r="D5780" s="2"/>
      <c r="E5780" s="106"/>
      <c r="F5780" s="107"/>
      <c r="G5780" s="108"/>
      <c r="H5780" s="109"/>
      <c r="I5780" s="109"/>
      <c r="J5780" s="110"/>
      <c r="K5780" s="117"/>
      <c r="L5780" s="178"/>
      <c r="M5780" s="178"/>
      <c r="N5780" s="106"/>
      <c r="O5780" s="111"/>
      <c r="P5780" s="111"/>
      <c r="Q5780" s="106"/>
      <c r="R5780" s="106"/>
      <c r="S5780" s="106"/>
      <c r="T5780" s="106"/>
      <c r="U5780" s="106"/>
      <c r="V5780" s="106"/>
      <c r="W5780" s="19"/>
      <c r="X5780" s="2"/>
      <c r="Y5780" s="4"/>
      <c r="Z5780" s="106"/>
      <c r="AA5780" s="114"/>
      <c r="AB5780" s="112"/>
      <c r="AC5780" s="178"/>
      <c r="AD5780" s="11"/>
      <c r="AE5780" s="106"/>
      <c r="AF5780" s="106"/>
      <c r="AG5780" s="106"/>
      <c r="AH5780" s="115"/>
      <c r="AI5780" s="116"/>
      <c r="AO5780" s="26"/>
      <c r="AP5780" s="26"/>
    </row>
    <row r="5781" spans="1:42" ht="15" customHeight="1" x14ac:dyDescent="0.25">
      <c r="A5781" s="105"/>
      <c r="B5781" s="106"/>
      <c r="C5781" s="2"/>
      <c r="D5781" s="2"/>
      <c r="E5781" s="106"/>
      <c r="F5781" s="107"/>
      <c r="G5781" s="108"/>
      <c r="H5781" s="109"/>
      <c r="I5781" s="109"/>
      <c r="J5781" s="110"/>
      <c r="K5781" s="117"/>
      <c r="L5781" s="178"/>
      <c r="M5781" s="178"/>
      <c r="N5781" s="106"/>
      <c r="O5781" s="111"/>
      <c r="P5781" s="111"/>
      <c r="Q5781" s="106"/>
      <c r="R5781" s="106"/>
      <c r="S5781" s="106"/>
      <c r="T5781" s="106"/>
      <c r="U5781" s="106"/>
      <c r="V5781" s="106"/>
      <c r="W5781" s="19"/>
      <c r="X5781" s="2"/>
      <c r="Y5781" s="4"/>
      <c r="Z5781" s="106"/>
      <c r="AA5781" s="114"/>
      <c r="AB5781" s="112"/>
      <c r="AC5781" s="178"/>
      <c r="AD5781" s="11"/>
      <c r="AE5781" s="106"/>
      <c r="AF5781" s="106"/>
      <c r="AG5781" s="106"/>
      <c r="AH5781" s="115"/>
      <c r="AI5781" s="116"/>
      <c r="AO5781" s="26"/>
      <c r="AP5781" s="26"/>
    </row>
    <row r="5782" spans="1:42" ht="15" customHeight="1" x14ac:dyDescent="0.25">
      <c r="A5782" s="105"/>
      <c r="B5782" s="106"/>
      <c r="C5782" s="2"/>
      <c r="D5782" s="2"/>
      <c r="E5782" s="106"/>
      <c r="F5782" s="107"/>
      <c r="G5782" s="108"/>
      <c r="H5782" s="109"/>
      <c r="I5782" s="109"/>
      <c r="J5782" s="110"/>
      <c r="K5782" s="117"/>
      <c r="L5782" s="178"/>
      <c r="M5782" s="178"/>
      <c r="N5782" s="106"/>
      <c r="O5782" s="111"/>
      <c r="P5782" s="111"/>
      <c r="Q5782" s="106"/>
      <c r="R5782" s="106"/>
      <c r="S5782" s="106"/>
      <c r="T5782" s="106"/>
      <c r="U5782" s="106"/>
      <c r="V5782" s="106"/>
      <c r="W5782" s="19"/>
      <c r="X5782" s="2"/>
      <c r="Y5782" s="4"/>
      <c r="Z5782" s="106"/>
      <c r="AA5782" s="114"/>
      <c r="AB5782" s="112"/>
      <c r="AC5782" s="178"/>
      <c r="AD5782" s="11"/>
      <c r="AE5782" s="106"/>
      <c r="AF5782" s="106"/>
      <c r="AG5782" s="106"/>
      <c r="AH5782" s="115"/>
      <c r="AI5782" s="116"/>
      <c r="AO5782" s="26"/>
      <c r="AP5782" s="26"/>
    </row>
    <row r="5783" spans="1:42" ht="15" customHeight="1" x14ac:dyDescent="0.25">
      <c r="A5783" s="105"/>
      <c r="B5783" s="106"/>
      <c r="C5783" s="2"/>
      <c r="D5783" s="2"/>
      <c r="E5783" s="106"/>
      <c r="F5783" s="107"/>
      <c r="G5783" s="108"/>
      <c r="H5783" s="109"/>
      <c r="I5783" s="109"/>
      <c r="J5783" s="110"/>
      <c r="K5783" s="117"/>
      <c r="L5783" s="178"/>
      <c r="M5783" s="178"/>
      <c r="N5783" s="106"/>
      <c r="O5783" s="111"/>
      <c r="P5783" s="111"/>
      <c r="Q5783" s="106"/>
      <c r="R5783" s="106"/>
      <c r="S5783" s="106"/>
      <c r="T5783" s="106"/>
      <c r="U5783" s="106"/>
      <c r="V5783" s="106"/>
      <c r="W5783" s="19"/>
      <c r="X5783" s="2"/>
      <c r="Y5783" s="4"/>
      <c r="Z5783" s="106"/>
      <c r="AA5783" s="114"/>
      <c r="AB5783" s="112"/>
      <c r="AC5783" s="178"/>
      <c r="AD5783" s="11"/>
      <c r="AE5783" s="106"/>
      <c r="AF5783" s="106"/>
      <c r="AG5783" s="106"/>
      <c r="AH5783" s="115"/>
      <c r="AI5783" s="116"/>
      <c r="AO5783" s="26"/>
      <c r="AP5783" s="26"/>
    </row>
    <row r="5784" spans="1:42" ht="15" customHeight="1" x14ac:dyDescent="0.25">
      <c r="A5784" s="105"/>
      <c r="B5784" s="106"/>
      <c r="C5784" s="2"/>
      <c r="D5784" s="2"/>
      <c r="E5784" s="106"/>
      <c r="F5784" s="107"/>
      <c r="G5784" s="108"/>
      <c r="H5784" s="109"/>
      <c r="I5784" s="109"/>
      <c r="J5784" s="110"/>
      <c r="K5784" s="117"/>
      <c r="L5784" s="178"/>
      <c r="M5784" s="178"/>
      <c r="N5784" s="106"/>
      <c r="O5784" s="111"/>
      <c r="P5784" s="111"/>
      <c r="Q5784" s="106"/>
      <c r="R5784" s="106"/>
      <c r="S5784" s="106"/>
      <c r="T5784" s="106"/>
      <c r="U5784" s="106"/>
      <c r="V5784" s="106"/>
      <c r="W5784" s="19"/>
      <c r="X5784" s="2"/>
      <c r="Y5784" s="4"/>
      <c r="Z5784" s="106"/>
      <c r="AA5784" s="114"/>
      <c r="AB5784" s="112"/>
      <c r="AC5784" s="178"/>
      <c r="AD5784" s="11"/>
      <c r="AE5784" s="106"/>
      <c r="AF5784" s="106"/>
      <c r="AG5784" s="106"/>
      <c r="AH5784" s="115"/>
      <c r="AI5784" s="116"/>
      <c r="AO5784" s="26"/>
      <c r="AP5784" s="26"/>
    </row>
    <row r="5785" spans="1:42" ht="15" customHeight="1" x14ac:dyDescent="0.25">
      <c r="A5785" s="105"/>
      <c r="B5785" s="106"/>
      <c r="C5785" s="2"/>
      <c r="D5785" s="2"/>
      <c r="E5785" s="106"/>
      <c r="F5785" s="107"/>
      <c r="G5785" s="108"/>
      <c r="H5785" s="109"/>
      <c r="I5785" s="109"/>
      <c r="J5785" s="110"/>
      <c r="K5785" s="117"/>
      <c r="L5785" s="178"/>
      <c r="M5785" s="178"/>
      <c r="N5785" s="106"/>
      <c r="O5785" s="111"/>
      <c r="P5785" s="111"/>
      <c r="Q5785" s="106"/>
      <c r="R5785" s="106"/>
      <c r="S5785" s="106"/>
      <c r="T5785" s="106"/>
      <c r="U5785" s="106"/>
      <c r="V5785" s="106"/>
      <c r="W5785" s="19"/>
      <c r="X5785" s="2"/>
      <c r="Y5785" s="4"/>
      <c r="Z5785" s="106"/>
      <c r="AA5785" s="114"/>
      <c r="AB5785" s="112"/>
      <c r="AC5785" s="178"/>
      <c r="AD5785" s="11"/>
      <c r="AE5785" s="106"/>
      <c r="AF5785" s="106"/>
      <c r="AG5785" s="106"/>
      <c r="AH5785" s="115"/>
      <c r="AI5785" s="116"/>
      <c r="AO5785" s="26"/>
      <c r="AP5785" s="26"/>
    </row>
    <row r="5786" spans="1:42" ht="15" customHeight="1" x14ac:dyDescent="0.25">
      <c r="A5786" s="105"/>
      <c r="B5786" s="106"/>
      <c r="C5786" s="2"/>
      <c r="D5786" s="2"/>
      <c r="E5786" s="106"/>
      <c r="F5786" s="107"/>
      <c r="G5786" s="108"/>
      <c r="H5786" s="109"/>
      <c r="I5786" s="109"/>
      <c r="J5786" s="110"/>
      <c r="K5786" s="117"/>
      <c r="L5786" s="178"/>
      <c r="M5786" s="178"/>
      <c r="N5786" s="106"/>
      <c r="O5786" s="111"/>
      <c r="P5786" s="111"/>
      <c r="Q5786" s="106"/>
      <c r="R5786" s="106"/>
      <c r="S5786" s="106"/>
      <c r="T5786" s="106"/>
      <c r="U5786" s="106"/>
      <c r="V5786" s="106"/>
      <c r="W5786" s="19"/>
      <c r="X5786" s="2"/>
      <c r="Y5786" s="4"/>
      <c r="Z5786" s="106"/>
      <c r="AA5786" s="114"/>
      <c r="AB5786" s="112"/>
      <c r="AC5786" s="178"/>
      <c r="AD5786" s="11"/>
      <c r="AE5786" s="106"/>
      <c r="AF5786" s="106"/>
      <c r="AG5786" s="106"/>
      <c r="AH5786" s="115"/>
      <c r="AI5786" s="116"/>
      <c r="AO5786" s="26"/>
      <c r="AP5786" s="26"/>
    </row>
    <row r="5787" spans="1:42" ht="15" customHeight="1" x14ac:dyDescent="0.25">
      <c r="A5787" s="105"/>
      <c r="B5787" s="106"/>
      <c r="C5787" s="2"/>
      <c r="D5787" s="2"/>
      <c r="E5787" s="106"/>
      <c r="F5787" s="107"/>
      <c r="G5787" s="108"/>
      <c r="H5787" s="109"/>
      <c r="I5787" s="109"/>
      <c r="J5787" s="110"/>
      <c r="K5787" s="117"/>
      <c r="L5787" s="178"/>
      <c r="M5787" s="178"/>
      <c r="N5787" s="106"/>
      <c r="O5787" s="111"/>
      <c r="P5787" s="111"/>
      <c r="Q5787" s="106"/>
      <c r="R5787" s="106"/>
      <c r="S5787" s="106"/>
      <c r="T5787" s="106"/>
      <c r="U5787" s="106"/>
      <c r="V5787" s="106"/>
      <c r="W5787" s="19"/>
      <c r="X5787" s="2"/>
      <c r="Y5787" s="4"/>
      <c r="Z5787" s="106"/>
      <c r="AA5787" s="114"/>
      <c r="AB5787" s="112"/>
      <c r="AC5787" s="178"/>
      <c r="AD5787" s="11"/>
      <c r="AE5787" s="106"/>
      <c r="AF5787" s="106"/>
      <c r="AG5787" s="106"/>
      <c r="AH5787" s="115"/>
      <c r="AI5787" s="116"/>
      <c r="AO5787" s="26"/>
      <c r="AP5787" s="26"/>
    </row>
    <row r="5788" spans="1:42" ht="15" customHeight="1" x14ac:dyDescent="0.25">
      <c r="A5788" s="105"/>
      <c r="B5788" s="106"/>
      <c r="C5788" s="2"/>
      <c r="D5788" s="2"/>
      <c r="E5788" s="106"/>
      <c r="F5788" s="107"/>
      <c r="G5788" s="108"/>
      <c r="H5788" s="109"/>
      <c r="I5788" s="109"/>
      <c r="J5788" s="110"/>
      <c r="K5788" s="117"/>
      <c r="L5788" s="178"/>
      <c r="M5788" s="178"/>
      <c r="N5788" s="106"/>
      <c r="O5788" s="111"/>
      <c r="P5788" s="111"/>
      <c r="Q5788" s="106"/>
      <c r="R5788" s="106"/>
      <c r="S5788" s="106"/>
      <c r="T5788" s="106"/>
      <c r="U5788" s="106"/>
      <c r="V5788" s="106"/>
      <c r="W5788" s="19"/>
      <c r="X5788" s="2"/>
      <c r="Y5788" s="4"/>
      <c r="Z5788" s="106"/>
      <c r="AA5788" s="114"/>
      <c r="AB5788" s="112"/>
      <c r="AC5788" s="178"/>
      <c r="AD5788" s="11"/>
      <c r="AE5788" s="106"/>
      <c r="AF5788" s="106"/>
      <c r="AG5788" s="106"/>
      <c r="AH5788" s="115"/>
      <c r="AI5788" s="116"/>
      <c r="AO5788" s="26"/>
      <c r="AP5788" s="26"/>
    </row>
    <row r="5789" spans="1:42" ht="15" customHeight="1" x14ac:dyDescent="0.25">
      <c r="A5789" s="105"/>
      <c r="B5789" s="106"/>
      <c r="C5789" s="2"/>
      <c r="D5789" s="2"/>
      <c r="E5789" s="106"/>
      <c r="F5789" s="107"/>
      <c r="G5789" s="108"/>
      <c r="H5789" s="109"/>
      <c r="I5789" s="109"/>
      <c r="J5789" s="110"/>
      <c r="K5789" s="117"/>
      <c r="L5789" s="178"/>
      <c r="M5789" s="178"/>
      <c r="N5789" s="106"/>
      <c r="O5789" s="111"/>
      <c r="P5789" s="111"/>
      <c r="Q5789" s="106"/>
      <c r="R5789" s="106"/>
      <c r="S5789" s="106"/>
      <c r="T5789" s="106"/>
      <c r="U5789" s="106"/>
      <c r="V5789" s="106"/>
      <c r="W5789" s="19"/>
      <c r="X5789" s="2"/>
      <c r="Y5789" s="4"/>
      <c r="Z5789" s="106"/>
      <c r="AA5789" s="114"/>
      <c r="AB5789" s="112"/>
      <c r="AC5789" s="178"/>
      <c r="AD5789" s="11"/>
      <c r="AE5789" s="106"/>
      <c r="AF5789" s="106"/>
      <c r="AG5789" s="106"/>
      <c r="AH5789" s="115"/>
      <c r="AI5789" s="116"/>
      <c r="AO5789" s="26"/>
      <c r="AP5789" s="26"/>
    </row>
    <row r="5790" spans="1:42" ht="15" customHeight="1" x14ac:dyDescent="0.25">
      <c r="A5790" s="105"/>
      <c r="B5790" s="106"/>
      <c r="C5790" s="2"/>
      <c r="D5790" s="2"/>
      <c r="E5790" s="106"/>
      <c r="F5790" s="107"/>
      <c r="G5790" s="108"/>
      <c r="H5790" s="109"/>
      <c r="I5790" s="109"/>
      <c r="J5790" s="110"/>
      <c r="K5790" s="117"/>
      <c r="L5790" s="178"/>
      <c r="M5790" s="178"/>
      <c r="N5790" s="106"/>
      <c r="O5790" s="111"/>
      <c r="P5790" s="111"/>
      <c r="Q5790" s="106"/>
      <c r="R5790" s="106"/>
      <c r="S5790" s="106"/>
      <c r="T5790" s="106"/>
      <c r="U5790" s="106"/>
      <c r="V5790" s="106"/>
      <c r="W5790" s="19"/>
      <c r="X5790" s="2"/>
      <c r="Y5790" s="4"/>
      <c r="Z5790" s="106"/>
      <c r="AA5790" s="114"/>
      <c r="AB5790" s="112"/>
      <c r="AC5790" s="178"/>
      <c r="AD5790" s="11"/>
      <c r="AE5790" s="106"/>
      <c r="AF5790" s="106"/>
      <c r="AG5790" s="106"/>
      <c r="AH5790" s="115"/>
      <c r="AI5790" s="116"/>
      <c r="AO5790" s="26"/>
      <c r="AP5790" s="26"/>
    </row>
    <row r="5791" spans="1:42" ht="15" customHeight="1" x14ac:dyDescent="0.25">
      <c r="A5791" s="105"/>
      <c r="B5791" s="106"/>
      <c r="C5791" s="2"/>
      <c r="D5791" s="2"/>
      <c r="E5791" s="106"/>
      <c r="F5791" s="107"/>
      <c r="G5791" s="108"/>
      <c r="H5791" s="109"/>
      <c r="I5791" s="109"/>
      <c r="J5791" s="110"/>
      <c r="K5791" s="117"/>
      <c r="L5791" s="178"/>
      <c r="M5791" s="178"/>
      <c r="N5791" s="106"/>
      <c r="O5791" s="111"/>
      <c r="P5791" s="111"/>
      <c r="Q5791" s="106"/>
      <c r="R5791" s="106"/>
      <c r="S5791" s="106"/>
      <c r="T5791" s="106"/>
      <c r="U5791" s="106"/>
      <c r="V5791" s="106"/>
      <c r="W5791" s="19"/>
      <c r="X5791" s="2"/>
      <c r="Y5791" s="4"/>
      <c r="Z5791" s="106"/>
      <c r="AA5791" s="114"/>
      <c r="AB5791" s="112"/>
      <c r="AC5791" s="178"/>
      <c r="AD5791" s="11"/>
      <c r="AE5791" s="106"/>
      <c r="AF5791" s="106"/>
      <c r="AG5791" s="106"/>
      <c r="AH5791" s="115"/>
      <c r="AI5791" s="116"/>
      <c r="AO5791" s="26"/>
      <c r="AP5791" s="26"/>
    </row>
    <row r="5792" spans="1:42" ht="15" customHeight="1" x14ac:dyDescent="0.25">
      <c r="A5792" s="105"/>
      <c r="B5792" s="106"/>
      <c r="C5792" s="2"/>
      <c r="D5792" s="2"/>
      <c r="E5792" s="106"/>
      <c r="F5792" s="107"/>
      <c r="G5792" s="108"/>
      <c r="H5792" s="109"/>
      <c r="I5792" s="109"/>
      <c r="J5792" s="110"/>
      <c r="K5792" s="117"/>
      <c r="L5792" s="178"/>
      <c r="M5792" s="178"/>
      <c r="N5792" s="106"/>
      <c r="O5792" s="111"/>
      <c r="P5792" s="111"/>
      <c r="Q5792" s="106"/>
      <c r="R5792" s="106"/>
      <c r="S5792" s="106"/>
      <c r="T5792" s="106"/>
      <c r="U5792" s="106"/>
      <c r="V5792" s="106"/>
      <c r="W5792" s="19"/>
      <c r="X5792" s="2"/>
      <c r="Y5792" s="4"/>
      <c r="Z5792" s="106"/>
      <c r="AA5792" s="114"/>
      <c r="AB5792" s="112"/>
      <c r="AC5792" s="178"/>
      <c r="AD5792" s="11"/>
      <c r="AE5792" s="106"/>
      <c r="AF5792" s="106"/>
      <c r="AG5792" s="106"/>
      <c r="AH5792" s="115"/>
      <c r="AI5792" s="116"/>
      <c r="AO5792" s="26"/>
      <c r="AP5792" s="26"/>
    </row>
    <row r="5793" spans="1:42" ht="15" customHeight="1" x14ac:dyDescent="0.25">
      <c r="A5793" s="105"/>
      <c r="B5793" s="106"/>
      <c r="C5793" s="2"/>
      <c r="D5793" s="2"/>
      <c r="E5793" s="106"/>
      <c r="F5793" s="107"/>
      <c r="G5793" s="108"/>
      <c r="H5793" s="109"/>
      <c r="I5793" s="109"/>
      <c r="J5793" s="110"/>
      <c r="K5793" s="117"/>
      <c r="L5793" s="178"/>
      <c r="M5793" s="178"/>
      <c r="N5793" s="106"/>
      <c r="O5793" s="111"/>
      <c r="P5793" s="111"/>
      <c r="Q5793" s="106"/>
      <c r="R5793" s="106"/>
      <c r="S5793" s="106"/>
      <c r="T5793" s="106"/>
      <c r="U5793" s="106"/>
      <c r="V5793" s="106"/>
      <c r="W5793" s="19"/>
      <c r="X5793" s="2"/>
      <c r="Y5793" s="4"/>
      <c r="Z5793" s="106"/>
      <c r="AA5793" s="114"/>
      <c r="AB5793" s="112"/>
      <c r="AC5793" s="178"/>
      <c r="AD5793" s="11"/>
      <c r="AE5793" s="106"/>
      <c r="AF5793" s="106"/>
      <c r="AG5793" s="106"/>
      <c r="AH5793" s="115"/>
      <c r="AI5793" s="116"/>
      <c r="AO5793" s="26"/>
      <c r="AP5793" s="26"/>
    </row>
    <row r="5794" spans="1:42" ht="15" customHeight="1" x14ac:dyDescent="0.25">
      <c r="A5794" s="105"/>
      <c r="B5794" s="106"/>
      <c r="C5794" s="2"/>
      <c r="D5794" s="2"/>
      <c r="E5794" s="106"/>
      <c r="F5794" s="107"/>
      <c r="G5794" s="108"/>
      <c r="H5794" s="109"/>
      <c r="I5794" s="109"/>
      <c r="J5794" s="110"/>
      <c r="K5794" s="117"/>
      <c r="L5794" s="178"/>
      <c r="M5794" s="178"/>
      <c r="N5794" s="106"/>
      <c r="O5794" s="111"/>
      <c r="P5794" s="111"/>
      <c r="Q5794" s="106"/>
      <c r="R5794" s="106"/>
      <c r="S5794" s="106"/>
      <c r="T5794" s="106"/>
      <c r="U5794" s="106"/>
      <c r="V5794" s="106"/>
      <c r="W5794" s="19"/>
      <c r="X5794" s="2"/>
      <c r="Y5794" s="4"/>
      <c r="Z5794" s="106"/>
      <c r="AA5794" s="114"/>
      <c r="AB5794" s="112"/>
      <c r="AC5794" s="178"/>
      <c r="AD5794" s="11"/>
      <c r="AE5794" s="106"/>
      <c r="AF5794" s="106"/>
      <c r="AG5794" s="106"/>
      <c r="AH5794" s="115"/>
      <c r="AI5794" s="116"/>
      <c r="AO5794" s="26"/>
      <c r="AP5794" s="26"/>
    </row>
    <row r="5795" spans="1:42" ht="15" customHeight="1" x14ac:dyDescent="0.25">
      <c r="A5795" s="105"/>
      <c r="B5795" s="106"/>
      <c r="C5795" s="2"/>
      <c r="D5795" s="2"/>
      <c r="E5795" s="106"/>
      <c r="F5795" s="107"/>
      <c r="G5795" s="108"/>
      <c r="H5795" s="109"/>
      <c r="I5795" s="109"/>
      <c r="J5795" s="110"/>
      <c r="K5795" s="117"/>
      <c r="L5795" s="178"/>
      <c r="M5795" s="178"/>
      <c r="N5795" s="106"/>
      <c r="O5795" s="111"/>
      <c r="P5795" s="111"/>
      <c r="Q5795" s="106"/>
      <c r="R5795" s="106"/>
      <c r="S5795" s="106"/>
      <c r="T5795" s="106"/>
      <c r="U5795" s="106"/>
      <c r="V5795" s="106"/>
      <c r="W5795" s="19"/>
      <c r="X5795" s="2"/>
      <c r="Y5795" s="4"/>
      <c r="Z5795" s="106"/>
      <c r="AA5795" s="114"/>
      <c r="AB5795" s="112"/>
      <c r="AC5795" s="178"/>
      <c r="AD5795" s="11"/>
      <c r="AE5795" s="106"/>
      <c r="AF5795" s="106"/>
      <c r="AG5795" s="106"/>
      <c r="AH5795" s="115"/>
      <c r="AI5795" s="116"/>
      <c r="AO5795" s="26"/>
      <c r="AP5795" s="26"/>
    </row>
    <row r="5796" spans="1:42" ht="15" customHeight="1" x14ac:dyDescent="0.25">
      <c r="A5796" s="105"/>
      <c r="B5796" s="106"/>
      <c r="C5796" s="2"/>
      <c r="D5796" s="2"/>
      <c r="E5796" s="106"/>
      <c r="F5796" s="107"/>
      <c r="G5796" s="108"/>
      <c r="H5796" s="109"/>
      <c r="I5796" s="109"/>
      <c r="J5796" s="110"/>
      <c r="K5796" s="117"/>
      <c r="L5796" s="178"/>
      <c r="M5796" s="178"/>
      <c r="N5796" s="106"/>
      <c r="O5796" s="111"/>
      <c r="P5796" s="111"/>
      <c r="Q5796" s="106"/>
      <c r="R5796" s="106"/>
      <c r="S5796" s="106"/>
      <c r="T5796" s="106"/>
      <c r="U5796" s="106"/>
      <c r="V5796" s="106"/>
      <c r="W5796" s="19"/>
      <c r="X5796" s="2"/>
      <c r="Y5796" s="4"/>
      <c r="Z5796" s="106"/>
      <c r="AA5796" s="114"/>
      <c r="AB5796" s="112"/>
      <c r="AC5796" s="178"/>
      <c r="AD5796" s="11"/>
      <c r="AE5796" s="106"/>
      <c r="AF5796" s="106"/>
      <c r="AG5796" s="106"/>
      <c r="AH5796" s="115"/>
      <c r="AI5796" s="116"/>
      <c r="AO5796" s="26"/>
      <c r="AP5796" s="26"/>
    </row>
    <row r="5797" spans="1:42" ht="15" customHeight="1" x14ac:dyDescent="0.25">
      <c r="A5797" s="105"/>
      <c r="B5797" s="106"/>
      <c r="C5797" s="2"/>
      <c r="D5797" s="2"/>
      <c r="E5797" s="106"/>
      <c r="F5797" s="107"/>
      <c r="G5797" s="108"/>
      <c r="H5797" s="109"/>
      <c r="I5797" s="109"/>
      <c r="J5797" s="110"/>
      <c r="K5797" s="117"/>
      <c r="L5797" s="178"/>
      <c r="M5797" s="178"/>
      <c r="N5797" s="106"/>
      <c r="O5797" s="111"/>
      <c r="P5797" s="111"/>
      <c r="Q5797" s="106"/>
      <c r="R5797" s="106"/>
      <c r="S5797" s="106"/>
      <c r="T5797" s="106"/>
      <c r="U5797" s="106"/>
      <c r="V5797" s="106"/>
      <c r="W5797" s="19"/>
      <c r="X5797" s="2"/>
      <c r="Y5797" s="4"/>
      <c r="Z5797" s="106"/>
      <c r="AA5797" s="114"/>
      <c r="AB5797" s="112"/>
      <c r="AC5797" s="178"/>
      <c r="AD5797" s="11"/>
      <c r="AE5797" s="106"/>
      <c r="AF5797" s="106"/>
      <c r="AG5797" s="106"/>
      <c r="AH5797" s="115"/>
      <c r="AI5797" s="116"/>
      <c r="AO5797" s="26"/>
      <c r="AP5797" s="26"/>
    </row>
    <row r="5798" spans="1:42" ht="15" customHeight="1" x14ac:dyDescent="0.25">
      <c r="A5798" s="105"/>
      <c r="B5798" s="106"/>
      <c r="C5798" s="2"/>
      <c r="D5798" s="2"/>
      <c r="E5798" s="106"/>
      <c r="F5798" s="107"/>
      <c r="G5798" s="108"/>
      <c r="H5798" s="109"/>
      <c r="I5798" s="109"/>
      <c r="J5798" s="110"/>
      <c r="K5798" s="117"/>
      <c r="L5798" s="178"/>
      <c r="M5798" s="178"/>
      <c r="N5798" s="106"/>
      <c r="O5798" s="111"/>
      <c r="P5798" s="111"/>
      <c r="Q5798" s="106"/>
      <c r="R5798" s="106"/>
      <c r="S5798" s="106"/>
      <c r="T5798" s="106"/>
      <c r="U5798" s="106"/>
      <c r="V5798" s="106"/>
      <c r="W5798" s="19"/>
      <c r="X5798" s="2"/>
      <c r="Y5798" s="4"/>
      <c r="Z5798" s="106"/>
      <c r="AA5798" s="114"/>
      <c r="AB5798" s="112"/>
      <c r="AC5798" s="178"/>
      <c r="AD5798" s="11"/>
      <c r="AE5798" s="106"/>
      <c r="AF5798" s="106"/>
      <c r="AG5798" s="106"/>
      <c r="AH5798" s="115"/>
      <c r="AI5798" s="116"/>
      <c r="AO5798" s="26"/>
      <c r="AP5798" s="26"/>
    </row>
    <row r="5799" spans="1:42" ht="15" customHeight="1" x14ac:dyDescent="0.25">
      <c r="A5799" s="105"/>
      <c r="B5799" s="106"/>
      <c r="C5799" s="2"/>
      <c r="D5799" s="2"/>
      <c r="E5799" s="106"/>
      <c r="F5799" s="107"/>
      <c r="G5799" s="108"/>
      <c r="H5799" s="109"/>
      <c r="I5799" s="109"/>
      <c r="J5799" s="110"/>
      <c r="K5799" s="117"/>
      <c r="L5799" s="178"/>
      <c r="M5799" s="178"/>
      <c r="N5799" s="106"/>
      <c r="O5799" s="111"/>
      <c r="P5799" s="111"/>
      <c r="Q5799" s="106"/>
      <c r="R5799" s="106"/>
      <c r="S5799" s="106"/>
      <c r="T5799" s="106"/>
      <c r="U5799" s="106"/>
      <c r="V5799" s="106"/>
      <c r="W5799" s="19"/>
      <c r="X5799" s="2"/>
      <c r="Y5799" s="4"/>
      <c r="Z5799" s="106"/>
      <c r="AA5799" s="114"/>
      <c r="AB5799" s="112"/>
      <c r="AC5799" s="178"/>
      <c r="AD5799" s="11"/>
      <c r="AE5799" s="106"/>
      <c r="AF5799" s="106"/>
      <c r="AG5799" s="106"/>
      <c r="AH5799" s="115"/>
      <c r="AI5799" s="116"/>
      <c r="AO5799" s="26"/>
      <c r="AP5799" s="26"/>
    </row>
    <row r="5800" spans="1:42" ht="15" customHeight="1" x14ac:dyDescent="0.25">
      <c r="A5800" s="105"/>
      <c r="B5800" s="106"/>
      <c r="C5800" s="2"/>
      <c r="D5800" s="2"/>
      <c r="E5800" s="106"/>
      <c r="F5800" s="107"/>
      <c r="G5800" s="108"/>
      <c r="H5800" s="109"/>
      <c r="I5800" s="109"/>
      <c r="J5800" s="110"/>
      <c r="K5800" s="117"/>
      <c r="L5800" s="178"/>
      <c r="M5800" s="178"/>
      <c r="N5800" s="106"/>
      <c r="O5800" s="111"/>
      <c r="P5800" s="111"/>
      <c r="Q5800" s="106"/>
      <c r="R5800" s="106"/>
      <c r="S5800" s="106"/>
      <c r="T5800" s="106"/>
      <c r="U5800" s="106"/>
      <c r="V5800" s="106"/>
      <c r="W5800" s="19"/>
      <c r="X5800" s="2"/>
      <c r="Y5800" s="4"/>
      <c r="Z5800" s="106"/>
      <c r="AA5800" s="114"/>
      <c r="AB5800" s="112"/>
      <c r="AC5800" s="178"/>
      <c r="AD5800" s="11"/>
      <c r="AE5800" s="106"/>
      <c r="AF5800" s="106"/>
      <c r="AG5800" s="106"/>
      <c r="AH5800" s="115"/>
      <c r="AI5800" s="116"/>
      <c r="AO5800" s="26"/>
      <c r="AP5800" s="26"/>
    </row>
    <row r="5801" spans="1:42" ht="15" customHeight="1" x14ac:dyDescent="0.25">
      <c r="A5801" s="105"/>
      <c r="B5801" s="106"/>
      <c r="C5801" s="2"/>
      <c r="D5801" s="2"/>
      <c r="E5801" s="106"/>
      <c r="F5801" s="107"/>
      <c r="G5801" s="108"/>
      <c r="H5801" s="109"/>
      <c r="I5801" s="109"/>
      <c r="J5801" s="110"/>
      <c r="K5801" s="117"/>
      <c r="L5801" s="178"/>
      <c r="M5801" s="178"/>
      <c r="N5801" s="106"/>
      <c r="O5801" s="111"/>
      <c r="P5801" s="111"/>
      <c r="Q5801" s="106"/>
      <c r="R5801" s="106"/>
      <c r="S5801" s="106"/>
      <c r="T5801" s="106"/>
      <c r="U5801" s="106"/>
      <c r="V5801" s="106"/>
      <c r="W5801" s="19"/>
      <c r="X5801" s="2"/>
      <c r="Y5801" s="4"/>
      <c r="Z5801" s="106"/>
      <c r="AA5801" s="114"/>
      <c r="AB5801" s="112"/>
      <c r="AC5801" s="178"/>
      <c r="AD5801" s="11"/>
      <c r="AE5801" s="106"/>
      <c r="AF5801" s="106"/>
      <c r="AG5801" s="106"/>
      <c r="AH5801" s="115"/>
      <c r="AI5801" s="116"/>
      <c r="AO5801" s="26"/>
      <c r="AP5801" s="26"/>
    </row>
    <row r="5802" spans="1:42" ht="15" customHeight="1" x14ac:dyDescent="0.25">
      <c r="A5802" s="105"/>
      <c r="B5802" s="106"/>
      <c r="C5802" s="2"/>
      <c r="D5802" s="2"/>
      <c r="E5802" s="106"/>
      <c r="F5802" s="107"/>
      <c r="G5802" s="108"/>
      <c r="H5802" s="109"/>
      <c r="I5802" s="109"/>
      <c r="J5802" s="110"/>
      <c r="K5802" s="117"/>
      <c r="L5802" s="178"/>
      <c r="M5802" s="178"/>
      <c r="N5802" s="106"/>
      <c r="O5802" s="111"/>
      <c r="P5802" s="111"/>
      <c r="Q5802" s="106"/>
      <c r="R5802" s="106"/>
      <c r="S5802" s="106"/>
      <c r="T5802" s="106"/>
      <c r="U5802" s="106"/>
      <c r="V5802" s="106"/>
      <c r="W5802" s="19"/>
      <c r="X5802" s="2"/>
      <c r="Y5802" s="4"/>
      <c r="Z5802" s="106"/>
      <c r="AA5802" s="114"/>
      <c r="AB5802" s="112"/>
      <c r="AC5802" s="178"/>
      <c r="AD5802" s="11"/>
      <c r="AE5802" s="106"/>
      <c r="AF5802" s="106"/>
      <c r="AG5802" s="106"/>
      <c r="AH5802" s="115"/>
      <c r="AI5802" s="116"/>
      <c r="AO5802" s="26"/>
      <c r="AP5802" s="26"/>
    </row>
    <row r="5803" spans="1:42" ht="15" customHeight="1" x14ac:dyDescent="0.25">
      <c r="A5803" s="105"/>
      <c r="B5803" s="106"/>
      <c r="C5803" s="2"/>
      <c r="D5803" s="2"/>
      <c r="E5803" s="106"/>
      <c r="F5803" s="107"/>
      <c r="G5803" s="108"/>
      <c r="H5803" s="109"/>
      <c r="I5803" s="109"/>
      <c r="J5803" s="110"/>
      <c r="K5803" s="117"/>
      <c r="L5803" s="178"/>
      <c r="M5803" s="178"/>
      <c r="N5803" s="106"/>
      <c r="O5803" s="111"/>
      <c r="P5803" s="111"/>
      <c r="Q5803" s="106"/>
      <c r="R5803" s="106"/>
      <c r="S5803" s="106"/>
      <c r="T5803" s="106"/>
      <c r="U5803" s="106"/>
      <c r="V5803" s="106"/>
      <c r="W5803" s="19"/>
      <c r="X5803" s="2"/>
      <c r="Y5803" s="4"/>
      <c r="Z5803" s="106"/>
      <c r="AA5803" s="114"/>
      <c r="AB5803" s="112"/>
      <c r="AC5803" s="178"/>
      <c r="AD5803" s="11"/>
      <c r="AE5803" s="106"/>
      <c r="AF5803" s="106"/>
      <c r="AG5803" s="106"/>
      <c r="AH5803" s="115"/>
      <c r="AI5803" s="116"/>
      <c r="AO5803" s="26"/>
      <c r="AP5803" s="26"/>
    </row>
    <row r="5804" spans="1:42" ht="15" customHeight="1" x14ac:dyDescent="0.25">
      <c r="A5804" s="105"/>
      <c r="B5804" s="106"/>
      <c r="C5804" s="2"/>
      <c r="D5804" s="2"/>
      <c r="E5804" s="106"/>
      <c r="F5804" s="107"/>
      <c r="G5804" s="108"/>
      <c r="H5804" s="109"/>
      <c r="I5804" s="109"/>
      <c r="J5804" s="110"/>
      <c r="K5804" s="117"/>
      <c r="L5804" s="178"/>
      <c r="M5804" s="178"/>
      <c r="N5804" s="106"/>
      <c r="O5804" s="111"/>
      <c r="P5804" s="111"/>
      <c r="Q5804" s="106"/>
      <c r="R5804" s="106"/>
      <c r="S5804" s="106"/>
      <c r="T5804" s="106"/>
      <c r="U5804" s="106"/>
      <c r="V5804" s="106"/>
      <c r="W5804" s="19"/>
      <c r="X5804" s="2"/>
      <c r="Y5804" s="4"/>
      <c r="Z5804" s="106"/>
      <c r="AA5804" s="114"/>
      <c r="AB5804" s="112"/>
      <c r="AC5804" s="178"/>
      <c r="AD5804" s="11"/>
      <c r="AE5804" s="106"/>
      <c r="AF5804" s="106"/>
      <c r="AG5804" s="106"/>
      <c r="AH5804" s="115"/>
      <c r="AI5804" s="116"/>
      <c r="AO5804" s="26"/>
      <c r="AP5804" s="26"/>
    </row>
    <row r="5805" spans="1:42" ht="15" customHeight="1" x14ac:dyDescent="0.25">
      <c r="A5805" s="105"/>
      <c r="B5805" s="106"/>
      <c r="C5805" s="2"/>
      <c r="D5805" s="2"/>
      <c r="E5805" s="106"/>
      <c r="F5805" s="107"/>
      <c r="G5805" s="108"/>
      <c r="H5805" s="109"/>
      <c r="I5805" s="109"/>
      <c r="J5805" s="110"/>
      <c r="K5805" s="117"/>
      <c r="L5805" s="178"/>
      <c r="M5805" s="178"/>
      <c r="N5805" s="106"/>
      <c r="O5805" s="111"/>
      <c r="P5805" s="111"/>
      <c r="Q5805" s="106"/>
      <c r="R5805" s="106"/>
      <c r="S5805" s="106"/>
      <c r="T5805" s="106"/>
      <c r="U5805" s="106"/>
      <c r="V5805" s="106"/>
      <c r="W5805" s="19"/>
      <c r="X5805" s="2"/>
      <c r="Y5805" s="4"/>
      <c r="Z5805" s="106"/>
      <c r="AA5805" s="114"/>
      <c r="AB5805" s="112"/>
      <c r="AC5805" s="178"/>
      <c r="AD5805" s="11"/>
      <c r="AE5805" s="106"/>
      <c r="AF5805" s="106"/>
      <c r="AG5805" s="106"/>
      <c r="AH5805" s="115"/>
      <c r="AI5805" s="116"/>
      <c r="AO5805" s="26"/>
      <c r="AP5805" s="26"/>
    </row>
    <row r="5806" spans="1:42" ht="15" customHeight="1" x14ac:dyDescent="0.25">
      <c r="A5806" s="105"/>
      <c r="B5806" s="106"/>
      <c r="C5806" s="2"/>
      <c r="D5806" s="2"/>
      <c r="E5806" s="106"/>
      <c r="F5806" s="107"/>
      <c r="G5806" s="108"/>
      <c r="H5806" s="109"/>
      <c r="I5806" s="109"/>
      <c r="J5806" s="110"/>
      <c r="K5806" s="117"/>
      <c r="L5806" s="178"/>
      <c r="M5806" s="178"/>
      <c r="N5806" s="106"/>
      <c r="O5806" s="111"/>
      <c r="P5806" s="111"/>
      <c r="Q5806" s="106"/>
      <c r="R5806" s="106"/>
      <c r="S5806" s="106"/>
      <c r="T5806" s="106"/>
      <c r="U5806" s="106"/>
      <c r="V5806" s="106"/>
      <c r="W5806" s="19"/>
      <c r="X5806" s="2"/>
      <c r="Y5806" s="4"/>
      <c r="Z5806" s="106"/>
      <c r="AA5806" s="114"/>
      <c r="AB5806" s="112"/>
      <c r="AC5806" s="178"/>
      <c r="AD5806" s="11"/>
      <c r="AE5806" s="106"/>
      <c r="AF5806" s="106"/>
      <c r="AG5806" s="106"/>
      <c r="AH5806" s="115"/>
      <c r="AI5806" s="116"/>
      <c r="AO5806" s="26"/>
      <c r="AP5806" s="26"/>
    </row>
    <row r="5807" spans="1:42" ht="15" customHeight="1" x14ac:dyDescent="0.25">
      <c r="A5807" s="105"/>
      <c r="B5807" s="106"/>
      <c r="C5807" s="2"/>
      <c r="D5807" s="2"/>
      <c r="E5807" s="106"/>
      <c r="F5807" s="107"/>
      <c r="G5807" s="108"/>
      <c r="H5807" s="109"/>
      <c r="I5807" s="109"/>
      <c r="J5807" s="110"/>
      <c r="K5807" s="117"/>
      <c r="L5807" s="178"/>
      <c r="M5807" s="178"/>
      <c r="N5807" s="106"/>
      <c r="O5807" s="111"/>
      <c r="P5807" s="111"/>
      <c r="Q5807" s="106"/>
      <c r="R5807" s="106"/>
      <c r="S5807" s="106"/>
      <c r="T5807" s="106"/>
      <c r="U5807" s="106"/>
      <c r="V5807" s="106"/>
      <c r="W5807" s="19"/>
      <c r="X5807" s="2"/>
      <c r="Y5807" s="4"/>
      <c r="Z5807" s="106"/>
      <c r="AA5807" s="114"/>
      <c r="AB5807" s="112"/>
      <c r="AC5807" s="178"/>
      <c r="AD5807" s="11"/>
      <c r="AE5807" s="106"/>
      <c r="AF5807" s="106"/>
      <c r="AG5807" s="106"/>
      <c r="AH5807" s="115"/>
      <c r="AI5807" s="116"/>
      <c r="AO5807" s="26"/>
      <c r="AP5807" s="26"/>
    </row>
    <row r="5808" spans="1:42" ht="15" customHeight="1" x14ac:dyDescent="0.25">
      <c r="A5808" s="105"/>
      <c r="B5808" s="106"/>
      <c r="C5808" s="2"/>
      <c r="D5808" s="2"/>
      <c r="E5808" s="106"/>
      <c r="F5808" s="107"/>
      <c r="G5808" s="108"/>
      <c r="H5808" s="109"/>
      <c r="I5808" s="109"/>
      <c r="J5808" s="110"/>
      <c r="K5808" s="117"/>
      <c r="L5808" s="178"/>
      <c r="M5808" s="178"/>
      <c r="N5808" s="106"/>
      <c r="O5808" s="111"/>
      <c r="P5808" s="111"/>
      <c r="Q5808" s="106"/>
      <c r="R5808" s="106"/>
      <c r="S5808" s="106"/>
      <c r="T5808" s="106"/>
      <c r="U5808" s="106"/>
      <c r="V5808" s="106"/>
      <c r="W5808" s="19"/>
      <c r="X5808" s="2"/>
      <c r="Y5808" s="4"/>
      <c r="Z5808" s="106"/>
      <c r="AA5808" s="114"/>
      <c r="AB5808" s="112"/>
      <c r="AC5808" s="178"/>
      <c r="AD5808" s="11"/>
      <c r="AE5808" s="106"/>
      <c r="AF5808" s="106"/>
      <c r="AG5808" s="106"/>
      <c r="AH5808" s="115"/>
      <c r="AI5808" s="116"/>
      <c r="AO5808" s="26"/>
      <c r="AP5808" s="26"/>
    </row>
    <row r="5809" spans="1:42" ht="15" customHeight="1" x14ac:dyDescent="0.25">
      <c r="A5809" s="105"/>
      <c r="B5809" s="106"/>
      <c r="C5809" s="2"/>
      <c r="D5809" s="2"/>
      <c r="E5809" s="106"/>
      <c r="F5809" s="107"/>
      <c r="G5809" s="108"/>
      <c r="H5809" s="109"/>
      <c r="I5809" s="109"/>
      <c r="J5809" s="110"/>
      <c r="K5809" s="117"/>
      <c r="L5809" s="178"/>
      <c r="M5809" s="178"/>
      <c r="N5809" s="106"/>
      <c r="O5809" s="111"/>
      <c r="P5809" s="111"/>
      <c r="Q5809" s="106"/>
      <c r="R5809" s="106"/>
      <c r="S5809" s="106"/>
      <c r="T5809" s="106"/>
      <c r="U5809" s="106"/>
      <c r="V5809" s="106"/>
      <c r="W5809" s="19"/>
      <c r="X5809" s="2"/>
      <c r="Y5809" s="4"/>
      <c r="Z5809" s="106"/>
      <c r="AA5809" s="114"/>
      <c r="AB5809" s="112"/>
      <c r="AC5809" s="178"/>
      <c r="AD5809" s="11"/>
      <c r="AE5809" s="106"/>
      <c r="AF5809" s="106"/>
      <c r="AG5809" s="106"/>
      <c r="AH5809" s="115"/>
      <c r="AI5809" s="116"/>
      <c r="AO5809" s="26"/>
      <c r="AP5809" s="26"/>
    </row>
    <row r="5810" spans="1:42" ht="15" customHeight="1" x14ac:dyDescent="0.25">
      <c r="A5810" s="105"/>
      <c r="B5810" s="106"/>
      <c r="C5810" s="2"/>
      <c r="D5810" s="2"/>
      <c r="E5810" s="106"/>
      <c r="F5810" s="107"/>
      <c r="G5810" s="108"/>
      <c r="H5810" s="109"/>
      <c r="I5810" s="109"/>
      <c r="J5810" s="110"/>
      <c r="K5810" s="117"/>
      <c r="L5810" s="178"/>
      <c r="M5810" s="178"/>
      <c r="N5810" s="106"/>
      <c r="O5810" s="111"/>
      <c r="P5810" s="111"/>
      <c r="Q5810" s="106"/>
      <c r="R5810" s="106"/>
      <c r="S5810" s="106"/>
      <c r="T5810" s="106"/>
      <c r="U5810" s="106"/>
      <c r="V5810" s="106"/>
      <c r="W5810" s="19"/>
      <c r="X5810" s="2"/>
      <c r="Y5810" s="4"/>
      <c r="Z5810" s="106"/>
      <c r="AA5810" s="114"/>
      <c r="AB5810" s="112"/>
      <c r="AC5810" s="178"/>
      <c r="AD5810" s="11"/>
      <c r="AE5810" s="106"/>
      <c r="AF5810" s="106"/>
      <c r="AG5810" s="106"/>
      <c r="AH5810" s="115"/>
      <c r="AI5810" s="116"/>
      <c r="AO5810" s="26"/>
      <c r="AP5810" s="26"/>
    </row>
    <row r="5811" spans="1:42" ht="15" customHeight="1" x14ac:dyDescent="0.25">
      <c r="A5811" s="105"/>
      <c r="B5811" s="106"/>
      <c r="C5811" s="2"/>
      <c r="D5811" s="2"/>
      <c r="E5811" s="106"/>
      <c r="F5811" s="107"/>
      <c r="G5811" s="108"/>
      <c r="H5811" s="109"/>
      <c r="I5811" s="109"/>
      <c r="J5811" s="110"/>
      <c r="K5811" s="117"/>
      <c r="L5811" s="178"/>
      <c r="M5811" s="178"/>
      <c r="N5811" s="106"/>
      <c r="O5811" s="111"/>
      <c r="P5811" s="111"/>
      <c r="Q5811" s="106"/>
      <c r="R5811" s="106"/>
      <c r="S5811" s="106"/>
      <c r="T5811" s="106"/>
      <c r="U5811" s="106"/>
      <c r="V5811" s="106"/>
      <c r="W5811" s="19"/>
      <c r="X5811" s="2"/>
      <c r="Y5811" s="4"/>
      <c r="Z5811" s="106"/>
      <c r="AA5811" s="114"/>
      <c r="AB5811" s="112"/>
      <c r="AC5811" s="178"/>
      <c r="AD5811" s="11"/>
      <c r="AE5811" s="106"/>
      <c r="AF5811" s="106"/>
      <c r="AG5811" s="106"/>
      <c r="AH5811" s="115"/>
      <c r="AI5811" s="116"/>
      <c r="AO5811" s="26"/>
      <c r="AP5811" s="26"/>
    </row>
    <row r="5812" spans="1:42" ht="15" customHeight="1" x14ac:dyDescent="0.25">
      <c r="A5812" s="105"/>
      <c r="B5812" s="106"/>
      <c r="C5812" s="2"/>
      <c r="D5812" s="2"/>
      <c r="E5812" s="106"/>
      <c r="F5812" s="107"/>
      <c r="G5812" s="108"/>
      <c r="H5812" s="109"/>
      <c r="I5812" s="109"/>
      <c r="J5812" s="110"/>
      <c r="K5812" s="117"/>
      <c r="L5812" s="178"/>
      <c r="M5812" s="178"/>
      <c r="N5812" s="106"/>
      <c r="O5812" s="111"/>
      <c r="P5812" s="111"/>
      <c r="Q5812" s="106"/>
      <c r="R5812" s="106"/>
      <c r="S5812" s="106"/>
      <c r="T5812" s="106"/>
      <c r="U5812" s="106"/>
      <c r="V5812" s="106"/>
      <c r="W5812" s="19"/>
      <c r="X5812" s="2"/>
      <c r="Y5812" s="4"/>
      <c r="Z5812" s="106"/>
      <c r="AA5812" s="114"/>
      <c r="AB5812" s="112"/>
      <c r="AC5812" s="178"/>
      <c r="AD5812" s="11"/>
      <c r="AE5812" s="106"/>
      <c r="AF5812" s="106"/>
      <c r="AG5812" s="106"/>
      <c r="AH5812" s="115"/>
      <c r="AI5812" s="116"/>
      <c r="AO5812" s="26"/>
      <c r="AP5812" s="26"/>
    </row>
    <row r="5813" spans="1:42" ht="15" customHeight="1" x14ac:dyDescent="0.25">
      <c r="A5813" s="105"/>
      <c r="B5813" s="106"/>
      <c r="C5813" s="2"/>
      <c r="D5813" s="2"/>
      <c r="E5813" s="106"/>
      <c r="F5813" s="107"/>
      <c r="G5813" s="108"/>
      <c r="H5813" s="109"/>
      <c r="I5813" s="109"/>
      <c r="J5813" s="110"/>
      <c r="K5813" s="117"/>
      <c r="L5813" s="178"/>
      <c r="M5813" s="178"/>
      <c r="N5813" s="106"/>
      <c r="O5813" s="111"/>
      <c r="P5813" s="111"/>
      <c r="Q5813" s="106"/>
      <c r="R5813" s="106"/>
      <c r="S5813" s="106"/>
      <c r="T5813" s="106"/>
      <c r="U5813" s="106"/>
      <c r="V5813" s="106"/>
      <c r="W5813" s="19"/>
      <c r="X5813" s="2"/>
      <c r="Y5813" s="4"/>
      <c r="Z5813" s="106"/>
      <c r="AA5813" s="114"/>
      <c r="AB5813" s="112"/>
      <c r="AC5813" s="178"/>
      <c r="AD5813" s="11"/>
      <c r="AE5813" s="106"/>
      <c r="AF5813" s="106"/>
      <c r="AG5813" s="106"/>
      <c r="AH5813" s="115"/>
      <c r="AI5813" s="116"/>
      <c r="AO5813" s="26"/>
      <c r="AP5813" s="26"/>
    </row>
    <row r="5814" spans="1:42" ht="15" customHeight="1" x14ac:dyDescent="0.25">
      <c r="A5814" s="105"/>
      <c r="B5814" s="106"/>
      <c r="C5814" s="2"/>
      <c r="D5814" s="2"/>
      <c r="E5814" s="106"/>
      <c r="F5814" s="107"/>
      <c r="G5814" s="108"/>
      <c r="H5814" s="109"/>
      <c r="I5814" s="109"/>
      <c r="J5814" s="110"/>
      <c r="K5814" s="117"/>
      <c r="L5814" s="178"/>
      <c r="M5814" s="178"/>
      <c r="N5814" s="106"/>
      <c r="O5814" s="111"/>
      <c r="P5814" s="111"/>
      <c r="Q5814" s="106"/>
      <c r="R5814" s="106"/>
      <c r="S5814" s="106"/>
      <c r="T5814" s="106"/>
      <c r="U5814" s="106"/>
      <c r="V5814" s="106"/>
      <c r="W5814" s="19"/>
      <c r="X5814" s="2"/>
      <c r="Y5814" s="4"/>
      <c r="Z5814" s="106"/>
      <c r="AA5814" s="114"/>
      <c r="AB5814" s="112"/>
      <c r="AC5814" s="178"/>
      <c r="AD5814" s="11"/>
      <c r="AE5814" s="106"/>
      <c r="AF5814" s="106"/>
      <c r="AG5814" s="106"/>
      <c r="AH5814" s="115"/>
      <c r="AI5814" s="116"/>
      <c r="AO5814" s="26"/>
      <c r="AP5814" s="26"/>
    </row>
    <row r="5815" spans="1:42" ht="15" customHeight="1" x14ac:dyDescent="0.25">
      <c r="A5815" s="105"/>
      <c r="B5815" s="106"/>
      <c r="C5815" s="2"/>
      <c r="D5815" s="2"/>
      <c r="E5815" s="106"/>
      <c r="F5815" s="107"/>
      <c r="G5815" s="108"/>
      <c r="H5815" s="109"/>
      <c r="I5815" s="109"/>
      <c r="J5815" s="110"/>
      <c r="K5815" s="117"/>
      <c r="L5815" s="178"/>
      <c r="M5815" s="178"/>
      <c r="N5815" s="106"/>
      <c r="O5815" s="111"/>
      <c r="P5815" s="111"/>
      <c r="Q5815" s="106"/>
      <c r="R5815" s="106"/>
      <c r="S5815" s="106"/>
      <c r="T5815" s="106"/>
      <c r="U5815" s="106"/>
      <c r="V5815" s="106"/>
      <c r="W5815" s="19"/>
      <c r="X5815" s="2"/>
      <c r="Y5815" s="4"/>
      <c r="Z5815" s="106"/>
      <c r="AA5815" s="114"/>
      <c r="AB5815" s="112"/>
      <c r="AC5815" s="178"/>
      <c r="AD5815" s="11"/>
      <c r="AE5815" s="106"/>
      <c r="AF5815" s="106"/>
      <c r="AG5815" s="106"/>
      <c r="AH5815" s="115"/>
      <c r="AI5815" s="116"/>
      <c r="AO5815" s="26"/>
      <c r="AP5815" s="26"/>
    </row>
    <row r="5816" spans="1:42" ht="15" customHeight="1" x14ac:dyDescent="0.25">
      <c r="A5816" s="105"/>
      <c r="B5816" s="106"/>
      <c r="C5816" s="2"/>
      <c r="D5816" s="2"/>
      <c r="E5816" s="106"/>
      <c r="F5816" s="107"/>
      <c r="G5816" s="108"/>
      <c r="H5816" s="109"/>
      <c r="I5816" s="109"/>
      <c r="J5816" s="110"/>
      <c r="K5816" s="117"/>
      <c r="L5816" s="178"/>
      <c r="M5816" s="178"/>
      <c r="N5816" s="106"/>
      <c r="O5816" s="111"/>
      <c r="P5816" s="111"/>
      <c r="Q5816" s="106"/>
      <c r="R5816" s="106"/>
      <c r="S5816" s="106"/>
      <c r="T5816" s="106"/>
      <c r="U5816" s="106"/>
      <c r="V5816" s="106"/>
      <c r="W5816" s="19"/>
      <c r="X5816" s="2"/>
      <c r="Y5816" s="4"/>
      <c r="Z5816" s="106"/>
      <c r="AA5816" s="114"/>
      <c r="AB5816" s="112"/>
      <c r="AC5816" s="178"/>
      <c r="AD5816" s="11"/>
      <c r="AE5816" s="106"/>
      <c r="AF5816" s="106"/>
      <c r="AG5816" s="106"/>
      <c r="AH5816" s="115"/>
      <c r="AI5816" s="116"/>
      <c r="AO5816" s="26"/>
      <c r="AP5816" s="26"/>
    </row>
    <row r="5817" spans="1:42" ht="15" customHeight="1" x14ac:dyDescent="0.25">
      <c r="A5817" s="105"/>
      <c r="B5817" s="106"/>
      <c r="C5817" s="2"/>
      <c r="D5817" s="2"/>
      <c r="E5817" s="106"/>
      <c r="F5817" s="107"/>
      <c r="G5817" s="108"/>
      <c r="H5817" s="109"/>
      <c r="I5817" s="109"/>
      <c r="J5817" s="110"/>
      <c r="K5817" s="117"/>
      <c r="L5817" s="178"/>
      <c r="M5817" s="178"/>
      <c r="N5817" s="106"/>
      <c r="O5817" s="111"/>
      <c r="P5817" s="111"/>
      <c r="Q5817" s="106"/>
      <c r="R5817" s="106"/>
      <c r="S5817" s="106"/>
      <c r="T5817" s="106"/>
      <c r="U5817" s="106"/>
      <c r="V5817" s="106"/>
      <c r="W5817" s="19"/>
      <c r="X5817" s="2"/>
      <c r="Y5817" s="4"/>
      <c r="Z5817" s="106"/>
      <c r="AA5817" s="114"/>
      <c r="AB5817" s="112"/>
      <c r="AC5817" s="178"/>
      <c r="AD5817" s="11"/>
      <c r="AE5817" s="106"/>
      <c r="AF5817" s="106"/>
      <c r="AG5817" s="106"/>
      <c r="AH5817" s="115"/>
      <c r="AI5817" s="116"/>
      <c r="AO5817" s="26"/>
      <c r="AP5817" s="26"/>
    </row>
    <row r="5818" spans="1:42" ht="15" customHeight="1" x14ac:dyDescent="0.25">
      <c r="A5818" s="105"/>
      <c r="B5818" s="106"/>
      <c r="C5818" s="2"/>
      <c r="D5818" s="2"/>
      <c r="E5818" s="106"/>
      <c r="F5818" s="107"/>
      <c r="G5818" s="108"/>
      <c r="H5818" s="109"/>
      <c r="I5818" s="109"/>
      <c r="J5818" s="110"/>
      <c r="K5818" s="117"/>
      <c r="L5818" s="178"/>
      <c r="M5818" s="178"/>
      <c r="N5818" s="106"/>
      <c r="O5818" s="111"/>
      <c r="P5818" s="111"/>
      <c r="Q5818" s="106"/>
      <c r="R5818" s="106"/>
      <c r="S5818" s="106"/>
      <c r="T5818" s="106"/>
      <c r="U5818" s="106"/>
      <c r="V5818" s="106"/>
      <c r="W5818" s="19"/>
      <c r="X5818" s="2"/>
      <c r="Y5818" s="4"/>
      <c r="Z5818" s="106"/>
      <c r="AA5818" s="114"/>
      <c r="AB5818" s="112"/>
      <c r="AC5818" s="178"/>
      <c r="AD5818" s="11"/>
      <c r="AE5818" s="106"/>
      <c r="AF5818" s="106"/>
      <c r="AG5818" s="106"/>
      <c r="AH5818" s="115"/>
      <c r="AI5818" s="116"/>
      <c r="AO5818" s="26"/>
      <c r="AP5818" s="26"/>
    </row>
    <row r="5819" spans="1:42" ht="15" customHeight="1" x14ac:dyDescent="0.25">
      <c r="A5819" s="105"/>
      <c r="B5819" s="106"/>
      <c r="C5819" s="2"/>
      <c r="D5819" s="2"/>
      <c r="E5819" s="106"/>
      <c r="F5819" s="107"/>
      <c r="G5819" s="108"/>
      <c r="H5819" s="109"/>
      <c r="I5819" s="109"/>
      <c r="J5819" s="110"/>
      <c r="K5819" s="117"/>
      <c r="L5819" s="178"/>
      <c r="M5819" s="178"/>
      <c r="N5819" s="106"/>
      <c r="O5819" s="111"/>
      <c r="P5819" s="111"/>
      <c r="Q5819" s="106"/>
      <c r="R5819" s="106"/>
      <c r="S5819" s="106"/>
      <c r="T5819" s="106"/>
      <c r="U5819" s="106"/>
      <c r="V5819" s="106"/>
      <c r="W5819" s="19"/>
      <c r="X5819" s="2"/>
      <c r="Y5819" s="4"/>
      <c r="Z5819" s="106"/>
      <c r="AA5819" s="114"/>
      <c r="AB5819" s="112"/>
      <c r="AC5819" s="178"/>
      <c r="AD5819" s="11"/>
      <c r="AE5819" s="106"/>
      <c r="AF5819" s="106"/>
      <c r="AG5819" s="106"/>
      <c r="AH5819" s="115"/>
      <c r="AI5819" s="116"/>
      <c r="AO5819" s="26"/>
      <c r="AP5819" s="26"/>
    </row>
    <row r="5820" spans="1:42" ht="15" customHeight="1" x14ac:dyDescent="0.25">
      <c r="A5820" s="105"/>
      <c r="B5820" s="106"/>
      <c r="C5820" s="2"/>
      <c r="D5820" s="2"/>
      <c r="E5820" s="106"/>
      <c r="F5820" s="107"/>
      <c r="G5820" s="108"/>
      <c r="H5820" s="109"/>
      <c r="I5820" s="109"/>
      <c r="J5820" s="110"/>
      <c r="K5820" s="117"/>
      <c r="L5820" s="178"/>
      <c r="M5820" s="178"/>
      <c r="N5820" s="106"/>
      <c r="O5820" s="111"/>
      <c r="P5820" s="111"/>
      <c r="Q5820" s="106"/>
      <c r="R5820" s="106"/>
      <c r="S5820" s="106"/>
      <c r="T5820" s="106"/>
      <c r="U5820" s="106"/>
      <c r="V5820" s="106"/>
      <c r="W5820" s="19"/>
      <c r="X5820" s="2"/>
      <c r="Y5820" s="4"/>
      <c r="Z5820" s="106"/>
      <c r="AA5820" s="114"/>
      <c r="AB5820" s="112"/>
      <c r="AC5820" s="178"/>
      <c r="AD5820" s="11"/>
      <c r="AE5820" s="106"/>
      <c r="AF5820" s="106"/>
      <c r="AG5820" s="106"/>
      <c r="AH5820" s="115"/>
      <c r="AI5820" s="116"/>
      <c r="AO5820" s="26"/>
      <c r="AP5820" s="26"/>
    </row>
    <row r="5821" spans="1:42" ht="15" customHeight="1" x14ac:dyDescent="0.25">
      <c r="A5821" s="105"/>
      <c r="B5821" s="106"/>
      <c r="C5821" s="2"/>
      <c r="D5821" s="2"/>
      <c r="E5821" s="106"/>
      <c r="F5821" s="107"/>
      <c r="G5821" s="108"/>
      <c r="H5821" s="109"/>
      <c r="I5821" s="109"/>
      <c r="J5821" s="110"/>
      <c r="K5821" s="117"/>
      <c r="L5821" s="178"/>
      <c r="M5821" s="178"/>
      <c r="N5821" s="106"/>
      <c r="O5821" s="111"/>
      <c r="P5821" s="111"/>
      <c r="Q5821" s="106"/>
      <c r="R5821" s="106"/>
      <c r="S5821" s="106"/>
      <c r="T5821" s="106"/>
      <c r="U5821" s="106"/>
      <c r="V5821" s="106"/>
      <c r="W5821" s="19"/>
      <c r="X5821" s="2"/>
      <c r="Y5821" s="4"/>
      <c r="Z5821" s="106"/>
      <c r="AA5821" s="114"/>
      <c r="AB5821" s="112"/>
      <c r="AC5821" s="178"/>
      <c r="AD5821" s="11"/>
      <c r="AE5821" s="106"/>
      <c r="AF5821" s="106"/>
      <c r="AG5821" s="106"/>
      <c r="AH5821" s="115"/>
      <c r="AI5821" s="116"/>
      <c r="AO5821" s="26"/>
      <c r="AP5821" s="26"/>
    </row>
    <row r="5822" spans="1:42" ht="15" customHeight="1" x14ac:dyDescent="0.25">
      <c r="A5822" s="105"/>
      <c r="B5822" s="106"/>
      <c r="C5822" s="2"/>
      <c r="D5822" s="2"/>
      <c r="E5822" s="106"/>
      <c r="F5822" s="107"/>
      <c r="G5822" s="108"/>
      <c r="H5822" s="109"/>
      <c r="I5822" s="109"/>
      <c r="J5822" s="110"/>
      <c r="K5822" s="117"/>
      <c r="L5822" s="178"/>
      <c r="M5822" s="178"/>
      <c r="N5822" s="106"/>
      <c r="O5822" s="111"/>
      <c r="P5822" s="111"/>
      <c r="Q5822" s="106"/>
      <c r="R5822" s="106"/>
      <c r="S5822" s="106"/>
      <c r="T5822" s="106"/>
      <c r="U5822" s="106"/>
      <c r="V5822" s="106"/>
      <c r="W5822" s="19"/>
      <c r="X5822" s="2"/>
      <c r="Y5822" s="4"/>
      <c r="Z5822" s="106"/>
      <c r="AA5822" s="114"/>
      <c r="AB5822" s="112"/>
      <c r="AC5822" s="178"/>
      <c r="AD5822" s="11"/>
      <c r="AE5822" s="106"/>
      <c r="AF5822" s="106"/>
      <c r="AG5822" s="106"/>
      <c r="AH5822" s="115"/>
      <c r="AI5822" s="116"/>
      <c r="AO5822" s="26"/>
      <c r="AP5822" s="26"/>
    </row>
    <row r="5823" spans="1:42" ht="15" customHeight="1" x14ac:dyDescent="0.25">
      <c r="A5823" s="105"/>
      <c r="B5823" s="106"/>
      <c r="C5823" s="2"/>
      <c r="D5823" s="2"/>
      <c r="E5823" s="106"/>
      <c r="F5823" s="107"/>
      <c r="G5823" s="108"/>
      <c r="H5823" s="109"/>
      <c r="I5823" s="109"/>
      <c r="J5823" s="110"/>
      <c r="K5823" s="117"/>
      <c r="L5823" s="178"/>
      <c r="M5823" s="178"/>
      <c r="N5823" s="106"/>
      <c r="O5823" s="111"/>
      <c r="P5823" s="111"/>
      <c r="Q5823" s="106"/>
      <c r="R5823" s="106"/>
      <c r="S5823" s="106"/>
      <c r="T5823" s="106"/>
      <c r="U5823" s="106"/>
      <c r="V5823" s="106"/>
      <c r="W5823" s="19"/>
      <c r="X5823" s="2"/>
      <c r="Y5823" s="4"/>
      <c r="Z5823" s="106"/>
      <c r="AA5823" s="114"/>
      <c r="AB5823" s="112"/>
      <c r="AC5823" s="178"/>
      <c r="AD5823" s="11"/>
      <c r="AE5823" s="106"/>
      <c r="AF5823" s="106"/>
      <c r="AG5823" s="106"/>
      <c r="AH5823" s="115"/>
      <c r="AI5823" s="116"/>
      <c r="AO5823" s="26"/>
      <c r="AP5823" s="26"/>
    </row>
    <row r="5824" spans="1:42" ht="15" customHeight="1" x14ac:dyDescent="0.25">
      <c r="A5824" s="105"/>
      <c r="B5824" s="106"/>
      <c r="C5824" s="2"/>
      <c r="D5824" s="2"/>
      <c r="E5824" s="106"/>
      <c r="F5824" s="107"/>
      <c r="G5824" s="108"/>
      <c r="H5824" s="109"/>
      <c r="I5824" s="109"/>
      <c r="J5824" s="110"/>
      <c r="K5824" s="117"/>
      <c r="L5824" s="178"/>
      <c r="M5824" s="178"/>
      <c r="N5824" s="106"/>
      <c r="O5824" s="111"/>
      <c r="P5824" s="111"/>
      <c r="Q5824" s="106"/>
      <c r="R5824" s="106"/>
      <c r="S5824" s="106"/>
      <c r="T5824" s="106"/>
      <c r="U5824" s="106"/>
      <c r="V5824" s="106"/>
      <c r="W5824" s="19"/>
      <c r="X5824" s="2"/>
      <c r="Y5824" s="4"/>
      <c r="Z5824" s="106"/>
      <c r="AA5824" s="114"/>
      <c r="AB5824" s="112"/>
      <c r="AC5824" s="178"/>
      <c r="AD5824" s="11"/>
      <c r="AE5824" s="106"/>
      <c r="AF5824" s="106"/>
      <c r="AG5824" s="106"/>
      <c r="AH5824" s="115"/>
      <c r="AI5824" s="116"/>
      <c r="AO5824" s="26"/>
      <c r="AP5824" s="26"/>
    </row>
    <row r="5825" spans="1:42" ht="15" customHeight="1" x14ac:dyDescent="0.25">
      <c r="A5825" s="105"/>
      <c r="B5825" s="106"/>
      <c r="C5825" s="2"/>
      <c r="D5825" s="2"/>
      <c r="E5825" s="106"/>
      <c r="F5825" s="107"/>
      <c r="G5825" s="108"/>
      <c r="H5825" s="109"/>
      <c r="I5825" s="109"/>
      <c r="J5825" s="110"/>
      <c r="K5825" s="117"/>
      <c r="L5825" s="178"/>
      <c r="M5825" s="178"/>
      <c r="N5825" s="106"/>
      <c r="O5825" s="111"/>
      <c r="P5825" s="111"/>
      <c r="Q5825" s="106"/>
      <c r="R5825" s="106"/>
      <c r="S5825" s="106"/>
      <c r="T5825" s="106"/>
      <c r="U5825" s="106"/>
      <c r="V5825" s="106"/>
      <c r="W5825" s="19"/>
      <c r="X5825" s="2"/>
      <c r="Y5825" s="4"/>
      <c r="Z5825" s="106"/>
      <c r="AA5825" s="114"/>
      <c r="AB5825" s="112"/>
      <c r="AC5825" s="178"/>
      <c r="AD5825" s="11"/>
      <c r="AE5825" s="106"/>
      <c r="AF5825" s="106"/>
      <c r="AG5825" s="106"/>
      <c r="AH5825" s="115"/>
      <c r="AI5825" s="116"/>
      <c r="AO5825" s="26"/>
      <c r="AP5825" s="26"/>
    </row>
    <row r="5826" spans="1:42" ht="15" customHeight="1" x14ac:dyDescent="0.25">
      <c r="A5826" s="105"/>
      <c r="B5826" s="106"/>
      <c r="C5826" s="2"/>
      <c r="D5826" s="2"/>
      <c r="E5826" s="106"/>
      <c r="F5826" s="107"/>
      <c r="G5826" s="108"/>
      <c r="H5826" s="109"/>
      <c r="I5826" s="109"/>
      <c r="J5826" s="110"/>
      <c r="K5826" s="117"/>
      <c r="L5826" s="178"/>
      <c r="M5826" s="178"/>
      <c r="N5826" s="106"/>
      <c r="O5826" s="111"/>
      <c r="P5826" s="111"/>
      <c r="Q5826" s="106"/>
      <c r="R5826" s="106"/>
      <c r="S5826" s="106"/>
      <c r="T5826" s="106"/>
      <c r="U5826" s="106"/>
      <c r="V5826" s="106"/>
      <c r="W5826" s="19"/>
      <c r="X5826" s="2"/>
      <c r="Y5826" s="4"/>
      <c r="Z5826" s="106"/>
      <c r="AA5826" s="114"/>
      <c r="AB5826" s="112"/>
      <c r="AC5826" s="178"/>
      <c r="AD5826" s="11"/>
      <c r="AE5826" s="106"/>
      <c r="AF5826" s="106"/>
      <c r="AG5826" s="106"/>
      <c r="AH5826" s="115"/>
      <c r="AI5826" s="116"/>
      <c r="AO5826" s="26"/>
      <c r="AP5826" s="26"/>
    </row>
    <row r="5827" spans="1:42" ht="15" customHeight="1" x14ac:dyDescent="0.25">
      <c r="A5827" s="105"/>
      <c r="B5827" s="106"/>
      <c r="C5827" s="2"/>
      <c r="D5827" s="2"/>
      <c r="E5827" s="106"/>
      <c r="F5827" s="107"/>
      <c r="G5827" s="108"/>
      <c r="H5827" s="109"/>
      <c r="I5827" s="109"/>
      <c r="J5827" s="110"/>
      <c r="K5827" s="117"/>
      <c r="L5827" s="178"/>
      <c r="M5827" s="178"/>
      <c r="N5827" s="106"/>
      <c r="O5827" s="111"/>
      <c r="P5827" s="111"/>
      <c r="Q5827" s="106"/>
      <c r="R5827" s="106"/>
      <c r="S5827" s="106"/>
      <c r="T5827" s="106"/>
      <c r="U5827" s="106"/>
      <c r="V5827" s="106"/>
      <c r="W5827" s="19"/>
      <c r="X5827" s="2"/>
      <c r="Y5827" s="4"/>
      <c r="Z5827" s="106"/>
      <c r="AA5827" s="114"/>
      <c r="AB5827" s="112"/>
      <c r="AC5827" s="178"/>
      <c r="AD5827" s="11"/>
      <c r="AE5827" s="106"/>
      <c r="AF5827" s="106"/>
      <c r="AG5827" s="106"/>
      <c r="AH5827" s="115"/>
      <c r="AI5827" s="116"/>
      <c r="AO5827" s="26"/>
      <c r="AP5827" s="26"/>
    </row>
    <row r="5828" spans="1:42" ht="15" customHeight="1" x14ac:dyDescent="0.25">
      <c r="A5828" s="105"/>
      <c r="B5828" s="106"/>
      <c r="C5828" s="2"/>
      <c r="D5828" s="2"/>
      <c r="E5828" s="106"/>
      <c r="F5828" s="107"/>
      <c r="G5828" s="108"/>
      <c r="H5828" s="109"/>
      <c r="I5828" s="109"/>
      <c r="J5828" s="110"/>
      <c r="K5828" s="117"/>
      <c r="L5828" s="178"/>
      <c r="M5828" s="178"/>
      <c r="N5828" s="106"/>
      <c r="O5828" s="111"/>
      <c r="P5828" s="111"/>
      <c r="Q5828" s="106"/>
      <c r="R5828" s="106"/>
      <c r="S5828" s="106"/>
      <c r="T5828" s="106"/>
      <c r="U5828" s="106"/>
      <c r="V5828" s="106"/>
      <c r="W5828" s="19"/>
      <c r="X5828" s="2"/>
      <c r="Y5828" s="4"/>
      <c r="Z5828" s="106"/>
      <c r="AA5828" s="114"/>
      <c r="AB5828" s="112"/>
      <c r="AC5828" s="178"/>
      <c r="AD5828" s="11"/>
      <c r="AE5828" s="106"/>
      <c r="AF5828" s="106"/>
      <c r="AG5828" s="106"/>
      <c r="AH5828" s="115"/>
      <c r="AI5828" s="116"/>
      <c r="AO5828" s="26"/>
      <c r="AP5828" s="26"/>
    </row>
    <row r="5829" spans="1:42" ht="15" customHeight="1" x14ac:dyDescent="0.25">
      <c r="A5829" s="105"/>
      <c r="B5829" s="106"/>
      <c r="C5829" s="2"/>
      <c r="D5829" s="2"/>
      <c r="E5829" s="106"/>
      <c r="F5829" s="107"/>
      <c r="G5829" s="108"/>
      <c r="H5829" s="109"/>
      <c r="I5829" s="109"/>
      <c r="J5829" s="110"/>
      <c r="K5829" s="117"/>
      <c r="L5829" s="178"/>
      <c r="M5829" s="178"/>
      <c r="N5829" s="106"/>
      <c r="O5829" s="111"/>
      <c r="P5829" s="111"/>
      <c r="Q5829" s="106"/>
      <c r="R5829" s="106"/>
      <c r="S5829" s="106"/>
      <c r="T5829" s="106"/>
      <c r="U5829" s="106"/>
      <c r="V5829" s="106"/>
      <c r="W5829" s="19"/>
      <c r="X5829" s="2"/>
      <c r="Y5829" s="4"/>
      <c r="Z5829" s="106"/>
      <c r="AA5829" s="114"/>
      <c r="AB5829" s="112"/>
      <c r="AC5829" s="178"/>
      <c r="AD5829" s="11"/>
      <c r="AE5829" s="106"/>
      <c r="AF5829" s="106"/>
      <c r="AG5829" s="106"/>
      <c r="AH5829" s="115"/>
      <c r="AI5829" s="116"/>
      <c r="AO5829" s="26"/>
      <c r="AP5829" s="26"/>
    </row>
    <row r="5830" spans="1:42" ht="15" customHeight="1" x14ac:dyDescent="0.25">
      <c r="A5830" s="105"/>
      <c r="B5830" s="106"/>
      <c r="C5830" s="2"/>
      <c r="D5830" s="2"/>
      <c r="E5830" s="106"/>
      <c r="F5830" s="107"/>
      <c r="G5830" s="108"/>
      <c r="H5830" s="109"/>
      <c r="I5830" s="109"/>
      <c r="J5830" s="110"/>
      <c r="K5830" s="117"/>
      <c r="L5830" s="178"/>
      <c r="M5830" s="178"/>
      <c r="N5830" s="106"/>
      <c r="O5830" s="111"/>
      <c r="P5830" s="111"/>
      <c r="Q5830" s="106"/>
      <c r="R5830" s="106"/>
      <c r="S5830" s="106"/>
      <c r="T5830" s="106"/>
      <c r="U5830" s="106"/>
      <c r="V5830" s="106"/>
      <c r="W5830" s="19"/>
      <c r="X5830" s="2"/>
      <c r="Y5830" s="4"/>
      <c r="Z5830" s="106"/>
      <c r="AA5830" s="114"/>
      <c r="AB5830" s="112"/>
      <c r="AC5830" s="178"/>
      <c r="AD5830" s="11"/>
      <c r="AE5830" s="106"/>
      <c r="AF5830" s="106"/>
      <c r="AG5830" s="106"/>
      <c r="AH5830" s="115"/>
      <c r="AI5830" s="116"/>
      <c r="AO5830" s="26"/>
      <c r="AP5830" s="26"/>
    </row>
    <row r="5831" spans="1:42" ht="15" customHeight="1" x14ac:dyDescent="0.25">
      <c r="A5831" s="105"/>
      <c r="B5831" s="106"/>
      <c r="C5831" s="2"/>
      <c r="D5831" s="2"/>
      <c r="E5831" s="106"/>
      <c r="F5831" s="107"/>
      <c r="G5831" s="108"/>
      <c r="H5831" s="109"/>
      <c r="I5831" s="109"/>
      <c r="J5831" s="110"/>
      <c r="K5831" s="117"/>
      <c r="L5831" s="178"/>
      <c r="M5831" s="178"/>
      <c r="N5831" s="106"/>
      <c r="O5831" s="111"/>
      <c r="P5831" s="111"/>
      <c r="Q5831" s="106"/>
      <c r="R5831" s="106"/>
      <c r="S5831" s="106"/>
      <c r="T5831" s="106"/>
      <c r="U5831" s="106"/>
      <c r="V5831" s="106"/>
      <c r="W5831" s="19"/>
      <c r="X5831" s="2"/>
      <c r="Y5831" s="4"/>
      <c r="Z5831" s="106"/>
      <c r="AA5831" s="114"/>
      <c r="AB5831" s="112"/>
      <c r="AC5831" s="178"/>
      <c r="AD5831" s="11"/>
      <c r="AE5831" s="106"/>
      <c r="AF5831" s="106"/>
      <c r="AG5831" s="106"/>
      <c r="AH5831" s="115"/>
      <c r="AI5831" s="116"/>
      <c r="AO5831" s="26"/>
      <c r="AP5831" s="26"/>
    </row>
    <row r="5832" spans="1:42" ht="15" customHeight="1" x14ac:dyDescent="0.25">
      <c r="A5832" s="105"/>
      <c r="B5832" s="106"/>
      <c r="C5832" s="2"/>
      <c r="D5832" s="2"/>
      <c r="E5832" s="106"/>
      <c r="F5832" s="107"/>
      <c r="G5832" s="108"/>
      <c r="H5832" s="109"/>
      <c r="I5832" s="109"/>
      <c r="J5832" s="110"/>
      <c r="K5832" s="117"/>
      <c r="L5832" s="178"/>
      <c r="M5832" s="178"/>
      <c r="N5832" s="106"/>
      <c r="O5832" s="111"/>
      <c r="P5832" s="111"/>
      <c r="Q5832" s="106"/>
      <c r="R5832" s="106"/>
      <c r="S5832" s="106"/>
      <c r="T5832" s="106"/>
      <c r="U5832" s="106"/>
      <c r="V5832" s="106"/>
      <c r="W5832" s="19"/>
      <c r="X5832" s="2"/>
      <c r="Y5832" s="4"/>
      <c r="Z5832" s="106"/>
      <c r="AA5832" s="114"/>
      <c r="AB5832" s="112"/>
      <c r="AC5832" s="178"/>
      <c r="AD5832" s="11"/>
      <c r="AE5832" s="106"/>
      <c r="AF5832" s="106"/>
      <c r="AG5832" s="106"/>
      <c r="AH5832" s="115"/>
      <c r="AI5832" s="116"/>
      <c r="AO5832" s="26"/>
      <c r="AP5832" s="26"/>
    </row>
    <row r="5833" spans="1:42" ht="15" customHeight="1" x14ac:dyDescent="0.25">
      <c r="A5833" s="105"/>
      <c r="B5833" s="106"/>
      <c r="C5833" s="2"/>
      <c r="D5833" s="2"/>
      <c r="E5833" s="106"/>
      <c r="F5833" s="107"/>
      <c r="G5833" s="108"/>
      <c r="H5833" s="109"/>
      <c r="I5833" s="109"/>
      <c r="J5833" s="110"/>
      <c r="K5833" s="117"/>
      <c r="L5833" s="178"/>
      <c r="M5833" s="178"/>
      <c r="N5833" s="106"/>
      <c r="O5833" s="111"/>
      <c r="P5833" s="111"/>
      <c r="Q5833" s="106"/>
      <c r="R5833" s="106"/>
      <c r="S5833" s="106"/>
      <c r="T5833" s="106"/>
      <c r="U5833" s="106"/>
      <c r="V5833" s="106"/>
      <c r="W5833" s="19"/>
      <c r="X5833" s="2"/>
      <c r="Y5833" s="4"/>
      <c r="Z5833" s="106"/>
      <c r="AA5833" s="114"/>
      <c r="AB5833" s="112"/>
      <c r="AC5833" s="178"/>
      <c r="AD5833" s="11"/>
      <c r="AE5833" s="106"/>
      <c r="AF5833" s="106"/>
      <c r="AG5833" s="106"/>
      <c r="AH5833" s="115"/>
      <c r="AI5833" s="116"/>
      <c r="AO5833" s="26"/>
      <c r="AP5833" s="26"/>
    </row>
    <row r="5834" spans="1:42" ht="15" customHeight="1" x14ac:dyDescent="0.25">
      <c r="A5834" s="105"/>
      <c r="B5834" s="106"/>
      <c r="C5834" s="2"/>
      <c r="D5834" s="2"/>
      <c r="E5834" s="106"/>
      <c r="F5834" s="107"/>
      <c r="G5834" s="108"/>
      <c r="H5834" s="109"/>
      <c r="I5834" s="109"/>
      <c r="J5834" s="110"/>
      <c r="K5834" s="117"/>
      <c r="L5834" s="178"/>
      <c r="M5834" s="178"/>
      <c r="N5834" s="106"/>
      <c r="O5834" s="111"/>
      <c r="P5834" s="111"/>
      <c r="Q5834" s="106"/>
      <c r="R5834" s="106"/>
      <c r="S5834" s="106"/>
      <c r="T5834" s="106"/>
      <c r="U5834" s="106"/>
      <c r="V5834" s="106"/>
      <c r="W5834" s="19"/>
      <c r="X5834" s="2"/>
      <c r="Y5834" s="4"/>
      <c r="Z5834" s="106"/>
      <c r="AA5834" s="114"/>
      <c r="AB5834" s="112"/>
      <c r="AC5834" s="178"/>
      <c r="AD5834" s="11"/>
      <c r="AE5834" s="106"/>
      <c r="AF5834" s="106"/>
      <c r="AG5834" s="106"/>
      <c r="AH5834" s="115"/>
      <c r="AI5834" s="116"/>
      <c r="AO5834" s="26"/>
      <c r="AP5834" s="26"/>
    </row>
    <row r="5835" spans="1:42" ht="15" customHeight="1" x14ac:dyDescent="0.25">
      <c r="A5835" s="105"/>
      <c r="B5835" s="106"/>
      <c r="C5835" s="2"/>
      <c r="D5835" s="2"/>
      <c r="E5835" s="106"/>
      <c r="F5835" s="107"/>
      <c r="G5835" s="108"/>
      <c r="H5835" s="109"/>
      <c r="I5835" s="109"/>
      <c r="J5835" s="110"/>
      <c r="K5835" s="117"/>
      <c r="L5835" s="178"/>
      <c r="M5835" s="178"/>
      <c r="N5835" s="106"/>
      <c r="O5835" s="111"/>
      <c r="P5835" s="111"/>
      <c r="Q5835" s="106"/>
      <c r="R5835" s="106"/>
      <c r="S5835" s="106"/>
      <c r="T5835" s="106"/>
      <c r="U5835" s="106"/>
      <c r="V5835" s="106"/>
      <c r="W5835" s="19"/>
      <c r="X5835" s="2"/>
      <c r="Y5835" s="4"/>
      <c r="Z5835" s="106"/>
      <c r="AA5835" s="114"/>
      <c r="AB5835" s="112"/>
      <c r="AC5835" s="178"/>
      <c r="AD5835" s="11"/>
      <c r="AE5835" s="106"/>
      <c r="AF5835" s="106"/>
      <c r="AG5835" s="106"/>
      <c r="AH5835" s="115"/>
      <c r="AI5835" s="116"/>
      <c r="AO5835" s="26"/>
      <c r="AP5835" s="26"/>
    </row>
    <row r="5836" spans="1:42" ht="15" customHeight="1" x14ac:dyDescent="0.25">
      <c r="A5836" s="105"/>
      <c r="B5836" s="106"/>
      <c r="C5836" s="2"/>
      <c r="D5836" s="2"/>
      <c r="E5836" s="106"/>
      <c r="F5836" s="107"/>
      <c r="G5836" s="108"/>
      <c r="H5836" s="109"/>
      <c r="I5836" s="109"/>
      <c r="J5836" s="110"/>
      <c r="K5836" s="117"/>
      <c r="L5836" s="178"/>
      <c r="M5836" s="178"/>
      <c r="N5836" s="106"/>
      <c r="O5836" s="111"/>
      <c r="P5836" s="111"/>
      <c r="Q5836" s="106"/>
      <c r="R5836" s="106"/>
      <c r="S5836" s="106"/>
      <c r="T5836" s="106"/>
      <c r="U5836" s="106"/>
      <c r="V5836" s="106"/>
      <c r="W5836" s="19"/>
      <c r="X5836" s="2"/>
      <c r="Y5836" s="4"/>
      <c r="Z5836" s="106"/>
      <c r="AA5836" s="114"/>
      <c r="AB5836" s="112"/>
      <c r="AC5836" s="178"/>
      <c r="AD5836" s="11"/>
      <c r="AE5836" s="106"/>
      <c r="AF5836" s="106"/>
      <c r="AG5836" s="106"/>
      <c r="AH5836" s="115"/>
      <c r="AI5836" s="116"/>
      <c r="AO5836" s="26"/>
      <c r="AP5836" s="26"/>
    </row>
    <row r="5837" spans="1:42" ht="15" customHeight="1" x14ac:dyDescent="0.25">
      <c r="A5837" s="105"/>
      <c r="B5837" s="106"/>
      <c r="C5837" s="2"/>
      <c r="D5837" s="2"/>
      <c r="E5837" s="106"/>
      <c r="F5837" s="107"/>
      <c r="G5837" s="108"/>
      <c r="H5837" s="109"/>
      <c r="I5837" s="109"/>
      <c r="J5837" s="110"/>
      <c r="K5837" s="117"/>
      <c r="L5837" s="178"/>
      <c r="M5837" s="178"/>
      <c r="N5837" s="106"/>
      <c r="O5837" s="111"/>
      <c r="P5837" s="111"/>
      <c r="Q5837" s="106"/>
      <c r="R5837" s="106"/>
      <c r="S5837" s="106"/>
      <c r="T5837" s="106"/>
      <c r="U5837" s="106"/>
      <c r="V5837" s="106"/>
      <c r="W5837" s="19"/>
      <c r="X5837" s="2"/>
      <c r="Y5837" s="4"/>
      <c r="Z5837" s="106"/>
      <c r="AA5837" s="114"/>
      <c r="AB5837" s="112"/>
      <c r="AC5837" s="178"/>
      <c r="AD5837" s="11"/>
      <c r="AE5837" s="106"/>
      <c r="AF5837" s="106"/>
      <c r="AG5837" s="106"/>
      <c r="AH5837" s="115"/>
      <c r="AI5837" s="116"/>
      <c r="AO5837" s="26"/>
      <c r="AP5837" s="26"/>
    </row>
    <row r="5838" spans="1:42" ht="15" customHeight="1" x14ac:dyDescent="0.25">
      <c r="A5838" s="105"/>
      <c r="B5838" s="106"/>
      <c r="C5838" s="2"/>
      <c r="D5838" s="2"/>
      <c r="E5838" s="106"/>
      <c r="F5838" s="107"/>
      <c r="G5838" s="108"/>
      <c r="H5838" s="109"/>
      <c r="I5838" s="109"/>
      <c r="J5838" s="110"/>
      <c r="K5838" s="117"/>
      <c r="L5838" s="178"/>
      <c r="M5838" s="178"/>
      <c r="N5838" s="106"/>
      <c r="O5838" s="111"/>
      <c r="P5838" s="111"/>
      <c r="Q5838" s="106"/>
      <c r="R5838" s="106"/>
      <c r="S5838" s="106"/>
      <c r="T5838" s="106"/>
      <c r="U5838" s="106"/>
      <c r="V5838" s="106"/>
      <c r="W5838" s="19"/>
      <c r="X5838" s="2"/>
      <c r="Y5838" s="4"/>
      <c r="Z5838" s="106"/>
      <c r="AA5838" s="114"/>
      <c r="AB5838" s="112"/>
      <c r="AC5838" s="178"/>
      <c r="AD5838" s="11"/>
      <c r="AE5838" s="106"/>
      <c r="AF5838" s="106"/>
      <c r="AG5838" s="106"/>
      <c r="AH5838" s="115"/>
      <c r="AI5838" s="116"/>
      <c r="AO5838" s="26"/>
      <c r="AP5838" s="26"/>
    </row>
    <row r="5839" spans="1:42" ht="15" customHeight="1" x14ac:dyDescent="0.25">
      <c r="A5839" s="105"/>
      <c r="B5839" s="106"/>
      <c r="C5839" s="2"/>
      <c r="D5839" s="2"/>
      <c r="E5839" s="106"/>
      <c r="F5839" s="107"/>
      <c r="G5839" s="108"/>
      <c r="H5839" s="109"/>
      <c r="I5839" s="109"/>
      <c r="J5839" s="110"/>
      <c r="K5839" s="117"/>
      <c r="L5839" s="178"/>
      <c r="M5839" s="178"/>
      <c r="N5839" s="106"/>
      <c r="O5839" s="111"/>
      <c r="P5839" s="111"/>
      <c r="Q5839" s="106"/>
      <c r="R5839" s="106"/>
      <c r="S5839" s="106"/>
      <c r="T5839" s="106"/>
      <c r="U5839" s="106"/>
      <c r="V5839" s="106"/>
      <c r="W5839" s="19"/>
      <c r="X5839" s="2"/>
      <c r="Y5839" s="4"/>
      <c r="Z5839" s="106"/>
      <c r="AA5839" s="114"/>
      <c r="AB5839" s="112"/>
      <c r="AC5839" s="178"/>
      <c r="AD5839" s="11"/>
      <c r="AE5839" s="106"/>
      <c r="AF5839" s="106"/>
      <c r="AG5839" s="106"/>
      <c r="AH5839" s="115"/>
      <c r="AI5839" s="116"/>
      <c r="AO5839" s="26"/>
      <c r="AP5839" s="26"/>
    </row>
    <row r="5840" spans="1:42" ht="15" customHeight="1" x14ac:dyDescent="0.25">
      <c r="A5840" s="105"/>
      <c r="B5840" s="106"/>
      <c r="C5840" s="2"/>
      <c r="D5840" s="2"/>
      <c r="E5840" s="106"/>
      <c r="F5840" s="107"/>
      <c r="G5840" s="108"/>
      <c r="H5840" s="109"/>
      <c r="I5840" s="109"/>
      <c r="J5840" s="110"/>
      <c r="K5840" s="117"/>
      <c r="L5840" s="178"/>
      <c r="M5840" s="178"/>
      <c r="N5840" s="106"/>
      <c r="O5840" s="111"/>
      <c r="P5840" s="111"/>
      <c r="Q5840" s="106"/>
      <c r="R5840" s="106"/>
      <c r="S5840" s="106"/>
      <c r="T5840" s="106"/>
      <c r="U5840" s="106"/>
      <c r="V5840" s="106"/>
      <c r="W5840" s="19"/>
      <c r="X5840" s="2"/>
      <c r="Y5840" s="4"/>
      <c r="Z5840" s="106"/>
      <c r="AA5840" s="114"/>
      <c r="AB5840" s="112"/>
      <c r="AC5840" s="178"/>
      <c r="AD5840" s="11"/>
      <c r="AE5840" s="106"/>
      <c r="AF5840" s="106"/>
      <c r="AG5840" s="106"/>
      <c r="AH5840" s="115"/>
      <c r="AI5840" s="116"/>
      <c r="AO5840" s="26"/>
      <c r="AP5840" s="26"/>
    </row>
    <row r="5841" spans="1:42" ht="15" customHeight="1" x14ac:dyDescent="0.25">
      <c r="A5841" s="105"/>
      <c r="B5841" s="106"/>
      <c r="C5841" s="2"/>
      <c r="D5841" s="2"/>
      <c r="E5841" s="106"/>
      <c r="F5841" s="107"/>
      <c r="G5841" s="108"/>
      <c r="H5841" s="109"/>
      <c r="I5841" s="109"/>
      <c r="J5841" s="110"/>
      <c r="K5841" s="117"/>
      <c r="L5841" s="178"/>
      <c r="M5841" s="178"/>
      <c r="N5841" s="106"/>
      <c r="O5841" s="111"/>
      <c r="P5841" s="111"/>
      <c r="Q5841" s="106"/>
      <c r="R5841" s="106"/>
      <c r="S5841" s="106"/>
      <c r="T5841" s="106"/>
      <c r="U5841" s="106"/>
      <c r="V5841" s="106"/>
      <c r="W5841" s="19"/>
      <c r="X5841" s="2"/>
      <c r="Y5841" s="4"/>
      <c r="Z5841" s="106"/>
      <c r="AA5841" s="114"/>
      <c r="AB5841" s="112"/>
      <c r="AC5841" s="178"/>
      <c r="AD5841" s="11"/>
      <c r="AE5841" s="106"/>
      <c r="AF5841" s="106"/>
      <c r="AG5841" s="106"/>
      <c r="AH5841" s="115"/>
      <c r="AI5841" s="116"/>
      <c r="AO5841" s="26"/>
      <c r="AP5841" s="26"/>
    </row>
    <row r="5842" spans="1:42" ht="15" customHeight="1" x14ac:dyDescent="0.25">
      <c r="A5842" s="105"/>
      <c r="B5842" s="106"/>
      <c r="C5842" s="2"/>
      <c r="D5842" s="2"/>
      <c r="E5842" s="106"/>
      <c r="F5842" s="107"/>
      <c r="G5842" s="108"/>
      <c r="H5842" s="109"/>
      <c r="I5842" s="109"/>
      <c r="J5842" s="110"/>
      <c r="K5842" s="117"/>
      <c r="L5842" s="178"/>
      <c r="M5842" s="178"/>
      <c r="N5842" s="106"/>
      <c r="O5842" s="111"/>
      <c r="P5842" s="111"/>
      <c r="Q5842" s="106"/>
      <c r="R5842" s="106"/>
      <c r="S5842" s="106"/>
      <c r="T5842" s="106"/>
      <c r="U5842" s="106"/>
      <c r="V5842" s="106"/>
      <c r="W5842" s="19"/>
      <c r="X5842" s="2"/>
      <c r="Y5842" s="4"/>
      <c r="Z5842" s="106"/>
      <c r="AA5842" s="114"/>
      <c r="AB5842" s="112"/>
      <c r="AC5842" s="178"/>
      <c r="AD5842" s="11"/>
      <c r="AE5842" s="106"/>
      <c r="AF5842" s="106"/>
      <c r="AG5842" s="106"/>
      <c r="AH5842" s="115"/>
      <c r="AI5842" s="116"/>
      <c r="AO5842" s="26"/>
      <c r="AP5842" s="26"/>
    </row>
    <row r="5843" spans="1:42" ht="15" customHeight="1" x14ac:dyDescent="0.25">
      <c r="A5843" s="105"/>
      <c r="B5843" s="106"/>
      <c r="C5843" s="2"/>
      <c r="D5843" s="2"/>
      <c r="E5843" s="106"/>
      <c r="F5843" s="107"/>
      <c r="G5843" s="108"/>
      <c r="H5843" s="109"/>
      <c r="I5843" s="109"/>
      <c r="J5843" s="110"/>
      <c r="K5843" s="117"/>
      <c r="L5843" s="178"/>
      <c r="M5843" s="178"/>
      <c r="N5843" s="106"/>
      <c r="O5843" s="111"/>
      <c r="P5843" s="111"/>
      <c r="Q5843" s="106"/>
      <c r="R5843" s="106"/>
      <c r="S5843" s="106"/>
      <c r="T5843" s="106"/>
      <c r="U5843" s="106"/>
      <c r="V5843" s="106"/>
      <c r="W5843" s="19"/>
      <c r="X5843" s="2"/>
      <c r="Y5843" s="4"/>
      <c r="Z5843" s="106"/>
      <c r="AA5843" s="114"/>
      <c r="AB5843" s="112"/>
      <c r="AC5843" s="178"/>
      <c r="AD5843" s="11"/>
      <c r="AE5843" s="106"/>
      <c r="AF5843" s="106"/>
      <c r="AG5843" s="106"/>
      <c r="AH5843" s="115"/>
      <c r="AI5843" s="116"/>
      <c r="AO5843" s="26"/>
      <c r="AP5843" s="26"/>
    </row>
    <row r="5844" spans="1:42" ht="15" customHeight="1" x14ac:dyDescent="0.25">
      <c r="A5844" s="105"/>
      <c r="B5844" s="106"/>
      <c r="C5844" s="2"/>
      <c r="D5844" s="2"/>
      <c r="E5844" s="106"/>
      <c r="F5844" s="107"/>
      <c r="G5844" s="108"/>
      <c r="H5844" s="109"/>
      <c r="I5844" s="109"/>
      <c r="J5844" s="110"/>
      <c r="K5844" s="117"/>
      <c r="L5844" s="178"/>
      <c r="M5844" s="178"/>
      <c r="N5844" s="106"/>
      <c r="O5844" s="111"/>
      <c r="P5844" s="111"/>
      <c r="Q5844" s="106"/>
      <c r="R5844" s="106"/>
      <c r="S5844" s="106"/>
      <c r="T5844" s="106"/>
      <c r="U5844" s="106"/>
      <c r="V5844" s="106"/>
      <c r="W5844" s="19"/>
      <c r="X5844" s="2"/>
      <c r="Y5844" s="4"/>
      <c r="Z5844" s="106"/>
      <c r="AA5844" s="114"/>
      <c r="AB5844" s="112"/>
      <c r="AC5844" s="178"/>
      <c r="AD5844" s="11"/>
      <c r="AE5844" s="106"/>
      <c r="AF5844" s="106"/>
      <c r="AG5844" s="106"/>
      <c r="AH5844" s="115"/>
      <c r="AI5844" s="116"/>
      <c r="AO5844" s="26"/>
      <c r="AP5844" s="26"/>
    </row>
    <row r="5845" spans="1:42" ht="15" customHeight="1" x14ac:dyDescent="0.25">
      <c r="A5845" s="105"/>
      <c r="B5845" s="106"/>
      <c r="C5845" s="2"/>
      <c r="D5845" s="2"/>
      <c r="E5845" s="106"/>
      <c r="F5845" s="107"/>
      <c r="G5845" s="108"/>
      <c r="H5845" s="109"/>
      <c r="I5845" s="109"/>
      <c r="J5845" s="110"/>
      <c r="K5845" s="117"/>
      <c r="L5845" s="178"/>
      <c r="M5845" s="178"/>
      <c r="N5845" s="106"/>
      <c r="O5845" s="111"/>
      <c r="P5845" s="111"/>
      <c r="Q5845" s="106"/>
      <c r="R5845" s="106"/>
      <c r="S5845" s="106"/>
      <c r="T5845" s="106"/>
      <c r="U5845" s="106"/>
      <c r="V5845" s="106"/>
      <c r="W5845" s="19"/>
      <c r="X5845" s="2"/>
      <c r="Y5845" s="4"/>
      <c r="Z5845" s="106"/>
      <c r="AA5845" s="114"/>
      <c r="AB5845" s="112"/>
      <c r="AC5845" s="178"/>
      <c r="AD5845" s="11"/>
      <c r="AE5845" s="106"/>
      <c r="AF5845" s="106"/>
      <c r="AG5845" s="106"/>
      <c r="AH5845" s="115"/>
      <c r="AI5845" s="116"/>
      <c r="AO5845" s="26"/>
      <c r="AP5845" s="26"/>
    </row>
    <row r="5846" spans="1:42" ht="15" customHeight="1" x14ac:dyDescent="0.25">
      <c r="A5846" s="105"/>
      <c r="B5846" s="106"/>
      <c r="C5846" s="2"/>
      <c r="D5846" s="2"/>
      <c r="E5846" s="106"/>
      <c r="F5846" s="107"/>
      <c r="G5846" s="108"/>
      <c r="H5846" s="109"/>
      <c r="I5846" s="109"/>
      <c r="J5846" s="110"/>
      <c r="K5846" s="117"/>
      <c r="L5846" s="178"/>
      <c r="M5846" s="178"/>
      <c r="N5846" s="106"/>
      <c r="O5846" s="111"/>
      <c r="P5846" s="111"/>
      <c r="Q5846" s="106"/>
      <c r="R5846" s="106"/>
      <c r="S5846" s="106"/>
      <c r="T5846" s="106"/>
      <c r="U5846" s="106"/>
      <c r="V5846" s="106"/>
      <c r="W5846" s="19"/>
      <c r="X5846" s="2"/>
      <c r="Y5846" s="4"/>
      <c r="Z5846" s="106"/>
      <c r="AA5846" s="114"/>
      <c r="AB5846" s="112"/>
      <c r="AC5846" s="178"/>
      <c r="AD5846" s="11"/>
      <c r="AE5846" s="106"/>
      <c r="AF5846" s="106"/>
      <c r="AG5846" s="106"/>
      <c r="AH5846" s="115"/>
      <c r="AI5846" s="116"/>
      <c r="AO5846" s="26"/>
      <c r="AP5846" s="26"/>
    </row>
    <row r="5847" spans="1:42" ht="15" customHeight="1" x14ac:dyDescent="0.25">
      <c r="A5847" s="105"/>
      <c r="B5847" s="106"/>
      <c r="C5847" s="2"/>
      <c r="D5847" s="2"/>
      <c r="E5847" s="106"/>
      <c r="F5847" s="107"/>
      <c r="G5847" s="108"/>
      <c r="H5847" s="109"/>
      <c r="I5847" s="109"/>
      <c r="J5847" s="110"/>
      <c r="K5847" s="117"/>
      <c r="L5847" s="178"/>
      <c r="M5847" s="178"/>
      <c r="N5847" s="106"/>
      <c r="O5847" s="111"/>
      <c r="P5847" s="111"/>
      <c r="Q5847" s="106"/>
      <c r="R5847" s="106"/>
      <c r="S5847" s="106"/>
      <c r="T5847" s="106"/>
      <c r="U5847" s="106"/>
      <c r="V5847" s="106"/>
      <c r="W5847" s="19"/>
      <c r="X5847" s="2"/>
      <c r="Y5847" s="4"/>
      <c r="Z5847" s="106"/>
      <c r="AA5847" s="114"/>
      <c r="AB5847" s="112"/>
      <c r="AC5847" s="178"/>
      <c r="AD5847" s="11"/>
      <c r="AE5847" s="106"/>
      <c r="AF5847" s="106"/>
      <c r="AG5847" s="106"/>
      <c r="AH5847" s="115"/>
      <c r="AI5847" s="116"/>
      <c r="AO5847" s="26"/>
      <c r="AP5847" s="26"/>
    </row>
    <row r="5848" spans="1:42" ht="15" customHeight="1" x14ac:dyDescent="0.25">
      <c r="A5848" s="105"/>
      <c r="B5848" s="106"/>
      <c r="C5848" s="2"/>
      <c r="D5848" s="2"/>
      <c r="E5848" s="106"/>
      <c r="F5848" s="107"/>
      <c r="G5848" s="108"/>
      <c r="H5848" s="109"/>
      <c r="I5848" s="109"/>
      <c r="J5848" s="110"/>
      <c r="K5848" s="117"/>
      <c r="L5848" s="178"/>
      <c r="M5848" s="178"/>
      <c r="N5848" s="106"/>
      <c r="O5848" s="111"/>
      <c r="P5848" s="111"/>
      <c r="Q5848" s="106"/>
      <c r="R5848" s="106"/>
      <c r="S5848" s="106"/>
      <c r="T5848" s="106"/>
      <c r="U5848" s="106"/>
      <c r="V5848" s="106"/>
      <c r="W5848" s="19"/>
      <c r="X5848" s="2"/>
      <c r="Y5848" s="4"/>
      <c r="Z5848" s="106"/>
      <c r="AA5848" s="114"/>
      <c r="AB5848" s="112"/>
      <c r="AC5848" s="178"/>
      <c r="AD5848" s="11"/>
      <c r="AE5848" s="106"/>
      <c r="AF5848" s="106"/>
      <c r="AG5848" s="106"/>
      <c r="AH5848" s="115"/>
      <c r="AI5848" s="116"/>
      <c r="AO5848" s="26"/>
      <c r="AP5848" s="26"/>
    </row>
    <row r="5849" spans="1:42" ht="15" customHeight="1" x14ac:dyDescent="0.25">
      <c r="A5849" s="105"/>
      <c r="B5849" s="106"/>
      <c r="C5849" s="2"/>
      <c r="D5849" s="2"/>
      <c r="E5849" s="106"/>
      <c r="F5849" s="107"/>
      <c r="G5849" s="108"/>
      <c r="H5849" s="109"/>
      <c r="I5849" s="109"/>
      <c r="J5849" s="110"/>
      <c r="K5849" s="117"/>
      <c r="L5849" s="178"/>
      <c r="M5849" s="178"/>
      <c r="N5849" s="106"/>
      <c r="O5849" s="111"/>
      <c r="P5849" s="111"/>
      <c r="Q5849" s="106"/>
      <c r="R5849" s="106"/>
      <c r="S5849" s="106"/>
      <c r="T5849" s="106"/>
      <c r="U5849" s="106"/>
      <c r="V5849" s="106"/>
      <c r="W5849" s="19"/>
      <c r="X5849" s="2"/>
      <c r="Y5849" s="4"/>
      <c r="Z5849" s="106"/>
      <c r="AA5849" s="114"/>
      <c r="AB5849" s="112"/>
      <c r="AC5849" s="178"/>
      <c r="AD5849" s="11"/>
      <c r="AE5849" s="106"/>
      <c r="AF5849" s="106"/>
      <c r="AG5849" s="106"/>
      <c r="AH5849" s="115"/>
      <c r="AI5849" s="116"/>
      <c r="AO5849" s="26"/>
      <c r="AP5849" s="26"/>
    </row>
    <row r="5850" spans="1:42" ht="15" customHeight="1" x14ac:dyDescent="0.25">
      <c r="A5850" s="105"/>
      <c r="B5850" s="106"/>
      <c r="C5850" s="2"/>
      <c r="D5850" s="2"/>
      <c r="E5850" s="106"/>
      <c r="F5850" s="107"/>
      <c r="G5850" s="108"/>
      <c r="H5850" s="109"/>
      <c r="I5850" s="109"/>
      <c r="J5850" s="110"/>
      <c r="K5850" s="117"/>
      <c r="L5850" s="178"/>
      <c r="M5850" s="178"/>
      <c r="N5850" s="106"/>
      <c r="O5850" s="111"/>
      <c r="P5850" s="111"/>
      <c r="Q5850" s="106"/>
      <c r="R5850" s="106"/>
      <c r="S5850" s="106"/>
      <c r="T5850" s="106"/>
      <c r="U5850" s="106"/>
      <c r="V5850" s="106"/>
      <c r="W5850" s="19"/>
      <c r="X5850" s="2"/>
      <c r="Y5850" s="4"/>
      <c r="Z5850" s="106"/>
      <c r="AA5850" s="114"/>
      <c r="AB5850" s="112"/>
      <c r="AC5850" s="178"/>
      <c r="AD5850" s="11"/>
      <c r="AE5850" s="106"/>
      <c r="AF5850" s="106"/>
      <c r="AG5850" s="106"/>
      <c r="AH5850" s="115"/>
      <c r="AI5850" s="116"/>
      <c r="AO5850" s="26"/>
      <c r="AP5850" s="26"/>
    </row>
    <row r="5851" spans="1:42" ht="15" customHeight="1" x14ac:dyDescent="0.25">
      <c r="A5851" s="105"/>
      <c r="B5851" s="106"/>
      <c r="C5851" s="2"/>
      <c r="D5851" s="2"/>
      <c r="E5851" s="106"/>
      <c r="F5851" s="107"/>
      <c r="G5851" s="108"/>
      <c r="H5851" s="109"/>
      <c r="I5851" s="109"/>
      <c r="J5851" s="110"/>
      <c r="K5851" s="117"/>
      <c r="L5851" s="178"/>
      <c r="M5851" s="178"/>
      <c r="N5851" s="106"/>
      <c r="O5851" s="111"/>
      <c r="P5851" s="111"/>
      <c r="Q5851" s="106"/>
      <c r="R5851" s="106"/>
      <c r="S5851" s="106"/>
      <c r="T5851" s="106"/>
      <c r="U5851" s="106"/>
      <c r="V5851" s="106"/>
      <c r="W5851" s="19"/>
      <c r="X5851" s="2"/>
      <c r="Y5851" s="4"/>
      <c r="Z5851" s="106"/>
      <c r="AA5851" s="114"/>
      <c r="AB5851" s="112"/>
      <c r="AC5851" s="178"/>
      <c r="AD5851" s="11"/>
      <c r="AE5851" s="106"/>
      <c r="AF5851" s="106"/>
      <c r="AG5851" s="106"/>
      <c r="AH5851" s="115"/>
      <c r="AI5851" s="116"/>
      <c r="AO5851" s="26"/>
      <c r="AP5851" s="26"/>
    </row>
    <row r="5852" spans="1:42" ht="15" customHeight="1" x14ac:dyDescent="0.25">
      <c r="A5852" s="105"/>
      <c r="B5852" s="106"/>
      <c r="C5852" s="2"/>
      <c r="D5852" s="2"/>
      <c r="E5852" s="106"/>
      <c r="F5852" s="107"/>
      <c r="G5852" s="108"/>
      <c r="H5852" s="109"/>
      <c r="I5852" s="109"/>
      <c r="J5852" s="110"/>
      <c r="K5852" s="117"/>
      <c r="L5852" s="178"/>
      <c r="M5852" s="178"/>
      <c r="N5852" s="106"/>
      <c r="O5852" s="111"/>
      <c r="P5852" s="111"/>
      <c r="Q5852" s="106"/>
      <c r="R5852" s="106"/>
      <c r="S5852" s="106"/>
      <c r="T5852" s="106"/>
      <c r="U5852" s="106"/>
      <c r="V5852" s="106"/>
      <c r="W5852" s="19"/>
      <c r="X5852" s="2"/>
      <c r="Y5852" s="4"/>
      <c r="Z5852" s="106"/>
      <c r="AA5852" s="114"/>
      <c r="AB5852" s="112"/>
      <c r="AC5852" s="178"/>
      <c r="AD5852" s="11"/>
      <c r="AE5852" s="106"/>
      <c r="AF5852" s="106"/>
      <c r="AG5852" s="106"/>
      <c r="AH5852" s="115"/>
      <c r="AI5852" s="116"/>
      <c r="AO5852" s="26"/>
      <c r="AP5852" s="26"/>
    </row>
    <row r="5853" spans="1:42" ht="15" customHeight="1" x14ac:dyDescent="0.25">
      <c r="A5853" s="105"/>
      <c r="B5853" s="106"/>
      <c r="C5853" s="2"/>
      <c r="D5853" s="2"/>
      <c r="E5853" s="106"/>
      <c r="F5853" s="107"/>
      <c r="G5853" s="108"/>
      <c r="H5853" s="109"/>
      <c r="I5853" s="109"/>
      <c r="J5853" s="110"/>
      <c r="K5853" s="117"/>
      <c r="L5853" s="178"/>
      <c r="M5853" s="178"/>
      <c r="N5853" s="106"/>
      <c r="O5853" s="111"/>
      <c r="P5853" s="111"/>
      <c r="Q5853" s="106"/>
      <c r="R5853" s="106"/>
      <c r="S5853" s="106"/>
      <c r="T5853" s="106"/>
      <c r="U5853" s="106"/>
      <c r="V5853" s="106"/>
      <c r="W5853" s="19"/>
      <c r="X5853" s="2"/>
      <c r="Y5853" s="4"/>
      <c r="Z5853" s="106"/>
      <c r="AA5853" s="114"/>
      <c r="AB5853" s="112"/>
      <c r="AC5853" s="178"/>
      <c r="AD5853" s="11"/>
      <c r="AE5853" s="106"/>
      <c r="AF5853" s="106"/>
      <c r="AG5853" s="106"/>
      <c r="AH5853" s="115"/>
      <c r="AI5853" s="116"/>
      <c r="AO5853" s="26"/>
      <c r="AP5853" s="26"/>
    </row>
    <row r="5854" spans="1:42" ht="15" customHeight="1" x14ac:dyDescent="0.25">
      <c r="A5854" s="105"/>
      <c r="B5854" s="106"/>
      <c r="C5854" s="2"/>
      <c r="D5854" s="2"/>
      <c r="E5854" s="106"/>
      <c r="F5854" s="107"/>
      <c r="G5854" s="108"/>
      <c r="H5854" s="109"/>
      <c r="I5854" s="109"/>
      <c r="J5854" s="110"/>
      <c r="K5854" s="117"/>
      <c r="L5854" s="178"/>
      <c r="M5854" s="178"/>
      <c r="N5854" s="106"/>
      <c r="O5854" s="111"/>
      <c r="P5854" s="111"/>
      <c r="Q5854" s="106"/>
      <c r="R5854" s="106"/>
      <c r="S5854" s="106"/>
      <c r="T5854" s="106"/>
      <c r="U5854" s="106"/>
      <c r="V5854" s="106"/>
      <c r="W5854" s="19"/>
      <c r="X5854" s="2"/>
      <c r="Y5854" s="4"/>
      <c r="Z5854" s="106"/>
      <c r="AA5854" s="114"/>
      <c r="AB5854" s="112"/>
      <c r="AC5854" s="178"/>
      <c r="AD5854" s="11"/>
      <c r="AE5854" s="106"/>
      <c r="AF5854" s="106"/>
      <c r="AG5854" s="106"/>
      <c r="AH5854" s="115"/>
      <c r="AI5854" s="116"/>
      <c r="AO5854" s="26"/>
      <c r="AP5854" s="26"/>
    </row>
    <row r="5855" spans="1:42" ht="15" customHeight="1" x14ac:dyDescent="0.25">
      <c r="A5855" s="105"/>
      <c r="B5855" s="106"/>
      <c r="C5855" s="2"/>
      <c r="D5855" s="2"/>
      <c r="E5855" s="106"/>
      <c r="F5855" s="107"/>
      <c r="G5855" s="108"/>
      <c r="H5855" s="109"/>
      <c r="I5855" s="109"/>
      <c r="J5855" s="110"/>
      <c r="K5855" s="117"/>
      <c r="L5855" s="178"/>
      <c r="M5855" s="178"/>
      <c r="N5855" s="106"/>
      <c r="O5855" s="111"/>
      <c r="P5855" s="111"/>
      <c r="Q5855" s="106"/>
      <c r="R5855" s="106"/>
      <c r="S5855" s="106"/>
      <c r="T5855" s="106"/>
      <c r="U5855" s="106"/>
      <c r="V5855" s="106"/>
      <c r="W5855" s="19"/>
      <c r="X5855" s="2"/>
      <c r="Y5855" s="4"/>
      <c r="Z5855" s="106"/>
      <c r="AA5855" s="114"/>
      <c r="AB5855" s="112"/>
      <c r="AC5855" s="178"/>
      <c r="AD5855" s="11"/>
      <c r="AE5855" s="106"/>
      <c r="AF5855" s="106"/>
      <c r="AG5855" s="106"/>
      <c r="AH5855" s="115"/>
      <c r="AI5855" s="116"/>
      <c r="AO5855" s="26"/>
      <c r="AP5855" s="26"/>
    </row>
    <row r="5856" spans="1:42" ht="15" customHeight="1" x14ac:dyDescent="0.25">
      <c r="A5856" s="105"/>
      <c r="B5856" s="106"/>
      <c r="C5856" s="2"/>
      <c r="D5856" s="2"/>
      <c r="E5856" s="106"/>
      <c r="F5856" s="107"/>
      <c r="G5856" s="108"/>
      <c r="H5856" s="109"/>
      <c r="I5856" s="109"/>
      <c r="J5856" s="110"/>
      <c r="K5856" s="117"/>
      <c r="L5856" s="178"/>
      <c r="M5856" s="178"/>
      <c r="N5856" s="106"/>
      <c r="O5856" s="111"/>
      <c r="P5856" s="111"/>
      <c r="Q5856" s="106"/>
      <c r="R5856" s="106"/>
      <c r="S5856" s="106"/>
      <c r="T5856" s="106"/>
      <c r="U5856" s="106"/>
      <c r="V5856" s="106"/>
      <c r="W5856" s="19"/>
      <c r="X5856" s="2"/>
      <c r="Y5856" s="4"/>
      <c r="Z5856" s="106"/>
      <c r="AA5856" s="114"/>
      <c r="AB5856" s="112"/>
      <c r="AC5856" s="178"/>
      <c r="AD5856" s="11"/>
      <c r="AE5856" s="106"/>
      <c r="AF5856" s="106"/>
      <c r="AG5856" s="106"/>
      <c r="AH5856" s="115"/>
      <c r="AI5856" s="116"/>
      <c r="AO5856" s="26"/>
      <c r="AP5856" s="26"/>
    </row>
    <row r="5857" spans="1:42" ht="15" customHeight="1" x14ac:dyDescent="0.25">
      <c r="A5857" s="105"/>
      <c r="B5857" s="106"/>
      <c r="C5857" s="2"/>
      <c r="D5857" s="2"/>
      <c r="E5857" s="106"/>
      <c r="F5857" s="107"/>
      <c r="G5857" s="108"/>
      <c r="H5857" s="109"/>
      <c r="I5857" s="109"/>
      <c r="J5857" s="110"/>
      <c r="K5857" s="117"/>
      <c r="L5857" s="178"/>
      <c r="M5857" s="178"/>
      <c r="N5857" s="106"/>
      <c r="O5857" s="111"/>
      <c r="P5857" s="111"/>
      <c r="Q5857" s="106"/>
      <c r="R5857" s="106"/>
      <c r="S5857" s="106"/>
      <c r="T5857" s="106"/>
      <c r="U5857" s="106"/>
      <c r="V5857" s="106"/>
      <c r="W5857" s="19"/>
      <c r="X5857" s="2"/>
      <c r="Y5857" s="4"/>
      <c r="Z5857" s="106"/>
      <c r="AA5857" s="114"/>
      <c r="AB5857" s="112"/>
      <c r="AC5857" s="178"/>
      <c r="AD5857" s="11"/>
      <c r="AE5857" s="106"/>
      <c r="AF5857" s="106"/>
      <c r="AG5857" s="106"/>
      <c r="AH5857" s="115"/>
      <c r="AI5857" s="116"/>
      <c r="AO5857" s="26"/>
      <c r="AP5857" s="26"/>
    </row>
    <row r="5858" spans="1:42" ht="15" customHeight="1" x14ac:dyDescent="0.25">
      <c r="A5858" s="105"/>
      <c r="B5858" s="106"/>
      <c r="C5858" s="2"/>
      <c r="D5858" s="2"/>
      <c r="E5858" s="106"/>
      <c r="F5858" s="107"/>
      <c r="G5858" s="108"/>
      <c r="H5858" s="109"/>
      <c r="I5858" s="109"/>
      <c r="J5858" s="110"/>
      <c r="K5858" s="117"/>
      <c r="L5858" s="178"/>
      <c r="M5858" s="178"/>
      <c r="N5858" s="106"/>
      <c r="O5858" s="111"/>
      <c r="P5858" s="111"/>
      <c r="Q5858" s="106"/>
      <c r="R5858" s="106"/>
      <c r="S5858" s="106"/>
      <c r="T5858" s="106"/>
      <c r="U5858" s="106"/>
      <c r="V5858" s="106"/>
      <c r="W5858" s="19"/>
      <c r="X5858" s="2"/>
      <c r="Y5858" s="4"/>
      <c r="Z5858" s="106"/>
      <c r="AA5858" s="114"/>
      <c r="AB5858" s="112"/>
      <c r="AC5858" s="178"/>
      <c r="AD5858" s="11"/>
      <c r="AE5858" s="106"/>
      <c r="AF5858" s="106"/>
      <c r="AG5858" s="106"/>
      <c r="AH5858" s="115"/>
      <c r="AI5858" s="116"/>
      <c r="AO5858" s="26"/>
      <c r="AP5858" s="26"/>
    </row>
    <row r="5859" spans="1:42" ht="15" customHeight="1" x14ac:dyDescent="0.25">
      <c r="A5859" s="105"/>
      <c r="B5859" s="106"/>
      <c r="C5859" s="2"/>
      <c r="D5859" s="2"/>
      <c r="E5859" s="106"/>
      <c r="F5859" s="107"/>
      <c r="G5859" s="108"/>
      <c r="H5859" s="109"/>
      <c r="I5859" s="109"/>
      <c r="J5859" s="110"/>
      <c r="K5859" s="117"/>
      <c r="L5859" s="178"/>
      <c r="M5859" s="178"/>
      <c r="N5859" s="106"/>
      <c r="O5859" s="111"/>
      <c r="P5859" s="111"/>
      <c r="Q5859" s="106"/>
      <c r="R5859" s="106"/>
      <c r="S5859" s="106"/>
      <c r="T5859" s="106"/>
      <c r="U5859" s="106"/>
      <c r="V5859" s="106"/>
      <c r="W5859" s="19"/>
      <c r="X5859" s="2"/>
      <c r="Y5859" s="4"/>
      <c r="Z5859" s="106"/>
      <c r="AA5859" s="114"/>
      <c r="AB5859" s="112"/>
      <c r="AC5859" s="178"/>
      <c r="AD5859" s="11"/>
      <c r="AE5859" s="106"/>
      <c r="AF5859" s="106"/>
      <c r="AG5859" s="106"/>
      <c r="AH5859" s="115"/>
      <c r="AI5859" s="116"/>
      <c r="AO5859" s="26"/>
      <c r="AP5859" s="26"/>
    </row>
    <row r="5860" spans="1:42" ht="15" customHeight="1" x14ac:dyDescent="0.25">
      <c r="A5860" s="105"/>
      <c r="B5860" s="106"/>
      <c r="C5860" s="2"/>
      <c r="D5860" s="2"/>
      <c r="E5860" s="106"/>
      <c r="F5860" s="107"/>
      <c r="G5860" s="108"/>
      <c r="H5860" s="109"/>
      <c r="I5860" s="109"/>
      <c r="J5860" s="110"/>
      <c r="K5860" s="117"/>
      <c r="L5860" s="178"/>
      <c r="M5860" s="178"/>
      <c r="N5860" s="106"/>
      <c r="O5860" s="111"/>
      <c r="P5860" s="111"/>
      <c r="Q5860" s="106"/>
      <c r="R5860" s="106"/>
      <c r="S5860" s="106"/>
      <c r="T5860" s="106"/>
      <c r="U5860" s="106"/>
      <c r="V5860" s="106"/>
      <c r="W5860" s="19"/>
      <c r="X5860" s="2"/>
      <c r="Y5860" s="4"/>
      <c r="Z5860" s="106"/>
      <c r="AA5860" s="114"/>
      <c r="AB5860" s="112"/>
      <c r="AC5860" s="178"/>
      <c r="AD5860" s="11"/>
      <c r="AE5860" s="106"/>
      <c r="AF5860" s="106"/>
      <c r="AG5860" s="106"/>
      <c r="AH5860" s="115"/>
      <c r="AI5860" s="116"/>
      <c r="AO5860" s="26"/>
      <c r="AP5860" s="26"/>
    </row>
    <row r="5861" spans="1:42" ht="15" customHeight="1" x14ac:dyDescent="0.25">
      <c r="A5861" s="105"/>
      <c r="B5861" s="106"/>
      <c r="C5861" s="2"/>
      <c r="D5861" s="2"/>
      <c r="E5861" s="106"/>
      <c r="F5861" s="107"/>
      <c r="G5861" s="108"/>
      <c r="H5861" s="109"/>
      <c r="I5861" s="109"/>
      <c r="J5861" s="110"/>
      <c r="K5861" s="117"/>
      <c r="L5861" s="178"/>
      <c r="M5861" s="178"/>
      <c r="N5861" s="106"/>
      <c r="O5861" s="111"/>
      <c r="P5861" s="111"/>
      <c r="Q5861" s="106"/>
      <c r="R5861" s="106"/>
      <c r="S5861" s="106"/>
      <c r="T5861" s="106"/>
      <c r="U5861" s="106"/>
      <c r="V5861" s="106"/>
      <c r="W5861" s="19"/>
      <c r="X5861" s="2"/>
      <c r="Y5861" s="4"/>
      <c r="Z5861" s="106"/>
      <c r="AA5861" s="114"/>
      <c r="AB5861" s="112"/>
      <c r="AC5861" s="178"/>
      <c r="AD5861" s="11"/>
      <c r="AE5861" s="106"/>
      <c r="AF5861" s="106"/>
      <c r="AG5861" s="106"/>
      <c r="AH5861" s="115"/>
      <c r="AI5861" s="116"/>
      <c r="AO5861" s="26"/>
      <c r="AP5861" s="26"/>
    </row>
    <row r="5862" spans="1:42" ht="15" customHeight="1" x14ac:dyDescent="0.25">
      <c r="A5862" s="105"/>
      <c r="B5862" s="106"/>
      <c r="C5862" s="2"/>
      <c r="D5862" s="2"/>
      <c r="E5862" s="106"/>
      <c r="F5862" s="107"/>
      <c r="G5862" s="108"/>
      <c r="H5862" s="109"/>
      <c r="I5862" s="109"/>
      <c r="J5862" s="110"/>
      <c r="K5862" s="117"/>
      <c r="L5862" s="178"/>
      <c r="M5862" s="178"/>
      <c r="N5862" s="106"/>
      <c r="O5862" s="111"/>
      <c r="P5862" s="111"/>
      <c r="Q5862" s="106"/>
      <c r="R5862" s="106"/>
      <c r="S5862" s="106"/>
      <c r="T5862" s="106"/>
      <c r="U5862" s="106"/>
      <c r="V5862" s="106"/>
      <c r="W5862" s="19"/>
      <c r="X5862" s="2"/>
      <c r="Y5862" s="4"/>
      <c r="Z5862" s="106"/>
      <c r="AA5862" s="114"/>
      <c r="AB5862" s="112"/>
      <c r="AC5862" s="178"/>
      <c r="AD5862" s="11"/>
      <c r="AE5862" s="106"/>
      <c r="AF5862" s="106"/>
      <c r="AG5862" s="106"/>
      <c r="AH5862" s="115"/>
      <c r="AI5862" s="116"/>
      <c r="AO5862" s="26"/>
      <c r="AP5862" s="26"/>
    </row>
    <row r="5863" spans="1:42" ht="15" customHeight="1" x14ac:dyDescent="0.25">
      <c r="A5863" s="105"/>
      <c r="B5863" s="106"/>
      <c r="C5863" s="2"/>
      <c r="D5863" s="2"/>
      <c r="E5863" s="106"/>
      <c r="F5863" s="107"/>
      <c r="G5863" s="108"/>
      <c r="H5863" s="109"/>
      <c r="I5863" s="109"/>
      <c r="J5863" s="110"/>
      <c r="K5863" s="117"/>
      <c r="L5863" s="178"/>
      <c r="M5863" s="178"/>
      <c r="N5863" s="106"/>
      <c r="O5863" s="111"/>
      <c r="P5863" s="111"/>
      <c r="Q5863" s="106"/>
      <c r="R5863" s="106"/>
      <c r="S5863" s="106"/>
      <c r="T5863" s="106"/>
      <c r="U5863" s="106"/>
      <c r="V5863" s="106"/>
      <c r="W5863" s="19"/>
      <c r="X5863" s="2"/>
      <c r="Y5863" s="4"/>
      <c r="Z5863" s="106"/>
      <c r="AA5863" s="114"/>
      <c r="AB5863" s="112"/>
      <c r="AC5863" s="178"/>
      <c r="AD5863" s="11"/>
      <c r="AE5863" s="106"/>
      <c r="AF5863" s="106"/>
      <c r="AG5863" s="106"/>
      <c r="AH5863" s="115"/>
      <c r="AI5863" s="116"/>
      <c r="AO5863" s="26"/>
      <c r="AP5863" s="26"/>
    </row>
    <row r="5864" spans="1:42" ht="15" customHeight="1" x14ac:dyDescent="0.25">
      <c r="A5864" s="105"/>
      <c r="B5864" s="106"/>
      <c r="C5864" s="2"/>
      <c r="D5864" s="2"/>
      <c r="E5864" s="106"/>
      <c r="F5864" s="107"/>
      <c r="G5864" s="108"/>
      <c r="H5864" s="109"/>
      <c r="I5864" s="109"/>
      <c r="J5864" s="110"/>
      <c r="K5864" s="117"/>
      <c r="L5864" s="178"/>
      <c r="M5864" s="178"/>
      <c r="N5864" s="106"/>
      <c r="O5864" s="111"/>
      <c r="P5864" s="111"/>
      <c r="Q5864" s="106"/>
      <c r="R5864" s="106"/>
      <c r="S5864" s="106"/>
      <c r="T5864" s="106"/>
      <c r="U5864" s="106"/>
      <c r="V5864" s="106"/>
      <c r="W5864" s="19"/>
      <c r="X5864" s="2"/>
      <c r="Y5864" s="4"/>
      <c r="Z5864" s="106"/>
      <c r="AA5864" s="114"/>
      <c r="AB5864" s="112"/>
      <c r="AC5864" s="178"/>
      <c r="AD5864" s="11"/>
      <c r="AE5864" s="106"/>
      <c r="AF5864" s="106"/>
      <c r="AG5864" s="106"/>
      <c r="AH5864" s="115"/>
      <c r="AI5864" s="116"/>
      <c r="AO5864" s="26"/>
      <c r="AP5864" s="26"/>
    </row>
    <row r="5865" spans="1:42" ht="15" customHeight="1" x14ac:dyDescent="0.25">
      <c r="A5865" s="105"/>
      <c r="B5865" s="106"/>
      <c r="C5865" s="2"/>
      <c r="D5865" s="2"/>
      <c r="E5865" s="106"/>
      <c r="F5865" s="107"/>
      <c r="G5865" s="108"/>
      <c r="H5865" s="109"/>
      <c r="I5865" s="109"/>
      <c r="J5865" s="110"/>
      <c r="K5865" s="117"/>
      <c r="L5865" s="178"/>
      <c r="M5865" s="178"/>
      <c r="N5865" s="106"/>
      <c r="O5865" s="111"/>
      <c r="P5865" s="111"/>
      <c r="Q5865" s="106"/>
      <c r="R5865" s="106"/>
      <c r="S5865" s="106"/>
      <c r="T5865" s="106"/>
      <c r="U5865" s="106"/>
      <c r="V5865" s="106"/>
      <c r="W5865" s="19"/>
      <c r="X5865" s="2"/>
      <c r="Y5865" s="4"/>
      <c r="Z5865" s="106"/>
      <c r="AA5865" s="114"/>
      <c r="AB5865" s="112"/>
      <c r="AC5865" s="178"/>
      <c r="AD5865" s="11"/>
      <c r="AE5865" s="106"/>
      <c r="AF5865" s="106"/>
      <c r="AG5865" s="106"/>
      <c r="AH5865" s="115"/>
      <c r="AI5865" s="116"/>
      <c r="AO5865" s="26"/>
      <c r="AP5865" s="26"/>
    </row>
    <row r="5866" spans="1:42" ht="15" customHeight="1" x14ac:dyDescent="0.25">
      <c r="A5866" s="105"/>
      <c r="B5866" s="106"/>
      <c r="C5866" s="2"/>
      <c r="D5866" s="2"/>
      <c r="E5866" s="106"/>
      <c r="F5866" s="107"/>
      <c r="G5866" s="108"/>
      <c r="H5866" s="109"/>
      <c r="I5866" s="109"/>
      <c r="J5866" s="110"/>
      <c r="K5866" s="117"/>
      <c r="L5866" s="178"/>
      <c r="M5866" s="178"/>
      <c r="N5866" s="106"/>
      <c r="O5866" s="111"/>
      <c r="P5866" s="111"/>
      <c r="Q5866" s="106"/>
      <c r="R5866" s="106"/>
      <c r="S5866" s="106"/>
      <c r="T5866" s="106"/>
      <c r="U5866" s="106"/>
      <c r="V5866" s="106"/>
      <c r="W5866" s="19"/>
      <c r="X5866" s="2"/>
      <c r="Y5866" s="4"/>
      <c r="Z5866" s="106"/>
      <c r="AA5866" s="114"/>
      <c r="AB5866" s="112"/>
      <c r="AC5866" s="178"/>
      <c r="AD5866" s="11"/>
      <c r="AE5866" s="106"/>
      <c r="AF5866" s="106"/>
      <c r="AG5866" s="106"/>
      <c r="AH5866" s="115"/>
      <c r="AI5866" s="116"/>
      <c r="AO5866" s="26"/>
      <c r="AP5866" s="26"/>
    </row>
    <row r="5867" spans="1:42" ht="15" customHeight="1" x14ac:dyDescent="0.25">
      <c r="A5867" s="105"/>
      <c r="B5867" s="106"/>
      <c r="C5867" s="2"/>
      <c r="D5867" s="2"/>
      <c r="E5867" s="106"/>
      <c r="F5867" s="107"/>
      <c r="G5867" s="108"/>
      <c r="H5867" s="109"/>
      <c r="I5867" s="109"/>
      <c r="J5867" s="110"/>
      <c r="K5867" s="117"/>
      <c r="L5867" s="178"/>
      <c r="M5867" s="178"/>
      <c r="N5867" s="106"/>
      <c r="O5867" s="111"/>
      <c r="P5867" s="111"/>
      <c r="Q5867" s="106"/>
      <c r="R5867" s="106"/>
      <c r="S5867" s="106"/>
      <c r="T5867" s="106"/>
      <c r="U5867" s="106"/>
      <c r="V5867" s="106"/>
      <c r="W5867" s="19"/>
      <c r="X5867" s="2"/>
      <c r="Y5867" s="4"/>
      <c r="Z5867" s="106"/>
      <c r="AA5867" s="114"/>
      <c r="AB5867" s="112"/>
      <c r="AC5867" s="178"/>
      <c r="AD5867" s="11"/>
      <c r="AE5867" s="106"/>
      <c r="AF5867" s="106"/>
      <c r="AG5867" s="106"/>
      <c r="AH5867" s="115"/>
      <c r="AI5867" s="116"/>
      <c r="AO5867" s="26"/>
      <c r="AP5867" s="26"/>
    </row>
    <row r="5868" spans="1:42" ht="15" customHeight="1" x14ac:dyDescent="0.25">
      <c r="A5868" s="105"/>
      <c r="B5868" s="106"/>
      <c r="C5868" s="2"/>
      <c r="D5868" s="2"/>
      <c r="E5868" s="106"/>
      <c r="F5868" s="107"/>
      <c r="G5868" s="108"/>
      <c r="H5868" s="109"/>
      <c r="I5868" s="109"/>
      <c r="J5868" s="110"/>
      <c r="K5868" s="117"/>
      <c r="L5868" s="178"/>
      <c r="M5868" s="178"/>
      <c r="N5868" s="106"/>
      <c r="O5868" s="111"/>
      <c r="P5868" s="111"/>
      <c r="Q5868" s="106"/>
      <c r="R5868" s="106"/>
      <c r="S5868" s="106"/>
      <c r="T5868" s="106"/>
      <c r="U5868" s="106"/>
      <c r="V5868" s="106"/>
      <c r="W5868" s="19"/>
      <c r="X5868" s="2"/>
      <c r="Y5868" s="4"/>
      <c r="Z5868" s="106"/>
      <c r="AA5868" s="114"/>
      <c r="AB5868" s="112"/>
      <c r="AC5868" s="178"/>
      <c r="AD5868" s="11"/>
      <c r="AE5868" s="106"/>
      <c r="AF5868" s="106"/>
      <c r="AG5868" s="106"/>
      <c r="AH5868" s="115"/>
      <c r="AI5868" s="116"/>
      <c r="AO5868" s="26"/>
      <c r="AP5868" s="26"/>
    </row>
    <row r="5869" spans="1:42" ht="15" customHeight="1" x14ac:dyDescent="0.25">
      <c r="A5869" s="105"/>
      <c r="B5869" s="106"/>
      <c r="C5869" s="2"/>
      <c r="D5869" s="2"/>
      <c r="E5869" s="106"/>
      <c r="F5869" s="107"/>
      <c r="G5869" s="108"/>
      <c r="H5869" s="109"/>
      <c r="I5869" s="109"/>
      <c r="J5869" s="110"/>
      <c r="K5869" s="117"/>
      <c r="L5869" s="178"/>
      <c r="M5869" s="178"/>
      <c r="N5869" s="106"/>
      <c r="O5869" s="111"/>
      <c r="P5869" s="111"/>
      <c r="Q5869" s="106"/>
      <c r="R5869" s="106"/>
      <c r="S5869" s="106"/>
      <c r="T5869" s="106"/>
      <c r="U5869" s="106"/>
      <c r="V5869" s="106"/>
      <c r="W5869" s="19"/>
      <c r="X5869" s="2"/>
      <c r="Y5869" s="4"/>
      <c r="Z5869" s="106"/>
      <c r="AA5869" s="114"/>
      <c r="AB5869" s="112"/>
      <c r="AC5869" s="178"/>
      <c r="AD5869" s="11"/>
      <c r="AE5869" s="106"/>
      <c r="AF5869" s="106"/>
      <c r="AG5869" s="106"/>
      <c r="AH5869" s="115"/>
      <c r="AI5869" s="116"/>
      <c r="AO5869" s="26"/>
      <c r="AP5869" s="26"/>
    </row>
    <row r="5870" spans="1:42" ht="15" customHeight="1" x14ac:dyDescent="0.25">
      <c r="A5870" s="105"/>
      <c r="B5870" s="106"/>
      <c r="C5870" s="2"/>
      <c r="D5870" s="2"/>
      <c r="E5870" s="106"/>
      <c r="F5870" s="107"/>
      <c r="G5870" s="108"/>
      <c r="H5870" s="109"/>
      <c r="I5870" s="109"/>
      <c r="J5870" s="110"/>
      <c r="K5870" s="117"/>
      <c r="L5870" s="178"/>
      <c r="M5870" s="178"/>
      <c r="N5870" s="106"/>
      <c r="O5870" s="111"/>
      <c r="P5870" s="111"/>
      <c r="Q5870" s="106"/>
      <c r="R5870" s="106"/>
      <c r="S5870" s="106"/>
      <c r="T5870" s="106"/>
      <c r="U5870" s="106"/>
      <c r="V5870" s="106"/>
      <c r="W5870" s="19"/>
      <c r="X5870" s="2"/>
      <c r="Y5870" s="4"/>
      <c r="Z5870" s="106"/>
      <c r="AA5870" s="114"/>
      <c r="AB5870" s="112"/>
      <c r="AC5870" s="178"/>
      <c r="AD5870" s="11"/>
      <c r="AE5870" s="106"/>
      <c r="AF5870" s="106"/>
      <c r="AG5870" s="106"/>
      <c r="AH5870" s="115"/>
      <c r="AI5870" s="116"/>
      <c r="AO5870" s="26"/>
      <c r="AP5870" s="26"/>
    </row>
    <row r="5871" spans="1:42" ht="15" customHeight="1" x14ac:dyDescent="0.25">
      <c r="A5871" s="105"/>
      <c r="B5871" s="106"/>
      <c r="C5871" s="2"/>
      <c r="D5871" s="2"/>
      <c r="E5871" s="106"/>
      <c r="F5871" s="107"/>
      <c r="G5871" s="108"/>
      <c r="H5871" s="109"/>
      <c r="I5871" s="109"/>
      <c r="J5871" s="110"/>
      <c r="K5871" s="117"/>
      <c r="L5871" s="178"/>
      <c r="M5871" s="178"/>
      <c r="N5871" s="106"/>
      <c r="O5871" s="111"/>
      <c r="P5871" s="111"/>
      <c r="Q5871" s="106"/>
      <c r="R5871" s="106"/>
      <c r="S5871" s="106"/>
      <c r="T5871" s="106"/>
      <c r="U5871" s="106"/>
      <c r="V5871" s="106"/>
      <c r="W5871" s="19"/>
      <c r="X5871" s="2"/>
      <c r="Y5871" s="4"/>
      <c r="Z5871" s="106"/>
      <c r="AA5871" s="114"/>
      <c r="AB5871" s="112"/>
      <c r="AC5871" s="178"/>
      <c r="AD5871" s="11"/>
      <c r="AE5871" s="106"/>
      <c r="AF5871" s="106"/>
      <c r="AG5871" s="106"/>
      <c r="AH5871" s="115"/>
      <c r="AI5871" s="116"/>
      <c r="AO5871" s="26"/>
      <c r="AP5871" s="26"/>
    </row>
    <row r="5872" spans="1:42" ht="15" customHeight="1" x14ac:dyDescent="0.25">
      <c r="A5872" s="105"/>
      <c r="B5872" s="106"/>
      <c r="C5872" s="2"/>
      <c r="D5872" s="2"/>
      <c r="E5872" s="106"/>
      <c r="F5872" s="107"/>
      <c r="G5872" s="108"/>
      <c r="H5872" s="109"/>
      <c r="I5872" s="109"/>
      <c r="J5872" s="110"/>
      <c r="K5872" s="117"/>
      <c r="L5872" s="178"/>
      <c r="M5872" s="178"/>
      <c r="N5872" s="106"/>
      <c r="O5872" s="111"/>
      <c r="P5872" s="111"/>
      <c r="Q5872" s="106"/>
      <c r="R5872" s="106"/>
      <c r="S5872" s="106"/>
      <c r="T5872" s="106"/>
      <c r="U5872" s="106"/>
      <c r="V5872" s="106"/>
      <c r="W5872" s="19"/>
      <c r="X5872" s="2"/>
      <c r="Y5872" s="4"/>
      <c r="Z5872" s="106"/>
      <c r="AA5872" s="114"/>
      <c r="AB5872" s="112"/>
      <c r="AC5872" s="178"/>
      <c r="AD5872" s="11"/>
      <c r="AE5872" s="106"/>
      <c r="AF5872" s="106"/>
      <c r="AG5872" s="106"/>
      <c r="AH5872" s="115"/>
      <c r="AI5872" s="116"/>
      <c r="AO5872" s="26"/>
      <c r="AP5872" s="26"/>
    </row>
    <row r="5873" spans="1:42" ht="15" customHeight="1" x14ac:dyDescent="0.25">
      <c r="A5873" s="105"/>
      <c r="B5873" s="106"/>
      <c r="C5873" s="2"/>
      <c r="D5873" s="2"/>
      <c r="E5873" s="106"/>
      <c r="F5873" s="107"/>
      <c r="G5873" s="108"/>
      <c r="H5873" s="109"/>
      <c r="I5873" s="109"/>
      <c r="J5873" s="110"/>
      <c r="K5873" s="117"/>
      <c r="L5873" s="178"/>
      <c r="M5873" s="178"/>
      <c r="N5873" s="106"/>
      <c r="O5873" s="111"/>
      <c r="P5873" s="111"/>
      <c r="Q5873" s="106"/>
      <c r="R5873" s="106"/>
      <c r="S5873" s="106"/>
      <c r="T5873" s="106"/>
      <c r="U5873" s="106"/>
      <c r="V5873" s="106"/>
      <c r="W5873" s="19"/>
      <c r="X5873" s="2"/>
      <c r="Y5873" s="4"/>
      <c r="Z5873" s="106"/>
      <c r="AA5873" s="114"/>
      <c r="AB5873" s="112"/>
      <c r="AC5873" s="178"/>
      <c r="AD5873" s="11"/>
      <c r="AE5873" s="106"/>
      <c r="AF5873" s="106"/>
      <c r="AG5873" s="106"/>
      <c r="AH5873" s="115"/>
      <c r="AI5873" s="116"/>
      <c r="AO5873" s="26"/>
      <c r="AP5873" s="26"/>
    </row>
    <row r="5874" spans="1:42" ht="15" customHeight="1" x14ac:dyDescent="0.25">
      <c r="A5874" s="105"/>
      <c r="B5874" s="106"/>
      <c r="C5874" s="2"/>
      <c r="D5874" s="2"/>
      <c r="E5874" s="106"/>
      <c r="F5874" s="107"/>
      <c r="G5874" s="108"/>
      <c r="H5874" s="109"/>
      <c r="I5874" s="109"/>
      <c r="J5874" s="110"/>
      <c r="K5874" s="117"/>
      <c r="L5874" s="178"/>
      <c r="M5874" s="178"/>
      <c r="N5874" s="106"/>
      <c r="O5874" s="111"/>
      <c r="P5874" s="111"/>
      <c r="Q5874" s="106"/>
      <c r="R5874" s="106"/>
      <c r="S5874" s="106"/>
      <c r="T5874" s="106"/>
      <c r="U5874" s="106"/>
      <c r="V5874" s="106"/>
      <c r="W5874" s="19"/>
      <c r="X5874" s="2"/>
      <c r="Y5874" s="4"/>
      <c r="Z5874" s="106"/>
      <c r="AA5874" s="114"/>
      <c r="AB5874" s="112"/>
      <c r="AC5874" s="178"/>
      <c r="AD5874" s="11"/>
      <c r="AE5874" s="106"/>
      <c r="AF5874" s="106"/>
      <c r="AG5874" s="106"/>
      <c r="AH5874" s="115"/>
      <c r="AI5874" s="116"/>
      <c r="AO5874" s="26"/>
      <c r="AP5874" s="26"/>
    </row>
    <row r="5875" spans="1:42" ht="15" customHeight="1" x14ac:dyDescent="0.25">
      <c r="A5875" s="105"/>
      <c r="B5875" s="106"/>
      <c r="C5875" s="2"/>
      <c r="D5875" s="2"/>
      <c r="E5875" s="106"/>
      <c r="F5875" s="107"/>
      <c r="G5875" s="108"/>
      <c r="H5875" s="109"/>
      <c r="I5875" s="109"/>
      <c r="J5875" s="110"/>
      <c r="K5875" s="117"/>
      <c r="L5875" s="178"/>
      <c r="M5875" s="178"/>
      <c r="N5875" s="106"/>
      <c r="O5875" s="111"/>
      <c r="P5875" s="111"/>
      <c r="Q5875" s="106"/>
      <c r="R5875" s="106"/>
      <c r="S5875" s="106"/>
      <c r="T5875" s="106"/>
      <c r="U5875" s="106"/>
      <c r="V5875" s="106"/>
      <c r="W5875" s="19"/>
      <c r="X5875" s="2"/>
      <c r="Y5875" s="4"/>
      <c r="Z5875" s="106"/>
      <c r="AA5875" s="114"/>
      <c r="AB5875" s="112"/>
      <c r="AC5875" s="178"/>
      <c r="AD5875" s="11"/>
      <c r="AE5875" s="106"/>
      <c r="AF5875" s="106"/>
      <c r="AG5875" s="106"/>
      <c r="AH5875" s="115"/>
      <c r="AI5875" s="116"/>
      <c r="AO5875" s="26"/>
      <c r="AP5875" s="26"/>
    </row>
    <row r="5876" spans="1:42" ht="15" customHeight="1" x14ac:dyDescent="0.25">
      <c r="A5876" s="105"/>
      <c r="B5876" s="106"/>
      <c r="C5876" s="2"/>
      <c r="D5876" s="2"/>
      <c r="E5876" s="106"/>
      <c r="F5876" s="107"/>
      <c r="G5876" s="108"/>
      <c r="H5876" s="109"/>
      <c r="I5876" s="109"/>
      <c r="J5876" s="110"/>
      <c r="K5876" s="117"/>
      <c r="L5876" s="178"/>
      <c r="M5876" s="178"/>
      <c r="N5876" s="106"/>
      <c r="O5876" s="111"/>
      <c r="P5876" s="111"/>
      <c r="Q5876" s="106"/>
      <c r="R5876" s="106"/>
      <c r="S5876" s="106"/>
      <c r="T5876" s="106"/>
      <c r="U5876" s="106"/>
      <c r="V5876" s="106"/>
      <c r="W5876" s="19"/>
      <c r="X5876" s="2"/>
      <c r="Y5876" s="4"/>
      <c r="Z5876" s="106"/>
      <c r="AA5876" s="114"/>
      <c r="AB5876" s="112"/>
      <c r="AC5876" s="178"/>
      <c r="AD5876" s="11"/>
      <c r="AE5876" s="106"/>
      <c r="AF5876" s="106"/>
      <c r="AG5876" s="106"/>
      <c r="AH5876" s="115"/>
      <c r="AI5876" s="116"/>
      <c r="AO5876" s="26"/>
      <c r="AP5876" s="26"/>
    </row>
    <row r="5877" spans="1:42" ht="15" customHeight="1" x14ac:dyDescent="0.25">
      <c r="A5877" s="105"/>
      <c r="B5877" s="106"/>
      <c r="C5877" s="2"/>
      <c r="D5877" s="2"/>
      <c r="E5877" s="106"/>
      <c r="F5877" s="107"/>
      <c r="G5877" s="108"/>
      <c r="H5877" s="109"/>
      <c r="I5877" s="109"/>
      <c r="J5877" s="110"/>
      <c r="K5877" s="117"/>
      <c r="L5877" s="178"/>
      <c r="M5877" s="178"/>
      <c r="N5877" s="106"/>
      <c r="O5877" s="111"/>
      <c r="P5877" s="111"/>
      <c r="Q5877" s="106"/>
      <c r="R5877" s="106"/>
      <c r="S5877" s="106"/>
      <c r="T5877" s="106"/>
      <c r="U5877" s="106"/>
      <c r="V5877" s="106"/>
      <c r="W5877" s="19"/>
      <c r="X5877" s="2"/>
      <c r="Y5877" s="4"/>
      <c r="Z5877" s="106"/>
      <c r="AA5877" s="114"/>
      <c r="AB5877" s="112"/>
      <c r="AC5877" s="178"/>
      <c r="AD5877" s="11"/>
      <c r="AE5877" s="106"/>
      <c r="AF5877" s="106"/>
      <c r="AG5877" s="106"/>
      <c r="AH5877" s="115"/>
      <c r="AI5877" s="116"/>
      <c r="AO5877" s="26"/>
      <c r="AP5877" s="26"/>
    </row>
    <row r="5878" spans="1:42" ht="15" customHeight="1" x14ac:dyDescent="0.25">
      <c r="A5878" s="105"/>
      <c r="B5878" s="106"/>
      <c r="C5878" s="2"/>
      <c r="D5878" s="2"/>
      <c r="E5878" s="106"/>
      <c r="F5878" s="107"/>
      <c r="G5878" s="108"/>
      <c r="H5878" s="109"/>
      <c r="I5878" s="109"/>
      <c r="J5878" s="110"/>
      <c r="K5878" s="117"/>
      <c r="L5878" s="178"/>
      <c r="M5878" s="178"/>
      <c r="N5878" s="106"/>
      <c r="O5878" s="111"/>
      <c r="P5878" s="111"/>
      <c r="Q5878" s="106"/>
      <c r="R5878" s="106"/>
      <c r="S5878" s="106"/>
      <c r="T5878" s="106"/>
      <c r="U5878" s="106"/>
      <c r="V5878" s="106"/>
      <c r="W5878" s="19"/>
      <c r="X5878" s="2"/>
      <c r="Y5878" s="4"/>
      <c r="Z5878" s="106"/>
      <c r="AA5878" s="114"/>
      <c r="AB5878" s="112"/>
      <c r="AC5878" s="178"/>
      <c r="AD5878" s="11"/>
      <c r="AE5878" s="106"/>
      <c r="AF5878" s="106"/>
      <c r="AG5878" s="106"/>
      <c r="AH5878" s="115"/>
      <c r="AI5878" s="116"/>
      <c r="AO5878" s="26"/>
      <c r="AP5878" s="26"/>
    </row>
    <row r="5879" spans="1:42" ht="15" customHeight="1" x14ac:dyDescent="0.25">
      <c r="A5879" s="105"/>
      <c r="B5879" s="106"/>
      <c r="C5879" s="2"/>
      <c r="D5879" s="2"/>
      <c r="E5879" s="106"/>
      <c r="F5879" s="107"/>
      <c r="G5879" s="108"/>
      <c r="H5879" s="109"/>
      <c r="I5879" s="109"/>
      <c r="J5879" s="110"/>
      <c r="K5879" s="117"/>
      <c r="L5879" s="178"/>
      <c r="M5879" s="178"/>
      <c r="N5879" s="106"/>
      <c r="O5879" s="111"/>
      <c r="P5879" s="111"/>
      <c r="Q5879" s="106"/>
      <c r="R5879" s="106"/>
      <c r="S5879" s="106"/>
      <c r="T5879" s="106"/>
      <c r="U5879" s="106"/>
      <c r="V5879" s="106"/>
      <c r="W5879" s="19"/>
      <c r="X5879" s="2"/>
      <c r="Y5879" s="4"/>
      <c r="Z5879" s="106"/>
      <c r="AA5879" s="114"/>
      <c r="AB5879" s="112"/>
      <c r="AC5879" s="178"/>
      <c r="AD5879" s="11"/>
      <c r="AE5879" s="106"/>
      <c r="AF5879" s="106"/>
      <c r="AG5879" s="106"/>
      <c r="AH5879" s="115"/>
      <c r="AI5879" s="116"/>
      <c r="AO5879" s="26"/>
      <c r="AP5879" s="26"/>
    </row>
    <row r="5880" spans="1:42" ht="15" customHeight="1" x14ac:dyDescent="0.25">
      <c r="A5880" s="105"/>
      <c r="B5880" s="106"/>
      <c r="C5880" s="2"/>
      <c r="D5880" s="2"/>
      <c r="E5880" s="106"/>
      <c r="F5880" s="107"/>
      <c r="G5880" s="108"/>
      <c r="H5880" s="109"/>
      <c r="I5880" s="109"/>
      <c r="J5880" s="110"/>
      <c r="K5880" s="117"/>
      <c r="L5880" s="178"/>
      <c r="M5880" s="178"/>
      <c r="N5880" s="106"/>
      <c r="O5880" s="111"/>
      <c r="P5880" s="111"/>
      <c r="Q5880" s="106"/>
      <c r="R5880" s="106"/>
      <c r="S5880" s="106"/>
      <c r="T5880" s="106"/>
      <c r="U5880" s="106"/>
      <c r="V5880" s="106"/>
      <c r="W5880" s="19"/>
      <c r="X5880" s="2"/>
      <c r="Y5880" s="4"/>
      <c r="Z5880" s="106"/>
      <c r="AA5880" s="114"/>
      <c r="AB5880" s="112"/>
      <c r="AC5880" s="178"/>
      <c r="AD5880" s="11"/>
      <c r="AE5880" s="106"/>
      <c r="AF5880" s="106"/>
      <c r="AG5880" s="106"/>
      <c r="AH5880" s="115"/>
      <c r="AI5880" s="116"/>
      <c r="AO5880" s="26"/>
      <c r="AP5880" s="26"/>
    </row>
    <row r="5881" spans="1:42" ht="15" customHeight="1" x14ac:dyDescent="0.25">
      <c r="A5881" s="105"/>
      <c r="B5881" s="106"/>
      <c r="C5881" s="2"/>
      <c r="D5881" s="2"/>
      <c r="E5881" s="106"/>
      <c r="F5881" s="107"/>
      <c r="G5881" s="108"/>
      <c r="H5881" s="109"/>
      <c r="I5881" s="109"/>
      <c r="J5881" s="110"/>
      <c r="K5881" s="117"/>
      <c r="L5881" s="178"/>
      <c r="M5881" s="178"/>
      <c r="N5881" s="106"/>
      <c r="O5881" s="111"/>
      <c r="P5881" s="111"/>
      <c r="Q5881" s="106"/>
      <c r="R5881" s="106"/>
      <c r="S5881" s="106"/>
      <c r="T5881" s="106"/>
      <c r="U5881" s="106"/>
      <c r="V5881" s="106"/>
      <c r="W5881" s="19"/>
      <c r="X5881" s="2"/>
      <c r="Y5881" s="4"/>
      <c r="Z5881" s="106"/>
      <c r="AA5881" s="114"/>
      <c r="AB5881" s="112"/>
      <c r="AC5881" s="178"/>
      <c r="AD5881" s="11"/>
      <c r="AE5881" s="106"/>
      <c r="AF5881" s="106"/>
      <c r="AG5881" s="106"/>
      <c r="AH5881" s="115"/>
      <c r="AI5881" s="116"/>
      <c r="AO5881" s="26"/>
      <c r="AP5881" s="26"/>
    </row>
    <row r="5882" spans="1:42" ht="15" customHeight="1" x14ac:dyDescent="0.25">
      <c r="A5882" s="105"/>
      <c r="B5882" s="106"/>
      <c r="C5882" s="2"/>
      <c r="D5882" s="2"/>
      <c r="E5882" s="106"/>
      <c r="F5882" s="107"/>
      <c r="G5882" s="108"/>
      <c r="H5882" s="109"/>
      <c r="I5882" s="109"/>
      <c r="J5882" s="110"/>
      <c r="K5882" s="117"/>
      <c r="L5882" s="178"/>
      <c r="M5882" s="178"/>
      <c r="N5882" s="106"/>
      <c r="O5882" s="111"/>
      <c r="P5882" s="111"/>
      <c r="Q5882" s="106"/>
      <c r="R5882" s="106"/>
      <c r="S5882" s="106"/>
      <c r="T5882" s="106"/>
      <c r="U5882" s="106"/>
      <c r="V5882" s="106"/>
      <c r="W5882" s="19"/>
      <c r="X5882" s="2"/>
      <c r="Y5882" s="4"/>
      <c r="Z5882" s="106"/>
      <c r="AA5882" s="114"/>
      <c r="AB5882" s="112"/>
      <c r="AC5882" s="178"/>
      <c r="AD5882" s="11"/>
      <c r="AE5882" s="106"/>
      <c r="AF5882" s="106"/>
      <c r="AG5882" s="106"/>
      <c r="AH5882" s="115"/>
      <c r="AI5882" s="116"/>
      <c r="AO5882" s="26"/>
      <c r="AP5882" s="26"/>
    </row>
    <row r="5883" spans="1:42" ht="15" customHeight="1" x14ac:dyDescent="0.25">
      <c r="A5883" s="105"/>
      <c r="B5883" s="106"/>
      <c r="C5883" s="2"/>
      <c r="D5883" s="2"/>
      <c r="E5883" s="106"/>
      <c r="F5883" s="107"/>
      <c r="G5883" s="108"/>
      <c r="H5883" s="109"/>
      <c r="I5883" s="109"/>
      <c r="J5883" s="110"/>
      <c r="K5883" s="117"/>
      <c r="L5883" s="178"/>
      <c r="M5883" s="178"/>
      <c r="N5883" s="106"/>
      <c r="O5883" s="111"/>
      <c r="P5883" s="111"/>
      <c r="Q5883" s="106"/>
      <c r="R5883" s="106"/>
      <c r="S5883" s="106"/>
      <c r="T5883" s="106"/>
      <c r="U5883" s="106"/>
      <c r="V5883" s="106"/>
      <c r="W5883" s="19"/>
      <c r="X5883" s="2"/>
      <c r="Y5883" s="4"/>
      <c r="Z5883" s="106"/>
      <c r="AA5883" s="114"/>
      <c r="AB5883" s="112"/>
      <c r="AC5883" s="178"/>
      <c r="AD5883" s="11"/>
      <c r="AE5883" s="106"/>
      <c r="AF5883" s="106"/>
      <c r="AG5883" s="106"/>
      <c r="AH5883" s="115"/>
      <c r="AI5883" s="116"/>
      <c r="AO5883" s="26"/>
      <c r="AP5883" s="26"/>
    </row>
    <row r="5884" spans="1:42" ht="15" customHeight="1" x14ac:dyDescent="0.25">
      <c r="A5884" s="105"/>
      <c r="B5884" s="106"/>
      <c r="C5884" s="2"/>
      <c r="D5884" s="2"/>
      <c r="E5884" s="106"/>
      <c r="F5884" s="107"/>
      <c r="G5884" s="108"/>
      <c r="H5884" s="109"/>
      <c r="I5884" s="109"/>
      <c r="J5884" s="110"/>
      <c r="K5884" s="117"/>
      <c r="L5884" s="178"/>
      <c r="M5884" s="178"/>
      <c r="N5884" s="106"/>
      <c r="O5884" s="111"/>
      <c r="P5884" s="111"/>
      <c r="Q5884" s="106"/>
      <c r="R5884" s="106"/>
      <c r="S5884" s="106"/>
      <c r="T5884" s="106"/>
      <c r="U5884" s="106"/>
      <c r="V5884" s="106"/>
      <c r="W5884" s="19"/>
      <c r="X5884" s="2"/>
      <c r="Y5884" s="4"/>
      <c r="Z5884" s="106"/>
      <c r="AA5884" s="114"/>
      <c r="AB5884" s="112"/>
      <c r="AC5884" s="178"/>
      <c r="AD5884" s="11"/>
      <c r="AE5884" s="106"/>
      <c r="AF5884" s="106"/>
      <c r="AG5884" s="106"/>
      <c r="AH5884" s="115"/>
      <c r="AI5884" s="116"/>
      <c r="AO5884" s="26"/>
      <c r="AP5884" s="26"/>
    </row>
    <row r="5885" spans="1:42" ht="15" customHeight="1" x14ac:dyDescent="0.25">
      <c r="A5885" s="105"/>
      <c r="B5885" s="106"/>
      <c r="C5885" s="2"/>
      <c r="D5885" s="2"/>
      <c r="E5885" s="106"/>
      <c r="F5885" s="107"/>
      <c r="G5885" s="108"/>
      <c r="H5885" s="109"/>
      <c r="I5885" s="109"/>
      <c r="J5885" s="110"/>
      <c r="K5885" s="117"/>
      <c r="L5885" s="178"/>
      <c r="M5885" s="178"/>
      <c r="N5885" s="106"/>
      <c r="O5885" s="111"/>
      <c r="P5885" s="111"/>
      <c r="Q5885" s="106"/>
      <c r="R5885" s="106"/>
      <c r="S5885" s="106"/>
      <c r="T5885" s="106"/>
      <c r="U5885" s="106"/>
      <c r="V5885" s="106"/>
      <c r="W5885" s="19"/>
      <c r="X5885" s="2"/>
      <c r="Y5885" s="4"/>
      <c r="Z5885" s="106"/>
      <c r="AA5885" s="114"/>
      <c r="AB5885" s="112"/>
      <c r="AC5885" s="178"/>
      <c r="AD5885" s="11"/>
      <c r="AE5885" s="106"/>
      <c r="AF5885" s="106"/>
      <c r="AG5885" s="106"/>
      <c r="AH5885" s="115"/>
      <c r="AI5885" s="116"/>
      <c r="AO5885" s="26"/>
      <c r="AP5885" s="26"/>
    </row>
    <row r="5886" spans="1:42" ht="15" customHeight="1" x14ac:dyDescent="0.25">
      <c r="A5886" s="105"/>
      <c r="B5886" s="106"/>
      <c r="C5886" s="2"/>
      <c r="D5886" s="2"/>
      <c r="E5886" s="106"/>
      <c r="F5886" s="107"/>
      <c r="G5886" s="108"/>
      <c r="H5886" s="109"/>
      <c r="I5886" s="109"/>
      <c r="J5886" s="110"/>
      <c r="K5886" s="117"/>
      <c r="L5886" s="178"/>
      <c r="M5886" s="178"/>
      <c r="N5886" s="106"/>
      <c r="O5886" s="111"/>
      <c r="P5886" s="111"/>
      <c r="Q5886" s="106"/>
      <c r="R5886" s="106"/>
      <c r="S5886" s="106"/>
      <c r="T5886" s="106"/>
      <c r="U5886" s="106"/>
      <c r="V5886" s="106"/>
      <c r="W5886" s="19"/>
      <c r="X5886" s="2"/>
      <c r="Y5886" s="4"/>
      <c r="Z5886" s="106"/>
      <c r="AA5886" s="114"/>
      <c r="AB5886" s="112"/>
      <c r="AC5886" s="178"/>
      <c r="AD5886" s="11"/>
      <c r="AE5886" s="106"/>
      <c r="AF5886" s="106"/>
      <c r="AG5886" s="106"/>
      <c r="AH5886" s="115"/>
      <c r="AI5886" s="116"/>
      <c r="AO5886" s="26"/>
      <c r="AP5886" s="26"/>
    </row>
    <row r="5887" spans="1:42" ht="15" customHeight="1" x14ac:dyDescent="0.25">
      <c r="A5887" s="105"/>
      <c r="B5887" s="106"/>
      <c r="C5887" s="2"/>
      <c r="D5887" s="2"/>
      <c r="E5887" s="106"/>
      <c r="F5887" s="107"/>
      <c r="G5887" s="108"/>
      <c r="H5887" s="109"/>
      <c r="I5887" s="109"/>
      <c r="J5887" s="110"/>
      <c r="K5887" s="117"/>
      <c r="L5887" s="178"/>
      <c r="M5887" s="178"/>
      <c r="N5887" s="106"/>
      <c r="O5887" s="111"/>
      <c r="P5887" s="111"/>
      <c r="Q5887" s="106"/>
      <c r="R5887" s="106"/>
      <c r="S5887" s="106"/>
      <c r="T5887" s="106"/>
      <c r="U5887" s="106"/>
      <c r="V5887" s="106"/>
      <c r="W5887" s="19"/>
      <c r="X5887" s="2"/>
      <c r="Y5887" s="4"/>
      <c r="Z5887" s="106"/>
      <c r="AA5887" s="114"/>
      <c r="AB5887" s="112"/>
      <c r="AC5887" s="178"/>
      <c r="AD5887" s="11"/>
      <c r="AE5887" s="106"/>
      <c r="AF5887" s="106"/>
      <c r="AG5887" s="106"/>
      <c r="AH5887" s="115"/>
      <c r="AI5887" s="116"/>
      <c r="AO5887" s="26"/>
      <c r="AP5887" s="26"/>
    </row>
    <row r="5888" spans="1:42" ht="15" customHeight="1" x14ac:dyDescent="0.25">
      <c r="A5888" s="105"/>
      <c r="B5888" s="106"/>
      <c r="C5888" s="2"/>
      <c r="D5888" s="2"/>
      <c r="E5888" s="106"/>
      <c r="F5888" s="107"/>
      <c r="G5888" s="108"/>
      <c r="H5888" s="109"/>
      <c r="I5888" s="109"/>
      <c r="J5888" s="110"/>
      <c r="K5888" s="117"/>
      <c r="L5888" s="178"/>
      <c r="M5888" s="178"/>
      <c r="N5888" s="106"/>
      <c r="O5888" s="111"/>
      <c r="P5888" s="111"/>
      <c r="Q5888" s="106"/>
      <c r="R5888" s="106"/>
      <c r="S5888" s="106"/>
      <c r="T5888" s="106"/>
      <c r="U5888" s="106"/>
      <c r="V5888" s="106"/>
      <c r="W5888" s="19"/>
      <c r="X5888" s="2"/>
      <c r="Y5888" s="4"/>
      <c r="Z5888" s="106"/>
      <c r="AA5888" s="114"/>
      <c r="AB5888" s="112"/>
      <c r="AC5888" s="178"/>
      <c r="AD5888" s="11"/>
      <c r="AE5888" s="106"/>
      <c r="AF5888" s="106"/>
      <c r="AG5888" s="106"/>
      <c r="AH5888" s="115"/>
      <c r="AI5888" s="116"/>
      <c r="AO5888" s="26"/>
      <c r="AP5888" s="26"/>
    </row>
    <row r="5889" spans="1:42" ht="15" customHeight="1" x14ac:dyDescent="0.25">
      <c r="A5889" s="105"/>
      <c r="B5889" s="106"/>
      <c r="C5889" s="2"/>
      <c r="D5889" s="2"/>
      <c r="E5889" s="106"/>
      <c r="F5889" s="107"/>
      <c r="G5889" s="108"/>
      <c r="H5889" s="109"/>
      <c r="I5889" s="109"/>
      <c r="J5889" s="110"/>
      <c r="K5889" s="117"/>
      <c r="L5889" s="178"/>
      <c r="M5889" s="178"/>
      <c r="N5889" s="106"/>
      <c r="O5889" s="111"/>
      <c r="P5889" s="111"/>
      <c r="Q5889" s="106"/>
      <c r="R5889" s="106"/>
      <c r="S5889" s="106"/>
      <c r="T5889" s="106"/>
      <c r="U5889" s="106"/>
      <c r="V5889" s="106"/>
      <c r="W5889" s="19"/>
      <c r="X5889" s="2"/>
      <c r="Y5889" s="4"/>
      <c r="Z5889" s="106"/>
      <c r="AA5889" s="114"/>
      <c r="AB5889" s="112"/>
      <c r="AC5889" s="178"/>
      <c r="AD5889" s="11"/>
      <c r="AE5889" s="106"/>
      <c r="AF5889" s="106"/>
      <c r="AG5889" s="106"/>
      <c r="AH5889" s="115"/>
      <c r="AI5889" s="116"/>
      <c r="AO5889" s="26"/>
      <c r="AP5889" s="26"/>
    </row>
    <row r="5890" spans="1:42" ht="15" customHeight="1" x14ac:dyDescent="0.25">
      <c r="A5890" s="183"/>
      <c r="B5890" s="184"/>
      <c r="C5890" s="184"/>
      <c r="D5890" s="184"/>
      <c r="E5890" s="184"/>
      <c r="F5890" s="185"/>
      <c r="G5890" s="186"/>
      <c r="H5890" s="187"/>
      <c r="I5890" s="109"/>
      <c r="J5890" s="188"/>
      <c r="K5890" s="189"/>
      <c r="L5890" s="178"/>
      <c r="M5890" s="190"/>
      <c r="N5890" s="184"/>
      <c r="O5890" s="191"/>
      <c r="P5890" s="191"/>
      <c r="Q5890" s="184"/>
      <c r="R5890" s="184"/>
      <c r="S5890" s="184"/>
      <c r="T5890" s="184"/>
      <c r="U5890" s="184"/>
      <c r="V5890" s="184"/>
      <c r="W5890" s="192"/>
      <c r="X5890" s="184"/>
      <c r="Y5890" s="193"/>
      <c r="Z5890" s="184"/>
      <c r="AA5890" s="193"/>
      <c r="AB5890" s="192"/>
      <c r="AC5890" s="190"/>
      <c r="AD5890" s="11"/>
      <c r="AE5890" s="184"/>
      <c r="AF5890" s="184"/>
      <c r="AG5890" s="184"/>
      <c r="AH5890" s="194"/>
      <c r="AI5890" s="189"/>
      <c r="AO5890" s="26"/>
      <c r="AP5890" s="26"/>
    </row>
    <row r="5891" spans="1:42" ht="15" customHeight="1" x14ac:dyDescent="0.25">
      <c r="A5891" s="105"/>
      <c r="B5891" s="106"/>
      <c r="C5891" s="2"/>
      <c r="D5891" s="2"/>
      <c r="E5891" s="106"/>
      <c r="F5891" s="107"/>
      <c r="G5891" s="108"/>
      <c r="H5891" s="109"/>
      <c r="I5891" s="109"/>
      <c r="J5891" s="110"/>
      <c r="K5891" s="117"/>
      <c r="L5891" s="178"/>
      <c r="M5891" s="178"/>
      <c r="N5891" s="106"/>
      <c r="O5891" s="111"/>
      <c r="P5891" s="111"/>
      <c r="Q5891" s="106"/>
      <c r="R5891" s="106"/>
      <c r="S5891" s="106"/>
      <c r="T5891" s="106"/>
      <c r="U5891" s="106"/>
      <c r="V5891" s="106"/>
      <c r="W5891" s="19"/>
      <c r="X5891" s="2"/>
      <c r="Y5891" s="4"/>
      <c r="Z5891" s="106"/>
      <c r="AA5891" s="114"/>
      <c r="AB5891" s="112"/>
      <c r="AC5891" s="178"/>
      <c r="AD5891" s="11"/>
      <c r="AE5891" s="106"/>
      <c r="AF5891" s="106"/>
      <c r="AG5891" s="106"/>
      <c r="AH5891" s="115"/>
      <c r="AI5891" s="116"/>
      <c r="AO5891" s="26"/>
      <c r="AP5891" s="26"/>
    </row>
    <row r="5892" spans="1:42" ht="15" customHeight="1" x14ac:dyDescent="0.25">
      <c r="A5892" s="105"/>
      <c r="B5892" s="106"/>
      <c r="C5892" s="2"/>
      <c r="D5892" s="2"/>
      <c r="E5892" s="106"/>
      <c r="F5892" s="107"/>
      <c r="G5892" s="108"/>
      <c r="H5892" s="109"/>
      <c r="I5892" s="109"/>
      <c r="J5892" s="110"/>
      <c r="K5892" s="117"/>
      <c r="L5892" s="178"/>
      <c r="M5892" s="178"/>
      <c r="N5892" s="106"/>
      <c r="O5892" s="111"/>
      <c r="P5892" s="111"/>
      <c r="Q5892" s="106"/>
      <c r="R5892" s="106"/>
      <c r="S5892" s="106"/>
      <c r="T5892" s="106"/>
      <c r="U5892" s="106"/>
      <c r="V5892" s="106"/>
      <c r="W5892" s="19"/>
      <c r="X5892" s="2"/>
      <c r="Y5892" s="4"/>
      <c r="Z5892" s="106"/>
      <c r="AA5892" s="114"/>
      <c r="AB5892" s="112"/>
      <c r="AC5892" s="178"/>
      <c r="AD5892" s="11"/>
      <c r="AE5892" s="106"/>
      <c r="AF5892" s="106"/>
      <c r="AG5892" s="106"/>
      <c r="AH5892" s="115"/>
      <c r="AI5892" s="116"/>
      <c r="AO5892" s="26"/>
      <c r="AP5892" s="26"/>
    </row>
    <row r="5893" spans="1:42" ht="15" customHeight="1" x14ac:dyDescent="0.25">
      <c r="A5893" s="105"/>
      <c r="B5893" s="106"/>
      <c r="C5893" s="2"/>
      <c r="D5893" s="2"/>
      <c r="E5893" s="106"/>
      <c r="F5893" s="107"/>
      <c r="G5893" s="108"/>
      <c r="H5893" s="109"/>
      <c r="I5893" s="109"/>
      <c r="J5893" s="110"/>
      <c r="K5893" s="117"/>
      <c r="L5893" s="178"/>
      <c r="M5893" s="178"/>
      <c r="N5893" s="106"/>
      <c r="O5893" s="111"/>
      <c r="P5893" s="111"/>
      <c r="Q5893" s="106"/>
      <c r="R5893" s="106"/>
      <c r="S5893" s="106"/>
      <c r="T5893" s="106"/>
      <c r="U5893" s="106"/>
      <c r="V5893" s="106"/>
      <c r="W5893" s="19"/>
      <c r="X5893" s="2"/>
      <c r="Y5893" s="4"/>
      <c r="Z5893" s="106"/>
      <c r="AA5893" s="114"/>
      <c r="AB5893" s="112"/>
      <c r="AC5893" s="178"/>
      <c r="AD5893" s="11"/>
      <c r="AE5893" s="106"/>
      <c r="AF5893" s="106"/>
      <c r="AG5893" s="106"/>
      <c r="AH5893" s="115"/>
      <c r="AI5893" s="116"/>
      <c r="AO5893" s="26"/>
      <c r="AP5893" s="26"/>
    </row>
    <row r="5894" spans="1:42" ht="15" customHeight="1" x14ac:dyDescent="0.25">
      <c r="A5894" s="105"/>
      <c r="B5894" s="106"/>
      <c r="C5894" s="2"/>
      <c r="D5894" s="2"/>
      <c r="E5894" s="106"/>
      <c r="F5894" s="107"/>
      <c r="G5894" s="108"/>
      <c r="H5894" s="109"/>
      <c r="I5894" s="109"/>
      <c r="J5894" s="110"/>
      <c r="K5894" s="117"/>
      <c r="L5894" s="178"/>
      <c r="M5894" s="178"/>
      <c r="N5894" s="106"/>
      <c r="O5894" s="111"/>
      <c r="P5894" s="111"/>
      <c r="Q5894" s="106"/>
      <c r="R5894" s="106"/>
      <c r="S5894" s="106"/>
      <c r="T5894" s="106"/>
      <c r="U5894" s="106"/>
      <c r="V5894" s="106"/>
      <c r="W5894" s="19"/>
      <c r="X5894" s="2"/>
      <c r="Y5894" s="4"/>
      <c r="Z5894" s="106"/>
      <c r="AA5894" s="114"/>
      <c r="AB5894" s="112"/>
      <c r="AC5894" s="178"/>
      <c r="AD5894" s="11"/>
      <c r="AE5894" s="106"/>
      <c r="AF5894" s="106"/>
      <c r="AG5894" s="106"/>
      <c r="AH5894" s="115"/>
      <c r="AI5894" s="116"/>
      <c r="AO5894" s="26"/>
      <c r="AP5894" s="26"/>
    </row>
    <row r="5895" spans="1:42" ht="15" customHeight="1" x14ac:dyDescent="0.25">
      <c r="A5895" s="105"/>
      <c r="B5895" s="106"/>
      <c r="C5895" s="2"/>
      <c r="D5895" s="2"/>
      <c r="E5895" s="106"/>
      <c r="F5895" s="107"/>
      <c r="G5895" s="108"/>
      <c r="H5895" s="109"/>
      <c r="I5895" s="109"/>
      <c r="J5895" s="110"/>
      <c r="K5895" s="117"/>
      <c r="L5895" s="178"/>
      <c r="M5895" s="178"/>
      <c r="N5895" s="106"/>
      <c r="O5895" s="111"/>
      <c r="P5895" s="111"/>
      <c r="Q5895" s="106"/>
      <c r="R5895" s="106"/>
      <c r="S5895" s="106"/>
      <c r="T5895" s="106"/>
      <c r="U5895" s="106"/>
      <c r="V5895" s="106"/>
      <c r="W5895" s="19"/>
      <c r="X5895" s="2"/>
      <c r="Y5895" s="4"/>
      <c r="Z5895" s="106"/>
      <c r="AA5895" s="114"/>
      <c r="AB5895" s="112"/>
      <c r="AC5895" s="178"/>
      <c r="AD5895" s="11"/>
      <c r="AE5895" s="106"/>
      <c r="AF5895" s="106"/>
      <c r="AG5895" s="106"/>
      <c r="AH5895" s="115"/>
      <c r="AI5895" s="116"/>
      <c r="AO5895" s="26"/>
      <c r="AP5895" s="26"/>
    </row>
    <row r="5896" spans="1:42" ht="15" customHeight="1" x14ac:dyDescent="0.25">
      <c r="A5896" s="105"/>
      <c r="B5896" s="106"/>
      <c r="C5896" s="2"/>
      <c r="D5896" s="2"/>
      <c r="E5896" s="106"/>
      <c r="F5896" s="107"/>
      <c r="G5896" s="108"/>
      <c r="H5896" s="109"/>
      <c r="I5896" s="109"/>
      <c r="J5896" s="110"/>
      <c r="K5896" s="117"/>
      <c r="L5896" s="178"/>
      <c r="M5896" s="178"/>
      <c r="N5896" s="106"/>
      <c r="O5896" s="111"/>
      <c r="P5896" s="111"/>
      <c r="Q5896" s="106"/>
      <c r="R5896" s="106"/>
      <c r="S5896" s="106"/>
      <c r="T5896" s="106"/>
      <c r="U5896" s="106"/>
      <c r="V5896" s="106"/>
      <c r="W5896" s="19"/>
      <c r="X5896" s="2"/>
      <c r="Y5896" s="4"/>
      <c r="Z5896" s="106"/>
      <c r="AA5896" s="114"/>
      <c r="AB5896" s="112"/>
      <c r="AC5896" s="178"/>
      <c r="AD5896" s="11"/>
      <c r="AE5896" s="106"/>
      <c r="AF5896" s="106"/>
      <c r="AG5896" s="106"/>
      <c r="AH5896" s="115"/>
      <c r="AI5896" s="116"/>
      <c r="AO5896" s="26"/>
      <c r="AP5896" s="26"/>
    </row>
    <row r="5897" spans="1:42" ht="15" customHeight="1" x14ac:dyDescent="0.25">
      <c r="A5897" s="105"/>
      <c r="B5897" s="106"/>
      <c r="C5897" s="2"/>
      <c r="D5897" s="2"/>
      <c r="E5897" s="106"/>
      <c r="F5897" s="107"/>
      <c r="G5897" s="108"/>
      <c r="H5897" s="109"/>
      <c r="I5897" s="109"/>
      <c r="J5897" s="110"/>
      <c r="K5897" s="117"/>
      <c r="L5897" s="178"/>
      <c r="M5897" s="178"/>
      <c r="N5897" s="106"/>
      <c r="O5897" s="111"/>
      <c r="P5897" s="111"/>
      <c r="Q5897" s="106"/>
      <c r="R5897" s="106"/>
      <c r="S5897" s="106"/>
      <c r="T5897" s="106"/>
      <c r="U5897" s="106"/>
      <c r="V5897" s="106"/>
      <c r="W5897" s="19"/>
      <c r="X5897" s="2"/>
      <c r="Y5897" s="4"/>
      <c r="Z5897" s="106"/>
      <c r="AA5897" s="114"/>
      <c r="AB5897" s="112"/>
      <c r="AC5897" s="178"/>
      <c r="AD5897" s="11"/>
      <c r="AE5897" s="106"/>
      <c r="AF5897" s="106"/>
      <c r="AG5897" s="106"/>
      <c r="AH5897" s="115"/>
      <c r="AI5897" s="116"/>
      <c r="AO5897" s="26"/>
      <c r="AP5897" s="26"/>
    </row>
    <row r="5898" spans="1:42" ht="15" customHeight="1" x14ac:dyDescent="0.25">
      <c r="A5898" s="105"/>
      <c r="B5898" s="106"/>
      <c r="C5898" s="2"/>
      <c r="D5898" s="2"/>
      <c r="E5898" s="106"/>
      <c r="F5898" s="107"/>
      <c r="G5898" s="108"/>
      <c r="H5898" s="109"/>
      <c r="I5898" s="109"/>
      <c r="J5898" s="110"/>
      <c r="K5898" s="117"/>
      <c r="L5898" s="178"/>
      <c r="M5898" s="178"/>
      <c r="N5898" s="106"/>
      <c r="O5898" s="111"/>
      <c r="P5898" s="111"/>
      <c r="Q5898" s="106"/>
      <c r="R5898" s="106"/>
      <c r="S5898" s="106"/>
      <c r="T5898" s="106"/>
      <c r="U5898" s="106"/>
      <c r="V5898" s="106"/>
      <c r="W5898" s="19"/>
      <c r="X5898" s="2"/>
      <c r="Y5898" s="4"/>
      <c r="Z5898" s="106"/>
      <c r="AA5898" s="114"/>
      <c r="AB5898" s="112"/>
      <c r="AC5898" s="178"/>
      <c r="AD5898" s="11"/>
      <c r="AE5898" s="106"/>
      <c r="AF5898" s="106"/>
      <c r="AG5898" s="106"/>
      <c r="AH5898" s="115"/>
      <c r="AI5898" s="116"/>
      <c r="AO5898" s="26"/>
      <c r="AP5898" s="26"/>
    </row>
    <row r="5899" spans="1:42" ht="15" customHeight="1" x14ac:dyDescent="0.25">
      <c r="A5899" s="105"/>
      <c r="B5899" s="106"/>
      <c r="C5899" s="2"/>
      <c r="D5899" s="2"/>
      <c r="E5899" s="106"/>
      <c r="F5899" s="107"/>
      <c r="G5899" s="108"/>
      <c r="H5899" s="109"/>
      <c r="I5899" s="109"/>
      <c r="J5899" s="110"/>
      <c r="K5899" s="117"/>
      <c r="L5899" s="178"/>
      <c r="M5899" s="178"/>
      <c r="N5899" s="106"/>
      <c r="O5899" s="111"/>
      <c r="P5899" s="111"/>
      <c r="Q5899" s="106"/>
      <c r="R5899" s="106"/>
      <c r="S5899" s="106"/>
      <c r="T5899" s="106"/>
      <c r="U5899" s="106"/>
      <c r="V5899" s="106"/>
      <c r="W5899" s="19"/>
      <c r="X5899" s="2"/>
      <c r="Y5899" s="4"/>
      <c r="Z5899" s="106"/>
      <c r="AA5899" s="114"/>
      <c r="AB5899" s="112"/>
      <c r="AC5899" s="178"/>
      <c r="AD5899" s="11"/>
      <c r="AE5899" s="106"/>
      <c r="AF5899" s="106"/>
      <c r="AG5899" s="106"/>
      <c r="AH5899" s="115"/>
      <c r="AI5899" s="116"/>
      <c r="AO5899" s="26"/>
      <c r="AP5899" s="26"/>
    </row>
    <row r="5900" spans="1:42" ht="15" customHeight="1" x14ac:dyDescent="0.25">
      <c r="A5900" s="105"/>
      <c r="B5900" s="106"/>
      <c r="C5900" s="2"/>
      <c r="D5900" s="2"/>
      <c r="E5900" s="106"/>
      <c r="F5900" s="107"/>
      <c r="G5900" s="108"/>
      <c r="H5900" s="109"/>
      <c r="I5900" s="109"/>
      <c r="J5900" s="110"/>
      <c r="K5900" s="117"/>
      <c r="L5900" s="178"/>
      <c r="M5900" s="178"/>
      <c r="N5900" s="106"/>
      <c r="O5900" s="111"/>
      <c r="P5900" s="111"/>
      <c r="Q5900" s="106"/>
      <c r="R5900" s="106"/>
      <c r="S5900" s="106"/>
      <c r="T5900" s="106"/>
      <c r="U5900" s="106"/>
      <c r="V5900" s="106"/>
      <c r="W5900" s="19"/>
      <c r="X5900" s="2"/>
      <c r="Y5900" s="4"/>
      <c r="Z5900" s="106"/>
      <c r="AA5900" s="114"/>
      <c r="AB5900" s="112"/>
      <c r="AC5900" s="178"/>
      <c r="AD5900" s="11"/>
      <c r="AE5900" s="106"/>
      <c r="AF5900" s="106"/>
      <c r="AG5900" s="106"/>
      <c r="AH5900" s="115"/>
      <c r="AI5900" s="116"/>
      <c r="AO5900" s="26"/>
      <c r="AP5900" s="26"/>
    </row>
    <row r="5901" spans="1:42" ht="15" customHeight="1" x14ac:dyDescent="0.25">
      <c r="A5901" s="105"/>
      <c r="B5901" s="106"/>
      <c r="C5901" s="2"/>
      <c r="D5901" s="2"/>
      <c r="E5901" s="106"/>
      <c r="F5901" s="107"/>
      <c r="G5901" s="108"/>
      <c r="H5901" s="109"/>
      <c r="I5901" s="109"/>
      <c r="J5901" s="110"/>
      <c r="K5901" s="117"/>
      <c r="L5901" s="178"/>
      <c r="M5901" s="178"/>
      <c r="N5901" s="106"/>
      <c r="O5901" s="111"/>
      <c r="P5901" s="111"/>
      <c r="Q5901" s="106"/>
      <c r="R5901" s="106"/>
      <c r="S5901" s="106"/>
      <c r="T5901" s="106"/>
      <c r="U5901" s="106"/>
      <c r="V5901" s="106"/>
      <c r="W5901" s="19"/>
      <c r="X5901" s="2"/>
      <c r="Y5901" s="4"/>
      <c r="Z5901" s="106"/>
      <c r="AA5901" s="114"/>
      <c r="AB5901" s="112"/>
      <c r="AC5901" s="178"/>
      <c r="AD5901" s="11"/>
      <c r="AE5901" s="106"/>
      <c r="AF5901" s="106"/>
      <c r="AG5901" s="106"/>
      <c r="AH5901" s="115"/>
      <c r="AI5901" s="116"/>
      <c r="AO5901" s="26"/>
      <c r="AP5901" s="26"/>
    </row>
    <row r="5902" spans="1:42" ht="15" customHeight="1" x14ac:dyDescent="0.25">
      <c r="A5902" s="105"/>
      <c r="B5902" s="106"/>
      <c r="C5902" s="2"/>
      <c r="D5902" s="2"/>
      <c r="E5902" s="106"/>
      <c r="F5902" s="107"/>
      <c r="G5902" s="108"/>
      <c r="H5902" s="109"/>
      <c r="I5902" s="109"/>
      <c r="J5902" s="110"/>
      <c r="K5902" s="117"/>
      <c r="L5902" s="178"/>
      <c r="M5902" s="178"/>
      <c r="N5902" s="106"/>
      <c r="O5902" s="111"/>
      <c r="P5902" s="111"/>
      <c r="Q5902" s="106"/>
      <c r="R5902" s="106"/>
      <c r="S5902" s="106"/>
      <c r="T5902" s="106"/>
      <c r="U5902" s="106"/>
      <c r="V5902" s="106"/>
      <c r="W5902" s="19"/>
      <c r="X5902" s="2"/>
      <c r="Y5902" s="4"/>
      <c r="Z5902" s="106"/>
      <c r="AA5902" s="114"/>
      <c r="AB5902" s="112"/>
      <c r="AC5902" s="178"/>
      <c r="AD5902" s="11"/>
      <c r="AE5902" s="106"/>
      <c r="AF5902" s="106"/>
      <c r="AG5902" s="106"/>
      <c r="AH5902" s="115"/>
      <c r="AI5902" s="116"/>
      <c r="AO5902" s="26"/>
      <c r="AP5902" s="26"/>
    </row>
    <row r="5903" spans="1:42" ht="15" customHeight="1" x14ac:dyDescent="0.25">
      <c r="A5903" s="105"/>
      <c r="B5903" s="106"/>
      <c r="C5903" s="2"/>
      <c r="D5903" s="2"/>
      <c r="E5903" s="106"/>
      <c r="F5903" s="107"/>
      <c r="G5903" s="108"/>
      <c r="H5903" s="109"/>
      <c r="I5903" s="109"/>
      <c r="J5903" s="110"/>
      <c r="K5903" s="117"/>
      <c r="L5903" s="178"/>
      <c r="M5903" s="178"/>
      <c r="N5903" s="106"/>
      <c r="O5903" s="111"/>
      <c r="P5903" s="111"/>
      <c r="Q5903" s="106"/>
      <c r="R5903" s="106"/>
      <c r="S5903" s="106"/>
      <c r="T5903" s="106"/>
      <c r="U5903" s="106"/>
      <c r="V5903" s="106"/>
      <c r="W5903" s="19"/>
      <c r="X5903" s="2"/>
      <c r="Y5903" s="4"/>
      <c r="Z5903" s="106"/>
      <c r="AA5903" s="114"/>
      <c r="AB5903" s="112"/>
      <c r="AC5903" s="178"/>
      <c r="AD5903" s="11"/>
      <c r="AE5903" s="106"/>
      <c r="AF5903" s="106"/>
      <c r="AG5903" s="106"/>
      <c r="AH5903" s="115"/>
      <c r="AI5903" s="116"/>
      <c r="AO5903" s="26"/>
      <c r="AP5903" s="26"/>
    </row>
    <row r="5904" spans="1:42" ht="15" customHeight="1" x14ac:dyDescent="0.25">
      <c r="A5904" s="105"/>
      <c r="B5904" s="106"/>
      <c r="C5904" s="2"/>
      <c r="D5904" s="2"/>
      <c r="E5904" s="106"/>
      <c r="F5904" s="107"/>
      <c r="G5904" s="108"/>
      <c r="H5904" s="109"/>
      <c r="I5904" s="109"/>
      <c r="J5904" s="110"/>
      <c r="K5904" s="117"/>
      <c r="L5904" s="178"/>
      <c r="M5904" s="178"/>
      <c r="N5904" s="106"/>
      <c r="O5904" s="111"/>
      <c r="P5904" s="111"/>
      <c r="Q5904" s="106"/>
      <c r="R5904" s="106"/>
      <c r="S5904" s="106"/>
      <c r="T5904" s="106"/>
      <c r="U5904" s="106"/>
      <c r="V5904" s="106"/>
      <c r="W5904" s="19"/>
      <c r="X5904" s="2"/>
      <c r="Y5904" s="4"/>
      <c r="Z5904" s="106"/>
      <c r="AA5904" s="114"/>
      <c r="AB5904" s="112"/>
      <c r="AC5904" s="178"/>
      <c r="AD5904" s="11"/>
      <c r="AE5904" s="106"/>
      <c r="AF5904" s="106"/>
      <c r="AG5904" s="106"/>
      <c r="AH5904" s="115"/>
      <c r="AI5904" s="116"/>
      <c r="AO5904" s="26"/>
      <c r="AP5904" s="26"/>
    </row>
    <row r="5905" spans="1:42" ht="15" customHeight="1" x14ac:dyDescent="0.25">
      <c r="A5905" s="105"/>
      <c r="B5905" s="106"/>
      <c r="C5905" s="2"/>
      <c r="D5905" s="2"/>
      <c r="E5905" s="106"/>
      <c r="F5905" s="107"/>
      <c r="G5905" s="108"/>
      <c r="H5905" s="109"/>
      <c r="I5905" s="109"/>
      <c r="J5905" s="110"/>
      <c r="K5905" s="117"/>
      <c r="L5905" s="178"/>
      <c r="M5905" s="178"/>
      <c r="N5905" s="106"/>
      <c r="O5905" s="111"/>
      <c r="P5905" s="111"/>
      <c r="Q5905" s="106"/>
      <c r="R5905" s="106"/>
      <c r="S5905" s="106"/>
      <c r="T5905" s="106"/>
      <c r="U5905" s="106"/>
      <c r="V5905" s="106"/>
      <c r="W5905" s="19"/>
      <c r="X5905" s="2"/>
      <c r="Y5905" s="4"/>
      <c r="Z5905" s="106"/>
      <c r="AA5905" s="114"/>
      <c r="AB5905" s="112"/>
      <c r="AC5905" s="178"/>
      <c r="AD5905" s="11"/>
      <c r="AE5905" s="106"/>
      <c r="AF5905" s="106"/>
      <c r="AG5905" s="106"/>
      <c r="AH5905" s="115"/>
      <c r="AI5905" s="116"/>
      <c r="AO5905" s="26"/>
      <c r="AP5905" s="26"/>
    </row>
    <row r="5906" spans="1:42" ht="15" customHeight="1" x14ac:dyDescent="0.25">
      <c r="A5906" s="105"/>
      <c r="B5906" s="106"/>
      <c r="C5906" s="2"/>
      <c r="D5906" s="2"/>
      <c r="E5906" s="106"/>
      <c r="F5906" s="107"/>
      <c r="G5906" s="108"/>
      <c r="H5906" s="109"/>
      <c r="I5906" s="109"/>
      <c r="J5906" s="110"/>
      <c r="K5906" s="117"/>
      <c r="L5906" s="178"/>
      <c r="M5906" s="178"/>
      <c r="N5906" s="106"/>
      <c r="O5906" s="111"/>
      <c r="P5906" s="111"/>
      <c r="Q5906" s="106"/>
      <c r="R5906" s="106"/>
      <c r="S5906" s="106"/>
      <c r="T5906" s="106"/>
      <c r="U5906" s="106"/>
      <c r="V5906" s="106"/>
      <c r="W5906" s="19"/>
      <c r="X5906" s="2"/>
      <c r="Y5906" s="4"/>
      <c r="Z5906" s="106"/>
      <c r="AA5906" s="114"/>
      <c r="AB5906" s="112"/>
      <c r="AC5906" s="178"/>
      <c r="AD5906" s="11"/>
      <c r="AE5906" s="106"/>
      <c r="AF5906" s="106"/>
      <c r="AG5906" s="106"/>
      <c r="AH5906" s="115"/>
      <c r="AI5906" s="116"/>
      <c r="AO5906" s="26"/>
      <c r="AP5906" s="26"/>
    </row>
    <row r="5907" spans="1:42" ht="15" customHeight="1" x14ac:dyDescent="0.25">
      <c r="A5907" s="105"/>
      <c r="B5907" s="106"/>
      <c r="C5907" s="2"/>
      <c r="D5907" s="2"/>
      <c r="E5907" s="106"/>
      <c r="F5907" s="107"/>
      <c r="G5907" s="108"/>
      <c r="H5907" s="109"/>
      <c r="I5907" s="109"/>
      <c r="J5907" s="110"/>
      <c r="K5907" s="117"/>
      <c r="L5907" s="178"/>
      <c r="M5907" s="178"/>
      <c r="N5907" s="106"/>
      <c r="O5907" s="111"/>
      <c r="P5907" s="111"/>
      <c r="Q5907" s="106"/>
      <c r="R5907" s="106"/>
      <c r="S5907" s="106"/>
      <c r="T5907" s="106"/>
      <c r="U5907" s="106"/>
      <c r="V5907" s="106"/>
      <c r="W5907" s="19"/>
      <c r="X5907" s="2"/>
      <c r="Y5907" s="4"/>
      <c r="Z5907" s="106"/>
      <c r="AA5907" s="114"/>
      <c r="AB5907" s="112"/>
      <c r="AC5907" s="178"/>
      <c r="AD5907" s="11"/>
      <c r="AE5907" s="106"/>
      <c r="AF5907" s="106"/>
      <c r="AG5907" s="106"/>
      <c r="AH5907" s="115"/>
      <c r="AI5907" s="116"/>
      <c r="AO5907" s="26"/>
      <c r="AP5907" s="26"/>
    </row>
    <row r="5908" spans="1:42" ht="15" customHeight="1" x14ac:dyDescent="0.25">
      <c r="A5908" s="105"/>
      <c r="B5908" s="106"/>
      <c r="C5908" s="2"/>
      <c r="D5908" s="2"/>
      <c r="E5908" s="106"/>
      <c r="F5908" s="107"/>
      <c r="G5908" s="108"/>
      <c r="H5908" s="109"/>
      <c r="I5908" s="109"/>
      <c r="J5908" s="110"/>
      <c r="K5908" s="117"/>
      <c r="L5908" s="178"/>
      <c r="M5908" s="178"/>
      <c r="N5908" s="106"/>
      <c r="O5908" s="111"/>
      <c r="P5908" s="111"/>
      <c r="Q5908" s="106"/>
      <c r="R5908" s="106"/>
      <c r="S5908" s="106"/>
      <c r="T5908" s="106"/>
      <c r="U5908" s="106"/>
      <c r="V5908" s="106"/>
      <c r="W5908" s="19"/>
      <c r="X5908" s="2"/>
      <c r="Y5908" s="4"/>
      <c r="Z5908" s="106"/>
      <c r="AA5908" s="114"/>
      <c r="AB5908" s="112"/>
      <c r="AC5908" s="178"/>
      <c r="AD5908" s="11"/>
      <c r="AE5908" s="106"/>
      <c r="AF5908" s="106"/>
      <c r="AG5908" s="106"/>
      <c r="AH5908" s="115"/>
      <c r="AI5908" s="116"/>
      <c r="AO5908" s="26"/>
      <c r="AP5908" s="26"/>
    </row>
    <row r="5909" spans="1:42" ht="15" customHeight="1" x14ac:dyDescent="0.25">
      <c r="A5909" s="105"/>
      <c r="B5909" s="106"/>
      <c r="C5909" s="2"/>
      <c r="D5909" s="2"/>
      <c r="E5909" s="106"/>
      <c r="F5909" s="107"/>
      <c r="G5909" s="108"/>
      <c r="H5909" s="109"/>
      <c r="I5909" s="109"/>
      <c r="J5909" s="110"/>
      <c r="K5909" s="117"/>
      <c r="L5909" s="178"/>
      <c r="M5909" s="178"/>
      <c r="N5909" s="106"/>
      <c r="O5909" s="111"/>
      <c r="P5909" s="111"/>
      <c r="Q5909" s="106"/>
      <c r="R5909" s="106"/>
      <c r="S5909" s="106"/>
      <c r="T5909" s="106"/>
      <c r="U5909" s="106"/>
      <c r="V5909" s="106"/>
      <c r="W5909" s="19"/>
      <c r="X5909" s="2"/>
      <c r="Y5909" s="4"/>
      <c r="Z5909" s="106"/>
      <c r="AA5909" s="114"/>
      <c r="AB5909" s="112"/>
      <c r="AC5909" s="178"/>
      <c r="AD5909" s="11"/>
      <c r="AE5909" s="106"/>
      <c r="AF5909" s="106"/>
      <c r="AG5909" s="106"/>
      <c r="AH5909" s="115"/>
      <c r="AI5909" s="116"/>
      <c r="AO5909" s="26"/>
      <c r="AP5909" s="26"/>
    </row>
    <row r="5910" spans="1:42" ht="15" customHeight="1" x14ac:dyDescent="0.25">
      <c r="A5910" s="105"/>
      <c r="B5910" s="106"/>
      <c r="C5910" s="2"/>
      <c r="D5910" s="2"/>
      <c r="E5910" s="106"/>
      <c r="F5910" s="107"/>
      <c r="G5910" s="108"/>
      <c r="H5910" s="109"/>
      <c r="I5910" s="109"/>
      <c r="J5910" s="110"/>
      <c r="K5910" s="117"/>
      <c r="L5910" s="178"/>
      <c r="M5910" s="178"/>
      <c r="N5910" s="106"/>
      <c r="O5910" s="111"/>
      <c r="P5910" s="111"/>
      <c r="Q5910" s="106"/>
      <c r="R5910" s="106"/>
      <c r="S5910" s="106"/>
      <c r="T5910" s="106"/>
      <c r="U5910" s="106"/>
      <c r="V5910" s="106"/>
      <c r="W5910" s="19"/>
      <c r="X5910" s="2"/>
      <c r="Y5910" s="4"/>
      <c r="Z5910" s="106"/>
      <c r="AA5910" s="114"/>
      <c r="AB5910" s="112"/>
      <c r="AC5910" s="178"/>
      <c r="AD5910" s="11"/>
      <c r="AE5910" s="106"/>
      <c r="AF5910" s="106"/>
      <c r="AG5910" s="106"/>
      <c r="AH5910" s="115"/>
      <c r="AI5910" s="116"/>
      <c r="AO5910" s="26"/>
      <c r="AP5910" s="26"/>
    </row>
    <row r="5911" spans="1:42" ht="15" customHeight="1" x14ac:dyDescent="0.25">
      <c r="A5911" s="105"/>
      <c r="B5911" s="106"/>
      <c r="C5911" s="2"/>
      <c r="D5911" s="2"/>
      <c r="E5911" s="106"/>
      <c r="F5911" s="107"/>
      <c r="G5911" s="108"/>
      <c r="H5911" s="109"/>
      <c r="I5911" s="109"/>
      <c r="J5911" s="110"/>
      <c r="K5911" s="117"/>
      <c r="L5911" s="178"/>
      <c r="M5911" s="178"/>
      <c r="N5911" s="106"/>
      <c r="O5911" s="111"/>
      <c r="P5911" s="111"/>
      <c r="Q5911" s="106"/>
      <c r="R5911" s="106"/>
      <c r="S5911" s="106"/>
      <c r="T5911" s="106"/>
      <c r="U5911" s="106"/>
      <c r="V5911" s="106"/>
      <c r="W5911" s="19"/>
      <c r="X5911" s="2"/>
      <c r="Y5911" s="4"/>
      <c r="Z5911" s="106"/>
      <c r="AA5911" s="114"/>
      <c r="AB5911" s="112"/>
      <c r="AC5911" s="178"/>
      <c r="AD5911" s="11"/>
      <c r="AE5911" s="106"/>
      <c r="AF5911" s="106"/>
      <c r="AG5911" s="106"/>
      <c r="AH5911" s="115"/>
      <c r="AI5911" s="116"/>
      <c r="AO5911" s="26"/>
      <c r="AP5911" s="26"/>
    </row>
    <row r="5912" spans="1:42" ht="15" customHeight="1" x14ac:dyDescent="0.25">
      <c r="A5912" s="105"/>
      <c r="B5912" s="106"/>
      <c r="C5912" s="2"/>
      <c r="D5912" s="2"/>
      <c r="E5912" s="106"/>
      <c r="F5912" s="107"/>
      <c r="G5912" s="108"/>
      <c r="H5912" s="109"/>
      <c r="I5912" s="109"/>
      <c r="J5912" s="110"/>
      <c r="K5912" s="117"/>
      <c r="L5912" s="178"/>
      <c r="M5912" s="178"/>
      <c r="N5912" s="106"/>
      <c r="O5912" s="111"/>
      <c r="P5912" s="111"/>
      <c r="Q5912" s="106"/>
      <c r="R5912" s="106"/>
      <c r="S5912" s="106"/>
      <c r="T5912" s="106"/>
      <c r="U5912" s="106"/>
      <c r="V5912" s="106"/>
      <c r="W5912" s="19"/>
      <c r="X5912" s="2"/>
      <c r="Y5912" s="4"/>
      <c r="Z5912" s="106"/>
      <c r="AA5912" s="114"/>
      <c r="AB5912" s="112"/>
      <c r="AC5912" s="178"/>
      <c r="AD5912" s="11"/>
      <c r="AE5912" s="106"/>
      <c r="AF5912" s="106"/>
      <c r="AG5912" s="106"/>
      <c r="AH5912" s="115"/>
      <c r="AI5912" s="116"/>
      <c r="AO5912" s="26"/>
      <c r="AP5912" s="26"/>
    </row>
    <row r="5913" spans="1:42" ht="15" customHeight="1" x14ac:dyDescent="0.25">
      <c r="A5913" s="105"/>
      <c r="B5913" s="106"/>
      <c r="C5913" s="2"/>
      <c r="D5913" s="2"/>
      <c r="E5913" s="106"/>
      <c r="F5913" s="107"/>
      <c r="G5913" s="108"/>
      <c r="H5913" s="109"/>
      <c r="I5913" s="109"/>
      <c r="J5913" s="110"/>
      <c r="K5913" s="117"/>
      <c r="L5913" s="178"/>
      <c r="M5913" s="178"/>
      <c r="N5913" s="106"/>
      <c r="O5913" s="111"/>
      <c r="P5913" s="111"/>
      <c r="Q5913" s="106"/>
      <c r="R5913" s="106"/>
      <c r="S5913" s="106"/>
      <c r="T5913" s="106"/>
      <c r="U5913" s="106"/>
      <c r="V5913" s="106"/>
      <c r="W5913" s="19"/>
      <c r="X5913" s="2"/>
      <c r="Y5913" s="4"/>
      <c r="Z5913" s="106"/>
      <c r="AA5913" s="114"/>
      <c r="AB5913" s="112"/>
      <c r="AC5913" s="178"/>
      <c r="AD5913" s="11"/>
      <c r="AE5913" s="106"/>
      <c r="AF5913" s="106"/>
      <c r="AG5913" s="106"/>
      <c r="AH5913" s="115"/>
      <c r="AI5913" s="116"/>
      <c r="AO5913" s="26"/>
      <c r="AP5913" s="26"/>
    </row>
    <row r="5914" spans="1:42" ht="15" customHeight="1" x14ac:dyDescent="0.25">
      <c r="A5914" s="105"/>
      <c r="B5914" s="106"/>
      <c r="C5914" s="2"/>
      <c r="D5914" s="2"/>
      <c r="E5914" s="106"/>
      <c r="F5914" s="107"/>
      <c r="G5914" s="108"/>
      <c r="H5914" s="109"/>
      <c r="I5914" s="109"/>
      <c r="J5914" s="110"/>
      <c r="K5914" s="117"/>
      <c r="L5914" s="178"/>
      <c r="M5914" s="178"/>
      <c r="N5914" s="106"/>
      <c r="O5914" s="111"/>
      <c r="P5914" s="111"/>
      <c r="Q5914" s="106"/>
      <c r="R5914" s="106"/>
      <c r="S5914" s="106"/>
      <c r="T5914" s="106"/>
      <c r="U5914" s="106"/>
      <c r="V5914" s="106"/>
      <c r="W5914" s="19"/>
      <c r="X5914" s="2"/>
      <c r="Y5914" s="4"/>
      <c r="Z5914" s="106"/>
      <c r="AA5914" s="114"/>
      <c r="AB5914" s="112"/>
      <c r="AC5914" s="178"/>
      <c r="AD5914" s="11"/>
      <c r="AE5914" s="106"/>
      <c r="AF5914" s="106"/>
      <c r="AG5914" s="106"/>
      <c r="AH5914" s="115"/>
      <c r="AI5914" s="116"/>
      <c r="AO5914" s="26"/>
      <c r="AP5914" s="26"/>
    </row>
    <row r="5915" spans="1:42" ht="15" customHeight="1" x14ac:dyDescent="0.25">
      <c r="A5915" s="105"/>
      <c r="B5915" s="106"/>
      <c r="C5915" s="2"/>
      <c r="D5915" s="2"/>
      <c r="E5915" s="106"/>
      <c r="F5915" s="107"/>
      <c r="G5915" s="108"/>
      <c r="H5915" s="109"/>
      <c r="I5915" s="109"/>
      <c r="J5915" s="110"/>
      <c r="K5915" s="117"/>
      <c r="L5915" s="178"/>
      <c r="M5915" s="178"/>
      <c r="N5915" s="106"/>
      <c r="O5915" s="111"/>
      <c r="P5915" s="111"/>
      <c r="Q5915" s="106"/>
      <c r="R5915" s="106"/>
      <c r="S5915" s="106"/>
      <c r="T5915" s="106"/>
      <c r="U5915" s="106"/>
      <c r="V5915" s="106"/>
      <c r="W5915" s="19"/>
      <c r="X5915" s="2"/>
      <c r="Y5915" s="4"/>
      <c r="Z5915" s="106"/>
      <c r="AA5915" s="114"/>
      <c r="AB5915" s="112"/>
      <c r="AC5915" s="178"/>
      <c r="AD5915" s="11"/>
      <c r="AE5915" s="106"/>
      <c r="AF5915" s="106"/>
      <c r="AG5915" s="106"/>
      <c r="AH5915" s="115"/>
      <c r="AI5915" s="116"/>
      <c r="AO5915" s="26"/>
      <c r="AP5915" s="26"/>
    </row>
    <row r="5916" spans="1:42" ht="15" customHeight="1" x14ac:dyDescent="0.25">
      <c r="A5916" s="105"/>
      <c r="B5916" s="106"/>
      <c r="C5916" s="2"/>
      <c r="D5916" s="2"/>
      <c r="E5916" s="106"/>
      <c r="F5916" s="107"/>
      <c r="G5916" s="108"/>
      <c r="H5916" s="109"/>
      <c r="I5916" s="109"/>
      <c r="J5916" s="110"/>
      <c r="K5916" s="117"/>
      <c r="L5916" s="178"/>
      <c r="M5916" s="178"/>
      <c r="N5916" s="106"/>
      <c r="O5916" s="111"/>
      <c r="P5916" s="111"/>
      <c r="Q5916" s="106"/>
      <c r="R5916" s="106"/>
      <c r="S5916" s="106"/>
      <c r="T5916" s="106"/>
      <c r="U5916" s="106"/>
      <c r="V5916" s="106"/>
      <c r="W5916" s="19"/>
      <c r="X5916" s="2"/>
      <c r="Y5916" s="4"/>
      <c r="Z5916" s="106"/>
      <c r="AA5916" s="114"/>
      <c r="AB5916" s="112"/>
      <c r="AC5916" s="178"/>
      <c r="AD5916" s="11"/>
      <c r="AE5916" s="106"/>
      <c r="AF5916" s="106"/>
      <c r="AG5916" s="106"/>
      <c r="AH5916" s="115"/>
      <c r="AI5916" s="116"/>
      <c r="AO5916" s="26"/>
      <c r="AP5916" s="26"/>
    </row>
    <row r="5917" spans="1:42" ht="15" customHeight="1" x14ac:dyDescent="0.25">
      <c r="A5917" s="105"/>
      <c r="B5917" s="106"/>
      <c r="C5917" s="2"/>
      <c r="D5917" s="2"/>
      <c r="E5917" s="106"/>
      <c r="F5917" s="107"/>
      <c r="G5917" s="108"/>
      <c r="H5917" s="109"/>
      <c r="I5917" s="109"/>
      <c r="J5917" s="110"/>
      <c r="K5917" s="117"/>
      <c r="L5917" s="178"/>
      <c r="M5917" s="178"/>
      <c r="N5917" s="106"/>
      <c r="O5917" s="111"/>
      <c r="P5917" s="111"/>
      <c r="Q5917" s="106"/>
      <c r="R5917" s="106"/>
      <c r="S5917" s="106"/>
      <c r="T5917" s="106"/>
      <c r="U5917" s="106"/>
      <c r="V5917" s="106"/>
      <c r="W5917" s="19"/>
      <c r="X5917" s="2"/>
      <c r="Y5917" s="4"/>
      <c r="Z5917" s="106"/>
      <c r="AA5917" s="114"/>
      <c r="AB5917" s="112"/>
      <c r="AC5917" s="178"/>
      <c r="AD5917" s="11"/>
      <c r="AE5917" s="106"/>
      <c r="AF5917" s="106"/>
      <c r="AG5917" s="106"/>
      <c r="AH5917" s="115"/>
      <c r="AI5917" s="116"/>
      <c r="AO5917" s="26"/>
      <c r="AP5917" s="26"/>
    </row>
    <row r="5918" spans="1:42" ht="15" customHeight="1" x14ac:dyDescent="0.25">
      <c r="A5918" s="105"/>
      <c r="B5918" s="106"/>
      <c r="C5918" s="2"/>
      <c r="D5918" s="2"/>
      <c r="E5918" s="106"/>
      <c r="F5918" s="107"/>
      <c r="G5918" s="108"/>
      <c r="H5918" s="109"/>
      <c r="I5918" s="109"/>
      <c r="J5918" s="110"/>
      <c r="K5918" s="117"/>
      <c r="L5918" s="178"/>
      <c r="M5918" s="178"/>
      <c r="N5918" s="106"/>
      <c r="O5918" s="111"/>
      <c r="P5918" s="111"/>
      <c r="Q5918" s="106"/>
      <c r="R5918" s="106"/>
      <c r="S5918" s="106"/>
      <c r="T5918" s="106"/>
      <c r="U5918" s="106"/>
      <c r="V5918" s="106"/>
      <c r="W5918" s="19"/>
      <c r="X5918" s="2"/>
      <c r="Y5918" s="4"/>
      <c r="Z5918" s="106"/>
      <c r="AA5918" s="114"/>
      <c r="AB5918" s="112"/>
      <c r="AC5918" s="178"/>
      <c r="AD5918" s="11"/>
      <c r="AE5918" s="106"/>
      <c r="AF5918" s="106"/>
      <c r="AG5918" s="106"/>
      <c r="AH5918" s="115"/>
      <c r="AI5918" s="116"/>
      <c r="AO5918" s="26"/>
      <c r="AP5918" s="26"/>
    </row>
    <row r="5919" spans="1:42" ht="15" customHeight="1" x14ac:dyDescent="0.25">
      <c r="A5919" s="105"/>
      <c r="B5919" s="106"/>
      <c r="C5919" s="2"/>
      <c r="D5919" s="2"/>
      <c r="E5919" s="106"/>
      <c r="F5919" s="107"/>
      <c r="G5919" s="108"/>
      <c r="H5919" s="109"/>
      <c r="I5919" s="109"/>
      <c r="J5919" s="110"/>
      <c r="K5919" s="117"/>
      <c r="L5919" s="178"/>
      <c r="M5919" s="178"/>
      <c r="N5919" s="106"/>
      <c r="O5919" s="111"/>
      <c r="P5919" s="111"/>
      <c r="Q5919" s="106"/>
      <c r="R5919" s="106"/>
      <c r="S5919" s="106"/>
      <c r="T5919" s="106"/>
      <c r="U5919" s="106"/>
      <c r="V5919" s="106"/>
      <c r="W5919" s="19"/>
      <c r="X5919" s="2"/>
      <c r="Y5919" s="4"/>
      <c r="Z5919" s="106"/>
      <c r="AA5919" s="114"/>
      <c r="AB5919" s="112"/>
      <c r="AC5919" s="178"/>
      <c r="AD5919" s="11"/>
      <c r="AE5919" s="106"/>
      <c r="AF5919" s="106"/>
      <c r="AG5919" s="106"/>
      <c r="AH5919" s="115"/>
      <c r="AI5919" s="116"/>
      <c r="AO5919" s="26"/>
      <c r="AP5919" s="26"/>
    </row>
    <row r="5920" spans="1:42" ht="15" customHeight="1" x14ac:dyDescent="0.25">
      <c r="A5920" s="105"/>
      <c r="B5920" s="106"/>
      <c r="C5920" s="2"/>
      <c r="D5920" s="2"/>
      <c r="E5920" s="106"/>
      <c r="F5920" s="107"/>
      <c r="G5920" s="108"/>
      <c r="H5920" s="109"/>
      <c r="I5920" s="109"/>
      <c r="J5920" s="110"/>
      <c r="K5920" s="117"/>
      <c r="L5920" s="178"/>
      <c r="M5920" s="178"/>
      <c r="N5920" s="106"/>
      <c r="O5920" s="111"/>
      <c r="P5920" s="111"/>
      <c r="Q5920" s="106"/>
      <c r="R5920" s="106"/>
      <c r="S5920" s="106"/>
      <c r="T5920" s="106"/>
      <c r="U5920" s="106"/>
      <c r="V5920" s="106"/>
      <c r="W5920" s="19"/>
      <c r="X5920" s="2"/>
      <c r="Y5920" s="4"/>
      <c r="Z5920" s="106"/>
      <c r="AA5920" s="114"/>
      <c r="AB5920" s="112"/>
      <c r="AC5920" s="178"/>
      <c r="AD5920" s="11"/>
      <c r="AE5920" s="106"/>
      <c r="AF5920" s="106"/>
      <c r="AG5920" s="106"/>
      <c r="AH5920" s="115"/>
      <c r="AI5920" s="116"/>
      <c r="AO5920" s="26"/>
      <c r="AP5920" s="26"/>
    </row>
    <row r="5921" spans="1:42" ht="15" customHeight="1" x14ac:dyDescent="0.25">
      <c r="A5921" s="105"/>
      <c r="B5921" s="106"/>
      <c r="C5921" s="2"/>
      <c r="D5921" s="2"/>
      <c r="E5921" s="106"/>
      <c r="F5921" s="107"/>
      <c r="G5921" s="108"/>
      <c r="H5921" s="109"/>
      <c r="I5921" s="109"/>
      <c r="J5921" s="110"/>
      <c r="K5921" s="117"/>
      <c r="L5921" s="178"/>
      <c r="M5921" s="178"/>
      <c r="N5921" s="106"/>
      <c r="O5921" s="111"/>
      <c r="P5921" s="111"/>
      <c r="Q5921" s="106"/>
      <c r="R5921" s="106"/>
      <c r="S5921" s="106"/>
      <c r="T5921" s="106"/>
      <c r="U5921" s="106"/>
      <c r="V5921" s="106"/>
      <c r="W5921" s="19"/>
      <c r="X5921" s="2"/>
      <c r="Y5921" s="4"/>
      <c r="Z5921" s="106"/>
      <c r="AA5921" s="114"/>
      <c r="AB5921" s="112"/>
      <c r="AC5921" s="178"/>
      <c r="AD5921" s="11"/>
      <c r="AE5921" s="106"/>
      <c r="AF5921" s="106"/>
      <c r="AG5921" s="106"/>
      <c r="AH5921" s="115"/>
      <c r="AI5921" s="116"/>
      <c r="AO5921" s="26"/>
      <c r="AP5921" s="26"/>
    </row>
    <row r="5922" spans="1:42" ht="15" customHeight="1" x14ac:dyDescent="0.25">
      <c r="A5922" s="105"/>
      <c r="B5922" s="106"/>
      <c r="C5922" s="2"/>
      <c r="D5922" s="2"/>
      <c r="E5922" s="106"/>
      <c r="F5922" s="107"/>
      <c r="G5922" s="108"/>
      <c r="H5922" s="109"/>
      <c r="I5922" s="109"/>
      <c r="J5922" s="110"/>
      <c r="K5922" s="117"/>
      <c r="L5922" s="178"/>
      <c r="M5922" s="178"/>
      <c r="N5922" s="106"/>
      <c r="O5922" s="111"/>
      <c r="P5922" s="111"/>
      <c r="Q5922" s="106"/>
      <c r="R5922" s="106"/>
      <c r="S5922" s="106"/>
      <c r="T5922" s="106"/>
      <c r="U5922" s="106"/>
      <c r="V5922" s="106"/>
      <c r="W5922" s="19"/>
      <c r="X5922" s="2"/>
      <c r="Y5922" s="4"/>
      <c r="Z5922" s="106"/>
      <c r="AA5922" s="114"/>
      <c r="AB5922" s="112"/>
      <c r="AC5922" s="178"/>
      <c r="AD5922" s="11"/>
      <c r="AE5922" s="106"/>
      <c r="AF5922" s="106"/>
      <c r="AG5922" s="106"/>
      <c r="AH5922" s="115"/>
      <c r="AI5922" s="116"/>
      <c r="AO5922" s="26"/>
      <c r="AP5922" s="26"/>
    </row>
    <row r="5923" spans="1:42" ht="15" customHeight="1" x14ac:dyDescent="0.25">
      <c r="A5923" s="105"/>
      <c r="B5923" s="106"/>
      <c r="C5923" s="2"/>
      <c r="D5923" s="2"/>
      <c r="E5923" s="106"/>
      <c r="F5923" s="107"/>
      <c r="G5923" s="108"/>
      <c r="H5923" s="109"/>
      <c r="I5923" s="109"/>
      <c r="J5923" s="110"/>
      <c r="K5923" s="117"/>
      <c r="L5923" s="178"/>
      <c r="M5923" s="178"/>
      <c r="N5923" s="106"/>
      <c r="O5923" s="111"/>
      <c r="P5923" s="111"/>
      <c r="Q5923" s="106"/>
      <c r="R5923" s="106"/>
      <c r="S5923" s="106"/>
      <c r="T5923" s="106"/>
      <c r="U5923" s="106"/>
      <c r="V5923" s="106"/>
      <c r="W5923" s="19"/>
      <c r="X5923" s="2"/>
      <c r="Y5923" s="4"/>
      <c r="Z5923" s="106"/>
      <c r="AA5923" s="114"/>
      <c r="AB5923" s="112"/>
      <c r="AC5923" s="178"/>
      <c r="AD5923" s="11"/>
      <c r="AE5923" s="106"/>
      <c r="AF5923" s="106"/>
      <c r="AG5923" s="106"/>
      <c r="AH5923" s="115"/>
      <c r="AI5923" s="116"/>
      <c r="AO5923" s="26"/>
      <c r="AP5923" s="26"/>
    </row>
    <row r="5924" spans="1:42" ht="15" customHeight="1" x14ac:dyDescent="0.25">
      <c r="A5924" s="105"/>
      <c r="B5924" s="106"/>
      <c r="C5924" s="2"/>
      <c r="D5924" s="2"/>
      <c r="E5924" s="106"/>
      <c r="F5924" s="107"/>
      <c r="G5924" s="108"/>
      <c r="H5924" s="109"/>
      <c r="I5924" s="109"/>
      <c r="J5924" s="110"/>
      <c r="K5924" s="117"/>
      <c r="L5924" s="178"/>
      <c r="M5924" s="178"/>
      <c r="N5924" s="106"/>
      <c r="O5924" s="111"/>
      <c r="P5924" s="111"/>
      <c r="Q5924" s="106"/>
      <c r="R5924" s="106"/>
      <c r="S5924" s="106"/>
      <c r="T5924" s="106"/>
      <c r="U5924" s="106"/>
      <c r="V5924" s="106"/>
      <c r="W5924" s="19"/>
      <c r="X5924" s="2"/>
      <c r="Y5924" s="4"/>
      <c r="Z5924" s="106"/>
      <c r="AA5924" s="114"/>
      <c r="AB5924" s="112"/>
      <c r="AC5924" s="178"/>
      <c r="AD5924" s="11"/>
      <c r="AE5924" s="106"/>
      <c r="AF5924" s="106"/>
      <c r="AG5924" s="106"/>
      <c r="AH5924" s="115"/>
      <c r="AI5924" s="116"/>
      <c r="AO5924" s="26"/>
      <c r="AP5924" s="26"/>
    </row>
    <row r="5925" spans="1:42" ht="15" customHeight="1" x14ac:dyDescent="0.25">
      <c r="A5925" s="105"/>
      <c r="B5925" s="106"/>
      <c r="C5925" s="2"/>
      <c r="D5925" s="2"/>
      <c r="E5925" s="106"/>
      <c r="F5925" s="107"/>
      <c r="G5925" s="108"/>
      <c r="H5925" s="109"/>
      <c r="I5925" s="109"/>
      <c r="J5925" s="110"/>
      <c r="K5925" s="117"/>
      <c r="L5925" s="178"/>
      <c r="M5925" s="178"/>
      <c r="N5925" s="106"/>
      <c r="O5925" s="111"/>
      <c r="P5925" s="111"/>
      <c r="Q5925" s="106"/>
      <c r="R5925" s="106"/>
      <c r="S5925" s="106"/>
      <c r="T5925" s="106"/>
      <c r="U5925" s="106"/>
      <c r="V5925" s="106"/>
      <c r="W5925" s="19"/>
      <c r="X5925" s="2"/>
      <c r="Y5925" s="4"/>
      <c r="Z5925" s="106"/>
      <c r="AA5925" s="114"/>
      <c r="AB5925" s="112"/>
      <c r="AC5925" s="178"/>
      <c r="AD5925" s="11"/>
      <c r="AE5925" s="106"/>
      <c r="AF5925" s="106"/>
      <c r="AG5925" s="106"/>
      <c r="AH5925" s="115"/>
      <c r="AI5925" s="116"/>
      <c r="AO5925" s="26"/>
      <c r="AP5925" s="26"/>
    </row>
    <row r="5926" spans="1:42" ht="15" customHeight="1" x14ac:dyDescent="0.25">
      <c r="A5926" s="105"/>
      <c r="B5926" s="106"/>
      <c r="C5926" s="2"/>
      <c r="D5926" s="2"/>
      <c r="E5926" s="106"/>
      <c r="F5926" s="107"/>
      <c r="G5926" s="108"/>
      <c r="H5926" s="109"/>
      <c r="I5926" s="109"/>
      <c r="J5926" s="110"/>
      <c r="K5926" s="117"/>
      <c r="L5926" s="178"/>
      <c r="M5926" s="178"/>
      <c r="N5926" s="106"/>
      <c r="O5926" s="111"/>
      <c r="P5926" s="111"/>
      <c r="Q5926" s="106"/>
      <c r="R5926" s="106"/>
      <c r="S5926" s="106"/>
      <c r="T5926" s="106"/>
      <c r="U5926" s="106"/>
      <c r="V5926" s="106"/>
      <c r="W5926" s="19"/>
      <c r="X5926" s="2"/>
      <c r="Y5926" s="4"/>
      <c r="Z5926" s="106"/>
      <c r="AA5926" s="114"/>
      <c r="AB5926" s="112"/>
      <c r="AC5926" s="178"/>
      <c r="AD5926" s="11"/>
      <c r="AE5926" s="106"/>
      <c r="AF5926" s="106"/>
      <c r="AG5926" s="106"/>
      <c r="AH5926" s="115"/>
      <c r="AI5926" s="116"/>
      <c r="AO5926" s="26"/>
      <c r="AP5926" s="26"/>
    </row>
    <row r="5927" spans="1:42" ht="15" customHeight="1" x14ac:dyDescent="0.25">
      <c r="A5927" s="105"/>
      <c r="B5927" s="106"/>
      <c r="C5927" s="2"/>
      <c r="D5927" s="2"/>
      <c r="E5927" s="106"/>
      <c r="F5927" s="107"/>
      <c r="G5927" s="108"/>
      <c r="H5927" s="109"/>
      <c r="I5927" s="109"/>
      <c r="J5927" s="110"/>
      <c r="K5927" s="117"/>
      <c r="L5927" s="178"/>
      <c r="M5927" s="178"/>
      <c r="N5927" s="106"/>
      <c r="O5927" s="111"/>
      <c r="P5927" s="111"/>
      <c r="Q5927" s="106"/>
      <c r="R5927" s="106"/>
      <c r="S5927" s="106"/>
      <c r="T5927" s="106"/>
      <c r="U5927" s="106"/>
      <c r="V5927" s="106"/>
      <c r="W5927" s="19"/>
      <c r="X5927" s="2"/>
      <c r="Y5927" s="4"/>
      <c r="Z5927" s="106"/>
      <c r="AA5927" s="114"/>
      <c r="AB5927" s="112"/>
      <c r="AC5927" s="178"/>
      <c r="AD5927" s="11"/>
      <c r="AE5927" s="106"/>
      <c r="AF5927" s="106"/>
      <c r="AG5927" s="106"/>
      <c r="AH5927" s="115"/>
      <c r="AI5927" s="116"/>
      <c r="AO5927" s="26"/>
      <c r="AP5927" s="26"/>
    </row>
    <row r="5928" spans="1:42" ht="15" customHeight="1" x14ac:dyDescent="0.25">
      <c r="A5928" s="105"/>
      <c r="B5928" s="106"/>
      <c r="C5928" s="2"/>
      <c r="D5928" s="2"/>
      <c r="E5928" s="106"/>
      <c r="F5928" s="107"/>
      <c r="G5928" s="108"/>
      <c r="H5928" s="109"/>
      <c r="I5928" s="109"/>
      <c r="J5928" s="110"/>
      <c r="K5928" s="117"/>
      <c r="L5928" s="178"/>
      <c r="M5928" s="178"/>
      <c r="N5928" s="106"/>
      <c r="O5928" s="111"/>
      <c r="P5928" s="111"/>
      <c r="Q5928" s="106"/>
      <c r="R5928" s="106"/>
      <c r="S5928" s="106"/>
      <c r="T5928" s="106"/>
      <c r="U5928" s="106"/>
      <c r="V5928" s="106"/>
      <c r="W5928" s="19"/>
      <c r="X5928" s="2"/>
      <c r="Y5928" s="4"/>
      <c r="Z5928" s="106"/>
      <c r="AA5928" s="114"/>
      <c r="AB5928" s="112"/>
      <c r="AC5928" s="178"/>
      <c r="AD5928" s="11"/>
      <c r="AE5928" s="106"/>
      <c r="AF5928" s="106"/>
      <c r="AG5928" s="106"/>
      <c r="AH5928" s="115"/>
      <c r="AI5928" s="116"/>
      <c r="AO5928" s="26"/>
      <c r="AP5928" s="26"/>
    </row>
    <row r="5929" spans="1:42" ht="15" customHeight="1" x14ac:dyDescent="0.25">
      <c r="A5929" s="105"/>
      <c r="B5929" s="106"/>
      <c r="C5929" s="2"/>
      <c r="D5929" s="2"/>
      <c r="E5929" s="106"/>
      <c r="F5929" s="107"/>
      <c r="G5929" s="108"/>
      <c r="H5929" s="109"/>
      <c r="I5929" s="109"/>
      <c r="J5929" s="110"/>
      <c r="K5929" s="117"/>
      <c r="L5929" s="178"/>
      <c r="M5929" s="178"/>
      <c r="N5929" s="106"/>
      <c r="O5929" s="111"/>
      <c r="P5929" s="111"/>
      <c r="Q5929" s="106"/>
      <c r="R5929" s="106"/>
      <c r="S5929" s="106"/>
      <c r="T5929" s="106"/>
      <c r="U5929" s="106"/>
      <c r="V5929" s="106"/>
      <c r="W5929" s="19"/>
      <c r="X5929" s="2"/>
      <c r="Y5929" s="4"/>
      <c r="Z5929" s="106"/>
      <c r="AA5929" s="114"/>
      <c r="AB5929" s="112"/>
      <c r="AC5929" s="178"/>
      <c r="AD5929" s="11"/>
      <c r="AE5929" s="106"/>
      <c r="AF5929" s="106"/>
      <c r="AG5929" s="106"/>
      <c r="AH5929" s="115"/>
      <c r="AI5929" s="116"/>
      <c r="AO5929" s="26"/>
      <c r="AP5929" s="26"/>
    </row>
    <row r="5930" spans="1:42" ht="15" customHeight="1" x14ac:dyDescent="0.25">
      <c r="A5930" s="105"/>
      <c r="B5930" s="106"/>
      <c r="C5930" s="2"/>
      <c r="D5930" s="2"/>
      <c r="E5930" s="106"/>
      <c r="F5930" s="107"/>
      <c r="G5930" s="108"/>
      <c r="H5930" s="109"/>
      <c r="I5930" s="109"/>
      <c r="J5930" s="110"/>
      <c r="K5930" s="117"/>
      <c r="L5930" s="178"/>
      <c r="M5930" s="178"/>
      <c r="N5930" s="106"/>
      <c r="O5930" s="111"/>
      <c r="P5930" s="111"/>
      <c r="Q5930" s="106"/>
      <c r="R5930" s="106"/>
      <c r="S5930" s="106"/>
      <c r="T5930" s="106"/>
      <c r="U5930" s="106"/>
      <c r="V5930" s="106"/>
      <c r="W5930" s="19"/>
      <c r="X5930" s="2"/>
      <c r="Y5930" s="4"/>
      <c r="Z5930" s="106"/>
      <c r="AA5930" s="114"/>
      <c r="AB5930" s="112"/>
      <c r="AC5930" s="178"/>
      <c r="AD5930" s="11"/>
      <c r="AE5930" s="106"/>
      <c r="AF5930" s="106"/>
      <c r="AG5930" s="106"/>
      <c r="AH5930" s="115"/>
      <c r="AI5930" s="116"/>
      <c r="AO5930" s="26"/>
      <c r="AP5930" s="26"/>
    </row>
    <row r="5931" spans="1:42" ht="15" customHeight="1" x14ac:dyDescent="0.25">
      <c r="A5931" s="105"/>
      <c r="B5931" s="106"/>
      <c r="C5931" s="2"/>
      <c r="D5931" s="2"/>
      <c r="E5931" s="106"/>
      <c r="F5931" s="107"/>
      <c r="G5931" s="108"/>
      <c r="H5931" s="109"/>
      <c r="I5931" s="109"/>
      <c r="J5931" s="110"/>
      <c r="K5931" s="117"/>
      <c r="L5931" s="178"/>
      <c r="M5931" s="178"/>
      <c r="N5931" s="106"/>
      <c r="O5931" s="111"/>
      <c r="P5931" s="111"/>
      <c r="Q5931" s="106"/>
      <c r="R5931" s="106"/>
      <c r="S5931" s="106"/>
      <c r="T5931" s="106"/>
      <c r="U5931" s="106"/>
      <c r="V5931" s="106"/>
      <c r="W5931" s="19"/>
      <c r="X5931" s="2"/>
      <c r="Y5931" s="4"/>
      <c r="Z5931" s="106"/>
      <c r="AA5931" s="114"/>
      <c r="AB5931" s="112"/>
      <c r="AC5931" s="178"/>
      <c r="AD5931" s="11"/>
      <c r="AE5931" s="106"/>
      <c r="AF5931" s="106"/>
      <c r="AG5931" s="106"/>
      <c r="AH5931" s="115"/>
      <c r="AI5931" s="116"/>
      <c r="AO5931" s="26"/>
      <c r="AP5931" s="26"/>
    </row>
    <row r="5932" spans="1:42" ht="15" customHeight="1" x14ac:dyDescent="0.25">
      <c r="A5932" s="105"/>
      <c r="B5932" s="106"/>
      <c r="C5932" s="2"/>
      <c r="D5932" s="2"/>
      <c r="E5932" s="106"/>
      <c r="F5932" s="107"/>
      <c r="G5932" s="108"/>
      <c r="H5932" s="109"/>
      <c r="I5932" s="109"/>
      <c r="J5932" s="110"/>
      <c r="K5932" s="117"/>
      <c r="L5932" s="178"/>
      <c r="M5932" s="178"/>
      <c r="N5932" s="106"/>
      <c r="O5932" s="111"/>
      <c r="P5932" s="111"/>
      <c r="Q5932" s="106"/>
      <c r="R5932" s="106"/>
      <c r="S5932" s="106"/>
      <c r="T5932" s="106"/>
      <c r="U5932" s="106"/>
      <c r="V5932" s="106"/>
      <c r="W5932" s="19"/>
      <c r="X5932" s="2"/>
      <c r="Y5932" s="4"/>
      <c r="Z5932" s="106"/>
      <c r="AA5932" s="114"/>
      <c r="AB5932" s="112"/>
      <c r="AC5932" s="178"/>
      <c r="AD5932" s="11"/>
      <c r="AE5932" s="106"/>
      <c r="AF5932" s="106"/>
      <c r="AG5932" s="106"/>
      <c r="AH5932" s="115"/>
      <c r="AI5932" s="116"/>
      <c r="AO5932" s="26"/>
      <c r="AP5932" s="26"/>
    </row>
    <row r="5933" spans="1:42" ht="15" customHeight="1" x14ac:dyDescent="0.25">
      <c r="A5933" s="105"/>
      <c r="B5933" s="106"/>
      <c r="C5933" s="2"/>
      <c r="D5933" s="2"/>
      <c r="E5933" s="106"/>
      <c r="F5933" s="107"/>
      <c r="G5933" s="108"/>
      <c r="H5933" s="109"/>
      <c r="I5933" s="109"/>
      <c r="J5933" s="110"/>
      <c r="K5933" s="117"/>
      <c r="L5933" s="178"/>
      <c r="M5933" s="178"/>
      <c r="N5933" s="106"/>
      <c r="O5933" s="111"/>
      <c r="P5933" s="111"/>
      <c r="Q5933" s="106"/>
      <c r="R5933" s="106"/>
      <c r="S5933" s="106"/>
      <c r="T5933" s="106"/>
      <c r="U5933" s="106"/>
      <c r="V5933" s="106"/>
      <c r="W5933" s="19"/>
      <c r="X5933" s="2"/>
      <c r="Y5933" s="4"/>
      <c r="Z5933" s="106"/>
      <c r="AA5933" s="114"/>
      <c r="AB5933" s="112"/>
      <c r="AC5933" s="178"/>
      <c r="AD5933" s="11"/>
      <c r="AE5933" s="106"/>
      <c r="AF5933" s="106"/>
      <c r="AG5933" s="106"/>
      <c r="AH5933" s="115"/>
      <c r="AI5933" s="116"/>
      <c r="AO5933" s="26"/>
      <c r="AP5933" s="26"/>
    </row>
    <row r="5934" spans="1:42" ht="15" customHeight="1" x14ac:dyDescent="0.25">
      <c r="A5934" s="105"/>
      <c r="B5934" s="106"/>
      <c r="C5934" s="2"/>
      <c r="D5934" s="2"/>
      <c r="E5934" s="106"/>
      <c r="F5934" s="107"/>
      <c r="G5934" s="108"/>
      <c r="H5934" s="109"/>
      <c r="I5934" s="109"/>
      <c r="J5934" s="110"/>
      <c r="K5934" s="117"/>
      <c r="L5934" s="178"/>
      <c r="M5934" s="178"/>
      <c r="N5934" s="106"/>
      <c r="O5934" s="111"/>
      <c r="P5934" s="111"/>
      <c r="Q5934" s="106"/>
      <c r="R5934" s="106"/>
      <c r="S5934" s="106"/>
      <c r="T5934" s="106"/>
      <c r="U5934" s="106"/>
      <c r="V5934" s="106"/>
      <c r="W5934" s="19"/>
      <c r="X5934" s="2"/>
      <c r="Y5934" s="4"/>
      <c r="Z5934" s="106"/>
      <c r="AA5934" s="114"/>
      <c r="AB5934" s="112"/>
      <c r="AC5934" s="178"/>
      <c r="AD5934" s="11"/>
      <c r="AE5934" s="106"/>
      <c r="AF5934" s="106"/>
      <c r="AG5934" s="106"/>
      <c r="AH5934" s="115"/>
      <c r="AI5934" s="116"/>
      <c r="AO5934" s="26"/>
      <c r="AP5934" s="26"/>
    </row>
    <row r="5935" spans="1:42" ht="15" customHeight="1" x14ac:dyDescent="0.25">
      <c r="A5935" s="105"/>
      <c r="B5935" s="106"/>
      <c r="C5935" s="2"/>
      <c r="D5935" s="2"/>
      <c r="E5935" s="106"/>
      <c r="F5935" s="107"/>
      <c r="G5935" s="108"/>
      <c r="H5935" s="109"/>
      <c r="I5935" s="109"/>
      <c r="J5935" s="110"/>
      <c r="K5935" s="117"/>
      <c r="L5935" s="178"/>
      <c r="M5935" s="178"/>
      <c r="N5935" s="106"/>
      <c r="O5935" s="111"/>
      <c r="P5935" s="111"/>
      <c r="Q5935" s="106"/>
      <c r="R5935" s="106"/>
      <c r="S5935" s="106"/>
      <c r="T5935" s="106"/>
      <c r="U5935" s="106"/>
      <c r="V5935" s="106"/>
      <c r="W5935" s="19"/>
      <c r="X5935" s="2"/>
      <c r="Y5935" s="4"/>
      <c r="Z5935" s="106"/>
      <c r="AA5935" s="114"/>
      <c r="AB5935" s="112"/>
      <c r="AC5935" s="178"/>
      <c r="AD5935" s="11"/>
      <c r="AE5935" s="106"/>
      <c r="AF5935" s="106"/>
      <c r="AG5935" s="106"/>
      <c r="AH5935" s="115"/>
      <c r="AI5935" s="116"/>
      <c r="AO5935" s="26"/>
      <c r="AP5935" s="26"/>
    </row>
    <row r="5936" spans="1:42" ht="15" customHeight="1" x14ac:dyDescent="0.25">
      <c r="A5936" s="105"/>
      <c r="B5936" s="106"/>
      <c r="C5936" s="2"/>
      <c r="D5936" s="2"/>
      <c r="E5936" s="106"/>
      <c r="F5936" s="107"/>
      <c r="G5936" s="108"/>
      <c r="H5936" s="109"/>
      <c r="I5936" s="109"/>
      <c r="J5936" s="110"/>
      <c r="K5936" s="117"/>
      <c r="L5936" s="178"/>
      <c r="M5936" s="178"/>
      <c r="N5936" s="106"/>
      <c r="O5936" s="111"/>
      <c r="P5936" s="111"/>
      <c r="Q5936" s="106"/>
      <c r="R5936" s="106"/>
      <c r="S5936" s="106"/>
      <c r="T5936" s="106"/>
      <c r="U5936" s="106"/>
      <c r="V5936" s="106"/>
      <c r="W5936" s="19"/>
      <c r="X5936" s="2"/>
      <c r="Y5936" s="4"/>
      <c r="Z5936" s="106"/>
      <c r="AA5936" s="114"/>
      <c r="AB5936" s="112"/>
      <c r="AC5936" s="178"/>
      <c r="AD5936" s="11"/>
      <c r="AE5936" s="106"/>
      <c r="AF5936" s="106"/>
      <c r="AG5936" s="106"/>
      <c r="AH5936" s="115"/>
      <c r="AI5936" s="116"/>
      <c r="AO5936" s="26"/>
      <c r="AP5936" s="26"/>
    </row>
    <row r="5937" spans="1:42" ht="15" customHeight="1" x14ac:dyDescent="0.25">
      <c r="A5937" s="105"/>
      <c r="B5937" s="106"/>
      <c r="C5937" s="2"/>
      <c r="D5937" s="2"/>
      <c r="E5937" s="106"/>
      <c r="F5937" s="107"/>
      <c r="G5937" s="108"/>
      <c r="H5937" s="109"/>
      <c r="I5937" s="109"/>
      <c r="J5937" s="110"/>
      <c r="K5937" s="117"/>
      <c r="L5937" s="178"/>
      <c r="M5937" s="178"/>
      <c r="N5937" s="106"/>
      <c r="O5937" s="111"/>
      <c r="P5937" s="111"/>
      <c r="Q5937" s="106"/>
      <c r="R5937" s="106"/>
      <c r="S5937" s="106"/>
      <c r="T5937" s="106"/>
      <c r="U5937" s="106"/>
      <c r="V5937" s="106"/>
      <c r="W5937" s="19"/>
      <c r="X5937" s="2"/>
      <c r="Y5937" s="4"/>
      <c r="Z5937" s="106"/>
      <c r="AA5937" s="114"/>
      <c r="AB5937" s="112"/>
      <c r="AC5937" s="178"/>
      <c r="AD5937" s="11"/>
      <c r="AE5937" s="106"/>
      <c r="AF5937" s="106"/>
      <c r="AG5937" s="106"/>
      <c r="AH5937" s="115"/>
      <c r="AI5937" s="116"/>
      <c r="AO5937" s="26"/>
      <c r="AP5937" s="26"/>
    </row>
    <row r="5938" spans="1:42" ht="15" customHeight="1" x14ac:dyDescent="0.25">
      <c r="A5938" s="105"/>
      <c r="B5938" s="106"/>
      <c r="C5938" s="2"/>
      <c r="D5938" s="2"/>
      <c r="E5938" s="106"/>
      <c r="F5938" s="107"/>
      <c r="G5938" s="108"/>
      <c r="H5938" s="109"/>
      <c r="I5938" s="109"/>
      <c r="J5938" s="110"/>
      <c r="K5938" s="117"/>
      <c r="L5938" s="178"/>
      <c r="M5938" s="178"/>
      <c r="N5938" s="106"/>
      <c r="O5938" s="111"/>
      <c r="P5938" s="111"/>
      <c r="Q5938" s="106"/>
      <c r="R5938" s="106"/>
      <c r="S5938" s="106"/>
      <c r="T5938" s="106"/>
      <c r="U5938" s="106"/>
      <c r="V5938" s="106"/>
      <c r="W5938" s="19"/>
      <c r="X5938" s="2"/>
      <c r="Y5938" s="4"/>
      <c r="Z5938" s="106"/>
      <c r="AA5938" s="114"/>
      <c r="AB5938" s="112"/>
      <c r="AC5938" s="178"/>
      <c r="AD5938" s="11"/>
      <c r="AE5938" s="106"/>
      <c r="AF5938" s="106"/>
      <c r="AG5938" s="106"/>
      <c r="AH5938" s="115"/>
      <c r="AI5938" s="116"/>
      <c r="AO5938" s="26"/>
      <c r="AP5938" s="26"/>
    </row>
    <row r="5939" spans="1:42" ht="15" customHeight="1" x14ac:dyDescent="0.25">
      <c r="A5939" s="105"/>
      <c r="B5939" s="106"/>
      <c r="C5939" s="2"/>
      <c r="D5939" s="2"/>
      <c r="E5939" s="106"/>
      <c r="F5939" s="107"/>
      <c r="G5939" s="108"/>
      <c r="H5939" s="109"/>
      <c r="I5939" s="109"/>
      <c r="J5939" s="110"/>
      <c r="K5939" s="117"/>
      <c r="L5939" s="178"/>
      <c r="M5939" s="178"/>
      <c r="N5939" s="106"/>
      <c r="O5939" s="111"/>
      <c r="P5939" s="111"/>
      <c r="Q5939" s="106"/>
      <c r="R5939" s="106"/>
      <c r="S5939" s="106"/>
      <c r="T5939" s="106"/>
      <c r="U5939" s="106"/>
      <c r="V5939" s="106"/>
      <c r="W5939" s="19"/>
      <c r="X5939" s="2"/>
      <c r="Y5939" s="4"/>
      <c r="Z5939" s="106"/>
      <c r="AA5939" s="114"/>
      <c r="AB5939" s="112"/>
      <c r="AC5939" s="178"/>
      <c r="AD5939" s="11"/>
      <c r="AE5939" s="106"/>
      <c r="AF5939" s="106"/>
      <c r="AG5939" s="106"/>
      <c r="AH5939" s="115"/>
      <c r="AI5939" s="116"/>
      <c r="AO5939" s="26"/>
      <c r="AP5939" s="26"/>
    </row>
    <row r="5940" spans="1:42" ht="15" customHeight="1" x14ac:dyDescent="0.25">
      <c r="A5940" s="105"/>
      <c r="B5940" s="106"/>
      <c r="C5940" s="2"/>
      <c r="D5940" s="2"/>
      <c r="E5940" s="106"/>
      <c r="F5940" s="107"/>
      <c r="G5940" s="108"/>
      <c r="H5940" s="109"/>
      <c r="I5940" s="109"/>
      <c r="J5940" s="110"/>
      <c r="K5940" s="117"/>
      <c r="L5940" s="178"/>
      <c r="M5940" s="178"/>
      <c r="N5940" s="106"/>
      <c r="O5940" s="111"/>
      <c r="P5940" s="111"/>
      <c r="Q5940" s="106"/>
      <c r="R5940" s="106"/>
      <c r="S5940" s="106"/>
      <c r="T5940" s="106"/>
      <c r="U5940" s="106"/>
      <c r="V5940" s="106"/>
      <c r="W5940" s="19"/>
      <c r="X5940" s="2"/>
      <c r="Y5940" s="4"/>
      <c r="Z5940" s="106"/>
      <c r="AA5940" s="114"/>
      <c r="AB5940" s="112"/>
      <c r="AC5940" s="178"/>
      <c r="AD5940" s="11"/>
      <c r="AE5940" s="106"/>
      <c r="AF5940" s="106"/>
      <c r="AG5940" s="106"/>
      <c r="AH5940" s="115"/>
      <c r="AI5940" s="116"/>
      <c r="AO5940" s="26"/>
      <c r="AP5940" s="26"/>
    </row>
    <row r="5941" spans="1:42" ht="15" customHeight="1" x14ac:dyDescent="0.25">
      <c r="A5941" s="105"/>
      <c r="B5941" s="106"/>
      <c r="C5941" s="2"/>
      <c r="D5941" s="2"/>
      <c r="E5941" s="106"/>
      <c r="F5941" s="107"/>
      <c r="G5941" s="108"/>
      <c r="H5941" s="109"/>
      <c r="I5941" s="109"/>
      <c r="J5941" s="110"/>
      <c r="K5941" s="117"/>
      <c r="L5941" s="178"/>
      <c r="M5941" s="178"/>
      <c r="N5941" s="106"/>
      <c r="O5941" s="111"/>
      <c r="P5941" s="111"/>
      <c r="Q5941" s="106"/>
      <c r="R5941" s="106"/>
      <c r="S5941" s="106"/>
      <c r="T5941" s="106"/>
      <c r="U5941" s="106"/>
      <c r="V5941" s="106"/>
      <c r="W5941" s="19"/>
      <c r="X5941" s="2"/>
      <c r="Y5941" s="4"/>
      <c r="Z5941" s="106"/>
      <c r="AA5941" s="114"/>
      <c r="AB5941" s="112"/>
      <c r="AC5941" s="178"/>
      <c r="AD5941" s="11"/>
      <c r="AE5941" s="106"/>
      <c r="AF5941" s="106"/>
      <c r="AG5941" s="106"/>
      <c r="AH5941" s="115"/>
      <c r="AI5941" s="116"/>
      <c r="AO5941" s="26"/>
      <c r="AP5941" s="26"/>
    </row>
    <row r="5942" spans="1:42" ht="15" customHeight="1" x14ac:dyDescent="0.25">
      <c r="A5942" s="105"/>
      <c r="B5942" s="106"/>
      <c r="C5942" s="2"/>
      <c r="D5942" s="2"/>
      <c r="E5942" s="106"/>
      <c r="F5942" s="107"/>
      <c r="G5942" s="108"/>
      <c r="H5942" s="109"/>
      <c r="I5942" s="109"/>
      <c r="J5942" s="110"/>
      <c r="K5942" s="117"/>
      <c r="L5942" s="178"/>
      <c r="M5942" s="178"/>
      <c r="N5942" s="106"/>
      <c r="O5942" s="111"/>
      <c r="P5942" s="111"/>
      <c r="Q5942" s="106"/>
      <c r="R5942" s="106"/>
      <c r="S5942" s="106"/>
      <c r="T5942" s="106"/>
      <c r="U5942" s="106"/>
      <c r="V5942" s="106"/>
      <c r="W5942" s="19"/>
      <c r="X5942" s="2"/>
      <c r="Y5942" s="4"/>
      <c r="Z5942" s="106"/>
      <c r="AA5942" s="114"/>
      <c r="AB5942" s="112"/>
      <c r="AC5942" s="178"/>
      <c r="AD5942" s="11"/>
      <c r="AE5942" s="106"/>
      <c r="AF5942" s="106"/>
      <c r="AG5942" s="106"/>
      <c r="AH5942" s="115"/>
      <c r="AI5942" s="116"/>
      <c r="AO5942" s="26"/>
      <c r="AP5942" s="26"/>
    </row>
    <row r="5943" spans="1:42" ht="15" customHeight="1" x14ac:dyDescent="0.25">
      <c r="A5943" s="105"/>
      <c r="B5943" s="106"/>
      <c r="C5943" s="2"/>
      <c r="D5943" s="2"/>
      <c r="E5943" s="106"/>
      <c r="F5943" s="107"/>
      <c r="G5943" s="108"/>
      <c r="H5943" s="109"/>
      <c r="I5943" s="109"/>
      <c r="J5943" s="110"/>
      <c r="K5943" s="117"/>
      <c r="L5943" s="178"/>
      <c r="M5943" s="178"/>
      <c r="N5943" s="106"/>
      <c r="O5943" s="111"/>
      <c r="P5943" s="111"/>
      <c r="Q5943" s="106"/>
      <c r="R5943" s="106"/>
      <c r="S5943" s="106"/>
      <c r="T5943" s="106"/>
      <c r="U5943" s="106"/>
      <c r="V5943" s="106"/>
      <c r="W5943" s="19"/>
      <c r="X5943" s="2"/>
      <c r="Y5943" s="4"/>
      <c r="Z5943" s="106"/>
      <c r="AA5943" s="114"/>
      <c r="AB5943" s="112"/>
      <c r="AC5943" s="178"/>
      <c r="AD5943" s="11"/>
      <c r="AE5943" s="106"/>
      <c r="AF5943" s="106"/>
      <c r="AG5943" s="106"/>
      <c r="AH5943" s="115"/>
      <c r="AI5943" s="116"/>
      <c r="AO5943" s="26"/>
      <c r="AP5943" s="26"/>
    </row>
    <row r="5944" spans="1:42" ht="15" customHeight="1" x14ac:dyDescent="0.25">
      <c r="A5944" s="105"/>
      <c r="B5944" s="106"/>
      <c r="C5944" s="2"/>
      <c r="D5944" s="2"/>
      <c r="E5944" s="106"/>
      <c r="F5944" s="107"/>
      <c r="G5944" s="108"/>
      <c r="H5944" s="109"/>
      <c r="I5944" s="109"/>
      <c r="J5944" s="110"/>
      <c r="K5944" s="117"/>
      <c r="L5944" s="178"/>
      <c r="M5944" s="178"/>
      <c r="N5944" s="106"/>
      <c r="O5944" s="111"/>
      <c r="P5944" s="111"/>
      <c r="Q5944" s="106"/>
      <c r="R5944" s="106"/>
      <c r="S5944" s="106"/>
      <c r="T5944" s="106"/>
      <c r="U5944" s="106"/>
      <c r="V5944" s="106"/>
      <c r="W5944" s="19"/>
      <c r="X5944" s="2"/>
      <c r="Y5944" s="4"/>
      <c r="Z5944" s="106"/>
      <c r="AA5944" s="114"/>
      <c r="AB5944" s="112"/>
      <c r="AC5944" s="178"/>
      <c r="AD5944" s="11"/>
      <c r="AE5944" s="106"/>
      <c r="AF5944" s="106"/>
      <c r="AG5944" s="106"/>
      <c r="AH5944" s="115"/>
      <c r="AI5944" s="116"/>
      <c r="AO5944" s="26"/>
      <c r="AP5944" s="26"/>
    </row>
    <row r="5945" spans="1:42" ht="15" customHeight="1" x14ac:dyDescent="0.25">
      <c r="A5945" s="105"/>
      <c r="B5945" s="106"/>
      <c r="C5945" s="2"/>
      <c r="D5945" s="2"/>
      <c r="E5945" s="106"/>
      <c r="F5945" s="107"/>
      <c r="G5945" s="108"/>
      <c r="H5945" s="109"/>
      <c r="I5945" s="109"/>
      <c r="J5945" s="110"/>
      <c r="K5945" s="117"/>
      <c r="L5945" s="178"/>
      <c r="M5945" s="178"/>
      <c r="N5945" s="106"/>
      <c r="O5945" s="111"/>
      <c r="P5945" s="111"/>
      <c r="Q5945" s="106"/>
      <c r="R5945" s="106"/>
      <c r="S5945" s="106"/>
      <c r="T5945" s="106"/>
      <c r="U5945" s="106"/>
      <c r="V5945" s="106"/>
      <c r="W5945" s="19"/>
      <c r="X5945" s="2"/>
      <c r="Y5945" s="4"/>
      <c r="Z5945" s="106"/>
      <c r="AA5945" s="114"/>
      <c r="AB5945" s="112"/>
      <c r="AC5945" s="178"/>
      <c r="AD5945" s="11"/>
      <c r="AE5945" s="106"/>
      <c r="AF5945" s="106"/>
      <c r="AG5945" s="106"/>
      <c r="AH5945" s="115"/>
      <c r="AI5945" s="116"/>
      <c r="AO5945" s="26"/>
      <c r="AP5945" s="26"/>
    </row>
    <row r="5946" spans="1:42" ht="15" customHeight="1" x14ac:dyDescent="0.25">
      <c r="A5946" s="105"/>
      <c r="B5946" s="106"/>
      <c r="C5946" s="2"/>
      <c r="D5946" s="2"/>
      <c r="E5946" s="106"/>
      <c r="F5946" s="107"/>
      <c r="G5946" s="108"/>
      <c r="H5946" s="109"/>
      <c r="I5946" s="109"/>
      <c r="J5946" s="110"/>
      <c r="K5946" s="117"/>
      <c r="L5946" s="178"/>
      <c r="M5946" s="178"/>
      <c r="N5946" s="106"/>
      <c r="O5946" s="111"/>
      <c r="P5946" s="111"/>
      <c r="Q5946" s="106"/>
      <c r="R5946" s="106"/>
      <c r="S5946" s="106"/>
      <c r="T5946" s="106"/>
      <c r="U5946" s="106"/>
      <c r="V5946" s="106"/>
      <c r="W5946" s="19"/>
      <c r="X5946" s="2"/>
      <c r="Y5946" s="4"/>
      <c r="Z5946" s="106"/>
      <c r="AA5946" s="114"/>
      <c r="AB5946" s="112"/>
      <c r="AC5946" s="178"/>
      <c r="AD5946" s="11"/>
      <c r="AE5946" s="106"/>
      <c r="AF5946" s="106"/>
      <c r="AG5946" s="106"/>
      <c r="AH5946" s="115"/>
      <c r="AI5946" s="116"/>
      <c r="AO5946" s="26"/>
      <c r="AP5946" s="26"/>
    </row>
    <row r="5947" spans="1:42" ht="15" customHeight="1" x14ac:dyDescent="0.25">
      <c r="A5947" s="105"/>
      <c r="B5947" s="106"/>
      <c r="C5947" s="2"/>
      <c r="D5947" s="2"/>
      <c r="E5947" s="106"/>
      <c r="F5947" s="107"/>
      <c r="G5947" s="108"/>
      <c r="H5947" s="109"/>
      <c r="I5947" s="109"/>
      <c r="J5947" s="110"/>
      <c r="K5947" s="117"/>
      <c r="L5947" s="178"/>
      <c r="M5947" s="178"/>
      <c r="N5947" s="106"/>
      <c r="O5947" s="111"/>
      <c r="P5947" s="111"/>
      <c r="Q5947" s="106"/>
      <c r="R5947" s="106"/>
      <c r="S5947" s="106"/>
      <c r="T5947" s="106"/>
      <c r="U5947" s="106"/>
      <c r="V5947" s="106"/>
      <c r="W5947" s="19"/>
      <c r="X5947" s="2"/>
      <c r="Y5947" s="4"/>
      <c r="Z5947" s="106"/>
      <c r="AA5947" s="114"/>
      <c r="AB5947" s="112"/>
      <c r="AC5947" s="178"/>
      <c r="AD5947" s="11"/>
      <c r="AE5947" s="106"/>
      <c r="AF5947" s="106"/>
      <c r="AG5947" s="106"/>
      <c r="AH5947" s="115"/>
      <c r="AI5947" s="116"/>
      <c r="AO5947" s="26"/>
      <c r="AP5947" s="26"/>
    </row>
    <row r="5948" spans="1:42" ht="15" customHeight="1" x14ac:dyDescent="0.25">
      <c r="A5948" s="105"/>
      <c r="B5948" s="106"/>
      <c r="C5948" s="2"/>
      <c r="D5948" s="2"/>
      <c r="E5948" s="106"/>
      <c r="F5948" s="107"/>
      <c r="G5948" s="108"/>
      <c r="H5948" s="109"/>
      <c r="I5948" s="109"/>
      <c r="J5948" s="110"/>
      <c r="K5948" s="117"/>
      <c r="L5948" s="178"/>
      <c r="M5948" s="178"/>
      <c r="N5948" s="106"/>
      <c r="O5948" s="111"/>
      <c r="P5948" s="111"/>
      <c r="Q5948" s="106"/>
      <c r="R5948" s="106"/>
      <c r="S5948" s="106"/>
      <c r="T5948" s="106"/>
      <c r="U5948" s="106"/>
      <c r="V5948" s="106"/>
      <c r="W5948" s="19"/>
      <c r="X5948" s="2"/>
      <c r="Y5948" s="4"/>
      <c r="Z5948" s="106"/>
      <c r="AA5948" s="114"/>
      <c r="AB5948" s="112"/>
      <c r="AC5948" s="178"/>
      <c r="AD5948" s="11"/>
      <c r="AE5948" s="106"/>
      <c r="AF5948" s="106"/>
      <c r="AG5948" s="106"/>
      <c r="AH5948" s="115"/>
      <c r="AI5948" s="116"/>
      <c r="AO5948" s="26"/>
      <c r="AP5948" s="26"/>
    </row>
    <row r="5949" spans="1:42" ht="15" customHeight="1" x14ac:dyDescent="0.25">
      <c r="A5949" s="105"/>
      <c r="B5949" s="106"/>
      <c r="C5949" s="2"/>
      <c r="D5949" s="2"/>
      <c r="E5949" s="106"/>
      <c r="F5949" s="107"/>
      <c r="G5949" s="108"/>
      <c r="H5949" s="109"/>
      <c r="I5949" s="109"/>
      <c r="J5949" s="110"/>
      <c r="K5949" s="117"/>
      <c r="L5949" s="178"/>
      <c r="M5949" s="178"/>
      <c r="N5949" s="106"/>
      <c r="O5949" s="111"/>
      <c r="P5949" s="111"/>
      <c r="Q5949" s="106"/>
      <c r="R5949" s="106"/>
      <c r="S5949" s="106"/>
      <c r="T5949" s="106"/>
      <c r="U5949" s="106"/>
      <c r="V5949" s="106"/>
      <c r="W5949" s="19"/>
      <c r="X5949" s="2"/>
      <c r="Y5949" s="4"/>
      <c r="Z5949" s="106"/>
      <c r="AA5949" s="114"/>
      <c r="AB5949" s="112"/>
      <c r="AC5949" s="178"/>
      <c r="AD5949" s="11"/>
      <c r="AE5949" s="106"/>
      <c r="AF5949" s="106"/>
      <c r="AG5949" s="106"/>
      <c r="AH5949" s="115"/>
      <c r="AI5949" s="116"/>
      <c r="AO5949" s="26"/>
      <c r="AP5949" s="26"/>
    </row>
    <row r="5950" spans="1:42" ht="15" customHeight="1" x14ac:dyDescent="0.25">
      <c r="A5950" s="105"/>
      <c r="B5950" s="106"/>
      <c r="C5950" s="2"/>
      <c r="D5950" s="2"/>
      <c r="E5950" s="106"/>
      <c r="F5950" s="107"/>
      <c r="G5950" s="108"/>
      <c r="H5950" s="109"/>
      <c r="I5950" s="109"/>
      <c r="J5950" s="110"/>
      <c r="K5950" s="117"/>
      <c r="L5950" s="178"/>
      <c r="M5950" s="178"/>
      <c r="N5950" s="106"/>
      <c r="O5950" s="111"/>
      <c r="P5950" s="111"/>
      <c r="Q5950" s="106"/>
      <c r="R5950" s="106"/>
      <c r="S5950" s="106"/>
      <c r="T5950" s="106"/>
      <c r="U5950" s="106"/>
      <c r="V5950" s="106"/>
      <c r="W5950" s="19"/>
      <c r="X5950" s="2"/>
      <c r="Y5950" s="4"/>
      <c r="Z5950" s="106"/>
      <c r="AA5950" s="114"/>
      <c r="AB5950" s="112"/>
      <c r="AC5950" s="178"/>
      <c r="AD5950" s="11"/>
      <c r="AE5950" s="106"/>
      <c r="AF5950" s="106"/>
      <c r="AG5950" s="106"/>
      <c r="AH5950" s="115"/>
      <c r="AI5950" s="116"/>
      <c r="AO5950" s="26"/>
      <c r="AP5950" s="26"/>
    </row>
    <row r="5951" spans="1:42" ht="15" customHeight="1" x14ac:dyDescent="0.25">
      <c r="A5951" s="105"/>
      <c r="B5951" s="106"/>
      <c r="C5951" s="2"/>
      <c r="D5951" s="2"/>
      <c r="E5951" s="106"/>
      <c r="F5951" s="107"/>
      <c r="G5951" s="108"/>
      <c r="H5951" s="109"/>
      <c r="I5951" s="109"/>
      <c r="J5951" s="110"/>
      <c r="K5951" s="117"/>
      <c r="L5951" s="178"/>
      <c r="M5951" s="178"/>
      <c r="N5951" s="106"/>
      <c r="O5951" s="111"/>
      <c r="P5951" s="111"/>
      <c r="Q5951" s="106"/>
      <c r="R5951" s="106"/>
      <c r="S5951" s="106"/>
      <c r="T5951" s="106"/>
      <c r="U5951" s="106"/>
      <c r="V5951" s="106"/>
      <c r="W5951" s="19"/>
      <c r="X5951" s="2"/>
      <c r="Y5951" s="4"/>
      <c r="Z5951" s="106"/>
      <c r="AA5951" s="114"/>
      <c r="AB5951" s="112"/>
      <c r="AC5951" s="178"/>
      <c r="AD5951" s="11"/>
      <c r="AE5951" s="106"/>
      <c r="AF5951" s="106"/>
      <c r="AG5951" s="106"/>
      <c r="AH5951" s="115"/>
      <c r="AI5951" s="116"/>
      <c r="AO5951" s="26"/>
      <c r="AP5951" s="26"/>
    </row>
    <row r="5952" spans="1:42" ht="15" customHeight="1" x14ac:dyDescent="0.25">
      <c r="A5952" s="105"/>
      <c r="B5952" s="106"/>
      <c r="C5952" s="2"/>
      <c r="D5952" s="2"/>
      <c r="E5952" s="106"/>
      <c r="F5952" s="107"/>
      <c r="G5952" s="108"/>
      <c r="H5952" s="109"/>
      <c r="I5952" s="109"/>
      <c r="J5952" s="110"/>
      <c r="K5952" s="117"/>
      <c r="L5952" s="178"/>
      <c r="M5952" s="178"/>
      <c r="N5952" s="106"/>
      <c r="O5952" s="111"/>
      <c r="P5952" s="111"/>
      <c r="Q5952" s="106"/>
      <c r="R5952" s="106"/>
      <c r="S5952" s="106"/>
      <c r="T5952" s="106"/>
      <c r="U5952" s="106"/>
      <c r="V5952" s="106"/>
      <c r="W5952" s="19"/>
      <c r="X5952" s="2"/>
      <c r="Y5952" s="4"/>
      <c r="Z5952" s="106"/>
      <c r="AA5952" s="114"/>
      <c r="AB5952" s="112"/>
      <c r="AC5952" s="178"/>
      <c r="AD5952" s="11"/>
      <c r="AE5952" s="106"/>
      <c r="AF5952" s="106"/>
      <c r="AG5952" s="106"/>
      <c r="AH5952" s="115"/>
      <c r="AI5952" s="116"/>
      <c r="AO5952" s="26"/>
      <c r="AP5952" s="26"/>
    </row>
    <row r="5953" spans="1:42" ht="15" customHeight="1" x14ac:dyDescent="0.25">
      <c r="A5953" s="105"/>
      <c r="B5953" s="106"/>
      <c r="C5953" s="2"/>
      <c r="D5953" s="2"/>
      <c r="E5953" s="106"/>
      <c r="F5953" s="107"/>
      <c r="G5953" s="108"/>
      <c r="H5953" s="109"/>
      <c r="I5953" s="109"/>
      <c r="J5953" s="110"/>
      <c r="K5953" s="117"/>
      <c r="L5953" s="178"/>
      <c r="M5953" s="178"/>
      <c r="N5953" s="106"/>
      <c r="O5953" s="111"/>
      <c r="P5953" s="111"/>
      <c r="Q5953" s="106"/>
      <c r="R5953" s="106"/>
      <c r="S5953" s="106"/>
      <c r="T5953" s="106"/>
      <c r="U5953" s="106"/>
      <c r="V5953" s="106"/>
      <c r="W5953" s="19"/>
      <c r="X5953" s="2"/>
      <c r="Y5953" s="4"/>
      <c r="Z5953" s="106"/>
      <c r="AA5953" s="114"/>
      <c r="AB5953" s="112"/>
      <c r="AC5953" s="178"/>
      <c r="AD5953" s="11"/>
      <c r="AE5953" s="106"/>
      <c r="AF5953" s="106"/>
      <c r="AG5953" s="106"/>
      <c r="AH5953" s="115"/>
      <c r="AI5953" s="116"/>
      <c r="AO5953" s="26"/>
      <c r="AP5953" s="26"/>
    </row>
    <row r="5954" spans="1:42" ht="15" customHeight="1" x14ac:dyDescent="0.25">
      <c r="A5954" s="105"/>
      <c r="B5954" s="106"/>
      <c r="C5954" s="2"/>
      <c r="D5954" s="2"/>
      <c r="E5954" s="106"/>
      <c r="F5954" s="107"/>
      <c r="G5954" s="108"/>
      <c r="H5954" s="109"/>
      <c r="I5954" s="109"/>
      <c r="J5954" s="110"/>
      <c r="K5954" s="117"/>
      <c r="L5954" s="178"/>
      <c r="M5954" s="178"/>
      <c r="N5954" s="106"/>
      <c r="O5954" s="111"/>
      <c r="P5954" s="111"/>
      <c r="Q5954" s="106"/>
      <c r="R5954" s="106"/>
      <c r="S5954" s="106"/>
      <c r="T5954" s="106"/>
      <c r="U5954" s="106"/>
      <c r="V5954" s="106"/>
      <c r="W5954" s="19"/>
      <c r="X5954" s="2"/>
      <c r="Y5954" s="4"/>
      <c r="Z5954" s="106"/>
      <c r="AA5954" s="114"/>
      <c r="AB5954" s="112"/>
      <c r="AC5954" s="178"/>
      <c r="AD5954" s="11"/>
      <c r="AE5954" s="106"/>
      <c r="AF5954" s="106"/>
      <c r="AG5954" s="106"/>
      <c r="AH5954" s="115"/>
      <c r="AI5954" s="116"/>
      <c r="AO5954" s="26"/>
      <c r="AP5954" s="26"/>
    </row>
    <row r="5955" spans="1:42" ht="15" customHeight="1" x14ac:dyDescent="0.25">
      <c r="A5955" s="105"/>
      <c r="B5955" s="106"/>
      <c r="C5955" s="2"/>
      <c r="D5955" s="2"/>
      <c r="E5955" s="106"/>
      <c r="F5955" s="107"/>
      <c r="G5955" s="108"/>
      <c r="H5955" s="109"/>
      <c r="I5955" s="109"/>
      <c r="J5955" s="110"/>
      <c r="K5955" s="117"/>
      <c r="L5955" s="178"/>
      <c r="M5955" s="178"/>
      <c r="N5955" s="106"/>
      <c r="O5955" s="111"/>
      <c r="P5955" s="111"/>
      <c r="Q5955" s="106"/>
      <c r="R5955" s="106"/>
      <c r="S5955" s="106"/>
      <c r="T5955" s="106"/>
      <c r="U5955" s="106"/>
      <c r="V5955" s="106"/>
      <c r="W5955" s="19"/>
      <c r="X5955" s="2"/>
      <c r="Y5955" s="4"/>
      <c r="Z5955" s="106"/>
      <c r="AA5955" s="114"/>
      <c r="AB5955" s="112"/>
      <c r="AC5955" s="178"/>
      <c r="AD5955" s="11"/>
      <c r="AE5955" s="106"/>
      <c r="AF5955" s="106"/>
      <c r="AG5955" s="106"/>
      <c r="AH5955" s="115"/>
      <c r="AI5955" s="116"/>
      <c r="AO5955" s="26"/>
      <c r="AP5955" s="26"/>
    </row>
    <row r="5956" spans="1:42" ht="15" customHeight="1" x14ac:dyDescent="0.25">
      <c r="A5956" s="105"/>
      <c r="B5956" s="106"/>
      <c r="C5956" s="2"/>
      <c r="D5956" s="2"/>
      <c r="E5956" s="106"/>
      <c r="F5956" s="107"/>
      <c r="G5956" s="108"/>
      <c r="H5956" s="109"/>
      <c r="I5956" s="109"/>
      <c r="J5956" s="110"/>
      <c r="K5956" s="117"/>
      <c r="L5956" s="178"/>
      <c r="M5956" s="178"/>
      <c r="N5956" s="106"/>
      <c r="O5956" s="111"/>
      <c r="P5956" s="111"/>
      <c r="Q5956" s="106"/>
      <c r="R5956" s="106"/>
      <c r="S5956" s="106"/>
      <c r="T5956" s="106"/>
      <c r="U5956" s="106"/>
      <c r="V5956" s="106"/>
      <c r="W5956" s="19"/>
      <c r="X5956" s="2"/>
      <c r="Y5956" s="4"/>
      <c r="Z5956" s="106"/>
      <c r="AA5956" s="114"/>
      <c r="AB5956" s="112"/>
      <c r="AC5956" s="178"/>
      <c r="AD5956" s="11"/>
      <c r="AE5956" s="106"/>
      <c r="AF5956" s="106"/>
      <c r="AG5956" s="106"/>
      <c r="AH5956" s="115"/>
      <c r="AI5956" s="116"/>
      <c r="AO5956" s="26"/>
      <c r="AP5956" s="26"/>
    </row>
    <row r="5957" spans="1:42" ht="15" customHeight="1" x14ac:dyDescent="0.25">
      <c r="A5957" s="105"/>
      <c r="B5957" s="106"/>
      <c r="C5957" s="2"/>
      <c r="D5957" s="2"/>
      <c r="E5957" s="106"/>
      <c r="F5957" s="107"/>
      <c r="G5957" s="108"/>
      <c r="H5957" s="109"/>
      <c r="I5957" s="109"/>
      <c r="J5957" s="110"/>
      <c r="K5957" s="117"/>
      <c r="L5957" s="178"/>
      <c r="M5957" s="178"/>
      <c r="N5957" s="106"/>
      <c r="O5957" s="111"/>
      <c r="P5957" s="111"/>
      <c r="Q5957" s="106"/>
      <c r="R5957" s="106"/>
      <c r="S5957" s="106"/>
      <c r="T5957" s="106"/>
      <c r="U5957" s="106"/>
      <c r="V5957" s="106"/>
      <c r="W5957" s="19"/>
      <c r="X5957" s="2"/>
      <c r="Y5957" s="4"/>
      <c r="Z5957" s="106"/>
      <c r="AA5957" s="114"/>
      <c r="AB5957" s="112"/>
      <c r="AC5957" s="178"/>
      <c r="AD5957" s="11"/>
      <c r="AE5957" s="106"/>
      <c r="AF5957" s="106"/>
      <c r="AG5957" s="106"/>
      <c r="AH5957" s="115"/>
      <c r="AI5957" s="116"/>
      <c r="AO5957" s="26"/>
      <c r="AP5957" s="26"/>
    </row>
    <row r="5958" spans="1:42" ht="15" customHeight="1" x14ac:dyDescent="0.25">
      <c r="A5958" s="105"/>
      <c r="B5958" s="106"/>
      <c r="C5958" s="2"/>
      <c r="D5958" s="2"/>
      <c r="E5958" s="106"/>
      <c r="F5958" s="107"/>
      <c r="G5958" s="108"/>
      <c r="H5958" s="109"/>
      <c r="I5958" s="109"/>
      <c r="J5958" s="110"/>
      <c r="K5958" s="117"/>
      <c r="L5958" s="178"/>
      <c r="M5958" s="178"/>
      <c r="N5958" s="106"/>
      <c r="O5958" s="111"/>
      <c r="P5958" s="111"/>
      <c r="Q5958" s="106"/>
      <c r="R5958" s="106"/>
      <c r="S5958" s="106"/>
      <c r="T5958" s="106"/>
      <c r="U5958" s="106"/>
      <c r="V5958" s="106"/>
      <c r="W5958" s="19"/>
      <c r="X5958" s="2"/>
      <c r="Y5958" s="4"/>
      <c r="Z5958" s="106"/>
      <c r="AA5958" s="114"/>
      <c r="AB5958" s="112"/>
      <c r="AC5958" s="178"/>
      <c r="AD5958" s="11"/>
      <c r="AE5958" s="106"/>
      <c r="AF5958" s="106"/>
      <c r="AG5958" s="106"/>
      <c r="AH5958" s="115"/>
      <c r="AI5958" s="116"/>
      <c r="AO5958" s="26"/>
      <c r="AP5958" s="26"/>
    </row>
    <row r="5959" spans="1:42" ht="15" customHeight="1" x14ac:dyDescent="0.25">
      <c r="A5959" s="105"/>
      <c r="B5959" s="106"/>
      <c r="C5959" s="2"/>
      <c r="D5959" s="2"/>
      <c r="E5959" s="106"/>
      <c r="F5959" s="107"/>
      <c r="G5959" s="108"/>
      <c r="H5959" s="109"/>
      <c r="I5959" s="109"/>
      <c r="J5959" s="110"/>
      <c r="K5959" s="117"/>
      <c r="L5959" s="178"/>
      <c r="M5959" s="178"/>
      <c r="N5959" s="106"/>
      <c r="O5959" s="111"/>
      <c r="P5959" s="111"/>
      <c r="Q5959" s="106"/>
      <c r="R5959" s="106"/>
      <c r="S5959" s="106"/>
      <c r="T5959" s="106"/>
      <c r="U5959" s="106"/>
      <c r="V5959" s="106"/>
      <c r="W5959" s="19"/>
      <c r="X5959" s="2"/>
      <c r="Y5959" s="4"/>
      <c r="Z5959" s="106"/>
      <c r="AA5959" s="114"/>
      <c r="AB5959" s="112"/>
      <c r="AC5959" s="178"/>
      <c r="AD5959" s="11"/>
      <c r="AE5959" s="106"/>
      <c r="AF5959" s="106"/>
      <c r="AG5959" s="106"/>
      <c r="AH5959" s="115"/>
      <c r="AI5959" s="116"/>
      <c r="AO5959" s="26"/>
      <c r="AP5959" s="26"/>
    </row>
    <row r="5960" spans="1:42" ht="15" customHeight="1" x14ac:dyDescent="0.25">
      <c r="A5960" s="105"/>
      <c r="B5960" s="106"/>
      <c r="C5960" s="2"/>
      <c r="D5960" s="2"/>
      <c r="E5960" s="106"/>
      <c r="F5960" s="107"/>
      <c r="G5960" s="108"/>
      <c r="H5960" s="109"/>
      <c r="I5960" s="109"/>
      <c r="J5960" s="110"/>
      <c r="K5960" s="117"/>
      <c r="L5960" s="178"/>
      <c r="M5960" s="178"/>
      <c r="N5960" s="106"/>
      <c r="O5960" s="111"/>
      <c r="P5960" s="111"/>
      <c r="Q5960" s="106"/>
      <c r="R5960" s="106"/>
      <c r="S5960" s="106"/>
      <c r="T5960" s="106"/>
      <c r="U5960" s="106"/>
      <c r="V5960" s="106"/>
      <c r="W5960" s="19"/>
      <c r="X5960" s="2"/>
      <c r="Y5960" s="4"/>
      <c r="Z5960" s="106"/>
      <c r="AA5960" s="114"/>
      <c r="AB5960" s="112"/>
      <c r="AC5960" s="178"/>
      <c r="AD5960" s="11"/>
      <c r="AE5960" s="106"/>
      <c r="AF5960" s="106"/>
      <c r="AG5960" s="106"/>
      <c r="AH5960" s="115"/>
      <c r="AI5960" s="116"/>
      <c r="AO5960" s="26"/>
      <c r="AP5960" s="26"/>
    </row>
    <row r="5961" spans="1:42" ht="15" customHeight="1" x14ac:dyDescent="0.25">
      <c r="A5961" s="105"/>
      <c r="B5961" s="106"/>
      <c r="C5961" s="2"/>
      <c r="D5961" s="2"/>
      <c r="E5961" s="106"/>
      <c r="F5961" s="107"/>
      <c r="G5961" s="108"/>
      <c r="H5961" s="109"/>
      <c r="I5961" s="109"/>
      <c r="J5961" s="110"/>
      <c r="K5961" s="117"/>
      <c r="L5961" s="178"/>
      <c r="M5961" s="178"/>
      <c r="N5961" s="106"/>
      <c r="O5961" s="111"/>
      <c r="P5961" s="111"/>
      <c r="Q5961" s="106"/>
      <c r="R5961" s="106"/>
      <c r="S5961" s="106"/>
      <c r="T5961" s="106"/>
      <c r="U5961" s="106"/>
      <c r="V5961" s="106"/>
      <c r="W5961" s="19"/>
      <c r="X5961" s="2"/>
      <c r="Y5961" s="4"/>
      <c r="Z5961" s="106"/>
      <c r="AA5961" s="114"/>
      <c r="AB5961" s="112"/>
      <c r="AC5961" s="178"/>
      <c r="AD5961" s="11"/>
      <c r="AE5961" s="106"/>
      <c r="AF5961" s="106"/>
      <c r="AG5961" s="106"/>
      <c r="AH5961" s="115"/>
      <c r="AI5961" s="116"/>
      <c r="AO5961" s="26"/>
      <c r="AP5961" s="26"/>
    </row>
    <row r="5962" spans="1:42" ht="15" customHeight="1" x14ac:dyDescent="0.25">
      <c r="A5962" s="105"/>
      <c r="B5962" s="106"/>
      <c r="C5962" s="2"/>
      <c r="D5962" s="2"/>
      <c r="E5962" s="106"/>
      <c r="F5962" s="107"/>
      <c r="G5962" s="108"/>
      <c r="H5962" s="109"/>
      <c r="I5962" s="109"/>
      <c r="J5962" s="110"/>
      <c r="K5962" s="117"/>
      <c r="L5962" s="178"/>
      <c r="M5962" s="178"/>
      <c r="N5962" s="106"/>
      <c r="O5962" s="111"/>
      <c r="P5962" s="111"/>
      <c r="Q5962" s="106"/>
      <c r="R5962" s="106"/>
      <c r="S5962" s="106"/>
      <c r="T5962" s="106"/>
      <c r="U5962" s="106"/>
      <c r="V5962" s="106"/>
      <c r="W5962" s="19"/>
      <c r="X5962" s="2"/>
      <c r="Y5962" s="4"/>
      <c r="Z5962" s="106"/>
      <c r="AA5962" s="114"/>
      <c r="AB5962" s="112"/>
      <c r="AC5962" s="178"/>
      <c r="AD5962" s="11"/>
      <c r="AE5962" s="106"/>
      <c r="AF5962" s="106"/>
      <c r="AG5962" s="106"/>
      <c r="AH5962" s="115"/>
      <c r="AI5962" s="116"/>
      <c r="AO5962" s="26"/>
      <c r="AP5962" s="26"/>
    </row>
    <row r="5963" spans="1:42" ht="15" customHeight="1" x14ac:dyDescent="0.25">
      <c r="A5963" s="105"/>
      <c r="B5963" s="106"/>
      <c r="C5963" s="2"/>
      <c r="D5963" s="2"/>
      <c r="E5963" s="106"/>
      <c r="F5963" s="107"/>
      <c r="G5963" s="108"/>
      <c r="H5963" s="109"/>
      <c r="I5963" s="109"/>
      <c r="J5963" s="110"/>
      <c r="K5963" s="117"/>
      <c r="L5963" s="178"/>
      <c r="M5963" s="178"/>
      <c r="N5963" s="106"/>
      <c r="O5963" s="111"/>
      <c r="P5963" s="111"/>
      <c r="Q5963" s="106"/>
      <c r="R5963" s="106"/>
      <c r="S5963" s="106"/>
      <c r="T5963" s="106"/>
      <c r="U5963" s="106"/>
      <c r="V5963" s="106"/>
      <c r="W5963" s="19"/>
      <c r="X5963" s="2"/>
      <c r="Y5963" s="4"/>
      <c r="Z5963" s="106"/>
      <c r="AA5963" s="114"/>
      <c r="AB5963" s="112"/>
      <c r="AC5963" s="178"/>
      <c r="AD5963" s="11"/>
      <c r="AE5963" s="106"/>
      <c r="AF5963" s="106"/>
      <c r="AG5963" s="106"/>
      <c r="AH5963" s="115"/>
      <c r="AI5963" s="116"/>
      <c r="AO5963" s="26"/>
      <c r="AP5963" s="26"/>
    </row>
    <row r="5964" spans="1:42" ht="15" customHeight="1" x14ac:dyDescent="0.25">
      <c r="A5964" s="105"/>
      <c r="B5964" s="106"/>
      <c r="C5964" s="2"/>
      <c r="D5964" s="2"/>
      <c r="E5964" s="106"/>
      <c r="F5964" s="107"/>
      <c r="G5964" s="108"/>
      <c r="H5964" s="109"/>
      <c r="I5964" s="109"/>
      <c r="J5964" s="110"/>
      <c r="K5964" s="117"/>
      <c r="L5964" s="178"/>
      <c r="M5964" s="178"/>
      <c r="N5964" s="106"/>
      <c r="O5964" s="111"/>
      <c r="P5964" s="111"/>
      <c r="Q5964" s="106"/>
      <c r="R5964" s="106"/>
      <c r="S5964" s="106"/>
      <c r="T5964" s="106"/>
      <c r="U5964" s="106"/>
      <c r="V5964" s="106"/>
      <c r="W5964" s="19"/>
      <c r="X5964" s="2"/>
      <c r="Y5964" s="4"/>
      <c r="Z5964" s="106"/>
      <c r="AA5964" s="114"/>
      <c r="AB5964" s="112"/>
      <c r="AC5964" s="178"/>
      <c r="AD5964" s="11"/>
      <c r="AE5964" s="106"/>
      <c r="AF5964" s="106"/>
      <c r="AG5964" s="106"/>
      <c r="AH5964" s="115"/>
      <c r="AI5964" s="116"/>
      <c r="AO5964" s="26"/>
      <c r="AP5964" s="26"/>
    </row>
    <row r="5965" spans="1:42" ht="15" customHeight="1" x14ac:dyDescent="0.25">
      <c r="A5965" s="105"/>
      <c r="B5965" s="106"/>
      <c r="C5965" s="2"/>
      <c r="D5965" s="2"/>
      <c r="E5965" s="106"/>
      <c r="F5965" s="107"/>
      <c r="G5965" s="108"/>
      <c r="H5965" s="109"/>
      <c r="I5965" s="109"/>
      <c r="J5965" s="110"/>
      <c r="K5965" s="117"/>
      <c r="L5965" s="178"/>
      <c r="M5965" s="178"/>
      <c r="N5965" s="106"/>
      <c r="O5965" s="111"/>
      <c r="P5965" s="111"/>
      <c r="Q5965" s="106"/>
      <c r="R5965" s="106"/>
      <c r="S5965" s="106"/>
      <c r="T5965" s="106"/>
      <c r="U5965" s="106"/>
      <c r="V5965" s="106"/>
      <c r="W5965" s="19"/>
      <c r="X5965" s="2"/>
      <c r="Y5965" s="4"/>
      <c r="Z5965" s="106"/>
      <c r="AA5965" s="114"/>
      <c r="AB5965" s="112"/>
      <c r="AC5965" s="178"/>
      <c r="AD5965" s="11"/>
      <c r="AE5965" s="106"/>
      <c r="AF5965" s="106"/>
      <c r="AG5965" s="106"/>
      <c r="AH5965" s="115"/>
      <c r="AI5965" s="116"/>
      <c r="AO5965" s="26"/>
      <c r="AP5965" s="26"/>
    </row>
    <row r="5966" spans="1:42" ht="15" customHeight="1" x14ac:dyDescent="0.25">
      <c r="A5966" s="105"/>
      <c r="B5966" s="106"/>
      <c r="C5966" s="2"/>
      <c r="D5966" s="2"/>
      <c r="E5966" s="106"/>
      <c r="F5966" s="107"/>
      <c r="G5966" s="108"/>
      <c r="H5966" s="109"/>
      <c r="I5966" s="109"/>
      <c r="J5966" s="110"/>
      <c r="K5966" s="117"/>
      <c r="L5966" s="178"/>
      <c r="M5966" s="178"/>
      <c r="N5966" s="106"/>
      <c r="O5966" s="111"/>
      <c r="P5966" s="111"/>
      <c r="Q5966" s="106"/>
      <c r="R5966" s="106"/>
      <c r="S5966" s="106"/>
      <c r="T5966" s="106"/>
      <c r="U5966" s="106"/>
      <c r="V5966" s="106"/>
      <c r="W5966" s="19"/>
      <c r="X5966" s="2"/>
      <c r="Y5966" s="4"/>
      <c r="Z5966" s="106"/>
      <c r="AA5966" s="114"/>
      <c r="AB5966" s="112"/>
      <c r="AC5966" s="178"/>
      <c r="AD5966" s="11"/>
      <c r="AE5966" s="106"/>
      <c r="AF5966" s="106"/>
      <c r="AG5966" s="106"/>
      <c r="AH5966" s="115"/>
      <c r="AI5966" s="116"/>
      <c r="AO5966" s="26"/>
      <c r="AP5966" s="26"/>
    </row>
    <row r="5967" spans="1:42" ht="15" customHeight="1" x14ac:dyDescent="0.25">
      <c r="A5967" s="105"/>
      <c r="B5967" s="106"/>
      <c r="C5967" s="2"/>
      <c r="D5967" s="2"/>
      <c r="E5967" s="106"/>
      <c r="F5967" s="107"/>
      <c r="G5967" s="108"/>
      <c r="H5967" s="109"/>
      <c r="I5967" s="109"/>
      <c r="J5967" s="110"/>
      <c r="K5967" s="117"/>
      <c r="L5967" s="178"/>
      <c r="M5967" s="178"/>
      <c r="N5967" s="106"/>
      <c r="O5967" s="111"/>
      <c r="P5967" s="111"/>
      <c r="Q5967" s="106"/>
      <c r="R5967" s="106"/>
      <c r="S5967" s="106"/>
      <c r="T5967" s="106"/>
      <c r="U5967" s="106"/>
      <c r="V5967" s="106"/>
      <c r="W5967" s="19"/>
      <c r="X5967" s="2"/>
      <c r="Y5967" s="4"/>
      <c r="Z5967" s="106"/>
      <c r="AA5967" s="114"/>
      <c r="AB5967" s="112"/>
      <c r="AC5967" s="178"/>
      <c r="AD5967" s="11"/>
      <c r="AE5967" s="106"/>
      <c r="AF5967" s="106"/>
      <c r="AG5967" s="106"/>
      <c r="AH5967" s="115"/>
      <c r="AI5967" s="116"/>
      <c r="AO5967" s="26"/>
      <c r="AP5967" s="26"/>
    </row>
    <row r="5968" spans="1:42" ht="15" customHeight="1" x14ac:dyDescent="0.25">
      <c r="A5968" s="105"/>
      <c r="B5968" s="106"/>
      <c r="C5968" s="2"/>
      <c r="D5968" s="2"/>
      <c r="E5968" s="106"/>
      <c r="F5968" s="107"/>
      <c r="G5968" s="108"/>
      <c r="H5968" s="109"/>
      <c r="I5968" s="109"/>
      <c r="J5968" s="110"/>
      <c r="K5968" s="117"/>
      <c r="L5968" s="178"/>
      <c r="M5968" s="178"/>
      <c r="N5968" s="106"/>
      <c r="O5968" s="111"/>
      <c r="P5968" s="111"/>
      <c r="Q5968" s="106"/>
      <c r="R5968" s="106"/>
      <c r="S5968" s="106"/>
      <c r="T5968" s="106"/>
      <c r="U5968" s="106"/>
      <c r="V5968" s="106"/>
      <c r="W5968" s="19"/>
      <c r="X5968" s="2"/>
      <c r="Y5968" s="4"/>
      <c r="Z5968" s="106"/>
      <c r="AA5968" s="114"/>
      <c r="AB5968" s="112"/>
      <c r="AC5968" s="178"/>
      <c r="AD5968" s="11"/>
      <c r="AE5968" s="106"/>
      <c r="AF5968" s="106"/>
      <c r="AG5968" s="106"/>
      <c r="AH5968" s="115"/>
      <c r="AI5968" s="116"/>
      <c r="AO5968" s="26"/>
      <c r="AP5968" s="26"/>
    </row>
    <row r="5969" spans="1:42" ht="15" customHeight="1" x14ac:dyDescent="0.25">
      <c r="A5969" s="105"/>
      <c r="B5969" s="106"/>
      <c r="C5969" s="2"/>
      <c r="D5969" s="2"/>
      <c r="E5969" s="106"/>
      <c r="F5969" s="107"/>
      <c r="G5969" s="108"/>
      <c r="H5969" s="109"/>
      <c r="I5969" s="109"/>
      <c r="J5969" s="110"/>
      <c r="K5969" s="117"/>
      <c r="L5969" s="178"/>
      <c r="M5969" s="178"/>
      <c r="N5969" s="106"/>
      <c r="O5969" s="111"/>
      <c r="P5969" s="111"/>
      <c r="Q5969" s="106"/>
      <c r="R5969" s="106"/>
      <c r="S5969" s="106"/>
      <c r="T5969" s="106"/>
      <c r="U5969" s="106"/>
      <c r="V5969" s="106"/>
      <c r="W5969" s="19"/>
      <c r="X5969" s="2"/>
      <c r="Y5969" s="4"/>
      <c r="Z5969" s="106"/>
      <c r="AA5969" s="114"/>
      <c r="AB5969" s="112"/>
      <c r="AC5969" s="178"/>
      <c r="AD5969" s="11"/>
      <c r="AE5969" s="106"/>
      <c r="AF5969" s="106"/>
      <c r="AG5969" s="106"/>
      <c r="AH5969" s="115"/>
      <c r="AI5969" s="116"/>
      <c r="AO5969" s="26"/>
      <c r="AP5969" s="26"/>
    </row>
    <row r="5970" spans="1:42" ht="15" customHeight="1" x14ac:dyDescent="0.25">
      <c r="A5970" s="105"/>
      <c r="B5970" s="106"/>
      <c r="C5970" s="2"/>
      <c r="D5970" s="2"/>
      <c r="E5970" s="106"/>
      <c r="F5970" s="107"/>
      <c r="G5970" s="108"/>
      <c r="H5970" s="109"/>
      <c r="I5970" s="109"/>
      <c r="J5970" s="110"/>
      <c r="K5970" s="117"/>
      <c r="L5970" s="178"/>
      <c r="M5970" s="178"/>
      <c r="N5970" s="106"/>
      <c r="O5970" s="111"/>
      <c r="P5970" s="111"/>
      <c r="Q5970" s="106"/>
      <c r="R5970" s="106"/>
      <c r="S5970" s="106"/>
      <c r="T5970" s="106"/>
      <c r="U5970" s="106"/>
      <c r="V5970" s="106"/>
      <c r="W5970" s="19"/>
      <c r="X5970" s="2"/>
      <c r="Y5970" s="4"/>
      <c r="Z5970" s="106"/>
      <c r="AA5970" s="114"/>
      <c r="AB5970" s="112"/>
      <c r="AC5970" s="178"/>
      <c r="AD5970" s="11"/>
      <c r="AE5970" s="106"/>
      <c r="AF5970" s="106"/>
      <c r="AG5970" s="106"/>
      <c r="AH5970" s="115"/>
      <c r="AI5970" s="116"/>
      <c r="AO5970" s="26"/>
      <c r="AP5970" s="26"/>
    </row>
    <row r="5971" spans="1:42" ht="15" customHeight="1" x14ac:dyDescent="0.25">
      <c r="A5971" s="105"/>
      <c r="B5971" s="106"/>
      <c r="C5971" s="2"/>
      <c r="D5971" s="2"/>
      <c r="E5971" s="106"/>
      <c r="F5971" s="107"/>
      <c r="G5971" s="108"/>
      <c r="H5971" s="109"/>
      <c r="I5971" s="109"/>
      <c r="J5971" s="110"/>
      <c r="K5971" s="117"/>
      <c r="L5971" s="178"/>
      <c r="M5971" s="178"/>
      <c r="N5971" s="106"/>
      <c r="O5971" s="111"/>
      <c r="P5971" s="111"/>
      <c r="Q5971" s="106"/>
      <c r="R5971" s="106"/>
      <c r="S5971" s="106"/>
      <c r="T5971" s="106"/>
      <c r="U5971" s="106"/>
      <c r="V5971" s="106"/>
      <c r="W5971" s="19"/>
      <c r="X5971" s="2"/>
      <c r="Y5971" s="4"/>
      <c r="Z5971" s="106"/>
      <c r="AA5971" s="114"/>
      <c r="AB5971" s="112"/>
      <c r="AC5971" s="178"/>
      <c r="AD5971" s="11"/>
      <c r="AE5971" s="106"/>
      <c r="AF5971" s="106"/>
      <c r="AG5971" s="106"/>
      <c r="AH5971" s="115"/>
      <c r="AI5971" s="116"/>
      <c r="AO5971" s="26"/>
      <c r="AP5971" s="26"/>
    </row>
    <row r="5972" spans="1:42" ht="15" customHeight="1" x14ac:dyDescent="0.25">
      <c r="A5972" s="105"/>
      <c r="B5972" s="106"/>
      <c r="C5972" s="2"/>
      <c r="D5972" s="2"/>
      <c r="E5972" s="106"/>
      <c r="F5972" s="107"/>
      <c r="G5972" s="108"/>
      <c r="H5972" s="109"/>
      <c r="I5972" s="109"/>
      <c r="J5972" s="110"/>
      <c r="K5972" s="117"/>
      <c r="L5972" s="178"/>
      <c r="M5972" s="178"/>
      <c r="N5972" s="106"/>
      <c r="O5972" s="111"/>
      <c r="P5972" s="111"/>
      <c r="Q5972" s="106"/>
      <c r="R5972" s="106"/>
      <c r="S5972" s="106"/>
      <c r="T5972" s="106"/>
      <c r="U5972" s="106"/>
      <c r="V5972" s="106"/>
      <c r="W5972" s="19"/>
      <c r="X5972" s="2"/>
      <c r="Y5972" s="4"/>
      <c r="Z5972" s="106"/>
      <c r="AA5972" s="114"/>
      <c r="AB5972" s="112"/>
      <c r="AC5972" s="178"/>
      <c r="AD5972" s="11"/>
      <c r="AE5972" s="106"/>
      <c r="AF5972" s="106"/>
      <c r="AG5972" s="106"/>
      <c r="AH5972" s="115"/>
      <c r="AI5972" s="116"/>
      <c r="AO5972" s="26"/>
      <c r="AP5972" s="26"/>
    </row>
    <row r="5973" spans="1:42" ht="15" customHeight="1" x14ac:dyDescent="0.25">
      <c r="A5973" s="105"/>
      <c r="B5973" s="106"/>
      <c r="C5973" s="2"/>
      <c r="D5973" s="2"/>
      <c r="E5973" s="106"/>
      <c r="F5973" s="107"/>
      <c r="G5973" s="108"/>
      <c r="H5973" s="109"/>
      <c r="I5973" s="109"/>
      <c r="J5973" s="110"/>
      <c r="K5973" s="117"/>
      <c r="L5973" s="178"/>
      <c r="M5973" s="178"/>
      <c r="N5973" s="106"/>
      <c r="O5973" s="111"/>
      <c r="P5973" s="111"/>
      <c r="Q5973" s="106"/>
      <c r="R5973" s="106"/>
      <c r="S5973" s="106"/>
      <c r="T5973" s="106"/>
      <c r="U5973" s="106"/>
      <c r="V5973" s="106"/>
      <c r="W5973" s="19"/>
      <c r="X5973" s="2"/>
      <c r="Y5973" s="4"/>
      <c r="Z5973" s="106"/>
      <c r="AA5973" s="114"/>
      <c r="AB5973" s="112"/>
      <c r="AC5973" s="178"/>
      <c r="AD5973" s="11"/>
      <c r="AE5973" s="106"/>
      <c r="AF5973" s="106"/>
      <c r="AG5973" s="106"/>
      <c r="AH5973" s="115"/>
      <c r="AI5973" s="116"/>
      <c r="AO5973" s="26"/>
      <c r="AP5973" s="26"/>
    </row>
    <row r="5974" spans="1:42" ht="15" customHeight="1" x14ac:dyDescent="0.25">
      <c r="A5974" s="105"/>
      <c r="B5974" s="106"/>
      <c r="C5974" s="2"/>
      <c r="D5974" s="2"/>
      <c r="E5974" s="106"/>
      <c r="F5974" s="107"/>
      <c r="G5974" s="108"/>
      <c r="H5974" s="109"/>
      <c r="I5974" s="109"/>
      <c r="J5974" s="110"/>
      <c r="K5974" s="117"/>
      <c r="L5974" s="178"/>
      <c r="M5974" s="178"/>
      <c r="N5974" s="106"/>
      <c r="O5974" s="111"/>
      <c r="P5974" s="111"/>
      <c r="Q5974" s="106"/>
      <c r="R5974" s="106"/>
      <c r="S5974" s="106"/>
      <c r="T5974" s="106"/>
      <c r="U5974" s="106"/>
      <c r="V5974" s="106"/>
      <c r="W5974" s="19"/>
      <c r="X5974" s="2"/>
      <c r="Y5974" s="4"/>
      <c r="Z5974" s="106"/>
      <c r="AA5974" s="114"/>
      <c r="AB5974" s="112"/>
      <c r="AC5974" s="178"/>
      <c r="AD5974" s="11"/>
      <c r="AE5974" s="106"/>
      <c r="AF5974" s="106"/>
      <c r="AG5974" s="106"/>
      <c r="AH5974" s="115"/>
      <c r="AI5974" s="116"/>
      <c r="AO5974" s="26"/>
      <c r="AP5974" s="26"/>
    </row>
    <row r="5975" spans="1:42" ht="15" customHeight="1" x14ac:dyDescent="0.25">
      <c r="A5975" s="105"/>
      <c r="B5975" s="106"/>
      <c r="C5975" s="2"/>
      <c r="D5975" s="2"/>
      <c r="E5975" s="106"/>
      <c r="F5975" s="107"/>
      <c r="G5975" s="108"/>
      <c r="H5975" s="109"/>
      <c r="I5975" s="109"/>
      <c r="J5975" s="110"/>
      <c r="K5975" s="117"/>
      <c r="L5975" s="178"/>
      <c r="M5975" s="178"/>
      <c r="N5975" s="106"/>
      <c r="O5975" s="111"/>
      <c r="P5975" s="111"/>
      <c r="Q5975" s="106"/>
      <c r="R5975" s="106"/>
      <c r="S5975" s="106"/>
      <c r="T5975" s="106"/>
      <c r="U5975" s="106"/>
      <c r="V5975" s="106"/>
      <c r="W5975" s="19"/>
      <c r="X5975" s="2"/>
      <c r="Y5975" s="4"/>
      <c r="Z5975" s="106"/>
      <c r="AA5975" s="114"/>
      <c r="AB5975" s="112"/>
      <c r="AC5975" s="178"/>
      <c r="AD5975" s="11"/>
      <c r="AE5975" s="106"/>
      <c r="AF5975" s="106"/>
      <c r="AG5975" s="106"/>
      <c r="AH5975" s="115"/>
      <c r="AI5975" s="116"/>
      <c r="AO5975" s="26"/>
      <c r="AP5975" s="26"/>
    </row>
    <row r="5976" spans="1:42" ht="15" customHeight="1" x14ac:dyDescent="0.25">
      <c r="A5976" s="105"/>
      <c r="B5976" s="106"/>
      <c r="C5976" s="2"/>
      <c r="D5976" s="2"/>
      <c r="E5976" s="106"/>
      <c r="F5976" s="107"/>
      <c r="G5976" s="108"/>
      <c r="H5976" s="109"/>
      <c r="I5976" s="109"/>
      <c r="J5976" s="110"/>
      <c r="K5976" s="117"/>
      <c r="L5976" s="178"/>
      <c r="M5976" s="178"/>
      <c r="N5976" s="106"/>
      <c r="O5976" s="111"/>
      <c r="P5976" s="111"/>
      <c r="Q5976" s="106"/>
      <c r="R5976" s="106"/>
      <c r="S5976" s="106"/>
      <c r="T5976" s="106"/>
      <c r="U5976" s="106"/>
      <c r="V5976" s="106"/>
      <c r="W5976" s="19"/>
      <c r="X5976" s="2"/>
      <c r="Y5976" s="4"/>
      <c r="Z5976" s="106"/>
      <c r="AA5976" s="114"/>
      <c r="AB5976" s="112"/>
      <c r="AC5976" s="178"/>
      <c r="AD5976" s="11"/>
      <c r="AE5976" s="106"/>
      <c r="AF5976" s="106"/>
      <c r="AG5976" s="106"/>
      <c r="AH5976" s="115"/>
      <c r="AI5976" s="116"/>
      <c r="AO5976" s="26"/>
      <c r="AP5976" s="26"/>
    </row>
    <row r="5977" spans="1:42" ht="15" customHeight="1" x14ac:dyDescent="0.25">
      <c r="A5977" s="105"/>
      <c r="B5977" s="106"/>
      <c r="C5977" s="2"/>
      <c r="D5977" s="2"/>
      <c r="E5977" s="106"/>
      <c r="F5977" s="107"/>
      <c r="G5977" s="108"/>
      <c r="H5977" s="109"/>
      <c r="I5977" s="109"/>
      <c r="J5977" s="110"/>
      <c r="K5977" s="117"/>
      <c r="L5977" s="178"/>
      <c r="M5977" s="178"/>
      <c r="N5977" s="106"/>
      <c r="O5977" s="111"/>
      <c r="P5977" s="111"/>
      <c r="Q5977" s="106"/>
      <c r="R5977" s="106"/>
      <c r="S5977" s="106"/>
      <c r="T5977" s="106"/>
      <c r="U5977" s="106"/>
      <c r="V5977" s="106"/>
      <c r="W5977" s="19"/>
      <c r="X5977" s="2"/>
      <c r="Y5977" s="4"/>
      <c r="Z5977" s="106"/>
      <c r="AA5977" s="114"/>
      <c r="AB5977" s="112"/>
      <c r="AC5977" s="178"/>
      <c r="AD5977" s="11"/>
      <c r="AE5977" s="106"/>
      <c r="AF5977" s="106"/>
      <c r="AG5977" s="106"/>
      <c r="AH5977" s="115"/>
      <c r="AI5977" s="116"/>
      <c r="AO5977" s="26"/>
      <c r="AP5977" s="26"/>
    </row>
    <row r="5978" spans="1:42" ht="15" customHeight="1" x14ac:dyDescent="0.25">
      <c r="A5978" s="105"/>
      <c r="B5978" s="106"/>
      <c r="C5978" s="2"/>
      <c r="D5978" s="2"/>
      <c r="E5978" s="106"/>
      <c r="F5978" s="107"/>
      <c r="G5978" s="108"/>
      <c r="H5978" s="109"/>
      <c r="I5978" s="109"/>
      <c r="J5978" s="110"/>
      <c r="K5978" s="117"/>
      <c r="L5978" s="178"/>
      <c r="M5978" s="178"/>
      <c r="N5978" s="106"/>
      <c r="O5978" s="111"/>
      <c r="P5978" s="111"/>
      <c r="Q5978" s="106"/>
      <c r="R5978" s="106"/>
      <c r="S5978" s="106"/>
      <c r="T5978" s="106"/>
      <c r="U5978" s="106"/>
      <c r="V5978" s="106"/>
      <c r="W5978" s="19"/>
      <c r="X5978" s="2"/>
      <c r="Y5978" s="4"/>
      <c r="Z5978" s="106"/>
      <c r="AA5978" s="114"/>
      <c r="AB5978" s="112"/>
      <c r="AC5978" s="178"/>
      <c r="AD5978" s="11"/>
      <c r="AE5978" s="106"/>
      <c r="AF5978" s="106"/>
      <c r="AG5978" s="106"/>
      <c r="AH5978" s="115"/>
      <c r="AI5978" s="116"/>
      <c r="AO5978" s="26"/>
      <c r="AP5978" s="26"/>
    </row>
    <row r="5979" spans="1:42" ht="15" customHeight="1" x14ac:dyDescent="0.25">
      <c r="A5979" s="105"/>
      <c r="B5979" s="106"/>
      <c r="C5979" s="2"/>
      <c r="D5979" s="2"/>
      <c r="E5979" s="106"/>
      <c r="F5979" s="107"/>
      <c r="G5979" s="108"/>
      <c r="H5979" s="109"/>
      <c r="I5979" s="109"/>
      <c r="J5979" s="110"/>
      <c r="K5979" s="117"/>
      <c r="L5979" s="178"/>
      <c r="M5979" s="178"/>
      <c r="N5979" s="106"/>
      <c r="O5979" s="111"/>
      <c r="P5979" s="111"/>
      <c r="Q5979" s="106"/>
      <c r="R5979" s="106"/>
      <c r="S5979" s="106"/>
      <c r="T5979" s="106"/>
      <c r="U5979" s="106"/>
      <c r="V5979" s="106"/>
      <c r="W5979" s="19"/>
      <c r="X5979" s="2"/>
      <c r="Y5979" s="4"/>
      <c r="Z5979" s="106"/>
      <c r="AA5979" s="114"/>
      <c r="AB5979" s="112"/>
      <c r="AC5979" s="178"/>
      <c r="AD5979" s="11"/>
      <c r="AE5979" s="106"/>
      <c r="AF5979" s="106"/>
      <c r="AG5979" s="106"/>
      <c r="AH5979" s="115"/>
      <c r="AI5979" s="116"/>
      <c r="AO5979" s="26"/>
      <c r="AP5979" s="26"/>
    </row>
    <row r="5980" spans="1:42" ht="15" customHeight="1" x14ac:dyDescent="0.25">
      <c r="A5980" s="105"/>
      <c r="B5980" s="106"/>
      <c r="C5980" s="2"/>
      <c r="D5980" s="2"/>
      <c r="E5980" s="106"/>
      <c r="F5980" s="107"/>
      <c r="G5980" s="108"/>
      <c r="H5980" s="109"/>
      <c r="I5980" s="109"/>
      <c r="J5980" s="110"/>
      <c r="K5980" s="117"/>
      <c r="L5980" s="178"/>
      <c r="M5980" s="178"/>
      <c r="N5980" s="106"/>
      <c r="O5980" s="111"/>
      <c r="P5980" s="111"/>
      <c r="Q5980" s="106"/>
      <c r="R5980" s="106"/>
      <c r="S5980" s="106"/>
      <c r="T5980" s="106"/>
      <c r="U5980" s="106"/>
      <c r="V5980" s="106"/>
      <c r="W5980" s="19"/>
      <c r="X5980" s="2"/>
      <c r="Y5980" s="4"/>
      <c r="Z5980" s="106"/>
      <c r="AA5980" s="114"/>
      <c r="AB5980" s="112"/>
      <c r="AC5980" s="178"/>
      <c r="AD5980" s="11"/>
      <c r="AE5980" s="106"/>
      <c r="AF5980" s="106"/>
      <c r="AG5980" s="106"/>
      <c r="AH5980" s="115"/>
      <c r="AI5980" s="116"/>
      <c r="AO5980" s="26"/>
      <c r="AP5980" s="26"/>
    </row>
    <row r="5981" spans="1:42" ht="15" customHeight="1" x14ac:dyDescent="0.25">
      <c r="A5981" s="105"/>
      <c r="B5981" s="106"/>
      <c r="C5981" s="2"/>
      <c r="D5981" s="2"/>
      <c r="E5981" s="106"/>
      <c r="F5981" s="107"/>
      <c r="G5981" s="108"/>
      <c r="H5981" s="109"/>
      <c r="I5981" s="109"/>
      <c r="J5981" s="110"/>
      <c r="K5981" s="117"/>
      <c r="L5981" s="178"/>
      <c r="M5981" s="178"/>
      <c r="N5981" s="106"/>
      <c r="O5981" s="111"/>
      <c r="P5981" s="111"/>
      <c r="Q5981" s="106"/>
      <c r="R5981" s="106"/>
      <c r="S5981" s="106"/>
      <c r="T5981" s="106"/>
      <c r="U5981" s="106"/>
      <c r="V5981" s="106"/>
      <c r="W5981" s="19"/>
      <c r="X5981" s="2"/>
      <c r="Y5981" s="4"/>
      <c r="Z5981" s="106"/>
      <c r="AA5981" s="114"/>
      <c r="AB5981" s="112"/>
      <c r="AC5981" s="178"/>
      <c r="AD5981" s="11"/>
      <c r="AE5981" s="106"/>
      <c r="AF5981" s="106"/>
      <c r="AG5981" s="106"/>
      <c r="AH5981" s="115"/>
      <c r="AI5981" s="116"/>
      <c r="AO5981" s="26"/>
      <c r="AP5981" s="26"/>
    </row>
    <row r="5982" spans="1:42" ht="15" customHeight="1" x14ac:dyDescent="0.25">
      <c r="A5982" s="105"/>
      <c r="B5982" s="106"/>
      <c r="C5982" s="2"/>
      <c r="D5982" s="2"/>
      <c r="E5982" s="106"/>
      <c r="F5982" s="107"/>
      <c r="G5982" s="108"/>
      <c r="H5982" s="109"/>
      <c r="I5982" s="109"/>
      <c r="J5982" s="110"/>
      <c r="K5982" s="117"/>
      <c r="L5982" s="178"/>
      <c r="M5982" s="178"/>
      <c r="N5982" s="106"/>
      <c r="O5982" s="111"/>
      <c r="P5982" s="111"/>
      <c r="Q5982" s="106"/>
      <c r="R5982" s="106"/>
      <c r="S5982" s="106"/>
      <c r="T5982" s="106"/>
      <c r="U5982" s="106"/>
      <c r="V5982" s="106"/>
      <c r="W5982" s="19"/>
      <c r="X5982" s="2"/>
      <c r="Y5982" s="4"/>
      <c r="Z5982" s="106"/>
      <c r="AA5982" s="114"/>
      <c r="AB5982" s="112"/>
      <c r="AC5982" s="178"/>
      <c r="AD5982" s="11"/>
      <c r="AE5982" s="106"/>
      <c r="AF5982" s="106"/>
      <c r="AG5982" s="106"/>
      <c r="AH5982" s="115"/>
      <c r="AI5982" s="116"/>
      <c r="AO5982" s="26"/>
      <c r="AP5982" s="26"/>
    </row>
    <row r="5983" spans="1:42" ht="15" customHeight="1" x14ac:dyDescent="0.25">
      <c r="A5983" s="105"/>
      <c r="B5983" s="106"/>
      <c r="C5983" s="2"/>
      <c r="D5983" s="2"/>
      <c r="E5983" s="106"/>
      <c r="F5983" s="107"/>
      <c r="G5983" s="108"/>
      <c r="H5983" s="109"/>
      <c r="I5983" s="109"/>
      <c r="J5983" s="110"/>
      <c r="K5983" s="117"/>
      <c r="L5983" s="178"/>
      <c r="M5983" s="178"/>
      <c r="N5983" s="106"/>
      <c r="O5983" s="111"/>
      <c r="P5983" s="111"/>
      <c r="Q5983" s="106"/>
      <c r="R5983" s="106"/>
      <c r="S5983" s="106"/>
      <c r="T5983" s="106"/>
      <c r="U5983" s="106"/>
      <c r="V5983" s="106"/>
      <c r="W5983" s="19"/>
      <c r="X5983" s="2"/>
      <c r="Y5983" s="4"/>
      <c r="Z5983" s="106"/>
      <c r="AA5983" s="114"/>
      <c r="AB5983" s="112"/>
      <c r="AC5983" s="178"/>
      <c r="AD5983" s="11"/>
      <c r="AE5983" s="106"/>
      <c r="AF5983" s="106"/>
      <c r="AG5983" s="106"/>
      <c r="AH5983" s="115"/>
      <c r="AI5983" s="116"/>
      <c r="AO5983" s="26"/>
      <c r="AP5983" s="26"/>
    </row>
    <row r="5984" spans="1:42" ht="15" customHeight="1" x14ac:dyDescent="0.25">
      <c r="A5984" s="105"/>
      <c r="B5984" s="106"/>
      <c r="C5984" s="2"/>
      <c r="D5984" s="2"/>
      <c r="E5984" s="106"/>
      <c r="F5984" s="107"/>
      <c r="G5984" s="108"/>
      <c r="H5984" s="109"/>
      <c r="I5984" s="109"/>
      <c r="J5984" s="110"/>
      <c r="K5984" s="117"/>
      <c r="L5984" s="178"/>
      <c r="M5984" s="178"/>
      <c r="N5984" s="106"/>
      <c r="O5984" s="111"/>
      <c r="P5984" s="111"/>
      <c r="Q5984" s="106"/>
      <c r="R5984" s="106"/>
      <c r="S5984" s="106"/>
      <c r="T5984" s="106"/>
      <c r="U5984" s="106"/>
      <c r="V5984" s="106"/>
      <c r="W5984" s="19"/>
      <c r="X5984" s="2"/>
      <c r="Y5984" s="4"/>
      <c r="Z5984" s="106"/>
      <c r="AA5984" s="114"/>
      <c r="AB5984" s="112"/>
      <c r="AC5984" s="178"/>
      <c r="AD5984" s="11"/>
      <c r="AE5984" s="106"/>
      <c r="AF5984" s="106"/>
      <c r="AG5984" s="106"/>
      <c r="AH5984" s="115"/>
      <c r="AI5984" s="116"/>
      <c r="AO5984" s="26"/>
      <c r="AP5984" s="26"/>
    </row>
    <row r="5985" spans="1:42" ht="15" customHeight="1" x14ac:dyDescent="0.25">
      <c r="A5985" s="105"/>
      <c r="B5985" s="106"/>
      <c r="C5985" s="2"/>
      <c r="D5985" s="2"/>
      <c r="E5985" s="106"/>
      <c r="F5985" s="107"/>
      <c r="G5985" s="108"/>
      <c r="H5985" s="109"/>
      <c r="I5985" s="109"/>
      <c r="J5985" s="110"/>
      <c r="K5985" s="117"/>
      <c r="L5985" s="178"/>
      <c r="M5985" s="178"/>
      <c r="N5985" s="106"/>
      <c r="O5985" s="111"/>
      <c r="P5985" s="111"/>
      <c r="Q5985" s="106"/>
      <c r="R5985" s="106"/>
      <c r="S5985" s="106"/>
      <c r="T5985" s="106"/>
      <c r="U5985" s="106"/>
      <c r="V5985" s="106"/>
      <c r="W5985" s="19"/>
      <c r="X5985" s="2"/>
      <c r="Y5985" s="4"/>
      <c r="Z5985" s="106"/>
      <c r="AA5985" s="114"/>
      <c r="AB5985" s="112"/>
      <c r="AC5985" s="178"/>
      <c r="AD5985" s="11"/>
      <c r="AE5985" s="106"/>
      <c r="AF5985" s="106"/>
      <c r="AG5985" s="106"/>
      <c r="AH5985" s="115"/>
      <c r="AI5985" s="116"/>
      <c r="AO5985" s="26"/>
      <c r="AP5985" s="26"/>
    </row>
    <row r="5986" spans="1:42" ht="15" customHeight="1" x14ac:dyDescent="0.25">
      <c r="A5986" s="105"/>
      <c r="B5986" s="106"/>
      <c r="C5986" s="2"/>
      <c r="D5986" s="2"/>
      <c r="E5986" s="106"/>
      <c r="F5986" s="107"/>
      <c r="G5986" s="108"/>
      <c r="H5986" s="109"/>
      <c r="I5986" s="109"/>
      <c r="J5986" s="110"/>
      <c r="K5986" s="117"/>
      <c r="L5986" s="178"/>
      <c r="M5986" s="178"/>
      <c r="N5986" s="106"/>
      <c r="O5986" s="111"/>
      <c r="P5986" s="111"/>
      <c r="Q5986" s="106"/>
      <c r="R5986" s="106"/>
      <c r="S5986" s="106"/>
      <c r="T5986" s="106"/>
      <c r="U5986" s="106"/>
      <c r="V5986" s="106"/>
      <c r="W5986" s="19"/>
      <c r="X5986" s="2"/>
      <c r="Y5986" s="4"/>
      <c r="Z5986" s="106"/>
      <c r="AA5986" s="114"/>
      <c r="AB5986" s="112"/>
      <c r="AC5986" s="178"/>
      <c r="AD5986" s="11"/>
      <c r="AE5986" s="106"/>
      <c r="AF5986" s="106"/>
      <c r="AG5986" s="106"/>
      <c r="AH5986" s="115"/>
      <c r="AI5986" s="116"/>
      <c r="AO5986" s="26"/>
      <c r="AP5986" s="26"/>
    </row>
    <row r="5987" spans="1:42" ht="15" customHeight="1" x14ac:dyDescent="0.25">
      <c r="A5987" s="105"/>
      <c r="B5987" s="106"/>
      <c r="C5987" s="2"/>
      <c r="D5987" s="2"/>
      <c r="E5987" s="106"/>
      <c r="F5987" s="107"/>
      <c r="G5987" s="108"/>
      <c r="H5987" s="109"/>
      <c r="I5987" s="109"/>
      <c r="J5987" s="110"/>
      <c r="K5987" s="117"/>
      <c r="L5987" s="178"/>
      <c r="M5987" s="178"/>
      <c r="N5987" s="106"/>
      <c r="O5987" s="111"/>
      <c r="P5987" s="111"/>
      <c r="Q5987" s="106"/>
      <c r="R5987" s="106"/>
      <c r="S5987" s="106"/>
      <c r="T5987" s="106"/>
      <c r="U5987" s="106"/>
      <c r="V5987" s="106"/>
      <c r="W5987" s="19"/>
      <c r="X5987" s="2"/>
      <c r="Y5987" s="4"/>
      <c r="Z5987" s="106"/>
      <c r="AA5987" s="114"/>
      <c r="AB5987" s="112"/>
      <c r="AC5987" s="178"/>
      <c r="AD5987" s="11"/>
      <c r="AE5987" s="106"/>
      <c r="AF5987" s="106"/>
      <c r="AG5987" s="106"/>
      <c r="AH5987" s="115"/>
      <c r="AI5987" s="116"/>
      <c r="AO5987" s="26"/>
      <c r="AP5987" s="26"/>
    </row>
    <row r="5988" spans="1:42" ht="15" customHeight="1" x14ac:dyDescent="0.25">
      <c r="A5988" s="105"/>
      <c r="B5988" s="106"/>
      <c r="C5988" s="2"/>
      <c r="D5988" s="2"/>
      <c r="E5988" s="106"/>
      <c r="F5988" s="107"/>
      <c r="G5988" s="108"/>
      <c r="H5988" s="109"/>
      <c r="I5988" s="109"/>
      <c r="J5988" s="110"/>
      <c r="K5988" s="117"/>
      <c r="L5988" s="178"/>
      <c r="M5988" s="178"/>
      <c r="N5988" s="106"/>
      <c r="O5988" s="111"/>
      <c r="P5988" s="111"/>
      <c r="Q5988" s="106"/>
      <c r="R5988" s="106"/>
      <c r="S5988" s="106"/>
      <c r="T5988" s="106"/>
      <c r="U5988" s="106"/>
      <c r="V5988" s="106"/>
      <c r="W5988" s="19"/>
      <c r="X5988" s="2"/>
      <c r="Y5988" s="4"/>
      <c r="Z5988" s="106"/>
      <c r="AA5988" s="114"/>
      <c r="AB5988" s="112"/>
      <c r="AC5988" s="178"/>
      <c r="AD5988" s="11"/>
      <c r="AE5988" s="106"/>
      <c r="AF5988" s="106"/>
      <c r="AG5988" s="106"/>
      <c r="AH5988" s="115"/>
      <c r="AI5988" s="116"/>
      <c r="AO5988" s="26"/>
      <c r="AP5988" s="26"/>
    </row>
    <row r="5989" spans="1:42" ht="15" customHeight="1" x14ac:dyDescent="0.25">
      <c r="A5989" s="105"/>
      <c r="B5989" s="106"/>
      <c r="C5989" s="2"/>
      <c r="D5989" s="2"/>
      <c r="E5989" s="106"/>
      <c r="F5989" s="107"/>
      <c r="G5989" s="108"/>
      <c r="H5989" s="109"/>
      <c r="I5989" s="109"/>
      <c r="J5989" s="110"/>
      <c r="K5989" s="117"/>
      <c r="L5989" s="178"/>
      <c r="M5989" s="178"/>
      <c r="N5989" s="106"/>
      <c r="O5989" s="111"/>
      <c r="P5989" s="111"/>
      <c r="Q5989" s="106"/>
      <c r="R5989" s="106"/>
      <c r="S5989" s="106"/>
      <c r="T5989" s="106"/>
      <c r="U5989" s="106"/>
      <c r="V5989" s="106"/>
      <c r="W5989" s="19"/>
      <c r="X5989" s="2"/>
      <c r="Y5989" s="4"/>
      <c r="Z5989" s="106"/>
      <c r="AA5989" s="114"/>
      <c r="AB5989" s="112"/>
      <c r="AC5989" s="178"/>
      <c r="AD5989" s="11"/>
      <c r="AE5989" s="106"/>
      <c r="AF5989" s="106"/>
      <c r="AG5989" s="106"/>
      <c r="AH5989" s="115"/>
      <c r="AI5989" s="116"/>
      <c r="AO5989" s="26"/>
      <c r="AP5989" s="26"/>
    </row>
    <row r="5990" spans="1:42" ht="15" customHeight="1" x14ac:dyDescent="0.25">
      <c r="A5990" s="105"/>
      <c r="B5990" s="106"/>
      <c r="C5990" s="2"/>
      <c r="D5990" s="2"/>
      <c r="E5990" s="106"/>
      <c r="F5990" s="107"/>
      <c r="G5990" s="108"/>
      <c r="H5990" s="109"/>
      <c r="I5990" s="109"/>
      <c r="J5990" s="110"/>
      <c r="K5990" s="117"/>
      <c r="L5990" s="178"/>
      <c r="M5990" s="178"/>
      <c r="N5990" s="106"/>
      <c r="O5990" s="111"/>
      <c r="P5990" s="111"/>
      <c r="Q5990" s="106"/>
      <c r="R5990" s="106"/>
      <c r="S5990" s="106"/>
      <c r="T5990" s="106"/>
      <c r="U5990" s="106"/>
      <c r="V5990" s="106"/>
      <c r="W5990" s="19"/>
      <c r="X5990" s="2"/>
      <c r="Y5990" s="4"/>
      <c r="Z5990" s="106"/>
      <c r="AA5990" s="114"/>
      <c r="AB5990" s="112"/>
      <c r="AC5990" s="178"/>
      <c r="AD5990" s="11"/>
      <c r="AE5990" s="106"/>
      <c r="AF5990" s="106"/>
      <c r="AG5990" s="106"/>
      <c r="AH5990" s="115"/>
      <c r="AI5990" s="116"/>
      <c r="AO5990" s="26"/>
      <c r="AP5990" s="26"/>
    </row>
    <row r="5991" spans="1:42" ht="15" customHeight="1" x14ac:dyDescent="0.25">
      <c r="A5991" s="105"/>
      <c r="B5991" s="106"/>
      <c r="C5991" s="2"/>
      <c r="D5991" s="2"/>
      <c r="E5991" s="106"/>
      <c r="F5991" s="107"/>
      <c r="G5991" s="108"/>
      <c r="H5991" s="109"/>
      <c r="I5991" s="109"/>
      <c r="J5991" s="110"/>
      <c r="K5991" s="117"/>
      <c r="L5991" s="178"/>
      <c r="M5991" s="178"/>
      <c r="N5991" s="106"/>
      <c r="O5991" s="111"/>
      <c r="P5991" s="111"/>
      <c r="Q5991" s="106"/>
      <c r="R5991" s="106"/>
      <c r="S5991" s="106"/>
      <c r="T5991" s="106"/>
      <c r="U5991" s="106"/>
      <c r="V5991" s="106"/>
      <c r="W5991" s="19"/>
      <c r="X5991" s="2"/>
      <c r="Y5991" s="4"/>
      <c r="Z5991" s="106"/>
      <c r="AA5991" s="114"/>
      <c r="AB5991" s="112"/>
      <c r="AC5991" s="178"/>
      <c r="AD5991" s="11"/>
      <c r="AE5991" s="106"/>
      <c r="AF5991" s="106"/>
      <c r="AG5991" s="106"/>
      <c r="AH5991" s="115"/>
      <c r="AI5991" s="116"/>
      <c r="AO5991" s="26"/>
      <c r="AP5991" s="26"/>
    </row>
    <row r="5992" spans="1:42" ht="15" customHeight="1" x14ac:dyDescent="0.25">
      <c r="A5992" s="105"/>
      <c r="B5992" s="106"/>
      <c r="C5992" s="2"/>
      <c r="D5992" s="2"/>
      <c r="E5992" s="106"/>
      <c r="F5992" s="107"/>
      <c r="G5992" s="108"/>
      <c r="H5992" s="109"/>
      <c r="I5992" s="109"/>
      <c r="J5992" s="110"/>
      <c r="K5992" s="117"/>
      <c r="L5992" s="178"/>
      <c r="M5992" s="178"/>
      <c r="N5992" s="106"/>
      <c r="O5992" s="111"/>
      <c r="P5992" s="111"/>
      <c r="Q5992" s="106"/>
      <c r="R5992" s="106"/>
      <c r="S5992" s="106"/>
      <c r="T5992" s="106"/>
      <c r="U5992" s="106"/>
      <c r="V5992" s="106"/>
      <c r="W5992" s="19"/>
      <c r="X5992" s="2"/>
      <c r="Y5992" s="4"/>
      <c r="Z5992" s="106"/>
      <c r="AA5992" s="114"/>
      <c r="AB5992" s="112"/>
      <c r="AC5992" s="178"/>
      <c r="AD5992" s="11"/>
      <c r="AE5992" s="106"/>
      <c r="AF5992" s="106"/>
      <c r="AG5992" s="106"/>
      <c r="AH5992" s="115"/>
      <c r="AI5992" s="116"/>
      <c r="AO5992" s="26"/>
      <c r="AP5992" s="26"/>
    </row>
    <row r="5993" spans="1:42" ht="15" customHeight="1" x14ac:dyDescent="0.25">
      <c r="A5993" s="105"/>
      <c r="B5993" s="106"/>
      <c r="C5993" s="2"/>
      <c r="D5993" s="2"/>
      <c r="E5993" s="106"/>
      <c r="F5993" s="107"/>
      <c r="G5993" s="108"/>
      <c r="H5993" s="109"/>
      <c r="I5993" s="109"/>
      <c r="J5993" s="110"/>
      <c r="K5993" s="117"/>
      <c r="L5993" s="178"/>
      <c r="M5993" s="178"/>
      <c r="N5993" s="106"/>
      <c r="O5993" s="111"/>
      <c r="P5993" s="111"/>
      <c r="Q5993" s="106"/>
      <c r="R5993" s="106"/>
      <c r="S5993" s="106"/>
      <c r="T5993" s="106"/>
      <c r="U5993" s="106"/>
      <c r="V5993" s="106"/>
      <c r="W5993" s="19"/>
      <c r="X5993" s="2"/>
      <c r="Y5993" s="4"/>
      <c r="Z5993" s="106"/>
      <c r="AA5993" s="114"/>
      <c r="AB5993" s="112"/>
      <c r="AC5993" s="178"/>
      <c r="AD5993" s="11"/>
      <c r="AE5993" s="106"/>
      <c r="AF5993" s="106"/>
      <c r="AG5993" s="106"/>
      <c r="AH5993" s="115"/>
      <c r="AI5993" s="116"/>
      <c r="AO5993" s="26"/>
      <c r="AP5993" s="26"/>
    </row>
    <row r="5994" spans="1:42" ht="15" customHeight="1" x14ac:dyDescent="0.25">
      <c r="A5994" s="105"/>
      <c r="B5994" s="106"/>
      <c r="C5994" s="2"/>
      <c r="D5994" s="2"/>
      <c r="E5994" s="106"/>
      <c r="F5994" s="107"/>
      <c r="G5994" s="108"/>
      <c r="H5994" s="109"/>
      <c r="I5994" s="109"/>
      <c r="J5994" s="110"/>
      <c r="K5994" s="117"/>
      <c r="L5994" s="178"/>
      <c r="M5994" s="178"/>
      <c r="N5994" s="106"/>
      <c r="O5994" s="111"/>
      <c r="P5994" s="111"/>
      <c r="Q5994" s="106"/>
      <c r="R5994" s="106"/>
      <c r="S5994" s="106"/>
      <c r="T5994" s="106"/>
      <c r="U5994" s="106"/>
      <c r="V5994" s="106"/>
      <c r="W5994" s="19"/>
      <c r="X5994" s="2"/>
      <c r="Y5994" s="4"/>
      <c r="Z5994" s="106"/>
      <c r="AA5994" s="114"/>
      <c r="AB5994" s="112"/>
      <c r="AC5994" s="178"/>
      <c r="AD5994" s="11"/>
      <c r="AE5994" s="106"/>
      <c r="AF5994" s="106"/>
      <c r="AG5994" s="106"/>
      <c r="AH5994" s="115"/>
      <c r="AI5994" s="116"/>
      <c r="AO5994" s="26"/>
      <c r="AP5994" s="26"/>
    </row>
    <row r="5995" spans="1:42" ht="15" customHeight="1" x14ac:dyDescent="0.25">
      <c r="A5995" s="105"/>
      <c r="B5995" s="106"/>
      <c r="C5995" s="2"/>
      <c r="D5995" s="2"/>
      <c r="E5995" s="106"/>
      <c r="F5995" s="107"/>
      <c r="G5995" s="108"/>
      <c r="H5995" s="109"/>
      <c r="I5995" s="109"/>
      <c r="J5995" s="110"/>
      <c r="K5995" s="117"/>
      <c r="L5995" s="178"/>
      <c r="M5995" s="178"/>
      <c r="N5995" s="106"/>
      <c r="O5995" s="111"/>
      <c r="P5995" s="111"/>
      <c r="Q5995" s="106"/>
      <c r="R5995" s="106"/>
      <c r="S5995" s="106"/>
      <c r="T5995" s="106"/>
      <c r="U5995" s="106"/>
      <c r="V5995" s="106"/>
      <c r="W5995" s="19"/>
      <c r="X5995" s="2"/>
      <c r="Y5995" s="4"/>
      <c r="Z5995" s="106"/>
      <c r="AA5995" s="114"/>
      <c r="AB5995" s="112"/>
      <c r="AC5995" s="178"/>
      <c r="AD5995" s="11"/>
      <c r="AE5995" s="106"/>
      <c r="AF5995" s="106"/>
      <c r="AG5995" s="106"/>
      <c r="AH5995" s="115"/>
      <c r="AI5995" s="116"/>
      <c r="AO5995" s="26"/>
      <c r="AP5995" s="26"/>
    </row>
    <row r="5996" spans="1:42" ht="15" customHeight="1" x14ac:dyDescent="0.25">
      <c r="A5996" s="105"/>
      <c r="B5996" s="106"/>
      <c r="C5996" s="2"/>
      <c r="D5996" s="2"/>
      <c r="E5996" s="106"/>
      <c r="F5996" s="107"/>
      <c r="G5996" s="108"/>
      <c r="H5996" s="109"/>
      <c r="I5996" s="109"/>
      <c r="J5996" s="110"/>
      <c r="K5996" s="117"/>
      <c r="L5996" s="178"/>
      <c r="M5996" s="178"/>
      <c r="N5996" s="106"/>
      <c r="O5996" s="111"/>
      <c r="P5996" s="111"/>
      <c r="Q5996" s="106"/>
      <c r="R5996" s="106"/>
      <c r="S5996" s="106"/>
      <c r="T5996" s="106"/>
      <c r="U5996" s="106"/>
      <c r="V5996" s="106"/>
      <c r="W5996" s="19"/>
      <c r="X5996" s="2"/>
      <c r="Y5996" s="4"/>
      <c r="Z5996" s="106"/>
      <c r="AA5996" s="114"/>
      <c r="AB5996" s="112"/>
      <c r="AC5996" s="178"/>
      <c r="AD5996" s="11"/>
      <c r="AE5996" s="106"/>
      <c r="AF5996" s="106"/>
      <c r="AG5996" s="106"/>
      <c r="AH5996" s="115"/>
      <c r="AI5996" s="116"/>
      <c r="AO5996" s="26"/>
      <c r="AP5996" s="26"/>
    </row>
    <row r="5997" spans="1:42" ht="15" customHeight="1" x14ac:dyDescent="0.25">
      <c r="A5997" s="105"/>
      <c r="B5997" s="106"/>
      <c r="C5997" s="2"/>
      <c r="D5997" s="2"/>
      <c r="E5997" s="106"/>
      <c r="F5997" s="107"/>
      <c r="G5997" s="108"/>
      <c r="H5997" s="109"/>
      <c r="I5997" s="109"/>
      <c r="J5997" s="110"/>
      <c r="K5997" s="117"/>
      <c r="L5997" s="178"/>
      <c r="M5997" s="178"/>
      <c r="N5997" s="106"/>
      <c r="O5997" s="111"/>
      <c r="P5997" s="111"/>
      <c r="Q5997" s="106"/>
      <c r="R5997" s="106"/>
      <c r="S5997" s="106"/>
      <c r="T5997" s="106"/>
      <c r="U5997" s="106"/>
      <c r="V5997" s="106"/>
      <c r="W5997" s="19"/>
      <c r="X5997" s="2"/>
      <c r="Y5997" s="4"/>
      <c r="Z5997" s="106"/>
      <c r="AA5997" s="114"/>
      <c r="AB5997" s="112"/>
      <c r="AC5997" s="178"/>
      <c r="AD5997" s="11"/>
      <c r="AE5997" s="106"/>
      <c r="AF5997" s="106"/>
      <c r="AG5997" s="106"/>
      <c r="AH5997" s="115"/>
      <c r="AI5997" s="116"/>
      <c r="AO5997" s="26"/>
      <c r="AP5997" s="26"/>
    </row>
    <row r="5998" spans="1:42" ht="15" customHeight="1" x14ac:dyDescent="0.25">
      <c r="A5998" s="105"/>
      <c r="B5998" s="106"/>
      <c r="C5998" s="2"/>
      <c r="D5998" s="2"/>
      <c r="E5998" s="106"/>
      <c r="F5998" s="107"/>
      <c r="G5998" s="108"/>
      <c r="H5998" s="109"/>
      <c r="I5998" s="109"/>
      <c r="J5998" s="110"/>
      <c r="K5998" s="117"/>
      <c r="L5998" s="178"/>
      <c r="M5998" s="178"/>
      <c r="N5998" s="106"/>
      <c r="O5998" s="111"/>
      <c r="P5998" s="111"/>
      <c r="Q5998" s="106"/>
      <c r="R5998" s="106"/>
      <c r="S5998" s="106"/>
      <c r="T5998" s="106"/>
      <c r="U5998" s="106"/>
      <c r="V5998" s="106"/>
      <c r="W5998" s="19"/>
      <c r="X5998" s="2"/>
      <c r="Y5998" s="4"/>
      <c r="Z5998" s="106"/>
      <c r="AA5998" s="114"/>
      <c r="AB5998" s="112"/>
      <c r="AC5998" s="178"/>
      <c r="AD5998" s="11"/>
      <c r="AE5998" s="106"/>
      <c r="AF5998" s="106"/>
      <c r="AG5998" s="106"/>
      <c r="AH5998" s="115"/>
      <c r="AI5998" s="116"/>
      <c r="AO5998" s="26"/>
      <c r="AP5998" s="26"/>
    </row>
    <row r="5999" spans="1:42" ht="15" customHeight="1" x14ac:dyDescent="0.25">
      <c r="A5999" s="105"/>
      <c r="B5999" s="106"/>
      <c r="C5999" s="2"/>
      <c r="D5999" s="2"/>
      <c r="E5999" s="106"/>
      <c r="F5999" s="107"/>
      <c r="G5999" s="108"/>
      <c r="H5999" s="109"/>
      <c r="I5999" s="109"/>
      <c r="J5999" s="110"/>
      <c r="K5999" s="117"/>
      <c r="L5999" s="178"/>
      <c r="M5999" s="178"/>
      <c r="N5999" s="106"/>
      <c r="O5999" s="111"/>
      <c r="P5999" s="111"/>
      <c r="Q5999" s="106"/>
      <c r="R5999" s="106"/>
      <c r="S5999" s="106"/>
      <c r="T5999" s="106"/>
      <c r="U5999" s="106"/>
      <c r="V5999" s="106"/>
      <c r="W5999" s="19"/>
      <c r="X5999" s="2"/>
      <c r="Y5999" s="4"/>
      <c r="Z5999" s="106"/>
      <c r="AA5999" s="114"/>
      <c r="AB5999" s="112"/>
      <c r="AC5999" s="178"/>
      <c r="AD5999" s="11"/>
      <c r="AE5999" s="106"/>
      <c r="AF5999" s="106"/>
      <c r="AG5999" s="106"/>
      <c r="AH5999" s="115"/>
      <c r="AI5999" s="116"/>
      <c r="AO5999" s="26"/>
      <c r="AP5999" s="26"/>
    </row>
    <row r="6000" spans="1:42" ht="15" customHeight="1" x14ac:dyDescent="0.25">
      <c r="A6000" s="105"/>
      <c r="B6000" s="106"/>
      <c r="C6000" s="2"/>
      <c r="D6000" s="2"/>
      <c r="E6000" s="106"/>
      <c r="F6000" s="107"/>
      <c r="G6000" s="108"/>
      <c r="H6000" s="109"/>
      <c r="I6000" s="109"/>
      <c r="J6000" s="110"/>
      <c r="K6000" s="117"/>
      <c r="L6000" s="178"/>
      <c r="M6000" s="178"/>
      <c r="N6000" s="106"/>
      <c r="O6000" s="111"/>
      <c r="P6000" s="111"/>
      <c r="Q6000" s="106"/>
      <c r="R6000" s="106"/>
      <c r="S6000" s="106"/>
      <c r="T6000" s="106"/>
      <c r="U6000" s="106"/>
      <c r="V6000" s="106"/>
      <c r="W6000" s="19"/>
      <c r="X6000" s="2"/>
      <c r="Y6000" s="4"/>
      <c r="Z6000" s="106"/>
      <c r="AA6000" s="114"/>
      <c r="AB6000" s="112"/>
      <c r="AC6000" s="178"/>
      <c r="AD6000" s="11"/>
      <c r="AE6000" s="106"/>
      <c r="AF6000" s="106"/>
      <c r="AG6000" s="106"/>
      <c r="AH6000" s="115"/>
      <c r="AI6000" s="116"/>
      <c r="AO6000" s="26"/>
      <c r="AP6000" s="26"/>
    </row>
    <row r="6001" spans="1:42" ht="15" customHeight="1" x14ac:dyDescent="0.25">
      <c r="A6001" s="105"/>
      <c r="B6001" s="106"/>
      <c r="C6001" s="2"/>
      <c r="D6001" s="2"/>
      <c r="E6001" s="106"/>
      <c r="F6001" s="107"/>
      <c r="G6001" s="108"/>
      <c r="H6001" s="109"/>
      <c r="I6001" s="109"/>
      <c r="J6001" s="110"/>
      <c r="K6001" s="117"/>
      <c r="L6001" s="178"/>
      <c r="M6001" s="178"/>
      <c r="N6001" s="106"/>
      <c r="O6001" s="111"/>
      <c r="P6001" s="111"/>
      <c r="Q6001" s="106"/>
      <c r="R6001" s="106"/>
      <c r="S6001" s="106"/>
      <c r="T6001" s="106"/>
      <c r="U6001" s="106"/>
      <c r="V6001" s="106"/>
      <c r="W6001" s="19"/>
      <c r="X6001" s="2"/>
      <c r="Y6001" s="4"/>
      <c r="Z6001" s="106"/>
      <c r="AA6001" s="114"/>
      <c r="AB6001" s="112"/>
      <c r="AC6001" s="178"/>
      <c r="AD6001" s="11"/>
      <c r="AE6001" s="106"/>
      <c r="AF6001" s="106"/>
      <c r="AG6001" s="106"/>
      <c r="AH6001" s="115"/>
      <c r="AI6001" s="116"/>
      <c r="AO6001" s="26"/>
      <c r="AP6001" s="26"/>
    </row>
    <row r="6002" spans="1:42" ht="15" customHeight="1" x14ac:dyDescent="0.25">
      <c r="A6002" s="105"/>
      <c r="B6002" s="106"/>
      <c r="C6002" s="2"/>
      <c r="D6002" s="2"/>
      <c r="E6002" s="106"/>
      <c r="F6002" s="107"/>
      <c r="G6002" s="108"/>
      <c r="H6002" s="109"/>
      <c r="I6002" s="109"/>
      <c r="J6002" s="110"/>
      <c r="K6002" s="117"/>
      <c r="L6002" s="178"/>
      <c r="M6002" s="178"/>
      <c r="N6002" s="106"/>
      <c r="O6002" s="111"/>
      <c r="P6002" s="111"/>
      <c r="Q6002" s="106"/>
      <c r="R6002" s="106"/>
      <c r="S6002" s="106"/>
      <c r="T6002" s="106"/>
      <c r="U6002" s="106"/>
      <c r="V6002" s="106"/>
      <c r="W6002" s="19"/>
      <c r="X6002" s="2"/>
      <c r="Y6002" s="4"/>
      <c r="Z6002" s="106"/>
      <c r="AA6002" s="114"/>
      <c r="AB6002" s="112"/>
      <c r="AC6002" s="178"/>
      <c r="AD6002" s="11"/>
      <c r="AE6002" s="106"/>
      <c r="AF6002" s="106"/>
      <c r="AG6002" s="106"/>
      <c r="AH6002" s="115"/>
      <c r="AI6002" s="116"/>
      <c r="AO6002" s="26"/>
      <c r="AP6002" s="26"/>
    </row>
    <row r="6003" spans="1:42" ht="15" customHeight="1" x14ac:dyDescent="0.25">
      <c r="A6003" s="105"/>
      <c r="B6003" s="106"/>
      <c r="C6003" s="2"/>
      <c r="D6003" s="2"/>
      <c r="E6003" s="106"/>
      <c r="F6003" s="107"/>
      <c r="G6003" s="108"/>
      <c r="H6003" s="109"/>
      <c r="I6003" s="109"/>
      <c r="J6003" s="110"/>
      <c r="K6003" s="117"/>
      <c r="L6003" s="178"/>
      <c r="M6003" s="178"/>
      <c r="N6003" s="106"/>
      <c r="O6003" s="111"/>
      <c r="P6003" s="111"/>
      <c r="Q6003" s="106"/>
      <c r="R6003" s="106"/>
      <c r="S6003" s="106"/>
      <c r="T6003" s="106"/>
      <c r="U6003" s="106"/>
      <c r="V6003" s="106"/>
      <c r="W6003" s="19"/>
      <c r="X6003" s="2"/>
      <c r="Y6003" s="4"/>
      <c r="Z6003" s="106"/>
      <c r="AA6003" s="114"/>
      <c r="AB6003" s="112"/>
      <c r="AC6003" s="178"/>
      <c r="AD6003" s="11"/>
      <c r="AE6003" s="106"/>
      <c r="AF6003" s="106"/>
      <c r="AG6003" s="106"/>
      <c r="AH6003" s="115"/>
      <c r="AI6003" s="116"/>
      <c r="AO6003" s="26"/>
      <c r="AP6003" s="26"/>
    </row>
    <row r="6004" spans="1:42" ht="15" customHeight="1" x14ac:dyDescent="0.25">
      <c r="A6004" s="105"/>
      <c r="B6004" s="106"/>
      <c r="C6004" s="2"/>
      <c r="D6004" s="2"/>
      <c r="E6004" s="106"/>
      <c r="F6004" s="107"/>
      <c r="G6004" s="108"/>
      <c r="H6004" s="109"/>
      <c r="I6004" s="109"/>
      <c r="J6004" s="110"/>
      <c r="K6004" s="117"/>
      <c r="L6004" s="178"/>
      <c r="M6004" s="178"/>
      <c r="N6004" s="106"/>
      <c r="O6004" s="111"/>
      <c r="P6004" s="111"/>
      <c r="Q6004" s="106"/>
      <c r="R6004" s="106"/>
      <c r="S6004" s="106"/>
      <c r="T6004" s="106"/>
      <c r="U6004" s="106"/>
      <c r="V6004" s="106"/>
      <c r="W6004" s="19"/>
      <c r="X6004" s="2"/>
      <c r="Y6004" s="4"/>
      <c r="Z6004" s="106"/>
      <c r="AA6004" s="114"/>
      <c r="AB6004" s="112"/>
      <c r="AC6004" s="178"/>
      <c r="AD6004" s="11"/>
      <c r="AE6004" s="106"/>
      <c r="AF6004" s="106"/>
      <c r="AG6004" s="106"/>
      <c r="AH6004" s="115"/>
      <c r="AI6004" s="116"/>
      <c r="AO6004" s="26"/>
      <c r="AP6004" s="26"/>
    </row>
    <row r="6005" spans="1:42" ht="15" customHeight="1" x14ac:dyDescent="0.25">
      <c r="A6005" s="105"/>
      <c r="B6005" s="106"/>
      <c r="C6005" s="2"/>
      <c r="D6005" s="2"/>
      <c r="E6005" s="106"/>
      <c r="F6005" s="107"/>
      <c r="G6005" s="108"/>
      <c r="H6005" s="109"/>
      <c r="I6005" s="109"/>
      <c r="J6005" s="110"/>
      <c r="K6005" s="117"/>
      <c r="L6005" s="178"/>
      <c r="M6005" s="178"/>
      <c r="N6005" s="106"/>
      <c r="O6005" s="111"/>
      <c r="P6005" s="111"/>
      <c r="Q6005" s="106"/>
      <c r="R6005" s="106"/>
      <c r="S6005" s="106"/>
      <c r="T6005" s="106"/>
      <c r="U6005" s="106"/>
      <c r="V6005" s="106"/>
      <c r="W6005" s="19"/>
      <c r="X6005" s="2"/>
      <c r="Y6005" s="4"/>
      <c r="Z6005" s="106"/>
      <c r="AA6005" s="114"/>
      <c r="AB6005" s="112"/>
      <c r="AC6005" s="178"/>
      <c r="AD6005" s="11"/>
      <c r="AE6005" s="106"/>
      <c r="AF6005" s="106"/>
      <c r="AG6005" s="106"/>
      <c r="AH6005" s="115"/>
      <c r="AI6005" s="116"/>
      <c r="AO6005" s="26"/>
      <c r="AP6005" s="26"/>
    </row>
    <row r="6006" spans="1:42" ht="15" customHeight="1" x14ac:dyDescent="0.25">
      <c r="A6006" s="105"/>
      <c r="B6006" s="106"/>
      <c r="C6006" s="2"/>
      <c r="D6006" s="2"/>
      <c r="E6006" s="106"/>
      <c r="F6006" s="107"/>
      <c r="G6006" s="108"/>
      <c r="H6006" s="109"/>
      <c r="I6006" s="109"/>
      <c r="J6006" s="110"/>
      <c r="K6006" s="117"/>
      <c r="L6006" s="178"/>
      <c r="M6006" s="178"/>
      <c r="N6006" s="106"/>
      <c r="O6006" s="111"/>
      <c r="P6006" s="111"/>
      <c r="Q6006" s="106"/>
      <c r="R6006" s="106"/>
      <c r="S6006" s="106"/>
      <c r="T6006" s="106"/>
      <c r="U6006" s="106"/>
      <c r="V6006" s="106"/>
      <c r="W6006" s="19"/>
      <c r="X6006" s="2"/>
      <c r="Y6006" s="4"/>
      <c r="Z6006" s="106"/>
      <c r="AA6006" s="114"/>
      <c r="AB6006" s="112"/>
      <c r="AC6006" s="178"/>
      <c r="AD6006" s="11"/>
      <c r="AE6006" s="106"/>
      <c r="AF6006" s="106"/>
      <c r="AG6006" s="106"/>
      <c r="AH6006" s="115"/>
      <c r="AI6006" s="116"/>
      <c r="AO6006" s="26"/>
      <c r="AP6006" s="26"/>
    </row>
    <row r="6007" spans="1:42" ht="15" customHeight="1" x14ac:dyDescent="0.25">
      <c r="A6007" s="105"/>
      <c r="B6007" s="106"/>
      <c r="C6007" s="2"/>
      <c r="D6007" s="2"/>
      <c r="E6007" s="106"/>
      <c r="F6007" s="107"/>
      <c r="G6007" s="108"/>
      <c r="H6007" s="109"/>
      <c r="I6007" s="109"/>
      <c r="J6007" s="110"/>
      <c r="K6007" s="117"/>
      <c r="L6007" s="178"/>
      <c r="M6007" s="178"/>
      <c r="N6007" s="106"/>
      <c r="O6007" s="111"/>
      <c r="P6007" s="111"/>
      <c r="Q6007" s="106"/>
      <c r="R6007" s="106"/>
      <c r="S6007" s="106"/>
      <c r="T6007" s="106"/>
      <c r="U6007" s="106"/>
      <c r="V6007" s="106"/>
      <c r="W6007" s="19"/>
      <c r="X6007" s="2"/>
      <c r="Y6007" s="4"/>
      <c r="Z6007" s="106"/>
      <c r="AA6007" s="114"/>
      <c r="AB6007" s="112"/>
      <c r="AC6007" s="178"/>
      <c r="AD6007" s="11"/>
      <c r="AE6007" s="106"/>
      <c r="AF6007" s="106"/>
      <c r="AG6007" s="106"/>
      <c r="AH6007" s="115"/>
      <c r="AI6007" s="116"/>
      <c r="AO6007" s="26"/>
      <c r="AP6007" s="26"/>
    </row>
    <row r="6008" spans="1:42" ht="15" customHeight="1" x14ac:dyDescent="0.25">
      <c r="A6008" s="105"/>
      <c r="B6008" s="106"/>
      <c r="C6008" s="2"/>
      <c r="D6008" s="2"/>
      <c r="E6008" s="106"/>
      <c r="F6008" s="107"/>
      <c r="G6008" s="108"/>
      <c r="H6008" s="109"/>
      <c r="I6008" s="109"/>
      <c r="J6008" s="110"/>
      <c r="K6008" s="117"/>
      <c r="L6008" s="178"/>
      <c r="M6008" s="178"/>
      <c r="N6008" s="106"/>
      <c r="O6008" s="111"/>
      <c r="P6008" s="111"/>
      <c r="Q6008" s="106"/>
      <c r="R6008" s="106"/>
      <c r="S6008" s="106"/>
      <c r="T6008" s="106"/>
      <c r="U6008" s="106"/>
      <c r="V6008" s="106"/>
      <c r="W6008" s="19"/>
      <c r="X6008" s="2"/>
      <c r="Y6008" s="4"/>
      <c r="Z6008" s="106"/>
      <c r="AA6008" s="114"/>
      <c r="AB6008" s="112"/>
      <c r="AC6008" s="178"/>
      <c r="AD6008" s="11"/>
      <c r="AE6008" s="106"/>
      <c r="AF6008" s="106"/>
      <c r="AG6008" s="106"/>
      <c r="AH6008" s="115"/>
      <c r="AI6008" s="116"/>
      <c r="AO6008" s="26"/>
      <c r="AP6008" s="26"/>
    </row>
    <row r="6009" spans="1:42" ht="15" customHeight="1" x14ac:dyDescent="0.25">
      <c r="A6009" s="105"/>
      <c r="B6009" s="106"/>
      <c r="C6009" s="2"/>
      <c r="D6009" s="2"/>
      <c r="E6009" s="106"/>
      <c r="F6009" s="107"/>
      <c r="G6009" s="108"/>
      <c r="H6009" s="109"/>
      <c r="I6009" s="109"/>
      <c r="J6009" s="110"/>
      <c r="K6009" s="117"/>
      <c r="L6009" s="178"/>
      <c r="M6009" s="178"/>
      <c r="N6009" s="106"/>
      <c r="O6009" s="111"/>
      <c r="P6009" s="111"/>
      <c r="Q6009" s="106"/>
      <c r="R6009" s="106"/>
      <c r="S6009" s="106"/>
      <c r="T6009" s="106"/>
      <c r="U6009" s="106"/>
      <c r="V6009" s="106"/>
      <c r="W6009" s="19"/>
      <c r="X6009" s="2"/>
      <c r="Y6009" s="4"/>
      <c r="Z6009" s="106"/>
      <c r="AA6009" s="114"/>
      <c r="AB6009" s="112"/>
      <c r="AC6009" s="178"/>
      <c r="AD6009" s="11"/>
      <c r="AE6009" s="106"/>
      <c r="AF6009" s="106"/>
      <c r="AG6009" s="106"/>
      <c r="AH6009" s="115"/>
      <c r="AI6009" s="116"/>
      <c r="AO6009" s="26"/>
      <c r="AP6009" s="26"/>
    </row>
    <row r="6010" spans="1:42" ht="15" customHeight="1" x14ac:dyDescent="0.25">
      <c r="A6010" s="105"/>
      <c r="B6010" s="106"/>
      <c r="C6010" s="2"/>
      <c r="D6010" s="2"/>
      <c r="E6010" s="106"/>
      <c r="F6010" s="107"/>
      <c r="G6010" s="108"/>
      <c r="H6010" s="109"/>
      <c r="I6010" s="109"/>
      <c r="J6010" s="110"/>
      <c r="K6010" s="117"/>
      <c r="L6010" s="178"/>
      <c r="M6010" s="178"/>
      <c r="N6010" s="106"/>
      <c r="O6010" s="111"/>
      <c r="P6010" s="111"/>
      <c r="Q6010" s="106"/>
      <c r="R6010" s="106"/>
      <c r="S6010" s="106"/>
      <c r="T6010" s="106"/>
      <c r="U6010" s="106"/>
      <c r="V6010" s="106"/>
      <c r="W6010" s="19"/>
      <c r="X6010" s="2"/>
      <c r="Y6010" s="4"/>
      <c r="Z6010" s="106"/>
      <c r="AA6010" s="114"/>
      <c r="AB6010" s="112"/>
      <c r="AC6010" s="178"/>
      <c r="AD6010" s="11"/>
      <c r="AE6010" s="106"/>
      <c r="AF6010" s="106"/>
      <c r="AG6010" s="106"/>
      <c r="AH6010" s="115"/>
      <c r="AI6010" s="116"/>
      <c r="AO6010" s="26"/>
      <c r="AP6010" s="26"/>
    </row>
    <row r="6011" spans="1:42" ht="15" customHeight="1" x14ac:dyDescent="0.25">
      <c r="A6011" s="105"/>
      <c r="B6011" s="106"/>
      <c r="C6011" s="2"/>
      <c r="D6011" s="2"/>
      <c r="E6011" s="106"/>
      <c r="F6011" s="107"/>
      <c r="G6011" s="108"/>
      <c r="H6011" s="109"/>
      <c r="I6011" s="109"/>
      <c r="J6011" s="110"/>
      <c r="K6011" s="117"/>
      <c r="L6011" s="178"/>
      <c r="M6011" s="178"/>
      <c r="N6011" s="106"/>
      <c r="O6011" s="111"/>
      <c r="P6011" s="111"/>
      <c r="Q6011" s="106"/>
      <c r="R6011" s="106"/>
      <c r="S6011" s="106"/>
      <c r="T6011" s="106"/>
      <c r="U6011" s="106"/>
      <c r="V6011" s="106"/>
      <c r="W6011" s="19"/>
      <c r="X6011" s="2"/>
      <c r="Y6011" s="4"/>
      <c r="Z6011" s="106"/>
      <c r="AA6011" s="114"/>
      <c r="AB6011" s="112"/>
      <c r="AC6011" s="178"/>
      <c r="AD6011" s="11"/>
      <c r="AE6011" s="106"/>
      <c r="AF6011" s="106"/>
      <c r="AG6011" s="106"/>
      <c r="AH6011" s="115"/>
      <c r="AI6011" s="116"/>
      <c r="AO6011" s="26"/>
      <c r="AP6011" s="26"/>
    </row>
    <row r="6012" spans="1:42" ht="15" customHeight="1" x14ac:dyDescent="0.25">
      <c r="A6012" s="105"/>
      <c r="B6012" s="106"/>
      <c r="C6012" s="2"/>
      <c r="D6012" s="2"/>
      <c r="E6012" s="106"/>
      <c r="F6012" s="107"/>
      <c r="G6012" s="108"/>
      <c r="H6012" s="109"/>
      <c r="I6012" s="109"/>
      <c r="J6012" s="110"/>
      <c r="K6012" s="117"/>
      <c r="L6012" s="178"/>
      <c r="M6012" s="178"/>
      <c r="N6012" s="106"/>
      <c r="O6012" s="111"/>
      <c r="P6012" s="111"/>
      <c r="Q6012" s="106"/>
      <c r="R6012" s="106"/>
      <c r="S6012" s="106"/>
      <c r="T6012" s="106"/>
      <c r="U6012" s="106"/>
      <c r="V6012" s="106"/>
      <c r="W6012" s="19"/>
      <c r="X6012" s="2"/>
      <c r="Y6012" s="4"/>
      <c r="Z6012" s="106"/>
      <c r="AA6012" s="114"/>
      <c r="AB6012" s="112"/>
      <c r="AC6012" s="178"/>
      <c r="AD6012" s="11"/>
      <c r="AE6012" s="106"/>
      <c r="AF6012" s="106"/>
      <c r="AG6012" s="106"/>
      <c r="AH6012" s="115"/>
      <c r="AI6012" s="116"/>
      <c r="AO6012" s="26"/>
      <c r="AP6012" s="26"/>
    </row>
    <row r="6013" spans="1:42" ht="15" customHeight="1" x14ac:dyDescent="0.25">
      <c r="A6013" s="105"/>
      <c r="B6013" s="106"/>
      <c r="C6013" s="2"/>
      <c r="D6013" s="2"/>
      <c r="E6013" s="106"/>
      <c r="F6013" s="107"/>
      <c r="G6013" s="108"/>
      <c r="H6013" s="109"/>
      <c r="I6013" s="109"/>
      <c r="J6013" s="110"/>
      <c r="K6013" s="117"/>
      <c r="L6013" s="178"/>
      <c r="M6013" s="178"/>
      <c r="N6013" s="106"/>
      <c r="O6013" s="111"/>
      <c r="P6013" s="111"/>
      <c r="Q6013" s="106"/>
      <c r="R6013" s="106"/>
      <c r="S6013" s="106"/>
      <c r="T6013" s="106"/>
      <c r="U6013" s="106"/>
      <c r="V6013" s="106"/>
      <c r="W6013" s="19"/>
      <c r="X6013" s="2"/>
      <c r="Y6013" s="4"/>
      <c r="Z6013" s="106"/>
      <c r="AA6013" s="114"/>
      <c r="AB6013" s="112"/>
      <c r="AC6013" s="178"/>
      <c r="AD6013" s="11"/>
      <c r="AE6013" s="106"/>
      <c r="AF6013" s="106"/>
      <c r="AG6013" s="106"/>
      <c r="AH6013" s="115"/>
      <c r="AI6013" s="116"/>
      <c r="AO6013" s="26"/>
      <c r="AP6013" s="26"/>
    </row>
    <row r="6014" spans="1:42" ht="15" customHeight="1" x14ac:dyDescent="0.25">
      <c r="A6014" s="105"/>
      <c r="B6014" s="106"/>
      <c r="C6014" s="2"/>
      <c r="D6014" s="2"/>
      <c r="E6014" s="106"/>
      <c r="F6014" s="107"/>
      <c r="G6014" s="108"/>
      <c r="H6014" s="109"/>
      <c r="I6014" s="109"/>
      <c r="J6014" s="110"/>
      <c r="K6014" s="117"/>
      <c r="L6014" s="178"/>
      <c r="M6014" s="178"/>
      <c r="N6014" s="106"/>
      <c r="O6014" s="111"/>
      <c r="P6014" s="111"/>
      <c r="Q6014" s="106"/>
      <c r="R6014" s="106"/>
      <c r="S6014" s="106"/>
      <c r="T6014" s="106"/>
      <c r="U6014" s="106"/>
      <c r="V6014" s="106"/>
      <c r="W6014" s="19"/>
      <c r="X6014" s="2"/>
      <c r="Y6014" s="4"/>
      <c r="Z6014" s="106"/>
      <c r="AA6014" s="114"/>
      <c r="AB6014" s="112"/>
      <c r="AC6014" s="178"/>
      <c r="AD6014" s="11"/>
      <c r="AE6014" s="106"/>
      <c r="AF6014" s="106"/>
      <c r="AG6014" s="106"/>
      <c r="AH6014" s="115"/>
      <c r="AI6014" s="116"/>
      <c r="AO6014" s="26"/>
      <c r="AP6014" s="26"/>
    </row>
    <row r="6015" spans="1:42" ht="15" customHeight="1" x14ac:dyDescent="0.25">
      <c r="A6015" s="105"/>
      <c r="B6015" s="106"/>
      <c r="C6015" s="2"/>
      <c r="D6015" s="2"/>
      <c r="E6015" s="106"/>
      <c r="F6015" s="107"/>
      <c r="G6015" s="108"/>
      <c r="H6015" s="109"/>
      <c r="I6015" s="109"/>
      <c r="J6015" s="110"/>
      <c r="K6015" s="117"/>
      <c r="L6015" s="178"/>
      <c r="M6015" s="178"/>
      <c r="N6015" s="106"/>
      <c r="O6015" s="111"/>
      <c r="P6015" s="111"/>
      <c r="Q6015" s="106"/>
      <c r="R6015" s="106"/>
      <c r="S6015" s="106"/>
      <c r="T6015" s="106"/>
      <c r="U6015" s="106"/>
      <c r="V6015" s="106"/>
      <c r="W6015" s="19"/>
      <c r="X6015" s="2"/>
      <c r="Y6015" s="4"/>
      <c r="Z6015" s="106"/>
      <c r="AA6015" s="114"/>
      <c r="AB6015" s="112"/>
      <c r="AC6015" s="178"/>
      <c r="AD6015" s="11"/>
      <c r="AE6015" s="106"/>
      <c r="AF6015" s="106"/>
      <c r="AG6015" s="106"/>
      <c r="AH6015" s="115"/>
      <c r="AI6015" s="116"/>
      <c r="AO6015" s="26"/>
      <c r="AP6015" s="26"/>
    </row>
    <row r="6016" spans="1:42" ht="15" customHeight="1" x14ac:dyDescent="0.25">
      <c r="A6016" s="105"/>
      <c r="B6016" s="106"/>
      <c r="C6016" s="2"/>
      <c r="D6016" s="2"/>
      <c r="E6016" s="106"/>
      <c r="F6016" s="107"/>
      <c r="G6016" s="108"/>
      <c r="H6016" s="109"/>
      <c r="I6016" s="109"/>
      <c r="J6016" s="110"/>
      <c r="K6016" s="117"/>
      <c r="L6016" s="178"/>
      <c r="M6016" s="178"/>
      <c r="N6016" s="106"/>
      <c r="O6016" s="111"/>
      <c r="P6016" s="111"/>
      <c r="Q6016" s="106"/>
      <c r="R6016" s="106"/>
      <c r="S6016" s="106"/>
      <c r="T6016" s="106"/>
      <c r="U6016" s="106"/>
      <c r="V6016" s="106"/>
      <c r="W6016" s="19"/>
      <c r="X6016" s="2"/>
      <c r="Y6016" s="4"/>
      <c r="Z6016" s="106"/>
      <c r="AA6016" s="114"/>
      <c r="AB6016" s="112"/>
      <c r="AC6016" s="178"/>
      <c r="AD6016" s="11"/>
      <c r="AE6016" s="106"/>
      <c r="AF6016" s="106"/>
      <c r="AG6016" s="106"/>
      <c r="AH6016" s="115"/>
      <c r="AI6016" s="116"/>
      <c r="AO6016" s="26"/>
      <c r="AP6016" s="26"/>
    </row>
    <row r="6017" spans="1:42" ht="15" customHeight="1" x14ac:dyDescent="0.25">
      <c r="A6017" s="105"/>
      <c r="B6017" s="106"/>
      <c r="C6017" s="2"/>
      <c r="D6017" s="2"/>
      <c r="E6017" s="106"/>
      <c r="F6017" s="107"/>
      <c r="G6017" s="108"/>
      <c r="H6017" s="109"/>
      <c r="I6017" s="109"/>
      <c r="J6017" s="110"/>
      <c r="K6017" s="117"/>
      <c r="L6017" s="178"/>
      <c r="M6017" s="178"/>
      <c r="N6017" s="106"/>
      <c r="O6017" s="111"/>
      <c r="P6017" s="111"/>
      <c r="Q6017" s="106"/>
      <c r="R6017" s="106"/>
      <c r="S6017" s="106"/>
      <c r="T6017" s="106"/>
      <c r="U6017" s="106"/>
      <c r="V6017" s="106"/>
      <c r="W6017" s="19"/>
      <c r="X6017" s="2"/>
      <c r="Y6017" s="4"/>
      <c r="Z6017" s="106"/>
      <c r="AA6017" s="114"/>
      <c r="AB6017" s="112"/>
      <c r="AC6017" s="178"/>
      <c r="AD6017" s="11"/>
      <c r="AE6017" s="106"/>
      <c r="AF6017" s="106"/>
      <c r="AG6017" s="106"/>
      <c r="AH6017" s="115"/>
      <c r="AI6017" s="116"/>
      <c r="AO6017" s="26"/>
      <c r="AP6017" s="26"/>
    </row>
    <row r="6018" spans="1:42" ht="15" customHeight="1" x14ac:dyDescent="0.25">
      <c r="A6018" s="105"/>
      <c r="B6018" s="106"/>
      <c r="C6018" s="2"/>
      <c r="D6018" s="2"/>
      <c r="E6018" s="106"/>
      <c r="F6018" s="107"/>
      <c r="G6018" s="108"/>
      <c r="H6018" s="109"/>
      <c r="I6018" s="109"/>
      <c r="J6018" s="110"/>
      <c r="K6018" s="117"/>
      <c r="L6018" s="178"/>
      <c r="M6018" s="178"/>
      <c r="N6018" s="106"/>
      <c r="O6018" s="111"/>
      <c r="P6018" s="111"/>
      <c r="Q6018" s="106"/>
      <c r="R6018" s="106"/>
      <c r="S6018" s="106"/>
      <c r="T6018" s="106"/>
      <c r="U6018" s="106"/>
      <c r="V6018" s="106"/>
      <c r="W6018" s="19"/>
      <c r="X6018" s="2"/>
      <c r="Y6018" s="4"/>
      <c r="Z6018" s="106"/>
      <c r="AA6018" s="114"/>
      <c r="AB6018" s="112"/>
      <c r="AC6018" s="178"/>
      <c r="AD6018" s="11"/>
      <c r="AE6018" s="106"/>
      <c r="AF6018" s="106"/>
      <c r="AG6018" s="106"/>
      <c r="AH6018" s="115"/>
      <c r="AI6018" s="116"/>
      <c r="AO6018" s="26"/>
      <c r="AP6018" s="26"/>
    </row>
    <row r="6019" spans="1:42" ht="15" customHeight="1" x14ac:dyDescent="0.25">
      <c r="A6019" s="105"/>
      <c r="B6019" s="106"/>
      <c r="C6019" s="2"/>
      <c r="D6019" s="2"/>
      <c r="E6019" s="106"/>
      <c r="F6019" s="107"/>
      <c r="G6019" s="108"/>
      <c r="H6019" s="109"/>
      <c r="I6019" s="109"/>
      <c r="J6019" s="110"/>
      <c r="K6019" s="117"/>
      <c r="L6019" s="178"/>
      <c r="M6019" s="178"/>
      <c r="N6019" s="106"/>
      <c r="O6019" s="111"/>
      <c r="P6019" s="111"/>
      <c r="Q6019" s="106"/>
      <c r="R6019" s="106"/>
      <c r="S6019" s="106"/>
      <c r="T6019" s="106"/>
      <c r="U6019" s="106"/>
      <c r="V6019" s="106"/>
      <c r="W6019" s="19"/>
      <c r="X6019" s="2"/>
      <c r="Y6019" s="4"/>
      <c r="Z6019" s="106"/>
      <c r="AA6019" s="114"/>
      <c r="AB6019" s="112"/>
      <c r="AC6019" s="178"/>
      <c r="AD6019" s="11"/>
      <c r="AE6019" s="106"/>
      <c r="AF6019" s="106"/>
      <c r="AG6019" s="106"/>
      <c r="AH6019" s="115"/>
      <c r="AI6019" s="116"/>
      <c r="AO6019" s="26"/>
      <c r="AP6019" s="26"/>
    </row>
    <row r="6020" spans="1:42" ht="15" customHeight="1" x14ac:dyDescent="0.25">
      <c r="A6020" s="105"/>
      <c r="B6020" s="106"/>
      <c r="C6020" s="2"/>
      <c r="D6020" s="2"/>
      <c r="E6020" s="106"/>
      <c r="F6020" s="107"/>
      <c r="G6020" s="108"/>
      <c r="H6020" s="109"/>
      <c r="I6020" s="109"/>
      <c r="J6020" s="110"/>
      <c r="K6020" s="117"/>
      <c r="L6020" s="178"/>
      <c r="M6020" s="178"/>
      <c r="N6020" s="106"/>
      <c r="O6020" s="111"/>
      <c r="P6020" s="111"/>
      <c r="Q6020" s="106"/>
      <c r="R6020" s="106"/>
      <c r="S6020" s="106"/>
      <c r="T6020" s="106"/>
      <c r="U6020" s="106"/>
      <c r="V6020" s="106"/>
      <c r="W6020" s="19"/>
      <c r="X6020" s="2"/>
      <c r="Y6020" s="4"/>
      <c r="Z6020" s="106"/>
      <c r="AA6020" s="114"/>
      <c r="AB6020" s="112"/>
      <c r="AC6020" s="178"/>
      <c r="AD6020" s="11"/>
      <c r="AE6020" s="106"/>
      <c r="AF6020" s="106"/>
      <c r="AG6020" s="106"/>
      <c r="AH6020" s="115"/>
      <c r="AI6020" s="116"/>
      <c r="AO6020" s="26"/>
      <c r="AP6020" s="26"/>
    </row>
    <row r="6021" spans="1:42" ht="15" customHeight="1" x14ac:dyDescent="0.25">
      <c r="A6021" s="105"/>
      <c r="B6021" s="106"/>
      <c r="C6021" s="2"/>
      <c r="D6021" s="2"/>
      <c r="E6021" s="106"/>
      <c r="F6021" s="107"/>
      <c r="G6021" s="108"/>
      <c r="H6021" s="109"/>
      <c r="I6021" s="109"/>
      <c r="J6021" s="110"/>
      <c r="K6021" s="117"/>
      <c r="L6021" s="178"/>
      <c r="M6021" s="178"/>
      <c r="N6021" s="106"/>
      <c r="O6021" s="111"/>
      <c r="P6021" s="111"/>
      <c r="Q6021" s="106"/>
      <c r="R6021" s="106"/>
      <c r="S6021" s="106"/>
      <c r="T6021" s="106"/>
      <c r="U6021" s="106"/>
      <c r="V6021" s="106"/>
      <c r="W6021" s="19"/>
      <c r="X6021" s="2"/>
      <c r="Y6021" s="4"/>
      <c r="Z6021" s="106"/>
      <c r="AA6021" s="114"/>
      <c r="AB6021" s="112"/>
      <c r="AC6021" s="178"/>
      <c r="AD6021" s="11"/>
      <c r="AE6021" s="106"/>
      <c r="AF6021" s="106"/>
      <c r="AG6021" s="106"/>
      <c r="AH6021" s="115"/>
      <c r="AI6021" s="116"/>
      <c r="AO6021" s="26"/>
      <c r="AP6021" s="26"/>
    </row>
    <row r="6022" spans="1:42" ht="15" customHeight="1" x14ac:dyDescent="0.25">
      <c r="A6022" s="105"/>
      <c r="B6022" s="106"/>
      <c r="C6022" s="2"/>
      <c r="D6022" s="2"/>
      <c r="E6022" s="106"/>
      <c r="F6022" s="107"/>
      <c r="G6022" s="108"/>
      <c r="H6022" s="109"/>
      <c r="I6022" s="109"/>
      <c r="J6022" s="110"/>
      <c r="K6022" s="117"/>
      <c r="L6022" s="178"/>
      <c r="M6022" s="178"/>
      <c r="N6022" s="106"/>
      <c r="O6022" s="111"/>
      <c r="P6022" s="111"/>
      <c r="Q6022" s="106"/>
      <c r="R6022" s="106"/>
      <c r="S6022" s="106"/>
      <c r="T6022" s="106"/>
      <c r="U6022" s="106"/>
      <c r="V6022" s="106"/>
      <c r="W6022" s="19"/>
      <c r="X6022" s="2"/>
      <c r="Y6022" s="4"/>
      <c r="Z6022" s="106"/>
      <c r="AA6022" s="114"/>
      <c r="AB6022" s="112"/>
      <c r="AC6022" s="178"/>
      <c r="AD6022" s="11"/>
      <c r="AE6022" s="106"/>
      <c r="AF6022" s="106"/>
      <c r="AG6022" s="106"/>
      <c r="AH6022" s="115"/>
      <c r="AI6022" s="116"/>
      <c r="AO6022" s="26"/>
      <c r="AP6022" s="26"/>
    </row>
    <row r="6023" spans="1:42" ht="15" customHeight="1" x14ac:dyDescent="0.25">
      <c r="A6023" s="105"/>
      <c r="B6023" s="106"/>
      <c r="C6023" s="2"/>
      <c r="D6023" s="2"/>
      <c r="E6023" s="106"/>
      <c r="F6023" s="107"/>
      <c r="G6023" s="108"/>
      <c r="H6023" s="109"/>
      <c r="I6023" s="109"/>
      <c r="J6023" s="110"/>
      <c r="K6023" s="117"/>
      <c r="L6023" s="178"/>
      <c r="M6023" s="178"/>
      <c r="N6023" s="106"/>
      <c r="O6023" s="111"/>
      <c r="P6023" s="111"/>
      <c r="Q6023" s="106"/>
      <c r="R6023" s="106"/>
      <c r="S6023" s="106"/>
      <c r="T6023" s="106"/>
      <c r="U6023" s="106"/>
      <c r="V6023" s="106"/>
      <c r="W6023" s="19"/>
      <c r="X6023" s="2"/>
      <c r="Y6023" s="4"/>
      <c r="Z6023" s="106"/>
      <c r="AA6023" s="114"/>
      <c r="AB6023" s="112"/>
      <c r="AC6023" s="178"/>
      <c r="AD6023" s="11"/>
      <c r="AE6023" s="106"/>
      <c r="AF6023" s="106"/>
      <c r="AG6023" s="106"/>
      <c r="AH6023" s="115"/>
      <c r="AI6023" s="116"/>
      <c r="AO6023" s="26"/>
      <c r="AP6023" s="26"/>
    </row>
    <row r="6024" spans="1:42" ht="15" customHeight="1" x14ac:dyDescent="0.25">
      <c r="A6024" s="105"/>
      <c r="B6024" s="106"/>
      <c r="C6024" s="2"/>
      <c r="D6024" s="2"/>
      <c r="E6024" s="106"/>
      <c r="F6024" s="107"/>
      <c r="G6024" s="108"/>
      <c r="H6024" s="109"/>
      <c r="I6024" s="109"/>
      <c r="J6024" s="110"/>
      <c r="K6024" s="117"/>
      <c r="L6024" s="178"/>
      <c r="M6024" s="178"/>
      <c r="N6024" s="106"/>
      <c r="O6024" s="111"/>
      <c r="P6024" s="111"/>
      <c r="Q6024" s="106"/>
      <c r="R6024" s="106"/>
      <c r="S6024" s="106"/>
      <c r="T6024" s="106"/>
      <c r="U6024" s="106"/>
      <c r="V6024" s="106"/>
      <c r="W6024" s="19"/>
      <c r="X6024" s="2"/>
      <c r="Y6024" s="4"/>
      <c r="Z6024" s="106"/>
      <c r="AA6024" s="114"/>
      <c r="AB6024" s="112"/>
      <c r="AC6024" s="178"/>
      <c r="AD6024" s="11"/>
      <c r="AE6024" s="106"/>
      <c r="AF6024" s="106"/>
      <c r="AG6024" s="106"/>
      <c r="AH6024" s="115"/>
      <c r="AI6024" s="116"/>
      <c r="AO6024" s="26"/>
      <c r="AP6024" s="26"/>
    </row>
    <row r="6025" spans="1:42" ht="15" customHeight="1" x14ac:dyDescent="0.25">
      <c r="A6025" s="105"/>
      <c r="B6025" s="106"/>
      <c r="C6025" s="2"/>
      <c r="D6025" s="2"/>
      <c r="E6025" s="106"/>
      <c r="F6025" s="107"/>
      <c r="G6025" s="108"/>
      <c r="H6025" s="109"/>
      <c r="I6025" s="109"/>
      <c r="J6025" s="110"/>
      <c r="K6025" s="117"/>
      <c r="L6025" s="178"/>
      <c r="M6025" s="178"/>
      <c r="N6025" s="106"/>
      <c r="O6025" s="111"/>
      <c r="P6025" s="111"/>
      <c r="Q6025" s="106"/>
      <c r="R6025" s="106"/>
      <c r="S6025" s="106"/>
      <c r="T6025" s="106"/>
      <c r="U6025" s="106"/>
      <c r="V6025" s="106"/>
      <c r="W6025" s="19"/>
      <c r="X6025" s="2"/>
      <c r="Y6025" s="4"/>
      <c r="Z6025" s="106"/>
      <c r="AA6025" s="114"/>
      <c r="AB6025" s="112"/>
      <c r="AC6025" s="178"/>
      <c r="AD6025" s="11"/>
      <c r="AE6025" s="106"/>
      <c r="AF6025" s="106"/>
      <c r="AG6025" s="106"/>
      <c r="AH6025" s="115"/>
      <c r="AI6025" s="116"/>
      <c r="AO6025" s="26"/>
      <c r="AP6025" s="26"/>
    </row>
    <row r="6026" spans="1:42" ht="15" customHeight="1" x14ac:dyDescent="0.25">
      <c r="A6026" s="105"/>
      <c r="B6026" s="106"/>
      <c r="C6026" s="2"/>
      <c r="D6026" s="2"/>
      <c r="E6026" s="106"/>
      <c r="F6026" s="107"/>
      <c r="G6026" s="108"/>
      <c r="H6026" s="109"/>
      <c r="I6026" s="109"/>
      <c r="J6026" s="110"/>
      <c r="K6026" s="117"/>
      <c r="L6026" s="178"/>
      <c r="M6026" s="178"/>
      <c r="N6026" s="106"/>
      <c r="O6026" s="111"/>
      <c r="P6026" s="111"/>
      <c r="Q6026" s="106"/>
      <c r="R6026" s="106"/>
      <c r="S6026" s="106"/>
      <c r="T6026" s="106"/>
      <c r="U6026" s="106"/>
      <c r="V6026" s="106"/>
      <c r="W6026" s="19"/>
      <c r="X6026" s="2"/>
      <c r="Y6026" s="4"/>
      <c r="Z6026" s="106"/>
      <c r="AA6026" s="114"/>
      <c r="AB6026" s="112"/>
      <c r="AC6026" s="178"/>
      <c r="AD6026" s="11"/>
      <c r="AE6026" s="106"/>
      <c r="AF6026" s="106"/>
      <c r="AG6026" s="106"/>
      <c r="AH6026" s="115"/>
      <c r="AI6026" s="116"/>
      <c r="AO6026" s="26"/>
      <c r="AP6026" s="26"/>
    </row>
    <row r="6027" spans="1:42" ht="15" customHeight="1" x14ac:dyDescent="0.25">
      <c r="A6027" s="105"/>
      <c r="B6027" s="106"/>
      <c r="C6027" s="2"/>
      <c r="D6027" s="2"/>
      <c r="E6027" s="106"/>
      <c r="F6027" s="107"/>
      <c r="G6027" s="108"/>
      <c r="H6027" s="109"/>
      <c r="I6027" s="109"/>
      <c r="J6027" s="110"/>
      <c r="K6027" s="117"/>
      <c r="L6027" s="178"/>
      <c r="M6027" s="178"/>
      <c r="N6027" s="106"/>
      <c r="O6027" s="111"/>
      <c r="P6027" s="111"/>
      <c r="Q6027" s="106"/>
      <c r="R6027" s="106"/>
      <c r="S6027" s="106"/>
      <c r="T6027" s="106"/>
      <c r="U6027" s="106"/>
      <c r="V6027" s="106"/>
      <c r="W6027" s="19"/>
      <c r="X6027" s="2"/>
      <c r="Y6027" s="4"/>
      <c r="Z6027" s="106"/>
      <c r="AA6027" s="114"/>
      <c r="AB6027" s="112"/>
      <c r="AC6027" s="178"/>
      <c r="AD6027" s="11"/>
      <c r="AE6027" s="106"/>
      <c r="AF6027" s="106"/>
      <c r="AG6027" s="106"/>
      <c r="AH6027" s="115"/>
      <c r="AI6027" s="116"/>
      <c r="AO6027" s="26"/>
      <c r="AP6027" s="26"/>
    </row>
    <row r="6028" spans="1:42" ht="15" customHeight="1" x14ac:dyDescent="0.25">
      <c r="A6028" s="105"/>
      <c r="B6028" s="106"/>
      <c r="C6028" s="2"/>
      <c r="D6028" s="2"/>
      <c r="E6028" s="106"/>
      <c r="F6028" s="107"/>
      <c r="G6028" s="108"/>
      <c r="H6028" s="109"/>
      <c r="I6028" s="109"/>
      <c r="J6028" s="110"/>
      <c r="K6028" s="117"/>
      <c r="L6028" s="178"/>
      <c r="M6028" s="178"/>
      <c r="N6028" s="106"/>
      <c r="O6028" s="111"/>
      <c r="P6028" s="111"/>
      <c r="Q6028" s="106"/>
      <c r="R6028" s="106"/>
      <c r="S6028" s="106"/>
      <c r="T6028" s="106"/>
      <c r="U6028" s="106"/>
      <c r="V6028" s="106"/>
      <c r="W6028" s="19"/>
      <c r="X6028" s="2"/>
      <c r="Y6028" s="4"/>
      <c r="Z6028" s="106"/>
      <c r="AA6028" s="114"/>
      <c r="AB6028" s="112"/>
      <c r="AC6028" s="178"/>
      <c r="AD6028" s="11"/>
      <c r="AE6028" s="106"/>
      <c r="AF6028" s="106"/>
      <c r="AG6028" s="106"/>
      <c r="AH6028" s="115"/>
      <c r="AI6028" s="116"/>
      <c r="AO6028" s="26"/>
      <c r="AP6028" s="26"/>
    </row>
    <row r="6029" spans="1:42" ht="15" customHeight="1" x14ac:dyDescent="0.25">
      <c r="A6029" s="105"/>
      <c r="B6029" s="106"/>
      <c r="C6029" s="2"/>
      <c r="D6029" s="2"/>
      <c r="E6029" s="106"/>
      <c r="F6029" s="107"/>
      <c r="G6029" s="108"/>
      <c r="H6029" s="109"/>
      <c r="I6029" s="109"/>
      <c r="J6029" s="110"/>
      <c r="K6029" s="117"/>
      <c r="L6029" s="178"/>
      <c r="M6029" s="178"/>
      <c r="N6029" s="106"/>
      <c r="O6029" s="111"/>
      <c r="P6029" s="111"/>
      <c r="Q6029" s="106"/>
      <c r="R6029" s="106"/>
      <c r="S6029" s="106"/>
      <c r="T6029" s="106"/>
      <c r="U6029" s="106"/>
      <c r="V6029" s="106"/>
      <c r="W6029" s="19"/>
      <c r="X6029" s="2"/>
      <c r="Y6029" s="4"/>
      <c r="Z6029" s="106"/>
      <c r="AA6029" s="114"/>
      <c r="AB6029" s="112"/>
      <c r="AC6029" s="178"/>
      <c r="AD6029" s="11"/>
      <c r="AE6029" s="106"/>
      <c r="AF6029" s="106"/>
      <c r="AG6029" s="106"/>
      <c r="AH6029" s="115"/>
      <c r="AI6029" s="116"/>
      <c r="AO6029" s="26"/>
      <c r="AP6029" s="26"/>
    </row>
    <row r="6030" spans="1:42" ht="15" customHeight="1" x14ac:dyDescent="0.25">
      <c r="A6030" s="105"/>
      <c r="B6030" s="106"/>
      <c r="C6030" s="2"/>
      <c r="D6030" s="2"/>
      <c r="E6030" s="106"/>
      <c r="F6030" s="107"/>
      <c r="G6030" s="108"/>
      <c r="H6030" s="109"/>
      <c r="I6030" s="109"/>
      <c r="J6030" s="110"/>
      <c r="K6030" s="117"/>
      <c r="L6030" s="178"/>
      <c r="M6030" s="178"/>
      <c r="N6030" s="106"/>
      <c r="O6030" s="111"/>
      <c r="P6030" s="111"/>
      <c r="Q6030" s="106"/>
      <c r="R6030" s="106"/>
      <c r="S6030" s="106"/>
      <c r="T6030" s="106"/>
      <c r="U6030" s="106"/>
      <c r="V6030" s="106"/>
      <c r="W6030" s="19"/>
      <c r="X6030" s="2"/>
      <c r="Y6030" s="4"/>
      <c r="Z6030" s="106"/>
      <c r="AA6030" s="114"/>
      <c r="AB6030" s="112"/>
      <c r="AC6030" s="178"/>
      <c r="AD6030" s="11"/>
      <c r="AE6030" s="106"/>
      <c r="AF6030" s="106"/>
      <c r="AG6030" s="106"/>
      <c r="AH6030" s="115"/>
      <c r="AI6030" s="116"/>
      <c r="AO6030" s="26"/>
      <c r="AP6030" s="26"/>
    </row>
    <row r="6031" spans="1:42" ht="15" customHeight="1" x14ac:dyDescent="0.25">
      <c r="A6031" s="105"/>
      <c r="B6031" s="106"/>
      <c r="C6031" s="2"/>
      <c r="D6031" s="2"/>
      <c r="E6031" s="106"/>
      <c r="F6031" s="107"/>
      <c r="G6031" s="108"/>
      <c r="H6031" s="109"/>
      <c r="I6031" s="109"/>
      <c r="J6031" s="110"/>
      <c r="K6031" s="117"/>
      <c r="L6031" s="178"/>
      <c r="M6031" s="178"/>
      <c r="N6031" s="106"/>
      <c r="O6031" s="111"/>
      <c r="P6031" s="111"/>
      <c r="Q6031" s="106"/>
      <c r="R6031" s="106"/>
      <c r="S6031" s="106"/>
      <c r="T6031" s="106"/>
      <c r="U6031" s="106"/>
      <c r="V6031" s="106"/>
      <c r="W6031" s="19"/>
      <c r="X6031" s="2"/>
      <c r="Y6031" s="4"/>
      <c r="Z6031" s="106"/>
      <c r="AA6031" s="114"/>
      <c r="AB6031" s="112"/>
      <c r="AC6031" s="178"/>
      <c r="AD6031" s="11"/>
      <c r="AE6031" s="106"/>
      <c r="AF6031" s="106"/>
      <c r="AG6031" s="106"/>
      <c r="AH6031" s="115"/>
      <c r="AI6031" s="116"/>
      <c r="AO6031" s="26"/>
      <c r="AP6031" s="26"/>
    </row>
    <row r="6032" spans="1:42" ht="15" customHeight="1" x14ac:dyDescent="0.25">
      <c r="A6032" s="105"/>
      <c r="B6032" s="106"/>
      <c r="C6032" s="2"/>
      <c r="D6032" s="2"/>
      <c r="E6032" s="106"/>
      <c r="F6032" s="107"/>
      <c r="G6032" s="108"/>
      <c r="H6032" s="109"/>
      <c r="I6032" s="109"/>
      <c r="J6032" s="110"/>
      <c r="K6032" s="117"/>
      <c r="L6032" s="178"/>
      <c r="M6032" s="178"/>
      <c r="N6032" s="106"/>
      <c r="O6032" s="111"/>
      <c r="P6032" s="111"/>
      <c r="Q6032" s="106"/>
      <c r="R6032" s="106"/>
      <c r="S6032" s="106"/>
      <c r="T6032" s="106"/>
      <c r="U6032" s="106"/>
      <c r="V6032" s="106"/>
      <c r="W6032" s="19"/>
      <c r="X6032" s="2"/>
      <c r="Y6032" s="4"/>
      <c r="Z6032" s="106"/>
      <c r="AA6032" s="114"/>
      <c r="AB6032" s="112"/>
      <c r="AC6032" s="178"/>
      <c r="AD6032" s="11"/>
      <c r="AE6032" s="106"/>
      <c r="AF6032" s="106"/>
      <c r="AG6032" s="106"/>
      <c r="AH6032" s="115"/>
      <c r="AI6032" s="116"/>
      <c r="AO6032" s="26"/>
      <c r="AP6032" s="26"/>
    </row>
    <row r="6033" spans="1:42" ht="15" customHeight="1" x14ac:dyDescent="0.25">
      <c r="A6033" s="105"/>
      <c r="B6033" s="106"/>
      <c r="C6033" s="2"/>
      <c r="D6033" s="2"/>
      <c r="E6033" s="106"/>
      <c r="F6033" s="107"/>
      <c r="G6033" s="108"/>
      <c r="H6033" s="109"/>
      <c r="I6033" s="109"/>
      <c r="J6033" s="110"/>
      <c r="K6033" s="117"/>
      <c r="L6033" s="178"/>
      <c r="M6033" s="178"/>
      <c r="N6033" s="106"/>
      <c r="O6033" s="111"/>
      <c r="P6033" s="111"/>
      <c r="Q6033" s="106"/>
      <c r="R6033" s="106"/>
      <c r="S6033" s="106"/>
      <c r="T6033" s="106"/>
      <c r="U6033" s="106"/>
      <c r="V6033" s="106"/>
      <c r="W6033" s="19"/>
      <c r="X6033" s="2"/>
      <c r="Y6033" s="4"/>
      <c r="Z6033" s="106"/>
      <c r="AA6033" s="114"/>
      <c r="AB6033" s="112"/>
      <c r="AC6033" s="178"/>
      <c r="AD6033" s="11"/>
      <c r="AE6033" s="106"/>
      <c r="AF6033" s="106"/>
      <c r="AG6033" s="106"/>
      <c r="AH6033" s="115"/>
      <c r="AI6033" s="116"/>
      <c r="AO6033" s="26"/>
      <c r="AP6033" s="26"/>
    </row>
    <row r="6034" spans="1:42" ht="15" customHeight="1" x14ac:dyDescent="0.25">
      <c r="A6034" s="105"/>
      <c r="B6034" s="106"/>
      <c r="C6034" s="2"/>
      <c r="D6034" s="2"/>
      <c r="E6034" s="106"/>
      <c r="F6034" s="107"/>
      <c r="G6034" s="108"/>
      <c r="H6034" s="109"/>
      <c r="I6034" s="109"/>
      <c r="J6034" s="110"/>
      <c r="K6034" s="117"/>
      <c r="L6034" s="178"/>
      <c r="M6034" s="178"/>
      <c r="N6034" s="106"/>
      <c r="O6034" s="111"/>
      <c r="P6034" s="111"/>
      <c r="Q6034" s="106"/>
      <c r="R6034" s="106"/>
      <c r="S6034" s="106"/>
      <c r="T6034" s="106"/>
      <c r="U6034" s="106"/>
      <c r="V6034" s="106"/>
      <c r="W6034" s="19"/>
      <c r="X6034" s="2"/>
      <c r="Y6034" s="4"/>
      <c r="Z6034" s="106"/>
      <c r="AA6034" s="114"/>
      <c r="AB6034" s="112"/>
      <c r="AC6034" s="178"/>
      <c r="AD6034" s="11"/>
      <c r="AE6034" s="106"/>
      <c r="AF6034" s="106"/>
      <c r="AG6034" s="106"/>
      <c r="AH6034" s="115"/>
      <c r="AI6034" s="116"/>
      <c r="AO6034" s="26"/>
      <c r="AP6034" s="26"/>
    </row>
    <row r="6035" spans="1:42" ht="15" customHeight="1" x14ac:dyDescent="0.25">
      <c r="A6035" s="105"/>
      <c r="B6035" s="106"/>
      <c r="C6035" s="2"/>
      <c r="D6035" s="2"/>
      <c r="E6035" s="106"/>
      <c r="F6035" s="107"/>
      <c r="G6035" s="108"/>
      <c r="H6035" s="109"/>
      <c r="I6035" s="109"/>
      <c r="J6035" s="110"/>
      <c r="K6035" s="117"/>
      <c r="L6035" s="178"/>
      <c r="M6035" s="178"/>
      <c r="N6035" s="106"/>
      <c r="O6035" s="111"/>
      <c r="P6035" s="111"/>
      <c r="Q6035" s="106"/>
      <c r="R6035" s="106"/>
      <c r="S6035" s="106"/>
      <c r="T6035" s="106"/>
      <c r="U6035" s="106"/>
      <c r="V6035" s="106"/>
      <c r="W6035" s="19"/>
      <c r="X6035" s="2"/>
      <c r="Y6035" s="4"/>
      <c r="Z6035" s="106"/>
      <c r="AA6035" s="114"/>
      <c r="AB6035" s="112"/>
      <c r="AC6035" s="178"/>
      <c r="AD6035" s="11"/>
      <c r="AE6035" s="106"/>
      <c r="AF6035" s="106"/>
      <c r="AG6035" s="106"/>
      <c r="AH6035" s="115"/>
      <c r="AI6035" s="116"/>
      <c r="AO6035" s="26"/>
      <c r="AP6035" s="26"/>
    </row>
    <row r="6036" spans="1:42" ht="15" customHeight="1" x14ac:dyDescent="0.25">
      <c r="A6036" s="105"/>
      <c r="B6036" s="106"/>
      <c r="C6036" s="2"/>
      <c r="D6036" s="2"/>
      <c r="E6036" s="106"/>
      <c r="F6036" s="107"/>
      <c r="G6036" s="108"/>
      <c r="H6036" s="109"/>
      <c r="I6036" s="109"/>
      <c r="J6036" s="110"/>
      <c r="K6036" s="117"/>
      <c r="L6036" s="178"/>
      <c r="M6036" s="178"/>
      <c r="N6036" s="106"/>
      <c r="O6036" s="111"/>
      <c r="P6036" s="111"/>
      <c r="Q6036" s="106"/>
      <c r="R6036" s="106"/>
      <c r="S6036" s="106"/>
      <c r="T6036" s="106"/>
      <c r="U6036" s="106"/>
      <c r="V6036" s="106"/>
      <c r="W6036" s="19"/>
      <c r="X6036" s="2"/>
      <c r="Y6036" s="4"/>
      <c r="Z6036" s="106"/>
      <c r="AA6036" s="114"/>
      <c r="AB6036" s="112"/>
      <c r="AC6036" s="178"/>
      <c r="AD6036" s="11"/>
      <c r="AE6036" s="106"/>
      <c r="AF6036" s="106"/>
      <c r="AG6036" s="106"/>
      <c r="AH6036" s="115"/>
      <c r="AI6036" s="116"/>
      <c r="AO6036" s="26"/>
      <c r="AP6036" s="26"/>
    </row>
    <row r="6037" spans="1:42" ht="15" customHeight="1" x14ac:dyDescent="0.25">
      <c r="A6037" s="105"/>
      <c r="B6037" s="106"/>
      <c r="C6037" s="2"/>
      <c r="D6037" s="2"/>
      <c r="E6037" s="106"/>
      <c r="F6037" s="107"/>
      <c r="G6037" s="108"/>
      <c r="H6037" s="109"/>
      <c r="I6037" s="109"/>
      <c r="J6037" s="110"/>
      <c r="K6037" s="117"/>
      <c r="L6037" s="178"/>
      <c r="M6037" s="178"/>
      <c r="N6037" s="106"/>
      <c r="O6037" s="111"/>
      <c r="P6037" s="111"/>
      <c r="Q6037" s="106"/>
      <c r="R6037" s="106"/>
      <c r="S6037" s="106"/>
      <c r="T6037" s="106"/>
      <c r="U6037" s="106"/>
      <c r="V6037" s="106"/>
      <c r="W6037" s="19"/>
      <c r="X6037" s="2"/>
      <c r="Y6037" s="4"/>
      <c r="Z6037" s="106"/>
      <c r="AA6037" s="114"/>
      <c r="AB6037" s="112"/>
      <c r="AC6037" s="178"/>
      <c r="AD6037" s="11"/>
      <c r="AE6037" s="106"/>
      <c r="AF6037" s="106"/>
      <c r="AG6037" s="106"/>
      <c r="AH6037" s="115"/>
      <c r="AI6037" s="116"/>
      <c r="AO6037" s="26"/>
      <c r="AP6037" s="26"/>
    </row>
    <row r="6038" spans="1:42" ht="15" customHeight="1" x14ac:dyDescent="0.25">
      <c r="A6038" s="105"/>
      <c r="B6038" s="106"/>
      <c r="C6038" s="2"/>
      <c r="D6038" s="2"/>
      <c r="E6038" s="106"/>
      <c r="F6038" s="107"/>
      <c r="G6038" s="108"/>
      <c r="H6038" s="109"/>
      <c r="I6038" s="109"/>
      <c r="J6038" s="110"/>
      <c r="K6038" s="117"/>
      <c r="L6038" s="178"/>
      <c r="M6038" s="178"/>
      <c r="N6038" s="106"/>
      <c r="O6038" s="111"/>
      <c r="P6038" s="111"/>
      <c r="Q6038" s="106"/>
      <c r="R6038" s="106"/>
      <c r="S6038" s="106"/>
      <c r="T6038" s="106"/>
      <c r="U6038" s="106"/>
      <c r="V6038" s="106"/>
      <c r="W6038" s="19"/>
      <c r="X6038" s="2"/>
      <c r="Y6038" s="4"/>
      <c r="Z6038" s="106"/>
      <c r="AA6038" s="114"/>
      <c r="AB6038" s="112"/>
      <c r="AC6038" s="178"/>
      <c r="AD6038" s="11"/>
      <c r="AE6038" s="106"/>
      <c r="AF6038" s="106"/>
      <c r="AG6038" s="106"/>
      <c r="AH6038" s="115"/>
      <c r="AI6038" s="116"/>
      <c r="AO6038" s="26"/>
      <c r="AP6038" s="26"/>
    </row>
    <row r="6039" spans="1:42" ht="15" customHeight="1" x14ac:dyDescent="0.25">
      <c r="A6039" s="105"/>
      <c r="B6039" s="106"/>
      <c r="C6039" s="2"/>
      <c r="D6039" s="2"/>
      <c r="E6039" s="106"/>
      <c r="F6039" s="107"/>
      <c r="G6039" s="108"/>
      <c r="H6039" s="109"/>
      <c r="I6039" s="109"/>
      <c r="J6039" s="110"/>
      <c r="K6039" s="117"/>
      <c r="L6039" s="178"/>
      <c r="M6039" s="178"/>
      <c r="N6039" s="106"/>
      <c r="O6039" s="111"/>
      <c r="P6039" s="111"/>
      <c r="Q6039" s="106"/>
      <c r="R6039" s="106"/>
      <c r="S6039" s="106"/>
      <c r="T6039" s="106"/>
      <c r="U6039" s="106"/>
      <c r="V6039" s="106"/>
      <c r="W6039" s="19"/>
      <c r="X6039" s="2"/>
      <c r="Y6039" s="4"/>
      <c r="Z6039" s="106"/>
      <c r="AA6039" s="114"/>
      <c r="AB6039" s="112"/>
      <c r="AC6039" s="178"/>
      <c r="AD6039" s="11"/>
      <c r="AE6039" s="106"/>
      <c r="AF6039" s="106"/>
      <c r="AG6039" s="106"/>
      <c r="AH6039" s="115"/>
      <c r="AI6039" s="116"/>
      <c r="AO6039" s="26"/>
      <c r="AP6039" s="26"/>
    </row>
    <row r="6040" spans="1:42" ht="15" customHeight="1" x14ac:dyDescent="0.25">
      <c r="A6040" s="105"/>
      <c r="B6040" s="106"/>
      <c r="C6040" s="2"/>
      <c r="D6040" s="2"/>
      <c r="E6040" s="106"/>
      <c r="F6040" s="107"/>
      <c r="G6040" s="108"/>
      <c r="H6040" s="109"/>
      <c r="I6040" s="109"/>
      <c r="J6040" s="110"/>
      <c r="K6040" s="117"/>
      <c r="L6040" s="178"/>
      <c r="M6040" s="178"/>
      <c r="N6040" s="106"/>
      <c r="O6040" s="111"/>
      <c r="P6040" s="111"/>
      <c r="Q6040" s="106"/>
      <c r="R6040" s="106"/>
      <c r="S6040" s="106"/>
      <c r="T6040" s="106"/>
      <c r="U6040" s="106"/>
      <c r="V6040" s="106"/>
      <c r="W6040" s="19"/>
      <c r="X6040" s="2"/>
      <c r="Y6040" s="4"/>
      <c r="Z6040" s="106"/>
      <c r="AA6040" s="114"/>
      <c r="AB6040" s="112"/>
      <c r="AC6040" s="178"/>
      <c r="AD6040" s="11"/>
      <c r="AE6040" s="106"/>
      <c r="AF6040" s="106"/>
      <c r="AG6040" s="106"/>
      <c r="AH6040" s="115"/>
      <c r="AI6040" s="116"/>
      <c r="AO6040" s="26"/>
      <c r="AP6040" s="26"/>
    </row>
    <row r="6041" spans="1:42" ht="15" customHeight="1" x14ac:dyDescent="0.25">
      <c r="A6041" s="105"/>
      <c r="B6041" s="106"/>
      <c r="C6041" s="2"/>
      <c r="D6041" s="2"/>
      <c r="E6041" s="106"/>
      <c r="F6041" s="107"/>
      <c r="G6041" s="108"/>
      <c r="H6041" s="109"/>
      <c r="I6041" s="109"/>
      <c r="J6041" s="110"/>
      <c r="K6041" s="117"/>
      <c r="L6041" s="178"/>
      <c r="M6041" s="178"/>
      <c r="N6041" s="106"/>
      <c r="O6041" s="111"/>
      <c r="P6041" s="111"/>
      <c r="Q6041" s="106"/>
      <c r="R6041" s="106"/>
      <c r="S6041" s="106"/>
      <c r="T6041" s="106"/>
      <c r="U6041" s="106"/>
      <c r="V6041" s="106"/>
      <c r="W6041" s="19"/>
      <c r="X6041" s="2"/>
      <c r="Y6041" s="4"/>
      <c r="Z6041" s="106"/>
      <c r="AA6041" s="114"/>
      <c r="AB6041" s="112"/>
      <c r="AC6041" s="178"/>
      <c r="AD6041" s="11"/>
      <c r="AE6041" s="106"/>
      <c r="AF6041" s="106"/>
      <c r="AG6041" s="106"/>
      <c r="AH6041" s="115"/>
      <c r="AI6041" s="116"/>
      <c r="AO6041" s="26"/>
      <c r="AP6041" s="26"/>
    </row>
    <row r="6042" spans="1:42" ht="15" customHeight="1" x14ac:dyDescent="0.25">
      <c r="A6042" s="105"/>
      <c r="B6042" s="106"/>
      <c r="C6042" s="2"/>
      <c r="D6042" s="2"/>
      <c r="E6042" s="106"/>
      <c r="F6042" s="107"/>
      <c r="G6042" s="108"/>
      <c r="H6042" s="109"/>
      <c r="I6042" s="109"/>
      <c r="J6042" s="110"/>
      <c r="K6042" s="117"/>
      <c r="L6042" s="178"/>
      <c r="M6042" s="178"/>
      <c r="N6042" s="106"/>
      <c r="O6042" s="111"/>
      <c r="P6042" s="111"/>
      <c r="Q6042" s="106"/>
      <c r="R6042" s="106"/>
      <c r="S6042" s="106"/>
      <c r="T6042" s="106"/>
      <c r="U6042" s="106"/>
      <c r="V6042" s="106"/>
      <c r="W6042" s="19"/>
      <c r="X6042" s="2"/>
      <c r="Y6042" s="4"/>
      <c r="Z6042" s="106"/>
      <c r="AA6042" s="114"/>
      <c r="AB6042" s="112"/>
      <c r="AC6042" s="178"/>
      <c r="AD6042" s="11"/>
      <c r="AE6042" s="106"/>
      <c r="AF6042" s="106"/>
      <c r="AG6042" s="106"/>
      <c r="AH6042" s="115"/>
      <c r="AI6042" s="116"/>
      <c r="AO6042" s="26"/>
      <c r="AP6042" s="26"/>
    </row>
    <row r="6043" spans="1:42" ht="15" customHeight="1" x14ac:dyDescent="0.25">
      <c r="A6043" s="105"/>
      <c r="B6043" s="106"/>
      <c r="C6043" s="2"/>
      <c r="D6043" s="2"/>
      <c r="E6043" s="106"/>
      <c r="F6043" s="107"/>
      <c r="G6043" s="108"/>
      <c r="H6043" s="109"/>
      <c r="I6043" s="109"/>
      <c r="J6043" s="110"/>
      <c r="K6043" s="117"/>
      <c r="L6043" s="178"/>
      <c r="M6043" s="178"/>
      <c r="N6043" s="106"/>
      <c r="O6043" s="111"/>
      <c r="P6043" s="111"/>
      <c r="Q6043" s="106"/>
      <c r="R6043" s="106"/>
      <c r="S6043" s="106"/>
      <c r="T6043" s="106"/>
      <c r="U6043" s="106"/>
      <c r="V6043" s="106"/>
      <c r="W6043" s="19"/>
      <c r="X6043" s="2"/>
      <c r="Y6043" s="4"/>
      <c r="Z6043" s="106"/>
      <c r="AA6043" s="114"/>
      <c r="AB6043" s="112"/>
      <c r="AC6043" s="178"/>
      <c r="AD6043" s="11"/>
      <c r="AE6043" s="106"/>
      <c r="AF6043" s="106"/>
      <c r="AG6043" s="106"/>
      <c r="AH6043" s="115"/>
      <c r="AI6043" s="116"/>
      <c r="AO6043" s="26"/>
      <c r="AP6043" s="26"/>
    </row>
    <row r="6044" spans="1:42" ht="15" customHeight="1" x14ac:dyDescent="0.25">
      <c r="A6044" s="105"/>
      <c r="B6044" s="106"/>
      <c r="C6044" s="2"/>
      <c r="D6044" s="2"/>
      <c r="E6044" s="106"/>
      <c r="F6044" s="107"/>
      <c r="G6044" s="108"/>
      <c r="H6044" s="109"/>
      <c r="I6044" s="109"/>
      <c r="J6044" s="110"/>
      <c r="K6044" s="117"/>
      <c r="L6044" s="178"/>
      <c r="M6044" s="178"/>
      <c r="N6044" s="106"/>
      <c r="O6044" s="111"/>
      <c r="P6044" s="111"/>
      <c r="Q6044" s="106"/>
      <c r="R6044" s="106"/>
      <c r="S6044" s="106"/>
      <c r="T6044" s="106"/>
      <c r="U6044" s="106"/>
      <c r="V6044" s="106"/>
      <c r="W6044" s="19"/>
      <c r="X6044" s="2"/>
      <c r="Y6044" s="4"/>
      <c r="Z6044" s="106"/>
      <c r="AA6044" s="114"/>
      <c r="AB6044" s="112"/>
      <c r="AC6044" s="178"/>
      <c r="AD6044" s="11"/>
      <c r="AE6044" s="106"/>
      <c r="AF6044" s="106"/>
      <c r="AG6044" s="106"/>
      <c r="AH6044" s="115"/>
      <c r="AI6044" s="116"/>
      <c r="AO6044" s="26"/>
      <c r="AP6044" s="26"/>
    </row>
    <row r="6045" spans="1:42" ht="15" customHeight="1" x14ac:dyDescent="0.25">
      <c r="A6045" s="105"/>
      <c r="B6045" s="106"/>
      <c r="C6045" s="2"/>
      <c r="D6045" s="2"/>
      <c r="E6045" s="106"/>
      <c r="F6045" s="107"/>
      <c r="G6045" s="108"/>
      <c r="H6045" s="109"/>
      <c r="I6045" s="109"/>
      <c r="J6045" s="110"/>
      <c r="K6045" s="117"/>
      <c r="L6045" s="178"/>
      <c r="M6045" s="178"/>
      <c r="N6045" s="106"/>
      <c r="O6045" s="111"/>
      <c r="P6045" s="111"/>
      <c r="Q6045" s="106"/>
      <c r="R6045" s="106"/>
      <c r="S6045" s="106"/>
      <c r="T6045" s="106"/>
      <c r="U6045" s="106"/>
      <c r="V6045" s="106"/>
      <c r="W6045" s="19"/>
      <c r="X6045" s="2"/>
      <c r="Y6045" s="4"/>
      <c r="Z6045" s="106"/>
      <c r="AA6045" s="114"/>
      <c r="AB6045" s="112"/>
      <c r="AC6045" s="178"/>
      <c r="AD6045" s="11"/>
      <c r="AE6045" s="106"/>
      <c r="AF6045" s="106"/>
      <c r="AG6045" s="106"/>
      <c r="AH6045" s="115"/>
      <c r="AI6045" s="116"/>
      <c r="AO6045" s="26"/>
      <c r="AP6045" s="26"/>
    </row>
    <row r="6046" spans="1:42" ht="15" customHeight="1" x14ac:dyDescent="0.25">
      <c r="A6046" s="105"/>
      <c r="B6046" s="106"/>
      <c r="C6046" s="2"/>
      <c r="D6046" s="2"/>
      <c r="E6046" s="106"/>
      <c r="F6046" s="107"/>
      <c r="G6046" s="108"/>
      <c r="H6046" s="109"/>
      <c r="I6046" s="109"/>
      <c r="J6046" s="110"/>
      <c r="K6046" s="117"/>
      <c r="L6046" s="178"/>
      <c r="M6046" s="178"/>
      <c r="N6046" s="106"/>
      <c r="O6046" s="111"/>
      <c r="P6046" s="111"/>
      <c r="Q6046" s="106"/>
      <c r="R6046" s="106"/>
      <c r="S6046" s="106"/>
      <c r="T6046" s="106"/>
      <c r="U6046" s="106"/>
      <c r="V6046" s="106"/>
      <c r="W6046" s="19"/>
      <c r="X6046" s="2"/>
      <c r="Y6046" s="4"/>
      <c r="Z6046" s="106"/>
      <c r="AA6046" s="114"/>
      <c r="AB6046" s="112"/>
      <c r="AC6046" s="178"/>
      <c r="AD6046" s="11"/>
      <c r="AE6046" s="106"/>
      <c r="AF6046" s="106"/>
      <c r="AG6046" s="106"/>
      <c r="AH6046" s="115"/>
      <c r="AI6046" s="116"/>
      <c r="AO6046" s="26"/>
      <c r="AP6046" s="26"/>
    </row>
    <row r="6047" spans="1:42" ht="15" customHeight="1" x14ac:dyDescent="0.25">
      <c r="A6047" s="105"/>
      <c r="B6047" s="106"/>
      <c r="C6047" s="2"/>
      <c r="D6047" s="2"/>
      <c r="E6047" s="106"/>
      <c r="F6047" s="107"/>
      <c r="G6047" s="108"/>
      <c r="H6047" s="109"/>
      <c r="I6047" s="109"/>
      <c r="J6047" s="110"/>
      <c r="K6047" s="117"/>
      <c r="L6047" s="178"/>
      <c r="M6047" s="178"/>
      <c r="N6047" s="106"/>
      <c r="O6047" s="111"/>
      <c r="P6047" s="111"/>
      <c r="Q6047" s="106"/>
      <c r="R6047" s="106"/>
      <c r="S6047" s="106"/>
      <c r="T6047" s="106"/>
      <c r="U6047" s="106"/>
      <c r="V6047" s="106"/>
      <c r="W6047" s="19"/>
      <c r="X6047" s="2"/>
      <c r="Y6047" s="4"/>
      <c r="Z6047" s="106"/>
      <c r="AA6047" s="114"/>
      <c r="AB6047" s="112"/>
      <c r="AC6047" s="178"/>
      <c r="AD6047" s="11"/>
      <c r="AE6047" s="106"/>
      <c r="AF6047" s="106"/>
      <c r="AG6047" s="106"/>
      <c r="AH6047" s="115"/>
      <c r="AI6047" s="116"/>
      <c r="AO6047" s="26"/>
      <c r="AP6047" s="26"/>
    </row>
    <row r="6048" spans="1:42" ht="15" customHeight="1" x14ac:dyDescent="0.25">
      <c r="A6048" s="105"/>
      <c r="B6048" s="106"/>
      <c r="C6048" s="2"/>
      <c r="D6048" s="2"/>
      <c r="E6048" s="106"/>
      <c r="F6048" s="107"/>
      <c r="G6048" s="108"/>
      <c r="H6048" s="109"/>
      <c r="I6048" s="109"/>
      <c r="J6048" s="110"/>
      <c r="K6048" s="117"/>
      <c r="L6048" s="178"/>
      <c r="M6048" s="178"/>
      <c r="N6048" s="106"/>
      <c r="O6048" s="111"/>
      <c r="P6048" s="111"/>
      <c r="Q6048" s="106"/>
      <c r="R6048" s="106"/>
      <c r="S6048" s="106"/>
      <c r="T6048" s="106"/>
      <c r="U6048" s="106"/>
      <c r="V6048" s="106"/>
      <c r="W6048" s="19"/>
      <c r="X6048" s="2"/>
      <c r="Y6048" s="4"/>
      <c r="Z6048" s="106"/>
      <c r="AA6048" s="114"/>
      <c r="AB6048" s="112"/>
      <c r="AC6048" s="178"/>
      <c r="AD6048" s="11"/>
      <c r="AE6048" s="106"/>
      <c r="AF6048" s="106"/>
      <c r="AG6048" s="106"/>
      <c r="AH6048" s="115"/>
      <c r="AI6048" s="116"/>
      <c r="AO6048" s="26"/>
      <c r="AP6048" s="26"/>
    </row>
    <row r="6049" spans="1:42" ht="15" customHeight="1" x14ac:dyDescent="0.25">
      <c r="A6049" s="105"/>
      <c r="B6049" s="106"/>
      <c r="C6049" s="2"/>
      <c r="D6049" s="2"/>
      <c r="E6049" s="106"/>
      <c r="F6049" s="107"/>
      <c r="G6049" s="108"/>
      <c r="H6049" s="109"/>
      <c r="I6049" s="109"/>
      <c r="J6049" s="110"/>
      <c r="K6049" s="117"/>
      <c r="L6049" s="178"/>
      <c r="M6049" s="178"/>
      <c r="N6049" s="106"/>
      <c r="O6049" s="111"/>
      <c r="P6049" s="111"/>
      <c r="Q6049" s="106"/>
      <c r="R6049" s="106"/>
      <c r="S6049" s="106"/>
      <c r="T6049" s="106"/>
      <c r="U6049" s="106"/>
      <c r="V6049" s="106"/>
      <c r="W6049" s="19"/>
      <c r="X6049" s="2"/>
      <c r="Y6049" s="4"/>
      <c r="Z6049" s="106"/>
      <c r="AA6049" s="114"/>
      <c r="AB6049" s="112"/>
      <c r="AC6049" s="178"/>
      <c r="AD6049" s="11"/>
      <c r="AE6049" s="106"/>
      <c r="AF6049" s="106"/>
      <c r="AG6049" s="106"/>
      <c r="AH6049" s="115"/>
      <c r="AI6049" s="116"/>
      <c r="AO6049" s="26"/>
      <c r="AP6049" s="26"/>
    </row>
    <row r="6050" spans="1:42" ht="15" customHeight="1" x14ac:dyDescent="0.25">
      <c r="A6050" s="105"/>
      <c r="B6050" s="106"/>
      <c r="C6050" s="2"/>
      <c r="D6050" s="2"/>
      <c r="E6050" s="106"/>
      <c r="F6050" s="107"/>
      <c r="G6050" s="108"/>
      <c r="H6050" s="109"/>
      <c r="I6050" s="109"/>
      <c r="J6050" s="110"/>
      <c r="K6050" s="117"/>
      <c r="L6050" s="178"/>
      <c r="M6050" s="178"/>
      <c r="N6050" s="106"/>
      <c r="O6050" s="111"/>
      <c r="P6050" s="111"/>
      <c r="Q6050" s="106"/>
      <c r="R6050" s="106"/>
      <c r="S6050" s="106"/>
      <c r="T6050" s="106"/>
      <c r="U6050" s="106"/>
      <c r="V6050" s="106"/>
      <c r="W6050" s="19"/>
      <c r="X6050" s="2"/>
      <c r="Y6050" s="4"/>
      <c r="Z6050" s="106"/>
      <c r="AA6050" s="114"/>
      <c r="AB6050" s="112"/>
      <c r="AC6050" s="178"/>
      <c r="AD6050" s="11"/>
      <c r="AE6050" s="106"/>
      <c r="AF6050" s="106"/>
      <c r="AG6050" s="106"/>
      <c r="AH6050" s="115"/>
      <c r="AI6050" s="116"/>
      <c r="AO6050" s="26"/>
      <c r="AP6050" s="26"/>
    </row>
    <row r="6051" spans="1:42" ht="15" customHeight="1" x14ac:dyDescent="0.25">
      <c r="A6051" s="105"/>
      <c r="B6051" s="106"/>
      <c r="C6051" s="2"/>
      <c r="D6051" s="2"/>
      <c r="E6051" s="106"/>
      <c r="F6051" s="107"/>
      <c r="G6051" s="108"/>
      <c r="H6051" s="109"/>
      <c r="I6051" s="109"/>
      <c r="J6051" s="110"/>
      <c r="K6051" s="117"/>
      <c r="L6051" s="178"/>
      <c r="M6051" s="178"/>
      <c r="N6051" s="106"/>
      <c r="O6051" s="111"/>
      <c r="P6051" s="111"/>
      <c r="Q6051" s="106"/>
      <c r="R6051" s="106"/>
      <c r="S6051" s="106"/>
      <c r="T6051" s="106"/>
      <c r="U6051" s="106"/>
      <c r="V6051" s="106"/>
      <c r="W6051" s="19"/>
      <c r="X6051" s="2"/>
      <c r="Y6051" s="4"/>
      <c r="Z6051" s="106"/>
      <c r="AA6051" s="114"/>
      <c r="AB6051" s="112"/>
      <c r="AC6051" s="178"/>
      <c r="AD6051" s="11"/>
      <c r="AE6051" s="106"/>
      <c r="AF6051" s="106"/>
      <c r="AG6051" s="106"/>
      <c r="AH6051" s="115"/>
      <c r="AI6051" s="116"/>
      <c r="AO6051" s="26"/>
      <c r="AP6051" s="26"/>
    </row>
    <row r="6052" spans="1:42" ht="15" customHeight="1" x14ac:dyDescent="0.25">
      <c r="A6052" s="105"/>
      <c r="B6052" s="106"/>
      <c r="C6052" s="2"/>
      <c r="D6052" s="2"/>
      <c r="E6052" s="106"/>
      <c r="F6052" s="107"/>
      <c r="G6052" s="108"/>
      <c r="H6052" s="109"/>
      <c r="I6052" s="109"/>
      <c r="J6052" s="110"/>
      <c r="K6052" s="117"/>
      <c r="L6052" s="178"/>
      <c r="M6052" s="178"/>
      <c r="N6052" s="106"/>
      <c r="O6052" s="111"/>
      <c r="P6052" s="111"/>
      <c r="Q6052" s="106"/>
      <c r="R6052" s="106"/>
      <c r="S6052" s="106"/>
      <c r="T6052" s="106"/>
      <c r="U6052" s="106"/>
      <c r="V6052" s="106"/>
      <c r="W6052" s="19"/>
      <c r="X6052" s="2"/>
      <c r="Y6052" s="4"/>
      <c r="Z6052" s="106"/>
      <c r="AA6052" s="114"/>
      <c r="AB6052" s="112"/>
      <c r="AC6052" s="178"/>
      <c r="AD6052" s="11"/>
      <c r="AE6052" s="106"/>
      <c r="AF6052" s="106"/>
      <c r="AG6052" s="106"/>
      <c r="AH6052" s="115"/>
      <c r="AI6052" s="116"/>
      <c r="AO6052" s="26"/>
      <c r="AP6052" s="26"/>
    </row>
    <row r="6053" spans="1:42" ht="15" customHeight="1" x14ac:dyDescent="0.25">
      <c r="A6053" s="105"/>
      <c r="B6053" s="106"/>
      <c r="C6053" s="2"/>
      <c r="D6053" s="2"/>
      <c r="E6053" s="106"/>
      <c r="F6053" s="107"/>
      <c r="G6053" s="108"/>
      <c r="H6053" s="109"/>
      <c r="I6053" s="109"/>
      <c r="J6053" s="110"/>
      <c r="K6053" s="117"/>
      <c r="L6053" s="178"/>
      <c r="M6053" s="178"/>
      <c r="N6053" s="106"/>
      <c r="O6053" s="111"/>
      <c r="P6053" s="111"/>
      <c r="Q6053" s="106"/>
      <c r="R6053" s="106"/>
      <c r="S6053" s="106"/>
      <c r="T6053" s="106"/>
      <c r="U6053" s="106"/>
      <c r="V6053" s="106"/>
      <c r="W6053" s="19"/>
      <c r="X6053" s="2"/>
      <c r="Y6053" s="4"/>
      <c r="Z6053" s="106"/>
      <c r="AA6053" s="114"/>
      <c r="AB6053" s="112"/>
      <c r="AC6053" s="178"/>
      <c r="AD6053" s="11"/>
      <c r="AE6053" s="106"/>
      <c r="AF6053" s="106"/>
      <c r="AG6053" s="106"/>
      <c r="AH6053" s="115"/>
      <c r="AI6053" s="116"/>
      <c r="AO6053" s="26"/>
      <c r="AP6053" s="26"/>
    </row>
    <row r="6054" spans="1:42" ht="15" customHeight="1" x14ac:dyDescent="0.25">
      <c r="A6054" s="105"/>
      <c r="B6054" s="106"/>
      <c r="C6054" s="2"/>
      <c r="D6054" s="2"/>
      <c r="E6054" s="106"/>
      <c r="F6054" s="107"/>
      <c r="G6054" s="108"/>
      <c r="H6054" s="109"/>
      <c r="I6054" s="109"/>
      <c r="J6054" s="110"/>
      <c r="K6054" s="117"/>
      <c r="L6054" s="178"/>
      <c r="M6054" s="178"/>
      <c r="N6054" s="106"/>
      <c r="O6054" s="111"/>
      <c r="P6054" s="111"/>
      <c r="Q6054" s="106"/>
      <c r="R6054" s="106"/>
      <c r="S6054" s="106"/>
      <c r="T6054" s="106"/>
      <c r="U6054" s="106"/>
      <c r="V6054" s="106"/>
      <c r="W6054" s="19"/>
      <c r="X6054" s="2"/>
      <c r="Y6054" s="4"/>
      <c r="Z6054" s="106"/>
      <c r="AA6054" s="114"/>
      <c r="AB6054" s="112"/>
      <c r="AC6054" s="178"/>
      <c r="AD6054" s="11"/>
      <c r="AE6054" s="106"/>
      <c r="AF6054" s="106"/>
      <c r="AG6054" s="106"/>
      <c r="AH6054" s="115"/>
      <c r="AI6054" s="116"/>
      <c r="AO6054" s="26"/>
      <c r="AP6054" s="26"/>
    </row>
    <row r="6055" spans="1:42" ht="15" customHeight="1" x14ac:dyDescent="0.25">
      <c r="A6055" s="105"/>
      <c r="B6055" s="106"/>
      <c r="C6055" s="2"/>
      <c r="D6055" s="2"/>
      <c r="E6055" s="106"/>
      <c r="F6055" s="107"/>
      <c r="G6055" s="108"/>
      <c r="H6055" s="109"/>
      <c r="I6055" s="109"/>
      <c r="J6055" s="110"/>
      <c r="K6055" s="117"/>
      <c r="L6055" s="178"/>
      <c r="M6055" s="178"/>
      <c r="N6055" s="106"/>
      <c r="O6055" s="111"/>
      <c r="P6055" s="111"/>
      <c r="Q6055" s="106"/>
      <c r="R6055" s="106"/>
      <c r="S6055" s="106"/>
      <c r="T6055" s="106"/>
      <c r="U6055" s="106"/>
      <c r="V6055" s="106"/>
      <c r="W6055" s="19"/>
      <c r="X6055" s="2"/>
      <c r="Y6055" s="4"/>
      <c r="Z6055" s="106"/>
      <c r="AA6055" s="114"/>
      <c r="AB6055" s="112"/>
      <c r="AC6055" s="178"/>
      <c r="AD6055" s="11"/>
      <c r="AE6055" s="106"/>
      <c r="AF6055" s="106"/>
      <c r="AG6055" s="106"/>
      <c r="AH6055" s="115"/>
      <c r="AI6055" s="116"/>
      <c r="AO6055" s="26"/>
      <c r="AP6055" s="26"/>
    </row>
    <row r="6056" spans="1:42" ht="15" customHeight="1" x14ac:dyDescent="0.25">
      <c r="A6056" s="105"/>
      <c r="B6056" s="106"/>
      <c r="C6056" s="2"/>
      <c r="D6056" s="2"/>
      <c r="E6056" s="106"/>
      <c r="F6056" s="107"/>
      <c r="G6056" s="108"/>
      <c r="H6056" s="109"/>
      <c r="I6056" s="109"/>
      <c r="J6056" s="110"/>
      <c r="K6056" s="117"/>
      <c r="L6056" s="178"/>
      <c r="M6056" s="178"/>
      <c r="N6056" s="106"/>
      <c r="O6056" s="111"/>
      <c r="P6056" s="111"/>
      <c r="Q6056" s="106"/>
      <c r="R6056" s="106"/>
      <c r="S6056" s="106"/>
      <c r="T6056" s="106"/>
      <c r="U6056" s="106"/>
      <c r="V6056" s="106"/>
      <c r="W6056" s="19"/>
      <c r="X6056" s="2"/>
      <c r="Y6056" s="4"/>
      <c r="Z6056" s="106"/>
      <c r="AA6056" s="114"/>
      <c r="AB6056" s="112"/>
      <c r="AC6056" s="178"/>
      <c r="AD6056" s="11"/>
      <c r="AE6056" s="106"/>
      <c r="AF6056" s="106"/>
      <c r="AG6056" s="106"/>
      <c r="AH6056" s="115"/>
      <c r="AI6056" s="116"/>
      <c r="AO6056" s="26"/>
      <c r="AP6056" s="26"/>
    </row>
    <row r="6057" spans="1:42" ht="15" customHeight="1" x14ac:dyDescent="0.25">
      <c r="A6057" s="105"/>
      <c r="B6057" s="106"/>
      <c r="C6057" s="2"/>
      <c r="D6057" s="2"/>
      <c r="E6057" s="106"/>
      <c r="F6057" s="107"/>
      <c r="G6057" s="108"/>
      <c r="H6057" s="109"/>
      <c r="I6057" s="109"/>
      <c r="J6057" s="110"/>
      <c r="K6057" s="117"/>
      <c r="L6057" s="178"/>
      <c r="M6057" s="178"/>
      <c r="N6057" s="106"/>
      <c r="O6057" s="111"/>
      <c r="P6057" s="111"/>
      <c r="Q6057" s="106"/>
      <c r="R6057" s="106"/>
      <c r="S6057" s="106"/>
      <c r="T6057" s="106"/>
      <c r="U6057" s="106"/>
      <c r="V6057" s="106"/>
      <c r="W6057" s="19"/>
      <c r="X6057" s="2"/>
      <c r="Y6057" s="4"/>
      <c r="Z6057" s="106"/>
      <c r="AA6057" s="114"/>
      <c r="AB6057" s="112"/>
      <c r="AC6057" s="178"/>
      <c r="AD6057" s="11"/>
      <c r="AE6057" s="106"/>
      <c r="AF6057" s="106"/>
      <c r="AG6057" s="106"/>
      <c r="AH6057" s="115"/>
      <c r="AI6057" s="116"/>
      <c r="AO6057" s="26"/>
      <c r="AP6057" s="26"/>
    </row>
    <row r="6058" spans="1:42" ht="15" customHeight="1" x14ac:dyDescent="0.25">
      <c r="A6058" s="105"/>
      <c r="B6058" s="106"/>
      <c r="C6058" s="2"/>
      <c r="D6058" s="2"/>
      <c r="E6058" s="106"/>
      <c r="F6058" s="107"/>
      <c r="G6058" s="108"/>
      <c r="H6058" s="109"/>
      <c r="I6058" s="109"/>
      <c r="J6058" s="110"/>
      <c r="K6058" s="117"/>
      <c r="L6058" s="178"/>
      <c r="M6058" s="178"/>
      <c r="N6058" s="106"/>
      <c r="O6058" s="111"/>
      <c r="P6058" s="111"/>
      <c r="Q6058" s="106"/>
      <c r="R6058" s="106"/>
      <c r="S6058" s="106"/>
      <c r="T6058" s="106"/>
      <c r="U6058" s="106"/>
      <c r="V6058" s="106"/>
      <c r="W6058" s="19"/>
      <c r="X6058" s="2"/>
      <c r="Y6058" s="4"/>
      <c r="Z6058" s="106"/>
      <c r="AA6058" s="114"/>
      <c r="AB6058" s="112"/>
      <c r="AC6058" s="178"/>
      <c r="AD6058" s="11"/>
      <c r="AE6058" s="106"/>
      <c r="AF6058" s="106"/>
      <c r="AG6058" s="106"/>
      <c r="AH6058" s="115"/>
      <c r="AI6058" s="116"/>
      <c r="AO6058" s="26"/>
      <c r="AP6058" s="26"/>
    </row>
    <row r="6059" spans="1:42" ht="15" customHeight="1" x14ac:dyDescent="0.25">
      <c r="A6059" s="105"/>
      <c r="B6059" s="106"/>
      <c r="C6059" s="2"/>
      <c r="D6059" s="2"/>
      <c r="E6059" s="106"/>
      <c r="F6059" s="107"/>
      <c r="G6059" s="108"/>
      <c r="H6059" s="109"/>
      <c r="I6059" s="109"/>
      <c r="J6059" s="110"/>
      <c r="K6059" s="117"/>
      <c r="L6059" s="178"/>
      <c r="M6059" s="178"/>
      <c r="N6059" s="106"/>
      <c r="O6059" s="111"/>
      <c r="P6059" s="111"/>
      <c r="Q6059" s="106"/>
      <c r="R6059" s="106"/>
      <c r="S6059" s="106"/>
      <c r="T6059" s="106"/>
      <c r="U6059" s="106"/>
      <c r="V6059" s="106"/>
      <c r="W6059" s="19"/>
      <c r="X6059" s="2"/>
      <c r="Y6059" s="4"/>
      <c r="Z6059" s="106"/>
      <c r="AA6059" s="114"/>
      <c r="AB6059" s="112"/>
      <c r="AC6059" s="178"/>
      <c r="AD6059" s="11"/>
      <c r="AE6059" s="106"/>
      <c r="AF6059" s="106"/>
      <c r="AG6059" s="106"/>
      <c r="AH6059" s="115"/>
      <c r="AI6059" s="116"/>
      <c r="AO6059" s="26"/>
      <c r="AP6059" s="26"/>
    </row>
    <row r="6060" spans="1:42" ht="15" customHeight="1" x14ac:dyDescent="0.25">
      <c r="A6060" s="105"/>
      <c r="B6060" s="106"/>
      <c r="C6060" s="2"/>
      <c r="D6060" s="2"/>
      <c r="E6060" s="106"/>
      <c r="F6060" s="107"/>
      <c r="G6060" s="108"/>
      <c r="H6060" s="109"/>
      <c r="I6060" s="109"/>
      <c r="J6060" s="110"/>
      <c r="K6060" s="117"/>
      <c r="L6060" s="178"/>
      <c r="M6060" s="178"/>
      <c r="N6060" s="106"/>
      <c r="O6060" s="111"/>
      <c r="P6060" s="111"/>
      <c r="Q6060" s="106"/>
      <c r="R6060" s="106"/>
      <c r="S6060" s="106"/>
      <c r="T6060" s="106"/>
      <c r="U6060" s="106"/>
      <c r="V6060" s="106"/>
      <c r="W6060" s="19"/>
      <c r="X6060" s="2"/>
      <c r="Y6060" s="4"/>
      <c r="Z6060" s="106"/>
      <c r="AA6060" s="114"/>
      <c r="AB6060" s="112"/>
      <c r="AC6060" s="178"/>
      <c r="AD6060" s="11"/>
      <c r="AE6060" s="106"/>
      <c r="AF6060" s="106"/>
      <c r="AG6060" s="106"/>
      <c r="AH6060" s="115"/>
      <c r="AI6060" s="116"/>
      <c r="AO6060" s="26"/>
      <c r="AP6060" s="26"/>
    </row>
    <row r="6061" spans="1:42" ht="15" customHeight="1" x14ac:dyDescent="0.25">
      <c r="A6061" s="105"/>
      <c r="B6061" s="106"/>
      <c r="C6061" s="2"/>
      <c r="D6061" s="2"/>
      <c r="E6061" s="106"/>
      <c r="F6061" s="107"/>
      <c r="G6061" s="108"/>
      <c r="H6061" s="109"/>
      <c r="I6061" s="109"/>
      <c r="J6061" s="110"/>
      <c r="K6061" s="117"/>
      <c r="L6061" s="178"/>
      <c r="M6061" s="178"/>
      <c r="N6061" s="106"/>
      <c r="O6061" s="111"/>
      <c r="P6061" s="111"/>
      <c r="Q6061" s="106"/>
      <c r="R6061" s="106"/>
      <c r="S6061" s="106"/>
      <c r="T6061" s="106"/>
      <c r="U6061" s="106"/>
      <c r="V6061" s="106"/>
      <c r="W6061" s="19"/>
      <c r="X6061" s="2"/>
      <c r="Y6061" s="4"/>
      <c r="Z6061" s="106"/>
      <c r="AA6061" s="114"/>
      <c r="AB6061" s="112"/>
      <c r="AC6061" s="178"/>
      <c r="AD6061" s="11"/>
      <c r="AE6061" s="106"/>
      <c r="AF6061" s="106"/>
      <c r="AG6061" s="106"/>
      <c r="AH6061" s="115"/>
      <c r="AI6061" s="116"/>
      <c r="AO6061" s="26"/>
      <c r="AP6061" s="26"/>
    </row>
    <row r="6062" spans="1:42" ht="15" customHeight="1" x14ac:dyDescent="0.25">
      <c r="A6062" s="105"/>
      <c r="B6062" s="106"/>
      <c r="C6062" s="2"/>
      <c r="D6062" s="2"/>
      <c r="E6062" s="106"/>
      <c r="F6062" s="107"/>
      <c r="G6062" s="108"/>
      <c r="H6062" s="109"/>
      <c r="I6062" s="109"/>
      <c r="J6062" s="110"/>
      <c r="K6062" s="117"/>
      <c r="L6062" s="178"/>
      <c r="M6062" s="178"/>
      <c r="N6062" s="106"/>
      <c r="O6062" s="111"/>
      <c r="P6062" s="111"/>
      <c r="Q6062" s="106"/>
      <c r="R6062" s="106"/>
      <c r="S6062" s="106"/>
      <c r="T6062" s="106"/>
      <c r="U6062" s="106"/>
      <c r="V6062" s="106"/>
      <c r="W6062" s="19"/>
      <c r="X6062" s="2"/>
      <c r="Y6062" s="4"/>
      <c r="Z6062" s="106"/>
      <c r="AA6062" s="114"/>
      <c r="AB6062" s="112"/>
      <c r="AC6062" s="178"/>
      <c r="AD6062" s="11"/>
      <c r="AE6062" s="106"/>
      <c r="AF6062" s="106"/>
      <c r="AG6062" s="106"/>
      <c r="AH6062" s="115"/>
      <c r="AI6062" s="116"/>
      <c r="AO6062" s="26"/>
      <c r="AP6062" s="26"/>
    </row>
    <row r="6063" spans="1:42" ht="15" customHeight="1" x14ac:dyDescent="0.25">
      <c r="A6063" s="105"/>
      <c r="B6063" s="106"/>
      <c r="C6063" s="2"/>
      <c r="D6063" s="2"/>
      <c r="E6063" s="106"/>
      <c r="F6063" s="107"/>
      <c r="G6063" s="108"/>
      <c r="H6063" s="109"/>
      <c r="I6063" s="109"/>
      <c r="J6063" s="110"/>
      <c r="K6063" s="117"/>
      <c r="L6063" s="178"/>
      <c r="M6063" s="178"/>
      <c r="N6063" s="106"/>
      <c r="O6063" s="111"/>
      <c r="P6063" s="111"/>
      <c r="Q6063" s="106"/>
      <c r="R6063" s="106"/>
      <c r="S6063" s="106"/>
      <c r="T6063" s="106"/>
      <c r="U6063" s="106"/>
      <c r="V6063" s="106"/>
      <c r="W6063" s="19"/>
      <c r="X6063" s="2"/>
      <c r="Y6063" s="4"/>
      <c r="Z6063" s="106"/>
      <c r="AA6063" s="114"/>
      <c r="AB6063" s="112"/>
      <c r="AC6063" s="178"/>
      <c r="AD6063" s="11"/>
      <c r="AE6063" s="106"/>
      <c r="AF6063" s="106"/>
      <c r="AG6063" s="106"/>
      <c r="AH6063" s="115"/>
      <c r="AI6063" s="116"/>
      <c r="AO6063" s="26"/>
      <c r="AP6063" s="26"/>
    </row>
    <row r="6064" spans="1:42" ht="15" customHeight="1" x14ac:dyDescent="0.25">
      <c r="A6064" s="105"/>
      <c r="B6064" s="106"/>
      <c r="C6064" s="2"/>
      <c r="D6064" s="2"/>
      <c r="E6064" s="106"/>
      <c r="F6064" s="107"/>
      <c r="G6064" s="108"/>
      <c r="H6064" s="109"/>
      <c r="I6064" s="109"/>
      <c r="J6064" s="110"/>
      <c r="K6064" s="117"/>
      <c r="L6064" s="178"/>
      <c r="M6064" s="178"/>
      <c r="N6064" s="106"/>
      <c r="O6064" s="111"/>
      <c r="P6064" s="111"/>
      <c r="Q6064" s="106"/>
      <c r="R6064" s="106"/>
      <c r="S6064" s="106"/>
      <c r="T6064" s="106"/>
      <c r="U6064" s="106"/>
      <c r="V6064" s="106"/>
      <c r="W6064" s="19"/>
      <c r="X6064" s="2"/>
      <c r="Y6064" s="4"/>
      <c r="Z6064" s="106"/>
      <c r="AA6064" s="114"/>
      <c r="AB6064" s="112"/>
      <c r="AC6064" s="178"/>
      <c r="AD6064" s="11"/>
      <c r="AE6064" s="106"/>
      <c r="AF6064" s="106"/>
      <c r="AG6064" s="106"/>
      <c r="AH6064" s="115"/>
      <c r="AI6064" s="116"/>
      <c r="AO6064" s="26"/>
      <c r="AP6064" s="26"/>
    </row>
    <row r="6065" spans="1:42" ht="15" customHeight="1" x14ac:dyDescent="0.25">
      <c r="A6065" s="105"/>
      <c r="B6065" s="106"/>
      <c r="C6065" s="2"/>
      <c r="D6065" s="2"/>
      <c r="E6065" s="106"/>
      <c r="F6065" s="107"/>
      <c r="G6065" s="108"/>
      <c r="H6065" s="109"/>
      <c r="I6065" s="109"/>
      <c r="J6065" s="110"/>
      <c r="K6065" s="117"/>
      <c r="L6065" s="178"/>
      <c r="M6065" s="178"/>
      <c r="N6065" s="106"/>
      <c r="O6065" s="111"/>
      <c r="P6065" s="111"/>
      <c r="Q6065" s="106"/>
      <c r="R6065" s="106"/>
      <c r="S6065" s="106"/>
      <c r="T6065" s="106"/>
      <c r="U6065" s="106"/>
      <c r="V6065" s="106"/>
      <c r="W6065" s="19"/>
      <c r="X6065" s="2"/>
      <c r="Y6065" s="4"/>
      <c r="Z6065" s="106"/>
      <c r="AA6065" s="114"/>
      <c r="AB6065" s="112"/>
      <c r="AC6065" s="178"/>
      <c r="AD6065" s="11"/>
      <c r="AE6065" s="106"/>
      <c r="AF6065" s="106"/>
      <c r="AG6065" s="106"/>
      <c r="AH6065" s="115"/>
      <c r="AI6065" s="116"/>
      <c r="AO6065" s="26"/>
      <c r="AP6065" s="26"/>
    </row>
    <row r="6066" spans="1:42" ht="15" customHeight="1" x14ac:dyDescent="0.25">
      <c r="A6066" s="105"/>
      <c r="B6066" s="106"/>
      <c r="C6066" s="2"/>
      <c r="D6066" s="2"/>
      <c r="E6066" s="106"/>
      <c r="F6066" s="107"/>
      <c r="G6066" s="108"/>
      <c r="H6066" s="109"/>
      <c r="I6066" s="109"/>
      <c r="J6066" s="110"/>
      <c r="K6066" s="117"/>
      <c r="L6066" s="178"/>
      <c r="M6066" s="178"/>
      <c r="N6066" s="106"/>
      <c r="O6066" s="111"/>
      <c r="P6066" s="111"/>
      <c r="Q6066" s="106"/>
      <c r="R6066" s="106"/>
      <c r="S6066" s="106"/>
      <c r="T6066" s="106"/>
      <c r="U6066" s="106"/>
      <c r="V6066" s="106"/>
      <c r="W6066" s="19"/>
      <c r="X6066" s="2"/>
      <c r="Y6066" s="4"/>
      <c r="Z6066" s="106"/>
      <c r="AA6066" s="114"/>
      <c r="AB6066" s="112"/>
      <c r="AC6066" s="178"/>
      <c r="AD6066" s="11"/>
      <c r="AE6066" s="106"/>
      <c r="AF6066" s="106"/>
      <c r="AG6066" s="106"/>
      <c r="AH6066" s="115"/>
      <c r="AI6066" s="116"/>
      <c r="AO6066" s="26"/>
      <c r="AP6066" s="26"/>
    </row>
    <row r="6067" spans="1:42" ht="15" customHeight="1" x14ac:dyDescent="0.25">
      <c r="A6067" s="105"/>
      <c r="B6067" s="106"/>
      <c r="C6067" s="2"/>
      <c r="D6067" s="2"/>
      <c r="E6067" s="106"/>
      <c r="F6067" s="107"/>
      <c r="G6067" s="108"/>
      <c r="H6067" s="109"/>
      <c r="I6067" s="109"/>
      <c r="J6067" s="110"/>
      <c r="K6067" s="117"/>
      <c r="L6067" s="178"/>
      <c r="M6067" s="178"/>
      <c r="N6067" s="106"/>
      <c r="O6067" s="111"/>
      <c r="P6067" s="111"/>
      <c r="Q6067" s="106"/>
      <c r="R6067" s="106"/>
      <c r="S6067" s="106"/>
      <c r="T6067" s="106"/>
      <c r="U6067" s="106"/>
      <c r="V6067" s="106"/>
      <c r="W6067" s="19"/>
      <c r="X6067" s="2"/>
      <c r="Y6067" s="4"/>
      <c r="Z6067" s="106"/>
      <c r="AA6067" s="114"/>
      <c r="AB6067" s="112"/>
      <c r="AC6067" s="178"/>
      <c r="AD6067" s="11"/>
      <c r="AE6067" s="106"/>
      <c r="AF6067" s="106"/>
      <c r="AG6067" s="106"/>
      <c r="AH6067" s="115"/>
      <c r="AI6067" s="116"/>
      <c r="AO6067" s="26"/>
      <c r="AP6067" s="26"/>
    </row>
    <row r="6068" spans="1:42" ht="15" customHeight="1" x14ac:dyDescent="0.25">
      <c r="A6068" s="105"/>
      <c r="B6068" s="106"/>
      <c r="C6068" s="2"/>
      <c r="D6068" s="2"/>
      <c r="E6068" s="106"/>
      <c r="F6068" s="107"/>
      <c r="G6068" s="108"/>
      <c r="H6068" s="109"/>
      <c r="I6068" s="109"/>
      <c r="J6068" s="110"/>
      <c r="K6068" s="117"/>
      <c r="L6068" s="178"/>
      <c r="M6068" s="178"/>
      <c r="N6068" s="106"/>
      <c r="O6068" s="111"/>
      <c r="P6068" s="111"/>
      <c r="Q6068" s="106"/>
      <c r="R6068" s="106"/>
      <c r="S6068" s="106"/>
      <c r="T6068" s="106"/>
      <c r="U6068" s="106"/>
      <c r="V6068" s="106"/>
      <c r="W6068" s="19"/>
      <c r="X6068" s="2"/>
      <c r="Y6068" s="4"/>
      <c r="Z6068" s="106"/>
      <c r="AA6068" s="114"/>
      <c r="AB6068" s="112"/>
      <c r="AC6068" s="178"/>
      <c r="AD6068" s="11"/>
      <c r="AE6068" s="106"/>
      <c r="AF6068" s="106"/>
      <c r="AG6068" s="106"/>
      <c r="AH6068" s="115"/>
      <c r="AI6068" s="116"/>
      <c r="AO6068" s="26"/>
      <c r="AP6068" s="26"/>
    </row>
    <row r="6069" spans="1:42" ht="15" customHeight="1" x14ac:dyDescent="0.25">
      <c r="A6069" s="105"/>
      <c r="B6069" s="106"/>
      <c r="C6069" s="2"/>
      <c r="D6069" s="2"/>
      <c r="E6069" s="106"/>
      <c r="F6069" s="107"/>
      <c r="G6069" s="108"/>
      <c r="H6069" s="109"/>
      <c r="I6069" s="109"/>
      <c r="J6069" s="110"/>
      <c r="K6069" s="117"/>
      <c r="L6069" s="178"/>
      <c r="M6069" s="178"/>
      <c r="N6069" s="106"/>
      <c r="O6069" s="111"/>
      <c r="P6069" s="111"/>
      <c r="Q6069" s="106"/>
      <c r="R6069" s="106"/>
      <c r="S6069" s="106"/>
      <c r="T6069" s="106"/>
      <c r="U6069" s="106"/>
      <c r="V6069" s="106"/>
      <c r="W6069" s="19"/>
      <c r="X6069" s="2"/>
      <c r="Y6069" s="4"/>
      <c r="Z6069" s="106"/>
      <c r="AA6069" s="114"/>
      <c r="AB6069" s="112"/>
      <c r="AC6069" s="178"/>
      <c r="AD6069" s="11"/>
      <c r="AE6069" s="106"/>
      <c r="AF6069" s="106"/>
      <c r="AG6069" s="106"/>
      <c r="AH6069" s="115"/>
      <c r="AI6069" s="116"/>
      <c r="AO6069" s="26"/>
      <c r="AP6069" s="26"/>
    </row>
    <row r="6070" spans="1:42" ht="15" customHeight="1" x14ac:dyDescent="0.25">
      <c r="A6070" s="105"/>
      <c r="B6070" s="106"/>
      <c r="C6070" s="2"/>
      <c r="D6070" s="2"/>
      <c r="E6070" s="106"/>
      <c r="F6070" s="107"/>
      <c r="G6070" s="108"/>
      <c r="H6070" s="109"/>
      <c r="I6070" s="109"/>
      <c r="J6070" s="110"/>
      <c r="K6070" s="117"/>
      <c r="L6070" s="178"/>
      <c r="M6070" s="178"/>
      <c r="N6070" s="106"/>
      <c r="O6070" s="111"/>
      <c r="P6070" s="111"/>
      <c r="Q6070" s="106"/>
      <c r="R6070" s="106"/>
      <c r="S6070" s="106"/>
      <c r="T6070" s="106"/>
      <c r="U6070" s="106"/>
      <c r="V6070" s="106"/>
      <c r="W6070" s="19"/>
      <c r="X6070" s="2"/>
      <c r="Y6070" s="4"/>
      <c r="Z6070" s="106"/>
      <c r="AA6070" s="114"/>
      <c r="AB6070" s="112"/>
      <c r="AC6070" s="178"/>
      <c r="AD6070" s="11"/>
      <c r="AE6070" s="106"/>
      <c r="AF6070" s="106"/>
      <c r="AG6070" s="106"/>
      <c r="AH6070" s="115"/>
      <c r="AI6070" s="116"/>
      <c r="AO6070" s="26"/>
      <c r="AP6070" s="26"/>
    </row>
    <row r="6071" spans="1:42" ht="15" customHeight="1" x14ac:dyDescent="0.25">
      <c r="A6071" s="105"/>
      <c r="B6071" s="106"/>
      <c r="C6071" s="2"/>
      <c r="D6071" s="2"/>
      <c r="E6071" s="106"/>
      <c r="F6071" s="107"/>
      <c r="G6071" s="108"/>
      <c r="H6071" s="109"/>
      <c r="I6071" s="109"/>
      <c r="J6071" s="110"/>
      <c r="K6071" s="117"/>
      <c r="L6071" s="178"/>
      <c r="M6071" s="178"/>
      <c r="N6071" s="106"/>
      <c r="O6071" s="111"/>
      <c r="P6071" s="111"/>
      <c r="Q6071" s="106"/>
      <c r="R6071" s="106"/>
      <c r="S6071" s="106"/>
      <c r="T6071" s="106"/>
      <c r="U6071" s="106"/>
      <c r="V6071" s="106"/>
      <c r="W6071" s="19"/>
      <c r="X6071" s="2"/>
      <c r="Y6071" s="4"/>
      <c r="Z6071" s="106"/>
      <c r="AA6071" s="114"/>
      <c r="AB6071" s="112"/>
      <c r="AC6071" s="178"/>
      <c r="AD6071" s="11"/>
      <c r="AE6071" s="106"/>
      <c r="AF6071" s="106"/>
      <c r="AG6071" s="106"/>
      <c r="AH6071" s="115"/>
      <c r="AI6071" s="116"/>
      <c r="AO6071" s="26"/>
      <c r="AP6071" s="26"/>
    </row>
    <row r="6072" spans="1:42" ht="15" customHeight="1" x14ac:dyDescent="0.25">
      <c r="A6072" s="105"/>
      <c r="B6072" s="106"/>
      <c r="C6072" s="2"/>
      <c r="D6072" s="2"/>
      <c r="E6072" s="106"/>
      <c r="F6072" s="107"/>
      <c r="G6072" s="108"/>
      <c r="H6072" s="109"/>
      <c r="I6072" s="109"/>
      <c r="J6072" s="110"/>
      <c r="K6072" s="117"/>
      <c r="L6072" s="178"/>
      <c r="M6072" s="178"/>
      <c r="N6072" s="106"/>
      <c r="O6072" s="111"/>
      <c r="P6072" s="111"/>
      <c r="Q6072" s="106"/>
      <c r="R6072" s="106"/>
      <c r="S6072" s="106"/>
      <c r="T6072" s="106"/>
      <c r="U6072" s="106"/>
      <c r="V6072" s="106"/>
      <c r="W6072" s="19"/>
      <c r="X6072" s="2"/>
      <c r="Y6072" s="4"/>
      <c r="Z6072" s="106"/>
      <c r="AA6072" s="114"/>
      <c r="AB6072" s="112"/>
      <c r="AC6072" s="178"/>
      <c r="AD6072" s="11"/>
      <c r="AE6072" s="106"/>
      <c r="AF6072" s="106"/>
      <c r="AG6072" s="106"/>
      <c r="AH6072" s="115"/>
      <c r="AI6072" s="116"/>
      <c r="AO6072" s="26"/>
      <c r="AP6072" s="26"/>
    </row>
    <row r="6073" spans="1:42" ht="15" customHeight="1" x14ac:dyDescent="0.25">
      <c r="A6073" s="105"/>
      <c r="B6073" s="106"/>
      <c r="C6073" s="2"/>
      <c r="D6073" s="2"/>
      <c r="E6073" s="106"/>
      <c r="F6073" s="107"/>
      <c r="G6073" s="108"/>
      <c r="H6073" s="109"/>
      <c r="I6073" s="109"/>
      <c r="J6073" s="110"/>
      <c r="K6073" s="117"/>
      <c r="L6073" s="178"/>
      <c r="M6073" s="178"/>
      <c r="N6073" s="106"/>
      <c r="O6073" s="111"/>
      <c r="P6073" s="111"/>
      <c r="Q6073" s="106"/>
      <c r="R6073" s="106"/>
      <c r="S6073" s="106"/>
      <c r="T6073" s="106"/>
      <c r="U6073" s="106"/>
      <c r="V6073" s="106"/>
      <c r="W6073" s="19"/>
      <c r="X6073" s="2"/>
      <c r="Y6073" s="4"/>
      <c r="Z6073" s="106"/>
      <c r="AA6073" s="114"/>
      <c r="AB6073" s="112"/>
      <c r="AC6073" s="178"/>
      <c r="AD6073" s="11"/>
      <c r="AE6073" s="106"/>
      <c r="AF6073" s="106"/>
      <c r="AG6073" s="106"/>
      <c r="AH6073" s="115"/>
      <c r="AI6073" s="116"/>
      <c r="AO6073" s="26"/>
      <c r="AP6073" s="26"/>
    </row>
    <row r="6074" spans="1:42" ht="15" customHeight="1" x14ac:dyDescent="0.25">
      <c r="A6074" s="105"/>
      <c r="B6074" s="106"/>
      <c r="C6074" s="2"/>
      <c r="D6074" s="2"/>
      <c r="E6074" s="106"/>
      <c r="F6074" s="107"/>
      <c r="G6074" s="108"/>
      <c r="H6074" s="109"/>
      <c r="I6074" s="109"/>
      <c r="J6074" s="110"/>
      <c r="K6074" s="117"/>
      <c r="L6074" s="178"/>
      <c r="M6074" s="178"/>
      <c r="N6074" s="106"/>
      <c r="O6074" s="111"/>
      <c r="P6074" s="111"/>
      <c r="Q6074" s="106"/>
      <c r="R6074" s="106"/>
      <c r="S6074" s="106"/>
      <c r="T6074" s="106"/>
      <c r="U6074" s="106"/>
      <c r="V6074" s="106"/>
      <c r="W6074" s="19"/>
      <c r="X6074" s="2"/>
      <c r="Y6074" s="4"/>
      <c r="Z6074" s="106"/>
      <c r="AA6074" s="114"/>
      <c r="AB6074" s="112"/>
      <c r="AC6074" s="178"/>
      <c r="AD6074" s="11"/>
      <c r="AE6074" s="106"/>
      <c r="AF6074" s="106"/>
      <c r="AG6074" s="106"/>
      <c r="AH6074" s="115"/>
      <c r="AI6074" s="116"/>
      <c r="AO6074" s="26"/>
      <c r="AP6074" s="26"/>
    </row>
    <row r="6075" spans="1:42" ht="15" customHeight="1" x14ac:dyDescent="0.25">
      <c r="A6075" s="105"/>
      <c r="B6075" s="106"/>
      <c r="C6075" s="2"/>
      <c r="D6075" s="2"/>
      <c r="E6075" s="106"/>
      <c r="F6075" s="107"/>
      <c r="G6075" s="108"/>
      <c r="H6075" s="109"/>
      <c r="I6075" s="109"/>
      <c r="J6075" s="110"/>
      <c r="K6075" s="117"/>
      <c r="L6075" s="178"/>
      <c r="M6075" s="178"/>
      <c r="N6075" s="106"/>
      <c r="O6075" s="111"/>
      <c r="P6075" s="111"/>
      <c r="Q6075" s="106"/>
      <c r="R6075" s="106"/>
      <c r="S6075" s="106"/>
      <c r="T6075" s="106"/>
      <c r="U6075" s="106"/>
      <c r="V6075" s="106"/>
      <c r="W6075" s="19"/>
      <c r="X6075" s="2"/>
      <c r="Y6075" s="4"/>
      <c r="Z6075" s="106"/>
      <c r="AA6075" s="114"/>
      <c r="AB6075" s="112"/>
      <c r="AC6075" s="178"/>
      <c r="AD6075" s="11"/>
      <c r="AE6075" s="106"/>
      <c r="AF6075" s="106"/>
      <c r="AG6075" s="106"/>
      <c r="AH6075" s="115"/>
      <c r="AI6075" s="116"/>
      <c r="AO6075" s="26"/>
      <c r="AP6075" s="26"/>
    </row>
    <row r="6076" spans="1:42" ht="15" customHeight="1" x14ac:dyDescent="0.25">
      <c r="A6076" s="105"/>
      <c r="B6076" s="106"/>
      <c r="C6076" s="2"/>
      <c r="D6076" s="2"/>
      <c r="E6076" s="106"/>
      <c r="F6076" s="107"/>
      <c r="G6076" s="108"/>
      <c r="H6076" s="109"/>
      <c r="I6076" s="109"/>
      <c r="J6076" s="110"/>
      <c r="K6076" s="117"/>
      <c r="L6076" s="178"/>
      <c r="M6076" s="178"/>
      <c r="N6076" s="106"/>
      <c r="O6076" s="111"/>
      <c r="P6076" s="111"/>
      <c r="Q6076" s="106"/>
      <c r="R6076" s="106"/>
      <c r="S6076" s="106"/>
      <c r="T6076" s="106"/>
      <c r="U6076" s="106"/>
      <c r="V6076" s="106"/>
      <c r="W6076" s="19"/>
      <c r="X6076" s="2"/>
      <c r="Y6076" s="4"/>
      <c r="Z6076" s="106"/>
      <c r="AA6076" s="114"/>
      <c r="AB6076" s="112"/>
      <c r="AC6076" s="178"/>
      <c r="AD6076" s="11"/>
      <c r="AE6076" s="106"/>
      <c r="AF6076" s="106"/>
      <c r="AG6076" s="106"/>
      <c r="AH6076" s="115"/>
      <c r="AI6076" s="116"/>
      <c r="AO6076" s="26"/>
      <c r="AP6076" s="26"/>
    </row>
    <row r="6077" spans="1:42" ht="15" customHeight="1" x14ac:dyDescent="0.25">
      <c r="A6077" s="105"/>
      <c r="B6077" s="106"/>
      <c r="C6077" s="2"/>
      <c r="D6077" s="2"/>
      <c r="E6077" s="106"/>
      <c r="F6077" s="107"/>
      <c r="G6077" s="108"/>
      <c r="H6077" s="109"/>
      <c r="I6077" s="109"/>
      <c r="J6077" s="110"/>
      <c r="K6077" s="117"/>
      <c r="L6077" s="178"/>
      <c r="M6077" s="178"/>
      <c r="N6077" s="106"/>
      <c r="O6077" s="111"/>
      <c r="P6077" s="111"/>
      <c r="Q6077" s="106"/>
      <c r="R6077" s="106"/>
      <c r="S6077" s="106"/>
      <c r="T6077" s="106"/>
      <c r="U6077" s="106"/>
      <c r="V6077" s="106"/>
      <c r="W6077" s="19"/>
      <c r="X6077" s="2"/>
      <c r="Y6077" s="4"/>
      <c r="Z6077" s="106"/>
      <c r="AA6077" s="114"/>
      <c r="AB6077" s="112"/>
      <c r="AC6077" s="178"/>
      <c r="AD6077" s="11"/>
      <c r="AE6077" s="106"/>
      <c r="AF6077" s="106"/>
      <c r="AG6077" s="106"/>
      <c r="AH6077" s="115"/>
      <c r="AI6077" s="116"/>
      <c r="AO6077" s="26"/>
      <c r="AP6077" s="26"/>
    </row>
    <row r="6078" spans="1:42" ht="15" customHeight="1" x14ac:dyDescent="0.25">
      <c r="A6078" s="105"/>
      <c r="B6078" s="106"/>
      <c r="C6078" s="2"/>
      <c r="D6078" s="2"/>
      <c r="E6078" s="106"/>
      <c r="F6078" s="107"/>
      <c r="G6078" s="108"/>
      <c r="H6078" s="109"/>
      <c r="I6078" s="109"/>
      <c r="J6078" s="110"/>
      <c r="K6078" s="117"/>
      <c r="L6078" s="178"/>
      <c r="M6078" s="178"/>
      <c r="N6078" s="106"/>
      <c r="O6078" s="111"/>
      <c r="P6078" s="111"/>
      <c r="Q6078" s="106"/>
      <c r="R6078" s="106"/>
      <c r="S6078" s="106"/>
      <c r="T6078" s="106"/>
      <c r="U6078" s="106"/>
      <c r="V6078" s="106"/>
      <c r="W6078" s="19"/>
      <c r="X6078" s="2"/>
      <c r="Y6078" s="4"/>
      <c r="Z6078" s="106"/>
      <c r="AA6078" s="114"/>
      <c r="AB6078" s="112"/>
      <c r="AC6078" s="178"/>
      <c r="AD6078" s="11"/>
      <c r="AE6078" s="106"/>
      <c r="AF6078" s="106"/>
      <c r="AG6078" s="106"/>
      <c r="AH6078" s="115"/>
      <c r="AI6078" s="116"/>
      <c r="AO6078" s="26"/>
      <c r="AP6078" s="26"/>
    </row>
    <row r="6079" spans="1:42" ht="15" customHeight="1" x14ac:dyDescent="0.25">
      <c r="A6079" s="105"/>
      <c r="B6079" s="106"/>
      <c r="C6079" s="2"/>
      <c r="D6079" s="2"/>
      <c r="E6079" s="106"/>
      <c r="F6079" s="107"/>
      <c r="G6079" s="108"/>
      <c r="H6079" s="109"/>
      <c r="I6079" s="109"/>
      <c r="J6079" s="110"/>
      <c r="K6079" s="117"/>
      <c r="L6079" s="178"/>
      <c r="M6079" s="178"/>
      <c r="N6079" s="106"/>
      <c r="O6079" s="111"/>
      <c r="P6079" s="111"/>
      <c r="Q6079" s="106"/>
      <c r="R6079" s="106"/>
      <c r="S6079" s="106"/>
      <c r="T6079" s="106"/>
      <c r="U6079" s="106"/>
      <c r="V6079" s="106"/>
      <c r="W6079" s="19"/>
      <c r="X6079" s="2"/>
      <c r="Y6079" s="4"/>
      <c r="Z6079" s="106"/>
      <c r="AA6079" s="114"/>
      <c r="AB6079" s="112"/>
      <c r="AC6079" s="178"/>
      <c r="AD6079" s="11"/>
      <c r="AE6079" s="106"/>
      <c r="AF6079" s="106"/>
      <c r="AG6079" s="106"/>
      <c r="AH6079" s="115"/>
      <c r="AI6079" s="116"/>
      <c r="AO6079" s="26"/>
      <c r="AP6079" s="26"/>
    </row>
    <row r="6080" spans="1:42" ht="15" customHeight="1" x14ac:dyDescent="0.25">
      <c r="A6080" s="105"/>
      <c r="B6080" s="106"/>
      <c r="C6080" s="2"/>
      <c r="D6080" s="2"/>
      <c r="E6080" s="106"/>
      <c r="F6080" s="107"/>
      <c r="G6080" s="108"/>
      <c r="H6080" s="109"/>
      <c r="I6080" s="109"/>
      <c r="J6080" s="110"/>
      <c r="K6080" s="117"/>
      <c r="L6080" s="178"/>
      <c r="M6080" s="178"/>
      <c r="N6080" s="106"/>
      <c r="O6080" s="111"/>
      <c r="P6080" s="111"/>
      <c r="Q6080" s="106"/>
      <c r="R6080" s="106"/>
      <c r="S6080" s="106"/>
      <c r="T6080" s="106"/>
      <c r="U6080" s="106"/>
      <c r="V6080" s="106"/>
      <c r="W6080" s="19"/>
      <c r="X6080" s="2"/>
      <c r="Y6080" s="4"/>
      <c r="Z6080" s="106"/>
      <c r="AA6080" s="114"/>
      <c r="AB6080" s="112"/>
      <c r="AC6080" s="178"/>
      <c r="AD6080" s="11"/>
      <c r="AE6080" s="106"/>
      <c r="AF6080" s="106"/>
      <c r="AG6080" s="106"/>
      <c r="AH6080" s="115"/>
      <c r="AI6080" s="116"/>
      <c r="AO6080" s="26"/>
      <c r="AP6080" s="26"/>
    </row>
    <row r="6081" spans="1:42" ht="15" customHeight="1" x14ac:dyDescent="0.25">
      <c r="A6081" s="105"/>
      <c r="B6081" s="106"/>
      <c r="C6081" s="2"/>
      <c r="D6081" s="2"/>
      <c r="E6081" s="106"/>
      <c r="F6081" s="107"/>
      <c r="G6081" s="108"/>
      <c r="H6081" s="109"/>
      <c r="I6081" s="109"/>
      <c r="J6081" s="110"/>
      <c r="K6081" s="117"/>
      <c r="L6081" s="178"/>
      <c r="M6081" s="178"/>
      <c r="N6081" s="106"/>
      <c r="O6081" s="111"/>
      <c r="P6081" s="111"/>
      <c r="Q6081" s="106"/>
      <c r="R6081" s="106"/>
      <c r="S6081" s="106"/>
      <c r="T6081" s="106"/>
      <c r="U6081" s="106"/>
      <c r="V6081" s="106"/>
      <c r="W6081" s="19"/>
      <c r="X6081" s="2"/>
      <c r="Y6081" s="4"/>
      <c r="Z6081" s="106"/>
      <c r="AA6081" s="114"/>
      <c r="AB6081" s="112"/>
      <c r="AC6081" s="178"/>
      <c r="AD6081" s="11"/>
      <c r="AE6081" s="106"/>
      <c r="AF6081" s="106"/>
      <c r="AG6081" s="106"/>
      <c r="AH6081" s="115"/>
      <c r="AI6081" s="116"/>
      <c r="AO6081" s="26"/>
      <c r="AP6081" s="26"/>
    </row>
    <row r="6082" spans="1:42" ht="15" customHeight="1" x14ac:dyDescent="0.25">
      <c r="A6082" s="105"/>
      <c r="B6082" s="106"/>
      <c r="C6082" s="2"/>
      <c r="D6082" s="2"/>
      <c r="E6082" s="106"/>
      <c r="F6082" s="107"/>
      <c r="G6082" s="108"/>
      <c r="H6082" s="109"/>
      <c r="I6082" s="109"/>
      <c r="J6082" s="110"/>
      <c r="K6082" s="117"/>
      <c r="L6082" s="178"/>
      <c r="M6082" s="178"/>
      <c r="N6082" s="106"/>
      <c r="O6082" s="111"/>
      <c r="P6082" s="111"/>
      <c r="Q6082" s="106"/>
      <c r="R6082" s="106"/>
      <c r="S6082" s="106"/>
      <c r="T6082" s="106"/>
      <c r="U6082" s="106"/>
      <c r="V6082" s="106"/>
      <c r="W6082" s="19"/>
      <c r="X6082" s="2"/>
      <c r="Y6082" s="4"/>
      <c r="Z6082" s="106"/>
      <c r="AA6082" s="114"/>
      <c r="AB6082" s="112"/>
      <c r="AC6082" s="178"/>
      <c r="AD6082" s="11"/>
      <c r="AE6082" s="106"/>
      <c r="AF6082" s="106"/>
      <c r="AG6082" s="106"/>
      <c r="AH6082" s="115"/>
      <c r="AI6082" s="116"/>
      <c r="AO6082" s="26"/>
      <c r="AP6082" s="26"/>
    </row>
    <row r="6083" spans="1:42" ht="15" customHeight="1" x14ac:dyDescent="0.25">
      <c r="A6083" s="105"/>
      <c r="B6083" s="106"/>
      <c r="C6083" s="2"/>
      <c r="D6083" s="2"/>
      <c r="E6083" s="106"/>
      <c r="F6083" s="107"/>
      <c r="G6083" s="108"/>
      <c r="H6083" s="109"/>
      <c r="I6083" s="109"/>
      <c r="J6083" s="110"/>
      <c r="K6083" s="117"/>
      <c r="L6083" s="178"/>
      <c r="M6083" s="178"/>
      <c r="N6083" s="106"/>
      <c r="O6083" s="111"/>
      <c r="P6083" s="111"/>
      <c r="Q6083" s="106"/>
      <c r="R6083" s="106"/>
      <c r="S6083" s="106"/>
      <c r="T6083" s="106"/>
      <c r="U6083" s="106"/>
      <c r="V6083" s="106"/>
      <c r="W6083" s="19"/>
      <c r="X6083" s="2"/>
      <c r="Y6083" s="4"/>
      <c r="Z6083" s="106"/>
      <c r="AA6083" s="114"/>
      <c r="AB6083" s="112"/>
      <c r="AC6083" s="178"/>
      <c r="AD6083" s="11"/>
      <c r="AE6083" s="106"/>
      <c r="AF6083" s="106"/>
      <c r="AG6083" s="106"/>
      <c r="AH6083" s="115"/>
      <c r="AI6083" s="116"/>
      <c r="AO6083" s="26"/>
      <c r="AP6083" s="26"/>
    </row>
    <row r="6084" spans="1:42" ht="15" customHeight="1" x14ac:dyDescent="0.25">
      <c r="A6084" s="105"/>
      <c r="B6084" s="106"/>
      <c r="C6084" s="2"/>
      <c r="D6084" s="2"/>
      <c r="E6084" s="106"/>
      <c r="F6084" s="107"/>
      <c r="G6084" s="108"/>
      <c r="H6084" s="109"/>
      <c r="I6084" s="109"/>
      <c r="J6084" s="110"/>
      <c r="K6084" s="117"/>
      <c r="L6084" s="178"/>
      <c r="M6084" s="178"/>
      <c r="N6084" s="106"/>
      <c r="O6084" s="111"/>
      <c r="P6084" s="111"/>
      <c r="Q6084" s="106"/>
      <c r="R6084" s="106"/>
      <c r="S6084" s="106"/>
      <c r="T6084" s="106"/>
      <c r="U6084" s="106"/>
      <c r="V6084" s="106"/>
      <c r="W6084" s="19"/>
      <c r="X6084" s="2"/>
      <c r="Y6084" s="4"/>
      <c r="Z6084" s="106"/>
      <c r="AA6084" s="114"/>
      <c r="AB6084" s="112"/>
      <c r="AC6084" s="178"/>
      <c r="AD6084" s="11"/>
      <c r="AE6084" s="106"/>
      <c r="AF6084" s="106"/>
      <c r="AG6084" s="106"/>
      <c r="AH6084" s="115"/>
      <c r="AI6084" s="116"/>
      <c r="AO6084" s="26"/>
      <c r="AP6084" s="26"/>
    </row>
    <row r="6085" spans="1:42" ht="15" customHeight="1" x14ac:dyDescent="0.25">
      <c r="A6085" s="105"/>
      <c r="B6085" s="106"/>
      <c r="C6085" s="2"/>
      <c r="D6085" s="2"/>
      <c r="E6085" s="106"/>
      <c r="F6085" s="107"/>
      <c r="G6085" s="108"/>
      <c r="H6085" s="109"/>
      <c r="I6085" s="109"/>
      <c r="J6085" s="110"/>
      <c r="K6085" s="117"/>
      <c r="L6085" s="178"/>
      <c r="M6085" s="178"/>
      <c r="N6085" s="106"/>
      <c r="O6085" s="111"/>
      <c r="P6085" s="111"/>
      <c r="Q6085" s="106"/>
      <c r="R6085" s="106"/>
      <c r="S6085" s="106"/>
      <c r="T6085" s="106"/>
      <c r="U6085" s="106"/>
      <c r="V6085" s="106"/>
      <c r="W6085" s="19"/>
      <c r="X6085" s="2"/>
      <c r="Y6085" s="4"/>
      <c r="Z6085" s="106"/>
      <c r="AA6085" s="114"/>
      <c r="AB6085" s="112"/>
      <c r="AC6085" s="178"/>
      <c r="AD6085" s="11"/>
      <c r="AE6085" s="106"/>
      <c r="AF6085" s="106"/>
      <c r="AG6085" s="106"/>
      <c r="AH6085" s="115"/>
      <c r="AI6085" s="116"/>
      <c r="AO6085" s="26"/>
      <c r="AP6085" s="26"/>
    </row>
    <row r="6086" spans="1:42" ht="15" customHeight="1" x14ac:dyDescent="0.25">
      <c r="A6086" s="105"/>
      <c r="B6086" s="106"/>
      <c r="C6086" s="2"/>
      <c r="D6086" s="2"/>
      <c r="E6086" s="106"/>
      <c r="F6086" s="107"/>
      <c r="G6086" s="108"/>
      <c r="H6086" s="109"/>
      <c r="I6086" s="109"/>
      <c r="J6086" s="110"/>
      <c r="K6086" s="117"/>
      <c r="L6086" s="178"/>
      <c r="M6086" s="178"/>
      <c r="N6086" s="106"/>
      <c r="O6086" s="111"/>
      <c r="P6086" s="111"/>
      <c r="Q6086" s="106"/>
      <c r="R6086" s="106"/>
      <c r="S6086" s="106"/>
      <c r="T6086" s="106"/>
      <c r="U6086" s="106"/>
      <c r="V6086" s="106"/>
      <c r="W6086" s="19"/>
      <c r="X6086" s="2"/>
      <c r="Y6086" s="4"/>
      <c r="Z6086" s="106"/>
      <c r="AA6086" s="114"/>
      <c r="AB6086" s="112"/>
      <c r="AC6086" s="178"/>
      <c r="AD6086" s="11"/>
      <c r="AE6086" s="106"/>
      <c r="AF6086" s="106"/>
      <c r="AG6086" s="106"/>
      <c r="AH6086" s="115"/>
      <c r="AI6086" s="116"/>
      <c r="AO6086" s="26"/>
      <c r="AP6086" s="26"/>
    </row>
    <row r="6087" spans="1:42" ht="15" customHeight="1" x14ac:dyDescent="0.25">
      <c r="A6087" s="105"/>
      <c r="B6087" s="106"/>
      <c r="C6087" s="2"/>
      <c r="D6087" s="2"/>
      <c r="E6087" s="106"/>
      <c r="F6087" s="107"/>
      <c r="G6087" s="108"/>
      <c r="H6087" s="109"/>
      <c r="I6087" s="109"/>
      <c r="J6087" s="110"/>
      <c r="K6087" s="117"/>
      <c r="L6087" s="178"/>
      <c r="M6087" s="178"/>
      <c r="N6087" s="106"/>
      <c r="O6087" s="111"/>
      <c r="P6087" s="111"/>
      <c r="Q6087" s="106"/>
      <c r="R6087" s="106"/>
      <c r="S6087" s="106"/>
      <c r="T6087" s="106"/>
      <c r="U6087" s="106"/>
      <c r="V6087" s="106"/>
      <c r="W6087" s="19"/>
      <c r="X6087" s="2"/>
      <c r="Y6087" s="4"/>
      <c r="Z6087" s="106"/>
      <c r="AA6087" s="114"/>
      <c r="AB6087" s="112"/>
      <c r="AC6087" s="178"/>
      <c r="AD6087" s="11"/>
      <c r="AE6087" s="106"/>
      <c r="AF6087" s="106"/>
      <c r="AG6087" s="106"/>
      <c r="AH6087" s="115"/>
      <c r="AI6087" s="116"/>
      <c r="AO6087" s="26"/>
      <c r="AP6087" s="26"/>
    </row>
    <row r="6088" spans="1:42" ht="15" customHeight="1" x14ac:dyDescent="0.25">
      <c r="A6088" s="105"/>
      <c r="B6088" s="106"/>
      <c r="C6088" s="2"/>
      <c r="D6088" s="2"/>
      <c r="E6088" s="106"/>
      <c r="F6088" s="107"/>
      <c r="G6088" s="108"/>
      <c r="H6088" s="109"/>
      <c r="I6088" s="109"/>
      <c r="J6088" s="110"/>
      <c r="K6088" s="117"/>
      <c r="L6088" s="178"/>
      <c r="M6088" s="178"/>
      <c r="N6088" s="106"/>
      <c r="O6088" s="111"/>
      <c r="P6088" s="111"/>
      <c r="Q6088" s="106"/>
      <c r="R6088" s="106"/>
      <c r="S6088" s="106"/>
      <c r="T6088" s="106"/>
      <c r="U6088" s="106"/>
      <c r="V6088" s="106"/>
      <c r="W6088" s="19"/>
      <c r="X6088" s="2"/>
      <c r="Y6088" s="4"/>
      <c r="Z6088" s="106"/>
      <c r="AA6088" s="114"/>
      <c r="AB6088" s="112"/>
      <c r="AC6088" s="178"/>
      <c r="AD6088" s="11"/>
      <c r="AE6088" s="106"/>
      <c r="AF6088" s="106"/>
      <c r="AG6088" s="106"/>
      <c r="AH6088" s="115"/>
      <c r="AI6088" s="116"/>
      <c r="AO6088" s="26"/>
      <c r="AP6088" s="26"/>
    </row>
    <row r="6089" spans="1:42" ht="15" customHeight="1" x14ac:dyDescent="0.25">
      <c r="A6089" s="105"/>
      <c r="B6089" s="106"/>
      <c r="C6089" s="2"/>
      <c r="D6089" s="2"/>
      <c r="E6089" s="106"/>
      <c r="F6089" s="107"/>
      <c r="G6089" s="108"/>
      <c r="H6089" s="109"/>
      <c r="I6089" s="109"/>
      <c r="J6089" s="110"/>
      <c r="K6089" s="117"/>
      <c r="L6089" s="178"/>
      <c r="M6089" s="178"/>
      <c r="N6089" s="106"/>
      <c r="O6089" s="111"/>
      <c r="P6089" s="111"/>
      <c r="Q6089" s="106"/>
      <c r="R6089" s="106"/>
      <c r="S6089" s="106"/>
      <c r="T6089" s="106"/>
      <c r="U6089" s="106"/>
      <c r="V6089" s="106"/>
      <c r="W6089" s="19"/>
      <c r="X6089" s="2"/>
      <c r="Y6089" s="4"/>
      <c r="Z6089" s="106"/>
      <c r="AA6089" s="114"/>
      <c r="AB6089" s="112"/>
      <c r="AC6089" s="178"/>
      <c r="AD6089" s="11"/>
      <c r="AE6089" s="106"/>
      <c r="AF6089" s="106"/>
      <c r="AG6089" s="106"/>
      <c r="AH6089" s="115"/>
      <c r="AI6089" s="116"/>
      <c r="AO6089" s="26"/>
      <c r="AP6089" s="26"/>
    </row>
    <row r="6090" spans="1:42" ht="15" customHeight="1" x14ac:dyDescent="0.25">
      <c r="A6090" s="105"/>
      <c r="B6090" s="106"/>
      <c r="C6090" s="2"/>
      <c r="D6090" s="2"/>
      <c r="E6090" s="106"/>
      <c r="F6090" s="107"/>
      <c r="G6090" s="108"/>
      <c r="H6090" s="109"/>
      <c r="I6090" s="109"/>
      <c r="J6090" s="110"/>
      <c r="K6090" s="117"/>
      <c r="L6090" s="178"/>
      <c r="M6090" s="178"/>
      <c r="N6090" s="106"/>
      <c r="O6090" s="111"/>
      <c r="P6090" s="111"/>
      <c r="Q6090" s="106"/>
      <c r="R6090" s="106"/>
      <c r="S6090" s="106"/>
      <c r="T6090" s="106"/>
      <c r="U6090" s="106"/>
      <c r="V6090" s="106"/>
      <c r="W6090" s="19"/>
      <c r="X6090" s="2"/>
      <c r="Y6090" s="4"/>
      <c r="Z6090" s="106"/>
      <c r="AA6090" s="114"/>
      <c r="AB6090" s="112"/>
      <c r="AC6090" s="178"/>
      <c r="AD6090" s="11"/>
      <c r="AE6090" s="106"/>
      <c r="AF6090" s="106"/>
      <c r="AG6090" s="106"/>
      <c r="AH6090" s="115"/>
      <c r="AI6090" s="116"/>
      <c r="AO6090" s="26"/>
      <c r="AP6090" s="26"/>
    </row>
    <row r="6091" spans="1:42" ht="15" customHeight="1" x14ac:dyDescent="0.25">
      <c r="A6091" s="105"/>
      <c r="B6091" s="106"/>
      <c r="C6091" s="2"/>
      <c r="D6091" s="2"/>
      <c r="E6091" s="106"/>
      <c r="F6091" s="107"/>
      <c r="G6091" s="108"/>
      <c r="H6091" s="109"/>
      <c r="I6091" s="109"/>
      <c r="J6091" s="110"/>
      <c r="K6091" s="117"/>
      <c r="L6091" s="178"/>
      <c r="M6091" s="178"/>
      <c r="N6091" s="106"/>
      <c r="O6091" s="111"/>
      <c r="P6091" s="111"/>
      <c r="Q6091" s="106"/>
      <c r="R6091" s="106"/>
      <c r="S6091" s="106"/>
      <c r="T6091" s="106"/>
      <c r="U6091" s="106"/>
      <c r="V6091" s="106"/>
      <c r="W6091" s="19"/>
      <c r="X6091" s="2"/>
      <c r="Y6091" s="4"/>
      <c r="Z6091" s="106"/>
      <c r="AA6091" s="114"/>
      <c r="AB6091" s="112"/>
      <c r="AC6091" s="178"/>
      <c r="AD6091" s="11"/>
      <c r="AE6091" s="106"/>
      <c r="AF6091" s="106"/>
      <c r="AG6091" s="106"/>
      <c r="AH6091" s="115"/>
      <c r="AI6091" s="116"/>
      <c r="AO6091" s="26"/>
      <c r="AP6091" s="26"/>
    </row>
    <row r="6092" spans="1:42" ht="15" customHeight="1" x14ac:dyDescent="0.25">
      <c r="A6092" s="105"/>
      <c r="B6092" s="106"/>
      <c r="C6092" s="2"/>
      <c r="D6092" s="2"/>
      <c r="E6092" s="106"/>
      <c r="F6092" s="107"/>
      <c r="G6092" s="108"/>
      <c r="H6092" s="109"/>
      <c r="I6092" s="109"/>
      <c r="J6092" s="110"/>
      <c r="K6092" s="117"/>
      <c r="L6092" s="178"/>
      <c r="M6092" s="178"/>
      <c r="N6092" s="106"/>
      <c r="O6092" s="111"/>
      <c r="P6092" s="111"/>
      <c r="Q6092" s="106"/>
      <c r="R6092" s="106"/>
      <c r="S6092" s="106"/>
      <c r="T6092" s="106"/>
      <c r="U6092" s="106"/>
      <c r="V6092" s="106"/>
      <c r="W6092" s="19"/>
      <c r="X6092" s="2"/>
      <c r="Y6092" s="4"/>
      <c r="Z6092" s="106"/>
      <c r="AA6092" s="114"/>
      <c r="AB6092" s="112"/>
      <c r="AC6092" s="178"/>
      <c r="AD6092" s="11"/>
      <c r="AE6092" s="106"/>
      <c r="AF6092" s="106"/>
      <c r="AG6092" s="106"/>
      <c r="AH6092" s="115"/>
      <c r="AI6092" s="116"/>
      <c r="AO6092" s="26"/>
      <c r="AP6092" s="26"/>
    </row>
    <row r="6093" spans="1:42" ht="15" customHeight="1" x14ac:dyDescent="0.25">
      <c r="A6093" s="105"/>
      <c r="B6093" s="106"/>
      <c r="C6093" s="2"/>
      <c r="D6093" s="2"/>
      <c r="E6093" s="106"/>
      <c r="F6093" s="107"/>
      <c r="G6093" s="108"/>
      <c r="H6093" s="109"/>
      <c r="I6093" s="109"/>
      <c r="J6093" s="110"/>
      <c r="K6093" s="117"/>
      <c r="L6093" s="178"/>
      <c r="M6093" s="178"/>
      <c r="N6093" s="106"/>
      <c r="O6093" s="111"/>
      <c r="P6093" s="111"/>
      <c r="Q6093" s="106"/>
      <c r="R6093" s="106"/>
      <c r="S6093" s="106"/>
      <c r="T6093" s="106"/>
      <c r="U6093" s="106"/>
      <c r="V6093" s="106"/>
      <c r="W6093" s="19"/>
      <c r="X6093" s="2"/>
      <c r="Y6093" s="4"/>
      <c r="Z6093" s="106"/>
      <c r="AA6093" s="114"/>
      <c r="AB6093" s="112"/>
      <c r="AC6093" s="178"/>
      <c r="AD6093" s="11"/>
      <c r="AE6093" s="106"/>
      <c r="AF6093" s="106"/>
      <c r="AG6093" s="106"/>
      <c r="AH6093" s="115"/>
      <c r="AI6093" s="116"/>
      <c r="AO6093" s="26"/>
      <c r="AP6093" s="26"/>
    </row>
    <row r="6094" spans="1:42" ht="15" customHeight="1" x14ac:dyDescent="0.25">
      <c r="A6094" s="105"/>
      <c r="B6094" s="106"/>
      <c r="C6094" s="2"/>
      <c r="D6094" s="2"/>
      <c r="E6094" s="106"/>
      <c r="F6094" s="107"/>
      <c r="G6094" s="108"/>
      <c r="H6094" s="109"/>
      <c r="I6094" s="109"/>
      <c r="J6094" s="110"/>
      <c r="K6094" s="117"/>
      <c r="L6094" s="178"/>
      <c r="M6094" s="178"/>
      <c r="N6094" s="106"/>
      <c r="O6094" s="111"/>
      <c r="P6094" s="111"/>
      <c r="Q6094" s="106"/>
      <c r="R6094" s="106"/>
      <c r="S6094" s="106"/>
      <c r="T6094" s="106"/>
      <c r="U6094" s="106"/>
      <c r="V6094" s="106"/>
      <c r="W6094" s="19"/>
      <c r="X6094" s="2"/>
      <c r="Y6094" s="4"/>
      <c r="Z6094" s="106"/>
      <c r="AA6094" s="114"/>
      <c r="AB6094" s="112"/>
      <c r="AC6094" s="178"/>
      <c r="AD6094" s="11"/>
      <c r="AE6094" s="106"/>
      <c r="AF6094" s="106"/>
      <c r="AG6094" s="106"/>
      <c r="AH6094" s="115"/>
      <c r="AI6094" s="116"/>
      <c r="AO6094" s="26"/>
      <c r="AP6094" s="26"/>
    </row>
    <row r="6095" spans="1:42" ht="15" customHeight="1" x14ac:dyDescent="0.25">
      <c r="A6095" s="105"/>
      <c r="B6095" s="106"/>
      <c r="C6095" s="2"/>
      <c r="D6095" s="2"/>
      <c r="E6095" s="106"/>
      <c r="F6095" s="107"/>
      <c r="G6095" s="108"/>
      <c r="H6095" s="109"/>
      <c r="I6095" s="109"/>
      <c r="J6095" s="110"/>
      <c r="K6095" s="117"/>
      <c r="L6095" s="178"/>
      <c r="M6095" s="178"/>
      <c r="N6095" s="106"/>
      <c r="O6095" s="111"/>
      <c r="P6095" s="111"/>
      <c r="Q6095" s="106"/>
      <c r="R6095" s="106"/>
      <c r="S6095" s="106"/>
      <c r="T6095" s="106"/>
      <c r="U6095" s="106"/>
      <c r="V6095" s="106"/>
      <c r="W6095" s="19"/>
      <c r="X6095" s="2"/>
      <c r="Y6095" s="4"/>
      <c r="Z6095" s="106"/>
      <c r="AA6095" s="114"/>
      <c r="AB6095" s="112"/>
      <c r="AC6095" s="178"/>
      <c r="AD6095" s="11"/>
      <c r="AE6095" s="106"/>
      <c r="AF6095" s="106"/>
      <c r="AG6095" s="106"/>
      <c r="AH6095" s="115"/>
      <c r="AI6095" s="116"/>
      <c r="AO6095" s="26"/>
      <c r="AP6095" s="26"/>
    </row>
    <row r="6096" spans="1:42" ht="15" customHeight="1" x14ac:dyDescent="0.25">
      <c r="A6096" s="105"/>
      <c r="B6096" s="106"/>
      <c r="C6096" s="2"/>
      <c r="D6096" s="2"/>
      <c r="E6096" s="106"/>
      <c r="F6096" s="107"/>
      <c r="G6096" s="108"/>
      <c r="H6096" s="109"/>
      <c r="I6096" s="109"/>
      <c r="J6096" s="110"/>
      <c r="K6096" s="117"/>
      <c r="L6096" s="178"/>
      <c r="M6096" s="178"/>
      <c r="N6096" s="106"/>
      <c r="O6096" s="111"/>
      <c r="P6096" s="111"/>
      <c r="Q6096" s="106"/>
      <c r="R6096" s="106"/>
      <c r="S6096" s="106"/>
      <c r="T6096" s="106"/>
      <c r="U6096" s="106"/>
      <c r="V6096" s="106"/>
      <c r="W6096" s="19"/>
      <c r="X6096" s="2"/>
      <c r="Y6096" s="4"/>
      <c r="Z6096" s="106"/>
      <c r="AA6096" s="114"/>
      <c r="AB6096" s="112"/>
      <c r="AC6096" s="178"/>
      <c r="AD6096" s="11"/>
      <c r="AE6096" s="106"/>
      <c r="AF6096" s="106"/>
      <c r="AG6096" s="106"/>
      <c r="AH6096" s="115"/>
      <c r="AI6096" s="116"/>
      <c r="AO6096" s="26"/>
      <c r="AP6096" s="26"/>
    </row>
    <row r="6097" spans="1:42" ht="15" customHeight="1" x14ac:dyDescent="0.25">
      <c r="A6097" s="105"/>
      <c r="B6097" s="106"/>
      <c r="C6097" s="2"/>
      <c r="D6097" s="2"/>
      <c r="E6097" s="106"/>
      <c r="F6097" s="107"/>
      <c r="G6097" s="108"/>
      <c r="H6097" s="109"/>
      <c r="I6097" s="109"/>
      <c r="J6097" s="110"/>
      <c r="K6097" s="117"/>
      <c r="L6097" s="178"/>
      <c r="M6097" s="178"/>
      <c r="N6097" s="106"/>
      <c r="O6097" s="111"/>
      <c r="P6097" s="111"/>
      <c r="Q6097" s="106"/>
      <c r="R6097" s="106"/>
      <c r="S6097" s="106"/>
      <c r="T6097" s="106"/>
      <c r="U6097" s="106"/>
      <c r="V6097" s="106"/>
      <c r="W6097" s="19"/>
      <c r="X6097" s="2"/>
      <c r="Y6097" s="4"/>
      <c r="Z6097" s="106"/>
      <c r="AA6097" s="114"/>
      <c r="AB6097" s="112"/>
      <c r="AC6097" s="178"/>
      <c r="AD6097" s="11"/>
      <c r="AE6097" s="106"/>
      <c r="AF6097" s="106"/>
      <c r="AG6097" s="106"/>
      <c r="AH6097" s="115"/>
      <c r="AI6097" s="116"/>
      <c r="AO6097" s="26"/>
      <c r="AP6097" s="26"/>
    </row>
    <row r="6098" spans="1:42" ht="15" customHeight="1" x14ac:dyDescent="0.25">
      <c r="A6098" s="105"/>
      <c r="B6098" s="106"/>
      <c r="C6098" s="2"/>
      <c r="D6098" s="2"/>
      <c r="E6098" s="106"/>
      <c r="F6098" s="107"/>
      <c r="G6098" s="108"/>
      <c r="H6098" s="109"/>
      <c r="I6098" s="109"/>
      <c r="J6098" s="110"/>
      <c r="K6098" s="117"/>
      <c r="L6098" s="178"/>
      <c r="M6098" s="178"/>
      <c r="N6098" s="106"/>
      <c r="O6098" s="111"/>
      <c r="P6098" s="111"/>
      <c r="Q6098" s="106"/>
      <c r="R6098" s="106"/>
      <c r="S6098" s="106"/>
      <c r="T6098" s="106"/>
      <c r="U6098" s="106"/>
      <c r="V6098" s="106"/>
      <c r="W6098" s="19"/>
      <c r="X6098" s="2"/>
      <c r="Y6098" s="4"/>
      <c r="Z6098" s="106"/>
      <c r="AA6098" s="114"/>
      <c r="AB6098" s="112"/>
      <c r="AC6098" s="178"/>
      <c r="AD6098" s="11"/>
      <c r="AE6098" s="106"/>
      <c r="AF6098" s="106"/>
      <c r="AG6098" s="106"/>
      <c r="AH6098" s="115"/>
      <c r="AI6098" s="116"/>
      <c r="AO6098" s="26"/>
      <c r="AP6098" s="26"/>
    </row>
    <row r="6099" spans="1:42" ht="15" customHeight="1" x14ac:dyDescent="0.25">
      <c r="A6099" s="105"/>
      <c r="B6099" s="106"/>
      <c r="C6099" s="2"/>
      <c r="D6099" s="2"/>
      <c r="E6099" s="106"/>
      <c r="F6099" s="107"/>
      <c r="G6099" s="108"/>
      <c r="H6099" s="109"/>
      <c r="I6099" s="109"/>
      <c r="J6099" s="110"/>
      <c r="K6099" s="117"/>
      <c r="L6099" s="178"/>
      <c r="M6099" s="178"/>
      <c r="N6099" s="106"/>
      <c r="O6099" s="111"/>
      <c r="P6099" s="111"/>
      <c r="Q6099" s="106"/>
      <c r="R6099" s="106"/>
      <c r="S6099" s="106"/>
      <c r="T6099" s="106"/>
      <c r="U6099" s="106"/>
      <c r="V6099" s="106"/>
      <c r="W6099" s="19"/>
      <c r="X6099" s="2"/>
      <c r="Y6099" s="4"/>
      <c r="Z6099" s="106"/>
      <c r="AA6099" s="114"/>
      <c r="AB6099" s="112"/>
      <c r="AC6099" s="178"/>
      <c r="AD6099" s="11"/>
      <c r="AE6099" s="106"/>
      <c r="AF6099" s="106"/>
      <c r="AG6099" s="106"/>
      <c r="AH6099" s="115"/>
      <c r="AI6099" s="116"/>
      <c r="AO6099" s="26"/>
      <c r="AP6099" s="26"/>
    </row>
    <row r="6100" spans="1:42" ht="15" customHeight="1" x14ac:dyDescent="0.25">
      <c r="A6100" s="105"/>
      <c r="B6100" s="106"/>
      <c r="C6100" s="2"/>
      <c r="D6100" s="2"/>
      <c r="E6100" s="106"/>
      <c r="F6100" s="107"/>
      <c r="G6100" s="108"/>
      <c r="H6100" s="109"/>
      <c r="I6100" s="109"/>
      <c r="J6100" s="110"/>
      <c r="K6100" s="117"/>
      <c r="L6100" s="178"/>
      <c r="M6100" s="178"/>
      <c r="N6100" s="106"/>
      <c r="O6100" s="111"/>
      <c r="P6100" s="111"/>
      <c r="Q6100" s="106"/>
      <c r="R6100" s="106"/>
      <c r="S6100" s="106"/>
      <c r="T6100" s="106"/>
      <c r="U6100" s="106"/>
      <c r="V6100" s="106"/>
      <c r="W6100" s="19"/>
      <c r="X6100" s="2"/>
      <c r="Y6100" s="4"/>
      <c r="Z6100" s="106"/>
      <c r="AA6100" s="114"/>
      <c r="AB6100" s="112"/>
      <c r="AC6100" s="178"/>
      <c r="AD6100" s="11"/>
      <c r="AE6100" s="106"/>
      <c r="AF6100" s="106"/>
      <c r="AG6100" s="106"/>
      <c r="AH6100" s="115"/>
      <c r="AI6100" s="116"/>
      <c r="AO6100" s="26"/>
      <c r="AP6100" s="26"/>
    </row>
    <row r="6101" spans="1:42" ht="15" customHeight="1" x14ac:dyDescent="0.25">
      <c r="A6101" s="105"/>
      <c r="B6101" s="106"/>
      <c r="C6101" s="2"/>
      <c r="D6101" s="2"/>
      <c r="E6101" s="106"/>
      <c r="F6101" s="107"/>
      <c r="G6101" s="108"/>
      <c r="H6101" s="109"/>
      <c r="I6101" s="109"/>
      <c r="J6101" s="110"/>
      <c r="K6101" s="117"/>
      <c r="L6101" s="178"/>
      <c r="M6101" s="178"/>
      <c r="N6101" s="106"/>
      <c r="O6101" s="111"/>
      <c r="P6101" s="111"/>
      <c r="Q6101" s="106"/>
      <c r="R6101" s="106"/>
      <c r="S6101" s="106"/>
      <c r="T6101" s="106"/>
      <c r="U6101" s="106"/>
      <c r="V6101" s="106"/>
      <c r="W6101" s="19"/>
      <c r="X6101" s="2"/>
      <c r="Y6101" s="4"/>
      <c r="Z6101" s="106"/>
      <c r="AA6101" s="114"/>
      <c r="AB6101" s="112"/>
      <c r="AC6101" s="178"/>
      <c r="AD6101" s="11"/>
      <c r="AE6101" s="106"/>
      <c r="AF6101" s="106"/>
      <c r="AG6101" s="106"/>
      <c r="AH6101" s="115"/>
      <c r="AI6101" s="116"/>
      <c r="AO6101" s="26"/>
      <c r="AP6101" s="26"/>
    </row>
    <row r="6102" spans="1:42" ht="15" customHeight="1" x14ac:dyDescent="0.25">
      <c r="A6102" s="105"/>
      <c r="B6102" s="106"/>
      <c r="C6102" s="2"/>
      <c r="D6102" s="2"/>
      <c r="E6102" s="106"/>
      <c r="F6102" s="107"/>
      <c r="G6102" s="108"/>
      <c r="H6102" s="109"/>
      <c r="I6102" s="109"/>
      <c r="J6102" s="110"/>
      <c r="K6102" s="117"/>
      <c r="L6102" s="178"/>
      <c r="M6102" s="178"/>
      <c r="N6102" s="106"/>
      <c r="O6102" s="111"/>
      <c r="P6102" s="111"/>
      <c r="Q6102" s="106"/>
      <c r="R6102" s="106"/>
      <c r="S6102" s="106"/>
      <c r="T6102" s="106"/>
      <c r="U6102" s="106"/>
      <c r="V6102" s="106"/>
      <c r="W6102" s="19"/>
      <c r="X6102" s="2"/>
      <c r="Y6102" s="4"/>
      <c r="Z6102" s="106"/>
      <c r="AA6102" s="114"/>
      <c r="AB6102" s="112"/>
      <c r="AC6102" s="178"/>
      <c r="AD6102" s="11"/>
      <c r="AE6102" s="106"/>
      <c r="AF6102" s="106"/>
      <c r="AG6102" s="106"/>
      <c r="AH6102" s="115"/>
      <c r="AI6102" s="116"/>
      <c r="AO6102" s="26"/>
      <c r="AP6102" s="26"/>
    </row>
    <row r="6103" spans="1:42" ht="15" customHeight="1" x14ac:dyDescent="0.25">
      <c r="A6103" s="105"/>
      <c r="B6103" s="106"/>
      <c r="C6103" s="2"/>
      <c r="D6103" s="2"/>
      <c r="E6103" s="106"/>
      <c r="F6103" s="107"/>
      <c r="G6103" s="108"/>
      <c r="H6103" s="109"/>
      <c r="I6103" s="109"/>
      <c r="J6103" s="110"/>
      <c r="K6103" s="117"/>
      <c r="L6103" s="178"/>
      <c r="M6103" s="178"/>
      <c r="N6103" s="106"/>
      <c r="O6103" s="111"/>
      <c r="P6103" s="111"/>
      <c r="Q6103" s="106"/>
      <c r="R6103" s="106"/>
      <c r="S6103" s="106"/>
      <c r="T6103" s="106"/>
      <c r="U6103" s="106"/>
      <c r="V6103" s="106"/>
      <c r="W6103" s="19"/>
      <c r="X6103" s="2"/>
      <c r="Y6103" s="4"/>
      <c r="Z6103" s="106"/>
      <c r="AA6103" s="114"/>
      <c r="AB6103" s="112"/>
      <c r="AC6103" s="178"/>
      <c r="AD6103" s="11"/>
      <c r="AE6103" s="106"/>
      <c r="AF6103" s="106"/>
      <c r="AG6103" s="106"/>
      <c r="AH6103" s="115"/>
      <c r="AI6103" s="116"/>
      <c r="AO6103" s="26"/>
      <c r="AP6103" s="26"/>
    </row>
    <row r="6104" spans="1:42" ht="15" customHeight="1" x14ac:dyDescent="0.25">
      <c r="A6104" s="105"/>
      <c r="B6104" s="106"/>
      <c r="C6104" s="2"/>
      <c r="D6104" s="2"/>
      <c r="E6104" s="106"/>
      <c r="F6104" s="107"/>
      <c r="G6104" s="108"/>
      <c r="H6104" s="109"/>
      <c r="I6104" s="109"/>
      <c r="J6104" s="110"/>
      <c r="K6104" s="117"/>
      <c r="L6104" s="178"/>
      <c r="M6104" s="178"/>
      <c r="N6104" s="106"/>
      <c r="O6104" s="111"/>
      <c r="P6104" s="111"/>
      <c r="Q6104" s="106"/>
      <c r="R6104" s="106"/>
      <c r="S6104" s="106"/>
      <c r="T6104" s="106"/>
      <c r="U6104" s="106"/>
      <c r="V6104" s="106"/>
      <c r="W6104" s="19"/>
      <c r="X6104" s="2"/>
      <c r="Y6104" s="4"/>
      <c r="Z6104" s="106"/>
      <c r="AA6104" s="114"/>
      <c r="AB6104" s="112"/>
      <c r="AC6104" s="178"/>
      <c r="AD6104" s="11"/>
      <c r="AE6104" s="106"/>
      <c r="AF6104" s="106"/>
      <c r="AG6104" s="106"/>
      <c r="AH6104" s="115"/>
      <c r="AI6104" s="116"/>
      <c r="AO6104" s="26"/>
      <c r="AP6104" s="26"/>
    </row>
    <row r="6105" spans="1:42" ht="15" customHeight="1" x14ac:dyDescent="0.25">
      <c r="A6105" s="105"/>
      <c r="B6105" s="106"/>
      <c r="C6105" s="2"/>
      <c r="D6105" s="2"/>
      <c r="E6105" s="106"/>
      <c r="F6105" s="107"/>
      <c r="G6105" s="108"/>
      <c r="H6105" s="109"/>
      <c r="I6105" s="109"/>
      <c r="J6105" s="110"/>
      <c r="K6105" s="117"/>
      <c r="L6105" s="178"/>
      <c r="M6105" s="178"/>
      <c r="N6105" s="106"/>
      <c r="O6105" s="111"/>
      <c r="P6105" s="111"/>
      <c r="Q6105" s="106"/>
      <c r="R6105" s="106"/>
      <c r="S6105" s="106"/>
      <c r="T6105" s="106"/>
      <c r="U6105" s="106"/>
      <c r="V6105" s="106"/>
      <c r="W6105" s="19"/>
      <c r="X6105" s="2"/>
      <c r="Y6105" s="4"/>
      <c r="Z6105" s="106"/>
      <c r="AA6105" s="114"/>
      <c r="AB6105" s="112"/>
      <c r="AC6105" s="178"/>
      <c r="AD6105" s="11"/>
      <c r="AE6105" s="106"/>
      <c r="AF6105" s="106"/>
      <c r="AG6105" s="106"/>
      <c r="AH6105" s="115"/>
      <c r="AI6105" s="116"/>
      <c r="AO6105" s="26"/>
      <c r="AP6105" s="26"/>
    </row>
    <row r="6106" spans="1:42" ht="15" customHeight="1" x14ac:dyDescent="0.25">
      <c r="A6106" s="105"/>
      <c r="B6106" s="106"/>
      <c r="C6106" s="2"/>
      <c r="D6106" s="2"/>
      <c r="E6106" s="106"/>
      <c r="F6106" s="107"/>
      <c r="G6106" s="108"/>
      <c r="H6106" s="109"/>
      <c r="I6106" s="109"/>
      <c r="J6106" s="110"/>
      <c r="K6106" s="117"/>
      <c r="L6106" s="178"/>
      <c r="M6106" s="178"/>
      <c r="N6106" s="106"/>
      <c r="O6106" s="111"/>
      <c r="P6106" s="111"/>
      <c r="Q6106" s="106"/>
      <c r="R6106" s="106"/>
      <c r="S6106" s="106"/>
      <c r="T6106" s="106"/>
      <c r="U6106" s="106"/>
      <c r="V6106" s="106"/>
      <c r="W6106" s="19"/>
      <c r="X6106" s="2"/>
      <c r="Y6106" s="4"/>
      <c r="Z6106" s="106"/>
      <c r="AA6106" s="114"/>
      <c r="AB6106" s="112"/>
      <c r="AC6106" s="178"/>
      <c r="AD6106" s="11"/>
      <c r="AE6106" s="106"/>
      <c r="AF6106" s="106"/>
      <c r="AG6106" s="106"/>
      <c r="AH6106" s="115"/>
      <c r="AI6106" s="116"/>
      <c r="AO6106" s="26"/>
      <c r="AP6106" s="26"/>
    </row>
    <row r="6107" spans="1:42" ht="15" customHeight="1" x14ac:dyDescent="0.25">
      <c r="A6107" s="105"/>
      <c r="B6107" s="106"/>
      <c r="C6107" s="2"/>
      <c r="D6107" s="2"/>
      <c r="E6107" s="106"/>
      <c r="F6107" s="107"/>
      <c r="G6107" s="108"/>
      <c r="H6107" s="109"/>
      <c r="I6107" s="109"/>
      <c r="J6107" s="110"/>
      <c r="K6107" s="117"/>
      <c r="L6107" s="178"/>
      <c r="M6107" s="178"/>
      <c r="N6107" s="106"/>
      <c r="O6107" s="111"/>
      <c r="P6107" s="111"/>
      <c r="Q6107" s="106"/>
      <c r="R6107" s="106"/>
      <c r="S6107" s="106"/>
      <c r="T6107" s="106"/>
      <c r="U6107" s="106"/>
      <c r="V6107" s="106"/>
      <c r="W6107" s="19"/>
      <c r="X6107" s="2"/>
      <c r="Y6107" s="4"/>
      <c r="Z6107" s="106"/>
      <c r="AA6107" s="114"/>
      <c r="AB6107" s="112"/>
      <c r="AC6107" s="178"/>
      <c r="AD6107" s="11"/>
      <c r="AE6107" s="106"/>
      <c r="AF6107" s="106"/>
      <c r="AG6107" s="106"/>
      <c r="AH6107" s="115"/>
      <c r="AI6107" s="116"/>
      <c r="AO6107" s="26"/>
      <c r="AP6107" s="26"/>
    </row>
    <row r="6108" spans="1:42" ht="15" customHeight="1" x14ac:dyDescent="0.25">
      <c r="A6108" s="105"/>
      <c r="B6108" s="106"/>
      <c r="C6108" s="2"/>
      <c r="D6108" s="2"/>
      <c r="E6108" s="106"/>
      <c r="F6108" s="107"/>
      <c r="G6108" s="108"/>
      <c r="H6108" s="109"/>
      <c r="I6108" s="109"/>
      <c r="J6108" s="110"/>
      <c r="K6108" s="117"/>
      <c r="L6108" s="178"/>
      <c r="M6108" s="178"/>
      <c r="N6108" s="106"/>
      <c r="O6108" s="111"/>
      <c r="P6108" s="111"/>
      <c r="Q6108" s="106"/>
      <c r="R6108" s="106"/>
      <c r="S6108" s="106"/>
      <c r="T6108" s="106"/>
      <c r="U6108" s="106"/>
      <c r="V6108" s="106"/>
      <c r="W6108" s="19"/>
      <c r="X6108" s="2"/>
      <c r="Y6108" s="4"/>
      <c r="Z6108" s="106"/>
      <c r="AA6108" s="114"/>
      <c r="AB6108" s="112"/>
      <c r="AC6108" s="178"/>
      <c r="AD6108" s="11"/>
      <c r="AE6108" s="106"/>
      <c r="AF6108" s="106"/>
      <c r="AG6108" s="106"/>
      <c r="AH6108" s="115"/>
      <c r="AI6108" s="116"/>
      <c r="AO6108" s="26"/>
      <c r="AP6108" s="26"/>
    </row>
    <row r="6109" spans="1:42" ht="15" customHeight="1" x14ac:dyDescent="0.25">
      <c r="A6109" s="105"/>
      <c r="B6109" s="106"/>
      <c r="C6109" s="2"/>
      <c r="D6109" s="2"/>
      <c r="E6109" s="106"/>
      <c r="F6109" s="107"/>
      <c r="G6109" s="108"/>
      <c r="H6109" s="109"/>
      <c r="I6109" s="109"/>
      <c r="J6109" s="110"/>
      <c r="K6109" s="117"/>
      <c r="L6109" s="178"/>
      <c r="M6109" s="178"/>
      <c r="N6109" s="106"/>
      <c r="O6109" s="111"/>
      <c r="P6109" s="111"/>
      <c r="Q6109" s="106"/>
      <c r="R6109" s="106"/>
      <c r="S6109" s="106"/>
      <c r="T6109" s="106"/>
      <c r="U6109" s="106"/>
      <c r="V6109" s="106"/>
      <c r="W6109" s="19"/>
      <c r="X6109" s="2"/>
      <c r="Y6109" s="4"/>
      <c r="Z6109" s="106"/>
      <c r="AA6109" s="114"/>
      <c r="AB6109" s="112"/>
      <c r="AC6109" s="178"/>
      <c r="AD6109" s="11"/>
      <c r="AE6109" s="106"/>
      <c r="AF6109" s="106"/>
      <c r="AG6109" s="106"/>
      <c r="AH6109" s="115"/>
      <c r="AI6109" s="116"/>
      <c r="AO6109" s="26"/>
      <c r="AP6109" s="26"/>
    </row>
    <row r="6110" spans="1:42" ht="15" customHeight="1" x14ac:dyDescent="0.25">
      <c r="A6110" s="105"/>
      <c r="B6110" s="106"/>
      <c r="C6110" s="2"/>
      <c r="D6110" s="2"/>
      <c r="E6110" s="106"/>
      <c r="F6110" s="107"/>
      <c r="G6110" s="108"/>
      <c r="H6110" s="109"/>
      <c r="I6110" s="109"/>
      <c r="J6110" s="110"/>
      <c r="K6110" s="117"/>
      <c r="L6110" s="178"/>
      <c r="M6110" s="178"/>
      <c r="N6110" s="106"/>
      <c r="O6110" s="111"/>
      <c r="P6110" s="111"/>
      <c r="Q6110" s="106"/>
      <c r="R6110" s="106"/>
      <c r="S6110" s="106"/>
      <c r="T6110" s="106"/>
      <c r="U6110" s="106"/>
      <c r="V6110" s="106"/>
      <c r="W6110" s="19"/>
      <c r="X6110" s="2"/>
      <c r="Y6110" s="4"/>
      <c r="Z6110" s="106"/>
      <c r="AA6110" s="114"/>
      <c r="AB6110" s="112"/>
      <c r="AC6110" s="178"/>
      <c r="AD6110" s="11"/>
      <c r="AE6110" s="106"/>
      <c r="AF6110" s="106"/>
      <c r="AG6110" s="106"/>
      <c r="AH6110" s="115"/>
      <c r="AI6110" s="116"/>
      <c r="AO6110" s="26"/>
      <c r="AP6110" s="26"/>
    </row>
    <row r="6111" spans="1:42" ht="15" customHeight="1" x14ac:dyDescent="0.25">
      <c r="A6111" s="105"/>
      <c r="B6111" s="106"/>
      <c r="C6111" s="2"/>
      <c r="D6111" s="2"/>
      <c r="E6111" s="106"/>
      <c r="F6111" s="107"/>
      <c r="G6111" s="108"/>
      <c r="H6111" s="109"/>
      <c r="I6111" s="109"/>
      <c r="J6111" s="110"/>
      <c r="K6111" s="117"/>
      <c r="L6111" s="178"/>
      <c r="M6111" s="178"/>
      <c r="N6111" s="106"/>
      <c r="O6111" s="111"/>
      <c r="P6111" s="111"/>
      <c r="Q6111" s="106"/>
      <c r="R6111" s="106"/>
      <c r="S6111" s="106"/>
      <c r="T6111" s="106"/>
      <c r="U6111" s="106"/>
      <c r="V6111" s="106"/>
      <c r="W6111" s="19"/>
      <c r="X6111" s="2"/>
      <c r="Y6111" s="4"/>
      <c r="Z6111" s="106"/>
      <c r="AA6111" s="114"/>
      <c r="AB6111" s="112"/>
      <c r="AC6111" s="178"/>
      <c r="AD6111" s="11"/>
      <c r="AE6111" s="106"/>
      <c r="AF6111" s="106"/>
      <c r="AG6111" s="106"/>
      <c r="AH6111" s="115"/>
      <c r="AI6111" s="116"/>
      <c r="AO6111" s="26"/>
      <c r="AP6111" s="26"/>
    </row>
    <row r="6112" spans="1:42" ht="15" customHeight="1" x14ac:dyDescent="0.25">
      <c r="A6112" s="105"/>
      <c r="B6112" s="106"/>
      <c r="C6112" s="2"/>
      <c r="D6112" s="2"/>
      <c r="E6112" s="106"/>
      <c r="F6112" s="107"/>
      <c r="G6112" s="108"/>
      <c r="H6112" s="109"/>
      <c r="I6112" s="109"/>
      <c r="J6112" s="110"/>
      <c r="K6112" s="117"/>
      <c r="L6112" s="178"/>
      <c r="M6112" s="178"/>
      <c r="N6112" s="106"/>
      <c r="O6112" s="111"/>
      <c r="P6112" s="111"/>
      <c r="Q6112" s="106"/>
      <c r="R6112" s="106"/>
      <c r="S6112" s="106"/>
      <c r="T6112" s="106"/>
      <c r="U6112" s="106"/>
      <c r="V6112" s="106"/>
      <c r="W6112" s="19"/>
      <c r="X6112" s="2"/>
      <c r="Y6112" s="4"/>
      <c r="Z6112" s="106"/>
      <c r="AA6112" s="114"/>
      <c r="AB6112" s="112"/>
      <c r="AC6112" s="178"/>
      <c r="AD6112" s="11"/>
      <c r="AE6112" s="106"/>
      <c r="AF6112" s="106"/>
      <c r="AG6112" s="106"/>
      <c r="AH6112" s="115"/>
      <c r="AI6112" s="116"/>
      <c r="AO6112" s="26"/>
      <c r="AP6112" s="26"/>
    </row>
    <row r="6113" spans="1:42" ht="15" customHeight="1" x14ac:dyDescent="0.25">
      <c r="A6113" s="105"/>
      <c r="B6113" s="106"/>
      <c r="C6113" s="2"/>
      <c r="D6113" s="2"/>
      <c r="E6113" s="106"/>
      <c r="F6113" s="107"/>
      <c r="G6113" s="108"/>
      <c r="H6113" s="109"/>
      <c r="I6113" s="109"/>
      <c r="J6113" s="110"/>
      <c r="K6113" s="117"/>
      <c r="L6113" s="178"/>
      <c r="M6113" s="178"/>
      <c r="N6113" s="106"/>
      <c r="O6113" s="111"/>
      <c r="P6113" s="111"/>
      <c r="Q6113" s="106"/>
      <c r="R6113" s="106"/>
      <c r="S6113" s="106"/>
      <c r="T6113" s="106"/>
      <c r="U6113" s="106"/>
      <c r="V6113" s="106"/>
      <c r="W6113" s="19"/>
      <c r="X6113" s="2"/>
      <c r="Y6113" s="4"/>
      <c r="Z6113" s="106"/>
      <c r="AA6113" s="114"/>
      <c r="AB6113" s="112"/>
      <c r="AC6113" s="178"/>
      <c r="AD6113" s="11"/>
      <c r="AE6113" s="106"/>
      <c r="AF6113" s="106"/>
      <c r="AG6113" s="106"/>
      <c r="AH6113" s="115"/>
      <c r="AI6113" s="116"/>
      <c r="AO6113" s="26"/>
      <c r="AP6113" s="26"/>
    </row>
    <row r="6114" spans="1:42" ht="15" customHeight="1" x14ac:dyDescent="0.25">
      <c r="A6114" s="105"/>
      <c r="B6114" s="106"/>
      <c r="C6114" s="2"/>
      <c r="D6114" s="2"/>
      <c r="E6114" s="106"/>
      <c r="F6114" s="107"/>
      <c r="G6114" s="108"/>
      <c r="H6114" s="109"/>
      <c r="I6114" s="109"/>
      <c r="J6114" s="110"/>
      <c r="K6114" s="117"/>
      <c r="L6114" s="178"/>
      <c r="M6114" s="178"/>
      <c r="N6114" s="106"/>
      <c r="O6114" s="111"/>
      <c r="P6114" s="111"/>
      <c r="Q6114" s="106"/>
      <c r="R6114" s="106"/>
      <c r="S6114" s="106"/>
      <c r="T6114" s="106"/>
      <c r="U6114" s="106"/>
      <c r="V6114" s="106"/>
      <c r="W6114" s="19"/>
      <c r="X6114" s="2"/>
      <c r="Y6114" s="4"/>
      <c r="Z6114" s="106"/>
      <c r="AA6114" s="114"/>
      <c r="AB6114" s="112"/>
      <c r="AC6114" s="178"/>
      <c r="AD6114" s="11"/>
      <c r="AE6114" s="106"/>
      <c r="AF6114" s="106"/>
      <c r="AG6114" s="106"/>
      <c r="AH6114" s="115"/>
      <c r="AI6114" s="116"/>
      <c r="AO6114" s="26"/>
      <c r="AP6114" s="26"/>
    </row>
    <row r="6115" spans="1:42" ht="15" customHeight="1" x14ac:dyDescent="0.25">
      <c r="A6115" s="105"/>
      <c r="B6115" s="106"/>
      <c r="C6115" s="2"/>
      <c r="D6115" s="2"/>
      <c r="E6115" s="106"/>
      <c r="F6115" s="107"/>
      <c r="G6115" s="108"/>
      <c r="H6115" s="109"/>
      <c r="I6115" s="109"/>
      <c r="J6115" s="110"/>
      <c r="K6115" s="117"/>
      <c r="L6115" s="178"/>
      <c r="M6115" s="178"/>
      <c r="N6115" s="106"/>
      <c r="O6115" s="111"/>
      <c r="P6115" s="111"/>
      <c r="Q6115" s="106"/>
      <c r="R6115" s="106"/>
      <c r="S6115" s="106"/>
      <c r="T6115" s="106"/>
      <c r="U6115" s="106"/>
      <c r="V6115" s="106"/>
      <c r="W6115" s="19"/>
      <c r="X6115" s="2"/>
      <c r="Y6115" s="4"/>
      <c r="Z6115" s="106"/>
      <c r="AA6115" s="114"/>
      <c r="AB6115" s="112"/>
      <c r="AC6115" s="178"/>
      <c r="AD6115" s="11"/>
      <c r="AE6115" s="106"/>
      <c r="AF6115" s="106"/>
      <c r="AG6115" s="106"/>
      <c r="AH6115" s="115"/>
      <c r="AI6115" s="116"/>
      <c r="AO6115" s="26"/>
      <c r="AP6115" s="26"/>
    </row>
    <row r="6116" spans="1:42" ht="15" customHeight="1" x14ac:dyDescent="0.25">
      <c r="A6116" s="105"/>
      <c r="B6116" s="106"/>
      <c r="C6116" s="2"/>
      <c r="D6116" s="2"/>
      <c r="E6116" s="106"/>
      <c r="F6116" s="107"/>
      <c r="G6116" s="108"/>
      <c r="H6116" s="109"/>
      <c r="I6116" s="109"/>
      <c r="J6116" s="110"/>
      <c r="K6116" s="117"/>
      <c r="L6116" s="178"/>
      <c r="M6116" s="178"/>
      <c r="N6116" s="106"/>
      <c r="O6116" s="111"/>
      <c r="P6116" s="111"/>
      <c r="Q6116" s="106"/>
      <c r="R6116" s="106"/>
      <c r="S6116" s="106"/>
      <c r="T6116" s="106"/>
      <c r="U6116" s="106"/>
      <c r="V6116" s="106"/>
      <c r="W6116" s="19"/>
      <c r="X6116" s="2"/>
      <c r="Y6116" s="4"/>
      <c r="Z6116" s="106"/>
      <c r="AA6116" s="114"/>
      <c r="AB6116" s="112"/>
      <c r="AC6116" s="178"/>
      <c r="AD6116" s="11"/>
      <c r="AE6116" s="106"/>
      <c r="AF6116" s="106"/>
      <c r="AG6116" s="106"/>
      <c r="AH6116" s="115"/>
      <c r="AI6116" s="116"/>
      <c r="AO6116" s="26"/>
      <c r="AP6116" s="26"/>
    </row>
    <row r="6117" spans="1:42" ht="15" customHeight="1" x14ac:dyDescent="0.25">
      <c r="A6117" s="105"/>
      <c r="B6117" s="106"/>
      <c r="C6117" s="2"/>
      <c r="D6117" s="2"/>
      <c r="E6117" s="106"/>
      <c r="F6117" s="107"/>
      <c r="G6117" s="108"/>
      <c r="H6117" s="109"/>
      <c r="I6117" s="109"/>
      <c r="J6117" s="110"/>
      <c r="K6117" s="117"/>
      <c r="L6117" s="178"/>
      <c r="M6117" s="178"/>
      <c r="N6117" s="106"/>
      <c r="O6117" s="111"/>
      <c r="P6117" s="111"/>
      <c r="Q6117" s="106"/>
      <c r="R6117" s="106"/>
      <c r="S6117" s="106"/>
      <c r="T6117" s="106"/>
      <c r="U6117" s="106"/>
      <c r="V6117" s="106"/>
      <c r="W6117" s="19"/>
      <c r="X6117" s="2"/>
      <c r="Y6117" s="4"/>
      <c r="Z6117" s="106"/>
      <c r="AA6117" s="114"/>
      <c r="AB6117" s="112"/>
      <c r="AC6117" s="178"/>
      <c r="AD6117" s="11"/>
      <c r="AE6117" s="106"/>
      <c r="AF6117" s="106"/>
      <c r="AG6117" s="106"/>
      <c r="AH6117" s="115"/>
      <c r="AI6117" s="116"/>
      <c r="AO6117" s="26"/>
      <c r="AP6117" s="26"/>
    </row>
    <row r="6118" spans="1:42" ht="15" customHeight="1" x14ac:dyDescent="0.25">
      <c r="A6118" s="105"/>
      <c r="B6118" s="106"/>
      <c r="C6118" s="2"/>
      <c r="D6118" s="2"/>
      <c r="E6118" s="106"/>
      <c r="F6118" s="107"/>
      <c r="G6118" s="108"/>
      <c r="H6118" s="109"/>
      <c r="I6118" s="109"/>
      <c r="J6118" s="110"/>
      <c r="K6118" s="117"/>
      <c r="L6118" s="178"/>
      <c r="M6118" s="178"/>
      <c r="N6118" s="106"/>
      <c r="O6118" s="111"/>
      <c r="P6118" s="111"/>
      <c r="Q6118" s="106"/>
      <c r="R6118" s="106"/>
      <c r="S6118" s="106"/>
      <c r="T6118" s="106"/>
      <c r="U6118" s="106"/>
      <c r="V6118" s="106"/>
      <c r="W6118" s="19"/>
      <c r="X6118" s="2"/>
      <c r="Y6118" s="4"/>
      <c r="Z6118" s="106"/>
      <c r="AA6118" s="114"/>
      <c r="AB6118" s="112"/>
      <c r="AC6118" s="178"/>
      <c r="AD6118" s="11"/>
      <c r="AE6118" s="106"/>
      <c r="AF6118" s="106"/>
      <c r="AG6118" s="106"/>
      <c r="AH6118" s="115"/>
      <c r="AI6118" s="116"/>
      <c r="AO6118" s="26"/>
      <c r="AP6118" s="26"/>
    </row>
    <row r="6119" spans="1:42" ht="15" customHeight="1" x14ac:dyDescent="0.25">
      <c r="A6119" s="105"/>
      <c r="B6119" s="106"/>
      <c r="C6119" s="2"/>
      <c r="D6119" s="2"/>
      <c r="E6119" s="106"/>
      <c r="F6119" s="107"/>
      <c r="G6119" s="108"/>
      <c r="H6119" s="109"/>
      <c r="I6119" s="109"/>
      <c r="J6119" s="110"/>
      <c r="K6119" s="117"/>
      <c r="L6119" s="178"/>
      <c r="M6119" s="178"/>
      <c r="N6119" s="106"/>
      <c r="O6119" s="111"/>
      <c r="P6119" s="111"/>
      <c r="Q6119" s="106"/>
      <c r="R6119" s="106"/>
      <c r="S6119" s="106"/>
      <c r="T6119" s="106"/>
      <c r="U6119" s="106"/>
      <c r="V6119" s="106"/>
      <c r="W6119" s="19"/>
      <c r="X6119" s="2"/>
      <c r="Y6119" s="4"/>
      <c r="Z6119" s="106"/>
      <c r="AA6119" s="114"/>
      <c r="AB6119" s="112"/>
      <c r="AC6119" s="178"/>
      <c r="AD6119" s="11"/>
      <c r="AE6119" s="106"/>
      <c r="AF6119" s="106"/>
      <c r="AG6119" s="106"/>
      <c r="AH6119" s="115"/>
      <c r="AI6119" s="116"/>
      <c r="AO6119" s="26"/>
      <c r="AP6119" s="26"/>
    </row>
    <row r="6120" spans="1:42" ht="15" customHeight="1" x14ac:dyDescent="0.25">
      <c r="A6120" s="105"/>
      <c r="B6120" s="106"/>
      <c r="C6120" s="2"/>
      <c r="D6120" s="2"/>
      <c r="E6120" s="106"/>
      <c r="F6120" s="107"/>
      <c r="G6120" s="108"/>
      <c r="H6120" s="109"/>
      <c r="I6120" s="109"/>
      <c r="J6120" s="110"/>
      <c r="K6120" s="117"/>
      <c r="L6120" s="178"/>
      <c r="M6120" s="178"/>
      <c r="N6120" s="106"/>
      <c r="O6120" s="111"/>
      <c r="P6120" s="111"/>
      <c r="Q6120" s="106"/>
      <c r="R6120" s="106"/>
      <c r="S6120" s="106"/>
      <c r="T6120" s="106"/>
      <c r="U6120" s="106"/>
      <c r="V6120" s="106"/>
      <c r="W6120" s="19"/>
      <c r="X6120" s="2"/>
      <c r="Y6120" s="4"/>
      <c r="Z6120" s="106"/>
      <c r="AA6120" s="114"/>
      <c r="AB6120" s="112"/>
      <c r="AC6120" s="178"/>
      <c r="AD6120" s="11"/>
      <c r="AE6120" s="106"/>
      <c r="AF6120" s="106"/>
      <c r="AG6120" s="106"/>
      <c r="AH6120" s="115"/>
      <c r="AI6120" s="116"/>
      <c r="AO6120" s="26"/>
      <c r="AP6120" s="26"/>
    </row>
    <row r="6121" spans="1:42" ht="15" customHeight="1" x14ac:dyDescent="0.25">
      <c r="A6121" s="105"/>
      <c r="B6121" s="106"/>
      <c r="C6121" s="2"/>
      <c r="D6121" s="2"/>
      <c r="E6121" s="106"/>
      <c r="F6121" s="107"/>
      <c r="G6121" s="108"/>
      <c r="H6121" s="109"/>
      <c r="I6121" s="109"/>
      <c r="J6121" s="110"/>
      <c r="K6121" s="117"/>
      <c r="L6121" s="178"/>
      <c r="M6121" s="178"/>
      <c r="N6121" s="106"/>
      <c r="O6121" s="111"/>
      <c r="P6121" s="111"/>
      <c r="Q6121" s="106"/>
      <c r="R6121" s="106"/>
      <c r="S6121" s="106"/>
      <c r="T6121" s="106"/>
      <c r="U6121" s="106"/>
      <c r="V6121" s="106"/>
      <c r="W6121" s="19"/>
      <c r="X6121" s="2"/>
      <c r="Y6121" s="4"/>
      <c r="Z6121" s="106"/>
      <c r="AA6121" s="114"/>
      <c r="AB6121" s="112"/>
      <c r="AC6121" s="178"/>
      <c r="AD6121" s="11"/>
      <c r="AE6121" s="106"/>
      <c r="AF6121" s="106"/>
      <c r="AG6121" s="106"/>
      <c r="AH6121" s="115"/>
      <c r="AI6121" s="116"/>
      <c r="AO6121" s="26"/>
      <c r="AP6121" s="26"/>
    </row>
    <row r="6122" spans="1:42" ht="15" customHeight="1" x14ac:dyDescent="0.25">
      <c r="A6122" s="105"/>
      <c r="B6122" s="106"/>
      <c r="C6122" s="2"/>
      <c r="D6122" s="2"/>
      <c r="E6122" s="106"/>
      <c r="F6122" s="107"/>
      <c r="G6122" s="108"/>
      <c r="H6122" s="109"/>
      <c r="I6122" s="109"/>
      <c r="J6122" s="110"/>
      <c r="K6122" s="117"/>
      <c r="L6122" s="178"/>
      <c r="M6122" s="178"/>
      <c r="N6122" s="106"/>
      <c r="O6122" s="111"/>
      <c r="P6122" s="111"/>
      <c r="Q6122" s="106"/>
      <c r="R6122" s="106"/>
      <c r="S6122" s="106"/>
      <c r="T6122" s="106"/>
      <c r="U6122" s="106"/>
      <c r="V6122" s="106"/>
      <c r="W6122" s="19"/>
      <c r="X6122" s="2"/>
      <c r="Y6122" s="4"/>
      <c r="Z6122" s="106"/>
      <c r="AA6122" s="114"/>
      <c r="AB6122" s="112"/>
      <c r="AC6122" s="178"/>
      <c r="AD6122" s="11"/>
      <c r="AE6122" s="106"/>
      <c r="AF6122" s="106"/>
      <c r="AG6122" s="106"/>
      <c r="AH6122" s="115"/>
      <c r="AI6122" s="116"/>
      <c r="AO6122" s="26"/>
      <c r="AP6122" s="26"/>
    </row>
    <row r="6123" spans="1:42" ht="15" customHeight="1" x14ac:dyDescent="0.25">
      <c r="A6123" s="105"/>
      <c r="B6123" s="106"/>
      <c r="C6123" s="2"/>
      <c r="D6123" s="2"/>
      <c r="E6123" s="106"/>
      <c r="F6123" s="107"/>
      <c r="G6123" s="108"/>
      <c r="H6123" s="109"/>
      <c r="I6123" s="109"/>
      <c r="J6123" s="110"/>
      <c r="K6123" s="117"/>
      <c r="L6123" s="178"/>
      <c r="M6123" s="178"/>
      <c r="N6123" s="106"/>
      <c r="O6123" s="111"/>
      <c r="P6123" s="111"/>
      <c r="Q6123" s="106"/>
      <c r="R6123" s="106"/>
      <c r="S6123" s="106"/>
      <c r="T6123" s="106"/>
      <c r="U6123" s="106"/>
      <c r="V6123" s="106"/>
      <c r="W6123" s="19"/>
      <c r="X6123" s="2"/>
      <c r="Y6123" s="4"/>
      <c r="Z6123" s="106"/>
      <c r="AA6123" s="114"/>
      <c r="AB6123" s="112"/>
      <c r="AC6123" s="178"/>
      <c r="AD6123" s="11"/>
      <c r="AE6123" s="106"/>
      <c r="AF6123" s="106"/>
      <c r="AG6123" s="106"/>
      <c r="AH6123" s="115"/>
      <c r="AI6123" s="116"/>
      <c r="AO6123" s="26"/>
      <c r="AP6123" s="26"/>
    </row>
    <row r="6124" spans="1:42" ht="15" customHeight="1" x14ac:dyDescent="0.25">
      <c r="A6124" s="105"/>
      <c r="B6124" s="106"/>
      <c r="C6124" s="2"/>
      <c r="D6124" s="2"/>
      <c r="E6124" s="106"/>
      <c r="F6124" s="107"/>
      <c r="G6124" s="108"/>
      <c r="H6124" s="109"/>
      <c r="I6124" s="109"/>
      <c r="J6124" s="110"/>
      <c r="K6124" s="117"/>
      <c r="L6124" s="178"/>
      <c r="M6124" s="178"/>
      <c r="N6124" s="106"/>
      <c r="O6124" s="111"/>
      <c r="P6124" s="111"/>
      <c r="Q6124" s="106"/>
      <c r="R6124" s="106"/>
      <c r="S6124" s="106"/>
      <c r="T6124" s="106"/>
      <c r="U6124" s="106"/>
      <c r="V6124" s="106"/>
      <c r="W6124" s="19"/>
      <c r="X6124" s="2"/>
      <c r="Y6124" s="4"/>
      <c r="Z6124" s="106"/>
      <c r="AA6124" s="114"/>
      <c r="AB6124" s="112"/>
      <c r="AC6124" s="178"/>
      <c r="AD6124" s="11"/>
      <c r="AE6124" s="106"/>
      <c r="AF6124" s="106"/>
      <c r="AG6124" s="106"/>
      <c r="AH6124" s="115"/>
      <c r="AI6124" s="116"/>
      <c r="AO6124" s="26"/>
      <c r="AP6124" s="26"/>
    </row>
    <row r="6125" spans="1:42" ht="15" customHeight="1" x14ac:dyDescent="0.25">
      <c r="A6125" s="105"/>
      <c r="B6125" s="106"/>
      <c r="C6125" s="2"/>
      <c r="D6125" s="2"/>
      <c r="E6125" s="106"/>
      <c r="F6125" s="107"/>
      <c r="G6125" s="108"/>
      <c r="H6125" s="109"/>
      <c r="I6125" s="109"/>
      <c r="J6125" s="110"/>
      <c r="K6125" s="117"/>
      <c r="L6125" s="178"/>
      <c r="M6125" s="178"/>
      <c r="N6125" s="106"/>
      <c r="O6125" s="111"/>
      <c r="P6125" s="111"/>
      <c r="Q6125" s="106"/>
      <c r="R6125" s="106"/>
      <c r="S6125" s="106"/>
      <c r="T6125" s="106"/>
      <c r="U6125" s="106"/>
      <c r="V6125" s="106"/>
      <c r="W6125" s="19"/>
      <c r="X6125" s="2"/>
      <c r="Y6125" s="4"/>
      <c r="Z6125" s="106"/>
      <c r="AA6125" s="114"/>
      <c r="AB6125" s="112"/>
      <c r="AC6125" s="178"/>
      <c r="AD6125" s="11"/>
      <c r="AE6125" s="106"/>
      <c r="AF6125" s="106"/>
      <c r="AG6125" s="106"/>
      <c r="AH6125" s="115"/>
      <c r="AI6125" s="116"/>
      <c r="AO6125" s="26"/>
      <c r="AP6125" s="26"/>
    </row>
    <row r="6126" spans="1:42" ht="15" customHeight="1" x14ac:dyDescent="0.25">
      <c r="A6126" s="105"/>
      <c r="B6126" s="106"/>
      <c r="C6126" s="2"/>
      <c r="D6126" s="2"/>
      <c r="E6126" s="106"/>
      <c r="F6126" s="107"/>
      <c r="G6126" s="108"/>
      <c r="H6126" s="109"/>
      <c r="I6126" s="109"/>
      <c r="J6126" s="110"/>
      <c r="K6126" s="117"/>
      <c r="L6126" s="178"/>
      <c r="M6126" s="178"/>
      <c r="N6126" s="106"/>
      <c r="O6126" s="111"/>
      <c r="P6126" s="111"/>
      <c r="Q6126" s="106"/>
      <c r="R6126" s="106"/>
      <c r="S6126" s="106"/>
      <c r="T6126" s="106"/>
      <c r="U6126" s="106"/>
      <c r="V6126" s="106"/>
      <c r="W6126" s="19"/>
      <c r="X6126" s="2"/>
      <c r="Y6126" s="4"/>
      <c r="Z6126" s="106"/>
      <c r="AA6126" s="114"/>
      <c r="AB6126" s="112"/>
      <c r="AC6126" s="178"/>
      <c r="AD6126" s="11"/>
      <c r="AE6126" s="106"/>
      <c r="AF6126" s="106"/>
      <c r="AG6126" s="106"/>
      <c r="AH6126" s="115"/>
      <c r="AI6126" s="116"/>
      <c r="AO6126" s="26"/>
      <c r="AP6126" s="26"/>
    </row>
    <row r="6127" spans="1:42" ht="15" customHeight="1" x14ac:dyDescent="0.25">
      <c r="A6127" s="105"/>
      <c r="B6127" s="106"/>
      <c r="C6127" s="2"/>
      <c r="D6127" s="2"/>
      <c r="E6127" s="106"/>
      <c r="F6127" s="107"/>
      <c r="G6127" s="108"/>
      <c r="H6127" s="109"/>
      <c r="I6127" s="109"/>
      <c r="J6127" s="110"/>
      <c r="K6127" s="117"/>
      <c r="L6127" s="178"/>
      <c r="M6127" s="178"/>
      <c r="N6127" s="106"/>
      <c r="O6127" s="111"/>
      <c r="P6127" s="111"/>
      <c r="Q6127" s="106"/>
      <c r="R6127" s="106"/>
      <c r="S6127" s="106"/>
      <c r="T6127" s="106"/>
      <c r="U6127" s="106"/>
      <c r="V6127" s="106"/>
      <c r="W6127" s="19"/>
      <c r="X6127" s="2"/>
      <c r="Y6127" s="4"/>
      <c r="Z6127" s="106"/>
      <c r="AA6127" s="114"/>
      <c r="AB6127" s="112"/>
      <c r="AC6127" s="178"/>
      <c r="AD6127" s="11"/>
      <c r="AE6127" s="106"/>
      <c r="AF6127" s="106"/>
      <c r="AG6127" s="106"/>
      <c r="AH6127" s="115"/>
      <c r="AI6127" s="116"/>
      <c r="AO6127" s="26"/>
      <c r="AP6127" s="26"/>
    </row>
    <row r="6128" spans="1:42" ht="15" customHeight="1" x14ac:dyDescent="0.25">
      <c r="A6128" s="105"/>
      <c r="B6128" s="106"/>
      <c r="C6128" s="2"/>
      <c r="D6128" s="2"/>
      <c r="E6128" s="106"/>
      <c r="F6128" s="107"/>
      <c r="G6128" s="108"/>
      <c r="H6128" s="109"/>
      <c r="I6128" s="109"/>
      <c r="J6128" s="110"/>
      <c r="K6128" s="117"/>
      <c r="L6128" s="178"/>
      <c r="M6128" s="178"/>
      <c r="N6128" s="106"/>
      <c r="O6128" s="111"/>
      <c r="P6128" s="111"/>
      <c r="Q6128" s="106"/>
      <c r="R6128" s="106"/>
      <c r="S6128" s="106"/>
      <c r="T6128" s="106"/>
      <c r="U6128" s="106"/>
      <c r="V6128" s="106"/>
      <c r="W6128" s="19"/>
      <c r="X6128" s="2"/>
      <c r="Y6128" s="4"/>
      <c r="Z6128" s="106"/>
      <c r="AA6128" s="114"/>
      <c r="AB6128" s="112"/>
      <c r="AC6128" s="178"/>
      <c r="AD6128" s="11"/>
      <c r="AE6128" s="106"/>
      <c r="AF6128" s="106"/>
      <c r="AG6128" s="106"/>
      <c r="AH6128" s="115"/>
      <c r="AI6128" s="116"/>
      <c r="AO6128" s="26"/>
      <c r="AP6128" s="26"/>
    </row>
    <row r="6129" spans="1:42" ht="15" customHeight="1" x14ac:dyDescent="0.25">
      <c r="A6129" s="105"/>
      <c r="B6129" s="106"/>
      <c r="C6129" s="2"/>
      <c r="D6129" s="2"/>
      <c r="E6129" s="106"/>
      <c r="F6129" s="107"/>
      <c r="G6129" s="108"/>
      <c r="H6129" s="109"/>
      <c r="I6129" s="109"/>
      <c r="J6129" s="110"/>
      <c r="K6129" s="117"/>
      <c r="L6129" s="178"/>
      <c r="M6129" s="178"/>
      <c r="N6129" s="106"/>
      <c r="O6129" s="111"/>
      <c r="P6129" s="111"/>
      <c r="Q6129" s="106"/>
      <c r="R6129" s="106"/>
      <c r="S6129" s="106"/>
      <c r="T6129" s="106"/>
      <c r="U6129" s="106"/>
      <c r="V6129" s="106"/>
      <c r="W6129" s="19"/>
      <c r="X6129" s="2"/>
      <c r="Y6129" s="4"/>
      <c r="Z6129" s="106"/>
      <c r="AA6129" s="114"/>
      <c r="AB6129" s="112"/>
      <c r="AC6129" s="178"/>
      <c r="AD6129" s="11"/>
      <c r="AE6129" s="106"/>
      <c r="AF6129" s="106"/>
      <c r="AG6129" s="106"/>
      <c r="AH6129" s="115"/>
      <c r="AI6129" s="116"/>
      <c r="AO6129" s="26"/>
      <c r="AP6129" s="26"/>
    </row>
    <row r="6130" spans="1:42" ht="15" customHeight="1" x14ac:dyDescent="0.25">
      <c r="A6130" s="105"/>
      <c r="B6130" s="106"/>
      <c r="C6130" s="2"/>
      <c r="D6130" s="2"/>
      <c r="E6130" s="106"/>
      <c r="F6130" s="107"/>
      <c r="G6130" s="108"/>
      <c r="H6130" s="109"/>
      <c r="I6130" s="109"/>
      <c r="J6130" s="110"/>
      <c r="K6130" s="117"/>
      <c r="L6130" s="178"/>
      <c r="M6130" s="178"/>
      <c r="N6130" s="106"/>
      <c r="O6130" s="111"/>
      <c r="P6130" s="111"/>
      <c r="Q6130" s="106"/>
      <c r="R6130" s="106"/>
      <c r="S6130" s="106"/>
      <c r="T6130" s="106"/>
      <c r="U6130" s="106"/>
      <c r="V6130" s="106"/>
      <c r="W6130" s="19"/>
      <c r="X6130" s="2"/>
      <c r="Y6130" s="4"/>
      <c r="Z6130" s="106"/>
      <c r="AA6130" s="114"/>
      <c r="AB6130" s="112"/>
      <c r="AC6130" s="178"/>
      <c r="AD6130" s="11"/>
      <c r="AE6130" s="106"/>
      <c r="AF6130" s="106"/>
      <c r="AG6130" s="106"/>
      <c r="AH6130" s="115"/>
      <c r="AI6130" s="116"/>
      <c r="AO6130" s="26"/>
      <c r="AP6130" s="26"/>
    </row>
    <row r="6131" spans="1:42" ht="15" customHeight="1" x14ac:dyDescent="0.25">
      <c r="A6131" s="105"/>
      <c r="B6131" s="106"/>
      <c r="C6131" s="2"/>
      <c r="D6131" s="2"/>
      <c r="E6131" s="106"/>
      <c r="F6131" s="107"/>
      <c r="G6131" s="108"/>
      <c r="H6131" s="109"/>
      <c r="I6131" s="109"/>
      <c r="J6131" s="110"/>
      <c r="K6131" s="117"/>
      <c r="L6131" s="178"/>
      <c r="M6131" s="178"/>
      <c r="N6131" s="106"/>
      <c r="O6131" s="111"/>
      <c r="P6131" s="111"/>
      <c r="Q6131" s="106"/>
      <c r="R6131" s="106"/>
      <c r="S6131" s="106"/>
      <c r="T6131" s="106"/>
      <c r="U6131" s="106"/>
      <c r="V6131" s="106"/>
      <c r="W6131" s="19"/>
      <c r="X6131" s="2"/>
      <c r="Y6131" s="4"/>
      <c r="Z6131" s="106"/>
      <c r="AA6131" s="114"/>
      <c r="AB6131" s="112"/>
      <c r="AC6131" s="178"/>
      <c r="AD6131" s="11"/>
      <c r="AE6131" s="106"/>
      <c r="AF6131" s="106"/>
      <c r="AG6131" s="106"/>
      <c r="AH6131" s="115"/>
      <c r="AI6131" s="116"/>
      <c r="AO6131" s="26"/>
      <c r="AP6131" s="26"/>
    </row>
    <row r="6132" spans="1:42" ht="15" customHeight="1" x14ac:dyDescent="0.25">
      <c r="A6132" s="105"/>
      <c r="B6132" s="106"/>
      <c r="C6132" s="2"/>
      <c r="D6132" s="2"/>
      <c r="E6132" s="106"/>
      <c r="F6132" s="107"/>
      <c r="G6132" s="108"/>
      <c r="H6132" s="109"/>
      <c r="I6132" s="109"/>
      <c r="J6132" s="110"/>
      <c r="K6132" s="117"/>
      <c r="L6132" s="178"/>
      <c r="M6132" s="178"/>
      <c r="N6132" s="106"/>
      <c r="O6132" s="111"/>
      <c r="P6132" s="111"/>
      <c r="Q6132" s="106"/>
      <c r="R6132" s="106"/>
      <c r="S6132" s="106"/>
      <c r="T6132" s="106"/>
      <c r="U6132" s="106"/>
      <c r="V6132" s="106"/>
      <c r="W6132" s="19"/>
      <c r="X6132" s="2"/>
      <c r="Y6132" s="4"/>
      <c r="Z6132" s="106"/>
      <c r="AA6132" s="114"/>
      <c r="AB6132" s="112"/>
      <c r="AC6132" s="178"/>
      <c r="AD6132" s="11"/>
      <c r="AE6132" s="106"/>
      <c r="AF6132" s="106"/>
      <c r="AG6132" s="106"/>
      <c r="AH6132" s="115"/>
      <c r="AI6132" s="116"/>
      <c r="AO6132" s="26"/>
      <c r="AP6132" s="26"/>
    </row>
    <row r="6133" spans="1:42" ht="15" customHeight="1" x14ac:dyDescent="0.25">
      <c r="A6133" s="105"/>
      <c r="B6133" s="106"/>
      <c r="C6133" s="2"/>
      <c r="D6133" s="2"/>
      <c r="E6133" s="106"/>
      <c r="F6133" s="107"/>
      <c r="G6133" s="108"/>
      <c r="H6133" s="109"/>
      <c r="I6133" s="109"/>
      <c r="J6133" s="110"/>
      <c r="K6133" s="117"/>
      <c r="L6133" s="178"/>
      <c r="M6133" s="178"/>
      <c r="N6133" s="106"/>
      <c r="O6133" s="111"/>
      <c r="P6133" s="111"/>
      <c r="Q6133" s="106"/>
      <c r="R6133" s="106"/>
      <c r="S6133" s="106"/>
      <c r="T6133" s="106"/>
      <c r="U6133" s="106"/>
      <c r="V6133" s="106"/>
      <c r="W6133" s="19"/>
      <c r="X6133" s="2"/>
      <c r="Y6133" s="4"/>
      <c r="Z6133" s="106"/>
      <c r="AA6133" s="114"/>
      <c r="AB6133" s="112"/>
      <c r="AC6133" s="178"/>
      <c r="AD6133" s="11"/>
      <c r="AE6133" s="106"/>
      <c r="AF6133" s="106"/>
      <c r="AG6133" s="106"/>
      <c r="AH6133" s="115"/>
      <c r="AI6133" s="116"/>
      <c r="AO6133" s="26"/>
      <c r="AP6133" s="26"/>
    </row>
    <row r="6134" spans="1:42" ht="15" customHeight="1" x14ac:dyDescent="0.25">
      <c r="A6134" s="105"/>
      <c r="B6134" s="106"/>
      <c r="C6134" s="2"/>
      <c r="D6134" s="2"/>
      <c r="E6134" s="106"/>
      <c r="F6134" s="107"/>
      <c r="G6134" s="108"/>
      <c r="H6134" s="109"/>
      <c r="I6134" s="109"/>
      <c r="J6134" s="110"/>
      <c r="K6134" s="117"/>
      <c r="L6134" s="178"/>
      <c r="M6134" s="178"/>
      <c r="N6134" s="106"/>
      <c r="O6134" s="111"/>
      <c r="P6134" s="111"/>
      <c r="Q6134" s="106"/>
      <c r="R6134" s="106"/>
      <c r="S6134" s="106"/>
      <c r="T6134" s="106"/>
      <c r="U6134" s="106"/>
      <c r="V6134" s="106"/>
      <c r="W6134" s="19"/>
      <c r="X6134" s="2"/>
      <c r="Y6134" s="4"/>
      <c r="Z6134" s="106"/>
      <c r="AA6134" s="114"/>
      <c r="AB6134" s="112"/>
      <c r="AC6134" s="178"/>
      <c r="AD6134" s="11"/>
      <c r="AE6134" s="106"/>
      <c r="AF6134" s="106"/>
      <c r="AG6134" s="106"/>
      <c r="AH6134" s="115"/>
      <c r="AI6134" s="116"/>
      <c r="AO6134" s="26"/>
      <c r="AP6134" s="26"/>
    </row>
    <row r="6135" spans="1:42" ht="15" customHeight="1" x14ac:dyDescent="0.25">
      <c r="A6135" s="105"/>
      <c r="B6135" s="106"/>
      <c r="C6135" s="2"/>
      <c r="D6135" s="2"/>
      <c r="E6135" s="106"/>
      <c r="F6135" s="107"/>
      <c r="G6135" s="108"/>
      <c r="H6135" s="109"/>
      <c r="I6135" s="109"/>
      <c r="J6135" s="110"/>
      <c r="K6135" s="117"/>
      <c r="L6135" s="178"/>
      <c r="M6135" s="178"/>
      <c r="N6135" s="106"/>
      <c r="O6135" s="111"/>
      <c r="P6135" s="111"/>
      <c r="Q6135" s="106"/>
      <c r="R6135" s="106"/>
      <c r="S6135" s="106"/>
      <c r="T6135" s="106"/>
      <c r="U6135" s="106"/>
      <c r="V6135" s="106"/>
      <c r="W6135" s="19"/>
      <c r="X6135" s="2"/>
      <c r="Y6135" s="4"/>
      <c r="Z6135" s="106"/>
      <c r="AA6135" s="114"/>
      <c r="AB6135" s="112"/>
      <c r="AC6135" s="178"/>
      <c r="AD6135" s="11"/>
      <c r="AE6135" s="106"/>
      <c r="AF6135" s="106"/>
      <c r="AG6135" s="106"/>
      <c r="AH6135" s="115"/>
      <c r="AI6135" s="116"/>
      <c r="AO6135" s="26"/>
      <c r="AP6135" s="26"/>
    </row>
    <row r="6136" spans="1:42" ht="15" customHeight="1" x14ac:dyDescent="0.25">
      <c r="A6136" s="105"/>
      <c r="B6136" s="106"/>
      <c r="C6136" s="2"/>
      <c r="D6136" s="2"/>
      <c r="E6136" s="106"/>
      <c r="F6136" s="107"/>
      <c r="G6136" s="108"/>
      <c r="H6136" s="109"/>
      <c r="I6136" s="109"/>
      <c r="J6136" s="110"/>
      <c r="K6136" s="117"/>
      <c r="L6136" s="178"/>
      <c r="M6136" s="178"/>
      <c r="N6136" s="106"/>
      <c r="O6136" s="111"/>
      <c r="P6136" s="111"/>
      <c r="Q6136" s="106"/>
      <c r="R6136" s="106"/>
      <c r="S6136" s="106"/>
      <c r="T6136" s="106"/>
      <c r="U6136" s="106"/>
      <c r="V6136" s="106"/>
      <c r="W6136" s="19"/>
      <c r="X6136" s="2"/>
      <c r="Y6136" s="4"/>
      <c r="Z6136" s="106"/>
      <c r="AA6136" s="114"/>
      <c r="AB6136" s="112"/>
      <c r="AC6136" s="178"/>
      <c r="AD6136" s="11"/>
      <c r="AE6136" s="106"/>
      <c r="AF6136" s="106"/>
      <c r="AG6136" s="106"/>
      <c r="AH6136" s="115"/>
      <c r="AI6136" s="116"/>
      <c r="AO6136" s="26"/>
      <c r="AP6136" s="26"/>
    </row>
    <row r="6137" spans="1:42" ht="15" customHeight="1" x14ac:dyDescent="0.25">
      <c r="A6137" s="105"/>
      <c r="B6137" s="106"/>
      <c r="C6137" s="2"/>
      <c r="D6137" s="2"/>
      <c r="E6137" s="106"/>
      <c r="F6137" s="107"/>
      <c r="G6137" s="108"/>
      <c r="H6137" s="109"/>
      <c r="I6137" s="109"/>
      <c r="J6137" s="110"/>
      <c r="K6137" s="117"/>
      <c r="L6137" s="178"/>
      <c r="M6137" s="178"/>
      <c r="N6137" s="106"/>
      <c r="O6137" s="111"/>
      <c r="P6137" s="111"/>
      <c r="Q6137" s="106"/>
      <c r="R6137" s="106"/>
      <c r="S6137" s="106"/>
      <c r="T6137" s="106"/>
      <c r="U6137" s="106"/>
      <c r="V6137" s="106"/>
      <c r="W6137" s="19"/>
      <c r="X6137" s="2"/>
      <c r="Y6137" s="4"/>
      <c r="Z6137" s="106"/>
      <c r="AA6137" s="114"/>
      <c r="AB6137" s="112"/>
      <c r="AC6137" s="178"/>
      <c r="AD6137" s="11"/>
      <c r="AE6137" s="106"/>
      <c r="AF6137" s="106"/>
      <c r="AG6137" s="106"/>
      <c r="AH6137" s="115"/>
      <c r="AI6137" s="116"/>
      <c r="AO6137" s="26"/>
      <c r="AP6137" s="26"/>
    </row>
    <row r="6138" spans="1:42" ht="15" customHeight="1" x14ac:dyDescent="0.25">
      <c r="A6138" s="105"/>
      <c r="B6138" s="106"/>
      <c r="C6138" s="2"/>
      <c r="D6138" s="2"/>
      <c r="E6138" s="106"/>
      <c r="F6138" s="107"/>
      <c r="G6138" s="108"/>
      <c r="H6138" s="109"/>
      <c r="I6138" s="109"/>
      <c r="J6138" s="110"/>
      <c r="K6138" s="117"/>
      <c r="L6138" s="178"/>
      <c r="M6138" s="178"/>
      <c r="N6138" s="106"/>
      <c r="O6138" s="111"/>
      <c r="P6138" s="111"/>
      <c r="Q6138" s="106"/>
      <c r="R6138" s="106"/>
      <c r="S6138" s="106"/>
      <c r="T6138" s="106"/>
      <c r="U6138" s="106"/>
      <c r="V6138" s="106"/>
      <c r="W6138" s="19"/>
      <c r="X6138" s="2"/>
      <c r="Y6138" s="4"/>
      <c r="Z6138" s="106"/>
      <c r="AA6138" s="114"/>
      <c r="AB6138" s="112"/>
      <c r="AC6138" s="178"/>
      <c r="AD6138" s="11"/>
      <c r="AE6138" s="106"/>
      <c r="AF6138" s="106"/>
      <c r="AG6138" s="106"/>
      <c r="AH6138" s="115"/>
      <c r="AI6138" s="116"/>
      <c r="AO6138" s="26"/>
      <c r="AP6138" s="26"/>
    </row>
    <row r="6139" spans="1:42" ht="15" customHeight="1" x14ac:dyDescent="0.25">
      <c r="A6139" s="105"/>
      <c r="B6139" s="106"/>
      <c r="C6139" s="2"/>
      <c r="D6139" s="2"/>
      <c r="E6139" s="106"/>
      <c r="F6139" s="107"/>
      <c r="G6139" s="108"/>
      <c r="H6139" s="109"/>
      <c r="I6139" s="109"/>
      <c r="J6139" s="110"/>
      <c r="K6139" s="117"/>
      <c r="L6139" s="178"/>
      <c r="M6139" s="178"/>
      <c r="N6139" s="106"/>
      <c r="O6139" s="111"/>
      <c r="P6139" s="111"/>
      <c r="Q6139" s="106"/>
      <c r="R6139" s="106"/>
      <c r="S6139" s="106"/>
      <c r="T6139" s="106"/>
      <c r="U6139" s="106"/>
      <c r="V6139" s="106"/>
      <c r="W6139" s="19"/>
      <c r="X6139" s="2"/>
      <c r="Y6139" s="4"/>
      <c r="Z6139" s="106"/>
      <c r="AA6139" s="114"/>
      <c r="AB6139" s="112"/>
      <c r="AC6139" s="178"/>
      <c r="AD6139" s="11"/>
      <c r="AE6139" s="106"/>
      <c r="AF6139" s="106"/>
      <c r="AG6139" s="106"/>
      <c r="AH6139" s="115"/>
      <c r="AI6139" s="116"/>
      <c r="AO6139" s="26"/>
      <c r="AP6139" s="26"/>
    </row>
    <row r="6140" spans="1:42" ht="15" customHeight="1" x14ac:dyDescent="0.25">
      <c r="A6140" s="105"/>
      <c r="B6140" s="106"/>
      <c r="C6140" s="2"/>
      <c r="D6140" s="2"/>
      <c r="E6140" s="106"/>
      <c r="F6140" s="107"/>
      <c r="G6140" s="108"/>
      <c r="H6140" s="109"/>
      <c r="I6140" s="109"/>
      <c r="J6140" s="110"/>
      <c r="K6140" s="117"/>
      <c r="L6140" s="178"/>
      <c r="M6140" s="178"/>
      <c r="N6140" s="106"/>
      <c r="O6140" s="111"/>
      <c r="P6140" s="111"/>
      <c r="Q6140" s="106"/>
      <c r="R6140" s="106"/>
      <c r="S6140" s="106"/>
      <c r="T6140" s="106"/>
      <c r="U6140" s="106"/>
      <c r="V6140" s="106"/>
      <c r="W6140" s="19"/>
      <c r="X6140" s="2"/>
      <c r="Y6140" s="4"/>
      <c r="Z6140" s="106"/>
      <c r="AA6140" s="114"/>
      <c r="AB6140" s="112"/>
      <c r="AC6140" s="178"/>
      <c r="AD6140" s="11"/>
      <c r="AE6140" s="106"/>
      <c r="AF6140" s="106"/>
      <c r="AG6140" s="106"/>
      <c r="AH6140" s="115"/>
      <c r="AI6140" s="116"/>
      <c r="AO6140" s="26"/>
      <c r="AP6140" s="26"/>
    </row>
    <row r="6141" spans="1:42" ht="15" customHeight="1" x14ac:dyDescent="0.25">
      <c r="A6141" s="105"/>
      <c r="B6141" s="106"/>
      <c r="C6141" s="2"/>
      <c r="D6141" s="2"/>
      <c r="E6141" s="106"/>
      <c r="F6141" s="107"/>
      <c r="G6141" s="108"/>
      <c r="H6141" s="109"/>
      <c r="I6141" s="109"/>
      <c r="J6141" s="110"/>
      <c r="K6141" s="117"/>
      <c r="L6141" s="178"/>
      <c r="M6141" s="178"/>
      <c r="N6141" s="106"/>
      <c r="O6141" s="111"/>
      <c r="P6141" s="111"/>
      <c r="Q6141" s="106"/>
      <c r="R6141" s="106"/>
      <c r="S6141" s="106"/>
      <c r="T6141" s="106"/>
      <c r="U6141" s="106"/>
      <c r="V6141" s="106"/>
      <c r="W6141" s="19"/>
      <c r="X6141" s="2"/>
      <c r="Y6141" s="4"/>
      <c r="Z6141" s="106"/>
      <c r="AA6141" s="114"/>
      <c r="AB6141" s="112"/>
      <c r="AC6141" s="178"/>
      <c r="AD6141" s="11"/>
      <c r="AE6141" s="106"/>
      <c r="AF6141" s="106"/>
      <c r="AG6141" s="106"/>
      <c r="AH6141" s="115"/>
      <c r="AI6141" s="116"/>
      <c r="AO6141" s="26"/>
      <c r="AP6141" s="26"/>
    </row>
    <row r="6142" spans="1:42" ht="15" customHeight="1" x14ac:dyDescent="0.25">
      <c r="A6142" s="105"/>
      <c r="B6142" s="106"/>
      <c r="C6142" s="2"/>
      <c r="D6142" s="2"/>
      <c r="E6142" s="106"/>
      <c r="F6142" s="107"/>
      <c r="G6142" s="108"/>
      <c r="H6142" s="109"/>
      <c r="I6142" s="109"/>
      <c r="J6142" s="110"/>
      <c r="K6142" s="117"/>
      <c r="L6142" s="178"/>
      <c r="M6142" s="178"/>
      <c r="N6142" s="106"/>
      <c r="O6142" s="111"/>
      <c r="P6142" s="111"/>
      <c r="Q6142" s="106"/>
      <c r="R6142" s="106"/>
      <c r="S6142" s="106"/>
      <c r="T6142" s="106"/>
      <c r="U6142" s="106"/>
      <c r="V6142" s="106"/>
      <c r="W6142" s="19"/>
      <c r="X6142" s="2"/>
      <c r="Y6142" s="4"/>
      <c r="Z6142" s="106"/>
      <c r="AA6142" s="114"/>
      <c r="AB6142" s="112"/>
      <c r="AC6142" s="178"/>
      <c r="AD6142" s="11"/>
      <c r="AE6142" s="106"/>
      <c r="AF6142" s="106"/>
      <c r="AG6142" s="106"/>
      <c r="AH6142" s="115"/>
      <c r="AI6142" s="116"/>
      <c r="AO6142" s="26"/>
      <c r="AP6142" s="26"/>
    </row>
    <row r="6143" spans="1:42" ht="15" customHeight="1" x14ac:dyDescent="0.25">
      <c r="A6143" s="105"/>
      <c r="B6143" s="106"/>
      <c r="C6143" s="2"/>
      <c r="D6143" s="2"/>
      <c r="E6143" s="106"/>
      <c r="F6143" s="107"/>
      <c r="G6143" s="108"/>
      <c r="H6143" s="109"/>
      <c r="I6143" s="109"/>
      <c r="J6143" s="110"/>
      <c r="K6143" s="117"/>
      <c r="L6143" s="178"/>
      <c r="M6143" s="178"/>
      <c r="N6143" s="106"/>
      <c r="O6143" s="111"/>
      <c r="P6143" s="111"/>
      <c r="Q6143" s="106"/>
      <c r="R6143" s="106"/>
      <c r="S6143" s="106"/>
      <c r="T6143" s="106"/>
      <c r="U6143" s="106"/>
      <c r="V6143" s="106"/>
      <c r="W6143" s="19"/>
      <c r="X6143" s="2"/>
      <c r="Y6143" s="4"/>
      <c r="Z6143" s="106"/>
      <c r="AA6143" s="114"/>
      <c r="AB6143" s="112"/>
      <c r="AC6143" s="178"/>
      <c r="AD6143" s="11"/>
      <c r="AE6143" s="106"/>
      <c r="AF6143" s="106"/>
      <c r="AG6143" s="106"/>
      <c r="AH6143" s="115"/>
      <c r="AI6143" s="116"/>
      <c r="AO6143" s="26"/>
      <c r="AP6143" s="26"/>
    </row>
    <row r="6144" spans="1:42" ht="15" customHeight="1" x14ac:dyDescent="0.25">
      <c r="A6144" s="105"/>
      <c r="B6144" s="106"/>
      <c r="C6144" s="2"/>
      <c r="D6144" s="2"/>
      <c r="E6144" s="106"/>
      <c r="F6144" s="107"/>
      <c r="G6144" s="108"/>
      <c r="H6144" s="109"/>
      <c r="I6144" s="109"/>
      <c r="J6144" s="110"/>
      <c r="K6144" s="117"/>
      <c r="L6144" s="178"/>
      <c r="M6144" s="178"/>
      <c r="N6144" s="106"/>
      <c r="O6144" s="111"/>
      <c r="P6144" s="111"/>
      <c r="Q6144" s="106"/>
      <c r="R6144" s="106"/>
      <c r="S6144" s="106"/>
      <c r="T6144" s="106"/>
      <c r="U6144" s="106"/>
      <c r="V6144" s="106"/>
      <c r="W6144" s="19"/>
      <c r="X6144" s="2"/>
      <c r="Y6144" s="4"/>
      <c r="Z6144" s="106"/>
      <c r="AA6144" s="114"/>
      <c r="AB6144" s="112"/>
      <c r="AC6144" s="178"/>
      <c r="AD6144" s="11"/>
      <c r="AE6144" s="106"/>
      <c r="AF6144" s="106"/>
      <c r="AG6144" s="106"/>
      <c r="AH6144" s="115"/>
      <c r="AI6144" s="116"/>
      <c r="AO6144" s="26"/>
      <c r="AP6144" s="26"/>
    </row>
    <row r="6145" spans="1:42" ht="15" customHeight="1" x14ac:dyDescent="0.25">
      <c r="A6145" s="105"/>
      <c r="B6145" s="106"/>
      <c r="C6145" s="2"/>
      <c r="D6145" s="2"/>
      <c r="E6145" s="106"/>
      <c r="F6145" s="107"/>
      <c r="G6145" s="108"/>
      <c r="H6145" s="109"/>
      <c r="I6145" s="109"/>
      <c r="J6145" s="110"/>
      <c r="K6145" s="117"/>
      <c r="L6145" s="178"/>
      <c r="M6145" s="178"/>
      <c r="N6145" s="106"/>
      <c r="O6145" s="111"/>
      <c r="P6145" s="111"/>
      <c r="Q6145" s="106"/>
      <c r="R6145" s="106"/>
      <c r="S6145" s="106"/>
      <c r="T6145" s="106"/>
      <c r="U6145" s="106"/>
      <c r="V6145" s="106"/>
      <c r="W6145" s="19"/>
      <c r="X6145" s="2"/>
      <c r="Y6145" s="4"/>
      <c r="Z6145" s="106"/>
      <c r="AA6145" s="114"/>
      <c r="AB6145" s="112"/>
      <c r="AC6145" s="178"/>
      <c r="AD6145" s="11"/>
      <c r="AE6145" s="106"/>
      <c r="AF6145" s="106"/>
      <c r="AG6145" s="106"/>
      <c r="AH6145" s="115"/>
      <c r="AI6145" s="116"/>
      <c r="AO6145" s="26"/>
      <c r="AP6145" s="26"/>
    </row>
    <row r="6146" spans="1:42" ht="15" customHeight="1" x14ac:dyDescent="0.25">
      <c r="A6146" s="105"/>
      <c r="B6146" s="106"/>
      <c r="C6146" s="2"/>
      <c r="D6146" s="2"/>
      <c r="E6146" s="106"/>
      <c r="F6146" s="107"/>
      <c r="G6146" s="108"/>
      <c r="H6146" s="109"/>
      <c r="I6146" s="109"/>
      <c r="J6146" s="110"/>
      <c r="K6146" s="117"/>
      <c r="L6146" s="178"/>
      <c r="M6146" s="178"/>
      <c r="N6146" s="106"/>
      <c r="O6146" s="111"/>
      <c r="P6146" s="111"/>
      <c r="Q6146" s="106"/>
      <c r="R6146" s="106"/>
      <c r="S6146" s="106"/>
      <c r="T6146" s="106"/>
      <c r="U6146" s="106"/>
      <c r="V6146" s="106"/>
      <c r="W6146" s="19"/>
      <c r="X6146" s="2"/>
      <c r="Y6146" s="4"/>
      <c r="Z6146" s="106"/>
      <c r="AA6146" s="114"/>
      <c r="AB6146" s="112"/>
      <c r="AC6146" s="178"/>
      <c r="AD6146" s="11"/>
      <c r="AE6146" s="106"/>
      <c r="AF6146" s="106"/>
      <c r="AG6146" s="106"/>
      <c r="AH6146" s="115"/>
      <c r="AI6146" s="116"/>
      <c r="AO6146" s="26"/>
      <c r="AP6146" s="26"/>
    </row>
    <row r="6147" spans="1:42" ht="15" customHeight="1" x14ac:dyDescent="0.25">
      <c r="A6147" s="105"/>
      <c r="B6147" s="106"/>
      <c r="C6147" s="2"/>
      <c r="D6147" s="2"/>
      <c r="E6147" s="106"/>
      <c r="F6147" s="107"/>
      <c r="G6147" s="108"/>
      <c r="H6147" s="109"/>
      <c r="I6147" s="109"/>
      <c r="J6147" s="110"/>
      <c r="K6147" s="117"/>
      <c r="L6147" s="178"/>
      <c r="M6147" s="178"/>
      <c r="N6147" s="106"/>
      <c r="O6147" s="111"/>
      <c r="P6147" s="111"/>
      <c r="Q6147" s="106"/>
      <c r="R6147" s="106"/>
      <c r="S6147" s="106"/>
      <c r="T6147" s="106"/>
      <c r="U6147" s="106"/>
      <c r="V6147" s="106"/>
      <c r="W6147" s="19"/>
      <c r="X6147" s="2"/>
      <c r="Y6147" s="4"/>
      <c r="Z6147" s="106"/>
      <c r="AA6147" s="114"/>
      <c r="AB6147" s="112"/>
      <c r="AC6147" s="178"/>
      <c r="AD6147" s="11"/>
      <c r="AE6147" s="106"/>
      <c r="AF6147" s="106"/>
      <c r="AG6147" s="106"/>
      <c r="AH6147" s="115"/>
      <c r="AI6147" s="116"/>
      <c r="AO6147" s="26"/>
      <c r="AP6147" s="26"/>
    </row>
    <row r="6148" spans="1:42" ht="15" customHeight="1" x14ac:dyDescent="0.25">
      <c r="A6148" s="105"/>
      <c r="B6148" s="106"/>
      <c r="C6148" s="2"/>
      <c r="D6148" s="2"/>
      <c r="E6148" s="106"/>
      <c r="F6148" s="107"/>
      <c r="G6148" s="108"/>
      <c r="H6148" s="109"/>
      <c r="I6148" s="109"/>
      <c r="J6148" s="110"/>
      <c r="K6148" s="117"/>
      <c r="L6148" s="178"/>
      <c r="M6148" s="178"/>
      <c r="N6148" s="106"/>
      <c r="O6148" s="111"/>
      <c r="P6148" s="111"/>
      <c r="Q6148" s="106"/>
      <c r="R6148" s="106"/>
      <c r="S6148" s="106"/>
      <c r="T6148" s="106"/>
      <c r="U6148" s="106"/>
      <c r="V6148" s="106"/>
      <c r="W6148" s="19"/>
      <c r="X6148" s="2"/>
      <c r="Y6148" s="4"/>
      <c r="Z6148" s="106"/>
      <c r="AA6148" s="114"/>
      <c r="AB6148" s="112"/>
      <c r="AC6148" s="178"/>
      <c r="AD6148" s="11"/>
      <c r="AE6148" s="106"/>
      <c r="AF6148" s="106"/>
      <c r="AG6148" s="106"/>
      <c r="AH6148" s="115"/>
      <c r="AI6148" s="116"/>
      <c r="AO6148" s="26"/>
      <c r="AP6148" s="26"/>
    </row>
    <row r="6149" spans="1:42" ht="15" customHeight="1" x14ac:dyDescent="0.25">
      <c r="A6149" s="105"/>
      <c r="B6149" s="106"/>
      <c r="C6149" s="2"/>
      <c r="D6149" s="2"/>
      <c r="E6149" s="106"/>
      <c r="F6149" s="107"/>
      <c r="G6149" s="108"/>
      <c r="H6149" s="109"/>
      <c r="I6149" s="109"/>
      <c r="J6149" s="110"/>
      <c r="K6149" s="117"/>
      <c r="L6149" s="178"/>
      <c r="M6149" s="178"/>
      <c r="N6149" s="106"/>
      <c r="O6149" s="111"/>
      <c r="P6149" s="111"/>
      <c r="Q6149" s="106"/>
      <c r="R6149" s="106"/>
      <c r="S6149" s="106"/>
      <c r="T6149" s="106"/>
      <c r="U6149" s="106"/>
      <c r="V6149" s="106"/>
      <c r="W6149" s="19"/>
      <c r="X6149" s="2"/>
      <c r="Y6149" s="4"/>
      <c r="Z6149" s="106"/>
      <c r="AA6149" s="114"/>
      <c r="AB6149" s="112"/>
      <c r="AC6149" s="178"/>
      <c r="AD6149" s="11"/>
      <c r="AE6149" s="106"/>
      <c r="AF6149" s="106"/>
      <c r="AG6149" s="106"/>
      <c r="AH6149" s="115"/>
      <c r="AI6149" s="116"/>
      <c r="AO6149" s="26"/>
      <c r="AP6149" s="26"/>
    </row>
    <row r="6150" spans="1:42" ht="15" customHeight="1" x14ac:dyDescent="0.25">
      <c r="A6150" s="105"/>
      <c r="B6150" s="106"/>
      <c r="C6150" s="2"/>
      <c r="D6150" s="2"/>
      <c r="E6150" s="106"/>
      <c r="F6150" s="107"/>
      <c r="G6150" s="108"/>
      <c r="H6150" s="109"/>
      <c r="I6150" s="109"/>
      <c r="J6150" s="110"/>
      <c r="K6150" s="117"/>
      <c r="L6150" s="178"/>
      <c r="M6150" s="178"/>
      <c r="N6150" s="106"/>
      <c r="O6150" s="111"/>
      <c r="P6150" s="111"/>
      <c r="Q6150" s="106"/>
      <c r="R6150" s="106"/>
      <c r="S6150" s="106"/>
      <c r="T6150" s="106"/>
      <c r="U6150" s="106"/>
      <c r="V6150" s="106"/>
      <c r="W6150" s="19"/>
      <c r="X6150" s="2"/>
      <c r="Y6150" s="4"/>
      <c r="Z6150" s="106"/>
      <c r="AA6150" s="114"/>
      <c r="AB6150" s="112"/>
      <c r="AC6150" s="178"/>
      <c r="AD6150" s="11"/>
      <c r="AE6150" s="106"/>
      <c r="AF6150" s="106"/>
      <c r="AG6150" s="106"/>
      <c r="AH6150" s="115"/>
      <c r="AI6150" s="116"/>
      <c r="AO6150" s="26"/>
      <c r="AP6150" s="26"/>
    </row>
    <row r="6151" spans="1:42" ht="15" customHeight="1" x14ac:dyDescent="0.25">
      <c r="A6151" s="105"/>
      <c r="B6151" s="106"/>
      <c r="C6151" s="2"/>
      <c r="D6151" s="2"/>
      <c r="E6151" s="106"/>
      <c r="F6151" s="107"/>
      <c r="G6151" s="108"/>
      <c r="H6151" s="109"/>
      <c r="I6151" s="109"/>
      <c r="J6151" s="110"/>
      <c r="K6151" s="117"/>
      <c r="L6151" s="178"/>
      <c r="M6151" s="178"/>
      <c r="N6151" s="106"/>
      <c r="O6151" s="111"/>
      <c r="P6151" s="111"/>
      <c r="Q6151" s="106"/>
      <c r="R6151" s="106"/>
      <c r="S6151" s="106"/>
      <c r="T6151" s="106"/>
      <c r="U6151" s="106"/>
      <c r="V6151" s="106"/>
      <c r="W6151" s="19"/>
      <c r="X6151" s="2"/>
      <c r="Y6151" s="4"/>
      <c r="Z6151" s="106"/>
      <c r="AA6151" s="114"/>
      <c r="AB6151" s="112"/>
      <c r="AC6151" s="178"/>
      <c r="AD6151" s="11"/>
      <c r="AE6151" s="106"/>
      <c r="AF6151" s="106"/>
      <c r="AG6151" s="106"/>
      <c r="AH6151" s="115"/>
      <c r="AI6151" s="116"/>
      <c r="AO6151" s="26"/>
      <c r="AP6151" s="26"/>
    </row>
    <row r="6152" spans="1:42" ht="15" customHeight="1" x14ac:dyDescent="0.25">
      <c r="A6152" s="105"/>
      <c r="B6152" s="106"/>
      <c r="C6152" s="2"/>
      <c r="D6152" s="2"/>
      <c r="E6152" s="106"/>
      <c r="F6152" s="107"/>
      <c r="G6152" s="108"/>
      <c r="H6152" s="109"/>
      <c r="I6152" s="109"/>
      <c r="J6152" s="110"/>
      <c r="K6152" s="117"/>
      <c r="L6152" s="178"/>
      <c r="M6152" s="178"/>
      <c r="N6152" s="106"/>
      <c r="O6152" s="111"/>
      <c r="P6152" s="111"/>
      <c r="Q6152" s="106"/>
      <c r="R6152" s="106"/>
      <c r="S6152" s="106"/>
      <c r="T6152" s="106"/>
      <c r="U6152" s="106"/>
      <c r="V6152" s="106"/>
      <c r="W6152" s="19"/>
      <c r="X6152" s="2"/>
      <c r="Y6152" s="4"/>
      <c r="Z6152" s="106"/>
      <c r="AA6152" s="114"/>
      <c r="AB6152" s="112"/>
      <c r="AC6152" s="178"/>
      <c r="AD6152" s="11"/>
      <c r="AE6152" s="106"/>
      <c r="AF6152" s="106"/>
      <c r="AG6152" s="106"/>
      <c r="AH6152" s="115"/>
      <c r="AI6152" s="116"/>
      <c r="AO6152" s="26"/>
      <c r="AP6152" s="26"/>
    </row>
    <row r="6153" spans="1:42" ht="15" customHeight="1" x14ac:dyDescent="0.25">
      <c r="A6153" s="105"/>
      <c r="B6153" s="106"/>
      <c r="C6153" s="2"/>
      <c r="D6153" s="2"/>
      <c r="E6153" s="106"/>
      <c r="F6153" s="107"/>
      <c r="G6153" s="108"/>
      <c r="H6153" s="109"/>
      <c r="I6153" s="109"/>
      <c r="J6153" s="110"/>
      <c r="K6153" s="117"/>
      <c r="L6153" s="178"/>
      <c r="M6153" s="178"/>
      <c r="N6153" s="106"/>
      <c r="O6153" s="111"/>
      <c r="P6153" s="111"/>
      <c r="Q6153" s="106"/>
      <c r="R6153" s="106"/>
      <c r="S6153" s="106"/>
      <c r="T6153" s="106"/>
      <c r="U6153" s="106"/>
      <c r="V6153" s="106"/>
      <c r="W6153" s="19"/>
      <c r="X6153" s="2"/>
      <c r="Y6153" s="4"/>
      <c r="Z6153" s="106"/>
      <c r="AA6153" s="114"/>
      <c r="AB6153" s="112"/>
      <c r="AC6153" s="178"/>
      <c r="AD6153" s="11"/>
      <c r="AE6153" s="106"/>
      <c r="AF6153" s="106"/>
      <c r="AG6153" s="106"/>
      <c r="AH6153" s="115"/>
      <c r="AI6153" s="116"/>
      <c r="AO6153" s="26"/>
      <c r="AP6153" s="26"/>
    </row>
    <row r="6154" spans="1:42" ht="15" customHeight="1" x14ac:dyDescent="0.25">
      <c r="A6154" s="105"/>
      <c r="B6154" s="106"/>
      <c r="C6154" s="2"/>
      <c r="D6154" s="2"/>
      <c r="E6154" s="106"/>
      <c r="F6154" s="107"/>
      <c r="G6154" s="108"/>
      <c r="H6154" s="109"/>
      <c r="I6154" s="109"/>
      <c r="J6154" s="110"/>
      <c r="K6154" s="117"/>
      <c r="L6154" s="178"/>
      <c r="M6154" s="178"/>
      <c r="N6154" s="106"/>
      <c r="O6154" s="111"/>
      <c r="P6154" s="111"/>
      <c r="Q6154" s="106"/>
      <c r="R6154" s="106"/>
      <c r="S6154" s="106"/>
      <c r="T6154" s="106"/>
      <c r="U6154" s="106"/>
      <c r="V6154" s="106"/>
      <c r="W6154" s="19"/>
      <c r="X6154" s="2"/>
      <c r="Y6154" s="4"/>
      <c r="Z6154" s="106"/>
      <c r="AA6154" s="114"/>
      <c r="AB6154" s="112"/>
      <c r="AC6154" s="178"/>
      <c r="AD6154" s="11"/>
      <c r="AE6154" s="106"/>
      <c r="AF6154" s="106"/>
      <c r="AG6154" s="106"/>
      <c r="AH6154" s="115"/>
      <c r="AI6154" s="116"/>
      <c r="AO6154" s="26"/>
      <c r="AP6154" s="26"/>
    </row>
    <row r="6155" spans="1:42" ht="15" customHeight="1" x14ac:dyDescent="0.25">
      <c r="A6155" s="105"/>
      <c r="B6155" s="106"/>
      <c r="C6155" s="2"/>
      <c r="D6155" s="2"/>
      <c r="E6155" s="106"/>
      <c r="F6155" s="107"/>
      <c r="G6155" s="108"/>
      <c r="H6155" s="109"/>
      <c r="I6155" s="109"/>
      <c r="J6155" s="110"/>
      <c r="K6155" s="117"/>
      <c r="L6155" s="178"/>
      <c r="M6155" s="178"/>
      <c r="N6155" s="106"/>
      <c r="O6155" s="111"/>
      <c r="P6155" s="111"/>
      <c r="Q6155" s="106"/>
      <c r="R6155" s="106"/>
      <c r="S6155" s="106"/>
      <c r="T6155" s="106"/>
      <c r="U6155" s="106"/>
      <c r="V6155" s="106"/>
      <c r="W6155" s="19"/>
      <c r="X6155" s="2"/>
      <c r="Y6155" s="4"/>
      <c r="Z6155" s="106"/>
      <c r="AA6155" s="114"/>
      <c r="AB6155" s="112"/>
      <c r="AC6155" s="178"/>
      <c r="AD6155" s="11"/>
      <c r="AE6155" s="106"/>
      <c r="AF6155" s="106"/>
      <c r="AG6155" s="106"/>
      <c r="AH6155" s="115"/>
      <c r="AI6155" s="116"/>
      <c r="AO6155" s="26"/>
      <c r="AP6155" s="26"/>
    </row>
    <row r="6156" spans="1:42" ht="15" customHeight="1" x14ac:dyDescent="0.25">
      <c r="A6156" s="105"/>
      <c r="B6156" s="106"/>
      <c r="C6156" s="2"/>
      <c r="D6156" s="2"/>
      <c r="E6156" s="106"/>
      <c r="F6156" s="107"/>
      <c r="G6156" s="108"/>
      <c r="H6156" s="109"/>
      <c r="I6156" s="109"/>
      <c r="J6156" s="110"/>
      <c r="K6156" s="117"/>
      <c r="L6156" s="178"/>
      <c r="M6156" s="178"/>
      <c r="N6156" s="106"/>
      <c r="O6156" s="111"/>
      <c r="P6156" s="111"/>
      <c r="Q6156" s="106"/>
      <c r="R6156" s="106"/>
      <c r="S6156" s="106"/>
      <c r="T6156" s="106"/>
      <c r="U6156" s="106"/>
      <c r="V6156" s="106"/>
      <c r="W6156" s="19"/>
      <c r="X6156" s="2"/>
      <c r="Y6156" s="4"/>
      <c r="Z6156" s="106"/>
      <c r="AA6156" s="114"/>
      <c r="AB6156" s="112"/>
      <c r="AC6156" s="178"/>
      <c r="AD6156" s="11"/>
      <c r="AE6156" s="106"/>
      <c r="AF6156" s="106"/>
      <c r="AG6156" s="106"/>
      <c r="AH6156" s="115"/>
      <c r="AI6156" s="116"/>
      <c r="AO6156" s="26"/>
      <c r="AP6156" s="26"/>
    </row>
    <row r="6157" spans="1:42" ht="15" customHeight="1" x14ac:dyDescent="0.25">
      <c r="A6157" s="105"/>
      <c r="B6157" s="106"/>
      <c r="C6157" s="2"/>
      <c r="D6157" s="2"/>
      <c r="E6157" s="106"/>
      <c r="F6157" s="107"/>
      <c r="G6157" s="108"/>
      <c r="H6157" s="109"/>
      <c r="I6157" s="109"/>
      <c r="J6157" s="110"/>
      <c r="K6157" s="117"/>
      <c r="L6157" s="178"/>
      <c r="M6157" s="178"/>
      <c r="N6157" s="106"/>
      <c r="O6157" s="111"/>
      <c r="P6157" s="111"/>
      <c r="Q6157" s="106"/>
      <c r="R6157" s="106"/>
      <c r="S6157" s="106"/>
      <c r="T6157" s="106"/>
      <c r="U6157" s="106"/>
      <c r="V6157" s="106"/>
      <c r="W6157" s="19"/>
      <c r="X6157" s="2"/>
      <c r="Y6157" s="4"/>
      <c r="Z6157" s="106"/>
      <c r="AA6157" s="114"/>
      <c r="AB6157" s="112"/>
      <c r="AC6157" s="178"/>
      <c r="AD6157" s="11"/>
      <c r="AE6157" s="106"/>
      <c r="AF6157" s="106"/>
      <c r="AG6157" s="106"/>
      <c r="AH6157" s="115"/>
      <c r="AI6157" s="116"/>
      <c r="AO6157" s="26"/>
      <c r="AP6157" s="26"/>
    </row>
    <row r="6158" spans="1:42" ht="15" customHeight="1" x14ac:dyDescent="0.25">
      <c r="A6158" s="105"/>
      <c r="B6158" s="106"/>
      <c r="C6158" s="2"/>
      <c r="D6158" s="2"/>
      <c r="E6158" s="106"/>
      <c r="F6158" s="107"/>
      <c r="G6158" s="108"/>
      <c r="H6158" s="109"/>
      <c r="I6158" s="109"/>
      <c r="J6158" s="110"/>
      <c r="K6158" s="117"/>
      <c r="L6158" s="178"/>
      <c r="M6158" s="178"/>
      <c r="N6158" s="106"/>
      <c r="O6158" s="111"/>
      <c r="P6158" s="111"/>
      <c r="Q6158" s="106"/>
      <c r="R6158" s="106"/>
      <c r="S6158" s="106"/>
      <c r="T6158" s="106"/>
      <c r="U6158" s="106"/>
      <c r="V6158" s="106"/>
      <c r="W6158" s="19"/>
      <c r="X6158" s="2"/>
      <c r="Y6158" s="4"/>
      <c r="Z6158" s="106"/>
      <c r="AA6158" s="114"/>
      <c r="AB6158" s="112"/>
      <c r="AC6158" s="178"/>
      <c r="AD6158" s="11"/>
      <c r="AE6158" s="106"/>
      <c r="AF6158" s="106"/>
      <c r="AG6158" s="106"/>
      <c r="AH6158" s="115"/>
      <c r="AI6158" s="116"/>
      <c r="AO6158" s="26"/>
      <c r="AP6158" s="26"/>
    </row>
    <row r="6159" spans="1:42" ht="15" customHeight="1" x14ac:dyDescent="0.25">
      <c r="A6159" s="105"/>
      <c r="B6159" s="106"/>
      <c r="C6159" s="2"/>
      <c r="D6159" s="2"/>
      <c r="E6159" s="106"/>
      <c r="F6159" s="107"/>
      <c r="G6159" s="108"/>
      <c r="H6159" s="109"/>
      <c r="I6159" s="109"/>
      <c r="J6159" s="110"/>
      <c r="K6159" s="117"/>
      <c r="L6159" s="178"/>
      <c r="M6159" s="178"/>
      <c r="N6159" s="106"/>
      <c r="O6159" s="111"/>
      <c r="P6159" s="111"/>
      <c r="Q6159" s="106"/>
      <c r="R6159" s="106"/>
      <c r="S6159" s="106"/>
      <c r="T6159" s="106"/>
      <c r="U6159" s="106"/>
      <c r="V6159" s="106"/>
      <c r="W6159" s="19"/>
      <c r="X6159" s="2"/>
      <c r="Y6159" s="4"/>
      <c r="Z6159" s="106"/>
      <c r="AA6159" s="114"/>
      <c r="AB6159" s="112"/>
      <c r="AC6159" s="178"/>
      <c r="AD6159" s="11"/>
      <c r="AE6159" s="106"/>
      <c r="AF6159" s="106"/>
      <c r="AG6159" s="106"/>
      <c r="AH6159" s="115"/>
      <c r="AI6159" s="116"/>
      <c r="AO6159" s="26"/>
      <c r="AP6159" s="26"/>
    </row>
    <row r="6160" spans="1:42" ht="15" customHeight="1" x14ac:dyDescent="0.25">
      <c r="A6160" s="105"/>
      <c r="B6160" s="106"/>
      <c r="C6160" s="2"/>
      <c r="D6160" s="2"/>
      <c r="E6160" s="106"/>
      <c r="F6160" s="107"/>
      <c r="G6160" s="108"/>
      <c r="H6160" s="109"/>
      <c r="I6160" s="109"/>
      <c r="J6160" s="110"/>
      <c r="K6160" s="117"/>
      <c r="L6160" s="178"/>
      <c r="M6160" s="178"/>
      <c r="N6160" s="106"/>
      <c r="O6160" s="111"/>
      <c r="P6160" s="111"/>
      <c r="Q6160" s="106"/>
      <c r="R6160" s="106"/>
      <c r="S6160" s="106"/>
      <c r="T6160" s="106"/>
      <c r="U6160" s="106"/>
      <c r="V6160" s="106"/>
      <c r="W6160" s="19"/>
      <c r="X6160" s="2"/>
      <c r="Y6160" s="4"/>
      <c r="Z6160" s="106"/>
      <c r="AA6160" s="114"/>
      <c r="AB6160" s="112"/>
      <c r="AC6160" s="178"/>
      <c r="AD6160" s="11"/>
      <c r="AE6160" s="106"/>
      <c r="AF6160" s="106"/>
      <c r="AG6160" s="106"/>
      <c r="AH6160" s="115"/>
      <c r="AI6160" s="116"/>
      <c r="AO6160" s="26"/>
      <c r="AP6160" s="26"/>
    </row>
    <row r="6161" spans="1:42" ht="15" customHeight="1" x14ac:dyDescent="0.25">
      <c r="A6161" s="105"/>
      <c r="B6161" s="106"/>
      <c r="C6161" s="2"/>
      <c r="D6161" s="2"/>
      <c r="E6161" s="106"/>
      <c r="F6161" s="107"/>
      <c r="G6161" s="108"/>
      <c r="H6161" s="109"/>
      <c r="I6161" s="109"/>
      <c r="J6161" s="110"/>
      <c r="K6161" s="117"/>
      <c r="L6161" s="178"/>
      <c r="M6161" s="178"/>
      <c r="N6161" s="106"/>
      <c r="O6161" s="111"/>
      <c r="P6161" s="111"/>
      <c r="Q6161" s="106"/>
      <c r="R6161" s="106"/>
      <c r="S6161" s="106"/>
      <c r="T6161" s="106"/>
      <c r="U6161" s="106"/>
      <c r="V6161" s="106"/>
      <c r="W6161" s="19"/>
      <c r="X6161" s="2"/>
      <c r="Y6161" s="4"/>
      <c r="Z6161" s="106"/>
      <c r="AA6161" s="114"/>
      <c r="AB6161" s="112"/>
      <c r="AC6161" s="178"/>
      <c r="AD6161" s="11"/>
      <c r="AE6161" s="106"/>
      <c r="AF6161" s="106"/>
      <c r="AG6161" s="106"/>
      <c r="AH6161" s="115"/>
      <c r="AI6161" s="116"/>
      <c r="AO6161" s="26"/>
      <c r="AP6161" s="26"/>
    </row>
    <row r="6162" spans="1:42" ht="15" customHeight="1" x14ac:dyDescent="0.25">
      <c r="A6162" s="105"/>
      <c r="B6162" s="106"/>
      <c r="C6162" s="2"/>
      <c r="D6162" s="2"/>
      <c r="E6162" s="106"/>
      <c r="F6162" s="107"/>
      <c r="G6162" s="108"/>
      <c r="H6162" s="109"/>
      <c r="I6162" s="109"/>
      <c r="J6162" s="110"/>
      <c r="K6162" s="117"/>
      <c r="L6162" s="178"/>
      <c r="M6162" s="178"/>
      <c r="N6162" s="106"/>
      <c r="O6162" s="111"/>
      <c r="P6162" s="111"/>
      <c r="Q6162" s="106"/>
      <c r="R6162" s="106"/>
      <c r="S6162" s="106"/>
      <c r="T6162" s="106"/>
      <c r="U6162" s="106"/>
      <c r="V6162" s="106"/>
      <c r="W6162" s="19"/>
      <c r="X6162" s="2"/>
      <c r="Y6162" s="4"/>
      <c r="Z6162" s="106"/>
      <c r="AA6162" s="114"/>
      <c r="AB6162" s="112"/>
      <c r="AC6162" s="178"/>
      <c r="AD6162" s="11"/>
      <c r="AE6162" s="106"/>
      <c r="AF6162" s="106"/>
      <c r="AG6162" s="106"/>
      <c r="AH6162" s="115"/>
      <c r="AI6162" s="116"/>
      <c r="AO6162" s="26"/>
      <c r="AP6162" s="26"/>
    </row>
    <row r="6163" spans="1:42" ht="15" customHeight="1" x14ac:dyDescent="0.25">
      <c r="A6163" s="105"/>
      <c r="B6163" s="106"/>
      <c r="C6163" s="2"/>
      <c r="D6163" s="2"/>
      <c r="E6163" s="106"/>
      <c r="F6163" s="107"/>
      <c r="G6163" s="108"/>
      <c r="H6163" s="109"/>
      <c r="I6163" s="109"/>
      <c r="J6163" s="110"/>
      <c r="K6163" s="117"/>
      <c r="L6163" s="178"/>
      <c r="M6163" s="178"/>
      <c r="N6163" s="106"/>
      <c r="O6163" s="111"/>
      <c r="P6163" s="111"/>
      <c r="Q6163" s="106"/>
      <c r="R6163" s="106"/>
      <c r="S6163" s="106"/>
      <c r="T6163" s="106"/>
      <c r="U6163" s="106"/>
      <c r="V6163" s="106"/>
      <c r="W6163" s="19"/>
      <c r="X6163" s="2"/>
      <c r="Y6163" s="4"/>
      <c r="Z6163" s="106"/>
      <c r="AA6163" s="114"/>
      <c r="AB6163" s="112"/>
      <c r="AC6163" s="178"/>
      <c r="AD6163" s="11"/>
      <c r="AE6163" s="106"/>
      <c r="AF6163" s="106"/>
      <c r="AG6163" s="106"/>
      <c r="AH6163" s="115"/>
      <c r="AI6163" s="116"/>
      <c r="AO6163" s="26"/>
      <c r="AP6163" s="26"/>
    </row>
    <row r="6164" spans="1:42" ht="15" customHeight="1" x14ac:dyDescent="0.25">
      <c r="A6164" s="105"/>
      <c r="B6164" s="106"/>
      <c r="C6164" s="2"/>
      <c r="D6164" s="2"/>
      <c r="E6164" s="106"/>
      <c r="F6164" s="107"/>
      <c r="G6164" s="108"/>
      <c r="H6164" s="109"/>
      <c r="I6164" s="109"/>
      <c r="J6164" s="110"/>
      <c r="K6164" s="117"/>
      <c r="L6164" s="178"/>
      <c r="M6164" s="178"/>
      <c r="N6164" s="106"/>
      <c r="O6164" s="111"/>
      <c r="P6164" s="111"/>
      <c r="Q6164" s="106"/>
      <c r="R6164" s="106"/>
      <c r="S6164" s="106"/>
      <c r="T6164" s="106"/>
      <c r="U6164" s="106"/>
      <c r="V6164" s="106"/>
      <c r="W6164" s="19"/>
      <c r="X6164" s="2"/>
      <c r="Y6164" s="4"/>
      <c r="Z6164" s="106"/>
      <c r="AA6164" s="114"/>
      <c r="AB6164" s="112"/>
      <c r="AC6164" s="178"/>
      <c r="AD6164" s="11"/>
      <c r="AE6164" s="106"/>
      <c r="AF6164" s="106"/>
      <c r="AG6164" s="106"/>
      <c r="AH6164" s="115"/>
      <c r="AI6164" s="116"/>
      <c r="AO6164" s="26"/>
      <c r="AP6164" s="26"/>
    </row>
    <row r="6165" spans="1:42" ht="15" customHeight="1" x14ac:dyDescent="0.25">
      <c r="A6165" s="105"/>
      <c r="B6165" s="106"/>
      <c r="C6165" s="2"/>
      <c r="D6165" s="2"/>
      <c r="E6165" s="106"/>
      <c r="F6165" s="107"/>
      <c r="G6165" s="108"/>
      <c r="H6165" s="109"/>
      <c r="I6165" s="109"/>
      <c r="J6165" s="110"/>
      <c r="K6165" s="117"/>
      <c r="L6165" s="178"/>
      <c r="M6165" s="178"/>
      <c r="N6165" s="106"/>
      <c r="O6165" s="111"/>
      <c r="P6165" s="111"/>
      <c r="Q6165" s="106"/>
      <c r="R6165" s="106"/>
      <c r="S6165" s="106"/>
      <c r="T6165" s="106"/>
      <c r="U6165" s="106"/>
      <c r="V6165" s="106"/>
      <c r="W6165" s="19"/>
      <c r="X6165" s="2"/>
      <c r="Y6165" s="4"/>
      <c r="Z6165" s="106"/>
      <c r="AA6165" s="114"/>
      <c r="AB6165" s="112"/>
      <c r="AC6165" s="178"/>
      <c r="AD6165" s="11"/>
      <c r="AE6165" s="106"/>
      <c r="AF6165" s="106"/>
      <c r="AG6165" s="106"/>
      <c r="AH6165" s="115"/>
      <c r="AI6165" s="116"/>
      <c r="AO6165" s="26"/>
      <c r="AP6165" s="26"/>
    </row>
    <row r="6166" spans="1:42" ht="15" customHeight="1" x14ac:dyDescent="0.25">
      <c r="A6166" s="105"/>
      <c r="B6166" s="106"/>
      <c r="C6166" s="2"/>
      <c r="D6166" s="2"/>
      <c r="E6166" s="106"/>
      <c r="F6166" s="107"/>
      <c r="G6166" s="108"/>
      <c r="H6166" s="109"/>
      <c r="I6166" s="109"/>
      <c r="J6166" s="110"/>
      <c r="K6166" s="117"/>
      <c r="L6166" s="178"/>
      <c r="M6166" s="178"/>
      <c r="N6166" s="106"/>
      <c r="O6166" s="111"/>
      <c r="P6166" s="111"/>
      <c r="Q6166" s="106"/>
      <c r="R6166" s="106"/>
      <c r="S6166" s="106"/>
      <c r="T6166" s="106"/>
      <c r="U6166" s="106"/>
      <c r="V6166" s="106"/>
      <c r="W6166" s="19"/>
      <c r="X6166" s="2"/>
      <c r="Y6166" s="4"/>
      <c r="Z6166" s="106"/>
      <c r="AA6166" s="114"/>
      <c r="AB6166" s="112"/>
      <c r="AC6166" s="178"/>
      <c r="AD6166" s="11"/>
      <c r="AE6166" s="106"/>
      <c r="AF6166" s="106"/>
      <c r="AG6166" s="106"/>
      <c r="AH6166" s="115"/>
      <c r="AI6166" s="116"/>
      <c r="AO6166" s="26"/>
      <c r="AP6166" s="26"/>
    </row>
    <row r="6167" spans="1:42" ht="15" customHeight="1" x14ac:dyDescent="0.25">
      <c r="A6167" s="105"/>
      <c r="B6167" s="106"/>
      <c r="C6167" s="2"/>
      <c r="D6167" s="2"/>
      <c r="E6167" s="106"/>
      <c r="F6167" s="107"/>
      <c r="G6167" s="108"/>
      <c r="H6167" s="109"/>
      <c r="I6167" s="109"/>
      <c r="J6167" s="110"/>
      <c r="K6167" s="117"/>
      <c r="L6167" s="178"/>
      <c r="M6167" s="178"/>
      <c r="N6167" s="106"/>
      <c r="O6167" s="111"/>
      <c r="P6167" s="111"/>
      <c r="Q6167" s="106"/>
      <c r="R6167" s="106"/>
      <c r="S6167" s="106"/>
      <c r="T6167" s="106"/>
      <c r="U6167" s="106"/>
      <c r="V6167" s="106"/>
      <c r="W6167" s="19"/>
      <c r="X6167" s="2"/>
      <c r="Y6167" s="4"/>
      <c r="Z6167" s="106"/>
      <c r="AA6167" s="114"/>
      <c r="AB6167" s="112"/>
      <c r="AC6167" s="178"/>
      <c r="AD6167" s="11"/>
      <c r="AE6167" s="106"/>
      <c r="AF6167" s="106"/>
      <c r="AG6167" s="106"/>
      <c r="AH6167" s="115"/>
      <c r="AI6167" s="116"/>
      <c r="AO6167" s="26"/>
      <c r="AP6167" s="26"/>
    </row>
    <row r="6168" spans="1:42" ht="15" customHeight="1" x14ac:dyDescent="0.25">
      <c r="A6168" s="105"/>
      <c r="B6168" s="106"/>
      <c r="C6168" s="2"/>
      <c r="D6168" s="2"/>
      <c r="E6168" s="106"/>
      <c r="F6168" s="107"/>
      <c r="G6168" s="108"/>
      <c r="H6168" s="109"/>
      <c r="I6168" s="109"/>
      <c r="J6168" s="110"/>
      <c r="K6168" s="117"/>
      <c r="L6168" s="178"/>
      <c r="M6168" s="178"/>
      <c r="N6168" s="106"/>
      <c r="O6168" s="111"/>
      <c r="P6168" s="111"/>
      <c r="Q6168" s="106"/>
      <c r="R6168" s="106"/>
      <c r="S6168" s="106"/>
      <c r="T6168" s="106"/>
      <c r="U6168" s="106"/>
      <c r="V6168" s="106"/>
      <c r="W6168" s="19"/>
      <c r="X6168" s="2"/>
      <c r="Y6168" s="4"/>
      <c r="Z6168" s="106"/>
      <c r="AA6168" s="114"/>
      <c r="AB6168" s="112"/>
      <c r="AC6168" s="178"/>
      <c r="AD6168" s="11"/>
      <c r="AE6168" s="106"/>
      <c r="AF6168" s="106"/>
      <c r="AG6168" s="106"/>
      <c r="AH6168" s="115"/>
      <c r="AI6168" s="116"/>
      <c r="AO6168" s="26"/>
      <c r="AP6168" s="26"/>
    </row>
    <row r="6169" spans="1:42" ht="15" customHeight="1" x14ac:dyDescent="0.25">
      <c r="A6169" s="105"/>
      <c r="B6169" s="106"/>
      <c r="C6169" s="2"/>
      <c r="D6169" s="2"/>
      <c r="E6169" s="106"/>
      <c r="F6169" s="107"/>
      <c r="G6169" s="108"/>
      <c r="H6169" s="109"/>
      <c r="I6169" s="109"/>
      <c r="J6169" s="110"/>
      <c r="K6169" s="117"/>
      <c r="L6169" s="178"/>
      <c r="M6169" s="178"/>
      <c r="N6169" s="106"/>
      <c r="O6169" s="111"/>
      <c r="P6169" s="111"/>
      <c r="Q6169" s="106"/>
      <c r="R6169" s="106"/>
      <c r="S6169" s="106"/>
      <c r="T6169" s="106"/>
      <c r="U6169" s="106"/>
      <c r="V6169" s="106"/>
      <c r="W6169" s="19"/>
      <c r="X6169" s="2"/>
      <c r="Y6169" s="4"/>
      <c r="Z6169" s="106"/>
      <c r="AA6169" s="114"/>
      <c r="AB6169" s="112"/>
      <c r="AC6169" s="178"/>
      <c r="AD6169" s="11"/>
      <c r="AE6169" s="106"/>
      <c r="AF6169" s="106"/>
      <c r="AG6169" s="106"/>
      <c r="AH6169" s="115"/>
      <c r="AI6169" s="116"/>
      <c r="AO6169" s="26"/>
      <c r="AP6169" s="26"/>
    </row>
    <row r="6170" spans="1:42" ht="15" customHeight="1" x14ac:dyDescent="0.25">
      <c r="A6170" s="105"/>
      <c r="B6170" s="106"/>
      <c r="C6170" s="2"/>
      <c r="D6170" s="2"/>
      <c r="E6170" s="106"/>
      <c r="F6170" s="107"/>
      <c r="G6170" s="108"/>
      <c r="H6170" s="109"/>
      <c r="I6170" s="109"/>
      <c r="J6170" s="110"/>
      <c r="K6170" s="117"/>
      <c r="L6170" s="178"/>
      <c r="M6170" s="178"/>
      <c r="N6170" s="106"/>
      <c r="O6170" s="111"/>
      <c r="P6170" s="111"/>
      <c r="Q6170" s="106"/>
      <c r="R6170" s="106"/>
      <c r="S6170" s="106"/>
      <c r="T6170" s="106"/>
      <c r="U6170" s="106"/>
      <c r="V6170" s="106"/>
      <c r="W6170" s="19"/>
      <c r="X6170" s="2"/>
      <c r="Y6170" s="4"/>
      <c r="Z6170" s="106"/>
      <c r="AA6170" s="114"/>
      <c r="AB6170" s="112"/>
      <c r="AC6170" s="178"/>
      <c r="AD6170" s="11"/>
      <c r="AE6170" s="106"/>
      <c r="AF6170" s="106"/>
      <c r="AG6170" s="106"/>
      <c r="AH6170" s="115"/>
      <c r="AI6170" s="116"/>
      <c r="AO6170" s="26"/>
      <c r="AP6170" s="26"/>
    </row>
    <row r="6171" spans="1:42" ht="15" customHeight="1" x14ac:dyDescent="0.25">
      <c r="A6171" s="105"/>
      <c r="B6171" s="106"/>
      <c r="C6171" s="2"/>
      <c r="D6171" s="2"/>
      <c r="E6171" s="106"/>
      <c r="F6171" s="107"/>
      <c r="G6171" s="108"/>
      <c r="H6171" s="109"/>
      <c r="I6171" s="109"/>
      <c r="J6171" s="110"/>
      <c r="K6171" s="117"/>
      <c r="L6171" s="178"/>
      <c r="M6171" s="178"/>
      <c r="N6171" s="106"/>
      <c r="O6171" s="111"/>
      <c r="P6171" s="111"/>
      <c r="Q6171" s="106"/>
      <c r="R6171" s="106"/>
      <c r="S6171" s="106"/>
      <c r="T6171" s="106"/>
      <c r="U6171" s="106"/>
      <c r="V6171" s="106"/>
      <c r="W6171" s="19"/>
      <c r="X6171" s="2"/>
      <c r="Y6171" s="4"/>
      <c r="Z6171" s="106"/>
      <c r="AA6171" s="114"/>
      <c r="AB6171" s="112"/>
      <c r="AC6171" s="178"/>
      <c r="AD6171" s="11"/>
      <c r="AE6171" s="106"/>
      <c r="AF6171" s="106"/>
      <c r="AG6171" s="106"/>
      <c r="AH6171" s="115"/>
      <c r="AI6171" s="116"/>
      <c r="AO6171" s="26"/>
      <c r="AP6171" s="26"/>
    </row>
    <row r="6172" spans="1:42" ht="15" customHeight="1" x14ac:dyDescent="0.25">
      <c r="A6172" s="105"/>
      <c r="B6172" s="106"/>
      <c r="C6172" s="2"/>
      <c r="D6172" s="2"/>
      <c r="E6172" s="106"/>
      <c r="F6172" s="107"/>
      <c r="G6172" s="108"/>
      <c r="H6172" s="109"/>
      <c r="I6172" s="109"/>
      <c r="J6172" s="110"/>
      <c r="K6172" s="117"/>
      <c r="L6172" s="178"/>
      <c r="M6172" s="178"/>
      <c r="N6172" s="106"/>
      <c r="O6172" s="111"/>
      <c r="P6172" s="111"/>
      <c r="Q6172" s="106"/>
      <c r="R6172" s="106"/>
      <c r="S6172" s="106"/>
      <c r="T6172" s="106"/>
      <c r="U6172" s="106"/>
      <c r="V6172" s="106"/>
      <c r="W6172" s="19"/>
      <c r="X6172" s="2"/>
      <c r="Y6172" s="4"/>
      <c r="Z6172" s="106"/>
      <c r="AA6172" s="114"/>
      <c r="AB6172" s="112"/>
      <c r="AC6172" s="178"/>
      <c r="AD6172" s="11"/>
      <c r="AE6172" s="106"/>
      <c r="AF6172" s="106"/>
      <c r="AG6172" s="106"/>
      <c r="AH6172" s="115"/>
      <c r="AI6172" s="116"/>
      <c r="AO6172" s="26"/>
      <c r="AP6172" s="26"/>
    </row>
    <row r="6173" spans="1:42" ht="15" customHeight="1" x14ac:dyDescent="0.25">
      <c r="A6173" s="105"/>
      <c r="B6173" s="106"/>
      <c r="C6173" s="2"/>
      <c r="D6173" s="2"/>
      <c r="E6173" s="106"/>
      <c r="F6173" s="107"/>
      <c r="G6173" s="108"/>
      <c r="H6173" s="109"/>
      <c r="I6173" s="109"/>
      <c r="J6173" s="110"/>
      <c r="K6173" s="117"/>
      <c r="L6173" s="178"/>
      <c r="M6173" s="178"/>
      <c r="N6173" s="106"/>
      <c r="O6173" s="111"/>
      <c r="P6173" s="111"/>
      <c r="Q6173" s="106"/>
      <c r="R6173" s="106"/>
      <c r="S6173" s="106"/>
      <c r="T6173" s="106"/>
      <c r="U6173" s="106"/>
      <c r="V6173" s="106"/>
      <c r="W6173" s="19"/>
      <c r="X6173" s="2"/>
      <c r="Y6173" s="4"/>
      <c r="Z6173" s="106"/>
      <c r="AA6173" s="114"/>
      <c r="AB6173" s="112"/>
      <c r="AC6173" s="178"/>
      <c r="AD6173" s="11"/>
      <c r="AE6173" s="106"/>
      <c r="AF6173" s="106"/>
      <c r="AG6173" s="106"/>
      <c r="AH6173" s="115"/>
      <c r="AI6173" s="116"/>
      <c r="AO6173" s="26"/>
      <c r="AP6173" s="26"/>
    </row>
    <row r="6174" spans="1:42" ht="15" customHeight="1" x14ac:dyDescent="0.25">
      <c r="A6174" s="105"/>
      <c r="B6174" s="106"/>
      <c r="C6174" s="2"/>
      <c r="D6174" s="2"/>
      <c r="E6174" s="106"/>
      <c r="F6174" s="107"/>
      <c r="G6174" s="108"/>
      <c r="H6174" s="109"/>
      <c r="I6174" s="109"/>
      <c r="J6174" s="110"/>
      <c r="K6174" s="117"/>
      <c r="L6174" s="178"/>
      <c r="M6174" s="178"/>
      <c r="N6174" s="106"/>
      <c r="O6174" s="111"/>
      <c r="P6174" s="111"/>
      <c r="Q6174" s="106"/>
      <c r="R6174" s="106"/>
      <c r="S6174" s="106"/>
      <c r="T6174" s="106"/>
      <c r="U6174" s="106"/>
      <c r="V6174" s="106"/>
      <c r="W6174" s="19"/>
      <c r="X6174" s="2"/>
      <c r="Y6174" s="4"/>
      <c r="Z6174" s="106"/>
      <c r="AA6174" s="114"/>
      <c r="AB6174" s="112"/>
      <c r="AC6174" s="178"/>
      <c r="AD6174" s="11"/>
      <c r="AE6174" s="106"/>
      <c r="AF6174" s="106"/>
      <c r="AG6174" s="106"/>
      <c r="AH6174" s="115"/>
      <c r="AI6174" s="116"/>
      <c r="AO6174" s="26"/>
      <c r="AP6174" s="26"/>
    </row>
    <row r="6175" spans="1:42" ht="15" customHeight="1" x14ac:dyDescent="0.25">
      <c r="A6175" s="105"/>
      <c r="B6175" s="106"/>
      <c r="C6175" s="2"/>
      <c r="D6175" s="2"/>
      <c r="E6175" s="106"/>
      <c r="F6175" s="107"/>
      <c r="G6175" s="108"/>
      <c r="H6175" s="109"/>
      <c r="I6175" s="109"/>
      <c r="J6175" s="110"/>
      <c r="K6175" s="117"/>
      <c r="L6175" s="178"/>
      <c r="M6175" s="178"/>
      <c r="N6175" s="106"/>
      <c r="O6175" s="111"/>
      <c r="P6175" s="111"/>
      <c r="Q6175" s="106"/>
      <c r="R6175" s="106"/>
      <c r="S6175" s="106"/>
      <c r="T6175" s="106"/>
      <c r="U6175" s="106"/>
      <c r="V6175" s="106"/>
      <c r="W6175" s="19"/>
      <c r="X6175" s="2"/>
      <c r="Y6175" s="4"/>
      <c r="Z6175" s="106"/>
      <c r="AA6175" s="114"/>
      <c r="AB6175" s="112"/>
      <c r="AC6175" s="178"/>
      <c r="AD6175" s="11"/>
      <c r="AE6175" s="106"/>
      <c r="AF6175" s="106"/>
      <c r="AG6175" s="106"/>
      <c r="AH6175" s="115"/>
      <c r="AI6175" s="116"/>
      <c r="AO6175" s="26"/>
      <c r="AP6175" s="26"/>
    </row>
    <row r="6176" spans="1:42" ht="15" customHeight="1" x14ac:dyDescent="0.25">
      <c r="A6176" s="105"/>
      <c r="B6176" s="106"/>
      <c r="C6176" s="2"/>
      <c r="D6176" s="2"/>
      <c r="E6176" s="106"/>
      <c r="F6176" s="107"/>
      <c r="G6176" s="108"/>
      <c r="H6176" s="109"/>
      <c r="I6176" s="109"/>
      <c r="J6176" s="110"/>
      <c r="K6176" s="117"/>
      <c r="L6176" s="178"/>
      <c r="M6176" s="178"/>
      <c r="N6176" s="106"/>
      <c r="O6176" s="111"/>
      <c r="P6176" s="111"/>
      <c r="Q6176" s="106"/>
      <c r="R6176" s="106"/>
      <c r="S6176" s="106"/>
      <c r="T6176" s="106"/>
      <c r="U6176" s="106"/>
      <c r="V6176" s="106"/>
      <c r="W6176" s="19"/>
      <c r="X6176" s="2"/>
      <c r="Y6176" s="4"/>
      <c r="Z6176" s="106"/>
      <c r="AA6176" s="114"/>
      <c r="AB6176" s="112"/>
      <c r="AC6176" s="178"/>
      <c r="AD6176" s="11"/>
      <c r="AE6176" s="106"/>
      <c r="AF6176" s="106"/>
      <c r="AG6176" s="106"/>
      <c r="AH6176" s="115"/>
      <c r="AI6176" s="116"/>
      <c r="AO6176" s="26"/>
      <c r="AP6176" s="26"/>
    </row>
    <row r="6177" spans="1:42" ht="15" customHeight="1" x14ac:dyDescent="0.25">
      <c r="A6177" s="105"/>
      <c r="B6177" s="106"/>
      <c r="C6177" s="2"/>
      <c r="D6177" s="2"/>
      <c r="E6177" s="106"/>
      <c r="F6177" s="107"/>
      <c r="G6177" s="108"/>
      <c r="H6177" s="109"/>
      <c r="I6177" s="109"/>
      <c r="J6177" s="110"/>
      <c r="K6177" s="117"/>
      <c r="L6177" s="178"/>
      <c r="M6177" s="178"/>
      <c r="N6177" s="106"/>
      <c r="O6177" s="111"/>
      <c r="P6177" s="111"/>
      <c r="Q6177" s="106"/>
      <c r="R6177" s="106"/>
      <c r="S6177" s="106"/>
      <c r="T6177" s="106"/>
      <c r="U6177" s="106"/>
      <c r="V6177" s="106"/>
      <c r="W6177" s="19"/>
      <c r="X6177" s="2"/>
      <c r="Y6177" s="4"/>
      <c r="Z6177" s="106"/>
      <c r="AA6177" s="114"/>
      <c r="AB6177" s="112"/>
      <c r="AC6177" s="178"/>
      <c r="AD6177" s="11"/>
      <c r="AE6177" s="106"/>
      <c r="AF6177" s="106"/>
      <c r="AG6177" s="106"/>
      <c r="AH6177" s="115"/>
      <c r="AI6177" s="116"/>
      <c r="AO6177" s="26"/>
      <c r="AP6177" s="26"/>
    </row>
    <row r="6178" spans="1:42" ht="15" customHeight="1" x14ac:dyDescent="0.25">
      <c r="A6178" s="105"/>
      <c r="B6178" s="106"/>
      <c r="C6178" s="2"/>
      <c r="D6178" s="2"/>
      <c r="E6178" s="106"/>
      <c r="F6178" s="107"/>
      <c r="G6178" s="108"/>
      <c r="H6178" s="109"/>
      <c r="I6178" s="109"/>
      <c r="J6178" s="110"/>
      <c r="K6178" s="117"/>
      <c r="L6178" s="178"/>
      <c r="M6178" s="178"/>
      <c r="N6178" s="106"/>
      <c r="O6178" s="111"/>
      <c r="P6178" s="111"/>
      <c r="Q6178" s="106"/>
      <c r="R6178" s="106"/>
      <c r="S6178" s="106"/>
      <c r="T6178" s="106"/>
      <c r="U6178" s="106"/>
      <c r="V6178" s="106"/>
      <c r="W6178" s="19"/>
      <c r="X6178" s="2"/>
      <c r="Y6178" s="4"/>
      <c r="Z6178" s="106"/>
      <c r="AA6178" s="114"/>
      <c r="AB6178" s="112"/>
      <c r="AC6178" s="178"/>
      <c r="AD6178" s="11"/>
      <c r="AE6178" s="106"/>
      <c r="AF6178" s="106"/>
      <c r="AG6178" s="106"/>
      <c r="AH6178" s="115"/>
      <c r="AI6178" s="116"/>
      <c r="AO6178" s="26"/>
      <c r="AP6178" s="26"/>
    </row>
    <row r="6179" spans="1:42" ht="15" customHeight="1" x14ac:dyDescent="0.25">
      <c r="A6179" s="105"/>
      <c r="B6179" s="106"/>
      <c r="C6179" s="2"/>
      <c r="D6179" s="2"/>
      <c r="E6179" s="106"/>
      <c r="F6179" s="107"/>
      <c r="G6179" s="108"/>
      <c r="H6179" s="109"/>
      <c r="I6179" s="109"/>
      <c r="J6179" s="110"/>
      <c r="K6179" s="117"/>
      <c r="L6179" s="178"/>
      <c r="M6179" s="178"/>
      <c r="N6179" s="106"/>
      <c r="O6179" s="111"/>
      <c r="P6179" s="111"/>
      <c r="Q6179" s="106"/>
      <c r="R6179" s="106"/>
      <c r="S6179" s="106"/>
      <c r="T6179" s="106"/>
      <c r="U6179" s="106"/>
      <c r="V6179" s="106"/>
      <c r="W6179" s="19"/>
      <c r="X6179" s="2"/>
      <c r="Y6179" s="4"/>
      <c r="Z6179" s="106"/>
      <c r="AA6179" s="114"/>
      <c r="AB6179" s="112"/>
      <c r="AC6179" s="178"/>
      <c r="AD6179" s="11"/>
      <c r="AE6179" s="106"/>
      <c r="AF6179" s="106"/>
      <c r="AG6179" s="106"/>
      <c r="AH6179" s="115"/>
      <c r="AI6179" s="116"/>
      <c r="AO6179" s="26"/>
      <c r="AP6179" s="26"/>
    </row>
    <row r="6180" spans="1:42" ht="15" customHeight="1" x14ac:dyDescent="0.25">
      <c r="A6180" s="105"/>
      <c r="B6180" s="106"/>
      <c r="C6180" s="2"/>
      <c r="D6180" s="2"/>
      <c r="E6180" s="106"/>
      <c r="F6180" s="107"/>
      <c r="G6180" s="108"/>
      <c r="H6180" s="109"/>
      <c r="I6180" s="109"/>
      <c r="J6180" s="110"/>
      <c r="K6180" s="117"/>
      <c r="L6180" s="178"/>
      <c r="M6180" s="178"/>
      <c r="N6180" s="106"/>
      <c r="O6180" s="111"/>
      <c r="P6180" s="111"/>
      <c r="Q6180" s="106"/>
      <c r="R6180" s="106"/>
      <c r="S6180" s="106"/>
      <c r="T6180" s="106"/>
      <c r="U6180" s="106"/>
      <c r="V6180" s="106"/>
      <c r="W6180" s="19"/>
      <c r="X6180" s="2"/>
      <c r="Y6180" s="4"/>
      <c r="Z6180" s="106"/>
      <c r="AA6180" s="114"/>
      <c r="AB6180" s="112"/>
      <c r="AC6180" s="178"/>
      <c r="AD6180" s="11"/>
      <c r="AE6180" s="106"/>
      <c r="AF6180" s="106"/>
      <c r="AG6180" s="106"/>
      <c r="AH6180" s="115"/>
      <c r="AI6180" s="116"/>
      <c r="AO6180" s="26"/>
      <c r="AP6180" s="26"/>
    </row>
    <row r="6181" spans="1:42" ht="15" customHeight="1" x14ac:dyDescent="0.25">
      <c r="A6181" s="105"/>
      <c r="B6181" s="106"/>
      <c r="C6181" s="2"/>
      <c r="D6181" s="2"/>
      <c r="E6181" s="106"/>
      <c r="F6181" s="107"/>
      <c r="G6181" s="108"/>
      <c r="H6181" s="109"/>
      <c r="I6181" s="109"/>
      <c r="J6181" s="110"/>
      <c r="K6181" s="117"/>
      <c r="L6181" s="178"/>
      <c r="M6181" s="178"/>
      <c r="N6181" s="106"/>
      <c r="O6181" s="111"/>
      <c r="P6181" s="111"/>
      <c r="Q6181" s="106"/>
      <c r="R6181" s="106"/>
      <c r="S6181" s="106"/>
      <c r="T6181" s="106"/>
      <c r="U6181" s="106"/>
      <c r="V6181" s="106"/>
      <c r="W6181" s="19"/>
      <c r="X6181" s="2"/>
      <c r="Y6181" s="4"/>
      <c r="Z6181" s="106"/>
      <c r="AA6181" s="114"/>
      <c r="AB6181" s="112"/>
      <c r="AC6181" s="178"/>
      <c r="AD6181" s="11"/>
      <c r="AE6181" s="106"/>
      <c r="AF6181" s="106"/>
      <c r="AG6181" s="106"/>
      <c r="AH6181" s="115"/>
      <c r="AI6181" s="116"/>
      <c r="AO6181" s="26"/>
      <c r="AP6181" s="26"/>
    </row>
    <row r="6182" spans="1:42" ht="15" customHeight="1" x14ac:dyDescent="0.25">
      <c r="A6182" s="105"/>
      <c r="B6182" s="106"/>
      <c r="C6182" s="2"/>
      <c r="D6182" s="2"/>
      <c r="E6182" s="106"/>
      <c r="F6182" s="107"/>
      <c r="G6182" s="108"/>
      <c r="H6182" s="109"/>
      <c r="I6182" s="109"/>
      <c r="J6182" s="110"/>
      <c r="K6182" s="117"/>
      <c r="L6182" s="178"/>
      <c r="M6182" s="178"/>
      <c r="N6182" s="106"/>
      <c r="O6182" s="111"/>
      <c r="P6182" s="111"/>
      <c r="Q6182" s="106"/>
      <c r="R6182" s="106"/>
      <c r="S6182" s="106"/>
      <c r="T6182" s="106"/>
      <c r="U6182" s="106"/>
      <c r="V6182" s="106"/>
      <c r="W6182" s="19"/>
      <c r="X6182" s="2"/>
      <c r="Y6182" s="4"/>
      <c r="Z6182" s="106"/>
      <c r="AA6182" s="114"/>
      <c r="AB6182" s="112"/>
      <c r="AC6182" s="178"/>
      <c r="AD6182" s="11"/>
      <c r="AE6182" s="106"/>
      <c r="AF6182" s="106"/>
      <c r="AG6182" s="106"/>
      <c r="AH6182" s="115"/>
      <c r="AI6182" s="116"/>
      <c r="AO6182" s="26"/>
      <c r="AP6182" s="26"/>
    </row>
    <row r="6183" spans="1:42" ht="15" customHeight="1" x14ac:dyDescent="0.25">
      <c r="A6183" s="105"/>
      <c r="B6183" s="106"/>
      <c r="C6183" s="2"/>
      <c r="D6183" s="2"/>
      <c r="E6183" s="106"/>
      <c r="F6183" s="107"/>
      <c r="G6183" s="108"/>
      <c r="H6183" s="109"/>
      <c r="I6183" s="109"/>
      <c r="J6183" s="110"/>
      <c r="K6183" s="117"/>
      <c r="L6183" s="178"/>
      <c r="M6183" s="178"/>
      <c r="N6183" s="106"/>
      <c r="O6183" s="111"/>
      <c r="P6183" s="111"/>
      <c r="Q6183" s="106"/>
      <c r="R6183" s="106"/>
      <c r="S6183" s="106"/>
      <c r="T6183" s="106"/>
      <c r="U6183" s="106"/>
      <c r="V6183" s="106"/>
      <c r="W6183" s="19"/>
      <c r="X6183" s="2"/>
      <c r="Y6183" s="4"/>
      <c r="Z6183" s="106"/>
      <c r="AA6183" s="114"/>
      <c r="AB6183" s="112"/>
      <c r="AC6183" s="178"/>
      <c r="AD6183" s="11"/>
      <c r="AE6183" s="106"/>
      <c r="AF6183" s="106"/>
      <c r="AG6183" s="106"/>
      <c r="AH6183" s="115"/>
      <c r="AI6183" s="116"/>
      <c r="AO6183" s="26"/>
      <c r="AP6183" s="26"/>
    </row>
    <row r="6184" spans="1:42" ht="15" customHeight="1" x14ac:dyDescent="0.25">
      <c r="A6184" s="105"/>
      <c r="B6184" s="106"/>
      <c r="C6184" s="2"/>
      <c r="D6184" s="2"/>
      <c r="E6184" s="106"/>
      <c r="F6184" s="107"/>
      <c r="G6184" s="108"/>
      <c r="H6184" s="109"/>
      <c r="I6184" s="109"/>
      <c r="J6184" s="110"/>
      <c r="K6184" s="117"/>
      <c r="L6184" s="178"/>
      <c r="M6184" s="178"/>
      <c r="N6184" s="106"/>
      <c r="O6184" s="111"/>
      <c r="P6184" s="111"/>
      <c r="Q6184" s="106"/>
      <c r="R6184" s="106"/>
      <c r="S6184" s="106"/>
      <c r="T6184" s="106"/>
      <c r="U6184" s="106"/>
      <c r="V6184" s="106"/>
      <c r="W6184" s="19"/>
      <c r="X6184" s="2"/>
      <c r="Y6184" s="4"/>
      <c r="Z6184" s="106"/>
      <c r="AA6184" s="114"/>
      <c r="AB6184" s="112"/>
      <c r="AC6184" s="178"/>
      <c r="AD6184" s="11"/>
      <c r="AE6184" s="106"/>
      <c r="AF6184" s="106"/>
      <c r="AG6184" s="106"/>
      <c r="AH6184" s="115"/>
      <c r="AI6184" s="116"/>
      <c r="AO6184" s="26"/>
      <c r="AP6184" s="26"/>
    </row>
    <row r="6185" spans="1:42" ht="15" customHeight="1" x14ac:dyDescent="0.25">
      <c r="A6185" s="105"/>
      <c r="B6185" s="106"/>
      <c r="C6185" s="2"/>
      <c r="D6185" s="2"/>
      <c r="E6185" s="106"/>
      <c r="F6185" s="107"/>
      <c r="G6185" s="108"/>
      <c r="H6185" s="109"/>
      <c r="I6185" s="109"/>
      <c r="J6185" s="110"/>
      <c r="K6185" s="117"/>
      <c r="L6185" s="178"/>
      <c r="M6185" s="178"/>
      <c r="N6185" s="106"/>
      <c r="O6185" s="111"/>
      <c r="P6185" s="111"/>
      <c r="Q6185" s="106"/>
      <c r="R6185" s="106"/>
      <c r="S6185" s="106"/>
      <c r="T6185" s="106"/>
      <c r="U6185" s="106"/>
      <c r="V6185" s="106"/>
      <c r="W6185" s="19"/>
      <c r="X6185" s="2"/>
      <c r="Y6185" s="4"/>
      <c r="Z6185" s="106"/>
      <c r="AA6185" s="114"/>
      <c r="AB6185" s="112"/>
      <c r="AC6185" s="178"/>
      <c r="AD6185" s="11"/>
      <c r="AE6185" s="106"/>
      <c r="AF6185" s="106"/>
      <c r="AG6185" s="106"/>
      <c r="AH6185" s="115"/>
      <c r="AI6185" s="116"/>
      <c r="AO6185" s="26"/>
      <c r="AP6185" s="26"/>
    </row>
    <row r="6186" spans="1:42" ht="15" customHeight="1" x14ac:dyDescent="0.25">
      <c r="A6186" s="105"/>
      <c r="B6186" s="106"/>
      <c r="C6186" s="2"/>
      <c r="D6186" s="2"/>
      <c r="E6186" s="106"/>
      <c r="F6186" s="107"/>
      <c r="G6186" s="108"/>
      <c r="H6186" s="109"/>
      <c r="I6186" s="109"/>
      <c r="J6186" s="110"/>
      <c r="K6186" s="117"/>
      <c r="L6186" s="178"/>
      <c r="M6186" s="178"/>
      <c r="N6186" s="106"/>
      <c r="O6186" s="111"/>
      <c r="P6186" s="111"/>
      <c r="Q6186" s="106"/>
      <c r="R6186" s="106"/>
      <c r="S6186" s="106"/>
      <c r="T6186" s="106"/>
      <c r="U6186" s="106"/>
      <c r="V6186" s="106"/>
      <c r="W6186" s="19"/>
      <c r="X6186" s="2"/>
      <c r="Y6186" s="4"/>
      <c r="Z6186" s="106"/>
      <c r="AA6186" s="114"/>
      <c r="AB6186" s="112"/>
      <c r="AC6186" s="178"/>
      <c r="AD6186" s="11"/>
      <c r="AE6186" s="106"/>
      <c r="AF6186" s="106"/>
      <c r="AG6186" s="106"/>
      <c r="AH6186" s="115"/>
      <c r="AI6186" s="116"/>
      <c r="AO6186" s="26"/>
      <c r="AP6186" s="26"/>
    </row>
    <row r="6187" spans="1:42" ht="15" customHeight="1" x14ac:dyDescent="0.25">
      <c r="A6187" s="105"/>
      <c r="B6187" s="106"/>
      <c r="C6187" s="2"/>
      <c r="D6187" s="2"/>
      <c r="E6187" s="106"/>
      <c r="F6187" s="107"/>
      <c r="G6187" s="108"/>
      <c r="H6187" s="109"/>
      <c r="I6187" s="109"/>
      <c r="J6187" s="110"/>
      <c r="K6187" s="117"/>
      <c r="L6187" s="178"/>
      <c r="M6187" s="178"/>
      <c r="N6187" s="106"/>
      <c r="O6187" s="111"/>
      <c r="P6187" s="111"/>
      <c r="Q6187" s="106"/>
      <c r="R6187" s="106"/>
      <c r="S6187" s="106"/>
      <c r="T6187" s="106"/>
      <c r="U6187" s="106"/>
      <c r="V6187" s="106"/>
      <c r="W6187" s="19"/>
      <c r="X6187" s="2"/>
      <c r="Y6187" s="4"/>
      <c r="Z6187" s="106"/>
      <c r="AA6187" s="114"/>
      <c r="AB6187" s="112"/>
      <c r="AC6187" s="178"/>
      <c r="AD6187" s="11"/>
      <c r="AE6187" s="106"/>
      <c r="AF6187" s="106"/>
      <c r="AG6187" s="106"/>
      <c r="AH6187" s="115"/>
      <c r="AI6187" s="116"/>
      <c r="AO6187" s="26"/>
      <c r="AP6187" s="26"/>
    </row>
    <row r="6188" spans="1:42" ht="15" customHeight="1" x14ac:dyDescent="0.25">
      <c r="A6188" s="105"/>
      <c r="B6188" s="106"/>
      <c r="C6188" s="2"/>
      <c r="D6188" s="2"/>
      <c r="E6188" s="106"/>
      <c r="F6188" s="107"/>
      <c r="G6188" s="108"/>
      <c r="H6188" s="109"/>
      <c r="I6188" s="109"/>
      <c r="J6188" s="110"/>
      <c r="K6188" s="117"/>
      <c r="L6188" s="178"/>
      <c r="M6188" s="178"/>
      <c r="N6188" s="106"/>
      <c r="O6188" s="111"/>
      <c r="P6188" s="111"/>
      <c r="Q6188" s="106"/>
      <c r="R6188" s="106"/>
      <c r="S6188" s="106"/>
      <c r="T6188" s="106"/>
      <c r="U6188" s="106"/>
      <c r="V6188" s="106"/>
      <c r="W6188" s="19"/>
      <c r="X6188" s="2"/>
      <c r="Y6188" s="4"/>
      <c r="Z6188" s="106"/>
      <c r="AA6188" s="114"/>
      <c r="AB6188" s="112"/>
      <c r="AC6188" s="178"/>
      <c r="AD6188" s="11"/>
      <c r="AE6188" s="106"/>
      <c r="AF6188" s="106"/>
      <c r="AG6188" s="106"/>
      <c r="AH6188" s="115"/>
      <c r="AI6188" s="116"/>
      <c r="AO6188" s="26"/>
      <c r="AP6188" s="26"/>
    </row>
    <row r="6189" spans="1:42" ht="15" customHeight="1" x14ac:dyDescent="0.25">
      <c r="A6189" s="105"/>
      <c r="B6189" s="106"/>
      <c r="C6189" s="2"/>
      <c r="D6189" s="2"/>
      <c r="E6189" s="106"/>
      <c r="F6189" s="107"/>
      <c r="G6189" s="108"/>
      <c r="H6189" s="109"/>
      <c r="I6189" s="109"/>
      <c r="J6189" s="110"/>
      <c r="K6189" s="117"/>
      <c r="L6189" s="178"/>
      <c r="M6189" s="178"/>
      <c r="N6189" s="106"/>
      <c r="O6189" s="111"/>
      <c r="P6189" s="111"/>
      <c r="Q6189" s="106"/>
      <c r="R6189" s="106"/>
      <c r="S6189" s="106"/>
      <c r="T6189" s="106"/>
      <c r="U6189" s="106"/>
      <c r="V6189" s="106"/>
      <c r="W6189" s="19"/>
      <c r="X6189" s="2"/>
      <c r="Y6189" s="4"/>
      <c r="Z6189" s="106"/>
      <c r="AA6189" s="114"/>
      <c r="AB6189" s="112"/>
      <c r="AC6189" s="178"/>
      <c r="AD6189" s="11"/>
      <c r="AE6189" s="106"/>
      <c r="AF6189" s="106"/>
      <c r="AG6189" s="106"/>
      <c r="AH6189" s="115"/>
      <c r="AI6189" s="116"/>
      <c r="AO6189" s="26"/>
      <c r="AP6189" s="26"/>
    </row>
    <row r="6190" spans="1:42" ht="15" customHeight="1" x14ac:dyDescent="0.25">
      <c r="A6190" s="105"/>
      <c r="B6190" s="106"/>
      <c r="C6190" s="2"/>
      <c r="D6190" s="2"/>
      <c r="E6190" s="106"/>
      <c r="F6190" s="107"/>
      <c r="G6190" s="108"/>
      <c r="H6190" s="109"/>
      <c r="I6190" s="109"/>
      <c r="J6190" s="110"/>
      <c r="K6190" s="117"/>
      <c r="L6190" s="178"/>
      <c r="M6190" s="178"/>
      <c r="N6190" s="106"/>
      <c r="O6190" s="111"/>
      <c r="P6190" s="111"/>
      <c r="Q6190" s="106"/>
      <c r="R6190" s="106"/>
      <c r="S6190" s="106"/>
      <c r="T6190" s="106"/>
      <c r="U6190" s="106"/>
      <c r="V6190" s="106"/>
      <c r="W6190" s="19"/>
      <c r="X6190" s="2"/>
      <c r="Y6190" s="4"/>
      <c r="Z6190" s="106"/>
      <c r="AA6190" s="114"/>
      <c r="AB6190" s="112"/>
      <c r="AC6190" s="178"/>
      <c r="AD6190" s="11"/>
      <c r="AE6190" s="106"/>
      <c r="AF6190" s="106"/>
      <c r="AG6190" s="106"/>
      <c r="AH6190" s="115"/>
      <c r="AI6190" s="116"/>
      <c r="AO6190" s="26"/>
      <c r="AP6190" s="26"/>
    </row>
    <row r="6191" spans="1:42" ht="15" customHeight="1" x14ac:dyDescent="0.25">
      <c r="A6191" s="105"/>
      <c r="B6191" s="106"/>
      <c r="C6191" s="2"/>
      <c r="D6191" s="2"/>
      <c r="E6191" s="106"/>
      <c r="F6191" s="107"/>
      <c r="G6191" s="108"/>
      <c r="H6191" s="109"/>
      <c r="I6191" s="109"/>
      <c r="J6191" s="110"/>
      <c r="K6191" s="117"/>
      <c r="L6191" s="178"/>
      <c r="M6191" s="178"/>
      <c r="N6191" s="106"/>
      <c r="O6191" s="111"/>
      <c r="P6191" s="111"/>
      <c r="Q6191" s="106"/>
      <c r="R6191" s="106"/>
      <c r="S6191" s="106"/>
      <c r="T6191" s="106"/>
      <c r="U6191" s="106"/>
      <c r="V6191" s="106"/>
      <c r="W6191" s="19"/>
      <c r="X6191" s="2"/>
      <c r="Y6191" s="4"/>
      <c r="Z6191" s="106"/>
      <c r="AA6191" s="114"/>
      <c r="AB6191" s="112"/>
      <c r="AC6191" s="178"/>
      <c r="AD6191" s="11"/>
      <c r="AE6191" s="106"/>
      <c r="AF6191" s="106"/>
      <c r="AG6191" s="106"/>
      <c r="AH6191" s="115"/>
      <c r="AI6191" s="116"/>
      <c r="AO6191" s="26"/>
      <c r="AP6191" s="26"/>
    </row>
    <row r="6192" spans="1:42" ht="15" customHeight="1" x14ac:dyDescent="0.25">
      <c r="A6192" s="105"/>
      <c r="B6192" s="106"/>
      <c r="C6192" s="2"/>
      <c r="D6192" s="2"/>
      <c r="E6192" s="106"/>
      <c r="F6192" s="107"/>
      <c r="G6192" s="108"/>
      <c r="H6192" s="109"/>
      <c r="I6192" s="109"/>
      <c r="J6192" s="110"/>
      <c r="K6192" s="117"/>
      <c r="L6192" s="178"/>
      <c r="M6192" s="178"/>
      <c r="N6192" s="106"/>
      <c r="O6192" s="111"/>
      <c r="P6192" s="111"/>
      <c r="Q6192" s="106"/>
      <c r="R6192" s="106"/>
      <c r="S6192" s="106"/>
      <c r="T6192" s="106"/>
      <c r="U6192" s="106"/>
      <c r="V6192" s="106"/>
      <c r="W6192" s="19"/>
      <c r="X6192" s="2"/>
      <c r="Y6192" s="4"/>
      <c r="Z6192" s="106"/>
      <c r="AA6192" s="114"/>
      <c r="AB6192" s="112"/>
      <c r="AC6192" s="178"/>
      <c r="AD6192" s="11"/>
      <c r="AE6192" s="106"/>
      <c r="AF6192" s="106"/>
      <c r="AG6192" s="106"/>
      <c r="AH6192" s="115"/>
      <c r="AI6192" s="116"/>
      <c r="AO6192" s="26"/>
      <c r="AP6192" s="26"/>
    </row>
    <row r="6193" spans="1:42" ht="15" customHeight="1" x14ac:dyDescent="0.25">
      <c r="A6193" s="105"/>
      <c r="B6193" s="106"/>
      <c r="C6193" s="2"/>
      <c r="D6193" s="2"/>
      <c r="E6193" s="106"/>
      <c r="F6193" s="107"/>
      <c r="G6193" s="108"/>
      <c r="H6193" s="109"/>
      <c r="I6193" s="109"/>
      <c r="J6193" s="110"/>
      <c r="K6193" s="117"/>
      <c r="L6193" s="178"/>
      <c r="M6193" s="178"/>
      <c r="N6193" s="106"/>
      <c r="O6193" s="111"/>
      <c r="P6193" s="111"/>
      <c r="Q6193" s="106"/>
      <c r="R6193" s="106"/>
      <c r="S6193" s="106"/>
      <c r="T6193" s="106"/>
      <c r="U6193" s="106"/>
      <c r="V6193" s="106"/>
      <c r="W6193" s="19"/>
      <c r="X6193" s="2"/>
      <c r="Y6193" s="4"/>
      <c r="Z6193" s="106"/>
      <c r="AA6193" s="114"/>
      <c r="AB6193" s="112"/>
      <c r="AC6193" s="178"/>
      <c r="AD6193" s="11"/>
      <c r="AE6193" s="106"/>
      <c r="AF6193" s="106"/>
      <c r="AG6193" s="106"/>
      <c r="AH6193" s="115"/>
      <c r="AI6193" s="116"/>
      <c r="AO6193" s="26"/>
      <c r="AP6193" s="26"/>
    </row>
    <row r="6194" spans="1:42" ht="15" customHeight="1" x14ac:dyDescent="0.25">
      <c r="A6194" s="105"/>
      <c r="B6194" s="106"/>
      <c r="C6194" s="2"/>
      <c r="D6194" s="2"/>
      <c r="E6194" s="106"/>
      <c r="F6194" s="107"/>
      <c r="G6194" s="108"/>
      <c r="H6194" s="109"/>
      <c r="I6194" s="109"/>
      <c r="J6194" s="110"/>
      <c r="K6194" s="117"/>
      <c r="L6194" s="178"/>
      <c r="M6194" s="178"/>
      <c r="N6194" s="106"/>
      <c r="O6194" s="111"/>
      <c r="P6194" s="111"/>
      <c r="Q6194" s="106"/>
      <c r="R6194" s="106"/>
      <c r="S6194" s="106"/>
      <c r="T6194" s="106"/>
      <c r="U6194" s="106"/>
      <c r="V6194" s="106"/>
      <c r="W6194" s="19"/>
      <c r="X6194" s="2"/>
      <c r="Y6194" s="4"/>
      <c r="Z6194" s="106"/>
      <c r="AA6194" s="114"/>
      <c r="AB6194" s="112"/>
      <c r="AC6194" s="178"/>
      <c r="AD6194" s="11"/>
      <c r="AE6194" s="106"/>
      <c r="AF6194" s="106"/>
      <c r="AG6194" s="106"/>
      <c r="AH6194" s="115"/>
      <c r="AI6194" s="116"/>
      <c r="AO6194" s="26"/>
      <c r="AP6194" s="26"/>
    </row>
    <row r="6195" spans="1:42" ht="15" customHeight="1" x14ac:dyDescent="0.25">
      <c r="A6195" s="105"/>
      <c r="B6195" s="106"/>
      <c r="C6195" s="2"/>
      <c r="D6195" s="2"/>
      <c r="E6195" s="106"/>
      <c r="F6195" s="107"/>
      <c r="G6195" s="108"/>
      <c r="H6195" s="109"/>
      <c r="I6195" s="109"/>
      <c r="J6195" s="110"/>
      <c r="K6195" s="117"/>
      <c r="L6195" s="178"/>
      <c r="M6195" s="178"/>
      <c r="N6195" s="106"/>
      <c r="O6195" s="111"/>
      <c r="P6195" s="111"/>
      <c r="Q6195" s="106"/>
      <c r="R6195" s="106"/>
      <c r="S6195" s="106"/>
      <c r="T6195" s="106"/>
      <c r="U6195" s="106"/>
      <c r="V6195" s="106"/>
      <c r="W6195" s="19"/>
      <c r="X6195" s="2"/>
      <c r="Y6195" s="4"/>
      <c r="Z6195" s="106"/>
      <c r="AA6195" s="114"/>
      <c r="AB6195" s="112"/>
      <c r="AC6195" s="178"/>
      <c r="AD6195" s="11"/>
      <c r="AE6195" s="106"/>
      <c r="AF6195" s="106"/>
      <c r="AG6195" s="106"/>
      <c r="AH6195" s="115"/>
      <c r="AI6195" s="116"/>
      <c r="AO6195" s="26"/>
      <c r="AP6195" s="26"/>
    </row>
    <row r="6196" spans="1:42" ht="15" customHeight="1" x14ac:dyDescent="0.25">
      <c r="A6196" s="105"/>
      <c r="B6196" s="106"/>
      <c r="C6196" s="2"/>
      <c r="D6196" s="2"/>
      <c r="E6196" s="106"/>
      <c r="F6196" s="107"/>
      <c r="G6196" s="108"/>
      <c r="H6196" s="109"/>
      <c r="I6196" s="109"/>
      <c r="J6196" s="110"/>
      <c r="K6196" s="117"/>
      <c r="L6196" s="178"/>
      <c r="M6196" s="178"/>
      <c r="N6196" s="106"/>
      <c r="O6196" s="111"/>
      <c r="P6196" s="111"/>
      <c r="Q6196" s="106"/>
      <c r="R6196" s="106"/>
      <c r="S6196" s="106"/>
      <c r="T6196" s="106"/>
      <c r="U6196" s="106"/>
      <c r="V6196" s="106"/>
      <c r="W6196" s="19"/>
      <c r="X6196" s="2"/>
      <c r="Y6196" s="4"/>
      <c r="Z6196" s="106"/>
      <c r="AA6196" s="114"/>
      <c r="AB6196" s="112"/>
      <c r="AC6196" s="178"/>
      <c r="AD6196" s="11"/>
      <c r="AE6196" s="106"/>
      <c r="AF6196" s="106"/>
      <c r="AG6196" s="106"/>
      <c r="AH6196" s="115"/>
      <c r="AI6196" s="116"/>
      <c r="AO6196" s="26"/>
      <c r="AP6196" s="26"/>
    </row>
    <row r="6197" spans="1:42" ht="15" customHeight="1" x14ac:dyDescent="0.25">
      <c r="A6197" s="105"/>
      <c r="B6197" s="106"/>
      <c r="C6197" s="2"/>
      <c r="D6197" s="2"/>
      <c r="E6197" s="106"/>
      <c r="F6197" s="107"/>
      <c r="G6197" s="108"/>
      <c r="H6197" s="109"/>
      <c r="I6197" s="109"/>
      <c r="J6197" s="110"/>
      <c r="K6197" s="117"/>
      <c r="L6197" s="178"/>
      <c r="M6197" s="178"/>
      <c r="N6197" s="106"/>
      <c r="O6197" s="111"/>
      <c r="P6197" s="111"/>
      <c r="Q6197" s="106"/>
      <c r="R6197" s="106"/>
      <c r="S6197" s="106"/>
      <c r="T6197" s="106"/>
      <c r="U6197" s="106"/>
      <c r="V6197" s="106"/>
      <c r="W6197" s="19"/>
      <c r="X6197" s="2"/>
      <c r="Y6197" s="4"/>
      <c r="Z6197" s="106"/>
      <c r="AA6197" s="114"/>
      <c r="AB6197" s="112"/>
      <c r="AC6197" s="178"/>
      <c r="AD6197" s="11"/>
      <c r="AE6197" s="106"/>
      <c r="AF6197" s="106"/>
      <c r="AG6197" s="106"/>
      <c r="AH6197" s="115"/>
      <c r="AI6197" s="116"/>
      <c r="AO6197" s="26"/>
      <c r="AP6197" s="26"/>
    </row>
    <row r="6198" spans="1:42" ht="15" customHeight="1" x14ac:dyDescent="0.25">
      <c r="A6198" s="105"/>
      <c r="B6198" s="106"/>
      <c r="C6198" s="2"/>
      <c r="D6198" s="2"/>
      <c r="E6198" s="106"/>
      <c r="F6198" s="107"/>
      <c r="G6198" s="108"/>
      <c r="H6198" s="109"/>
      <c r="I6198" s="109"/>
      <c r="J6198" s="110"/>
      <c r="K6198" s="117"/>
      <c r="L6198" s="178"/>
      <c r="M6198" s="178"/>
      <c r="N6198" s="106"/>
      <c r="O6198" s="111"/>
      <c r="P6198" s="111"/>
      <c r="Q6198" s="106"/>
      <c r="R6198" s="106"/>
      <c r="S6198" s="106"/>
      <c r="T6198" s="106"/>
      <c r="U6198" s="106"/>
      <c r="V6198" s="106"/>
      <c r="W6198" s="19"/>
      <c r="X6198" s="2"/>
      <c r="Y6198" s="4"/>
      <c r="Z6198" s="106"/>
      <c r="AA6198" s="114"/>
      <c r="AB6198" s="112"/>
      <c r="AC6198" s="178"/>
      <c r="AD6198" s="11"/>
      <c r="AE6198" s="106"/>
      <c r="AF6198" s="106"/>
      <c r="AG6198" s="106"/>
      <c r="AH6198" s="115"/>
      <c r="AI6198" s="116"/>
      <c r="AO6198" s="26"/>
      <c r="AP6198" s="26"/>
    </row>
    <row r="6199" spans="1:42" ht="15" customHeight="1" x14ac:dyDescent="0.25">
      <c r="A6199" s="105"/>
      <c r="B6199" s="106"/>
      <c r="C6199" s="2"/>
      <c r="D6199" s="2"/>
      <c r="E6199" s="106"/>
      <c r="F6199" s="107"/>
      <c r="G6199" s="108"/>
      <c r="H6199" s="109"/>
      <c r="I6199" s="109"/>
      <c r="J6199" s="110"/>
      <c r="K6199" s="117"/>
      <c r="L6199" s="178"/>
      <c r="M6199" s="178"/>
      <c r="N6199" s="106"/>
      <c r="O6199" s="111"/>
      <c r="P6199" s="111"/>
      <c r="Q6199" s="106"/>
      <c r="R6199" s="106"/>
      <c r="S6199" s="106"/>
      <c r="T6199" s="106"/>
      <c r="U6199" s="106"/>
      <c r="V6199" s="106"/>
      <c r="W6199" s="19"/>
      <c r="X6199" s="2"/>
      <c r="Y6199" s="4"/>
      <c r="Z6199" s="106"/>
      <c r="AA6199" s="114"/>
      <c r="AB6199" s="112"/>
      <c r="AC6199" s="178"/>
      <c r="AD6199" s="11"/>
      <c r="AE6199" s="106"/>
      <c r="AF6199" s="106"/>
      <c r="AG6199" s="106"/>
      <c r="AH6199" s="115"/>
      <c r="AI6199" s="116"/>
      <c r="AO6199" s="26"/>
      <c r="AP6199" s="26"/>
    </row>
    <row r="6200" spans="1:42" ht="15" customHeight="1" x14ac:dyDescent="0.25">
      <c r="A6200" s="105"/>
      <c r="B6200" s="106"/>
      <c r="C6200" s="2"/>
      <c r="D6200" s="2"/>
      <c r="E6200" s="106"/>
      <c r="F6200" s="107"/>
      <c r="G6200" s="108"/>
      <c r="H6200" s="109"/>
      <c r="I6200" s="109"/>
      <c r="J6200" s="110"/>
      <c r="K6200" s="117"/>
      <c r="L6200" s="178"/>
      <c r="M6200" s="178"/>
      <c r="N6200" s="106"/>
      <c r="O6200" s="111"/>
      <c r="P6200" s="111"/>
      <c r="Q6200" s="106"/>
      <c r="R6200" s="106"/>
      <c r="S6200" s="106"/>
      <c r="T6200" s="106"/>
      <c r="U6200" s="106"/>
      <c r="V6200" s="106"/>
      <c r="W6200" s="19"/>
      <c r="X6200" s="2"/>
      <c r="Y6200" s="4"/>
      <c r="Z6200" s="106"/>
      <c r="AA6200" s="114"/>
      <c r="AB6200" s="112"/>
      <c r="AC6200" s="178"/>
      <c r="AD6200" s="11"/>
      <c r="AE6200" s="106"/>
      <c r="AF6200" s="106"/>
      <c r="AG6200" s="106"/>
      <c r="AH6200" s="115"/>
      <c r="AI6200" s="116"/>
      <c r="AO6200" s="26"/>
      <c r="AP6200" s="26"/>
    </row>
    <row r="6201" spans="1:42" ht="15" customHeight="1" x14ac:dyDescent="0.25">
      <c r="A6201" s="105"/>
      <c r="B6201" s="106"/>
      <c r="C6201" s="2"/>
      <c r="D6201" s="2"/>
      <c r="E6201" s="106"/>
      <c r="F6201" s="107"/>
      <c r="G6201" s="108"/>
      <c r="H6201" s="109"/>
      <c r="I6201" s="109"/>
      <c r="J6201" s="110"/>
      <c r="K6201" s="117"/>
      <c r="L6201" s="178"/>
      <c r="M6201" s="178"/>
      <c r="N6201" s="106"/>
      <c r="O6201" s="111"/>
      <c r="P6201" s="111"/>
      <c r="Q6201" s="106"/>
      <c r="R6201" s="106"/>
      <c r="S6201" s="106"/>
      <c r="T6201" s="106"/>
      <c r="U6201" s="106"/>
      <c r="V6201" s="106"/>
      <c r="W6201" s="19"/>
      <c r="X6201" s="2"/>
      <c r="Y6201" s="4"/>
      <c r="Z6201" s="106"/>
      <c r="AA6201" s="114"/>
      <c r="AB6201" s="112"/>
      <c r="AC6201" s="178"/>
      <c r="AD6201" s="11"/>
      <c r="AE6201" s="106"/>
      <c r="AF6201" s="106"/>
      <c r="AG6201" s="106"/>
      <c r="AH6201" s="115"/>
      <c r="AI6201" s="116"/>
      <c r="AO6201" s="26"/>
      <c r="AP6201" s="26"/>
    </row>
    <row r="6202" spans="1:42" ht="15" customHeight="1" x14ac:dyDescent="0.25">
      <c r="A6202" s="105"/>
      <c r="B6202" s="106"/>
      <c r="C6202" s="2"/>
      <c r="D6202" s="2"/>
      <c r="E6202" s="106"/>
      <c r="F6202" s="107"/>
      <c r="G6202" s="108"/>
      <c r="H6202" s="109"/>
      <c r="I6202" s="109"/>
      <c r="J6202" s="110"/>
      <c r="K6202" s="117"/>
      <c r="L6202" s="178"/>
      <c r="M6202" s="178"/>
      <c r="N6202" s="106"/>
      <c r="O6202" s="111"/>
      <c r="P6202" s="111"/>
      <c r="Q6202" s="106"/>
      <c r="R6202" s="106"/>
      <c r="S6202" s="106"/>
      <c r="T6202" s="106"/>
      <c r="U6202" s="106"/>
      <c r="V6202" s="106"/>
      <c r="W6202" s="19"/>
      <c r="X6202" s="2"/>
      <c r="Y6202" s="4"/>
      <c r="Z6202" s="106"/>
      <c r="AA6202" s="114"/>
      <c r="AB6202" s="112"/>
      <c r="AC6202" s="178"/>
      <c r="AD6202" s="11"/>
      <c r="AE6202" s="106"/>
      <c r="AF6202" s="106"/>
      <c r="AG6202" s="106"/>
      <c r="AH6202" s="115"/>
      <c r="AI6202" s="116"/>
      <c r="AO6202" s="26"/>
      <c r="AP6202" s="26"/>
    </row>
    <row r="6203" spans="1:42" ht="15" customHeight="1" x14ac:dyDescent="0.25">
      <c r="A6203" s="105"/>
      <c r="B6203" s="106"/>
      <c r="C6203" s="2"/>
      <c r="D6203" s="2"/>
      <c r="E6203" s="106"/>
      <c r="F6203" s="107"/>
      <c r="G6203" s="108"/>
      <c r="H6203" s="109"/>
      <c r="I6203" s="109"/>
      <c r="J6203" s="110"/>
      <c r="K6203" s="117"/>
      <c r="L6203" s="178"/>
      <c r="M6203" s="178"/>
      <c r="N6203" s="106"/>
      <c r="O6203" s="111"/>
      <c r="P6203" s="111"/>
      <c r="Q6203" s="106"/>
      <c r="R6203" s="106"/>
      <c r="S6203" s="106"/>
      <c r="T6203" s="106"/>
      <c r="U6203" s="106"/>
      <c r="V6203" s="106"/>
      <c r="W6203" s="19"/>
      <c r="X6203" s="2"/>
      <c r="Y6203" s="4"/>
      <c r="Z6203" s="106"/>
      <c r="AA6203" s="114"/>
      <c r="AB6203" s="112"/>
      <c r="AC6203" s="178"/>
      <c r="AD6203" s="11"/>
      <c r="AE6203" s="106"/>
      <c r="AF6203" s="106"/>
      <c r="AG6203" s="106"/>
      <c r="AH6203" s="115"/>
      <c r="AI6203" s="116"/>
      <c r="AO6203" s="26"/>
      <c r="AP6203" s="26"/>
    </row>
    <row r="6204" spans="1:42" ht="15" customHeight="1" x14ac:dyDescent="0.25">
      <c r="A6204" s="105"/>
      <c r="B6204" s="106"/>
      <c r="C6204" s="2"/>
      <c r="D6204" s="2"/>
      <c r="E6204" s="106"/>
      <c r="F6204" s="107"/>
      <c r="G6204" s="108"/>
      <c r="H6204" s="109"/>
      <c r="I6204" s="109"/>
      <c r="J6204" s="110"/>
      <c r="K6204" s="117"/>
      <c r="L6204" s="178"/>
      <c r="M6204" s="178"/>
      <c r="N6204" s="106"/>
      <c r="O6204" s="111"/>
      <c r="P6204" s="111"/>
      <c r="Q6204" s="106"/>
      <c r="R6204" s="106"/>
      <c r="S6204" s="106"/>
      <c r="T6204" s="106"/>
      <c r="U6204" s="106"/>
      <c r="V6204" s="106"/>
      <c r="W6204" s="19"/>
      <c r="X6204" s="2"/>
      <c r="Y6204" s="4"/>
      <c r="Z6204" s="106"/>
      <c r="AA6204" s="114"/>
      <c r="AB6204" s="112"/>
      <c r="AC6204" s="178"/>
      <c r="AD6204" s="11"/>
      <c r="AE6204" s="106"/>
      <c r="AF6204" s="106"/>
      <c r="AG6204" s="106"/>
      <c r="AH6204" s="115"/>
      <c r="AI6204" s="116"/>
      <c r="AO6204" s="26"/>
      <c r="AP6204" s="26"/>
    </row>
    <row r="6205" spans="1:42" ht="15" customHeight="1" x14ac:dyDescent="0.25">
      <c r="A6205" s="105"/>
      <c r="B6205" s="106"/>
      <c r="C6205" s="2"/>
      <c r="D6205" s="2"/>
      <c r="E6205" s="106"/>
      <c r="F6205" s="107"/>
      <c r="G6205" s="108"/>
      <c r="H6205" s="109"/>
      <c r="I6205" s="109"/>
      <c r="J6205" s="110"/>
      <c r="K6205" s="117"/>
      <c r="L6205" s="178"/>
      <c r="M6205" s="178"/>
      <c r="N6205" s="106"/>
      <c r="O6205" s="111"/>
      <c r="P6205" s="111"/>
      <c r="Q6205" s="106"/>
      <c r="R6205" s="106"/>
      <c r="S6205" s="106"/>
      <c r="T6205" s="106"/>
      <c r="U6205" s="106"/>
      <c r="V6205" s="106"/>
      <c r="W6205" s="19"/>
      <c r="X6205" s="2"/>
      <c r="Y6205" s="4"/>
      <c r="Z6205" s="106"/>
      <c r="AA6205" s="114"/>
      <c r="AB6205" s="112"/>
      <c r="AC6205" s="178"/>
      <c r="AD6205" s="11"/>
      <c r="AE6205" s="106"/>
      <c r="AF6205" s="106"/>
      <c r="AG6205" s="106"/>
      <c r="AH6205" s="115"/>
      <c r="AI6205" s="116"/>
      <c r="AO6205" s="26"/>
      <c r="AP6205" s="26"/>
    </row>
    <row r="6206" spans="1:42" ht="15" customHeight="1" x14ac:dyDescent="0.25">
      <c r="A6206" s="105"/>
      <c r="B6206" s="106"/>
      <c r="C6206" s="2"/>
      <c r="D6206" s="2"/>
      <c r="E6206" s="106"/>
      <c r="F6206" s="107"/>
      <c r="G6206" s="108"/>
      <c r="H6206" s="109"/>
      <c r="I6206" s="109"/>
      <c r="J6206" s="110"/>
      <c r="K6206" s="117"/>
      <c r="L6206" s="178"/>
      <c r="M6206" s="178"/>
      <c r="N6206" s="106"/>
      <c r="O6206" s="111"/>
      <c r="P6206" s="111"/>
      <c r="Q6206" s="106"/>
      <c r="R6206" s="106"/>
      <c r="S6206" s="106"/>
      <c r="T6206" s="106"/>
      <c r="U6206" s="106"/>
      <c r="V6206" s="106"/>
      <c r="W6206" s="19"/>
      <c r="X6206" s="2"/>
      <c r="Y6206" s="4"/>
      <c r="Z6206" s="106"/>
      <c r="AA6206" s="114"/>
      <c r="AB6206" s="112"/>
      <c r="AC6206" s="178"/>
      <c r="AD6206" s="11"/>
      <c r="AE6206" s="106"/>
      <c r="AF6206" s="106"/>
      <c r="AG6206" s="106"/>
      <c r="AH6206" s="115"/>
      <c r="AI6206" s="116"/>
      <c r="AO6206" s="26"/>
      <c r="AP6206" s="26"/>
    </row>
    <row r="6207" spans="1:42" ht="15" customHeight="1" x14ac:dyDescent="0.25">
      <c r="A6207" s="105"/>
      <c r="B6207" s="106"/>
      <c r="C6207" s="2"/>
      <c r="D6207" s="2"/>
      <c r="E6207" s="106"/>
      <c r="F6207" s="107"/>
      <c r="G6207" s="108"/>
      <c r="H6207" s="109"/>
      <c r="I6207" s="109"/>
      <c r="J6207" s="110"/>
      <c r="K6207" s="117"/>
      <c r="L6207" s="178"/>
      <c r="M6207" s="178"/>
      <c r="N6207" s="106"/>
      <c r="O6207" s="111"/>
      <c r="P6207" s="111"/>
      <c r="Q6207" s="106"/>
      <c r="R6207" s="106"/>
      <c r="S6207" s="106"/>
      <c r="T6207" s="106"/>
      <c r="U6207" s="106"/>
      <c r="V6207" s="106"/>
      <c r="W6207" s="19"/>
      <c r="X6207" s="2"/>
      <c r="Y6207" s="4"/>
      <c r="Z6207" s="106"/>
      <c r="AA6207" s="114"/>
      <c r="AB6207" s="112"/>
      <c r="AC6207" s="178"/>
      <c r="AD6207" s="11"/>
      <c r="AE6207" s="106"/>
      <c r="AF6207" s="106"/>
      <c r="AG6207" s="106"/>
      <c r="AH6207" s="115"/>
      <c r="AI6207" s="116"/>
      <c r="AO6207" s="26"/>
      <c r="AP6207" s="26"/>
    </row>
    <row r="6208" spans="1:42" ht="15" customHeight="1" x14ac:dyDescent="0.25">
      <c r="A6208" s="105"/>
      <c r="B6208" s="106"/>
      <c r="C6208" s="2"/>
      <c r="D6208" s="2"/>
      <c r="E6208" s="106"/>
      <c r="F6208" s="107"/>
      <c r="G6208" s="108"/>
      <c r="H6208" s="109"/>
      <c r="I6208" s="109"/>
      <c r="J6208" s="110"/>
      <c r="K6208" s="117"/>
      <c r="L6208" s="178"/>
      <c r="M6208" s="178"/>
      <c r="N6208" s="106"/>
      <c r="O6208" s="111"/>
      <c r="P6208" s="111"/>
      <c r="Q6208" s="106"/>
      <c r="R6208" s="106"/>
      <c r="S6208" s="106"/>
      <c r="T6208" s="106"/>
      <c r="U6208" s="106"/>
      <c r="V6208" s="106"/>
      <c r="W6208" s="19"/>
      <c r="X6208" s="2"/>
      <c r="Y6208" s="4"/>
      <c r="Z6208" s="106"/>
      <c r="AA6208" s="114"/>
      <c r="AB6208" s="112"/>
      <c r="AC6208" s="178"/>
      <c r="AD6208" s="11"/>
      <c r="AE6208" s="106"/>
      <c r="AF6208" s="106"/>
      <c r="AG6208" s="106"/>
      <c r="AH6208" s="115"/>
      <c r="AI6208" s="116"/>
      <c r="AO6208" s="26"/>
      <c r="AP6208" s="26"/>
    </row>
    <row r="6209" spans="1:42" ht="15" customHeight="1" x14ac:dyDescent="0.25">
      <c r="A6209" s="105"/>
      <c r="B6209" s="106"/>
      <c r="C6209" s="2"/>
      <c r="D6209" s="2"/>
      <c r="E6209" s="106"/>
      <c r="F6209" s="107"/>
      <c r="G6209" s="108"/>
      <c r="H6209" s="109"/>
      <c r="I6209" s="109"/>
      <c r="J6209" s="110"/>
      <c r="K6209" s="117"/>
      <c r="L6209" s="178"/>
      <c r="M6209" s="178"/>
      <c r="N6209" s="106"/>
      <c r="O6209" s="111"/>
      <c r="P6209" s="111"/>
      <c r="Q6209" s="106"/>
      <c r="R6209" s="106"/>
      <c r="S6209" s="106"/>
      <c r="T6209" s="106"/>
      <c r="U6209" s="106"/>
      <c r="V6209" s="106"/>
      <c r="W6209" s="19"/>
      <c r="X6209" s="2"/>
      <c r="Y6209" s="4"/>
      <c r="Z6209" s="106"/>
      <c r="AA6209" s="114"/>
      <c r="AB6209" s="112"/>
      <c r="AC6209" s="178"/>
      <c r="AD6209" s="11"/>
      <c r="AE6209" s="106"/>
      <c r="AF6209" s="106"/>
      <c r="AG6209" s="106"/>
      <c r="AH6209" s="115"/>
      <c r="AI6209" s="116"/>
      <c r="AO6209" s="26"/>
      <c r="AP6209" s="26"/>
    </row>
    <row r="6210" spans="1:42" ht="15" customHeight="1" x14ac:dyDescent="0.25">
      <c r="A6210" s="105"/>
      <c r="B6210" s="106"/>
      <c r="C6210" s="2"/>
      <c r="D6210" s="2"/>
      <c r="E6210" s="106"/>
      <c r="F6210" s="107"/>
      <c r="G6210" s="108"/>
      <c r="H6210" s="109"/>
      <c r="I6210" s="109"/>
      <c r="J6210" s="110"/>
      <c r="K6210" s="117"/>
      <c r="L6210" s="178"/>
      <c r="M6210" s="178"/>
      <c r="N6210" s="106"/>
      <c r="O6210" s="111"/>
      <c r="P6210" s="111"/>
      <c r="Q6210" s="106"/>
      <c r="R6210" s="106"/>
      <c r="S6210" s="106"/>
      <c r="T6210" s="106"/>
      <c r="U6210" s="106"/>
      <c r="V6210" s="106"/>
      <c r="W6210" s="19"/>
      <c r="X6210" s="2"/>
      <c r="Y6210" s="4"/>
      <c r="Z6210" s="106"/>
      <c r="AA6210" s="114"/>
      <c r="AB6210" s="112"/>
      <c r="AC6210" s="178"/>
      <c r="AD6210" s="11"/>
      <c r="AE6210" s="106"/>
      <c r="AF6210" s="106"/>
      <c r="AG6210" s="106"/>
      <c r="AH6210" s="115"/>
      <c r="AI6210" s="116"/>
      <c r="AO6210" s="26"/>
      <c r="AP6210" s="26"/>
    </row>
    <row r="6211" spans="1:42" ht="15" customHeight="1" x14ac:dyDescent="0.25">
      <c r="A6211" s="105"/>
      <c r="B6211" s="106"/>
      <c r="C6211" s="2"/>
      <c r="D6211" s="2"/>
      <c r="E6211" s="106"/>
      <c r="F6211" s="107"/>
      <c r="G6211" s="108"/>
      <c r="H6211" s="109"/>
      <c r="I6211" s="109"/>
      <c r="J6211" s="110"/>
      <c r="K6211" s="117"/>
      <c r="L6211" s="178"/>
      <c r="M6211" s="178"/>
      <c r="N6211" s="106"/>
      <c r="O6211" s="111"/>
      <c r="P6211" s="111"/>
      <c r="Q6211" s="106"/>
      <c r="R6211" s="106"/>
      <c r="S6211" s="106"/>
      <c r="T6211" s="106"/>
      <c r="U6211" s="106"/>
      <c r="V6211" s="106"/>
      <c r="W6211" s="19"/>
      <c r="X6211" s="2"/>
      <c r="Y6211" s="4"/>
      <c r="Z6211" s="106"/>
      <c r="AA6211" s="114"/>
      <c r="AB6211" s="112"/>
      <c r="AC6211" s="178"/>
      <c r="AD6211" s="11"/>
      <c r="AE6211" s="106"/>
      <c r="AF6211" s="106"/>
      <c r="AG6211" s="106"/>
      <c r="AH6211" s="115"/>
      <c r="AI6211" s="116"/>
      <c r="AO6211" s="26"/>
      <c r="AP6211" s="26"/>
    </row>
    <row r="6212" spans="1:42" ht="15" customHeight="1" x14ac:dyDescent="0.25">
      <c r="A6212" s="105"/>
      <c r="B6212" s="106"/>
      <c r="C6212" s="2"/>
      <c r="D6212" s="2"/>
      <c r="E6212" s="106"/>
      <c r="F6212" s="107"/>
      <c r="G6212" s="108"/>
      <c r="H6212" s="109"/>
      <c r="I6212" s="109"/>
      <c r="J6212" s="110"/>
      <c r="K6212" s="117"/>
      <c r="L6212" s="178"/>
      <c r="M6212" s="178"/>
      <c r="N6212" s="106"/>
      <c r="O6212" s="111"/>
      <c r="P6212" s="111"/>
      <c r="Q6212" s="106"/>
      <c r="R6212" s="106"/>
      <c r="S6212" s="106"/>
      <c r="T6212" s="106"/>
      <c r="U6212" s="106"/>
      <c r="V6212" s="106"/>
      <c r="W6212" s="19"/>
      <c r="X6212" s="2"/>
      <c r="Y6212" s="4"/>
      <c r="Z6212" s="106"/>
      <c r="AA6212" s="114"/>
      <c r="AB6212" s="112"/>
      <c r="AC6212" s="178"/>
      <c r="AD6212" s="11"/>
      <c r="AE6212" s="106"/>
      <c r="AF6212" s="106"/>
      <c r="AG6212" s="106"/>
      <c r="AH6212" s="115"/>
      <c r="AI6212" s="116"/>
      <c r="AO6212" s="26"/>
      <c r="AP6212" s="26"/>
    </row>
    <row r="6213" spans="1:42" ht="15" customHeight="1" x14ac:dyDescent="0.25">
      <c r="A6213" s="105"/>
      <c r="B6213" s="106"/>
      <c r="C6213" s="2"/>
      <c r="D6213" s="2"/>
      <c r="E6213" s="106"/>
      <c r="F6213" s="107"/>
      <c r="G6213" s="108"/>
      <c r="H6213" s="109"/>
      <c r="I6213" s="109"/>
      <c r="J6213" s="110"/>
      <c r="K6213" s="117"/>
      <c r="L6213" s="178"/>
      <c r="M6213" s="178"/>
      <c r="N6213" s="106"/>
      <c r="O6213" s="111"/>
      <c r="P6213" s="111"/>
      <c r="Q6213" s="106"/>
      <c r="R6213" s="106"/>
      <c r="S6213" s="106"/>
      <c r="T6213" s="106"/>
      <c r="U6213" s="106"/>
      <c r="V6213" s="106"/>
      <c r="W6213" s="19"/>
      <c r="X6213" s="2"/>
      <c r="Y6213" s="4"/>
      <c r="Z6213" s="106"/>
      <c r="AA6213" s="114"/>
      <c r="AB6213" s="112"/>
      <c r="AC6213" s="178"/>
      <c r="AD6213" s="11"/>
      <c r="AE6213" s="106"/>
      <c r="AF6213" s="106"/>
      <c r="AG6213" s="106"/>
      <c r="AH6213" s="115"/>
      <c r="AI6213" s="116"/>
      <c r="AO6213" s="26"/>
      <c r="AP6213" s="26"/>
    </row>
    <row r="6214" spans="1:42" ht="15" customHeight="1" x14ac:dyDescent="0.25">
      <c r="A6214" s="105"/>
      <c r="B6214" s="106"/>
      <c r="C6214" s="2"/>
      <c r="D6214" s="2"/>
      <c r="E6214" s="106"/>
      <c r="F6214" s="107"/>
      <c r="G6214" s="108"/>
      <c r="H6214" s="109"/>
      <c r="I6214" s="109"/>
      <c r="J6214" s="110"/>
      <c r="K6214" s="117"/>
      <c r="L6214" s="178"/>
      <c r="M6214" s="178"/>
      <c r="N6214" s="106"/>
      <c r="O6214" s="111"/>
      <c r="P6214" s="111"/>
      <c r="Q6214" s="106"/>
      <c r="R6214" s="106"/>
      <c r="S6214" s="106"/>
      <c r="T6214" s="106"/>
      <c r="U6214" s="106"/>
      <c r="V6214" s="106"/>
      <c r="W6214" s="19"/>
      <c r="X6214" s="2"/>
      <c r="Y6214" s="4"/>
      <c r="Z6214" s="106"/>
      <c r="AA6214" s="114"/>
      <c r="AB6214" s="112"/>
      <c r="AC6214" s="178"/>
      <c r="AD6214" s="11"/>
      <c r="AE6214" s="106"/>
      <c r="AF6214" s="106"/>
      <c r="AG6214" s="106"/>
      <c r="AH6214" s="115"/>
      <c r="AI6214" s="116"/>
      <c r="AO6214" s="26"/>
      <c r="AP6214" s="26"/>
    </row>
    <row r="6215" spans="1:42" ht="15" customHeight="1" x14ac:dyDescent="0.25">
      <c r="A6215" s="105"/>
      <c r="B6215" s="106"/>
      <c r="C6215" s="2"/>
      <c r="D6215" s="2"/>
      <c r="E6215" s="106"/>
      <c r="F6215" s="107"/>
      <c r="G6215" s="108"/>
      <c r="H6215" s="109"/>
      <c r="I6215" s="109"/>
      <c r="J6215" s="110"/>
      <c r="K6215" s="117"/>
      <c r="L6215" s="178"/>
      <c r="M6215" s="178"/>
      <c r="N6215" s="106"/>
      <c r="O6215" s="111"/>
      <c r="P6215" s="111"/>
      <c r="Q6215" s="106"/>
      <c r="R6215" s="106"/>
      <c r="S6215" s="106"/>
      <c r="T6215" s="106"/>
      <c r="U6215" s="106"/>
      <c r="V6215" s="106"/>
      <c r="W6215" s="19"/>
      <c r="X6215" s="2"/>
      <c r="Y6215" s="4"/>
      <c r="Z6215" s="106"/>
      <c r="AA6215" s="114"/>
      <c r="AB6215" s="112"/>
      <c r="AC6215" s="178"/>
      <c r="AD6215" s="11"/>
      <c r="AE6215" s="106"/>
      <c r="AF6215" s="106"/>
      <c r="AG6215" s="106"/>
      <c r="AH6215" s="115"/>
      <c r="AI6215" s="116"/>
      <c r="AO6215" s="26"/>
      <c r="AP6215" s="26"/>
    </row>
    <row r="6216" spans="1:42" ht="15" customHeight="1" x14ac:dyDescent="0.25">
      <c r="A6216" s="105"/>
      <c r="B6216" s="106"/>
      <c r="C6216" s="2"/>
      <c r="D6216" s="2"/>
      <c r="E6216" s="106"/>
      <c r="F6216" s="107"/>
      <c r="G6216" s="108"/>
      <c r="H6216" s="109"/>
      <c r="I6216" s="109"/>
      <c r="J6216" s="110"/>
      <c r="K6216" s="117"/>
      <c r="L6216" s="178"/>
      <c r="M6216" s="178"/>
      <c r="N6216" s="106"/>
      <c r="O6216" s="111"/>
      <c r="P6216" s="111"/>
      <c r="Q6216" s="106"/>
      <c r="R6216" s="106"/>
      <c r="S6216" s="106"/>
      <c r="T6216" s="106"/>
      <c r="U6216" s="106"/>
      <c r="V6216" s="106"/>
      <c r="W6216" s="19"/>
      <c r="X6216" s="2"/>
      <c r="Y6216" s="4"/>
      <c r="Z6216" s="106"/>
      <c r="AA6216" s="114"/>
      <c r="AB6216" s="112"/>
      <c r="AC6216" s="178"/>
      <c r="AD6216" s="11"/>
      <c r="AE6216" s="106"/>
      <c r="AF6216" s="106"/>
      <c r="AG6216" s="106"/>
      <c r="AH6216" s="115"/>
      <c r="AI6216" s="116"/>
      <c r="AO6216" s="26"/>
      <c r="AP6216" s="26"/>
    </row>
    <row r="6217" spans="1:42" ht="15" customHeight="1" x14ac:dyDescent="0.25">
      <c r="A6217" s="105"/>
      <c r="B6217" s="106"/>
      <c r="C6217" s="2"/>
      <c r="D6217" s="2"/>
      <c r="E6217" s="106"/>
      <c r="F6217" s="107"/>
      <c r="G6217" s="108"/>
      <c r="H6217" s="109"/>
      <c r="I6217" s="109"/>
      <c r="J6217" s="110"/>
      <c r="K6217" s="117"/>
      <c r="L6217" s="178"/>
      <c r="M6217" s="178"/>
      <c r="N6217" s="106"/>
      <c r="O6217" s="111"/>
      <c r="P6217" s="111"/>
      <c r="Q6217" s="106"/>
      <c r="R6217" s="106"/>
      <c r="S6217" s="106"/>
      <c r="T6217" s="106"/>
      <c r="U6217" s="106"/>
      <c r="V6217" s="106"/>
      <c r="W6217" s="19"/>
      <c r="X6217" s="2"/>
      <c r="Y6217" s="4"/>
      <c r="Z6217" s="106"/>
      <c r="AA6217" s="114"/>
      <c r="AB6217" s="112"/>
      <c r="AC6217" s="178"/>
      <c r="AD6217" s="11"/>
      <c r="AE6217" s="106"/>
      <c r="AF6217" s="106"/>
      <c r="AG6217" s="106"/>
      <c r="AH6217" s="115"/>
      <c r="AI6217" s="116"/>
      <c r="AO6217" s="26"/>
      <c r="AP6217" s="26"/>
    </row>
    <row r="6218" spans="1:42" ht="15" customHeight="1" x14ac:dyDescent="0.25">
      <c r="A6218" s="105"/>
      <c r="B6218" s="106"/>
      <c r="C6218" s="2"/>
      <c r="D6218" s="2"/>
      <c r="E6218" s="106"/>
      <c r="F6218" s="107"/>
      <c r="G6218" s="108"/>
      <c r="H6218" s="109"/>
      <c r="I6218" s="109"/>
      <c r="J6218" s="110"/>
      <c r="K6218" s="117"/>
      <c r="L6218" s="178"/>
      <c r="M6218" s="178"/>
      <c r="N6218" s="106"/>
      <c r="O6218" s="111"/>
      <c r="P6218" s="111"/>
      <c r="Q6218" s="106"/>
      <c r="R6218" s="106"/>
      <c r="S6218" s="106"/>
      <c r="T6218" s="106"/>
      <c r="U6218" s="106"/>
      <c r="V6218" s="106"/>
      <c r="W6218" s="19"/>
      <c r="X6218" s="2"/>
      <c r="Y6218" s="4"/>
      <c r="Z6218" s="106"/>
      <c r="AA6218" s="114"/>
      <c r="AB6218" s="112"/>
      <c r="AC6218" s="178"/>
      <c r="AD6218" s="11"/>
      <c r="AE6218" s="106"/>
      <c r="AF6218" s="106"/>
      <c r="AG6218" s="106"/>
      <c r="AH6218" s="115"/>
      <c r="AI6218" s="116"/>
      <c r="AO6218" s="26"/>
      <c r="AP6218" s="26"/>
    </row>
    <row r="6219" spans="1:42" ht="15" customHeight="1" x14ac:dyDescent="0.25">
      <c r="A6219" s="105"/>
      <c r="B6219" s="106"/>
      <c r="C6219" s="2"/>
      <c r="D6219" s="2"/>
      <c r="E6219" s="106"/>
      <c r="F6219" s="107"/>
      <c r="G6219" s="108"/>
      <c r="H6219" s="109"/>
      <c r="I6219" s="109"/>
      <c r="J6219" s="110"/>
      <c r="K6219" s="117"/>
      <c r="L6219" s="178"/>
      <c r="M6219" s="178"/>
      <c r="N6219" s="106"/>
      <c r="O6219" s="111"/>
      <c r="P6219" s="111"/>
      <c r="Q6219" s="106"/>
      <c r="R6219" s="106"/>
      <c r="S6219" s="106"/>
      <c r="T6219" s="106"/>
      <c r="U6219" s="106"/>
      <c r="V6219" s="106"/>
      <c r="W6219" s="19"/>
      <c r="X6219" s="2"/>
      <c r="Y6219" s="4"/>
      <c r="Z6219" s="106"/>
      <c r="AA6219" s="114"/>
      <c r="AB6219" s="112"/>
      <c r="AC6219" s="178"/>
      <c r="AD6219" s="11"/>
      <c r="AE6219" s="106"/>
      <c r="AF6219" s="106"/>
      <c r="AG6219" s="106"/>
      <c r="AH6219" s="115"/>
      <c r="AI6219" s="116"/>
      <c r="AO6219" s="26"/>
      <c r="AP6219" s="26"/>
    </row>
    <row r="6220" spans="1:42" ht="15" customHeight="1" x14ac:dyDescent="0.25">
      <c r="A6220" s="105"/>
      <c r="B6220" s="106"/>
      <c r="C6220" s="2"/>
      <c r="D6220" s="2"/>
      <c r="E6220" s="106"/>
      <c r="F6220" s="107"/>
      <c r="G6220" s="108"/>
      <c r="H6220" s="109"/>
      <c r="I6220" s="109"/>
      <c r="J6220" s="110"/>
      <c r="K6220" s="117"/>
      <c r="L6220" s="178"/>
      <c r="M6220" s="178"/>
      <c r="N6220" s="106"/>
      <c r="O6220" s="111"/>
      <c r="P6220" s="111"/>
      <c r="Q6220" s="106"/>
      <c r="R6220" s="106"/>
      <c r="S6220" s="106"/>
      <c r="T6220" s="106"/>
      <c r="U6220" s="106"/>
      <c r="V6220" s="106"/>
      <c r="W6220" s="19"/>
      <c r="X6220" s="2"/>
      <c r="Y6220" s="4"/>
      <c r="Z6220" s="106"/>
      <c r="AA6220" s="114"/>
      <c r="AB6220" s="112"/>
      <c r="AC6220" s="178"/>
      <c r="AD6220" s="11"/>
      <c r="AE6220" s="106"/>
      <c r="AF6220" s="106"/>
      <c r="AG6220" s="106"/>
      <c r="AH6220" s="115"/>
      <c r="AI6220" s="116"/>
      <c r="AO6220" s="26"/>
      <c r="AP6220" s="26"/>
    </row>
    <row r="6221" spans="1:42" ht="15" customHeight="1" x14ac:dyDescent="0.25">
      <c r="A6221" s="105"/>
      <c r="B6221" s="106"/>
      <c r="C6221" s="2"/>
      <c r="D6221" s="2"/>
      <c r="E6221" s="106"/>
      <c r="F6221" s="107"/>
      <c r="G6221" s="108"/>
      <c r="H6221" s="109"/>
      <c r="I6221" s="109"/>
      <c r="J6221" s="110"/>
      <c r="K6221" s="117"/>
      <c r="L6221" s="178"/>
      <c r="M6221" s="178"/>
      <c r="N6221" s="106"/>
      <c r="O6221" s="111"/>
      <c r="P6221" s="111"/>
      <c r="Q6221" s="106"/>
      <c r="R6221" s="106"/>
      <c r="S6221" s="106"/>
      <c r="T6221" s="106"/>
      <c r="U6221" s="106"/>
      <c r="V6221" s="106"/>
      <c r="W6221" s="19"/>
      <c r="X6221" s="2"/>
      <c r="Y6221" s="4"/>
      <c r="Z6221" s="106"/>
      <c r="AA6221" s="114"/>
      <c r="AB6221" s="112"/>
      <c r="AC6221" s="178"/>
      <c r="AD6221" s="11"/>
      <c r="AE6221" s="106"/>
      <c r="AF6221" s="106"/>
      <c r="AG6221" s="106"/>
      <c r="AH6221" s="115"/>
      <c r="AI6221" s="116"/>
      <c r="AO6221" s="26"/>
      <c r="AP6221" s="26"/>
    </row>
    <row r="6222" spans="1:42" ht="15" customHeight="1" x14ac:dyDescent="0.25">
      <c r="A6222" s="105"/>
      <c r="B6222" s="106"/>
      <c r="C6222" s="2"/>
      <c r="D6222" s="2"/>
      <c r="E6222" s="106"/>
      <c r="F6222" s="107"/>
      <c r="G6222" s="108"/>
      <c r="H6222" s="109"/>
      <c r="I6222" s="109"/>
      <c r="J6222" s="110"/>
      <c r="K6222" s="117"/>
      <c r="L6222" s="178"/>
      <c r="M6222" s="178"/>
      <c r="N6222" s="106"/>
      <c r="O6222" s="111"/>
      <c r="P6222" s="111"/>
      <c r="Q6222" s="106"/>
      <c r="R6222" s="106"/>
      <c r="S6222" s="106"/>
      <c r="T6222" s="106"/>
      <c r="U6222" s="106"/>
      <c r="V6222" s="106"/>
      <c r="W6222" s="19"/>
      <c r="X6222" s="2"/>
      <c r="Y6222" s="4"/>
      <c r="Z6222" s="106"/>
      <c r="AA6222" s="114"/>
      <c r="AB6222" s="112"/>
      <c r="AC6222" s="178"/>
      <c r="AD6222" s="11"/>
      <c r="AE6222" s="106"/>
      <c r="AF6222" s="106"/>
      <c r="AG6222" s="106"/>
      <c r="AH6222" s="115"/>
      <c r="AI6222" s="116"/>
      <c r="AO6222" s="26"/>
      <c r="AP6222" s="26"/>
    </row>
    <row r="6223" spans="1:42" ht="15" customHeight="1" x14ac:dyDescent="0.25">
      <c r="A6223" s="105"/>
      <c r="B6223" s="106"/>
      <c r="C6223" s="2"/>
      <c r="D6223" s="2"/>
      <c r="E6223" s="106"/>
      <c r="F6223" s="107"/>
      <c r="G6223" s="108"/>
      <c r="H6223" s="109"/>
      <c r="I6223" s="109"/>
      <c r="J6223" s="110"/>
      <c r="K6223" s="117"/>
      <c r="L6223" s="178"/>
      <c r="M6223" s="178"/>
      <c r="N6223" s="106"/>
      <c r="O6223" s="111"/>
      <c r="P6223" s="111"/>
      <c r="Q6223" s="106"/>
      <c r="R6223" s="106"/>
      <c r="S6223" s="106"/>
      <c r="T6223" s="106"/>
      <c r="U6223" s="106"/>
      <c r="V6223" s="106"/>
      <c r="W6223" s="19"/>
      <c r="X6223" s="2"/>
      <c r="Y6223" s="4"/>
      <c r="Z6223" s="106"/>
      <c r="AA6223" s="114"/>
      <c r="AB6223" s="112"/>
      <c r="AC6223" s="178"/>
      <c r="AD6223" s="11"/>
      <c r="AE6223" s="106"/>
      <c r="AF6223" s="106"/>
      <c r="AG6223" s="106"/>
      <c r="AH6223" s="115"/>
      <c r="AI6223" s="116"/>
      <c r="AO6223" s="26"/>
      <c r="AP6223" s="26"/>
    </row>
    <row r="6224" spans="1:42" ht="15" customHeight="1" x14ac:dyDescent="0.25">
      <c r="A6224" s="105"/>
      <c r="B6224" s="106"/>
      <c r="C6224" s="2"/>
      <c r="D6224" s="2"/>
      <c r="E6224" s="106"/>
      <c r="F6224" s="107"/>
      <c r="G6224" s="108"/>
      <c r="H6224" s="109"/>
      <c r="I6224" s="109"/>
      <c r="J6224" s="110"/>
      <c r="K6224" s="117"/>
      <c r="L6224" s="178"/>
      <c r="M6224" s="178"/>
      <c r="N6224" s="106"/>
      <c r="O6224" s="111"/>
      <c r="P6224" s="111"/>
      <c r="Q6224" s="106"/>
      <c r="R6224" s="106"/>
      <c r="S6224" s="106"/>
      <c r="T6224" s="106"/>
      <c r="U6224" s="106"/>
      <c r="V6224" s="106"/>
      <c r="W6224" s="19"/>
      <c r="X6224" s="2"/>
      <c r="Y6224" s="4"/>
      <c r="Z6224" s="106"/>
      <c r="AA6224" s="114"/>
      <c r="AB6224" s="112"/>
      <c r="AC6224" s="178"/>
      <c r="AD6224" s="11"/>
      <c r="AE6224" s="106"/>
      <c r="AF6224" s="106"/>
      <c r="AG6224" s="106"/>
      <c r="AH6224" s="115"/>
      <c r="AI6224" s="116"/>
      <c r="AO6224" s="26"/>
      <c r="AP6224" s="26"/>
    </row>
    <row r="6225" spans="1:42" ht="15" customHeight="1" x14ac:dyDescent="0.25">
      <c r="A6225" s="105"/>
      <c r="B6225" s="106"/>
      <c r="C6225" s="2"/>
      <c r="D6225" s="2"/>
      <c r="E6225" s="106"/>
      <c r="F6225" s="107"/>
      <c r="G6225" s="108"/>
      <c r="H6225" s="109"/>
      <c r="I6225" s="109"/>
      <c r="J6225" s="110"/>
      <c r="K6225" s="117"/>
      <c r="L6225" s="178"/>
      <c r="M6225" s="178"/>
      <c r="N6225" s="106"/>
      <c r="O6225" s="111"/>
      <c r="P6225" s="111"/>
      <c r="Q6225" s="106"/>
      <c r="R6225" s="106"/>
      <c r="S6225" s="106"/>
      <c r="T6225" s="106"/>
      <c r="U6225" s="106"/>
      <c r="V6225" s="106"/>
      <c r="W6225" s="19"/>
      <c r="X6225" s="2"/>
      <c r="Y6225" s="4"/>
      <c r="Z6225" s="106"/>
      <c r="AA6225" s="114"/>
      <c r="AB6225" s="112"/>
      <c r="AC6225" s="178"/>
      <c r="AD6225" s="11"/>
      <c r="AE6225" s="106"/>
      <c r="AF6225" s="106"/>
      <c r="AG6225" s="106"/>
      <c r="AH6225" s="115"/>
      <c r="AI6225" s="116"/>
      <c r="AO6225" s="26"/>
      <c r="AP6225" s="26"/>
    </row>
    <row r="6226" spans="1:42" ht="15" customHeight="1" x14ac:dyDescent="0.25">
      <c r="A6226" s="105"/>
      <c r="B6226" s="106"/>
      <c r="C6226" s="2"/>
      <c r="D6226" s="2"/>
      <c r="E6226" s="106"/>
      <c r="F6226" s="107"/>
      <c r="G6226" s="108"/>
      <c r="H6226" s="109"/>
      <c r="I6226" s="109"/>
      <c r="J6226" s="110"/>
      <c r="K6226" s="117"/>
      <c r="L6226" s="178"/>
      <c r="M6226" s="178"/>
      <c r="N6226" s="106"/>
      <c r="O6226" s="111"/>
      <c r="P6226" s="111"/>
      <c r="Q6226" s="106"/>
      <c r="R6226" s="106"/>
      <c r="S6226" s="106"/>
      <c r="T6226" s="106"/>
      <c r="U6226" s="106"/>
      <c r="V6226" s="106"/>
      <c r="W6226" s="19"/>
      <c r="X6226" s="2"/>
      <c r="Y6226" s="4"/>
      <c r="Z6226" s="106"/>
      <c r="AA6226" s="114"/>
      <c r="AB6226" s="112"/>
      <c r="AC6226" s="178"/>
      <c r="AD6226" s="11"/>
      <c r="AE6226" s="106"/>
      <c r="AF6226" s="106"/>
      <c r="AG6226" s="106"/>
      <c r="AH6226" s="115"/>
      <c r="AI6226" s="116"/>
      <c r="AO6226" s="26"/>
      <c r="AP6226" s="26"/>
    </row>
    <row r="6227" spans="1:42" ht="15" customHeight="1" x14ac:dyDescent="0.25">
      <c r="A6227" s="105"/>
      <c r="B6227" s="106"/>
      <c r="C6227" s="2"/>
      <c r="D6227" s="2"/>
      <c r="E6227" s="106"/>
      <c r="F6227" s="107"/>
      <c r="G6227" s="108"/>
      <c r="H6227" s="109"/>
      <c r="I6227" s="109"/>
      <c r="J6227" s="110"/>
      <c r="K6227" s="117"/>
      <c r="L6227" s="178"/>
      <c r="M6227" s="178"/>
      <c r="N6227" s="106"/>
      <c r="O6227" s="111"/>
      <c r="P6227" s="111"/>
      <c r="Q6227" s="106"/>
      <c r="R6227" s="106"/>
      <c r="S6227" s="106"/>
      <c r="T6227" s="106"/>
      <c r="U6227" s="106"/>
      <c r="V6227" s="106"/>
      <c r="W6227" s="19"/>
      <c r="X6227" s="2"/>
      <c r="Y6227" s="4"/>
      <c r="Z6227" s="106"/>
      <c r="AA6227" s="114"/>
      <c r="AB6227" s="112"/>
      <c r="AC6227" s="178"/>
      <c r="AD6227" s="11"/>
      <c r="AE6227" s="106"/>
      <c r="AF6227" s="106"/>
      <c r="AG6227" s="106"/>
      <c r="AH6227" s="115"/>
      <c r="AI6227" s="116"/>
      <c r="AO6227" s="26"/>
      <c r="AP6227" s="26"/>
    </row>
    <row r="6228" spans="1:42" ht="15" customHeight="1" x14ac:dyDescent="0.25">
      <c r="A6228" s="105"/>
      <c r="B6228" s="106"/>
      <c r="C6228" s="2"/>
      <c r="D6228" s="2"/>
      <c r="E6228" s="106"/>
      <c r="F6228" s="107"/>
      <c r="G6228" s="108"/>
      <c r="H6228" s="109"/>
      <c r="I6228" s="109"/>
      <c r="J6228" s="110"/>
      <c r="K6228" s="117"/>
      <c r="L6228" s="178"/>
      <c r="M6228" s="178"/>
      <c r="N6228" s="106"/>
      <c r="O6228" s="111"/>
      <c r="P6228" s="111"/>
      <c r="Q6228" s="106"/>
      <c r="R6228" s="106"/>
      <c r="S6228" s="106"/>
      <c r="T6228" s="106"/>
      <c r="U6228" s="106"/>
      <c r="V6228" s="106"/>
      <c r="W6228" s="19"/>
      <c r="X6228" s="2"/>
      <c r="Y6228" s="4"/>
      <c r="Z6228" s="106"/>
      <c r="AA6228" s="114"/>
      <c r="AB6228" s="112"/>
      <c r="AC6228" s="178"/>
      <c r="AD6228" s="11"/>
      <c r="AE6228" s="106"/>
      <c r="AF6228" s="106"/>
      <c r="AG6228" s="106"/>
      <c r="AH6228" s="115"/>
      <c r="AI6228" s="116"/>
      <c r="AO6228" s="26"/>
      <c r="AP6228" s="26"/>
    </row>
    <row r="6229" spans="1:42" ht="15" customHeight="1" x14ac:dyDescent="0.25">
      <c r="A6229" s="105"/>
      <c r="B6229" s="106"/>
      <c r="C6229" s="2"/>
      <c r="D6229" s="2"/>
      <c r="E6229" s="106"/>
      <c r="F6229" s="107"/>
      <c r="G6229" s="108"/>
      <c r="H6229" s="109"/>
      <c r="I6229" s="109"/>
      <c r="J6229" s="110"/>
      <c r="K6229" s="117"/>
      <c r="L6229" s="178"/>
      <c r="M6229" s="178"/>
      <c r="N6229" s="106"/>
      <c r="O6229" s="111"/>
      <c r="P6229" s="111"/>
      <c r="Q6229" s="106"/>
      <c r="R6229" s="106"/>
      <c r="S6229" s="106"/>
      <c r="T6229" s="106"/>
      <c r="U6229" s="106"/>
      <c r="V6229" s="106"/>
      <c r="W6229" s="19"/>
      <c r="X6229" s="2"/>
      <c r="Y6229" s="4"/>
      <c r="Z6229" s="106"/>
      <c r="AA6229" s="114"/>
      <c r="AB6229" s="112"/>
      <c r="AC6229" s="178"/>
      <c r="AD6229" s="11"/>
      <c r="AE6229" s="106"/>
      <c r="AF6229" s="106"/>
      <c r="AG6229" s="106"/>
      <c r="AH6229" s="115"/>
      <c r="AI6229" s="116"/>
      <c r="AO6229" s="26"/>
      <c r="AP6229" s="26"/>
    </row>
    <row r="6230" spans="1:42" ht="15" customHeight="1" x14ac:dyDescent="0.25">
      <c r="A6230" s="105"/>
      <c r="B6230" s="106"/>
      <c r="C6230" s="2"/>
      <c r="D6230" s="2"/>
      <c r="E6230" s="106"/>
      <c r="F6230" s="107"/>
      <c r="G6230" s="108"/>
      <c r="H6230" s="109"/>
      <c r="I6230" s="109"/>
      <c r="J6230" s="110"/>
      <c r="K6230" s="117"/>
      <c r="L6230" s="178"/>
      <c r="M6230" s="178"/>
      <c r="N6230" s="106"/>
      <c r="O6230" s="111"/>
      <c r="P6230" s="111"/>
      <c r="Q6230" s="106"/>
      <c r="R6230" s="106"/>
      <c r="S6230" s="106"/>
      <c r="T6230" s="106"/>
      <c r="U6230" s="106"/>
      <c r="V6230" s="106"/>
      <c r="W6230" s="19"/>
      <c r="X6230" s="2"/>
      <c r="Y6230" s="4"/>
      <c r="Z6230" s="106"/>
      <c r="AA6230" s="114"/>
      <c r="AB6230" s="112"/>
      <c r="AC6230" s="178"/>
      <c r="AD6230" s="11"/>
      <c r="AE6230" s="106"/>
      <c r="AF6230" s="106"/>
      <c r="AG6230" s="106"/>
      <c r="AH6230" s="115"/>
      <c r="AI6230" s="116"/>
      <c r="AO6230" s="26"/>
      <c r="AP6230" s="26"/>
    </row>
    <row r="6231" spans="1:42" ht="15" customHeight="1" x14ac:dyDescent="0.25">
      <c r="A6231" s="105"/>
      <c r="B6231" s="106"/>
      <c r="C6231" s="2"/>
      <c r="D6231" s="2"/>
      <c r="E6231" s="106"/>
      <c r="F6231" s="107"/>
      <c r="G6231" s="108"/>
      <c r="H6231" s="109"/>
      <c r="I6231" s="109"/>
      <c r="J6231" s="110"/>
      <c r="K6231" s="117"/>
      <c r="L6231" s="178"/>
      <c r="M6231" s="178"/>
      <c r="N6231" s="106"/>
      <c r="O6231" s="111"/>
      <c r="P6231" s="111"/>
      <c r="Q6231" s="106"/>
      <c r="R6231" s="106"/>
      <c r="S6231" s="106"/>
      <c r="T6231" s="106"/>
      <c r="U6231" s="106"/>
      <c r="V6231" s="106"/>
      <c r="W6231" s="19"/>
      <c r="X6231" s="2"/>
      <c r="Y6231" s="4"/>
      <c r="Z6231" s="106"/>
      <c r="AA6231" s="114"/>
      <c r="AB6231" s="112"/>
      <c r="AC6231" s="178"/>
      <c r="AD6231" s="11"/>
      <c r="AE6231" s="106"/>
      <c r="AF6231" s="106"/>
      <c r="AG6231" s="106"/>
      <c r="AH6231" s="115"/>
      <c r="AI6231" s="116"/>
      <c r="AO6231" s="26"/>
      <c r="AP6231" s="26"/>
    </row>
    <row r="6232" spans="1:42" ht="15" customHeight="1" x14ac:dyDescent="0.25">
      <c r="A6232" s="105"/>
      <c r="B6232" s="106"/>
      <c r="C6232" s="2"/>
      <c r="D6232" s="2"/>
      <c r="E6232" s="106"/>
      <c r="F6232" s="107"/>
      <c r="G6232" s="108"/>
      <c r="H6232" s="109"/>
      <c r="I6232" s="109"/>
      <c r="J6232" s="110"/>
      <c r="K6232" s="117"/>
      <c r="L6232" s="178"/>
      <c r="M6232" s="178"/>
      <c r="N6232" s="106"/>
      <c r="O6232" s="111"/>
      <c r="P6232" s="111"/>
      <c r="Q6232" s="106"/>
      <c r="R6232" s="106"/>
      <c r="S6232" s="106"/>
      <c r="T6232" s="106"/>
      <c r="U6232" s="106"/>
      <c r="V6232" s="106"/>
      <c r="W6232" s="19"/>
      <c r="X6232" s="2"/>
      <c r="Y6232" s="4"/>
      <c r="Z6232" s="106"/>
      <c r="AA6232" s="114"/>
      <c r="AB6232" s="112"/>
      <c r="AC6232" s="178"/>
      <c r="AD6232" s="11"/>
      <c r="AE6232" s="106"/>
      <c r="AF6232" s="106"/>
      <c r="AG6232" s="106"/>
      <c r="AH6232" s="115"/>
      <c r="AI6232" s="116"/>
      <c r="AO6232" s="26"/>
      <c r="AP6232" s="26"/>
    </row>
    <row r="6233" spans="1:42" ht="15" customHeight="1" x14ac:dyDescent="0.25">
      <c r="A6233" s="105"/>
      <c r="B6233" s="106"/>
      <c r="C6233" s="2"/>
      <c r="D6233" s="2"/>
      <c r="E6233" s="106"/>
      <c r="F6233" s="107"/>
      <c r="G6233" s="108"/>
      <c r="H6233" s="109"/>
      <c r="I6233" s="109"/>
      <c r="J6233" s="110"/>
      <c r="K6233" s="117"/>
      <c r="L6233" s="178"/>
      <c r="M6233" s="178"/>
      <c r="N6233" s="106"/>
      <c r="O6233" s="111"/>
      <c r="P6233" s="111"/>
      <c r="Q6233" s="106"/>
      <c r="R6233" s="106"/>
      <c r="S6233" s="106"/>
      <c r="T6233" s="106"/>
      <c r="U6233" s="106"/>
      <c r="V6233" s="106"/>
      <c r="W6233" s="19"/>
      <c r="X6233" s="2"/>
      <c r="Y6233" s="4"/>
      <c r="Z6233" s="106"/>
      <c r="AA6233" s="114"/>
      <c r="AB6233" s="112"/>
      <c r="AC6233" s="178"/>
      <c r="AD6233" s="11"/>
      <c r="AE6233" s="106"/>
      <c r="AF6233" s="106"/>
      <c r="AG6233" s="106"/>
      <c r="AH6233" s="115"/>
      <c r="AI6233" s="116"/>
      <c r="AO6233" s="26"/>
      <c r="AP6233" s="26"/>
    </row>
    <row r="6234" spans="1:42" ht="15" customHeight="1" x14ac:dyDescent="0.25">
      <c r="A6234" s="105"/>
      <c r="B6234" s="106"/>
      <c r="C6234" s="2"/>
      <c r="D6234" s="2"/>
      <c r="E6234" s="106"/>
      <c r="F6234" s="107"/>
      <c r="G6234" s="108"/>
      <c r="H6234" s="109"/>
      <c r="I6234" s="109"/>
      <c r="J6234" s="110"/>
      <c r="K6234" s="117"/>
      <c r="L6234" s="178"/>
      <c r="M6234" s="178"/>
      <c r="N6234" s="106"/>
      <c r="O6234" s="111"/>
      <c r="P6234" s="111"/>
      <c r="Q6234" s="106"/>
      <c r="R6234" s="106"/>
      <c r="S6234" s="106"/>
      <c r="T6234" s="106"/>
      <c r="U6234" s="106"/>
      <c r="V6234" s="106"/>
      <c r="W6234" s="19"/>
      <c r="X6234" s="2"/>
      <c r="Y6234" s="4"/>
      <c r="Z6234" s="106"/>
      <c r="AA6234" s="114"/>
      <c r="AB6234" s="112"/>
      <c r="AC6234" s="178"/>
      <c r="AD6234" s="11"/>
      <c r="AE6234" s="106"/>
      <c r="AF6234" s="106"/>
      <c r="AG6234" s="106"/>
      <c r="AH6234" s="115"/>
      <c r="AI6234" s="116"/>
      <c r="AO6234" s="26"/>
      <c r="AP6234" s="26"/>
    </row>
    <row r="6235" spans="1:42" ht="15" customHeight="1" x14ac:dyDescent="0.25">
      <c r="A6235" s="105"/>
      <c r="B6235" s="106"/>
      <c r="C6235" s="2"/>
      <c r="D6235" s="2"/>
      <c r="E6235" s="106"/>
      <c r="F6235" s="107"/>
      <c r="G6235" s="108"/>
      <c r="H6235" s="109"/>
      <c r="I6235" s="109"/>
      <c r="J6235" s="110"/>
      <c r="K6235" s="117"/>
      <c r="L6235" s="178"/>
      <c r="M6235" s="178"/>
      <c r="N6235" s="106"/>
      <c r="O6235" s="111"/>
      <c r="P6235" s="111"/>
      <c r="Q6235" s="106"/>
      <c r="R6235" s="106"/>
      <c r="S6235" s="106"/>
      <c r="T6235" s="106"/>
      <c r="U6235" s="106"/>
      <c r="V6235" s="106"/>
      <c r="W6235" s="19"/>
      <c r="X6235" s="2"/>
      <c r="Y6235" s="4"/>
      <c r="Z6235" s="106"/>
      <c r="AA6235" s="114"/>
      <c r="AB6235" s="112"/>
      <c r="AC6235" s="178"/>
      <c r="AD6235" s="11"/>
      <c r="AE6235" s="106"/>
      <c r="AF6235" s="106"/>
      <c r="AG6235" s="106"/>
      <c r="AH6235" s="115"/>
      <c r="AI6235" s="116"/>
      <c r="AO6235" s="26"/>
      <c r="AP6235" s="26"/>
    </row>
    <row r="6236" spans="1:42" ht="15" customHeight="1" x14ac:dyDescent="0.25">
      <c r="A6236" s="105"/>
      <c r="B6236" s="106"/>
      <c r="C6236" s="2"/>
      <c r="D6236" s="2"/>
      <c r="E6236" s="106"/>
      <c r="F6236" s="107"/>
      <c r="G6236" s="108"/>
      <c r="H6236" s="109"/>
      <c r="I6236" s="109"/>
      <c r="J6236" s="110"/>
      <c r="K6236" s="117"/>
      <c r="L6236" s="178"/>
      <c r="M6236" s="178"/>
      <c r="N6236" s="106"/>
      <c r="O6236" s="111"/>
      <c r="P6236" s="111"/>
      <c r="Q6236" s="106"/>
      <c r="R6236" s="106"/>
      <c r="S6236" s="106"/>
      <c r="T6236" s="106"/>
      <c r="U6236" s="106"/>
      <c r="V6236" s="106"/>
      <c r="W6236" s="19"/>
      <c r="X6236" s="2"/>
      <c r="Y6236" s="4"/>
      <c r="Z6236" s="106"/>
      <c r="AA6236" s="114"/>
      <c r="AB6236" s="112"/>
      <c r="AC6236" s="178"/>
      <c r="AD6236" s="11"/>
      <c r="AE6236" s="106"/>
      <c r="AF6236" s="106"/>
      <c r="AG6236" s="106"/>
      <c r="AH6236" s="115"/>
      <c r="AI6236" s="116"/>
      <c r="AO6236" s="26"/>
      <c r="AP6236" s="26"/>
    </row>
    <row r="6237" spans="1:42" ht="15" customHeight="1" x14ac:dyDescent="0.25">
      <c r="A6237" s="105"/>
      <c r="B6237" s="106"/>
      <c r="C6237" s="2"/>
      <c r="D6237" s="2"/>
      <c r="E6237" s="106"/>
      <c r="F6237" s="107"/>
      <c r="G6237" s="108"/>
      <c r="H6237" s="109"/>
      <c r="I6237" s="109"/>
      <c r="J6237" s="110"/>
      <c r="K6237" s="117"/>
      <c r="L6237" s="178"/>
      <c r="M6237" s="178"/>
      <c r="N6237" s="106"/>
      <c r="O6237" s="111"/>
      <c r="P6237" s="111"/>
      <c r="Q6237" s="106"/>
      <c r="R6237" s="106"/>
      <c r="S6237" s="106"/>
      <c r="T6237" s="106"/>
      <c r="U6237" s="106"/>
      <c r="V6237" s="106"/>
      <c r="W6237" s="19"/>
      <c r="X6237" s="2"/>
      <c r="Y6237" s="4"/>
      <c r="Z6237" s="106"/>
      <c r="AA6237" s="114"/>
      <c r="AB6237" s="112"/>
      <c r="AC6237" s="178"/>
      <c r="AD6237" s="11"/>
      <c r="AE6237" s="106"/>
      <c r="AF6237" s="106"/>
      <c r="AG6237" s="106"/>
      <c r="AH6237" s="115"/>
      <c r="AI6237" s="116"/>
      <c r="AO6237" s="26"/>
      <c r="AP6237" s="26"/>
    </row>
    <row r="6238" spans="1:42" ht="15" customHeight="1" x14ac:dyDescent="0.25">
      <c r="A6238" s="105"/>
      <c r="B6238" s="106"/>
      <c r="C6238" s="2"/>
      <c r="D6238" s="2"/>
      <c r="E6238" s="106"/>
      <c r="F6238" s="107"/>
      <c r="G6238" s="108"/>
      <c r="H6238" s="109"/>
      <c r="I6238" s="109"/>
      <c r="J6238" s="110"/>
      <c r="K6238" s="117"/>
      <c r="L6238" s="178"/>
      <c r="M6238" s="178"/>
      <c r="N6238" s="106"/>
      <c r="O6238" s="111"/>
      <c r="P6238" s="111"/>
      <c r="Q6238" s="106"/>
      <c r="R6238" s="106"/>
      <c r="S6238" s="106"/>
      <c r="T6238" s="106"/>
      <c r="U6238" s="106"/>
      <c r="V6238" s="106"/>
      <c r="W6238" s="19"/>
      <c r="X6238" s="2"/>
      <c r="Y6238" s="4"/>
      <c r="Z6238" s="106"/>
      <c r="AA6238" s="114"/>
      <c r="AB6238" s="112"/>
      <c r="AC6238" s="178"/>
      <c r="AD6238" s="11"/>
      <c r="AE6238" s="106"/>
      <c r="AF6238" s="106"/>
      <c r="AG6238" s="106"/>
      <c r="AH6238" s="115"/>
      <c r="AI6238" s="116"/>
      <c r="AO6238" s="26"/>
      <c r="AP6238" s="26"/>
    </row>
    <row r="6239" spans="1:42" ht="15" customHeight="1" x14ac:dyDescent="0.25">
      <c r="A6239" s="105"/>
      <c r="B6239" s="106"/>
      <c r="C6239" s="2"/>
      <c r="D6239" s="2"/>
      <c r="E6239" s="106"/>
      <c r="F6239" s="107"/>
      <c r="G6239" s="108"/>
      <c r="H6239" s="109"/>
      <c r="I6239" s="109"/>
      <c r="J6239" s="110"/>
      <c r="K6239" s="117"/>
      <c r="L6239" s="178"/>
      <c r="M6239" s="178"/>
      <c r="N6239" s="106"/>
      <c r="O6239" s="111"/>
      <c r="P6239" s="111"/>
      <c r="Q6239" s="106"/>
      <c r="R6239" s="106"/>
      <c r="S6239" s="106"/>
      <c r="T6239" s="106"/>
      <c r="U6239" s="106"/>
      <c r="V6239" s="106"/>
      <c r="W6239" s="19"/>
      <c r="X6239" s="2"/>
      <c r="Y6239" s="4"/>
      <c r="Z6239" s="106"/>
      <c r="AA6239" s="114"/>
      <c r="AB6239" s="112"/>
      <c r="AC6239" s="178"/>
      <c r="AD6239" s="11"/>
      <c r="AE6239" s="106"/>
      <c r="AF6239" s="106"/>
      <c r="AG6239" s="106"/>
      <c r="AH6239" s="115"/>
      <c r="AI6239" s="116"/>
      <c r="AO6239" s="26"/>
      <c r="AP6239" s="26"/>
    </row>
    <row r="6240" spans="1:42" ht="15" customHeight="1" x14ac:dyDescent="0.25">
      <c r="A6240" s="105"/>
      <c r="B6240" s="106"/>
      <c r="C6240" s="2"/>
      <c r="D6240" s="2"/>
      <c r="E6240" s="106"/>
      <c r="F6240" s="107"/>
      <c r="G6240" s="108"/>
      <c r="H6240" s="109"/>
      <c r="I6240" s="109"/>
      <c r="J6240" s="110"/>
      <c r="K6240" s="117"/>
      <c r="L6240" s="178"/>
      <c r="M6240" s="178"/>
      <c r="N6240" s="106"/>
      <c r="O6240" s="111"/>
      <c r="P6240" s="111"/>
      <c r="Q6240" s="106"/>
      <c r="R6240" s="106"/>
      <c r="S6240" s="106"/>
      <c r="T6240" s="106"/>
      <c r="U6240" s="106"/>
      <c r="V6240" s="106"/>
      <c r="W6240" s="19"/>
      <c r="X6240" s="2"/>
      <c r="Y6240" s="4"/>
      <c r="Z6240" s="106"/>
      <c r="AA6240" s="114"/>
      <c r="AB6240" s="112"/>
      <c r="AC6240" s="178"/>
      <c r="AD6240" s="11"/>
      <c r="AE6240" s="106"/>
      <c r="AF6240" s="106"/>
      <c r="AG6240" s="106"/>
      <c r="AH6240" s="115"/>
      <c r="AI6240" s="116"/>
      <c r="AO6240" s="26"/>
      <c r="AP6240" s="26"/>
    </row>
    <row r="6241" spans="1:42" ht="15" customHeight="1" x14ac:dyDescent="0.25">
      <c r="A6241" s="105"/>
      <c r="B6241" s="106"/>
      <c r="C6241" s="2"/>
      <c r="D6241" s="2"/>
      <c r="E6241" s="106"/>
      <c r="F6241" s="107"/>
      <c r="G6241" s="108"/>
      <c r="H6241" s="109"/>
      <c r="I6241" s="109"/>
      <c r="J6241" s="110"/>
      <c r="K6241" s="117"/>
      <c r="L6241" s="178"/>
      <c r="M6241" s="178"/>
      <c r="N6241" s="106"/>
      <c r="O6241" s="111"/>
      <c r="P6241" s="111"/>
      <c r="Q6241" s="106"/>
      <c r="R6241" s="106"/>
      <c r="S6241" s="106"/>
      <c r="T6241" s="106"/>
      <c r="U6241" s="106"/>
      <c r="V6241" s="106"/>
      <c r="W6241" s="19"/>
      <c r="X6241" s="2"/>
      <c r="Y6241" s="4"/>
      <c r="Z6241" s="106"/>
      <c r="AA6241" s="114"/>
      <c r="AB6241" s="112"/>
      <c r="AC6241" s="178"/>
      <c r="AD6241" s="11"/>
      <c r="AE6241" s="106"/>
      <c r="AF6241" s="106"/>
      <c r="AG6241" s="106"/>
      <c r="AH6241" s="115"/>
      <c r="AI6241" s="116"/>
      <c r="AO6241" s="26"/>
      <c r="AP6241" s="26"/>
    </row>
    <row r="6242" spans="1:42" ht="15" customHeight="1" x14ac:dyDescent="0.25">
      <c r="A6242" s="105"/>
      <c r="B6242" s="106"/>
      <c r="C6242" s="2"/>
      <c r="D6242" s="2"/>
      <c r="E6242" s="106"/>
      <c r="F6242" s="107"/>
      <c r="G6242" s="108"/>
      <c r="H6242" s="109"/>
      <c r="I6242" s="109"/>
      <c r="J6242" s="110"/>
      <c r="K6242" s="117"/>
      <c r="L6242" s="178"/>
      <c r="M6242" s="178"/>
      <c r="N6242" s="106"/>
      <c r="O6242" s="111"/>
      <c r="P6242" s="111"/>
      <c r="Q6242" s="106"/>
      <c r="R6242" s="106"/>
      <c r="S6242" s="106"/>
      <c r="T6242" s="106"/>
      <c r="U6242" s="106"/>
      <c r="V6242" s="106"/>
      <c r="W6242" s="19"/>
      <c r="X6242" s="2"/>
      <c r="Y6242" s="4"/>
      <c r="Z6242" s="106"/>
      <c r="AA6242" s="114"/>
      <c r="AB6242" s="112"/>
      <c r="AC6242" s="178"/>
      <c r="AD6242" s="11"/>
      <c r="AE6242" s="106"/>
      <c r="AF6242" s="106"/>
      <c r="AG6242" s="106"/>
      <c r="AH6242" s="115"/>
      <c r="AI6242" s="116"/>
      <c r="AO6242" s="26"/>
      <c r="AP6242" s="26"/>
    </row>
    <row r="6243" spans="1:42" ht="15" customHeight="1" x14ac:dyDescent="0.25">
      <c r="A6243" s="105"/>
      <c r="B6243" s="106"/>
      <c r="C6243" s="2"/>
      <c r="D6243" s="2"/>
      <c r="E6243" s="106"/>
      <c r="F6243" s="107"/>
      <c r="G6243" s="108"/>
      <c r="H6243" s="109"/>
      <c r="I6243" s="109"/>
      <c r="J6243" s="110"/>
      <c r="K6243" s="117"/>
      <c r="L6243" s="178"/>
      <c r="M6243" s="178"/>
      <c r="N6243" s="106"/>
      <c r="O6243" s="111"/>
      <c r="P6243" s="111"/>
      <c r="Q6243" s="106"/>
      <c r="R6243" s="106"/>
      <c r="S6243" s="106"/>
      <c r="T6243" s="106"/>
      <c r="U6243" s="106"/>
      <c r="V6243" s="106"/>
      <c r="W6243" s="19"/>
      <c r="X6243" s="2"/>
      <c r="Y6243" s="4"/>
      <c r="Z6243" s="106"/>
      <c r="AA6243" s="114"/>
      <c r="AB6243" s="112"/>
      <c r="AC6243" s="178"/>
      <c r="AD6243" s="11"/>
      <c r="AE6243" s="106"/>
      <c r="AF6243" s="106"/>
      <c r="AG6243" s="106"/>
      <c r="AH6243" s="115"/>
      <c r="AI6243" s="116"/>
      <c r="AO6243" s="26"/>
      <c r="AP6243" s="26"/>
    </row>
    <row r="6244" spans="1:42" ht="15" customHeight="1" x14ac:dyDescent="0.25">
      <c r="A6244" s="105"/>
      <c r="B6244" s="106"/>
      <c r="C6244" s="2"/>
      <c r="D6244" s="2"/>
      <c r="E6244" s="106"/>
      <c r="F6244" s="107"/>
      <c r="G6244" s="108"/>
      <c r="H6244" s="109"/>
      <c r="I6244" s="109"/>
      <c r="J6244" s="110"/>
      <c r="K6244" s="117"/>
      <c r="L6244" s="178"/>
      <c r="M6244" s="178"/>
      <c r="N6244" s="106"/>
      <c r="O6244" s="111"/>
      <c r="P6244" s="111"/>
      <c r="Q6244" s="106"/>
      <c r="R6244" s="106"/>
      <c r="S6244" s="106"/>
      <c r="T6244" s="106"/>
      <c r="U6244" s="106"/>
      <c r="V6244" s="106"/>
      <c r="W6244" s="19"/>
      <c r="X6244" s="2"/>
      <c r="Y6244" s="4"/>
      <c r="Z6244" s="106"/>
      <c r="AA6244" s="114"/>
      <c r="AB6244" s="112"/>
      <c r="AC6244" s="178"/>
      <c r="AD6244" s="11"/>
      <c r="AE6244" s="106"/>
      <c r="AF6244" s="106"/>
      <c r="AG6244" s="106"/>
      <c r="AH6244" s="115"/>
      <c r="AI6244" s="116"/>
      <c r="AO6244" s="26"/>
      <c r="AP6244" s="26"/>
    </row>
    <row r="6245" spans="1:42" ht="15" customHeight="1" x14ac:dyDescent="0.25">
      <c r="A6245" s="105"/>
      <c r="B6245" s="106"/>
      <c r="C6245" s="2"/>
      <c r="D6245" s="2"/>
      <c r="E6245" s="106"/>
      <c r="F6245" s="107"/>
      <c r="G6245" s="108"/>
      <c r="H6245" s="109"/>
      <c r="I6245" s="109"/>
      <c r="J6245" s="110"/>
      <c r="K6245" s="117"/>
      <c r="L6245" s="178"/>
      <c r="M6245" s="178"/>
      <c r="N6245" s="106"/>
      <c r="O6245" s="111"/>
      <c r="P6245" s="111"/>
      <c r="Q6245" s="106"/>
      <c r="R6245" s="106"/>
      <c r="S6245" s="106"/>
      <c r="T6245" s="106"/>
      <c r="U6245" s="106"/>
      <c r="V6245" s="106"/>
      <c r="W6245" s="19"/>
      <c r="X6245" s="2"/>
      <c r="Y6245" s="4"/>
      <c r="Z6245" s="106"/>
      <c r="AA6245" s="114"/>
      <c r="AB6245" s="112"/>
      <c r="AC6245" s="178"/>
      <c r="AD6245" s="11"/>
      <c r="AE6245" s="106"/>
      <c r="AF6245" s="106"/>
      <c r="AG6245" s="106"/>
      <c r="AH6245" s="115"/>
      <c r="AI6245" s="116"/>
      <c r="AO6245" s="26"/>
      <c r="AP6245" s="26"/>
    </row>
    <row r="6246" spans="1:42" ht="15" customHeight="1" x14ac:dyDescent="0.25">
      <c r="A6246" s="105"/>
      <c r="B6246" s="106"/>
      <c r="C6246" s="2"/>
      <c r="D6246" s="2"/>
      <c r="E6246" s="106"/>
      <c r="F6246" s="107"/>
      <c r="G6246" s="108"/>
      <c r="H6246" s="109"/>
      <c r="I6246" s="109"/>
      <c r="J6246" s="110"/>
      <c r="K6246" s="117"/>
      <c r="L6246" s="178"/>
      <c r="M6246" s="178"/>
      <c r="N6246" s="106"/>
      <c r="O6246" s="111"/>
      <c r="P6246" s="111"/>
      <c r="Q6246" s="106"/>
      <c r="R6246" s="106"/>
      <c r="S6246" s="106"/>
      <c r="T6246" s="106"/>
      <c r="U6246" s="106"/>
      <c r="V6246" s="106"/>
      <c r="W6246" s="19"/>
      <c r="X6246" s="2"/>
      <c r="Y6246" s="4"/>
      <c r="Z6246" s="106"/>
      <c r="AA6246" s="114"/>
      <c r="AB6246" s="112"/>
      <c r="AC6246" s="178"/>
      <c r="AD6246" s="11"/>
      <c r="AE6246" s="106"/>
      <c r="AF6246" s="106"/>
      <c r="AG6246" s="106"/>
      <c r="AH6246" s="115"/>
      <c r="AI6246" s="116"/>
      <c r="AO6246" s="26"/>
      <c r="AP6246" s="26"/>
    </row>
    <row r="6247" spans="1:42" ht="15" customHeight="1" x14ac:dyDescent="0.25">
      <c r="A6247" s="105"/>
      <c r="B6247" s="106"/>
      <c r="C6247" s="2"/>
      <c r="D6247" s="2"/>
      <c r="E6247" s="106"/>
      <c r="F6247" s="107"/>
      <c r="G6247" s="108"/>
      <c r="H6247" s="109"/>
      <c r="I6247" s="109"/>
      <c r="J6247" s="110"/>
      <c r="K6247" s="117"/>
      <c r="L6247" s="178"/>
      <c r="M6247" s="178"/>
      <c r="N6247" s="106"/>
      <c r="O6247" s="111"/>
      <c r="P6247" s="111"/>
      <c r="Q6247" s="106"/>
      <c r="R6247" s="106"/>
      <c r="S6247" s="106"/>
      <c r="T6247" s="106"/>
      <c r="U6247" s="106"/>
      <c r="V6247" s="106"/>
      <c r="W6247" s="19"/>
      <c r="X6247" s="2"/>
      <c r="Y6247" s="4"/>
      <c r="Z6247" s="106"/>
      <c r="AA6247" s="114"/>
      <c r="AB6247" s="112"/>
      <c r="AC6247" s="178"/>
      <c r="AD6247" s="11"/>
      <c r="AE6247" s="106"/>
      <c r="AF6247" s="106"/>
      <c r="AG6247" s="106"/>
      <c r="AH6247" s="115"/>
      <c r="AI6247" s="116"/>
      <c r="AO6247" s="26"/>
      <c r="AP6247" s="26"/>
    </row>
    <row r="6248" spans="1:42" ht="15" customHeight="1" x14ac:dyDescent="0.25">
      <c r="A6248" s="105"/>
      <c r="B6248" s="106"/>
      <c r="C6248" s="2"/>
      <c r="D6248" s="2"/>
      <c r="E6248" s="106"/>
      <c r="F6248" s="107"/>
      <c r="G6248" s="108"/>
      <c r="H6248" s="109"/>
      <c r="I6248" s="109"/>
      <c r="J6248" s="110"/>
      <c r="K6248" s="117"/>
      <c r="L6248" s="178"/>
      <c r="M6248" s="178"/>
      <c r="N6248" s="106"/>
      <c r="O6248" s="111"/>
      <c r="P6248" s="111"/>
      <c r="Q6248" s="106"/>
      <c r="R6248" s="106"/>
      <c r="S6248" s="106"/>
      <c r="T6248" s="106"/>
      <c r="U6248" s="106"/>
      <c r="V6248" s="106"/>
      <c r="W6248" s="19"/>
      <c r="X6248" s="2"/>
      <c r="Y6248" s="4"/>
      <c r="Z6248" s="106"/>
      <c r="AA6248" s="114"/>
      <c r="AB6248" s="112"/>
      <c r="AC6248" s="178"/>
      <c r="AD6248" s="11"/>
      <c r="AE6248" s="106"/>
      <c r="AF6248" s="106"/>
      <c r="AG6248" s="106"/>
      <c r="AH6248" s="115"/>
      <c r="AI6248" s="116"/>
      <c r="AO6248" s="26"/>
      <c r="AP6248" s="26"/>
    </row>
    <row r="6249" spans="1:42" ht="15" customHeight="1" x14ac:dyDescent="0.25">
      <c r="A6249" s="105"/>
      <c r="B6249" s="106"/>
      <c r="C6249" s="2"/>
      <c r="D6249" s="2"/>
      <c r="E6249" s="106"/>
      <c r="F6249" s="107"/>
      <c r="G6249" s="108"/>
      <c r="H6249" s="109"/>
      <c r="I6249" s="109"/>
      <c r="J6249" s="110"/>
      <c r="K6249" s="117"/>
      <c r="L6249" s="178"/>
      <c r="M6249" s="178"/>
      <c r="N6249" s="106"/>
      <c r="O6249" s="111"/>
      <c r="P6249" s="111"/>
      <c r="Q6249" s="106"/>
      <c r="R6249" s="106"/>
      <c r="S6249" s="106"/>
      <c r="T6249" s="106"/>
      <c r="U6249" s="106"/>
      <c r="V6249" s="106"/>
      <c r="W6249" s="19"/>
      <c r="X6249" s="2"/>
      <c r="Y6249" s="4"/>
      <c r="Z6249" s="106"/>
      <c r="AA6249" s="114"/>
      <c r="AB6249" s="112"/>
      <c r="AC6249" s="178"/>
      <c r="AD6249" s="11"/>
      <c r="AE6249" s="106"/>
      <c r="AF6249" s="106"/>
      <c r="AG6249" s="106"/>
      <c r="AH6249" s="115"/>
      <c r="AI6249" s="116"/>
      <c r="AO6249" s="26"/>
      <c r="AP6249" s="26"/>
    </row>
    <row r="6250" spans="1:42" ht="15" customHeight="1" x14ac:dyDescent="0.25">
      <c r="A6250" s="105"/>
      <c r="B6250" s="106"/>
      <c r="C6250" s="2"/>
      <c r="D6250" s="2"/>
      <c r="E6250" s="106"/>
      <c r="F6250" s="107"/>
      <c r="G6250" s="108"/>
      <c r="H6250" s="109"/>
      <c r="I6250" s="109"/>
      <c r="J6250" s="110"/>
      <c r="K6250" s="117"/>
      <c r="L6250" s="178"/>
      <c r="M6250" s="178"/>
      <c r="N6250" s="106"/>
      <c r="O6250" s="111"/>
      <c r="P6250" s="111"/>
      <c r="Q6250" s="106"/>
      <c r="R6250" s="106"/>
      <c r="S6250" s="106"/>
      <c r="T6250" s="106"/>
      <c r="U6250" s="106"/>
      <c r="V6250" s="106"/>
      <c r="W6250" s="19"/>
      <c r="X6250" s="2"/>
      <c r="Y6250" s="4"/>
      <c r="Z6250" s="106"/>
      <c r="AA6250" s="114"/>
      <c r="AB6250" s="112"/>
      <c r="AC6250" s="178"/>
      <c r="AD6250" s="11"/>
      <c r="AE6250" s="106"/>
      <c r="AF6250" s="106"/>
      <c r="AG6250" s="106"/>
      <c r="AH6250" s="115"/>
      <c r="AI6250" s="116"/>
      <c r="AO6250" s="26"/>
      <c r="AP6250" s="26"/>
    </row>
    <row r="6251" spans="1:42" ht="15" customHeight="1" x14ac:dyDescent="0.25">
      <c r="A6251" s="105"/>
      <c r="B6251" s="106"/>
      <c r="C6251" s="2"/>
      <c r="D6251" s="2"/>
      <c r="E6251" s="106"/>
      <c r="F6251" s="107"/>
      <c r="G6251" s="108"/>
      <c r="H6251" s="109"/>
      <c r="I6251" s="109"/>
      <c r="J6251" s="110"/>
      <c r="K6251" s="117"/>
      <c r="L6251" s="178"/>
      <c r="M6251" s="178"/>
      <c r="N6251" s="106"/>
      <c r="O6251" s="111"/>
      <c r="P6251" s="111"/>
      <c r="Q6251" s="106"/>
      <c r="R6251" s="106"/>
      <c r="S6251" s="106"/>
      <c r="T6251" s="106"/>
      <c r="U6251" s="106"/>
      <c r="V6251" s="106"/>
      <c r="W6251" s="19"/>
      <c r="X6251" s="2"/>
      <c r="Y6251" s="4"/>
      <c r="Z6251" s="106"/>
      <c r="AA6251" s="114"/>
      <c r="AB6251" s="112"/>
      <c r="AC6251" s="178"/>
      <c r="AD6251" s="11"/>
      <c r="AE6251" s="106"/>
      <c r="AF6251" s="106"/>
      <c r="AG6251" s="106"/>
      <c r="AH6251" s="115"/>
      <c r="AI6251" s="116"/>
      <c r="AO6251" s="26"/>
      <c r="AP6251" s="26"/>
    </row>
    <row r="6252" spans="1:42" ht="15" customHeight="1" x14ac:dyDescent="0.25">
      <c r="A6252" s="105"/>
      <c r="B6252" s="106"/>
      <c r="C6252" s="2"/>
      <c r="D6252" s="2"/>
      <c r="E6252" s="106"/>
      <c r="F6252" s="107"/>
      <c r="G6252" s="108"/>
      <c r="H6252" s="109"/>
      <c r="I6252" s="109"/>
      <c r="J6252" s="110"/>
      <c r="K6252" s="117"/>
      <c r="L6252" s="178"/>
      <c r="M6252" s="178"/>
      <c r="N6252" s="106"/>
      <c r="O6252" s="111"/>
      <c r="P6252" s="111"/>
      <c r="Q6252" s="106"/>
      <c r="R6252" s="106"/>
      <c r="S6252" s="106"/>
      <c r="T6252" s="106"/>
      <c r="U6252" s="106"/>
      <c r="V6252" s="106"/>
      <c r="W6252" s="19"/>
      <c r="X6252" s="2"/>
      <c r="Y6252" s="4"/>
      <c r="Z6252" s="106"/>
      <c r="AA6252" s="114"/>
      <c r="AB6252" s="112"/>
      <c r="AC6252" s="178"/>
      <c r="AD6252" s="11"/>
      <c r="AE6252" s="106"/>
      <c r="AF6252" s="106"/>
      <c r="AG6252" s="106"/>
      <c r="AH6252" s="115"/>
      <c r="AI6252" s="116"/>
      <c r="AO6252" s="26"/>
      <c r="AP6252" s="26"/>
    </row>
    <row r="6253" spans="1:42" ht="15" customHeight="1" x14ac:dyDescent="0.25">
      <c r="A6253" s="105"/>
      <c r="B6253" s="106"/>
      <c r="C6253" s="2"/>
      <c r="D6253" s="2"/>
      <c r="E6253" s="106"/>
      <c r="F6253" s="107"/>
      <c r="G6253" s="108"/>
      <c r="H6253" s="109"/>
      <c r="I6253" s="109"/>
      <c r="J6253" s="110"/>
      <c r="K6253" s="117"/>
      <c r="L6253" s="178"/>
      <c r="M6253" s="178"/>
      <c r="N6253" s="106"/>
      <c r="O6253" s="111"/>
      <c r="P6253" s="111"/>
      <c r="Q6253" s="106"/>
      <c r="R6253" s="106"/>
      <c r="S6253" s="106"/>
      <c r="T6253" s="106"/>
      <c r="U6253" s="106"/>
      <c r="V6253" s="106"/>
      <c r="W6253" s="19"/>
      <c r="X6253" s="2"/>
      <c r="Y6253" s="4"/>
      <c r="Z6253" s="106"/>
      <c r="AA6253" s="114"/>
      <c r="AB6253" s="112"/>
      <c r="AC6253" s="178"/>
      <c r="AD6253" s="11"/>
      <c r="AE6253" s="106"/>
      <c r="AF6253" s="106"/>
      <c r="AG6253" s="106"/>
      <c r="AH6253" s="115"/>
      <c r="AI6253" s="116"/>
      <c r="AO6253" s="26"/>
      <c r="AP6253" s="26"/>
    </row>
    <row r="6254" spans="1:42" ht="15" customHeight="1" x14ac:dyDescent="0.25">
      <c r="A6254" s="105"/>
      <c r="B6254" s="106"/>
      <c r="C6254" s="2"/>
      <c r="D6254" s="2"/>
      <c r="E6254" s="106"/>
      <c r="F6254" s="107"/>
      <c r="G6254" s="108"/>
      <c r="H6254" s="109"/>
      <c r="I6254" s="109"/>
      <c r="J6254" s="110"/>
      <c r="K6254" s="117"/>
      <c r="L6254" s="178"/>
      <c r="M6254" s="178"/>
      <c r="N6254" s="106"/>
      <c r="O6254" s="111"/>
      <c r="P6254" s="111"/>
      <c r="Q6254" s="106"/>
      <c r="R6254" s="106"/>
      <c r="S6254" s="106"/>
      <c r="T6254" s="106"/>
      <c r="U6254" s="106"/>
      <c r="V6254" s="106"/>
      <c r="W6254" s="19"/>
      <c r="X6254" s="2"/>
      <c r="Y6254" s="4"/>
      <c r="Z6254" s="106"/>
      <c r="AA6254" s="114"/>
      <c r="AB6254" s="112"/>
      <c r="AC6254" s="178"/>
      <c r="AD6254" s="11"/>
      <c r="AE6254" s="106"/>
      <c r="AF6254" s="106"/>
      <c r="AG6254" s="106"/>
      <c r="AH6254" s="115"/>
      <c r="AI6254" s="116"/>
      <c r="AO6254" s="26"/>
      <c r="AP6254" s="26"/>
    </row>
    <row r="6255" spans="1:42" ht="15" customHeight="1" x14ac:dyDescent="0.25">
      <c r="A6255" s="183"/>
      <c r="B6255" s="184"/>
      <c r="C6255" s="184"/>
      <c r="D6255" s="184"/>
      <c r="E6255" s="184"/>
      <c r="F6255" s="185"/>
      <c r="G6255" s="186"/>
      <c r="H6255" s="187"/>
      <c r="I6255" s="109"/>
      <c r="J6255" s="188"/>
      <c r="K6255" s="189"/>
      <c r="L6255" s="178"/>
      <c r="M6255" s="190"/>
      <c r="N6255" s="184"/>
      <c r="O6255" s="191"/>
      <c r="P6255" s="191"/>
      <c r="Q6255" s="184"/>
      <c r="R6255" s="184"/>
      <c r="S6255" s="184"/>
      <c r="T6255" s="184"/>
      <c r="U6255" s="184"/>
      <c r="V6255" s="184"/>
      <c r="W6255" s="192"/>
      <c r="X6255" s="184"/>
      <c r="Y6255" s="193"/>
      <c r="Z6255" s="184"/>
      <c r="AA6255" s="193"/>
      <c r="AB6255" s="192"/>
      <c r="AC6255" s="190"/>
      <c r="AD6255" s="11"/>
      <c r="AE6255" s="184"/>
      <c r="AF6255" s="184"/>
      <c r="AG6255" s="184"/>
      <c r="AH6255" s="194"/>
      <c r="AI6255" s="189"/>
      <c r="AO6255" s="26"/>
      <c r="AP6255" s="26"/>
    </row>
    <row r="6256" spans="1:42" ht="15" customHeight="1" x14ac:dyDescent="0.25">
      <c r="A6256" s="105"/>
      <c r="B6256" s="106"/>
      <c r="C6256" s="2"/>
      <c r="D6256" s="2"/>
      <c r="E6256" s="106"/>
      <c r="F6256" s="107"/>
      <c r="G6256" s="108"/>
      <c r="H6256" s="109"/>
      <c r="I6256" s="109"/>
      <c r="J6256" s="110"/>
      <c r="K6256" s="117"/>
      <c r="L6256" s="178"/>
      <c r="M6256" s="178"/>
      <c r="N6256" s="106"/>
      <c r="O6256" s="111"/>
      <c r="P6256" s="111"/>
      <c r="Q6256" s="106"/>
      <c r="R6256" s="106"/>
      <c r="S6256" s="106"/>
      <c r="T6256" s="106"/>
      <c r="U6256" s="106"/>
      <c r="V6256" s="106"/>
      <c r="W6256" s="19"/>
      <c r="X6256" s="2"/>
      <c r="Y6256" s="4"/>
      <c r="Z6256" s="106"/>
      <c r="AA6256" s="114"/>
      <c r="AB6256" s="112"/>
      <c r="AC6256" s="178"/>
      <c r="AD6256" s="11"/>
      <c r="AE6256" s="106"/>
      <c r="AF6256" s="106"/>
      <c r="AG6256" s="106"/>
      <c r="AH6256" s="115"/>
      <c r="AI6256" s="116"/>
      <c r="AO6256" s="26"/>
      <c r="AP6256" s="26"/>
    </row>
    <row r="6257" spans="1:42" ht="15" customHeight="1" x14ac:dyDescent="0.25">
      <c r="A6257" s="105"/>
      <c r="B6257" s="106"/>
      <c r="C6257" s="2"/>
      <c r="D6257" s="2"/>
      <c r="E6257" s="106"/>
      <c r="F6257" s="107"/>
      <c r="G6257" s="108"/>
      <c r="H6257" s="109"/>
      <c r="I6257" s="109"/>
      <c r="J6257" s="110"/>
      <c r="K6257" s="117"/>
      <c r="L6257" s="178"/>
      <c r="M6257" s="178"/>
      <c r="N6257" s="106"/>
      <c r="O6257" s="111"/>
      <c r="P6257" s="111"/>
      <c r="Q6257" s="106"/>
      <c r="R6257" s="106"/>
      <c r="S6257" s="106"/>
      <c r="T6257" s="106"/>
      <c r="U6257" s="106"/>
      <c r="V6257" s="106"/>
      <c r="W6257" s="19"/>
      <c r="X6257" s="2"/>
      <c r="Y6257" s="4"/>
      <c r="Z6257" s="106"/>
      <c r="AA6257" s="114"/>
      <c r="AB6257" s="112"/>
      <c r="AC6257" s="178"/>
      <c r="AD6257" s="11"/>
      <c r="AE6257" s="106"/>
      <c r="AF6257" s="106"/>
      <c r="AG6257" s="106"/>
      <c r="AH6257" s="115"/>
      <c r="AI6257" s="116"/>
      <c r="AO6257" s="26"/>
      <c r="AP6257" s="26"/>
    </row>
    <row r="6258" spans="1:42" ht="15" customHeight="1" x14ac:dyDescent="0.25">
      <c r="A6258" s="105"/>
      <c r="B6258" s="106"/>
      <c r="C6258" s="2"/>
      <c r="D6258" s="2"/>
      <c r="E6258" s="106"/>
      <c r="F6258" s="107"/>
      <c r="G6258" s="108"/>
      <c r="H6258" s="109"/>
      <c r="I6258" s="109"/>
      <c r="J6258" s="110"/>
      <c r="K6258" s="117"/>
      <c r="L6258" s="178"/>
      <c r="M6258" s="178"/>
      <c r="N6258" s="106"/>
      <c r="O6258" s="111"/>
      <c r="P6258" s="111"/>
      <c r="Q6258" s="106"/>
      <c r="R6258" s="106"/>
      <c r="S6258" s="106"/>
      <c r="T6258" s="106"/>
      <c r="U6258" s="106"/>
      <c r="V6258" s="106"/>
      <c r="W6258" s="19"/>
      <c r="X6258" s="2"/>
      <c r="Y6258" s="4"/>
      <c r="Z6258" s="106"/>
      <c r="AA6258" s="114"/>
      <c r="AB6258" s="112"/>
      <c r="AC6258" s="178"/>
      <c r="AD6258" s="11"/>
      <c r="AE6258" s="106"/>
      <c r="AF6258" s="106"/>
      <c r="AG6258" s="106"/>
      <c r="AH6258" s="115"/>
      <c r="AI6258" s="116"/>
      <c r="AO6258" s="26"/>
      <c r="AP6258" s="26"/>
    </row>
    <row r="6259" spans="1:42" ht="15" customHeight="1" x14ac:dyDescent="0.25">
      <c r="A6259" s="105"/>
      <c r="B6259" s="106"/>
      <c r="C6259" s="2"/>
      <c r="D6259" s="2"/>
      <c r="E6259" s="106"/>
      <c r="F6259" s="107"/>
      <c r="G6259" s="108"/>
      <c r="H6259" s="109"/>
      <c r="I6259" s="109"/>
      <c r="J6259" s="110"/>
      <c r="K6259" s="117"/>
      <c r="L6259" s="178"/>
      <c r="M6259" s="178"/>
      <c r="N6259" s="106"/>
      <c r="O6259" s="111"/>
      <c r="P6259" s="111"/>
      <c r="Q6259" s="106"/>
      <c r="R6259" s="106"/>
      <c r="S6259" s="106"/>
      <c r="T6259" s="106"/>
      <c r="U6259" s="106"/>
      <c r="V6259" s="106"/>
      <c r="W6259" s="19"/>
      <c r="X6259" s="2"/>
      <c r="Y6259" s="4"/>
      <c r="Z6259" s="106"/>
      <c r="AA6259" s="114"/>
      <c r="AB6259" s="112"/>
      <c r="AC6259" s="178"/>
      <c r="AD6259" s="11"/>
      <c r="AE6259" s="106"/>
      <c r="AF6259" s="106"/>
      <c r="AG6259" s="106"/>
      <c r="AH6259" s="115"/>
      <c r="AI6259" s="116"/>
      <c r="AO6259" s="26"/>
      <c r="AP6259" s="26"/>
    </row>
    <row r="6260" spans="1:42" ht="15" customHeight="1" x14ac:dyDescent="0.25">
      <c r="A6260" s="105"/>
      <c r="B6260" s="106"/>
      <c r="C6260" s="2"/>
      <c r="D6260" s="2"/>
      <c r="E6260" s="106"/>
      <c r="F6260" s="107"/>
      <c r="G6260" s="108"/>
      <c r="H6260" s="109"/>
      <c r="I6260" s="109"/>
      <c r="J6260" s="110"/>
      <c r="K6260" s="117"/>
      <c r="L6260" s="178"/>
      <c r="M6260" s="178"/>
      <c r="N6260" s="106"/>
      <c r="O6260" s="111"/>
      <c r="P6260" s="111"/>
      <c r="Q6260" s="106"/>
      <c r="R6260" s="106"/>
      <c r="S6260" s="106"/>
      <c r="T6260" s="106"/>
      <c r="U6260" s="106"/>
      <c r="V6260" s="106"/>
      <c r="W6260" s="19"/>
      <c r="X6260" s="2"/>
      <c r="Y6260" s="4"/>
      <c r="Z6260" s="106"/>
      <c r="AA6260" s="114"/>
      <c r="AB6260" s="112"/>
      <c r="AC6260" s="178"/>
      <c r="AD6260" s="11"/>
      <c r="AE6260" s="106"/>
      <c r="AF6260" s="106"/>
      <c r="AG6260" s="106"/>
      <c r="AH6260" s="115"/>
      <c r="AI6260" s="116"/>
      <c r="AO6260" s="26"/>
      <c r="AP6260" s="26"/>
    </row>
    <row r="6261" spans="1:42" ht="15" customHeight="1" x14ac:dyDescent="0.25">
      <c r="A6261" s="105"/>
      <c r="B6261" s="106"/>
      <c r="C6261" s="2"/>
      <c r="D6261" s="2"/>
      <c r="E6261" s="106"/>
      <c r="F6261" s="107"/>
      <c r="G6261" s="108"/>
      <c r="H6261" s="109"/>
      <c r="I6261" s="109"/>
      <c r="J6261" s="110"/>
      <c r="K6261" s="117"/>
      <c r="L6261" s="178"/>
      <c r="M6261" s="178"/>
      <c r="N6261" s="106"/>
      <c r="O6261" s="111"/>
      <c r="P6261" s="111"/>
      <c r="Q6261" s="106"/>
      <c r="R6261" s="106"/>
      <c r="S6261" s="106"/>
      <c r="T6261" s="106"/>
      <c r="U6261" s="106"/>
      <c r="V6261" s="106"/>
      <c r="W6261" s="19"/>
      <c r="X6261" s="2"/>
      <c r="Y6261" s="4"/>
      <c r="Z6261" s="106"/>
      <c r="AA6261" s="114"/>
      <c r="AB6261" s="112"/>
      <c r="AC6261" s="178"/>
      <c r="AD6261" s="11"/>
      <c r="AE6261" s="106"/>
      <c r="AF6261" s="106"/>
      <c r="AG6261" s="106"/>
      <c r="AH6261" s="115"/>
      <c r="AI6261" s="116"/>
      <c r="AO6261" s="26"/>
      <c r="AP6261" s="26"/>
    </row>
    <row r="6262" spans="1:42" ht="15" customHeight="1" x14ac:dyDescent="0.25">
      <c r="A6262" s="105"/>
      <c r="B6262" s="106"/>
      <c r="C6262" s="2"/>
      <c r="D6262" s="2"/>
      <c r="E6262" s="106"/>
      <c r="F6262" s="107"/>
      <c r="G6262" s="108"/>
      <c r="H6262" s="109"/>
      <c r="I6262" s="109"/>
      <c r="J6262" s="110"/>
      <c r="K6262" s="117"/>
      <c r="L6262" s="178"/>
      <c r="M6262" s="178"/>
      <c r="N6262" s="106"/>
      <c r="O6262" s="111"/>
      <c r="P6262" s="111"/>
      <c r="Q6262" s="106"/>
      <c r="R6262" s="106"/>
      <c r="S6262" s="106"/>
      <c r="T6262" s="106"/>
      <c r="U6262" s="106"/>
      <c r="V6262" s="106"/>
      <c r="W6262" s="19"/>
      <c r="X6262" s="2"/>
      <c r="Y6262" s="4"/>
      <c r="Z6262" s="106"/>
      <c r="AA6262" s="114"/>
      <c r="AB6262" s="112"/>
      <c r="AC6262" s="178"/>
      <c r="AD6262" s="11"/>
      <c r="AE6262" s="106"/>
      <c r="AF6262" s="106"/>
      <c r="AG6262" s="106"/>
      <c r="AH6262" s="115"/>
      <c r="AI6262" s="116"/>
      <c r="AO6262" s="26"/>
      <c r="AP6262" s="26"/>
    </row>
    <row r="6263" spans="1:42" ht="15" customHeight="1" x14ac:dyDescent="0.25">
      <c r="A6263" s="105"/>
      <c r="B6263" s="106"/>
      <c r="C6263" s="2"/>
      <c r="D6263" s="2"/>
      <c r="E6263" s="106"/>
      <c r="F6263" s="107"/>
      <c r="G6263" s="108"/>
      <c r="H6263" s="109"/>
      <c r="I6263" s="109"/>
      <c r="J6263" s="110"/>
      <c r="K6263" s="117"/>
      <c r="L6263" s="178"/>
      <c r="M6263" s="178"/>
      <c r="N6263" s="106"/>
      <c r="O6263" s="111"/>
      <c r="P6263" s="111"/>
      <c r="Q6263" s="106"/>
      <c r="R6263" s="106"/>
      <c r="S6263" s="106"/>
      <c r="T6263" s="106"/>
      <c r="U6263" s="106"/>
      <c r="V6263" s="106"/>
      <c r="W6263" s="19"/>
      <c r="X6263" s="2"/>
      <c r="Y6263" s="4"/>
      <c r="Z6263" s="106"/>
      <c r="AA6263" s="114"/>
      <c r="AB6263" s="112"/>
      <c r="AC6263" s="178"/>
      <c r="AD6263" s="11"/>
      <c r="AE6263" s="106"/>
      <c r="AF6263" s="106"/>
      <c r="AG6263" s="106"/>
      <c r="AH6263" s="115"/>
      <c r="AI6263" s="116"/>
      <c r="AO6263" s="26"/>
      <c r="AP6263" s="26"/>
    </row>
    <row r="6264" spans="1:42" ht="15" customHeight="1" x14ac:dyDescent="0.25">
      <c r="A6264" s="105"/>
      <c r="B6264" s="106"/>
      <c r="C6264" s="2"/>
      <c r="D6264" s="2"/>
      <c r="E6264" s="106"/>
      <c r="F6264" s="107"/>
      <c r="G6264" s="108"/>
      <c r="H6264" s="109"/>
      <c r="I6264" s="109"/>
      <c r="J6264" s="110"/>
      <c r="K6264" s="117"/>
      <c r="L6264" s="178"/>
      <c r="M6264" s="178"/>
      <c r="N6264" s="106"/>
      <c r="O6264" s="111"/>
      <c r="P6264" s="111"/>
      <c r="Q6264" s="106"/>
      <c r="R6264" s="106"/>
      <c r="S6264" s="106"/>
      <c r="T6264" s="106"/>
      <c r="U6264" s="106"/>
      <c r="V6264" s="106"/>
      <c r="W6264" s="19"/>
      <c r="X6264" s="2"/>
      <c r="Y6264" s="4"/>
      <c r="Z6264" s="106"/>
      <c r="AA6264" s="114"/>
      <c r="AB6264" s="112"/>
      <c r="AC6264" s="178"/>
      <c r="AD6264" s="11"/>
      <c r="AE6264" s="106"/>
      <c r="AF6264" s="106"/>
      <c r="AG6264" s="106"/>
      <c r="AH6264" s="115"/>
      <c r="AI6264" s="116"/>
      <c r="AO6264" s="26"/>
      <c r="AP6264" s="26"/>
    </row>
    <row r="6265" spans="1:42" ht="15" customHeight="1" x14ac:dyDescent="0.25">
      <c r="A6265" s="105"/>
      <c r="B6265" s="106"/>
      <c r="C6265" s="2"/>
      <c r="D6265" s="2"/>
      <c r="E6265" s="106"/>
      <c r="F6265" s="107"/>
      <c r="G6265" s="108"/>
      <c r="H6265" s="109"/>
      <c r="I6265" s="109"/>
      <c r="J6265" s="110"/>
      <c r="K6265" s="117"/>
      <c r="L6265" s="178"/>
      <c r="M6265" s="178"/>
      <c r="N6265" s="106"/>
      <c r="O6265" s="111"/>
      <c r="P6265" s="111"/>
      <c r="Q6265" s="106"/>
      <c r="R6265" s="106"/>
      <c r="S6265" s="106"/>
      <c r="T6265" s="106"/>
      <c r="U6265" s="106"/>
      <c r="V6265" s="106"/>
      <c r="W6265" s="19"/>
      <c r="X6265" s="2"/>
      <c r="Y6265" s="4"/>
      <c r="Z6265" s="106"/>
      <c r="AA6265" s="114"/>
      <c r="AB6265" s="112"/>
      <c r="AC6265" s="178"/>
      <c r="AD6265" s="11"/>
      <c r="AE6265" s="106"/>
      <c r="AF6265" s="106"/>
      <c r="AG6265" s="106"/>
      <c r="AH6265" s="115"/>
      <c r="AI6265" s="116"/>
      <c r="AO6265" s="26"/>
      <c r="AP6265" s="26"/>
    </row>
    <row r="6266" spans="1:42" ht="15" customHeight="1" x14ac:dyDescent="0.25">
      <c r="A6266" s="105"/>
      <c r="B6266" s="106"/>
      <c r="C6266" s="2"/>
      <c r="D6266" s="2"/>
      <c r="E6266" s="106"/>
      <c r="F6266" s="107"/>
      <c r="G6266" s="108"/>
      <c r="H6266" s="109"/>
      <c r="I6266" s="109"/>
      <c r="J6266" s="110"/>
      <c r="K6266" s="117"/>
      <c r="L6266" s="178"/>
      <c r="M6266" s="178"/>
      <c r="N6266" s="106"/>
      <c r="O6266" s="111"/>
      <c r="P6266" s="111"/>
      <c r="Q6266" s="106"/>
      <c r="R6266" s="106"/>
      <c r="S6266" s="106"/>
      <c r="T6266" s="106"/>
      <c r="U6266" s="106"/>
      <c r="V6266" s="106"/>
      <c r="W6266" s="19"/>
      <c r="X6266" s="2"/>
      <c r="Y6266" s="4"/>
      <c r="Z6266" s="106"/>
      <c r="AA6266" s="114"/>
      <c r="AB6266" s="112"/>
      <c r="AC6266" s="178"/>
      <c r="AD6266" s="11"/>
      <c r="AE6266" s="106"/>
      <c r="AF6266" s="106"/>
      <c r="AG6266" s="106"/>
      <c r="AH6266" s="115"/>
      <c r="AI6266" s="116"/>
      <c r="AO6266" s="26"/>
      <c r="AP6266" s="26"/>
    </row>
    <row r="6267" spans="1:42" ht="15" customHeight="1" x14ac:dyDescent="0.25">
      <c r="A6267" s="105"/>
      <c r="B6267" s="106"/>
      <c r="C6267" s="2"/>
      <c r="D6267" s="2"/>
      <c r="E6267" s="106"/>
      <c r="F6267" s="107"/>
      <c r="G6267" s="108"/>
      <c r="H6267" s="109"/>
      <c r="I6267" s="109"/>
      <c r="J6267" s="110"/>
      <c r="K6267" s="117"/>
      <c r="L6267" s="178"/>
      <c r="M6267" s="178"/>
      <c r="N6267" s="106"/>
      <c r="O6267" s="111"/>
      <c r="P6267" s="111"/>
      <c r="Q6267" s="106"/>
      <c r="R6267" s="106"/>
      <c r="S6267" s="106"/>
      <c r="T6267" s="106"/>
      <c r="U6267" s="106"/>
      <c r="V6267" s="106"/>
      <c r="W6267" s="19"/>
      <c r="X6267" s="2"/>
      <c r="Y6267" s="4"/>
      <c r="Z6267" s="106"/>
      <c r="AA6267" s="114"/>
      <c r="AB6267" s="112"/>
      <c r="AC6267" s="178"/>
      <c r="AD6267" s="11"/>
      <c r="AE6267" s="106"/>
      <c r="AF6267" s="106"/>
      <c r="AG6267" s="106"/>
      <c r="AH6267" s="115"/>
      <c r="AI6267" s="116"/>
      <c r="AO6267" s="26"/>
      <c r="AP6267" s="26"/>
    </row>
    <row r="6268" spans="1:42" ht="15" customHeight="1" x14ac:dyDescent="0.25">
      <c r="A6268" s="105"/>
      <c r="B6268" s="106"/>
      <c r="C6268" s="2"/>
      <c r="D6268" s="2"/>
      <c r="E6268" s="106"/>
      <c r="F6268" s="107"/>
      <c r="G6268" s="108"/>
      <c r="H6268" s="109"/>
      <c r="I6268" s="109"/>
      <c r="J6268" s="110"/>
      <c r="K6268" s="117"/>
      <c r="L6268" s="178"/>
      <c r="M6268" s="178"/>
      <c r="N6268" s="106"/>
      <c r="O6268" s="111"/>
      <c r="P6268" s="111"/>
      <c r="Q6268" s="106"/>
      <c r="R6268" s="106"/>
      <c r="S6268" s="106"/>
      <c r="T6268" s="106"/>
      <c r="U6268" s="106"/>
      <c r="V6268" s="106"/>
      <c r="W6268" s="19"/>
      <c r="X6268" s="2"/>
      <c r="Y6268" s="4"/>
      <c r="Z6268" s="106"/>
      <c r="AA6268" s="114"/>
      <c r="AB6268" s="112"/>
      <c r="AC6268" s="178"/>
      <c r="AD6268" s="11"/>
      <c r="AE6268" s="106"/>
      <c r="AF6268" s="106"/>
      <c r="AG6268" s="106"/>
      <c r="AH6268" s="115"/>
      <c r="AI6268" s="116"/>
      <c r="AO6268" s="26"/>
      <c r="AP6268" s="26"/>
    </row>
    <row r="6269" spans="1:42" ht="15" customHeight="1" x14ac:dyDescent="0.25">
      <c r="A6269" s="105"/>
      <c r="B6269" s="106"/>
      <c r="C6269" s="2"/>
      <c r="D6269" s="2"/>
      <c r="E6269" s="106"/>
      <c r="F6269" s="107"/>
      <c r="G6269" s="108"/>
      <c r="H6269" s="109"/>
      <c r="I6269" s="109"/>
      <c r="J6269" s="110"/>
      <c r="K6269" s="117"/>
      <c r="L6269" s="178"/>
      <c r="M6269" s="178"/>
      <c r="N6269" s="106"/>
      <c r="O6269" s="111"/>
      <c r="P6269" s="111"/>
      <c r="Q6269" s="106"/>
      <c r="R6269" s="106"/>
      <c r="S6269" s="106"/>
      <c r="T6269" s="106"/>
      <c r="U6269" s="106"/>
      <c r="V6269" s="106"/>
      <c r="W6269" s="19"/>
      <c r="X6269" s="2"/>
      <c r="Y6269" s="4"/>
      <c r="Z6269" s="106"/>
      <c r="AA6269" s="114"/>
      <c r="AB6269" s="112"/>
      <c r="AC6269" s="178"/>
      <c r="AD6269" s="11"/>
      <c r="AE6269" s="106"/>
      <c r="AF6269" s="106"/>
      <c r="AG6269" s="106"/>
      <c r="AH6269" s="115"/>
      <c r="AI6269" s="116"/>
      <c r="AO6269" s="26"/>
      <c r="AP6269" s="26"/>
    </row>
    <row r="6270" spans="1:42" ht="15" customHeight="1" x14ac:dyDescent="0.25">
      <c r="A6270" s="105"/>
      <c r="B6270" s="106"/>
      <c r="C6270" s="2"/>
      <c r="D6270" s="2"/>
      <c r="E6270" s="106"/>
      <c r="F6270" s="107"/>
      <c r="G6270" s="108"/>
      <c r="H6270" s="109"/>
      <c r="I6270" s="109"/>
      <c r="J6270" s="110"/>
      <c r="K6270" s="117"/>
      <c r="L6270" s="178"/>
      <c r="M6270" s="178"/>
      <c r="N6270" s="106"/>
      <c r="O6270" s="111"/>
      <c r="P6270" s="111"/>
      <c r="Q6270" s="106"/>
      <c r="R6270" s="106"/>
      <c r="S6270" s="106"/>
      <c r="T6270" s="106"/>
      <c r="U6270" s="106"/>
      <c r="V6270" s="106"/>
      <c r="W6270" s="19"/>
      <c r="X6270" s="2"/>
      <c r="Y6270" s="4"/>
      <c r="Z6270" s="106"/>
      <c r="AA6270" s="114"/>
      <c r="AB6270" s="112"/>
      <c r="AC6270" s="178"/>
      <c r="AD6270" s="11"/>
      <c r="AE6270" s="106"/>
      <c r="AF6270" s="106"/>
      <c r="AG6270" s="106"/>
      <c r="AH6270" s="115"/>
      <c r="AI6270" s="116"/>
      <c r="AO6270" s="26"/>
      <c r="AP6270" s="26"/>
    </row>
    <row r="6271" spans="1:42" ht="15" customHeight="1" x14ac:dyDescent="0.25">
      <c r="A6271" s="105"/>
      <c r="B6271" s="106"/>
      <c r="C6271" s="2"/>
      <c r="D6271" s="2"/>
      <c r="E6271" s="106"/>
      <c r="F6271" s="107"/>
      <c r="G6271" s="108"/>
      <c r="H6271" s="109"/>
      <c r="I6271" s="109"/>
      <c r="J6271" s="110"/>
      <c r="K6271" s="117"/>
      <c r="L6271" s="178"/>
      <c r="M6271" s="178"/>
      <c r="N6271" s="106"/>
      <c r="O6271" s="111"/>
      <c r="P6271" s="111"/>
      <c r="Q6271" s="106"/>
      <c r="R6271" s="106"/>
      <c r="S6271" s="106"/>
      <c r="T6271" s="106"/>
      <c r="U6271" s="106"/>
      <c r="V6271" s="106"/>
      <c r="W6271" s="19"/>
      <c r="X6271" s="2"/>
      <c r="Y6271" s="4"/>
      <c r="Z6271" s="106"/>
      <c r="AA6271" s="114"/>
      <c r="AB6271" s="112"/>
      <c r="AC6271" s="178"/>
      <c r="AD6271" s="11"/>
      <c r="AE6271" s="106"/>
      <c r="AF6271" s="106"/>
      <c r="AG6271" s="106"/>
      <c r="AH6271" s="115"/>
      <c r="AI6271" s="116"/>
      <c r="AO6271" s="26"/>
      <c r="AP6271" s="26"/>
    </row>
    <row r="6272" spans="1:42" ht="15" customHeight="1" x14ac:dyDescent="0.25">
      <c r="A6272" s="105"/>
      <c r="B6272" s="106"/>
      <c r="C6272" s="2"/>
      <c r="D6272" s="2"/>
      <c r="E6272" s="106"/>
      <c r="F6272" s="107"/>
      <c r="G6272" s="108"/>
      <c r="H6272" s="109"/>
      <c r="I6272" s="109"/>
      <c r="J6272" s="110"/>
      <c r="K6272" s="117"/>
      <c r="L6272" s="178"/>
      <c r="M6272" s="178"/>
      <c r="N6272" s="106"/>
      <c r="O6272" s="111"/>
      <c r="P6272" s="111"/>
      <c r="Q6272" s="106"/>
      <c r="R6272" s="106"/>
      <c r="S6272" s="106"/>
      <c r="T6272" s="106"/>
      <c r="U6272" s="106"/>
      <c r="V6272" s="106"/>
      <c r="W6272" s="19"/>
      <c r="X6272" s="2"/>
      <c r="Y6272" s="4"/>
      <c r="Z6272" s="106"/>
      <c r="AA6272" s="114"/>
      <c r="AB6272" s="112"/>
      <c r="AC6272" s="178"/>
      <c r="AD6272" s="11"/>
      <c r="AE6272" s="106"/>
      <c r="AF6272" s="106"/>
      <c r="AG6272" s="106"/>
      <c r="AH6272" s="115"/>
      <c r="AI6272" s="116"/>
      <c r="AO6272" s="26"/>
      <c r="AP6272" s="26"/>
    </row>
    <row r="6273" spans="1:42" ht="15" customHeight="1" x14ac:dyDescent="0.25">
      <c r="A6273" s="105"/>
      <c r="B6273" s="106"/>
      <c r="C6273" s="2"/>
      <c r="D6273" s="2"/>
      <c r="E6273" s="106"/>
      <c r="F6273" s="107"/>
      <c r="G6273" s="108"/>
      <c r="H6273" s="109"/>
      <c r="I6273" s="109"/>
      <c r="J6273" s="110"/>
      <c r="K6273" s="117"/>
      <c r="L6273" s="178"/>
      <c r="M6273" s="178"/>
      <c r="N6273" s="106"/>
      <c r="O6273" s="111"/>
      <c r="P6273" s="111"/>
      <c r="Q6273" s="106"/>
      <c r="R6273" s="106"/>
      <c r="S6273" s="106"/>
      <c r="T6273" s="106"/>
      <c r="U6273" s="106"/>
      <c r="V6273" s="106"/>
      <c r="W6273" s="19"/>
      <c r="X6273" s="2"/>
      <c r="Y6273" s="4"/>
      <c r="Z6273" s="106"/>
      <c r="AA6273" s="114"/>
      <c r="AB6273" s="112"/>
      <c r="AC6273" s="178"/>
      <c r="AD6273" s="11"/>
      <c r="AE6273" s="106"/>
      <c r="AF6273" s="106"/>
      <c r="AG6273" s="106"/>
      <c r="AH6273" s="115"/>
      <c r="AI6273" s="116"/>
      <c r="AO6273" s="26"/>
      <c r="AP6273" s="26"/>
    </row>
    <row r="6274" spans="1:42" ht="15" customHeight="1" x14ac:dyDescent="0.25">
      <c r="A6274" s="105"/>
      <c r="B6274" s="106"/>
      <c r="C6274" s="2"/>
      <c r="D6274" s="2"/>
      <c r="E6274" s="106"/>
      <c r="F6274" s="107"/>
      <c r="G6274" s="108"/>
      <c r="H6274" s="109"/>
      <c r="I6274" s="109"/>
      <c r="J6274" s="110"/>
      <c r="K6274" s="117"/>
      <c r="L6274" s="178"/>
      <c r="M6274" s="178"/>
      <c r="N6274" s="106"/>
      <c r="O6274" s="111"/>
      <c r="P6274" s="111"/>
      <c r="Q6274" s="106"/>
      <c r="R6274" s="106"/>
      <c r="S6274" s="106"/>
      <c r="T6274" s="106"/>
      <c r="U6274" s="106"/>
      <c r="V6274" s="106"/>
      <c r="W6274" s="19"/>
      <c r="X6274" s="2"/>
      <c r="Y6274" s="4"/>
      <c r="Z6274" s="106"/>
      <c r="AA6274" s="114"/>
      <c r="AB6274" s="112"/>
      <c r="AC6274" s="178"/>
      <c r="AD6274" s="11"/>
      <c r="AE6274" s="106"/>
      <c r="AF6274" s="106"/>
      <c r="AG6274" s="106"/>
      <c r="AH6274" s="115"/>
      <c r="AI6274" s="116"/>
      <c r="AO6274" s="26"/>
      <c r="AP6274" s="26"/>
    </row>
    <row r="6275" spans="1:42" ht="15" customHeight="1" x14ac:dyDescent="0.25">
      <c r="A6275" s="105"/>
      <c r="B6275" s="106"/>
      <c r="C6275" s="2"/>
      <c r="D6275" s="2"/>
      <c r="E6275" s="106"/>
      <c r="F6275" s="107"/>
      <c r="G6275" s="108"/>
      <c r="H6275" s="109"/>
      <c r="I6275" s="109"/>
      <c r="J6275" s="110"/>
      <c r="K6275" s="117"/>
      <c r="L6275" s="178"/>
      <c r="M6275" s="178"/>
      <c r="N6275" s="106"/>
      <c r="O6275" s="111"/>
      <c r="P6275" s="111"/>
      <c r="Q6275" s="106"/>
      <c r="R6275" s="106"/>
      <c r="S6275" s="106"/>
      <c r="T6275" s="106"/>
      <c r="U6275" s="106"/>
      <c r="V6275" s="106"/>
      <c r="W6275" s="19"/>
      <c r="X6275" s="2"/>
      <c r="Y6275" s="4"/>
      <c r="Z6275" s="106"/>
      <c r="AA6275" s="114"/>
      <c r="AB6275" s="112"/>
      <c r="AC6275" s="178"/>
      <c r="AD6275" s="11"/>
      <c r="AE6275" s="106"/>
      <c r="AF6275" s="106"/>
      <c r="AG6275" s="106"/>
      <c r="AH6275" s="115"/>
      <c r="AI6275" s="116"/>
      <c r="AO6275" s="26"/>
      <c r="AP6275" s="26"/>
    </row>
    <row r="6276" spans="1:42" ht="15" customHeight="1" x14ac:dyDescent="0.25">
      <c r="A6276" s="105"/>
      <c r="B6276" s="106"/>
      <c r="C6276" s="2"/>
      <c r="D6276" s="2"/>
      <c r="E6276" s="106"/>
      <c r="F6276" s="107"/>
      <c r="G6276" s="108"/>
      <c r="H6276" s="109"/>
      <c r="I6276" s="109"/>
      <c r="J6276" s="110"/>
      <c r="K6276" s="117"/>
      <c r="L6276" s="178"/>
      <c r="M6276" s="178"/>
      <c r="N6276" s="106"/>
      <c r="O6276" s="111"/>
      <c r="P6276" s="111"/>
      <c r="Q6276" s="106"/>
      <c r="R6276" s="106"/>
      <c r="S6276" s="106"/>
      <c r="T6276" s="106"/>
      <c r="U6276" s="106"/>
      <c r="V6276" s="106"/>
      <c r="W6276" s="19"/>
      <c r="X6276" s="2"/>
      <c r="Y6276" s="4"/>
      <c r="Z6276" s="106"/>
      <c r="AA6276" s="114"/>
      <c r="AB6276" s="112"/>
      <c r="AC6276" s="178"/>
      <c r="AD6276" s="11"/>
      <c r="AE6276" s="106"/>
      <c r="AF6276" s="106"/>
      <c r="AG6276" s="106"/>
      <c r="AH6276" s="115"/>
      <c r="AI6276" s="116"/>
      <c r="AO6276" s="26"/>
      <c r="AP6276" s="26"/>
    </row>
    <row r="6277" spans="1:42" ht="15" customHeight="1" x14ac:dyDescent="0.25">
      <c r="A6277" s="105"/>
      <c r="B6277" s="106"/>
      <c r="C6277" s="2"/>
      <c r="D6277" s="2"/>
      <c r="E6277" s="106"/>
      <c r="F6277" s="107"/>
      <c r="G6277" s="108"/>
      <c r="H6277" s="109"/>
      <c r="I6277" s="109"/>
      <c r="J6277" s="110"/>
      <c r="K6277" s="117"/>
      <c r="L6277" s="178"/>
      <c r="M6277" s="178"/>
      <c r="N6277" s="106"/>
      <c r="O6277" s="111"/>
      <c r="P6277" s="111"/>
      <c r="Q6277" s="106"/>
      <c r="R6277" s="106"/>
      <c r="S6277" s="106"/>
      <c r="T6277" s="106"/>
      <c r="U6277" s="106"/>
      <c r="V6277" s="106"/>
      <c r="W6277" s="19"/>
      <c r="X6277" s="2"/>
      <c r="Y6277" s="4"/>
      <c r="Z6277" s="106"/>
      <c r="AA6277" s="114"/>
      <c r="AB6277" s="112"/>
      <c r="AC6277" s="178"/>
      <c r="AD6277" s="11"/>
      <c r="AE6277" s="106"/>
      <c r="AF6277" s="106"/>
      <c r="AG6277" s="106"/>
      <c r="AH6277" s="115"/>
      <c r="AI6277" s="116"/>
      <c r="AO6277" s="26"/>
      <c r="AP6277" s="26"/>
    </row>
    <row r="6278" spans="1:42" ht="15" customHeight="1" x14ac:dyDescent="0.25">
      <c r="A6278" s="105"/>
      <c r="B6278" s="106"/>
      <c r="C6278" s="2"/>
      <c r="D6278" s="2"/>
      <c r="E6278" s="106"/>
      <c r="F6278" s="107"/>
      <c r="G6278" s="108"/>
      <c r="H6278" s="109"/>
      <c r="I6278" s="109"/>
      <c r="J6278" s="110"/>
      <c r="K6278" s="117"/>
      <c r="L6278" s="178"/>
      <c r="M6278" s="178"/>
      <c r="N6278" s="106"/>
      <c r="O6278" s="111"/>
      <c r="P6278" s="111"/>
      <c r="Q6278" s="106"/>
      <c r="R6278" s="106"/>
      <c r="S6278" s="106"/>
      <c r="T6278" s="106"/>
      <c r="U6278" s="106"/>
      <c r="V6278" s="106"/>
      <c r="W6278" s="19"/>
      <c r="X6278" s="2"/>
      <c r="Y6278" s="4"/>
      <c r="Z6278" s="106"/>
      <c r="AA6278" s="114"/>
      <c r="AB6278" s="112"/>
      <c r="AC6278" s="178"/>
      <c r="AD6278" s="11"/>
      <c r="AE6278" s="106"/>
      <c r="AF6278" s="106"/>
      <c r="AG6278" s="106"/>
      <c r="AH6278" s="115"/>
      <c r="AI6278" s="116"/>
      <c r="AO6278" s="26"/>
      <c r="AP6278" s="26"/>
    </row>
    <row r="6279" spans="1:42" ht="15" customHeight="1" x14ac:dyDescent="0.25">
      <c r="A6279" s="105"/>
      <c r="B6279" s="106"/>
      <c r="C6279" s="2"/>
      <c r="D6279" s="2"/>
      <c r="E6279" s="106"/>
      <c r="F6279" s="107"/>
      <c r="G6279" s="108"/>
      <c r="H6279" s="109"/>
      <c r="I6279" s="109"/>
      <c r="J6279" s="110"/>
      <c r="K6279" s="117"/>
      <c r="L6279" s="178"/>
      <c r="M6279" s="178"/>
      <c r="N6279" s="106"/>
      <c r="O6279" s="111"/>
      <c r="P6279" s="111"/>
      <c r="Q6279" s="106"/>
      <c r="R6279" s="106"/>
      <c r="S6279" s="106"/>
      <c r="T6279" s="106"/>
      <c r="U6279" s="106"/>
      <c r="V6279" s="106"/>
      <c r="W6279" s="19"/>
      <c r="X6279" s="2"/>
      <c r="Y6279" s="4"/>
      <c r="Z6279" s="106"/>
      <c r="AA6279" s="114"/>
      <c r="AB6279" s="112"/>
      <c r="AC6279" s="178"/>
      <c r="AD6279" s="11"/>
      <c r="AE6279" s="106"/>
      <c r="AF6279" s="106"/>
      <c r="AG6279" s="106"/>
      <c r="AH6279" s="115"/>
      <c r="AI6279" s="116"/>
      <c r="AO6279" s="26"/>
      <c r="AP6279" s="26"/>
    </row>
    <row r="6280" spans="1:42" ht="15" customHeight="1" x14ac:dyDescent="0.25">
      <c r="A6280" s="105"/>
      <c r="B6280" s="106"/>
      <c r="C6280" s="2"/>
      <c r="D6280" s="2"/>
      <c r="E6280" s="106"/>
      <c r="F6280" s="107"/>
      <c r="G6280" s="108"/>
      <c r="H6280" s="109"/>
      <c r="I6280" s="109"/>
      <c r="J6280" s="110"/>
      <c r="K6280" s="117"/>
      <c r="L6280" s="178"/>
      <c r="M6280" s="178"/>
      <c r="N6280" s="106"/>
      <c r="O6280" s="111"/>
      <c r="P6280" s="111"/>
      <c r="Q6280" s="106"/>
      <c r="R6280" s="106"/>
      <c r="S6280" s="106"/>
      <c r="T6280" s="106"/>
      <c r="U6280" s="106"/>
      <c r="V6280" s="106"/>
      <c r="W6280" s="19"/>
      <c r="X6280" s="2"/>
      <c r="Y6280" s="4"/>
      <c r="Z6280" s="106"/>
      <c r="AA6280" s="114"/>
      <c r="AB6280" s="112"/>
      <c r="AC6280" s="178"/>
      <c r="AD6280" s="11"/>
      <c r="AE6280" s="106"/>
      <c r="AF6280" s="106"/>
      <c r="AG6280" s="106"/>
      <c r="AH6280" s="115"/>
      <c r="AI6280" s="116"/>
      <c r="AO6280" s="26"/>
      <c r="AP6280" s="26"/>
    </row>
    <row r="6281" spans="1:42" ht="15" customHeight="1" x14ac:dyDescent="0.25">
      <c r="A6281" s="105"/>
      <c r="B6281" s="106"/>
      <c r="C6281" s="2"/>
      <c r="D6281" s="2"/>
      <c r="E6281" s="106"/>
      <c r="F6281" s="107"/>
      <c r="G6281" s="108"/>
      <c r="H6281" s="109"/>
      <c r="I6281" s="109"/>
      <c r="J6281" s="110"/>
      <c r="K6281" s="117"/>
      <c r="L6281" s="178"/>
      <c r="M6281" s="178"/>
      <c r="N6281" s="106"/>
      <c r="O6281" s="111"/>
      <c r="P6281" s="111"/>
      <c r="Q6281" s="106"/>
      <c r="R6281" s="106"/>
      <c r="S6281" s="106"/>
      <c r="T6281" s="106"/>
      <c r="U6281" s="106"/>
      <c r="V6281" s="106"/>
      <c r="W6281" s="19"/>
      <c r="X6281" s="2"/>
      <c r="Y6281" s="4"/>
      <c r="Z6281" s="106"/>
      <c r="AA6281" s="114"/>
      <c r="AB6281" s="112"/>
      <c r="AC6281" s="178"/>
      <c r="AD6281" s="11"/>
      <c r="AE6281" s="106"/>
      <c r="AF6281" s="106"/>
      <c r="AG6281" s="106"/>
      <c r="AH6281" s="115"/>
      <c r="AI6281" s="116"/>
      <c r="AO6281" s="26"/>
      <c r="AP6281" s="26"/>
    </row>
    <row r="6282" spans="1:42" ht="15" customHeight="1" x14ac:dyDescent="0.25">
      <c r="A6282" s="105"/>
      <c r="B6282" s="106"/>
      <c r="C6282" s="2"/>
      <c r="D6282" s="2"/>
      <c r="E6282" s="106"/>
      <c r="F6282" s="107"/>
      <c r="G6282" s="108"/>
      <c r="H6282" s="109"/>
      <c r="I6282" s="109"/>
      <c r="J6282" s="110"/>
      <c r="K6282" s="117"/>
      <c r="L6282" s="178"/>
      <c r="M6282" s="178"/>
      <c r="N6282" s="106"/>
      <c r="O6282" s="111"/>
      <c r="P6282" s="111"/>
      <c r="Q6282" s="106"/>
      <c r="R6282" s="106"/>
      <c r="S6282" s="106"/>
      <c r="T6282" s="106"/>
      <c r="U6282" s="106"/>
      <c r="V6282" s="106"/>
      <c r="W6282" s="19"/>
      <c r="X6282" s="2"/>
      <c r="Y6282" s="4"/>
      <c r="Z6282" s="106"/>
      <c r="AA6282" s="114"/>
      <c r="AB6282" s="112"/>
      <c r="AC6282" s="178"/>
      <c r="AD6282" s="11"/>
      <c r="AE6282" s="106"/>
      <c r="AF6282" s="106"/>
      <c r="AG6282" s="106"/>
      <c r="AH6282" s="115"/>
      <c r="AI6282" s="116"/>
      <c r="AO6282" s="26"/>
      <c r="AP6282" s="26"/>
    </row>
    <row r="6283" spans="1:42" ht="15" customHeight="1" x14ac:dyDescent="0.25">
      <c r="A6283" s="105"/>
      <c r="B6283" s="106"/>
      <c r="C6283" s="2"/>
      <c r="D6283" s="2"/>
      <c r="E6283" s="106"/>
      <c r="F6283" s="107"/>
      <c r="G6283" s="108"/>
      <c r="H6283" s="109"/>
      <c r="I6283" s="109"/>
      <c r="J6283" s="110"/>
      <c r="K6283" s="117"/>
      <c r="L6283" s="178"/>
      <c r="M6283" s="178"/>
      <c r="N6283" s="106"/>
      <c r="O6283" s="111"/>
      <c r="P6283" s="111"/>
      <c r="Q6283" s="106"/>
      <c r="R6283" s="106"/>
      <c r="S6283" s="106"/>
      <c r="T6283" s="106"/>
      <c r="U6283" s="106"/>
      <c r="V6283" s="106"/>
      <c r="W6283" s="19"/>
      <c r="X6283" s="2"/>
      <c r="Y6283" s="4"/>
      <c r="Z6283" s="106"/>
      <c r="AA6283" s="114"/>
      <c r="AB6283" s="112"/>
      <c r="AC6283" s="178"/>
      <c r="AD6283" s="11"/>
      <c r="AE6283" s="106"/>
      <c r="AF6283" s="106"/>
      <c r="AG6283" s="106"/>
      <c r="AH6283" s="115"/>
      <c r="AI6283" s="116"/>
      <c r="AO6283" s="26"/>
      <c r="AP6283" s="26"/>
    </row>
    <row r="6284" spans="1:42" ht="15" customHeight="1" x14ac:dyDescent="0.25">
      <c r="A6284" s="105"/>
      <c r="B6284" s="106"/>
      <c r="C6284" s="2"/>
      <c r="D6284" s="2"/>
      <c r="E6284" s="106"/>
      <c r="F6284" s="107"/>
      <c r="G6284" s="108"/>
      <c r="H6284" s="109"/>
      <c r="I6284" s="109"/>
      <c r="J6284" s="110"/>
      <c r="K6284" s="117"/>
      <c r="L6284" s="178"/>
      <c r="M6284" s="178"/>
      <c r="N6284" s="106"/>
      <c r="O6284" s="111"/>
      <c r="P6284" s="111"/>
      <c r="Q6284" s="106"/>
      <c r="R6284" s="106"/>
      <c r="S6284" s="106"/>
      <c r="T6284" s="106"/>
      <c r="U6284" s="106"/>
      <c r="V6284" s="106"/>
      <c r="W6284" s="19"/>
      <c r="X6284" s="2"/>
      <c r="Y6284" s="4"/>
      <c r="Z6284" s="106"/>
      <c r="AA6284" s="114"/>
      <c r="AB6284" s="112"/>
      <c r="AC6284" s="178"/>
      <c r="AD6284" s="11"/>
      <c r="AE6284" s="106"/>
      <c r="AF6284" s="106"/>
      <c r="AG6284" s="106"/>
      <c r="AH6284" s="115"/>
      <c r="AI6284" s="116"/>
      <c r="AO6284" s="26"/>
      <c r="AP6284" s="26"/>
    </row>
    <row r="6285" spans="1:42" ht="15" customHeight="1" x14ac:dyDescent="0.25">
      <c r="A6285" s="105"/>
      <c r="B6285" s="106"/>
      <c r="C6285" s="2"/>
      <c r="D6285" s="2"/>
      <c r="E6285" s="106"/>
      <c r="F6285" s="107"/>
      <c r="G6285" s="108"/>
      <c r="H6285" s="109"/>
      <c r="I6285" s="109"/>
      <c r="J6285" s="110"/>
      <c r="K6285" s="117"/>
      <c r="L6285" s="178"/>
      <c r="M6285" s="178"/>
      <c r="N6285" s="106"/>
      <c r="O6285" s="111"/>
      <c r="P6285" s="111"/>
      <c r="Q6285" s="106"/>
      <c r="R6285" s="106"/>
      <c r="S6285" s="106"/>
      <c r="T6285" s="106"/>
      <c r="U6285" s="106"/>
      <c r="V6285" s="106"/>
      <c r="W6285" s="19"/>
      <c r="X6285" s="2"/>
      <c r="Y6285" s="4"/>
      <c r="Z6285" s="106"/>
      <c r="AA6285" s="114"/>
      <c r="AB6285" s="112"/>
      <c r="AC6285" s="178"/>
      <c r="AD6285" s="11"/>
      <c r="AE6285" s="106"/>
      <c r="AF6285" s="106"/>
      <c r="AG6285" s="106"/>
      <c r="AH6285" s="115"/>
      <c r="AI6285" s="116"/>
      <c r="AO6285" s="26"/>
      <c r="AP6285" s="26"/>
    </row>
    <row r="6286" spans="1:42" ht="15" customHeight="1" x14ac:dyDescent="0.25">
      <c r="A6286" s="105"/>
      <c r="B6286" s="106"/>
      <c r="C6286" s="2"/>
      <c r="D6286" s="2"/>
      <c r="E6286" s="106"/>
      <c r="F6286" s="107"/>
      <c r="G6286" s="108"/>
      <c r="H6286" s="109"/>
      <c r="I6286" s="109"/>
      <c r="J6286" s="110"/>
      <c r="K6286" s="117"/>
      <c r="L6286" s="178"/>
      <c r="M6286" s="178"/>
      <c r="N6286" s="106"/>
      <c r="O6286" s="111"/>
      <c r="P6286" s="111"/>
      <c r="Q6286" s="106"/>
      <c r="R6286" s="106"/>
      <c r="S6286" s="106"/>
      <c r="T6286" s="106"/>
      <c r="U6286" s="106"/>
      <c r="V6286" s="106"/>
      <c r="W6286" s="19"/>
      <c r="X6286" s="2"/>
      <c r="Y6286" s="4"/>
      <c r="Z6286" s="106"/>
      <c r="AA6286" s="114"/>
      <c r="AB6286" s="112"/>
      <c r="AC6286" s="178"/>
      <c r="AD6286" s="11"/>
      <c r="AE6286" s="106"/>
      <c r="AF6286" s="106"/>
      <c r="AG6286" s="106"/>
      <c r="AH6286" s="115"/>
      <c r="AI6286" s="116"/>
      <c r="AO6286" s="26"/>
      <c r="AP6286" s="26"/>
    </row>
    <row r="6287" spans="1:42" ht="15" customHeight="1" x14ac:dyDescent="0.25">
      <c r="A6287" s="105"/>
      <c r="B6287" s="106"/>
      <c r="C6287" s="2"/>
      <c r="D6287" s="2"/>
      <c r="E6287" s="106"/>
      <c r="F6287" s="107"/>
      <c r="G6287" s="108"/>
      <c r="H6287" s="109"/>
      <c r="I6287" s="109"/>
      <c r="J6287" s="110"/>
      <c r="K6287" s="117"/>
      <c r="L6287" s="178"/>
      <c r="M6287" s="178"/>
      <c r="N6287" s="106"/>
      <c r="O6287" s="111"/>
      <c r="P6287" s="111"/>
      <c r="Q6287" s="106"/>
      <c r="R6287" s="106"/>
      <c r="S6287" s="106"/>
      <c r="T6287" s="106"/>
      <c r="U6287" s="106"/>
      <c r="V6287" s="106"/>
      <c r="W6287" s="19"/>
      <c r="X6287" s="2"/>
      <c r="Y6287" s="4"/>
      <c r="Z6287" s="106"/>
      <c r="AA6287" s="114"/>
      <c r="AB6287" s="112"/>
      <c r="AC6287" s="178"/>
      <c r="AD6287" s="11"/>
      <c r="AE6287" s="106"/>
      <c r="AF6287" s="106"/>
      <c r="AG6287" s="106"/>
      <c r="AH6287" s="115"/>
      <c r="AI6287" s="116"/>
      <c r="AO6287" s="26"/>
      <c r="AP6287" s="26"/>
    </row>
    <row r="6288" spans="1:42" ht="15" customHeight="1" x14ac:dyDescent="0.25">
      <c r="A6288" s="105"/>
      <c r="B6288" s="106"/>
      <c r="C6288" s="2"/>
      <c r="D6288" s="2"/>
      <c r="E6288" s="106"/>
      <c r="F6288" s="107"/>
      <c r="G6288" s="108"/>
      <c r="H6288" s="109"/>
      <c r="I6288" s="109"/>
      <c r="J6288" s="110"/>
      <c r="K6288" s="117"/>
      <c r="L6288" s="178"/>
      <c r="M6288" s="178"/>
      <c r="N6288" s="106"/>
      <c r="O6288" s="111"/>
      <c r="P6288" s="111"/>
      <c r="Q6288" s="106"/>
      <c r="R6288" s="106"/>
      <c r="S6288" s="106"/>
      <c r="T6288" s="106"/>
      <c r="U6288" s="106"/>
      <c r="V6288" s="106"/>
      <c r="W6288" s="19"/>
      <c r="X6288" s="2"/>
      <c r="Y6288" s="4"/>
      <c r="Z6288" s="106"/>
      <c r="AA6288" s="114"/>
      <c r="AB6288" s="112"/>
      <c r="AC6288" s="178"/>
      <c r="AD6288" s="11"/>
      <c r="AE6288" s="106"/>
      <c r="AF6288" s="106"/>
      <c r="AG6288" s="106"/>
      <c r="AH6288" s="115"/>
      <c r="AI6288" s="116"/>
      <c r="AO6288" s="26"/>
      <c r="AP6288" s="26"/>
    </row>
    <row r="6289" spans="1:42" ht="15" customHeight="1" x14ac:dyDescent="0.25">
      <c r="A6289" s="105"/>
      <c r="B6289" s="106"/>
      <c r="C6289" s="2"/>
      <c r="D6289" s="2"/>
      <c r="E6289" s="106"/>
      <c r="F6289" s="107"/>
      <c r="G6289" s="108"/>
      <c r="H6289" s="109"/>
      <c r="I6289" s="109"/>
      <c r="J6289" s="110"/>
      <c r="K6289" s="117"/>
      <c r="L6289" s="178"/>
      <c r="M6289" s="178"/>
      <c r="N6289" s="106"/>
      <c r="O6289" s="111"/>
      <c r="P6289" s="111"/>
      <c r="Q6289" s="106"/>
      <c r="R6289" s="106"/>
      <c r="S6289" s="106"/>
      <c r="T6289" s="106"/>
      <c r="U6289" s="106"/>
      <c r="V6289" s="106"/>
      <c r="W6289" s="19"/>
      <c r="X6289" s="2"/>
      <c r="Y6289" s="4"/>
      <c r="Z6289" s="106"/>
      <c r="AA6289" s="114"/>
      <c r="AB6289" s="112"/>
      <c r="AC6289" s="178"/>
      <c r="AD6289" s="11"/>
      <c r="AE6289" s="106"/>
      <c r="AF6289" s="106"/>
      <c r="AG6289" s="106"/>
      <c r="AH6289" s="115"/>
      <c r="AI6289" s="116"/>
      <c r="AO6289" s="26"/>
      <c r="AP6289" s="26"/>
    </row>
    <row r="6290" spans="1:42" ht="15" customHeight="1" x14ac:dyDescent="0.25">
      <c r="A6290" s="105"/>
      <c r="B6290" s="106"/>
      <c r="C6290" s="2"/>
      <c r="D6290" s="2"/>
      <c r="E6290" s="106"/>
      <c r="F6290" s="107"/>
      <c r="G6290" s="108"/>
      <c r="H6290" s="109"/>
      <c r="I6290" s="109"/>
      <c r="J6290" s="110"/>
      <c r="K6290" s="117"/>
      <c r="L6290" s="178"/>
      <c r="M6290" s="178"/>
      <c r="N6290" s="106"/>
      <c r="O6290" s="111"/>
      <c r="P6290" s="111"/>
      <c r="Q6290" s="106"/>
      <c r="R6290" s="106"/>
      <c r="S6290" s="106"/>
      <c r="T6290" s="106"/>
      <c r="U6290" s="106"/>
      <c r="V6290" s="106"/>
      <c r="W6290" s="19"/>
      <c r="X6290" s="2"/>
      <c r="Y6290" s="4"/>
      <c r="Z6290" s="106"/>
      <c r="AA6290" s="114"/>
      <c r="AB6290" s="112"/>
      <c r="AC6290" s="178"/>
      <c r="AD6290" s="11"/>
      <c r="AE6290" s="106"/>
      <c r="AF6290" s="106"/>
      <c r="AG6290" s="106"/>
      <c r="AH6290" s="115"/>
      <c r="AI6290" s="116"/>
      <c r="AO6290" s="26"/>
      <c r="AP6290" s="26"/>
    </row>
    <row r="6291" spans="1:42" ht="15" customHeight="1" x14ac:dyDescent="0.25">
      <c r="A6291" s="105"/>
      <c r="B6291" s="106"/>
      <c r="C6291" s="2"/>
      <c r="D6291" s="2"/>
      <c r="E6291" s="106"/>
      <c r="F6291" s="107"/>
      <c r="G6291" s="108"/>
      <c r="H6291" s="109"/>
      <c r="I6291" s="109"/>
      <c r="J6291" s="110"/>
      <c r="K6291" s="117"/>
      <c r="L6291" s="178"/>
      <c r="M6291" s="178"/>
      <c r="N6291" s="106"/>
      <c r="O6291" s="111"/>
      <c r="P6291" s="111"/>
      <c r="Q6291" s="106"/>
      <c r="R6291" s="106"/>
      <c r="S6291" s="106"/>
      <c r="T6291" s="106"/>
      <c r="U6291" s="106"/>
      <c r="V6291" s="106"/>
      <c r="W6291" s="19"/>
      <c r="X6291" s="2"/>
      <c r="Y6291" s="4"/>
      <c r="Z6291" s="106"/>
      <c r="AA6291" s="114"/>
      <c r="AB6291" s="112"/>
      <c r="AC6291" s="178"/>
      <c r="AD6291" s="11"/>
      <c r="AE6291" s="106"/>
      <c r="AF6291" s="106"/>
      <c r="AG6291" s="106"/>
      <c r="AH6291" s="115"/>
      <c r="AI6291" s="116"/>
      <c r="AO6291" s="26"/>
      <c r="AP6291" s="26"/>
    </row>
    <row r="6292" spans="1:42" ht="15" customHeight="1" x14ac:dyDescent="0.25">
      <c r="A6292" s="105"/>
      <c r="B6292" s="106"/>
      <c r="C6292" s="2"/>
      <c r="D6292" s="2"/>
      <c r="E6292" s="106"/>
      <c r="F6292" s="107"/>
      <c r="G6292" s="108"/>
      <c r="H6292" s="109"/>
      <c r="I6292" s="109"/>
      <c r="J6292" s="110"/>
      <c r="K6292" s="117"/>
      <c r="L6292" s="178"/>
      <c r="M6292" s="178"/>
      <c r="N6292" s="106"/>
      <c r="O6292" s="111"/>
      <c r="P6292" s="111"/>
      <c r="Q6292" s="106"/>
      <c r="R6292" s="106"/>
      <c r="S6292" s="106"/>
      <c r="T6292" s="106"/>
      <c r="U6292" s="106"/>
      <c r="V6292" s="106"/>
      <c r="W6292" s="19"/>
      <c r="X6292" s="2"/>
      <c r="Y6292" s="4"/>
      <c r="Z6292" s="106"/>
      <c r="AA6292" s="114"/>
      <c r="AB6292" s="112"/>
      <c r="AC6292" s="178"/>
      <c r="AD6292" s="11"/>
      <c r="AE6292" s="106"/>
      <c r="AF6292" s="106"/>
      <c r="AG6292" s="106"/>
      <c r="AH6292" s="115"/>
      <c r="AI6292" s="116"/>
      <c r="AO6292" s="26"/>
      <c r="AP6292" s="26"/>
    </row>
    <row r="6293" spans="1:42" ht="15" customHeight="1" x14ac:dyDescent="0.25">
      <c r="A6293" s="105"/>
      <c r="B6293" s="106"/>
      <c r="C6293" s="2"/>
      <c r="D6293" s="2"/>
      <c r="E6293" s="106"/>
      <c r="F6293" s="107"/>
      <c r="G6293" s="108"/>
      <c r="H6293" s="109"/>
      <c r="I6293" s="109"/>
      <c r="J6293" s="110"/>
      <c r="K6293" s="117"/>
      <c r="L6293" s="178"/>
      <c r="M6293" s="178"/>
      <c r="N6293" s="106"/>
      <c r="O6293" s="111"/>
      <c r="P6293" s="111"/>
      <c r="Q6293" s="106"/>
      <c r="R6293" s="106"/>
      <c r="S6293" s="106"/>
      <c r="T6293" s="106"/>
      <c r="U6293" s="106"/>
      <c r="V6293" s="106"/>
      <c r="W6293" s="19"/>
      <c r="X6293" s="2"/>
      <c r="Y6293" s="4"/>
      <c r="Z6293" s="106"/>
      <c r="AA6293" s="114"/>
      <c r="AB6293" s="112"/>
      <c r="AC6293" s="178"/>
      <c r="AD6293" s="11"/>
      <c r="AE6293" s="106"/>
      <c r="AF6293" s="106"/>
      <c r="AG6293" s="106"/>
      <c r="AH6293" s="115"/>
      <c r="AI6293" s="116"/>
      <c r="AO6293" s="26"/>
      <c r="AP6293" s="26"/>
    </row>
    <row r="6294" spans="1:42" ht="15" customHeight="1" x14ac:dyDescent="0.25">
      <c r="A6294" s="105"/>
      <c r="B6294" s="106"/>
      <c r="C6294" s="2"/>
      <c r="D6294" s="2"/>
      <c r="E6294" s="106"/>
      <c r="F6294" s="107"/>
      <c r="G6294" s="108"/>
      <c r="H6294" s="109"/>
      <c r="I6294" s="109"/>
      <c r="J6294" s="110"/>
      <c r="K6294" s="117"/>
      <c r="L6294" s="178"/>
      <c r="M6294" s="178"/>
      <c r="N6294" s="106"/>
      <c r="O6294" s="111"/>
      <c r="P6294" s="111"/>
      <c r="Q6294" s="106"/>
      <c r="R6294" s="106"/>
      <c r="S6294" s="106"/>
      <c r="T6294" s="106"/>
      <c r="U6294" s="106"/>
      <c r="V6294" s="106"/>
      <c r="W6294" s="19"/>
      <c r="X6294" s="2"/>
      <c r="Y6294" s="4"/>
      <c r="Z6294" s="106"/>
      <c r="AA6294" s="114"/>
      <c r="AB6294" s="112"/>
      <c r="AC6294" s="178"/>
      <c r="AD6294" s="11"/>
      <c r="AE6294" s="106"/>
      <c r="AF6294" s="106"/>
      <c r="AG6294" s="106"/>
      <c r="AH6294" s="115"/>
      <c r="AI6294" s="116"/>
      <c r="AO6294" s="26"/>
      <c r="AP6294" s="26"/>
    </row>
    <row r="6295" spans="1:42" ht="15" customHeight="1" x14ac:dyDescent="0.25">
      <c r="A6295" s="105"/>
      <c r="B6295" s="106"/>
      <c r="C6295" s="2"/>
      <c r="D6295" s="2"/>
      <c r="E6295" s="106"/>
      <c r="F6295" s="107"/>
      <c r="G6295" s="108"/>
      <c r="H6295" s="109"/>
      <c r="I6295" s="109"/>
      <c r="J6295" s="110"/>
      <c r="K6295" s="117"/>
      <c r="L6295" s="178"/>
      <c r="M6295" s="178"/>
      <c r="N6295" s="106"/>
      <c r="O6295" s="111"/>
      <c r="P6295" s="111"/>
      <c r="Q6295" s="106"/>
      <c r="R6295" s="106"/>
      <c r="S6295" s="106"/>
      <c r="T6295" s="106"/>
      <c r="U6295" s="106"/>
      <c r="V6295" s="106"/>
      <c r="W6295" s="19"/>
      <c r="X6295" s="2"/>
      <c r="Y6295" s="4"/>
      <c r="Z6295" s="106"/>
      <c r="AA6295" s="114"/>
      <c r="AB6295" s="112"/>
      <c r="AC6295" s="178"/>
      <c r="AD6295" s="11"/>
      <c r="AE6295" s="106"/>
      <c r="AF6295" s="106"/>
      <c r="AG6295" s="106"/>
      <c r="AH6295" s="115"/>
      <c r="AI6295" s="116"/>
      <c r="AO6295" s="26"/>
      <c r="AP6295" s="26"/>
    </row>
    <row r="6296" spans="1:42" ht="15" customHeight="1" x14ac:dyDescent="0.25">
      <c r="A6296" s="105"/>
      <c r="B6296" s="106"/>
      <c r="C6296" s="2"/>
      <c r="D6296" s="2"/>
      <c r="E6296" s="106"/>
      <c r="F6296" s="107"/>
      <c r="G6296" s="108"/>
      <c r="H6296" s="109"/>
      <c r="I6296" s="109"/>
      <c r="J6296" s="110"/>
      <c r="K6296" s="117"/>
      <c r="L6296" s="178"/>
      <c r="M6296" s="178"/>
      <c r="N6296" s="106"/>
      <c r="O6296" s="111"/>
      <c r="P6296" s="111"/>
      <c r="Q6296" s="106"/>
      <c r="R6296" s="106"/>
      <c r="S6296" s="106"/>
      <c r="T6296" s="106"/>
      <c r="U6296" s="106"/>
      <c r="V6296" s="106"/>
      <c r="W6296" s="19"/>
      <c r="X6296" s="2"/>
      <c r="Y6296" s="4"/>
      <c r="Z6296" s="106"/>
      <c r="AA6296" s="114"/>
      <c r="AB6296" s="112"/>
      <c r="AC6296" s="178"/>
      <c r="AD6296" s="11"/>
      <c r="AE6296" s="106"/>
      <c r="AF6296" s="106"/>
      <c r="AG6296" s="106"/>
      <c r="AH6296" s="115"/>
      <c r="AI6296" s="116"/>
      <c r="AO6296" s="26"/>
      <c r="AP6296" s="26"/>
    </row>
    <row r="6297" spans="1:42" ht="15" customHeight="1" x14ac:dyDescent="0.25">
      <c r="A6297" s="105"/>
      <c r="B6297" s="106"/>
      <c r="C6297" s="2"/>
      <c r="D6297" s="2"/>
      <c r="E6297" s="106"/>
      <c r="F6297" s="107"/>
      <c r="G6297" s="108"/>
      <c r="H6297" s="109"/>
      <c r="I6297" s="109"/>
      <c r="J6297" s="110"/>
      <c r="K6297" s="117"/>
      <c r="L6297" s="178"/>
      <c r="M6297" s="178"/>
      <c r="N6297" s="106"/>
      <c r="O6297" s="111"/>
      <c r="P6297" s="111"/>
      <c r="Q6297" s="106"/>
      <c r="R6297" s="106"/>
      <c r="S6297" s="106"/>
      <c r="T6297" s="106"/>
      <c r="U6297" s="106"/>
      <c r="V6297" s="106"/>
      <c r="W6297" s="19"/>
      <c r="X6297" s="2"/>
      <c r="Y6297" s="4"/>
      <c r="Z6297" s="106"/>
      <c r="AA6297" s="114"/>
      <c r="AB6297" s="112"/>
      <c r="AC6297" s="178"/>
      <c r="AD6297" s="11"/>
      <c r="AE6297" s="106"/>
      <c r="AF6297" s="106"/>
      <c r="AG6297" s="106"/>
      <c r="AH6297" s="115"/>
      <c r="AI6297" s="116"/>
      <c r="AO6297" s="26"/>
      <c r="AP6297" s="26"/>
    </row>
    <row r="6298" spans="1:42" ht="15" customHeight="1" x14ac:dyDescent="0.25">
      <c r="A6298" s="105"/>
      <c r="B6298" s="106"/>
      <c r="C6298" s="2"/>
      <c r="D6298" s="2"/>
      <c r="E6298" s="106"/>
      <c r="F6298" s="107"/>
      <c r="G6298" s="108"/>
      <c r="H6298" s="109"/>
      <c r="I6298" s="109"/>
      <c r="J6298" s="110"/>
      <c r="K6298" s="117"/>
      <c r="L6298" s="178"/>
      <c r="M6298" s="178"/>
      <c r="N6298" s="106"/>
      <c r="O6298" s="111"/>
      <c r="P6298" s="111"/>
      <c r="Q6298" s="106"/>
      <c r="R6298" s="106"/>
      <c r="S6298" s="106"/>
      <c r="T6298" s="106"/>
      <c r="U6298" s="106"/>
      <c r="V6298" s="106"/>
      <c r="W6298" s="19"/>
      <c r="X6298" s="2"/>
      <c r="Y6298" s="4"/>
      <c r="Z6298" s="106"/>
      <c r="AA6298" s="114"/>
      <c r="AB6298" s="112"/>
      <c r="AC6298" s="178"/>
      <c r="AD6298" s="11"/>
      <c r="AE6298" s="106"/>
      <c r="AF6298" s="106"/>
      <c r="AG6298" s="106"/>
      <c r="AH6298" s="115"/>
      <c r="AI6298" s="116"/>
      <c r="AO6298" s="26"/>
      <c r="AP6298" s="26"/>
    </row>
    <row r="6299" spans="1:42" ht="15" customHeight="1" x14ac:dyDescent="0.25">
      <c r="A6299" s="105"/>
      <c r="B6299" s="106"/>
      <c r="C6299" s="2"/>
      <c r="D6299" s="2"/>
      <c r="E6299" s="106"/>
      <c r="F6299" s="107"/>
      <c r="G6299" s="108"/>
      <c r="H6299" s="109"/>
      <c r="I6299" s="109"/>
      <c r="J6299" s="110"/>
      <c r="K6299" s="117"/>
      <c r="L6299" s="178"/>
      <c r="M6299" s="178"/>
      <c r="N6299" s="106"/>
      <c r="O6299" s="111"/>
      <c r="P6299" s="111"/>
      <c r="Q6299" s="106"/>
      <c r="R6299" s="106"/>
      <c r="S6299" s="106"/>
      <c r="T6299" s="106"/>
      <c r="U6299" s="106"/>
      <c r="V6299" s="106"/>
      <c r="W6299" s="19"/>
      <c r="X6299" s="2"/>
      <c r="Y6299" s="4"/>
      <c r="Z6299" s="106"/>
      <c r="AA6299" s="114"/>
      <c r="AB6299" s="112"/>
      <c r="AC6299" s="178"/>
      <c r="AD6299" s="11"/>
      <c r="AE6299" s="106"/>
      <c r="AF6299" s="106"/>
      <c r="AG6299" s="106"/>
      <c r="AH6299" s="115"/>
      <c r="AI6299" s="116"/>
      <c r="AO6299" s="26"/>
      <c r="AP6299" s="26"/>
    </row>
    <row r="6300" spans="1:42" ht="15" customHeight="1" x14ac:dyDescent="0.25">
      <c r="A6300" s="105"/>
      <c r="B6300" s="106"/>
      <c r="C6300" s="2"/>
      <c r="D6300" s="2"/>
      <c r="E6300" s="106"/>
      <c r="F6300" s="107"/>
      <c r="G6300" s="108"/>
      <c r="H6300" s="109"/>
      <c r="I6300" s="109"/>
      <c r="J6300" s="110"/>
      <c r="K6300" s="117"/>
      <c r="L6300" s="178"/>
      <c r="M6300" s="178"/>
      <c r="N6300" s="106"/>
      <c r="O6300" s="111"/>
      <c r="P6300" s="111"/>
      <c r="Q6300" s="106"/>
      <c r="R6300" s="106"/>
      <c r="S6300" s="106"/>
      <c r="T6300" s="106"/>
      <c r="U6300" s="106"/>
      <c r="V6300" s="106"/>
      <c r="W6300" s="19"/>
      <c r="X6300" s="2"/>
      <c r="Y6300" s="4"/>
      <c r="Z6300" s="106"/>
      <c r="AA6300" s="114"/>
      <c r="AB6300" s="112"/>
      <c r="AC6300" s="178"/>
      <c r="AD6300" s="11"/>
      <c r="AE6300" s="106"/>
      <c r="AF6300" s="106"/>
      <c r="AG6300" s="106"/>
      <c r="AH6300" s="115"/>
      <c r="AI6300" s="116"/>
      <c r="AO6300" s="26"/>
      <c r="AP6300" s="26"/>
    </row>
    <row r="6301" spans="1:42" ht="15" customHeight="1" x14ac:dyDescent="0.25">
      <c r="A6301" s="105"/>
      <c r="B6301" s="106"/>
      <c r="C6301" s="2"/>
      <c r="D6301" s="2"/>
      <c r="E6301" s="106"/>
      <c r="F6301" s="107"/>
      <c r="G6301" s="108"/>
      <c r="H6301" s="109"/>
      <c r="I6301" s="109"/>
      <c r="J6301" s="110"/>
      <c r="K6301" s="117"/>
      <c r="L6301" s="178"/>
      <c r="M6301" s="178"/>
      <c r="N6301" s="106"/>
      <c r="O6301" s="111"/>
      <c r="P6301" s="111"/>
      <c r="Q6301" s="106"/>
      <c r="R6301" s="106"/>
      <c r="S6301" s="106"/>
      <c r="T6301" s="106"/>
      <c r="U6301" s="106"/>
      <c r="V6301" s="106"/>
      <c r="W6301" s="19"/>
      <c r="X6301" s="2"/>
      <c r="Y6301" s="4"/>
      <c r="Z6301" s="106"/>
      <c r="AA6301" s="114"/>
      <c r="AB6301" s="112"/>
      <c r="AC6301" s="178"/>
      <c r="AD6301" s="11"/>
      <c r="AE6301" s="106"/>
      <c r="AF6301" s="106"/>
      <c r="AG6301" s="106"/>
      <c r="AH6301" s="115"/>
      <c r="AI6301" s="116"/>
      <c r="AO6301" s="26"/>
      <c r="AP6301" s="26"/>
    </row>
    <row r="6302" spans="1:42" ht="15" customHeight="1" x14ac:dyDescent="0.25">
      <c r="A6302" s="105"/>
      <c r="B6302" s="106"/>
      <c r="C6302" s="2"/>
      <c r="D6302" s="2"/>
      <c r="E6302" s="106"/>
      <c r="F6302" s="107"/>
      <c r="G6302" s="108"/>
      <c r="H6302" s="109"/>
      <c r="I6302" s="109"/>
      <c r="J6302" s="110"/>
      <c r="K6302" s="117"/>
      <c r="L6302" s="178"/>
      <c r="M6302" s="178"/>
      <c r="N6302" s="106"/>
      <c r="O6302" s="111"/>
      <c r="P6302" s="111"/>
      <c r="Q6302" s="106"/>
      <c r="R6302" s="106"/>
      <c r="S6302" s="106"/>
      <c r="T6302" s="106"/>
      <c r="U6302" s="106"/>
      <c r="V6302" s="106"/>
      <c r="W6302" s="19"/>
      <c r="X6302" s="2"/>
      <c r="Y6302" s="4"/>
      <c r="Z6302" s="106"/>
      <c r="AA6302" s="114"/>
      <c r="AB6302" s="112"/>
      <c r="AC6302" s="178"/>
      <c r="AD6302" s="11"/>
      <c r="AE6302" s="106"/>
      <c r="AF6302" s="106"/>
      <c r="AG6302" s="106"/>
      <c r="AH6302" s="115"/>
      <c r="AI6302" s="116"/>
      <c r="AO6302" s="26"/>
      <c r="AP6302" s="26"/>
    </row>
    <row r="6303" spans="1:42" ht="15" customHeight="1" x14ac:dyDescent="0.25">
      <c r="A6303" s="105"/>
      <c r="B6303" s="106"/>
      <c r="C6303" s="2"/>
      <c r="D6303" s="2"/>
      <c r="E6303" s="106"/>
      <c r="F6303" s="107"/>
      <c r="G6303" s="108"/>
      <c r="H6303" s="109"/>
      <c r="I6303" s="109"/>
      <c r="J6303" s="110"/>
      <c r="K6303" s="117"/>
      <c r="L6303" s="178"/>
      <c r="M6303" s="178"/>
      <c r="N6303" s="106"/>
      <c r="O6303" s="111"/>
      <c r="P6303" s="111"/>
      <c r="Q6303" s="106"/>
      <c r="R6303" s="106"/>
      <c r="S6303" s="106"/>
      <c r="T6303" s="106"/>
      <c r="U6303" s="106"/>
      <c r="V6303" s="106"/>
      <c r="W6303" s="19"/>
      <c r="X6303" s="2"/>
      <c r="Y6303" s="4"/>
      <c r="Z6303" s="106"/>
      <c r="AA6303" s="114"/>
      <c r="AB6303" s="112"/>
      <c r="AC6303" s="178"/>
      <c r="AD6303" s="11"/>
      <c r="AE6303" s="106"/>
      <c r="AF6303" s="106"/>
      <c r="AG6303" s="106"/>
      <c r="AH6303" s="115"/>
      <c r="AI6303" s="116"/>
      <c r="AO6303" s="26"/>
      <c r="AP6303" s="26"/>
    </row>
    <row r="6304" spans="1:42" ht="15" customHeight="1" x14ac:dyDescent="0.25">
      <c r="A6304" s="105"/>
      <c r="B6304" s="106"/>
      <c r="C6304" s="2"/>
      <c r="D6304" s="2"/>
      <c r="E6304" s="106"/>
      <c r="F6304" s="107"/>
      <c r="G6304" s="108"/>
      <c r="H6304" s="109"/>
      <c r="I6304" s="109"/>
      <c r="J6304" s="110"/>
      <c r="K6304" s="117"/>
      <c r="L6304" s="178"/>
      <c r="M6304" s="178"/>
      <c r="N6304" s="106"/>
      <c r="O6304" s="111"/>
      <c r="P6304" s="111"/>
      <c r="Q6304" s="106"/>
      <c r="R6304" s="106"/>
      <c r="S6304" s="106"/>
      <c r="T6304" s="106"/>
      <c r="U6304" s="106"/>
      <c r="V6304" s="106"/>
      <c r="W6304" s="19"/>
      <c r="X6304" s="2"/>
      <c r="Y6304" s="4"/>
      <c r="Z6304" s="106"/>
      <c r="AA6304" s="114"/>
      <c r="AB6304" s="112"/>
      <c r="AC6304" s="178"/>
      <c r="AD6304" s="11"/>
      <c r="AE6304" s="106"/>
      <c r="AF6304" s="106"/>
      <c r="AG6304" s="106"/>
      <c r="AH6304" s="115"/>
      <c r="AI6304" s="116"/>
      <c r="AO6304" s="26"/>
      <c r="AP6304" s="26"/>
    </row>
    <row r="6305" spans="1:42" ht="15" customHeight="1" x14ac:dyDescent="0.25">
      <c r="A6305" s="105"/>
      <c r="B6305" s="106"/>
      <c r="C6305" s="2"/>
      <c r="D6305" s="2"/>
      <c r="E6305" s="106"/>
      <c r="F6305" s="107"/>
      <c r="G6305" s="108"/>
      <c r="H6305" s="109"/>
      <c r="I6305" s="109"/>
      <c r="J6305" s="110"/>
      <c r="K6305" s="117"/>
      <c r="L6305" s="178"/>
      <c r="M6305" s="178"/>
      <c r="N6305" s="106"/>
      <c r="O6305" s="111"/>
      <c r="P6305" s="111"/>
      <c r="Q6305" s="106"/>
      <c r="R6305" s="106"/>
      <c r="S6305" s="106"/>
      <c r="T6305" s="106"/>
      <c r="U6305" s="106"/>
      <c r="V6305" s="106"/>
      <c r="W6305" s="19"/>
      <c r="X6305" s="2"/>
      <c r="Y6305" s="4"/>
      <c r="Z6305" s="106"/>
      <c r="AA6305" s="114"/>
      <c r="AB6305" s="112"/>
      <c r="AC6305" s="178"/>
      <c r="AD6305" s="11"/>
      <c r="AE6305" s="106"/>
      <c r="AF6305" s="106"/>
      <c r="AG6305" s="106"/>
      <c r="AH6305" s="115"/>
      <c r="AI6305" s="116"/>
      <c r="AO6305" s="26"/>
      <c r="AP6305" s="26"/>
    </row>
    <row r="6306" spans="1:42" ht="15" customHeight="1" x14ac:dyDescent="0.25">
      <c r="A6306" s="105"/>
      <c r="B6306" s="106"/>
      <c r="C6306" s="2"/>
      <c r="D6306" s="2"/>
      <c r="E6306" s="106"/>
      <c r="F6306" s="107"/>
      <c r="G6306" s="108"/>
      <c r="H6306" s="109"/>
      <c r="I6306" s="109"/>
      <c r="J6306" s="110"/>
      <c r="K6306" s="117"/>
      <c r="L6306" s="178"/>
      <c r="M6306" s="178"/>
      <c r="N6306" s="106"/>
      <c r="O6306" s="111"/>
      <c r="P6306" s="111"/>
      <c r="Q6306" s="106"/>
      <c r="R6306" s="106"/>
      <c r="S6306" s="106"/>
      <c r="T6306" s="106"/>
      <c r="U6306" s="106"/>
      <c r="V6306" s="106"/>
      <c r="W6306" s="19"/>
      <c r="X6306" s="2"/>
      <c r="Y6306" s="4"/>
      <c r="Z6306" s="106"/>
      <c r="AA6306" s="114"/>
      <c r="AB6306" s="112"/>
      <c r="AC6306" s="178"/>
      <c r="AD6306" s="11"/>
      <c r="AE6306" s="106"/>
      <c r="AF6306" s="106"/>
      <c r="AG6306" s="106"/>
      <c r="AH6306" s="115"/>
      <c r="AI6306" s="116"/>
      <c r="AO6306" s="26"/>
      <c r="AP6306" s="26"/>
    </row>
    <row r="6307" spans="1:42" ht="15" customHeight="1" x14ac:dyDescent="0.25">
      <c r="A6307" s="105"/>
      <c r="B6307" s="106"/>
      <c r="C6307" s="2"/>
      <c r="D6307" s="2"/>
      <c r="E6307" s="106"/>
      <c r="F6307" s="107"/>
      <c r="G6307" s="108"/>
      <c r="H6307" s="109"/>
      <c r="I6307" s="109"/>
      <c r="J6307" s="110"/>
      <c r="K6307" s="117"/>
      <c r="L6307" s="178"/>
      <c r="M6307" s="178"/>
      <c r="N6307" s="106"/>
      <c r="O6307" s="111"/>
      <c r="P6307" s="111"/>
      <c r="Q6307" s="106"/>
      <c r="R6307" s="106"/>
      <c r="S6307" s="106"/>
      <c r="T6307" s="106"/>
      <c r="U6307" s="106"/>
      <c r="V6307" s="106"/>
      <c r="W6307" s="19"/>
      <c r="X6307" s="2"/>
      <c r="Y6307" s="4"/>
      <c r="Z6307" s="106"/>
      <c r="AA6307" s="114"/>
      <c r="AB6307" s="112"/>
      <c r="AC6307" s="178"/>
      <c r="AD6307" s="11"/>
      <c r="AE6307" s="106"/>
      <c r="AF6307" s="106"/>
      <c r="AG6307" s="106"/>
      <c r="AH6307" s="115"/>
      <c r="AI6307" s="116"/>
      <c r="AO6307" s="26"/>
      <c r="AP6307" s="26"/>
    </row>
    <row r="6308" spans="1:42" ht="15" customHeight="1" x14ac:dyDescent="0.25">
      <c r="A6308" s="105"/>
      <c r="B6308" s="106"/>
      <c r="C6308" s="2"/>
      <c r="D6308" s="2"/>
      <c r="E6308" s="106"/>
      <c r="F6308" s="107"/>
      <c r="G6308" s="108"/>
      <c r="H6308" s="109"/>
      <c r="I6308" s="109"/>
      <c r="J6308" s="110"/>
      <c r="K6308" s="117"/>
      <c r="L6308" s="178"/>
      <c r="M6308" s="178"/>
      <c r="N6308" s="106"/>
      <c r="O6308" s="111"/>
      <c r="P6308" s="111"/>
      <c r="Q6308" s="106"/>
      <c r="R6308" s="106"/>
      <c r="S6308" s="106"/>
      <c r="T6308" s="106"/>
      <c r="U6308" s="106"/>
      <c r="V6308" s="106"/>
      <c r="W6308" s="19"/>
      <c r="X6308" s="2"/>
      <c r="Y6308" s="4"/>
      <c r="Z6308" s="106"/>
      <c r="AA6308" s="114"/>
      <c r="AB6308" s="112"/>
      <c r="AC6308" s="178"/>
      <c r="AD6308" s="11"/>
      <c r="AE6308" s="106"/>
      <c r="AF6308" s="106"/>
      <c r="AG6308" s="106"/>
      <c r="AH6308" s="115"/>
      <c r="AI6308" s="116"/>
      <c r="AO6308" s="26"/>
      <c r="AP6308" s="26"/>
    </row>
    <row r="6309" spans="1:42" ht="15" customHeight="1" x14ac:dyDescent="0.25">
      <c r="A6309" s="105"/>
      <c r="B6309" s="106"/>
      <c r="C6309" s="2"/>
      <c r="D6309" s="2"/>
      <c r="E6309" s="106"/>
      <c r="F6309" s="107"/>
      <c r="G6309" s="108"/>
      <c r="H6309" s="109"/>
      <c r="I6309" s="109"/>
      <c r="J6309" s="110"/>
      <c r="K6309" s="117"/>
      <c r="L6309" s="178"/>
      <c r="M6309" s="178"/>
      <c r="N6309" s="106"/>
      <c r="O6309" s="111"/>
      <c r="P6309" s="111"/>
      <c r="Q6309" s="106"/>
      <c r="R6309" s="106"/>
      <c r="S6309" s="106"/>
      <c r="T6309" s="106"/>
      <c r="U6309" s="106"/>
      <c r="V6309" s="106"/>
      <c r="W6309" s="19"/>
      <c r="X6309" s="2"/>
      <c r="Y6309" s="4"/>
      <c r="Z6309" s="106"/>
      <c r="AA6309" s="114"/>
      <c r="AB6309" s="112"/>
      <c r="AC6309" s="178"/>
      <c r="AD6309" s="11"/>
      <c r="AE6309" s="106"/>
      <c r="AF6309" s="106"/>
      <c r="AG6309" s="106"/>
      <c r="AH6309" s="115"/>
      <c r="AI6309" s="116"/>
      <c r="AO6309" s="26"/>
      <c r="AP6309" s="26"/>
    </row>
    <row r="6310" spans="1:42" ht="15" customHeight="1" x14ac:dyDescent="0.25">
      <c r="A6310" s="105"/>
      <c r="B6310" s="106"/>
      <c r="C6310" s="2"/>
      <c r="D6310" s="2"/>
      <c r="E6310" s="106"/>
      <c r="F6310" s="107"/>
      <c r="G6310" s="108"/>
      <c r="H6310" s="109"/>
      <c r="I6310" s="109"/>
      <c r="J6310" s="110"/>
      <c r="K6310" s="117"/>
      <c r="L6310" s="178"/>
      <c r="M6310" s="178"/>
      <c r="N6310" s="106"/>
      <c r="O6310" s="111"/>
      <c r="P6310" s="111"/>
      <c r="Q6310" s="106"/>
      <c r="R6310" s="106"/>
      <c r="S6310" s="106"/>
      <c r="T6310" s="106"/>
      <c r="U6310" s="106"/>
      <c r="V6310" s="106"/>
      <c r="W6310" s="19"/>
      <c r="X6310" s="2"/>
      <c r="Y6310" s="4"/>
      <c r="Z6310" s="106"/>
      <c r="AA6310" s="114"/>
      <c r="AB6310" s="112"/>
      <c r="AC6310" s="178"/>
      <c r="AD6310" s="11"/>
      <c r="AE6310" s="106"/>
      <c r="AF6310" s="106"/>
      <c r="AG6310" s="106"/>
      <c r="AH6310" s="115"/>
      <c r="AI6310" s="116"/>
      <c r="AO6310" s="26"/>
      <c r="AP6310" s="26"/>
    </row>
    <row r="6311" spans="1:42" ht="15" customHeight="1" x14ac:dyDescent="0.25">
      <c r="A6311" s="105"/>
      <c r="B6311" s="106"/>
      <c r="C6311" s="2"/>
      <c r="D6311" s="2"/>
      <c r="E6311" s="106"/>
      <c r="F6311" s="107"/>
      <c r="G6311" s="108"/>
      <c r="H6311" s="109"/>
      <c r="I6311" s="109"/>
      <c r="J6311" s="110"/>
      <c r="K6311" s="117"/>
      <c r="L6311" s="178"/>
      <c r="M6311" s="178"/>
      <c r="N6311" s="106"/>
      <c r="O6311" s="111"/>
      <c r="P6311" s="111"/>
      <c r="Q6311" s="106"/>
      <c r="R6311" s="106"/>
      <c r="S6311" s="106"/>
      <c r="T6311" s="106"/>
      <c r="U6311" s="106"/>
      <c r="V6311" s="106"/>
      <c r="W6311" s="19"/>
      <c r="X6311" s="2"/>
      <c r="Y6311" s="4"/>
      <c r="Z6311" s="106"/>
      <c r="AA6311" s="114"/>
      <c r="AB6311" s="112"/>
      <c r="AC6311" s="178"/>
      <c r="AD6311" s="11"/>
      <c r="AE6311" s="106"/>
      <c r="AF6311" s="106"/>
      <c r="AG6311" s="106"/>
      <c r="AH6311" s="115"/>
      <c r="AI6311" s="116"/>
      <c r="AO6311" s="26"/>
      <c r="AP6311" s="26"/>
    </row>
    <row r="6312" spans="1:42" ht="15" customHeight="1" x14ac:dyDescent="0.25">
      <c r="A6312" s="105"/>
      <c r="B6312" s="106"/>
      <c r="C6312" s="2"/>
      <c r="D6312" s="2"/>
      <c r="E6312" s="106"/>
      <c r="F6312" s="107"/>
      <c r="G6312" s="108"/>
      <c r="H6312" s="109"/>
      <c r="I6312" s="109"/>
      <c r="J6312" s="110"/>
      <c r="K6312" s="117"/>
      <c r="L6312" s="178"/>
      <c r="M6312" s="178"/>
      <c r="N6312" s="106"/>
      <c r="O6312" s="111"/>
      <c r="P6312" s="111"/>
      <c r="Q6312" s="106"/>
      <c r="R6312" s="106"/>
      <c r="S6312" s="106"/>
      <c r="T6312" s="106"/>
      <c r="U6312" s="106"/>
      <c r="V6312" s="106"/>
      <c r="W6312" s="19"/>
      <c r="X6312" s="2"/>
      <c r="Y6312" s="4"/>
      <c r="Z6312" s="106"/>
      <c r="AA6312" s="114"/>
      <c r="AB6312" s="112"/>
      <c r="AC6312" s="178"/>
      <c r="AD6312" s="11"/>
      <c r="AE6312" s="106"/>
      <c r="AF6312" s="106"/>
      <c r="AG6312" s="106"/>
      <c r="AH6312" s="115"/>
      <c r="AI6312" s="116"/>
      <c r="AO6312" s="26"/>
      <c r="AP6312" s="26"/>
    </row>
    <row r="6313" spans="1:42" ht="15" customHeight="1" x14ac:dyDescent="0.25">
      <c r="A6313" s="105"/>
      <c r="B6313" s="106"/>
      <c r="C6313" s="2"/>
      <c r="D6313" s="2"/>
      <c r="E6313" s="106"/>
      <c r="F6313" s="107"/>
      <c r="G6313" s="108"/>
      <c r="H6313" s="109"/>
      <c r="I6313" s="109"/>
      <c r="J6313" s="110"/>
      <c r="K6313" s="117"/>
      <c r="L6313" s="178"/>
      <c r="M6313" s="178"/>
      <c r="N6313" s="106"/>
      <c r="O6313" s="111"/>
      <c r="P6313" s="111"/>
      <c r="Q6313" s="106"/>
      <c r="R6313" s="106"/>
      <c r="S6313" s="106"/>
      <c r="T6313" s="106"/>
      <c r="U6313" s="106"/>
      <c r="V6313" s="106"/>
      <c r="W6313" s="19"/>
      <c r="X6313" s="2"/>
      <c r="Y6313" s="4"/>
      <c r="Z6313" s="106"/>
      <c r="AA6313" s="114"/>
      <c r="AB6313" s="112"/>
      <c r="AC6313" s="178"/>
      <c r="AD6313" s="11"/>
      <c r="AE6313" s="106"/>
      <c r="AF6313" s="106"/>
      <c r="AG6313" s="106"/>
      <c r="AH6313" s="115"/>
      <c r="AI6313" s="116"/>
      <c r="AO6313" s="26"/>
      <c r="AP6313" s="26"/>
    </row>
    <row r="6314" spans="1:42" ht="15" customHeight="1" x14ac:dyDescent="0.25">
      <c r="A6314" s="105"/>
      <c r="B6314" s="106"/>
      <c r="C6314" s="2"/>
      <c r="D6314" s="2"/>
      <c r="E6314" s="106"/>
      <c r="F6314" s="107"/>
      <c r="G6314" s="108"/>
      <c r="H6314" s="109"/>
      <c r="I6314" s="109"/>
      <c r="J6314" s="110"/>
      <c r="K6314" s="117"/>
      <c r="L6314" s="178"/>
      <c r="M6314" s="178"/>
      <c r="N6314" s="106"/>
      <c r="O6314" s="111"/>
      <c r="P6314" s="111"/>
      <c r="Q6314" s="106"/>
      <c r="R6314" s="106"/>
      <c r="S6314" s="106"/>
      <c r="T6314" s="106"/>
      <c r="U6314" s="106"/>
      <c r="V6314" s="106"/>
      <c r="W6314" s="19"/>
      <c r="X6314" s="2"/>
      <c r="Y6314" s="4"/>
      <c r="Z6314" s="106"/>
      <c r="AA6314" s="114"/>
      <c r="AB6314" s="112"/>
      <c r="AC6314" s="178"/>
      <c r="AD6314" s="11"/>
      <c r="AE6314" s="106"/>
      <c r="AF6314" s="106"/>
      <c r="AG6314" s="106"/>
      <c r="AH6314" s="115"/>
      <c r="AI6314" s="116"/>
      <c r="AO6314" s="26"/>
      <c r="AP6314" s="26"/>
    </row>
    <row r="6315" spans="1:42" ht="15" customHeight="1" x14ac:dyDescent="0.25">
      <c r="A6315" s="105"/>
      <c r="B6315" s="106"/>
      <c r="C6315" s="2"/>
      <c r="D6315" s="2"/>
      <c r="E6315" s="106"/>
      <c r="F6315" s="107"/>
      <c r="G6315" s="108"/>
      <c r="H6315" s="109"/>
      <c r="I6315" s="109"/>
      <c r="J6315" s="110"/>
      <c r="K6315" s="117"/>
      <c r="L6315" s="178"/>
      <c r="M6315" s="178"/>
      <c r="N6315" s="106"/>
      <c r="O6315" s="111"/>
      <c r="P6315" s="111"/>
      <c r="Q6315" s="106"/>
      <c r="R6315" s="106"/>
      <c r="S6315" s="106"/>
      <c r="T6315" s="106"/>
      <c r="U6315" s="106"/>
      <c r="V6315" s="106"/>
      <c r="W6315" s="19"/>
      <c r="X6315" s="2"/>
      <c r="Y6315" s="4"/>
      <c r="Z6315" s="106"/>
      <c r="AA6315" s="114"/>
      <c r="AB6315" s="112"/>
      <c r="AC6315" s="178"/>
      <c r="AD6315" s="11"/>
      <c r="AE6315" s="106"/>
      <c r="AF6315" s="106"/>
      <c r="AG6315" s="106"/>
      <c r="AH6315" s="115"/>
      <c r="AI6315" s="116"/>
      <c r="AO6315" s="26"/>
      <c r="AP6315" s="26"/>
    </row>
    <row r="6316" spans="1:42" ht="15" customHeight="1" x14ac:dyDescent="0.25">
      <c r="A6316" s="105"/>
      <c r="B6316" s="106"/>
      <c r="C6316" s="2"/>
      <c r="D6316" s="2"/>
      <c r="E6316" s="106"/>
      <c r="F6316" s="107"/>
      <c r="G6316" s="108"/>
      <c r="H6316" s="109"/>
      <c r="I6316" s="109"/>
      <c r="J6316" s="110"/>
      <c r="K6316" s="117"/>
      <c r="L6316" s="178"/>
      <c r="M6316" s="178"/>
      <c r="N6316" s="106"/>
      <c r="O6316" s="111"/>
      <c r="P6316" s="111"/>
      <c r="Q6316" s="106"/>
      <c r="R6316" s="106"/>
      <c r="S6316" s="106"/>
      <c r="T6316" s="106"/>
      <c r="U6316" s="106"/>
      <c r="V6316" s="106"/>
      <c r="W6316" s="19"/>
      <c r="X6316" s="2"/>
      <c r="Y6316" s="4"/>
      <c r="Z6316" s="106"/>
      <c r="AA6316" s="114"/>
      <c r="AB6316" s="112"/>
      <c r="AC6316" s="178"/>
      <c r="AD6316" s="11"/>
      <c r="AE6316" s="106"/>
      <c r="AF6316" s="106"/>
      <c r="AG6316" s="106"/>
      <c r="AH6316" s="115"/>
      <c r="AI6316" s="116"/>
      <c r="AO6316" s="26"/>
      <c r="AP6316" s="26"/>
    </row>
    <row r="6317" spans="1:42" ht="15" customHeight="1" x14ac:dyDescent="0.25">
      <c r="A6317" s="105"/>
      <c r="B6317" s="106"/>
      <c r="C6317" s="2"/>
      <c r="D6317" s="2"/>
      <c r="E6317" s="106"/>
      <c r="F6317" s="107"/>
      <c r="G6317" s="108"/>
      <c r="H6317" s="109"/>
      <c r="I6317" s="109"/>
      <c r="J6317" s="110"/>
      <c r="K6317" s="117"/>
      <c r="L6317" s="178"/>
      <c r="M6317" s="178"/>
      <c r="N6317" s="106"/>
      <c r="O6317" s="111"/>
      <c r="P6317" s="111"/>
      <c r="Q6317" s="106"/>
      <c r="R6317" s="106"/>
      <c r="S6317" s="106"/>
      <c r="T6317" s="106"/>
      <c r="U6317" s="106"/>
      <c r="V6317" s="106"/>
      <c r="W6317" s="19"/>
      <c r="X6317" s="2"/>
      <c r="Y6317" s="4"/>
      <c r="Z6317" s="106"/>
      <c r="AA6317" s="114"/>
      <c r="AB6317" s="112"/>
      <c r="AC6317" s="178"/>
      <c r="AD6317" s="11"/>
      <c r="AE6317" s="106"/>
      <c r="AF6317" s="106"/>
      <c r="AG6317" s="106"/>
      <c r="AH6317" s="115"/>
      <c r="AI6317" s="116"/>
      <c r="AO6317" s="26"/>
      <c r="AP6317" s="26"/>
    </row>
    <row r="6318" spans="1:42" ht="15" customHeight="1" x14ac:dyDescent="0.25">
      <c r="A6318" s="105"/>
      <c r="B6318" s="106"/>
      <c r="C6318" s="2"/>
      <c r="D6318" s="2"/>
      <c r="E6318" s="106"/>
      <c r="F6318" s="107"/>
      <c r="G6318" s="108"/>
      <c r="H6318" s="109"/>
      <c r="I6318" s="109"/>
      <c r="J6318" s="110"/>
      <c r="K6318" s="117"/>
      <c r="L6318" s="178"/>
      <c r="M6318" s="178"/>
      <c r="N6318" s="106"/>
      <c r="O6318" s="111"/>
      <c r="P6318" s="111"/>
      <c r="Q6318" s="106"/>
      <c r="R6318" s="106"/>
      <c r="S6318" s="106"/>
      <c r="T6318" s="106"/>
      <c r="U6318" s="106"/>
      <c r="V6318" s="106"/>
      <c r="W6318" s="19"/>
      <c r="X6318" s="2"/>
      <c r="Y6318" s="4"/>
      <c r="Z6318" s="106"/>
      <c r="AA6318" s="114"/>
      <c r="AB6318" s="112"/>
      <c r="AC6318" s="178"/>
      <c r="AD6318" s="11"/>
      <c r="AE6318" s="106"/>
      <c r="AF6318" s="106"/>
      <c r="AG6318" s="106"/>
      <c r="AH6318" s="115"/>
      <c r="AI6318" s="116"/>
      <c r="AO6318" s="26"/>
      <c r="AP6318" s="26"/>
    </row>
    <row r="6319" spans="1:42" ht="15" customHeight="1" x14ac:dyDescent="0.25">
      <c r="A6319" s="105"/>
      <c r="B6319" s="106"/>
      <c r="C6319" s="2"/>
      <c r="D6319" s="2"/>
      <c r="E6319" s="106"/>
      <c r="F6319" s="107"/>
      <c r="G6319" s="108"/>
      <c r="H6319" s="109"/>
      <c r="I6319" s="109"/>
      <c r="J6319" s="110"/>
      <c r="K6319" s="117"/>
      <c r="L6319" s="178"/>
      <c r="M6319" s="178"/>
      <c r="N6319" s="106"/>
      <c r="O6319" s="111"/>
      <c r="P6319" s="111"/>
      <c r="Q6319" s="106"/>
      <c r="R6319" s="106"/>
      <c r="S6319" s="106"/>
      <c r="T6319" s="106"/>
      <c r="U6319" s="106"/>
      <c r="V6319" s="106"/>
      <c r="W6319" s="19"/>
      <c r="X6319" s="2"/>
      <c r="Y6319" s="4"/>
      <c r="Z6319" s="106"/>
      <c r="AA6319" s="114"/>
      <c r="AB6319" s="112"/>
      <c r="AC6319" s="178"/>
      <c r="AD6319" s="11"/>
      <c r="AE6319" s="106"/>
      <c r="AF6319" s="106"/>
      <c r="AG6319" s="106"/>
      <c r="AH6319" s="115"/>
      <c r="AI6319" s="116"/>
      <c r="AO6319" s="26"/>
      <c r="AP6319" s="26"/>
    </row>
    <row r="6320" spans="1:42" ht="15" customHeight="1" x14ac:dyDescent="0.25">
      <c r="A6320" s="105"/>
      <c r="B6320" s="106"/>
      <c r="C6320" s="2"/>
      <c r="D6320" s="2"/>
      <c r="E6320" s="106"/>
      <c r="F6320" s="107"/>
      <c r="G6320" s="108"/>
      <c r="H6320" s="109"/>
      <c r="I6320" s="109"/>
      <c r="J6320" s="110"/>
      <c r="K6320" s="117"/>
      <c r="L6320" s="178"/>
      <c r="M6320" s="178"/>
      <c r="N6320" s="106"/>
      <c r="O6320" s="111"/>
      <c r="P6320" s="111"/>
      <c r="Q6320" s="106"/>
      <c r="R6320" s="106"/>
      <c r="S6320" s="106"/>
      <c r="T6320" s="106"/>
      <c r="U6320" s="106"/>
      <c r="V6320" s="106"/>
      <c r="W6320" s="19"/>
      <c r="X6320" s="2"/>
      <c r="Y6320" s="4"/>
      <c r="Z6320" s="106"/>
      <c r="AA6320" s="114"/>
      <c r="AB6320" s="112"/>
      <c r="AC6320" s="178"/>
      <c r="AD6320" s="11"/>
      <c r="AE6320" s="106"/>
      <c r="AF6320" s="106"/>
      <c r="AG6320" s="106"/>
      <c r="AH6320" s="115"/>
      <c r="AI6320" s="116"/>
      <c r="AO6320" s="26"/>
      <c r="AP6320" s="26"/>
    </row>
    <row r="6321" spans="1:42" ht="15" customHeight="1" x14ac:dyDescent="0.25">
      <c r="A6321" s="105"/>
      <c r="B6321" s="106"/>
      <c r="C6321" s="2"/>
      <c r="D6321" s="2"/>
      <c r="E6321" s="106"/>
      <c r="F6321" s="107"/>
      <c r="G6321" s="108"/>
      <c r="H6321" s="109"/>
      <c r="I6321" s="109"/>
      <c r="J6321" s="110"/>
      <c r="K6321" s="117"/>
      <c r="L6321" s="178"/>
      <c r="M6321" s="178"/>
      <c r="N6321" s="106"/>
      <c r="O6321" s="111"/>
      <c r="P6321" s="111"/>
      <c r="Q6321" s="106"/>
      <c r="R6321" s="106"/>
      <c r="S6321" s="106"/>
      <c r="T6321" s="106"/>
      <c r="U6321" s="106"/>
      <c r="V6321" s="106"/>
      <c r="W6321" s="19"/>
      <c r="X6321" s="2"/>
      <c r="Y6321" s="4"/>
      <c r="Z6321" s="106"/>
      <c r="AA6321" s="114"/>
      <c r="AB6321" s="112"/>
      <c r="AC6321" s="178"/>
      <c r="AD6321" s="11"/>
      <c r="AE6321" s="106"/>
      <c r="AF6321" s="106"/>
      <c r="AG6321" s="106"/>
      <c r="AH6321" s="115"/>
      <c r="AI6321" s="116"/>
      <c r="AO6321" s="26"/>
      <c r="AP6321" s="26"/>
    </row>
    <row r="6322" spans="1:42" ht="15" customHeight="1" x14ac:dyDescent="0.25">
      <c r="A6322" s="105"/>
      <c r="B6322" s="106"/>
      <c r="C6322" s="2"/>
      <c r="D6322" s="2"/>
      <c r="E6322" s="106"/>
      <c r="F6322" s="107"/>
      <c r="G6322" s="108"/>
      <c r="H6322" s="109"/>
      <c r="I6322" s="109"/>
      <c r="J6322" s="110"/>
      <c r="K6322" s="117"/>
      <c r="L6322" s="178"/>
      <c r="M6322" s="178"/>
      <c r="N6322" s="106"/>
      <c r="O6322" s="111"/>
      <c r="P6322" s="111"/>
      <c r="Q6322" s="106"/>
      <c r="R6322" s="106"/>
      <c r="S6322" s="106"/>
      <c r="T6322" s="106"/>
      <c r="U6322" s="106"/>
      <c r="V6322" s="106"/>
      <c r="W6322" s="19"/>
      <c r="X6322" s="2"/>
      <c r="Y6322" s="4"/>
      <c r="Z6322" s="106"/>
      <c r="AA6322" s="114"/>
      <c r="AB6322" s="112"/>
      <c r="AC6322" s="178"/>
      <c r="AD6322" s="11"/>
      <c r="AE6322" s="106"/>
      <c r="AF6322" s="106"/>
      <c r="AG6322" s="106"/>
      <c r="AH6322" s="115"/>
      <c r="AI6322" s="116"/>
      <c r="AO6322" s="26"/>
      <c r="AP6322" s="26"/>
    </row>
    <row r="6323" spans="1:42" ht="15" customHeight="1" x14ac:dyDescent="0.25">
      <c r="A6323" s="105"/>
      <c r="B6323" s="106"/>
      <c r="C6323" s="2"/>
      <c r="D6323" s="2"/>
      <c r="E6323" s="106"/>
      <c r="F6323" s="107"/>
      <c r="G6323" s="108"/>
      <c r="H6323" s="109"/>
      <c r="I6323" s="109"/>
      <c r="J6323" s="110"/>
      <c r="K6323" s="117"/>
      <c r="L6323" s="178"/>
      <c r="M6323" s="178"/>
      <c r="N6323" s="106"/>
      <c r="O6323" s="111"/>
      <c r="P6323" s="111"/>
      <c r="Q6323" s="106"/>
      <c r="R6323" s="106"/>
      <c r="S6323" s="106"/>
      <c r="T6323" s="106"/>
      <c r="U6323" s="106"/>
      <c r="V6323" s="106"/>
      <c r="W6323" s="19"/>
      <c r="X6323" s="2"/>
      <c r="Y6323" s="4"/>
      <c r="Z6323" s="106"/>
      <c r="AA6323" s="114"/>
      <c r="AB6323" s="112"/>
      <c r="AC6323" s="178"/>
      <c r="AD6323" s="11"/>
      <c r="AE6323" s="106"/>
      <c r="AF6323" s="106"/>
      <c r="AG6323" s="106"/>
      <c r="AH6323" s="115"/>
      <c r="AI6323" s="116"/>
      <c r="AO6323" s="26"/>
      <c r="AP6323" s="26"/>
    </row>
    <row r="6324" spans="1:42" ht="15" customHeight="1" x14ac:dyDescent="0.25">
      <c r="A6324" s="105"/>
      <c r="B6324" s="106"/>
      <c r="C6324" s="2"/>
      <c r="D6324" s="2"/>
      <c r="E6324" s="106"/>
      <c r="F6324" s="107"/>
      <c r="G6324" s="108"/>
      <c r="H6324" s="109"/>
      <c r="I6324" s="109"/>
      <c r="J6324" s="110"/>
      <c r="K6324" s="117"/>
      <c r="L6324" s="178"/>
      <c r="M6324" s="178"/>
      <c r="N6324" s="106"/>
      <c r="O6324" s="111"/>
      <c r="P6324" s="111"/>
      <c r="Q6324" s="106"/>
      <c r="R6324" s="106"/>
      <c r="S6324" s="106"/>
      <c r="T6324" s="106"/>
      <c r="U6324" s="106"/>
      <c r="V6324" s="106"/>
      <c r="W6324" s="19"/>
      <c r="X6324" s="2"/>
      <c r="Y6324" s="4"/>
      <c r="Z6324" s="106"/>
      <c r="AA6324" s="114"/>
      <c r="AB6324" s="112"/>
      <c r="AC6324" s="178"/>
      <c r="AD6324" s="11"/>
      <c r="AE6324" s="106"/>
      <c r="AF6324" s="106"/>
      <c r="AG6324" s="106"/>
      <c r="AH6324" s="115"/>
      <c r="AI6324" s="116"/>
      <c r="AO6324" s="26"/>
      <c r="AP6324" s="26"/>
    </row>
    <row r="6325" spans="1:42" ht="15" customHeight="1" x14ac:dyDescent="0.25">
      <c r="A6325" s="105"/>
      <c r="B6325" s="106"/>
      <c r="C6325" s="2"/>
      <c r="D6325" s="2"/>
      <c r="E6325" s="106"/>
      <c r="F6325" s="107"/>
      <c r="G6325" s="108"/>
      <c r="H6325" s="109"/>
      <c r="I6325" s="109"/>
      <c r="J6325" s="110"/>
      <c r="K6325" s="117"/>
      <c r="L6325" s="178"/>
      <c r="M6325" s="178"/>
      <c r="N6325" s="106"/>
      <c r="O6325" s="111"/>
      <c r="P6325" s="111"/>
      <c r="Q6325" s="106"/>
      <c r="R6325" s="106"/>
      <c r="S6325" s="106"/>
      <c r="T6325" s="106"/>
      <c r="U6325" s="106"/>
      <c r="V6325" s="106"/>
      <c r="W6325" s="19"/>
      <c r="X6325" s="2"/>
      <c r="Y6325" s="4"/>
      <c r="Z6325" s="106"/>
      <c r="AA6325" s="114"/>
      <c r="AB6325" s="112"/>
      <c r="AC6325" s="178"/>
      <c r="AD6325" s="11"/>
      <c r="AE6325" s="106"/>
      <c r="AF6325" s="106"/>
      <c r="AG6325" s="106"/>
      <c r="AH6325" s="115"/>
      <c r="AI6325" s="116"/>
      <c r="AO6325" s="26"/>
      <c r="AP6325" s="26"/>
    </row>
    <row r="6326" spans="1:42" ht="15" customHeight="1" x14ac:dyDescent="0.25">
      <c r="A6326" s="105"/>
      <c r="B6326" s="106"/>
      <c r="C6326" s="2"/>
      <c r="D6326" s="2"/>
      <c r="E6326" s="106"/>
      <c r="F6326" s="107"/>
      <c r="G6326" s="108"/>
      <c r="H6326" s="109"/>
      <c r="I6326" s="109"/>
      <c r="J6326" s="110"/>
      <c r="K6326" s="117"/>
      <c r="L6326" s="178"/>
      <c r="M6326" s="178"/>
      <c r="N6326" s="106"/>
      <c r="O6326" s="111"/>
      <c r="P6326" s="111"/>
      <c r="Q6326" s="106"/>
      <c r="R6326" s="106"/>
      <c r="S6326" s="106"/>
      <c r="T6326" s="106"/>
      <c r="U6326" s="106"/>
      <c r="V6326" s="106"/>
      <c r="W6326" s="19"/>
      <c r="X6326" s="2"/>
      <c r="Y6326" s="4"/>
      <c r="Z6326" s="106"/>
      <c r="AA6326" s="114"/>
      <c r="AB6326" s="112"/>
      <c r="AC6326" s="178"/>
      <c r="AD6326" s="11"/>
      <c r="AE6326" s="106"/>
      <c r="AF6326" s="106"/>
      <c r="AG6326" s="106"/>
      <c r="AH6326" s="115"/>
      <c r="AI6326" s="116"/>
      <c r="AO6326" s="26"/>
      <c r="AP6326" s="26"/>
    </row>
    <row r="6327" spans="1:42" ht="15" customHeight="1" x14ac:dyDescent="0.25">
      <c r="A6327" s="105"/>
      <c r="B6327" s="106"/>
      <c r="C6327" s="2"/>
      <c r="D6327" s="2"/>
      <c r="E6327" s="106"/>
      <c r="F6327" s="107"/>
      <c r="G6327" s="108"/>
      <c r="H6327" s="109"/>
      <c r="I6327" s="109"/>
      <c r="J6327" s="110"/>
      <c r="K6327" s="117"/>
      <c r="L6327" s="178"/>
      <c r="M6327" s="178"/>
      <c r="N6327" s="106"/>
      <c r="O6327" s="111"/>
      <c r="P6327" s="111"/>
      <c r="Q6327" s="106"/>
      <c r="R6327" s="106"/>
      <c r="S6327" s="106"/>
      <c r="T6327" s="106"/>
      <c r="U6327" s="106"/>
      <c r="V6327" s="106"/>
      <c r="W6327" s="19"/>
      <c r="X6327" s="2"/>
      <c r="Y6327" s="4"/>
      <c r="Z6327" s="106"/>
      <c r="AA6327" s="114"/>
      <c r="AB6327" s="112"/>
      <c r="AC6327" s="178"/>
      <c r="AD6327" s="11"/>
      <c r="AE6327" s="106"/>
      <c r="AF6327" s="106"/>
      <c r="AG6327" s="106"/>
      <c r="AH6327" s="115"/>
      <c r="AI6327" s="116"/>
      <c r="AO6327" s="26"/>
      <c r="AP6327" s="26"/>
    </row>
    <row r="6328" spans="1:42" ht="15" customHeight="1" x14ac:dyDescent="0.25">
      <c r="A6328" s="105"/>
      <c r="B6328" s="106"/>
      <c r="C6328" s="2"/>
      <c r="D6328" s="2"/>
      <c r="E6328" s="106"/>
      <c r="F6328" s="107"/>
      <c r="G6328" s="108"/>
      <c r="H6328" s="109"/>
      <c r="I6328" s="109"/>
      <c r="J6328" s="110"/>
      <c r="K6328" s="117"/>
      <c r="L6328" s="178"/>
      <c r="M6328" s="178"/>
      <c r="N6328" s="106"/>
      <c r="O6328" s="111"/>
      <c r="P6328" s="111"/>
      <c r="Q6328" s="106"/>
      <c r="R6328" s="106"/>
      <c r="S6328" s="106"/>
      <c r="T6328" s="106"/>
      <c r="U6328" s="106"/>
      <c r="V6328" s="106"/>
      <c r="W6328" s="19"/>
      <c r="X6328" s="2"/>
      <c r="Y6328" s="4"/>
      <c r="Z6328" s="106"/>
      <c r="AA6328" s="114"/>
      <c r="AB6328" s="112"/>
      <c r="AC6328" s="178"/>
      <c r="AD6328" s="11"/>
      <c r="AE6328" s="106"/>
      <c r="AF6328" s="106"/>
      <c r="AG6328" s="106"/>
      <c r="AH6328" s="115"/>
      <c r="AI6328" s="116"/>
      <c r="AO6328" s="26"/>
      <c r="AP6328" s="26"/>
    </row>
    <row r="6329" spans="1:42" ht="15" customHeight="1" x14ac:dyDescent="0.25">
      <c r="A6329" s="105"/>
      <c r="B6329" s="106"/>
      <c r="C6329" s="2"/>
      <c r="D6329" s="2"/>
      <c r="E6329" s="106"/>
      <c r="F6329" s="107"/>
      <c r="G6329" s="108"/>
      <c r="H6329" s="109"/>
      <c r="I6329" s="109"/>
      <c r="J6329" s="110"/>
      <c r="K6329" s="117"/>
      <c r="L6329" s="178"/>
      <c r="M6329" s="178"/>
      <c r="N6329" s="106"/>
      <c r="O6329" s="111"/>
      <c r="P6329" s="111"/>
      <c r="Q6329" s="106"/>
      <c r="R6329" s="106"/>
      <c r="S6329" s="106"/>
      <c r="T6329" s="106"/>
      <c r="U6329" s="106"/>
      <c r="V6329" s="106"/>
      <c r="W6329" s="19"/>
      <c r="X6329" s="2"/>
      <c r="Y6329" s="4"/>
      <c r="Z6329" s="106"/>
      <c r="AA6329" s="114"/>
      <c r="AB6329" s="112"/>
      <c r="AC6329" s="178"/>
      <c r="AD6329" s="11"/>
      <c r="AE6329" s="106"/>
      <c r="AF6329" s="106"/>
      <c r="AG6329" s="106"/>
      <c r="AH6329" s="115"/>
      <c r="AI6329" s="116"/>
      <c r="AO6329" s="26"/>
      <c r="AP6329" s="26"/>
    </row>
    <row r="6330" spans="1:42" ht="15" customHeight="1" x14ac:dyDescent="0.25">
      <c r="A6330" s="105"/>
      <c r="B6330" s="106"/>
      <c r="C6330" s="2"/>
      <c r="D6330" s="2"/>
      <c r="E6330" s="106"/>
      <c r="F6330" s="107"/>
      <c r="G6330" s="108"/>
      <c r="H6330" s="109"/>
      <c r="I6330" s="109"/>
      <c r="J6330" s="110"/>
      <c r="K6330" s="117"/>
      <c r="L6330" s="178"/>
      <c r="M6330" s="178"/>
      <c r="N6330" s="106"/>
      <c r="O6330" s="111"/>
      <c r="P6330" s="111"/>
      <c r="Q6330" s="106"/>
      <c r="R6330" s="106"/>
      <c r="S6330" s="106"/>
      <c r="T6330" s="106"/>
      <c r="U6330" s="106"/>
      <c r="V6330" s="106"/>
      <c r="W6330" s="19"/>
      <c r="X6330" s="2"/>
      <c r="Y6330" s="4"/>
      <c r="Z6330" s="106"/>
      <c r="AA6330" s="114"/>
      <c r="AB6330" s="112"/>
      <c r="AC6330" s="178"/>
      <c r="AD6330" s="11"/>
      <c r="AE6330" s="106"/>
      <c r="AF6330" s="106"/>
      <c r="AG6330" s="106"/>
      <c r="AH6330" s="115"/>
      <c r="AI6330" s="116"/>
      <c r="AO6330" s="26"/>
      <c r="AP6330" s="26"/>
    </row>
    <row r="6331" spans="1:42" ht="15" customHeight="1" x14ac:dyDescent="0.25">
      <c r="A6331" s="105"/>
      <c r="B6331" s="106"/>
      <c r="C6331" s="2"/>
      <c r="D6331" s="2"/>
      <c r="E6331" s="106"/>
      <c r="F6331" s="107"/>
      <c r="G6331" s="108"/>
      <c r="H6331" s="109"/>
      <c r="I6331" s="109"/>
      <c r="J6331" s="110"/>
      <c r="K6331" s="117"/>
      <c r="L6331" s="178"/>
      <c r="M6331" s="178"/>
      <c r="N6331" s="106"/>
      <c r="O6331" s="111"/>
      <c r="P6331" s="111"/>
      <c r="Q6331" s="106"/>
      <c r="R6331" s="106"/>
      <c r="S6331" s="106"/>
      <c r="T6331" s="106"/>
      <c r="U6331" s="106"/>
      <c r="V6331" s="106"/>
      <c r="W6331" s="19"/>
      <c r="X6331" s="2"/>
      <c r="Y6331" s="4"/>
      <c r="Z6331" s="106"/>
      <c r="AA6331" s="114"/>
      <c r="AB6331" s="112"/>
      <c r="AC6331" s="178"/>
      <c r="AD6331" s="11"/>
      <c r="AE6331" s="106"/>
      <c r="AF6331" s="106"/>
      <c r="AG6331" s="106"/>
      <c r="AH6331" s="115"/>
      <c r="AI6331" s="116"/>
      <c r="AO6331" s="26"/>
      <c r="AP6331" s="26"/>
    </row>
    <row r="6332" spans="1:42" ht="15" customHeight="1" x14ac:dyDescent="0.25">
      <c r="A6332" s="105"/>
      <c r="B6332" s="106"/>
      <c r="C6332" s="2"/>
      <c r="D6332" s="2"/>
      <c r="E6332" s="106"/>
      <c r="F6332" s="107"/>
      <c r="G6332" s="108"/>
      <c r="H6332" s="109"/>
      <c r="I6332" s="109"/>
      <c r="J6332" s="110"/>
      <c r="K6332" s="117"/>
      <c r="L6332" s="178"/>
      <c r="M6332" s="178"/>
      <c r="N6332" s="106"/>
      <c r="O6332" s="111"/>
      <c r="P6332" s="111"/>
      <c r="Q6332" s="106"/>
      <c r="R6332" s="106"/>
      <c r="S6332" s="106"/>
      <c r="T6332" s="106"/>
      <c r="U6332" s="106"/>
      <c r="V6332" s="106"/>
      <c r="W6332" s="19"/>
      <c r="X6332" s="2"/>
      <c r="Y6332" s="4"/>
      <c r="Z6332" s="106"/>
      <c r="AA6332" s="114"/>
      <c r="AB6332" s="112"/>
      <c r="AC6332" s="178"/>
      <c r="AD6332" s="11"/>
      <c r="AE6332" s="106"/>
      <c r="AF6332" s="106"/>
      <c r="AG6332" s="106"/>
      <c r="AH6332" s="115"/>
      <c r="AI6332" s="116"/>
      <c r="AO6332" s="26"/>
      <c r="AP6332" s="26"/>
    </row>
    <row r="6333" spans="1:42" ht="15" customHeight="1" x14ac:dyDescent="0.25">
      <c r="A6333" s="105"/>
      <c r="B6333" s="106"/>
      <c r="C6333" s="2"/>
      <c r="D6333" s="2"/>
      <c r="E6333" s="106"/>
      <c r="F6333" s="107"/>
      <c r="G6333" s="108"/>
      <c r="H6333" s="109"/>
      <c r="I6333" s="109"/>
      <c r="J6333" s="110"/>
      <c r="K6333" s="117"/>
      <c r="L6333" s="178"/>
      <c r="M6333" s="178"/>
      <c r="N6333" s="106"/>
      <c r="O6333" s="111"/>
      <c r="P6333" s="111"/>
      <c r="Q6333" s="106"/>
      <c r="R6333" s="106"/>
      <c r="S6333" s="106"/>
      <c r="T6333" s="106"/>
      <c r="U6333" s="106"/>
      <c r="V6333" s="106"/>
      <c r="W6333" s="19"/>
      <c r="X6333" s="2"/>
      <c r="Y6333" s="4"/>
      <c r="Z6333" s="106"/>
      <c r="AA6333" s="114"/>
      <c r="AB6333" s="112"/>
      <c r="AC6333" s="178"/>
      <c r="AD6333" s="11"/>
      <c r="AE6333" s="106"/>
      <c r="AF6333" s="106"/>
      <c r="AG6333" s="106"/>
      <c r="AH6333" s="115"/>
      <c r="AI6333" s="116"/>
      <c r="AO6333" s="26"/>
      <c r="AP6333" s="26"/>
    </row>
    <row r="6334" spans="1:42" ht="15" customHeight="1" x14ac:dyDescent="0.25">
      <c r="A6334" s="105"/>
      <c r="B6334" s="106"/>
      <c r="C6334" s="2"/>
      <c r="D6334" s="2"/>
      <c r="E6334" s="106"/>
      <c r="F6334" s="107"/>
      <c r="G6334" s="108"/>
      <c r="H6334" s="109"/>
      <c r="I6334" s="109"/>
      <c r="J6334" s="110"/>
      <c r="K6334" s="117"/>
      <c r="L6334" s="178"/>
      <c r="M6334" s="178"/>
      <c r="N6334" s="106"/>
      <c r="O6334" s="111"/>
      <c r="P6334" s="111"/>
      <c r="Q6334" s="106"/>
      <c r="R6334" s="106"/>
      <c r="S6334" s="106"/>
      <c r="T6334" s="106"/>
      <c r="U6334" s="106"/>
      <c r="V6334" s="106"/>
      <c r="W6334" s="19"/>
      <c r="X6334" s="2"/>
      <c r="Y6334" s="4"/>
      <c r="Z6334" s="106"/>
      <c r="AA6334" s="114"/>
      <c r="AB6334" s="112"/>
      <c r="AC6334" s="178"/>
      <c r="AD6334" s="11"/>
      <c r="AE6334" s="106"/>
      <c r="AF6334" s="106"/>
      <c r="AG6334" s="106"/>
      <c r="AH6334" s="115"/>
      <c r="AI6334" s="116"/>
      <c r="AO6334" s="26"/>
      <c r="AP6334" s="26"/>
    </row>
    <row r="6335" spans="1:42" ht="15" customHeight="1" x14ac:dyDescent="0.25">
      <c r="A6335" s="105"/>
      <c r="B6335" s="106"/>
      <c r="C6335" s="2"/>
      <c r="D6335" s="2"/>
      <c r="E6335" s="106"/>
      <c r="F6335" s="107"/>
      <c r="G6335" s="108"/>
      <c r="H6335" s="109"/>
      <c r="I6335" s="109"/>
      <c r="J6335" s="110"/>
      <c r="K6335" s="117"/>
      <c r="L6335" s="178"/>
      <c r="M6335" s="178"/>
      <c r="N6335" s="106"/>
      <c r="O6335" s="111"/>
      <c r="P6335" s="111"/>
      <c r="Q6335" s="106"/>
      <c r="R6335" s="106"/>
      <c r="S6335" s="106"/>
      <c r="T6335" s="106"/>
      <c r="U6335" s="106"/>
      <c r="V6335" s="106"/>
      <c r="W6335" s="19"/>
      <c r="X6335" s="2"/>
      <c r="Y6335" s="4"/>
      <c r="Z6335" s="106"/>
      <c r="AA6335" s="114"/>
      <c r="AB6335" s="112"/>
      <c r="AC6335" s="178"/>
      <c r="AD6335" s="11"/>
      <c r="AE6335" s="106"/>
      <c r="AF6335" s="106"/>
      <c r="AG6335" s="106"/>
      <c r="AH6335" s="115"/>
      <c r="AI6335" s="116"/>
      <c r="AO6335" s="26"/>
      <c r="AP6335" s="26"/>
    </row>
    <row r="6336" spans="1:42" ht="15" customHeight="1" x14ac:dyDescent="0.25">
      <c r="A6336" s="105"/>
      <c r="B6336" s="106"/>
      <c r="C6336" s="2"/>
      <c r="D6336" s="2"/>
      <c r="E6336" s="106"/>
      <c r="F6336" s="107"/>
      <c r="G6336" s="108"/>
      <c r="H6336" s="109"/>
      <c r="I6336" s="109"/>
      <c r="J6336" s="110"/>
      <c r="K6336" s="117"/>
      <c r="L6336" s="178"/>
      <c r="M6336" s="178"/>
      <c r="N6336" s="106"/>
      <c r="O6336" s="111"/>
      <c r="P6336" s="111"/>
      <c r="Q6336" s="106"/>
      <c r="R6336" s="106"/>
      <c r="S6336" s="106"/>
      <c r="T6336" s="106"/>
      <c r="U6336" s="106"/>
      <c r="V6336" s="106"/>
      <c r="W6336" s="19"/>
      <c r="X6336" s="2"/>
      <c r="Y6336" s="4"/>
      <c r="Z6336" s="106"/>
      <c r="AA6336" s="114"/>
      <c r="AB6336" s="112"/>
      <c r="AC6336" s="178"/>
      <c r="AD6336" s="11"/>
      <c r="AE6336" s="106"/>
      <c r="AF6336" s="106"/>
      <c r="AG6336" s="106"/>
      <c r="AH6336" s="115"/>
      <c r="AI6336" s="116"/>
      <c r="AO6336" s="26"/>
      <c r="AP6336" s="26"/>
    </row>
    <row r="6337" spans="1:42" ht="15" customHeight="1" x14ac:dyDescent="0.25">
      <c r="A6337" s="105"/>
      <c r="B6337" s="106"/>
      <c r="C6337" s="2"/>
      <c r="D6337" s="2"/>
      <c r="E6337" s="106"/>
      <c r="F6337" s="107"/>
      <c r="G6337" s="108"/>
      <c r="H6337" s="109"/>
      <c r="I6337" s="109"/>
      <c r="J6337" s="110"/>
      <c r="K6337" s="117"/>
      <c r="L6337" s="178"/>
      <c r="M6337" s="178"/>
      <c r="N6337" s="106"/>
      <c r="O6337" s="111"/>
      <c r="P6337" s="111"/>
      <c r="Q6337" s="106"/>
      <c r="R6337" s="106"/>
      <c r="S6337" s="106"/>
      <c r="T6337" s="106"/>
      <c r="U6337" s="106"/>
      <c r="V6337" s="106"/>
      <c r="W6337" s="19"/>
      <c r="X6337" s="2"/>
      <c r="Y6337" s="4"/>
      <c r="Z6337" s="106"/>
      <c r="AA6337" s="114"/>
      <c r="AB6337" s="112"/>
      <c r="AC6337" s="178"/>
      <c r="AD6337" s="11"/>
      <c r="AE6337" s="106"/>
      <c r="AF6337" s="106"/>
      <c r="AG6337" s="106"/>
      <c r="AH6337" s="115"/>
      <c r="AI6337" s="116"/>
      <c r="AO6337" s="26"/>
      <c r="AP6337" s="26"/>
    </row>
    <row r="6338" spans="1:42" ht="15" customHeight="1" x14ac:dyDescent="0.25">
      <c r="A6338" s="105"/>
      <c r="B6338" s="106"/>
      <c r="C6338" s="2"/>
      <c r="D6338" s="2"/>
      <c r="E6338" s="106"/>
      <c r="F6338" s="107"/>
      <c r="G6338" s="108"/>
      <c r="H6338" s="109"/>
      <c r="I6338" s="109"/>
      <c r="J6338" s="110"/>
      <c r="K6338" s="117"/>
      <c r="L6338" s="178"/>
      <c r="M6338" s="178"/>
      <c r="N6338" s="106"/>
      <c r="O6338" s="111"/>
      <c r="P6338" s="111"/>
      <c r="Q6338" s="106"/>
      <c r="R6338" s="106"/>
      <c r="S6338" s="106"/>
      <c r="T6338" s="106"/>
      <c r="U6338" s="106"/>
      <c r="V6338" s="106"/>
      <c r="W6338" s="19"/>
      <c r="X6338" s="2"/>
      <c r="Y6338" s="4"/>
      <c r="Z6338" s="106"/>
      <c r="AA6338" s="114"/>
      <c r="AB6338" s="112"/>
      <c r="AC6338" s="178"/>
      <c r="AD6338" s="11"/>
      <c r="AE6338" s="106"/>
      <c r="AF6338" s="106"/>
      <c r="AG6338" s="106"/>
      <c r="AH6338" s="115"/>
      <c r="AI6338" s="116"/>
      <c r="AO6338" s="26"/>
      <c r="AP6338" s="26"/>
    </row>
    <row r="6339" spans="1:42" ht="15" customHeight="1" x14ac:dyDescent="0.25">
      <c r="A6339" s="105"/>
      <c r="B6339" s="106"/>
      <c r="C6339" s="2"/>
      <c r="D6339" s="2"/>
      <c r="E6339" s="106"/>
      <c r="F6339" s="107"/>
      <c r="G6339" s="108"/>
      <c r="H6339" s="109"/>
      <c r="I6339" s="109"/>
      <c r="J6339" s="110"/>
      <c r="K6339" s="117"/>
      <c r="L6339" s="178"/>
      <c r="M6339" s="178"/>
      <c r="N6339" s="106"/>
      <c r="O6339" s="111"/>
      <c r="P6339" s="111"/>
      <c r="Q6339" s="106"/>
      <c r="R6339" s="106"/>
      <c r="S6339" s="106"/>
      <c r="T6339" s="106"/>
      <c r="U6339" s="106"/>
      <c r="V6339" s="106"/>
      <c r="W6339" s="19"/>
      <c r="X6339" s="2"/>
      <c r="Y6339" s="4"/>
      <c r="Z6339" s="106"/>
      <c r="AA6339" s="114"/>
      <c r="AB6339" s="112"/>
      <c r="AC6339" s="178"/>
      <c r="AD6339" s="11"/>
      <c r="AE6339" s="106"/>
      <c r="AF6339" s="106"/>
      <c r="AG6339" s="106"/>
      <c r="AH6339" s="115"/>
      <c r="AI6339" s="116"/>
      <c r="AO6339" s="26"/>
      <c r="AP6339" s="26"/>
    </row>
    <row r="6340" spans="1:42" ht="15" customHeight="1" x14ac:dyDescent="0.25">
      <c r="A6340" s="105"/>
      <c r="B6340" s="106"/>
      <c r="C6340" s="2"/>
      <c r="D6340" s="2"/>
      <c r="E6340" s="106"/>
      <c r="F6340" s="107"/>
      <c r="G6340" s="108"/>
      <c r="H6340" s="109"/>
      <c r="I6340" s="109"/>
      <c r="J6340" s="110"/>
      <c r="K6340" s="117"/>
      <c r="L6340" s="178"/>
      <c r="M6340" s="178"/>
      <c r="N6340" s="106"/>
      <c r="O6340" s="111"/>
      <c r="P6340" s="111"/>
      <c r="Q6340" s="106"/>
      <c r="R6340" s="106"/>
      <c r="S6340" s="106"/>
      <c r="T6340" s="106"/>
      <c r="U6340" s="106"/>
      <c r="V6340" s="106"/>
      <c r="W6340" s="19"/>
      <c r="X6340" s="2"/>
      <c r="Y6340" s="4"/>
      <c r="Z6340" s="106"/>
      <c r="AA6340" s="114"/>
      <c r="AB6340" s="112"/>
      <c r="AC6340" s="178"/>
      <c r="AD6340" s="11"/>
      <c r="AE6340" s="106"/>
      <c r="AF6340" s="106"/>
      <c r="AG6340" s="106"/>
      <c r="AH6340" s="115"/>
      <c r="AI6340" s="116"/>
      <c r="AO6340" s="26"/>
      <c r="AP6340" s="26"/>
    </row>
    <row r="6341" spans="1:42" ht="15" customHeight="1" x14ac:dyDescent="0.25">
      <c r="A6341" s="105"/>
      <c r="B6341" s="106"/>
      <c r="C6341" s="2"/>
      <c r="D6341" s="2"/>
      <c r="E6341" s="106"/>
      <c r="F6341" s="107"/>
      <c r="G6341" s="108"/>
      <c r="H6341" s="109"/>
      <c r="I6341" s="109"/>
      <c r="J6341" s="110"/>
      <c r="K6341" s="117"/>
      <c r="L6341" s="178"/>
      <c r="M6341" s="178"/>
      <c r="N6341" s="106"/>
      <c r="O6341" s="111"/>
      <c r="P6341" s="111"/>
      <c r="Q6341" s="106"/>
      <c r="R6341" s="106"/>
      <c r="S6341" s="106"/>
      <c r="T6341" s="106"/>
      <c r="U6341" s="106"/>
      <c r="V6341" s="106"/>
      <c r="W6341" s="19"/>
      <c r="X6341" s="2"/>
      <c r="Y6341" s="4"/>
      <c r="Z6341" s="106"/>
      <c r="AA6341" s="114"/>
      <c r="AB6341" s="112"/>
      <c r="AC6341" s="178"/>
      <c r="AD6341" s="11"/>
      <c r="AE6341" s="106"/>
      <c r="AF6341" s="106"/>
      <c r="AG6341" s="106"/>
      <c r="AH6341" s="115"/>
      <c r="AI6341" s="116"/>
      <c r="AO6341" s="26"/>
      <c r="AP6341" s="26"/>
    </row>
    <row r="6342" spans="1:42" ht="15" customHeight="1" x14ac:dyDescent="0.25">
      <c r="A6342" s="105"/>
      <c r="B6342" s="106"/>
      <c r="C6342" s="2"/>
      <c r="D6342" s="2"/>
      <c r="E6342" s="106"/>
      <c r="F6342" s="107"/>
      <c r="G6342" s="108"/>
      <c r="H6342" s="109"/>
      <c r="I6342" s="109"/>
      <c r="J6342" s="110"/>
      <c r="K6342" s="117"/>
      <c r="L6342" s="178"/>
      <c r="M6342" s="178"/>
      <c r="N6342" s="106"/>
      <c r="O6342" s="111"/>
      <c r="P6342" s="111"/>
      <c r="Q6342" s="106"/>
      <c r="R6342" s="106"/>
      <c r="S6342" s="106"/>
      <c r="T6342" s="106"/>
      <c r="U6342" s="106"/>
      <c r="V6342" s="106"/>
      <c r="W6342" s="19"/>
      <c r="X6342" s="2"/>
      <c r="Y6342" s="4"/>
      <c r="Z6342" s="106"/>
      <c r="AA6342" s="114"/>
      <c r="AB6342" s="112"/>
      <c r="AC6342" s="178"/>
      <c r="AD6342" s="11"/>
      <c r="AE6342" s="106"/>
      <c r="AF6342" s="106"/>
      <c r="AG6342" s="106"/>
      <c r="AH6342" s="115"/>
      <c r="AI6342" s="116"/>
      <c r="AO6342" s="26"/>
      <c r="AP6342" s="26"/>
    </row>
    <row r="6343" spans="1:42" ht="15" customHeight="1" x14ac:dyDescent="0.25">
      <c r="A6343" s="105"/>
      <c r="B6343" s="106"/>
      <c r="C6343" s="2"/>
      <c r="D6343" s="2"/>
      <c r="E6343" s="106"/>
      <c r="F6343" s="107"/>
      <c r="G6343" s="108"/>
      <c r="H6343" s="109"/>
      <c r="I6343" s="109"/>
      <c r="J6343" s="110"/>
      <c r="K6343" s="117"/>
      <c r="L6343" s="178"/>
      <c r="M6343" s="178"/>
      <c r="N6343" s="106"/>
      <c r="O6343" s="111"/>
      <c r="P6343" s="111"/>
      <c r="Q6343" s="106"/>
      <c r="R6343" s="106"/>
      <c r="S6343" s="106"/>
      <c r="T6343" s="106"/>
      <c r="U6343" s="106"/>
      <c r="V6343" s="106"/>
      <c r="W6343" s="19"/>
      <c r="X6343" s="2"/>
      <c r="Y6343" s="4"/>
      <c r="Z6343" s="106"/>
      <c r="AA6343" s="114"/>
      <c r="AB6343" s="112"/>
      <c r="AC6343" s="178"/>
      <c r="AD6343" s="11"/>
      <c r="AE6343" s="106"/>
      <c r="AF6343" s="106"/>
      <c r="AG6343" s="106"/>
      <c r="AH6343" s="115"/>
      <c r="AI6343" s="116"/>
      <c r="AO6343" s="26"/>
      <c r="AP6343" s="26"/>
    </row>
    <row r="6344" spans="1:42" ht="15" customHeight="1" x14ac:dyDescent="0.25">
      <c r="A6344" s="105"/>
      <c r="B6344" s="106"/>
      <c r="C6344" s="2"/>
      <c r="D6344" s="2"/>
      <c r="E6344" s="106"/>
      <c r="F6344" s="107"/>
      <c r="G6344" s="108"/>
      <c r="H6344" s="109"/>
      <c r="I6344" s="109"/>
      <c r="J6344" s="110"/>
      <c r="K6344" s="117"/>
      <c r="L6344" s="178"/>
      <c r="M6344" s="178"/>
      <c r="N6344" s="106"/>
      <c r="O6344" s="111"/>
      <c r="P6344" s="111"/>
      <c r="Q6344" s="106"/>
      <c r="R6344" s="106"/>
      <c r="S6344" s="106"/>
      <c r="T6344" s="106"/>
      <c r="U6344" s="106"/>
      <c r="V6344" s="106"/>
      <c r="W6344" s="19"/>
      <c r="X6344" s="2"/>
      <c r="Y6344" s="4"/>
      <c r="Z6344" s="106"/>
      <c r="AA6344" s="114"/>
      <c r="AB6344" s="112"/>
      <c r="AC6344" s="178"/>
      <c r="AD6344" s="11"/>
      <c r="AE6344" s="106"/>
      <c r="AF6344" s="106"/>
      <c r="AG6344" s="106"/>
      <c r="AH6344" s="115"/>
      <c r="AI6344" s="116"/>
      <c r="AO6344" s="26"/>
      <c r="AP6344" s="26"/>
    </row>
    <row r="6345" spans="1:42" ht="15" customHeight="1" x14ac:dyDescent="0.25">
      <c r="A6345" s="105"/>
      <c r="B6345" s="106"/>
      <c r="C6345" s="2"/>
      <c r="D6345" s="2"/>
      <c r="E6345" s="106"/>
      <c r="F6345" s="107"/>
      <c r="G6345" s="108"/>
      <c r="H6345" s="109"/>
      <c r="I6345" s="109"/>
      <c r="J6345" s="110"/>
      <c r="K6345" s="117"/>
      <c r="L6345" s="178"/>
      <c r="M6345" s="178"/>
      <c r="N6345" s="106"/>
      <c r="O6345" s="111"/>
      <c r="P6345" s="111"/>
      <c r="Q6345" s="106"/>
      <c r="R6345" s="106"/>
      <c r="S6345" s="106"/>
      <c r="T6345" s="106"/>
      <c r="U6345" s="106"/>
      <c r="V6345" s="106"/>
      <c r="W6345" s="19"/>
      <c r="X6345" s="2"/>
      <c r="Y6345" s="4"/>
      <c r="Z6345" s="106"/>
      <c r="AA6345" s="114"/>
      <c r="AB6345" s="112"/>
      <c r="AC6345" s="178"/>
      <c r="AD6345" s="11"/>
      <c r="AE6345" s="106"/>
      <c r="AF6345" s="106"/>
      <c r="AG6345" s="106"/>
      <c r="AH6345" s="115"/>
      <c r="AI6345" s="116"/>
      <c r="AO6345" s="26"/>
      <c r="AP6345" s="26"/>
    </row>
    <row r="6346" spans="1:42" ht="15" customHeight="1" x14ac:dyDescent="0.25">
      <c r="A6346" s="105"/>
      <c r="B6346" s="106"/>
      <c r="C6346" s="2"/>
      <c r="D6346" s="2"/>
      <c r="E6346" s="106"/>
      <c r="F6346" s="107"/>
      <c r="G6346" s="108"/>
      <c r="H6346" s="109"/>
      <c r="I6346" s="109"/>
      <c r="J6346" s="110"/>
      <c r="K6346" s="117"/>
      <c r="L6346" s="178"/>
      <c r="M6346" s="178"/>
      <c r="N6346" s="106"/>
      <c r="O6346" s="111"/>
      <c r="P6346" s="111"/>
      <c r="Q6346" s="106"/>
      <c r="R6346" s="106"/>
      <c r="S6346" s="106"/>
      <c r="T6346" s="106"/>
      <c r="U6346" s="106"/>
      <c r="V6346" s="106"/>
      <c r="W6346" s="19"/>
      <c r="X6346" s="2"/>
      <c r="Y6346" s="4"/>
      <c r="Z6346" s="106"/>
      <c r="AA6346" s="114"/>
      <c r="AB6346" s="112"/>
      <c r="AC6346" s="178"/>
      <c r="AD6346" s="11"/>
      <c r="AE6346" s="106"/>
      <c r="AF6346" s="106"/>
      <c r="AG6346" s="106"/>
      <c r="AH6346" s="115"/>
      <c r="AI6346" s="116"/>
      <c r="AO6346" s="26"/>
      <c r="AP6346" s="26"/>
    </row>
    <row r="6347" spans="1:42" ht="15" customHeight="1" x14ac:dyDescent="0.25">
      <c r="A6347" s="105"/>
      <c r="B6347" s="106"/>
      <c r="C6347" s="2"/>
      <c r="D6347" s="2"/>
      <c r="E6347" s="106"/>
      <c r="F6347" s="107"/>
      <c r="G6347" s="108"/>
      <c r="H6347" s="109"/>
      <c r="I6347" s="109"/>
      <c r="J6347" s="110"/>
      <c r="K6347" s="117"/>
      <c r="L6347" s="178"/>
      <c r="M6347" s="178"/>
      <c r="N6347" s="106"/>
      <c r="O6347" s="111"/>
      <c r="P6347" s="111"/>
      <c r="Q6347" s="106"/>
      <c r="R6347" s="106"/>
      <c r="S6347" s="106"/>
      <c r="T6347" s="106"/>
      <c r="U6347" s="106"/>
      <c r="V6347" s="106"/>
      <c r="W6347" s="19"/>
      <c r="X6347" s="2"/>
      <c r="Y6347" s="4"/>
      <c r="Z6347" s="106"/>
      <c r="AA6347" s="114"/>
      <c r="AB6347" s="112"/>
      <c r="AC6347" s="178"/>
      <c r="AD6347" s="11"/>
      <c r="AE6347" s="106"/>
      <c r="AF6347" s="106"/>
      <c r="AG6347" s="106"/>
      <c r="AH6347" s="115"/>
      <c r="AI6347" s="116"/>
      <c r="AO6347" s="26"/>
      <c r="AP6347" s="26"/>
    </row>
    <row r="6348" spans="1:42" ht="15" customHeight="1" x14ac:dyDescent="0.25">
      <c r="A6348" s="105"/>
      <c r="B6348" s="106"/>
      <c r="C6348" s="2"/>
      <c r="D6348" s="2"/>
      <c r="E6348" s="106"/>
      <c r="F6348" s="107"/>
      <c r="G6348" s="108"/>
      <c r="H6348" s="109"/>
      <c r="I6348" s="109"/>
      <c r="J6348" s="110"/>
      <c r="K6348" s="117"/>
      <c r="L6348" s="178"/>
      <c r="M6348" s="178"/>
      <c r="N6348" s="106"/>
      <c r="O6348" s="111"/>
      <c r="P6348" s="111"/>
      <c r="Q6348" s="106"/>
      <c r="R6348" s="106"/>
      <c r="S6348" s="106"/>
      <c r="T6348" s="106"/>
      <c r="U6348" s="106"/>
      <c r="V6348" s="106"/>
      <c r="W6348" s="19"/>
      <c r="X6348" s="2"/>
      <c r="Y6348" s="4"/>
      <c r="Z6348" s="106"/>
      <c r="AA6348" s="114"/>
      <c r="AB6348" s="112"/>
      <c r="AC6348" s="178"/>
      <c r="AD6348" s="11"/>
      <c r="AE6348" s="106"/>
      <c r="AF6348" s="106"/>
      <c r="AG6348" s="106"/>
      <c r="AH6348" s="115"/>
      <c r="AI6348" s="116"/>
      <c r="AO6348" s="26"/>
      <c r="AP6348" s="26"/>
    </row>
    <row r="6349" spans="1:42" ht="15" customHeight="1" x14ac:dyDescent="0.25">
      <c r="A6349" s="105"/>
      <c r="B6349" s="106"/>
      <c r="C6349" s="2"/>
      <c r="D6349" s="2"/>
      <c r="E6349" s="106"/>
      <c r="F6349" s="107"/>
      <c r="G6349" s="108"/>
      <c r="H6349" s="109"/>
      <c r="I6349" s="109"/>
      <c r="J6349" s="110"/>
      <c r="K6349" s="117"/>
      <c r="L6349" s="178"/>
      <c r="M6349" s="178"/>
      <c r="N6349" s="106"/>
      <c r="O6349" s="111"/>
      <c r="P6349" s="111"/>
      <c r="Q6349" s="106"/>
      <c r="R6349" s="106"/>
      <c r="S6349" s="106"/>
      <c r="T6349" s="106"/>
      <c r="U6349" s="106"/>
      <c r="V6349" s="106"/>
      <c r="W6349" s="19"/>
      <c r="X6349" s="2"/>
      <c r="Y6349" s="4"/>
      <c r="Z6349" s="106"/>
      <c r="AA6349" s="114"/>
      <c r="AB6349" s="112"/>
      <c r="AC6349" s="178"/>
      <c r="AD6349" s="11"/>
      <c r="AE6349" s="106"/>
      <c r="AF6349" s="106"/>
      <c r="AG6349" s="106"/>
      <c r="AH6349" s="115"/>
      <c r="AI6349" s="116"/>
      <c r="AO6349" s="26"/>
      <c r="AP6349" s="26"/>
    </row>
    <row r="6350" spans="1:42" ht="15" customHeight="1" x14ac:dyDescent="0.25">
      <c r="A6350" s="105"/>
      <c r="B6350" s="106"/>
      <c r="C6350" s="2"/>
      <c r="D6350" s="2"/>
      <c r="E6350" s="106"/>
      <c r="F6350" s="107"/>
      <c r="G6350" s="108"/>
      <c r="H6350" s="109"/>
      <c r="I6350" s="109"/>
      <c r="J6350" s="110"/>
      <c r="K6350" s="117"/>
      <c r="L6350" s="178"/>
      <c r="M6350" s="178"/>
      <c r="N6350" s="106"/>
      <c r="O6350" s="111"/>
      <c r="P6350" s="111"/>
      <c r="Q6350" s="106"/>
      <c r="R6350" s="106"/>
      <c r="S6350" s="106"/>
      <c r="T6350" s="106"/>
      <c r="U6350" s="106"/>
      <c r="V6350" s="106"/>
      <c r="W6350" s="19"/>
      <c r="X6350" s="2"/>
      <c r="Y6350" s="4"/>
      <c r="Z6350" s="106"/>
      <c r="AA6350" s="114"/>
      <c r="AB6350" s="112"/>
      <c r="AC6350" s="178"/>
      <c r="AD6350" s="11"/>
      <c r="AE6350" s="106"/>
      <c r="AF6350" s="106"/>
      <c r="AG6350" s="106"/>
      <c r="AH6350" s="115"/>
      <c r="AI6350" s="116"/>
      <c r="AO6350" s="26"/>
      <c r="AP6350" s="26"/>
    </row>
    <row r="6351" spans="1:42" ht="15" customHeight="1" x14ac:dyDescent="0.25">
      <c r="A6351" s="105"/>
      <c r="B6351" s="106"/>
      <c r="C6351" s="2"/>
      <c r="D6351" s="2"/>
      <c r="E6351" s="106"/>
      <c r="F6351" s="107"/>
      <c r="G6351" s="108"/>
      <c r="H6351" s="109"/>
      <c r="I6351" s="109"/>
      <c r="J6351" s="110"/>
      <c r="K6351" s="117"/>
      <c r="L6351" s="178"/>
      <c r="M6351" s="178"/>
      <c r="N6351" s="106"/>
      <c r="O6351" s="111"/>
      <c r="P6351" s="111"/>
      <c r="Q6351" s="106"/>
      <c r="R6351" s="106"/>
      <c r="S6351" s="106"/>
      <c r="T6351" s="106"/>
      <c r="U6351" s="106"/>
      <c r="V6351" s="106"/>
      <c r="W6351" s="19"/>
      <c r="X6351" s="2"/>
      <c r="Y6351" s="4"/>
      <c r="Z6351" s="106"/>
      <c r="AA6351" s="114"/>
      <c r="AB6351" s="112"/>
      <c r="AC6351" s="178"/>
      <c r="AD6351" s="11"/>
      <c r="AE6351" s="106"/>
      <c r="AF6351" s="106"/>
      <c r="AG6351" s="106"/>
      <c r="AH6351" s="115"/>
      <c r="AI6351" s="116"/>
      <c r="AO6351" s="26"/>
      <c r="AP6351" s="26"/>
    </row>
    <row r="6352" spans="1:42" ht="15" customHeight="1" x14ac:dyDescent="0.25">
      <c r="A6352" s="105"/>
      <c r="B6352" s="106"/>
      <c r="C6352" s="2"/>
      <c r="D6352" s="2"/>
      <c r="E6352" s="106"/>
      <c r="F6352" s="107"/>
      <c r="G6352" s="108"/>
      <c r="H6352" s="109"/>
      <c r="I6352" s="109"/>
      <c r="J6352" s="110"/>
      <c r="K6352" s="117"/>
      <c r="L6352" s="178"/>
      <c r="M6352" s="178"/>
      <c r="N6352" s="106"/>
      <c r="O6352" s="111"/>
      <c r="P6352" s="111"/>
      <c r="Q6352" s="106"/>
      <c r="R6352" s="106"/>
      <c r="S6352" s="106"/>
      <c r="T6352" s="106"/>
      <c r="U6352" s="106"/>
      <c r="V6352" s="106"/>
      <c r="W6352" s="19"/>
      <c r="X6352" s="2"/>
      <c r="Y6352" s="4"/>
      <c r="Z6352" s="106"/>
      <c r="AA6352" s="114"/>
      <c r="AB6352" s="112"/>
      <c r="AC6352" s="178"/>
      <c r="AD6352" s="11"/>
      <c r="AE6352" s="106"/>
      <c r="AF6352" s="106"/>
      <c r="AG6352" s="106"/>
      <c r="AH6352" s="115"/>
      <c r="AI6352" s="116"/>
      <c r="AO6352" s="26"/>
      <c r="AP6352" s="26"/>
    </row>
    <row r="6353" spans="1:42" ht="15" customHeight="1" x14ac:dyDescent="0.25">
      <c r="A6353" s="105"/>
      <c r="B6353" s="106"/>
      <c r="C6353" s="2"/>
      <c r="D6353" s="2"/>
      <c r="E6353" s="106"/>
      <c r="F6353" s="107"/>
      <c r="G6353" s="108"/>
      <c r="H6353" s="109"/>
      <c r="I6353" s="109"/>
      <c r="J6353" s="110"/>
      <c r="K6353" s="117"/>
      <c r="L6353" s="178"/>
      <c r="M6353" s="178"/>
      <c r="N6353" s="106"/>
      <c r="O6353" s="111"/>
      <c r="P6353" s="111"/>
      <c r="Q6353" s="106"/>
      <c r="R6353" s="106"/>
      <c r="S6353" s="106"/>
      <c r="T6353" s="106"/>
      <c r="U6353" s="106"/>
      <c r="V6353" s="106"/>
      <c r="W6353" s="19"/>
      <c r="X6353" s="2"/>
      <c r="Y6353" s="4"/>
      <c r="Z6353" s="106"/>
      <c r="AA6353" s="114"/>
      <c r="AB6353" s="112"/>
      <c r="AC6353" s="178"/>
      <c r="AD6353" s="11"/>
      <c r="AE6353" s="106"/>
      <c r="AF6353" s="106"/>
      <c r="AG6353" s="106"/>
      <c r="AH6353" s="115"/>
      <c r="AI6353" s="116"/>
      <c r="AO6353" s="26"/>
      <c r="AP6353" s="26"/>
    </row>
    <row r="6354" spans="1:42" ht="15" customHeight="1" x14ac:dyDescent="0.25">
      <c r="A6354" s="105"/>
      <c r="B6354" s="106"/>
      <c r="C6354" s="2"/>
      <c r="D6354" s="2"/>
      <c r="E6354" s="106"/>
      <c r="F6354" s="107"/>
      <c r="G6354" s="108"/>
      <c r="H6354" s="109"/>
      <c r="I6354" s="109"/>
      <c r="J6354" s="110"/>
      <c r="K6354" s="117"/>
      <c r="L6354" s="178"/>
      <c r="M6354" s="178"/>
      <c r="N6354" s="106"/>
      <c r="O6354" s="111"/>
      <c r="P6354" s="111"/>
      <c r="Q6354" s="106"/>
      <c r="R6354" s="106"/>
      <c r="S6354" s="106"/>
      <c r="T6354" s="106"/>
      <c r="U6354" s="106"/>
      <c r="V6354" s="106"/>
      <c r="W6354" s="19"/>
      <c r="X6354" s="2"/>
      <c r="Y6354" s="4"/>
      <c r="Z6354" s="106"/>
      <c r="AA6354" s="114"/>
      <c r="AB6354" s="112"/>
      <c r="AC6354" s="178"/>
      <c r="AD6354" s="11"/>
      <c r="AE6354" s="106"/>
      <c r="AF6354" s="106"/>
      <c r="AG6354" s="106"/>
      <c r="AH6354" s="115"/>
      <c r="AI6354" s="116"/>
      <c r="AO6354" s="26"/>
      <c r="AP6354" s="26"/>
    </row>
    <row r="6355" spans="1:42" ht="15" customHeight="1" x14ac:dyDescent="0.25">
      <c r="A6355" s="105"/>
      <c r="B6355" s="106"/>
      <c r="C6355" s="2"/>
      <c r="D6355" s="2"/>
      <c r="E6355" s="106"/>
      <c r="F6355" s="107"/>
      <c r="G6355" s="108"/>
      <c r="H6355" s="109"/>
      <c r="I6355" s="109"/>
      <c r="J6355" s="110"/>
      <c r="K6355" s="117"/>
      <c r="L6355" s="178"/>
      <c r="M6355" s="178"/>
      <c r="N6355" s="106"/>
      <c r="O6355" s="111"/>
      <c r="P6355" s="111"/>
      <c r="Q6355" s="106"/>
      <c r="R6355" s="106"/>
      <c r="S6355" s="106"/>
      <c r="T6355" s="106"/>
      <c r="U6355" s="106"/>
      <c r="V6355" s="106"/>
      <c r="W6355" s="19"/>
      <c r="X6355" s="2"/>
      <c r="Y6355" s="4"/>
      <c r="Z6355" s="106"/>
      <c r="AA6355" s="114"/>
      <c r="AB6355" s="112"/>
      <c r="AC6355" s="178"/>
      <c r="AD6355" s="11"/>
      <c r="AE6355" s="106"/>
      <c r="AF6355" s="106"/>
      <c r="AG6355" s="106"/>
      <c r="AH6355" s="115"/>
      <c r="AI6355" s="116"/>
      <c r="AO6355" s="26"/>
      <c r="AP6355" s="26"/>
    </row>
    <row r="6356" spans="1:42" ht="15" customHeight="1" x14ac:dyDescent="0.25">
      <c r="A6356" s="105"/>
      <c r="B6356" s="106"/>
      <c r="C6356" s="2"/>
      <c r="D6356" s="2"/>
      <c r="E6356" s="106"/>
      <c r="F6356" s="107"/>
      <c r="G6356" s="108"/>
      <c r="H6356" s="109"/>
      <c r="I6356" s="109"/>
      <c r="J6356" s="110"/>
      <c r="K6356" s="117"/>
      <c r="L6356" s="178"/>
      <c r="M6356" s="178"/>
      <c r="N6356" s="106"/>
      <c r="O6356" s="111"/>
      <c r="P6356" s="111"/>
      <c r="Q6356" s="106"/>
      <c r="R6356" s="106"/>
      <c r="S6356" s="106"/>
      <c r="T6356" s="106"/>
      <c r="U6356" s="106"/>
      <c r="V6356" s="106"/>
      <c r="W6356" s="19"/>
      <c r="X6356" s="2"/>
      <c r="Y6356" s="4"/>
      <c r="Z6356" s="106"/>
      <c r="AA6356" s="114"/>
      <c r="AB6356" s="112"/>
      <c r="AC6356" s="178"/>
      <c r="AD6356" s="11"/>
      <c r="AE6356" s="106"/>
      <c r="AF6356" s="106"/>
      <c r="AG6356" s="106"/>
      <c r="AH6356" s="115"/>
      <c r="AI6356" s="116"/>
      <c r="AO6356" s="26"/>
      <c r="AP6356" s="26"/>
    </row>
    <row r="6357" spans="1:42" ht="15" customHeight="1" x14ac:dyDescent="0.25">
      <c r="A6357" s="105"/>
      <c r="B6357" s="106"/>
      <c r="C6357" s="2"/>
      <c r="D6357" s="2"/>
      <c r="E6357" s="106"/>
      <c r="F6357" s="107"/>
      <c r="G6357" s="108"/>
      <c r="H6357" s="109"/>
      <c r="I6357" s="109"/>
      <c r="J6357" s="110"/>
      <c r="K6357" s="117"/>
      <c r="L6357" s="178"/>
      <c r="M6357" s="178"/>
      <c r="N6357" s="106"/>
      <c r="O6357" s="111"/>
      <c r="P6357" s="111"/>
      <c r="Q6357" s="106"/>
      <c r="R6357" s="106"/>
      <c r="S6357" s="106"/>
      <c r="T6357" s="106"/>
      <c r="U6357" s="106"/>
      <c r="V6357" s="106"/>
      <c r="W6357" s="19"/>
      <c r="X6357" s="2"/>
      <c r="Y6357" s="4"/>
      <c r="Z6357" s="106"/>
      <c r="AA6357" s="114"/>
      <c r="AB6357" s="112"/>
      <c r="AC6357" s="178"/>
      <c r="AD6357" s="11"/>
      <c r="AE6357" s="106"/>
      <c r="AF6357" s="106"/>
      <c r="AG6357" s="106"/>
      <c r="AH6357" s="115"/>
      <c r="AI6357" s="116"/>
      <c r="AO6357" s="26"/>
      <c r="AP6357" s="26"/>
    </row>
    <row r="6358" spans="1:42" ht="15" customHeight="1" x14ac:dyDescent="0.25">
      <c r="A6358" s="105"/>
      <c r="B6358" s="106"/>
      <c r="C6358" s="2"/>
      <c r="D6358" s="2"/>
      <c r="E6358" s="106"/>
      <c r="F6358" s="107"/>
      <c r="G6358" s="108"/>
      <c r="H6358" s="109"/>
      <c r="I6358" s="109"/>
      <c r="J6358" s="110"/>
      <c r="K6358" s="117"/>
      <c r="L6358" s="178"/>
      <c r="M6358" s="178"/>
      <c r="N6358" s="106"/>
      <c r="O6358" s="111"/>
      <c r="P6358" s="111"/>
      <c r="Q6358" s="106"/>
      <c r="R6358" s="106"/>
      <c r="S6358" s="106"/>
      <c r="T6358" s="106"/>
      <c r="U6358" s="106"/>
      <c r="V6358" s="106"/>
      <c r="W6358" s="19"/>
      <c r="X6358" s="2"/>
      <c r="Y6358" s="4"/>
      <c r="Z6358" s="106"/>
      <c r="AA6358" s="114"/>
      <c r="AB6358" s="112"/>
      <c r="AC6358" s="178"/>
      <c r="AD6358" s="11"/>
      <c r="AE6358" s="106"/>
      <c r="AF6358" s="106"/>
      <c r="AG6358" s="106"/>
      <c r="AH6358" s="115"/>
      <c r="AI6358" s="116"/>
      <c r="AO6358" s="26"/>
      <c r="AP6358" s="26"/>
    </row>
    <row r="6359" spans="1:42" ht="15" customHeight="1" x14ac:dyDescent="0.25">
      <c r="A6359" s="105"/>
      <c r="B6359" s="106"/>
      <c r="C6359" s="2"/>
      <c r="D6359" s="2"/>
      <c r="E6359" s="106"/>
      <c r="F6359" s="107"/>
      <c r="G6359" s="108"/>
      <c r="H6359" s="109"/>
      <c r="I6359" s="109"/>
      <c r="J6359" s="110"/>
      <c r="K6359" s="117"/>
      <c r="L6359" s="178"/>
      <c r="M6359" s="178"/>
      <c r="N6359" s="106"/>
      <c r="O6359" s="111"/>
      <c r="P6359" s="111"/>
      <c r="Q6359" s="106"/>
      <c r="R6359" s="106"/>
      <c r="S6359" s="106"/>
      <c r="T6359" s="106"/>
      <c r="U6359" s="106"/>
      <c r="V6359" s="106"/>
      <c r="W6359" s="19"/>
      <c r="X6359" s="2"/>
      <c r="Y6359" s="4"/>
      <c r="Z6359" s="106"/>
      <c r="AA6359" s="114"/>
      <c r="AB6359" s="112"/>
      <c r="AC6359" s="178"/>
      <c r="AD6359" s="11"/>
      <c r="AE6359" s="106"/>
      <c r="AF6359" s="106"/>
      <c r="AG6359" s="106"/>
      <c r="AH6359" s="115"/>
      <c r="AI6359" s="116"/>
      <c r="AO6359" s="26"/>
      <c r="AP6359" s="26"/>
    </row>
    <row r="6360" spans="1:42" ht="15" customHeight="1" x14ac:dyDescent="0.25">
      <c r="A6360" s="105"/>
      <c r="B6360" s="106"/>
      <c r="C6360" s="2"/>
      <c r="D6360" s="2"/>
      <c r="E6360" s="106"/>
      <c r="F6360" s="107"/>
      <c r="G6360" s="108"/>
      <c r="H6360" s="109"/>
      <c r="I6360" s="109"/>
      <c r="J6360" s="110"/>
      <c r="K6360" s="117"/>
      <c r="L6360" s="178"/>
      <c r="M6360" s="178"/>
      <c r="N6360" s="106"/>
      <c r="O6360" s="111"/>
      <c r="P6360" s="111"/>
      <c r="Q6360" s="106"/>
      <c r="R6360" s="106"/>
      <c r="S6360" s="106"/>
      <c r="T6360" s="106"/>
      <c r="U6360" s="106"/>
      <c r="V6360" s="106"/>
      <c r="W6360" s="19"/>
      <c r="X6360" s="2"/>
      <c r="Y6360" s="4"/>
      <c r="Z6360" s="106"/>
      <c r="AA6360" s="114"/>
      <c r="AB6360" s="112"/>
      <c r="AC6360" s="178"/>
      <c r="AD6360" s="11"/>
      <c r="AE6360" s="106"/>
      <c r="AF6360" s="106"/>
      <c r="AG6360" s="106"/>
      <c r="AH6360" s="115"/>
      <c r="AI6360" s="116"/>
      <c r="AO6360" s="26"/>
      <c r="AP6360" s="26"/>
    </row>
    <row r="6361" spans="1:42" ht="15" customHeight="1" x14ac:dyDescent="0.25">
      <c r="A6361" s="105"/>
      <c r="B6361" s="106"/>
      <c r="C6361" s="2"/>
      <c r="D6361" s="2"/>
      <c r="E6361" s="106"/>
      <c r="F6361" s="107"/>
      <c r="G6361" s="108"/>
      <c r="H6361" s="109"/>
      <c r="I6361" s="109"/>
      <c r="J6361" s="110"/>
      <c r="K6361" s="117"/>
      <c r="L6361" s="178"/>
      <c r="M6361" s="178"/>
      <c r="N6361" s="106"/>
      <c r="O6361" s="111"/>
      <c r="P6361" s="111"/>
      <c r="Q6361" s="106"/>
      <c r="R6361" s="106"/>
      <c r="S6361" s="106"/>
      <c r="T6361" s="106"/>
      <c r="U6361" s="106"/>
      <c r="V6361" s="106"/>
      <c r="W6361" s="19"/>
      <c r="X6361" s="2"/>
      <c r="Y6361" s="4"/>
      <c r="Z6361" s="106"/>
      <c r="AA6361" s="114"/>
      <c r="AB6361" s="112"/>
      <c r="AC6361" s="178"/>
      <c r="AD6361" s="11"/>
      <c r="AE6361" s="106"/>
      <c r="AF6361" s="106"/>
      <c r="AG6361" s="106"/>
      <c r="AH6361" s="115"/>
      <c r="AI6361" s="116"/>
      <c r="AO6361" s="26"/>
      <c r="AP6361" s="26"/>
    </row>
    <row r="6362" spans="1:42" ht="15" customHeight="1" x14ac:dyDescent="0.25">
      <c r="A6362" s="105"/>
      <c r="B6362" s="106"/>
      <c r="C6362" s="2"/>
      <c r="D6362" s="2"/>
      <c r="E6362" s="106"/>
      <c r="F6362" s="107"/>
      <c r="G6362" s="108"/>
      <c r="H6362" s="109"/>
      <c r="I6362" s="109"/>
      <c r="J6362" s="110"/>
      <c r="K6362" s="117"/>
      <c r="L6362" s="178"/>
      <c r="M6362" s="178"/>
      <c r="N6362" s="106"/>
      <c r="O6362" s="111"/>
      <c r="P6362" s="111"/>
      <c r="Q6362" s="106"/>
      <c r="R6362" s="106"/>
      <c r="S6362" s="106"/>
      <c r="T6362" s="106"/>
      <c r="U6362" s="106"/>
      <c r="V6362" s="106"/>
      <c r="W6362" s="19"/>
      <c r="X6362" s="2"/>
      <c r="Y6362" s="4"/>
      <c r="Z6362" s="106"/>
      <c r="AA6362" s="114"/>
      <c r="AB6362" s="112"/>
      <c r="AC6362" s="178"/>
      <c r="AD6362" s="11"/>
      <c r="AE6362" s="106"/>
      <c r="AF6362" s="106"/>
      <c r="AG6362" s="106"/>
      <c r="AH6362" s="115"/>
      <c r="AI6362" s="116"/>
      <c r="AO6362" s="26"/>
      <c r="AP6362" s="26"/>
    </row>
    <row r="6363" spans="1:42" ht="15" customHeight="1" x14ac:dyDescent="0.25">
      <c r="A6363" s="105"/>
      <c r="B6363" s="106"/>
      <c r="C6363" s="2"/>
      <c r="D6363" s="2"/>
      <c r="E6363" s="106"/>
      <c r="F6363" s="107"/>
      <c r="G6363" s="108"/>
      <c r="H6363" s="109"/>
      <c r="I6363" s="109"/>
      <c r="J6363" s="110"/>
      <c r="K6363" s="117"/>
      <c r="L6363" s="178"/>
      <c r="M6363" s="178"/>
      <c r="N6363" s="106"/>
      <c r="O6363" s="111"/>
      <c r="P6363" s="111"/>
      <c r="Q6363" s="106"/>
      <c r="R6363" s="106"/>
      <c r="S6363" s="106"/>
      <c r="T6363" s="106"/>
      <c r="U6363" s="106"/>
      <c r="V6363" s="106"/>
      <c r="W6363" s="19"/>
      <c r="X6363" s="2"/>
      <c r="Y6363" s="4"/>
      <c r="Z6363" s="106"/>
      <c r="AA6363" s="114"/>
      <c r="AB6363" s="112"/>
      <c r="AC6363" s="178"/>
      <c r="AD6363" s="11"/>
      <c r="AE6363" s="106"/>
      <c r="AF6363" s="106"/>
      <c r="AG6363" s="106"/>
      <c r="AH6363" s="115"/>
      <c r="AI6363" s="116"/>
      <c r="AO6363" s="26"/>
      <c r="AP6363" s="26"/>
    </row>
    <row r="6364" spans="1:42" ht="15" customHeight="1" x14ac:dyDescent="0.25">
      <c r="A6364" s="105"/>
      <c r="B6364" s="106"/>
      <c r="C6364" s="2"/>
      <c r="D6364" s="2"/>
      <c r="E6364" s="106"/>
      <c r="F6364" s="107"/>
      <c r="G6364" s="108"/>
      <c r="H6364" s="109"/>
      <c r="I6364" s="109"/>
      <c r="J6364" s="110"/>
      <c r="K6364" s="117"/>
      <c r="L6364" s="178"/>
      <c r="M6364" s="178"/>
      <c r="N6364" s="106"/>
      <c r="O6364" s="111"/>
      <c r="P6364" s="111"/>
      <c r="Q6364" s="106"/>
      <c r="R6364" s="106"/>
      <c r="S6364" s="106"/>
      <c r="T6364" s="106"/>
      <c r="U6364" s="106"/>
      <c r="V6364" s="106"/>
      <c r="W6364" s="19"/>
      <c r="X6364" s="2"/>
      <c r="Y6364" s="4"/>
      <c r="Z6364" s="106"/>
      <c r="AA6364" s="114"/>
      <c r="AB6364" s="112"/>
      <c r="AC6364" s="178"/>
      <c r="AD6364" s="11"/>
      <c r="AE6364" s="106"/>
      <c r="AF6364" s="106"/>
      <c r="AG6364" s="106"/>
      <c r="AH6364" s="115"/>
      <c r="AI6364" s="116"/>
      <c r="AO6364" s="26"/>
      <c r="AP6364" s="26"/>
    </row>
    <row r="6365" spans="1:42" ht="15" customHeight="1" x14ac:dyDescent="0.25">
      <c r="A6365" s="105"/>
      <c r="B6365" s="106"/>
      <c r="C6365" s="2"/>
      <c r="D6365" s="2"/>
      <c r="E6365" s="106"/>
      <c r="F6365" s="107"/>
      <c r="G6365" s="108"/>
      <c r="H6365" s="109"/>
      <c r="I6365" s="109"/>
      <c r="J6365" s="110"/>
      <c r="K6365" s="117"/>
      <c r="L6365" s="178"/>
      <c r="M6365" s="178"/>
      <c r="N6365" s="106"/>
      <c r="O6365" s="111"/>
      <c r="P6365" s="111"/>
      <c r="Q6365" s="106"/>
      <c r="R6365" s="106"/>
      <c r="S6365" s="106"/>
      <c r="T6365" s="106"/>
      <c r="U6365" s="106"/>
      <c r="V6365" s="106"/>
      <c r="W6365" s="19"/>
      <c r="X6365" s="2"/>
      <c r="Y6365" s="4"/>
      <c r="Z6365" s="106"/>
      <c r="AA6365" s="114"/>
      <c r="AB6365" s="112"/>
      <c r="AC6365" s="178"/>
      <c r="AD6365" s="11"/>
      <c r="AE6365" s="106"/>
      <c r="AF6365" s="106"/>
      <c r="AG6365" s="106"/>
      <c r="AH6365" s="115"/>
      <c r="AI6365" s="116"/>
      <c r="AO6365" s="26"/>
      <c r="AP6365" s="26"/>
    </row>
    <row r="6366" spans="1:42" ht="15" customHeight="1" x14ac:dyDescent="0.25">
      <c r="A6366" s="105"/>
      <c r="B6366" s="106"/>
      <c r="C6366" s="2"/>
      <c r="D6366" s="2"/>
      <c r="E6366" s="106"/>
      <c r="F6366" s="107"/>
      <c r="G6366" s="108"/>
      <c r="H6366" s="109"/>
      <c r="I6366" s="109"/>
      <c r="J6366" s="110"/>
      <c r="K6366" s="117"/>
      <c r="L6366" s="178"/>
      <c r="M6366" s="178"/>
      <c r="N6366" s="106"/>
      <c r="O6366" s="111"/>
      <c r="P6366" s="111"/>
      <c r="Q6366" s="106"/>
      <c r="R6366" s="106"/>
      <c r="S6366" s="106"/>
      <c r="T6366" s="106"/>
      <c r="U6366" s="106"/>
      <c r="V6366" s="106"/>
      <c r="W6366" s="19"/>
      <c r="X6366" s="2"/>
      <c r="Y6366" s="4"/>
      <c r="Z6366" s="106"/>
      <c r="AA6366" s="114"/>
      <c r="AB6366" s="112"/>
      <c r="AC6366" s="178"/>
      <c r="AD6366" s="11"/>
      <c r="AE6366" s="106"/>
      <c r="AF6366" s="106"/>
      <c r="AG6366" s="106"/>
      <c r="AH6366" s="115"/>
      <c r="AI6366" s="116"/>
      <c r="AO6366" s="26"/>
      <c r="AP6366" s="26"/>
    </row>
    <row r="6367" spans="1:42" ht="15" customHeight="1" x14ac:dyDescent="0.25">
      <c r="A6367" s="105"/>
      <c r="B6367" s="106"/>
      <c r="C6367" s="2"/>
      <c r="D6367" s="2"/>
      <c r="E6367" s="106"/>
      <c r="F6367" s="107"/>
      <c r="G6367" s="108"/>
      <c r="H6367" s="109"/>
      <c r="I6367" s="109"/>
      <c r="J6367" s="110"/>
      <c r="K6367" s="117"/>
      <c r="L6367" s="178"/>
      <c r="M6367" s="178"/>
      <c r="N6367" s="106"/>
      <c r="O6367" s="111"/>
      <c r="P6367" s="111"/>
      <c r="Q6367" s="106"/>
      <c r="R6367" s="106"/>
      <c r="S6367" s="106"/>
      <c r="T6367" s="106"/>
      <c r="U6367" s="106"/>
      <c r="V6367" s="106"/>
      <c r="W6367" s="19"/>
      <c r="X6367" s="2"/>
      <c r="Y6367" s="4"/>
      <c r="Z6367" s="106"/>
      <c r="AA6367" s="114"/>
      <c r="AB6367" s="112"/>
      <c r="AC6367" s="178"/>
      <c r="AD6367" s="11"/>
      <c r="AE6367" s="106"/>
      <c r="AF6367" s="106"/>
      <c r="AG6367" s="106"/>
      <c r="AH6367" s="115"/>
      <c r="AI6367" s="116"/>
      <c r="AO6367" s="26"/>
      <c r="AP6367" s="26"/>
    </row>
    <row r="6368" spans="1:42" ht="15" customHeight="1" x14ac:dyDescent="0.25">
      <c r="A6368" s="105"/>
      <c r="B6368" s="106"/>
      <c r="C6368" s="2"/>
      <c r="D6368" s="2"/>
      <c r="E6368" s="106"/>
      <c r="F6368" s="107"/>
      <c r="G6368" s="108"/>
      <c r="H6368" s="109"/>
      <c r="I6368" s="109"/>
      <c r="J6368" s="110"/>
      <c r="K6368" s="117"/>
      <c r="L6368" s="178"/>
      <c r="M6368" s="178"/>
      <c r="N6368" s="106"/>
      <c r="O6368" s="111"/>
      <c r="P6368" s="111"/>
      <c r="Q6368" s="106"/>
      <c r="R6368" s="106"/>
      <c r="S6368" s="106"/>
      <c r="T6368" s="106"/>
      <c r="U6368" s="106"/>
      <c r="V6368" s="106"/>
      <c r="W6368" s="19"/>
      <c r="X6368" s="2"/>
      <c r="Y6368" s="4"/>
      <c r="Z6368" s="106"/>
      <c r="AA6368" s="114"/>
      <c r="AB6368" s="112"/>
      <c r="AC6368" s="178"/>
      <c r="AD6368" s="11"/>
      <c r="AE6368" s="106"/>
      <c r="AF6368" s="106"/>
      <c r="AG6368" s="106"/>
      <c r="AH6368" s="115"/>
      <c r="AI6368" s="116"/>
      <c r="AO6368" s="26"/>
      <c r="AP6368" s="26"/>
    </row>
    <row r="6369" spans="1:42" ht="15" customHeight="1" x14ac:dyDescent="0.25">
      <c r="A6369" s="105"/>
      <c r="B6369" s="106"/>
      <c r="C6369" s="2"/>
      <c r="D6369" s="2"/>
      <c r="E6369" s="106"/>
      <c r="F6369" s="107"/>
      <c r="G6369" s="108"/>
      <c r="H6369" s="109"/>
      <c r="I6369" s="109"/>
      <c r="J6369" s="110"/>
      <c r="K6369" s="117"/>
      <c r="L6369" s="178"/>
      <c r="M6369" s="178"/>
      <c r="N6369" s="106"/>
      <c r="O6369" s="111"/>
      <c r="P6369" s="111"/>
      <c r="Q6369" s="106"/>
      <c r="R6369" s="106"/>
      <c r="S6369" s="106"/>
      <c r="T6369" s="106"/>
      <c r="U6369" s="106"/>
      <c r="V6369" s="106"/>
      <c r="W6369" s="19"/>
      <c r="X6369" s="2"/>
      <c r="Y6369" s="4"/>
      <c r="Z6369" s="106"/>
      <c r="AA6369" s="114"/>
      <c r="AB6369" s="112"/>
      <c r="AC6369" s="178"/>
      <c r="AD6369" s="11"/>
      <c r="AE6369" s="106"/>
      <c r="AF6369" s="106"/>
      <c r="AG6369" s="106"/>
      <c r="AH6369" s="115"/>
      <c r="AI6369" s="116"/>
      <c r="AO6369" s="26"/>
      <c r="AP6369" s="26"/>
    </row>
    <row r="6370" spans="1:42" ht="15" customHeight="1" x14ac:dyDescent="0.25">
      <c r="A6370" s="105"/>
      <c r="B6370" s="106"/>
      <c r="C6370" s="2"/>
      <c r="D6370" s="2"/>
      <c r="E6370" s="106"/>
      <c r="F6370" s="107"/>
      <c r="G6370" s="108"/>
      <c r="H6370" s="109"/>
      <c r="I6370" s="109"/>
      <c r="J6370" s="110"/>
      <c r="K6370" s="117"/>
      <c r="L6370" s="178"/>
      <c r="M6370" s="178"/>
      <c r="N6370" s="106"/>
      <c r="O6370" s="111"/>
      <c r="P6370" s="111"/>
      <c r="Q6370" s="106"/>
      <c r="R6370" s="106"/>
      <c r="S6370" s="106"/>
      <c r="T6370" s="106"/>
      <c r="U6370" s="106"/>
      <c r="V6370" s="106"/>
      <c r="W6370" s="19"/>
      <c r="X6370" s="2"/>
      <c r="Y6370" s="4"/>
      <c r="Z6370" s="106"/>
      <c r="AA6370" s="114"/>
      <c r="AB6370" s="112"/>
      <c r="AC6370" s="178"/>
      <c r="AD6370" s="11"/>
      <c r="AE6370" s="106"/>
      <c r="AF6370" s="106"/>
      <c r="AG6370" s="106"/>
      <c r="AH6370" s="115"/>
      <c r="AI6370" s="116"/>
      <c r="AO6370" s="26"/>
      <c r="AP6370" s="26"/>
    </row>
    <row r="6371" spans="1:42" ht="15" customHeight="1" x14ac:dyDescent="0.25">
      <c r="A6371" s="105"/>
      <c r="B6371" s="106"/>
      <c r="C6371" s="2"/>
      <c r="D6371" s="2"/>
      <c r="E6371" s="106"/>
      <c r="F6371" s="107"/>
      <c r="G6371" s="108"/>
      <c r="H6371" s="109"/>
      <c r="I6371" s="109"/>
      <c r="J6371" s="110"/>
      <c r="K6371" s="117"/>
      <c r="L6371" s="178"/>
      <c r="M6371" s="178"/>
      <c r="N6371" s="106"/>
      <c r="O6371" s="111"/>
      <c r="P6371" s="111"/>
      <c r="Q6371" s="106"/>
      <c r="R6371" s="106"/>
      <c r="S6371" s="106"/>
      <c r="T6371" s="106"/>
      <c r="U6371" s="106"/>
      <c r="V6371" s="106"/>
      <c r="W6371" s="19"/>
      <c r="X6371" s="2"/>
      <c r="Y6371" s="4"/>
      <c r="Z6371" s="106"/>
      <c r="AA6371" s="114"/>
      <c r="AB6371" s="112"/>
      <c r="AC6371" s="178"/>
      <c r="AD6371" s="11"/>
      <c r="AE6371" s="106"/>
      <c r="AF6371" s="106"/>
      <c r="AG6371" s="106"/>
      <c r="AH6371" s="115"/>
      <c r="AI6371" s="116"/>
      <c r="AO6371" s="26"/>
      <c r="AP6371" s="26"/>
    </row>
    <row r="6372" spans="1:42" ht="15" customHeight="1" x14ac:dyDescent="0.25">
      <c r="A6372" s="105"/>
      <c r="B6372" s="106"/>
      <c r="C6372" s="2"/>
      <c r="D6372" s="2"/>
      <c r="E6372" s="106"/>
      <c r="F6372" s="107"/>
      <c r="G6372" s="108"/>
      <c r="H6372" s="109"/>
      <c r="I6372" s="109"/>
      <c r="J6372" s="110"/>
      <c r="K6372" s="117"/>
      <c r="L6372" s="178"/>
      <c r="M6372" s="178"/>
      <c r="N6372" s="106"/>
      <c r="O6372" s="111"/>
      <c r="P6372" s="111"/>
      <c r="Q6372" s="106"/>
      <c r="R6372" s="106"/>
      <c r="S6372" s="106"/>
      <c r="T6372" s="106"/>
      <c r="U6372" s="106"/>
      <c r="V6372" s="106"/>
      <c r="W6372" s="19"/>
      <c r="X6372" s="2"/>
      <c r="Y6372" s="4"/>
      <c r="Z6372" s="106"/>
      <c r="AA6372" s="114"/>
      <c r="AB6372" s="112"/>
      <c r="AC6372" s="178"/>
      <c r="AD6372" s="11"/>
      <c r="AE6372" s="106"/>
      <c r="AF6372" s="106"/>
      <c r="AG6372" s="106"/>
      <c r="AH6372" s="115"/>
      <c r="AI6372" s="116"/>
      <c r="AO6372" s="26"/>
      <c r="AP6372" s="26"/>
    </row>
    <row r="6373" spans="1:42" ht="15" customHeight="1" x14ac:dyDescent="0.25">
      <c r="A6373" s="105"/>
      <c r="B6373" s="106"/>
      <c r="C6373" s="2"/>
      <c r="D6373" s="2"/>
      <c r="E6373" s="106"/>
      <c r="F6373" s="107"/>
      <c r="G6373" s="108"/>
      <c r="H6373" s="109"/>
      <c r="I6373" s="109"/>
      <c r="J6373" s="110"/>
      <c r="K6373" s="117"/>
      <c r="L6373" s="178"/>
      <c r="M6373" s="178"/>
      <c r="N6373" s="106"/>
      <c r="O6373" s="111"/>
      <c r="P6373" s="111"/>
      <c r="Q6373" s="106"/>
      <c r="R6373" s="106"/>
      <c r="S6373" s="106"/>
      <c r="T6373" s="106"/>
      <c r="U6373" s="106"/>
      <c r="V6373" s="106"/>
      <c r="W6373" s="19"/>
      <c r="X6373" s="2"/>
      <c r="Y6373" s="4"/>
      <c r="Z6373" s="106"/>
      <c r="AA6373" s="114"/>
      <c r="AB6373" s="112"/>
      <c r="AC6373" s="178"/>
      <c r="AD6373" s="11"/>
      <c r="AE6373" s="106"/>
      <c r="AF6373" s="106"/>
      <c r="AG6373" s="106"/>
      <c r="AH6373" s="115"/>
      <c r="AI6373" s="116"/>
      <c r="AO6373" s="26"/>
      <c r="AP6373" s="26"/>
    </row>
    <row r="6374" spans="1:42" ht="15" customHeight="1" x14ac:dyDescent="0.25">
      <c r="A6374" s="105"/>
      <c r="B6374" s="106"/>
      <c r="C6374" s="2"/>
      <c r="D6374" s="2"/>
      <c r="E6374" s="106"/>
      <c r="F6374" s="107"/>
      <c r="G6374" s="108"/>
      <c r="H6374" s="109"/>
      <c r="I6374" s="109"/>
      <c r="J6374" s="110"/>
      <c r="K6374" s="117"/>
      <c r="L6374" s="178"/>
      <c r="M6374" s="178"/>
      <c r="N6374" s="106"/>
      <c r="O6374" s="111"/>
      <c r="P6374" s="111"/>
      <c r="Q6374" s="106"/>
      <c r="R6374" s="106"/>
      <c r="S6374" s="106"/>
      <c r="T6374" s="106"/>
      <c r="U6374" s="106"/>
      <c r="V6374" s="106"/>
      <c r="W6374" s="19"/>
      <c r="X6374" s="2"/>
      <c r="Y6374" s="4"/>
      <c r="Z6374" s="106"/>
      <c r="AA6374" s="114"/>
      <c r="AB6374" s="112"/>
      <c r="AC6374" s="178"/>
      <c r="AD6374" s="11"/>
      <c r="AE6374" s="106"/>
      <c r="AF6374" s="106"/>
      <c r="AG6374" s="106"/>
      <c r="AH6374" s="115"/>
      <c r="AI6374" s="116"/>
      <c r="AO6374" s="26"/>
      <c r="AP6374" s="26"/>
    </row>
    <row r="6375" spans="1:42" ht="15" customHeight="1" x14ac:dyDescent="0.25">
      <c r="A6375" s="105"/>
      <c r="B6375" s="106"/>
      <c r="C6375" s="2"/>
      <c r="D6375" s="2"/>
      <c r="E6375" s="106"/>
      <c r="F6375" s="107"/>
      <c r="G6375" s="108"/>
      <c r="H6375" s="109"/>
      <c r="I6375" s="109"/>
      <c r="J6375" s="110"/>
      <c r="K6375" s="117"/>
      <c r="L6375" s="178"/>
      <c r="M6375" s="178"/>
      <c r="N6375" s="106"/>
      <c r="O6375" s="111"/>
      <c r="P6375" s="111"/>
      <c r="Q6375" s="106"/>
      <c r="R6375" s="106"/>
      <c r="S6375" s="106"/>
      <c r="T6375" s="106"/>
      <c r="U6375" s="106"/>
      <c r="V6375" s="106"/>
      <c r="W6375" s="19"/>
      <c r="X6375" s="2"/>
      <c r="Y6375" s="4"/>
      <c r="Z6375" s="106"/>
      <c r="AA6375" s="114"/>
      <c r="AB6375" s="112"/>
      <c r="AC6375" s="178"/>
      <c r="AD6375" s="11"/>
      <c r="AE6375" s="106"/>
      <c r="AF6375" s="106"/>
      <c r="AG6375" s="106"/>
      <c r="AH6375" s="115"/>
      <c r="AI6375" s="116"/>
      <c r="AO6375" s="26"/>
      <c r="AP6375" s="26"/>
    </row>
    <row r="6376" spans="1:42" ht="15" customHeight="1" x14ac:dyDescent="0.25">
      <c r="A6376" s="105"/>
      <c r="B6376" s="106"/>
      <c r="C6376" s="2"/>
      <c r="D6376" s="2"/>
      <c r="E6376" s="106"/>
      <c r="F6376" s="107"/>
      <c r="G6376" s="108"/>
      <c r="H6376" s="109"/>
      <c r="I6376" s="109"/>
      <c r="J6376" s="110"/>
      <c r="K6376" s="117"/>
      <c r="L6376" s="178"/>
      <c r="M6376" s="178"/>
      <c r="N6376" s="106"/>
      <c r="O6376" s="111"/>
      <c r="P6376" s="111"/>
      <c r="Q6376" s="106"/>
      <c r="R6376" s="106"/>
      <c r="S6376" s="106"/>
      <c r="T6376" s="106"/>
      <c r="U6376" s="106"/>
      <c r="V6376" s="106"/>
      <c r="W6376" s="19"/>
      <c r="X6376" s="2"/>
      <c r="Y6376" s="4"/>
      <c r="Z6376" s="106"/>
      <c r="AA6376" s="114"/>
      <c r="AB6376" s="112"/>
      <c r="AC6376" s="178"/>
      <c r="AD6376" s="11"/>
      <c r="AE6376" s="106"/>
      <c r="AF6376" s="106"/>
      <c r="AG6376" s="106"/>
      <c r="AH6376" s="115"/>
      <c r="AI6376" s="116"/>
      <c r="AO6376" s="26"/>
      <c r="AP6376" s="26"/>
    </row>
    <row r="6377" spans="1:42" ht="15" customHeight="1" x14ac:dyDescent="0.25">
      <c r="A6377" s="105"/>
      <c r="B6377" s="106"/>
      <c r="C6377" s="2"/>
      <c r="D6377" s="2"/>
      <c r="E6377" s="106"/>
      <c r="F6377" s="107"/>
      <c r="G6377" s="108"/>
      <c r="H6377" s="109"/>
      <c r="I6377" s="109"/>
      <c r="J6377" s="110"/>
      <c r="K6377" s="117"/>
      <c r="L6377" s="178"/>
      <c r="M6377" s="178"/>
      <c r="N6377" s="106"/>
      <c r="O6377" s="111"/>
      <c r="P6377" s="111"/>
      <c r="Q6377" s="106"/>
      <c r="R6377" s="106"/>
      <c r="S6377" s="106"/>
      <c r="T6377" s="106"/>
      <c r="U6377" s="106"/>
      <c r="V6377" s="106"/>
      <c r="W6377" s="19"/>
      <c r="X6377" s="2"/>
      <c r="Y6377" s="4"/>
      <c r="Z6377" s="106"/>
      <c r="AA6377" s="114"/>
      <c r="AB6377" s="112"/>
      <c r="AC6377" s="178"/>
      <c r="AD6377" s="11"/>
      <c r="AE6377" s="106"/>
      <c r="AF6377" s="106"/>
      <c r="AG6377" s="106"/>
      <c r="AH6377" s="115"/>
      <c r="AI6377" s="116"/>
      <c r="AO6377" s="26"/>
      <c r="AP6377" s="26"/>
    </row>
    <row r="6378" spans="1:42" ht="15" customHeight="1" x14ac:dyDescent="0.25">
      <c r="A6378" s="105"/>
      <c r="B6378" s="106"/>
      <c r="C6378" s="2"/>
      <c r="D6378" s="2"/>
      <c r="E6378" s="106"/>
      <c r="F6378" s="107"/>
      <c r="G6378" s="108"/>
      <c r="H6378" s="109"/>
      <c r="I6378" s="109"/>
      <c r="J6378" s="110"/>
      <c r="K6378" s="117"/>
      <c r="L6378" s="178"/>
      <c r="M6378" s="178"/>
      <c r="N6378" s="106"/>
      <c r="O6378" s="111"/>
      <c r="P6378" s="111"/>
      <c r="Q6378" s="106"/>
      <c r="R6378" s="106"/>
      <c r="S6378" s="106"/>
      <c r="T6378" s="106"/>
      <c r="U6378" s="106"/>
      <c r="V6378" s="106"/>
      <c r="W6378" s="19"/>
      <c r="X6378" s="2"/>
      <c r="Y6378" s="4"/>
      <c r="Z6378" s="106"/>
      <c r="AA6378" s="114"/>
      <c r="AB6378" s="112"/>
      <c r="AC6378" s="178"/>
      <c r="AD6378" s="11"/>
      <c r="AE6378" s="106"/>
      <c r="AF6378" s="106"/>
      <c r="AG6378" s="106"/>
      <c r="AH6378" s="115"/>
      <c r="AI6378" s="116"/>
      <c r="AO6378" s="26"/>
      <c r="AP6378" s="26"/>
    </row>
    <row r="6379" spans="1:42" ht="15" customHeight="1" x14ac:dyDescent="0.25">
      <c r="A6379" s="105"/>
      <c r="B6379" s="106"/>
      <c r="C6379" s="2"/>
      <c r="D6379" s="2"/>
      <c r="E6379" s="106"/>
      <c r="F6379" s="107"/>
      <c r="G6379" s="108"/>
      <c r="H6379" s="109"/>
      <c r="I6379" s="109"/>
      <c r="J6379" s="110"/>
      <c r="K6379" s="117"/>
      <c r="L6379" s="178"/>
      <c r="M6379" s="178"/>
      <c r="N6379" s="106"/>
      <c r="O6379" s="111"/>
      <c r="P6379" s="111"/>
      <c r="Q6379" s="106"/>
      <c r="R6379" s="106"/>
      <c r="S6379" s="106"/>
      <c r="T6379" s="106"/>
      <c r="U6379" s="106"/>
      <c r="V6379" s="106"/>
      <c r="W6379" s="19"/>
      <c r="X6379" s="2"/>
      <c r="Y6379" s="4"/>
      <c r="Z6379" s="106"/>
      <c r="AA6379" s="114"/>
      <c r="AB6379" s="112"/>
      <c r="AC6379" s="178"/>
      <c r="AD6379" s="11"/>
      <c r="AE6379" s="106"/>
      <c r="AF6379" s="106"/>
      <c r="AG6379" s="106"/>
      <c r="AH6379" s="115"/>
      <c r="AI6379" s="116"/>
      <c r="AO6379" s="26"/>
      <c r="AP6379" s="26"/>
    </row>
    <row r="6380" spans="1:42" ht="15" customHeight="1" x14ac:dyDescent="0.25">
      <c r="A6380" s="105"/>
      <c r="B6380" s="106"/>
      <c r="C6380" s="2"/>
      <c r="D6380" s="2"/>
      <c r="E6380" s="106"/>
      <c r="F6380" s="107"/>
      <c r="G6380" s="108"/>
      <c r="H6380" s="109"/>
      <c r="I6380" s="109"/>
      <c r="J6380" s="110"/>
      <c r="K6380" s="117"/>
      <c r="L6380" s="178"/>
      <c r="M6380" s="178"/>
      <c r="N6380" s="106"/>
      <c r="O6380" s="111"/>
      <c r="P6380" s="111"/>
      <c r="Q6380" s="106"/>
      <c r="R6380" s="106"/>
      <c r="S6380" s="106"/>
      <c r="T6380" s="106"/>
      <c r="U6380" s="106"/>
      <c r="V6380" s="106"/>
      <c r="W6380" s="19"/>
      <c r="X6380" s="2"/>
      <c r="Y6380" s="4"/>
      <c r="Z6380" s="106"/>
      <c r="AA6380" s="114"/>
      <c r="AB6380" s="112"/>
      <c r="AC6380" s="178"/>
      <c r="AD6380" s="11"/>
      <c r="AE6380" s="106"/>
      <c r="AF6380" s="106"/>
      <c r="AG6380" s="106"/>
      <c r="AH6380" s="115"/>
      <c r="AI6380" s="116"/>
      <c r="AO6380" s="26"/>
      <c r="AP6380" s="26"/>
    </row>
    <row r="6381" spans="1:42" ht="15" customHeight="1" x14ac:dyDescent="0.25">
      <c r="A6381" s="105"/>
      <c r="B6381" s="106"/>
      <c r="C6381" s="2"/>
      <c r="D6381" s="2"/>
      <c r="E6381" s="106"/>
      <c r="F6381" s="107"/>
      <c r="G6381" s="108"/>
      <c r="H6381" s="109"/>
      <c r="I6381" s="109"/>
      <c r="J6381" s="110"/>
      <c r="K6381" s="117"/>
      <c r="L6381" s="178"/>
      <c r="M6381" s="178"/>
      <c r="N6381" s="106"/>
      <c r="O6381" s="111"/>
      <c r="P6381" s="111"/>
      <c r="Q6381" s="106"/>
      <c r="R6381" s="106"/>
      <c r="S6381" s="106"/>
      <c r="T6381" s="106"/>
      <c r="U6381" s="106"/>
      <c r="V6381" s="106"/>
      <c r="W6381" s="19"/>
      <c r="X6381" s="2"/>
      <c r="Y6381" s="4"/>
      <c r="Z6381" s="106"/>
      <c r="AA6381" s="114"/>
      <c r="AB6381" s="112"/>
      <c r="AC6381" s="178"/>
      <c r="AD6381" s="11"/>
      <c r="AE6381" s="106"/>
      <c r="AF6381" s="106"/>
      <c r="AG6381" s="106"/>
      <c r="AH6381" s="115"/>
      <c r="AI6381" s="116"/>
      <c r="AO6381" s="26"/>
      <c r="AP6381" s="26"/>
    </row>
    <row r="6382" spans="1:42" ht="15" customHeight="1" x14ac:dyDescent="0.25">
      <c r="A6382" s="105"/>
      <c r="B6382" s="106"/>
      <c r="C6382" s="2"/>
      <c r="D6382" s="2"/>
      <c r="E6382" s="106"/>
      <c r="F6382" s="107"/>
      <c r="G6382" s="108"/>
      <c r="H6382" s="109"/>
      <c r="I6382" s="109"/>
      <c r="J6382" s="110"/>
      <c r="K6382" s="117"/>
      <c r="L6382" s="178"/>
      <c r="M6382" s="178"/>
      <c r="N6382" s="106"/>
      <c r="O6382" s="111"/>
      <c r="P6382" s="111"/>
      <c r="Q6382" s="106"/>
      <c r="R6382" s="106"/>
      <c r="S6382" s="106"/>
      <c r="T6382" s="106"/>
      <c r="U6382" s="106"/>
      <c r="V6382" s="106"/>
      <c r="W6382" s="19"/>
      <c r="X6382" s="2"/>
      <c r="Y6382" s="4"/>
      <c r="Z6382" s="106"/>
      <c r="AA6382" s="114"/>
      <c r="AB6382" s="112"/>
      <c r="AC6382" s="178"/>
      <c r="AD6382" s="11"/>
      <c r="AE6382" s="106"/>
      <c r="AF6382" s="106"/>
      <c r="AG6382" s="106"/>
      <c r="AH6382" s="115"/>
      <c r="AI6382" s="116"/>
      <c r="AO6382" s="26"/>
      <c r="AP6382" s="26"/>
    </row>
    <row r="6383" spans="1:42" ht="15" customHeight="1" x14ac:dyDescent="0.25">
      <c r="A6383" s="105"/>
      <c r="B6383" s="106"/>
      <c r="C6383" s="2"/>
      <c r="D6383" s="2"/>
      <c r="E6383" s="106"/>
      <c r="F6383" s="107"/>
      <c r="G6383" s="108"/>
      <c r="H6383" s="109"/>
      <c r="I6383" s="109"/>
      <c r="J6383" s="110"/>
      <c r="K6383" s="117"/>
      <c r="L6383" s="178"/>
      <c r="M6383" s="178"/>
      <c r="N6383" s="106"/>
      <c r="O6383" s="111"/>
      <c r="P6383" s="111"/>
      <c r="Q6383" s="106"/>
      <c r="R6383" s="106"/>
      <c r="S6383" s="106"/>
      <c r="T6383" s="106"/>
      <c r="U6383" s="106"/>
      <c r="V6383" s="106"/>
      <c r="W6383" s="19"/>
      <c r="X6383" s="2"/>
      <c r="Y6383" s="4"/>
      <c r="Z6383" s="106"/>
      <c r="AA6383" s="114"/>
      <c r="AB6383" s="112"/>
      <c r="AC6383" s="178"/>
      <c r="AD6383" s="11"/>
      <c r="AE6383" s="106"/>
      <c r="AF6383" s="106"/>
      <c r="AG6383" s="106"/>
      <c r="AH6383" s="115"/>
      <c r="AI6383" s="116"/>
      <c r="AO6383" s="26"/>
      <c r="AP6383" s="26"/>
    </row>
    <row r="6384" spans="1:42" ht="15" customHeight="1" x14ac:dyDescent="0.25">
      <c r="A6384" s="105"/>
      <c r="B6384" s="106"/>
      <c r="C6384" s="2"/>
      <c r="D6384" s="2"/>
      <c r="E6384" s="106"/>
      <c r="F6384" s="107"/>
      <c r="G6384" s="108"/>
      <c r="H6384" s="109"/>
      <c r="I6384" s="109"/>
      <c r="J6384" s="110"/>
      <c r="K6384" s="117"/>
      <c r="L6384" s="178"/>
      <c r="M6384" s="178"/>
      <c r="N6384" s="106"/>
      <c r="O6384" s="111"/>
      <c r="P6384" s="111"/>
      <c r="Q6384" s="106"/>
      <c r="R6384" s="106"/>
      <c r="S6384" s="106"/>
      <c r="T6384" s="106"/>
      <c r="U6384" s="106"/>
      <c r="V6384" s="106"/>
      <c r="W6384" s="19"/>
      <c r="X6384" s="2"/>
      <c r="Y6384" s="4"/>
      <c r="Z6384" s="106"/>
      <c r="AA6384" s="114"/>
      <c r="AB6384" s="112"/>
      <c r="AC6384" s="178"/>
      <c r="AD6384" s="11"/>
      <c r="AE6384" s="106"/>
      <c r="AF6384" s="106"/>
      <c r="AG6384" s="106"/>
      <c r="AH6384" s="115"/>
      <c r="AI6384" s="116"/>
      <c r="AO6384" s="26"/>
      <c r="AP6384" s="26"/>
    </row>
    <row r="6385" spans="1:42" ht="15" customHeight="1" x14ac:dyDescent="0.25">
      <c r="A6385" s="105"/>
      <c r="B6385" s="106"/>
      <c r="C6385" s="2"/>
      <c r="D6385" s="2"/>
      <c r="E6385" s="106"/>
      <c r="F6385" s="107"/>
      <c r="G6385" s="108"/>
      <c r="H6385" s="109"/>
      <c r="I6385" s="109"/>
      <c r="J6385" s="110"/>
      <c r="K6385" s="117"/>
      <c r="L6385" s="178"/>
      <c r="M6385" s="178"/>
      <c r="N6385" s="106"/>
      <c r="O6385" s="111"/>
      <c r="P6385" s="111"/>
      <c r="Q6385" s="106"/>
      <c r="R6385" s="106"/>
      <c r="S6385" s="106"/>
      <c r="T6385" s="106"/>
      <c r="U6385" s="106"/>
      <c r="V6385" s="106"/>
      <c r="W6385" s="19"/>
      <c r="X6385" s="2"/>
      <c r="Y6385" s="4"/>
      <c r="Z6385" s="106"/>
      <c r="AA6385" s="114"/>
      <c r="AB6385" s="112"/>
      <c r="AC6385" s="178"/>
      <c r="AD6385" s="11"/>
      <c r="AE6385" s="106"/>
      <c r="AF6385" s="106"/>
      <c r="AG6385" s="106"/>
      <c r="AH6385" s="115"/>
      <c r="AI6385" s="116"/>
      <c r="AO6385" s="26"/>
      <c r="AP6385" s="26"/>
    </row>
    <row r="6386" spans="1:42" ht="15" customHeight="1" x14ac:dyDescent="0.25">
      <c r="A6386" s="105"/>
      <c r="B6386" s="106"/>
      <c r="C6386" s="2"/>
      <c r="D6386" s="2"/>
      <c r="E6386" s="106"/>
      <c r="F6386" s="107"/>
      <c r="G6386" s="108"/>
      <c r="H6386" s="109"/>
      <c r="I6386" s="109"/>
      <c r="J6386" s="110"/>
      <c r="K6386" s="117"/>
      <c r="L6386" s="178"/>
      <c r="M6386" s="178"/>
      <c r="N6386" s="106"/>
      <c r="O6386" s="111"/>
      <c r="P6386" s="111"/>
      <c r="Q6386" s="106"/>
      <c r="R6386" s="106"/>
      <c r="S6386" s="106"/>
      <c r="T6386" s="106"/>
      <c r="U6386" s="106"/>
      <c r="V6386" s="106"/>
      <c r="W6386" s="19"/>
      <c r="X6386" s="2"/>
      <c r="Y6386" s="4"/>
      <c r="Z6386" s="106"/>
      <c r="AA6386" s="114"/>
      <c r="AB6386" s="112"/>
      <c r="AC6386" s="178"/>
      <c r="AD6386" s="11"/>
      <c r="AE6386" s="106"/>
      <c r="AF6386" s="106"/>
      <c r="AG6386" s="106"/>
      <c r="AH6386" s="115"/>
      <c r="AI6386" s="116"/>
      <c r="AO6386" s="26"/>
      <c r="AP6386" s="26"/>
    </row>
    <row r="6387" spans="1:42" ht="15" customHeight="1" x14ac:dyDescent="0.25">
      <c r="A6387" s="105"/>
      <c r="B6387" s="106"/>
      <c r="C6387" s="2"/>
      <c r="D6387" s="2"/>
      <c r="E6387" s="106"/>
      <c r="F6387" s="107"/>
      <c r="G6387" s="108"/>
      <c r="H6387" s="109"/>
      <c r="I6387" s="109"/>
      <c r="J6387" s="110"/>
      <c r="K6387" s="117"/>
      <c r="L6387" s="178"/>
      <c r="M6387" s="178"/>
      <c r="N6387" s="106"/>
      <c r="O6387" s="111"/>
      <c r="P6387" s="111"/>
      <c r="Q6387" s="106"/>
      <c r="R6387" s="106"/>
      <c r="S6387" s="106"/>
      <c r="T6387" s="106"/>
      <c r="U6387" s="106"/>
      <c r="V6387" s="106"/>
      <c r="W6387" s="19"/>
      <c r="X6387" s="2"/>
      <c r="Y6387" s="4"/>
      <c r="Z6387" s="106"/>
      <c r="AA6387" s="114"/>
      <c r="AB6387" s="112"/>
      <c r="AC6387" s="178"/>
      <c r="AD6387" s="11"/>
      <c r="AE6387" s="106"/>
      <c r="AF6387" s="106"/>
      <c r="AG6387" s="106"/>
      <c r="AH6387" s="115"/>
      <c r="AI6387" s="116"/>
      <c r="AO6387" s="26"/>
      <c r="AP6387" s="26"/>
    </row>
    <row r="6388" spans="1:42" ht="15" customHeight="1" x14ac:dyDescent="0.25">
      <c r="A6388" s="105"/>
      <c r="B6388" s="106"/>
      <c r="C6388" s="2"/>
      <c r="D6388" s="2"/>
      <c r="E6388" s="106"/>
      <c r="F6388" s="107"/>
      <c r="G6388" s="108"/>
      <c r="H6388" s="109"/>
      <c r="I6388" s="109"/>
      <c r="J6388" s="110"/>
      <c r="K6388" s="117"/>
      <c r="L6388" s="178"/>
      <c r="M6388" s="178"/>
      <c r="N6388" s="106"/>
      <c r="O6388" s="111"/>
      <c r="P6388" s="111"/>
      <c r="Q6388" s="106"/>
      <c r="R6388" s="106"/>
      <c r="S6388" s="106"/>
      <c r="T6388" s="106"/>
      <c r="U6388" s="106"/>
      <c r="V6388" s="106"/>
      <c r="W6388" s="19"/>
      <c r="X6388" s="2"/>
      <c r="Y6388" s="4"/>
      <c r="Z6388" s="106"/>
      <c r="AA6388" s="114"/>
      <c r="AB6388" s="112"/>
      <c r="AC6388" s="178"/>
      <c r="AD6388" s="11"/>
      <c r="AE6388" s="106"/>
      <c r="AF6388" s="106"/>
      <c r="AG6388" s="106"/>
      <c r="AH6388" s="115"/>
      <c r="AI6388" s="116"/>
      <c r="AO6388" s="26"/>
      <c r="AP6388" s="26"/>
    </row>
    <row r="6389" spans="1:42" ht="15" customHeight="1" x14ac:dyDescent="0.25">
      <c r="A6389" s="105"/>
      <c r="B6389" s="106"/>
      <c r="C6389" s="2"/>
      <c r="D6389" s="2"/>
      <c r="E6389" s="106"/>
      <c r="F6389" s="107"/>
      <c r="G6389" s="108"/>
      <c r="H6389" s="109"/>
      <c r="I6389" s="109"/>
      <c r="J6389" s="110"/>
      <c r="K6389" s="117"/>
      <c r="L6389" s="178"/>
      <c r="M6389" s="178"/>
      <c r="N6389" s="106"/>
      <c r="O6389" s="111"/>
      <c r="P6389" s="111"/>
      <c r="Q6389" s="106"/>
      <c r="R6389" s="106"/>
      <c r="S6389" s="106"/>
      <c r="T6389" s="106"/>
      <c r="U6389" s="106"/>
      <c r="V6389" s="106"/>
      <c r="W6389" s="19"/>
      <c r="X6389" s="2"/>
      <c r="Y6389" s="4"/>
      <c r="Z6389" s="106"/>
      <c r="AA6389" s="114"/>
      <c r="AB6389" s="112"/>
      <c r="AC6389" s="178"/>
      <c r="AD6389" s="11"/>
      <c r="AE6389" s="106"/>
      <c r="AF6389" s="106"/>
      <c r="AG6389" s="106"/>
      <c r="AH6389" s="115"/>
      <c r="AI6389" s="116"/>
      <c r="AO6389" s="26"/>
      <c r="AP6389" s="26"/>
    </row>
    <row r="6390" spans="1:42" ht="15" customHeight="1" x14ac:dyDescent="0.25">
      <c r="A6390" s="105"/>
      <c r="B6390" s="106"/>
      <c r="C6390" s="2"/>
      <c r="D6390" s="2"/>
      <c r="E6390" s="106"/>
      <c r="F6390" s="107"/>
      <c r="G6390" s="108"/>
      <c r="H6390" s="109"/>
      <c r="I6390" s="109"/>
      <c r="J6390" s="110"/>
      <c r="K6390" s="117"/>
      <c r="L6390" s="178"/>
      <c r="M6390" s="178"/>
      <c r="N6390" s="106"/>
      <c r="O6390" s="111"/>
      <c r="P6390" s="111"/>
      <c r="Q6390" s="106"/>
      <c r="R6390" s="106"/>
      <c r="S6390" s="106"/>
      <c r="T6390" s="106"/>
      <c r="U6390" s="106"/>
      <c r="V6390" s="106"/>
      <c r="W6390" s="19"/>
      <c r="X6390" s="2"/>
      <c r="Y6390" s="4"/>
      <c r="Z6390" s="106"/>
      <c r="AA6390" s="114"/>
      <c r="AB6390" s="112"/>
      <c r="AC6390" s="178"/>
      <c r="AD6390" s="11"/>
      <c r="AE6390" s="106"/>
      <c r="AF6390" s="106"/>
      <c r="AG6390" s="106"/>
      <c r="AH6390" s="115"/>
      <c r="AI6390" s="116"/>
      <c r="AO6390" s="26"/>
      <c r="AP6390" s="26"/>
    </row>
    <row r="6391" spans="1:42" ht="15" customHeight="1" x14ac:dyDescent="0.25">
      <c r="A6391" s="105"/>
      <c r="B6391" s="106"/>
      <c r="C6391" s="2"/>
      <c r="D6391" s="2"/>
      <c r="E6391" s="106"/>
      <c r="F6391" s="107"/>
      <c r="G6391" s="108"/>
      <c r="H6391" s="109"/>
      <c r="I6391" s="109"/>
      <c r="J6391" s="110"/>
      <c r="K6391" s="117"/>
      <c r="L6391" s="178"/>
      <c r="M6391" s="178"/>
      <c r="N6391" s="106"/>
      <c r="O6391" s="111"/>
      <c r="P6391" s="111"/>
      <c r="Q6391" s="106"/>
      <c r="R6391" s="106"/>
      <c r="S6391" s="106"/>
      <c r="T6391" s="106"/>
      <c r="U6391" s="106"/>
      <c r="V6391" s="106"/>
      <c r="W6391" s="19"/>
      <c r="X6391" s="2"/>
      <c r="Y6391" s="4"/>
      <c r="Z6391" s="106"/>
      <c r="AA6391" s="114"/>
      <c r="AB6391" s="112"/>
      <c r="AC6391" s="178"/>
      <c r="AD6391" s="11"/>
      <c r="AE6391" s="106"/>
      <c r="AF6391" s="106"/>
      <c r="AG6391" s="106"/>
      <c r="AH6391" s="115"/>
      <c r="AI6391" s="116"/>
      <c r="AO6391" s="26"/>
      <c r="AP6391" s="26"/>
    </row>
    <row r="6392" spans="1:42" ht="15" customHeight="1" x14ac:dyDescent="0.25">
      <c r="A6392" s="105"/>
      <c r="B6392" s="106"/>
      <c r="C6392" s="2"/>
      <c r="D6392" s="2"/>
      <c r="E6392" s="106"/>
      <c r="F6392" s="107"/>
      <c r="G6392" s="108"/>
      <c r="H6392" s="109"/>
      <c r="I6392" s="109"/>
      <c r="J6392" s="110"/>
      <c r="K6392" s="117"/>
      <c r="L6392" s="178"/>
      <c r="M6392" s="178"/>
      <c r="N6392" s="106"/>
      <c r="O6392" s="111"/>
      <c r="P6392" s="111"/>
      <c r="Q6392" s="106"/>
      <c r="R6392" s="106"/>
      <c r="S6392" s="106"/>
      <c r="T6392" s="106"/>
      <c r="U6392" s="106"/>
      <c r="V6392" s="106"/>
      <c r="W6392" s="19"/>
      <c r="X6392" s="2"/>
      <c r="Y6392" s="4"/>
      <c r="Z6392" s="106"/>
      <c r="AA6392" s="114"/>
      <c r="AB6392" s="112"/>
      <c r="AC6392" s="178"/>
      <c r="AD6392" s="11"/>
      <c r="AE6392" s="106"/>
      <c r="AF6392" s="106"/>
      <c r="AG6392" s="106"/>
      <c r="AH6392" s="115"/>
      <c r="AI6392" s="116"/>
      <c r="AO6392" s="26"/>
      <c r="AP6392" s="26"/>
    </row>
    <row r="6393" spans="1:42" ht="15" customHeight="1" x14ac:dyDescent="0.25">
      <c r="A6393" s="105"/>
      <c r="B6393" s="106"/>
      <c r="C6393" s="2"/>
      <c r="D6393" s="2"/>
      <c r="E6393" s="106"/>
      <c r="F6393" s="107"/>
      <c r="G6393" s="108"/>
      <c r="H6393" s="109"/>
      <c r="I6393" s="109"/>
      <c r="J6393" s="110"/>
      <c r="K6393" s="117"/>
      <c r="L6393" s="178"/>
      <c r="M6393" s="178"/>
      <c r="N6393" s="106"/>
      <c r="O6393" s="111"/>
      <c r="P6393" s="111"/>
      <c r="Q6393" s="106"/>
      <c r="R6393" s="106"/>
      <c r="S6393" s="106"/>
      <c r="T6393" s="106"/>
      <c r="U6393" s="106"/>
      <c r="V6393" s="106"/>
      <c r="W6393" s="19"/>
      <c r="X6393" s="2"/>
      <c r="Y6393" s="4"/>
      <c r="Z6393" s="106"/>
      <c r="AA6393" s="114"/>
      <c r="AB6393" s="112"/>
      <c r="AC6393" s="178"/>
      <c r="AD6393" s="11"/>
      <c r="AE6393" s="106"/>
      <c r="AF6393" s="106"/>
      <c r="AG6393" s="106"/>
      <c r="AH6393" s="115"/>
      <c r="AI6393" s="116"/>
      <c r="AO6393" s="26"/>
      <c r="AP6393" s="26"/>
    </row>
    <row r="6394" spans="1:42" ht="15" customHeight="1" x14ac:dyDescent="0.25">
      <c r="A6394" s="105"/>
      <c r="B6394" s="106"/>
      <c r="C6394" s="2"/>
      <c r="D6394" s="2"/>
      <c r="E6394" s="106"/>
      <c r="F6394" s="107"/>
      <c r="G6394" s="108"/>
      <c r="H6394" s="109"/>
      <c r="I6394" s="109"/>
      <c r="J6394" s="110"/>
      <c r="K6394" s="117"/>
      <c r="L6394" s="178"/>
      <c r="M6394" s="178"/>
      <c r="N6394" s="106"/>
      <c r="O6394" s="111"/>
      <c r="P6394" s="111"/>
      <c r="Q6394" s="106"/>
      <c r="R6394" s="106"/>
      <c r="S6394" s="106"/>
      <c r="T6394" s="106"/>
      <c r="U6394" s="106"/>
      <c r="V6394" s="106"/>
      <c r="W6394" s="19"/>
      <c r="X6394" s="2"/>
      <c r="Y6394" s="4"/>
      <c r="Z6394" s="106"/>
      <c r="AA6394" s="114"/>
      <c r="AB6394" s="112"/>
      <c r="AC6394" s="178"/>
      <c r="AD6394" s="11"/>
      <c r="AE6394" s="106"/>
      <c r="AF6394" s="106"/>
      <c r="AG6394" s="106"/>
      <c r="AH6394" s="115"/>
      <c r="AI6394" s="116"/>
      <c r="AO6394" s="26"/>
      <c r="AP6394" s="26"/>
    </row>
    <row r="6395" spans="1:42" ht="15" customHeight="1" x14ac:dyDescent="0.25">
      <c r="A6395" s="105"/>
      <c r="B6395" s="106"/>
      <c r="C6395" s="2"/>
      <c r="D6395" s="2"/>
      <c r="E6395" s="106"/>
      <c r="F6395" s="107"/>
      <c r="G6395" s="108"/>
      <c r="H6395" s="109"/>
      <c r="I6395" s="109"/>
      <c r="J6395" s="110"/>
      <c r="K6395" s="117"/>
      <c r="L6395" s="178"/>
      <c r="M6395" s="178"/>
      <c r="N6395" s="106"/>
      <c r="O6395" s="111"/>
      <c r="P6395" s="111"/>
      <c r="Q6395" s="106"/>
      <c r="R6395" s="106"/>
      <c r="S6395" s="106"/>
      <c r="T6395" s="106"/>
      <c r="U6395" s="106"/>
      <c r="V6395" s="106"/>
      <c r="W6395" s="19"/>
      <c r="X6395" s="2"/>
      <c r="Y6395" s="4"/>
      <c r="Z6395" s="106"/>
      <c r="AA6395" s="114"/>
      <c r="AB6395" s="112"/>
      <c r="AC6395" s="178"/>
      <c r="AD6395" s="11"/>
      <c r="AE6395" s="106"/>
      <c r="AF6395" s="106"/>
      <c r="AG6395" s="106"/>
      <c r="AH6395" s="115"/>
      <c r="AI6395" s="116"/>
      <c r="AO6395" s="26"/>
      <c r="AP6395" s="26"/>
    </row>
    <row r="6396" spans="1:42" ht="15" customHeight="1" x14ac:dyDescent="0.25">
      <c r="A6396" s="105"/>
      <c r="B6396" s="106"/>
      <c r="C6396" s="2"/>
      <c r="D6396" s="2"/>
      <c r="E6396" s="106"/>
      <c r="F6396" s="107"/>
      <c r="G6396" s="108"/>
      <c r="H6396" s="109"/>
      <c r="I6396" s="109"/>
      <c r="J6396" s="110"/>
      <c r="K6396" s="117"/>
      <c r="L6396" s="178"/>
      <c r="M6396" s="178"/>
      <c r="N6396" s="106"/>
      <c r="O6396" s="111"/>
      <c r="P6396" s="111"/>
      <c r="Q6396" s="106"/>
      <c r="R6396" s="106"/>
      <c r="S6396" s="106"/>
      <c r="T6396" s="106"/>
      <c r="U6396" s="106"/>
      <c r="V6396" s="106"/>
      <c r="W6396" s="19"/>
      <c r="X6396" s="2"/>
      <c r="Y6396" s="4"/>
      <c r="Z6396" s="106"/>
      <c r="AA6396" s="114"/>
      <c r="AB6396" s="112"/>
      <c r="AC6396" s="178"/>
      <c r="AD6396" s="11"/>
      <c r="AE6396" s="106"/>
      <c r="AF6396" s="106"/>
      <c r="AG6396" s="106"/>
      <c r="AH6396" s="115"/>
      <c r="AI6396" s="116"/>
      <c r="AO6396" s="26"/>
      <c r="AP6396" s="26"/>
    </row>
    <row r="6397" spans="1:42" ht="15" customHeight="1" x14ac:dyDescent="0.25">
      <c r="A6397" s="105"/>
      <c r="B6397" s="106"/>
      <c r="C6397" s="2"/>
      <c r="D6397" s="2"/>
      <c r="E6397" s="106"/>
      <c r="F6397" s="107"/>
      <c r="G6397" s="108"/>
      <c r="H6397" s="109"/>
      <c r="I6397" s="109"/>
      <c r="J6397" s="110"/>
      <c r="K6397" s="117"/>
      <c r="L6397" s="178"/>
      <c r="M6397" s="178"/>
      <c r="N6397" s="106"/>
      <c r="O6397" s="111"/>
      <c r="P6397" s="111"/>
      <c r="Q6397" s="106"/>
      <c r="R6397" s="106"/>
      <c r="S6397" s="106"/>
      <c r="T6397" s="106"/>
      <c r="U6397" s="106"/>
      <c r="V6397" s="106"/>
      <c r="W6397" s="19"/>
      <c r="X6397" s="2"/>
      <c r="Y6397" s="4"/>
      <c r="Z6397" s="106"/>
      <c r="AA6397" s="114"/>
      <c r="AB6397" s="112"/>
      <c r="AC6397" s="178"/>
      <c r="AD6397" s="11"/>
      <c r="AE6397" s="106"/>
      <c r="AF6397" s="106"/>
      <c r="AG6397" s="106"/>
      <c r="AH6397" s="115"/>
      <c r="AI6397" s="116"/>
      <c r="AO6397" s="26"/>
      <c r="AP6397" s="26"/>
    </row>
    <row r="6398" spans="1:42" ht="15" customHeight="1" x14ac:dyDescent="0.25">
      <c r="A6398" s="105"/>
      <c r="B6398" s="106"/>
      <c r="C6398" s="2"/>
      <c r="D6398" s="2"/>
      <c r="E6398" s="106"/>
      <c r="F6398" s="107"/>
      <c r="G6398" s="108"/>
      <c r="H6398" s="109"/>
      <c r="I6398" s="109"/>
      <c r="J6398" s="110"/>
      <c r="K6398" s="117"/>
      <c r="L6398" s="178"/>
      <c r="M6398" s="178"/>
      <c r="N6398" s="106"/>
      <c r="O6398" s="111"/>
      <c r="P6398" s="111"/>
      <c r="Q6398" s="106"/>
      <c r="R6398" s="106"/>
      <c r="S6398" s="106"/>
      <c r="T6398" s="106"/>
      <c r="U6398" s="106"/>
      <c r="V6398" s="106"/>
      <c r="W6398" s="19"/>
      <c r="X6398" s="2"/>
      <c r="Y6398" s="4"/>
      <c r="Z6398" s="106"/>
      <c r="AA6398" s="114"/>
      <c r="AB6398" s="112"/>
      <c r="AC6398" s="178"/>
      <c r="AD6398" s="11"/>
      <c r="AE6398" s="106"/>
      <c r="AF6398" s="106"/>
      <c r="AG6398" s="106"/>
      <c r="AH6398" s="115"/>
      <c r="AI6398" s="116"/>
      <c r="AO6398" s="26"/>
      <c r="AP6398" s="26"/>
    </row>
    <row r="6399" spans="1:42" ht="15" customHeight="1" x14ac:dyDescent="0.25">
      <c r="A6399" s="105"/>
      <c r="B6399" s="106"/>
      <c r="C6399" s="2"/>
      <c r="D6399" s="2"/>
      <c r="E6399" s="106"/>
      <c r="F6399" s="107"/>
      <c r="G6399" s="108"/>
      <c r="H6399" s="109"/>
      <c r="I6399" s="109"/>
      <c r="J6399" s="110"/>
      <c r="K6399" s="117"/>
      <c r="L6399" s="178"/>
      <c r="M6399" s="178"/>
      <c r="N6399" s="106"/>
      <c r="O6399" s="111"/>
      <c r="P6399" s="111"/>
      <c r="Q6399" s="106"/>
      <c r="R6399" s="106"/>
      <c r="S6399" s="106"/>
      <c r="T6399" s="106"/>
      <c r="U6399" s="106"/>
      <c r="V6399" s="106"/>
      <c r="W6399" s="19"/>
      <c r="X6399" s="2"/>
      <c r="Y6399" s="4"/>
      <c r="Z6399" s="106"/>
      <c r="AA6399" s="114"/>
      <c r="AB6399" s="112"/>
      <c r="AC6399" s="178"/>
      <c r="AD6399" s="11"/>
      <c r="AE6399" s="106"/>
      <c r="AF6399" s="106"/>
      <c r="AG6399" s="106"/>
      <c r="AH6399" s="115"/>
      <c r="AI6399" s="116"/>
      <c r="AO6399" s="26"/>
      <c r="AP6399" s="26"/>
    </row>
    <row r="6400" spans="1:42" ht="15" customHeight="1" x14ac:dyDescent="0.25">
      <c r="A6400" s="105"/>
      <c r="B6400" s="106"/>
      <c r="C6400" s="2"/>
      <c r="D6400" s="2"/>
      <c r="E6400" s="106"/>
      <c r="F6400" s="107"/>
      <c r="G6400" s="108"/>
      <c r="H6400" s="109"/>
      <c r="I6400" s="109"/>
      <c r="J6400" s="110"/>
      <c r="K6400" s="117"/>
      <c r="L6400" s="178"/>
      <c r="M6400" s="178"/>
      <c r="N6400" s="106"/>
      <c r="O6400" s="111"/>
      <c r="P6400" s="111"/>
      <c r="Q6400" s="106"/>
      <c r="R6400" s="106"/>
      <c r="S6400" s="106"/>
      <c r="T6400" s="106"/>
      <c r="U6400" s="106"/>
      <c r="V6400" s="106"/>
      <c r="W6400" s="19"/>
      <c r="X6400" s="2"/>
      <c r="Y6400" s="4"/>
      <c r="Z6400" s="106"/>
      <c r="AA6400" s="114"/>
      <c r="AB6400" s="112"/>
      <c r="AC6400" s="178"/>
      <c r="AD6400" s="11"/>
      <c r="AE6400" s="106"/>
      <c r="AF6400" s="106"/>
      <c r="AG6400" s="106"/>
      <c r="AH6400" s="115"/>
      <c r="AI6400" s="116"/>
      <c r="AO6400" s="26"/>
      <c r="AP6400" s="26"/>
    </row>
    <row r="6401" spans="1:42" ht="15" customHeight="1" x14ac:dyDescent="0.25">
      <c r="A6401" s="105"/>
      <c r="B6401" s="106"/>
      <c r="C6401" s="2"/>
      <c r="D6401" s="2"/>
      <c r="E6401" s="106"/>
      <c r="F6401" s="107"/>
      <c r="G6401" s="108"/>
      <c r="H6401" s="109"/>
      <c r="I6401" s="109"/>
      <c r="J6401" s="110"/>
      <c r="K6401" s="117"/>
      <c r="L6401" s="178"/>
      <c r="M6401" s="178"/>
      <c r="N6401" s="106"/>
      <c r="O6401" s="111"/>
      <c r="P6401" s="111"/>
      <c r="Q6401" s="106"/>
      <c r="R6401" s="106"/>
      <c r="S6401" s="106"/>
      <c r="T6401" s="106"/>
      <c r="U6401" s="106"/>
      <c r="V6401" s="106"/>
      <c r="W6401" s="19"/>
      <c r="X6401" s="2"/>
      <c r="Y6401" s="4"/>
      <c r="Z6401" s="106"/>
      <c r="AA6401" s="114"/>
      <c r="AB6401" s="112"/>
      <c r="AC6401" s="178"/>
      <c r="AD6401" s="11"/>
      <c r="AE6401" s="106"/>
      <c r="AF6401" s="106"/>
      <c r="AG6401" s="106"/>
      <c r="AH6401" s="115"/>
      <c r="AI6401" s="116"/>
      <c r="AO6401" s="26"/>
      <c r="AP6401" s="26"/>
    </row>
    <row r="6402" spans="1:42" ht="15" customHeight="1" x14ac:dyDescent="0.25">
      <c r="A6402" s="105"/>
      <c r="B6402" s="106"/>
      <c r="C6402" s="2"/>
      <c r="D6402" s="2"/>
      <c r="E6402" s="106"/>
      <c r="F6402" s="107"/>
      <c r="G6402" s="108"/>
      <c r="H6402" s="109"/>
      <c r="I6402" s="109"/>
      <c r="J6402" s="110"/>
      <c r="K6402" s="117"/>
      <c r="L6402" s="178"/>
      <c r="M6402" s="178"/>
      <c r="N6402" s="106"/>
      <c r="O6402" s="111"/>
      <c r="P6402" s="111"/>
      <c r="Q6402" s="106"/>
      <c r="R6402" s="106"/>
      <c r="S6402" s="106"/>
      <c r="T6402" s="106"/>
      <c r="U6402" s="106"/>
      <c r="V6402" s="106"/>
      <c r="W6402" s="19"/>
      <c r="X6402" s="2"/>
      <c r="Y6402" s="4"/>
      <c r="Z6402" s="106"/>
      <c r="AA6402" s="114"/>
      <c r="AB6402" s="112"/>
      <c r="AC6402" s="178"/>
      <c r="AD6402" s="11"/>
      <c r="AE6402" s="106"/>
      <c r="AF6402" s="106"/>
      <c r="AG6402" s="106"/>
      <c r="AH6402" s="115"/>
      <c r="AI6402" s="116"/>
      <c r="AO6402" s="26"/>
      <c r="AP6402" s="26"/>
    </row>
    <row r="6403" spans="1:42" ht="15" customHeight="1" x14ac:dyDescent="0.25">
      <c r="A6403" s="105"/>
      <c r="B6403" s="106"/>
      <c r="C6403" s="2"/>
      <c r="D6403" s="2"/>
      <c r="E6403" s="106"/>
      <c r="F6403" s="107"/>
      <c r="G6403" s="108"/>
      <c r="H6403" s="109"/>
      <c r="I6403" s="109"/>
      <c r="J6403" s="110"/>
      <c r="K6403" s="117"/>
      <c r="L6403" s="178"/>
      <c r="M6403" s="178"/>
      <c r="N6403" s="106"/>
      <c r="O6403" s="111"/>
      <c r="P6403" s="111"/>
      <c r="Q6403" s="106"/>
      <c r="R6403" s="106"/>
      <c r="S6403" s="106"/>
      <c r="T6403" s="106"/>
      <c r="U6403" s="106"/>
      <c r="V6403" s="106"/>
      <c r="W6403" s="19"/>
      <c r="X6403" s="2"/>
      <c r="Y6403" s="4"/>
      <c r="Z6403" s="106"/>
      <c r="AA6403" s="114"/>
      <c r="AB6403" s="112"/>
      <c r="AC6403" s="178"/>
      <c r="AD6403" s="11"/>
      <c r="AE6403" s="106"/>
      <c r="AF6403" s="106"/>
      <c r="AG6403" s="106"/>
      <c r="AH6403" s="115"/>
      <c r="AI6403" s="116"/>
      <c r="AO6403" s="26"/>
      <c r="AP6403" s="26"/>
    </row>
    <row r="6404" spans="1:42" ht="15" customHeight="1" x14ac:dyDescent="0.25">
      <c r="A6404" s="105"/>
      <c r="B6404" s="106"/>
      <c r="C6404" s="2"/>
      <c r="D6404" s="2"/>
      <c r="E6404" s="106"/>
      <c r="F6404" s="107"/>
      <c r="G6404" s="108"/>
      <c r="H6404" s="109"/>
      <c r="I6404" s="109"/>
      <c r="J6404" s="110"/>
      <c r="K6404" s="117"/>
      <c r="L6404" s="178"/>
      <c r="M6404" s="178"/>
      <c r="N6404" s="106"/>
      <c r="O6404" s="111"/>
      <c r="P6404" s="111"/>
      <c r="Q6404" s="106"/>
      <c r="R6404" s="106"/>
      <c r="S6404" s="106"/>
      <c r="T6404" s="106"/>
      <c r="U6404" s="106"/>
      <c r="V6404" s="106"/>
      <c r="W6404" s="19"/>
      <c r="X6404" s="2"/>
      <c r="Y6404" s="4"/>
      <c r="Z6404" s="106"/>
      <c r="AA6404" s="114"/>
      <c r="AB6404" s="112"/>
      <c r="AC6404" s="178"/>
      <c r="AD6404" s="11"/>
      <c r="AE6404" s="106"/>
      <c r="AF6404" s="106"/>
      <c r="AG6404" s="106"/>
      <c r="AH6404" s="115"/>
      <c r="AI6404" s="116"/>
      <c r="AO6404" s="26"/>
      <c r="AP6404" s="26"/>
    </row>
    <row r="6405" spans="1:42" ht="15" customHeight="1" x14ac:dyDescent="0.25">
      <c r="A6405" s="105"/>
      <c r="B6405" s="106"/>
      <c r="C6405" s="2"/>
      <c r="D6405" s="2"/>
      <c r="E6405" s="106"/>
      <c r="F6405" s="107"/>
      <c r="G6405" s="108"/>
      <c r="H6405" s="109"/>
      <c r="I6405" s="109"/>
      <c r="J6405" s="110"/>
      <c r="K6405" s="117"/>
      <c r="L6405" s="178"/>
      <c r="M6405" s="178"/>
      <c r="N6405" s="106"/>
      <c r="O6405" s="111"/>
      <c r="P6405" s="111"/>
      <c r="Q6405" s="106"/>
      <c r="R6405" s="106"/>
      <c r="S6405" s="106"/>
      <c r="T6405" s="106"/>
      <c r="U6405" s="106"/>
      <c r="V6405" s="106"/>
      <c r="W6405" s="19"/>
      <c r="X6405" s="2"/>
      <c r="Y6405" s="4"/>
      <c r="Z6405" s="106"/>
      <c r="AA6405" s="114"/>
      <c r="AB6405" s="112"/>
      <c r="AC6405" s="178"/>
      <c r="AD6405" s="11"/>
      <c r="AE6405" s="106"/>
      <c r="AF6405" s="106"/>
      <c r="AG6405" s="106"/>
      <c r="AH6405" s="115"/>
      <c r="AI6405" s="116"/>
      <c r="AO6405" s="26"/>
      <c r="AP6405" s="26"/>
    </row>
    <row r="6406" spans="1:42" ht="15" customHeight="1" x14ac:dyDescent="0.25">
      <c r="A6406" s="105"/>
      <c r="B6406" s="106"/>
      <c r="C6406" s="2"/>
      <c r="D6406" s="2"/>
      <c r="E6406" s="106"/>
      <c r="F6406" s="107"/>
      <c r="G6406" s="108"/>
      <c r="H6406" s="109"/>
      <c r="I6406" s="109"/>
      <c r="J6406" s="110"/>
      <c r="K6406" s="117"/>
      <c r="L6406" s="178"/>
      <c r="M6406" s="178"/>
      <c r="N6406" s="106"/>
      <c r="O6406" s="111"/>
      <c r="P6406" s="111"/>
      <c r="Q6406" s="106"/>
      <c r="R6406" s="106"/>
      <c r="S6406" s="106"/>
      <c r="T6406" s="106"/>
      <c r="U6406" s="106"/>
      <c r="V6406" s="106"/>
      <c r="W6406" s="19"/>
      <c r="X6406" s="2"/>
      <c r="Y6406" s="4"/>
      <c r="Z6406" s="106"/>
      <c r="AA6406" s="114"/>
      <c r="AB6406" s="112"/>
      <c r="AC6406" s="178"/>
      <c r="AD6406" s="11"/>
      <c r="AE6406" s="106"/>
      <c r="AF6406" s="106"/>
      <c r="AG6406" s="106"/>
      <c r="AH6406" s="115"/>
      <c r="AI6406" s="116"/>
      <c r="AO6406" s="26"/>
      <c r="AP6406" s="26"/>
    </row>
    <row r="6407" spans="1:42" ht="15" customHeight="1" x14ac:dyDescent="0.25">
      <c r="A6407" s="105"/>
      <c r="B6407" s="106"/>
      <c r="C6407" s="2"/>
      <c r="D6407" s="2"/>
      <c r="E6407" s="106"/>
      <c r="F6407" s="107"/>
      <c r="G6407" s="108"/>
      <c r="H6407" s="109"/>
      <c r="I6407" s="109"/>
      <c r="J6407" s="110"/>
      <c r="K6407" s="117"/>
      <c r="L6407" s="178"/>
      <c r="M6407" s="178"/>
      <c r="N6407" s="106"/>
      <c r="O6407" s="111"/>
      <c r="P6407" s="111"/>
      <c r="Q6407" s="106"/>
      <c r="R6407" s="106"/>
      <c r="S6407" s="106"/>
      <c r="T6407" s="106"/>
      <c r="U6407" s="106"/>
      <c r="V6407" s="106"/>
      <c r="W6407" s="19"/>
      <c r="X6407" s="2"/>
      <c r="Y6407" s="4"/>
      <c r="Z6407" s="106"/>
      <c r="AA6407" s="114"/>
      <c r="AB6407" s="112"/>
      <c r="AC6407" s="178"/>
      <c r="AD6407" s="11"/>
      <c r="AE6407" s="106"/>
      <c r="AF6407" s="106"/>
      <c r="AG6407" s="106"/>
      <c r="AH6407" s="115"/>
      <c r="AI6407" s="116"/>
      <c r="AO6407" s="26"/>
      <c r="AP6407" s="26"/>
    </row>
    <row r="6408" spans="1:42" ht="15" customHeight="1" x14ac:dyDescent="0.25">
      <c r="A6408" s="105"/>
      <c r="B6408" s="106"/>
      <c r="C6408" s="2"/>
      <c r="D6408" s="2"/>
      <c r="E6408" s="106"/>
      <c r="F6408" s="107"/>
      <c r="G6408" s="108"/>
      <c r="H6408" s="109"/>
      <c r="I6408" s="109"/>
      <c r="J6408" s="110"/>
      <c r="K6408" s="117"/>
      <c r="L6408" s="178"/>
      <c r="M6408" s="178"/>
      <c r="N6408" s="106"/>
      <c r="O6408" s="111"/>
      <c r="P6408" s="111"/>
      <c r="Q6408" s="106"/>
      <c r="R6408" s="106"/>
      <c r="S6408" s="106"/>
      <c r="T6408" s="106"/>
      <c r="U6408" s="106"/>
      <c r="V6408" s="106"/>
      <c r="W6408" s="19"/>
      <c r="X6408" s="2"/>
      <c r="Y6408" s="4"/>
      <c r="Z6408" s="106"/>
      <c r="AA6408" s="114"/>
      <c r="AB6408" s="112"/>
      <c r="AC6408" s="178"/>
      <c r="AD6408" s="11"/>
      <c r="AE6408" s="106"/>
      <c r="AF6408" s="106"/>
      <c r="AG6408" s="106"/>
      <c r="AH6408" s="115"/>
      <c r="AI6408" s="116"/>
      <c r="AO6408" s="26"/>
      <c r="AP6408" s="26"/>
    </row>
    <row r="6409" spans="1:42" ht="15" customHeight="1" x14ac:dyDescent="0.25">
      <c r="A6409" s="105"/>
      <c r="B6409" s="106"/>
      <c r="C6409" s="2"/>
      <c r="D6409" s="2"/>
      <c r="E6409" s="106"/>
      <c r="F6409" s="107"/>
      <c r="G6409" s="108"/>
      <c r="H6409" s="109"/>
      <c r="I6409" s="109"/>
      <c r="J6409" s="110"/>
      <c r="K6409" s="117"/>
      <c r="L6409" s="178"/>
      <c r="M6409" s="178"/>
      <c r="N6409" s="106"/>
      <c r="O6409" s="111"/>
      <c r="P6409" s="111"/>
      <c r="Q6409" s="106"/>
      <c r="R6409" s="106"/>
      <c r="S6409" s="106"/>
      <c r="T6409" s="106"/>
      <c r="U6409" s="106"/>
      <c r="V6409" s="106"/>
      <c r="W6409" s="19"/>
      <c r="X6409" s="2"/>
      <c r="Y6409" s="4"/>
      <c r="Z6409" s="106"/>
      <c r="AA6409" s="114"/>
      <c r="AB6409" s="112"/>
      <c r="AC6409" s="178"/>
      <c r="AD6409" s="11"/>
      <c r="AE6409" s="106"/>
      <c r="AF6409" s="106"/>
      <c r="AG6409" s="106"/>
      <c r="AH6409" s="115"/>
      <c r="AI6409" s="116"/>
      <c r="AO6409" s="26"/>
      <c r="AP6409" s="26"/>
    </row>
    <row r="6410" spans="1:42" ht="15" customHeight="1" x14ac:dyDescent="0.25">
      <c r="A6410" s="105"/>
      <c r="B6410" s="106"/>
      <c r="C6410" s="2"/>
      <c r="D6410" s="2"/>
      <c r="E6410" s="106"/>
      <c r="F6410" s="107"/>
      <c r="G6410" s="108"/>
      <c r="H6410" s="109"/>
      <c r="I6410" s="109"/>
      <c r="J6410" s="110"/>
      <c r="K6410" s="117"/>
      <c r="L6410" s="178"/>
      <c r="M6410" s="178"/>
      <c r="N6410" s="106"/>
      <c r="O6410" s="111"/>
      <c r="P6410" s="111"/>
      <c r="Q6410" s="106"/>
      <c r="R6410" s="106"/>
      <c r="S6410" s="106"/>
      <c r="T6410" s="106"/>
      <c r="U6410" s="106"/>
      <c r="V6410" s="106"/>
      <c r="W6410" s="19"/>
      <c r="X6410" s="2"/>
      <c r="Y6410" s="4"/>
      <c r="Z6410" s="106"/>
      <c r="AA6410" s="114"/>
      <c r="AB6410" s="112"/>
      <c r="AC6410" s="178"/>
      <c r="AD6410" s="11"/>
      <c r="AE6410" s="106"/>
      <c r="AF6410" s="106"/>
      <c r="AG6410" s="106"/>
      <c r="AH6410" s="115"/>
      <c r="AI6410" s="116"/>
      <c r="AO6410" s="26"/>
      <c r="AP6410" s="26"/>
    </row>
    <row r="6411" spans="1:42" ht="15" customHeight="1" x14ac:dyDescent="0.25">
      <c r="A6411" s="105"/>
      <c r="B6411" s="106"/>
      <c r="C6411" s="2"/>
      <c r="D6411" s="2"/>
      <c r="E6411" s="106"/>
      <c r="F6411" s="107"/>
      <c r="G6411" s="108"/>
      <c r="H6411" s="109"/>
      <c r="I6411" s="109"/>
      <c r="J6411" s="110"/>
      <c r="K6411" s="117"/>
      <c r="L6411" s="178"/>
      <c r="M6411" s="178"/>
      <c r="N6411" s="106"/>
      <c r="O6411" s="111"/>
      <c r="P6411" s="111"/>
      <c r="Q6411" s="106"/>
      <c r="R6411" s="106"/>
      <c r="S6411" s="106"/>
      <c r="T6411" s="106"/>
      <c r="U6411" s="106"/>
      <c r="V6411" s="106"/>
      <c r="W6411" s="19"/>
      <c r="X6411" s="2"/>
      <c r="Y6411" s="4"/>
      <c r="Z6411" s="106"/>
      <c r="AA6411" s="114"/>
      <c r="AB6411" s="112"/>
      <c r="AC6411" s="178"/>
      <c r="AD6411" s="11"/>
      <c r="AE6411" s="106"/>
      <c r="AF6411" s="106"/>
      <c r="AG6411" s="106"/>
      <c r="AH6411" s="115"/>
      <c r="AI6411" s="116"/>
      <c r="AO6411" s="26"/>
      <c r="AP6411" s="26"/>
    </row>
    <row r="6412" spans="1:42" ht="15" customHeight="1" x14ac:dyDescent="0.25">
      <c r="A6412" s="105"/>
      <c r="B6412" s="106"/>
      <c r="C6412" s="2"/>
      <c r="D6412" s="2"/>
      <c r="E6412" s="106"/>
      <c r="F6412" s="107"/>
      <c r="G6412" s="108"/>
      <c r="H6412" s="109"/>
      <c r="I6412" s="109"/>
      <c r="J6412" s="110"/>
      <c r="K6412" s="117"/>
      <c r="L6412" s="178"/>
      <c r="M6412" s="178"/>
      <c r="N6412" s="106"/>
      <c r="O6412" s="111"/>
      <c r="P6412" s="111"/>
      <c r="Q6412" s="106"/>
      <c r="R6412" s="106"/>
      <c r="S6412" s="106"/>
      <c r="T6412" s="106"/>
      <c r="U6412" s="106"/>
      <c r="V6412" s="106"/>
      <c r="W6412" s="19"/>
      <c r="X6412" s="2"/>
      <c r="Y6412" s="4"/>
      <c r="Z6412" s="106"/>
      <c r="AA6412" s="114"/>
      <c r="AB6412" s="112"/>
      <c r="AC6412" s="178"/>
      <c r="AD6412" s="11"/>
      <c r="AE6412" s="106"/>
      <c r="AF6412" s="106"/>
      <c r="AG6412" s="106"/>
      <c r="AH6412" s="115"/>
      <c r="AI6412" s="116"/>
      <c r="AO6412" s="26"/>
      <c r="AP6412" s="26"/>
    </row>
    <row r="6413" spans="1:42" ht="15" customHeight="1" x14ac:dyDescent="0.25">
      <c r="A6413" s="105"/>
      <c r="B6413" s="106"/>
      <c r="C6413" s="2"/>
      <c r="D6413" s="2"/>
      <c r="E6413" s="106"/>
      <c r="F6413" s="107"/>
      <c r="G6413" s="108"/>
      <c r="H6413" s="109"/>
      <c r="I6413" s="109"/>
      <c r="J6413" s="110"/>
      <c r="K6413" s="117"/>
      <c r="L6413" s="178"/>
      <c r="M6413" s="178"/>
      <c r="N6413" s="106"/>
      <c r="O6413" s="111"/>
      <c r="P6413" s="111"/>
      <c r="Q6413" s="106"/>
      <c r="R6413" s="106"/>
      <c r="S6413" s="106"/>
      <c r="T6413" s="106"/>
      <c r="U6413" s="106"/>
      <c r="V6413" s="106"/>
      <c r="W6413" s="19"/>
      <c r="X6413" s="2"/>
      <c r="Y6413" s="4"/>
      <c r="Z6413" s="106"/>
      <c r="AA6413" s="114"/>
      <c r="AB6413" s="112"/>
      <c r="AC6413" s="178"/>
      <c r="AD6413" s="11"/>
      <c r="AE6413" s="106"/>
      <c r="AF6413" s="106"/>
      <c r="AG6413" s="106"/>
      <c r="AH6413" s="115"/>
      <c r="AI6413" s="116"/>
      <c r="AO6413" s="26"/>
      <c r="AP6413" s="26"/>
    </row>
    <row r="6414" spans="1:42" ht="15" customHeight="1" x14ac:dyDescent="0.25">
      <c r="A6414" s="105"/>
      <c r="B6414" s="106"/>
      <c r="C6414" s="2"/>
      <c r="D6414" s="2"/>
      <c r="E6414" s="106"/>
      <c r="F6414" s="107"/>
      <c r="G6414" s="108"/>
      <c r="H6414" s="109"/>
      <c r="I6414" s="109"/>
      <c r="J6414" s="110"/>
      <c r="K6414" s="117"/>
      <c r="L6414" s="178"/>
      <c r="M6414" s="178"/>
      <c r="N6414" s="106"/>
      <c r="O6414" s="111"/>
      <c r="P6414" s="111"/>
      <c r="Q6414" s="106"/>
      <c r="R6414" s="106"/>
      <c r="S6414" s="106"/>
      <c r="T6414" s="106"/>
      <c r="U6414" s="106"/>
      <c r="V6414" s="106"/>
      <c r="W6414" s="19"/>
      <c r="X6414" s="2"/>
      <c r="Y6414" s="4"/>
      <c r="Z6414" s="106"/>
      <c r="AA6414" s="114"/>
      <c r="AB6414" s="112"/>
      <c r="AC6414" s="178"/>
      <c r="AD6414" s="11"/>
      <c r="AE6414" s="106"/>
      <c r="AF6414" s="106"/>
      <c r="AG6414" s="106"/>
      <c r="AH6414" s="115"/>
      <c r="AI6414" s="116"/>
      <c r="AO6414" s="26"/>
      <c r="AP6414" s="26"/>
    </row>
    <row r="6415" spans="1:42" ht="15" customHeight="1" x14ac:dyDescent="0.25">
      <c r="A6415" s="105"/>
      <c r="B6415" s="106"/>
      <c r="C6415" s="2"/>
      <c r="D6415" s="2"/>
      <c r="E6415" s="106"/>
      <c r="F6415" s="107"/>
      <c r="G6415" s="108"/>
      <c r="H6415" s="109"/>
      <c r="I6415" s="109"/>
      <c r="J6415" s="110"/>
      <c r="K6415" s="117"/>
      <c r="L6415" s="178"/>
      <c r="M6415" s="178"/>
      <c r="N6415" s="106"/>
      <c r="O6415" s="111"/>
      <c r="P6415" s="111"/>
      <c r="Q6415" s="106"/>
      <c r="R6415" s="106"/>
      <c r="S6415" s="106"/>
      <c r="T6415" s="106"/>
      <c r="U6415" s="106"/>
      <c r="V6415" s="106"/>
      <c r="W6415" s="19"/>
      <c r="X6415" s="2"/>
      <c r="Y6415" s="4"/>
      <c r="Z6415" s="106"/>
      <c r="AA6415" s="114"/>
      <c r="AB6415" s="112"/>
      <c r="AC6415" s="178"/>
      <c r="AD6415" s="11"/>
      <c r="AE6415" s="106"/>
      <c r="AF6415" s="106"/>
      <c r="AG6415" s="106"/>
      <c r="AH6415" s="115"/>
      <c r="AI6415" s="116"/>
      <c r="AO6415" s="26"/>
      <c r="AP6415" s="26"/>
    </row>
    <row r="6416" spans="1:42" ht="15" customHeight="1" x14ac:dyDescent="0.25">
      <c r="A6416" s="105"/>
      <c r="B6416" s="106"/>
      <c r="C6416" s="2"/>
      <c r="D6416" s="2"/>
      <c r="E6416" s="106"/>
      <c r="F6416" s="107"/>
      <c r="G6416" s="108"/>
      <c r="H6416" s="109"/>
      <c r="I6416" s="109"/>
      <c r="J6416" s="110"/>
      <c r="K6416" s="117"/>
      <c r="L6416" s="178"/>
      <c r="M6416" s="178"/>
      <c r="N6416" s="106"/>
      <c r="O6416" s="111"/>
      <c r="P6416" s="111"/>
      <c r="Q6416" s="106"/>
      <c r="R6416" s="106"/>
      <c r="S6416" s="106"/>
      <c r="T6416" s="106"/>
      <c r="U6416" s="106"/>
      <c r="V6416" s="106"/>
      <c r="W6416" s="19"/>
      <c r="X6416" s="2"/>
      <c r="Y6416" s="4"/>
      <c r="Z6416" s="106"/>
      <c r="AA6416" s="114"/>
      <c r="AB6416" s="112"/>
      <c r="AC6416" s="178"/>
      <c r="AD6416" s="11"/>
      <c r="AE6416" s="106"/>
      <c r="AF6416" s="106"/>
      <c r="AG6416" s="106"/>
      <c r="AH6416" s="115"/>
      <c r="AI6416" s="116"/>
      <c r="AO6416" s="26"/>
      <c r="AP6416" s="26"/>
    </row>
    <row r="6417" spans="1:42" ht="15" customHeight="1" x14ac:dyDescent="0.25">
      <c r="A6417" s="105"/>
      <c r="B6417" s="106"/>
      <c r="C6417" s="2"/>
      <c r="D6417" s="2"/>
      <c r="E6417" s="106"/>
      <c r="F6417" s="107"/>
      <c r="G6417" s="108"/>
      <c r="H6417" s="109"/>
      <c r="I6417" s="109"/>
      <c r="J6417" s="110"/>
      <c r="K6417" s="117"/>
      <c r="L6417" s="178"/>
      <c r="M6417" s="178"/>
      <c r="N6417" s="106"/>
      <c r="O6417" s="111"/>
      <c r="P6417" s="111"/>
      <c r="Q6417" s="106"/>
      <c r="R6417" s="106"/>
      <c r="S6417" s="106"/>
      <c r="T6417" s="106"/>
      <c r="U6417" s="106"/>
      <c r="V6417" s="106"/>
      <c r="W6417" s="19"/>
      <c r="X6417" s="2"/>
      <c r="Y6417" s="4"/>
      <c r="Z6417" s="106"/>
      <c r="AA6417" s="114"/>
      <c r="AB6417" s="112"/>
      <c r="AC6417" s="178"/>
      <c r="AD6417" s="11"/>
      <c r="AE6417" s="106"/>
      <c r="AF6417" s="106"/>
      <c r="AG6417" s="106"/>
      <c r="AH6417" s="115"/>
      <c r="AI6417" s="116"/>
      <c r="AO6417" s="26"/>
      <c r="AP6417" s="26"/>
    </row>
    <row r="6418" spans="1:42" ht="15" customHeight="1" x14ac:dyDescent="0.25">
      <c r="A6418" s="105"/>
      <c r="B6418" s="106"/>
      <c r="C6418" s="2"/>
      <c r="D6418" s="2"/>
      <c r="E6418" s="106"/>
      <c r="F6418" s="107"/>
      <c r="G6418" s="108"/>
      <c r="H6418" s="109"/>
      <c r="I6418" s="109"/>
      <c r="J6418" s="110"/>
      <c r="K6418" s="117"/>
      <c r="L6418" s="178"/>
      <c r="M6418" s="178"/>
      <c r="N6418" s="106"/>
      <c r="O6418" s="111"/>
      <c r="P6418" s="111"/>
      <c r="Q6418" s="106"/>
      <c r="R6418" s="106"/>
      <c r="S6418" s="106"/>
      <c r="T6418" s="106"/>
      <c r="U6418" s="106"/>
      <c r="V6418" s="106"/>
      <c r="W6418" s="19"/>
      <c r="X6418" s="2"/>
      <c r="Y6418" s="4"/>
      <c r="Z6418" s="106"/>
      <c r="AA6418" s="114"/>
      <c r="AB6418" s="112"/>
      <c r="AC6418" s="178"/>
      <c r="AD6418" s="11"/>
      <c r="AE6418" s="106"/>
      <c r="AF6418" s="106"/>
      <c r="AG6418" s="106"/>
      <c r="AH6418" s="115"/>
      <c r="AI6418" s="116"/>
      <c r="AO6418" s="26"/>
      <c r="AP6418" s="26"/>
    </row>
    <row r="6419" spans="1:42" ht="15" customHeight="1" x14ac:dyDescent="0.25">
      <c r="A6419" s="105"/>
      <c r="B6419" s="106"/>
      <c r="C6419" s="2"/>
      <c r="D6419" s="2"/>
      <c r="E6419" s="106"/>
      <c r="F6419" s="107"/>
      <c r="G6419" s="108"/>
      <c r="H6419" s="109"/>
      <c r="I6419" s="109"/>
      <c r="J6419" s="110"/>
      <c r="K6419" s="117"/>
      <c r="L6419" s="178"/>
      <c r="M6419" s="178"/>
      <c r="N6419" s="106"/>
      <c r="O6419" s="111"/>
      <c r="P6419" s="111"/>
      <c r="Q6419" s="106"/>
      <c r="R6419" s="106"/>
      <c r="S6419" s="106"/>
      <c r="T6419" s="106"/>
      <c r="U6419" s="106"/>
      <c r="V6419" s="106"/>
      <c r="W6419" s="19"/>
      <c r="X6419" s="2"/>
      <c r="Y6419" s="4"/>
      <c r="Z6419" s="106"/>
      <c r="AA6419" s="114"/>
      <c r="AB6419" s="112"/>
      <c r="AC6419" s="178"/>
      <c r="AD6419" s="11"/>
      <c r="AE6419" s="106"/>
      <c r="AF6419" s="106"/>
      <c r="AG6419" s="106"/>
      <c r="AH6419" s="115"/>
      <c r="AI6419" s="116"/>
      <c r="AO6419" s="26"/>
      <c r="AP6419" s="26"/>
    </row>
    <row r="6420" spans="1:42" ht="15" customHeight="1" x14ac:dyDescent="0.25">
      <c r="A6420" s="105"/>
      <c r="B6420" s="106"/>
      <c r="C6420" s="2"/>
      <c r="D6420" s="2"/>
      <c r="E6420" s="106"/>
      <c r="F6420" s="107"/>
      <c r="G6420" s="108"/>
      <c r="H6420" s="109"/>
      <c r="I6420" s="109"/>
      <c r="J6420" s="110"/>
      <c r="K6420" s="117"/>
      <c r="L6420" s="178"/>
      <c r="M6420" s="178"/>
      <c r="N6420" s="106"/>
      <c r="O6420" s="111"/>
      <c r="P6420" s="111"/>
      <c r="Q6420" s="106"/>
      <c r="R6420" s="106"/>
      <c r="S6420" s="106"/>
      <c r="T6420" s="106"/>
      <c r="U6420" s="106"/>
      <c r="V6420" s="106"/>
      <c r="W6420" s="19"/>
      <c r="X6420" s="2"/>
      <c r="Y6420" s="4"/>
      <c r="Z6420" s="106"/>
      <c r="AA6420" s="114"/>
      <c r="AB6420" s="112"/>
      <c r="AC6420" s="178"/>
      <c r="AD6420" s="11"/>
      <c r="AE6420" s="106"/>
      <c r="AF6420" s="106"/>
      <c r="AG6420" s="106"/>
      <c r="AH6420" s="115"/>
      <c r="AI6420" s="116"/>
      <c r="AO6420" s="26"/>
      <c r="AP6420" s="26"/>
    </row>
    <row r="6421" spans="1:42" ht="15" customHeight="1" x14ac:dyDescent="0.25">
      <c r="A6421" s="105"/>
      <c r="B6421" s="106"/>
      <c r="C6421" s="2"/>
      <c r="D6421" s="2"/>
      <c r="E6421" s="106"/>
      <c r="F6421" s="107"/>
      <c r="G6421" s="108"/>
      <c r="H6421" s="109"/>
      <c r="I6421" s="109"/>
      <c r="J6421" s="110"/>
      <c r="K6421" s="117"/>
      <c r="L6421" s="178"/>
      <c r="M6421" s="178"/>
      <c r="N6421" s="106"/>
      <c r="O6421" s="111"/>
      <c r="P6421" s="111"/>
      <c r="Q6421" s="106"/>
      <c r="R6421" s="106"/>
      <c r="S6421" s="106"/>
      <c r="T6421" s="106"/>
      <c r="U6421" s="106"/>
      <c r="V6421" s="106"/>
      <c r="W6421" s="19"/>
      <c r="X6421" s="2"/>
      <c r="Y6421" s="4"/>
      <c r="Z6421" s="106"/>
      <c r="AA6421" s="114"/>
      <c r="AB6421" s="112"/>
      <c r="AC6421" s="178"/>
      <c r="AD6421" s="11"/>
      <c r="AE6421" s="106"/>
      <c r="AF6421" s="106"/>
      <c r="AG6421" s="106"/>
      <c r="AH6421" s="115"/>
      <c r="AI6421" s="116"/>
      <c r="AO6421" s="26"/>
      <c r="AP6421" s="26"/>
    </row>
    <row r="6422" spans="1:42" ht="15" customHeight="1" x14ac:dyDescent="0.25">
      <c r="A6422" s="105"/>
      <c r="B6422" s="106"/>
      <c r="C6422" s="2"/>
      <c r="D6422" s="2"/>
      <c r="E6422" s="106"/>
      <c r="F6422" s="107"/>
      <c r="G6422" s="108"/>
      <c r="H6422" s="109"/>
      <c r="I6422" s="109"/>
      <c r="J6422" s="110"/>
      <c r="K6422" s="117"/>
      <c r="L6422" s="178"/>
      <c r="M6422" s="178"/>
      <c r="N6422" s="106"/>
      <c r="O6422" s="111"/>
      <c r="P6422" s="111"/>
      <c r="Q6422" s="106"/>
      <c r="R6422" s="106"/>
      <c r="S6422" s="106"/>
      <c r="T6422" s="106"/>
      <c r="U6422" s="106"/>
      <c r="V6422" s="106"/>
      <c r="W6422" s="19"/>
      <c r="X6422" s="2"/>
      <c r="Y6422" s="4"/>
      <c r="Z6422" s="106"/>
      <c r="AA6422" s="114"/>
      <c r="AB6422" s="112"/>
      <c r="AC6422" s="178"/>
      <c r="AD6422" s="11"/>
      <c r="AE6422" s="106"/>
      <c r="AF6422" s="106"/>
      <c r="AG6422" s="106"/>
      <c r="AH6422" s="115"/>
      <c r="AI6422" s="116"/>
      <c r="AO6422" s="26"/>
      <c r="AP6422" s="26"/>
    </row>
    <row r="6423" spans="1:42" ht="15" customHeight="1" x14ac:dyDescent="0.25">
      <c r="A6423" s="105"/>
      <c r="B6423" s="106"/>
      <c r="C6423" s="2"/>
      <c r="D6423" s="2"/>
      <c r="E6423" s="106"/>
      <c r="F6423" s="107"/>
      <c r="G6423" s="108"/>
      <c r="H6423" s="109"/>
      <c r="I6423" s="109"/>
      <c r="J6423" s="110"/>
      <c r="K6423" s="117"/>
      <c r="L6423" s="178"/>
      <c r="M6423" s="178"/>
      <c r="N6423" s="106"/>
      <c r="O6423" s="111"/>
      <c r="P6423" s="111"/>
      <c r="Q6423" s="106"/>
      <c r="R6423" s="106"/>
      <c r="S6423" s="106"/>
      <c r="T6423" s="106"/>
      <c r="U6423" s="106"/>
      <c r="V6423" s="106"/>
      <c r="W6423" s="19"/>
      <c r="X6423" s="2"/>
      <c r="Y6423" s="4"/>
      <c r="Z6423" s="106"/>
      <c r="AA6423" s="114"/>
      <c r="AB6423" s="112"/>
      <c r="AC6423" s="178"/>
      <c r="AD6423" s="11"/>
      <c r="AE6423" s="106"/>
      <c r="AF6423" s="106"/>
      <c r="AG6423" s="106"/>
      <c r="AH6423" s="115"/>
      <c r="AI6423" s="116"/>
      <c r="AO6423" s="26"/>
      <c r="AP6423" s="26"/>
    </row>
    <row r="6424" spans="1:42" ht="15" customHeight="1" x14ac:dyDescent="0.25">
      <c r="A6424" s="105"/>
      <c r="B6424" s="106"/>
      <c r="C6424" s="2"/>
      <c r="D6424" s="2"/>
      <c r="E6424" s="106"/>
      <c r="F6424" s="107"/>
      <c r="G6424" s="108"/>
      <c r="H6424" s="109"/>
      <c r="I6424" s="109"/>
      <c r="J6424" s="110"/>
      <c r="K6424" s="117"/>
      <c r="L6424" s="178"/>
      <c r="M6424" s="178"/>
      <c r="N6424" s="106"/>
      <c r="O6424" s="111"/>
      <c r="P6424" s="111"/>
      <c r="Q6424" s="106"/>
      <c r="R6424" s="106"/>
      <c r="S6424" s="106"/>
      <c r="T6424" s="106"/>
      <c r="U6424" s="106"/>
      <c r="V6424" s="106"/>
      <c r="W6424" s="19"/>
      <c r="X6424" s="2"/>
      <c r="Y6424" s="4"/>
      <c r="Z6424" s="106"/>
      <c r="AA6424" s="114"/>
      <c r="AB6424" s="112"/>
      <c r="AC6424" s="178"/>
      <c r="AD6424" s="11"/>
      <c r="AE6424" s="106"/>
      <c r="AF6424" s="106"/>
      <c r="AG6424" s="106"/>
      <c r="AH6424" s="115"/>
      <c r="AI6424" s="116"/>
      <c r="AO6424" s="26"/>
      <c r="AP6424" s="26"/>
    </row>
    <row r="6425" spans="1:42" ht="15" customHeight="1" x14ac:dyDescent="0.25">
      <c r="A6425" s="105"/>
      <c r="B6425" s="106"/>
      <c r="C6425" s="2"/>
      <c r="D6425" s="2"/>
      <c r="E6425" s="106"/>
      <c r="F6425" s="107"/>
      <c r="G6425" s="108"/>
      <c r="H6425" s="109"/>
      <c r="I6425" s="109"/>
      <c r="J6425" s="110"/>
      <c r="K6425" s="117"/>
      <c r="L6425" s="178"/>
      <c r="M6425" s="178"/>
      <c r="N6425" s="106"/>
      <c r="O6425" s="111"/>
      <c r="P6425" s="111"/>
      <c r="Q6425" s="106"/>
      <c r="R6425" s="106"/>
      <c r="S6425" s="106"/>
      <c r="T6425" s="106"/>
      <c r="U6425" s="106"/>
      <c r="V6425" s="106"/>
      <c r="W6425" s="19"/>
      <c r="X6425" s="2"/>
      <c r="Y6425" s="4"/>
      <c r="Z6425" s="106"/>
      <c r="AA6425" s="114"/>
      <c r="AB6425" s="112"/>
      <c r="AC6425" s="178"/>
      <c r="AD6425" s="11"/>
      <c r="AE6425" s="106"/>
      <c r="AF6425" s="106"/>
      <c r="AG6425" s="106"/>
      <c r="AH6425" s="115"/>
      <c r="AI6425" s="116"/>
      <c r="AO6425" s="26"/>
      <c r="AP6425" s="26"/>
    </row>
    <row r="6426" spans="1:42" ht="15" customHeight="1" x14ac:dyDescent="0.25">
      <c r="A6426" s="105"/>
      <c r="B6426" s="106"/>
      <c r="C6426" s="2"/>
      <c r="D6426" s="2"/>
      <c r="E6426" s="106"/>
      <c r="F6426" s="107"/>
      <c r="G6426" s="108"/>
      <c r="H6426" s="109"/>
      <c r="I6426" s="109"/>
      <c r="J6426" s="110"/>
      <c r="K6426" s="117"/>
      <c r="L6426" s="178"/>
      <c r="M6426" s="178"/>
      <c r="N6426" s="106"/>
      <c r="O6426" s="111"/>
      <c r="P6426" s="111"/>
      <c r="Q6426" s="106"/>
      <c r="R6426" s="106"/>
      <c r="S6426" s="106"/>
      <c r="T6426" s="106"/>
      <c r="U6426" s="106"/>
      <c r="V6426" s="106"/>
      <c r="W6426" s="19"/>
      <c r="X6426" s="2"/>
      <c r="Y6426" s="4"/>
      <c r="Z6426" s="106"/>
      <c r="AA6426" s="114"/>
      <c r="AB6426" s="112"/>
      <c r="AC6426" s="178"/>
      <c r="AD6426" s="11"/>
      <c r="AE6426" s="106"/>
      <c r="AF6426" s="106"/>
      <c r="AG6426" s="106"/>
      <c r="AH6426" s="115"/>
      <c r="AI6426" s="116"/>
      <c r="AO6426" s="26"/>
      <c r="AP6426" s="26"/>
    </row>
    <row r="6427" spans="1:42" ht="15" customHeight="1" x14ac:dyDescent="0.25">
      <c r="A6427" s="105"/>
      <c r="B6427" s="106"/>
      <c r="C6427" s="2"/>
      <c r="D6427" s="2"/>
      <c r="E6427" s="106"/>
      <c r="F6427" s="107"/>
      <c r="G6427" s="108"/>
      <c r="H6427" s="109"/>
      <c r="I6427" s="109"/>
      <c r="J6427" s="110"/>
      <c r="K6427" s="117"/>
      <c r="L6427" s="178"/>
      <c r="M6427" s="178"/>
      <c r="N6427" s="106"/>
      <c r="O6427" s="111"/>
      <c r="P6427" s="111"/>
      <c r="Q6427" s="106"/>
      <c r="R6427" s="106"/>
      <c r="S6427" s="106"/>
      <c r="T6427" s="106"/>
      <c r="U6427" s="106"/>
      <c r="V6427" s="106"/>
      <c r="W6427" s="19"/>
      <c r="X6427" s="2"/>
      <c r="Y6427" s="4"/>
      <c r="Z6427" s="106"/>
      <c r="AA6427" s="114"/>
      <c r="AB6427" s="112"/>
      <c r="AC6427" s="178"/>
      <c r="AD6427" s="11"/>
      <c r="AE6427" s="106"/>
      <c r="AF6427" s="106"/>
      <c r="AG6427" s="106"/>
      <c r="AH6427" s="115"/>
      <c r="AI6427" s="116"/>
      <c r="AO6427" s="26"/>
      <c r="AP6427" s="26"/>
    </row>
    <row r="6428" spans="1:42" ht="15" customHeight="1" x14ac:dyDescent="0.25">
      <c r="A6428" s="105"/>
      <c r="B6428" s="106"/>
      <c r="C6428" s="2"/>
      <c r="D6428" s="2"/>
      <c r="E6428" s="106"/>
      <c r="F6428" s="107"/>
      <c r="G6428" s="108"/>
      <c r="H6428" s="109"/>
      <c r="I6428" s="109"/>
      <c r="J6428" s="110"/>
      <c r="K6428" s="117"/>
      <c r="L6428" s="178"/>
      <c r="M6428" s="178"/>
      <c r="N6428" s="106"/>
      <c r="O6428" s="111"/>
      <c r="P6428" s="111"/>
      <c r="Q6428" s="106"/>
      <c r="R6428" s="106"/>
      <c r="S6428" s="106"/>
      <c r="T6428" s="106"/>
      <c r="U6428" s="106"/>
      <c r="V6428" s="106"/>
      <c r="W6428" s="19"/>
      <c r="X6428" s="2"/>
      <c r="Y6428" s="4"/>
      <c r="Z6428" s="106"/>
      <c r="AA6428" s="114"/>
      <c r="AB6428" s="112"/>
      <c r="AC6428" s="178"/>
      <c r="AD6428" s="11"/>
      <c r="AE6428" s="106"/>
      <c r="AF6428" s="106"/>
      <c r="AG6428" s="106"/>
      <c r="AH6428" s="115"/>
      <c r="AI6428" s="116"/>
      <c r="AO6428" s="26"/>
      <c r="AP6428" s="26"/>
    </row>
    <row r="6429" spans="1:42" ht="15" customHeight="1" x14ac:dyDescent="0.25">
      <c r="A6429" s="105"/>
      <c r="B6429" s="106"/>
      <c r="C6429" s="2"/>
      <c r="D6429" s="2"/>
      <c r="E6429" s="106"/>
      <c r="F6429" s="107"/>
      <c r="G6429" s="108"/>
      <c r="H6429" s="109"/>
      <c r="I6429" s="109"/>
      <c r="J6429" s="110"/>
      <c r="K6429" s="117"/>
      <c r="L6429" s="178"/>
      <c r="M6429" s="178"/>
      <c r="N6429" s="106"/>
      <c r="O6429" s="111"/>
      <c r="P6429" s="111"/>
      <c r="Q6429" s="106"/>
      <c r="R6429" s="106"/>
      <c r="S6429" s="106"/>
      <c r="T6429" s="106"/>
      <c r="U6429" s="106"/>
      <c r="V6429" s="106"/>
      <c r="W6429" s="19"/>
      <c r="X6429" s="2"/>
      <c r="Y6429" s="4"/>
      <c r="Z6429" s="106"/>
      <c r="AA6429" s="114"/>
      <c r="AB6429" s="112"/>
      <c r="AC6429" s="178"/>
      <c r="AD6429" s="11"/>
      <c r="AE6429" s="106"/>
      <c r="AF6429" s="106"/>
      <c r="AG6429" s="106"/>
      <c r="AH6429" s="115"/>
      <c r="AI6429" s="116"/>
      <c r="AO6429" s="26"/>
      <c r="AP6429" s="26"/>
    </row>
    <row r="6430" spans="1:42" ht="15" customHeight="1" x14ac:dyDescent="0.25">
      <c r="A6430" s="105"/>
      <c r="B6430" s="106"/>
      <c r="C6430" s="2"/>
      <c r="D6430" s="2"/>
      <c r="E6430" s="106"/>
      <c r="F6430" s="107"/>
      <c r="G6430" s="108"/>
      <c r="H6430" s="109"/>
      <c r="I6430" s="109"/>
      <c r="J6430" s="110"/>
      <c r="K6430" s="117"/>
      <c r="L6430" s="178"/>
      <c r="M6430" s="178"/>
      <c r="N6430" s="106"/>
      <c r="O6430" s="111"/>
      <c r="P6430" s="111"/>
      <c r="Q6430" s="106"/>
      <c r="R6430" s="106"/>
      <c r="S6430" s="106"/>
      <c r="T6430" s="106"/>
      <c r="U6430" s="106"/>
      <c r="V6430" s="106"/>
      <c r="W6430" s="19"/>
      <c r="X6430" s="2"/>
      <c r="Y6430" s="4"/>
      <c r="Z6430" s="106"/>
      <c r="AA6430" s="114"/>
      <c r="AB6430" s="112"/>
      <c r="AC6430" s="178"/>
      <c r="AD6430" s="11"/>
      <c r="AE6430" s="106"/>
      <c r="AF6430" s="106"/>
      <c r="AG6430" s="106"/>
      <c r="AH6430" s="115"/>
      <c r="AI6430" s="116"/>
      <c r="AO6430" s="26"/>
      <c r="AP6430" s="26"/>
    </row>
    <row r="6431" spans="1:42" ht="15" customHeight="1" x14ac:dyDescent="0.25">
      <c r="A6431" s="105"/>
      <c r="B6431" s="106"/>
      <c r="C6431" s="2"/>
      <c r="D6431" s="2"/>
      <c r="E6431" s="106"/>
      <c r="F6431" s="107"/>
      <c r="G6431" s="108"/>
      <c r="H6431" s="109"/>
      <c r="I6431" s="109"/>
      <c r="J6431" s="110"/>
      <c r="K6431" s="117"/>
      <c r="L6431" s="178"/>
      <c r="M6431" s="178"/>
      <c r="N6431" s="106"/>
      <c r="O6431" s="111"/>
      <c r="P6431" s="111"/>
      <c r="Q6431" s="106"/>
      <c r="R6431" s="106"/>
      <c r="S6431" s="106"/>
      <c r="T6431" s="106"/>
      <c r="U6431" s="106"/>
      <c r="V6431" s="106"/>
      <c r="W6431" s="19"/>
      <c r="X6431" s="2"/>
      <c r="Y6431" s="4"/>
      <c r="Z6431" s="106"/>
      <c r="AA6431" s="114"/>
      <c r="AB6431" s="112"/>
      <c r="AC6431" s="178"/>
      <c r="AD6431" s="11"/>
      <c r="AE6431" s="106"/>
      <c r="AF6431" s="106"/>
      <c r="AG6431" s="106"/>
      <c r="AH6431" s="115"/>
      <c r="AI6431" s="116"/>
      <c r="AO6431" s="26"/>
      <c r="AP6431" s="26"/>
    </row>
    <row r="6432" spans="1:42" ht="15" customHeight="1" x14ac:dyDescent="0.25">
      <c r="A6432" s="105"/>
      <c r="B6432" s="106"/>
      <c r="C6432" s="2"/>
      <c r="D6432" s="2"/>
      <c r="E6432" s="106"/>
      <c r="F6432" s="107"/>
      <c r="G6432" s="108"/>
      <c r="H6432" s="109"/>
      <c r="I6432" s="109"/>
      <c r="J6432" s="110"/>
      <c r="K6432" s="117"/>
      <c r="L6432" s="178"/>
      <c r="M6432" s="178"/>
      <c r="N6432" s="106"/>
      <c r="O6432" s="111"/>
      <c r="P6432" s="111"/>
      <c r="Q6432" s="106"/>
      <c r="R6432" s="106"/>
      <c r="S6432" s="106"/>
      <c r="T6432" s="106"/>
      <c r="U6432" s="106"/>
      <c r="V6432" s="106"/>
      <c r="W6432" s="19"/>
      <c r="X6432" s="2"/>
      <c r="Y6432" s="4"/>
      <c r="Z6432" s="106"/>
      <c r="AA6432" s="114"/>
      <c r="AB6432" s="112"/>
      <c r="AC6432" s="178"/>
      <c r="AD6432" s="11"/>
      <c r="AE6432" s="106"/>
      <c r="AF6432" s="106"/>
      <c r="AG6432" s="106"/>
      <c r="AH6432" s="115"/>
      <c r="AI6432" s="116"/>
      <c r="AO6432" s="26"/>
      <c r="AP6432" s="26"/>
    </row>
    <row r="6433" spans="1:42" ht="15" customHeight="1" x14ac:dyDescent="0.25">
      <c r="A6433" s="105"/>
      <c r="B6433" s="106"/>
      <c r="C6433" s="2"/>
      <c r="D6433" s="2"/>
      <c r="E6433" s="106"/>
      <c r="F6433" s="107"/>
      <c r="G6433" s="108"/>
      <c r="H6433" s="109"/>
      <c r="I6433" s="109"/>
      <c r="J6433" s="110"/>
      <c r="K6433" s="117"/>
      <c r="L6433" s="178"/>
      <c r="M6433" s="178"/>
      <c r="N6433" s="106"/>
      <c r="O6433" s="111"/>
      <c r="P6433" s="111"/>
      <c r="Q6433" s="106"/>
      <c r="R6433" s="106"/>
      <c r="S6433" s="106"/>
      <c r="T6433" s="106"/>
      <c r="U6433" s="106"/>
      <c r="V6433" s="106"/>
      <c r="W6433" s="19"/>
      <c r="X6433" s="2"/>
      <c r="Y6433" s="4"/>
      <c r="Z6433" s="106"/>
      <c r="AA6433" s="114"/>
      <c r="AB6433" s="112"/>
      <c r="AC6433" s="178"/>
      <c r="AD6433" s="11"/>
      <c r="AE6433" s="106"/>
      <c r="AF6433" s="106"/>
      <c r="AG6433" s="106"/>
      <c r="AH6433" s="115"/>
      <c r="AI6433" s="116"/>
      <c r="AO6433" s="26"/>
      <c r="AP6433" s="26"/>
    </row>
    <row r="6434" spans="1:42" ht="15" customHeight="1" x14ac:dyDescent="0.25">
      <c r="A6434" s="105"/>
      <c r="B6434" s="106"/>
      <c r="C6434" s="2"/>
      <c r="D6434" s="2"/>
      <c r="E6434" s="106"/>
      <c r="F6434" s="107"/>
      <c r="G6434" s="108"/>
      <c r="H6434" s="109"/>
      <c r="I6434" s="109"/>
      <c r="J6434" s="110"/>
      <c r="K6434" s="117"/>
      <c r="L6434" s="178"/>
      <c r="M6434" s="178"/>
      <c r="N6434" s="106"/>
      <c r="O6434" s="111"/>
      <c r="P6434" s="111"/>
      <c r="Q6434" s="106"/>
      <c r="R6434" s="106"/>
      <c r="S6434" s="106"/>
      <c r="T6434" s="106"/>
      <c r="U6434" s="106"/>
      <c r="V6434" s="106"/>
      <c r="W6434" s="19"/>
      <c r="X6434" s="2"/>
      <c r="Y6434" s="4"/>
      <c r="Z6434" s="106"/>
      <c r="AA6434" s="114"/>
      <c r="AB6434" s="112"/>
      <c r="AC6434" s="178"/>
      <c r="AD6434" s="11"/>
      <c r="AE6434" s="106"/>
      <c r="AF6434" s="106"/>
      <c r="AG6434" s="106"/>
      <c r="AH6434" s="115"/>
      <c r="AI6434" s="116"/>
      <c r="AO6434" s="26"/>
      <c r="AP6434" s="26"/>
    </row>
    <row r="6435" spans="1:42" ht="15" customHeight="1" x14ac:dyDescent="0.25">
      <c r="A6435" s="105"/>
      <c r="B6435" s="106"/>
      <c r="C6435" s="2"/>
      <c r="D6435" s="2"/>
      <c r="E6435" s="106"/>
      <c r="F6435" s="107"/>
      <c r="G6435" s="108"/>
      <c r="H6435" s="109"/>
      <c r="I6435" s="109"/>
      <c r="J6435" s="110"/>
      <c r="K6435" s="117"/>
      <c r="L6435" s="178"/>
      <c r="M6435" s="178"/>
      <c r="N6435" s="106"/>
      <c r="O6435" s="111"/>
      <c r="P6435" s="111"/>
      <c r="Q6435" s="106"/>
      <c r="R6435" s="106"/>
      <c r="S6435" s="106"/>
      <c r="T6435" s="106"/>
      <c r="U6435" s="106"/>
      <c r="V6435" s="106"/>
      <c r="W6435" s="19"/>
      <c r="X6435" s="2"/>
      <c r="Y6435" s="4"/>
      <c r="Z6435" s="106"/>
      <c r="AA6435" s="114"/>
      <c r="AB6435" s="112"/>
      <c r="AC6435" s="178"/>
      <c r="AD6435" s="11"/>
      <c r="AE6435" s="106"/>
      <c r="AF6435" s="106"/>
      <c r="AG6435" s="106"/>
      <c r="AH6435" s="115"/>
      <c r="AI6435" s="116"/>
      <c r="AO6435" s="26"/>
      <c r="AP6435" s="26"/>
    </row>
    <row r="6436" spans="1:42" ht="15" customHeight="1" x14ac:dyDescent="0.25">
      <c r="A6436" s="105"/>
      <c r="B6436" s="106"/>
      <c r="C6436" s="2"/>
      <c r="D6436" s="2"/>
      <c r="E6436" s="106"/>
      <c r="F6436" s="107"/>
      <c r="G6436" s="108"/>
      <c r="H6436" s="109"/>
      <c r="I6436" s="109"/>
      <c r="J6436" s="110"/>
      <c r="K6436" s="117"/>
      <c r="L6436" s="178"/>
      <c r="M6436" s="178"/>
      <c r="N6436" s="106"/>
      <c r="O6436" s="111"/>
      <c r="P6436" s="111"/>
      <c r="Q6436" s="106"/>
      <c r="R6436" s="106"/>
      <c r="S6436" s="106"/>
      <c r="T6436" s="106"/>
      <c r="U6436" s="106"/>
      <c r="V6436" s="106"/>
      <c r="W6436" s="19"/>
      <c r="X6436" s="2"/>
      <c r="Y6436" s="4"/>
      <c r="Z6436" s="106"/>
      <c r="AA6436" s="114"/>
      <c r="AB6436" s="112"/>
      <c r="AC6436" s="178"/>
      <c r="AD6436" s="11"/>
      <c r="AE6436" s="106"/>
      <c r="AF6436" s="106"/>
      <c r="AG6436" s="106"/>
      <c r="AH6436" s="115"/>
      <c r="AI6436" s="116"/>
      <c r="AO6436" s="26"/>
      <c r="AP6436" s="26"/>
    </row>
    <row r="6437" spans="1:42" ht="15" customHeight="1" x14ac:dyDescent="0.25">
      <c r="A6437" s="105"/>
      <c r="B6437" s="106"/>
      <c r="C6437" s="2"/>
      <c r="D6437" s="2"/>
      <c r="E6437" s="106"/>
      <c r="F6437" s="107"/>
      <c r="G6437" s="108"/>
      <c r="H6437" s="109"/>
      <c r="I6437" s="109"/>
      <c r="J6437" s="110"/>
      <c r="K6437" s="117"/>
      <c r="L6437" s="178"/>
      <c r="M6437" s="178"/>
      <c r="N6437" s="106"/>
      <c r="O6437" s="111"/>
      <c r="P6437" s="111"/>
      <c r="Q6437" s="106"/>
      <c r="R6437" s="106"/>
      <c r="S6437" s="106"/>
      <c r="T6437" s="106"/>
      <c r="U6437" s="106"/>
      <c r="V6437" s="106"/>
      <c r="W6437" s="19"/>
      <c r="X6437" s="2"/>
      <c r="Y6437" s="4"/>
      <c r="Z6437" s="106"/>
      <c r="AA6437" s="114"/>
      <c r="AB6437" s="112"/>
      <c r="AC6437" s="178"/>
      <c r="AD6437" s="11"/>
      <c r="AE6437" s="106"/>
      <c r="AF6437" s="106"/>
      <c r="AG6437" s="106"/>
      <c r="AH6437" s="115"/>
      <c r="AI6437" s="116"/>
      <c r="AO6437" s="26"/>
      <c r="AP6437" s="26"/>
    </row>
    <row r="6438" spans="1:42" ht="15" customHeight="1" x14ac:dyDescent="0.25">
      <c r="A6438" s="105"/>
      <c r="B6438" s="106"/>
      <c r="C6438" s="2"/>
      <c r="D6438" s="2"/>
      <c r="E6438" s="106"/>
      <c r="F6438" s="107"/>
      <c r="G6438" s="108"/>
      <c r="H6438" s="109"/>
      <c r="I6438" s="109"/>
      <c r="J6438" s="110"/>
      <c r="K6438" s="117"/>
      <c r="L6438" s="178"/>
      <c r="M6438" s="178"/>
      <c r="N6438" s="106"/>
      <c r="O6438" s="111"/>
      <c r="P6438" s="111"/>
      <c r="Q6438" s="106"/>
      <c r="R6438" s="106"/>
      <c r="S6438" s="106"/>
      <c r="T6438" s="106"/>
      <c r="U6438" s="106"/>
      <c r="V6438" s="106"/>
      <c r="W6438" s="19"/>
      <c r="X6438" s="2"/>
      <c r="Y6438" s="4"/>
      <c r="Z6438" s="106"/>
      <c r="AA6438" s="114"/>
      <c r="AB6438" s="112"/>
      <c r="AC6438" s="178"/>
      <c r="AD6438" s="11"/>
      <c r="AE6438" s="106"/>
      <c r="AF6438" s="106"/>
      <c r="AG6438" s="106"/>
      <c r="AH6438" s="115"/>
      <c r="AI6438" s="116"/>
      <c r="AO6438" s="26"/>
      <c r="AP6438" s="26"/>
    </row>
    <row r="6439" spans="1:42" ht="15" customHeight="1" x14ac:dyDescent="0.25">
      <c r="A6439" s="105"/>
      <c r="B6439" s="106"/>
      <c r="C6439" s="2"/>
      <c r="D6439" s="2"/>
      <c r="E6439" s="106"/>
      <c r="F6439" s="107"/>
      <c r="G6439" s="108"/>
      <c r="H6439" s="109"/>
      <c r="I6439" s="109"/>
      <c r="J6439" s="110"/>
      <c r="K6439" s="117"/>
      <c r="L6439" s="178"/>
      <c r="M6439" s="178"/>
      <c r="N6439" s="106"/>
      <c r="O6439" s="111"/>
      <c r="P6439" s="111"/>
      <c r="Q6439" s="106"/>
      <c r="R6439" s="106"/>
      <c r="S6439" s="106"/>
      <c r="T6439" s="106"/>
      <c r="U6439" s="106"/>
      <c r="V6439" s="106"/>
      <c r="W6439" s="19"/>
      <c r="X6439" s="2"/>
      <c r="Y6439" s="4"/>
      <c r="Z6439" s="106"/>
      <c r="AA6439" s="114"/>
      <c r="AB6439" s="112"/>
      <c r="AC6439" s="178"/>
      <c r="AD6439" s="11"/>
      <c r="AE6439" s="106"/>
      <c r="AF6439" s="106"/>
      <c r="AG6439" s="106"/>
      <c r="AH6439" s="115"/>
      <c r="AI6439" s="116"/>
      <c r="AO6439" s="26"/>
      <c r="AP6439" s="26"/>
    </row>
    <row r="6440" spans="1:42" ht="15" customHeight="1" x14ac:dyDescent="0.25">
      <c r="A6440" s="105"/>
      <c r="B6440" s="106"/>
      <c r="C6440" s="2"/>
      <c r="D6440" s="2"/>
      <c r="E6440" s="106"/>
      <c r="F6440" s="107"/>
      <c r="G6440" s="108"/>
      <c r="H6440" s="109"/>
      <c r="I6440" s="109"/>
      <c r="J6440" s="110"/>
      <c r="K6440" s="117"/>
      <c r="L6440" s="178"/>
      <c r="M6440" s="178"/>
      <c r="N6440" s="106"/>
      <c r="O6440" s="111"/>
      <c r="P6440" s="111"/>
      <c r="Q6440" s="106"/>
      <c r="R6440" s="106"/>
      <c r="S6440" s="106"/>
      <c r="T6440" s="106"/>
      <c r="U6440" s="106"/>
      <c r="V6440" s="106"/>
      <c r="W6440" s="19"/>
      <c r="X6440" s="2"/>
      <c r="Y6440" s="4"/>
      <c r="Z6440" s="106"/>
      <c r="AA6440" s="114"/>
      <c r="AB6440" s="112"/>
      <c r="AC6440" s="178"/>
      <c r="AD6440" s="11"/>
      <c r="AE6440" s="106"/>
      <c r="AF6440" s="106"/>
      <c r="AG6440" s="106"/>
      <c r="AH6440" s="115"/>
      <c r="AI6440" s="116"/>
      <c r="AO6440" s="26"/>
      <c r="AP6440" s="26"/>
    </row>
    <row r="6441" spans="1:42" ht="15" customHeight="1" x14ac:dyDescent="0.25">
      <c r="A6441" s="105"/>
      <c r="B6441" s="106"/>
      <c r="C6441" s="2"/>
      <c r="D6441" s="2"/>
      <c r="E6441" s="106"/>
      <c r="F6441" s="107"/>
      <c r="G6441" s="108"/>
      <c r="H6441" s="109"/>
      <c r="I6441" s="109"/>
      <c r="J6441" s="110"/>
      <c r="K6441" s="117"/>
      <c r="L6441" s="178"/>
      <c r="M6441" s="178"/>
      <c r="N6441" s="106"/>
      <c r="O6441" s="111"/>
      <c r="P6441" s="111"/>
      <c r="Q6441" s="106"/>
      <c r="R6441" s="106"/>
      <c r="S6441" s="106"/>
      <c r="T6441" s="106"/>
      <c r="U6441" s="106"/>
      <c r="V6441" s="106"/>
      <c r="W6441" s="19"/>
      <c r="X6441" s="2"/>
      <c r="Y6441" s="4"/>
      <c r="Z6441" s="106"/>
      <c r="AA6441" s="114"/>
      <c r="AB6441" s="112"/>
      <c r="AC6441" s="178"/>
      <c r="AD6441" s="11"/>
      <c r="AE6441" s="106"/>
      <c r="AF6441" s="106"/>
      <c r="AG6441" s="106"/>
      <c r="AH6441" s="115"/>
      <c r="AI6441" s="116"/>
      <c r="AO6441" s="26"/>
      <c r="AP6441" s="26"/>
    </row>
    <row r="6442" spans="1:42" ht="15" customHeight="1" x14ac:dyDescent="0.25">
      <c r="A6442" s="105"/>
      <c r="B6442" s="106"/>
      <c r="C6442" s="2"/>
      <c r="D6442" s="2"/>
      <c r="E6442" s="106"/>
      <c r="F6442" s="107"/>
      <c r="G6442" s="108"/>
      <c r="H6442" s="109"/>
      <c r="I6442" s="109"/>
      <c r="J6442" s="110"/>
      <c r="K6442" s="117"/>
      <c r="L6442" s="178"/>
      <c r="M6442" s="178"/>
      <c r="N6442" s="106"/>
      <c r="O6442" s="111"/>
      <c r="P6442" s="111"/>
      <c r="Q6442" s="106"/>
      <c r="R6442" s="106"/>
      <c r="S6442" s="106"/>
      <c r="T6442" s="106"/>
      <c r="U6442" s="106"/>
      <c r="V6442" s="106"/>
      <c r="W6442" s="19"/>
      <c r="X6442" s="2"/>
      <c r="Y6442" s="4"/>
      <c r="Z6442" s="106"/>
      <c r="AA6442" s="114"/>
      <c r="AB6442" s="112"/>
      <c r="AC6442" s="178"/>
      <c r="AD6442" s="11"/>
      <c r="AE6442" s="106"/>
      <c r="AF6442" s="106"/>
      <c r="AG6442" s="106"/>
      <c r="AH6442" s="115"/>
      <c r="AI6442" s="116"/>
      <c r="AO6442" s="26"/>
      <c r="AP6442" s="26"/>
    </row>
    <row r="6443" spans="1:42" ht="15" customHeight="1" x14ac:dyDescent="0.25">
      <c r="A6443" s="105"/>
      <c r="B6443" s="106"/>
      <c r="C6443" s="2"/>
      <c r="D6443" s="2"/>
      <c r="E6443" s="106"/>
      <c r="F6443" s="107"/>
      <c r="G6443" s="108"/>
      <c r="H6443" s="109"/>
      <c r="I6443" s="109"/>
      <c r="J6443" s="110"/>
      <c r="K6443" s="117"/>
      <c r="L6443" s="178"/>
      <c r="M6443" s="178"/>
      <c r="N6443" s="106"/>
      <c r="O6443" s="111"/>
      <c r="P6443" s="111"/>
      <c r="Q6443" s="106"/>
      <c r="R6443" s="106"/>
      <c r="S6443" s="106"/>
      <c r="T6443" s="106"/>
      <c r="U6443" s="106"/>
      <c r="V6443" s="106"/>
      <c r="W6443" s="19"/>
      <c r="X6443" s="2"/>
      <c r="Y6443" s="4"/>
      <c r="Z6443" s="106"/>
      <c r="AA6443" s="114"/>
      <c r="AB6443" s="112"/>
      <c r="AC6443" s="178"/>
      <c r="AD6443" s="11"/>
      <c r="AE6443" s="106"/>
      <c r="AF6443" s="106"/>
      <c r="AG6443" s="106"/>
      <c r="AH6443" s="115"/>
      <c r="AI6443" s="116"/>
      <c r="AO6443" s="26"/>
      <c r="AP6443" s="26"/>
    </row>
    <row r="6444" spans="1:42" ht="15" customHeight="1" x14ac:dyDescent="0.25">
      <c r="A6444" s="105"/>
      <c r="B6444" s="106"/>
      <c r="C6444" s="2"/>
      <c r="D6444" s="2"/>
      <c r="E6444" s="106"/>
      <c r="F6444" s="107"/>
      <c r="G6444" s="108"/>
      <c r="H6444" s="109"/>
      <c r="I6444" s="109"/>
      <c r="J6444" s="110"/>
      <c r="K6444" s="117"/>
      <c r="L6444" s="178"/>
      <c r="M6444" s="178"/>
      <c r="N6444" s="106"/>
      <c r="O6444" s="111"/>
      <c r="P6444" s="111"/>
      <c r="Q6444" s="106"/>
      <c r="R6444" s="106"/>
      <c r="S6444" s="106"/>
      <c r="T6444" s="106"/>
      <c r="U6444" s="106"/>
      <c r="V6444" s="106"/>
      <c r="W6444" s="19"/>
      <c r="X6444" s="2"/>
      <c r="Y6444" s="4"/>
      <c r="Z6444" s="106"/>
      <c r="AA6444" s="114"/>
      <c r="AB6444" s="112"/>
      <c r="AC6444" s="178"/>
      <c r="AD6444" s="11"/>
      <c r="AE6444" s="106"/>
      <c r="AF6444" s="106"/>
      <c r="AG6444" s="106"/>
      <c r="AH6444" s="115"/>
      <c r="AI6444" s="116"/>
      <c r="AO6444" s="26"/>
      <c r="AP6444" s="26"/>
    </row>
    <row r="6445" spans="1:42" ht="15" customHeight="1" x14ac:dyDescent="0.25">
      <c r="A6445" s="105"/>
      <c r="B6445" s="106"/>
      <c r="C6445" s="2"/>
      <c r="D6445" s="2"/>
      <c r="E6445" s="106"/>
      <c r="F6445" s="107"/>
      <c r="G6445" s="108"/>
      <c r="H6445" s="109"/>
      <c r="I6445" s="109"/>
      <c r="J6445" s="110"/>
      <c r="K6445" s="117"/>
      <c r="L6445" s="178"/>
      <c r="M6445" s="178"/>
      <c r="N6445" s="106"/>
      <c r="O6445" s="111"/>
      <c r="P6445" s="111"/>
      <c r="Q6445" s="106"/>
      <c r="R6445" s="106"/>
      <c r="S6445" s="106"/>
      <c r="T6445" s="106"/>
      <c r="U6445" s="106"/>
      <c r="V6445" s="106"/>
      <c r="W6445" s="19"/>
      <c r="X6445" s="2"/>
      <c r="Y6445" s="4"/>
      <c r="Z6445" s="106"/>
      <c r="AA6445" s="114"/>
      <c r="AB6445" s="112"/>
      <c r="AC6445" s="178"/>
      <c r="AD6445" s="11"/>
      <c r="AE6445" s="106"/>
      <c r="AF6445" s="106"/>
      <c r="AG6445" s="106"/>
      <c r="AH6445" s="115"/>
      <c r="AI6445" s="116"/>
      <c r="AO6445" s="26"/>
      <c r="AP6445" s="26"/>
    </row>
    <row r="6446" spans="1:42" ht="15" customHeight="1" x14ac:dyDescent="0.25">
      <c r="A6446" s="105"/>
      <c r="B6446" s="106"/>
      <c r="C6446" s="2"/>
      <c r="D6446" s="2"/>
      <c r="E6446" s="106"/>
      <c r="F6446" s="107"/>
      <c r="G6446" s="108"/>
      <c r="H6446" s="109"/>
      <c r="I6446" s="109"/>
      <c r="J6446" s="110"/>
      <c r="K6446" s="117"/>
      <c r="L6446" s="178"/>
      <c r="M6446" s="178"/>
      <c r="N6446" s="106"/>
      <c r="O6446" s="111"/>
      <c r="P6446" s="111"/>
      <c r="Q6446" s="106"/>
      <c r="R6446" s="106"/>
      <c r="S6446" s="106"/>
      <c r="T6446" s="106"/>
      <c r="U6446" s="106"/>
      <c r="V6446" s="106"/>
      <c r="W6446" s="19"/>
      <c r="X6446" s="2"/>
      <c r="Y6446" s="4"/>
      <c r="Z6446" s="106"/>
      <c r="AA6446" s="114"/>
      <c r="AB6446" s="112"/>
      <c r="AC6446" s="178"/>
      <c r="AD6446" s="11"/>
      <c r="AE6446" s="106"/>
      <c r="AF6446" s="106"/>
      <c r="AG6446" s="106"/>
      <c r="AH6446" s="115"/>
      <c r="AI6446" s="116"/>
      <c r="AO6446" s="26"/>
      <c r="AP6446" s="26"/>
    </row>
    <row r="6447" spans="1:42" ht="15" customHeight="1" x14ac:dyDescent="0.25">
      <c r="A6447" s="105"/>
      <c r="B6447" s="106"/>
      <c r="C6447" s="2"/>
      <c r="D6447" s="2"/>
      <c r="E6447" s="106"/>
      <c r="F6447" s="107"/>
      <c r="G6447" s="108"/>
      <c r="H6447" s="109"/>
      <c r="I6447" s="109"/>
      <c r="J6447" s="110"/>
      <c r="K6447" s="117"/>
      <c r="L6447" s="178"/>
      <c r="M6447" s="178"/>
      <c r="N6447" s="106"/>
      <c r="O6447" s="111"/>
      <c r="P6447" s="111"/>
      <c r="Q6447" s="106"/>
      <c r="R6447" s="106"/>
      <c r="S6447" s="106"/>
      <c r="T6447" s="106"/>
      <c r="U6447" s="106"/>
      <c r="V6447" s="106"/>
      <c r="W6447" s="19"/>
      <c r="X6447" s="2"/>
      <c r="Y6447" s="4"/>
      <c r="Z6447" s="106"/>
      <c r="AA6447" s="114"/>
      <c r="AB6447" s="112"/>
      <c r="AC6447" s="178"/>
      <c r="AD6447" s="11"/>
      <c r="AE6447" s="106"/>
      <c r="AF6447" s="106"/>
      <c r="AG6447" s="106"/>
      <c r="AH6447" s="115"/>
      <c r="AI6447" s="116"/>
      <c r="AO6447" s="26"/>
      <c r="AP6447" s="26"/>
    </row>
    <row r="6448" spans="1:42" ht="15" customHeight="1" x14ac:dyDescent="0.25">
      <c r="A6448" s="105"/>
      <c r="B6448" s="106"/>
      <c r="C6448" s="2"/>
      <c r="D6448" s="2"/>
      <c r="E6448" s="106"/>
      <c r="F6448" s="107"/>
      <c r="G6448" s="108"/>
      <c r="H6448" s="109"/>
      <c r="I6448" s="109"/>
      <c r="J6448" s="110"/>
      <c r="K6448" s="117"/>
      <c r="L6448" s="178"/>
      <c r="M6448" s="178"/>
      <c r="N6448" s="106"/>
      <c r="O6448" s="111"/>
      <c r="P6448" s="111"/>
      <c r="Q6448" s="106"/>
      <c r="R6448" s="106"/>
      <c r="S6448" s="106"/>
      <c r="T6448" s="106"/>
      <c r="U6448" s="106"/>
      <c r="V6448" s="106"/>
      <c r="W6448" s="19"/>
      <c r="X6448" s="2"/>
      <c r="Y6448" s="4"/>
      <c r="Z6448" s="106"/>
      <c r="AA6448" s="114"/>
      <c r="AB6448" s="112"/>
      <c r="AC6448" s="178"/>
      <c r="AD6448" s="11"/>
      <c r="AE6448" s="106"/>
      <c r="AF6448" s="106"/>
      <c r="AG6448" s="106"/>
      <c r="AH6448" s="115"/>
      <c r="AI6448" s="116"/>
      <c r="AO6448" s="26"/>
      <c r="AP6448" s="26"/>
    </row>
    <row r="6449" spans="1:42" ht="15" customHeight="1" x14ac:dyDescent="0.25">
      <c r="A6449" s="105"/>
      <c r="B6449" s="106"/>
      <c r="C6449" s="2"/>
      <c r="D6449" s="2"/>
      <c r="E6449" s="106"/>
      <c r="F6449" s="107"/>
      <c r="G6449" s="108"/>
      <c r="H6449" s="109"/>
      <c r="I6449" s="109"/>
      <c r="J6449" s="110"/>
      <c r="K6449" s="117"/>
      <c r="L6449" s="178"/>
      <c r="M6449" s="178"/>
      <c r="N6449" s="106"/>
      <c r="O6449" s="111"/>
      <c r="P6449" s="111"/>
      <c r="Q6449" s="106"/>
      <c r="R6449" s="106"/>
      <c r="S6449" s="106"/>
      <c r="T6449" s="106"/>
      <c r="U6449" s="106"/>
      <c r="V6449" s="106"/>
      <c r="W6449" s="19"/>
      <c r="X6449" s="2"/>
      <c r="Y6449" s="4"/>
      <c r="Z6449" s="106"/>
      <c r="AA6449" s="114"/>
      <c r="AB6449" s="112"/>
      <c r="AC6449" s="178"/>
      <c r="AD6449" s="11"/>
      <c r="AE6449" s="106"/>
      <c r="AF6449" s="106"/>
      <c r="AG6449" s="106"/>
      <c r="AH6449" s="115"/>
      <c r="AI6449" s="116"/>
      <c r="AO6449" s="26"/>
      <c r="AP6449" s="26"/>
    </row>
    <row r="6450" spans="1:42" ht="15" customHeight="1" x14ac:dyDescent="0.25">
      <c r="A6450" s="105"/>
      <c r="B6450" s="106"/>
      <c r="C6450" s="2"/>
      <c r="D6450" s="2"/>
      <c r="E6450" s="106"/>
      <c r="F6450" s="107"/>
      <c r="G6450" s="108"/>
      <c r="H6450" s="109"/>
      <c r="I6450" s="109"/>
      <c r="J6450" s="110"/>
      <c r="K6450" s="117"/>
      <c r="L6450" s="178"/>
      <c r="M6450" s="178"/>
      <c r="N6450" s="106"/>
      <c r="O6450" s="111"/>
      <c r="P6450" s="111"/>
      <c r="Q6450" s="106"/>
      <c r="R6450" s="106"/>
      <c r="S6450" s="106"/>
      <c r="T6450" s="106"/>
      <c r="U6450" s="106"/>
      <c r="V6450" s="106"/>
      <c r="W6450" s="19"/>
      <c r="X6450" s="2"/>
      <c r="Y6450" s="4"/>
      <c r="Z6450" s="106"/>
      <c r="AA6450" s="114"/>
      <c r="AB6450" s="112"/>
      <c r="AC6450" s="178"/>
      <c r="AD6450" s="11"/>
      <c r="AE6450" s="106"/>
      <c r="AF6450" s="106"/>
      <c r="AG6450" s="106"/>
      <c r="AH6450" s="115"/>
      <c r="AI6450" s="116"/>
      <c r="AO6450" s="26"/>
      <c r="AP6450" s="26"/>
    </row>
    <row r="6451" spans="1:42" ht="15" customHeight="1" x14ac:dyDescent="0.25">
      <c r="A6451" s="105"/>
      <c r="B6451" s="106"/>
      <c r="C6451" s="2"/>
      <c r="D6451" s="2"/>
      <c r="E6451" s="106"/>
      <c r="F6451" s="107"/>
      <c r="G6451" s="108"/>
      <c r="H6451" s="109"/>
      <c r="I6451" s="109"/>
      <c r="J6451" s="110"/>
      <c r="K6451" s="117"/>
      <c r="L6451" s="178"/>
      <c r="M6451" s="178"/>
      <c r="N6451" s="106"/>
      <c r="O6451" s="111"/>
      <c r="P6451" s="111"/>
      <c r="Q6451" s="106"/>
      <c r="R6451" s="106"/>
      <c r="S6451" s="106"/>
      <c r="T6451" s="106"/>
      <c r="U6451" s="106"/>
      <c r="V6451" s="106"/>
      <c r="W6451" s="19"/>
      <c r="X6451" s="2"/>
      <c r="Y6451" s="4"/>
      <c r="Z6451" s="106"/>
      <c r="AA6451" s="114"/>
      <c r="AB6451" s="112"/>
      <c r="AC6451" s="178"/>
      <c r="AD6451" s="11"/>
      <c r="AE6451" s="106"/>
      <c r="AF6451" s="106"/>
      <c r="AG6451" s="106"/>
      <c r="AH6451" s="115"/>
      <c r="AI6451" s="116"/>
      <c r="AO6451" s="26"/>
      <c r="AP6451" s="26"/>
    </row>
    <row r="6452" spans="1:42" ht="15" customHeight="1" x14ac:dyDescent="0.25">
      <c r="A6452" s="105"/>
      <c r="B6452" s="106"/>
      <c r="C6452" s="2"/>
      <c r="D6452" s="2"/>
      <c r="E6452" s="106"/>
      <c r="F6452" s="107"/>
      <c r="G6452" s="108"/>
      <c r="H6452" s="109"/>
      <c r="I6452" s="109"/>
      <c r="J6452" s="110"/>
      <c r="K6452" s="117"/>
      <c r="L6452" s="178"/>
      <c r="M6452" s="178"/>
      <c r="N6452" s="106"/>
      <c r="O6452" s="111"/>
      <c r="P6452" s="111"/>
      <c r="Q6452" s="106"/>
      <c r="R6452" s="106"/>
      <c r="S6452" s="106"/>
      <c r="T6452" s="106"/>
      <c r="U6452" s="106"/>
      <c r="V6452" s="106"/>
      <c r="W6452" s="19"/>
      <c r="X6452" s="2"/>
      <c r="Y6452" s="4"/>
      <c r="Z6452" s="106"/>
      <c r="AA6452" s="114"/>
      <c r="AB6452" s="112"/>
      <c r="AC6452" s="178"/>
      <c r="AD6452" s="11"/>
      <c r="AE6452" s="106"/>
      <c r="AF6452" s="106"/>
      <c r="AG6452" s="106"/>
      <c r="AH6452" s="115"/>
      <c r="AI6452" s="116"/>
      <c r="AO6452" s="26"/>
      <c r="AP6452" s="26"/>
    </row>
    <row r="6453" spans="1:42" ht="15" customHeight="1" x14ac:dyDescent="0.25">
      <c r="A6453" s="105"/>
      <c r="B6453" s="106"/>
      <c r="C6453" s="2"/>
      <c r="D6453" s="2"/>
      <c r="E6453" s="106"/>
      <c r="F6453" s="107"/>
      <c r="G6453" s="108"/>
      <c r="H6453" s="109"/>
      <c r="I6453" s="109"/>
      <c r="J6453" s="110"/>
      <c r="K6453" s="117"/>
      <c r="L6453" s="178"/>
      <c r="M6453" s="178"/>
      <c r="N6453" s="106"/>
      <c r="O6453" s="111"/>
      <c r="P6453" s="111"/>
      <c r="Q6453" s="106"/>
      <c r="R6453" s="106"/>
      <c r="S6453" s="106"/>
      <c r="T6453" s="106"/>
      <c r="U6453" s="106"/>
      <c r="V6453" s="106"/>
      <c r="W6453" s="19"/>
      <c r="X6453" s="2"/>
      <c r="Y6453" s="4"/>
      <c r="Z6453" s="106"/>
      <c r="AA6453" s="114"/>
      <c r="AB6453" s="112"/>
      <c r="AC6453" s="178"/>
      <c r="AD6453" s="11"/>
      <c r="AE6453" s="106"/>
      <c r="AF6453" s="106"/>
      <c r="AG6453" s="106"/>
      <c r="AH6453" s="115"/>
      <c r="AI6453" s="116"/>
      <c r="AO6453" s="26"/>
      <c r="AP6453" s="26"/>
    </row>
    <row r="6454" spans="1:42" ht="15" customHeight="1" x14ac:dyDescent="0.25">
      <c r="A6454" s="105"/>
      <c r="B6454" s="106"/>
      <c r="C6454" s="2"/>
      <c r="D6454" s="2"/>
      <c r="E6454" s="106"/>
      <c r="F6454" s="107"/>
      <c r="G6454" s="108"/>
      <c r="H6454" s="109"/>
      <c r="I6454" s="109"/>
      <c r="J6454" s="110"/>
      <c r="K6454" s="117"/>
      <c r="L6454" s="178"/>
      <c r="M6454" s="178"/>
      <c r="N6454" s="106"/>
      <c r="O6454" s="111"/>
      <c r="P6454" s="111"/>
      <c r="Q6454" s="106"/>
      <c r="R6454" s="106"/>
      <c r="S6454" s="106"/>
      <c r="T6454" s="106"/>
      <c r="U6454" s="106"/>
      <c r="V6454" s="106"/>
      <c r="W6454" s="19"/>
      <c r="X6454" s="2"/>
      <c r="Y6454" s="4"/>
      <c r="Z6454" s="106"/>
      <c r="AA6454" s="114"/>
      <c r="AB6454" s="112"/>
      <c r="AC6454" s="178"/>
      <c r="AD6454" s="11"/>
      <c r="AE6454" s="106"/>
      <c r="AF6454" s="106"/>
      <c r="AG6454" s="106"/>
      <c r="AH6454" s="115"/>
      <c r="AI6454" s="116"/>
      <c r="AO6454" s="26"/>
      <c r="AP6454" s="26"/>
    </row>
    <row r="6455" spans="1:42" ht="15" customHeight="1" x14ac:dyDescent="0.25">
      <c r="A6455" s="105"/>
      <c r="B6455" s="106"/>
      <c r="C6455" s="2"/>
      <c r="D6455" s="2"/>
      <c r="E6455" s="106"/>
      <c r="F6455" s="107"/>
      <c r="G6455" s="108"/>
      <c r="H6455" s="109"/>
      <c r="I6455" s="109"/>
      <c r="J6455" s="110"/>
      <c r="K6455" s="117"/>
      <c r="L6455" s="178"/>
      <c r="M6455" s="178"/>
      <c r="N6455" s="106"/>
      <c r="O6455" s="111"/>
      <c r="P6455" s="111"/>
      <c r="Q6455" s="106"/>
      <c r="R6455" s="106"/>
      <c r="S6455" s="106"/>
      <c r="T6455" s="106"/>
      <c r="U6455" s="106"/>
      <c r="V6455" s="106"/>
      <c r="W6455" s="19"/>
      <c r="X6455" s="2"/>
      <c r="Y6455" s="4"/>
      <c r="Z6455" s="106"/>
      <c r="AA6455" s="114"/>
      <c r="AB6455" s="112"/>
      <c r="AC6455" s="178"/>
      <c r="AD6455" s="11"/>
      <c r="AE6455" s="106"/>
      <c r="AF6455" s="106"/>
      <c r="AG6455" s="106"/>
      <c r="AH6455" s="115"/>
      <c r="AI6455" s="116"/>
      <c r="AO6455" s="26"/>
      <c r="AP6455" s="26"/>
    </row>
    <row r="6456" spans="1:42" ht="15" customHeight="1" x14ac:dyDescent="0.25">
      <c r="A6456" s="105"/>
      <c r="B6456" s="106"/>
      <c r="C6456" s="2"/>
      <c r="D6456" s="2"/>
      <c r="E6456" s="106"/>
      <c r="F6456" s="107"/>
      <c r="G6456" s="108"/>
      <c r="H6456" s="109"/>
      <c r="I6456" s="109"/>
      <c r="J6456" s="110"/>
      <c r="K6456" s="117"/>
      <c r="L6456" s="178"/>
      <c r="M6456" s="178"/>
      <c r="N6456" s="106"/>
      <c r="O6456" s="111"/>
      <c r="P6456" s="111"/>
      <c r="Q6456" s="106"/>
      <c r="R6456" s="106"/>
      <c r="S6456" s="106"/>
      <c r="T6456" s="106"/>
      <c r="U6456" s="106"/>
      <c r="V6456" s="106"/>
      <c r="W6456" s="19"/>
      <c r="X6456" s="2"/>
      <c r="Y6456" s="4"/>
      <c r="Z6456" s="106"/>
      <c r="AA6456" s="114"/>
      <c r="AB6456" s="112"/>
      <c r="AC6456" s="178"/>
      <c r="AD6456" s="11"/>
      <c r="AE6456" s="106"/>
      <c r="AF6456" s="106"/>
      <c r="AG6456" s="106"/>
      <c r="AH6456" s="115"/>
      <c r="AI6456" s="116"/>
      <c r="AO6456" s="26"/>
      <c r="AP6456" s="26"/>
    </row>
    <row r="6457" spans="1:42" ht="15" customHeight="1" x14ac:dyDescent="0.25">
      <c r="A6457" s="105"/>
      <c r="B6457" s="106"/>
      <c r="C6457" s="2"/>
      <c r="D6457" s="2"/>
      <c r="E6457" s="106"/>
      <c r="F6457" s="107"/>
      <c r="G6457" s="108"/>
      <c r="H6457" s="109"/>
      <c r="I6457" s="109"/>
      <c r="J6457" s="110"/>
      <c r="K6457" s="117"/>
      <c r="L6457" s="178"/>
      <c r="M6457" s="178"/>
      <c r="N6457" s="106"/>
      <c r="O6457" s="111"/>
      <c r="P6457" s="111"/>
      <c r="Q6457" s="106"/>
      <c r="R6457" s="106"/>
      <c r="S6457" s="106"/>
      <c r="T6457" s="106"/>
      <c r="U6457" s="106"/>
      <c r="V6457" s="106"/>
      <c r="W6457" s="19"/>
      <c r="X6457" s="2"/>
      <c r="Y6457" s="4"/>
      <c r="Z6457" s="106"/>
      <c r="AA6457" s="114"/>
      <c r="AB6457" s="112"/>
      <c r="AC6457" s="178"/>
      <c r="AD6457" s="11"/>
      <c r="AE6457" s="106"/>
      <c r="AF6457" s="106"/>
      <c r="AG6457" s="106"/>
      <c r="AH6457" s="115"/>
      <c r="AI6457" s="116"/>
      <c r="AO6457" s="26"/>
      <c r="AP6457" s="26"/>
    </row>
    <row r="6458" spans="1:42" ht="15" customHeight="1" x14ac:dyDescent="0.25">
      <c r="A6458" s="105"/>
      <c r="B6458" s="106"/>
      <c r="C6458" s="2"/>
      <c r="D6458" s="2"/>
      <c r="E6458" s="106"/>
      <c r="F6458" s="107"/>
      <c r="G6458" s="108"/>
      <c r="H6458" s="109"/>
      <c r="I6458" s="109"/>
      <c r="J6458" s="110"/>
      <c r="K6458" s="117"/>
      <c r="L6458" s="178"/>
      <c r="M6458" s="178"/>
      <c r="N6458" s="106"/>
      <c r="O6458" s="111"/>
      <c r="P6458" s="111"/>
      <c r="Q6458" s="106"/>
      <c r="R6458" s="106"/>
      <c r="S6458" s="106"/>
      <c r="T6458" s="106"/>
      <c r="U6458" s="106"/>
      <c r="V6458" s="106"/>
      <c r="W6458" s="19"/>
      <c r="X6458" s="2"/>
      <c r="Y6458" s="4"/>
      <c r="Z6458" s="106"/>
      <c r="AA6458" s="114"/>
      <c r="AB6458" s="112"/>
      <c r="AC6458" s="178"/>
      <c r="AD6458" s="11"/>
      <c r="AE6458" s="106"/>
      <c r="AF6458" s="106"/>
      <c r="AG6458" s="106"/>
      <c r="AH6458" s="115"/>
      <c r="AI6458" s="116"/>
      <c r="AO6458" s="26"/>
      <c r="AP6458" s="26"/>
    </row>
    <row r="6459" spans="1:42" ht="15" customHeight="1" x14ac:dyDescent="0.25">
      <c r="A6459" s="105"/>
      <c r="B6459" s="106"/>
      <c r="C6459" s="2"/>
      <c r="D6459" s="2"/>
      <c r="E6459" s="106"/>
      <c r="F6459" s="107"/>
      <c r="G6459" s="108"/>
      <c r="H6459" s="109"/>
      <c r="I6459" s="109"/>
      <c r="J6459" s="110"/>
      <c r="K6459" s="117"/>
      <c r="L6459" s="178"/>
      <c r="M6459" s="178"/>
      <c r="N6459" s="106"/>
      <c r="O6459" s="111"/>
      <c r="P6459" s="111"/>
      <c r="Q6459" s="106"/>
      <c r="R6459" s="106"/>
      <c r="S6459" s="106"/>
      <c r="T6459" s="106"/>
      <c r="U6459" s="106"/>
      <c r="V6459" s="106"/>
      <c r="W6459" s="19"/>
      <c r="X6459" s="2"/>
      <c r="Y6459" s="4"/>
      <c r="Z6459" s="106"/>
      <c r="AA6459" s="114"/>
      <c r="AB6459" s="112"/>
      <c r="AC6459" s="178"/>
      <c r="AD6459" s="11"/>
      <c r="AE6459" s="106"/>
      <c r="AF6459" s="106"/>
      <c r="AG6459" s="106"/>
      <c r="AH6459" s="115"/>
      <c r="AI6459" s="116"/>
      <c r="AO6459" s="26"/>
      <c r="AP6459" s="26"/>
    </row>
    <row r="6460" spans="1:42" ht="15" customHeight="1" x14ac:dyDescent="0.25">
      <c r="A6460" s="105"/>
      <c r="B6460" s="106"/>
      <c r="C6460" s="2"/>
      <c r="D6460" s="2"/>
      <c r="E6460" s="106"/>
      <c r="F6460" s="107"/>
      <c r="G6460" s="108"/>
      <c r="H6460" s="109"/>
      <c r="I6460" s="109"/>
      <c r="J6460" s="110"/>
      <c r="K6460" s="117"/>
      <c r="L6460" s="178"/>
      <c r="M6460" s="178"/>
      <c r="N6460" s="106"/>
      <c r="O6460" s="111"/>
      <c r="P6460" s="111"/>
      <c r="Q6460" s="106"/>
      <c r="R6460" s="106"/>
      <c r="S6460" s="106"/>
      <c r="T6460" s="106"/>
      <c r="U6460" s="106"/>
      <c r="V6460" s="106"/>
      <c r="W6460" s="19"/>
      <c r="X6460" s="2"/>
      <c r="Y6460" s="4"/>
      <c r="Z6460" s="106"/>
      <c r="AA6460" s="114"/>
      <c r="AB6460" s="112"/>
      <c r="AC6460" s="178"/>
      <c r="AD6460" s="11"/>
      <c r="AE6460" s="106"/>
      <c r="AF6460" s="106"/>
      <c r="AG6460" s="106"/>
      <c r="AH6460" s="115"/>
      <c r="AI6460" s="116"/>
      <c r="AO6460" s="26"/>
      <c r="AP6460" s="26"/>
    </row>
    <row r="6461" spans="1:42" ht="15" customHeight="1" x14ac:dyDescent="0.25">
      <c r="A6461" s="105"/>
      <c r="B6461" s="106"/>
      <c r="C6461" s="2"/>
      <c r="D6461" s="2"/>
      <c r="E6461" s="106"/>
      <c r="F6461" s="107"/>
      <c r="G6461" s="108"/>
      <c r="H6461" s="109"/>
      <c r="I6461" s="109"/>
      <c r="J6461" s="110"/>
      <c r="K6461" s="117"/>
      <c r="L6461" s="178"/>
      <c r="M6461" s="178"/>
      <c r="N6461" s="106"/>
      <c r="O6461" s="111"/>
      <c r="P6461" s="111"/>
      <c r="Q6461" s="106"/>
      <c r="R6461" s="106"/>
      <c r="S6461" s="106"/>
      <c r="T6461" s="106"/>
      <c r="U6461" s="106"/>
      <c r="V6461" s="106"/>
      <c r="W6461" s="19"/>
      <c r="X6461" s="2"/>
      <c r="Y6461" s="4"/>
      <c r="Z6461" s="106"/>
      <c r="AA6461" s="114"/>
      <c r="AB6461" s="112"/>
      <c r="AC6461" s="178"/>
      <c r="AD6461" s="11"/>
      <c r="AE6461" s="106"/>
      <c r="AF6461" s="106"/>
      <c r="AG6461" s="106"/>
      <c r="AH6461" s="115"/>
      <c r="AI6461" s="116"/>
      <c r="AO6461" s="26"/>
      <c r="AP6461" s="26"/>
    </row>
    <row r="6462" spans="1:42" ht="15" customHeight="1" x14ac:dyDescent="0.25">
      <c r="A6462" s="105"/>
      <c r="B6462" s="106"/>
      <c r="C6462" s="2"/>
      <c r="D6462" s="2"/>
      <c r="E6462" s="106"/>
      <c r="F6462" s="107"/>
      <c r="G6462" s="108"/>
      <c r="H6462" s="109"/>
      <c r="I6462" s="109"/>
      <c r="J6462" s="110"/>
      <c r="K6462" s="117"/>
      <c r="L6462" s="178"/>
      <c r="M6462" s="178"/>
      <c r="N6462" s="106"/>
      <c r="O6462" s="111"/>
      <c r="P6462" s="111"/>
      <c r="Q6462" s="106"/>
      <c r="R6462" s="106"/>
      <c r="S6462" s="106"/>
      <c r="T6462" s="106"/>
      <c r="U6462" s="106"/>
      <c r="V6462" s="106"/>
      <c r="W6462" s="19"/>
      <c r="X6462" s="2"/>
      <c r="Y6462" s="4"/>
      <c r="Z6462" s="106"/>
      <c r="AA6462" s="114"/>
      <c r="AB6462" s="112"/>
      <c r="AC6462" s="178"/>
      <c r="AD6462" s="11"/>
      <c r="AE6462" s="106"/>
      <c r="AF6462" s="106"/>
      <c r="AG6462" s="106"/>
      <c r="AH6462" s="115"/>
      <c r="AI6462" s="116"/>
      <c r="AO6462" s="26"/>
      <c r="AP6462" s="26"/>
    </row>
    <row r="6463" spans="1:42" ht="15" customHeight="1" x14ac:dyDescent="0.25">
      <c r="A6463" s="105"/>
      <c r="B6463" s="106"/>
      <c r="C6463" s="2"/>
      <c r="D6463" s="2"/>
      <c r="E6463" s="106"/>
      <c r="F6463" s="107"/>
      <c r="G6463" s="108"/>
      <c r="H6463" s="109"/>
      <c r="I6463" s="109"/>
      <c r="J6463" s="110"/>
      <c r="K6463" s="117"/>
      <c r="L6463" s="178"/>
      <c r="M6463" s="178"/>
      <c r="N6463" s="106"/>
      <c r="O6463" s="111"/>
      <c r="P6463" s="111"/>
      <c r="Q6463" s="106"/>
      <c r="R6463" s="106"/>
      <c r="S6463" s="106"/>
      <c r="T6463" s="106"/>
      <c r="U6463" s="106"/>
      <c r="V6463" s="106"/>
      <c r="W6463" s="19"/>
      <c r="X6463" s="2"/>
      <c r="Y6463" s="4"/>
      <c r="Z6463" s="106"/>
      <c r="AA6463" s="114"/>
      <c r="AB6463" s="112"/>
      <c r="AC6463" s="178"/>
      <c r="AD6463" s="11"/>
      <c r="AE6463" s="106"/>
      <c r="AF6463" s="106"/>
      <c r="AG6463" s="106"/>
      <c r="AH6463" s="115"/>
      <c r="AI6463" s="116"/>
      <c r="AO6463" s="26"/>
      <c r="AP6463" s="26"/>
    </row>
    <row r="6464" spans="1:42" ht="15" customHeight="1" x14ac:dyDescent="0.25">
      <c r="A6464" s="105"/>
      <c r="B6464" s="106"/>
      <c r="C6464" s="2"/>
      <c r="D6464" s="2"/>
      <c r="E6464" s="106"/>
      <c r="F6464" s="107"/>
      <c r="G6464" s="108"/>
      <c r="H6464" s="109"/>
      <c r="I6464" s="109"/>
      <c r="J6464" s="110"/>
      <c r="K6464" s="117"/>
      <c r="L6464" s="178"/>
      <c r="M6464" s="178"/>
      <c r="N6464" s="106"/>
      <c r="O6464" s="111"/>
      <c r="P6464" s="111"/>
      <c r="Q6464" s="106"/>
      <c r="R6464" s="106"/>
      <c r="S6464" s="106"/>
      <c r="T6464" s="106"/>
      <c r="U6464" s="106"/>
      <c r="V6464" s="106"/>
      <c r="W6464" s="19"/>
      <c r="X6464" s="2"/>
      <c r="Y6464" s="4"/>
      <c r="Z6464" s="106"/>
      <c r="AA6464" s="114"/>
      <c r="AB6464" s="112"/>
      <c r="AC6464" s="178"/>
      <c r="AD6464" s="11"/>
      <c r="AE6464" s="106"/>
      <c r="AF6464" s="106"/>
      <c r="AG6464" s="106"/>
      <c r="AH6464" s="115"/>
      <c r="AI6464" s="116"/>
      <c r="AO6464" s="26"/>
      <c r="AP6464" s="26"/>
    </row>
    <row r="6465" spans="1:42" ht="15" customHeight="1" x14ac:dyDescent="0.25">
      <c r="A6465" s="105"/>
      <c r="B6465" s="106"/>
      <c r="C6465" s="2"/>
      <c r="D6465" s="2"/>
      <c r="E6465" s="106"/>
      <c r="F6465" s="107"/>
      <c r="G6465" s="108"/>
      <c r="H6465" s="109"/>
      <c r="I6465" s="109"/>
      <c r="J6465" s="110"/>
      <c r="K6465" s="117"/>
      <c r="L6465" s="178"/>
      <c r="M6465" s="178"/>
      <c r="N6465" s="106"/>
      <c r="O6465" s="111"/>
      <c r="P6465" s="111"/>
      <c r="Q6465" s="106"/>
      <c r="R6465" s="106"/>
      <c r="S6465" s="106"/>
      <c r="T6465" s="106"/>
      <c r="U6465" s="106"/>
      <c r="V6465" s="106"/>
      <c r="W6465" s="19"/>
      <c r="X6465" s="2"/>
      <c r="Y6465" s="4"/>
      <c r="Z6465" s="106"/>
      <c r="AA6465" s="114"/>
      <c r="AB6465" s="112"/>
      <c r="AC6465" s="178"/>
      <c r="AD6465" s="11"/>
      <c r="AE6465" s="106"/>
      <c r="AF6465" s="106"/>
      <c r="AG6465" s="106"/>
      <c r="AH6465" s="115"/>
      <c r="AI6465" s="116"/>
      <c r="AO6465" s="26"/>
      <c r="AP6465" s="26"/>
    </row>
    <row r="6466" spans="1:42" ht="15" customHeight="1" x14ac:dyDescent="0.25">
      <c r="A6466" s="105"/>
      <c r="B6466" s="106"/>
      <c r="C6466" s="2"/>
      <c r="D6466" s="2"/>
      <c r="E6466" s="106"/>
      <c r="F6466" s="107"/>
      <c r="G6466" s="108"/>
      <c r="H6466" s="109"/>
      <c r="I6466" s="109"/>
      <c r="J6466" s="110"/>
      <c r="K6466" s="117"/>
      <c r="L6466" s="178"/>
      <c r="M6466" s="178"/>
      <c r="N6466" s="106"/>
      <c r="O6466" s="111"/>
      <c r="P6466" s="111"/>
      <c r="Q6466" s="106"/>
      <c r="R6466" s="106"/>
      <c r="S6466" s="106"/>
      <c r="T6466" s="106"/>
      <c r="U6466" s="106"/>
      <c r="V6466" s="106"/>
      <c r="W6466" s="19"/>
      <c r="X6466" s="2"/>
      <c r="Y6466" s="4"/>
      <c r="Z6466" s="106"/>
      <c r="AA6466" s="114"/>
      <c r="AB6466" s="112"/>
      <c r="AC6466" s="178"/>
      <c r="AD6466" s="11"/>
      <c r="AE6466" s="106"/>
      <c r="AF6466" s="106"/>
      <c r="AG6466" s="106"/>
      <c r="AH6466" s="115"/>
      <c r="AI6466" s="116"/>
      <c r="AO6466" s="26"/>
      <c r="AP6466" s="26"/>
    </row>
    <row r="6467" spans="1:42" ht="15" customHeight="1" x14ac:dyDescent="0.25">
      <c r="A6467" s="105"/>
      <c r="B6467" s="106"/>
      <c r="C6467" s="2"/>
      <c r="D6467" s="2"/>
      <c r="E6467" s="106"/>
      <c r="F6467" s="107"/>
      <c r="G6467" s="108"/>
      <c r="H6467" s="109"/>
      <c r="I6467" s="109"/>
      <c r="J6467" s="110"/>
      <c r="K6467" s="117"/>
      <c r="L6467" s="178"/>
      <c r="M6467" s="178"/>
      <c r="N6467" s="106"/>
      <c r="O6467" s="111"/>
      <c r="P6467" s="111"/>
      <c r="Q6467" s="106"/>
      <c r="R6467" s="106"/>
      <c r="S6467" s="106"/>
      <c r="T6467" s="106"/>
      <c r="U6467" s="106"/>
      <c r="V6467" s="106"/>
      <c r="W6467" s="19"/>
      <c r="X6467" s="2"/>
      <c r="Y6467" s="4"/>
      <c r="Z6467" s="106"/>
      <c r="AA6467" s="114"/>
      <c r="AB6467" s="112"/>
      <c r="AC6467" s="178"/>
      <c r="AD6467" s="11"/>
      <c r="AE6467" s="106"/>
      <c r="AF6467" s="106"/>
      <c r="AG6467" s="106"/>
      <c r="AH6467" s="115"/>
      <c r="AI6467" s="116"/>
      <c r="AO6467" s="26"/>
      <c r="AP6467" s="26"/>
    </row>
    <row r="6468" spans="1:42" ht="15" customHeight="1" x14ac:dyDescent="0.25">
      <c r="A6468" s="105"/>
      <c r="B6468" s="106"/>
      <c r="C6468" s="2"/>
      <c r="D6468" s="2"/>
      <c r="E6468" s="106"/>
      <c r="F6468" s="107"/>
      <c r="G6468" s="108"/>
      <c r="H6468" s="109"/>
      <c r="I6468" s="109"/>
      <c r="J6468" s="110"/>
      <c r="K6468" s="117"/>
      <c r="L6468" s="178"/>
      <c r="M6468" s="178"/>
      <c r="N6468" s="106"/>
      <c r="O6468" s="111"/>
      <c r="P6468" s="111"/>
      <c r="Q6468" s="106"/>
      <c r="R6468" s="106"/>
      <c r="S6468" s="106"/>
      <c r="T6468" s="106"/>
      <c r="U6468" s="106"/>
      <c r="V6468" s="106"/>
      <c r="W6468" s="19"/>
      <c r="X6468" s="2"/>
      <c r="Y6468" s="4"/>
      <c r="Z6468" s="106"/>
      <c r="AA6468" s="114"/>
      <c r="AB6468" s="112"/>
      <c r="AC6468" s="178"/>
      <c r="AD6468" s="11"/>
      <c r="AE6468" s="106"/>
      <c r="AF6468" s="106"/>
      <c r="AG6468" s="106"/>
      <c r="AH6468" s="115"/>
      <c r="AI6468" s="116"/>
      <c r="AO6468" s="26"/>
      <c r="AP6468" s="26"/>
    </row>
    <row r="6469" spans="1:42" ht="15" customHeight="1" x14ac:dyDescent="0.25">
      <c r="A6469" s="105"/>
      <c r="B6469" s="106"/>
      <c r="C6469" s="2"/>
      <c r="D6469" s="2"/>
      <c r="E6469" s="106"/>
      <c r="F6469" s="107"/>
      <c r="G6469" s="108"/>
      <c r="H6469" s="109"/>
      <c r="I6469" s="109"/>
      <c r="J6469" s="110"/>
      <c r="K6469" s="117"/>
      <c r="L6469" s="178"/>
      <c r="M6469" s="178"/>
      <c r="N6469" s="106"/>
      <c r="O6469" s="111"/>
      <c r="P6469" s="111"/>
      <c r="Q6469" s="106"/>
      <c r="R6469" s="106"/>
      <c r="S6469" s="106"/>
      <c r="T6469" s="106"/>
      <c r="U6469" s="106"/>
      <c r="V6469" s="106"/>
      <c r="W6469" s="19"/>
      <c r="X6469" s="2"/>
      <c r="Y6469" s="4"/>
      <c r="Z6469" s="106"/>
      <c r="AA6469" s="114"/>
      <c r="AB6469" s="112"/>
      <c r="AC6469" s="178"/>
      <c r="AD6469" s="11"/>
      <c r="AE6469" s="106"/>
      <c r="AF6469" s="106"/>
      <c r="AG6469" s="106"/>
      <c r="AH6469" s="115"/>
      <c r="AI6469" s="116"/>
      <c r="AO6469" s="26"/>
      <c r="AP6469" s="26"/>
    </row>
    <row r="6470" spans="1:42" ht="15" customHeight="1" x14ac:dyDescent="0.25">
      <c r="A6470" s="105"/>
      <c r="B6470" s="106"/>
      <c r="C6470" s="2"/>
      <c r="D6470" s="2"/>
      <c r="E6470" s="106"/>
      <c r="F6470" s="107"/>
      <c r="G6470" s="108"/>
      <c r="H6470" s="109"/>
      <c r="I6470" s="109"/>
      <c r="J6470" s="110"/>
      <c r="K6470" s="117"/>
      <c r="L6470" s="178"/>
      <c r="M6470" s="178"/>
      <c r="N6470" s="106"/>
      <c r="O6470" s="111"/>
      <c r="P6470" s="111"/>
      <c r="Q6470" s="106"/>
      <c r="R6470" s="106"/>
      <c r="S6470" s="106"/>
      <c r="T6470" s="106"/>
      <c r="U6470" s="106"/>
      <c r="V6470" s="106"/>
      <c r="W6470" s="19"/>
      <c r="X6470" s="2"/>
      <c r="Y6470" s="4"/>
      <c r="Z6470" s="106"/>
      <c r="AA6470" s="114"/>
      <c r="AB6470" s="112"/>
      <c r="AC6470" s="178"/>
      <c r="AD6470" s="11"/>
      <c r="AE6470" s="106"/>
      <c r="AF6470" s="106"/>
      <c r="AG6470" s="106"/>
      <c r="AH6470" s="115"/>
      <c r="AI6470" s="116"/>
      <c r="AO6470" s="26"/>
      <c r="AP6470" s="26"/>
    </row>
    <row r="6471" spans="1:42" ht="15" customHeight="1" x14ac:dyDescent="0.25">
      <c r="A6471" s="105"/>
      <c r="B6471" s="106"/>
      <c r="C6471" s="2"/>
      <c r="D6471" s="2"/>
      <c r="E6471" s="106"/>
      <c r="F6471" s="107"/>
      <c r="G6471" s="108"/>
      <c r="H6471" s="109"/>
      <c r="I6471" s="109"/>
      <c r="J6471" s="110"/>
      <c r="K6471" s="117"/>
      <c r="L6471" s="178"/>
      <c r="M6471" s="178"/>
      <c r="N6471" s="106"/>
      <c r="O6471" s="111"/>
      <c r="P6471" s="111"/>
      <c r="Q6471" s="106"/>
      <c r="R6471" s="106"/>
      <c r="S6471" s="106"/>
      <c r="T6471" s="106"/>
      <c r="U6471" s="106"/>
      <c r="V6471" s="106"/>
      <c r="W6471" s="19"/>
      <c r="X6471" s="2"/>
      <c r="Y6471" s="4"/>
      <c r="Z6471" s="106"/>
      <c r="AA6471" s="114"/>
      <c r="AB6471" s="112"/>
      <c r="AC6471" s="178"/>
      <c r="AD6471" s="11"/>
      <c r="AE6471" s="106"/>
      <c r="AF6471" s="106"/>
      <c r="AG6471" s="106"/>
      <c r="AH6471" s="115"/>
      <c r="AI6471" s="116"/>
      <c r="AO6471" s="26"/>
      <c r="AP6471" s="26"/>
    </row>
    <row r="6472" spans="1:42" ht="15" customHeight="1" x14ac:dyDescent="0.25">
      <c r="A6472" s="105"/>
      <c r="B6472" s="106"/>
      <c r="C6472" s="2"/>
      <c r="D6472" s="2"/>
      <c r="E6472" s="106"/>
      <c r="F6472" s="107"/>
      <c r="G6472" s="108"/>
      <c r="H6472" s="109"/>
      <c r="I6472" s="109"/>
      <c r="J6472" s="110"/>
      <c r="K6472" s="117"/>
      <c r="L6472" s="178"/>
      <c r="M6472" s="178"/>
      <c r="N6472" s="106"/>
      <c r="O6472" s="111"/>
      <c r="P6472" s="111"/>
      <c r="Q6472" s="106"/>
      <c r="R6472" s="106"/>
      <c r="S6472" s="106"/>
      <c r="T6472" s="106"/>
      <c r="U6472" s="106"/>
      <c r="V6472" s="106"/>
      <c r="W6472" s="19"/>
      <c r="X6472" s="2"/>
      <c r="Y6472" s="4"/>
      <c r="Z6472" s="106"/>
      <c r="AA6472" s="114"/>
      <c r="AB6472" s="112"/>
      <c r="AC6472" s="178"/>
      <c r="AD6472" s="11"/>
      <c r="AE6472" s="106"/>
      <c r="AF6472" s="106"/>
      <c r="AG6472" s="106"/>
      <c r="AH6472" s="115"/>
      <c r="AI6472" s="116"/>
      <c r="AO6472" s="26"/>
      <c r="AP6472" s="26"/>
    </row>
    <row r="6473" spans="1:42" ht="15" customHeight="1" x14ac:dyDescent="0.25">
      <c r="A6473" s="105"/>
      <c r="B6473" s="106"/>
      <c r="C6473" s="2"/>
      <c r="D6473" s="2"/>
      <c r="E6473" s="106"/>
      <c r="F6473" s="107"/>
      <c r="G6473" s="108"/>
      <c r="H6473" s="109"/>
      <c r="I6473" s="109"/>
      <c r="J6473" s="110"/>
      <c r="K6473" s="117"/>
      <c r="L6473" s="178"/>
      <c r="M6473" s="178"/>
      <c r="N6473" s="106"/>
      <c r="O6473" s="111"/>
      <c r="P6473" s="111"/>
      <c r="Q6473" s="106"/>
      <c r="R6473" s="106"/>
      <c r="S6473" s="106"/>
      <c r="T6473" s="106"/>
      <c r="U6473" s="106"/>
      <c r="V6473" s="106"/>
      <c r="W6473" s="19"/>
      <c r="X6473" s="2"/>
      <c r="Y6473" s="4"/>
      <c r="Z6473" s="106"/>
      <c r="AA6473" s="114"/>
      <c r="AB6473" s="112"/>
      <c r="AC6473" s="178"/>
      <c r="AD6473" s="11"/>
      <c r="AE6473" s="106"/>
      <c r="AF6473" s="106"/>
      <c r="AG6473" s="106"/>
      <c r="AH6473" s="115"/>
      <c r="AI6473" s="116"/>
      <c r="AO6473" s="26"/>
      <c r="AP6473" s="26"/>
    </row>
    <row r="6474" spans="1:42" ht="15" customHeight="1" x14ac:dyDescent="0.25">
      <c r="A6474" s="105"/>
      <c r="B6474" s="106"/>
      <c r="C6474" s="2"/>
      <c r="D6474" s="2"/>
      <c r="E6474" s="106"/>
      <c r="F6474" s="107"/>
      <c r="G6474" s="108"/>
      <c r="H6474" s="109"/>
      <c r="I6474" s="109"/>
      <c r="J6474" s="110"/>
      <c r="K6474" s="117"/>
      <c r="L6474" s="178"/>
      <c r="M6474" s="178"/>
      <c r="N6474" s="106"/>
      <c r="O6474" s="111"/>
      <c r="P6474" s="111"/>
      <c r="Q6474" s="106"/>
      <c r="R6474" s="106"/>
      <c r="S6474" s="106"/>
      <c r="T6474" s="106"/>
      <c r="U6474" s="106"/>
      <c r="V6474" s="106"/>
      <c r="W6474" s="19"/>
      <c r="X6474" s="2"/>
      <c r="Y6474" s="4"/>
      <c r="Z6474" s="106"/>
      <c r="AA6474" s="114"/>
      <c r="AB6474" s="112"/>
      <c r="AC6474" s="178"/>
      <c r="AD6474" s="11"/>
      <c r="AE6474" s="106"/>
      <c r="AF6474" s="106"/>
      <c r="AG6474" s="106"/>
      <c r="AH6474" s="115"/>
      <c r="AI6474" s="116"/>
      <c r="AO6474" s="26"/>
      <c r="AP6474" s="26"/>
    </row>
    <row r="6475" spans="1:42" ht="15" customHeight="1" x14ac:dyDescent="0.25">
      <c r="A6475" s="105"/>
      <c r="B6475" s="106"/>
      <c r="C6475" s="2"/>
      <c r="D6475" s="2"/>
      <c r="E6475" s="106"/>
      <c r="F6475" s="107"/>
      <c r="G6475" s="108"/>
      <c r="H6475" s="109"/>
      <c r="I6475" s="109"/>
      <c r="J6475" s="110"/>
      <c r="K6475" s="117"/>
      <c r="L6475" s="178"/>
      <c r="M6475" s="178"/>
      <c r="N6475" s="106"/>
      <c r="O6475" s="111"/>
      <c r="P6475" s="111"/>
      <c r="Q6475" s="106"/>
      <c r="R6475" s="106"/>
      <c r="S6475" s="106"/>
      <c r="T6475" s="106"/>
      <c r="U6475" s="106"/>
      <c r="V6475" s="106"/>
      <c r="W6475" s="19"/>
      <c r="X6475" s="2"/>
      <c r="Y6475" s="4"/>
      <c r="Z6475" s="106"/>
      <c r="AA6475" s="114"/>
      <c r="AB6475" s="112"/>
      <c r="AC6475" s="178"/>
      <c r="AD6475" s="11"/>
      <c r="AE6475" s="106"/>
      <c r="AF6475" s="106"/>
      <c r="AG6475" s="106"/>
      <c r="AH6475" s="115"/>
      <c r="AI6475" s="116"/>
      <c r="AO6475" s="26"/>
      <c r="AP6475" s="26"/>
    </row>
    <row r="6476" spans="1:42" ht="15" customHeight="1" x14ac:dyDescent="0.25">
      <c r="A6476" s="105"/>
      <c r="B6476" s="106"/>
      <c r="C6476" s="2"/>
      <c r="D6476" s="2"/>
      <c r="E6476" s="106"/>
      <c r="F6476" s="107"/>
      <c r="G6476" s="108"/>
      <c r="H6476" s="109"/>
      <c r="I6476" s="109"/>
      <c r="J6476" s="110"/>
      <c r="K6476" s="117"/>
      <c r="L6476" s="178"/>
      <c r="M6476" s="178"/>
      <c r="N6476" s="106"/>
      <c r="O6476" s="111"/>
      <c r="P6476" s="111"/>
      <c r="Q6476" s="106"/>
      <c r="R6476" s="106"/>
      <c r="S6476" s="106"/>
      <c r="T6476" s="106"/>
      <c r="U6476" s="106"/>
      <c r="V6476" s="106"/>
      <c r="W6476" s="19"/>
      <c r="X6476" s="2"/>
      <c r="Y6476" s="4"/>
      <c r="Z6476" s="106"/>
      <c r="AA6476" s="114"/>
      <c r="AB6476" s="112"/>
      <c r="AC6476" s="178"/>
      <c r="AD6476" s="11"/>
      <c r="AE6476" s="106"/>
      <c r="AF6476" s="106"/>
      <c r="AG6476" s="106"/>
      <c r="AH6476" s="115"/>
      <c r="AI6476" s="116"/>
      <c r="AO6476" s="26"/>
      <c r="AP6476" s="26"/>
    </row>
    <row r="6477" spans="1:42" ht="15" customHeight="1" x14ac:dyDescent="0.25">
      <c r="A6477" s="105"/>
      <c r="B6477" s="106"/>
      <c r="C6477" s="2"/>
      <c r="D6477" s="2"/>
      <c r="E6477" s="106"/>
      <c r="F6477" s="107"/>
      <c r="G6477" s="108"/>
      <c r="H6477" s="109"/>
      <c r="I6477" s="109"/>
      <c r="J6477" s="110"/>
      <c r="K6477" s="117"/>
      <c r="L6477" s="178"/>
      <c r="M6477" s="178"/>
      <c r="N6477" s="106"/>
      <c r="O6477" s="111"/>
      <c r="P6477" s="111"/>
      <c r="Q6477" s="106"/>
      <c r="R6477" s="106"/>
      <c r="S6477" s="106"/>
      <c r="T6477" s="106"/>
      <c r="U6477" s="106"/>
      <c r="V6477" s="106"/>
      <c r="W6477" s="19"/>
      <c r="X6477" s="2"/>
      <c r="Y6477" s="4"/>
      <c r="Z6477" s="106"/>
      <c r="AA6477" s="114"/>
      <c r="AB6477" s="112"/>
      <c r="AC6477" s="178"/>
      <c r="AD6477" s="11"/>
      <c r="AE6477" s="106"/>
      <c r="AF6477" s="106"/>
      <c r="AG6477" s="106"/>
      <c r="AH6477" s="115"/>
      <c r="AI6477" s="116"/>
      <c r="AO6477" s="26"/>
      <c r="AP6477" s="26"/>
    </row>
    <row r="6478" spans="1:42" ht="15" customHeight="1" x14ac:dyDescent="0.25">
      <c r="A6478" s="105"/>
      <c r="B6478" s="106"/>
      <c r="C6478" s="2"/>
      <c r="D6478" s="2"/>
      <c r="E6478" s="106"/>
      <c r="F6478" s="107"/>
      <c r="G6478" s="108"/>
      <c r="H6478" s="109"/>
      <c r="I6478" s="109"/>
      <c r="J6478" s="110"/>
      <c r="K6478" s="117"/>
      <c r="L6478" s="178"/>
      <c r="M6478" s="178"/>
      <c r="N6478" s="106"/>
      <c r="O6478" s="111"/>
      <c r="P6478" s="111"/>
      <c r="Q6478" s="106"/>
      <c r="R6478" s="106"/>
      <c r="S6478" s="106"/>
      <c r="T6478" s="106"/>
      <c r="U6478" s="106"/>
      <c r="V6478" s="106"/>
      <c r="W6478" s="19"/>
      <c r="X6478" s="2"/>
      <c r="Y6478" s="4"/>
      <c r="Z6478" s="106"/>
      <c r="AA6478" s="114"/>
      <c r="AB6478" s="112"/>
      <c r="AC6478" s="178"/>
      <c r="AD6478" s="11"/>
      <c r="AE6478" s="106"/>
      <c r="AF6478" s="106"/>
      <c r="AG6478" s="106"/>
      <c r="AH6478" s="115"/>
      <c r="AI6478" s="116"/>
      <c r="AO6478" s="26"/>
      <c r="AP6478" s="26"/>
    </row>
    <row r="6479" spans="1:42" ht="15" customHeight="1" x14ac:dyDescent="0.25">
      <c r="A6479" s="105"/>
      <c r="B6479" s="106"/>
      <c r="C6479" s="2"/>
      <c r="D6479" s="2"/>
      <c r="E6479" s="106"/>
      <c r="F6479" s="107"/>
      <c r="G6479" s="108"/>
      <c r="H6479" s="109"/>
      <c r="I6479" s="109"/>
      <c r="J6479" s="110"/>
      <c r="K6479" s="117"/>
      <c r="L6479" s="178"/>
      <c r="M6479" s="178"/>
      <c r="N6479" s="106"/>
      <c r="O6479" s="111"/>
      <c r="P6479" s="111"/>
      <c r="Q6479" s="106"/>
      <c r="R6479" s="106"/>
      <c r="S6479" s="106"/>
      <c r="T6479" s="106"/>
      <c r="U6479" s="106"/>
      <c r="V6479" s="106"/>
      <c r="W6479" s="19"/>
      <c r="X6479" s="2"/>
      <c r="Y6479" s="4"/>
      <c r="Z6479" s="106"/>
      <c r="AA6479" s="114"/>
      <c r="AB6479" s="112"/>
      <c r="AC6479" s="178"/>
      <c r="AD6479" s="11"/>
      <c r="AE6479" s="106"/>
      <c r="AF6479" s="106"/>
      <c r="AG6479" s="106"/>
      <c r="AH6479" s="115"/>
      <c r="AI6479" s="116"/>
      <c r="AO6479" s="26"/>
      <c r="AP6479" s="26"/>
    </row>
    <row r="6480" spans="1:42" ht="15" customHeight="1" x14ac:dyDescent="0.25">
      <c r="A6480" s="105"/>
      <c r="B6480" s="106"/>
      <c r="C6480" s="2"/>
      <c r="D6480" s="2"/>
      <c r="E6480" s="106"/>
      <c r="F6480" s="107"/>
      <c r="G6480" s="108"/>
      <c r="H6480" s="109"/>
      <c r="I6480" s="109"/>
      <c r="J6480" s="110"/>
      <c r="K6480" s="117"/>
      <c r="L6480" s="178"/>
      <c r="M6480" s="178"/>
      <c r="N6480" s="106"/>
      <c r="O6480" s="111"/>
      <c r="P6480" s="111"/>
      <c r="Q6480" s="106"/>
      <c r="R6480" s="106"/>
      <c r="S6480" s="106"/>
      <c r="T6480" s="106"/>
      <c r="U6480" s="106"/>
      <c r="V6480" s="106"/>
      <c r="W6480" s="19"/>
      <c r="X6480" s="2"/>
      <c r="Y6480" s="4"/>
      <c r="Z6480" s="106"/>
      <c r="AA6480" s="114"/>
      <c r="AB6480" s="112"/>
      <c r="AC6480" s="178"/>
      <c r="AD6480" s="11"/>
      <c r="AE6480" s="106"/>
      <c r="AF6480" s="106"/>
      <c r="AG6480" s="106"/>
      <c r="AH6480" s="115"/>
      <c r="AI6480" s="116"/>
      <c r="AO6480" s="26"/>
      <c r="AP6480" s="26"/>
    </row>
    <row r="6481" spans="1:42" ht="15" customHeight="1" x14ac:dyDescent="0.25">
      <c r="A6481" s="105"/>
      <c r="B6481" s="106"/>
      <c r="C6481" s="2"/>
      <c r="D6481" s="2"/>
      <c r="E6481" s="106"/>
      <c r="F6481" s="107"/>
      <c r="G6481" s="108"/>
      <c r="H6481" s="109"/>
      <c r="I6481" s="109"/>
      <c r="J6481" s="110"/>
      <c r="K6481" s="117"/>
      <c r="L6481" s="178"/>
      <c r="M6481" s="178"/>
      <c r="N6481" s="106"/>
      <c r="O6481" s="111"/>
      <c r="P6481" s="111"/>
      <c r="Q6481" s="106"/>
      <c r="R6481" s="106"/>
      <c r="S6481" s="106"/>
      <c r="T6481" s="106"/>
      <c r="U6481" s="106"/>
      <c r="V6481" s="106"/>
      <c r="W6481" s="19"/>
      <c r="X6481" s="2"/>
      <c r="Y6481" s="4"/>
      <c r="Z6481" s="106"/>
      <c r="AA6481" s="114"/>
      <c r="AB6481" s="112"/>
      <c r="AC6481" s="178"/>
      <c r="AD6481" s="11"/>
      <c r="AE6481" s="106"/>
      <c r="AF6481" s="106"/>
      <c r="AG6481" s="106"/>
      <c r="AH6481" s="115"/>
      <c r="AI6481" s="116"/>
      <c r="AO6481" s="26"/>
      <c r="AP6481" s="26"/>
    </row>
    <row r="6482" spans="1:42" ht="15" customHeight="1" x14ac:dyDescent="0.25">
      <c r="A6482" s="105"/>
      <c r="B6482" s="106"/>
      <c r="C6482" s="2"/>
      <c r="D6482" s="2"/>
      <c r="E6482" s="106"/>
      <c r="F6482" s="107"/>
      <c r="G6482" s="108"/>
      <c r="H6482" s="109"/>
      <c r="I6482" s="109"/>
      <c r="J6482" s="110"/>
      <c r="K6482" s="117"/>
      <c r="L6482" s="178"/>
      <c r="M6482" s="178"/>
      <c r="N6482" s="106"/>
      <c r="O6482" s="111"/>
      <c r="P6482" s="111"/>
      <c r="Q6482" s="106"/>
      <c r="R6482" s="106"/>
      <c r="S6482" s="106"/>
      <c r="T6482" s="106"/>
      <c r="U6482" s="106"/>
      <c r="V6482" s="106"/>
      <c r="W6482" s="19"/>
      <c r="X6482" s="2"/>
      <c r="Y6482" s="4"/>
      <c r="Z6482" s="106"/>
      <c r="AA6482" s="114"/>
      <c r="AB6482" s="112"/>
      <c r="AC6482" s="178"/>
      <c r="AD6482" s="11"/>
      <c r="AE6482" s="106"/>
      <c r="AF6482" s="106"/>
      <c r="AG6482" s="106"/>
      <c r="AH6482" s="115"/>
      <c r="AI6482" s="116"/>
      <c r="AO6482" s="26"/>
      <c r="AP6482" s="26"/>
    </row>
    <row r="6483" spans="1:42" ht="15" customHeight="1" x14ac:dyDescent="0.25">
      <c r="A6483" s="105"/>
      <c r="B6483" s="106"/>
      <c r="C6483" s="2"/>
      <c r="D6483" s="2"/>
      <c r="E6483" s="106"/>
      <c r="F6483" s="107"/>
      <c r="G6483" s="108"/>
      <c r="H6483" s="109"/>
      <c r="I6483" s="109"/>
      <c r="J6483" s="110"/>
      <c r="K6483" s="117"/>
      <c r="L6483" s="178"/>
      <c r="M6483" s="178"/>
      <c r="N6483" s="106"/>
      <c r="O6483" s="111"/>
      <c r="P6483" s="111"/>
      <c r="Q6483" s="106"/>
      <c r="R6483" s="106"/>
      <c r="S6483" s="106"/>
      <c r="T6483" s="106"/>
      <c r="U6483" s="106"/>
      <c r="V6483" s="106"/>
      <c r="W6483" s="19"/>
      <c r="X6483" s="2"/>
      <c r="Y6483" s="4"/>
      <c r="Z6483" s="106"/>
      <c r="AA6483" s="114"/>
      <c r="AB6483" s="112"/>
      <c r="AC6483" s="178"/>
      <c r="AD6483" s="11"/>
      <c r="AE6483" s="106"/>
      <c r="AF6483" s="106"/>
      <c r="AG6483" s="106"/>
      <c r="AH6483" s="115"/>
      <c r="AI6483" s="116"/>
      <c r="AO6483" s="26"/>
      <c r="AP6483" s="26"/>
    </row>
    <row r="6484" spans="1:42" ht="15" customHeight="1" x14ac:dyDescent="0.25">
      <c r="A6484" s="105"/>
      <c r="B6484" s="106"/>
      <c r="C6484" s="2"/>
      <c r="D6484" s="2"/>
      <c r="E6484" s="106"/>
      <c r="F6484" s="107"/>
      <c r="G6484" s="108"/>
      <c r="H6484" s="109"/>
      <c r="I6484" s="109"/>
      <c r="J6484" s="110"/>
      <c r="K6484" s="117"/>
      <c r="L6484" s="178"/>
      <c r="M6484" s="178"/>
      <c r="N6484" s="106"/>
      <c r="O6484" s="111"/>
      <c r="P6484" s="111"/>
      <c r="Q6484" s="106"/>
      <c r="R6484" s="106"/>
      <c r="S6484" s="106"/>
      <c r="T6484" s="106"/>
      <c r="U6484" s="106"/>
      <c r="V6484" s="106"/>
      <c r="W6484" s="19"/>
      <c r="X6484" s="2"/>
      <c r="Y6484" s="4"/>
      <c r="Z6484" s="106"/>
      <c r="AA6484" s="114"/>
      <c r="AB6484" s="112"/>
      <c r="AC6484" s="178"/>
      <c r="AD6484" s="11"/>
      <c r="AE6484" s="106"/>
      <c r="AF6484" s="106"/>
      <c r="AG6484" s="106"/>
      <c r="AH6484" s="115"/>
      <c r="AI6484" s="116"/>
      <c r="AO6484" s="26"/>
      <c r="AP6484" s="26"/>
    </row>
    <row r="6485" spans="1:42" ht="15" customHeight="1" x14ac:dyDescent="0.25">
      <c r="A6485" s="105"/>
      <c r="B6485" s="106"/>
      <c r="C6485" s="2"/>
      <c r="D6485" s="2"/>
      <c r="E6485" s="106"/>
      <c r="F6485" s="107"/>
      <c r="G6485" s="108"/>
      <c r="H6485" s="109"/>
      <c r="I6485" s="109"/>
      <c r="J6485" s="110"/>
      <c r="K6485" s="117"/>
      <c r="L6485" s="178"/>
      <c r="M6485" s="178"/>
      <c r="N6485" s="106"/>
      <c r="O6485" s="111"/>
      <c r="P6485" s="111"/>
      <c r="Q6485" s="106"/>
      <c r="R6485" s="106"/>
      <c r="S6485" s="106"/>
      <c r="T6485" s="106"/>
      <c r="U6485" s="106"/>
      <c r="V6485" s="106"/>
      <c r="W6485" s="19"/>
      <c r="X6485" s="2"/>
      <c r="Y6485" s="4"/>
      <c r="Z6485" s="106"/>
      <c r="AA6485" s="114"/>
      <c r="AB6485" s="112"/>
      <c r="AC6485" s="178"/>
      <c r="AD6485" s="11"/>
      <c r="AE6485" s="106"/>
      <c r="AF6485" s="106"/>
      <c r="AG6485" s="106"/>
      <c r="AH6485" s="115"/>
      <c r="AI6485" s="116"/>
      <c r="AO6485" s="26"/>
      <c r="AP6485" s="26"/>
    </row>
    <row r="6486" spans="1:42" ht="15" customHeight="1" x14ac:dyDescent="0.25">
      <c r="A6486" s="105"/>
      <c r="B6486" s="106"/>
      <c r="C6486" s="2"/>
      <c r="D6486" s="2"/>
      <c r="E6486" s="106"/>
      <c r="F6486" s="107"/>
      <c r="G6486" s="108"/>
      <c r="H6486" s="109"/>
      <c r="I6486" s="109"/>
      <c r="J6486" s="110"/>
      <c r="K6486" s="117"/>
      <c r="L6486" s="178"/>
      <c r="M6486" s="178"/>
      <c r="N6486" s="106"/>
      <c r="O6486" s="111"/>
      <c r="P6486" s="111"/>
      <c r="Q6486" s="106"/>
      <c r="R6486" s="106"/>
      <c r="S6486" s="106"/>
      <c r="T6486" s="106"/>
      <c r="U6486" s="106"/>
      <c r="V6486" s="106"/>
      <c r="W6486" s="19"/>
      <c r="X6486" s="2"/>
      <c r="Y6486" s="4"/>
      <c r="Z6486" s="106"/>
      <c r="AA6486" s="114"/>
      <c r="AB6486" s="112"/>
      <c r="AC6486" s="178"/>
      <c r="AD6486" s="11"/>
      <c r="AE6486" s="106"/>
      <c r="AF6486" s="106"/>
      <c r="AG6486" s="106"/>
      <c r="AH6486" s="115"/>
      <c r="AI6486" s="116"/>
      <c r="AO6486" s="26"/>
      <c r="AP6486" s="26"/>
    </row>
    <row r="6487" spans="1:42" ht="15" customHeight="1" x14ac:dyDescent="0.25">
      <c r="A6487" s="105"/>
      <c r="B6487" s="106"/>
      <c r="C6487" s="2"/>
      <c r="D6487" s="2"/>
      <c r="E6487" s="106"/>
      <c r="F6487" s="107"/>
      <c r="G6487" s="108"/>
      <c r="H6487" s="109"/>
      <c r="I6487" s="109"/>
      <c r="J6487" s="110"/>
      <c r="K6487" s="117"/>
      <c r="L6487" s="178"/>
      <c r="M6487" s="178"/>
      <c r="N6487" s="106"/>
      <c r="O6487" s="111"/>
      <c r="P6487" s="111"/>
      <c r="Q6487" s="106"/>
      <c r="R6487" s="106"/>
      <c r="S6487" s="106"/>
      <c r="T6487" s="106"/>
      <c r="U6487" s="106"/>
      <c r="V6487" s="106"/>
      <c r="W6487" s="19"/>
      <c r="X6487" s="2"/>
      <c r="Y6487" s="4"/>
      <c r="Z6487" s="106"/>
      <c r="AA6487" s="114"/>
      <c r="AB6487" s="112"/>
      <c r="AC6487" s="178"/>
      <c r="AD6487" s="11"/>
      <c r="AE6487" s="106"/>
      <c r="AF6487" s="106"/>
      <c r="AG6487" s="106"/>
      <c r="AH6487" s="115"/>
      <c r="AI6487" s="116"/>
      <c r="AO6487" s="26"/>
      <c r="AP6487" s="26"/>
    </row>
    <row r="6488" spans="1:42" ht="15" customHeight="1" x14ac:dyDescent="0.25">
      <c r="A6488" s="105"/>
      <c r="B6488" s="106"/>
      <c r="C6488" s="2"/>
      <c r="D6488" s="2"/>
      <c r="E6488" s="106"/>
      <c r="F6488" s="107"/>
      <c r="G6488" s="108"/>
      <c r="H6488" s="109"/>
      <c r="I6488" s="109"/>
      <c r="J6488" s="110"/>
      <c r="K6488" s="117"/>
      <c r="L6488" s="178"/>
      <c r="M6488" s="178"/>
      <c r="N6488" s="106"/>
      <c r="O6488" s="111"/>
      <c r="P6488" s="111"/>
      <c r="Q6488" s="106"/>
      <c r="R6488" s="106"/>
      <c r="S6488" s="106"/>
      <c r="T6488" s="106"/>
      <c r="U6488" s="106"/>
      <c r="V6488" s="106"/>
      <c r="W6488" s="19"/>
      <c r="X6488" s="2"/>
      <c r="Y6488" s="4"/>
      <c r="Z6488" s="106"/>
      <c r="AA6488" s="114"/>
      <c r="AB6488" s="112"/>
      <c r="AC6488" s="178"/>
      <c r="AD6488" s="11"/>
      <c r="AE6488" s="106"/>
      <c r="AF6488" s="106"/>
      <c r="AG6488" s="106"/>
      <c r="AH6488" s="115"/>
      <c r="AI6488" s="116"/>
      <c r="AO6488" s="26"/>
      <c r="AP6488" s="26"/>
    </row>
    <row r="6489" spans="1:42" ht="15" customHeight="1" x14ac:dyDescent="0.25">
      <c r="A6489" s="105"/>
      <c r="B6489" s="106"/>
      <c r="C6489" s="2"/>
      <c r="D6489" s="2"/>
      <c r="E6489" s="106"/>
      <c r="F6489" s="107"/>
      <c r="G6489" s="108"/>
      <c r="H6489" s="109"/>
      <c r="I6489" s="109"/>
      <c r="J6489" s="110"/>
      <c r="K6489" s="117"/>
      <c r="L6489" s="178"/>
      <c r="M6489" s="178"/>
      <c r="N6489" s="106"/>
      <c r="O6489" s="111"/>
      <c r="P6489" s="111"/>
      <c r="Q6489" s="106"/>
      <c r="R6489" s="106"/>
      <c r="S6489" s="106"/>
      <c r="T6489" s="106"/>
      <c r="U6489" s="106"/>
      <c r="V6489" s="106"/>
      <c r="W6489" s="19"/>
      <c r="X6489" s="2"/>
      <c r="Y6489" s="4"/>
      <c r="Z6489" s="106"/>
      <c r="AA6489" s="114"/>
      <c r="AB6489" s="112"/>
      <c r="AC6489" s="178"/>
      <c r="AD6489" s="11"/>
      <c r="AE6489" s="106"/>
      <c r="AF6489" s="106"/>
      <c r="AG6489" s="106"/>
      <c r="AH6489" s="115"/>
      <c r="AI6489" s="116"/>
      <c r="AO6489" s="26"/>
      <c r="AP6489" s="26"/>
    </row>
    <row r="6490" spans="1:42" ht="15" customHeight="1" x14ac:dyDescent="0.25">
      <c r="A6490" s="105"/>
      <c r="B6490" s="106"/>
      <c r="C6490" s="2"/>
      <c r="D6490" s="2"/>
      <c r="E6490" s="106"/>
      <c r="F6490" s="107"/>
      <c r="G6490" s="108"/>
      <c r="H6490" s="109"/>
      <c r="I6490" s="109"/>
      <c r="J6490" s="110"/>
      <c r="K6490" s="117"/>
      <c r="L6490" s="178"/>
      <c r="M6490" s="178"/>
      <c r="N6490" s="106"/>
      <c r="O6490" s="111"/>
      <c r="P6490" s="111"/>
      <c r="Q6490" s="106"/>
      <c r="R6490" s="106"/>
      <c r="S6490" s="106"/>
      <c r="T6490" s="106"/>
      <c r="U6490" s="106"/>
      <c r="V6490" s="106"/>
      <c r="W6490" s="19"/>
      <c r="X6490" s="2"/>
      <c r="Y6490" s="4"/>
      <c r="Z6490" s="106"/>
      <c r="AA6490" s="114"/>
      <c r="AB6490" s="112"/>
      <c r="AC6490" s="178"/>
      <c r="AD6490" s="11"/>
      <c r="AE6490" s="106"/>
      <c r="AF6490" s="106"/>
      <c r="AG6490" s="106"/>
      <c r="AH6490" s="115"/>
      <c r="AI6490" s="116"/>
      <c r="AO6490" s="26"/>
      <c r="AP6490" s="26"/>
    </row>
    <row r="6491" spans="1:42" ht="15" customHeight="1" x14ac:dyDescent="0.25">
      <c r="A6491" s="105"/>
      <c r="B6491" s="106"/>
      <c r="C6491" s="2"/>
      <c r="D6491" s="2"/>
      <c r="E6491" s="106"/>
      <c r="F6491" s="107"/>
      <c r="G6491" s="108"/>
      <c r="H6491" s="109"/>
      <c r="I6491" s="109"/>
      <c r="J6491" s="110"/>
      <c r="K6491" s="117"/>
      <c r="L6491" s="178"/>
      <c r="M6491" s="178"/>
      <c r="N6491" s="106"/>
      <c r="O6491" s="111"/>
      <c r="P6491" s="111"/>
      <c r="Q6491" s="106"/>
      <c r="R6491" s="106"/>
      <c r="S6491" s="106"/>
      <c r="T6491" s="106"/>
      <c r="U6491" s="106"/>
      <c r="V6491" s="106"/>
      <c r="W6491" s="19"/>
      <c r="X6491" s="2"/>
      <c r="Y6491" s="4"/>
      <c r="Z6491" s="106"/>
      <c r="AA6491" s="114"/>
      <c r="AB6491" s="112"/>
      <c r="AC6491" s="178"/>
      <c r="AD6491" s="11"/>
      <c r="AE6491" s="106"/>
      <c r="AF6491" s="106"/>
      <c r="AG6491" s="106"/>
      <c r="AH6491" s="115"/>
      <c r="AI6491" s="116"/>
      <c r="AO6491" s="26"/>
      <c r="AP6491" s="26"/>
    </row>
    <row r="6492" spans="1:42" ht="15" customHeight="1" x14ac:dyDescent="0.25">
      <c r="A6492" s="105"/>
      <c r="B6492" s="106"/>
      <c r="C6492" s="2"/>
      <c r="D6492" s="2"/>
      <c r="E6492" s="106"/>
      <c r="F6492" s="107"/>
      <c r="G6492" s="108"/>
      <c r="H6492" s="109"/>
      <c r="I6492" s="109"/>
      <c r="J6492" s="110"/>
      <c r="K6492" s="117"/>
      <c r="L6492" s="178"/>
      <c r="M6492" s="178"/>
      <c r="N6492" s="106"/>
      <c r="O6492" s="111"/>
      <c r="P6492" s="111"/>
      <c r="Q6492" s="106"/>
      <c r="R6492" s="106"/>
      <c r="S6492" s="106"/>
      <c r="T6492" s="106"/>
      <c r="U6492" s="106"/>
      <c r="V6492" s="106"/>
      <c r="W6492" s="19"/>
      <c r="X6492" s="2"/>
      <c r="Y6492" s="4"/>
      <c r="Z6492" s="106"/>
      <c r="AA6492" s="114"/>
      <c r="AB6492" s="112"/>
      <c r="AC6492" s="178"/>
      <c r="AD6492" s="11"/>
      <c r="AE6492" s="106"/>
      <c r="AF6492" s="106"/>
      <c r="AG6492" s="106"/>
      <c r="AH6492" s="115"/>
      <c r="AI6492" s="116"/>
      <c r="AO6492" s="26"/>
      <c r="AP6492" s="26"/>
    </row>
    <row r="6493" spans="1:42" ht="15" customHeight="1" x14ac:dyDescent="0.25">
      <c r="A6493" s="105"/>
      <c r="B6493" s="106"/>
      <c r="C6493" s="2"/>
      <c r="D6493" s="2"/>
      <c r="E6493" s="106"/>
      <c r="F6493" s="107"/>
      <c r="G6493" s="108"/>
      <c r="H6493" s="109"/>
      <c r="I6493" s="109"/>
      <c r="J6493" s="110"/>
      <c r="K6493" s="117"/>
      <c r="L6493" s="178"/>
      <c r="M6493" s="178"/>
      <c r="N6493" s="106"/>
      <c r="O6493" s="111"/>
      <c r="P6493" s="111"/>
      <c r="Q6493" s="106"/>
      <c r="R6493" s="106"/>
      <c r="S6493" s="106"/>
      <c r="T6493" s="106"/>
      <c r="U6493" s="106"/>
      <c r="V6493" s="106"/>
      <c r="W6493" s="19"/>
      <c r="X6493" s="2"/>
      <c r="Y6493" s="4"/>
      <c r="Z6493" s="106"/>
      <c r="AA6493" s="114"/>
      <c r="AB6493" s="112"/>
      <c r="AC6493" s="178"/>
      <c r="AD6493" s="11"/>
      <c r="AE6493" s="106"/>
      <c r="AF6493" s="106"/>
      <c r="AG6493" s="106"/>
      <c r="AH6493" s="115"/>
      <c r="AI6493" s="116"/>
      <c r="AO6493" s="26"/>
      <c r="AP6493" s="26"/>
    </row>
    <row r="6494" spans="1:42" ht="15" customHeight="1" x14ac:dyDescent="0.25">
      <c r="A6494" s="105"/>
      <c r="B6494" s="106"/>
      <c r="C6494" s="2"/>
      <c r="D6494" s="2"/>
      <c r="E6494" s="106"/>
      <c r="F6494" s="107"/>
      <c r="G6494" s="108"/>
      <c r="H6494" s="109"/>
      <c r="I6494" s="109"/>
      <c r="J6494" s="110"/>
      <c r="K6494" s="117"/>
      <c r="L6494" s="178"/>
      <c r="M6494" s="178"/>
      <c r="N6494" s="106"/>
      <c r="O6494" s="111"/>
      <c r="P6494" s="111"/>
      <c r="Q6494" s="106"/>
      <c r="R6494" s="106"/>
      <c r="S6494" s="106"/>
      <c r="T6494" s="106"/>
      <c r="U6494" s="106"/>
      <c r="V6494" s="106"/>
      <c r="W6494" s="19"/>
      <c r="X6494" s="2"/>
      <c r="Y6494" s="4"/>
      <c r="Z6494" s="106"/>
      <c r="AA6494" s="114"/>
      <c r="AB6494" s="112"/>
      <c r="AC6494" s="178"/>
      <c r="AD6494" s="11"/>
      <c r="AE6494" s="106"/>
      <c r="AF6494" s="106"/>
      <c r="AG6494" s="106"/>
      <c r="AH6494" s="115"/>
      <c r="AI6494" s="116"/>
      <c r="AO6494" s="26"/>
      <c r="AP6494" s="26"/>
    </row>
    <row r="6495" spans="1:42" ht="15" customHeight="1" x14ac:dyDescent="0.25">
      <c r="A6495" s="105"/>
      <c r="B6495" s="106"/>
      <c r="C6495" s="2"/>
      <c r="D6495" s="2"/>
      <c r="E6495" s="106"/>
      <c r="F6495" s="107"/>
      <c r="G6495" s="108"/>
      <c r="H6495" s="109"/>
      <c r="I6495" s="109"/>
      <c r="J6495" s="110"/>
      <c r="K6495" s="117"/>
      <c r="L6495" s="178"/>
      <c r="M6495" s="178"/>
      <c r="N6495" s="106"/>
      <c r="O6495" s="111"/>
      <c r="P6495" s="111"/>
      <c r="Q6495" s="106"/>
      <c r="R6495" s="106"/>
      <c r="S6495" s="106"/>
      <c r="T6495" s="106"/>
      <c r="U6495" s="106"/>
      <c r="V6495" s="106"/>
      <c r="W6495" s="19"/>
      <c r="X6495" s="2"/>
      <c r="Y6495" s="4"/>
      <c r="Z6495" s="106"/>
      <c r="AA6495" s="114"/>
      <c r="AB6495" s="112"/>
      <c r="AC6495" s="178"/>
      <c r="AD6495" s="11"/>
      <c r="AE6495" s="106"/>
      <c r="AF6495" s="106"/>
      <c r="AG6495" s="106"/>
      <c r="AH6495" s="115"/>
      <c r="AI6495" s="116"/>
      <c r="AO6495" s="26"/>
      <c r="AP6495" s="26"/>
    </row>
    <row r="6496" spans="1:42" ht="15" customHeight="1" x14ac:dyDescent="0.25">
      <c r="A6496" s="105"/>
      <c r="B6496" s="106"/>
      <c r="C6496" s="2"/>
      <c r="D6496" s="2"/>
      <c r="E6496" s="106"/>
      <c r="F6496" s="107"/>
      <c r="G6496" s="108"/>
      <c r="H6496" s="109"/>
      <c r="I6496" s="109"/>
      <c r="J6496" s="110"/>
      <c r="K6496" s="117"/>
      <c r="L6496" s="178"/>
      <c r="M6496" s="178"/>
      <c r="N6496" s="106"/>
      <c r="O6496" s="111"/>
      <c r="P6496" s="111"/>
      <c r="Q6496" s="106"/>
      <c r="R6496" s="106"/>
      <c r="S6496" s="106"/>
      <c r="T6496" s="106"/>
      <c r="U6496" s="106"/>
      <c r="V6496" s="106"/>
      <c r="W6496" s="19"/>
      <c r="X6496" s="2"/>
      <c r="Y6496" s="4"/>
      <c r="Z6496" s="106"/>
      <c r="AA6496" s="114"/>
      <c r="AB6496" s="112"/>
      <c r="AC6496" s="178"/>
      <c r="AD6496" s="11"/>
      <c r="AE6496" s="106"/>
      <c r="AF6496" s="106"/>
      <c r="AG6496" s="106"/>
      <c r="AH6496" s="115"/>
      <c r="AI6496" s="116"/>
      <c r="AO6496" s="26"/>
      <c r="AP6496" s="26"/>
    </row>
    <row r="6497" spans="1:42" ht="15" customHeight="1" x14ac:dyDescent="0.25">
      <c r="A6497" s="105"/>
      <c r="B6497" s="106"/>
      <c r="C6497" s="2"/>
      <c r="D6497" s="2"/>
      <c r="E6497" s="106"/>
      <c r="F6497" s="107"/>
      <c r="G6497" s="108"/>
      <c r="H6497" s="109"/>
      <c r="I6497" s="109"/>
      <c r="J6497" s="110"/>
      <c r="K6497" s="117"/>
      <c r="L6497" s="178"/>
      <c r="M6497" s="178"/>
      <c r="N6497" s="106"/>
      <c r="O6497" s="111"/>
      <c r="P6497" s="111"/>
      <c r="Q6497" s="106"/>
      <c r="R6497" s="106"/>
      <c r="S6497" s="106"/>
      <c r="T6497" s="106"/>
      <c r="U6497" s="106"/>
      <c r="V6497" s="106"/>
      <c r="W6497" s="19"/>
      <c r="X6497" s="2"/>
      <c r="Y6497" s="4"/>
      <c r="Z6497" s="106"/>
      <c r="AA6497" s="114"/>
      <c r="AB6497" s="112"/>
      <c r="AC6497" s="178"/>
      <c r="AD6497" s="11"/>
      <c r="AE6497" s="106"/>
      <c r="AF6497" s="106"/>
      <c r="AG6497" s="106"/>
      <c r="AH6497" s="115"/>
      <c r="AI6497" s="116"/>
      <c r="AO6497" s="26"/>
      <c r="AP6497" s="26"/>
    </row>
    <row r="6498" spans="1:42" ht="15" customHeight="1" x14ac:dyDescent="0.25">
      <c r="A6498" s="105"/>
      <c r="B6498" s="106"/>
      <c r="C6498" s="2"/>
      <c r="D6498" s="2"/>
      <c r="E6498" s="106"/>
      <c r="F6498" s="107"/>
      <c r="G6498" s="108"/>
      <c r="H6498" s="109"/>
      <c r="I6498" s="109"/>
      <c r="J6498" s="110"/>
      <c r="K6498" s="117"/>
      <c r="L6498" s="178"/>
      <c r="M6498" s="178"/>
      <c r="N6498" s="106"/>
      <c r="O6498" s="111"/>
      <c r="P6498" s="111"/>
      <c r="Q6498" s="106"/>
      <c r="R6498" s="106"/>
      <c r="S6498" s="106"/>
      <c r="T6498" s="106"/>
      <c r="U6498" s="106"/>
      <c r="V6498" s="106"/>
      <c r="W6498" s="19"/>
      <c r="X6498" s="2"/>
      <c r="Y6498" s="4"/>
      <c r="Z6498" s="106"/>
      <c r="AA6498" s="114"/>
      <c r="AB6498" s="112"/>
      <c r="AC6498" s="178"/>
      <c r="AD6498" s="11"/>
      <c r="AE6498" s="106"/>
      <c r="AF6498" s="106"/>
      <c r="AG6498" s="106"/>
      <c r="AH6498" s="115"/>
      <c r="AI6498" s="116"/>
      <c r="AO6498" s="26"/>
      <c r="AP6498" s="26"/>
    </row>
    <row r="6499" spans="1:42" ht="15" customHeight="1" x14ac:dyDescent="0.25">
      <c r="A6499" s="105"/>
      <c r="B6499" s="106"/>
      <c r="C6499" s="2"/>
      <c r="D6499" s="2"/>
      <c r="E6499" s="106"/>
      <c r="F6499" s="107"/>
      <c r="G6499" s="108"/>
      <c r="H6499" s="109"/>
      <c r="I6499" s="109"/>
      <c r="J6499" s="110"/>
      <c r="K6499" s="117"/>
      <c r="L6499" s="178"/>
      <c r="M6499" s="178"/>
      <c r="N6499" s="106"/>
      <c r="O6499" s="111"/>
      <c r="P6499" s="111"/>
      <c r="Q6499" s="106"/>
      <c r="R6499" s="106"/>
      <c r="S6499" s="106"/>
      <c r="T6499" s="106"/>
      <c r="U6499" s="106"/>
      <c r="V6499" s="106"/>
      <c r="W6499" s="19"/>
      <c r="X6499" s="2"/>
      <c r="Y6499" s="4"/>
      <c r="Z6499" s="106"/>
      <c r="AA6499" s="114"/>
      <c r="AB6499" s="112"/>
      <c r="AC6499" s="178"/>
      <c r="AD6499" s="11"/>
      <c r="AE6499" s="106"/>
      <c r="AF6499" s="106"/>
      <c r="AG6499" s="106"/>
      <c r="AH6499" s="115"/>
      <c r="AI6499" s="116"/>
      <c r="AO6499" s="26"/>
      <c r="AP6499" s="26"/>
    </row>
    <row r="6500" spans="1:42" ht="15" customHeight="1" x14ac:dyDescent="0.25">
      <c r="A6500" s="105"/>
      <c r="B6500" s="106"/>
      <c r="C6500" s="2"/>
      <c r="D6500" s="2"/>
      <c r="E6500" s="106"/>
      <c r="F6500" s="107"/>
      <c r="G6500" s="108"/>
      <c r="H6500" s="109"/>
      <c r="I6500" s="109"/>
      <c r="J6500" s="110"/>
      <c r="K6500" s="117"/>
      <c r="L6500" s="178"/>
      <c r="M6500" s="178"/>
      <c r="N6500" s="106"/>
      <c r="O6500" s="111"/>
      <c r="P6500" s="111"/>
      <c r="Q6500" s="106"/>
      <c r="R6500" s="106"/>
      <c r="S6500" s="106"/>
      <c r="T6500" s="106"/>
      <c r="U6500" s="106"/>
      <c r="V6500" s="106"/>
      <c r="W6500" s="19"/>
      <c r="X6500" s="2"/>
      <c r="Y6500" s="4"/>
      <c r="Z6500" s="106"/>
      <c r="AA6500" s="114"/>
      <c r="AB6500" s="112"/>
      <c r="AC6500" s="178"/>
      <c r="AD6500" s="11"/>
      <c r="AE6500" s="106"/>
      <c r="AF6500" s="106"/>
      <c r="AG6500" s="106"/>
      <c r="AH6500" s="115"/>
      <c r="AI6500" s="116"/>
      <c r="AO6500" s="26"/>
      <c r="AP6500" s="26"/>
    </row>
    <row r="6501" spans="1:42" ht="15" customHeight="1" x14ac:dyDescent="0.25">
      <c r="A6501" s="105"/>
      <c r="B6501" s="106"/>
      <c r="C6501" s="2"/>
      <c r="D6501" s="2"/>
      <c r="E6501" s="106"/>
      <c r="F6501" s="107"/>
      <c r="G6501" s="108"/>
      <c r="H6501" s="109"/>
      <c r="I6501" s="109"/>
      <c r="J6501" s="110"/>
      <c r="K6501" s="117"/>
      <c r="L6501" s="178"/>
      <c r="M6501" s="178"/>
      <c r="N6501" s="106"/>
      <c r="O6501" s="111"/>
      <c r="P6501" s="111"/>
      <c r="Q6501" s="106"/>
      <c r="R6501" s="106"/>
      <c r="S6501" s="106"/>
      <c r="T6501" s="106"/>
      <c r="U6501" s="106"/>
      <c r="V6501" s="106"/>
      <c r="W6501" s="19"/>
      <c r="X6501" s="2"/>
      <c r="Y6501" s="4"/>
      <c r="Z6501" s="106"/>
      <c r="AA6501" s="114"/>
      <c r="AB6501" s="112"/>
      <c r="AC6501" s="178"/>
      <c r="AD6501" s="11"/>
      <c r="AE6501" s="106"/>
      <c r="AF6501" s="106"/>
      <c r="AG6501" s="106"/>
      <c r="AH6501" s="115"/>
      <c r="AI6501" s="116"/>
      <c r="AO6501" s="26"/>
      <c r="AP6501" s="26"/>
    </row>
    <row r="6502" spans="1:42" ht="15" customHeight="1" x14ac:dyDescent="0.25">
      <c r="A6502" s="105"/>
      <c r="B6502" s="106"/>
      <c r="C6502" s="2"/>
      <c r="D6502" s="2"/>
      <c r="E6502" s="106"/>
      <c r="F6502" s="107"/>
      <c r="G6502" s="108"/>
      <c r="H6502" s="109"/>
      <c r="I6502" s="109"/>
      <c r="J6502" s="110"/>
      <c r="K6502" s="117"/>
      <c r="L6502" s="178"/>
      <c r="M6502" s="178"/>
      <c r="N6502" s="106"/>
      <c r="O6502" s="111"/>
      <c r="P6502" s="111"/>
      <c r="Q6502" s="106"/>
      <c r="R6502" s="106"/>
      <c r="S6502" s="106"/>
      <c r="T6502" s="106"/>
      <c r="U6502" s="106"/>
      <c r="V6502" s="106"/>
      <c r="W6502" s="19"/>
      <c r="X6502" s="2"/>
      <c r="Y6502" s="4"/>
      <c r="Z6502" s="106"/>
      <c r="AA6502" s="114"/>
      <c r="AB6502" s="112"/>
      <c r="AC6502" s="178"/>
      <c r="AD6502" s="11"/>
      <c r="AE6502" s="106"/>
      <c r="AF6502" s="106"/>
      <c r="AG6502" s="106"/>
      <c r="AH6502" s="115"/>
      <c r="AI6502" s="116"/>
      <c r="AO6502" s="26"/>
      <c r="AP6502" s="26"/>
    </row>
    <row r="6503" spans="1:42" ht="15" customHeight="1" x14ac:dyDescent="0.25">
      <c r="A6503" s="105"/>
      <c r="B6503" s="106"/>
      <c r="C6503" s="2"/>
      <c r="D6503" s="2"/>
      <c r="E6503" s="106"/>
      <c r="F6503" s="107"/>
      <c r="G6503" s="108"/>
      <c r="H6503" s="109"/>
      <c r="I6503" s="109"/>
      <c r="J6503" s="110"/>
      <c r="K6503" s="117"/>
      <c r="L6503" s="178"/>
      <c r="M6503" s="178"/>
      <c r="N6503" s="106"/>
      <c r="O6503" s="111"/>
      <c r="P6503" s="111"/>
      <c r="Q6503" s="106"/>
      <c r="R6503" s="106"/>
      <c r="S6503" s="106"/>
      <c r="T6503" s="106"/>
      <c r="U6503" s="106"/>
      <c r="V6503" s="106"/>
      <c r="W6503" s="19"/>
      <c r="X6503" s="2"/>
      <c r="Y6503" s="4"/>
      <c r="Z6503" s="106"/>
      <c r="AA6503" s="114"/>
      <c r="AB6503" s="112"/>
      <c r="AC6503" s="178"/>
      <c r="AD6503" s="11"/>
      <c r="AE6503" s="106"/>
      <c r="AF6503" s="106"/>
      <c r="AG6503" s="106"/>
      <c r="AH6503" s="115"/>
      <c r="AI6503" s="116"/>
      <c r="AO6503" s="26"/>
      <c r="AP6503" s="26"/>
    </row>
    <row r="6504" spans="1:42" ht="15" customHeight="1" x14ac:dyDescent="0.25">
      <c r="A6504" s="105"/>
      <c r="B6504" s="106"/>
      <c r="C6504" s="2"/>
      <c r="D6504" s="2"/>
      <c r="E6504" s="106"/>
      <c r="F6504" s="107"/>
      <c r="G6504" s="108"/>
      <c r="H6504" s="109"/>
      <c r="I6504" s="109"/>
      <c r="J6504" s="110"/>
      <c r="K6504" s="117"/>
      <c r="L6504" s="178"/>
      <c r="M6504" s="178"/>
      <c r="N6504" s="106"/>
      <c r="O6504" s="111"/>
      <c r="P6504" s="111"/>
      <c r="Q6504" s="106"/>
      <c r="R6504" s="106"/>
      <c r="S6504" s="106"/>
      <c r="T6504" s="106"/>
      <c r="U6504" s="106"/>
      <c r="V6504" s="106"/>
      <c r="W6504" s="19"/>
      <c r="X6504" s="2"/>
      <c r="Y6504" s="4"/>
      <c r="Z6504" s="106"/>
      <c r="AA6504" s="114"/>
      <c r="AB6504" s="112"/>
      <c r="AC6504" s="178"/>
      <c r="AD6504" s="11"/>
      <c r="AE6504" s="106"/>
      <c r="AF6504" s="106"/>
      <c r="AG6504" s="106"/>
      <c r="AH6504" s="115"/>
      <c r="AI6504" s="116"/>
      <c r="AO6504" s="26"/>
      <c r="AP6504" s="26"/>
    </row>
    <row r="6505" spans="1:42" ht="15" customHeight="1" x14ac:dyDescent="0.25">
      <c r="A6505" s="105"/>
      <c r="B6505" s="106"/>
      <c r="C6505" s="2"/>
      <c r="D6505" s="2"/>
      <c r="E6505" s="106"/>
      <c r="F6505" s="107"/>
      <c r="G6505" s="108"/>
      <c r="H6505" s="109"/>
      <c r="I6505" s="109"/>
      <c r="J6505" s="110"/>
      <c r="K6505" s="117"/>
      <c r="L6505" s="178"/>
      <c r="M6505" s="178"/>
      <c r="N6505" s="106"/>
      <c r="O6505" s="111"/>
      <c r="P6505" s="111"/>
      <c r="Q6505" s="106"/>
      <c r="R6505" s="106"/>
      <c r="S6505" s="106"/>
      <c r="T6505" s="106"/>
      <c r="U6505" s="106"/>
      <c r="V6505" s="106"/>
      <c r="W6505" s="19"/>
      <c r="X6505" s="2"/>
      <c r="Y6505" s="4"/>
      <c r="Z6505" s="106"/>
      <c r="AA6505" s="114"/>
      <c r="AB6505" s="112"/>
      <c r="AC6505" s="178"/>
      <c r="AD6505" s="11"/>
      <c r="AE6505" s="106"/>
      <c r="AF6505" s="106"/>
      <c r="AG6505" s="106"/>
      <c r="AH6505" s="115"/>
      <c r="AI6505" s="116"/>
      <c r="AO6505" s="26"/>
      <c r="AP6505" s="26"/>
    </row>
    <row r="6506" spans="1:42" ht="15" customHeight="1" x14ac:dyDescent="0.25">
      <c r="A6506" s="105"/>
      <c r="B6506" s="106"/>
      <c r="C6506" s="2"/>
      <c r="D6506" s="2"/>
      <c r="E6506" s="106"/>
      <c r="F6506" s="107"/>
      <c r="G6506" s="108"/>
      <c r="H6506" s="109"/>
      <c r="I6506" s="109"/>
      <c r="J6506" s="110"/>
      <c r="K6506" s="117"/>
      <c r="L6506" s="178"/>
      <c r="M6506" s="178"/>
      <c r="N6506" s="106"/>
      <c r="O6506" s="111"/>
      <c r="P6506" s="111"/>
      <c r="Q6506" s="106"/>
      <c r="R6506" s="106"/>
      <c r="S6506" s="106"/>
      <c r="T6506" s="106"/>
      <c r="U6506" s="106"/>
      <c r="V6506" s="106"/>
      <c r="W6506" s="19"/>
      <c r="X6506" s="2"/>
      <c r="Y6506" s="4"/>
      <c r="Z6506" s="106"/>
      <c r="AA6506" s="114"/>
      <c r="AB6506" s="112"/>
      <c r="AC6506" s="178"/>
      <c r="AD6506" s="11"/>
      <c r="AE6506" s="106"/>
      <c r="AF6506" s="106"/>
      <c r="AG6506" s="106"/>
      <c r="AH6506" s="115"/>
      <c r="AI6506" s="116"/>
      <c r="AO6506" s="26"/>
      <c r="AP6506" s="26"/>
    </row>
    <row r="6507" spans="1:42" ht="15" customHeight="1" x14ac:dyDescent="0.25">
      <c r="A6507" s="105"/>
      <c r="B6507" s="106"/>
      <c r="C6507" s="2"/>
      <c r="D6507" s="2"/>
      <c r="E6507" s="106"/>
      <c r="F6507" s="107"/>
      <c r="G6507" s="108"/>
      <c r="H6507" s="109"/>
      <c r="I6507" s="109"/>
      <c r="J6507" s="110"/>
      <c r="K6507" s="117"/>
      <c r="L6507" s="178"/>
      <c r="M6507" s="178"/>
      <c r="N6507" s="106"/>
      <c r="O6507" s="111"/>
      <c r="P6507" s="111"/>
      <c r="Q6507" s="106"/>
      <c r="R6507" s="106"/>
      <c r="S6507" s="106"/>
      <c r="T6507" s="106"/>
      <c r="U6507" s="106"/>
      <c r="V6507" s="106"/>
      <c r="W6507" s="19"/>
      <c r="X6507" s="2"/>
      <c r="Y6507" s="4"/>
      <c r="Z6507" s="106"/>
      <c r="AA6507" s="114"/>
      <c r="AB6507" s="112"/>
      <c r="AC6507" s="178"/>
      <c r="AD6507" s="11"/>
      <c r="AE6507" s="106"/>
      <c r="AF6507" s="106"/>
      <c r="AG6507" s="106"/>
      <c r="AH6507" s="115"/>
      <c r="AI6507" s="116"/>
      <c r="AO6507" s="26"/>
      <c r="AP6507" s="26"/>
    </row>
    <row r="6508" spans="1:42" ht="15" customHeight="1" x14ac:dyDescent="0.25">
      <c r="A6508" s="105"/>
      <c r="B6508" s="106"/>
      <c r="C6508" s="2"/>
      <c r="D6508" s="2"/>
      <c r="E6508" s="106"/>
      <c r="F6508" s="107"/>
      <c r="G6508" s="108"/>
      <c r="H6508" s="109"/>
      <c r="I6508" s="109"/>
      <c r="J6508" s="110"/>
      <c r="K6508" s="117"/>
      <c r="L6508" s="178"/>
      <c r="M6508" s="178"/>
      <c r="N6508" s="106"/>
      <c r="O6508" s="111"/>
      <c r="P6508" s="111"/>
      <c r="Q6508" s="106"/>
      <c r="R6508" s="106"/>
      <c r="S6508" s="106"/>
      <c r="T6508" s="106"/>
      <c r="U6508" s="106"/>
      <c r="V6508" s="106"/>
      <c r="W6508" s="19"/>
      <c r="X6508" s="2"/>
      <c r="Y6508" s="4"/>
      <c r="Z6508" s="106"/>
      <c r="AA6508" s="114"/>
      <c r="AB6508" s="112"/>
      <c r="AC6508" s="178"/>
      <c r="AD6508" s="11"/>
      <c r="AE6508" s="106"/>
      <c r="AF6508" s="106"/>
      <c r="AG6508" s="106"/>
      <c r="AH6508" s="115"/>
      <c r="AI6508" s="116"/>
      <c r="AO6508" s="26"/>
      <c r="AP6508" s="26"/>
    </row>
    <row r="6509" spans="1:42" ht="15" customHeight="1" x14ac:dyDescent="0.25">
      <c r="A6509" s="105"/>
      <c r="B6509" s="106"/>
      <c r="C6509" s="2"/>
      <c r="D6509" s="2"/>
      <c r="E6509" s="106"/>
      <c r="F6509" s="107"/>
      <c r="G6509" s="108"/>
      <c r="H6509" s="109"/>
      <c r="I6509" s="109"/>
      <c r="J6509" s="110"/>
      <c r="K6509" s="117"/>
      <c r="L6509" s="178"/>
      <c r="M6509" s="178"/>
      <c r="N6509" s="106"/>
      <c r="O6509" s="111"/>
      <c r="P6509" s="111"/>
      <c r="Q6509" s="106"/>
      <c r="R6509" s="106"/>
      <c r="S6509" s="106"/>
      <c r="T6509" s="106"/>
      <c r="U6509" s="106"/>
      <c r="V6509" s="106"/>
      <c r="W6509" s="19"/>
      <c r="X6509" s="2"/>
      <c r="Y6509" s="4"/>
      <c r="Z6509" s="106"/>
      <c r="AA6509" s="114"/>
      <c r="AB6509" s="112"/>
      <c r="AC6509" s="178"/>
      <c r="AD6509" s="11"/>
      <c r="AE6509" s="106"/>
      <c r="AF6509" s="106"/>
      <c r="AG6509" s="106"/>
      <c r="AH6509" s="115"/>
      <c r="AI6509" s="116"/>
      <c r="AO6509" s="26"/>
      <c r="AP6509" s="26"/>
    </row>
    <row r="6510" spans="1:42" ht="15" customHeight="1" x14ac:dyDescent="0.25">
      <c r="A6510" s="105"/>
      <c r="B6510" s="106"/>
      <c r="C6510" s="2"/>
      <c r="D6510" s="2"/>
      <c r="E6510" s="106"/>
      <c r="F6510" s="107"/>
      <c r="G6510" s="108"/>
      <c r="H6510" s="109"/>
      <c r="I6510" s="109"/>
      <c r="J6510" s="110"/>
      <c r="K6510" s="117"/>
      <c r="L6510" s="178"/>
      <c r="M6510" s="178"/>
      <c r="N6510" s="106"/>
      <c r="O6510" s="111"/>
      <c r="P6510" s="111"/>
      <c r="Q6510" s="106"/>
      <c r="R6510" s="106"/>
      <c r="S6510" s="106"/>
      <c r="T6510" s="106"/>
      <c r="U6510" s="106"/>
      <c r="V6510" s="106"/>
      <c r="W6510" s="19"/>
      <c r="X6510" s="2"/>
      <c r="Y6510" s="4"/>
      <c r="Z6510" s="106"/>
      <c r="AA6510" s="114"/>
      <c r="AB6510" s="112"/>
      <c r="AC6510" s="178"/>
      <c r="AD6510" s="11"/>
      <c r="AE6510" s="106"/>
      <c r="AF6510" s="106"/>
      <c r="AG6510" s="106"/>
      <c r="AH6510" s="115"/>
      <c r="AI6510" s="116"/>
      <c r="AO6510" s="26"/>
      <c r="AP6510" s="26"/>
    </row>
    <row r="6511" spans="1:42" ht="15" customHeight="1" x14ac:dyDescent="0.25">
      <c r="A6511" s="105"/>
      <c r="B6511" s="106"/>
      <c r="C6511" s="2"/>
      <c r="D6511" s="2"/>
      <c r="E6511" s="106"/>
      <c r="F6511" s="107"/>
      <c r="G6511" s="108"/>
      <c r="H6511" s="109"/>
      <c r="I6511" s="109"/>
      <c r="J6511" s="110"/>
      <c r="K6511" s="117"/>
      <c r="L6511" s="178"/>
      <c r="M6511" s="178"/>
      <c r="N6511" s="106"/>
      <c r="O6511" s="111"/>
      <c r="P6511" s="111"/>
      <c r="Q6511" s="106"/>
      <c r="R6511" s="106"/>
      <c r="S6511" s="106"/>
      <c r="T6511" s="106"/>
      <c r="U6511" s="106"/>
      <c r="V6511" s="106"/>
      <c r="W6511" s="19"/>
      <c r="X6511" s="2"/>
      <c r="Y6511" s="4"/>
      <c r="Z6511" s="106"/>
      <c r="AA6511" s="114"/>
      <c r="AB6511" s="112"/>
      <c r="AC6511" s="178"/>
      <c r="AD6511" s="11"/>
      <c r="AE6511" s="106"/>
      <c r="AF6511" s="106"/>
      <c r="AG6511" s="106"/>
      <c r="AH6511" s="115"/>
      <c r="AI6511" s="116"/>
      <c r="AO6511" s="26"/>
      <c r="AP6511" s="26"/>
    </row>
    <row r="6512" spans="1:42" ht="15" customHeight="1" x14ac:dyDescent="0.25">
      <c r="A6512" s="105"/>
      <c r="B6512" s="106"/>
      <c r="C6512" s="2"/>
      <c r="D6512" s="2"/>
      <c r="E6512" s="106"/>
      <c r="F6512" s="107"/>
      <c r="G6512" s="108"/>
      <c r="H6512" s="109"/>
      <c r="I6512" s="109"/>
      <c r="J6512" s="110"/>
      <c r="K6512" s="117"/>
      <c r="L6512" s="178"/>
      <c r="M6512" s="178"/>
      <c r="N6512" s="106"/>
      <c r="O6512" s="111"/>
      <c r="P6512" s="111"/>
      <c r="Q6512" s="106"/>
      <c r="R6512" s="106"/>
      <c r="S6512" s="106"/>
      <c r="T6512" s="106"/>
      <c r="U6512" s="106"/>
      <c r="V6512" s="106"/>
      <c r="W6512" s="19"/>
      <c r="X6512" s="2"/>
      <c r="Y6512" s="4"/>
      <c r="Z6512" s="106"/>
      <c r="AA6512" s="114"/>
      <c r="AB6512" s="112"/>
      <c r="AC6512" s="178"/>
      <c r="AD6512" s="11"/>
      <c r="AE6512" s="106"/>
      <c r="AF6512" s="106"/>
      <c r="AG6512" s="106"/>
      <c r="AH6512" s="115"/>
      <c r="AI6512" s="116"/>
      <c r="AO6512" s="26"/>
      <c r="AP6512" s="26"/>
    </row>
    <row r="6513" spans="1:42" ht="15" customHeight="1" x14ac:dyDescent="0.25">
      <c r="A6513" s="105"/>
      <c r="B6513" s="106"/>
      <c r="C6513" s="2"/>
      <c r="D6513" s="2"/>
      <c r="E6513" s="106"/>
      <c r="F6513" s="107"/>
      <c r="G6513" s="108"/>
      <c r="H6513" s="109"/>
      <c r="I6513" s="109"/>
      <c r="J6513" s="110"/>
      <c r="K6513" s="117"/>
      <c r="L6513" s="178"/>
      <c r="M6513" s="178"/>
      <c r="N6513" s="106"/>
      <c r="O6513" s="111"/>
      <c r="P6513" s="111"/>
      <c r="Q6513" s="106"/>
      <c r="R6513" s="106"/>
      <c r="S6513" s="106"/>
      <c r="T6513" s="106"/>
      <c r="U6513" s="106"/>
      <c r="V6513" s="106"/>
      <c r="W6513" s="19"/>
      <c r="X6513" s="2"/>
      <c r="Y6513" s="4"/>
      <c r="Z6513" s="106"/>
      <c r="AA6513" s="114"/>
      <c r="AB6513" s="112"/>
      <c r="AC6513" s="178"/>
      <c r="AD6513" s="11"/>
      <c r="AE6513" s="106"/>
      <c r="AF6513" s="106"/>
      <c r="AG6513" s="106"/>
      <c r="AH6513" s="115"/>
      <c r="AI6513" s="116"/>
      <c r="AO6513" s="26"/>
      <c r="AP6513" s="26"/>
    </row>
    <row r="6514" spans="1:42" ht="15" customHeight="1" x14ac:dyDescent="0.25">
      <c r="A6514" s="105"/>
      <c r="B6514" s="106"/>
      <c r="C6514" s="2"/>
      <c r="D6514" s="2"/>
      <c r="E6514" s="106"/>
      <c r="F6514" s="107"/>
      <c r="G6514" s="108"/>
      <c r="H6514" s="109"/>
      <c r="I6514" s="109"/>
      <c r="J6514" s="110"/>
      <c r="K6514" s="117"/>
      <c r="L6514" s="178"/>
      <c r="M6514" s="178"/>
      <c r="N6514" s="106"/>
      <c r="O6514" s="111"/>
      <c r="P6514" s="111"/>
      <c r="Q6514" s="106"/>
      <c r="R6514" s="106"/>
      <c r="S6514" s="106"/>
      <c r="T6514" s="106"/>
      <c r="U6514" s="106"/>
      <c r="V6514" s="106"/>
      <c r="W6514" s="19"/>
      <c r="X6514" s="2"/>
      <c r="Y6514" s="4"/>
      <c r="Z6514" s="106"/>
      <c r="AA6514" s="114"/>
      <c r="AB6514" s="112"/>
      <c r="AC6514" s="178"/>
      <c r="AD6514" s="11"/>
      <c r="AE6514" s="106"/>
      <c r="AF6514" s="106"/>
      <c r="AG6514" s="106"/>
      <c r="AH6514" s="115"/>
      <c r="AI6514" s="116"/>
      <c r="AO6514" s="26"/>
      <c r="AP6514" s="26"/>
    </row>
    <row r="6515" spans="1:42" ht="15" customHeight="1" x14ac:dyDescent="0.25">
      <c r="A6515" s="105"/>
      <c r="B6515" s="106"/>
      <c r="C6515" s="2"/>
      <c r="D6515" s="2"/>
      <c r="E6515" s="106"/>
      <c r="F6515" s="107"/>
      <c r="G6515" s="108"/>
      <c r="H6515" s="109"/>
      <c r="I6515" s="109"/>
      <c r="J6515" s="110"/>
      <c r="K6515" s="117"/>
      <c r="L6515" s="178"/>
      <c r="M6515" s="178"/>
      <c r="N6515" s="106"/>
      <c r="O6515" s="111"/>
      <c r="P6515" s="111"/>
      <c r="Q6515" s="106"/>
      <c r="R6515" s="106"/>
      <c r="S6515" s="106"/>
      <c r="T6515" s="106"/>
      <c r="U6515" s="106"/>
      <c r="V6515" s="106"/>
      <c r="W6515" s="19"/>
      <c r="X6515" s="2"/>
      <c r="Y6515" s="4"/>
      <c r="Z6515" s="106"/>
      <c r="AA6515" s="114"/>
      <c r="AB6515" s="112"/>
      <c r="AC6515" s="178"/>
      <c r="AD6515" s="11"/>
      <c r="AE6515" s="106"/>
      <c r="AF6515" s="106"/>
      <c r="AG6515" s="106"/>
      <c r="AH6515" s="115"/>
      <c r="AI6515" s="116"/>
      <c r="AO6515" s="26"/>
      <c r="AP6515" s="26"/>
    </row>
    <row r="6516" spans="1:42" ht="15" customHeight="1" x14ac:dyDescent="0.25">
      <c r="A6516" s="105"/>
      <c r="B6516" s="106"/>
      <c r="C6516" s="2"/>
      <c r="D6516" s="2"/>
      <c r="E6516" s="106"/>
      <c r="F6516" s="107"/>
      <c r="G6516" s="108"/>
      <c r="H6516" s="109"/>
      <c r="I6516" s="109"/>
      <c r="J6516" s="110"/>
      <c r="K6516" s="117"/>
      <c r="L6516" s="178"/>
      <c r="M6516" s="178"/>
      <c r="N6516" s="106"/>
      <c r="O6516" s="111"/>
      <c r="P6516" s="111"/>
      <c r="Q6516" s="106"/>
      <c r="R6516" s="106"/>
      <c r="S6516" s="106"/>
      <c r="T6516" s="106"/>
      <c r="U6516" s="106"/>
      <c r="V6516" s="106"/>
      <c r="W6516" s="19"/>
      <c r="X6516" s="2"/>
      <c r="Y6516" s="4"/>
      <c r="Z6516" s="106"/>
      <c r="AA6516" s="114"/>
      <c r="AB6516" s="112"/>
      <c r="AC6516" s="178"/>
      <c r="AD6516" s="11"/>
      <c r="AE6516" s="106"/>
      <c r="AF6516" s="106"/>
      <c r="AG6516" s="106"/>
      <c r="AH6516" s="115"/>
      <c r="AI6516" s="116"/>
      <c r="AO6516" s="26"/>
      <c r="AP6516" s="26"/>
    </row>
    <row r="6517" spans="1:42" ht="15" customHeight="1" x14ac:dyDescent="0.25">
      <c r="A6517" s="105"/>
      <c r="B6517" s="106"/>
      <c r="C6517" s="2"/>
      <c r="D6517" s="2"/>
      <c r="E6517" s="106"/>
      <c r="F6517" s="107"/>
      <c r="G6517" s="108"/>
      <c r="H6517" s="109"/>
      <c r="I6517" s="109"/>
      <c r="J6517" s="110"/>
      <c r="K6517" s="117"/>
      <c r="L6517" s="178"/>
      <c r="M6517" s="178"/>
      <c r="N6517" s="106"/>
      <c r="O6517" s="111"/>
      <c r="P6517" s="111"/>
      <c r="Q6517" s="106"/>
      <c r="R6517" s="106"/>
      <c r="S6517" s="106"/>
      <c r="T6517" s="106"/>
      <c r="U6517" s="106"/>
      <c r="V6517" s="106"/>
      <c r="W6517" s="19"/>
      <c r="X6517" s="2"/>
      <c r="Y6517" s="4"/>
      <c r="Z6517" s="106"/>
      <c r="AA6517" s="114"/>
      <c r="AB6517" s="112"/>
      <c r="AC6517" s="178"/>
      <c r="AD6517" s="11"/>
      <c r="AE6517" s="106"/>
      <c r="AF6517" s="106"/>
      <c r="AG6517" s="106"/>
      <c r="AH6517" s="115"/>
      <c r="AI6517" s="116"/>
      <c r="AO6517" s="26"/>
      <c r="AP6517" s="26"/>
    </row>
    <row r="6518" spans="1:42" ht="15" customHeight="1" x14ac:dyDescent="0.25">
      <c r="A6518" s="105"/>
      <c r="B6518" s="106"/>
      <c r="C6518" s="2"/>
      <c r="D6518" s="2"/>
      <c r="E6518" s="106"/>
      <c r="F6518" s="107"/>
      <c r="G6518" s="108"/>
      <c r="H6518" s="109"/>
      <c r="I6518" s="109"/>
      <c r="J6518" s="110"/>
      <c r="K6518" s="117"/>
      <c r="L6518" s="178"/>
      <c r="M6518" s="178"/>
      <c r="N6518" s="106"/>
      <c r="O6518" s="111"/>
      <c r="P6518" s="111"/>
      <c r="Q6518" s="106"/>
      <c r="R6518" s="106"/>
      <c r="S6518" s="106"/>
      <c r="T6518" s="106"/>
      <c r="U6518" s="106"/>
      <c r="V6518" s="106"/>
      <c r="W6518" s="19"/>
      <c r="X6518" s="2"/>
      <c r="Y6518" s="4"/>
      <c r="Z6518" s="106"/>
      <c r="AA6518" s="114"/>
      <c r="AB6518" s="112"/>
      <c r="AC6518" s="178"/>
      <c r="AD6518" s="11"/>
      <c r="AE6518" s="106"/>
      <c r="AF6518" s="106"/>
      <c r="AG6518" s="106"/>
      <c r="AH6518" s="115"/>
      <c r="AI6518" s="116"/>
      <c r="AO6518" s="26"/>
      <c r="AP6518" s="26"/>
    </row>
    <row r="6519" spans="1:42" ht="15" customHeight="1" x14ac:dyDescent="0.25">
      <c r="A6519" s="105"/>
      <c r="B6519" s="106"/>
      <c r="C6519" s="2"/>
      <c r="D6519" s="2"/>
      <c r="E6519" s="106"/>
      <c r="F6519" s="107"/>
      <c r="G6519" s="108"/>
      <c r="H6519" s="109"/>
      <c r="I6519" s="109"/>
      <c r="J6519" s="110"/>
      <c r="K6519" s="117"/>
      <c r="L6519" s="178"/>
      <c r="M6519" s="178"/>
      <c r="N6519" s="106"/>
      <c r="O6519" s="111"/>
      <c r="P6519" s="111"/>
      <c r="Q6519" s="106"/>
      <c r="R6519" s="106"/>
      <c r="S6519" s="106"/>
      <c r="T6519" s="106"/>
      <c r="U6519" s="106"/>
      <c r="V6519" s="106"/>
      <c r="W6519" s="19"/>
      <c r="X6519" s="2"/>
      <c r="Y6519" s="4"/>
      <c r="Z6519" s="106"/>
      <c r="AA6519" s="114"/>
      <c r="AB6519" s="112"/>
      <c r="AC6519" s="178"/>
      <c r="AD6519" s="11"/>
      <c r="AE6519" s="106"/>
      <c r="AF6519" s="106"/>
      <c r="AG6519" s="106"/>
      <c r="AH6519" s="115"/>
      <c r="AI6519" s="116"/>
      <c r="AO6519" s="26"/>
      <c r="AP6519" s="26"/>
    </row>
    <row r="6520" spans="1:42" ht="15" customHeight="1" x14ac:dyDescent="0.25">
      <c r="A6520" s="105"/>
      <c r="B6520" s="106"/>
      <c r="C6520" s="2"/>
      <c r="D6520" s="2"/>
      <c r="E6520" s="106"/>
      <c r="F6520" s="107"/>
      <c r="G6520" s="108"/>
      <c r="H6520" s="109"/>
      <c r="I6520" s="109"/>
      <c r="J6520" s="110"/>
      <c r="K6520" s="117"/>
      <c r="L6520" s="178"/>
      <c r="M6520" s="178"/>
      <c r="N6520" s="106"/>
      <c r="O6520" s="111"/>
      <c r="P6520" s="111"/>
      <c r="Q6520" s="106"/>
      <c r="R6520" s="106"/>
      <c r="S6520" s="106"/>
      <c r="T6520" s="106"/>
      <c r="U6520" s="106"/>
      <c r="V6520" s="106"/>
      <c r="W6520" s="19"/>
      <c r="X6520" s="2"/>
      <c r="Y6520" s="4"/>
      <c r="Z6520" s="106"/>
      <c r="AA6520" s="114"/>
      <c r="AB6520" s="112"/>
      <c r="AC6520" s="178"/>
      <c r="AD6520" s="11"/>
      <c r="AE6520" s="106"/>
      <c r="AF6520" s="106"/>
      <c r="AG6520" s="106"/>
      <c r="AH6520" s="115"/>
      <c r="AI6520" s="116"/>
      <c r="AO6520" s="26"/>
      <c r="AP6520" s="26"/>
    </row>
    <row r="6521" spans="1:42" ht="15" customHeight="1" x14ac:dyDescent="0.25">
      <c r="A6521" s="105"/>
      <c r="B6521" s="106"/>
      <c r="C6521" s="2"/>
      <c r="D6521" s="2"/>
      <c r="E6521" s="106"/>
      <c r="F6521" s="107"/>
      <c r="G6521" s="108"/>
      <c r="H6521" s="109"/>
      <c r="I6521" s="109"/>
      <c r="J6521" s="110"/>
      <c r="K6521" s="117"/>
      <c r="L6521" s="178"/>
      <c r="M6521" s="178"/>
      <c r="N6521" s="106"/>
      <c r="O6521" s="111"/>
      <c r="P6521" s="111"/>
      <c r="Q6521" s="106"/>
      <c r="R6521" s="106"/>
      <c r="S6521" s="106"/>
      <c r="T6521" s="106"/>
      <c r="U6521" s="106"/>
      <c r="V6521" s="106"/>
      <c r="W6521" s="19"/>
      <c r="X6521" s="2"/>
      <c r="Y6521" s="4"/>
      <c r="Z6521" s="106"/>
      <c r="AA6521" s="114"/>
      <c r="AB6521" s="112"/>
      <c r="AC6521" s="178"/>
      <c r="AD6521" s="11"/>
      <c r="AE6521" s="106"/>
      <c r="AF6521" s="106"/>
      <c r="AG6521" s="106"/>
      <c r="AH6521" s="115"/>
      <c r="AI6521" s="116"/>
      <c r="AO6521" s="26"/>
      <c r="AP6521" s="26"/>
    </row>
    <row r="6522" spans="1:42" ht="15" customHeight="1" x14ac:dyDescent="0.25">
      <c r="A6522" s="105"/>
      <c r="B6522" s="106"/>
      <c r="C6522" s="2"/>
      <c r="D6522" s="2"/>
      <c r="E6522" s="106"/>
      <c r="F6522" s="107"/>
      <c r="G6522" s="108"/>
      <c r="H6522" s="109"/>
      <c r="I6522" s="109"/>
      <c r="J6522" s="110"/>
      <c r="K6522" s="117"/>
      <c r="L6522" s="178"/>
      <c r="M6522" s="178"/>
      <c r="N6522" s="106"/>
      <c r="O6522" s="111"/>
      <c r="P6522" s="111"/>
      <c r="Q6522" s="106"/>
      <c r="R6522" s="106"/>
      <c r="S6522" s="106"/>
      <c r="T6522" s="106"/>
      <c r="U6522" s="106"/>
      <c r="V6522" s="106"/>
      <c r="W6522" s="19"/>
      <c r="X6522" s="2"/>
      <c r="Y6522" s="4"/>
      <c r="Z6522" s="106"/>
      <c r="AA6522" s="114"/>
      <c r="AB6522" s="112"/>
      <c r="AC6522" s="178"/>
      <c r="AD6522" s="11"/>
      <c r="AE6522" s="106"/>
      <c r="AF6522" s="106"/>
      <c r="AG6522" s="106"/>
      <c r="AH6522" s="115"/>
      <c r="AI6522" s="116"/>
      <c r="AO6522" s="26"/>
      <c r="AP6522" s="26"/>
    </row>
    <row r="6523" spans="1:42" ht="15" customHeight="1" x14ac:dyDescent="0.25">
      <c r="A6523" s="105"/>
      <c r="B6523" s="106"/>
      <c r="C6523" s="2"/>
      <c r="D6523" s="2"/>
      <c r="E6523" s="106"/>
      <c r="F6523" s="107"/>
      <c r="G6523" s="108"/>
      <c r="H6523" s="109"/>
      <c r="I6523" s="109"/>
      <c r="J6523" s="110"/>
      <c r="K6523" s="117"/>
      <c r="L6523" s="178"/>
      <c r="M6523" s="178"/>
      <c r="N6523" s="106"/>
      <c r="O6523" s="111"/>
      <c r="P6523" s="111"/>
      <c r="Q6523" s="106"/>
      <c r="R6523" s="106"/>
      <c r="S6523" s="106"/>
      <c r="T6523" s="106"/>
      <c r="U6523" s="106"/>
      <c r="V6523" s="106"/>
      <c r="W6523" s="19"/>
      <c r="X6523" s="2"/>
      <c r="Y6523" s="4"/>
      <c r="Z6523" s="106"/>
      <c r="AA6523" s="114"/>
      <c r="AB6523" s="112"/>
      <c r="AC6523" s="178"/>
      <c r="AD6523" s="11"/>
      <c r="AE6523" s="106"/>
      <c r="AF6523" s="106"/>
      <c r="AG6523" s="106"/>
      <c r="AH6523" s="115"/>
      <c r="AI6523" s="116"/>
      <c r="AO6523" s="26"/>
      <c r="AP6523" s="26"/>
    </row>
    <row r="6524" spans="1:42" ht="15" customHeight="1" x14ac:dyDescent="0.25">
      <c r="A6524" s="105"/>
      <c r="B6524" s="106"/>
      <c r="C6524" s="2"/>
      <c r="D6524" s="2"/>
      <c r="E6524" s="106"/>
      <c r="F6524" s="107"/>
      <c r="G6524" s="108"/>
      <c r="H6524" s="109"/>
      <c r="I6524" s="109"/>
      <c r="J6524" s="110"/>
      <c r="K6524" s="117"/>
      <c r="L6524" s="178"/>
      <c r="M6524" s="178"/>
      <c r="N6524" s="106"/>
      <c r="O6524" s="111"/>
      <c r="P6524" s="111"/>
      <c r="Q6524" s="106"/>
      <c r="R6524" s="106"/>
      <c r="S6524" s="106"/>
      <c r="T6524" s="106"/>
      <c r="U6524" s="106"/>
      <c r="V6524" s="106"/>
      <c r="W6524" s="19"/>
      <c r="X6524" s="2"/>
      <c r="Y6524" s="4"/>
      <c r="Z6524" s="106"/>
      <c r="AA6524" s="114"/>
      <c r="AB6524" s="112"/>
      <c r="AC6524" s="178"/>
      <c r="AD6524" s="11"/>
      <c r="AE6524" s="106"/>
      <c r="AF6524" s="106"/>
      <c r="AG6524" s="106"/>
      <c r="AH6524" s="115"/>
      <c r="AI6524" s="116"/>
      <c r="AO6524" s="26"/>
      <c r="AP6524" s="26"/>
    </row>
    <row r="6525" spans="1:42" ht="15" customHeight="1" x14ac:dyDescent="0.25">
      <c r="A6525" s="105"/>
      <c r="B6525" s="106"/>
      <c r="C6525" s="2"/>
      <c r="D6525" s="2"/>
      <c r="E6525" s="106"/>
      <c r="F6525" s="107"/>
      <c r="G6525" s="108"/>
      <c r="H6525" s="109"/>
      <c r="I6525" s="109"/>
      <c r="J6525" s="110"/>
      <c r="K6525" s="117"/>
      <c r="L6525" s="178"/>
      <c r="M6525" s="178"/>
      <c r="N6525" s="106"/>
      <c r="O6525" s="111"/>
      <c r="P6525" s="111"/>
      <c r="Q6525" s="106"/>
      <c r="R6525" s="106"/>
      <c r="S6525" s="106"/>
      <c r="T6525" s="106"/>
      <c r="U6525" s="106"/>
      <c r="V6525" s="106"/>
      <c r="W6525" s="19"/>
      <c r="X6525" s="2"/>
      <c r="Y6525" s="4"/>
      <c r="Z6525" s="106"/>
      <c r="AA6525" s="114"/>
      <c r="AB6525" s="112"/>
      <c r="AC6525" s="178"/>
      <c r="AD6525" s="11"/>
      <c r="AE6525" s="106"/>
      <c r="AF6525" s="106"/>
      <c r="AG6525" s="106"/>
      <c r="AH6525" s="115"/>
      <c r="AI6525" s="116"/>
      <c r="AO6525" s="26"/>
      <c r="AP6525" s="26"/>
    </row>
    <row r="6526" spans="1:42" ht="15" customHeight="1" x14ac:dyDescent="0.25">
      <c r="A6526" s="105"/>
      <c r="B6526" s="106"/>
      <c r="C6526" s="2"/>
      <c r="D6526" s="2"/>
      <c r="E6526" s="106"/>
      <c r="F6526" s="107"/>
      <c r="G6526" s="108"/>
      <c r="H6526" s="109"/>
      <c r="I6526" s="109"/>
      <c r="J6526" s="110"/>
      <c r="K6526" s="117"/>
      <c r="L6526" s="178"/>
      <c r="M6526" s="178"/>
      <c r="N6526" s="106"/>
      <c r="O6526" s="111"/>
      <c r="P6526" s="111"/>
      <c r="Q6526" s="106"/>
      <c r="R6526" s="106"/>
      <c r="S6526" s="106"/>
      <c r="T6526" s="106"/>
      <c r="U6526" s="106"/>
      <c r="V6526" s="106"/>
      <c r="W6526" s="19"/>
      <c r="X6526" s="2"/>
      <c r="Y6526" s="4"/>
      <c r="Z6526" s="106"/>
      <c r="AA6526" s="114"/>
      <c r="AB6526" s="112"/>
      <c r="AC6526" s="178"/>
      <c r="AD6526" s="11"/>
      <c r="AE6526" s="106"/>
      <c r="AF6526" s="106"/>
      <c r="AG6526" s="106"/>
      <c r="AH6526" s="115"/>
      <c r="AI6526" s="116"/>
      <c r="AO6526" s="26"/>
      <c r="AP6526" s="26"/>
    </row>
    <row r="6527" spans="1:42" ht="15" customHeight="1" x14ac:dyDescent="0.25">
      <c r="A6527" s="105"/>
      <c r="B6527" s="106"/>
      <c r="C6527" s="2"/>
      <c r="D6527" s="2"/>
      <c r="E6527" s="106"/>
      <c r="F6527" s="107"/>
      <c r="G6527" s="108"/>
      <c r="H6527" s="109"/>
      <c r="I6527" s="109"/>
      <c r="J6527" s="110"/>
      <c r="K6527" s="117"/>
      <c r="L6527" s="178"/>
      <c r="M6527" s="178"/>
      <c r="N6527" s="106"/>
      <c r="O6527" s="111"/>
      <c r="P6527" s="111"/>
      <c r="Q6527" s="106"/>
      <c r="R6527" s="106"/>
      <c r="S6527" s="106"/>
      <c r="T6527" s="106"/>
      <c r="U6527" s="106"/>
      <c r="V6527" s="106"/>
      <c r="W6527" s="19"/>
      <c r="X6527" s="2"/>
      <c r="Y6527" s="4"/>
      <c r="Z6527" s="106"/>
      <c r="AA6527" s="114"/>
      <c r="AB6527" s="112"/>
      <c r="AC6527" s="178"/>
      <c r="AD6527" s="11"/>
      <c r="AE6527" s="106"/>
      <c r="AF6527" s="106"/>
      <c r="AG6527" s="106"/>
      <c r="AH6527" s="115"/>
      <c r="AI6527" s="116"/>
      <c r="AO6527" s="26"/>
      <c r="AP6527" s="26"/>
    </row>
    <row r="6528" spans="1:42" ht="15" customHeight="1" x14ac:dyDescent="0.25">
      <c r="A6528" s="105"/>
      <c r="B6528" s="106"/>
      <c r="C6528" s="2"/>
      <c r="D6528" s="2"/>
      <c r="E6528" s="106"/>
      <c r="F6528" s="107"/>
      <c r="G6528" s="108"/>
      <c r="H6528" s="109"/>
      <c r="I6528" s="109"/>
      <c r="J6528" s="110"/>
      <c r="K6528" s="117"/>
      <c r="L6528" s="178"/>
      <c r="M6528" s="178"/>
      <c r="N6528" s="106"/>
      <c r="O6528" s="111"/>
      <c r="P6528" s="111"/>
      <c r="Q6528" s="106"/>
      <c r="R6528" s="106"/>
      <c r="S6528" s="106"/>
      <c r="T6528" s="106"/>
      <c r="U6528" s="106"/>
      <c r="V6528" s="106"/>
      <c r="W6528" s="19"/>
      <c r="X6528" s="2"/>
      <c r="Y6528" s="4"/>
      <c r="Z6528" s="106"/>
      <c r="AA6528" s="114"/>
      <c r="AB6528" s="112"/>
      <c r="AC6528" s="178"/>
      <c r="AD6528" s="11"/>
      <c r="AE6528" s="106"/>
      <c r="AF6528" s="106"/>
      <c r="AG6528" s="106"/>
      <c r="AH6528" s="115"/>
      <c r="AI6528" s="116"/>
      <c r="AO6528" s="26"/>
      <c r="AP6528" s="26"/>
    </row>
    <row r="6529" spans="1:42" ht="15" customHeight="1" x14ac:dyDescent="0.25">
      <c r="A6529" s="105"/>
      <c r="B6529" s="106"/>
      <c r="C6529" s="2"/>
      <c r="D6529" s="2"/>
      <c r="E6529" s="106"/>
      <c r="F6529" s="107"/>
      <c r="G6529" s="108"/>
      <c r="H6529" s="109"/>
      <c r="I6529" s="109"/>
      <c r="J6529" s="110"/>
      <c r="K6529" s="117"/>
      <c r="L6529" s="178"/>
      <c r="M6529" s="178"/>
      <c r="N6529" s="106"/>
      <c r="O6529" s="111"/>
      <c r="P6529" s="111"/>
      <c r="Q6529" s="106"/>
      <c r="R6529" s="106"/>
      <c r="S6529" s="106"/>
      <c r="T6529" s="106"/>
      <c r="U6529" s="106"/>
      <c r="V6529" s="106"/>
      <c r="W6529" s="19"/>
      <c r="X6529" s="2"/>
      <c r="Y6529" s="4"/>
      <c r="Z6529" s="106"/>
      <c r="AA6529" s="114"/>
      <c r="AB6529" s="112"/>
      <c r="AC6529" s="178"/>
      <c r="AD6529" s="11"/>
      <c r="AE6529" s="106"/>
      <c r="AF6529" s="106"/>
      <c r="AG6529" s="106"/>
      <c r="AH6529" s="115"/>
      <c r="AI6529" s="116"/>
      <c r="AO6529" s="26"/>
      <c r="AP6529" s="26"/>
    </row>
    <row r="6530" spans="1:42" ht="15" customHeight="1" x14ac:dyDescent="0.25">
      <c r="A6530" s="105"/>
      <c r="B6530" s="106"/>
      <c r="C6530" s="2"/>
      <c r="D6530" s="2"/>
      <c r="E6530" s="106"/>
      <c r="F6530" s="107"/>
      <c r="G6530" s="108"/>
      <c r="H6530" s="109"/>
      <c r="I6530" s="109"/>
      <c r="J6530" s="110"/>
      <c r="K6530" s="117"/>
      <c r="L6530" s="178"/>
      <c r="M6530" s="178"/>
      <c r="N6530" s="106"/>
      <c r="O6530" s="111"/>
      <c r="P6530" s="111"/>
      <c r="Q6530" s="106"/>
      <c r="R6530" s="106"/>
      <c r="S6530" s="106"/>
      <c r="T6530" s="106"/>
      <c r="U6530" s="106"/>
      <c r="V6530" s="106"/>
      <c r="W6530" s="19"/>
      <c r="X6530" s="2"/>
      <c r="Y6530" s="4"/>
      <c r="Z6530" s="106"/>
      <c r="AA6530" s="114"/>
      <c r="AB6530" s="112"/>
      <c r="AC6530" s="178"/>
      <c r="AD6530" s="11"/>
      <c r="AE6530" s="106"/>
      <c r="AF6530" s="106"/>
      <c r="AG6530" s="106"/>
      <c r="AH6530" s="115"/>
      <c r="AI6530" s="116"/>
      <c r="AO6530" s="26"/>
      <c r="AP6530" s="26"/>
    </row>
    <row r="6531" spans="1:42" ht="15" customHeight="1" x14ac:dyDescent="0.25">
      <c r="A6531" s="105"/>
      <c r="B6531" s="106"/>
      <c r="C6531" s="2"/>
      <c r="D6531" s="2"/>
      <c r="E6531" s="106"/>
      <c r="F6531" s="107"/>
      <c r="G6531" s="108"/>
      <c r="H6531" s="109"/>
      <c r="I6531" s="109"/>
      <c r="J6531" s="110"/>
      <c r="K6531" s="117"/>
      <c r="L6531" s="178"/>
      <c r="M6531" s="178"/>
      <c r="N6531" s="106"/>
      <c r="O6531" s="111"/>
      <c r="P6531" s="111"/>
      <c r="Q6531" s="106"/>
      <c r="R6531" s="106"/>
      <c r="S6531" s="106"/>
      <c r="T6531" s="106"/>
      <c r="U6531" s="106"/>
      <c r="V6531" s="106"/>
      <c r="W6531" s="19"/>
      <c r="X6531" s="2"/>
      <c r="Y6531" s="4"/>
      <c r="Z6531" s="106"/>
      <c r="AA6531" s="114"/>
      <c r="AB6531" s="112"/>
      <c r="AC6531" s="178"/>
      <c r="AD6531" s="11"/>
      <c r="AE6531" s="106"/>
      <c r="AF6531" s="106"/>
      <c r="AG6531" s="106"/>
      <c r="AH6531" s="115"/>
      <c r="AI6531" s="116"/>
      <c r="AO6531" s="26"/>
      <c r="AP6531" s="26"/>
    </row>
    <row r="6532" spans="1:42" ht="15" customHeight="1" x14ac:dyDescent="0.25">
      <c r="A6532" s="105"/>
      <c r="B6532" s="106"/>
      <c r="C6532" s="2"/>
      <c r="D6532" s="2"/>
      <c r="E6532" s="106"/>
      <c r="F6532" s="107"/>
      <c r="G6532" s="108"/>
      <c r="H6532" s="109"/>
      <c r="I6532" s="109"/>
      <c r="J6532" s="110"/>
      <c r="K6532" s="117"/>
      <c r="L6532" s="178"/>
      <c r="M6532" s="178"/>
      <c r="N6532" s="106"/>
      <c r="O6532" s="111"/>
      <c r="P6532" s="111"/>
      <c r="Q6532" s="106"/>
      <c r="R6532" s="106"/>
      <c r="S6532" s="106"/>
      <c r="T6532" s="106"/>
      <c r="U6532" s="106"/>
      <c r="V6532" s="106"/>
      <c r="W6532" s="19"/>
      <c r="X6532" s="2"/>
      <c r="Y6532" s="4"/>
      <c r="Z6532" s="106"/>
      <c r="AA6532" s="114"/>
      <c r="AB6532" s="112"/>
      <c r="AC6532" s="178"/>
      <c r="AD6532" s="11"/>
      <c r="AE6532" s="106"/>
      <c r="AF6532" s="106"/>
      <c r="AG6532" s="106"/>
      <c r="AH6532" s="115"/>
      <c r="AI6532" s="116"/>
      <c r="AO6532" s="26"/>
      <c r="AP6532" s="26"/>
    </row>
    <row r="6533" spans="1:42" ht="15" customHeight="1" x14ac:dyDescent="0.25">
      <c r="A6533" s="105"/>
      <c r="B6533" s="106"/>
      <c r="C6533" s="2"/>
      <c r="D6533" s="2"/>
      <c r="E6533" s="106"/>
      <c r="F6533" s="107"/>
      <c r="G6533" s="108"/>
      <c r="H6533" s="109"/>
      <c r="I6533" s="109"/>
      <c r="J6533" s="110"/>
      <c r="K6533" s="117"/>
      <c r="L6533" s="178"/>
      <c r="M6533" s="178"/>
      <c r="N6533" s="106"/>
      <c r="O6533" s="111"/>
      <c r="P6533" s="111"/>
      <c r="Q6533" s="106"/>
      <c r="R6533" s="106"/>
      <c r="S6533" s="106"/>
      <c r="T6533" s="106"/>
      <c r="U6533" s="106"/>
      <c r="V6533" s="106"/>
      <c r="W6533" s="19"/>
      <c r="X6533" s="2"/>
      <c r="Y6533" s="4"/>
      <c r="Z6533" s="106"/>
      <c r="AA6533" s="114"/>
      <c r="AB6533" s="112"/>
      <c r="AC6533" s="178"/>
      <c r="AD6533" s="11"/>
      <c r="AE6533" s="106"/>
      <c r="AF6533" s="106"/>
      <c r="AG6533" s="106"/>
      <c r="AH6533" s="115"/>
      <c r="AI6533" s="116"/>
      <c r="AO6533" s="26"/>
      <c r="AP6533" s="26"/>
    </row>
    <row r="6534" spans="1:42" ht="15" customHeight="1" x14ac:dyDescent="0.25">
      <c r="A6534" s="105"/>
      <c r="B6534" s="106"/>
      <c r="C6534" s="2"/>
      <c r="D6534" s="2"/>
      <c r="E6534" s="106"/>
      <c r="F6534" s="107"/>
      <c r="G6534" s="108"/>
      <c r="H6534" s="109"/>
      <c r="I6534" s="109"/>
      <c r="J6534" s="110"/>
      <c r="K6534" s="117"/>
      <c r="L6534" s="178"/>
      <c r="M6534" s="178"/>
      <c r="N6534" s="106"/>
      <c r="O6534" s="111"/>
      <c r="P6534" s="111"/>
      <c r="Q6534" s="106"/>
      <c r="R6534" s="106"/>
      <c r="S6534" s="106"/>
      <c r="T6534" s="106"/>
      <c r="U6534" s="106"/>
      <c r="V6534" s="106"/>
      <c r="W6534" s="19"/>
      <c r="X6534" s="2"/>
      <c r="Y6534" s="4"/>
      <c r="Z6534" s="106"/>
      <c r="AA6534" s="114"/>
      <c r="AB6534" s="112"/>
      <c r="AC6534" s="178"/>
      <c r="AD6534" s="11"/>
      <c r="AE6534" s="106"/>
      <c r="AF6534" s="106"/>
      <c r="AG6534" s="106"/>
      <c r="AH6534" s="115"/>
      <c r="AI6534" s="116"/>
      <c r="AO6534" s="26"/>
      <c r="AP6534" s="26"/>
    </row>
    <row r="6535" spans="1:42" ht="15" customHeight="1" x14ac:dyDescent="0.25">
      <c r="A6535" s="105"/>
      <c r="B6535" s="106"/>
      <c r="C6535" s="2"/>
      <c r="D6535" s="2"/>
      <c r="E6535" s="106"/>
      <c r="F6535" s="107"/>
      <c r="G6535" s="108"/>
      <c r="H6535" s="109"/>
      <c r="I6535" s="109"/>
      <c r="J6535" s="110"/>
      <c r="K6535" s="117"/>
      <c r="L6535" s="178"/>
      <c r="M6535" s="178"/>
      <c r="N6535" s="106"/>
      <c r="O6535" s="111"/>
      <c r="P6535" s="111"/>
      <c r="Q6535" s="106"/>
      <c r="R6535" s="106"/>
      <c r="S6535" s="106"/>
      <c r="T6535" s="106"/>
      <c r="U6535" s="106"/>
      <c r="V6535" s="106"/>
      <c r="W6535" s="19"/>
      <c r="X6535" s="2"/>
      <c r="Y6535" s="4"/>
      <c r="Z6535" s="106"/>
      <c r="AA6535" s="114"/>
      <c r="AB6535" s="112"/>
      <c r="AC6535" s="178"/>
      <c r="AD6535" s="11"/>
      <c r="AE6535" s="106"/>
      <c r="AF6535" s="106"/>
      <c r="AG6535" s="106"/>
      <c r="AH6535" s="115"/>
      <c r="AI6535" s="116"/>
      <c r="AO6535" s="26"/>
      <c r="AP6535" s="26"/>
    </row>
    <row r="6536" spans="1:42" ht="15" customHeight="1" x14ac:dyDescent="0.25">
      <c r="A6536" s="105"/>
      <c r="B6536" s="106"/>
      <c r="C6536" s="2"/>
      <c r="D6536" s="2"/>
      <c r="E6536" s="106"/>
      <c r="F6536" s="107"/>
      <c r="G6536" s="108"/>
      <c r="H6536" s="109"/>
      <c r="I6536" s="109"/>
      <c r="J6536" s="110"/>
      <c r="K6536" s="117"/>
      <c r="L6536" s="178"/>
      <c r="M6536" s="178"/>
      <c r="N6536" s="106"/>
      <c r="O6536" s="111"/>
      <c r="P6536" s="111"/>
      <c r="Q6536" s="106"/>
      <c r="R6536" s="106"/>
      <c r="S6536" s="106"/>
      <c r="T6536" s="106"/>
      <c r="U6536" s="106"/>
      <c r="V6536" s="106"/>
      <c r="W6536" s="19"/>
      <c r="X6536" s="2"/>
      <c r="Y6536" s="4"/>
      <c r="Z6536" s="106"/>
      <c r="AA6536" s="114"/>
      <c r="AB6536" s="112"/>
      <c r="AC6536" s="178"/>
      <c r="AD6536" s="11"/>
      <c r="AE6536" s="106"/>
      <c r="AF6536" s="106"/>
      <c r="AG6536" s="106"/>
      <c r="AH6536" s="115"/>
      <c r="AI6536" s="116"/>
      <c r="AO6536" s="26"/>
      <c r="AP6536" s="26"/>
    </row>
    <row r="6537" spans="1:42" ht="15" customHeight="1" x14ac:dyDescent="0.25">
      <c r="A6537" s="105"/>
      <c r="B6537" s="106"/>
      <c r="C6537" s="2"/>
      <c r="D6537" s="2"/>
      <c r="E6537" s="106"/>
      <c r="F6537" s="107"/>
      <c r="G6537" s="108"/>
      <c r="H6537" s="109"/>
      <c r="I6537" s="109"/>
      <c r="J6537" s="110"/>
      <c r="K6537" s="117"/>
      <c r="L6537" s="178"/>
      <c r="M6537" s="178"/>
      <c r="N6537" s="106"/>
      <c r="O6537" s="111"/>
      <c r="P6537" s="111"/>
      <c r="Q6537" s="106"/>
      <c r="R6537" s="106"/>
      <c r="S6537" s="106"/>
      <c r="T6537" s="106"/>
      <c r="U6537" s="106"/>
      <c r="V6537" s="106"/>
      <c r="W6537" s="19"/>
      <c r="X6537" s="2"/>
      <c r="Y6537" s="4"/>
      <c r="Z6537" s="106"/>
      <c r="AA6537" s="114"/>
      <c r="AB6537" s="112"/>
      <c r="AC6537" s="178"/>
      <c r="AD6537" s="11"/>
      <c r="AE6537" s="106"/>
      <c r="AF6537" s="106"/>
      <c r="AG6537" s="106"/>
      <c r="AH6537" s="115"/>
      <c r="AI6537" s="116"/>
      <c r="AO6537" s="26"/>
      <c r="AP6537" s="26"/>
    </row>
    <row r="6538" spans="1:42" ht="15" customHeight="1" x14ac:dyDescent="0.25">
      <c r="A6538" s="105"/>
      <c r="B6538" s="106"/>
      <c r="C6538" s="2"/>
      <c r="D6538" s="2"/>
      <c r="E6538" s="106"/>
      <c r="F6538" s="107"/>
      <c r="G6538" s="108"/>
      <c r="H6538" s="109"/>
      <c r="I6538" s="109"/>
      <c r="J6538" s="110"/>
      <c r="K6538" s="117"/>
      <c r="L6538" s="178"/>
      <c r="M6538" s="178"/>
      <c r="N6538" s="106"/>
      <c r="O6538" s="111"/>
      <c r="P6538" s="111"/>
      <c r="Q6538" s="106"/>
      <c r="R6538" s="106"/>
      <c r="S6538" s="106"/>
      <c r="T6538" s="106"/>
      <c r="U6538" s="106"/>
      <c r="V6538" s="106"/>
      <c r="W6538" s="19"/>
      <c r="X6538" s="2"/>
      <c r="Y6538" s="4"/>
      <c r="Z6538" s="106"/>
      <c r="AA6538" s="114"/>
      <c r="AB6538" s="112"/>
      <c r="AC6538" s="178"/>
      <c r="AD6538" s="11"/>
      <c r="AE6538" s="106"/>
      <c r="AF6538" s="106"/>
      <c r="AG6538" s="106"/>
      <c r="AH6538" s="115"/>
      <c r="AI6538" s="116"/>
      <c r="AO6538" s="26"/>
      <c r="AP6538" s="26"/>
    </row>
    <row r="6539" spans="1:42" ht="15" customHeight="1" x14ac:dyDescent="0.25">
      <c r="A6539" s="105"/>
      <c r="B6539" s="106"/>
      <c r="C6539" s="2"/>
      <c r="D6539" s="2"/>
      <c r="E6539" s="106"/>
      <c r="F6539" s="107"/>
      <c r="G6539" s="108"/>
      <c r="H6539" s="109"/>
      <c r="I6539" s="109"/>
      <c r="J6539" s="110"/>
      <c r="K6539" s="117"/>
      <c r="L6539" s="178"/>
      <c r="M6539" s="178"/>
      <c r="N6539" s="106"/>
      <c r="O6539" s="111"/>
      <c r="P6539" s="111"/>
      <c r="Q6539" s="106"/>
      <c r="R6539" s="106"/>
      <c r="S6539" s="106"/>
      <c r="T6539" s="106"/>
      <c r="U6539" s="106"/>
      <c r="V6539" s="106"/>
      <c r="W6539" s="19"/>
      <c r="X6539" s="2"/>
      <c r="Y6539" s="4"/>
      <c r="Z6539" s="106"/>
      <c r="AA6539" s="114"/>
      <c r="AB6539" s="112"/>
      <c r="AC6539" s="178"/>
      <c r="AD6539" s="11"/>
      <c r="AE6539" s="106"/>
      <c r="AF6539" s="106"/>
      <c r="AG6539" s="106"/>
      <c r="AH6539" s="115"/>
      <c r="AI6539" s="116"/>
      <c r="AO6539" s="26"/>
      <c r="AP6539" s="26"/>
    </row>
    <row r="6540" spans="1:42" ht="15" customHeight="1" x14ac:dyDescent="0.25">
      <c r="A6540" s="105"/>
      <c r="B6540" s="106"/>
      <c r="C6540" s="2"/>
      <c r="D6540" s="2"/>
      <c r="E6540" s="106"/>
      <c r="F6540" s="107"/>
      <c r="G6540" s="108"/>
      <c r="H6540" s="109"/>
      <c r="I6540" s="109"/>
      <c r="J6540" s="110"/>
      <c r="K6540" s="117"/>
      <c r="L6540" s="178"/>
      <c r="M6540" s="178"/>
      <c r="N6540" s="106"/>
      <c r="O6540" s="111"/>
      <c r="P6540" s="111"/>
      <c r="Q6540" s="106"/>
      <c r="R6540" s="106"/>
      <c r="S6540" s="106"/>
      <c r="T6540" s="106"/>
      <c r="U6540" s="106"/>
      <c r="V6540" s="106"/>
      <c r="W6540" s="19"/>
      <c r="X6540" s="2"/>
      <c r="Y6540" s="4"/>
      <c r="Z6540" s="106"/>
      <c r="AA6540" s="114"/>
      <c r="AB6540" s="112"/>
      <c r="AC6540" s="178"/>
      <c r="AD6540" s="11"/>
      <c r="AE6540" s="106"/>
      <c r="AF6540" s="106"/>
      <c r="AG6540" s="106"/>
      <c r="AH6540" s="115"/>
      <c r="AI6540" s="116"/>
      <c r="AO6540" s="26"/>
      <c r="AP6540" s="26"/>
    </row>
    <row r="6541" spans="1:42" ht="15" customHeight="1" x14ac:dyDescent="0.25">
      <c r="A6541" s="105"/>
      <c r="B6541" s="106"/>
      <c r="C6541" s="2"/>
      <c r="D6541" s="2"/>
      <c r="E6541" s="106"/>
      <c r="F6541" s="107"/>
      <c r="G6541" s="108"/>
      <c r="H6541" s="109"/>
      <c r="I6541" s="109"/>
      <c r="J6541" s="110"/>
      <c r="K6541" s="117"/>
      <c r="L6541" s="178"/>
      <c r="M6541" s="178"/>
      <c r="N6541" s="106"/>
      <c r="O6541" s="111"/>
      <c r="P6541" s="111"/>
      <c r="Q6541" s="106"/>
      <c r="R6541" s="106"/>
      <c r="S6541" s="106"/>
      <c r="T6541" s="106"/>
      <c r="U6541" s="106"/>
      <c r="V6541" s="106"/>
      <c r="W6541" s="19"/>
      <c r="X6541" s="2"/>
      <c r="Y6541" s="4"/>
      <c r="Z6541" s="106"/>
      <c r="AA6541" s="114"/>
      <c r="AB6541" s="112"/>
      <c r="AC6541" s="178"/>
      <c r="AD6541" s="11"/>
      <c r="AE6541" s="106"/>
      <c r="AF6541" s="106"/>
      <c r="AG6541" s="106"/>
      <c r="AH6541" s="115"/>
      <c r="AI6541" s="116"/>
      <c r="AO6541" s="26"/>
      <c r="AP6541" s="26"/>
    </row>
    <row r="6542" spans="1:42" ht="15" customHeight="1" x14ac:dyDescent="0.25">
      <c r="A6542" s="105"/>
      <c r="B6542" s="106"/>
      <c r="C6542" s="2"/>
      <c r="D6542" s="2"/>
      <c r="E6542" s="106"/>
      <c r="F6542" s="107"/>
      <c r="G6542" s="108"/>
      <c r="H6542" s="109"/>
      <c r="I6542" s="109"/>
      <c r="J6542" s="110"/>
      <c r="K6542" s="117"/>
      <c r="L6542" s="178"/>
      <c r="M6542" s="178"/>
      <c r="N6542" s="106"/>
      <c r="O6542" s="111"/>
      <c r="P6542" s="111"/>
      <c r="Q6542" s="106"/>
      <c r="R6542" s="106"/>
      <c r="S6542" s="106"/>
      <c r="T6542" s="106"/>
      <c r="U6542" s="106"/>
      <c r="V6542" s="106"/>
      <c r="W6542" s="19"/>
      <c r="X6542" s="2"/>
      <c r="Y6542" s="4"/>
      <c r="Z6542" s="106"/>
      <c r="AA6542" s="114"/>
      <c r="AB6542" s="112"/>
      <c r="AC6542" s="178"/>
      <c r="AD6542" s="11"/>
      <c r="AE6542" s="106"/>
      <c r="AF6542" s="106"/>
      <c r="AG6542" s="106"/>
      <c r="AH6542" s="115"/>
      <c r="AI6542" s="116"/>
      <c r="AO6542" s="26"/>
      <c r="AP6542" s="26"/>
    </row>
    <row r="6543" spans="1:42" ht="15" customHeight="1" x14ac:dyDescent="0.25">
      <c r="A6543" s="105"/>
      <c r="B6543" s="106"/>
      <c r="C6543" s="2"/>
      <c r="D6543" s="2"/>
      <c r="E6543" s="106"/>
      <c r="F6543" s="107"/>
      <c r="G6543" s="108"/>
      <c r="H6543" s="109"/>
      <c r="I6543" s="109"/>
      <c r="J6543" s="110"/>
      <c r="K6543" s="117"/>
      <c r="L6543" s="178"/>
      <c r="M6543" s="178"/>
      <c r="N6543" s="106"/>
      <c r="O6543" s="111"/>
      <c r="P6543" s="111"/>
      <c r="Q6543" s="106"/>
      <c r="R6543" s="106"/>
      <c r="S6543" s="106"/>
      <c r="T6543" s="106"/>
      <c r="U6543" s="106"/>
      <c r="V6543" s="106"/>
      <c r="W6543" s="19"/>
      <c r="X6543" s="2"/>
      <c r="Y6543" s="4"/>
      <c r="Z6543" s="106"/>
      <c r="AA6543" s="114"/>
      <c r="AB6543" s="112"/>
      <c r="AC6543" s="178"/>
      <c r="AD6543" s="11"/>
      <c r="AE6543" s="106"/>
      <c r="AF6543" s="106"/>
      <c r="AG6543" s="106"/>
      <c r="AH6543" s="115"/>
      <c r="AI6543" s="116"/>
      <c r="AO6543" s="26"/>
      <c r="AP6543" s="26"/>
    </row>
    <row r="6544" spans="1:42" ht="15" customHeight="1" x14ac:dyDescent="0.25">
      <c r="A6544" s="105"/>
      <c r="B6544" s="106"/>
      <c r="C6544" s="2"/>
      <c r="D6544" s="2"/>
      <c r="E6544" s="106"/>
      <c r="F6544" s="107"/>
      <c r="G6544" s="108"/>
      <c r="H6544" s="109"/>
      <c r="I6544" s="109"/>
      <c r="J6544" s="110"/>
      <c r="K6544" s="117"/>
      <c r="L6544" s="178"/>
      <c r="M6544" s="178"/>
      <c r="N6544" s="106"/>
      <c r="O6544" s="111"/>
      <c r="P6544" s="111"/>
      <c r="Q6544" s="106"/>
      <c r="R6544" s="106"/>
      <c r="S6544" s="106"/>
      <c r="T6544" s="106"/>
      <c r="U6544" s="106"/>
      <c r="V6544" s="106"/>
      <c r="W6544" s="19"/>
      <c r="X6544" s="2"/>
      <c r="Y6544" s="4"/>
      <c r="Z6544" s="106"/>
      <c r="AA6544" s="114"/>
      <c r="AB6544" s="112"/>
      <c r="AC6544" s="178"/>
      <c r="AD6544" s="11"/>
      <c r="AE6544" s="106"/>
      <c r="AF6544" s="106"/>
      <c r="AG6544" s="106"/>
      <c r="AH6544" s="115"/>
      <c r="AI6544" s="116"/>
      <c r="AO6544" s="26"/>
      <c r="AP6544" s="26"/>
    </row>
    <row r="6545" spans="1:42" ht="15" customHeight="1" x14ac:dyDescent="0.25">
      <c r="A6545" s="105"/>
      <c r="B6545" s="106"/>
      <c r="C6545" s="2"/>
      <c r="D6545" s="2"/>
      <c r="E6545" s="106"/>
      <c r="F6545" s="107"/>
      <c r="G6545" s="108"/>
      <c r="H6545" s="109"/>
      <c r="I6545" s="109"/>
      <c r="J6545" s="110"/>
      <c r="K6545" s="117"/>
      <c r="L6545" s="178"/>
      <c r="M6545" s="178"/>
      <c r="N6545" s="106"/>
      <c r="O6545" s="111"/>
      <c r="P6545" s="111"/>
      <c r="Q6545" s="106"/>
      <c r="R6545" s="106"/>
      <c r="S6545" s="106"/>
      <c r="T6545" s="106"/>
      <c r="U6545" s="106"/>
      <c r="V6545" s="106"/>
      <c r="W6545" s="19"/>
      <c r="X6545" s="2"/>
      <c r="Y6545" s="4"/>
      <c r="Z6545" s="106"/>
      <c r="AA6545" s="114"/>
      <c r="AB6545" s="112"/>
      <c r="AC6545" s="178"/>
      <c r="AD6545" s="11"/>
      <c r="AE6545" s="106"/>
      <c r="AF6545" s="106"/>
      <c r="AG6545" s="106"/>
      <c r="AH6545" s="115"/>
      <c r="AI6545" s="116"/>
      <c r="AO6545" s="26"/>
      <c r="AP6545" s="26"/>
    </row>
    <row r="6546" spans="1:42" ht="15" customHeight="1" x14ac:dyDescent="0.25">
      <c r="A6546" s="105"/>
      <c r="B6546" s="106"/>
      <c r="C6546" s="2"/>
      <c r="D6546" s="2"/>
      <c r="E6546" s="106"/>
      <c r="F6546" s="107"/>
      <c r="G6546" s="108"/>
      <c r="H6546" s="109"/>
      <c r="I6546" s="109"/>
      <c r="J6546" s="110"/>
      <c r="K6546" s="117"/>
      <c r="L6546" s="178"/>
      <c r="M6546" s="178"/>
      <c r="N6546" s="106"/>
      <c r="O6546" s="111"/>
      <c r="P6546" s="111"/>
      <c r="Q6546" s="106"/>
      <c r="R6546" s="106"/>
      <c r="S6546" s="106"/>
      <c r="T6546" s="106"/>
      <c r="U6546" s="106"/>
      <c r="V6546" s="106"/>
      <c r="W6546" s="19"/>
      <c r="X6546" s="2"/>
      <c r="Y6546" s="4"/>
      <c r="Z6546" s="106"/>
      <c r="AA6546" s="114"/>
      <c r="AB6546" s="112"/>
      <c r="AC6546" s="178"/>
      <c r="AD6546" s="11"/>
      <c r="AE6546" s="106"/>
      <c r="AF6546" s="106"/>
      <c r="AG6546" s="106"/>
      <c r="AH6546" s="115"/>
      <c r="AI6546" s="116"/>
      <c r="AO6546" s="26"/>
      <c r="AP6546" s="26"/>
    </row>
    <row r="6547" spans="1:42" ht="15" customHeight="1" x14ac:dyDescent="0.25">
      <c r="A6547" s="105"/>
      <c r="B6547" s="106"/>
      <c r="C6547" s="2"/>
      <c r="D6547" s="2"/>
      <c r="E6547" s="106"/>
      <c r="F6547" s="107"/>
      <c r="G6547" s="108"/>
      <c r="H6547" s="109"/>
      <c r="I6547" s="109"/>
      <c r="J6547" s="110"/>
      <c r="K6547" s="117"/>
      <c r="L6547" s="178"/>
      <c r="M6547" s="178"/>
      <c r="N6547" s="106"/>
      <c r="O6547" s="111"/>
      <c r="P6547" s="111"/>
      <c r="Q6547" s="106"/>
      <c r="R6547" s="106"/>
      <c r="S6547" s="106"/>
      <c r="T6547" s="106"/>
      <c r="U6547" s="106"/>
      <c r="V6547" s="106"/>
      <c r="W6547" s="19"/>
      <c r="X6547" s="2"/>
      <c r="Y6547" s="4"/>
      <c r="Z6547" s="106"/>
      <c r="AA6547" s="114"/>
      <c r="AB6547" s="112"/>
      <c r="AC6547" s="178"/>
      <c r="AD6547" s="11"/>
      <c r="AE6547" s="106"/>
      <c r="AF6547" s="106"/>
      <c r="AG6547" s="106"/>
      <c r="AH6547" s="115"/>
      <c r="AI6547" s="116"/>
      <c r="AO6547" s="26"/>
      <c r="AP6547" s="26"/>
    </row>
    <row r="6548" spans="1:42" ht="15" customHeight="1" x14ac:dyDescent="0.25">
      <c r="A6548" s="105"/>
      <c r="B6548" s="106"/>
      <c r="C6548" s="2"/>
      <c r="D6548" s="2"/>
      <c r="E6548" s="106"/>
      <c r="F6548" s="107"/>
      <c r="G6548" s="108"/>
      <c r="H6548" s="109"/>
      <c r="I6548" s="109"/>
      <c r="J6548" s="110"/>
      <c r="K6548" s="117"/>
      <c r="L6548" s="178"/>
      <c r="M6548" s="178"/>
      <c r="N6548" s="106"/>
      <c r="O6548" s="111"/>
      <c r="P6548" s="111"/>
      <c r="Q6548" s="106"/>
      <c r="R6548" s="106"/>
      <c r="S6548" s="106"/>
      <c r="T6548" s="106"/>
      <c r="U6548" s="106"/>
      <c r="V6548" s="106"/>
      <c r="W6548" s="19"/>
      <c r="X6548" s="2"/>
      <c r="Y6548" s="4"/>
      <c r="Z6548" s="106"/>
      <c r="AA6548" s="114"/>
      <c r="AB6548" s="112"/>
      <c r="AC6548" s="178"/>
      <c r="AD6548" s="11"/>
      <c r="AE6548" s="106"/>
      <c r="AF6548" s="106"/>
      <c r="AG6548" s="106"/>
      <c r="AH6548" s="115"/>
      <c r="AI6548" s="116"/>
      <c r="AO6548" s="26"/>
      <c r="AP6548" s="26"/>
    </row>
    <row r="6549" spans="1:42" ht="15" customHeight="1" x14ac:dyDescent="0.25">
      <c r="A6549" s="105"/>
      <c r="B6549" s="106"/>
      <c r="C6549" s="2"/>
      <c r="D6549" s="2"/>
      <c r="E6549" s="106"/>
      <c r="F6549" s="107"/>
      <c r="G6549" s="108"/>
      <c r="H6549" s="109"/>
      <c r="I6549" s="109"/>
      <c r="J6549" s="110"/>
      <c r="K6549" s="117"/>
      <c r="L6549" s="178"/>
      <c r="M6549" s="178"/>
      <c r="N6549" s="106"/>
      <c r="O6549" s="111"/>
      <c r="P6549" s="111"/>
      <c r="Q6549" s="106"/>
      <c r="R6549" s="106"/>
      <c r="S6549" s="106"/>
      <c r="T6549" s="106"/>
      <c r="U6549" s="106"/>
      <c r="V6549" s="106"/>
      <c r="W6549" s="19"/>
      <c r="X6549" s="2"/>
      <c r="Y6549" s="4"/>
      <c r="Z6549" s="106"/>
      <c r="AA6549" s="114"/>
      <c r="AB6549" s="112"/>
      <c r="AC6549" s="178"/>
      <c r="AD6549" s="11"/>
      <c r="AE6549" s="106"/>
      <c r="AF6549" s="106"/>
      <c r="AG6549" s="106"/>
      <c r="AH6549" s="115"/>
      <c r="AI6549" s="116"/>
      <c r="AO6549" s="26"/>
      <c r="AP6549" s="26"/>
    </row>
    <row r="6550" spans="1:42" ht="15" customHeight="1" x14ac:dyDescent="0.25">
      <c r="A6550" s="105"/>
      <c r="B6550" s="106"/>
      <c r="C6550" s="2"/>
      <c r="D6550" s="2"/>
      <c r="E6550" s="106"/>
      <c r="F6550" s="107"/>
      <c r="G6550" s="108"/>
      <c r="H6550" s="109"/>
      <c r="I6550" s="109"/>
      <c r="J6550" s="110"/>
      <c r="K6550" s="117"/>
      <c r="L6550" s="178"/>
      <c r="M6550" s="178"/>
      <c r="N6550" s="106"/>
      <c r="O6550" s="111"/>
      <c r="P6550" s="111"/>
      <c r="Q6550" s="106"/>
      <c r="R6550" s="106"/>
      <c r="S6550" s="106"/>
      <c r="T6550" s="106"/>
      <c r="U6550" s="106"/>
      <c r="V6550" s="106"/>
      <c r="W6550" s="19"/>
      <c r="X6550" s="2"/>
      <c r="Y6550" s="4"/>
      <c r="Z6550" s="106"/>
      <c r="AA6550" s="114"/>
      <c r="AB6550" s="112"/>
      <c r="AC6550" s="178"/>
      <c r="AD6550" s="11"/>
      <c r="AE6550" s="106"/>
      <c r="AF6550" s="106"/>
      <c r="AG6550" s="106"/>
      <c r="AH6550" s="115"/>
      <c r="AI6550" s="116"/>
      <c r="AO6550" s="26"/>
      <c r="AP6550" s="26"/>
    </row>
    <row r="6551" spans="1:42" ht="15" customHeight="1" x14ac:dyDescent="0.25">
      <c r="A6551" s="105"/>
      <c r="B6551" s="106"/>
      <c r="C6551" s="2"/>
      <c r="D6551" s="2"/>
      <c r="E6551" s="106"/>
      <c r="F6551" s="107"/>
      <c r="G6551" s="108"/>
      <c r="H6551" s="109"/>
      <c r="I6551" s="109"/>
      <c r="J6551" s="110"/>
      <c r="K6551" s="117"/>
      <c r="L6551" s="178"/>
      <c r="M6551" s="178"/>
      <c r="N6551" s="106"/>
      <c r="O6551" s="111"/>
      <c r="P6551" s="111"/>
      <c r="Q6551" s="106"/>
      <c r="R6551" s="106"/>
      <c r="S6551" s="106"/>
      <c r="T6551" s="106"/>
      <c r="U6551" s="106"/>
      <c r="V6551" s="106"/>
      <c r="W6551" s="19"/>
      <c r="X6551" s="2"/>
      <c r="Y6551" s="4"/>
      <c r="Z6551" s="106"/>
      <c r="AA6551" s="114"/>
      <c r="AB6551" s="112"/>
      <c r="AC6551" s="178"/>
      <c r="AD6551" s="11"/>
      <c r="AE6551" s="106"/>
      <c r="AF6551" s="106"/>
      <c r="AG6551" s="106"/>
      <c r="AH6551" s="115"/>
      <c r="AI6551" s="116"/>
      <c r="AO6551" s="26"/>
      <c r="AP6551" s="26"/>
    </row>
    <row r="6552" spans="1:42" ht="15" customHeight="1" x14ac:dyDescent="0.25">
      <c r="A6552" s="105"/>
      <c r="B6552" s="106"/>
      <c r="C6552" s="2"/>
      <c r="D6552" s="2"/>
      <c r="E6552" s="106"/>
      <c r="F6552" s="107"/>
      <c r="G6552" s="108"/>
      <c r="H6552" s="109"/>
      <c r="I6552" s="109"/>
      <c r="J6552" s="110"/>
      <c r="K6552" s="117"/>
      <c r="L6552" s="178"/>
      <c r="M6552" s="178"/>
      <c r="N6552" s="106"/>
      <c r="O6552" s="111"/>
      <c r="P6552" s="111"/>
      <c r="Q6552" s="106"/>
      <c r="R6552" s="106"/>
      <c r="S6552" s="106"/>
      <c r="T6552" s="106"/>
      <c r="U6552" s="106"/>
      <c r="V6552" s="106"/>
      <c r="W6552" s="19"/>
      <c r="X6552" s="2"/>
      <c r="Y6552" s="4"/>
      <c r="Z6552" s="106"/>
      <c r="AA6552" s="114"/>
      <c r="AB6552" s="112"/>
      <c r="AC6552" s="178"/>
      <c r="AD6552" s="11"/>
      <c r="AE6552" s="106"/>
      <c r="AF6552" s="106"/>
      <c r="AG6552" s="106"/>
      <c r="AH6552" s="115"/>
      <c r="AI6552" s="116"/>
      <c r="AO6552" s="26"/>
      <c r="AP6552" s="26"/>
    </row>
    <row r="6553" spans="1:42" ht="15" customHeight="1" x14ac:dyDescent="0.25">
      <c r="A6553" s="105"/>
      <c r="B6553" s="106"/>
      <c r="C6553" s="2"/>
      <c r="D6553" s="2"/>
      <c r="E6553" s="106"/>
      <c r="F6553" s="107"/>
      <c r="G6553" s="108"/>
      <c r="H6553" s="109"/>
      <c r="I6553" s="109"/>
      <c r="J6553" s="110"/>
      <c r="K6553" s="117"/>
      <c r="L6553" s="178"/>
      <c r="M6553" s="178"/>
      <c r="N6553" s="106"/>
      <c r="O6553" s="111"/>
      <c r="P6553" s="111"/>
      <c r="Q6553" s="106"/>
      <c r="R6553" s="106"/>
      <c r="S6553" s="106"/>
      <c r="T6553" s="106"/>
      <c r="U6553" s="106"/>
      <c r="V6553" s="106"/>
      <c r="W6553" s="19"/>
      <c r="X6553" s="2"/>
      <c r="Y6553" s="4"/>
      <c r="Z6553" s="106"/>
      <c r="AA6553" s="114"/>
      <c r="AB6553" s="112"/>
      <c r="AC6553" s="178"/>
      <c r="AD6553" s="11"/>
      <c r="AE6553" s="106"/>
      <c r="AF6553" s="106"/>
      <c r="AG6553" s="106"/>
      <c r="AH6553" s="115"/>
      <c r="AI6553" s="116"/>
      <c r="AO6553" s="26"/>
      <c r="AP6553" s="26"/>
    </row>
    <row r="6554" spans="1:42" ht="15" customHeight="1" x14ac:dyDescent="0.25">
      <c r="A6554" s="105"/>
      <c r="B6554" s="106"/>
      <c r="C6554" s="2"/>
      <c r="D6554" s="2"/>
      <c r="E6554" s="106"/>
      <c r="F6554" s="107"/>
      <c r="G6554" s="108"/>
      <c r="H6554" s="109"/>
      <c r="I6554" s="109"/>
      <c r="J6554" s="110"/>
      <c r="K6554" s="117"/>
      <c r="L6554" s="178"/>
      <c r="M6554" s="178"/>
      <c r="N6554" s="106"/>
      <c r="O6554" s="111"/>
      <c r="P6554" s="111"/>
      <c r="Q6554" s="106"/>
      <c r="R6554" s="106"/>
      <c r="S6554" s="106"/>
      <c r="T6554" s="106"/>
      <c r="U6554" s="106"/>
      <c r="V6554" s="106"/>
      <c r="W6554" s="19"/>
      <c r="X6554" s="2"/>
      <c r="Y6554" s="4"/>
      <c r="Z6554" s="106"/>
      <c r="AA6554" s="114"/>
      <c r="AB6554" s="112"/>
      <c r="AC6554" s="178"/>
      <c r="AD6554" s="11"/>
      <c r="AE6554" s="106"/>
      <c r="AF6554" s="106"/>
      <c r="AG6554" s="106"/>
      <c r="AH6554" s="115"/>
      <c r="AI6554" s="116"/>
      <c r="AO6554" s="26"/>
      <c r="AP6554" s="26"/>
    </row>
    <row r="6555" spans="1:42" ht="15" customHeight="1" x14ac:dyDescent="0.25">
      <c r="A6555" s="105"/>
      <c r="B6555" s="106"/>
      <c r="C6555" s="2"/>
      <c r="D6555" s="2"/>
      <c r="E6555" s="106"/>
      <c r="F6555" s="107"/>
      <c r="G6555" s="108"/>
      <c r="H6555" s="109"/>
      <c r="I6555" s="109"/>
      <c r="J6555" s="110"/>
      <c r="K6555" s="117"/>
      <c r="L6555" s="178"/>
      <c r="M6555" s="178"/>
      <c r="N6555" s="106"/>
      <c r="O6555" s="111"/>
      <c r="P6555" s="111"/>
      <c r="Q6555" s="106"/>
      <c r="R6555" s="106"/>
      <c r="S6555" s="106"/>
      <c r="T6555" s="106"/>
      <c r="U6555" s="106"/>
      <c r="V6555" s="106"/>
      <c r="W6555" s="19"/>
      <c r="X6555" s="2"/>
      <c r="Y6555" s="4"/>
      <c r="Z6555" s="106"/>
      <c r="AA6555" s="114"/>
      <c r="AB6555" s="112"/>
      <c r="AC6555" s="178"/>
      <c r="AD6555" s="11"/>
      <c r="AE6555" s="106"/>
      <c r="AF6555" s="106"/>
      <c r="AG6555" s="106"/>
      <c r="AH6555" s="115"/>
      <c r="AI6555" s="116"/>
      <c r="AO6555" s="26"/>
      <c r="AP6555" s="26"/>
    </row>
    <row r="6556" spans="1:42" ht="15" customHeight="1" x14ac:dyDescent="0.25">
      <c r="A6556" s="105"/>
      <c r="B6556" s="106"/>
      <c r="C6556" s="2"/>
      <c r="D6556" s="2"/>
      <c r="E6556" s="106"/>
      <c r="F6556" s="107"/>
      <c r="G6556" s="108"/>
      <c r="H6556" s="109"/>
      <c r="I6556" s="109"/>
      <c r="J6556" s="110"/>
      <c r="K6556" s="117"/>
      <c r="L6556" s="178"/>
      <c r="M6556" s="178"/>
      <c r="N6556" s="106"/>
      <c r="O6556" s="111"/>
      <c r="P6556" s="111"/>
      <c r="Q6556" s="106"/>
      <c r="R6556" s="106"/>
      <c r="S6556" s="106"/>
      <c r="T6556" s="106"/>
      <c r="U6556" s="106"/>
      <c r="V6556" s="106"/>
      <c r="W6556" s="19"/>
      <c r="X6556" s="2"/>
      <c r="Y6556" s="4"/>
      <c r="Z6556" s="106"/>
      <c r="AA6556" s="114"/>
      <c r="AB6556" s="112"/>
      <c r="AC6556" s="178"/>
      <c r="AD6556" s="11"/>
      <c r="AE6556" s="106"/>
      <c r="AF6556" s="106"/>
      <c r="AG6556" s="106"/>
      <c r="AH6556" s="115"/>
      <c r="AI6556" s="116"/>
      <c r="AO6556" s="26"/>
      <c r="AP6556" s="26"/>
    </row>
    <row r="6557" spans="1:42" ht="15" customHeight="1" x14ac:dyDescent="0.25">
      <c r="A6557" s="105"/>
      <c r="B6557" s="106"/>
      <c r="C6557" s="2"/>
      <c r="D6557" s="2"/>
      <c r="E6557" s="106"/>
      <c r="F6557" s="107"/>
      <c r="G6557" s="108"/>
      <c r="H6557" s="109"/>
      <c r="I6557" s="109"/>
      <c r="J6557" s="110"/>
      <c r="K6557" s="117"/>
      <c r="L6557" s="178"/>
      <c r="M6557" s="178"/>
      <c r="N6557" s="106"/>
      <c r="O6557" s="111"/>
      <c r="P6557" s="111"/>
      <c r="Q6557" s="106"/>
      <c r="R6557" s="106"/>
      <c r="S6557" s="106"/>
      <c r="T6557" s="106"/>
      <c r="U6557" s="106"/>
      <c r="V6557" s="106"/>
      <c r="W6557" s="19"/>
      <c r="X6557" s="2"/>
      <c r="Y6557" s="4"/>
      <c r="Z6557" s="106"/>
      <c r="AA6557" s="114"/>
      <c r="AB6557" s="112"/>
      <c r="AC6557" s="178"/>
      <c r="AD6557" s="11"/>
      <c r="AE6557" s="106"/>
      <c r="AF6557" s="106"/>
      <c r="AG6557" s="106"/>
      <c r="AH6557" s="115"/>
      <c r="AI6557" s="116"/>
      <c r="AO6557" s="26"/>
      <c r="AP6557" s="26"/>
    </row>
    <row r="6558" spans="1:42" ht="15" customHeight="1" x14ac:dyDescent="0.25">
      <c r="A6558" s="105"/>
      <c r="B6558" s="106"/>
      <c r="C6558" s="2"/>
      <c r="D6558" s="2"/>
      <c r="E6558" s="106"/>
      <c r="F6558" s="107"/>
      <c r="G6558" s="108"/>
      <c r="H6558" s="109"/>
      <c r="I6558" s="109"/>
      <c r="J6558" s="110"/>
      <c r="K6558" s="117"/>
      <c r="L6558" s="178"/>
      <c r="M6558" s="178"/>
      <c r="N6558" s="106"/>
      <c r="O6558" s="111"/>
      <c r="P6558" s="111"/>
      <c r="Q6558" s="106"/>
      <c r="R6558" s="106"/>
      <c r="S6558" s="106"/>
      <c r="T6558" s="106"/>
      <c r="U6558" s="106"/>
      <c r="V6558" s="106"/>
      <c r="W6558" s="19"/>
      <c r="X6558" s="2"/>
      <c r="Y6558" s="4"/>
      <c r="Z6558" s="106"/>
      <c r="AA6558" s="114"/>
      <c r="AB6558" s="112"/>
      <c r="AC6558" s="178"/>
      <c r="AD6558" s="11"/>
      <c r="AE6558" s="106"/>
      <c r="AF6558" s="106"/>
      <c r="AG6558" s="106"/>
      <c r="AH6558" s="115"/>
      <c r="AI6558" s="116"/>
      <c r="AO6558" s="26"/>
      <c r="AP6558" s="26"/>
    </row>
    <row r="6559" spans="1:42" ht="15" customHeight="1" x14ac:dyDescent="0.25">
      <c r="A6559" s="105"/>
      <c r="B6559" s="106"/>
      <c r="C6559" s="2"/>
      <c r="D6559" s="2"/>
      <c r="E6559" s="106"/>
      <c r="F6559" s="107"/>
      <c r="G6559" s="108"/>
      <c r="H6559" s="109"/>
      <c r="I6559" s="109"/>
      <c r="J6559" s="110"/>
      <c r="K6559" s="117"/>
      <c r="L6559" s="178"/>
      <c r="M6559" s="178"/>
      <c r="N6559" s="106"/>
      <c r="O6559" s="111"/>
      <c r="P6559" s="111"/>
      <c r="Q6559" s="106"/>
      <c r="R6559" s="106"/>
      <c r="S6559" s="106"/>
      <c r="T6559" s="106"/>
      <c r="U6559" s="106"/>
      <c r="V6559" s="106"/>
      <c r="W6559" s="19"/>
      <c r="X6559" s="2"/>
      <c r="Y6559" s="4"/>
      <c r="Z6559" s="106"/>
      <c r="AA6559" s="114"/>
      <c r="AB6559" s="112"/>
      <c r="AC6559" s="178"/>
      <c r="AD6559" s="11"/>
      <c r="AE6559" s="106"/>
      <c r="AF6559" s="106"/>
      <c r="AG6559" s="106"/>
      <c r="AH6559" s="115"/>
      <c r="AI6559" s="116"/>
      <c r="AO6559" s="26"/>
      <c r="AP6559" s="26"/>
    </row>
    <row r="6560" spans="1:42" ht="15" customHeight="1" x14ac:dyDescent="0.25">
      <c r="A6560" s="105"/>
      <c r="B6560" s="106"/>
      <c r="C6560" s="2"/>
      <c r="D6560" s="2"/>
      <c r="E6560" s="106"/>
      <c r="F6560" s="107"/>
      <c r="G6560" s="108"/>
      <c r="H6560" s="109"/>
      <c r="I6560" s="109"/>
      <c r="J6560" s="110"/>
      <c r="K6560" s="117"/>
      <c r="L6560" s="178"/>
      <c r="M6560" s="178"/>
      <c r="N6560" s="106"/>
      <c r="O6560" s="111"/>
      <c r="P6560" s="111"/>
      <c r="Q6560" s="106"/>
      <c r="R6560" s="106"/>
      <c r="S6560" s="106"/>
      <c r="T6560" s="106"/>
      <c r="U6560" s="106"/>
      <c r="V6560" s="106"/>
      <c r="W6560" s="19"/>
      <c r="X6560" s="2"/>
      <c r="Y6560" s="4"/>
      <c r="Z6560" s="106"/>
      <c r="AA6560" s="114"/>
      <c r="AB6560" s="112"/>
      <c r="AC6560" s="178"/>
      <c r="AD6560" s="11"/>
      <c r="AE6560" s="106"/>
      <c r="AF6560" s="106"/>
      <c r="AG6560" s="106"/>
      <c r="AH6560" s="115"/>
      <c r="AI6560" s="116"/>
      <c r="AO6560" s="26"/>
      <c r="AP6560" s="26"/>
    </row>
    <row r="6561" spans="1:42" ht="15" customHeight="1" x14ac:dyDescent="0.25">
      <c r="A6561" s="105"/>
      <c r="B6561" s="106"/>
      <c r="C6561" s="2"/>
      <c r="D6561" s="2"/>
      <c r="E6561" s="106"/>
      <c r="F6561" s="107"/>
      <c r="G6561" s="108"/>
      <c r="H6561" s="109"/>
      <c r="I6561" s="109"/>
      <c r="J6561" s="110"/>
      <c r="K6561" s="117"/>
      <c r="L6561" s="178"/>
      <c r="M6561" s="178"/>
      <c r="N6561" s="106"/>
      <c r="O6561" s="111"/>
      <c r="P6561" s="111"/>
      <c r="Q6561" s="106"/>
      <c r="R6561" s="106"/>
      <c r="S6561" s="106"/>
      <c r="T6561" s="106"/>
      <c r="U6561" s="106"/>
      <c r="V6561" s="106"/>
      <c r="W6561" s="19"/>
      <c r="X6561" s="2"/>
      <c r="Y6561" s="4"/>
      <c r="Z6561" s="106"/>
      <c r="AA6561" s="114"/>
      <c r="AB6561" s="112"/>
      <c r="AC6561" s="178"/>
      <c r="AD6561" s="11"/>
      <c r="AE6561" s="106"/>
      <c r="AF6561" s="106"/>
      <c r="AG6561" s="106"/>
      <c r="AH6561" s="115"/>
      <c r="AI6561" s="116"/>
      <c r="AO6561" s="26"/>
      <c r="AP6561" s="26"/>
    </row>
    <row r="6562" spans="1:42" ht="15" customHeight="1" x14ac:dyDescent="0.25">
      <c r="A6562" s="105"/>
      <c r="B6562" s="106"/>
      <c r="C6562" s="2"/>
      <c r="D6562" s="2"/>
      <c r="E6562" s="106"/>
      <c r="F6562" s="107"/>
      <c r="G6562" s="108"/>
      <c r="H6562" s="109"/>
      <c r="I6562" s="109"/>
      <c r="J6562" s="110"/>
      <c r="K6562" s="117"/>
      <c r="L6562" s="178"/>
      <c r="M6562" s="178"/>
      <c r="N6562" s="106"/>
      <c r="O6562" s="111"/>
      <c r="P6562" s="111"/>
      <c r="Q6562" s="106"/>
      <c r="R6562" s="106"/>
      <c r="S6562" s="106"/>
      <c r="T6562" s="106"/>
      <c r="U6562" s="106"/>
      <c r="V6562" s="106"/>
      <c r="W6562" s="19"/>
      <c r="X6562" s="2"/>
      <c r="Y6562" s="4"/>
      <c r="Z6562" s="106"/>
      <c r="AA6562" s="114"/>
      <c r="AB6562" s="112"/>
      <c r="AC6562" s="178"/>
      <c r="AD6562" s="11"/>
      <c r="AE6562" s="106"/>
      <c r="AF6562" s="106"/>
      <c r="AG6562" s="106"/>
      <c r="AH6562" s="115"/>
      <c r="AI6562" s="116"/>
      <c r="AO6562" s="26"/>
      <c r="AP6562" s="26"/>
    </row>
    <row r="6563" spans="1:42" ht="15" customHeight="1" x14ac:dyDescent="0.25">
      <c r="A6563" s="105"/>
      <c r="B6563" s="106"/>
      <c r="C6563" s="2"/>
      <c r="D6563" s="2"/>
      <c r="E6563" s="106"/>
      <c r="F6563" s="107"/>
      <c r="G6563" s="108"/>
      <c r="H6563" s="109"/>
      <c r="I6563" s="109"/>
      <c r="J6563" s="110"/>
      <c r="K6563" s="117"/>
      <c r="L6563" s="178"/>
      <c r="M6563" s="178"/>
      <c r="N6563" s="106"/>
      <c r="O6563" s="111"/>
      <c r="P6563" s="111"/>
      <c r="Q6563" s="106"/>
      <c r="R6563" s="106"/>
      <c r="S6563" s="106"/>
      <c r="T6563" s="106"/>
      <c r="U6563" s="106"/>
      <c r="V6563" s="106"/>
      <c r="W6563" s="19"/>
      <c r="X6563" s="2"/>
      <c r="Y6563" s="4"/>
      <c r="Z6563" s="106"/>
      <c r="AA6563" s="114"/>
      <c r="AB6563" s="112"/>
      <c r="AC6563" s="178"/>
      <c r="AD6563" s="11"/>
      <c r="AE6563" s="106"/>
      <c r="AF6563" s="106"/>
      <c r="AG6563" s="106"/>
      <c r="AH6563" s="115"/>
      <c r="AI6563" s="116"/>
      <c r="AO6563" s="26"/>
      <c r="AP6563" s="26"/>
    </row>
    <row r="6564" spans="1:42" ht="15" customHeight="1" x14ac:dyDescent="0.25">
      <c r="A6564" s="105"/>
      <c r="B6564" s="106"/>
      <c r="C6564" s="2"/>
      <c r="D6564" s="2"/>
      <c r="E6564" s="106"/>
      <c r="F6564" s="107"/>
      <c r="G6564" s="108"/>
      <c r="H6564" s="109"/>
      <c r="I6564" s="109"/>
      <c r="J6564" s="110"/>
      <c r="K6564" s="117"/>
      <c r="L6564" s="178"/>
      <c r="M6564" s="178"/>
      <c r="N6564" s="106"/>
      <c r="O6564" s="111"/>
      <c r="P6564" s="111"/>
      <c r="Q6564" s="106"/>
      <c r="R6564" s="106"/>
      <c r="S6564" s="106"/>
      <c r="T6564" s="106"/>
      <c r="U6564" s="106"/>
      <c r="V6564" s="106"/>
      <c r="W6564" s="19"/>
      <c r="X6564" s="2"/>
      <c r="Y6564" s="4"/>
      <c r="Z6564" s="106"/>
      <c r="AA6564" s="114"/>
      <c r="AB6564" s="112"/>
      <c r="AC6564" s="178"/>
      <c r="AD6564" s="11"/>
      <c r="AE6564" s="106"/>
      <c r="AF6564" s="106"/>
      <c r="AG6564" s="106"/>
      <c r="AH6564" s="115"/>
      <c r="AI6564" s="116"/>
      <c r="AO6564" s="26"/>
      <c r="AP6564" s="26"/>
    </row>
    <row r="6565" spans="1:42" ht="15" customHeight="1" x14ac:dyDescent="0.25">
      <c r="A6565" s="105"/>
      <c r="B6565" s="106"/>
      <c r="C6565" s="2"/>
      <c r="D6565" s="2"/>
      <c r="E6565" s="106"/>
      <c r="F6565" s="107"/>
      <c r="G6565" s="108"/>
      <c r="H6565" s="109"/>
      <c r="I6565" s="109"/>
      <c r="J6565" s="110"/>
      <c r="K6565" s="117"/>
      <c r="L6565" s="178"/>
      <c r="M6565" s="178"/>
      <c r="N6565" s="106"/>
      <c r="O6565" s="111"/>
      <c r="P6565" s="111"/>
      <c r="Q6565" s="106"/>
      <c r="R6565" s="106"/>
      <c r="S6565" s="106"/>
      <c r="T6565" s="106"/>
      <c r="U6565" s="106"/>
      <c r="V6565" s="106"/>
      <c r="W6565" s="19"/>
      <c r="X6565" s="2"/>
      <c r="Y6565" s="4"/>
      <c r="Z6565" s="106"/>
      <c r="AA6565" s="114"/>
      <c r="AB6565" s="112"/>
      <c r="AC6565" s="178"/>
      <c r="AD6565" s="11"/>
      <c r="AE6565" s="106"/>
      <c r="AF6565" s="106"/>
      <c r="AG6565" s="106"/>
      <c r="AH6565" s="115"/>
      <c r="AI6565" s="116"/>
      <c r="AO6565" s="26"/>
      <c r="AP6565" s="26"/>
    </row>
    <row r="6566" spans="1:42" ht="15" customHeight="1" x14ac:dyDescent="0.25">
      <c r="A6566" s="105"/>
      <c r="B6566" s="106"/>
      <c r="C6566" s="2"/>
      <c r="D6566" s="2"/>
      <c r="E6566" s="106"/>
      <c r="F6566" s="107"/>
      <c r="G6566" s="108"/>
      <c r="H6566" s="109"/>
      <c r="I6566" s="109"/>
      <c r="J6566" s="110"/>
      <c r="K6566" s="117"/>
      <c r="L6566" s="178"/>
      <c r="M6566" s="178"/>
      <c r="N6566" s="106"/>
      <c r="O6566" s="111"/>
      <c r="P6566" s="111"/>
      <c r="Q6566" s="106"/>
      <c r="R6566" s="106"/>
      <c r="S6566" s="106"/>
      <c r="T6566" s="106"/>
      <c r="U6566" s="106"/>
      <c r="V6566" s="106"/>
      <c r="W6566" s="19"/>
      <c r="X6566" s="2"/>
      <c r="Y6566" s="4"/>
      <c r="Z6566" s="106"/>
      <c r="AA6566" s="114"/>
      <c r="AB6566" s="112"/>
      <c r="AC6566" s="178"/>
      <c r="AD6566" s="11"/>
      <c r="AE6566" s="106"/>
      <c r="AF6566" s="106"/>
      <c r="AG6566" s="106"/>
      <c r="AH6566" s="115"/>
      <c r="AI6566" s="116"/>
      <c r="AO6566" s="26"/>
      <c r="AP6566" s="26"/>
    </row>
    <row r="6567" spans="1:42" ht="15" customHeight="1" x14ac:dyDescent="0.25">
      <c r="A6567" s="105"/>
      <c r="B6567" s="106"/>
      <c r="C6567" s="2"/>
      <c r="D6567" s="2"/>
      <c r="E6567" s="106"/>
      <c r="F6567" s="107"/>
      <c r="G6567" s="108"/>
      <c r="H6567" s="109"/>
      <c r="I6567" s="109"/>
      <c r="J6567" s="110"/>
      <c r="K6567" s="117"/>
      <c r="L6567" s="178"/>
      <c r="M6567" s="178"/>
      <c r="N6567" s="106"/>
      <c r="O6567" s="111"/>
      <c r="P6567" s="111"/>
      <c r="Q6567" s="106"/>
      <c r="R6567" s="106"/>
      <c r="S6567" s="106"/>
      <c r="T6567" s="106"/>
      <c r="U6567" s="106"/>
      <c r="V6567" s="106"/>
      <c r="W6567" s="19"/>
      <c r="X6567" s="2"/>
      <c r="Y6567" s="4"/>
      <c r="Z6567" s="106"/>
      <c r="AA6567" s="114"/>
      <c r="AB6567" s="112"/>
      <c r="AC6567" s="178"/>
      <c r="AD6567" s="11"/>
      <c r="AE6567" s="106"/>
      <c r="AF6567" s="106"/>
      <c r="AG6567" s="106"/>
      <c r="AH6567" s="115"/>
      <c r="AI6567" s="116"/>
      <c r="AO6567" s="26"/>
      <c r="AP6567" s="26"/>
    </row>
    <row r="6568" spans="1:42" ht="15" customHeight="1" x14ac:dyDescent="0.25">
      <c r="A6568" s="105"/>
      <c r="B6568" s="106"/>
      <c r="C6568" s="2"/>
      <c r="D6568" s="2"/>
      <c r="E6568" s="106"/>
      <c r="F6568" s="107"/>
      <c r="G6568" s="108"/>
      <c r="H6568" s="109"/>
      <c r="I6568" s="109"/>
      <c r="J6568" s="110"/>
      <c r="K6568" s="117"/>
      <c r="L6568" s="178"/>
      <c r="M6568" s="178"/>
      <c r="N6568" s="106"/>
      <c r="O6568" s="111"/>
      <c r="P6568" s="111"/>
      <c r="Q6568" s="106"/>
      <c r="R6568" s="106"/>
      <c r="S6568" s="106"/>
      <c r="T6568" s="106"/>
      <c r="U6568" s="106"/>
      <c r="V6568" s="106"/>
      <c r="W6568" s="19"/>
      <c r="X6568" s="2"/>
      <c r="Y6568" s="4"/>
      <c r="Z6568" s="106"/>
      <c r="AA6568" s="114"/>
      <c r="AB6568" s="112"/>
      <c r="AC6568" s="178"/>
      <c r="AD6568" s="11"/>
      <c r="AE6568" s="106"/>
      <c r="AF6568" s="106"/>
      <c r="AG6568" s="106"/>
      <c r="AH6568" s="115"/>
      <c r="AI6568" s="116"/>
      <c r="AO6568" s="26"/>
      <c r="AP6568" s="26"/>
    </row>
    <row r="6569" spans="1:42" ht="15" customHeight="1" x14ac:dyDescent="0.25">
      <c r="A6569" s="105"/>
      <c r="B6569" s="106"/>
      <c r="C6569" s="2"/>
      <c r="D6569" s="2"/>
      <c r="E6569" s="106"/>
      <c r="F6569" s="107"/>
      <c r="G6569" s="108"/>
      <c r="H6569" s="109"/>
      <c r="I6569" s="109"/>
      <c r="J6569" s="110"/>
      <c r="K6569" s="117"/>
      <c r="L6569" s="178"/>
      <c r="M6569" s="178"/>
      <c r="N6569" s="106"/>
      <c r="O6569" s="111"/>
      <c r="P6569" s="111"/>
      <c r="Q6569" s="106"/>
      <c r="R6569" s="106"/>
      <c r="S6569" s="106"/>
      <c r="T6569" s="106"/>
      <c r="U6569" s="106"/>
      <c r="V6569" s="106"/>
      <c r="W6569" s="19"/>
      <c r="X6569" s="2"/>
      <c r="Y6569" s="4"/>
      <c r="Z6569" s="106"/>
      <c r="AA6569" s="114"/>
      <c r="AB6569" s="112"/>
      <c r="AC6569" s="178"/>
      <c r="AD6569" s="11"/>
      <c r="AE6569" s="106"/>
      <c r="AF6569" s="106"/>
      <c r="AG6569" s="106"/>
      <c r="AH6569" s="115"/>
      <c r="AI6569" s="116"/>
      <c r="AO6569" s="26"/>
      <c r="AP6569" s="26"/>
    </row>
    <row r="6570" spans="1:42" ht="15" customHeight="1" x14ac:dyDescent="0.25">
      <c r="A6570" s="105"/>
      <c r="B6570" s="106"/>
      <c r="C6570" s="2"/>
      <c r="D6570" s="2"/>
      <c r="E6570" s="106"/>
      <c r="F6570" s="107"/>
      <c r="G6570" s="108"/>
      <c r="H6570" s="109"/>
      <c r="I6570" s="109"/>
      <c r="J6570" s="110"/>
      <c r="K6570" s="117"/>
      <c r="L6570" s="178"/>
      <c r="M6570" s="178"/>
      <c r="N6570" s="106"/>
      <c r="O6570" s="111"/>
      <c r="P6570" s="111"/>
      <c r="Q6570" s="106"/>
      <c r="R6570" s="106"/>
      <c r="S6570" s="106"/>
      <c r="T6570" s="106"/>
      <c r="U6570" s="106"/>
      <c r="V6570" s="106"/>
      <c r="W6570" s="19"/>
      <c r="X6570" s="2"/>
      <c r="Y6570" s="4"/>
      <c r="Z6570" s="106"/>
      <c r="AA6570" s="114"/>
      <c r="AB6570" s="112"/>
      <c r="AC6570" s="178"/>
      <c r="AD6570" s="11"/>
      <c r="AE6570" s="106"/>
      <c r="AF6570" s="106"/>
      <c r="AG6570" s="106"/>
      <c r="AH6570" s="115"/>
      <c r="AI6570" s="116"/>
      <c r="AO6570" s="26"/>
      <c r="AP6570" s="26"/>
    </row>
    <row r="6571" spans="1:42" ht="15" customHeight="1" x14ac:dyDescent="0.25">
      <c r="A6571" s="105"/>
      <c r="B6571" s="106"/>
      <c r="C6571" s="2"/>
      <c r="D6571" s="2"/>
      <c r="E6571" s="106"/>
      <c r="F6571" s="107"/>
      <c r="G6571" s="108"/>
      <c r="H6571" s="109"/>
      <c r="I6571" s="109"/>
      <c r="J6571" s="110"/>
      <c r="K6571" s="117"/>
      <c r="L6571" s="178"/>
      <c r="M6571" s="178"/>
      <c r="N6571" s="106"/>
      <c r="O6571" s="111"/>
      <c r="P6571" s="111"/>
      <c r="Q6571" s="106"/>
      <c r="R6571" s="106"/>
      <c r="S6571" s="106"/>
      <c r="T6571" s="106"/>
      <c r="U6571" s="106"/>
      <c r="V6571" s="106"/>
      <c r="W6571" s="19"/>
      <c r="X6571" s="2"/>
      <c r="Y6571" s="4"/>
      <c r="Z6571" s="106"/>
      <c r="AA6571" s="114"/>
      <c r="AB6571" s="112"/>
      <c r="AC6571" s="178"/>
      <c r="AD6571" s="11"/>
      <c r="AE6571" s="106"/>
      <c r="AF6571" s="106"/>
      <c r="AG6571" s="106"/>
      <c r="AH6571" s="115"/>
      <c r="AI6571" s="116"/>
      <c r="AO6571" s="26"/>
      <c r="AP6571" s="26"/>
    </row>
    <row r="6572" spans="1:42" ht="15" customHeight="1" x14ac:dyDescent="0.25">
      <c r="A6572" s="105"/>
      <c r="B6572" s="106"/>
      <c r="C6572" s="2"/>
      <c r="D6572" s="2"/>
      <c r="E6572" s="106"/>
      <c r="F6572" s="107"/>
      <c r="G6572" s="108"/>
      <c r="H6572" s="109"/>
      <c r="I6572" s="109"/>
      <c r="J6572" s="110"/>
      <c r="K6572" s="117"/>
      <c r="L6572" s="178"/>
      <c r="M6572" s="178"/>
      <c r="N6572" s="106"/>
      <c r="O6572" s="111"/>
      <c r="P6572" s="111"/>
      <c r="Q6572" s="106"/>
      <c r="R6572" s="106"/>
      <c r="S6572" s="106"/>
      <c r="T6572" s="106"/>
      <c r="U6572" s="106"/>
      <c r="V6572" s="106"/>
      <c r="W6572" s="19"/>
      <c r="X6572" s="2"/>
      <c r="Y6572" s="4"/>
      <c r="Z6572" s="106"/>
      <c r="AA6572" s="114"/>
      <c r="AB6572" s="112"/>
      <c r="AC6572" s="178"/>
      <c r="AD6572" s="11"/>
      <c r="AE6572" s="106"/>
      <c r="AF6572" s="106"/>
      <c r="AG6572" s="106"/>
      <c r="AH6572" s="115"/>
      <c r="AI6572" s="116"/>
      <c r="AO6572" s="26"/>
      <c r="AP6572" s="26"/>
    </row>
    <row r="6573" spans="1:42" ht="15" customHeight="1" x14ac:dyDescent="0.25">
      <c r="A6573" s="105"/>
      <c r="B6573" s="106"/>
      <c r="C6573" s="2"/>
      <c r="D6573" s="2"/>
      <c r="E6573" s="106"/>
      <c r="F6573" s="107"/>
      <c r="G6573" s="108"/>
      <c r="H6573" s="109"/>
      <c r="I6573" s="109"/>
      <c r="J6573" s="110"/>
      <c r="K6573" s="117"/>
      <c r="L6573" s="178"/>
      <c r="M6573" s="178"/>
      <c r="N6573" s="106"/>
      <c r="O6573" s="111"/>
      <c r="P6573" s="111"/>
      <c r="Q6573" s="106"/>
      <c r="R6573" s="106"/>
      <c r="S6573" s="106"/>
      <c r="T6573" s="106"/>
      <c r="U6573" s="106"/>
      <c r="V6573" s="106"/>
      <c r="W6573" s="19"/>
      <c r="X6573" s="2"/>
      <c r="Y6573" s="4"/>
      <c r="Z6573" s="106"/>
      <c r="AA6573" s="114"/>
      <c r="AB6573" s="112"/>
      <c r="AC6573" s="178"/>
      <c r="AD6573" s="11"/>
      <c r="AE6573" s="106"/>
      <c r="AF6573" s="106"/>
      <c r="AG6573" s="106"/>
      <c r="AH6573" s="115"/>
      <c r="AI6573" s="116"/>
      <c r="AO6573" s="26"/>
      <c r="AP6573" s="26"/>
    </row>
    <row r="6574" spans="1:42" ht="15" customHeight="1" x14ac:dyDescent="0.25">
      <c r="A6574" s="105"/>
      <c r="B6574" s="106"/>
      <c r="C6574" s="2"/>
      <c r="D6574" s="2"/>
      <c r="E6574" s="106"/>
      <c r="F6574" s="107"/>
      <c r="G6574" s="108"/>
      <c r="H6574" s="109"/>
      <c r="I6574" s="109"/>
      <c r="J6574" s="110"/>
      <c r="K6574" s="117"/>
      <c r="L6574" s="178"/>
      <c r="M6574" s="178"/>
      <c r="N6574" s="106"/>
      <c r="O6574" s="111"/>
      <c r="P6574" s="111"/>
      <c r="Q6574" s="106"/>
      <c r="R6574" s="106"/>
      <c r="S6574" s="106"/>
      <c r="T6574" s="106"/>
      <c r="U6574" s="106"/>
      <c r="V6574" s="106"/>
      <c r="W6574" s="19"/>
      <c r="X6574" s="2"/>
      <c r="Y6574" s="4"/>
      <c r="Z6574" s="106"/>
      <c r="AA6574" s="114"/>
      <c r="AB6574" s="112"/>
      <c r="AC6574" s="178"/>
      <c r="AD6574" s="11"/>
      <c r="AE6574" s="106"/>
      <c r="AF6574" s="106"/>
      <c r="AG6574" s="106"/>
      <c r="AH6574" s="115"/>
      <c r="AI6574" s="116"/>
      <c r="AO6574" s="26"/>
      <c r="AP6574" s="26"/>
    </row>
    <row r="6575" spans="1:42" ht="15" customHeight="1" x14ac:dyDescent="0.25">
      <c r="A6575" s="105"/>
      <c r="B6575" s="106"/>
      <c r="C6575" s="2"/>
      <c r="D6575" s="2"/>
      <c r="E6575" s="106"/>
      <c r="F6575" s="107"/>
      <c r="G6575" s="108"/>
      <c r="H6575" s="109"/>
      <c r="I6575" s="109"/>
      <c r="J6575" s="110"/>
      <c r="K6575" s="117"/>
      <c r="L6575" s="178"/>
      <c r="M6575" s="178"/>
      <c r="N6575" s="106"/>
      <c r="O6575" s="111"/>
      <c r="P6575" s="111"/>
      <c r="Q6575" s="106"/>
      <c r="R6575" s="106"/>
      <c r="S6575" s="106"/>
      <c r="T6575" s="106"/>
      <c r="U6575" s="106"/>
      <c r="V6575" s="106"/>
      <c r="W6575" s="19"/>
      <c r="X6575" s="2"/>
      <c r="Y6575" s="4"/>
      <c r="Z6575" s="106"/>
      <c r="AA6575" s="114"/>
      <c r="AB6575" s="112"/>
      <c r="AC6575" s="178"/>
      <c r="AD6575" s="11"/>
      <c r="AE6575" s="106"/>
      <c r="AF6575" s="106"/>
      <c r="AG6575" s="106"/>
      <c r="AH6575" s="115"/>
      <c r="AI6575" s="116"/>
      <c r="AO6575" s="26"/>
      <c r="AP6575" s="26"/>
    </row>
    <row r="6576" spans="1:42" ht="15" customHeight="1" x14ac:dyDescent="0.25">
      <c r="A6576" s="105"/>
      <c r="B6576" s="106"/>
      <c r="C6576" s="2"/>
      <c r="D6576" s="2"/>
      <c r="E6576" s="106"/>
      <c r="F6576" s="107"/>
      <c r="G6576" s="108"/>
      <c r="H6576" s="109"/>
      <c r="I6576" s="109"/>
      <c r="J6576" s="110"/>
      <c r="K6576" s="117"/>
      <c r="L6576" s="178"/>
      <c r="M6576" s="178"/>
      <c r="N6576" s="106"/>
      <c r="O6576" s="111"/>
      <c r="P6576" s="111"/>
      <c r="Q6576" s="106"/>
      <c r="R6576" s="106"/>
      <c r="S6576" s="106"/>
      <c r="T6576" s="106"/>
      <c r="U6576" s="106"/>
      <c r="V6576" s="106"/>
      <c r="W6576" s="19"/>
      <c r="X6576" s="2"/>
      <c r="Y6576" s="4"/>
      <c r="Z6576" s="106"/>
      <c r="AA6576" s="114"/>
      <c r="AB6576" s="112"/>
      <c r="AC6576" s="178"/>
      <c r="AD6576" s="11"/>
      <c r="AE6576" s="106"/>
      <c r="AF6576" s="106"/>
      <c r="AG6576" s="106"/>
      <c r="AH6576" s="115"/>
      <c r="AI6576" s="116"/>
      <c r="AO6576" s="26"/>
      <c r="AP6576" s="26"/>
    </row>
    <row r="6577" spans="1:42" ht="15" customHeight="1" x14ac:dyDescent="0.25">
      <c r="A6577" s="105"/>
      <c r="B6577" s="106"/>
      <c r="C6577" s="2"/>
      <c r="D6577" s="2"/>
      <c r="E6577" s="106"/>
      <c r="F6577" s="107"/>
      <c r="G6577" s="108"/>
      <c r="H6577" s="109"/>
      <c r="I6577" s="109"/>
      <c r="J6577" s="110"/>
      <c r="K6577" s="117"/>
      <c r="L6577" s="178"/>
      <c r="M6577" s="178"/>
      <c r="N6577" s="106"/>
      <c r="O6577" s="111"/>
      <c r="P6577" s="111"/>
      <c r="Q6577" s="106"/>
      <c r="R6577" s="106"/>
      <c r="S6577" s="106"/>
      <c r="T6577" s="106"/>
      <c r="U6577" s="106"/>
      <c r="V6577" s="106"/>
      <c r="W6577" s="19"/>
      <c r="X6577" s="2"/>
      <c r="Y6577" s="4"/>
      <c r="Z6577" s="106"/>
      <c r="AA6577" s="114"/>
      <c r="AB6577" s="112"/>
      <c r="AC6577" s="178"/>
      <c r="AD6577" s="11"/>
      <c r="AE6577" s="106"/>
      <c r="AF6577" s="106"/>
      <c r="AG6577" s="106"/>
      <c r="AH6577" s="115"/>
      <c r="AI6577" s="116"/>
      <c r="AO6577" s="26"/>
      <c r="AP6577" s="26"/>
    </row>
    <row r="6578" spans="1:42" ht="15" customHeight="1" x14ac:dyDescent="0.25">
      <c r="A6578" s="105"/>
      <c r="B6578" s="106"/>
      <c r="C6578" s="2"/>
      <c r="D6578" s="2"/>
      <c r="E6578" s="106"/>
      <c r="F6578" s="107"/>
      <c r="G6578" s="108"/>
      <c r="H6578" s="109"/>
      <c r="I6578" s="109"/>
      <c r="J6578" s="110"/>
      <c r="K6578" s="117"/>
      <c r="L6578" s="178"/>
      <c r="M6578" s="178"/>
      <c r="N6578" s="106"/>
      <c r="O6578" s="111"/>
      <c r="P6578" s="111"/>
      <c r="Q6578" s="106"/>
      <c r="R6578" s="106"/>
      <c r="S6578" s="106"/>
      <c r="T6578" s="106"/>
      <c r="U6578" s="106"/>
      <c r="V6578" s="106"/>
      <c r="W6578" s="19"/>
      <c r="X6578" s="2"/>
      <c r="Y6578" s="4"/>
      <c r="Z6578" s="106"/>
      <c r="AA6578" s="114"/>
      <c r="AB6578" s="112"/>
      <c r="AC6578" s="178"/>
      <c r="AD6578" s="11"/>
      <c r="AE6578" s="106"/>
      <c r="AF6578" s="106"/>
      <c r="AG6578" s="106"/>
      <c r="AH6578" s="115"/>
      <c r="AI6578" s="116"/>
      <c r="AO6578" s="26"/>
      <c r="AP6578" s="26"/>
    </row>
    <row r="6579" spans="1:42" ht="15" customHeight="1" x14ac:dyDescent="0.25">
      <c r="A6579" s="105"/>
      <c r="B6579" s="106"/>
      <c r="C6579" s="2"/>
      <c r="D6579" s="2"/>
      <c r="E6579" s="106"/>
      <c r="F6579" s="107"/>
      <c r="G6579" s="108"/>
      <c r="H6579" s="109"/>
      <c r="I6579" s="109"/>
      <c r="J6579" s="110"/>
      <c r="K6579" s="117"/>
      <c r="L6579" s="178"/>
      <c r="M6579" s="178"/>
      <c r="N6579" s="106"/>
      <c r="O6579" s="111"/>
      <c r="P6579" s="111"/>
      <c r="Q6579" s="106"/>
      <c r="R6579" s="106"/>
      <c r="S6579" s="106"/>
      <c r="T6579" s="106"/>
      <c r="U6579" s="106"/>
      <c r="V6579" s="106"/>
      <c r="W6579" s="19"/>
      <c r="X6579" s="2"/>
      <c r="Y6579" s="4"/>
      <c r="Z6579" s="106"/>
      <c r="AA6579" s="114"/>
      <c r="AB6579" s="112"/>
      <c r="AC6579" s="178"/>
      <c r="AD6579" s="11"/>
      <c r="AE6579" s="106"/>
      <c r="AF6579" s="106"/>
      <c r="AG6579" s="106"/>
      <c r="AH6579" s="115"/>
      <c r="AI6579" s="116"/>
      <c r="AO6579" s="26"/>
      <c r="AP6579" s="26"/>
    </row>
    <row r="6580" spans="1:42" ht="15" customHeight="1" x14ac:dyDescent="0.25">
      <c r="A6580" s="105"/>
      <c r="B6580" s="106"/>
      <c r="C6580" s="2"/>
      <c r="D6580" s="2"/>
      <c r="E6580" s="106"/>
      <c r="F6580" s="107"/>
      <c r="G6580" s="108"/>
      <c r="H6580" s="109"/>
      <c r="I6580" s="109"/>
      <c r="J6580" s="110"/>
      <c r="K6580" s="117"/>
      <c r="L6580" s="178"/>
      <c r="M6580" s="178"/>
      <c r="N6580" s="106"/>
      <c r="O6580" s="111"/>
      <c r="P6580" s="111"/>
      <c r="Q6580" s="106"/>
      <c r="R6580" s="106"/>
      <c r="S6580" s="106"/>
      <c r="T6580" s="106"/>
      <c r="U6580" s="106"/>
      <c r="V6580" s="106"/>
      <c r="W6580" s="19"/>
      <c r="X6580" s="2"/>
      <c r="Y6580" s="4"/>
      <c r="Z6580" s="106"/>
      <c r="AA6580" s="114"/>
      <c r="AB6580" s="112"/>
      <c r="AC6580" s="178"/>
      <c r="AD6580" s="11"/>
      <c r="AE6580" s="106"/>
      <c r="AF6580" s="106"/>
      <c r="AG6580" s="106"/>
      <c r="AH6580" s="115"/>
      <c r="AI6580" s="116"/>
      <c r="AO6580" s="26"/>
      <c r="AP6580" s="26"/>
    </row>
    <row r="6581" spans="1:42" ht="15" customHeight="1" x14ac:dyDescent="0.25">
      <c r="A6581" s="105"/>
      <c r="B6581" s="106"/>
      <c r="C6581" s="2"/>
      <c r="D6581" s="2"/>
      <c r="E6581" s="106"/>
      <c r="F6581" s="107"/>
      <c r="G6581" s="108"/>
      <c r="H6581" s="109"/>
      <c r="I6581" s="109"/>
      <c r="J6581" s="110"/>
      <c r="K6581" s="117"/>
      <c r="L6581" s="178"/>
      <c r="M6581" s="178"/>
      <c r="N6581" s="106"/>
      <c r="O6581" s="111"/>
      <c r="P6581" s="111"/>
      <c r="Q6581" s="106"/>
      <c r="R6581" s="106"/>
      <c r="S6581" s="106"/>
      <c r="T6581" s="106"/>
      <c r="U6581" s="106"/>
      <c r="V6581" s="106"/>
      <c r="W6581" s="19"/>
      <c r="X6581" s="2"/>
      <c r="Y6581" s="4"/>
      <c r="Z6581" s="106"/>
      <c r="AA6581" s="114"/>
      <c r="AB6581" s="112"/>
      <c r="AC6581" s="178"/>
      <c r="AD6581" s="11"/>
      <c r="AE6581" s="106"/>
      <c r="AF6581" s="106"/>
      <c r="AG6581" s="106"/>
      <c r="AH6581" s="115"/>
      <c r="AI6581" s="116"/>
      <c r="AO6581" s="26"/>
      <c r="AP6581" s="26"/>
    </row>
    <row r="6582" spans="1:42" ht="15" customHeight="1" x14ac:dyDescent="0.25">
      <c r="A6582" s="105"/>
      <c r="B6582" s="106"/>
      <c r="C6582" s="2"/>
      <c r="D6582" s="2"/>
      <c r="E6582" s="106"/>
      <c r="F6582" s="107"/>
      <c r="G6582" s="108"/>
      <c r="H6582" s="109"/>
      <c r="I6582" s="109"/>
      <c r="J6582" s="110"/>
      <c r="K6582" s="117"/>
      <c r="L6582" s="178"/>
      <c r="M6582" s="178"/>
      <c r="N6582" s="106"/>
      <c r="O6582" s="111"/>
      <c r="P6582" s="111"/>
      <c r="Q6582" s="106"/>
      <c r="R6582" s="106"/>
      <c r="S6582" s="106"/>
      <c r="T6582" s="106"/>
      <c r="U6582" s="106"/>
      <c r="V6582" s="106"/>
      <c r="W6582" s="19"/>
      <c r="X6582" s="2"/>
      <c r="Y6582" s="4"/>
      <c r="Z6582" s="106"/>
      <c r="AA6582" s="114"/>
      <c r="AB6582" s="112"/>
      <c r="AC6582" s="178"/>
      <c r="AD6582" s="11"/>
      <c r="AE6582" s="106"/>
      <c r="AF6582" s="106"/>
      <c r="AG6582" s="106"/>
      <c r="AH6582" s="115"/>
      <c r="AI6582" s="116"/>
      <c r="AO6582" s="26"/>
      <c r="AP6582" s="26"/>
    </row>
    <row r="6583" spans="1:42" ht="15" customHeight="1" x14ac:dyDescent="0.25">
      <c r="A6583" s="105"/>
      <c r="B6583" s="106"/>
      <c r="C6583" s="2"/>
      <c r="D6583" s="2"/>
      <c r="E6583" s="106"/>
      <c r="F6583" s="107"/>
      <c r="G6583" s="108"/>
      <c r="H6583" s="109"/>
      <c r="I6583" s="109"/>
      <c r="J6583" s="110"/>
      <c r="K6583" s="117"/>
      <c r="L6583" s="178"/>
      <c r="M6583" s="178"/>
      <c r="N6583" s="106"/>
      <c r="O6583" s="111"/>
      <c r="P6583" s="111"/>
      <c r="Q6583" s="106"/>
      <c r="R6583" s="106"/>
      <c r="S6583" s="106"/>
      <c r="T6583" s="106"/>
      <c r="U6583" s="106"/>
      <c r="V6583" s="106"/>
      <c r="W6583" s="19"/>
      <c r="X6583" s="2"/>
      <c r="Y6583" s="4"/>
      <c r="Z6583" s="106"/>
      <c r="AA6583" s="114"/>
      <c r="AB6583" s="112"/>
      <c r="AC6583" s="178"/>
      <c r="AD6583" s="11"/>
      <c r="AE6583" s="106"/>
      <c r="AF6583" s="106"/>
      <c r="AG6583" s="106"/>
      <c r="AH6583" s="115"/>
      <c r="AI6583" s="116"/>
      <c r="AO6583" s="26"/>
      <c r="AP6583" s="26"/>
    </row>
    <row r="6584" spans="1:42" ht="15" customHeight="1" x14ac:dyDescent="0.25">
      <c r="A6584" s="105"/>
      <c r="B6584" s="106"/>
      <c r="C6584" s="2"/>
      <c r="D6584" s="2"/>
      <c r="E6584" s="106"/>
      <c r="F6584" s="107"/>
      <c r="G6584" s="108"/>
      <c r="H6584" s="109"/>
      <c r="I6584" s="109"/>
      <c r="J6584" s="110"/>
      <c r="K6584" s="117"/>
      <c r="L6584" s="178"/>
      <c r="M6584" s="178"/>
      <c r="N6584" s="106"/>
      <c r="O6584" s="111"/>
      <c r="P6584" s="111"/>
      <c r="Q6584" s="106"/>
      <c r="R6584" s="106"/>
      <c r="S6584" s="106"/>
      <c r="T6584" s="106"/>
      <c r="U6584" s="106"/>
      <c r="V6584" s="106"/>
      <c r="W6584" s="19"/>
      <c r="X6584" s="2"/>
      <c r="Y6584" s="4"/>
      <c r="Z6584" s="106"/>
      <c r="AA6584" s="114"/>
      <c r="AB6584" s="112"/>
      <c r="AC6584" s="178"/>
      <c r="AD6584" s="11"/>
      <c r="AE6584" s="106"/>
      <c r="AF6584" s="106"/>
      <c r="AG6584" s="106"/>
      <c r="AH6584" s="115"/>
      <c r="AI6584" s="116"/>
      <c r="AO6584" s="26"/>
      <c r="AP6584" s="26"/>
    </row>
    <row r="6585" spans="1:42" ht="15" customHeight="1" x14ac:dyDescent="0.25">
      <c r="A6585" s="105"/>
      <c r="B6585" s="106"/>
      <c r="C6585" s="2"/>
      <c r="D6585" s="2"/>
      <c r="E6585" s="106"/>
      <c r="F6585" s="107"/>
      <c r="G6585" s="108"/>
      <c r="H6585" s="109"/>
      <c r="I6585" s="109"/>
      <c r="J6585" s="110"/>
      <c r="K6585" s="117"/>
      <c r="L6585" s="178"/>
      <c r="M6585" s="178"/>
      <c r="N6585" s="106"/>
      <c r="O6585" s="111"/>
      <c r="P6585" s="111"/>
      <c r="Q6585" s="106"/>
      <c r="R6585" s="106"/>
      <c r="S6585" s="106"/>
      <c r="T6585" s="106"/>
      <c r="U6585" s="106"/>
      <c r="V6585" s="106"/>
      <c r="W6585" s="19"/>
      <c r="X6585" s="2"/>
      <c r="Y6585" s="4"/>
      <c r="Z6585" s="106"/>
      <c r="AA6585" s="114"/>
      <c r="AB6585" s="112"/>
      <c r="AC6585" s="178"/>
      <c r="AD6585" s="11"/>
      <c r="AE6585" s="106"/>
      <c r="AF6585" s="106"/>
      <c r="AG6585" s="106"/>
      <c r="AH6585" s="115"/>
      <c r="AI6585" s="116"/>
      <c r="AO6585" s="26"/>
      <c r="AP6585" s="26"/>
    </row>
    <row r="6586" spans="1:42" ht="15" customHeight="1" x14ac:dyDescent="0.25">
      <c r="A6586" s="105"/>
      <c r="B6586" s="106"/>
      <c r="C6586" s="2"/>
      <c r="D6586" s="2"/>
      <c r="E6586" s="106"/>
      <c r="F6586" s="107"/>
      <c r="G6586" s="108"/>
      <c r="H6586" s="109"/>
      <c r="I6586" s="109"/>
      <c r="J6586" s="110"/>
      <c r="K6586" s="117"/>
      <c r="L6586" s="178"/>
      <c r="M6586" s="178"/>
      <c r="N6586" s="106"/>
      <c r="O6586" s="111"/>
      <c r="P6586" s="111"/>
      <c r="Q6586" s="106"/>
      <c r="R6586" s="106"/>
      <c r="S6586" s="106"/>
      <c r="T6586" s="106"/>
      <c r="U6586" s="106"/>
      <c r="V6586" s="106"/>
      <c r="W6586" s="19"/>
      <c r="X6586" s="2"/>
      <c r="Y6586" s="4"/>
      <c r="Z6586" s="106"/>
      <c r="AA6586" s="114"/>
      <c r="AB6586" s="112"/>
      <c r="AC6586" s="178"/>
      <c r="AD6586" s="11"/>
      <c r="AE6586" s="106"/>
      <c r="AF6586" s="106"/>
      <c r="AG6586" s="106"/>
      <c r="AH6586" s="115"/>
      <c r="AI6586" s="116"/>
      <c r="AO6586" s="26"/>
      <c r="AP6586" s="26"/>
    </row>
    <row r="6587" spans="1:42" ht="15" customHeight="1" x14ac:dyDescent="0.25">
      <c r="A6587" s="105"/>
      <c r="B6587" s="106"/>
      <c r="C6587" s="2"/>
      <c r="D6587" s="2"/>
      <c r="E6587" s="106"/>
      <c r="F6587" s="107"/>
      <c r="G6587" s="108"/>
      <c r="H6587" s="109"/>
      <c r="I6587" s="109"/>
      <c r="J6587" s="110"/>
      <c r="K6587" s="117"/>
      <c r="L6587" s="178"/>
      <c r="M6587" s="178"/>
      <c r="N6587" s="106"/>
      <c r="O6587" s="111"/>
      <c r="P6587" s="111"/>
      <c r="Q6587" s="106"/>
      <c r="R6587" s="106"/>
      <c r="S6587" s="106"/>
      <c r="T6587" s="106"/>
      <c r="U6587" s="106"/>
      <c r="V6587" s="106"/>
      <c r="W6587" s="19"/>
      <c r="X6587" s="2"/>
      <c r="Y6587" s="4"/>
      <c r="Z6587" s="106"/>
      <c r="AA6587" s="114"/>
      <c r="AB6587" s="112"/>
      <c r="AC6587" s="178"/>
      <c r="AD6587" s="11"/>
      <c r="AE6587" s="106"/>
      <c r="AF6587" s="106"/>
      <c r="AG6587" s="106"/>
      <c r="AH6587" s="115"/>
      <c r="AI6587" s="116"/>
      <c r="AO6587" s="26"/>
      <c r="AP6587" s="26"/>
    </row>
    <row r="6588" spans="1:42" ht="15" customHeight="1" x14ac:dyDescent="0.25">
      <c r="A6588" s="105"/>
      <c r="B6588" s="106"/>
      <c r="C6588" s="2"/>
      <c r="D6588" s="2"/>
      <c r="E6588" s="106"/>
      <c r="F6588" s="107"/>
      <c r="G6588" s="108"/>
      <c r="H6588" s="109"/>
      <c r="I6588" s="109"/>
      <c r="J6588" s="110"/>
      <c r="K6588" s="117"/>
      <c r="L6588" s="178"/>
      <c r="M6588" s="178"/>
      <c r="N6588" s="106"/>
      <c r="O6588" s="111"/>
      <c r="P6588" s="111"/>
      <c r="Q6588" s="106"/>
      <c r="R6588" s="106"/>
      <c r="S6588" s="106"/>
      <c r="T6588" s="106"/>
      <c r="U6588" s="106"/>
      <c r="V6588" s="106"/>
      <c r="W6588" s="19"/>
      <c r="X6588" s="2"/>
      <c r="Y6588" s="4"/>
      <c r="Z6588" s="106"/>
      <c r="AA6588" s="114"/>
      <c r="AB6588" s="112"/>
      <c r="AC6588" s="178"/>
      <c r="AD6588" s="11"/>
      <c r="AE6588" s="106"/>
      <c r="AF6588" s="106"/>
      <c r="AG6588" s="106"/>
      <c r="AH6588" s="115"/>
      <c r="AI6588" s="116"/>
      <c r="AO6588" s="26"/>
      <c r="AP6588" s="26"/>
    </row>
    <row r="6589" spans="1:42" ht="15" customHeight="1" x14ac:dyDescent="0.25">
      <c r="A6589" s="105"/>
      <c r="B6589" s="106"/>
      <c r="C6589" s="2"/>
      <c r="D6589" s="2"/>
      <c r="E6589" s="106"/>
      <c r="F6589" s="107"/>
      <c r="G6589" s="108"/>
      <c r="H6589" s="109"/>
      <c r="I6589" s="109"/>
      <c r="J6589" s="110"/>
      <c r="K6589" s="117"/>
      <c r="L6589" s="178"/>
      <c r="M6589" s="178"/>
      <c r="N6589" s="106"/>
      <c r="O6589" s="111"/>
      <c r="P6589" s="111"/>
      <c r="Q6589" s="106"/>
      <c r="R6589" s="106"/>
      <c r="S6589" s="106"/>
      <c r="T6589" s="106"/>
      <c r="U6589" s="106"/>
      <c r="V6589" s="106"/>
      <c r="W6589" s="19"/>
      <c r="X6589" s="2"/>
      <c r="Y6589" s="4"/>
      <c r="Z6589" s="106"/>
      <c r="AA6589" s="114"/>
      <c r="AB6589" s="112"/>
      <c r="AC6589" s="178"/>
      <c r="AD6589" s="11"/>
      <c r="AE6589" s="106"/>
      <c r="AF6589" s="106"/>
      <c r="AG6589" s="106"/>
      <c r="AH6589" s="115"/>
      <c r="AI6589" s="116"/>
      <c r="AO6589" s="26"/>
      <c r="AP6589" s="26"/>
    </row>
    <row r="6590" spans="1:42" ht="15" customHeight="1" x14ac:dyDescent="0.25">
      <c r="A6590" s="105"/>
      <c r="B6590" s="106"/>
      <c r="C6590" s="2"/>
      <c r="D6590" s="2"/>
      <c r="E6590" s="106"/>
      <c r="F6590" s="107"/>
      <c r="G6590" s="108"/>
      <c r="H6590" s="109"/>
      <c r="I6590" s="109"/>
      <c r="J6590" s="110"/>
      <c r="K6590" s="117"/>
      <c r="L6590" s="178"/>
      <c r="M6590" s="178"/>
      <c r="N6590" s="106"/>
      <c r="O6590" s="111"/>
      <c r="P6590" s="111"/>
      <c r="Q6590" s="106"/>
      <c r="R6590" s="106"/>
      <c r="S6590" s="106"/>
      <c r="T6590" s="106"/>
      <c r="U6590" s="106"/>
      <c r="V6590" s="106"/>
      <c r="W6590" s="19"/>
      <c r="X6590" s="2"/>
      <c r="Y6590" s="4"/>
      <c r="Z6590" s="106"/>
      <c r="AA6590" s="114"/>
      <c r="AB6590" s="112"/>
      <c r="AC6590" s="178"/>
      <c r="AD6590" s="11"/>
      <c r="AE6590" s="106"/>
      <c r="AF6590" s="106"/>
      <c r="AG6590" s="106"/>
      <c r="AH6590" s="115"/>
      <c r="AI6590" s="116"/>
      <c r="AO6590" s="26"/>
      <c r="AP6590" s="26"/>
    </row>
    <row r="6591" spans="1:42" ht="15" customHeight="1" x14ac:dyDescent="0.25">
      <c r="A6591" s="105"/>
      <c r="B6591" s="106"/>
      <c r="C6591" s="2"/>
      <c r="D6591" s="2"/>
      <c r="E6591" s="106"/>
      <c r="F6591" s="107"/>
      <c r="G6591" s="108"/>
      <c r="H6591" s="109"/>
      <c r="I6591" s="109"/>
      <c r="J6591" s="110"/>
      <c r="K6591" s="117"/>
      <c r="L6591" s="178"/>
      <c r="M6591" s="178"/>
      <c r="N6591" s="106"/>
      <c r="O6591" s="111"/>
      <c r="P6591" s="111"/>
      <c r="Q6591" s="106"/>
      <c r="R6591" s="106"/>
      <c r="S6591" s="106"/>
      <c r="T6591" s="106"/>
      <c r="U6591" s="106"/>
      <c r="V6591" s="106"/>
      <c r="W6591" s="19"/>
      <c r="X6591" s="2"/>
      <c r="Y6591" s="4"/>
      <c r="Z6591" s="106"/>
      <c r="AA6591" s="114"/>
      <c r="AB6591" s="112"/>
      <c r="AC6591" s="178"/>
      <c r="AD6591" s="11"/>
      <c r="AE6591" s="106"/>
      <c r="AF6591" s="106"/>
      <c r="AG6591" s="106"/>
      <c r="AH6591" s="115"/>
      <c r="AI6591" s="116"/>
      <c r="AO6591" s="26"/>
      <c r="AP6591" s="26"/>
    </row>
    <row r="6592" spans="1:42" ht="15" customHeight="1" x14ac:dyDescent="0.25">
      <c r="A6592" s="105"/>
      <c r="B6592" s="106"/>
      <c r="C6592" s="2"/>
      <c r="D6592" s="2"/>
      <c r="E6592" s="106"/>
      <c r="F6592" s="107"/>
      <c r="G6592" s="108"/>
      <c r="H6592" s="109"/>
      <c r="I6592" s="109"/>
      <c r="J6592" s="110"/>
      <c r="K6592" s="117"/>
      <c r="L6592" s="178"/>
      <c r="M6592" s="178"/>
      <c r="N6592" s="106"/>
      <c r="O6592" s="111"/>
      <c r="P6592" s="111"/>
      <c r="Q6592" s="106"/>
      <c r="R6592" s="106"/>
      <c r="S6592" s="106"/>
      <c r="T6592" s="106"/>
      <c r="U6592" s="106"/>
      <c r="V6592" s="106"/>
      <c r="W6592" s="19"/>
      <c r="X6592" s="2"/>
      <c r="Y6592" s="4"/>
      <c r="Z6592" s="106"/>
      <c r="AA6592" s="114"/>
      <c r="AB6592" s="112"/>
      <c r="AC6592" s="178"/>
      <c r="AD6592" s="11"/>
      <c r="AE6592" s="106"/>
      <c r="AF6592" s="106"/>
      <c r="AG6592" s="106"/>
      <c r="AH6592" s="115"/>
      <c r="AI6592" s="116"/>
      <c r="AO6592" s="26"/>
      <c r="AP6592" s="26"/>
    </row>
    <row r="6593" spans="1:42" ht="15" customHeight="1" x14ac:dyDescent="0.25">
      <c r="A6593" s="105"/>
      <c r="B6593" s="106"/>
      <c r="C6593" s="2"/>
      <c r="D6593" s="2"/>
      <c r="E6593" s="106"/>
      <c r="F6593" s="107"/>
      <c r="G6593" s="108"/>
      <c r="H6593" s="109"/>
      <c r="I6593" s="109"/>
      <c r="J6593" s="110"/>
      <c r="K6593" s="117"/>
      <c r="L6593" s="178"/>
      <c r="M6593" s="178"/>
      <c r="N6593" s="106"/>
      <c r="O6593" s="111"/>
      <c r="P6593" s="111"/>
      <c r="Q6593" s="106"/>
      <c r="R6593" s="106"/>
      <c r="S6593" s="106"/>
      <c r="T6593" s="106"/>
      <c r="U6593" s="106"/>
      <c r="V6593" s="106"/>
      <c r="W6593" s="19"/>
      <c r="X6593" s="2"/>
      <c r="Y6593" s="4"/>
      <c r="Z6593" s="106"/>
      <c r="AA6593" s="114"/>
      <c r="AB6593" s="112"/>
      <c r="AC6593" s="178"/>
      <c r="AD6593" s="11"/>
      <c r="AE6593" s="106"/>
      <c r="AF6593" s="106"/>
      <c r="AG6593" s="106"/>
      <c r="AH6593" s="115"/>
      <c r="AI6593" s="116"/>
      <c r="AO6593" s="26"/>
      <c r="AP6593" s="26"/>
    </row>
    <row r="6594" spans="1:42" ht="15" customHeight="1" x14ac:dyDescent="0.25">
      <c r="A6594" s="105"/>
      <c r="B6594" s="106"/>
      <c r="C6594" s="2"/>
      <c r="D6594" s="2"/>
      <c r="E6594" s="106"/>
      <c r="F6594" s="107"/>
      <c r="G6594" s="108"/>
      <c r="H6594" s="109"/>
      <c r="I6594" s="109"/>
      <c r="J6594" s="110"/>
      <c r="K6594" s="117"/>
      <c r="L6594" s="178"/>
      <c r="M6594" s="178"/>
      <c r="N6594" s="106"/>
      <c r="O6594" s="111"/>
      <c r="P6594" s="111"/>
      <c r="Q6594" s="106"/>
      <c r="R6594" s="106"/>
      <c r="S6594" s="106"/>
      <c r="T6594" s="106"/>
      <c r="U6594" s="106"/>
      <c r="V6594" s="106"/>
      <c r="W6594" s="19"/>
      <c r="X6594" s="2"/>
      <c r="Y6594" s="4"/>
      <c r="Z6594" s="106"/>
      <c r="AA6594" s="114"/>
      <c r="AB6594" s="112"/>
      <c r="AC6594" s="178"/>
      <c r="AD6594" s="11"/>
      <c r="AE6594" s="106"/>
      <c r="AF6594" s="106"/>
      <c r="AG6594" s="106"/>
      <c r="AH6594" s="115"/>
      <c r="AI6594" s="116"/>
      <c r="AO6594" s="26"/>
      <c r="AP6594" s="26"/>
    </row>
    <row r="6595" spans="1:42" ht="15" customHeight="1" x14ac:dyDescent="0.25">
      <c r="A6595" s="105"/>
      <c r="B6595" s="106"/>
      <c r="C6595" s="2"/>
      <c r="D6595" s="2"/>
      <c r="E6595" s="106"/>
      <c r="F6595" s="107"/>
      <c r="G6595" s="108"/>
      <c r="H6595" s="109"/>
      <c r="I6595" s="109"/>
      <c r="J6595" s="110"/>
      <c r="K6595" s="117"/>
      <c r="L6595" s="178"/>
      <c r="M6595" s="178"/>
      <c r="N6595" s="106"/>
      <c r="O6595" s="111"/>
      <c r="P6595" s="111"/>
      <c r="Q6595" s="106"/>
      <c r="R6595" s="106"/>
      <c r="S6595" s="106"/>
      <c r="T6595" s="106"/>
      <c r="U6595" s="106"/>
      <c r="V6595" s="106"/>
      <c r="W6595" s="19"/>
      <c r="X6595" s="2"/>
      <c r="Y6595" s="4"/>
      <c r="Z6595" s="106"/>
      <c r="AA6595" s="114"/>
      <c r="AB6595" s="112"/>
      <c r="AC6595" s="178"/>
      <c r="AD6595" s="11"/>
      <c r="AE6595" s="106"/>
      <c r="AF6595" s="106"/>
      <c r="AG6595" s="106"/>
      <c r="AH6595" s="115"/>
      <c r="AI6595" s="116"/>
      <c r="AO6595" s="26"/>
      <c r="AP6595" s="26"/>
    </row>
    <row r="6596" spans="1:42" ht="15" customHeight="1" x14ac:dyDescent="0.25">
      <c r="A6596" s="105"/>
      <c r="B6596" s="106"/>
      <c r="C6596" s="2"/>
      <c r="D6596" s="2"/>
      <c r="E6596" s="106"/>
      <c r="F6596" s="107"/>
      <c r="G6596" s="108"/>
      <c r="H6596" s="109"/>
      <c r="I6596" s="109"/>
      <c r="J6596" s="110"/>
      <c r="K6596" s="117"/>
      <c r="L6596" s="178"/>
      <c r="M6596" s="178"/>
      <c r="N6596" s="106"/>
      <c r="O6596" s="111"/>
      <c r="P6596" s="111"/>
      <c r="Q6596" s="106"/>
      <c r="R6596" s="106"/>
      <c r="S6596" s="106"/>
      <c r="T6596" s="106"/>
      <c r="U6596" s="106"/>
      <c r="V6596" s="106"/>
      <c r="W6596" s="19"/>
      <c r="X6596" s="2"/>
      <c r="Y6596" s="4"/>
      <c r="Z6596" s="106"/>
      <c r="AA6596" s="114"/>
      <c r="AB6596" s="112"/>
      <c r="AC6596" s="178"/>
      <c r="AD6596" s="11"/>
      <c r="AE6596" s="106"/>
      <c r="AF6596" s="106"/>
      <c r="AG6596" s="106"/>
      <c r="AH6596" s="115"/>
      <c r="AI6596" s="116"/>
      <c r="AO6596" s="26"/>
      <c r="AP6596" s="26"/>
    </row>
    <row r="6597" spans="1:42" ht="15" customHeight="1" x14ac:dyDescent="0.25">
      <c r="A6597" s="105"/>
      <c r="B6597" s="106"/>
      <c r="C6597" s="2"/>
      <c r="D6597" s="2"/>
      <c r="E6597" s="106"/>
      <c r="F6597" s="107"/>
      <c r="G6597" s="108"/>
      <c r="H6597" s="109"/>
      <c r="I6597" s="109"/>
      <c r="J6597" s="110"/>
      <c r="K6597" s="117"/>
      <c r="L6597" s="178"/>
      <c r="M6597" s="178"/>
      <c r="N6597" s="106"/>
      <c r="O6597" s="111"/>
      <c r="P6597" s="111"/>
      <c r="Q6597" s="106"/>
      <c r="R6597" s="106"/>
      <c r="S6597" s="106"/>
      <c r="T6597" s="106"/>
      <c r="U6597" s="106"/>
      <c r="V6597" s="106"/>
      <c r="W6597" s="19"/>
      <c r="X6597" s="2"/>
      <c r="Y6597" s="4"/>
      <c r="Z6597" s="106"/>
      <c r="AA6597" s="114"/>
      <c r="AB6597" s="112"/>
      <c r="AC6597" s="178"/>
      <c r="AD6597" s="11"/>
      <c r="AE6597" s="106"/>
      <c r="AF6597" s="106"/>
      <c r="AG6597" s="106"/>
      <c r="AH6597" s="115"/>
      <c r="AI6597" s="116"/>
      <c r="AO6597" s="26"/>
      <c r="AP6597" s="26"/>
    </row>
    <row r="6598" spans="1:42" ht="15" customHeight="1" x14ac:dyDescent="0.25">
      <c r="A6598" s="105"/>
      <c r="B6598" s="106"/>
      <c r="C6598" s="2"/>
      <c r="D6598" s="2"/>
      <c r="E6598" s="106"/>
      <c r="F6598" s="107"/>
      <c r="G6598" s="108"/>
      <c r="H6598" s="109"/>
      <c r="I6598" s="109"/>
      <c r="J6598" s="110"/>
      <c r="K6598" s="117"/>
      <c r="L6598" s="178"/>
      <c r="M6598" s="178"/>
      <c r="N6598" s="106"/>
      <c r="O6598" s="111"/>
      <c r="P6598" s="111"/>
      <c r="Q6598" s="106"/>
      <c r="R6598" s="106"/>
      <c r="S6598" s="106"/>
      <c r="T6598" s="106"/>
      <c r="U6598" s="106"/>
      <c r="V6598" s="106"/>
      <c r="W6598" s="19"/>
      <c r="X6598" s="2"/>
      <c r="Y6598" s="4"/>
      <c r="Z6598" s="106"/>
      <c r="AA6598" s="114"/>
      <c r="AB6598" s="112"/>
      <c r="AC6598" s="178"/>
      <c r="AD6598" s="11"/>
      <c r="AE6598" s="106"/>
      <c r="AF6598" s="106"/>
      <c r="AG6598" s="106"/>
      <c r="AH6598" s="115"/>
      <c r="AI6598" s="116"/>
      <c r="AO6598" s="26"/>
      <c r="AP6598" s="26"/>
    </row>
    <row r="6599" spans="1:42" ht="15" customHeight="1" x14ac:dyDescent="0.25">
      <c r="A6599" s="105"/>
      <c r="B6599" s="106"/>
      <c r="C6599" s="2"/>
      <c r="D6599" s="2"/>
      <c r="E6599" s="106"/>
      <c r="F6599" s="107"/>
      <c r="G6599" s="108"/>
      <c r="H6599" s="109"/>
      <c r="I6599" s="109"/>
      <c r="J6599" s="110"/>
      <c r="K6599" s="117"/>
      <c r="L6599" s="178"/>
      <c r="M6599" s="178"/>
      <c r="N6599" s="106"/>
      <c r="O6599" s="111"/>
      <c r="P6599" s="111"/>
      <c r="Q6599" s="106"/>
      <c r="R6599" s="106"/>
      <c r="S6599" s="106"/>
      <c r="T6599" s="106"/>
      <c r="U6599" s="106"/>
      <c r="V6599" s="106"/>
      <c r="W6599" s="19"/>
      <c r="X6599" s="2"/>
      <c r="Y6599" s="4"/>
      <c r="Z6599" s="106"/>
      <c r="AA6599" s="114"/>
      <c r="AB6599" s="112"/>
      <c r="AC6599" s="178"/>
      <c r="AD6599" s="11"/>
      <c r="AE6599" s="106"/>
      <c r="AF6599" s="106"/>
      <c r="AG6599" s="106"/>
      <c r="AH6599" s="115"/>
      <c r="AI6599" s="116"/>
      <c r="AO6599" s="26"/>
      <c r="AP6599" s="26"/>
    </row>
    <row r="6600" spans="1:42" ht="15" customHeight="1" x14ac:dyDescent="0.25">
      <c r="A6600" s="105"/>
      <c r="B6600" s="106"/>
      <c r="C6600" s="2"/>
      <c r="D6600" s="2"/>
      <c r="E6600" s="106"/>
      <c r="F6600" s="107"/>
      <c r="G6600" s="108"/>
      <c r="H6600" s="109"/>
      <c r="I6600" s="109"/>
      <c r="J6600" s="110"/>
      <c r="K6600" s="117"/>
      <c r="L6600" s="178"/>
      <c r="M6600" s="178"/>
      <c r="N6600" s="106"/>
      <c r="O6600" s="111"/>
      <c r="P6600" s="111"/>
      <c r="Q6600" s="106"/>
      <c r="R6600" s="106"/>
      <c r="S6600" s="106"/>
      <c r="T6600" s="106"/>
      <c r="U6600" s="106"/>
      <c r="V6600" s="106"/>
      <c r="W6600" s="19"/>
      <c r="X6600" s="2"/>
      <c r="Y6600" s="4"/>
      <c r="Z6600" s="106"/>
      <c r="AA6600" s="114"/>
      <c r="AB6600" s="112"/>
      <c r="AC6600" s="178"/>
      <c r="AD6600" s="11"/>
      <c r="AE6600" s="106"/>
      <c r="AF6600" s="106"/>
      <c r="AG6600" s="106"/>
      <c r="AH6600" s="115"/>
      <c r="AI6600" s="116"/>
      <c r="AO6600" s="26"/>
      <c r="AP6600" s="26"/>
    </row>
    <row r="6601" spans="1:42" ht="15" customHeight="1" x14ac:dyDescent="0.25">
      <c r="A6601" s="105"/>
      <c r="B6601" s="106"/>
      <c r="C6601" s="2"/>
      <c r="D6601" s="2"/>
      <c r="E6601" s="106"/>
      <c r="F6601" s="107"/>
      <c r="G6601" s="108"/>
      <c r="H6601" s="109"/>
      <c r="I6601" s="109"/>
      <c r="J6601" s="110"/>
      <c r="K6601" s="117"/>
      <c r="L6601" s="178"/>
      <c r="M6601" s="178"/>
      <c r="N6601" s="106"/>
      <c r="O6601" s="111"/>
      <c r="P6601" s="111"/>
      <c r="Q6601" s="106"/>
      <c r="R6601" s="106"/>
      <c r="S6601" s="106"/>
      <c r="T6601" s="106"/>
      <c r="U6601" s="106"/>
      <c r="V6601" s="106"/>
      <c r="W6601" s="19"/>
      <c r="X6601" s="2"/>
      <c r="Y6601" s="4"/>
      <c r="Z6601" s="106"/>
      <c r="AA6601" s="114"/>
      <c r="AB6601" s="112"/>
      <c r="AC6601" s="178"/>
      <c r="AD6601" s="11"/>
      <c r="AE6601" s="106"/>
      <c r="AF6601" s="106"/>
      <c r="AG6601" s="106"/>
      <c r="AH6601" s="115"/>
      <c r="AI6601" s="116"/>
      <c r="AO6601" s="26"/>
      <c r="AP6601" s="26"/>
    </row>
    <row r="6602" spans="1:42" ht="15" customHeight="1" x14ac:dyDescent="0.25">
      <c r="A6602" s="105"/>
      <c r="B6602" s="106"/>
      <c r="C6602" s="2"/>
      <c r="D6602" s="2"/>
      <c r="E6602" s="106"/>
      <c r="F6602" s="107"/>
      <c r="G6602" s="108"/>
      <c r="H6602" s="109"/>
      <c r="I6602" s="109"/>
      <c r="J6602" s="110"/>
      <c r="K6602" s="117"/>
      <c r="L6602" s="178"/>
      <c r="M6602" s="178"/>
      <c r="N6602" s="106"/>
      <c r="O6602" s="111"/>
      <c r="P6602" s="111"/>
      <c r="Q6602" s="106"/>
      <c r="R6602" s="106"/>
      <c r="S6602" s="106"/>
      <c r="T6602" s="106"/>
      <c r="U6602" s="106"/>
      <c r="V6602" s="106"/>
      <c r="W6602" s="19"/>
      <c r="X6602" s="2"/>
      <c r="Y6602" s="4"/>
      <c r="Z6602" s="106"/>
      <c r="AA6602" s="114"/>
      <c r="AB6602" s="112"/>
      <c r="AC6602" s="178"/>
      <c r="AD6602" s="11"/>
      <c r="AE6602" s="106"/>
      <c r="AF6602" s="106"/>
      <c r="AG6602" s="106"/>
      <c r="AH6602" s="115"/>
      <c r="AI6602" s="116"/>
      <c r="AO6602" s="26"/>
      <c r="AP6602" s="26"/>
    </row>
    <row r="6603" spans="1:42" ht="15" customHeight="1" x14ac:dyDescent="0.25">
      <c r="A6603" s="105"/>
      <c r="B6603" s="106"/>
      <c r="C6603" s="2"/>
      <c r="D6603" s="2"/>
      <c r="E6603" s="106"/>
      <c r="F6603" s="107"/>
      <c r="G6603" s="108"/>
      <c r="H6603" s="109"/>
      <c r="I6603" s="109"/>
      <c r="J6603" s="110"/>
      <c r="K6603" s="117"/>
      <c r="L6603" s="178"/>
      <c r="M6603" s="178"/>
      <c r="N6603" s="106"/>
      <c r="O6603" s="111"/>
      <c r="P6603" s="111"/>
      <c r="Q6603" s="106"/>
      <c r="R6603" s="106"/>
      <c r="S6603" s="106"/>
      <c r="T6603" s="106"/>
      <c r="U6603" s="106"/>
      <c r="V6603" s="106"/>
      <c r="W6603" s="19"/>
      <c r="X6603" s="2"/>
      <c r="Y6603" s="4"/>
      <c r="Z6603" s="106"/>
      <c r="AA6603" s="114"/>
      <c r="AB6603" s="112"/>
      <c r="AC6603" s="178"/>
      <c r="AD6603" s="11"/>
      <c r="AE6603" s="106"/>
      <c r="AF6603" s="106"/>
      <c r="AG6603" s="106"/>
      <c r="AH6603" s="115"/>
      <c r="AI6603" s="116"/>
      <c r="AO6603" s="26"/>
      <c r="AP6603" s="26"/>
    </row>
    <row r="6604" spans="1:42" ht="15" customHeight="1" x14ac:dyDescent="0.25">
      <c r="A6604" s="105"/>
      <c r="B6604" s="106"/>
      <c r="C6604" s="2"/>
      <c r="D6604" s="2"/>
      <c r="E6604" s="106"/>
      <c r="F6604" s="107"/>
      <c r="G6604" s="108"/>
      <c r="H6604" s="109"/>
      <c r="I6604" s="109"/>
      <c r="J6604" s="110"/>
      <c r="K6604" s="117"/>
      <c r="L6604" s="178"/>
      <c r="M6604" s="178"/>
      <c r="N6604" s="106"/>
      <c r="O6604" s="111"/>
      <c r="P6604" s="111"/>
      <c r="Q6604" s="106"/>
      <c r="R6604" s="106"/>
      <c r="S6604" s="106"/>
      <c r="T6604" s="106"/>
      <c r="U6604" s="106"/>
      <c r="V6604" s="106"/>
      <c r="W6604" s="19"/>
      <c r="X6604" s="2"/>
      <c r="Y6604" s="4"/>
      <c r="Z6604" s="106"/>
      <c r="AA6604" s="114"/>
      <c r="AB6604" s="112"/>
      <c r="AC6604" s="178"/>
      <c r="AD6604" s="11"/>
      <c r="AE6604" s="106"/>
      <c r="AF6604" s="106"/>
      <c r="AG6604" s="106"/>
      <c r="AH6604" s="115"/>
      <c r="AI6604" s="116"/>
      <c r="AO6604" s="26"/>
      <c r="AP6604" s="26"/>
    </row>
    <row r="6605" spans="1:42" ht="15" customHeight="1" x14ac:dyDescent="0.25">
      <c r="A6605" s="105"/>
      <c r="B6605" s="106"/>
      <c r="C6605" s="2"/>
      <c r="D6605" s="2"/>
      <c r="E6605" s="106"/>
      <c r="F6605" s="107"/>
      <c r="G6605" s="108"/>
      <c r="H6605" s="109"/>
      <c r="I6605" s="109"/>
      <c r="J6605" s="110"/>
      <c r="K6605" s="117"/>
      <c r="L6605" s="178"/>
      <c r="M6605" s="178"/>
      <c r="N6605" s="106"/>
      <c r="O6605" s="111"/>
      <c r="P6605" s="111"/>
      <c r="Q6605" s="106"/>
      <c r="R6605" s="106"/>
      <c r="S6605" s="106"/>
      <c r="T6605" s="106"/>
      <c r="U6605" s="106"/>
      <c r="V6605" s="106"/>
      <c r="W6605" s="19"/>
      <c r="X6605" s="2"/>
      <c r="Y6605" s="4"/>
      <c r="Z6605" s="106"/>
      <c r="AA6605" s="114"/>
      <c r="AB6605" s="112"/>
      <c r="AC6605" s="178"/>
      <c r="AD6605" s="11"/>
      <c r="AE6605" s="106"/>
      <c r="AF6605" s="106"/>
      <c r="AG6605" s="106"/>
      <c r="AH6605" s="115"/>
      <c r="AI6605" s="116"/>
      <c r="AO6605" s="26"/>
      <c r="AP6605" s="26"/>
    </row>
    <row r="6606" spans="1:42" ht="15" customHeight="1" x14ac:dyDescent="0.25">
      <c r="A6606" s="105"/>
      <c r="B6606" s="106"/>
      <c r="C6606" s="2"/>
      <c r="D6606" s="2"/>
      <c r="E6606" s="106"/>
      <c r="F6606" s="107"/>
      <c r="G6606" s="108"/>
      <c r="H6606" s="109"/>
      <c r="I6606" s="109"/>
      <c r="J6606" s="110"/>
      <c r="K6606" s="117"/>
      <c r="L6606" s="178"/>
      <c r="M6606" s="178"/>
      <c r="N6606" s="106"/>
      <c r="O6606" s="111"/>
      <c r="P6606" s="111"/>
      <c r="Q6606" s="106"/>
      <c r="R6606" s="106"/>
      <c r="S6606" s="106"/>
      <c r="T6606" s="106"/>
      <c r="U6606" s="106"/>
      <c r="V6606" s="106"/>
      <c r="W6606" s="19"/>
      <c r="X6606" s="2"/>
      <c r="Y6606" s="4"/>
      <c r="Z6606" s="106"/>
      <c r="AA6606" s="114"/>
      <c r="AB6606" s="112"/>
      <c r="AC6606" s="178"/>
      <c r="AD6606" s="11"/>
      <c r="AE6606" s="106"/>
      <c r="AF6606" s="106"/>
      <c r="AG6606" s="106"/>
      <c r="AH6606" s="115"/>
      <c r="AI6606" s="116"/>
      <c r="AO6606" s="26"/>
      <c r="AP6606" s="26"/>
    </row>
    <row r="6607" spans="1:42" ht="15" customHeight="1" x14ac:dyDescent="0.25">
      <c r="A6607" s="105"/>
      <c r="B6607" s="106"/>
      <c r="C6607" s="2"/>
      <c r="D6607" s="2"/>
      <c r="E6607" s="106"/>
      <c r="F6607" s="107"/>
      <c r="G6607" s="108"/>
      <c r="H6607" s="109"/>
      <c r="I6607" s="109"/>
      <c r="J6607" s="110"/>
      <c r="K6607" s="117"/>
      <c r="L6607" s="178"/>
      <c r="M6607" s="178"/>
      <c r="N6607" s="106"/>
      <c r="O6607" s="111"/>
      <c r="P6607" s="111"/>
      <c r="Q6607" s="106"/>
      <c r="R6607" s="106"/>
      <c r="S6607" s="106"/>
      <c r="T6607" s="106"/>
      <c r="U6607" s="106"/>
      <c r="V6607" s="106"/>
      <c r="W6607" s="19"/>
      <c r="X6607" s="2"/>
      <c r="Y6607" s="4"/>
      <c r="Z6607" s="106"/>
      <c r="AA6607" s="114"/>
      <c r="AB6607" s="112"/>
      <c r="AC6607" s="178"/>
      <c r="AD6607" s="11"/>
      <c r="AE6607" s="106"/>
      <c r="AF6607" s="106"/>
      <c r="AG6607" s="106"/>
      <c r="AH6607" s="115"/>
      <c r="AI6607" s="116"/>
      <c r="AO6607" s="26"/>
      <c r="AP6607" s="26"/>
    </row>
    <row r="6608" spans="1:42" ht="15" customHeight="1" x14ac:dyDescent="0.25">
      <c r="A6608" s="105"/>
      <c r="B6608" s="106"/>
      <c r="C6608" s="2"/>
      <c r="D6608" s="2"/>
      <c r="E6608" s="106"/>
      <c r="F6608" s="107"/>
      <c r="G6608" s="108"/>
      <c r="H6608" s="109"/>
      <c r="I6608" s="109"/>
      <c r="J6608" s="110"/>
      <c r="K6608" s="117"/>
      <c r="L6608" s="178"/>
      <c r="M6608" s="178"/>
      <c r="N6608" s="106"/>
      <c r="O6608" s="111"/>
      <c r="P6608" s="111"/>
      <c r="Q6608" s="106"/>
      <c r="R6608" s="106"/>
      <c r="S6608" s="106"/>
      <c r="T6608" s="106"/>
      <c r="U6608" s="106"/>
      <c r="V6608" s="106"/>
      <c r="W6608" s="19"/>
      <c r="X6608" s="2"/>
      <c r="Y6608" s="4"/>
      <c r="Z6608" s="106"/>
      <c r="AA6608" s="114"/>
      <c r="AB6608" s="112"/>
      <c r="AC6608" s="178"/>
      <c r="AD6608" s="11"/>
      <c r="AE6608" s="106"/>
      <c r="AF6608" s="106"/>
      <c r="AG6608" s="106"/>
      <c r="AH6608" s="115"/>
      <c r="AI6608" s="116"/>
      <c r="AO6608" s="26"/>
      <c r="AP6608" s="26"/>
    </row>
    <row r="6609" spans="1:42" ht="15" customHeight="1" x14ac:dyDescent="0.25">
      <c r="A6609" s="105"/>
      <c r="B6609" s="106"/>
      <c r="C6609" s="2"/>
      <c r="D6609" s="2"/>
      <c r="E6609" s="106"/>
      <c r="F6609" s="107"/>
      <c r="G6609" s="108"/>
      <c r="H6609" s="109"/>
      <c r="I6609" s="109"/>
      <c r="J6609" s="110"/>
      <c r="K6609" s="117"/>
      <c r="L6609" s="178"/>
      <c r="M6609" s="178"/>
      <c r="N6609" s="106"/>
      <c r="O6609" s="111"/>
      <c r="P6609" s="111"/>
      <c r="Q6609" s="106"/>
      <c r="R6609" s="106"/>
      <c r="S6609" s="106"/>
      <c r="T6609" s="106"/>
      <c r="U6609" s="106"/>
      <c r="V6609" s="106"/>
      <c r="W6609" s="19"/>
      <c r="X6609" s="2"/>
      <c r="Y6609" s="4"/>
      <c r="Z6609" s="106"/>
      <c r="AA6609" s="114"/>
      <c r="AB6609" s="112"/>
      <c r="AC6609" s="178"/>
      <c r="AD6609" s="11"/>
      <c r="AE6609" s="106"/>
      <c r="AF6609" s="106"/>
      <c r="AG6609" s="106"/>
      <c r="AH6609" s="115"/>
      <c r="AI6609" s="116"/>
      <c r="AO6609" s="26"/>
      <c r="AP6609" s="26"/>
    </row>
    <row r="6610" spans="1:42" ht="15" customHeight="1" x14ac:dyDescent="0.25">
      <c r="A6610" s="105"/>
      <c r="B6610" s="106"/>
      <c r="C6610" s="2"/>
      <c r="D6610" s="2"/>
      <c r="E6610" s="106"/>
      <c r="F6610" s="107"/>
      <c r="G6610" s="108"/>
      <c r="H6610" s="109"/>
      <c r="I6610" s="109"/>
      <c r="J6610" s="110"/>
      <c r="K6610" s="117"/>
      <c r="L6610" s="178"/>
      <c r="M6610" s="178"/>
      <c r="N6610" s="106"/>
      <c r="O6610" s="111"/>
      <c r="P6610" s="111"/>
      <c r="Q6610" s="106"/>
      <c r="R6610" s="106"/>
      <c r="S6610" s="106"/>
      <c r="T6610" s="106"/>
      <c r="U6610" s="106"/>
      <c r="V6610" s="106"/>
      <c r="W6610" s="19"/>
      <c r="X6610" s="2"/>
      <c r="Y6610" s="4"/>
      <c r="Z6610" s="106"/>
      <c r="AA6610" s="114"/>
      <c r="AB6610" s="112"/>
      <c r="AC6610" s="178"/>
      <c r="AD6610" s="11"/>
      <c r="AE6610" s="106"/>
      <c r="AF6610" s="106"/>
      <c r="AG6610" s="106"/>
      <c r="AH6610" s="115"/>
      <c r="AI6610" s="116"/>
      <c r="AO6610" s="26"/>
      <c r="AP6610" s="26"/>
    </row>
    <row r="6611" spans="1:42" ht="15" customHeight="1" x14ac:dyDescent="0.25">
      <c r="A6611" s="105"/>
      <c r="B6611" s="106"/>
      <c r="C6611" s="2"/>
      <c r="D6611" s="2"/>
      <c r="E6611" s="106"/>
      <c r="F6611" s="107"/>
      <c r="G6611" s="108"/>
      <c r="H6611" s="109"/>
      <c r="I6611" s="109"/>
      <c r="J6611" s="110"/>
      <c r="K6611" s="117"/>
      <c r="L6611" s="178"/>
      <c r="M6611" s="178"/>
      <c r="N6611" s="106"/>
      <c r="O6611" s="111"/>
      <c r="P6611" s="111"/>
      <c r="Q6611" s="106"/>
      <c r="R6611" s="106"/>
      <c r="S6611" s="106"/>
      <c r="T6611" s="106"/>
      <c r="U6611" s="106"/>
      <c r="V6611" s="106"/>
      <c r="W6611" s="19"/>
      <c r="X6611" s="2"/>
      <c r="Y6611" s="4"/>
      <c r="Z6611" s="106"/>
      <c r="AA6611" s="114"/>
      <c r="AB6611" s="112"/>
      <c r="AC6611" s="178"/>
      <c r="AD6611" s="11"/>
      <c r="AE6611" s="106"/>
      <c r="AF6611" s="106"/>
      <c r="AG6611" s="106"/>
      <c r="AH6611" s="115"/>
      <c r="AI6611" s="116"/>
      <c r="AO6611" s="26"/>
      <c r="AP6611" s="26"/>
    </row>
    <row r="6612" spans="1:42" ht="15" customHeight="1" x14ac:dyDescent="0.25">
      <c r="A6612" s="105"/>
      <c r="B6612" s="106"/>
      <c r="C6612" s="2"/>
      <c r="D6612" s="2"/>
      <c r="E6612" s="106"/>
      <c r="F6612" s="107"/>
      <c r="G6612" s="108"/>
      <c r="H6612" s="109"/>
      <c r="I6612" s="109"/>
      <c r="J6612" s="110"/>
      <c r="K6612" s="117"/>
      <c r="L6612" s="178"/>
      <c r="M6612" s="178"/>
      <c r="N6612" s="106"/>
      <c r="O6612" s="111"/>
      <c r="P6612" s="111"/>
      <c r="Q6612" s="106"/>
      <c r="R6612" s="106"/>
      <c r="S6612" s="106"/>
      <c r="T6612" s="106"/>
      <c r="U6612" s="106"/>
      <c r="V6612" s="106"/>
      <c r="W6612" s="19"/>
      <c r="X6612" s="2"/>
      <c r="Y6612" s="4"/>
      <c r="Z6612" s="106"/>
      <c r="AA6612" s="114"/>
      <c r="AB6612" s="112"/>
      <c r="AC6612" s="178"/>
      <c r="AD6612" s="11"/>
      <c r="AE6612" s="106"/>
      <c r="AF6612" s="106"/>
      <c r="AG6612" s="106"/>
      <c r="AH6612" s="115"/>
      <c r="AI6612" s="116"/>
      <c r="AO6612" s="26"/>
      <c r="AP6612" s="26"/>
    </row>
    <row r="6613" spans="1:42" ht="15" customHeight="1" x14ac:dyDescent="0.25">
      <c r="A6613" s="105"/>
      <c r="B6613" s="106"/>
      <c r="C6613" s="2"/>
      <c r="D6613" s="2"/>
      <c r="E6613" s="106"/>
      <c r="F6613" s="107"/>
      <c r="G6613" s="108"/>
      <c r="H6613" s="109"/>
      <c r="I6613" s="109"/>
      <c r="J6613" s="110"/>
      <c r="K6613" s="117"/>
      <c r="L6613" s="178"/>
      <c r="M6613" s="178"/>
      <c r="N6613" s="106"/>
      <c r="O6613" s="111"/>
      <c r="P6613" s="111"/>
      <c r="Q6613" s="106"/>
      <c r="R6613" s="106"/>
      <c r="S6613" s="106"/>
      <c r="T6613" s="106"/>
      <c r="U6613" s="106"/>
      <c r="V6613" s="106"/>
      <c r="W6613" s="19"/>
      <c r="X6613" s="2"/>
      <c r="Y6613" s="4"/>
      <c r="Z6613" s="106"/>
      <c r="AA6613" s="114"/>
      <c r="AB6613" s="112"/>
      <c r="AC6613" s="178"/>
      <c r="AD6613" s="11"/>
      <c r="AE6613" s="106"/>
      <c r="AF6613" s="106"/>
      <c r="AG6613" s="106"/>
      <c r="AH6613" s="115"/>
      <c r="AI6613" s="116"/>
      <c r="AO6613" s="26"/>
      <c r="AP6613" s="26"/>
    </row>
    <row r="6614" spans="1:42" ht="15" customHeight="1" x14ac:dyDescent="0.25">
      <c r="A6614" s="105"/>
      <c r="B6614" s="106"/>
      <c r="C6614" s="2"/>
      <c r="D6614" s="2"/>
      <c r="E6614" s="106"/>
      <c r="F6614" s="107"/>
      <c r="G6614" s="108"/>
      <c r="H6614" s="109"/>
      <c r="I6614" s="109"/>
      <c r="J6614" s="110"/>
      <c r="K6614" s="117"/>
      <c r="L6614" s="178"/>
      <c r="M6614" s="178"/>
      <c r="N6614" s="106"/>
      <c r="O6614" s="111"/>
      <c r="P6614" s="111"/>
      <c r="Q6614" s="106"/>
      <c r="R6614" s="106"/>
      <c r="S6614" s="106"/>
      <c r="T6614" s="106"/>
      <c r="U6614" s="106"/>
      <c r="V6614" s="106"/>
      <c r="W6614" s="19"/>
      <c r="X6614" s="2"/>
      <c r="Y6614" s="4"/>
      <c r="Z6614" s="106"/>
      <c r="AA6614" s="114"/>
      <c r="AB6614" s="112"/>
      <c r="AC6614" s="178"/>
      <c r="AD6614" s="11"/>
      <c r="AE6614" s="106"/>
      <c r="AF6614" s="106"/>
      <c r="AG6614" s="106"/>
      <c r="AH6614" s="115"/>
      <c r="AI6614" s="116"/>
      <c r="AO6614" s="26"/>
      <c r="AP6614" s="26"/>
    </row>
    <row r="6615" spans="1:42" ht="15" customHeight="1" x14ac:dyDescent="0.25">
      <c r="A6615" s="105"/>
      <c r="B6615" s="106"/>
      <c r="C6615" s="2"/>
      <c r="D6615" s="2"/>
      <c r="E6615" s="106"/>
      <c r="F6615" s="107"/>
      <c r="G6615" s="108"/>
      <c r="H6615" s="109"/>
      <c r="I6615" s="109"/>
      <c r="J6615" s="110"/>
      <c r="K6615" s="117"/>
      <c r="L6615" s="178"/>
      <c r="M6615" s="178"/>
      <c r="N6615" s="106"/>
      <c r="O6615" s="111"/>
      <c r="P6615" s="111"/>
      <c r="Q6615" s="106"/>
      <c r="R6615" s="106"/>
      <c r="S6615" s="106"/>
      <c r="T6615" s="106"/>
      <c r="U6615" s="106"/>
      <c r="V6615" s="106"/>
      <c r="W6615" s="19"/>
      <c r="X6615" s="2"/>
      <c r="Y6615" s="4"/>
      <c r="Z6615" s="106"/>
      <c r="AA6615" s="114"/>
      <c r="AB6615" s="112"/>
      <c r="AC6615" s="178"/>
      <c r="AD6615" s="11"/>
      <c r="AE6615" s="106"/>
      <c r="AF6615" s="106"/>
      <c r="AG6615" s="106"/>
      <c r="AH6615" s="115"/>
      <c r="AI6615" s="116"/>
      <c r="AO6615" s="26"/>
      <c r="AP6615" s="26"/>
    </row>
    <row r="6616" spans="1:42" ht="15" customHeight="1" x14ac:dyDescent="0.25">
      <c r="A6616" s="105"/>
      <c r="B6616" s="106"/>
      <c r="C6616" s="2"/>
      <c r="D6616" s="2"/>
      <c r="E6616" s="106"/>
      <c r="F6616" s="107"/>
      <c r="G6616" s="108"/>
      <c r="H6616" s="109"/>
      <c r="I6616" s="109"/>
      <c r="J6616" s="110"/>
      <c r="K6616" s="117"/>
      <c r="L6616" s="178"/>
      <c r="M6616" s="178"/>
      <c r="N6616" s="106"/>
      <c r="O6616" s="111"/>
      <c r="P6616" s="111"/>
      <c r="Q6616" s="106"/>
      <c r="R6616" s="106"/>
      <c r="S6616" s="106"/>
      <c r="T6616" s="106"/>
      <c r="U6616" s="106"/>
      <c r="V6616" s="106"/>
      <c r="W6616" s="19"/>
      <c r="X6616" s="2"/>
      <c r="Y6616" s="4"/>
      <c r="Z6616" s="106"/>
      <c r="AA6616" s="114"/>
      <c r="AB6616" s="112"/>
      <c r="AC6616" s="178"/>
      <c r="AD6616" s="11"/>
      <c r="AE6616" s="106"/>
      <c r="AF6616" s="106"/>
      <c r="AG6616" s="106"/>
      <c r="AH6616" s="115"/>
      <c r="AI6616" s="116"/>
      <c r="AO6616" s="26"/>
      <c r="AP6616" s="26"/>
    </row>
    <row r="6617" spans="1:42" ht="15" customHeight="1" x14ac:dyDescent="0.25">
      <c r="A6617" s="105"/>
      <c r="B6617" s="106"/>
      <c r="C6617" s="2"/>
      <c r="D6617" s="2"/>
      <c r="E6617" s="106"/>
      <c r="F6617" s="107"/>
      <c r="G6617" s="108"/>
      <c r="H6617" s="109"/>
      <c r="I6617" s="109"/>
      <c r="J6617" s="110"/>
      <c r="K6617" s="117"/>
      <c r="L6617" s="178"/>
      <c r="M6617" s="178"/>
      <c r="N6617" s="106"/>
      <c r="O6617" s="111"/>
      <c r="P6617" s="111"/>
      <c r="Q6617" s="106"/>
      <c r="R6617" s="106"/>
      <c r="S6617" s="106"/>
      <c r="T6617" s="106"/>
      <c r="U6617" s="106"/>
      <c r="V6617" s="106"/>
      <c r="W6617" s="19"/>
      <c r="X6617" s="2"/>
      <c r="Y6617" s="4"/>
      <c r="Z6617" s="106"/>
      <c r="AA6617" s="114"/>
      <c r="AB6617" s="112"/>
      <c r="AC6617" s="178"/>
      <c r="AD6617" s="11"/>
      <c r="AE6617" s="106"/>
      <c r="AF6617" s="106"/>
      <c r="AG6617" s="106"/>
      <c r="AH6617" s="115"/>
      <c r="AI6617" s="116"/>
      <c r="AO6617" s="26"/>
      <c r="AP6617" s="26"/>
    </row>
    <row r="6618" spans="1:42" ht="15" customHeight="1" x14ac:dyDescent="0.25">
      <c r="A6618" s="105"/>
      <c r="B6618" s="106"/>
      <c r="C6618" s="2"/>
      <c r="D6618" s="2"/>
      <c r="E6618" s="106"/>
      <c r="F6618" s="107"/>
      <c r="G6618" s="108"/>
      <c r="H6618" s="109"/>
      <c r="I6618" s="109"/>
      <c r="J6618" s="110"/>
      <c r="K6618" s="117"/>
      <c r="L6618" s="178"/>
      <c r="M6618" s="178"/>
      <c r="N6618" s="106"/>
      <c r="O6618" s="111"/>
      <c r="P6618" s="111"/>
      <c r="Q6618" s="106"/>
      <c r="R6618" s="106"/>
      <c r="S6618" s="106"/>
      <c r="T6618" s="106"/>
      <c r="U6618" s="106"/>
      <c r="V6618" s="106"/>
      <c r="W6618" s="19"/>
      <c r="X6618" s="2"/>
      <c r="Y6618" s="4"/>
      <c r="Z6618" s="106"/>
      <c r="AA6618" s="114"/>
      <c r="AB6618" s="112"/>
      <c r="AC6618" s="178"/>
      <c r="AD6618" s="11"/>
      <c r="AE6618" s="106"/>
      <c r="AF6618" s="106"/>
      <c r="AG6618" s="106"/>
      <c r="AH6618" s="115"/>
      <c r="AI6618" s="116"/>
      <c r="AO6618" s="26"/>
      <c r="AP6618" s="26"/>
    </row>
    <row r="6619" spans="1:42" ht="15" customHeight="1" x14ac:dyDescent="0.25">
      <c r="A6619" s="105"/>
      <c r="B6619" s="106"/>
      <c r="C6619" s="2"/>
      <c r="D6619" s="2"/>
      <c r="E6619" s="106"/>
      <c r="F6619" s="107"/>
      <c r="G6619" s="108"/>
      <c r="H6619" s="109"/>
      <c r="I6619" s="109"/>
      <c r="J6619" s="110"/>
      <c r="K6619" s="117"/>
      <c r="L6619" s="178"/>
      <c r="M6619" s="178"/>
      <c r="N6619" s="106"/>
      <c r="O6619" s="111"/>
      <c r="P6619" s="111"/>
      <c r="Q6619" s="106"/>
      <c r="R6619" s="106"/>
      <c r="S6619" s="106"/>
      <c r="T6619" s="106"/>
      <c r="U6619" s="106"/>
      <c r="V6619" s="106"/>
      <c r="W6619" s="19"/>
      <c r="X6619" s="2"/>
      <c r="Y6619" s="4"/>
      <c r="Z6619" s="106"/>
      <c r="AA6619" s="114"/>
      <c r="AB6619" s="112"/>
      <c r="AC6619" s="178"/>
      <c r="AD6619" s="11"/>
      <c r="AE6619" s="106"/>
      <c r="AF6619" s="106"/>
      <c r="AG6619" s="106"/>
      <c r="AH6619" s="115"/>
      <c r="AI6619" s="116"/>
      <c r="AO6619" s="26"/>
      <c r="AP6619" s="26"/>
    </row>
    <row r="6620" spans="1:42" ht="15" customHeight="1" x14ac:dyDescent="0.25">
      <c r="A6620" s="183"/>
      <c r="B6620" s="184"/>
      <c r="C6620" s="184"/>
      <c r="D6620" s="184"/>
      <c r="E6620" s="184"/>
      <c r="F6620" s="185"/>
      <c r="G6620" s="186"/>
      <c r="H6620" s="187"/>
      <c r="I6620" s="109"/>
      <c r="J6620" s="188"/>
      <c r="K6620" s="189"/>
      <c r="L6620" s="178"/>
      <c r="M6620" s="190"/>
      <c r="N6620" s="184"/>
      <c r="O6620" s="191"/>
      <c r="P6620" s="191"/>
      <c r="Q6620" s="184"/>
      <c r="R6620" s="184"/>
      <c r="S6620" s="184"/>
      <c r="T6620" s="184"/>
      <c r="U6620" s="184"/>
      <c r="V6620" s="184"/>
      <c r="W6620" s="192"/>
      <c r="X6620" s="184"/>
      <c r="Y6620" s="193"/>
      <c r="Z6620" s="184"/>
      <c r="AA6620" s="193"/>
      <c r="AB6620" s="192"/>
      <c r="AC6620" s="190"/>
      <c r="AD6620" s="11"/>
      <c r="AE6620" s="184"/>
      <c r="AF6620" s="184"/>
      <c r="AG6620" s="184"/>
      <c r="AH6620" s="194"/>
      <c r="AI6620" s="189"/>
      <c r="AO6620" s="26"/>
      <c r="AP6620" s="26"/>
    </row>
    <row r="6621" spans="1:42" ht="15" customHeight="1" x14ac:dyDescent="0.25">
      <c r="A6621" s="105"/>
      <c r="B6621" s="106"/>
      <c r="C6621" s="2"/>
      <c r="D6621" s="2"/>
      <c r="E6621" s="106"/>
      <c r="F6621" s="107"/>
      <c r="G6621" s="108"/>
      <c r="H6621" s="109"/>
      <c r="I6621" s="109"/>
      <c r="J6621" s="110"/>
      <c r="K6621" s="117"/>
      <c r="L6621" s="178"/>
      <c r="M6621" s="178"/>
      <c r="N6621" s="106"/>
      <c r="O6621" s="111"/>
      <c r="P6621" s="111"/>
      <c r="Q6621" s="106"/>
      <c r="R6621" s="106"/>
      <c r="S6621" s="106"/>
      <c r="T6621" s="106"/>
      <c r="U6621" s="106"/>
      <c r="V6621" s="106"/>
      <c r="W6621" s="19"/>
      <c r="X6621" s="2"/>
      <c r="Y6621" s="4"/>
      <c r="Z6621" s="106"/>
      <c r="AA6621" s="114"/>
      <c r="AB6621" s="112"/>
      <c r="AC6621" s="178"/>
      <c r="AD6621" s="11"/>
      <c r="AE6621" s="106"/>
      <c r="AF6621" s="106"/>
      <c r="AG6621" s="106"/>
      <c r="AH6621" s="115"/>
      <c r="AI6621" s="116"/>
      <c r="AO6621" s="26"/>
      <c r="AP6621" s="26"/>
    </row>
    <row r="6622" spans="1:42" ht="15" customHeight="1" x14ac:dyDescent="0.25">
      <c r="A6622" s="105"/>
      <c r="B6622" s="106"/>
      <c r="C6622" s="2"/>
      <c r="D6622" s="2"/>
      <c r="E6622" s="106"/>
      <c r="F6622" s="107"/>
      <c r="G6622" s="108"/>
      <c r="H6622" s="109"/>
      <c r="I6622" s="109"/>
      <c r="J6622" s="110"/>
      <c r="K6622" s="117"/>
      <c r="L6622" s="178"/>
      <c r="M6622" s="178"/>
      <c r="N6622" s="106"/>
      <c r="O6622" s="111"/>
      <c r="P6622" s="111"/>
      <c r="Q6622" s="106"/>
      <c r="R6622" s="106"/>
      <c r="S6622" s="106"/>
      <c r="T6622" s="106"/>
      <c r="U6622" s="106"/>
      <c r="V6622" s="106"/>
      <c r="W6622" s="19"/>
      <c r="X6622" s="2"/>
      <c r="Y6622" s="4"/>
      <c r="Z6622" s="106"/>
      <c r="AA6622" s="114"/>
      <c r="AB6622" s="112"/>
      <c r="AC6622" s="178"/>
      <c r="AD6622" s="11"/>
      <c r="AE6622" s="106"/>
      <c r="AF6622" s="106"/>
      <c r="AG6622" s="106"/>
      <c r="AH6622" s="115"/>
      <c r="AI6622" s="116"/>
      <c r="AO6622" s="26"/>
      <c r="AP6622" s="26"/>
    </row>
    <row r="6623" spans="1:42" ht="15" customHeight="1" x14ac:dyDescent="0.25">
      <c r="A6623" s="105"/>
      <c r="B6623" s="106"/>
      <c r="C6623" s="2"/>
      <c r="D6623" s="2"/>
      <c r="E6623" s="106"/>
      <c r="F6623" s="107"/>
      <c r="G6623" s="108"/>
      <c r="H6623" s="109"/>
      <c r="I6623" s="109"/>
      <c r="J6623" s="110"/>
      <c r="K6623" s="117"/>
      <c r="L6623" s="178"/>
      <c r="M6623" s="178"/>
      <c r="N6623" s="106"/>
      <c r="O6623" s="111"/>
      <c r="P6623" s="111"/>
      <c r="Q6623" s="106"/>
      <c r="R6623" s="106"/>
      <c r="S6623" s="106"/>
      <c r="T6623" s="106"/>
      <c r="U6623" s="106"/>
      <c r="V6623" s="106"/>
      <c r="W6623" s="19"/>
      <c r="X6623" s="2"/>
      <c r="Y6623" s="4"/>
      <c r="Z6623" s="106"/>
      <c r="AA6623" s="114"/>
      <c r="AB6623" s="112"/>
      <c r="AC6623" s="178"/>
      <c r="AD6623" s="11"/>
      <c r="AE6623" s="106"/>
      <c r="AF6623" s="106"/>
      <c r="AG6623" s="106"/>
      <c r="AH6623" s="115"/>
      <c r="AI6623" s="116"/>
      <c r="AO6623" s="26"/>
      <c r="AP6623" s="26"/>
    </row>
    <row r="6624" spans="1:42" ht="15" customHeight="1" x14ac:dyDescent="0.25">
      <c r="A6624" s="105"/>
      <c r="B6624" s="106"/>
      <c r="C6624" s="2"/>
      <c r="D6624" s="2"/>
      <c r="E6624" s="106"/>
      <c r="F6624" s="107"/>
      <c r="G6624" s="108"/>
      <c r="H6624" s="109"/>
      <c r="I6624" s="109"/>
      <c r="J6624" s="110"/>
      <c r="K6624" s="117"/>
      <c r="L6624" s="178"/>
      <c r="M6624" s="178"/>
      <c r="N6624" s="106"/>
      <c r="O6624" s="111"/>
      <c r="P6624" s="111"/>
      <c r="Q6624" s="106"/>
      <c r="R6624" s="106"/>
      <c r="S6624" s="106"/>
      <c r="T6624" s="106"/>
      <c r="U6624" s="106"/>
      <c r="V6624" s="106"/>
      <c r="W6624" s="19"/>
      <c r="X6624" s="2"/>
      <c r="Y6624" s="4"/>
      <c r="Z6624" s="106"/>
      <c r="AA6624" s="114"/>
      <c r="AB6624" s="112"/>
      <c r="AC6624" s="178"/>
      <c r="AD6624" s="11"/>
      <c r="AE6624" s="106"/>
      <c r="AF6624" s="106"/>
      <c r="AG6624" s="106"/>
      <c r="AH6624" s="115"/>
      <c r="AI6624" s="116"/>
      <c r="AO6624" s="26"/>
      <c r="AP6624" s="26"/>
    </row>
    <row r="6625" spans="1:42" ht="15" customHeight="1" x14ac:dyDescent="0.25">
      <c r="A6625" s="105"/>
      <c r="B6625" s="106"/>
      <c r="C6625" s="2"/>
      <c r="D6625" s="2"/>
      <c r="E6625" s="106"/>
      <c r="F6625" s="107"/>
      <c r="G6625" s="108"/>
      <c r="H6625" s="109"/>
      <c r="I6625" s="109"/>
      <c r="J6625" s="110"/>
      <c r="K6625" s="117"/>
      <c r="L6625" s="178"/>
      <c r="M6625" s="178"/>
      <c r="N6625" s="106"/>
      <c r="O6625" s="111"/>
      <c r="P6625" s="111"/>
      <c r="Q6625" s="106"/>
      <c r="R6625" s="106"/>
      <c r="S6625" s="106"/>
      <c r="T6625" s="106"/>
      <c r="U6625" s="106"/>
      <c r="V6625" s="106"/>
      <c r="W6625" s="19"/>
      <c r="X6625" s="2"/>
      <c r="Y6625" s="4"/>
      <c r="Z6625" s="106"/>
      <c r="AA6625" s="114"/>
      <c r="AB6625" s="112"/>
      <c r="AC6625" s="178"/>
      <c r="AD6625" s="11"/>
      <c r="AE6625" s="106"/>
      <c r="AF6625" s="106"/>
      <c r="AG6625" s="106"/>
      <c r="AH6625" s="115"/>
      <c r="AI6625" s="116"/>
      <c r="AO6625" s="26"/>
      <c r="AP6625" s="26"/>
    </row>
    <row r="6626" spans="1:42" ht="15" customHeight="1" x14ac:dyDescent="0.25">
      <c r="A6626" s="105"/>
      <c r="B6626" s="106"/>
      <c r="C6626" s="2"/>
      <c r="D6626" s="2"/>
      <c r="E6626" s="106"/>
      <c r="F6626" s="107"/>
      <c r="G6626" s="108"/>
      <c r="H6626" s="109"/>
      <c r="I6626" s="109"/>
      <c r="J6626" s="110"/>
      <c r="K6626" s="117"/>
      <c r="L6626" s="178"/>
      <c r="M6626" s="178"/>
      <c r="N6626" s="106"/>
      <c r="O6626" s="111"/>
      <c r="P6626" s="111"/>
      <c r="Q6626" s="106"/>
      <c r="R6626" s="106"/>
      <c r="S6626" s="106"/>
      <c r="T6626" s="106"/>
      <c r="U6626" s="106"/>
      <c r="V6626" s="106"/>
      <c r="W6626" s="19"/>
      <c r="X6626" s="2"/>
      <c r="Y6626" s="4"/>
      <c r="Z6626" s="106"/>
      <c r="AA6626" s="114"/>
      <c r="AB6626" s="112"/>
      <c r="AC6626" s="178"/>
      <c r="AD6626" s="11"/>
      <c r="AE6626" s="106"/>
      <c r="AF6626" s="106"/>
      <c r="AG6626" s="106"/>
      <c r="AH6626" s="115"/>
      <c r="AI6626" s="116"/>
      <c r="AO6626" s="26"/>
      <c r="AP6626" s="26"/>
    </row>
    <row r="6627" spans="1:42" ht="15" customHeight="1" x14ac:dyDescent="0.25">
      <c r="A6627" s="105"/>
      <c r="B6627" s="106"/>
      <c r="C6627" s="2"/>
      <c r="D6627" s="2"/>
      <c r="E6627" s="106"/>
      <c r="F6627" s="107"/>
      <c r="G6627" s="108"/>
      <c r="H6627" s="109"/>
      <c r="I6627" s="109"/>
      <c r="J6627" s="110"/>
      <c r="K6627" s="117"/>
      <c r="L6627" s="178"/>
      <c r="M6627" s="178"/>
      <c r="N6627" s="106"/>
      <c r="O6627" s="111"/>
      <c r="P6627" s="111"/>
      <c r="Q6627" s="106"/>
      <c r="R6627" s="106"/>
      <c r="S6627" s="106"/>
      <c r="T6627" s="106"/>
      <c r="U6627" s="106"/>
      <c r="V6627" s="106"/>
      <c r="W6627" s="19"/>
      <c r="X6627" s="2"/>
      <c r="Y6627" s="4"/>
      <c r="Z6627" s="106"/>
      <c r="AA6627" s="114"/>
      <c r="AB6627" s="112"/>
      <c r="AC6627" s="178"/>
      <c r="AD6627" s="11"/>
      <c r="AE6627" s="106"/>
      <c r="AF6627" s="106"/>
      <c r="AG6627" s="106"/>
      <c r="AH6627" s="115"/>
      <c r="AI6627" s="116"/>
      <c r="AO6627" s="26"/>
      <c r="AP6627" s="26"/>
    </row>
    <row r="6628" spans="1:42" ht="15" customHeight="1" x14ac:dyDescent="0.25">
      <c r="A6628" s="105"/>
      <c r="B6628" s="106"/>
      <c r="C6628" s="2"/>
      <c r="D6628" s="2"/>
      <c r="E6628" s="106"/>
      <c r="F6628" s="107"/>
      <c r="G6628" s="108"/>
      <c r="H6628" s="109"/>
      <c r="I6628" s="109"/>
      <c r="J6628" s="110"/>
      <c r="K6628" s="117"/>
      <c r="L6628" s="178"/>
      <c r="M6628" s="178"/>
      <c r="N6628" s="106"/>
      <c r="O6628" s="111"/>
      <c r="P6628" s="111"/>
      <c r="Q6628" s="106"/>
      <c r="R6628" s="106"/>
      <c r="S6628" s="106"/>
      <c r="T6628" s="106"/>
      <c r="U6628" s="106"/>
      <c r="V6628" s="106"/>
      <c r="W6628" s="19"/>
      <c r="X6628" s="2"/>
      <c r="Y6628" s="4"/>
      <c r="Z6628" s="106"/>
      <c r="AA6628" s="114"/>
      <c r="AB6628" s="112"/>
      <c r="AC6628" s="178"/>
      <c r="AD6628" s="11"/>
      <c r="AE6628" s="106"/>
      <c r="AF6628" s="106"/>
      <c r="AG6628" s="106"/>
      <c r="AH6628" s="115"/>
      <c r="AI6628" s="116"/>
      <c r="AO6628" s="26"/>
      <c r="AP6628" s="26"/>
    </row>
    <row r="6629" spans="1:42" ht="15" customHeight="1" x14ac:dyDescent="0.25">
      <c r="A6629" s="105"/>
      <c r="B6629" s="106"/>
      <c r="C6629" s="2"/>
      <c r="D6629" s="2"/>
      <c r="E6629" s="106"/>
      <c r="F6629" s="107"/>
      <c r="G6629" s="108"/>
      <c r="H6629" s="109"/>
      <c r="I6629" s="109"/>
      <c r="J6629" s="110"/>
      <c r="K6629" s="117"/>
      <c r="L6629" s="178"/>
      <c r="M6629" s="178"/>
      <c r="N6629" s="106"/>
      <c r="O6629" s="111"/>
      <c r="P6629" s="111"/>
      <c r="Q6629" s="106"/>
      <c r="R6629" s="106"/>
      <c r="S6629" s="106"/>
      <c r="T6629" s="106"/>
      <c r="U6629" s="106"/>
      <c r="V6629" s="106"/>
      <c r="W6629" s="19"/>
      <c r="X6629" s="2"/>
      <c r="Y6629" s="4"/>
      <c r="Z6629" s="106"/>
      <c r="AA6629" s="114"/>
      <c r="AB6629" s="112"/>
      <c r="AC6629" s="178"/>
      <c r="AD6629" s="11"/>
      <c r="AE6629" s="106"/>
      <c r="AF6629" s="106"/>
      <c r="AG6629" s="106"/>
      <c r="AH6629" s="115"/>
      <c r="AI6629" s="116"/>
      <c r="AO6629" s="26"/>
      <c r="AP6629" s="26"/>
    </row>
    <row r="6630" spans="1:42" ht="15" customHeight="1" x14ac:dyDescent="0.25">
      <c r="A6630" s="105"/>
      <c r="B6630" s="106"/>
      <c r="C6630" s="2"/>
      <c r="D6630" s="2"/>
      <c r="E6630" s="106"/>
      <c r="F6630" s="107"/>
      <c r="G6630" s="108"/>
      <c r="H6630" s="109"/>
      <c r="I6630" s="109"/>
      <c r="J6630" s="110"/>
      <c r="K6630" s="117"/>
      <c r="L6630" s="178"/>
      <c r="M6630" s="178"/>
      <c r="N6630" s="106"/>
      <c r="O6630" s="111"/>
      <c r="P6630" s="111"/>
      <c r="Q6630" s="106"/>
      <c r="R6630" s="106"/>
      <c r="S6630" s="106"/>
      <c r="T6630" s="106"/>
      <c r="U6630" s="106"/>
      <c r="V6630" s="106"/>
      <c r="W6630" s="19"/>
      <c r="X6630" s="2"/>
      <c r="Y6630" s="4"/>
      <c r="Z6630" s="106"/>
      <c r="AA6630" s="114"/>
      <c r="AB6630" s="112"/>
      <c r="AC6630" s="178"/>
      <c r="AD6630" s="11"/>
      <c r="AE6630" s="106"/>
      <c r="AF6630" s="106"/>
      <c r="AG6630" s="106"/>
      <c r="AH6630" s="115"/>
      <c r="AI6630" s="116"/>
      <c r="AO6630" s="26"/>
      <c r="AP6630" s="26"/>
    </row>
    <row r="6631" spans="1:42" ht="15" customHeight="1" x14ac:dyDescent="0.25">
      <c r="A6631" s="105"/>
      <c r="B6631" s="106"/>
      <c r="C6631" s="2"/>
      <c r="D6631" s="2"/>
      <c r="E6631" s="106"/>
      <c r="F6631" s="107"/>
      <c r="G6631" s="108"/>
      <c r="H6631" s="109"/>
      <c r="I6631" s="109"/>
      <c r="J6631" s="110"/>
      <c r="K6631" s="117"/>
      <c r="L6631" s="178"/>
      <c r="M6631" s="178"/>
      <c r="N6631" s="106"/>
      <c r="O6631" s="111"/>
      <c r="P6631" s="111"/>
      <c r="Q6631" s="106"/>
      <c r="R6631" s="106"/>
      <c r="S6631" s="106"/>
      <c r="T6631" s="106"/>
      <c r="U6631" s="106"/>
      <c r="V6631" s="106"/>
      <c r="W6631" s="19"/>
      <c r="X6631" s="2"/>
      <c r="Y6631" s="4"/>
      <c r="Z6631" s="106"/>
      <c r="AA6631" s="114"/>
      <c r="AB6631" s="112"/>
      <c r="AC6631" s="178"/>
      <c r="AD6631" s="11"/>
      <c r="AE6631" s="106"/>
      <c r="AF6631" s="106"/>
      <c r="AG6631" s="106"/>
      <c r="AH6631" s="115"/>
      <c r="AI6631" s="116"/>
      <c r="AO6631" s="26"/>
      <c r="AP6631" s="26"/>
    </row>
    <row r="6632" spans="1:42" ht="15" customHeight="1" x14ac:dyDescent="0.25">
      <c r="A6632" s="105"/>
      <c r="B6632" s="106"/>
      <c r="C6632" s="2"/>
      <c r="D6632" s="2"/>
      <c r="E6632" s="106"/>
      <c r="F6632" s="107"/>
      <c r="G6632" s="108"/>
      <c r="H6632" s="109"/>
      <c r="I6632" s="109"/>
      <c r="J6632" s="110"/>
      <c r="K6632" s="117"/>
      <c r="L6632" s="178"/>
      <c r="M6632" s="178"/>
      <c r="N6632" s="106"/>
      <c r="O6632" s="111"/>
      <c r="P6632" s="111"/>
      <c r="Q6632" s="106"/>
      <c r="R6632" s="106"/>
      <c r="S6632" s="106"/>
      <c r="T6632" s="106"/>
      <c r="U6632" s="106"/>
      <c r="V6632" s="106"/>
      <c r="W6632" s="19"/>
      <c r="X6632" s="2"/>
      <c r="Y6632" s="4"/>
      <c r="Z6632" s="106"/>
      <c r="AA6632" s="114"/>
      <c r="AB6632" s="112"/>
      <c r="AC6632" s="178"/>
      <c r="AD6632" s="11"/>
      <c r="AE6632" s="106"/>
      <c r="AF6632" s="106"/>
      <c r="AG6632" s="106"/>
      <c r="AH6632" s="115"/>
      <c r="AI6632" s="116"/>
      <c r="AO6632" s="26"/>
      <c r="AP6632" s="26"/>
    </row>
    <row r="6633" spans="1:42" ht="15" customHeight="1" x14ac:dyDescent="0.25">
      <c r="A6633" s="105"/>
      <c r="B6633" s="106"/>
      <c r="C6633" s="2"/>
      <c r="D6633" s="2"/>
      <c r="E6633" s="106"/>
      <c r="F6633" s="107"/>
      <c r="G6633" s="108"/>
      <c r="H6633" s="109"/>
      <c r="I6633" s="109"/>
      <c r="J6633" s="110"/>
      <c r="K6633" s="117"/>
      <c r="L6633" s="178"/>
      <c r="M6633" s="178"/>
      <c r="N6633" s="106"/>
      <c r="O6633" s="111"/>
      <c r="P6633" s="111"/>
      <c r="Q6633" s="106"/>
      <c r="R6633" s="106"/>
      <c r="S6633" s="106"/>
      <c r="T6633" s="106"/>
      <c r="U6633" s="106"/>
      <c r="V6633" s="106"/>
      <c r="W6633" s="19"/>
      <c r="X6633" s="2"/>
      <c r="Y6633" s="4"/>
      <c r="Z6633" s="106"/>
      <c r="AA6633" s="114"/>
      <c r="AB6633" s="112"/>
      <c r="AC6633" s="178"/>
      <c r="AD6633" s="11"/>
      <c r="AE6633" s="106"/>
      <c r="AF6633" s="106"/>
      <c r="AG6633" s="106"/>
      <c r="AH6633" s="115"/>
      <c r="AI6633" s="116"/>
      <c r="AO6633" s="26"/>
      <c r="AP6633" s="26"/>
    </row>
    <row r="6634" spans="1:42" ht="15" customHeight="1" x14ac:dyDescent="0.25">
      <c r="A6634" s="105"/>
      <c r="B6634" s="106"/>
      <c r="C6634" s="2"/>
      <c r="D6634" s="2"/>
      <c r="E6634" s="106"/>
      <c r="F6634" s="107"/>
      <c r="G6634" s="108"/>
      <c r="H6634" s="109"/>
      <c r="I6634" s="109"/>
      <c r="J6634" s="110"/>
      <c r="K6634" s="117"/>
      <c r="L6634" s="178"/>
      <c r="M6634" s="178"/>
      <c r="N6634" s="106"/>
      <c r="O6634" s="111"/>
      <c r="P6634" s="111"/>
      <c r="Q6634" s="106"/>
      <c r="R6634" s="106"/>
      <c r="S6634" s="106"/>
      <c r="T6634" s="106"/>
      <c r="U6634" s="106"/>
      <c r="V6634" s="106"/>
      <c r="W6634" s="19"/>
      <c r="X6634" s="2"/>
      <c r="Y6634" s="4"/>
      <c r="Z6634" s="106"/>
      <c r="AA6634" s="114"/>
      <c r="AB6634" s="112"/>
      <c r="AC6634" s="178"/>
      <c r="AD6634" s="11"/>
      <c r="AE6634" s="106"/>
      <c r="AF6634" s="106"/>
      <c r="AG6634" s="106"/>
      <c r="AH6634" s="115"/>
      <c r="AI6634" s="116"/>
      <c r="AO6634" s="26"/>
      <c r="AP6634" s="26"/>
    </row>
    <row r="6635" spans="1:42" ht="15" customHeight="1" x14ac:dyDescent="0.25">
      <c r="A6635" s="105"/>
      <c r="B6635" s="106"/>
      <c r="C6635" s="2"/>
      <c r="D6635" s="2"/>
      <c r="E6635" s="106"/>
      <c r="F6635" s="107"/>
      <c r="G6635" s="108"/>
      <c r="H6635" s="109"/>
      <c r="I6635" s="109"/>
      <c r="J6635" s="110"/>
      <c r="K6635" s="117"/>
      <c r="L6635" s="178"/>
      <c r="M6635" s="178"/>
      <c r="N6635" s="106"/>
      <c r="O6635" s="111"/>
      <c r="P6635" s="111"/>
      <c r="Q6635" s="106"/>
      <c r="R6635" s="106"/>
      <c r="S6635" s="106"/>
      <c r="T6635" s="106"/>
      <c r="U6635" s="106"/>
      <c r="V6635" s="106"/>
      <c r="W6635" s="19"/>
      <c r="X6635" s="2"/>
      <c r="Y6635" s="4"/>
      <c r="Z6635" s="106"/>
      <c r="AA6635" s="114"/>
      <c r="AB6635" s="112"/>
      <c r="AC6635" s="178"/>
      <c r="AD6635" s="11"/>
      <c r="AE6635" s="106"/>
      <c r="AF6635" s="106"/>
      <c r="AG6635" s="106"/>
      <c r="AH6635" s="115"/>
      <c r="AI6635" s="116"/>
      <c r="AO6635" s="26"/>
      <c r="AP6635" s="26"/>
    </row>
    <row r="6636" spans="1:42" ht="15" customHeight="1" x14ac:dyDescent="0.25">
      <c r="A6636" s="105"/>
      <c r="B6636" s="106"/>
      <c r="C6636" s="2"/>
      <c r="D6636" s="2"/>
      <c r="E6636" s="106"/>
      <c r="F6636" s="107"/>
      <c r="G6636" s="108"/>
      <c r="H6636" s="109"/>
      <c r="I6636" s="109"/>
      <c r="J6636" s="110"/>
      <c r="K6636" s="117"/>
      <c r="L6636" s="178"/>
      <c r="M6636" s="178"/>
      <c r="N6636" s="106"/>
      <c r="O6636" s="111"/>
      <c r="P6636" s="111"/>
      <c r="Q6636" s="106"/>
      <c r="R6636" s="106"/>
      <c r="S6636" s="106"/>
      <c r="T6636" s="106"/>
      <c r="U6636" s="106"/>
      <c r="V6636" s="106"/>
      <c r="W6636" s="19"/>
      <c r="X6636" s="2"/>
      <c r="Y6636" s="4"/>
      <c r="Z6636" s="106"/>
      <c r="AA6636" s="114"/>
      <c r="AB6636" s="112"/>
      <c r="AC6636" s="178"/>
      <c r="AD6636" s="11"/>
      <c r="AE6636" s="106"/>
      <c r="AF6636" s="106"/>
      <c r="AG6636" s="106"/>
      <c r="AH6636" s="115"/>
      <c r="AI6636" s="116"/>
      <c r="AO6636" s="26"/>
      <c r="AP6636" s="26"/>
    </row>
    <row r="6637" spans="1:42" ht="15" customHeight="1" x14ac:dyDescent="0.25">
      <c r="A6637" s="105"/>
      <c r="B6637" s="106"/>
      <c r="C6637" s="2"/>
      <c r="D6637" s="2"/>
      <c r="E6637" s="106"/>
      <c r="F6637" s="107"/>
      <c r="G6637" s="108"/>
      <c r="H6637" s="109"/>
      <c r="I6637" s="109"/>
      <c r="J6637" s="110"/>
      <c r="K6637" s="117"/>
      <c r="L6637" s="178"/>
      <c r="M6637" s="178"/>
      <c r="N6637" s="106"/>
      <c r="O6637" s="111"/>
      <c r="P6637" s="111"/>
      <c r="Q6637" s="106"/>
      <c r="R6637" s="106"/>
      <c r="S6637" s="106"/>
      <c r="T6637" s="106"/>
      <c r="U6637" s="106"/>
      <c r="V6637" s="106"/>
      <c r="W6637" s="19"/>
      <c r="X6637" s="2"/>
      <c r="Y6637" s="4"/>
      <c r="Z6637" s="106"/>
      <c r="AA6637" s="114"/>
      <c r="AB6637" s="112"/>
      <c r="AC6637" s="178"/>
      <c r="AD6637" s="11"/>
      <c r="AE6637" s="106"/>
      <c r="AF6637" s="106"/>
      <c r="AG6637" s="106"/>
      <c r="AH6637" s="115"/>
      <c r="AI6637" s="116"/>
      <c r="AO6637" s="26"/>
      <c r="AP6637" s="26"/>
    </row>
    <row r="6638" spans="1:42" ht="15" customHeight="1" x14ac:dyDescent="0.25">
      <c r="A6638" s="105"/>
      <c r="B6638" s="106"/>
      <c r="C6638" s="2"/>
      <c r="D6638" s="2"/>
      <c r="E6638" s="106"/>
      <c r="F6638" s="107"/>
      <c r="G6638" s="108"/>
      <c r="H6638" s="109"/>
      <c r="I6638" s="109"/>
      <c r="J6638" s="110"/>
      <c r="K6638" s="117"/>
      <c r="L6638" s="178"/>
      <c r="M6638" s="178"/>
      <c r="N6638" s="106"/>
      <c r="O6638" s="111"/>
      <c r="P6638" s="111"/>
      <c r="Q6638" s="106"/>
      <c r="R6638" s="106"/>
      <c r="S6638" s="106"/>
      <c r="T6638" s="106"/>
      <c r="U6638" s="106"/>
      <c r="V6638" s="106"/>
      <c r="W6638" s="19"/>
      <c r="X6638" s="2"/>
      <c r="Y6638" s="4"/>
      <c r="Z6638" s="106"/>
      <c r="AA6638" s="114"/>
      <c r="AB6638" s="112"/>
      <c r="AC6638" s="178"/>
      <c r="AD6638" s="11"/>
      <c r="AE6638" s="106"/>
      <c r="AF6638" s="106"/>
      <c r="AG6638" s="106"/>
      <c r="AH6638" s="115"/>
      <c r="AI6638" s="116"/>
      <c r="AO6638" s="26"/>
      <c r="AP6638" s="26"/>
    </row>
    <row r="6639" spans="1:42" ht="15" customHeight="1" x14ac:dyDescent="0.25">
      <c r="A6639" s="105"/>
      <c r="B6639" s="106"/>
      <c r="C6639" s="2"/>
      <c r="D6639" s="2"/>
      <c r="E6639" s="106"/>
      <c r="F6639" s="107"/>
      <c r="G6639" s="108"/>
      <c r="H6639" s="109"/>
      <c r="I6639" s="109"/>
      <c r="J6639" s="110"/>
      <c r="K6639" s="117"/>
      <c r="L6639" s="178"/>
      <c r="M6639" s="178"/>
      <c r="N6639" s="106"/>
      <c r="O6639" s="111"/>
      <c r="P6639" s="111"/>
      <c r="Q6639" s="106"/>
      <c r="R6639" s="106"/>
      <c r="S6639" s="106"/>
      <c r="T6639" s="106"/>
      <c r="U6639" s="106"/>
      <c r="V6639" s="106"/>
      <c r="W6639" s="19"/>
      <c r="X6639" s="2"/>
      <c r="Y6639" s="4"/>
      <c r="Z6639" s="106"/>
      <c r="AA6639" s="114"/>
      <c r="AB6639" s="112"/>
      <c r="AC6639" s="178"/>
      <c r="AD6639" s="11"/>
      <c r="AE6639" s="106"/>
      <c r="AF6639" s="106"/>
      <c r="AG6639" s="106"/>
      <c r="AH6639" s="115"/>
      <c r="AI6639" s="116"/>
      <c r="AO6639" s="26"/>
      <c r="AP6639" s="26"/>
    </row>
    <row r="6640" spans="1:42" ht="15" customHeight="1" x14ac:dyDescent="0.25">
      <c r="A6640" s="105"/>
      <c r="B6640" s="106"/>
      <c r="C6640" s="2"/>
      <c r="D6640" s="2"/>
      <c r="E6640" s="106"/>
      <c r="F6640" s="107"/>
      <c r="G6640" s="108"/>
      <c r="H6640" s="109"/>
      <c r="I6640" s="109"/>
      <c r="J6640" s="110"/>
      <c r="K6640" s="117"/>
      <c r="L6640" s="178"/>
      <c r="M6640" s="178"/>
      <c r="N6640" s="106"/>
      <c r="O6640" s="111"/>
      <c r="P6640" s="111"/>
      <c r="Q6640" s="106"/>
      <c r="R6640" s="106"/>
      <c r="S6640" s="106"/>
      <c r="T6640" s="106"/>
      <c r="U6640" s="106"/>
      <c r="V6640" s="106"/>
      <c r="W6640" s="19"/>
      <c r="X6640" s="2"/>
      <c r="Y6640" s="4"/>
      <c r="Z6640" s="106"/>
      <c r="AA6640" s="114"/>
      <c r="AB6640" s="112"/>
      <c r="AC6640" s="178"/>
      <c r="AD6640" s="11"/>
      <c r="AE6640" s="106"/>
      <c r="AF6640" s="106"/>
      <c r="AG6640" s="106"/>
      <c r="AH6640" s="115"/>
      <c r="AI6640" s="116"/>
      <c r="AO6640" s="26"/>
      <c r="AP6640" s="26"/>
    </row>
    <row r="6641" spans="1:42" ht="15" customHeight="1" x14ac:dyDescent="0.25">
      <c r="A6641" s="105"/>
      <c r="B6641" s="106"/>
      <c r="C6641" s="2"/>
      <c r="D6641" s="2"/>
      <c r="E6641" s="106"/>
      <c r="F6641" s="107"/>
      <c r="G6641" s="108"/>
      <c r="H6641" s="109"/>
      <c r="I6641" s="109"/>
      <c r="J6641" s="110"/>
      <c r="K6641" s="117"/>
      <c r="L6641" s="178"/>
      <c r="M6641" s="178"/>
      <c r="N6641" s="106"/>
      <c r="O6641" s="111"/>
      <c r="P6641" s="111"/>
      <c r="Q6641" s="106"/>
      <c r="R6641" s="106"/>
      <c r="S6641" s="106"/>
      <c r="T6641" s="106"/>
      <c r="U6641" s="106"/>
      <c r="V6641" s="106"/>
      <c r="W6641" s="19"/>
      <c r="X6641" s="2"/>
      <c r="Y6641" s="4"/>
      <c r="Z6641" s="106"/>
      <c r="AA6641" s="114"/>
      <c r="AB6641" s="112"/>
      <c r="AC6641" s="178"/>
      <c r="AD6641" s="11"/>
      <c r="AE6641" s="106"/>
      <c r="AF6641" s="106"/>
      <c r="AG6641" s="106"/>
      <c r="AH6641" s="115"/>
      <c r="AI6641" s="116"/>
      <c r="AO6641" s="26"/>
      <c r="AP6641" s="26"/>
    </row>
    <row r="6642" spans="1:42" ht="15" customHeight="1" x14ac:dyDescent="0.25">
      <c r="A6642" s="105"/>
      <c r="B6642" s="106"/>
      <c r="C6642" s="2"/>
      <c r="D6642" s="2"/>
      <c r="E6642" s="106"/>
      <c r="F6642" s="107"/>
      <c r="G6642" s="108"/>
      <c r="H6642" s="109"/>
      <c r="I6642" s="109"/>
      <c r="J6642" s="110"/>
      <c r="K6642" s="117"/>
      <c r="L6642" s="178"/>
      <c r="M6642" s="178"/>
      <c r="N6642" s="106"/>
      <c r="O6642" s="111"/>
      <c r="P6642" s="111"/>
      <c r="Q6642" s="106"/>
      <c r="R6642" s="106"/>
      <c r="S6642" s="106"/>
      <c r="T6642" s="106"/>
      <c r="U6642" s="106"/>
      <c r="V6642" s="106"/>
      <c r="W6642" s="19"/>
      <c r="X6642" s="2"/>
      <c r="Y6642" s="4"/>
      <c r="Z6642" s="106"/>
      <c r="AA6642" s="114"/>
      <c r="AB6642" s="112"/>
      <c r="AC6642" s="178"/>
      <c r="AD6642" s="11"/>
      <c r="AE6642" s="106"/>
      <c r="AF6642" s="106"/>
      <c r="AG6642" s="106"/>
      <c r="AH6642" s="115"/>
      <c r="AI6642" s="116"/>
      <c r="AO6642" s="26"/>
      <c r="AP6642" s="26"/>
    </row>
    <row r="6643" spans="1:42" ht="15" customHeight="1" x14ac:dyDescent="0.25">
      <c r="A6643" s="105"/>
      <c r="B6643" s="106"/>
      <c r="C6643" s="2"/>
      <c r="D6643" s="2"/>
      <c r="E6643" s="106"/>
      <c r="F6643" s="107"/>
      <c r="G6643" s="108"/>
      <c r="H6643" s="109"/>
      <c r="I6643" s="109"/>
      <c r="J6643" s="110"/>
      <c r="K6643" s="117"/>
      <c r="L6643" s="178"/>
      <c r="M6643" s="178"/>
      <c r="N6643" s="106"/>
      <c r="O6643" s="111"/>
      <c r="P6643" s="111"/>
      <c r="Q6643" s="106"/>
      <c r="R6643" s="106"/>
      <c r="S6643" s="106"/>
      <c r="T6643" s="106"/>
      <c r="U6643" s="106"/>
      <c r="V6643" s="106"/>
      <c r="W6643" s="19"/>
      <c r="X6643" s="2"/>
      <c r="Y6643" s="4"/>
      <c r="Z6643" s="106"/>
      <c r="AA6643" s="114"/>
      <c r="AB6643" s="112"/>
      <c r="AC6643" s="178"/>
      <c r="AD6643" s="11"/>
      <c r="AE6643" s="106"/>
      <c r="AF6643" s="106"/>
      <c r="AG6643" s="106"/>
      <c r="AH6643" s="115"/>
      <c r="AI6643" s="116"/>
      <c r="AO6643" s="26"/>
      <c r="AP6643" s="26"/>
    </row>
    <row r="6644" spans="1:42" ht="15" customHeight="1" x14ac:dyDescent="0.25">
      <c r="A6644" s="105"/>
      <c r="B6644" s="106"/>
      <c r="C6644" s="2"/>
      <c r="D6644" s="2"/>
      <c r="E6644" s="106"/>
      <c r="F6644" s="107"/>
      <c r="G6644" s="108"/>
      <c r="H6644" s="109"/>
      <c r="I6644" s="109"/>
      <c r="J6644" s="110"/>
      <c r="K6644" s="117"/>
      <c r="L6644" s="178"/>
      <c r="M6644" s="178"/>
      <c r="N6644" s="106"/>
      <c r="O6644" s="111"/>
      <c r="P6644" s="111"/>
      <c r="Q6644" s="106"/>
      <c r="R6644" s="106"/>
      <c r="S6644" s="106"/>
      <c r="T6644" s="106"/>
      <c r="U6644" s="106"/>
      <c r="V6644" s="106"/>
      <c r="W6644" s="19"/>
      <c r="X6644" s="2"/>
      <c r="Y6644" s="4"/>
      <c r="Z6644" s="106"/>
      <c r="AA6644" s="114"/>
      <c r="AB6644" s="112"/>
      <c r="AC6644" s="178"/>
      <c r="AD6644" s="11"/>
      <c r="AE6644" s="106"/>
      <c r="AF6644" s="106"/>
      <c r="AG6644" s="106"/>
      <c r="AH6644" s="115"/>
      <c r="AI6644" s="116"/>
      <c r="AO6644" s="26"/>
      <c r="AP6644" s="26"/>
    </row>
    <row r="6645" spans="1:42" ht="15" customHeight="1" x14ac:dyDescent="0.25">
      <c r="A6645" s="105"/>
      <c r="B6645" s="106"/>
      <c r="C6645" s="2"/>
      <c r="D6645" s="2"/>
      <c r="E6645" s="106"/>
      <c r="F6645" s="107"/>
      <c r="G6645" s="108"/>
      <c r="H6645" s="109"/>
      <c r="I6645" s="109"/>
      <c r="J6645" s="110"/>
      <c r="K6645" s="117"/>
      <c r="L6645" s="178"/>
      <c r="M6645" s="178"/>
      <c r="N6645" s="106"/>
      <c r="O6645" s="111"/>
      <c r="P6645" s="111"/>
      <c r="Q6645" s="106"/>
      <c r="R6645" s="106"/>
      <c r="S6645" s="106"/>
      <c r="T6645" s="106"/>
      <c r="U6645" s="106"/>
      <c r="V6645" s="106"/>
      <c r="W6645" s="19"/>
      <c r="X6645" s="2"/>
      <c r="Y6645" s="4"/>
      <c r="Z6645" s="106"/>
      <c r="AA6645" s="114"/>
      <c r="AB6645" s="112"/>
      <c r="AC6645" s="178"/>
      <c r="AD6645" s="11"/>
      <c r="AE6645" s="106"/>
      <c r="AF6645" s="106"/>
      <c r="AG6645" s="106"/>
      <c r="AH6645" s="115"/>
      <c r="AI6645" s="116"/>
      <c r="AO6645" s="26"/>
      <c r="AP6645" s="26"/>
    </row>
    <row r="6646" spans="1:42" ht="15" customHeight="1" x14ac:dyDescent="0.25">
      <c r="A6646" s="105"/>
      <c r="B6646" s="106"/>
      <c r="C6646" s="2"/>
      <c r="D6646" s="2"/>
      <c r="E6646" s="106"/>
      <c r="F6646" s="107"/>
      <c r="G6646" s="108"/>
      <c r="H6646" s="109"/>
      <c r="I6646" s="109"/>
      <c r="J6646" s="110"/>
      <c r="K6646" s="117"/>
      <c r="L6646" s="178"/>
      <c r="M6646" s="178"/>
      <c r="N6646" s="106"/>
      <c r="O6646" s="111"/>
      <c r="P6646" s="111"/>
      <c r="Q6646" s="106"/>
      <c r="R6646" s="106"/>
      <c r="S6646" s="106"/>
      <c r="T6646" s="106"/>
      <c r="U6646" s="106"/>
      <c r="V6646" s="106"/>
      <c r="W6646" s="19"/>
      <c r="X6646" s="2"/>
      <c r="Y6646" s="4"/>
      <c r="Z6646" s="106"/>
      <c r="AA6646" s="114"/>
      <c r="AB6646" s="112"/>
      <c r="AC6646" s="178"/>
      <c r="AD6646" s="11"/>
      <c r="AE6646" s="106"/>
      <c r="AF6646" s="106"/>
      <c r="AG6646" s="106"/>
      <c r="AH6646" s="115"/>
      <c r="AI6646" s="116"/>
      <c r="AO6646" s="26"/>
      <c r="AP6646" s="26"/>
    </row>
    <row r="6647" spans="1:42" ht="15" customHeight="1" x14ac:dyDescent="0.25">
      <c r="A6647" s="105"/>
      <c r="B6647" s="106"/>
      <c r="C6647" s="2"/>
      <c r="D6647" s="2"/>
      <c r="E6647" s="106"/>
      <c r="F6647" s="107"/>
      <c r="G6647" s="108"/>
      <c r="H6647" s="109"/>
      <c r="I6647" s="109"/>
      <c r="J6647" s="110"/>
      <c r="K6647" s="117"/>
      <c r="L6647" s="178"/>
      <c r="M6647" s="178"/>
      <c r="N6647" s="106"/>
      <c r="O6647" s="111"/>
      <c r="P6647" s="111"/>
      <c r="Q6647" s="106"/>
      <c r="R6647" s="106"/>
      <c r="S6647" s="106"/>
      <c r="T6647" s="106"/>
      <c r="U6647" s="106"/>
      <c r="V6647" s="106"/>
      <c r="W6647" s="19"/>
      <c r="X6647" s="2"/>
      <c r="Y6647" s="4"/>
      <c r="Z6647" s="106"/>
      <c r="AA6647" s="114"/>
      <c r="AB6647" s="112"/>
      <c r="AC6647" s="178"/>
      <c r="AD6647" s="11"/>
      <c r="AE6647" s="106"/>
      <c r="AF6647" s="106"/>
      <c r="AG6647" s="106"/>
      <c r="AH6647" s="115"/>
      <c r="AI6647" s="116"/>
      <c r="AO6647" s="26"/>
      <c r="AP6647" s="26"/>
    </row>
    <row r="6648" spans="1:42" ht="15" customHeight="1" x14ac:dyDescent="0.25">
      <c r="A6648" s="105"/>
      <c r="B6648" s="106"/>
      <c r="C6648" s="2"/>
      <c r="D6648" s="2"/>
      <c r="E6648" s="106"/>
      <c r="F6648" s="107"/>
      <c r="G6648" s="108"/>
      <c r="H6648" s="109"/>
      <c r="I6648" s="109"/>
      <c r="J6648" s="110"/>
      <c r="K6648" s="117"/>
      <c r="L6648" s="178"/>
      <c r="M6648" s="178"/>
      <c r="N6648" s="106"/>
      <c r="O6648" s="111"/>
      <c r="P6648" s="111"/>
      <c r="Q6648" s="106"/>
      <c r="R6648" s="106"/>
      <c r="S6648" s="106"/>
      <c r="T6648" s="106"/>
      <c r="U6648" s="106"/>
      <c r="V6648" s="106"/>
      <c r="W6648" s="19"/>
      <c r="X6648" s="2"/>
      <c r="Y6648" s="4"/>
      <c r="Z6648" s="106"/>
      <c r="AA6648" s="114"/>
      <c r="AB6648" s="112"/>
      <c r="AC6648" s="178"/>
      <c r="AD6648" s="11"/>
      <c r="AE6648" s="106"/>
      <c r="AF6648" s="106"/>
      <c r="AG6648" s="106"/>
      <c r="AH6648" s="115"/>
      <c r="AI6648" s="116"/>
      <c r="AO6648" s="26"/>
      <c r="AP6648" s="26"/>
    </row>
    <row r="6649" spans="1:42" ht="15" customHeight="1" x14ac:dyDescent="0.25">
      <c r="A6649" s="105"/>
      <c r="B6649" s="106"/>
      <c r="C6649" s="2"/>
      <c r="D6649" s="2"/>
      <c r="E6649" s="106"/>
      <c r="F6649" s="107"/>
      <c r="G6649" s="108"/>
      <c r="H6649" s="109"/>
      <c r="I6649" s="109"/>
      <c r="J6649" s="110"/>
      <c r="K6649" s="117"/>
      <c r="L6649" s="178"/>
      <c r="M6649" s="178"/>
      <c r="N6649" s="106"/>
      <c r="O6649" s="111"/>
      <c r="P6649" s="111"/>
      <c r="Q6649" s="106"/>
      <c r="R6649" s="106"/>
      <c r="S6649" s="106"/>
      <c r="T6649" s="106"/>
      <c r="U6649" s="106"/>
      <c r="V6649" s="106"/>
      <c r="W6649" s="19"/>
      <c r="X6649" s="2"/>
      <c r="Y6649" s="4"/>
      <c r="Z6649" s="106"/>
      <c r="AA6649" s="114"/>
      <c r="AB6649" s="112"/>
      <c r="AC6649" s="178"/>
      <c r="AD6649" s="11"/>
      <c r="AE6649" s="106"/>
      <c r="AF6649" s="106"/>
      <c r="AG6649" s="106"/>
      <c r="AH6649" s="115"/>
      <c r="AI6649" s="116"/>
      <c r="AO6649" s="26"/>
      <c r="AP6649" s="26"/>
    </row>
    <row r="6650" spans="1:42" ht="15" customHeight="1" x14ac:dyDescent="0.25">
      <c r="A6650" s="105"/>
      <c r="B6650" s="106"/>
      <c r="C6650" s="2"/>
      <c r="D6650" s="2"/>
      <c r="E6650" s="106"/>
      <c r="F6650" s="107"/>
      <c r="G6650" s="108"/>
      <c r="H6650" s="109"/>
      <c r="I6650" s="109"/>
      <c r="J6650" s="110"/>
      <c r="K6650" s="117"/>
      <c r="L6650" s="178"/>
      <c r="M6650" s="178"/>
      <c r="N6650" s="106"/>
      <c r="O6650" s="111"/>
      <c r="P6650" s="111"/>
      <c r="Q6650" s="106"/>
      <c r="R6650" s="106"/>
      <c r="S6650" s="106"/>
      <c r="T6650" s="106"/>
      <c r="U6650" s="106"/>
      <c r="V6650" s="106"/>
      <c r="W6650" s="19"/>
      <c r="X6650" s="2"/>
      <c r="Y6650" s="4"/>
      <c r="Z6650" s="106"/>
      <c r="AA6650" s="114"/>
      <c r="AB6650" s="112"/>
      <c r="AC6650" s="178"/>
      <c r="AD6650" s="11"/>
      <c r="AE6650" s="106"/>
      <c r="AF6650" s="106"/>
      <c r="AG6650" s="106"/>
      <c r="AH6650" s="115"/>
      <c r="AI6650" s="116"/>
      <c r="AO6650" s="26"/>
      <c r="AP6650" s="26"/>
    </row>
    <row r="6651" spans="1:42" ht="15" customHeight="1" x14ac:dyDescent="0.25">
      <c r="A6651" s="105"/>
      <c r="B6651" s="106"/>
      <c r="C6651" s="2"/>
      <c r="D6651" s="2"/>
      <c r="E6651" s="106"/>
      <c r="F6651" s="107"/>
      <c r="G6651" s="108"/>
      <c r="H6651" s="109"/>
      <c r="I6651" s="109"/>
      <c r="J6651" s="110"/>
      <c r="K6651" s="117"/>
      <c r="L6651" s="178"/>
      <c r="M6651" s="178"/>
      <c r="N6651" s="106"/>
      <c r="O6651" s="111"/>
      <c r="P6651" s="111"/>
      <c r="Q6651" s="106"/>
      <c r="R6651" s="106"/>
      <c r="S6651" s="106"/>
      <c r="T6651" s="106"/>
      <c r="U6651" s="106"/>
      <c r="V6651" s="106"/>
      <c r="W6651" s="19"/>
      <c r="X6651" s="2"/>
      <c r="Y6651" s="4"/>
      <c r="Z6651" s="106"/>
      <c r="AA6651" s="114"/>
      <c r="AB6651" s="112"/>
      <c r="AC6651" s="178"/>
      <c r="AD6651" s="11"/>
      <c r="AE6651" s="106"/>
      <c r="AF6651" s="106"/>
      <c r="AG6651" s="106"/>
      <c r="AH6651" s="115"/>
      <c r="AI6651" s="116"/>
      <c r="AO6651" s="26"/>
      <c r="AP6651" s="26"/>
    </row>
    <row r="6652" spans="1:42" ht="15" customHeight="1" x14ac:dyDescent="0.25">
      <c r="A6652" s="105"/>
      <c r="B6652" s="106"/>
      <c r="C6652" s="2"/>
      <c r="D6652" s="2"/>
      <c r="E6652" s="106"/>
      <c r="F6652" s="107"/>
      <c r="G6652" s="108"/>
      <c r="H6652" s="109"/>
      <c r="I6652" s="109"/>
      <c r="J6652" s="110"/>
      <c r="K6652" s="117"/>
      <c r="L6652" s="178"/>
      <c r="M6652" s="178"/>
      <c r="N6652" s="106"/>
      <c r="O6652" s="111"/>
      <c r="P6652" s="111"/>
      <c r="Q6652" s="106"/>
      <c r="R6652" s="106"/>
      <c r="S6652" s="106"/>
      <c r="T6652" s="106"/>
      <c r="U6652" s="106"/>
      <c r="V6652" s="106"/>
      <c r="W6652" s="19"/>
      <c r="X6652" s="2"/>
      <c r="Y6652" s="4"/>
      <c r="Z6652" s="106"/>
      <c r="AA6652" s="114"/>
      <c r="AB6652" s="112"/>
      <c r="AC6652" s="178"/>
      <c r="AD6652" s="11"/>
      <c r="AE6652" s="106"/>
      <c r="AF6652" s="106"/>
      <c r="AG6652" s="106"/>
      <c r="AH6652" s="115"/>
      <c r="AI6652" s="116"/>
      <c r="AO6652" s="26"/>
      <c r="AP6652" s="26"/>
    </row>
    <row r="6653" spans="1:42" ht="15" customHeight="1" x14ac:dyDescent="0.25">
      <c r="A6653" s="105"/>
      <c r="B6653" s="106"/>
      <c r="C6653" s="2"/>
      <c r="D6653" s="2"/>
      <c r="E6653" s="106"/>
      <c r="F6653" s="107"/>
      <c r="G6653" s="108"/>
      <c r="H6653" s="109"/>
      <c r="I6653" s="109"/>
      <c r="J6653" s="110"/>
      <c r="K6653" s="117"/>
      <c r="L6653" s="178"/>
      <c r="M6653" s="178"/>
      <c r="N6653" s="106"/>
      <c r="O6653" s="111"/>
      <c r="P6653" s="111"/>
      <c r="Q6653" s="106"/>
      <c r="R6653" s="106"/>
      <c r="S6653" s="106"/>
      <c r="T6653" s="106"/>
      <c r="U6653" s="106"/>
      <c r="V6653" s="106"/>
      <c r="W6653" s="19"/>
      <c r="X6653" s="2"/>
      <c r="Y6653" s="4"/>
      <c r="Z6653" s="106"/>
      <c r="AA6653" s="114"/>
      <c r="AB6653" s="112"/>
      <c r="AC6653" s="178"/>
      <c r="AD6653" s="11"/>
      <c r="AE6653" s="106"/>
      <c r="AF6653" s="106"/>
      <c r="AG6653" s="106"/>
      <c r="AH6653" s="115"/>
      <c r="AI6653" s="116"/>
      <c r="AO6653" s="26"/>
      <c r="AP6653" s="26"/>
    </row>
    <row r="6654" spans="1:42" ht="15" customHeight="1" x14ac:dyDescent="0.25">
      <c r="A6654" s="105"/>
      <c r="B6654" s="106"/>
      <c r="C6654" s="2"/>
      <c r="D6654" s="2"/>
      <c r="E6654" s="106"/>
      <c r="F6654" s="107"/>
      <c r="G6654" s="108"/>
      <c r="H6654" s="109"/>
      <c r="I6654" s="109"/>
      <c r="J6654" s="110"/>
      <c r="K6654" s="117"/>
      <c r="L6654" s="178"/>
      <c r="M6654" s="178"/>
      <c r="N6654" s="106"/>
      <c r="O6654" s="111"/>
      <c r="P6654" s="111"/>
      <c r="Q6654" s="106"/>
      <c r="R6654" s="106"/>
      <c r="S6654" s="106"/>
      <c r="T6654" s="106"/>
      <c r="U6654" s="106"/>
      <c r="V6654" s="106"/>
      <c r="W6654" s="19"/>
      <c r="X6654" s="2"/>
      <c r="Y6654" s="4"/>
      <c r="Z6654" s="106"/>
      <c r="AA6654" s="114"/>
      <c r="AB6654" s="112"/>
      <c r="AC6654" s="178"/>
      <c r="AD6654" s="11"/>
      <c r="AE6654" s="106"/>
      <c r="AF6654" s="106"/>
      <c r="AG6654" s="106"/>
      <c r="AH6654" s="115"/>
      <c r="AI6654" s="116"/>
      <c r="AO6654" s="26"/>
      <c r="AP6654" s="26"/>
    </row>
    <row r="6655" spans="1:42" ht="15" customHeight="1" x14ac:dyDescent="0.25">
      <c r="A6655" s="105"/>
      <c r="B6655" s="106"/>
      <c r="C6655" s="2"/>
      <c r="D6655" s="2"/>
      <c r="E6655" s="106"/>
      <c r="F6655" s="107"/>
      <c r="G6655" s="108"/>
      <c r="H6655" s="109"/>
      <c r="I6655" s="109"/>
      <c r="J6655" s="110"/>
      <c r="K6655" s="117"/>
      <c r="L6655" s="178"/>
      <c r="M6655" s="178"/>
      <c r="N6655" s="106"/>
      <c r="O6655" s="111"/>
      <c r="P6655" s="111"/>
      <c r="Q6655" s="106"/>
      <c r="R6655" s="106"/>
      <c r="S6655" s="106"/>
      <c r="T6655" s="106"/>
      <c r="U6655" s="106"/>
      <c r="V6655" s="106"/>
      <c r="W6655" s="19"/>
      <c r="X6655" s="2"/>
      <c r="Y6655" s="4"/>
      <c r="Z6655" s="106"/>
      <c r="AA6655" s="114"/>
      <c r="AB6655" s="112"/>
      <c r="AC6655" s="178"/>
      <c r="AD6655" s="11"/>
      <c r="AE6655" s="106"/>
      <c r="AF6655" s="106"/>
      <c r="AG6655" s="106"/>
      <c r="AH6655" s="115"/>
      <c r="AI6655" s="116"/>
      <c r="AO6655" s="26"/>
      <c r="AP6655" s="26"/>
    </row>
    <row r="6656" spans="1:42" ht="15" customHeight="1" x14ac:dyDescent="0.25">
      <c r="A6656" s="105"/>
      <c r="B6656" s="106"/>
      <c r="C6656" s="2"/>
      <c r="D6656" s="2"/>
      <c r="E6656" s="106"/>
      <c r="F6656" s="107"/>
      <c r="G6656" s="108"/>
      <c r="H6656" s="109"/>
      <c r="I6656" s="109"/>
      <c r="J6656" s="110"/>
      <c r="K6656" s="117"/>
      <c r="L6656" s="178"/>
      <c r="M6656" s="178"/>
      <c r="N6656" s="106"/>
      <c r="O6656" s="111"/>
      <c r="P6656" s="111"/>
      <c r="Q6656" s="106"/>
      <c r="R6656" s="106"/>
      <c r="S6656" s="106"/>
      <c r="T6656" s="106"/>
      <c r="U6656" s="106"/>
      <c r="V6656" s="106"/>
      <c r="W6656" s="19"/>
      <c r="X6656" s="2"/>
      <c r="Y6656" s="4"/>
      <c r="Z6656" s="106"/>
      <c r="AA6656" s="114"/>
      <c r="AB6656" s="112"/>
      <c r="AC6656" s="178"/>
      <c r="AD6656" s="11"/>
      <c r="AE6656" s="106"/>
      <c r="AF6656" s="106"/>
      <c r="AG6656" s="106"/>
      <c r="AH6656" s="115"/>
      <c r="AI6656" s="116"/>
      <c r="AO6656" s="26"/>
      <c r="AP6656" s="26"/>
    </row>
    <row r="6657" spans="1:42" ht="15" customHeight="1" x14ac:dyDescent="0.25">
      <c r="A6657" s="105"/>
      <c r="B6657" s="106"/>
      <c r="C6657" s="2"/>
      <c r="D6657" s="2"/>
      <c r="E6657" s="106"/>
      <c r="F6657" s="107"/>
      <c r="G6657" s="108"/>
      <c r="H6657" s="109"/>
      <c r="I6657" s="109"/>
      <c r="J6657" s="110"/>
      <c r="K6657" s="117"/>
      <c r="L6657" s="178"/>
      <c r="M6657" s="178"/>
      <c r="N6657" s="106"/>
      <c r="O6657" s="111"/>
      <c r="P6657" s="111"/>
      <c r="Q6657" s="106"/>
      <c r="R6657" s="106"/>
      <c r="S6657" s="106"/>
      <c r="T6657" s="106"/>
      <c r="U6657" s="106"/>
      <c r="V6657" s="106"/>
      <c r="W6657" s="19"/>
      <c r="X6657" s="2"/>
      <c r="Y6657" s="4"/>
      <c r="Z6657" s="106"/>
      <c r="AA6657" s="114"/>
      <c r="AB6657" s="112"/>
      <c r="AC6657" s="178"/>
      <c r="AD6657" s="11"/>
      <c r="AE6657" s="106"/>
      <c r="AF6657" s="106"/>
      <c r="AG6657" s="106"/>
      <c r="AH6657" s="115"/>
      <c r="AI6657" s="116"/>
      <c r="AO6657" s="26"/>
      <c r="AP6657" s="26"/>
    </row>
    <row r="6658" spans="1:42" ht="15" customHeight="1" x14ac:dyDescent="0.25">
      <c r="A6658" s="105"/>
      <c r="B6658" s="106"/>
      <c r="C6658" s="2"/>
      <c r="D6658" s="2"/>
      <c r="E6658" s="106"/>
      <c r="F6658" s="107"/>
      <c r="G6658" s="108"/>
      <c r="H6658" s="109"/>
      <c r="I6658" s="109"/>
      <c r="J6658" s="110"/>
      <c r="K6658" s="117"/>
      <c r="L6658" s="178"/>
      <c r="M6658" s="178"/>
      <c r="N6658" s="106"/>
      <c r="O6658" s="111"/>
      <c r="P6658" s="111"/>
      <c r="Q6658" s="106"/>
      <c r="R6658" s="106"/>
      <c r="S6658" s="106"/>
      <c r="T6658" s="106"/>
      <c r="U6658" s="106"/>
      <c r="V6658" s="106"/>
      <c r="W6658" s="19"/>
      <c r="X6658" s="2"/>
      <c r="Y6658" s="4"/>
      <c r="Z6658" s="106"/>
      <c r="AA6658" s="114"/>
      <c r="AB6658" s="112"/>
      <c r="AC6658" s="178"/>
      <c r="AD6658" s="11"/>
      <c r="AE6658" s="106"/>
      <c r="AF6658" s="106"/>
      <c r="AG6658" s="106"/>
      <c r="AH6658" s="115"/>
      <c r="AI6658" s="116"/>
      <c r="AO6658" s="26"/>
      <c r="AP6658" s="26"/>
    </row>
    <row r="6659" spans="1:42" ht="15" customHeight="1" x14ac:dyDescent="0.25">
      <c r="A6659" s="105"/>
      <c r="B6659" s="106"/>
      <c r="C6659" s="2"/>
      <c r="D6659" s="2"/>
      <c r="E6659" s="106"/>
      <c r="F6659" s="107"/>
      <c r="G6659" s="108"/>
      <c r="H6659" s="109"/>
      <c r="I6659" s="109"/>
      <c r="J6659" s="110"/>
      <c r="K6659" s="117"/>
      <c r="L6659" s="178"/>
      <c r="M6659" s="178"/>
      <c r="N6659" s="106"/>
      <c r="O6659" s="111"/>
      <c r="P6659" s="111"/>
      <c r="Q6659" s="106"/>
      <c r="R6659" s="106"/>
      <c r="S6659" s="106"/>
      <c r="T6659" s="106"/>
      <c r="U6659" s="106"/>
      <c r="V6659" s="106"/>
      <c r="W6659" s="19"/>
      <c r="X6659" s="2"/>
      <c r="Y6659" s="4"/>
      <c r="Z6659" s="106"/>
      <c r="AA6659" s="114"/>
      <c r="AB6659" s="112"/>
      <c r="AC6659" s="178"/>
      <c r="AD6659" s="11"/>
      <c r="AE6659" s="106"/>
      <c r="AF6659" s="106"/>
      <c r="AG6659" s="106"/>
      <c r="AH6659" s="115"/>
      <c r="AI6659" s="116"/>
      <c r="AO6659" s="26"/>
      <c r="AP6659" s="26"/>
    </row>
    <row r="6660" spans="1:42" ht="15" customHeight="1" x14ac:dyDescent="0.25">
      <c r="A6660" s="105"/>
      <c r="B6660" s="106"/>
      <c r="C6660" s="2"/>
      <c r="D6660" s="2"/>
      <c r="E6660" s="106"/>
      <c r="F6660" s="107"/>
      <c r="G6660" s="108"/>
      <c r="H6660" s="109"/>
      <c r="I6660" s="109"/>
      <c r="J6660" s="110"/>
      <c r="K6660" s="117"/>
      <c r="L6660" s="178"/>
      <c r="M6660" s="178"/>
      <c r="N6660" s="106"/>
      <c r="O6660" s="111"/>
      <c r="P6660" s="111"/>
      <c r="Q6660" s="106"/>
      <c r="R6660" s="106"/>
      <c r="S6660" s="106"/>
      <c r="T6660" s="106"/>
      <c r="U6660" s="106"/>
      <c r="V6660" s="106"/>
      <c r="W6660" s="19"/>
      <c r="X6660" s="2"/>
      <c r="Y6660" s="4"/>
      <c r="Z6660" s="106"/>
      <c r="AA6660" s="114"/>
      <c r="AB6660" s="112"/>
      <c r="AC6660" s="178"/>
      <c r="AD6660" s="11"/>
      <c r="AE6660" s="106"/>
      <c r="AF6660" s="106"/>
      <c r="AG6660" s="106"/>
      <c r="AH6660" s="115"/>
      <c r="AI6660" s="116"/>
      <c r="AO6660" s="26"/>
      <c r="AP6660" s="26"/>
    </row>
    <row r="6661" spans="1:42" ht="15" customHeight="1" x14ac:dyDescent="0.25">
      <c r="A6661" s="105"/>
      <c r="B6661" s="106"/>
      <c r="C6661" s="2"/>
      <c r="D6661" s="2"/>
      <c r="E6661" s="106"/>
      <c r="F6661" s="107"/>
      <c r="G6661" s="108"/>
      <c r="H6661" s="109"/>
      <c r="I6661" s="109"/>
      <c r="J6661" s="110"/>
      <c r="K6661" s="117"/>
      <c r="L6661" s="178"/>
      <c r="M6661" s="178"/>
      <c r="N6661" s="106"/>
      <c r="O6661" s="111"/>
      <c r="P6661" s="111"/>
      <c r="Q6661" s="106"/>
      <c r="R6661" s="106"/>
      <c r="S6661" s="106"/>
      <c r="T6661" s="106"/>
      <c r="U6661" s="106"/>
      <c r="V6661" s="106"/>
      <c r="W6661" s="19"/>
      <c r="X6661" s="2"/>
      <c r="Y6661" s="4"/>
      <c r="Z6661" s="106"/>
      <c r="AA6661" s="114"/>
      <c r="AB6661" s="112"/>
      <c r="AC6661" s="178"/>
      <c r="AD6661" s="11"/>
      <c r="AE6661" s="106"/>
      <c r="AF6661" s="106"/>
      <c r="AG6661" s="106"/>
      <c r="AH6661" s="115"/>
      <c r="AI6661" s="116"/>
      <c r="AO6661" s="26"/>
      <c r="AP6661" s="26"/>
    </row>
    <row r="6662" spans="1:42" ht="15" customHeight="1" x14ac:dyDescent="0.25">
      <c r="A6662" s="105"/>
      <c r="B6662" s="106"/>
      <c r="C6662" s="2"/>
      <c r="D6662" s="2"/>
      <c r="E6662" s="106"/>
      <c r="F6662" s="107"/>
      <c r="G6662" s="108"/>
      <c r="H6662" s="109"/>
      <c r="I6662" s="109"/>
      <c r="J6662" s="110"/>
      <c r="K6662" s="117"/>
      <c r="L6662" s="178"/>
      <c r="M6662" s="178"/>
      <c r="N6662" s="106"/>
      <c r="O6662" s="111"/>
      <c r="P6662" s="111"/>
      <c r="Q6662" s="106"/>
      <c r="R6662" s="106"/>
      <c r="S6662" s="106"/>
      <c r="T6662" s="106"/>
      <c r="U6662" s="106"/>
      <c r="V6662" s="106"/>
      <c r="W6662" s="19"/>
      <c r="X6662" s="2"/>
      <c r="Y6662" s="4"/>
      <c r="Z6662" s="106"/>
      <c r="AA6662" s="114"/>
      <c r="AB6662" s="112"/>
      <c r="AC6662" s="178"/>
      <c r="AD6662" s="11"/>
      <c r="AE6662" s="106"/>
      <c r="AF6662" s="106"/>
      <c r="AG6662" s="106"/>
      <c r="AH6662" s="115"/>
      <c r="AI6662" s="116"/>
      <c r="AO6662" s="26"/>
      <c r="AP6662" s="26"/>
    </row>
    <row r="6663" spans="1:42" ht="15" customHeight="1" x14ac:dyDescent="0.25">
      <c r="A6663" s="105"/>
      <c r="B6663" s="106"/>
      <c r="C6663" s="2"/>
      <c r="D6663" s="2"/>
      <c r="E6663" s="106"/>
      <c r="F6663" s="107"/>
      <c r="G6663" s="108"/>
      <c r="H6663" s="109"/>
      <c r="I6663" s="109"/>
      <c r="J6663" s="110"/>
      <c r="K6663" s="117"/>
      <c r="L6663" s="178"/>
      <c r="M6663" s="178"/>
      <c r="N6663" s="106"/>
      <c r="O6663" s="111"/>
      <c r="P6663" s="111"/>
      <c r="Q6663" s="106"/>
      <c r="R6663" s="106"/>
      <c r="S6663" s="106"/>
      <c r="T6663" s="106"/>
      <c r="U6663" s="106"/>
      <c r="V6663" s="106"/>
      <c r="W6663" s="19"/>
      <c r="X6663" s="2"/>
      <c r="Y6663" s="4"/>
      <c r="Z6663" s="106"/>
      <c r="AA6663" s="114"/>
      <c r="AB6663" s="112"/>
      <c r="AC6663" s="178"/>
      <c r="AD6663" s="11"/>
      <c r="AE6663" s="106"/>
      <c r="AF6663" s="106"/>
      <c r="AG6663" s="106"/>
      <c r="AH6663" s="115"/>
      <c r="AI6663" s="116"/>
      <c r="AO6663" s="26"/>
      <c r="AP6663" s="26"/>
    </row>
    <row r="6664" spans="1:42" ht="15" customHeight="1" x14ac:dyDescent="0.25">
      <c r="A6664" s="105"/>
      <c r="B6664" s="106"/>
      <c r="C6664" s="2"/>
      <c r="D6664" s="2"/>
      <c r="E6664" s="106"/>
      <c r="F6664" s="107"/>
      <c r="G6664" s="108"/>
      <c r="H6664" s="109"/>
      <c r="I6664" s="109"/>
      <c r="J6664" s="110"/>
      <c r="K6664" s="117"/>
      <c r="L6664" s="178"/>
      <c r="M6664" s="178"/>
      <c r="N6664" s="106"/>
      <c r="O6664" s="111"/>
      <c r="P6664" s="111"/>
      <c r="Q6664" s="106"/>
      <c r="R6664" s="106"/>
      <c r="S6664" s="106"/>
      <c r="T6664" s="106"/>
      <c r="U6664" s="106"/>
      <c r="V6664" s="106"/>
      <c r="W6664" s="19"/>
      <c r="X6664" s="2"/>
      <c r="Y6664" s="4"/>
      <c r="Z6664" s="106"/>
      <c r="AA6664" s="114"/>
      <c r="AB6664" s="112"/>
      <c r="AC6664" s="178"/>
      <c r="AD6664" s="11"/>
      <c r="AE6664" s="106"/>
      <c r="AF6664" s="106"/>
      <c r="AG6664" s="106"/>
      <c r="AH6664" s="115"/>
      <c r="AI6664" s="116"/>
      <c r="AO6664" s="26"/>
      <c r="AP6664" s="26"/>
    </row>
    <row r="6665" spans="1:42" ht="15" customHeight="1" x14ac:dyDescent="0.25">
      <c r="A6665" s="105"/>
      <c r="B6665" s="106"/>
      <c r="C6665" s="2"/>
      <c r="D6665" s="2"/>
      <c r="E6665" s="106"/>
      <c r="F6665" s="107"/>
      <c r="G6665" s="108"/>
      <c r="H6665" s="109"/>
      <c r="I6665" s="109"/>
      <c r="J6665" s="110"/>
      <c r="K6665" s="117"/>
      <c r="L6665" s="178"/>
      <c r="M6665" s="178"/>
      <c r="N6665" s="106"/>
      <c r="O6665" s="111"/>
      <c r="P6665" s="111"/>
      <c r="Q6665" s="106"/>
      <c r="R6665" s="106"/>
      <c r="S6665" s="106"/>
      <c r="T6665" s="106"/>
      <c r="U6665" s="106"/>
      <c r="V6665" s="106"/>
      <c r="W6665" s="19"/>
      <c r="X6665" s="2"/>
      <c r="Y6665" s="4"/>
      <c r="Z6665" s="106"/>
      <c r="AA6665" s="114"/>
      <c r="AB6665" s="112"/>
      <c r="AC6665" s="178"/>
      <c r="AD6665" s="11"/>
      <c r="AE6665" s="106"/>
      <c r="AF6665" s="106"/>
      <c r="AG6665" s="106"/>
      <c r="AH6665" s="115"/>
      <c r="AI6665" s="116"/>
      <c r="AO6665" s="26"/>
      <c r="AP6665" s="26"/>
    </row>
    <row r="6666" spans="1:42" ht="15" customHeight="1" x14ac:dyDescent="0.25">
      <c r="A6666" s="105"/>
      <c r="B6666" s="106"/>
      <c r="C6666" s="2"/>
      <c r="D6666" s="2"/>
      <c r="E6666" s="106"/>
      <c r="F6666" s="107"/>
      <c r="G6666" s="108"/>
      <c r="H6666" s="109"/>
      <c r="I6666" s="109"/>
      <c r="J6666" s="110"/>
      <c r="K6666" s="117"/>
      <c r="L6666" s="178"/>
      <c r="M6666" s="178"/>
      <c r="N6666" s="106"/>
      <c r="O6666" s="111"/>
      <c r="P6666" s="111"/>
      <c r="Q6666" s="106"/>
      <c r="R6666" s="106"/>
      <c r="S6666" s="106"/>
      <c r="T6666" s="106"/>
      <c r="U6666" s="106"/>
      <c r="V6666" s="106"/>
      <c r="W6666" s="19"/>
      <c r="X6666" s="2"/>
      <c r="Y6666" s="4"/>
      <c r="Z6666" s="106"/>
      <c r="AA6666" s="114"/>
      <c r="AB6666" s="112"/>
      <c r="AC6666" s="178"/>
      <c r="AD6666" s="11"/>
      <c r="AE6666" s="106"/>
      <c r="AF6666" s="106"/>
      <c r="AG6666" s="106"/>
      <c r="AH6666" s="115"/>
      <c r="AI6666" s="116"/>
      <c r="AO6666" s="26"/>
      <c r="AP6666" s="26"/>
    </row>
    <row r="6667" spans="1:42" ht="15" customHeight="1" x14ac:dyDescent="0.25">
      <c r="A6667" s="105"/>
      <c r="B6667" s="106"/>
      <c r="C6667" s="2"/>
      <c r="D6667" s="2"/>
      <c r="E6667" s="106"/>
      <c r="F6667" s="107"/>
      <c r="G6667" s="108"/>
      <c r="H6667" s="109"/>
      <c r="I6667" s="109"/>
      <c r="J6667" s="110"/>
      <c r="K6667" s="117"/>
      <c r="L6667" s="178"/>
      <c r="M6667" s="178"/>
      <c r="N6667" s="106"/>
      <c r="O6667" s="111"/>
      <c r="P6667" s="111"/>
      <c r="Q6667" s="106"/>
      <c r="R6667" s="106"/>
      <c r="S6667" s="106"/>
      <c r="T6667" s="106"/>
      <c r="U6667" s="106"/>
      <c r="V6667" s="106"/>
      <c r="W6667" s="19"/>
      <c r="X6667" s="2"/>
      <c r="Y6667" s="4"/>
      <c r="Z6667" s="106"/>
      <c r="AA6667" s="114"/>
      <c r="AB6667" s="112"/>
      <c r="AC6667" s="178"/>
      <c r="AD6667" s="11"/>
      <c r="AE6667" s="106"/>
      <c r="AF6667" s="106"/>
      <c r="AG6667" s="106"/>
      <c r="AH6667" s="115"/>
      <c r="AI6667" s="116"/>
      <c r="AO6667" s="26"/>
      <c r="AP6667" s="26"/>
    </row>
    <row r="6668" spans="1:42" ht="15" customHeight="1" x14ac:dyDescent="0.25">
      <c r="A6668" s="105"/>
      <c r="B6668" s="106"/>
      <c r="C6668" s="2"/>
      <c r="D6668" s="2"/>
      <c r="E6668" s="106"/>
      <c r="F6668" s="107"/>
      <c r="G6668" s="108"/>
      <c r="H6668" s="109"/>
      <c r="I6668" s="109"/>
      <c r="J6668" s="110"/>
      <c r="K6668" s="117"/>
      <c r="L6668" s="178"/>
      <c r="M6668" s="178"/>
      <c r="N6668" s="106"/>
      <c r="O6668" s="111"/>
      <c r="P6668" s="111"/>
      <c r="Q6668" s="106"/>
      <c r="R6668" s="106"/>
      <c r="S6668" s="106"/>
      <c r="T6668" s="106"/>
      <c r="U6668" s="106"/>
      <c r="V6668" s="106"/>
      <c r="W6668" s="19"/>
      <c r="X6668" s="2"/>
      <c r="Y6668" s="4"/>
      <c r="Z6668" s="106"/>
      <c r="AA6668" s="114"/>
      <c r="AB6668" s="112"/>
      <c r="AC6668" s="178"/>
      <c r="AD6668" s="11"/>
      <c r="AE6668" s="106"/>
      <c r="AF6668" s="106"/>
      <c r="AG6668" s="106"/>
      <c r="AH6668" s="115"/>
      <c r="AI6668" s="116"/>
      <c r="AO6668" s="26"/>
      <c r="AP6668" s="26"/>
    </row>
    <row r="6669" spans="1:42" ht="15" customHeight="1" x14ac:dyDescent="0.25">
      <c r="A6669" s="105"/>
      <c r="B6669" s="106"/>
      <c r="C6669" s="2"/>
      <c r="D6669" s="2"/>
      <c r="E6669" s="106"/>
      <c r="F6669" s="107"/>
      <c r="G6669" s="108"/>
      <c r="H6669" s="109"/>
      <c r="I6669" s="109"/>
      <c r="J6669" s="110"/>
      <c r="K6669" s="117"/>
      <c r="L6669" s="178"/>
      <c r="M6669" s="178"/>
      <c r="N6669" s="106"/>
      <c r="O6669" s="111"/>
      <c r="P6669" s="111"/>
      <c r="Q6669" s="106"/>
      <c r="R6669" s="106"/>
      <c r="S6669" s="106"/>
      <c r="T6669" s="106"/>
      <c r="U6669" s="106"/>
      <c r="V6669" s="106"/>
      <c r="W6669" s="19"/>
      <c r="X6669" s="2"/>
      <c r="Y6669" s="4"/>
      <c r="Z6669" s="106"/>
      <c r="AA6669" s="114"/>
      <c r="AB6669" s="112"/>
      <c r="AC6669" s="178"/>
      <c r="AD6669" s="11"/>
      <c r="AE6669" s="106"/>
      <c r="AF6669" s="106"/>
      <c r="AG6669" s="106"/>
      <c r="AH6669" s="115"/>
      <c r="AI6669" s="116"/>
      <c r="AO6669" s="26"/>
      <c r="AP6669" s="26"/>
    </row>
    <row r="6670" spans="1:42" ht="15" customHeight="1" x14ac:dyDescent="0.25">
      <c r="A6670" s="105"/>
      <c r="B6670" s="106"/>
      <c r="C6670" s="2"/>
      <c r="D6670" s="2"/>
      <c r="E6670" s="106"/>
      <c r="F6670" s="107"/>
      <c r="G6670" s="108"/>
      <c r="H6670" s="109"/>
      <c r="I6670" s="109"/>
      <c r="J6670" s="110"/>
      <c r="K6670" s="117"/>
      <c r="L6670" s="178"/>
      <c r="M6670" s="178"/>
      <c r="N6670" s="106"/>
      <c r="O6670" s="111"/>
      <c r="P6670" s="111"/>
      <c r="Q6670" s="106"/>
      <c r="R6670" s="106"/>
      <c r="S6670" s="106"/>
      <c r="T6670" s="106"/>
      <c r="U6670" s="106"/>
      <c r="V6670" s="106"/>
      <c r="W6670" s="19"/>
      <c r="X6670" s="2"/>
      <c r="Y6670" s="4"/>
      <c r="Z6670" s="106"/>
      <c r="AA6670" s="114"/>
      <c r="AB6670" s="112"/>
      <c r="AC6670" s="178"/>
      <c r="AD6670" s="11"/>
      <c r="AE6670" s="106"/>
      <c r="AF6670" s="106"/>
      <c r="AG6670" s="106"/>
      <c r="AH6670" s="115"/>
      <c r="AI6670" s="116"/>
      <c r="AO6670" s="26"/>
      <c r="AP6670" s="26"/>
    </row>
    <row r="6671" spans="1:42" ht="15" customHeight="1" x14ac:dyDescent="0.25">
      <c r="A6671" s="105"/>
      <c r="B6671" s="106"/>
      <c r="C6671" s="2"/>
      <c r="D6671" s="2"/>
      <c r="E6671" s="106"/>
      <c r="F6671" s="107"/>
      <c r="G6671" s="108"/>
      <c r="H6671" s="109"/>
      <c r="I6671" s="109"/>
      <c r="J6671" s="110"/>
      <c r="K6671" s="117"/>
      <c r="L6671" s="178"/>
      <c r="M6671" s="178"/>
      <c r="N6671" s="106"/>
      <c r="O6671" s="111"/>
      <c r="P6671" s="111"/>
      <c r="Q6671" s="106"/>
      <c r="R6671" s="106"/>
      <c r="S6671" s="106"/>
      <c r="T6671" s="106"/>
      <c r="U6671" s="106"/>
      <c r="V6671" s="106"/>
      <c r="W6671" s="19"/>
      <c r="X6671" s="2"/>
      <c r="Y6671" s="4"/>
      <c r="Z6671" s="106"/>
      <c r="AA6671" s="114"/>
      <c r="AB6671" s="112"/>
      <c r="AC6671" s="178"/>
      <c r="AD6671" s="11"/>
      <c r="AE6671" s="106"/>
      <c r="AF6671" s="106"/>
      <c r="AG6671" s="106"/>
      <c r="AH6671" s="115"/>
      <c r="AI6671" s="116"/>
      <c r="AO6671" s="26"/>
      <c r="AP6671" s="26"/>
    </row>
    <row r="6672" spans="1:42" ht="15" customHeight="1" x14ac:dyDescent="0.25">
      <c r="A6672" s="105"/>
      <c r="B6672" s="106"/>
      <c r="C6672" s="2"/>
      <c r="D6672" s="2"/>
      <c r="E6672" s="106"/>
      <c r="F6672" s="107"/>
      <c r="G6672" s="108"/>
      <c r="H6672" s="109"/>
      <c r="I6672" s="109"/>
      <c r="J6672" s="110"/>
      <c r="K6672" s="117"/>
      <c r="L6672" s="178"/>
      <c r="M6672" s="178"/>
      <c r="N6672" s="106"/>
      <c r="O6672" s="111"/>
      <c r="P6672" s="111"/>
      <c r="Q6672" s="106"/>
      <c r="R6672" s="106"/>
      <c r="S6672" s="106"/>
      <c r="T6672" s="106"/>
      <c r="U6672" s="106"/>
      <c r="V6672" s="106"/>
      <c r="W6672" s="19"/>
      <c r="X6672" s="2"/>
      <c r="Y6672" s="4"/>
      <c r="Z6672" s="106"/>
      <c r="AA6672" s="114"/>
      <c r="AB6672" s="112"/>
      <c r="AC6672" s="178"/>
      <c r="AD6672" s="11"/>
      <c r="AE6672" s="106"/>
      <c r="AF6672" s="106"/>
      <c r="AG6672" s="106"/>
      <c r="AH6672" s="115"/>
      <c r="AI6672" s="116"/>
      <c r="AO6672" s="26"/>
      <c r="AP6672" s="26"/>
    </row>
    <row r="6673" spans="1:42" ht="15" customHeight="1" x14ac:dyDescent="0.25">
      <c r="A6673" s="105"/>
      <c r="B6673" s="106"/>
      <c r="C6673" s="2"/>
      <c r="D6673" s="2"/>
      <c r="E6673" s="106"/>
      <c r="F6673" s="107"/>
      <c r="G6673" s="108"/>
      <c r="H6673" s="109"/>
      <c r="I6673" s="109"/>
      <c r="J6673" s="110"/>
      <c r="K6673" s="117"/>
      <c r="L6673" s="178"/>
      <c r="M6673" s="178"/>
      <c r="N6673" s="106"/>
      <c r="O6673" s="111"/>
      <c r="P6673" s="111"/>
      <c r="Q6673" s="106"/>
      <c r="R6673" s="106"/>
      <c r="S6673" s="106"/>
      <c r="T6673" s="106"/>
      <c r="U6673" s="106"/>
      <c r="V6673" s="106"/>
      <c r="W6673" s="19"/>
      <c r="X6673" s="2"/>
      <c r="Y6673" s="4"/>
      <c r="Z6673" s="106"/>
      <c r="AA6673" s="114"/>
      <c r="AB6673" s="112"/>
      <c r="AC6673" s="178"/>
      <c r="AD6673" s="11"/>
      <c r="AE6673" s="106"/>
      <c r="AF6673" s="106"/>
      <c r="AG6673" s="106"/>
      <c r="AH6673" s="115"/>
      <c r="AI6673" s="116"/>
      <c r="AO6673" s="26"/>
      <c r="AP6673" s="26"/>
    </row>
    <row r="6674" spans="1:42" ht="15" customHeight="1" x14ac:dyDescent="0.25">
      <c r="A6674" s="105"/>
      <c r="B6674" s="106"/>
      <c r="C6674" s="2"/>
      <c r="D6674" s="2"/>
      <c r="E6674" s="106"/>
      <c r="F6674" s="107"/>
      <c r="G6674" s="108"/>
      <c r="H6674" s="109"/>
      <c r="I6674" s="109"/>
      <c r="J6674" s="110"/>
      <c r="K6674" s="117"/>
      <c r="L6674" s="178"/>
      <c r="M6674" s="178"/>
      <c r="N6674" s="106"/>
      <c r="O6674" s="111"/>
      <c r="P6674" s="111"/>
      <c r="Q6674" s="106"/>
      <c r="R6674" s="106"/>
      <c r="S6674" s="106"/>
      <c r="T6674" s="106"/>
      <c r="U6674" s="106"/>
      <c r="V6674" s="106"/>
      <c r="W6674" s="19"/>
      <c r="X6674" s="2"/>
      <c r="Y6674" s="4"/>
      <c r="Z6674" s="106"/>
      <c r="AA6674" s="114"/>
      <c r="AB6674" s="112"/>
      <c r="AC6674" s="178"/>
      <c r="AD6674" s="11"/>
      <c r="AE6674" s="106"/>
      <c r="AF6674" s="106"/>
      <c r="AG6674" s="106"/>
      <c r="AH6674" s="115"/>
      <c r="AI6674" s="116"/>
      <c r="AO6674" s="26"/>
      <c r="AP6674" s="26"/>
    </row>
    <row r="6675" spans="1:42" ht="15" customHeight="1" x14ac:dyDescent="0.25">
      <c r="A6675" s="105"/>
      <c r="B6675" s="106"/>
      <c r="C6675" s="2"/>
      <c r="D6675" s="2"/>
      <c r="E6675" s="106"/>
      <c r="F6675" s="107"/>
      <c r="G6675" s="108"/>
      <c r="H6675" s="109"/>
      <c r="I6675" s="109"/>
      <c r="J6675" s="110"/>
      <c r="K6675" s="117"/>
      <c r="L6675" s="178"/>
      <c r="M6675" s="178"/>
      <c r="N6675" s="106"/>
      <c r="O6675" s="111"/>
      <c r="P6675" s="111"/>
      <c r="Q6675" s="106"/>
      <c r="R6675" s="106"/>
      <c r="S6675" s="106"/>
      <c r="T6675" s="106"/>
      <c r="U6675" s="106"/>
      <c r="V6675" s="106"/>
      <c r="W6675" s="19"/>
      <c r="X6675" s="2"/>
      <c r="Y6675" s="4"/>
      <c r="Z6675" s="106"/>
      <c r="AA6675" s="114"/>
      <c r="AB6675" s="112"/>
      <c r="AC6675" s="178"/>
      <c r="AD6675" s="11"/>
      <c r="AE6675" s="106"/>
      <c r="AF6675" s="106"/>
      <c r="AG6675" s="106"/>
      <c r="AH6675" s="115"/>
      <c r="AI6675" s="116"/>
      <c r="AO6675" s="26"/>
      <c r="AP6675" s="26"/>
    </row>
    <row r="6676" spans="1:42" ht="15" customHeight="1" x14ac:dyDescent="0.25">
      <c r="A6676" s="105"/>
      <c r="B6676" s="106"/>
      <c r="C6676" s="2"/>
      <c r="D6676" s="2"/>
      <c r="E6676" s="106"/>
      <c r="F6676" s="107"/>
      <c r="G6676" s="108"/>
      <c r="H6676" s="109"/>
      <c r="I6676" s="109"/>
      <c r="J6676" s="110"/>
      <c r="K6676" s="117"/>
      <c r="L6676" s="178"/>
      <c r="M6676" s="178"/>
      <c r="N6676" s="106"/>
      <c r="O6676" s="111"/>
      <c r="P6676" s="111"/>
      <c r="Q6676" s="106"/>
      <c r="R6676" s="106"/>
      <c r="S6676" s="106"/>
      <c r="T6676" s="106"/>
      <c r="U6676" s="106"/>
      <c r="V6676" s="106"/>
      <c r="W6676" s="19"/>
      <c r="X6676" s="2"/>
      <c r="Y6676" s="4"/>
      <c r="Z6676" s="106"/>
      <c r="AA6676" s="114"/>
      <c r="AB6676" s="112"/>
      <c r="AC6676" s="178"/>
      <c r="AD6676" s="11"/>
      <c r="AE6676" s="106"/>
      <c r="AF6676" s="106"/>
      <c r="AG6676" s="106"/>
      <c r="AH6676" s="115"/>
      <c r="AI6676" s="116"/>
      <c r="AO6676" s="26"/>
      <c r="AP6676" s="26"/>
    </row>
    <row r="6677" spans="1:42" ht="15" customHeight="1" x14ac:dyDescent="0.25">
      <c r="A6677" s="105"/>
      <c r="B6677" s="106"/>
      <c r="C6677" s="2"/>
      <c r="D6677" s="2"/>
      <c r="E6677" s="106"/>
      <c r="F6677" s="107"/>
      <c r="G6677" s="108"/>
      <c r="H6677" s="109"/>
      <c r="I6677" s="109"/>
      <c r="J6677" s="110"/>
      <c r="K6677" s="117"/>
      <c r="L6677" s="178"/>
      <c r="M6677" s="178"/>
      <c r="N6677" s="106"/>
      <c r="O6677" s="111"/>
      <c r="P6677" s="111"/>
      <c r="Q6677" s="106"/>
      <c r="R6677" s="106"/>
      <c r="S6677" s="106"/>
      <c r="T6677" s="106"/>
      <c r="U6677" s="106"/>
      <c r="V6677" s="106"/>
      <c r="W6677" s="19"/>
      <c r="X6677" s="2"/>
      <c r="Y6677" s="4"/>
      <c r="Z6677" s="106"/>
      <c r="AA6677" s="114"/>
      <c r="AB6677" s="112"/>
      <c r="AC6677" s="178"/>
      <c r="AD6677" s="11"/>
      <c r="AE6677" s="106"/>
      <c r="AF6677" s="106"/>
      <c r="AG6677" s="106"/>
      <c r="AH6677" s="115"/>
      <c r="AI6677" s="116"/>
      <c r="AO6677" s="26"/>
      <c r="AP6677" s="26"/>
    </row>
    <row r="6678" spans="1:42" ht="15" customHeight="1" x14ac:dyDescent="0.25">
      <c r="A6678" s="105"/>
      <c r="B6678" s="106"/>
      <c r="C6678" s="2"/>
      <c r="D6678" s="2"/>
      <c r="E6678" s="106"/>
      <c r="F6678" s="107"/>
      <c r="G6678" s="108"/>
      <c r="H6678" s="109"/>
      <c r="I6678" s="109"/>
      <c r="J6678" s="110"/>
      <c r="K6678" s="117"/>
      <c r="L6678" s="178"/>
      <c r="M6678" s="178"/>
      <c r="N6678" s="106"/>
      <c r="O6678" s="111"/>
      <c r="P6678" s="111"/>
      <c r="Q6678" s="106"/>
      <c r="R6678" s="106"/>
      <c r="S6678" s="106"/>
      <c r="T6678" s="106"/>
      <c r="U6678" s="106"/>
      <c r="V6678" s="106"/>
      <c r="W6678" s="19"/>
      <c r="X6678" s="2"/>
      <c r="Y6678" s="4"/>
      <c r="Z6678" s="106"/>
      <c r="AA6678" s="114"/>
      <c r="AB6678" s="112"/>
      <c r="AC6678" s="178"/>
      <c r="AD6678" s="11"/>
      <c r="AE6678" s="106"/>
      <c r="AF6678" s="106"/>
      <c r="AG6678" s="106"/>
      <c r="AH6678" s="115"/>
      <c r="AI6678" s="116"/>
      <c r="AO6678" s="26"/>
      <c r="AP6678" s="26"/>
    </row>
    <row r="6679" spans="1:42" ht="15" customHeight="1" x14ac:dyDescent="0.25">
      <c r="A6679" s="105"/>
      <c r="B6679" s="106"/>
      <c r="C6679" s="2"/>
      <c r="D6679" s="2"/>
      <c r="E6679" s="106"/>
      <c r="F6679" s="107"/>
      <c r="G6679" s="108"/>
      <c r="H6679" s="109"/>
      <c r="I6679" s="109"/>
      <c r="J6679" s="110"/>
      <c r="K6679" s="117"/>
      <c r="L6679" s="178"/>
      <c r="M6679" s="178"/>
      <c r="N6679" s="106"/>
      <c r="O6679" s="111"/>
      <c r="P6679" s="111"/>
      <c r="Q6679" s="106"/>
      <c r="R6679" s="106"/>
      <c r="S6679" s="106"/>
      <c r="T6679" s="106"/>
      <c r="U6679" s="106"/>
      <c r="V6679" s="106"/>
      <c r="W6679" s="19"/>
      <c r="X6679" s="2"/>
      <c r="Y6679" s="4"/>
      <c r="Z6679" s="106"/>
      <c r="AA6679" s="114"/>
      <c r="AB6679" s="112"/>
      <c r="AC6679" s="178"/>
      <c r="AD6679" s="11"/>
      <c r="AE6679" s="106"/>
      <c r="AF6679" s="106"/>
      <c r="AG6679" s="106"/>
      <c r="AH6679" s="115"/>
      <c r="AI6679" s="116"/>
      <c r="AO6679" s="26"/>
      <c r="AP6679" s="26"/>
    </row>
    <row r="6680" spans="1:42" ht="15" customHeight="1" x14ac:dyDescent="0.25">
      <c r="A6680" s="105"/>
      <c r="B6680" s="106"/>
      <c r="C6680" s="2"/>
      <c r="D6680" s="2"/>
      <c r="E6680" s="106"/>
      <c r="F6680" s="107"/>
      <c r="G6680" s="108"/>
      <c r="H6680" s="109"/>
      <c r="I6680" s="109"/>
      <c r="J6680" s="110"/>
      <c r="K6680" s="117"/>
      <c r="L6680" s="178"/>
      <c r="M6680" s="178"/>
      <c r="N6680" s="106"/>
      <c r="O6680" s="111"/>
      <c r="P6680" s="111"/>
      <c r="Q6680" s="106"/>
      <c r="R6680" s="106"/>
      <c r="S6680" s="106"/>
      <c r="T6680" s="106"/>
      <c r="U6680" s="106"/>
      <c r="V6680" s="106"/>
      <c r="W6680" s="19"/>
      <c r="X6680" s="2"/>
      <c r="Y6680" s="4"/>
      <c r="Z6680" s="106"/>
      <c r="AA6680" s="114"/>
      <c r="AB6680" s="112"/>
      <c r="AC6680" s="178"/>
      <c r="AD6680" s="11"/>
      <c r="AE6680" s="106"/>
      <c r="AF6680" s="106"/>
      <c r="AG6680" s="106"/>
      <c r="AH6680" s="115"/>
      <c r="AI6680" s="116"/>
      <c r="AO6680" s="26"/>
      <c r="AP6680" s="26"/>
    </row>
    <row r="6681" spans="1:42" ht="15" customHeight="1" x14ac:dyDescent="0.25">
      <c r="A6681" s="105"/>
      <c r="B6681" s="106"/>
      <c r="C6681" s="2"/>
      <c r="D6681" s="2"/>
      <c r="E6681" s="106"/>
      <c r="F6681" s="107"/>
      <c r="G6681" s="108"/>
      <c r="H6681" s="109"/>
      <c r="I6681" s="109"/>
      <c r="J6681" s="110"/>
      <c r="K6681" s="117"/>
      <c r="L6681" s="178"/>
      <c r="M6681" s="178"/>
      <c r="N6681" s="106"/>
      <c r="O6681" s="111"/>
      <c r="P6681" s="111"/>
      <c r="Q6681" s="106"/>
      <c r="R6681" s="106"/>
      <c r="S6681" s="106"/>
      <c r="T6681" s="106"/>
      <c r="U6681" s="106"/>
      <c r="V6681" s="106"/>
      <c r="W6681" s="19"/>
      <c r="X6681" s="2"/>
      <c r="Y6681" s="4"/>
      <c r="Z6681" s="106"/>
      <c r="AA6681" s="114"/>
      <c r="AB6681" s="112"/>
      <c r="AC6681" s="178"/>
      <c r="AD6681" s="11"/>
      <c r="AE6681" s="106"/>
      <c r="AF6681" s="106"/>
      <c r="AG6681" s="106"/>
      <c r="AH6681" s="115"/>
      <c r="AI6681" s="116"/>
      <c r="AO6681" s="26"/>
      <c r="AP6681" s="26"/>
    </row>
    <row r="6682" spans="1:42" ht="15" customHeight="1" x14ac:dyDescent="0.25">
      <c r="A6682" s="105"/>
      <c r="B6682" s="106"/>
      <c r="C6682" s="2"/>
      <c r="D6682" s="2"/>
      <c r="E6682" s="106"/>
      <c r="F6682" s="107"/>
      <c r="G6682" s="108"/>
      <c r="H6682" s="109"/>
      <c r="I6682" s="109"/>
      <c r="J6682" s="110"/>
      <c r="K6682" s="117"/>
      <c r="L6682" s="178"/>
      <c r="M6682" s="178"/>
      <c r="N6682" s="106"/>
      <c r="O6682" s="111"/>
      <c r="P6682" s="111"/>
      <c r="Q6682" s="106"/>
      <c r="R6682" s="106"/>
      <c r="S6682" s="106"/>
      <c r="T6682" s="106"/>
      <c r="U6682" s="106"/>
      <c r="V6682" s="106"/>
      <c r="W6682" s="19"/>
      <c r="X6682" s="2"/>
      <c r="Y6682" s="4"/>
      <c r="Z6682" s="106"/>
      <c r="AA6682" s="114"/>
      <c r="AB6682" s="112"/>
      <c r="AC6682" s="178"/>
      <c r="AD6682" s="11"/>
      <c r="AE6682" s="106"/>
      <c r="AF6682" s="106"/>
      <c r="AG6682" s="106"/>
      <c r="AH6682" s="115"/>
      <c r="AI6682" s="116"/>
      <c r="AO6682" s="26"/>
      <c r="AP6682" s="26"/>
    </row>
    <row r="6683" spans="1:42" ht="15" customHeight="1" x14ac:dyDescent="0.25">
      <c r="A6683" s="105"/>
      <c r="B6683" s="106"/>
      <c r="C6683" s="2"/>
      <c r="D6683" s="2"/>
      <c r="E6683" s="106"/>
      <c r="F6683" s="107"/>
      <c r="G6683" s="108"/>
      <c r="H6683" s="109"/>
      <c r="I6683" s="109"/>
      <c r="J6683" s="110"/>
      <c r="K6683" s="117"/>
      <c r="L6683" s="178"/>
      <c r="M6683" s="178"/>
      <c r="N6683" s="106"/>
      <c r="O6683" s="111"/>
      <c r="P6683" s="111"/>
      <c r="Q6683" s="106"/>
      <c r="R6683" s="106"/>
      <c r="S6683" s="106"/>
      <c r="T6683" s="106"/>
      <c r="U6683" s="106"/>
      <c r="V6683" s="106"/>
      <c r="W6683" s="19"/>
      <c r="X6683" s="2"/>
      <c r="Y6683" s="4"/>
      <c r="Z6683" s="106"/>
      <c r="AA6683" s="114"/>
      <c r="AB6683" s="112"/>
      <c r="AC6683" s="178"/>
      <c r="AD6683" s="11"/>
      <c r="AE6683" s="106"/>
      <c r="AF6683" s="106"/>
      <c r="AG6683" s="106"/>
      <c r="AH6683" s="115"/>
      <c r="AI6683" s="116"/>
      <c r="AO6683" s="26"/>
      <c r="AP6683" s="26"/>
    </row>
    <row r="6684" spans="1:42" ht="15" customHeight="1" x14ac:dyDescent="0.25">
      <c r="A6684" s="105"/>
      <c r="B6684" s="106"/>
      <c r="C6684" s="2"/>
      <c r="D6684" s="2"/>
      <c r="E6684" s="106"/>
      <c r="F6684" s="107"/>
      <c r="G6684" s="108"/>
      <c r="H6684" s="109"/>
      <c r="I6684" s="109"/>
      <c r="J6684" s="110"/>
      <c r="K6684" s="117"/>
      <c r="L6684" s="178"/>
      <c r="M6684" s="178"/>
      <c r="N6684" s="106"/>
      <c r="O6684" s="111"/>
      <c r="P6684" s="111"/>
      <c r="Q6684" s="106"/>
      <c r="R6684" s="106"/>
      <c r="S6684" s="106"/>
      <c r="T6684" s="106"/>
      <c r="U6684" s="106"/>
      <c r="V6684" s="106"/>
      <c r="W6684" s="19"/>
      <c r="X6684" s="2"/>
      <c r="Y6684" s="4"/>
      <c r="Z6684" s="106"/>
      <c r="AA6684" s="114"/>
      <c r="AB6684" s="112"/>
      <c r="AC6684" s="178"/>
      <c r="AD6684" s="11"/>
      <c r="AE6684" s="106"/>
      <c r="AF6684" s="106"/>
      <c r="AG6684" s="106"/>
      <c r="AH6684" s="115"/>
      <c r="AI6684" s="116"/>
      <c r="AO6684" s="26"/>
      <c r="AP6684" s="26"/>
    </row>
    <row r="6685" spans="1:42" ht="15" customHeight="1" x14ac:dyDescent="0.25">
      <c r="A6685" s="105"/>
      <c r="B6685" s="106"/>
      <c r="C6685" s="2"/>
      <c r="D6685" s="2"/>
      <c r="E6685" s="106"/>
      <c r="F6685" s="107"/>
      <c r="G6685" s="108"/>
      <c r="H6685" s="109"/>
      <c r="I6685" s="109"/>
      <c r="J6685" s="110"/>
      <c r="K6685" s="117"/>
      <c r="L6685" s="178"/>
      <c r="M6685" s="178"/>
      <c r="N6685" s="106"/>
      <c r="O6685" s="111"/>
      <c r="P6685" s="111"/>
      <c r="Q6685" s="106"/>
      <c r="R6685" s="106"/>
      <c r="S6685" s="106"/>
      <c r="T6685" s="106"/>
      <c r="U6685" s="106"/>
      <c r="V6685" s="106"/>
      <c r="W6685" s="19"/>
      <c r="X6685" s="2"/>
      <c r="Y6685" s="4"/>
      <c r="Z6685" s="106"/>
      <c r="AA6685" s="114"/>
      <c r="AB6685" s="112"/>
      <c r="AC6685" s="178"/>
      <c r="AD6685" s="11"/>
      <c r="AE6685" s="106"/>
      <c r="AF6685" s="106"/>
      <c r="AG6685" s="106"/>
      <c r="AH6685" s="115"/>
      <c r="AI6685" s="116"/>
      <c r="AO6685" s="26"/>
      <c r="AP6685" s="26"/>
    </row>
    <row r="6686" spans="1:42" ht="15" customHeight="1" x14ac:dyDescent="0.25">
      <c r="A6686" s="105"/>
      <c r="B6686" s="106"/>
      <c r="C6686" s="2"/>
      <c r="D6686" s="2"/>
      <c r="E6686" s="106"/>
      <c r="F6686" s="107"/>
      <c r="G6686" s="108"/>
      <c r="H6686" s="109"/>
      <c r="I6686" s="109"/>
      <c r="J6686" s="110"/>
      <c r="K6686" s="117"/>
      <c r="L6686" s="178"/>
      <c r="M6686" s="178"/>
      <c r="N6686" s="106"/>
      <c r="O6686" s="111"/>
      <c r="P6686" s="111"/>
      <c r="Q6686" s="106"/>
      <c r="R6686" s="106"/>
      <c r="S6686" s="106"/>
      <c r="T6686" s="106"/>
      <c r="U6686" s="106"/>
      <c r="V6686" s="106"/>
      <c r="W6686" s="19"/>
      <c r="X6686" s="2"/>
      <c r="Y6686" s="4"/>
      <c r="Z6686" s="106"/>
      <c r="AA6686" s="114"/>
      <c r="AB6686" s="112"/>
      <c r="AC6686" s="178"/>
      <c r="AD6686" s="11"/>
      <c r="AE6686" s="106"/>
      <c r="AF6686" s="106"/>
      <c r="AG6686" s="106"/>
      <c r="AH6686" s="115"/>
      <c r="AI6686" s="116"/>
      <c r="AO6686" s="26"/>
      <c r="AP6686" s="26"/>
    </row>
    <row r="6687" spans="1:42" ht="15" customHeight="1" x14ac:dyDescent="0.25">
      <c r="A6687" s="105"/>
      <c r="B6687" s="106"/>
      <c r="C6687" s="2"/>
      <c r="D6687" s="2"/>
      <c r="E6687" s="106"/>
      <c r="F6687" s="107"/>
      <c r="G6687" s="108"/>
      <c r="H6687" s="109"/>
      <c r="I6687" s="109"/>
      <c r="J6687" s="110"/>
      <c r="K6687" s="117"/>
      <c r="L6687" s="178"/>
      <c r="M6687" s="178"/>
      <c r="N6687" s="106"/>
      <c r="O6687" s="111"/>
      <c r="P6687" s="111"/>
      <c r="Q6687" s="106"/>
      <c r="R6687" s="106"/>
      <c r="S6687" s="106"/>
      <c r="T6687" s="106"/>
      <c r="U6687" s="106"/>
      <c r="V6687" s="106"/>
      <c r="W6687" s="19"/>
      <c r="X6687" s="2"/>
      <c r="Y6687" s="4"/>
      <c r="Z6687" s="106"/>
      <c r="AA6687" s="114"/>
      <c r="AB6687" s="112"/>
      <c r="AC6687" s="178"/>
      <c r="AD6687" s="11"/>
      <c r="AE6687" s="106"/>
      <c r="AF6687" s="106"/>
      <c r="AG6687" s="106"/>
      <c r="AH6687" s="115"/>
      <c r="AI6687" s="116"/>
      <c r="AO6687" s="26"/>
      <c r="AP6687" s="26"/>
    </row>
    <row r="6688" spans="1:42" ht="15" customHeight="1" x14ac:dyDescent="0.25">
      <c r="A6688" s="105"/>
      <c r="B6688" s="106"/>
      <c r="C6688" s="2"/>
      <c r="D6688" s="2"/>
      <c r="E6688" s="106"/>
      <c r="F6688" s="107"/>
      <c r="G6688" s="108"/>
      <c r="H6688" s="109"/>
      <c r="I6688" s="109"/>
      <c r="J6688" s="110"/>
      <c r="K6688" s="117"/>
      <c r="L6688" s="178"/>
      <c r="M6688" s="178"/>
      <c r="N6688" s="106"/>
      <c r="O6688" s="111"/>
      <c r="P6688" s="111"/>
      <c r="Q6688" s="106"/>
      <c r="R6688" s="106"/>
      <c r="S6688" s="106"/>
      <c r="T6688" s="106"/>
      <c r="U6688" s="106"/>
      <c r="V6688" s="106"/>
      <c r="W6688" s="19"/>
      <c r="X6688" s="2"/>
      <c r="Y6688" s="4"/>
      <c r="Z6688" s="106"/>
      <c r="AA6688" s="114"/>
      <c r="AB6688" s="112"/>
      <c r="AC6688" s="178"/>
      <c r="AD6688" s="11"/>
      <c r="AE6688" s="106"/>
      <c r="AF6688" s="106"/>
      <c r="AG6688" s="106"/>
      <c r="AH6688" s="115"/>
      <c r="AI6688" s="116"/>
      <c r="AO6688" s="26"/>
      <c r="AP6688" s="26"/>
    </row>
    <row r="6689" spans="1:42" ht="15" customHeight="1" x14ac:dyDescent="0.25">
      <c r="A6689" s="105"/>
      <c r="B6689" s="106"/>
      <c r="C6689" s="2"/>
      <c r="D6689" s="2"/>
      <c r="E6689" s="106"/>
      <c r="F6689" s="107"/>
      <c r="G6689" s="108"/>
      <c r="H6689" s="109"/>
      <c r="I6689" s="109"/>
      <c r="J6689" s="110"/>
      <c r="K6689" s="117"/>
      <c r="L6689" s="178"/>
      <c r="M6689" s="178"/>
      <c r="N6689" s="106"/>
      <c r="O6689" s="111"/>
      <c r="P6689" s="111"/>
      <c r="Q6689" s="106"/>
      <c r="R6689" s="106"/>
      <c r="S6689" s="106"/>
      <c r="T6689" s="106"/>
      <c r="U6689" s="106"/>
      <c r="V6689" s="106"/>
      <c r="W6689" s="19"/>
      <c r="X6689" s="2"/>
      <c r="Y6689" s="4"/>
      <c r="Z6689" s="106"/>
      <c r="AA6689" s="114"/>
      <c r="AB6689" s="112"/>
      <c r="AC6689" s="178"/>
      <c r="AD6689" s="11"/>
      <c r="AE6689" s="106"/>
      <c r="AF6689" s="106"/>
      <c r="AG6689" s="106"/>
      <c r="AH6689" s="115"/>
      <c r="AI6689" s="116"/>
      <c r="AO6689" s="26"/>
      <c r="AP6689" s="26"/>
    </row>
    <row r="6690" spans="1:42" ht="15" customHeight="1" x14ac:dyDescent="0.25">
      <c r="A6690" s="105"/>
      <c r="B6690" s="106"/>
      <c r="C6690" s="2"/>
      <c r="D6690" s="2"/>
      <c r="E6690" s="106"/>
      <c r="F6690" s="107"/>
      <c r="G6690" s="108"/>
      <c r="H6690" s="109"/>
      <c r="I6690" s="109"/>
      <c r="J6690" s="110"/>
      <c r="K6690" s="117"/>
      <c r="L6690" s="178"/>
      <c r="M6690" s="178"/>
      <c r="N6690" s="106"/>
      <c r="O6690" s="111"/>
      <c r="P6690" s="111"/>
      <c r="Q6690" s="106"/>
      <c r="R6690" s="106"/>
      <c r="S6690" s="106"/>
      <c r="T6690" s="106"/>
      <c r="U6690" s="106"/>
      <c r="V6690" s="106"/>
      <c r="W6690" s="19"/>
      <c r="X6690" s="2"/>
      <c r="Y6690" s="4"/>
      <c r="Z6690" s="106"/>
      <c r="AA6690" s="114"/>
      <c r="AB6690" s="112"/>
      <c r="AC6690" s="178"/>
      <c r="AD6690" s="11"/>
      <c r="AE6690" s="106"/>
      <c r="AF6690" s="106"/>
      <c r="AG6690" s="106"/>
      <c r="AH6690" s="115"/>
      <c r="AI6690" s="116"/>
      <c r="AO6690" s="26"/>
      <c r="AP6690" s="26"/>
    </row>
    <row r="6691" spans="1:42" ht="15" customHeight="1" x14ac:dyDescent="0.25">
      <c r="A6691" s="105"/>
      <c r="B6691" s="106"/>
      <c r="C6691" s="2"/>
      <c r="D6691" s="2"/>
      <c r="E6691" s="106"/>
      <c r="F6691" s="107"/>
      <c r="G6691" s="108"/>
      <c r="H6691" s="109"/>
      <c r="I6691" s="109"/>
      <c r="J6691" s="110"/>
      <c r="K6691" s="117"/>
      <c r="L6691" s="178"/>
      <c r="M6691" s="178"/>
      <c r="N6691" s="106"/>
      <c r="O6691" s="111"/>
      <c r="P6691" s="111"/>
      <c r="Q6691" s="106"/>
      <c r="R6691" s="106"/>
      <c r="S6691" s="106"/>
      <c r="T6691" s="106"/>
      <c r="U6691" s="106"/>
      <c r="V6691" s="106"/>
      <c r="W6691" s="19"/>
      <c r="X6691" s="2"/>
      <c r="Y6691" s="4"/>
      <c r="Z6691" s="106"/>
      <c r="AA6691" s="114"/>
      <c r="AB6691" s="112"/>
      <c r="AC6691" s="178"/>
      <c r="AD6691" s="11"/>
      <c r="AE6691" s="106"/>
      <c r="AF6691" s="106"/>
      <c r="AG6691" s="106"/>
      <c r="AH6691" s="115"/>
      <c r="AI6691" s="116"/>
      <c r="AO6691" s="26"/>
      <c r="AP6691" s="26"/>
    </row>
    <row r="6692" spans="1:42" ht="15" customHeight="1" x14ac:dyDescent="0.25">
      <c r="A6692" s="105"/>
      <c r="B6692" s="106"/>
      <c r="C6692" s="2"/>
      <c r="D6692" s="2"/>
      <c r="E6692" s="106"/>
      <c r="F6692" s="107"/>
      <c r="G6692" s="108"/>
      <c r="H6692" s="109"/>
      <c r="I6692" s="109"/>
      <c r="J6692" s="110"/>
      <c r="K6692" s="117"/>
      <c r="L6692" s="178"/>
      <c r="M6692" s="178"/>
      <c r="N6692" s="106"/>
      <c r="O6692" s="111"/>
      <c r="P6692" s="111"/>
      <c r="Q6692" s="106"/>
      <c r="R6692" s="106"/>
      <c r="S6692" s="106"/>
      <c r="T6692" s="106"/>
      <c r="U6692" s="106"/>
      <c r="V6692" s="106"/>
      <c r="W6692" s="19"/>
      <c r="X6692" s="2"/>
      <c r="Y6692" s="4"/>
      <c r="Z6692" s="106"/>
      <c r="AA6692" s="114"/>
      <c r="AB6692" s="112"/>
      <c r="AC6692" s="178"/>
      <c r="AD6692" s="11"/>
      <c r="AE6692" s="106"/>
      <c r="AF6692" s="106"/>
      <c r="AG6692" s="106"/>
      <c r="AH6692" s="115"/>
      <c r="AI6692" s="116"/>
      <c r="AO6692" s="26"/>
      <c r="AP6692" s="26"/>
    </row>
    <row r="6693" spans="1:42" ht="15" customHeight="1" x14ac:dyDescent="0.25">
      <c r="A6693" s="105"/>
      <c r="B6693" s="106"/>
      <c r="C6693" s="2"/>
      <c r="D6693" s="2"/>
      <c r="E6693" s="106"/>
      <c r="F6693" s="107"/>
      <c r="G6693" s="108"/>
      <c r="H6693" s="109"/>
      <c r="I6693" s="109"/>
      <c r="J6693" s="110"/>
      <c r="K6693" s="117"/>
      <c r="L6693" s="178"/>
      <c r="M6693" s="178"/>
      <c r="N6693" s="106"/>
      <c r="O6693" s="111"/>
      <c r="P6693" s="111"/>
      <c r="Q6693" s="106"/>
      <c r="R6693" s="106"/>
      <c r="S6693" s="106"/>
      <c r="T6693" s="106"/>
      <c r="U6693" s="106"/>
      <c r="V6693" s="106"/>
      <c r="W6693" s="19"/>
      <c r="X6693" s="2"/>
      <c r="Y6693" s="4"/>
      <c r="Z6693" s="106"/>
      <c r="AA6693" s="114"/>
      <c r="AB6693" s="112"/>
      <c r="AC6693" s="178"/>
      <c r="AD6693" s="11"/>
      <c r="AE6693" s="106"/>
      <c r="AF6693" s="106"/>
      <c r="AG6693" s="106"/>
      <c r="AH6693" s="115"/>
      <c r="AI6693" s="116"/>
      <c r="AO6693" s="26"/>
      <c r="AP6693" s="26"/>
    </row>
    <row r="6694" spans="1:42" ht="15" customHeight="1" x14ac:dyDescent="0.25">
      <c r="A6694" s="105"/>
      <c r="B6694" s="106"/>
      <c r="C6694" s="2"/>
      <c r="D6694" s="2"/>
      <c r="E6694" s="106"/>
      <c r="F6694" s="107"/>
      <c r="G6694" s="108"/>
      <c r="H6694" s="109"/>
      <c r="I6694" s="109"/>
      <c r="J6694" s="110"/>
      <c r="K6694" s="117"/>
      <c r="L6694" s="178"/>
      <c r="M6694" s="178"/>
      <c r="N6694" s="106"/>
      <c r="O6694" s="111"/>
      <c r="P6694" s="111"/>
      <c r="Q6694" s="106"/>
      <c r="R6694" s="106"/>
      <c r="S6694" s="106"/>
      <c r="T6694" s="106"/>
      <c r="U6694" s="106"/>
      <c r="V6694" s="106"/>
      <c r="W6694" s="19"/>
      <c r="X6694" s="2"/>
      <c r="Y6694" s="4"/>
      <c r="Z6694" s="106"/>
      <c r="AA6694" s="114"/>
      <c r="AB6694" s="112"/>
      <c r="AC6694" s="178"/>
      <c r="AD6694" s="11"/>
      <c r="AE6694" s="106"/>
      <c r="AF6694" s="106"/>
      <c r="AG6694" s="106"/>
      <c r="AH6694" s="115"/>
      <c r="AI6694" s="116"/>
      <c r="AO6694" s="26"/>
      <c r="AP6694" s="26"/>
    </row>
    <row r="6695" spans="1:42" ht="15" customHeight="1" x14ac:dyDescent="0.25">
      <c r="A6695" s="105"/>
      <c r="B6695" s="106"/>
      <c r="C6695" s="2"/>
      <c r="D6695" s="2"/>
      <c r="E6695" s="106"/>
      <c r="F6695" s="107"/>
      <c r="G6695" s="108"/>
      <c r="H6695" s="109"/>
      <c r="I6695" s="109"/>
      <c r="J6695" s="110"/>
      <c r="K6695" s="117"/>
      <c r="L6695" s="178"/>
      <c r="M6695" s="178"/>
      <c r="N6695" s="106"/>
      <c r="O6695" s="111"/>
      <c r="P6695" s="111"/>
      <c r="Q6695" s="106"/>
      <c r="R6695" s="106"/>
      <c r="S6695" s="106"/>
      <c r="T6695" s="106"/>
      <c r="U6695" s="106"/>
      <c r="V6695" s="106"/>
      <c r="W6695" s="19"/>
      <c r="X6695" s="2"/>
      <c r="Y6695" s="4"/>
      <c r="Z6695" s="106"/>
      <c r="AA6695" s="114"/>
      <c r="AB6695" s="112"/>
      <c r="AC6695" s="178"/>
      <c r="AD6695" s="11"/>
      <c r="AE6695" s="106"/>
      <c r="AF6695" s="106"/>
      <c r="AG6695" s="106"/>
      <c r="AH6695" s="115"/>
      <c r="AI6695" s="116"/>
      <c r="AO6695" s="26"/>
      <c r="AP6695" s="26"/>
    </row>
    <row r="6696" spans="1:42" ht="15" customHeight="1" x14ac:dyDescent="0.25">
      <c r="A6696" s="105"/>
      <c r="B6696" s="106"/>
      <c r="C6696" s="2"/>
      <c r="D6696" s="2"/>
      <c r="E6696" s="106"/>
      <c r="F6696" s="107"/>
      <c r="G6696" s="108"/>
      <c r="H6696" s="109"/>
      <c r="I6696" s="109"/>
      <c r="J6696" s="110"/>
      <c r="K6696" s="117"/>
      <c r="L6696" s="178"/>
      <c r="M6696" s="178"/>
      <c r="N6696" s="106"/>
      <c r="O6696" s="111"/>
      <c r="P6696" s="111"/>
      <c r="Q6696" s="106"/>
      <c r="R6696" s="106"/>
      <c r="S6696" s="106"/>
      <c r="T6696" s="106"/>
      <c r="U6696" s="106"/>
      <c r="V6696" s="106"/>
      <c r="W6696" s="19"/>
      <c r="X6696" s="2"/>
      <c r="Y6696" s="4"/>
      <c r="Z6696" s="106"/>
      <c r="AA6696" s="114"/>
      <c r="AB6696" s="112"/>
      <c r="AC6696" s="178"/>
      <c r="AD6696" s="11"/>
      <c r="AE6696" s="106"/>
      <c r="AF6696" s="106"/>
      <c r="AG6696" s="106"/>
      <c r="AH6696" s="115"/>
      <c r="AI6696" s="116"/>
      <c r="AO6696" s="26"/>
      <c r="AP6696" s="26"/>
    </row>
    <row r="6697" spans="1:42" ht="15" customHeight="1" x14ac:dyDescent="0.25">
      <c r="A6697" s="105"/>
      <c r="B6697" s="106"/>
      <c r="C6697" s="2"/>
      <c r="D6697" s="2"/>
      <c r="E6697" s="106"/>
      <c r="F6697" s="107"/>
      <c r="G6697" s="108"/>
      <c r="H6697" s="109"/>
      <c r="I6697" s="109"/>
      <c r="J6697" s="110"/>
      <c r="K6697" s="117"/>
      <c r="L6697" s="178"/>
      <c r="M6697" s="178"/>
      <c r="N6697" s="106"/>
      <c r="O6697" s="111"/>
      <c r="P6697" s="111"/>
      <c r="Q6697" s="106"/>
      <c r="R6697" s="106"/>
      <c r="S6697" s="106"/>
      <c r="T6697" s="106"/>
      <c r="U6697" s="106"/>
      <c r="V6697" s="106"/>
      <c r="W6697" s="19"/>
      <c r="X6697" s="2"/>
      <c r="Y6697" s="4"/>
      <c r="Z6697" s="106"/>
      <c r="AA6697" s="114"/>
      <c r="AB6697" s="112"/>
      <c r="AC6697" s="178"/>
      <c r="AD6697" s="11"/>
      <c r="AE6697" s="106"/>
      <c r="AF6697" s="106"/>
      <c r="AG6697" s="106"/>
      <c r="AH6697" s="115"/>
      <c r="AI6697" s="116"/>
      <c r="AO6697" s="26"/>
      <c r="AP6697" s="26"/>
    </row>
    <row r="6698" spans="1:42" ht="15" customHeight="1" x14ac:dyDescent="0.25">
      <c r="A6698" s="105"/>
      <c r="B6698" s="106"/>
      <c r="C6698" s="2"/>
      <c r="D6698" s="2"/>
      <c r="E6698" s="106"/>
      <c r="F6698" s="107"/>
      <c r="G6698" s="108"/>
      <c r="H6698" s="109"/>
      <c r="I6698" s="109"/>
      <c r="J6698" s="110"/>
      <c r="K6698" s="117"/>
      <c r="L6698" s="178"/>
      <c r="M6698" s="178"/>
      <c r="N6698" s="106"/>
      <c r="O6698" s="111"/>
      <c r="P6698" s="111"/>
      <c r="Q6698" s="106"/>
      <c r="R6698" s="106"/>
      <c r="S6698" s="106"/>
      <c r="T6698" s="106"/>
      <c r="U6698" s="106"/>
      <c r="V6698" s="106"/>
      <c r="W6698" s="19"/>
      <c r="X6698" s="2"/>
      <c r="Y6698" s="4"/>
      <c r="Z6698" s="106"/>
      <c r="AA6698" s="114"/>
      <c r="AB6698" s="112"/>
      <c r="AC6698" s="178"/>
      <c r="AD6698" s="11"/>
      <c r="AE6698" s="106"/>
      <c r="AF6698" s="106"/>
      <c r="AG6698" s="106"/>
      <c r="AH6698" s="115"/>
      <c r="AI6698" s="116"/>
      <c r="AO6698" s="26"/>
      <c r="AP6698" s="26"/>
    </row>
    <row r="6699" spans="1:42" ht="15" customHeight="1" x14ac:dyDescent="0.25">
      <c r="A6699" s="105"/>
      <c r="B6699" s="106"/>
      <c r="C6699" s="2"/>
      <c r="D6699" s="2"/>
      <c r="E6699" s="106"/>
      <c r="F6699" s="107"/>
      <c r="G6699" s="108"/>
      <c r="H6699" s="109"/>
      <c r="I6699" s="109"/>
      <c r="J6699" s="110"/>
      <c r="K6699" s="117"/>
      <c r="L6699" s="178"/>
      <c r="M6699" s="178"/>
      <c r="N6699" s="106"/>
      <c r="O6699" s="111"/>
      <c r="P6699" s="111"/>
      <c r="Q6699" s="106"/>
      <c r="R6699" s="106"/>
      <c r="S6699" s="106"/>
      <c r="T6699" s="106"/>
      <c r="U6699" s="106"/>
      <c r="V6699" s="106"/>
      <c r="W6699" s="19"/>
      <c r="X6699" s="2"/>
      <c r="Y6699" s="4"/>
      <c r="Z6699" s="106"/>
      <c r="AA6699" s="114"/>
      <c r="AB6699" s="112"/>
      <c r="AC6699" s="178"/>
      <c r="AD6699" s="11"/>
      <c r="AE6699" s="106"/>
      <c r="AF6699" s="106"/>
      <c r="AG6699" s="106"/>
      <c r="AH6699" s="115"/>
      <c r="AI6699" s="116"/>
      <c r="AO6699" s="26"/>
      <c r="AP6699" s="26"/>
    </row>
    <row r="6700" spans="1:42" ht="15" customHeight="1" x14ac:dyDescent="0.25">
      <c r="A6700" s="105"/>
      <c r="B6700" s="106"/>
      <c r="C6700" s="2"/>
      <c r="D6700" s="2"/>
      <c r="E6700" s="106"/>
      <c r="F6700" s="107"/>
      <c r="G6700" s="108"/>
      <c r="H6700" s="109"/>
      <c r="I6700" s="109"/>
      <c r="J6700" s="110"/>
      <c r="K6700" s="117"/>
      <c r="L6700" s="178"/>
      <c r="M6700" s="178"/>
      <c r="N6700" s="106"/>
      <c r="O6700" s="111"/>
      <c r="P6700" s="111"/>
      <c r="Q6700" s="106"/>
      <c r="R6700" s="106"/>
      <c r="S6700" s="106"/>
      <c r="T6700" s="106"/>
      <c r="U6700" s="106"/>
      <c r="V6700" s="106"/>
      <c r="W6700" s="19"/>
      <c r="X6700" s="2"/>
      <c r="Y6700" s="4"/>
      <c r="Z6700" s="106"/>
      <c r="AA6700" s="114"/>
      <c r="AB6700" s="112"/>
      <c r="AC6700" s="178"/>
      <c r="AD6700" s="11"/>
      <c r="AE6700" s="106"/>
      <c r="AF6700" s="106"/>
      <c r="AG6700" s="106"/>
      <c r="AH6700" s="115"/>
      <c r="AI6700" s="116"/>
      <c r="AO6700" s="26"/>
      <c r="AP6700" s="26"/>
    </row>
    <row r="6701" spans="1:42" ht="15" customHeight="1" x14ac:dyDescent="0.25">
      <c r="A6701" s="105"/>
      <c r="B6701" s="106"/>
      <c r="C6701" s="2"/>
      <c r="D6701" s="2"/>
      <c r="E6701" s="106"/>
      <c r="F6701" s="107"/>
      <c r="G6701" s="108"/>
      <c r="H6701" s="109"/>
      <c r="I6701" s="109"/>
      <c r="J6701" s="110"/>
      <c r="K6701" s="117"/>
      <c r="L6701" s="178"/>
      <c r="M6701" s="178"/>
      <c r="N6701" s="106"/>
      <c r="O6701" s="111"/>
      <c r="P6701" s="111"/>
      <c r="Q6701" s="106"/>
      <c r="R6701" s="106"/>
      <c r="S6701" s="106"/>
      <c r="T6701" s="106"/>
      <c r="U6701" s="106"/>
      <c r="V6701" s="106"/>
      <c r="W6701" s="19"/>
      <c r="X6701" s="2"/>
      <c r="Y6701" s="4"/>
      <c r="Z6701" s="106"/>
      <c r="AA6701" s="114"/>
      <c r="AB6701" s="112"/>
      <c r="AC6701" s="178"/>
      <c r="AD6701" s="11"/>
      <c r="AE6701" s="106"/>
      <c r="AF6701" s="106"/>
      <c r="AG6701" s="106"/>
      <c r="AH6701" s="115"/>
      <c r="AI6701" s="116"/>
      <c r="AO6701" s="26"/>
      <c r="AP6701" s="26"/>
    </row>
    <row r="6702" spans="1:42" ht="15" customHeight="1" x14ac:dyDescent="0.25">
      <c r="A6702" s="105"/>
      <c r="B6702" s="106"/>
      <c r="C6702" s="2"/>
      <c r="D6702" s="2"/>
      <c r="E6702" s="106"/>
      <c r="F6702" s="107"/>
      <c r="G6702" s="108"/>
      <c r="H6702" s="109"/>
      <c r="I6702" s="109"/>
      <c r="J6702" s="110"/>
      <c r="K6702" s="117"/>
      <c r="L6702" s="178"/>
      <c r="M6702" s="178"/>
      <c r="N6702" s="106"/>
      <c r="O6702" s="111"/>
      <c r="P6702" s="111"/>
      <c r="Q6702" s="106"/>
      <c r="R6702" s="106"/>
      <c r="S6702" s="106"/>
      <c r="T6702" s="106"/>
      <c r="U6702" s="106"/>
      <c r="V6702" s="106"/>
      <c r="W6702" s="19"/>
      <c r="X6702" s="2"/>
      <c r="Y6702" s="4"/>
      <c r="Z6702" s="106"/>
      <c r="AA6702" s="114"/>
      <c r="AB6702" s="112"/>
      <c r="AC6702" s="178"/>
      <c r="AD6702" s="11"/>
      <c r="AE6702" s="106"/>
      <c r="AF6702" s="106"/>
      <c r="AG6702" s="106"/>
      <c r="AH6702" s="115"/>
      <c r="AI6702" s="116"/>
      <c r="AO6702" s="26"/>
      <c r="AP6702" s="26"/>
    </row>
    <row r="6703" spans="1:42" ht="15" customHeight="1" x14ac:dyDescent="0.25">
      <c r="A6703" s="105"/>
      <c r="B6703" s="106"/>
      <c r="C6703" s="2"/>
      <c r="D6703" s="2"/>
      <c r="E6703" s="106"/>
      <c r="F6703" s="107"/>
      <c r="G6703" s="108"/>
      <c r="H6703" s="109"/>
      <c r="I6703" s="109"/>
      <c r="J6703" s="110"/>
      <c r="K6703" s="117"/>
      <c r="L6703" s="178"/>
      <c r="M6703" s="178"/>
      <c r="N6703" s="106"/>
      <c r="O6703" s="111"/>
      <c r="P6703" s="111"/>
      <c r="Q6703" s="106"/>
      <c r="R6703" s="106"/>
      <c r="S6703" s="106"/>
      <c r="T6703" s="106"/>
      <c r="U6703" s="106"/>
      <c r="V6703" s="106"/>
      <c r="W6703" s="19"/>
      <c r="X6703" s="2"/>
      <c r="Y6703" s="4"/>
      <c r="Z6703" s="106"/>
      <c r="AA6703" s="114"/>
      <c r="AB6703" s="112"/>
      <c r="AC6703" s="178"/>
      <c r="AD6703" s="11"/>
      <c r="AE6703" s="106"/>
      <c r="AF6703" s="106"/>
      <c r="AG6703" s="106"/>
      <c r="AH6703" s="115"/>
      <c r="AI6703" s="116"/>
      <c r="AO6703" s="26"/>
      <c r="AP6703" s="26"/>
    </row>
    <row r="6704" spans="1:42" ht="15" customHeight="1" x14ac:dyDescent="0.25">
      <c r="A6704" s="105"/>
      <c r="B6704" s="106"/>
      <c r="C6704" s="2"/>
      <c r="D6704" s="2"/>
      <c r="E6704" s="106"/>
      <c r="F6704" s="107"/>
      <c r="G6704" s="108"/>
      <c r="H6704" s="109"/>
      <c r="I6704" s="109"/>
      <c r="J6704" s="110"/>
      <c r="K6704" s="117"/>
      <c r="L6704" s="178"/>
      <c r="M6704" s="178"/>
      <c r="N6704" s="106"/>
      <c r="O6704" s="111"/>
      <c r="P6704" s="111"/>
      <c r="Q6704" s="106"/>
      <c r="R6704" s="106"/>
      <c r="S6704" s="106"/>
      <c r="T6704" s="106"/>
      <c r="U6704" s="106"/>
      <c r="V6704" s="106"/>
      <c r="W6704" s="19"/>
      <c r="X6704" s="2"/>
      <c r="Y6704" s="4"/>
      <c r="Z6704" s="106"/>
      <c r="AA6704" s="114"/>
      <c r="AB6704" s="112"/>
      <c r="AC6704" s="178"/>
      <c r="AD6704" s="11"/>
      <c r="AE6704" s="106"/>
      <c r="AF6704" s="106"/>
      <c r="AG6704" s="106"/>
      <c r="AH6704" s="115"/>
      <c r="AI6704" s="116"/>
      <c r="AO6704" s="26"/>
      <c r="AP6704" s="26"/>
    </row>
    <row r="6705" spans="1:42" ht="15" customHeight="1" x14ac:dyDescent="0.25">
      <c r="A6705" s="105"/>
      <c r="B6705" s="106"/>
      <c r="C6705" s="2"/>
      <c r="D6705" s="2"/>
      <c r="E6705" s="106"/>
      <c r="F6705" s="107"/>
      <c r="G6705" s="108"/>
      <c r="H6705" s="109"/>
      <c r="I6705" s="109"/>
      <c r="J6705" s="110"/>
      <c r="K6705" s="117"/>
      <c r="L6705" s="178"/>
      <c r="M6705" s="178"/>
      <c r="N6705" s="106"/>
      <c r="O6705" s="111"/>
      <c r="P6705" s="111"/>
      <c r="Q6705" s="106"/>
      <c r="R6705" s="106"/>
      <c r="S6705" s="106"/>
      <c r="T6705" s="106"/>
      <c r="U6705" s="106"/>
      <c r="V6705" s="106"/>
      <c r="W6705" s="19"/>
      <c r="X6705" s="2"/>
      <c r="Y6705" s="4"/>
      <c r="Z6705" s="106"/>
      <c r="AA6705" s="114"/>
      <c r="AB6705" s="112"/>
      <c r="AC6705" s="178"/>
      <c r="AD6705" s="11"/>
      <c r="AE6705" s="106"/>
      <c r="AF6705" s="106"/>
      <c r="AG6705" s="106"/>
      <c r="AH6705" s="115"/>
      <c r="AI6705" s="116"/>
      <c r="AO6705" s="26"/>
      <c r="AP6705" s="26"/>
    </row>
    <row r="6706" spans="1:42" ht="15" customHeight="1" x14ac:dyDescent="0.25">
      <c r="A6706" s="105"/>
      <c r="B6706" s="106"/>
      <c r="C6706" s="2"/>
      <c r="D6706" s="2"/>
      <c r="E6706" s="106"/>
      <c r="F6706" s="107"/>
      <c r="G6706" s="108"/>
      <c r="H6706" s="109"/>
      <c r="I6706" s="109"/>
      <c r="J6706" s="110"/>
      <c r="K6706" s="117"/>
      <c r="L6706" s="178"/>
      <c r="M6706" s="178"/>
      <c r="N6706" s="106"/>
      <c r="O6706" s="111"/>
      <c r="P6706" s="111"/>
      <c r="Q6706" s="106"/>
      <c r="R6706" s="106"/>
      <c r="S6706" s="106"/>
      <c r="T6706" s="106"/>
      <c r="U6706" s="106"/>
      <c r="V6706" s="106"/>
      <c r="W6706" s="19"/>
      <c r="X6706" s="2"/>
      <c r="Y6706" s="4"/>
      <c r="Z6706" s="106"/>
      <c r="AA6706" s="114"/>
      <c r="AB6706" s="112"/>
      <c r="AC6706" s="178"/>
      <c r="AD6706" s="11"/>
      <c r="AE6706" s="106"/>
      <c r="AF6706" s="106"/>
      <c r="AG6706" s="106"/>
      <c r="AH6706" s="115"/>
      <c r="AI6706" s="116"/>
      <c r="AO6706" s="26"/>
      <c r="AP6706" s="26"/>
    </row>
    <row r="6707" spans="1:42" ht="15" customHeight="1" x14ac:dyDescent="0.25">
      <c r="A6707" s="105"/>
      <c r="B6707" s="106"/>
      <c r="C6707" s="2"/>
      <c r="D6707" s="2"/>
      <c r="E6707" s="106"/>
      <c r="F6707" s="107"/>
      <c r="G6707" s="108"/>
      <c r="H6707" s="109"/>
      <c r="I6707" s="109"/>
      <c r="J6707" s="110"/>
      <c r="K6707" s="117"/>
      <c r="L6707" s="178"/>
      <c r="M6707" s="178"/>
      <c r="N6707" s="106"/>
      <c r="O6707" s="111"/>
      <c r="P6707" s="111"/>
      <c r="Q6707" s="106"/>
      <c r="R6707" s="106"/>
      <c r="S6707" s="106"/>
      <c r="T6707" s="106"/>
      <c r="U6707" s="106"/>
      <c r="V6707" s="106"/>
      <c r="W6707" s="19"/>
      <c r="X6707" s="2"/>
      <c r="Y6707" s="4"/>
      <c r="Z6707" s="106"/>
      <c r="AA6707" s="114"/>
      <c r="AB6707" s="112"/>
      <c r="AC6707" s="178"/>
      <c r="AD6707" s="11"/>
      <c r="AE6707" s="106"/>
      <c r="AF6707" s="106"/>
      <c r="AG6707" s="106"/>
      <c r="AH6707" s="115"/>
      <c r="AI6707" s="116"/>
      <c r="AO6707" s="26"/>
      <c r="AP6707" s="26"/>
    </row>
    <row r="6708" spans="1:42" ht="15" customHeight="1" x14ac:dyDescent="0.25">
      <c r="A6708" s="105"/>
      <c r="B6708" s="106"/>
      <c r="C6708" s="2"/>
      <c r="D6708" s="2"/>
      <c r="E6708" s="106"/>
      <c r="F6708" s="107"/>
      <c r="G6708" s="108"/>
      <c r="H6708" s="109"/>
      <c r="I6708" s="109"/>
      <c r="J6708" s="110"/>
      <c r="K6708" s="117"/>
      <c r="L6708" s="178"/>
      <c r="M6708" s="178"/>
      <c r="N6708" s="106"/>
      <c r="O6708" s="111"/>
      <c r="P6708" s="111"/>
      <c r="Q6708" s="106"/>
      <c r="R6708" s="106"/>
      <c r="S6708" s="106"/>
      <c r="T6708" s="106"/>
      <c r="U6708" s="106"/>
      <c r="V6708" s="106"/>
      <c r="W6708" s="19"/>
      <c r="X6708" s="2"/>
      <c r="Y6708" s="4"/>
      <c r="Z6708" s="106"/>
      <c r="AA6708" s="114"/>
      <c r="AB6708" s="112"/>
      <c r="AC6708" s="178"/>
      <c r="AD6708" s="11"/>
      <c r="AE6708" s="106"/>
      <c r="AF6708" s="106"/>
      <c r="AG6708" s="106"/>
      <c r="AH6708" s="115"/>
      <c r="AI6708" s="116"/>
      <c r="AO6708" s="26"/>
      <c r="AP6708" s="26"/>
    </row>
    <row r="6709" spans="1:42" ht="15" customHeight="1" x14ac:dyDescent="0.25">
      <c r="A6709" s="105"/>
      <c r="B6709" s="106"/>
      <c r="C6709" s="2"/>
      <c r="D6709" s="2"/>
      <c r="E6709" s="106"/>
      <c r="F6709" s="107"/>
      <c r="G6709" s="108"/>
      <c r="H6709" s="109"/>
      <c r="I6709" s="109"/>
      <c r="J6709" s="110"/>
      <c r="K6709" s="117"/>
      <c r="L6709" s="178"/>
      <c r="M6709" s="178"/>
      <c r="N6709" s="106"/>
      <c r="O6709" s="111"/>
      <c r="P6709" s="111"/>
      <c r="Q6709" s="106"/>
      <c r="R6709" s="106"/>
      <c r="S6709" s="106"/>
      <c r="T6709" s="106"/>
      <c r="U6709" s="106"/>
      <c r="V6709" s="106"/>
      <c r="W6709" s="19"/>
      <c r="X6709" s="2"/>
      <c r="Y6709" s="4"/>
      <c r="Z6709" s="106"/>
      <c r="AA6709" s="114"/>
      <c r="AB6709" s="112"/>
      <c r="AC6709" s="178"/>
      <c r="AD6709" s="11"/>
      <c r="AE6709" s="106"/>
      <c r="AF6709" s="106"/>
      <c r="AG6709" s="106"/>
      <c r="AH6709" s="115"/>
      <c r="AI6709" s="116"/>
      <c r="AO6709" s="26"/>
      <c r="AP6709" s="26"/>
    </row>
    <row r="6710" spans="1:42" ht="15" customHeight="1" x14ac:dyDescent="0.25">
      <c r="A6710" s="105"/>
      <c r="B6710" s="106"/>
      <c r="C6710" s="2"/>
      <c r="D6710" s="2"/>
      <c r="E6710" s="106"/>
      <c r="F6710" s="107"/>
      <c r="G6710" s="108"/>
      <c r="H6710" s="109"/>
      <c r="I6710" s="109"/>
      <c r="J6710" s="110"/>
      <c r="K6710" s="117"/>
      <c r="L6710" s="178"/>
      <c r="M6710" s="178"/>
      <c r="N6710" s="106"/>
      <c r="O6710" s="111"/>
      <c r="P6710" s="111"/>
      <c r="Q6710" s="106"/>
      <c r="R6710" s="106"/>
      <c r="S6710" s="106"/>
      <c r="T6710" s="106"/>
      <c r="U6710" s="106"/>
      <c r="V6710" s="106"/>
      <c r="W6710" s="19"/>
      <c r="X6710" s="2"/>
      <c r="Y6710" s="4"/>
      <c r="Z6710" s="106"/>
      <c r="AA6710" s="114"/>
      <c r="AB6710" s="112"/>
      <c r="AC6710" s="178"/>
      <c r="AD6710" s="11"/>
      <c r="AE6710" s="106"/>
      <c r="AF6710" s="106"/>
      <c r="AG6710" s="106"/>
      <c r="AH6710" s="115"/>
      <c r="AI6710" s="116"/>
      <c r="AO6710" s="26"/>
      <c r="AP6710" s="26"/>
    </row>
    <row r="6711" spans="1:42" ht="15" customHeight="1" x14ac:dyDescent="0.25">
      <c r="A6711" s="105"/>
      <c r="B6711" s="106"/>
      <c r="C6711" s="2"/>
      <c r="D6711" s="2"/>
      <c r="E6711" s="106"/>
      <c r="F6711" s="107"/>
      <c r="G6711" s="108"/>
      <c r="H6711" s="109"/>
      <c r="I6711" s="109"/>
      <c r="J6711" s="110"/>
      <c r="K6711" s="117"/>
      <c r="L6711" s="178"/>
      <c r="M6711" s="178"/>
      <c r="N6711" s="106"/>
      <c r="O6711" s="111"/>
      <c r="P6711" s="111"/>
      <c r="Q6711" s="106"/>
      <c r="R6711" s="106"/>
      <c r="S6711" s="106"/>
      <c r="T6711" s="106"/>
      <c r="U6711" s="106"/>
      <c r="V6711" s="106"/>
      <c r="W6711" s="19"/>
      <c r="X6711" s="2"/>
      <c r="Y6711" s="4"/>
      <c r="Z6711" s="106"/>
      <c r="AA6711" s="114"/>
      <c r="AB6711" s="112"/>
      <c r="AC6711" s="178"/>
      <c r="AD6711" s="11"/>
      <c r="AE6711" s="106"/>
      <c r="AF6711" s="106"/>
      <c r="AG6711" s="106"/>
      <c r="AH6711" s="115"/>
      <c r="AI6711" s="116"/>
      <c r="AO6711" s="26"/>
      <c r="AP6711" s="26"/>
    </row>
    <row r="6712" spans="1:42" ht="15" customHeight="1" x14ac:dyDescent="0.25">
      <c r="A6712" s="105"/>
      <c r="B6712" s="106"/>
      <c r="C6712" s="2"/>
      <c r="D6712" s="2"/>
      <c r="E6712" s="106"/>
      <c r="F6712" s="107"/>
      <c r="G6712" s="108"/>
      <c r="H6712" s="109"/>
      <c r="I6712" s="109"/>
      <c r="J6712" s="110"/>
      <c r="K6712" s="117"/>
      <c r="L6712" s="178"/>
      <c r="M6712" s="178"/>
      <c r="N6712" s="106"/>
      <c r="O6712" s="111"/>
      <c r="P6712" s="111"/>
      <c r="Q6712" s="106"/>
      <c r="R6712" s="106"/>
      <c r="S6712" s="106"/>
      <c r="T6712" s="106"/>
      <c r="U6712" s="106"/>
      <c r="V6712" s="106"/>
      <c r="W6712" s="19"/>
      <c r="X6712" s="2"/>
      <c r="Y6712" s="4"/>
      <c r="Z6712" s="106"/>
      <c r="AA6712" s="114"/>
      <c r="AB6712" s="112"/>
      <c r="AC6712" s="178"/>
      <c r="AD6712" s="11"/>
      <c r="AE6712" s="106"/>
      <c r="AF6712" s="106"/>
      <c r="AG6712" s="106"/>
      <c r="AH6712" s="115"/>
      <c r="AI6712" s="116"/>
      <c r="AO6712" s="26"/>
      <c r="AP6712" s="26"/>
    </row>
    <row r="6713" spans="1:42" ht="15" customHeight="1" x14ac:dyDescent="0.25">
      <c r="A6713" s="105"/>
      <c r="B6713" s="106"/>
      <c r="C6713" s="2"/>
      <c r="D6713" s="2"/>
      <c r="E6713" s="106"/>
      <c r="F6713" s="107"/>
      <c r="G6713" s="108"/>
      <c r="H6713" s="109"/>
      <c r="I6713" s="109"/>
      <c r="J6713" s="110"/>
      <c r="K6713" s="117"/>
      <c r="L6713" s="178"/>
      <c r="M6713" s="178"/>
      <c r="N6713" s="106"/>
      <c r="O6713" s="111"/>
      <c r="P6713" s="111"/>
      <c r="Q6713" s="106"/>
      <c r="R6713" s="106"/>
      <c r="S6713" s="106"/>
      <c r="T6713" s="106"/>
      <c r="U6713" s="106"/>
      <c r="V6713" s="106"/>
      <c r="W6713" s="19"/>
      <c r="X6713" s="2"/>
      <c r="Y6713" s="4"/>
      <c r="Z6713" s="106"/>
      <c r="AA6713" s="114"/>
      <c r="AB6713" s="112"/>
      <c r="AC6713" s="178"/>
      <c r="AD6713" s="11"/>
      <c r="AE6713" s="106"/>
      <c r="AF6713" s="106"/>
      <c r="AG6713" s="106"/>
      <c r="AH6713" s="115"/>
      <c r="AI6713" s="116"/>
      <c r="AO6713" s="26"/>
      <c r="AP6713" s="26"/>
    </row>
    <row r="6714" spans="1:42" ht="15" customHeight="1" x14ac:dyDescent="0.25">
      <c r="A6714" s="105"/>
      <c r="B6714" s="106"/>
      <c r="C6714" s="2"/>
      <c r="D6714" s="2"/>
      <c r="E6714" s="106"/>
      <c r="F6714" s="107"/>
      <c r="G6714" s="108"/>
      <c r="H6714" s="109"/>
      <c r="I6714" s="109"/>
      <c r="J6714" s="110"/>
      <c r="K6714" s="117"/>
      <c r="L6714" s="178"/>
      <c r="M6714" s="178"/>
      <c r="N6714" s="106"/>
      <c r="O6714" s="111"/>
      <c r="P6714" s="111"/>
      <c r="Q6714" s="106"/>
      <c r="R6714" s="106"/>
      <c r="S6714" s="106"/>
      <c r="T6714" s="106"/>
      <c r="U6714" s="106"/>
      <c r="V6714" s="106"/>
      <c r="W6714" s="19"/>
      <c r="X6714" s="2"/>
      <c r="Y6714" s="4"/>
      <c r="Z6714" s="106"/>
      <c r="AA6714" s="114"/>
      <c r="AB6714" s="112"/>
      <c r="AC6714" s="178"/>
      <c r="AD6714" s="11"/>
      <c r="AE6714" s="106"/>
      <c r="AF6714" s="106"/>
      <c r="AG6714" s="106"/>
      <c r="AH6714" s="115"/>
      <c r="AI6714" s="116"/>
      <c r="AO6714" s="26"/>
      <c r="AP6714" s="26"/>
    </row>
    <row r="6715" spans="1:42" ht="15" customHeight="1" x14ac:dyDescent="0.25">
      <c r="A6715" s="105"/>
      <c r="B6715" s="106"/>
      <c r="C6715" s="2"/>
      <c r="D6715" s="2"/>
      <c r="E6715" s="106"/>
      <c r="F6715" s="107"/>
      <c r="G6715" s="108"/>
      <c r="H6715" s="109"/>
      <c r="I6715" s="109"/>
      <c r="J6715" s="110"/>
      <c r="K6715" s="117"/>
      <c r="L6715" s="178"/>
      <c r="M6715" s="178"/>
      <c r="N6715" s="106"/>
      <c r="O6715" s="111"/>
      <c r="P6715" s="111"/>
      <c r="Q6715" s="106"/>
      <c r="R6715" s="106"/>
      <c r="S6715" s="106"/>
      <c r="T6715" s="106"/>
      <c r="U6715" s="106"/>
      <c r="V6715" s="106"/>
      <c r="W6715" s="19"/>
      <c r="X6715" s="2"/>
      <c r="Y6715" s="4"/>
      <c r="Z6715" s="106"/>
      <c r="AA6715" s="114"/>
      <c r="AB6715" s="112"/>
      <c r="AC6715" s="178"/>
      <c r="AD6715" s="11"/>
      <c r="AE6715" s="106"/>
      <c r="AF6715" s="106"/>
      <c r="AG6715" s="106"/>
      <c r="AH6715" s="115"/>
      <c r="AI6715" s="116"/>
      <c r="AO6715" s="26"/>
      <c r="AP6715" s="26"/>
    </row>
    <row r="6716" spans="1:42" ht="15" customHeight="1" x14ac:dyDescent="0.25">
      <c r="A6716" s="105"/>
      <c r="B6716" s="106"/>
      <c r="C6716" s="2"/>
      <c r="D6716" s="2"/>
      <c r="E6716" s="106"/>
      <c r="F6716" s="107"/>
      <c r="G6716" s="108"/>
      <c r="H6716" s="109"/>
      <c r="I6716" s="109"/>
      <c r="J6716" s="110"/>
      <c r="K6716" s="117"/>
      <c r="L6716" s="178"/>
      <c r="M6716" s="178"/>
      <c r="N6716" s="106"/>
      <c r="O6716" s="111"/>
      <c r="P6716" s="111"/>
      <c r="Q6716" s="106"/>
      <c r="R6716" s="106"/>
      <c r="S6716" s="106"/>
      <c r="T6716" s="106"/>
      <c r="U6716" s="106"/>
      <c r="V6716" s="106"/>
      <c r="W6716" s="19"/>
      <c r="X6716" s="2"/>
      <c r="Y6716" s="4"/>
      <c r="Z6716" s="106"/>
      <c r="AA6716" s="114"/>
      <c r="AB6716" s="112"/>
      <c r="AC6716" s="178"/>
      <c r="AD6716" s="11"/>
      <c r="AE6716" s="106"/>
      <c r="AF6716" s="106"/>
      <c r="AG6716" s="106"/>
      <c r="AH6716" s="115"/>
      <c r="AI6716" s="116"/>
      <c r="AO6716" s="26"/>
      <c r="AP6716" s="26"/>
    </row>
    <row r="6717" spans="1:42" ht="15" customHeight="1" x14ac:dyDescent="0.25">
      <c r="A6717" s="105"/>
      <c r="B6717" s="106"/>
      <c r="C6717" s="2"/>
      <c r="D6717" s="2"/>
      <c r="E6717" s="106"/>
      <c r="F6717" s="107"/>
      <c r="G6717" s="108"/>
      <c r="H6717" s="109"/>
      <c r="I6717" s="109"/>
      <c r="J6717" s="110"/>
      <c r="K6717" s="117"/>
      <c r="L6717" s="178"/>
      <c r="M6717" s="178"/>
      <c r="N6717" s="106"/>
      <c r="O6717" s="111"/>
      <c r="P6717" s="111"/>
      <c r="Q6717" s="106"/>
      <c r="R6717" s="106"/>
      <c r="S6717" s="106"/>
      <c r="T6717" s="106"/>
      <c r="U6717" s="106"/>
      <c r="V6717" s="106"/>
      <c r="W6717" s="19"/>
      <c r="X6717" s="2"/>
      <c r="Y6717" s="4"/>
      <c r="Z6717" s="106"/>
      <c r="AA6717" s="114"/>
      <c r="AB6717" s="112"/>
      <c r="AC6717" s="178"/>
      <c r="AD6717" s="11"/>
      <c r="AE6717" s="106"/>
      <c r="AF6717" s="106"/>
      <c r="AG6717" s="106"/>
      <c r="AH6717" s="115"/>
      <c r="AI6717" s="116"/>
      <c r="AO6717" s="26"/>
      <c r="AP6717" s="26"/>
    </row>
    <row r="6718" spans="1:42" ht="15" customHeight="1" x14ac:dyDescent="0.25">
      <c r="A6718" s="105"/>
      <c r="B6718" s="106"/>
      <c r="C6718" s="2"/>
      <c r="D6718" s="2"/>
      <c r="E6718" s="106"/>
      <c r="F6718" s="107"/>
      <c r="G6718" s="108"/>
      <c r="H6718" s="109"/>
      <c r="I6718" s="109"/>
      <c r="J6718" s="110"/>
      <c r="K6718" s="117"/>
      <c r="L6718" s="178"/>
      <c r="M6718" s="178"/>
      <c r="N6718" s="106"/>
      <c r="O6718" s="111"/>
      <c r="P6718" s="111"/>
      <c r="Q6718" s="106"/>
      <c r="R6718" s="106"/>
      <c r="S6718" s="106"/>
      <c r="T6718" s="106"/>
      <c r="U6718" s="106"/>
      <c r="V6718" s="106"/>
      <c r="W6718" s="19"/>
      <c r="X6718" s="2"/>
      <c r="Y6718" s="4"/>
      <c r="Z6718" s="106"/>
      <c r="AA6718" s="114"/>
      <c r="AB6718" s="112"/>
      <c r="AC6718" s="178"/>
      <c r="AD6718" s="11"/>
      <c r="AE6718" s="106"/>
      <c r="AF6718" s="106"/>
      <c r="AG6718" s="106"/>
      <c r="AH6718" s="115"/>
      <c r="AI6718" s="116"/>
      <c r="AO6718" s="26"/>
      <c r="AP6718" s="26"/>
    </row>
    <row r="6719" spans="1:42" ht="15" customHeight="1" x14ac:dyDescent="0.25">
      <c r="A6719" s="105"/>
      <c r="B6719" s="106"/>
      <c r="C6719" s="2"/>
      <c r="D6719" s="2"/>
      <c r="E6719" s="106"/>
      <c r="F6719" s="107"/>
      <c r="G6719" s="108"/>
      <c r="H6719" s="109"/>
      <c r="I6719" s="109"/>
      <c r="J6719" s="110"/>
      <c r="K6719" s="117"/>
      <c r="L6719" s="178"/>
      <c r="M6719" s="178"/>
      <c r="N6719" s="106"/>
      <c r="O6719" s="111"/>
      <c r="P6719" s="111"/>
      <c r="Q6719" s="106"/>
      <c r="R6719" s="106"/>
      <c r="S6719" s="106"/>
      <c r="T6719" s="106"/>
      <c r="U6719" s="106"/>
      <c r="V6719" s="106"/>
      <c r="W6719" s="19"/>
      <c r="X6719" s="2"/>
      <c r="Y6719" s="4"/>
      <c r="Z6719" s="106"/>
      <c r="AA6719" s="114"/>
      <c r="AB6719" s="112"/>
      <c r="AC6719" s="178"/>
      <c r="AD6719" s="11"/>
      <c r="AE6719" s="106"/>
      <c r="AF6719" s="106"/>
      <c r="AG6719" s="106"/>
      <c r="AH6719" s="115"/>
      <c r="AI6719" s="116"/>
      <c r="AO6719" s="26"/>
      <c r="AP6719" s="26"/>
    </row>
    <row r="6720" spans="1:42" ht="15" customHeight="1" x14ac:dyDescent="0.25">
      <c r="A6720" s="105"/>
      <c r="B6720" s="106"/>
      <c r="C6720" s="2"/>
      <c r="D6720" s="2"/>
      <c r="E6720" s="106"/>
      <c r="F6720" s="107"/>
      <c r="G6720" s="108"/>
      <c r="H6720" s="109"/>
      <c r="I6720" s="109"/>
      <c r="J6720" s="110"/>
      <c r="K6720" s="117"/>
      <c r="L6720" s="178"/>
      <c r="M6720" s="178"/>
      <c r="N6720" s="106"/>
      <c r="O6720" s="111"/>
      <c r="P6720" s="111"/>
      <c r="Q6720" s="106"/>
      <c r="R6720" s="106"/>
      <c r="S6720" s="106"/>
      <c r="T6720" s="106"/>
      <c r="U6720" s="106"/>
      <c r="V6720" s="106"/>
      <c r="W6720" s="19"/>
      <c r="X6720" s="2"/>
      <c r="Y6720" s="4"/>
      <c r="Z6720" s="106"/>
      <c r="AA6720" s="114"/>
      <c r="AB6720" s="112"/>
      <c r="AC6720" s="178"/>
      <c r="AD6720" s="11"/>
      <c r="AE6720" s="106"/>
      <c r="AF6720" s="106"/>
      <c r="AG6720" s="106"/>
      <c r="AH6720" s="115"/>
      <c r="AI6720" s="116"/>
      <c r="AO6720" s="26"/>
      <c r="AP6720" s="26"/>
    </row>
    <row r="6721" spans="1:42" ht="15" customHeight="1" x14ac:dyDescent="0.25">
      <c r="A6721" s="105"/>
      <c r="B6721" s="106"/>
      <c r="C6721" s="2"/>
      <c r="D6721" s="2"/>
      <c r="E6721" s="106"/>
      <c r="F6721" s="107"/>
      <c r="G6721" s="108"/>
      <c r="H6721" s="109"/>
      <c r="I6721" s="109"/>
      <c r="J6721" s="110"/>
      <c r="K6721" s="117"/>
      <c r="L6721" s="178"/>
      <c r="M6721" s="178"/>
      <c r="N6721" s="106"/>
      <c r="O6721" s="111"/>
      <c r="P6721" s="111"/>
      <c r="Q6721" s="106"/>
      <c r="R6721" s="106"/>
      <c r="S6721" s="106"/>
      <c r="T6721" s="106"/>
      <c r="U6721" s="106"/>
      <c r="V6721" s="106"/>
      <c r="W6721" s="19"/>
      <c r="X6721" s="2"/>
      <c r="Y6721" s="4"/>
      <c r="Z6721" s="106"/>
      <c r="AA6721" s="114"/>
      <c r="AB6721" s="112"/>
      <c r="AC6721" s="178"/>
      <c r="AD6721" s="11"/>
      <c r="AE6721" s="106"/>
      <c r="AF6721" s="106"/>
      <c r="AG6721" s="106"/>
      <c r="AH6721" s="115"/>
      <c r="AI6721" s="116"/>
      <c r="AO6721" s="26"/>
      <c r="AP6721" s="26"/>
    </row>
    <row r="6722" spans="1:42" ht="15" customHeight="1" x14ac:dyDescent="0.25">
      <c r="A6722" s="105"/>
      <c r="B6722" s="106"/>
      <c r="C6722" s="2"/>
      <c r="D6722" s="2"/>
      <c r="E6722" s="106"/>
      <c r="F6722" s="107"/>
      <c r="G6722" s="108"/>
      <c r="H6722" s="109"/>
      <c r="I6722" s="109"/>
      <c r="J6722" s="110"/>
      <c r="K6722" s="117"/>
      <c r="L6722" s="178"/>
      <c r="M6722" s="178"/>
      <c r="N6722" s="106"/>
      <c r="O6722" s="111"/>
      <c r="P6722" s="111"/>
      <c r="Q6722" s="106"/>
      <c r="R6722" s="106"/>
      <c r="S6722" s="106"/>
      <c r="T6722" s="106"/>
      <c r="U6722" s="106"/>
      <c r="V6722" s="106"/>
      <c r="W6722" s="19"/>
      <c r="X6722" s="2"/>
      <c r="Y6722" s="4"/>
      <c r="Z6722" s="106"/>
      <c r="AA6722" s="114"/>
      <c r="AB6722" s="112"/>
      <c r="AC6722" s="178"/>
      <c r="AD6722" s="11"/>
      <c r="AE6722" s="106"/>
      <c r="AF6722" s="106"/>
      <c r="AG6722" s="106"/>
      <c r="AH6722" s="115"/>
      <c r="AI6722" s="116"/>
      <c r="AO6722" s="26"/>
      <c r="AP6722" s="26"/>
    </row>
    <row r="6723" spans="1:42" ht="15" customHeight="1" x14ac:dyDescent="0.25">
      <c r="A6723" s="105"/>
      <c r="B6723" s="106"/>
      <c r="C6723" s="2"/>
      <c r="D6723" s="2"/>
      <c r="E6723" s="106"/>
      <c r="F6723" s="107"/>
      <c r="G6723" s="108"/>
      <c r="H6723" s="109"/>
      <c r="I6723" s="109"/>
      <c r="J6723" s="110"/>
      <c r="K6723" s="117"/>
      <c r="L6723" s="178"/>
      <c r="M6723" s="178"/>
      <c r="N6723" s="106"/>
      <c r="O6723" s="111"/>
      <c r="P6723" s="111"/>
      <c r="Q6723" s="106"/>
      <c r="R6723" s="106"/>
      <c r="S6723" s="106"/>
      <c r="T6723" s="106"/>
      <c r="U6723" s="106"/>
      <c r="V6723" s="106"/>
      <c r="W6723" s="19"/>
      <c r="X6723" s="2"/>
      <c r="Y6723" s="4"/>
      <c r="Z6723" s="106"/>
      <c r="AA6723" s="114"/>
      <c r="AB6723" s="112"/>
      <c r="AC6723" s="178"/>
      <c r="AD6723" s="11"/>
      <c r="AE6723" s="106"/>
      <c r="AF6723" s="106"/>
      <c r="AG6723" s="106"/>
      <c r="AH6723" s="115"/>
      <c r="AI6723" s="116"/>
      <c r="AO6723" s="26"/>
      <c r="AP6723" s="26"/>
    </row>
    <row r="6724" spans="1:42" ht="15" customHeight="1" x14ac:dyDescent="0.25">
      <c r="A6724" s="105"/>
      <c r="B6724" s="106"/>
      <c r="C6724" s="2"/>
      <c r="D6724" s="2"/>
      <c r="E6724" s="106"/>
      <c r="F6724" s="107"/>
      <c r="G6724" s="108"/>
      <c r="H6724" s="109"/>
      <c r="I6724" s="109"/>
      <c r="J6724" s="110"/>
      <c r="K6724" s="117"/>
      <c r="L6724" s="178"/>
      <c r="M6724" s="178"/>
      <c r="N6724" s="106"/>
      <c r="O6724" s="111"/>
      <c r="P6724" s="111"/>
      <c r="Q6724" s="106"/>
      <c r="R6724" s="106"/>
      <c r="S6724" s="106"/>
      <c r="T6724" s="106"/>
      <c r="U6724" s="106"/>
      <c r="V6724" s="106"/>
      <c r="W6724" s="19"/>
      <c r="X6724" s="2"/>
      <c r="Y6724" s="4"/>
      <c r="Z6724" s="106"/>
      <c r="AA6724" s="114"/>
      <c r="AB6724" s="112"/>
      <c r="AC6724" s="178"/>
      <c r="AD6724" s="11"/>
      <c r="AE6724" s="106"/>
      <c r="AF6724" s="106"/>
      <c r="AG6724" s="106"/>
      <c r="AH6724" s="115"/>
      <c r="AI6724" s="116"/>
      <c r="AO6724" s="26"/>
      <c r="AP6724" s="26"/>
    </row>
    <row r="6725" spans="1:42" ht="15" customHeight="1" x14ac:dyDescent="0.25">
      <c r="A6725" s="105"/>
      <c r="B6725" s="106"/>
      <c r="C6725" s="2"/>
      <c r="D6725" s="2"/>
      <c r="E6725" s="106"/>
      <c r="F6725" s="107"/>
      <c r="G6725" s="108"/>
      <c r="H6725" s="109"/>
      <c r="I6725" s="109"/>
      <c r="J6725" s="110"/>
      <c r="K6725" s="117"/>
      <c r="L6725" s="178"/>
      <c r="M6725" s="178"/>
      <c r="N6725" s="106"/>
      <c r="O6725" s="111"/>
      <c r="P6725" s="111"/>
      <c r="Q6725" s="106"/>
      <c r="R6725" s="106"/>
      <c r="S6725" s="106"/>
      <c r="T6725" s="106"/>
      <c r="U6725" s="106"/>
      <c r="V6725" s="106"/>
      <c r="W6725" s="19"/>
      <c r="X6725" s="2"/>
      <c r="Y6725" s="4"/>
      <c r="Z6725" s="106"/>
      <c r="AA6725" s="114"/>
      <c r="AB6725" s="112"/>
      <c r="AC6725" s="178"/>
      <c r="AD6725" s="11"/>
      <c r="AE6725" s="106"/>
      <c r="AF6725" s="106"/>
      <c r="AG6725" s="106"/>
      <c r="AH6725" s="115"/>
      <c r="AI6725" s="116"/>
      <c r="AO6725" s="26"/>
      <c r="AP6725" s="26"/>
    </row>
    <row r="6726" spans="1:42" ht="15" customHeight="1" x14ac:dyDescent="0.25">
      <c r="A6726" s="105"/>
      <c r="B6726" s="106"/>
      <c r="C6726" s="2"/>
      <c r="D6726" s="2"/>
      <c r="E6726" s="106"/>
      <c r="F6726" s="107"/>
      <c r="G6726" s="108"/>
      <c r="H6726" s="109"/>
      <c r="I6726" s="109"/>
      <c r="J6726" s="110"/>
      <c r="K6726" s="117"/>
      <c r="L6726" s="178"/>
      <c r="M6726" s="178"/>
      <c r="N6726" s="106"/>
      <c r="O6726" s="111"/>
      <c r="P6726" s="111"/>
      <c r="Q6726" s="106"/>
      <c r="R6726" s="106"/>
      <c r="S6726" s="106"/>
      <c r="T6726" s="106"/>
      <c r="U6726" s="106"/>
      <c r="V6726" s="106"/>
      <c r="W6726" s="19"/>
      <c r="X6726" s="2"/>
      <c r="Y6726" s="4"/>
      <c r="Z6726" s="106"/>
      <c r="AA6726" s="114"/>
      <c r="AB6726" s="112"/>
      <c r="AC6726" s="178"/>
      <c r="AD6726" s="11"/>
      <c r="AE6726" s="106"/>
      <c r="AF6726" s="106"/>
      <c r="AG6726" s="106"/>
      <c r="AH6726" s="115"/>
      <c r="AI6726" s="116"/>
      <c r="AO6726" s="26"/>
      <c r="AP6726" s="26"/>
    </row>
    <row r="6727" spans="1:42" ht="15" customHeight="1" x14ac:dyDescent="0.25">
      <c r="A6727" s="105"/>
      <c r="B6727" s="106"/>
      <c r="C6727" s="2"/>
      <c r="D6727" s="2"/>
      <c r="E6727" s="106"/>
      <c r="F6727" s="107"/>
      <c r="G6727" s="108"/>
      <c r="H6727" s="109"/>
      <c r="I6727" s="109"/>
      <c r="J6727" s="110"/>
      <c r="K6727" s="117"/>
      <c r="L6727" s="178"/>
      <c r="M6727" s="178"/>
      <c r="N6727" s="106"/>
      <c r="O6727" s="111"/>
      <c r="P6727" s="111"/>
      <c r="Q6727" s="106"/>
      <c r="R6727" s="106"/>
      <c r="S6727" s="106"/>
      <c r="T6727" s="106"/>
      <c r="U6727" s="106"/>
      <c r="V6727" s="106"/>
      <c r="W6727" s="19"/>
      <c r="X6727" s="2"/>
      <c r="Y6727" s="4"/>
      <c r="Z6727" s="106"/>
      <c r="AA6727" s="114"/>
      <c r="AB6727" s="112"/>
      <c r="AC6727" s="178"/>
      <c r="AD6727" s="11"/>
      <c r="AE6727" s="106"/>
      <c r="AF6727" s="106"/>
      <c r="AG6727" s="106"/>
      <c r="AH6727" s="115"/>
      <c r="AI6727" s="116"/>
      <c r="AO6727" s="26"/>
      <c r="AP6727" s="26"/>
    </row>
    <row r="6728" spans="1:42" ht="15" customHeight="1" x14ac:dyDescent="0.25">
      <c r="A6728" s="105"/>
      <c r="B6728" s="106"/>
      <c r="C6728" s="2"/>
      <c r="D6728" s="2"/>
      <c r="E6728" s="106"/>
      <c r="F6728" s="107"/>
      <c r="G6728" s="108"/>
      <c r="H6728" s="109"/>
      <c r="I6728" s="109"/>
      <c r="J6728" s="110"/>
      <c r="K6728" s="117"/>
      <c r="L6728" s="178"/>
      <c r="M6728" s="178"/>
      <c r="N6728" s="106"/>
      <c r="O6728" s="111"/>
      <c r="P6728" s="111"/>
      <c r="Q6728" s="106"/>
      <c r="R6728" s="106"/>
      <c r="S6728" s="106"/>
      <c r="T6728" s="106"/>
      <c r="U6728" s="106"/>
      <c r="V6728" s="106"/>
      <c r="W6728" s="19"/>
      <c r="X6728" s="2"/>
      <c r="Y6728" s="4"/>
      <c r="Z6728" s="106"/>
      <c r="AA6728" s="114"/>
      <c r="AB6728" s="112"/>
      <c r="AC6728" s="178"/>
      <c r="AD6728" s="11"/>
      <c r="AE6728" s="106"/>
      <c r="AF6728" s="106"/>
      <c r="AG6728" s="106"/>
      <c r="AH6728" s="115"/>
      <c r="AI6728" s="116"/>
      <c r="AO6728" s="26"/>
      <c r="AP6728" s="26"/>
    </row>
    <row r="6729" spans="1:42" ht="15" customHeight="1" x14ac:dyDescent="0.25">
      <c r="A6729" s="105"/>
      <c r="B6729" s="106"/>
      <c r="C6729" s="2"/>
      <c r="D6729" s="2"/>
      <c r="E6729" s="106"/>
      <c r="F6729" s="107"/>
      <c r="G6729" s="108"/>
      <c r="H6729" s="109"/>
      <c r="I6729" s="109"/>
      <c r="J6729" s="110"/>
      <c r="K6729" s="117"/>
      <c r="L6729" s="178"/>
      <c r="M6729" s="178"/>
      <c r="N6729" s="106"/>
      <c r="O6729" s="111"/>
      <c r="P6729" s="111"/>
      <c r="Q6729" s="106"/>
      <c r="R6729" s="106"/>
      <c r="S6729" s="106"/>
      <c r="T6729" s="106"/>
      <c r="U6729" s="106"/>
      <c r="V6729" s="106"/>
      <c r="W6729" s="19"/>
      <c r="X6729" s="2"/>
      <c r="Y6729" s="4"/>
      <c r="Z6729" s="106"/>
      <c r="AA6729" s="114"/>
      <c r="AB6729" s="112"/>
      <c r="AC6729" s="178"/>
      <c r="AD6729" s="11"/>
      <c r="AE6729" s="106"/>
      <c r="AF6729" s="106"/>
      <c r="AG6729" s="106"/>
      <c r="AH6729" s="115"/>
      <c r="AI6729" s="116"/>
      <c r="AO6729" s="26"/>
      <c r="AP6729" s="26"/>
    </row>
    <row r="6730" spans="1:42" ht="15" customHeight="1" x14ac:dyDescent="0.25">
      <c r="A6730" s="105"/>
      <c r="B6730" s="106"/>
      <c r="C6730" s="2"/>
      <c r="D6730" s="2"/>
      <c r="E6730" s="106"/>
      <c r="F6730" s="107"/>
      <c r="G6730" s="108"/>
      <c r="H6730" s="109"/>
      <c r="I6730" s="109"/>
      <c r="J6730" s="110"/>
      <c r="K6730" s="117"/>
      <c r="L6730" s="178"/>
      <c r="M6730" s="178"/>
      <c r="N6730" s="106"/>
      <c r="O6730" s="111"/>
      <c r="P6730" s="111"/>
      <c r="Q6730" s="106"/>
      <c r="R6730" s="106"/>
      <c r="S6730" s="106"/>
      <c r="T6730" s="106"/>
      <c r="U6730" s="106"/>
      <c r="V6730" s="106"/>
      <c r="W6730" s="19"/>
      <c r="X6730" s="2"/>
      <c r="Y6730" s="4"/>
      <c r="Z6730" s="106"/>
      <c r="AA6730" s="114"/>
      <c r="AB6730" s="112"/>
      <c r="AC6730" s="178"/>
      <c r="AD6730" s="11"/>
      <c r="AE6730" s="106"/>
      <c r="AF6730" s="106"/>
      <c r="AG6730" s="106"/>
      <c r="AH6730" s="115"/>
      <c r="AI6730" s="116"/>
      <c r="AO6730" s="26"/>
      <c r="AP6730" s="26"/>
    </row>
    <row r="6731" spans="1:42" ht="15" customHeight="1" x14ac:dyDescent="0.25">
      <c r="A6731" s="105"/>
      <c r="B6731" s="106"/>
      <c r="C6731" s="2"/>
      <c r="D6731" s="2"/>
      <c r="E6731" s="106"/>
      <c r="F6731" s="107"/>
      <c r="G6731" s="108"/>
      <c r="H6731" s="109"/>
      <c r="I6731" s="109"/>
      <c r="J6731" s="110"/>
      <c r="K6731" s="117"/>
      <c r="L6731" s="178"/>
      <c r="M6731" s="178"/>
      <c r="N6731" s="106"/>
      <c r="O6731" s="111"/>
      <c r="P6731" s="111"/>
      <c r="Q6731" s="106"/>
      <c r="R6731" s="106"/>
      <c r="S6731" s="106"/>
      <c r="T6731" s="106"/>
      <c r="U6731" s="106"/>
      <c r="V6731" s="106"/>
      <c r="W6731" s="19"/>
      <c r="X6731" s="2"/>
      <c r="Y6731" s="4"/>
      <c r="Z6731" s="106"/>
      <c r="AA6731" s="114"/>
      <c r="AB6731" s="112"/>
      <c r="AC6731" s="178"/>
      <c r="AD6731" s="11"/>
      <c r="AE6731" s="106"/>
      <c r="AF6731" s="106"/>
      <c r="AG6731" s="106"/>
      <c r="AH6731" s="115"/>
      <c r="AI6731" s="116"/>
      <c r="AO6731" s="26"/>
      <c r="AP6731" s="26"/>
    </row>
    <row r="6732" spans="1:42" ht="15" customHeight="1" x14ac:dyDescent="0.25">
      <c r="A6732" s="105"/>
      <c r="B6732" s="106"/>
      <c r="C6732" s="2"/>
      <c r="D6732" s="2"/>
      <c r="E6732" s="106"/>
      <c r="F6732" s="107"/>
      <c r="G6732" s="108"/>
      <c r="H6732" s="109"/>
      <c r="I6732" s="109"/>
      <c r="J6732" s="110"/>
      <c r="K6732" s="117"/>
      <c r="L6732" s="178"/>
      <c r="M6732" s="178"/>
      <c r="N6732" s="106"/>
      <c r="O6732" s="111"/>
      <c r="P6732" s="111"/>
      <c r="Q6732" s="106"/>
      <c r="R6732" s="106"/>
      <c r="S6732" s="106"/>
      <c r="T6732" s="106"/>
      <c r="U6732" s="106"/>
      <c r="V6732" s="106"/>
      <c r="W6732" s="19"/>
      <c r="X6732" s="2"/>
      <c r="Y6732" s="4"/>
      <c r="Z6732" s="106"/>
      <c r="AA6732" s="114"/>
      <c r="AB6732" s="112"/>
      <c r="AC6732" s="178"/>
      <c r="AD6732" s="11"/>
      <c r="AE6732" s="106"/>
      <c r="AF6732" s="106"/>
      <c r="AG6732" s="106"/>
      <c r="AH6732" s="115"/>
      <c r="AI6732" s="116"/>
      <c r="AO6732" s="26"/>
      <c r="AP6732" s="26"/>
    </row>
    <row r="6733" spans="1:42" ht="15" customHeight="1" x14ac:dyDescent="0.25">
      <c r="A6733" s="105"/>
      <c r="B6733" s="106"/>
      <c r="C6733" s="2"/>
      <c r="D6733" s="2"/>
      <c r="E6733" s="106"/>
      <c r="F6733" s="107"/>
      <c r="G6733" s="108"/>
      <c r="H6733" s="109"/>
      <c r="I6733" s="109"/>
      <c r="J6733" s="110"/>
      <c r="K6733" s="117"/>
      <c r="L6733" s="178"/>
      <c r="M6733" s="178"/>
      <c r="N6733" s="106"/>
      <c r="O6733" s="111"/>
      <c r="P6733" s="111"/>
      <c r="Q6733" s="106"/>
      <c r="R6733" s="106"/>
      <c r="S6733" s="106"/>
      <c r="T6733" s="106"/>
      <c r="U6733" s="106"/>
      <c r="V6733" s="106"/>
      <c r="W6733" s="19"/>
      <c r="X6733" s="2"/>
      <c r="Y6733" s="4"/>
      <c r="Z6733" s="106"/>
      <c r="AA6733" s="114"/>
      <c r="AB6733" s="112"/>
      <c r="AC6733" s="178"/>
      <c r="AD6733" s="11"/>
      <c r="AE6733" s="106"/>
      <c r="AF6733" s="106"/>
      <c r="AG6733" s="106"/>
      <c r="AH6733" s="115"/>
      <c r="AI6733" s="116"/>
      <c r="AO6733" s="26"/>
      <c r="AP6733" s="26"/>
    </row>
    <row r="6734" spans="1:42" ht="15" customHeight="1" x14ac:dyDescent="0.25">
      <c r="A6734" s="105"/>
      <c r="B6734" s="106"/>
      <c r="C6734" s="2"/>
      <c r="D6734" s="2"/>
      <c r="E6734" s="106"/>
      <c r="F6734" s="107"/>
      <c r="G6734" s="108"/>
      <c r="H6734" s="109"/>
      <c r="I6734" s="109"/>
      <c r="J6734" s="110"/>
      <c r="K6734" s="117"/>
      <c r="L6734" s="178"/>
      <c r="M6734" s="178"/>
      <c r="N6734" s="106"/>
      <c r="O6734" s="111"/>
      <c r="P6734" s="111"/>
      <c r="Q6734" s="106"/>
      <c r="R6734" s="106"/>
      <c r="S6734" s="106"/>
      <c r="T6734" s="106"/>
      <c r="U6734" s="106"/>
      <c r="V6734" s="106"/>
      <c r="W6734" s="19"/>
      <c r="X6734" s="2"/>
      <c r="Y6734" s="4"/>
      <c r="Z6734" s="106"/>
      <c r="AA6734" s="114"/>
      <c r="AB6734" s="112"/>
      <c r="AC6734" s="178"/>
      <c r="AD6734" s="11"/>
      <c r="AE6734" s="106"/>
      <c r="AF6734" s="106"/>
      <c r="AG6734" s="106"/>
      <c r="AH6734" s="115"/>
      <c r="AI6734" s="116"/>
      <c r="AO6734" s="26"/>
      <c r="AP6734" s="26"/>
    </row>
    <row r="6735" spans="1:42" ht="15" customHeight="1" x14ac:dyDescent="0.25">
      <c r="A6735" s="105"/>
      <c r="B6735" s="106"/>
      <c r="C6735" s="2"/>
      <c r="D6735" s="2"/>
      <c r="E6735" s="106"/>
      <c r="F6735" s="107"/>
      <c r="G6735" s="108"/>
      <c r="H6735" s="109"/>
      <c r="I6735" s="109"/>
      <c r="J6735" s="110"/>
      <c r="K6735" s="117"/>
      <c r="L6735" s="178"/>
      <c r="M6735" s="178"/>
      <c r="N6735" s="106"/>
      <c r="O6735" s="111"/>
      <c r="P6735" s="111"/>
      <c r="Q6735" s="106"/>
      <c r="R6735" s="106"/>
      <c r="S6735" s="106"/>
      <c r="T6735" s="106"/>
      <c r="U6735" s="106"/>
      <c r="V6735" s="106"/>
      <c r="W6735" s="19"/>
      <c r="X6735" s="2"/>
      <c r="Y6735" s="4"/>
      <c r="Z6735" s="106"/>
      <c r="AA6735" s="114"/>
      <c r="AB6735" s="112"/>
      <c r="AC6735" s="178"/>
      <c r="AD6735" s="11"/>
      <c r="AE6735" s="106"/>
      <c r="AF6735" s="106"/>
      <c r="AG6735" s="106"/>
      <c r="AH6735" s="115"/>
      <c r="AI6735" s="116"/>
      <c r="AO6735" s="26"/>
      <c r="AP6735" s="26"/>
    </row>
    <row r="6736" spans="1:42" ht="15" customHeight="1" x14ac:dyDescent="0.25">
      <c r="A6736" s="105"/>
      <c r="B6736" s="106"/>
      <c r="C6736" s="2"/>
      <c r="D6736" s="2"/>
      <c r="E6736" s="106"/>
      <c r="F6736" s="107"/>
      <c r="G6736" s="108"/>
      <c r="H6736" s="109"/>
      <c r="I6736" s="109"/>
      <c r="J6736" s="110"/>
      <c r="K6736" s="117"/>
      <c r="L6736" s="178"/>
      <c r="M6736" s="178"/>
      <c r="N6736" s="106"/>
      <c r="O6736" s="111"/>
      <c r="P6736" s="111"/>
      <c r="Q6736" s="106"/>
      <c r="R6736" s="106"/>
      <c r="S6736" s="106"/>
      <c r="T6736" s="106"/>
      <c r="U6736" s="106"/>
      <c r="V6736" s="106"/>
      <c r="W6736" s="19"/>
      <c r="X6736" s="2"/>
      <c r="Y6736" s="4"/>
      <c r="Z6736" s="106"/>
      <c r="AA6736" s="114"/>
      <c r="AB6736" s="112"/>
      <c r="AC6736" s="178"/>
      <c r="AD6736" s="11"/>
      <c r="AE6736" s="106"/>
      <c r="AF6736" s="106"/>
      <c r="AG6736" s="106"/>
      <c r="AH6736" s="115"/>
      <c r="AI6736" s="116"/>
      <c r="AO6736" s="26"/>
      <c r="AP6736" s="26"/>
    </row>
    <row r="6737" spans="1:42" ht="15" customHeight="1" x14ac:dyDescent="0.25">
      <c r="A6737" s="105"/>
      <c r="B6737" s="106"/>
      <c r="C6737" s="2"/>
      <c r="D6737" s="2"/>
      <c r="E6737" s="106"/>
      <c r="F6737" s="107"/>
      <c r="G6737" s="108"/>
      <c r="H6737" s="109"/>
      <c r="I6737" s="109"/>
      <c r="J6737" s="110"/>
      <c r="K6737" s="117"/>
      <c r="L6737" s="178"/>
      <c r="M6737" s="178"/>
      <c r="N6737" s="106"/>
      <c r="O6737" s="111"/>
      <c r="P6737" s="111"/>
      <c r="Q6737" s="106"/>
      <c r="R6737" s="106"/>
      <c r="S6737" s="106"/>
      <c r="T6737" s="106"/>
      <c r="U6737" s="106"/>
      <c r="V6737" s="106"/>
      <c r="W6737" s="19"/>
      <c r="X6737" s="2"/>
      <c r="Y6737" s="4"/>
      <c r="Z6737" s="106"/>
      <c r="AA6737" s="114"/>
      <c r="AB6737" s="112"/>
      <c r="AC6737" s="178"/>
      <c r="AD6737" s="11"/>
      <c r="AE6737" s="106"/>
      <c r="AF6737" s="106"/>
      <c r="AG6737" s="106"/>
      <c r="AH6737" s="115"/>
      <c r="AI6737" s="116"/>
      <c r="AO6737" s="26"/>
      <c r="AP6737" s="26"/>
    </row>
    <row r="6738" spans="1:42" ht="15" customHeight="1" x14ac:dyDescent="0.25">
      <c r="A6738" s="105"/>
      <c r="B6738" s="106"/>
      <c r="C6738" s="2"/>
      <c r="D6738" s="2"/>
      <c r="E6738" s="106"/>
      <c r="F6738" s="107"/>
      <c r="G6738" s="108"/>
      <c r="H6738" s="109"/>
      <c r="I6738" s="109"/>
      <c r="J6738" s="110"/>
      <c r="K6738" s="117"/>
      <c r="L6738" s="178"/>
      <c r="M6738" s="178"/>
      <c r="N6738" s="106"/>
      <c r="O6738" s="111"/>
      <c r="P6738" s="111"/>
      <c r="Q6738" s="106"/>
      <c r="R6738" s="106"/>
      <c r="S6738" s="106"/>
      <c r="T6738" s="106"/>
      <c r="U6738" s="106"/>
      <c r="V6738" s="106"/>
      <c r="W6738" s="19"/>
      <c r="X6738" s="2"/>
      <c r="Y6738" s="4"/>
      <c r="Z6738" s="106"/>
      <c r="AA6738" s="114"/>
      <c r="AB6738" s="112"/>
      <c r="AC6738" s="178"/>
      <c r="AD6738" s="11"/>
      <c r="AE6738" s="106"/>
      <c r="AF6738" s="106"/>
      <c r="AG6738" s="106"/>
      <c r="AH6738" s="115"/>
      <c r="AI6738" s="116"/>
      <c r="AO6738" s="26"/>
      <c r="AP6738" s="26"/>
    </row>
    <row r="6739" spans="1:42" ht="15" customHeight="1" x14ac:dyDescent="0.25">
      <c r="A6739" s="105"/>
      <c r="B6739" s="106"/>
      <c r="C6739" s="2"/>
      <c r="D6739" s="2"/>
      <c r="E6739" s="106"/>
      <c r="F6739" s="107"/>
      <c r="G6739" s="108"/>
      <c r="H6739" s="109"/>
      <c r="I6739" s="109"/>
      <c r="J6739" s="110"/>
      <c r="K6739" s="117"/>
      <c r="L6739" s="178"/>
      <c r="M6739" s="178"/>
      <c r="N6739" s="106"/>
      <c r="O6739" s="111"/>
      <c r="P6739" s="111"/>
      <c r="Q6739" s="106"/>
      <c r="R6739" s="106"/>
      <c r="S6739" s="106"/>
      <c r="T6739" s="106"/>
      <c r="U6739" s="106"/>
      <c r="V6739" s="106"/>
      <c r="W6739" s="19"/>
      <c r="X6739" s="2"/>
      <c r="Y6739" s="4"/>
      <c r="Z6739" s="106"/>
      <c r="AA6739" s="114"/>
      <c r="AB6739" s="112"/>
      <c r="AC6739" s="178"/>
      <c r="AD6739" s="11"/>
      <c r="AE6739" s="106"/>
      <c r="AF6739" s="106"/>
      <c r="AG6739" s="106"/>
      <c r="AH6739" s="115"/>
      <c r="AI6739" s="116"/>
      <c r="AO6739" s="26"/>
      <c r="AP6739" s="26"/>
    </row>
    <row r="6740" spans="1:42" ht="15" customHeight="1" x14ac:dyDescent="0.25">
      <c r="A6740" s="105"/>
      <c r="B6740" s="106"/>
      <c r="C6740" s="2"/>
      <c r="D6740" s="2"/>
      <c r="E6740" s="106"/>
      <c r="F6740" s="107"/>
      <c r="G6740" s="108"/>
      <c r="H6740" s="109"/>
      <c r="I6740" s="109"/>
      <c r="J6740" s="110"/>
      <c r="K6740" s="117"/>
      <c r="L6740" s="178"/>
      <c r="M6740" s="178"/>
      <c r="N6740" s="106"/>
      <c r="O6740" s="111"/>
      <c r="P6740" s="111"/>
      <c r="Q6740" s="106"/>
      <c r="R6740" s="106"/>
      <c r="S6740" s="106"/>
      <c r="T6740" s="106"/>
      <c r="U6740" s="106"/>
      <c r="V6740" s="106"/>
      <c r="W6740" s="19"/>
      <c r="X6740" s="2"/>
      <c r="Y6740" s="4"/>
      <c r="Z6740" s="106"/>
      <c r="AA6740" s="114"/>
      <c r="AB6740" s="112"/>
      <c r="AC6740" s="178"/>
      <c r="AD6740" s="11"/>
      <c r="AE6740" s="106"/>
      <c r="AF6740" s="106"/>
      <c r="AG6740" s="106"/>
      <c r="AH6740" s="115"/>
      <c r="AI6740" s="116"/>
      <c r="AO6740" s="26"/>
      <c r="AP6740" s="26"/>
    </row>
    <row r="6741" spans="1:42" ht="15" customHeight="1" x14ac:dyDescent="0.25">
      <c r="A6741" s="105"/>
      <c r="B6741" s="106"/>
      <c r="C6741" s="2"/>
      <c r="D6741" s="2"/>
      <c r="E6741" s="106"/>
      <c r="F6741" s="107"/>
      <c r="G6741" s="108"/>
      <c r="H6741" s="109"/>
      <c r="I6741" s="109"/>
      <c r="J6741" s="110"/>
      <c r="K6741" s="117"/>
      <c r="L6741" s="178"/>
      <c r="M6741" s="178"/>
      <c r="N6741" s="106"/>
      <c r="O6741" s="111"/>
      <c r="P6741" s="111"/>
      <c r="Q6741" s="106"/>
      <c r="R6741" s="106"/>
      <c r="S6741" s="106"/>
      <c r="T6741" s="106"/>
      <c r="U6741" s="106"/>
      <c r="V6741" s="106"/>
      <c r="W6741" s="19"/>
      <c r="X6741" s="2"/>
      <c r="Y6741" s="4"/>
      <c r="Z6741" s="106"/>
      <c r="AA6741" s="114"/>
      <c r="AB6741" s="112"/>
      <c r="AC6741" s="178"/>
      <c r="AD6741" s="11"/>
      <c r="AE6741" s="106"/>
      <c r="AF6741" s="106"/>
      <c r="AG6741" s="106"/>
      <c r="AH6741" s="115"/>
      <c r="AI6741" s="116"/>
      <c r="AO6741" s="26"/>
      <c r="AP6741" s="26"/>
    </row>
    <row r="6742" spans="1:42" ht="15" customHeight="1" x14ac:dyDescent="0.25">
      <c r="A6742" s="105"/>
      <c r="B6742" s="106"/>
      <c r="C6742" s="2"/>
      <c r="D6742" s="2"/>
      <c r="E6742" s="106"/>
      <c r="F6742" s="107"/>
      <c r="G6742" s="108"/>
      <c r="H6742" s="109"/>
      <c r="I6742" s="109"/>
      <c r="J6742" s="110"/>
      <c r="K6742" s="117"/>
      <c r="L6742" s="178"/>
      <c r="M6742" s="178"/>
      <c r="N6742" s="106"/>
      <c r="O6742" s="111"/>
      <c r="P6742" s="111"/>
      <c r="Q6742" s="106"/>
      <c r="R6742" s="106"/>
      <c r="S6742" s="106"/>
      <c r="T6742" s="106"/>
      <c r="U6742" s="106"/>
      <c r="V6742" s="106"/>
      <c r="W6742" s="19"/>
      <c r="X6742" s="2"/>
      <c r="Y6742" s="4"/>
      <c r="Z6742" s="106"/>
      <c r="AA6742" s="114"/>
      <c r="AB6742" s="112"/>
      <c r="AC6742" s="178"/>
      <c r="AD6742" s="11"/>
      <c r="AE6742" s="106"/>
      <c r="AF6742" s="106"/>
      <c r="AG6742" s="106"/>
      <c r="AH6742" s="115"/>
      <c r="AI6742" s="116"/>
      <c r="AO6742" s="26"/>
      <c r="AP6742" s="26"/>
    </row>
    <row r="6743" spans="1:42" ht="15" customHeight="1" x14ac:dyDescent="0.25">
      <c r="A6743" s="105"/>
      <c r="B6743" s="106"/>
      <c r="C6743" s="2"/>
      <c r="D6743" s="2"/>
      <c r="E6743" s="106"/>
      <c r="F6743" s="107"/>
      <c r="G6743" s="108"/>
      <c r="H6743" s="109"/>
      <c r="I6743" s="109"/>
      <c r="J6743" s="110"/>
      <c r="K6743" s="117"/>
      <c r="L6743" s="178"/>
      <c r="M6743" s="178"/>
      <c r="N6743" s="106"/>
      <c r="O6743" s="111"/>
      <c r="P6743" s="111"/>
      <c r="Q6743" s="106"/>
      <c r="R6743" s="106"/>
      <c r="S6743" s="106"/>
      <c r="T6743" s="106"/>
      <c r="U6743" s="106"/>
      <c r="V6743" s="106"/>
      <c r="W6743" s="19"/>
      <c r="X6743" s="2"/>
      <c r="Y6743" s="4"/>
      <c r="Z6743" s="106"/>
      <c r="AA6743" s="114"/>
      <c r="AB6743" s="112"/>
      <c r="AC6743" s="178"/>
      <c r="AD6743" s="11"/>
      <c r="AE6743" s="106"/>
      <c r="AF6743" s="106"/>
      <c r="AG6743" s="106"/>
      <c r="AH6743" s="115"/>
      <c r="AI6743" s="116"/>
      <c r="AO6743" s="26"/>
      <c r="AP6743" s="26"/>
    </row>
    <row r="6744" spans="1:42" ht="15" customHeight="1" x14ac:dyDescent="0.25">
      <c r="A6744" s="105"/>
      <c r="B6744" s="106"/>
      <c r="C6744" s="2"/>
      <c r="D6744" s="2"/>
      <c r="E6744" s="106"/>
      <c r="F6744" s="107"/>
      <c r="G6744" s="108"/>
      <c r="H6744" s="109"/>
      <c r="I6744" s="109"/>
      <c r="J6744" s="110"/>
      <c r="K6744" s="117"/>
      <c r="L6744" s="178"/>
      <c r="M6744" s="178"/>
      <c r="N6744" s="106"/>
      <c r="O6744" s="111"/>
      <c r="P6744" s="111"/>
      <c r="Q6744" s="106"/>
      <c r="R6744" s="106"/>
      <c r="S6744" s="106"/>
      <c r="T6744" s="106"/>
      <c r="U6744" s="106"/>
      <c r="V6744" s="106"/>
      <c r="W6744" s="19"/>
      <c r="X6744" s="2"/>
      <c r="Y6744" s="4"/>
      <c r="Z6744" s="106"/>
      <c r="AA6744" s="114"/>
      <c r="AB6744" s="112"/>
      <c r="AC6744" s="178"/>
      <c r="AD6744" s="11"/>
      <c r="AE6744" s="106"/>
      <c r="AF6744" s="106"/>
      <c r="AG6744" s="106"/>
      <c r="AH6744" s="115"/>
      <c r="AI6744" s="116"/>
      <c r="AO6744" s="26"/>
      <c r="AP6744" s="26"/>
    </row>
    <row r="6745" spans="1:42" ht="15" customHeight="1" x14ac:dyDescent="0.25">
      <c r="A6745" s="105"/>
      <c r="B6745" s="106"/>
      <c r="C6745" s="2"/>
      <c r="D6745" s="2"/>
      <c r="E6745" s="106"/>
      <c r="F6745" s="107"/>
      <c r="G6745" s="108"/>
      <c r="H6745" s="109"/>
      <c r="I6745" s="109"/>
      <c r="J6745" s="110"/>
      <c r="K6745" s="117"/>
      <c r="L6745" s="178"/>
      <c r="M6745" s="178"/>
      <c r="N6745" s="106"/>
      <c r="O6745" s="111"/>
      <c r="P6745" s="111"/>
      <c r="Q6745" s="106"/>
      <c r="R6745" s="106"/>
      <c r="S6745" s="106"/>
      <c r="T6745" s="106"/>
      <c r="U6745" s="106"/>
      <c r="V6745" s="106"/>
      <c r="W6745" s="19"/>
      <c r="X6745" s="2"/>
      <c r="Y6745" s="4"/>
      <c r="Z6745" s="106"/>
      <c r="AA6745" s="114"/>
      <c r="AB6745" s="112"/>
      <c r="AC6745" s="178"/>
      <c r="AD6745" s="11"/>
      <c r="AE6745" s="106"/>
      <c r="AF6745" s="106"/>
      <c r="AG6745" s="106"/>
      <c r="AH6745" s="115"/>
      <c r="AI6745" s="116"/>
      <c r="AO6745" s="26"/>
      <c r="AP6745" s="26"/>
    </row>
    <row r="6746" spans="1:42" ht="15" customHeight="1" x14ac:dyDescent="0.25">
      <c r="A6746" s="105"/>
      <c r="B6746" s="106"/>
      <c r="C6746" s="2"/>
      <c r="D6746" s="2"/>
      <c r="E6746" s="106"/>
      <c r="F6746" s="107"/>
      <c r="G6746" s="108"/>
      <c r="H6746" s="109"/>
      <c r="I6746" s="109"/>
      <c r="J6746" s="110"/>
      <c r="K6746" s="117"/>
      <c r="L6746" s="178"/>
      <c r="M6746" s="178"/>
      <c r="N6746" s="106"/>
      <c r="O6746" s="111"/>
      <c r="P6746" s="111"/>
      <c r="Q6746" s="106"/>
      <c r="R6746" s="106"/>
      <c r="S6746" s="106"/>
      <c r="T6746" s="106"/>
      <c r="U6746" s="106"/>
      <c r="V6746" s="106"/>
      <c r="W6746" s="19"/>
      <c r="X6746" s="2"/>
      <c r="Y6746" s="4"/>
      <c r="Z6746" s="106"/>
      <c r="AA6746" s="114"/>
      <c r="AB6746" s="112"/>
      <c r="AC6746" s="178"/>
      <c r="AD6746" s="11"/>
      <c r="AE6746" s="106"/>
      <c r="AF6746" s="106"/>
      <c r="AG6746" s="106"/>
      <c r="AH6746" s="115"/>
      <c r="AI6746" s="116"/>
      <c r="AO6746" s="26"/>
      <c r="AP6746" s="26"/>
    </row>
    <row r="6747" spans="1:42" ht="15" customHeight="1" x14ac:dyDescent="0.25">
      <c r="A6747" s="105"/>
      <c r="B6747" s="106"/>
      <c r="C6747" s="2"/>
      <c r="D6747" s="2"/>
      <c r="E6747" s="106"/>
      <c r="F6747" s="107"/>
      <c r="G6747" s="108"/>
      <c r="H6747" s="109"/>
      <c r="I6747" s="109"/>
      <c r="J6747" s="110"/>
      <c r="K6747" s="117"/>
      <c r="L6747" s="178"/>
      <c r="M6747" s="178"/>
      <c r="N6747" s="106"/>
      <c r="O6747" s="111"/>
      <c r="P6747" s="111"/>
      <c r="Q6747" s="106"/>
      <c r="R6747" s="106"/>
      <c r="S6747" s="106"/>
      <c r="T6747" s="106"/>
      <c r="U6747" s="106"/>
      <c r="V6747" s="106"/>
      <c r="W6747" s="19"/>
      <c r="X6747" s="2"/>
      <c r="Y6747" s="4"/>
      <c r="Z6747" s="106"/>
      <c r="AA6747" s="114"/>
      <c r="AB6747" s="112"/>
      <c r="AC6747" s="178"/>
      <c r="AD6747" s="11"/>
      <c r="AE6747" s="106"/>
      <c r="AF6747" s="106"/>
      <c r="AG6747" s="106"/>
      <c r="AH6747" s="115"/>
      <c r="AI6747" s="116"/>
      <c r="AO6747" s="26"/>
      <c r="AP6747" s="26"/>
    </row>
    <row r="6748" spans="1:42" ht="15" customHeight="1" x14ac:dyDescent="0.25">
      <c r="A6748" s="105"/>
      <c r="B6748" s="106"/>
      <c r="C6748" s="2"/>
      <c r="D6748" s="2"/>
      <c r="E6748" s="106"/>
      <c r="F6748" s="107"/>
      <c r="G6748" s="108"/>
      <c r="H6748" s="109"/>
      <c r="I6748" s="109"/>
      <c r="J6748" s="110"/>
      <c r="K6748" s="117"/>
      <c r="L6748" s="178"/>
      <c r="M6748" s="178"/>
      <c r="N6748" s="106"/>
      <c r="O6748" s="111"/>
      <c r="P6748" s="111"/>
      <c r="Q6748" s="106"/>
      <c r="R6748" s="106"/>
      <c r="S6748" s="106"/>
      <c r="T6748" s="106"/>
      <c r="U6748" s="106"/>
      <c r="V6748" s="106"/>
      <c r="W6748" s="19"/>
      <c r="X6748" s="2"/>
      <c r="Y6748" s="4"/>
      <c r="Z6748" s="106"/>
      <c r="AA6748" s="114"/>
      <c r="AB6748" s="112"/>
      <c r="AC6748" s="178"/>
      <c r="AD6748" s="11"/>
      <c r="AE6748" s="106"/>
      <c r="AF6748" s="106"/>
      <c r="AG6748" s="106"/>
      <c r="AH6748" s="115"/>
      <c r="AI6748" s="116"/>
      <c r="AO6748" s="26"/>
      <c r="AP6748" s="26"/>
    </row>
    <row r="6749" spans="1:42" ht="15" customHeight="1" x14ac:dyDescent="0.25">
      <c r="A6749" s="105"/>
      <c r="B6749" s="106"/>
      <c r="C6749" s="2"/>
      <c r="D6749" s="2"/>
      <c r="E6749" s="106"/>
      <c r="F6749" s="107"/>
      <c r="G6749" s="108"/>
      <c r="H6749" s="109"/>
      <c r="I6749" s="109"/>
      <c r="J6749" s="110"/>
      <c r="K6749" s="117"/>
      <c r="L6749" s="178"/>
      <c r="M6749" s="178"/>
      <c r="N6749" s="106"/>
      <c r="O6749" s="111"/>
      <c r="P6749" s="111"/>
      <c r="Q6749" s="106"/>
      <c r="R6749" s="106"/>
      <c r="S6749" s="106"/>
      <c r="T6749" s="106"/>
      <c r="U6749" s="106"/>
      <c r="V6749" s="106"/>
      <c r="W6749" s="19"/>
      <c r="X6749" s="2"/>
      <c r="Y6749" s="4"/>
      <c r="Z6749" s="106"/>
      <c r="AA6749" s="114"/>
      <c r="AB6749" s="112"/>
      <c r="AC6749" s="178"/>
      <c r="AD6749" s="11"/>
      <c r="AE6749" s="106"/>
      <c r="AF6749" s="106"/>
      <c r="AG6749" s="106"/>
      <c r="AH6749" s="115"/>
      <c r="AI6749" s="116"/>
      <c r="AO6749" s="26"/>
      <c r="AP6749" s="26"/>
    </row>
    <row r="6750" spans="1:42" ht="15" customHeight="1" x14ac:dyDescent="0.25">
      <c r="A6750" s="105"/>
      <c r="B6750" s="106"/>
      <c r="C6750" s="2"/>
      <c r="D6750" s="2"/>
      <c r="E6750" s="106"/>
      <c r="F6750" s="107"/>
      <c r="G6750" s="108"/>
      <c r="H6750" s="109"/>
      <c r="I6750" s="109"/>
      <c r="J6750" s="110"/>
      <c r="K6750" s="117"/>
      <c r="L6750" s="178"/>
      <c r="M6750" s="178"/>
      <c r="N6750" s="106"/>
      <c r="O6750" s="111"/>
      <c r="P6750" s="111"/>
      <c r="Q6750" s="106"/>
      <c r="R6750" s="106"/>
      <c r="S6750" s="106"/>
      <c r="T6750" s="106"/>
      <c r="U6750" s="106"/>
      <c r="V6750" s="106"/>
      <c r="W6750" s="19"/>
      <c r="X6750" s="2"/>
      <c r="Y6750" s="4"/>
      <c r="Z6750" s="106"/>
      <c r="AA6750" s="114"/>
      <c r="AB6750" s="112"/>
      <c r="AC6750" s="178"/>
      <c r="AD6750" s="11"/>
      <c r="AE6750" s="106"/>
      <c r="AF6750" s="106"/>
      <c r="AG6750" s="106"/>
      <c r="AH6750" s="115"/>
      <c r="AI6750" s="116"/>
      <c r="AO6750" s="26"/>
      <c r="AP6750" s="26"/>
    </row>
    <row r="6751" spans="1:42" ht="15" customHeight="1" x14ac:dyDescent="0.25">
      <c r="A6751" s="105"/>
      <c r="B6751" s="106"/>
      <c r="C6751" s="2"/>
      <c r="D6751" s="2"/>
      <c r="E6751" s="106"/>
      <c r="F6751" s="107"/>
      <c r="G6751" s="108"/>
      <c r="H6751" s="109"/>
      <c r="I6751" s="109"/>
      <c r="J6751" s="110"/>
      <c r="K6751" s="117"/>
      <c r="L6751" s="178"/>
      <c r="M6751" s="178"/>
      <c r="N6751" s="106"/>
      <c r="O6751" s="111"/>
      <c r="P6751" s="111"/>
      <c r="Q6751" s="106"/>
      <c r="R6751" s="106"/>
      <c r="S6751" s="106"/>
      <c r="T6751" s="106"/>
      <c r="U6751" s="106"/>
      <c r="V6751" s="106"/>
      <c r="W6751" s="19"/>
      <c r="X6751" s="2"/>
      <c r="Y6751" s="4"/>
      <c r="Z6751" s="106"/>
      <c r="AA6751" s="114"/>
      <c r="AB6751" s="112"/>
      <c r="AC6751" s="178"/>
      <c r="AD6751" s="11"/>
      <c r="AE6751" s="106"/>
      <c r="AF6751" s="106"/>
      <c r="AG6751" s="106"/>
      <c r="AH6751" s="115"/>
      <c r="AI6751" s="116"/>
      <c r="AO6751" s="26"/>
      <c r="AP6751" s="26"/>
    </row>
    <row r="6752" spans="1:42" ht="15" customHeight="1" x14ac:dyDescent="0.25">
      <c r="A6752" s="105"/>
      <c r="B6752" s="106"/>
      <c r="C6752" s="2"/>
      <c r="D6752" s="2"/>
      <c r="E6752" s="106"/>
      <c r="F6752" s="107"/>
      <c r="G6752" s="108"/>
      <c r="H6752" s="109"/>
      <c r="I6752" s="109"/>
      <c r="J6752" s="110"/>
      <c r="K6752" s="117"/>
      <c r="L6752" s="178"/>
      <c r="M6752" s="178"/>
      <c r="N6752" s="106"/>
      <c r="O6752" s="111"/>
      <c r="P6752" s="111"/>
      <c r="Q6752" s="106"/>
      <c r="R6752" s="106"/>
      <c r="S6752" s="106"/>
      <c r="T6752" s="106"/>
      <c r="U6752" s="106"/>
      <c r="V6752" s="106"/>
      <c r="W6752" s="19"/>
      <c r="X6752" s="2"/>
      <c r="Y6752" s="4"/>
      <c r="Z6752" s="106"/>
      <c r="AA6752" s="114"/>
      <c r="AB6752" s="112"/>
      <c r="AC6752" s="178"/>
      <c r="AD6752" s="11"/>
      <c r="AE6752" s="106"/>
      <c r="AF6752" s="106"/>
      <c r="AG6752" s="106"/>
      <c r="AH6752" s="115"/>
      <c r="AI6752" s="116"/>
      <c r="AO6752" s="26"/>
      <c r="AP6752" s="26"/>
    </row>
    <row r="6753" spans="1:42" ht="15" customHeight="1" x14ac:dyDescent="0.25">
      <c r="A6753" s="105"/>
      <c r="B6753" s="106"/>
      <c r="C6753" s="2"/>
      <c r="D6753" s="2"/>
      <c r="E6753" s="106"/>
      <c r="F6753" s="107"/>
      <c r="G6753" s="108"/>
      <c r="H6753" s="109"/>
      <c r="I6753" s="109"/>
      <c r="J6753" s="110"/>
      <c r="K6753" s="117"/>
      <c r="L6753" s="178"/>
      <c r="M6753" s="178"/>
      <c r="N6753" s="106"/>
      <c r="O6753" s="111"/>
      <c r="P6753" s="111"/>
      <c r="Q6753" s="106"/>
      <c r="R6753" s="106"/>
      <c r="S6753" s="106"/>
      <c r="T6753" s="106"/>
      <c r="U6753" s="106"/>
      <c r="V6753" s="106"/>
      <c r="W6753" s="19"/>
      <c r="X6753" s="2"/>
      <c r="Y6753" s="4"/>
      <c r="Z6753" s="106"/>
      <c r="AA6753" s="114"/>
      <c r="AB6753" s="112"/>
      <c r="AC6753" s="178"/>
      <c r="AD6753" s="11"/>
      <c r="AE6753" s="106"/>
      <c r="AF6753" s="106"/>
      <c r="AG6753" s="106"/>
      <c r="AH6753" s="115"/>
      <c r="AI6753" s="116"/>
      <c r="AO6753" s="26"/>
      <c r="AP6753" s="26"/>
    </row>
    <row r="6754" spans="1:42" ht="15" customHeight="1" x14ac:dyDescent="0.25">
      <c r="A6754" s="105"/>
      <c r="B6754" s="106"/>
      <c r="C6754" s="2"/>
      <c r="D6754" s="2"/>
      <c r="E6754" s="106"/>
      <c r="F6754" s="107"/>
      <c r="G6754" s="108"/>
      <c r="H6754" s="109"/>
      <c r="I6754" s="109"/>
      <c r="J6754" s="110"/>
      <c r="K6754" s="117"/>
      <c r="L6754" s="178"/>
      <c r="M6754" s="178"/>
      <c r="N6754" s="106"/>
      <c r="O6754" s="111"/>
      <c r="P6754" s="111"/>
      <c r="Q6754" s="106"/>
      <c r="R6754" s="106"/>
      <c r="S6754" s="106"/>
      <c r="T6754" s="106"/>
      <c r="U6754" s="106"/>
      <c r="V6754" s="106"/>
      <c r="W6754" s="19"/>
      <c r="X6754" s="2"/>
      <c r="Y6754" s="4"/>
      <c r="Z6754" s="106"/>
      <c r="AA6754" s="114"/>
      <c r="AB6754" s="112"/>
      <c r="AC6754" s="178"/>
      <c r="AD6754" s="11"/>
      <c r="AE6754" s="106"/>
      <c r="AF6754" s="106"/>
      <c r="AG6754" s="106"/>
      <c r="AH6754" s="115"/>
      <c r="AI6754" s="116"/>
      <c r="AO6754" s="26"/>
      <c r="AP6754" s="26"/>
    </row>
    <row r="6755" spans="1:42" ht="15" customHeight="1" x14ac:dyDescent="0.25">
      <c r="A6755" s="105"/>
      <c r="B6755" s="106"/>
      <c r="C6755" s="2"/>
      <c r="D6755" s="2"/>
      <c r="E6755" s="106"/>
      <c r="F6755" s="107"/>
      <c r="G6755" s="108"/>
      <c r="H6755" s="109"/>
      <c r="I6755" s="109"/>
      <c r="J6755" s="110"/>
      <c r="K6755" s="117"/>
      <c r="L6755" s="178"/>
      <c r="M6755" s="178"/>
      <c r="N6755" s="106"/>
      <c r="O6755" s="111"/>
      <c r="P6755" s="111"/>
      <c r="Q6755" s="106"/>
      <c r="R6755" s="106"/>
      <c r="S6755" s="106"/>
      <c r="T6755" s="106"/>
      <c r="U6755" s="106"/>
      <c r="V6755" s="106"/>
      <c r="W6755" s="19"/>
      <c r="X6755" s="2"/>
      <c r="Y6755" s="4"/>
      <c r="Z6755" s="106"/>
      <c r="AA6755" s="114"/>
      <c r="AB6755" s="112"/>
      <c r="AC6755" s="178"/>
      <c r="AD6755" s="11"/>
      <c r="AE6755" s="106"/>
      <c r="AF6755" s="106"/>
      <c r="AG6755" s="106"/>
      <c r="AH6755" s="115"/>
      <c r="AI6755" s="116"/>
      <c r="AO6755" s="26"/>
      <c r="AP6755" s="26"/>
    </row>
    <row r="6756" spans="1:42" ht="15" customHeight="1" x14ac:dyDescent="0.25">
      <c r="A6756" s="105"/>
      <c r="B6756" s="106"/>
      <c r="C6756" s="2"/>
      <c r="D6756" s="2"/>
      <c r="E6756" s="106"/>
      <c r="F6756" s="107"/>
      <c r="G6756" s="108"/>
      <c r="H6756" s="109"/>
      <c r="I6756" s="109"/>
      <c r="J6756" s="110"/>
      <c r="K6756" s="117"/>
      <c r="L6756" s="178"/>
      <c r="M6756" s="178"/>
      <c r="N6756" s="106"/>
      <c r="O6756" s="111"/>
      <c r="P6756" s="111"/>
      <c r="Q6756" s="106"/>
      <c r="R6756" s="106"/>
      <c r="S6756" s="106"/>
      <c r="T6756" s="106"/>
      <c r="U6756" s="106"/>
      <c r="V6756" s="106"/>
      <c r="W6756" s="19"/>
      <c r="X6756" s="2"/>
      <c r="Y6756" s="4"/>
      <c r="Z6756" s="106"/>
      <c r="AA6756" s="114"/>
      <c r="AB6756" s="112"/>
      <c r="AC6756" s="178"/>
      <c r="AD6756" s="11"/>
      <c r="AE6756" s="106"/>
      <c r="AF6756" s="106"/>
      <c r="AG6756" s="106"/>
      <c r="AH6756" s="115"/>
      <c r="AI6756" s="116"/>
      <c r="AO6756" s="26"/>
      <c r="AP6756" s="26"/>
    </row>
    <row r="6757" spans="1:42" ht="15" customHeight="1" x14ac:dyDescent="0.25">
      <c r="A6757" s="105"/>
      <c r="B6757" s="106"/>
      <c r="C6757" s="2"/>
      <c r="D6757" s="2"/>
      <c r="E6757" s="106"/>
      <c r="F6757" s="107"/>
      <c r="G6757" s="108"/>
      <c r="H6757" s="109"/>
      <c r="I6757" s="109"/>
      <c r="J6757" s="110"/>
      <c r="K6757" s="117"/>
      <c r="L6757" s="178"/>
      <c r="M6757" s="178"/>
      <c r="N6757" s="106"/>
      <c r="O6757" s="111"/>
      <c r="P6757" s="111"/>
      <c r="Q6757" s="106"/>
      <c r="R6757" s="106"/>
      <c r="S6757" s="106"/>
      <c r="T6757" s="106"/>
      <c r="U6757" s="106"/>
      <c r="V6757" s="106"/>
      <c r="W6757" s="19"/>
      <c r="X6757" s="2"/>
      <c r="Y6757" s="4"/>
      <c r="Z6757" s="106"/>
      <c r="AA6757" s="114"/>
      <c r="AB6757" s="112"/>
      <c r="AC6757" s="178"/>
      <c r="AD6757" s="11"/>
      <c r="AE6757" s="106"/>
      <c r="AF6757" s="106"/>
      <c r="AG6757" s="106"/>
      <c r="AH6757" s="115"/>
      <c r="AI6757" s="116"/>
      <c r="AO6757" s="26"/>
      <c r="AP6757" s="26"/>
    </row>
    <row r="6758" spans="1:42" ht="15" customHeight="1" x14ac:dyDescent="0.25">
      <c r="A6758" s="105"/>
      <c r="B6758" s="106"/>
      <c r="C6758" s="2"/>
      <c r="D6758" s="2"/>
      <c r="E6758" s="106"/>
      <c r="F6758" s="107"/>
      <c r="G6758" s="108"/>
      <c r="H6758" s="109"/>
      <c r="I6758" s="109"/>
      <c r="J6758" s="110"/>
      <c r="K6758" s="117"/>
      <c r="L6758" s="178"/>
      <c r="M6758" s="178"/>
      <c r="N6758" s="106"/>
      <c r="O6758" s="111"/>
      <c r="P6758" s="111"/>
      <c r="Q6758" s="106"/>
      <c r="R6758" s="106"/>
      <c r="S6758" s="106"/>
      <c r="T6758" s="106"/>
      <c r="U6758" s="106"/>
      <c r="V6758" s="106"/>
      <c r="W6758" s="19"/>
      <c r="X6758" s="2"/>
      <c r="Y6758" s="4"/>
      <c r="Z6758" s="106"/>
      <c r="AA6758" s="114"/>
      <c r="AB6758" s="112"/>
      <c r="AC6758" s="178"/>
      <c r="AD6758" s="11"/>
      <c r="AE6758" s="106"/>
      <c r="AF6758" s="106"/>
      <c r="AG6758" s="106"/>
      <c r="AH6758" s="115"/>
      <c r="AI6758" s="116"/>
      <c r="AO6758" s="26"/>
      <c r="AP6758" s="26"/>
    </row>
    <row r="6759" spans="1:42" ht="15" customHeight="1" x14ac:dyDescent="0.25">
      <c r="A6759" s="105"/>
      <c r="B6759" s="106"/>
      <c r="C6759" s="2"/>
      <c r="D6759" s="2"/>
      <c r="E6759" s="106"/>
      <c r="F6759" s="107"/>
      <c r="G6759" s="108"/>
      <c r="H6759" s="109"/>
      <c r="I6759" s="109"/>
      <c r="J6759" s="110"/>
      <c r="K6759" s="117"/>
      <c r="L6759" s="178"/>
      <c r="M6759" s="178"/>
      <c r="N6759" s="106"/>
      <c r="O6759" s="111"/>
      <c r="P6759" s="111"/>
      <c r="Q6759" s="106"/>
      <c r="R6759" s="106"/>
      <c r="S6759" s="106"/>
      <c r="T6759" s="106"/>
      <c r="U6759" s="106"/>
      <c r="V6759" s="106"/>
      <c r="W6759" s="19"/>
      <c r="X6759" s="2"/>
      <c r="Y6759" s="4"/>
      <c r="Z6759" s="106"/>
      <c r="AA6759" s="114"/>
      <c r="AB6759" s="112"/>
      <c r="AC6759" s="178"/>
      <c r="AD6759" s="11"/>
      <c r="AE6759" s="106"/>
      <c r="AF6759" s="106"/>
      <c r="AG6759" s="106"/>
      <c r="AH6759" s="115"/>
      <c r="AI6759" s="116"/>
      <c r="AO6759" s="26"/>
      <c r="AP6759" s="26"/>
    </row>
    <row r="6760" spans="1:42" ht="15" customHeight="1" x14ac:dyDescent="0.25">
      <c r="A6760" s="105"/>
      <c r="B6760" s="106"/>
      <c r="C6760" s="2"/>
      <c r="D6760" s="2"/>
      <c r="E6760" s="106"/>
      <c r="F6760" s="107"/>
      <c r="G6760" s="108"/>
      <c r="H6760" s="109"/>
      <c r="I6760" s="109"/>
      <c r="J6760" s="110"/>
      <c r="K6760" s="117"/>
      <c r="L6760" s="178"/>
      <c r="M6760" s="178"/>
      <c r="N6760" s="106"/>
      <c r="O6760" s="111"/>
      <c r="P6760" s="111"/>
      <c r="Q6760" s="106"/>
      <c r="R6760" s="106"/>
      <c r="S6760" s="106"/>
      <c r="T6760" s="106"/>
      <c r="U6760" s="106"/>
      <c r="V6760" s="106"/>
      <c r="W6760" s="19"/>
      <c r="X6760" s="2"/>
      <c r="Y6760" s="4"/>
      <c r="Z6760" s="106"/>
      <c r="AA6760" s="114"/>
      <c r="AB6760" s="112"/>
      <c r="AC6760" s="178"/>
      <c r="AD6760" s="11"/>
      <c r="AE6760" s="106"/>
      <c r="AF6760" s="106"/>
      <c r="AG6760" s="106"/>
      <c r="AH6760" s="115"/>
      <c r="AI6760" s="116"/>
      <c r="AO6760" s="26"/>
      <c r="AP6760" s="26"/>
    </row>
    <row r="6761" spans="1:42" ht="15" customHeight="1" x14ac:dyDescent="0.25">
      <c r="A6761" s="105"/>
      <c r="B6761" s="106"/>
      <c r="C6761" s="2"/>
      <c r="D6761" s="2"/>
      <c r="E6761" s="106"/>
      <c r="F6761" s="107"/>
      <c r="G6761" s="108"/>
      <c r="H6761" s="109"/>
      <c r="I6761" s="109"/>
      <c r="J6761" s="110"/>
      <c r="K6761" s="117"/>
      <c r="L6761" s="178"/>
      <c r="M6761" s="178"/>
      <c r="N6761" s="106"/>
      <c r="O6761" s="111"/>
      <c r="P6761" s="111"/>
      <c r="Q6761" s="106"/>
      <c r="R6761" s="106"/>
      <c r="S6761" s="106"/>
      <c r="T6761" s="106"/>
      <c r="U6761" s="106"/>
      <c r="V6761" s="106"/>
      <c r="W6761" s="19"/>
      <c r="X6761" s="2"/>
      <c r="Y6761" s="4"/>
      <c r="Z6761" s="106"/>
      <c r="AA6761" s="114"/>
      <c r="AB6761" s="112"/>
      <c r="AC6761" s="178"/>
      <c r="AD6761" s="11"/>
      <c r="AE6761" s="106"/>
      <c r="AF6761" s="106"/>
      <c r="AG6761" s="106"/>
      <c r="AH6761" s="115"/>
      <c r="AI6761" s="116"/>
      <c r="AO6761" s="26"/>
      <c r="AP6761" s="26"/>
    </row>
    <row r="6762" spans="1:42" ht="15" customHeight="1" x14ac:dyDescent="0.25">
      <c r="A6762" s="105"/>
      <c r="B6762" s="106"/>
      <c r="C6762" s="2"/>
      <c r="D6762" s="2"/>
      <c r="E6762" s="106"/>
      <c r="F6762" s="107"/>
      <c r="G6762" s="108"/>
      <c r="H6762" s="109"/>
      <c r="I6762" s="109"/>
      <c r="J6762" s="110"/>
      <c r="K6762" s="117"/>
      <c r="L6762" s="178"/>
      <c r="M6762" s="178"/>
      <c r="N6762" s="106"/>
      <c r="O6762" s="111"/>
      <c r="P6762" s="111"/>
      <c r="Q6762" s="106"/>
      <c r="R6762" s="106"/>
      <c r="S6762" s="106"/>
      <c r="T6762" s="106"/>
      <c r="U6762" s="106"/>
      <c r="V6762" s="106"/>
      <c r="W6762" s="19"/>
      <c r="X6762" s="2"/>
      <c r="Y6762" s="4"/>
      <c r="Z6762" s="106"/>
      <c r="AA6762" s="114"/>
      <c r="AB6762" s="112"/>
      <c r="AC6762" s="178"/>
      <c r="AD6762" s="11"/>
      <c r="AE6762" s="106"/>
      <c r="AF6762" s="106"/>
      <c r="AG6762" s="106"/>
      <c r="AH6762" s="115"/>
      <c r="AI6762" s="116"/>
      <c r="AO6762" s="26"/>
      <c r="AP6762" s="26"/>
    </row>
    <row r="6763" spans="1:42" ht="15" customHeight="1" x14ac:dyDescent="0.25">
      <c r="A6763" s="105"/>
      <c r="B6763" s="106"/>
      <c r="C6763" s="2"/>
      <c r="D6763" s="2"/>
      <c r="E6763" s="106"/>
      <c r="F6763" s="107"/>
      <c r="G6763" s="108"/>
      <c r="H6763" s="109"/>
      <c r="I6763" s="109"/>
      <c r="J6763" s="110"/>
      <c r="K6763" s="117"/>
      <c r="L6763" s="178"/>
      <c r="M6763" s="178"/>
      <c r="N6763" s="106"/>
      <c r="O6763" s="111"/>
      <c r="P6763" s="111"/>
      <c r="Q6763" s="106"/>
      <c r="R6763" s="106"/>
      <c r="S6763" s="106"/>
      <c r="T6763" s="106"/>
      <c r="U6763" s="106"/>
      <c r="V6763" s="106"/>
      <c r="W6763" s="19"/>
      <c r="X6763" s="2"/>
      <c r="Y6763" s="4"/>
      <c r="Z6763" s="106"/>
      <c r="AA6763" s="114"/>
      <c r="AB6763" s="112"/>
      <c r="AC6763" s="178"/>
      <c r="AD6763" s="11"/>
      <c r="AE6763" s="106"/>
      <c r="AF6763" s="106"/>
      <c r="AG6763" s="106"/>
      <c r="AH6763" s="115"/>
      <c r="AI6763" s="116"/>
      <c r="AO6763" s="26"/>
      <c r="AP6763" s="26"/>
    </row>
    <row r="6764" spans="1:42" ht="15" customHeight="1" x14ac:dyDescent="0.25">
      <c r="A6764" s="105"/>
      <c r="B6764" s="106"/>
      <c r="C6764" s="2"/>
      <c r="D6764" s="2"/>
      <c r="E6764" s="106"/>
      <c r="F6764" s="107"/>
      <c r="G6764" s="108"/>
      <c r="H6764" s="109"/>
      <c r="I6764" s="109"/>
      <c r="J6764" s="110"/>
      <c r="K6764" s="117"/>
      <c r="L6764" s="178"/>
      <c r="M6764" s="178"/>
      <c r="N6764" s="106"/>
      <c r="O6764" s="111"/>
      <c r="P6764" s="111"/>
      <c r="Q6764" s="106"/>
      <c r="R6764" s="106"/>
      <c r="S6764" s="106"/>
      <c r="T6764" s="106"/>
      <c r="U6764" s="106"/>
      <c r="V6764" s="106"/>
      <c r="W6764" s="19"/>
      <c r="X6764" s="2"/>
      <c r="Y6764" s="4"/>
      <c r="Z6764" s="106"/>
      <c r="AA6764" s="114"/>
      <c r="AB6764" s="112"/>
      <c r="AC6764" s="178"/>
      <c r="AD6764" s="11"/>
      <c r="AE6764" s="106"/>
      <c r="AF6764" s="106"/>
      <c r="AG6764" s="106"/>
      <c r="AH6764" s="115"/>
      <c r="AI6764" s="116"/>
      <c r="AO6764" s="26"/>
      <c r="AP6764" s="26"/>
    </row>
    <row r="6765" spans="1:42" ht="15" customHeight="1" x14ac:dyDescent="0.25">
      <c r="A6765" s="105"/>
      <c r="B6765" s="106"/>
      <c r="C6765" s="2"/>
      <c r="D6765" s="2"/>
      <c r="E6765" s="106"/>
      <c r="F6765" s="107"/>
      <c r="G6765" s="108"/>
      <c r="H6765" s="109"/>
      <c r="I6765" s="109"/>
      <c r="J6765" s="110"/>
      <c r="K6765" s="117"/>
      <c r="L6765" s="178"/>
      <c r="M6765" s="178"/>
      <c r="N6765" s="106"/>
      <c r="O6765" s="111"/>
      <c r="P6765" s="111"/>
      <c r="Q6765" s="106"/>
      <c r="R6765" s="106"/>
      <c r="S6765" s="106"/>
      <c r="T6765" s="106"/>
      <c r="U6765" s="106"/>
      <c r="V6765" s="106"/>
      <c r="W6765" s="19"/>
      <c r="X6765" s="2"/>
      <c r="Y6765" s="4"/>
      <c r="Z6765" s="106"/>
      <c r="AA6765" s="114"/>
      <c r="AB6765" s="112"/>
      <c r="AC6765" s="178"/>
      <c r="AD6765" s="11"/>
      <c r="AE6765" s="106"/>
      <c r="AF6765" s="106"/>
      <c r="AG6765" s="106"/>
      <c r="AH6765" s="115"/>
      <c r="AI6765" s="116"/>
      <c r="AO6765" s="26"/>
      <c r="AP6765" s="26"/>
    </row>
    <row r="6766" spans="1:42" ht="15" customHeight="1" x14ac:dyDescent="0.25">
      <c r="A6766" s="105"/>
      <c r="B6766" s="106"/>
      <c r="C6766" s="2"/>
      <c r="D6766" s="2"/>
      <c r="E6766" s="106"/>
      <c r="F6766" s="107"/>
      <c r="G6766" s="108"/>
      <c r="H6766" s="109"/>
      <c r="I6766" s="109"/>
      <c r="J6766" s="110"/>
      <c r="K6766" s="117"/>
      <c r="L6766" s="178"/>
      <c r="M6766" s="178"/>
      <c r="N6766" s="106"/>
      <c r="O6766" s="111"/>
      <c r="P6766" s="111"/>
      <c r="Q6766" s="106"/>
      <c r="R6766" s="106"/>
      <c r="S6766" s="106"/>
      <c r="T6766" s="106"/>
      <c r="U6766" s="106"/>
      <c r="V6766" s="106"/>
      <c r="W6766" s="19"/>
      <c r="X6766" s="2"/>
      <c r="Y6766" s="4"/>
      <c r="Z6766" s="106"/>
      <c r="AA6766" s="114"/>
      <c r="AB6766" s="112"/>
      <c r="AC6766" s="178"/>
      <c r="AD6766" s="11"/>
      <c r="AE6766" s="106"/>
      <c r="AF6766" s="106"/>
      <c r="AG6766" s="106"/>
      <c r="AH6766" s="115"/>
      <c r="AI6766" s="116"/>
      <c r="AO6766" s="26"/>
      <c r="AP6766" s="26"/>
    </row>
    <row r="6767" spans="1:42" ht="15" customHeight="1" x14ac:dyDescent="0.25">
      <c r="A6767" s="105"/>
      <c r="B6767" s="106"/>
      <c r="C6767" s="2"/>
      <c r="D6767" s="2"/>
      <c r="E6767" s="106"/>
      <c r="F6767" s="107"/>
      <c r="G6767" s="108"/>
      <c r="H6767" s="109"/>
      <c r="I6767" s="109"/>
      <c r="J6767" s="110"/>
      <c r="K6767" s="117"/>
      <c r="L6767" s="178"/>
      <c r="M6767" s="178"/>
      <c r="N6767" s="106"/>
      <c r="O6767" s="111"/>
      <c r="P6767" s="111"/>
      <c r="Q6767" s="106"/>
      <c r="R6767" s="106"/>
      <c r="S6767" s="106"/>
      <c r="T6767" s="106"/>
      <c r="U6767" s="106"/>
      <c r="V6767" s="106"/>
      <c r="W6767" s="19"/>
      <c r="X6767" s="2"/>
      <c r="Y6767" s="4"/>
      <c r="Z6767" s="106"/>
      <c r="AA6767" s="114"/>
      <c r="AB6767" s="112"/>
      <c r="AC6767" s="178"/>
      <c r="AD6767" s="11"/>
      <c r="AE6767" s="106"/>
      <c r="AF6767" s="106"/>
      <c r="AG6767" s="106"/>
      <c r="AH6767" s="115"/>
      <c r="AI6767" s="116"/>
      <c r="AO6767" s="26"/>
      <c r="AP6767" s="26"/>
    </row>
    <row r="6768" spans="1:42" ht="15" customHeight="1" x14ac:dyDescent="0.25">
      <c r="A6768" s="105"/>
      <c r="B6768" s="106"/>
      <c r="C6768" s="2"/>
      <c r="D6768" s="2"/>
      <c r="E6768" s="106"/>
      <c r="F6768" s="107"/>
      <c r="G6768" s="108"/>
      <c r="H6768" s="109"/>
      <c r="I6768" s="109"/>
      <c r="J6768" s="110"/>
      <c r="K6768" s="117"/>
      <c r="L6768" s="178"/>
      <c r="M6768" s="178"/>
      <c r="N6768" s="106"/>
      <c r="O6768" s="111"/>
      <c r="P6768" s="111"/>
      <c r="Q6768" s="106"/>
      <c r="R6768" s="106"/>
      <c r="S6768" s="106"/>
      <c r="T6768" s="106"/>
      <c r="U6768" s="106"/>
      <c r="V6768" s="106"/>
      <c r="W6768" s="19"/>
      <c r="X6768" s="2"/>
      <c r="Y6768" s="4"/>
      <c r="Z6768" s="106"/>
      <c r="AA6768" s="114"/>
      <c r="AB6768" s="112"/>
      <c r="AC6768" s="178"/>
      <c r="AD6768" s="11"/>
      <c r="AE6768" s="106"/>
      <c r="AF6768" s="106"/>
      <c r="AG6768" s="106"/>
      <c r="AH6768" s="115"/>
      <c r="AI6768" s="116"/>
      <c r="AO6768" s="26"/>
      <c r="AP6768" s="26"/>
    </row>
    <row r="6769" spans="1:42" ht="15" customHeight="1" x14ac:dyDescent="0.25">
      <c r="A6769" s="105"/>
      <c r="B6769" s="106"/>
      <c r="C6769" s="2"/>
      <c r="D6769" s="2"/>
      <c r="E6769" s="106"/>
      <c r="F6769" s="107"/>
      <c r="G6769" s="108"/>
      <c r="H6769" s="109"/>
      <c r="I6769" s="109"/>
      <c r="J6769" s="110"/>
      <c r="K6769" s="117"/>
      <c r="L6769" s="178"/>
      <c r="M6769" s="178"/>
      <c r="N6769" s="106"/>
      <c r="O6769" s="111"/>
      <c r="P6769" s="111"/>
      <c r="Q6769" s="106"/>
      <c r="R6769" s="106"/>
      <c r="S6769" s="106"/>
      <c r="T6769" s="106"/>
      <c r="U6769" s="106"/>
      <c r="V6769" s="106"/>
      <c r="W6769" s="19"/>
      <c r="X6769" s="2"/>
      <c r="Y6769" s="4"/>
      <c r="Z6769" s="106"/>
      <c r="AA6769" s="114"/>
      <c r="AB6769" s="112"/>
      <c r="AC6769" s="178"/>
      <c r="AD6769" s="11"/>
      <c r="AE6769" s="106"/>
      <c r="AF6769" s="106"/>
      <c r="AG6769" s="106"/>
      <c r="AH6769" s="115"/>
      <c r="AI6769" s="116"/>
      <c r="AO6769" s="26"/>
      <c r="AP6769" s="26"/>
    </row>
    <row r="6770" spans="1:42" ht="15" customHeight="1" x14ac:dyDescent="0.25">
      <c r="A6770" s="105"/>
      <c r="B6770" s="106"/>
      <c r="C6770" s="2"/>
      <c r="D6770" s="2"/>
      <c r="E6770" s="106"/>
      <c r="F6770" s="107"/>
      <c r="G6770" s="108"/>
      <c r="H6770" s="109"/>
      <c r="I6770" s="109"/>
      <c r="J6770" s="110"/>
      <c r="K6770" s="117"/>
      <c r="L6770" s="178"/>
      <c r="M6770" s="178"/>
      <c r="N6770" s="106"/>
      <c r="O6770" s="111"/>
      <c r="P6770" s="111"/>
      <c r="Q6770" s="106"/>
      <c r="R6770" s="106"/>
      <c r="S6770" s="106"/>
      <c r="T6770" s="106"/>
      <c r="U6770" s="106"/>
      <c r="V6770" s="106"/>
      <c r="W6770" s="19"/>
      <c r="X6770" s="2"/>
      <c r="Y6770" s="4"/>
      <c r="Z6770" s="106"/>
      <c r="AA6770" s="114"/>
      <c r="AB6770" s="112"/>
      <c r="AC6770" s="178"/>
      <c r="AD6770" s="11"/>
      <c r="AE6770" s="106"/>
      <c r="AF6770" s="106"/>
      <c r="AG6770" s="106"/>
      <c r="AH6770" s="115"/>
      <c r="AI6770" s="116"/>
      <c r="AO6770" s="26"/>
      <c r="AP6770" s="26"/>
    </row>
    <row r="6771" spans="1:42" ht="15" customHeight="1" x14ac:dyDescent="0.25">
      <c r="A6771" s="105"/>
      <c r="B6771" s="106"/>
      <c r="C6771" s="2"/>
      <c r="D6771" s="2"/>
      <c r="E6771" s="106"/>
      <c r="F6771" s="107"/>
      <c r="G6771" s="108"/>
      <c r="H6771" s="109"/>
      <c r="I6771" s="109"/>
      <c r="J6771" s="110"/>
      <c r="K6771" s="117"/>
      <c r="L6771" s="178"/>
      <c r="M6771" s="178"/>
      <c r="N6771" s="106"/>
      <c r="O6771" s="111"/>
      <c r="P6771" s="111"/>
      <c r="Q6771" s="106"/>
      <c r="R6771" s="106"/>
      <c r="S6771" s="106"/>
      <c r="T6771" s="106"/>
      <c r="U6771" s="106"/>
      <c r="V6771" s="106"/>
      <c r="W6771" s="19"/>
      <c r="X6771" s="2"/>
      <c r="Y6771" s="4"/>
      <c r="Z6771" s="106"/>
      <c r="AA6771" s="114"/>
      <c r="AB6771" s="112"/>
      <c r="AC6771" s="178"/>
      <c r="AD6771" s="11"/>
      <c r="AE6771" s="106"/>
      <c r="AF6771" s="106"/>
      <c r="AG6771" s="106"/>
      <c r="AH6771" s="115"/>
      <c r="AI6771" s="116"/>
      <c r="AO6771" s="26"/>
      <c r="AP6771" s="26"/>
    </row>
    <row r="6772" spans="1:42" ht="15" customHeight="1" x14ac:dyDescent="0.25">
      <c r="A6772" s="105"/>
      <c r="B6772" s="106"/>
      <c r="C6772" s="2"/>
      <c r="D6772" s="2"/>
      <c r="E6772" s="106"/>
      <c r="F6772" s="107"/>
      <c r="G6772" s="108"/>
      <c r="H6772" s="109"/>
      <c r="I6772" s="109"/>
      <c r="J6772" s="110"/>
      <c r="K6772" s="117"/>
      <c r="L6772" s="178"/>
      <c r="M6772" s="178"/>
      <c r="N6772" s="106"/>
      <c r="O6772" s="111"/>
      <c r="P6772" s="111"/>
      <c r="Q6772" s="106"/>
      <c r="R6772" s="106"/>
      <c r="S6772" s="106"/>
      <c r="T6772" s="106"/>
      <c r="U6772" s="106"/>
      <c r="V6772" s="106"/>
      <c r="W6772" s="19"/>
      <c r="X6772" s="2"/>
      <c r="Y6772" s="4"/>
      <c r="Z6772" s="106"/>
      <c r="AA6772" s="114"/>
      <c r="AB6772" s="112"/>
      <c r="AC6772" s="178"/>
      <c r="AD6772" s="11"/>
      <c r="AE6772" s="106"/>
      <c r="AF6772" s="106"/>
      <c r="AG6772" s="106"/>
      <c r="AH6772" s="115"/>
      <c r="AI6772" s="116"/>
      <c r="AO6772" s="26"/>
      <c r="AP6772" s="26"/>
    </row>
    <row r="6773" spans="1:42" ht="15" customHeight="1" x14ac:dyDescent="0.25">
      <c r="A6773" s="105"/>
      <c r="B6773" s="106"/>
      <c r="C6773" s="2"/>
      <c r="D6773" s="2"/>
      <c r="E6773" s="106"/>
      <c r="F6773" s="107"/>
      <c r="G6773" s="108"/>
      <c r="H6773" s="109"/>
      <c r="I6773" s="109"/>
      <c r="J6773" s="110"/>
      <c r="K6773" s="117"/>
      <c r="L6773" s="178"/>
      <c r="M6773" s="178"/>
      <c r="N6773" s="106"/>
      <c r="O6773" s="111"/>
      <c r="P6773" s="111"/>
      <c r="Q6773" s="106"/>
      <c r="R6773" s="106"/>
      <c r="S6773" s="106"/>
      <c r="T6773" s="106"/>
      <c r="U6773" s="106"/>
      <c r="V6773" s="106"/>
      <c r="W6773" s="19"/>
      <c r="X6773" s="2"/>
      <c r="Y6773" s="4"/>
      <c r="Z6773" s="106"/>
      <c r="AA6773" s="114"/>
      <c r="AB6773" s="112"/>
      <c r="AC6773" s="178"/>
      <c r="AD6773" s="11"/>
      <c r="AE6773" s="106"/>
      <c r="AF6773" s="106"/>
      <c r="AG6773" s="106"/>
      <c r="AH6773" s="115"/>
      <c r="AI6773" s="116"/>
      <c r="AO6773" s="26"/>
      <c r="AP6773" s="26"/>
    </row>
    <row r="6774" spans="1:42" ht="15" customHeight="1" x14ac:dyDescent="0.25">
      <c r="A6774" s="105"/>
      <c r="B6774" s="106"/>
      <c r="C6774" s="2"/>
      <c r="D6774" s="2"/>
      <c r="E6774" s="106"/>
      <c r="F6774" s="107"/>
      <c r="G6774" s="108"/>
      <c r="H6774" s="109"/>
      <c r="I6774" s="109"/>
      <c r="J6774" s="110"/>
      <c r="K6774" s="117"/>
      <c r="L6774" s="178"/>
      <c r="M6774" s="178"/>
      <c r="N6774" s="106"/>
      <c r="O6774" s="111"/>
      <c r="P6774" s="111"/>
      <c r="Q6774" s="106"/>
      <c r="R6774" s="106"/>
      <c r="S6774" s="106"/>
      <c r="T6774" s="106"/>
      <c r="U6774" s="106"/>
      <c r="V6774" s="106"/>
      <c r="W6774" s="19"/>
      <c r="X6774" s="2"/>
      <c r="Y6774" s="4"/>
      <c r="Z6774" s="106"/>
      <c r="AA6774" s="114"/>
      <c r="AB6774" s="112"/>
      <c r="AC6774" s="178"/>
      <c r="AD6774" s="11"/>
      <c r="AE6774" s="106"/>
      <c r="AF6774" s="106"/>
      <c r="AG6774" s="106"/>
      <c r="AH6774" s="115"/>
      <c r="AI6774" s="116"/>
      <c r="AO6774" s="26"/>
      <c r="AP6774" s="26"/>
    </row>
    <row r="6775" spans="1:42" ht="15" customHeight="1" x14ac:dyDescent="0.25">
      <c r="A6775" s="105"/>
      <c r="B6775" s="106"/>
      <c r="C6775" s="2"/>
      <c r="D6775" s="2"/>
      <c r="E6775" s="106"/>
      <c r="F6775" s="107"/>
      <c r="G6775" s="108"/>
      <c r="H6775" s="109"/>
      <c r="I6775" s="109"/>
      <c r="J6775" s="110"/>
      <c r="K6775" s="117"/>
      <c r="L6775" s="178"/>
      <c r="M6775" s="178"/>
      <c r="N6775" s="106"/>
      <c r="O6775" s="111"/>
      <c r="P6775" s="111"/>
      <c r="Q6775" s="106"/>
      <c r="R6775" s="106"/>
      <c r="S6775" s="106"/>
      <c r="T6775" s="106"/>
      <c r="U6775" s="106"/>
      <c r="V6775" s="106"/>
      <c r="W6775" s="19"/>
      <c r="X6775" s="2"/>
      <c r="Y6775" s="4"/>
      <c r="Z6775" s="106"/>
      <c r="AA6775" s="114"/>
      <c r="AB6775" s="112"/>
      <c r="AC6775" s="178"/>
      <c r="AD6775" s="11"/>
      <c r="AE6775" s="106"/>
      <c r="AF6775" s="106"/>
      <c r="AG6775" s="106"/>
      <c r="AH6775" s="115"/>
      <c r="AI6775" s="116"/>
      <c r="AO6775" s="26"/>
      <c r="AP6775" s="26"/>
    </row>
    <row r="6776" spans="1:42" ht="15" customHeight="1" x14ac:dyDescent="0.25">
      <c r="A6776" s="105"/>
      <c r="B6776" s="106"/>
      <c r="C6776" s="2"/>
      <c r="D6776" s="2"/>
      <c r="E6776" s="106"/>
      <c r="F6776" s="107"/>
      <c r="G6776" s="108"/>
      <c r="H6776" s="109"/>
      <c r="I6776" s="109"/>
      <c r="J6776" s="110"/>
      <c r="K6776" s="117"/>
      <c r="L6776" s="178"/>
      <c r="M6776" s="178"/>
      <c r="N6776" s="106"/>
      <c r="O6776" s="111"/>
      <c r="P6776" s="111"/>
      <c r="Q6776" s="106"/>
      <c r="R6776" s="106"/>
      <c r="S6776" s="106"/>
      <c r="T6776" s="106"/>
      <c r="U6776" s="106"/>
      <c r="V6776" s="106"/>
      <c r="W6776" s="19"/>
      <c r="X6776" s="2"/>
      <c r="Y6776" s="4"/>
      <c r="Z6776" s="106"/>
      <c r="AA6776" s="114"/>
      <c r="AB6776" s="112"/>
      <c r="AC6776" s="178"/>
      <c r="AD6776" s="11"/>
      <c r="AE6776" s="106"/>
      <c r="AF6776" s="106"/>
      <c r="AG6776" s="106"/>
      <c r="AH6776" s="115"/>
      <c r="AI6776" s="116"/>
      <c r="AO6776" s="26"/>
      <c r="AP6776" s="26"/>
    </row>
    <row r="6777" spans="1:42" ht="15" customHeight="1" x14ac:dyDescent="0.25">
      <c r="A6777" s="105"/>
      <c r="B6777" s="106"/>
      <c r="C6777" s="2"/>
      <c r="D6777" s="2"/>
      <c r="E6777" s="106"/>
      <c r="F6777" s="107"/>
      <c r="G6777" s="108"/>
      <c r="H6777" s="109"/>
      <c r="I6777" s="109"/>
      <c r="J6777" s="110"/>
      <c r="K6777" s="117"/>
      <c r="L6777" s="178"/>
      <c r="M6777" s="178"/>
      <c r="N6777" s="106"/>
      <c r="O6777" s="111"/>
      <c r="P6777" s="111"/>
      <c r="Q6777" s="106"/>
      <c r="R6777" s="106"/>
      <c r="S6777" s="106"/>
      <c r="T6777" s="106"/>
      <c r="U6777" s="106"/>
      <c r="V6777" s="106"/>
      <c r="W6777" s="19"/>
      <c r="X6777" s="2"/>
      <c r="Y6777" s="4"/>
      <c r="Z6777" s="106"/>
      <c r="AA6777" s="114"/>
      <c r="AB6777" s="112"/>
      <c r="AC6777" s="178"/>
      <c r="AD6777" s="11"/>
      <c r="AE6777" s="106"/>
      <c r="AF6777" s="106"/>
      <c r="AG6777" s="106"/>
      <c r="AH6777" s="115"/>
      <c r="AI6777" s="116"/>
      <c r="AO6777" s="26"/>
      <c r="AP6777" s="26"/>
    </row>
    <row r="6778" spans="1:42" ht="15" customHeight="1" x14ac:dyDescent="0.25">
      <c r="A6778" s="105"/>
      <c r="B6778" s="106"/>
      <c r="C6778" s="2"/>
      <c r="D6778" s="2"/>
      <c r="E6778" s="106"/>
      <c r="F6778" s="107"/>
      <c r="G6778" s="108"/>
      <c r="H6778" s="109"/>
      <c r="I6778" s="109"/>
      <c r="J6778" s="110"/>
      <c r="K6778" s="117"/>
      <c r="L6778" s="178"/>
      <c r="M6778" s="178"/>
      <c r="N6778" s="106"/>
      <c r="O6778" s="111"/>
      <c r="P6778" s="111"/>
      <c r="Q6778" s="106"/>
      <c r="R6778" s="106"/>
      <c r="S6778" s="106"/>
      <c r="T6778" s="106"/>
      <c r="U6778" s="106"/>
      <c r="V6778" s="106"/>
      <c r="W6778" s="19"/>
      <c r="X6778" s="2"/>
      <c r="Y6778" s="4"/>
      <c r="Z6778" s="106"/>
      <c r="AA6778" s="114"/>
      <c r="AB6778" s="112"/>
      <c r="AC6778" s="178"/>
      <c r="AD6778" s="11"/>
      <c r="AE6778" s="106"/>
      <c r="AF6778" s="106"/>
      <c r="AG6778" s="106"/>
      <c r="AH6778" s="115"/>
      <c r="AI6778" s="116"/>
      <c r="AO6778" s="26"/>
      <c r="AP6778" s="26"/>
    </row>
    <row r="6779" spans="1:42" ht="15" customHeight="1" x14ac:dyDescent="0.25">
      <c r="A6779" s="105"/>
      <c r="B6779" s="106"/>
      <c r="C6779" s="2"/>
      <c r="D6779" s="2"/>
      <c r="E6779" s="106"/>
      <c r="F6779" s="107"/>
      <c r="G6779" s="108"/>
      <c r="H6779" s="109"/>
      <c r="I6779" s="109"/>
      <c r="J6779" s="110"/>
      <c r="K6779" s="117"/>
      <c r="L6779" s="178"/>
      <c r="M6779" s="178"/>
      <c r="N6779" s="106"/>
      <c r="O6779" s="111"/>
      <c r="P6779" s="111"/>
      <c r="Q6779" s="106"/>
      <c r="R6779" s="106"/>
      <c r="S6779" s="106"/>
      <c r="T6779" s="106"/>
      <c r="U6779" s="106"/>
      <c r="V6779" s="106"/>
      <c r="W6779" s="19"/>
      <c r="X6779" s="2"/>
      <c r="Y6779" s="4"/>
      <c r="Z6779" s="106"/>
      <c r="AA6779" s="114"/>
      <c r="AB6779" s="112"/>
      <c r="AC6779" s="178"/>
      <c r="AD6779" s="11"/>
      <c r="AE6779" s="106"/>
      <c r="AF6779" s="106"/>
      <c r="AG6779" s="106"/>
      <c r="AH6779" s="115"/>
      <c r="AI6779" s="116"/>
      <c r="AO6779" s="26"/>
      <c r="AP6779" s="26"/>
    </row>
    <row r="6780" spans="1:42" ht="15" customHeight="1" x14ac:dyDescent="0.25">
      <c r="A6780" s="105"/>
      <c r="B6780" s="106"/>
      <c r="C6780" s="2"/>
      <c r="D6780" s="2"/>
      <c r="E6780" s="106"/>
      <c r="F6780" s="107"/>
      <c r="G6780" s="108"/>
      <c r="H6780" s="109"/>
      <c r="I6780" s="109"/>
      <c r="J6780" s="110"/>
      <c r="K6780" s="117"/>
      <c r="L6780" s="178"/>
      <c r="M6780" s="178"/>
      <c r="N6780" s="106"/>
      <c r="O6780" s="111"/>
      <c r="P6780" s="111"/>
      <c r="Q6780" s="106"/>
      <c r="R6780" s="106"/>
      <c r="S6780" s="106"/>
      <c r="T6780" s="106"/>
      <c r="U6780" s="106"/>
      <c r="V6780" s="106"/>
      <c r="W6780" s="19"/>
      <c r="X6780" s="2"/>
      <c r="Y6780" s="4"/>
      <c r="Z6780" s="106"/>
      <c r="AA6780" s="114"/>
      <c r="AB6780" s="112"/>
      <c r="AC6780" s="178"/>
      <c r="AD6780" s="11"/>
      <c r="AE6780" s="106"/>
      <c r="AF6780" s="106"/>
      <c r="AG6780" s="106"/>
      <c r="AH6780" s="115"/>
      <c r="AI6780" s="116"/>
      <c r="AO6780" s="26"/>
      <c r="AP6780" s="26"/>
    </row>
    <row r="6781" spans="1:42" ht="15" customHeight="1" x14ac:dyDescent="0.25">
      <c r="A6781" s="105"/>
      <c r="B6781" s="106"/>
      <c r="C6781" s="2"/>
      <c r="D6781" s="2"/>
      <c r="E6781" s="106"/>
      <c r="F6781" s="107"/>
      <c r="G6781" s="108"/>
      <c r="H6781" s="109"/>
      <c r="I6781" s="109"/>
      <c r="J6781" s="110"/>
      <c r="K6781" s="117"/>
      <c r="L6781" s="178"/>
      <c r="M6781" s="178"/>
      <c r="N6781" s="106"/>
      <c r="O6781" s="111"/>
      <c r="P6781" s="111"/>
      <c r="Q6781" s="106"/>
      <c r="R6781" s="106"/>
      <c r="S6781" s="106"/>
      <c r="T6781" s="106"/>
      <c r="U6781" s="106"/>
      <c r="V6781" s="106"/>
      <c r="W6781" s="19"/>
      <c r="X6781" s="2"/>
      <c r="Y6781" s="4"/>
      <c r="Z6781" s="106"/>
      <c r="AA6781" s="114"/>
      <c r="AB6781" s="112"/>
      <c r="AC6781" s="178"/>
      <c r="AD6781" s="11"/>
      <c r="AE6781" s="106"/>
      <c r="AF6781" s="106"/>
      <c r="AG6781" s="106"/>
      <c r="AH6781" s="115"/>
      <c r="AI6781" s="116"/>
      <c r="AO6781" s="26"/>
      <c r="AP6781" s="26"/>
    </row>
    <row r="6782" spans="1:42" ht="15" customHeight="1" x14ac:dyDescent="0.25">
      <c r="A6782" s="105"/>
      <c r="B6782" s="106"/>
      <c r="C6782" s="2"/>
      <c r="D6782" s="2"/>
      <c r="E6782" s="106"/>
      <c r="F6782" s="107"/>
      <c r="G6782" s="108"/>
      <c r="H6782" s="109"/>
      <c r="I6782" s="109"/>
      <c r="J6782" s="110"/>
      <c r="K6782" s="117"/>
      <c r="L6782" s="178"/>
      <c r="M6782" s="178"/>
      <c r="N6782" s="106"/>
      <c r="O6782" s="111"/>
      <c r="P6782" s="111"/>
      <c r="Q6782" s="106"/>
      <c r="R6782" s="106"/>
      <c r="S6782" s="106"/>
      <c r="T6782" s="106"/>
      <c r="U6782" s="106"/>
      <c r="V6782" s="106"/>
      <c r="W6782" s="19"/>
      <c r="X6782" s="2"/>
      <c r="Y6782" s="4"/>
      <c r="Z6782" s="106"/>
      <c r="AA6782" s="114"/>
      <c r="AB6782" s="112"/>
      <c r="AC6782" s="178"/>
      <c r="AD6782" s="11"/>
      <c r="AE6782" s="106"/>
      <c r="AF6782" s="106"/>
      <c r="AG6782" s="106"/>
      <c r="AH6782" s="115"/>
      <c r="AI6782" s="116"/>
      <c r="AO6782" s="26"/>
      <c r="AP6782" s="26"/>
    </row>
    <row r="6783" spans="1:42" ht="15" customHeight="1" x14ac:dyDescent="0.25">
      <c r="A6783" s="105"/>
      <c r="B6783" s="106"/>
      <c r="C6783" s="2"/>
      <c r="D6783" s="2"/>
      <c r="E6783" s="106"/>
      <c r="F6783" s="107"/>
      <c r="G6783" s="108"/>
      <c r="H6783" s="109"/>
      <c r="I6783" s="109"/>
      <c r="J6783" s="110"/>
      <c r="K6783" s="117"/>
      <c r="L6783" s="178"/>
      <c r="M6783" s="178"/>
      <c r="N6783" s="106"/>
      <c r="O6783" s="111"/>
      <c r="P6783" s="111"/>
      <c r="Q6783" s="106"/>
      <c r="R6783" s="106"/>
      <c r="S6783" s="106"/>
      <c r="T6783" s="106"/>
      <c r="U6783" s="106"/>
      <c r="V6783" s="106"/>
      <c r="W6783" s="19"/>
      <c r="X6783" s="2"/>
      <c r="Y6783" s="4"/>
      <c r="Z6783" s="106"/>
      <c r="AA6783" s="114"/>
      <c r="AB6783" s="112"/>
      <c r="AC6783" s="178"/>
      <c r="AD6783" s="11"/>
      <c r="AE6783" s="106"/>
      <c r="AF6783" s="106"/>
      <c r="AG6783" s="106"/>
      <c r="AH6783" s="115"/>
      <c r="AI6783" s="116"/>
      <c r="AO6783" s="26"/>
      <c r="AP6783" s="26"/>
    </row>
    <row r="6784" spans="1:42" ht="15" customHeight="1" x14ac:dyDescent="0.25">
      <c r="A6784" s="105"/>
      <c r="B6784" s="106"/>
      <c r="C6784" s="2"/>
      <c r="D6784" s="2"/>
      <c r="E6784" s="106"/>
      <c r="F6784" s="107"/>
      <c r="G6784" s="108"/>
      <c r="H6784" s="109"/>
      <c r="I6784" s="109"/>
      <c r="J6784" s="110"/>
      <c r="K6784" s="117"/>
      <c r="L6784" s="178"/>
      <c r="M6784" s="178"/>
      <c r="N6784" s="106"/>
      <c r="O6784" s="111"/>
      <c r="P6784" s="111"/>
      <c r="Q6784" s="106"/>
      <c r="R6784" s="106"/>
      <c r="S6784" s="106"/>
      <c r="T6784" s="106"/>
      <c r="U6784" s="106"/>
      <c r="V6784" s="106"/>
      <c r="W6784" s="19"/>
      <c r="X6784" s="2"/>
      <c r="Y6784" s="4"/>
      <c r="Z6784" s="106"/>
      <c r="AA6784" s="114"/>
      <c r="AB6784" s="112"/>
      <c r="AC6784" s="178"/>
      <c r="AD6784" s="11"/>
      <c r="AE6784" s="106"/>
      <c r="AF6784" s="106"/>
      <c r="AG6784" s="106"/>
      <c r="AH6784" s="115"/>
      <c r="AI6784" s="116"/>
      <c r="AO6784" s="26"/>
      <c r="AP6784" s="26"/>
    </row>
    <row r="6785" spans="1:42" ht="15" customHeight="1" x14ac:dyDescent="0.25">
      <c r="A6785" s="105"/>
      <c r="B6785" s="106"/>
      <c r="C6785" s="2"/>
      <c r="D6785" s="2"/>
      <c r="E6785" s="106"/>
      <c r="F6785" s="107"/>
      <c r="G6785" s="108"/>
      <c r="H6785" s="109"/>
      <c r="I6785" s="109"/>
      <c r="J6785" s="110"/>
      <c r="K6785" s="117"/>
      <c r="L6785" s="178"/>
      <c r="M6785" s="178"/>
      <c r="N6785" s="106"/>
      <c r="O6785" s="111"/>
      <c r="P6785" s="111"/>
      <c r="Q6785" s="106"/>
      <c r="R6785" s="106"/>
      <c r="S6785" s="106"/>
      <c r="T6785" s="106"/>
      <c r="U6785" s="106"/>
      <c r="V6785" s="106"/>
      <c r="W6785" s="19"/>
      <c r="X6785" s="2"/>
      <c r="Y6785" s="4"/>
      <c r="Z6785" s="106"/>
      <c r="AA6785" s="114"/>
      <c r="AB6785" s="112"/>
      <c r="AC6785" s="178"/>
      <c r="AD6785" s="11"/>
      <c r="AE6785" s="106"/>
      <c r="AF6785" s="106"/>
      <c r="AG6785" s="106"/>
      <c r="AH6785" s="115"/>
      <c r="AI6785" s="116"/>
      <c r="AO6785" s="26"/>
      <c r="AP6785" s="26"/>
    </row>
    <row r="6786" spans="1:42" ht="15" customHeight="1" x14ac:dyDescent="0.25">
      <c r="A6786" s="105"/>
      <c r="B6786" s="106"/>
      <c r="C6786" s="2"/>
      <c r="D6786" s="2"/>
      <c r="E6786" s="106"/>
      <c r="F6786" s="107"/>
      <c r="G6786" s="108"/>
      <c r="H6786" s="109"/>
      <c r="I6786" s="109"/>
      <c r="J6786" s="110"/>
      <c r="K6786" s="117"/>
      <c r="L6786" s="178"/>
      <c r="M6786" s="178"/>
      <c r="N6786" s="106"/>
      <c r="O6786" s="111"/>
      <c r="P6786" s="111"/>
      <c r="Q6786" s="106"/>
      <c r="R6786" s="106"/>
      <c r="S6786" s="106"/>
      <c r="T6786" s="106"/>
      <c r="U6786" s="106"/>
      <c r="V6786" s="106"/>
      <c r="W6786" s="19"/>
      <c r="X6786" s="2"/>
      <c r="Y6786" s="4"/>
      <c r="Z6786" s="106"/>
      <c r="AA6786" s="114"/>
      <c r="AB6786" s="112"/>
      <c r="AC6786" s="178"/>
      <c r="AD6786" s="11"/>
      <c r="AE6786" s="106"/>
      <c r="AF6786" s="106"/>
      <c r="AG6786" s="106"/>
      <c r="AH6786" s="115"/>
      <c r="AI6786" s="116"/>
      <c r="AO6786" s="26"/>
      <c r="AP6786" s="26"/>
    </row>
    <row r="6787" spans="1:42" ht="15" customHeight="1" x14ac:dyDescent="0.25">
      <c r="A6787" s="105"/>
      <c r="B6787" s="106"/>
      <c r="C6787" s="2"/>
      <c r="D6787" s="2"/>
      <c r="E6787" s="106"/>
      <c r="F6787" s="107"/>
      <c r="G6787" s="108"/>
      <c r="H6787" s="109"/>
      <c r="I6787" s="109"/>
      <c r="J6787" s="110"/>
      <c r="K6787" s="117"/>
      <c r="L6787" s="178"/>
      <c r="M6787" s="178"/>
      <c r="N6787" s="106"/>
      <c r="O6787" s="111"/>
      <c r="P6787" s="111"/>
      <c r="Q6787" s="106"/>
      <c r="R6787" s="106"/>
      <c r="S6787" s="106"/>
      <c r="T6787" s="106"/>
      <c r="U6787" s="106"/>
      <c r="V6787" s="106"/>
      <c r="W6787" s="19"/>
      <c r="X6787" s="2"/>
      <c r="Y6787" s="4"/>
      <c r="Z6787" s="106"/>
      <c r="AA6787" s="114"/>
      <c r="AB6787" s="112"/>
      <c r="AC6787" s="178"/>
      <c r="AD6787" s="11"/>
      <c r="AE6787" s="106"/>
      <c r="AF6787" s="106"/>
      <c r="AG6787" s="106"/>
      <c r="AH6787" s="115"/>
      <c r="AI6787" s="116"/>
      <c r="AO6787" s="26"/>
      <c r="AP6787" s="26"/>
    </row>
    <row r="6788" spans="1:42" ht="15" customHeight="1" x14ac:dyDescent="0.25">
      <c r="A6788" s="105"/>
      <c r="B6788" s="106"/>
      <c r="C6788" s="2"/>
      <c r="D6788" s="2"/>
      <c r="E6788" s="106"/>
      <c r="F6788" s="107"/>
      <c r="G6788" s="108"/>
      <c r="H6788" s="109"/>
      <c r="I6788" s="109"/>
      <c r="J6788" s="110"/>
      <c r="K6788" s="117"/>
      <c r="L6788" s="178"/>
      <c r="M6788" s="178"/>
      <c r="N6788" s="106"/>
      <c r="O6788" s="111"/>
      <c r="P6788" s="111"/>
      <c r="Q6788" s="106"/>
      <c r="R6788" s="106"/>
      <c r="S6788" s="106"/>
      <c r="T6788" s="106"/>
      <c r="U6788" s="106"/>
      <c r="V6788" s="106"/>
      <c r="W6788" s="19"/>
      <c r="X6788" s="2"/>
      <c r="Y6788" s="4"/>
      <c r="Z6788" s="106"/>
      <c r="AA6788" s="114"/>
      <c r="AB6788" s="112"/>
      <c r="AC6788" s="178"/>
      <c r="AD6788" s="11"/>
      <c r="AE6788" s="106"/>
      <c r="AF6788" s="106"/>
      <c r="AG6788" s="106"/>
      <c r="AH6788" s="115"/>
      <c r="AI6788" s="116"/>
      <c r="AO6788" s="26"/>
      <c r="AP6788" s="26"/>
    </row>
    <row r="6789" spans="1:42" ht="15" customHeight="1" x14ac:dyDescent="0.25">
      <c r="A6789" s="105"/>
      <c r="B6789" s="106"/>
      <c r="C6789" s="2"/>
      <c r="D6789" s="2"/>
      <c r="E6789" s="106"/>
      <c r="F6789" s="107"/>
      <c r="G6789" s="108"/>
      <c r="H6789" s="109"/>
      <c r="I6789" s="109"/>
      <c r="J6789" s="110"/>
      <c r="K6789" s="117"/>
      <c r="L6789" s="178"/>
      <c r="M6789" s="178"/>
      <c r="N6789" s="106"/>
      <c r="O6789" s="111"/>
      <c r="P6789" s="111"/>
      <c r="Q6789" s="106"/>
      <c r="R6789" s="106"/>
      <c r="S6789" s="106"/>
      <c r="T6789" s="106"/>
      <c r="U6789" s="106"/>
      <c r="V6789" s="106"/>
      <c r="W6789" s="19"/>
      <c r="X6789" s="2"/>
      <c r="Y6789" s="4"/>
      <c r="Z6789" s="106"/>
      <c r="AA6789" s="114"/>
      <c r="AB6789" s="112"/>
      <c r="AC6789" s="178"/>
      <c r="AD6789" s="11"/>
      <c r="AE6789" s="106"/>
      <c r="AF6789" s="106"/>
      <c r="AG6789" s="106"/>
      <c r="AH6789" s="115"/>
      <c r="AI6789" s="116"/>
      <c r="AO6789" s="26"/>
      <c r="AP6789" s="26"/>
    </row>
    <row r="6790" spans="1:42" ht="15" customHeight="1" x14ac:dyDescent="0.25">
      <c r="A6790" s="105"/>
      <c r="B6790" s="106"/>
      <c r="C6790" s="2"/>
      <c r="D6790" s="2"/>
      <c r="E6790" s="106"/>
      <c r="F6790" s="107"/>
      <c r="G6790" s="108"/>
      <c r="H6790" s="109"/>
      <c r="I6790" s="109"/>
      <c r="J6790" s="110"/>
      <c r="K6790" s="117"/>
      <c r="L6790" s="178"/>
      <c r="M6790" s="178"/>
      <c r="N6790" s="106"/>
      <c r="O6790" s="111"/>
      <c r="P6790" s="111"/>
      <c r="Q6790" s="106"/>
      <c r="R6790" s="106"/>
      <c r="S6790" s="106"/>
      <c r="T6790" s="106"/>
      <c r="U6790" s="106"/>
      <c r="V6790" s="106"/>
      <c r="W6790" s="19"/>
      <c r="X6790" s="2"/>
      <c r="Y6790" s="4"/>
      <c r="Z6790" s="106"/>
      <c r="AA6790" s="114"/>
      <c r="AB6790" s="112"/>
      <c r="AC6790" s="178"/>
      <c r="AD6790" s="11"/>
      <c r="AE6790" s="106"/>
      <c r="AF6790" s="106"/>
      <c r="AG6790" s="106"/>
      <c r="AH6790" s="115"/>
      <c r="AI6790" s="116"/>
      <c r="AO6790" s="26"/>
      <c r="AP6790" s="26"/>
    </row>
    <row r="6791" spans="1:42" ht="15" customHeight="1" x14ac:dyDescent="0.25">
      <c r="A6791" s="105"/>
      <c r="B6791" s="106"/>
      <c r="C6791" s="2"/>
      <c r="D6791" s="2"/>
      <c r="E6791" s="106"/>
      <c r="F6791" s="107"/>
      <c r="G6791" s="108"/>
      <c r="H6791" s="109"/>
      <c r="I6791" s="109"/>
      <c r="J6791" s="110"/>
      <c r="K6791" s="117"/>
      <c r="L6791" s="178"/>
      <c r="M6791" s="178"/>
      <c r="N6791" s="106"/>
      <c r="O6791" s="111"/>
      <c r="P6791" s="111"/>
      <c r="Q6791" s="106"/>
      <c r="R6791" s="106"/>
      <c r="S6791" s="106"/>
      <c r="T6791" s="106"/>
      <c r="U6791" s="106"/>
      <c r="V6791" s="106"/>
      <c r="W6791" s="19"/>
      <c r="X6791" s="2"/>
      <c r="Y6791" s="4"/>
      <c r="Z6791" s="106"/>
      <c r="AA6791" s="114"/>
      <c r="AB6791" s="112"/>
      <c r="AC6791" s="178"/>
      <c r="AD6791" s="11"/>
      <c r="AE6791" s="106"/>
      <c r="AF6791" s="106"/>
      <c r="AG6791" s="106"/>
      <c r="AH6791" s="115"/>
      <c r="AI6791" s="116"/>
      <c r="AO6791" s="26"/>
      <c r="AP6791" s="26"/>
    </row>
    <row r="6792" spans="1:42" ht="15" customHeight="1" x14ac:dyDescent="0.25">
      <c r="A6792" s="105"/>
      <c r="B6792" s="106"/>
      <c r="C6792" s="2"/>
      <c r="D6792" s="2"/>
      <c r="E6792" s="106"/>
      <c r="F6792" s="107"/>
      <c r="G6792" s="108"/>
      <c r="H6792" s="109"/>
      <c r="I6792" s="109"/>
      <c r="J6792" s="110"/>
      <c r="K6792" s="117"/>
      <c r="L6792" s="178"/>
      <c r="M6792" s="178"/>
      <c r="N6792" s="106"/>
      <c r="O6792" s="111"/>
      <c r="P6792" s="111"/>
      <c r="Q6792" s="106"/>
      <c r="R6792" s="106"/>
      <c r="S6792" s="106"/>
      <c r="T6792" s="106"/>
      <c r="U6792" s="106"/>
      <c r="V6792" s="106"/>
      <c r="W6792" s="19"/>
      <c r="X6792" s="2"/>
      <c r="Y6792" s="4"/>
      <c r="Z6792" s="106"/>
      <c r="AA6792" s="114"/>
      <c r="AB6792" s="112"/>
      <c r="AC6792" s="178"/>
      <c r="AD6792" s="11"/>
      <c r="AE6792" s="106"/>
      <c r="AF6792" s="106"/>
      <c r="AG6792" s="106"/>
      <c r="AH6792" s="115"/>
      <c r="AI6792" s="116"/>
      <c r="AO6792" s="26"/>
      <c r="AP6792" s="26"/>
    </row>
    <row r="6793" spans="1:42" ht="15" customHeight="1" x14ac:dyDescent="0.25">
      <c r="A6793" s="105"/>
      <c r="B6793" s="106"/>
      <c r="C6793" s="2"/>
      <c r="D6793" s="2"/>
      <c r="E6793" s="106"/>
      <c r="F6793" s="107"/>
      <c r="G6793" s="108"/>
      <c r="H6793" s="109"/>
      <c r="I6793" s="109"/>
      <c r="J6793" s="110"/>
      <c r="K6793" s="117"/>
      <c r="L6793" s="178"/>
      <c r="M6793" s="178"/>
      <c r="N6793" s="106"/>
      <c r="O6793" s="111"/>
      <c r="P6793" s="111"/>
      <c r="Q6793" s="106"/>
      <c r="R6793" s="106"/>
      <c r="S6793" s="106"/>
      <c r="T6793" s="106"/>
      <c r="U6793" s="106"/>
      <c r="V6793" s="106"/>
      <c r="W6793" s="19"/>
      <c r="X6793" s="2"/>
      <c r="Y6793" s="4"/>
      <c r="Z6793" s="106"/>
      <c r="AA6793" s="114"/>
      <c r="AB6793" s="112"/>
      <c r="AC6793" s="178"/>
      <c r="AD6793" s="11"/>
      <c r="AE6793" s="106"/>
      <c r="AF6793" s="106"/>
      <c r="AG6793" s="106"/>
      <c r="AH6793" s="115"/>
      <c r="AI6793" s="116"/>
      <c r="AO6793" s="26"/>
      <c r="AP6793" s="26"/>
    </row>
    <row r="6794" spans="1:42" ht="15" customHeight="1" x14ac:dyDescent="0.25">
      <c r="A6794" s="105"/>
      <c r="B6794" s="106"/>
      <c r="C6794" s="2"/>
      <c r="D6794" s="2"/>
      <c r="E6794" s="106"/>
      <c r="F6794" s="107"/>
      <c r="G6794" s="108"/>
      <c r="H6794" s="109"/>
      <c r="I6794" s="109"/>
      <c r="J6794" s="110"/>
      <c r="K6794" s="117"/>
      <c r="L6794" s="178"/>
      <c r="M6794" s="178"/>
      <c r="N6794" s="106"/>
      <c r="O6794" s="111"/>
      <c r="P6794" s="111"/>
      <c r="Q6794" s="106"/>
      <c r="R6794" s="106"/>
      <c r="S6794" s="106"/>
      <c r="T6794" s="106"/>
      <c r="U6794" s="106"/>
      <c r="V6794" s="106"/>
      <c r="W6794" s="19"/>
      <c r="X6794" s="2"/>
      <c r="Y6794" s="4"/>
      <c r="Z6794" s="106"/>
      <c r="AA6794" s="114"/>
      <c r="AB6794" s="112"/>
      <c r="AC6794" s="178"/>
      <c r="AD6794" s="11"/>
      <c r="AE6794" s="106"/>
      <c r="AF6794" s="106"/>
      <c r="AG6794" s="106"/>
      <c r="AH6794" s="115"/>
      <c r="AI6794" s="116"/>
      <c r="AO6794" s="26"/>
      <c r="AP6794" s="26"/>
    </row>
    <row r="6795" spans="1:42" ht="15" customHeight="1" x14ac:dyDescent="0.25">
      <c r="A6795" s="105"/>
      <c r="B6795" s="106"/>
      <c r="C6795" s="2"/>
      <c r="D6795" s="2"/>
      <c r="E6795" s="106"/>
      <c r="F6795" s="107"/>
      <c r="G6795" s="108"/>
      <c r="H6795" s="109"/>
      <c r="I6795" s="109"/>
      <c r="J6795" s="110"/>
      <c r="K6795" s="117"/>
      <c r="L6795" s="178"/>
      <c r="M6795" s="178"/>
      <c r="N6795" s="106"/>
      <c r="O6795" s="111"/>
      <c r="P6795" s="111"/>
      <c r="Q6795" s="106"/>
      <c r="R6795" s="106"/>
      <c r="S6795" s="106"/>
      <c r="T6795" s="106"/>
      <c r="U6795" s="106"/>
      <c r="V6795" s="106"/>
      <c r="W6795" s="19"/>
      <c r="X6795" s="2"/>
      <c r="Y6795" s="4"/>
      <c r="Z6795" s="106"/>
      <c r="AA6795" s="114"/>
      <c r="AB6795" s="112"/>
      <c r="AC6795" s="178"/>
      <c r="AD6795" s="11"/>
      <c r="AE6795" s="106"/>
      <c r="AF6795" s="106"/>
      <c r="AG6795" s="106"/>
      <c r="AH6795" s="115"/>
      <c r="AI6795" s="116"/>
      <c r="AO6795" s="26"/>
      <c r="AP6795" s="26"/>
    </row>
    <row r="6796" spans="1:42" ht="15" customHeight="1" x14ac:dyDescent="0.25">
      <c r="A6796" s="105"/>
      <c r="B6796" s="106"/>
      <c r="C6796" s="2"/>
      <c r="D6796" s="2"/>
      <c r="E6796" s="106"/>
      <c r="F6796" s="107"/>
      <c r="G6796" s="108"/>
      <c r="H6796" s="109"/>
      <c r="I6796" s="109"/>
      <c r="J6796" s="110"/>
      <c r="K6796" s="117"/>
      <c r="L6796" s="178"/>
      <c r="M6796" s="178"/>
      <c r="N6796" s="106"/>
      <c r="O6796" s="111"/>
      <c r="P6796" s="111"/>
      <c r="Q6796" s="106"/>
      <c r="R6796" s="106"/>
      <c r="S6796" s="106"/>
      <c r="T6796" s="106"/>
      <c r="U6796" s="106"/>
      <c r="V6796" s="106"/>
      <c r="W6796" s="19"/>
      <c r="X6796" s="2"/>
      <c r="Y6796" s="4"/>
      <c r="Z6796" s="106"/>
      <c r="AA6796" s="114"/>
      <c r="AB6796" s="112"/>
      <c r="AC6796" s="178"/>
      <c r="AD6796" s="11"/>
      <c r="AE6796" s="106"/>
      <c r="AF6796" s="106"/>
      <c r="AG6796" s="106"/>
      <c r="AH6796" s="115"/>
      <c r="AI6796" s="116"/>
      <c r="AO6796" s="26"/>
      <c r="AP6796" s="26"/>
    </row>
    <row r="6797" spans="1:42" ht="15" customHeight="1" x14ac:dyDescent="0.25">
      <c r="A6797" s="105"/>
      <c r="B6797" s="106"/>
      <c r="C6797" s="2"/>
      <c r="D6797" s="2"/>
      <c r="E6797" s="106"/>
      <c r="F6797" s="107"/>
      <c r="G6797" s="108"/>
      <c r="H6797" s="109"/>
      <c r="I6797" s="109"/>
      <c r="J6797" s="110"/>
      <c r="K6797" s="117"/>
      <c r="L6797" s="178"/>
      <c r="M6797" s="178"/>
      <c r="N6797" s="106"/>
      <c r="O6797" s="111"/>
      <c r="P6797" s="111"/>
      <c r="Q6797" s="106"/>
      <c r="R6797" s="106"/>
      <c r="S6797" s="106"/>
      <c r="T6797" s="106"/>
      <c r="U6797" s="106"/>
      <c r="V6797" s="106"/>
      <c r="W6797" s="19"/>
      <c r="X6797" s="2"/>
      <c r="Y6797" s="4"/>
      <c r="Z6797" s="106"/>
      <c r="AA6797" s="114"/>
      <c r="AB6797" s="112"/>
      <c r="AC6797" s="178"/>
      <c r="AD6797" s="11"/>
      <c r="AE6797" s="106"/>
      <c r="AF6797" s="106"/>
      <c r="AG6797" s="106"/>
      <c r="AH6797" s="115"/>
      <c r="AI6797" s="116"/>
      <c r="AO6797" s="26"/>
      <c r="AP6797" s="26"/>
    </row>
    <row r="6798" spans="1:42" ht="15" customHeight="1" x14ac:dyDescent="0.25">
      <c r="A6798" s="105"/>
      <c r="B6798" s="106"/>
      <c r="C6798" s="2"/>
      <c r="D6798" s="2"/>
      <c r="E6798" s="106"/>
      <c r="F6798" s="107"/>
      <c r="G6798" s="108"/>
      <c r="H6798" s="109"/>
      <c r="I6798" s="109"/>
      <c r="J6798" s="110"/>
      <c r="K6798" s="117"/>
      <c r="L6798" s="178"/>
      <c r="M6798" s="178"/>
      <c r="N6798" s="106"/>
      <c r="O6798" s="111"/>
      <c r="P6798" s="111"/>
      <c r="Q6798" s="106"/>
      <c r="R6798" s="106"/>
      <c r="S6798" s="106"/>
      <c r="T6798" s="106"/>
      <c r="U6798" s="106"/>
      <c r="V6798" s="106"/>
      <c r="W6798" s="19"/>
      <c r="X6798" s="2"/>
      <c r="Y6798" s="4"/>
      <c r="Z6798" s="106"/>
      <c r="AA6798" s="114"/>
      <c r="AB6798" s="112"/>
      <c r="AC6798" s="178"/>
      <c r="AD6798" s="11"/>
      <c r="AE6798" s="106"/>
      <c r="AF6798" s="106"/>
      <c r="AG6798" s="106"/>
      <c r="AH6798" s="115"/>
      <c r="AI6798" s="116"/>
      <c r="AO6798" s="26"/>
      <c r="AP6798" s="26"/>
    </row>
    <row r="6799" spans="1:42" ht="15" customHeight="1" x14ac:dyDescent="0.25">
      <c r="A6799" s="105"/>
      <c r="B6799" s="106"/>
      <c r="C6799" s="2"/>
      <c r="D6799" s="2"/>
      <c r="E6799" s="106"/>
      <c r="F6799" s="107"/>
      <c r="G6799" s="108"/>
      <c r="H6799" s="109"/>
      <c r="I6799" s="109"/>
      <c r="J6799" s="110"/>
      <c r="K6799" s="117"/>
      <c r="L6799" s="178"/>
      <c r="M6799" s="178"/>
      <c r="N6799" s="106"/>
      <c r="O6799" s="111"/>
      <c r="P6799" s="111"/>
      <c r="Q6799" s="106"/>
      <c r="R6799" s="106"/>
      <c r="S6799" s="106"/>
      <c r="T6799" s="106"/>
      <c r="U6799" s="106"/>
      <c r="V6799" s="106"/>
      <c r="W6799" s="19"/>
      <c r="X6799" s="2"/>
      <c r="Y6799" s="4"/>
      <c r="Z6799" s="106"/>
      <c r="AA6799" s="114"/>
      <c r="AB6799" s="112"/>
      <c r="AC6799" s="178"/>
      <c r="AD6799" s="11"/>
      <c r="AE6799" s="106"/>
      <c r="AF6799" s="106"/>
      <c r="AG6799" s="106"/>
      <c r="AH6799" s="115"/>
      <c r="AI6799" s="116"/>
      <c r="AO6799" s="26"/>
      <c r="AP6799" s="26"/>
    </row>
    <row r="6800" spans="1:42" ht="15" customHeight="1" x14ac:dyDescent="0.25">
      <c r="A6800" s="105"/>
      <c r="B6800" s="106"/>
      <c r="C6800" s="2"/>
      <c r="D6800" s="2"/>
      <c r="E6800" s="106"/>
      <c r="F6800" s="107"/>
      <c r="G6800" s="108"/>
      <c r="H6800" s="109"/>
      <c r="I6800" s="109"/>
      <c r="J6800" s="110"/>
      <c r="K6800" s="117"/>
      <c r="L6800" s="178"/>
      <c r="M6800" s="178"/>
      <c r="N6800" s="106"/>
      <c r="O6800" s="111"/>
      <c r="P6800" s="111"/>
      <c r="Q6800" s="106"/>
      <c r="R6800" s="106"/>
      <c r="S6800" s="106"/>
      <c r="T6800" s="106"/>
      <c r="U6800" s="106"/>
      <c r="V6800" s="106"/>
      <c r="W6800" s="19"/>
      <c r="X6800" s="2"/>
      <c r="Y6800" s="4"/>
      <c r="Z6800" s="106"/>
      <c r="AA6800" s="114"/>
      <c r="AB6800" s="112"/>
      <c r="AC6800" s="178"/>
      <c r="AD6800" s="11"/>
      <c r="AE6800" s="106"/>
      <c r="AF6800" s="106"/>
      <c r="AG6800" s="106"/>
      <c r="AH6800" s="115"/>
      <c r="AI6800" s="116"/>
      <c r="AO6800" s="26"/>
      <c r="AP6800" s="26"/>
    </row>
    <row r="6801" spans="1:42" ht="15" customHeight="1" x14ac:dyDescent="0.25">
      <c r="A6801" s="105"/>
      <c r="B6801" s="106"/>
      <c r="C6801" s="2"/>
      <c r="D6801" s="2"/>
      <c r="E6801" s="106"/>
      <c r="F6801" s="107"/>
      <c r="G6801" s="108"/>
      <c r="H6801" s="109"/>
      <c r="I6801" s="109"/>
      <c r="J6801" s="110"/>
      <c r="K6801" s="117"/>
      <c r="L6801" s="178"/>
      <c r="M6801" s="178"/>
      <c r="N6801" s="106"/>
      <c r="O6801" s="111"/>
      <c r="P6801" s="111"/>
      <c r="Q6801" s="106"/>
      <c r="R6801" s="106"/>
      <c r="S6801" s="106"/>
      <c r="T6801" s="106"/>
      <c r="U6801" s="106"/>
      <c r="V6801" s="106"/>
      <c r="W6801" s="19"/>
      <c r="X6801" s="2"/>
      <c r="Y6801" s="4"/>
      <c r="Z6801" s="106"/>
      <c r="AA6801" s="114"/>
      <c r="AB6801" s="112"/>
      <c r="AC6801" s="178"/>
      <c r="AD6801" s="11"/>
      <c r="AE6801" s="106"/>
      <c r="AF6801" s="106"/>
      <c r="AG6801" s="106"/>
      <c r="AH6801" s="115"/>
      <c r="AI6801" s="116"/>
      <c r="AO6801" s="26"/>
      <c r="AP6801" s="26"/>
    </row>
    <row r="6802" spans="1:42" ht="15" customHeight="1" x14ac:dyDescent="0.25">
      <c r="A6802" s="105"/>
      <c r="B6802" s="106"/>
      <c r="C6802" s="2"/>
      <c r="D6802" s="2"/>
      <c r="E6802" s="106"/>
      <c r="F6802" s="107"/>
      <c r="G6802" s="108"/>
      <c r="H6802" s="109"/>
      <c r="I6802" s="109"/>
      <c r="J6802" s="110"/>
      <c r="K6802" s="117"/>
      <c r="L6802" s="178"/>
      <c r="M6802" s="178"/>
      <c r="N6802" s="106"/>
      <c r="O6802" s="111"/>
      <c r="P6802" s="111"/>
      <c r="Q6802" s="106"/>
      <c r="R6802" s="106"/>
      <c r="S6802" s="106"/>
      <c r="T6802" s="106"/>
      <c r="U6802" s="106"/>
      <c r="V6802" s="106"/>
      <c r="W6802" s="19"/>
      <c r="X6802" s="2"/>
      <c r="Y6802" s="4"/>
      <c r="Z6802" s="106"/>
      <c r="AA6802" s="114"/>
      <c r="AB6802" s="112"/>
      <c r="AC6802" s="178"/>
      <c r="AD6802" s="11"/>
      <c r="AE6802" s="106"/>
      <c r="AF6802" s="106"/>
      <c r="AG6802" s="106"/>
      <c r="AH6802" s="115"/>
      <c r="AI6802" s="116"/>
      <c r="AO6802" s="26"/>
      <c r="AP6802" s="26"/>
    </row>
    <row r="6803" spans="1:42" ht="15" customHeight="1" x14ac:dyDescent="0.25">
      <c r="A6803" s="105"/>
      <c r="B6803" s="106"/>
      <c r="C6803" s="2"/>
      <c r="D6803" s="2"/>
      <c r="E6803" s="106"/>
      <c r="F6803" s="107"/>
      <c r="G6803" s="108"/>
      <c r="H6803" s="109"/>
      <c r="I6803" s="109"/>
      <c r="J6803" s="110"/>
      <c r="K6803" s="117"/>
      <c r="L6803" s="178"/>
      <c r="M6803" s="178"/>
      <c r="N6803" s="106"/>
      <c r="O6803" s="111"/>
      <c r="P6803" s="111"/>
      <c r="Q6803" s="106"/>
      <c r="R6803" s="106"/>
      <c r="S6803" s="106"/>
      <c r="T6803" s="106"/>
      <c r="U6803" s="106"/>
      <c r="V6803" s="106"/>
      <c r="W6803" s="19"/>
      <c r="X6803" s="2"/>
      <c r="Y6803" s="4"/>
      <c r="Z6803" s="106"/>
      <c r="AA6803" s="114"/>
      <c r="AB6803" s="112"/>
      <c r="AC6803" s="178"/>
      <c r="AD6803" s="11"/>
      <c r="AE6803" s="106"/>
      <c r="AF6803" s="106"/>
      <c r="AG6803" s="106"/>
      <c r="AH6803" s="115"/>
      <c r="AI6803" s="116"/>
      <c r="AO6803" s="26"/>
      <c r="AP6803" s="26"/>
    </row>
    <row r="6804" spans="1:42" ht="15" customHeight="1" x14ac:dyDescent="0.25">
      <c r="A6804" s="105"/>
      <c r="B6804" s="106"/>
      <c r="C6804" s="2"/>
      <c r="D6804" s="2"/>
      <c r="E6804" s="106"/>
      <c r="F6804" s="107"/>
      <c r="G6804" s="108"/>
      <c r="H6804" s="109"/>
      <c r="I6804" s="109"/>
      <c r="J6804" s="110"/>
      <c r="K6804" s="117"/>
      <c r="L6804" s="178"/>
      <c r="M6804" s="178"/>
      <c r="N6804" s="106"/>
      <c r="O6804" s="111"/>
      <c r="P6804" s="111"/>
      <c r="Q6804" s="106"/>
      <c r="R6804" s="106"/>
      <c r="S6804" s="106"/>
      <c r="T6804" s="106"/>
      <c r="U6804" s="106"/>
      <c r="V6804" s="106"/>
      <c r="W6804" s="19"/>
      <c r="X6804" s="2"/>
      <c r="Y6804" s="4"/>
      <c r="Z6804" s="106"/>
      <c r="AA6804" s="114"/>
      <c r="AB6804" s="112"/>
      <c r="AC6804" s="178"/>
      <c r="AD6804" s="11"/>
      <c r="AE6804" s="106"/>
      <c r="AF6804" s="106"/>
      <c r="AG6804" s="106"/>
      <c r="AH6804" s="115"/>
      <c r="AI6804" s="116"/>
      <c r="AO6804" s="26"/>
      <c r="AP6804" s="26"/>
    </row>
    <row r="6805" spans="1:42" ht="15" customHeight="1" x14ac:dyDescent="0.25">
      <c r="A6805" s="105"/>
      <c r="B6805" s="106"/>
      <c r="C6805" s="2"/>
      <c r="D6805" s="2"/>
      <c r="E6805" s="106"/>
      <c r="F6805" s="107"/>
      <c r="G6805" s="108"/>
      <c r="H6805" s="109"/>
      <c r="I6805" s="109"/>
      <c r="J6805" s="110"/>
      <c r="K6805" s="117"/>
      <c r="L6805" s="178"/>
      <c r="M6805" s="178"/>
      <c r="N6805" s="106"/>
      <c r="O6805" s="111"/>
      <c r="P6805" s="111"/>
      <c r="Q6805" s="106"/>
      <c r="R6805" s="106"/>
      <c r="S6805" s="106"/>
      <c r="T6805" s="106"/>
      <c r="U6805" s="106"/>
      <c r="V6805" s="106"/>
      <c r="W6805" s="19"/>
      <c r="X6805" s="2"/>
      <c r="Y6805" s="4"/>
      <c r="Z6805" s="106"/>
      <c r="AA6805" s="114"/>
      <c r="AB6805" s="112"/>
      <c r="AC6805" s="178"/>
      <c r="AD6805" s="11"/>
      <c r="AE6805" s="106"/>
      <c r="AF6805" s="106"/>
      <c r="AG6805" s="106"/>
      <c r="AH6805" s="115"/>
      <c r="AI6805" s="116"/>
      <c r="AO6805" s="26"/>
      <c r="AP6805" s="26"/>
    </row>
    <row r="6806" spans="1:42" ht="15" customHeight="1" x14ac:dyDescent="0.25">
      <c r="A6806" s="105"/>
      <c r="B6806" s="106"/>
      <c r="C6806" s="2"/>
      <c r="D6806" s="2"/>
      <c r="E6806" s="106"/>
      <c r="F6806" s="107"/>
      <c r="G6806" s="108"/>
      <c r="H6806" s="109"/>
      <c r="I6806" s="109"/>
      <c r="J6806" s="110"/>
      <c r="K6806" s="117"/>
      <c r="L6806" s="178"/>
      <c r="M6806" s="178"/>
      <c r="N6806" s="106"/>
      <c r="O6806" s="111"/>
      <c r="P6806" s="111"/>
      <c r="Q6806" s="106"/>
      <c r="R6806" s="106"/>
      <c r="S6806" s="106"/>
      <c r="T6806" s="106"/>
      <c r="U6806" s="106"/>
      <c r="V6806" s="106"/>
      <c r="W6806" s="19"/>
      <c r="X6806" s="2"/>
      <c r="Y6806" s="4"/>
      <c r="Z6806" s="106"/>
      <c r="AA6806" s="114"/>
      <c r="AB6806" s="112"/>
      <c r="AC6806" s="178"/>
      <c r="AD6806" s="11"/>
      <c r="AE6806" s="106"/>
      <c r="AF6806" s="106"/>
      <c r="AG6806" s="106"/>
      <c r="AH6806" s="115"/>
      <c r="AI6806" s="116"/>
      <c r="AO6806" s="26"/>
      <c r="AP6806" s="26"/>
    </row>
    <row r="6807" spans="1:42" ht="15" customHeight="1" x14ac:dyDescent="0.25">
      <c r="A6807" s="105"/>
      <c r="B6807" s="106"/>
      <c r="C6807" s="2"/>
      <c r="D6807" s="2"/>
      <c r="E6807" s="106"/>
      <c r="F6807" s="107"/>
      <c r="G6807" s="108"/>
      <c r="H6807" s="109"/>
      <c r="I6807" s="109"/>
      <c r="J6807" s="110"/>
      <c r="K6807" s="117"/>
      <c r="L6807" s="178"/>
      <c r="M6807" s="178"/>
      <c r="N6807" s="106"/>
      <c r="O6807" s="111"/>
      <c r="P6807" s="111"/>
      <c r="Q6807" s="106"/>
      <c r="R6807" s="106"/>
      <c r="S6807" s="106"/>
      <c r="T6807" s="106"/>
      <c r="U6807" s="106"/>
      <c r="V6807" s="106"/>
      <c r="W6807" s="19"/>
      <c r="X6807" s="2"/>
      <c r="Y6807" s="4"/>
      <c r="Z6807" s="106"/>
      <c r="AA6807" s="114"/>
      <c r="AB6807" s="112"/>
      <c r="AC6807" s="178"/>
      <c r="AD6807" s="11"/>
      <c r="AE6807" s="106"/>
      <c r="AF6807" s="106"/>
      <c r="AG6807" s="106"/>
      <c r="AH6807" s="115"/>
      <c r="AI6807" s="116"/>
      <c r="AO6807" s="26"/>
      <c r="AP6807" s="26"/>
    </row>
    <row r="6808" spans="1:42" ht="15" customHeight="1" x14ac:dyDescent="0.25">
      <c r="A6808" s="105"/>
      <c r="B6808" s="106"/>
      <c r="C6808" s="2"/>
      <c r="D6808" s="2"/>
      <c r="E6808" s="106"/>
      <c r="F6808" s="107"/>
      <c r="G6808" s="108"/>
      <c r="H6808" s="109"/>
      <c r="I6808" s="109"/>
      <c r="J6808" s="110"/>
      <c r="K6808" s="117"/>
      <c r="L6808" s="178"/>
      <c r="M6808" s="178"/>
      <c r="N6808" s="106"/>
      <c r="O6808" s="111"/>
      <c r="P6808" s="111"/>
      <c r="Q6808" s="106"/>
      <c r="R6808" s="106"/>
      <c r="S6808" s="106"/>
      <c r="T6808" s="106"/>
      <c r="U6808" s="106"/>
      <c r="V6808" s="106"/>
      <c r="W6808" s="19"/>
      <c r="X6808" s="2"/>
      <c r="Y6808" s="4"/>
      <c r="Z6808" s="106"/>
      <c r="AA6808" s="114"/>
      <c r="AB6808" s="112"/>
      <c r="AC6808" s="178"/>
      <c r="AD6808" s="11"/>
      <c r="AE6808" s="106"/>
      <c r="AF6808" s="106"/>
      <c r="AG6808" s="106"/>
      <c r="AH6808" s="115"/>
      <c r="AI6808" s="116"/>
      <c r="AO6808" s="26"/>
      <c r="AP6808" s="26"/>
    </row>
    <row r="6809" spans="1:42" ht="15" customHeight="1" x14ac:dyDescent="0.25">
      <c r="A6809" s="105"/>
      <c r="B6809" s="106"/>
      <c r="C6809" s="2"/>
      <c r="D6809" s="2"/>
      <c r="E6809" s="106"/>
      <c r="F6809" s="107"/>
      <c r="G6809" s="108"/>
      <c r="H6809" s="109"/>
      <c r="I6809" s="109"/>
      <c r="J6809" s="110"/>
      <c r="K6809" s="117"/>
      <c r="L6809" s="178"/>
      <c r="M6809" s="178"/>
      <c r="N6809" s="106"/>
      <c r="O6809" s="111"/>
      <c r="P6809" s="111"/>
      <c r="Q6809" s="106"/>
      <c r="R6809" s="106"/>
      <c r="S6809" s="106"/>
      <c r="T6809" s="106"/>
      <c r="U6809" s="106"/>
      <c r="V6809" s="106"/>
      <c r="W6809" s="19"/>
      <c r="X6809" s="2"/>
      <c r="Y6809" s="4"/>
      <c r="Z6809" s="106"/>
      <c r="AA6809" s="114"/>
      <c r="AB6809" s="112"/>
      <c r="AC6809" s="178"/>
      <c r="AD6809" s="11"/>
      <c r="AE6809" s="106"/>
      <c r="AF6809" s="106"/>
      <c r="AG6809" s="106"/>
      <c r="AH6809" s="115"/>
      <c r="AI6809" s="116"/>
    </row>
    <row r="6810" spans="1:42" ht="15" customHeight="1" x14ac:dyDescent="0.25">
      <c r="A6810" s="105"/>
      <c r="B6810" s="106"/>
      <c r="C6810" s="2"/>
      <c r="D6810" s="2"/>
      <c r="E6810" s="106"/>
      <c r="F6810" s="107"/>
      <c r="G6810" s="108"/>
      <c r="H6810" s="109"/>
      <c r="I6810" s="109"/>
      <c r="J6810" s="110"/>
      <c r="K6810" s="117"/>
      <c r="L6810" s="178"/>
      <c r="M6810" s="178"/>
      <c r="N6810" s="106"/>
      <c r="O6810" s="111"/>
      <c r="P6810" s="111"/>
      <c r="Q6810" s="106"/>
      <c r="R6810" s="106"/>
      <c r="S6810" s="106"/>
      <c r="T6810" s="106"/>
      <c r="U6810" s="106"/>
      <c r="V6810" s="106"/>
      <c r="W6810" s="19"/>
      <c r="X6810" s="2"/>
      <c r="Y6810" s="4"/>
      <c r="Z6810" s="106"/>
      <c r="AA6810" s="114"/>
      <c r="AB6810" s="112"/>
      <c r="AC6810" s="178"/>
      <c r="AD6810" s="11"/>
      <c r="AE6810" s="106"/>
      <c r="AF6810" s="106"/>
      <c r="AG6810" s="106"/>
      <c r="AH6810" s="115"/>
      <c r="AI6810" s="116"/>
    </row>
    <row r="6811" spans="1:42" ht="15" customHeight="1" x14ac:dyDescent="0.25">
      <c r="A6811" s="105"/>
      <c r="B6811" s="106"/>
      <c r="C6811" s="2"/>
      <c r="D6811" s="2"/>
      <c r="E6811" s="106"/>
      <c r="F6811" s="107"/>
      <c r="G6811" s="108"/>
      <c r="H6811" s="109"/>
      <c r="I6811" s="109"/>
      <c r="J6811" s="110"/>
      <c r="K6811" s="117"/>
      <c r="L6811" s="178"/>
      <c r="M6811" s="178"/>
      <c r="N6811" s="106"/>
      <c r="O6811" s="111"/>
      <c r="P6811" s="111"/>
      <c r="Q6811" s="106"/>
      <c r="R6811" s="106"/>
      <c r="S6811" s="106"/>
      <c r="T6811" s="106"/>
      <c r="U6811" s="106"/>
      <c r="V6811" s="106"/>
      <c r="W6811" s="19"/>
      <c r="X6811" s="2"/>
      <c r="Y6811" s="4"/>
      <c r="Z6811" s="106"/>
      <c r="AA6811" s="114"/>
      <c r="AB6811" s="112"/>
      <c r="AC6811" s="178"/>
      <c r="AD6811" s="11"/>
      <c r="AE6811" s="106"/>
      <c r="AF6811" s="106"/>
      <c r="AG6811" s="106"/>
      <c r="AH6811" s="115"/>
      <c r="AI6811" s="116"/>
    </row>
    <row r="6812" spans="1:42" ht="15" customHeight="1" x14ac:dyDescent="0.25">
      <c r="A6812" s="105"/>
      <c r="B6812" s="106"/>
      <c r="C6812" s="2"/>
      <c r="D6812" s="2"/>
      <c r="E6812" s="106"/>
      <c r="F6812" s="107"/>
      <c r="G6812" s="108"/>
      <c r="H6812" s="109"/>
      <c r="I6812" s="109"/>
      <c r="J6812" s="110"/>
      <c r="K6812" s="117"/>
      <c r="L6812" s="178"/>
      <c r="M6812" s="178"/>
      <c r="N6812" s="106"/>
      <c r="O6812" s="111"/>
      <c r="P6812" s="111"/>
      <c r="Q6812" s="106"/>
      <c r="R6812" s="106"/>
      <c r="S6812" s="106"/>
      <c r="T6812" s="106"/>
      <c r="U6812" s="106"/>
      <c r="V6812" s="106"/>
      <c r="W6812" s="19"/>
      <c r="X6812" s="2"/>
      <c r="Y6812" s="4"/>
      <c r="Z6812" s="106"/>
      <c r="AA6812" s="114"/>
      <c r="AB6812" s="112"/>
      <c r="AC6812" s="178"/>
      <c r="AD6812" s="11"/>
      <c r="AE6812" s="106"/>
      <c r="AF6812" s="106"/>
      <c r="AG6812" s="106"/>
      <c r="AH6812" s="115"/>
      <c r="AI6812" s="116"/>
    </row>
    <row r="6813" spans="1:42" ht="15" customHeight="1" x14ac:dyDescent="0.25">
      <c r="A6813" s="105"/>
      <c r="B6813" s="106"/>
      <c r="C6813" s="2"/>
      <c r="D6813" s="2"/>
      <c r="E6813" s="106"/>
      <c r="F6813" s="107"/>
      <c r="G6813" s="108"/>
      <c r="H6813" s="109"/>
      <c r="I6813" s="109"/>
      <c r="J6813" s="110"/>
      <c r="K6813" s="117"/>
      <c r="L6813" s="178"/>
      <c r="M6813" s="178"/>
      <c r="N6813" s="106"/>
      <c r="O6813" s="111"/>
      <c r="P6813" s="111"/>
      <c r="Q6813" s="106"/>
      <c r="R6813" s="106"/>
      <c r="S6813" s="106"/>
      <c r="T6813" s="106"/>
      <c r="U6813" s="106"/>
      <c r="V6813" s="106"/>
      <c r="W6813" s="19"/>
      <c r="X6813" s="2"/>
      <c r="Y6813" s="4"/>
      <c r="Z6813" s="106"/>
      <c r="AA6813" s="114"/>
      <c r="AB6813" s="112"/>
      <c r="AC6813" s="178"/>
      <c r="AD6813" s="11"/>
      <c r="AE6813" s="106"/>
      <c r="AF6813" s="106"/>
      <c r="AG6813" s="106"/>
      <c r="AH6813" s="115"/>
      <c r="AI6813" s="116"/>
    </row>
    <row r="6814" spans="1:42" ht="15" customHeight="1" x14ac:dyDescent="0.25">
      <c r="A6814" s="105"/>
      <c r="B6814" s="106"/>
      <c r="C6814" s="2"/>
      <c r="D6814" s="2"/>
      <c r="E6814" s="106"/>
      <c r="F6814" s="107"/>
      <c r="G6814" s="108"/>
      <c r="H6814" s="109"/>
      <c r="I6814" s="109"/>
      <c r="J6814" s="110"/>
      <c r="K6814" s="117"/>
      <c r="L6814" s="178"/>
      <c r="M6814" s="178"/>
      <c r="N6814" s="106"/>
      <c r="O6814" s="111"/>
      <c r="P6814" s="111"/>
      <c r="Q6814" s="106"/>
      <c r="R6814" s="106"/>
      <c r="S6814" s="106"/>
      <c r="T6814" s="106"/>
      <c r="U6814" s="106"/>
      <c r="V6814" s="106"/>
      <c r="W6814" s="19"/>
      <c r="X6814" s="2"/>
      <c r="Y6814" s="4"/>
      <c r="Z6814" s="106"/>
      <c r="AA6814" s="114"/>
      <c r="AB6814" s="112"/>
      <c r="AC6814" s="178"/>
      <c r="AD6814" s="11"/>
      <c r="AE6814" s="106"/>
      <c r="AF6814" s="106"/>
      <c r="AG6814" s="106"/>
      <c r="AH6814" s="115"/>
      <c r="AI6814" s="116"/>
    </row>
    <row r="6815" spans="1:42" ht="15" customHeight="1" x14ac:dyDescent="0.25">
      <c r="A6815" s="105"/>
      <c r="B6815" s="106"/>
      <c r="C6815" s="2"/>
      <c r="D6815" s="2"/>
      <c r="E6815" s="106"/>
      <c r="F6815" s="107"/>
      <c r="G6815" s="108"/>
      <c r="H6815" s="109"/>
      <c r="I6815" s="109"/>
      <c r="J6815" s="110"/>
      <c r="K6815" s="117"/>
      <c r="L6815" s="178"/>
      <c r="M6815" s="178"/>
      <c r="N6815" s="106"/>
      <c r="O6815" s="111"/>
      <c r="P6815" s="111"/>
      <c r="Q6815" s="106"/>
      <c r="R6815" s="106"/>
      <c r="S6815" s="106"/>
      <c r="T6815" s="106"/>
      <c r="U6815" s="106"/>
      <c r="V6815" s="106"/>
      <c r="W6815" s="19"/>
      <c r="X6815" s="2"/>
      <c r="Y6815" s="4"/>
      <c r="Z6815" s="106"/>
      <c r="AA6815" s="114"/>
      <c r="AB6815" s="112"/>
      <c r="AC6815" s="178"/>
      <c r="AD6815" s="11"/>
      <c r="AE6815" s="106"/>
      <c r="AF6815" s="106"/>
      <c r="AG6815" s="106"/>
      <c r="AH6815" s="115"/>
      <c r="AI6815" s="116"/>
    </row>
    <row r="6816" spans="1:42" ht="15" customHeight="1" x14ac:dyDescent="0.25">
      <c r="A6816" s="105"/>
      <c r="B6816" s="106"/>
      <c r="C6816" s="2"/>
      <c r="D6816" s="2"/>
      <c r="E6816" s="106"/>
      <c r="F6816" s="107"/>
      <c r="G6816" s="108"/>
      <c r="H6816" s="109"/>
      <c r="I6816" s="109"/>
      <c r="J6816" s="110"/>
      <c r="K6816" s="117"/>
      <c r="L6816" s="178"/>
      <c r="M6816" s="178"/>
      <c r="N6816" s="106"/>
      <c r="O6816" s="111"/>
      <c r="P6816" s="111"/>
      <c r="Q6816" s="106"/>
      <c r="R6816" s="106"/>
      <c r="S6816" s="106"/>
      <c r="T6816" s="106"/>
      <c r="U6816" s="106"/>
      <c r="V6816" s="106"/>
      <c r="W6816" s="19"/>
      <c r="X6816" s="2"/>
      <c r="Y6816" s="4"/>
      <c r="Z6816" s="106"/>
      <c r="AA6816" s="114"/>
      <c r="AB6816" s="112"/>
      <c r="AC6816" s="178"/>
      <c r="AD6816" s="11"/>
      <c r="AE6816" s="106"/>
      <c r="AF6816" s="106"/>
      <c r="AG6816" s="106"/>
      <c r="AH6816" s="115"/>
      <c r="AI6816" s="116"/>
    </row>
    <row r="6817" spans="1:35" ht="15" customHeight="1" x14ac:dyDescent="0.25">
      <c r="A6817" s="105"/>
      <c r="B6817" s="106"/>
      <c r="C6817" s="2"/>
      <c r="D6817" s="2"/>
      <c r="E6817" s="106"/>
      <c r="F6817" s="107"/>
      <c r="G6817" s="108"/>
      <c r="H6817" s="109"/>
      <c r="I6817" s="109"/>
      <c r="J6817" s="110"/>
      <c r="K6817" s="117"/>
      <c r="L6817" s="178"/>
      <c r="M6817" s="178"/>
      <c r="N6817" s="106"/>
      <c r="O6817" s="111"/>
      <c r="P6817" s="111"/>
      <c r="Q6817" s="106"/>
      <c r="R6817" s="106"/>
      <c r="S6817" s="106"/>
      <c r="T6817" s="106"/>
      <c r="U6817" s="106"/>
      <c r="V6817" s="106"/>
      <c r="W6817" s="19"/>
      <c r="X6817" s="2"/>
      <c r="Y6817" s="4"/>
      <c r="Z6817" s="106"/>
      <c r="AA6817" s="114"/>
      <c r="AB6817" s="112"/>
      <c r="AC6817" s="178"/>
      <c r="AD6817" s="11"/>
      <c r="AE6817" s="106"/>
      <c r="AF6817" s="106"/>
      <c r="AG6817" s="106"/>
      <c r="AH6817" s="115"/>
      <c r="AI6817" s="116"/>
    </row>
    <row r="6818" spans="1:35" ht="15" customHeight="1" x14ac:dyDescent="0.25">
      <c r="A6818" s="105"/>
      <c r="B6818" s="106"/>
      <c r="C6818" s="2"/>
      <c r="D6818" s="2"/>
      <c r="E6818" s="106"/>
      <c r="F6818" s="107"/>
      <c r="G6818" s="108"/>
      <c r="H6818" s="109"/>
      <c r="I6818" s="109"/>
      <c r="J6818" s="110"/>
      <c r="K6818" s="117"/>
      <c r="L6818" s="178"/>
      <c r="M6818" s="178"/>
      <c r="N6818" s="106"/>
      <c r="O6818" s="111"/>
      <c r="P6818" s="111"/>
      <c r="Q6818" s="106"/>
      <c r="R6818" s="106"/>
      <c r="S6818" s="106"/>
      <c r="T6818" s="106"/>
      <c r="U6818" s="106"/>
      <c r="V6818" s="106"/>
      <c r="W6818" s="19"/>
      <c r="X6818" s="2"/>
      <c r="Y6818" s="4"/>
      <c r="Z6818" s="106"/>
      <c r="AA6818" s="114"/>
      <c r="AB6818" s="112"/>
      <c r="AC6818" s="178"/>
      <c r="AD6818" s="11"/>
      <c r="AE6818" s="106"/>
      <c r="AF6818" s="106"/>
      <c r="AG6818" s="106"/>
      <c r="AH6818" s="115"/>
      <c r="AI6818" s="116"/>
    </row>
    <row r="6819" spans="1:35" ht="15" customHeight="1" x14ac:dyDescent="0.25">
      <c r="A6819" s="105"/>
      <c r="B6819" s="106"/>
      <c r="C6819" s="2"/>
      <c r="D6819" s="2"/>
      <c r="E6819" s="106"/>
      <c r="F6819" s="107"/>
      <c r="G6819" s="108"/>
      <c r="H6819" s="109"/>
      <c r="I6819" s="109"/>
      <c r="J6819" s="110"/>
      <c r="K6819" s="117"/>
      <c r="L6819" s="178"/>
      <c r="M6819" s="178"/>
      <c r="N6819" s="106"/>
      <c r="O6819" s="111"/>
      <c r="P6819" s="111"/>
      <c r="Q6819" s="106"/>
      <c r="R6819" s="106"/>
      <c r="S6819" s="106"/>
      <c r="T6819" s="106"/>
      <c r="U6819" s="106"/>
      <c r="V6819" s="106"/>
      <c r="W6819" s="19"/>
      <c r="X6819" s="2"/>
      <c r="Y6819" s="4"/>
      <c r="Z6819" s="106"/>
      <c r="AA6819" s="114"/>
      <c r="AB6819" s="112"/>
      <c r="AC6819" s="178"/>
      <c r="AD6819" s="11"/>
      <c r="AE6819" s="106"/>
      <c r="AF6819" s="106"/>
      <c r="AG6819" s="106"/>
      <c r="AH6819" s="115"/>
      <c r="AI6819" s="116"/>
    </row>
    <row r="6820" spans="1:35" ht="15" customHeight="1" x14ac:dyDescent="0.25">
      <c r="A6820" s="105"/>
      <c r="B6820" s="106"/>
      <c r="C6820" s="2"/>
      <c r="D6820" s="2"/>
      <c r="E6820" s="106"/>
      <c r="F6820" s="107"/>
      <c r="G6820" s="108"/>
      <c r="H6820" s="109"/>
      <c r="I6820" s="109"/>
      <c r="J6820" s="110"/>
      <c r="K6820" s="117"/>
      <c r="L6820" s="178"/>
      <c r="M6820" s="178"/>
      <c r="N6820" s="106"/>
      <c r="O6820" s="111"/>
      <c r="P6820" s="111"/>
      <c r="Q6820" s="106"/>
      <c r="R6820" s="106"/>
      <c r="S6820" s="106"/>
      <c r="T6820" s="106"/>
      <c r="U6820" s="106"/>
      <c r="V6820" s="106"/>
      <c r="W6820" s="19"/>
      <c r="X6820" s="2"/>
      <c r="Y6820" s="4"/>
      <c r="Z6820" s="106"/>
      <c r="AA6820" s="114"/>
      <c r="AB6820" s="112"/>
      <c r="AC6820" s="178"/>
      <c r="AD6820" s="11"/>
      <c r="AE6820" s="106"/>
      <c r="AF6820" s="106"/>
      <c r="AG6820" s="106"/>
      <c r="AH6820" s="115"/>
      <c r="AI6820" s="116"/>
    </row>
    <row r="6821" spans="1:35" ht="15" customHeight="1" x14ac:dyDescent="0.25">
      <c r="A6821" s="105"/>
      <c r="B6821" s="106"/>
      <c r="C6821" s="2"/>
      <c r="D6821" s="2"/>
      <c r="E6821" s="106"/>
      <c r="F6821" s="107"/>
      <c r="G6821" s="108"/>
      <c r="H6821" s="109"/>
      <c r="I6821" s="109"/>
      <c r="J6821" s="110"/>
      <c r="K6821" s="117"/>
      <c r="L6821" s="178"/>
      <c r="M6821" s="178"/>
      <c r="N6821" s="106"/>
      <c r="O6821" s="111"/>
      <c r="P6821" s="111"/>
      <c r="Q6821" s="106"/>
      <c r="R6821" s="106"/>
      <c r="S6821" s="106"/>
      <c r="T6821" s="106"/>
      <c r="U6821" s="106"/>
      <c r="V6821" s="106"/>
      <c r="W6821" s="19"/>
      <c r="X6821" s="2"/>
      <c r="Y6821" s="4"/>
      <c r="Z6821" s="106"/>
      <c r="AA6821" s="114"/>
      <c r="AB6821" s="112"/>
      <c r="AC6821" s="178"/>
      <c r="AD6821" s="11"/>
      <c r="AE6821" s="106"/>
      <c r="AF6821" s="106"/>
      <c r="AG6821" s="106"/>
      <c r="AH6821" s="115"/>
      <c r="AI6821" s="116"/>
    </row>
    <row r="6822" spans="1:35" ht="15" customHeight="1" x14ac:dyDescent="0.25">
      <c r="A6822" s="105"/>
      <c r="B6822" s="106"/>
      <c r="C6822" s="2"/>
      <c r="D6822" s="2"/>
      <c r="E6822" s="106"/>
      <c r="F6822" s="107"/>
      <c r="G6822" s="108"/>
      <c r="H6822" s="109"/>
      <c r="I6822" s="109"/>
      <c r="J6822" s="110"/>
      <c r="K6822" s="117"/>
      <c r="L6822" s="178"/>
      <c r="M6822" s="178"/>
      <c r="N6822" s="106"/>
      <c r="O6822" s="111"/>
      <c r="P6822" s="111"/>
      <c r="Q6822" s="106"/>
      <c r="R6822" s="106"/>
      <c r="S6822" s="106"/>
      <c r="T6822" s="106"/>
      <c r="U6822" s="106"/>
      <c r="V6822" s="106"/>
      <c r="W6822" s="19"/>
      <c r="X6822" s="2"/>
      <c r="Y6822" s="4"/>
      <c r="Z6822" s="106"/>
      <c r="AA6822" s="114"/>
      <c r="AB6822" s="112"/>
      <c r="AC6822" s="178"/>
      <c r="AD6822" s="11"/>
      <c r="AE6822" s="106"/>
      <c r="AF6822" s="106"/>
      <c r="AG6822" s="106"/>
      <c r="AH6822" s="115"/>
      <c r="AI6822" s="116"/>
    </row>
    <row r="6823" spans="1:35" ht="15" customHeight="1" x14ac:dyDescent="0.25">
      <c r="A6823" s="105"/>
      <c r="B6823" s="106"/>
      <c r="C6823" s="2"/>
      <c r="D6823" s="2"/>
      <c r="E6823" s="106"/>
      <c r="F6823" s="107"/>
      <c r="G6823" s="108"/>
      <c r="H6823" s="109"/>
      <c r="I6823" s="109"/>
      <c r="J6823" s="110"/>
      <c r="K6823" s="117"/>
      <c r="L6823" s="178"/>
      <c r="M6823" s="178"/>
      <c r="N6823" s="106"/>
      <c r="O6823" s="111"/>
      <c r="P6823" s="111"/>
      <c r="Q6823" s="106"/>
      <c r="R6823" s="106"/>
      <c r="S6823" s="106"/>
      <c r="T6823" s="106"/>
      <c r="U6823" s="106"/>
      <c r="V6823" s="106"/>
      <c r="W6823" s="19"/>
      <c r="X6823" s="2"/>
      <c r="Y6823" s="4"/>
      <c r="Z6823" s="106"/>
      <c r="AA6823" s="114"/>
      <c r="AB6823" s="112"/>
      <c r="AC6823" s="178"/>
      <c r="AD6823" s="11"/>
      <c r="AE6823" s="106"/>
      <c r="AF6823" s="106"/>
      <c r="AG6823" s="106"/>
      <c r="AH6823" s="115"/>
      <c r="AI6823" s="116"/>
    </row>
    <row r="6824" spans="1:35" ht="15" customHeight="1" x14ac:dyDescent="0.25">
      <c r="A6824" s="105"/>
      <c r="B6824" s="106"/>
      <c r="C6824" s="2"/>
      <c r="D6824" s="2"/>
      <c r="E6824" s="106"/>
      <c r="F6824" s="107"/>
      <c r="G6824" s="108"/>
      <c r="H6824" s="109"/>
      <c r="I6824" s="109"/>
      <c r="J6824" s="110"/>
      <c r="K6824" s="117"/>
      <c r="L6824" s="178"/>
      <c r="M6824" s="178"/>
      <c r="N6824" s="106"/>
      <c r="O6824" s="111"/>
      <c r="P6824" s="111"/>
      <c r="Q6824" s="106"/>
      <c r="R6824" s="106"/>
      <c r="S6824" s="106"/>
      <c r="T6824" s="106"/>
      <c r="U6824" s="106"/>
      <c r="V6824" s="106"/>
      <c r="W6824" s="19"/>
      <c r="X6824" s="2"/>
      <c r="Y6824" s="4"/>
      <c r="Z6824" s="106"/>
      <c r="AA6824" s="114"/>
      <c r="AB6824" s="112"/>
      <c r="AC6824" s="178"/>
      <c r="AD6824" s="11"/>
      <c r="AE6824" s="106"/>
      <c r="AF6824" s="106"/>
      <c r="AG6824" s="106"/>
      <c r="AH6824" s="115"/>
      <c r="AI6824" s="116"/>
    </row>
    <row r="6825" spans="1:35" ht="15" customHeight="1" x14ac:dyDescent="0.25">
      <c r="A6825" s="105"/>
      <c r="B6825" s="106"/>
      <c r="C6825" s="2"/>
      <c r="D6825" s="2"/>
      <c r="E6825" s="106"/>
      <c r="F6825" s="107"/>
      <c r="G6825" s="108"/>
      <c r="H6825" s="109"/>
      <c r="I6825" s="109"/>
      <c r="J6825" s="110"/>
      <c r="K6825" s="117"/>
      <c r="L6825" s="178"/>
      <c r="M6825" s="178"/>
      <c r="N6825" s="106"/>
      <c r="O6825" s="111"/>
      <c r="P6825" s="111"/>
      <c r="Q6825" s="106"/>
      <c r="R6825" s="106"/>
      <c r="S6825" s="106"/>
      <c r="T6825" s="106"/>
      <c r="U6825" s="106"/>
      <c r="V6825" s="106"/>
      <c r="W6825" s="19"/>
      <c r="X6825" s="2"/>
      <c r="Y6825" s="4"/>
      <c r="Z6825" s="106"/>
      <c r="AA6825" s="114"/>
      <c r="AB6825" s="112"/>
      <c r="AC6825" s="178"/>
      <c r="AD6825" s="11"/>
      <c r="AE6825" s="106"/>
      <c r="AF6825" s="106"/>
      <c r="AG6825" s="106"/>
      <c r="AH6825" s="115"/>
      <c r="AI6825" s="116"/>
    </row>
    <row r="6826" spans="1:35" ht="15" customHeight="1" x14ac:dyDescent="0.25">
      <c r="A6826" s="105"/>
      <c r="B6826" s="106"/>
      <c r="C6826" s="2"/>
      <c r="D6826" s="2"/>
      <c r="E6826" s="106"/>
      <c r="F6826" s="107"/>
      <c r="G6826" s="108"/>
      <c r="H6826" s="109"/>
      <c r="I6826" s="109"/>
      <c r="J6826" s="110"/>
      <c r="K6826" s="117"/>
      <c r="L6826" s="178"/>
      <c r="M6826" s="178"/>
      <c r="N6826" s="106"/>
      <c r="O6826" s="111"/>
      <c r="P6826" s="111"/>
      <c r="Q6826" s="106"/>
      <c r="R6826" s="106"/>
      <c r="S6826" s="106"/>
      <c r="T6826" s="106"/>
      <c r="U6826" s="106"/>
      <c r="V6826" s="106"/>
      <c r="W6826" s="19"/>
      <c r="X6826" s="2"/>
      <c r="Y6826" s="4"/>
      <c r="Z6826" s="106"/>
      <c r="AA6826" s="114"/>
      <c r="AB6826" s="112"/>
      <c r="AC6826" s="178"/>
      <c r="AD6826" s="11"/>
      <c r="AE6826" s="106"/>
      <c r="AF6826" s="106"/>
      <c r="AG6826" s="106"/>
      <c r="AH6826" s="115"/>
      <c r="AI6826" s="116"/>
    </row>
    <row r="6827" spans="1:35" ht="15" customHeight="1" x14ac:dyDescent="0.25">
      <c r="A6827" s="105"/>
      <c r="B6827" s="106"/>
      <c r="C6827" s="2"/>
      <c r="D6827" s="2"/>
      <c r="E6827" s="106"/>
      <c r="F6827" s="107"/>
      <c r="G6827" s="108"/>
      <c r="H6827" s="109"/>
      <c r="I6827" s="109"/>
      <c r="J6827" s="110"/>
      <c r="K6827" s="117"/>
      <c r="L6827" s="178"/>
      <c r="M6827" s="178"/>
      <c r="N6827" s="106"/>
      <c r="O6827" s="111"/>
      <c r="P6827" s="111"/>
      <c r="Q6827" s="106"/>
      <c r="R6827" s="106"/>
      <c r="S6827" s="106"/>
      <c r="T6827" s="106"/>
      <c r="U6827" s="106"/>
      <c r="V6827" s="106"/>
      <c r="W6827" s="19"/>
      <c r="X6827" s="2"/>
      <c r="Y6827" s="4"/>
      <c r="Z6827" s="106"/>
      <c r="AA6827" s="114"/>
      <c r="AB6827" s="112"/>
      <c r="AC6827" s="178"/>
      <c r="AD6827" s="11"/>
      <c r="AE6827" s="106"/>
      <c r="AF6827" s="106"/>
      <c r="AG6827" s="106"/>
      <c r="AH6827" s="115"/>
      <c r="AI6827" s="116"/>
    </row>
    <row r="6828" spans="1:35" ht="15" customHeight="1" x14ac:dyDescent="0.25">
      <c r="A6828" s="105"/>
      <c r="B6828" s="106"/>
      <c r="C6828" s="2"/>
      <c r="D6828" s="2"/>
      <c r="E6828" s="106"/>
      <c r="F6828" s="107"/>
      <c r="G6828" s="108"/>
      <c r="H6828" s="109"/>
      <c r="I6828" s="109"/>
      <c r="J6828" s="110"/>
      <c r="K6828" s="117"/>
      <c r="L6828" s="178"/>
      <c r="M6828" s="178"/>
      <c r="N6828" s="106"/>
      <c r="O6828" s="111"/>
      <c r="P6828" s="111"/>
      <c r="Q6828" s="106"/>
      <c r="R6828" s="106"/>
      <c r="S6828" s="106"/>
      <c r="T6828" s="106"/>
      <c r="U6828" s="106"/>
      <c r="V6828" s="106"/>
      <c r="W6828" s="19"/>
      <c r="X6828" s="2"/>
      <c r="Y6828" s="4"/>
      <c r="Z6828" s="106"/>
      <c r="AA6828" s="114"/>
      <c r="AB6828" s="112"/>
      <c r="AC6828" s="178"/>
      <c r="AD6828" s="11"/>
      <c r="AE6828" s="106"/>
      <c r="AF6828" s="106"/>
      <c r="AG6828" s="106"/>
      <c r="AH6828" s="115"/>
      <c r="AI6828" s="116"/>
    </row>
    <row r="6829" spans="1:35" ht="15" customHeight="1" x14ac:dyDescent="0.25">
      <c r="A6829" s="105"/>
      <c r="B6829" s="106"/>
      <c r="C6829" s="2"/>
      <c r="D6829" s="2"/>
      <c r="E6829" s="106"/>
      <c r="F6829" s="107"/>
      <c r="G6829" s="108"/>
      <c r="H6829" s="109"/>
      <c r="I6829" s="109"/>
      <c r="J6829" s="110"/>
      <c r="K6829" s="117"/>
      <c r="L6829" s="178"/>
      <c r="M6829" s="178"/>
      <c r="N6829" s="106"/>
      <c r="O6829" s="111"/>
      <c r="P6829" s="111"/>
      <c r="Q6829" s="106"/>
      <c r="R6829" s="106"/>
      <c r="S6829" s="106"/>
      <c r="T6829" s="106"/>
      <c r="U6829" s="106"/>
      <c r="V6829" s="106"/>
      <c r="W6829" s="19"/>
      <c r="X6829" s="2"/>
      <c r="Y6829" s="4"/>
      <c r="Z6829" s="106"/>
      <c r="AA6829" s="114"/>
      <c r="AB6829" s="112"/>
      <c r="AC6829" s="178"/>
      <c r="AD6829" s="11"/>
      <c r="AE6829" s="106"/>
      <c r="AF6829" s="106"/>
      <c r="AG6829" s="106"/>
      <c r="AH6829" s="115"/>
      <c r="AI6829" s="116"/>
    </row>
    <row r="6830" spans="1:35" ht="15" customHeight="1" x14ac:dyDescent="0.25">
      <c r="A6830" s="105"/>
      <c r="B6830" s="106"/>
      <c r="C6830" s="2"/>
      <c r="D6830" s="2"/>
      <c r="E6830" s="106"/>
      <c r="F6830" s="107"/>
      <c r="G6830" s="108"/>
      <c r="H6830" s="109"/>
      <c r="I6830" s="109"/>
      <c r="J6830" s="110"/>
      <c r="K6830" s="117"/>
      <c r="L6830" s="178"/>
      <c r="M6830" s="178"/>
      <c r="N6830" s="106"/>
      <c r="O6830" s="111"/>
      <c r="P6830" s="111"/>
      <c r="Q6830" s="106"/>
      <c r="R6830" s="106"/>
      <c r="S6830" s="106"/>
      <c r="T6830" s="106"/>
      <c r="U6830" s="106"/>
      <c r="V6830" s="106"/>
      <c r="W6830" s="19"/>
      <c r="X6830" s="2"/>
      <c r="Y6830" s="4"/>
      <c r="Z6830" s="106"/>
      <c r="AA6830" s="114"/>
      <c r="AB6830" s="112"/>
      <c r="AC6830" s="178"/>
      <c r="AD6830" s="11"/>
      <c r="AE6830" s="106"/>
      <c r="AF6830" s="106"/>
      <c r="AG6830" s="106"/>
      <c r="AH6830" s="115"/>
      <c r="AI6830" s="116"/>
    </row>
    <row r="6831" spans="1:35" ht="15" customHeight="1" x14ac:dyDescent="0.25">
      <c r="A6831" s="105"/>
      <c r="B6831" s="106"/>
      <c r="C6831" s="2"/>
      <c r="D6831" s="2"/>
      <c r="E6831" s="106"/>
      <c r="F6831" s="107"/>
      <c r="G6831" s="108"/>
      <c r="H6831" s="109"/>
      <c r="I6831" s="109"/>
      <c r="J6831" s="110"/>
      <c r="K6831" s="117"/>
      <c r="L6831" s="178"/>
      <c r="M6831" s="178"/>
      <c r="N6831" s="106"/>
      <c r="O6831" s="111"/>
      <c r="P6831" s="111"/>
      <c r="Q6831" s="106"/>
      <c r="R6831" s="106"/>
      <c r="S6831" s="106"/>
      <c r="T6831" s="106"/>
      <c r="U6831" s="106"/>
      <c r="V6831" s="106"/>
      <c r="W6831" s="19"/>
      <c r="X6831" s="2"/>
      <c r="Y6831" s="4"/>
      <c r="Z6831" s="106"/>
      <c r="AA6831" s="114"/>
      <c r="AB6831" s="112"/>
      <c r="AC6831" s="178"/>
      <c r="AD6831" s="11"/>
      <c r="AE6831" s="106"/>
      <c r="AF6831" s="106"/>
      <c r="AG6831" s="106"/>
      <c r="AH6831" s="115"/>
      <c r="AI6831" s="116"/>
    </row>
    <row r="6832" spans="1:35" ht="15" customHeight="1" x14ac:dyDescent="0.25">
      <c r="A6832" s="105"/>
      <c r="B6832" s="106"/>
      <c r="C6832" s="2"/>
      <c r="D6832" s="2"/>
      <c r="E6832" s="106"/>
      <c r="F6832" s="107"/>
      <c r="G6832" s="108"/>
      <c r="H6832" s="109"/>
      <c r="I6832" s="109"/>
      <c r="J6832" s="110"/>
      <c r="K6832" s="117"/>
      <c r="L6832" s="178"/>
      <c r="M6832" s="178"/>
      <c r="N6832" s="106"/>
      <c r="O6832" s="111"/>
      <c r="P6832" s="111"/>
      <c r="Q6832" s="106"/>
      <c r="R6832" s="106"/>
      <c r="S6832" s="106"/>
      <c r="T6832" s="106"/>
      <c r="U6832" s="106"/>
      <c r="V6832" s="106"/>
      <c r="W6832" s="19"/>
      <c r="X6832" s="2"/>
      <c r="Y6832" s="4"/>
      <c r="Z6832" s="106"/>
      <c r="AA6832" s="114"/>
      <c r="AB6832" s="112"/>
      <c r="AC6832" s="178"/>
      <c r="AD6832" s="11"/>
      <c r="AE6832" s="106"/>
      <c r="AF6832" s="106"/>
      <c r="AG6832" s="106"/>
      <c r="AH6832" s="115"/>
      <c r="AI6832" s="116"/>
    </row>
    <row r="6833" spans="1:35" ht="15" customHeight="1" x14ac:dyDescent="0.25">
      <c r="A6833" s="105"/>
      <c r="B6833" s="106"/>
      <c r="C6833" s="2"/>
      <c r="D6833" s="2"/>
      <c r="E6833" s="106"/>
      <c r="F6833" s="107"/>
      <c r="G6833" s="108"/>
      <c r="H6833" s="109"/>
      <c r="I6833" s="109"/>
      <c r="J6833" s="110"/>
      <c r="K6833" s="117"/>
      <c r="L6833" s="178"/>
      <c r="M6833" s="178"/>
      <c r="N6833" s="106"/>
      <c r="O6833" s="111"/>
      <c r="P6833" s="111"/>
      <c r="Q6833" s="106"/>
      <c r="R6833" s="106"/>
      <c r="S6833" s="106"/>
      <c r="T6833" s="106"/>
      <c r="U6833" s="106"/>
      <c r="V6833" s="106"/>
      <c r="W6833" s="19"/>
      <c r="X6833" s="2"/>
      <c r="Y6833" s="4"/>
      <c r="Z6833" s="106"/>
      <c r="AA6833" s="114"/>
      <c r="AB6833" s="112"/>
      <c r="AC6833" s="178"/>
      <c r="AD6833" s="11"/>
      <c r="AE6833" s="106"/>
      <c r="AF6833" s="106"/>
      <c r="AG6833" s="106"/>
      <c r="AH6833" s="115"/>
      <c r="AI6833" s="116"/>
    </row>
    <row r="6834" spans="1:35" ht="15" customHeight="1" x14ac:dyDescent="0.25">
      <c r="A6834" s="105"/>
      <c r="B6834" s="106"/>
      <c r="C6834" s="2"/>
      <c r="D6834" s="2"/>
      <c r="E6834" s="106"/>
      <c r="F6834" s="107"/>
      <c r="G6834" s="108"/>
      <c r="H6834" s="109"/>
      <c r="I6834" s="109"/>
      <c r="J6834" s="110"/>
      <c r="K6834" s="117"/>
      <c r="L6834" s="178"/>
      <c r="M6834" s="178"/>
      <c r="N6834" s="106"/>
      <c r="O6834" s="111"/>
      <c r="P6834" s="111"/>
      <c r="Q6834" s="106"/>
      <c r="R6834" s="106"/>
      <c r="S6834" s="106"/>
      <c r="T6834" s="106"/>
      <c r="U6834" s="106"/>
      <c r="V6834" s="106"/>
      <c r="W6834" s="19"/>
      <c r="X6834" s="2"/>
      <c r="Y6834" s="4"/>
      <c r="Z6834" s="106"/>
      <c r="AA6834" s="114"/>
      <c r="AB6834" s="112"/>
      <c r="AC6834" s="178"/>
      <c r="AD6834" s="11"/>
      <c r="AE6834" s="106"/>
      <c r="AF6834" s="106"/>
      <c r="AG6834" s="106"/>
      <c r="AH6834" s="115"/>
      <c r="AI6834" s="116"/>
    </row>
    <row r="6835" spans="1:35" ht="15" customHeight="1" x14ac:dyDescent="0.25">
      <c r="A6835" s="105"/>
      <c r="B6835" s="106"/>
      <c r="C6835" s="2"/>
      <c r="D6835" s="2"/>
      <c r="E6835" s="106"/>
      <c r="F6835" s="107"/>
      <c r="G6835" s="108"/>
      <c r="H6835" s="109"/>
      <c r="I6835" s="109"/>
      <c r="J6835" s="110"/>
      <c r="K6835" s="117"/>
      <c r="L6835" s="178"/>
      <c r="M6835" s="178"/>
      <c r="N6835" s="106"/>
      <c r="O6835" s="111"/>
      <c r="P6835" s="111"/>
      <c r="Q6835" s="106"/>
      <c r="R6835" s="106"/>
      <c r="S6835" s="106"/>
      <c r="T6835" s="106"/>
      <c r="U6835" s="106"/>
      <c r="V6835" s="106"/>
      <c r="W6835" s="19"/>
      <c r="X6835" s="2"/>
      <c r="Y6835" s="4"/>
      <c r="Z6835" s="106"/>
      <c r="AA6835" s="114"/>
      <c r="AB6835" s="112"/>
      <c r="AC6835" s="178"/>
      <c r="AD6835" s="11"/>
      <c r="AE6835" s="106"/>
      <c r="AF6835" s="106"/>
      <c r="AG6835" s="106"/>
      <c r="AH6835" s="115"/>
      <c r="AI6835" s="116"/>
    </row>
    <row r="6836" spans="1:35" ht="15" customHeight="1" x14ac:dyDescent="0.25">
      <c r="A6836" s="105"/>
      <c r="B6836" s="106"/>
      <c r="C6836" s="2"/>
      <c r="D6836" s="2"/>
      <c r="E6836" s="106"/>
      <c r="F6836" s="107"/>
      <c r="G6836" s="108"/>
      <c r="H6836" s="109"/>
      <c r="I6836" s="109"/>
      <c r="J6836" s="110"/>
      <c r="K6836" s="117"/>
      <c r="L6836" s="178"/>
      <c r="M6836" s="178"/>
      <c r="N6836" s="106"/>
      <c r="O6836" s="111"/>
      <c r="P6836" s="111"/>
      <c r="Q6836" s="106"/>
      <c r="R6836" s="106"/>
      <c r="S6836" s="106"/>
      <c r="T6836" s="106"/>
      <c r="U6836" s="106"/>
      <c r="V6836" s="106"/>
      <c r="W6836" s="19"/>
      <c r="X6836" s="2"/>
      <c r="Y6836" s="4"/>
      <c r="Z6836" s="106"/>
      <c r="AA6836" s="114"/>
      <c r="AB6836" s="112"/>
      <c r="AC6836" s="178"/>
      <c r="AD6836" s="11"/>
      <c r="AE6836" s="106"/>
      <c r="AF6836" s="106"/>
      <c r="AG6836" s="106"/>
      <c r="AH6836" s="115"/>
      <c r="AI6836" s="116"/>
    </row>
    <row r="6837" spans="1:35" ht="15" customHeight="1" x14ac:dyDescent="0.25">
      <c r="A6837" s="105"/>
      <c r="B6837" s="106"/>
      <c r="C6837" s="2"/>
      <c r="D6837" s="2"/>
      <c r="E6837" s="106"/>
      <c r="F6837" s="107"/>
      <c r="G6837" s="108"/>
      <c r="H6837" s="109"/>
      <c r="I6837" s="109"/>
      <c r="J6837" s="110"/>
      <c r="K6837" s="117"/>
      <c r="L6837" s="178"/>
      <c r="M6837" s="178"/>
      <c r="N6837" s="106"/>
      <c r="O6837" s="111"/>
      <c r="P6837" s="111"/>
      <c r="Q6837" s="106"/>
      <c r="R6837" s="106"/>
      <c r="S6837" s="106"/>
      <c r="T6837" s="106"/>
      <c r="U6837" s="106"/>
      <c r="V6837" s="106"/>
      <c r="W6837" s="19"/>
      <c r="X6837" s="2"/>
      <c r="Y6837" s="4"/>
      <c r="Z6837" s="106"/>
      <c r="AA6837" s="114"/>
      <c r="AB6837" s="112"/>
      <c r="AC6837" s="178"/>
      <c r="AD6837" s="11"/>
      <c r="AE6837" s="106"/>
      <c r="AF6837" s="106"/>
      <c r="AG6837" s="106"/>
      <c r="AH6837" s="115"/>
      <c r="AI6837" s="116"/>
    </row>
    <row r="6838" spans="1:35" ht="15" customHeight="1" x14ac:dyDescent="0.25">
      <c r="A6838" s="105"/>
      <c r="B6838" s="106"/>
      <c r="C6838" s="2"/>
      <c r="D6838" s="2"/>
      <c r="E6838" s="106"/>
      <c r="F6838" s="107"/>
      <c r="G6838" s="108"/>
      <c r="H6838" s="109"/>
      <c r="I6838" s="109"/>
      <c r="J6838" s="110"/>
      <c r="K6838" s="117"/>
      <c r="L6838" s="178"/>
      <c r="M6838" s="178"/>
      <c r="N6838" s="106"/>
      <c r="O6838" s="111"/>
      <c r="P6838" s="111"/>
      <c r="Q6838" s="106"/>
      <c r="R6838" s="106"/>
      <c r="S6838" s="106"/>
      <c r="T6838" s="106"/>
      <c r="U6838" s="106"/>
      <c r="V6838" s="106"/>
      <c r="W6838" s="19"/>
      <c r="X6838" s="2"/>
      <c r="Y6838" s="4"/>
      <c r="Z6838" s="106"/>
      <c r="AA6838" s="114"/>
      <c r="AB6838" s="112"/>
      <c r="AC6838" s="178"/>
      <c r="AD6838" s="11"/>
      <c r="AE6838" s="106"/>
      <c r="AF6838" s="106"/>
      <c r="AG6838" s="106"/>
      <c r="AH6838" s="115"/>
      <c r="AI6838" s="116"/>
    </row>
    <row r="6839" spans="1:35" ht="15" customHeight="1" x14ac:dyDescent="0.25">
      <c r="A6839" s="105"/>
      <c r="B6839" s="106"/>
      <c r="C6839" s="2"/>
      <c r="D6839" s="2"/>
      <c r="E6839" s="106"/>
      <c r="F6839" s="107"/>
      <c r="G6839" s="108"/>
      <c r="H6839" s="109"/>
      <c r="I6839" s="109"/>
      <c r="J6839" s="110"/>
      <c r="K6839" s="117"/>
      <c r="L6839" s="178"/>
      <c r="M6839" s="178"/>
      <c r="N6839" s="106"/>
      <c r="O6839" s="111"/>
      <c r="P6839" s="111"/>
      <c r="Q6839" s="106"/>
      <c r="R6839" s="106"/>
      <c r="S6839" s="106"/>
      <c r="T6839" s="106"/>
      <c r="U6839" s="106"/>
      <c r="V6839" s="106"/>
      <c r="W6839" s="19"/>
      <c r="X6839" s="2"/>
      <c r="Y6839" s="4"/>
      <c r="Z6839" s="106"/>
      <c r="AA6839" s="114"/>
      <c r="AB6839" s="112"/>
      <c r="AC6839" s="178"/>
      <c r="AD6839" s="11"/>
      <c r="AE6839" s="106"/>
      <c r="AF6839" s="106"/>
      <c r="AG6839" s="106"/>
      <c r="AH6839" s="115"/>
      <c r="AI6839" s="116"/>
    </row>
    <row r="6840" spans="1:35" ht="15" customHeight="1" x14ac:dyDescent="0.25">
      <c r="A6840" s="105"/>
      <c r="B6840" s="106"/>
      <c r="C6840" s="2"/>
      <c r="D6840" s="2"/>
      <c r="E6840" s="106"/>
      <c r="F6840" s="107"/>
      <c r="G6840" s="108"/>
      <c r="H6840" s="109"/>
      <c r="I6840" s="109"/>
      <c r="J6840" s="110"/>
      <c r="K6840" s="117"/>
      <c r="L6840" s="178"/>
      <c r="M6840" s="178"/>
      <c r="N6840" s="106"/>
      <c r="O6840" s="111"/>
      <c r="P6840" s="111"/>
      <c r="Q6840" s="106"/>
      <c r="R6840" s="106"/>
      <c r="S6840" s="106"/>
      <c r="T6840" s="106"/>
      <c r="U6840" s="106"/>
      <c r="V6840" s="106"/>
      <c r="W6840" s="19"/>
      <c r="X6840" s="2"/>
      <c r="Y6840" s="4"/>
      <c r="Z6840" s="106"/>
      <c r="AA6840" s="114"/>
      <c r="AB6840" s="112"/>
      <c r="AC6840" s="178"/>
      <c r="AD6840" s="11"/>
      <c r="AE6840" s="106"/>
      <c r="AF6840" s="106"/>
      <c r="AG6840" s="106"/>
      <c r="AH6840" s="115"/>
      <c r="AI6840" s="116"/>
    </row>
    <row r="6841" spans="1:35" ht="15" customHeight="1" x14ac:dyDescent="0.25">
      <c r="A6841" s="105"/>
      <c r="B6841" s="106"/>
      <c r="C6841" s="2"/>
      <c r="D6841" s="2"/>
      <c r="E6841" s="106"/>
      <c r="F6841" s="107"/>
      <c r="G6841" s="108"/>
      <c r="H6841" s="109"/>
      <c r="I6841" s="109"/>
      <c r="J6841" s="110"/>
      <c r="K6841" s="117"/>
      <c r="L6841" s="178"/>
      <c r="M6841" s="178"/>
      <c r="N6841" s="106"/>
      <c r="O6841" s="111"/>
      <c r="P6841" s="111"/>
      <c r="Q6841" s="106"/>
      <c r="R6841" s="106"/>
      <c r="S6841" s="106"/>
      <c r="T6841" s="106"/>
      <c r="U6841" s="106"/>
      <c r="V6841" s="106"/>
      <c r="W6841" s="19"/>
      <c r="X6841" s="2"/>
      <c r="Y6841" s="4"/>
      <c r="Z6841" s="106"/>
      <c r="AA6841" s="114"/>
      <c r="AB6841" s="112"/>
      <c r="AC6841" s="178"/>
      <c r="AD6841" s="11"/>
      <c r="AE6841" s="106"/>
      <c r="AF6841" s="106"/>
      <c r="AG6841" s="106"/>
      <c r="AH6841" s="115"/>
      <c r="AI6841" s="116"/>
    </row>
    <row r="6842" spans="1:35" ht="15" customHeight="1" x14ac:dyDescent="0.25">
      <c r="A6842" s="105"/>
      <c r="B6842" s="106"/>
      <c r="C6842" s="2"/>
      <c r="D6842" s="2"/>
      <c r="E6842" s="106"/>
      <c r="F6842" s="107"/>
      <c r="G6842" s="108"/>
      <c r="H6842" s="109"/>
      <c r="I6842" s="109"/>
      <c r="J6842" s="110"/>
      <c r="K6842" s="117"/>
      <c r="L6842" s="178"/>
      <c r="M6842" s="178"/>
      <c r="N6842" s="106"/>
      <c r="O6842" s="111"/>
      <c r="P6842" s="111"/>
      <c r="Q6842" s="106"/>
      <c r="R6842" s="106"/>
      <c r="S6842" s="106"/>
      <c r="T6842" s="106"/>
      <c r="U6842" s="106"/>
      <c r="V6842" s="106"/>
      <c r="W6842" s="19"/>
      <c r="X6842" s="2"/>
      <c r="Y6842" s="4"/>
      <c r="Z6842" s="106"/>
      <c r="AA6842" s="114"/>
      <c r="AB6842" s="112"/>
      <c r="AC6842" s="178"/>
      <c r="AD6842" s="11"/>
      <c r="AE6842" s="106"/>
      <c r="AF6842" s="106"/>
      <c r="AG6842" s="106"/>
      <c r="AH6842" s="115"/>
      <c r="AI6842" s="116"/>
    </row>
    <row r="6843" spans="1:35" ht="15" customHeight="1" x14ac:dyDescent="0.25">
      <c r="A6843" s="105"/>
      <c r="B6843" s="106"/>
      <c r="C6843" s="2"/>
      <c r="D6843" s="2"/>
      <c r="E6843" s="106"/>
      <c r="F6843" s="107"/>
      <c r="G6843" s="108"/>
      <c r="H6843" s="109"/>
      <c r="I6843" s="109"/>
      <c r="J6843" s="110"/>
      <c r="K6843" s="117"/>
      <c r="L6843" s="178"/>
      <c r="M6843" s="178"/>
      <c r="N6843" s="106"/>
      <c r="O6843" s="111"/>
      <c r="P6843" s="111"/>
      <c r="Q6843" s="106"/>
      <c r="R6843" s="106"/>
      <c r="S6843" s="106"/>
      <c r="T6843" s="106"/>
      <c r="U6843" s="106"/>
      <c r="V6843" s="106"/>
      <c r="W6843" s="19"/>
      <c r="X6843" s="2"/>
      <c r="Y6843" s="4"/>
      <c r="Z6843" s="106"/>
      <c r="AA6843" s="114"/>
      <c r="AB6843" s="112"/>
      <c r="AC6843" s="178"/>
      <c r="AD6843" s="11"/>
      <c r="AE6843" s="106"/>
      <c r="AF6843" s="106"/>
      <c r="AG6843" s="106"/>
      <c r="AH6843" s="115"/>
      <c r="AI6843" s="116"/>
    </row>
    <row r="6844" spans="1:35" ht="15" customHeight="1" x14ac:dyDescent="0.25">
      <c r="A6844" s="105"/>
      <c r="B6844" s="106"/>
      <c r="C6844" s="2"/>
      <c r="D6844" s="2"/>
      <c r="E6844" s="106"/>
      <c r="F6844" s="107"/>
      <c r="G6844" s="108"/>
      <c r="H6844" s="109"/>
      <c r="I6844" s="109"/>
      <c r="J6844" s="110"/>
      <c r="K6844" s="117"/>
      <c r="L6844" s="178"/>
      <c r="M6844" s="178"/>
      <c r="N6844" s="106"/>
      <c r="O6844" s="111"/>
      <c r="P6844" s="111"/>
      <c r="Q6844" s="106"/>
      <c r="R6844" s="106"/>
      <c r="S6844" s="106"/>
      <c r="T6844" s="106"/>
      <c r="U6844" s="106"/>
      <c r="V6844" s="106"/>
      <c r="W6844" s="19"/>
      <c r="X6844" s="2"/>
      <c r="Y6844" s="4"/>
      <c r="Z6844" s="106"/>
      <c r="AA6844" s="114"/>
      <c r="AB6844" s="112"/>
      <c r="AC6844" s="178"/>
      <c r="AD6844" s="11"/>
      <c r="AE6844" s="106"/>
      <c r="AF6844" s="106"/>
      <c r="AG6844" s="106"/>
      <c r="AH6844" s="115"/>
      <c r="AI6844" s="116"/>
    </row>
    <row r="6845" spans="1:35" ht="15" customHeight="1" x14ac:dyDescent="0.25">
      <c r="A6845" s="105"/>
      <c r="B6845" s="106"/>
      <c r="C6845" s="2"/>
      <c r="D6845" s="2"/>
      <c r="E6845" s="106"/>
      <c r="F6845" s="107"/>
      <c r="G6845" s="108"/>
      <c r="H6845" s="109"/>
      <c r="I6845" s="109"/>
      <c r="J6845" s="110"/>
      <c r="K6845" s="117"/>
      <c r="L6845" s="178"/>
      <c r="M6845" s="178"/>
      <c r="N6845" s="106"/>
      <c r="O6845" s="111"/>
      <c r="P6845" s="111"/>
      <c r="Q6845" s="106"/>
      <c r="R6845" s="106"/>
      <c r="S6845" s="106"/>
      <c r="T6845" s="106"/>
      <c r="U6845" s="106"/>
      <c r="V6845" s="106"/>
      <c r="W6845" s="19"/>
      <c r="X6845" s="2"/>
      <c r="Y6845" s="4"/>
      <c r="Z6845" s="106"/>
      <c r="AA6845" s="114"/>
      <c r="AB6845" s="112"/>
      <c r="AC6845" s="178"/>
      <c r="AD6845" s="11"/>
      <c r="AE6845" s="106"/>
      <c r="AF6845" s="106"/>
      <c r="AG6845" s="106"/>
      <c r="AH6845" s="115"/>
      <c r="AI6845" s="116"/>
    </row>
    <row r="6846" spans="1:35" ht="15" customHeight="1" x14ac:dyDescent="0.25">
      <c r="A6846" s="105"/>
      <c r="B6846" s="106"/>
      <c r="C6846" s="2"/>
      <c r="D6846" s="2"/>
      <c r="E6846" s="106"/>
      <c r="F6846" s="107"/>
      <c r="G6846" s="108"/>
      <c r="H6846" s="109"/>
      <c r="I6846" s="109"/>
      <c r="J6846" s="110"/>
      <c r="K6846" s="117"/>
      <c r="L6846" s="178"/>
      <c r="M6846" s="178"/>
      <c r="N6846" s="106"/>
      <c r="O6846" s="111"/>
      <c r="P6846" s="111"/>
      <c r="Q6846" s="106"/>
      <c r="R6846" s="106"/>
      <c r="S6846" s="106"/>
      <c r="T6846" s="106"/>
      <c r="U6846" s="106"/>
      <c r="V6846" s="106"/>
      <c r="W6846" s="19"/>
      <c r="X6846" s="2"/>
      <c r="Y6846" s="4"/>
      <c r="Z6846" s="106"/>
      <c r="AA6846" s="114"/>
      <c r="AB6846" s="112"/>
      <c r="AC6846" s="178"/>
      <c r="AD6846" s="11"/>
      <c r="AE6846" s="106"/>
      <c r="AF6846" s="106"/>
      <c r="AG6846" s="106"/>
      <c r="AH6846" s="115"/>
      <c r="AI6846" s="116"/>
    </row>
    <row r="6847" spans="1:35" ht="15" customHeight="1" x14ac:dyDescent="0.25">
      <c r="A6847" s="105"/>
      <c r="B6847" s="106"/>
      <c r="C6847" s="2"/>
      <c r="D6847" s="2"/>
      <c r="E6847" s="106"/>
      <c r="F6847" s="107"/>
      <c r="G6847" s="108"/>
      <c r="H6847" s="109"/>
      <c r="I6847" s="109"/>
      <c r="J6847" s="110"/>
      <c r="K6847" s="117"/>
      <c r="L6847" s="178"/>
      <c r="M6847" s="178"/>
      <c r="N6847" s="106"/>
      <c r="O6847" s="111"/>
      <c r="P6847" s="111"/>
      <c r="Q6847" s="106"/>
      <c r="R6847" s="106"/>
      <c r="S6847" s="106"/>
      <c r="T6847" s="106"/>
      <c r="U6847" s="106"/>
      <c r="V6847" s="106"/>
      <c r="W6847" s="19"/>
      <c r="X6847" s="2"/>
      <c r="Y6847" s="4"/>
      <c r="Z6847" s="106"/>
      <c r="AA6847" s="114"/>
      <c r="AB6847" s="112"/>
      <c r="AC6847" s="178"/>
      <c r="AD6847" s="11"/>
      <c r="AE6847" s="106"/>
      <c r="AF6847" s="106"/>
      <c r="AG6847" s="106"/>
      <c r="AH6847" s="115"/>
      <c r="AI6847" s="116"/>
    </row>
    <row r="6848" spans="1:35" ht="15" customHeight="1" x14ac:dyDescent="0.25">
      <c r="A6848" s="105"/>
      <c r="B6848" s="106"/>
      <c r="C6848" s="2"/>
      <c r="D6848" s="2"/>
      <c r="E6848" s="106"/>
      <c r="F6848" s="107"/>
      <c r="G6848" s="108"/>
      <c r="H6848" s="109"/>
      <c r="I6848" s="109"/>
      <c r="J6848" s="110"/>
      <c r="K6848" s="117"/>
      <c r="L6848" s="178"/>
      <c r="M6848" s="178"/>
      <c r="N6848" s="106"/>
      <c r="O6848" s="111"/>
      <c r="P6848" s="111"/>
      <c r="Q6848" s="106"/>
      <c r="R6848" s="106"/>
      <c r="S6848" s="106"/>
      <c r="T6848" s="106"/>
      <c r="U6848" s="106"/>
      <c r="V6848" s="106"/>
      <c r="W6848" s="19"/>
      <c r="X6848" s="2"/>
      <c r="Y6848" s="4"/>
      <c r="Z6848" s="106"/>
      <c r="AA6848" s="114"/>
      <c r="AB6848" s="112"/>
      <c r="AC6848" s="178"/>
      <c r="AD6848" s="11"/>
      <c r="AE6848" s="106"/>
      <c r="AF6848" s="106"/>
      <c r="AG6848" s="106"/>
      <c r="AH6848" s="115"/>
      <c r="AI6848" s="116"/>
    </row>
    <row r="6849" spans="1:35" ht="15" customHeight="1" x14ac:dyDescent="0.25">
      <c r="A6849" s="105"/>
      <c r="B6849" s="106"/>
      <c r="C6849" s="2"/>
      <c r="D6849" s="2"/>
      <c r="E6849" s="106"/>
      <c r="F6849" s="107"/>
      <c r="G6849" s="108"/>
      <c r="H6849" s="109"/>
      <c r="I6849" s="109"/>
      <c r="J6849" s="110"/>
      <c r="K6849" s="117"/>
      <c r="L6849" s="178"/>
      <c r="M6849" s="178"/>
      <c r="N6849" s="106"/>
      <c r="O6849" s="111"/>
      <c r="P6849" s="111"/>
      <c r="Q6849" s="106"/>
      <c r="R6849" s="106"/>
      <c r="S6849" s="106"/>
      <c r="T6849" s="106"/>
      <c r="U6849" s="106"/>
      <c r="V6849" s="106"/>
      <c r="W6849" s="19"/>
      <c r="X6849" s="2"/>
      <c r="Y6849" s="4"/>
      <c r="Z6849" s="106"/>
      <c r="AA6849" s="114"/>
      <c r="AB6849" s="112"/>
      <c r="AC6849" s="178"/>
      <c r="AD6849" s="11"/>
      <c r="AE6849" s="106"/>
      <c r="AF6849" s="106"/>
      <c r="AG6849" s="106"/>
      <c r="AH6849" s="115"/>
      <c r="AI6849" s="116"/>
    </row>
    <row r="6850" spans="1:35" ht="15" customHeight="1" x14ac:dyDescent="0.25">
      <c r="A6850" s="105"/>
      <c r="B6850" s="106"/>
      <c r="C6850" s="2"/>
      <c r="D6850" s="2"/>
      <c r="E6850" s="106"/>
      <c r="F6850" s="107"/>
      <c r="G6850" s="108"/>
      <c r="H6850" s="109"/>
      <c r="I6850" s="109"/>
      <c r="J6850" s="110"/>
      <c r="K6850" s="117"/>
      <c r="L6850" s="178"/>
      <c r="M6850" s="178"/>
      <c r="N6850" s="106"/>
      <c r="O6850" s="111"/>
      <c r="P6850" s="111"/>
      <c r="Q6850" s="106"/>
      <c r="R6850" s="106"/>
      <c r="S6850" s="106"/>
      <c r="T6850" s="106"/>
      <c r="U6850" s="106"/>
      <c r="V6850" s="106"/>
      <c r="W6850" s="19"/>
      <c r="X6850" s="2"/>
      <c r="Y6850" s="4"/>
      <c r="Z6850" s="106"/>
      <c r="AA6850" s="114"/>
      <c r="AB6850" s="112"/>
      <c r="AC6850" s="178"/>
      <c r="AD6850" s="11"/>
      <c r="AE6850" s="106"/>
      <c r="AF6850" s="106"/>
      <c r="AG6850" s="106"/>
      <c r="AH6850" s="115"/>
      <c r="AI6850" s="116"/>
    </row>
    <row r="6851" spans="1:35" ht="15" customHeight="1" x14ac:dyDescent="0.25">
      <c r="A6851" s="105"/>
      <c r="B6851" s="106"/>
      <c r="C6851" s="2"/>
      <c r="D6851" s="2"/>
      <c r="E6851" s="106"/>
      <c r="F6851" s="107"/>
      <c r="G6851" s="108"/>
      <c r="H6851" s="109"/>
      <c r="I6851" s="109"/>
      <c r="J6851" s="110"/>
      <c r="K6851" s="117"/>
      <c r="L6851" s="178"/>
      <c r="M6851" s="178"/>
      <c r="N6851" s="106"/>
      <c r="O6851" s="111"/>
      <c r="P6851" s="111"/>
      <c r="Q6851" s="106"/>
      <c r="R6851" s="106"/>
      <c r="S6851" s="106"/>
      <c r="T6851" s="106"/>
      <c r="U6851" s="106"/>
      <c r="V6851" s="106"/>
      <c r="W6851" s="19"/>
      <c r="X6851" s="2"/>
      <c r="Y6851" s="4"/>
      <c r="Z6851" s="106"/>
      <c r="AA6851" s="114"/>
      <c r="AB6851" s="112"/>
      <c r="AC6851" s="178"/>
      <c r="AD6851" s="11"/>
      <c r="AE6851" s="106"/>
      <c r="AF6851" s="106"/>
      <c r="AG6851" s="106"/>
      <c r="AH6851" s="115"/>
      <c r="AI6851" s="116"/>
    </row>
    <row r="6852" spans="1:35" ht="15" customHeight="1" x14ac:dyDescent="0.25">
      <c r="A6852" s="105"/>
      <c r="B6852" s="106"/>
      <c r="C6852" s="2"/>
      <c r="D6852" s="2"/>
      <c r="E6852" s="106"/>
      <c r="F6852" s="107"/>
      <c r="G6852" s="108"/>
      <c r="H6852" s="109"/>
      <c r="I6852" s="109"/>
      <c r="J6852" s="110"/>
      <c r="K6852" s="117"/>
      <c r="L6852" s="178"/>
      <c r="M6852" s="178"/>
      <c r="N6852" s="106"/>
      <c r="O6852" s="111"/>
      <c r="P6852" s="111"/>
      <c r="Q6852" s="106"/>
      <c r="R6852" s="106"/>
      <c r="S6852" s="106"/>
      <c r="T6852" s="106"/>
      <c r="U6852" s="106"/>
      <c r="V6852" s="106"/>
      <c r="W6852" s="19"/>
      <c r="X6852" s="2"/>
      <c r="Y6852" s="4"/>
      <c r="Z6852" s="106"/>
      <c r="AA6852" s="114"/>
      <c r="AB6852" s="112"/>
      <c r="AC6852" s="178"/>
      <c r="AD6852" s="11"/>
      <c r="AE6852" s="106"/>
      <c r="AF6852" s="106"/>
      <c r="AG6852" s="106"/>
      <c r="AH6852" s="115"/>
      <c r="AI6852" s="116"/>
    </row>
    <row r="6853" spans="1:35" ht="15" customHeight="1" x14ac:dyDescent="0.25">
      <c r="A6853" s="105"/>
      <c r="B6853" s="106"/>
      <c r="C6853" s="2"/>
      <c r="D6853" s="2"/>
      <c r="E6853" s="106"/>
      <c r="F6853" s="107"/>
      <c r="G6853" s="108"/>
      <c r="H6853" s="109"/>
      <c r="I6853" s="109"/>
      <c r="J6853" s="110"/>
      <c r="K6853" s="117"/>
      <c r="L6853" s="178"/>
      <c r="M6853" s="178"/>
      <c r="N6853" s="106"/>
      <c r="O6853" s="111"/>
      <c r="P6853" s="111"/>
      <c r="Q6853" s="106"/>
      <c r="R6853" s="106"/>
      <c r="S6853" s="106"/>
      <c r="T6853" s="106"/>
      <c r="U6853" s="106"/>
      <c r="V6853" s="106"/>
      <c r="W6853" s="19"/>
      <c r="X6853" s="2"/>
      <c r="Y6853" s="4"/>
      <c r="Z6853" s="106"/>
      <c r="AA6853" s="114"/>
      <c r="AB6853" s="112"/>
      <c r="AC6853" s="178"/>
      <c r="AD6853" s="11"/>
      <c r="AE6853" s="106"/>
      <c r="AF6853" s="106"/>
      <c r="AG6853" s="106"/>
      <c r="AH6853" s="115"/>
      <c r="AI6853" s="116"/>
    </row>
    <row r="6854" spans="1:35" ht="15" customHeight="1" x14ac:dyDescent="0.25">
      <c r="A6854" s="105"/>
      <c r="B6854" s="106"/>
      <c r="C6854" s="2"/>
      <c r="D6854" s="2"/>
      <c r="E6854" s="106"/>
      <c r="F6854" s="107"/>
      <c r="G6854" s="108"/>
      <c r="H6854" s="109"/>
      <c r="I6854" s="109"/>
      <c r="J6854" s="110"/>
      <c r="K6854" s="117"/>
      <c r="L6854" s="178"/>
      <c r="M6854" s="178"/>
      <c r="N6854" s="106"/>
      <c r="O6854" s="111"/>
      <c r="P6854" s="111"/>
      <c r="Q6854" s="106"/>
      <c r="R6854" s="106"/>
      <c r="S6854" s="106"/>
      <c r="T6854" s="106"/>
      <c r="U6854" s="106"/>
      <c r="V6854" s="106"/>
      <c r="W6854" s="19"/>
      <c r="X6854" s="2"/>
      <c r="Y6854" s="4"/>
      <c r="Z6854" s="106"/>
      <c r="AA6854" s="114"/>
      <c r="AB6854" s="112"/>
      <c r="AC6854" s="178"/>
      <c r="AD6854" s="11"/>
      <c r="AE6854" s="106"/>
      <c r="AF6854" s="106"/>
      <c r="AG6854" s="106"/>
      <c r="AH6854" s="115"/>
      <c r="AI6854" s="116"/>
    </row>
    <row r="6855" spans="1:35" ht="15" customHeight="1" x14ac:dyDescent="0.25">
      <c r="A6855" s="105"/>
      <c r="B6855" s="106"/>
      <c r="C6855" s="2"/>
      <c r="D6855" s="2"/>
      <c r="E6855" s="106"/>
      <c r="F6855" s="107"/>
      <c r="G6855" s="108"/>
      <c r="H6855" s="109"/>
      <c r="I6855" s="109"/>
      <c r="J6855" s="110"/>
      <c r="K6855" s="117"/>
      <c r="L6855" s="178"/>
      <c r="M6855" s="178"/>
      <c r="N6855" s="106"/>
      <c r="O6855" s="111"/>
      <c r="P6855" s="111"/>
      <c r="Q6855" s="106"/>
      <c r="R6855" s="106"/>
      <c r="S6855" s="106"/>
      <c r="T6855" s="106"/>
      <c r="U6855" s="106"/>
      <c r="V6855" s="106"/>
      <c r="W6855" s="19"/>
      <c r="X6855" s="2"/>
      <c r="Y6855" s="4"/>
      <c r="Z6855" s="106"/>
      <c r="AA6855" s="114"/>
      <c r="AB6855" s="112"/>
      <c r="AC6855" s="178"/>
      <c r="AD6855" s="11"/>
      <c r="AE6855" s="106"/>
      <c r="AF6855" s="106"/>
      <c r="AG6855" s="106"/>
      <c r="AH6855" s="115"/>
      <c r="AI6855" s="116"/>
    </row>
    <row r="6856" spans="1:35" ht="15" customHeight="1" x14ac:dyDescent="0.25">
      <c r="A6856" s="105"/>
      <c r="B6856" s="106"/>
      <c r="C6856" s="2"/>
      <c r="D6856" s="2"/>
      <c r="E6856" s="106"/>
      <c r="F6856" s="107"/>
      <c r="G6856" s="108"/>
      <c r="H6856" s="109"/>
      <c r="I6856" s="109"/>
      <c r="J6856" s="110"/>
      <c r="K6856" s="117"/>
      <c r="L6856" s="178"/>
      <c r="M6856" s="178"/>
      <c r="N6856" s="106"/>
      <c r="O6856" s="111"/>
      <c r="P6856" s="111"/>
      <c r="Q6856" s="106"/>
      <c r="R6856" s="106"/>
      <c r="S6856" s="106"/>
      <c r="T6856" s="106"/>
      <c r="U6856" s="106"/>
      <c r="V6856" s="106"/>
      <c r="W6856" s="19"/>
      <c r="X6856" s="2"/>
      <c r="Y6856" s="4"/>
      <c r="Z6856" s="106"/>
      <c r="AA6856" s="114"/>
      <c r="AB6856" s="112"/>
      <c r="AC6856" s="178"/>
      <c r="AD6856" s="11"/>
      <c r="AE6856" s="106"/>
      <c r="AF6856" s="106"/>
      <c r="AG6856" s="106"/>
      <c r="AH6856" s="115"/>
      <c r="AI6856" s="116"/>
    </row>
    <row r="6857" spans="1:35" ht="15" customHeight="1" x14ac:dyDescent="0.25">
      <c r="A6857" s="105"/>
      <c r="B6857" s="106"/>
      <c r="C6857" s="2"/>
      <c r="D6857" s="2"/>
      <c r="E6857" s="106"/>
      <c r="F6857" s="107"/>
      <c r="G6857" s="108"/>
      <c r="H6857" s="109"/>
      <c r="I6857" s="109"/>
      <c r="J6857" s="110"/>
      <c r="K6857" s="117"/>
      <c r="L6857" s="178"/>
      <c r="M6857" s="178"/>
      <c r="N6857" s="106"/>
      <c r="O6857" s="111"/>
      <c r="P6857" s="111"/>
      <c r="Q6857" s="106"/>
      <c r="R6857" s="106"/>
      <c r="S6857" s="106"/>
      <c r="T6857" s="106"/>
      <c r="U6857" s="106"/>
      <c r="V6857" s="106"/>
      <c r="W6857" s="19"/>
      <c r="X6857" s="2"/>
      <c r="Y6857" s="4"/>
      <c r="Z6857" s="106"/>
      <c r="AA6857" s="114"/>
      <c r="AB6857" s="112"/>
      <c r="AC6857" s="178"/>
      <c r="AD6857" s="11"/>
      <c r="AE6857" s="106"/>
      <c r="AF6857" s="106"/>
      <c r="AG6857" s="106"/>
      <c r="AH6857" s="115"/>
      <c r="AI6857" s="116"/>
    </row>
    <row r="6858" spans="1:35" ht="15" customHeight="1" x14ac:dyDescent="0.25">
      <c r="A6858" s="105"/>
      <c r="B6858" s="106"/>
      <c r="C6858" s="2"/>
      <c r="D6858" s="2"/>
      <c r="E6858" s="106"/>
      <c r="F6858" s="107"/>
      <c r="G6858" s="108"/>
      <c r="H6858" s="109"/>
      <c r="I6858" s="109"/>
      <c r="J6858" s="110"/>
      <c r="K6858" s="117"/>
      <c r="L6858" s="178"/>
      <c r="M6858" s="178"/>
      <c r="N6858" s="106"/>
      <c r="O6858" s="111"/>
      <c r="P6858" s="111"/>
      <c r="Q6858" s="106"/>
      <c r="R6858" s="106"/>
      <c r="S6858" s="106"/>
      <c r="T6858" s="106"/>
      <c r="U6858" s="106"/>
      <c r="V6858" s="106"/>
      <c r="W6858" s="19"/>
      <c r="X6858" s="2"/>
      <c r="Y6858" s="4"/>
      <c r="Z6858" s="106"/>
      <c r="AA6858" s="114"/>
      <c r="AB6858" s="112"/>
      <c r="AC6858" s="178"/>
      <c r="AD6858" s="11"/>
      <c r="AE6858" s="106"/>
      <c r="AF6858" s="106"/>
      <c r="AG6858" s="106"/>
      <c r="AH6858" s="115"/>
      <c r="AI6858" s="116"/>
    </row>
    <row r="6859" spans="1:35" ht="15" customHeight="1" x14ac:dyDescent="0.25">
      <c r="A6859" s="105"/>
      <c r="B6859" s="106"/>
      <c r="C6859" s="2"/>
      <c r="D6859" s="2"/>
      <c r="E6859" s="106"/>
      <c r="F6859" s="107"/>
      <c r="G6859" s="108"/>
      <c r="H6859" s="109"/>
      <c r="I6859" s="109"/>
      <c r="J6859" s="110"/>
      <c r="K6859" s="117"/>
      <c r="L6859" s="178"/>
      <c r="M6859" s="178"/>
      <c r="N6859" s="106"/>
      <c r="O6859" s="111"/>
      <c r="P6859" s="111"/>
      <c r="Q6859" s="106"/>
      <c r="R6859" s="106"/>
      <c r="S6859" s="106"/>
      <c r="T6859" s="106"/>
      <c r="U6859" s="106"/>
      <c r="V6859" s="106"/>
      <c r="W6859" s="19"/>
      <c r="X6859" s="2"/>
      <c r="Y6859" s="4"/>
      <c r="Z6859" s="106"/>
      <c r="AA6859" s="114"/>
      <c r="AB6859" s="112"/>
      <c r="AC6859" s="178"/>
      <c r="AD6859" s="11"/>
      <c r="AE6859" s="106"/>
      <c r="AF6859" s="106"/>
      <c r="AG6859" s="106"/>
      <c r="AH6859" s="115"/>
      <c r="AI6859" s="116"/>
    </row>
    <row r="6860" spans="1:35" ht="15" customHeight="1" x14ac:dyDescent="0.25">
      <c r="A6860" s="105"/>
      <c r="B6860" s="106"/>
      <c r="C6860" s="2"/>
      <c r="D6860" s="2"/>
      <c r="E6860" s="106"/>
      <c r="F6860" s="107"/>
      <c r="G6860" s="108"/>
      <c r="H6860" s="109"/>
      <c r="I6860" s="109"/>
      <c r="J6860" s="110"/>
      <c r="K6860" s="117"/>
      <c r="L6860" s="178"/>
      <c r="M6860" s="178"/>
      <c r="N6860" s="106"/>
      <c r="O6860" s="111"/>
      <c r="P6860" s="111"/>
      <c r="Q6860" s="106"/>
      <c r="R6860" s="106"/>
      <c r="S6860" s="106"/>
      <c r="T6860" s="106"/>
      <c r="U6860" s="106"/>
      <c r="V6860" s="106"/>
      <c r="W6860" s="19"/>
      <c r="X6860" s="2"/>
      <c r="Y6860" s="4"/>
      <c r="Z6860" s="106"/>
      <c r="AA6860" s="114"/>
      <c r="AB6860" s="112"/>
      <c r="AC6860" s="178"/>
      <c r="AD6860" s="11"/>
      <c r="AE6860" s="106"/>
      <c r="AF6860" s="106"/>
      <c r="AG6860" s="106"/>
      <c r="AH6860" s="115"/>
      <c r="AI6860" s="116"/>
    </row>
    <row r="6861" spans="1:35" ht="15" customHeight="1" x14ac:dyDescent="0.25">
      <c r="A6861" s="105"/>
      <c r="B6861" s="106"/>
      <c r="C6861" s="2"/>
      <c r="D6861" s="2"/>
      <c r="E6861" s="106"/>
      <c r="F6861" s="107"/>
      <c r="G6861" s="108"/>
      <c r="H6861" s="109"/>
      <c r="I6861" s="109"/>
      <c r="J6861" s="110"/>
      <c r="K6861" s="117"/>
      <c r="L6861" s="178"/>
      <c r="M6861" s="178"/>
      <c r="N6861" s="106"/>
      <c r="O6861" s="111"/>
      <c r="P6861" s="111"/>
      <c r="Q6861" s="106"/>
      <c r="R6861" s="106"/>
      <c r="S6861" s="106"/>
      <c r="T6861" s="106"/>
      <c r="U6861" s="106"/>
      <c r="V6861" s="106"/>
      <c r="W6861" s="19"/>
      <c r="X6861" s="2"/>
      <c r="Y6861" s="4"/>
      <c r="Z6861" s="106"/>
      <c r="AA6861" s="114"/>
      <c r="AB6861" s="112"/>
      <c r="AC6861" s="178"/>
      <c r="AD6861" s="11"/>
      <c r="AE6861" s="106"/>
      <c r="AF6861" s="106"/>
      <c r="AG6861" s="106"/>
      <c r="AH6861" s="115"/>
      <c r="AI6861" s="116"/>
    </row>
    <row r="6862" spans="1:35" ht="15" customHeight="1" x14ac:dyDescent="0.25">
      <c r="A6862" s="105"/>
      <c r="B6862" s="106"/>
      <c r="C6862" s="2"/>
      <c r="D6862" s="2"/>
      <c r="E6862" s="106"/>
      <c r="F6862" s="107"/>
      <c r="G6862" s="108"/>
      <c r="H6862" s="109"/>
      <c r="I6862" s="109"/>
      <c r="J6862" s="110"/>
      <c r="K6862" s="117"/>
      <c r="L6862" s="178"/>
      <c r="M6862" s="178"/>
      <c r="N6862" s="106"/>
      <c r="O6862" s="111"/>
      <c r="P6862" s="111"/>
      <c r="Q6862" s="106"/>
      <c r="R6862" s="106"/>
      <c r="S6862" s="106"/>
      <c r="T6862" s="106"/>
      <c r="U6862" s="106"/>
      <c r="V6862" s="106"/>
      <c r="W6862" s="19"/>
      <c r="X6862" s="2"/>
      <c r="Y6862" s="4"/>
      <c r="Z6862" s="106"/>
      <c r="AA6862" s="114"/>
      <c r="AB6862" s="112"/>
      <c r="AC6862" s="178"/>
      <c r="AD6862" s="11"/>
      <c r="AE6862" s="106"/>
      <c r="AF6862" s="106"/>
      <c r="AG6862" s="106"/>
      <c r="AH6862" s="115"/>
      <c r="AI6862" s="116"/>
    </row>
    <row r="6863" spans="1:35" ht="15" customHeight="1" x14ac:dyDescent="0.25">
      <c r="A6863" s="105"/>
      <c r="B6863" s="106"/>
      <c r="C6863" s="2"/>
      <c r="D6863" s="2"/>
      <c r="E6863" s="106"/>
      <c r="F6863" s="107"/>
      <c r="G6863" s="108"/>
      <c r="H6863" s="109"/>
      <c r="I6863" s="109"/>
      <c r="J6863" s="110"/>
      <c r="K6863" s="117"/>
      <c r="L6863" s="178"/>
      <c r="M6863" s="178"/>
      <c r="N6863" s="106"/>
      <c r="O6863" s="111"/>
      <c r="P6863" s="111"/>
      <c r="Q6863" s="106"/>
      <c r="R6863" s="106"/>
      <c r="S6863" s="106"/>
      <c r="T6863" s="106"/>
      <c r="U6863" s="106"/>
      <c r="V6863" s="106"/>
      <c r="W6863" s="19"/>
      <c r="X6863" s="2"/>
      <c r="Y6863" s="4"/>
      <c r="Z6863" s="106"/>
      <c r="AA6863" s="114"/>
      <c r="AB6863" s="112"/>
      <c r="AC6863" s="178"/>
      <c r="AD6863" s="11"/>
      <c r="AE6863" s="106"/>
      <c r="AF6863" s="106"/>
      <c r="AG6863" s="106"/>
      <c r="AH6863" s="115"/>
      <c r="AI6863" s="116"/>
    </row>
    <row r="6864" spans="1:35" ht="15" customHeight="1" x14ac:dyDescent="0.25">
      <c r="A6864" s="105"/>
      <c r="B6864" s="106"/>
      <c r="C6864" s="2"/>
      <c r="D6864" s="2"/>
      <c r="E6864" s="106"/>
      <c r="F6864" s="107"/>
      <c r="G6864" s="108"/>
      <c r="H6864" s="109"/>
      <c r="I6864" s="109"/>
      <c r="J6864" s="110"/>
      <c r="K6864" s="117"/>
      <c r="L6864" s="178"/>
      <c r="M6864" s="178"/>
      <c r="N6864" s="106"/>
      <c r="O6864" s="111"/>
      <c r="P6864" s="111"/>
      <c r="Q6864" s="106"/>
      <c r="R6864" s="106"/>
      <c r="S6864" s="106"/>
      <c r="T6864" s="106"/>
      <c r="U6864" s="106"/>
      <c r="V6864" s="106"/>
      <c r="W6864" s="19"/>
      <c r="X6864" s="2"/>
      <c r="Y6864" s="4"/>
      <c r="Z6864" s="106"/>
      <c r="AA6864" s="114"/>
      <c r="AB6864" s="112"/>
      <c r="AC6864" s="178"/>
      <c r="AD6864" s="11"/>
      <c r="AE6864" s="106"/>
      <c r="AF6864" s="106"/>
      <c r="AG6864" s="106"/>
      <c r="AH6864" s="115"/>
      <c r="AI6864" s="116"/>
    </row>
    <row r="6865" spans="1:35" ht="15" customHeight="1" x14ac:dyDescent="0.25">
      <c r="A6865" s="105"/>
      <c r="B6865" s="106"/>
      <c r="C6865" s="2"/>
      <c r="D6865" s="2"/>
      <c r="E6865" s="106"/>
      <c r="F6865" s="107"/>
      <c r="G6865" s="108"/>
      <c r="H6865" s="109"/>
      <c r="I6865" s="109"/>
      <c r="J6865" s="110"/>
      <c r="K6865" s="117"/>
      <c r="L6865" s="178"/>
      <c r="M6865" s="178"/>
      <c r="N6865" s="106"/>
      <c r="O6865" s="111"/>
      <c r="P6865" s="111"/>
      <c r="Q6865" s="106"/>
      <c r="R6865" s="106"/>
      <c r="S6865" s="106"/>
      <c r="T6865" s="106"/>
      <c r="U6865" s="106"/>
      <c r="V6865" s="106"/>
      <c r="W6865" s="19"/>
      <c r="X6865" s="2"/>
      <c r="Y6865" s="4"/>
      <c r="Z6865" s="106"/>
      <c r="AA6865" s="114"/>
      <c r="AB6865" s="112"/>
      <c r="AC6865" s="178"/>
      <c r="AD6865" s="11"/>
      <c r="AE6865" s="106"/>
      <c r="AF6865" s="106"/>
      <c r="AG6865" s="106"/>
      <c r="AH6865" s="115"/>
      <c r="AI6865" s="116"/>
    </row>
    <row r="6866" spans="1:35" ht="15" customHeight="1" x14ac:dyDescent="0.25">
      <c r="A6866" s="105"/>
      <c r="B6866" s="106"/>
      <c r="C6866" s="2"/>
      <c r="D6866" s="2"/>
      <c r="E6866" s="106"/>
      <c r="F6866" s="107"/>
      <c r="G6866" s="108"/>
      <c r="H6866" s="109"/>
      <c r="I6866" s="109"/>
      <c r="J6866" s="110"/>
      <c r="K6866" s="117"/>
      <c r="L6866" s="178"/>
      <c r="M6866" s="178"/>
      <c r="N6866" s="106"/>
      <c r="O6866" s="111"/>
      <c r="P6866" s="111"/>
      <c r="Q6866" s="106"/>
      <c r="R6866" s="106"/>
      <c r="S6866" s="106"/>
      <c r="T6866" s="106"/>
      <c r="U6866" s="106"/>
      <c r="V6866" s="106"/>
      <c r="W6866" s="19"/>
      <c r="X6866" s="2"/>
      <c r="Y6866" s="4"/>
      <c r="Z6866" s="106"/>
      <c r="AA6866" s="114"/>
      <c r="AB6866" s="112"/>
      <c r="AC6866" s="178"/>
      <c r="AD6866" s="11"/>
      <c r="AE6866" s="106"/>
      <c r="AF6866" s="106"/>
      <c r="AG6866" s="106"/>
      <c r="AH6866" s="115"/>
      <c r="AI6866" s="116"/>
    </row>
    <row r="6867" spans="1:35" ht="15" customHeight="1" x14ac:dyDescent="0.25">
      <c r="A6867" s="105"/>
      <c r="B6867" s="106"/>
      <c r="C6867" s="2"/>
      <c r="D6867" s="2"/>
      <c r="E6867" s="106"/>
      <c r="F6867" s="107"/>
      <c r="G6867" s="108"/>
      <c r="H6867" s="109"/>
      <c r="I6867" s="109"/>
      <c r="J6867" s="110"/>
      <c r="K6867" s="117"/>
      <c r="L6867" s="178"/>
      <c r="M6867" s="178"/>
      <c r="N6867" s="106"/>
      <c r="O6867" s="111"/>
      <c r="P6867" s="111"/>
      <c r="Q6867" s="106"/>
      <c r="R6867" s="106"/>
      <c r="S6867" s="106"/>
      <c r="T6867" s="106"/>
      <c r="U6867" s="106"/>
      <c r="V6867" s="106"/>
      <c r="W6867" s="19"/>
      <c r="X6867" s="2"/>
      <c r="Y6867" s="4"/>
      <c r="Z6867" s="106"/>
      <c r="AA6867" s="114"/>
      <c r="AB6867" s="112"/>
      <c r="AC6867" s="178"/>
      <c r="AD6867" s="11"/>
      <c r="AE6867" s="106"/>
      <c r="AF6867" s="106"/>
      <c r="AG6867" s="106"/>
      <c r="AH6867" s="115"/>
      <c r="AI6867" s="116"/>
    </row>
    <row r="6868" spans="1:35" ht="15" customHeight="1" x14ac:dyDescent="0.25">
      <c r="A6868" s="105"/>
      <c r="B6868" s="106"/>
      <c r="C6868" s="2"/>
      <c r="D6868" s="2"/>
      <c r="E6868" s="106"/>
      <c r="F6868" s="107"/>
      <c r="G6868" s="108"/>
      <c r="H6868" s="109"/>
      <c r="I6868" s="109"/>
      <c r="J6868" s="110"/>
      <c r="K6868" s="117"/>
      <c r="L6868" s="178"/>
      <c r="M6868" s="178"/>
      <c r="N6868" s="106"/>
      <c r="O6868" s="111"/>
      <c r="P6868" s="111"/>
      <c r="Q6868" s="106"/>
      <c r="R6868" s="106"/>
      <c r="S6868" s="106"/>
      <c r="T6868" s="106"/>
      <c r="U6868" s="106"/>
      <c r="V6868" s="106"/>
      <c r="W6868" s="19"/>
      <c r="X6868" s="2"/>
      <c r="Y6868" s="4"/>
      <c r="Z6868" s="106"/>
      <c r="AA6868" s="114"/>
      <c r="AB6868" s="112"/>
      <c r="AC6868" s="178"/>
      <c r="AD6868" s="11"/>
      <c r="AE6868" s="106"/>
      <c r="AF6868" s="106"/>
      <c r="AG6868" s="106"/>
      <c r="AH6868" s="115"/>
      <c r="AI6868" s="116"/>
    </row>
    <row r="6869" spans="1:35" ht="15" customHeight="1" x14ac:dyDescent="0.25">
      <c r="A6869" s="105"/>
      <c r="B6869" s="106"/>
      <c r="C6869" s="2"/>
      <c r="D6869" s="2"/>
      <c r="E6869" s="106"/>
      <c r="F6869" s="107"/>
      <c r="G6869" s="108"/>
      <c r="H6869" s="109"/>
      <c r="I6869" s="109"/>
      <c r="J6869" s="110"/>
      <c r="K6869" s="117"/>
      <c r="L6869" s="178"/>
      <c r="M6869" s="178"/>
      <c r="N6869" s="106"/>
      <c r="O6869" s="111"/>
      <c r="P6869" s="111"/>
      <c r="Q6869" s="106"/>
      <c r="R6869" s="106"/>
      <c r="S6869" s="106"/>
      <c r="T6869" s="106"/>
      <c r="U6869" s="106"/>
      <c r="V6869" s="106"/>
      <c r="W6869" s="19"/>
      <c r="X6869" s="2"/>
      <c r="Y6869" s="4"/>
      <c r="Z6869" s="106"/>
      <c r="AA6869" s="114"/>
      <c r="AB6869" s="112"/>
      <c r="AC6869" s="178"/>
      <c r="AD6869" s="11"/>
      <c r="AE6869" s="106"/>
      <c r="AF6869" s="106"/>
      <c r="AG6869" s="106"/>
      <c r="AH6869" s="115"/>
      <c r="AI6869" s="116"/>
    </row>
    <row r="6870" spans="1:35" ht="15" customHeight="1" x14ac:dyDescent="0.25">
      <c r="A6870" s="105"/>
      <c r="B6870" s="106"/>
      <c r="C6870" s="2"/>
      <c r="D6870" s="2"/>
      <c r="E6870" s="106"/>
      <c r="F6870" s="107"/>
      <c r="G6870" s="108"/>
      <c r="H6870" s="109"/>
      <c r="I6870" s="109"/>
      <c r="J6870" s="110"/>
      <c r="K6870" s="117"/>
      <c r="L6870" s="178"/>
      <c r="M6870" s="178"/>
      <c r="N6870" s="106"/>
      <c r="O6870" s="111"/>
      <c r="P6870" s="111"/>
      <c r="Q6870" s="106"/>
      <c r="R6870" s="106"/>
      <c r="S6870" s="106"/>
      <c r="T6870" s="106"/>
      <c r="U6870" s="106"/>
      <c r="V6870" s="106"/>
      <c r="W6870" s="19"/>
      <c r="X6870" s="2"/>
      <c r="Y6870" s="4"/>
      <c r="Z6870" s="106"/>
      <c r="AA6870" s="114"/>
      <c r="AB6870" s="112"/>
      <c r="AC6870" s="178"/>
      <c r="AD6870" s="11"/>
      <c r="AE6870" s="106"/>
      <c r="AF6870" s="106"/>
      <c r="AG6870" s="106"/>
      <c r="AH6870" s="115"/>
      <c r="AI6870" s="116"/>
    </row>
    <row r="6871" spans="1:35" ht="15" customHeight="1" x14ac:dyDescent="0.25">
      <c r="A6871" s="105"/>
      <c r="B6871" s="106"/>
      <c r="C6871" s="2"/>
      <c r="D6871" s="2"/>
      <c r="E6871" s="106"/>
      <c r="F6871" s="107"/>
      <c r="G6871" s="108"/>
      <c r="H6871" s="109"/>
      <c r="I6871" s="109"/>
      <c r="J6871" s="110"/>
      <c r="K6871" s="117"/>
      <c r="L6871" s="178"/>
      <c r="M6871" s="178"/>
      <c r="N6871" s="106"/>
      <c r="O6871" s="111"/>
      <c r="P6871" s="111"/>
      <c r="Q6871" s="106"/>
      <c r="R6871" s="106"/>
      <c r="S6871" s="106"/>
      <c r="T6871" s="106"/>
      <c r="U6871" s="106"/>
      <c r="V6871" s="106"/>
      <c r="W6871" s="19"/>
      <c r="X6871" s="2"/>
      <c r="Y6871" s="4"/>
      <c r="Z6871" s="106"/>
      <c r="AA6871" s="114"/>
      <c r="AB6871" s="112"/>
      <c r="AC6871" s="178"/>
      <c r="AD6871" s="11"/>
      <c r="AE6871" s="106"/>
      <c r="AF6871" s="106"/>
      <c r="AG6871" s="106"/>
      <c r="AH6871" s="115"/>
      <c r="AI6871" s="116"/>
    </row>
    <row r="6872" spans="1:35" ht="15" customHeight="1" x14ac:dyDescent="0.25">
      <c r="A6872" s="105"/>
      <c r="B6872" s="106"/>
      <c r="C6872" s="2"/>
      <c r="D6872" s="2"/>
      <c r="E6872" s="106"/>
      <c r="F6872" s="107"/>
      <c r="G6872" s="108"/>
      <c r="H6872" s="109"/>
      <c r="I6872" s="109"/>
      <c r="J6872" s="110"/>
      <c r="K6872" s="117"/>
      <c r="L6872" s="178"/>
      <c r="M6872" s="178"/>
      <c r="N6872" s="106"/>
      <c r="O6872" s="111"/>
      <c r="P6872" s="111"/>
      <c r="Q6872" s="106"/>
      <c r="R6872" s="106"/>
      <c r="S6872" s="106"/>
      <c r="T6872" s="106"/>
      <c r="U6872" s="106"/>
      <c r="V6872" s="106"/>
      <c r="W6872" s="19"/>
      <c r="X6872" s="2"/>
      <c r="Y6872" s="4"/>
      <c r="Z6872" s="106"/>
      <c r="AA6872" s="114"/>
      <c r="AB6872" s="112"/>
      <c r="AC6872" s="178"/>
      <c r="AD6872" s="11"/>
      <c r="AE6872" s="106"/>
      <c r="AF6872" s="106"/>
      <c r="AG6872" s="106"/>
      <c r="AH6872" s="115"/>
      <c r="AI6872" s="116"/>
    </row>
    <row r="6873" spans="1:35" ht="15" customHeight="1" x14ac:dyDescent="0.25">
      <c r="A6873" s="105"/>
      <c r="B6873" s="106"/>
      <c r="C6873" s="2"/>
      <c r="D6873" s="2"/>
      <c r="E6873" s="106"/>
      <c r="F6873" s="107"/>
      <c r="G6873" s="108"/>
      <c r="H6873" s="109"/>
      <c r="I6873" s="109"/>
      <c r="J6873" s="110"/>
      <c r="K6873" s="117"/>
      <c r="L6873" s="178"/>
      <c r="M6873" s="178"/>
      <c r="N6873" s="106"/>
      <c r="O6873" s="111"/>
      <c r="P6873" s="111"/>
      <c r="Q6873" s="106"/>
      <c r="R6873" s="106"/>
      <c r="S6873" s="106"/>
      <c r="T6873" s="106"/>
      <c r="U6873" s="106"/>
      <c r="V6873" s="106"/>
      <c r="W6873" s="19"/>
      <c r="X6873" s="2"/>
      <c r="Y6873" s="4"/>
      <c r="Z6873" s="106"/>
      <c r="AA6873" s="114"/>
      <c r="AB6873" s="112"/>
      <c r="AC6873" s="178"/>
      <c r="AD6873" s="11"/>
      <c r="AE6873" s="106"/>
      <c r="AF6873" s="106"/>
      <c r="AG6873" s="106"/>
      <c r="AH6873" s="115"/>
      <c r="AI6873" s="116"/>
    </row>
    <row r="6874" spans="1:35" ht="15" customHeight="1" x14ac:dyDescent="0.25">
      <c r="A6874" s="105"/>
      <c r="B6874" s="106"/>
      <c r="C6874" s="2"/>
      <c r="D6874" s="2"/>
      <c r="E6874" s="106"/>
      <c r="F6874" s="107"/>
      <c r="G6874" s="108"/>
      <c r="H6874" s="109"/>
      <c r="I6874" s="109"/>
      <c r="J6874" s="110"/>
      <c r="K6874" s="117"/>
      <c r="L6874" s="178"/>
      <c r="M6874" s="178"/>
      <c r="N6874" s="106"/>
      <c r="O6874" s="111"/>
      <c r="P6874" s="111"/>
      <c r="Q6874" s="106"/>
      <c r="R6874" s="106"/>
      <c r="S6874" s="106"/>
      <c r="T6874" s="106"/>
      <c r="U6874" s="106"/>
      <c r="V6874" s="106"/>
      <c r="W6874" s="19"/>
      <c r="X6874" s="2"/>
      <c r="Y6874" s="4"/>
      <c r="Z6874" s="106"/>
      <c r="AA6874" s="114"/>
      <c r="AB6874" s="112"/>
      <c r="AC6874" s="178"/>
      <c r="AD6874" s="11"/>
      <c r="AE6874" s="106"/>
      <c r="AF6874" s="106"/>
      <c r="AG6874" s="106"/>
      <c r="AH6874" s="115"/>
      <c r="AI6874" s="116"/>
    </row>
    <row r="6875" spans="1:35" ht="15" customHeight="1" x14ac:dyDescent="0.25">
      <c r="A6875" s="105"/>
      <c r="B6875" s="106"/>
      <c r="C6875" s="2"/>
      <c r="D6875" s="2"/>
      <c r="E6875" s="106"/>
      <c r="F6875" s="107"/>
      <c r="G6875" s="108"/>
      <c r="H6875" s="109"/>
      <c r="I6875" s="109"/>
      <c r="J6875" s="110"/>
      <c r="K6875" s="117"/>
      <c r="L6875" s="178"/>
      <c r="M6875" s="178"/>
      <c r="N6875" s="106"/>
      <c r="O6875" s="111"/>
      <c r="P6875" s="111"/>
      <c r="Q6875" s="106"/>
      <c r="R6875" s="106"/>
      <c r="S6875" s="106"/>
      <c r="T6875" s="106"/>
      <c r="U6875" s="106"/>
      <c r="V6875" s="106"/>
      <c r="W6875" s="19"/>
      <c r="X6875" s="2"/>
      <c r="Y6875" s="4"/>
      <c r="Z6875" s="106"/>
      <c r="AA6875" s="114"/>
      <c r="AB6875" s="112"/>
      <c r="AC6875" s="178"/>
      <c r="AD6875" s="11"/>
      <c r="AE6875" s="106"/>
      <c r="AF6875" s="106"/>
      <c r="AG6875" s="106"/>
      <c r="AH6875" s="115"/>
      <c r="AI6875" s="116"/>
    </row>
    <row r="6876" spans="1:35" ht="15" customHeight="1" x14ac:dyDescent="0.25">
      <c r="A6876" s="105"/>
      <c r="B6876" s="106"/>
      <c r="C6876" s="2"/>
      <c r="D6876" s="2"/>
      <c r="E6876" s="106"/>
      <c r="F6876" s="107"/>
      <c r="G6876" s="108"/>
      <c r="H6876" s="109"/>
      <c r="I6876" s="109"/>
      <c r="J6876" s="110"/>
      <c r="K6876" s="117"/>
      <c r="L6876" s="178"/>
      <c r="M6876" s="178"/>
      <c r="N6876" s="106"/>
      <c r="O6876" s="111"/>
      <c r="P6876" s="111"/>
      <c r="Q6876" s="106"/>
      <c r="R6876" s="106"/>
      <c r="S6876" s="106"/>
      <c r="T6876" s="106"/>
      <c r="U6876" s="106"/>
      <c r="V6876" s="106"/>
      <c r="W6876" s="19"/>
      <c r="X6876" s="2"/>
      <c r="Y6876" s="4"/>
      <c r="Z6876" s="106"/>
      <c r="AA6876" s="114"/>
      <c r="AB6876" s="112"/>
      <c r="AC6876" s="178"/>
      <c r="AD6876" s="11"/>
      <c r="AE6876" s="106"/>
      <c r="AF6876" s="106"/>
      <c r="AG6876" s="106"/>
      <c r="AH6876" s="115"/>
      <c r="AI6876" s="116"/>
    </row>
    <row r="6877" spans="1:35" ht="15" customHeight="1" x14ac:dyDescent="0.25">
      <c r="A6877" s="105"/>
      <c r="B6877" s="106"/>
      <c r="C6877" s="2"/>
      <c r="D6877" s="2"/>
      <c r="E6877" s="106"/>
      <c r="F6877" s="107"/>
      <c r="G6877" s="108"/>
      <c r="H6877" s="109"/>
      <c r="I6877" s="109"/>
      <c r="J6877" s="110"/>
      <c r="K6877" s="117"/>
      <c r="L6877" s="178"/>
      <c r="M6877" s="178"/>
      <c r="N6877" s="106"/>
      <c r="O6877" s="111"/>
      <c r="P6877" s="111"/>
      <c r="Q6877" s="106"/>
      <c r="R6877" s="106"/>
      <c r="S6877" s="106"/>
      <c r="T6877" s="106"/>
      <c r="U6877" s="106"/>
      <c r="V6877" s="106"/>
      <c r="W6877" s="19"/>
      <c r="X6877" s="2"/>
      <c r="Y6877" s="4"/>
      <c r="Z6877" s="106"/>
      <c r="AA6877" s="114"/>
      <c r="AB6877" s="112"/>
      <c r="AC6877" s="178"/>
      <c r="AD6877" s="11"/>
      <c r="AE6877" s="106"/>
      <c r="AF6877" s="106"/>
      <c r="AG6877" s="106"/>
      <c r="AH6877" s="115"/>
      <c r="AI6877" s="116"/>
    </row>
    <row r="6878" spans="1:35" ht="15" customHeight="1" x14ac:dyDescent="0.25">
      <c r="A6878" s="105"/>
      <c r="B6878" s="106"/>
      <c r="C6878" s="2"/>
      <c r="D6878" s="2"/>
      <c r="E6878" s="106"/>
      <c r="F6878" s="107"/>
      <c r="G6878" s="108"/>
      <c r="H6878" s="109"/>
      <c r="I6878" s="109"/>
      <c r="J6878" s="110"/>
      <c r="K6878" s="117"/>
      <c r="L6878" s="178"/>
      <c r="M6878" s="178"/>
      <c r="N6878" s="106"/>
      <c r="O6878" s="111"/>
      <c r="P6878" s="111"/>
      <c r="Q6878" s="106"/>
      <c r="R6878" s="106"/>
      <c r="S6878" s="106"/>
      <c r="T6878" s="106"/>
      <c r="U6878" s="106"/>
      <c r="V6878" s="106"/>
      <c r="W6878" s="19"/>
      <c r="X6878" s="2"/>
      <c r="Y6878" s="4"/>
      <c r="Z6878" s="106"/>
      <c r="AA6878" s="114"/>
      <c r="AB6878" s="112"/>
      <c r="AC6878" s="178"/>
      <c r="AD6878" s="11"/>
      <c r="AE6878" s="106"/>
      <c r="AF6878" s="106"/>
      <c r="AG6878" s="106"/>
      <c r="AH6878" s="115"/>
      <c r="AI6878" s="116"/>
    </row>
    <row r="6879" spans="1:35" ht="15" customHeight="1" x14ac:dyDescent="0.25">
      <c r="A6879" s="105"/>
      <c r="B6879" s="106"/>
      <c r="C6879" s="2"/>
      <c r="D6879" s="2"/>
      <c r="E6879" s="106"/>
      <c r="F6879" s="107"/>
      <c r="G6879" s="108"/>
      <c r="H6879" s="109"/>
      <c r="I6879" s="109"/>
      <c r="J6879" s="110"/>
      <c r="K6879" s="117"/>
      <c r="L6879" s="178"/>
      <c r="M6879" s="178"/>
      <c r="N6879" s="106"/>
      <c r="O6879" s="111"/>
      <c r="P6879" s="111"/>
      <c r="Q6879" s="106"/>
      <c r="R6879" s="106"/>
      <c r="S6879" s="106"/>
      <c r="T6879" s="106"/>
      <c r="U6879" s="106"/>
      <c r="V6879" s="106"/>
      <c r="W6879" s="19"/>
      <c r="X6879" s="2"/>
      <c r="Y6879" s="4"/>
      <c r="Z6879" s="106"/>
      <c r="AA6879" s="114"/>
      <c r="AB6879" s="112"/>
      <c r="AC6879" s="178"/>
      <c r="AD6879" s="11"/>
      <c r="AE6879" s="106"/>
      <c r="AF6879" s="106"/>
      <c r="AG6879" s="106"/>
      <c r="AH6879" s="115"/>
      <c r="AI6879" s="116"/>
    </row>
    <row r="6880" spans="1:35" ht="15" customHeight="1" x14ac:dyDescent="0.25">
      <c r="A6880" s="105"/>
      <c r="B6880" s="106"/>
      <c r="C6880" s="2"/>
      <c r="D6880" s="2"/>
      <c r="E6880" s="106"/>
      <c r="F6880" s="107"/>
      <c r="G6880" s="108"/>
      <c r="H6880" s="109"/>
      <c r="I6880" s="109"/>
      <c r="J6880" s="110"/>
      <c r="K6880" s="117"/>
      <c r="L6880" s="178"/>
      <c r="M6880" s="178"/>
      <c r="N6880" s="106"/>
      <c r="O6880" s="111"/>
      <c r="P6880" s="111"/>
      <c r="Q6880" s="106"/>
      <c r="R6880" s="106"/>
      <c r="S6880" s="106"/>
      <c r="T6880" s="106"/>
      <c r="U6880" s="106"/>
      <c r="V6880" s="106"/>
      <c r="W6880" s="19"/>
      <c r="X6880" s="2"/>
      <c r="Y6880" s="4"/>
      <c r="Z6880" s="106"/>
      <c r="AA6880" s="114"/>
      <c r="AB6880" s="112"/>
      <c r="AC6880" s="178"/>
      <c r="AD6880" s="11"/>
      <c r="AE6880" s="106"/>
      <c r="AF6880" s="106"/>
      <c r="AG6880" s="106"/>
      <c r="AH6880" s="115"/>
      <c r="AI6880" s="116"/>
    </row>
    <row r="6881" spans="1:35" ht="15" customHeight="1" x14ac:dyDescent="0.25">
      <c r="A6881" s="105"/>
      <c r="B6881" s="106"/>
      <c r="C6881" s="2"/>
      <c r="D6881" s="2"/>
      <c r="E6881" s="106"/>
      <c r="F6881" s="107"/>
      <c r="G6881" s="108"/>
      <c r="H6881" s="109"/>
      <c r="I6881" s="109"/>
      <c r="J6881" s="110"/>
      <c r="K6881" s="117"/>
      <c r="L6881" s="178"/>
      <c r="M6881" s="178"/>
      <c r="N6881" s="106"/>
      <c r="O6881" s="111"/>
      <c r="P6881" s="111"/>
      <c r="Q6881" s="106"/>
      <c r="R6881" s="106"/>
      <c r="S6881" s="106"/>
      <c r="T6881" s="106"/>
      <c r="U6881" s="106"/>
      <c r="V6881" s="106"/>
      <c r="W6881" s="19"/>
      <c r="X6881" s="2"/>
      <c r="Y6881" s="4"/>
      <c r="Z6881" s="106"/>
      <c r="AA6881" s="114"/>
      <c r="AB6881" s="112"/>
      <c r="AC6881" s="178"/>
      <c r="AD6881" s="11"/>
      <c r="AE6881" s="106"/>
      <c r="AF6881" s="106"/>
      <c r="AG6881" s="106"/>
      <c r="AH6881" s="115"/>
      <c r="AI6881" s="116"/>
    </row>
    <row r="6882" spans="1:35" ht="15" customHeight="1" x14ac:dyDescent="0.25">
      <c r="A6882" s="105"/>
      <c r="B6882" s="106"/>
      <c r="C6882" s="2"/>
      <c r="D6882" s="2"/>
      <c r="E6882" s="106"/>
      <c r="F6882" s="107"/>
      <c r="G6882" s="108"/>
      <c r="H6882" s="109"/>
      <c r="I6882" s="109"/>
      <c r="J6882" s="110"/>
      <c r="K6882" s="117"/>
      <c r="L6882" s="178"/>
      <c r="M6882" s="178"/>
      <c r="N6882" s="106"/>
      <c r="O6882" s="111"/>
      <c r="P6882" s="111"/>
      <c r="Q6882" s="106"/>
      <c r="R6882" s="106"/>
      <c r="S6882" s="106"/>
      <c r="T6882" s="106"/>
      <c r="U6882" s="106"/>
      <c r="V6882" s="106"/>
      <c r="W6882" s="19"/>
      <c r="X6882" s="2"/>
      <c r="Y6882" s="4"/>
      <c r="Z6882" s="106"/>
      <c r="AA6882" s="114"/>
      <c r="AB6882" s="112"/>
      <c r="AC6882" s="178"/>
      <c r="AD6882" s="11"/>
      <c r="AE6882" s="106"/>
      <c r="AF6882" s="106"/>
      <c r="AG6882" s="106"/>
      <c r="AH6882" s="115"/>
      <c r="AI6882" s="116"/>
    </row>
    <row r="6883" spans="1:35" ht="15" customHeight="1" x14ac:dyDescent="0.25">
      <c r="A6883" s="105"/>
      <c r="B6883" s="106"/>
      <c r="C6883" s="2"/>
      <c r="D6883" s="2"/>
      <c r="E6883" s="106"/>
      <c r="F6883" s="107"/>
      <c r="G6883" s="108"/>
      <c r="H6883" s="109"/>
      <c r="I6883" s="109"/>
      <c r="J6883" s="110"/>
      <c r="K6883" s="117"/>
      <c r="L6883" s="178"/>
      <c r="M6883" s="178"/>
      <c r="N6883" s="106"/>
      <c r="O6883" s="111"/>
      <c r="P6883" s="111"/>
      <c r="Q6883" s="106"/>
      <c r="R6883" s="106"/>
      <c r="S6883" s="106"/>
      <c r="T6883" s="106"/>
      <c r="U6883" s="106"/>
      <c r="V6883" s="106"/>
      <c r="W6883" s="19"/>
      <c r="X6883" s="2"/>
      <c r="Y6883" s="4"/>
      <c r="Z6883" s="106"/>
      <c r="AA6883" s="114"/>
      <c r="AB6883" s="112"/>
      <c r="AC6883" s="178"/>
      <c r="AD6883" s="11"/>
      <c r="AE6883" s="106"/>
      <c r="AF6883" s="106"/>
      <c r="AG6883" s="106"/>
      <c r="AH6883" s="115"/>
      <c r="AI6883" s="116"/>
    </row>
    <row r="6884" spans="1:35" ht="15" customHeight="1" x14ac:dyDescent="0.25">
      <c r="A6884" s="105"/>
      <c r="B6884" s="106"/>
      <c r="C6884" s="2"/>
      <c r="D6884" s="2"/>
      <c r="E6884" s="106"/>
      <c r="F6884" s="107"/>
      <c r="G6884" s="108"/>
      <c r="H6884" s="109"/>
      <c r="I6884" s="109"/>
      <c r="J6884" s="110"/>
      <c r="K6884" s="117"/>
      <c r="L6884" s="178"/>
      <c r="M6884" s="178"/>
      <c r="N6884" s="106"/>
      <c r="O6884" s="111"/>
      <c r="P6884" s="111"/>
      <c r="Q6884" s="106"/>
      <c r="R6884" s="106"/>
      <c r="S6884" s="106"/>
      <c r="T6884" s="106"/>
      <c r="U6884" s="106"/>
      <c r="V6884" s="106"/>
      <c r="W6884" s="19"/>
      <c r="X6884" s="2"/>
      <c r="Y6884" s="4"/>
      <c r="Z6884" s="106"/>
      <c r="AA6884" s="114"/>
      <c r="AB6884" s="112"/>
      <c r="AC6884" s="178"/>
      <c r="AD6884" s="11"/>
      <c r="AE6884" s="106"/>
      <c r="AF6884" s="106"/>
      <c r="AG6884" s="106"/>
      <c r="AH6884" s="115"/>
      <c r="AI6884" s="116"/>
    </row>
    <row r="6885" spans="1:35" ht="15" customHeight="1" x14ac:dyDescent="0.25">
      <c r="A6885" s="105"/>
      <c r="B6885" s="106"/>
      <c r="C6885" s="2"/>
      <c r="D6885" s="2"/>
      <c r="E6885" s="106"/>
      <c r="F6885" s="107"/>
      <c r="G6885" s="108"/>
      <c r="H6885" s="109"/>
      <c r="I6885" s="109"/>
      <c r="J6885" s="110"/>
      <c r="K6885" s="117"/>
      <c r="L6885" s="178"/>
      <c r="M6885" s="178"/>
      <c r="N6885" s="106"/>
      <c r="O6885" s="111"/>
      <c r="P6885" s="111"/>
      <c r="Q6885" s="106"/>
      <c r="R6885" s="106"/>
      <c r="S6885" s="106"/>
      <c r="T6885" s="106"/>
      <c r="U6885" s="106"/>
      <c r="V6885" s="106"/>
      <c r="W6885" s="19"/>
      <c r="X6885" s="2"/>
      <c r="Y6885" s="4"/>
      <c r="Z6885" s="106"/>
      <c r="AA6885" s="114"/>
      <c r="AB6885" s="112"/>
      <c r="AC6885" s="178"/>
      <c r="AD6885" s="11"/>
      <c r="AE6885" s="106"/>
      <c r="AF6885" s="106"/>
      <c r="AG6885" s="106"/>
      <c r="AH6885" s="115"/>
      <c r="AI6885" s="116"/>
    </row>
    <row r="6886" spans="1:35" ht="15" customHeight="1" x14ac:dyDescent="0.25">
      <c r="A6886" s="105"/>
      <c r="B6886" s="106"/>
      <c r="C6886" s="2"/>
      <c r="D6886" s="2"/>
      <c r="E6886" s="106"/>
      <c r="F6886" s="107"/>
      <c r="G6886" s="108"/>
      <c r="H6886" s="109"/>
      <c r="I6886" s="109"/>
      <c r="J6886" s="110"/>
      <c r="K6886" s="117"/>
      <c r="L6886" s="178"/>
      <c r="M6886" s="178"/>
      <c r="N6886" s="106"/>
      <c r="O6886" s="111"/>
      <c r="P6886" s="111"/>
      <c r="Q6886" s="106"/>
      <c r="R6886" s="106"/>
      <c r="S6886" s="106"/>
      <c r="T6886" s="106"/>
      <c r="U6886" s="106"/>
      <c r="V6886" s="106"/>
      <c r="W6886" s="19"/>
      <c r="X6886" s="2"/>
      <c r="Y6886" s="4"/>
      <c r="Z6886" s="106"/>
      <c r="AA6886" s="114"/>
      <c r="AB6886" s="112"/>
      <c r="AC6886" s="178"/>
      <c r="AD6886" s="11"/>
      <c r="AE6886" s="106"/>
      <c r="AF6886" s="106"/>
      <c r="AG6886" s="106"/>
      <c r="AH6886" s="115"/>
      <c r="AI6886" s="116"/>
    </row>
    <row r="6887" spans="1:35" ht="15" customHeight="1" x14ac:dyDescent="0.25">
      <c r="A6887" s="105"/>
      <c r="B6887" s="106"/>
      <c r="C6887" s="2"/>
      <c r="D6887" s="2"/>
      <c r="E6887" s="106"/>
      <c r="F6887" s="107"/>
      <c r="G6887" s="108"/>
      <c r="H6887" s="109"/>
      <c r="I6887" s="109"/>
      <c r="J6887" s="110"/>
      <c r="K6887" s="117"/>
      <c r="L6887" s="178"/>
      <c r="M6887" s="178"/>
      <c r="N6887" s="106"/>
      <c r="O6887" s="111"/>
      <c r="P6887" s="111"/>
      <c r="Q6887" s="106"/>
      <c r="R6887" s="106"/>
      <c r="S6887" s="106"/>
      <c r="T6887" s="106"/>
      <c r="U6887" s="106"/>
      <c r="V6887" s="106"/>
      <c r="W6887" s="19"/>
      <c r="X6887" s="2"/>
      <c r="Y6887" s="4"/>
      <c r="Z6887" s="106"/>
      <c r="AA6887" s="114"/>
      <c r="AB6887" s="112"/>
      <c r="AC6887" s="178"/>
      <c r="AD6887" s="11"/>
      <c r="AE6887" s="106"/>
      <c r="AF6887" s="106"/>
      <c r="AG6887" s="106"/>
      <c r="AH6887" s="115"/>
      <c r="AI6887" s="116"/>
    </row>
    <row r="6888" spans="1:35" ht="15" customHeight="1" x14ac:dyDescent="0.25">
      <c r="A6888" s="105"/>
      <c r="B6888" s="106"/>
      <c r="C6888" s="2"/>
      <c r="D6888" s="2"/>
      <c r="E6888" s="106"/>
      <c r="F6888" s="107"/>
      <c r="G6888" s="108"/>
      <c r="H6888" s="109"/>
      <c r="I6888" s="109"/>
      <c r="J6888" s="110"/>
      <c r="K6888" s="117"/>
      <c r="L6888" s="178"/>
      <c r="M6888" s="178"/>
      <c r="N6888" s="106"/>
      <c r="O6888" s="111"/>
      <c r="P6888" s="111"/>
      <c r="Q6888" s="106"/>
      <c r="R6888" s="106"/>
      <c r="S6888" s="106"/>
      <c r="T6888" s="106"/>
      <c r="U6888" s="106"/>
      <c r="V6888" s="106"/>
      <c r="W6888" s="19"/>
      <c r="X6888" s="2"/>
      <c r="Y6888" s="4"/>
      <c r="Z6888" s="106"/>
      <c r="AA6888" s="114"/>
      <c r="AB6888" s="112"/>
      <c r="AC6888" s="178"/>
      <c r="AD6888" s="11"/>
      <c r="AE6888" s="106"/>
      <c r="AF6888" s="106"/>
      <c r="AG6888" s="106"/>
      <c r="AH6888" s="115"/>
      <c r="AI6888" s="116"/>
    </row>
    <row r="6889" spans="1:35" ht="15" customHeight="1" x14ac:dyDescent="0.25">
      <c r="A6889" s="105"/>
      <c r="B6889" s="106"/>
      <c r="C6889" s="2"/>
      <c r="D6889" s="2"/>
      <c r="E6889" s="106"/>
      <c r="F6889" s="107"/>
      <c r="G6889" s="108"/>
      <c r="H6889" s="109"/>
      <c r="I6889" s="109"/>
      <c r="J6889" s="110"/>
      <c r="K6889" s="117"/>
      <c r="L6889" s="178"/>
      <c r="M6889" s="178"/>
      <c r="N6889" s="106"/>
      <c r="O6889" s="111"/>
      <c r="P6889" s="111"/>
      <c r="Q6889" s="106"/>
      <c r="R6889" s="106"/>
      <c r="S6889" s="106"/>
      <c r="T6889" s="106"/>
      <c r="U6889" s="106"/>
      <c r="V6889" s="106"/>
      <c r="W6889" s="19"/>
      <c r="X6889" s="2"/>
      <c r="Y6889" s="4"/>
      <c r="Z6889" s="106"/>
      <c r="AA6889" s="114"/>
      <c r="AB6889" s="112"/>
      <c r="AC6889" s="178"/>
      <c r="AD6889" s="11"/>
      <c r="AE6889" s="106"/>
      <c r="AF6889" s="106"/>
      <c r="AG6889" s="106"/>
      <c r="AH6889" s="115"/>
      <c r="AI6889" s="116"/>
    </row>
    <row r="6890" spans="1:35" ht="15" customHeight="1" x14ac:dyDescent="0.25">
      <c r="A6890" s="105"/>
      <c r="B6890" s="106"/>
      <c r="C6890" s="2"/>
      <c r="D6890" s="2"/>
      <c r="E6890" s="106"/>
      <c r="F6890" s="107"/>
      <c r="G6890" s="108"/>
      <c r="H6890" s="109"/>
      <c r="I6890" s="109"/>
      <c r="J6890" s="110"/>
      <c r="K6890" s="117"/>
      <c r="L6890" s="178"/>
      <c r="M6890" s="178"/>
      <c r="N6890" s="106"/>
      <c r="O6890" s="111"/>
      <c r="P6890" s="111"/>
      <c r="Q6890" s="106"/>
      <c r="R6890" s="106"/>
      <c r="S6890" s="106"/>
      <c r="T6890" s="106"/>
      <c r="U6890" s="106"/>
      <c r="V6890" s="106"/>
      <c r="W6890" s="19"/>
      <c r="X6890" s="2"/>
      <c r="Y6890" s="4"/>
      <c r="Z6890" s="106"/>
      <c r="AA6890" s="114"/>
      <c r="AB6890" s="112"/>
      <c r="AC6890" s="178"/>
      <c r="AD6890" s="11"/>
      <c r="AE6890" s="106"/>
      <c r="AF6890" s="106"/>
      <c r="AG6890" s="106"/>
      <c r="AH6890" s="115"/>
      <c r="AI6890" s="116"/>
    </row>
    <row r="6891" spans="1:35" ht="15" customHeight="1" x14ac:dyDescent="0.25">
      <c r="A6891" s="105"/>
      <c r="B6891" s="106"/>
      <c r="C6891" s="2"/>
      <c r="D6891" s="2"/>
      <c r="E6891" s="106"/>
      <c r="F6891" s="107"/>
      <c r="G6891" s="108"/>
      <c r="H6891" s="109"/>
      <c r="I6891" s="109"/>
      <c r="J6891" s="110"/>
      <c r="K6891" s="117"/>
      <c r="L6891" s="178"/>
      <c r="M6891" s="178"/>
      <c r="N6891" s="106"/>
      <c r="O6891" s="111"/>
      <c r="P6891" s="111"/>
      <c r="Q6891" s="106"/>
      <c r="R6891" s="106"/>
      <c r="S6891" s="106"/>
      <c r="T6891" s="106"/>
      <c r="U6891" s="106"/>
      <c r="V6891" s="106"/>
      <c r="W6891" s="19"/>
      <c r="X6891" s="2"/>
      <c r="Y6891" s="4"/>
      <c r="Z6891" s="106"/>
      <c r="AA6891" s="114"/>
      <c r="AB6891" s="112"/>
      <c r="AC6891" s="178"/>
      <c r="AD6891" s="11"/>
      <c r="AE6891" s="106"/>
      <c r="AF6891" s="106"/>
      <c r="AG6891" s="106"/>
      <c r="AH6891" s="115"/>
      <c r="AI6891" s="116"/>
    </row>
    <row r="6892" spans="1:35" ht="15" customHeight="1" x14ac:dyDescent="0.25">
      <c r="A6892" s="105"/>
      <c r="B6892" s="106"/>
      <c r="C6892" s="2"/>
      <c r="D6892" s="2"/>
      <c r="E6892" s="106"/>
      <c r="F6892" s="107"/>
      <c r="G6892" s="108"/>
      <c r="H6892" s="109"/>
      <c r="I6892" s="109"/>
      <c r="J6892" s="110"/>
      <c r="K6892" s="117"/>
      <c r="L6892" s="178"/>
      <c r="M6892" s="178"/>
      <c r="N6892" s="106"/>
      <c r="O6892" s="111"/>
      <c r="P6892" s="111"/>
      <c r="Q6892" s="106"/>
      <c r="R6892" s="106"/>
      <c r="S6892" s="106"/>
      <c r="T6892" s="106"/>
      <c r="U6892" s="106"/>
      <c r="V6892" s="106"/>
      <c r="W6892" s="19"/>
      <c r="X6892" s="2"/>
      <c r="Y6892" s="4"/>
      <c r="Z6892" s="106"/>
      <c r="AA6892" s="114"/>
      <c r="AB6892" s="112"/>
      <c r="AC6892" s="178"/>
      <c r="AD6892" s="11"/>
      <c r="AE6892" s="106"/>
      <c r="AF6892" s="106"/>
      <c r="AG6892" s="106"/>
      <c r="AH6892" s="115"/>
      <c r="AI6892" s="116"/>
    </row>
    <row r="6893" spans="1:35" ht="15" customHeight="1" x14ac:dyDescent="0.25">
      <c r="A6893" s="105"/>
      <c r="B6893" s="106"/>
      <c r="C6893" s="2"/>
      <c r="D6893" s="2"/>
      <c r="E6893" s="106"/>
      <c r="F6893" s="107"/>
      <c r="G6893" s="108"/>
      <c r="H6893" s="109"/>
      <c r="I6893" s="109"/>
      <c r="J6893" s="110"/>
      <c r="K6893" s="117"/>
      <c r="L6893" s="178"/>
      <c r="M6893" s="178"/>
      <c r="N6893" s="106"/>
      <c r="O6893" s="111"/>
      <c r="P6893" s="111"/>
      <c r="Q6893" s="106"/>
      <c r="R6893" s="106"/>
      <c r="S6893" s="106"/>
      <c r="T6893" s="106"/>
      <c r="U6893" s="106"/>
      <c r="V6893" s="106"/>
      <c r="W6893" s="19"/>
      <c r="X6893" s="2"/>
      <c r="Y6893" s="4"/>
      <c r="Z6893" s="106"/>
      <c r="AA6893" s="114"/>
      <c r="AB6893" s="112"/>
      <c r="AC6893" s="178"/>
      <c r="AD6893" s="11"/>
      <c r="AE6893" s="106"/>
      <c r="AF6893" s="106"/>
      <c r="AG6893" s="106"/>
      <c r="AH6893" s="115"/>
      <c r="AI6893" s="116"/>
    </row>
    <row r="6894" spans="1:35" ht="15" customHeight="1" x14ac:dyDescent="0.25">
      <c r="A6894" s="105"/>
      <c r="B6894" s="106"/>
      <c r="C6894" s="2"/>
      <c r="D6894" s="2"/>
      <c r="E6894" s="106"/>
      <c r="F6894" s="107"/>
      <c r="G6894" s="108"/>
      <c r="H6894" s="109"/>
      <c r="I6894" s="109"/>
      <c r="J6894" s="110"/>
      <c r="K6894" s="117"/>
      <c r="L6894" s="178"/>
      <c r="M6894" s="178"/>
      <c r="N6894" s="106"/>
      <c r="O6894" s="111"/>
      <c r="P6894" s="111"/>
      <c r="Q6894" s="106"/>
      <c r="R6894" s="106"/>
      <c r="S6894" s="106"/>
      <c r="T6894" s="106"/>
      <c r="U6894" s="106"/>
      <c r="V6894" s="106"/>
      <c r="W6894" s="19"/>
      <c r="X6894" s="2"/>
      <c r="Y6894" s="4"/>
      <c r="Z6894" s="106"/>
      <c r="AA6894" s="114"/>
      <c r="AB6894" s="112"/>
      <c r="AC6894" s="178"/>
      <c r="AD6894" s="11"/>
      <c r="AE6894" s="106"/>
      <c r="AF6894" s="106"/>
      <c r="AG6894" s="106"/>
      <c r="AH6894" s="115"/>
      <c r="AI6894" s="116"/>
    </row>
    <row r="6895" spans="1:35" ht="15" customHeight="1" x14ac:dyDescent="0.25">
      <c r="A6895" s="105"/>
      <c r="B6895" s="106"/>
      <c r="C6895" s="2"/>
      <c r="D6895" s="2"/>
      <c r="E6895" s="106"/>
      <c r="F6895" s="107"/>
      <c r="G6895" s="108"/>
      <c r="H6895" s="109"/>
      <c r="I6895" s="109"/>
      <c r="J6895" s="110"/>
      <c r="K6895" s="117"/>
      <c r="L6895" s="178"/>
      <c r="M6895" s="178"/>
      <c r="N6895" s="106"/>
      <c r="O6895" s="111"/>
      <c r="P6895" s="111"/>
      <c r="Q6895" s="106"/>
      <c r="R6895" s="106"/>
      <c r="S6895" s="106"/>
      <c r="T6895" s="106"/>
      <c r="U6895" s="106"/>
      <c r="V6895" s="106"/>
      <c r="W6895" s="19"/>
      <c r="X6895" s="2"/>
      <c r="Y6895" s="4"/>
      <c r="Z6895" s="106"/>
      <c r="AA6895" s="114"/>
      <c r="AB6895" s="112"/>
      <c r="AC6895" s="178"/>
      <c r="AD6895" s="11"/>
      <c r="AE6895" s="106"/>
      <c r="AF6895" s="106"/>
      <c r="AG6895" s="106"/>
      <c r="AH6895" s="115"/>
      <c r="AI6895" s="116"/>
    </row>
    <row r="6896" spans="1:35" ht="15" customHeight="1" x14ac:dyDescent="0.25">
      <c r="A6896" s="105"/>
      <c r="B6896" s="106"/>
      <c r="C6896" s="2"/>
      <c r="D6896" s="2"/>
      <c r="E6896" s="106"/>
      <c r="F6896" s="107"/>
      <c r="G6896" s="108"/>
      <c r="H6896" s="109"/>
      <c r="I6896" s="109"/>
      <c r="J6896" s="110"/>
      <c r="K6896" s="117"/>
      <c r="L6896" s="178"/>
      <c r="M6896" s="178"/>
      <c r="N6896" s="106"/>
      <c r="O6896" s="111"/>
      <c r="P6896" s="111"/>
      <c r="Q6896" s="106"/>
      <c r="R6896" s="106"/>
      <c r="S6896" s="106"/>
      <c r="T6896" s="106"/>
      <c r="U6896" s="106"/>
      <c r="V6896" s="106"/>
      <c r="W6896" s="19"/>
      <c r="X6896" s="2"/>
      <c r="Y6896" s="4"/>
      <c r="Z6896" s="106"/>
      <c r="AA6896" s="114"/>
      <c r="AB6896" s="112"/>
      <c r="AC6896" s="178"/>
      <c r="AD6896" s="11"/>
      <c r="AE6896" s="106"/>
      <c r="AF6896" s="106"/>
      <c r="AG6896" s="106"/>
      <c r="AH6896" s="115"/>
      <c r="AI6896" s="116"/>
    </row>
    <row r="6897" spans="1:35" ht="15" customHeight="1" x14ac:dyDescent="0.25">
      <c r="A6897" s="105"/>
      <c r="B6897" s="106"/>
      <c r="C6897" s="2"/>
      <c r="D6897" s="2"/>
      <c r="E6897" s="106"/>
      <c r="F6897" s="107"/>
      <c r="G6897" s="108"/>
      <c r="H6897" s="109"/>
      <c r="I6897" s="109"/>
      <c r="J6897" s="110"/>
      <c r="K6897" s="117"/>
      <c r="L6897" s="178"/>
      <c r="M6897" s="178"/>
      <c r="N6897" s="106"/>
      <c r="O6897" s="111"/>
      <c r="P6897" s="111"/>
      <c r="Q6897" s="106"/>
      <c r="R6897" s="106"/>
      <c r="S6897" s="106"/>
      <c r="T6897" s="106"/>
      <c r="U6897" s="106"/>
      <c r="V6897" s="106"/>
      <c r="W6897" s="19"/>
      <c r="X6897" s="2"/>
      <c r="Y6897" s="4"/>
      <c r="Z6897" s="106"/>
      <c r="AA6897" s="114"/>
      <c r="AB6897" s="112"/>
      <c r="AC6897" s="178"/>
      <c r="AD6897" s="11"/>
      <c r="AE6897" s="106"/>
      <c r="AF6897" s="106"/>
      <c r="AG6897" s="106"/>
      <c r="AH6897" s="115"/>
      <c r="AI6897" s="116"/>
    </row>
    <row r="6898" spans="1:35" ht="15" customHeight="1" x14ac:dyDescent="0.25">
      <c r="A6898" s="105"/>
      <c r="B6898" s="106"/>
      <c r="C6898" s="2"/>
      <c r="D6898" s="2"/>
      <c r="E6898" s="106"/>
      <c r="F6898" s="107"/>
      <c r="G6898" s="108"/>
      <c r="H6898" s="109"/>
      <c r="I6898" s="109"/>
      <c r="J6898" s="110"/>
      <c r="K6898" s="117"/>
      <c r="L6898" s="178"/>
      <c r="M6898" s="178"/>
      <c r="N6898" s="106"/>
      <c r="O6898" s="111"/>
      <c r="P6898" s="111"/>
      <c r="Q6898" s="106"/>
      <c r="R6898" s="106"/>
      <c r="S6898" s="106"/>
      <c r="T6898" s="106"/>
      <c r="U6898" s="106"/>
      <c r="V6898" s="106"/>
      <c r="W6898" s="19"/>
      <c r="X6898" s="2"/>
      <c r="Y6898" s="4"/>
      <c r="Z6898" s="106"/>
      <c r="AA6898" s="114"/>
      <c r="AB6898" s="112"/>
      <c r="AC6898" s="178"/>
      <c r="AD6898" s="11"/>
      <c r="AE6898" s="106"/>
      <c r="AF6898" s="106"/>
      <c r="AG6898" s="106"/>
      <c r="AH6898" s="115"/>
      <c r="AI6898" s="116"/>
    </row>
    <row r="6899" spans="1:35" ht="15" customHeight="1" x14ac:dyDescent="0.25">
      <c r="A6899" s="105"/>
      <c r="B6899" s="106"/>
      <c r="C6899" s="2"/>
      <c r="D6899" s="2"/>
      <c r="E6899" s="106"/>
      <c r="F6899" s="107"/>
      <c r="G6899" s="108"/>
      <c r="H6899" s="109"/>
      <c r="I6899" s="109"/>
      <c r="J6899" s="110"/>
      <c r="K6899" s="117"/>
      <c r="L6899" s="178"/>
      <c r="M6899" s="178"/>
      <c r="N6899" s="106"/>
      <c r="O6899" s="111"/>
      <c r="P6899" s="111"/>
      <c r="Q6899" s="106"/>
      <c r="R6899" s="106"/>
      <c r="S6899" s="106"/>
      <c r="T6899" s="106"/>
      <c r="U6899" s="106"/>
      <c r="V6899" s="106"/>
      <c r="W6899" s="19"/>
      <c r="X6899" s="2"/>
      <c r="Y6899" s="4"/>
      <c r="Z6899" s="106"/>
      <c r="AA6899" s="114"/>
      <c r="AB6899" s="112"/>
      <c r="AC6899" s="178"/>
      <c r="AD6899" s="11"/>
      <c r="AE6899" s="106"/>
      <c r="AF6899" s="106"/>
      <c r="AG6899" s="106"/>
      <c r="AH6899" s="115"/>
      <c r="AI6899" s="116"/>
    </row>
    <row r="6900" spans="1:35" ht="15" customHeight="1" x14ac:dyDescent="0.25">
      <c r="A6900" s="105"/>
      <c r="B6900" s="106"/>
      <c r="C6900" s="2"/>
      <c r="D6900" s="2"/>
      <c r="E6900" s="106"/>
      <c r="F6900" s="107"/>
      <c r="G6900" s="108"/>
      <c r="H6900" s="109"/>
      <c r="I6900" s="109"/>
      <c r="J6900" s="110"/>
      <c r="K6900" s="117"/>
      <c r="L6900" s="178"/>
      <c r="M6900" s="178"/>
      <c r="N6900" s="106"/>
      <c r="O6900" s="111"/>
      <c r="P6900" s="111"/>
      <c r="Q6900" s="106"/>
      <c r="R6900" s="106"/>
      <c r="S6900" s="106"/>
      <c r="T6900" s="106"/>
      <c r="U6900" s="106"/>
      <c r="V6900" s="106"/>
      <c r="W6900" s="19"/>
      <c r="X6900" s="2"/>
      <c r="Y6900" s="4"/>
      <c r="Z6900" s="106"/>
      <c r="AA6900" s="114"/>
      <c r="AB6900" s="112"/>
      <c r="AC6900" s="178"/>
      <c r="AD6900" s="11"/>
      <c r="AE6900" s="106"/>
      <c r="AF6900" s="106"/>
      <c r="AG6900" s="106"/>
      <c r="AH6900" s="115"/>
      <c r="AI6900" s="116"/>
    </row>
    <row r="6901" spans="1:35" ht="15" customHeight="1" x14ac:dyDescent="0.25">
      <c r="A6901" s="105"/>
      <c r="B6901" s="106"/>
      <c r="C6901" s="2"/>
      <c r="D6901" s="2"/>
      <c r="E6901" s="106"/>
      <c r="F6901" s="107"/>
      <c r="G6901" s="108"/>
      <c r="H6901" s="109"/>
      <c r="I6901" s="109"/>
      <c r="J6901" s="110"/>
      <c r="K6901" s="117"/>
      <c r="L6901" s="178"/>
      <c r="M6901" s="178"/>
      <c r="N6901" s="106"/>
      <c r="O6901" s="111"/>
      <c r="P6901" s="111"/>
      <c r="Q6901" s="106"/>
      <c r="R6901" s="106"/>
      <c r="S6901" s="106"/>
      <c r="T6901" s="106"/>
      <c r="U6901" s="106"/>
      <c r="V6901" s="106"/>
      <c r="W6901" s="19"/>
      <c r="X6901" s="2"/>
      <c r="Y6901" s="4"/>
      <c r="Z6901" s="106"/>
      <c r="AA6901" s="114"/>
      <c r="AB6901" s="112"/>
      <c r="AC6901" s="178"/>
      <c r="AD6901" s="11"/>
      <c r="AE6901" s="106"/>
      <c r="AF6901" s="106"/>
      <c r="AG6901" s="106"/>
      <c r="AH6901" s="115"/>
      <c r="AI6901" s="116"/>
    </row>
    <row r="6902" spans="1:35" ht="15" customHeight="1" x14ac:dyDescent="0.25">
      <c r="A6902" s="105"/>
      <c r="B6902" s="106"/>
      <c r="C6902" s="2"/>
      <c r="D6902" s="2"/>
      <c r="E6902" s="106"/>
      <c r="F6902" s="107"/>
      <c r="G6902" s="108"/>
      <c r="H6902" s="109"/>
      <c r="I6902" s="109"/>
      <c r="J6902" s="110"/>
      <c r="K6902" s="117"/>
      <c r="L6902" s="178"/>
      <c r="M6902" s="178"/>
      <c r="N6902" s="106"/>
      <c r="O6902" s="111"/>
      <c r="P6902" s="111"/>
      <c r="Q6902" s="106"/>
      <c r="R6902" s="106"/>
      <c r="S6902" s="106"/>
      <c r="T6902" s="106"/>
      <c r="U6902" s="106"/>
      <c r="V6902" s="106"/>
      <c r="W6902" s="19"/>
      <c r="X6902" s="2"/>
      <c r="Y6902" s="4"/>
      <c r="Z6902" s="106"/>
      <c r="AA6902" s="114"/>
      <c r="AB6902" s="112"/>
      <c r="AC6902" s="178"/>
      <c r="AD6902" s="11"/>
      <c r="AE6902" s="106"/>
      <c r="AF6902" s="106"/>
      <c r="AG6902" s="106"/>
      <c r="AH6902" s="115"/>
      <c r="AI6902" s="116"/>
    </row>
    <row r="6903" spans="1:35" ht="15" customHeight="1" x14ac:dyDescent="0.25">
      <c r="A6903" s="105"/>
      <c r="B6903" s="106"/>
      <c r="C6903" s="2"/>
      <c r="D6903" s="2"/>
      <c r="E6903" s="106"/>
      <c r="F6903" s="107"/>
      <c r="G6903" s="108"/>
      <c r="H6903" s="109"/>
      <c r="I6903" s="109"/>
      <c r="J6903" s="110"/>
      <c r="K6903" s="117"/>
      <c r="L6903" s="178"/>
      <c r="M6903" s="178"/>
      <c r="N6903" s="106"/>
      <c r="O6903" s="111"/>
      <c r="P6903" s="111"/>
      <c r="Q6903" s="106"/>
      <c r="R6903" s="106"/>
      <c r="S6903" s="106"/>
      <c r="T6903" s="106"/>
      <c r="U6903" s="106"/>
      <c r="V6903" s="106"/>
      <c r="W6903" s="19"/>
      <c r="X6903" s="2"/>
      <c r="Y6903" s="4"/>
      <c r="Z6903" s="106"/>
      <c r="AA6903" s="114"/>
      <c r="AB6903" s="112"/>
      <c r="AC6903" s="178"/>
      <c r="AD6903" s="11"/>
      <c r="AE6903" s="106"/>
      <c r="AF6903" s="106"/>
      <c r="AG6903" s="106"/>
      <c r="AH6903" s="115"/>
      <c r="AI6903" s="116"/>
    </row>
    <row r="6904" spans="1:35" ht="15" customHeight="1" x14ac:dyDescent="0.25">
      <c r="A6904" s="105"/>
      <c r="B6904" s="106"/>
      <c r="C6904" s="2"/>
      <c r="D6904" s="2"/>
      <c r="E6904" s="106"/>
      <c r="F6904" s="107"/>
      <c r="G6904" s="108"/>
      <c r="H6904" s="109"/>
      <c r="I6904" s="109"/>
      <c r="J6904" s="110"/>
      <c r="K6904" s="117"/>
      <c r="L6904" s="178"/>
      <c r="M6904" s="178"/>
      <c r="N6904" s="106"/>
      <c r="O6904" s="111"/>
      <c r="P6904" s="111"/>
      <c r="Q6904" s="106"/>
      <c r="R6904" s="106"/>
      <c r="S6904" s="106"/>
      <c r="T6904" s="106"/>
      <c r="U6904" s="106"/>
      <c r="V6904" s="106"/>
      <c r="W6904" s="19"/>
      <c r="X6904" s="2"/>
      <c r="Y6904" s="4"/>
      <c r="Z6904" s="106"/>
      <c r="AA6904" s="114"/>
      <c r="AB6904" s="112"/>
      <c r="AC6904" s="178"/>
      <c r="AD6904" s="11"/>
      <c r="AE6904" s="106"/>
      <c r="AF6904" s="106"/>
      <c r="AG6904" s="106"/>
      <c r="AH6904" s="115"/>
      <c r="AI6904" s="116"/>
    </row>
    <row r="6905" spans="1:35" ht="15" customHeight="1" x14ac:dyDescent="0.25">
      <c r="A6905" s="105"/>
      <c r="B6905" s="106"/>
      <c r="C6905" s="2"/>
      <c r="D6905" s="2"/>
      <c r="E6905" s="106"/>
      <c r="F6905" s="107"/>
      <c r="G6905" s="108"/>
      <c r="H6905" s="109"/>
      <c r="I6905" s="109"/>
      <c r="J6905" s="110"/>
      <c r="K6905" s="117"/>
      <c r="L6905" s="178"/>
      <c r="M6905" s="178"/>
      <c r="N6905" s="106"/>
      <c r="O6905" s="111"/>
      <c r="P6905" s="111"/>
      <c r="Q6905" s="106"/>
      <c r="R6905" s="106"/>
      <c r="S6905" s="106"/>
      <c r="T6905" s="106"/>
      <c r="U6905" s="106"/>
      <c r="V6905" s="106"/>
      <c r="W6905" s="19"/>
      <c r="X6905" s="2"/>
      <c r="Y6905" s="4"/>
      <c r="Z6905" s="106"/>
      <c r="AA6905" s="114"/>
      <c r="AB6905" s="112"/>
      <c r="AC6905" s="178"/>
      <c r="AD6905" s="11"/>
      <c r="AE6905" s="106"/>
      <c r="AF6905" s="106"/>
      <c r="AG6905" s="106"/>
      <c r="AH6905" s="115"/>
      <c r="AI6905" s="116"/>
    </row>
    <row r="6906" spans="1:35" ht="15" customHeight="1" x14ac:dyDescent="0.25">
      <c r="A6906" s="105"/>
      <c r="B6906" s="106"/>
      <c r="C6906" s="2"/>
      <c r="D6906" s="2"/>
      <c r="E6906" s="106"/>
      <c r="F6906" s="107"/>
      <c r="G6906" s="108"/>
      <c r="H6906" s="109"/>
      <c r="I6906" s="109"/>
      <c r="J6906" s="110"/>
      <c r="K6906" s="117"/>
      <c r="L6906" s="178"/>
      <c r="M6906" s="178"/>
      <c r="N6906" s="106"/>
      <c r="O6906" s="111"/>
      <c r="P6906" s="111"/>
      <c r="Q6906" s="106"/>
      <c r="R6906" s="106"/>
      <c r="S6906" s="106"/>
      <c r="T6906" s="106"/>
      <c r="U6906" s="106"/>
      <c r="V6906" s="106"/>
      <c r="W6906" s="19"/>
      <c r="X6906" s="2"/>
      <c r="Y6906" s="4"/>
      <c r="Z6906" s="106"/>
      <c r="AA6906" s="114"/>
      <c r="AB6906" s="112"/>
      <c r="AC6906" s="178"/>
      <c r="AD6906" s="11"/>
      <c r="AE6906" s="106"/>
      <c r="AF6906" s="106"/>
      <c r="AG6906" s="106"/>
      <c r="AH6906" s="115"/>
      <c r="AI6906" s="116"/>
    </row>
    <row r="6907" spans="1:35" ht="15" customHeight="1" x14ac:dyDescent="0.25">
      <c r="A6907" s="105"/>
      <c r="B6907" s="106"/>
      <c r="C6907" s="2"/>
      <c r="D6907" s="2"/>
      <c r="E6907" s="106"/>
      <c r="F6907" s="107"/>
      <c r="G6907" s="108"/>
      <c r="H6907" s="109"/>
      <c r="I6907" s="109"/>
      <c r="J6907" s="110"/>
      <c r="K6907" s="117"/>
      <c r="L6907" s="178"/>
      <c r="M6907" s="178"/>
      <c r="N6907" s="106"/>
      <c r="O6907" s="111"/>
      <c r="P6907" s="111"/>
      <c r="Q6907" s="106"/>
      <c r="R6907" s="106"/>
      <c r="S6907" s="106"/>
      <c r="T6907" s="106"/>
      <c r="U6907" s="106"/>
      <c r="V6907" s="106"/>
      <c r="W6907" s="19"/>
      <c r="X6907" s="2"/>
      <c r="Y6907" s="4"/>
      <c r="Z6907" s="106"/>
      <c r="AA6907" s="114"/>
      <c r="AB6907" s="112"/>
      <c r="AC6907" s="178"/>
      <c r="AD6907" s="11"/>
      <c r="AE6907" s="106"/>
      <c r="AF6907" s="106"/>
      <c r="AG6907" s="106"/>
      <c r="AH6907" s="115"/>
      <c r="AI6907" s="116"/>
    </row>
    <row r="6908" spans="1:35" ht="15" customHeight="1" x14ac:dyDescent="0.25">
      <c r="A6908" s="105"/>
      <c r="B6908" s="106"/>
      <c r="C6908" s="2"/>
      <c r="D6908" s="2"/>
      <c r="E6908" s="106"/>
      <c r="F6908" s="107"/>
      <c r="G6908" s="108"/>
      <c r="H6908" s="109"/>
      <c r="I6908" s="109"/>
      <c r="J6908" s="110"/>
      <c r="K6908" s="117"/>
      <c r="L6908" s="178"/>
      <c r="M6908" s="178"/>
      <c r="N6908" s="106"/>
      <c r="O6908" s="111"/>
      <c r="P6908" s="111"/>
      <c r="Q6908" s="106"/>
      <c r="R6908" s="106"/>
      <c r="S6908" s="106"/>
      <c r="T6908" s="106"/>
      <c r="U6908" s="106"/>
      <c r="V6908" s="106"/>
      <c r="W6908" s="19"/>
      <c r="X6908" s="2"/>
      <c r="Y6908" s="4"/>
      <c r="Z6908" s="106"/>
      <c r="AA6908" s="114"/>
      <c r="AB6908" s="112"/>
      <c r="AC6908" s="178"/>
      <c r="AD6908" s="11"/>
      <c r="AE6908" s="106"/>
      <c r="AF6908" s="106"/>
      <c r="AG6908" s="106"/>
      <c r="AH6908" s="115"/>
      <c r="AI6908" s="116"/>
    </row>
    <row r="6909" spans="1:35" ht="15" customHeight="1" x14ac:dyDescent="0.25">
      <c r="A6909" s="105"/>
      <c r="B6909" s="106"/>
      <c r="C6909" s="2"/>
      <c r="D6909" s="2"/>
      <c r="E6909" s="106"/>
      <c r="F6909" s="107"/>
      <c r="G6909" s="108"/>
      <c r="H6909" s="109"/>
      <c r="I6909" s="109"/>
      <c r="J6909" s="110"/>
      <c r="K6909" s="117"/>
      <c r="L6909" s="178"/>
      <c r="M6909" s="178"/>
      <c r="N6909" s="106"/>
      <c r="O6909" s="111"/>
      <c r="P6909" s="111"/>
      <c r="Q6909" s="106"/>
      <c r="R6909" s="106"/>
      <c r="S6909" s="106"/>
      <c r="T6909" s="106"/>
      <c r="U6909" s="106"/>
      <c r="V6909" s="106"/>
      <c r="W6909" s="19"/>
      <c r="X6909" s="2"/>
      <c r="Y6909" s="4"/>
      <c r="Z6909" s="106"/>
      <c r="AA6909" s="114"/>
      <c r="AB6909" s="112"/>
      <c r="AC6909" s="178"/>
      <c r="AD6909" s="11"/>
      <c r="AE6909" s="106"/>
      <c r="AF6909" s="106"/>
      <c r="AG6909" s="106"/>
      <c r="AH6909" s="115"/>
      <c r="AI6909" s="116"/>
    </row>
    <row r="6910" spans="1:35" ht="15" customHeight="1" x14ac:dyDescent="0.25">
      <c r="A6910" s="105"/>
      <c r="B6910" s="106"/>
      <c r="C6910" s="2"/>
      <c r="D6910" s="2"/>
      <c r="E6910" s="106"/>
      <c r="F6910" s="107"/>
      <c r="G6910" s="108"/>
      <c r="H6910" s="109"/>
      <c r="I6910" s="109"/>
      <c r="J6910" s="110"/>
      <c r="K6910" s="117"/>
      <c r="L6910" s="178"/>
      <c r="M6910" s="178"/>
      <c r="N6910" s="106"/>
      <c r="O6910" s="111"/>
      <c r="P6910" s="111"/>
      <c r="Q6910" s="106"/>
      <c r="R6910" s="106"/>
      <c r="S6910" s="106"/>
      <c r="T6910" s="106"/>
      <c r="U6910" s="106"/>
      <c r="V6910" s="106"/>
      <c r="W6910" s="19"/>
      <c r="X6910" s="2"/>
      <c r="Y6910" s="4"/>
      <c r="Z6910" s="106"/>
      <c r="AA6910" s="114"/>
      <c r="AB6910" s="112"/>
      <c r="AC6910" s="178"/>
      <c r="AD6910" s="11"/>
      <c r="AE6910" s="106"/>
      <c r="AF6910" s="106"/>
      <c r="AG6910" s="106"/>
      <c r="AH6910" s="115"/>
      <c r="AI6910" s="116"/>
    </row>
    <row r="6911" spans="1:35" ht="15" customHeight="1" x14ac:dyDescent="0.25">
      <c r="A6911" s="105"/>
      <c r="B6911" s="106"/>
      <c r="C6911" s="2"/>
      <c r="D6911" s="2"/>
      <c r="E6911" s="106"/>
      <c r="F6911" s="107"/>
      <c r="G6911" s="108"/>
      <c r="H6911" s="109"/>
      <c r="I6911" s="109"/>
      <c r="J6911" s="110"/>
      <c r="K6911" s="117"/>
      <c r="L6911" s="178"/>
      <c r="M6911" s="178"/>
      <c r="N6911" s="106"/>
      <c r="O6911" s="111"/>
      <c r="P6911" s="111"/>
      <c r="Q6911" s="106"/>
      <c r="R6911" s="106"/>
      <c r="S6911" s="106"/>
      <c r="T6911" s="106"/>
      <c r="U6911" s="106"/>
      <c r="V6911" s="106"/>
      <c r="W6911" s="19"/>
      <c r="X6911" s="2"/>
      <c r="Y6911" s="4"/>
      <c r="Z6911" s="106"/>
      <c r="AA6911" s="114"/>
      <c r="AB6911" s="112"/>
      <c r="AC6911" s="178"/>
      <c r="AD6911" s="11"/>
      <c r="AE6911" s="106"/>
      <c r="AF6911" s="106"/>
      <c r="AG6911" s="106"/>
      <c r="AH6911" s="115"/>
      <c r="AI6911" s="116"/>
    </row>
    <row r="6912" spans="1:35" ht="15" customHeight="1" x14ac:dyDescent="0.25">
      <c r="A6912" s="105"/>
      <c r="B6912" s="106"/>
      <c r="C6912" s="2"/>
      <c r="D6912" s="2"/>
      <c r="E6912" s="106"/>
      <c r="F6912" s="107"/>
      <c r="G6912" s="108"/>
      <c r="H6912" s="109"/>
      <c r="I6912" s="109"/>
      <c r="J6912" s="110"/>
      <c r="K6912" s="117"/>
      <c r="L6912" s="178"/>
      <c r="M6912" s="178"/>
      <c r="N6912" s="106"/>
      <c r="O6912" s="111"/>
      <c r="P6912" s="111"/>
      <c r="Q6912" s="106"/>
      <c r="R6912" s="106"/>
      <c r="S6912" s="106"/>
      <c r="T6912" s="106"/>
      <c r="U6912" s="106"/>
      <c r="V6912" s="106"/>
      <c r="W6912" s="19"/>
      <c r="X6912" s="2"/>
      <c r="Y6912" s="4"/>
      <c r="Z6912" s="106"/>
      <c r="AA6912" s="114"/>
      <c r="AB6912" s="112"/>
      <c r="AC6912" s="178"/>
      <c r="AD6912" s="11"/>
      <c r="AE6912" s="106"/>
      <c r="AF6912" s="106"/>
      <c r="AG6912" s="106"/>
      <c r="AH6912" s="115"/>
      <c r="AI6912" s="116"/>
    </row>
    <row r="6913" spans="1:35" ht="15" customHeight="1" x14ac:dyDescent="0.25">
      <c r="A6913" s="105"/>
      <c r="B6913" s="106"/>
      <c r="C6913" s="2"/>
      <c r="D6913" s="2"/>
      <c r="E6913" s="106"/>
      <c r="F6913" s="107"/>
      <c r="G6913" s="108"/>
      <c r="H6913" s="109"/>
      <c r="I6913" s="109"/>
      <c r="J6913" s="110"/>
      <c r="K6913" s="117"/>
      <c r="L6913" s="178"/>
      <c r="M6913" s="178"/>
      <c r="N6913" s="106"/>
      <c r="O6913" s="111"/>
      <c r="P6913" s="111"/>
      <c r="Q6913" s="106"/>
      <c r="R6913" s="106"/>
      <c r="S6913" s="106"/>
      <c r="T6913" s="106"/>
      <c r="U6913" s="106"/>
      <c r="V6913" s="106"/>
      <c r="W6913" s="19"/>
      <c r="X6913" s="2"/>
      <c r="Y6913" s="4"/>
      <c r="Z6913" s="106"/>
      <c r="AA6913" s="114"/>
      <c r="AB6913" s="112"/>
      <c r="AC6913" s="178"/>
      <c r="AD6913" s="11"/>
      <c r="AE6913" s="106"/>
      <c r="AF6913" s="106"/>
      <c r="AG6913" s="106"/>
      <c r="AH6913" s="115"/>
      <c r="AI6913" s="116"/>
    </row>
    <row r="6914" spans="1:35" ht="15" customHeight="1" x14ac:dyDescent="0.25">
      <c r="A6914" s="105"/>
      <c r="B6914" s="106"/>
      <c r="C6914" s="2"/>
      <c r="D6914" s="2"/>
      <c r="E6914" s="106"/>
      <c r="F6914" s="107"/>
      <c r="G6914" s="108"/>
      <c r="H6914" s="109"/>
      <c r="I6914" s="109"/>
      <c r="J6914" s="110"/>
      <c r="K6914" s="117"/>
      <c r="L6914" s="178"/>
      <c r="M6914" s="178"/>
      <c r="N6914" s="106"/>
      <c r="O6914" s="111"/>
      <c r="P6914" s="111"/>
      <c r="Q6914" s="106"/>
      <c r="R6914" s="106"/>
      <c r="S6914" s="106"/>
      <c r="T6914" s="106"/>
      <c r="U6914" s="106"/>
      <c r="V6914" s="106"/>
      <c r="W6914" s="19"/>
      <c r="X6914" s="2"/>
      <c r="Y6914" s="4"/>
      <c r="Z6914" s="106"/>
      <c r="AA6914" s="114"/>
      <c r="AB6914" s="112"/>
      <c r="AC6914" s="178"/>
      <c r="AD6914" s="11"/>
      <c r="AE6914" s="106"/>
      <c r="AF6914" s="106"/>
      <c r="AG6914" s="106"/>
      <c r="AH6914" s="115"/>
      <c r="AI6914" s="116"/>
    </row>
    <row r="6915" spans="1:35" ht="15" customHeight="1" x14ac:dyDescent="0.25">
      <c r="A6915" s="105"/>
      <c r="B6915" s="106"/>
      <c r="C6915" s="2"/>
      <c r="D6915" s="2"/>
      <c r="E6915" s="106"/>
      <c r="F6915" s="107"/>
      <c r="G6915" s="108"/>
      <c r="H6915" s="109"/>
      <c r="I6915" s="109"/>
      <c r="J6915" s="110"/>
      <c r="K6915" s="117"/>
      <c r="L6915" s="178"/>
      <c r="M6915" s="178"/>
      <c r="N6915" s="106"/>
      <c r="O6915" s="111"/>
      <c r="P6915" s="111"/>
      <c r="Q6915" s="106"/>
      <c r="R6915" s="106"/>
      <c r="S6915" s="106"/>
      <c r="T6915" s="106"/>
      <c r="U6915" s="106"/>
      <c r="V6915" s="106"/>
      <c r="W6915" s="19"/>
      <c r="X6915" s="2"/>
      <c r="Y6915" s="4"/>
      <c r="Z6915" s="106"/>
      <c r="AA6915" s="114"/>
      <c r="AB6915" s="112"/>
      <c r="AC6915" s="178"/>
      <c r="AD6915" s="11"/>
      <c r="AE6915" s="106"/>
      <c r="AF6915" s="106"/>
      <c r="AG6915" s="106"/>
      <c r="AH6915" s="115"/>
      <c r="AI6915" s="116"/>
    </row>
    <row r="6916" spans="1:35" ht="15" customHeight="1" x14ac:dyDescent="0.25">
      <c r="A6916" s="105"/>
      <c r="B6916" s="106"/>
      <c r="C6916" s="2"/>
      <c r="D6916" s="2"/>
      <c r="E6916" s="106"/>
      <c r="F6916" s="107"/>
      <c r="G6916" s="108"/>
      <c r="H6916" s="109"/>
      <c r="I6916" s="109"/>
      <c r="J6916" s="110"/>
      <c r="K6916" s="117"/>
      <c r="L6916" s="178"/>
      <c r="M6916" s="178"/>
      <c r="N6916" s="106"/>
      <c r="O6916" s="111"/>
      <c r="P6916" s="111"/>
      <c r="Q6916" s="106"/>
      <c r="R6916" s="106"/>
      <c r="S6916" s="106"/>
      <c r="T6916" s="106"/>
      <c r="U6916" s="106"/>
      <c r="V6916" s="106"/>
      <c r="W6916" s="19"/>
      <c r="X6916" s="2"/>
      <c r="Y6916" s="4"/>
      <c r="Z6916" s="106"/>
      <c r="AA6916" s="114"/>
      <c r="AB6916" s="112"/>
      <c r="AC6916" s="178"/>
      <c r="AD6916" s="11"/>
      <c r="AE6916" s="106"/>
      <c r="AF6916" s="106"/>
      <c r="AG6916" s="106"/>
      <c r="AH6916" s="115"/>
      <c r="AI6916" s="116"/>
    </row>
    <row r="6917" spans="1:35" ht="15" customHeight="1" x14ac:dyDescent="0.25">
      <c r="A6917" s="105"/>
      <c r="B6917" s="106"/>
      <c r="C6917" s="2"/>
      <c r="D6917" s="2"/>
      <c r="E6917" s="106"/>
      <c r="F6917" s="107"/>
      <c r="G6917" s="108"/>
      <c r="H6917" s="109"/>
      <c r="I6917" s="109"/>
      <c r="J6917" s="110"/>
      <c r="K6917" s="117"/>
      <c r="L6917" s="178"/>
      <c r="M6917" s="178"/>
      <c r="N6917" s="106"/>
      <c r="O6917" s="111"/>
      <c r="P6917" s="111"/>
      <c r="Q6917" s="106"/>
      <c r="R6917" s="106"/>
      <c r="S6917" s="106"/>
      <c r="T6917" s="106"/>
      <c r="U6917" s="106"/>
      <c r="V6917" s="106"/>
      <c r="W6917" s="19"/>
      <c r="X6917" s="2"/>
      <c r="Y6917" s="4"/>
      <c r="Z6917" s="106"/>
      <c r="AA6917" s="114"/>
      <c r="AB6917" s="112"/>
      <c r="AC6917" s="178"/>
      <c r="AD6917" s="11"/>
      <c r="AE6917" s="106"/>
      <c r="AF6917" s="106"/>
      <c r="AG6917" s="106"/>
      <c r="AH6917" s="115"/>
      <c r="AI6917" s="116"/>
    </row>
    <row r="6918" spans="1:35" ht="15" customHeight="1" x14ac:dyDescent="0.25">
      <c r="A6918" s="105"/>
      <c r="B6918" s="106"/>
      <c r="C6918" s="2"/>
      <c r="D6918" s="2"/>
      <c r="E6918" s="106"/>
      <c r="F6918" s="107"/>
      <c r="G6918" s="108"/>
      <c r="H6918" s="109"/>
      <c r="I6918" s="109"/>
      <c r="J6918" s="110"/>
      <c r="K6918" s="117"/>
      <c r="L6918" s="178"/>
      <c r="M6918" s="178"/>
      <c r="N6918" s="106"/>
      <c r="O6918" s="111"/>
      <c r="P6918" s="111"/>
      <c r="Q6918" s="106"/>
      <c r="R6918" s="106"/>
      <c r="S6918" s="106"/>
      <c r="T6918" s="106"/>
      <c r="U6918" s="106"/>
      <c r="V6918" s="106"/>
      <c r="W6918" s="19"/>
      <c r="X6918" s="2"/>
      <c r="Y6918" s="4"/>
      <c r="Z6918" s="106"/>
      <c r="AA6918" s="114"/>
      <c r="AB6918" s="112"/>
      <c r="AC6918" s="178"/>
      <c r="AD6918" s="11"/>
      <c r="AE6918" s="106"/>
      <c r="AF6918" s="106"/>
      <c r="AG6918" s="106"/>
      <c r="AH6918" s="115"/>
      <c r="AI6918" s="116"/>
    </row>
    <row r="6919" spans="1:35" ht="15" customHeight="1" x14ac:dyDescent="0.25">
      <c r="A6919" s="105"/>
      <c r="B6919" s="106"/>
      <c r="C6919" s="2"/>
      <c r="D6919" s="2"/>
      <c r="E6919" s="106"/>
      <c r="F6919" s="107"/>
      <c r="G6919" s="108"/>
      <c r="H6919" s="109"/>
      <c r="I6919" s="109"/>
      <c r="J6919" s="110"/>
      <c r="K6919" s="117"/>
      <c r="L6919" s="178"/>
      <c r="M6919" s="178"/>
      <c r="N6919" s="106"/>
      <c r="O6919" s="111"/>
      <c r="P6919" s="111"/>
      <c r="Q6919" s="106"/>
      <c r="R6919" s="106"/>
      <c r="S6919" s="106"/>
      <c r="T6919" s="106"/>
      <c r="U6919" s="106"/>
      <c r="V6919" s="106"/>
      <c r="W6919" s="19"/>
      <c r="X6919" s="2"/>
      <c r="Y6919" s="4"/>
      <c r="Z6919" s="106"/>
      <c r="AA6919" s="114"/>
      <c r="AB6919" s="112"/>
      <c r="AC6919" s="178"/>
      <c r="AD6919" s="11"/>
      <c r="AE6919" s="106"/>
      <c r="AF6919" s="106"/>
      <c r="AG6919" s="106"/>
      <c r="AH6919" s="115"/>
      <c r="AI6919" s="116"/>
    </row>
    <row r="6920" spans="1:35" ht="15" customHeight="1" x14ac:dyDescent="0.25">
      <c r="A6920" s="105"/>
      <c r="B6920" s="106"/>
      <c r="C6920" s="2"/>
      <c r="D6920" s="2"/>
      <c r="E6920" s="106"/>
      <c r="F6920" s="107"/>
      <c r="G6920" s="108"/>
      <c r="H6920" s="109"/>
      <c r="I6920" s="109"/>
      <c r="J6920" s="110"/>
      <c r="K6920" s="117"/>
      <c r="L6920" s="178"/>
      <c r="M6920" s="178"/>
      <c r="N6920" s="106"/>
      <c r="O6920" s="111"/>
      <c r="P6920" s="111"/>
      <c r="Q6920" s="106"/>
      <c r="R6920" s="106"/>
      <c r="S6920" s="106"/>
      <c r="T6920" s="106"/>
      <c r="U6920" s="106"/>
      <c r="V6920" s="106"/>
      <c r="W6920" s="19"/>
      <c r="X6920" s="2"/>
      <c r="Y6920" s="4"/>
      <c r="Z6920" s="106"/>
      <c r="AA6920" s="114"/>
      <c r="AB6920" s="112"/>
      <c r="AC6920" s="178"/>
      <c r="AD6920" s="11"/>
      <c r="AE6920" s="106"/>
      <c r="AF6920" s="106"/>
      <c r="AG6920" s="106"/>
      <c r="AH6920" s="115"/>
      <c r="AI6920" s="116"/>
    </row>
    <row r="6921" spans="1:35" ht="15" customHeight="1" x14ac:dyDescent="0.25">
      <c r="A6921" s="105"/>
      <c r="B6921" s="106"/>
      <c r="C6921" s="2"/>
      <c r="D6921" s="2"/>
      <c r="E6921" s="106"/>
      <c r="F6921" s="107"/>
      <c r="G6921" s="108"/>
      <c r="H6921" s="109"/>
      <c r="I6921" s="109"/>
      <c r="J6921" s="110"/>
      <c r="K6921" s="117"/>
      <c r="L6921" s="178"/>
      <c r="M6921" s="178"/>
      <c r="N6921" s="106"/>
      <c r="O6921" s="111"/>
      <c r="P6921" s="111"/>
      <c r="Q6921" s="106"/>
      <c r="R6921" s="106"/>
      <c r="S6921" s="106"/>
      <c r="T6921" s="106"/>
      <c r="U6921" s="106"/>
      <c r="V6921" s="106"/>
      <c r="W6921" s="19"/>
      <c r="X6921" s="2"/>
      <c r="Y6921" s="4"/>
      <c r="Z6921" s="106"/>
      <c r="AA6921" s="114"/>
      <c r="AB6921" s="112"/>
      <c r="AC6921" s="178"/>
      <c r="AD6921" s="11"/>
      <c r="AE6921" s="106"/>
      <c r="AF6921" s="106"/>
      <c r="AG6921" s="106"/>
      <c r="AH6921" s="115"/>
      <c r="AI6921" s="116"/>
    </row>
    <row r="6922" spans="1:35" ht="15" customHeight="1" x14ac:dyDescent="0.25">
      <c r="A6922" s="105"/>
      <c r="B6922" s="106"/>
      <c r="C6922" s="2"/>
      <c r="D6922" s="2"/>
      <c r="E6922" s="106"/>
      <c r="F6922" s="107"/>
      <c r="G6922" s="108"/>
      <c r="H6922" s="109"/>
      <c r="I6922" s="109"/>
      <c r="J6922" s="110"/>
      <c r="K6922" s="117"/>
      <c r="L6922" s="178"/>
      <c r="M6922" s="178"/>
      <c r="N6922" s="106"/>
      <c r="O6922" s="111"/>
      <c r="P6922" s="111"/>
      <c r="Q6922" s="106"/>
      <c r="R6922" s="106"/>
      <c r="S6922" s="106"/>
      <c r="T6922" s="106"/>
      <c r="U6922" s="106"/>
      <c r="V6922" s="106"/>
      <c r="W6922" s="19"/>
      <c r="X6922" s="2"/>
      <c r="Y6922" s="4"/>
      <c r="Z6922" s="106"/>
      <c r="AA6922" s="114"/>
      <c r="AB6922" s="112"/>
      <c r="AC6922" s="178"/>
      <c r="AD6922" s="11"/>
      <c r="AE6922" s="106"/>
      <c r="AF6922" s="106"/>
      <c r="AG6922" s="106"/>
      <c r="AH6922" s="115"/>
      <c r="AI6922" s="116"/>
    </row>
    <row r="6923" spans="1:35" ht="15" customHeight="1" x14ac:dyDescent="0.25">
      <c r="A6923" s="105"/>
      <c r="B6923" s="106"/>
      <c r="C6923" s="2"/>
      <c r="D6923" s="2"/>
      <c r="E6923" s="106"/>
      <c r="F6923" s="107"/>
      <c r="G6923" s="108"/>
      <c r="H6923" s="109"/>
      <c r="I6923" s="109"/>
      <c r="J6923" s="110"/>
      <c r="K6923" s="117"/>
      <c r="L6923" s="178"/>
      <c r="M6923" s="178"/>
      <c r="N6923" s="106"/>
      <c r="O6923" s="111"/>
      <c r="P6923" s="111"/>
      <c r="Q6923" s="106"/>
      <c r="R6923" s="106"/>
      <c r="S6923" s="106"/>
      <c r="T6923" s="106"/>
      <c r="U6923" s="106"/>
      <c r="V6923" s="106"/>
      <c r="W6923" s="19"/>
      <c r="X6923" s="2"/>
      <c r="Y6923" s="4"/>
      <c r="Z6923" s="106"/>
      <c r="AA6923" s="114"/>
      <c r="AB6923" s="112"/>
      <c r="AC6923" s="178"/>
      <c r="AD6923" s="11"/>
      <c r="AE6923" s="106"/>
      <c r="AF6923" s="106"/>
      <c r="AG6923" s="106"/>
      <c r="AH6923" s="115"/>
      <c r="AI6923" s="116"/>
    </row>
    <row r="6924" spans="1:35" ht="15" customHeight="1" x14ac:dyDescent="0.25">
      <c r="A6924" s="105"/>
      <c r="B6924" s="106"/>
      <c r="C6924" s="2"/>
      <c r="D6924" s="2"/>
      <c r="E6924" s="106"/>
      <c r="F6924" s="107"/>
      <c r="G6924" s="108"/>
      <c r="H6924" s="109"/>
      <c r="I6924" s="109"/>
      <c r="J6924" s="110"/>
      <c r="K6924" s="117"/>
      <c r="L6924" s="178"/>
      <c r="M6924" s="178"/>
      <c r="N6924" s="106"/>
      <c r="O6924" s="111"/>
      <c r="P6924" s="111"/>
      <c r="Q6924" s="106"/>
      <c r="R6924" s="106"/>
      <c r="S6924" s="106"/>
      <c r="T6924" s="106"/>
      <c r="U6924" s="106"/>
      <c r="V6924" s="106"/>
      <c r="W6924" s="19"/>
      <c r="X6924" s="2"/>
      <c r="Y6924" s="4"/>
      <c r="Z6924" s="106"/>
      <c r="AA6924" s="114"/>
      <c r="AB6924" s="112"/>
      <c r="AC6924" s="178"/>
      <c r="AD6924" s="11"/>
      <c r="AE6924" s="106"/>
      <c r="AF6924" s="106"/>
      <c r="AG6924" s="106"/>
      <c r="AH6924" s="115"/>
      <c r="AI6924" s="116"/>
    </row>
    <row r="6925" spans="1:35" ht="15" customHeight="1" x14ac:dyDescent="0.25">
      <c r="A6925" s="105"/>
      <c r="B6925" s="106"/>
      <c r="C6925" s="2"/>
      <c r="D6925" s="2"/>
      <c r="E6925" s="106"/>
      <c r="F6925" s="107"/>
      <c r="G6925" s="108"/>
      <c r="H6925" s="109"/>
      <c r="I6925" s="109"/>
      <c r="J6925" s="110"/>
      <c r="K6925" s="117"/>
      <c r="L6925" s="178"/>
      <c r="M6925" s="178"/>
      <c r="N6925" s="106"/>
      <c r="O6925" s="111"/>
      <c r="P6925" s="111"/>
      <c r="Q6925" s="106"/>
      <c r="R6925" s="106"/>
      <c r="S6925" s="106"/>
      <c r="T6925" s="106"/>
      <c r="U6925" s="106"/>
      <c r="V6925" s="106"/>
      <c r="W6925" s="19"/>
      <c r="X6925" s="2"/>
      <c r="Y6925" s="4"/>
      <c r="Z6925" s="106"/>
      <c r="AA6925" s="114"/>
      <c r="AB6925" s="112"/>
      <c r="AC6925" s="178"/>
      <c r="AD6925" s="11"/>
      <c r="AE6925" s="106"/>
      <c r="AF6925" s="106"/>
      <c r="AG6925" s="106"/>
      <c r="AH6925" s="115"/>
      <c r="AI6925" s="116"/>
    </row>
    <row r="6926" spans="1:35" ht="15" customHeight="1" x14ac:dyDescent="0.25">
      <c r="A6926" s="105"/>
      <c r="B6926" s="106"/>
      <c r="C6926" s="2"/>
      <c r="D6926" s="2"/>
      <c r="E6926" s="106"/>
      <c r="F6926" s="107"/>
      <c r="G6926" s="108"/>
      <c r="H6926" s="109"/>
      <c r="I6926" s="109"/>
      <c r="J6926" s="110"/>
      <c r="K6926" s="117"/>
      <c r="L6926" s="178"/>
      <c r="M6926" s="178"/>
      <c r="N6926" s="106"/>
      <c r="O6926" s="111"/>
      <c r="P6926" s="111"/>
      <c r="Q6926" s="106"/>
      <c r="R6926" s="106"/>
      <c r="S6926" s="106"/>
      <c r="T6926" s="106"/>
      <c r="U6926" s="106"/>
      <c r="V6926" s="106"/>
      <c r="W6926" s="19"/>
      <c r="X6926" s="2"/>
      <c r="Y6926" s="4"/>
      <c r="Z6926" s="106"/>
      <c r="AA6926" s="114"/>
      <c r="AB6926" s="112"/>
      <c r="AC6926" s="178"/>
      <c r="AD6926" s="11"/>
      <c r="AE6926" s="106"/>
      <c r="AF6926" s="106"/>
      <c r="AG6926" s="106"/>
      <c r="AH6926" s="115"/>
      <c r="AI6926" s="116"/>
    </row>
    <row r="6927" spans="1:35" ht="15" customHeight="1" x14ac:dyDescent="0.25">
      <c r="A6927" s="105"/>
      <c r="B6927" s="106"/>
      <c r="C6927" s="2"/>
      <c r="D6927" s="2"/>
      <c r="E6927" s="106"/>
      <c r="F6927" s="107"/>
      <c r="G6927" s="108"/>
      <c r="H6927" s="109"/>
      <c r="I6927" s="109"/>
      <c r="J6927" s="110"/>
      <c r="K6927" s="117"/>
      <c r="L6927" s="178"/>
      <c r="M6927" s="178"/>
      <c r="N6927" s="106"/>
      <c r="O6927" s="111"/>
      <c r="P6927" s="111"/>
      <c r="Q6927" s="106"/>
      <c r="R6927" s="106"/>
      <c r="S6927" s="106"/>
      <c r="T6927" s="106"/>
      <c r="U6927" s="106"/>
      <c r="V6927" s="106"/>
      <c r="W6927" s="19"/>
      <c r="X6927" s="2"/>
      <c r="Y6927" s="4"/>
      <c r="Z6927" s="106"/>
      <c r="AA6927" s="114"/>
      <c r="AB6927" s="112"/>
      <c r="AC6927" s="178"/>
      <c r="AD6927" s="11"/>
      <c r="AE6927" s="106"/>
      <c r="AF6927" s="106"/>
      <c r="AG6927" s="106"/>
      <c r="AH6927" s="115"/>
      <c r="AI6927" s="116"/>
    </row>
    <row r="6928" spans="1:35" ht="15" customHeight="1" x14ac:dyDescent="0.25">
      <c r="A6928" s="105"/>
      <c r="B6928" s="106"/>
      <c r="C6928" s="2"/>
      <c r="D6928" s="2"/>
      <c r="E6928" s="106"/>
      <c r="F6928" s="107"/>
      <c r="G6928" s="108"/>
      <c r="H6928" s="109"/>
      <c r="I6928" s="109"/>
      <c r="J6928" s="110"/>
      <c r="K6928" s="117"/>
      <c r="L6928" s="178"/>
      <c r="M6928" s="178"/>
      <c r="N6928" s="106"/>
      <c r="O6928" s="111"/>
      <c r="P6928" s="111"/>
      <c r="Q6928" s="106"/>
      <c r="R6928" s="106"/>
      <c r="S6928" s="106"/>
      <c r="T6928" s="106"/>
      <c r="U6928" s="106"/>
      <c r="V6928" s="106"/>
      <c r="W6928" s="19"/>
      <c r="X6928" s="2"/>
      <c r="Y6928" s="4"/>
      <c r="Z6928" s="106"/>
      <c r="AA6928" s="114"/>
      <c r="AB6928" s="112"/>
      <c r="AC6928" s="178"/>
      <c r="AD6928" s="11"/>
      <c r="AE6928" s="106"/>
      <c r="AF6928" s="106"/>
      <c r="AG6928" s="106"/>
      <c r="AH6928" s="115"/>
      <c r="AI6928" s="116"/>
    </row>
    <row r="6929" spans="1:35" ht="15" customHeight="1" x14ac:dyDescent="0.25">
      <c r="A6929" s="105"/>
      <c r="B6929" s="106"/>
      <c r="C6929" s="2"/>
      <c r="D6929" s="2"/>
      <c r="E6929" s="106"/>
      <c r="F6929" s="107"/>
      <c r="G6929" s="108"/>
      <c r="H6929" s="109"/>
      <c r="I6929" s="109"/>
      <c r="J6929" s="110"/>
      <c r="K6929" s="117"/>
      <c r="L6929" s="178"/>
      <c r="M6929" s="178"/>
      <c r="N6929" s="106"/>
      <c r="O6929" s="111"/>
      <c r="P6929" s="111"/>
      <c r="Q6929" s="106"/>
      <c r="R6929" s="106"/>
      <c r="S6929" s="106"/>
      <c r="T6929" s="106"/>
      <c r="U6929" s="106"/>
      <c r="V6929" s="106"/>
      <c r="W6929" s="19"/>
      <c r="X6929" s="2"/>
      <c r="Y6929" s="4"/>
      <c r="Z6929" s="106"/>
      <c r="AA6929" s="114"/>
      <c r="AB6929" s="112"/>
      <c r="AC6929" s="178"/>
      <c r="AD6929" s="11"/>
      <c r="AE6929" s="106"/>
      <c r="AF6929" s="106"/>
      <c r="AG6929" s="106"/>
      <c r="AH6929" s="115"/>
      <c r="AI6929" s="116"/>
    </row>
    <row r="6930" spans="1:35" ht="15" customHeight="1" x14ac:dyDescent="0.25">
      <c r="A6930" s="105"/>
      <c r="B6930" s="106"/>
      <c r="C6930" s="2"/>
      <c r="D6930" s="2"/>
      <c r="E6930" s="106"/>
      <c r="F6930" s="107"/>
      <c r="G6930" s="108"/>
      <c r="H6930" s="109"/>
      <c r="I6930" s="109"/>
      <c r="J6930" s="110"/>
      <c r="K6930" s="117"/>
      <c r="L6930" s="178"/>
      <c r="M6930" s="178"/>
      <c r="N6930" s="106"/>
      <c r="O6930" s="111"/>
      <c r="P6930" s="111"/>
      <c r="Q6930" s="106"/>
      <c r="R6930" s="106"/>
      <c r="S6930" s="106"/>
      <c r="T6930" s="106"/>
      <c r="U6930" s="106"/>
      <c r="V6930" s="106"/>
      <c r="W6930" s="19"/>
      <c r="X6930" s="2"/>
      <c r="Y6930" s="4"/>
      <c r="Z6930" s="106"/>
      <c r="AA6930" s="114"/>
      <c r="AB6930" s="112"/>
      <c r="AC6930" s="178"/>
      <c r="AD6930" s="11"/>
      <c r="AE6930" s="106"/>
      <c r="AF6930" s="106"/>
      <c r="AG6930" s="106"/>
      <c r="AH6930" s="115"/>
      <c r="AI6930" s="116"/>
    </row>
    <row r="6931" spans="1:35" ht="15" customHeight="1" x14ac:dyDescent="0.25">
      <c r="A6931" s="105"/>
      <c r="B6931" s="106"/>
      <c r="C6931" s="2"/>
      <c r="D6931" s="2"/>
      <c r="E6931" s="106"/>
      <c r="F6931" s="107"/>
      <c r="G6931" s="108"/>
      <c r="H6931" s="109"/>
      <c r="I6931" s="109"/>
      <c r="J6931" s="110"/>
      <c r="K6931" s="117"/>
      <c r="L6931" s="178"/>
      <c r="M6931" s="178"/>
      <c r="N6931" s="106"/>
      <c r="O6931" s="111"/>
      <c r="P6931" s="111"/>
      <c r="Q6931" s="106"/>
      <c r="R6931" s="106"/>
      <c r="S6931" s="106"/>
      <c r="T6931" s="106"/>
      <c r="U6931" s="106"/>
      <c r="V6931" s="106"/>
      <c r="W6931" s="19"/>
      <c r="X6931" s="2"/>
      <c r="Y6931" s="4"/>
      <c r="Z6931" s="106"/>
      <c r="AA6931" s="114"/>
      <c r="AB6931" s="112"/>
      <c r="AC6931" s="178"/>
      <c r="AD6931" s="11"/>
      <c r="AE6931" s="106"/>
      <c r="AF6931" s="106"/>
      <c r="AG6931" s="106"/>
      <c r="AH6931" s="115"/>
      <c r="AI6931" s="116"/>
    </row>
    <row r="6932" spans="1:35" ht="15" customHeight="1" x14ac:dyDescent="0.25">
      <c r="A6932" s="105"/>
      <c r="B6932" s="106"/>
      <c r="C6932" s="2"/>
      <c r="D6932" s="2"/>
      <c r="E6932" s="106"/>
      <c r="F6932" s="107"/>
      <c r="G6932" s="108"/>
      <c r="H6932" s="109"/>
      <c r="I6932" s="109"/>
      <c r="J6932" s="110"/>
      <c r="K6932" s="117"/>
      <c r="L6932" s="178"/>
      <c r="M6932" s="178"/>
      <c r="N6932" s="106"/>
      <c r="O6932" s="111"/>
      <c r="P6932" s="111"/>
      <c r="Q6932" s="106"/>
      <c r="R6932" s="106"/>
      <c r="S6932" s="106"/>
      <c r="T6932" s="106"/>
      <c r="U6932" s="106"/>
      <c r="V6932" s="106"/>
      <c r="W6932" s="19"/>
      <c r="X6932" s="2"/>
      <c r="Y6932" s="4"/>
      <c r="Z6932" s="106"/>
      <c r="AA6932" s="114"/>
      <c r="AB6932" s="112"/>
      <c r="AC6932" s="178"/>
      <c r="AD6932" s="11"/>
      <c r="AE6932" s="106"/>
      <c r="AF6932" s="106"/>
      <c r="AG6932" s="106"/>
      <c r="AH6932" s="115"/>
      <c r="AI6932" s="116"/>
    </row>
    <row r="6933" spans="1:35" ht="15" customHeight="1" x14ac:dyDescent="0.25">
      <c r="A6933" s="105"/>
      <c r="B6933" s="106"/>
      <c r="C6933" s="2"/>
      <c r="D6933" s="2"/>
      <c r="E6933" s="106"/>
      <c r="F6933" s="107"/>
      <c r="G6933" s="108"/>
      <c r="H6933" s="109"/>
      <c r="I6933" s="109"/>
      <c r="J6933" s="110"/>
      <c r="K6933" s="117"/>
      <c r="L6933" s="178"/>
      <c r="M6933" s="178"/>
      <c r="N6933" s="106"/>
      <c r="O6933" s="111"/>
      <c r="P6933" s="111"/>
      <c r="Q6933" s="106"/>
      <c r="R6933" s="106"/>
      <c r="S6933" s="106"/>
      <c r="T6933" s="106"/>
      <c r="U6933" s="106"/>
      <c r="V6933" s="106"/>
      <c r="W6933" s="19"/>
      <c r="X6933" s="2"/>
      <c r="Y6933" s="4"/>
      <c r="Z6933" s="106"/>
      <c r="AA6933" s="114"/>
      <c r="AB6933" s="112"/>
      <c r="AC6933" s="178"/>
      <c r="AD6933" s="11"/>
      <c r="AE6933" s="106"/>
      <c r="AF6933" s="106"/>
      <c r="AG6933" s="106"/>
      <c r="AH6933" s="115"/>
      <c r="AI6933" s="116"/>
    </row>
    <row r="6934" spans="1:35" ht="15" customHeight="1" x14ac:dyDescent="0.25">
      <c r="A6934" s="105"/>
      <c r="B6934" s="106"/>
      <c r="C6934" s="2"/>
      <c r="D6934" s="2"/>
      <c r="E6934" s="106"/>
      <c r="F6934" s="107"/>
      <c r="G6934" s="108"/>
      <c r="H6934" s="109"/>
      <c r="I6934" s="109"/>
      <c r="J6934" s="110"/>
      <c r="K6934" s="117"/>
      <c r="L6934" s="178"/>
      <c r="M6934" s="178"/>
      <c r="N6934" s="106"/>
      <c r="O6934" s="111"/>
      <c r="P6934" s="111"/>
      <c r="Q6934" s="106"/>
      <c r="R6934" s="106"/>
      <c r="S6934" s="106"/>
      <c r="T6934" s="106"/>
      <c r="U6934" s="106"/>
      <c r="V6934" s="106"/>
      <c r="W6934" s="19"/>
      <c r="X6934" s="2"/>
      <c r="Y6934" s="4"/>
      <c r="Z6934" s="106"/>
      <c r="AA6934" s="114"/>
      <c r="AB6934" s="112"/>
      <c r="AC6934" s="178"/>
      <c r="AD6934" s="11"/>
      <c r="AE6934" s="106"/>
      <c r="AF6934" s="106"/>
      <c r="AG6934" s="106"/>
      <c r="AH6934" s="115"/>
      <c r="AI6934" s="116"/>
    </row>
    <row r="6935" spans="1:35" ht="15" customHeight="1" x14ac:dyDescent="0.25">
      <c r="A6935" s="105"/>
      <c r="B6935" s="106"/>
      <c r="C6935" s="2"/>
      <c r="D6935" s="2"/>
      <c r="E6935" s="106"/>
      <c r="F6935" s="107"/>
      <c r="G6935" s="108"/>
      <c r="H6935" s="109"/>
      <c r="I6935" s="109"/>
      <c r="J6935" s="110"/>
      <c r="K6935" s="117"/>
      <c r="L6935" s="178"/>
      <c r="M6935" s="178"/>
      <c r="N6935" s="106"/>
      <c r="O6935" s="111"/>
      <c r="P6935" s="111"/>
      <c r="Q6935" s="106"/>
      <c r="R6935" s="106"/>
      <c r="S6935" s="106"/>
      <c r="T6935" s="106"/>
      <c r="U6935" s="106"/>
      <c r="V6935" s="106"/>
      <c r="W6935" s="19"/>
      <c r="X6935" s="2"/>
      <c r="Y6935" s="4"/>
      <c r="Z6935" s="106"/>
      <c r="AA6935" s="114"/>
      <c r="AB6935" s="112"/>
      <c r="AC6935" s="178"/>
      <c r="AD6935" s="11"/>
      <c r="AE6935" s="106"/>
      <c r="AF6935" s="106"/>
      <c r="AG6935" s="106"/>
      <c r="AH6935" s="115"/>
      <c r="AI6935" s="116"/>
    </row>
    <row r="6936" spans="1:35" ht="15" customHeight="1" x14ac:dyDescent="0.25">
      <c r="A6936" s="105"/>
      <c r="B6936" s="106"/>
      <c r="C6936" s="2"/>
      <c r="D6936" s="2"/>
      <c r="E6936" s="106"/>
      <c r="F6936" s="107"/>
      <c r="G6936" s="108"/>
      <c r="H6936" s="109"/>
      <c r="I6936" s="109"/>
      <c r="J6936" s="110"/>
      <c r="K6936" s="117"/>
      <c r="L6936" s="178"/>
      <c r="M6936" s="178"/>
      <c r="N6936" s="106"/>
      <c r="O6936" s="111"/>
      <c r="P6936" s="111"/>
      <c r="Q6936" s="106"/>
      <c r="R6936" s="106"/>
      <c r="S6936" s="106"/>
      <c r="T6936" s="106"/>
      <c r="U6936" s="106"/>
      <c r="V6936" s="106"/>
      <c r="W6936" s="19"/>
      <c r="X6936" s="2"/>
      <c r="Y6936" s="4"/>
      <c r="Z6936" s="106"/>
      <c r="AA6936" s="114"/>
      <c r="AB6936" s="112"/>
      <c r="AC6936" s="178"/>
      <c r="AD6936" s="11"/>
      <c r="AE6936" s="106"/>
      <c r="AF6936" s="106"/>
      <c r="AG6936" s="106"/>
      <c r="AH6936" s="115"/>
      <c r="AI6936" s="116"/>
    </row>
    <row r="6937" spans="1:35" ht="15" customHeight="1" x14ac:dyDescent="0.25">
      <c r="A6937" s="105"/>
      <c r="B6937" s="106"/>
      <c r="C6937" s="2"/>
      <c r="D6937" s="2"/>
      <c r="E6937" s="106"/>
      <c r="F6937" s="107"/>
      <c r="G6937" s="108"/>
      <c r="H6937" s="109"/>
      <c r="I6937" s="109"/>
      <c r="J6937" s="110"/>
      <c r="K6937" s="117"/>
      <c r="L6937" s="178"/>
      <c r="M6937" s="178"/>
      <c r="N6937" s="106"/>
      <c r="O6937" s="111"/>
      <c r="P6937" s="111"/>
      <c r="Q6937" s="106"/>
      <c r="R6937" s="106"/>
      <c r="S6937" s="106"/>
      <c r="T6937" s="106"/>
      <c r="U6937" s="106"/>
      <c r="V6937" s="106"/>
      <c r="W6937" s="19"/>
      <c r="X6937" s="2"/>
      <c r="Y6937" s="4"/>
      <c r="Z6937" s="106"/>
      <c r="AA6937" s="114"/>
      <c r="AB6937" s="112"/>
      <c r="AC6937" s="178"/>
      <c r="AD6937" s="11"/>
      <c r="AE6937" s="106"/>
      <c r="AF6937" s="106"/>
      <c r="AG6937" s="106"/>
      <c r="AH6937" s="115"/>
      <c r="AI6937" s="116"/>
    </row>
    <row r="6938" spans="1:35" ht="15" customHeight="1" x14ac:dyDescent="0.25">
      <c r="A6938" s="105"/>
      <c r="B6938" s="106"/>
      <c r="C6938" s="2"/>
      <c r="D6938" s="2"/>
      <c r="E6938" s="106"/>
      <c r="F6938" s="107"/>
      <c r="G6938" s="108"/>
      <c r="H6938" s="109"/>
      <c r="I6938" s="109"/>
      <c r="J6938" s="110"/>
      <c r="K6938" s="117"/>
      <c r="L6938" s="178"/>
      <c r="M6938" s="178"/>
      <c r="N6938" s="106"/>
      <c r="O6938" s="111"/>
      <c r="P6938" s="111"/>
      <c r="Q6938" s="106"/>
      <c r="R6938" s="106"/>
      <c r="S6938" s="106"/>
      <c r="T6938" s="106"/>
      <c r="U6938" s="106"/>
      <c r="V6938" s="106"/>
      <c r="W6938" s="19"/>
      <c r="X6938" s="2"/>
      <c r="Y6938" s="4"/>
      <c r="Z6938" s="106"/>
      <c r="AA6938" s="114"/>
      <c r="AB6938" s="112"/>
      <c r="AC6938" s="178"/>
      <c r="AD6938" s="11"/>
      <c r="AE6938" s="106"/>
      <c r="AF6938" s="106"/>
      <c r="AG6938" s="106"/>
      <c r="AH6938" s="115"/>
      <c r="AI6938" s="116"/>
    </row>
    <row r="6939" spans="1:35" ht="15" customHeight="1" x14ac:dyDescent="0.25">
      <c r="A6939" s="105"/>
      <c r="B6939" s="106"/>
      <c r="C6939" s="2"/>
      <c r="D6939" s="2"/>
      <c r="E6939" s="106"/>
      <c r="F6939" s="107"/>
      <c r="G6939" s="108"/>
      <c r="H6939" s="109"/>
      <c r="I6939" s="109"/>
      <c r="J6939" s="110"/>
      <c r="K6939" s="117"/>
      <c r="L6939" s="178"/>
      <c r="M6939" s="178"/>
      <c r="N6939" s="106"/>
      <c r="O6939" s="111"/>
      <c r="P6939" s="111"/>
      <c r="Q6939" s="106"/>
      <c r="R6939" s="106"/>
      <c r="S6939" s="106"/>
      <c r="T6939" s="106"/>
      <c r="U6939" s="106"/>
      <c r="V6939" s="106"/>
      <c r="W6939" s="19"/>
      <c r="X6939" s="2"/>
      <c r="Y6939" s="4"/>
      <c r="Z6939" s="106"/>
      <c r="AA6939" s="114"/>
      <c r="AB6939" s="112"/>
      <c r="AC6939" s="178"/>
      <c r="AD6939" s="11"/>
      <c r="AE6939" s="106"/>
      <c r="AF6939" s="106"/>
      <c r="AG6939" s="106"/>
      <c r="AH6939" s="115"/>
      <c r="AI6939" s="116"/>
    </row>
    <row r="6940" spans="1:35" ht="15" customHeight="1" x14ac:dyDescent="0.25">
      <c r="A6940" s="105"/>
      <c r="B6940" s="106"/>
      <c r="C6940" s="2"/>
      <c r="D6940" s="2"/>
      <c r="E6940" s="106"/>
      <c r="F6940" s="107"/>
      <c r="G6940" s="108"/>
      <c r="H6940" s="109"/>
      <c r="I6940" s="109"/>
      <c r="J6940" s="110"/>
      <c r="K6940" s="117"/>
      <c r="L6940" s="178"/>
      <c r="M6940" s="178"/>
      <c r="N6940" s="106"/>
      <c r="O6940" s="111"/>
      <c r="P6940" s="111"/>
      <c r="Q6940" s="106"/>
      <c r="R6940" s="106"/>
      <c r="S6940" s="106"/>
      <c r="T6940" s="106"/>
      <c r="U6940" s="106"/>
      <c r="V6940" s="106"/>
      <c r="W6940" s="19"/>
      <c r="X6940" s="2"/>
      <c r="Y6940" s="4"/>
      <c r="Z6940" s="106"/>
      <c r="AA6940" s="114"/>
      <c r="AB6940" s="112"/>
      <c r="AC6940" s="178"/>
      <c r="AD6940" s="11"/>
      <c r="AE6940" s="106"/>
      <c r="AF6940" s="106"/>
      <c r="AG6940" s="106"/>
      <c r="AH6940" s="115"/>
      <c r="AI6940" s="116"/>
    </row>
    <row r="6941" spans="1:35" ht="15" customHeight="1" x14ac:dyDescent="0.25">
      <c r="A6941" s="105"/>
      <c r="B6941" s="106"/>
      <c r="C6941" s="2"/>
      <c r="D6941" s="2"/>
      <c r="E6941" s="106"/>
      <c r="F6941" s="107"/>
      <c r="G6941" s="108"/>
      <c r="H6941" s="109"/>
      <c r="I6941" s="109"/>
      <c r="J6941" s="110"/>
      <c r="K6941" s="117"/>
      <c r="L6941" s="178"/>
      <c r="M6941" s="178"/>
      <c r="N6941" s="106"/>
      <c r="O6941" s="111"/>
      <c r="P6941" s="111"/>
      <c r="Q6941" s="106"/>
      <c r="R6941" s="106"/>
      <c r="S6941" s="106"/>
      <c r="T6941" s="106"/>
      <c r="U6941" s="106"/>
      <c r="V6941" s="106"/>
      <c r="W6941" s="19"/>
      <c r="X6941" s="2"/>
      <c r="Y6941" s="4"/>
      <c r="Z6941" s="106"/>
      <c r="AA6941" s="114"/>
      <c r="AB6941" s="112"/>
      <c r="AC6941" s="178"/>
      <c r="AD6941" s="11"/>
      <c r="AE6941" s="106"/>
      <c r="AF6941" s="106"/>
      <c r="AG6941" s="106"/>
      <c r="AH6941" s="115"/>
      <c r="AI6941" s="116"/>
    </row>
    <row r="6942" spans="1:35" ht="15" customHeight="1" x14ac:dyDescent="0.25">
      <c r="A6942" s="105"/>
      <c r="B6942" s="106"/>
      <c r="C6942" s="2"/>
      <c r="D6942" s="2"/>
      <c r="E6942" s="106"/>
      <c r="F6942" s="107"/>
      <c r="G6942" s="108"/>
      <c r="H6942" s="109"/>
      <c r="I6942" s="109"/>
      <c r="J6942" s="110"/>
      <c r="K6942" s="117"/>
      <c r="L6942" s="178"/>
      <c r="M6942" s="178"/>
      <c r="N6942" s="106"/>
      <c r="O6942" s="111"/>
      <c r="P6942" s="111"/>
      <c r="Q6942" s="106"/>
      <c r="R6942" s="106"/>
      <c r="S6942" s="106"/>
      <c r="T6942" s="106"/>
      <c r="U6942" s="106"/>
      <c r="V6942" s="106"/>
      <c r="W6942" s="19"/>
      <c r="X6942" s="2"/>
      <c r="Y6942" s="4"/>
      <c r="Z6942" s="106"/>
      <c r="AA6942" s="114"/>
      <c r="AB6942" s="112"/>
      <c r="AC6942" s="178"/>
      <c r="AD6942" s="11"/>
      <c r="AE6942" s="106"/>
      <c r="AF6942" s="106"/>
      <c r="AG6942" s="106"/>
      <c r="AH6942" s="115"/>
      <c r="AI6942" s="116"/>
    </row>
    <row r="6943" spans="1:35" ht="15" customHeight="1" x14ac:dyDescent="0.25">
      <c r="A6943" s="105"/>
      <c r="B6943" s="106"/>
      <c r="C6943" s="2"/>
      <c r="D6943" s="2"/>
      <c r="E6943" s="106"/>
      <c r="F6943" s="107"/>
      <c r="G6943" s="108"/>
      <c r="H6943" s="109"/>
      <c r="I6943" s="109"/>
      <c r="J6943" s="110"/>
      <c r="K6943" s="117"/>
      <c r="L6943" s="178"/>
      <c r="M6943" s="178"/>
      <c r="N6943" s="106"/>
      <c r="O6943" s="111"/>
      <c r="P6943" s="111"/>
      <c r="Q6943" s="106"/>
      <c r="R6943" s="106"/>
      <c r="S6943" s="106"/>
      <c r="T6943" s="106"/>
      <c r="U6943" s="106"/>
      <c r="V6943" s="106"/>
      <c r="W6943" s="19"/>
      <c r="X6943" s="2"/>
      <c r="Y6943" s="4"/>
      <c r="Z6943" s="106"/>
      <c r="AA6943" s="114"/>
      <c r="AB6943" s="112"/>
      <c r="AC6943" s="178"/>
      <c r="AD6943" s="11"/>
      <c r="AE6943" s="106"/>
      <c r="AF6943" s="106"/>
      <c r="AG6943" s="106"/>
      <c r="AH6943" s="115"/>
      <c r="AI6943" s="116"/>
    </row>
    <row r="6944" spans="1:35" ht="15" customHeight="1" x14ac:dyDescent="0.25">
      <c r="A6944" s="105"/>
      <c r="B6944" s="106"/>
      <c r="C6944" s="2"/>
      <c r="D6944" s="2"/>
      <c r="E6944" s="106"/>
      <c r="F6944" s="107"/>
      <c r="G6944" s="108"/>
      <c r="H6944" s="109"/>
      <c r="I6944" s="109"/>
      <c r="J6944" s="110"/>
      <c r="K6944" s="117"/>
      <c r="L6944" s="178"/>
      <c r="M6944" s="178"/>
      <c r="N6944" s="106"/>
      <c r="O6944" s="111"/>
      <c r="P6944" s="111"/>
      <c r="Q6944" s="106"/>
      <c r="R6944" s="106"/>
      <c r="S6944" s="106"/>
      <c r="T6944" s="106"/>
      <c r="U6944" s="106"/>
      <c r="V6944" s="106"/>
      <c r="W6944" s="19"/>
      <c r="X6944" s="2"/>
      <c r="Y6944" s="4"/>
      <c r="Z6944" s="106"/>
      <c r="AA6944" s="114"/>
      <c r="AB6944" s="112"/>
      <c r="AC6944" s="178"/>
      <c r="AD6944" s="11"/>
      <c r="AE6944" s="106"/>
      <c r="AF6944" s="106"/>
      <c r="AG6944" s="106"/>
      <c r="AH6944" s="115"/>
      <c r="AI6944" s="116"/>
    </row>
    <row r="6945" spans="1:35" ht="15" customHeight="1" x14ac:dyDescent="0.25">
      <c r="A6945" s="105"/>
      <c r="B6945" s="106"/>
      <c r="C6945" s="2"/>
      <c r="D6945" s="2"/>
      <c r="E6945" s="106"/>
      <c r="F6945" s="107"/>
      <c r="G6945" s="108"/>
      <c r="H6945" s="109"/>
      <c r="I6945" s="109"/>
      <c r="J6945" s="110"/>
      <c r="K6945" s="117"/>
      <c r="L6945" s="178"/>
      <c r="M6945" s="178"/>
      <c r="N6945" s="106"/>
      <c r="O6945" s="111"/>
      <c r="P6945" s="111"/>
      <c r="Q6945" s="106"/>
      <c r="R6945" s="106"/>
      <c r="S6945" s="106"/>
      <c r="T6945" s="106"/>
      <c r="U6945" s="106"/>
      <c r="V6945" s="106"/>
      <c r="W6945" s="19"/>
      <c r="X6945" s="2"/>
      <c r="Y6945" s="4"/>
      <c r="Z6945" s="106"/>
      <c r="AA6945" s="114"/>
      <c r="AB6945" s="112"/>
      <c r="AC6945" s="178"/>
      <c r="AD6945" s="11"/>
      <c r="AE6945" s="106"/>
      <c r="AF6945" s="106"/>
      <c r="AG6945" s="106"/>
      <c r="AH6945" s="115"/>
      <c r="AI6945" s="116"/>
    </row>
    <row r="6946" spans="1:35" ht="15" customHeight="1" x14ac:dyDescent="0.25">
      <c r="A6946" s="105"/>
      <c r="B6946" s="106"/>
      <c r="C6946" s="2"/>
      <c r="D6946" s="2"/>
      <c r="E6946" s="106"/>
      <c r="F6946" s="107"/>
      <c r="G6946" s="108"/>
      <c r="H6946" s="109"/>
      <c r="I6946" s="109"/>
      <c r="J6946" s="110"/>
      <c r="K6946" s="117"/>
      <c r="L6946" s="178"/>
      <c r="M6946" s="178"/>
      <c r="N6946" s="106"/>
      <c r="O6946" s="111"/>
      <c r="P6946" s="111"/>
      <c r="Q6946" s="106"/>
      <c r="R6946" s="106"/>
      <c r="S6946" s="106"/>
      <c r="T6946" s="106"/>
      <c r="U6946" s="106"/>
      <c r="V6946" s="106"/>
      <c r="W6946" s="19"/>
      <c r="X6946" s="2"/>
      <c r="Y6946" s="4"/>
      <c r="Z6946" s="106"/>
      <c r="AA6946" s="114"/>
      <c r="AB6946" s="112"/>
      <c r="AC6946" s="178"/>
      <c r="AD6946" s="11"/>
      <c r="AE6946" s="106"/>
      <c r="AF6946" s="106"/>
      <c r="AG6946" s="106"/>
      <c r="AH6946" s="115"/>
      <c r="AI6946" s="116"/>
    </row>
    <row r="6947" spans="1:35" ht="15" customHeight="1" x14ac:dyDescent="0.25">
      <c r="A6947" s="105"/>
      <c r="B6947" s="106"/>
      <c r="C6947" s="2"/>
      <c r="D6947" s="2"/>
      <c r="E6947" s="106"/>
      <c r="F6947" s="107"/>
      <c r="G6947" s="108"/>
      <c r="H6947" s="109"/>
      <c r="I6947" s="109"/>
      <c r="J6947" s="110"/>
      <c r="K6947" s="117"/>
      <c r="L6947" s="178"/>
      <c r="M6947" s="178"/>
      <c r="N6947" s="106"/>
      <c r="O6947" s="111"/>
      <c r="P6947" s="111"/>
      <c r="Q6947" s="106"/>
      <c r="R6947" s="106"/>
      <c r="S6947" s="106"/>
      <c r="T6947" s="106"/>
      <c r="U6947" s="106"/>
      <c r="V6947" s="106"/>
      <c r="W6947" s="19"/>
      <c r="X6947" s="2"/>
      <c r="Y6947" s="4"/>
      <c r="Z6947" s="106"/>
      <c r="AA6947" s="114"/>
      <c r="AB6947" s="112"/>
      <c r="AC6947" s="178"/>
      <c r="AD6947" s="11"/>
      <c r="AE6947" s="106"/>
      <c r="AF6947" s="106"/>
      <c r="AG6947" s="106"/>
      <c r="AH6947" s="115"/>
      <c r="AI6947" s="116"/>
    </row>
    <row r="6948" spans="1:35" ht="15" customHeight="1" x14ac:dyDescent="0.25">
      <c r="A6948" s="105"/>
      <c r="B6948" s="106"/>
      <c r="C6948" s="2"/>
      <c r="D6948" s="2"/>
      <c r="E6948" s="106"/>
      <c r="F6948" s="107"/>
      <c r="G6948" s="108"/>
      <c r="H6948" s="109"/>
      <c r="I6948" s="109"/>
      <c r="J6948" s="110"/>
      <c r="K6948" s="117"/>
      <c r="L6948" s="178"/>
      <c r="M6948" s="178"/>
      <c r="N6948" s="106"/>
      <c r="O6948" s="111"/>
      <c r="P6948" s="111"/>
      <c r="Q6948" s="106"/>
      <c r="R6948" s="106"/>
      <c r="S6948" s="106"/>
      <c r="T6948" s="106"/>
      <c r="U6948" s="106"/>
      <c r="V6948" s="106"/>
      <c r="W6948" s="19"/>
      <c r="X6948" s="2"/>
      <c r="Y6948" s="4"/>
      <c r="Z6948" s="106"/>
      <c r="AA6948" s="114"/>
      <c r="AB6948" s="112"/>
      <c r="AC6948" s="178"/>
      <c r="AD6948" s="11"/>
      <c r="AE6948" s="106"/>
      <c r="AF6948" s="106"/>
      <c r="AG6948" s="106"/>
      <c r="AH6948" s="115"/>
      <c r="AI6948" s="116"/>
    </row>
    <row r="6949" spans="1:35" ht="15" customHeight="1" x14ac:dyDescent="0.25">
      <c r="A6949" s="105"/>
      <c r="B6949" s="106"/>
      <c r="C6949" s="2"/>
      <c r="D6949" s="2"/>
      <c r="E6949" s="106"/>
      <c r="F6949" s="107"/>
      <c r="G6949" s="108"/>
      <c r="H6949" s="109"/>
      <c r="I6949" s="109"/>
      <c r="J6949" s="110"/>
      <c r="K6949" s="117"/>
      <c r="L6949" s="178"/>
      <c r="M6949" s="178"/>
      <c r="N6949" s="106"/>
      <c r="O6949" s="111"/>
      <c r="P6949" s="111"/>
      <c r="Q6949" s="106"/>
      <c r="R6949" s="106"/>
      <c r="S6949" s="106"/>
      <c r="T6949" s="106"/>
      <c r="U6949" s="106"/>
      <c r="V6949" s="106"/>
      <c r="W6949" s="19"/>
      <c r="X6949" s="2"/>
      <c r="Y6949" s="4"/>
      <c r="Z6949" s="106"/>
      <c r="AA6949" s="114"/>
      <c r="AB6949" s="112"/>
      <c r="AC6949" s="178"/>
      <c r="AD6949" s="11"/>
      <c r="AE6949" s="106"/>
      <c r="AF6949" s="106"/>
      <c r="AG6949" s="106"/>
      <c r="AH6949" s="115"/>
      <c r="AI6949" s="116"/>
    </row>
    <row r="6950" spans="1:35" ht="15" customHeight="1" x14ac:dyDescent="0.25">
      <c r="A6950" s="105"/>
      <c r="B6950" s="106"/>
      <c r="C6950" s="2"/>
      <c r="D6950" s="2"/>
      <c r="E6950" s="106"/>
      <c r="F6950" s="107"/>
      <c r="G6950" s="108"/>
      <c r="H6950" s="109"/>
      <c r="I6950" s="109"/>
      <c r="J6950" s="110"/>
      <c r="K6950" s="117"/>
      <c r="L6950" s="178"/>
      <c r="M6950" s="178"/>
      <c r="N6950" s="106"/>
      <c r="O6950" s="111"/>
      <c r="P6950" s="111"/>
      <c r="Q6950" s="106"/>
      <c r="R6950" s="106"/>
      <c r="S6950" s="106"/>
      <c r="T6950" s="106"/>
      <c r="U6950" s="106"/>
      <c r="V6950" s="106"/>
      <c r="W6950" s="19"/>
      <c r="X6950" s="2"/>
      <c r="Y6950" s="4"/>
      <c r="Z6950" s="106"/>
      <c r="AA6950" s="114"/>
      <c r="AB6950" s="112"/>
      <c r="AC6950" s="178"/>
      <c r="AD6950" s="11"/>
      <c r="AE6950" s="106"/>
      <c r="AF6950" s="106"/>
      <c r="AG6950" s="106"/>
      <c r="AH6950" s="115"/>
      <c r="AI6950" s="116"/>
    </row>
    <row r="6951" spans="1:35" ht="15" customHeight="1" x14ac:dyDescent="0.25">
      <c r="A6951" s="105"/>
      <c r="B6951" s="106"/>
      <c r="C6951" s="2"/>
      <c r="D6951" s="2"/>
      <c r="E6951" s="106"/>
      <c r="F6951" s="107"/>
      <c r="G6951" s="108"/>
      <c r="H6951" s="109"/>
      <c r="I6951" s="109"/>
      <c r="J6951" s="110"/>
      <c r="K6951" s="117"/>
      <c r="L6951" s="178"/>
      <c r="M6951" s="178"/>
      <c r="N6951" s="106"/>
      <c r="O6951" s="111"/>
      <c r="P6951" s="111"/>
      <c r="Q6951" s="106"/>
      <c r="R6951" s="106"/>
      <c r="S6951" s="106"/>
      <c r="T6951" s="106"/>
      <c r="U6951" s="106"/>
      <c r="V6951" s="106"/>
      <c r="W6951" s="19"/>
      <c r="X6951" s="2"/>
      <c r="Y6951" s="4"/>
      <c r="Z6951" s="106"/>
      <c r="AA6951" s="114"/>
      <c r="AB6951" s="112"/>
      <c r="AC6951" s="178"/>
      <c r="AD6951" s="11"/>
      <c r="AE6951" s="106"/>
      <c r="AF6951" s="106"/>
      <c r="AG6951" s="106"/>
      <c r="AH6951" s="115"/>
      <c r="AI6951" s="116"/>
    </row>
    <row r="6952" spans="1:35" ht="15" customHeight="1" x14ac:dyDescent="0.25">
      <c r="A6952" s="105"/>
      <c r="B6952" s="106"/>
      <c r="C6952" s="2"/>
      <c r="D6952" s="2"/>
      <c r="E6952" s="106"/>
      <c r="F6952" s="107"/>
      <c r="G6952" s="108"/>
      <c r="H6952" s="109"/>
      <c r="I6952" s="109"/>
      <c r="J6952" s="110"/>
      <c r="K6952" s="117"/>
      <c r="L6952" s="178"/>
      <c r="M6952" s="178"/>
      <c r="N6952" s="106"/>
      <c r="O6952" s="111"/>
      <c r="P6952" s="111"/>
      <c r="Q6952" s="106"/>
      <c r="R6952" s="106"/>
      <c r="S6952" s="106"/>
      <c r="T6952" s="106"/>
      <c r="U6952" s="106"/>
      <c r="V6952" s="106"/>
      <c r="W6952" s="19"/>
      <c r="X6952" s="2"/>
      <c r="Y6952" s="4"/>
      <c r="Z6952" s="106"/>
      <c r="AA6952" s="114"/>
      <c r="AB6952" s="112"/>
      <c r="AC6952" s="178"/>
      <c r="AD6952" s="11"/>
      <c r="AE6952" s="106"/>
      <c r="AF6952" s="106"/>
      <c r="AG6952" s="106"/>
      <c r="AH6952" s="115"/>
      <c r="AI6952" s="116"/>
    </row>
    <row r="6953" spans="1:35" ht="15" customHeight="1" x14ac:dyDescent="0.25">
      <c r="A6953" s="105"/>
      <c r="B6953" s="106"/>
      <c r="C6953" s="2"/>
      <c r="D6953" s="2"/>
      <c r="E6953" s="106"/>
      <c r="F6953" s="107"/>
      <c r="G6953" s="108"/>
      <c r="H6953" s="109"/>
      <c r="I6953" s="109"/>
      <c r="J6953" s="110"/>
      <c r="K6953" s="117"/>
      <c r="L6953" s="178"/>
      <c r="M6953" s="178"/>
      <c r="N6953" s="106"/>
      <c r="O6953" s="111"/>
      <c r="P6953" s="111"/>
      <c r="Q6953" s="106"/>
      <c r="R6953" s="106"/>
      <c r="S6953" s="106"/>
      <c r="T6953" s="106"/>
      <c r="U6953" s="106"/>
      <c r="V6953" s="106"/>
      <c r="W6953" s="19"/>
      <c r="X6953" s="2"/>
      <c r="Y6953" s="4"/>
      <c r="Z6953" s="106"/>
      <c r="AA6953" s="114"/>
      <c r="AB6953" s="112"/>
      <c r="AC6953" s="178"/>
      <c r="AD6953" s="11"/>
      <c r="AE6953" s="106"/>
      <c r="AF6953" s="106"/>
      <c r="AG6953" s="106"/>
      <c r="AH6953" s="115"/>
      <c r="AI6953" s="116"/>
    </row>
    <row r="6954" spans="1:35" ht="15" customHeight="1" x14ac:dyDescent="0.25">
      <c r="A6954" s="105"/>
      <c r="B6954" s="106"/>
      <c r="C6954" s="2"/>
      <c r="D6954" s="2"/>
      <c r="E6954" s="106"/>
      <c r="F6954" s="107"/>
      <c r="G6954" s="108"/>
      <c r="H6954" s="109"/>
      <c r="I6954" s="109"/>
      <c r="J6954" s="110"/>
      <c r="K6954" s="117"/>
      <c r="L6954" s="178"/>
      <c r="M6954" s="178"/>
      <c r="N6954" s="106"/>
      <c r="O6954" s="111"/>
      <c r="P6954" s="111"/>
      <c r="Q6954" s="106"/>
      <c r="R6954" s="106"/>
      <c r="S6954" s="106"/>
      <c r="T6954" s="106"/>
      <c r="U6954" s="106"/>
      <c r="V6954" s="106"/>
      <c r="W6954" s="19"/>
      <c r="X6954" s="2"/>
      <c r="Y6954" s="4"/>
      <c r="Z6954" s="106"/>
      <c r="AA6954" s="114"/>
      <c r="AB6954" s="112"/>
      <c r="AC6954" s="178"/>
      <c r="AD6954" s="11"/>
      <c r="AE6954" s="106"/>
      <c r="AF6954" s="106"/>
      <c r="AG6954" s="106"/>
      <c r="AH6954" s="115"/>
      <c r="AI6954" s="116"/>
    </row>
    <row r="6955" spans="1:35" ht="15" customHeight="1" x14ac:dyDescent="0.25">
      <c r="A6955" s="105"/>
      <c r="B6955" s="106"/>
      <c r="C6955" s="2"/>
      <c r="D6955" s="2"/>
      <c r="E6955" s="106"/>
      <c r="F6955" s="107"/>
      <c r="G6955" s="108"/>
      <c r="H6955" s="109"/>
      <c r="I6955" s="109"/>
      <c r="J6955" s="110"/>
      <c r="K6955" s="117"/>
      <c r="L6955" s="178"/>
      <c r="M6955" s="178"/>
      <c r="N6955" s="106"/>
      <c r="O6955" s="111"/>
      <c r="P6955" s="111"/>
      <c r="Q6955" s="106"/>
      <c r="R6955" s="106"/>
      <c r="S6955" s="106"/>
      <c r="T6955" s="106"/>
      <c r="U6955" s="106"/>
      <c r="V6955" s="106"/>
      <c r="W6955" s="19"/>
      <c r="X6955" s="2"/>
      <c r="Y6955" s="4"/>
      <c r="Z6955" s="106"/>
      <c r="AA6955" s="114"/>
      <c r="AB6955" s="112"/>
      <c r="AC6955" s="178"/>
      <c r="AD6955" s="11"/>
      <c r="AE6955" s="106"/>
      <c r="AF6955" s="106"/>
      <c r="AG6955" s="106"/>
      <c r="AH6955" s="115"/>
      <c r="AI6955" s="116"/>
    </row>
    <row r="6956" spans="1:35" ht="15" customHeight="1" x14ac:dyDescent="0.25">
      <c r="A6956" s="105"/>
      <c r="B6956" s="106"/>
      <c r="C6956" s="2"/>
      <c r="D6956" s="2"/>
      <c r="E6956" s="106"/>
      <c r="F6956" s="107"/>
      <c r="G6956" s="108"/>
      <c r="H6956" s="109"/>
      <c r="I6956" s="109"/>
      <c r="J6956" s="110"/>
      <c r="K6956" s="117"/>
      <c r="L6956" s="178"/>
      <c r="M6956" s="178"/>
      <c r="N6956" s="106"/>
      <c r="O6956" s="111"/>
      <c r="P6956" s="111"/>
      <c r="Q6956" s="106"/>
      <c r="R6956" s="106"/>
      <c r="S6956" s="106"/>
      <c r="T6956" s="106"/>
      <c r="U6956" s="106"/>
      <c r="V6956" s="106"/>
      <c r="W6956" s="19"/>
      <c r="X6956" s="2"/>
      <c r="Y6956" s="4"/>
      <c r="Z6956" s="106"/>
      <c r="AA6956" s="114"/>
      <c r="AB6956" s="112"/>
      <c r="AC6956" s="178"/>
      <c r="AD6956" s="11"/>
      <c r="AE6956" s="106"/>
      <c r="AF6956" s="106"/>
      <c r="AG6956" s="106"/>
      <c r="AH6956" s="115"/>
      <c r="AI6956" s="116"/>
    </row>
    <row r="6957" spans="1:35" ht="15" customHeight="1" x14ac:dyDescent="0.25">
      <c r="A6957" s="105"/>
      <c r="B6957" s="106"/>
      <c r="C6957" s="2"/>
      <c r="D6957" s="2"/>
      <c r="E6957" s="106"/>
      <c r="F6957" s="107"/>
      <c r="G6957" s="108"/>
      <c r="H6957" s="109"/>
      <c r="I6957" s="109"/>
      <c r="J6957" s="110"/>
      <c r="K6957" s="117"/>
      <c r="L6957" s="178"/>
      <c r="M6957" s="178"/>
      <c r="N6957" s="106"/>
      <c r="O6957" s="111"/>
      <c r="P6957" s="111"/>
      <c r="Q6957" s="106"/>
      <c r="R6957" s="106"/>
      <c r="S6957" s="106"/>
      <c r="T6957" s="106"/>
      <c r="U6957" s="106"/>
      <c r="V6957" s="106"/>
      <c r="W6957" s="19"/>
      <c r="X6957" s="2"/>
      <c r="Y6957" s="4"/>
      <c r="Z6957" s="106"/>
      <c r="AA6957" s="114"/>
      <c r="AB6957" s="112"/>
      <c r="AC6957" s="178"/>
      <c r="AD6957" s="11"/>
      <c r="AE6957" s="106"/>
      <c r="AF6957" s="106"/>
      <c r="AG6957" s="106"/>
      <c r="AH6957" s="115"/>
      <c r="AI6957" s="116"/>
    </row>
    <row r="6958" spans="1:35" ht="15" customHeight="1" x14ac:dyDescent="0.25">
      <c r="A6958" s="105"/>
      <c r="B6958" s="106"/>
      <c r="C6958" s="2"/>
      <c r="D6958" s="2"/>
      <c r="E6958" s="106"/>
      <c r="F6958" s="107"/>
      <c r="G6958" s="108"/>
      <c r="H6958" s="109"/>
      <c r="I6958" s="109"/>
      <c r="J6958" s="110"/>
      <c r="K6958" s="117"/>
      <c r="L6958" s="178"/>
      <c r="M6958" s="178"/>
      <c r="N6958" s="106"/>
      <c r="O6958" s="111"/>
      <c r="P6958" s="111"/>
      <c r="Q6958" s="106"/>
      <c r="R6958" s="106"/>
      <c r="S6958" s="106"/>
      <c r="T6958" s="106"/>
      <c r="U6958" s="106"/>
      <c r="V6958" s="106"/>
      <c r="W6958" s="19"/>
      <c r="X6958" s="2"/>
      <c r="Y6958" s="4"/>
      <c r="Z6958" s="106"/>
      <c r="AA6958" s="114"/>
      <c r="AB6958" s="112"/>
      <c r="AC6958" s="178"/>
      <c r="AD6958" s="11"/>
      <c r="AE6958" s="106"/>
      <c r="AF6958" s="106"/>
      <c r="AG6958" s="106"/>
      <c r="AH6958" s="115"/>
      <c r="AI6958" s="116"/>
    </row>
    <row r="6959" spans="1:35" ht="15" customHeight="1" x14ac:dyDescent="0.25">
      <c r="A6959" s="105"/>
      <c r="B6959" s="106"/>
      <c r="C6959" s="2"/>
      <c r="D6959" s="2"/>
      <c r="E6959" s="106"/>
      <c r="F6959" s="107"/>
      <c r="G6959" s="108"/>
      <c r="H6959" s="109"/>
      <c r="I6959" s="109"/>
      <c r="J6959" s="110"/>
      <c r="K6959" s="117"/>
      <c r="L6959" s="178"/>
      <c r="M6959" s="178"/>
      <c r="N6959" s="106"/>
      <c r="O6959" s="111"/>
      <c r="P6959" s="111"/>
      <c r="Q6959" s="106"/>
      <c r="R6959" s="106"/>
      <c r="S6959" s="106"/>
      <c r="T6959" s="106"/>
      <c r="U6959" s="106"/>
      <c r="V6959" s="106"/>
      <c r="W6959" s="19"/>
      <c r="X6959" s="2"/>
      <c r="Y6959" s="4"/>
      <c r="Z6959" s="106"/>
      <c r="AA6959" s="114"/>
      <c r="AB6959" s="112"/>
      <c r="AC6959" s="178"/>
      <c r="AD6959" s="11"/>
      <c r="AE6959" s="106"/>
      <c r="AF6959" s="106"/>
      <c r="AG6959" s="106"/>
      <c r="AH6959" s="115"/>
      <c r="AI6959" s="116"/>
    </row>
    <row r="6960" spans="1:35" ht="15" customHeight="1" x14ac:dyDescent="0.25">
      <c r="A6960" s="105"/>
      <c r="B6960" s="106"/>
      <c r="C6960" s="2"/>
      <c r="D6960" s="2"/>
      <c r="E6960" s="106"/>
      <c r="F6960" s="107"/>
      <c r="G6960" s="108"/>
      <c r="H6960" s="109"/>
      <c r="I6960" s="109"/>
      <c r="J6960" s="110"/>
      <c r="K6960" s="117"/>
      <c r="L6960" s="178"/>
      <c r="M6960" s="178"/>
      <c r="N6960" s="106"/>
      <c r="O6960" s="111"/>
      <c r="P6960" s="111"/>
      <c r="Q6960" s="106"/>
      <c r="R6960" s="106"/>
      <c r="S6960" s="106"/>
      <c r="T6960" s="106"/>
      <c r="U6960" s="106"/>
      <c r="V6960" s="106"/>
      <c r="W6960" s="19"/>
      <c r="X6960" s="2"/>
      <c r="Y6960" s="4"/>
      <c r="Z6960" s="106"/>
      <c r="AA6960" s="114"/>
      <c r="AB6960" s="112"/>
      <c r="AC6960" s="178"/>
      <c r="AD6960" s="11"/>
      <c r="AE6960" s="106"/>
      <c r="AF6960" s="106"/>
      <c r="AG6960" s="106"/>
      <c r="AH6960" s="115"/>
      <c r="AI6960" s="116"/>
    </row>
    <row r="6961" spans="1:35" ht="15" customHeight="1" x14ac:dyDescent="0.25">
      <c r="A6961" s="105"/>
      <c r="B6961" s="106"/>
      <c r="C6961" s="2"/>
      <c r="D6961" s="2"/>
      <c r="E6961" s="106"/>
      <c r="F6961" s="107"/>
      <c r="G6961" s="108"/>
      <c r="H6961" s="109"/>
      <c r="I6961" s="109"/>
      <c r="J6961" s="110"/>
      <c r="K6961" s="117"/>
      <c r="L6961" s="178"/>
      <c r="M6961" s="178"/>
      <c r="N6961" s="106"/>
      <c r="O6961" s="111"/>
      <c r="P6961" s="111"/>
      <c r="Q6961" s="106"/>
      <c r="R6961" s="106"/>
      <c r="S6961" s="106"/>
      <c r="T6961" s="106"/>
      <c r="U6961" s="106"/>
      <c r="V6961" s="106"/>
      <c r="W6961" s="19"/>
      <c r="X6961" s="2"/>
      <c r="Y6961" s="4"/>
      <c r="Z6961" s="106"/>
      <c r="AA6961" s="114"/>
      <c r="AB6961" s="112"/>
      <c r="AC6961" s="178"/>
      <c r="AD6961" s="11"/>
      <c r="AE6961" s="106"/>
      <c r="AF6961" s="106"/>
      <c r="AG6961" s="106"/>
      <c r="AH6961" s="115"/>
      <c r="AI6961" s="116"/>
    </row>
    <row r="6962" spans="1:35" ht="15" customHeight="1" x14ac:dyDescent="0.25">
      <c r="A6962" s="105"/>
      <c r="B6962" s="106"/>
      <c r="C6962" s="2"/>
      <c r="D6962" s="2"/>
      <c r="E6962" s="106"/>
      <c r="F6962" s="107"/>
      <c r="G6962" s="108"/>
      <c r="H6962" s="109"/>
      <c r="I6962" s="109"/>
      <c r="J6962" s="110"/>
      <c r="K6962" s="117"/>
      <c r="L6962" s="178"/>
      <c r="M6962" s="178"/>
      <c r="N6962" s="106"/>
      <c r="O6962" s="111"/>
      <c r="P6962" s="111"/>
      <c r="Q6962" s="106"/>
      <c r="R6962" s="106"/>
      <c r="S6962" s="106"/>
      <c r="T6962" s="106"/>
      <c r="U6962" s="106"/>
      <c r="V6962" s="106"/>
      <c r="W6962" s="19"/>
      <c r="X6962" s="2"/>
      <c r="Y6962" s="4"/>
      <c r="Z6962" s="106"/>
      <c r="AA6962" s="114"/>
      <c r="AB6962" s="112"/>
      <c r="AC6962" s="178"/>
      <c r="AD6962" s="11"/>
      <c r="AE6962" s="106"/>
      <c r="AF6962" s="106"/>
      <c r="AG6962" s="106"/>
      <c r="AH6962" s="115"/>
      <c r="AI6962" s="116"/>
    </row>
    <row r="6963" spans="1:35" ht="15" customHeight="1" x14ac:dyDescent="0.25">
      <c r="A6963" s="105"/>
      <c r="B6963" s="106"/>
      <c r="C6963" s="2"/>
      <c r="D6963" s="2"/>
      <c r="E6963" s="106"/>
      <c r="F6963" s="107"/>
      <c r="G6963" s="108"/>
      <c r="H6963" s="109"/>
      <c r="I6963" s="109"/>
      <c r="J6963" s="110"/>
      <c r="K6963" s="117"/>
      <c r="L6963" s="178"/>
      <c r="M6963" s="178"/>
      <c r="N6963" s="106"/>
      <c r="O6963" s="111"/>
      <c r="P6963" s="111"/>
      <c r="Q6963" s="106"/>
      <c r="R6963" s="106"/>
      <c r="S6963" s="106"/>
      <c r="T6963" s="106"/>
      <c r="U6963" s="106"/>
      <c r="V6963" s="106"/>
      <c r="W6963" s="19"/>
      <c r="X6963" s="2"/>
      <c r="Y6963" s="4"/>
      <c r="Z6963" s="106"/>
      <c r="AA6963" s="114"/>
      <c r="AB6963" s="112"/>
      <c r="AC6963" s="178"/>
      <c r="AD6963" s="11"/>
      <c r="AE6963" s="106"/>
      <c r="AF6963" s="106"/>
      <c r="AG6963" s="106"/>
      <c r="AH6963" s="115"/>
      <c r="AI6963" s="116"/>
    </row>
    <row r="6964" spans="1:35" ht="15" customHeight="1" x14ac:dyDescent="0.25">
      <c r="A6964" s="105"/>
      <c r="B6964" s="106"/>
      <c r="C6964" s="2"/>
      <c r="D6964" s="2"/>
      <c r="E6964" s="106"/>
      <c r="F6964" s="107"/>
      <c r="G6964" s="108"/>
      <c r="H6964" s="109"/>
      <c r="I6964" s="109"/>
      <c r="J6964" s="110"/>
      <c r="K6964" s="117"/>
      <c r="L6964" s="178"/>
      <c r="M6964" s="178"/>
      <c r="N6964" s="106"/>
      <c r="O6964" s="111"/>
      <c r="P6964" s="111"/>
      <c r="Q6964" s="106"/>
      <c r="R6964" s="106"/>
      <c r="S6964" s="106"/>
      <c r="T6964" s="106"/>
      <c r="U6964" s="106"/>
      <c r="V6964" s="106"/>
      <c r="W6964" s="19"/>
      <c r="X6964" s="2"/>
      <c r="Y6964" s="4"/>
      <c r="Z6964" s="106"/>
      <c r="AA6964" s="114"/>
      <c r="AB6964" s="112"/>
      <c r="AC6964" s="178"/>
      <c r="AD6964" s="11"/>
      <c r="AE6964" s="106"/>
      <c r="AF6964" s="106"/>
      <c r="AG6964" s="106"/>
      <c r="AH6964" s="115"/>
      <c r="AI6964" s="116"/>
    </row>
    <row r="6965" spans="1:35" ht="15" customHeight="1" x14ac:dyDescent="0.25">
      <c r="A6965" s="105"/>
      <c r="B6965" s="106"/>
      <c r="C6965" s="2"/>
      <c r="D6965" s="2"/>
      <c r="E6965" s="106"/>
      <c r="F6965" s="107"/>
      <c r="G6965" s="108"/>
      <c r="H6965" s="109"/>
      <c r="I6965" s="109"/>
      <c r="J6965" s="110"/>
      <c r="K6965" s="117"/>
      <c r="L6965" s="178"/>
      <c r="M6965" s="178"/>
      <c r="N6965" s="106"/>
      <c r="O6965" s="111"/>
      <c r="P6965" s="111"/>
      <c r="Q6965" s="106"/>
      <c r="R6965" s="106"/>
      <c r="S6965" s="106"/>
      <c r="T6965" s="106"/>
      <c r="U6965" s="106"/>
      <c r="V6965" s="106"/>
      <c r="W6965" s="19"/>
      <c r="X6965" s="2"/>
      <c r="Y6965" s="4"/>
      <c r="Z6965" s="106"/>
      <c r="AA6965" s="114"/>
      <c r="AB6965" s="112"/>
      <c r="AC6965" s="178"/>
      <c r="AD6965" s="11"/>
      <c r="AE6965" s="106"/>
      <c r="AF6965" s="106"/>
      <c r="AG6965" s="106"/>
      <c r="AH6965" s="115"/>
      <c r="AI6965" s="116"/>
    </row>
    <row r="6966" spans="1:35" ht="15" customHeight="1" x14ac:dyDescent="0.25">
      <c r="A6966" s="105"/>
      <c r="B6966" s="106"/>
      <c r="C6966" s="2"/>
      <c r="D6966" s="2"/>
      <c r="E6966" s="106"/>
      <c r="F6966" s="107"/>
      <c r="G6966" s="108"/>
      <c r="H6966" s="109"/>
      <c r="I6966" s="109"/>
      <c r="J6966" s="110"/>
      <c r="K6966" s="117"/>
      <c r="L6966" s="178"/>
      <c r="M6966" s="178"/>
      <c r="N6966" s="106"/>
      <c r="O6966" s="111"/>
      <c r="P6966" s="111"/>
      <c r="Q6966" s="106"/>
      <c r="R6966" s="106"/>
      <c r="S6966" s="106"/>
      <c r="T6966" s="106"/>
      <c r="U6966" s="106"/>
      <c r="V6966" s="106"/>
      <c r="W6966" s="19"/>
      <c r="X6966" s="2"/>
      <c r="Y6966" s="4"/>
      <c r="Z6966" s="106"/>
      <c r="AA6966" s="114"/>
      <c r="AB6966" s="112"/>
      <c r="AC6966" s="178"/>
      <c r="AD6966" s="11"/>
      <c r="AE6966" s="106"/>
      <c r="AF6966" s="106"/>
      <c r="AG6966" s="106"/>
      <c r="AH6966" s="115"/>
      <c r="AI6966" s="116"/>
    </row>
    <row r="6967" spans="1:35" ht="15" customHeight="1" x14ac:dyDescent="0.25">
      <c r="A6967" s="105"/>
      <c r="B6967" s="106"/>
      <c r="C6967" s="2"/>
      <c r="D6967" s="2"/>
      <c r="E6967" s="106"/>
      <c r="F6967" s="107"/>
      <c r="G6967" s="108"/>
      <c r="H6967" s="109"/>
      <c r="I6967" s="109"/>
      <c r="J6967" s="110"/>
      <c r="K6967" s="117"/>
      <c r="L6967" s="178"/>
      <c r="M6967" s="178"/>
      <c r="N6967" s="106"/>
      <c r="O6967" s="111"/>
      <c r="P6967" s="111"/>
      <c r="Q6967" s="106"/>
      <c r="R6967" s="106"/>
      <c r="S6967" s="106"/>
      <c r="T6967" s="106"/>
      <c r="U6967" s="106"/>
      <c r="V6967" s="106"/>
      <c r="W6967" s="19"/>
      <c r="X6967" s="2"/>
      <c r="Y6967" s="4"/>
      <c r="Z6967" s="106"/>
      <c r="AA6967" s="114"/>
      <c r="AB6967" s="112"/>
      <c r="AC6967" s="178"/>
      <c r="AD6967" s="11"/>
      <c r="AE6967" s="106"/>
      <c r="AF6967" s="106"/>
      <c r="AG6967" s="106"/>
      <c r="AH6967" s="115"/>
      <c r="AI6967" s="116"/>
    </row>
    <row r="6968" spans="1:35" ht="15" customHeight="1" x14ac:dyDescent="0.25">
      <c r="A6968" s="105"/>
      <c r="B6968" s="106"/>
      <c r="C6968" s="2"/>
      <c r="D6968" s="2"/>
      <c r="E6968" s="106"/>
      <c r="F6968" s="107"/>
      <c r="G6968" s="108"/>
      <c r="H6968" s="109"/>
      <c r="I6968" s="109"/>
      <c r="J6968" s="110"/>
      <c r="K6968" s="117"/>
      <c r="L6968" s="178"/>
      <c r="M6968" s="178"/>
      <c r="N6968" s="106"/>
      <c r="O6968" s="111"/>
      <c r="P6968" s="111"/>
      <c r="Q6968" s="106"/>
      <c r="R6968" s="106"/>
      <c r="S6968" s="106"/>
      <c r="T6968" s="106"/>
      <c r="U6968" s="106"/>
      <c r="V6968" s="106"/>
      <c r="W6968" s="19"/>
      <c r="X6968" s="2"/>
      <c r="Y6968" s="4"/>
      <c r="Z6968" s="106"/>
      <c r="AA6968" s="114"/>
      <c r="AB6968" s="112"/>
      <c r="AC6968" s="178"/>
      <c r="AD6968" s="11"/>
      <c r="AE6968" s="106"/>
      <c r="AF6968" s="106"/>
      <c r="AG6968" s="106"/>
      <c r="AH6968" s="115"/>
      <c r="AI6968" s="116"/>
    </row>
    <row r="6969" spans="1:35" ht="15" customHeight="1" x14ac:dyDescent="0.25">
      <c r="A6969" s="105"/>
      <c r="B6969" s="106"/>
      <c r="C6969" s="2"/>
      <c r="D6969" s="2"/>
      <c r="E6969" s="106"/>
      <c r="F6969" s="107"/>
      <c r="G6969" s="108"/>
      <c r="H6969" s="109"/>
      <c r="I6969" s="109"/>
      <c r="J6969" s="110"/>
      <c r="K6969" s="117"/>
      <c r="L6969" s="178"/>
      <c r="M6969" s="178"/>
      <c r="N6969" s="106"/>
      <c r="O6969" s="111"/>
      <c r="P6969" s="111"/>
      <c r="Q6969" s="106"/>
      <c r="R6969" s="106"/>
      <c r="S6969" s="106"/>
      <c r="T6969" s="106"/>
      <c r="U6969" s="106"/>
      <c r="V6969" s="106"/>
      <c r="W6969" s="19"/>
      <c r="X6969" s="2"/>
      <c r="Y6969" s="4"/>
      <c r="Z6969" s="106"/>
      <c r="AA6969" s="114"/>
      <c r="AB6969" s="112"/>
      <c r="AC6969" s="178"/>
      <c r="AD6969" s="11"/>
      <c r="AE6969" s="106"/>
      <c r="AF6969" s="106"/>
      <c r="AG6969" s="106"/>
      <c r="AH6969" s="115"/>
      <c r="AI6969" s="116"/>
    </row>
    <row r="6970" spans="1:35" ht="15" customHeight="1" x14ac:dyDescent="0.25">
      <c r="A6970" s="105"/>
      <c r="B6970" s="106"/>
      <c r="C6970" s="2"/>
      <c r="D6970" s="2"/>
      <c r="E6970" s="106"/>
      <c r="F6970" s="107"/>
      <c r="G6970" s="108"/>
      <c r="H6970" s="109"/>
      <c r="I6970" s="109"/>
      <c r="J6970" s="110"/>
      <c r="K6970" s="117"/>
      <c r="L6970" s="178"/>
      <c r="M6970" s="178"/>
      <c r="N6970" s="106"/>
      <c r="O6970" s="111"/>
      <c r="P6970" s="111"/>
      <c r="Q6970" s="106"/>
      <c r="R6970" s="106"/>
      <c r="S6970" s="106"/>
      <c r="T6970" s="106"/>
      <c r="U6970" s="106"/>
      <c r="V6970" s="106"/>
      <c r="W6970" s="19"/>
      <c r="X6970" s="2"/>
      <c r="Y6970" s="4"/>
      <c r="Z6970" s="106"/>
      <c r="AA6970" s="114"/>
      <c r="AB6970" s="112"/>
      <c r="AC6970" s="178"/>
      <c r="AD6970" s="11"/>
      <c r="AE6970" s="106"/>
      <c r="AF6970" s="106"/>
      <c r="AG6970" s="106"/>
      <c r="AH6970" s="115"/>
      <c r="AI6970" s="116"/>
    </row>
    <row r="6971" spans="1:35" ht="15" customHeight="1" x14ac:dyDescent="0.25">
      <c r="A6971" s="105"/>
      <c r="B6971" s="106"/>
      <c r="C6971" s="2"/>
      <c r="D6971" s="2"/>
      <c r="E6971" s="106"/>
      <c r="F6971" s="107"/>
      <c r="G6971" s="108"/>
      <c r="H6971" s="109"/>
      <c r="I6971" s="109"/>
      <c r="J6971" s="110"/>
      <c r="K6971" s="117"/>
      <c r="L6971" s="178"/>
      <c r="M6971" s="178"/>
      <c r="N6971" s="106"/>
      <c r="O6971" s="111"/>
      <c r="P6971" s="111"/>
      <c r="Q6971" s="106"/>
      <c r="R6971" s="106"/>
      <c r="S6971" s="106"/>
      <c r="T6971" s="106"/>
      <c r="U6971" s="106"/>
      <c r="V6971" s="106"/>
      <c r="W6971" s="19"/>
      <c r="X6971" s="2"/>
      <c r="Y6971" s="4"/>
      <c r="Z6971" s="106"/>
      <c r="AA6971" s="114"/>
      <c r="AB6971" s="112"/>
      <c r="AC6971" s="178"/>
      <c r="AD6971" s="11"/>
      <c r="AE6971" s="106"/>
      <c r="AF6971" s="106"/>
      <c r="AG6971" s="106"/>
      <c r="AH6971" s="115"/>
      <c r="AI6971" s="116"/>
    </row>
    <row r="6972" spans="1:35" ht="15" customHeight="1" x14ac:dyDescent="0.25">
      <c r="A6972" s="105"/>
      <c r="B6972" s="106"/>
      <c r="C6972" s="2"/>
      <c r="D6972" s="2"/>
      <c r="E6972" s="106"/>
      <c r="F6972" s="107"/>
      <c r="G6972" s="108"/>
      <c r="H6972" s="109"/>
      <c r="I6972" s="109"/>
      <c r="J6972" s="110"/>
      <c r="K6972" s="117"/>
      <c r="L6972" s="178"/>
      <c r="M6972" s="178"/>
      <c r="N6972" s="106"/>
      <c r="O6972" s="111"/>
      <c r="P6972" s="111"/>
      <c r="Q6972" s="106"/>
      <c r="R6972" s="106"/>
      <c r="S6972" s="106"/>
      <c r="T6972" s="106"/>
      <c r="U6972" s="106"/>
      <c r="V6972" s="106"/>
      <c r="W6972" s="19"/>
      <c r="X6972" s="2"/>
      <c r="Y6972" s="4"/>
      <c r="Z6972" s="106"/>
      <c r="AA6972" s="114"/>
      <c r="AB6972" s="112"/>
      <c r="AC6972" s="178"/>
      <c r="AD6972" s="11"/>
      <c r="AE6972" s="106"/>
      <c r="AF6972" s="106"/>
      <c r="AG6972" s="106"/>
      <c r="AH6972" s="115"/>
      <c r="AI6972" s="116"/>
    </row>
    <row r="6973" spans="1:35" ht="15" customHeight="1" x14ac:dyDescent="0.25">
      <c r="A6973" s="105"/>
      <c r="B6973" s="106"/>
      <c r="C6973" s="2"/>
      <c r="D6973" s="2"/>
      <c r="E6973" s="106"/>
      <c r="F6973" s="107"/>
      <c r="G6973" s="108"/>
      <c r="H6973" s="109"/>
      <c r="I6973" s="109"/>
      <c r="J6973" s="110"/>
      <c r="K6973" s="117"/>
      <c r="L6973" s="178"/>
      <c r="M6973" s="178"/>
      <c r="N6973" s="106"/>
      <c r="O6973" s="111"/>
      <c r="P6973" s="111"/>
      <c r="Q6973" s="106"/>
      <c r="R6973" s="106"/>
      <c r="S6973" s="106"/>
      <c r="T6973" s="106"/>
      <c r="U6973" s="106"/>
      <c r="V6973" s="106"/>
      <c r="W6973" s="19"/>
      <c r="X6973" s="2"/>
      <c r="Y6973" s="4"/>
      <c r="Z6973" s="106"/>
      <c r="AA6973" s="114"/>
      <c r="AB6973" s="112"/>
      <c r="AC6973" s="178"/>
      <c r="AD6973" s="11"/>
      <c r="AE6973" s="106"/>
      <c r="AF6973" s="106"/>
      <c r="AG6973" s="106"/>
      <c r="AH6973" s="115"/>
      <c r="AI6973" s="116"/>
    </row>
    <row r="6974" spans="1:35" ht="15" customHeight="1" x14ac:dyDescent="0.25">
      <c r="A6974" s="105"/>
      <c r="B6974" s="106"/>
      <c r="C6974" s="2"/>
      <c r="D6974" s="2"/>
      <c r="E6974" s="106"/>
      <c r="F6974" s="107"/>
      <c r="G6974" s="108"/>
      <c r="H6974" s="109"/>
      <c r="I6974" s="109"/>
      <c r="J6974" s="110"/>
      <c r="K6974" s="117"/>
      <c r="L6974" s="178"/>
      <c r="M6974" s="178"/>
      <c r="N6974" s="106"/>
      <c r="O6974" s="111"/>
      <c r="P6974" s="111"/>
      <c r="Q6974" s="106"/>
      <c r="R6974" s="106"/>
      <c r="S6974" s="106"/>
      <c r="T6974" s="106"/>
      <c r="U6974" s="106"/>
      <c r="V6974" s="106"/>
      <c r="W6974" s="19"/>
      <c r="X6974" s="2"/>
      <c r="Y6974" s="4"/>
      <c r="Z6974" s="106"/>
      <c r="AA6974" s="114"/>
      <c r="AB6974" s="112"/>
      <c r="AC6974" s="178"/>
      <c r="AD6974" s="11"/>
      <c r="AE6974" s="106"/>
      <c r="AF6974" s="106"/>
      <c r="AG6974" s="106"/>
      <c r="AH6974" s="115"/>
      <c r="AI6974" s="116"/>
    </row>
    <row r="6975" spans="1:35" ht="15" customHeight="1" x14ac:dyDescent="0.25">
      <c r="A6975" s="105"/>
      <c r="B6975" s="106"/>
      <c r="C6975" s="2"/>
      <c r="D6975" s="2"/>
      <c r="E6975" s="106"/>
      <c r="F6975" s="107"/>
      <c r="G6975" s="108"/>
      <c r="H6975" s="109"/>
      <c r="I6975" s="109"/>
      <c r="J6975" s="110"/>
      <c r="K6975" s="117"/>
      <c r="L6975" s="178"/>
      <c r="M6975" s="178"/>
      <c r="N6975" s="106"/>
      <c r="O6975" s="111"/>
      <c r="P6975" s="111"/>
      <c r="Q6975" s="106"/>
      <c r="R6975" s="106"/>
      <c r="S6975" s="106"/>
      <c r="T6975" s="106"/>
      <c r="U6975" s="106"/>
      <c r="V6975" s="106"/>
      <c r="W6975" s="19"/>
      <c r="X6975" s="2"/>
      <c r="Y6975" s="4"/>
      <c r="Z6975" s="106"/>
      <c r="AA6975" s="114"/>
      <c r="AB6975" s="112"/>
      <c r="AC6975" s="178"/>
      <c r="AD6975" s="11"/>
      <c r="AE6975" s="106"/>
      <c r="AF6975" s="106"/>
      <c r="AG6975" s="106"/>
      <c r="AH6975" s="115"/>
      <c r="AI6975" s="116"/>
    </row>
    <row r="6976" spans="1:35" ht="15" customHeight="1" x14ac:dyDescent="0.25">
      <c r="A6976" s="105"/>
      <c r="B6976" s="106"/>
      <c r="C6976" s="2"/>
      <c r="D6976" s="2"/>
      <c r="E6976" s="106"/>
      <c r="F6976" s="107"/>
      <c r="G6976" s="108"/>
      <c r="H6976" s="109"/>
      <c r="I6976" s="109"/>
      <c r="J6976" s="110"/>
      <c r="K6976" s="117"/>
      <c r="L6976" s="178"/>
      <c r="M6976" s="178"/>
      <c r="N6976" s="106"/>
      <c r="O6976" s="111"/>
      <c r="P6976" s="111"/>
      <c r="Q6976" s="106"/>
      <c r="R6976" s="106"/>
      <c r="S6976" s="106"/>
      <c r="T6976" s="106"/>
      <c r="U6976" s="106"/>
      <c r="V6976" s="106"/>
      <c r="W6976" s="19"/>
      <c r="X6976" s="2"/>
      <c r="Y6976" s="4"/>
      <c r="Z6976" s="106"/>
      <c r="AA6976" s="114"/>
      <c r="AB6976" s="112"/>
      <c r="AC6976" s="178"/>
      <c r="AD6976" s="11"/>
      <c r="AE6976" s="106"/>
      <c r="AF6976" s="106"/>
      <c r="AG6976" s="106"/>
      <c r="AH6976" s="115"/>
      <c r="AI6976" s="116"/>
    </row>
    <row r="6977" spans="1:35" ht="15" customHeight="1" x14ac:dyDescent="0.25">
      <c r="A6977" s="105"/>
      <c r="B6977" s="106"/>
      <c r="C6977" s="2"/>
      <c r="D6977" s="2"/>
      <c r="E6977" s="106"/>
      <c r="F6977" s="107"/>
      <c r="G6977" s="108"/>
      <c r="H6977" s="109"/>
      <c r="I6977" s="109"/>
      <c r="J6977" s="110"/>
      <c r="K6977" s="117"/>
      <c r="L6977" s="178"/>
      <c r="M6977" s="178"/>
      <c r="N6977" s="106"/>
      <c r="O6977" s="111"/>
      <c r="P6977" s="111"/>
      <c r="Q6977" s="106"/>
      <c r="R6977" s="106"/>
      <c r="S6977" s="106"/>
      <c r="T6977" s="106"/>
      <c r="U6977" s="106"/>
      <c r="V6977" s="106"/>
      <c r="W6977" s="19"/>
      <c r="X6977" s="2"/>
      <c r="Y6977" s="4"/>
      <c r="Z6977" s="106"/>
      <c r="AA6977" s="114"/>
      <c r="AB6977" s="112"/>
      <c r="AC6977" s="178"/>
      <c r="AD6977" s="11"/>
      <c r="AE6977" s="106"/>
      <c r="AF6977" s="106"/>
      <c r="AG6977" s="106"/>
      <c r="AH6977" s="115"/>
      <c r="AI6977" s="116"/>
    </row>
    <row r="6978" spans="1:35" ht="15" customHeight="1" x14ac:dyDescent="0.25">
      <c r="A6978" s="105"/>
      <c r="B6978" s="106"/>
      <c r="C6978" s="2"/>
      <c r="D6978" s="2"/>
      <c r="E6978" s="106"/>
      <c r="F6978" s="107"/>
      <c r="G6978" s="108"/>
      <c r="H6978" s="109"/>
      <c r="I6978" s="109"/>
      <c r="J6978" s="110"/>
      <c r="K6978" s="117"/>
      <c r="L6978" s="178"/>
      <c r="M6978" s="178"/>
      <c r="N6978" s="106"/>
      <c r="O6978" s="111"/>
      <c r="P6978" s="111"/>
      <c r="Q6978" s="106"/>
      <c r="R6978" s="106"/>
      <c r="S6978" s="106"/>
      <c r="T6978" s="106"/>
      <c r="U6978" s="106"/>
      <c r="V6978" s="106"/>
      <c r="W6978" s="19"/>
      <c r="X6978" s="2"/>
      <c r="Y6978" s="4"/>
      <c r="Z6978" s="106"/>
      <c r="AA6978" s="114"/>
      <c r="AB6978" s="112"/>
      <c r="AC6978" s="178"/>
      <c r="AD6978" s="11"/>
      <c r="AE6978" s="106"/>
      <c r="AF6978" s="106"/>
      <c r="AG6978" s="106"/>
      <c r="AH6978" s="115"/>
      <c r="AI6978" s="116"/>
    </row>
    <row r="6979" spans="1:35" ht="15" customHeight="1" x14ac:dyDescent="0.25">
      <c r="A6979" s="105"/>
      <c r="B6979" s="106"/>
      <c r="C6979" s="2"/>
      <c r="D6979" s="2"/>
      <c r="E6979" s="106"/>
      <c r="F6979" s="107"/>
      <c r="G6979" s="108"/>
      <c r="H6979" s="109"/>
      <c r="I6979" s="109"/>
      <c r="J6979" s="110"/>
      <c r="K6979" s="117"/>
      <c r="L6979" s="178"/>
      <c r="M6979" s="178"/>
      <c r="N6979" s="106"/>
      <c r="O6979" s="111"/>
      <c r="P6979" s="111"/>
      <c r="Q6979" s="106"/>
      <c r="R6979" s="106"/>
      <c r="S6979" s="106"/>
      <c r="T6979" s="106"/>
      <c r="U6979" s="106"/>
      <c r="V6979" s="106"/>
      <c r="W6979" s="19"/>
      <c r="X6979" s="2"/>
      <c r="Y6979" s="4"/>
      <c r="Z6979" s="106"/>
      <c r="AA6979" s="114"/>
      <c r="AB6979" s="112"/>
      <c r="AC6979" s="178"/>
      <c r="AD6979" s="11"/>
      <c r="AE6979" s="106"/>
      <c r="AF6979" s="106"/>
      <c r="AG6979" s="106"/>
      <c r="AH6979" s="115"/>
      <c r="AI6979" s="116"/>
    </row>
    <row r="6980" spans="1:35" ht="15" customHeight="1" x14ac:dyDescent="0.25">
      <c r="A6980" s="105"/>
      <c r="B6980" s="106"/>
      <c r="C6980" s="2"/>
      <c r="D6980" s="2"/>
      <c r="E6980" s="106"/>
      <c r="F6980" s="107"/>
      <c r="G6980" s="108"/>
      <c r="H6980" s="109"/>
      <c r="I6980" s="109"/>
      <c r="J6980" s="110"/>
      <c r="K6980" s="117"/>
      <c r="L6980" s="178"/>
      <c r="M6980" s="178"/>
      <c r="N6980" s="106"/>
      <c r="O6980" s="111"/>
      <c r="P6980" s="111"/>
      <c r="Q6980" s="106"/>
      <c r="R6980" s="106"/>
      <c r="S6980" s="106"/>
      <c r="T6980" s="106"/>
      <c r="U6980" s="106"/>
      <c r="V6980" s="106"/>
      <c r="W6980" s="19"/>
      <c r="X6980" s="2"/>
      <c r="Y6980" s="4"/>
      <c r="Z6980" s="106"/>
      <c r="AA6980" s="114"/>
      <c r="AB6980" s="112"/>
      <c r="AC6980" s="178"/>
      <c r="AD6980" s="11"/>
      <c r="AE6980" s="106"/>
      <c r="AF6980" s="106"/>
      <c r="AG6980" s="106"/>
      <c r="AH6980" s="115"/>
      <c r="AI6980" s="116"/>
    </row>
    <row r="6981" spans="1:35" ht="15" customHeight="1" x14ac:dyDescent="0.25">
      <c r="A6981" s="105"/>
      <c r="B6981" s="106"/>
      <c r="C6981" s="2"/>
      <c r="D6981" s="2"/>
      <c r="E6981" s="106"/>
      <c r="F6981" s="107"/>
      <c r="G6981" s="108"/>
      <c r="H6981" s="109"/>
      <c r="I6981" s="109"/>
      <c r="J6981" s="110"/>
      <c r="K6981" s="117"/>
      <c r="L6981" s="178"/>
      <c r="M6981" s="178"/>
      <c r="N6981" s="106"/>
      <c r="O6981" s="111"/>
      <c r="P6981" s="111"/>
      <c r="Q6981" s="106"/>
      <c r="R6981" s="106"/>
      <c r="S6981" s="106"/>
      <c r="T6981" s="106"/>
      <c r="U6981" s="106"/>
      <c r="V6981" s="106"/>
      <c r="W6981" s="19"/>
      <c r="X6981" s="2"/>
      <c r="Y6981" s="4"/>
      <c r="Z6981" s="106"/>
      <c r="AA6981" s="114"/>
      <c r="AB6981" s="112"/>
      <c r="AC6981" s="178"/>
      <c r="AD6981" s="11"/>
      <c r="AE6981" s="106"/>
      <c r="AF6981" s="106"/>
      <c r="AG6981" s="106"/>
      <c r="AH6981" s="115"/>
      <c r="AI6981" s="116"/>
    </row>
    <row r="6982" spans="1:35" ht="15" customHeight="1" x14ac:dyDescent="0.25">
      <c r="A6982" s="105"/>
      <c r="B6982" s="106"/>
      <c r="C6982" s="2"/>
      <c r="D6982" s="2"/>
      <c r="E6982" s="106"/>
      <c r="F6982" s="107"/>
      <c r="G6982" s="108"/>
      <c r="H6982" s="109"/>
      <c r="I6982" s="109"/>
      <c r="J6982" s="110"/>
      <c r="K6982" s="117"/>
      <c r="L6982" s="178"/>
      <c r="M6982" s="178"/>
      <c r="N6982" s="106"/>
      <c r="O6982" s="111"/>
      <c r="P6982" s="111"/>
      <c r="Q6982" s="106"/>
      <c r="R6982" s="106"/>
      <c r="S6982" s="106"/>
      <c r="T6982" s="106"/>
      <c r="U6982" s="106"/>
      <c r="V6982" s="106"/>
      <c r="W6982" s="19"/>
      <c r="X6982" s="2"/>
      <c r="Y6982" s="4"/>
      <c r="Z6982" s="106"/>
      <c r="AA6982" s="114"/>
      <c r="AB6982" s="112"/>
      <c r="AC6982" s="178"/>
      <c r="AD6982" s="11"/>
      <c r="AE6982" s="106"/>
      <c r="AF6982" s="106"/>
      <c r="AG6982" s="106"/>
      <c r="AH6982" s="115"/>
      <c r="AI6982" s="116"/>
    </row>
    <row r="6983" spans="1:35" ht="15" customHeight="1" x14ac:dyDescent="0.25">
      <c r="A6983" s="105"/>
      <c r="B6983" s="106"/>
      <c r="C6983" s="2"/>
      <c r="D6983" s="2"/>
      <c r="E6983" s="106"/>
      <c r="F6983" s="107"/>
      <c r="G6983" s="108"/>
      <c r="H6983" s="109"/>
      <c r="I6983" s="109"/>
      <c r="J6983" s="110"/>
      <c r="K6983" s="117"/>
      <c r="L6983" s="178"/>
      <c r="M6983" s="178"/>
      <c r="N6983" s="106"/>
      <c r="O6983" s="111"/>
      <c r="P6983" s="111"/>
      <c r="Q6983" s="106"/>
      <c r="R6983" s="106"/>
      <c r="S6983" s="106"/>
      <c r="T6983" s="106"/>
      <c r="U6983" s="106"/>
      <c r="V6983" s="106"/>
      <c r="W6983" s="19"/>
      <c r="X6983" s="2"/>
      <c r="Y6983" s="4"/>
      <c r="Z6983" s="106"/>
      <c r="AA6983" s="114"/>
      <c r="AB6983" s="112"/>
      <c r="AC6983" s="178"/>
      <c r="AD6983" s="11"/>
      <c r="AE6983" s="106"/>
      <c r="AF6983" s="106"/>
      <c r="AG6983" s="106"/>
      <c r="AH6983" s="115"/>
      <c r="AI6983" s="116"/>
    </row>
    <row r="6984" spans="1:35" ht="15" customHeight="1" x14ac:dyDescent="0.25">
      <c r="A6984" s="105"/>
      <c r="B6984" s="106"/>
      <c r="C6984" s="2"/>
      <c r="D6984" s="2"/>
      <c r="E6984" s="106"/>
      <c r="F6984" s="107"/>
      <c r="G6984" s="108"/>
      <c r="H6984" s="109"/>
      <c r="I6984" s="109"/>
      <c r="J6984" s="110"/>
      <c r="K6984" s="117"/>
      <c r="L6984" s="178"/>
      <c r="M6984" s="178"/>
      <c r="N6984" s="106"/>
      <c r="O6984" s="111"/>
      <c r="P6984" s="111"/>
      <c r="Q6984" s="106"/>
      <c r="R6984" s="106"/>
      <c r="S6984" s="106"/>
      <c r="T6984" s="106"/>
      <c r="U6984" s="106"/>
      <c r="V6984" s="106"/>
      <c r="W6984" s="19"/>
      <c r="X6984" s="2"/>
      <c r="Y6984" s="4"/>
      <c r="Z6984" s="106"/>
      <c r="AA6984" s="114"/>
      <c r="AB6984" s="112"/>
      <c r="AC6984" s="178"/>
      <c r="AD6984" s="11"/>
      <c r="AE6984" s="106"/>
      <c r="AF6984" s="106"/>
      <c r="AG6984" s="106"/>
      <c r="AH6984" s="115"/>
      <c r="AI6984" s="116"/>
    </row>
    <row r="6985" spans="1:35" ht="15" customHeight="1" x14ac:dyDescent="0.25">
      <c r="A6985" s="183"/>
      <c r="B6985" s="184"/>
      <c r="C6985" s="184"/>
      <c r="D6985" s="184"/>
      <c r="E6985" s="184"/>
      <c r="F6985" s="185"/>
      <c r="G6985" s="186"/>
      <c r="H6985" s="187"/>
      <c r="I6985" s="109"/>
      <c r="J6985" s="188"/>
      <c r="K6985" s="189"/>
      <c r="L6985" s="178"/>
      <c r="M6985" s="190"/>
      <c r="N6985" s="184"/>
      <c r="O6985" s="191"/>
      <c r="P6985" s="191"/>
      <c r="Q6985" s="184"/>
      <c r="R6985" s="184"/>
      <c r="S6985" s="184"/>
      <c r="T6985" s="184"/>
      <c r="U6985" s="184"/>
      <c r="V6985" s="184"/>
      <c r="W6985" s="192"/>
      <c r="X6985" s="184"/>
      <c r="Y6985" s="193"/>
      <c r="Z6985" s="184"/>
      <c r="AA6985" s="193"/>
      <c r="AB6985" s="192"/>
      <c r="AC6985" s="190"/>
      <c r="AD6985" s="11"/>
      <c r="AE6985" s="184"/>
      <c r="AF6985" s="184"/>
      <c r="AG6985" s="184"/>
      <c r="AH6985" s="194"/>
      <c r="AI6985" s="189"/>
    </row>
    <row r="6986" spans="1:35" ht="15" customHeight="1" x14ac:dyDescent="0.25">
      <c r="A6986" s="105"/>
      <c r="B6986" s="106"/>
      <c r="C6986" s="2"/>
      <c r="D6986" s="2"/>
      <c r="E6986" s="106"/>
      <c r="F6986" s="107"/>
      <c r="G6986" s="108"/>
      <c r="H6986" s="109"/>
      <c r="I6986" s="109"/>
      <c r="J6986" s="110"/>
      <c r="K6986" s="117"/>
      <c r="L6986" s="178"/>
      <c r="M6986" s="178"/>
      <c r="N6986" s="106"/>
      <c r="O6986" s="111"/>
      <c r="P6986" s="111"/>
      <c r="Q6986" s="106"/>
      <c r="R6986" s="106"/>
      <c r="S6986" s="106"/>
      <c r="T6986" s="106"/>
      <c r="U6986" s="106"/>
      <c r="V6986" s="106"/>
      <c r="W6986" s="19"/>
      <c r="X6986" s="2"/>
      <c r="Y6986" s="4"/>
      <c r="Z6986" s="106"/>
      <c r="AA6986" s="114"/>
      <c r="AB6986" s="112"/>
      <c r="AC6986" s="178"/>
      <c r="AD6986" s="11"/>
      <c r="AE6986" s="106"/>
      <c r="AF6986" s="106"/>
      <c r="AG6986" s="106"/>
      <c r="AH6986" s="115"/>
      <c r="AI6986" s="116"/>
    </row>
    <row r="6987" spans="1:35" ht="15" customHeight="1" x14ac:dyDescent="0.25">
      <c r="A6987" s="105"/>
      <c r="B6987" s="106"/>
      <c r="C6987" s="2"/>
      <c r="D6987" s="2"/>
      <c r="E6987" s="106"/>
      <c r="F6987" s="107"/>
      <c r="G6987" s="108"/>
      <c r="H6987" s="109"/>
      <c r="I6987" s="109"/>
      <c r="J6987" s="110"/>
      <c r="K6987" s="117"/>
      <c r="L6987" s="178"/>
      <c r="M6987" s="178"/>
      <c r="N6987" s="106"/>
      <c r="O6987" s="111"/>
      <c r="P6987" s="111"/>
      <c r="Q6987" s="106"/>
      <c r="R6987" s="106"/>
      <c r="S6987" s="106"/>
      <c r="T6987" s="106"/>
      <c r="U6987" s="106"/>
      <c r="V6987" s="106"/>
      <c r="W6987" s="19"/>
      <c r="X6987" s="2"/>
      <c r="Y6987" s="4"/>
      <c r="Z6987" s="106"/>
      <c r="AA6987" s="114"/>
      <c r="AB6987" s="112"/>
      <c r="AC6987" s="178"/>
      <c r="AD6987" s="11"/>
      <c r="AE6987" s="106"/>
      <c r="AF6987" s="106"/>
      <c r="AG6987" s="106"/>
      <c r="AH6987" s="115"/>
      <c r="AI6987" s="116"/>
    </row>
    <row r="6988" spans="1:35" ht="15" customHeight="1" x14ac:dyDescent="0.25">
      <c r="A6988" s="105"/>
      <c r="B6988" s="106"/>
      <c r="C6988" s="2"/>
      <c r="D6988" s="2"/>
      <c r="E6988" s="106"/>
      <c r="F6988" s="107"/>
      <c r="G6988" s="108"/>
      <c r="H6988" s="109"/>
      <c r="I6988" s="109"/>
      <c r="J6988" s="110"/>
      <c r="K6988" s="117"/>
      <c r="L6988" s="178"/>
      <c r="M6988" s="178"/>
      <c r="N6988" s="106"/>
      <c r="O6988" s="111"/>
      <c r="P6988" s="111"/>
      <c r="Q6988" s="106"/>
      <c r="R6988" s="106"/>
      <c r="S6988" s="106"/>
      <c r="T6988" s="106"/>
      <c r="U6988" s="106"/>
      <c r="V6988" s="106"/>
      <c r="W6988" s="19"/>
      <c r="X6988" s="2"/>
      <c r="Y6988" s="4"/>
      <c r="Z6988" s="106"/>
      <c r="AA6988" s="114"/>
      <c r="AB6988" s="112"/>
      <c r="AC6988" s="178"/>
      <c r="AD6988" s="11"/>
      <c r="AE6988" s="106"/>
      <c r="AF6988" s="106"/>
      <c r="AG6988" s="106"/>
      <c r="AH6988" s="115"/>
      <c r="AI6988" s="116"/>
    </row>
    <row r="6989" spans="1:35" ht="15" customHeight="1" x14ac:dyDescent="0.25">
      <c r="A6989" s="105"/>
      <c r="B6989" s="106"/>
      <c r="C6989" s="2"/>
      <c r="D6989" s="2"/>
      <c r="E6989" s="106"/>
      <c r="F6989" s="107"/>
      <c r="G6989" s="108"/>
      <c r="H6989" s="109"/>
      <c r="I6989" s="109"/>
      <c r="J6989" s="110"/>
      <c r="K6989" s="117"/>
      <c r="L6989" s="178"/>
      <c r="M6989" s="178"/>
      <c r="N6989" s="106"/>
      <c r="O6989" s="111"/>
      <c r="P6989" s="111"/>
      <c r="Q6989" s="106"/>
      <c r="R6989" s="106"/>
      <c r="S6989" s="106"/>
      <c r="T6989" s="106"/>
      <c r="U6989" s="106"/>
      <c r="V6989" s="106"/>
      <c r="W6989" s="19"/>
      <c r="X6989" s="2"/>
      <c r="Y6989" s="4"/>
      <c r="Z6989" s="106"/>
      <c r="AA6989" s="114"/>
      <c r="AB6989" s="112"/>
      <c r="AC6989" s="178"/>
      <c r="AD6989" s="11"/>
      <c r="AE6989" s="106"/>
      <c r="AF6989" s="106"/>
      <c r="AG6989" s="106"/>
      <c r="AH6989" s="115"/>
      <c r="AI6989" s="116"/>
    </row>
    <row r="6990" spans="1:35" ht="15" customHeight="1" x14ac:dyDescent="0.25">
      <c r="A6990" s="105"/>
      <c r="B6990" s="106"/>
      <c r="C6990" s="2"/>
      <c r="D6990" s="2"/>
      <c r="E6990" s="106"/>
      <c r="F6990" s="107"/>
      <c r="G6990" s="108"/>
      <c r="H6990" s="109"/>
      <c r="I6990" s="109"/>
      <c r="J6990" s="110"/>
      <c r="K6990" s="117"/>
      <c r="L6990" s="178"/>
      <c r="M6990" s="178"/>
      <c r="N6990" s="106"/>
      <c r="O6990" s="111"/>
      <c r="P6990" s="111"/>
      <c r="Q6990" s="106"/>
      <c r="R6990" s="106"/>
      <c r="S6990" s="106"/>
      <c r="T6990" s="106"/>
      <c r="U6990" s="106"/>
      <c r="V6990" s="106"/>
      <c r="W6990" s="19"/>
      <c r="X6990" s="2"/>
      <c r="Y6990" s="4"/>
      <c r="Z6990" s="106"/>
      <c r="AA6990" s="114"/>
      <c r="AB6990" s="112"/>
      <c r="AC6990" s="178"/>
      <c r="AD6990" s="11"/>
      <c r="AE6990" s="106"/>
      <c r="AF6990" s="106"/>
      <c r="AG6990" s="106"/>
      <c r="AH6990" s="115"/>
      <c r="AI6990" s="116"/>
    </row>
    <row r="6991" spans="1:35" ht="15" customHeight="1" x14ac:dyDescent="0.25">
      <c r="A6991" s="105"/>
      <c r="B6991" s="106"/>
      <c r="C6991" s="2"/>
      <c r="D6991" s="2"/>
      <c r="E6991" s="106"/>
      <c r="F6991" s="107"/>
      <c r="G6991" s="108"/>
      <c r="H6991" s="109"/>
      <c r="I6991" s="109"/>
      <c r="J6991" s="110"/>
      <c r="K6991" s="117"/>
      <c r="L6991" s="178"/>
      <c r="M6991" s="178"/>
      <c r="N6991" s="106"/>
      <c r="O6991" s="111"/>
      <c r="P6991" s="111"/>
      <c r="Q6991" s="106"/>
      <c r="R6991" s="106"/>
      <c r="S6991" s="106"/>
      <c r="T6991" s="106"/>
      <c r="U6991" s="106"/>
      <c r="V6991" s="106"/>
      <c r="W6991" s="19"/>
      <c r="X6991" s="2"/>
      <c r="Y6991" s="4"/>
      <c r="Z6991" s="106"/>
      <c r="AA6991" s="114"/>
      <c r="AB6991" s="112"/>
      <c r="AC6991" s="178"/>
      <c r="AD6991" s="11"/>
      <c r="AE6991" s="106"/>
      <c r="AF6991" s="106"/>
      <c r="AG6991" s="106"/>
      <c r="AH6991" s="115"/>
      <c r="AI6991" s="116"/>
    </row>
    <row r="6992" spans="1:35" ht="15" customHeight="1" x14ac:dyDescent="0.25">
      <c r="A6992" s="105"/>
      <c r="B6992" s="106"/>
      <c r="C6992" s="2"/>
      <c r="D6992" s="2"/>
      <c r="E6992" s="106"/>
      <c r="F6992" s="107"/>
      <c r="G6992" s="108"/>
      <c r="H6992" s="109"/>
      <c r="I6992" s="109"/>
      <c r="J6992" s="110"/>
      <c r="K6992" s="117"/>
      <c r="L6992" s="178"/>
      <c r="M6992" s="178"/>
      <c r="N6992" s="106"/>
      <c r="O6992" s="111"/>
      <c r="P6992" s="111"/>
      <c r="Q6992" s="106"/>
      <c r="R6992" s="106"/>
      <c r="S6992" s="106"/>
      <c r="T6992" s="106"/>
      <c r="U6992" s="106"/>
      <c r="V6992" s="106"/>
      <c r="W6992" s="19"/>
      <c r="X6992" s="2"/>
      <c r="Y6992" s="4"/>
      <c r="Z6992" s="106"/>
      <c r="AA6992" s="114"/>
      <c r="AB6992" s="112"/>
      <c r="AC6992" s="178"/>
      <c r="AD6992" s="11"/>
      <c r="AE6992" s="106"/>
      <c r="AF6992" s="106"/>
      <c r="AG6992" s="106"/>
      <c r="AH6992" s="115"/>
      <c r="AI6992" s="116"/>
    </row>
    <row r="6993" spans="1:35" ht="15" customHeight="1" x14ac:dyDescent="0.25">
      <c r="A6993" s="105"/>
      <c r="B6993" s="106"/>
      <c r="C6993" s="2"/>
      <c r="D6993" s="2"/>
      <c r="E6993" s="106"/>
      <c r="F6993" s="107"/>
      <c r="G6993" s="108"/>
      <c r="H6993" s="109"/>
      <c r="I6993" s="109"/>
      <c r="J6993" s="110"/>
      <c r="K6993" s="117"/>
      <c r="L6993" s="178"/>
      <c r="M6993" s="178"/>
      <c r="N6993" s="106"/>
      <c r="O6993" s="111"/>
      <c r="P6993" s="111"/>
      <c r="Q6993" s="106"/>
      <c r="R6993" s="106"/>
      <c r="S6993" s="106"/>
      <c r="T6993" s="106"/>
      <c r="U6993" s="106"/>
      <c r="V6993" s="106"/>
      <c r="W6993" s="19"/>
      <c r="X6993" s="2"/>
      <c r="Y6993" s="4"/>
      <c r="Z6993" s="106"/>
      <c r="AA6993" s="114"/>
      <c r="AB6993" s="112"/>
      <c r="AC6993" s="178"/>
      <c r="AD6993" s="11"/>
      <c r="AE6993" s="106"/>
      <c r="AF6993" s="106"/>
      <c r="AG6993" s="106"/>
      <c r="AH6993" s="115"/>
      <c r="AI6993" s="116"/>
    </row>
    <row r="6994" spans="1:35" ht="15" customHeight="1" x14ac:dyDescent="0.25">
      <c r="A6994" s="105"/>
      <c r="B6994" s="106"/>
      <c r="C6994" s="2"/>
      <c r="D6994" s="2"/>
      <c r="E6994" s="106"/>
      <c r="F6994" s="107"/>
      <c r="G6994" s="108"/>
      <c r="H6994" s="109"/>
      <c r="I6994" s="109"/>
      <c r="J6994" s="110"/>
      <c r="K6994" s="117"/>
      <c r="L6994" s="178"/>
      <c r="M6994" s="178"/>
      <c r="N6994" s="106"/>
      <c r="O6994" s="111"/>
      <c r="P6994" s="111"/>
      <c r="Q6994" s="106"/>
      <c r="R6994" s="106"/>
      <c r="S6994" s="106"/>
      <c r="T6994" s="106"/>
      <c r="U6994" s="106"/>
      <c r="V6994" s="106"/>
      <c r="W6994" s="19"/>
      <c r="X6994" s="2"/>
      <c r="Y6994" s="4"/>
      <c r="Z6994" s="106"/>
      <c r="AA6994" s="114"/>
      <c r="AB6994" s="112"/>
      <c r="AC6994" s="178"/>
      <c r="AD6994" s="11"/>
      <c r="AE6994" s="106"/>
      <c r="AF6994" s="106"/>
      <c r="AG6994" s="106"/>
      <c r="AH6994" s="115"/>
      <c r="AI6994" s="116"/>
    </row>
    <row r="6995" spans="1:35" ht="15" customHeight="1" x14ac:dyDescent="0.25">
      <c r="A6995" s="105"/>
      <c r="B6995" s="106"/>
      <c r="C6995" s="2"/>
      <c r="D6995" s="2"/>
      <c r="E6995" s="106"/>
      <c r="F6995" s="107"/>
      <c r="G6995" s="108"/>
      <c r="H6995" s="109"/>
      <c r="I6995" s="109"/>
      <c r="J6995" s="110"/>
      <c r="K6995" s="117"/>
      <c r="L6995" s="178"/>
      <c r="M6995" s="178"/>
      <c r="N6995" s="106"/>
      <c r="O6995" s="111"/>
      <c r="P6995" s="111"/>
      <c r="Q6995" s="106"/>
      <c r="R6995" s="106"/>
      <c r="S6995" s="106"/>
      <c r="T6995" s="106"/>
      <c r="U6995" s="106"/>
      <c r="V6995" s="106"/>
      <c r="W6995" s="19"/>
      <c r="X6995" s="2"/>
      <c r="Y6995" s="4"/>
      <c r="Z6995" s="106"/>
      <c r="AA6995" s="114"/>
      <c r="AB6995" s="112"/>
      <c r="AC6995" s="178"/>
      <c r="AD6995" s="11"/>
      <c r="AE6995" s="106"/>
      <c r="AF6995" s="106"/>
      <c r="AG6995" s="106"/>
      <c r="AH6995" s="115"/>
      <c r="AI6995" s="116"/>
    </row>
    <row r="6996" spans="1:35" ht="15" customHeight="1" x14ac:dyDescent="0.25">
      <c r="A6996" s="105"/>
      <c r="B6996" s="106"/>
      <c r="C6996" s="2"/>
      <c r="D6996" s="2"/>
      <c r="E6996" s="106"/>
      <c r="F6996" s="107"/>
      <c r="G6996" s="108"/>
      <c r="H6996" s="109"/>
      <c r="I6996" s="109"/>
      <c r="J6996" s="110"/>
      <c r="K6996" s="117"/>
      <c r="L6996" s="178"/>
      <c r="M6996" s="178"/>
      <c r="N6996" s="106"/>
      <c r="O6996" s="111"/>
      <c r="P6996" s="111"/>
      <c r="Q6996" s="106"/>
      <c r="R6996" s="106"/>
      <c r="S6996" s="106"/>
      <c r="T6996" s="106"/>
      <c r="U6996" s="106"/>
      <c r="V6996" s="106"/>
      <c r="W6996" s="19"/>
      <c r="X6996" s="2"/>
      <c r="Y6996" s="4"/>
      <c r="Z6996" s="106"/>
      <c r="AA6996" s="114"/>
      <c r="AB6996" s="112"/>
      <c r="AC6996" s="178"/>
      <c r="AD6996" s="11"/>
      <c r="AE6996" s="106"/>
      <c r="AF6996" s="106"/>
      <c r="AG6996" s="106"/>
      <c r="AH6996" s="115"/>
      <c r="AI6996" s="116"/>
    </row>
    <row r="6997" spans="1:35" ht="15" customHeight="1" x14ac:dyDescent="0.25">
      <c r="A6997" s="105"/>
      <c r="B6997" s="106"/>
      <c r="C6997" s="2"/>
      <c r="D6997" s="2"/>
      <c r="E6997" s="106"/>
      <c r="F6997" s="107"/>
      <c r="G6997" s="108"/>
      <c r="H6997" s="109"/>
      <c r="I6997" s="109"/>
      <c r="J6997" s="110"/>
      <c r="K6997" s="117"/>
      <c r="L6997" s="178"/>
      <c r="M6997" s="178"/>
      <c r="N6997" s="106"/>
      <c r="O6997" s="111"/>
      <c r="P6997" s="111"/>
      <c r="Q6997" s="106"/>
      <c r="R6997" s="106"/>
      <c r="S6997" s="106"/>
      <c r="T6997" s="106"/>
      <c r="U6997" s="106"/>
      <c r="V6997" s="106"/>
      <c r="W6997" s="19"/>
      <c r="X6997" s="2"/>
      <c r="Y6997" s="4"/>
      <c r="Z6997" s="106"/>
      <c r="AA6997" s="114"/>
      <c r="AB6997" s="112"/>
      <c r="AC6997" s="178"/>
      <c r="AD6997" s="11"/>
      <c r="AE6997" s="106"/>
      <c r="AF6997" s="106"/>
      <c r="AG6997" s="106"/>
      <c r="AH6997" s="115"/>
      <c r="AI6997" s="116"/>
    </row>
    <row r="6998" spans="1:35" ht="15" customHeight="1" x14ac:dyDescent="0.25">
      <c r="A6998" s="105"/>
      <c r="B6998" s="106"/>
      <c r="C6998" s="2"/>
      <c r="D6998" s="2"/>
      <c r="E6998" s="106"/>
      <c r="F6998" s="107"/>
      <c r="G6998" s="108"/>
      <c r="H6998" s="109"/>
      <c r="I6998" s="109"/>
      <c r="J6998" s="110"/>
      <c r="K6998" s="117"/>
      <c r="L6998" s="178"/>
      <c r="M6998" s="178"/>
      <c r="N6998" s="106"/>
      <c r="O6998" s="111"/>
      <c r="P6998" s="111"/>
      <c r="Q6998" s="106"/>
      <c r="R6998" s="106"/>
      <c r="S6998" s="106"/>
      <c r="T6998" s="106"/>
      <c r="U6998" s="106"/>
      <c r="V6998" s="106"/>
      <c r="W6998" s="19"/>
      <c r="X6998" s="2"/>
      <c r="Y6998" s="4"/>
      <c r="Z6998" s="106"/>
      <c r="AA6998" s="114"/>
      <c r="AB6998" s="112"/>
      <c r="AC6998" s="178"/>
      <c r="AD6998" s="11"/>
      <c r="AE6998" s="106"/>
      <c r="AF6998" s="106"/>
      <c r="AG6998" s="106"/>
      <c r="AH6998" s="115"/>
      <c r="AI6998" s="116"/>
    </row>
    <row r="6999" spans="1:35" ht="15" customHeight="1" x14ac:dyDescent="0.25">
      <c r="A6999" s="105"/>
      <c r="B6999" s="106"/>
      <c r="C6999" s="2"/>
      <c r="D6999" s="2"/>
      <c r="E6999" s="106"/>
      <c r="F6999" s="107"/>
      <c r="G6999" s="108"/>
      <c r="H6999" s="109"/>
      <c r="I6999" s="109"/>
      <c r="J6999" s="110"/>
      <c r="K6999" s="117"/>
      <c r="L6999" s="178"/>
      <c r="M6999" s="178"/>
      <c r="N6999" s="106"/>
      <c r="O6999" s="111"/>
      <c r="P6999" s="111"/>
      <c r="Q6999" s="106"/>
      <c r="R6999" s="106"/>
      <c r="S6999" s="106"/>
      <c r="T6999" s="106"/>
      <c r="U6999" s="106"/>
      <c r="V6999" s="106"/>
      <c r="W6999" s="19"/>
      <c r="X6999" s="2"/>
      <c r="Y6999" s="4"/>
      <c r="Z6999" s="106"/>
      <c r="AA6999" s="114"/>
      <c r="AB6999" s="112"/>
      <c r="AC6999" s="178"/>
      <c r="AD6999" s="11"/>
      <c r="AE6999" s="106"/>
      <c r="AF6999" s="106"/>
      <c r="AG6999" s="106"/>
      <c r="AH6999" s="115"/>
      <c r="AI6999" s="116"/>
    </row>
    <row r="7000" spans="1:35" ht="15" customHeight="1" x14ac:dyDescent="0.25">
      <c r="A7000" s="105"/>
      <c r="B7000" s="106"/>
      <c r="C7000" s="2"/>
      <c r="D7000" s="2"/>
      <c r="E7000" s="106"/>
      <c r="F7000" s="107"/>
      <c r="G7000" s="108"/>
      <c r="H7000" s="109"/>
      <c r="I7000" s="109"/>
      <c r="J7000" s="110"/>
      <c r="K7000" s="117"/>
      <c r="L7000" s="178"/>
      <c r="M7000" s="178"/>
      <c r="N7000" s="106"/>
      <c r="O7000" s="111"/>
      <c r="P7000" s="111"/>
      <c r="Q7000" s="106"/>
      <c r="R7000" s="106"/>
      <c r="S7000" s="106"/>
      <c r="T7000" s="106"/>
      <c r="U7000" s="106"/>
      <c r="V7000" s="106"/>
      <c r="W7000" s="19"/>
      <c r="X7000" s="2"/>
      <c r="Y7000" s="4"/>
      <c r="Z7000" s="106"/>
      <c r="AA7000" s="114"/>
      <c r="AB7000" s="112"/>
      <c r="AC7000" s="178"/>
      <c r="AD7000" s="11"/>
      <c r="AE7000" s="106"/>
      <c r="AF7000" s="106"/>
      <c r="AG7000" s="106"/>
      <c r="AH7000" s="115"/>
      <c r="AI7000" s="116"/>
    </row>
    <row r="7001" spans="1:35" ht="15" customHeight="1" x14ac:dyDescent="0.25">
      <c r="A7001" s="105"/>
      <c r="B7001" s="106"/>
      <c r="C7001" s="2"/>
      <c r="D7001" s="2"/>
      <c r="E7001" s="106"/>
      <c r="F7001" s="107"/>
      <c r="G7001" s="108"/>
      <c r="H7001" s="109"/>
      <c r="I7001" s="109"/>
      <c r="J7001" s="110"/>
      <c r="K7001" s="117"/>
      <c r="L7001" s="178"/>
      <c r="M7001" s="178"/>
      <c r="N7001" s="106"/>
      <c r="O7001" s="111"/>
      <c r="P7001" s="111"/>
      <c r="Q7001" s="106"/>
      <c r="R7001" s="106"/>
      <c r="S7001" s="106"/>
      <c r="T7001" s="106"/>
      <c r="U7001" s="106"/>
      <c r="V7001" s="106"/>
      <c r="W7001" s="19"/>
      <c r="X7001" s="2"/>
      <c r="Y7001" s="4"/>
      <c r="Z7001" s="106"/>
      <c r="AA7001" s="114"/>
      <c r="AB7001" s="112"/>
      <c r="AC7001" s="178"/>
      <c r="AD7001" s="11"/>
      <c r="AE7001" s="106"/>
      <c r="AF7001" s="106"/>
      <c r="AG7001" s="106"/>
      <c r="AH7001" s="115"/>
      <c r="AI7001" s="116"/>
    </row>
    <row r="7002" spans="1:35" ht="15" customHeight="1" x14ac:dyDescent="0.25">
      <c r="A7002" s="105"/>
      <c r="B7002" s="106"/>
      <c r="C7002" s="2"/>
      <c r="D7002" s="2"/>
      <c r="E7002" s="106"/>
      <c r="F7002" s="107"/>
      <c r="G7002" s="108"/>
      <c r="H7002" s="109"/>
      <c r="I7002" s="109"/>
      <c r="J7002" s="110"/>
      <c r="K7002" s="117"/>
      <c r="L7002" s="178"/>
      <c r="M7002" s="178"/>
      <c r="N7002" s="106"/>
      <c r="O7002" s="111"/>
      <c r="P7002" s="111"/>
      <c r="Q7002" s="106"/>
      <c r="R7002" s="106"/>
      <c r="S7002" s="106"/>
      <c r="T7002" s="106"/>
      <c r="U7002" s="106"/>
      <c r="V7002" s="106"/>
      <c r="W7002" s="19"/>
      <c r="X7002" s="2"/>
      <c r="Y7002" s="4"/>
      <c r="Z7002" s="106"/>
      <c r="AA7002" s="114"/>
      <c r="AB7002" s="112"/>
      <c r="AC7002" s="178"/>
      <c r="AD7002" s="11"/>
      <c r="AE7002" s="106"/>
      <c r="AF7002" s="106"/>
      <c r="AG7002" s="106"/>
      <c r="AH7002" s="115"/>
      <c r="AI7002" s="116"/>
    </row>
    <row r="7003" spans="1:35" ht="15" customHeight="1" x14ac:dyDescent="0.25">
      <c r="A7003" s="105"/>
      <c r="B7003" s="106"/>
      <c r="C7003" s="2"/>
      <c r="D7003" s="2"/>
      <c r="E7003" s="106"/>
      <c r="F7003" s="107"/>
      <c r="G7003" s="108"/>
      <c r="H7003" s="109"/>
      <c r="I7003" s="109"/>
      <c r="J7003" s="110"/>
      <c r="K7003" s="117"/>
      <c r="L7003" s="178"/>
      <c r="M7003" s="178"/>
      <c r="N7003" s="106"/>
      <c r="O7003" s="111"/>
      <c r="P7003" s="111"/>
      <c r="Q7003" s="106"/>
      <c r="R7003" s="106"/>
      <c r="S7003" s="106"/>
      <c r="T7003" s="106"/>
      <c r="U7003" s="106"/>
      <c r="V7003" s="106"/>
      <c r="W7003" s="19"/>
      <c r="X7003" s="2"/>
      <c r="Y7003" s="4"/>
      <c r="Z7003" s="106"/>
      <c r="AA7003" s="114"/>
      <c r="AB7003" s="112"/>
      <c r="AC7003" s="178"/>
      <c r="AD7003" s="11"/>
      <c r="AE7003" s="106"/>
      <c r="AF7003" s="106"/>
      <c r="AG7003" s="106"/>
      <c r="AH7003" s="115"/>
      <c r="AI7003" s="116"/>
    </row>
    <row r="7004" spans="1:35" ht="15" customHeight="1" x14ac:dyDescent="0.25">
      <c r="A7004" s="105"/>
      <c r="B7004" s="106"/>
      <c r="C7004" s="2"/>
      <c r="D7004" s="2"/>
      <c r="E7004" s="106"/>
      <c r="F7004" s="107"/>
      <c r="G7004" s="108"/>
      <c r="H7004" s="109"/>
      <c r="I7004" s="109"/>
      <c r="J7004" s="110"/>
      <c r="K7004" s="117"/>
      <c r="L7004" s="178"/>
      <c r="M7004" s="178"/>
      <c r="N7004" s="106"/>
      <c r="O7004" s="111"/>
      <c r="P7004" s="111"/>
      <c r="Q7004" s="106"/>
      <c r="R7004" s="106"/>
      <c r="S7004" s="106"/>
      <c r="T7004" s="106"/>
      <c r="U7004" s="106"/>
      <c r="V7004" s="106"/>
      <c r="W7004" s="19"/>
      <c r="X7004" s="2"/>
      <c r="Y7004" s="4"/>
      <c r="Z7004" s="106"/>
      <c r="AA7004" s="114"/>
      <c r="AB7004" s="112"/>
      <c r="AC7004" s="178"/>
      <c r="AD7004" s="11"/>
      <c r="AE7004" s="106"/>
      <c r="AF7004" s="106"/>
      <c r="AG7004" s="106"/>
      <c r="AH7004" s="115"/>
      <c r="AI7004" s="116"/>
    </row>
    <row r="7005" spans="1:35" ht="15" customHeight="1" x14ac:dyDescent="0.25">
      <c r="A7005" s="105"/>
      <c r="B7005" s="106"/>
      <c r="C7005" s="2"/>
      <c r="D7005" s="2"/>
      <c r="E7005" s="106"/>
      <c r="F7005" s="107"/>
      <c r="G7005" s="108"/>
      <c r="H7005" s="109"/>
      <c r="I7005" s="109"/>
      <c r="J7005" s="110"/>
      <c r="K7005" s="117"/>
      <c r="L7005" s="178"/>
      <c r="M7005" s="178"/>
      <c r="N7005" s="106"/>
      <c r="O7005" s="111"/>
      <c r="P7005" s="111"/>
      <c r="Q7005" s="106"/>
      <c r="R7005" s="106"/>
      <c r="S7005" s="106"/>
      <c r="T7005" s="106"/>
      <c r="U7005" s="106"/>
      <c r="V7005" s="106"/>
      <c r="W7005" s="19"/>
      <c r="X7005" s="2"/>
      <c r="Y7005" s="4"/>
      <c r="Z7005" s="106"/>
      <c r="AA7005" s="114"/>
      <c r="AB7005" s="112"/>
      <c r="AC7005" s="178"/>
      <c r="AD7005" s="11"/>
      <c r="AE7005" s="106"/>
      <c r="AF7005" s="106"/>
      <c r="AG7005" s="106"/>
      <c r="AH7005" s="115"/>
      <c r="AI7005" s="116"/>
    </row>
    <row r="7006" spans="1:35" ht="15" customHeight="1" x14ac:dyDescent="0.25">
      <c r="A7006" s="105"/>
      <c r="B7006" s="106"/>
      <c r="C7006" s="2"/>
      <c r="D7006" s="2"/>
      <c r="E7006" s="106"/>
      <c r="F7006" s="107"/>
      <c r="G7006" s="108"/>
      <c r="H7006" s="109"/>
      <c r="I7006" s="109"/>
      <c r="J7006" s="110"/>
      <c r="K7006" s="117"/>
      <c r="L7006" s="178"/>
      <c r="M7006" s="178"/>
      <c r="N7006" s="106"/>
      <c r="O7006" s="111"/>
      <c r="P7006" s="111"/>
      <c r="Q7006" s="106"/>
      <c r="R7006" s="106"/>
      <c r="S7006" s="106"/>
      <c r="T7006" s="106"/>
      <c r="U7006" s="106"/>
      <c r="V7006" s="106"/>
      <c r="W7006" s="19"/>
      <c r="X7006" s="2"/>
      <c r="Y7006" s="4"/>
      <c r="Z7006" s="106"/>
      <c r="AA7006" s="114"/>
      <c r="AB7006" s="112"/>
      <c r="AC7006" s="178"/>
      <c r="AD7006" s="11"/>
      <c r="AE7006" s="106"/>
      <c r="AF7006" s="106"/>
      <c r="AG7006" s="106"/>
      <c r="AH7006" s="115"/>
      <c r="AI7006" s="116"/>
    </row>
    <row r="7007" spans="1:35" ht="15" customHeight="1" x14ac:dyDescent="0.25">
      <c r="A7007" s="105"/>
      <c r="B7007" s="106"/>
      <c r="C7007" s="2"/>
      <c r="D7007" s="2"/>
      <c r="E7007" s="106"/>
      <c r="F7007" s="107"/>
      <c r="G7007" s="108"/>
      <c r="H7007" s="109"/>
      <c r="I7007" s="109"/>
      <c r="J7007" s="110"/>
      <c r="K7007" s="117"/>
      <c r="L7007" s="178"/>
      <c r="M7007" s="178"/>
      <c r="N7007" s="106"/>
      <c r="O7007" s="111"/>
      <c r="P7007" s="111"/>
      <c r="Q7007" s="106"/>
      <c r="R7007" s="106"/>
      <c r="S7007" s="106"/>
      <c r="T7007" s="106"/>
      <c r="U7007" s="106"/>
      <c r="V7007" s="106"/>
      <c r="W7007" s="19"/>
      <c r="X7007" s="2"/>
      <c r="Y7007" s="4"/>
      <c r="Z7007" s="106"/>
      <c r="AA7007" s="114"/>
      <c r="AB7007" s="112"/>
      <c r="AC7007" s="178"/>
      <c r="AD7007" s="11"/>
      <c r="AE7007" s="106"/>
      <c r="AF7007" s="106"/>
      <c r="AG7007" s="106"/>
      <c r="AH7007" s="115"/>
      <c r="AI7007" s="116"/>
    </row>
    <row r="7008" spans="1:35" ht="15" customHeight="1" x14ac:dyDescent="0.25">
      <c r="A7008" s="105"/>
      <c r="B7008" s="106"/>
      <c r="C7008" s="2"/>
      <c r="D7008" s="2"/>
      <c r="E7008" s="106"/>
      <c r="F7008" s="107"/>
      <c r="G7008" s="108"/>
      <c r="H7008" s="109"/>
      <c r="I7008" s="109"/>
      <c r="J7008" s="110"/>
      <c r="K7008" s="117"/>
      <c r="L7008" s="178"/>
      <c r="M7008" s="178"/>
      <c r="N7008" s="106"/>
      <c r="O7008" s="111"/>
      <c r="P7008" s="111"/>
      <c r="Q7008" s="106"/>
      <c r="R7008" s="106"/>
      <c r="S7008" s="106"/>
      <c r="T7008" s="106"/>
      <c r="U7008" s="106"/>
      <c r="V7008" s="106"/>
      <c r="W7008" s="19"/>
      <c r="X7008" s="2"/>
      <c r="Y7008" s="4"/>
      <c r="Z7008" s="106"/>
      <c r="AA7008" s="114"/>
      <c r="AB7008" s="112"/>
      <c r="AC7008" s="178"/>
      <c r="AD7008" s="11"/>
      <c r="AE7008" s="106"/>
      <c r="AF7008" s="106"/>
      <c r="AG7008" s="106"/>
      <c r="AH7008" s="115"/>
      <c r="AI7008" s="116"/>
    </row>
    <row r="7009" spans="1:35" ht="15" customHeight="1" x14ac:dyDescent="0.25">
      <c r="A7009" s="105"/>
      <c r="B7009" s="106"/>
      <c r="C7009" s="2"/>
      <c r="D7009" s="2"/>
      <c r="E7009" s="106"/>
      <c r="F7009" s="107"/>
      <c r="G7009" s="108"/>
      <c r="H7009" s="109"/>
      <c r="I7009" s="109"/>
      <c r="J7009" s="110"/>
      <c r="K7009" s="117"/>
      <c r="L7009" s="178"/>
      <c r="M7009" s="178"/>
      <c r="N7009" s="106"/>
      <c r="O7009" s="111"/>
      <c r="P7009" s="111"/>
      <c r="Q7009" s="106"/>
      <c r="R7009" s="106"/>
      <c r="S7009" s="106"/>
      <c r="T7009" s="106"/>
      <c r="U7009" s="106"/>
      <c r="V7009" s="106"/>
      <c r="W7009" s="19"/>
      <c r="X7009" s="2"/>
      <c r="Y7009" s="4"/>
      <c r="Z7009" s="106"/>
      <c r="AA7009" s="114"/>
      <c r="AB7009" s="112"/>
      <c r="AC7009" s="178"/>
      <c r="AD7009" s="11"/>
      <c r="AE7009" s="106"/>
      <c r="AF7009" s="106"/>
      <c r="AG7009" s="106"/>
      <c r="AH7009" s="115"/>
      <c r="AI7009" s="116"/>
    </row>
    <row r="7010" spans="1:35" ht="15" customHeight="1" x14ac:dyDescent="0.25">
      <c r="A7010" s="105"/>
      <c r="B7010" s="106"/>
      <c r="C7010" s="2"/>
      <c r="D7010" s="2"/>
      <c r="E7010" s="106"/>
      <c r="F7010" s="107"/>
      <c r="G7010" s="108"/>
      <c r="H7010" s="109"/>
      <c r="I7010" s="109"/>
      <c r="J7010" s="110"/>
      <c r="K7010" s="117"/>
      <c r="L7010" s="178"/>
      <c r="M7010" s="178"/>
      <c r="N7010" s="106"/>
      <c r="O7010" s="111"/>
      <c r="P7010" s="111"/>
      <c r="Q7010" s="106"/>
      <c r="R7010" s="106"/>
      <c r="S7010" s="106"/>
      <c r="T7010" s="106"/>
      <c r="U7010" s="106"/>
      <c r="V7010" s="106"/>
      <c r="W7010" s="19"/>
      <c r="X7010" s="2"/>
      <c r="Y7010" s="4"/>
      <c r="Z7010" s="106"/>
      <c r="AA7010" s="114"/>
      <c r="AB7010" s="112"/>
      <c r="AC7010" s="178"/>
      <c r="AD7010" s="11"/>
      <c r="AE7010" s="106"/>
      <c r="AF7010" s="106"/>
      <c r="AG7010" s="106"/>
      <c r="AH7010" s="115"/>
      <c r="AI7010" s="116"/>
    </row>
    <row r="7011" spans="1:35" ht="15" customHeight="1" x14ac:dyDescent="0.25">
      <c r="A7011" s="105"/>
      <c r="B7011" s="106"/>
      <c r="C7011" s="2"/>
      <c r="D7011" s="2"/>
      <c r="E7011" s="106"/>
      <c r="F7011" s="107"/>
      <c r="G7011" s="108"/>
      <c r="H7011" s="109"/>
      <c r="I7011" s="109"/>
      <c r="J7011" s="110"/>
      <c r="K7011" s="117"/>
      <c r="L7011" s="178"/>
      <c r="M7011" s="178"/>
      <c r="N7011" s="106"/>
      <c r="O7011" s="111"/>
      <c r="P7011" s="111"/>
      <c r="Q7011" s="106"/>
      <c r="R7011" s="106"/>
      <c r="S7011" s="106"/>
      <c r="T7011" s="106"/>
      <c r="U7011" s="106"/>
      <c r="V7011" s="106"/>
      <c r="W7011" s="19"/>
      <c r="X7011" s="2"/>
      <c r="Y7011" s="4"/>
      <c r="Z7011" s="106"/>
      <c r="AA7011" s="114"/>
      <c r="AB7011" s="112"/>
      <c r="AC7011" s="178"/>
      <c r="AD7011" s="11"/>
      <c r="AE7011" s="106"/>
      <c r="AF7011" s="106"/>
      <c r="AG7011" s="106"/>
      <c r="AH7011" s="115"/>
      <c r="AI7011" s="116"/>
    </row>
    <row r="7012" spans="1:35" ht="15" customHeight="1" x14ac:dyDescent="0.25">
      <c r="A7012" s="105"/>
      <c r="B7012" s="106"/>
      <c r="C7012" s="2"/>
      <c r="D7012" s="2"/>
      <c r="E7012" s="106"/>
      <c r="F7012" s="107"/>
      <c r="G7012" s="108"/>
      <c r="H7012" s="109"/>
      <c r="I7012" s="109"/>
      <c r="J7012" s="110"/>
      <c r="K7012" s="117"/>
      <c r="L7012" s="178"/>
      <c r="M7012" s="178"/>
      <c r="N7012" s="106"/>
      <c r="O7012" s="111"/>
      <c r="P7012" s="111"/>
      <c r="Q7012" s="106"/>
      <c r="R7012" s="106"/>
      <c r="S7012" s="106"/>
      <c r="T7012" s="106"/>
      <c r="U7012" s="106"/>
      <c r="V7012" s="106"/>
      <c r="W7012" s="19"/>
      <c r="X7012" s="2"/>
      <c r="Y7012" s="4"/>
      <c r="Z7012" s="106"/>
      <c r="AA7012" s="114"/>
      <c r="AB7012" s="112"/>
      <c r="AC7012" s="178"/>
      <c r="AD7012" s="11"/>
      <c r="AE7012" s="106"/>
      <c r="AF7012" s="106"/>
      <c r="AG7012" s="106"/>
      <c r="AH7012" s="115"/>
      <c r="AI7012" s="116"/>
    </row>
    <row r="7013" spans="1:35" ht="15" customHeight="1" x14ac:dyDescent="0.25">
      <c r="A7013" s="105"/>
      <c r="B7013" s="106"/>
      <c r="C7013" s="2"/>
      <c r="D7013" s="2"/>
      <c r="E7013" s="106"/>
      <c r="F7013" s="107"/>
      <c r="G7013" s="108"/>
      <c r="H7013" s="109"/>
      <c r="I7013" s="109"/>
      <c r="J7013" s="110"/>
      <c r="K7013" s="117"/>
      <c r="L7013" s="178"/>
      <c r="M7013" s="178"/>
      <c r="N7013" s="106"/>
      <c r="O7013" s="111"/>
      <c r="P7013" s="111"/>
      <c r="Q7013" s="106"/>
      <c r="R7013" s="106"/>
      <c r="S7013" s="106"/>
      <c r="T7013" s="106"/>
      <c r="U7013" s="106"/>
      <c r="V7013" s="106"/>
      <c r="W7013" s="19"/>
      <c r="X7013" s="2"/>
      <c r="Y7013" s="4"/>
      <c r="Z7013" s="106"/>
      <c r="AA7013" s="114"/>
      <c r="AB7013" s="112"/>
      <c r="AC7013" s="178"/>
      <c r="AD7013" s="11"/>
      <c r="AE7013" s="106"/>
      <c r="AF7013" s="106"/>
      <c r="AG7013" s="106"/>
      <c r="AH7013" s="115"/>
      <c r="AI7013" s="116"/>
    </row>
    <row r="7014" spans="1:35" ht="15" customHeight="1" x14ac:dyDescent="0.25">
      <c r="A7014" s="105"/>
      <c r="B7014" s="106"/>
      <c r="C7014" s="2"/>
      <c r="D7014" s="2"/>
      <c r="E7014" s="106"/>
      <c r="F7014" s="107"/>
      <c r="G7014" s="108"/>
      <c r="H7014" s="109"/>
      <c r="I7014" s="109"/>
      <c r="J7014" s="110"/>
      <c r="K7014" s="117"/>
      <c r="L7014" s="178"/>
      <c r="M7014" s="178"/>
      <c r="N7014" s="106"/>
      <c r="O7014" s="111"/>
      <c r="P7014" s="111"/>
      <c r="Q7014" s="106"/>
      <c r="R7014" s="106"/>
      <c r="S7014" s="106"/>
      <c r="T7014" s="106"/>
      <c r="U7014" s="106"/>
      <c r="V7014" s="106"/>
      <c r="W7014" s="19"/>
      <c r="X7014" s="2"/>
      <c r="Y7014" s="4"/>
      <c r="Z7014" s="106"/>
      <c r="AA7014" s="114"/>
      <c r="AB7014" s="112"/>
      <c r="AC7014" s="178"/>
      <c r="AD7014" s="11"/>
      <c r="AE7014" s="106"/>
      <c r="AF7014" s="106"/>
      <c r="AG7014" s="106"/>
      <c r="AH7014" s="115"/>
      <c r="AI7014" s="116"/>
    </row>
    <row r="7015" spans="1:35" ht="15" customHeight="1" x14ac:dyDescent="0.25">
      <c r="A7015" s="105"/>
      <c r="B7015" s="106"/>
      <c r="C7015" s="2"/>
      <c r="D7015" s="2"/>
      <c r="E7015" s="106"/>
      <c r="F7015" s="107"/>
      <c r="G7015" s="108"/>
      <c r="H7015" s="109"/>
      <c r="I7015" s="109"/>
      <c r="J7015" s="110"/>
      <c r="K7015" s="117"/>
      <c r="L7015" s="178"/>
      <c r="M7015" s="178"/>
      <c r="N7015" s="106"/>
      <c r="O7015" s="111"/>
      <c r="P7015" s="111"/>
      <c r="Q7015" s="106"/>
      <c r="R7015" s="106"/>
      <c r="S7015" s="106"/>
      <c r="T7015" s="106"/>
      <c r="U7015" s="106"/>
      <c r="V7015" s="106"/>
      <c r="W7015" s="19"/>
      <c r="X7015" s="2"/>
      <c r="Y7015" s="4"/>
      <c r="Z7015" s="106"/>
      <c r="AA7015" s="114"/>
      <c r="AB7015" s="112"/>
      <c r="AC7015" s="178"/>
      <c r="AD7015" s="11"/>
      <c r="AE7015" s="106"/>
      <c r="AF7015" s="106"/>
      <c r="AG7015" s="106"/>
      <c r="AH7015" s="115"/>
      <c r="AI7015" s="116"/>
    </row>
    <row r="7016" spans="1:35" ht="15" customHeight="1" x14ac:dyDescent="0.25">
      <c r="A7016" s="105"/>
      <c r="B7016" s="106"/>
      <c r="C7016" s="2"/>
      <c r="D7016" s="2"/>
      <c r="E7016" s="106"/>
      <c r="F7016" s="107"/>
      <c r="G7016" s="108"/>
      <c r="H7016" s="109"/>
      <c r="I7016" s="109"/>
      <c r="J7016" s="110"/>
      <c r="K7016" s="117"/>
      <c r="L7016" s="178"/>
      <c r="M7016" s="178"/>
      <c r="N7016" s="106"/>
      <c r="O7016" s="111"/>
      <c r="P7016" s="111"/>
      <c r="Q7016" s="106"/>
      <c r="R7016" s="106"/>
      <c r="S7016" s="106"/>
      <c r="T7016" s="106"/>
      <c r="U7016" s="106"/>
      <c r="V7016" s="106"/>
      <c r="W7016" s="19"/>
      <c r="X7016" s="2"/>
      <c r="Y7016" s="4"/>
      <c r="Z7016" s="106"/>
      <c r="AA7016" s="114"/>
      <c r="AB7016" s="112"/>
      <c r="AC7016" s="178"/>
      <c r="AD7016" s="11"/>
      <c r="AE7016" s="106"/>
      <c r="AF7016" s="106"/>
      <c r="AG7016" s="106"/>
      <c r="AH7016" s="115"/>
      <c r="AI7016" s="116"/>
    </row>
    <row r="7017" spans="1:35" ht="15" customHeight="1" x14ac:dyDescent="0.25">
      <c r="A7017" s="105"/>
      <c r="B7017" s="106"/>
      <c r="C7017" s="2"/>
      <c r="D7017" s="2"/>
      <c r="E7017" s="106"/>
      <c r="F7017" s="107"/>
      <c r="G7017" s="108"/>
      <c r="H7017" s="109"/>
      <c r="I7017" s="109"/>
      <c r="J7017" s="110"/>
      <c r="K7017" s="117"/>
      <c r="L7017" s="178"/>
      <c r="M7017" s="178"/>
      <c r="N7017" s="106"/>
      <c r="O7017" s="111"/>
      <c r="P7017" s="111"/>
      <c r="Q7017" s="106"/>
      <c r="R7017" s="106"/>
      <c r="S7017" s="106"/>
      <c r="T7017" s="106"/>
      <c r="U7017" s="106"/>
      <c r="V7017" s="106"/>
      <c r="W7017" s="19"/>
      <c r="X7017" s="2"/>
      <c r="Y7017" s="4"/>
      <c r="Z7017" s="106"/>
      <c r="AA7017" s="114"/>
      <c r="AB7017" s="112"/>
      <c r="AC7017" s="178"/>
      <c r="AD7017" s="11"/>
      <c r="AE7017" s="106"/>
      <c r="AF7017" s="106"/>
      <c r="AG7017" s="106"/>
      <c r="AH7017" s="115"/>
      <c r="AI7017" s="116"/>
    </row>
    <row r="7018" spans="1:35" ht="15" customHeight="1" x14ac:dyDescent="0.25">
      <c r="A7018" s="105"/>
      <c r="B7018" s="106"/>
      <c r="C7018" s="2"/>
      <c r="D7018" s="2"/>
      <c r="E7018" s="106"/>
      <c r="F7018" s="107"/>
      <c r="G7018" s="108"/>
      <c r="H7018" s="109"/>
      <c r="I7018" s="109"/>
      <c r="J7018" s="110"/>
      <c r="K7018" s="117"/>
      <c r="L7018" s="178"/>
      <c r="M7018" s="178"/>
      <c r="N7018" s="106"/>
      <c r="O7018" s="111"/>
      <c r="P7018" s="111"/>
      <c r="Q7018" s="106"/>
      <c r="R7018" s="106"/>
      <c r="S7018" s="106"/>
      <c r="T7018" s="106"/>
      <c r="U7018" s="106"/>
      <c r="V7018" s="106"/>
      <c r="W7018" s="19"/>
      <c r="X7018" s="2"/>
      <c r="Y7018" s="4"/>
      <c r="Z7018" s="106"/>
      <c r="AA7018" s="114"/>
      <c r="AB7018" s="112"/>
      <c r="AC7018" s="178"/>
      <c r="AD7018" s="11"/>
      <c r="AE7018" s="106"/>
      <c r="AF7018" s="106"/>
      <c r="AG7018" s="106"/>
      <c r="AH7018" s="115"/>
      <c r="AI7018" s="116"/>
    </row>
    <row r="7019" spans="1:35" ht="15" customHeight="1" x14ac:dyDescent="0.25">
      <c r="A7019" s="105"/>
      <c r="B7019" s="106"/>
      <c r="C7019" s="2"/>
      <c r="D7019" s="2"/>
      <c r="E7019" s="106"/>
      <c r="F7019" s="107"/>
      <c r="G7019" s="108"/>
      <c r="H7019" s="109"/>
      <c r="I7019" s="109"/>
      <c r="J7019" s="110"/>
      <c r="K7019" s="117"/>
      <c r="L7019" s="178"/>
      <c r="M7019" s="178"/>
      <c r="N7019" s="106"/>
      <c r="O7019" s="111"/>
      <c r="P7019" s="111"/>
      <c r="Q7019" s="106"/>
      <c r="R7019" s="106"/>
      <c r="S7019" s="106"/>
      <c r="T7019" s="106"/>
      <c r="U7019" s="106"/>
      <c r="V7019" s="106"/>
      <c r="W7019" s="19"/>
      <c r="X7019" s="2"/>
      <c r="Y7019" s="4"/>
      <c r="Z7019" s="106"/>
      <c r="AA7019" s="114"/>
      <c r="AB7019" s="112"/>
      <c r="AC7019" s="178"/>
      <c r="AD7019" s="11"/>
      <c r="AE7019" s="106"/>
      <c r="AF7019" s="106"/>
      <c r="AG7019" s="106"/>
      <c r="AH7019" s="115"/>
      <c r="AI7019" s="116"/>
    </row>
    <row r="7020" spans="1:35" ht="15" customHeight="1" x14ac:dyDescent="0.25">
      <c r="A7020" s="105"/>
      <c r="B7020" s="106"/>
      <c r="C7020" s="2"/>
      <c r="D7020" s="2"/>
      <c r="E7020" s="106"/>
      <c r="F7020" s="107"/>
      <c r="G7020" s="108"/>
      <c r="H7020" s="109"/>
      <c r="I7020" s="109"/>
      <c r="J7020" s="110"/>
      <c r="K7020" s="117"/>
      <c r="L7020" s="178"/>
      <c r="M7020" s="178"/>
      <c r="N7020" s="106"/>
      <c r="O7020" s="111"/>
      <c r="P7020" s="111"/>
      <c r="Q7020" s="106"/>
      <c r="R7020" s="106"/>
      <c r="S7020" s="106"/>
      <c r="T7020" s="106"/>
      <c r="U7020" s="106"/>
      <c r="V7020" s="106"/>
      <c r="W7020" s="19"/>
      <c r="X7020" s="2"/>
      <c r="Y7020" s="4"/>
      <c r="Z7020" s="106"/>
      <c r="AA7020" s="114"/>
      <c r="AB7020" s="112"/>
      <c r="AC7020" s="178"/>
      <c r="AD7020" s="11"/>
      <c r="AE7020" s="106"/>
      <c r="AF7020" s="106"/>
      <c r="AG7020" s="106"/>
      <c r="AH7020" s="115"/>
      <c r="AI7020" s="116"/>
    </row>
    <row r="7021" spans="1:35" ht="15" customHeight="1" x14ac:dyDescent="0.25">
      <c r="A7021" s="105"/>
      <c r="B7021" s="106"/>
      <c r="C7021" s="2"/>
      <c r="D7021" s="2"/>
      <c r="E7021" s="106"/>
      <c r="F7021" s="107"/>
      <c r="G7021" s="108"/>
      <c r="H7021" s="109"/>
      <c r="I7021" s="109"/>
      <c r="J7021" s="110"/>
      <c r="K7021" s="117"/>
      <c r="L7021" s="178"/>
      <c r="M7021" s="178"/>
      <c r="N7021" s="106"/>
      <c r="O7021" s="111"/>
      <c r="P7021" s="111"/>
      <c r="Q7021" s="106"/>
      <c r="R7021" s="106"/>
      <c r="S7021" s="106"/>
      <c r="T7021" s="106"/>
      <c r="U7021" s="106"/>
      <c r="V7021" s="106"/>
      <c r="W7021" s="19"/>
      <c r="X7021" s="2"/>
      <c r="Y7021" s="4"/>
      <c r="Z7021" s="106"/>
      <c r="AA7021" s="114"/>
      <c r="AB7021" s="112"/>
      <c r="AC7021" s="178"/>
      <c r="AD7021" s="11"/>
      <c r="AE7021" s="106"/>
      <c r="AF7021" s="106"/>
      <c r="AG7021" s="106"/>
      <c r="AH7021" s="115"/>
      <c r="AI7021" s="116"/>
    </row>
    <row r="7022" spans="1:35" ht="15" customHeight="1" x14ac:dyDescent="0.25">
      <c r="A7022" s="105"/>
      <c r="B7022" s="106"/>
      <c r="C7022" s="2"/>
      <c r="D7022" s="2"/>
      <c r="E7022" s="106"/>
      <c r="F7022" s="107"/>
      <c r="G7022" s="108"/>
      <c r="H7022" s="109"/>
      <c r="I7022" s="109"/>
      <c r="J7022" s="110"/>
      <c r="K7022" s="117"/>
      <c r="L7022" s="178"/>
      <c r="M7022" s="178"/>
      <c r="N7022" s="106"/>
      <c r="O7022" s="111"/>
      <c r="P7022" s="111"/>
      <c r="Q7022" s="106"/>
      <c r="R7022" s="106"/>
      <c r="S7022" s="106"/>
      <c r="T7022" s="106"/>
      <c r="U7022" s="106"/>
      <c r="V7022" s="106"/>
      <c r="W7022" s="19"/>
      <c r="X7022" s="2"/>
      <c r="Y7022" s="4"/>
      <c r="Z7022" s="106"/>
      <c r="AA7022" s="114"/>
      <c r="AB7022" s="112"/>
      <c r="AC7022" s="178"/>
      <c r="AD7022" s="11"/>
      <c r="AE7022" s="106"/>
      <c r="AF7022" s="106"/>
      <c r="AG7022" s="106"/>
      <c r="AH7022" s="115"/>
      <c r="AI7022" s="116"/>
    </row>
    <row r="7023" spans="1:35" ht="15" customHeight="1" x14ac:dyDescent="0.25">
      <c r="A7023" s="105"/>
      <c r="B7023" s="106"/>
      <c r="C7023" s="2"/>
      <c r="D7023" s="2"/>
      <c r="E7023" s="106"/>
      <c r="F7023" s="107"/>
      <c r="G7023" s="108"/>
      <c r="H7023" s="109"/>
      <c r="I7023" s="109"/>
      <c r="J7023" s="110"/>
      <c r="K7023" s="117"/>
      <c r="L7023" s="178"/>
      <c r="M7023" s="178"/>
      <c r="N7023" s="106"/>
      <c r="O7023" s="111"/>
      <c r="P7023" s="111"/>
      <c r="Q7023" s="106"/>
      <c r="R7023" s="106"/>
      <c r="S7023" s="106"/>
      <c r="T7023" s="106"/>
      <c r="U7023" s="106"/>
      <c r="V7023" s="106"/>
      <c r="W7023" s="19"/>
      <c r="X7023" s="2"/>
      <c r="Y7023" s="4"/>
      <c r="Z7023" s="106"/>
      <c r="AA7023" s="114"/>
      <c r="AB7023" s="112"/>
      <c r="AC7023" s="178"/>
      <c r="AD7023" s="11"/>
      <c r="AE7023" s="106"/>
      <c r="AF7023" s="106"/>
      <c r="AG7023" s="106"/>
      <c r="AH7023" s="115"/>
      <c r="AI7023" s="116"/>
    </row>
    <row r="7024" spans="1:35" ht="15" customHeight="1" x14ac:dyDescent="0.25">
      <c r="A7024" s="105"/>
      <c r="B7024" s="106"/>
      <c r="C7024" s="2"/>
      <c r="D7024" s="2"/>
      <c r="E7024" s="106"/>
      <c r="F7024" s="107"/>
      <c r="G7024" s="108"/>
      <c r="H7024" s="109"/>
      <c r="I7024" s="109"/>
      <c r="J7024" s="110"/>
      <c r="K7024" s="117"/>
      <c r="L7024" s="178"/>
      <c r="M7024" s="178"/>
      <c r="N7024" s="106"/>
      <c r="O7024" s="111"/>
      <c r="P7024" s="111"/>
      <c r="Q7024" s="106"/>
      <c r="R7024" s="106"/>
      <c r="S7024" s="106"/>
      <c r="T7024" s="106"/>
      <c r="U7024" s="106"/>
      <c r="V7024" s="106"/>
      <c r="W7024" s="19"/>
      <c r="X7024" s="2"/>
      <c r="Y7024" s="4"/>
      <c r="Z7024" s="106"/>
      <c r="AA7024" s="114"/>
      <c r="AB7024" s="112"/>
      <c r="AC7024" s="178"/>
      <c r="AD7024" s="11"/>
      <c r="AE7024" s="106"/>
      <c r="AF7024" s="106"/>
      <c r="AG7024" s="106"/>
      <c r="AH7024" s="115"/>
      <c r="AI7024" s="116"/>
    </row>
    <row r="7025" spans="1:35" ht="15" customHeight="1" x14ac:dyDescent="0.25">
      <c r="A7025" s="105"/>
      <c r="B7025" s="106"/>
      <c r="C7025" s="2"/>
      <c r="D7025" s="2"/>
      <c r="E7025" s="106"/>
      <c r="F7025" s="107"/>
      <c r="G7025" s="108"/>
      <c r="H7025" s="109"/>
      <c r="I7025" s="109"/>
      <c r="J7025" s="110"/>
      <c r="K7025" s="117"/>
      <c r="L7025" s="178"/>
      <c r="M7025" s="178"/>
      <c r="N7025" s="106"/>
      <c r="O7025" s="111"/>
      <c r="P7025" s="111"/>
      <c r="Q7025" s="106"/>
      <c r="R7025" s="106"/>
      <c r="S7025" s="106"/>
      <c r="T7025" s="106"/>
      <c r="U7025" s="106"/>
      <c r="V7025" s="106"/>
      <c r="W7025" s="19"/>
      <c r="X7025" s="2"/>
      <c r="Y7025" s="4"/>
      <c r="Z7025" s="106"/>
      <c r="AA7025" s="114"/>
      <c r="AB7025" s="112"/>
      <c r="AC7025" s="178"/>
      <c r="AD7025" s="11"/>
      <c r="AE7025" s="106"/>
      <c r="AF7025" s="106"/>
      <c r="AG7025" s="106"/>
      <c r="AH7025" s="115"/>
      <c r="AI7025" s="116"/>
    </row>
    <row r="7026" spans="1:35" ht="15" customHeight="1" x14ac:dyDescent="0.25">
      <c r="A7026" s="105"/>
      <c r="B7026" s="106"/>
      <c r="C7026" s="2"/>
      <c r="D7026" s="2"/>
      <c r="E7026" s="106"/>
      <c r="F7026" s="107"/>
      <c r="G7026" s="108"/>
      <c r="H7026" s="109"/>
      <c r="I7026" s="109"/>
      <c r="J7026" s="110"/>
      <c r="K7026" s="117"/>
      <c r="L7026" s="178"/>
      <c r="M7026" s="178"/>
      <c r="N7026" s="106"/>
      <c r="O7026" s="111"/>
      <c r="P7026" s="111"/>
      <c r="Q7026" s="106"/>
      <c r="R7026" s="106"/>
      <c r="S7026" s="106"/>
      <c r="T7026" s="106"/>
      <c r="U7026" s="106"/>
      <c r="V7026" s="106"/>
      <c r="W7026" s="19"/>
      <c r="X7026" s="2"/>
      <c r="Y7026" s="4"/>
      <c r="Z7026" s="106"/>
      <c r="AA7026" s="114"/>
      <c r="AB7026" s="112"/>
      <c r="AC7026" s="178"/>
      <c r="AD7026" s="11"/>
      <c r="AE7026" s="106"/>
      <c r="AF7026" s="106"/>
      <c r="AG7026" s="106"/>
      <c r="AH7026" s="115"/>
      <c r="AI7026" s="116"/>
    </row>
    <row r="7027" spans="1:35" ht="15" customHeight="1" x14ac:dyDescent="0.25">
      <c r="A7027" s="105"/>
      <c r="B7027" s="106"/>
      <c r="C7027" s="2"/>
      <c r="D7027" s="2"/>
      <c r="E7027" s="106"/>
      <c r="F7027" s="107"/>
      <c r="G7027" s="108"/>
      <c r="H7027" s="109"/>
      <c r="I7027" s="109"/>
      <c r="J7027" s="110"/>
      <c r="K7027" s="117"/>
      <c r="L7027" s="178"/>
      <c r="M7027" s="178"/>
      <c r="N7027" s="106"/>
      <c r="O7027" s="111"/>
      <c r="P7027" s="111"/>
      <c r="Q7027" s="106"/>
      <c r="R7027" s="106"/>
      <c r="S7027" s="106"/>
      <c r="T7027" s="106"/>
      <c r="U7027" s="106"/>
      <c r="V7027" s="106"/>
      <c r="W7027" s="19"/>
      <c r="X7027" s="2"/>
      <c r="Y7027" s="4"/>
      <c r="Z7027" s="106"/>
      <c r="AA7027" s="114"/>
      <c r="AB7027" s="112"/>
      <c r="AC7027" s="178"/>
      <c r="AD7027" s="11"/>
      <c r="AE7027" s="106"/>
      <c r="AF7027" s="106"/>
      <c r="AG7027" s="106"/>
      <c r="AH7027" s="115"/>
      <c r="AI7027" s="116"/>
    </row>
    <row r="7028" spans="1:35" ht="15" customHeight="1" x14ac:dyDescent="0.25">
      <c r="A7028" s="105"/>
      <c r="B7028" s="106"/>
      <c r="C7028" s="2"/>
      <c r="D7028" s="2"/>
      <c r="E7028" s="106"/>
      <c r="F7028" s="107"/>
      <c r="G7028" s="108"/>
      <c r="H7028" s="109"/>
      <c r="I7028" s="109"/>
      <c r="J7028" s="110"/>
      <c r="K7028" s="117"/>
      <c r="L7028" s="178"/>
      <c r="M7028" s="178"/>
      <c r="N7028" s="106"/>
      <c r="O7028" s="111"/>
      <c r="P7028" s="111"/>
      <c r="Q7028" s="106"/>
      <c r="R7028" s="106"/>
      <c r="S7028" s="106"/>
      <c r="T7028" s="106"/>
      <c r="U7028" s="106"/>
      <c r="V7028" s="106"/>
      <c r="W7028" s="19"/>
      <c r="X7028" s="2"/>
      <c r="Y7028" s="4"/>
      <c r="Z7028" s="106"/>
      <c r="AA7028" s="114"/>
      <c r="AB7028" s="112"/>
      <c r="AC7028" s="178"/>
      <c r="AD7028" s="11"/>
      <c r="AE7028" s="106"/>
      <c r="AF7028" s="106"/>
      <c r="AG7028" s="106"/>
      <c r="AH7028" s="115"/>
      <c r="AI7028" s="116"/>
    </row>
    <row r="7029" spans="1:35" ht="15" customHeight="1" x14ac:dyDescent="0.25">
      <c r="A7029" s="105"/>
      <c r="B7029" s="106"/>
      <c r="C7029" s="2"/>
      <c r="D7029" s="2"/>
      <c r="E7029" s="106"/>
      <c r="F7029" s="107"/>
      <c r="G7029" s="108"/>
      <c r="H7029" s="109"/>
      <c r="I7029" s="109"/>
      <c r="J7029" s="110"/>
      <c r="K7029" s="117"/>
      <c r="L7029" s="178"/>
      <c r="M7029" s="178"/>
      <c r="N7029" s="106"/>
      <c r="O7029" s="111"/>
      <c r="P7029" s="111"/>
      <c r="Q7029" s="106"/>
      <c r="R7029" s="106"/>
      <c r="S7029" s="106"/>
      <c r="T7029" s="106"/>
      <c r="U7029" s="106"/>
      <c r="V7029" s="106"/>
      <c r="W7029" s="19"/>
      <c r="X7029" s="2"/>
      <c r="Y7029" s="4"/>
      <c r="Z7029" s="106"/>
      <c r="AA7029" s="114"/>
      <c r="AB7029" s="112"/>
      <c r="AC7029" s="178"/>
      <c r="AD7029" s="11"/>
      <c r="AE7029" s="106"/>
      <c r="AF7029" s="106"/>
      <c r="AG7029" s="106"/>
      <c r="AH7029" s="115"/>
      <c r="AI7029" s="116"/>
    </row>
    <row r="7030" spans="1:35" ht="15" customHeight="1" x14ac:dyDescent="0.25">
      <c r="A7030" s="105"/>
      <c r="B7030" s="106"/>
      <c r="C7030" s="2"/>
      <c r="D7030" s="2"/>
      <c r="E7030" s="106"/>
      <c r="F7030" s="107"/>
      <c r="G7030" s="108"/>
      <c r="H7030" s="109"/>
      <c r="I7030" s="109"/>
      <c r="J7030" s="110"/>
      <c r="K7030" s="117"/>
      <c r="L7030" s="178"/>
      <c r="M7030" s="178"/>
      <c r="N7030" s="106"/>
      <c r="O7030" s="111"/>
      <c r="P7030" s="111"/>
      <c r="Q7030" s="106"/>
      <c r="R7030" s="106"/>
      <c r="S7030" s="106"/>
      <c r="T7030" s="106"/>
      <c r="U7030" s="106"/>
      <c r="V7030" s="106"/>
      <c r="W7030" s="19"/>
      <c r="X7030" s="2"/>
      <c r="Y7030" s="4"/>
      <c r="Z7030" s="106"/>
      <c r="AA7030" s="114"/>
      <c r="AB7030" s="112"/>
      <c r="AC7030" s="178"/>
      <c r="AD7030" s="11"/>
      <c r="AE7030" s="106"/>
      <c r="AF7030" s="106"/>
      <c r="AG7030" s="106"/>
      <c r="AH7030" s="115"/>
      <c r="AI7030" s="116"/>
    </row>
    <row r="7031" spans="1:35" ht="15" customHeight="1" x14ac:dyDescent="0.25">
      <c r="A7031" s="105"/>
      <c r="B7031" s="106"/>
      <c r="C7031" s="2"/>
      <c r="D7031" s="2"/>
      <c r="E7031" s="106"/>
      <c r="F7031" s="107"/>
      <c r="G7031" s="108"/>
      <c r="H7031" s="109"/>
      <c r="I7031" s="109"/>
      <c r="J7031" s="110"/>
      <c r="K7031" s="117"/>
      <c r="L7031" s="178"/>
      <c r="M7031" s="178"/>
      <c r="N7031" s="106"/>
      <c r="O7031" s="111"/>
      <c r="P7031" s="111"/>
      <c r="Q7031" s="106"/>
      <c r="R7031" s="106"/>
      <c r="S7031" s="106"/>
      <c r="T7031" s="106"/>
      <c r="U7031" s="106"/>
      <c r="V7031" s="106"/>
      <c r="W7031" s="19"/>
      <c r="X7031" s="2"/>
      <c r="Y7031" s="4"/>
      <c r="Z7031" s="106"/>
      <c r="AA7031" s="114"/>
      <c r="AB7031" s="112"/>
      <c r="AC7031" s="178"/>
      <c r="AD7031" s="11"/>
      <c r="AE7031" s="106"/>
      <c r="AF7031" s="106"/>
      <c r="AG7031" s="106"/>
      <c r="AH7031" s="115"/>
      <c r="AI7031" s="116"/>
    </row>
    <row r="7032" spans="1:35" ht="15" customHeight="1" x14ac:dyDescent="0.25">
      <c r="A7032" s="105"/>
      <c r="B7032" s="106"/>
      <c r="C7032" s="2"/>
      <c r="D7032" s="2"/>
      <c r="E7032" s="106"/>
      <c r="F7032" s="107"/>
      <c r="G7032" s="108"/>
      <c r="H7032" s="109"/>
      <c r="I7032" s="109"/>
      <c r="J7032" s="110"/>
      <c r="K7032" s="117"/>
      <c r="L7032" s="178"/>
      <c r="M7032" s="178"/>
      <c r="N7032" s="106"/>
      <c r="O7032" s="111"/>
      <c r="P7032" s="111"/>
      <c r="Q7032" s="106"/>
      <c r="R7032" s="106"/>
      <c r="S7032" s="106"/>
      <c r="T7032" s="106"/>
      <c r="U7032" s="106"/>
      <c r="V7032" s="106"/>
      <c r="W7032" s="19"/>
      <c r="X7032" s="2"/>
      <c r="Y7032" s="4"/>
      <c r="Z7032" s="106"/>
      <c r="AA7032" s="114"/>
      <c r="AB7032" s="112"/>
      <c r="AC7032" s="178"/>
      <c r="AD7032" s="11"/>
      <c r="AE7032" s="106"/>
      <c r="AF7032" s="106"/>
      <c r="AG7032" s="106"/>
      <c r="AH7032" s="115"/>
      <c r="AI7032" s="116"/>
    </row>
    <row r="7033" spans="1:35" ht="15" customHeight="1" x14ac:dyDescent="0.25">
      <c r="A7033" s="105"/>
      <c r="B7033" s="106"/>
      <c r="C7033" s="2"/>
      <c r="D7033" s="2"/>
      <c r="E7033" s="106"/>
      <c r="F7033" s="107"/>
      <c r="G7033" s="108"/>
      <c r="H7033" s="109"/>
      <c r="I7033" s="109"/>
      <c r="J7033" s="110"/>
      <c r="K7033" s="117"/>
      <c r="L7033" s="178"/>
      <c r="M7033" s="178"/>
      <c r="N7033" s="106"/>
      <c r="O7033" s="111"/>
      <c r="P7033" s="111"/>
      <c r="Q7033" s="106"/>
      <c r="R7033" s="106"/>
      <c r="S7033" s="106"/>
      <c r="T7033" s="106"/>
      <c r="U7033" s="106"/>
      <c r="V7033" s="106"/>
      <c r="W7033" s="19"/>
      <c r="X7033" s="2"/>
      <c r="Y7033" s="4"/>
      <c r="Z7033" s="106"/>
      <c r="AA7033" s="114"/>
      <c r="AB7033" s="112"/>
      <c r="AC7033" s="178"/>
      <c r="AD7033" s="11"/>
      <c r="AE7033" s="106"/>
      <c r="AF7033" s="106"/>
      <c r="AG7033" s="106"/>
      <c r="AH7033" s="115"/>
      <c r="AI7033" s="116"/>
    </row>
    <row r="7034" spans="1:35" ht="15" customHeight="1" x14ac:dyDescent="0.25">
      <c r="A7034" s="105"/>
      <c r="B7034" s="106"/>
      <c r="C7034" s="2"/>
      <c r="D7034" s="2"/>
      <c r="E7034" s="106"/>
      <c r="F7034" s="107"/>
      <c r="G7034" s="108"/>
      <c r="H7034" s="109"/>
      <c r="I7034" s="109"/>
      <c r="J7034" s="110"/>
      <c r="K7034" s="117"/>
      <c r="L7034" s="178"/>
      <c r="M7034" s="178"/>
      <c r="N7034" s="106"/>
      <c r="O7034" s="111"/>
      <c r="P7034" s="111"/>
      <c r="Q7034" s="106"/>
      <c r="R7034" s="106"/>
      <c r="S7034" s="106"/>
      <c r="T7034" s="106"/>
      <c r="U7034" s="106"/>
      <c r="V7034" s="106"/>
      <c r="W7034" s="19"/>
      <c r="X7034" s="2"/>
      <c r="Y7034" s="4"/>
      <c r="Z7034" s="106"/>
      <c r="AA7034" s="114"/>
      <c r="AB7034" s="112"/>
      <c r="AC7034" s="178"/>
      <c r="AD7034" s="11"/>
      <c r="AE7034" s="106"/>
      <c r="AF7034" s="106"/>
      <c r="AG7034" s="106"/>
      <c r="AH7034" s="115"/>
      <c r="AI7034" s="116"/>
    </row>
    <row r="7035" spans="1:35" ht="15" customHeight="1" x14ac:dyDescent="0.25">
      <c r="A7035" s="105"/>
      <c r="B7035" s="106"/>
      <c r="C7035" s="2"/>
      <c r="D7035" s="2"/>
      <c r="E7035" s="106"/>
      <c r="F7035" s="107"/>
      <c r="G7035" s="108"/>
      <c r="H7035" s="109"/>
      <c r="I7035" s="109"/>
      <c r="J7035" s="110"/>
      <c r="K7035" s="117"/>
      <c r="L7035" s="178"/>
      <c r="M7035" s="178"/>
      <c r="N7035" s="106"/>
      <c r="O7035" s="111"/>
      <c r="P7035" s="111"/>
      <c r="Q7035" s="106"/>
      <c r="R7035" s="106"/>
      <c r="S7035" s="106"/>
      <c r="T7035" s="106"/>
      <c r="U7035" s="106"/>
      <c r="V7035" s="106"/>
      <c r="W7035" s="19"/>
      <c r="X7035" s="2"/>
      <c r="Y7035" s="4"/>
      <c r="Z7035" s="106"/>
      <c r="AA7035" s="114"/>
      <c r="AB7035" s="112"/>
      <c r="AC7035" s="178"/>
      <c r="AD7035" s="11"/>
      <c r="AE7035" s="106"/>
      <c r="AF7035" s="106"/>
      <c r="AG7035" s="106"/>
      <c r="AH7035" s="115"/>
      <c r="AI7035" s="116"/>
    </row>
    <row r="7036" spans="1:35" ht="15" customHeight="1" x14ac:dyDescent="0.25">
      <c r="A7036" s="105"/>
      <c r="B7036" s="106"/>
      <c r="C7036" s="2"/>
      <c r="D7036" s="2"/>
      <c r="E7036" s="106"/>
      <c r="F7036" s="107"/>
      <c r="G7036" s="108"/>
      <c r="H7036" s="109"/>
      <c r="I7036" s="109"/>
      <c r="J7036" s="110"/>
      <c r="K7036" s="117"/>
      <c r="L7036" s="178"/>
      <c r="M7036" s="178"/>
      <c r="N7036" s="106"/>
      <c r="O7036" s="111"/>
      <c r="P7036" s="111"/>
      <c r="Q7036" s="106"/>
      <c r="R7036" s="106"/>
      <c r="S7036" s="106"/>
      <c r="T7036" s="106"/>
      <c r="U7036" s="106"/>
      <c r="V7036" s="106"/>
      <c r="W7036" s="19"/>
      <c r="X7036" s="2"/>
      <c r="Y7036" s="4"/>
      <c r="Z7036" s="106"/>
      <c r="AA7036" s="114"/>
      <c r="AB7036" s="112"/>
      <c r="AC7036" s="178"/>
      <c r="AD7036" s="11"/>
      <c r="AE7036" s="106"/>
      <c r="AF7036" s="106"/>
      <c r="AG7036" s="106"/>
      <c r="AH7036" s="115"/>
      <c r="AI7036" s="116"/>
    </row>
    <row r="7037" spans="1:35" ht="15" customHeight="1" x14ac:dyDescent="0.25">
      <c r="A7037" s="105"/>
      <c r="B7037" s="106"/>
      <c r="C7037" s="2"/>
      <c r="D7037" s="2"/>
      <c r="E7037" s="106"/>
      <c r="F7037" s="107"/>
      <c r="G7037" s="108"/>
      <c r="H7037" s="109"/>
      <c r="I7037" s="109"/>
      <c r="J7037" s="110"/>
      <c r="K7037" s="117"/>
      <c r="L7037" s="178"/>
      <c r="M7037" s="178"/>
      <c r="N7037" s="106"/>
      <c r="O7037" s="111"/>
      <c r="P7037" s="111"/>
      <c r="Q7037" s="106"/>
      <c r="R7037" s="106"/>
      <c r="S7037" s="106"/>
      <c r="T7037" s="106"/>
      <c r="U7037" s="106"/>
      <c r="V7037" s="106"/>
      <c r="W7037" s="19"/>
      <c r="X7037" s="2"/>
      <c r="Y7037" s="4"/>
      <c r="Z7037" s="106"/>
      <c r="AA7037" s="114"/>
      <c r="AB7037" s="112"/>
      <c r="AC7037" s="178"/>
      <c r="AD7037" s="11"/>
      <c r="AE7037" s="106"/>
      <c r="AF7037" s="106"/>
      <c r="AG7037" s="106"/>
      <c r="AH7037" s="115"/>
      <c r="AI7037" s="116"/>
    </row>
    <row r="7038" spans="1:35" ht="15" customHeight="1" x14ac:dyDescent="0.25">
      <c r="A7038" s="105"/>
      <c r="B7038" s="106"/>
      <c r="C7038" s="2"/>
      <c r="D7038" s="2"/>
      <c r="E7038" s="106"/>
      <c r="F7038" s="107"/>
      <c r="G7038" s="108"/>
      <c r="H7038" s="109"/>
      <c r="I7038" s="109"/>
      <c r="J7038" s="110"/>
      <c r="K7038" s="117"/>
      <c r="L7038" s="178"/>
      <c r="M7038" s="178"/>
      <c r="N7038" s="106"/>
      <c r="O7038" s="111"/>
      <c r="P7038" s="111"/>
      <c r="Q7038" s="106"/>
      <c r="R7038" s="106"/>
      <c r="S7038" s="106"/>
      <c r="T7038" s="106"/>
      <c r="U7038" s="106"/>
      <c r="V7038" s="106"/>
      <c r="W7038" s="19"/>
      <c r="X7038" s="2"/>
      <c r="Y7038" s="4"/>
      <c r="Z7038" s="106"/>
      <c r="AA7038" s="114"/>
      <c r="AB7038" s="112"/>
      <c r="AC7038" s="178"/>
      <c r="AD7038" s="11"/>
      <c r="AE7038" s="106"/>
      <c r="AF7038" s="106"/>
      <c r="AG7038" s="106"/>
      <c r="AH7038" s="115"/>
      <c r="AI7038" s="116"/>
    </row>
    <row r="7039" spans="1:35" ht="15" customHeight="1" x14ac:dyDescent="0.25">
      <c r="A7039" s="105"/>
      <c r="B7039" s="106"/>
      <c r="C7039" s="2"/>
      <c r="D7039" s="2"/>
      <c r="E7039" s="106"/>
      <c r="F7039" s="107"/>
      <c r="G7039" s="108"/>
      <c r="H7039" s="109"/>
      <c r="I7039" s="109"/>
      <c r="J7039" s="110"/>
      <c r="K7039" s="117"/>
      <c r="L7039" s="178"/>
      <c r="M7039" s="178"/>
      <c r="N7039" s="106"/>
      <c r="O7039" s="111"/>
      <c r="P7039" s="111"/>
      <c r="Q7039" s="106"/>
      <c r="R7039" s="106"/>
      <c r="S7039" s="106"/>
      <c r="T7039" s="106"/>
      <c r="U7039" s="106"/>
      <c r="V7039" s="106"/>
      <c r="W7039" s="19"/>
      <c r="X7039" s="2"/>
      <c r="Y7039" s="4"/>
      <c r="Z7039" s="106"/>
      <c r="AA7039" s="114"/>
      <c r="AB7039" s="112"/>
      <c r="AC7039" s="178"/>
      <c r="AD7039" s="11"/>
      <c r="AE7039" s="106"/>
      <c r="AF7039" s="106"/>
      <c r="AG7039" s="106"/>
      <c r="AH7039" s="115"/>
      <c r="AI7039" s="116"/>
    </row>
    <row r="7040" spans="1:35" ht="15" customHeight="1" x14ac:dyDescent="0.25">
      <c r="A7040" s="105"/>
      <c r="B7040" s="106"/>
      <c r="C7040" s="2"/>
      <c r="D7040" s="2"/>
      <c r="E7040" s="106"/>
      <c r="F7040" s="107"/>
      <c r="G7040" s="108"/>
      <c r="H7040" s="109"/>
      <c r="I7040" s="109"/>
      <c r="J7040" s="110"/>
      <c r="K7040" s="117"/>
      <c r="L7040" s="178"/>
      <c r="M7040" s="178"/>
      <c r="N7040" s="106"/>
      <c r="O7040" s="111"/>
      <c r="P7040" s="111"/>
      <c r="Q7040" s="106"/>
      <c r="R7040" s="106"/>
      <c r="S7040" s="106"/>
      <c r="T7040" s="106"/>
      <c r="U7040" s="106"/>
      <c r="V7040" s="106"/>
      <c r="W7040" s="19"/>
      <c r="X7040" s="2"/>
      <c r="Y7040" s="4"/>
      <c r="Z7040" s="106"/>
      <c r="AA7040" s="114"/>
      <c r="AB7040" s="112"/>
      <c r="AC7040" s="178"/>
      <c r="AD7040" s="11"/>
      <c r="AE7040" s="106"/>
      <c r="AF7040" s="106"/>
      <c r="AG7040" s="106"/>
      <c r="AH7040" s="115"/>
      <c r="AI7040" s="116"/>
    </row>
    <row r="7041" spans="1:35" ht="15" customHeight="1" x14ac:dyDescent="0.25">
      <c r="A7041" s="105"/>
      <c r="B7041" s="106"/>
      <c r="C7041" s="2"/>
      <c r="D7041" s="2"/>
      <c r="E7041" s="106"/>
      <c r="F7041" s="107"/>
      <c r="G7041" s="108"/>
      <c r="H7041" s="109"/>
      <c r="I7041" s="109"/>
      <c r="J7041" s="110"/>
      <c r="K7041" s="117"/>
      <c r="L7041" s="178"/>
      <c r="M7041" s="178"/>
      <c r="N7041" s="106"/>
      <c r="O7041" s="111"/>
      <c r="P7041" s="111"/>
      <c r="Q7041" s="106"/>
      <c r="R7041" s="106"/>
      <c r="S7041" s="106"/>
      <c r="T7041" s="106"/>
      <c r="U7041" s="106"/>
      <c r="V7041" s="106"/>
      <c r="W7041" s="19"/>
      <c r="X7041" s="2"/>
      <c r="Y7041" s="4"/>
      <c r="Z7041" s="106"/>
      <c r="AA7041" s="114"/>
      <c r="AB7041" s="112"/>
      <c r="AC7041" s="178"/>
      <c r="AD7041" s="11"/>
      <c r="AE7041" s="106"/>
      <c r="AF7041" s="106"/>
      <c r="AG7041" s="106"/>
      <c r="AH7041" s="115"/>
      <c r="AI7041" s="116"/>
    </row>
    <row r="7042" spans="1:35" ht="15" customHeight="1" x14ac:dyDescent="0.25">
      <c r="A7042" s="105"/>
      <c r="B7042" s="106"/>
      <c r="C7042" s="2"/>
      <c r="D7042" s="2"/>
      <c r="E7042" s="106"/>
      <c r="F7042" s="107"/>
      <c r="G7042" s="108"/>
      <c r="H7042" s="109"/>
      <c r="I7042" s="109"/>
      <c r="J7042" s="110"/>
      <c r="K7042" s="117"/>
      <c r="L7042" s="178"/>
      <c r="M7042" s="178"/>
      <c r="N7042" s="106"/>
      <c r="O7042" s="111"/>
      <c r="P7042" s="111"/>
      <c r="Q7042" s="106"/>
      <c r="R7042" s="106"/>
      <c r="S7042" s="106"/>
      <c r="T7042" s="106"/>
      <c r="U7042" s="106"/>
      <c r="V7042" s="106"/>
      <c r="W7042" s="19"/>
      <c r="X7042" s="2"/>
      <c r="Y7042" s="4"/>
      <c r="Z7042" s="106"/>
      <c r="AA7042" s="114"/>
      <c r="AB7042" s="112"/>
      <c r="AC7042" s="178"/>
      <c r="AD7042" s="11"/>
      <c r="AE7042" s="106"/>
      <c r="AF7042" s="106"/>
      <c r="AG7042" s="106"/>
      <c r="AH7042" s="115"/>
      <c r="AI7042" s="116"/>
    </row>
    <row r="7043" spans="1:35" ht="15" customHeight="1" x14ac:dyDescent="0.25">
      <c r="A7043" s="105"/>
      <c r="B7043" s="106"/>
      <c r="C7043" s="2"/>
      <c r="D7043" s="2"/>
      <c r="E7043" s="106"/>
      <c r="F7043" s="107"/>
      <c r="G7043" s="108"/>
      <c r="H7043" s="109"/>
      <c r="I7043" s="109"/>
      <c r="J7043" s="110"/>
      <c r="K7043" s="117"/>
      <c r="L7043" s="178"/>
      <c r="M7043" s="178"/>
      <c r="N7043" s="106"/>
      <c r="O7043" s="111"/>
      <c r="P7043" s="111"/>
      <c r="Q7043" s="106"/>
      <c r="R7043" s="106"/>
      <c r="S7043" s="106"/>
      <c r="T7043" s="106"/>
      <c r="U7043" s="106"/>
      <c r="V7043" s="106"/>
      <c r="W7043" s="19"/>
      <c r="X7043" s="2"/>
      <c r="Y7043" s="4"/>
      <c r="Z7043" s="106"/>
      <c r="AA7043" s="114"/>
      <c r="AB7043" s="112"/>
      <c r="AC7043" s="178"/>
      <c r="AD7043" s="11"/>
      <c r="AE7043" s="106"/>
      <c r="AF7043" s="106"/>
      <c r="AG7043" s="106"/>
      <c r="AH7043" s="115"/>
      <c r="AI7043" s="116"/>
    </row>
    <row r="7044" spans="1:35" ht="15" customHeight="1" x14ac:dyDescent="0.25">
      <c r="A7044" s="105"/>
      <c r="B7044" s="106"/>
      <c r="C7044" s="2"/>
      <c r="D7044" s="2"/>
      <c r="E7044" s="106"/>
      <c r="F7044" s="107"/>
      <c r="G7044" s="108"/>
      <c r="H7044" s="109"/>
      <c r="I7044" s="109"/>
      <c r="J7044" s="110"/>
      <c r="K7044" s="117"/>
      <c r="L7044" s="178"/>
      <c r="M7044" s="178"/>
      <c r="N7044" s="106"/>
      <c r="O7044" s="111"/>
      <c r="P7044" s="111"/>
      <c r="Q7044" s="106"/>
      <c r="R7044" s="106"/>
      <c r="S7044" s="106"/>
      <c r="T7044" s="106"/>
      <c r="U7044" s="106"/>
      <c r="V7044" s="106"/>
      <c r="W7044" s="19"/>
      <c r="X7044" s="2"/>
      <c r="Y7044" s="4"/>
      <c r="Z7044" s="106"/>
      <c r="AA7044" s="114"/>
      <c r="AB7044" s="112"/>
      <c r="AC7044" s="178"/>
      <c r="AD7044" s="11"/>
      <c r="AE7044" s="106"/>
      <c r="AF7044" s="106"/>
      <c r="AG7044" s="106"/>
      <c r="AH7044" s="115"/>
      <c r="AI7044" s="116"/>
    </row>
    <row r="7045" spans="1:35" ht="15" customHeight="1" x14ac:dyDescent="0.25">
      <c r="A7045" s="105"/>
      <c r="B7045" s="106"/>
      <c r="C7045" s="2"/>
      <c r="D7045" s="2"/>
      <c r="E7045" s="106"/>
      <c r="F7045" s="107"/>
      <c r="G7045" s="108"/>
      <c r="H7045" s="109"/>
      <c r="I7045" s="109"/>
      <c r="J7045" s="110"/>
      <c r="K7045" s="117"/>
      <c r="L7045" s="178"/>
      <c r="M7045" s="178"/>
      <c r="N7045" s="106"/>
      <c r="O7045" s="111"/>
      <c r="P7045" s="111"/>
      <c r="Q7045" s="106"/>
      <c r="R7045" s="106"/>
      <c r="S7045" s="106"/>
      <c r="T7045" s="106"/>
      <c r="U7045" s="106"/>
      <c r="V7045" s="106"/>
      <c r="W7045" s="19"/>
      <c r="X7045" s="2"/>
      <c r="Y7045" s="4"/>
      <c r="Z7045" s="106"/>
      <c r="AA7045" s="114"/>
      <c r="AB7045" s="112"/>
      <c r="AC7045" s="178"/>
      <c r="AD7045" s="11"/>
      <c r="AE7045" s="106"/>
      <c r="AF7045" s="106"/>
      <c r="AG7045" s="106"/>
      <c r="AH7045" s="115"/>
      <c r="AI7045" s="116"/>
    </row>
    <row r="7046" spans="1:35" ht="15" customHeight="1" x14ac:dyDescent="0.25">
      <c r="A7046" s="105"/>
      <c r="B7046" s="106"/>
      <c r="C7046" s="2"/>
      <c r="D7046" s="2"/>
      <c r="E7046" s="106"/>
      <c r="F7046" s="107"/>
      <c r="G7046" s="108"/>
      <c r="H7046" s="109"/>
      <c r="I7046" s="109"/>
      <c r="J7046" s="110"/>
      <c r="K7046" s="117"/>
      <c r="L7046" s="178"/>
      <c r="M7046" s="178"/>
      <c r="N7046" s="106"/>
      <c r="O7046" s="111"/>
      <c r="P7046" s="111"/>
      <c r="Q7046" s="106"/>
      <c r="R7046" s="106"/>
      <c r="S7046" s="106"/>
      <c r="T7046" s="106"/>
      <c r="U7046" s="106"/>
      <c r="V7046" s="106"/>
      <c r="W7046" s="19"/>
      <c r="X7046" s="2"/>
      <c r="Y7046" s="4"/>
      <c r="Z7046" s="106"/>
      <c r="AA7046" s="114"/>
      <c r="AB7046" s="112"/>
      <c r="AC7046" s="178"/>
      <c r="AD7046" s="11"/>
      <c r="AE7046" s="106"/>
      <c r="AF7046" s="106"/>
      <c r="AG7046" s="106"/>
      <c r="AH7046" s="115"/>
      <c r="AI7046" s="116"/>
    </row>
    <row r="7047" spans="1:35" ht="15" customHeight="1" x14ac:dyDescent="0.25">
      <c r="A7047" s="105"/>
      <c r="B7047" s="106"/>
      <c r="C7047" s="2"/>
      <c r="D7047" s="2"/>
      <c r="E7047" s="106"/>
      <c r="F7047" s="107"/>
      <c r="G7047" s="108"/>
      <c r="H7047" s="109"/>
      <c r="I7047" s="109"/>
      <c r="J7047" s="110"/>
      <c r="K7047" s="117"/>
      <c r="L7047" s="178"/>
      <c r="M7047" s="178"/>
      <c r="N7047" s="106"/>
      <c r="O7047" s="111"/>
      <c r="P7047" s="111"/>
      <c r="Q7047" s="106"/>
      <c r="R7047" s="106"/>
      <c r="S7047" s="106"/>
      <c r="T7047" s="106"/>
      <c r="U7047" s="106"/>
      <c r="V7047" s="106"/>
      <c r="W7047" s="19"/>
      <c r="X7047" s="2"/>
      <c r="Y7047" s="4"/>
      <c r="Z7047" s="106"/>
      <c r="AA7047" s="114"/>
      <c r="AB7047" s="112"/>
      <c r="AC7047" s="178"/>
      <c r="AD7047" s="11"/>
      <c r="AE7047" s="106"/>
      <c r="AF7047" s="106"/>
      <c r="AG7047" s="106"/>
      <c r="AH7047" s="115"/>
      <c r="AI7047" s="116"/>
    </row>
    <row r="7048" spans="1:35" ht="15" customHeight="1" x14ac:dyDescent="0.25">
      <c r="A7048" s="105"/>
      <c r="B7048" s="106"/>
      <c r="C7048" s="2"/>
      <c r="D7048" s="2"/>
      <c r="E7048" s="106"/>
      <c r="F7048" s="107"/>
      <c r="G7048" s="108"/>
      <c r="H7048" s="109"/>
      <c r="I7048" s="109"/>
      <c r="J7048" s="110"/>
      <c r="K7048" s="117"/>
      <c r="L7048" s="178"/>
      <c r="M7048" s="178"/>
      <c r="N7048" s="106"/>
      <c r="O7048" s="111"/>
      <c r="P7048" s="111"/>
      <c r="Q7048" s="106"/>
      <c r="R7048" s="106"/>
      <c r="S7048" s="106"/>
      <c r="T7048" s="106"/>
      <c r="U7048" s="106"/>
      <c r="V7048" s="106"/>
      <c r="W7048" s="19"/>
      <c r="X7048" s="2"/>
      <c r="Y7048" s="4"/>
      <c r="Z7048" s="106"/>
      <c r="AA7048" s="114"/>
      <c r="AB7048" s="112"/>
      <c r="AC7048" s="178"/>
      <c r="AD7048" s="11"/>
      <c r="AE7048" s="106"/>
      <c r="AF7048" s="106"/>
      <c r="AG7048" s="106"/>
      <c r="AH7048" s="115"/>
      <c r="AI7048" s="116"/>
    </row>
    <row r="7049" spans="1:35" ht="15" customHeight="1" x14ac:dyDescent="0.25">
      <c r="A7049" s="105"/>
      <c r="B7049" s="106"/>
      <c r="C7049" s="2"/>
      <c r="D7049" s="2"/>
      <c r="E7049" s="106"/>
      <c r="F7049" s="107"/>
      <c r="G7049" s="108"/>
      <c r="H7049" s="109"/>
      <c r="I7049" s="109"/>
      <c r="J7049" s="110"/>
      <c r="K7049" s="117"/>
      <c r="L7049" s="178"/>
      <c r="M7049" s="178"/>
      <c r="N7049" s="106"/>
      <c r="O7049" s="111"/>
      <c r="P7049" s="111"/>
      <c r="Q7049" s="106"/>
      <c r="R7049" s="106"/>
      <c r="S7049" s="106"/>
      <c r="T7049" s="106"/>
      <c r="U7049" s="106"/>
      <c r="V7049" s="106"/>
      <c r="W7049" s="19"/>
      <c r="X7049" s="2"/>
      <c r="Y7049" s="4"/>
      <c r="Z7049" s="106"/>
      <c r="AA7049" s="114"/>
      <c r="AB7049" s="112"/>
      <c r="AC7049" s="178"/>
      <c r="AD7049" s="11"/>
      <c r="AE7049" s="106"/>
      <c r="AF7049" s="106"/>
      <c r="AG7049" s="106"/>
      <c r="AH7049" s="115"/>
      <c r="AI7049" s="116"/>
    </row>
    <row r="7050" spans="1:35" ht="15" customHeight="1" x14ac:dyDescent="0.25">
      <c r="A7050" s="105"/>
      <c r="B7050" s="106"/>
      <c r="C7050" s="2"/>
      <c r="D7050" s="2"/>
      <c r="E7050" s="106"/>
      <c r="F7050" s="107"/>
      <c r="G7050" s="108"/>
      <c r="H7050" s="109"/>
      <c r="I7050" s="109"/>
      <c r="J7050" s="110"/>
      <c r="K7050" s="117"/>
      <c r="L7050" s="178"/>
      <c r="M7050" s="178"/>
      <c r="N7050" s="106"/>
      <c r="O7050" s="111"/>
      <c r="P7050" s="111"/>
      <c r="Q7050" s="106"/>
      <c r="R7050" s="106"/>
      <c r="S7050" s="106"/>
      <c r="T7050" s="106"/>
      <c r="U7050" s="106"/>
      <c r="V7050" s="106"/>
      <c r="W7050" s="19"/>
      <c r="X7050" s="2"/>
      <c r="Y7050" s="4"/>
      <c r="Z7050" s="106"/>
      <c r="AA7050" s="114"/>
      <c r="AB7050" s="112"/>
      <c r="AC7050" s="178"/>
      <c r="AD7050" s="11"/>
      <c r="AE7050" s="106"/>
      <c r="AF7050" s="106"/>
      <c r="AG7050" s="106"/>
      <c r="AH7050" s="115"/>
      <c r="AI7050" s="116"/>
    </row>
    <row r="7051" spans="1:35" ht="15" customHeight="1" x14ac:dyDescent="0.25">
      <c r="A7051" s="105"/>
      <c r="B7051" s="106"/>
      <c r="C7051" s="2"/>
      <c r="D7051" s="2"/>
      <c r="E7051" s="106"/>
      <c r="F7051" s="107"/>
      <c r="G7051" s="108"/>
      <c r="H7051" s="109"/>
      <c r="I7051" s="109"/>
      <c r="J7051" s="110"/>
      <c r="K7051" s="117"/>
      <c r="L7051" s="178"/>
      <c r="M7051" s="178"/>
      <c r="N7051" s="106"/>
      <c r="O7051" s="111"/>
      <c r="P7051" s="111"/>
      <c r="Q7051" s="106"/>
      <c r="R7051" s="106"/>
      <c r="S7051" s="106"/>
      <c r="T7051" s="106"/>
      <c r="U7051" s="106"/>
      <c r="V7051" s="106"/>
      <c r="W7051" s="19"/>
      <c r="X7051" s="2"/>
      <c r="Y7051" s="4"/>
      <c r="Z7051" s="106"/>
      <c r="AA7051" s="114"/>
      <c r="AB7051" s="112"/>
      <c r="AC7051" s="178"/>
      <c r="AD7051" s="11"/>
      <c r="AE7051" s="106"/>
      <c r="AF7051" s="106"/>
      <c r="AG7051" s="106"/>
      <c r="AH7051" s="115"/>
      <c r="AI7051" s="116"/>
    </row>
    <row r="7052" spans="1:35" ht="15" customHeight="1" x14ac:dyDescent="0.25">
      <c r="A7052" s="105"/>
      <c r="B7052" s="106"/>
      <c r="C7052" s="2"/>
      <c r="D7052" s="2"/>
      <c r="E7052" s="106"/>
      <c r="F7052" s="107"/>
      <c r="G7052" s="108"/>
      <c r="H7052" s="109"/>
      <c r="I7052" s="109"/>
      <c r="J7052" s="110"/>
      <c r="K7052" s="117"/>
      <c r="L7052" s="178"/>
      <c r="M7052" s="178"/>
      <c r="N7052" s="106"/>
      <c r="O7052" s="111"/>
      <c r="P7052" s="111"/>
      <c r="Q7052" s="106"/>
      <c r="R7052" s="106"/>
      <c r="S7052" s="106"/>
      <c r="T7052" s="106"/>
      <c r="U7052" s="106"/>
      <c r="V7052" s="106"/>
      <c r="W7052" s="19"/>
      <c r="X7052" s="2"/>
      <c r="Y7052" s="4"/>
      <c r="Z7052" s="106"/>
      <c r="AA7052" s="114"/>
      <c r="AB7052" s="112"/>
      <c r="AC7052" s="178"/>
      <c r="AD7052" s="11"/>
      <c r="AE7052" s="106"/>
      <c r="AF7052" s="106"/>
      <c r="AG7052" s="106"/>
      <c r="AH7052" s="115"/>
      <c r="AI7052" s="116"/>
    </row>
    <row r="7053" spans="1:35" ht="15" customHeight="1" x14ac:dyDescent="0.25">
      <c r="A7053" s="105"/>
      <c r="B7053" s="106"/>
      <c r="C7053" s="2"/>
      <c r="D7053" s="2"/>
      <c r="E7053" s="106"/>
      <c r="F7053" s="107"/>
      <c r="G7053" s="108"/>
      <c r="H7053" s="109"/>
      <c r="I7053" s="109"/>
      <c r="J7053" s="110"/>
      <c r="K7053" s="117"/>
      <c r="L7053" s="178"/>
      <c r="M7053" s="178"/>
      <c r="N7053" s="106"/>
      <c r="O7053" s="111"/>
      <c r="P7053" s="111"/>
      <c r="Q7053" s="106"/>
      <c r="R7053" s="106"/>
      <c r="S7053" s="106"/>
      <c r="T7053" s="106"/>
      <c r="U7053" s="106"/>
      <c r="V7053" s="106"/>
      <c r="W7053" s="19"/>
      <c r="X7053" s="2"/>
      <c r="Y7053" s="4"/>
      <c r="Z7053" s="106"/>
      <c r="AA7053" s="114"/>
      <c r="AB7053" s="112"/>
      <c r="AC7053" s="178"/>
      <c r="AD7053" s="11"/>
      <c r="AE7053" s="106"/>
      <c r="AF7053" s="106"/>
      <c r="AG7053" s="106"/>
      <c r="AH7053" s="115"/>
      <c r="AI7053" s="116"/>
    </row>
    <row r="7054" spans="1:35" ht="15" customHeight="1" x14ac:dyDescent="0.25">
      <c r="A7054" s="105"/>
      <c r="B7054" s="106"/>
      <c r="C7054" s="2"/>
      <c r="D7054" s="2"/>
      <c r="E7054" s="106"/>
      <c r="F7054" s="107"/>
      <c r="G7054" s="108"/>
      <c r="H7054" s="109"/>
      <c r="I7054" s="109"/>
      <c r="J7054" s="110"/>
      <c r="K7054" s="117"/>
      <c r="L7054" s="178"/>
      <c r="M7054" s="178"/>
      <c r="N7054" s="106"/>
      <c r="O7054" s="111"/>
      <c r="P7054" s="111"/>
      <c r="Q7054" s="106"/>
      <c r="R7054" s="106"/>
      <c r="S7054" s="106"/>
      <c r="T7054" s="106"/>
      <c r="U7054" s="106"/>
      <c r="V7054" s="106"/>
      <c r="W7054" s="19"/>
      <c r="X7054" s="2"/>
      <c r="Y7054" s="4"/>
      <c r="Z7054" s="106"/>
      <c r="AA7054" s="114"/>
      <c r="AB7054" s="112"/>
      <c r="AC7054" s="178"/>
      <c r="AD7054" s="11"/>
      <c r="AE7054" s="106"/>
      <c r="AF7054" s="106"/>
      <c r="AG7054" s="106"/>
      <c r="AH7054" s="115"/>
      <c r="AI7054" s="116"/>
    </row>
    <row r="7055" spans="1:35" ht="15" customHeight="1" x14ac:dyDescent="0.25">
      <c r="A7055" s="105"/>
      <c r="B7055" s="106"/>
      <c r="C7055" s="2"/>
      <c r="D7055" s="2"/>
      <c r="E7055" s="106"/>
      <c r="F7055" s="107"/>
      <c r="G7055" s="108"/>
      <c r="H7055" s="109"/>
      <c r="I7055" s="109"/>
      <c r="J7055" s="110"/>
      <c r="K7055" s="117"/>
      <c r="L7055" s="178"/>
      <c r="M7055" s="178"/>
      <c r="N7055" s="106"/>
      <c r="O7055" s="111"/>
      <c r="P7055" s="111"/>
      <c r="Q7055" s="106"/>
      <c r="R7055" s="106"/>
      <c r="S7055" s="106"/>
      <c r="T7055" s="106"/>
      <c r="U7055" s="106"/>
      <c r="V7055" s="106"/>
      <c r="W7055" s="19"/>
      <c r="X7055" s="2"/>
      <c r="Y7055" s="4"/>
      <c r="Z7055" s="106"/>
      <c r="AA7055" s="114"/>
      <c r="AB7055" s="112"/>
      <c r="AC7055" s="178"/>
      <c r="AD7055" s="11"/>
      <c r="AE7055" s="106"/>
      <c r="AF7055" s="106"/>
      <c r="AG7055" s="106"/>
      <c r="AH7055" s="115"/>
      <c r="AI7055" s="116"/>
    </row>
    <row r="7056" spans="1:35" ht="15" customHeight="1" x14ac:dyDescent="0.25">
      <c r="A7056" s="105"/>
      <c r="B7056" s="106"/>
      <c r="C7056" s="2"/>
      <c r="D7056" s="2"/>
      <c r="E7056" s="106"/>
      <c r="F7056" s="107"/>
      <c r="G7056" s="108"/>
      <c r="H7056" s="109"/>
      <c r="I7056" s="109"/>
      <c r="J7056" s="110"/>
      <c r="K7056" s="117"/>
      <c r="L7056" s="178"/>
      <c r="M7056" s="178"/>
      <c r="N7056" s="106"/>
      <c r="O7056" s="111"/>
      <c r="P7056" s="111"/>
      <c r="Q7056" s="106"/>
      <c r="R7056" s="106"/>
      <c r="S7056" s="106"/>
      <c r="T7056" s="106"/>
      <c r="U7056" s="106"/>
      <c r="V7056" s="106"/>
      <c r="W7056" s="19"/>
      <c r="X7056" s="2"/>
      <c r="Y7056" s="4"/>
      <c r="Z7056" s="106"/>
      <c r="AA7056" s="114"/>
      <c r="AB7056" s="112"/>
      <c r="AC7056" s="178"/>
      <c r="AD7056" s="11"/>
      <c r="AE7056" s="106"/>
      <c r="AF7056" s="106"/>
      <c r="AG7056" s="106"/>
      <c r="AH7056" s="115"/>
      <c r="AI7056" s="116"/>
    </row>
    <row r="7057" spans="1:35" ht="15" customHeight="1" x14ac:dyDescent="0.25">
      <c r="A7057" s="105"/>
      <c r="B7057" s="106"/>
      <c r="C7057" s="2"/>
      <c r="D7057" s="2"/>
      <c r="E7057" s="106"/>
      <c r="F7057" s="107"/>
      <c r="G7057" s="108"/>
      <c r="H7057" s="109"/>
      <c r="I7057" s="109"/>
      <c r="J7057" s="110"/>
      <c r="K7057" s="117"/>
      <c r="L7057" s="178"/>
      <c r="M7057" s="178"/>
      <c r="N7057" s="106"/>
      <c r="O7057" s="111"/>
      <c r="P7057" s="111"/>
      <c r="Q7057" s="106"/>
      <c r="R7057" s="106"/>
      <c r="S7057" s="106"/>
      <c r="T7057" s="106"/>
      <c r="U7057" s="106"/>
      <c r="V7057" s="106"/>
      <c r="W7057" s="19"/>
      <c r="X7057" s="2"/>
      <c r="Y7057" s="4"/>
      <c r="Z7057" s="106"/>
      <c r="AA7057" s="114"/>
      <c r="AB7057" s="112"/>
      <c r="AC7057" s="178"/>
      <c r="AD7057" s="11"/>
      <c r="AE7057" s="106"/>
      <c r="AF7057" s="106"/>
      <c r="AG7057" s="106"/>
      <c r="AH7057" s="115"/>
      <c r="AI7057" s="116"/>
    </row>
    <row r="7058" spans="1:35" ht="15" customHeight="1" x14ac:dyDescent="0.25">
      <c r="A7058" s="105"/>
      <c r="B7058" s="106"/>
      <c r="C7058" s="2"/>
      <c r="D7058" s="2"/>
      <c r="E7058" s="106"/>
      <c r="F7058" s="107"/>
      <c r="G7058" s="108"/>
      <c r="H7058" s="109"/>
      <c r="I7058" s="109"/>
      <c r="J7058" s="110"/>
      <c r="K7058" s="117"/>
      <c r="L7058" s="178"/>
      <c r="M7058" s="178"/>
      <c r="N7058" s="106"/>
      <c r="O7058" s="111"/>
      <c r="P7058" s="111"/>
      <c r="Q7058" s="106"/>
      <c r="R7058" s="106"/>
      <c r="S7058" s="106"/>
      <c r="T7058" s="106"/>
      <c r="U7058" s="106"/>
      <c r="V7058" s="106"/>
      <c r="W7058" s="19"/>
      <c r="X7058" s="2"/>
      <c r="Y7058" s="4"/>
      <c r="Z7058" s="106"/>
      <c r="AA7058" s="114"/>
      <c r="AB7058" s="112"/>
      <c r="AC7058" s="178"/>
      <c r="AD7058" s="11"/>
      <c r="AE7058" s="106"/>
      <c r="AF7058" s="106"/>
      <c r="AG7058" s="106"/>
      <c r="AH7058" s="115"/>
      <c r="AI7058" s="116"/>
    </row>
    <row r="7059" spans="1:35" ht="15" customHeight="1" x14ac:dyDescent="0.25">
      <c r="A7059" s="105"/>
      <c r="B7059" s="106"/>
      <c r="C7059" s="2"/>
      <c r="D7059" s="2"/>
      <c r="E7059" s="106"/>
      <c r="F7059" s="107"/>
      <c r="G7059" s="108"/>
      <c r="H7059" s="109"/>
      <c r="I7059" s="109"/>
      <c r="J7059" s="110"/>
      <c r="K7059" s="117"/>
      <c r="L7059" s="178"/>
      <c r="M7059" s="178"/>
      <c r="N7059" s="106"/>
      <c r="O7059" s="111"/>
      <c r="P7059" s="111"/>
      <c r="Q7059" s="106"/>
      <c r="R7059" s="106"/>
      <c r="S7059" s="106"/>
      <c r="T7059" s="106"/>
      <c r="U7059" s="106"/>
      <c r="V7059" s="106"/>
      <c r="W7059" s="19"/>
      <c r="X7059" s="2"/>
      <c r="Y7059" s="4"/>
      <c r="Z7059" s="106"/>
      <c r="AA7059" s="114"/>
      <c r="AB7059" s="112"/>
      <c r="AC7059" s="178"/>
      <c r="AD7059" s="11"/>
      <c r="AE7059" s="106"/>
      <c r="AF7059" s="106"/>
      <c r="AG7059" s="106"/>
      <c r="AH7059" s="115"/>
      <c r="AI7059" s="116"/>
    </row>
    <row r="7060" spans="1:35" ht="15" customHeight="1" x14ac:dyDescent="0.25">
      <c r="A7060" s="105"/>
      <c r="B7060" s="106"/>
      <c r="C7060" s="2"/>
      <c r="D7060" s="2"/>
      <c r="E7060" s="106"/>
      <c r="F7060" s="107"/>
      <c r="G7060" s="108"/>
      <c r="H7060" s="109"/>
      <c r="I7060" s="109"/>
      <c r="J7060" s="110"/>
      <c r="K7060" s="117"/>
      <c r="L7060" s="178"/>
      <c r="M7060" s="178"/>
      <c r="N7060" s="106"/>
      <c r="O7060" s="111"/>
      <c r="P7060" s="111"/>
      <c r="Q7060" s="106"/>
      <c r="R7060" s="106"/>
      <c r="S7060" s="106"/>
      <c r="T7060" s="106"/>
      <c r="U7060" s="106"/>
      <c r="V7060" s="106"/>
      <c r="W7060" s="19"/>
      <c r="X7060" s="2"/>
      <c r="Y7060" s="4"/>
      <c r="Z7060" s="106"/>
      <c r="AA7060" s="114"/>
      <c r="AB7060" s="112"/>
      <c r="AC7060" s="178"/>
      <c r="AD7060" s="11"/>
      <c r="AE7060" s="106"/>
      <c r="AF7060" s="106"/>
      <c r="AG7060" s="106"/>
      <c r="AH7060" s="115"/>
      <c r="AI7060" s="116"/>
    </row>
    <row r="7061" spans="1:35" ht="15" customHeight="1" x14ac:dyDescent="0.25">
      <c r="A7061" s="105"/>
      <c r="B7061" s="106"/>
      <c r="C7061" s="2"/>
      <c r="D7061" s="2"/>
      <c r="E7061" s="106"/>
      <c r="F7061" s="107"/>
      <c r="G7061" s="108"/>
      <c r="H7061" s="109"/>
      <c r="I7061" s="109"/>
      <c r="J7061" s="110"/>
      <c r="K7061" s="117"/>
      <c r="L7061" s="178"/>
      <c r="M7061" s="178"/>
      <c r="N7061" s="106"/>
      <c r="O7061" s="111"/>
      <c r="P7061" s="111"/>
      <c r="Q7061" s="106"/>
      <c r="R7061" s="106"/>
      <c r="S7061" s="106"/>
      <c r="T7061" s="106"/>
      <c r="U7061" s="106"/>
      <c r="V7061" s="106"/>
      <c r="W7061" s="19"/>
      <c r="X7061" s="2"/>
      <c r="Y7061" s="4"/>
      <c r="Z7061" s="106"/>
      <c r="AA7061" s="114"/>
      <c r="AB7061" s="112"/>
      <c r="AC7061" s="178"/>
      <c r="AD7061" s="11"/>
      <c r="AE7061" s="106"/>
      <c r="AF7061" s="106"/>
      <c r="AG7061" s="106"/>
      <c r="AH7061" s="115"/>
      <c r="AI7061" s="116"/>
    </row>
    <row r="7062" spans="1:35" ht="15" customHeight="1" x14ac:dyDescent="0.25">
      <c r="A7062" s="105"/>
      <c r="B7062" s="106"/>
      <c r="C7062" s="2"/>
      <c r="D7062" s="2"/>
      <c r="E7062" s="106"/>
      <c r="F7062" s="107"/>
      <c r="G7062" s="108"/>
      <c r="H7062" s="109"/>
      <c r="I7062" s="109"/>
      <c r="J7062" s="110"/>
      <c r="K7062" s="117"/>
      <c r="L7062" s="178"/>
      <c r="M7062" s="178"/>
      <c r="N7062" s="106"/>
      <c r="O7062" s="111"/>
      <c r="P7062" s="111"/>
      <c r="Q7062" s="106"/>
      <c r="R7062" s="106"/>
      <c r="S7062" s="106"/>
      <c r="T7062" s="106"/>
      <c r="U7062" s="106"/>
      <c r="V7062" s="106"/>
      <c r="W7062" s="19"/>
      <c r="X7062" s="2"/>
      <c r="Y7062" s="4"/>
      <c r="Z7062" s="106"/>
      <c r="AA7062" s="114"/>
      <c r="AB7062" s="112"/>
      <c r="AC7062" s="178"/>
      <c r="AD7062" s="11"/>
      <c r="AE7062" s="106"/>
      <c r="AF7062" s="106"/>
      <c r="AG7062" s="106"/>
      <c r="AH7062" s="115"/>
      <c r="AI7062" s="116"/>
    </row>
    <row r="7063" spans="1:35" ht="15" customHeight="1" x14ac:dyDescent="0.25">
      <c r="A7063" s="105"/>
      <c r="B7063" s="106"/>
      <c r="C7063" s="2"/>
      <c r="D7063" s="2"/>
      <c r="E7063" s="106"/>
      <c r="F7063" s="107"/>
      <c r="G7063" s="108"/>
      <c r="H7063" s="109"/>
      <c r="I7063" s="109"/>
      <c r="J7063" s="110"/>
      <c r="K7063" s="117"/>
      <c r="L7063" s="178"/>
      <c r="M7063" s="178"/>
      <c r="N7063" s="106"/>
      <c r="O7063" s="111"/>
      <c r="P7063" s="111"/>
      <c r="Q7063" s="106"/>
      <c r="R7063" s="106"/>
      <c r="S7063" s="106"/>
      <c r="T7063" s="106"/>
      <c r="U7063" s="106"/>
      <c r="V7063" s="106"/>
      <c r="W7063" s="19"/>
      <c r="X7063" s="2"/>
      <c r="Y7063" s="4"/>
      <c r="Z7063" s="106"/>
      <c r="AA7063" s="114"/>
      <c r="AB7063" s="112"/>
      <c r="AC7063" s="178"/>
      <c r="AD7063" s="11"/>
      <c r="AE7063" s="106"/>
      <c r="AF7063" s="106"/>
      <c r="AG7063" s="106"/>
      <c r="AH7063" s="115"/>
      <c r="AI7063" s="116"/>
    </row>
    <row r="7064" spans="1:35" ht="15" customHeight="1" x14ac:dyDescent="0.25">
      <c r="A7064" s="105"/>
      <c r="B7064" s="106"/>
      <c r="C7064" s="2"/>
      <c r="D7064" s="2"/>
      <c r="E7064" s="106"/>
      <c r="F7064" s="107"/>
      <c r="G7064" s="108"/>
      <c r="H7064" s="109"/>
      <c r="I7064" s="109"/>
      <c r="J7064" s="110"/>
      <c r="K7064" s="117"/>
      <c r="L7064" s="178"/>
      <c r="M7064" s="178"/>
      <c r="N7064" s="106"/>
      <c r="O7064" s="111"/>
      <c r="P7064" s="111"/>
      <c r="Q7064" s="106"/>
      <c r="R7064" s="106"/>
      <c r="S7064" s="106"/>
      <c r="T7064" s="106"/>
      <c r="U7064" s="106"/>
      <c r="V7064" s="106"/>
      <c r="W7064" s="19"/>
      <c r="X7064" s="2"/>
      <c r="Y7064" s="4"/>
      <c r="Z7064" s="106"/>
      <c r="AA7064" s="114"/>
      <c r="AB7064" s="112"/>
      <c r="AC7064" s="178"/>
      <c r="AD7064" s="11"/>
      <c r="AE7064" s="106"/>
      <c r="AF7064" s="106"/>
      <c r="AG7064" s="106"/>
      <c r="AH7064" s="115"/>
      <c r="AI7064" s="116"/>
    </row>
    <row r="7065" spans="1:35" ht="15" customHeight="1" x14ac:dyDescent="0.25">
      <c r="A7065" s="105"/>
      <c r="B7065" s="106"/>
      <c r="C7065" s="2"/>
      <c r="D7065" s="2"/>
      <c r="E7065" s="106"/>
      <c r="F7065" s="107"/>
      <c r="G7065" s="108"/>
      <c r="H7065" s="109"/>
      <c r="I7065" s="109"/>
      <c r="J7065" s="110"/>
      <c r="K7065" s="117"/>
      <c r="L7065" s="178"/>
      <c r="M7065" s="178"/>
      <c r="N7065" s="106"/>
      <c r="O7065" s="111"/>
      <c r="P7065" s="111"/>
      <c r="Q7065" s="106"/>
      <c r="R7065" s="106"/>
      <c r="S7065" s="106"/>
      <c r="T7065" s="106"/>
      <c r="U7065" s="106"/>
      <c r="V7065" s="106"/>
      <c r="W7065" s="19"/>
      <c r="X7065" s="2"/>
      <c r="Y7065" s="4"/>
      <c r="Z7065" s="106"/>
      <c r="AA7065" s="114"/>
      <c r="AB7065" s="112"/>
      <c r="AC7065" s="178"/>
      <c r="AD7065" s="11"/>
      <c r="AE7065" s="106"/>
      <c r="AF7065" s="106"/>
      <c r="AG7065" s="106"/>
      <c r="AH7065" s="115"/>
      <c r="AI7065" s="116"/>
    </row>
    <row r="7066" spans="1:35" ht="15" customHeight="1" x14ac:dyDescent="0.25">
      <c r="A7066" s="105"/>
      <c r="B7066" s="106"/>
      <c r="C7066" s="2"/>
      <c r="D7066" s="2"/>
      <c r="E7066" s="106"/>
      <c r="F7066" s="107"/>
      <c r="G7066" s="108"/>
      <c r="H7066" s="109"/>
      <c r="I7066" s="109"/>
      <c r="J7066" s="110"/>
      <c r="K7066" s="117"/>
      <c r="L7066" s="178"/>
      <c r="M7066" s="178"/>
      <c r="N7066" s="106"/>
      <c r="O7066" s="111"/>
      <c r="P7066" s="111"/>
      <c r="Q7066" s="106"/>
      <c r="R7066" s="106"/>
      <c r="S7066" s="106"/>
      <c r="T7066" s="106"/>
      <c r="U7066" s="106"/>
      <c r="V7066" s="106"/>
      <c r="W7066" s="19"/>
      <c r="X7066" s="2"/>
      <c r="Y7066" s="4"/>
      <c r="Z7066" s="106"/>
      <c r="AA7066" s="114"/>
      <c r="AB7066" s="112"/>
      <c r="AC7066" s="178"/>
      <c r="AD7066" s="11"/>
      <c r="AE7066" s="106"/>
      <c r="AF7066" s="106"/>
      <c r="AG7066" s="106"/>
      <c r="AH7066" s="115"/>
      <c r="AI7066" s="116"/>
    </row>
    <row r="7067" spans="1:35" ht="15" customHeight="1" x14ac:dyDescent="0.25">
      <c r="A7067" s="105"/>
      <c r="B7067" s="106"/>
      <c r="C7067" s="2"/>
      <c r="D7067" s="2"/>
      <c r="E7067" s="106"/>
      <c r="F7067" s="107"/>
      <c r="G7067" s="108"/>
      <c r="H7067" s="109"/>
      <c r="I7067" s="109"/>
      <c r="J7067" s="110"/>
      <c r="K7067" s="117"/>
      <c r="L7067" s="178"/>
      <c r="M7067" s="178"/>
      <c r="N7067" s="106"/>
      <c r="O7067" s="111"/>
      <c r="P7067" s="111"/>
      <c r="Q7067" s="106"/>
      <c r="R7067" s="106"/>
      <c r="S7067" s="106"/>
      <c r="T7067" s="106"/>
      <c r="U7067" s="106"/>
      <c r="V7067" s="106"/>
      <c r="W7067" s="19"/>
      <c r="X7067" s="2"/>
      <c r="Y7067" s="4"/>
      <c r="Z7067" s="106"/>
      <c r="AA7067" s="114"/>
      <c r="AB7067" s="112"/>
      <c r="AC7067" s="178"/>
      <c r="AD7067" s="11"/>
      <c r="AE7067" s="106"/>
      <c r="AF7067" s="106"/>
      <c r="AG7067" s="106"/>
      <c r="AH7067" s="115"/>
      <c r="AI7067" s="116"/>
    </row>
    <row r="7068" spans="1:35" ht="15" customHeight="1" x14ac:dyDescent="0.25">
      <c r="A7068" s="105"/>
      <c r="B7068" s="106"/>
      <c r="C7068" s="2"/>
      <c r="D7068" s="2"/>
      <c r="E7068" s="106"/>
      <c r="F7068" s="107"/>
      <c r="G7068" s="108"/>
      <c r="H7068" s="109"/>
      <c r="I7068" s="109"/>
      <c r="J7068" s="110"/>
      <c r="K7068" s="117"/>
      <c r="L7068" s="178"/>
      <c r="M7068" s="178"/>
      <c r="N7068" s="106"/>
      <c r="O7068" s="111"/>
      <c r="P7068" s="111"/>
      <c r="Q7068" s="106"/>
      <c r="R7068" s="106"/>
      <c r="S7068" s="106"/>
      <c r="T7068" s="106"/>
      <c r="U7068" s="106"/>
      <c r="V7068" s="106"/>
      <c r="W7068" s="19"/>
      <c r="X7068" s="2"/>
      <c r="Y7068" s="4"/>
      <c r="Z7068" s="106"/>
      <c r="AA7068" s="114"/>
      <c r="AB7068" s="112"/>
      <c r="AC7068" s="178"/>
      <c r="AD7068" s="11"/>
      <c r="AE7068" s="106"/>
      <c r="AF7068" s="106"/>
      <c r="AG7068" s="106"/>
      <c r="AH7068" s="115"/>
      <c r="AI7068" s="116"/>
    </row>
    <row r="7069" spans="1:35" ht="15" customHeight="1" x14ac:dyDescent="0.25">
      <c r="A7069" s="105"/>
      <c r="B7069" s="106"/>
      <c r="C7069" s="2"/>
      <c r="D7069" s="2"/>
      <c r="E7069" s="106"/>
      <c r="F7069" s="107"/>
      <c r="G7069" s="108"/>
      <c r="H7069" s="109"/>
      <c r="I7069" s="109"/>
      <c r="J7069" s="110"/>
      <c r="K7069" s="117"/>
      <c r="L7069" s="178"/>
      <c r="M7069" s="178"/>
      <c r="N7069" s="106"/>
      <c r="O7069" s="111"/>
      <c r="P7069" s="111"/>
      <c r="Q7069" s="106"/>
      <c r="R7069" s="106"/>
      <c r="S7069" s="106"/>
      <c r="T7069" s="106"/>
      <c r="U7069" s="106"/>
      <c r="V7069" s="106"/>
      <c r="W7069" s="19"/>
      <c r="X7069" s="2"/>
      <c r="Y7069" s="4"/>
      <c r="Z7069" s="106"/>
      <c r="AA7069" s="114"/>
      <c r="AB7069" s="112"/>
      <c r="AC7069" s="178"/>
      <c r="AD7069" s="11"/>
      <c r="AE7069" s="106"/>
      <c r="AF7069" s="106"/>
      <c r="AG7069" s="106"/>
      <c r="AH7069" s="115"/>
      <c r="AI7069" s="116"/>
    </row>
    <row r="7070" spans="1:35" ht="15" customHeight="1" x14ac:dyDescent="0.25">
      <c r="A7070" s="105"/>
      <c r="B7070" s="106"/>
      <c r="C7070" s="2"/>
      <c r="D7070" s="2"/>
      <c r="E7070" s="106"/>
      <c r="F7070" s="107"/>
      <c r="G7070" s="108"/>
      <c r="H7070" s="109"/>
      <c r="I7070" s="109"/>
      <c r="J7070" s="110"/>
      <c r="K7070" s="117"/>
      <c r="L7070" s="178"/>
      <c r="M7070" s="178"/>
      <c r="N7070" s="106"/>
      <c r="O7070" s="111"/>
      <c r="P7070" s="111"/>
      <c r="Q7070" s="106"/>
      <c r="R7070" s="106"/>
      <c r="S7070" s="106"/>
      <c r="T7070" s="106"/>
      <c r="U7070" s="106"/>
      <c r="V7070" s="106"/>
      <c r="W7070" s="19"/>
      <c r="X7070" s="2"/>
      <c r="Y7070" s="4"/>
      <c r="Z7070" s="106"/>
      <c r="AA7070" s="114"/>
      <c r="AB7070" s="112"/>
      <c r="AC7070" s="178"/>
      <c r="AD7070" s="11"/>
      <c r="AE7070" s="106"/>
      <c r="AF7070" s="106"/>
      <c r="AG7070" s="106"/>
      <c r="AH7070" s="115"/>
      <c r="AI7070" s="116"/>
    </row>
    <row r="7071" spans="1:35" ht="15" customHeight="1" x14ac:dyDescent="0.25">
      <c r="A7071" s="105"/>
      <c r="B7071" s="106"/>
      <c r="C7071" s="2"/>
      <c r="D7071" s="2"/>
      <c r="E7071" s="106"/>
      <c r="F7071" s="107"/>
      <c r="G7071" s="108"/>
      <c r="H7071" s="109"/>
      <c r="I7071" s="109"/>
      <c r="J7071" s="110"/>
      <c r="K7071" s="117"/>
      <c r="L7071" s="178"/>
      <c r="M7071" s="178"/>
      <c r="N7071" s="106"/>
      <c r="O7071" s="111"/>
      <c r="P7071" s="111"/>
      <c r="Q7071" s="106"/>
      <c r="R7071" s="106"/>
      <c r="S7071" s="106"/>
      <c r="T7071" s="106"/>
      <c r="U7071" s="106"/>
      <c r="V7071" s="106"/>
      <c r="W7071" s="19"/>
      <c r="X7071" s="2"/>
      <c r="Y7071" s="4"/>
      <c r="Z7071" s="106"/>
      <c r="AA7071" s="114"/>
      <c r="AB7071" s="112"/>
      <c r="AC7071" s="178"/>
      <c r="AD7071" s="11"/>
      <c r="AE7071" s="106"/>
      <c r="AF7071" s="106"/>
      <c r="AG7071" s="106"/>
      <c r="AH7071" s="115"/>
      <c r="AI7071" s="116"/>
    </row>
    <row r="7072" spans="1:35" ht="15" customHeight="1" x14ac:dyDescent="0.25">
      <c r="A7072" s="105"/>
      <c r="B7072" s="106"/>
      <c r="C7072" s="2"/>
      <c r="D7072" s="2"/>
      <c r="E7072" s="106"/>
      <c r="F7072" s="107"/>
      <c r="G7072" s="108"/>
      <c r="H7072" s="109"/>
      <c r="I7072" s="109"/>
      <c r="J7072" s="110"/>
      <c r="K7072" s="117"/>
      <c r="L7072" s="178"/>
      <c r="M7072" s="178"/>
      <c r="N7072" s="106"/>
      <c r="O7072" s="111"/>
      <c r="P7072" s="111"/>
      <c r="Q7072" s="106"/>
      <c r="R7072" s="106"/>
      <c r="S7072" s="106"/>
      <c r="T7072" s="106"/>
      <c r="U7072" s="106"/>
      <c r="V7072" s="106"/>
      <c r="W7072" s="19"/>
      <c r="X7072" s="2"/>
      <c r="Y7072" s="4"/>
      <c r="Z7072" s="106"/>
      <c r="AA7072" s="114"/>
      <c r="AB7072" s="112"/>
      <c r="AC7072" s="178"/>
      <c r="AD7072" s="11"/>
      <c r="AE7072" s="106"/>
      <c r="AF7072" s="106"/>
      <c r="AG7072" s="106"/>
      <c r="AH7072" s="115"/>
      <c r="AI7072" s="116"/>
    </row>
    <row r="7073" spans="1:35" ht="15" customHeight="1" x14ac:dyDescent="0.25">
      <c r="A7073" s="105"/>
      <c r="B7073" s="106"/>
      <c r="C7073" s="2"/>
      <c r="D7073" s="2"/>
      <c r="E7073" s="106"/>
      <c r="F7073" s="107"/>
      <c r="G7073" s="108"/>
      <c r="H7073" s="109"/>
      <c r="I7073" s="109"/>
      <c r="J7073" s="110"/>
      <c r="K7073" s="117"/>
      <c r="L7073" s="178"/>
      <c r="M7073" s="178"/>
      <c r="N7073" s="106"/>
      <c r="O7073" s="111"/>
      <c r="P7073" s="111"/>
      <c r="Q7073" s="106"/>
      <c r="R7073" s="106"/>
      <c r="S7073" s="106"/>
      <c r="T7073" s="106"/>
      <c r="U7073" s="106"/>
      <c r="V7073" s="106"/>
      <c r="W7073" s="19"/>
      <c r="X7073" s="2"/>
      <c r="Y7073" s="4"/>
      <c r="Z7073" s="106"/>
      <c r="AA7073" s="114"/>
      <c r="AB7073" s="112"/>
      <c r="AC7073" s="178"/>
      <c r="AD7073" s="11"/>
      <c r="AE7073" s="106"/>
      <c r="AF7073" s="106"/>
      <c r="AG7073" s="106"/>
      <c r="AH7073" s="115"/>
      <c r="AI7073" s="116"/>
    </row>
    <row r="7074" spans="1:35" ht="15" customHeight="1" x14ac:dyDescent="0.25">
      <c r="A7074" s="105"/>
      <c r="B7074" s="106"/>
      <c r="C7074" s="2"/>
      <c r="D7074" s="2"/>
      <c r="E7074" s="106"/>
      <c r="F7074" s="107"/>
      <c r="G7074" s="108"/>
      <c r="H7074" s="109"/>
      <c r="I7074" s="109"/>
      <c r="J7074" s="110"/>
      <c r="K7074" s="117"/>
      <c r="L7074" s="178"/>
      <c r="M7074" s="178"/>
      <c r="N7074" s="106"/>
      <c r="O7074" s="111"/>
      <c r="P7074" s="111"/>
      <c r="Q7074" s="106"/>
      <c r="R7074" s="106"/>
      <c r="S7074" s="106"/>
      <c r="T7074" s="106"/>
      <c r="U7074" s="106"/>
      <c r="V7074" s="106"/>
      <c r="W7074" s="19"/>
      <c r="X7074" s="2"/>
      <c r="Y7074" s="4"/>
      <c r="Z7074" s="106"/>
      <c r="AA7074" s="114"/>
      <c r="AB7074" s="112"/>
      <c r="AC7074" s="178"/>
      <c r="AD7074" s="11"/>
      <c r="AE7074" s="106"/>
      <c r="AF7074" s="106"/>
      <c r="AG7074" s="106"/>
      <c r="AH7074" s="115"/>
      <c r="AI7074" s="116"/>
    </row>
    <row r="7075" spans="1:35" ht="15" customHeight="1" x14ac:dyDescent="0.25">
      <c r="A7075" s="105"/>
      <c r="B7075" s="106"/>
      <c r="C7075" s="2"/>
      <c r="D7075" s="2"/>
      <c r="E7075" s="106"/>
      <c r="F7075" s="107"/>
      <c r="G7075" s="108"/>
      <c r="H7075" s="109"/>
      <c r="I7075" s="109"/>
      <c r="J7075" s="110"/>
      <c r="K7075" s="117"/>
      <c r="L7075" s="178"/>
      <c r="M7075" s="178"/>
      <c r="N7075" s="106"/>
      <c r="O7075" s="111"/>
      <c r="P7075" s="111"/>
      <c r="Q7075" s="106"/>
      <c r="R7075" s="106"/>
      <c r="S7075" s="106"/>
      <c r="T7075" s="106"/>
      <c r="U7075" s="106"/>
      <c r="V7075" s="106"/>
      <c r="W7075" s="19"/>
      <c r="X7075" s="2"/>
      <c r="Y7075" s="4"/>
      <c r="Z7075" s="106"/>
      <c r="AA7075" s="114"/>
      <c r="AB7075" s="112"/>
      <c r="AC7075" s="178"/>
      <c r="AD7075" s="11"/>
      <c r="AE7075" s="106"/>
      <c r="AF7075" s="106"/>
      <c r="AG7075" s="106"/>
      <c r="AH7075" s="115"/>
      <c r="AI7075" s="116"/>
    </row>
    <row r="7076" spans="1:35" ht="15" customHeight="1" x14ac:dyDescent="0.25">
      <c r="A7076" s="105"/>
      <c r="B7076" s="106"/>
      <c r="C7076" s="2"/>
      <c r="D7076" s="2"/>
      <c r="E7076" s="106"/>
      <c r="F7076" s="107"/>
      <c r="G7076" s="108"/>
      <c r="H7076" s="109"/>
      <c r="I7076" s="109"/>
      <c r="J7076" s="110"/>
      <c r="K7076" s="117"/>
      <c r="L7076" s="178"/>
      <c r="M7076" s="178"/>
      <c r="N7076" s="106"/>
      <c r="O7076" s="111"/>
      <c r="P7076" s="111"/>
      <c r="Q7076" s="106"/>
      <c r="R7076" s="106"/>
      <c r="S7076" s="106"/>
      <c r="T7076" s="106"/>
      <c r="U7076" s="106"/>
      <c r="V7076" s="106"/>
      <c r="W7076" s="19"/>
      <c r="X7076" s="2"/>
      <c r="Y7076" s="4"/>
      <c r="Z7076" s="106"/>
      <c r="AA7076" s="114"/>
      <c r="AB7076" s="112"/>
      <c r="AC7076" s="178"/>
      <c r="AD7076" s="11"/>
      <c r="AE7076" s="106"/>
      <c r="AF7076" s="106"/>
      <c r="AG7076" s="106"/>
      <c r="AH7076" s="115"/>
      <c r="AI7076" s="116"/>
    </row>
    <row r="7077" spans="1:35" ht="15" customHeight="1" x14ac:dyDescent="0.25">
      <c r="A7077" s="105"/>
      <c r="B7077" s="106"/>
      <c r="C7077" s="2"/>
      <c r="D7077" s="2"/>
      <c r="E7077" s="106"/>
      <c r="F7077" s="107"/>
      <c r="G7077" s="108"/>
      <c r="H7077" s="109"/>
      <c r="I7077" s="109"/>
      <c r="J7077" s="110"/>
      <c r="K7077" s="117"/>
      <c r="L7077" s="178"/>
      <c r="M7077" s="178"/>
      <c r="N7077" s="106"/>
      <c r="O7077" s="111"/>
      <c r="P7077" s="111"/>
      <c r="Q7077" s="106"/>
      <c r="R7077" s="106"/>
      <c r="S7077" s="106"/>
      <c r="T7077" s="106"/>
      <c r="U7077" s="106"/>
      <c r="V7077" s="106"/>
      <c r="W7077" s="19"/>
      <c r="X7077" s="2"/>
      <c r="Y7077" s="4"/>
      <c r="Z7077" s="106"/>
      <c r="AA7077" s="114"/>
      <c r="AB7077" s="112"/>
      <c r="AC7077" s="178"/>
      <c r="AD7077" s="11"/>
      <c r="AE7077" s="106"/>
      <c r="AF7077" s="106"/>
      <c r="AG7077" s="106"/>
      <c r="AH7077" s="115"/>
      <c r="AI7077" s="116"/>
    </row>
    <row r="7078" spans="1:35" ht="15" customHeight="1" x14ac:dyDescent="0.25">
      <c r="A7078" s="105"/>
      <c r="B7078" s="106"/>
      <c r="C7078" s="2"/>
      <c r="D7078" s="2"/>
      <c r="E7078" s="106"/>
      <c r="F7078" s="107"/>
      <c r="G7078" s="108"/>
      <c r="H7078" s="109"/>
      <c r="I7078" s="109"/>
      <c r="J7078" s="110"/>
      <c r="K7078" s="117"/>
      <c r="L7078" s="178"/>
      <c r="M7078" s="178"/>
      <c r="N7078" s="106"/>
      <c r="O7078" s="111"/>
      <c r="P7078" s="111"/>
      <c r="Q7078" s="106"/>
      <c r="R7078" s="106"/>
      <c r="S7078" s="106"/>
      <c r="T7078" s="106"/>
      <c r="U7078" s="106"/>
      <c r="V7078" s="106"/>
      <c r="W7078" s="19"/>
      <c r="X7078" s="2"/>
      <c r="Y7078" s="4"/>
      <c r="Z7078" s="106"/>
      <c r="AA7078" s="114"/>
      <c r="AB7078" s="112"/>
      <c r="AC7078" s="178"/>
      <c r="AD7078" s="11"/>
      <c r="AE7078" s="106"/>
      <c r="AF7078" s="106"/>
      <c r="AG7078" s="106"/>
      <c r="AH7078" s="115"/>
      <c r="AI7078" s="116"/>
    </row>
    <row r="7079" spans="1:35" ht="15" customHeight="1" x14ac:dyDescent="0.25">
      <c r="A7079" s="105"/>
      <c r="B7079" s="106"/>
      <c r="C7079" s="2"/>
      <c r="D7079" s="2"/>
      <c r="E7079" s="106"/>
      <c r="F7079" s="107"/>
      <c r="G7079" s="108"/>
      <c r="H7079" s="109"/>
      <c r="I7079" s="109"/>
      <c r="J7079" s="110"/>
      <c r="K7079" s="117"/>
      <c r="L7079" s="178"/>
      <c r="M7079" s="178"/>
      <c r="N7079" s="106"/>
      <c r="O7079" s="111"/>
      <c r="P7079" s="111"/>
      <c r="Q7079" s="106"/>
      <c r="R7079" s="106"/>
      <c r="S7079" s="106"/>
      <c r="T7079" s="106"/>
      <c r="U7079" s="106"/>
      <c r="V7079" s="106"/>
      <c r="W7079" s="19"/>
      <c r="X7079" s="2"/>
      <c r="Y7079" s="4"/>
      <c r="Z7079" s="106"/>
      <c r="AA7079" s="114"/>
      <c r="AB7079" s="112"/>
      <c r="AC7079" s="178"/>
      <c r="AD7079" s="11"/>
      <c r="AE7079" s="106"/>
      <c r="AF7079" s="106"/>
      <c r="AG7079" s="106"/>
      <c r="AH7079" s="115"/>
      <c r="AI7079" s="116"/>
    </row>
    <row r="7080" spans="1:35" ht="15" customHeight="1" x14ac:dyDescent="0.25">
      <c r="A7080" s="105"/>
      <c r="B7080" s="106"/>
      <c r="C7080" s="2"/>
      <c r="D7080" s="2"/>
      <c r="E7080" s="106"/>
      <c r="F7080" s="107"/>
      <c r="G7080" s="108"/>
      <c r="H7080" s="109"/>
      <c r="I7080" s="109"/>
      <c r="J7080" s="110"/>
      <c r="K7080" s="117"/>
      <c r="L7080" s="178"/>
      <c r="M7080" s="178"/>
      <c r="N7080" s="106"/>
      <c r="O7080" s="111"/>
      <c r="P7080" s="111"/>
      <c r="Q7080" s="106"/>
      <c r="R7080" s="106"/>
      <c r="S7080" s="106"/>
      <c r="T7080" s="106"/>
      <c r="U7080" s="106"/>
      <c r="V7080" s="106"/>
      <c r="W7080" s="19"/>
      <c r="X7080" s="2"/>
      <c r="Y7080" s="4"/>
      <c r="Z7080" s="106"/>
      <c r="AA7080" s="114"/>
      <c r="AB7080" s="112"/>
      <c r="AC7080" s="178"/>
      <c r="AD7080" s="11"/>
      <c r="AE7080" s="106"/>
      <c r="AF7080" s="106"/>
      <c r="AG7080" s="106"/>
      <c r="AH7080" s="115"/>
      <c r="AI7080" s="116"/>
    </row>
    <row r="7081" spans="1:35" ht="15" customHeight="1" x14ac:dyDescent="0.25">
      <c r="A7081" s="105"/>
      <c r="B7081" s="106"/>
      <c r="C7081" s="2"/>
      <c r="D7081" s="2"/>
      <c r="E7081" s="106"/>
      <c r="F7081" s="107"/>
      <c r="G7081" s="108"/>
      <c r="H7081" s="109"/>
      <c r="I7081" s="109"/>
      <c r="J7081" s="110"/>
      <c r="K7081" s="117"/>
      <c r="L7081" s="178"/>
      <c r="M7081" s="178"/>
      <c r="N7081" s="106"/>
      <c r="O7081" s="111"/>
      <c r="P7081" s="111"/>
      <c r="Q7081" s="106"/>
      <c r="R7081" s="106"/>
      <c r="S7081" s="106"/>
      <c r="T7081" s="106"/>
      <c r="U7081" s="106"/>
      <c r="V7081" s="106"/>
      <c r="W7081" s="19"/>
      <c r="X7081" s="2"/>
      <c r="Y7081" s="4"/>
      <c r="Z7081" s="106"/>
      <c r="AA7081" s="114"/>
      <c r="AB7081" s="112"/>
      <c r="AC7081" s="178"/>
      <c r="AD7081" s="11"/>
      <c r="AE7081" s="106"/>
      <c r="AF7081" s="106"/>
      <c r="AG7081" s="106"/>
      <c r="AH7081" s="115"/>
      <c r="AI7081" s="116"/>
    </row>
    <row r="7082" spans="1:35" ht="15" customHeight="1" x14ac:dyDescent="0.25">
      <c r="A7082" s="105"/>
      <c r="B7082" s="106"/>
      <c r="C7082" s="2"/>
      <c r="D7082" s="2"/>
      <c r="E7082" s="106"/>
      <c r="F7082" s="107"/>
      <c r="G7082" s="108"/>
      <c r="H7082" s="109"/>
      <c r="I7082" s="109"/>
      <c r="J7082" s="110"/>
      <c r="K7082" s="117"/>
      <c r="L7082" s="178"/>
      <c r="M7082" s="178"/>
      <c r="N7082" s="106"/>
      <c r="O7082" s="111"/>
      <c r="P7082" s="111"/>
      <c r="Q7082" s="106"/>
      <c r="R7082" s="106"/>
      <c r="S7082" s="106"/>
      <c r="T7082" s="106"/>
      <c r="U7082" s="106"/>
      <c r="V7082" s="106"/>
      <c r="W7082" s="19"/>
      <c r="X7082" s="2"/>
      <c r="Y7082" s="4"/>
      <c r="Z7082" s="106"/>
      <c r="AA7082" s="114"/>
      <c r="AB7082" s="112"/>
      <c r="AC7082" s="178"/>
      <c r="AD7082" s="11"/>
      <c r="AE7082" s="106"/>
      <c r="AF7082" s="106"/>
      <c r="AG7082" s="106"/>
      <c r="AH7082" s="115"/>
      <c r="AI7082" s="116"/>
    </row>
    <row r="7083" spans="1:35" ht="15" customHeight="1" x14ac:dyDescent="0.25">
      <c r="A7083" s="105"/>
      <c r="B7083" s="106"/>
      <c r="C7083" s="2"/>
      <c r="D7083" s="2"/>
      <c r="E7083" s="106"/>
      <c r="F7083" s="107"/>
      <c r="G7083" s="108"/>
      <c r="H7083" s="109"/>
      <c r="I7083" s="109"/>
      <c r="J7083" s="110"/>
      <c r="K7083" s="117"/>
      <c r="L7083" s="178"/>
      <c r="M7083" s="178"/>
      <c r="N7083" s="106"/>
      <c r="O7083" s="111"/>
      <c r="P7083" s="111"/>
      <c r="Q7083" s="106"/>
      <c r="R7083" s="106"/>
      <c r="S7083" s="106"/>
      <c r="T7083" s="106"/>
      <c r="U7083" s="106"/>
      <c r="V7083" s="106"/>
      <c r="W7083" s="19"/>
      <c r="X7083" s="2"/>
      <c r="Y7083" s="4"/>
      <c r="Z7083" s="106"/>
      <c r="AA7083" s="114"/>
      <c r="AB7083" s="112"/>
      <c r="AC7083" s="178"/>
      <c r="AD7083" s="11"/>
      <c r="AE7083" s="106"/>
      <c r="AF7083" s="106"/>
      <c r="AG7083" s="106"/>
      <c r="AH7083" s="115"/>
      <c r="AI7083" s="116"/>
    </row>
    <row r="7084" spans="1:35" ht="15" customHeight="1" x14ac:dyDescent="0.25">
      <c r="A7084" s="105"/>
      <c r="B7084" s="106"/>
      <c r="C7084" s="2"/>
      <c r="D7084" s="2"/>
      <c r="E7084" s="106"/>
      <c r="F7084" s="107"/>
      <c r="G7084" s="108"/>
      <c r="H7084" s="109"/>
      <c r="I7084" s="109"/>
      <c r="J7084" s="110"/>
      <c r="K7084" s="117"/>
      <c r="L7084" s="178"/>
      <c r="M7084" s="178"/>
      <c r="N7084" s="106"/>
      <c r="O7084" s="111"/>
      <c r="P7084" s="111"/>
      <c r="Q7084" s="106"/>
      <c r="R7084" s="106"/>
      <c r="S7084" s="106"/>
      <c r="T7084" s="106"/>
      <c r="U7084" s="106"/>
      <c r="V7084" s="106"/>
      <c r="W7084" s="19"/>
      <c r="X7084" s="2"/>
      <c r="Y7084" s="4"/>
      <c r="Z7084" s="106"/>
      <c r="AA7084" s="114"/>
      <c r="AB7084" s="112"/>
      <c r="AC7084" s="178"/>
      <c r="AD7084" s="11"/>
      <c r="AE7084" s="106"/>
      <c r="AF7084" s="106"/>
      <c r="AG7084" s="106"/>
      <c r="AH7084" s="115"/>
      <c r="AI7084" s="116"/>
    </row>
    <row r="7085" spans="1:35" ht="15" customHeight="1" x14ac:dyDescent="0.25">
      <c r="A7085" s="105"/>
      <c r="B7085" s="106"/>
      <c r="C7085" s="2"/>
      <c r="D7085" s="2"/>
      <c r="E7085" s="106"/>
      <c r="F7085" s="107"/>
      <c r="G7085" s="108"/>
      <c r="H7085" s="109"/>
      <c r="I7085" s="109"/>
      <c r="J7085" s="110"/>
      <c r="K7085" s="117"/>
      <c r="L7085" s="178"/>
      <c r="M7085" s="178"/>
      <c r="N7085" s="106"/>
      <c r="O7085" s="111"/>
      <c r="P7085" s="111"/>
      <c r="Q7085" s="106"/>
      <c r="R7085" s="106"/>
      <c r="S7085" s="106"/>
      <c r="T7085" s="106"/>
      <c r="U7085" s="106"/>
      <c r="V7085" s="106"/>
      <c r="W7085" s="19"/>
      <c r="X7085" s="2"/>
      <c r="Y7085" s="4"/>
      <c r="Z7085" s="106"/>
      <c r="AA7085" s="114"/>
      <c r="AB7085" s="112"/>
      <c r="AC7085" s="178"/>
      <c r="AD7085" s="11"/>
      <c r="AE7085" s="106"/>
      <c r="AF7085" s="106"/>
      <c r="AG7085" s="106"/>
      <c r="AH7085" s="115"/>
      <c r="AI7085" s="116"/>
    </row>
    <row r="7086" spans="1:35" ht="15" customHeight="1" x14ac:dyDescent="0.25">
      <c r="A7086" s="105"/>
      <c r="B7086" s="106"/>
      <c r="C7086" s="2"/>
      <c r="D7086" s="2"/>
      <c r="E7086" s="106"/>
      <c r="F7086" s="107"/>
      <c r="G7086" s="108"/>
      <c r="H7086" s="109"/>
      <c r="I7086" s="109"/>
      <c r="J7086" s="110"/>
      <c r="K7086" s="117"/>
      <c r="L7086" s="178"/>
      <c r="M7086" s="178"/>
      <c r="N7086" s="106"/>
      <c r="O7086" s="111"/>
      <c r="P7086" s="111"/>
      <c r="Q7086" s="106"/>
      <c r="R7086" s="106"/>
      <c r="S7086" s="106"/>
      <c r="T7086" s="106"/>
      <c r="U7086" s="106"/>
      <c r="V7086" s="106"/>
      <c r="W7086" s="19"/>
      <c r="X7086" s="2"/>
      <c r="Y7086" s="4"/>
      <c r="Z7086" s="106"/>
      <c r="AA7086" s="114"/>
      <c r="AB7086" s="112"/>
      <c r="AC7086" s="178"/>
      <c r="AD7086" s="11"/>
      <c r="AE7086" s="106"/>
      <c r="AF7086" s="106"/>
      <c r="AG7086" s="106"/>
      <c r="AH7086" s="115"/>
      <c r="AI7086" s="116"/>
    </row>
    <row r="7087" spans="1:35" ht="15" customHeight="1" x14ac:dyDescent="0.25">
      <c r="A7087" s="105"/>
      <c r="B7087" s="106"/>
      <c r="C7087" s="2"/>
      <c r="D7087" s="2"/>
      <c r="E7087" s="106"/>
      <c r="F7087" s="107"/>
      <c r="G7087" s="108"/>
      <c r="H7087" s="109"/>
      <c r="I7087" s="109"/>
      <c r="J7087" s="110"/>
      <c r="K7087" s="117"/>
      <c r="L7087" s="178"/>
      <c r="M7087" s="178"/>
      <c r="N7087" s="106"/>
      <c r="O7087" s="111"/>
      <c r="P7087" s="111"/>
      <c r="Q7087" s="106"/>
      <c r="R7087" s="106"/>
      <c r="S7087" s="106"/>
      <c r="T7087" s="106"/>
      <c r="U7087" s="106"/>
      <c r="V7087" s="106"/>
      <c r="W7087" s="19"/>
      <c r="X7087" s="2"/>
      <c r="Y7087" s="4"/>
      <c r="Z7087" s="106"/>
      <c r="AA7087" s="114"/>
      <c r="AB7087" s="112"/>
      <c r="AC7087" s="178"/>
      <c r="AD7087" s="11"/>
      <c r="AE7087" s="106"/>
      <c r="AF7087" s="106"/>
      <c r="AG7087" s="106"/>
      <c r="AH7087" s="115"/>
      <c r="AI7087" s="116"/>
    </row>
    <row r="7088" spans="1:35" ht="15" customHeight="1" x14ac:dyDescent="0.25">
      <c r="A7088" s="105"/>
      <c r="B7088" s="106"/>
      <c r="C7088" s="2"/>
      <c r="D7088" s="2"/>
      <c r="E7088" s="106"/>
      <c r="F7088" s="107"/>
      <c r="G7088" s="108"/>
      <c r="H7088" s="109"/>
      <c r="I7088" s="109"/>
      <c r="J7088" s="110"/>
      <c r="K7088" s="117"/>
      <c r="L7088" s="178"/>
      <c r="M7088" s="178"/>
      <c r="N7088" s="106"/>
      <c r="O7088" s="111"/>
      <c r="P7088" s="111"/>
      <c r="Q7088" s="106"/>
      <c r="R7088" s="106"/>
      <c r="S7088" s="106"/>
      <c r="T7088" s="106"/>
      <c r="U7088" s="106"/>
      <c r="V7088" s="106"/>
      <c r="W7088" s="19"/>
      <c r="X7088" s="2"/>
      <c r="Y7088" s="4"/>
      <c r="Z7088" s="106"/>
      <c r="AA7088" s="114"/>
      <c r="AB7088" s="112"/>
      <c r="AC7088" s="178"/>
      <c r="AD7088" s="11"/>
      <c r="AE7088" s="106"/>
      <c r="AF7088" s="106"/>
      <c r="AG7088" s="106"/>
      <c r="AH7088" s="115"/>
      <c r="AI7088" s="116"/>
    </row>
    <row r="7089" spans="1:35" ht="15" customHeight="1" x14ac:dyDescent="0.25">
      <c r="A7089" s="105"/>
      <c r="B7089" s="106"/>
      <c r="C7089" s="2"/>
      <c r="D7089" s="2"/>
      <c r="E7089" s="106"/>
      <c r="F7089" s="107"/>
      <c r="G7089" s="108"/>
      <c r="H7089" s="109"/>
      <c r="I7089" s="109"/>
      <c r="J7089" s="110"/>
      <c r="K7089" s="117"/>
      <c r="L7089" s="178"/>
      <c r="M7089" s="178"/>
      <c r="N7089" s="106"/>
      <c r="O7089" s="111"/>
      <c r="P7089" s="111"/>
      <c r="Q7089" s="106"/>
      <c r="R7089" s="106"/>
      <c r="S7089" s="106"/>
      <c r="T7089" s="106"/>
      <c r="U7089" s="106"/>
      <c r="V7089" s="106"/>
      <c r="W7089" s="19"/>
      <c r="X7089" s="2"/>
      <c r="Y7089" s="4"/>
      <c r="Z7089" s="106"/>
      <c r="AA7089" s="114"/>
      <c r="AB7089" s="112"/>
      <c r="AC7089" s="178"/>
      <c r="AD7089" s="11"/>
      <c r="AE7089" s="106"/>
      <c r="AF7089" s="106"/>
      <c r="AG7089" s="106"/>
      <c r="AH7089" s="115"/>
      <c r="AI7089" s="116"/>
    </row>
    <row r="7090" spans="1:35" ht="15" customHeight="1" x14ac:dyDescent="0.25">
      <c r="A7090" s="105"/>
      <c r="B7090" s="106"/>
      <c r="C7090" s="2"/>
      <c r="D7090" s="2"/>
      <c r="E7090" s="106"/>
      <c r="F7090" s="107"/>
      <c r="G7090" s="108"/>
      <c r="H7090" s="109"/>
      <c r="I7090" s="109"/>
      <c r="J7090" s="110"/>
      <c r="K7090" s="117"/>
      <c r="L7090" s="178"/>
      <c r="M7090" s="178"/>
      <c r="N7090" s="106"/>
      <c r="O7090" s="111"/>
      <c r="P7090" s="111"/>
      <c r="Q7090" s="106"/>
      <c r="R7090" s="106"/>
      <c r="S7090" s="106"/>
      <c r="T7090" s="106"/>
      <c r="U7090" s="106"/>
      <c r="V7090" s="106"/>
      <c r="W7090" s="19"/>
      <c r="X7090" s="2"/>
      <c r="Y7090" s="4"/>
      <c r="Z7090" s="106"/>
      <c r="AA7090" s="114"/>
      <c r="AB7090" s="112"/>
      <c r="AC7090" s="178"/>
      <c r="AD7090" s="11"/>
      <c r="AE7090" s="106"/>
      <c r="AF7090" s="106"/>
      <c r="AG7090" s="106"/>
      <c r="AH7090" s="115"/>
      <c r="AI7090" s="116"/>
    </row>
    <row r="7091" spans="1:35" ht="15" customHeight="1" x14ac:dyDescent="0.25">
      <c r="A7091" s="105"/>
      <c r="B7091" s="106"/>
      <c r="C7091" s="2"/>
      <c r="D7091" s="2"/>
      <c r="E7091" s="106"/>
      <c r="F7091" s="107"/>
      <c r="G7091" s="108"/>
      <c r="H7091" s="109"/>
      <c r="I7091" s="109"/>
      <c r="J7091" s="110"/>
      <c r="K7091" s="117"/>
      <c r="L7091" s="178"/>
      <c r="M7091" s="178"/>
      <c r="N7091" s="106"/>
      <c r="O7091" s="111"/>
      <c r="P7091" s="111"/>
      <c r="Q7091" s="106"/>
      <c r="R7091" s="106"/>
      <c r="S7091" s="106"/>
      <c r="T7091" s="106"/>
      <c r="U7091" s="106"/>
      <c r="V7091" s="106"/>
      <c r="W7091" s="19"/>
      <c r="X7091" s="2"/>
      <c r="Y7091" s="4"/>
      <c r="Z7091" s="106"/>
      <c r="AA7091" s="114"/>
      <c r="AB7091" s="112"/>
      <c r="AC7091" s="178"/>
      <c r="AD7091" s="11"/>
      <c r="AE7091" s="106"/>
      <c r="AF7091" s="106"/>
      <c r="AG7091" s="106"/>
      <c r="AH7091" s="115"/>
      <c r="AI7091" s="116"/>
    </row>
    <row r="7092" spans="1:35" ht="15" customHeight="1" x14ac:dyDescent="0.25">
      <c r="A7092" s="105"/>
      <c r="B7092" s="106"/>
      <c r="C7092" s="2"/>
      <c r="D7092" s="2"/>
      <c r="E7092" s="106"/>
      <c r="F7092" s="107"/>
      <c r="G7092" s="108"/>
      <c r="H7092" s="109"/>
      <c r="I7092" s="109"/>
      <c r="J7092" s="110"/>
      <c r="K7092" s="117"/>
      <c r="L7092" s="178"/>
      <c r="M7092" s="178"/>
      <c r="N7092" s="106"/>
      <c r="O7092" s="111"/>
      <c r="P7092" s="111"/>
      <c r="Q7092" s="106"/>
      <c r="R7092" s="106"/>
      <c r="S7092" s="106"/>
      <c r="T7092" s="106"/>
      <c r="U7092" s="106"/>
      <c r="V7092" s="106"/>
      <c r="W7092" s="19"/>
      <c r="X7092" s="2"/>
      <c r="Y7092" s="4"/>
      <c r="Z7092" s="106"/>
      <c r="AA7092" s="114"/>
      <c r="AB7092" s="112"/>
      <c r="AC7092" s="178"/>
      <c r="AD7092" s="11"/>
      <c r="AE7092" s="106"/>
      <c r="AF7092" s="106"/>
      <c r="AG7092" s="106"/>
      <c r="AH7092" s="115"/>
      <c r="AI7092" s="116"/>
    </row>
    <row r="7093" spans="1:35" ht="15" customHeight="1" x14ac:dyDescent="0.25">
      <c r="A7093" s="105"/>
      <c r="B7093" s="106"/>
      <c r="C7093" s="2"/>
      <c r="D7093" s="2"/>
      <c r="E7093" s="106"/>
      <c r="F7093" s="107"/>
      <c r="G7093" s="108"/>
      <c r="H7093" s="109"/>
      <c r="I7093" s="109"/>
      <c r="J7093" s="110"/>
      <c r="K7093" s="117"/>
      <c r="L7093" s="178"/>
      <c r="M7093" s="178"/>
      <c r="N7093" s="106"/>
      <c r="O7093" s="111"/>
      <c r="P7093" s="111"/>
      <c r="Q7093" s="106"/>
      <c r="R7093" s="106"/>
      <c r="S7093" s="106"/>
      <c r="T7093" s="106"/>
      <c r="U7093" s="106"/>
      <c r="V7093" s="106"/>
      <c r="W7093" s="19"/>
      <c r="X7093" s="2"/>
      <c r="Y7093" s="4"/>
      <c r="Z7093" s="106"/>
      <c r="AA7093" s="114"/>
      <c r="AB7093" s="112"/>
      <c r="AC7093" s="178"/>
      <c r="AD7093" s="11"/>
      <c r="AE7093" s="106"/>
      <c r="AF7093" s="106"/>
      <c r="AG7093" s="106"/>
      <c r="AH7093" s="115"/>
      <c r="AI7093" s="116"/>
    </row>
    <row r="7094" spans="1:35" ht="15" customHeight="1" x14ac:dyDescent="0.25">
      <c r="A7094" s="105"/>
      <c r="B7094" s="106"/>
      <c r="C7094" s="2"/>
      <c r="D7094" s="2"/>
      <c r="E7094" s="106"/>
      <c r="F7094" s="107"/>
      <c r="G7094" s="108"/>
      <c r="H7094" s="109"/>
      <c r="I7094" s="109"/>
      <c r="J7094" s="110"/>
      <c r="K7094" s="117"/>
      <c r="L7094" s="178"/>
      <c r="M7094" s="178"/>
      <c r="N7094" s="106"/>
      <c r="O7094" s="111"/>
      <c r="P7094" s="111"/>
      <c r="Q7094" s="106"/>
      <c r="R7094" s="106"/>
      <c r="S7094" s="106"/>
      <c r="T7094" s="106"/>
      <c r="U7094" s="106"/>
      <c r="V7094" s="106"/>
      <c r="W7094" s="19"/>
      <c r="X7094" s="2"/>
      <c r="Y7094" s="4"/>
      <c r="Z7094" s="106"/>
      <c r="AA7094" s="114"/>
      <c r="AB7094" s="112"/>
      <c r="AC7094" s="178"/>
      <c r="AD7094" s="11"/>
      <c r="AE7094" s="106"/>
      <c r="AF7094" s="106"/>
      <c r="AG7094" s="106"/>
      <c r="AH7094" s="115"/>
      <c r="AI7094" s="116"/>
    </row>
    <row r="7095" spans="1:35" ht="15" customHeight="1" x14ac:dyDescent="0.25">
      <c r="A7095" s="105"/>
      <c r="B7095" s="106"/>
      <c r="C7095" s="2"/>
      <c r="D7095" s="2"/>
      <c r="E7095" s="106"/>
      <c r="F7095" s="107"/>
      <c r="G7095" s="108"/>
      <c r="H7095" s="109"/>
      <c r="I7095" s="109"/>
      <c r="J7095" s="110"/>
      <c r="K7095" s="117"/>
      <c r="L7095" s="178"/>
      <c r="M7095" s="178"/>
      <c r="N7095" s="106"/>
      <c r="O7095" s="111"/>
      <c r="P7095" s="111"/>
      <c r="Q7095" s="106"/>
      <c r="R7095" s="106"/>
      <c r="S7095" s="106"/>
      <c r="T7095" s="106"/>
      <c r="U7095" s="106"/>
      <c r="V7095" s="106"/>
      <c r="W7095" s="19"/>
      <c r="X7095" s="2"/>
      <c r="Y7095" s="4"/>
      <c r="Z7095" s="106"/>
      <c r="AA7095" s="114"/>
      <c r="AB7095" s="112"/>
      <c r="AC7095" s="178"/>
      <c r="AD7095" s="11"/>
      <c r="AE7095" s="106"/>
      <c r="AF7095" s="106"/>
      <c r="AG7095" s="106"/>
      <c r="AH7095" s="115"/>
      <c r="AI7095" s="116"/>
    </row>
    <row r="7096" spans="1:35" ht="15" customHeight="1" x14ac:dyDescent="0.25">
      <c r="A7096" s="105"/>
      <c r="B7096" s="106"/>
      <c r="C7096" s="2"/>
      <c r="D7096" s="2"/>
      <c r="E7096" s="106"/>
      <c r="F7096" s="107"/>
      <c r="G7096" s="108"/>
      <c r="H7096" s="109"/>
      <c r="I7096" s="109"/>
      <c r="J7096" s="110"/>
      <c r="K7096" s="117"/>
      <c r="L7096" s="178"/>
      <c r="M7096" s="178"/>
      <c r="N7096" s="106"/>
      <c r="O7096" s="111"/>
      <c r="P7096" s="111"/>
      <c r="Q7096" s="106"/>
      <c r="R7096" s="106"/>
      <c r="S7096" s="106"/>
      <c r="T7096" s="106"/>
      <c r="U7096" s="106"/>
      <c r="V7096" s="106"/>
      <c r="W7096" s="19"/>
      <c r="X7096" s="2"/>
      <c r="Y7096" s="4"/>
      <c r="Z7096" s="106"/>
      <c r="AA7096" s="114"/>
      <c r="AB7096" s="112"/>
      <c r="AC7096" s="178"/>
      <c r="AD7096" s="11"/>
      <c r="AE7096" s="106"/>
      <c r="AF7096" s="106"/>
      <c r="AG7096" s="106"/>
      <c r="AH7096" s="115"/>
      <c r="AI7096" s="116"/>
    </row>
    <row r="7097" spans="1:35" ht="15" customHeight="1" x14ac:dyDescent="0.25">
      <c r="A7097" s="105"/>
      <c r="B7097" s="106"/>
      <c r="C7097" s="2"/>
      <c r="D7097" s="2"/>
      <c r="E7097" s="106"/>
      <c r="F7097" s="107"/>
      <c r="G7097" s="108"/>
      <c r="H7097" s="109"/>
      <c r="I7097" s="109"/>
      <c r="J7097" s="110"/>
      <c r="K7097" s="117"/>
      <c r="L7097" s="178"/>
      <c r="M7097" s="178"/>
      <c r="N7097" s="106"/>
      <c r="O7097" s="111"/>
      <c r="P7097" s="111"/>
      <c r="Q7097" s="106"/>
      <c r="R7097" s="106"/>
      <c r="S7097" s="106"/>
      <c r="T7097" s="106"/>
      <c r="U7097" s="106"/>
      <c r="V7097" s="106"/>
      <c r="W7097" s="19"/>
      <c r="X7097" s="2"/>
      <c r="Y7097" s="4"/>
      <c r="Z7097" s="106"/>
      <c r="AA7097" s="114"/>
      <c r="AB7097" s="112"/>
      <c r="AC7097" s="178"/>
      <c r="AD7097" s="11"/>
      <c r="AE7097" s="106"/>
      <c r="AF7097" s="106"/>
      <c r="AG7097" s="106"/>
      <c r="AH7097" s="115"/>
      <c r="AI7097" s="116"/>
    </row>
    <row r="7098" spans="1:35" ht="15" customHeight="1" x14ac:dyDescent="0.25">
      <c r="A7098" s="105"/>
      <c r="B7098" s="106"/>
      <c r="C7098" s="2"/>
      <c r="D7098" s="2"/>
      <c r="E7098" s="106"/>
      <c r="F7098" s="107"/>
      <c r="G7098" s="108"/>
      <c r="H7098" s="109"/>
      <c r="I7098" s="109"/>
      <c r="J7098" s="110"/>
      <c r="K7098" s="117"/>
      <c r="L7098" s="178"/>
      <c r="M7098" s="178"/>
      <c r="N7098" s="106"/>
      <c r="O7098" s="111"/>
      <c r="P7098" s="111"/>
      <c r="Q7098" s="106"/>
      <c r="R7098" s="106"/>
      <c r="S7098" s="106"/>
      <c r="T7098" s="106"/>
      <c r="U7098" s="106"/>
      <c r="V7098" s="106"/>
      <c r="W7098" s="19"/>
      <c r="X7098" s="2"/>
      <c r="Y7098" s="4"/>
      <c r="Z7098" s="106"/>
      <c r="AA7098" s="114"/>
      <c r="AB7098" s="112"/>
      <c r="AC7098" s="178"/>
      <c r="AD7098" s="11"/>
      <c r="AE7098" s="106"/>
      <c r="AF7098" s="106"/>
      <c r="AG7098" s="106"/>
      <c r="AH7098" s="115"/>
      <c r="AI7098" s="116"/>
    </row>
    <row r="7099" spans="1:35" ht="15" customHeight="1" x14ac:dyDescent="0.25">
      <c r="A7099" s="105"/>
      <c r="B7099" s="106"/>
      <c r="C7099" s="2"/>
      <c r="D7099" s="2"/>
      <c r="E7099" s="106"/>
      <c r="F7099" s="107"/>
      <c r="G7099" s="108"/>
      <c r="H7099" s="109"/>
      <c r="I7099" s="109"/>
      <c r="J7099" s="110"/>
      <c r="K7099" s="117"/>
      <c r="L7099" s="178"/>
      <c r="M7099" s="178"/>
      <c r="N7099" s="106"/>
      <c r="O7099" s="111"/>
      <c r="P7099" s="111"/>
      <c r="Q7099" s="106"/>
      <c r="R7099" s="106"/>
      <c r="S7099" s="106"/>
      <c r="T7099" s="106"/>
      <c r="U7099" s="106"/>
      <c r="V7099" s="106"/>
      <c r="W7099" s="19"/>
      <c r="X7099" s="2"/>
      <c r="Y7099" s="4"/>
      <c r="Z7099" s="106"/>
      <c r="AA7099" s="114"/>
      <c r="AB7099" s="112"/>
      <c r="AC7099" s="178"/>
      <c r="AD7099" s="11"/>
      <c r="AE7099" s="106"/>
      <c r="AF7099" s="106"/>
      <c r="AG7099" s="106"/>
      <c r="AH7099" s="115"/>
      <c r="AI7099" s="116"/>
    </row>
    <row r="7100" spans="1:35" ht="15" customHeight="1" x14ac:dyDescent="0.25">
      <c r="A7100" s="105"/>
      <c r="B7100" s="106"/>
      <c r="C7100" s="2"/>
      <c r="D7100" s="2"/>
      <c r="E7100" s="106"/>
      <c r="F7100" s="107"/>
      <c r="G7100" s="108"/>
      <c r="H7100" s="109"/>
      <c r="I7100" s="109"/>
      <c r="J7100" s="110"/>
      <c r="K7100" s="117"/>
      <c r="L7100" s="178"/>
      <c r="M7100" s="178"/>
      <c r="N7100" s="106"/>
      <c r="O7100" s="111"/>
      <c r="P7100" s="111"/>
      <c r="Q7100" s="106"/>
      <c r="R7100" s="106"/>
      <c r="S7100" s="106"/>
      <c r="T7100" s="106"/>
      <c r="U7100" s="106"/>
      <c r="V7100" s="106"/>
      <c r="W7100" s="19"/>
      <c r="X7100" s="2"/>
      <c r="Y7100" s="4"/>
      <c r="Z7100" s="106"/>
      <c r="AA7100" s="114"/>
      <c r="AB7100" s="112"/>
      <c r="AC7100" s="178"/>
      <c r="AD7100" s="11"/>
      <c r="AE7100" s="106"/>
      <c r="AF7100" s="106"/>
      <c r="AG7100" s="106"/>
      <c r="AH7100" s="115"/>
      <c r="AI7100" s="116"/>
    </row>
    <row r="7101" spans="1:35" ht="15" customHeight="1" x14ac:dyDescent="0.25">
      <c r="A7101" s="105"/>
      <c r="B7101" s="106"/>
      <c r="C7101" s="2"/>
      <c r="D7101" s="2"/>
      <c r="E7101" s="106"/>
      <c r="F7101" s="107"/>
      <c r="G7101" s="108"/>
      <c r="H7101" s="109"/>
      <c r="I7101" s="109"/>
      <c r="J7101" s="110"/>
      <c r="K7101" s="117"/>
      <c r="L7101" s="178"/>
      <c r="M7101" s="178"/>
      <c r="N7101" s="106"/>
      <c r="O7101" s="111"/>
      <c r="P7101" s="111"/>
      <c r="Q7101" s="106"/>
      <c r="R7101" s="106"/>
      <c r="S7101" s="106"/>
      <c r="T7101" s="106"/>
      <c r="U7101" s="106"/>
      <c r="V7101" s="106"/>
      <c r="W7101" s="19"/>
      <c r="X7101" s="2"/>
      <c r="Y7101" s="4"/>
      <c r="Z7101" s="106"/>
      <c r="AA7101" s="114"/>
      <c r="AB7101" s="112"/>
      <c r="AC7101" s="178"/>
      <c r="AD7101" s="11"/>
      <c r="AE7101" s="106"/>
      <c r="AF7101" s="106"/>
      <c r="AG7101" s="106"/>
      <c r="AH7101" s="115"/>
      <c r="AI7101" s="116"/>
    </row>
    <row r="7102" spans="1:35" ht="15" customHeight="1" x14ac:dyDescent="0.25">
      <c r="A7102" s="105"/>
      <c r="B7102" s="106"/>
      <c r="C7102" s="2"/>
      <c r="D7102" s="2"/>
      <c r="E7102" s="106"/>
      <c r="F7102" s="107"/>
      <c r="G7102" s="108"/>
      <c r="H7102" s="109"/>
      <c r="I7102" s="109"/>
      <c r="J7102" s="110"/>
      <c r="K7102" s="117"/>
      <c r="L7102" s="178"/>
      <c r="M7102" s="178"/>
      <c r="N7102" s="106"/>
      <c r="O7102" s="111"/>
      <c r="P7102" s="111"/>
      <c r="Q7102" s="106"/>
      <c r="R7102" s="106"/>
      <c r="S7102" s="106"/>
      <c r="T7102" s="106"/>
      <c r="U7102" s="106"/>
      <c r="V7102" s="106"/>
      <c r="W7102" s="19"/>
      <c r="X7102" s="2"/>
      <c r="Y7102" s="4"/>
      <c r="Z7102" s="106"/>
      <c r="AA7102" s="114"/>
      <c r="AB7102" s="112"/>
      <c r="AC7102" s="178"/>
      <c r="AD7102" s="11"/>
      <c r="AE7102" s="106"/>
      <c r="AF7102" s="106"/>
      <c r="AG7102" s="106"/>
      <c r="AH7102" s="115"/>
      <c r="AI7102" s="116"/>
    </row>
    <row r="7103" spans="1:35" ht="15" customHeight="1" x14ac:dyDescent="0.25">
      <c r="A7103" s="105"/>
      <c r="B7103" s="106"/>
      <c r="C7103" s="2"/>
      <c r="D7103" s="2"/>
      <c r="E7103" s="106"/>
      <c r="F7103" s="107"/>
      <c r="G7103" s="108"/>
      <c r="H7103" s="109"/>
      <c r="I7103" s="109"/>
      <c r="J7103" s="110"/>
      <c r="K7103" s="117"/>
      <c r="L7103" s="178"/>
      <c r="M7103" s="178"/>
      <c r="N7103" s="106"/>
      <c r="O7103" s="111"/>
      <c r="P7103" s="111"/>
      <c r="Q7103" s="106"/>
      <c r="R7103" s="106"/>
      <c r="S7103" s="106"/>
      <c r="T7103" s="106"/>
      <c r="U7103" s="106"/>
      <c r="V7103" s="106"/>
      <c r="W7103" s="19"/>
      <c r="X7103" s="2"/>
      <c r="Y7103" s="4"/>
      <c r="Z7103" s="106"/>
      <c r="AA7103" s="114"/>
      <c r="AB7103" s="112"/>
      <c r="AC7103" s="178"/>
      <c r="AD7103" s="11"/>
      <c r="AE7103" s="106"/>
      <c r="AF7103" s="106"/>
      <c r="AG7103" s="106"/>
      <c r="AH7103" s="115"/>
      <c r="AI7103" s="116"/>
    </row>
    <row r="7104" spans="1:35" ht="15" customHeight="1" x14ac:dyDescent="0.25">
      <c r="A7104" s="105"/>
      <c r="B7104" s="106"/>
      <c r="C7104" s="2"/>
      <c r="D7104" s="2"/>
      <c r="E7104" s="106"/>
      <c r="F7104" s="107"/>
      <c r="G7104" s="108"/>
      <c r="H7104" s="109"/>
      <c r="I7104" s="109"/>
      <c r="J7104" s="110"/>
      <c r="K7104" s="117"/>
      <c r="L7104" s="178"/>
      <c r="M7104" s="178"/>
      <c r="N7104" s="106"/>
      <c r="O7104" s="111"/>
      <c r="P7104" s="111"/>
      <c r="Q7104" s="106"/>
      <c r="R7104" s="106"/>
      <c r="S7104" s="106"/>
      <c r="T7104" s="106"/>
      <c r="U7104" s="106"/>
      <c r="V7104" s="106"/>
      <c r="W7104" s="19"/>
      <c r="X7104" s="2"/>
      <c r="Y7104" s="4"/>
      <c r="Z7104" s="106"/>
      <c r="AA7104" s="114"/>
      <c r="AB7104" s="112"/>
      <c r="AC7104" s="178"/>
      <c r="AD7104" s="11"/>
      <c r="AE7104" s="106"/>
      <c r="AF7104" s="106"/>
      <c r="AG7104" s="106"/>
      <c r="AH7104" s="115"/>
      <c r="AI7104" s="116"/>
    </row>
    <row r="7105" spans="1:35" ht="15" customHeight="1" x14ac:dyDescent="0.25">
      <c r="A7105" s="105"/>
      <c r="B7105" s="106"/>
      <c r="C7105" s="2"/>
      <c r="D7105" s="2"/>
      <c r="E7105" s="106"/>
      <c r="F7105" s="107"/>
      <c r="G7105" s="108"/>
      <c r="H7105" s="109"/>
      <c r="I7105" s="109"/>
      <c r="J7105" s="110"/>
      <c r="K7105" s="117"/>
      <c r="L7105" s="178"/>
      <c r="M7105" s="178"/>
      <c r="N7105" s="106"/>
      <c r="O7105" s="111"/>
      <c r="P7105" s="111"/>
      <c r="Q7105" s="106"/>
      <c r="R7105" s="106"/>
      <c r="S7105" s="106"/>
      <c r="T7105" s="106"/>
      <c r="U7105" s="106"/>
      <c r="V7105" s="106"/>
      <c r="W7105" s="19"/>
      <c r="X7105" s="2"/>
      <c r="Y7105" s="4"/>
      <c r="Z7105" s="106"/>
      <c r="AA7105" s="114"/>
      <c r="AB7105" s="112"/>
      <c r="AC7105" s="178"/>
      <c r="AD7105" s="11"/>
      <c r="AE7105" s="106"/>
      <c r="AF7105" s="106"/>
      <c r="AG7105" s="106"/>
      <c r="AH7105" s="115"/>
      <c r="AI7105" s="116"/>
    </row>
    <row r="7106" spans="1:35" ht="15" customHeight="1" x14ac:dyDescent="0.25">
      <c r="A7106" s="105"/>
      <c r="B7106" s="106"/>
      <c r="C7106" s="2"/>
      <c r="D7106" s="2"/>
      <c r="E7106" s="106"/>
      <c r="F7106" s="107"/>
      <c r="G7106" s="108"/>
      <c r="H7106" s="109"/>
      <c r="I7106" s="109"/>
      <c r="J7106" s="110"/>
      <c r="K7106" s="117"/>
      <c r="L7106" s="178"/>
      <c r="M7106" s="178"/>
      <c r="N7106" s="106"/>
      <c r="O7106" s="111"/>
      <c r="P7106" s="111"/>
      <c r="Q7106" s="106"/>
      <c r="R7106" s="106"/>
      <c r="S7106" s="106"/>
      <c r="T7106" s="106"/>
      <c r="U7106" s="106"/>
      <c r="V7106" s="106"/>
      <c r="W7106" s="19"/>
      <c r="X7106" s="2"/>
      <c r="Y7106" s="4"/>
      <c r="Z7106" s="106"/>
      <c r="AA7106" s="114"/>
      <c r="AB7106" s="112"/>
      <c r="AC7106" s="178"/>
      <c r="AD7106" s="11"/>
      <c r="AE7106" s="106"/>
      <c r="AF7106" s="106"/>
      <c r="AG7106" s="106"/>
      <c r="AH7106" s="115"/>
      <c r="AI7106" s="116"/>
    </row>
    <row r="7107" spans="1:35" ht="15" customHeight="1" x14ac:dyDescent="0.25">
      <c r="A7107" s="105"/>
      <c r="B7107" s="106"/>
      <c r="C7107" s="2"/>
      <c r="D7107" s="2"/>
      <c r="E7107" s="106"/>
      <c r="F7107" s="107"/>
      <c r="G7107" s="108"/>
      <c r="H7107" s="109"/>
      <c r="I7107" s="109"/>
      <c r="J7107" s="110"/>
      <c r="K7107" s="117"/>
      <c r="L7107" s="178"/>
      <c r="M7107" s="178"/>
      <c r="N7107" s="106"/>
      <c r="O7107" s="111"/>
      <c r="P7107" s="111"/>
      <c r="Q7107" s="106"/>
      <c r="R7107" s="106"/>
      <c r="S7107" s="106"/>
      <c r="T7107" s="106"/>
      <c r="U7107" s="106"/>
      <c r="V7107" s="106"/>
      <c r="W7107" s="19"/>
      <c r="X7107" s="2"/>
      <c r="Y7107" s="4"/>
      <c r="Z7107" s="106"/>
      <c r="AA7107" s="114"/>
      <c r="AB7107" s="112"/>
      <c r="AC7107" s="178"/>
      <c r="AD7107" s="11"/>
      <c r="AE7107" s="106"/>
      <c r="AF7107" s="106"/>
      <c r="AG7107" s="106"/>
      <c r="AH7107" s="115"/>
      <c r="AI7107" s="116"/>
    </row>
    <row r="7108" spans="1:35" ht="15" customHeight="1" x14ac:dyDescent="0.25">
      <c r="A7108" s="105"/>
      <c r="B7108" s="106"/>
      <c r="C7108" s="2"/>
      <c r="D7108" s="2"/>
      <c r="E7108" s="106"/>
      <c r="F7108" s="107"/>
      <c r="G7108" s="108"/>
      <c r="H7108" s="109"/>
      <c r="I7108" s="109"/>
      <c r="J7108" s="110"/>
      <c r="K7108" s="117"/>
      <c r="L7108" s="178"/>
      <c r="M7108" s="178"/>
      <c r="N7108" s="106"/>
      <c r="O7108" s="111"/>
      <c r="P7108" s="111"/>
      <c r="Q7108" s="106"/>
      <c r="R7108" s="106"/>
      <c r="S7108" s="106"/>
      <c r="T7108" s="106"/>
      <c r="U7108" s="106"/>
      <c r="V7108" s="106"/>
      <c r="W7108" s="19"/>
      <c r="X7108" s="2"/>
      <c r="Y7108" s="4"/>
      <c r="Z7108" s="106"/>
      <c r="AA7108" s="114"/>
      <c r="AB7108" s="112"/>
      <c r="AC7108" s="178"/>
      <c r="AD7108" s="11"/>
      <c r="AE7108" s="106"/>
      <c r="AF7108" s="106"/>
      <c r="AG7108" s="106"/>
      <c r="AH7108" s="115"/>
      <c r="AI7108" s="116"/>
    </row>
    <row r="7109" spans="1:35" ht="15" customHeight="1" x14ac:dyDescent="0.25">
      <c r="A7109" s="105"/>
      <c r="B7109" s="106"/>
      <c r="C7109" s="2"/>
      <c r="D7109" s="2"/>
      <c r="E7109" s="106"/>
      <c r="F7109" s="107"/>
      <c r="G7109" s="108"/>
      <c r="H7109" s="109"/>
      <c r="I7109" s="109"/>
      <c r="J7109" s="110"/>
      <c r="K7109" s="117"/>
      <c r="L7109" s="178"/>
      <c r="M7109" s="178"/>
      <c r="N7109" s="106"/>
      <c r="O7109" s="111"/>
      <c r="P7109" s="111"/>
      <c r="Q7109" s="106"/>
      <c r="R7109" s="106"/>
      <c r="S7109" s="106"/>
      <c r="T7109" s="106"/>
      <c r="U7109" s="106"/>
      <c r="V7109" s="106"/>
      <c r="W7109" s="19"/>
      <c r="X7109" s="2"/>
      <c r="Y7109" s="4"/>
      <c r="Z7109" s="106"/>
      <c r="AA7109" s="114"/>
      <c r="AB7109" s="112"/>
      <c r="AC7109" s="178"/>
      <c r="AD7109" s="11"/>
      <c r="AE7109" s="106"/>
      <c r="AF7109" s="106"/>
      <c r="AG7109" s="106"/>
      <c r="AH7109" s="115"/>
      <c r="AI7109" s="116"/>
    </row>
    <row r="7110" spans="1:35" ht="15" customHeight="1" x14ac:dyDescent="0.25">
      <c r="A7110" s="105"/>
      <c r="B7110" s="106"/>
      <c r="C7110" s="2"/>
      <c r="D7110" s="2"/>
      <c r="E7110" s="106"/>
      <c r="F7110" s="107"/>
      <c r="G7110" s="108"/>
      <c r="H7110" s="109"/>
      <c r="I7110" s="109"/>
      <c r="J7110" s="110"/>
      <c r="K7110" s="117"/>
      <c r="L7110" s="178"/>
      <c r="M7110" s="178"/>
      <c r="N7110" s="106"/>
      <c r="O7110" s="111"/>
      <c r="P7110" s="111"/>
      <c r="Q7110" s="106"/>
      <c r="R7110" s="106"/>
      <c r="S7110" s="106"/>
      <c r="T7110" s="106"/>
      <c r="U7110" s="106"/>
      <c r="V7110" s="106"/>
      <c r="W7110" s="19"/>
      <c r="X7110" s="2"/>
      <c r="Y7110" s="4"/>
      <c r="Z7110" s="106"/>
      <c r="AA7110" s="114"/>
      <c r="AB7110" s="112"/>
      <c r="AC7110" s="178"/>
      <c r="AD7110" s="11"/>
      <c r="AE7110" s="106"/>
      <c r="AF7110" s="106"/>
      <c r="AG7110" s="106"/>
      <c r="AH7110" s="115"/>
      <c r="AI7110" s="116"/>
    </row>
    <row r="7111" spans="1:35" ht="15" customHeight="1" x14ac:dyDescent="0.25">
      <c r="A7111" s="105"/>
      <c r="B7111" s="106"/>
      <c r="C7111" s="2"/>
      <c r="D7111" s="2"/>
      <c r="E7111" s="106"/>
      <c r="F7111" s="107"/>
      <c r="G7111" s="108"/>
      <c r="H7111" s="109"/>
      <c r="I7111" s="109"/>
      <c r="J7111" s="110"/>
      <c r="K7111" s="117"/>
      <c r="L7111" s="178"/>
      <c r="M7111" s="178"/>
      <c r="N7111" s="106"/>
      <c r="O7111" s="111"/>
      <c r="P7111" s="111"/>
      <c r="Q7111" s="106"/>
      <c r="R7111" s="106"/>
      <c r="S7111" s="106"/>
      <c r="T7111" s="106"/>
      <c r="U7111" s="106"/>
      <c r="V7111" s="106"/>
      <c r="W7111" s="19"/>
      <c r="X7111" s="2"/>
      <c r="Y7111" s="4"/>
      <c r="Z7111" s="106"/>
      <c r="AA7111" s="114"/>
      <c r="AB7111" s="112"/>
      <c r="AC7111" s="178"/>
      <c r="AD7111" s="11"/>
      <c r="AE7111" s="106"/>
      <c r="AF7111" s="106"/>
      <c r="AG7111" s="106"/>
      <c r="AH7111" s="115"/>
      <c r="AI7111" s="116"/>
    </row>
    <row r="7112" spans="1:35" ht="15" customHeight="1" x14ac:dyDescent="0.25">
      <c r="A7112" s="105"/>
      <c r="B7112" s="106"/>
      <c r="C7112" s="2"/>
      <c r="D7112" s="2"/>
      <c r="E7112" s="106"/>
      <c r="F7112" s="107"/>
      <c r="G7112" s="108"/>
      <c r="H7112" s="109"/>
      <c r="I7112" s="109"/>
      <c r="J7112" s="110"/>
      <c r="K7112" s="117"/>
      <c r="L7112" s="178"/>
      <c r="M7112" s="178"/>
      <c r="N7112" s="106"/>
      <c r="O7112" s="111"/>
      <c r="P7112" s="111"/>
      <c r="Q7112" s="106"/>
      <c r="R7112" s="106"/>
      <c r="S7112" s="106"/>
      <c r="T7112" s="106"/>
      <c r="U7112" s="106"/>
      <c r="V7112" s="106"/>
      <c r="W7112" s="19"/>
      <c r="X7112" s="2"/>
      <c r="Y7112" s="4"/>
      <c r="Z7112" s="106"/>
      <c r="AA7112" s="114"/>
      <c r="AB7112" s="112"/>
      <c r="AC7112" s="178"/>
      <c r="AD7112" s="11"/>
      <c r="AE7112" s="106"/>
      <c r="AF7112" s="106"/>
      <c r="AG7112" s="106"/>
      <c r="AH7112" s="115"/>
      <c r="AI7112" s="116"/>
    </row>
    <row r="7113" spans="1:35" ht="15" customHeight="1" x14ac:dyDescent="0.25">
      <c r="A7113" s="105"/>
      <c r="B7113" s="106"/>
      <c r="C7113" s="2"/>
      <c r="D7113" s="2"/>
      <c r="E7113" s="106"/>
      <c r="F7113" s="107"/>
      <c r="G7113" s="108"/>
      <c r="H7113" s="109"/>
      <c r="I7113" s="109"/>
      <c r="J7113" s="110"/>
      <c r="K7113" s="117"/>
      <c r="L7113" s="178"/>
      <c r="M7113" s="178"/>
      <c r="N7113" s="106"/>
      <c r="O7113" s="111"/>
      <c r="P7113" s="111"/>
      <c r="Q7113" s="106"/>
      <c r="R7113" s="106"/>
      <c r="S7113" s="106"/>
      <c r="T7113" s="106"/>
      <c r="U7113" s="106"/>
      <c r="V7113" s="106"/>
      <c r="W7113" s="19"/>
      <c r="X7113" s="2"/>
      <c r="Y7113" s="4"/>
      <c r="Z7113" s="106"/>
      <c r="AA7113" s="114"/>
      <c r="AB7113" s="112"/>
      <c r="AC7113" s="178"/>
      <c r="AD7113" s="11"/>
      <c r="AE7113" s="106"/>
      <c r="AF7113" s="106"/>
      <c r="AG7113" s="106"/>
      <c r="AH7113" s="115"/>
      <c r="AI7113" s="116"/>
    </row>
    <row r="7114" spans="1:35" ht="15" customHeight="1" x14ac:dyDescent="0.25">
      <c r="A7114" s="105"/>
      <c r="B7114" s="106"/>
      <c r="C7114" s="2"/>
      <c r="D7114" s="2"/>
      <c r="E7114" s="106"/>
      <c r="F7114" s="107"/>
      <c r="G7114" s="108"/>
      <c r="H7114" s="109"/>
      <c r="I7114" s="109"/>
      <c r="J7114" s="110"/>
      <c r="K7114" s="117"/>
      <c r="L7114" s="178"/>
      <c r="M7114" s="178"/>
      <c r="N7114" s="106"/>
      <c r="O7114" s="111"/>
      <c r="P7114" s="111"/>
      <c r="Q7114" s="106"/>
      <c r="R7114" s="106"/>
      <c r="S7114" s="106"/>
      <c r="T7114" s="106"/>
      <c r="U7114" s="106"/>
      <c r="V7114" s="106"/>
      <c r="W7114" s="19"/>
      <c r="X7114" s="2"/>
      <c r="Y7114" s="4"/>
      <c r="Z7114" s="106"/>
      <c r="AA7114" s="114"/>
      <c r="AB7114" s="112"/>
      <c r="AC7114" s="178"/>
      <c r="AD7114" s="11"/>
      <c r="AE7114" s="106"/>
      <c r="AF7114" s="106"/>
      <c r="AG7114" s="106"/>
      <c r="AH7114" s="115"/>
      <c r="AI7114" s="116"/>
    </row>
    <row r="7115" spans="1:35" ht="15" customHeight="1" x14ac:dyDescent="0.25">
      <c r="A7115" s="105"/>
      <c r="B7115" s="106"/>
      <c r="C7115" s="2"/>
      <c r="D7115" s="2"/>
      <c r="E7115" s="106"/>
      <c r="F7115" s="107"/>
      <c r="G7115" s="108"/>
      <c r="H7115" s="109"/>
      <c r="I7115" s="109"/>
      <c r="J7115" s="110"/>
      <c r="K7115" s="117"/>
      <c r="L7115" s="178"/>
      <c r="M7115" s="178"/>
      <c r="N7115" s="106"/>
      <c r="O7115" s="111"/>
      <c r="P7115" s="111"/>
      <c r="Q7115" s="106"/>
      <c r="R7115" s="106"/>
      <c r="S7115" s="106"/>
      <c r="T7115" s="106"/>
      <c r="U7115" s="106"/>
      <c r="V7115" s="106"/>
      <c r="W7115" s="19"/>
      <c r="X7115" s="2"/>
      <c r="Y7115" s="4"/>
      <c r="Z7115" s="106"/>
      <c r="AA7115" s="114"/>
      <c r="AB7115" s="112"/>
      <c r="AC7115" s="178"/>
      <c r="AD7115" s="11"/>
      <c r="AE7115" s="106"/>
      <c r="AF7115" s="106"/>
      <c r="AG7115" s="106"/>
      <c r="AH7115" s="115"/>
      <c r="AI7115" s="116"/>
    </row>
    <row r="7116" spans="1:35" ht="15" customHeight="1" x14ac:dyDescent="0.25">
      <c r="A7116" s="105"/>
      <c r="B7116" s="106"/>
      <c r="C7116" s="2"/>
      <c r="D7116" s="2"/>
      <c r="E7116" s="106"/>
      <c r="F7116" s="107"/>
      <c r="G7116" s="108"/>
      <c r="H7116" s="109"/>
      <c r="I7116" s="109"/>
      <c r="J7116" s="110"/>
      <c r="K7116" s="117"/>
      <c r="L7116" s="178"/>
      <c r="M7116" s="178"/>
      <c r="N7116" s="106"/>
      <c r="O7116" s="111"/>
      <c r="P7116" s="111"/>
      <c r="Q7116" s="106"/>
      <c r="R7116" s="106"/>
      <c r="S7116" s="106"/>
      <c r="T7116" s="106"/>
      <c r="U7116" s="106"/>
      <c r="V7116" s="106"/>
      <c r="W7116" s="19"/>
      <c r="X7116" s="2"/>
      <c r="Y7116" s="4"/>
      <c r="Z7116" s="106"/>
      <c r="AA7116" s="114"/>
      <c r="AB7116" s="112"/>
      <c r="AC7116" s="178"/>
      <c r="AD7116" s="11"/>
      <c r="AE7116" s="106"/>
      <c r="AF7116" s="106"/>
      <c r="AG7116" s="106"/>
      <c r="AH7116" s="115"/>
      <c r="AI7116" s="116"/>
    </row>
    <row r="7117" spans="1:35" ht="15" customHeight="1" x14ac:dyDescent="0.25">
      <c r="A7117" s="105"/>
      <c r="B7117" s="106"/>
      <c r="C7117" s="2"/>
      <c r="D7117" s="2"/>
      <c r="E7117" s="106"/>
      <c r="F7117" s="107"/>
      <c r="G7117" s="108"/>
      <c r="H7117" s="109"/>
      <c r="I7117" s="109"/>
      <c r="J7117" s="110"/>
      <c r="K7117" s="117"/>
      <c r="L7117" s="178"/>
      <c r="M7117" s="178"/>
      <c r="N7117" s="106"/>
      <c r="O7117" s="111"/>
      <c r="P7117" s="111"/>
      <c r="Q7117" s="106"/>
      <c r="R7117" s="106"/>
      <c r="S7117" s="106"/>
      <c r="T7117" s="106"/>
      <c r="U7117" s="106"/>
      <c r="V7117" s="106"/>
      <c r="W7117" s="19"/>
      <c r="X7117" s="2"/>
      <c r="Y7117" s="4"/>
      <c r="Z7117" s="106"/>
      <c r="AA7117" s="114"/>
      <c r="AB7117" s="112"/>
      <c r="AC7117" s="178"/>
      <c r="AD7117" s="11"/>
      <c r="AE7117" s="106"/>
      <c r="AF7117" s="106"/>
      <c r="AG7117" s="106"/>
      <c r="AH7117" s="115"/>
      <c r="AI7117" s="116"/>
    </row>
    <row r="7118" spans="1:35" ht="15" customHeight="1" x14ac:dyDescent="0.25">
      <c r="A7118" s="105"/>
      <c r="B7118" s="106"/>
      <c r="C7118" s="2"/>
      <c r="D7118" s="2"/>
      <c r="E7118" s="106"/>
      <c r="F7118" s="107"/>
      <c r="G7118" s="108"/>
      <c r="H7118" s="109"/>
      <c r="I7118" s="109"/>
      <c r="J7118" s="110"/>
      <c r="K7118" s="117"/>
      <c r="L7118" s="178"/>
      <c r="M7118" s="178"/>
      <c r="N7118" s="106"/>
      <c r="O7118" s="111"/>
      <c r="P7118" s="111"/>
      <c r="Q7118" s="106"/>
      <c r="R7118" s="106"/>
      <c r="S7118" s="106"/>
      <c r="T7118" s="106"/>
      <c r="U7118" s="106"/>
      <c r="V7118" s="106"/>
      <c r="W7118" s="19"/>
      <c r="X7118" s="2"/>
      <c r="Y7118" s="4"/>
      <c r="Z7118" s="106"/>
      <c r="AA7118" s="114"/>
      <c r="AB7118" s="112"/>
      <c r="AC7118" s="178"/>
      <c r="AD7118" s="11"/>
      <c r="AE7118" s="106"/>
      <c r="AF7118" s="106"/>
      <c r="AG7118" s="106"/>
      <c r="AH7118" s="115"/>
      <c r="AI7118" s="116"/>
    </row>
    <row r="7119" spans="1:35" ht="15" customHeight="1" x14ac:dyDescent="0.25">
      <c r="A7119" s="105"/>
      <c r="B7119" s="106"/>
      <c r="C7119" s="2"/>
      <c r="D7119" s="2"/>
      <c r="E7119" s="106"/>
      <c r="F7119" s="107"/>
      <c r="G7119" s="108"/>
      <c r="H7119" s="109"/>
      <c r="I7119" s="109"/>
      <c r="J7119" s="110"/>
      <c r="K7119" s="117"/>
      <c r="L7119" s="178"/>
      <c r="M7119" s="178"/>
      <c r="N7119" s="106"/>
      <c r="O7119" s="111"/>
      <c r="P7119" s="111"/>
      <c r="Q7119" s="106"/>
      <c r="R7119" s="106"/>
      <c r="S7119" s="106"/>
      <c r="T7119" s="106"/>
      <c r="U7119" s="106"/>
      <c r="V7119" s="106"/>
      <c r="W7119" s="19"/>
      <c r="X7119" s="2"/>
      <c r="Y7119" s="4"/>
      <c r="Z7119" s="106"/>
      <c r="AA7119" s="114"/>
      <c r="AB7119" s="112"/>
      <c r="AC7119" s="178"/>
      <c r="AD7119" s="11"/>
      <c r="AE7119" s="106"/>
      <c r="AF7119" s="106"/>
      <c r="AG7119" s="106"/>
      <c r="AH7119" s="115"/>
      <c r="AI7119" s="116"/>
    </row>
    <row r="7120" spans="1:35" ht="15" customHeight="1" x14ac:dyDescent="0.25">
      <c r="A7120" s="105"/>
      <c r="B7120" s="106"/>
      <c r="C7120" s="2"/>
      <c r="D7120" s="2"/>
      <c r="E7120" s="106"/>
      <c r="F7120" s="107"/>
      <c r="G7120" s="108"/>
      <c r="H7120" s="109"/>
      <c r="I7120" s="109"/>
      <c r="J7120" s="110"/>
      <c r="K7120" s="117"/>
      <c r="L7120" s="178"/>
      <c r="M7120" s="178"/>
      <c r="N7120" s="106"/>
      <c r="O7120" s="111"/>
      <c r="P7120" s="111"/>
      <c r="Q7120" s="106"/>
      <c r="R7120" s="106"/>
      <c r="S7120" s="106"/>
      <c r="T7120" s="106"/>
      <c r="U7120" s="106"/>
      <c r="V7120" s="106"/>
      <c r="W7120" s="19"/>
      <c r="X7120" s="2"/>
      <c r="Y7120" s="4"/>
      <c r="Z7120" s="106"/>
      <c r="AA7120" s="114"/>
      <c r="AB7120" s="112"/>
      <c r="AC7120" s="178"/>
      <c r="AD7120" s="11"/>
      <c r="AE7120" s="106"/>
      <c r="AF7120" s="106"/>
      <c r="AG7120" s="106"/>
      <c r="AH7120" s="115"/>
      <c r="AI7120" s="116"/>
    </row>
    <row r="7121" spans="1:35" ht="15" customHeight="1" x14ac:dyDescent="0.25">
      <c r="A7121" s="105"/>
      <c r="B7121" s="106"/>
      <c r="C7121" s="2"/>
      <c r="D7121" s="2"/>
      <c r="E7121" s="106"/>
      <c r="F7121" s="107"/>
      <c r="G7121" s="108"/>
      <c r="H7121" s="109"/>
      <c r="I7121" s="109"/>
      <c r="J7121" s="110"/>
      <c r="K7121" s="117"/>
      <c r="L7121" s="178"/>
      <c r="M7121" s="178"/>
      <c r="N7121" s="106"/>
      <c r="O7121" s="111"/>
      <c r="P7121" s="111"/>
      <c r="Q7121" s="106"/>
      <c r="R7121" s="106"/>
      <c r="S7121" s="106"/>
      <c r="T7121" s="106"/>
      <c r="U7121" s="106"/>
      <c r="V7121" s="106"/>
      <c r="W7121" s="19"/>
      <c r="X7121" s="2"/>
      <c r="Y7121" s="4"/>
      <c r="Z7121" s="106"/>
      <c r="AA7121" s="114"/>
      <c r="AB7121" s="112"/>
      <c r="AC7121" s="178"/>
      <c r="AD7121" s="11"/>
      <c r="AE7121" s="106"/>
      <c r="AF7121" s="106"/>
      <c r="AG7121" s="106"/>
      <c r="AH7121" s="115"/>
      <c r="AI7121" s="116"/>
    </row>
    <row r="7122" spans="1:35" ht="15" customHeight="1" x14ac:dyDescent="0.25">
      <c r="A7122" s="105"/>
      <c r="B7122" s="106"/>
      <c r="C7122" s="2"/>
      <c r="D7122" s="2"/>
      <c r="E7122" s="106"/>
      <c r="F7122" s="107"/>
      <c r="G7122" s="108"/>
      <c r="H7122" s="109"/>
      <c r="I7122" s="109"/>
      <c r="J7122" s="110"/>
      <c r="K7122" s="117"/>
      <c r="L7122" s="178"/>
      <c r="M7122" s="178"/>
      <c r="N7122" s="106"/>
      <c r="O7122" s="111"/>
      <c r="P7122" s="111"/>
      <c r="Q7122" s="106"/>
      <c r="R7122" s="106"/>
      <c r="S7122" s="106"/>
      <c r="T7122" s="106"/>
      <c r="U7122" s="106"/>
      <c r="V7122" s="106"/>
      <c r="W7122" s="19"/>
      <c r="X7122" s="2"/>
      <c r="Y7122" s="4"/>
      <c r="Z7122" s="106"/>
      <c r="AA7122" s="114"/>
      <c r="AB7122" s="112"/>
      <c r="AC7122" s="178"/>
      <c r="AD7122" s="11"/>
      <c r="AE7122" s="106"/>
      <c r="AF7122" s="106"/>
      <c r="AG7122" s="106"/>
      <c r="AH7122" s="115"/>
      <c r="AI7122" s="116"/>
    </row>
    <row r="7123" spans="1:35" ht="15" customHeight="1" x14ac:dyDescent="0.25">
      <c r="A7123" s="105"/>
      <c r="B7123" s="106"/>
      <c r="C7123" s="2"/>
      <c r="D7123" s="2"/>
      <c r="E7123" s="106"/>
      <c r="F7123" s="107"/>
      <c r="G7123" s="108"/>
      <c r="H7123" s="109"/>
      <c r="I7123" s="109"/>
      <c r="J7123" s="110"/>
      <c r="K7123" s="117"/>
      <c r="L7123" s="178"/>
      <c r="M7123" s="178"/>
      <c r="N7123" s="106"/>
      <c r="O7123" s="111"/>
      <c r="P7123" s="111"/>
      <c r="Q7123" s="106"/>
      <c r="R7123" s="106"/>
      <c r="S7123" s="106"/>
      <c r="T7123" s="106"/>
      <c r="U7123" s="106"/>
      <c r="V7123" s="106"/>
      <c r="W7123" s="19"/>
      <c r="X7123" s="2"/>
      <c r="Y7123" s="4"/>
      <c r="Z7123" s="106"/>
      <c r="AA7123" s="114"/>
      <c r="AB7123" s="112"/>
      <c r="AC7123" s="178"/>
      <c r="AD7123" s="11"/>
      <c r="AE7123" s="106"/>
      <c r="AF7123" s="106"/>
      <c r="AG7123" s="106"/>
      <c r="AH7123" s="115"/>
      <c r="AI7123" s="116"/>
    </row>
    <row r="7124" spans="1:35" ht="15" customHeight="1" x14ac:dyDescent="0.25">
      <c r="A7124" s="105"/>
      <c r="B7124" s="106"/>
      <c r="C7124" s="2"/>
      <c r="D7124" s="2"/>
      <c r="E7124" s="106"/>
      <c r="F7124" s="107"/>
      <c r="G7124" s="108"/>
      <c r="H7124" s="109"/>
      <c r="I7124" s="109"/>
      <c r="J7124" s="110"/>
      <c r="K7124" s="117"/>
      <c r="L7124" s="178"/>
      <c r="M7124" s="178"/>
      <c r="N7124" s="106"/>
      <c r="O7124" s="111"/>
      <c r="P7124" s="111"/>
      <c r="Q7124" s="106"/>
      <c r="R7124" s="106"/>
      <c r="S7124" s="106"/>
      <c r="T7124" s="106"/>
      <c r="U7124" s="106"/>
      <c r="V7124" s="106"/>
      <c r="W7124" s="19"/>
      <c r="X7124" s="2"/>
      <c r="Y7124" s="4"/>
      <c r="Z7124" s="106"/>
      <c r="AA7124" s="114"/>
      <c r="AB7124" s="112"/>
      <c r="AC7124" s="178"/>
      <c r="AD7124" s="11"/>
      <c r="AE7124" s="106"/>
      <c r="AF7124" s="106"/>
      <c r="AG7124" s="106"/>
      <c r="AH7124" s="115"/>
      <c r="AI7124" s="116"/>
    </row>
    <row r="7125" spans="1:35" ht="15" customHeight="1" x14ac:dyDescent="0.25">
      <c r="A7125" s="105"/>
      <c r="B7125" s="106"/>
      <c r="C7125" s="2"/>
      <c r="D7125" s="2"/>
      <c r="E7125" s="106"/>
      <c r="F7125" s="107"/>
      <c r="G7125" s="108"/>
      <c r="H7125" s="109"/>
      <c r="I7125" s="109"/>
      <c r="J7125" s="110"/>
      <c r="K7125" s="117"/>
      <c r="L7125" s="178"/>
      <c r="M7125" s="178"/>
      <c r="N7125" s="106"/>
      <c r="O7125" s="111"/>
      <c r="P7125" s="111"/>
      <c r="Q7125" s="106"/>
      <c r="R7125" s="106"/>
      <c r="S7125" s="106"/>
      <c r="T7125" s="106"/>
      <c r="U7125" s="106"/>
      <c r="V7125" s="106"/>
      <c r="W7125" s="19"/>
      <c r="X7125" s="2"/>
      <c r="Y7125" s="4"/>
      <c r="Z7125" s="106"/>
      <c r="AA7125" s="114"/>
      <c r="AB7125" s="112"/>
      <c r="AC7125" s="178"/>
      <c r="AD7125" s="11"/>
      <c r="AE7125" s="106"/>
      <c r="AF7125" s="106"/>
      <c r="AG7125" s="106"/>
      <c r="AH7125" s="115"/>
      <c r="AI7125" s="116"/>
    </row>
    <row r="7126" spans="1:35" ht="15" customHeight="1" x14ac:dyDescent="0.25">
      <c r="A7126" s="105"/>
      <c r="B7126" s="106"/>
      <c r="C7126" s="2"/>
      <c r="D7126" s="2"/>
      <c r="E7126" s="106"/>
      <c r="F7126" s="107"/>
      <c r="G7126" s="108"/>
      <c r="H7126" s="109"/>
      <c r="I7126" s="109"/>
      <c r="J7126" s="110"/>
      <c r="K7126" s="117"/>
      <c r="L7126" s="178"/>
      <c r="M7126" s="178"/>
      <c r="N7126" s="106"/>
      <c r="O7126" s="111"/>
      <c r="P7126" s="111"/>
      <c r="Q7126" s="106"/>
      <c r="R7126" s="106"/>
      <c r="S7126" s="106"/>
      <c r="T7126" s="106"/>
      <c r="U7126" s="106"/>
      <c r="V7126" s="106"/>
      <c r="W7126" s="19"/>
      <c r="X7126" s="2"/>
      <c r="Y7126" s="4"/>
      <c r="Z7126" s="106"/>
      <c r="AA7126" s="114"/>
      <c r="AB7126" s="112"/>
      <c r="AC7126" s="178"/>
      <c r="AD7126" s="11"/>
      <c r="AE7126" s="106"/>
      <c r="AF7126" s="106"/>
      <c r="AG7126" s="106"/>
      <c r="AH7126" s="115"/>
      <c r="AI7126" s="116"/>
    </row>
    <row r="7127" spans="1:35" ht="15" customHeight="1" x14ac:dyDescent="0.25">
      <c r="A7127" s="105"/>
      <c r="B7127" s="106"/>
      <c r="C7127" s="2"/>
      <c r="D7127" s="2"/>
      <c r="E7127" s="106"/>
      <c r="F7127" s="107"/>
      <c r="G7127" s="108"/>
      <c r="H7127" s="109"/>
      <c r="I7127" s="109"/>
      <c r="J7127" s="110"/>
      <c r="K7127" s="117"/>
      <c r="L7127" s="178"/>
      <c r="M7127" s="178"/>
      <c r="N7127" s="106"/>
      <c r="O7127" s="111"/>
      <c r="P7127" s="111"/>
      <c r="Q7127" s="106"/>
      <c r="R7127" s="106"/>
      <c r="S7127" s="106"/>
      <c r="T7127" s="106"/>
      <c r="U7127" s="106"/>
      <c r="V7127" s="106"/>
      <c r="W7127" s="19"/>
      <c r="X7127" s="2"/>
      <c r="Y7127" s="4"/>
      <c r="Z7127" s="106"/>
      <c r="AA7127" s="114"/>
      <c r="AB7127" s="112"/>
      <c r="AC7127" s="178"/>
      <c r="AD7127" s="11"/>
      <c r="AE7127" s="106"/>
      <c r="AF7127" s="106"/>
      <c r="AG7127" s="106"/>
      <c r="AH7127" s="115"/>
      <c r="AI7127" s="116"/>
    </row>
    <row r="7128" spans="1:35" ht="15" customHeight="1" x14ac:dyDescent="0.25">
      <c r="A7128" s="105"/>
      <c r="B7128" s="106"/>
      <c r="C7128" s="2"/>
      <c r="D7128" s="2"/>
      <c r="E7128" s="106"/>
      <c r="F7128" s="107"/>
      <c r="G7128" s="108"/>
      <c r="H7128" s="109"/>
      <c r="I7128" s="109"/>
      <c r="J7128" s="110"/>
      <c r="K7128" s="117"/>
      <c r="L7128" s="178"/>
      <c r="M7128" s="178"/>
      <c r="N7128" s="106"/>
      <c r="O7128" s="111"/>
      <c r="P7128" s="111"/>
      <c r="Q7128" s="106"/>
      <c r="R7128" s="106"/>
      <c r="S7128" s="106"/>
      <c r="T7128" s="106"/>
      <c r="U7128" s="106"/>
      <c r="V7128" s="106"/>
      <c r="W7128" s="19"/>
      <c r="X7128" s="2"/>
      <c r="Y7128" s="4"/>
      <c r="Z7128" s="106"/>
      <c r="AA7128" s="114"/>
      <c r="AB7128" s="112"/>
      <c r="AC7128" s="178"/>
      <c r="AD7128" s="11"/>
      <c r="AE7128" s="106"/>
      <c r="AF7128" s="106"/>
      <c r="AG7128" s="106"/>
      <c r="AH7128" s="115"/>
      <c r="AI7128" s="116"/>
    </row>
    <row r="7129" spans="1:35" ht="15" customHeight="1" x14ac:dyDescent="0.25">
      <c r="A7129" s="105"/>
      <c r="B7129" s="106"/>
      <c r="C7129" s="2"/>
      <c r="D7129" s="2"/>
      <c r="E7129" s="106"/>
      <c r="F7129" s="107"/>
      <c r="G7129" s="108"/>
      <c r="H7129" s="109"/>
      <c r="I7129" s="109"/>
      <c r="J7129" s="110"/>
      <c r="K7129" s="117"/>
      <c r="L7129" s="178"/>
      <c r="M7129" s="178"/>
      <c r="N7129" s="106"/>
      <c r="O7129" s="111"/>
      <c r="P7129" s="111"/>
      <c r="Q7129" s="106"/>
      <c r="R7129" s="106"/>
      <c r="S7129" s="106"/>
      <c r="T7129" s="106"/>
      <c r="U7129" s="106"/>
      <c r="V7129" s="106"/>
      <c r="W7129" s="19"/>
      <c r="X7129" s="2"/>
      <c r="Y7129" s="4"/>
      <c r="Z7129" s="106"/>
      <c r="AA7129" s="114"/>
      <c r="AB7129" s="112"/>
      <c r="AC7129" s="178"/>
      <c r="AD7129" s="11"/>
      <c r="AE7129" s="106"/>
      <c r="AF7129" s="106"/>
      <c r="AG7129" s="106"/>
      <c r="AH7129" s="115"/>
      <c r="AI7129" s="116"/>
    </row>
    <row r="7130" spans="1:35" ht="15" customHeight="1" x14ac:dyDescent="0.25">
      <c r="A7130" s="105"/>
      <c r="B7130" s="106"/>
      <c r="C7130" s="2"/>
      <c r="D7130" s="2"/>
      <c r="E7130" s="106"/>
      <c r="F7130" s="107"/>
      <c r="G7130" s="108"/>
      <c r="H7130" s="109"/>
      <c r="I7130" s="109"/>
      <c r="J7130" s="110"/>
      <c r="K7130" s="117"/>
      <c r="L7130" s="178"/>
      <c r="M7130" s="178"/>
      <c r="N7130" s="106"/>
      <c r="O7130" s="111"/>
      <c r="P7130" s="111"/>
      <c r="Q7130" s="106"/>
      <c r="R7130" s="106"/>
      <c r="S7130" s="106"/>
      <c r="T7130" s="106"/>
      <c r="U7130" s="106"/>
      <c r="V7130" s="106"/>
      <c r="W7130" s="19"/>
      <c r="X7130" s="2"/>
      <c r="Y7130" s="4"/>
      <c r="Z7130" s="106"/>
      <c r="AA7130" s="114"/>
      <c r="AB7130" s="112"/>
      <c r="AC7130" s="178"/>
      <c r="AD7130" s="11"/>
      <c r="AE7130" s="106"/>
      <c r="AF7130" s="106"/>
      <c r="AG7130" s="106"/>
      <c r="AH7130" s="115"/>
      <c r="AI7130" s="116"/>
    </row>
    <row r="7131" spans="1:35" ht="15" customHeight="1" x14ac:dyDescent="0.25">
      <c r="A7131" s="105"/>
      <c r="B7131" s="106"/>
      <c r="C7131" s="2"/>
      <c r="D7131" s="2"/>
      <c r="E7131" s="106"/>
      <c r="F7131" s="107"/>
      <c r="G7131" s="108"/>
      <c r="H7131" s="109"/>
      <c r="I7131" s="109"/>
      <c r="J7131" s="110"/>
      <c r="K7131" s="117"/>
      <c r="L7131" s="178"/>
      <c r="M7131" s="178"/>
      <c r="N7131" s="106"/>
      <c r="O7131" s="111"/>
      <c r="P7131" s="111"/>
      <c r="Q7131" s="106"/>
      <c r="R7131" s="106"/>
      <c r="S7131" s="106"/>
      <c r="T7131" s="106"/>
      <c r="U7131" s="106"/>
      <c r="V7131" s="106"/>
      <c r="W7131" s="19"/>
      <c r="X7131" s="2"/>
      <c r="Y7131" s="4"/>
      <c r="Z7131" s="106"/>
      <c r="AA7131" s="114"/>
      <c r="AB7131" s="112"/>
      <c r="AC7131" s="178"/>
      <c r="AD7131" s="11"/>
      <c r="AE7131" s="106"/>
      <c r="AF7131" s="106"/>
      <c r="AG7131" s="106"/>
      <c r="AH7131" s="115"/>
      <c r="AI7131" s="116"/>
    </row>
    <row r="7132" spans="1:35" ht="15" customHeight="1" x14ac:dyDescent="0.25">
      <c r="A7132" s="105"/>
      <c r="B7132" s="106"/>
      <c r="C7132" s="2"/>
      <c r="D7132" s="2"/>
      <c r="E7132" s="106"/>
      <c r="F7132" s="107"/>
      <c r="G7132" s="108"/>
      <c r="H7132" s="109"/>
      <c r="I7132" s="109"/>
      <c r="J7132" s="110"/>
      <c r="K7132" s="117"/>
      <c r="L7132" s="178"/>
      <c r="M7132" s="178"/>
      <c r="N7132" s="106"/>
      <c r="O7132" s="111"/>
      <c r="P7132" s="111"/>
      <c r="Q7132" s="106"/>
      <c r="R7132" s="106"/>
      <c r="S7132" s="106"/>
      <c r="T7132" s="106"/>
      <c r="U7132" s="106"/>
      <c r="V7132" s="106"/>
      <c r="W7132" s="19"/>
      <c r="X7132" s="2"/>
      <c r="Y7132" s="4"/>
      <c r="Z7132" s="106"/>
      <c r="AA7132" s="114"/>
      <c r="AB7132" s="112"/>
      <c r="AC7132" s="178"/>
      <c r="AD7132" s="11"/>
      <c r="AE7132" s="106"/>
      <c r="AF7132" s="106"/>
      <c r="AG7132" s="106"/>
      <c r="AH7132" s="115"/>
      <c r="AI7132" s="116"/>
    </row>
    <row r="7133" spans="1:35" ht="15" customHeight="1" x14ac:dyDescent="0.25">
      <c r="A7133" s="105"/>
      <c r="B7133" s="106"/>
      <c r="C7133" s="2"/>
      <c r="D7133" s="2"/>
      <c r="E7133" s="106"/>
      <c r="F7133" s="107"/>
      <c r="G7133" s="108"/>
      <c r="H7133" s="109"/>
      <c r="I7133" s="109"/>
      <c r="J7133" s="110"/>
      <c r="K7133" s="117"/>
      <c r="L7133" s="178"/>
      <c r="M7133" s="178"/>
      <c r="N7133" s="106"/>
      <c r="O7133" s="111"/>
      <c r="P7133" s="111"/>
      <c r="Q7133" s="106"/>
      <c r="R7133" s="106"/>
      <c r="S7133" s="106"/>
      <c r="T7133" s="106"/>
      <c r="U7133" s="106"/>
      <c r="V7133" s="106"/>
      <c r="W7133" s="19"/>
      <c r="X7133" s="2"/>
      <c r="Y7133" s="4"/>
      <c r="Z7133" s="106"/>
      <c r="AA7133" s="114"/>
      <c r="AB7133" s="112"/>
      <c r="AC7133" s="178"/>
      <c r="AD7133" s="11"/>
      <c r="AE7133" s="106"/>
      <c r="AF7133" s="106"/>
      <c r="AG7133" s="106"/>
      <c r="AH7133" s="115"/>
      <c r="AI7133" s="116"/>
    </row>
    <row r="7134" spans="1:35" ht="15" customHeight="1" x14ac:dyDescent="0.25">
      <c r="A7134" s="105"/>
      <c r="B7134" s="106"/>
      <c r="C7134" s="2"/>
      <c r="D7134" s="2"/>
      <c r="E7134" s="106"/>
      <c r="F7134" s="107"/>
      <c r="G7134" s="108"/>
      <c r="H7134" s="109"/>
      <c r="I7134" s="109"/>
      <c r="J7134" s="110"/>
      <c r="K7134" s="117"/>
      <c r="L7134" s="178"/>
      <c r="M7134" s="178"/>
      <c r="N7134" s="106"/>
      <c r="O7134" s="111"/>
      <c r="P7134" s="111"/>
      <c r="Q7134" s="106"/>
      <c r="R7134" s="106"/>
      <c r="S7134" s="106"/>
      <c r="T7134" s="106"/>
      <c r="U7134" s="106"/>
      <c r="V7134" s="106"/>
      <c r="W7134" s="19"/>
      <c r="X7134" s="2"/>
      <c r="Y7134" s="4"/>
      <c r="Z7134" s="106"/>
      <c r="AA7134" s="114"/>
      <c r="AB7134" s="112"/>
      <c r="AC7134" s="178"/>
      <c r="AD7134" s="11"/>
      <c r="AE7134" s="106"/>
      <c r="AF7134" s="106"/>
      <c r="AG7134" s="106"/>
      <c r="AH7134" s="115"/>
      <c r="AI7134" s="116"/>
    </row>
    <row r="7135" spans="1:35" ht="15" customHeight="1" x14ac:dyDescent="0.25">
      <c r="A7135" s="105"/>
      <c r="B7135" s="106"/>
      <c r="C7135" s="2"/>
      <c r="D7135" s="2"/>
      <c r="E7135" s="106"/>
      <c r="F7135" s="107"/>
      <c r="G7135" s="108"/>
      <c r="H7135" s="109"/>
      <c r="I7135" s="109"/>
      <c r="J7135" s="110"/>
      <c r="K7135" s="117"/>
      <c r="L7135" s="178"/>
      <c r="M7135" s="178"/>
      <c r="N7135" s="106"/>
      <c r="O7135" s="111"/>
      <c r="P7135" s="111"/>
      <c r="Q7135" s="106"/>
      <c r="R7135" s="106"/>
      <c r="S7135" s="106"/>
      <c r="T7135" s="106"/>
      <c r="U7135" s="106"/>
      <c r="V7135" s="106"/>
      <c r="W7135" s="19"/>
      <c r="X7135" s="2"/>
      <c r="Y7135" s="4"/>
      <c r="Z7135" s="106"/>
      <c r="AA7135" s="114"/>
      <c r="AB7135" s="112"/>
      <c r="AC7135" s="178"/>
      <c r="AD7135" s="11"/>
      <c r="AE7135" s="106"/>
      <c r="AF7135" s="106"/>
      <c r="AG7135" s="106"/>
      <c r="AH7135" s="115"/>
      <c r="AI7135" s="116"/>
    </row>
    <row r="7136" spans="1:35" ht="15" customHeight="1" x14ac:dyDescent="0.25">
      <c r="A7136" s="105"/>
      <c r="B7136" s="106"/>
      <c r="C7136" s="2"/>
      <c r="D7136" s="2"/>
      <c r="E7136" s="106"/>
      <c r="F7136" s="107"/>
      <c r="G7136" s="108"/>
      <c r="H7136" s="109"/>
      <c r="I7136" s="109"/>
      <c r="J7136" s="110"/>
      <c r="K7136" s="117"/>
      <c r="L7136" s="178"/>
      <c r="M7136" s="178"/>
      <c r="N7136" s="106"/>
      <c r="O7136" s="111"/>
      <c r="P7136" s="111"/>
      <c r="Q7136" s="106"/>
      <c r="R7136" s="106"/>
      <c r="S7136" s="106"/>
      <c r="T7136" s="106"/>
      <c r="U7136" s="106"/>
      <c r="V7136" s="106"/>
      <c r="W7136" s="19"/>
      <c r="X7136" s="2"/>
      <c r="Y7136" s="4"/>
      <c r="Z7136" s="106"/>
      <c r="AA7136" s="114"/>
      <c r="AB7136" s="112"/>
      <c r="AC7136" s="178"/>
      <c r="AD7136" s="11"/>
      <c r="AE7136" s="106"/>
      <c r="AF7136" s="106"/>
      <c r="AG7136" s="106"/>
      <c r="AH7136" s="115"/>
      <c r="AI7136" s="116"/>
    </row>
    <row r="7137" spans="1:35" ht="15" customHeight="1" x14ac:dyDescent="0.25">
      <c r="A7137" s="105"/>
      <c r="B7137" s="106"/>
      <c r="C7137" s="2"/>
      <c r="D7137" s="2"/>
      <c r="E7137" s="106"/>
      <c r="F7137" s="107"/>
      <c r="G7137" s="108"/>
      <c r="H7137" s="109"/>
      <c r="I7137" s="109"/>
      <c r="J7137" s="110"/>
      <c r="K7137" s="117"/>
      <c r="L7137" s="178"/>
      <c r="M7137" s="178"/>
      <c r="N7137" s="106"/>
      <c r="O7137" s="111"/>
      <c r="P7137" s="111"/>
      <c r="Q7137" s="106"/>
      <c r="R7137" s="106"/>
      <c r="S7137" s="106"/>
      <c r="T7137" s="106"/>
      <c r="U7137" s="106"/>
      <c r="V7137" s="106"/>
      <c r="W7137" s="19"/>
      <c r="X7137" s="2"/>
      <c r="Y7137" s="4"/>
      <c r="Z7137" s="106"/>
      <c r="AA7137" s="114"/>
      <c r="AB7137" s="112"/>
      <c r="AC7137" s="178"/>
      <c r="AD7137" s="11"/>
      <c r="AE7137" s="106"/>
      <c r="AF7137" s="106"/>
      <c r="AG7137" s="106"/>
      <c r="AH7137" s="115"/>
      <c r="AI7137" s="116"/>
    </row>
    <row r="7138" spans="1:35" ht="15" customHeight="1" x14ac:dyDescent="0.25">
      <c r="A7138" s="105"/>
      <c r="B7138" s="106"/>
      <c r="C7138" s="2"/>
      <c r="D7138" s="2"/>
      <c r="E7138" s="106"/>
      <c r="F7138" s="107"/>
      <c r="G7138" s="108"/>
      <c r="H7138" s="109"/>
      <c r="I7138" s="109"/>
      <c r="J7138" s="110"/>
      <c r="K7138" s="117"/>
      <c r="L7138" s="178"/>
      <c r="M7138" s="178"/>
      <c r="N7138" s="106"/>
      <c r="O7138" s="111"/>
      <c r="P7138" s="111"/>
      <c r="Q7138" s="106"/>
      <c r="R7138" s="106"/>
      <c r="S7138" s="106"/>
      <c r="T7138" s="106"/>
      <c r="U7138" s="106"/>
      <c r="V7138" s="106"/>
      <c r="W7138" s="19"/>
      <c r="X7138" s="2"/>
      <c r="Y7138" s="4"/>
      <c r="Z7138" s="106"/>
      <c r="AA7138" s="114"/>
      <c r="AB7138" s="112"/>
      <c r="AC7138" s="178"/>
      <c r="AD7138" s="11"/>
      <c r="AE7138" s="106"/>
      <c r="AF7138" s="106"/>
      <c r="AG7138" s="106"/>
      <c r="AH7138" s="115"/>
      <c r="AI7138" s="116"/>
    </row>
    <row r="7139" spans="1:35" ht="15" customHeight="1" x14ac:dyDescent="0.25">
      <c r="A7139" s="105"/>
      <c r="B7139" s="106"/>
      <c r="C7139" s="2"/>
      <c r="D7139" s="2"/>
      <c r="E7139" s="106"/>
      <c r="F7139" s="107"/>
      <c r="G7139" s="108"/>
      <c r="H7139" s="109"/>
      <c r="I7139" s="109"/>
      <c r="J7139" s="110"/>
      <c r="K7139" s="117"/>
      <c r="L7139" s="178"/>
      <c r="M7139" s="178"/>
      <c r="N7139" s="106"/>
      <c r="O7139" s="111"/>
      <c r="P7139" s="111"/>
      <c r="Q7139" s="106"/>
      <c r="R7139" s="106"/>
      <c r="S7139" s="106"/>
      <c r="T7139" s="106"/>
      <c r="U7139" s="106"/>
      <c r="V7139" s="106"/>
      <c r="W7139" s="19"/>
      <c r="X7139" s="2"/>
      <c r="Y7139" s="4"/>
      <c r="Z7139" s="106"/>
      <c r="AA7139" s="114"/>
      <c r="AB7139" s="112"/>
      <c r="AC7139" s="178"/>
      <c r="AD7139" s="11"/>
      <c r="AE7139" s="106"/>
      <c r="AF7139" s="106"/>
      <c r="AG7139" s="106"/>
      <c r="AH7139" s="115"/>
      <c r="AI7139" s="116"/>
    </row>
    <row r="7140" spans="1:35" ht="15" customHeight="1" x14ac:dyDescent="0.25">
      <c r="A7140" s="105"/>
      <c r="B7140" s="106"/>
      <c r="C7140" s="2"/>
      <c r="D7140" s="2"/>
      <c r="E7140" s="106"/>
      <c r="F7140" s="107"/>
      <c r="G7140" s="108"/>
      <c r="H7140" s="109"/>
      <c r="I7140" s="109"/>
      <c r="J7140" s="110"/>
      <c r="K7140" s="117"/>
      <c r="L7140" s="178"/>
      <c r="M7140" s="178"/>
      <c r="N7140" s="106"/>
      <c r="O7140" s="111"/>
      <c r="P7140" s="111"/>
      <c r="Q7140" s="106"/>
      <c r="R7140" s="106"/>
      <c r="S7140" s="106"/>
      <c r="T7140" s="106"/>
      <c r="U7140" s="106"/>
      <c r="V7140" s="106"/>
      <c r="W7140" s="19"/>
      <c r="X7140" s="2"/>
      <c r="Y7140" s="4"/>
      <c r="Z7140" s="106"/>
      <c r="AA7140" s="114"/>
      <c r="AB7140" s="112"/>
      <c r="AC7140" s="178"/>
      <c r="AD7140" s="11"/>
      <c r="AE7140" s="106"/>
      <c r="AF7140" s="106"/>
      <c r="AG7140" s="106"/>
      <c r="AH7140" s="115"/>
      <c r="AI7140" s="116"/>
    </row>
    <row r="7141" spans="1:35" ht="15" customHeight="1" x14ac:dyDescent="0.25">
      <c r="A7141" s="105"/>
      <c r="B7141" s="106"/>
      <c r="C7141" s="2"/>
      <c r="D7141" s="2"/>
      <c r="E7141" s="106"/>
      <c r="F7141" s="107"/>
      <c r="G7141" s="108"/>
      <c r="H7141" s="109"/>
      <c r="I7141" s="109"/>
      <c r="J7141" s="110"/>
      <c r="K7141" s="117"/>
      <c r="L7141" s="178"/>
      <c r="M7141" s="178"/>
      <c r="N7141" s="106"/>
      <c r="O7141" s="111"/>
      <c r="P7141" s="111"/>
      <c r="Q7141" s="106"/>
      <c r="R7141" s="106"/>
      <c r="S7141" s="106"/>
      <c r="T7141" s="106"/>
      <c r="U7141" s="106"/>
      <c r="V7141" s="106"/>
      <c r="W7141" s="19"/>
      <c r="X7141" s="2"/>
      <c r="Y7141" s="4"/>
      <c r="Z7141" s="106"/>
      <c r="AA7141" s="114"/>
      <c r="AB7141" s="112"/>
      <c r="AC7141" s="178"/>
      <c r="AD7141" s="11"/>
      <c r="AE7141" s="106"/>
      <c r="AF7141" s="106"/>
      <c r="AG7141" s="106"/>
      <c r="AH7141" s="115"/>
      <c r="AI7141" s="116"/>
    </row>
    <row r="7142" spans="1:35" ht="15" customHeight="1" x14ac:dyDescent="0.25">
      <c r="A7142" s="105"/>
      <c r="B7142" s="106"/>
      <c r="C7142" s="2"/>
      <c r="D7142" s="2"/>
      <c r="E7142" s="106"/>
      <c r="F7142" s="107"/>
      <c r="G7142" s="108"/>
      <c r="H7142" s="109"/>
      <c r="I7142" s="109"/>
      <c r="J7142" s="110"/>
      <c r="K7142" s="117"/>
      <c r="L7142" s="178"/>
      <c r="M7142" s="178"/>
      <c r="N7142" s="106"/>
      <c r="O7142" s="111"/>
      <c r="P7142" s="111"/>
      <c r="Q7142" s="106"/>
      <c r="R7142" s="106"/>
      <c r="S7142" s="106"/>
      <c r="T7142" s="106"/>
      <c r="U7142" s="106"/>
      <c r="V7142" s="106"/>
      <c r="W7142" s="19"/>
      <c r="X7142" s="2"/>
      <c r="Y7142" s="4"/>
      <c r="Z7142" s="106"/>
      <c r="AA7142" s="114"/>
      <c r="AB7142" s="112"/>
      <c r="AC7142" s="178"/>
      <c r="AD7142" s="11"/>
      <c r="AE7142" s="106"/>
      <c r="AF7142" s="106"/>
      <c r="AG7142" s="106"/>
      <c r="AH7142" s="115"/>
      <c r="AI7142" s="116"/>
    </row>
    <row r="7143" spans="1:35" ht="15" customHeight="1" x14ac:dyDescent="0.25">
      <c r="A7143" s="105"/>
      <c r="B7143" s="106"/>
      <c r="C7143" s="2"/>
      <c r="D7143" s="2"/>
      <c r="E7143" s="106"/>
      <c r="F7143" s="107"/>
      <c r="G7143" s="108"/>
      <c r="H7143" s="109"/>
      <c r="I7143" s="109"/>
      <c r="J7143" s="110"/>
      <c r="K7143" s="117"/>
      <c r="L7143" s="178"/>
      <c r="M7143" s="178"/>
      <c r="N7143" s="106"/>
      <c r="O7143" s="111"/>
      <c r="P7143" s="111"/>
      <c r="Q7143" s="106"/>
      <c r="R7143" s="106"/>
      <c r="S7143" s="106"/>
      <c r="T7143" s="106"/>
      <c r="U7143" s="106"/>
      <c r="V7143" s="106"/>
      <c r="W7143" s="19"/>
      <c r="X7143" s="2"/>
      <c r="Y7143" s="4"/>
      <c r="Z7143" s="106"/>
      <c r="AA7143" s="114"/>
      <c r="AB7143" s="112"/>
      <c r="AC7143" s="178"/>
      <c r="AD7143" s="11"/>
      <c r="AE7143" s="106"/>
      <c r="AF7143" s="106"/>
      <c r="AG7143" s="106"/>
      <c r="AH7143" s="115"/>
      <c r="AI7143" s="116"/>
    </row>
    <row r="7144" spans="1:35" ht="15" customHeight="1" x14ac:dyDescent="0.25">
      <c r="A7144" s="105"/>
      <c r="B7144" s="106"/>
      <c r="C7144" s="2"/>
      <c r="D7144" s="2"/>
      <c r="E7144" s="106"/>
      <c r="F7144" s="107"/>
      <c r="G7144" s="108"/>
      <c r="H7144" s="109"/>
      <c r="I7144" s="109"/>
      <c r="J7144" s="110"/>
      <c r="K7144" s="117"/>
      <c r="L7144" s="178"/>
      <c r="M7144" s="178"/>
      <c r="N7144" s="106"/>
      <c r="O7144" s="111"/>
      <c r="P7144" s="111"/>
      <c r="Q7144" s="106"/>
      <c r="R7144" s="106"/>
      <c r="S7144" s="106"/>
      <c r="T7144" s="106"/>
      <c r="U7144" s="106"/>
      <c r="V7144" s="106"/>
      <c r="W7144" s="19"/>
      <c r="X7144" s="2"/>
      <c r="Y7144" s="4"/>
      <c r="Z7144" s="106"/>
      <c r="AA7144" s="114"/>
      <c r="AB7144" s="112"/>
      <c r="AC7144" s="178"/>
      <c r="AD7144" s="11"/>
      <c r="AE7144" s="106"/>
      <c r="AF7144" s="106"/>
      <c r="AG7144" s="106"/>
      <c r="AH7144" s="115"/>
      <c r="AI7144" s="116"/>
    </row>
    <row r="7145" spans="1:35" ht="15" customHeight="1" x14ac:dyDescent="0.25">
      <c r="A7145" s="105"/>
      <c r="B7145" s="106"/>
      <c r="C7145" s="2"/>
      <c r="D7145" s="2"/>
      <c r="E7145" s="106"/>
      <c r="F7145" s="107"/>
      <c r="G7145" s="108"/>
      <c r="H7145" s="109"/>
      <c r="I7145" s="109"/>
      <c r="J7145" s="110"/>
      <c r="K7145" s="117"/>
      <c r="L7145" s="178"/>
      <c r="M7145" s="178"/>
      <c r="N7145" s="106"/>
      <c r="O7145" s="111"/>
      <c r="P7145" s="111"/>
      <c r="Q7145" s="106"/>
      <c r="R7145" s="106"/>
      <c r="S7145" s="106"/>
      <c r="T7145" s="106"/>
      <c r="U7145" s="106"/>
      <c r="V7145" s="106"/>
      <c r="W7145" s="19"/>
      <c r="X7145" s="2"/>
      <c r="Y7145" s="4"/>
      <c r="Z7145" s="106"/>
      <c r="AA7145" s="114"/>
      <c r="AB7145" s="112"/>
      <c r="AC7145" s="178"/>
      <c r="AD7145" s="11"/>
      <c r="AE7145" s="106"/>
      <c r="AF7145" s="106"/>
      <c r="AG7145" s="106"/>
      <c r="AH7145" s="115"/>
      <c r="AI7145" s="116"/>
    </row>
    <row r="7146" spans="1:35" ht="15" customHeight="1" x14ac:dyDescent="0.25">
      <c r="A7146" s="105"/>
      <c r="B7146" s="106"/>
      <c r="C7146" s="2"/>
      <c r="D7146" s="2"/>
      <c r="E7146" s="106"/>
      <c r="F7146" s="107"/>
      <c r="G7146" s="108"/>
      <c r="H7146" s="109"/>
      <c r="I7146" s="109"/>
      <c r="J7146" s="110"/>
      <c r="K7146" s="117"/>
      <c r="L7146" s="178"/>
      <c r="M7146" s="178"/>
      <c r="N7146" s="106"/>
      <c r="O7146" s="111"/>
      <c r="P7146" s="111"/>
      <c r="Q7146" s="106"/>
      <c r="R7146" s="106"/>
      <c r="S7146" s="106"/>
      <c r="T7146" s="106"/>
      <c r="U7146" s="106"/>
      <c r="V7146" s="106"/>
      <c r="W7146" s="19"/>
      <c r="X7146" s="2"/>
      <c r="Y7146" s="4"/>
      <c r="Z7146" s="106"/>
      <c r="AA7146" s="114"/>
      <c r="AB7146" s="112"/>
      <c r="AC7146" s="178"/>
      <c r="AD7146" s="11"/>
      <c r="AE7146" s="106"/>
      <c r="AF7146" s="106"/>
      <c r="AG7146" s="106"/>
      <c r="AH7146" s="115"/>
      <c r="AI7146" s="116"/>
    </row>
    <row r="7147" spans="1:35" ht="15" customHeight="1" x14ac:dyDescent="0.25">
      <c r="A7147" s="105"/>
      <c r="B7147" s="106"/>
      <c r="C7147" s="2"/>
      <c r="D7147" s="2"/>
      <c r="E7147" s="106"/>
      <c r="F7147" s="107"/>
      <c r="G7147" s="108"/>
      <c r="H7147" s="109"/>
      <c r="I7147" s="109"/>
      <c r="J7147" s="110"/>
      <c r="K7147" s="117"/>
      <c r="L7147" s="178"/>
      <c r="M7147" s="178"/>
      <c r="N7147" s="106"/>
      <c r="O7147" s="111"/>
      <c r="P7147" s="111"/>
      <c r="Q7147" s="106"/>
      <c r="R7147" s="106"/>
      <c r="S7147" s="106"/>
      <c r="T7147" s="106"/>
      <c r="U7147" s="106"/>
      <c r="V7147" s="106"/>
      <c r="W7147" s="19"/>
      <c r="X7147" s="2"/>
      <c r="Y7147" s="4"/>
      <c r="Z7147" s="106"/>
      <c r="AA7147" s="114"/>
      <c r="AB7147" s="112"/>
      <c r="AC7147" s="178"/>
      <c r="AD7147" s="11"/>
      <c r="AE7147" s="106"/>
      <c r="AF7147" s="106"/>
      <c r="AG7147" s="106"/>
      <c r="AH7147" s="115"/>
      <c r="AI7147" s="116"/>
    </row>
    <row r="7148" spans="1:35" ht="15" customHeight="1" x14ac:dyDescent="0.25">
      <c r="A7148" s="105"/>
      <c r="B7148" s="106"/>
      <c r="C7148" s="2"/>
      <c r="D7148" s="2"/>
      <c r="E7148" s="106"/>
      <c r="F7148" s="107"/>
      <c r="G7148" s="108"/>
      <c r="H7148" s="109"/>
      <c r="I7148" s="109"/>
      <c r="J7148" s="110"/>
      <c r="K7148" s="117"/>
      <c r="L7148" s="178"/>
      <c r="M7148" s="178"/>
      <c r="N7148" s="106"/>
      <c r="O7148" s="111"/>
      <c r="P7148" s="111"/>
      <c r="Q7148" s="106"/>
      <c r="R7148" s="106"/>
      <c r="S7148" s="106"/>
      <c r="T7148" s="106"/>
      <c r="U7148" s="106"/>
      <c r="V7148" s="106"/>
      <c r="W7148" s="19"/>
      <c r="X7148" s="2"/>
      <c r="Y7148" s="4"/>
      <c r="Z7148" s="106"/>
      <c r="AA7148" s="114"/>
      <c r="AB7148" s="112"/>
      <c r="AC7148" s="178"/>
      <c r="AD7148" s="11"/>
      <c r="AE7148" s="106"/>
      <c r="AF7148" s="106"/>
      <c r="AG7148" s="106"/>
      <c r="AH7148" s="115"/>
      <c r="AI7148" s="116"/>
    </row>
    <row r="7149" spans="1:35" ht="15" customHeight="1" x14ac:dyDescent="0.25">
      <c r="A7149" s="105"/>
      <c r="B7149" s="106"/>
      <c r="C7149" s="2"/>
      <c r="D7149" s="2"/>
      <c r="E7149" s="106"/>
      <c r="F7149" s="107"/>
      <c r="G7149" s="108"/>
      <c r="H7149" s="109"/>
      <c r="I7149" s="109"/>
      <c r="J7149" s="110"/>
      <c r="K7149" s="117"/>
      <c r="L7149" s="178"/>
      <c r="M7149" s="178"/>
      <c r="N7149" s="106"/>
      <c r="O7149" s="111"/>
      <c r="P7149" s="111"/>
      <c r="Q7149" s="106"/>
      <c r="R7149" s="106"/>
      <c r="S7149" s="106"/>
      <c r="T7149" s="106"/>
      <c r="U7149" s="106"/>
      <c r="V7149" s="106"/>
      <c r="W7149" s="19"/>
      <c r="X7149" s="2"/>
      <c r="Y7149" s="4"/>
      <c r="Z7149" s="106"/>
      <c r="AA7149" s="114"/>
      <c r="AB7149" s="112"/>
      <c r="AC7149" s="178"/>
      <c r="AD7149" s="11"/>
      <c r="AE7149" s="106"/>
      <c r="AF7149" s="106"/>
      <c r="AG7149" s="106"/>
      <c r="AH7149" s="115"/>
      <c r="AI7149" s="116"/>
    </row>
    <row r="7150" spans="1:35" ht="15" customHeight="1" x14ac:dyDescent="0.25">
      <c r="A7150" s="105"/>
      <c r="B7150" s="106"/>
      <c r="C7150" s="2"/>
      <c r="D7150" s="2"/>
      <c r="E7150" s="106"/>
      <c r="F7150" s="107"/>
      <c r="G7150" s="108"/>
      <c r="H7150" s="109"/>
      <c r="I7150" s="109"/>
      <c r="J7150" s="110"/>
      <c r="K7150" s="117"/>
      <c r="L7150" s="178"/>
      <c r="M7150" s="178"/>
      <c r="N7150" s="106"/>
      <c r="O7150" s="111"/>
      <c r="P7150" s="111"/>
      <c r="Q7150" s="106"/>
      <c r="R7150" s="106"/>
      <c r="S7150" s="106"/>
      <c r="T7150" s="106"/>
      <c r="U7150" s="106"/>
      <c r="V7150" s="106"/>
      <c r="W7150" s="19"/>
      <c r="X7150" s="2"/>
      <c r="Y7150" s="4"/>
      <c r="Z7150" s="106"/>
      <c r="AA7150" s="114"/>
      <c r="AB7150" s="112"/>
      <c r="AC7150" s="178"/>
      <c r="AD7150" s="11"/>
      <c r="AE7150" s="106"/>
      <c r="AF7150" s="106"/>
      <c r="AG7150" s="106"/>
      <c r="AH7150" s="115"/>
      <c r="AI7150" s="116"/>
    </row>
    <row r="7151" spans="1:35" ht="15" customHeight="1" x14ac:dyDescent="0.25">
      <c r="A7151" s="105"/>
      <c r="B7151" s="106"/>
      <c r="C7151" s="2"/>
      <c r="D7151" s="2"/>
      <c r="E7151" s="106"/>
      <c r="F7151" s="107"/>
      <c r="G7151" s="108"/>
      <c r="H7151" s="109"/>
      <c r="I7151" s="109"/>
      <c r="J7151" s="110"/>
      <c r="K7151" s="117"/>
      <c r="L7151" s="178"/>
      <c r="M7151" s="178"/>
      <c r="N7151" s="106"/>
      <c r="O7151" s="111"/>
      <c r="P7151" s="111"/>
      <c r="Q7151" s="106"/>
      <c r="R7151" s="106"/>
      <c r="S7151" s="106"/>
      <c r="T7151" s="106"/>
      <c r="U7151" s="106"/>
      <c r="V7151" s="106"/>
      <c r="W7151" s="19"/>
      <c r="X7151" s="2"/>
      <c r="Y7151" s="4"/>
      <c r="Z7151" s="106"/>
      <c r="AA7151" s="114"/>
      <c r="AB7151" s="112"/>
      <c r="AC7151" s="178"/>
      <c r="AD7151" s="11"/>
      <c r="AE7151" s="106"/>
      <c r="AF7151" s="106"/>
      <c r="AG7151" s="106"/>
      <c r="AH7151" s="115"/>
      <c r="AI7151" s="116"/>
    </row>
    <row r="7152" spans="1:35" ht="15" customHeight="1" x14ac:dyDescent="0.25">
      <c r="A7152" s="105"/>
      <c r="B7152" s="106"/>
      <c r="C7152" s="2"/>
      <c r="D7152" s="2"/>
      <c r="E7152" s="106"/>
      <c r="F7152" s="107"/>
      <c r="G7152" s="108"/>
      <c r="H7152" s="109"/>
      <c r="I7152" s="109"/>
      <c r="J7152" s="110"/>
      <c r="K7152" s="117"/>
      <c r="L7152" s="178"/>
      <c r="M7152" s="178"/>
      <c r="N7152" s="106"/>
      <c r="O7152" s="111"/>
      <c r="P7152" s="111"/>
      <c r="Q7152" s="106"/>
      <c r="R7152" s="106"/>
      <c r="S7152" s="106"/>
      <c r="T7152" s="106"/>
      <c r="U7152" s="106"/>
      <c r="V7152" s="106"/>
      <c r="W7152" s="19"/>
      <c r="X7152" s="2"/>
      <c r="Y7152" s="4"/>
      <c r="Z7152" s="106"/>
      <c r="AA7152" s="114"/>
      <c r="AB7152" s="112"/>
      <c r="AC7152" s="178"/>
      <c r="AD7152" s="11"/>
      <c r="AE7152" s="106"/>
      <c r="AF7152" s="106"/>
      <c r="AG7152" s="106"/>
      <c r="AH7152" s="115"/>
      <c r="AI7152" s="116"/>
    </row>
    <row r="7153" spans="1:35" ht="15" customHeight="1" x14ac:dyDescent="0.25">
      <c r="A7153" s="105"/>
      <c r="B7153" s="106"/>
      <c r="C7153" s="2"/>
      <c r="D7153" s="2"/>
      <c r="E7153" s="106"/>
      <c r="F7153" s="107"/>
      <c r="G7153" s="108"/>
      <c r="H7153" s="109"/>
      <c r="I7153" s="109"/>
      <c r="J7153" s="110"/>
      <c r="K7153" s="117"/>
      <c r="L7153" s="178"/>
      <c r="M7153" s="178"/>
      <c r="N7153" s="106"/>
      <c r="O7153" s="111"/>
      <c r="P7153" s="111"/>
      <c r="Q7153" s="106"/>
      <c r="R7153" s="106"/>
      <c r="S7153" s="106"/>
      <c r="T7153" s="106"/>
      <c r="U7153" s="106"/>
      <c r="V7153" s="106"/>
      <c r="W7153" s="19"/>
      <c r="X7153" s="2"/>
      <c r="Y7153" s="4"/>
      <c r="Z7153" s="106"/>
      <c r="AA7153" s="114"/>
      <c r="AB7153" s="112"/>
      <c r="AC7153" s="178"/>
      <c r="AD7153" s="11"/>
      <c r="AE7153" s="106"/>
      <c r="AF7153" s="106"/>
      <c r="AG7153" s="106"/>
      <c r="AH7153" s="115"/>
      <c r="AI7153" s="116"/>
    </row>
    <row r="7154" spans="1:35" ht="15" customHeight="1" x14ac:dyDescent="0.25">
      <c r="A7154" s="105"/>
      <c r="B7154" s="106"/>
      <c r="C7154" s="2"/>
      <c r="D7154" s="2"/>
      <c r="E7154" s="106"/>
      <c r="F7154" s="107"/>
      <c r="G7154" s="108"/>
      <c r="H7154" s="109"/>
      <c r="I7154" s="109"/>
      <c r="J7154" s="110"/>
      <c r="K7154" s="117"/>
      <c r="L7154" s="178"/>
      <c r="M7154" s="178"/>
      <c r="N7154" s="106"/>
      <c r="O7154" s="111"/>
      <c r="P7154" s="111"/>
      <c r="Q7154" s="106"/>
      <c r="R7154" s="106"/>
      <c r="S7154" s="106"/>
      <c r="T7154" s="106"/>
      <c r="U7154" s="106"/>
      <c r="V7154" s="106"/>
      <c r="W7154" s="19"/>
      <c r="X7154" s="2"/>
      <c r="Y7154" s="4"/>
      <c r="Z7154" s="106"/>
      <c r="AA7154" s="114"/>
      <c r="AB7154" s="112"/>
      <c r="AC7154" s="178"/>
      <c r="AD7154" s="11"/>
      <c r="AE7154" s="106"/>
      <c r="AF7154" s="106"/>
      <c r="AG7154" s="106"/>
      <c r="AH7154" s="115"/>
      <c r="AI7154" s="116"/>
    </row>
    <row r="7155" spans="1:35" ht="15" customHeight="1" x14ac:dyDescent="0.25">
      <c r="A7155" s="105"/>
      <c r="B7155" s="106"/>
      <c r="C7155" s="2"/>
      <c r="D7155" s="2"/>
      <c r="E7155" s="106"/>
      <c r="F7155" s="107"/>
      <c r="G7155" s="108"/>
      <c r="H7155" s="109"/>
      <c r="I7155" s="109"/>
      <c r="J7155" s="110"/>
      <c r="K7155" s="117"/>
      <c r="L7155" s="178"/>
      <c r="M7155" s="178"/>
      <c r="N7155" s="106"/>
      <c r="O7155" s="111"/>
      <c r="P7155" s="111"/>
      <c r="Q7155" s="106"/>
      <c r="R7155" s="106"/>
      <c r="S7155" s="106"/>
      <c r="T7155" s="106"/>
      <c r="U7155" s="106"/>
      <c r="V7155" s="106"/>
      <c r="W7155" s="19"/>
      <c r="X7155" s="2"/>
      <c r="Y7155" s="4"/>
      <c r="Z7155" s="106"/>
      <c r="AA7155" s="114"/>
      <c r="AB7155" s="112"/>
      <c r="AC7155" s="178"/>
      <c r="AD7155" s="11"/>
      <c r="AE7155" s="106"/>
      <c r="AF7155" s="106"/>
      <c r="AG7155" s="106"/>
      <c r="AH7155" s="115"/>
      <c r="AI7155" s="116"/>
    </row>
    <row r="7156" spans="1:35" ht="15" customHeight="1" x14ac:dyDescent="0.25">
      <c r="A7156" s="105"/>
      <c r="B7156" s="106"/>
      <c r="C7156" s="2"/>
      <c r="D7156" s="2"/>
      <c r="E7156" s="106"/>
      <c r="F7156" s="107"/>
      <c r="G7156" s="108"/>
      <c r="H7156" s="109"/>
      <c r="I7156" s="109"/>
      <c r="J7156" s="110"/>
      <c r="K7156" s="117"/>
      <c r="L7156" s="178"/>
      <c r="M7156" s="178"/>
      <c r="N7156" s="106"/>
      <c r="O7156" s="111"/>
      <c r="P7156" s="111"/>
      <c r="Q7156" s="106"/>
      <c r="R7156" s="106"/>
      <c r="S7156" s="106"/>
      <c r="T7156" s="106"/>
      <c r="U7156" s="106"/>
      <c r="V7156" s="106"/>
      <c r="W7156" s="19"/>
      <c r="X7156" s="2"/>
      <c r="Y7156" s="4"/>
      <c r="Z7156" s="106"/>
      <c r="AA7156" s="114"/>
      <c r="AB7156" s="112"/>
      <c r="AC7156" s="178"/>
      <c r="AD7156" s="11"/>
      <c r="AE7156" s="106"/>
      <c r="AF7156" s="106"/>
      <c r="AG7156" s="106"/>
      <c r="AH7156" s="115"/>
      <c r="AI7156" s="116"/>
    </row>
    <row r="7157" spans="1:35" ht="15" customHeight="1" x14ac:dyDescent="0.25">
      <c r="A7157" s="105"/>
      <c r="B7157" s="106"/>
      <c r="C7157" s="2"/>
      <c r="D7157" s="2"/>
      <c r="E7157" s="106"/>
      <c r="F7157" s="107"/>
      <c r="G7157" s="108"/>
      <c r="H7157" s="109"/>
      <c r="I7157" s="109"/>
      <c r="J7157" s="110"/>
      <c r="K7157" s="117"/>
      <c r="L7157" s="178"/>
      <c r="M7157" s="178"/>
      <c r="N7157" s="106"/>
      <c r="O7157" s="111"/>
      <c r="P7157" s="111"/>
      <c r="Q7157" s="106"/>
      <c r="R7157" s="106"/>
      <c r="S7157" s="106"/>
      <c r="T7157" s="106"/>
      <c r="U7157" s="106"/>
      <c r="V7157" s="106"/>
      <c r="W7157" s="19"/>
      <c r="X7157" s="2"/>
      <c r="Y7157" s="4"/>
      <c r="Z7157" s="106"/>
      <c r="AA7157" s="114"/>
      <c r="AB7157" s="112"/>
      <c r="AC7157" s="178"/>
      <c r="AD7157" s="11"/>
      <c r="AE7157" s="106"/>
      <c r="AF7157" s="106"/>
      <c r="AG7157" s="106"/>
      <c r="AH7157" s="115"/>
      <c r="AI7157" s="116"/>
    </row>
    <row r="7158" spans="1:35" ht="15" customHeight="1" x14ac:dyDescent="0.25">
      <c r="A7158" s="105"/>
      <c r="B7158" s="106"/>
      <c r="C7158" s="2"/>
      <c r="D7158" s="2"/>
      <c r="E7158" s="106"/>
      <c r="F7158" s="107"/>
      <c r="G7158" s="108"/>
      <c r="H7158" s="109"/>
      <c r="I7158" s="109"/>
      <c r="J7158" s="110"/>
      <c r="K7158" s="117"/>
      <c r="L7158" s="178"/>
      <c r="M7158" s="178"/>
      <c r="N7158" s="106"/>
      <c r="O7158" s="111"/>
      <c r="P7158" s="111"/>
      <c r="Q7158" s="106"/>
      <c r="R7158" s="106"/>
      <c r="S7158" s="106"/>
      <c r="T7158" s="106"/>
      <c r="U7158" s="106"/>
      <c r="V7158" s="106"/>
      <c r="W7158" s="19"/>
      <c r="X7158" s="2"/>
      <c r="Y7158" s="4"/>
      <c r="Z7158" s="106"/>
      <c r="AA7158" s="114"/>
      <c r="AB7158" s="112"/>
      <c r="AC7158" s="178"/>
      <c r="AD7158" s="11"/>
      <c r="AE7158" s="106"/>
      <c r="AF7158" s="106"/>
      <c r="AG7158" s="106"/>
      <c r="AH7158" s="115"/>
      <c r="AI7158" s="116"/>
    </row>
    <row r="7159" spans="1:35" ht="15" customHeight="1" x14ac:dyDescent="0.25">
      <c r="A7159" s="105"/>
      <c r="B7159" s="106"/>
      <c r="C7159" s="2"/>
      <c r="D7159" s="2"/>
      <c r="E7159" s="106"/>
      <c r="F7159" s="107"/>
      <c r="G7159" s="108"/>
      <c r="H7159" s="109"/>
      <c r="I7159" s="109"/>
      <c r="J7159" s="110"/>
      <c r="K7159" s="117"/>
      <c r="L7159" s="178"/>
      <c r="M7159" s="178"/>
      <c r="N7159" s="106"/>
      <c r="O7159" s="111"/>
      <c r="P7159" s="111"/>
      <c r="Q7159" s="106"/>
      <c r="R7159" s="106"/>
      <c r="S7159" s="106"/>
      <c r="T7159" s="106"/>
      <c r="U7159" s="106"/>
      <c r="V7159" s="106"/>
      <c r="W7159" s="19"/>
      <c r="X7159" s="2"/>
      <c r="Y7159" s="4"/>
      <c r="Z7159" s="106"/>
      <c r="AA7159" s="114"/>
      <c r="AB7159" s="112"/>
      <c r="AC7159" s="178"/>
      <c r="AD7159" s="11"/>
      <c r="AE7159" s="106"/>
      <c r="AF7159" s="106"/>
      <c r="AG7159" s="106"/>
      <c r="AH7159" s="115"/>
      <c r="AI7159" s="116"/>
    </row>
    <row r="7160" spans="1:35" ht="15" customHeight="1" x14ac:dyDescent="0.25">
      <c r="A7160" s="105"/>
      <c r="B7160" s="106"/>
      <c r="C7160" s="2"/>
      <c r="D7160" s="2"/>
      <c r="E7160" s="106"/>
      <c r="F7160" s="107"/>
      <c r="G7160" s="108"/>
      <c r="H7160" s="109"/>
      <c r="I7160" s="109"/>
      <c r="J7160" s="110"/>
      <c r="K7160" s="117"/>
      <c r="L7160" s="178"/>
      <c r="M7160" s="178"/>
      <c r="N7160" s="106"/>
      <c r="O7160" s="111"/>
      <c r="P7160" s="111"/>
      <c r="Q7160" s="106"/>
      <c r="R7160" s="106"/>
      <c r="S7160" s="106"/>
      <c r="T7160" s="106"/>
      <c r="U7160" s="106"/>
      <c r="V7160" s="106"/>
      <c r="W7160" s="19"/>
      <c r="X7160" s="2"/>
      <c r="Y7160" s="4"/>
      <c r="Z7160" s="106"/>
      <c r="AA7160" s="114"/>
      <c r="AB7160" s="112"/>
      <c r="AC7160" s="178"/>
      <c r="AD7160" s="11"/>
      <c r="AE7160" s="106"/>
      <c r="AF7160" s="106"/>
      <c r="AG7160" s="106"/>
      <c r="AH7160" s="115"/>
      <c r="AI7160" s="116"/>
    </row>
    <row r="7161" spans="1:35" ht="15" customHeight="1" x14ac:dyDescent="0.25">
      <c r="A7161" s="105"/>
      <c r="B7161" s="106"/>
      <c r="C7161" s="2"/>
      <c r="D7161" s="2"/>
      <c r="E7161" s="106"/>
      <c r="F7161" s="107"/>
      <c r="G7161" s="108"/>
      <c r="H7161" s="109"/>
      <c r="I7161" s="109"/>
      <c r="J7161" s="110"/>
      <c r="K7161" s="117"/>
      <c r="L7161" s="178"/>
      <c r="M7161" s="178"/>
      <c r="N7161" s="106"/>
      <c r="O7161" s="111"/>
      <c r="P7161" s="111"/>
      <c r="Q7161" s="106"/>
      <c r="R7161" s="106"/>
      <c r="S7161" s="106"/>
      <c r="T7161" s="106"/>
      <c r="U7161" s="106"/>
      <c r="V7161" s="106"/>
      <c r="W7161" s="19"/>
      <c r="X7161" s="2"/>
      <c r="Y7161" s="4"/>
      <c r="Z7161" s="106"/>
      <c r="AA7161" s="114"/>
      <c r="AB7161" s="112"/>
      <c r="AC7161" s="178"/>
      <c r="AD7161" s="11"/>
      <c r="AE7161" s="106"/>
      <c r="AF7161" s="106"/>
      <c r="AG7161" s="106"/>
      <c r="AH7161" s="115"/>
      <c r="AI7161" s="116"/>
    </row>
    <row r="7162" spans="1:35" ht="15" customHeight="1" x14ac:dyDescent="0.25">
      <c r="A7162" s="105"/>
      <c r="B7162" s="106"/>
      <c r="C7162" s="2"/>
      <c r="D7162" s="2"/>
      <c r="E7162" s="106"/>
      <c r="F7162" s="107"/>
      <c r="G7162" s="108"/>
      <c r="H7162" s="109"/>
      <c r="I7162" s="109"/>
      <c r="J7162" s="110"/>
      <c r="K7162" s="117"/>
      <c r="L7162" s="178"/>
      <c r="M7162" s="178"/>
      <c r="N7162" s="106"/>
      <c r="O7162" s="111"/>
      <c r="P7162" s="111"/>
      <c r="Q7162" s="106"/>
      <c r="R7162" s="106"/>
      <c r="S7162" s="106"/>
      <c r="T7162" s="106"/>
      <c r="U7162" s="106"/>
      <c r="V7162" s="106"/>
      <c r="W7162" s="19"/>
      <c r="X7162" s="2"/>
      <c r="Y7162" s="4"/>
      <c r="Z7162" s="106"/>
      <c r="AA7162" s="114"/>
      <c r="AB7162" s="112"/>
      <c r="AC7162" s="178"/>
      <c r="AD7162" s="11"/>
      <c r="AE7162" s="106"/>
      <c r="AF7162" s="106"/>
      <c r="AG7162" s="106"/>
      <c r="AH7162" s="115"/>
      <c r="AI7162" s="116"/>
    </row>
    <row r="7163" spans="1:35" ht="15" customHeight="1" x14ac:dyDescent="0.25">
      <c r="A7163" s="105"/>
      <c r="B7163" s="106"/>
      <c r="C7163" s="2"/>
      <c r="D7163" s="2"/>
      <c r="E7163" s="106"/>
      <c r="F7163" s="107"/>
      <c r="G7163" s="108"/>
      <c r="H7163" s="109"/>
      <c r="I7163" s="109"/>
      <c r="J7163" s="110"/>
      <c r="K7163" s="117"/>
      <c r="L7163" s="178"/>
      <c r="M7163" s="178"/>
      <c r="N7163" s="106"/>
      <c r="O7163" s="111"/>
      <c r="P7163" s="111"/>
      <c r="Q7163" s="106"/>
      <c r="R7163" s="106"/>
      <c r="S7163" s="106"/>
      <c r="T7163" s="106"/>
      <c r="U7163" s="106"/>
      <c r="V7163" s="106"/>
      <c r="W7163" s="19"/>
      <c r="X7163" s="2"/>
      <c r="Y7163" s="4"/>
      <c r="Z7163" s="106"/>
      <c r="AA7163" s="114"/>
      <c r="AB7163" s="112"/>
      <c r="AC7163" s="178"/>
      <c r="AD7163" s="11"/>
      <c r="AE7163" s="106"/>
      <c r="AF7163" s="106"/>
      <c r="AG7163" s="106"/>
      <c r="AH7163" s="115"/>
      <c r="AI7163" s="116"/>
    </row>
    <row r="7164" spans="1:35" ht="15" customHeight="1" x14ac:dyDescent="0.25">
      <c r="A7164" s="105"/>
      <c r="B7164" s="106"/>
      <c r="C7164" s="2"/>
      <c r="D7164" s="2"/>
      <c r="E7164" s="106"/>
      <c r="F7164" s="107"/>
      <c r="G7164" s="108"/>
      <c r="H7164" s="109"/>
      <c r="I7164" s="109"/>
      <c r="J7164" s="110"/>
      <c r="K7164" s="117"/>
      <c r="L7164" s="178"/>
      <c r="M7164" s="178"/>
      <c r="N7164" s="106"/>
      <c r="O7164" s="111"/>
      <c r="P7164" s="111"/>
      <c r="Q7164" s="106"/>
      <c r="R7164" s="106"/>
      <c r="S7164" s="106"/>
      <c r="T7164" s="106"/>
      <c r="U7164" s="106"/>
      <c r="V7164" s="106"/>
      <c r="W7164" s="19"/>
      <c r="X7164" s="2"/>
      <c r="Y7164" s="4"/>
      <c r="Z7164" s="106"/>
      <c r="AA7164" s="114"/>
      <c r="AB7164" s="112"/>
      <c r="AC7164" s="178"/>
      <c r="AD7164" s="11"/>
      <c r="AE7164" s="106"/>
      <c r="AF7164" s="106"/>
      <c r="AG7164" s="106"/>
      <c r="AH7164" s="115"/>
      <c r="AI7164" s="116"/>
    </row>
    <row r="7165" spans="1:35" ht="15" customHeight="1" x14ac:dyDescent="0.25">
      <c r="A7165" s="105"/>
      <c r="B7165" s="106"/>
      <c r="C7165" s="2"/>
      <c r="D7165" s="2"/>
      <c r="E7165" s="106"/>
      <c r="F7165" s="107"/>
      <c r="G7165" s="108"/>
      <c r="H7165" s="109"/>
      <c r="I7165" s="109"/>
      <c r="J7165" s="110"/>
      <c r="K7165" s="117"/>
      <c r="L7165" s="178"/>
      <c r="M7165" s="178"/>
      <c r="N7165" s="106"/>
      <c r="O7165" s="111"/>
      <c r="P7165" s="111"/>
      <c r="Q7165" s="106"/>
      <c r="R7165" s="106"/>
      <c r="S7165" s="106"/>
      <c r="T7165" s="106"/>
      <c r="U7165" s="106"/>
      <c r="V7165" s="106"/>
      <c r="W7165" s="19"/>
      <c r="X7165" s="2"/>
      <c r="Y7165" s="4"/>
      <c r="Z7165" s="106"/>
      <c r="AA7165" s="114"/>
      <c r="AB7165" s="112"/>
      <c r="AC7165" s="178"/>
      <c r="AD7165" s="11"/>
      <c r="AE7165" s="106"/>
      <c r="AF7165" s="106"/>
      <c r="AG7165" s="106"/>
      <c r="AH7165" s="115"/>
      <c r="AI7165" s="116"/>
    </row>
    <row r="7166" spans="1:35" ht="15" customHeight="1" x14ac:dyDescent="0.25">
      <c r="A7166" s="105"/>
      <c r="B7166" s="106"/>
      <c r="C7166" s="2"/>
      <c r="D7166" s="2"/>
      <c r="E7166" s="106"/>
      <c r="F7166" s="107"/>
      <c r="G7166" s="108"/>
      <c r="H7166" s="109"/>
      <c r="I7166" s="109"/>
      <c r="J7166" s="110"/>
      <c r="K7166" s="117"/>
      <c r="L7166" s="178"/>
      <c r="M7166" s="178"/>
      <c r="N7166" s="106"/>
      <c r="O7166" s="111"/>
      <c r="P7166" s="111"/>
      <c r="Q7166" s="106"/>
      <c r="R7166" s="106"/>
      <c r="S7166" s="106"/>
      <c r="T7166" s="106"/>
      <c r="U7166" s="106"/>
      <c r="V7166" s="106"/>
      <c r="W7166" s="19"/>
      <c r="X7166" s="2"/>
      <c r="Y7166" s="4"/>
      <c r="Z7166" s="106"/>
      <c r="AA7166" s="114"/>
      <c r="AB7166" s="112"/>
      <c r="AC7166" s="178"/>
      <c r="AD7166" s="11"/>
      <c r="AE7166" s="106"/>
      <c r="AF7166" s="106"/>
      <c r="AG7166" s="106"/>
      <c r="AH7166" s="115"/>
      <c r="AI7166" s="116"/>
    </row>
    <row r="7167" spans="1:35" ht="15" customHeight="1" x14ac:dyDescent="0.25">
      <c r="A7167" s="105"/>
      <c r="B7167" s="106"/>
      <c r="C7167" s="2"/>
      <c r="D7167" s="2"/>
      <c r="E7167" s="106"/>
      <c r="F7167" s="107"/>
      <c r="G7167" s="108"/>
      <c r="H7167" s="109"/>
      <c r="I7167" s="109"/>
      <c r="J7167" s="110"/>
      <c r="K7167" s="117"/>
      <c r="L7167" s="178"/>
      <c r="M7167" s="178"/>
      <c r="N7167" s="106"/>
      <c r="O7167" s="111"/>
      <c r="P7167" s="111"/>
      <c r="Q7167" s="106"/>
      <c r="R7167" s="106"/>
      <c r="S7167" s="106"/>
      <c r="T7167" s="106"/>
      <c r="U7167" s="106"/>
      <c r="V7167" s="106"/>
      <c r="W7167" s="19"/>
      <c r="X7167" s="2"/>
      <c r="Y7167" s="4"/>
      <c r="Z7167" s="106"/>
      <c r="AA7167" s="114"/>
      <c r="AB7167" s="112"/>
      <c r="AC7167" s="178"/>
      <c r="AD7167" s="11"/>
      <c r="AE7167" s="106"/>
      <c r="AF7167" s="106"/>
      <c r="AG7167" s="106"/>
      <c r="AH7167" s="115"/>
      <c r="AI7167" s="116"/>
    </row>
    <row r="7168" spans="1:35" ht="15" customHeight="1" x14ac:dyDescent="0.25">
      <c r="A7168" s="105"/>
      <c r="B7168" s="106"/>
      <c r="C7168" s="2"/>
      <c r="D7168" s="2"/>
      <c r="E7168" s="106"/>
      <c r="F7168" s="107"/>
      <c r="G7168" s="108"/>
      <c r="H7168" s="109"/>
      <c r="I7168" s="109"/>
      <c r="J7168" s="110"/>
      <c r="K7168" s="117"/>
      <c r="L7168" s="178"/>
      <c r="M7168" s="178"/>
      <c r="N7168" s="106"/>
      <c r="O7168" s="111"/>
      <c r="P7168" s="111"/>
      <c r="Q7168" s="106"/>
      <c r="R7168" s="106"/>
      <c r="S7168" s="106"/>
      <c r="T7168" s="106"/>
      <c r="U7168" s="106"/>
      <c r="V7168" s="106"/>
      <c r="W7168" s="19"/>
      <c r="X7168" s="2"/>
      <c r="Y7168" s="4"/>
      <c r="Z7168" s="106"/>
      <c r="AA7168" s="114"/>
      <c r="AB7168" s="112"/>
      <c r="AC7168" s="178"/>
      <c r="AD7168" s="11"/>
      <c r="AE7168" s="106"/>
      <c r="AF7168" s="106"/>
      <c r="AG7168" s="106"/>
      <c r="AH7168" s="115"/>
      <c r="AI7168" s="116"/>
    </row>
    <row r="7169" spans="1:35" ht="15" customHeight="1" x14ac:dyDescent="0.25">
      <c r="A7169" s="105"/>
      <c r="B7169" s="106"/>
      <c r="C7169" s="2"/>
      <c r="D7169" s="2"/>
      <c r="E7169" s="106"/>
      <c r="F7169" s="107"/>
      <c r="G7169" s="108"/>
      <c r="H7169" s="109"/>
      <c r="I7169" s="109"/>
      <c r="J7169" s="110"/>
      <c r="K7169" s="117"/>
      <c r="L7169" s="178"/>
      <c r="M7169" s="178"/>
      <c r="N7169" s="106"/>
      <c r="O7169" s="111"/>
      <c r="P7169" s="111"/>
      <c r="Q7169" s="106"/>
      <c r="R7169" s="106"/>
      <c r="S7169" s="106"/>
      <c r="T7169" s="106"/>
      <c r="U7169" s="106"/>
      <c r="V7169" s="106"/>
      <c r="W7169" s="19"/>
      <c r="X7169" s="2"/>
      <c r="Y7169" s="4"/>
      <c r="Z7169" s="106"/>
      <c r="AA7169" s="114"/>
      <c r="AB7169" s="112"/>
      <c r="AC7169" s="178"/>
      <c r="AD7169" s="11"/>
      <c r="AE7169" s="106"/>
      <c r="AF7169" s="106"/>
      <c r="AG7169" s="106"/>
      <c r="AH7169" s="115"/>
      <c r="AI7169" s="116"/>
    </row>
    <row r="7170" spans="1:35" ht="15" customHeight="1" x14ac:dyDescent="0.25">
      <c r="A7170" s="105"/>
      <c r="B7170" s="106"/>
      <c r="C7170" s="2"/>
      <c r="D7170" s="2"/>
      <c r="E7170" s="106"/>
      <c r="F7170" s="107"/>
      <c r="G7170" s="108"/>
      <c r="H7170" s="109"/>
      <c r="I7170" s="109"/>
      <c r="J7170" s="110"/>
      <c r="K7170" s="117"/>
      <c r="L7170" s="178"/>
      <c r="M7170" s="178"/>
      <c r="N7170" s="106"/>
      <c r="O7170" s="111"/>
      <c r="P7170" s="111"/>
      <c r="Q7170" s="106"/>
      <c r="R7170" s="106"/>
      <c r="S7170" s="106"/>
      <c r="T7170" s="106"/>
      <c r="U7170" s="106"/>
      <c r="V7170" s="106"/>
      <c r="W7170" s="19"/>
      <c r="X7170" s="2"/>
      <c r="Y7170" s="4"/>
      <c r="Z7170" s="106"/>
      <c r="AA7170" s="114"/>
      <c r="AB7170" s="112"/>
      <c r="AC7170" s="178"/>
      <c r="AD7170" s="11"/>
      <c r="AE7170" s="106"/>
      <c r="AF7170" s="106"/>
      <c r="AG7170" s="106"/>
      <c r="AH7170" s="115"/>
      <c r="AI7170" s="116"/>
    </row>
    <row r="7171" spans="1:35" ht="15" customHeight="1" x14ac:dyDescent="0.25">
      <c r="A7171" s="105"/>
      <c r="B7171" s="106"/>
      <c r="C7171" s="2"/>
      <c r="D7171" s="2"/>
      <c r="E7171" s="106"/>
      <c r="F7171" s="107"/>
      <c r="G7171" s="108"/>
      <c r="H7171" s="109"/>
      <c r="I7171" s="109"/>
      <c r="J7171" s="110"/>
      <c r="K7171" s="117"/>
      <c r="L7171" s="178"/>
      <c r="M7171" s="178"/>
      <c r="N7171" s="106"/>
      <c r="O7171" s="111"/>
      <c r="P7171" s="111"/>
      <c r="Q7171" s="106"/>
      <c r="R7171" s="106"/>
      <c r="S7171" s="106"/>
      <c r="T7171" s="106"/>
      <c r="U7171" s="106"/>
      <c r="V7171" s="106"/>
      <c r="W7171" s="19"/>
      <c r="X7171" s="2"/>
      <c r="Y7171" s="4"/>
      <c r="Z7171" s="106"/>
      <c r="AA7171" s="114"/>
      <c r="AB7171" s="112"/>
      <c r="AC7171" s="178"/>
      <c r="AD7171" s="11"/>
      <c r="AE7171" s="106"/>
      <c r="AF7171" s="106"/>
      <c r="AG7171" s="106"/>
      <c r="AH7171" s="115"/>
      <c r="AI7171" s="116"/>
    </row>
    <row r="7172" spans="1:35" ht="15" customHeight="1" x14ac:dyDescent="0.25">
      <c r="A7172" s="105"/>
      <c r="B7172" s="106"/>
      <c r="C7172" s="2"/>
      <c r="D7172" s="2"/>
      <c r="E7172" s="106"/>
      <c r="F7172" s="107"/>
      <c r="G7172" s="108"/>
      <c r="H7172" s="109"/>
      <c r="I7172" s="109"/>
      <c r="J7172" s="110"/>
      <c r="K7172" s="117"/>
      <c r="L7172" s="178"/>
      <c r="M7172" s="178"/>
      <c r="N7172" s="106"/>
      <c r="O7172" s="111"/>
      <c r="P7172" s="111"/>
      <c r="Q7172" s="106"/>
      <c r="R7172" s="106"/>
      <c r="S7172" s="106"/>
      <c r="T7172" s="106"/>
      <c r="U7172" s="106"/>
      <c r="V7172" s="106"/>
      <c r="W7172" s="19"/>
      <c r="X7172" s="2"/>
      <c r="Y7172" s="4"/>
      <c r="Z7172" s="106"/>
      <c r="AA7172" s="114"/>
      <c r="AB7172" s="112"/>
      <c r="AC7172" s="178"/>
      <c r="AD7172" s="11"/>
      <c r="AE7172" s="106"/>
      <c r="AF7172" s="106"/>
      <c r="AG7172" s="106"/>
      <c r="AH7172" s="115"/>
      <c r="AI7172" s="116"/>
    </row>
    <row r="7173" spans="1:35" ht="15" customHeight="1" x14ac:dyDescent="0.25">
      <c r="A7173" s="105"/>
      <c r="B7173" s="106"/>
      <c r="C7173" s="2"/>
      <c r="D7173" s="2"/>
      <c r="E7173" s="106"/>
      <c r="F7173" s="107"/>
      <c r="G7173" s="108"/>
      <c r="H7173" s="109"/>
      <c r="I7173" s="109"/>
      <c r="J7173" s="110"/>
      <c r="K7173" s="117"/>
      <c r="L7173" s="178"/>
      <c r="M7173" s="178"/>
      <c r="N7173" s="106"/>
      <c r="O7173" s="111"/>
      <c r="P7173" s="111"/>
      <c r="Q7173" s="106"/>
      <c r="R7173" s="106"/>
      <c r="S7173" s="106"/>
      <c r="T7173" s="106"/>
      <c r="U7173" s="106"/>
      <c r="V7173" s="106"/>
      <c r="W7173" s="19"/>
      <c r="X7173" s="2"/>
      <c r="Y7173" s="4"/>
      <c r="Z7173" s="106"/>
      <c r="AA7173" s="114"/>
      <c r="AB7173" s="112"/>
      <c r="AC7173" s="178"/>
      <c r="AD7173" s="11"/>
      <c r="AE7173" s="106"/>
      <c r="AF7173" s="106"/>
      <c r="AG7173" s="106"/>
      <c r="AH7173" s="115"/>
      <c r="AI7173" s="116"/>
    </row>
    <row r="7174" spans="1:35" ht="15" customHeight="1" x14ac:dyDescent="0.25">
      <c r="A7174" s="105"/>
      <c r="B7174" s="106"/>
      <c r="C7174" s="2"/>
      <c r="D7174" s="2"/>
      <c r="E7174" s="106"/>
      <c r="F7174" s="107"/>
      <c r="G7174" s="108"/>
      <c r="H7174" s="109"/>
      <c r="I7174" s="109"/>
      <c r="J7174" s="110"/>
      <c r="K7174" s="117"/>
      <c r="L7174" s="178"/>
      <c r="M7174" s="178"/>
      <c r="N7174" s="106"/>
      <c r="O7174" s="111"/>
      <c r="P7174" s="111"/>
      <c r="Q7174" s="106"/>
      <c r="R7174" s="106"/>
      <c r="S7174" s="106"/>
      <c r="T7174" s="106"/>
      <c r="U7174" s="106"/>
      <c r="V7174" s="106"/>
      <c r="W7174" s="19"/>
      <c r="X7174" s="2"/>
      <c r="Y7174" s="4"/>
      <c r="Z7174" s="106"/>
      <c r="AA7174" s="114"/>
      <c r="AB7174" s="112"/>
      <c r="AC7174" s="178"/>
      <c r="AD7174" s="11"/>
      <c r="AE7174" s="106"/>
      <c r="AF7174" s="106"/>
      <c r="AG7174" s="106"/>
      <c r="AH7174" s="115"/>
      <c r="AI7174" s="116"/>
    </row>
    <row r="7175" spans="1:35" ht="15" customHeight="1" x14ac:dyDescent="0.25">
      <c r="A7175" s="105"/>
      <c r="B7175" s="106"/>
      <c r="C7175" s="2"/>
      <c r="D7175" s="2"/>
      <c r="E7175" s="106"/>
      <c r="F7175" s="107"/>
      <c r="G7175" s="108"/>
      <c r="H7175" s="109"/>
      <c r="I7175" s="109"/>
      <c r="J7175" s="110"/>
      <c r="K7175" s="117"/>
      <c r="L7175" s="178"/>
      <c r="M7175" s="178"/>
      <c r="N7175" s="106"/>
      <c r="O7175" s="111"/>
      <c r="P7175" s="111"/>
      <c r="Q7175" s="106"/>
      <c r="R7175" s="106"/>
      <c r="S7175" s="106"/>
      <c r="T7175" s="106"/>
      <c r="U7175" s="106"/>
      <c r="V7175" s="106"/>
      <c r="W7175" s="19"/>
      <c r="X7175" s="2"/>
      <c r="Y7175" s="4"/>
      <c r="Z7175" s="106"/>
      <c r="AA7175" s="114"/>
      <c r="AB7175" s="112"/>
      <c r="AC7175" s="178"/>
      <c r="AD7175" s="11"/>
      <c r="AE7175" s="106"/>
      <c r="AF7175" s="106"/>
      <c r="AG7175" s="106"/>
      <c r="AH7175" s="115"/>
      <c r="AI7175" s="116"/>
    </row>
    <row r="7176" spans="1:35" ht="15" customHeight="1" x14ac:dyDescent="0.25">
      <c r="A7176" s="105"/>
      <c r="B7176" s="106"/>
      <c r="C7176" s="2"/>
      <c r="D7176" s="2"/>
      <c r="E7176" s="106"/>
      <c r="F7176" s="107"/>
      <c r="G7176" s="108"/>
      <c r="H7176" s="109"/>
      <c r="I7176" s="109"/>
      <c r="J7176" s="110"/>
      <c r="K7176" s="117"/>
      <c r="L7176" s="178"/>
      <c r="M7176" s="178"/>
      <c r="N7176" s="106"/>
      <c r="O7176" s="111"/>
      <c r="P7176" s="111"/>
      <c r="Q7176" s="106"/>
      <c r="R7176" s="106"/>
      <c r="S7176" s="106"/>
      <c r="T7176" s="106"/>
      <c r="U7176" s="106"/>
      <c r="V7176" s="106"/>
      <c r="W7176" s="19"/>
      <c r="X7176" s="2"/>
      <c r="Y7176" s="4"/>
      <c r="Z7176" s="106"/>
      <c r="AA7176" s="114"/>
      <c r="AB7176" s="112"/>
      <c r="AC7176" s="178"/>
      <c r="AD7176" s="11"/>
      <c r="AE7176" s="106"/>
      <c r="AF7176" s="106"/>
      <c r="AG7176" s="106"/>
      <c r="AH7176" s="115"/>
      <c r="AI7176" s="116"/>
    </row>
    <row r="7177" spans="1:35" ht="15" customHeight="1" x14ac:dyDescent="0.25">
      <c r="A7177" s="105"/>
      <c r="B7177" s="106"/>
      <c r="C7177" s="2"/>
      <c r="D7177" s="2"/>
      <c r="E7177" s="106"/>
      <c r="F7177" s="107"/>
      <c r="G7177" s="108"/>
      <c r="H7177" s="109"/>
      <c r="I7177" s="109"/>
      <c r="J7177" s="110"/>
      <c r="K7177" s="117"/>
      <c r="L7177" s="178"/>
      <c r="M7177" s="178"/>
      <c r="N7177" s="106"/>
      <c r="O7177" s="111"/>
      <c r="P7177" s="111"/>
      <c r="Q7177" s="106"/>
      <c r="R7177" s="106"/>
      <c r="S7177" s="106"/>
      <c r="T7177" s="106"/>
      <c r="U7177" s="106"/>
      <c r="V7177" s="106"/>
      <c r="W7177" s="19"/>
      <c r="X7177" s="2"/>
      <c r="Y7177" s="4"/>
      <c r="Z7177" s="106"/>
      <c r="AA7177" s="114"/>
      <c r="AB7177" s="112"/>
      <c r="AC7177" s="178"/>
      <c r="AD7177" s="11"/>
      <c r="AE7177" s="106"/>
      <c r="AF7177" s="106"/>
      <c r="AG7177" s="106"/>
      <c r="AH7177" s="115"/>
      <c r="AI7177" s="116"/>
    </row>
    <row r="7178" spans="1:35" ht="15" customHeight="1" x14ac:dyDescent="0.25">
      <c r="A7178" s="105"/>
      <c r="B7178" s="106"/>
      <c r="C7178" s="2"/>
      <c r="D7178" s="2"/>
      <c r="E7178" s="106"/>
      <c r="F7178" s="107"/>
      <c r="G7178" s="108"/>
      <c r="H7178" s="109"/>
      <c r="I7178" s="109"/>
      <c r="J7178" s="110"/>
      <c r="K7178" s="117"/>
      <c r="L7178" s="178"/>
      <c r="M7178" s="178"/>
      <c r="N7178" s="106"/>
      <c r="O7178" s="111"/>
      <c r="P7178" s="111"/>
      <c r="Q7178" s="106"/>
      <c r="R7178" s="106"/>
      <c r="S7178" s="106"/>
      <c r="T7178" s="106"/>
      <c r="U7178" s="106"/>
      <c r="V7178" s="106"/>
      <c r="W7178" s="19"/>
      <c r="X7178" s="2"/>
      <c r="Y7178" s="4"/>
      <c r="Z7178" s="106"/>
      <c r="AA7178" s="114"/>
      <c r="AB7178" s="112"/>
      <c r="AC7178" s="178"/>
      <c r="AD7178" s="11"/>
      <c r="AE7178" s="106"/>
      <c r="AF7178" s="106"/>
      <c r="AG7178" s="106"/>
      <c r="AH7178" s="115"/>
      <c r="AI7178" s="116"/>
    </row>
    <row r="7179" spans="1:35" ht="15" customHeight="1" x14ac:dyDescent="0.25">
      <c r="A7179" s="105"/>
      <c r="B7179" s="106"/>
      <c r="C7179" s="2"/>
      <c r="D7179" s="2"/>
      <c r="E7179" s="106"/>
      <c r="F7179" s="107"/>
      <c r="G7179" s="108"/>
      <c r="H7179" s="109"/>
      <c r="I7179" s="109"/>
      <c r="J7179" s="110"/>
      <c r="K7179" s="117"/>
      <c r="L7179" s="178"/>
      <c r="M7179" s="178"/>
      <c r="N7179" s="106"/>
      <c r="O7179" s="111"/>
      <c r="P7179" s="111"/>
      <c r="Q7179" s="106"/>
      <c r="R7179" s="106"/>
      <c r="S7179" s="106"/>
      <c r="T7179" s="106"/>
      <c r="U7179" s="106"/>
      <c r="V7179" s="106"/>
      <c r="W7179" s="19"/>
      <c r="X7179" s="2"/>
      <c r="Y7179" s="4"/>
      <c r="Z7179" s="106"/>
      <c r="AA7179" s="114"/>
      <c r="AB7179" s="112"/>
      <c r="AC7179" s="178"/>
      <c r="AD7179" s="11"/>
      <c r="AE7179" s="106"/>
      <c r="AF7179" s="106"/>
      <c r="AG7179" s="106"/>
      <c r="AH7179" s="115"/>
      <c r="AI7179" s="116"/>
    </row>
    <row r="7180" spans="1:35" ht="15" customHeight="1" x14ac:dyDescent="0.25">
      <c r="A7180" s="105"/>
      <c r="B7180" s="106"/>
      <c r="C7180" s="2"/>
      <c r="D7180" s="2"/>
      <c r="E7180" s="106"/>
      <c r="F7180" s="107"/>
      <c r="G7180" s="108"/>
      <c r="H7180" s="109"/>
      <c r="I7180" s="109"/>
      <c r="J7180" s="110"/>
      <c r="K7180" s="117"/>
      <c r="L7180" s="178"/>
      <c r="M7180" s="178"/>
      <c r="N7180" s="106"/>
      <c r="O7180" s="111"/>
      <c r="P7180" s="111"/>
      <c r="Q7180" s="106"/>
      <c r="R7180" s="106"/>
      <c r="S7180" s="106"/>
      <c r="T7180" s="106"/>
      <c r="U7180" s="106"/>
      <c r="V7180" s="106"/>
      <c r="W7180" s="19"/>
      <c r="X7180" s="2"/>
      <c r="Y7180" s="4"/>
      <c r="Z7180" s="106"/>
      <c r="AA7180" s="114"/>
      <c r="AB7180" s="112"/>
      <c r="AC7180" s="178"/>
      <c r="AD7180" s="11"/>
      <c r="AE7180" s="106"/>
      <c r="AF7180" s="106"/>
      <c r="AG7180" s="106"/>
      <c r="AH7180" s="115"/>
      <c r="AI7180" s="116"/>
    </row>
    <row r="7181" spans="1:35" ht="15" customHeight="1" x14ac:dyDescent="0.25">
      <c r="A7181" s="105"/>
      <c r="B7181" s="106"/>
      <c r="C7181" s="2"/>
      <c r="D7181" s="2"/>
      <c r="E7181" s="106"/>
      <c r="F7181" s="107"/>
      <c r="G7181" s="108"/>
      <c r="H7181" s="109"/>
      <c r="I7181" s="109"/>
      <c r="J7181" s="110"/>
      <c r="K7181" s="117"/>
      <c r="L7181" s="178"/>
      <c r="M7181" s="178"/>
      <c r="N7181" s="106"/>
      <c r="O7181" s="111"/>
      <c r="P7181" s="111"/>
      <c r="Q7181" s="106"/>
      <c r="R7181" s="106"/>
      <c r="S7181" s="106"/>
      <c r="T7181" s="106"/>
      <c r="U7181" s="106"/>
      <c r="V7181" s="106"/>
      <c r="W7181" s="19"/>
      <c r="X7181" s="2"/>
      <c r="Y7181" s="4"/>
      <c r="Z7181" s="106"/>
      <c r="AA7181" s="114"/>
      <c r="AB7181" s="112"/>
      <c r="AC7181" s="178"/>
      <c r="AD7181" s="11"/>
      <c r="AE7181" s="106"/>
      <c r="AF7181" s="106"/>
      <c r="AG7181" s="106"/>
      <c r="AH7181" s="115"/>
      <c r="AI7181" s="116"/>
    </row>
    <row r="7182" spans="1:35" ht="15" customHeight="1" x14ac:dyDescent="0.25">
      <c r="A7182" s="105"/>
      <c r="B7182" s="106"/>
      <c r="C7182" s="2"/>
      <c r="D7182" s="2"/>
      <c r="E7182" s="106"/>
      <c r="F7182" s="107"/>
      <c r="G7182" s="108"/>
      <c r="H7182" s="109"/>
      <c r="I7182" s="109"/>
      <c r="J7182" s="110"/>
      <c r="K7182" s="117"/>
      <c r="L7182" s="178"/>
      <c r="M7182" s="178"/>
      <c r="N7182" s="106"/>
      <c r="O7182" s="111"/>
      <c r="P7182" s="111"/>
      <c r="Q7182" s="106"/>
      <c r="R7182" s="106"/>
      <c r="S7182" s="106"/>
      <c r="T7182" s="106"/>
      <c r="U7182" s="106"/>
      <c r="V7182" s="106"/>
      <c r="W7182" s="19"/>
      <c r="X7182" s="2"/>
      <c r="Y7182" s="4"/>
      <c r="Z7182" s="106"/>
      <c r="AA7182" s="114"/>
      <c r="AB7182" s="112"/>
      <c r="AC7182" s="178"/>
      <c r="AD7182" s="11"/>
      <c r="AE7182" s="106"/>
      <c r="AF7182" s="106"/>
      <c r="AG7182" s="106"/>
      <c r="AH7182" s="115"/>
      <c r="AI7182" s="116"/>
    </row>
    <row r="7183" spans="1:35" ht="15" customHeight="1" x14ac:dyDescent="0.25">
      <c r="A7183" s="105"/>
      <c r="B7183" s="106"/>
      <c r="C7183" s="2"/>
      <c r="D7183" s="2"/>
      <c r="E7183" s="106"/>
      <c r="F7183" s="107"/>
      <c r="G7183" s="108"/>
      <c r="H7183" s="109"/>
      <c r="I7183" s="109"/>
      <c r="J7183" s="110"/>
      <c r="K7183" s="117"/>
      <c r="L7183" s="178"/>
      <c r="M7183" s="178"/>
      <c r="N7183" s="106"/>
      <c r="O7183" s="111"/>
      <c r="P7183" s="111"/>
      <c r="Q7183" s="106"/>
      <c r="R7183" s="106"/>
      <c r="S7183" s="106"/>
      <c r="T7183" s="106"/>
      <c r="U7183" s="106"/>
      <c r="V7183" s="106"/>
      <c r="W7183" s="19"/>
      <c r="X7183" s="2"/>
      <c r="Y7183" s="4"/>
      <c r="Z7183" s="106"/>
      <c r="AA7183" s="114"/>
      <c r="AB7183" s="112"/>
      <c r="AC7183" s="178"/>
      <c r="AD7183" s="11"/>
      <c r="AE7183" s="106"/>
      <c r="AF7183" s="106"/>
      <c r="AG7183" s="106"/>
      <c r="AH7183" s="115"/>
      <c r="AI7183" s="116"/>
    </row>
    <row r="7184" spans="1:35" ht="15" customHeight="1" x14ac:dyDescent="0.25">
      <c r="A7184" s="105"/>
      <c r="B7184" s="106"/>
      <c r="C7184" s="2"/>
      <c r="D7184" s="2"/>
      <c r="E7184" s="106"/>
      <c r="F7184" s="107"/>
      <c r="G7184" s="108"/>
      <c r="H7184" s="109"/>
      <c r="I7184" s="109"/>
      <c r="J7184" s="110"/>
      <c r="K7184" s="117"/>
      <c r="L7184" s="178"/>
      <c r="M7184" s="178"/>
      <c r="N7184" s="106"/>
      <c r="O7184" s="111"/>
      <c r="P7184" s="111"/>
      <c r="Q7184" s="106"/>
      <c r="R7184" s="106"/>
      <c r="S7184" s="106"/>
      <c r="T7184" s="106"/>
      <c r="U7184" s="106"/>
      <c r="V7184" s="106"/>
      <c r="W7184" s="19"/>
      <c r="X7184" s="2"/>
      <c r="Y7184" s="4"/>
      <c r="Z7184" s="106"/>
      <c r="AA7184" s="114"/>
      <c r="AB7184" s="112"/>
      <c r="AC7184" s="178"/>
      <c r="AD7184" s="11"/>
      <c r="AE7184" s="106"/>
      <c r="AF7184" s="106"/>
      <c r="AG7184" s="106"/>
      <c r="AH7184" s="115"/>
      <c r="AI7184" s="116"/>
    </row>
    <row r="7185" spans="1:35" ht="15" customHeight="1" x14ac:dyDescent="0.25">
      <c r="A7185" s="105"/>
      <c r="B7185" s="106"/>
      <c r="C7185" s="2"/>
      <c r="D7185" s="2"/>
      <c r="E7185" s="106"/>
      <c r="F7185" s="107"/>
      <c r="G7185" s="108"/>
      <c r="H7185" s="109"/>
      <c r="I7185" s="109"/>
      <c r="J7185" s="110"/>
      <c r="K7185" s="117"/>
      <c r="L7185" s="178"/>
      <c r="M7185" s="178"/>
      <c r="N7185" s="106"/>
      <c r="O7185" s="111"/>
      <c r="P7185" s="111"/>
      <c r="Q7185" s="106"/>
      <c r="R7185" s="106"/>
      <c r="S7185" s="106"/>
      <c r="T7185" s="106"/>
      <c r="U7185" s="106"/>
      <c r="V7185" s="106"/>
      <c r="W7185" s="19"/>
      <c r="X7185" s="2"/>
      <c r="Y7185" s="4"/>
      <c r="Z7185" s="106"/>
      <c r="AA7185" s="114"/>
      <c r="AB7185" s="112"/>
      <c r="AC7185" s="178"/>
      <c r="AD7185" s="11"/>
      <c r="AE7185" s="106"/>
      <c r="AF7185" s="106"/>
      <c r="AG7185" s="106"/>
      <c r="AH7185" s="115"/>
      <c r="AI7185" s="116"/>
    </row>
    <row r="7186" spans="1:35" ht="15" customHeight="1" x14ac:dyDescent="0.25">
      <c r="A7186" s="105"/>
      <c r="B7186" s="106"/>
      <c r="C7186" s="2"/>
      <c r="D7186" s="2"/>
      <c r="E7186" s="106"/>
      <c r="F7186" s="107"/>
      <c r="G7186" s="108"/>
      <c r="H7186" s="109"/>
      <c r="I7186" s="109"/>
      <c r="J7186" s="110"/>
      <c r="K7186" s="117"/>
      <c r="L7186" s="178"/>
      <c r="M7186" s="178"/>
      <c r="N7186" s="106"/>
      <c r="O7186" s="111"/>
      <c r="P7186" s="111"/>
      <c r="Q7186" s="106"/>
      <c r="R7186" s="106"/>
      <c r="S7186" s="106"/>
      <c r="T7186" s="106"/>
      <c r="U7186" s="106"/>
      <c r="V7186" s="106"/>
      <c r="W7186" s="19"/>
      <c r="X7186" s="2"/>
      <c r="Y7186" s="4"/>
      <c r="Z7186" s="106"/>
      <c r="AA7186" s="114"/>
      <c r="AB7186" s="112"/>
      <c r="AC7186" s="178"/>
      <c r="AD7186" s="11"/>
      <c r="AE7186" s="106"/>
      <c r="AF7186" s="106"/>
      <c r="AG7186" s="106"/>
      <c r="AH7186" s="115"/>
      <c r="AI7186" s="116"/>
    </row>
    <row r="7187" spans="1:35" ht="15" customHeight="1" x14ac:dyDescent="0.25">
      <c r="A7187" s="105"/>
      <c r="B7187" s="106"/>
      <c r="C7187" s="2"/>
      <c r="D7187" s="2"/>
      <c r="E7187" s="106"/>
      <c r="F7187" s="107"/>
      <c r="G7187" s="108"/>
      <c r="H7187" s="109"/>
      <c r="I7187" s="109"/>
      <c r="J7187" s="110"/>
      <c r="K7187" s="117"/>
      <c r="L7187" s="178"/>
      <c r="M7187" s="178"/>
      <c r="N7187" s="106"/>
      <c r="O7187" s="111"/>
      <c r="P7187" s="111"/>
      <c r="Q7187" s="106"/>
      <c r="R7187" s="106"/>
      <c r="S7187" s="106"/>
      <c r="T7187" s="106"/>
      <c r="U7187" s="106"/>
      <c r="V7187" s="106"/>
      <c r="W7187" s="19"/>
      <c r="X7187" s="2"/>
      <c r="Y7187" s="4"/>
      <c r="Z7187" s="106"/>
      <c r="AA7187" s="114"/>
      <c r="AB7187" s="112"/>
      <c r="AC7187" s="178"/>
      <c r="AD7187" s="11"/>
      <c r="AE7187" s="106"/>
      <c r="AF7187" s="106"/>
      <c r="AG7187" s="106"/>
      <c r="AH7187" s="115"/>
      <c r="AI7187" s="116"/>
    </row>
    <row r="7188" spans="1:35" ht="15" customHeight="1" x14ac:dyDescent="0.25">
      <c r="A7188" s="105"/>
      <c r="B7188" s="106"/>
      <c r="C7188" s="2"/>
      <c r="D7188" s="2"/>
      <c r="E7188" s="106"/>
      <c r="F7188" s="107"/>
      <c r="G7188" s="108"/>
      <c r="H7188" s="109"/>
      <c r="I7188" s="109"/>
      <c r="J7188" s="110"/>
      <c r="K7188" s="117"/>
      <c r="L7188" s="178"/>
      <c r="M7188" s="178"/>
      <c r="N7188" s="106"/>
      <c r="O7188" s="111"/>
      <c r="P7188" s="111"/>
      <c r="Q7188" s="106"/>
      <c r="R7188" s="106"/>
      <c r="S7188" s="106"/>
      <c r="T7188" s="106"/>
      <c r="U7188" s="106"/>
      <c r="V7188" s="106"/>
      <c r="W7188" s="19"/>
      <c r="X7188" s="2"/>
      <c r="Y7188" s="4"/>
      <c r="Z7188" s="106"/>
      <c r="AA7188" s="114"/>
      <c r="AB7188" s="112"/>
      <c r="AC7188" s="178"/>
      <c r="AD7188" s="11"/>
      <c r="AE7188" s="106"/>
      <c r="AF7188" s="106"/>
      <c r="AG7188" s="106"/>
      <c r="AH7188" s="115"/>
      <c r="AI7188" s="116"/>
    </row>
    <row r="7189" spans="1:35" ht="15" customHeight="1" x14ac:dyDescent="0.25">
      <c r="A7189" s="105"/>
      <c r="B7189" s="106"/>
      <c r="C7189" s="2"/>
      <c r="D7189" s="2"/>
      <c r="E7189" s="106"/>
      <c r="F7189" s="107"/>
      <c r="G7189" s="108"/>
      <c r="H7189" s="109"/>
      <c r="I7189" s="109"/>
      <c r="J7189" s="110"/>
      <c r="K7189" s="117"/>
      <c r="L7189" s="178"/>
      <c r="M7189" s="178"/>
      <c r="N7189" s="106"/>
      <c r="O7189" s="111"/>
      <c r="P7189" s="111"/>
      <c r="Q7189" s="106"/>
      <c r="R7189" s="106"/>
      <c r="S7189" s="106"/>
      <c r="T7189" s="106"/>
      <c r="U7189" s="106"/>
      <c r="V7189" s="106"/>
      <c r="W7189" s="19"/>
      <c r="X7189" s="2"/>
      <c r="Y7189" s="4"/>
      <c r="Z7189" s="106"/>
      <c r="AA7189" s="114"/>
      <c r="AB7189" s="112"/>
      <c r="AC7189" s="178"/>
      <c r="AD7189" s="11"/>
      <c r="AE7189" s="106"/>
      <c r="AF7189" s="106"/>
      <c r="AG7189" s="106"/>
      <c r="AH7189" s="115"/>
      <c r="AI7189" s="116"/>
    </row>
    <row r="7190" spans="1:35" ht="15" customHeight="1" x14ac:dyDescent="0.25">
      <c r="A7190" s="105"/>
      <c r="B7190" s="106"/>
      <c r="C7190" s="2"/>
      <c r="D7190" s="2"/>
      <c r="E7190" s="106"/>
      <c r="F7190" s="107"/>
      <c r="G7190" s="108"/>
      <c r="H7190" s="109"/>
      <c r="I7190" s="109"/>
      <c r="J7190" s="110"/>
      <c r="K7190" s="117"/>
      <c r="L7190" s="178"/>
      <c r="M7190" s="178"/>
      <c r="N7190" s="106"/>
      <c r="O7190" s="111"/>
      <c r="P7190" s="111"/>
      <c r="Q7190" s="106"/>
      <c r="R7190" s="106"/>
      <c r="S7190" s="106"/>
      <c r="T7190" s="106"/>
      <c r="U7190" s="106"/>
      <c r="V7190" s="106"/>
      <c r="W7190" s="19"/>
      <c r="X7190" s="2"/>
      <c r="Y7190" s="4"/>
      <c r="Z7190" s="106"/>
      <c r="AA7190" s="114"/>
      <c r="AB7190" s="112"/>
      <c r="AC7190" s="178"/>
      <c r="AD7190" s="11"/>
      <c r="AE7190" s="106"/>
      <c r="AF7190" s="106"/>
      <c r="AG7190" s="106"/>
      <c r="AH7190" s="115"/>
      <c r="AI7190" s="116"/>
    </row>
    <row r="7191" spans="1:35" ht="15" customHeight="1" x14ac:dyDescent="0.25">
      <c r="A7191" s="105"/>
      <c r="B7191" s="106"/>
      <c r="C7191" s="2"/>
      <c r="D7191" s="2"/>
      <c r="E7191" s="106"/>
      <c r="F7191" s="107"/>
      <c r="G7191" s="108"/>
      <c r="H7191" s="109"/>
      <c r="I7191" s="109"/>
      <c r="J7191" s="110"/>
      <c r="K7191" s="117"/>
      <c r="L7191" s="178"/>
      <c r="M7191" s="178"/>
      <c r="N7191" s="106"/>
      <c r="O7191" s="111"/>
      <c r="P7191" s="111"/>
      <c r="Q7191" s="106"/>
      <c r="R7191" s="106"/>
      <c r="S7191" s="106"/>
      <c r="T7191" s="106"/>
      <c r="U7191" s="106"/>
      <c r="V7191" s="106"/>
      <c r="W7191" s="19"/>
      <c r="X7191" s="2"/>
      <c r="Y7191" s="4"/>
      <c r="Z7191" s="106"/>
      <c r="AA7191" s="114"/>
      <c r="AB7191" s="112"/>
      <c r="AC7191" s="178"/>
      <c r="AD7191" s="11"/>
      <c r="AE7191" s="106"/>
      <c r="AF7191" s="106"/>
      <c r="AG7191" s="106"/>
      <c r="AH7191" s="115"/>
      <c r="AI7191" s="116"/>
    </row>
    <row r="7192" spans="1:35" ht="15" customHeight="1" x14ac:dyDescent="0.25">
      <c r="A7192" s="105"/>
      <c r="B7192" s="106"/>
      <c r="C7192" s="2"/>
      <c r="D7192" s="2"/>
      <c r="E7192" s="106"/>
      <c r="F7192" s="107"/>
      <c r="G7192" s="108"/>
      <c r="H7192" s="109"/>
      <c r="I7192" s="109"/>
      <c r="J7192" s="110"/>
      <c r="K7192" s="117"/>
      <c r="L7192" s="178"/>
      <c r="M7192" s="178"/>
      <c r="N7192" s="106"/>
      <c r="O7192" s="111"/>
      <c r="P7192" s="111"/>
      <c r="Q7192" s="106"/>
      <c r="R7192" s="106"/>
      <c r="S7192" s="106"/>
      <c r="T7192" s="106"/>
      <c r="U7192" s="106"/>
      <c r="V7192" s="106"/>
      <c r="W7192" s="19"/>
      <c r="X7192" s="2"/>
      <c r="Y7192" s="4"/>
      <c r="Z7192" s="106"/>
      <c r="AA7192" s="114"/>
      <c r="AB7192" s="112"/>
      <c r="AC7192" s="178"/>
      <c r="AD7192" s="11"/>
      <c r="AE7192" s="106"/>
      <c r="AF7192" s="106"/>
      <c r="AG7192" s="106"/>
      <c r="AH7192" s="115"/>
      <c r="AI7192" s="116"/>
    </row>
    <row r="7193" spans="1:35" ht="15" customHeight="1" x14ac:dyDescent="0.25">
      <c r="A7193" s="105"/>
      <c r="B7193" s="106"/>
      <c r="C7193" s="2"/>
      <c r="D7193" s="2"/>
      <c r="E7193" s="106"/>
      <c r="F7193" s="107"/>
      <c r="G7193" s="108"/>
      <c r="H7193" s="109"/>
      <c r="I7193" s="109"/>
      <c r="J7193" s="110"/>
      <c r="K7193" s="117"/>
      <c r="L7193" s="178"/>
      <c r="M7193" s="178"/>
      <c r="N7193" s="106"/>
      <c r="O7193" s="111"/>
      <c r="P7193" s="111"/>
      <c r="Q7193" s="106"/>
      <c r="R7193" s="106"/>
      <c r="S7193" s="106"/>
      <c r="T7193" s="106"/>
      <c r="U7193" s="106"/>
      <c r="V7193" s="106"/>
      <c r="W7193" s="19"/>
      <c r="X7193" s="2"/>
      <c r="Y7193" s="4"/>
      <c r="Z7193" s="106"/>
      <c r="AA7193" s="114"/>
      <c r="AB7193" s="112"/>
      <c r="AC7193" s="178"/>
      <c r="AD7193" s="11"/>
      <c r="AE7193" s="106"/>
      <c r="AF7193" s="106"/>
      <c r="AG7193" s="106"/>
      <c r="AH7193" s="115"/>
      <c r="AI7193" s="116"/>
    </row>
    <row r="7194" spans="1:35" ht="15" customHeight="1" x14ac:dyDescent="0.25">
      <c r="A7194" s="105"/>
      <c r="B7194" s="106"/>
      <c r="C7194" s="2"/>
      <c r="D7194" s="2"/>
      <c r="E7194" s="106"/>
      <c r="F7194" s="107"/>
      <c r="G7194" s="108"/>
      <c r="H7194" s="109"/>
      <c r="I7194" s="109"/>
      <c r="J7194" s="110"/>
      <c r="K7194" s="117"/>
      <c r="L7194" s="178"/>
      <c r="M7194" s="178"/>
      <c r="N7194" s="106"/>
      <c r="O7194" s="111"/>
      <c r="P7194" s="111"/>
      <c r="Q7194" s="106"/>
      <c r="R7194" s="106"/>
      <c r="S7194" s="106"/>
      <c r="T7194" s="106"/>
      <c r="U7194" s="106"/>
      <c r="V7194" s="106"/>
      <c r="W7194" s="19"/>
      <c r="X7194" s="2"/>
      <c r="Y7194" s="4"/>
      <c r="Z7194" s="106"/>
      <c r="AA7194" s="114"/>
      <c r="AB7194" s="112"/>
      <c r="AC7194" s="178"/>
      <c r="AD7194" s="11"/>
      <c r="AE7194" s="106"/>
      <c r="AF7194" s="106"/>
      <c r="AG7194" s="106"/>
      <c r="AH7194" s="115"/>
      <c r="AI7194" s="116"/>
    </row>
    <row r="7195" spans="1:35" ht="15" customHeight="1" x14ac:dyDescent="0.25">
      <c r="A7195" s="105"/>
      <c r="B7195" s="106"/>
      <c r="C7195" s="2"/>
      <c r="D7195" s="2"/>
      <c r="E7195" s="106"/>
      <c r="F7195" s="107"/>
      <c r="G7195" s="108"/>
      <c r="H7195" s="109"/>
      <c r="I7195" s="109"/>
      <c r="J7195" s="110"/>
      <c r="K7195" s="117"/>
      <c r="L7195" s="178"/>
      <c r="M7195" s="178"/>
      <c r="N7195" s="106"/>
      <c r="O7195" s="111"/>
      <c r="P7195" s="111"/>
      <c r="Q7195" s="106"/>
      <c r="R7195" s="106"/>
      <c r="S7195" s="106"/>
      <c r="T7195" s="106"/>
      <c r="U7195" s="106"/>
      <c r="V7195" s="106"/>
      <c r="W7195" s="19"/>
      <c r="X7195" s="2"/>
      <c r="Y7195" s="4"/>
      <c r="Z7195" s="106"/>
      <c r="AA7195" s="114"/>
      <c r="AB7195" s="112"/>
      <c r="AC7195" s="178"/>
      <c r="AD7195" s="11"/>
      <c r="AE7195" s="106"/>
      <c r="AF7195" s="106"/>
      <c r="AG7195" s="106"/>
      <c r="AH7195" s="115"/>
      <c r="AI7195" s="116"/>
    </row>
    <row r="7196" spans="1:35" ht="15" customHeight="1" x14ac:dyDescent="0.25">
      <c r="A7196" s="105"/>
      <c r="B7196" s="106"/>
      <c r="C7196" s="2"/>
      <c r="D7196" s="2"/>
      <c r="E7196" s="106"/>
      <c r="F7196" s="107"/>
      <c r="G7196" s="108"/>
      <c r="H7196" s="109"/>
      <c r="I7196" s="109"/>
      <c r="J7196" s="110"/>
      <c r="K7196" s="117"/>
      <c r="L7196" s="178"/>
      <c r="M7196" s="178"/>
      <c r="N7196" s="106"/>
      <c r="O7196" s="111"/>
      <c r="P7196" s="111"/>
      <c r="Q7196" s="106"/>
      <c r="R7196" s="106"/>
      <c r="S7196" s="106"/>
      <c r="T7196" s="106"/>
      <c r="U7196" s="106"/>
      <c r="V7196" s="106"/>
      <c r="W7196" s="19"/>
      <c r="X7196" s="2"/>
      <c r="Y7196" s="4"/>
      <c r="Z7196" s="106"/>
      <c r="AA7196" s="114"/>
      <c r="AB7196" s="112"/>
      <c r="AC7196" s="178"/>
      <c r="AD7196" s="11"/>
      <c r="AE7196" s="106"/>
      <c r="AF7196" s="106"/>
      <c r="AG7196" s="106"/>
      <c r="AH7196" s="115"/>
      <c r="AI7196" s="116"/>
    </row>
    <row r="7197" spans="1:35" ht="15" customHeight="1" x14ac:dyDescent="0.25">
      <c r="A7197" s="105"/>
      <c r="B7197" s="106"/>
      <c r="C7197" s="2"/>
      <c r="D7197" s="2"/>
      <c r="E7197" s="106"/>
      <c r="F7197" s="107"/>
      <c r="G7197" s="108"/>
      <c r="H7197" s="109"/>
      <c r="I7197" s="109"/>
      <c r="J7197" s="110"/>
      <c r="K7197" s="117"/>
      <c r="L7197" s="178"/>
      <c r="M7197" s="178"/>
      <c r="N7197" s="106"/>
      <c r="O7197" s="111"/>
      <c r="P7197" s="111"/>
      <c r="Q7197" s="106"/>
      <c r="R7197" s="106"/>
      <c r="S7197" s="106"/>
      <c r="T7197" s="106"/>
      <c r="U7197" s="106"/>
      <c r="V7197" s="106"/>
      <c r="W7197" s="19"/>
      <c r="X7197" s="2"/>
      <c r="Y7197" s="4"/>
      <c r="Z7197" s="106"/>
      <c r="AA7197" s="114"/>
      <c r="AB7197" s="112"/>
      <c r="AC7197" s="178"/>
      <c r="AD7197" s="11"/>
      <c r="AE7197" s="106"/>
      <c r="AF7197" s="106"/>
      <c r="AG7197" s="106"/>
      <c r="AH7197" s="115"/>
      <c r="AI7197" s="116"/>
    </row>
    <row r="7198" spans="1:35" ht="15" customHeight="1" x14ac:dyDescent="0.25">
      <c r="A7198" s="105"/>
      <c r="B7198" s="106"/>
      <c r="C7198" s="2"/>
      <c r="D7198" s="2"/>
      <c r="E7198" s="106"/>
      <c r="F7198" s="107"/>
      <c r="G7198" s="108"/>
      <c r="H7198" s="109"/>
      <c r="I7198" s="109"/>
      <c r="J7198" s="110"/>
      <c r="K7198" s="117"/>
      <c r="L7198" s="178"/>
      <c r="M7198" s="178"/>
      <c r="N7198" s="106"/>
      <c r="O7198" s="111"/>
      <c r="P7198" s="111"/>
      <c r="Q7198" s="106"/>
      <c r="R7198" s="106"/>
      <c r="S7198" s="106"/>
      <c r="T7198" s="106"/>
      <c r="U7198" s="106"/>
      <c r="V7198" s="106"/>
      <c r="W7198" s="19"/>
      <c r="X7198" s="2"/>
      <c r="Y7198" s="4"/>
      <c r="Z7198" s="106"/>
      <c r="AA7198" s="114"/>
      <c r="AB7198" s="112"/>
      <c r="AC7198" s="178"/>
      <c r="AD7198" s="11"/>
      <c r="AE7198" s="106"/>
      <c r="AF7198" s="106"/>
      <c r="AG7198" s="106"/>
      <c r="AH7198" s="115"/>
      <c r="AI7198" s="116"/>
    </row>
    <row r="7199" spans="1:35" ht="15" customHeight="1" x14ac:dyDescent="0.25">
      <c r="A7199" s="105"/>
      <c r="B7199" s="106"/>
      <c r="C7199" s="2"/>
      <c r="D7199" s="2"/>
      <c r="E7199" s="106"/>
      <c r="F7199" s="107"/>
      <c r="G7199" s="108"/>
      <c r="H7199" s="109"/>
      <c r="I7199" s="109"/>
      <c r="J7199" s="110"/>
      <c r="K7199" s="117"/>
      <c r="L7199" s="178"/>
      <c r="M7199" s="178"/>
      <c r="N7199" s="106"/>
      <c r="O7199" s="111"/>
      <c r="P7199" s="111"/>
      <c r="Q7199" s="106"/>
      <c r="R7199" s="106"/>
      <c r="S7199" s="106"/>
      <c r="T7199" s="106"/>
      <c r="U7199" s="106"/>
      <c r="V7199" s="106"/>
      <c r="W7199" s="19"/>
      <c r="X7199" s="2"/>
      <c r="Y7199" s="4"/>
      <c r="Z7199" s="106"/>
      <c r="AA7199" s="114"/>
      <c r="AB7199" s="112"/>
      <c r="AC7199" s="178"/>
      <c r="AD7199" s="11"/>
      <c r="AE7199" s="106"/>
      <c r="AF7199" s="106"/>
      <c r="AG7199" s="106"/>
      <c r="AH7199" s="115"/>
      <c r="AI7199" s="116"/>
    </row>
    <row r="7200" spans="1:35" ht="15" customHeight="1" x14ac:dyDescent="0.25">
      <c r="A7200" s="105"/>
      <c r="B7200" s="106"/>
      <c r="C7200" s="2"/>
      <c r="D7200" s="2"/>
      <c r="E7200" s="106"/>
      <c r="F7200" s="107"/>
      <c r="G7200" s="108"/>
      <c r="H7200" s="109"/>
      <c r="I7200" s="109"/>
      <c r="J7200" s="110"/>
      <c r="K7200" s="117"/>
      <c r="L7200" s="178"/>
      <c r="M7200" s="178"/>
      <c r="N7200" s="106"/>
      <c r="O7200" s="111"/>
      <c r="P7200" s="111"/>
      <c r="Q7200" s="106"/>
      <c r="R7200" s="106"/>
      <c r="S7200" s="106"/>
      <c r="T7200" s="106"/>
      <c r="U7200" s="106"/>
      <c r="V7200" s="106"/>
      <c r="W7200" s="19"/>
      <c r="X7200" s="2"/>
      <c r="Y7200" s="4"/>
      <c r="Z7200" s="106"/>
      <c r="AA7200" s="114"/>
      <c r="AB7200" s="112"/>
      <c r="AC7200" s="178"/>
      <c r="AD7200" s="11"/>
      <c r="AE7200" s="106"/>
      <c r="AF7200" s="106"/>
      <c r="AG7200" s="106"/>
      <c r="AH7200" s="115"/>
      <c r="AI7200" s="116"/>
    </row>
    <row r="7201" spans="1:35" ht="15" customHeight="1" x14ac:dyDescent="0.25">
      <c r="A7201" s="105"/>
      <c r="B7201" s="106"/>
      <c r="C7201" s="2"/>
      <c r="D7201" s="2"/>
      <c r="E7201" s="106"/>
      <c r="F7201" s="107"/>
      <c r="G7201" s="108"/>
      <c r="H7201" s="109"/>
      <c r="I7201" s="109"/>
      <c r="J7201" s="110"/>
      <c r="K7201" s="117"/>
      <c r="L7201" s="178"/>
      <c r="M7201" s="178"/>
      <c r="N7201" s="106"/>
      <c r="O7201" s="111"/>
      <c r="P7201" s="111"/>
      <c r="Q7201" s="106"/>
      <c r="R7201" s="106"/>
      <c r="S7201" s="106"/>
      <c r="T7201" s="106"/>
      <c r="U7201" s="106"/>
      <c r="V7201" s="106"/>
      <c r="W7201" s="19"/>
      <c r="X7201" s="2"/>
      <c r="Y7201" s="4"/>
      <c r="Z7201" s="106"/>
      <c r="AA7201" s="114"/>
      <c r="AB7201" s="112"/>
      <c r="AC7201" s="178"/>
      <c r="AD7201" s="11"/>
      <c r="AE7201" s="106"/>
      <c r="AF7201" s="106"/>
      <c r="AG7201" s="106"/>
      <c r="AH7201" s="115"/>
      <c r="AI7201" s="116"/>
    </row>
    <row r="7202" spans="1:35" ht="15" customHeight="1" x14ac:dyDescent="0.25">
      <c r="A7202" s="105"/>
      <c r="B7202" s="106"/>
      <c r="C7202" s="2"/>
      <c r="D7202" s="2"/>
      <c r="E7202" s="106"/>
      <c r="F7202" s="107"/>
      <c r="G7202" s="108"/>
      <c r="H7202" s="109"/>
      <c r="I7202" s="109"/>
      <c r="J7202" s="110"/>
      <c r="K7202" s="117"/>
      <c r="L7202" s="178"/>
      <c r="M7202" s="178"/>
      <c r="N7202" s="106"/>
      <c r="O7202" s="111"/>
      <c r="P7202" s="111"/>
      <c r="Q7202" s="106"/>
      <c r="R7202" s="106"/>
      <c r="S7202" s="106"/>
      <c r="T7202" s="106"/>
      <c r="U7202" s="106"/>
      <c r="V7202" s="106"/>
      <c r="W7202" s="19"/>
      <c r="X7202" s="2"/>
      <c r="Y7202" s="4"/>
      <c r="Z7202" s="106"/>
      <c r="AA7202" s="114"/>
      <c r="AB7202" s="112"/>
      <c r="AC7202" s="178"/>
      <c r="AD7202" s="11"/>
      <c r="AE7202" s="106"/>
      <c r="AF7202" s="106"/>
      <c r="AG7202" s="106"/>
      <c r="AH7202" s="115"/>
      <c r="AI7202" s="116"/>
    </row>
    <row r="7203" spans="1:35" ht="15" customHeight="1" x14ac:dyDescent="0.25">
      <c r="A7203" s="105"/>
      <c r="B7203" s="106"/>
      <c r="C7203" s="2"/>
      <c r="D7203" s="2"/>
      <c r="E7203" s="106"/>
      <c r="F7203" s="107"/>
      <c r="G7203" s="108"/>
      <c r="H7203" s="109"/>
      <c r="I7203" s="109"/>
      <c r="J7203" s="110"/>
      <c r="K7203" s="117"/>
      <c r="L7203" s="178"/>
      <c r="M7203" s="178"/>
      <c r="N7203" s="106"/>
      <c r="O7203" s="111"/>
      <c r="P7203" s="111"/>
      <c r="Q7203" s="106"/>
      <c r="R7203" s="106"/>
      <c r="S7203" s="106"/>
      <c r="T7203" s="106"/>
      <c r="U7203" s="106"/>
      <c r="V7203" s="106"/>
      <c r="W7203" s="19"/>
      <c r="X7203" s="2"/>
      <c r="Y7203" s="4"/>
      <c r="Z7203" s="106"/>
      <c r="AA7203" s="114"/>
      <c r="AB7203" s="112"/>
      <c r="AC7203" s="178"/>
      <c r="AD7203" s="11"/>
      <c r="AE7203" s="106"/>
      <c r="AF7203" s="106"/>
      <c r="AG7203" s="106"/>
      <c r="AH7203" s="115"/>
      <c r="AI7203" s="116"/>
    </row>
    <row r="7204" spans="1:35" ht="15" customHeight="1" x14ac:dyDescent="0.25">
      <c r="A7204" s="105"/>
      <c r="B7204" s="106"/>
      <c r="C7204" s="2"/>
      <c r="D7204" s="2"/>
      <c r="E7204" s="106"/>
      <c r="F7204" s="107"/>
      <c r="G7204" s="108"/>
      <c r="H7204" s="109"/>
      <c r="I7204" s="109"/>
      <c r="J7204" s="110"/>
      <c r="K7204" s="117"/>
      <c r="L7204" s="178"/>
      <c r="M7204" s="178"/>
      <c r="N7204" s="106"/>
      <c r="O7204" s="111"/>
      <c r="P7204" s="111"/>
      <c r="Q7204" s="106"/>
      <c r="R7204" s="106"/>
      <c r="S7204" s="106"/>
      <c r="T7204" s="106"/>
      <c r="U7204" s="106"/>
      <c r="V7204" s="106"/>
      <c r="W7204" s="19"/>
      <c r="X7204" s="2"/>
      <c r="Y7204" s="4"/>
      <c r="Z7204" s="106"/>
      <c r="AA7204" s="114"/>
      <c r="AB7204" s="112"/>
      <c r="AC7204" s="178"/>
      <c r="AD7204" s="11"/>
      <c r="AE7204" s="106"/>
      <c r="AF7204" s="106"/>
      <c r="AG7204" s="106"/>
      <c r="AH7204" s="115"/>
      <c r="AI7204" s="116"/>
    </row>
    <row r="7205" spans="1:35" ht="15" customHeight="1" x14ac:dyDescent="0.25">
      <c r="A7205" s="105"/>
      <c r="B7205" s="106"/>
      <c r="C7205" s="2"/>
      <c r="D7205" s="2"/>
      <c r="E7205" s="106"/>
      <c r="F7205" s="107"/>
      <c r="G7205" s="108"/>
      <c r="H7205" s="109"/>
      <c r="I7205" s="109"/>
      <c r="J7205" s="110"/>
      <c r="K7205" s="117"/>
      <c r="L7205" s="178"/>
      <c r="M7205" s="178"/>
      <c r="N7205" s="106"/>
      <c r="O7205" s="111"/>
      <c r="P7205" s="111"/>
      <c r="Q7205" s="106"/>
      <c r="R7205" s="106"/>
      <c r="S7205" s="106"/>
      <c r="T7205" s="106"/>
      <c r="U7205" s="106"/>
      <c r="V7205" s="106"/>
      <c r="W7205" s="19"/>
      <c r="X7205" s="2"/>
      <c r="Y7205" s="4"/>
      <c r="Z7205" s="106"/>
      <c r="AA7205" s="114"/>
      <c r="AB7205" s="112"/>
      <c r="AC7205" s="178"/>
      <c r="AD7205" s="11"/>
      <c r="AE7205" s="106"/>
      <c r="AF7205" s="106"/>
      <c r="AG7205" s="106"/>
      <c r="AH7205" s="115"/>
      <c r="AI7205" s="116"/>
    </row>
    <row r="7206" spans="1:35" ht="15" customHeight="1" x14ac:dyDescent="0.25">
      <c r="A7206" s="105"/>
      <c r="B7206" s="106"/>
      <c r="C7206" s="2"/>
      <c r="D7206" s="2"/>
      <c r="E7206" s="106"/>
      <c r="F7206" s="107"/>
      <c r="G7206" s="108"/>
      <c r="H7206" s="109"/>
      <c r="I7206" s="109"/>
      <c r="J7206" s="110"/>
      <c r="K7206" s="117"/>
      <c r="L7206" s="178"/>
      <c r="M7206" s="178"/>
      <c r="N7206" s="106"/>
      <c r="O7206" s="111"/>
      <c r="P7206" s="111"/>
      <c r="Q7206" s="106"/>
      <c r="R7206" s="106"/>
      <c r="S7206" s="106"/>
      <c r="T7206" s="106"/>
      <c r="U7206" s="106"/>
      <c r="V7206" s="106"/>
      <c r="W7206" s="19"/>
      <c r="X7206" s="2"/>
      <c r="Y7206" s="4"/>
      <c r="Z7206" s="106"/>
      <c r="AA7206" s="114"/>
      <c r="AB7206" s="112"/>
      <c r="AC7206" s="178"/>
      <c r="AD7206" s="11"/>
      <c r="AE7206" s="106"/>
      <c r="AF7206" s="106"/>
      <c r="AG7206" s="106"/>
      <c r="AH7206" s="115"/>
      <c r="AI7206" s="116"/>
    </row>
    <row r="7207" spans="1:35" ht="15" customHeight="1" x14ac:dyDescent="0.25">
      <c r="A7207" s="105"/>
      <c r="B7207" s="106"/>
      <c r="C7207" s="2"/>
      <c r="D7207" s="2"/>
      <c r="E7207" s="106"/>
      <c r="F7207" s="107"/>
      <c r="G7207" s="108"/>
      <c r="H7207" s="109"/>
      <c r="I7207" s="109"/>
      <c r="J7207" s="110"/>
      <c r="K7207" s="117"/>
      <c r="L7207" s="178"/>
      <c r="M7207" s="178"/>
      <c r="N7207" s="106"/>
      <c r="O7207" s="111"/>
      <c r="P7207" s="111"/>
      <c r="Q7207" s="106"/>
      <c r="R7207" s="106"/>
      <c r="S7207" s="106"/>
      <c r="T7207" s="106"/>
      <c r="U7207" s="106"/>
      <c r="V7207" s="106"/>
      <c r="W7207" s="19"/>
      <c r="X7207" s="2"/>
      <c r="Y7207" s="4"/>
      <c r="Z7207" s="106"/>
      <c r="AA7207" s="114"/>
      <c r="AB7207" s="112"/>
      <c r="AC7207" s="178"/>
      <c r="AD7207" s="11"/>
      <c r="AE7207" s="106"/>
      <c r="AF7207" s="106"/>
      <c r="AG7207" s="106"/>
      <c r="AH7207" s="115"/>
      <c r="AI7207" s="116"/>
    </row>
    <row r="7208" spans="1:35" ht="15" customHeight="1" x14ac:dyDescent="0.25">
      <c r="A7208" s="105"/>
      <c r="B7208" s="106"/>
      <c r="C7208" s="2"/>
      <c r="D7208" s="2"/>
      <c r="E7208" s="106"/>
      <c r="F7208" s="107"/>
      <c r="G7208" s="108"/>
      <c r="H7208" s="109"/>
      <c r="I7208" s="109"/>
      <c r="J7208" s="110"/>
      <c r="K7208" s="117"/>
      <c r="L7208" s="178"/>
      <c r="M7208" s="178"/>
      <c r="N7208" s="106"/>
      <c r="O7208" s="111"/>
      <c r="P7208" s="111"/>
      <c r="Q7208" s="106"/>
      <c r="R7208" s="106"/>
      <c r="S7208" s="106"/>
      <c r="T7208" s="106"/>
      <c r="U7208" s="106"/>
      <c r="V7208" s="106"/>
      <c r="W7208" s="19"/>
      <c r="X7208" s="2"/>
      <c r="Y7208" s="4"/>
      <c r="Z7208" s="106"/>
      <c r="AA7208" s="114"/>
      <c r="AB7208" s="112"/>
      <c r="AC7208" s="178"/>
      <c r="AD7208" s="11"/>
      <c r="AE7208" s="106"/>
      <c r="AF7208" s="106"/>
      <c r="AG7208" s="106"/>
      <c r="AH7208" s="115"/>
      <c r="AI7208" s="116"/>
    </row>
    <row r="7209" spans="1:35" ht="15" customHeight="1" x14ac:dyDescent="0.25">
      <c r="A7209" s="105"/>
      <c r="B7209" s="106"/>
      <c r="C7209" s="2"/>
      <c r="D7209" s="2"/>
      <c r="E7209" s="106"/>
      <c r="F7209" s="107"/>
      <c r="G7209" s="108"/>
      <c r="H7209" s="109"/>
      <c r="I7209" s="109"/>
      <c r="J7209" s="110"/>
      <c r="K7209" s="117"/>
      <c r="L7209" s="178"/>
      <c r="M7209" s="178"/>
      <c r="N7209" s="106"/>
      <c r="O7209" s="111"/>
      <c r="P7209" s="111"/>
      <c r="Q7209" s="106"/>
      <c r="R7209" s="106"/>
      <c r="S7209" s="106"/>
      <c r="T7209" s="106"/>
      <c r="U7209" s="106"/>
      <c r="V7209" s="106"/>
      <c r="W7209" s="19"/>
      <c r="X7209" s="2"/>
      <c r="Y7209" s="4"/>
      <c r="Z7209" s="106"/>
      <c r="AA7209" s="114"/>
      <c r="AB7209" s="112"/>
      <c r="AC7209" s="178"/>
      <c r="AD7209" s="11"/>
      <c r="AE7209" s="106"/>
      <c r="AF7209" s="106"/>
      <c r="AG7209" s="106"/>
      <c r="AH7209" s="115"/>
      <c r="AI7209" s="116"/>
    </row>
    <row r="7210" spans="1:35" ht="15" customHeight="1" x14ac:dyDescent="0.25">
      <c r="A7210" s="105"/>
      <c r="B7210" s="106"/>
      <c r="C7210" s="2"/>
      <c r="D7210" s="2"/>
      <c r="E7210" s="106"/>
      <c r="F7210" s="107"/>
      <c r="G7210" s="108"/>
      <c r="H7210" s="109"/>
      <c r="I7210" s="109"/>
      <c r="J7210" s="110"/>
      <c r="K7210" s="117"/>
      <c r="L7210" s="178"/>
      <c r="M7210" s="178"/>
      <c r="N7210" s="106"/>
      <c r="O7210" s="111"/>
      <c r="P7210" s="111"/>
      <c r="Q7210" s="106"/>
      <c r="R7210" s="106"/>
      <c r="S7210" s="106"/>
      <c r="T7210" s="106"/>
      <c r="U7210" s="106"/>
      <c r="V7210" s="106"/>
      <c r="W7210" s="19"/>
      <c r="X7210" s="2"/>
      <c r="Y7210" s="4"/>
      <c r="Z7210" s="106"/>
      <c r="AA7210" s="114"/>
      <c r="AB7210" s="112"/>
      <c r="AC7210" s="178"/>
      <c r="AD7210" s="11"/>
      <c r="AE7210" s="106"/>
      <c r="AF7210" s="106"/>
      <c r="AG7210" s="106"/>
      <c r="AH7210" s="115"/>
      <c r="AI7210" s="116"/>
    </row>
    <row r="7211" spans="1:35" ht="15" customHeight="1" x14ac:dyDescent="0.25">
      <c r="A7211" s="105"/>
      <c r="B7211" s="106"/>
      <c r="C7211" s="2"/>
      <c r="D7211" s="2"/>
      <c r="E7211" s="106"/>
      <c r="F7211" s="107"/>
      <c r="G7211" s="108"/>
      <c r="H7211" s="109"/>
      <c r="I7211" s="109"/>
      <c r="J7211" s="110"/>
      <c r="K7211" s="117"/>
      <c r="L7211" s="178"/>
      <c r="M7211" s="178"/>
      <c r="N7211" s="106"/>
      <c r="O7211" s="111"/>
      <c r="P7211" s="111"/>
      <c r="Q7211" s="106"/>
      <c r="R7211" s="106"/>
      <c r="S7211" s="106"/>
      <c r="T7211" s="106"/>
      <c r="U7211" s="106"/>
      <c r="V7211" s="106"/>
      <c r="W7211" s="19"/>
      <c r="X7211" s="2"/>
      <c r="Y7211" s="4"/>
      <c r="Z7211" s="106"/>
      <c r="AA7211" s="114"/>
      <c r="AB7211" s="112"/>
      <c r="AC7211" s="178"/>
      <c r="AD7211" s="11"/>
      <c r="AE7211" s="106"/>
      <c r="AF7211" s="106"/>
      <c r="AG7211" s="106"/>
      <c r="AH7211" s="115"/>
      <c r="AI7211" s="116"/>
    </row>
    <row r="7212" spans="1:35" ht="15" customHeight="1" x14ac:dyDescent="0.25">
      <c r="A7212" s="105"/>
      <c r="B7212" s="106"/>
      <c r="C7212" s="2"/>
      <c r="D7212" s="2"/>
      <c r="E7212" s="106"/>
      <c r="F7212" s="107"/>
      <c r="G7212" s="108"/>
      <c r="H7212" s="109"/>
      <c r="I7212" s="109"/>
      <c r="J7212" s="110"/>
      <c r="K7212" s="117"/>
      <c r="L7212" s="178"/>
      <c r="M7212" s="178"/>
      <c r="N7212" s="106"/>
      <c r="O7212" s="111"/>
      <c r="P7212" s="111"/>
      <c r="Q7212" s="106"/>
      <c r="R7212" s="106"/>
      <c r="S7212" s="106"/>
      <c r="T7212" s="106"/>
      <c r="U7212" s="106"/>
      <c r="V7212" s="106"/>
      <c r="W7212" s="19"/>
      <c r="X7212" s="2"/>
      <c r="Y7212" s="4"/>
      <c r="Z7212" s="106"/>
      <c r="AA7212" s="114"/>
      <c r="AB7212" s="112"/>
      <c r="AC7212" s="178"/>
      <c r="AD7212" s="11"/>
      <c r="AE7212" s="106"/>
      <c r="AF7212" s="106"/>
      <c r="AG7212" s="106"/>
      <c r="AH7212" s="115"/>
      <c r="AI7212" s="116"/>
    </row>
    <row r="7213" spans="1:35" ht="15" customHeight="1" x14ac:dyDescent="0.25">
      <c r="A7213" s="105"/>
      <c r="B7213" s="106"/>
      <c r="C7213" s="2"/>
      <c r="D7213" s="2"/>
      <c r="E7213" s="106"/>
      <c r="F7213" s="107"/>
      <c r="G7213" s="108"/>
      <c r="H7213" s="109"/>
      <c r="I7213" s="109"/>
      <c r="J7213" s="110"/>
      <c r="K7213" s="117"/>
      <c r="L7213" s="178"/>
      <c r="M7213" s="178"/>
      <c r="N7213" s="106"/>
      <c r="O7213" s="111"/>
      <c r="P7213" s="111"/>
      <c r="Q7213" s="106"/>
      <c r="R7213" s="106"/>
      <c r="S7213" s="106"/>
      <c r="T7213" s="106"/>
      <c r="U7213" s="106"/>
      <c r="V7213" s="106"/>
      <c r="W7213" s="19"/>
      <c r="X7213" s="2"/>
      <c r="Y7213" s="4"/>
      <c r="Z7213" s="106"/>
      <c r="AA7213" s="114"/>
      <c r="AB7213" s="112"/>
      <c r="AC7213" s="178"/>
      <c r="AD7213" s="11"/>
      <c r="AE7213" s="106"/>
      <c r="AF7213" s="106"/>
      <c r="AG7213" s="106"/>
      <c r="AH7213" s="115"/>
      <c r="AI7213" s="116"/>
    </row>
    <row r="7214" spans="1:35" ht="15" customHeight="1" x14ac:dyDescent="0.25">
      <c r="A7214" s="105"/>
      <c r="B7214" s="106"/>
      <c r="C7214" s="2"/>
      <c r="D7214" s="2"/>
      <c r="E7214" s="106"/>
      <c r="F7214" s="107"/>
      <c r="G7214" s="108"/>
      <c r="H7214" s="109"/>
      <c r="I7214" s="109"/>
      <c r="J7214" s="110"/>
      <c r="K7214" s="117"/>
      <c r="L7214" s="178"/>
      <c r="M7214" s="178"/>
      <c r="N7214" s="106"/>
      <c r="O7214" s="111"/>
      <c r="P7214" s="111"/>
      <c r="Q7214" s="106"/>
      <c r="R7214" s="106"/>
      <c r="S7214" s="106"/>
      <c r="T7214" s="106"/>
      <c r="U7214" s="106"/>
      <c r="V7214" s="106"/>
      <c r="W7214" s="19"/>
      <c r="X7214" s="2"/>
      <c r="Y7214" s="4"/>
      <c r="Z7214" s="106"/>
      <c r="AA7214" s="114"/>
      <c r="AB7214" s="112"/>
      <c r="AC7214" s="178"/>
      <c r="AD7214" s="11"/>
      <c r="AE7214" s="106"/>
      <c r="AF7214" s="106"/>
      <c r="AG7214" s="106"/>
      <c r="AH7214" s="115"/>
      <c r="AI7214" s="116"/>
    </row>
    <row r="7215" spans="1:35" ht="15" customHeight="1" x14ac:dyDescent="0.25">
      <c r="A7215" s="105"/>
      <c r="B7215" s="106"/>
      <c r="C7215" s="2"/>
      <c r="D7215" s="2"/>
      <c r="E7215" s="106"/>
      <c r="F7215" s="107"/>
      <c r="G7215" s="108"/>
      <c r="H7215" s="109"/>
      <c r="I7215" s="109"/>
      <c r="J7215" s="110"/>
      <c r="K7215" s="117"/>
      <c r="L7215" s="178"/>
      <c r="M7215" s="178"/>
      <c r="N7215" s="106"/>
      <c r="O7215" s="111"/>
      <c r="P7215" s="111"/>
      <c r="Q7215" s="106"/>
      <c r="R7215" s="106"/>
      <c r="S7215" s="106"/>
      <c r="T7215" s="106"/>
      <c r="U7215" s="106"/>
      <c r="V7215" s="106"/>
      <c r="W7215" s="19"/>
      <c r="X7215" s="2"/>
      <c r="Y7215" s="4"/>
      <c r="Z7215" s="106"/>
      <c r="AA7215" s="114"/>
      <c r="AB7215" s="112"/>
      <c r="AC7215" s="178"/>
      <c r="AD7215" s="11"/>
      <c r="AE7215" s="106"/>
      <c r="AF7215" s="106"/>
      <c r="AG7215" s="106"/>
      <c r="AH7215" s="115"/>
      <c r="AI7215" s="116"/>
    </row>
    <row r="7216" spans="1:35" ht="15" customHeight="1" x14ac:dyDescent="0.25">
      <c r="A7216" s="105"/>
      <c r="B7216" s="106"/>
      <c r="C7216" s="2"/>
      <c r="D7216" s="2"/>
      <c r="E7216" s="106"/>
      <c r="F7216" s="107"/>
      <c r="G7216" s="108"/>
      <c r="H7216" s="109"/>
      <c r="I7216" s="109"/>
      <c r="J7216" s="110"/>
      <c r="K7216" s="117"/>
      <c r="L7216" s="178"/>
      <c r="M7216" s="178"/>
      <c r="N7216" s="106"/>
      <c r="O7216" s="111"/>
      <c r="P7216" s="111"/>
      <c r="Q7216" s="106"/>
      <c r="R7216" s="106"/>
      <c r="S7216" s="106"/>
      <c r="T7216" s="106"/>
      <c r="U7216" s="106"/>
      <c r="V7216" s="106"/>
      <c r="W7216" s="19"/>
      <c r="X7216" s="2"/>
      <c r="Y7216" s="4"/>
      <c r="Z7216" s="106"/>
      <c r="AA7216" s="114"/>
      <c r="AB7216" s="112"/>
      <c r="AC7216" s="178"/>
      <c r="AD7216" s="11"/>
      <c r="AE7216" s="106"/>
      <c r="AF7216" s="106"/>
      <c r="AG7216" s="106"/>
      <c r="AH7216" s="115"/>
      <c r="AI7216" s="116"/>
    </row>
    <row r="7217" spans="1:35" ht="15" customHeight="1" x14ac:dyDescent="0.25">
      <c r="A7217" s="105"/>
      <c r="B7217" s="106"/>
      <c r="C7217" s="2"/>
      <c r="D7217" s="2"/>
      <c r="E7217" s="106"/>
      <c r="F7217" s="107"/>
      <c r="G7217" s="108"/>
      <c r="H7217" s="109"/>
      <c r="I7217" s="109"/>
      <c r="J7217" s="110"/>
      <c r="K7217" s="117"/>
      <c r="L7217" s="178"/>
      <c r="M7217" s="178"/>
      <c r="N7217" s="106"/>
      <c r="O7217" s="111"/>
      <c r="P7217" s="111"/>
      <c r="Q7217" s="106"/>
      <c r="R7217" s="106"/>
      <c r="S7217" s="106"/>
      <c r="T7217" s="106"/>
      <c r="U7217" s="106"/>
      <c r="V7217" s="106"/>
      <c r="W7217" s="19"/>
      <c r="X7217" s="2"/>
      <c r="Y7217" s="4"/>
      <c r="Z7217" s="106"/>
      <c r="AA7217" s="114"/>
      <c r="AB7217" s="112"/>
      <c r="AC7217" s="178"/>
      <c r="AD7217" s="11"/>
      <c r="AE7217" s="106"/>
      <c r="AF7217" s="106"/>
      <c r="AG7217" s="106"/>
      <c r="AH7217" s="115"/>
      <c r="AI7217" s="116"/>
    </row>
    <row r="7218" spans="1:35" ht="15" customHeight="1" x14ac:dyDescent="0.25">
      <c r="A7218" s="105"/>
      <c r="B7218" s="106"/>
      <c r="C7218" s="2"/>
      <c r="D7218" s="2"/>
      <c r="E7218" s="106"/>
      <c r="F7218" s="107"/>
      <c r="G7218" s="108"/>
      <c r="H7218" s="109"/>
      <c r="I7218" s="109"/>
      <c r="J7218" s="110"/>
      <c r="K7218" s="117"/>
      <c r="L7218" s="178"/>
      <c r="M7218" s="178"/>
      <c r="N7218" s="106"/>
      <c r="O7218" s="111"/>
      <c r="P7218" s="111"/>
      <c r="Q7218" s="106"/>
      <c r="R7218" s="106"/>
      <c r="S7218" s="106"/>
      <c r="T7218" s="106"/>
      <c r="U7218" s="106"/>
      <c r="V7218" s="106"/>
      <c r="W7218" s="19"/>
      <c r="X7218" s="2"/>
      <c r="Y7218" s="4"/>
      <c r="Z7218" s="106"/>
      <c r="AA7218" s="114"/>
      <c r="AB7218" s="112"/>
      <c r="AC7218" s="178"/>
      <c r="AD7218" s="11"/>
      <c r="AE7218" s="106"/>
      <c r="AF7218" s="106"/>
      <c r="AG7218" s="106"/>
      <c r="AH7218" s="115"/>
      <c r="AI7218" s="116"/>
    </row>
    <row r="7219" spans="1:35" ht="15" customHeight="1" x14ac:dyDescent="0.25">
      <c r="A7219" s="105"/>
      <c r="B7219" s="106"/>
      <c r="C7219" s="2"/>
      <c r="D7219" s="2"/>
      <c r="E7219" s="106"/>
      <c r="F7219" s="107"/>
      <c r="G7219" s="108"/>
      <c r="H7219" s="109"/>
      <c r="I7219" s="109"/>
      <c r="J7219" s="110"/>
      <c r="K7219" s="117"/>
      <c r="L7219" s="178"/>
      <c r="M7219" s="178"/>
      <c r="N7219" s="106"/>
      <c r="O7219" s="111"/>
      <c r="P7219" s="111"/>
      <c r="Q7219" s="106"/>
      <c r="R7219" s="106"/>
      <c r="S7219" s="106"/>
      <c r="T7219" s="106"/>
      <c r="U7219" s="106"/>
      <c r="V7219" s="106"/>
      <c r="W7219" s="19"/>
      <c r="X7219" s="2"/>
      <c r="Y7219" s="4"/>
      <c r="Z7219" s="106"/>
      <c r="AA7219" s="114"/>
      <c r="AB7219" s="112"/>
      <c r="AC7219" s="178"/>
      <c r="AD7219" s="11"/>
      <c r="AE7219" s="106"/>
      <c r="AF7219" s="106"/>
      <c r="AG7219" s="106"/>
      <c r="AH7219" s="115"/>
      <c r="AI7219" s="116"/>
    </row>
    <row r="7220" spans="1:35" ht="15" customHeight="1" x14ac:dyDescent="0.25">
      <c r="A7220" s="105"/>
      <c r="B7220" s="106"/>
      <c r="C7220" s="2"/>
      <c r="D7220" s="2"/>
      <c r="E7220" s="106"/>
      <c r="F7220" s="107"/>
      <c r="G7220" s="108"/>
      <c r="H7220" s="109"/>
      <c r="I7220" s="109"/>
      <c r="J7220" s="110"/>
      <c r="K7220" s="117"/>
      <c r="L7220" s="178"/>
      <c r="M7220" s="178"/>
      <c r="N7220" s="106"/>
      <c r="O7220" s="111"/>
      <c r="P7220" s="111"/>
      <c r="Q7220" s="106"/>
      <c r="R7220" s="106"/>
      <c r="S7220" s="106"/>
      <c r="T7220" s="106"/>
      <c r="U7220" s="106"/>
      <c r="V7220" s="106"/>
      <c r="W7220" s="19"/>
      <c r="X7220" s="2"/>
      <c r="Y7220" s="4"/>
      <c r="Z7220" s="106"/>
      <c r="AA7220" s="114"/>
      <c r="AB7220" s="112"/>
      <c r="AC7220" s="178"/>
      <c r="AD7220" s="11"/>
      <c r="AE7220" s="106"/>
      <c r="AF7220" s="106"/>
      <c r="AG7220" s="106"/>
      <c r="AH7220" s="115"/>
      <c r="AI7220" s="116"/>
    </row>
    <row r="7221" spans="1:35" ht="15" customHeight="1" x14ac:dyDescent="0.25">
      <c r="A7221" s="105"/>
      <c r="B7221" s="106"/>
      <c r="C7221" s="2"/>
      <c r="D7221" s="2"/>
      <c r="E7221" s="106"/>
      <c r="F7221" s="107"/>
      <c r="G7221" s="108"/>
      <c r="H7221" s="109"/>
      <c r="I7221" s="109"/>
      <c r="J7221" s="110"/>
      <c r="K7221" s="117"/>
      <c r="L7221" s="178"/>
      <c r="M7221" s="178"/>
      <c r="N7221" s="106"/>
      <c r="O7221" s="111"/>
      <c r="P7221" s="111"/>
      <c r="Q7221" s="106"/>
      <c r="R7221" s="106"/>
      <c r="S7221" s="106"/>
      <c r="T7221" s="106"/>
      <c r="U7221" s="106"/>
      <c r="V7221" s="106"/>
      <c r="W7221" s="19"/>
      <c r="X7221" s="2"/>
      <c r="Y7221" s="4"/>
      <c r="Z7221" s="106"/>
      <c r="AA7221" s="114"/>
      <c r="AB7221" s="112"/>
      <c r="AC7221" s="178"/>
      <c r="AD7221" s="11"/>
      <c r="AE7221" s="106"/>
      <c r="AF7221" s="106"/>
      <c r="AG7221" s="106"/>
      <c r="AH7221" s="115"/>
      <c r="AI7221" s="116"/>
    </row>
    <row r="7222" spans="1:35" ht="15" customHeight="1" x14ac:dyDescent="0.25">
      <c r="A7222" s="105"/>
      <c r="B7222" s="106"/>
      <c r="C7222" s="2"/>
      <c r="D7222" s="2"/>
      <c r="E7222" s="106"/>
      <c r="F7222" s="107"/>
      <c r="G7222" s="108"/>
      <c r="H7222" s="109"/>
      <c r="I7222" s="109"/>
      <c r="J7222" s="110"/>
      <c r="K7222" s="117"/>
      <c r="L7222" s="178"/>
      <c r="M7222" s="178"/>
      <c r="N7222" s="106"/>
      <c r="O7222" s="111"/>
      <c r="P7222" s="111"/>
      <c r="Q7222" s="106"/>
      <c r="R7222" s="106"/>
      <c r="S7222" s="106"/>
      <c r="T7222" s="106"/>
      <c r="U7222" s="106"/>
      <c r="V7222" s="106"/>
      <c r="W7222" s="19"/>
      <c r="X7222" s="2"/>
      <c r="Y7222" s="4"/>
      <c r="Z7222" s="106"/>
      <c r="AA7222" s="114"/>
      <c r="AB7222" s="112"/>
      <c r="AC7222" s="178"/>
      <c r="AD7222" s="11"/>
      <c r="AE7222" s="106"/>
      <c r="AF7222" s="106"/>
      <c r="AG7222" s="106"/>
      <c r="AH7222" s="115"/>
      <c r="AI7222" s="116"/>
    </row>
    <row r="7223" spans="1:35" ht="15" customHeight="1" x14ac:dyDescent="0.25">
      <c r="A7223" s="105"/>
      <c r="B7223" s="106"/>
      <c r="C7223" s="2"/>
      <c r="D7223" s="2"/>
      <c r="E7223" s="106"/>
      <c r="F7223" s="107"/>
      <c r="G7223" s="108"/>
      <c r="H7223" s="109"/>
      <c r="I7223" s="109"/>
      <c r="J7223" s="110"/>
      <c r="K7223" s="117"/>
      <c r="L7223" s="178"/>
      <c r="M7223" s="178"/>
      <c r="N7223" s="106"/>
      <c r="O7223" s="111"/>
      <c r="P7223" s="111"/>
      <c r="Q7223" s="106"/>
      <c r="R7223" s="106"/>
      <c r="S7223" s="106"/>
      <c r="T7223" s="106"/>
      <c r="U7223" s="106"/>
      <c r="V7223" s="106"/>
      <c r="W7223" s="19"/>
      <c r="X7223" s="2"/>
      <c r="Y7223" s="4"/>
      <c r="Z7223" s="106"/>
      <c r="AA7223" s="114"/>
      <c r="AB7223" s="112"/>
      <c r="AC7223" s="178"/>
      <c r="AD7223" s="11"/>
      <c r="AE7223" s="106"/>
      <c r="AF7223" s="106"/>
      <c r="AG7223" s="106"/>
      <c r="AH7223" s="115"/>
      <c r="AI7223" s="116"/>
    </row>
    <row r="7224" spans="1:35" ht="15" customHeight="1" x14ac:dyDescent="0.25">
      <c r="A7224" s="105"/>
      <c r="B7224" s="106"/>
      <c r="C7224" s="2"/>
      <c r="D7224" s="2"/>
      <c r="E7224" s="106"/>
      <c r="F7224" s="107"/>
      <c r="G7224" s="108"/>
      <c r="H7224" s="109"/>
      <c r="I7224" s="109"/>
      <c r="J7224" s="110"/>
      <c r="K7224" s="117"/>
      <c r="L7224" s="178"/>
      <c r="M7224" s="178"/>
      <c r="N7224" s="106"/>
      <c r="O7224" s="111"/>
      <c r="P7224" s="111"/>
      <c r="Q7224" s="106"/>
      <c r="R7224" s="106"/>
      <c r="S7224" s="106"/>
      <c r="T7224" s="106"/>
      <c r="U7224" s="106"/>
      <c r="V7224" s="106"/>
      <c r="W7224" s="19"/>
      <c r="X7224" s="2"/>
      <c r="Y7224" s="4"/>
      <c r="Z7224" s="106"/>
      <c r="AA7224" s="114"/>
      <c r="AB7224" s="112"/>
      <c r="AC7224" s="178"/>
      <c r="AD7224" s="11"/>
      <c r="AE7224" s="106"/>
      <c r="AF7224" s="106"/>
      <c r="AG7224" s="106"/>
      <c r="AH7224" s="115"/>
      <c r="AI7224" s="116"/>
    </row>
    <row r="7225" spans="1:35" ht="15" customHeight="1" x14ac:dyDescent="0.25">
      <c r="A7225" s="105"/>
      <c r="B7225" s="106"/>
      <c r="C7225" s="2"/>
      <c r="D7225" s="2"/>
      <c r="E7225" s="106"/>
      <c r="F7225" s="107"/>
      <c r="G7225" s="108"/>
      <c r="H7225" s="109"/>
      <c r="I7225" s="109"/>
      <c r="J7225" s="110"/>
      <c r="K7225" s="117"/>
      <c r="L7225" s="178"/>
      <c r="M7225" s="178"/>
      <c r="N7225" s="106"/>
      <c r="O7225" s="111"/>
      <c r="P7225" s="111"/>
      <c r="Q7225" s="106"/>
      <c r="R7225" s="106"/>
      <c r="S7225" s="106"/>
      <c r="T7225" s="106"/>
      <c r="U7225" s="106"/>
      <c r="V7225" s="106"/>
      <c r="W7225" s="19"/>
      <c r="X7225" s="2"/>
      <c r="Y7225" s="4"/>
      <c r="Z7225" s="106"/>
      <c r="AA7225" s="114"/>
      <c r="AB7225" s="112"/>
      <c r="AC7225" s="178"/>
      <c r="AD7225" s="11"/>
      <c r="AE7225" s="106"/>
      <c r="AF7225" s="106"/>
      <c r="AG7225" s="106"/>
      <c r="AH7225" s="115"/>
      <c r="AI7225" s="116"/>
    </row>
    <row r="7226" spans="1:35" ht="15" customHeight="1" x14ac:dyDescent="0.25">
      <c r="A7226" s="105"/>
      <c r="B7226" s="106"/>
      <c r="C7226" s="2"/>
      <c r="D7226" s="2"/>
      <c r="E7226" s="106"/>
      <c r="F7226" s="107"/>
      <c r="G7226" s="108"/>
      <c r="H7226" s="109"/>
      <c r="I7226" s="109"/>
      <c r="J7226" s="110"/>
      <c r="K7226" s="117"/>
      <c r="L7226" s="178"/>
      <c r="M7226" s="178"/>
      <c r="N7226" s="106"/>
      <c r="O7226" s="111"/>
      <c r="P7226" s="111"/>
      <c r="Q7226" s="106"/>
      <c r="R7226" s="106"/>
      <c r="S7226" s="106"/>
      <c r="T7226" s="106"/>
      <c r="U7226" s="106"/>
      <c r="V7226" s="106"/>
      <c r="W7226" s="19"/>
      <c r="X7226" s="2"/>
      <c r="Y7226" s="4"/>
      <c r="Z7226" s="106"/>
      <c r="AA7226" s="114"/>
      <c r="AB7226" s="112"/>
      <c r="AC7226" s="178"/>
      <c r="AD7226" s="11"/>
      <c r="AE7226" s="106"/>
      <c r="AF7226" s="106"/>
      <c r="AG7226" s="106"/>
      <c r="AH7226" s="115"/>
      <c r="AI7226" s="116"/>
    </row>
    <row r="7227" spans="1:35" ht="15" customHeight="1" x14ac:dyDescent="0.25">
      <c r="A7227" s="105"/>
      <c r="B7227" s="106"/>
      <c r="C7227" s="2"/>
      <c r="D7227" s="2"/>
      <c r="E7227" s="106"/>
      <c r="F7227" s="107"/>
      <c r="G7227" s="108"/>
      <c r="H7227" s="109"/>
      <c r="I7227" s="109"/>
      <c r="J7227" s="110"/>
      <c r="K7227" s="117"/>
      <c r="L7227" s="178"/>
      <c r="M7227" s="178"/>
      <c r="N7227" s="106"/>
      <c r="O7227" s="111"/>
      <c r="P7227" s="111"/>
      <c r="Q7227" s="106"/>
      <c r="R7227" s="106"/>
      <c r="S7227" s="106"/>
      <c r="T7227" s="106"/>
      <c r="U7227" s="106"/>
      <c r="V7227" s="106"/>
      <c r="W7227" s="19"/>
      <c r="X7227" s="2"/>
      <c r="Y7227" s="4"/>
      <c r="Z7227" s="106"/>
      <c r="AA7227" s="114"/>
      <c r="AB7227" s="112"/>
      <c r="AC7227" s="178"/>
      <c r="AD7227" s="11"/>
      <c r="AE7227" s="106"/>
      <c r="AF7227" s="106"/>
      <c r="AG7227" s="106"/>
      <c r="AH7227" s="115"/>
      <c r="AI7227" s="116"/>
    </row>
    <row r="7228" spans="1:35" ht="15" customHeight="1" x14ac:dyDescent="0.25">
      <c r="A7228" s="105"/>
      <c r="B7228" s="106"/>
      <c r="C7228" s="2"/>
      <c r="D7228" s="2"/>
      <c r="E7228" s="106"/>
      <c r="F7228" s="107"/>
      <c r="G7228" s="108"/>
      <c r="H7228" s="109"/>
      <c r="I7228" s="109"/>
      <c r="J7228" s="110"/>
      <c r="K7228" s="117"/>
      <c r="L7228" s="178"/>
      <c r="M7228" s="178"/>
      <c r="N7228" s="106"/>
      <c r="O7228" s="111"/>
      <c r="P7228" s="111"/>
      <c r="Q7228" s="106"/>
      <c r="R7228" s="106"/>
      <c r="S7228" s="106"/>
      <c r="T7228" s="106"/>
      <c r="U7228" s="106"/>
      <c r="V7228" s="106"/>
      <c r="W7228" s="19"/>
      <c r="X7228" s="2"/>
      <c r="Y7228" s="4"/>
      <c r="Z7228" s="106"/>
      <c r="AA7228" s="114"/>
      <c r="AB7228" s="112"/>
      <c r="AC7228" s="178"/>
      <c r="AD7228" s="11"/>
      <c r="AE7228" s="106"/>
      <c r="AF7228" s="106"/>
      <c r="AG7228" s="106"/>
      <c r="AH7228" s="115"/>
      <c r="AI7228" s="116"/>
    </row>
    <row r="7229" spans="1:35" ht="15" customHeight="1" x14ac:dyDescent="0.25">
      <c r="A7229" s="105"/>
      <c r="B7229" s="106"/>
      <c r="C7229" s="2"/>
      <c r="D7229" s="2"/>
      <c r="E7229" s="106"/>
      <c r="F7229" s="107"/>
      <c r="G7229" s="108"/>
      <c r="H7229" s="109"/>
      <c r="I7229" s="109"/>
      <c r="J7229" s="110"/>
      <c r="K7229" s="117"/>
      <c r="L7229" s="178"/>
      <c r="M7229" s="178"/>
      <c r="N7229" s="106"/>
      <c r="O7229" s="111"/>
      <c r="P7229" s="111"/>
      <c r="Q7229" s="106"/>
      <c r="R7229" s="106"/>
      <c r="S7229" s="106"/>
      <c r="T7229" s="106"/>
      <c r="U7229" s="106"/>
      <c r="V7229" s="106"/>
      <c r="W7229" s="19"/>
      <c r="X7229" s="2"/>
      <c r="Y7229" s="4"/>
      <c r="Z7229" s="106"/>
      <c r="AA7229" s="114"/>
      <c r="AB7229" s="112"/>
      <c r="AC7229" s="178"/>
      <c r="AD7229" s="11"/>
      <c r="AE7229" s="106"/>
      <c r="AF7229" s="106"/>
      <c r="AG7229" s="106"/>
      <c r="AH7229" s="115"/>
      <c r="AI7229" s="116"/>
    </row>
    <row r="7230" spans="1:35" ht="15" customHeight="1" x14ac:dyDescent="0.25">
      <c r="A7230" s="105"/>
      <c r="B7230" s="106"/>
      <c r="C7230" s="2"/>
      <c r="D7230" s="2"/>
      <c r="E7230" s="106"/>
      <c r="F7230" s="107"/>
      <c r="G7230" s="108"/>
      <c r="H7230" s="109"/>
      <c r="I7230" s="109"/>
      <c r="J7230" s="110"/>
      <c r="K7230" s="117"/>
      <c r="L7230" s="178"/>
      <c r="M7230" s="178"/>
      <c r="N7230" s="106"/>
      <c r="O7230" s="111"/>
      <c r="P7230" s="111"/>
      <c r="Q7230" s="106"/>
      <c r="R7230" s="106"/>
      <c r="S7230" s="106"/>
      <c r="T7230" s="106"/>
      <c r="U7230" s="106"/>
      <c r="V7230" s="106"/>
      <c r="W7230" s="19"/>
      <c r="X7230" s="2"/>
      <c r="Y7230" s="4"/>
      <c r="Z7230" s="106"/>
      <c r="AA7230" s="114"/>
      <c r="AB7230" s="112"/>
      <c r="AC7230" s="178"/>
      <c r="AD7230" s="11"/>
      <c r="AE7230" s="106"/>
      <c r="AF7230" s="106"/>
      <c r="AG7230" s="106"/>
      <c r="AH7230" s="115"/>
      <c r="AI7230" s="116"/>
    </row>
    <row r="7231" spans="1:35" ht="15" customHeight="1" x14ac:dyDescent="0.25">
      <c r="A7231" s="105"/>
      <c r="B7231" s="106"/>
      <c r="C7231" s="2"/>
      <c r="D7231" s="2"/>
      <c r="E7231" s="106"/>
      <c r="F7231" s="107"/>
      <c r="G7231" s="108"/>
      <c r="H7231" s="109"/>
      <c r="I7231" s="109"/>
      <c r="J7231" s="110"/>
      <c r="K7231" s="117"/>
      <c r="L7231" s="178"/>
      <c r="M7231" s="178"/>
      <c r="N7231" s="106"/>
      <c r="O7231" s="111"/>
      <c r="P7231" s="111"/>
      <c r="Q7231" s="106"/>
      <c r="R7231" s="106"/>
      <c r="S7231" s="106"/>
      <c r="T7231" s="106"/>
      <c r="U7231" s="106"/>
      <c r="V7231" s="106"/>
      <c r="W7231" s="19"/>
      <c r="X7231" s="2"/>
      <c r="Y7231" s="4"/>
      <c r="Z7231" s="106"/>
      <c r="AA7231" s="114"/>
      <c r="AB7231" s="112"/>
      <c r="AC7231" s="178"/>
      <c r="AD7231" s="11"/>
      <c r="AE7231" s="106"/>
      <c r="AF7231" s="106"/>
      <c r="AG7231" s="106"/>
      <c r="AH7231" s="115"/>
      <c r="AI7231" s="116"/>
    </row>
    <row r="7232" spans="1:35" ht="15" customHeight="1" x14ac:dyDescent="0.25">
      <c r="A7232" s="105"/>
      <c r="B7232" s="106"/>
      <c r="C7232" s="2"/>
      <c r="D7232" s="2"/>
      <c r="E7232" s="106"/>
      <c r="F7232" s="107"/>
      <c r="G7232" s="108"/>
      <c r="H7232" s="109"/>
      <c r="I7232" s="109"/>
      <c r="J7232" s="110"/>
      <c r="K7232" s="117"/>
      <c r="L7232" s="178"/>
      <c r="M7232" s="178"/>
      <c r="N7232" s="106"/>
      <c r="O7232" s="111"/>
      <c r="P7232" s="111"/>
      <c r="Q7232" s="106"/>
      <c r="R7232" s="106"/>
      <c r="S7232" s="106"/>
      <c r="T7232" s="106"/>
      <c r="U7232" s="106"/>
      <c r="V7232" s="106"/>
      <c r="W7232" s="19"/>
      <c r="X7232" s="2"/>
      <c r="Y7232" s="4"/>
      <c r="Z7232" s="106"/>
      <c r="AA7232" s="114"/>
      <c r="AB7232" s="112"/>
      <c r="AC7232" s="178"/>
      <c r="AD7232" s="11"/>
      <c r="AE7232" s="106"/>
      <c r="AF7232" s="106"/>
      <c r="AG7232" s="106"/>
      <c r="AH7232" s="115"/>
      <c r="AI7232" s="116"/>
    </row>
    <row r="7233" spans="1:35" ht="15" customHeight="1" x14ac:dyDescent="0.25">
      <c r="A7233" s="105"/>
      <c r="B7233" s="106"/>
      <c r="C7233" s="2"/>
      <c r="D7233" s="2"/>
      <c r="E7233" s="106"/>
      <c r="F7233" s="107"/>
      <c r="G7233" s="108"/>
      <c r="H7233" s="109"/>
      <c r="I7233" s="109"/>
      <c r="J7233" s="110"/>
      <c r="K7233" s="117"/>
      <c r="L7233" s="178"/>
      <c r="M7233" s="178"/>
      <c r="N7233" s="106"/>
      <c r="O7233" s="111"/>
      <c r="P7233" s="111"/>
      <c r="Q7233" s="106"/>
      <c r="R7233" s="106"/>
      <c r="S7233" s="106"/>
      <c r="T7233" s="106"/>
      <c r="U7233" s="106"/>
      <c r="V7233" s="106"/>
      <c r="W7233" s="19"/>
      <c r="X7233" s="2"/>
      <c r="Y7233" s="4"/>
      <c r="Z7233" s="106"/>
      <c r="AA7233" s="114"/>
      <c r="AB7233" s="112"/>
      <c r="AC7233" s="178"/>
      <c r="AD7233" s="11"/>
      <c r="AE7233" s="106"/>
      <c r="AF7233" s="106"/>
      <c r="AG7233" s="106"/>
      <c r="AH7233" s="115"/>
      <c r="AI7233" s="116"/>
    </row>
    <row r="7234" spans="1:35" ht="15" customHeight="1" x14ac:dyDescent="0.25">
      <c r="A7234" s="105"/>
      <c r="B7234" s="106"/>
      <c r="C7234" s="2"/>
      <c r="D7234" s="2"/>
      <c r="E7234" s="106"/>
      <c r="F7234" s="107"/>
      <c r="G7234" s="108"/>
      <c r="H7234" s="109"/>
      <c r="I7234" s="109"/>
      <c r="J7234" s="110"/>
      <c r="K7234" s="117"/>
      <c r="L7234" s="178"/>
      <c r="M7234" s="178"/>
      <c r="N7234" s="106"/>
      <c r="O7234" s="111"/>
      <c r="P7234" s="111"/>
      <c r="Q7234" s="106"/>
      <c r="R7234" s="106"/>
      <c r="S7234" s="106"/>
      <c r="T7234" s="106"/>
      <c r="U7234" s="106"/>
      <c r="V7234" s="106"/>
      <c r="W7234" s="19"/>
      <c r="X7234" s="2"/>
      <c r="Y7234" s="4"/>
      <c r="Z7234" s="106"/>
      <c r="AA7234" s="114"/>
      <c r="AB7234" s="112"/>
      <c r="AC7234" s="178"/>
      <c r="AD7234" s="11"/>
      <c r="AE7234" s="106"/>
      <c r="AF7234" s="106"/>
      <c r="AG7234" s="106"/>
      <c r="AH7234" s="115"/>
      <c r="AI7234" s="116"/>
    </row>
    <row r="7235" spans="1:35" ht="15" customHeight="1" x14ac:dyDescent="0.25">
      <c r="A7235" s="105"/>
      <c r="B7235" s="106"/>
      <c r="C7235" s="2"/>
      <c r="D7235" s="2"/>
      <c r="E7235" s="106"/>
      <c r="F7235" s="107"/>
      <c r="G7235" s="108"/>
      <c r="H7235" s="109"/>
      <c r="I7235" s="109"/>
      <c r="J7235" s="110"/>
      <c r="K7235" s="117"/>
      <c r="L7235" s="178"/>
      <c r="M7235" s="178"/>
      <c r="N7235" s="106"/>
      <c r="O7235" s="111"/>
      <c r="P7235" s="111"/>
      <c r="Q7235" s="106"/>
      <c r="R7235" s="106"/>
      <c r="S7235" s="106"/>
      <c r="T7235" s="106"/>
      <c r="U7235" s="106"/>
      <c r="V7235" s="106"/>
      <c r="W7235" s="19"/>
      <c r="X7235" s="2"/>
      <c r="Y7235" s="4"/>
      <c r="Z7235" s="106"/>
      <c r="AA7235" s="114"/>
      <c r="AB7235" s="112"/>
      <c r="AC7235" s="178"/>
      <c r="AD7235" s="11"/>
      <c r="AE7235" s="106"/>
      <c r="AF7235" s="106"/>
      <c r="AG7235" s="106"/>
      <c r="AH7235" s="115"/>
      <c r="AI7235" s="116"/>
    </row>
    <row r="7236" spans="1:35" ht="15" customHeight="1" x14ac:dyDescent="0.25">
      <c r="A7236" s="105"/>
      <c r="B7236" s="106"/>
      <c r="C7236" s="2"/>
      <c r="D7236" s="2"/>
      <c r="E7236" s="106"/>
      <c r="F7236" s="107"/>
      <c r="G7236" s="108"/>
      <c r="H7236" s="109"/>
      <c r="I7236" s="109"/>
      <c r="J7236" s="110"/>
      <c r="K7236" s="117"/>
      <c r="L7236" s="178"/>
      <c r="M7236" s="178"/>
      <c r="N7236" s="106"/>
      <c r="O7236" s="111"/>
      <c r="P7236" s="111"/>
      <c r="Q7236" s="106"/>
      <c r="R7236" s="106"/>
      <c r="S7236" s="106"/>
      <c r="T7236" s="106"/>
      <c r="U7236" s="106"/>
      <c r="V7236" s="106"/>
      <c r="W7236" s="19"/>
      <c r="X7236" s="2"/>
      <c r="Y7236" s="4"/>
      <c r="Z7236" s="106"/>
      <c r="AA7236" s="114"/>
      <c r="AB7236" s="112"/>
      <c r="AC7236" s="178"/>
      <c r="AD7236" s="11"/>
      <c r="AE7236" s="106"/>
      <c r="AF7236" s="106"/>
      <c r="AG7236" s="106"/>
      <c r="AH7236" s="115"/>
      <c r="AI7236" s="116"/>
    </row>
    <row r="7237" spans="1:35" ht="15" customHeight="1" x14ac:dyDescent="0.25">
      <c r="A7237" s="105"/>
      <c r="B7237" s="106"/>
      <c r="C7237" s="2"/>
      <c r="D7237" s="2"/>
      <c r="E7237" s="106"/>
      <c r="F7237" s="107"/>
      <c r="G7237" s="108"/>
      <c r="H7237" s="109"/>
      <c r="I7237" s="109"/>
      <c r="J7237" s="110"/>
      <c r="K7237" s="117"/>
      <c r="L7237" s="178"/>
      <c r="M7237" s="178"/>
      <c r="N7237" s="106"/>
      <c r="O7237" s="111"/>
      <c r="P7237" s="111"/>
      <c r="Q7237" s="106"/>
      <c r="R7237" s="106"/>
      <c r="S7237" s="106"/>
      <c r="T7237" s="106"/>
      <c r="U7237" s="106"/>
      <c r="V7237" s="106"/>
      <c r="W7237" s="19"/>
      <c r="X7237" s="2"/>
      <c r="Y7237" s="4"/>
      <c r="Z7237" s="106"/>
      <c r="AA7237" s="114"/>
      <c r="AB7237" s="112"/>
      <c r="AC7237" s="178"/>
      <c r="AD7237" s="11"/>
      <c r="AE7237" s="106"/>
      <c r="AF7237" s="106"/>
      <c r="AG7237" s="106"/>
      <c r="AH7237" s="115"/>
      <c r="AI7237" s="116"/>
    </row>
    <row r="7238" spans="1:35" ht="15" customHeight="1" x14ac:dyDescent="0.25">
      <c r="A7238" s="105"/>
      <c r="B7238" s="106"/>
      <c r="C7238" s="2"/>
      <c r="D7238" s="2"/>
      <c r="E7238" s="106"/>
      <c r="F7238" s="107"/>
      <c r="G7238" s="108"/>
      <c r="H7238" s="109"/>
      <c r="I7238" s="109"/>
      <c r="J7238" s="110"/>
      <c r="K7238" s="117"/>
      <c r="L7238" s="178"/>
      <c r="M7238" s="178"/>
      <c r="N7238" s="106"/>
      <c r="O7238" s="111"/>
      <c r="P7238" s="111"/>
      <c r="Q7238" s="106"/>
      <c r="R7238" s="106"/>
      <c r="S7238" s="106"/>
      <c r="T7238" s="106"/>
      <c r="U7238" s="106"/>
      <c r="V7238" s="106"/>
      <c r="W7238" s="19"/>
      <c r="X7238" s="2"/>
      <c r="Y7238" s="4"/>
      <c r="Z7238" s="106"/>
      <c r="AA7238" s="114"/>
      <c r="AB7238" s="112"/>
      <c r="AC7238" s="178"/>
      <c r="AD7238" s="11"/>
      <c r="AE7238" s="106"/>
      <c r="AF7238" s="106"/>
      <c r="AG7238" s="106"/>
      <c r="AH7238" s="115"/>
      <c r="AI7238" s="116"/>
    </row>
    <row r="7239" spans="1:35" ht="15" customHeight="1" x14ac:dyDescent="0.25">
      <c r="A7239" s="105"/>
      <c r="B7239" s="106"/>
      <c r="C7239" s="2"/>
      <c r="D7239" s="2"/>
      <c r="E7239" s="106"/>
      <c r="F7239" s="107"/>
      <c r="G7239" s="108"/>
      <c r="H7239" s="109"/>
      <c r="I7239" s="109"/>
      <c r="J7239" s="110"/>
      <c r="K7239" s="117"/>
      <c r="L7239" s="178"/>
      <c r="M7239" s="178"/>
      <c r="N7239" s="106"/>
      <c r="O7239" s="111"/>
      <c r="P7239" s="111"/>
      <c r="Q7239" s="106"/>
      <c r="R7239" s="106"/>
      <c r="S7239" s="106"/>
      <c r="T7239" s="106"/>
      <c r="U7239" s="106"/>
      <c r="V7239" s="106"/>
      <c r="W7239" s="19"/>
      <c r="X7239" s="2"/>
      <c r="Y7239" s="4"/>
      <c r="Z7239" s="106"/>
      <c r="AA7239" s="114"/>
      <c r="AB7239" s="112"/>
      <c r="AC7239" s="178"/>
      <c r="AD7239" s="11"/>
      <c r="AE7239" s="106"/>
      <c r="AF7239" s="106"/>
      <c r="AG7239" s="106"/>
      <c r="AH7239" s="115"/>
      <c r="AI7239" s="116"/>
    </row>
    <row r="7240" spans="1:35" ht="15" customHeight="1" x14ac:dyDescent="0.25">
      <c r="A7240" s="105"/>
      <c r="B7240" s="106"/>
      <c r="C7240" s="2"/>
      <c r="D7240" s="2"/>
      <c r="E7240" s="106"/>
      <c r="F7240" s="107"/>
      <c r="G7240" s="108"/>
      <c r="H7240" s="109"/>
      <c r="I7240" s="109"/>
      <c r="J7240" s="110"/>
      <c r="K7240" s="117"/>
      <c r="L7240" s="178"/>
      <c r="M7240" s="178"/>
      <c r="N7240" s="106"/>
      <c r="O7240" s="111"/>
      <c r="P7240" s="111"/>
      <c r="Q7240" s="106"/>
      <c r="R7240" s="106"/>
      <c r="S7240" s="106"/>
      <c r="T7240" s="106"/>
      <c r="U7240" s="106"/>
      <c r="V7240" s="106"/>
      <c r="W7240" s="19"/>
      <c r="X7240" s="2"/>
      <c r="Y7240" s="4"/>
      <c r="Z7240" s="106"/>
      <c r="AA7240" s="114"/>
      <c r="AB7240" s="112"/>
      <c r="AC7240" s="178"/>
      <c r="AD7240" s="11"/>
      <c r="AE7240" s="106"/>
      <c r="AF7240" s="106"/>
      <c r="AG7240" s="106"/>
      <c r="AH7240" s="115"/>
      <c r="AI7240" s="116"/>
    </row>
    <row r="7241" spans="1:35" ht="15" customHeight="1" x14ac:dyDescent="0.25">
      <c r="A7241" s="105"/>
      <c r="B7241" s="106"/>
      <c r="C7241" s="2"/>
      <c r="D7241" s="2"/>
      <c r="E7241" s="106"/>
      <c r="F7241" s="107"/>
      <c r="G7241" s="108"/>
      <c r="H7241" s="109"/>
      <c r="I7241" s="109"/>
      <c r="J7241" s="110"/>
      <c r="K7241" s="117"/>
      <c r="L7241" s="178"/>
      <c r="M7241" s="178"/>
      <c r="N7241" s="106"/>
      <c r="O7241" s="111"/>
      <c r="P7241" s="111"/>
      <c r="Q7241" s="106"/>
      <c r="R7241" s="106"/>
      <c r="S7241" s="106"/>
      <c r="T7241" s="106"/>
      <c r="U7241" s="106"/>
      <c r="V7241" s="106"/>
      <c r="W7241" s="19"/>
      <c r="X7241" s="2"/>
      <c r="Y7241" s="4"/>
      <c r="Z7241" s="106"/>
      <c r="AA7241" s="114"/>
      <c r="AB7241" s="112"/>
      <c r="AC7241" s="178"/>
      <c r="AD7241" s="11"/>
      <c r="AE7241" s="106"/>
      <c r="AF7241" s="106"/>
      <c r="AG7241" s="106"/>
      <c r="AH7241" s="115"/>
      <c r="AI7241" s="116"/>
    </row>
    <row r="7242" spans="1:35" ht="15" customHeight="1" x14ac:dyDescent="0.25">
      <c r="A7242" s="105"/>
      <c r="B7242" s="106"/>
      <c r="C7242" s="2"/>
      <c r="D7242" s="2"/>
      <c r="E7242" s="106"/>
      <c r="F7242" s="107"/>
      <c r="G7242" s="108"/>
      <c r="H7242" s="109"/>
      <c r="I7242" s="109"/>
      <c r="J7242" s="110"/>
      <c r="K7242" s="117"/>
      <c r="L7242" s="178"/>
      <c r="M7242" s="178"/>
      <c r="N7242" s="106"/>
      <c r="O7242" s="111"/>
      <c r="P7242" s="111"/>
      <c r="Q7242" s="106"/>
      <c r="R7242" s="106"/>
      <c r="S7242" s="106"/>
      <c r="T7242" s="106"/>
      <c r="U7242" s="106"/>
      <c r="V7242" s="106"/>
      <c r="W7242" s="19"/>
      <c r="X7242" s="2"/>
      <c r="Y7242" s="4"/>
      <c r="Z7242" s="106"/>
      <c r="AA7242" s="114"/>
      <c r="AB7242" s="112"/>
      <c r="AC7242" s="178"/>
      <c r="AD7242" s="11"/>
      <c r="AE7242" s="106"/>
      <c r="AF7242" s="106"/>
      <c r="AG7242" s="106"/>
      <c r="AH7242" s="115"/>
      <c r="AI7242" s="116"/>
    </row>
    <row r="7243" spans="1:35" ht="15" customHeight="1" x14ac:dyDescent="0.25">
      <c r="A7243" s="105"/>
      <c r="B7243" s="106"/>
      <c r="C7243" s="2"/>
      <c r="D7243" s="2"/>
      <c r="E7243" s="106"/>
      <c r="F7243" s="107"/>
      <c r="G7243" s="108"/>
      <c r="H7243" s="109"/>
      <c r="I7243" s="109"/>
      <c r="J7243" s="110"/>
      <c r="K7243" s="117"/>
      <c r="L7243" s="178"/>
      <c r="M7243" s="178"/>
      <c r="N7243" s="106"/>
      <c r="O7243" s="111"/>
      <c r="P7243" s="111"/>
      <c r="Q7243" s="106"/>
      <c r="R7243" s="106"/>
      <c r="S7243" s="106"/>
      <c r="T7243" s="106"/>
      <c r="U7243" s="106"/>
      <c r="V7243" s="106"/>
      <c r="W7243" s="19"/>
      <c r="X7243" s="2"/>
      <c r="Y7243" s="4"/>
      <c r="Z7243" s="106"/>
      <c r="AA7243" s="114"/>
      <c r="AB7243" s="112"/>
      <c r="AC7243" s="178"/>
      <c r="AD7243" s="11"/>
      <c r="AE7243" s="106"/>
      <c r="AF7243" s="106"/>
      <c r="AG7243" s="106"/>
      <c r="AH7243" s="115"/>
      <c r="AI7243" s="116"/>
    </row>
    <row r="7244" spans="1:35" ht="15" customHeight="1" x14ac:dyDescent="0.25">
      <c r="A7244" s="105"/>
      <c r="B7244" s="106"/>
      <c r="C7244" s="2"/>
      <c r="D7244" s="2"/>
      <c r="E7244" s="106"/>
      <c r="F7244" s="107"/>
      <c r="G7244" s="108"/>
      <c r="H7244" s="109"/>
      <c r="I7244" s="109"/>
      <c r="J7244" s="110"/>
      <c r="K7244" s="117"/>
      <c r="L7244" s="178"/>
      <c r="M7244" s="178"/>
      <c r="N7244" s="106"/>
      <c r="O7244" s="111"/>
      <c r="P7244" s="111"/>
      <c r="Q7244" s="106"/>
      <c r="R7244" s="106"/>
      <c r="S7244" s="106"/>
      <c r="T7244" s="106"/>
      <c r="U7244" s="106"/>
      <c r="V7244" s="106"/>
      <c r="W7244" s="19"/>
      <c r="X7244" s="2"/>
      <c r="Y7244" s="4"/>
      <c r="Z7244" s="106"/>
      <c r="AA7244" s="114"/>
      <c r="AB7244" s="112"/>
      <c r="AC7244" s="178"/>
      <c r="AD7244" s="11"/>
      <c r="AE7244" s="106"/>
      <c r="AF7244" s="106"/>
      <c r="AG7244" s="106"/>
      <c r="AH7244" s="115"/>
      <c r="AI7244" s="116"/>
    </row>
    <row r="7245" spans="1:35" ht="15" customHeight="1" x14ac:dyDescent="0.25">
      <c r="A7245" s="105"/>
      <c r="B7245" s="106"/>
      <c r="C7245" s="2"/>
      <c r="D7245" s="2"/>
      <c r="E7245" s="106"/>
      <c r="F7245" s="107"/>
      <c r="G7245" s="108"/>
      <c r="H7245" s="109"/>
      <c r="I7245" s="109"/>
      <c r="J7245" s="110"/>
      <c r="K7245" s="117"/>
      <c r="L7245" s="178"/>
      <c r="M7245" s="178"/>
      <c r="N7245" s="106"/>
      <c r="O7245" s="111"/>
      <c r="P7245" s="111"/>
      <c r="Q7245" s="106"/>
      <c r="R7245" s="106"/>
      <c r="S7245" s="106"/>
      <c r="T7245" s="106"/>
      <c r="U7245" s="106"/>
      <c r="V7245" s="106"/>
      <c r="W7245" s="19"/>
      <c r="X7245" s="2"/>
      <c r="Y7245" s="4"/>
      <c r="Z7245" s="106"/>
      <c r="AA7245" s="114"/>
      <c r="AB7245" s="112"/>
      <c r="AC7245" s="178"/>
      <c r="AD7245" s="11"/>
      <c r="AE7245" s="106"/>
      <c r="AF7245" s="106"/>
      <c r="AG7245" s="106"/>
      <c r="AH7245" s="115"/>
      <c r="AI7245" s="116"/>
    </row>
    <row r="7246" spans="1:35" ht="15" customHeight="1" x14ac:dyDescent="0.25">
      <c r="A7246" s="105"/>
      <c r="B7246" s="106"/>
      <c r="C7246" s="2"/>
      <c r="D7246" s="2"/>
      <c r="E7246" s="106"/>
      <c r="F7246" s="107"/>
      <c r="G7246" s="108"/>
      <c r="H7246" s="109"/>
      <c r="I7246" s="109"/>
      <c r="J7246" s="110"/>
      <c r="K7246" s="117"/>
      <c r="L7246" s="178"/>
      <c r="M7246" s="178"/>
      <c r="N7246" s="106"/>
      <c r="O7246" s="111"/>
      <c r="P7246" s="111"/>
      <c r="Q7246" s="106"/>
      <c r="R7246" s="106"/>
      <c r="S7246" s="106"/>
      <c r="T7246" s="106"/>
      <c r="U7246" s="106"/>
      <c r="V7246" s="106"/>
      <c r="W7246" s="19"/>
      <c r="X7246" s="2"/>
      <c r="Y7246" s="4"/>
      <c r="Z7246" s="106"/>
      <c r="AA7246" s="114"/>
      <c r="AB7246" s="112"/>
      <c r="AC7246" s="178"/>
      <c r="AD7246" s="11"/>
      <c r="AE7246" s="106"/>
      <c r="AF7246" s="106"/>
      <c r="AG7246" s="106"/>
      <c r="AH7246" s="115"/>
      <c r="AI7246" s="116"/>
    </row>
    <row r="7247" spans="1:35" ht="15" customHeight="1" x14ac:dyDescent="0.25">
      <c r="A7247" s="105"/>
      <c r="B7247" s="106"/>
      <c r="C7247" s="2"/>
      <c r="D7247" s="2"/>
      <c r="E7247" s="106"/>
      <c r="F7247" s="107"/>
      <c r="G7247" s="108"/>
      <c r="H7247" s="109"/>
      <c r="I7247" s="109"/>
      <c r="J7247" s="110"/>
      <c r="K7247" s="117"/>
      <c r="L7247" s="178"/>
      <c r="M7247" s="178"/>
      <c r="N7247" s="106"/>
      <c r="O7247" s="111"/>
      <c r="P7247" s="111"/>
      <c r="Q7247" s="106"/>
      <c r="R7247" s="106"/>
      <c r="S7247" s="106"/>
      <c r="T7247" s="106"/>
      <c r="U7247" s="106"/>
      <c r="V7247" s="106"/>
      <c r="W7247" s="19"/>
      <c r="X7247" s="2"/>
      <c r="Y7247" s="4"/>
      <c r="Z7247" s="106"/>
      <c r="AA7247" s="114"/>
      <c r="AB7247" s="112"/>
      <c r="AC7247" s="178"/>
      <c r="AD7247" s="11"/>
      <c r="AE7247" s="106"/>
      <c r="AF7247" s="106"/>
      <c r="AG7247" s="106"/>
      <c r="AH7247" s="115"/>
      <c r="AI7247" s="116"/>
    </row>
    <row r="7248" spans="1:35" ht="15" customHeight="1" x14ac:dyDescent="0.25">
      <c r="A7248" s="105"/>
      <c r="B7248" s="106"/>
      <c r="C7248" s="2"/>
      <c r="D7248" s="2"/>
      <c r="E7248" s="106"/>
      <c r="F7248" s="107"/>
      <c r="G7248" s="108"/>
      <c r="H7248" s="109"/>
      <c r="I7248" s="109"/>
      <c r="J7248" s="110"/>
      <c r="K7248" s="117"/>
      <c r="L7248" s="178"/>
      <c r="M7248" s="178"/>
      <c r="N7248" s="106"/>
      <c r="O7248" s="111"/>
      <c r="P7248" s="111"/>
      <c r="Q7248" s="106"/>
      <c r="R7248" s="106"/>
      <c r="S7248" s="106"/>
      <c r="T7248" s="106"/>
      <c r="U7248" s="106"/>
      <c r="V7248" s="106"/>
      <c r="W7248" s="19"/>
      <c r="X7248" s="2"/>
      <c r="Y7248" s="4"/>
      <c r="Z7248" s="106"/>
      <c r="AA7248" s="114"/>
      <c r="AB7248" s="112"/>
      <c r="AC7248" s="178"/>
      <c r="AD7248" s="11"/>
      <c r="AE7248" s="106"/>
      <c r="AF7248" s="106"/>
      <c r="AG7248" s="106"/>
      <c r="AH7248" s="115"/>
      <c r="AI7248" s="116"/>
    </row>
    <row r="7249" spans="1:35" ht="15" customHeight="1" x14ac:dyDescent="0.25">
      <c r="A7249" s="105"/>
      <c r="B7249" s="106"/>
      <c r="C7249" s="2"/>
      <c r="D7249" s="2"/>
      <c r="E7249" s="106"/>
      <c r="F7249" s="107"/>
      <c r="G7249" s="108"/>
      <c r="H7249" s="109"/>
      <c r="I7249" s="109"/>
      <c r="J7249" s="110"/>
      <c r="K7249" s="117"/>
      <c r="L7249" s="178"/>
      <c r="M7249" s="178"/>
      <c r="N7249" s="106"/>
      <c r="O7249" s="111"/>
      <c r="P7249" s="111"/>
      <c r="Q7249" s="106"/>
      <c r="R7249" s="106"/>
      <c r="S7249" s="106"/>
      <c r="T7249" s="106"/>
      <c r="U7249" s="106"/>
      <c r="V7249" s="106"/>
      <c r="W7249" s="19"/>
      <c r="X7249" s="2"/>
      <c r="Y7249" s="4"/>
      <c r="Z7249" s="106"/>
      <c r="AA7249" s="114"/>
      <c r="AB7249" s="112"/>
      <c r="AC7249" s="178"/>
      <c r="AD7249" s="11"/>
      <c r="AE7249" s="106"/>
      <c r="AF7249" s="106"/>
      <c r="AG7249" s="106"/>
      <c r="AH7249" s="115"/>
      <c r="AI7249" s="116"/>
    </row>
    <row r="7250" spans="1:35" ht="15" customHeight="1" x14ac:dyDescent="0.25">
      <c r="A7250" s="105"/>
      <c r="B7250" s="106"/>
      <c r="C7250" s="2"/>
      <c r="D7250" s="2"/>
      <c r="E7250" s="106"/>
      <c r="F7250" s="107"/>
      <c r="G7250" s="108"/>
      <c r="H7250" s="109"/>
      <c r="I7250" s="109"/>
      <c r="J7250" s="110"/>
      <c r="K7250" s="117"/>
      <c r="L7250" s="178"/>
      <c r="M7250" s="178"/>
      <c r="N7250" s="106"/>
      <c r="O7250" s="111"/>
      <c r="P7250" s="111"/>
      <c r="Q7250" s="106"/>
      <c r="R7250" s="106"/>
      <c r="S7250" s="106"/>
      <c r="T7250" s="106"/>
      <c r="U7250" s="106"/>
      <c r="V7250" s="106"/>
      <c r="W7250" s="19"/>
      <c r="X7250" s="2"/>
      <c r="Y7250" s="4"/>
      <c r="Z7250" s="106"/>
      <c r="AA7250" s="114"/>
      <c r="AB7250" s="112"/>
      <c r="AC7250" s="178"/>
      <c r="AD7250" s="11"/>
      <c r="AE7250" s="106"/>
      <c r="AF7250" s="106"/>
      <c r="AG7250" s="106"/>
      <c r="AH7250" s="115"/>
      <c r="AI7250" s="116"/>
    </row>
    <row r="7251" spans="1:35" ht="15" customHeight="1" x14ac:dyDescent="0.25">
      <c r="A7251" s="105"/>
      <c r="B7251" s="106"/>
      <c r="C7251" s="2"/>
      <c r="D7251" s="2"/>
      <c r="E7251" s="106"/>
      <c r="F7251" s="107"/>
      <c r="G7251" s="108"/>
      <c r="H7251" s="109"/>
      <c r="I7251" s="109"/>
      <c r="J7251" s="110"/>
      <c r="K7251" s="117"/>
      <c r="L7251" s="178"/>
      <c r="M7251" s="178"/>
      <c r="N7251" s="106"/>
      <c r="O7251" s="111"/>
      <c r="P7251" s="111"/>
      <c r="Q7251" s="106"/>
      <c r="R7251" s="106"/>
      <c r="S7251" s="106"/>
      <c r="T7251" s="106"/>
      <c r="U7251" s="106"/>
      <c r="V7251" s="106"/>
      <c r="W7251" s="19"/>
      <c r="X7251" s="2"/>
      <c r="Y7251" s="4"/>
      <c r="Z7251" s="106"/>
      <c r="AA7251" s="114"/>
      <c r="AB7251" s="112"/>
      <c r="AC7251" s="178"/>
      <c r="AD7251" s="11"/>
      <c r="AE7251" s="106"/>
      <c r="AF7251" s="106"/>
      <c r="AG7251" s="106"/>
      <c r="AH7251" s="115"/>
      <c r="AI7251" s="116"/>
    </row>
    <row r="7252" spans="1:35" ht="15" customHeight="1" x14ac:dyDescent="0.25">
      <c r="A7252" s="105"/>
      <c r="B7252" s="106"/>
      <c r="C7252" s="2"/>
      <c r="D7252" s="2"/>
      <c r="E7252" s="106"/>
      <c r="F7252" s="107"/>
      <c r="G7252" s="108"/>
      <c r="H7252" s="109"/>
      <c r="I7252" s="109"/>
      <c r="J7252" s="110"/>
      <c r="K7252" s="117"/>
      <c r="L7252" s="178"/>
      <c r="M7252" s="178"/>
      <c r="N7252" s="106"/>
      <c r="O7252" s="111"/>
      <c r="P7252" s="111"/>
      <c r="Q7252" s="106"/>
      <c r="R7252" s="106"/>
      <c r="S7252" s="106"/>
      <c r="T7252" s="106"/>
      <c r="U7252" s="106"/>
      <c r="V7252" s="106"/>
      <c r="W7252" s="19"/>
      <c r="X7252" s="2"/>
      <c r="Y7252" s="4"/>
      <c r="Z7252" s="106"/>
      <c r="AA7252" s="114"/>
      <c r="AB7252" s="112"/>
      <c r="AC7252" s="178"/>
      <c r="AD7252" s="11"/>
      <c r="AE7252" s="106"/>
      <c r="AF7252" s="106"/>
      <c r="AG7252" s="106"/>
      <c r="AH7252" s="115"/>
      <c r="AI7252" s="116"/>
    </row>
    <row r="7253" spans="1:35" ht="15" customHeight="1" x14ac:dyDescent="0.25">
      <c r="A7253" s="105"/>
      <c r="B7253" s="106"/>
      <c r="C7253" s="2"/>
      <c r="D7253" s="2"/>
      <c r="E7253" s="106"/>
      <c r="F7253" s="107"/>
      <c r="G7253" s="108"/>
      <c r="H7253" s="109"/>
      <c r="I7253" s="109"/>
      <c r="J7253" s="110"/>
      <c r="K7253" s="117"/>
      <c r="L7253" s="178"/>
      <c r="M7253" s="178"/>
      <c r="N7253" s="106"/>
      <c r="O7253" s="111"/>
      <c r="P7253" s="111"/>
      <c r="Q7253" s="106"/>
      <c r="R7253" s="106"/>
      <c r="S7253" s="106"/>
      <c r="T7253" s="106"/>
      <c r="U7253" s="106"/>
      <c r="V7253" s="106"/>
      <c r="W7253" s="19"/>
      <c r="X7253" s="2"/>
      <c r="Y7253" s="4"/>
      <c r="Z7253" s="106"/>
      <c r="AA7253" s="114"/>
      <c r="AB7253" s="112"/>
      <c r="AC7253" s="178"/>
      <c r="AD7253" s="11"/>
      <c r="AE7253" s="106"/>
      <c r="AF7253" s="106"/>
      <c r="AG7253" s="106"/>
      <c r="AH7253" s="115"/>
      <c r="AI7253" s="116"/>
    </row>
    <row r="7254" spans="1:35" ht="15" customHeight="1" x14ac:dyDescent="0.25">
      <c r="A7254" s="105"/>
      <c r="B7254" s="106"/>
      <c r="C7254" s="2"/>
      <c r="D7254" s="2"/>
      <c r="E7254" s="106"/>
      <c r="F7254" s="107"/>
      <c r="G7254" s="108"/>
      <c r="H7254" s="109"/>
      <c r="I7254" s="109"/>
      <c r="J7254" s="110"/>
      <c r="K7254" s="117"/>
      <c r="L7254" s="178"/>
      <c r="M7254" s="178"/>
      <c r="N7254" s="106"/>
      <c r="O7254" s="111"/>
      <c r="P7254" s="111"/>
      <c r="Q7254" s="106"/>
      <c r="R7254" s="106"/>
      <c r="S7254" s="106"/>
      <c r="T7254" s="106"/>
      <c r="U7254" s="106"/>
      <c r="V7254" s="106"/>
      <c r="W7254" s="19"/>
      <c r="X7254" s="2"/>
      <c r="Y7254" s="4"/>
      <c r="Z7254" s="106"/>
      <c r="AA7254" s="114"/>
      <c r="AB7254" s="112"/>
      <c r="AC7254" s="178"/>
      <c r="AD7254" s="11"/>
      <c r="AE7254" s="106"/>
      <c r="AF7254" s="106"/>
      <c r="AG7254" s="106"/>
      <c r="AH7254" s="115"/>
      <c r="AI7254" s="116"/>
    </row>
    <row r="7255" spans="1:35" ht="15" customHeight="1" x14ac:dyDescent="0.25">
      <c r="A7255" s="105"/>
      <c r="B7255" s="106"/>
      <c r="C7255" s="2"/>
      <c r="D7255" s="2"/>
      <c r="E7255" s="106"/>
      <c r="F7255" s="107"/>
      <c r="G7255" s="108"/>
      <c r="H7255" s="109"/>
      <c r="I7255" s="109"/>
      <c r="J7255" s="110"/>
      <c r="K7255" s="117"/>
      <c r="L7255" s="178"/>
      <c r="M7255" s="178"/>
      <c r="N7255" s="106"/>
      <c r="O7255" s="111"/>
      <c r="P7255" s="111"/>
      <c r="Q7255" s="106"/>
      <c r="R7255" s="106"/>
      <c r="S7255" s="106"/>
      <c r="T7255" s="106"/>
      <c r="U7255" s="106"/>
      <c r="V7255" s="106"/>
      <c r="W7255" s="19"/>
      <c r="X7255" s="2"/>
      <c r="Y7255" s="4"/>
      <c r="Z7255" s="106"/>
      <c r="AA7255" s="114"/>
      <c r="AB7255" s="112"/>
      <c r="AC7255" s="178"/>
      <c r="AD7255" s="11"/>
      <c r="AE7255" s="106"/>
      <c r="AF7255" s="106"/>
      <c r="AG7255" s="106"/>
      <c r="AH7255" s="115"/>
      <c r="AI7255" s="116"/>
    </row>
    <row r="7256" spans="1:35" ht="15" customHeight="1" x14ac:dyDescent="0.25">
      <c r="A7256" s="105"/>
      <c r="B7256" s="106"/>
      <c r="C7256" s="2"/>
      <c r="D7256" s="2"/>
      <c r="E7256" s="106"/>
      <c r="F7256" s="107"/>
      <c r="G7256" s="108"/>
      <c r="H7256" s="109"/>
      <c r="I7256" s="109"/>
      <c r="J7256" s="110"/>
      <c r="K7256" s="117"/>
      <c r="L7256" s="178"/>
      <c r="M7256" s="178"/>
      <c r="N7256" s="106"/>
      <c r="O7256" s="111"/>
      <c r="P7256" s="111"/>
      <c r="Q7256" s="106"/>
      <c r="R7256" s="106"/>
      <c r="S7256" s="106"/>
      <c r="T7256" s="106"/>
      <c r="U7256" s="106"/>
      <c r="V7256" s="106"/>
      <c r="W7256" s="19"/>
      <c r="X7256" s="2"/>
      <c r="Y7256" s="4"/>
      <c r="Z7256" s="106"/>
      <c r="AA7256" s="114"/>
      <c r="AB7256" s="112"/>
      <c r="AC7256" s="178"/>
      <c r="AD7256" s="11"/>
      <c r="AE7256" s="106"/>
      <c r="AF7256" s="106"/>
      <c r="AG7256" s="106"/>
      <c r="AH7256" s="115"/>
      <c r="AI7256" s="116"/>
    </row>
    <row r="7257" spans="1:35" ht="15" customHeight="1" x14ac:dyDescent="0.25">
      <c r="A7257" s="105"/>
      <c r="B7257" s="106"/>
      <c r="C7257" s="2"/>
      <c r="D7257" s="2"/>
      <c r="E7257" s="106"/>
      <c r="F7257" s="107"/>
      <c r="G7257" s="108"/>
      <c r="H7257" s="109"/>
      <c r="I7257" s="109"/>
      <c r="J7257" s="110"/>
      <c r="K7257" s="117"/>
      <c r="L7257" s="178"/>
      <c r="M7257" s="178"/>
      <c r="N7257" s="106"/>
      <c r="O7257" s="111"/>
      <c r="P7257" s="111"/>
      <c r="Q7257" s="106"/>
      <c r="R7257" s="106"/>
      <c r="S7257" s="106"/>
      <c r="T7257" s="106"/>
      <c r="U7257" s="106"/>
      <c r="V7257" s="106"/>
      <c r="W7257" s="19"/>
      <c r="X7257" s="2"/>
      <c r="Y7257" s="4"/>
      <c r="Z7257" s="106"/>
      <c r="AA7257" s="114"/>
      <c r="AB7257" s="112"/>
      <c r="AC7257" s="178"/>
      <c r="AD7257" s="11"/>
      <c r="AE7257" s="106"/>
      <c r="AF7257" s="106"/>
      <c r="AG7257" s="106"/>
      <c r="AH7257" s="115"/>
      <c r="AI7257" s="116"/>
    </row>
    <row r="7258" spans="1:35" ht="15" customHeight="1" x14ac:dyDescent="0.25">
      <c r="A7258" s="105"/>
      <c r="B7258" s="106"/>
      <c r="C7258" s="2"/>
      <c r="D7258" s="2"/>
      <c r="E7258" s="106"/>
      <c r="F7258" s="107"/>
      <c r="G7258" s="108"/>
      <c r="H7258" s="109"/>
      <c r="I7258" s="109"/>
      <c r="J7258" s="110"/>
      <c r="K7258" s="117"/>
      <c r="L7258" s="178"/>
      <c r="M7258" s="178"/>
      <c r="N7258" s="106"/>
      <c r="O7258" s="111"/>
      <c r="P7258" s="111"/>
      <c r="Q7258" s="106"/>
      <c r="R7258" s="106"/>
      <c r="S7258" s="106"/>
      <c r="T7258" s="106"/>
      <c r="U7258" s="106"/>
      <c r="V7258" s="106"/>
      <c r="W7258" s="19"/>
      <c r="X7258" s="2"/>
      <c r="Y7258" s="4"/>
      <c r="Z7258" s="106"/>
      <c r="AA7258" s="114"/>
      <c r="AB7258" s="112"/>
      <c r="AC7258" s="178"/>
      <c r="AD7258" s="11"/>
      <c r="AE7258" s="106"/>
      <c r="AF7258" s="106"/>
      <c r="AG7258" s="106"/>
      <c r="AH7258" s="115"/>
      <c r="AI7258" s="116"/>
    </row>
    <row r="7259" spans="1:35" ht="15" customHeight="1" x14ac:dyDescent="0.25">
      <c r="A7259" s="105"/>
      <c r="B7259" s="106"/>
      <c r="C7259" s="2"/>
      <c r="D7259" s="2"/>
      <c r="E7259" s="106"/>
      <c r="F7259" s="107"/>
      <c r="G7259" s="108"/>
      <c r="H7259" s="109"/>
      <c r="I7259" s="109"/>
      <c r="J7259" s="110"/>
      <c r="K7259" s="117"/>
      <c r="L7259" s="178"/>
      <c r="M7259" s="178"/>
      <c r="N7259" s="106"/>
      <c r="O7259" s="111"/>
      <c r="P7259" s="111"/>
      <c r="Q7259" s="106"/>
      <c r="R7259" s="106"/>
      <c r="S7259" s="106"/>
      <c r="T7259" s="106"/>
      <c r="U7259" s="106"/>
      <c r="V7259" s="106"/>
      <c r="W7259" s="19"/>
      <c r="X7259" s="2"/>
      <c r="Y7259" s="4"/>
      <c r="Z7259" s="106"/>
      <c r="AA7259" s="114"/>
      <c r="AB7259" s="112"/>
      <c r="AC7259" s="178"/>
      <c r="AD7259" s="11"/>
      <c r="AE7259" s="106"/>
      <c r="AF7259" s="106"/>
      <c r="AG7259" s="106"/>
      <c r="AH7259" s="115"/>
      <c r="AI7259" s="116"/>
    </row>
    <row r="7260" spans="1:35" ht="15" customHeight="1" x14ac:dyDescent="0.25">
      <c r="A7260" s="105"/>
      <c r="B7260" s="106"/>
      <c r="C7260" s="2"/>
      <c r="D7260" s="2"/>
      <c r="E7260" s="106"/>
      <c r="F7260" s="107"/>
      <c r="G7260" s="108"/>
      <c r="H7260" s="109"/>
      <c r="I7260" s="109"/>
      <c r="J7260" s="110"/>
      <c r="K7260" s="117"/>
      <c r="L7260" s="178"/>
      <c r="M7260" s="178"/>
      <c r="N7260" s="106"/>
      <c r="O7260" s="111"/>
      <c r="P7260" s="111"/>
      <c r="Q7260" s="106"/>
      <c r="R7260" s="106"/>
      <c r="S7260" s="106"/>
      <c r="T7260" s="106"/>
      <c r="U7260" s="106"/>
      <c r="V7260" s="106"/>
      <c r="W7260" s="19"/>
      <c r="X7260" s="2"/>
      <c r="Y7260" s="4"/>
      <c r="Z7260" s="106"/>
      <c r="AA7260" s="114"/>
      <c r="AB7260" s="112"/>
      <c r="AC7260" s="178"/>
      <c r="AD7260" s="11"/>
      <c r="AE7260" s="106"/>
      <c r="AF7260" s="106"/>
      <c r="AG7260" s="106"/>
      <c r="AH7260" s="115"/>
      <c r="AI7260" s="116"/>
    </row>
    <row r="7261" spans="1:35" ht="15" customHeight="1" x14ac:dyDescent="0.25">
      <c r="A7261" s="105"/>
      <c r="B7261" s="106"/>
      <c r="C7261" s="2"/>
      <c r="D7261" s="2"/>
      <c r="E7261" s="106"/>
      <c r="F7261" s="107"/>
      <c r="G7261" s="108"/>
      <c r="H7261" s="109"/>
      <c r="I7261" s="109"/>
      <c r="J7261" s="110"/>
      <c r="K7261" s="117"/>
      <c r="L7261" s="178"/>
      <c r="M7261" s="178"/>
      <c r="N7261" s="106"/>
      <c r="O7261" s="111"/>
      <c r="P7261" s="111"/>
      <c r="Q7261" s="106"/>
      <c r="R7261" s="106"/>
      <c r="S7261" s="106"/>
      <c r="T7261" s="106"/>
      <c r="U7261" s="106"/>
      <c r="V7261" s="106"/>
      <c r="W7261" s="19"/>
      <c r="X7261" s="2"/>
      <c r="Y7261" s="4"/>
      <c r="Z7261" s="106"/>
      <c r="AA7261" s="114"/>
      <c r="AB7261" s="112"/>
      <c r="AC7261" s="178"/>
      <c r="AD7261" s="11"/>
      <c r="AE7261" s="106"/>
      <c r="AF7261" s="106"/>
      <c r="AG7261" s="106"/>
      <c r="AH7261" s="115"/>
      <c r="AI7261" s="116"/>
    </row>
    <row r="7262" spans="1:35" ht="15" customHeight="1" x14ac:dyDescent="0.25">
      <c r="A7262" s="105"/>
      <c r="B7262" s="106"/>
      <c r="C7262" s="2"/>
      <c r="D7262" s="2"/>
      <c r="E7262" s="106"/>
      <c r="F7262" s="107"/>
      <c r="G7262" s="108"/>
      <c r="H7262" s="109"/>
      <c r="I7262" s="109"/>
      <c r="J7262" s="110"/>
      <c r="K7262" s="117"/>
      <c r="L7262" s="178"/>
      <c r="M7262" s="178"/>
      <c r="N7262" s="106"/>
      <c r="O7262" s="111"/>
      <c r="P7262" s="111"/>
      <c r="Q7262" s="106"/>
      <c r="R7262" s="106"/>
      <c r="S7262" s="106"/>
      <c r="T7262" s="106"/>
      <c r="U7262" s="106"/>
      <c r="V7262" s="106"/>
      <c r="W7262" s="19"/>
      <c r="X7262" s="2"/>
      <c r="Y7262" s="4"/>
      <c r="Z7262" s="106"/>
      <c r="AA7262" s="114"/>
      <c r="AB7262" s="112"/>
      <c r="AC7262" s="178"/>
      <c r="AD7262" s="11"/>
      <c r="AE7262" s="106"/>
      <c r="AF7262" s="106"/>
      <c r="AG7262" s="106"/>
      <c r="AH7262" s="115"/>
      <c r="AI7262" s="116"/>
    </row>
    <row r="7263" spans="1:35" ht="15" customHeight="1" x14ac:dyDescent="0.25">
      <c r="A7263" s="105"/>
      <c r="B7263" s="106"/>
      <c r="C7263" s="2"/>
      <c r="D7263" s="2"/>
      <c r="E7263" s="106"/>
      <c r="F7263" s="107"/>
      <c r="G7263" s="108"/>
      <c r="H7263" s="109"/>
      <c r="I7263" s="109"/>
      <c r="J7263" s="110"/>
      <c r="K7263" s="117"/>
      <c r="L7263" s="178"/>
      <c r="M7263" s="178"/>
      <c r="N7263" s="106"/>
      <c r="O7263" s="111"/>
      <c r="P7263" s="111"/>
      <c r="Q7263" s="106"/>
      <c r="R7263" s="106"/>
      <c r="S7263" s="106"/>
      <c r="T7263" s="106"/>
      <c r="U7263" s="106"/>
      <c r="V7263" s="106"/>
      <c r="W7263" s="19"/>
      <c r="X7263" s="2"/>
      <c r="Y7263" s="4"/>
      <c r="Z7263" s="106"/>
      <c r="AA7263" s="114"/>
      <c r="AB7263" s="112"/>
      <c r="AC7263" s="178"/>
      <c r="AD7263" s="11"/>
      <c r="AE7263" s="106"/>
      <c r="AF7263" s="106"/>
      <c r="AG7263" s="106"/>
      <c r="AH7263" s="115"/>
      <c r="AI7263" s="116"/>
    </row>
    <row r="7264" spans="1:35" ht="15" customHeight="1" x14ac:dyDescent="0.25">
      <c r="A7264" s="105"/>
      <c r="B7264" s="106"/>
      <c r="C7264" s="2"/>
      <c r="D7264" s="2"/>
      <c r="E7264" s="106"/>
      <c r="F7264" s="107"/>
      <c r="G7264" s="108"/>
      <c r="H7264" s="109"/>
      <c r="I7264" s="109"/>
      <c r="J7264" s="110"/>
      <c r="K7264" s="117"/>
      <c r="L7264" s="178"/>
      <c r="M7264" s="178"/>
      <c r="N7264" s="106"/>
      <c r="O7264" s="111"/>
      <c r="P7264" s="111"/>
      <c r="Q7264" s="106"/>
      <c r="R7264" s="106"/>
      <c r="S7264" s="106"/>
      <c r="T7264" s="106"/>
      <c r="U7264" s="106"/>
      <c r="V7264" s="106"/>
      <c r="W7264" s="19"/>
      <c r="X7264" s="2"/>
      <c r="Y7264" s="4"/>
      <c r="Z7264" s="106"/>
      <c r="AA7264" s="114"/>
      <c r="AB7264" s="112"/>
      <c r="AC7264" s="178"/>
      <c r="AD7264" s="11"/>
      <c r="AE7264" s="106"/>
      <c r="AF7264" s="106"/>
      <c r="AG7264" s="106"/>
      <c r="AH7264" s="115"/>
      <c r="AI7264" s="116"/>
    </row>
    <row r="7265" spans="1:35" ht="15" customHeight="1" x14ac:dyDescent="0.25">
      <c r="A7265" s="105"/>
      <c r="B7265" s="106"/>
      <c r="C7265" s="2"/>
      <c r="D7265" s="2"/>
      <c r="E7265" s="106"/>
      <c r="F7265" s="107"/>
      <c r="G7265" s="108"/>
      <c r="H7265" s="109"/>
      <c r="I7265" s="109"/>
      <c r="J7265" s="110"/>
      <c r="K7265" s="117"/>
      <c r="L7265" s="178"/>
      <c r="M7265" s="178"/>
      <c r="N7265" s="106"/>
      <c r="O7265" s="111"/>
      <c r="P7265" s="111"/>
      <c r="Q7265" s="106"/>
      <c r="R7265" s="106"/>
      <c r="S7265" s="106"/>
      <c r="T7265" s="106"/>
      <c r="U7265" s="106"/>
      <c r="V7265" s="106"/>
      <c r="W7265" s="19"/>
      <c r="X7265" s="2"/>
      <c r="Y7265" s="4"/>
      <c r="Z7265" s="106"/>
      <c r="AA7265" s="114"/>
      <c r="AB7265" s="112"/>
      <c r="AC7265" s="178"/>
      <c r="AD7265" s="11"/>
      <c r="AE7265" s="106"/>
      <c r="AF7265" s="106"/>
      <c r="AG7265" s="106"/>
      <c r="AH7265" s="115"/>
      <c r="AI7265" s="116"/>
    </row>
    <row r="7266" spans="1:35" ht="15" customHeight="1" x14ac:dyDescent="0.25">
      <c r="A7266" s="105"/>
      <c r="B7266" s="106"/>
      <c r="C7266" s="2"/>
      <c r="D7266" s="2"/>
      <c r="E7266" s="106"/>
      <c r="F7266" s="107"/>
      <c r="G7266" s="108"/>
      <c r="H7266" s="109"/>
      <c r="I7266" s="109"/>
      <c r="J7266" s="110"/>
      <c r="K7266" s="117"/>
      <c r="L7266" s="178"/>
      <c r="M7266" s="178"/>
      <c r="N7266" s="106"/>
      <c r="O7266" s="111"/>
      <c r="P7266" s="111"/>
      <c r="Q7266" s="106"/>
      <c r="R7266" s="106"/>
      <c r="S7266" s="106"/>
      <c r="T7266" s="106"/>
      <c r="U7266" s="106"/>
      <c r="V7266" s="106"/>
      <c r="W7266" s="19"/>
      <c r="X7266" s="2"/>
      <c r="Y7266" s="4"/>
      <c r="Z7266" s="106"/>
      <c r="AA7266" s="114"/>
      <c r="AB7266" s="112"/>
      <c r="AC7266" s="178"/>
      <c r="AD7266" s="11"/>
      <c r="AE7266" s="106"/>
      <c r="AF7266" s="106"/>
      <c r="AG7266" s="106"/>
      <c r="AH7266" s="115"/>
      <c r="AI7266" s="116"/>
    </row>
    <row r="7267" spans="1:35" ht="15" customHeight="1" x14ac:dyDescent="0.25">
      <c r="A7267" s="105"/>
      <c r="B7267" s="106"/>
      <c r="C7267" s="2"/>
      <c r="D7267" s="2"/>
      <c r="E7267" s="106"/>
      <c r="F7267" s="107"/>
      <c r="G7267" s="108"/>
      <c r="H7267" s="109"/>
      <c r="I7267" s="109"/>
      <c r="J7267" s="110"/>
      <c r="K7267" s="117"/>
      <c r="L7267" s="178"/>
      <c r="M7267" s="178"/>
      <c r="N7267" s="106"/>
      <c r="O7267" s="111"/>
      <c r="P7267" s="111"/>
      <c r="Q7267" s="106"/>
      <c r="R7267" s="106"/>
      <c r="S7267" s="106"/>
      <c r="T7267" s="106"/>
      <c r="U7267" s="106"/>
      <c r="V7267" s="106"/>
      <c r="W7267" s="19"/>
      <c r="X7267" s="2"/>
      <c r="Y7267" s="4"/>
      <c r="Z7267" s="106"/>
      <c r="AA7267" s="114"/>
      <c r="AB7267" s="112"/>
      <c r="AC7267" s="178"/>
      <c r="AD7267" s="11"/>
      <c r="AE7267" s="106"/>
      <c r="AF7267" s="106"/>
      <c r="AG7267" s="106"/>
      <c r="AH7267" s="115"/>
      <c r="AI7267" s="116"/>
    </row>
    <row r="7268" spans="1:35" ht="15" customHeight="1" x14ac:dyDescent="0.25">
      <c r="A7268" s="105"/>
      <c r="B7268" s="106"/>
      <c r="C7268" s="2"/>
      <c r="D7268" s="2"/>
      <c r="E7268" s="106"/>
      <c r="F7268" s="107"/>
      <c r="G7268" s="108"/>
      <c r="H7268" s="109"/>
      <c r="I7268" s="109"/>
      <c r="J7268" s="110"/>
      <c r="K7268" s="117"/>
      <c r="L7268" s="178"/>
      <c r="M7268" s="178"/>
      <c r="N7268" s="106"/>
      <c r="O7268" s="111"/>
      <c r="P7268" s="111"/>
      <c r="Q7268" s="106"/>
      <c r="R7268" s="106"/>
      <c r="S7268" s="106"/>
      <c r="T7268" s="106"/>
      <c r="U7268" s="106"/>
      <c r="V7268" s="106"/>
      <c r="W7268" s="19"/>
      <c r="X7268" s="2"/>
      <c r="Y7268" s="4"/>
      <c r="Z7268" s="106"/>
      <c r="AA7268" s="114"/>
      <c r="AB7268" s="112"/>
      <c r="AC7268" s="178"/>
      <c r="AD7268" s="11"/>
      <c r="AE7268" s="106"/>
      <c r="AF7268" s="106"/>
      <c r="AG7268" s="106"/>
      <c r="AH7268" s="115"/>
      <c r="AI7268" s="116"/>
    </row>
    <row r="7269" spans="1:35" ht="15" customHeight="1" x14ac:dyDescent="0.25">
      <c r="A7269" s="105"/>
      <c r="B7269" s="106"/>
      <c r="C7269" s="2"/>
      <c r="D7269" s="2"/>
      <c r="E7269" s="106"/>
      <c r="F7269" s="107"/>
      <c r="G7269" s="108"/>
      <c r="H7269" s="109"/>
      <c r="I7269" s="109"/>
      <c r="J7269" s="110"/>
      <c r="K7269" s="117"/>
      <c r="L7269" s="178"/>
      <c r="M7269" s="178"/>
      <c r="N7269" s="106"/>
      <c r="O7269" s="111"/>
      <c r="P7269" s="111"/>
      <c r="Q7269" s="106"/>
      <c r="R7269" s="106"/>
      <c r="S7269" s="106"/>
      <c r="T7269" s="106"/>
      <c r="U7269" s="106"/>
      <c r="V7269" s="106"/>
      <c r="W7269" s="19"/>
      <c r="X7269" s="2"/>
      <c r="Y7269" s="4"/>
      <c r="Z7269" s="106"/>
      <c r="AA7269" s="114"/>
      <c r="AB7269" s="112"/>
      <c r="AC7269" s="178"/>
      <c r="AD7269" s="11"/>
      <c r="AE7269" s="106"/>
      <c r="AF7269" s="106"/>
      <c r="AG7269" s="106"/>
      <c r="AH7269" s="115"/>
      <c r="AI7269" s="116"/>
    </row>
    <row r="7270" spans="1:35" ht="15" customHeight="1" x14ac:dyDescent="0.25">
      <c r="A7270" s="105"/>
      <c r="B7270" s="106"/>
      <c r="C7270" s="2"/>
      <c r="D7270" s="2"/>
      <c r="E7270" s="106"/>
      <c r="F7270" s="107"/>
      <c r="G7270" s="108"/>
      <c r="H7270" s="109"/>
      <c r="I7270" s="109"/>
      <c r="J7270" s="110"/>
      <c r="K7270" s="117"/>
      <c r="L7270" s="178"/>
      <c r="M7270" s="178"/>
      <c r="N7270" s="106"/>
      <c r="O7270" s="111"/>
      <c r="P7270" s="111"/>
      <c r="Q7270" s="106"/>
      <c r="R7270" s="106"/>
      <c r="S7270" s="106"/>
      <c r="T7270" s="106"/>
      <c r="U7270" s="106"/>
      <c r="V7270" s="106"/>
      <c r="W7270" s="19"/>
      <c r="X7270" s="2"/>
      <c r="Y7270" s="4"/>
      <c r="Z7270" s="106"/>
      <c r="AA7270" s="114"/>
      <c r="AB7270" s="112"/>
      <c r="AC7270" s="178"/>
      <c r="AD7270" s="11"/>
      <c r="AE7270" s="106"/>
      <c r="AF7270" s="106"/>
      <c r="AG7270" s="106"/>
      <c r="AH7270" s="115"/>
      <c r="AI7270" s="116"/>
    </row>
    <row r="7271" spans="1:35" ht="15" customHeight="1" x14ac:dyDescent="0.25">
      <c r="A7271" s="105"/>
      <c r="B7271" s="106"/>
      <c r="C7271" s="2"/>
      <c r="D7271" s="2"/>
      <c r="E7271" s="106"/>
      <c r="F7271" s="107"/>
      <c r="G7271" s="108"/>
      <c r="H7271" s="109"/>
      <c r="I7271" s="109"/>
      <c r="J7271" s="110"/>
      <c r="K7271" s="117"/>
      <c r="L7271" s="178"/>
      <c r="M7271" s="178"/>
      <c r="N7271" s="106"/>
      <c r="O7271" s="111"/>
      <c r="P7271" s="111"/>
      <c r="Q7271" s="106"/>
      <c r="R7271" s="106"/>
      <c r="S7271" s="106"/>
      <c r="T7271" s="106"/>
      <c r="U7271" s="106"/>
      <c r="V7271" s="106"/>
      <c r="W7271" s="19"/>
      <c r="X7271" s="2"/>
      <c r="Y7271" s="4"/>
      <c r="Z7271" s="106"/>
      <c r="AA7271" s="114"/>
      <c r="AB7271" s="112"/>
      <c r="AC7271" s="178"/>
      <c r="AD7271" s="11"/>
      <c r="AE7271" s="106"/>
      <c r="AF7271" s="106"/>
      <c r="AG7271" s="106"/>
      <c r="AH7271" s="115"/>
      <c r="AI7271" s="116"/>
    </row>
    <row r="7272" spans="1:35" ht="15" customHeight="1" x14ac:dyDescent="0.25">
      <c r="A7272" s="105"/>
      <c r="B7272" s="106"/>
      <c r="C7272" s="2"/>
      <c r="D7272" s="2"/>
      <c r="E7272" s="106"/>
      <c r="F7272" s="107"/>
      <c r="G7272" s="108"/>
      <c r="H7272" s="109"/>
      <c r="I7272" s="109"/>
      <c r="J7272" s="110"/>
      <c r="K7272" s="117"/>
      <c r="L7272" s="178"/>
      <c r="M7272" s="178"/>
      <c r="N7272" s="106"/>
      <c r="O7272" s="111"/>
      <c r="P7272" s="111"/>
      <c r="Q7272" s="106"/>
      <c r="R7272" s="106"/>
      <c r="S7272" s="106"/>
      <c r="T7272" s="106"/>
      <c r="U7272" s="106"/>
      <c r="V7272" s="106"/>
      <c r="W7272" s="19"/>
      <c r="X7272" s="2"/>
      <c r="Y7272" s="4"/>
      <c r="Z7272" s="106"/>
      <c r="AA7272" s="114"/>
      <c r="AB7272" s="112"/>
      <c r="AC7272" s="178"/>
      <c r="AD7272" s="11"/>
      <c r="AE7272" s="106"/>
      <c r="AF7272" s="106"/>
      <c r="AG7272" s="106"/>
      <c r="AH7272" s="115"/>
      <c r="AI7272" s="116"/>
    </row>
    <row r="7273" spans="1:35" ht="15" customHeight="1" x14ac:dyDescent="0.25">
      <c r="A7273" s="105"/>
      <c r="B7273" s="106"/>
      <c r="C7273" s="2"/>
      <c r="D7273" s="2"/>
      <c r="E7273" s="106"/>
      <c r="F7273" s="107"/>
      <c r="G7273" s="108"/>
      <c r="H7273" s="109"/>
      <c r="I7273" s="109"/>
      <c r="J7273" s="110"/>
      <c r="K7273" s="117"/>
      <c r="L7273" s="178"/>
      <c r="M7273" s="178"/>
      <c r="N7273" s="106"/>
      <c r="O7273" s="111"/>
      <c r="P7273" s="111"/>
      <c r="Q7273" s="106"/>
      <c r="R7273" s="106"/>
      <c r="S7273" s="106"/>
      <c r="T7273" s="106"/>
      <c r="U7273" s="106"/>
      <c r="V7273" s="106"/>
      <c r="W7273" s="19"/>
      <c r="X7273" s="2"/>
      <c r="Y7273" s="4"/>
      <c r="Z7273" s="106"/>
      <c r="AA7273" s="114"/>
      <c r="AB7273" s="112"/>
      <c r="AC7273" s="178"/>
      <c r="AD7273" s="11"/>
      <c r="AE7273" s="106"/>
      <c r="AF7273" s="106"/>
      <c r="AG7273" s="106"/>
      <c r="AH7273" s="115"/>
      <c r="AI7273" s="116"/>
    </row>
    <row r="7274" spans="1:35" ht="15" customHeight="1" x14ac:dyDescent="0.25">
      <c r="A7274" s="105"/>
      <c r="B7274" s="106"/>
      <c r="C7274" s="2"/>
      <c r="D7274" s="2"/>
      <c r="E7274" s="106"/>
      <c r="F7274" s="107"/>
      <c r="G7274" s="108"/>
      <c r="H7274" s="109"/>
      <c r="I7274" s="109"/>
      <c r="J7274" s="110"/>
      <c r="K7274" s="117"/>
      <c r="L7274" s="178"/>
      <c r="M7274" s="178"/>
      <c r="N7274" s="106"/>
      <c r="O7274" s="111"/>
      <c r="P7274" s="111"/>
      <c r="Q7274" s="106"/>
      <c r="R7274" s="106"/>
      <c r="S7274" s="106"/>
      <c r="T7274" s="106"/>
      <c r="U7274" s="106"/>
      <c r="V7274" s="106"/>
      <c r="W7274" s="19"/>
      <c r="X7274" s="2"/>
      <c r="Y7274" s="4"/>
      <c r="Z7274" s="106"/>
      <c r="AA7274" s="114"/>
      <c r="AB7274" s="112"/>
      <c r="AC7274" s="178"/>
      <c r="AD7274" s="11"/>
      <c r="AE7274" s="106"/>
      <c r="AF7274" s="106"/>
      <c r="AG7274" s="106"/>
      <c r="AH7274" s="115"/>
      <c r="AI7274" s="116"/>
    </row>
    <row r="7275" spans="1:35" ht="15" customHeight="1" x14ac:dyDescent="0.25">
      <c r="A7275" s="105"/>
      <c r="B7275" s="106"/>
      <c r="C7275" s="2"/>
      <c r="D7275" s="2"/>
      <c r="E7275" s="106"/>
      <c r="F7275" s="107"/>
      <c r="G7275" s="108"/>
      <c r="H7275" s="109"/>
      <c r="I7275" s="109"/>
      <c r="J7275" s="110"/>
      <c r="K7275" s="117"/>
      <c r="L7275" s="178"/>
      <c r="M7275" s="178"/>
      <c r="N7275" s="106"/>
      <c r="O7275" s="111"/>
      <c r="P7275" s="111"/>
      <c r="Q7275" s="106"/>
      <c r="R7275" s="106"/>
      <c r="S7275" s="106"/>
      <c r="T7275" s="106"/>
      <c r="U7275" s="106"/>
      <c r="V7275" s="106"/>
      <c r="W7275" s="19"/>
      <c r="X7275" s="2"/>
      <c r="Y7275" s="4"/>
      <c r="Z7275" s="106"/>
      <c r="AA7275" s="114"/>
      <c r="AB7275" s="112"/>
      <c r="AC7275" s="178"/>
      <c r="AD7275" s="11"/>
      <c r="AE7275" s="106"/>
      <c r="AF7275" s="106"/>
      <c r="AG7275" s="106"/>
      <c r="AH7275" s="115"/>
      <c r="AI7275" s="116"/>
    </row>
    <row r="7276" spans="1:35" ht="15" customHeight="1" x14ac:dyDescent="0.25">
      <c r="A7276" s="105"/>
      <c r="B7276" s="106"/>
      <c r="C7276" s="2"/>
      <c r="D7276" s="2"/>
      <c r="E7276" s="106"/>
      <c r="F7276" s="107"/>
      <c r="G7276" s="108"/>
      <c r="H7276" s="109"/>
      <c r="I7276" s="109"/>
      <c r="J7276" s="110"/>
      <c r="K7276" s="117"/>
      <c r="L7276" s="178"/>
      <c r="M7276" s="178"/>
      <c r="N7276" s="106"/>
      <c r="O7276" s="111"/>
      <c r="P7276" s="111"/>
      <c r="Q7276" s="106"/>
      <c r="R7276" s="106"/>
      <c r="S7276" s="106"/>
      <c r="T7276" s="106"/>
      <c r="U7276" s="106"/>
      <c r="V7276" s="106"/>
      <c r="W7276" s="19"/>
      <c r="X7276" s="2"/>
      <c r="Y7276" s="4"/>
      <c r="Z7276" s="106"/>
      <c r="AA7276" s="114"/>
      <c r="AB7276" s="112"/>
      <c r="AC7276" s="178"/>
      <c r="AD7276" s="11"/>
      <c r="AE7276" s="106"/>
      <c r="AF7276" s="106"/>
      <c r="AG7276" s="106"/>
      <c r="AH7276" s="115"/>
      <c r="AI7276" s="116"/>
    </row>
    <row r="7277" spans="1:35" ht="15" customHeight="1" x14ac:dyDescent="0.25">
      <c r="A7277" s="105"/>
      <c r="B7277" s="106"/>
      <c r="C7277" s="2"/>
      <c r="D7277" s="2"/>
      <c r="E7277" s="106"/>
      <c r="F7277" s="107"/>
      <c r="G7277" s="108"/>
      <c r="H7277" s="109"/>
      <c r="I7277" s="109"/>
      <c r="J7277" s="110"/>
      <c r="K7277" s="117"/>
      <c r="L7277" s="178"/>
      <c r="M7277" s="178"/>
      <c r="N7277" s="106"/>
      <c r="O7277" s="111"/>
      <c r="P7277" s="111"/>
      <c r="Q7277" s="106"/>
      <c r="R7277" s="106"/>
      <c r="S7277" s="106"/>
      <c r="T7277" s="106"/>
      <c r="U7277" s="106"/>
      <c r="V7277" s="106"/>
      <c r="W7277" s="19"/>
      <c r="X7277" s="2"/>
      <c r="Y7277" s="4"/>
      <c r="Z7277" s="106"/>
      <c r="AA7277" s="114"/>
      <c r="AB7277" s="112"/>
      <c r="AC7277" s="178"/>
      <c r="AD7277" s="11"/>
      <c r="AE7277" s="106"/>
      <c r="AF7277" s="106"/>
      <c r="AG7277" s="106"/>
      <c r="AH7277" s="115"/>
      <c r="AI7277" s="116"/>
    </row>
    <row r="7278" spans="1:35" ht="15" customHeight="1" x14ac:dyDescent="0.25">
      <c r="A7278" s="105"/>
      <c r="B7278" s="106"/>
      <c r="C7278" s="2"/>
      <c r="D7278" s="2"/>
      <c r="E7278" s="106"/>
      <c r="F7278" s="107"/>
      <c r="G7278" s="108"/>
      <c r="H7278" s="109"/>
      <c r="I7278" s="109"/>
      <c r="J7278" s="110"/>
      <c r="K7278" s="117"/>
      <c r="L7278" s="178"/>
      <c r="M7278" s="178"/>
      <c r="N7278" s="106"/>
      <c r="O7278" s="111"/>
      <c r="P7278" s="111"/>
      <c r="Q7278" s="106"/>
      <c r="R7278" s="106"/>
      <c r="S7278" s="106"/>
      <c r="T7278" s="106"/>
      <c r="U7278" s="106"/>
      <c r="V7278" s="106"/>
      <c r="W7278" s="19"/>
      <c r="X7278" s="2"/>
      <c r="Y7278" s="4"/>
      <c r="Z7278" s="106"/>
      <c r="AA7278" s="114"/>
      <c r="AB7278" s="112"/>
      <c r="AC7278" s="178"/>
      <c r="AD7278" s="11"/>
      <c r="AE7278" s="106"/>
      <c r="AF7278" s="106"/>
      <c r="AG7278" s="106"/>
      <c r="AH7278" s="115"/>
      <c r="AI7278" s="116"/>
    </row>
    <row r="7279" spans="1:35" ht="15" customHeight="1" x14ac:dyDescent="0.25">
      <c r="A7279" s="105"/>
      <c r="B7279" s="106"/>
      <c r="C7279" s="2"/>
      <c r="D7279" s="2"/>
      <c r="E7279" s="106"/>
      <c r="F7279" s="107"/>
      <c r="G7279" s="108"/>
      <c r="H7279" s="109"/>
      <c r="I7279" s="109"/>
      <c r="J7279" s="110"/>
      <c r="K7279" s="117"/>
      <c r="L7279" s="178"/>
      <c r="M7279" s="178"/>
      <c r="N7279" s="106"/>
      <c r="O7279" s="111"/>
      <c r="P7279" s="111"/>
      <c r="Q7279" s="106"/>
      <c r="R7279" s="106"/>
      <c r="S7279" s="106"/>
      <c r="T7279" s="106"/>
      <c r="U7279" s="106"/>
      <c r="V7279" s="106"/>
      <c r="W7279" s="19"/>
      <c r="X7279" s="2"/>
      <c r="Y7279" s="4"/>
      <c r="Z7279" s="106"/>
      <c r="AA7279" s="114"/>
      <c r="AB7279" s="112"/>
      <c r="AC7279" s="178"/>
      <c r="AD7279" s="11"/>
      <c r="AE7279" s="106"/>
      <c r="AF7279" s="106"/>
      <c r="AG7279" s="106"/>
      <c r="AH7279" s="115"/>
      <c r="AI7279" s="116"/>
    </row>
    <row r="7280" spans="1:35" ht="15" customHeight="1" x14ac:dyDescent="0.25">
      <c r="A7280" s="105"/>
      <c r="B7280" s="106"/>
      <c r="C7280" s="2"/>
      <c r="D7280" s="2"/>
      <c r="E7280" s="106"/>
      <c r="F7280" s="107"/>
      <c r="G7280" s="108"/>
      <c r="H7280" s="109"/>
      <c r="I7280" s="109"/>
      <c r="J7280" s="110"/>
      <c r="K7280" s="117"/>
      <c r="L7280" s="178"/>
      <c r="M7280" s="178"/>
      <c r="N7280" s="106"/>
      <c r="O7280" s="111"/>
      <c r="P7280" s="111"/>
      <c r="Q7280" s="106"/>
      <c r="R7280" s="106"/>
      <c r="S7280" s="106"/>
      <c r="T7280" s="106"/>
      <c r="U7280" s="106"/>
      <c r="V7280" s="106"/>
      <c r="W7280" s="19"/>
      <c r="X7280" s="2"/>
      <c r="Y7280" s="4"/>
      <c r="Z7280" s="106"/>
      <c r="AA7280" s="114"/>
      <c r="AB7280" s="112"/>
      <c r="AC7280" s="178"/>
      <c r="AD7280" s="11"/>
      <c r="AE7280" s="106"/>
      <c r="AF7280" s="106"/>
      <c r="AG7280" s="106"/>
      <c r="AH7280" s="115"/>
      <c r="AI7280" s="116"/>
    </row>
    <row r="7281" spans="1:35" ht="15" customHeight="1" x14ac:dyDescent="0.25">
      <c r="A7281" s="105"/>
      <c r="B7281" s="106"/>
      <c r="C7281" s="2"/>
      <c r="D7281" s="2"/>
      <c r="E7281" s="106"/>
      <c r="F7281" s="107"/>
      <c r="G7281" s="108"/>
      <c r="H7281" s="109"/>
      <c r="I7281" s="109"/>
      <c r="J7281" s="110"/>
      <c r="K7281" s="117"/>
      <c r="L7281" s="178"/>
      <c r="M7281" s="178"/>
      <c r="N7281" s="106"/>
      <c r="O7281" s="111"/>
      <c r="P7281" s="111"/>
      <c r="Q7281" s="106"/>
      <c r="R7281" s="106"/>
      <c r="S7281" s="106"/>
      <c r="T7281" s="106"/>
      <c r="U7281" s="106"/>
      <c r="V7281" s="106"/>
      <c r="W7281" s="19"/>
      <c r="X7281" s="2"/>
      <c r="Y7281" s="4"/>
      <c r="Z7281" s="106"/>
      <c r="AA7281" s="114"/>
      <c r="AB7281" s="112"/>
      <c r="AC7281" s="178"/>
      <c r="AD7281" s="11"/>
      <c r="AE7281" s="106"/>
      <c r="AF7281" s="106"/>
      <c r="AG7281" s="106"/>
      <c r="AH7281" s="115"/>
      <c r="AI7281" s="116"/>
    </row>
    <row r="7282" spans="1:35" ht="15" customHeight="1" x14ac:dyDescent="0.25">
      <c r="A7282" s="105"/>
      <c r="B7282" s="106"/>
      <c r="C7282" s="2"/>
      <c r="D7282" s="2"/>
      <c r="E7282" s="106"/>
      <c r="F7282" s="107"/>
      <c r="G7282" s="108"/>
      <c r="H7282" s="109"/>
      <c r="I7282" s="109"/>
      <c r="J7282" s="110"/>
      <c r="K7282" s="117"/>
      <c r="L7282" s="178"/>
      <c r="M7282" s="178"/>
      <c r="N7282" s="106"/>
      <c r="O7282" s="111"/>
      <c r="P7282" s="111"/>
      <c r="Q7282" s="106"/>
      <c r="R7282" s="106"/>
      <c r="S7282" s="106"/>
      <c r="T7282" s="106"/>
      <c r="U7282" s="106"/>
      <c r="V7282" s="106"/>
      <c r="W7282" s="19"/>
      <c r="X7282" s="2"/>
      <c r="Y7282" s="4"/>
      <c r="Z7282" s="106"/>
      <c r="AA7282" s="114"/>
      <c r="AB7282" s="112"/>
      <c r="AC7282" s="178"/>
      <c r="AD7282" s="11"/>
      <c r="AE7282" s="106"/>
      <c r="AF7282" s="106"/>
      <c r="AG7282" s="106"/>
      <c r="AH7282" s="115"/>
      <c r="AI7282" s="116"/>
    </row>
    <row r="7283" spans="1:35" ht="15" customHeight="1" x14ac:dyDescent="0.25">
      <c r="A7283" s="105"/>
      <c r="B7283" s="106"/>
      <c r="C7283" s="2"/>
      <c r="D7283" s="2"/>
      <c r="E7283" s="106"/>
      <c r="F7283" s="107"/>
      <c r="G7283" s="108"/>
      <c r="H7283" s="109"/>
      <c r="I7283" s="109"/>
      <c r="J7283" s="110"/>
      <c r="K7283" s="117"/>
      <c r="L7283" s="178"/>
      <c r="M7283" s="178"/>
      <c r="N7283" s="106"/>
      <c r="O7283" s="111"/>
      <c r="P7283" s="111"/>
      <c r="Q7283" s="106"/>
      <c r="R7283" s="106"/>
      <c r="S7283" s="106"/>
      <c r="T7283" s="106"/>
      <c r="U7283" s="106"/>
      <c r="V7283" s="106"/>
      <c r="W7283" s="19"/>
      <c r="X7283" s="2"/>
      <c r="Y7283" s="4"/>
      <c r="Z7283" s="106"/>
      <c r="AA7283" s="114"/>
      <c r="AB7283" s="112"/>
      <c r="AC7283" s="178"/>
      <c r="AD7283" s="11"/>
      <c r="AE7283" s="106"/>
      <c r="AF7283" s="106"/>
      <c r="AG7283" s="106"/>
      <c r="AH7283" s="115"/>
      <c r="AI7283" s="116"/>
    </row>
    <row r="7284" spans="1:35" ht="15" customHeight="1" x14ac:dyDescent="0.25">
      <c r="A7284" s="105"/>
      <c r="B7284" s="106"/>
      <c r="C7284" s="2"/>
      <c r="D7284" s="2"/>
      <c r="E7284" s="106"/>
      <c r="F7284" s="107"/>
      <c r="G7284" s="108"/>
      <c r="H7284" s="109"/>
      <c r="I7284" s="109"/>
      <c r="J7284" s="110"/>
      <c r="K7284" s="117"/>
      <c r="L7284" s="178"/>
      <c r="M7284" s="178"/>
      <c r="N7284" s="106"/>
      <c r="O7284" s="111"/>
      <c r="P7284" s="111"/>
      <c r="Q7284" s="106"/>
      <c r="R7284" s="106"/>
      <c r="S7284" s="106"/>
      <c r="T7284" s="106"/>
      <c r="U7284" s="106"/>
      <c r="V7284" s="106"/>
      <c r="W7284" s="19"/>
      <c r="X7284" s="2"/>
      <c r="Y7284" s="4"/>
      <c r="Z7284" s="106"/>
      <c r="AA7284" s="114"/>
      <c r="AB7284" s="112"/>
      <c r="AC7284" s="178"/>
      <c r="AD7284" s="11"/>
      <c r="AE7284" s="106"/>
      <c r="AF7284" s="106"/>
      <c r="AG7284" s="106"/>
      <c r="AH7284" s="115"/>
      <c r="AI7284" s="116"/>
    </row>
    <row r="7285" spans="1:35" ht="15" customHeight="1" x14ac:dyDescent="0.25">
      <c r="A7285" s="105"/>
      <c r="B7285" s="106"/>
      <c r="C7285" s="2"/>
      <c r="D7285" s="2"/>
      <c r="E7285" s="106"/>
      <c r="F7285" s="107"/>
      <c r="G7285" s="108"/>
      <c r="H7285" s="109"/>
      <c r="I7285" s="109"/>
      <c r="J7285" s="110"/>
      <c r="K7285" s="117"/>
      <c r="L7285" s="178"/>
      <c r="M7285" s="178"/>
      <c r="N7285" s="106"/>
      <c r="O7285" s="111"/>
      <c r="P7285" s="111"/>
      <c r="Q7285" s="106"/>
      <c r="R7285" s="106"/>
      <c r="S7285" s="106"/>
      <c r="T7285" s="106"/>
      <c r="U7285" s="106"/>
      <c r="V7285" s="106"/>
      <c r="W7285" s="19"/>
      <c r="X7285" s="2"/>
      <c r="Y7285" s="4"/>
      <c r="Z7285" s="106"/>
      <c r="AA7285" s="114"/>
      <c r="AB7285" s="112"/>
      <c r="AC7285" s="178"/>
      <c r="AD7285" s="11"/>
      <c r="AE7285" s="106"/>
      <c r="AF7285" s="106"/>
      <c r="AG7285" s="106"/>
      <c r="AH7285" s="115"/>
      <c r="AI7285" s="116"/>
    </row>
    <row r="7286" spans="1:35" ht="15" customHeight="1" x14ac:dyDescent="0.25">
      <c r="A7286" s="105"/>
      <c r="B7286" s="106"/>
      <c r="C7286" s="2"/>
      <c r="D7286" s="2"/>
      <c r="E7286" s="106"/>
      <c r="F7286" s="107"/>
      <c r="G7286" s="108"/>
      <c r="H7286" s="109"/>
      <c r="I7286" s="109"/>
      <c r="J7286" s="110"/>
      <c r="K7286" s="117"/>
      <c r="L7286" s="178"/>
      <c r="M7286" s="178"/>
      <c r="N7286" s="106"/>
      <c r="O7286" s="111"/>
      <c r="P7286" s="111"/>
      <c r="Q7286" s="106"/>
      <c r="R7286" s="106"/>
      <c r="S7286" s="106"/>
      <c r="T7286" s="106"/>
      <c r="U7286" s="106"/>
      <c r="V7286" s="106"/>
      <c r="W7286" s="19"/>
      <c r="X7286" s="2"/>
      <c r="Y7286" s="4"/>
      <c r="Z7286" s="106"/>
      <c r="AA7286" s="114"/>
      <c r="AB7286" s="112"/>
      <c r="AC7286" s="178"/>
      <c r="AD7286" s="11"/>
      <c r="AE7286" s="106"/>
      <c r="AF7286" s="106"/>
      <c r="AG7286" s="106"/>
      <c r="AH7286" s="115"/>
      <c r="AI7286" s="116"/>
    </row>
    <row r="7287" spans="1:35" ht="15" customHeight="1" x14ac:dyDescent="0.25">
      <c r="A7287" s="105"/>
      <c r="B7287" s="106"/>
      <c r="C7287" s="2"/>
      <c r="D7287" s="2"/>
      <c r="E7287" s="106"/>
      <c r="F7287" s="107"/>
      <c r="G7287" s="108"/>
      <c r="H7287" s="109"/>
      <c r="I7287" s="109"/>
      <c r="J7287" s="110"/>
      <c r="K7287" s="117"/>
      <c r="L7287" s="178"/>
      <c r="M7287" s="178"/>
      <c r="N7287" s="106"/>
      <c r="O7287" s="111"/>
      <c r="P7287" s="111"/>
      <c r="Q7287" s="106"/>
      <c r="R7287" s="106"/>
      <c r="S7287" s="106"/>
      <c r="T7287" s="106"/>
      <c r="U7287" s="106"/>
      <c r="V7287" s="106"/>
      <c r="W7287" s="19"/>
      <c r="X7287" s="2"/>
      <c r="Y7287" s="4"/>
      <c r="Z7287" s="106"/>
      <c r="AA7287" s="114"/>
      <c r="AB7287" s="112"/>
      <c r="AC7287" s="178"/>
      <c r="AD7287" s="11"/>
      <c r="AE7287" s="106"/>
      <c r="AF7287" s="106"/>
      <c r="AG7287" s="106"/>
      <c r="AH7287" s="115"/>
      <c r="AI7287" s="116"/>
    </row>
    <row r="7288" spans="1:35" ht="15" customHeight="1" x14ac:dyDescent="0.25">
      <c r="A7288" s="105"/>
      <c r="B7288" s="106"/>
      <c r="C7288" s="2"/>
      <c r="D7288" s="2"/>
      <c r="E7288" s="106"/>
      <c r="F7288" s="107"/>
      <c r="G7288" s="108"/>
      <c r="H7288" s="109"/>
      <c r="I7288" s="109"/>
      <c r="J7288" s="110"/>
      <c r="K7288" s="117"/>
      <c r="L7288" s="178"/>
      <c r="M7288" s="178"/>
      <c r="N7288" s="106"/>
      <c r="O7288" s="111"/>
      <c r="P7288" s="111"/>
      <c r="Q7288" s="106"/>
      <c r="R7288" s="106"/>
      <c r="S7288" s="106"/>
      <c r="T7288" s="106"/>
      <c r="U7288" s="106"/>
      <c r="V7288" s="106"/>
      <c r="W7288" s="19"/>
      <c r="X7288" s="2"/>
      <c r="Y7288" s="4"/>
      <c r="Z7288" s="106"/>
      <c r="AA7288" s="114"/>
      <c r="AB7288" s="112"/>
      <c r="AC7288" s="178"/>
      <c r="AD7288" s="11"/>
      <c r="AE7288" s="106"/>
      <c r="AF7288" s="106"/>
      <c r="AG7288" s="106"/>
      <c r="AH7288" s="115"/>
      <c r="AI7288" s="116"/>
    </row>
    <row r="7289" spans="1:35" ht="15" customHeight="1" x14ac:dyDescent="0.25">
      <c r="A7289" s="105"/>
      <c r="B7289" s="106"/>
      <c r="C7289" s="2"/>
      <c r="D7289" s="2"/>
      <c r="E7289" s="106"/>
      <c r="F7289" s="107"/>
      <c r="G7289" s="108"/>
      <c r="H7289" s="109"/>
      <c r="I7289" s="109"/>
      <c r="J7289" s="110"/>
      <c r="K7289" s="117"/>
      <c r="L7289" s="178"/>
      <c r="M7289" s="178"/>
      <c r="N7289" s="106"/>
      <c r="O7289" s="111"/>
      <c r="P7289" s="111"/>
      <c r="Q7289" s="106"/>
      <c r="R7289" s="106"/>
      <c r="S7289" s="106"/>
      <c r="T7289" s="106"/>
      <c r="U7289" s="106"/>
      <c r="V7289" s="106"/>
      <c r="W7289" s="19"/>
      <c r="X7289" s="2"/>
      <c r="Y7289" s="4"/>
      <c r="Z7289" s="106"/>
      <c r="AA7289" s="114"/>
      <c r="AB7289" s="112"/>
      <c r="AC7289" s="178"/>
      <c r="AD7289" s="11"/>
      <c r="AE7289" s="106"/>
      <c r="AF7289" s="106"/>
      <c r="AG7289" s="106"/>
      <c r="AH7289" s="115"/>
      <c r="AI7289" s="116"/>
    </row>
    <row r="7290" spans="1:35" ht="15" customHeight="1" x14ac:dyDescent="0.25">
      <c r="A7290" s="105"/>
      <c r="B7290" s="106"/>
      <c r="C7290" s="2"/>
      <c r="D7290" s="2"/>
      <c r="E7290" s="106"/>
      <c r="F7290" s="107"/>
      <c r="G7290" s="108"/>
      <c r="H7290" s="109"/>
      <c r="I7290" s="109"/>
      <c r="J7290" s="110"/>
      <c r="K7290" s="117"/>
      <c r="L7290" s="178"/>
      <c r="M7290" s="178"/>
      <c r="N7290" s="106"/>
      <c r="O7290" s="111"/>
      <c r="P7290" s="111"/>
      <c r="Q7290" s="106"/>
      <c r="R7290" s="106"/>
      <c r="S7290" s="106"/>
      <c r="T7290" s="106"/>
      <c r="U7290" s="106"/>
      <c r="V7290" s="106"/>
      <c r="W7290" s="19"/>
      <c r="X7290" s="2"/>
      <c r="Y7290" s="4"/>
      <c r="Z7290" s="106"/>
      <c r="AA7290" s="114"/>
      <c r="AB7290" s="112"/>
      <c r="AC7290" s="178"/>
      <c r="AD7290" s="11"/>
      <c r="AE7290" s="106"/>
      <c r="AF7290" s="106"/>
      <c r="AG7290" s="106"/>
      <c r="AH7290" s="115"/>
      <c r="AI7290" s="116"/>
    </row>
    <row r="7291" spans="1:35" ht="15" customHeight="1" x14ac:dyDescent="0.25">
      <c r="A7291" s="105"/>
      <c r="B7291" s="106"/>
      <c r="C7291" s="2"/>
      <c r="D7291" s="2"/>
      <c r="E7291" s="106"/>
      <c r="F7291" s="107"/>
      <c r="G7291" s="108"/>
      <c r="H7291" s="109"/>
      <c r="I7291" s="109"/>
      <c r="J7291" s="110"/>
      <c r="K7291" s="117"/>
      <c r="L7291" s="178"/>
      <c r="M7291" s="178"/>
      <c r="N7291" s="106"/>
      <c r="O7291" s="111"/>
      <c r="P7291" s="111"/>
      <c r="Q7291" s="106"/>
      <c r="R7291" s="106"/>
      <c r="S7291" s="106"/>
      <c r="T7291" s="106"/>
      <c r="U7291" s="106"/>
      <c r="V7291" s="106"/>
      <c r="W7291" s="19"/>
      <c r="X7291" s="2"/>
      <c r="Y7291" s="4"/>
      <c r="Z7291" s="106"/>
      <c r="AA7291" s="114"/>
      <c r="AB7291" s="112"/>
      <c r="AC7291" s="178"/>
      <c r="AD7291" s="11"/>
      <c r="AE7291" s="106"/>
      <c r="AF7291" s="106"/>
      <c r="AG7291" s="106"/>
      <c r="AH7291" s="115"/>
      <c r="AI7291" s="116"/>
    </row>
    <row r="7292" spans="1:35" ht="15" customHeight="1" x14ac:dyDescent="0.25">
      <c r="A7292" s="105"/>
      <c r="B7292" s="106"/>
      <c r="C7292" s="2"/>
      <c r="D7292" s="2"/>
      <c r="E7292" s="106"/>
      <c r="F7292" s="107"/>
      <c r="G7292" s="108"/>
      <c r="H7292" s="109"/>
      <c r="I7292" s="109"/>
      <c r="J7292" s="110"/>
      <c r="K7292" s="117"/>
      <c r="L7292" s="178"/>
      <c r="M7292" s="178"/>
      <c r="N7292" s="106"/>
      <c r="O7292" s="111"/>
      <c r="P7292" s="111"/>
      <c r="Q7292" s="106"/>
      <c r="R7292" s="106"/>
      <c r="S7292" s="106"/>
      <c r="T7292" s="106"/>
      <c r="U7292" s="106"/>
      <c r="V7292" s="106"/>
      <c r="W7292" s="19"/>
      <c r="X7292" s="2"/>
      <c r="Y7292" s="4"/>
      <c r="Z7292" s="106"/>
      <c r="AA7292" s="114"/>
      <c r="AB7292" s="112"/>
      <c r="AC7292" s="178"/>
      <c r="AD7292" s="11"/>
      <c r="AE7292" s="106"/>
      <c r="AF7292" s="106"/>
      <c r="AG7292" s="106"/>
      <c r="AH7292" s="115"/>
      <c r="AI7292" s="116"/>
    </row>
    <row r="7293" spans="1:35" ht="15" customHeight="1" x14ac:dyDescent="0.25">
      <c r="A7293" s="105"/>
      <c r="B7293" s="106"/>
      <c r="C7293" s="2"/>
      <c r="D7293" s="2"/>
      <c r="E7293" s="106"/>
      <c r="F7293" s="107"/>
      <c r="G7293" s="108"/>
      <c r="H7293" s="109"/>
      <c r="I7293" s="109"/>
      <c r="J7293" s="110"/>
      <c r="K7293" s="117"/>
      <c r="L7293" s="178"/>
      <c r="M7293" s="178"/>
      <c r="N7293" s="106"/>
      <c r="O7293" s="111"/>
      <c r="P7293" s="111"/>
      <c r="Q7293" s="106"/>
      <c r="R7293" s="106"/>
      <c r="S7293" s="106"/>
      <c r="T7293" s="106"/>
      <c r="U7293" s="106"/>
      <c r="V7293" s="106"/>
      <c r="W7293" s="19"/>
      <c r="X7293" s="2"/>
      <c r="Y7293" s="4"/>
      <c r="Z7293" s="106"/>
      <c r="AA7293" s="114"/>
      <c r="AB7293" s="112"/>
      <c r="AC7293" s="178"/>
      <c r="AD7293" s="11"/>
      <c r="AE7293" s="106"/>
      <c r="AF7293" s="106"/>
      <c r="AG7293" s="106"/>
      <c r="AH7293" s="115"/>
      <c r="AI7293" s="116"/>
    </row>
    <row r="7294" spans="1:35" ht="15" customHeight="1" x14ac:dyDescent="0.25">
      <c r="A7294" s="105"/>
      <c r="B7294" s="106"/>
      <c r="C7294" s="2"/>
      <c r="D7294" s="2"/>
      <c r="E7294" s="106"/>
      <c r="F7294" s="107"/>
      <c r="G7294" s="108"/>
      <c r="H7294" s="109"/>
      <c r="I7294" s="109"/>
      <c r="J7294" s="110"/>
      <c r="K7294" s="117"/>
      <c r="L7294" s="178"/>
      <c r="M7294" s="178"/>
      <c r="N7294" s="106"/>
      <c r="O7294" s="111"/>
      <c r="P7294" s="111"/>
      <c r="Q7294" s="106"/>
      <c r="R7294" s="106"/>
      <c r="S7294" s="106"/>
      <c r="T7294" s="106"/>
      <c r="U7294" s="106"/>
      <c r="V7294" s="106"/>
      <c r="W7294" s="19"/>
      <c r="X7294" s="2"/>
      <c r="Y7294" s="4"/>
      <c r="Z7294" s="106"/>
      <c r="AA7294" s="114"/>
      <c r="AB7294" s="112"/>
      <c r="AC7294" s="178"/>
      <c r="AD7294" s="11"/>
      <c r="AE7294" s="106"/>
      <c r="AF7294" s="106"/>
      <c r="AG7294" s="106"/>
      <c r="AH7294" s="115"/>
      <c r="AI7294" s="116"/>
    </row>
    <row r="7295" spans="1:35" ht="15" customHeight="1" x14ac:dyDescent="0.25">
      <c r="A7295" s="105"/>
      <c r="B7295" s="106"/>
      <c r="C7295" s="2"/>
      <c r="D7295" s="2"/>
      <c r="E7295" s="106"/>
      <c r="F7295" s="107"/>
      <c r="G7295" s="108"/>
      <c r="H7295" s="109"/>
      <c r="I7295" s="109"/>
      <c r="J7295" s="110"/>
      <c r="K7295" s="117"/>
      <c r="L7295" s="178"/>
      <c r="M7295" s="178"/>
      <c r="N7295" s="106"/>
      <c r="O7295" s="111"/>
      <c r="P7295" s="111"/>
      <c r="Q7295" s="106"/>
      <c r="R7295" s="106"/>
      <c r="S7295" s="106"/>
      <c r="T7295" s="106"/>
      <c r="U7295" s="106"/>
      <c r="V7295" s="106"/>
      <c r="W7295" s="19"/>
      <c r="X7295" s="2"/>
      <c r="Y7295" s="4"/>
      <c r="Z7295" s="106"/>
      <c r="AA7295" s="114"/>
      <c r="AB7295" s="112"/>
      <c r="AC7295" s="178"/>
      <c r="AD7295" s="11"/>
      <c r="AE7295" s="106"/>
      <c r="AF7295" s="106"/>
      <c r="AG7295" s="106"/>
      <c r="AH7295" s="115"/>
      <c r="AI7295" s="116"/>
    </row>
    <row r="7296" spans="1:35" ht="15" customHeight="1" x14ac:dyDescent="0.25">
      <c r="A7296" s="105"/>
      <c r="B7296" s="106"/>
      <c r="C7296" s="2"/>
      <c r="D7296" s="2"/>
      <c r="E7296" s="106"/>
      <c r="F7296" s="107"/>
      <c r="G7296" s="108"/>
      <c r="H7296" s="109"/>
      <c r="I7296" s="109"/>
      <c r="J7296" s="110"/>
      <c r="K7296" s="117"/>
      <c r="L7296" s="178"/>
      <c r="M7296" s="178"/>
      <c r="N7296" s="106"/>
      <c r="O7296" s="111"/>
      <c r="P7296" s="111"/>
      <c r="Q7296" s="106"/>
      <c r="R7296" s="106"/>
      <c r="S7296" s="106"/>
      <c r="T7296" s="106"/>
      <c r="U7296" s="106"/>
      <c r="V7296" s="106"/>
      <c r="W7296" s="19"/>
      <c r="X7296" s="2"/>
      <c r="Y7296" s="4"/>
      <c r="Z7296" s="106"/>
      <c r="AA7296" s="114"/>
      <c r="AB7296" s="112"/>
      <c r="AC7296" s="178"/>
      <c r="AD7296" s="11"/>
      <c r="AE7296" s="106"/>
      <c r="AF7296" s="106"/>
      <c r="AG7296" s="106"/>
      <c r="AH7296" s="115"/>
      <c r="AI7296" s="116"/>
    </row>
    <row r="7297" spans="1:35" ht="15" customHeight="1" x14ac:dyDescent="0.25">
      <c r="A7297" s="105"/>
      <c r="B7297" s="106"/>
      <c r="C7297" s="2"/>
      <c r="D7297" s="2"/>
      <c r="E7297" s="106"/>
      <c r="F7297" s="107"/>
      <c r="G7297" s="108"/>
      <c r="H7297" s="109"/>
      <c r="I7297" s="109"/>
      <c r="J7297" s="110"/>
      <c r="K7297" s="117"/>
      <c r="L7297" s="178"/>
      <c r="M7297" s="178"/>
      <c r="N7297" s="106"/>
      <c r="O7297" s="111"/>
      <c r="P7297" s="111"/>
      <c r="Q7297" s="106"/>
      <c r="R7297" s="106"/>
      <c r="S7297" s="106"/>
      <c r="T7297" s="106"/>
      <c r="U7297" s="106"/>
      <c r="V7297" s="106"/>
      <c r="W7297" s="19"/>
      <c r="X7297" s="2"/>
      <c r="Y7297" s="4"/>
      <c r="Z7297" s="106"/>
      <c r="AA7297" s="114"/>
      <c r="AB7297" s="112"/>
      <c r="AC7297" s="178"/>
      <c r="AD7297" s="11"/>
      <c r="AE7297" s="106"/>
      <c r="AF7297" s="106"/>
      <c r="AG7297" s="106"/>
      <c r="AH7297" s="115"/>
      <c r="AI7297" s="116"/>
    </row>
    <row r="7298" spans="1:35" ht="15" customHeight="1" x14ac:dyDescent="0.25">
      <c r="A7298" s="105"/>
      <c r="B7298" s="106"/>
      <c r="C7298" s="2"/>
      <c r="D7298" s="2"/>
      <c r="E7298" s="106"/>
      <c r="F7298" s="107"/>
      <c r="G7298" s="108"/>
      <c r="H7298" s="109"/>
      <c r="I7298" s="109"/>
      <c r="J7298" s="110"/>
      <c r="K7298" s="117"/>
      <c r="L7298" s="178"/>
      <c r="M7298" s="178"/>
      <c r="N7298" s="106"/>
      <c r="O7298" s="111"/>
      <c r="P7298" s="111"/>
      <c r="Q7298" s="106"/>
      <c r="R7298" s="106"/>
      <c r="S7298" s="106"/>
      <c r="T7298" s="106"/>
      <c r="U7298" s="106"/>
      <c r="V7298" s="106"/>
      <c r="W7298" s="19"/>
      <c r="X7298" s="2"/>
      <c r="Y7298" s="4"/>
      <c r="Z7298" s="106"/>
      <c r="AA7298" s="114"/>
      <c r="AB7298" s="112"/>
      <c r="AC7298" s="178"/>
      <c r="AD7298" s="11"/>
      <c r="AE7298" s="106"/>
      <c r="AF7298" s="106"/>
      <c r="AG7298" s="106"/>
      <c r="AH7298" s="115"/>
      <c r="AI7298" s="116"/>
    </row>
    <row r="7299" spans="1:35" ht="15" customHeight="1" x14ac:dyDescent="0.25">
      <c r="A7299" s="105"/>
      <c r="B7299" s="106"/>
      <c r="C7299" s="2"/>
      <c r="D7299" s="2"/>
      <c r="E7299" s="106"/>
      <c r="F7299" s="107"/>
      <c r="G7299" s="108"/>
      <c r="H7299" s="109"/>
      <c r="I7299" s="109"/>
      <c r="J7299" s="110"/>
      <c r="K7299" s="117"/>
      <c r="L7299" s="178"/>
      <c r="M7299" s="178"/>
      <c r="N7299" s="106"/>
      <c r="O7299" s="111"/>
      <c r="P7299" s="111"/>
      <c r="Q7299" s="106"/>
      <c r="R7299" s="106"/>
      <c r="S7299" s="106"/>
      <c r="T7299" s="106"/>
      <c r="U7299" s="106"/>
      <c r="V7299" s="106"/>
      <c r="W7299" s="19"/>
      <c r="X7299" s="2"/>
      <c r="Y7299" s="4"/>
      <c r="Z7299" s="106"/>
      <c r="AA7299" s="114"/>
      <c r="AB7299" s="112"/>
      <c r="AC7299" s="178"/>
      <c r="AD7299" s="11"/>
      <c r="AE7299" s="106"/>
      <c r="AF7299" s="106"/>
      <c r="AG7299" s="106"/>
      <c r="AH7299" s="115"/>
      <c r="AI7299" s="116"/>
    </row>
    <row r="7300" spans="1:35" ht="15" customHeight="1" x14ac:dyDescent="0.25">
      <c r="A7300" s="105"/>
      <c r="B7300" s="106"/>
      <c r="C7300" s="2"/>
      <c r="D7300" s="2"/>
      <c r="E7300" s="106"/>
      <c r="F7300" s="107"/>
      <c r="G7300" s="108"/>
      <c r="H7300" s="109"/>
      <c r="I7300" s="109"/>
      <c r="J7300" s="110"/>
      <c r="K7300" s="117"/>
      <c r="L7300" s="178"/>
      <c r="M7300" s="178"/>
      <c r="N7300" s="106"/>
      <c r="O7300" s="111"/>
      <c r="P7300" s="111"/>
      <c r="Q7300" s="106"/>
      <c r="R7300" s="106"/>
      <c r="S7300" s="106"/>
      <c r="T7300" s="106"/>
      <c r="U7300" s="106"/>
      <c r="V7300" s="106"/>
      <c r="W7300" s="19"/>
      <c r="X7300" s="2"/>
      <c r="Y7300" s="4"/>
      <c r="Z7300" s="106"/>
      <c r="AA7300" s="114"/>
      <c r="AB7300" s="112"/>
      <c r="AC7300" s="178"/>
      <c r="AD7300" s="11"/>
      <c r="AE7300" s="106"/>
      <c r="AF7300" s="106"/>
      <c r="AG7300" s="106"/>
      <c r="AH7300" s="115"/>
      <c r="AI7300" s="116"/>
    </row>
    <row r="7301" spans="1:35" ht="15" customHeight="1" x14ac:dyDescent="0.25">
      <c r="A7301" s="105"/>
      <c r="B7301" s="106"/>
      <c r="C7301" s="2"/>
      <c r="D7301" s="2"/>
      <c r="E7301" s="106"/>
      <c r="F7301" s="107"/>
      <c r="G7301" s="108"/>
      <c r="H7301" s="109"/>
      <c r="I7301" s="109"/>
      <c r="J7301" s="110"/>
      <c r="K7301" s="117"/>
      <c r="L7301" s="178"/>
      <c r="M7301" s="178"/>
      <c r="N7301" s="106"/>
      <c r="O7301" s="111"/>
      <c r="P7301" s="111"/>
      <c r="Q7301" s="106"/>
      <c r="R7301" s="106"/>
      <c r="S7301" s="106"/>
      <c r="T7301" s="106"/>
      <c r="U7301" s="106"/>
      <c r="V7301" s="106"/>
      <c r="W7301" s="19"/>
      <c r="X7301" s="2"/>
      <c r="Y7301" s="4"/>
      <c r="Z7301" s="106"/>
      <c r="AA7301" s="114"/>
      <c r="AB7301" s="112"/>
      <c r="AC7301" s="178"/>
      <c r="AD7301" s="11"/>
      <c r="AE7301" s="106"/>
      <c r="AF7301" s="106"/>
      <c r="AG7301" s="106"/>
      <c r="AH7301" s="115"/>
      <c r="AI7301" s="116"/>
    </row>
    <row r="7302" spans="1:35" ht="15" customHeight="1" x14ac:dyDescent="0.25">
      <c r="A7302" s="105"/>
      <c r="B7302" s="106"/>
      <c r="C7302" s="2"/>
      <c r="D7302" s="2"/>
      <c r="E7302" s="106"/>
      <c r="F7302" s="107"/>
      <c r="G7302" s="108"/>
      <c r="H7302" s="109"/>
      <c r="I7302" s="109"/>
      <c r="J7302" s="110"/>
      <c r="K7302" s="117"/>
      <c r="L7302" s="178"/>
      <c r="M7302" s="178"/>
      <c r="N7302" s="106"/>
      <c r="O7302" s="111"/>
      <c r="P7302" s="111"/>
      <c r="Q7302" s="106"/>
      <c r="R7302" s="106"/>
      <c r="S7302" s="106"/>
      <c r="T7302" s="106"/>
      <c r="U7302" s="106"/>
      <c r="V7302" s="106"/>
      <c r="W7302" s="19"/>
      <c r="X7302" s="2"/>
      <c r="Y7302" s="4"/>
      <c r="Z7302" s="106"/>
      <c r="AA7302" s="114"/>
      <c r="AB7302" s="112"/>
      <c r="AC7302" s="178"/>
      <c r="AD7302" s="11"/>
      <c r="AE7302" s="106"/>
      <c r="AF7302" s="106"/>
      <c r="AG7302" s="106"/>
      <c r="AH7302" s="115"/>
      <c r="AI7302" s="116"/>
    </row>
    <row r="7303" spans="1:35" ht="15" customHeight="1" x14ac:dyDescent="0.25">
      <c r="A7303" s="105"/>
      <c r="B7303" s="106"/>
      <c r="C7303" s="2"/>
      <c r="D7303" s="2"/>
      <c r="E7303" s="106"/>
      <c r="F7303" s="107"/>
      <c r="G7303" s="108"/>
      <c r="H7303" s="109"/>
      <c r="I7303" s="109"/>
      <c r="J7303" s="110"/>
      <c r="K7303" s="117"/>
      <c r="L7303" s="178"/>
      <c r="M7303" s="178"/>
      <c r="N7303" s="106"/>
      <c r="O7303" s="111"/>
      <c r="P7303" s="111"/>
      <c r="Q7303" s="106"/>
      <c r="R7303" s="106"/>
      <c r="S7303" s="106"/>
      <c r="T7303" s="106"/>
      <c r="U7303" s="106"/>
      <c r="V7303" s="106"/>
      <c r="W7303" s="19"/>
      <c r="X7303" s="2"/>
      <c r="Y7303" s="4"/>
      <c r="Z7303" s="106"/>
      <c r="AA7303" s="114"/>
      <c r="AB7303" s="112"/>
      <c r="AC7303" s="178"/>
      <c r="AD7303" s="11"/>
      <c r="AE7303" s="106"/>
      <c r="AF7303" s="106"/>
      <c r="AG7303" s="106"/>
      <c r="AH7303" s="115"/>
      <c r="AI7303" s="116"/>
    </row>
    <row r="7304" spans="1:35" ht="15" customHeight="1" x14ac:dyDescent="0.25">
      <c r="A7304" s="105"/>
      <c r="B7304" s="106"/>
      <c r="C7304" s="2"/>
      <c r="D7304" s="2"/>
      <c r="E7304" s="106"/>
      <c r="F7304" s="107"/>
      <c r="G7304" s="108"/>
      <c r="H7304" s="109"/>
      <c r="I7304" s="109"/>
      <c r="J7304" s="110"/>
      <c r="K7304" s="117"/>
      <c r="L7304" s="178"/>
      <c r="M7304" s="178"/>
      <c r="N7304" s="106"/>
      <c r="O7304" s="111"/>
      <c r="P7304" s="111"/>
      <c r="Q7304" s="106"/>
      <c r="R7304" s="106"/>
      <c r="S7304" s="106"/>
      <c r="T7304" s="106"/>
      <c r="U7304" s="106"/>
      <c r="V7304" s="106"/>
      <c r="W7304" s="19"/>
      <c r="X7304" s="2"/>
      <c r="Y7304" s="4"/>
      <c r="Z7304" s="106"/>
      <c r="AA7304" s="114"/>
      <c r="AB7304" s="112"/>
      <c r="AC7304" s="178"/>
      <c r="AD7304" s="11"/>
      <c r="AE7304" s="106"/>
      <c r="AF7304" s="106"/>
      <c r="AG7304" s="106"/>
      <c r="AH7304" s="115"/>
      <c r="AI7304" s="116"/>
    </row>
    <row r="7305" spans="1:35" ht="15" customHeight="1" x14ac:dyDescent="0.25">
      <c r="A7305" s="105"/>
      <c r="B7305" s="106"/>
      <c r="C7305" s="2"/>
      <c r="D7305" s="2"/>
      <c r="E7305" s="106"/>
      <c r="F7305" s="107"/>
      <c r="G7305" s="108"/>
      <c r="H7305" s="109"/>
      <c r="I7305" s="109"/>
      <c r="J7305" s="110"/>
      <c r="K7305" s="117"/>
      <c r="L7305" s="178"/>
      <c r="M7305" s="178"/>
      <c r="N7305" s="106"/>
      <c r="O7305" s="111"/>
      <c r="P7305" s="111"/>
      <c r="Q7305" s="106"/>
      <c r="R7305" s="106"/>
      <c r="S7305" s="106"/>
      <c r="T7305" s="106"/>
      <c r="U7305" s="106"/>
      <c r="V7305" s="106"/>
      <c r="W7305" s="19"/>
      <c r="X7305" s="2"/>
      <c r="Y7305" s="4"/>
      <c r="Z7305" s="106"/>
      <c r="AA7305" s="114"/>
      <c r="AB7305" s="112"/>
      <c r="AC7305" s="178"/>
      <c r="AD7305" s="11"/>
      <c r="AE7305" s="106"/>
      <c r="AF7305" s="106"/>
      <c r="AG7305" s="106"/>
      <c r="AH7305" s="115"/>
      <c r="AI7305" s="116"/>
    </row>
    <row r="7306" spans="1:35" ht="15" customHeight="1" x14ac:dyDescent="0.25">
      <c r="A7306" s="105"/>
      <c r="B7306" s="106"/>
      <c r="C7306" s="2"/>
      <c r="D7306" s="2"/>
      <c r="E7306" s="106"/>
      <c r="F7306" s="107"/>
      <c r="G7306" s="108"/>
      <c r="H7306" s="109"/>
      <c r="I7306" s="109"/>
      <c r="J7306" s="110"/>
      <c r="K7306" s="117"/>
      <c r="L7306" s="178"/>
      <c r="M7306" s="178"/>
      <c r="N7306" s="106"/>
      <c r="O7306" s="111"/>
      <c r="P7306" s="111"/>
      <c r="Q7306" s="106"/>
      <c r="R7306" s="106"/>
      <c r="S7306" s="106"/>
      <c r="T7306" s="106"/>
      <c r="U7306" s="106"/>
      <c r="V7306" s="106"/>
      <c r="W7306" s="19"/>
      <c r="X7306" s="2"/>
      <c r="Y7306" s="4"/>
      <c r="Z7306" s="106"/>
      <c r="AA7306" s="114"/>
      <c r="AB7306" s="112"/>
      <c r="AC7306" s="178"/>
      <c r="AD7306" s="11"/>
      <c r="AE7306" s="106"/>
      <c r="AF7306" s="106"/>
      <c r="AG7306" s="106"/>
      <c r="AH7306" s="115"/>
      <c r="AI7306" s="116"/>
    </row>
    <row r="7307" spans="1:35" ht="15" customHeight="1" x14ac:dyDescent="0.25">
      <c r="A7307" s="105"/>
      <c r="B7307" s="106"/>
      <c r="C7307" s="2"/>
      <c r="D7307" s="2"/>
      <c r="E7307" s="106"/>
      <c r="F7307" s="107"/>
      <c r="G7307" s="108"/>
      <c r="H7307" s="109"/>
      <c r="I7307" s="109"/>
      <c r="J7307" s="110"/>
      <c r="K7307" s="117"/>
      <c r="L7307" s="178"/>
      <c r="M7307" s="178"/>
      <c r="N7307" s="106"/>
      <c r="O7307" s="111"/>
      <c r="P7307" s="111"/>
      <c r="Q7307" s="106"/>
      <c r="R7307" s="106"/>
      <c r="S7307" s="106"/>
      <c r="T7307" s="106"/>
      <c r="U7307" s="106"/>
      <c r="V7307" s="106"/>
      <c r="W7307" s="19"/>
      <c r="X7307" s="2"/>
      <c r="Y7307" s="4"/>
      <c r="Z7307" s="106"/>
      <c r="AA7307" s="114"/>
      <c r="AB7307" s="112"/>
      <c r="AC7307" s="178"/>
      <c r="AD7307" s="11"/>
      <c r="AE7307" s="106"/>
      <c r="AF7307" s="106"/>
      <c r="AG7307" s="106"/>
      <c r="AH7307" s="115"/>
      <c r="AI7307" s="116"/>
    </row>
    <row r="7308" spans="1:35" ht="15" customHeight="1" x14ac:dyDescent="0.25">
      <c r="A7308" s="105"/>
      <c r="B7308" s="106"/>
      <c r="C7308" s="2"/>
      <c r="D7308" s="2"/>
      <c r="E7308" s="106"/>
      <c r="F7308" s="107"/>
      <c r="G7308" s="108"/>
      <c r="H7308" s="109"/>
      <c r="I7308" s="109"/>
      <c r="J7308" s="110"/>
      <c r="K7308" s="117"/>
      <c r="L7308" s="178"/>
      <c r="M7308" s="178"/>
      <c r="N7308" s="106"/>
      <c r="O7308" s="111"/>
      <c r="P7308" s="111"/>
      <c r="Q7308" s="106"/>
      <c r="R7308" s="106"/>
      <c r="S7308" s="106"/>
      <c r="T7308" s="106"/>
      <c r="U7308" s="106"/>
      <c r="V7308" s="106"/>
      <c r="W7308" s="19"/>
      <c r="X7308" s="2"/>
      <c r="Y7308" s="4"/>
      <c r="Z7308" s="106"/>
      <c r="AA7308" s="114"/>
      <c r="AB7308" s="112"/>
      <c r="AC7308" s="178"/>
      <c r="AD7308" s="11"/>
      <c r="AE7308" s="106"/>
      <c r="AF7308" s="106"/>
      <c r="AG7308" s="106"/>
      <c r="AH7308" s="115"/>
      <c r="AI7308" s="116"/>
    </row>
    <row r="7309" spans="1:35" ht="15" customHeight="1" x14ac:dyDescent="0.25">
      <c r="A7309" s="105"/>
      <c r="B7309" s="106"/>
      <c r="C7309" s="2"/>
      <c r="D7309" s="2"/>
      <c r="E7309" s="106"/>
      <c r="F7309" s="107"/>
      <c r="G7309" s="108"/>
      <c r="H7309" s="109"/>
      <c r="I7309" s="109"/>
      <c r="J7309" s="110"/>
      <c r="K7309" s="117"/>
      <c r="L7309" s="178"/>
      <c r="M7309" s="178"/>
      <c r="N7309" s="106"/>
      <c r="O7309" s="111"/>
      <c r="P7309" s="111"/>
      <c r="Q7309" s="106"/>
      <c r="R7309" s="106"/>
      <c r="S7309" s="106"/>
      <c r="T7309" s="106"/>
      <c r="U7309" s="106"/>
      <c r="V7309" s="106"/>
      <c r="W7309" s="19"/>
      <c r="X7309" s="2"/>
      <c r="Y7309" s="4"/>
      <c r="Z7309" s="106"/>
      <c r="AA7309" s="114"/>
      <c r="AB7309" s="112"/>
      <c r="AC7309" s="178"/>
      <c r="AD7309" s="11"/>
      <c r="AE7309" s="106"/>
      <c r="AF7309" s="106"/>
      <c r="AG7309" s="106"/>
      <c r="AH7309" s="115"/>
      <c r="AI7309" s="116"/>
    </row>
    <row r="7310" spans="1:35" ht="15" customHeight="1" x14ac:dyDescent="0.25">
      <c r="A7310" s="105"/>
      <c r="B7310" s="106"/>
      <c r="C7310" s="2"/>
      <c r="D7310" s="2"/>
      <c r="E7310" s="106"/>
      <c r="F7310" s="107"/>
      <c r="G7310" s="108"/>
      <c r="H7310" s="109"/>
      <c r="I7310" s="109"/>
      <c r="J7310" s="110"/>
      <c r="K7310" s="117"/>
      <c r="L7310" s="178"/>
      <c r="M7310" s="178"/>
      <c r="N7310" s="106"/>
      <c r="O7310" s="111"/>
      <c r="P7310" s="111"/>
      <c r="Q7310" s="106"/>
      <c r="R7310" s="106"/>
      <c r="S7310" s="106"/>
      <c r="T7310" s="106"/>
      <c r="U7310" s="106"/>
      <c r="V7310" s="106"/>
      <c r="W7310" s="19"/>
      <c r="X7310" s="2"/>
      <c r="Y7310" s="4"/>
      <c r="Z7310" s="106"/>
      <c r="AA7310" s="114"/>
      <c r="AB7310" s="112"/>
      <c r="AC7310" s="178"/>
      <c r="AD7310" s="11"/>
      <c r="AE7310" s="106"/>
      <c r="AF7310" s="106"/>
      <c r="AG7310" s="106"/>
      <c r="AH7310" s="115"/>
      <c r="AI7310" s="116"/>
    </row>
    <row r="7311" spans="1:35" ht="15" customHeight="1" x14ac:dyDescent="0.25">
      <c r="A7311" s="105"/>
      <c r="B7311" s="106"/>
      <c r="C7311" s="2"/>
      <c r="D7311" s="2"/>
      <c r="E7311" s="106"/>
      <c r="F7311" s="107"/>
      <c r="G7311" s="108"/>
      <c r="H7311" s="109"/>
      <c r="I7311" s="109"/>
      <c r="J7311" s="110"/>
      <c r="K7311" s="117"/>
      <c r="L7311" s="178"/>
      <c r="M7311" s="178"/>
      <c r="N7311" s="106"/>
      <c r="O7311" s="111"/>
      <c r="P7311" s="111"/>
      <c r="Q7311" s="106"/>
      <c r="R7311" s="106"/>
      <c r="S7311" s="106"/>
      <c r="T7311" s="106"/>
      <c r="U7311" s="106"/>
      <c r="V7311" s="106"/>
      <c r="W7311" s="19"/>
      <c r="X7311" s="2"/>
      <c r="Y7311" s="4"/>
      <c r="Z7311" s="106"/>
      <c r="AA7311" s="114"/>
      <c r="AB7311" s="112"/>
      <c r="AC7311" s="178"/>
      <c r="AD7311" s="11"/>
      <c r="AE7311" s="106"/>
      <c r="AF7311" s="106"/>
      <c r="AG7311" s="106"/>
      <c r="AH7311" s="115"/>
      <c r="AI7311" s="116"/>
    </row>
    <row r="7312" spans="1:35" ht="15" customHeight="1" x14ac:dyDescent="0.25">
      <c r="A7312" s="105"/>
      <c r="B7312" s="106"/>
      <c r="C7312" s="2"/>
      <c r="D7312" s="2"/>
      <c r="E7312" s="106"/>
      <c r="F7312" s="107"/>
      <c r="G7312" s="108"/>
      <c r="H7312" s="109"/>
      <c r="I7312" s="109"/>
      <c r="J7312" s="110"/>
      <c r="K7312" s="117"/>
      <c r="L7312" s="178"/>
      <c r="M7312" s="178"/>
      <c r="N7312" s="106"/>
      <c r="O7312" s="111"/>
      <c r="P7312" s="111"/>
      <c r="Q7312" s="106"/>
      <c r="R7312" s="106"/>
      <c r="S7312" s="106"/>
      <c r="T7312" s="106"/>
      <c r="U7312" s="106"/>
      <c r="V7312" s="106"/>
      <c r="W7312" s="19"/>
      <c r="X7312" s="2"/>
      <c r="Y7312" s="4"/>
      <c r="Z7312" s="106"/>
      <c r="AA7312" s="114"/>
      <c r="AB7312" s="112"/>
      <c r="AC7312" s="178"/>
      <c r="AD7312" s="11"/>
      <c r="AE7312" s="106"/>
      <c r="AF7312" s="106"/>
      <c r="AG7312" s="106"/>
      <c r="AH7312" s="115"/>
      <c r="AI7312" s="116"/>
    </row>
    <row r="7313" spans="1:35" ht="15" customHeight="1" x14ac:dyDescent="0.25">
      <c r="A7313" s="105"/>
      <c r="B7313" s="106"/>
      <c r="C7313" s="2"/>
      <c r="D7313" s="2"/>
      <c r="E7313" s="106"/>
      <c r="F7313" s="107"/>
      <c r="G7313" s="108"/>
      <c r="H7313" s="109"/>
      <c r="I7313" s="109"/>
      <c r="J7313" s="110"/>
      <c r="K7313" s="117"/>
      <c r="L7313" s="178"/>
      <c r="M7313" s="178"/>
      <c r="N7313" s="106"/>
      <c r="O7313" s="111"/>
      <c r="P7313" s="111"/>
      <c r="Q7313" s="106"/>
      <c r="R7313" s="106"/>
      <c r="S7313" s="106"/>
      <c r="T7313" s="106"/>
      <c r="U7313" s="106"/>
      <c r="V7313" s="106"/>
      <c r="W7313" s="19"/>
      <c r="X7313" s="2"/>
      <c r="Y7313" s="4"/>
      <c r="Z7313" s="106"/>
      <c r="AA7313" s="114"/>
      <c r="AB7313" s="112"/>
      <c r="AC7313" s="178"/>
      <c r="AD7313" s="11"/>
      <c r="AE7313" s="106"/>
      <c r="AF7313" s="106"/>
      <c r="AG7313" s="106"/>
      <c r="AH7313" s="115"/>
      <c r="AI7313" s="116"/>
    </row>
    <row r="7314" spans="1:35" ht="15" customHeight="1" x14ac:dyDescent="0.25">
      <c r="A7314" s="105"/>
      <c r="B7314" s="106"/>
      <c r="C7314" s="2"/>
      <c r="D7314" s="2"/>
      <c r="E7314" s="106"/>
      <c r="F7314" s="107"/>
      <c r="G7314" s="108"/>
      <c r="H7314" s="109"/>
      <c r="I7314" s="109"/>
      <c r="J7314" s="110"/>
      <c r="K7314" s="117"/>
      <c r="L7314" s="178"/>
      <c r="M7314" s="178"/>
      <c r="N7314" s="106"/>
      <c r="O7314" s="111"/>
      <c r="P7314" s="111"/>
      <c r="Q7314" s="106"/>
      <c r="R7314" s="106"/>
      <c r="S7314" s="106"/>
      <c r="T7314" s="106"/>
      <c r="U7314" s="106"/>
      <c r="V7314" s="106"/>
      <c r="W7314" s="19"/>
      <c r="X7314" s="2"/>
      <c r="Y7314" s="4"/>
      <c r="Z7314" s="106"/>
      <c r="AA7314" s="114"/>
      <c r="AB7314" s="112"/>
      <c r="AC7314" s="178"/>
      <c r="AD7314" s="11"/>
      <c r="AE7314" s="106"/>
      <c r="AF7314" s="106"/>
      <c r="AG7314" s="106"/>
      <c r="AH7314" s="115"/>
      <c r="AI7314" s="116"/>
    </row>
    <row r="7315" spans="1:35" ht="15" customHeight="1" x14ac:dyDescent="0.25">
      <c r="A7315" s="105"/>
      <c r="B7315" s="106"/>
      <c r="C7315" s="2"/>
      <c r="D7315" s="2"/>
      <c r="E7315" s="106"/>
      <c r="F7315" s="107"/>
      <c r="G7315" s="108"/>
      <c r="H7315" s="109"/>
      <c r="I7315" s="109"/>
      <c r="J7315" s="110"/>
      <c r="K7315" s="117"/>
      <c r="L7315" s="178"/>
      <c r="M7315" s="178"/>
      <c r="N7315" s="106"/>
      <c r="O7315" s="111"/>
      <c r="P7315" s="111"/>
      <c r="Q7315" s="106"/>
      <c r="R7315" s="106"/>
      <c r="S7315" s="106"/>
      <c r="T7315" s="106"/>
      <c r="U7315" s="106"/>
      <c r="V7315" s="106"/>
      <c r="W7315" s="19"/>
      <c r="X7315" s="2"/>
      <c r="Y7315" s="4"/>
      <c r="Z7315" s="106"/>
      <c r="AA7315" s="114"/>
      <c r="AB7315" s="112"/>
      <c r="AC7315" s="178"/>
      <c r="AD7315" s="11"/>
      <c r="AE7315" s="106"/>
      <c r="AF7315" s="106"/>
      <c r="AG7315" s="106"/>
      <c r="AH7315" s="115"/>
      <c r="AI7315" s="116"/>
    </row>
    <row r="7316" spans="1:35" ht="15" customHeight="1" x14ac:dyDescent="0.25">
      <c r="A7316" s="105"/>
      <c r="B7316" s="106"/>
      <c r="C7316" s="2"/>
      <c r="D7316" s="2"/>
      <c r="E7316" s="106"/>
      <c r="F7316" s="107"/>
      <c r="G7316" s="108"/>
      <c r="H7316" s="109"/>
      <c r="I7316" s="109"/>
      <c r="J7316" s="110"/>
      <c r="K7316" s="117"/>
      <c r="L7316" s="178"/>
      <c r="M7316" s="178"/>
      <c r="N7316" s="106"/>
      <c r="O7316" s="111"/>
      <c r="P7316" s="111"/>
      <c r="Q7316" s="106"/>
      <c r="R7316" s="106"/>
      <c r="S7316" s="106"/>
      <c r="T7316" s="106"/>
      <c r="U7316" s="106"/>
      <c r="V7316" s="106"/>
      <c r="W7316" s="19"/>
      <c r="X7316" s="2"/>
      <c r="Y7316" s="4"/>
      <c r="Z7316" s="106"/>
      <c r="AA7316" s="114"/>
      <c r="AB7316" s="112"/>
      <c r="AC7316" s="178"/>
      <c r="AD7316" s="11"/>
      <c r="AE7316" s="106"/>
      <c r="AF7316" s="106"/>
      <c r="AG7316" s="106"/>
      <c r="AH7316" s="115"/>
      <c r="AI7316" s="116"/>
    </row>
    <row r="7317" spans="1:35" ht="15" customHeight="1" x14ac:dyDescent="0.25">
      <c r="A7317" s="105"/>
      <c r="B7317" s="106"/>
      <c r="C7317" s="2"/>
      <c r="D7317" s="2"/>
      <c r="E7317" s="106"/>
      <c r="F7317" s="107"/>
      <c r="G7317" s="108"/>
      <c r="H7317" s="109"/>
      <c r="I7317" s="109"/>
      <c r="J7317" s="110"/>
      <c r="K7317" s="117"/>
      <c r="L7317" s="178"/>
      <c r="M7317" s="178"/>
      <c r="N7317" s="106"/>
      <c r="O7317" s="111"/>
      <c r="P7317" s="111"/>
      <c r="Q7317" s="106"/>
      <c r="R7317" s="106"/>
      <c r="S7317" s="106"/>
      <c r="T7317" s="106"/>
      <c r="U7317" s="106"/>
      <c r="V7317" s="106"/>
      <c r="W7317" s="19"/>
      <c r="X7317" s="2"/>
      <c r="Y7317" s="4"/>
      <c r="Z7317" s="106"/>
      <c r="AA7317" s="114"/>
      <c r="AB7317" s="112"/>
      <c r="AC7317" s="178"/>
      <c r="AD7317" s="11"/>
      <c r="AE7317" s="106"/>
      <c r="AF7317" s="106"/>
      <c r="AG7317" s="106"/>
      <c r="AH7317" s="115"/>
      <c r="AI7317" s="116"/>
    </row>
    <row r="7318" spans="1:35" ht="15" customHeight="1" x14ac:dyDescent="0.25">
      <c r="A7318" s="105"/>
      <c r="B7318" s="106"/>
      <c r="C7318" s="2"/>
      <c r="D7318" s="2"/>
      <c r="E7318" s="106"/>
      <c r="F7318" s="107"/>
      <c r="G7318" s="108"/>
      <c r="H7318" s="109"/>
      <c r="I7318" s="109"/>
      <c r="J7318" s="110"/>
      <c r="K7318" s="117"/>
      <c r="L7318" s="178"/>
      <c r="M7318" s="178"/>
      <c r="N7318" s="106"/>
      <c r="O7318" s="111"/>
      <c r="P7318" s="111"/>
      <c r="Q7318" s="106"/>
      <c r="R7318" s="106"/>
      <c r="S7318" s="106"/>
      <c r="T7318" s="106"/>
      <c r="U7318" s="106"/>
      <c r="V7318" s="106"/>
      <c r="W7318" s="19"/>
      <c r="X7318" s="2"/>
      <c r="Y7318" s="4"/>
      <c r="Z7318" s="106"/>
      <c r="AA7318" s="114"/>
      <c r="AB7318" s="112"/>
      <c r="AC7318" s="178"/>
      <c r="AD7318" s="11"/>
      <c r="AE7318" s="106"/>
      <c r="AF7318" s="106"/>
      <c r="AG7318" s="106"/>
      <c r="AH7318" s="115"/>
      <c r="AI7318" s="116"/>
    </row>
    <row r="7319" spans="1:35" ht="15" customHeight="1" x14ac:dyDescent="0.25">
      <c r="A7319" s="105"/>
      <c r="B7319" s="106"/>
      <c r="C7319" s="2"/>
      <c r="D7319" s="2"/>
      <c r="E7319" s="106"/>
      <c r="F7319" s="107"/>
      <c r="G7319" s="108"/>
      <c r="H7319" s="109"/>
      <c r="I7319" s="109"/>
      <c r="J7319" s="110"/>
      <c r="K7319" s="117"/>
      <c r="L7319" s="178"/>
      <c r="M7319" s="178"/>
      <c r="N7319" s="106"/>
      <c r="O7319" s="111"/>
      <c r="P7319" s="111"/>
      <c r="Q7319" s="106"/>
      <c r="R7319" s="106"/>
      <c r="S7319" s="106"/>
      <c r="T7319" s="106"/>
      <c r="U7319" s="106"/>
      <c r="V7319" s="106"/>
      <c r="W7319" s="19"/>
      <c r="X7319" s="2"/>
      <c r="Y7319" s="4"/>
      <c r="Z7319" s="106"/>
      <c r="AA7319" s="114"/>
      <c r="AB7319" s="112"/>
      <c r="AC7319" s="178"/>
      <c r="AD7319" s="11"/>
      <c r="AE7319" s="106"/>
      <c r="AF7319" s="106"/>
      <c r="AG7319" s="106"/>
      <c r="AH7319" s="115"/>
      <c r="AI7319" s="116"/>
    </row>
    <row r="7320" spans="1:35" ht="15" customHeight="1" x14ac:dyDescent="0.25">
      <c r="A7320" s="105"/>
      <c r="B7320" s="106"/>
      <c r="C7320" s="2"/>
      <c r="D7320" s="2"/>
      <c r="E7320" s="106"/>
      <c r="F7320" s="107"/>
      <c r="G7320" s="108"/>
      <c r="H7320" s="109"/>
      <c r="I7320" s="109"/>
      <c r="J7320" s="110"/>
      <c r="K7320" s="117"/>
      <c r="L7320" s="178"/>
      <c r="M7320" s="178"/>
      <c r="N7320" s="106"/>
      <c r="O7320" s="111"/>
      <c r="P7320" s="111"/>
      <c r="Q7320" s="106"/>
      <c r="R7320" s="106"/>
      <c r="S7320" s="106"/>
      <c r="T7320" s="106"/>
      <c r="U7320" s="106"/>
      <c r="V7320" s="106"/>
      <c r="W7320" s="19"/>
      <c r="X7320" s="2"/>
      <c r="Y7320" s="4"/>
      <c r="Z7320" s="106"/>
      <c r="AA7320" s="114"/>
      <c r="AB7320" s="112"/>
      <c r="AC7320" s="178"/>
      <c r="AD7320" s="11"/>
      <c r="AE7320" s="106"/>
      <c r="AF7320" s="106"/>
      <c r="AG7320" s="106"/>
      <c r="AH7320" s="115"/>
      <c r="AI7320" s="116"/>
    </row>
    <row r="7321" spans="1:35" ht="15" customHeight="1" x14ac:dyDescent="0.25">
      <c r="A7321" s="105"/>
      <c r="B7321" s="106"/>
      <c r="C7321" s="2"/>
      <c r="D7321" s="2"/>
      <c r="E7321" s="106"/>
      <c r="F7321" s="107"/>
      <c r="G7321" s="108"/>
      <c r="H7321" s="109"/>
      <c r="I7321" s="109"/>
      <c r="J7321" s="110"/>
      <c r="K7321" s="117"/>
      <c r="L7321" s="178"/>
      <c r="M7321" s="178"/>
      <c r="N7321" s="106"/>
      <c r="O7321" s="111"/>
      <c r="P7321" s="111"/>
      <c r="Q7321" s="106"/>
      <c r="R7321" s="106"/>
      <c r="S7321" s="106"/>
      <c r="T7321" s="106"/>
      <c r="U7321" s="106"/>
      <c r="V7321" s="106"/>
      <c r="W7321" s="19"/>
      <c r="X7321" s="2"/>
      <c r="Y7321" s="4"/>
      <c r="Z7321" s="106"/>
      <c r="AA7321" s="114"/>
      <c r="AB7321" s="112"/>
      <c r="AC7321" s="178"/>
      <c r="AD7321" s="11"/>
      <c r="AE7321" s="106"/>
      <c r="AF7321" s="106"/>
      <c r="AG7321" s="106"/>
      <c r="AH7321" s="115"/>
      <c r="AI7321" s="116"/>
    </row>
    <row r="7322" spans="1:35" ht="15" customHeight="1" x14ac:dyDescent="0.25">
      <c r="A7322" s="105"/>
      <c r="B7322" s="106"/>
      <c r="C7322" s="2"/>
      <c r="D7322" s="2"/>
      <c r="E7322" s="106"/>
      <c r="F7322" s="107"/>
      <c r="G7322" s="108"/>
      <c r="H7322" s="109"/>
      <c r="I7322" s="109"/>
      <c r="J7322" s="110"/>
      <c r="K7322" s="117"/>
      <c r="L7322" s="178"/>
      <c r="M7322" s="178"/>
      <c r="N7322" s="106"/>
      <c r="O7322" s="111"/>
      <c r="P7322" s="111"/>
      <c r="Q7322" s="106"/>
      <c r="R7322" s="106"/>
      <c r="S7322" s="106"/>
      <c r="T7322" s="106"/>
      <c r="U7322" s="106"/>
      <c r="V7322" s="106"/>
      <c r="W7322" s="19"/>
      <c r="X7322" s="2"/>
      <c r="Y7322" s="4"/>
      <c r="Z7322" s="106"/>
      <c r="AA7322" s="114"/>
      <c r="AB7322" s="112"/>
      <c r="AC7322" s="178"/>
      <c r="AD7322" s="11"/>
      <c r="AE7322" s="106"/>
      <c r="AF7322" s="106"/>
      <c r="AG7322" s="106"/>
      <c r="AH7322" s="115"/>
      <c r="AI7322" s="116"/>
    </row>
    <row r="7323" spans="1:35" ht="15" customHeight="1" x14ac:dyDescent="0.25">
      <c r="A7323" s="105"/>
      <c r="B7323" s="106"/>
      <c r="C7323" s="2"/>
      <c r="D7323" s="2"/>
      <c r="E7323" s="106"/>
      <c r="F7323" s="107"/>
      <c r="G7323" s="108"/>
      <c r="H7323" s="109"/>
      <c r="I7323" s="109"/>
      <c r="J7323" s="110"/>
      <c r="K7323" s="117"/>
      <c r="L7323" s="178"/>
      <c r="M7323" s="178"/>
      <c r="N7323" s="106"/>
      <c r="O7323" s="111"/>
      <c r="P7323" s="111"/>
      <c r="Q7323" s="106"/>
      <c r="R7323" s="106"/>
      <c r="S7323" s="106"/>
      <c r="T7323" s="106"/>
      <c r="U7323" s="106"/>
      <c r="V7323" s="106"/>
      <c r="W7323" s="19"/>
      <c r="X7323" s="2"/>
      <c r="Y7323" s="4"/>
      <c r="Z7323" s="106"/>
      <c r="AA7323" s="114"/>
      <c r="AB7323" s="112"/>
      <c r="AC7323" s="178"/>
      <c r="AD7323" s="11"/>
      <c r="AE7323" s="106"/>
      <c r="AF7323" s="106"/>
      <c r="AG7323" s="106"/>
      <c r="AH7323" s="115"/>
      <c r="AI7323" s="116"/>
    </row>
    <row r="7324" spans="1:35" ht="15" customHeight="1" x14ac:dyDescent="0.25">
      <c r="A7324" s="105"/>
      <c r="B7324" s="106"/>
      <c r="C7324" s="2"/>
      <c r="D7324" s="2"/>
      <c r="E7324" s="106"/>
      <c r="F7324" s="107"/>
      <c r="G7324" s="108"/>
      <c r="H7324" s="109"/>
      <c r="I7324" s="109"/>
      <c r="J7324" s="110"/>
      <c r="K7324" s="117"/>
      <c r="L7324" s="178"/>
      <c r="M7324" s="178"/>
      <c r="N7324" s="106"/>
      <c r="O7324" s="111"/>
      <c r="P7324" s="111"/>
      <c r="Q7324" s="106"/>
      <c r="R7324" s="106"/>
      <c r="S7324" s="106"/>
      <c r="T7324" s="106"/>
      <c r="U7324" s="106"/>
      <c r="V7324" s="106"/>
      <c r="W7324" s="19"/>
      <c r="X7324" s="2"/>
      <c r="Y7324" s="4"/>
      <c r="Z7324" s="106"/>
      <c r="AA7324" s="114"/>
      <c r="AB7324" s="112"/>
      <c r="AC7324" s="178"/>
      <c r="AD7324" s="11"/>
      <c r="AE7324" s="106"/>
      <c r="AF7324" s="106"/>
      <c r="AG7324" s="106"/>
      <c r="AH7324" s="115"/>
      <c r="AI7324" s="116"/>
    </row>
    <row r="7325" spans="1:35" ht="15" customHeight="1" x14ac:dyDescent="0.25">
      <c r="A7325" s="105"/>
      <c r="B7325" s="106"/>
      <c r="C7325" s="2"/>
      <c r="D7325" s="2"/>
      <c r="E7325" s="106"/>
      <c r="F7325" s="107"/>
      <c r="G7325" s="108"/>
      <c r="H7325" s="109"/>
      <c r="I7325" s="109"/>
      <c r="J7325" s="110"/>
      <c r="K7325" s="117"/>
      <c r="L7325" s="178"/>
      <c r="M7325" s="178"/>
      <c r="N7325" s="106"/>
      <c r="O7325" s="111"/>
      <c r="P7325" s="111"/>
      <c r="Q7325" s="106"/>
      <c r="R7325" s="106"/>
      <c r="S7325" s="106"/>
      <c r="T7325" s="106"/>
      <c r="U7325" s="106"/>
      <c r="V7325" s="106"/>
      <c r="W7325" s="19"/>
      <c r="X7325" s="2"/>
      <c r="Y7325" s="4"/>
      <c r="Z7325" s="106"/>
      <c r="AA7325" s="114"/>
      <c r="AB7325" s="112"/>
      <c r="AC7325" s="178"/>
      <c r="AD7325" s="11"/>
      <c r="AE7325" s="106"/>
      <c r="AF7325" s="106"/>
      <c r="AG7325" s="106"/>
      <c r="AH7325" s="115"/>
      <c r="AI7325" s="116"/>
    </row>
    <row r="7326" spans="1:35" ht="15" customHeight="1" x14ac:dyDescent="0.25">
      <c r="A7326" s="105"/>
      <c r="B7326" s="106"/>
      <c r="C7326" s="2"/>
      <c r="D7326" s="2"/>
      <c r="E7326" s="106"/>
      <c r="F7326" s="107"/>
      <c r="G7326" s="108"/>
      <c r="H7326" s="109"/>
      <c r="I7326" s="109"/>
      <c r="J7326" s="110"/>
      <c r="K7326" s="117"/>
      <c r="L7326" s="178"/>
      <c r="M7326" s="178"/>
      <c r="N7326" s="106"/>
      <c r="O7326" s="111"/>
      <c r="P7326" s="111"/>
      <c r="Q7326" s="106"/>
      <c r="R7326" s="106"/>
      <c r="S7326" s="106"/>
      <c r="T7326" s="106"/>
      <c r="U7326" s="106"/>
      <c r="V7326" s="106"/>
      <c r="W7326" s="19"/>
      <c r="X7326" s="2"/>
      <c r="Y7326" s="4"/>
      <c r="Z7326" s="106"/>
      <c r="AA7326" s="114"/>
      <c r="AB7326" s="112"/>
      <c r="AC7326" s="178"/>
      <c r="AD7326" s="11"/>
      <c r="AE7326" s="106"/>
      <c r="AF7326" s="106"/>
      <c r="AG7326" s="106"/>
      <c r="AH7326" s="115"/>
      <c r="AI7326" s="116"/>
    </row>
    <row r="7327" spans="1:35" ht="15" customHeight="1" x14ac:dyDescent="0.25">
      <c r="A7327" s="105"/>
      <c r="B7327" s="106"/>
      <c r="C7327" s="2"/>
      <c r="D7327" s="2"/>
      <c r="E7327" s="106"/>
      <c r="F7327" s="107"/>
      <c r="G7327" s="108"/>
      <c r="H7327" s="109"/>
      <c r="I7327" s="109"/>
      <c r="J7327" s="110"/>
      <c r="K7327" s="117"/>
      <c r="L7327" s="178"/>
      <c r="M7327" s="178"/>
      <c r="N7327" s="106"/>
      <c r="O7327" s="111"/>
      <c r="P7327" s="111"/>
      <c r="Q7327" s="106"/>
      <c r="R7327" s="106"/>
      <c r="S7327" s="106"/>
      <c r="T7327" s="106"/>
      <c r="U7327" s="106"/>
      <c r="V7327" s="106"/>
      <c r="W7327" s="19"/>
      <c r="X7327" s="2"/>
      <c r="Y7327" s="4"/>
      <c r="Z7327" s="106"/>
      <c r="AA7327" s="114"/>
      <c r="AB7327" s="112"/>
      <c r="AC7327" s="178"/>
      <c r="AD7327" s="11"/>
      <c r="AE7327" s="106"/>
      <c r="AF7327" s="106"/>
      <c r="AG7327" s="106"/>
      <c r="AH7327" s="115"/>
      <c r="AI7327" s="116"/>
    </row>
    <row r="7328" spans="1:35" ht="15" customHeight="1" x14ac:dyDescent="0.25">
      <c r="A7328" s="105"/>
      <c r="B7328" s="106"/>
      <c r="C7328" s="2"/>
      <c r="D7328" s="2"/>
      <c r="E7328" s="106"/>
      <c r="F7328" s="107"/>
      <c r="G7328" s="108"/>
      <c r="H7328" s="109"/>
      <c r="I7328" s="109"/>
      <c r="J7328" s="110"/>
      <c r="K7328" s="117"/>
      <c r="L7328" s="178"/>
      <c r="M7328" s="178"/>
      <c r="N7328" s="106"/>
      <c r="O7328" s="111"/>
      <c r="P7328" s="111"/>
      <c r="Q7328" s="106"/>
      <c r="R7328" s="106"/>
      <c r="S7328" s="106"/>
      <c r="T7328" s="106"/>
      <c r="U7328" s="106"/>
      <c r="V7328" s="106"/>
      <c r="W7328" s="19"/>
      <c r="X7328" s="2"/>
      <c r="Y7328" s="4"/>
      <c r="Z7328" s="106"/>
      <c r="AA7328" s="114"/>
      <c r="AB7328" s="112"/>
      <c r="AC7328" s="178"/>
      <c r="AD7328" s="11"/>
      <c r="AE7328" s="106"/>
      <c r="AF7328" s="106"/>
      <c r="AG7328" s="106"/>
      <c r="AH7328" s="115"/>
      <c r="AI7328" s="116"/>
    </row>
    <row r="7329" spans="1:35" ht="15" customHeight="1" x14ac:dyDescent="0.25">
      <c r="A7329" s="105"/>
      <c r="B7329" s="106"/>
      <c r="C7329" s="2"/>
      <c r="D7329" s="2"/>
      <c r="E7329" s="106"/>
      <c r="F7329" s="107"/>
      <c r="G7329" s="108"/>
      <c r="H7329" s="109"/>
      <c r="I7329" s="109"/>
      <c r="J7329" s="110"/>
      <c r="K7329" s="117"/>
      <c r="L7329" s="178"/>
      <c r="M7329" s="178"/>
      <c r="N7329" s="106"/>
      <c r="O7329" s="111"/>
      <c r="P7329" s="111"/>
      <c r="Q7329" s="106"/>
      <c r="R7329" s="106"/>
      <c r="S7329" s="106"/>
      <c r="T7329" s="106"/>
      <c r="U7329" s="106"/>
      <c r="V7329" s="106"/>
      <c r="W7329" s="19"/>
      <c r="X7329" s="2"/>
      <c r="Y7329" s="4"/>
      <c r="Z7329" s="106"/>
      <c r="AA7329" s="114"/>
      <c r="AB7329" s="112"/>
      <c r="AC7329" s="178"/>
      <c r="AD7329" s="11"/>
      <c r="AE7329" s="106"/>
      <c r="AF7329" s="106"/>
      <c r="AG7329" s="106"/>
      <c r="AH7329" s="115"/>
      <c r="AI7329" s="116"/>
    </row>
    <row r="7330" spans="1:35" ht="15" customHeight="1" x14ac:dyDescent="0.25">
      <c r="A7330" s="105"/>
      <c r="B7330" s="106"/>
      <c r="C7330" s="2"/>
      <c r="D7330" s="2"/>
      <c r="E7330" s="106"/>
      <c r="F7330" s="107"/>
      <c r="G7330" s="108"/>
      <c r="H7330" s="109"/>
      <c r="I7330" s="109"/>
      <c r="J7330" s="110"/>
      <c r="K7330" s="117"/>
      <c r="L7330" s="178"/>
      <c r="M7330" s="178"/>
      <c r="N7330" s="106"/>
      <c r="O7330" s="111"/>
      <c r="P7330" s="111"/>
      <c r="Q7330" s="106"/>
      <c r="R7330" s="106"/>
      <c r="S7330" s="106"/>
      <c r="T7330" s="106"/>
      <c r="U7330" s="106"/>
      <c r="V7330" s="106"/>
      <c r="W7330" s="19"/>
      <c r="X7330" s="2"/>
      <c r="Y7330" s="4"/>
      <c r="Z7330" s="106"/>
      <c r="AA7330" s="114"/>
      <c r="AB7330" s="112"/>
      <c r="AC7330" s="178"/>
      <c r="AD7330" s="11"/>
      <c r="AE7330" s="106"/>
      <c r="AF7330" s="106"/>
      <c r="AG7330" s="106"/>
      <c r="AH7330" s="115"/>
      <c r="AI7330" s="116"/>
    </row>
    <row r="7331" spans="1:35" ht="15" customHeight="1" x14ac:dyDescent="0.25">
      <c r="A7331" s="105"/>
      <c r="B7331" s="106"/>
      <c r="C7331" s="2"/>
      <c r="D7331" s="2"/>
      <c r="E7331" s="106"/>
      <c r="F7331" s="107"/>
      <c r="G7331" s="108"/>
      <c r="H7331" s="109"/>
      <c r="I7331" s="109"/>
      <c r="J7331" s="110"/>
      <c r="K7331" s="117"/>
      <c r="L7331" s="178"/>
      <c r="M7331" s="178"/>
      <c r="N7331" s="106"/>
      <c r="O7331" s="111"/>
      <c r="P7331" s="111"/>
      <c r="Q7331" s="106"/>
      <c r="R7331" s="106"/>
      <c r="S7331" s="106"/>
      <c r="T7331" s="106"/>
      <c r="U7331" s="106"/>
      <c r="V7331" s="106"/>
      <c r="W7331" s="19"/>
      <c r="X7331" s="2"/>
      <c r="Y7331" s="4"/>
      <c r="Z7331" s="106"/>
      <c r="AA7331" s="114"/>
      <c r="AB7331" s="112"/>
      <c r="AC7331" s="178"/>
      <c r="AD7331" s="11"/>
      <c r="AE7331" s="106"/>
      <c r="AF7331" s="106"/>
      <c r="AG7331" s="106"/>
      <c r="AH7331" s="115"/>
      <c r="AI7331" s="116"/>
    </row>
    <row r="7332" spans="1:35" ht="15" customHeight="1" x14ac:dyDescent="0.25">
      <c r="A7332" s="105"/>
      <c r="B7332" s="106"/>
      <c r="C7332" s="2"/>
      <c r="D7332" s="2"/>
      <c r="E7332" s="106"/>
      <c r="F7332" s="107"/>
      <c r="G7332" s="108"/>
      <c r="H7332" s="109"/>
      <c r="I7332" s="109"/>
      <c r="J7332" s="110"/>
      <c r="K7332" s="117"/>
      <c r="L7332" s="178"/>
      <c r="M7332" s="178"/>
      <c r="N7332" s="106"/>
      <c r="O7332" s="111"/>
      <c r="P7332" s="111"/>
      <c r="Q7332" s="106"/>
      <c r="R7332" s="106"/>
      <c r="S7332" s="106"/>
      <c r="T7332" s="106"/>
      <c r="U7332" s="106"/>
      <c r="V7332" s="106"/>
      <c r="W7332" s="19"/>
      <c r="X7332" s="2"/>
      <c r="Y7332" s="4"/>
      <c r="Z7332" s="106"/>
      <c r="AA7332" s="114"/>
      <c r="AB7332" s="112"/>
      <c r="AC7332" s="178"/>
      <c r="AD7332" s="11"/>
      <c r="AE7332" s="106"/>
      <c r="AF7332" s="106"/>
      <c r="AG7332" s="106"/>
      <c r="AH7332" s="115"/>
      <c r="AI7332" s="116"/>
    </row>
    <row r="7333" spans="1:35" ht="15" customHeight="1" x14ac:dyDescent="0.25">
      <c r="A7333" s="105"/>
      <c r="B7333" s="106"/>
      <c r="C7333" s="2"/>
      <c r="D7333" s="2"/>
      <c r="E7333" s="106"/>
      <c r="F7333" s="107"/>
      <c r="G7333" s="108"/>
      <c r="H7333" s="109"/>
      <c r="I7333" s="109"/>
      <c r="J7333" s="110"/>
      <c r="K7333" s="117"/>
      <c r="L7333" s="178"/>
      <c r="M7333" s="178"/>
      <c r="N7333" s="106"/>
      <c r="O7333" s="111"/>
      <c r="P7333" s="111"/>
      <c r="Q7333" s="106"/>
      <c r="R7333" s="106"/>
      <c r="S7333" s="106"/>
      <c r="T7333" s="106"/>
      <c r="U7333" s="106"/>
      <c r="V7333" s="106"/>
      <c r="W7333" s="19"/>
      <c r="X7333" s="2"/>
      <c r="Y7333" s="4"/>
      <c r="Z7333" s="106"/>
      <c r="AA7333" s="114"/>
      <c r="AB7333" s="112"/>
      <c r="AC7333" s="178"/>
      <c r="AD7333" s="11"/>
      <c r="AE7333" s="106"/>
      <c r="AF7333" s="106"/>
      <c r="AG7333" s="106"/>
      <c r="AH7333" s="115"/>
      <c r="AI7333" s="116"/>
    </row>
    <row r="7334" spans="1:35" ht="15" customHeight="1" x14ac:dyDescent="0.25">
      <c r="A7334" s="105"/>
      <c r="B7334" s="106"/>
      <c r="C7334" s="2"/>
      <c r="D7334" s="2"/>
      <c r="E7334" s="106"/>
      <c r="F7334" s="107"/>
      <c r="G7334" s="108"/>
      <c r="H7334" s="109"/>
      <c r="I7334" s="109"/>
      <c r="J7334" s="110"/>
      <c r="K7334" s="117"/>
      <c r="L7334" s="178"/>
      <c r="M7334" s="178"/>
      <c r="N7334" s="106"/>
      <c r="O7334" s="111"/>
      <c r="P7334" s="111"/>
      <c r="Q7334" s="106"/>
      <c r="R7334" s="106"/>
      <c r="S7334" s="106"/>
      <c r="T7334" s="106"/>
      <c r="U7334" s="106"/>
      <c r="V7334" s="106"/>
      <c r="W7334" s="19"/>
      <c r="X7334" s="2"/>
      <c r="Y7334" s="4"/>
      <c r="Z7334" s="106"/>
      <c r="AA7334" s="114"/>
      <c r="AB7334" s="112"/>
      <c r="AC7334" s="178"/>
      <c r="AD7334" s="11"/>
      <c r="AE7334" s="106"/>
      <c r="AF7334" s="106"/>
      <c r="AG7334" s="106"/>
      <c r="AH7334" s="115"/>
      <c r="AI7334" s="116"/>
    </row>
    <row r="7335" spans="1:35" ht="15" customHeight="1" x14ac:dyDescent="0.25">
      <c r="A7335" s="105"/>
      <c r="B7335" s="106"/>
      <c r="C7335" s="2"/>
      <c r="D7335" s="2"/>
      <c r="E7335" s="106"/>
      <c r="F7335" s="107"/>
      <c r="G7335" s="108"/>
      <c r="H7335" s="109"/>
      <c r="I7335" s="109"/>
      <c r="J7335" s="110"/>
      <c r="K7335" s="117"/>
      <c r="L7335" s="178"/>
      <c r="M7335" s="178"/>
      <c r="N7335" s="106"/>
      <c r="O7335" s="111"/>
      <c r="P7335" s="111"/>
      <c r="Q7335" s="106"/>
      <c r="R7335" s="106"/>
      <c r="S7335" s="106"/>
      <c r="T7335" s="106"/>
      <c r="U7335" s="106"/>
      <c r="V7335" s="106"/>
      <c r="W7335" s="19"/>
      <c r="X7335" s="2"/>
      <c r="Y7335" s="4"/>
      <c r="Z7335" s="106"/>
      <c r="AA7335" s="114"/>
      <c r="AB7335" s="112"/>
      <c r="AC7335" s="178"/>
      <c r="AD7335" s="11"/>
      <c r="AE7335" s="106"/>
      <c r="AF7335" s="106"/>
      <c r="AG7335" s="106"/>
      <c r="AH7335" s="115"/>
      <c r="AI7335" s="116"/>
    </row>
    <row r="7336" spans="1:35" ht="15" customHeight="1" x14ac:dyDescent="0.25">
      <c r="A7336" s="105"/>
      <c r="B7336" s="106"/>
      <c r="C7336" s="2"/>
      <c r="D7336" s="2"/>
      <c r="E7336" s="106"/>
      <c r="F7336" s="107"/>
      <c r="G7336" s="108"/>
      <c r="H7336" s="109"/>
      <c r="I7336" s="109"/>
      <c r="J7336" s="110"/>
      <c r="K7336" s="117"/>
      <c r="L7336" s="178"/>
      <c r="M7336" s="178"/>
      <c r="N7336" s="106"/>
      <c r="O7336" s="111"/>
      <c r="P7336" s="111"/>
      <c r="Q7336" s="106"/>
      <c r="R7336" s="106"/>
      <c r="S7336" s="106"/>
      <c r="T7336" s="106"/>
      <c r="U7336" s="106"/>
      <c r="V7336" s="106"/>
      <c r="W7336" s="19"/>
      <c r="X7336" s="2"/>
      <c r="Y7336" s="4"/>
      <c r="Z7336" s="106"/>
      <c r="AA7336" s="114"/>
      <c r="AB7336" s="112"/>
      <c r="AC7336" s="178"/>
      <c r="AD7336" s="11"/>
      <c r="AE7336" s="106"/>
      <c r="AF7336" s="106"/>
      <c r="AG7336" s="106"/>
      <c r="AH7336" s="115"/>
      <c r="AI7336" s="116"/>
    </row>
    <row r="7337" spans="1:35" ht="15" customHeight="1" x14ac:dyDescent="0.25">
      <c r="A7337" s="105"/>
      <c r="B7337" s="106"/>
      <c r="C7337" s="2"/>
      <c r="D7337" s="2"/>
      <c r="E7337" s="106"/>
      <c r="F7337" s="107"/>
      <c r="G7337" s="108"/>
      <c r="H7337" s="109"/>
      <c r="I7337" s="109"/>
      <c r="J7337" s="110"/>
      <c r="K7337" s="117"/>
      <c r="L7337" s="178"/>
      <c r="M7337" s="178"/>
      <c r="N7337" s="106"/>
      <c r="O7337" s="111"/>
      <c r="P7337" s="111"/>
      <c r="Q7337" s="106"/>
      <c r="R7337" s="106"/>
      <c r="S7337" s="106"/>
      <c r="T7337" s="106"/>
      <c r="U7337" s="106"/>
      <c r="V7337" s="106"/>
      <c r="W7337" s="19"/>
      <c r="X7337" s="2"/>
      <c r="Y7337" s="4"/>
      <c r="Z7337" s="106"/>
      <c r="AA7337" s="114"/>
      <c r="AB7337" s="112"/>
      <c r="AC7337" s="178"/>
      <c r="AD7337" s="11"/>
      <c r="AE7337" s="106"/>
      <c r="AF7337" s="106"/>
      <c r="AG7337" s="106"/>
      <c r="AH7337" s="115"/>
      <c r="AI7337" s="116"/>
    </row>
    <row r="7338" spans="1:35" ht="15" customHeight="1" x14ac:dyDescent="0.25">
      <c r="A7338" s="105"/>
      <c r="B7338" s="106"/>
      <c r="C7338" s="2"/>
      <c r="D7338" s="2"/>
      <c r="E7338" s="106"/>
      <c r="F7338" s="107"/>
      <c r="G7338" s="108"/>
      <c r="H7338" s="109"/>
      <c r="I7338" s="109"/>
      <c r="J7338" s="110"/>
      <c r="K7338" s="117"/>
      <c r="L7338" s="178"/>
      <c r="M7338" s="178"/>
      <c r="N7338" s="106"/>
      <c r="O7338" s="111"/>
      <c r="P7338" s="111"/>
      <c r="Q7338" s="106"/>
      <c r="R7338" s="106"/>
      <c r="S7338" s="106"/>
      <c r="T7338" s="106"/>
      <c r="U7338" s="106"/>
      <c r="V7338" s="106"/>
      <c r="W7338" s="19"/>
      <c r="X7338" s="2"/>
      <c r="Y7338" s="4"/>
      <c r="Z7338" s="106"/>
      <c r="AA7338" s="114"/>
      <c r="AB7338" s="112"/>
      <c r="AC7338" s="178"/>
      <c r="AD7338" s="11"/>
      <c r="AE7338" s="106"/>
      <c r="AF7338" s="106"/>
      <c r="AG7338" s="106"/>
      <c r="AH7338" s="115"/>
      <c r="AI7338" s="116"/>
    </row>
    <row r="7339" spans="1:35" ht="15" customHeight="1" x14ac:dyDescent="0.25">
      <c r="A7339" s="105"/>
      <c r="B7339" s="106"/>
      <c r="C7339" s="2"/>
      <c r="D7339" s="2"/>
      <c r="E7339" s="106"/>
      <c r="F7339" s="107"/>
      <c r="G7339" s="108"/>
      <c r="H7339" s="109"/>
      <c r="I7339" s="109"/>
      <c r="J7339" s="110"/>
      <c r="K7339" s="117"/>
      <c r="L7339" s="178"/>
      <c r="M7339" s="178"/>
      <c r="N7339" s="106"/>
      <c r="O7339" s="111"/>
      <c r="P7339" s="111"/>
      <c r="Q7339" s="106"/>
      <c r="R7339" s="106"/>
      <c r="S7339" s="106"/>
      <c r="T7339" s="106"/>
      <c r="U7339" s="106"/>
      <c r="V7339" s="106"/>
      <c r="W7339" s="19"/>
      <c r="X7339" s="2"/>
      <c r="Y7339" s="4"/>
      <c r="Z7339" s="106"/>
      <c r="AA7339" s="114"/>
      <c r="AB7339" s="112"/>
      <c r="AC7339" s="178"/>
      <c r="AD7339" s="11"/>
      <c r="AE7339" s="106"/>
      <c r="AF7339" s="106"/>
      <c r="AG7339" s="106"/>
      <c r="AH7339" s="115"/>
      <c r="AI7339" s="116"/>
    </row>
    <row r="7340" spans="1:35" ht="15" customHeight="1" x14ac:dyDescent="0.25">
      <c r="A7340" s="105"/>
      <c r="B7340" s="106"/>
      <c r="C7340" s="2"/>
      <c r="D7340" s="2"/>
      <c r="E7340" s="106"/>
      <c r="F7340" s="107"/>
      <c r="G7340" s="108"/>
      <c r="H7340" s="109"/>
      <c r="I7340" s="109"/>
      <c r="J7340" s="110"/>
      <c r="K7340" s="117"/>
      <c r="L7340" s="178"/>
      <c r="M7340" s="178"/>
      <c r="N7340" s="106"/>
      <c r="O7340" s="111"/>
      <c r="P7340" s="111"/>
      <c r="Q7340" s="106"/>
      <c r="R7340" s="106"/>
      <c r="S7340" s="106"/>
      <c r="T7340" s="106"/>
      <c r="U7340" s="106"/>
      <c r="V7340" s="106"/>
      <c r="W7340" s="19"/>
      <c r="X7340" s="2"/>
      <c r="Y7340" s="4"/>
      <c r="Z7340" s="106"/>
      <c r="AA7340" s="114"/>
      <c r="AB7340" s="112"/>
      <c r="AC7340" s="178"/>
      <c r="AD7340" s="11"/>
      <c r="AE7340" s="106"/>
      <c r="AF7340" s="106"/>
      <c r="AG7340" s="106"/>
      <c r="AH7340" s="115"/>
      <c r="AI7340" s="116"/>
    </row>
    <row r="7341" spans="1:35" ht="15" customHeight="1" x14ac:dyDescent="0.25">
      <c r="A7341" s="105"/>
      <c r="B7341" s="106"/>
      <c r="C7341" s="2"/>
      <c r="D7341" s="2"/>
      <c r="E7341" s="106"/>
      <c r="F7341" s="107"/>
      <c r="G7341" s="108"/>
      <c r="H7341" s="109"/>
      <c r="I7341" s="109"/>
      <c r="J7341" s="110"/>
      <c r="K7341" s="117"/>
      <c r="L7341" s="178"/>
      <c r="M7341" s="178"/>
      <c r="N7341" s="106"/>
      <c r="O7341" s="111"/>
      <c r="P7341" s="111"/>
      <c r="Q7341" s="106"/>
      <c r="R7341" s="106"/>
      <c r="S7341" s="106"/>
      <c r="T7341" s="106"/>
      <c r="U7341" s="106"/>
      <c r="V7341" s="106"/>
      <c r="W7341" s="19"/>
      <c r="X7341" s="2"/>
      <c r="Y7341" s="4"/>
      <c r="Z7341" s="106"/>
      <c r="AA7341" s="114"/>
      <c r="AB7341" s="112"/>
      <c r="AC7341" s="178"/>
      <c r="AD7341" s="11"/>
      <c r="AE7341" s="106"/>
      <c r="AF7341" s="106"/>
      <c r="AG7341" s="106"/>
      <c r="AH7341" s="115"/>
      <c r="AI7341" s="116"/>
    </row>
    <row r="7342" spans="1:35" ht="15" customHeight="1" x14ac:dyDescent="0.25">
      <c r="A7342" s="105"/>
      <c r="B7342" s="106"/>
      <c r="C7342" s="2"/>
      <c r="D7342" s="2"/>
      <c r="E7342" s="106"/>
      <c r="F7342" s="107"/>
      <c r="G7342" s="108"/>
      <c r="H7342" s="109"/>
      <c r="I7342" s="109"/>
      <c r="J7342" s="110"/>
      <c r="K7342" s="117"/>
      <c r="L7342" s="178"/>
      <c r="M7342" s="178"/>
      <c r="N7342" s="106"/>
      <c r="O7342" s="111"/>
      <c r="P7342" s="111"/>
      <c r="Q7342" s="106"/>
      <c r="R7342" s="106"/>
      <c r="S7342" s="106"/>
      <c r="T7342" s="106"/>
      <c r="U7342" s="106"/>
      <c r="V7342" s="106"/>
      <c r="W7342" s="19"/>
      <c r="X7342" s="2"/>
      <c r="Y7342" s="4"/>
      <c r="Z7342" s="106"/>
      <c r="AA7342" s="114"/>
      <c r="AB7342" s="112"/>
      <c r="AC7342" s="178"/>
      <c r="AD7342" s="11"/>
      <c r="AE7342" s="106"/>
      <c r="AF7342" s="106"/>
      <c r="AG7342" s="106"/>
      <c r="AH7342" s="115"/>
      <c r="AI7342" s="116"/>
    </row>
    <row r="7343" spans="1:35" ht="15" customHeight="1" x14ac:dyDescent="0.25">
      <c r="A7343" s="105"/>
      <c r="B7343" s="106"/>
      <c r="C7343" s="2"/>
      <c r="D7343" s="2"/>
      <c r="E7343" s="106"/>
      <c r="F7343" s="107"/>
      <c r="G7343" s="108"/>
      <c r="H7343" s="109"/>
      <c r="I7343" s="109"/>
      <c r="J7343" s="110"/>
      <c r="K7343" s="117"/>
      <c r="L7343" s="178"/>
      <c r="M7343" s="178"/>
      <c r="N7343" s="106"/>
      <c r="O7343" s="111"/>
      <c r="P7343" s="111"/>
      <c r="Q7343" s="106"/>
      <c r="R7343" s="106"/>
      <c r="S7343" s="106"/>
      <c r="T7343" s="106"/>
      <c r="U7343" s="106"/>
      <c r="V7343" s="106"/>
      <c r="W7343" s="19"/>
      <c r="X7343" s="2"/>
      <c r="Y7343" s="4"/>
      <c r="Z7343" s="106"/>
      <c r="AA7343" s="114"/>
      <c r="AB7343" s="112"/>
      <c r="AC7343" s="178"/>
      <c r="AD7343" s="11"/>
      <c r="AE7343" s="106"/>
      <c r="AF7343" s="106"/>
      <c r="AG7343" s="106"/>
      <c r="AH7343" s="115"/>
      <c r="AI7343" s="116"/>
    </row>
    <row r="7344" spans="1:35" ht="15" customHeight="1" x14ac:dyDescent="0.25">
      <c r="A7344" s="105"/>
      <c r="B7344" s="106"/>
      <c r="C7344" s="2"/>
      <c r="D7344" s="2"/>
      <c r="E7344" s="106"/>
      <c r="F7344" s="107"/>
      <c r="G7344" s="108"/>
      <c r="H7344" s="109"/>
      <c r="I7344" s="109"/>
      <c r="J7344" s="110"/>
      <c r="K7344" s="117"/>
      <c r="L7344" s="178"/>
      <c r="M7344" s="178"/>
      <c r="N7344" s="106"/>
      <c r="O7344" s="111"/>
      <c r="P7344" s="111"/>
      <c r="Q7344" s="106"/>
      <c r="R7344" s="106"/>
      <c r="S7344" s="106"/>
      <c r="T7344" s="106"/>
      <c r="U7344" s="106"/>
      <c r="V7344" s="106"/>
      <c r="W7344" s="19"/>
      <c r="X7344" s="2"/>
      <c r="Y7344" s="4"/>
      <c r="Z7344" s="106"/>
      <c r="AA7344" s="114"/>
      <c r="AB7344" s="112"/>
      <c r="AC7344" s="178"/>
      <c r="AD7344" s="11"/>
      <c r="AE7344" s="106"/>
      <c r="AF7344" s="106"/>
      <c r="AG7344" s="106"/>
      <c r="AH7344" s="115"/>
      <c r="AI7344" s="116"/>
    </row>
    <row r="7345" spans="1:35" ht="15" customHeight="1" x14ac:dyDescent="0.25">
      <c r="A7345" s="105"/>
      <c r="B7345" s="106"/>
      <c r="C7345" s="2"/>
      <c r="D7345" s="2"/>
      <c r="E7345" s="106"/>
      <c r="F7345" s="107"/>
      <c r="G7345" s="108"/>
      <c r="H7345" s="109"/>
      <c r="I7345" s="109"/>
      <c r="J7345" s="110"/>
      <c r="K7345" s="117"/>
      <c r="L7345" s="178"/>
      <c r="M7345" s="178"/>
      <c r="N7345" s="106"/>
      <c r="O7345" s="111"/>
      <c r="P7345" s="111"/>
      <c r="Q7345" s="106"/>
      <c r="R7345" s="106"/>
      <c r="S7345" s="106"/>
      <c r="T7345" s="106"/>
      <c r="U7345" s="106"/>
      <c r="V7345" s="106"/>
      <c r="W7345" s="19"/>
      <c r="X7345" s="2"/>
      <c r="Y7345" s="4"/>
      <c r="Z7345" s="106"/>
      <c r="AA7345" s="114"/>
      <c r="AB7345" s="112"/>
      <c r="AC7345" s="178"/>
      <c r="AD7345" s="11"/>
      <c r="AE7345" s="106"/>
      <c r="AF7345" s="106"/>
      <c r="AG7345" s="106"/>
      <c r="AH7345" s="115"/>
      <c r="AI7345" s="116"/>
    </row>
    <row r="7346" spans="1:35" ht="15" customHeight="1" x14ac:dyDescent="0.25">
      <c r="A7346" s="105"/>
      <c r="B7346" s="106"/>
      <c r="C7346" s="2"/>
      <c r="D7346" s="2"/>
      <c r="E7346" s="106"/>
      <c r="F7346" s="107"/>
      <c r="G7346" s="108"/>
      <c r="H7346" s="109"/>
      <c r="I7346" s="109"/>
      <c r="J7346" s="110"/>
      <c r="K7346" s="117"/>
      <c r="L7346" s="178"/>
      <c r="M7346" s="178"/>
      <c r="N7346" s="106"/>
      <c r="O7346" s="111"/>
      <c r="P7346" s="111"/>
      <c r="Q7346" s="106"/>
      <c r="R7346" s="106"/>
      <c r="S7346" s="106"/>
      <c r="T7346" s="106"/>
      <c r="U7346" s="106"/>
      <c r="V7346" s="106"/>
      <c r="W7346" s="19"/>
      <c r="X7346" s="2"/>
      <c r="Y7346" s="4"/>
      <c r="Z7346" s="106"/>
      <c r="AA7346" s="114"/>
      <c r="AB7346" s="112"/>
      <c r="AC7346" s="178"/>
      <c r="AD7346" s="11"/>
      <c r="AE7346" s="106"/>
      <c r="AF7346" s="106"/>
      <c r="AG7346" s="106"/>
      <c r="AH7346" s="115"/>
      <c r="AI7346" s="116"/>
    </row>
    <row r="7347" spans="1:35" ht="15" customHeight="1" x14ac:dyDescent="0.25">
      <c r="A7347" s="105"/>
      <c r="B7347" s="106"/>
      <c r="C7347" s="2"/>
      <c r="D7347" s="2"/>
      <c r="E7347" s="106"/>
      <c r="F7347" s="107"/>
      <c r="G7347" s="108"/>
      <c r="H7347" s="109"/>
      <c r="I7347" s="109"/>
      <c r="J7347" s="110"/>
      <c r="K7347" s="117"/>
      <c r="L7347" s="178"/>
      <c r="M7347" s="178"/>
      <c r="N7347" s="106"/>
      <c r="O7347" s="111"/>
      <c r="P7347" s="111"/>
      <c r="Q7347" s="106"/>
      <c r="R7347" s="106"/>
      <c r="S7347" s="106"/>
      <c r="T7347" s="106"/>
      <c r="U7347" s="106"/>
      <c r="V7347" s="106"/>
      <c r="W7347" s="19"/>
      <c r="X7347" s="2"/>
      <c r="Y7347" s="4"/>
      <c r="Z7347" s="106"/>
      <c r="AA7347" s="114"/>
      <c r="AB7347" s="112"/>
      <c r="AC7347" s="178"/>
      <c r="AD7347" s="11"/>
      <c r="AE7347" s="106"/>
      <c r="AF7347" s="106"/>
      <c r="AG7347" s="106"/>
      <c r="AH7347" s="115"/>
      <c r="AI7347" s="116"/>
    </row>
    <row r="7348" spans="1:35" ht="15" customHeight="1" x14ac:dyDescent="0.25">
      <c r="A7348" s="105"/>
      <c r="B7348" s="106"/>
      <c r="C7348" s="2"/>
      <c r="D7348" s="2"/>
      <c r="E7348" s="106"/>
      <c r="F7348" s="107"/>
      <c r="G7348" s="108"/>
      <c r="H7348" s="109"/>
      <c r="I7348" s="109"/>
      <c r="J7348" s="110"/>
      <c r="K7348" s="117"/>
      <c r="L7348" s="178"/>
      <c r="M7348" s="178"/>
      <c r="N7348" s="106"/>
      <c r="O7348" s="111"/>
      <c r="P7348" s="111"/>
      <c r="Q7348" s="106"/>
      <c r="R7348" s="106"/>
      <c r="S7348" s="106"/>
      <c r="T7348" s="106"/>
      <c r="U7348" s="106"/>
      <c r="V7348" s="106"/>
      <c r="W7348" s="19"/>
      <c r="X7348" s="2"/>
      <c r="Y7348" s="4"/>
      <c r="Z7348" s="106"/>
      <c r="AA7348" s="114"/>
      <c r="AB7348" s="112"/>
      <c r="AC7348" s="178"/>
      <c r="AD7348" s="11"/>
      <c r="AE7348" s="106"/>
      <c r="AF7348" s="106"/>
      <c r="AG7348" s="106"/>
      <c r="AH7348" s="115"/>
      <c r="AI7348" s="116"/>
    </row>
    <row r="7349" spans="1:35" ht="15" customHeight="1" x14ac:dyDescent="0.25">
      <c r="A7349" s="105"/>
      <c r="B7349" s="106"/>
      <c r="C7349" s="2"/>
      <c r="D7349" s="2"/>
      <c r="E7349" s="106"/>
      <c r="F7349" s="107"/>
      <c r="G7349" s="108"/>
      <c r="H7349" s="109"/>
      <c r="I7349" s="109"/>
      <c r="J7349" s="110"/>
      <c r="K7349" s="117"/>
      <c r="L7349" s="178"/>
      <c r="M7349" s="178"/>
      <c r="N7349" s="106"/>
      <c r="O7349" s="111"/>
      <c r="P7349" s="111"/>
      <c r="Q7349" s="106"/>
      <c r="R7349" s="106"/>
      <c r="S7349" s="106"/>
      <c r="T7349" s="106"/>
      <c r="U7349" s="106"/>
      <c r="V7349" s="106"/>
      <c r="W7349" s="19"/>
      <c r="X7349" s="2"/>
      <c r="Y7349" s="4"/>
      <c r="Z7349" s="106"/>
      <c r="AA7349" s="114"/>
      <c r="AB7349" s="112"/>
      <c r="AC7349" s="178"/>
      <c r="AD7349" s="11"/>
      <c r="AE7349" s="106"/>
      <c r="AF7349" s="106"/>
      <c r="AG7349" s="106"/>
      <c r="AH7349" s="115"/>
      <c r="AI7349" s="116"/>
    </row>
    <row r="7350" spans="1:35" ht="15" customHeight="1" x14ac:dyDescent="0.25">
      <c r="A7350" s="105"/>
      <c r="B7350" s="106"/>
      <c r="C7350" s="2"/>
      <c r="D7350" s="2"/>
      <c r="E7350" s="106"/>
      <c r="F7350" s="107"/>
      <c r="G7350" s="108"/>
      <c r="H7350" s="109"/>
      <c r="I7350" s="109"/>
      <c r="J7350" s="110"/>
      <c r="K7350" s="117"/>
      <c r="L7350" s="178"/>
      <c r="M7350" s="178"/>
      <c r="N7350" s="106"/>
      <c r="O7350" s="111"/>
      <c r="P7350" s="111"/>
      <c r="Q7350" s="106"/>
      <c r="R7350" s="106"/>
      <c r="S7350" s="106"/>
      <c r="T7350" s="106"/>
      <c r="U7350" s="106"/>
      <c r="V7350" s="106"/>
      <c r="W7350" s="19"/>
      <c r="X7350" s="2"/>
      <c r="Y7350" s="4"/>
      <c r="Z7350" s="106"/>
      <c r="AA7350" s="114"/>
      <c r="AB7350" s="112"/>
      <c r="AC7350" s="178"/>
      <c r="AD7350" s="11"/>
      <c r="AE7350" s="106"/>
      <c r="AF7350" s="106"/>
      <c r="AG7350" s="106"/>
      <c r="AH7350" s="115"/>
      <c r="AI7350" s="116"/>
    </row>
    <row r="7351" spans="1:35" ht="15" customHeight="1" x14ac:dyDescent="0.25">
      <c r="A7351" s="183"/>
      <c r="B7351" s="184"/>
      <c r="C7351" s="184"/>
      <c r="D7351" s="184"/>
      <c r="E7351" s="184"/>
      <c r="F7351" s="185"/>
      <c r="G7351" s="186"/>
      <c r="H7351" s="187"/>
      <c r="I7351" s="109"/>
      <c r="J7351" s="188"/>
      <c r="K7351" s="189"/>
      <c r="L7351" s="178"/>
      <c r="M7351" s="190"/>
      <c r="N7351" s="184"/>
      <c r="O7351" s="191"/>
      <c r="P7351" s="191"/>
      <c r="Q7351" s="184"/>
      <c r="R7351" s="184"/>
      <c r="S7351" s="184"/>
      <c r="T7351" s="184"/>
      <c r="U7351" s="184"/>
      <c r="V7351" s="184"/>
      <c r="W7351" s="192"/>
      <c r="X7351" s="184"/>
      <c r="Y7351" s="193"/>
      <c r="Z7351" s="184"/>
      <c r="AA7351" s="193"/>
      <c r="AB7351" s="192"/>
      <c r="AC7351" s="190"/>
      <c r="AD7351" s="11"/>
      <c r="AE7351" s="184"/>
      <c r="AF7351" s="184"/>
      <c r="AG7351" s="184"/>
      <c r="AH7351" s="194"/>
      <c r="AI7351" s="189"/>
    </row>
    <row r="7352" spans="1:35" ht="15" customHeight="1" x14ac:dyDescent="0.25">
      <c r="A7352" s="105"/>
      <c r="B7352" s="106"/>
      <c r="C7352" s="2"/>
      <c r="D7352" s="2"/>
      <c r="E7352" s="106"/>
      <c r="F7352" s="107"/>
      <c r="G7352" s="108"/>
      <c r="H7352" s="109"/>
      <c r="I7352" s="109"/>
      <c r="J7352" s="110"/>
      <c r="K7352" s="117"/>
      <c r="L7352" s="178"/>
      <c r="M7352" s="178"/>
      <c r="N7352" s="106"/>
      <c r="O7352" s="111"/>
      <c r="P7352" s="111"/>
      <c r="Q7352" s="106"/>
      <c r="R7352" s="106"/>
      <c r="S7352" s="106"/>
      <c r="T7352" s="106"/>
      <c r="U7352" s="106"/>
      <c r="V7352" s="106"/>
      <c r="W7352" s="19"/>
      <c r="X7352" s="2"/>
      <c r="Y7352" s="4"/>
      <c r="Z7352" s="106"/>
      <c r="AA7352" s="114"/>
      <c r="AB7352" s="112"/>
      <c r="AC7352" s="178"/>
      <c r="AD7352" s="11"/>
      <c r="AE7352" s="106"/>
      <c r="AF7352" s="106"/>
      <c r="AG7352" s="106"/>
      <c r="AH7352" s="115"/>
      <c r="AI7352" s="116"/>
    </row>
    <row r="7353" spans="1:35" ht="15" customHeight="1" x14ac:dyDescent="0.25">
      <c r="A7353" s="105"/>
      <c r="B7353" s="106"/>
      <c r="C7353" s="2"/>
      <c r="D7353" s="2"/>
      <c r="E7353" s="106"/>
      <c r="F7353" s="107"/>
      <c r="G7353" s="108"/>
      <c r="H7353" s="109"/>
      <c r="I7353" s="109"/>
      <c r="J7353" s="110"/>
      <c r="K7353" s="117"/>
      <c r="L7353" s="178"/>
      <c r="M7353" s="178"/>
      <c r="N7353" s="106"/>
      <c r="O7353" s="111"/>
      <c r="P7353" s="111"/>
      <c r="Q7353" s="106"/>
      <c r="R7353" s="106"/>
      <c r="S7353" s="106"/>
      <c r="T7353" s="106"/>
      <c r="U7353" s="106"/>
      <c r="V7353" s="106"/>
      <c r="W7353" s="19"/>
      <c r="X7353" s="2"/>
      <c r="Y7353" s="4"/>
      <c r="Z7353" s="106"/>
      <c r="AA7353" s="114"/>
      <c r="AB7353" s="112"/>
      <c r="AC7353" s="178"/>
      <c r="AD7353" s="11"/>
      <c r="AE7353" s="106"/>
      <c r="AF7353" s="106"/>
      <c r="AG7353" s="106"/>
      <c r="AH7353" s="115"/>
      <c r="AI7353" s="116"/>
    </row>
    <row r="7354" spans="1:35" ht="15" customHeight="1" x14ac:dyDescent="0.25">
      <c r="A7354" s="105"/>
      <c r="B7354" s="106"/>
      <c r="C7354" s="2"/>
      <c r="D7354" s="2"/>
      <c r="E7354" s="106"/>
      <c r="F7354" s="107"/>
      <c r="G7354" s="108"/>
      <c r="H7354" s="109"/>
      <c r="I7354" s="109"/>
      <c r="J7354" s="110"/>
      <c r="K7354" s="117"/>
      <c r="L7354" s="178"/>
      <c r="M7354" s="178"/>
      <c r="N7354" s="106"/>
      <c r="O7354" s="111"/>
      <c r="P7354" s="111"/>
      <c r="Q7354" s="106"/>
      <c r="R7354" s="106"/>
      <c r="S7354" s="106"/>
      <c r="T7354" s="106"/>
      <c r="U7354" s="106"/>
      <c r="V7354" s="106"/>
      <c r="W7354" s="19"/>
      <c r="X7354" s="2"/>
      <c r="Y7354" s="4"/>
      <c r="Z7354" s="106"/>
      <c r="AA7354" s="114"/>
      <c r="AB7354" s="112"/>
      <c r="AC7354" s="178"/>
      <c r="AD7354" s="11"/>
      <c r="AE7354" s="106"/>
      <c r="AF7354" s="106"/>
      <c r="AG7354" s="106"/>
      <c r="AH7354" s="115"/>
      <c r="AI7354" s="116"/>
    </row>
    <row r="7355" spans="1:35" ht="15" customHeight="1" x14ac:dyDescent="0.25">
      <c r="A7355" s="105"/>
      <c r="B7355" s="106"/>
      <c r="C7355" s="2"/>
      <c r="D7355" s="2"/>
      <c r="E7355" s="106"/>
      <c r="F7355" s="107"/>
      <c r="G7355" s="108"/>
      <c r="H7355" s="109"/>
      <c r="I7355" s="109"/>
      <c r="J7355" s="110"/>
      <c r="K7355" s="117"/>
      <c r="L7355" s="178"/>
      <c r="M7355" s="178"/>
      <c r="N7355" s="106"/>
      <c r="O7355" s="111"/>
      <c r="P7355" s="111"/>
      <c r="Q7355" s="106"/>
      <c r="R7355" s="106"/>
      <c r="S7355" s="106"/>
      <c r="T7355" s="106"/>
      <c r="U7355" s="106"/>
      <c r="V7355" s="106"/>
      <c r="W7355" s="19"/>
      <c r="X7355" s="2"/>
      <c r="Y7355" s="4"/>
      <c r="Z7355" s="106"/>
      <c r="AA7355" s="114"/>
      <c r="AB7355" s="112"/>
      <c r="AC7355" s="178"/>
      <c r="AD7355" s="11"/>
      <c r="AE7355" s="106"/>
      <c r="AF7355" s="106"/>
      <c r="AG7355" s="106"/>
      <c r="AH7355" s="115"/>
      <c r="AI7355" s="116"/>
    </row>
    <row r="7356" spans="1:35" ht="15" customHeight="1" x14ac:dyDescent="0.25">
      <c r="A7356" s="105"/>
      <c r="B7356" s="106"/>
      <c r="C7356" s="2"/>
      <c r="D7356" s="2"/>
      <c r="E7356" s="106"/>
      <c r="F7356" s="107"/>
      <c r="G7356" s="108"/>
      <c r="H7356" s="109"/>
      <c r="I7356" s="109"/>
      <c r="J7356" s="110"/>
      <c r="K7356" s="117"/>
      <c r="L7356" s="178"/>
      <c r="M7356" s="178"/>
      <c r="N7356" s="106"/>
      <c r="O7356" s="111"/>
      <c r="P7356" s="111"/>
      <c r="Q7356" s="106"/>
      <c r="R7356" s="106"/>
      <c r="S7356" s="106"/>
      <c r="T7356" s="106"/>
      <c r="U7356" s="106"/>
      <c r="V7356" s="106"/>
      <c r="W7356" s="19"/>
      <c r="X7356" s="2"/>
      <c r="Y7356" s="4"/>
      <c r="Z7356" s="106"/>
      <c r="AA7356" s="114"/>
      <c r="AB7356" s="112"/>
      <c r="AC7356" s="178"/>
      <c r="AD7356" s="11"/>
      <c r="AE7356" s="106"/>
      <c r="AF7356" s="106"/>
      <c r="AG7356" s="106"/>
      <c r="AH7356" s="115"/>
      <c r="AI7356" s="116"/>
    </row>
    <row r="7357" spans="1:35" ht="15" customHeight="1" x14ac:dyDescent="0.25">
      <c r="A7357" s="105"/>
      <c r="B7357" s="106"/>
      <c r="C7357" s="2"/>
      <c r="D7357" s="2"/>
      <c r="E7357" s="106"/>
      <c r="F7357" s="107"/>
      <c r="G7357" s="108"/>
      <c r="H7357" s="109"/>
      <c r="I7357" s="109"/>
      <c r="J7357" s="110"/>
      <c r="K7357" s="117"/>
      <c r="L7357" s="178"/>
      <c r="M7357" s="178"/>
      <c r="N7357" s="106"/>
      <c r="O7357" s="111"/>
      <c r="P7357" s="111"/>
      <c r="Q7357" s="106"/>
      <c r="R7357" s="106"/>
      <c r="S7357" s="106"/>
      <c r="T7357" s="106"/>
      <c r="U7357" s="106"/>
      <c r="V7357" s="106"/>
      <c r="W7357" s="19"/>
      <c r="X7357" s="2"/>
      <c r="Y7357" s="4"/>
      <c r="Z7357" s="106"/>
      <c r="AA7357" s="114"/>
      <c r="AB7357" s="112"/>
      <c r="AC7357" s="178"/>
      <c r="AD7357" s="11"/>
      <c r="AE7357" s="106"/>
      <c r="AF7357" s="106"/>
      <c r="AG7357" s="106"/>
      <c r="AH7357" s="115"/>
      <c r="AI7357" s="116"/>
    </row>
    <row r="7358" spans="1:35" ht="15" customHeight="1" x14ac:dyDescent="0.25">
      <c r="A7358" s="105"/>
      <c r="B7358" s="106"/>
      <c r="C7358" s="2"/>
      <c r="D7358" s="2"/>
      <c r="E7358" s="106"/>
      <c r="F7358" s="107"/>
      <c r="G7358" s="108"/>
      <c r="H7358" s="109"/>
      <c r="I7358" s="109"/>
      <c r="J7358" s="110"/>
      <c r="K7358" s="117"/>
      <c r="L7358" s="178"/>
      <c r="M7358" s="178"/>
      <c r="N7358" s="106"/>
      <c r="O7358" s="111"/>
      <c r="P7358" s="111"/>
      <c r="Q7358" s="106"/>
      <c r="R7358" s="106"/>
      <c r="S7358" s="106"/>
      <c r="T7358" s="106"/>
      <c r="U7358" s="106"/>
      <c r="V7358" s="106"/>
      <c r="W7358" s="19"/>
      <c r="X7358" s="2"/>
      <c r="Y7358" s="4"/>
      <c r="Z7358" s="106"/>
      <c r="AA7358" s="114"/>
      <c r="AB7358" s="112"/>
      <c r="AC7358" s="178"/>
      <c r="AD7358" s="11"/>
      <c r="AE7358" s="106"/>
      <c r="AF7358" s="106"/>
      <c r="AG7358" s="106"/>
      <c r="AH7358" s="115"/>
      <c r="AI7358" s="116"/>
    </row>
    <row r="7359" spans="1:35" ht="15" customHeight="1" x14ac:dyDescent="0.25">
      <c r="A7359" s="105"/>
      <c r="B7359" s="106"/>
      <c r="C7359" s="2"/>
      <c r="D7359" s="2"/>
      <c r="E7359" s="106"/>
      <c r="F7359" s="107"/>
      <c r="G7359" s="108"/>
      <c r="H7359" s="109"/>
      <c r="I7359" s="109"/>
      <c r="J7359" s="110"/>
      <c r="K7359" s="117"/>
      <c r="L7359" s="178"/>
      <c r="M7359" s="178"/>
      <c r="N7359" s="106"/>
      <c r="O7359" s="111"/>
      <c r="P7359" s="111"/>
      <c r="Q7359" s="106"/>
      <c r="R7359" s="106"/>
      <c r="S7359" s="106"/>
      <c r="T7359" s="106"/>
      <c r="U7359" s="106"/>
      <c r="V7359" s="106"/>
      <c r="W7359" s="19"/>
      <c r="X7359" s="2"/>
      <c r="Y7359" s="4"/>
      <c r="Z7359" s="106"/>
      <c r="AA7359" s="114"/>
      <c r="AB7359" s="112"/>
      <c r="AC7359" s="178"/>
      <c r="AD7359" s="11"/>
      <c r="AE7359" s="106"/>
      <c r="AF7359" s="106"/>
      <c r="AG7359" s="106"/>
      <c r="AH7359" s="115"/>
      <c r="AI7359" s="116"/>
    </row>
    <row r="7360" spans="1:35" ht="15" customHeight="1" x14ac:dyDescent="0.25">
      <c r="A7360" s="105"/>
      <c r="B7360" s="106"/>
      <c r="C7360" s="2"/>
      <c r="D7360" s="2"/>
      <c r="E7360" s="106"/>
      <c r="F7360" s="107"/>
      <c r="G7360" s="108"/>
      <c r="H7360" s="109"/>
      <c r="I7360" s="109"/>
      <c r="J7360" s="110"/>
      <c r="K7360" s="117"/>
      <c r="L7360" s="178"/>
      <c r="M7360" s="178"/>
      <c r="N7360" s="106"/>
      <c r="O7360" s="111"/>
      <c r="P7360" s="111"/>
      <c r="Q7360" s="106"/>
      <c r="R7360" s="106"/>
      <c r="S7360" s="106"/>
      <c r="T7360" s="106"/>
      <c r="U7360" s="106"/>
      <c r="V7360" s="106"/>
      <c r="W7360" s="19"/>
      <c r="X7360" s="2"/>
      <c r="Y7360" s="4"/>
      <c r="Z7360" s="106"/>
      <c r="AA7360" s="114"/>
      <c r="AB7360" s="112"/>
      <c r="AC7360" s="178"/>
      <c r="AD7360" s="11"/>
      <c r="AE7360" s="106"/>
      <c r="AF7360" s="106"/>
      <c r="AG7360" s="106"/>
      <c r="AH7360" s="115"/>
      <c r="AI7360" s="116"/>
    </row>
    <row r="7361" spans="1:35" ht="15" customHeight="1" x14ac:dyDescent="0.25">
      <c r="A7361" s="105"/>
      <c r="B7361" s="106"/>
      <c r="C7361" s="2"/>
      <c r="D7361" s="2"/>
      <c r="E7361" s="106"/>
      <c r="F7361" s="107"/>
      <c r="G7361" s="108"/>
      <c r="H7361" s="109"/>
      <c r="I7361" s="109"/>
      <c r="J7361" s="110"/>
      <c r="K7361" s="117"/>
      <c r="L7361" s="178"/>
      <c r="M7361" s="178"/>
      <c r="N7361" s="106"/>
      <c r="O7361" s="111"/>
      <c r="P7361" s="111"/>
      <c r="Q7361" s="106"/>
      <c r="R7361" s="106"/>
      <c r="S7361" s="106"/>
      <c r="T7361" s="106"/>
      <c r="U7361" s="106"/>
      <c r="V7361" s="106"/>
      <c r="W7361" s="19"/>
      <c r="X7361" s="2"/>
      <c r="Y7361" s="4"/>
      <c r="Z7361" s="106"/>
      <c r="AA7361" s="114"/>
      <c r="AB7361" s="112"/>
      <c r="AC7361" s="178"/>
      <c r="AD7361" s="11"/>
      <c r="AE7361" s="106"/>
      <c r="AF7361" s="106"/>
      <c r="AG7361" s="106"/>
      <c r="AH7361" s="115"/>
      <c r="AI7361" s="116"/>
    </row>
    <row r="7362" spans="1:35" ht="15" customHeight="1" x14ac:dyDescent="0.25">
      <c r="A7362" s="105"/>
      <c r="B7362" s="106"/>
      <c r="C7362" s="2"/>
      <c r="D7362" s="2"/>
      <c r="E7362" s="106"/>
      <c r="F7362" s="107"/>
      <c r="G7362" s="108"/>
      <c r="H7362" s="109"/>
      <c r="I7362" s="109"/>
      <c r="J7362" s="110"/>
      <c r="K7362" s="117"/>
      <c r="L7362" s="178"/>
      <c r="M7362" s="178"/>
      <c r="N7362" s="106"/>
      <c r="O7362" s="111"/>
      <c r="P7362" s="111"/>
      <c r="Q7362" s="106"/>
      <c r="R7362" s="106"/>
      <c r="S7362" s="106"/>
      <c r="T7362" s="106"/>
      <c r="U7362" s="106"/>
      <c r="V7362" s="106"/>
      <c r="W7362" s="19"/>
      <c r="X7362" s="2"/>
      <c r="Y7362" s="4"/>
      <c r="Z7362" s="106"/>
      <c r="AA7362" s="114"/>
      <c r="AB7362" s="112"/>
      <c r="AC7362" s="178"/>
      <c r="AD7362" s="11"/>
      <c r="AE7362" s="106"/>
      <c r="AF7362" s="106"/>
      <c r="AG7362" s="106"/>
      <c r="AH7362" s="115"/>
      <c r="AI7362" s="116"/>
    </row>
    <row r="7363" spans="1:35" ht="15" customHeight="1" x14ac:dyDescent="0.25">
      <c r="A7363" s="105"/>
      <c r="B7363" s="106"/>
      <c r="C7363" s="2"/>
      <c r="D7363" s="2"/>
      <c r="E7363" s="106"/>
      <c r="F7363" s="107"/>
      <c r="G7363" s="108"/>
      <c r="H7363" s="109"/>
      <c r="I7363" s="109"/>
      <c r="J7363" s="110"/>
      <c r="K7363" s="117"/>
      <c r="L7363" s="178"/>
      <c r="M7363" s="178"/>
      <c r="N7363" s="106"/>
      <c r="O7363" s="111"/>
      <c r="P7363" s="111"/>
      <c r="Q7363" s="106"/>
      <c r="R7363" s="106"/>
      <c r="S7363" s="106"/>
      <c r="T7363" s="106"/>
      <c r="U7363" s="106"/>
      <c r="V7363" s="106"/>
      <c r="W7363" s="19"/>
      <c r="X7363" s="2"/>
      <c r="Y7363" s="4"/>
      <c r="Z7363" s="106"/>
      <c r="AA7363" s="114"/>
      <c r="AB7363" s="112"/>
      <c r="AC7363" s="178"/>
      <c r="AD7363" s="11"/>
      <c r="AE7363" s="106"/>
      <c r="AF7363" s="106"/>
      <c r="AG7363" s="106"/>
      <c r="AH7363" s="115"/>
      <c r="AI7363" s="116"/>
    </row>
    <row r="7364" spans="1:35" ht="15" customHeight="1" x14ac:dyDescent="0.25">
      <c r="A7364" s="105"/>
      <c r="B7364" s="106"/>
      <c r="C7364" s="2"/>
      <c r="D7364" s="2"/>
      <c r="E7364" s="106"/>
      <c r="F7364" s="107"/>
      <c r="G7364" s="108"/>
      <c r="H7364" s="109"/>
      <c r="I7364" s="109"/>
      <c r="J7364" s="110"/>
      <c r="K7364" s="117"/>
      <c r="L7364" s="178"/>
      <c r="M7364" s="178"/>
      <c r="N7364" s="106"/>
      <c r="O7364" s="111"/>
      <c r="P7364" s="111"/>
      <c r="Q7364" s="106"/>
      <c r="R7364" s="106"/>
      <c r="S7364" s="106"/>
      <c r="T7364" s="106"/>
      <c r="U7364" s="106"/>
      <c r="V7364" s="106"/>
      <c r="W7364" s="19"/>
      <c r="X7364" s="2"/>
      <c r="Y7364" s="4"/>
      <c r="Z7364" s="106"/>
      <c r="AA7364" s="114"/>
      <c r="AB7364" s="112"/>
      <c r="AC7364" s="178"/>
      <c r="AD7364" s="11"/>
      <c r="AE7364" s="106"/>
      <c r="AF7364" s="106"/>
      <c r="AG7364" s="106"/>
      <c r="AH7364" s="115"/>
      <c r="AI7364" s="116"/>
    </row>
    <row r="7365" spans="1:35" ht="15" customHeight="1" x14ac:dyDescent="0.25">
      <c r="A7365" s="105"/>
      <c r="B7365" s="106"/>
      <c r="C7365" s="2"/>
      <c r="D7365" s="2"/>
      <c r="E7365" s="106"/>
      <c r="F7365" s="107"/>
      <c r="G7365" s="108"/>
      <c r="H7365" s="109"/>
      <c r="I7365" s="109"/>
      <c r="J7365" s="110"/>
      <c r="K7365" s="117"/>
      <c r="L7365" s="178"/>
      <c r="M7365" s="178"/>
      <c r="N7365" s="106"/>
      <c r="O7365" s="111"/>
      <c r="P7365" s="111"/>
      <c r="Q7365" s="106"/>
      <c r="R7365" s="106"/>
      <c r="S7365" s="106"/>
      <c r="T7365" s="106"/>
      <c r="U7365" s="106"/>
      <c r="V7365" s="106"/>
      <c r="W7365" s="19"/>
      <c r="X7365" s="2"/>
      <c r="Y7365" s="4"/>
      <c r="Z7365" s="106"/>
      <c r="AA7365" s="114"/>
      <c r="AB7365" s="112"/>
      <c r="AC7365" s="178"/>
      <c r="AD7365" s="11"/>
      <c r="AE7365" s="106"/>
      <c r="AF7365" s="106"/>
      <c r="AG7365" s="106"/>
      <c r="AH7365" s="115"/>
      <c r="AI7365" s="116"/>
    </row>
    <row r="7366" spans="1:35" ht="15" customHeight="1" x14ac:dyDescent="0.25">
      <c r="A7366" s="105"/>
      <c r="B7366" s="106"/>
      <c r="C7366" s="2"/>
      <c r="D7366" s="2"/>
      <c r="E7366" s="106"/>
      <c r="F7366" s="107"/>
      <c r="G7366" s="108"/>
      <c r="H7366" s="109"/>
      <c r="I7366" s="109"/>
      <c r="J7366" s="110"/>
      <c r="K7366" s="117"/>
      <c r="L7366" s="178"/>
      <c r="M7366" s="178"/>
      <c r="N7366" s="106"/>
      <c r="O7366" s="111"/>
      <c r="P7366" s="111"/>
      <c r="Q7366" s="106"/>
      <c r="R7366" s="106"/>
      <c r="S7366" s="106"/>
      <c r="T7366" s="106"/>
      <c r="U7366" s="106"/>
      <c r="V7366" s="106"/>
      <c r="W7366" s="19"/>
      <c r="X7366" s="2"/>
      <c r="Y7366" s="4"/>
      <c r="Z7366" s="106"/>
      <c r="AA7366" s="114"/>
      <c r="AB7366" s="112"/>
      <c r="AC7366" s="178"/>
      <c r="AD7366" s="11"/>
      <c r="AE7366" s="106"/>
      <c r="AF7366" s="106"/>
      <c r="AG7366" s="106"/>
      <c r="AH7366" s="115"/>
      <c r="AI7366" s="116"/>
    </row>
    <row r="7367" spans="1:35" ht="15" customHeight="1" x14ac:dyDescent="0.25">
      <c r="A7367" s="105"/>
      <c r="B7367" s="106"/>
      <c r="C7367" s="2"/>
      <c r="D7367" s="2"/>
      <c r="E7367" s="106"/>
      <c r="F7367" s="107"/>
      <c r="G7367" s="108"/>
      <c r="H7367" s="109"/>
      <c r="I7367" s="109"/>
      <c r="J7367" s="110"/>
      <c r="K7367" s="117"/>
      <c r="L7367" s="178"/>
      <c r="M7367" s="178"/>
      <c r="N7367" s="106"/>
      <c r="O7367" s="111"/>
      <c r="P7367" s="111"/>
      <c r="Q7367" s="106"/>
      <c r="R7367" s="106"/>
      <c r="S7367" s="106"/>
      <c r="T7367" s="106"/>
      <c r="U7367" s="106"/>
      <c r="V7367" s="106"/>
      <c r="W7367" s="19"/>
      <c r="X7367" s="2"/>
      <c r="Y7367" s="4"/>
      <c r="Z7367" s="106"/>
      <c r="AA7367" s="114"/>
      <c r="AB7367" s="112"/>
      <c r="AC7367" s="178"/>
      <c r="AD7367" s="11"/>
      <c r="AE7367" s="106"/>
      <c r="AF7367" s="106"/>
      <c r="AG7367" s="106"/>
      <c r="AH7367" s="115"/>
      <c r="AI7367" s="116"/>
    </row>
    <row r="7368" spans="1:35" ht="15" customHeight="1" x14ac:dyDescent="0.25">
      <c r="A7368" s="105"/>
      <c r="B7368" s="106"/>
      <c r="C7368" s="2"/>
      <c r="D7368" s="2"/>
      <c r="E7368" s="106"/>
      <c r="F7368" s="107"/>
      <c r="G7368" s="108"/>
      <c r="H7368" s="109"/>
      <c r="I7368" s="109"/>
      <c r="J7368" s="110"/>
      <c r="K7368" s="117"/>
      <c r="L7368" s="178"/>
      <c r="M7368" s="178"/>
      <c r="N7368" s="106"/>
      <c r="O7368" s="111"/>
      <c r="P7368" s="111"/>
      <c r="Q7368" s="106"/>
      <c r="R7368" s="106"/>
      <c r="S7368" s="106"/>
      <c r="T7368" s="106"/>
      <c r="U7368" s="106"/>
      <c r="V7368" s="106"/>
      <c r="W7368" s="19"/>
      <c r="X7368" s="2"/>
      <c r="Y7368" s="4"/>
      <c r="Z7368" s="106"/>
      <c r="AA7368" s="114"/>
      <c r="AB7368" s="112"/>
      <c r="AC7368" s="178"/>
      <c r="AD7368" s="11"/>
      <c r="AE7368" s="106"/>
      <c r="AF7368" s="106"/>
      <c r="AG7368" s="106"/>
      <c r="AH7368" s="115"/>
      <c r="AI7368" s="116"/>
    </row>
    <row r="7369" spans="1:35" ht="15" customHeight="1" x14ac:dyDescent="0.25">
      <c r="A7369" s="105"/>
      <c r="B7369" s="106"/>
      <c r="C7369" s="2"/>
      <c r="D7369" s="2"/>
      <c r="E7369" s="106"/>
      <c r="F7369" s="107"/>
      <c r="G7369" s="108"/>
      <c r="H7369" s="109"/>
      <c r="I7369" s="109"/>
      <c r="J7369" s="110"/>
      <c r="K7369" s="117"/>
      <c r="L7369" s="178"/>
      <c r="M7369" s="178"/>
      <c r="N7369" s="106"/>
      <c r="O7369" s="111"/>
      <c r="P7369" s="111"/>
      <c r="Q7369" s="106"/>
      <c r="R7369" s="106"/>
      <c r="S7369" s="106"/>
      <c r="T7369" s="106"/>
      <c r="U7369" s="106"/>
      <c r="V7369" s="106"/>
      <c r="W7369" s="19"/>
      <c r="X7369" s="2"/>
      <c r="Y7369" s="4"/>
      <c r="Z7369" s="106"/>
      <c r="AA7369" s="114"/>
      <c r="AB7369" s="112"/>
      <c r="AC7369" s="178"/>
      <c r="AD7369" s="11"/>
      <c r="AE7369" s="106"/>
      <c r="AF7369" s="106"/>
      <c r="AG7369" s="106"/>
      <c r="AH7369" s="115"/>
      <c r="AI7369" s="116"/>
    </row>
    <row r="7370" spans="1:35" ht="15" customHeight="1" x14ac:dyDescent="0.25">
      <c r="A7370" s="105"/>
      <c r="B7370" s="106"/>
      <c r="C7370" s="2"/>
      <c r="D7370" s="2"/>
      <c r="E7370" s="106"/>
      <c r="F7370" s="107"/>
      <c r="G7370" s="108"/>
      <c r="H7370" s="109"/>
      <c r="I7370" s="109"/>
      <c r="J7370" s="110"/>
      <c r="K7370" s="117"/>
      <c r="L7370" s="178"/>
      <c r="M7370" s="178"/>
      <c r="N7370" s="106"/>
      <c r="O7370" s="111"/>
      <c r="P7370" s="111"/>
      <c r="Q7370" s="106"/>
      <c r="R7370" s="106"/>
      <c r="S7370" s="106"/>
      <c r="T7370" s="106"/>
      <c r="U7370" s="106"/>
      <c r="V7370" s="106"/>
      <c r="W7370" s="19"/>
      <c r="X7370" s="2"/>
      <c r="Y7370" s="4"/>
      <c r="Z7370" s="106"/>
      <c r="AA7370" s="114"/>
      <c r="AB7370" s="112"/>
      <c r="AC7370" s="178"/>
      <c r="AD7370" s="11"/>
      <c r="AE7370" s="106"/>
      <c r="AF7370" s="106"/>
      <c r="AG7370" s="106"/>
      <c r="AH7370" s="115"/>
      <c r="AI7370" s="116"/>
    </row>
    <row r="7371" spans="1:35" ht="15" customHeight="1" x14ac:dyDescent="0.25">
      <c r="A7371" s="105"/>
      <c r="B7371" s="106"/>
      <c r="C7371" s="2"/>
      <c r="D7371" s="2"/>
      <c r="E7371" s="106"/>
      <c r="F7371" s="107"/>
      <c r="G7371" s="108"/>
      <c r="H7371" s="109"/>
      <c r="I7371" s="109"/>
      <c r="J7371" s="110"/>
      <c r="K7371" s="117"/>
      <c r="L7371" s="178"/>
      <c r="M7371" s="178"/>
      <c r="N7371" s="106"/>
      <c r="O7371" s="111"/>
      <c r="P7371" s="111"/>
      <c r="Q7371" s="106"/>
      <c r="R7371" s="106"/>
      <c r="S7371" s="106"/>
      <c r="T7371" s="106"/>
      <c r="U7371" s="106"/>
      <c r="V7371" s="106"/>
      <c r="W7371" s="19"/>
      <c r="X7371" s="2"/>
      <c r="Y7371" s="4"/>
      <c r="Z7371" s="106"/>
      <c r="AA7371" s="114"/>
      <c r="AB7371" s="112"/>
      <c r="AC7371" s="178"/>
      <c r="AD7371" s="11"/>
      <c r="AE7371" s="106"/>
      <c r="AF7371" s="106"/>
      <c r="AG7371" s="106"/>
      <c r="AH7371" s="115"/>
      <c r="AI7371" s="116"/>
    </row>
    <row r="7372" spans="1:35" ht="15" customHeight="1" x14ac:dyDescent="0.25">
      <c r="A7372" s="105"/>
      <c r="B7372" s="106"/>
      <c r="C7372" s="2"/>
      <c r="D7372" s="2"/>
      <c r="E7372" s="106"/>
      <c r="F7372" s="107"/>
      <c r="G7372" s="108"/>
      <c r="H7372" s="109"/>
      <c r="I7372" s="109"/>
      <c r="J7372" s="110"/>
      <c r="K7372" s="117"/>
      <c r="L7372" s="178"/>
      <c r="M7372" s="178"/>
      <c r="N7372" s="106"/>
      <c r="O7372" s="111"/>
      <c r="P7372" s="111"/>
      <c r="Q7372" s="106"/>
      <c r="R7372" s="106"/>
      <c r="S7372" s="106"/>
      <c r="T7372" s="106"/>
      <c r="U7372" s="106"/>
      <c r="V7372" s="106"/>
      <c r="W7372" s="19"/>
      <c r="X7372" s="2"/>
      <c r="Y7372" s="4"/>
      <c r="Z7372" s="106"/>
      <c r="AA7372" s="114"/>
      <c r="AB7372" s="112"/>
      <c r="AC7372" s="178"/>
      <c r="AD7372" s="11"/>
      <c r="AE7372" s="106"/>
      <c r="AF7372" s="106"/>
      <c r="AG7372" s="106"/>
      <c r="AH7372" s="115"/>
      <c r="AI7372" s="116"/>
    </row>
    <row r="7373" spans="1:35" ht="15" customHeight="1" x14ac:dyDescent="0.25">
      <c r="A7373" s="105"/>
      <c r="B7373" s="106"/>
      <c r="C7373" s="2"/>
      <c r="D7373" s="2"/>
      <c r="E7373" s="106"/>
      <c r="F7373" s="107"/>
      <c r="G7373" s="108"/>
      <c r="H7373" s="109"/>
      <c r="I7373" s="109"/>
      <c r="J7373" s="110"/>
      <c r="K7373" s="117"/>
      <c r="L7373" s="178"/>
      <c r="M7373" s="178"/>
      <c r="N7373" s="106"/>
      <c r="O7373" s="111"/>
      <c r="P7373" s="111"/>
      <c r="Q7373" s="106"/>
      <c r="R7373" s="106"/>
      <c r="S7373" s="106"/>
      <c r="T7373" s="106"/>
      <c r="U7373" s="106"/>
      <c r="V7373" s="106"/>
      <c r="W7373" s="19"/>
      <c r="X7373" s="2"/>
      <c r="Y7373" s="4"/>
      <c r="Z7373" s="106"/>
      <c r="AA7373" s="114"/>
      <c r="AB7373" s="112"/>
      <c r="AC7373" s="178"/>
      <c r="AD7373" s="11"/>
      <c r="AE7373" s="106"/>
      <c r="AF7373" s="106"/>
      <c r="AG7373" s="106"/>
      <c r="AH7373" s="115"/>
      <c r="AI7373" s="116"/>
    </row>
    <row r="7374" spans="1:35" ht="15" customHeight="1" x14ac:dyDescent="0.25">
      <c r="A7374" s="105"/>
      <c r="B7374" s="106"/>
      <c r="C7374" s="2"/>
      <c r="D7374" s="2"/>
      <c r="E7374" s="106"/>
      <c r="F7374" s="107"/>
      <c r="G7374" s="108"/>
      <c r="H7374" s="109"/>
      <c r="I7374" s="109"/>
      <c r="J7374" s="110"/>
      <c r="K7374" s="117"/>
      <c r="L7374" s="178"/>
      <c r="M7374" s="178"/>
      <c r="N7374" s="106"/>
      <c r="O7374" s="111"/>
      <c r="P7374" s="111"/>
      <c r="Q7374" s="106"/>
      <c r="R7374" s="106"/>
      <c r="S7374" s="106"/>
      <c r="T7374" s="106"/>
      <c r="U7374" s="106"/>
      <c r="V7374" s="106"/>
      <c r="W7374" s="19"/>
      <c r="X7374" s="2"/>
      <c r="Y7374" s="4"/>
      <c r="Z7374" s="106"/>
      <c r="AA7374" s="114"/>
      <c r="AB7374" s="112"/>
      <c r="AC7374" s="178"/>
      <c r="AD7374" s="11"/>
      <c r="AE7374" s="106"/>
      <c r="AF7374" s="106"/>
      <c r="AG7374" s="106"/>
      <c r="AH7374" s="115"/>
      <c r="AI7374" s="116"/>
    </row>
    <row r="7375" spans="1:35" ht="15" customHeight="1" x14ac:dyDescent="0.25">
      <c r="A7375" s="105"/>
      <c r="B7375" s="106"/>
      <c r="C7375" s="2"/>
      <c r="D7375" s="2"/>
      <c r="E7375" s="106"/>
      <c r="F7375" s="107"/>
      <c r="G7375" s="108"/>
      <c r="H7375" s="109"/>
      <c r="I7375" s="109"/>
      <c r="J7375" s="110"/>
      <c r="K7375" s="117"/>
      <c r="L7375" s="178"/>
      <c r="M7375" s="178"/>
      <c r="N7375" s="106"/>
      <c r="O7375" s="111"/>
      <c r="P7375" s="111"/>
      <c r="Q7375" s="106"/>
      <c r="R7375" s="106"/>
      <c r="S7375" s="106"/>
      <c r="T7375" s="106"/>
      <c r="U7375" s="106"/>
      <c r="V7375" s="106"/>
      <c r="W7375" s="19"/>
      <c r="X7375" s="2"/>
      <c r="Y7375" s="4"/>
      <c r="Z7375" s="106"/>
      <c r="AA7375" s="114"/>
      <c r="AB7375" s="112"/>
      <c r="AC7375" s="178"/>
      <c r="AD7375" s="11"/>
      <c r="AE7375" s="106"/>
      <c r="AF7375" s="106"/>
      <c r="AG7375" s="106"/>
      <c r="AH7375" s="115"/>
      <c r="AI7375" s="116"/>
    </row>
    <row r="7376" spans="1:35" ht="15" customHeight="1" x14ac:dyDescent="0.25">
      <c r="A7376" s="105"/>
      <c r="B7376" s="106"/>
      <c r="C7376" s="2"/>
      <c r="D7376" s="2"/>
      <c r="E7376" s="106"/>
      <c r="F7376" s="107"/>
      <c r="G7376" s="108"/>
      <c r="H7376" s="109"/>
      <c r="I7376" s="109"/>
      <c r="J7376" s="110"/>
      <c r="K7376" s="117"/>
      <c r="L7376" s="178"/>
      <c r="M7376" s="178"/>
      <c r="N7376" s="106"/>
      <c r="O7376" s="111"/>
      <c r="P7376" s="111"/>
      <c r="Q7376" s="106"/>
      <c r="R7376" s="106"/>
      <c r="S7376" s="106"/>
      <c r="T7376" s="106"/>
      <c r="U7376" s="106"/>
      <c r="V7376" s="106"/>
      <c r="W7376" s="19"/>
      <c r="X7376" s="2"/>
      <c r="Y7376" s="4"/>
      <c r="Z7376" s="106"/>
      <c r="AA7376" s="114"/>
      <c r="AB7376" s="112"/>
      <c r="AC7376" s="178"/>
      <c r="AD7376" s="11"/>
      <c r="AE7376" s="106"/>
      <c r="AF7376" s="106"/>
      <c r="AG7376" s="106"/>
      <c r="AH7376" s="115"/>
      <c r="AI7376" s="116"/>
    </row>
    <row r="7377" spans="1:35" ht="15" customHeight="1" x14ac:dyDescent="0.25">
      <c r="A7377" s="105"/>
      <c r="B7377" s="106"/>
      <c r="C7377" s="2"/>
      <c r="D7377" s="2"/>
      <c r="E7377" s="106"/>
      <c r="F7377" s="107"/>
      <c r="G7377" s="108"/>
      <c r="H7377" s="109"/>
      <c r="I7377" s="109"/>
      <c r="J7377" s="110"/>
      <c r="K7377" s="117"/>
      <c r="L7377" s="178"/>
      <c r="M7377" s="178"/>
      <c r="N7377" s="106"/>
      <c r="O7377" s="111"/>
      <c r="P7377" s="111"/>
      <c r="Q7377" s="106"/>
      <c r="R7377" s="106"/>
      <c r="S7377" s="106"/>
      <c r="T7377" s="106"/>
      <c r="U7377" s="106"/>
      <c r="V7377" s="106"/>
      <c r="W7377" s="19"/>
      <c r="X7377" s="2"/>
      <c r="Y7377" s="4"/>
      <c r="Z7377" s="106"/>
      <c r="AA7377" s="114"/>
      <c r="AB7377" s="112"/>
      <c r="AC7377" s="178"/>
      <c r="AD7377" s="11"/>
      <c r="AE7377" s="106"/>
      <c r="AF7377" s="106"/>
      <c r="AG7377" s="106"/>
      <c r="AH7377" s="115"/>
      <c r="AI7377" s="116"/>
    </row>
    <row r="7378" spans="1:35" ht="15" customHeight="1" x14ac:dyDescent="0.25">
      <c r="A7378" s="105"/>
      <c r="B7378" s="106"/>
      <c r="C7378" s="2"/>
      <c r="D7378" s="2"/>
      <c r="E7378" s="106"/>
      <c r="F7378" s="107"/>
      <c r="G7378" s="108"/>
      <c r="H7378" s="109"/>
      <c r="I7378" s="109"/>
      <c r="J7378" s="110"/>
      <c r="K7378" s="117"/>
      <c r="L7378" s="178"/>
      <c r="M7378" s="178"/>
      <c r="N7378" s="106"/>
      <c r="O7378" s="111"/>
      <c r="P7378" s="111"/>
      <c r="Q7378" s="106"/>
      <c r="R7378" s="106"/>
      <c r="S7378" s="106"/>
      <c r="T7378" s="106"/>
      <c r="U7378" s="106"/>
      <c r="V7378" s="106"/>
      <c r="W7378" s="19"/>
      <c r="X7378" s="2"/>
      <c r="Y7378" s="4"/>
      <c r="Z7378" s="106"/>
      <c r="AA7378" s="114"/>
      <c r="AB7378" s="112"/>
      <c r="AC7378" s="178"/>
      <c r="AD7378" s="11"/>
      <c r="AE7378" s="106"/>
      <c r="AF7378" s="106"/>
      <c r="AG7378" s="106"/>
      <c r="AH7378" s="115"/>
      <c r="AI7378" s="116"/>
    </row>
    <row r="7379" spans="1:35" ht="15" customHeight="1" x14ac:dyDescent="0.25">
      <c r="A7379" s="105"/>
      <c r="B7379" s="106"/>
      <c r="C7379" s="2"/>
      <c r="D7379" s="2"/>
      <c r="E7379" s="106"/>
      <c r="F7379" s="107"/>
      <c r="G7379" s="108"/>
      <c r="H7379" s="109"/>
      <c r="I7379" s="109"/>
      <c r="J7379" s="110"/>
      <c r="K7379" s="117"/>
      <c r="L7379" s="178"/>
      <c r="M7379" s="178"/>
      <c r="N7379" s="106"/>
      <c r="O7379" s="111"/>
      <c r="P7379" s="111"/>
      <c r="Q7379" s="106"/>
      <c r="R7379" s="106"/>
      <c r="S7379" s="106"/>
      <c r="T7379" s="106"/>
      <c r="U7379" s="106"/>
      <c r="V7379" s="106"/>
      <c r="W7379" s="19"/>
      <c r="X7379" s="2"/>
      <c r="Y7379" s="4"/>
      <c r="Z7379" s="106"/>
      <c r="AA7379" s="114"/>
      <c r="AB7379" s="112"/>
      <c r="AC7379" s="178"/>
      <c r="AD7379" s="11"/>
      <c r="AE7379" s="106"/>
      <c r="AF7379" s="106"/>
      <c r="AG7379" s="106"/>
      <c r="AH7379" s="115"/>
      <c r="AI7379" s="116"/>
    </row>
    <row r="7380" spans="1:35" ht="15" customHeight="1" x14ac:dyDescent="0.25">
      <c r="A7380" s="105"/>
      <c r="B7380" s="106"/>
      <c r="C7380" s="2"/>
      <c r="D7380" s="2"/>
      <c r="E7380" s="106"/>
      <c r="F7380" s="107"/>
      <c r="G7380" s="108"/>
      <c r="H7380" s="109"/>
      <c r="I7380" s="109"/>
      <c r="J7380" s="110"/>
      <c r="K7380" s="117"/>
      <c r="L7380" s="178"/>
      <c r="M7380" s="178"/>
      <c r="N7380" s="106"/>
      <c r="O7380" s="111"/>
      <c r="P7380" s="111"/>
      <c r="Q7380" s="106"/>
      <c r="R7380" s="106"/>
      <c r="S7380" s="106"/>
      <c r="T7380" s="106"/>
      <c r="U7380" s="106"/>
      <c r="V7380" s="106"/>
      <c r="W7380" s="19"/>
      <c r="X7380" s="2"/>
      <c r="Y7380" s="4"/>
      <c r="Z7380" s="106"/>
      <c r="AA7380" s="114"/>
      <c r="AB7380" s="112"/>
      <c r="AC7380" s="178"/>
      <c r="AD7380" s="11"/>
      <c r="AE7380" s="106"/>
      <c r="AF7380" s="106"/>
      <c r="AG7380" s="106"/>
      <c r="AH7380" s="115"/>
      <c r="AI7380" s="116"/>
    </row>
    <row r="7381" spans="1:35" ht="15" customHeight="1" x14ac:dyDescent="0.25">
      <c r="A7381" s="105"/>
      <c r="B7381" s="106"/>
      <c r="C7381" s="2"/>
      <c r="D7381" s="2"/>
      <c r="E7381" s="106"/>
      <c r="F7381" s="107"/>
      <c r="G7381" s="108"/>
      <c r="H7381" s="109"/>
      <c r="I7381" s="109"/>
      <c r="J7381" s="110"/>
      <c r="K7381" s="117"/>
      <c r="L7381" s="178"/>
      <c r="M7381" s="178"/>
      <c r="N7381" s="106"/>
      <c r="O7381" s="111"/>
      <c r="P7381" s="111"/>
      <c r="Q7381" s="106"/>
      <c r="R7381" s="106"/>
      <c r="S7381" s="106"/>
      <c r="T7381" s="106"/>
      <c r="U7381" s="106"/>
      <c r="V7381" s="106"/>
      <c r="W7381" s="19"/>
      <c r="X7381" s="2"/>
      <c r="Y7381" s="4"/>
      <c r="Z7381" s="106"/>
      <c r="AA7381" s="114"/>
      <c r="AB7381" s="112"/>
      <c r="AC7381" s="178"/>
      <c r="AD7381" s="11"/>
      <c r="AE7381" s="106"/>
      <c r="AF7381" s="106"/>
      <c r="AG7381" s="106"/>
      <c r="AH7381" s="115"/>
      <c r="AI7381" s="116"/>
    </row>
    <row r="7382" spans="1:35" ht="15" customHeight="1" x14ac:dyDescent="0.25">
      <c r="A7382" s="105"/>
      <c r="B7382" s="106"/>
      <c r="C7382" s="2"/>
      <c r="D7382" s="2"/>
      <c r="E7382" s="106"/>
      <c r="F7382" s="107"/>
      <c r="G7382" s="108"/>
      <c r="H7382" s="109"/>
      <c r="I7382" s="109"/>
      <c r="J7382" s="110"/>
      <c r="K7382" s="117"/>
      <c r="L7382" s="178"/>
      <c r="M7382" s="178"/>
      <c r="N7382" s="106"/>
      <c r="O7382" s="111"/>
      <c r="P7382" s="111"/>
      <c r="Q7382" s="106"/>
      <c r="R7382" s="106"/>
      <c r="S7382" s="106"/>
      <c r="T7382" s="106"/>
      <c r="U7382" s="106"/>
      <c r="V7382" s="106"/>
      <c r="W7382" s="19"/>
      <c r="X7382" s="2"/>
      <c r="Y7382" s="4"/>
      <c r="Z7382" s="106"/>
      <c r="AA7382" s="114"/>
      <c r="AB7382" s="112"/>
      <c r="AC7382" s="178"/>
      <c r="AD7382" s="11"/>
      <c r="AE7382" s="106"/>
      <c r="AF7382" s="106"/>
      <c r="AG7382" s="106"/>
      <c r="AH7382" s="115"/>
      <c r="AI7382" s="116"/>
    </row>
    <row r="7383" spans="1:35" ht="15" customHeight="1" x14ac:dyDescent="0.25">
      <c r="A7383" s="105"/>
      <c r="B7383" s="106"/>
      <c r="C7383" s="2"/>
      <c r="D7383" s="2"/>
      <c r="E7383" s="106"/>
      <c r="F7383" s="107"/>
      <c r="G7383" s="108"/>
      <c r="H7383" s="109"/>
      <c r="I7383" s="109"/>
      <c r="J7383" s="110"/>
      <c r="K7383" s="117"/>
      <c r="L7383" s="178"/>
      <c r="M7383" s="178"/>
      <c r="N7383" s="106"/>
      <c r="O7383" s="111"/>
      <c r="P7383" s="111"/>
      <c r="Q7383" s="106"/>
      <c r="R7383" s="106"/>
      <c r="S7383" s="106"/>
      <c r="T7383" s="106"/>
      <c r="U7383" s="106"/>
      <c r="V7383" s="106"/>
      <c r="W7383" s="19"/>
      <c r="X7383" s="2"/>
      <c r="Y7383" s="4"/>
      <c r="Z7383" s="106"/>
      <c r="AA7383" s="114"/>
      <c r="AB7383" s="112"/>
      <c r="AC7383" s="178"/>
      <c r="AD7383" s="11"/>
      <c r="AE7383" s="106"/>
      <c r="AF7383" s="106"/>
      <c r="AG7383" s="106"/>
      <c r="AH7383" s="115"/>
      <c r="AI7383" s="116"/>
    </row>
    <row r="7384" spans="1:35" ht="15" customHeight="1" x14ac:dyDescent="0.25">
      <c r="A7384" s="105"/>
      <c r="B7384" s="106"/>
      <c r="C7384" s="2"/>
      <c r="D7384" s="2"/>
      <c r="E7384" s="106"/>
      <c r="F7384" s="107"/>
      <c r="G7384" s="108"/>
      <c r="H7384" s="109"/>
      <c r="I7384" s="109"/>
      <c r="J7384" s="110"/>
      <c r="K7384" s="117"/>
      <c r="L7384" s="178"/>
      <c r="M7384" s="178"/>
      <c r="N7384" s="106"/>
      <c r="O7384" s="111"/>
      <c r="P7384" s="111"/>
      <c r="Q7384" s="106"/>
      <c r="R7384" s="106"/>
      <c r="S7384" s="106"/>
      <c r="T7384" s="106"/>
      <c r="U7384" s="106"/>
      <c r="V7384" s="106"/>
      <c r="W7384" s="19"/>
      <c r="X7384" s="2"/>
      <c r="Y7384" s="4"/>
      <c r="Z7384" s="106"/>
      <c r="AA7384" s="114"/>
      <c r="AB7384" s="112"/>
      <c r="AC7384" s="178"/>
      <c r="AD7384" s="11"/>
      <c r="AE7384" s="106"/>
      <c r="AF7384" s="106"/>
      <c r="AG7384" s="106"/>
      <c r="AH7384" s="115"/>
      <c r="AI7384" s="116"/>
    </row>
    <row r="7385" spans="1:35" ht="15" customHeight="1" x14ac:dyDescent="0.25">
      <c r="A7385" s="105"/>
      <c r="B7385" s="106"/>
      <c r="C7385" s="2"/>
      <c r="D7385" s="2"/>
      <c r="E7385" s="106"/>
      <c r="F7385" s="107"/>
      <c r="G7385" s="108"/>
      <c r="H7385" s="109"/>
      <c r="I7385" s="109"/>
      <c r="J7385" s="110"/>
      <c r="K7385" s="117"/>
      <c r="L7385" s="178"/>
      <c r="M7385" s="178"/>
      <c r="N7385" s="106"/>
      <c r="O7385" s="111"/>
      <c r="P7385" s="111"/>
      <c r="Q7385" s="106"/>
      <c r="R7385" s="106"/>
      <c r="S7385" s="106"/>
      <c r="T7385" s="106"/>
      <c r="U7385" s="106"/>
      <c r="V7385" s="106"/>
      <c r="W7385" s="19"/>
      <c r="X7385" s="2"/>
      <c r="Y7385" s="4"/>
      <c r="Z7385" s="106"/>
      <c r="AA7385" s="114"/>
      <c r="AB7385" s="112"/>
      <c r="AC7385" s="178"/>
      <c r="AD7385" s="11"/>
      <c r="AE7385" s="106"/>
      <c r="AF7385" s="106"/>
      <c r="AG7385" s="106"/>
      <c r="AH7385" s="115"/>
      <c r="AI7385" s="116"/>
    </row>
    <row r="7386" spans="1:35" ht="15" customHeight="1" x14ac:dyDescent="0.25">
      <c r="A7386" s="105"/>
      <c r="B7386" s="106"/>
      <c r="C7386" s="2"/>
      <c r="D7386" s="2"/>
      <c r="E7386" s="106"/>
      <c r="F7386" s="107"/>
      <c r="G7386" s="108"/>
      <c r="H7386" s="109"/>
      <c r="I7386" s="109"/>
      <c r="J7386" s="110"/>
      <c r="K7386" s="117"/>
      <c r="L7386" s="178"/>
      <c r="M7386" s="178"/>
      <c r="N7386" s="106"/>
      <c r="O7386" s="111"/>
      <c r="P7386" s="111"/>
      <c r="Q7386" s="106"/>
      <c r="R7386" s="106"/>
      <c r="S7386" s="106"/>
      <c r="T7386" s="106"/>
      <c r="U7386" s="106"/>
      <c r="V7386" s="106"/>
      <c r="W7386" s="19"/>
      <c r="X7386" s="2"/>
      <c r="Y7386" s="4"/>
      <c r="Z7386" s="106"/>
      <c r="AA7386" s="114"/>
      <c r="AB7386" s="112"/>
      <c r="AC7386" s="178"/>
      <c r="AD7386" s="11"/>
      <c r="AE7386" s="106"/>
      <c r="AF7386" s="106"/>
      <c r="AG7386" s="106"/>
      <c r="AH7386" s="115"/>
      <c r="AI7386" s="116"/>
    </row>
    <row r="7387" spans="1:35" ht="15" customHeight="1" x14ac:dyDescent="0.25">
      <c r="A7387" s="105"/>
      <c r="B7387" s="106"/>
      <c r="C7387" s="2"/>
      <c r="D7387" s="2"/>
      <c r="E7387" s="106"/>
      <c r="F7387" s="107"/>
      <c r="G7387" s="108"/>
      <c r="H7387" s="109"/>
      <c r="I7387" s="109"/>
      <c r="J7387" s="110"/>
      <c r="K7387" s="117"/>
      <c r="L7387" s="178"/>
      <c r="M7387" s="178"/>
      <c r="N7387" s="106"/>
      <c r="O7387" s="111"/>
      <c r="P7387" s="111"/>
      <c r="Q7387" s="106"/>
      <c r="R7387" s="106"/>
      <c r="S7387" s="106"/>
      <c r="T7387" s="106"/>
      <c r="U7387" s="106"/>
      <c r="V7387" s="106"/>
      <c r="W7387" s="19"/>
      <c r="X7387" s="2"/>
      <c r="Y7387" s="4"/>
      <c r="Z7387" s="106"/>
      <c r="AA7387" s="114"/>
      <c r="AB7387" s="112"/>
      <c r="AC7387" s="178"/>
      <c r="AD7387" s="11"/>
      <c r="AE7387" s="106"/>
      <c r="AF7387" s="106"/>
      <c r="AG7387" s="106"/>
      <c r="AH7387" s="115"/>
      <c r="AI7387" s="116"/>
    </row>
    <row r="7388" spans="1:35" ht="15" customHeight="1" x14ac:dyDescent="0.25">
      <c r="A7388" s="105"/>
      <c r="B7388" s="106"/>
      <c r="C7388" s="2"/>
      <c r="D7388" s="2"/>
      <c r="E7388" s="106"/>
      <c r="F7388" s="107"/>
      <c r="G7388" s="108"/>
      <c r="H7388" s="109"/>
      <c r="I7388" s="109"/>
      <c r="J7388" s="110"/>
      <c r="K7388" s="117"/>
      <c r="L7388" s="178"/>
      <c r="M7388" s="178"/>
      <c r="N7388" s="106"/>
      <c r="O7388" s="111"/>
      <c r="P7388" s="111"/>
      <c r="Q7388" s="106"/>
      <c r="R7388" s="106"/>
      <c r="S7388" s="106"/>
      <c r="T7388" s="106"/>
      <c r="U7388" s="106"/>
      <c r="V7388" s="106"/>
      <c r="W7388" s="19"/>
      <c r="X7388" s="2"/>
      <c r="Y7388" s="4"/>
      <c r="Z7388" s="106"/>
      <c r="AA7388" s="114"/>
      <c r="AB7388" s="112"/>
      <c r="AC7388" s="178"/>
      <c r="AD7388" s="11"/>
      <c r="AE7388" s="106"/>
      <c r="AF7388" s="106"/>
      <c r="AG7388" s="106"/>
      <c r="AH7388" s="115"/>
      <c r="AI7388" s="116"/>
    </row>
    <row r="7389" spans="1:35" ht="15" customHeight="1" x14ac:dyDescent="0.25">
      <c r="A7389" s="105"/>
      <c r="B7389" s="106"/>
      <c r="C7389" s="2"/>
      <c r="D7389" s="2"/>
      <c r="E7389" s="106"/>
      <c r="F7389" s="107"/>
      <c r="G7389" s="108"/>
      <c r="H7389" s="109"/>
      <c r="I7389" s="109"/>
      <c r="J7389" s="110"/>
      <c r="K7389" s="117"/>
      <c r="L7389" s="178"/>
      <c r="M7389" s="178"/>
      <c r="N7389" s="106"/>
      <c r="O7389" s="111"/>
      <c r="P7389" s="111"/>
      <c r="Q7389" s="106"/>
      <c r="R7389" s="106"/>
      <c r="S7389" s="106"/>
      <c r="T7389" s="106"/>
      <c r="U7389" s="106"/>
      <c r="V7389" s="106"/>
      <c r="W7389" s="19"/>
      <c r="X7389" s="2"/>
      <c r="Y7389" s="4"/>
      <c r="Z7389" s="106"/>
      <c r="AA7389" s="114"/>
      <c r="AB7389" s="112"/>
      <c r="AC7389" s="178"/>
      <c r="AD7389" s="11"/>
      <c r="AE7389" s="106"/>
      <c r="AF7389" s="106"/>
      <c r="AG7389" s="106"/>
      <c r="AH7389" s="115"/>
      <c r="AI7389" s="116"/>
    </row>
    <row r="7390" spans="1:35" ht="15" customHeight="1" x14ac:dyDescent="0.25">
      <c r="A7390" s="105"/>
      <c r="B7390" s="106"/>
      <c r="C7390" s="2"/>
      <c r="D7390" s="2"/>
      <c r="E7390" s="106"/>
      <c r="F7390" s="107"/>
      <c r="G7390" s="108"/>
      <c r="H7390" s="109"/>
      <c r="I7390" s="109"/>
      <c r="J7390" s="110"/>
      <c r="K7390" s="117"/>
      <c r="L7390" s="178"/>
      <c r="M7390" s="178"/>
      <c r="N7390" s="106"/>
      <c r="O7390" s="111"/>
      <c r="P7390" s="111"/>
      <c r="Q7390" s="106"/>
      <c r="R7390" s="106"/>
      <c r="S7390" s="106"/>
      <c r="T7390" s="106"/>
      <c r="U7390" s="106"/>
      <c r="V7390" s="106"/>
      <c r="W7390" s="19"/>
      <c r="X7390" s="2"/>
      <c r="Y7390" s="4"/>
      <c r="Z7390" s="106"/>
      <c r="AA7390" s="114"/>
      <c r="AB7390" s="112"/>
      <c r="AC7390" s="178"/>
      <c r="AD7390" s="11"/>
      <c r="AE7390" s="106"/>
      <c r="AF7390" s="106"/>
      <c r="AG7390" s="106"/>
      <c r="AH7390" s="115"/>
      <c r="AI7390" s="116"/>
    </row>
    <row r="7391" spans="1:35" ht="15" customHeight="1" x14ac:dyDescent="0.25">
      <c r="A7391" s="105"/>
      <c r="B7391" s="106"/>
      <c r="C7391" s="2"/>
      <c r="D7391" s="2"/>
      <c r="E7391" s="106"/>
      <c r="F7391" s="107"/>
      <c r="G7391" s="108"/>
      <c r="H7391" s="109"/>
      <c r="I7391" s="109"/>
      <c r="J7391" s="110"/>
      <c r="K7391" s="117"/>
      <c r="L7391" s="178"/>
      <c r="M7391" s="178"/>
      <c r="N7391" s="106"/>
      <c r="O7391" s="111"/>
      <c r="P7391" s="111"/>
      <c r="Q7391" s="106"/>
      <c r="R7391" s="106"/>
      <c r="S7391" s="106"/>
      <c r="T7391" s="106"/>
      <c r="U7391" s="106"/>
      <c r="V7391" s="106"/>
      <c r="W7391" s="19"/>
      <c r="X7391" s="2"/>
      <c r="Y7391" s="4"/>
      <c r="Z7391" s="106"/>
      <c r="AA7391" s="114"/>
      <c r="AB7391" s="112"/>
      <c r="AC7391" s="178"/>
      <c r="AD7391" s="11"/>
      <c r="AE7391" s="106"/>
      <c r="AF7391" s="106"/>
      <c r="AG7391" s="106"/>
      <c r="AH7391" s="115"/>
      <c r="AI7391" s="116"/>
    </row>
    <row r="7392" spans="1:35" ht="15" customHeight="1" x14ac:dyDescent="0.25">
      <c r="A7392" s="105"/>
      <c r="B7392" s="106"/>
      <c r="C7392" s="2"/>
      <c r="D7392" s="2"/>
      <c r="E7392" s="106"/>
      <c r="F7392" s="107"/>
      <c r="G7392" s="108"/>
      <c r="H7392" s="109"/>
      <c r="I7392" s="109"/>
      <c r="J7392" s="110"/>
      <c r="K7392" s="117"/>
      <c r="L7392" s="178"/>
      <c r="M7392" s="178"/>
      <c r="N7392" s="106"/>
      <c r="O7392" s="111"/>
      <c r="P7392" s="111"/>
      <c r="Q7392" s="106"/>
      <c r="R7392" s="106"/>
      <c r="S7392" s="106"/>
      <c r="T7392" s="106"/>
      <c r="U7392" s="106"/>
      <c r="V7392" s="106"/>
      <c r="W7392" s="19"/>
      <c r="X7392" s="2"/>
      <c r="Y7392" s="4"/>
      <c r="Z7392" s="106"/>
      <c r="AA7392" s="114"/>
      <c r="AB7392" s="112"/>
      <c r="AC7392" s="178"/>
      <c r="AD7392" s="11"/>
      <c r="AE7392" s="106"/>
      <c r="AF7392" s="106"/>
      <c r="AG7392" s="106"/>
      <c r="AH7392" s="115"/>
      <c r="AI7392" s="116"/>
    </row>
    <row r="7393" spans="1:35" ht="15" customHeight="1" x14ac:dyDescent="0.25">
      <c r="A7393" s="105"/>
      <c r="B7393" s="106"/>
      <c r="C7393" s="2"/>
      <c r="D7393" s="2"/>
      <c r="E7393" s="106"/>
      <c r="F7393" s="107"/>
      <c r="G7393" s="108"/>
      <c r="H7393" s="109"/>
      <c r="I7393" s="109"/>
      <c r="J7393" s="110"/>
      <c r="K7393" s="117"/>
      <c r="L7393" s="178"/>
      <c r="M7393" s="178"/>
      <c r="N7393" s="106"/>
      <c r="O7393" s="111"/>
      <c r="P7393" s="111"/>
      <c r="Q7393" s="106"/>
      <c r="R7393" s="106"/>
      <c r="S7393" s="106"/>
      <c r="T7393" s="106"/>
      <c r="U7393" s="106"/>
      <c r="V7393" s="106"/>
      <c r="W7393" s="19"/>
      <c r="X7393" s="2"/>
      <c r="Y7393" s="4"/>
      <c r="Z7393" s="106"/>
      <c r="AA7393" s="114"/>
      <c r="AB7393" s="112"/>
      <c r="AC7393" s="178"/>
      <c r="AD7393" s="11"/>
      <c r="AE7393" s="106"/>
      <c r="AF7393" s="106"/>
      <c r="AG7393" s="106"/>
      <c r="AH7393" s="115"/>
      <c r="AI7393" s="116"/>
    </row>
    <row r="7394" spans="1:35" ht="15" customHeight="1" x14ac:dyDescent="0.25">
      <c r="A7394" s="105"/>
      <c r="B7394" s="106"/>
      <c r="C7394" s="2"/>
      <c r="D7394" s="2"/>
      <c r="E7394" s="106"/>
      <c r="F7394" s="107"/>
      <c r="G7394" s="108"/>
      <c r="H7394" s="109"/>
      <c r="I7394" s="109"/>
      <c r="J7394" s="110"/>
      <c r="K7394" s="117"/>
      <c r="L7394" s="178"/>
      <c r="M7394" s="178"/>
      <c r="N7394" s="106"/>
      <c r="O7394" s="111"/>
      <c r="P7394" s="111"/>
      <c r="Q7394" s="106"/>
      <c r="R7394" s="106"/>
      <c r="S7394" s="106"/>
      <c r="T7394" s="106"/>
      <c r="U7394" s="106"/>
      <c r="V7394" s="106"/>
      <c r="W7394" s="19"/>
      <c r="X7394" s="2"/>
      <c r="Y7394" s="4"/>
      <c r="Z7394" s="106"/>
      <c r="AA7394" s="114"/>
      <c r="AB7394" s="112"/>
      <c r="AC7394" s="178"/>
      <c r="AD7394" s="11"/>
      <c r="AE7394" s="106"/>
      <c r="AF7394" s="106"/>
      <c r="AG7394" s="106"/>
      <c r="AH7394" s="115"/>
      <c r="AI7394" s="116"/>
    </row>
    <row r="7395" spans="1:35" ht="15" customHeight="1" x14ac:dyDescent="0.25">
      <c r="A7395" s="105"/>
      <c r="B7395" s="106"/>
      <c r="C7395" s="2"/>
      <c r="D7395" s="2"/>
      <c r="E7395" s="106"/>
      <c r="F7395" s="107"/>
      <c r="G7395" s="108"/>
      <c r="H7395" s="109"/>
      <c r="I7395" s="109"/>
      <c r="J7395" s="110"/>
      <c r="K7395" s="117"/>
      <c r="L7395" s="178"/>
      <c r="M7395" s="178"/>
      <c r="N7395" s="106"/>
      <c r="O7395" s="111"/>
      <c r="P7395" s="111"/>
      <c r="Q7395" s="106"/>
      <c r="R7395" s="106"/>
      <c r="S7395" s="106"/>
      <c r="T7395" s="106"/>
      <c r="U7395" s="106"/>
      <c r="V7395" s="106"/>
      <c r="W7395" s="19"/>
      <c r="X7395" s="2"/>
      <c r="Y7395" s="4"/>
      <c r="Z7395" s="106"/>
      <c r="AA7395" s="114"/>
      <c r="AB7395" s="112"/>
      <c r="AC7395" s="178"/>
      <c r="AD7395" s="11"/>
      <c r="AE7395" s="106"/>
      <c r="AF7395" s="106"/>
      <c r="AG7395" s="106"/>
      <c r="AH7395" s="115"/>
      <c r="AI7395" s="116"/>
    </row>
    <row r="7396" spans="1:35" ht="15" customHeight="1" x14ac:dyDescent="0.25">
      <c r="A7396" s="105"/>
      <c r="B7396" s="106"/>
      <c r="C7396" s="2"/>
      <c r="D7396" s="2"/>
      <c r="E7396" s="106"/>
      <c r="F7396" s="107"/>
      <c r="G7396" s="108"/>
      <c r="H7396" s="109"/>
      <c r="I7396" s="109"/>
      <c r="J7396" s="110"/>
      <c r="K7396" s="117"/>
      <c r="L7396" s="178"/>
      <c r="M7396" s="178"/>
      <c r="N7396" s="106"/>
      <c r="O7396" s="111"/>
      <c r="P7396" s="111"/>
      <c r="Q7396" s="106"/>
      <c r="R7396" s="106"/>
      <c r="S7396" s="106"/>
      <c r="T7396" s="106"/>
      <c r="U7396" s="106"/>
      <c r="V7396" s="106"/>
      <c r="W7396" s="19"/>
      <c r="X7396" s="2"/>
      <c r="Y7396" s="4"/>
      <c r="Z7396" s="106"/>
      <c r="AA7396" s="114"/>
      <c r="AB7396" s="112"/>
      <c r="AC7396" s="178"/>
      <c r="AD7396" s="11"/>
      <c r="AE7396" s="106"/>
      <c r="AF7396" s="106"/>
      <c r="AG7396" s="106"/>
      <c r="AH7396" s="115"/>
      <c r="AI7396" s="116"/>
    </row>
    <row r="7397" spans="1:35" ht="15" customHeight="1" x14ac:dyDescent="0.25">
      <c r="A7397" s="105"/>
      <c r="B7397" s="106"/>
      <c r="C7397" s="2"/>
      <c r="D7397" s="2"/>
      <c r="E7397" s="106"/>
      <c r="F7397" s="107"/>
      <c r="G7397" s="108"/>
      <c r="H7397" s="109"/>
      <c r="I7397" s="109"/>
      <c r="J7397" s="110"/>
      <c r="K7397" s="117"/>
      <c r="L7397" s="178"/>
      <c r="M7397" s="178"/>
      <c r="N7397" s="106"/>
      <c r="O7397" s="111"/>
      <c r="P7397" s="111"/>
      <c r="Q7397" s="106"/>
      <c r="R7397" s="106"/>
      <c r="S7397" s="106"/>
      <c r="T7397" s="106"/>
      <c r="U7397" s="106"/>
      <c r="V7397" s="106"/>
      <c r="W7397" s="19"/>
      <c r="X7397" s="2"/>
      <c r="Y7397" s="4"/>
      <c r="Z7397" s="106"/>
      <c r="AA7397" s="114"/>
      <c r="AB7397" s="112"/>
      <c r="AC7397" s="178"/>
      <c r="AD7397" s="11"/>
      <c r="AE7397" s="106"/>
      <c r="AF7397" s="106"/>
      <c r="AG7397" s="106"/>
      <c r="AH7397" s="115"/>
      <c r="AI7397" s="116"/>
    </row>
    <row r="7398" spans="1:35" ht="15" customHeight="1" x14ac:dyDescent="0.25">
      <c r="A7398" s="105"/>
      <c r="B7398" s="106"/>
      <c r="C7398" s="2"/>
      <c r="D7398" s="2"/>
      <c r="E7398" s="106"/>
      <c r="F7398" s="107"/>
      <c r="G7398" s="108"/>
      <c r="H7398" s="109"/>
      <c r="I7398" s="109"/>
      <c r="J7398" s="110"/>
      <c r="K7398" s="117"/>
      <c r="L7398" s="178"/>
      <c r="M7398" s="178"/>
      <c r="N7398" s="106"/>
      <c r="O7398" s="111"/>
      <c r="P7398" s="111"/>
      <c r="Q7398" s="106"/>
      <c r="R7398" s="106"/>
      <c r="S7398" s="106"/>
      <c r="T7398" s="106"/>
      <c r="U7398" s="106"/>
      <c r="V7398" s="106"/>
      <c r="W7398" s="19"/>
      <c r="X7398" s="2"/>
      <c r="Y7398" s="4"/>
      <c r="Z7398" s="106"/>
      <c r="AA7398" s="114"/>
      <c r="AB7398" s="112"/>
      <c r="AC7398" s="178"/>
      <c r="AD7398" s="11"/>
      <c r="AE7398" s="106"/>
      <c r="AF7398" s="106"/>
      <c r="AG7398" s="106"/>
      <c r="AH7398" s="115"/>
      <c r="AI7398" s="116"/>
    </row>
    <row r="7399" spans="1:35" ht="15" customHeight="1" x14ac:dyDescent="0.25">
      <c r="A7399" s="105"/>
      <c r="B7399" s="106"/>
      <c r="C7399" s="2"/>
      <c r="D7399" s="2"/>
      <c r="E7399" s="106"/>
      <c r="F7399" s="107"/>
      <c r="G7399" s="108"/>
      <c r="H7399" s="109"/>
      <c r="I7399" s="109"/>
      <c r="J7399" s="110"/>
      <c r="K7399" s="117"/>
      <c r="L7399" s="178"/>
      <c r="M7399" s="178"/>
      <c r="N7399" s="106"/>
      <c r="O7399" s="111"/>
      <c r="P7399" s="111"/>
      <c r="Q7399" s="106"/>
      <c r="R7399" s="106"/>
      <c r="S7399" s="106"/>
      <c r="T7399" s="106"/>
      <c r="U7399" s="106"/>
      <c r="V7399" s="106"/>
      <c r="W7399" s="19"/>
      <c r="X7399" s="2"/>
      <c r="Y7399" s="4"/>
      <c r="Z7399" s="106"/>
      <c r="AA7399" s="114"/>
      <c r="AB7399" s="112"/>
      <c r="AC7399" s="178"/>
      <c r="AD7399" s="11"/>
      <c r="AE7399" s="106"/>
      <c r="AF7399" s="106"/>
      <c r="AG7399" s="106"/>
      <c r="AH7399" s="115"/>
      <c r="AI7399" s="116"/>
    </row>
    <row r="7400" spans="1:35" ht="15" customHeight="1" x14ac:dyDescent="0.25">
      <c r="A7400" s="105"/>
      <c r="B7400" s="106"/>
      <c r="C7400" s="2"/>
      <c r="D7400" s="2"/>
      <c r="E7400" s="106"/>
      <c r="F7400" s="107"/>
      <c r="G7400" s="108"/>
      <c r="H7400" s="109"/>
      <c r="I7400" s="109"/>
      <c r="J7400" s="110"/>
      <c r="K7400" s="117"/>
      <c r="L7400" s="178"/>
      <c r="M7400" s="178"/>
      <c r="N7400" s="106"/>
      <c r="O7400" s="111"/>
      <c r="P7400" s="111"/>
      <c r="Q7400" s="106"/>
      <c r="R7400" s="106"/>
      <c r="S7400" s="106"/>
      <c r="T7400" s="106"/>
      <c r="U7400" s="106"/>
      <c r="V7400" s="106"/>
      <c r="W7400" s="19"/>
      <c r="X7400" s="2"/>
      <c r="Y7400" s="4"/>
      <c r="Z7400" s="106"/>
      <c r="AA7400" s="114"/>
      <c r="AB7400" s="112"/>
      <c r="AC7400" s="178"/>
      <c r="AD7400" s="11"/>
      <c r="AE7400" s="106"/>
      <c r="AF7400" s="106"/>
      <c r="AG7400" s="106"/>
      <c r="AH7400" s="115"/>
      <c r="AI7400" s="116"/>
    </row>
    <row r="7401" spans="1:35" ht="15" customHeight="1" x14ac:dyDescent="0.25">
      <c r="A7401" s="105"/>
      <c r="B7401" s="106"/>
      <c r="C7401" s="2"/>
      <c r="D7401" s="2"/>
      <c r="E7401" s="106"/>
      <c r="F7401" s="107"/>
      <c r="G7401" s="108"/>
      <c r="H7401" s="109"/>
      <c r="I7401" s="109"/>
      <c r="J7401" s="110"/>
      <c r="K7401" s="117"/>
      <c r="L7401" s="178"/>
      <c r="M7401" s="178"/>
      <c r="N7401" s="106"/>
      <c r="O7401" s="111"/>
      <c r="P7401" s="111"/>
      <c r="Q7401" s="106"/>
      <c r="R7401" s="106"/>
      <c r="S7401" s="106"/>
      <c r="T7401" s="106"/>
      <c r="U7401" s="106"/>
      <c r="V7401" s="106"/>
      <c r="W7401" s="19"/>
      <c r="X7401" s="2"/>
      <c r="Y7401" s="4"/>
      <c r="Z7401" s="106"/>
      <c r="AA7401" s="114"/>
      <c r="AB7401" s="112"/>
      <c r="AC7401" s="178"/>
      <c r="AD7401" s="11"/>
      <c r="AE7401" s="106"/>
      <c r="AF7401" s="106"/>
      <c r="AG7401" s="106"/>
      <c r="AH7401" s="115"/>
      <c r="AI7401" s="116"/>
    </row>
    <row r="7402" spans="1:35" ht="15" customHeight="1" x14ac:dyDescent="0.25">
      <c r="A7402" s="105"/>
      <c r="B7402" s="106"/>
      <c r="C7402" s="2"/>
      <c r="D7402" s="2"/>
      <c r="E7402" s="106"/>
      <c r="F7402" s="107"/>
      <c r="G7402" s="108"/>
      <c r="H7402" s="109"/>
      <c r="I7402" s="109"/>
      <c r="J7402" s="110"/>
      <c r="K7402" s="117"/>
      <c r="L7402" s="178"/>
      <c r="M7402" s="178"/>
      <c r="N7402" s="106"/>
      <c r="O7402" s="111"/>
      <c r="P7402" s="111"/>
      <c r="Q7402" s="106"/>
      <c r="R7402" s="106"/>
      <c r="S7402" s="106"/>
      <c r="T7402" s="106"/>
      <c r="U7402" s="106"/>
      <c r="V7402" s="106"/>
      <c r="W7402" s="19"/>
      <c r="X7402" s="2"/>
      <c r="Y7402" s="4"/>
      <c r="Z7402" s="106"/>
      <c r="AA7402" s="114"/>
      <c r="AB7402" s="112"/>
      <c r="AC7402" s="178"/>
      <c r="AD7402" s="11"/>
      <c r="AE7402" s="106"/>
      <c r="AF7402" s="106"/>
      <c r="AG7402" s="106"/>
      <c r="AH7402" s="115"/>
      <c r="AI7402" s="116"/>
    </row>
    <row r="7403" spans="1:35" ht="15" customHeight="1" x14ac:dyDescent="0.25">
      <c r="A7403" s="105"/>
      <c r="B7403" s="106"/>
      <c r="C7403" s="2"/>
      <c r="D7403" s="2"/>
      <c r="E7403" s="106"/>
      <c r="F7403" s="107"/>
      <c r="G7403" s="108"/>
      <c r="H7403" s="109"/>
      <c r="I7403" s="109"/>
      <c r="J7403" s="110"/>
      <c r="K7403" s="117"/>
      <c r="L7403" s="178"/>
      <c r="M7403" s="178"/>
      <c r="N7403" s="106"/>
      <c r="O7403" s="111"/>
      <c r="P7403" s="111"/>
      <c r="Q7403" s="106"/>
      <c r="R7403" s="106"/>
      <c r="S7403" s="106"/>
      <c r="T7403" s="106"/>
      <c r="U7403" s="106"/>
      <c r="V7403" s="106"/>
      <c r="W7403" s="19"/>
      <c r="X7403" s="2"/>
      <c r="Y7403" s="4"/>
      <c r="Z7403" s="106"/>
      <c r="AA7403" s="114"/>
      <c r="AB7403" s="112"/>
      <c r="AC7403" s="178"/>
      <c r="AD7403" s="11"/>
      <c r="AE7403" s="106"/>
      <c r="AF7403" s="106"/>
      <c r="AG7403" s="106"/>
      <c r="AH7403" s="115"/>
      <c r="AI7403" s="116"/>
    </row>
    <row r="7404" spans="1:35" ht="15" customHeight="1" x14ac:dyDescent="0.25">
      <c r="A7404" s="105"/>
      <c r="B7404" s="106"/>
      <c r="C7404" s="2"/>
      <c r="D7404" s="2"/>
      <c r="E7404" s="106"/>
      <c r="F7404" s="107"/>
      <c r="G7404" s="108"/>
      <c r="H7404" s="109"/>
      <c r="I7404" s="109"/>
      <c r="J7404" s="110"/>
      <c r="K7404" s="117"/>
      <c r="L7404" s="178"/>
      <c r="M7404" s="178"/>
      <c r="N7404" s="106"/>
      <c r="O7404" s="111"/>
      <c r="P7404" s="111"/>
      <c r="Q7404" s="106"/>
      <c r="R7404" s="106"/>
      <c r="S7404" s="106"/>
      <c r="T7404" s="106"/>
      <c r="U7404" s="106"/>
      <c r="V7404" s="106"/>
      <c r="W7404" s="19"/>
      <c r="X7404" s="2"/>
      <c r="Y7404" s="4"/>
      <c r="Z7404" s="106"/>
      <c r="AA7404" s="114"/>
      <c r="AB7404" s="112"/>
      <c r="AC7404" s="178"/>
      <c r="AD7404" s="11"/>
      <c r="AE7404" s="106"/>
      <c r="AF7404" s="106"/>
      <c r="AG7404" s="106"/>
      <c r="AH7404" s="115"/>
      <c r="AI7404" s="116"/>
    </row>
    <row r="7405" spans="1:35" ht="15" customHeight="1" x14ac:dyDescent="0.25">
      <c r="A7405" s="105"/>
      <c r="B7405" s="106"/>
      <c r="C7405" s="2"/>
      <c r="D7405" s="2"/>
      <c r="E7405" s="106"/>
      <c r="F7405" s="107"/>
      <c r="G7405" s="108"/>
      <c r="H7405" s="109"/>
      <c r="I7405" s="109"/>
      <c r="J7405" s="110"/>
      <c r="K7405" s="117"/>
      <c r="L7405" s="178"/>
      <c r="M7405" s="178"/>
      <c r="N7405" s="106"/>
      <c r="O7405" s="111"/>
      <c r="P7405" s="111"/>
      <c r="Q7405" s="106"/>
      <c r="R7405" s="106"/>
      <c r="S7405" s="106"/>
      <c r="T7405" s="106"/>
      <c r="U7405" s="106"/>
      <c r="V7405" s="106"/>
      <c r="W7405" s="19"/>
      <c r="X7405" s="2"/>
      <c r="Y7405" s="4"/>
      <c r="Z7405" s="106"/>
      <c r="AA7405" s="114"/>
      <c r="AB7405" s="112"/>
      <c r="AC7405" s="178"/>
      <c r="AD7405" s="11"/>
      <c r="AE7405" s="106"/>
      <c r="AF7405" s="106"/>
      <c r="AG7405" s="106"/>
      <c r="AH7405" s="115"/>
      <c r="AI7405" s="116"/>
    </row>
    <row r="7406" spans="1:35" ht="15" customHeight="1" x14ac:dyDescent="0.25">
      <c r="A7406" s="105"/>
      <c r="B7406" s="106"/>
      <c r="C7406" s="2"/>
      <c r="D7406" s="2"/>
      <c r="E7406" s="106"/>
      <c r="F7406" s="107"/>
      <c r="G7406" s="108"/>
      <c r="H7406" s="109"/>
      <c r="I7406" s="109"/>
      <c r="J7406" s="110"/>
      <c r="K7406" s="117"/>
      <c r="L7406" s="178"/>
      <c r="M7406" s="178"/>
      <c r="N7406" s="106"/>
      <c r="O7406" s="111"/>
      <c r="P7406" s="111"/>
      <c r="Q7406" s="106"/>
      <c r="R7406" s="106"/>
      <c r="S7406" s="106"/>
      <c r="T7406" s="106"/>
      <c r="U7406" s="106"/>
      <c r="V7406" s="106"/>
      <c r="W7406" s="19"/>
      <c r="X7406" s="2"/>
      <c r="Y7406" s="4"/>
      <c r="Z7406" s="106"/>
      <c r="AA7406" s="114"/>
      <c r="AB7406" s="112"/>
      <c r="AC7406" s="178"/>
      <c r="AD7406" s="11"/>
      <c r="AE7406" s="106"/>
      <c r="AF7406" s="106"/>
      <c r="AG7406" s="106"/>
      <c r="AH7406" s="115"/>
      <c r="AI7406" s="116"/>
    </row>
    <row r="7407" spans="1:35" ht="15" customHeight="1" x14ac:dyDescent="0.25">
      <c r="A7407" s="105"/>
      <c r="B7407" s="106"/>
      <c r="C7407" s="2"/>
      <c r="D7407" s="2"/>
      <c r="E7407" s="106"/>
      <c r="F7407" s="107"/>
      <c r="G7407" s="108"/>
      <c r="H7407" s="109"/>
      <c r="I7407" s="109"/>
      <c r="J7407" s="110"/>
      <c r="K7407" s="117"/>
      <c r="L7407" s="178"/>
      <c r="M7407" s="178"/>
      <c r="N7407" s="106"/>
      <c r="O7407" s="111"/>
      <c r="P7407" s="111"/>
      <c r="Q7407" s="106"/>
      <c r="R7407" s="106"/>
      <c r="S7407" s="106"/>
      <c r="T7407" s="106"/>
      <c r="U7407" s="106"/>
      <c r="V7407" s="106"/>
      <c r="W7407" s="19"/>
      <c r="X7407" s="2"/>
      <c r="Y7407" s="4"/>
      <c r="Z7407" s="106"/>
      <c r="AA7407" s="114"/>
      <c r="AB7407" s="112"/>
      <c r="AC7407" s="178"/>
      <c r="AD7407" s="11"/>
      <c r="AE7407" s="106"/>
      <c r="AF7407" s="106"/>
      <c r="AG7407" s="106"/>
      <c r="AH7407" s="115"/>
      <c r="AI7407" s="116"/>
    </row>
    <row r="7408" spans="1:35" ht="15" customHeight="1" x14ac:dyDescent="0.25">
      <c r="A7408" s="105"/>
      <c r="B7408" s="106"/>
      <c r="C7408" s="2"/>
      <c r="D7408" s="2"/>
      <c r="E7408" s="106"/>
      <c r="F7408" s="107"/>
      <c r="G7408" s="108"/>
      <c r="H7408" s="109"/>
      <c r="I7408" s="109"/>
      <c r="J7408" s="110"/>
      <c r="K7408" s="117"/>
      <c r="L7408" s="178"/>
      <c r="M7408" s="178"/>
      <c r="N7408" s="106"/>
      <c r="O7408" s="111"/>
      <c r="P7408" s="111"/>
      <c r="Q7408" s="106"/>
      <c r="R7408" s="106"/>
      <c r="S7408" s="106"/>
      <c r="T7408" s="106"/>
      <c r="U7408" s="106"/>
      <c r="V7408" s="106"/>
      <c r="W7408" s="19"/>
      <c r="X7408" s="2"/>
      <c r="Y7408" s="4"/>
      <c r="Z7408" s="106"/>
      <c r="AA7408" s="114"/>
      <c r="AB7408" s="112"/>
      <c r="AC7408" s="178"/>
      <c r="AD7408" s="11"/>
      <c r="AE7408" s="106"/>
      <c r="AF7408" s="106"/>
      <c r="AG7408" s="106"/>
      <c r="AH7408" s="115"/>
      <c r="AI7408" s="116"/>
    </row>
    <row r="7409" spans="1:35" ht="15" customHeight="1" x14ac:dyDescent="0.25">
      <c r="A7409" s="105"/>
      <c r="B7409" s="106"/>
      <c r="C7409" s="2"/>
      <c r="D7409" s="2"/>
      <c r="E7409" s="106"/>
      <c r="F7409" s="107"/>
      <c r="G7409" s="108"/>
      <c r="H7409" s="109"/>
      <c r="I7409" s="109"/>
      <c r="J7409" s="110"/>
      <c r="K7409" s="117"/>
      <c r="L7409" s="178"/>
      <c r="M7409" s="178"/>
      <c r="N7409" s="106"/>
      <c r="O7409" s="111"/>
      <c r="P7409" s="111"/>
      <c r="Q7409" s="106"/>
      <c r="R7409" s="106"/>
      <c r="S7409" s="106"/>
      <c r="T7409" s="106"/>
      <c r="U7409" s="106"/>
      <c r="V7409" s="106"/>
      <c r="W7409" s="19"/>
      <c r="X7409" s="2"/>
      <c r="Y7409" s="4"/>
      <c r="Z7409" s="106"/>
      <c r="AA7409" s="114"/>
      <c r="AB7409" s="112"/>
      <c r="AC7409" s="178"/>
      <c r="AD7409" s="11"/>
      <c r="AE7409" s="106"/>
      <c r="AF7409" s="106"/>
      <c r="AG7409" s="106"/>
      <c r="AH7409" s="115"/>
      <c r="AI7409" s="116"/>
    </row>
    <row r="7410" spans="1:35" ht="15" customHeight="1" x14ac:dyDescent="0.25">
      <c r="A7410" s="105"/>
      <c r="B7410" s="106"/>
      <c r="C7410" s="2"/>
      <c r="D7410" s="2"/>
      <c r="E7410" s="106"/>
      <c r="F7410" s="107"/>
      <c r="G7410" s="108"/>
      <c r="H7410" s="109"/>
      <c r="I7410" s="109"/>
      <c r="J7410" s="110"/>
      <c r="K7410" s="117"/>
      <c r="L7410" s="178"/>
      <c r="M7410" s="178"/>
      <c r="N7410" s="106"/>
      <c r="O7410" s="111"/>
      <c r="P7410" s="111"/>
      <c r="Q7410" s="106"/>
      <c r="R7410" s="106"/>
      <c r="S7410" s="106"/>
      <c r="T7410" s="106"/>
      <c r="U7410" s="106"/>
      <c r="V7410" s="106"/>
      <c r="W7410" s="19"/>
      <c r="X7410" s="2"/>
      <c r="Y7410" s="4"/>
      <c r="Z7410" s="106"/>
      <c r="AA7410" s="114"/>
      <c r="AB7410" s="112"/>
      <c r="AC7410" s="178"/>
      <c r="AD7410" s="11"/>
      <c r="AE7410" s="106"/>
      <c r="AF7410" s="106"/>
      <c r="AG7410" s="106"/>
      <c r="AH7410" s="115"/>
      <c r="AI7410" s="116"/>
    </row>
    <row r="7411" spans="1:35" ht="15" customHeight="1" x14ac:dyDescent="0.25">
      <c r="A7411" s="105"/>
      <c r="B7411" s="106"/>
      <c r="C7411" s="2"/>
      <c r="D7411" s="2"/>
      <c r="E7411" s="106"/>
      <c r="F7411" s="107"/>
      <c r="G7411" s="108"/>
      <c r="H7411" s="109"/>
      <c r="I7411" s="109"/>
      <c r="J7411" s="110"/>
      <c r="K7411" s="117"/>
      <c r="L7411" s="178"/>
      <c r="M7411" s="178"/>
      <c r="N7411" s="106"/>
      <c r="O7411" s="111"/>
      <c r="P7411" s="111"/>
      <c r="Q7411" s="106"/>
      <c r="R7411" s="106"/>
      <c r="S7411" s="106"/>
      <c r="T7411" s="106"/>
      <c r="U7411" s="106"/>
      <c r="V7411" s="106"/>
      <c r="W7411" s="19"/>
      <c r="X7411" s="2"/>
      <c r="Y7411" s="4"/>
      <c r="Z7411" s="106"/>
      <c r="AA7411" s="114"/>
      <c r="AB7411" s="112"/>
      <c r="AC7411" s="178"/>
      <c r="AD7411" s="11"/>
      <c r="AE7411" s="106"/>
      <c r="AF7411" s="106"/>
      <c r="AG7411" s="106"/>
      <c r="AH7411" s="115"/>
      <c r="AI7411" s="116"/>
    </row>
    <row r="7412" spans="1:35" ht="15" customHeight="1" x14ac:dyDescent="0.25">
      <c r="A7412" s="105"/>
      <c r="B7412" s="106"/>
      <c r="C7412" s="2"/>
      <c r="D7412" s="2"/>
      <c r="E7412" s="106"/>
      <c r="F7412" s="107"/>
      <c r="G7412" s="108"/>
      <c r="H7412" s="109"/>
      <c r="I7412" s="109"/>
      <c r="J7412" s="110"/>
      <c r="K7412" s="117"/>
      <c r="L7412" s="178"/>
      <c r="M7412" s="178"/>
      <c r="N7412" s="106"/>
      <c r="O7412" s="111"/>
      <c r="P7412" s="111"/>
      <c r="Q7412" s="106"/>
      <c r="R7412" s="106"/>
      <c r="S7412" s="106"/>
      <c r="T7412" s="106"/>
      <c r="U7412" s="106"/>
      <c r="V7412" s="106"/>
      <c r="W7412" s="19"/>
      <c r="X7412" s="2"/>
      <c r="Y7412" s="4"/>
      <c r="Z7412" s="106"/>
      <c r="AA7412" s="114"/>
      <c r="AB7412" s="112"/>
      <c r="AC7412" s="178"/>
      <c r="AD7412" s="11"/>
      <c r="AE7412" s="106"/>
      <c r="AF7412" s="106"/>
      <c r="AG7412" s="106"/>
      <c r="AH7412" s="115"/>
      <c r="AI7412" s="116"/>
    </row>
    <row r="7413" spans="1:35" ht="15" customHeight="1" x14ac:dyDescent="0.25">
      <c r="A7413" s="105"/>
      <c r="B7413" s="106"/>
      <c r="C7413" s="2"/>
      <c r="D7413" s="2"/>
      <c r="E7413" s="106"/>
      <c r="F7413" s="107"/>
      <c r="G7413" s="108"/>
      <c r="H7413" s="109"/>
      <c r="I7413" s="109"/>
      <c r="J7413" s="110"/>
      <c r="K7413" s="117"/>
      <c r="L7413" s="178"/>
      <c r="M7413" s="178"/>
      <c r="N7413" s="106"/>
      <c r="O7413" s="111"/>
      <c r="P7413" s="111"/>
      <c r="Q7413" s="106"/>
      <c r="R7413" s="106"/>
      <c r="S7413" s="106"/>
      <c r="T7413" s="106"/>
      <c r="U7413" s="106"/>
      <c r="V7413" s="106"/>
      <c r="W7413" s="19"/>
      <c r="X7413" s="2"/>
      <c r="Y7413" s="4"/>
      <c r="Z7413" s="106"/>
      <c r="AA7413" s="114"/>
      <c r="AB7413" s="112"/>
      <c r="AC7413" s="178"/>
      <c r="AD7413" s="11"/>
      <c r="AE7413" s="106"/>
      <c r="AF7413" s="106"/>
      <c r="AG7413" s="106"/>
      <c r="AH7413" s="115"/>
      <c r="AI7413" s="116"/>
    </row>
    <row r="7414" spans="1:35" ht="15" customHeight="1" x14ac:dyDescent="0.25">
      <c r="A7414" s="105"/>
      <c r="B7414" s="106"/>
      <c r="C7414" s="2"/>
      <c r="D7414" s="2"/>
      <c r="E7414" s="106"/>
      <c r="F7414" s="107"/>
      <c r="G7414" s="108"/>
      <c r="H7414" s="109"/>
      <c r="I7414" s="109"/>
      <c r="J7414" s="110"/>
      <c r="K7414" s="117"/>
      <c r="L7414" s="178"/>
      <c r="M7414" s="178"/>
      <c r="N7414" s="106"/>
      <c r="O7414" s="111"/>
      <c r="P7414" s="111"/>
      <c r="Q7414" s="106"/>
      <c r="R7414" s="106"/>
      <c r="S7414" s="106"/>
      <c r="T7414" s="106"/>
      <c r="U7414" s="106"/>
      <c r="V7414" s="106"/>
      <c r="W7414" s="19"/>
      <c r="X7414" s="2"/>
      <c r="Y7414" s="4"/>
      <c r="Z7414" s="106"/>
      <c r="AA7414" s="114"/>
      <c r="AB7414" s="112"/>
      <c r="AC7414" s="178"/>
      <c r="AD7414" s="11"/>
      <c r="AE7414" s="106"/>
      <c r="AF7414" s="106"/>
      <c r="AG7414" s="106"/>
      <c r="AH7414" s="115"/>
      <c r="AI7414" s="116"/>
    </row>
    <row r="7415" spans="1:35" ht="15" customHeight="1" x14ac:dyDescent="0.25">
      <c r="A7415" s="105"/>
      <c r="B7415" s="106"/>
      <c r="C7415" s="2"/>
      <c r="D7415" s="2"/>
      <c r="E7415" s="106"/>
      <c r="F7415" s="107"/>
      <c r="G7415" s="108"/>
      <c r="H7415" s="109"/>
      <c r="I7415" s="109"/>
      <c r="J7415" s="110"/>
      <c r="K7415" s="117"/>
      <c r="L7415" s="178"/>
      <c r="M7415" s="178"/>
      <c r="N7415" s="106"/>
      <c r="O7415" s="111"/>
      <c r="P7415" s="111"/>
      <c r="Q7415" s="106"/>
      <c r="R7415" s="106"/>
      <c r="S7415" s="106"/>
      <c r="T7415" s="106"/>
      <c r="U7415" s="106"/>
      <c r="V7415" s="106"/>
      <c r="W7415" s="19"/>
      <c r="X7415" s="2"/>
      <c r="Y7415" s="4"/>
      <c r="Z7415" s="106"/>
      <c r="AA7415" s="114"/>
      <c r="AB7415" s="112"/>
      <c r="AC7415" s="178"/>
      <c r="AD7415" s="11"/>
      <c r="AE7415" s="106"/>
      <c r="AF7415" s="106"/>
      <c r="AG7415" s="106"/>
      <c r="AH7415" s="115"/>
      <c r="AI7415" s="116"/>
    </row>
    <row r="7416" spans="1:35" ht="15" customHeight="1" x14ac:dyDescent="0.25">
      <c r="A7416" s="105"/>
      <c r="B7416" s="106"/>
      <c r="C7416" s="2"/>
      <c r="D7416" s="2"/>
      <c r="E7416" s="106"/>
      <c r="F7416" s="107"/>
      <c r="G7416" s="108"/>
      <c r="H7416" s="109"/>
      <c r="I7416" s="109"/>
      <c r="J7416" s="110"/>
      <c r="K7416" s="117"/>
      <c r="L7416" s="178"/>
      <c r="M7416" s="178"/>
      <c r="N7416" s="106"/>
      <c r="O7416" s="111"/>
      <c r="P7416" s="111"/>
      <c r="Q7416" s="106"/>
      <c r="R7416" s="106"/>
      <c r="S7416" s="106"/>
      <c r="T7416" s="106"/>
      <c r="U7416" s="106"/>
      <c r="V7416" s="106"/>
      <c r="W7416" s="19"/>
      <c r="X7416" s="2"/>
      <c r="Y7416" s="4"/>
      <c r="Z7416" s="106"/>
      <c r="AA7416" s="114"/>
      <c r="AB7416" s="112"/>
      <c r="AC7416" s="178"/>
      <c r="AD7416" s="11"/>
      <c r="AE7416" s="106"/>
      <c r="AF7416" s="106"/>
      <c r="AG7416" s="106"/>
      <c r="AH7416" s="115"/>
      <c r="AI7416" s="116"/>
    </row>
    <row r="7417" spans="1:35" ht="15" customHeight="1" x14ac:dyDescent="0.25">
      <c r="A7417" s="105"/>
      <c r="B7417" s="106"/>
      <c r="C7417" s="2"/>
      <c r="D7417" s="2"/>
      <c r="E7417" s="106"/>
      <c r="F7417" s="107"/>
      <c r="G7417" s="108"/>
      <c r="H7417" s="109"/>
      <c r="I7417" s="109"/>
      <c r="J7417" s="110"/>
      <c r="K7417" s="117"/>
      <c r="L7417" s="178"/>
      <c r="M7417" s="178"/>
      <c r="N7417" s="106"/>
      <c r="O7417" s="111"/>
      <c r="P7417" s="111"/>
      <c r="Q7417" s="106"/>
      <c r="R7417" s="106"/>
      <c r="S7417" s="106"/>
      <c r="T7417" s="106"/>
      <c r="U7417" s="106"/>
      <c r="V7417" s="106"/>
      <c r="W7417" s="19"/>
      <c r="X7417" s="2"/>
      <c r="Y7417" s="4"/>
      <c r="Z7417" s="106"/>
      <c r="AA7417" s="114"/>
      <c r="AB7417" s="112"/>
      <c r="AC7417" s="178"/>
      <c r="AD7417" s="11"/>
      <c r="AE7417" s="106"/>
      <c r="AF7417" s="106"/>
      <c r="AG7417" s="106"/>
      <c r="AH7417" s="115"/>
      <c r="AI7417" s="116"/>
    </row>
    <row r="7418" spans="1:35" ht="15" customHeight="1" x14ac:dyDescent="0.25">
      <c r="A7418" s="105"/>
      <c r="B7418" s="106"/>
      <c r="C7418" s="2"/>
      <c r="D7418" s="2"/>
      <c r="E7418" s="106"/>
      <c r="F7418" s="107"/>
      <c r="G7418" s="108"/>
      <c r="H7418" s="109"/>
      <c r="I7418" s="109"/>
      <c r="J7418" s="110"/>
      <c r="K7418" s="117"/>
      <c r="L7418" s="178"/>
      <c r="M7418" s="178"/>
      <c r="N7418" s="106"/>
      <c r="O7418" s="111"/>
      <c r="P7418" s="111"/>
      <c r="Q7418" s="106"/>
      <c r="R7418" s="106"/>
      <c r="S7418" s="106"/>
      <c r="T7418" s="106"/>
      <c r="U7418" s="106"/>
      <c r="V7418" s="106"/>
      <c r="W7418" s="19"/>
      <c r="X7418" s="2"/>
      <c r="Y7418" s="4"/>
      <c r="Z7418" s="106"/>
      <c r="AA7418" s="114"/>
      <c r="AB7418" s="112"/>
      <c r="AC7418" s="178"/>
      <c r="AD7418" s="11"/>
      <c r="AE7418" s="106"/>
      <c r="AF7418" s="106"/>
      <c r="AG7418" s="106"/>
      <c r="AH7418" s="115"/>
      <c r="AI7418" s="116"/>
    </row>
    <row r="7419" spans="1:35" ht="15" customHeight="1" x14ac:dyDescent="0.25">
      <c r="A7419" s="105"/>
      <c r="B7419" s="106"/>
      <c r="C7419" s="2"/>
      <c r="D7419" s="2"/>
      <c r="E7419" s="106"/>
      <c r="F7419" s="107"/>
      <c r="G7419" s="108"/>
      <c r="H7419" s="109"/>
      <c r="I7419" s="109"/>
      <c r="J7419" s="110"/>
      <c r="K7419" s="117"/>
      <c r="L7419" s="178"/>
      <c r="M7419" s="178"/>
      <c r="N7419" s="106"/>
      <c r="O7419" s="111"/>
      <c r="P7419" s="111"/>
      <c r="Q7419" s="106"/>
      <c r="R7419" s="106"/>
      <c r="S7419" s="106"/>
      <c r="T7419" s="106"/>
      <c r="U7419" s="106"/>
      <c r="V7419" s="106"/>
      <c r="W7419" s="19"/>
      <c r="X7419" s="2"/>
      <c r="Y7419" s="4"/>
      <c r="Z7419" s="106"/>
      <c r="AA7419" s="114"/>
      <c r="AB7419" s="112"/>
      <c r="AC7419" s="178"/>
      <c r="AD7419" s="11"/>
      <c r="AE7419" s="106"/>
      <c r="AF7419" s="106"/>
      <c r="AG7419" s="106"/>
      <c r="AH7419" s="115"/>
      <c r="AI7419" s="116"/>
    </row>
    <row r="7420" spans="1:35" ht="15" customHeight="1" x14ac:dyDescent="0.25">
      <c r="A7420" s="105"/>
      <c r="B7420" s="106"/>
      <c r="C7420" s="2"/>
      <c r="D7420" s="2"/>
      <c r="E7420" s="106"/>
      <c r="F7420" s="107"/>
      <c r="G7420" s="108"/>
      <c r="H7420" s="109"/>
      <c r="I7420" s="109"/>
      <c r="J7420" s="110"/>
      <c r="K7420" s="117"/>
      <c r="L7420" s="178"/>
      <c r="M7420" s="178"/>
      <c r="N7420" s="106"/>
      <c r="O7420" s="111"/>
      <c r="P7420" s="111"/>
      <c r="Q7420" s="106"/>
      <c r="R7420" s="106"/>
      <c r="S7420" s="106"/>
      <c r="T7420" s="106"/>
      <c r="U7420" s="106"/>
      <c r="V7420" s="106"/>
      <c r="W7420" s="19"/>
      <c r="X7420" s="2"/>
      <c r="Y7420" s="4"/>
      <c r="Z7420" s="106"/>
      <c r="AA7420" s="114"/>
      <c r="AB7420" s="112"/>
      <c r="AC7420" s="178"/>
      <c r="AD7420" s="11"/>
      <c r="AE7420" s="106"/>
      <c r="AF7420" s="106"/>
      <c r="AG7420" s="106"/>
      <c r="AH7420" s="115"/>
      <c r="AI7420" s="116"/>
    </row>
    <row r="7421" spans="1:35" ht="15" customHeight="1" x14ac:dyDescent="0.25">
      <c r="A7421" s="105"/>
      <c r="B7421" s="106"/>
      <c r="C7421" s="2"/>
      <c r="D7421" s="2"/>
      <c r="E7421" s="106"/>
      <c r="F7421" s="107"/>
      <c r="G7421" s="108"/>
      <c r="H7421" s="109"/>
      <c r="I7421" s="109"/>
      <c r="J7421" s="110"/>
      <c r="K7421" s="117"/>
      <c r="L7421" s="178"/>
      <c r="M7421" s="178"/>
      <c r="N7421" s="106"/>
      <c r="O7421" s="111"/>
      <c r="P7421" s="111"/>
      <c r="Q7421" s="106"/>
      <c r="R7421" s="106"/>
      <c r="S7421" s="106"/>
      <c r="T7421" s="106"/>
      <c r="U7421" s="106"/>
      <c r="V7421" s="106"/>
      <c r="W7421" s="19"/>
      <c r="X7421" s="2"/>
      <c r="Y7421" s="4"/>
      <c r="Z7421" s="106"/>
      <c r="AA7421" s="114"/>
      <c r="AB7421" s="112"/>
      <c r="AC7421" s="178"/>
      <c r="AD7421" s="11"/>
      <c r="AE7421" s="106"/>
      <c r="AF7421" s="106"/>
      <c r="AG7421" s="106"/>
      <c r="AH7421" s="115"/>
      <c r="AI7421" s="116"/>
    </row>
    <row r="7422" spans="1:35" ht="15" customHeight="1" x14ac:dyDescent="0.25">
      <c r="A7422" s="105"/>
      <c r="B7422" s="106"/>
      <c r="C7422" s="2"/>
      <c r="D7422" s="2"/>
      <c r="E7422" s="106"/>
      <c r="F7422" s="107"/>
      <c r="G7422" s="108"/>
      <c r="H7422" s="109"/>
      <c r="I7422" s="109"/>
      <c r="J7422" s="110"/>
      <c r="K7422" s="117"/>
      <c r="L7422" s="178"/>
      <c r="M7422" s="178"/>
      <c r="N7422" s="106"/>
      <c r="O7422" s="111"/>
      <c r="P7422" s="111"/>
      <c r="Q7422" s="106"/>
      <c r="R7422" s="106"/>
      <c r="S7422" s="106"/>
      <c r="T7422" s="106"/>
      <c r="U7422" s="106"/>
      <c r="V7422" s="106"/>
      <c r="W7422" s="19"/>
      <c r="X7422" s="2"/>
      <c r="Y7422" s="4"/>
      <c r="Z7422" s="106"/>
      <c r="AA7422" s="114"/>
      <c r="AB7422" s="112"/>
      <c r="AC7422" s="178"/>
      <c r="AD7422" s="11"/>
      <c r="AE7422" s="106"/>
      <c r="AF7422" s="106"/>
      <c r="AG7422" s="106"/>
      <c r="AH7422" s="115"/>
      <c r="AI7422" s="116"/>
    </row>
    <row r="7423" spans="1:35" ht="15" customHeight="1" x14ac:dyDescent="0.25">
      <c r="A7423" s="105"/>
      <c r="B7423" s="106"/>
      <c r="C7423" s="2"/>
      <c r="D7423" s="2"/>
      <c r="E7423" s="106"/>
      <c r="F7423" s="107"/>
      <c r="G7423" s="108"/>
      <c r="H7423" s="109"/>
      <c r="I7423" s="109"/>
      <c r="J7423" s="110"/>
      <c r="K7423" s="117"/>
      <c r="L7423" s="178"/>
      <c r="M7423" s="178"/>
      <c r="N7423" s="106"/>
      <c r="O7423" s="111"/>
      <c r="P7423" s="111"/>
      <c r="Q7423" s="106"/>
      <c r="R7423" s="106"/>
      <c r="S7423" s="106"/>
      <c r="T7423" s="106"/>
      <c r="U7423" s="106"/>
      <c r="V7423" s="106"/>
      <c r="W7423" s="19"/>
      <c r="X7423" s="2"/>
      <c r="Y7423" s="4"/>
      <c r="Z7423" s="106"/>
      <c r="AA7423" s="114"/>
      <c r="AB7423" s="112"/>
      <c r="AC7423" s="178"/>
      <c r="AD7423" s="11"/>
      <c r="AE7423" s="106"/>
      <c r="AF7423" s="106"/>
      <c r="AG7423" s="106"/>
      <c r="AH7423" s="115"/>
      <c r="AI7423" s="116"/>
    </row>
    <row r="7424" spans="1:35" ht="15" customHeight="1" x14ac:dyDescent="0.25">
      <c r="A7424" s="105"/>
      <c r="B7424" s="106"/>
      <c r="C7424" s="2"/>
      <c r="D7424" s="2"/>
      <c r="E7424" s="106"/>
      <c r="F7424" s="107"/>
      <c r="G7424" s="108"/>
      <c r="H7424" s="109"/>
      <c r="I7424" s="109"/>
      <c r="J7424" s="110"/>
      <c r="K7424" s="117"/>
      <c r="L7424" s="178"/>
      <c r="M7424" s="178"/>
      <c r="N7424" s="106"/>
      <c r="O7424" s="111"/>
      <c r="P7424" s="111"/>
      <c r="Q7424" s="106"/>
      <c r="R7424" s="106"/>
      <c r="S7424" s="106"/>
      <c r="T7424" s="106"/>
      <c r="U7424" s="106"/>
      <c r="V7424" s="106"/>
      <c r="W7424" s="19"/>
      <c r="X7424" s="2"/>
      <c r="Y7424" s="4"/>
      <c r="Z7424" s="106"/>
      <c r="AA7424" s="114"/>
      <c r="AB7424" s="112"/>
      <c r="AC7424" s="178"/>
      <c r="AD7424" s="11"/>
      <c r="AE7424" s="106"/>
      <c r="AF7424" s="106"/>
      <c r="AG7424" s="106"/>
      <c r="AH7424" s="115"/>
      <c r="AI7424" s="116"/>
    </row>
    <row r="7425" spans="1:35" ht="15" customHeight="1" x14ac:dyDescent="0.25">
      <c r="A7425" s="105"/>
      <c r="B7425" s="106"/>
      <c r="C7425" s="2"/>
      <c r="D7425" s="2"/>
      <c r="E7425" s="106"/>
      <c r="F7425" s="107"/>
      <c r="G7425" s="108"/>
      <c r="H7425" s="109"/>
      <c r="I7425" s="109"/>
      <c r="J7425" s="110"/>
      <c r="K7425" s="117"/>
      <c r="L7425" s="178"/>
      <c r="M7425" s="178"/>
      <c r="N7425" s="106"/>
      <c r="O7425" s="111"/>
      <c r="P7425" s="111"/>
      <c r="Q7425" s="106"/>
      <c r="R7425" s="106"/>
      <c r="S7425" s="106"/>
      <c r="T7425" s="106"/>
      <c r="U7425" s="106"/>
      <c r="V7425" s="106"/>
      <c r="W7425" s="19"/>
      <c r="X7425" s="2"/>
      <c r="Y7425" s="4"/>
      <c r="Z7425" s="106"/>
      <c r="AA7425" s="114"/>
      <c r="AB7425" s="112"/>
      <c r="AC7425" s="178"/>
      <c r="AD7425" s="11"/>
      <c r="AE7425" s="106"/>
      <c r="AF7425" s="106"/>
      <c r="AG7425" s="106"/>
      <c r="AH7425" s="115"/>
      <c r="AI7425" s="116"/>
    </row>
    <row r="7426" spans="1:35" ht="15" customHeight="1" x14ac:dyDescent="0.25">
      <c r="A7426" s="105"/>
      <c r="B7426" s="106"/>
      <c r="C7426" s="2"/>
      <c r="D7426" s="2"/>
      <c r="E7426" s="106"/>
      <c r="F7426" s="107"/>
      <c r="G7426" s="108"/>
      <c r="H7426" s="109"/>
      <c r="I7426" s="109"/>
      <c r="J7426" s="110"/>
      <c r="K7426" s="117"/>
      <c r="L7426" s="178"/>
      <c r="M7426" s="178"/>
      <c r="N7426" s="106"/>
      <c r="O7426" s="111"/>
      <c r="P7426" s="111"/>
      <c r="Q7426" s="106"/>
      <c r="R7426" s="106"/>
      <c r="S7426" s="106"/>
      <c r="T7426" s="106"/>
      <c r="U7426" s="106"/>
      <c r="V7426" s="106"/>
      <c r="W7426" s="19"/>
      <c r="X7426" s="2"/>
      <c r="Y7426" s="4"/>
      <c r="Z7426" s="106"/>
      <c r="AA7426" s="114"/>
      <c r="AB7426" s="112"/>
      <c r="AC7426" s="178"/>
      <c r="AD7426" s="11"/>
      <c r="AE7426" s="106"/>
      <c r="AF7426" s="106"/>
      <c r="AG7426" s="106"/>
      <c r="AH7426" s="115"/>
      <c r="AI7426" s="116"/>
    </row>
    <row r="7427" spans="1:35" ht="15" customHeight="1" x14ac:dyDescent="0.25">
      <c r="A7427" s="105"/>
      <c r="B7427" s="106"/>
      <c r="C7427" s="2"/>
      <c r="D7427" s="2"/>
      <c r="E7427" s="106"/>
      <c r="F7427" s="107"/>
      <c r="G7427" s="108"/>
      <c r="H7427" s="109"/>
      <c r="I7427" s="109"/>
      <c r="J7427" s="110"/>
      <c r="K7427" s="117"/>
      <c r="L7427" s="178"/>
      <c r="M7427" s="178"/>
      <c r="N7427" s="106"/>
      <c r="O7427" s="111"/>
      <c r="P7427" s="111"/>
      <c r="Q7427" s="106"/>
      <c r="R7427" s="106"/>
      <c r="S7427" s="106"/>
      <c r="T7427" s="106"/>
      <c r="U7427" s="106"/>
      <c r="V7427" s="106"/>
      <c r="W7427" s="19"/>
      <c r="X7427" s="2"/>
      <c r="Y7427" s="4"/>
      <c r="Z7427" s="106"/>
      <c r="AA7427" s="114"/>
      <c r="AB7427" s="112"/>
      <c r="AC7427" s="178"/>
      <c r="AD7427" s="11"/>
      <c r="AE7427" s="106"/>
      <c r="AF7427" s="106"/>
      <c r="AG7427" s="106"/>
      <c r="AH7427" s="115"/>
      <c r="AI7427" s="116"/>
    </row>
    <row r="7428" spans="1:35" ht="15" customHeight="1" x14ac:dyDescent="0.25">
      <c r="A7428" s="105"/>
      <c r="B7428" s="106"/>
      <c r="C7428" s="2"/>
      <c r="D7428" s="2"/>
      <c r="E7428" s="106"/>
      <c r="F7428" s="107"/>
      <c r="G7428" s="108"/>
      <c r="H7428" s="109"/>
      <c r="I7428" s="109"/>
      <c r="J7428" s="110"/>
      <c r="K7428" s="117"/>
      <c r="L7428" s="178"/>
      <c r="M7428" s="178"/>
      <c r="N7428" s="106"/>
      <c r="O7428" s="111"/>
      <c r="P7428" s="111"/>
      <c r="Q7428" s="106"/>
      <c r="R7428" s="106"/>
      <c r="S7428" s="106"/>
      <c r="T7428" s="106"/>
      <c r="U7428" s="106"/>
      <c r="V7428" s="106"/>
      <c r="W7428" s="19"/>
      <c r="X7428" s="2"/>
      <c r="Y7428" s="4"/>
      <c r="Z7428" s="106"/>
      <c r="AA7428" s="114"/>
      <c r="AB7428" s="112"/>
      <c r="AC7428" s="178"/>
      <c r="AD7428" s="11"/>
      <c r="AE7428" s="106"/>
      <c r="AF7428" s="106"/>
      <c r="AG7428" s="106"/>
      <c r="AH7428" s="115"/>
      <c r="AI7428" s="116"/>
    </row>
    <row r="7429" spans="1:35" ht="15" customHeight="1" x14ac:dyDescent="0.25">
      <c r="A7429" s="105"/>
      <c r="B7429" s="106"/>
      <c r="C7429" s="2"/>
      <c r="D7429" s="2"/>
      <c r="E7429" s="106"/>
      <c r="F7429" s="107"/>
      <c r="G7429" s="108"/>
      <c r="H7429" s="109"/>
      <c r="I7429" s="109"/>
      <c r="J7429" s="110"/>
      <c r="K7429" s="117"/>
      <c r="L7429" s="178"/>
      <c r="M7429" s="178"/>
      <c r="N7429" s="106"/>
      <c r="O7429" s="111"/>
      <c r="P7429" s="111"/>
      <c r="Q7429" s="106"/>
      <c r="R7429" s="106"/>
      <c r="S7429" s="106"/>
      <c r="T7429" s="106"/>
      <c r="U7429" s="106"/>
      <c r="V7429" s="106"/>
      <c r="W7429" s="19"/>
      <c r="X7429" s="2"/>
      <c r="Y7429" s="4"/>
      <c r="Z7429" s="106"/>
      <c r="AA7429" s="114"/>
      <c r="AB7429" s="112"/>
      <c r="AC7429" s="178"/>
      <c r="AD7429" s="11"/>
      <c r="AE7429" s="106"/>
      <c r="AF7429" s="106"/>
      <c r="AG7429" s="106"/>
      <c r="AH7429" s="115"/>
      <c r="AI7429" s="116"/>
    </row>
    <row r="7430" spans="1:35" ht="15" customHeight="1" x14ac:dyDescent="0.25">
      <c r="A7430" s="105"/>
      <c r="B7430" s="106"/>
      <c r="C7430" s="2"/>
      <c r="D7430" s="2"/>
      <c r="E7430" s="106"/>
      <c r="F7430" s="107"/>
      <c r="G7430" s="108"/>
      <c r="H7430" s="109"/>
      <c r="I7430" s="109"/>
      <c r="J7430" s="110"/>
      <c r="K7430" s="117"/>
      <c r="L7430" s="178"/>
      <c r="M7430" s="178"/>
      <c r="N7430" s="106"/>
      <c r="O7430" s="111"/>
      <c r="P7430" s="111"/>
      <c r="Q7430" s="106"/>
      <c r="R7430" s="106"/>
      <c r="S7430" s="106"/>
      <c r="T7430" s="106"/>
      <c r="U7430" s="106"/>
      <c r="V7430" s="106"/>
      <c r="W7430" s="19"/>
      <c r="X7430" s="2"/>
      <c r="Y7430" s="4"/>
      <c r="Z7430" s="106"/>
      <c r="AA7430" s="114"/>
      <c r="AB7430" s="112"/>
      <c r="AC7430" s="178"/>
      <c r="AD7430" s="11"/>
      <c r="AE7430" s="106"/>
      <c r="AF7430" s="106"/>
      <c r="AG7430" s="106"/>
      <c r="AH7430" s="115"/>
      <c r="AI7430" s="116"/>
    </row>
    <row r="7431" spans="1:35" ht="15" customHeight="1" x14ac:dyDescent="0.25">
      <c r="A7431" s="105"/>
      <c r="B7431" s="106"/>
      <c r="C7431" s="2"/>
      <c r="D7431" s="2"/>
      <c r="E7431" s="106"/>
      <c r="F7431" s="107"/>
      <c r="G7431" s="108"/>
      <c r="H7431" s="109"/>
      <c r="I7431" s="109"/>
      <c r="J7431" s="110"/>
      <c r="K7431" s="117"/>
      <c r="L7431" s="178"/>
      <c r="M7431" s="178"/>
      <c r="N7431" s="106"/>
      <c r="O7431" s="111"/>
      <c r="P7431" s="111"/>
      <c r="Q7431" s="106"/>
      <c r="R7431" s="106"/>
      <c r="S7431" s="106"/>
      <c r="T7431" s="106"/>
      <c r="U7431" s="106"/>
      <c r="V7431" s="106"/>
      <c r="W7431" s="19"/>
      <c r="X7431" s="2"/>
      <c r="Y7431" s="4"/>
      <c r="Z7431" s="106"/>
      <c r="AA7431" s="114"/>
      <c r="AB7431" s="112"/>
      <c r="AC7431" s="178"/>
      <c r="AD7431" s="11"/>
      <c r="AE7431" s="106"/>
      <c r="AF7431" s="106"/>
      <c r="AG7431" s="106"/>
      <c r="AH7431" s="115"/>
      <c r="AI7431" s="116"/>
    </row>
    <row r="7432" spans="1:35" ht="15" customHeight="1" x14ac:dyDescent="0.25">
      <c r="A7432" s="105"/>
      <c r="B7432" s="106"/>
      <c r="C7432" s="2"/>
      <c r="D7432" s="2"/>
      <c r="E7432" s="106"/>
      <c r="F7432" s="107"/>
      <c r="G7432" s="108"/>
      <c r="H7432" s="109"/>
      <c r="I7432" s="109"/>
      <c r="J7432" s="110"/>
      <c r="K7432" s="117"/>
      <c r="L7432" s="178"/>
      <c r="M7432" s="178"/>
      <c r="N7432" s="106"/>
      <c r="O7432" s="111"/>
      <c r="P7432" s="111"/>
      <c r="Q7432" s="106"/>
      <c r="R7432" s="106"/>
      <c r="S7432" s="106"/>
      <c r="T7432" s="106"/>
      <c r="U7432" s="106"/>
      <c r="V7432" s="106"/>
      <c r="W7432" s="19"/>
      <c r="X7432" s="2"/>
      <c r="Y7432" s="4"/>
      <c r="Z7432" s="106"/>
      <c r="AA7432" s="114"/>
      <c r="AB7432" s="112"/>
      <c r="AC7432" s="178"/>
      <c r="AD7432" s="11"/>
      <c r="AE7432" s="106"/>
      <c r="AF7432" s="106"/>
      <c r="AG7432" s="106"/>
      <c r="AH7432" s="115"/>
      <c r="AI7432" s="116"/>
    </row>
    <row r="7433" spans="1:35" ht="15" customHeight="1" x14ac:dyDescent="0.25">
      <c r="A7433" s="105"/>
      <c r="B7433" s="106"/>
      <c r="C7433" s="2"/>
      <c r="D7433" s="2"/>
      <c r="E7433" s="106"/>
      <c r="F7433" s="107"/>
      <c r="G7433" s="108"/>
      <c r="H7433" s="109"/>
      <c r="I7433" s="109"/>
      <c r="J7433" s="110"/>
      <c r="K7433" s="117"/>
      <c r="L7433" s="178"/>
      <c r="M7433" s="178"/>
      <c r="N7433" s="106"/>
      <c r="O7433" s="111"/>
      <c r="P7433" s="111"/>
      <c r="Q7433" s="106"/>
      <c r="R7433" s="106"/>
      <c r="S7433" s="106"/>
      <c r="T7433" s="106"/>
      <c r="U7433" s="106"/>
      <c r="V7433" s="106"/>
      <c r="W7433" s="19"/>
      <c r="X7433" s="2"/>
      <c r="Y7433" s="4"/>
      <c r="Z7433" s="106"/>
      <c r="AA7433" s="114"/>
      <c r="AB7433" s="112"/>
      <c r="AC7433" s="178"/>
      <c r="AD7433" s="11"/>
      <c r="AE7433" s="106"/>
      <c r="AF7433" s="106"/>
      <c r="AG7433" s="106"/>
      <c r="AH7433" s="115"/>
      <c r="AI7433" s="116"/>
    </row>
    <row r="7434" spans="1:35" ht="15" customHeight="1" x14ac:dyDescent="0.25">
      <c r="A7434" s="105"/>
      <c r="B7434" s="106"/>
      <c r="C7434" s="2"/>
      <c r="D7434" s="2"/>
      <c r="E7434" s="106"/>
      <c r="F7434" s="107"/>
      <c r="G7434" s="108"/>
      <c r="H7434" s="109"/>
      <c r="I7434" s="109"/>
      <c r="J7434" s="110"/>
      <c r="K7434" s="117"/>
      <c r="L7434" s="178"/>
      <c r="M7434" s="178"/>
      <c r="N7434" s="106"/>
      <c r="O7434" s="111"/>
      <c r="P7434" s="111"/>
      <c r="Q7434" s="106"/>
      <c r="R7434" s="106"/>
      <c r="S7434" s="106"/>
      <c r="T7434" s="106"/>
      <c r="U7434" s="106"/>
      <c r="V7434" s="106"/>
      <c r="W7434" s="19"/>
      <c r="X7434" s="2"/>
      <c r="Y7434" s="4"/>
      <c r="Z7434" s="106"/>
      <c r="AA7434" s="114"/>
      <c r="AB7434" s="112"/>
      <c r="AC7434" s="178"/>
      <c r="AD7434" s="11"/>
      <c r="AE7434" s="106"/>
      <c r="AF7434" s="106"/>
      <c r="AG7434" s="106"/>
      <c r="AH7434" s="115"/>
      <c r="AI7434" s="116"/>
    </row>
    <row r="7435" spans="1:35" ht="15" customHeight="1" x14ac:dyDescent="0.25">
      <c r="A7435" s="105"/>
      <c r="B7435" s="106"/>
      <c r="C7435" s="2"/>
      <c r="D7435" s="2"/>
      <c r="E7435" s="106"/>
      <c r="F7435" s="107"/>
      <c r="G7435" s="108"/>
      <c r="H7435" s="109"/>
      <c r="I7435" s="109"/>
      <c r="J7435" s="110"/>
      <c r="K7435" s="117"/>
      <c r="L7435" s="178"/>
      <c r="M7435" s="178"/>
      <c r="N7435" s="106"/>
      <c r="O7435" s="111"/>
      <c r="P7435" s="111"/>
      <c r="Q7435" s="106"/>
      <c r="R7435" s="106"/>
      <c r="S7435" s="106"/>
      <c r="T7435" s="106"/>
      <c r="U7435" s="106"/>
      <c r="V7435" s="106"/>
      <c r="W7435" s="19"/>
      <c r="X7435" s="2"/>
      <c r="Y7435" s="4"/>
      <c r="Z7435" s="106"/>
      <c r="AA7435" s="114"/>
      <c r="AB7435" s="112"/>
      <c r="AC7435" s="178"/>
      <c r="AD7435" s="11"/>
      <c r="AE7435" s="106"/>
      <c r="AF7435" s="106"/>
      <c r="AG7435" s="106"/>
      <c r="AH7435" s="115"/>
      <c r="AI7435" s="116"/>
    </row>
    <row r="7436" spans="1:35" ht="15" customHeight="1" x14ac:dyDescent="0.25">
      <c r="A7436" s="105"/>
      <c r="B7436" s="106"/>
      <c r="C7436" s="2"/>
      <c r="D7436" s="2"/>
      <c r="E7436" s="106"/>
      <c r="F7436" s="107"/>
      <c r="G7436" s="108"/>
      <c r="H7436" s="109"/>
      <c r="I7436" s="109"/>
      <c r="J7436" s="110"/>
      <c r="K7436" s="117"/>
      <c r="L7436" s="178"/>
      <c r="M7436" s="178"/>
      <c r="N7436" s="106"/>
      <c r="O7436" s="111"/>
      <c r="P7436" s="111"/>
      <c r="Q7436" s="106"/>
      <c r="R7436" s="106"/>
      <c r="S7436" s="106"/>
      <c r="T7436" s="106"/>
      <c r="U7436" s="106"/>
      <c r="V7436" s="106"/>
      <c r="W7436" s="19"/>
      <c r="X7436" s="2"/>
      <c r="Y7436" s="4"/>
      <c r="Z7436" s="106"/>
      <c r="AA7436" s="114"/>
      <c r="AB7436" s="112"/>
      <c r="AC7436" s="178"/>
      <c r="AD7436" s="11"/>
      <c r="AE7436" s="106"/>
      <c r="AF7436" s="106"/>
      <c r="AG7436" s="106"/>
      <c r="AH7436" s="115"/>
      <c r="AI7436" s="116"/>
    </row>
    <row r="7437" spans="1:35" ht="15" customHeight="1" x14ac:dyDescent="0.25">
      <c r="A7437" s="105"/>
      <c r="B7437" s="106"/>
      <c r="C7437" s="2"/>
      <c r="D7437" s="2"/>
      <c r="E7437" s="106"/>
      <c r="F7437" s="107"/>
      <c r="G7437" s="108"/>
      <c r="H7437" s="109"/>
      <c r="I7437" s="109"/>
      <c r="J7437" s="110"/>
      <c r="K7437" s="117"/>
      <c r="L7437" s="178"/>
      <c r="M7437" s="178"/>
      <c r="N7437" s="106"/>
      <c r="O7437" s="111"/>
      <c r="P7437" s="111"/>
      <c r="Q7437" s="106"/>
      <c r="R7437" s="106"/>
      <c r="S7437" s="106"/>
      <c r="T7437" s="106"/>
      <c r="U7437" s="106"/>
      <c r="V7437" s="106"/>
      <c r="W7437" s="19"/>
      <c r="X7437" s="2"/>
      <c r="Y7437" s="4"/>
      <c r="Z7437" s="106"/>
      <c r="AA7437" s="114"/>
      <c r="AB7437" s="112"/>
      <c r="AC7437" s="178"/>
      <c r="AD7437" s="11"/>
      <c r="AE7437" s="106"/>
      <c r="AF7437" s="106"/>
      <c r="AG7437" s="106"/>
      <c r="AH7437" s="115"/>
      <c r="AI7437" s="116"/>
    </row>
    <row r="7438" spans="1:35" ht="15" customHeight="1" x14ac:dyDescent="0.25">
      <c r="A7438" s="105"/>
      <c r="B7438" s="106"/>
      <c r="C7438" s="2"/>
      <c r="D7438" s="2"/>
      <c r="E7438" s="106"/>
      <c r="F7438" s="107"/>
      <c r="G7438" s="108"/>
      <c r="H7438" s="109"/>
      <c r="I7438" s="109"/>
      <c r="J7438" s="110"/>
      <c r="K7438" s="117"/>
      <c r="L7438" s="178"/>
      <c r="M7438" s="178"/>
      <c r="N7438" s="106"/>
      <c r="O7438" s="111"/>
      <c r="P7438" s="111"/>
      <c r="Q7438" s="106"/>
      <c r="R7438" s="106"/>
      <c r="S7438" s="106"/>
      <c r="T7438" s="106"/>
      <c r="U7438" s="106"/>
      <c r="V7438" s="106"/>
      <c r="W7438" s="19"/>
      <c r="X7438" s="2"/>
      <c r="Y7438" s="4"/>
      <c r="Z7438" s="106"/>
      <c r="AA7438" s="114"/>
      <c r="AB7438" s="112"/>
      <c r="AC7438" s="178"/>
      <c r="AD7438" s="11"/>
      <c r="AE7438" s="106"/>
      <c r="AF7438" s="106"/>
      <c r="AG7438" s="106"/>
      <c r="AH7438" s="115"/>
      <c r="AI7438" s="116"/>
    </row>
    <row r="7439" spans="1:35" ht="15" customHeight="1" x14ac:dyDescent="0.25">
      <c r="A7439" s="105"/>
      <c r="B7439" s="106"/>
      <c r="C7439" s="2"/>
      <c r="D7439" s="2"/>
      <c r="E7439" s="106"/>
      <c r="F7439" s="107"/>
      <c r="G7439" s="108"/>
      <c r="H7439" s="109"/>
      <c r="I7439" s="109"/>
      <c r="J7439" s="110"/>
      <c r="K7439" s="117"/>
      <c r="L7439" s="178"/>
      <c r="M7439" s="178"/>
      <c r="N7439" s="106"/>
      <c r="O7439" s="111"/>
      <c r="P7439" s="111"/>
      <c r="Q7439" s="106"/>
      <c r="R7439" s="106"/>
      <c r="S7439" s="106"/>
      <c r="T7439" s="106"/>
      <c r="U7439" s="106"/>
      <c r="V7439" s="106"/>
      <c r="W7439" s="19"/>
      <c r="X7439" s="2"/>
      <c r="Y7439" s="4"/>
      <c r="Z7439" s="106"/>
      <c r="AA7439" s="114"/>
      <c r="AB7439" s="112"/>
      <c r="AC7439" s="178"/>
      <c r="AD7439" s="11"/>
      <c r="AE7439" s="106"/>
      <c r="AF7439" s="106"/>
      <c r="AG7439" s="106"/>
      <c r="AH7439" s="115"/>
      <c r="AI7439" s="116"/>
    </row>
    <row r="7440" spans="1:35" ht="15" customHeight="1" x14ac:dyDescent="0.25">
      <c r="A7440" s="105"/>
      <c r="B7440" s="106"/>
      <c r="C7440" s="2"/>
      <c r="D7440" s="2"/>
      <c r="E7440" s="106"/>
      <c r="F7440" s="107"/>
      <c r="G7440" s="108"/>
      <c r="H7440" s="109"/>
      <c r="I7440" s="109"/>
      <c r="J7440" s="110"/>
      <c r="K7440" s="117"/>
      <c r="L7440" s="178"/>
      <c r="M7440" s="178"/>
      <c r="N7440" s="106"/>
      <c r="O7440" s="111"/>
      <c r="P7440" s="111"/>
      <c r="Q7440" s="106"/>
      <c r="R7440" s="106"/>
      <c r="S7440" s="106"/>
      <c r="T7440" s="106"/>
      <c r="U7440" s="106"/>
      <c r="V7440" s="106"/>
      <c r="W7440" s="19"/>
      <c r="X7440" s="2"/>
      <c r="Y7440" s="4"/>
      <c r="Z7440" s="106"/>
      <c r="AA7440" s="114"/>
      <c r="AB7440" s="112"/>
      <c r="AC7440" s="178"/>
      <c r="AD7440" s="11"/>
      <c r="AE7440" s="106"/>
      <c r="AF7440" s="106"/>
      <c r="AG7440" s="106"/>
      <c r="AH7440" s="115"/>
      <c r="AI7440" s="116"/>
    </row>
    <row r="7441" spans="1:35" ht="15" customHeight="1" x14ac:dyDescent="0.25">
      <c r="A7441" s="105"/>
      <c r="B7441" s="106"/>
      <c r="C7441" s="2"/>
      <c r="D7441" s="2"/>
      <c r="E7441" s="106"/>
      <c r="F7441" s="107"/>
      <c r="G7441" s="108"/>
      <c r="H7441" s="109"/>
      <c r="I7441" s="109"/>
      <c r="J7441" s="110"/>
      <c r="K7441" s="117"/>
      <c r="L7441" s="178"/>
      <c r="M7441" s="178"/>
      <c r="N7441" s="106"/>
      <c r="O7441" s="111"/>
      <c r="P7441" s="111"/>
      <c r="Q7441" s="106"/>
      <c r="R7441" s="106"/>
      <c r="S7441" s="106"/>
      <c r="T7441" s="106"/>
      <c r="U7441" s="106"/>
      <c r="V7441" s="106"/>
      <c r="W7441" s="19"/>
      <c r="X7441" s="2"/>
      <c r="Y7441" s="4"/>
      <c r="Z7441" s="106"/>
      <c r="AA7441" s="114"/>
      <c r="AB7441" s="112"/>
      <c r="AC7441" s="178"/>
      <c r="AD7441" s="11"/>
      <c r="AE7441" s="106"/>
      <c r="AF7441" s="106"/>
      <c r="AG7441" s="106"/>
      <c r="AH7441" s="115"/>
      <c r="AI7441" s="116"/>
    </row>
    <row r="7442" spans="1:35" ht="15" customHeight="1" x14ac:dyDescent="0.25">
      <c r="A7442" s="105"/>
      <c r="B7442" s="106"/>
      <c r="C7442" s="2"/>
      <c r="D7442" s="2"/>
      <c r="E7442" s="106"/>
      <c r="F7442" s="107"/>
      <c r="G7442" s="108"/>
      <c r="H7442" s="109"/>
      <c r="I7442" s="109"/>
      <c r="J7442" s="110"/>
      <c r="K7442" s="117"/>
      <c r="L7442" s="178"/>
      <c r="M7442" s="178"/>
      <c r="N7442" s="106"/>
      <c r="O7442" s="111"/>
      <c r="P7442" s="111"/>
      <c r="Q7442" s="106"/>
      <c r="R7442" s="106"/>
      <c r="S7442" s="106"/>
      <c r="T7442" s="106"/>
      <c r="U7442" s="106"/>
      <c r="V7442" s="106"/>
      <c r="W7442" s="19"/>
      <c r="X7442" s="2"/>
      <c r="Y7442" s="4"/>
      <c r="Z7442" s="106"/>
      <c r="AA7442" s="114"/>
      <c r="AB7442" s="112"/>
      <c r="AC7442" s="178"/>
      <c r="AD7442" s="11"/>
      <c r="AE7442" s="106"/>
      <c r="AF7442" s="106"/>
      <c r="AG7442" s="106"/>
      <c r="AH7442" s="115"/>
      <c r="AI7442" s="116"/>
    </row>
    <row r="7443" spans="1:35" ht="15" customHeight="1" x14ac:dyDescent="0.25">
      <c r="A7443" s="105"/>
      <c r="B7443" s="106"/>
      <c r="C7443" s="2"/>
      <c r="D7443" s="2"/>
      <c r="E7443" s="106"/>
      <c r="F7443" s="107"/>
      <c r="G7443" s="108"/>
      <c r="H7443" s="109"/>
      <c r="I7443" s="109"/>
      <c r="J7443" s="110"/>
      <c r="K7443" s="117"/>
      <c r="L7443" s="178"/>
      <c r="M7443" s="178"/>
      <c r="N7443" s="106"/>
      <c r="O7443" s="111"/>
      <c r="P7443" s="111"/>
      <c r="Q7443" s="106"/>
      <c r="R7443" s="106"/>
      <c r="S7443" s="106"/>
      <c r="T7443" s="106"/>
      <c r="U7443" s="106"/>
      <c r="V7443" s="106"/>
      <c r="W7443" s="19"/>
      <c r="X7443" s="2"/>
      <c r="Y7443" s="4"/>
      <c r="Z7443" s="106"/>
      <c r="AA7443" s="114"/>
      <c r="AB7443" s="112"/>
      <c r="AC7443" s="178"/>
      <c r="AD7443" s="11"/>
      <c r="AE7443" s="106"/>
      <c r="AF7443" s="106"/>
      <c r="AG7443" s="106"/>
      <c r="AH7443" s="115"/>
      <c r="AI7443" s="116"/>
    </row>
    <row r="7444" spans="1:35" ht="15" customHeight="1" x14ac:dyDescent="0.25">
      <c r="A7444" s="105"/>
      <c r="B7444" s="106"/>
      <c r="C7444" s="2"/>
      <c r="D7444" s="2"/>
      <c r="E7444" s="106"/>
      <c r="F7444" s="107"/>
      <c r="G7444" s="108"/>
      <c r="H7444" s="109"/>
      <c r="I7444" s="109"/>
      <c r="J7444" s="110"/>
      <c r="K7444" s="117"/>
      <c r="L7444" s="178"/>
      <c r="M7444" s="178"/>
      <c r="N7444" s="106"/>
      <c r="O7444" s="111"/>
      <c r="P7444" s="111"/>
      <c r="Q7444" s="106"/>
      <c r="R7444" s="106"/>
      <c r="S7444" s="106"/>
      <c r="T7444" s="106"/>
      <c r="U7444" s="106"/>
      <c r="V7444" s="106"/>
      <c r="W7444" s="19"/>
      <c r="X7444" s="2"/>
      <c r="Y7444" s="4"/>
      <c r="Z7444" s="106"/>
      <c r="AA7444" s="114"/>
      <c r="AB7444" s="112"/>
      <c r="AC7444" s="178"/>
      <c r="AD7444" s="11"/>
      <c r="AE7444" s="106"/>
      <c r="AF7444" s="106"/>
      <c r="AG7444" s="106"/>
      <c r="AH7444" s="115"/>
      <c r="AI7444" s="116"/>
    </row>
    <row r="7445" spans="1:35" ht="15" customHeight="1" x14ac:dyDescent="0.25">
      <c r="A7445" s="105"/>
      <c r="B7445" s="106"/>
      <c r="C7445" s="2"/>
      <c r="D7445" s="2"/>
      <c r="E7445" s="106"/>
      <c r="F7445" s="107"/>
      <c r="G7445" s="108"/>
      <c r="H7445" s="109"/>
      <c r="I7445" s="109"/>
      <c r="J7445" s="110"/>
      <c r="K7445" s="117"/>
      <c r="L7445" s="178"/>
      <c r="M7445" s="178"/>
      <c r="N7445" s="106"/>
      <c r="O7445" s="111"/>
      <c r="P7445" s="111"/>
      <c r="Q7445" s="106"/>
      <c r="R7445" s="106"/>
      <c r="S7445" s="106"/>
      <c r="T7445" s="106"/>
      <c r="U7445" s="106"/>
      <c r="V7445" s="106"/>
      <c r="W7445" s="19"/>
      <c r="X7445" s="2"/>
      <c r="Y7445" s="4"/>
      <c r="Z7445" s="106"/>
      <c r="AA7445" s="114"/>
      <c r="AB7445" s="112"/>
      <c r="AC7445" s="178"/>
      <c r="AD7445" s="11"/>
      <c r="AE7445" s="106"/>
      <c r="AF7445" s="106"/>
      <c r="AG7445" s="106"/>
      <c r="AH7445" s="115"/>
      <c r="AI7445" s="116"/>
    </row>
    <row r="7446" spans="1:35" ht="15" customHeight="1" x14ac:dyDescent="0.25">
      <c r="A7446" s="105"/>
      <c r="B7446" s="106"/>
      <c r="C7446" s="2"/>
      <c r="D7446" s="2"/>
      <c r="E7446" s="106"/>
      <c r="F7446" s="107"/>
      <c r="G7446" s="108"/>
      <c r="H7446" s="109"/>
      <c r="I7446" s="109"/>
      <c r="J7446" s="110"/>
      <c r="K7446" s="117"/>
      <c r="L7446" s="178"/>
      <c r="M7446" s="178"/>
      <c r="N7446" s="106"/>
      <c r="O7446" s="111"/>
      <c r="P7446" s="111"/>
      <c r="Q7446" s="106"/>
      <c r="R7446" s="106"/>
      <c r="S7446" s="106"/>
      <c r="T7446" s="106"/>
      <c r="U7446" s="106"/>
      <c r="V7446" s="106"/>
      <c r="W7446" s="19"/>
      <c r="X7446" s="2"/>
      <c r="Y7446" s="4"/>
      <c r="Z7446" s="106"/>
      <c r="AA7446" s="114"/>
      <c r="AB7446" s="112"/>
      <c r="AC7446" s="178"/>
      <c r="AD7446" s="11"/>
      <c r="AE7446" s="106"/>
      <c r="AF7446" s="106"/>
      <c r="AG7446" s="106"/>
      <c r="AH7446" s="115"/>
      <c r="AI7446" s="116"/>
    </row>
    <row r="7447" spans="1:35" ht="15" customHeight="1" x14ac:dyDescent="0.25">
      <c r="A7447" s="105"/>
      <c r="B7447" s="106"/>
      <c r="C7447" s="2"/>
      <c r="D7447" s="2"/>
      <c r="E7447" s="106"/>
      <c r="F7447" s="107"/>
      <c r="G7447" s="108"/>
      <c r="H7447" s="109"/>
      <c r="I7447" s="109"/>
      <c r="J7447" s="110"/>
      <c r="K7447" s="117"/>
      <c r="L7447" s="178"/>
      <c r="M7447" s="178"/>
      <c r="N7447" s="106"/>
      <c r="O7447" s="111"/>
      <c r="P7447" s="111"/>
      <c r="Q7447" s="106"/>
      <c r="R7447" s="106"/>
      <c r="S7447" s="106"/>
      <c r="T7447" s="106"/>
      <c r="U7447" s="106"/>
      <c r="V7447" s="106"/>
      <c r="W7447" s="19"/>
      <c r="X7447" s="2"/>
      <c r="Y7447" s="4"/>
      <c r="Z7447" s="106"/>
      <c r="AA7447" s="114"/>
      <c r="AB7447" s="112"/>
      <c r="AC7447" s="178"/>
      <c r="AD7447" s="11"/>
      <c r="AE7447" s="106"/>
      <c r="AF7447" s="106"/>
      <c r="AG7447" s="106"/>
      <c r="AH7447" s="115"/>
      <c r="AI7447" s="116"/>
    </row>
    <row r="7448" spans="1:35" ht="15" customHeight="1" x14ac:dyDescent="0.25">
      <c r="A7448" s="105"/>
      <c r="B7448" s="106"/>
      <c r="C7448" s="2"/>
      <c r="D7448" s="2"/>
      <c r="E7448" s="106"/>
      <c r="F7448" s="107"/>
      <c r="G7448" s="108"/>
      <c r="H7448" s="109"/>
      <c r="I7448" s="109"/>
      <c r="J7448" s="110"/>
      <c r="K7448" s="117"/>
      <c r="L7448" s="178"/>
      <c r="M7448" s="178"/>
      <c r="N7448" s="106"/>
      <c r="O7448" s="111"/>
      <c r="P7448" s="111"/>
      <c r="Q7448" s="106"/>
      <c r="R7448" s="106"/>
      <c r="S7448" s="106"/>
      <c r="T7448" s="106"/>
      <c r="U7448" s="106"/>
      <c r="V7448" s="106"/>
      <c r="W7448" s="19"/>
      <c r="X7448" s="2"/>
      <c r="Y7448" s="4"/>
      <c r="Z7448" s="106"/>
      <c r="AA7448" s="114"/>
      <c r="AB7448" s="112"/>
      <c r="AC7448" s="178"/>
      <c r="AD7448" s="11"/>
      <c r="AE7448" s="106"/>
      <c r="AF7448" s="106"/>
      <c r="AG7448" s="106"/>
      <c r="AH7448" s="115"/>
      <c r="AI7448" s="116"/>
    </row>
    <row r="7449" spans="1:35" ht="15" customHeight="1" x14ac:dyDescent="0.25">
      <c r="A7449" s="105"/>
      <c r="B7449" s="106"/>
      <c r="C7449" s="2"/>
      <c r="D7449" s="2"/>
      <c r="E7449" s="106"/>
      <c r="F7449" s="107"/>
      <c r="G7449" s="108"/>
      <c r="H7449" s="109"/>
      <c r="I7449" s="109"/>
      <c r="J7449" s="110"/>
      <c r="K7449" s="117"/>
      <c r="L7449" s="178"/>
      <c r="M7449" s="178"/>
      <c r="N7449" s="106"/>
      <c r="O7449" s="111"/>
      <c r="P7449" s="111"/>
      <c r="Q7449" s="106"/>
      <c r="R7449" s="106"/>
      <c r="S7449" s="106"/>
      <c r="T7449" s="106"/>
      <c r="U7449" s="106"/>
      <c r="V7449" s="106"/>
      <c r="W7449" s="19"/>
      <c r="X7449" s="2"/>
      <c r="Y7449" s="4"/>
      <c r="Z7449" s="106"/>
      <c r="AA7449" s="114"/>
      <c r="AB7449" s="112"/>
      <c r="AC7449" s="178"/>
      <c r="AD7449" s="11"/>
      <c r="AE7449" s="106"/>
      <c r="AF7449" s="106"/>
      <c r="AG7449" s="106"/>
      <c r="AH7449" s="115"/>
      <c r="AI7449" s="116"/>
    </row>
    <row r="7450" spans="1:35" ht="15" customHeight="1" x14ac:dyDescent="0.25">
      <c r="A7450" s="105"/>
      <c r="B7450" s="106"/>
      <c r="C7450" s="2"/>
      <c r="D7450" s="2"/>
      <c r="E7450" s="106"/>
      <c r="F7450" s="107"/>
      <c r="G7450" s="108"/>
      <c r="H7450" s="109"/>
      <c r="I7450" s="109"/>
      <c r="J7450" s="110"/>
      <c r="K7450" s="117"/>
      <c r="L7450" s="178"/>
      <c r="M7450" s="178"/>
      <c r="N7450" s="106"/>
      <c r="O7450" s="111"/>
      <c r="P7450" s="111"/>
      <c r="Q7450" s="106"/>
      <c r="R7450" s="106"/>
      <c r="S7450" s="106"/>
      <c r="T7450" s="106"/>
      <c r="U7450" s="106"/>
      <c r="V7450" s="106"/>
      <c r="W7450" s="19"/>
      <c r="X7450" s="2"/>
      <c r="Y7450" s="4"/>
      <c r="Z7450" s="106"/>
      <c r="AA7450" s="114"/>
      <c r="AB7450" s="112"/>
      <c r="AC7450" s="178"/>
      <c r="AD7450" s="11"/>
      <c r="AE7450" s="106"/>
      <c r="AF7450" s="106"/>
      <c r="AG7450" s="106"/>
      <c r="AH7450" s="115"/>
      <c r="AI7450" s="116"/>
    </row>
    <row r="7451" spans="1:35" ht="15" customHeight="1" x14ac:dyDescent="0.25">
      <c r="A7451" s="105"/>
      <c r="B7451" s="106"/>
      <c r="C7451" s="2"/>
      <c r="D7451" s="2"/>
      <c r="E7451" s="106"/>
      <c r="F7451" s="107"/>
      <c r="G7451" s="108"/>
      <c r="H7451" s="109"/>
      <c r="I7451" s="109"/>
      <c r="J7451" s="110"/>
      <c r="K7451" s="117"/>
      <c r="L7451" s="178"/>
      <c r="M7451" s="178"/>
      <c r="N7451" s="106"/>
      <c r="O7451" s="111"/>
      <c r="P7451" s="111"/>
      <c r="Q7451" s="106"/>
      <c r="R7451" s="106"/>
      <c r="S7451" s="106"/>
      <c r="T7451" s="106"/>
      <c r="U7451" s="106"/>
      <c r="V7451" s="106"/>
      <c r="W7451" s="19"/>
      <c r="X7451" s="2"/>
      <c r="Y7451" s="4"/>
      <c r="Z7451" s="106"/>
      <c r="AA7451" s="114"/>
      <c r="AB7451" s="112"/>
      <c r="AC7451" s="178"/>
      <c r="AD7451" s="11"/>
      <c r="AE7451" s="106"/>
      <c r="AF7451" s="106"/>
      <c r="AG7451" s="106"/>
      <c r="AH7451" s="115"/>
      <c r="AI7451" s="116"/>
    </row>
    <row r="7452" spans="1:35" ht="15" customHeight="1" x14ac:dyDescent="0.25">
      <c r="A7452" s="105"/>
      <c r="B7452" s="106"/>
      <c r="C7452" s="2"/>
      <c r="D7452" s="2"/>
      <c r="E7452" s="106"/>
      <c r="F7452" s="107"/>
      <c r="G7452" s="108"/>
      <c r="H7452" s="109"/>
      <c r="I7452" s="109"/>
      <c r="J7452" s="110"/>
      <c r="K7452" s="117"/>
      <c r="L7452" s="178"/>
      <c r="M7452" s="178"/>
      <c r="N7452" s="106"/>
      <c r="O7452" s="111"/>
      <c r="P7452" s="111"/>
      <c r="Q7452" s="106"/>
      <c r="R7452" s="106"/>
      <c r="S7452" s="106"/>
      <c r="T7452" s="106"/>
      <c r="U7452" s="106"/>
      <c r="V7452" s="106"/>
      <c r="W7452" s="19"/>
      <c r="X7452" s="2"/>
      <c r="Y7452" s="4"/>
      <c r="Z7452" s="106"/>
      <c r="AA7452" s="114"/>
      <c r="AB7452" s="112"/>
      <c r="AC7452" s="178"/>
      <c r="AD7452" s="11"/>
      <c r="AE7452" s="106"/>
      <c r="AF7452" s="106"/>
      <c r="AG7452" s="106"/>
      <c r="AH7452" s="115"/>
      <c r="AI7452" s="116"/>
    </row>
    <row r="7453" spans="1:35" ht="15" customHeight="1" x14ac:dyDescent="0.25">
      <c r="A7453" s="105"/>
      <c r="B7453" s="106"/>
      <c r="C7453" s="2"/>
      <c r="D7453" s="2"/>
      <c r="E7453" s="106"/>
      <c r="F7453" s="107"/>
      <c r="G7453" s="108"/>
      <c r="H7453" s="109"/>
      <c r="I7453" s="109"/>
      <c r="J7453" s="110"/>
      <c r="K7453" s="117"/>
      <c r="L7453" s="178"/>
      <c r="M7453" s="178"/>
      <c r="N7453" s="106"/>
      <c r="O7453" s="111"/>
      <c r="P7453" s="111"/>
      <c r="Q7453" s="106"/>
      <c r="R7453" s="106"/>
      <c r="S7453" s="106"/>
      <c r="T7453" s="106"/>
      <c r="U7453" s="106"/>
      <c r="V7453" s="106"/>
      <c r="W7453" s="19"/>
      <c r="X7453" s="2"/>
      <c r="Y7453" s="4"/>
      <c r="Z7453" s="106"/>
      <c r="AA7453" s="114"/>
      <c r="AB7453" s="112"/>
      <c r="AC7453" s="178"/>
      <c r="AD7453" s="11"/>
      <c r="AE7453" s="106"/>
      <c r="AF7453" s="106"/>
      <c r="AG7453" s="106"/>
      <c r="AH7453" s="115"/>
      <c r="AI7453" s="116"/>
    </row>
    <row r="7454" spans="1:35" ht="15" customHeight="1" x14ac:dyDescent="0.25">
      <c r="A7454" s="105"/>
      <c r="B7454" s="106"/>
      <c r="C7454" s="2"/>
      <c r="D7454" s="2"/>
      <c r="E7454" s="106"/>
      <c r="F7454" s="107"/>
      <c r="G7454" s="108"/>
      <c r="H7454" s="109"/>
      <c r="I7454" s="109"/>
      <c r="J7454" s="110"/>
      <c r="K7454" s="117"/>
      <c r="L7454" s="178"/>
      <c r="M7454" s="178"/>
      <c r="N7454" s="106"/>
      <c r="O7454" s="111"/>
      <c r="P7454" s="111"/>
      <c r="Q7454" s="106"/>
      <c r="R7454" s="106"/>
      <c r="S7454" s="106"/>
      <c r="T7454" s="106"/>
      <c r="U7454" s="106"/>
      <c r="V7454" s="106"/>
      <c r="W7454" s="19"/>
      <c r="X7454" s="2"/>
      <c r="Y7454" s="4"/>
      <c r="Z7454" s="106"/>
      <c r="AA7454" s="114"/>
      <c r="AB7454" s="112"/>
      <c r="AC7454" s="178"/>
      <c r="AD7454" s="11"/>
      <c r="AE7454" s="106"/>
      <c r="AF7454" s="106"/>
      <c r="AG7454" s="106"/>
      <c r="AH7454" s="115"/>
      <c r="AI7454" s="116"/>
    </row>
    <row r="7455" spans="1:35" ht="15" customHeight="1" x14ac:dyDescent="0.25">
      <c r="A7455" s="105"/>
      <c r="B7455" s="106"/>
      <c r="C7455" s="2"/>
      <c r="D7455" s="2"/>
      <c r="E7455" s="106"/>
      <c r="F7455" s="107"/>
      <c r="G7455" s="108"/>
      <c r="H7455" s="109"/>
      <c r="I7455" s="109"/>
      <c r="J7455" s="110"/>
      <c r="K7455" s="117"/>
      <c r="L7455" s="178"/>
      <c r="M7455" s="178"/>
      <c r="N7455" s="106"/>
      <c r="O7455" s="111"/>
      <c r="P7455" s="111"/>
      <c r="Q7455" s="106"/>
      <c r="R7455" s="106"/>
      <c r="S7455" s="106"/>
      <c r="T7455" s="106"/>
      <c r="U7455" s="106"/>
      <c r="V7455" s="106"/>
      <c r="W7455" s="19"/>
      <c r="X7455" s="2"/>
      <c r="Y7455" s="4"/>
      <c r="Z7455" s="106"/>
      <c r="AA7455" s="114"/>
      <c r="AB7455" s="112"/>
      <c r="AC7455" s="178"/>
      <c r="AD7455" s="11"/>
      <c r="AE7455" s="106"/>
      <c r="AF7455" s="106"/>
      <c r="AG7455" s="106"/>
      <c r="AH7455" s="115"/>
      <c r="AI7455" s="116"/>
    </row>
    <row r="7456" spans="1:35" ht="15" customHeight="1" x14ac:dyDescent="0.25">
      <c r="A7456" s="105"/>
      <c r="B7456" s="106"/>
      <c r="C7456" s="2"/>
      <c r="D7456" s="2"/>
      <c r="E7456" s="106"/>
      <c r="F7456" s="107"/>
      <c r="G7456" s="108"/>
      <c r="H7456" s="109"/>
      <c r="I7456" s="109"/>
      <c r="J7456" s="110"/>
      <c r="K7456" s="117"/>
      <c r="L7456" s="178"/>
      <c r="M7456" s="178"/>
      <c r="N7456" s="106"/>
      <c r="O7456" s="111"/>
      <c r="P7456" s="111"/>
      <c r="Q7456" s="106"/>
      <c r="R7456" s="106"/>
      <c r="S7456" s="106"/>
      <c r="T7456" s="106"/>
      <c r="U7456" s="106"/>
      <c r="V7456" s="106"/>
      <c r="W7456" s="19"/>
      <c r="X7456" s="2"/>
      <c r="Y7456" s="4"/>
      <c r="Z7456" s="106"/>
      <c r="AA7456" s="114"/>
      <c r="AB7456" s="112"/>
      <c r="AC7456" s="178"/>
      <c r="AD7456" s="11"/>
      <c r="AE7456" s="106"/>
      <c r="AF7456" s="106"/>
      <c r="AG7456" s="106"/>
      <c r="AH7456" s="115"/>
      <c r="AI7456" s="116"/>
    </row>
    <row r="7457" spans="1:35" ht="15" customHeight="1" x14ac:dyDescent="0.25">
      <c r="A7457" s="105"/>
      <c r="B7457" s="106"/>
      <c r="C7457" s="2"/>
      <c r="D7457" s="2"/>
      <c r="E7457" s="106"/>
      <c r="F7457" s="107"/>
      <c r="G7457" s="108"/>
      <c r="H7457" s="109"/>
      <c r="I7457" s="109"/>
      <c r="J7457" s="110"/>
      <c r="K7457" s="117"/>
      <c r="L7457" s="178"/>
      <c r="M7457" s="178"/>
      <c r="N7457" s="106"/>
      <c r="O7457" s="111"/>
      <c r="P7457" s="111"/>
      <c r="Q7457" s="106"/>
      <c r="R7457" s="106"/>
      <c r="S7457" s="106"/>
      <c r="T7457" s="106"/>
      <c r="U7457" s="106"/>
      <c r="V7457" s="106"/>
      <c r="W7457" s="19"/>
      <c r="X7457" s="2"/>
      <c r="Y7457" s="4"/>
      <c r="Z7457" s="106"/>
      <c r="AA7457" s="114"/>
      <c r="AB7457" s="112"/>
      <c r="AC7457" s="178"/>
      <c r="AD7457" s="11"/>
      <c r="AE7457" s="106"/>
      <c r="AF7457" s="106"/>
      <c r="AG7457" s="106"/>
      <c r="AH7457" s="115"/>
      <c r="AI7457" s="116"/>
    </row>
    <row r="7458" spans="1:35" ht="15" customHeight="1" x14ac:dyDescent="0.25">
      <c r="A7458" s="105"/>
      <c r="B7458" s="106"/>
      <c r="C7458" s="2"/>
      <c r="D7458" s="2"/>
      <c r="E7458" s="106"/>
      <c r="F7458" s="107"/>
      <c r="G7458" s="108"/>
      <c r="H7458" s="109"/>
      <c r="I7458" s="109"/>
      <c r="J7458" s="110"/>
      <c r="K7458" s="117"/>
      <c r="L7458" s="178"/>
      <c r="M7458" s="178"/>
      <c r="N7458" s="106"/>
      <c r="O7458" s="111"/>
      <c r="P7458" s="111"/>
      <c r="Q7458" s="106"/>
      <c r="R7458" s="106"/>
      <c r="S7458" s="106"/>
      <c r="T7458" s="106"/>
      <c r="U7458" s="106"/>
      <c r="V7458" s="106"/>
      <c r="W7458" s="19"/>
      <c r="X7458" s="2"/>
      <c r="Y7458" s="4"/>
      <c r="Z7458" s="106"/>
      <c r="AA7458" s="114"/>
      <c r="AB7458" s="112"/>
      <c r="AC7458" s="178"/>
      <c r="AD7458" s="11"/>
      <c r="AE7458" s="106"/>
      <c r="AF7458" s="106"/>
      <c r="AG7458" s="106"/>
      <c r="AH7458" s="115"/>
      <c r="AI7458" s="116"/>
    </row>
    <row r="7459" spans="1:35" ht="15" customHeight="1" x14ac:dyDescent="0.25">
      <c r="A7459" s="105"/>
      <c r="B7459" s="106"/>
      <c r="C7459" s="2"/>
      <c r="D7459" s="2"/>
      <c r="E7459" s="106"/>
      <c r="F7459" s="107"/>
      <c r="G7459" s="108"/>
      <c r="H7459" s="109"/>
      <c r="I7459" s="109"/>
      <c r="J7459" s="110"/>
      <c r="K7459" s="117"/>
      <c r="L7459" s="178"/>
      <c r="M7459" s="178"/>
      <c r="N7459" s="106"/>
      <c r="O7459" s="111"/>
      <c r="P7459" s="111"/>
      <c r="Q7459" s="106"/>
      <c r="R7459" s="106"/>
      <c r="S7459" s="106"/>
      <c r="T7459" s="106"/>
      <c r="U7459" s="106"/>
      <c r="V7459" s="106"/>
      <c r="W7459" s="19"/>
      <c r="X7459" s="2"/>
      <c r="Y7459" s="4"/>
      <c r="Z7459" s="106"/>
      <c r="AA7459" s="114"/>
      <c r="AB7459" s="112"/>
      <c r="AC7459" s="178"/>
      <c r="AD7459" s="11"/>
      <c r="AE7459" s="106"/>
      <c r="AF7459" s="106"/>
      <c r="AG7459" s="106"/>
      <c r="AH7459" s="115"/>
      <c r="AI7459" s="116"/>
    </row>
    <row r="7460" spans="1:35" ht="15" customHeight="1" x14ac:dyDescent="0.25">
      <c r="A7460" s="105"/>
      <c r="B7460" s="106"/>
      <c r="C7460" s="2"/>
      <c r="D7460" s="2"/>
      <c r="E7460" s="106"/>
      <c r="F7460" s="107"/>
      <c r="G7460" s="108"/>
      <c r="H7460" s="109"/>
      <c r="I7460" s="109"/>
      <c r="J7460" s="110"/>
      <c r="K7460" s="117"/>
      <c r="L7460" s="178"/>
      <c r="M7460" s="178"/>
      <c r="N7460" s="106"/>
      <c r="O7460" s="111"/>
      <c r="P7460" s="111"/>
      <c r="Q7460" s="106"/>
      <c r="R7460" s="106"/>
      <c r="S7460" s="106"/>
      <c r="T7460" s="106"/>
      <c r="U7460" s="106"/>
      <c r="V7460" s="106"/>
      <c r="W7460" s="19"/>
      <c r="X7460" s="2"/>
      <c r="Y7460" s="4"/>
      <c r="Z7460" s="106"/>
      <c r="AA7460" s="114"/>
      <c r="AB7460" s="112"/>
      <c r="AC7460" s="178"/>
      <c r="AD7460" s="11"/>
      <c r="AE7460" s="106"/>
      <c r="AF7460" s="106"/>
      <c r="AG7460" s="106"/>
      <c r="AH7460" s="115"/>
      <c r="AI7460" s="116"/>
    </row>
    <row r="7461" spans="1:35" ht="15" customHeight="1" x14ac:dyDescent="0.25">
      <c r="A7461" s="105"/>
      <c r="B7461" s="106"/>
      <c r="C7461" s="2"/>
      <c r="D7461" s="2"/>
      <c r="E7461" s="106"/>
      <c r="F7461" s="107"/>
      <c r="G7461" s="108"/>
      <c r="H7461" s="109"/>
      <c r="I7461" s="109"/>
      <c r="J7461" s="110"/>
      <c r="K7461" s="117"/>
      <c r="L7461" s="178"/>
      <c r="M7461" s="178"/>
      <c r="N7461" s="106"/>
      <c r="O7461" s="111"/>
      <c r="P7461" s="111"/>
      <c r="Q7461" s="106"/>
      <c r="R7461" s="106"/>
      <c r="S7461" s="106"/>
      <c r="T7461" s="106"/>
      <c r="U7461" s="106"/>
      <c r="V7461" s="106"/>
      <c r="W7461" s="19"/>
      <c r="X7461" s="2"/>
      <c r="Y7461" s="4"/>
      <c r="Z7461" s="106"/>
      <c r="AA7461" s="114"/>
      <c r="AB7461" s="112"/>
      <c r="AC7461" s="178"/>
      <c r="AD7461" s="11"/>
      <c r="AE7461" s="106"/>
      <c r="AF7461" s="106"/>
      <c r="AG7461" s="106"/>
      <c r="AH7461" s="115"/>
      <c r="AI7461" s="116"/>
    </row>
    <row r="7462" spans="1:35" ht="15" customHeight="1" x14ac:dyDescent="0.25">
      <c r="A7462" s="105"/>
      <c r="B7462" s="106"/>
      <c r="C7462" s="2"/>
      <c r="D7462" s="2"/>
      <c r="E7462" s="106"/>
      <c r="F7462" s="107"/>
      <c r="G7462" s="108"/>
      <c r="H7462" s="109"/>
      <c r="I7462" s="109"/>
      <c r="J7462" s="110"/>
      <c r="K7462" s="117"/>
      <c r="L7462" s="178"/>
      <c r="M7462" s="178"/>
      <c r="N7462" s="106"/>
      <c r="O7462" s="111"/>
      <c r="P7462" s="111"/>
      <c r="Q7462" s="106"/>
      <c r="R7462" s="106"/>
      <c r="S7462" s="106"/>
      <c r="T7462" s="106"/>
      <c r="U7462" s="106"/>
      <c r="V7462" s="106"/>
      <c r="W7462" s="19"/>
      <c r="X7462" s="2"/>
      <c r="Y7462" s="4"/>
      <c r="Z7462" s="106"/>
      <c r="AA7462" s="114"/>
      <c r="AB7462" s="112"/>
      <c r="AC7462" s="178"/>
      <c r="AD7462" s="11"/>
      <c r="AE7462" s="106"/>
      <c r="AF7462" s="106"/>
      <c r="AG7462" s="106"/>
      <c r="AH7462" s="115"/>
      <c r="AI7462" s="116"/>
    </row>
    <row r="7463" spans="1:35" ht="15" customHeight="1" x14ac:dyDescent="0.25">
      <c r="A7463" s="105"/>
      <c r="B7463" s="106"/>
      <c r="C7463" s="2"/>
      <c r="D7463" s="2"/>
      <c r="E7463" s="106"/>
      <c r="F7463" s="107"/>
      <c r="G7463" s="108"/>
      <c r="H7463" s="109"/>
      <c r="I7463" s="109"/>
      <c r="J7463" s="110"/>
      <c r="K7463" s="117"/>
      <c r="L7463" s="178"/>
      <c r="M7463" s="178"/>
      <c r="N7463" s="106"/>
      <c r="O7463" s="111"/>
      <c r="P7463" s="111"/>
      <c r="Q7463" s="106"/>
      <c r="R7463" s="106"/>
      <c r="S7463" s="106"/>
      <c r="T7463" s="106"/>
      <c r="U7463" s="106"/>
      <c r="V7463" s="106"/>
      <c r="W7463" s="19"/>
      <c r="X7463" s="2"/>
      <c r="Y7463" s="4"/>
      <c r="Z7463" s="106"/>
      <c r="AA7463" s="114"/>
      <c r="AB7463" s="112"/>
      <c r="AC7463" s="178"/>
      <c r="AD7463" s="11"/>
      <c r="AE7463" s="106"/>
      <c r="AF7463" s="106"/>
      <c r="AG7463" s="106"/>
      <c r="AH7463" s="115"/>
      <c r="AI7463" s="116"/>
    </row>
    <row r="7464" spans="1:35" ht="15" customHeight="1" x14ac:dyDescent="0.25">
      <c r="A7464" s="105"/>
      <c r="B7464" s="106"/>
      <c r="C7464" s="2"/>
      <c r="D7464" s="2"/>
      <c r="E7464" s="106"/>
      <c r="F7464" s="107"/>
      <c r="G7464" s="108"/>
      <c r="H7464" s="109"/>
      <c r="I7464" s="109"/>
      <c r="J7464" s="110"/>
      <c r="K7464" s="117"/>
      <c r="L7464" s="178"/>
      <c r="M7464" s="178"/>
      <c r="N7464" s="106"/>
      <c r="O7464" s="111"/>
      <c r="P7464" s="111"/>
      <c r="Q7464" s="106"/>
      <c r="R7464" s="106"/>
      <c r="S7464" s="106"/>
      <c r="T7464" s="106"/>
      <c r="U7464" s="106"/>
      <c r="V7464" s="106"/>
      <c r="W7464" s="19"/>
      <c r="X7464" s="2"/>
      <c r="Y7464" s="4"/>
      <c r="Z7464" s="106"/>
      <c r="AA7464" s="114"/>
      <c r="AB7464" s="112"/>
      <c r="AC7464" s="178"/>
      <c r="AD7464" s="11"/>
      <c r="AE7464" s="106"/>
      <c r="AF7464" s="106"/>
      <c r="AG7464" s="106"/>
      <c r="AH7464" s="115"/>
      <c r="AI7464" s="116"/>
    </row>
    <row r="7465" spans="1:35" ht="15" customHeight="1" x14ac:dyDescent="0.25">
      <c r="A7465" s="105"/>
      <c r="B7465" s="106"/>
      <c r="C7465" s="2"/>
      <c r="D7465" s="2"/>
      <c r="E7465" s="106"/>
      <c r="F7465" s="107"/>
      <c r="G7465" s="108"/>
      <c r="H7465" s="109"/>
      <c r="I7465" s="109"/>
      <c r="J7465" s="110"/>
      <c r="K7465" s="117"/>
      <c r="L7465" s="178"/>
      <c r="M7465" s="178"/>
      <c r="N7465" s="106"/>
      <c r="O7465" s="111"/>
      <c r="P7465" s="111"/>
      <c r="Q7465" s="106"/>
      <c r="R7465" s="106"/>
      <c r="S7465" s="106"/>
      <c r="T7465" s="106"/>
      <c r="U7465" s="106"/>
      <c r="V7465" s="106"/>
      <c r="W7465" s="19"/>
      <c r="X7465" s="2"/>
      <c r="Y7465" s="4"/>
      <c r="Z7465" s="106"/>
      <c r="AA7465" s="114"/>
      <c r="AB7465" s="112"/>
      <c r="AC7465" s="178"/>
      <c r="AD7465" s="11"/>
      <c r="AE7465" s="106"/>
      <c r="AF7465" s="106"/>
      <c r="AG7465" s="106"/>
      <c r="AH7465" s="115"/>
      <c r="AI7465" s="116"/>
    </row>
    <row r="7466" spans="1:35" ht="15" customHeight="1" x14ac:dyDescent="0.25">
      <c r="A7466" s="105"/>
      <c r="B7466" s="106"/>
      <c r="C7466" s="2"/>
      <c r="D7466" s="2"/>
      <c r="E7466" s="106"/>
      <c r="F7466" s="107"/>
      <c r="G7466" s="108"/>
      <c r="H7466" s="109"/>
      <c r="I7466" s="109"/>
      <c r="J7466" s="110"/>
      <c r="K7466" s="117"/>
      <c r="L7466" s="178"/>
      <c r="M7466" s="178"/>
      <c r="N7466" s="106"/>
      <c r="O7466" s="111"/>
      <c r="P7466" s="111"/>
      <c r="Q7466" s="106"/>
      <c r="R7466" s="106"/>
      <c r="S7466" s="106"/>
      <c r="T7466" s="106"/>
      <c r="U7466" s="106"/>
      <c r="V7466" s="106"/>
      <c r="W7466" s="19"/>
      <c r="X7466" s="2"/>
      <c r="Y7466" s="4"/>
      <c r="Z7466" s="106"/>
      <c r="AA7466" s="114"/>
      <c r="AB7466" s="112"/>
      <c r="AC7466" s="178"/>
      <c r="AD7466" s="11"/>
      <c r="AE7466" s="106"/>
      <c r="AF7466" s="106"/>
      <c r="AG7466" s="106"/>
      <c r="AH7466" s="115"/>
      <c r="AI7466" s="116"/>
    </row>
    <row r="7467" spans="1:35" ht="15" customHeight="1" x14ac:dyDescent="0.25">
      <c r="A7467" s="105"/>
      <c r="B7467" s="106"/>
      <c r="C7467" s="2"/>
      <c r="D7467" s="2"/>
      <c r="E7467" s="106"/>
      <c r="F7467" s="107"/>
      <c r="G7467" s="108"/>
      <c r="H7467" s="109"/>
      <c r="I7467" s="109"/>
      <c r="J7467" s="110"/>
      <c r="K7467" s="117"/>
      <c r="L7467" s="178"/>
      <c r="M7467" s="178"/>
      <c r="N7467" s="106"/>
      <c r="O7467" s="111"/>
      <c r="P7467" s="111"/>
      <c r="Q7467" s="106"/>
      <c r="R7467" s="106"/>
      <c r="S7467" s="106"/>
      <c r="T7467" s="106"/>
      <c r="U7467" s="106"/>
      <c r="V7467" s="106"/>
      <c r="W7467" s="19"/>
      <c r="X7467" s="2"/>
      <c r="Y7467" s="4"/>
      <c r="Z7467" s="106"/>
      <c r="AA7467" s="114"/>
      <c r="AB7467" s="112"/>
      <c r="AC7467" s="178"/>
      <c r="AD7467" s="11"/>
      <c r="AE7467" s="106"/>
      <c r="AF7467" s="106"/>
      <c r="AG7467" s="106"/>
      <c r="AH7467" s="115"/>
      <c r="AI7467" s="116"/>
    </row>
    <row r="7468" spans="1:35" ht="15" customHeight="1" x14ac:dyDescent="0.25">
      <c r="A7468" s="105"/>
      <c r="B7468" s="106"/>
      <c r="C7468" s="2"/>
      <c r="D7468" s="2"/>
      <c r="E7468" s="106"/>
      <c r="F7468" s="107"/>
      <c r="G7468" s="108"/>
      <c r="H7468" s="109"/>
      <c r="I7468" s="109"/>
      <c r="J7468" s="110"/>
      <c r="K7468" s="117"/>
      <c r="L7468" s="178"/>
      <c r="M7468" s="178"/>
      <c r="N7468" s="106"/>
      <c r="O7468" s="111"/>
      <c r="P7468" s="111"/>
      <c r="Q7468" s="106"/>
      <c r="R7468" s="106"/>
      <c r="S7468" s="106"/>
      <c r="T7468" s="106"/>
      <c r="U7468" s="106"/>
      <c r="V7468" s="106"/>
      <c r="W7468" s="19"/>
      <c r="X7468" s="2"/>
      <c r="Y7468" s="4"/>
      <c r="Z7468" s="106"/>
      <c r="AA7468" s="114"/>
      <c r="AB7468" s="112"/>
      <c r="AC7468" s="178"/>
      <c r="AD7468" s="11"/>
      <c r="AE7468" s="106"/>
      <c r="AF7468" s="106"/>
      <c r="AG7468" s="106"/>
      <c r="AH7468" s="115"/>
      <c r="AI7468" s="116"/>
    </row>
    <row r="7469" spans="1:35" ht="15" customHeight="1" x14ac:dyDescent="0.25">
      <c r="A7469" s="105"/>
      <c r="B7469" s="106"/>
      <c r="C7469" s="2"/>
      <c r="D7469" s="2"/>
      <c r="E7469" s="106"/>
      <c r="F7469" s="107"/>
      <c r="G7469" s="108"/>
      <c r="H7469" s="109"/>
      <c r="I7469" s="109"/>
      <c r="J7469" s="110"/>
      <c r="K7469" s="117"/>
      <c r="L7469" s="178"/>
      <c r="M7469" s="178"/>
      <c r="N7469" s="106"/>
      <c r="O7469" s="111"/>
      <c r="P7469" s="111"/>
      <c r="Q7469" s="106"/>
      <c r="R7469" s="106"/>
      <c r="S7469" s="106"/>
      <c r="T7469" s="106"/>
      <c r="U7469" s="106"/>
      <c r="V7469" s="106"/>
      <c r="W7469" s="19"/>
      <c r="X7469" s="2"/>
      <c r="Y7469" s="4"/>
      <c r="Z7469" s="106"/>
      <c r="AA7469" s="114"/>
      <c r="AB7469" s="112"/>
      <c r="AC7469" s="178"/>
      <c r="AD7469" s="11"/>
      <c r="AE7469" s="106"/>
      <c r="AF7469" s="106"/>
      <c r="AG7469" s="106"/>
      <c r="AH7469" s="115"/>
      <c r="AI7469" s="116"/>
    </row>
    <row r="7470" spans="1:35" ht="15" customHeight="1" x14ac:dyDescent="0.25">
      <c r="A7470" s="105"/>
      <c r="B7470" s="106"/>
      <c r="C7470" s="2"/>
      <c r="D7470" s="2"/>
      <c r="E7470" s="106"/>
      <c r="F7470" s="107"/>
      <c r="G7470" s="108"/>
      <c r="H7470" s="109"/>
      <c r="I7470" s="109"/>
      <c r="J7470" s="110"/>
      <c r="K7470" s="117"/>
      <c r="L7470" s="178"/>
      <c r="M7470" s="178"/>
      <c r="N7470" s="106"/>
      <c r="O7470" s="111"/>
      <c r="P7470" s="111"/>
      <c r="Q7470" s="106"/>
      <c r="R7470" s="106"/>
      <c r="S7470" s="106"/>
      <c r="T7470" s="106"/>
      <c r="U7470" s="106"/>
      <c r="V7470" s="106"/>
      <c r="W7470" s="19"/>
      <c r="X7470" s="2"/>
      <c r="Y7470" s="4"/>
      <c r="Z7470" s="106"/>
      <c r="AA7470" s="114"/>
      <c r="AB7470" s="112"/>
      <c r="AC7470" s="178"/>
      <c r="AD7470" s="11"/>
      <c r="AE7470" s="106"/>
      <c r="AF7470" s="106"/>
      <c r="AG7470" s="106"/>
      <c r="AH7470" s="115"/>
      <c r="AI7470" s="116"/>
    </row>
    <row r="7471" spans="1:35" ht="15" customHeight="1" x14ac:dyDescent="0.25">
      <c r="A7471" s="105"/>
      <c r="B7471" s="106"/>
      <c r="C7471" s="2"/>
      <c r="D7471" s="2"/>
      <c r="E7471" s="106"/>
      <c r="F7471" s="107"/>
      <c r="G7471" s="108"/>
      <c r="H7471" s="109"/>
      <c r="I7471" s="109"/>
      <c r="J7471" s="110"/>
      <c r="K7471" s="117"/>
      <c r="L7471" s="178"/>
      <c r="M7471" s="178"/>
      <c r="N7471" s="106"/>
      <c r="O7471" s="111"/>
      <c r="P7471" s="111"/>
      <c r="Q7471" s="106"/>
      <c r="R7471" s="106"/>
      <c r="S7471" s="106"/>
      <c r="T7471" s="106"/>
      <c r="U7471" s="106"/>
      <c r="V7471" s="106"/>
      <c r="W7471" s="19"/>
      <c r="X7471" s="2"/>
      <c r="Y7471" s="4"/>
      <c r="Z7471" s="106"/>
      <c r="AA7471" s="114"/>
      <c r="AB7471" s="112"/>
      <c r="AC7471" s="178"/>
      <c r="AD7471" s="11"/>
      <c r="AE7471" s="106"/>
      <c r="AF7471" s="106"/>
      <c r="AG7471" s="106"/>
      <c r="AH7471" s="115"/>
      <c r="AI7471" s="116"/>
    </row>
    <row r="7472" spans="1:35" ht="15" customHeight="1" x14ac:dyDescent="0.25">
      <c r="A7472" s="105"/>
      <c r="B7472" s="106"/>
      <c r="C7472" s="2"/>
      <c r="D7472" s="2"/>
      <c r="E7472" s="106"/>
      <c r="F7472" s="107"/>
      <c r="G7472" s="108"/>
      <c r="H7472" s="109"/>
      <c r="I7472" s="109"/>
      <c r="J7472" s="110"/>
      <c r="K7472" s="117"/>
      <c r="L7472" s="178"/>
      <c r="M7472" s="178"/>
      <c r="N7472" s="106"/>
      <c r="O7472" s="111"/>
      <c r="P7472" s="111"/>
      <c r="Q7472" s="106"/>
      <c r="R7472" s="106"/>
      <c r="S7472" s="106"/>
      <c r="T7472" s="106"/>
      <c r="U7472" s="106"/>
      <c r="V7472" s="106"/>
      <c r="W7472" s="19"/>
      <c r="X7472" s="2"/>
      <c r="Y7472" s="4"/>
      <c r="Z7472" s="106"/>
      <c r="AA7472" s="114"/>
      <c r="AB7472" s="112"/>
      <c r="AC7472" s="178"/>
      <c r="AD7472" s="11"/>
      <c r="AE7472" s="106"/>
      <c r="AF7472" s="106"/>
      <c r="AG7472" s="106"/>
      <c r="AH7472" s="115"/>
      <c r="AI7472" s="116"/>
    </row>
    <row r="7473" spans="1:35" ht="15" customHeight="1" x14ac:dyDescent="0.25">
      <c r="A7473" s="105"/>
      <c r="B7473" s="106"/>
      <c r="C7473" s="2"/>
      <c r="D7473" s="2"/>
      <c r="E7473" s="106"/>
      <c r="F7473" s="107"/>
      <c r="G7473" s="108"/>
      <c r="H7473" s="109"/>
      <c r="I7473" s="109"/>
      <c r="J7473" s="110"/>
      <c r="K7473" s="117"/>
      <c r="L7473" s="178"/>
      <c r="M7473" s="178"/>
      <c r="N7473" s="106"/>
      <c r="O7473" s="111"/>
      <c r="P7473" s="111"/>
      <c r="Q7473" s="106"/>
      <c r="R7473" s="106"/>
      <c r="S7473" s="106"/>
      <c r="T7473" s="106"/>
      <c r="U7473" s="106"/>
      <c r="V7473" s="106"/>
      <c r="W7473" s="19"/>
      <c r="X7473" s="2"/>
      <c r="Y7473" s="4"/>
      <c r="Z7473" s="106"/>
      <c r="AA7473" s="114"/>
      <c r="AB7473" s="112"/>
      <c r="AC7473" s="178"/>
      <c r="AD7473" s="11"/>
      <c r="AE7473" s="106"/>
      <c r="AF7473" s="106"/>
      <c r="AG7473" s="106"/>
      <c r="AH7473" s="115"/>
      <c r="AI7473" s="116"/>
    </row>
    <row r="7474" spans="1:35" ht="15" customHeight="1" x14ac:dyDescent="0.25">
      <c r="A7474" s="105"/>
      <c r="B7474" s="106"/>
      <c r="C7474" s="2"/>
      <c r="D7474" s="2"/>
      <c r="E7474" s="106"/>
      <c r="F7474" s="107"/>
      <c r="G7474" s="108"/>
      <c r="H7474" s="109"/>
      <c r="I7474" s="109"/>
      <c r="J7474" s="110"/>
      <c r="K7474" s="117"/>
      <c r="L7474" s="178"/>
      <c r="M7474" s="178"/>
      <c r="N7474" s="106"/>
      <c r="O7474" s="111"/>
      <c r="P7474" s="111"/>
      <c r="Q7474" s="106"/>
      <c r="R7474" s="106"/>
      <c r="S7474" s="106"/>
      <c r="T7474" s="106"/>
      <c r="U7474" s="106"/>
      <c r="V7474" s="106"/>
      <c r="W7474" s="19"/>
      <c r="X7474" s="2"/>
      <c r="Y7474" s="4"/>
      <c r="Z7474" s="106"/>
      <c r="AA7474" s="114"/>
      <c r="AB7474" s="112"/>
      <c r="AC7474" s="178"/>
      <c r="AD7474" s="11"/>
      <c r="AE7474" s="106"/>
      <c r="AF7474" s="106"/>
      <c r="AG7474" s="106"/>
      <c r="AH7474" s="115"/>
      <c r="AI7474" s="116"/>
    </row>
    <row r="7475" spans="1:35" ht="15" customHeight="1" x14ac:dyDescent="0.25">
      <c r="A7475" s="105"/>
      <c r="B7475" s="106"/>
      <c r="C7475" s="2"/>
      <c r="D7475" s="2"/>
      <c r="E7475" s="106"/>
      <c r="F7475" s="107"/>
      <c r="G7475" s="108"/>
      <c r="H7475" s="109"/>
      <c r="I7475" s="109"/>
      <c r="J7475" s="110"/>
      <c r="K7475" s="117"/>
      <c r="L7475" s="178"/>
      <c r="M7475" s="178"/>
      <c r="N7475" s="106"/>
      <c r="O7475" s="111"/>
      <c r="P7475" s="111"/>
      <c r="Q7475" s="106"/>
      <c r="R7475" s="106"/>
      <c r="S7475" s="106"/>
      <c r="T7475" s="106"/>
      <c r="U7475" s="106"/>
      <c r="V7475" s="106"/>
      <c r="W7475" s="19"/>
      <c r="X7475" s="2"/>
      <c r="Y7475" s="4"/>
      <c r="Z7475" s="106"/>
      <c r="AA7475" s="114"/>
      <c r="AB7475" s="112"/>
      <c r="AC7475" s="178"/>
      <c r="AD7475" s="11"/>
      <c r="AE7475" s="106"/>
      <c r="AF7475" s="106"/>
      <c r="AG7475" s="106"/>
      <c r="AH7475" s="115"/>
      <c r="AI7475" s="116"/>
    </row>
    <row r="7476" spans="1:35" ht="15" customHeight="1" x14ac:dyDescent="0.25">
      <c r="A7476" s="105"/>
      <c r="B7476" s="106"/>
      <c r="C7476" s="2"/>
      <c r="D7476" s="2"/>
      <c r="E7476" s="106"/>
      <c r="F7476" s="107"/>
      <c r="G7476" s="108"/>
      <c r="H7476" s="109"/>
      <c r="I7476" s="109"/>
      <c r="J7476" s="110"/>
      <c r="K7476" s="117"/>
      <c r="L7476" s="178"/>
      <c r="M7476" s="178"/>
      <c r="N7476" s="106"/>
      <c r="O7476" s="111"/>
      <c r="P7476" s="111"/>
      <c r="Q7476" s="106"/>
      <c r="R7476" s="106"/>
      <c r="S7476" s="106"/>
      <c r="T7476" s="106"/>
      <c r="U7476" s="106"/>
      <c r="V7476" s="106"/>
      <c r="W7476" s="19"/>
      <c r="X7476" s="2"/>
      <c r="Y7476" s="4"/>
      <c r="Z7476" s="106"/>
      <c r="AA7476" s="114"/>
      <c r="AB7476" s="112"/>
      <c r="AC7476" s="178"/>
      <c r="AD7476" s="11"/>
      <c r="AE7476" s="106"/>
      <c r="AF7476" s="106"/>
      <c r="AG7476" s="106"/>
      <c r="AH7476" s="115"/>
      <c r="AI7476" s="116"/>
    </row>
    <row r="7477" spans="1:35" ht="15" customHeight="1" x14ac:dyDescent="0.25">
      <c r="A7477" s="105"/>
      <c r="B7477" s="106"/>
      <c r="C7477" s="2"/>
      <c r="D7477" s="2"/>
      <c r="E7477" s="106"/>
      <c r="F7477" s="107"/>
      <c r="G7477" s="108"/>
      <c r="H7477" s="109"/>
      <c r="I7477" s="109"/>
      <c r="J7477" s="110"/>
      <c r="K7477" s="117"/>
      <c r="L7477" s="178"/>
      <c r="M7477" s="178"/>
      <c r="N7477" s="106"/>
      <c r="O7477" s="111"/>
      <c r="P7477" s="111"/>
      <c r="Q7477" s="106"/>
      <c r="R7477" s="106"/>
      <c r="S7477" s="106"/>
      <c r="T7477" s="106"/>
      <c r="U7477" s="106"/>
      <c r="V7477" s="106"/>
      <c r="W7477" s="19"/>
      <c r="X7477" s="2"/>
      <c r="Y7477" s="4"/>
      <c r="Z7477" s="106"/>
      <c r="AA7477" s="114"/>
      <c r="AB7477" s="112"/>
      <c r="AC7477" s="178"/>
      <c r="AD7477" s="11"/>
      <c r="AE7477" s="106"/>
      <c r="AF7477" s="106"/>
      <c r="AG7477" s="106"/>
      <c r="AH7477" s="115"/>
      <c r="AI7477" s="116"/>
    </row>
    <row r="7478" spans="1:35" ht="15" customHeight="1" x14ac:dyDescent="0.25">
      <c r="A7478" s="105"/>
      <c r="B7478" s="106"/>
      <c r="C7478" s="2"/>
      <c r="D7478" s="2"/>
      <c r="E7478" s="106"/>
      <c r="F7478" s="107"/>
      <c r="G7478" s="108"/>
      <c r="H7478" s="109"/>
      <c r="I7478" s="109"/>
      <c r="J7478" s="110"/>
      <c r="K7478" s="117"/>
      <c r="L7478" s="178"/>
      <c r="M7478" s="178"/>
      <c r="N7478" s="106"/>
      <c r="O7478" s="111"/>
      <c r="P7478" s="111"/>
      <c r="Q7478" s="106"/>
      <c r="R7478" s="106"/>
      <c r="S7478" s="106"/>
      <c r="T7478" s="106"/>
      <c r="U7478" s="106"/>
      <c r="V7478" s="106"/>
      <c r="W7478" s="19"/>
      <c r="X7478" s="2"/>
      <c r="Y7478" s="4"/>
      <c r="Z7478" s="106"/>
      <c r="AA7478" s="114"/>
      <c r="AB7478" s="112"/>
      <c r="AC7478" s="178"/>
      <c r="AD7478" s="11"/>
      <c r="AE7478" s="106"/>
      <c r="AF7478" s="106"/>
      <c r="AG7478" s="106"/>
      <c r="AH7478" s="115"/>
      <c r="AI7478" s="116"/>
    </row>
    <row r="7479" spans="1:35" ht="15" customHeight="1" x14ac:dyDescent="0.25">
      <c r="A7479" s="105"/>
      <c r="B7479" s="106"/>
      <c r="C7479" s="2"/>
      <c r="D7479" s="2"/>
      <c r="E7479" s="106"/>
      <c r="F7479" s="107"/>
      <c r="G7479" s="108"/>
      <c r="H7479" s="109"/>
      <c r="I7479" s="109"/>
      <c r="J7479" s="110"/>
      <c r="K7479" s="117"/>
      <c r="L7479" s="178"/>
      <c r="M7479" s="178"/>
      <c r="N7479" s="106"/>
      <c r="O7479" s="111"/>
      <c r="P7479" s="111"/>
      <c r="Q7479" s="106"/>
      <c r="R7479" s="106"/>
      <c r="S7479" s="106"/>
      <c r="T7479" s="106"/>
      <c r="U7479" s="106"/>
      <c r="V7479" s="106"/>
      <c r="W7479" s="19"/>
      <c r="X7479" s="2"/>
      <c r="Y7479" s="4"/>
      <c r="Z7479" s="106"/>
      <c r="AA7479" s="114"/>
      <c r="AB7479" s="112"/>
      <c r="AC7479" s="178"/>
      <c r="AD7479" s="11"/>
      <c r="AE7479" s="106"/>
      <c r="AF7479" s="106"/>
      <c r="AG7479" s="106"/>
      <c r="AH7479" s="115"/>
      <c r="AI7479" s="116"/>
    </row>
    <row r="7480" spans="1:35" ht="15" customHeight="1" x14ac:dyDescent="0.25">
      <c r="A7480" s="105"/>
      <c r="B7480" s="106"/>
      <c r="C7480" s="2"/>
      <c r="D7480" s="2"/>
      <c r="E7480" s="106"/>
      <c r="F7480" s="107"/>
      <c r="G7480" s="108"/>
      <c r="H7480" s="109"/>
      <c r="I7480" s="109"/>
      <c r="J7480" s="110"/>
      <c r="K7480" s="117"/>
      <c r="L7480" s="178"/>
      <c r="M7480" s="178"/>
      <c r="N7480" s="106"/>
      <c r="O7480" s="111"/>
      <c r="P7480" s="111"/>
      <c r="Q7480" s="106"/>
      <c r="R7480" s="106"/>
      <c r="S7480" s="106"/>
      <c r="T7480" s="106"/>
      <c r="U7480" s="106"/>
      <c r="V7480" s="106"/>
      <c r="W7480" s="19"/>
      <c r="X7480" s="2"/>
      <c r="Y7480" s="4"/>
      <c r="Z7480" s="106"/>
      <c r="AA7480" s="114"/>
      <c r="AB7480" s="112"/>
      <c r="AC7480" s="178"/>
      <c r="AD7480" s="11"/>
      <c r="AE7480" s="106"/>
      <c r="AF7480" s="106"/>
      <c r="AG7480" s="106"/>
      <c r="AH7480" s="115"/>
      <c r="AI7480" s="116"/>
    </row>
    <row r="7481" spans="1:35" ht="15" customHeight="1" x14ac:dyDescent="0.25">
      <c r="A7481" s="105"/>
      <c r="B7481" s="106"/>
      <c r="C7481" s="2"/>
      <c r="D7481" s="2"/>
      <c r="E7481" s="106"/>
      <c r="F7481" s="107"/>
      <c r="G7481" s="108"/>
      <c r="H7481" s="109"/>
      <c r="I7481" s="109"/>
      <c r="J7481" s="110"/>
      <c r="K7481" s="117"/>
      <c r="L7481" s="178"/>
      <c r="M7481" s="178"/>
      <c r="N7481" s="106"/>
      <c r="O7481" s="111"/>
      <c r="P7481" s="111"/>
      <c r="Q7481" s="106"/>
      <c r="R7481" s="106"/>
      <c r="S7481" s="106"/>
      <c r="T7481" s="106"/>
      <c r="U7481" s="106"/>
      <c r="V7481" s="106"/>
      <c r="W7481" s="19"/>
      <c r="X7481" s="2"/>
      <c r="Y7481" s="4"/>
      <c r="Z7481" s="106"/>
      <c r="AA7481" s="114"/>
      <c r="AB7481" s="112"/>
      <c r="AC7481" s="178"/>
      <c r="AD7481" s="11"/>
      <c r="AE7481" s="106"/>
      <c r="AF7481" s="106"/>
      <c r="AG7481" s="106"/>
      <c r="AH7481" s="115"/>
      <c r="AI7481" s="116"/>
    </row>
    <row r="7482" spans="1:35" ht="15" customHeight="1" x14ac:dyDescent="0.25">
      <c r="A7482" s="105"/>
      <c r="B7482" s="106"/>
      <c r="C7482" s="2"/>
      <c r="D7482" s="2"/>
      <c r="E7482" s="106"/>
      <c r="F7482" s="107"/>
      <c r="G7482" s="108"/>
      <c r="H7482" s="109"/>
      <c r="I7482" s="109"/>
      <c r="J7482" s="110"/>
      <c r="K7482" s="117"/>
      <c r="L7482" s="178"/>
      <c r="M7482" s="178"/>
      <c r="N7482" s="106"/>
      <c r="O7482" s="111"/>
      <c r="P7482" s="111"/>
      <c r="Q7482" s="106"/>
      <c r="R7482" s="106"/>
      <c r="S7482" s="106"/>
      <c r="T7482" s="106"/>
      <c r="U7482" s="106"/>
      <c r="V7482" s="106"/>
      <c r="W7482" s="19"/>
      <c r="X7482" s="2"/>
      <c r="Y7482" s="4"/>
      <c r="Z7482" s="106"/>
      <c r="AA7482" s="114"/>
      <c r="AB7482" s="112"/>
      <c r="AC7482" s="178"/>
      <c r="AD7482" s="11"/>
      <c r="AE7482" s="106"/>
      <c r="AF7482" s="106"/>
      <c r="AG7482" s="106"/>
      <c r="AH7482" s="115"/>
      <c r="AI7482" s="116"/>
    </row>
    <row r="7483" spans="1:35" ht="15" customHeight="1" x14ac:dyDescent="0.25">
      <c r="A7483" s="105"/>
      <c r="B7483" s="106"/>
      <c r="C7483" s="2"/>
      <c r="D7483" s="2"/>
      <c r="E7483" s="106"/>
      <c r="F7483" s="107"/>
      <c r="G7483" s="108"/>
      <c r="H7483" s="109"/>
      <c r="I7483" s="109"/>
      <c r="J7483" s="110"/>
      <c r="K7483" s="117"/>
      <c r="L7483" s="178"/>
      <c r="M7483" s="178"/>
      <c r="N7483" s="106"/>
      <c r="O7483" s="111"/>
      <c r="P7483" s="111"/>
      <c r="Q7483" s="106"/>
      <c r="R7483" s="106"/>
      <c r="S7483" s="106"/>
      <c r="T7483" s="106"/>
      <c r="U7483" s="106"/>
      <c r="V7483" s="106"/>
      <c r="W7483" s="19"/>
      <c r="X7483" s="2"/>
      <c r="Y7483" s="4"/>
      <c r="Z7483" s="106"/>
      <c r="AA7483" s="114"/>
      <c r="AB7483" s="112"/>
      <c r="AC7483" s="178"/>
      <c r="AD7483" s="11"/>
      <c r="AE7483" s="106"/>
      <c r="AF7483" s="106"/>
      <c r="AG7483" s="106"/>
      <c r="AH7483" s="115"/>
      <c r="AI7483" s="116"/>
    </row>
    <row r="7484" spans="1:35" ht="15" customHeight="1" x14ac:dyDescent="0.25">
      <c r="A7484" s="105"/>
      <c r="B7484" s="106"/>
      <c r="C7484" s="2"/>
      <c r="D7484" s="2"/>
      <c r="E7484" s="106"/>
      <c r="F7484" s="107"/>
      <c r="G7484" s="108"/>
      <c r="H7484" s="109"/>
      <c r="I7484" s="109"/>
      <c r="J7484" s="110"/>
      <c r="K7484" s="117"/>
      <c r="L7484" s="178"/>
      <c r="M7484" s="178"/>
      <c r="N7484" s="106"/>
      <c r="O7484" s="111"/>
      <c r="P7484" s="111"/>
      <c r="Q7484" s="106"/>
      <c r="R7484" s="106"/>
      <c r="S7484" s="106"/>
      <c r="T7484" s="106"/>
      <c r="U7484" s="106"/>
      <c r="V7484" s="106"/>
      <c r="W7484" s="19"/>
      <c r="X7484" s="2"/>
      <c r="Y7484" s="4"/>
      <c r="Z7484" s="106"/>
      <c r="AA7484" s="114"/>
      <c r="AB7484" s="112"/>
      <c r="AC7484" s="178"/>
      <c r="AD7484" s="11"/>
      <c r="AE7484" s="106"/>
      <c r="AF7484" s="106"/>
      <c r="AG7484" s="106"/>
      <c r="AH7484" s="115"/>
      <c r="AI7484" s="116"/>
    </row>
    <row r="7485" spans="1:35" ht="15" customHeight="1" x14ac:dyDescent="0.25">
      <c r="A7485" s="105"/>
      <c r="B7485" s="106"/>
      <c r="C7485" s="2"/>
      <c r="D7485" s="2"/>
      <c r="E7485" s="106"/>
      <c r="F7485" s="107"/>
      <c r="G7485" s="108"/>
      <c r="H7485" s="109"/>
      <c r="I7485" s="109"/>
      <c r="J7485" s="110"/>
      <c r="K7485" s="117"/>
      <c r="L7485" s="178"/>
      <c r="M7485" s="178"/>
      <c r="N7485" s="106"/>
      <c r="O7485" s="111"/>
      <c r="P7485" s="111"/>
      <c r="Q7485" s="106"/>
      <c r="R7485" s="106"/>
      <c r="S7485" s="106"/>
      <c r="T7485" s="106"/>
      <c r="U7485" s="106"/>
      <c r="V7485" s="106"/>
      <c r="W7485" s="19"/>
      <c r="X7485" s="2"/>
      <c r="Y7485" s="4"/>
      <c r="Z7485" s="106"/>
      <c r="AA7485" s="114"/>
      <c r="AB7485" s="112"/>
      <c r="AC7485" s="178"/>
      <c r="AD7485" s="11"/>
      <c r="AE7485" s="106"/>
      <c r="AF7485" s="106"/>
      <c r="AG7485" s="106"/>
      <c r="AH7485" s="115"/>
      <c r="AI7485" s="116"/>
    </row>
    <row r="7486" spans="1:35" ht="15" customHeight="1" x14ac:dyDescent="0.25">
      <c r="A7486" s="105"/>
      <c r="B7486" s="106"/>
      <c r="C7486" s="2"/>
      <c r="D7486" s="2"/>
      <c r="E7486" s="106"/>
      <c r="F7486" s="107"/>
      <c r="G7486" s="108"/>
      <c r="H7486" s="109"/>
      <c r="I7486" s="109"/>
      <c r="J7486" s="110"/>
      <c r="K7486" s="117"/>
      <c r="L7486" s="178"/>
      <c r="M7486" s="178"/>
      <c r="N7486" s="106"/>
      <c r="O7486" s="111"/>
      <c r="P7486" s="111"/>
      <c r="Q7486" s="106"/>
      <c r="R7486" s="106"/>
      <c r="S7486" s="106"/>
      <c r="T7486" s="106"/>
      <c r="U7486" s="106"/>
      <c r="V7486" s="106"/>
      <c r="W7486" s="19"/>
      <c r="X7486" s="2"/>
      <c r="Y7486" s="4"/>
      <c r="Z7486" s="106"/>
      <c r="AA7486" s="114"/>
      <c r="AB7486" s="112"/>
      <c r="AC7486" s="178"/>
      <c r="AD7486" s="11"/>
      <c r="AE7486" s="106"/>
      <c r="AF7486" s="106"/>
      <c r="AG7486" s="106"/>
      <c r="AH7486" s="115"/>
      <c r="AI7486" s="116"/>
    </row>
    <row r="7487" spans="1:35" ht="15" customHeight="1" x14ac:dyDescent="0.25">
      <c r="A7487" s="105"/>
      <c r="B7487" s="106"/>
      <c r="C7487" s="2"/>
      <c r="D7487" s="2"/>
      <c r="E7487" s="106"/>
      <c r="F7487" s="107"/>
      <c r="G7487" s="108"/>
      <c r="H7487" s="109"/>
      <c r="I7487" s="109"/>
      <c r="J7487" s="110"/>
      <c r="K7487" s="117"/>
      <c r="L7487" s="178"/>
      <c r="M7487" s="178"/>
      <c r="N7487" s="106"/>
      <c r="O7487" s="111"/>
      <c r="P7487" s="111"/>
      <c r="Q7487" s="106"/>
      <c r="R7487" s="106"/>
      <c r="S7487" s="106"/>
      <c r="T7487" s="106"/>
      <c r="U7487" s="106"/>
      <c r="V7487" s="106"/>
      <c r="W7487" s="19"/>
      <c r="X7487" s="2"/>
      <c r="Y7487" s="4"/>
      <c r="Z7487" s="106"/>
      <c r="AA7487" s="114"/>
      <c r="AB7487" s="112"/>
      <c r="AC7487" s="178"/>
      <c r="AD7487" s="11"/>
      <c r="AE7487" s="106"/>
      <c r="AF7487" s="106"/>
      <c r="AG7487" s="106"/>
      <c r="AH7487" s="115"/>
      <c r="AI7487" s="116"/>
    </row>
    <row r="7488" spans="1:35" ht="15" customHeight="1" x14ac:dyDescent="0.25">
      <c r="A7488" s="105"/>
      <c r="B7488" s="106"/>
      <c r="C7488" s="2"/>
      <c r="D7488" s="2"/>
      <c r="E7488" s="106"/>
      <c r="F7488" s="107"/>
      <c r="G7488" s="108"/>
      <c r="H7488" s="109"/>
      <c r="I7488" s="109"/>
      <c r="J7488" s="110"/>
      <c r="K7488" s="117"/>
      <c r="L7488" s="178"/>
      <c r="M7488" s="178"/>
      <c r="N7488" s="106"/>
      <c r="O7488" s="111"/>
      <c r="P7488" s="111"/>
      <c r="Q7488" s="106"/>
      <c r="R7488" s="106"/>
      <c r="S7488" s="106"/>
      <c r="T7488" s="106"/>
      <c r="U7488" s="106"/>
      <c r="V7488" s="106"/>
      <c r="W7488" s="19"/>
      <c r="X7488" s="2"/>
      <c r="Y7488" s="4"/>
      <c r="Z7488" s="106"/>
      <c r="AA7488" s="114"/>
      <c r="AB7488" s="112"/>
      <c r="AC7488" s="178"/>
      <c r="AD7488" s="11"/>
      <c r="AE7488" s="106"/>
      <c r="AF7488" s="106"/>
      <c r="AG7488" s="106"/>
      <c r="AH7488" s="115"/>
      <c r="AI7488" s="116"/>
    </row>
    <row r="7489" spans="1:35" ht="15" customHeight="1" x14ac:dyDescent="0.25">
      <c r="A7489" s="105"/>
      <c r="B7489" s="106"/>
      <c r="C7489" s="2"/>
      <c r="D7489" s="2"/>
      <c r="E7489" s="106"/>
      <c r="F7489" s="107"/>
      <c r="G7489" s="108"/>
      <c r="H7489" s="109"/>
      <c r="I7489" s="109"/>
      <c r="J7489" s="110"/>
      <c r="K7489" s="117"/>
      <c r="L7489" s="178"/>
      <c r="M7489" s="178"/>
      <c r="N7489" s="106"/>
      <c r="O7489" s="111"/>
      <c r="P7489" s="111"/>
      <c r="Q7489" s="106"/>
      <c r="R7489" s="106"/>
      <c r="S7489" s="106"/>
      <c r="T7489" s="106"/>
      <c r="U7489" s="106"/>
      <c r="V7489" s="106"/>
      <c r="W7489" s="19"/>
      <c r="X7489" s="2"/>
      <c r="Y7489" s="4"/>
      <c r="Z7489" s="106"/>
      <c r="AA7489" s="114"/>
      <c r="AB7489" s="112"/>
      <c r="AC7489" s="178"/>
      <c r="AD7489" s="11"/>
      <c r="AE7489" s="106"/>
      <c r="AF7489" s="106"/>
      <c r="AG7489" s="106"/>
      <c r="AH7489" s="115"/>
      <c r="AI7489" s="116"/>
    </row>
    <row r="7490" spans="1:35" ht="15" customHeight="1" x14ac:dyDescent="0.25">
      <c r="A7490" s="105"/>
      <c r="B7490" s="106"/>
      <c r="C7490" s="2"/>
      <c r="D7490" s="2"/>
      <c r="E7490" s="106"/>
      <c r="F7490" s="107"/>
      <c r="G7490" s="108"/>
      <c r="H7490" s="109"/>
      <c r="I7490" s="109"/>
      <c r="J7490" s="110"/>
      <c r="K7490" s="117"/>
      <c r="L7490" s="178"/>
      <c r="M7490" s="178"/>
      <c r="N7490" s="106"/>
      <c r="O7490" s="111"/>
      <c r="P7490" s="111"/>
      <c r="Q7490" s="106"/>
      <c r="R7490" s="106"/>
      <c r="S7490" s="106"/>
      <c r="T7490" s="106"/>
      <c r="U7490" s="106"/>
      <c r="V7490" s="106"/>
      <c r="W7490" s="19"/>
      <c r="X7490" s="2"/>
      <c r="Y7490" s="4"/>
      <c r="Z7490" s="106"/>
      <c r="AA7490" s="114"/>
      <c r="AB7490" s="112"/>
      <c r="AC7490" s="178"/>
      <c r="AD7490" s="11"/>
      <c r="AE7490" s="106"/>
      <c r="AF7490" s="106"/>
      <c r="AG7490" s="106"/>
      <c r="AH7490" s="115"/>
      <c r="AI7490" s="116"/>
    </row>
    <row r="7491" spans="1:35" ht="15" customHeight="1" x14ac:dyDescent="0.25">
      <c r="A7491" s="105"/>
      <c r="B7491" s="106"/>
      <c r="C7491" s="2"/>
      <c r="D7491" s="2"/>
      <c r="E7491" s="106"/>
      <c r="F7491" s="107"/>
      <c r="G7491" s="108"/>
      <c r="H7491" s="109"/>
      <c r="I7491" s="109"/>
      <c r="J7491" s="110"/>
      <c r="K7491" s="117"/>
      <c r="L7491" s="178"/>
      <c r="M7491" s="178"/>
      <c r="N7491" s="106"/>
      <c r="O7491" s="111"/>
      <c r="P7491" s="111"/>
      <c r="Q7491" s="106"/>
      <c r="R7491" s="106"/>
      <c r="S7491" s="106"/>
      <c r="T7491" s="106"/>
      <c r="U7491" s="106"/>
      <c r="V7491" s="106"/>
      <c r="W7491" s="19"/>
      <c r="X7491" s="2"/>
      <c r="Y7491" s="4"/>
      <c r="Z7491" s="106"/>
      <c r="AA7491" s="114"/>
      <c r="AB7491" s="112"/>
      <c r="AC7491" s="178"/>
      <c r="AD7491" s="11"/>
      <c r="AE7491" s="106"/>
      <c r="AF7491" s="106"/>
      <c r="AG7491" s="106"/>
      <c r="AH7491" s="115"/>
      <c r="AI7491" s="116"/>
    </row>
    <row r="7492" spans="1:35" ht="15" customHeight="1" x14ac:dyDescent="0.25">
      <c r="A7492" s="105"/>
      <c r="B7492" s="106"/>
      <c r="C7492" s="2"/>
      <c r="D7492" s="2"/>
      <c r="E7492" s="106"/>
      <c r="F7492" s="107"/>
      <c r="G7492" s="108"/>
      <c r="H7492" s="109"/>
      <c r="I7492" s="109"/>
      <c r="J7492" s="110"/>
      <c r="K7492" s="117"/>
      <c r="L7492" s="178"/>
      <c r="M7492" s="178"/>
      <c r="N7492" s="106"/>
      <c r="O7492" s="111"/>
      <c r="P7492" s="111"/>
      <c r="Q7492" s="106"/>
      <c r="R7492" s="106"/>
      <c r="S7492" s="106"/>
      <c r="T7492" s="106"/>
      <c r="U7492" s="106"/>
      <c r="V7492" s="106"/>
      <c r="W7492" s="19"/>
      <c r="X7492" s="2"/>
      <c r="Y7492" s="4"/>
      <c r="Z7492" s="106"/>
      <c r="AA7492" s="114"/>
      <c r="AB7492" s="112"/>
      <c r="AC7492" s="178"/>
      <c r="AD7492" s="11"/>
      <c r="AE7492" s="106"/>
      <c r="AF7492" s="106"/>
      <c r="AG7492" s="106"/>
      <c r="AH7492" s="115"/>
      <c r="AI7492" s="116"/>
    </row>
    <row r="7493" spans="1:35" ht="15" customHeight="1" x14ac:dyDescent="0.25">
      <c r="A7493" s="105"/>
      <c r="B7493" s="106"/>
      <c r="C7493" s="2"/>
      <c r="D7493" s="2"/>
      <c r="E7493" s="106"/>
      <c r="F7493" s="107"/>
      <c r="G7493" s="108"/>
      <c r="H7493" s="109"/>
      <c r="I7493" s="109"/>
      <c r="J7493" s="110"/>
      <c r="K7493" s="117"/>
      <c r="L7493" s="178"/>
      <c r="M7493" s="178"/>
      <c r="N7493" s="106"/>
      <c r="O7493" s="111"/>
      <c r="P7493" s="111"/>
      <c r="Q7493" s="106"/>
      <c r="R7493" s="106"/>
      <c r="S7493" s="106"/>
      <c r="T7493" s="106"/>
      <c r="U7493" s="106"/>
      <c r="V7493" s="106"/>
      <c r="W7493" s="19"/>
      <c r="X7493" s="2"/>
      <c r="Y7493" s="4"/>
      <c r="Z7493" s="106"/>
      <c r="AA7493" s="114"/>
      <c r="AB7493" s="112"/>
      <c r="AC7493" s="178"/>
      <c r="AD7493" s="11"/>
      <c r="AE7493" s="106"/>
      <c r="AF7493" s="106"/>
      <c r="AG7493" s="106"/>
      <c r="AH7493" s="115"/>
      <c r="AI7493" s="116"/>
    </row>
    <row r="7494" spans="1:35" ht="15" customHeight="1" x14ac:dyDescent="0.25">
      <c r="A7494" s="105"/>
      <c r="B7494" s="106"/>
      <c r="C7494" s="2"/>
      <c r="D7494" s="2"/>
      <c r="E7494" s="106"/>
      <c r="F7494" s="107"/>
      <c r="G7494" s="108"/>
      <c r="H7494" s="109"/>
      <c r="I7494" s="109"/>
      <c r="J7494" s="110"/>
      <c r="K7494" s="117"/>
      <c r="L7494" s="178"/>
      <c r="M7494" s="178"/>
      <c r="N7494" s="106"/>
      <c r="O7494" s="111"/>
      <c r="P7494" s="111"/>
      <c r="Q7494" s="106"/>
      <c r="R7494" s="106"/>
      <c r="S7494" s="106"/>
      <c r="T7494" s="106"/>
      <c r="U7494" s="106"/>
      <c r="V7494" s="106"/>
      <c r="W7494" s="19"/>
      <c r="X7494" s="2"/>
      <c r="Y7494" s="4"/>
      <c r="Z7494" s="106"/>
      <c r="AA7494" s="114"/>
      <c r="AB7494" s="112"/>
      <c r="AC7494" s="178"/>
      <c r="AD7494" s="11"/>
      <c r="AE7494" s="106"/>
      <c r="AF7494" s="106"/>
      <c r="AG7494" s="106"/>
      <c r="AH7494" s="115"/>
      <c r="AI7494" s="116"/>
    </row>
    <row r="7495" spans="1:35" ht="15" customHeight="1" x14ac:dyDescent="0.25">
      <c r="A7495" s="105"/>
      <c r="B7495" s="106"/>
      <c r="C7495" s="2"/>
      <c r="D7495" s="2"/>
      <c r="E7495" s="106"/>
      <c r="F7495" s="107"/>
      <c r="G7495" s="108"/>
      <c r="H7495" s="109"/>
      <c r="I7495" s="109"/>
      <c r="J7495" s="110"/>
      <c r="K7495" s="117"/>
      <c r="L7495" s="178"/>
      <c r="M7495" s="178"/>
      <c r="N7495" s="106"/>
      <c r="O7495" s="111"/>
      <c r="P7495" s="111"/>
      <c r="Q7495" s="106"/>
      <c r="R7495" s="106"/>
      <c r="S7495" s="106"/>
      <c r="T7495" s="106"/>
      <c r="U7495" s="106"/>
      <c r="V7495" s="106"/>
      <c r="W7495" s="19"/>
      <c r="X7495" s="2"/>
      <c r="Y7495" s="4"/>
      <c r="Z7495" s="106"/>
      <c r="AA7495" s="114"/>
      <c r="AB7495" s="112"/>
      <c r="AC7495" s="178"/>
      <c r="AD7495" s="11"/>
      <c r="AE7495" s="106"/>
      <c r="AF7495" s="106"/>
      <c r="AG7495" s="106"/>
      <c r="AH7495" s="115"/>
      <c r="AI7495" s="116"/>
    </row>
    <row r="7496" spans="1:35" ht="15" customHeight="1" x14ac:dyDescent="0.25">
      <c r="A7496" s="105"/>
      <c r="B7496" s="106"/>
      <c r="C7496" s="2"/>
      <c r="D7496" s="2"/>
      <c r="E7496" s="106"/>
      <c r="F7496" s="107"/>
      <c r="G7496" s="108"/>
      <c r="H7496" s="109"/>
      <c r="I7496" s="109"/>
      <c r="J7496" s="110"/>
      <c r="K7496" s="117"/>
      <c r="L7496" s="178"/>
      <c r="M7496" s="178"/>
      <c r="N7496" s="106"/>
      <c r="O7496" s="111"/>
      <c r="P7496" s="111"/>
      <c r="Q7496" s="106"/>
      <c r="R7496" s="106"/>
      <c r="S7496" s="106"/>
      <c r="T7496" s="106"/>
      <c r="U7496" s="106"/>
      <c r="V7496" s="106"/>
      <c r="W7496" s="19"/>
      <c r="X7496" s="2"/>
      <c r="Y7496" s="4"/>
      <c r="Z7496" s="106"/>
      <c r="AA7496" s="114"/>
      <c r="AB7496" s="112"/>
      <c r="AC7496" s="178"/>
      <c r="AD7496" s="11"/>
      <c r="AE7496" s="106"/>
      <c r="AF7496" s="106"/>
      <c r="AG7496" s="106"/>
      <c r="AH7496" s="115"/>
      <c r="AI7496" s="116"/>
    </row>
    <row r="7497" spans="1:35" ht="15" customHeight="1" x14ac:dyDescent="0.25">
      <c r="A7497" s="105"/>
      <c r="B7497" s="106"/>
      <c r="C7497" s="2"/>
      <c r="D7497" s="2"/>
      <c r="E7497" s="106"/>
      <c r="F7497" s="107"/>
      <c r="G7497" s="108"/>
      <c r="H7497" s="109"/>
      <c r="I7497" s="109"/>
      <c r="J7497" s="110"/>
      <c r="K7497" s="117"/>
      <c r="L7497" s="178"/>
      <c r="M7497" s="178"/>
      <c r="N7497" s="106"/>
      <c r="O7497" s="111"/>
      <c r="P7497" s="111"/>
      <c r="Q7497" s="106"/>
      <c r="R7497" s="106"/>
      <c r="S7497" s="106"/>
      <c r="T7497" s="106"/>
      <c r="U7497" s="106"/>
      <c r="V7497" s="106"/>
      <c r="W7497" s="19"/>
      <c r="X7497" s="2"/>
      <c r="Y7497" s="4"/>
      <c r="Z7497" s="106"/>
      <c r="AA7497" s="114"/>
      <c r="AB7497" s="112"/>
      <c r="AC7497" s="178"/>
      <c r="AD7497" s="11"/>
      <c r="AE7497" s="106"/>
      <c r="AF7497" s="106"/>
      <c r="AG7497" s="106"/>
      <c r="AH7497" s="115"/>
      <c r="AI7497" s="116"/>
    </row>
    <row r="7498" spans="1:35" ht="15" customHeight="1" x14ac:dyDescent="0.25">
      <c r="A7498" s="105"/>
      <c r="B7498" s="106"/>
      <c r="C7498" s="2"/>
      <c r="D7498" s="2"/>
      <c r="E7498" s="106"/>
      <c r="F7498" s="107"/>
      <c r="G7498" s="108"/>
      <c r="H7498" s="109"/>
      <c r="I7498" s="109"/>
      <c r="J7498" s="110"/>
      <c r="K7498" s="117"/>
      <c r="L7498" s="178"/>
      <c r="M7498" s="178"/>
      <c r="N7498" s="106"/>
      <c r="O7498" s="111"/>
      <c r="P7498" s="111"/>
      <c r="Q7498" s="106"/>
      <c r="R7498" s="106"/>
      <c r="S7498" s="106"/>
      <c r="T7498" s="106"/>
      <c r="U7498" s="106"/>
      <c r="V7498" s="106"/>
      <c r="W7498" s="19"/>
      <c r="X7498" s="2"/>
      <c r="Y7498" s="4"/>
      <c r="Z7498" s="106"/>
      <c r="AA7498" s="114"/>
      <c r="AB7498" s="112"/>
      <c r="AC7498" s="178"/>
      <c r="AD7498" s="11"/>
      <c r="AE7498" s="106"/>
      <c r="AF7498" s="106"/>
      <c r="AG7498" s="106"/>
      <c r="AH7498" s="115"/>
      <c r="AI7498" s="116"/>
    </row>
    <row r="7499" spans="1:35" ht="15" customHeight="1" x14ac:dyDescent="0.25">
      <c r="A7499" s="105"/>
      <c r="B7499" s="106"/>
      <c r="C7499" s="2"/>
      <c r="D7499" s="2"/>
      <c r="E7499" s="106"/>
      <c r="F7499" s="107"/>
      <c r="G7499" s="108"/>
      <c r="H7499" s="109"/>
      <c r="I7499" s="109"/>
      <c r="J7499" s="110"/>
      <c r="K7499" s="117"/>
      <c r="L7499" s="178"/>
      <c r="M7499" s="178"/>
      <c r="N7499" s="106"/>
      <c r="O7499" s="111"/>
      <c r="P7499" s="111"/>
      <c r="Q7499" s="106"/>
      <c r="R7499" s="106"/>
      <c r="S7499" s="106"/>
      <c r="T7499" s="106"/>
      <c r="U7499" s="106"/>
      <c r="V7499" s="106"/>
      <c r="W7499" s="19"/>
      <c r="X7499" s="2"/>
      <c r="Y7499" s="4"/>
      <c r="Z7499" s="106"/>
      <c r="AA7499" s="114"/>
      <c r="AB7499" s="112"/>
      <c r="AC7499" s="178"/>
      <c r="AD7499" s="11"/>
      <c r="AE7499" s="106"/>
      <c r="AF7499" s="106"/>
      <c r="AG7499" s="106"/>
      <c r="AH7499" s="115"/>
      <c r="AI7499" s="116"/>
    </row>
    <row r="7500" spans="1:35" ht="15" customHeight="1" x14ac:dyDescent="0.25">
      <c r="A7500" s="105"/>
      <c r="B7500" s="106"/>
      <c r="C7500" s="2"/>
      <c r="D7500" s="2"/>
      <c r="E7500" s="106"/>
      <c r="F7500" s="107"/>
      <c r="G7500" s="108"/>
      <c r="H7500" s="109"/>
      <c r="I7500" s="109"/>
      <c r="J7500" s="110"/>
      <c r="K7500" s="117"/>
      <c r="L7500" s="178"/>
      <c r="M7500" s="178"/>
      <c r="N7500" s="106"/>
      <c r="O7500" s="111"/>
      <c r="P7500" s="111"/>
      <c r="Q7500" s="106"/>
      <c r="R7500" s="106"/>
      <c r="S7500" s="106"/>
      <c r="T7500" s="106"/>
      <c r="U7500" s="106"/>
      <c r="V7500" s="106"/>
      <c r="W7500" s="19"/>
      <c r="X7500" s="2"/>
      <c r="Y7500" s="4"/>
      <c r="Z7500" s="106"/>
      <c r="AA7500" s="114"/>
      <c r="AB7500" s="112"/>
      <c r="AC7500" s="178"/>
      <c r="AD7500" s="11"/>
      <c r="AE7500" s="106"/>
      <c r="AF7500" s="106"/>
      <c r="AG7500" s="106"/>
      <c r="AH7500" s="115"/>
      <c r="AI7500" s="116"/>
    </row>
    <row r="7501" spans="1:35" ht="15" customHeight="1" x14ac:dyDescent="0.25">
      <c r="A7501" s="105"/>
      <c r="B7501" s="106"/>
      <c r="C7501" s="2"/>
      <c r="D7501" s="2"/>
      <c r="E7501" s="106"/>
      <c r="F7501" s="107"/>
      <c r="G7501" s="108"/>
      <c r="H7501" s="109"/>
      <c r="I7501" s="109"/>
      <c r="J7501" s="110"/>
      <c r="K7501" s="117"/>
      <c r="L7501" s="178"/>
      <c r="M7501" s="178"/>
      <c r="N7501" s="106"/>
      <c r="O7501" s="111"/>
      <c r="P7501" s="111"/>
      <c r="Q7501" s="106"/>
      <c r="R7501" s="106"/>
      <c r="S7501" s="106"/>
      <c r="T7501" s="106"/>
      <c r="U7501" s="106"/>
      <c r="V7501" s="106"/>
      <c r="W7501" s="19"/>
      <c r="X7501" s="2"/>
      <c r="Y7501" s="4"/>
      <c r="Z7501" s="106"/>
      <c r="AA7501" s="114"/>
      <c r="AB7501" s="112"/>
      <c r="AC7501" s="178"/>
      <c r="AD7501" s="11"/>
      <c r="AE7501" s="106"/>
      <c r="AF7501" s="106"/>
      <c r="AG7501" s="106"/>
      <c r="AH7501" s="115"/>
      <c r="AI7501" s="116"/>
    </row>
    <row r="7502" spans="1:35" ht="15" customHeight="1" x14ac:dyDescent="0.25">
      <c r="A7502" s="105"/>
      <c r="B7502" s="106"/>
      <c r="C7502" s="2"/>
      <c r="D7502" s="2"/>
      <c r="E7502" s="106"/>
      <c r="F7502" s="107"/>
      <c r="G7502" s="108"/>
      <c r="H7502" s="109"/>
      <c r="I7502" s="109"/>
      <c r="J7502" s="110"/>
      <c r="K7502" s="117"/>
      <c r="L7502" s="178"/>
      <c r="M7502" s="178"/>
      <c r="N7502" s="106"/>
      <c r="O7502" s="111"/>
      <c r="P7502" s="111"/>
      <c r="Q7502" s="106"/>
      <c r="R7502" s="106"/>
      <c r="S7502" s="106"/>
      <c r="T7502" s="106"/>
      <c r="U7502" s="106"/>
      <c r="V7502" s="106"/>
      <c r="W7502" s="19"/>
      <c r="X7502" s="2"/>
      <c r="Y7502" s="4"/>
      <c r="Z7502" s="106"/>
      <c r="AA7502" s="114"/>
      <c r="AB7502" s="112"/>
      <c r="AC7502" s="178"/>
      <c r="AD7502" s="11"/>
      <c r="AE7502" s="106"/>
      <c r="AF7502" s="106"/>
      <c r="AG7502" s="106"/>
      <c r="AH7502" s="115"/>
      <c r="AI7502" s="116"/>
    </row>
    <row r="7503" spans="1:35" ht="15" customHeight="1" x14ac:dyDescent="0.25">
      <c r="A7503" s="105"/>
      <c r="B7503" s="106"/>
      <c r="C7503" s="2"/>
      <c r="D7503" s="2"/>
      <c r="E7503" s="106"/>
      <c r="F7503" s="107"/>
      <c r="G7503" s="108"/>
      <c r="H7503" s="109"/>
      <c r="I7503" s="109"/>
      <c r="J7503" s="110"/>
      <c r="K7503" s="117"/>
      <c r="L7503" s="178"/>
      <c r="M7503" s="178"/>
      <c r="N7503" s="106"/>
      <c r="O7503" s="111"/>
      <c r="P7503" s="111"/>
      <c r="Q7503" s="106"/>
      <c r="R7503" s="106"/>
      <c r="S7503" s="106"/>
      <c r="T7503" s="106"/>
      <c r="U7503" s="106"/>
      <c r="V7503" s="106"/>
      <c r="W7503" s="19"/>
      <c r="X7503" s="2"/>
      <c r="Y7503" s="4"/>
      <c r="Z7503" s="106"/>
      <c r="AA7503" s="114"/>
      <c r="AB7503" s="112"/>
      <c r="AC7503" s="178"/>
      <c r="AD7503" s="11"/>
      <c r="AE7503" s="106"/>
      <c r="AF7503" s="106"/>
      <c r="AG7503" s="106"/>
      <c r="AH7503" s="115"/>
      <c r="AI7503" s="116"/>
    </row>
    <row r="7504" spans="1:35" ht="15" customHeight="1" x14ac:dyDescent="0.25">
      <c r="A7504" s="105"/>
      <c r="B7504" s="106"/>
      <c r="C7504" s="2"/>
      <c r="D7504" s="2"/>
      <c r="E7504" s="106"/>
      <c r="F7504" s="107"/>
      <c r="G7504" s="108"/>
      <c r="H7504" s="109"/>
      <c r="I7504" s="109"/>
      <c r="J7504" s="110"/>
      <c r="K7504" s="117"/>
      <c r="L7504" s="178"/>
      <c r="M7504" s="178"/>
      <c r="N7504" s="106"/>
      <c r="O7504" s="111"/>
      <c r="P7504" s="111"/>
      <c r="Q7504" s="106"/>
      <c r="R7504" s="106"/>
      <c r="S7504" s="106"/>
      <c r="T7504" s="106"/>
      <c r="U7504" s="106"/>
      <c r="V7504" s="106"/>
      <c r="W7504" s="19"/>
      <c r="X7504" s="2"/>
      <c r="Y7504" s="4"/>
      <c r="Z7504" s="106"/>
      <c r="AA7504" s="114"/>
      <c r="AB7504" s="112"/>
      <c r="AC7504" s="178"/>
      <c r="AD7504" s="11"/>
      <c r="AE7504" s="106"/>
      <c r="AF7504" s="106"/>
      <c r="AG7504" s="106"/>
      <c r="AH7504" s="115"/>
      <c r="AI7504" s="116"/>
    </row>
    <row r="7505" spans="1:35" ht="15" customHeight="1" x14ac:dyDescent="0.25">
      <c r="A7505" s="105"/>
      <c r="B7505" s="106"/>
      <c r="C7505" s="2"/>
      <c r="D7505" s="2"/>
      <c r="E7505" s="106"/>
      <c r="F7505" s="107"/>
      <c r="G7505" s="108"/>
      <c r="H7505" s="109"/>
      <c r="I7505" s="109"/>
      <c r="J7505" s="110"/>
      <c r="K7505" s="117"/>
      <c r="L7505" s="178"/>
      <c r="M7505" s="178"/>
      <c r="N7505" s="106"/>
      <c r="O7505" s="111"/>
      <c r="P7505" s="111"/>
      <c r="Q7505" s="106"/>
      <c r="R7505" s="106"/>
      <c r="S7505" s="106"/>
      <c r="T7505" s="106"/>
      <c r="U7505" s="106"/>
      <c r="V7505" s="106"/>
      <c r="W7505" s="19"/>
      <c r="X7505" s="2"/>
      <c r="Y7505" s="4"/>
      <c r="Z7505" s="106"/>
      <c r="AA7505" s="114"/>
      <c r="AB7505" s="112"/>
      <c r="AC7505" s="178"/>
      <c r="AD7505" s="11"/>
      <c r="AE7505" s="106"/>
      <c r="AF7505" s="106"/>
      <c r="AG7505" s="106"/>
      <c r="AH7505" s="115"/>
      <c r="AI7505" s="116"/>
    </row>
    <row r="7506" spans="1:35" ht="15" customHeight="1" x14ac:dyDescent="0.25">
      <c r="A7506" s="105"/>
      <c r="B7506" s="106"/>
      <c r="C7506" s="2"/>
      <c r="D7506" s="2"/>
      <c r="E7506" s="106"/>
      <c r="F7506" s="107"/>
      <c r="G7506" s="108"/>
      <c r="H7506" s="109"/>
      <c r="I7506" s="109"/>
      <c r="J7506" s="110"/>
      <c r="K7506" s="117"/>
      <c r="L7506" s="178"/>
      <c r="M7506" s="178"/>
      <c r="N7506" s="106"/>
      <c r="O7506" s="111"/>
      <c r="P7506" s="111"/>
      <c r="Q7506" s="106"/>
      <c r="R7506" s="106"/>
      <c r="S7506" s="106"/>
      <c r="T7506" s="106"/>
      <c r="U7506" s="106"/>
      <c r="V7506" s="106"/>
      <c r="W7506" s="19"/>
      <c r="X7506" s="2"/>
      <c r="Y7506" s="4"/>
      <c r="Z7506" s="106"/>
      <c r="AA7506" s="114"/>
      <c r="AB7506" s="112"/>
      <c r="AC7506" s="178"/>
      <c r="AD7506" s="11"/>
      <c r="AE7506" s="106"/>
      <c r="AF7506" s="106"/>
      <c r="AG7506" s="106"/>
      <c r="AH7506" s="115"/>
      <c r="AI7506" s="116"/>
    </row>
    <row r="7507" spans="1:35" ht="15" customHeight="1" x14ac:dyDescent="0.25">
      <c r="A7507" s="105"/>
      <c r="B7507" s="106"/>
      <c r="C7507" s="2"/>
      <c r="D7507" s="2"/>
      <c r="E7507" s="106"/>
      <c r="F7507" s="107"/>
      <c r="G7507" s="108"/>
      <c r="H7507" s="109"/>
      <c r="I7507" s="109"/>
      <c r="J7507" s="110"/>
      <c r="K7507" s="117"/>
      <c r="L7507" s="178"/>
      <c r="M7507" s="178"/>
      <c r="N7507" s="106"/>
      <c r="O7507" s="111"/>
      <c r="P7507" s="111"/>
      <c r="Q7507" s="106"/>
      <c r="R7507" s="106"/>
      <c r="S7507" s="106"/>
      <c r="T7507" s="106"/>
      <c r="U7507" s="106"/>
      <c r="V7507" s="106"/>
      <c r="W7507" s="19"/>
      <c r="X7507" s="2"/>
      <c r="Y7507" s="4"/>
      <c r="Z7507" s="106"/>
      <c r="AA7507" s="114"/>
      <c r="AB7507" s="112"/>
      <c r="AC7507" s="178"/>
      <c r="AD7507" s="11"/>
      <c r="AE7507" s="106"/>
      <c r="AF7507" s="106"/>
      <c r="AG7507" s="106"/>
      <c r="AH7507" s="115"/>
      <c r="AI7507" s="116"/>
    </row>
    <row r="7508" spans="1:35" ht="15" customHeight="1" x14ac:dyDescent="0.25">
      <c r="A7508" s="105"/>
      <c r="B7508" s="106"/>
      <c r="C7508" s="2"/>
      <c r="D7508" s="2"/>
      <c r="E7508" s="106"/>
      <c r="F7508" s="107"/>
      <c r="G7508" s="108"/>
      <c r="H7508" s="109"/>
      <c r="I7508" s="109"/>
      <c r="J7508" s="110"/>
      <c r="K7508" s="117"/>
      <c r="L7508" s="178"/>
      <c r="M7508" s="178"/>
      <c r="N7508" s="106"/>
      <c r="O7508" s="111"/>
      <c r="P7508" s="111"/>
      <c r="Q7508" s="106"/>
      <c r="R7508" s="106"/>
      <c r="S7508" s="106"/>
      <c r="T7508" s="106"/>
      <c r="U7508" s="106"/>
      <c r="V7508" s="106"/>
      <c r="W7508" s="19"/>
      <c r="X7508" s="2"/>
      <c r="Y7508" s="4"/>
      <c r="Z7508" s="106"/>
      <c r="AA7508" s="114"/>
      <c r="AB7508" s="112"/>
      <c r="AC7508" s="178"/>
      <c r="AD7508" s="11"/>
      <c r="AE7508" s="106"/>
      <c r="AF7508" s="106"/>
      <c r="AG7508" s="106"/>
      <c r="AH7508" s="115"/>
      <c r="AI7508" s="116"/>
    </row>
    <row r="7509" spans="1:35" ht="15" customHeight="1" x14ac:dyDescent="0.25">
      <c r="A7509" s="105"/>
      <c r="B7509" s="106"/>
      <c r="C7509" s="2"/>
      <c r="D7509" s="2"/>
      <c r="E7509" s="106"/>
      <c r="F7509" s="107"/>
      <c r="G7509" s="108"/>
      <c r="H7509" s="109"/>
      <c r="I7509" s="109"/>
      <c r="J7509" s="110"/>
      <c r="K7509" s="117"/>
      <c r="L7509" s="178"/>
      <c r="M7509" s="178"/>
      <c r="N7509" s="106"/>
      <c r="O7509" s="111"/>
      <c r="P7509" s="111"/>
      <c r="Q7509" s="106"/>
      <c r="R7509" s="106"/>
      <c r="S7509" s="106"/>
      <c r="T7509" s="106"/>
      <c r="U7509" s="106"/>
      <c r="V7509" s="106"/>
      <c r="W7509" s="19"/>
      <c r="X7509" s="2"/>
      <c r="Y7509" s="4"/>
      <c r="Z7509" s="106"/>
      <c r="AA7509" s="114"/>
      <c r="AB7509" s="112"/>
      <c r="AC7509" s="178"/>
      <c r="AD7509" s="11"/>
      <c r="AE7509" s="106"/>
      <c r="AF7509" s="106"/>
      <c r="AG7509" s="106"/>
      <c r="AH7509" s="115"/>
      <c r="AI7509" s="116"/>
    </row>
    <row r="7510" spans="1:35" ht="15" customHeight="1" x14ac:dyDescent="0.25">
      <c r="A7510" s="105"/>
      <c r="B7510" s="106"/>
      <c r="C7510" s="2"/>
      <c r="D7510" s="2"/>
      <c r="E7510" s="106"/>
      <c r="F7510" s="107"/>
      <c r="G7510" s="108"/>
      <c r="H7510" s="109"/>
      <c r="I7510" s="109"/>
      <c r="J7510" s="110"/>
      <c r="K7510" s="117"/>
      <c r="L7510" s="178"/>
      <c r="M7510" s="178"/>
      <c r="N7510" s="106"/>
      <c r="O7510" s="111"/>
      <c r="P7510" s="111"/>
      <c r="Q7510" s="106"/>
      <c r="R7510" s="106"/>
      <c r="S7510" s="106"/>
      <c r="T7510" s="106"/>
      <c r="U7510" s="106"/>
      <c r="V7510" s="106"/>
      <c r="W7510" s="19"/>
      <c r="X7510" s="2"/>
      <c r="Y7510" s="4"/>
      <c r="Z7510" s="106"/>
      <c r="AA7510" s="114"/>
      <c r="AB7510" s="112"/>
      <c r="AC7510" s="178"/>
      <c r="AD7510" s="11"/>
      <c r="AE7510" s="106"/>
      <c r="AF7510" s="106"/>
      <c r="AG7510" s="106"/>
      <c r="AH7510" s="115"/>
      <c r="AI7510" s="116"/>
    </row>
    <row r="7511" spans="1:35" ht="15" customHeight="1" x14ac:dyDescent="0.25">
      <c r="A7511" s="105"/>
      <c r="B7511" s="106"/>
      <c r="C7511" s="2"/>
      <c r="D7511" s="2"/>
      <c r="E7511" s="106"/>
      <c r="F7511" s="107"/>
      <c r="G7511" s="108"/>
      <c r="H7511" s="109"/>
      <c r="I7511" s="109"/>
      <c r="J7511" s="110"/>
      <c r="K7511" s="117"/>
      <c r="L7511" s="178"/>
      <c r="M7511" s="178"/>
      <c r="N7511" s="106"/>
      <c r="O7511" s="111"/>
      <c r="P7511" s="111"/>
      <c r="Q7511" s="106"/>
      <c r="R7511" s="106"/>
      <c r="S7511" s="106"/>
      <c r="T7511" s="106"/>
      <c r="U7511" s="106"/>
      <c r="V7511" s="106"/>
      <c r="W7511" s="19"/>
      <c r="X7511" s="2"/>
      <c r="Y7511" s="4"/>
      <c r="Z7511" s="106"/>
      <c r="AA7511" s="114"/>
      <c r="AB7511" s="112"/>
      <c r="AC7511" s="178"/>
      <c r="AD7511" s="11"/>
      <c r="AE7511" s="106"/>
      <c r="AF7511" s="106"/>
      <c r="AG7511" s="106"/>
      <c r="AH7511" s="115"/>
      <c r="AI7511" s="116"/>
    </row>
    <row r="7512" spans="1:35" ht="15" customHeight="1" x14ac:dyDescent="0.25">
      <c r="A7512" s="105"/>
      <c r="B7512" s="106"/>
      <c r="C7512" s="2"/>
      <c r="D7512" s="2"/>
      <c r="E7512" s="106"/>
      <c r="F7512" s="107"/>
      <c r="G7512" s="108"/>
      <c r="H7512" s="109"/>
      <c r="I7512" s="109"/>
      <c r="J7512" s="110"/>
      <c r="K7512" s="117"/>
      <c r="L7512" s="178"/>
      <c r="M7512" s="178"/>
      <c r="N7512" s="106"/>
      <c r="O7512" s="111"/>
      <c r="P7512" s="111"/>
      <c r="Q7512" s="106"/>
      <c r="R7512" s="106"/>
      <c r="S7512" s="106"/>
      <c r="T7512" s="106"/>
      <c r="U7512" s="106"/>
      <c r="V7512" s="106"/>
      <c r="W7512" s="19"/>
      <c r="X7512" s="2"/>
      <c r="Y7512" s="4"/>
      <c r="Z7512" s="106"/>
      <c r="AA7512" s="114"/>
      <c r="AB7512" s="112"/>
      <c r="AC7512" s="178"/>
      <c r="AD7512" s="11"/>
      <c r="AE7512" s="106"/>
      <c r="AF7512" s="106"/>
      <c r="AG7512" s="106"/>
      <c r="AH7512" s="115"/>
      <c r="AI7512" s="116"/>
    </row>
    <row r="7513" spans="1:35" ht="15" customHeight="1" x14ac:dyDescent="0.25">
      <c r="A7513" s="105"/>
      <c r="B7513" s="106"/>
      <c r="C7513" s="2"/>
      <c r="D7513" s="2"/>
      <c r="E7513" s="106"/>
      <c r="F7513" s="107"/>
      <c r="G7513" s="108"/>
      <c r="H7513" s="109"/>
      <c r="I7513" s="109"/>
      <c r="J7513" s="110"/>
      <c r="K7513" s="117"/>
      <c r="L7513" s="178"/>
      <c r="M7513" s="178"/>
      <c r="N7513" s="106"/>
      <c r="O7513" s="111"/>
      <c r="P7513" s="111"/>
      <c r="Q7513" s="106"/>
      <c r="R7513" s="106"/>
      <c r="S7513" s="106"/>
      <c r="T7513" s="106"/>
      <c r="U7513" s="106"/>
      <c r="V7513" s="106"/>
      <c r="W7513" s="19"/>
      <c r="X7513" s="2"/>
      <c r="Y7513" s="4"/>
      <c r="Z7513" s="106"/>
      <c r="AA7513" s="114"/>
      <c r="AB7513" s="112"/>
      <c r="AC7513" s="178"/>
      <c r="AD7513" s="11"/>
      <c r="AE7513" s="106"/>
      <c r="AF7513" s="106"/>
      <c r="AG7513" s="106"/>
      <c r="AH7513" s="115"/>
      <c r="AI7513" s="116"/>
    </row>
    <row r="7514" spans="1:35" ht="15" customHeight="1" x14ac:dyDescent="0.25">
      <c r="A7514" s="105"/>
      <c r="B7514" s="106"/>
      <c r="C7514" s="2"/>
      <c r="D7514" s="2"/>
      <c r="E7514" s="106"/>
      <c r="F7514" s="107"/>
      <c r="G7514" s="108"/>
      <c r="H7514" s="109"/>
      <c r="I7514" s="109"/>
      <c r="J7514" s="110"/>
      <c r="K7514" s="117"/>
      <c r="L7514" s="178"/>
      <c r="M7514" s="178"/>
      <c r="N7514" s="106"/>
      <c r="O7514" s="111"/>
      <c r="P7514" s="111"/>
      <c r="Q7514" s="106"/>
      <c r="R7514" s="106"/>
      <c r="S7514" s="106"/>
      <c r="T7514" s="106"/>
      <c r="U7514" s="106"/>
      <c r="V7514" s="106"/>
      <c r="W7514" s="19"/>
      <c r="X7514" s="2"/>
      <c r="Y7514" s="4"/>
      <c r="Z7514" s="106"/>
      <c r="AA7514" s="114"/>
      <c r="AB7514" s="112"/>
      <c r="AC7514" s="178"/>
      <c r="AD7514" s="11"/>
      <c r="AE7514" s="106"/>
      <c r="AF7514" s="106"/>
      <c r="AG7514" s="106"/>
      <c r="AH7514" s="115"/>
      <c r="AI7514" s="116"/>
    </row>
    <row r="7515" spans="1:35" ht="15" customHeight="1" x14ac:dyDescent="0.25">
      <c r="A7515" s="105"/>
      <c r="B7515" s="106"/>
      <c r="C7515" s="2"/>
      <c r="D7515" s="2"/>
      <c r="E7515" s="106"/>
      <c r="F7515" s="107"/>
      <c r="G7515" s="108"/>
      <c r="H7515" s="109"/>
      <c r="I7515" s="109"/>
      <c r="J7515" s="110"/>
      <c r="K7515" s="117"/>
      <c r="L7515" s="178"/>
      <c r="M7515" s="178"/>
      <c r="N7515" s="106"/>
      <c r="O7515" s="111"/>
      <c r="P7515" s="111"/>
      <c r="Q7515" s="106"/>
      <c r="R7515" s="106"/>
      <c r="S7515" s="106"/>
      <c r="T7515" s="106"/>
      <c r="U7515" s="106"/>
      <c r="V7515" s="106"/>
      <c r="W7515" s="19"/>
      <c r="X7515" s="2"/>
      <c r="Y7515" s="4"/>
      <c r="Z7515" s="106"/>
      <c r="AA7515" s="114"/>
      <c r="AB7515" s="112"/>
      <c r="AC7515" s="178"/>
      <c r="AD7515" s="11"/>
      <c r="AE7515" s="106"/>
      <c r="AF7515" s="106"/>
      <c r="AG7515" s="106"/>
      <c r="AH7515" s="115"/>
      <c r="AI7515" s="116"/>
    </row>
    <row r="7516" spans="1:35" ht="15" customHeight="1" x14ac:dyDescent="0.25">
      <c r="A7516" s="105"/>
      <c r="B7516" s="106"/>
      <c r="C7516" s="2"/>
      <c r="D7516" s="2"/>
      <c r="E7516" s="106"/>
      <c r="F7516" s="107"/>
      <c r="G7516" s="108"/>
      <c r="H7516" s="109"/>
      <c r="I7516" s="109"/>
      <c r="J7516" s="110"/>
      <c r="K7516" s="117"/>
      <c r="L7516" s="178"/>
      <c r="M7516" s="178"/>
      <c r="N7516" s="106"/>
      <c r="O7516" s="111"/>
      <c r="P7516" s="111"/>
      <c r="Q7516" s="106"/>
      <c r="R7516" s="106"/>
      <c r="S7516" s="106"/>
      <c r="T7516" s="106"/>
      <c r="U7516" s="106"/>
      <c r="V7516" s="106"/>
      <c r="W7516" s="19"/>
      <c r="X7516" s="2"/>
      <c r="Y7516" s="4"/>
      <c r="Z7516" s="106"/>
      <c r="AA7516" s="114"/>
      <c r="AB7516" s="112"/>
      <c r="AC7516" s="178"/>
      <c r="AD7516" s="11"/>
      <c r="AE7516" s="106"/>
      <c r="AF7516" s="106"/>
      <c r="AG7516" s="106"/>
      <c r="AH7516" s="115"/>
      <c r="AI7516" s="116"/>
    </row>
    <row r="7517" spans="1:35" ht="15" customHeight="1" x14ac:dyDescent="0.25">
      <c r="A7517" s="105"/>
      <c r="B7517" s="106"/>
      <c r="C7517" s="2"/>
      <c r="D7517" s="2"/>
      <c r="E7517" s="106"/>
      <c r="F7517" s="107"/>
      <c r="G7517" s="108"/>
      <c r="H7517" s="109"/>
      <c r="I7517" s="109"/>
      <c r="J7517" s="110"/>
      <c r="K7517" s="117"/>
      <c r="L7517" s="178"/>
      <c r="M7517" s="178"/>
      <c r="N7517" s="106"/>
      <c r="O7517" s="111"/>
      <c r="P7517" s="111"/>
      <c r="Q7517" s="106"/>
      <c r="R7517" s="106"/>
      <c r="S7517" s="106"/>
      <c r="T7517" s="106"/>
      <c r="U7517" s="106"/>
      <c r="V7517" s="106"/>
      <c r="W7517" s="19"/>
      <c r="X7517" s="2"/>
      <c r="Y7517" s="4"/>
      <c r="Z7517" s="106"/>
      <c r="AA7517" s="114"/>
      <c r="AB7517" s="112"/>
      <c r="AC7517" s="178"/>
      <c r="AD7517" s="11"/>
      <c r="AE7517" s="106"/>
      <c r="AF7517" s="106"/>
      <c r="AG7517" s="106"/>
      <c r="AH7517" s="115"/>
      <c r="AI7517" s="116"/>
    </row>
    <row r="7518" spans="1:35" ht="15" customHeight="1" x14ac:dyDescent="0.25">
      <c r="A7518" s="105"/>
      <c r="B7518" s="106"/>
      <c r="C7518" s="2"/>
      <c r="D7518" s="2"/>
      <c r="E7518" s="106"/>
      <c r="F7518" s="107"/>
      <c r="G7518" s="108"/>
      <c r="H7518" s="109"/>
      <c r="I7518" s="109"/>
      <c r="J7518" s="110"/>
      <c r="K7518" s="117"/>
      <c r="L7518" s="178"/>
      <c r="M7518" s="178"/>
      <c r="N7518" s="106"/>
      <c r="O7518" s="111"/>
      <c r="P7518" s="111"/>
      <c r="Q7518" s="106"/>
      <c r="R7518" s="106"/>
      <c r="S7518" s="106"/>
      <c r="T7518" s="106"/>
      <c r="U7518" s="106"/>
      <c r="V7518" s="106"/>
      <c r="W7518" s="19"/>
      <c r="X7518" s="2"/>
      <c r="Y7518" s="4"/>
      <c r="Z7518" s="106"/>
      <c r="AA7518" s="114"/>
      <c r="AB7518" s="112"/>
      <c r="AC7518" s="178"/>
      <c r="AD7518" s="11"/>
      <c r="AE7518" s="106"/>
      <c r="AF7518" s="106"/>
      <c r="AG7518" s="106"/>
      <c r="AH7518" s="115"/>
      <c r="AI7518" s="116"/>
    </row>
    <row r="7519" spans="1:35" ht="15" customHeight="1" x14ac:dyDescent="0.25">
      <c r="A7519" s="105"/>
      <c r="B7519" s="106"/>
      <c r="C7519" s="2"/>
      <c r="D7519" s="2"/>
      <c r="E7519" s="106"/>
      <c r="F7519" s="107"/>
      <c r="G7519" s="108"/>
      <c r="H7519" s="109"/>
      <c r="I7519" s="109"/>
      <c r="J7519" s="110"/>
      <c r="K7519" s="117"/>
      <c r="L7519" s="178"/>
      <c r="M7519" s="178"/>
      <c r="N7519" s="106"/>
      <c r="O7519" s="111"/>
      <c r="P7519" s="111"/>
      <c r="Q7519" s="106"/>
      <c r="R7519" s="106"/>
      <c r="S7519" s="106"/>
      <c r="T7519" s="106"/>
      <c r="U7519" s="106"/>
      <c r="V7519" s="106"/>
      <c r="W7519" s="19"/>
      <c r="X7519" s="2"/>
      <c r="Y7519" s="4"/>
      <c r="Z7519" s="106"/>
      <c r="AA7519" s="114"/>
      <c r="AB7519" s="112"/>
      <c r="AC7519" s="178"/>
      <c r="AD7519" s="11"/>
      <c r="AE7519" s="106"/>
      <c r="AF7519" s="106"/>
      <c r="AG7519" s="106"/>
      <c r="AH7519" s="115"/>
      <c r="AI7519" s="116"/>
    </row>
    <row r="7520" spans="1:35" ht="15" customHeight="1" x14ac:dyDescent="0.25">
      <c r="A7520" s="105"/>
      <c r="B7520" s="106"/>
      <c r="C7520" s="2"/>
      <c r="D7520" s="2"/>
      <c r="E7520" s="106"/>
      <c r="F7520" s="107"/>
      <c r="G7520" s="108"/>
      <c r="H7520" s="109"/>
      <c r="I7520" s="109"/>
      <c r="J7520" s="110"/>
      <c r="K7520" s="117"/>
      <c r="L7520" s="178"/>
      <c r="M7520" s="178"/>
      <c r="N7520" s="106"/>
      <c r="O7520" s="111"/>
      <c r="P7520" s="111"/>
      <c r="Q7520" s="106"/>
      <c r="R7520" s="106"/>
      <c r="S7520" s="106"/>
      <c r="T7520" s="106"/>
      <c r="U7520" s="106"/>
      <c r="V7520" s="106"/>
      <c r="W7520" s="19"/>
      <c r="X7520" s="2"/>
      <c r="Y7520" s="4"/>
      <c r="Z7520" s="106"/>
      <c r="AA7520" s="114"/>
      <c r="AB7520" s="112"/>
      <c r="AC7520" s="178"/>
      <c r="AD7520" s="11"/>
      <c r="AE7520" s="106"/>
      <c r="AF7520" s="106"/>
      <c r="AG7520" s="106"/>
      <c r="AH7520" s="115"/>
      <c r="AI7520" s="116"/>
    </row>
    <row r="7521" spans="1:35" ht="15" customHeight="1" x14ac:dyDescent="0.25">
      <c r="A7521" s="105"/>
      <c r="B7521" s="106"/>
      <c r="C7521" s="2"/>
      <c r="D7521" s="2"/>
      <c r="E7521" s="106"/>
      <c r="F7521" s="107"/>
      <c r="G7521" s="108"/>
      <c r="H7521" s="109"/>
      <c r="I7521" s="109"/>
      <c r="J7521" s="110"/>
      <c r="K7521" s="117"/>
      <c r="L7521" s="178"/>
      <c r="M7521" s="178"/>
      <c r="N7521" s="106"/>
      <c r="O7521" s="111"/>
      <c r="P7521" s="111"/>
      <c r="Q7521" s="106"/>
      <c r="R7521" s="106"/>
      <c r="S7521" s="106"/>
      <c r="T7521" s="106"/>
      <c r="U7521" s="106"/>
      <c r="V7521" s="106"/>
      <c r="W7521" s="19"/>
      <c r="X7521" s="2"/>
      <c r="Y7521" s="4"/>
      <c r="Z7521" s="106"/>
      <c r="AA7521" s="114"/>
      <c r="AB7521" s="112"/>
      <c r="AC7521" s="178"/>
      <c r="AD7521" s="11"/>
      <c r="AE7521" s="106"/>
      <c r="AF7521" s="106"/>
      <c r="AG7521" s="106"/>
      <c r="AH7521" s="115"/>
      <c r="AI7521" s="116"/>
    </row>
    <row r="7522" spans="1:35" ht="15" customHeight="1" x14ac:dyDescent="0.25">
      <c r="A7522" s="105"/>
      <c r="B7522" s="106"/>
      <c r="C7522" s="2"/>
      <c r="D7522" s="2"/>
      <c r="E7522" s="106"/>
      <c r="F7522" s="107"/>
      <c r="G7522" s="108"/>
      <c r="H7522" s="109"/>
      <c r="I7522" s="109"/>
      <c r="J7522" s="110"/>
      <c r="K7522" s="117"/>
      <c r="L7522" s="178"/>
      <c r="M7522" s="178"/>
      <c r="N7522" s="106"/>
      <c r="O7522" s="111"/>
      <c r="P7522" s="111"/>
      <c r="Q7522" s="106"/>
      <c r="R7522" s="106"/>
      <c r="S7522" s="106"/>
      <c r="T7522" s="106"/>
      <c r="U7522" s="106"/>
      <c r="V7522" s="106"/>
      <c r="W7522" s="19"/>
      <c r="X7522" s="2"/>
      <c r="Y7522" s="4"/>
      <c r="Z7522" s="106"/>
      <c r="AA7522" s="114"/>
      <c r="AB7522" s="112"/>
      <c r="AC7522" s="178"/>
      <c r="AD7522" s="11"/>
      <c r="AE7522" s="106"/>
      <c r="AF7522" s="106"/>
      <c r="AG7522" s="106"/>
      <c r="AH7522" s="115"/>
      <c r="AI7522" s="116"/>
    </row>
    <row r="7523" spans="1:35" ht="15" customHeight="1" x14ac:dyDescent="0.25">
      <c r="A7523" s="105"/>
      <c r="B7523" s="106"/>
      <c r="C7523" s="2"/>
      <c r="D7523" s="2"/>
      <c r="E7523" s="106"/>
      <c r="F7523" s="107"/>
      <c r="G7523" s="108"/>
      <c r="H7523" s="109"/>
      <c r="I7523" s="109"/>
      <c r="J7523" s="110"/>
      <c r="K7523" s="117"/>
      <c r="L7523" s="178"/>
      <c r="M7523" s="178"/>
      <c r="N7523" s="106"/>
      <c r="O7523" s="111"/>
      <c r="P7523" s="111"/>
      <c r="Q7523" s="106"/>
      <c r="R7523" s="106"/>
      <c r="S7523" s="106"/>
      <c r="T7523" s="106"/>
      <c r="U7523" s="106"/>
      <c r="V7523" s="106"/>
      <c r="W7523" s="19"/>
      <c r="X7523" s="2"/>
      <c r="Y7523" s="4"/>
      <c r="Z7523" s="106"/>
      <c r="AA7523" s="114"/>
      <c r="AB7523" s="112"/>
      <c r="AC7523" s="178"/>
      <c r="AD7523" s="11"/>
      <c r="AE7523" s="106"/>
      <c r="AF7523" s="106"/>
      <c r="AG7523" s="106"/>
      <c r="AH7523" s="115"/>
      <c r="AI7523" s="116"/>
    </row>
    <row r="7524" spans="1:35" ht="15" customHeight="1" x14ac:dyDescent="0.25">
      <c r="A7524" s="105"/>
      <c r="B7524" s="106"/>
      <c r="C7524" s="2"/>
      <c r="D7524" s="2"/>
      <c r="E7524" s="106"/>
      <c r="F7524" s="107"/>
      <c r="G7524" s="108"/>
      <c r="H7524" s="109"/>
      <c r="I7524" s="109"/>
      <c r="J7524" s="110"/>
      <c r="K7524" s="117"/>
      <c r="L7524" s="178"/>
      <c r="M7524" s="178"/>
      <c r="N7524" s="106"/>
      <c r="O7524" s="111"/>
      <c r="P7524" s="111"/>
      <c r="Q7524" s="106"/>
      <c r="R7524" s="106"/>
      <c r="S7524" s="106"/>
      <c r="T7524" s="106"/>
      <c r="U7524" s="106"/>
      <c r="V7524" s="106"/>
      <c r="W7524" s="19"/>
      <c r="X7524" s="2"/>
      <c r="Y7524" s="4"/>
      <c r="Z7524" s="106"/>
      <c r="AA7524" s="114"/>
      <c r="AB7524" s="112"/>
      <c r="AC7524" s="178"/>
      <c r="AD7524" s="11"/>
      <c r="AE7524" s="106"/>
      <c r="AF7524" s="106"/>
      <c r="AG7524" s="106"/>
      <c r="AH7524" s="115"/>
      <c r="AI7524" s="116"/>
    </row>
    <row r="7525" spans="1:35" ht="15" customHeight="1" x14ac:dyDescent="0.25">
      <c r="A7525" s="105"/>
      <c r="B7525" s="106"/>
      <c r="C7525" s="2"/>
      <c r="D7525" s="2"/>
      <c r="E7525" s="106"/>
      <c r="F7525" s="107"/>
      <c r="G7525" s="108"/>
      <c r="H7525" s="109"/>
      <c r="I7525" s="109"/>
      <c r="J7525" s="110"/>
      <c r="K7525" s="117"/>
      <c r="L7525" s="178"/>
      <c r="M7525" s="178"/>
      <c r="N7525" s="106"/>
      <c r="O7525" s="111"/>
      <c r="P7525" s="111"/>
      <c r="Q7525" s="106"/>
      <c r="R7525" s="106"/>
      <c r="S7525" s="106"/>
      <c r="T7525" s="106"/>
      <c r="U7525" s="106"/>
      <c r="V7525" s="106"/>
      <c r="W7525" s="19"/>
      <c r="X7525" s="2"/>
      <c r="Y7525" s="4"/>
      <c r="Z7525" s="106"/>
      <c r="AA7525" s="114"/>
      <c r="AB7525" s="112"/>
      <c r="AC7525" s="178"/>
      <c r="AD7525" s="11"/>
      <c r="AE7525" s="106"/>
      <c r="AF7525" s="106"/>
      <c r="AG7525" s="106"/>
      <c r="AH7525" s="115"/>
      <c r="AI7525" s="116"/>
    </row>
    <row r="7526" spans="1:35" ht="15" customHeight="1" x14ac:dyDescent="0.25">
      <c r="A7526" s="105"/>
      <c r="B7526" s="106"/>
      <c r="C7526" s="2"/>
      <c r="D7526" s="2"/>
      <c r="E7526" s="106"/>
      <c r="F7526" s="107"/>
      <c r="G7526" s="108"/>
      <c r="H7526" s="109"/>
      <c r="I7526" s="109"/>
      <c r="J7526" s="110"/>
      <c r="K7526" s="117"/>
      <c r="L7526" s="178"/>
      <c r="M7526" s="178"/>
      <c r="N7526" s="106"/>
      <c r="O7526" s="111"/>
      <c r="P7526" s="111"/>
      <c r="Q7526" s="106"/>
      <c r="R7526" s="106"/>
      <c r="S7526" s="106"/>
      <c r="T7526" s="106"/>
      <c r="U7526" s="106"/>
      <c r="V7526" s="106"/>
      <c r="W7526" s="19"/>
      <c r="X7526" s="2"/>
      <c r="Y7526" s="4"/>
      <c r="Z7526" s="106"/>
      <c r="AA7526" s="114"/>
      <c r="AB7526" s="112"/>
      <c r="AC7526" s="178"/>
      <c r="AD7526" s="11"/>
      <c r="AE7526" s="106"/>
      <c r="AF7526" s="106"/>
      <c r="AG7526" s="106"/>
      <c r="AH7526" s="115"/>
      <c r="AI7526" s="116"/>
    </row>
    <row r="7527" spans="1:35" ht="15" customHeight="1" x14ac:dyDescent="0.25">
      <c r="A7527" s="105"/>
      <c r="B7527" s="106"/>
      <c r="C7527" s="2"/>
      <c r="D7527" s="2"/>
      <c r="E7527" s="106"/>
      <c r="F7527" s="107"/>
      <c r="G7527" s="108"/>
      <c r="H7527" s="109"/>
      <c r="I7527" s="109"/>
      <c r="J7527" s="110"/>
      <c r="K7527" s="117"/>
      <c r="L7527" s="178"/>
      <c r="M7527" s="178"/>
      <c r="N7527" s="106"/>
      <c r="O7527" s="111"/>
      <c r="P7527" s="111"/>
      <c r="Q7527" s="106"/>
      <c r="R7527" s="106"/>
      <c r="S7527" s="106"/>
      <c r="T7527" s="106"/>
      <c r="U7527" s="106"/>
      <c r="V7527" s="106"/>
      <c r="W7527" s="19"/>
      <c r="X7527" s="2"/>
      <c r="Y7527" s="4"/>
      <c r="Z7527" s="106"/>
      <c r="AA7527" s="114"/>
      <c r="AB7527" s="112"/>
      <c r="AC7527" s="178"/>
      <c r="AD7527" s="11"/>
      <c r="AE7527" s="106"/>
      <c r="AF7527" s="106"/>
      <c r="AG7527" s="106"/>
      <c r="AH7527" s="115"/>
      <c r="AI7527" s="116"/>
    </row>
    <row r="7528" spans="1:35" ht="15" customHeight="1" x14ac:dyDescent="0.25">
      <c r="A7528" s="105"/>
      <c r="B7528" s="106"/>
      <c r="C7528" s="2"/>
      <c r="D7528" s="2"/>
      <c r="E7528" s="106"/>
      <c r="F7528" s="107"/>
      <c r="G7528" s="108"/>
      <c r="H7528" s="109"/>
      <c r="I7528" s="109"/>
      <c r="J7528" s="110"/>
      <c r="K7528" s="117"/>
      <c r="L7528" s="178"/>
      <c r="M7528" s="178"/>
      <c r="N7528" s="106"/>
      <c r="O7528" s="111"/>
      <c r="P7528" s="111"/>
      <c r="Q7528" s="106"/>
      <c r="R7528" s="106"/>
      <c r="S7528" s="106"/>
      <c r="T7528" s="106"/>
      <c r="U7528" s="106"/>
      <c r="V7528" s="106"/>
      <c r="W7528" s="19"/>
      <c r="X7528" s="2"/>
      <c r="Y7528" s="4"/>
      <c r="Z7528" s="106"/>
      <c r="AA7528" s="114"/>
      <c r="AB7528" s="112"/>
      <c r="AC7528" s="178"/>
      <c r="AD7528" s="11"/>
      <c r="AE7528" s="106"/>
      <c r="AF7528" s="106"/>
      <c r="AG7528" s="106"/>
      <c r="AH7528" s="115"/>
      <c r="AI7528" s="116"/>
    </row>
    <row r="7529" spans="1:35" ht="15" customHeight="1" x14ac:dyDescent="0.25">
      <c r="A7529" s="105"/>
      <c r="B7529" s="106"/>
      <c r="C7529" s="2"/>
      <c r="D7529" s="2"/>
      <c r="E7529" s="106"/>
      <c r="F7529" s="107"/>
      <c r="G7529" s="108"/>
      <c r="H7529" s="109"/>
      <c r="I7529" s="109"/>
      <c r="J7529" s="110"/>
      <c r="K7529" s="117"/>
      <c r="L7529" s="178"/>
      <c r="M7529" s="178"/>
      <c r="N7529" s="106"/>
      <c r="O7529" s="111"/>
      <c r="P7529" s="111"/>
      <c r="Q7529" s="106"/>
      <c r="R7529" s="106"/>
      <c r="S7529" s="106"/>
      <c r="T7529" s="106"/>
      <c r="U7529" s="106"/>
      <c r="V7529" s="106"/>
      <c r="W7529" s="19"/>
      <c r="X7529" s="2"/>
      <c r="Y7529" s="4"/>
      <c r="Z7529" s="106"/>
      <c r="AA7529" s="114"/>
      <c r="AB7529" s="112"/>
      <c r="AC7529" s="178"/>
      <c r="AD7529" s="11"/>
      <c r="AE7529" s="106"/>
      <c r="AF7529" s="106"/>
      <c r="AG7529" s="106"/>
      <c r="AH7529" s="115"/>
      <c r="AI7529" s="116"/>
    </row>
    <row r="7530" spans="1:35" ht="15" customHeight="1" x14ac:dyDescent="0.25">
      <c r="A7530" s="105"/>
      <c r="B7530" s="106"/>
      <c r="C7530" s="2"/>
      <c r="D7530" s="2"/>
      <c r="E7530" s="106"/>
      <c r="F7530" s="107"/>
      <c r="G7530" s="108"/>
      <c r="H7530" s="109"/>
      <c r="I7530" s="109"/>
      <c r="J7530" s="110"/>
      <c r="K7530" s="117"/>
      <c r="L7530" s="178"/>
      <c r="M7530" s="178"/>
      <c r="N7530" s="106"/>
      <c r="O7530" s="111"/>
      <c r="P7530" s="111"/>
      <c r="Q7530" s="106"/>
      <c r="R7530" s="106"/>
      <c r="S7530" s="106"/>
      <c r="T7530" s="106"/>
      <c r="U7530" s="106"/>
      <c r="V7530" s="106"/>
      <c r="W7530" s="19"/>
      <c r="X7530" s="2"/>
      <c r="Y7530" s="4"/>
      <c r="Z7530" s="106"/>
      <c r="AA7530" s="114"/>
      <c r="AB7530" s="112"/>
      <c r="AC7530" s="178"/>
      <c r="AD7530" s="11"/>
      <c r="AE7530" s="106"/>
      <c r="AF7530" s="106"/>
      <c r="AG7530" s="106"/>
      <c r="AH7530" s="115"/>
      <c r="AI7530" s="116"/>
    </row>
    <row r="7531" spans="1:35" ht="15" customHeight="1" x14ac:dyDescent="0.25">
      <c r="A7531" s="105"/>
      <c r="B7531" s="106"/>
      <c r="C7531" s="2"/>
      <c r="D7531" s="2"/>
      <c r="E7531" s="106"/>
      <c r="F7531" s="107"/>
      <c r="G7531" s="108"/>
      <c r="H7531" s="109"/>
      <c r="I7531" s="109"/>
      <c r="J7531" s="110"/>
      <c r="K7531" s="117"/>
      <c r="L7531" s="178"/>
      <c r="M7531" s="178"/>
      <c r="N7531" s="106"/>
      <c r="O7531" s="111"/>
      <c r="P7531" s="111"/>
      <c r="Q7531" s="106"/>
      <c r="R7531" s="106"/>
      <c r="S7531" s="106"/>
      <c r="T7531" s="106"/>
      <c r="U7531" s="106"/>
      <c r="V7531" s="106"/>
      <c r="W7531" s="19"/>
      <c r="X7531" s="2"/>
      <c r="Y7531" s="4"/>
      <c r="Z7531" s="106"/>
      <c r="AA7531" s="114"/>
      <c r="AB7531" s="112"/>
      <c r="AC7531" s="178"/>
      <c r="AD7531" s="11"/>
      <c r="AE7531" s="106"/>
      <c r="AF7531" s="106"/>
      <c r="AG7531" s="106"/>
      <c r="AH7531" s="115"/>
      <c r="AI7531" s="116"/>
    </row>
    <row r="7532" spans="1:35" ht="15" customHeight="1" x14ac:dyDescent="0.25">
      <c r="A7532" s="105"/>
      <c r="B7532" s="106"/>
      <c r="C7532" s="2"/>
      <c r="D7532" s="2"/>
      <c r="E7532" s="106"/>
      <c r="F7532" s="107"/>
      <c r="G7532" s="108"/>
      <c r="H7532" s="109"/>
      <c r="I7532" s="109"/>
      <c r="J7532" s="110"/>
      <c r="K7532" s="117"/>
      <c r="L7532" s="178"/>
      <c r="M7532" s="178"/>
      <c r="N7532" s="106"/>
      <c r="O7532" s="111"/>
      <c r="P7532" s="111"/>
      <c r="Q7532" s="106"/>
      <c r="R7532" s="106"/>
      <c r="S7532" s="106"/>
      <c r="T7532" s="106"/>
      <c r="U7532" s="106"/>
      <c r="V7532" s="106"/>
      <c r="W7532" s="19"/>
      <c r="X7532" s="2"/>
      <c r="Y7532" s="4"/>
      <c r="Z7532" s="106"/>
      <c r="AA7532" s="114"/>
      <c r="AB7532" s="112"/>
      <c r="AC7532" s="178"/>
      <c r="AD7532" s="11"/>
      <c r="AE7532" s="106"/>
      <c r="AF7532" s="106"/>
      <c r="AG7532" s="106"/>
      <c r="AH7532" s="115"/>
      <c r="AI7532" s="116"/>
    </row>
    <row r="7533" spans="1:35" ht="15" customHeight="1" x14ac:dyDescent="0.25">
      <c r="A7533" s="105"/>
      <c r="B7533" s="106"/>
      <c r="C7533" s="2"/>
      <c r="D7533" s="2"/>
      <c r="E7533" s="106"/>
      <c r="F7533" s="107"/>
      <c r="G7533" s="108"/>
      <c r="H7533" s="109"/>
      <c r="I7533" s="109"/>
      <c r="J7533" s="110"/>
      <c r="K7533" s="117"/>
      <c r="L7533" s="178"/>
      <c r="M7533" s="178"/>
      <c r="N7533" s="106"/>
      <c r="O7533" s="111"/>
      <c r="P7533" s="111"/>
      <c r="Q7533" s="106"/>
      <c r="R7533" s="106"/>
      <c r="S7533" s="106"/>
      <c r="T7533" s="106"/>
      <c r="U7533" s="106"/>
      <c r="V7533" s="106"/>
      <c r="W7533" s="19"/>
      <c r="X7533" s="2"/>
      <c r="Y7533" s="4"/>
      <c r="Z7533" s="106"/>
      <c r="AA7533" s="114"/>
      <c r="AB7533" s="112"/>
      <c r="AC7533" s="178"/>
      <c r="AD7533" s="11"/>
      <c r="AE7533" s="106"/>
      <c r="AF7533" s="106"/>
      <c r="AG7533" s="106"/>
      <c r="AH7533" s="115"/>
      <c r="AI7533" s="116"/>
    </row>
    <row r="7534" spans="1:35" ht="15" customHeight="1" x14ac:dyDescent="0.25">
      <c r="A7534" s="105"/>
      <c r="B7534" s="106"/>
      <c r="C7534" s="2"/>
      <c r="D7534" s="2"/>
      <c r="E7534" s="106"/>
      <c r="F7534" s="107"/>
      <c r="G7534" s="108"/>
      <c r="H7534" s="109"/>
      <c r="I7534" s="109"/>
      <c r="J7534" s="110"/>
      <c r="K7534" s="117"/>
      <c r="L7534" s="178"/>
      <c r="M7534" s="178"/>
      <c r="N7534" s="106"/>
      <c r="O7534" s="111"/>
      <c r="P7534" s="111"/>
      <c r="Q7534" s="106"/>
      <c r="R7534" s="106"/>
      <c r="S7534" s="106"/>
      <c r="T7534" s="106"/>
      <c r="U7534" s="106"/>
      <c r="V7534" s="106"/>
      <c r="W7534" s="19"/>
      <c r="X7534" s="2"/>
      <c r="Y7534" s="4"/>
      <c r="Z7534" s="106"/>
      <c r="AA7534" s="114"/>
      <c r="AB7534" s="112"/>
      <c r="AC7534" s="178"/>
      <c r="AD7534" s="11"/>
      <c r="AE7534" s="106"/>
      <c r="AF7534" s="106"/>
      <c r="AG7534" s="106"/>
      <c r="AH7534" s="115"/>
      <c r="AI7534" s="116"/>
    </row>
    <row r="7535" spans="1:35" ht="15" customHeight="1" x14ac:dyDescent="0.25">
      <c r="A7535" s="105"/>
      <c r="B7535" s="106"/>
      <c r="C7535" s="2"/>
      <c r="D7535" s="2"/>
      <c r="E7535" s="106"/>
      <c r="F7535" s="107"/>
      <c r="G7535" s="108"/>
      <c r="H7535" s="109"/>
      <c r="I7535" s="109"/>
      <c r="J7535" s="110"/>
      <c r="K7535" s="117"/>
      <c r="L7535" s="178"/>
      <c r="M7535" s="178"/>
      <c r="N7535" s="106"/>
      <c r="O7535" s="111"/>
      <c r="P7535" s="111"/>
      <c r="Q7535" s="106"/>
      <c r="R7535" s="106"/>
      <c r="S7535" s="106"/>
      <c r="T7535" s="106"/>
      <c r="U7535" s="106"/>
      <c r="V7535" s="106"/>
      <c r="W7535" s="19"/>
      <c r="X7535" s="2"/>
      <c r="Y7535" s="4"/>
      <c r="Z7535" s="106"/>
      <c r="AA7535" s="114"/>
      <c r="AB7535" s="112"/>
      <c r="AC7535" s="178"/>
      <c r="AD7535" s="11"/>
      <c r="AE7535" s="106"/>
      <c r="AF7535" s="106"/>
      <c r="AG7535" s="106"/>
      <c r="AH7535" s="115"/>
      <c r="AI7535" s="116"/>
    </row>
    <row r="7536" spans="1:35" ht="15" customHeight="1" x14ac:dyDescent="0.25">
      <c r="A7536" s="105"/>
      <c r="B7536" s="106"/>
      <c r="C7536" s="2"/>
      <c r="D7536" s="2"/>
      <c r="E7536" s="106"/>
      <c r="F7536" s="107"/>
      <c r="G7536" s="108"/>
      <c r="H7536" s="109"/>
      <c r="I7536" s="109"/>
      <c r="J7536" s="110"/>
      <c r="K7536" s="117"/>
      <c r="L7536" s="178"/>
      <c r="M7536" s="178"/>
      <c r="N7536" s="106"/>
      <c r="O7536" s="111"/>
      <c r="P7536" s="111"/>
      <c r="Q7536" s="106"/>
      <c r="R7536" s="106"/>
      <c r="S7536" s="106"/>
      <c r="T7536" s="106"/>
      <c r="U7536" s="106"/>
      <c r="V7536" s="106"/>
      <c r="W7536" s="19"/>
      <c r="X7536" s="2"/>
      <c r="Y7536" s="4"/>
      <c r="Z7536" s="106"/>
      <c r="AA7536" s="114"/>
      <c r="AB7536" s="112"/>
      <c r="AC7536" s="178"/>
      <c r="AD7536" s="11"/>
      <c r="AE7536" s="106"/>
      <c r="AF7536" s="106"/>
      <c r="AG7536" s="106"/>
      <c r="AH7536" s="115"/>
      <c r="AI7536" s="116"/>
    </row>
    <row r="7537" spans="1:35" ht="15" customHeight="1" x14ac:dyDescent="0.25">
      <c r="A7537" s="105"/>
      <c r="B7537" s="106"/>
      <c r="C7537" s="2"/>
      <c r="D7537" s="2"/>
      <c r="E7537" s="106"/>
      <c r="F7537" s="107"/>
      <c r="G7537" s="108"/>
      <c r="H7537" s="109"/>
      <c r="I7537" s="109"/>
      <c r="J7537" s="110"/>
      <c r="K7537" s="117"/>
      <c r="L7537" s="178"/>
      <c r="M7537" s="178"/>
      <c r="N7537" s="106"/>
      <c r="O7537" s="111"/>
      <c r="P7537" s="111"/>
      <c r="Q7537" s="106"/>
      <c r="R7537" s="106"/>
      <c r="S7537" s="106"/>
      <c r="T7537" s="106"/>
      <c r="U7537" s="106"/>
      <c r="V7537" s="106"/>
      <c r="W7537" s="19"/>
      <c r="X7537" s="2"/>
      <c r="Y7537" s="4"/>
      <c r="Z7537" s="106"/>
      <c r="AA7537" s="114"/>
      <c r="AB7537" s="112"/>
      <c r="AC7537" s="178"/>
      <c r="AD7537" s="11"/>
      <c r="AE7537" s="106"/>
      <c r="AF7537" s="106"/>
      <c r="AG7537" s="106"/>
      <c r="AH7537" s="115"/>
      <c r="AI7537" s="116"/>
    </row>
    <row r="7538" spans="1:35" ht="15" customHeight="1" x14ac:dyDescent="0.25">
      <c r="A7538" s="105"/>
      <c r="B7538" s="106"/>
      <c r="C7538" s="2"/>
      <c r="D7538" s="2"/>
      <c r="E7538" s="106"/>
      <c r="F7538" s="107"/>
      <c r="G7538" s="108"/>
      <c r="H7538" s="109"/>
      <c r="I7538" s="109"/>
      <c r="J7538" s="110"/>
      <c r="K7538" s="117"/>
      <c r="L7538" s="178"/>
      <c r="M7538" s="178"/>
      <c r="N7538" s="106"/>
      <c r="O7538" s="111"/>
      <c r="P7538" s="111"/>
      <c r="Q7538" s="106"/>
      <c r="R7538" s="106"/>
      <c r="S7538" s="106"/>
      <c r="T7538" s="106"/>
      <c r="U7538" s="106"/>
      <c r="V7538" s="106"/>
      <c r="W7538" s="19"/>
      <c r="X7538" s="2"/>
      <c r="Y7538" s="4"/>
      <c r="Z7538" s="106"/>
      <c r="AA7538" s="114"/>
      <c r="AB7538" s="112"/>
      <c r="AC7538" s="178"/>
      <c r="AD7538" s="11"/>
      <c r="AE7538" s="106"/>
      <c r="AF7538" s="106"/>
      <c r="AG7538" s="106"/>
      <c r="AH7538" s="115"/>
      <c r="AI7538" s="116"/>
    </row>
    <row r="7539" spans="1:35" ht="15" customHeight="1" x14ac:dyDescent="0.25">
      <c r="A7539" s="105"/>
      <c r="B7539" s="106"/>
      <c r="C7539" s="2"/>
      <c r="D7539" s="2"/>
      <c r="E7539" s="106"/>
      <c r="F7539" s="107"/>
      <c r="G7539" s="108"/>
      <c r="H7539" s="109"/>
      <c r="I7539" s="109"/>
      <c r="J7539" s="110"/>
      <c r="K7539" s="117"/>
      <c r="L7539" s="178"/>
      <c r="M7539" s="178"/>
      <c r="N7539" s="106"/>
      <c r="O7539" s="111"/>
      <c r="P7539" s="111"/>
      <c r="Q7539" s="106"/>
      <c r="R7539" s="106"/>
      <c r="S7539" s="106"/>
      <c r="T7539" s="106"/>
      <c r="U7539" s="106"/>
      <c r="V7539" s="106"/>
      <c r="W7539" s="19"/>
      <c r="X7539" s="2"/>
      <c r="Y7539" s="4"/>
      <c r="Z7539" s="106"/>
      <c r="AA7539" s="114"/>
      <c r="AB7539" s="112"/>
      <c r="AC7539" s="178"/>
      <c r="AD7539" s="11"/>
      <c r="AE7539" s="106"/>
      <c r="AF7539" s="106"/>
      <c r="AG7539" s="106"/>
      <c r="AH7539" s="115"/>
      <c r="AI7539" s="116"/>
    </row>
    <row r="7540" spans="1:35" ht="15" customHeight="1" x14ac:dyDescent="0.25">
      <c r="A7540" s="105"/>
      <c r="B7540" s="106"/>
      <c r="C7540" s="2"/>
      <c r="D7540" s="2"/>
      <c r="E7540" s="106"/>
      <c r="F7540" s="107"/>
      <c r="G7540" s="108"/>
      <c r="H7540" s="109"/>
      <c r="I7540" s="109"/>
      <c r="J7540" s="110"/>
      <c r="K7540" s="117"/>
      <c r="L7540" s="178"/>
      <c r="M7540" s="178"/>
      <c r="N7540" s="106"/>
      <c r="O7540" s="111"/>
      <c r="P7540" s="111"/>
      <c r="Q7540" s="106"/>
      <c r="R7540" s="106"/>
      <c r="S7540" s="106"/>
      <c r="T7540" s="106"/>
      <c r="U7540" s="106"/>
      <c r="V7540" s="106"/>
      <c r="W7540" s="19"/>
      <c r="X7540" s="2"/>
      <c r="Y7540" s="4"/>
      <c r="Z7540" s="106"/>
      <c r="AA7540" s="114"/>
      <c r="AB7540" s="112"/>
      <c r="AC7540" s="178"/>
      <c r="AD7540" s="11"/>
      <c r="AE7540" s="106"/>
      <c r="AF7540" s="106"/>
      <c r="AG7540" s="106"/>
      <c r="AH7540" s="115"/>
      <c r="AI7540" s="116"/>
    </row>
    <row r="7541" spans="1:35" ht="15" customHeight="1" x14ac:dyDescent="0.25">
      <c r="A7541" s="105"/>
      <c r="B7541" s="106"/>
      <c r="C7541" s="2"/>
      <c r="D7541" s="2"/>
      <c r="E7541" s="106"/>
      <c r="F7541" s="107"/>
      <c r="G7541" s="108"/>
      <c r="H7541" s="109"/>
      <c r="I7541" s="109"/>
      <c r="J7541" s="110"/>
      <c r="K7541" s="117"/>
      <c r="L7541" s="178"/>
      <c r="M7541" s="178"/>
      <c r="N7541" s="106"/>
      <c r="O7541" s="111"/>
      <c r="P7541" s="111"/>
      <c r="Q7541" s="106"/>
      <c r="R7541" s="106"/>
      <c r="S7541" s="106"/>
      <c r="T7541" s="106"/>
      <c r="U7541" s="106"/>
      <c r="V7541" s="106"/>
      <c r="W7541" s="19"/>
      <c r="X7541" s="2"/>
      <c r="Y7541" s="4"/>
      <c r="Z7541" s="106"/>
      <c r="AA7541" s="114"/>
      <c r="AB7541" s="112"/>
      <c r="AC7541" s="178"/>
      <c r="AD7541" s="11"/>
      <c r="AE7541" s="106"/>
      <c r="AF7541" s="106"/>
      <c r="AG7541" s="106"/>
      <c r="AH7541" s="115"/>
      <c r="AI7541" s="116"/>
    </row>
    <row r="7542" spans="1:35" ht="15" customHeight="1" x14ac:dyDescent="0.25">
      <c r="A7542" s="105"/>
      <c r="B7542" s="106"/>
      <c r="C7542" s="2"/>
      <c r="D7542" s="2"/>
      <c r="E7542" s="106"/>
      <c r="F7542" s="107"/>
      <c r="G7542" s="108"/>
      <c r="H7542" s="109"/>
      <c r="I7542" s="109"/>
      <c r="J7542" s="110"/>
      <c r="K7542" s="117"/>
      <c r="L7542" s="178"/>
      <c r="M7542" s="178"/>
      <c r="N7542" s="106"/>
      <c r="O7542" s="111"/>
      <c r="P7542" s="111"/>
      <c r="Q7542" s="106"/>
      <c r="R7542" s="106"/>
      <c r="S7542" s="106"/>
      <c r="T7542" s="106"/>
      <c r="U7542" s="106"/>
      <c r="V7542" s="106"/>
      <c r="W7542" s="19"/>
      <c r="X7542" s="2"/>
      <c r="Y7542" s="4"/>
      <c r="Z7542" s="106"/>
      <c r="AA7542" s="114"/>
      <c r="AB7542" s="112"/>
      <c r="AC7542" s="178"/>
      <c r="AD7542" s="11"/>
      <c r="AE7542" s="106"/>
      <c r="AF7542" s="106"/>
      <c r="AG7542" s="106"/>
      <c r="AH7542" s="115"/>
      <c r="AI7542" s="116"/>
    </row>
    <row r="7543" spans="1:35" ht="15" customHeight="1" x14ac:dyDescent="0.25">
      <c r="A7543" s="105"/>
      <c r="B7543" s="106"/>
      <c r="C7543" s="2"/>
      <c r="D7543" s="2"/>
      <c r="E7543" s="106"/>
      <c r="F7543" s="107"/>
      <c r="G7543" s="108"/>
      <c r="H7543" s="109"/>
      <c r="I7543" s="109"/>
      <c r="J7543" s="110"/>
      <c r="K7543" s="117"/>
      <c r="L7543" s="178"/>
      <c r="M7543" s="178"/>
      <c r="N7543" s="106"/>
      <c r="O7543" s="111"/>
      <c r="P7543" s="111"/>
      <c r="Q7543" s="106"/>
      <c r="R7543" s="106"/>
      <c r="S7543" s="106"/>
      <c r="T7543" s="106"/>
      <c r="U7543" s="106"/>
      <c r="V7543" s="106"/>
      <c r="W7543" s="19"/>
      <c r="X7543" s="2"/>
      <c r="Y7543" s="4"/>
      <c r="Z7543" s="106"/>
      <c r="AA7543" s="114"/>
      <c r="AB7543" s="112"/>
      <c r="AC7543" s="178"/>
      <c r="AD7543" s="11"/>
      <c r="AE7543" s="106"/>
      <c r="AF7543" s="106"/>
      <c r="AG7543" s="106"/>
      <c r="AH7543" s="115"/>
      <c r="AI7543" s="116"/>
    </row>
    <row r="7544" spans="1:35" ht="15" customHeight="1" x14ac:dyDescent="0.25">
      <c r="A7544" s="105"/>
      <c r="B7544" s="106"/>
      <c r="C7544" s="2"/>
      <c r="D7544" s="2"/>
      <c r="E7544" s="106"/>
      <c r="F7544" s="107"/>
      <c r="G7544" s="108"/>
      <c r="H7544" s="109"/>
      <c r="I7544" s="109"/>
      <c r="J7544" s="110"/>
      <c r="K7544" s="117"/>
      <c r="L7544" s="178"/>
      <c r="M7544" s="178"/>
      <c r="N7544" s="106"/>
      <c r="O7544" s="111"/>
      <c r="P7544" s="111"/>
      <c r="Q7544" s="106"/>
      <c r="R7544" s="106"/>
      <c r="S7544" s="106"/>
      <c r="T7544" s="106"/>
      <c r="U7544" s="106"/>
      <c r="V7544" s="106"/>
      <c r="W7544" s="19"/>
      <c r="X7544" s="2"/>
      <c r="Y7544" s="4"/>
      <c r="Z7544" s="106"/>
      <c r="AA7544" s="114"/>
      <c r="AB7544" s="112"/>
      <c r="AC7544" s="178"/>
      <c r="AD7544" s="11"/>
      <c r="AE7544" s="106"/>
      <c r="AF7544" s="106"/>
      <c r="AG7544" s="106"/>
      <c r="AH7544" s="115"/>
      <c r="AI7544" s="116"/>
    </row>
    <row r="7545" spans="1:35" ht="15" customHeight="1" x14ac:dyDescent="0.25">
      <c r="A7545" s="105"/>
      <c r="B7545" s="106"/>
      <c r="C7545" s="2"/>
      <c r="D7545" s="2"/>
      <c r="E7545" s="106"/>
      <c r="F7545" s="107"/>
      <c r="G7545" s="108"/>
      <c r="H7545" s="109"/>
      <c r="I7545" s="109"/>
      <c r="J7545" s="110"/>
      <c r="K7545" s="117"/>
      <c r="L7545" s="178"/>
      <c r="M7545" s="178"/>
      <c r="N7545" s="106"/>
      <c r="O7545" s="111"/>
      <c r="P7545" s="111"/>
      <c r="Q7545" s="106"/>
      <c r="R7545" s="106"/>
      <c r="S7545" s="106"/>
      <c r="T7545" s="106"/>
      <c r="U7545" s="106"/>
      <c r="V7545" s="106"/>
      <c r="W7545" s="19"/>
      <c r="X7545" s="2"/>
      <c r="Y7545" s="4"/>
      <c r="Z7545" s="106"/>
      <c r="AA7545" s="114"/>
      <c r="AB7545" s="112"/>
      <c r="AC7545" s="178"/>
      <c r="AD7545" s="11"/>
      <c r="AE7545" s="106"/>
      <c r="AF7545" s="106"/>
      <c r="AG7545" s="106"/>
      <c r="AH7545" s="115"/>
      <c r="AI7545" s="116"/>
    </row>
    <row r="7546" spans="1:35" ht="15" customHeight="1" x14ac:dyDescent="0.25">
      <c r="A7546" s="105"/>
      <c r="B7546" s="106"/>
      <c r="C7546" s="2"/>
      <c r="D7546" s="2"/>
      <c r="E7546" s="106"/>
      <c r="F7546" s="107"/>
      <c r="G7546" s="108"/>
      <c r="H7546" s="109"/>
      <c r="I7546" s="109"/>
      <c r="J7546" s="110"/>
      <c r="K7546" s="117"/>
      <c r="L7546" s="178"/>
      <c r="M7546" s="178"/>
      <c r="N7546" s="106"/>
      <c r="O7546" s="111"/>
      <c r="P7546" s="111"/>
      <c r="Q7546" s="106"/>
      <c r="R7546" s="106"/>
      <c r="S7546" s="106"/>
      <c r="T7546" s="106"/>
      <c r="U7546" s="106"/>
      <c r="V7546" s="106"/>
      <c r="W7546" s="19"/>
      <c r="X7546" s="2"/>
      <c r="Y7546" s="4"/>
      <c r="Z7546" s="106"/>
      <c r="AA7546" s="114"/>
      <c r="AB7546" s="112"/>
      <c r="AC7546" s="178"/>
      <c r="AD7546" s="11"/>
      <c r="AE7546" s="106"/>
      <c r="AF7546" s="106"/>
      <c r="AG7546" s="106"/>
      <c r="AH7546" s="115"/>
      <c r="AI7546" s="116"/>
    </row>
    <row r="7547" spans="1:35" ht="15" customHeight="1" x14ac:dyDescent="0.25">
      <c r="A7547" s="105"/>
      <c r="B7547" s="106"/>
      <c r="C7547" s="2"/>
      <c r="D7547" s="2"/>
      <c r="E7547" s="106"/>
      <c r="F7547" s="107"/>
      <c r="G7547" s="108"/>
      <c r="H7547" s="109"/>
      <c r="I7547" s="109"/>
      <c r="J7547" s="110"/>
      <c r="K7547" s="117"/>
      <c r="L7547" s="178"/>
      <c r="M7547" s="178"/>
      <c r="N7547" s="106"/>
      <c r="O7547" s="111"/>
      <c r="P7547" s="111"/>
      <c r="Q7547" s="106"/>
      <c r="R7547" s="106"/>
      <c r="S7547" s="106"/>
      <c r="T7547" s="106"/>
      <c r="U7547" s="106"/>
      <c r="V7547" s="106"/>
      <c r="W7547" s="19"/>
      <c r="X7547" s="2"/>
      <c r="Y7547" s="4"/>
      <c r="Z7547" s="106"/>
      <c r="AA7547" s="114"/>
      <c r="AB7547" s="112"/>
      <c r="AC7547" s="178"/>
      <c r="AD7547" s="11"/>
      <c r="AE7547" s="106"/>
      <c r="AF7547" s="106"/>
      <c r="AG7547" s="106"/>
      <c r="AH7547" s="115"/>
      <c r="AI7547" s="116"/>
    </row>
    <row r="7548" spans="1:35" ht="15" customHeight="1" x14ac:dyDescent="0.25">
      <c r="A7548" s="105"/>
      <c r="B7548" s="106"/>
      <c r="C7548" s="2"/>
      <c r="D7548" s="2"/>
      <c r="E7548" s="106"/>
      <c r="F7548" s="107"/>
      <c r="G7548" s="108"/>
      <c r="H7548" s="109"/>
      <c r="I7548" s="109"/>
      <c r="J7548" s="110"/>
      <c r="K7548" s="117"/>
      <c r="L7548" s="178"/>
      <c r="M7548" s="178"/>
      <c r="N7548" s="106"/>
      <c r="O7548" s="111"/>
      <c r="P7548" s="111"/>
      <c r="Q7548" s="106"/>
      <c r="R7548" s="106"/>
      <c r="S7548" s="106"/>
      <c r="T7548" s="106"/>
      <c r="U7548" s="106"/>
      <c r="V7548" s="106"/>
      <c r="W7548" s="19"/>
      <c r="X7548" s="2"/>
      <c r="Y7548" s="4"/>
      <c r="Z7548" s="106"/>
      <c r="AA7548" s="114"/>
      <c r="AB7548" s="112"/>
      <c r="AC7548" s="178"/>
      <c r="AD7548" s="11"/>
      <c r="AE7548" s="106"/>
      <c r="AF7548" s="106"/>
      <c r="AG7548" s="106"/>
      <c r="AH7548" s="115"/>
      <c r="AI7548" s="116"/>
    </row>
    <row r="7549" spans="1:35" ht="15" customHeight="1" x14ac:dyDescent="0.25">
      <c r="A7549" s="105"/>
      <c r="B7549" s="106"/>
      <c r="C7549" s="2"/>
      <c r="D7549" s="2"/>
      <c r="E7549" s="106"/>
      <c r="F7549" s="107"/>
      <c r="G7549" s="108"/>
      <c r="H7549" s="109"/>
      <c r="I7549" s="109"/>
      <c r="J7549" s="110"/>
      <c r="K7549" s="117"/>
      <c r="L7549" s="178"/>
      <c r="M7549" s="178"/>
      <c r="N7549" s="106"/>
      <c r="O7549" s="111"/>
      <c r="P7549" s="111"/>
      <c r="Q7549" s="106"/>
      <c r="R7549" s="106"/>
      <c r="S7549" s="106"/>
      <c r="T7549" s="106"/>
      <c r="U7549" s="106"/>
      <c r="V7549" s="106"/>
      <c r="W7549" s="19"/>
      <c r="X7549" s="2"/>
      <c r="Y7549" s="4"/>
      <c r="Z7549" s="106"/>
      <c r="AA7549" s="114"/>
      <c r="AB7549" s="112"/>
      <c r="AC7549" s="178"/>
      <c r="AD7549" s="11"/>
      <c r="AE7549" s="106"/>
      <c r="AF7549" s="106"/>
      <c r="AG7549" s="106"/>
      <c r="AH7549" s="115"/>
      <c r="AI7549" s="116"/>
    </row>
    <row r="7550" spans="1:35" ht="15" customHeight="1" x14ac:dyDescent="0.25">
      <c r="A7550" s="105"/>
      <c r="B7550" s="106"/>
      <c r="C7550" s="2"/>
      <c r="D7550" s="2"/>
      <c r="E7550" s="106"/>
      <c r="F7550" s="107"/>
      <c r="G7550" s="108"/>
      <c r="H7550" s="109"/>
      <c r="I7550" s="109"/>
      <c r="J7550" s="110"/>
      <c r="K7550" s="117"/>
      <c r="L7550" s="178"/>
      <c r="M7550" s="178"/>
      <c r="N7550" s="106"/>
      <c r="O7550" s="111"/>
      <c r="P7550" s="111"/>
      <c r="Q7550" s="106"/>
      <c r="R7550" s="106"/>
      <c r="S7550" s="106"/>
      <c r="T7550" s="106"/>
      <c r="U7550" s="106"/>
      <c r="V7550" s="106"/>
      <c r="W7550" s="19"/>
      <c r="X7550" s="2"/>
      <c r="Y7550" s="4"/>
      <c r="Z7550" s="106"/>
      <c r="AA7550" s="114"/>
      <c r="AB7550" s="112"/>
      <c r="AC7550" s="178"/>
      <c r="AD7550" s="11"/>
      <c r="AE7550" s="106"/>
      <c r="AF7550" s="106"/>
      <c r="AG7550" s="106"/>
      <c r="AH7550" s="115"/>
      <c r="AI7550" s="116"/>
    </row>
    <row r="7551" spans="1:35" ht="15" customHeight="1" x14ac:dyDescent="0.25">
      <c r="A7551" s="105"/>
      <c r="B7551" s="106"/>
      <c r="C7551" s="2"/>
      <c r="D7551" s="2"/>
      <c r="E7551" s="106"/>
      <c r="F7551" s="107"/>
      <c r="G7551" s="108"/>
      <c r="H7551" s="109"/>
      <c r="I7551" s="109"/>
      <c r="J7551" s="110"/>
      <c r="K7551" s="117"/>
      <c r="L7551" s="178"/>
      <c r="M7551" s="178"/>
      <c r="N7551" s="106"/>
      <c r="O7551" s="111"/>
      <c r="P7551" s="111"/>
      <c r="Q7551" s="106"/>
      <c r="R7551" s="106"/>
      <c r="S7551" s="106"/>
      <c r="T7551" s="106"/>
      <c r="U7551" s="106"/>
      <c r="V7551" s="106"/>
      <c r="W7551" s="19"/>
      <c r="X7551" s="2"/>
      <c r="Y7551" s="4"/>
      <c r="Z7551" s="106"/>
      <c r="AA7551" s="114"/>
      <c r="AB7551" s="112"/>
      <c r="AC7551" s="178"/>
      <c r="AD7551" s="11"/>
      <c r="AE7551" s="106"/>
      <c r="AF7551" s="106"/>
      <c r="AG7551" s="106"/>
      <c r="AH7551" s="115"/>
      <c r="AI7551" s="116"/>
    </row>
    <row r="7552" spans="1:35" ht="15" customHeight="1" x14ac:dyDescent="0.25">
      <c r="A7552" s="105"/>
      <c r="B7552" s="106"/>
      <c r="C7552" s="2"/>
      <c r="D7552" s="2"/>
      <c r="E7552" s="106"/>
      <c r="F7552" s="107"/>
      <c r="G7552" s="108"/>
      <c r="H7552" s="109"/>
      <c r="I7552" s="109"/>
      <c r="J7552" s="110"/>
      <c r="K7552" s="117"/>
      <c r="L7552" s="178"/>
      <c r="M7552" s="178"/>
      <c r="N7552" s="106"/>
      <c r="O7552" s="111"/>
      <c r="P7552" s="111"/>
      <c r="Q7552" s="106"/>
      <c r="R7552" s="106"/>
      <c r="S7552" s="106"/>
      <c r="T7552" s="106"/>
      <c r="U7552" s="106"/>
      <c r="V7552" s="106"/>
      <c r="W7552" s="19"/>
      <c r="X7552" s="2"/>
      <c r="Y7552" s="4"/>
      <c r="Z7552" s="106"/>
      <c r="AA7552" s="114"/>
      <c r="AB7552" s="112"/>
      <c r="AC7552" s="178"/>
      <c r="AD7552" s="11"/>
      <c r="AE7552" s="106"/>
      <c r="AF7552" s="106"/>
      <c r="AG7552" s="106"/>
      <c r="AH7552" s="115"/>
      <c r="AI7552" s="116"/>
    </row>
    <row r="7553" spans="1:35" ht="15" customHeight="1" x14ac:dyDescent="0.25">
      <c r="A7553" s="105"/>
      <c r="B7553" s="106"/>
      <c r="C7553" s="2"/>
      <c r="D7553" s="2"/>
      <c r="E7553" s="106"/>
      <c r="F7553" s="107"/>
      <c r="G7553" s="108"/>
      <c r="H7553" s="109"/>
      <c r="I7553" s="109"/>
      <c r="J7553" s="110"/>
      <c r="K7553" s="117"/>
      <c r="L7553" s="178"/>
      <c r="M7553" s="178"/>
      <c r="N7553" s="106"/>
      <c r="O7553" s="111"/>
      <c r="P7553" s="111"/>
      <c r="Q7553" s="106"/>
      <c r="R7553" s="106"/>
      <c r="S7553" s="106"/>
      <c r="T7553" s="106"/>
      <c r="U7553" s="106"/>
      <c r="V7553" s="106"/>
      <c r="W7553" s="19"/>
      <c r="X7553" s="2"/>
      <c r="Y7553" s="4"/>
      <c r="Z7553" s="106"/>
      <c r="AA7553" s="114"/>
      <c r="AB7553" s="112"/>
      <c r="AC7553" s="178"/>
      <c r="AD7553" s="11"/>
      <c r="AE7553" s="106"/>
      <c r="AF7553" s="106"/>
      <c r="AG7553" s="106"/>
      <c r="AH7553" s="115"/>
      <c r="AI7553" s="116"/>
    </row>
    <row r="7554" spans="1:35" ht="15" customHeight="1" x14ac:dyDescent="0.25">
      <c r="A7554" s="105"/>
      <c r="B7554" s="106"/>
      <c r="C7554" s="2"/>
      <c r="D7554" s="2"/>
      <c r="E7554" s="106"/>
      <c r="F7554" s="107"/>
      <c r="G7554" s="108"/>
      <c r="H7554" s="109"/>
      <c r="I7554" s="109"/>
      <c r="J7554" s="110"/>
      <c r="K7554" s="117"/>
      <c r="L7554" s="178"/>
      <c r="M7554" s="178"/>
      <c r="N7554" s="106"/>
      <c r="O7554" s="111"/>
      <c r="P7554" s="111"/>
      <c r="Q7554" s="106"/>
      <c r="R7554" s="106"/>
      <c r="S7554" s="106"/>
      <c r="T7554" s="106"/>
      <c r="U7554" s="106"/>
      <c r="V7554" s="106"/>
      <c r="W7554" s="19"/>
      <c r="X7554" s="2"/>
      <c r="Y7554" s="4"/>
      <c r="Z7554" s="106"/>
      <c r="AA7554" s="114"/>
      <c r="AB7554" s="112"/>
      <c r="AC7554" s="178"/>
      <c r="AD7554" s="11"/>
      <c r="AE7554" s="106"/>
      <c r="AF7554" s="106"/>
      <c r="AG7554" s="106"/>
      <c r="AH7554" s="115"/>
      <c r="AI7554" s="116"/>
    </row>
    <row r="7555" spans="1:35" ht="15" customHeight="1" x14ac:dyDescent="0.25">
      <c r="A7555" s="105"/>
      <c r="B7555" s="106"/>
      <c r="C7555" s="2"/>
      <c r="D7555" s="2"/>
      <c r="E7555" s="106"/>
      <c r="F7555" s="107"/>
      <c r="G7555" s="108"/>
      <c r="H7555" s="109"/>
      <c r="I7555" s="109"/>
      <c r="J7555" s="110"/>
      <c r="K7555" s="117"/>
      <c r="L7555" s="178"/>
      <c r="M7555" s="178"/>
      <c r="N7555" s="106"/>
      <c r="O7555" s="111"/>
      <c r="P7555" s="111"/>
      <c r="Q7555" s="106"/>
      <c r="R7555" s="106"/>
      <c r="S7555" s="106"/>
      <c r="T7555" s="106"/>
      <c r="U7555" s="106"/>
      <c r="V7555" s="106"/>
      <c r="W7555" s="19"/>
      <c r="X7555" s="2"/>
      <c r="Y7555" s="4"/>
      <c r="Z7555" s="106"/>
      <c r="AA7555" s="114"/>
      <c r="AB7555" s="112"/>
      <c r="AC7555" s="178"/>
      <c r="AD7555" s="11"/>
      <c r="AE7555" s="106"/>
      <c r="AF7555" s="106"/>
      <c r="AG7555" s="106"/>
      <c r="AH7555" s="115"/>
      <c r="AI7555" s="116"/>
    </row>
    <row r="7556" spans="1:35" ht="15" customHeight="1" x14ac:dyDescent="0.25">
      <c r="A7556" s="105"/>
      <c r="B7556" s="106"/>
      <c r="C7556" s="2"/>
      <c r="D7556" s="2"/>
      <c r="E7556" s="106"/>
      <c r="F7556" s="107"/>
      <c r="G7556" s="108"/>
      <c r="H7556" s="109"/>
      <c r="I7556" s="109"/>
      <c r="J7556" s="110"/>
      <c r="K7556" s="117"/>
      <c r="L7556" s="178"/>
      <c r="M7556" s="178"/>
      <c r="N7556" s="106"/>
      <c r="O7556" s="111"/>
      <c r="P7556" s="111"/>
      <c r="Q7556" s="106"/>
      <c r="R7556" s="106"/>
      <c r="S7556" s="106"/>
      <c r="T7556" s="106"/>
      <c r="U7556" s="106"/>
      <c r="V7556" s="106"/>
      <c r="W7556" s="19"/>
      <c r="X7556" s="2"/>
      <c r="Y7556" s="4"/>
      <c r="Z7556" s="106"/>
      <c r="AA7556" s="114"/>
      <c r="AB7556" s="112"/>
      <c r="AC7556" s="178"/>
      <c r="AD7556" s="11"/>
      <c r="AE7556" s="106"/>
      <c r="AF7556" s="106"/>
      <c r="AG7556" s="106"/>
      <c r="AH7556" s="115"/>
      <c r="AI7556" s="116"/>
    </row>
    <row r="7557" spans="1:35" ht="15" customHeight="1" x14ac:dyDescent="0.25">
      <c r="A7557" s="105"/>
      <c r="B7557" s="106"/>
      <c r="C7557" s="2"/>
      <c r="D7557" s="2"/>
      <c r="E7557" s="106"/>
      <c r="F7557" s="107"/>
      <c r="G7557" s="108"/>
      <c r="H7557" s="109"/>
      <c r="I7557" s="109"/>
      <c r="J7557" s="110"/>
      <c r="K7557" s="117"/>
      <c r="L7557" s="178"/>
      <c r="M7557" s="178"/>
      <c r="N7557" s="106"/>
      <c r="O7557" s="111"/>
      <c r="P7557" s="111"/>
      <c r="Q7557" s="106"/>
      <c r="R7557" s="106"/>
      <c r="S7557" s="106"/>
      <c r="T7557" s="106"/>
      <c r="U7557" s="106"/>
      <c r="V7557" s="106"/>
      <c r="W7557" s="19"/>
      <c r="X7557" s="2"/>
      <c r="Y7557" s="4"/>
      <c r="Z7557" s="106"/>
      <c r="AA7557" s="114"/>
      <c r="AB7557" s="112"/>
      <c r="AC7557" s="178"/>
      <c r="AD7557" s="11"/>
      <c r="AE7557" s="106"/>
      <c r="AF7557" s="106"/>
      <c r="AG7557" s="106"/>
      <c r="AH7557" s="115"/>
      <c r="AI7557" s="116"/>
    </row>
    <row r="7558" spans="1:35" ht="15" customHeight="1" x14ac:dyDescent="0.25">
      <c r="A7558" s="105"/>
      <c r="B7558" s="106"/>
      <c r="C7558" s="2"/>
      <c r="D7558" s="2"/>
      <c r="E7558" s="106"/>
      <c r="F7558" s="107"/>
      <c r="G7558" s="108"/>
      <c r="H7558" s="109"/>
      <c r="I7558" s="109"/>
      <c r="J7558" s="110"/>
      <c r="K7558" s="117"/>
      <c r="L7558" s="178"/>
      <c r="M7558" s="178"/>
      <c r="N7558" s="106"/>
      <c r="O7558" s="111"/>
      <c r="P7558" s="111"/>
      <c r="Q7558" s="106"/>
      <c r="R7558" s="106"/>
      <c r="S7558" s="106"/>
      <c r="T7558" s="106"/>
      <c r="U7558" s="106"/>
      <c r="V7558" s="106"/>
      <c r="W7558" s="19"/>
      <c r="X7558" s="2"/>
      <c r="Y7558" s="4"/>
      <c r="Z7558" s="106"/>
      <c r="AA7558" s="114"/>
      <c r="AB7558" s="112"/>
      <c r="AC7558" s="178"/>
      <c r="AD7558" s="11"/>
      <c r="AE7558" s="106"/>
      <c r="AF7558" s="106"/>
      <c r="AG7558" s="106"/>
      <c r="AH7558" s="115"/>
      <c r="AI7558" s="116"/>
    </row>
    <row r="7559" spans="1:35" ht="15" customHeight="1" x14ac:dyDescent="0.25">
      <c r="A7559" s="105"/>
      <c r="B7559" s="106"/>
      <c r="C7559" s="2"/>
      <c r="D7559" s="2"/>
      <c r="E7559" s="106"/>
      <c r="F7559" s="107"/>
      <c r="G7559" s="108"/>
      <c r="H7559" s="109"/>
      <c r="I7559" s="109"/>
      <c r="J7559" s="110"/>
      <c r="K7559" s="117"/>
      <c r="L7559" s="178"/>
      <c r="M7559" s="178"/>
      <c r="N7559" s="106"/>
      <c r="O7559" s="111"/>
      <c r="P7559" s="111"/>
      <c r="Q7559" s="106"/>
      <c r="R7559" s="106"/>
      <c r="S7559" s="106"/>
      <c r="T7559" s="106"/>
      <c r="U7559" s="106"/>
      <c r="V7559" s="106"/>
      <c r="W7559" s="19"/>
      <c r="X7559" s="2"/>
      <c r="Y7559" s="4"/>
      <c r="Z7559" s="106"/>
      <c r="AA7559" s="114"/>
      <c r="AB7559" s="112"/>
      <c r="AC7559" s="178"/>
      <c r="AD7559" s="11"/>
      <c r="AE7559" s="106"/>
      <c r="AF7559" s="106"/>
      <c r="AG7559" s="106"/>
      <c r="AH7559" s="115"/>
      <c r="AI7559" s="116"/>
    </row>
    <row r="7560" spans="1:35" ht="15" customHeight="1" x14ac:dyDescent="0.25">
      <c r="A7560" s="105"/>
      <c r="B7560" s="106"/>
      <c r="C7560" s="2"/>
      <c r="D7560" s="2"/>
      <c r="E7560" s="106"/>
      <c r="F7560" s="107"/>
      <c r="G7560" s="108"/>
      <c r="H7560" s="109"/>
      <c r="I7560" s="109"/>
      <c r="J7560" s="110"/>
      <c r="K7560" s="117"/>
      <c r="L7560" s="178"/>
      <c r="M7560" s="178"/>
      <c r="N7560" s="106"/>
      <c r="O7560" s="111"/>
      <c r="P7560" s="111"/>
      <c r="Q7560" s="106"/>
      <c r="R7560" s="106"/>
      <c r="S7560" s="106"/>
      <c r="T7560" s="106"/>
      <c r="U7560" s="106"/>
      <c r="V7560" s="106"/>
      <c r="W7560" s="19"/>
      <c r="X7560" s="2"/>
      <c r="Y7560" s="4"/>
      <c r="Z7560" s="106"/>
      <c r="AA7560" s="114"/>
      <c r="AB7560" s="112"/>
      <c r="AC7560" s="178"/>
      <c r="AD7560" s="11"/>
      <c r="AE7560" s="106"/>
      <c r="AF7560" s="106"/>
      <c r="AG7560" s="106"/>
      <c r="AH7560" s="115"/>
      <c r="AI7560" s="116"/>
    </row>
    <row r="7561" spans="1:35" ht="15" customHeight="1" x14ac:dyDescent="0.25">
      <c r="A7561" s="105"/>
      <c r="B7561" s="106"/>
      <c r="C7561" s="2"/>
      <c r="D7561" s="2"/>
      <c r="E7561" s="106"/>
      <c r="F7561" s="107"/>
      <c r="G7561" s="108"/>
      <c r="H7561" s="109"/>
      <c r="I7561" s="109"/>
      <c r="J7561" s="110"/>
      <c r="K7561" s="117"/>
      <c r="L7561" s="178"/>
      <c r="M7561" s="178"/>
      <c r="N7561" s="106"/>
      <c r="O7561" s="111"/>
      <c r="P7561" s="111"/>
      <c r="Q7561" s="106"/>
      <c r="R7561" s="106"/>
      <c r="S7561" s="106"/>
      <c r="T7561" s="106"/>
      <c r="U7561" s="106"/>
      <c r="V7561" s="106"/>
      <c r="W7561" s="19"/>
      <c r="X7561" s="2"/>
      <c r="Y7561" s="4"/>
      <c r="Z7561" s="106"/>
      <c r="AA7561" s="114"/>
      <c r="AB7561" s="112"/>
      <c r="AC7561" s="178"/>
      <c r="AD7561" s="11"/>
      <c r="AE7561" s="106"/>
      <c r="AF7561" s="106"/>
      <c r="AG7561" s="106"/>
      <c r="AH7561" s="115"/>
      <c r="AI7561" s="116"/>
    </row>
    <row r="7562" spans="1:35" ht="15" customHeight="1" x14ac:dyDescent="0.25">
      <c r="A7562" s="105"/>
      <c r="B7562" s="106"/>
      <c r="C7562" s="2"/>
      <c r="D7562" s="2"/>
      <c r="E7562" s="106"/>
      <c r="F7562" s="107"/>
      <c r="G7562" s="108"/>
      <c r="H7562" s="109"/>
      <c r="I7562" s="109"/>
      <c r="J7562" s="110"/>
      <c r="K7562" s="117"/>
      <c r="L7562" s="178"/>
      <c r="M7562" s="178"/>
      <c r="N7562" s="106"/>
      <c r="O7562" s="111"/>
      <c r="P7562" s="111"/>
      <c r="Q7562" s="106"/>
      <c r="R7562" s="106"/>
      <c r="S7562" s="106"/>
      <c r="T7562" s="106"/>
      <c r="U7562" s="106"/>
      <c r="V7562" s="106"/>
      <c r="W7562" s="19"/>
      <c r="X7562" s="2"/>
      <c r="Y7562" s="4"/>
      <c r="Z7562" s="106"/>
      <c r="AA7562" s="114"/>
      <c r="AB7562" s="112"/>
      <c r="AC7562" s="178"/>
      <c r="AD7562" s="11"/>
      <c r="AE7562" s="106"/>
      <c r="AF7562" s="106"/>
      <c r="AG7562" s="106"/>
      <c r="AH7562" s="115"/>
      <c r="AI7562" s="116"/>
    </row>
    <row r="7563" spans="1:35" ht="15" customHeight="1" x14ac:dyDescent="0.25">
      <c r="A7563" s="105"/>
      <c r="B7563" s="106"/>
      <c r="C7563" s="2"/>
      <c r="D7563" s="2"/>
      <c r="E7563" s="106"/>
      <c r="F7563" s="107"/>
      <c r="G7563" s="108"/>
      <c r="H7563" s="109"/>
      <c r="I7563" s="109"/>
      <c r="J7563" s="110"/>
      <c r="K7563" s="117"/>
      <c r="L7563" s="178"/>
      <c r="M7563" s="178"/>
      <c r="N7563" s="106"/>
      <c r="O7563" s="111"/>
      <c r="P7563" s="111"/>
      <c r="Q7563" s="106"/>
      <c r="R7563" s="106"/>
      <c r="S7563" s="106"/>
      <c r="T7563" s="106"/>
      <c r="U7563" s="106"/>
      <c r="V7563" s="106"/>
      <c r="W7563" s="19"/>
      <c r="X7563" s="2"/>
      <c r="Y7563" s="4"/>
      <c r="Z7563" s="106"/>
      <c r="AA7563" s="114"/>
      <c r="AB7563" s="112"/>
      <c r="AC7563" s="178"/>
      <c r="AD7563" s="11"/>
      <c r="AE7563" s="106"/>
      <c r="AF7563" s="106"/>
      <c r="AG7563" s="106"/>
      <c r="AH7563" s="115"/>
      <c r="AI7563" s="116"/>
    </row>
    <row r="7564" spans="1:35" ht="15" customHeight="1" x14ac:dyDescent="0.25">
      <c r="A7564" s="105"/>
      <c r="B7564" s="106"/>
      <c r="C7564" s="2"/>
      <c r="D7564" s="2"/>
      <c r="E7564" s="106"/>
      <c r="F7564" s="107"/>
      <c r="G7564" s="108"/>
      <c r="H7564" s="109"/>
      <c r="I7564" s="109"/>
      <c r="J7564" s="110"/>
      <c r="K7564" s="117"/>
      <c r="L7564" s="178"/>
      <c r="M7564" s="178"/>
      <c r="N7564" s="106"/>
      <c r="O7564" s="111"/>
      <c r="P7564" s="111"/>
      <c r="Q7564" s="106"/>
      <c r="R7564" s="106"/>
      <c r="S7564" s="106"/>
      <c r="T7564" s="106"/>
      <c r="U7564" s="106"/>
      <c r="V7564" s="106"/>
      <c r="W7564" s="19"/>
      <c r="X7564" s="2"/>
      <c r="Y7564" s="4"/>
      <c r="Z7564" s="106"/>
      <c r="AA7564" s="114"/>
      <c r="AB7564" s="112"/>
      <c r="AC7564" s="178"/>
      <c r="AD7564" s="11"/>
      <c r="AE7564" s="106"/>
      <c r="AF7564" s="106"/>
      <c r="AG7564" s="106"/>
      <c r="AH7564" s="115"/>
      <c r="AI7564" s="116"/>
    </row>
    <row r="7565" spans="1:35" ht="15" customHeight="1" x14ac:dyDescent="0.25">
      <c r="A7565" s="105"/>
      <c r="B7565" s="106"/>
      <c r="C7565" s="2"/>
      <c r="D7565" s="2"/>
      <c r="E7565" s="106"/>
      <c r="F7565" s="107"/>
      <c r="G7565" s="108"/>
      <c r="H7565" s="109"/>
      <c r="I7565" s="109"/>
      <c r="J7565" s="110"/>
      <c r="K7565" s="117"/>
      <c r="L7565" s="178"/>
      <c r="M7565" s="178"/>
      <c r="N7565" s="106"/>
      <c r="O7565" s="111"/>
      <c r="P7565" s="111"/>
      <c r="Q7565" s="106"/>
      <c r="R7565" s="106"/>
      <c r="S7565" s="106"/>
      <c r="T7565" s="106"/>
      <c r="U7565" s="106"/>
      <c r="V7565" s="106"/>
      <c r="W7565" s="19"/>
      <c r="X7565" s="2"/>
      <c r="Y7565" s="4"/>
      <c r="Z7565" s="106"/>
      <c r="AA7565" s="114"/>
      <c r="AB7565" s="112"/>
      <c r="AC7565" s="178"/>
      <c r="AD7565" s="11"/>
      <c r="AE7565" s="106"/>
      <c r="AF7565" s="106"/>
      <c r="AG7565" s="106"/>
      <c r="AH7565" s="115"/>
      <c r="AI7565" s="116"/>
    </row>
    <row r="7566" spans="1:35" ht="15" customHeight="1" x14ac:dyDescent="0.25">
      <c r="A7566" s="105"/>
      <c r="B7566" s="106"/>
      <c r="C7566" s="2"/>
      <c r="D7566" s="2"/>
      <c r="E7566" s="106"/>
      <c r="F7566" s="107"/>
      <c r="G7566" s="108"/>
      <c r="H7566" s="109"/>
      <c r="I7566" s="109"/>
      <c r="J7566" s="110"/>
      <c r="K7566" s="117"/>
      <c r="L7566" s="178"/>
      <c r="M7566" s="178"/>
      <c r="N7566" s="106"/>
      <c r="O7566" s="111"/>
      <c r="P7566" s="111"/>
      <c r="Q7566" s="106"/>
      <c r="R7566" s="106"/>
      <c r="S7566" s="106"/>
      <c r="T7566" s="106"/>
      <c r="U7566" s="106"/>
      <c r="V7566" s="106"/>
      <c r="W7566" s="19"/>
      <c r="X7566" s="2"/>
      <c r="Y7566" s="4"/>
      <c r="Z7566" s="106"/>
      <c r="AA7566" s="114"/>
      <c r="AB7566" s="112"/>
      <c r="AC7566" s="178"/>
      <c r="AD7566" s="11"/>
      <c r="AE7566" s="106"/>
      <c r="AF7566" s="106"/>
      <c r="AG7566" s="106"/>
      <c r="AH7566" s="115"/>
      <c r="AI7566" s="116"/>
    </row>
    <row r="7567" spans="1:35" ht="15" customHeight="1" x14ac:dyDescent="0.25">
      <c r="A7567" s="105"/>
      <c r="B7567" s="106"/>
      <c r="C7567" s="2"/>
      <c r="D7567" s="2"/>
      <c r="E7567" s="106"/>
      <c r="F7567" s="107"/>
      <c r="G7567" s="108"/>
      <c r="H7567" s="109"/>
      <c r="I7567" s="109"/>
      <c r="J7567" s="110"/>
      <c r="K7567" s="117"/>
      <c r="L7567" s="178"/>
      <c r="M7567" s="178"/>
      <c r="N7567" s="106"/>
      <c r="O7567" s="111"/>
      <c r="P7567" s="111"/>
      <c r="Q7567" s="106"/>
      <c r="R7567" s="106"/>
      <c r="S7567" s="106"/>
      <c r="T7567" s="106"/>
      <c r="U7567" s="106"/>
      <c r="V7567" s="106"/>
      <c r="W7567" s="19"/>
      <c r="X7567" s="2"/>
      <c r="Y7567" s="4"/>
      <c r="Z7567" s="106"/>
      <c r="AA7567" s="114"/>
      <c r="AB7567" s="112"/>
      <c r="AC7567" s="178"/>
      <c r="AD7567" s="11"/>
      <c r="AE7567" s="106"/>
      <c r="AF7567" s="106"/>
      <c r="AG7567" s="106"/>
      <c r="AH7567" s="115"/>
      <c r="AI7567" s="116"/>
    </row>
    <row r="7568" spans="1:35" ht="15" customHeight="1" x14ac:dyDescent="0.25">
      <c r="A7568" s="105"/>
      <c r="B7568" s="106"/>
      <c r="C7568" s="2"/>
      <c r="D7568" s="2"/>
      <c r="E7568" s="106"/>
      <c r="F7568" s="107"/>
      <c r="G7568" s="108"/>
      <c r="H7568" s="109"/>
      <c r="I7568" s="109"/>
      <c r="J7568" s="110"/>
      <c r="K7568" s="117"/>
      <c r="L7568" s="178"/>
      <c r="M7568" s="178"/>
      <c r="N7568" s="106"/>
      <c r="O7568" s="111"/>
      <c r="P7568" s="111"/>
      <c r="Q7568" s="106"/>
      <c r="R7568" s="106"/>
      <c r="S7568" s="106"/>
      <c r="T7568" s="106"/>
      <c r="U7568" s="106"/>
      <c r="V7568" s="106"/>
      <c r="W7568" s="19"/>
      <c r="X7568" s="2"/>
      <c r="Y7568" s="4"/>
      <c r="Z7568" s="106"/>
      <c r="AA7568" s="114"/>
      <c r="AB7568" s="112"/>
      <c r="AC7568" s="178"/>
      <c r="AD7568" s="11"/>
      <c r="AE7568" s="106"/>
      <c r="AF7568" s="106"/>
      <c r="AG7568" s="106"/>
      <c r="AH7568" s="115"/>
      <c r="AI7568" s="116"/>
    </row>
    <row r="7569" spans="1:35" ht="15" customHeight="1" x14ac:dyDescent="0.25">
      <c r="A7569" s="105"/>
      <c r="B7569" s="106"/>
      <c r="C7569" s="2"/>
      <c r="D7569" s="2"/>
      <c r="E7569" s="106"/>
      <c r="F7569" s="107"/>
      <c r="G7569" s="108"/>
      <c r="H7569" s="109"/>
      <c r="I7569" s="109"/>
      <c r="J7569" s="110"/>
      <c r="K7569" s="117"/>
      <c r="L7569" s="178"/>
      <c r="M7569" s="178"/>
      <c r="N7569" s="106"/>
      <c r="O7569" s="111"/>
      <c r="P7569" s="111"/>
      <c r="Q7569" s="106"/>
      <c r="R7569" s="106"/>
      <c r="S7569" s="106"/>
      <c r="T7569" s="106"/>
      <c r="U7569" s="106"/>
      <c r="V7569" s="106"/>
      <c r="W7569" s="19"/>
      <c r="X7569" s="2"/>
      <c r="Y7569" s="4"/>
      <c r="Z7569" s="106"/>
      <c r="AA7569" s="114"/>
      <c r="AB7569" s="112"/>
      <c r="AC7569" s="178"/>
      <c r="AD7569" s="11"/>
      <c r="AE7569" s="106"/>
      <c r="AF7569" s="106"/>
      <c r="AG7569" s="106"/>
      <c r="AH7569" s="115"/>
      <c r="AI7569" s="116"/>
    </row>
    <row r="7570" spans="1:35" ht="15" customHeight="1" x14ac:dyDescent="0.25">
      <c r="A7570" s="105"/>
      <c r="B7570" s="106"/>
      <c r="C7570" s="2"/>
      <c r="D7570" s="2"/>
      <c r="E7570" s="106"/>
      <c r="F7570" s="107"/>
      <c r="G7570" s="108"/>
      <c r="H7570" s="109"/>
      <c r="I7570" s="109"/>
      <c r="J7570" s="110"/>
      <c r="K7570" s="117"/>
      <c r="L7570" s="178"/>
      <c r="M7570" s="178"/>
      <c r="N7570" s="106"/>
      <c r="O7570" s="111"/>
      <c r="P7570" s="111"/>
      <c r="Q7570" s="106"/>
      <c r="R7570" s="106"/>
      <c r="S7570" s="106"/>
      <c r="T7570" s="106"/>
      <c r="U7570" s="106"/>
      <c r="V7570" s="106"/>
      <c r="W7570" s="19"/>
      <c r="X7570" s="2"/>
      <c r="Y7570" s="4"/>
      <c r="Z7570" s="106"/>
      <c r="AA7570" s="114"/>
      <c r="AB7570" s="112"/>
      <c r="AC7570" s="178"/>
      <c r="AD7570" s="11"/>
      <c r="AE7570" s="106"/>
      <c r="AF7570" s="106"/>
      <c r="AG7570" s="106"/>
      <c r="AH7570" s="115"/>
      <c r="AI7570" s="116"/>
    </row>
    <row r="7571" spans="1:35" ht="15" customHeight="1" x14ac:dyDescent="0.25">
      <c r="A7571" s="105"/>
      <c r="B7571" s="106"/>
      <c r="C7571" s="2"/>
      <c r="D7571" s="2"/>
      <c r="E7571" s="106"/>
      <c r="F7571" s="107"/>
      <c r="G7571" s="108"/>
      <c r="H7571" s="109"/>
      <c r="I7571" s="109"/>
      <c r="J7571" s="110"/>
      <c r="K7571" s="117"/>
      <c r="L7571" s="178"/>
      <c r="M7571" s="178"/>
      <c r="N7571" s="106"/>
      <c r="O7571" s="111"/>
      <c r="P7571" s="111"/>
      <c r="Q7571" s="106"/>
      <c r="R7571" s="106"/>
      <c r="S7571" s="106"/>
      <c r="T7571" s="106"/>
      <c r="U7571" s="106"/>
      <c r="V7571" s="106"/>
      <c r="W7571" s="19"/>
      <c r="X7571" s="2"/>
      <c r="Y7571" s="4"/>
      <c r="Z7571" s="106"/>
      <c r="AA7571" s="114"/>
      <c r="AB7571" s="112"/>
      <c r="AC7571" s="178"/>
      <c r="AD7571" s="11"/>
      <c r="AE7571" s="106"/>
      <c r="AF7571" s="106"/>
      <c r="AG7571" s="106"/>
      <c r="AH7571" s="115"/>
      <c r="AI7571" s="116"/>
    </row>
    <row r="7572" spans="1:35" ht="15" customHeight="1" x14ac:dyDescent="0.25">
      <c r="A7572" s="105"/>
      <c r="B7572" s="106"/>
      <c r="C7572" s="2"/>
      <c r="D7572" s="2"/>
      <c r="E7572" s="106"/>
      <c r="F7572" s="107"/>
      <c r="G7572" s="108"/>
      <c r="H7572" s="109"/>
      <c r="I7572" s="109"/>
      <c r="J7572" s="110"/>
      <c r="K7572" s="117"/>
      <c r="L7572" s="178"/>
      <c r="M7572" s="178"/>
      <c r="N7572" s="106"/>
      <c r="O7572" s="111"/>
      <c r="P7572" s="111"/>
      <c r="Q7572" s="106"/>
      <c r="R7572" s="106"/>
      <c r="S7572" s="106"/>
      <c r="T7572" s="106"/>
      <c r="U7572" s="106"/>
      <c r="V7572" s="106"/>
      <c r="W7572" s="19"/>
      <c r="X7572" s="2"/>
      <c r="Y7572" s="4"/>
      <c r="Z7572" s="106"/>
      <c r="AA7572" s="114"/>
      <c r="AB7572" s="112"/>
      <c r="AC7572" s="178"/>
      <c r="AD7572" s="11"/>
      <c r="AE7572" s="106"/>
      <c r="AF7572" s="106"/>
      <c r="AG7572" s="106"/>
      <c r="AH7572" s="115"/>
      <c r="AI7572" s="116"/>
    </row>
    <row r="7573" spans="1:35" ht="15" customHeight="1" x14ac:dyDescent="0.25">
      <c r="A7573" s="105"/>
      <c r="B7573" s="106"/>
      <c r="C7573" s="2"/>
      <c r="D7573" s="2"/>
      <c r="E7573" s="106"/>
      <c r="F7573" s="107"/>
      <c r="G7573" s="108"/>
      <c r="H7573" s="109"/>
      <c r="I7573" s="109"/>
      <c r="J7573" s="110"/>
      <c r="K7573" s="117"/>
      <c r="L7573" s="178"/>
      <c r="M7573" s="178"/>
      <c r="N7573" s="106"/>
      <c r="O7573" s="111"/>
      <c r="P7573" s="111"/>
      <c r="Q7573" s="106"/>
      <c r="R7573" s="106"/>
      <c r="S7573" s="106"/>
      <c r="T7573" s="106"/>
      <c r="U7573" s="106"/>
      <c r="V7573" s="106"/>
      <c r="W7573" s="19"/>
      <c r="X7573" s="2"/>
      <c r="Y7573" s="4"/>
      <c r="Z7573" s="106"/>
      <c r="AA7573" s="114"/>
      <c r="AB7573" s="112"/>
      <c r="AC7573" s="178"/>
      <c r="AD7573" s="11"/>
      <c r="AE7573" s="106"/>
      <c r="AF7573" s="106"/>
      <c r="AG7573" s="106"/>
      <c r="AH7573" s="115"/>
      <c r="AI7573" s="116"/>
    </row>
    <row r="7574" spans="1:35" ht="15" customHeight="1" x14ac:dyDescent="0.25">
      <c r="A7574" s="105"/>
      <c r="B7574" s="106"/>
      <c r="C7574" s="2"/>
      <c r="D7574" s="2"/>
      <c r="E7574" s="106"/>
      <c r="F7574" s="107"/>
      <c r="G7574" s="108"/>
      <c r="H7574" s="109"/>
      <c r="I7574" s="109"/>
      <c r="J7574" s="110"/>
      <c r="K7574" s="117"/>
      <c r="L7574" s="178"/>
      <c r="M7574" s="178"/>
      <c r="N7574" s="106"/>
      <c r="O7574" s="111"/>
      <c r="P7574" s="111"/>
      <c r="Q7574" s="106"/>
      <c r="R7574" s="106"/>
      <c r="S7574" s="106"/>
      <c r="T7574" s="106"/>
      <c r="U7574" s="106"/>
      <c r="V7574" s="106"/>
      <c r="W7574" s="19"/>
      <c r="X7574" s="2"/>
      <c r="Y7574" s="4"/>
      <c r="Z7574" s="106"/>
      <c r="AA7574" s="114"/>
      <c r="AB7574" s="112"/>
      <c r="AC7574" s="178"/>
      <c r="AD7574" s="11"/>
      <c r="AE7574" s="106"/>
      <c r="AF7574" s="106"/>
      <c r="AG7574" s="106"/>
      <c r="AH7574" s="115"/>
      <c r="AI7574" s="116"/>
    </row>
    <row r="7575" spans="1:35" ht="15" customHeight="1" x14ac:dyDescent="0.25">
      <c r="A7575" s="105"/>
      <c r="B7575" s="106"/>
      <c r="C7575" s="2"/>
      <c r="D7575" s="2"/>
      <c r="E7575" s="106"/>
      <c r="F7575" s="107"/>
      <c r="G7575" s="108"/>
      <c r="H7575" s="109"/>
      <c r="I7575" s="109"/>
      <c r="J7575" s="110"/>
      <c r="K7575" s="117"/>
      <c r="L7575" s="178"/>
      <c r="M7575" s="178"/>
      <c r="N7575" s="106"/>
      <c r="O7575" s="111"/>
      <c r="P7575" s="111"/>
      <c r="Q7575" s="106"/>
      <c r="R7575" s="106"/>
      <c r="S7575" s="106"/>
      <c r="T7575" s="106"/>
      <c r="U7575" s="106"/>
      <c r="V7575" s="106"/>
      <c r="W7575" s="19"/>
      <c r="X7575" s="2"/>
      <c r="Y7575" s="4"/>
      <c r="Z7575" s="106"/>
      <c r="AA7575" s="114"/>
      <c r="AB7575" s="112"/>
      <c r="AC7575" s="178"/>
      <c r="AD7575" s="11"/>
      <c r="AE7575" s="106"/>
      <c r="AF7575" s="106"/>
      <c r="AG7575" s="106"/>
      <c r="AH7575" s="115"/>
      <c r="AI7575" s="116"/>
    </row>
    <row r="7576" spans="1:35" ht="15" customHeight="1" x14ac:dyDescent="0.25">
      <c r="A7576" s="105"/>
      <c r="B7576" s="106"/>
      <c r="C7576" s="2"/>
      <c r="D7576" s="2"/>
      <c r="E7576" s="106"/>
      <c r="F7576" s="107"/>
      <c r="G7576" s="108"/>
      <c r="H7576" s="109"/>
      <c r="I7576" s="109"/>
      <c r="J7576" s="110"/>
      <c r="K7576" s="117"/>
      <c r="L7576" s="178"/>
      <c r="M7576" s="178"/>
      <c r="N7576" s="106"/>
      <c r="O7576" s="111"/>
      <c r="P7576" s="111"/>
      <c r="Q7576" s="106"/>
      <c r="R7576" s="106"/>
      <c r="S7576" s="106"/>
      <c r="T7576" s="106"/>
      <c r="U7576" s="106"/>
      <c r="V7576" s="106"/>
      <c r="W7576" s="19"/>
      <c r="X7576" s="2"/>
      <c r="Y7576" s="4"/>
      <c r="Z7576" s="106"/>
      <c r="AA7576" s="114"/>
      <c r="AB7576" s="112"/>
      <c r="AC7576" s="178"/>
      <c r="AD7576" s="11"/>
      <c r="AE7576" s="106"/>
      <c r="AF7576" s="106"/>
      <c r="AG7576" s="106"/>
      <c r="AH7576" s="115"/>
      <c r="AI7576" s="116"/>
    </row>
    <row r="7577" spans="1:35" ht="15" customHeight="1" x14ac:dyDescent="0.25">
      <c r="A7577" s="105"/>
      <c r="B7577" s="106"/>
      <c r="C7577" s="2"/>
      <c r="D7577" s="2"/>
      <c r="E7577" s="106"/>
      <c r="F7577" s="107"/>
      <c r="G7577" s="108"/>
      <c r="H7577" s="109"/>
      <c r="I7577" s="109"/>
      <c r="J7577" s="110"/>
      <c r="K7577" s="117"/>
      <c r="L7577" s="178"/>
      <c r="M7577" s="178"/>
      <c r="N7577" s="106"/>
      <c r="O7577" s="111"/>
      <c r="P7577" s="111"/>
      <c r="Q7577" s="106"/>
      <c r="R7577" s="106"/>
      <c r="S7577" s="106"/>
      <c r="T7577" s="106"/>
      <c r="U7577" s="106"/>
      <c r="V7577" s="106"/>
      <c r="W7577" s="19"/>
      <c r="X7577" s="2"/>
      <c r="Y7577" s="4"/>
      <c r="Z7577" s="106"/>
      <c r="AA7577" s="114"/>
      <c r="AB7577" s="112"/>
      <c r="AC7577" s="178"/>
      <c r="AD7577" s="11"/>
      <c r="AE7577" s="106"/>
      <c r="AF7577" s="106"/>
      <c r="AG7577" s="106"/>
      <c r="AH7577" s="115"/>
      <c r="AI7577" s="116"/>
    </row>
    <row r="7578" spans="1:35" ht="15" customHeight="1" x14ac:dyDescent="0.25">
      <c r="A7578" s="105"/>
      <c r="B7578" s="106"/>
      <c r="C7578" s="2"/>
      <c r="D7578" s="2"/>
      <c r="E7578" s="106"/>
      <c r="F7578" s="107"/>
      <c r="G7578" s="108"/>
      <c r="H7578" s="109"/>
      <c r="I7578" s="109"/>
      <c r="J7578" s="110"/>
      <c r="K7578" s="117"/>
      <c r="L7578" s="178"/>
      <c r="M7578" s="178"/>
      <c r="N7578" s="106"/>
      <c r="O7578" s="111"/>
      <c r="P7578" s="111"/>
      <c r="Q7578" s="106"/>
      <c r="R7578" s="106"/>
      <c r="S7578" s="106"/>
      <c r="T7578" s="106"/>
      <c r="U7578" s="106"/>
      <c r="V7578" s="106"/>
      <c r="W7578" s="19"/>
      <c r="X7578" s="2"/>
      <c r="Y7578" s="4"/>
      <c r="Z7578" s="106"/>
      <c r="AA7578" s="114"/>
      <c r="AB7578" s="112"/>
      <c r="AC7578" s="178"/>
      <c r="AD7578" s="11"/>
      <c r="AE7578" s="106"/>
      <c r="AF7578" s="106"/>
      <c r="AG7578" s="106"/>
      <c r="AH7578" s="115"/>
      <c r="AI7578" s="116"/>
    </row>
    <row r="7579" spans="1:35" ht="15" customHeight="1" x14ac:dyDescent="0.25">
      <c r="A7579" s="105"/>
      <c r="B7579" s="106"/>
      <c r="C7579" s="2"/>
      <c r="D7579" s="2"/>
      <c r="E7579" s="106"/>
      <c r="F7579" s="107"/>
      <c r="G7579" s="108"/>
      <c r="H7579" s="109"/>
      <c r="I7579" s="109"/>
      <c r="J7579" s="110"/>
      <c r="K7579" s="117"/>
      <c r="L7579" s="178"/>
      <c r="M7579" s="178"/>
      <c r="N7579" s="106"/>
      <c r="O7579" s="111"/>
      <c r="P7579" s="111"/>
      <c r="Q7579" s="106"/>
      <c r="R7579" s="106"/>
      <c r="S7579" s="106"/>
      <c r="T7579" s="106"/>
      <c r="U7579" s="106"/>
      <c r="V7579" s="106"/>
      <c r="W7579" s="19"/>
      <c r="X7579" s="2"/>
      <c r="Y7579" s="4"/>
      <c r="Z7579" s="106"/>
      <c r="AA7579" s="114"/>
      <c r="AB7579" s="112"/>
      <c r="AC7579" s="178"/>
      <c r="AD7579" s="11"/>
      <c r="AE7579" s="106"/>
      <c r="AF7579" s="106"/>
      <c r="AG7579" s="106"/>
      <c r="AH7579" s="115"/>
      <c r="AI7579" s="116"/>
    </row>
    <row r="7580" spans="1:35" ht="15" customHeight="1" x14ac:dyDescent="0.25">
      <c r="A7580" s="105"/>
      <c r="B7580" s="106"/>
      <c r="C7580" s="2"/>
      <c r="D7580" s="2"/>
      <c r="E7580" s="106"/>
      <c r="F7580" s="107"/>
      <c r="G7580" s="108"/>
      <c r="H7580" s="109"/>
      <c r="I7580" s="109"/>
      <c r="J7580" s="110"/>
      <c r="K7580" s="117"/>
      <c r="L7580" s="178"/>
      <c r="M7580" s="178"/>
      <c r="N7580" s="106"/>
      <c r="O7580" s="111"/>
      <c r="P7580" s="111"/>
      <c r="Q7580" s="106"/>
      <c r="R7580" s="106"/>
      <c r="S7580" s="106"/>
      <c r="T7580" s="106"/>
      <c r="U7580" s="106"/>
      <c r="V7580" s="106"/>
      <c r="W7580" s="19"/>
      <c r="X7580" s="2"/>
      <c r="Y7580" s="4"/>
      <c r="Z7580" s="106"/>
      <c r="AA7580" s="114"/>
      <c r="AB7580" s="112"/>
      <c r="AC7580" s="178"/>
      <c r="AD7580" s="11"/>
      <c r="AE7580" s="106"/>
      <c r="AF7580" s="106"/>
      <c r="AG7580" s="106"/>
      <c r="AH7580" s="115"/>
      <c r="AI7580" s="116"/>
    </row>
    <row r="7581" spans="1:35" ht="15" customHeight="1" x14ac:dyDescent="0.25">
      <c r="A7581" s="105"/>
      <c r="B7581" s="106"/>
      <c r="C7581" s="2"/>
      <c r="D7581" s="2"/>
      <c r="E7581" s="106"/>
      <c r="F7581" s="107"/>
      <c r="G7581" s="108"/>
      <c r="H7581" s="109"/>
      <c r="I7581" s="109"/>
      <c r="J7581" s="110"/>
      <c r="K7581" s="117"/>
      <c r="L7581" s="178"/>
      <c r="M7581" s="178"/>
      <c r="N7581" s="106"/>
      <c r="O7581" s="111"/>
      <c r="P7581" s="111"/>
      <c r="Q7581" s="106"/>
      <c r="R7581" s="106"/>
      <c r="S7581" s="106"/>
      <c r="T7581" s="106"/>
      <c r="U7581" s="106"/>
      <c r="V7581" s="106"/>
      <c r="W7581" s="19"/>
      <c r="X7581" s="2"/>
      <c r="Y7581" s="4"/>
      <c r="Z7581" s="106"/>
      <c r="AA7581" s="114"/>
      <c r="AB7581" s="112"/>
      <c r="AC7581" s="178"/>
      <c r="AD7581" s="11"/>
      <c r="AE7581" s="106"/>
      <c r="AF7581" s="106"/>
      <c r="AG7581" s="106"/>
      <c r="AH7581" s="115"/>
      <c r="AI7581" s="116"/>
    </row>
    <row r="7582" spans="1:35" ht="15" customHeight="1" x14ac:dyDescent="0.25">
      <c r="A7582" s="105"/>
      <c r="B7582" s="106"/>
      <c r="C7582" s="2"/>
      <c r="D7582" s="2"/>
      <c r="E7582" s="106"/>
      <c r="F7582" s="107"/>
      <c r="G7582" s="108"/>
      <c r="H7582" s="109"/>
      <c r="I7582" s="109"/>
      <c r="J7582" s="110"/>
      <c r="K7582" s="117"/>
      <c r="L7582" s="178"/>
      <c r="M7582" s="178"/>
      <c r="N7582" s="106"/>
      <c r="O7582" s="111"/>
      <c r="P7582" s="111"/>
      <c r="Q7582" s="106"/>
      <c r="R7582" s="106"/>
      <c r="S7582" s="106"/>
      <c r="T7582" s="106"/>
      <c r="U7582" s="106"/>
      <c r="V7582" s="106"/>
      <c r="W7582" s="19"/>
      <c r="X7582" s="2"/>
      <c r="Y7582" s="4"/>
      <c r="Z7582" s="106"/>
      <c r="AA7582" s="114"/>
      <c r="AB7582" s="112"/>
      <c r="AC7582" s="178"/>
      <c r="AD7582" s="11"/>
      <c r="AE7582" s="106"/>
      <c r="AF7582" s="106"/>
      <c r="AG7582" s="106"/>
      <c r="AH7582" s="115"/>
      <c r="AI7582" s="116"/>
    </row>
    <row r="7583" spans="1:35" ht="15" customHeight="1" x14ac:dyDescent="0.25">
      <c r="A7583" s="105"/>
      <c r="B7583" s="106"/>
      <c r="C7583" s="2"/>
      <c r="D7583" s="2"/>
      <c r="E7583" s="106"/>
      <c r="F7583" s="107"/>
      <c r="G7583" s="108"/>
      <c r="H7583" s="109"/>
      <c r="I7583" s="109"/>
      <c r="J7583" s="110"/>
      <c r="K7583" s="117"/>
      <c r="L7583" s="178"/>
      <c r="M7583" s="178"/>
      <c r="N7583" s="106"/>
      <c r="O7583" s="111"/>
      <c r="P7583" s="111"/>
      <c r="Q7583" s="106"/>
      <c r="R7583" s="106"/>
      <c r="S7583" s="106"/>
      <c r="T7583" s="106"/>
      <c r="U7583" s="106"/>
      <c r="V7583" s="106"/>
      <c r="W7583" s="19"/>
      <c r="X7583" s="2"/>
      <c r="Y7583" s="4"/>
      <c r="Z7583" s="106"/>
      <c r="AA7583" s="114"/>
      <c r="AB7583" s="112"/>
      <c r="AC7583" s="178"/>
      <c r="AD7583" s="11"/>
      <c r="AE7583" s="106"/>
      <c r="AF7583" s="106"/>
      <c r="AG7583" s="106"/>
      <c r="AH7583" s="115"/>
      <c r="AI7583" s="116"/>
    </row>
    <row r="7584" spans="1:35" ht="15" customHeight="1" x14ac:dyDescent="0.25">
      <c r="A7584" s="105"/>
      <c r="B7584" s="106"/>
      <c r="C7584" s="2"/>
      <c r="D7584" s="2"/>
      <c r="E7584" s="106"/>
      <c r="F7584" s="107"/>
      <c r="G7584" s="108"/>
      <c r="H7584" s="109"/>
      <c r="I7584" s="109"/>
      <c r="J7584" s="110"/>
      <c r="K7584" s="117"/>
      <c r="L7584" s="178"/>
      <c r="M7584" s="178"/>
      <c r="N7584" s="106"/>
      <c r="O7584" s="111"/>
      <c r="P7584" s="111"/>
      <c r="Q7584" s="106"/>
      <c r="R7584" s="106"/>
      <c r="S7584" s="106"/>
      <c r="T7584" s="106"/>
      <c r="U7584" s="106"/>
      <c r="V7584" s="106"/>
      <c r="W7584" s="19"/>
      <c r="X7584" s="2"/>
      <c r="Y7584" s="4"/>
      <c r="Z7584" s="106"/>
      <c r="AA7584" s="114"/>
      <c r="AB7584" s="112"/>
      <c r="AC7584" s="178"/>
      <c r="AD7584" s="11"/>
      <c r="AE7584" s="106"/>
      <c r="AF7584" s="106"/>
      <c r="AG7584" s="106"/>
      <c r="AH7584" s="115"/>
      <c r="AI7584" s="116"/>
    </row>
    <row r="7585" spans="1:35" ht="15" customHeight="1" x14ac:dyDescent="0.25">
      <c r="A7585" s="105"/>
      <c r="B7585" s="106"/>
      <c r="C7585" s="2"/>
      <c r="D7585" s="2"/>
      <c r="E7585" s="106"/>
      <c r="F7585" s="107"/>
      <c r="G7585" s="108"/>
      <c r="H7585" s="109"/>
      <c r="I7585" s="109"/>
      <c r="J7585" s="110"/>
      <c r="K7585" s="117"/>
      <c r="L7585" s="178"/>
      <c r="M7585" s="178"/>
      <c r="N7585" s="106"/>
      <c r="O7585" s="111"/>
      <c r="P7585" s="111"/>
      <c r="Q7585" s="106"/>
      <c r="R7585" s="106"/>
      <c r="S7585" s="106"/>
      <c r="T7585" s="106"/>
      <c r="U7585" s="106"/>
      <c r="V7585" s="106"/>
      <c r="W7585" s="19"/>
      <c r="X7585" s="2"/>
      <c r="Y7585" s="4"/>
      <c r="Z7585" s="106"/>
      <c r="AA7585" s="114"/>
      <c r="AB7585" s="112"/>
      <c r="AC7585" s="178"/>
      <c r="AD7585" s="11"/>
      <c r="AE7585" s="106"/>
      <c r="AF7585" s="106"/>
      <c r="AG7585" s="106"/>
      <c r="AH7585" s="115"/>
      <c r="AI7585" s="116"/>
    </row>
    <row r="7586" spans="1:35" ht="15" customHeight="1" x14ac:dyDescent="0.25">
      <c r="A7586" s="105"/>
      <c r="B7586" s="106"/>
      <c r="C7586" s="2"/>
      <c r="D7586" s="2"/>
      <c r="E7586" s="106"/>
      <c r="F7586" s="107"/>
      <c r="G7586" s="108"/>
      <c r="H7586" s="109"/>
      <c r="I7586" s="109"/>
      <c r="J7586" s="110"/>
      <c r="K7586" s="117"/>
      <c r="L7586" s="178"/>
      <c r="M7586" s="178"/>
      <c r="N7586" s="106"/>
      <c r="O7586" s="111"/>
      <c r="P7586" s="111"/>
      <c r="Q7586" s="106"/>
      <c r="R7586" s="106"/>
      <c r="S7586" s="106"/>
      <c r="T7586" s="106"/>
      <c r="U7586" s="106"/>
      <c r="V7586" s="106"/>
      <c r="W7586" s="19"/>
      <c r="X7586" s="2"/>
      <c r="Y7586" s="4"/>
      <c r="Z7586" s="106"/>
      <c r="AA7586" s="114"/>
      <c r="AB7586" s="112"/>
      <c r="AC7586" s="178"/>
      <c r="AD7586" s="11"/>
      <c r="AE7586" s="106"/>
      <c r="AF7586" s="106"/>
      <c r="AG7586" s="106"/>
      <c r="AH7586" s="115"/>
      <c r="AI7586" s="116"/>
    </row>
    <row r="7587" spans="1:35" ht="15" customHeight="1" x14ac:dyDescent="0.25">
      <c r="A7587" s="105"/>
      <c r="B7587" s="106"/>
      <c r="C7587" s="2"/>
      <c r="D7587" s="2"/>
      <c r="E7587" s="106"/>
      <c r="F7587" s="107"/>
      <c r="G7587" s="108"/>
      <c r="H7587" s="109"/>
      <c r="I7587" s="109"/>
      <c r="J7587" s="110"/>
      <c r="K7587" s="117"/>
      <c r="L7587" s="178"/>
      <c r="M7587" s="178"/>
      <c r="N7587" s="106"/>
      <c r="O7587" s="111"/>
      <c r="P7587" s="111"/>
      <c r="Q7587" s="106"/>
      <c r="R7587" s="106"/>
      <c r="S7587" s="106"/>
      <c r="T7587" s="106"/>
      <c r="U7587" s="106"/>
      <c r="V7587" s="106"/>
      <c r="W7587" s="19"/>
      <c r="X7587" s="2"/>
      <c r="Y7587" s="4"/>
      <c r="Z7587" s="106"/>
      <c r="AA7587" s="114"/>
      <c r="AB7587" s="112"/>
      <c r="AC7587" s="178"/>
      <c r="AD7587" s="11"/>
      <c r="AE7587" s="106"/>
      <c r="AF7587" s="106"/>
      <c r="AG7587" s="106"/>
      <c r="AH7587" s="115"/>
      <c r="AI7587" s="116"/>
    </row>
    <row r="7588" spans="1:35" ht="15" customHeight="1" x14ac:dyDescent="0.25">
      <c r="A7588" s="105"/>
      <c r="B7588" s="106"/>
      <c r="C7588" s="2"/>
      <c r="D7588" s="2"/>
      <c r="E7588" s="106"/>
      <c r="F7588" s="107"/>
      <c r="G7588" s="108"/>
      <c r="H7588" s="109"/>
      <c r="I7588" s="109"/>
      <c r="J7588" s="110"/>
      <c r="K7588" s="117"/>
      <c r="L7588" s="178"/>
      <c r="M7588" s="178"/>
      <c r="N7588" s="106"/>
      <c r="O7588" s="111"/>
      <c r="P7588" s="111"/>
      <c r="Q7588" s="106"/>
      <c r="R7588" s="106"/>
      <c r="S7588" s="106"/>
      <c r="T7588" s="106"/>
      <c r="U7588" s="106"/>
      <c r="V7588" s="106"/>
      <c r="W7588" s="19"/>
      <c r="X7588" s="2"/>
      <c r="Y7588" s="4"/>
      <c r="Z7588" s="106"/>
      <c r="AA7588" s="114"/>
      <c r="AB7588" s="112"/>
      <c r="AC7588" s="178"/>
      <c r="AD7588" s="11"/>
      <c r="AE7588" s="106"/>
      <c r="AF7588" s="106"/>
      <c r="AG7588" s="106"/>
      <c r="AH7588" s="115"/>
      <c r="AI7588" s="116"/>
    </row>
    <row r="7589" spans="1:35" ht="15" customHeight="1" x14ac:dyDescent="0.25">
      <c r="A7589" s="105"/>
      <c r="B7589" s="106"/>
      <c r="C7589" s="2"/>
      <c r="D7589" s="2"/>
      <c r="E7589" s="106"/>
      <c r="F7589" s="107"/>
      <c r="G7589" s="108"/>
      <c r="H7589" s="109"/>
      <c r="I7589" s="109"/>
      <c r="J7589" s="110"/>
      <c r="K7589" s="117"/>
      <c r="L7589" s="178"/>
      <c r="M7589" s="178"/>
      <c r="N7589" s="106"/>
      <c r="O7589" s="111"/>
      <c r="P7589" s="111"/>
      <c r="Q7589" s="106"/>
      <c r="R7589" s="106"/>
      <c r="S7589" s="106"/>
      <c r="T7589" s="106"/>
      <c r="U7589" s="106"/>
      <c r="V7589" s="106"/>
      <c r="W7589" s="19"/>
      <c r="X7589" s="2"/>
      <c r="Y7589" s="4"/>
      <c r="Z7589" s="106"/>
      <c r="AA7589" s="114"/>
      <c r="AB7589" s="112"/>
      <c r="AC7589" s="178"/>
      <c r="AD7589" s="11"/>
      <c r="AE7589" s="106"/>
      <c r="AF7589" s="106"/>
      <c r="AG7589" s="106"/>
      <c r="AH7589" s="115"/>
      <c r="AI7589" s="116"/>
    </row>
    <row r="7590" spans="1:35" ht="15" customHeight="1" x14ac:dyDescent="0.25">
      <c r="A7590" s="105"/>
      <c r="B7590" s="106"/>
      <c r="C7590" s="2"/>
      <c r="D7590" s="2"/>
      <c r="E7590" s="106"/>
      <c r="F7590" s="107"/>
      <c r="G7590" s="108"/>
      <c r="H7590" s="109"/>
      <c r="I7590" s="109"/>
      <c r="J7590" s="110"/>
      <c r="K7590" s="117"/>
      <c r="L7590" s="178"/>
      <c r="M7590" s="178"/>
      <c r="N7590" s="106"/>
      <c r="O7590" s="111"/>
      <c r="P7590" s="111"/>
      <c r="Q7590" s="106"/>
      <c r="R7590" s="106"/>
      <c r="S7590" s="106"/>
      <c r="T7590" s="106"/>
      <c r="U7590" s="106"/>
      <c r="V7590" s="106"/>
      <c r="W7590" s="19"/>
      <c r="X7590" s="2"/>
      <c r="Y7590" s="4"/>
      <c r="Z7590" s="106"/>
      <c r="AA7590" s="114"/>
      <c r="AB7590" s="112"/>
      <c r="AC7590" s="178"/>
      <c r="AD7590" s="11"/>
      <c r="AE7590" s="106"/>
      <c r="AF7590" s="106"/>
      <c r="AG7590" s="106"/>
      <c r="AH7590" s="115"/>
      <c r="AI7590" s="116"/>
    </row>
    <row r="7591" spans="1:35" ht="15" customHeight="1" x14ac:dyDescent="0.25">
      <c r="A7591" s="105"/>
      <c r="B7591" s="106"/>
      <c r="C7591" s="2"/>
      <c r="D7591" s="2"/>
      <c r="E7591" s="106"/>
      <c r="F7591" s="107"/>
      <c r="G7591" s="108"/>
      <c r="H7591" s="109"/>
      <c r="I7591" s="109"/>
      <c r="J7591" s="110"/>
      <c r="K7591" s="117"/>
      <c r="L7591" s="178"/>
      <c r="M7591" s="178"/>
      <c r="N7591" s="106"/>
      <c r="O7591" s="111"/>
      <c r="P7591" s="111"/>
      <c r="Q7591" s="106"/>
      <c r="R7591" s="106"/>
      <c r="S7591" s="106"/>
      <c r="T7591" s="106"/>
      <c r="U7591" s="106"/>
      <c r="V7591" s="106"/>
      <c r="W7591" s="19"/>
      <c r="X7591" s="2"/>
      <c r="Y7591" s="4"/>
      <c r="Z7591" s="106"/>
      <c r="AA7591" s="114"/>
      <c r="AB7591" s="112"/>
      <c r="AC7591" s="178"/>
      <c r="AD7591" s="11"/>
      <c r="AE7591" s="106"/>
      <c r="AF7591" s="106"/>
      <c r="AG7591" s="106"/>
      <c r="AH7591" s="115"/>
      <c r="AI7591" s="116"/>
    </row>
    <row r="7592" spans="1:35" ht="15" customHeight="1" x14ac:dyDescent="0.25">
      <c r="A7592" s="105"/>
      <c r="B7592" s="106"/>
      <c r="C7592" s="2"/>
      <c r="D7592" s="2"/>
      <c r="E7592" s="106"/>
      <c r="F7592" s="107"/>
      <c r="G7592" s="108"/>
      <c r="H7592" s="109"/>
      <c r="I7592" s="109"/>
      <c r="J7592" s="110"/>
      <c r="K7592" s="117"/>
      <c r="L7592" s="178"/>
      <c r="M7592" s="178"/>
      <c r="N7592" s="106"/>
      <c r="O7592" s="111"/>
      <c r="P7592" s="111"/>
      <c r="Q7592" s="106"/>
      <c r="R7592" s="106"/>
      <c r="S7592" s="106"/>
      <c r="T7592" s="106"/>
      <c r="U7592" s="106"/>
      <c r="V7592" s="106"/>
      <c r="W7592" s="19"/>
      <c r="X7592" s="2"/>
      <c r="Y7592" s="4"/>
      <c r="Z7592" s="106"/>
      <c r="AA7592" s="114"/>
      <c r="AB7592" s="112"/>
      <c r="AC7592" s="178"/>
      <c r="AD7592" s="11"/>
      <c r="AE7592" s="106"/>
      <c r="AF7592" s="106"/>
      <c r="AG7592" s="106"/>
      <c r="AH7592" s="115"/>
      <c r="AI7592" s="116"/>
    </row>
    <row r="7593" spans="1:35" ht="15" customHeight="1" x14ac:dyDescent="0.25">
      <c r="A7593" s="105"/>
      <c r="B7593" s="106"/>
      <c r="C7593" s="2"/>
      <c r="D7593" s="2"/>
      <c r="E7593" s="106"/>
      <c r="F7593" s="107"/>
      <c r="G7593" s="108"/>
      <c r="H7593" s="109"/>
      <c r="I7593" s="109"/>
      <c r="J7593" s="110"/>
      <c r="K7593" s="117"/>
      <c r="L7593" s="178"/>
      <c r="M7593" s="178"/>
      <c r="N7593" s="106"/>
      <c r="O7593" s="111"/>
      <c r="P7593" s="111"/>
      <c r="Q7593" s="106"/>
      <c r="R7593" s="106"/>
      <c r="S7593" s="106"/>
      <c r="T7593" s="106"/>
      <c r="U7593" s="106"/>
      <c r="V7593" s="106"/>
      <c r="W7593" s="19"/>
      <c r="X7593" s="2"/>
      <c r="Y7593" s="4"/>
      <c r="Z7593" s="106"/>
      <c r="AA7593" s="114"/>
      <c r="AB7593" s="112"/>
      <c r="AC7593" s="178"/>
      <c r="AD7593" s="11"/>
      <c r="AE7593" s="106"/>
      <c r="AF7593" s="106"/>
      <c r="AG7593" s="106"/>
      <c r="AH7593" s="115"/>
      <c r="AI7593" s="116"/>
    </row>
    <row r="7594" spans="1:35" ht="15" customHeight="1" x14ac:dyDescent="0.25">
      <c r="A7594" s="105"/>
      <c r="B7594" s="106"/>
      <c r="C7594" s="2"/>
      <c r="D7594" s="2"/>
      <c r="E7594" s="106"/>
      <c r="F7594" s="107"/>
      <c r="G7594" s="108"/>
      <c r="H7594" s="109"/>
      <c r="I7594" s="109"/>
      <c r="J7594" s="110"/>
      <c r="K7594" s="117"/>
      <c r="L7594" s="178"/>
      <c r="M7594" s="178"/>
      <c r="N7594" s="106"/>
      <c r="O7594" s="111"/>
      <c r="P7594" s="111"/>
      <c r="Q7594" s="106"/>
      <c r="R7594" s="106"/>
      <c r="S7594" s="106"/>
      <c r="T7594" s="106"/>
      <c r="U7594" s="106"/>
      <c r="V7594" s="106"/>
      <c r="W7594" s="19"/>
      <c r="X7594" s="2"/>
      <c r="Y7594" s="4"/>
      <c r="Z7594" s="106"/>
      <c r="AA7594" s="114"/>
      <c r="AB7594" s="112"/>
      <c r="AC7594" s="178"/>
      <c r="AD7594" s="11"/>
      <c r="AE7594" s="106"/>
      <c r="AF7594" s="106"/>
      <c r="AG7594" s="106"/>
      <c r="AH7594" s="115"/>
      <c r="AI7594" s="116"/>
    </row>
    <row r="7595" spans="1:35" ht="15" customHeight="1" x14ac:dyDescent="0.25">
      <c r="A7595" s="105"/>
      <c r="B7595" s="106"/>
      <c r="C7595" s="2"/>
      <c r="D7595" s="2"/>
      <c r="E7595" s="106"/>
      <c r="F7595" s="107"/>
      <c r="G7595" s="108"/>
      <c r="H7595" s="109"/>
      <c r="I7595" s="109"/>
      <c r="J7595" s="110"/>
      <c r="K7595" s="117"/>
      <c r="L7595" s="178"/>
      <c r="M7595" s="178"/>
      <c r="N7595" s="106"/>
      <c r="O7595" s="111"/>
      <c r="P7595" s="111"/>
      <c r="Q7595" s="106"/>
      <c r="R7595" s="106"/>
      <c r="S7595" s="106"/>
      <c r="T7595" s="106"/>
      <c r="U7595" s="106"/>
      <c r="V7595" s="106"/>
      <c r="W7595" s="19"/>
      <c r="X7595" s="2"/>
      <c r="Y7595" s="4"/>
      <c r="Z7595" s="106"/>
      <c r="AA7595" s="114"/>
      <c r="AB7595" s="112"/>
      <c r="AC7595" s="178"/>
      <c r="AD7595" s="11"/>
      <c r="AE7595" s="106"/>
      <c r="AF7595" s="106"/>
      <c r="AG7595" s="106"/>
      <c r="AH7595" s="115"/>
      <c r="AI7595" s="116"/>
    </row>
    <row r="7596" spans="1:35" ht="15" customHeight="1" x14ac:dyDescent="0.25">
      <c r="A7596" s="105"/>
      <c r="B7596" s="106"/>
      <c r="C7596" s="2"/>
      <c r="D7596" s="2"/>
      <c r="E7596" s="106"/>
      <c r="F7596" s="107"/>
      <c r="G7596" s="108"/>
      <c r="H7596" s="109"/>
      <c r="I7596" s="109"/>
      <c r="J7596" s="110"/>
      <c r="K7596" s="117"/>
      <c r="L7596" s="178"/>
      <c r="M7596" s="178"/>
      <c r="N7596" s="106"/>
      <c r="O7596" s="111"/>
      <c r="P7596" s="111"/>
      <c r="Q7596" s="106"/>
      <c r="R7596" s="106"/>
      <c r="S7596" s="106"/>
      <c r="T7596" s="106"/>
      <c r="U7596" s="106"/>
      <c r="V7596" s="106"/>
      <c r="W7596" s="19"/>
      <c r="X7596" s="2"/>
      <c r="Y7596" s="4"/>
      <c r="Z7596" s="106"/>
      <c r="AA7596" s="114"/>
      <c r="AB7596" s="112"/>
      <c r="AC7596" s="178"/>
      <c r="AD7596" s="11"/>
      <c r="AE7596" s="106"/>
      <c r="AF7596" s="106"/>
      <c r="AG7596" s="106"/>
      <c r="AH7596" s="115"/>
      <c r="AI7596" s="116"/>
    </row>
    <row r="7597" spans="1:35" ht="15" customHeight="1" x14ac:dyDescent="0.25">
      <c r="A7597" s="105"/>
      <c r="B7597" s="106"/>
      <c r="C7597" s="2"/>
      <c r="D7597" s="2"/>
      <c r="E7597" s="106"/>
      <c r="F7597" s="107"/>
      <c r="G7597" s="108"/>
      <c r="H7597" s="109"/>
      <c r="I7597" s="109"/>
      <c r="J7597" s="110"/>
      <c r="K7597" s="117"/>
      <c r="L7597" s="178"/>
      <c r="M7597" s="178"/>
      <c r="N7597" s="106"/>
      <c r="O7597" s="111"/>
      <c r="P7597" s="111"/>
      <c r="Q7597" s="106"/>
      <c r="R7597" s="106"/>
      <c r="S7597" s="106"/>
      <c r="T7597" s="106"/>
      <c r="U7597" s="106"/>
      <c r="V7597" s="106"/>
      <c r="W7597" s="19"/>
      <c r="X7597" s="2"/>
      <c r="Y7597" s="4"/>
      <c r="Z7597" s="106"/>
      <c r="AA7597" s="114"/>
      <c r="AB7597" s="112"/>
      <c r="AC7597" s="178"/>
      <c r="AD7597" s="11"/>
      <c r="AE7597" s="106"/>
      <c r="AF7597" s="106"/>
      <c r="AG7597" s="106"/>
      <c r="AH7597" s="115"/>
      <c r="AI7597" s="116"/>
    </row>
    <row r="7598" spans="1:35" ht="15" customHeight="1" x14ac:dyDescent="0.25">
      <c r="A7598" s="105"/>
      <c r="B7598" s="106"/>
      <c r="C7598" s="2"/>
      <c r="D7598" s="2"/>
      <c r="E7598" s="106"/>
      <c r="F7598" s="107"/>
      <c r="G7598" s="108"/>
      <c r="H7598" s="109"/>
      <c r="I7598" s="109"/>
      <c r="J7598" s="110"/>
      <c r="K7598" s="117"/>
      <c r="L7598" s="178"/>
      <c r="M7598" s="178"/>
      <c r="N7598" s="106"/>
      <c r="O7598" s="111"/>
      <c r="P7598" s="111"/>
      <c r="Q7598" s="106"/>
      <c r="R7598" s="106"/>
      <c r="S7598" s="106"/>
      <c r="T7598" s="106"/>
      <c r="U7598" s="106"/>
      <c r="V7598" s="106"/>
      <c r="W7598" s="19"/>
      <c r="X7598" s="2"/>
      <c r="Y7598" s="4"/>
      <c r="Z7598" s="106"/>
      <c r="AA7598" s="114"/>
      <c r="AB7598" s="112"/>
      <c r="AC7598" s="178"/>
      <c r="AD7598" s="11"/>
      <c r="AE7598" s="106"/>
      <c r="AF7598" s="106"/>
      <c r="AG7598" s="106"/>
      <c r="AH7598" s="115"/>
      <c r="AI7598" s="116"/>
    </row>
    <row r="7599" spans="1:35" ht="15" customHeight="1" x14ac:dyDescent="0.25">
      <c r="A7599" s="105"/>
      <c r="B7599" s="106"/>
      <c r="C7599" s="2"/>
      <c r="D7599" s="2"/>
      <c r="E7599" s="106"/>
      <c r="F7599" s="107"/>
      <c r="G7599" s="108"/>
      <c r="H7599" s="109"/>
      <c r="I7599" s="109"/>
      <c r="J7599" s="110"/>
      <c r="K7599" s="117"/>
      <c r="L7599" s="178"/>
      <c r="M7599" s="178"/>
      <c r="N7599" s="106"/>
      <c r="O7599" s="111"/>
      <c r="P7599" s="111"/>
      <c r="Q7599" s="106"/>
      <c r="R7599" s="106"/>
      <c r="S7599" s="106"/>
      <c r="T7599" s="106"/>
      <c r="U7599" s="106"/>
      <c r="V7599" s="106"/>
      <c r="W7599" s="19"/>
      <c r="X7599" s="2"/>
      <c r="Y7599" s="4"/>
      <c r="Z7599" s="106"/>
      <c r="AA7599" s="114"/>
      <c r="AB7599" s="112"/>
      <c r="AC7599" s="178"/>
      <c r="AD7599" s="11"/>
      <c r="AE7599" s="106"/>
      <c r="AF7599" s="106"/>
      <c r="AG7599" s="106"/>
      <c r="AH7599" s="115"/>
      <c r="AI7599" s="116"/>
    </row>
    <row r="7600" spans="1:35" ht="15" customHeight="1" x14ac:dyDescent="0.25">
      <c r="A7600" s="105"/>
      <c r="B7600" s="106"/>
      <c r="C7600" s="2"/>
      <c r="D7600" s="2"/>
      <c r="E7600" s="106"/>
      <c r="F7600" s="107"/>
      <c r="G7600" s="108"/>
      <c r="H7600" s="109"/>
      <c r="I7600" s="109"/>
      <c r="J7600" s="110"/>
      <c r="K7600" s="117"/>
      <c r="L7600" s="178"/>
      <c r="M7600" s="178"/>
      <c r="N7600" s="106"/>
      <c r="O7600" s="111"/>
      <c r="P7600" s="111"/>
      <c r="Q7600" s="106"/>
      <c r="R7600" s="106"/>
      <c r="S7600" s="106"/>
      <c r="T7600" s="106"/>
      <c r="U7600" s="106"/>
      <c r="V7600" s="106"/>
      <c r="W7600" s="19"/>
      <c r="X7600" s="2"/>
      <c r="Y7600" s="4"/>
      <c r="Z7600" s="106"/>
      <c r="AA7600" s="114"/>
      <c r="AB7600" s="112"/>
      <c r="AC7600" s="178"/>
      <c r="AD7600" s="11"/>
      <c r="AE7600" s="106"/>
      <c r="AF7600" s="106"/>
      <c r="AG7600" s="106"/>
      <c r="AH7600" s="115"/>
      <c r="AI7600" s="116"/>
    </row>
    <row r="7601" spans="1:35" ht="15" customHeight="1" x14ac:dyDescent="0.25">
      <c r="A7601" s="105"/>
      <c r="B7601" s="106"/>
      <c r="C7601" s="2"/>
      <c r="D7601" s="2"/>
      <c r="E7601" s="106"/>
      <c r="F7601" s="107"/>
      <c r="G7601" s="108"/>
      <c r="H7601" s="109"/>
      <c r="I7601" s="109"/>
      <c r="J7601" s="110"/>
      <c r="K7601" s="117"/>
      <c r="L7601" s="178"/>
      <c r="M7601" s="178"/>
      <c r="N7601" s="106"/>
      <c r="O7601" s="111"/>
      <c r="P7601" s="111"/>
      <c r="Q7601" s="106"/>
      <c r="R7601" s="106"/>
      <c r="S7601" s="106"/>
      <c r="T7601" s="106"/>
      <c r="U7601" s="106"/>
      <c r="V7601" s="106"/>
      <c r="W7601" s="19"/>
      <c r="X7601" s="2"/>
      <c r="Y7601" s="4"/>
      <c r="Z7601" s="106"/>
      <c r="AA7601" s="114"/>
      <c r="AB7601" s="112"/>
      <c r="AC7601" s="178"/>
      <c r="AD7601" s="11"/>
      <c r="AE7601" s="106"/>
      <c r="AF7601" s="106"/>
      <c r="AG7601" s="106"/>
      <c r="AH7601" s="115"/>
      <c r="AI7601" s="116"/>
    </row>
    <row r="7602" spans="1:35" ht="15" customHeight="1" x14ac:dyDescent="0.25">
      <c r="A7602" s="105"/>
      <c r="B7602" s="106"/>
      <c r="C7602" s="2"/>
      <c r="D7602" s="2"/>
      <c r="E7602" s="106"/>
      <c r="F7602" s="107"/>
      <c r="G7602" s="108"/>
      <c r="H7602" s="109"/>
      <c r="I7602" s="109"/>
      <c r="J7602" s="110"/>
      <c r="K7602" s="117"/>
      <c r="L7602" s="178"/>
      <c r="M7602" s="178"/>
      <c r="N7602" s="106"/>
      <c r="O7602" s="111"/>
      <c r="P7602" s="111"/>
      <c r="Q7602" s="106"/>
      <c r="R7602" s="106"/>
      <c r="S7602" s="106"/>
      <c r="T7602" s="106"/>
      <c r="U7602" s="106"/>
      <c r="V7602" s="106"/>
      <c r="W7602" s="19"/>
      <c r="X7602" s="2"/>
      <c r="Y7602" s="4"/>
      <c r="Z7602" s="106"/>
      <c r="AA7602" s="114"/>
      <c r="AB7602" s="112"/>
      <c r="AC7602" s="178"/>
      <c r="AD7602" s="11"/>
      <c r="AE7602" s="106"/>
      <c r="AF7602" s="106"/>
      <c r="AG7602" s="106"/>
      <c r="AH7602" s="115"/>
      <c r="AI7602" s="116"/>
    </row>
    <row r="7603" spans="1:35" ht="15" customHeight="1" x14ac:dyDescent="0.25">
      <c r="A7603" s="105"/>
      <c r="B7603" s="106"/>
      <c r="C7603" s="2"/>
      <c r="D7603" s="2"/>
      <c r="E7603" s="106"/>
      <c r="F7603" s="107"/>
      <c r="G7603" s="108"/>
      <c r="H7603" s="109"/>
      <c r="I7603" s="109"/>
      <c r="J7603" s="110"/>
      <c r="K7603" s="117"/>
      <c r="L7603" s="178"/>
      <c r="M7603" s="178"/>
      <c r="N7603" s="106"/>
      <c r="O7603" s="111"/>
      <c r="P7603" s="111"/>
      <c r="Q7603" s="106"/>
      <c r="R7603" s="106"/>
      <c r="S7603" s="106"/>
      <c r="T7603" s="106"/>
      <c r="U7603" s="106"/>
      <c r="V7603" s="106"/>
      <c r="W7603" s="19"/>
      <c r="X7603" s="2"/>
      <c r="Y7603" s="4"/>
      <c r="Z7603" s="106"/>
      <c r="AA7603" s="114"/>
      <c r="AB7603" s="112"/>
      <c r="AC7603" s="178"/>
      <c r="AD7603" s="11"/>
      <c r="AE7603" s="106"/>
      <c r="AF7603" s="106"/>
      <c r="AG7603" s="106"/>
      <c r="AH7603" s="115"/>
      <c r="AI7603" s="116"/>
    </row>
    <row r="7604" spans="1:35" ht="15" customHeight="1" x14ac:dyDescent="0.25">
      <c r="A7604" s="105"/>
      <c r="B7604" s="106"/>
      <c r="C7604" s="2"/>
      <c r="D7604" s="2"/>
      <c r="E7604" s="106"/>
      <c r="F7604" s="107"/>
      <c r="G7604" s="108"/>
      <c r="H7604" s="109"/>
      <c r="I7604" s="109"/>
      <c r="J7604" s="110"/>
      <c r="K7604" s="117"/>
      <c r="L7604" s="178"/>
      <c r="M7604" s="178"/>
      <c r="N7604" s="106"/>
      <c r="O7604" s="111"/>
      <c r="P7604" s="111"/>
      <c r="Q7604" s="106"/>
      <c r="R7604" s="106"/>
      <c r="S7604" s="106"/>
      <c r="T7604" s="106"/>
      <c r="U7604" s="106"/>
      <c r="V7604" s="106"/>
      <c r="W7604" s="19"/>
      <c r="X7604" s="2"/>
      <c r="Y7604" s="4"/>
      <c r="Z7604" s="106"/>
      <c r="AA7604" s="114"/>
      <c r="AB7604" s="112"/>
      <c r="AC7604" s="178"/>
      <c r="AD7604" s="11"/>
      <c r="AE7604" s="106"/>
      <c r="AF7604" s="106"/>
      <c r="AG7604" s="106"/>
      <c r="AH7604" s="115"/>
      <c r="AI7604" s="116"/>
    </row>
    <row r="7605" spans="1:35" ht="15" customHeight="1" x14ac:dyDescent="0.25">
      <c r="A7605" s="105"/>
      <c r="B7605" s="106"/>
      <c r="C7605" s="2"/>
      <c r="D7605" s="2"/>
      <c r="E7605" s="106"/>
      <c r="F7605" s="107"/>
      <c r="G7605" s="108"/>
      <c r="H7605" s="109"/>
      <c r="I7605" s="109"/>
      <c r="J7605" s="110"/>
      <c r="K7605" s="117"/>
      <c r="L7605" s="178"/>
      <c r="M7605" s="178"/>
      <c r="N7605" s="106"/>
      <c r="O7605" s="111"/>
      <c r="P7605" s="111"/>
      <c r="Q7605" s="106"/>
      <c r="R7605" s="106"/>
      <c r="S7605" s="106"/>
      <c r="T7605" s="106"/>
      <c r="U7605" s="106"/>
      <c r="V7605" s="106"/>
      <c r="W7605" s="19"/>
      <c r="X7605" s="2"/>
      <c r="Y7605" s="4"/>
      <c r="Z7605" s="106"/>
      <c r="AA7605" s="114"/>
      <c r="AB7605" s="112"/>
      <c r="AC7605" s="178"/>
      <c r="AD7605" s="11"/>
      <c r="AE7605" s="106"/>
      <c r="AF7605" s="106"/>
      <c r="AG7605" s="106"/>
      <c r="AH7605" s="115"/>
      <c r="AI7605" s="116"/>
    </row>
    <row r="7606" spans="1:35" ht="15" customHeight="1" x14ac:dyDescent="0.25">
      <c r="A7606" s="105"/>
      <c r="B7606" s="106"/>
      <c r="C7606" s="2"/>
      <c r="D7606" s="2"/>
      <c r="E7606" s="106"/>
      <c r="F7606" s="107"/>
      <c r="G7606" s="108"/>
      <c r="H7606" s="109"/>
      <c r="I7606" s="109"/>
      <c r="J7606" s="110"/>
      <c r="K7606" s="117"/>
      <c r="L7606" s="178"/>
      <c r="M7606" s="178"/>
      <c r="N7606" s="106"/>
      <c r="O7606" s="111"/>
      <c r="P7606" s="111"/>
      <c r="Q7606" s="106"/>
      <c r="R7606" s="106"/>
      <c r="S7606" s="106"/>
      <c r="T7606" s="106"/>
      <c r="U7606" s="106"/>
      <c r="V7606" s="106"/>
      <c r="W7606" s="19"/>
      <c r="X7606" s="2"/>
      <c r="Y7606" s="4"/>
      <c r="Z7606" s="106"/>
      <c r="AA7606" s="114"/>
      <c r="AB7606" s="112"/>
      <c r="AC7606" s="178"/>
      <c r="AD7606" s="11"/>
      <c r="AE7606" s="106"/>
      <c r="AF7606" s="106"/>
      <c r="AG7606" s="106"/>
      <c r="AH7606" s="115"/>
      <c r="AI7606" s="116"/>
    </row>
    <row r="7607" spans="1:35" ht="15" customHeight="1" x14ac:dyDescent="0.25">
      <c r="A7607" s="105"/>
      <c r="B7607" s="106"/>
      <c r="C7607" s="2"/>
      <c r="D7607" s="2"/>
      <c r="E7607" s="106"/>
      <c r="F7607" s="107"/>
      <c r="G7607" s="108"/>
      <c r="H7607" s="109"/>
      <c r="I7607" s="109"/>
      <c r="J7607" s="110"/>
      <c r="K7607" s="117"/>
      <c r="L7607" s="178"/>
      <c r="M7607" s="178"/>
      <c r="N7607" s="106"/>
      <c r="O7607" s="111"/>
      <c r="P7607" s="111"/>
      <c r="Q7607" s="106"/>
      <c r="R7607" s="106"/>
      <c r="S7607" s="106"/>
      <c r="T7607" s="106"/>
      <c r="U7607" s="106"/>
      <c r="V7607" s="106"/>
      <c r="W7607" s="19"/>
      <c r="X7607" s="2"/>
      <c r="Y7607" s="4"/>
      <c r="Z7607" s="106"/>
      <c r="AA7607" s="114"/>
      <c r="AB7607" s="112"/>
      <c r="AC7607" s="178"/>
      <c r="AD7607" s="11"/>
      <c r="AE7607" s="106"/>
      <c r="AF7607" s="106"/>
      <c r="AG7607" s="106"/>
      <c r="AH7607" s="115"/>
      <c r="AI7607" s="116"/>
    </row>
    <row r="7608" spans="1:35" ht="15" customHeight="1" x14ac:dyDescent="0.25">
      <c r="A7608" s="105"/>
      <c r="B7608" s="106"/>
      <c r="C7608" s="2"/>
      <c r="D7608" s="2"/>
      <c r="E7608" s="106"/>
      <c r="F7608" s="107"/>
      <c r="G7608" s="108"/>
      <c r="H7608" s="109"/>
      <c r="I7608" s="109"/>
      <c r="J7608" s="110"/>
      <c r="K7608" s="117"/>
      <c r="L7608" s="178"/>
      <c r="M7608" s="178"/>
      <c r="N7608" s="106"/>
      <c r="O7608" s="111"/>
      <c r="P7608" s="111"/>
      <c r="Q7608" s="106"/>
      <c r="R7608" s="106"/>
      <c r="S7608" s="106"/>
      <c r="T7608" s="106"/>
      <c r="U7608" s="106"/>
      <c r="V7608" s="106"/>
      <c r="W7608" s="19"/>
      <c r="X7608" s="2"/>
      <c r="Y7608" s="4"/>
      <c r="Z7608" s="106"/>
      <c r="AA7608" s="114"/>
      <c r="AB7608" s="112"/>
      <c r="AC7608" s="178"/>
      <c r="AD7608" s="11"/>
      <c r="AE7608" s="106"/>
      <c r="AF7608" s="106"/>
      <c r="AG7608" s="106"/>
      <c r="AH7608" s="115"/>
      <c r="AI7608" s="116"/>
    </row>
    <row r="7609" spans="1:35" ht="15" customHeight="1" x14ac:dyDescent="0.25">
      <c r="A7609" s="105"/>
      <c r="B7609" s="106"/>
      <c r="C7609" s="2"/>
      <c r="D7609" s="2"/>
      <c r="E7609" s="106"/>
      <c r="F7609" s="107"/>
      <c r="G7609" s="108"/>
      <c r="H7609" s="109"/>
      <c r="I7609" s="109"/>
      <c r="J7609" s="110"/>
      <c r="K7609" s="117"/>
      <c r="L7609" s="178"/>
      <c r="M7609" s="178"/>
      <c r="N7609" s="106"/>
      <c r="O7609" s="111"/>
      <c r="P7609" s="111"/>
      <c r="Q7609" s="106"/>
      <c r="R7609" s="106"/>
      <c r="S7609" s="106"/>
      <c r="T7609" s="106"/>
      <c r="U7609" s="106"/>
      <c r="V7609" s="106"/>
      <c r="W7609" s="19"/>
      <c r="X7609" s="2"/>
      <c r="Y7609" s="4"/>
      <c r="Z7609" s="106"/>
      <c r="AA7609" s="114"/>
      <c r="AB7609" s="112"/>
      <c r="AC7609" s="178"/>
      <c r="AD7609" s="11"/>
      <c r="AE7609" s="106"/>
      <c r="AF7609" s="106"/>
      <c r="AG7609" s="106"/>
      <c r="AH7609" s="115"/>
      <c r="AI7609" s="116"/>
    </row>
    <row r="7610" spans="1:35" ht="15" customHeight="1" x14ac:dyDescent="0.25">
      <c r="A7610" s="105"/>
      <c r="B7610" s="106"/>
      <c r="C7610" s="2"/>
      <c r="D7610" s="2"/>
      <c r="E7610" s="106"/>
      <c r="F7610" s="107"/>
      <c r="G7610" s="108"/>
      <c r="H7610" s="109"/>
      <c r="I7610" s="109"/>
      <c r="J7610" s="110"/>
      <c r="K7610" s="117"/>
      <c r="L7610" s="178"/>
      <c r="M7610" s="178"/>
      <c r="N7610" s="106"/>
      <c r="O7610" s="111"/>
      <c r="P7610" s="111"/>
      <c r="Q7610" s="106"/>
      <c r="R7610" s="106"/>
      <c r="S7610" s="106"/>
      <c r="T7610" s="106"/>
      <c r="U7610" s="106"/>
      <c r="V7610" s="106"/>
      <c r="W7610" s="19"/>
      <c r="X7610" s="2"/>
      <c r="Y7610" s="4"/>
      <c r="Z7610" s="106"/>
      <c r="AA7610" s="114"/>
      <c r="AB7610" s="112"/>
      <c r="AC7610" s="178"/>
      <c r="AD7610" s="11"/>
      <c r="AE7610" s="106"/>
      <c r="AF7610" s="106"/>
      <c r="AG7610" s="106"/>
      <c r="AH7610" s="115"/>
      <c r="AI7610" s="116"/>
    </row>
    <row r="7611" spans="1:35" ht="15" customHeight="1" x14ac:dyDescent="0.25">
      <c r="A7611" s="105"/>
      <c r="B7611" s="106"/>
      <c r="C7611" s="2"/>
      <c r="D7611" s="2"/>
      <c r="E7611" s="106"/>
      <c r="F7611" s="107"/>
      <c r="G7611" s="108"/>
      <c r="H7611" s="109"/>
      <c r="I7611" s="109"/>
      <c r="J7611" s="110"/>
      <c r="K7611" s="117"/>
      <c r="L7611" s="178"/>
      <c r="M7611" s="178"/>
      <c r="N7611" s="106"/>
      <c r="O7611" s="111"/>
      <c r="P7611" s="111"/>
      <c r="Q7611" s="106"/>
      <c r="R7611" s="106"/>
      <c r="S7611" s="106"/>
      <c r="T7611" s="106"/>
      <c r="U7611" s="106"/>
      <c r="V7611" s="106"/>
      <c r="W7611" s="19"/>
      <c r="X7611" s="2"/>
      <c r="Y7611" s="4"/>
      <c r="Z7611" s="106"/>
      <c r="AA7611" s="114"/>
      <c r="AB7611" s="112"/>
      <c r="AC7611" s="178"/>
      <c r="AD7611" s="11"/>
      <c r="AE7611" s="106"/>
      <c r="AF7611" s="106"/>
      <c r="AG7611" s="106"/>
      <c r="AH7611" s="115"/>
      <c r="AI7611" s="116"/>
    </row>
    <row r="7612" spans="1:35" ht="15" customHeight="1" x14ac:dyDescent="0.25">
      <c r="A7612" s="105"/>
      <c r="B7612" s="106"/>
      <c r="C7612" s="2"/>
      <c r="D7612" s="2"/>
      <c r="E7612" s="106"/>
      <c r="F7612" s="107"/>
      <c r="G7612" s="108"/>
      <c r="H7612" s="109"/>
      <c r="I7612" s="109"/>
      <c r="J7612" s="110"/>
      <c r="K7612" s="117"/>
      <c r="L7612" s="178"/>
      <c r="M7612" s="178"/>
      <c r="N7612" s="106"/>
      <c r="O7612" s="111"/>
      <c r="P7612" s="111"/>
      <c r="Q7612" s="106"/>
      <c r="R7612" s="106"/>
      <c r="S7612" s="106"/>
      <c r="T7612" s="106"/>
      <c r="U7612" s="106"/>
      <c r="V7612" s="106"/>
      <c r="W7612" s="19"/>
      <c r="X7612" s="2"/>
      <c r="Y7612" s="4"/>
      <c r="Z7612" s="106"/>
      <c r="AA7612" s="114"/>
      <c r="AB7612" s="112"/>
      <c r="AC7612" s="178"/>
      <c r="AD7612" s="11"/>
      <c r="AE7612" s="106"/>
      <c r="AF7612" s="106"/>
      <c r="AG7612" s="106"/>
      <c r="AH7612" s="115"/>
      <c r="AI7612" s="116"/>
    </row>
    <row r="7613" spans="1:35" ht="15" customHeight="1" x14ac:dyDescent="0.25">
      <c r="A7613" s="105"/>
      <c r="B7613" s="106"/>
      <c r="C7613" s="2"/>
      <c r="D7613" s="2"/>
      <c r="E7613" s="106"/>
      <c r="F7613" s="107"/>
      <c r="G7613" s="108"/>
      <c r="H7613" s="109"/>
      <c r="I7613" s="109"/>
      <c r="J7613" s="110"/>
      <c r="K7613" s="117"/>
      <c r="L7613" s="178"/>
      <c r="M7613" s="178"/>
      <c r="N7613" s="106"/>
      <c r="O7613" s="111"/>
      <c r="P7613" s="111"/>
      <c r="Q7613" s="106"/>
      <c r="R7613" s="106"/>
      <c r="S7613" s="106"/>
      <c r="T7613" s="106"/>
      <c r="U7613" s="106"/>
      <c r="V7613" s="106"/>
      <c r="W7613" s="19"/>
      <c r="X7613" s="2"/>
      <c r="Y7613" s="4"/>
      <c r="Z7613" s="106"/>
      <c r="AA7613" s="114"/>
      <c r="AB7613" s="112"/>
      <c r="AC7613" s="178"/>
      <c r="AD7613" s="11"/>
      <c r="AE7613" s="106"/>
      <c r="AF7613" s="106"/>
      <c r="AG7613" s="106"/>
      <c r="AH7613" s="115"/>
      <c r="AI7613" s="116"/>
    </row>
    <row r="7614" spans="1:35" ht="15" customHeight="1" x14ac:dyDescent="0.25">
      <c r="A7614" s="105"/>
      <c r="B7614" s="106"/>
      <c r="C7614" s="2"/>
      <c r="D7614" s="2"/>
      <c r="E7614" s="106"/>
      <c r="F7614" s="107"/>
      <c r="G7614" s="108"/>
      <c r="H7614" s="109"/>
      <c r="I7614" s="109"/>
      <c r="J7614" s="110"/>
      <c r="K7614" s="117"/>
      <c r="L7614" s="178"/>
      <c r="M7614" s="178"/>
      <c r="N7614" s="106"/>
      <c r="O7614" s="111"/>
      <c r="P7614" s="111"/>
      <c r="Q7614" s="106"/>
      <c r="R7614" s="106"/>
      <c r="S7614" s="106"/>
      <c r="T7614" s="106"/>
      <c r="U7614" s="106"/>
      <c r="V7614" s="106"/>
      <c r="W7614" s="19"/>
      <c r="X7614" s="2"/>
      <c r="Y7614" s="4"/>
      <c r="Z7614" s="106"/>
      <c r="AA7614" s="114"/>
      <c r="AB7614" s="112"/>
      <c r="AC7614" s="178"/>
      <c r="AD7614" s="11"/>
      <c r="AE7614" s="106"/>
      <c r="AF7614" s="106"/>
      <c r="AG7614" s="106"/>
      <c r="AH7614" s="115"/>
      <c r="AI7614" s="116"/>
    </row>
    <row r="7615" spans="1:35" ht="15" customHeight="1" x14ac:dyDescent="0.25">
      <c r="A7615" s="105"/>
      <c r="B7615" s="106"/>
      <c r="C7615" s="2"/>
      <c r="D7615" s="2"/>
      <c r="E7615" s="106"/>
      <c r="F7615" s="107"/>
      <c r="G7615" s="108"/>
      <c r="H7615" s="109"/>
      <c r="I7615" s="109"/>
      <c r="J7615" s="110"/>
      <c r="K7615" s="117"/>
      <c r="L7615" s="178"/>
      <c r="M7615" s="178"/>
      <c r="N7615" s="106"/>
      <c r="O7615" s="111"/>
      <c r="P7615" s="111"/>
      <c r="Q7615" s="106"/>
      <c r="R7615" s="106"/>
      <c r="S7615" s="106"/>
      <c r="T7615" s="106"/>
      <c r="U7615" s="106"/>
      <c r="V7615" s="106"/>
      <c r="W7615" s="19"/>
      <c r="X7615" s="2"/>
      <c r="Y7615" s="4"/>
      <c r="Z7615" s="106"/>
      <c r="AA7615" s="114"/>
      <c r="AB7615" s="112"/>
      <c r="AC7615" s="178"/>
      <c r="AD7615" s="11"/>
      <c r="AE7615" s="106"/>
      <c r="AF7615" s="106"/>
      <c r="AG7615" s="106"/>
      <c r="AH7615" s="115"/>
      <c r="AI7615" s="116"/>
    </row>
    <row r="7616" spans="1:35" ht="15" customHeight="1" x14ac:dyDescent="0.25">
      <c r="A7616" s="105"/>
      <c r="B7616" s="106"/>
      <c r="C7616" s="2"/>
      <c r="D7616" s="2"/>
      <c r="E7616" s="106"/>
      <c r="F7616" s="107"/>
      <c r="G7616" s="108"/>
      <c r="H7616" s="109"/>
      <c r="I7616" s="109"/>
      <c r="J7616" s="110"/>
      <c r="K7616" s="117"/>
      <c r="L7616" s="178"/>
      <c r="M7616" s="178"/>
      <c r="N7616" s="106"/>
      <c r="O7616" s="111"/>
      <c r="P7616" s="111"/>
      <c r="Q7616" s="106"/>
      <c r="R7616" s="106"/>
      <c r="S7616" s="106"/>
      <c r="T7616" s="106"/>
      <c r="U7616" s="106"/>
      <c r="V7616" s="106"/>
      <c r="W7616" s="19"/>
      <c r="X7616" s="2"/>
      <c r="Y7616" s="4"/>
      <c r="Z7616" s="106"/>
      <c r="AA7616" s="114"/>
      <c r="AB7616" s="112"/>
      <c r="AC7616" s="178"/>
      <c r="AD7616" s="11"/>
      <c r="AE7616" s="106"/>
      <c r="AF7616" s="106"/>
      <c r="AG7616" s="106"/>
      <c r="AH7616" s="115"/>
      <c r="AI7616" s="116"/>
    </row>
    <row r="7617" spans="1:35" ht="15" customHeight="1" x14ac:dyDescent="0.25">
      <c r="A7617" s="105"/>
      <c r="B7617" s="106"/>
      <c r="C7617" s="2"/>
      <c r="D7617" s="2"/>
      <c r="E7617" s="106"/>
      <c r="F7617" s="107"/>
      <c r="G7617" s="108"/>
      <c r="H7617" s="109"/>
      <c r="I7617" s="109"/>
      <c r="J7617" s="110"/>
      <c r="K7617" s="117"/>
      <c r="L7617" s="178"/>
      <c r="M7617" s="178"/>
      <c r="N7617" s="106"/>
      <c r="O7617" s="111"/>
      <c r="P7617" s="111"/>
      <c r="Q7617" s="106"/>
      <c r="R7617" s="106"/>
      <c r="S7617" s="106"/>
      <c r="T7617" s="106"/>
      <c r="U7617" s="106"/>
      <c r="V7617" s="106"/>
      <c r="W7617" s="19"/>
      <c r="X7617" s="2"/>
      <c r="Y7617" s="4"/>
      <c r="Z7617" s="106"/>
      <c r="AA7617" s="114"/>
      <c r="AB7617" s="112"/>
      <c r="AC7617" s="178"/>
      <c r="AD7617" s="11"/>
      <c r="AE7617" s="106"/>
      <c r="AF7617" s="106"/>
      <c r="AG7617" s="106"/>
      <c r="AH7617" s="115"/>
      <c r="AI7617" s="116"/>
    </row>
    <row r="7618" spans="1:35" ht="15" customHeight="1" x14ac:dyDescent="0.25">
      <c r="A7618" s="105"/>
      <c r="B7618" s="106"/>
      <c r="C7618" s="2"/>
      <c r="D7618" s="2"/>
      <c r="E7618" s="106"/>
      <c r="F7618" s="107"/>
      <c r="G7618" s="108"/>
      <c r="H7618" s="109"/>
      <c r="I7618" s="109"/>
      <c r="J7618" s="110"/>
      <c r="K7618" s="117"/>
      <c r="L7618" s="178"/>
      <c r="M7618" s="178"/>
      <c r="N7618" s="106"/>
      <c r="O7618" s="111"/>
      <c r="P7618" s="111"/>
      <c r="Q7618" s="106"/>
      <c r="R7618" s="106"/>
      <c r="S7618" s="106"/>
      <c r="T7618" s="106"/>
      <c r="U7618" s="106"/>
      <c r="V7618" s="106"/>
      <c r="W7618" s="19"/>
      <c r="X7618" s="2"/>
      <c r="Y7618" s="4"/>
      <c r="Z7618" s="106"/>
      <c r="AA7618" s="114"/>
      <c r="AB7618" s="112"/>
      <c r="AC7618" s="178"/>
      <c r="AD7618" s="11"/>
      <c r="AE7618" s="106"/>
      <c r="AF7618" s="106"/>
      <c r="AG7618" s="106"/>
      <c r="AH7618" s="115"/>
      <c r="AI7618" s="116"/>
    </row>
    <row r="7619" spans="1:35" ht="15" customHeight="1" x14ac:dyDescent="0.25">
      <c r="A7619" s="105"/>
      <c r="B7619" s="106"/>
      <c r="C7619" s="2"/>
      <c r="D7619" s="2"/>
      <c r="E7619" s="106"/>
      <c r="F7619" s="107"/>
      <c r="G7619" s="108"/>
      <c r="H7619" s="109"/>
      <c r="I7619" s="109"/>
      <c r="J7619" s="110"/>
      <c r="K7619" s="117"/>
      <c r="L7619" s="178"/>
      <c r="M7619" s="178"/>
      <c r="N7619" s="106"/>
      <c r="O7619" s="111"/>
      <c r="P7619" s="111"/>
      <c r="Q7619" s="106"/>
      <c r="R7619" s="106"/>
      <c r="S7619" s="106"/>
      <c r="T7619" s="106"/>
      <c r="U7619" s="106"/>
      <c r="V7619" s="106"/>
      <c r="W7619" s="19"/>
      <c r="X7619" s="2"/>
      <c r="Y7619" s="4"/>
      <c r="Z7619" s="106"/>
      <c r="AA7619" s="114"/>
      <c r="AB7619" s="112"/>
      <c r="AC7619" s="178"/>
      <c r="AD7619" s="11"/>
      <c r="AE7619" s="106"/>
      <c r="AF7619" s="106"/>
      <c r="AG7619" s="106"/>
      <c r="AH7619" s="115"/>
      <c r="AI7619" s="116"/>
    </row>
    <row r="7620" spans="1:35" ht="15" customHeight="1" x14ac:dyDescent="0.25">
      <c r="A7620" s="105"/>
      <c r="B7620" s="106"/>
      <c r="C7620" s="2"/>
      <c r="D7620" s="2"/>
      <c r="E7620" s="106"/>
      <c r="F7620" s="107"/>
      <c r="G7620" s="108"/>
      <c r="H7620" s="109"/>
      <c r="I7620" s="109"/>
      <c r="J7620" s="110"/>
      <c r="K7620" s="117"/>
      <c r="L7620" s="178"/>
      <c r="M7620" s="178"/>
      <c r="N7620" s="106"/>
      <c r="O7620" s="111"/>
      <c r="P7620" s="111"/>
      <c r="Q7620" s="106"/>
      <c r="R7620" s="106"/>
      <c r="S7620" s="106"/>
      <c r="T7620" s="106"/>
      <c r="U7620" s="106"/>
      <c r="V7620" s="106"/>
      <c r="W7620" s="19"/>
      <c r="X7620" s="2"/>
      <c r="Y7620" s="4"/>
      <c r="Z7620" s="106"/>
      <c r="AA7620" s="114"/>
      <c r="AB7620" s="112"/>
      <c r="AC7620" s="178"/>
      <c r="AD7620" s="11"/>
      <c r="AE7620" s="106"/>
      <c r="AF7620" s="106"/>
      <c r="AG7620" s="106"/>
      <c r="AH7620" s="115"/>
      <c r="AI7620" s="116"/>
    </row>
    <row r="7621" spans="1:35" ht="15" customHeight="1" x14ac:dyDescent="0.25">
      <c r="A7621" s="105"/>
      <c r="B7621" s="106"/>
      <c r="C7621" s="2"/>
      <c r="D7621" s="2"/>
      <c r="E7621" s="106"/>
      <c r="F7621" s="107"/>
      <c r="G7621" s="108"/>
      <c r="H7621" s="109"/>
      <c r="I7621" s="109"/>
      <c r="J7621" s="110"/>
      <c r="K7621" s="117"/>
      <c r="L7621" s="178"/>
      <c r="M7621" s="178"/>
      <c r="N7621" s="106"/>
      <c r="O7621" s="111"/>
      <c r="P7621" s="111"/>
      <c r="Q7621" s="106"/>
      <c r="R7621" s="106"/>
      <c r="S7621" s="106"/>
      <c r="T7621" s="106"/>
      <c r="U7621" s="106"/>
      <c r="V7621" s="106"/>
      <c r="W7621" s="19"/>
      <c r="X7621" s="2"/>
      <c r="Y7621" s="4"/>
      <c r="Z7621" s="106"/>
      <c r="AA7621" s="114"/>
      <c r="AB7621" s="112"/>
      <c r="AC7621" s="178"/>
      <c r="AD7621" s="11"/>
      <c r="AE7621" s="106"/>
      <c r="AF7621" s="106"/>
      <c r="AG7621" s="106"/>
      <c r="AH7621" s="115"/>
      <c r="AI7621" s="116"/>
    </row>
    <row r="7622" spans="1:35" ht="15" customHeight="1" x14ac:dyDescent="0.25">
      <c r="A7622" s="105"/>
      <c r="B7622" s="106"/>
      <c r="C7622" s="2"/>
      <c r="D7622" s="2"/>
      <c r="E7622" s="106"/>
      <c r="F7622" s="107"/>
      <c r="G7622" s="108"/>
      <c r="H7622" s="109"/>
      <c r="I7622" s="109"/>
      <c r="J7622" s="110"/>
      <c r="K7622" s="117"/>
      <c r="L7622" s="178"/>
      <c r="M7622" s="178"/>
      <c r="N7622" s="106"/>
      <c r="O7622" s="111"/>
      <c r="P7622" s="111"/>
      <c r="Q7622" s="106"/>
      <c r="R7622" s="106"/>
      <c r="S7622" s="106"/>
      <c r="T7622" s="106"/>
      <c r="U7622" s="106"/>
      <c r="V7622" s="106"/>
      <c r="W7622" s="19"/>
      <c r="X7622" s="2"/>
      <c r="Y7622" s="4"/>
      <c r="Z7622" s="106"/>
      <c r="AA7622" s="114"/>
      <c r="AB7622" s="112"/>
      <c r="AC7622" s="178"/>
      <c r="AD7622" s="11"/>
      <c r="AE7622" s="106"/>
      <c r="AF7622" s="106"/>
      <c r="AG7622" s="106"/>
      <c r="AH7622" s="115"/>
      <c r="AI7622" s="116"/>
    </row>
    <row r="7623" spans="1:35" ht="15" customHeight="1" x14ac:dyDescent="0.25">
      <c r="A7623" s="105"/>
      <c r="B7623" s="106"/>
      <c r="C7623" s="2"/>
      <c r="D7623" s="2"/>
      <c r="E7623" s="106"/>
      <c r="F7623" s="107"/>
      <c r="G7623" s="108"/>
      <c r="H7623" s="109"/>
      <c r="I7623" s="109"/>
      <c r="J7623" s="110"/>
      <c r="K7623" s="117"/>
      <c r="L7623" s="178"/>
      <c r="M7623" s="178"/>
      <c r="N7623" s="106"/>
      <c r="O7623" s="111"/>
      <c r="P7623" s="111"/>
      <c r="Q7623" s="106"/>
      <c r="R7623" s="106"/>
      <c r="S7623" s="106"/>
      <c r="T7623" s="106"/>
      <c r="U7623" s="106"/>
      <c r="V7623" s="106"/>
      <c r="W7623" s="19"/>
      <c r="X7623" s="2"/>
      <c r="Y7623" s="4"/>
      <c r="Z7623" s="106"/>
      <c r="AA7623" s="114"/>
      <c r="AB7623" s="112"/>
      <c r="AC7623" s="178"/>
      <c r="AD7623" s="11"/>
      <c r="AE7623" s="106"/>
      <c r="AF7623" s="106"/>
      <c r="AG7623" s="106"/>
      <c r="AH7623" s="115"/>
      <c r="AI7623" s="116"/>
    </row>
    <row r="7624" spans="1:35" ht="15" customHeight="1" x14ac:dyDescent="0.25">
      <c r="A7624" s="105"/>
      <c r="B7624" s="106"/>
      <c r="C7624" s="2"/>
      <c r="D7624" s="2"/>
      <c r="E7624" s="106"/>
      <c r="F7624" s="107"/>
      <c r="G7624" s="108"/>
      <c r="H7624" s="109"/>
      <c r="I7624" s="109"/>
      <c r="J7624" s="110"/>
      <c r="K7624" s="117"/>
      <c r="L7624" s="178"/>
      <c r="M7624" s="178"/>
      <c r="N7624" s="106"/>
      <c r="O7624" s="111"/>
      <c r="P7624" s="111"/>
      <c r="Q7624" s="106"/>
      <c r="R7624" s="106"/>
      <c r="S7624" s="106"/>
      <c r="T7624" s="106"/>
      <c r="U7624" s="106"/>
      <c r="V7624" s="106"/>
      <c r="W7624" s="19"/>
      <c r="X7624" s="2"/>
      <c r="Y7624" s="4"/>
      <c r="Z7624" s="106"/>
      <c r="AA7624" s="114"/>
      <c r="AB7624" s="112"/>
      <c r="AC7624" s="178"/>
      <c r="AD7624" s="11"/>
      <c r="AE7624" s="106"/>
      <c r="AF7624" s="106"/>
      <c r="AG7624" s="106"/>
      <c r="AH7624" s="115"/>
      <c r="AI7624" s="116"/>
    </row>
    <row r="7625" spans="1:35" ht="15" customHeight="1" x14ac:dyDescent="0.25">
      <c r="A7625" s="105"/>
      <c r="B7625" s="106"/>
      <c r="C7625" s="2"/>
      <c r="D7625" s="2"/>
      <c r="E7625" s="106"/>
      <c r="F7625" s="107"/>
      <c r="G7625" s="108"/>
      <c r="H7625" s="109"/>
      <c r="I7625" s="109"/>
      <c r="J7625" s="110"/>
      <c r="K7625" s="117"/>
      <c r="L7625" s="178"/>
      <c r="M7625" s="178"/>
      <c r="N7625" s="106"/>
      <c r="O7625" s="111"/>
      <c r="P7625" s="111"/>
      <c r="Q7625" s="106"/>
      <c r="R7625" s="106"/>
      <c r="S7625" s="106"/>
      <c r="T7625" s="106"/>
      <c r="U7625" s="106"/>
      <c r="V7625" s="106"/>
      <c r="W7625" s="19"/>
      <c r="X7625" s="2"/>
      <c r="Y7625" s="4"/>
      <c r="Z7625" s="106"/>
      <c r="AA7625" s="114"/>
      <c r="AB7625" s="112"/>
      <c r="AC7625" s="178"/>
      <c r="AD7625" s="11"/>
      <c r="AE7625" s="106"/>
      <c r="AF7625" s="106"/>
      <c r="AG7625" s="106"/>
      <c r="AH7625" s="115"/>
      <c r="AI7625" s="116"/>
    </row>
    <row r="7626" spans="1:35" ht="15" customHeight="1" x14ac:dyDescent="0.25">
      <c r="A7626" s="105"/>
      <c r="B7626" s="106"/>
      <c r="C7626" s="2"/>
      <c r="D7626" s="2"/>
      <c r="E7626" s="106"/>
      <c r="F7626" s="107"/>
      <c r="G7626" s="108"/>
      <c r="H7626" s="109"/>
      <c r="I7626" s="109"/>
      <c r="J7626" s="110"/>
      <c r="K7626" s="117"/>
      <c r="L7626" s="178"/>
      <c r="M7626" s="178"/>
      <c r="N7626" s="106"/>
      <c r="O7626" s="111"/>
      <c r="P7626" s="111"/>
      <c r="Q7626" s="106"/>
      <c r="R7626" s="106"/>
      <c r="S7626" s="106"/>
      <c r="T7626" s="106"/>
      <c r="U7626" s="106"/>
      <c r="V7626" s="106"/>
      <c r="W7626" s="19"/>
      <c r="X7626" s="2"/>
      <c r="Y7626" s="4"/>
      <c r="Z7626" s="106"/>
      <c r="AA7626" s="114"/>
      <c r="AB7626" s="112"/>
      <c r="AC7626" s="178"/>
      <c r="AD7626" s="11"/>
      <c r="AE7626" s="106"/>
      <c r="AF7626" s="106"/>
      <c r="AG7626" s="106"/>
      <c r="AH7626" s="115"/>
      <c r="AI7626" s="116"/>
    </row>
    <row r="7627" spans="1:35" ht="15" customHeight="1" x14ac:dyDescent="0.25">
      <c r="A7627" s="105"/>
      <c r="B7627" s="106"/>
      <c r="C7627" s="2"/>
      <c r="D7627" s="2"/>
      <c r="E7627" s="106"/>
      <c r="F7627" s="107"/>
      <c r="G7627" s="108"/>
      <c r="H7627" s="109"/>
      <c r="I7627" s="109"/>
      <c r="J7627" s="110"/>
      <c r="K7627" s="117"/>
      <c r="L7627" s="178"/>
      <c r="M7627" s="178"/>
      <c r="N7627" s="106"/>
      <c r="O7627" s="111"/>
      <c r="P7627" s="111"/>
      <c r="Q7627" s="106"/>
      <c r="R7627" s="106"/>
      <c r="S7627" s="106"/>
      <c r="T7627" s="106"/>
      <c r="U7627" s="106"/>
      <c r="V7627" s="106"/>
      <c r="W7627" s="19"/>
      <c r="X7627" s="2"/>
      <c r="Y7627" s="4"/>
      <c r="Z7627" s="106"/>
      <c r="AA7627" s="114"/>
      <c r="AB7627" s="112"/>
      <c r="AC7627" s="178"/>
      <c r="AD7627" s="11"/>
      <c r="AE7627" s="106"/>
      <c r="AF7627" s="106"/>
      <c r="AG7627" s="106"/>
      <c r="AH7627" s="115"/>
      <c r="AI7627" s="116"/>
    </row>
    <row r="7628" spans="1:35" ht="15" customHeight="1" x14ac:dyDescent="0.25">
      <c r="A7628" s="105"/>
      <c r="B7628" s="106"/>
      <c r="C7628" s="2"/>
      <c r="D7628" s="2"/>
      <c r="E7628" s="106"/>
      <c r="F7628" s="107"/>
      <c r="G7628" s="108"/>
      <c r="H7628" s="109"/>
      <c r="I7628" s="109"/>
      <c r="J7628" s="110"/>
      <c r="K7628" s="117"/>
      <c r="L7628" s="178"/>
      <c r="M7628" s="178"/>
      <c r="N7628" s="106"/>
      <c r="O7628" s="111"/>
      <c r="P7628" s="111"/>
      <c r="Q7628" s="106"/>
      <c r="R7628" s="106"/>
      <c r="S7628" s="106"/>
      <c r="T7628" s="106"/>
      <c r="U7628" s="106"/>
      <c r="V7628" s="106"/>
      <c r="W7628" s="19"/>
      <c r="X7628" s="2"/>
      <c r="Y7628" s="4"/>
      <c r="Z7628" s="106"/>
      <c r="AA7628" s="114"/>
      <c r="AB7628" s="112"/>
      <c r="AC7628" s="178"/>
      <c r="AD7628" s="11"/>
      <c r="AE7628" s="106"/>
      <c r="AF7628" s="106"/>
      <c r="AG7628" s="106"/>
      <c r="AH7628" s="115"/>
      <c r="AI7628" s="116"/>
    </row>
    <row r="7629" spans="1:35" ht="15" customHeight="1" x14ac:dyDescent="0.25">
      <c r="A7629" s="105"/>
      <c r="B7629" s="106"/>
      <c r="C7629" s="2"/>
      <c r="D7629" s="2"/>
      <c r="E7629" s="106"/>
      <c r="F7629" s="107"/>
      <c r="G7629" s="108"/>
      <c r="H7629" s="109"/>
      <c r="I7629" s="109"/>
      <c r="J7629" s="110"/>
      <c r="K7629" s="117"/>
      <c r="L7629" s="178"/>
      <c r="M7629" s="178"/>
      <c r="N7629" s="106"/>
      <c r="O7629" s="111"/>
      <c r="P7629" s="111"/>
      <c r="Q7629" s="106"/>
      <c r="R7629" s="106"/>
      <c r="S7629" s="106"/>
      <c r="T7629" s="106"/>
      <c r="U7629" s="106"/>
      <c r="V7629" s="106"/>
      <c r="W7629" s="19"/>
      <c r="X7629" s="2"/>
      <c r="Y7629" s="4"/>
      <c r="Z7629" s="106"/>
      <c r="AA7629" s="114"/>
      <c r="AB7629" s="112"/>
      <c r="AC7629" s="178"/>
      <c r="AD7629" s="11"/>
      <c r="AE7629" s="106"/>
      <c r="AF7629" s="106"/>
      <c r="AG7629" s="106"/>
      <c r="AH7629" s="115"/>
      <c r="AI7629" s="116"/>
    </row>
    <row r="7630" spans="1:35" ht="15" customHeight="1" x14ac:dyDescent="0.25">
      <c r="A7630" s="105"/>
      <c r="B7630" s="106"/>
      <c r="C7630" s="2"/>
      <c r="D7630" s="2"/>
      <c r="E7630" s="106"/>
      <c r="F7630" s="107"/>
      <c r="G7630" s="108"/>
      <c r="H7630" s="109"/>
      <c r="I7630" s="109"/>
      <c r="J7630" s="110"/>
      <c r="K7630" s="117"/>
      <c r="L7630" s="178"/>
      <c r="M7630" s="178"/>
      <c r="N7630" s="106"/>
      <c r="O7630" s="111"/>
      <c r="P7630" s="111"/>
      <c r="Q7630" s="106"/>
      <c r="R7630" s="106"/>
      <c r="S7630" s="106"/>
      <c r="T7630" s="106"/>
      <c r="U7630" s="106"/>
      <c r="V7630" s="106"/>
      <c r="W7630" s="19"/>
      <c r="X7630" s="2"/>
      <c r="Y7630" s="4"/>
      <c r="Z7630" s="106"/>
      <c r="AA7630" s="114"/>
      <c r="AB7630" s="112"/>
      <c r="AC7630" s="178"/>
      <c r="AD7630" s="11"/>
      <c r="AE7630" s="106"/>
      <c r="AF7630" s="106"/>
      <c r="AG7630" s="106"/>
      <c r="AH7630" s="115"/>
      <c r="AI7630" s="116"/>
    </row>
    <row r="7631" spans="1:35" ht="15" customHeight="1" x14ac:dyDescent="0.25">
      <c r="A7631" s="105"/>
      <c r="B7631" s="106"/>
      <c r="C7631" s="2"/>
      <c r="D7631" s="2"/>
      <c r="E7631" s="106"/>
      <c r="F7631" s="107"/>
      <c r="G7631" s="108"/>
      <c r="H7631" s="109"/>
      <c r="I7631" s="109"/>
      <c r="J7631" s="110"/>
      <c r="K7631" s="117"/>
      <c r="L7631" s="178"/>
      <c r="M7631" s="178"/>
      <c r="N7631" s="106"/>
      <c r="O7631" s="111"/>
      <c r="P7631" s="111"/>
      <c r="Q7631" s="106"/>
      <c r="R7631" s="106"/>
      <c r="S7631" s="106"/>
      <c r="T7631" s="106"/>
      <c r="U7631" s="106"/>
      <c r="V7631" s="106"/>
      <c r="W7631" s="19"/>
      <c r="X7631" s="2"/>
      <c r="Y7631" s="4"/>
      <c r="Z7631" s="106"/>
      <c r="AA7631" s="114"/>
      <c r="AB7631" s="112"/>
      <c r="AC7631" s="178"/>
      <c r="AD7631" s="11"/>
      <c r="AE7631" s="106"/>
      <c r="AF7631" s="106"/>
      <c r="AG7631" s="106"/>
      <c r="AH7631" s="115"/>
      <c r="AI7631" s="116"/>
    </row>
    <row r="7632" spans="1:35" ht="15" customHeight="1" x14ac:dyDescent="0.25">
      <c r="A7632" s="105"/>
      <c r="B7632" s="106"/>
      <c r="C7632" s="2"/>
      <c r="D7632" s="2"/>
      <c r="E7632" s="106"/>
      <c r="F7632" s="107"/>
      <c r="G7632" s="108"/>
      <c r="H7632" s="109"/>
      <c r="I7632" s="109"/>
      <c r="J7632" s="110"/>
      <c r="K7632" s="117"/>
      <c r="L7632" s="178"/>
      <c r="M7632" s="178"/>
      <c r="N7632" s="106"/>
      <c r="O7632" s="111"/>
      <c r="P7632" s="111"/>
      <c r="Q7632" s="106"/>
      <c r="R7632" s="106"/>
      <c r="S7632" s="106"/>
      <c r="T7632" s="106"/>
      <c r="U7632" s="106"/>
      <c r="V7632" s="106"/>
      <c r="W7632" s="19"/>
      <c r="X7632" s="2"/>
      <c r="Y7632" s="4"/>
      <c r="Z7632" s="106"/>
      <c r="AA7632" s="114"/>
      <c r="AB7632" s="112"/>
      <c r="AC7632" s="178"/>
      <c r="AD7632" s="11"/>
      <c r="AE7632" s="106"/>
      <c r="AF7632" s="106"/>
      <c r="AG7632" s="106"/>
      <c r="AH7632" s="115"/>
      <c r="AI7632" s="116"/>
    </row>
    <row r="7633" spans="1:35" ht="15" customHeight="1" x14ac:dyDescent="0.25">
      <c r="A7633" s="105"/>
      <c r="B7633" s="106"/>
      <c r="C7633" s="2"/>
      <c r="D7633" s="2"/>
      <c r="E7633" s="106"/>
      <c r="F7633" s="107"/>
      <c r="G7633" s="108"/>
      <c r="H7633" s="109"/>
      <c r="I7633" s="109"/>
      <c r="J7633" s="110"/>
      <c r="K7633" s="117"/>
      <c r="L7633" s="178"/>
      <c r="M7633" s="178"/>
      <c r="N7633" s="106"/>
      <c r="O7633" s="111"/>
      <c r="P7633" s="111"/>
      <c r="Q7633" s="106"/>
      <c r="R7633" s="106"/>
      <c r="S7633" s="106"/>
      <c r="T7633" s="106"/>
      <c r="U7633" s="106"/>
      <c r="V7633" s="106"/>
      <c r="W7633" s="19"/>
      <c r="X7633" s="2"/>
      <c r="Y7633" s="4"/>
      <c r="Z7633" s="106"/>
      <c r="AA7633" s="114"/>
      <c r="AB7633" s="112"/>
      <c r="AC7633" s="178"/>
      <c r="AD7633" s="11"/>
      <c r="AE7633" s="106"/>
      <c r="AF7633" s="106"/>
      <c r="AG7633" s="106"/>
      <c r="AH7633" s="115"/>
      <c r="AI7633" s="116"/>
    </row>
    <row r="7634" spans="1:35" ht="15" customHeight="1" x14ac:dyDescent="0.25">
      <c r="A7634" s="105"/>
      <c r="B7634" s="106"/>
      <c r="C7634" s="2"/>
      <c r="D7634" s="2"/>
      <c r="E7634" s="106"/>
      <c r="F7634" s="107"/>
      <c r="G7634" s="108"/>
      <c r="H7634" s="109"/>
      <c r="I7634" s="109"/>
      <c r="J7634" s="110"/>
      <c r="K7634" s="117"/>
      <c r="L7634" s="178"/>
      <c r="M7634" s="178"/>
      <c r="N7634" s="106"/>
      <c r="O7634" s="111"/>
      <c r="P7634" s="111"/>
      <c r="Q7634" s="106"/>
      <c r="R7634" s="106"/>
      <c r="S7634" s="106"/>
      <c r="T7634" s="106"/>
      <c r="U7634" s="106"/>
      <c r="V7634" s="106"/>
      <c r="W7634" s="19"/>
      <c r="X7634" s="2"/>
      <c r="Y7634" s="4"/>
      <c r="Z7634" s="106"/>
      <c r="AA7634" s="114"/>
      <c r="AB7634" s="112"/>
      <c r="AC7634" s="178"/>
      <c r="AD7634" s="11"/>
      <c r="AE7634" s="106"/>
      <c r="AF7634" s="106"/>
      <c r="AG7634" s="106"/>
      <c r="AH7634" s="115"/>
      <c r="AI7634" s="116"/>
    </row>
    <row r="7635" spans="1:35" ht="15" customHeight="1" x14ac:dyDescent="0.25">
      <c r="A7635" s="105"/>
      <c r="B7635" s="106"/>
      <c r="C7635" s="2"/>
      <c r="D7635" s="2"/>
      <c r="E7635" s="106"/>
      <c r="F7635" s="107"/>
      <c r="G7635" s="108"/>
      <c r="H7635" s="109"/>
      <c r="I7635" s="109"/>
      <c r="J7635" s="110"/>
      <c r="K7635" s="117"/>
      <c r="L7635" s="178"/>
      <c r="M7635" s="178"/>
      <c r="N7635" s="106"/>
      <c r="O7635" s="111"/>
      <c r="P7635" s="111"/>
      <c r="Q7635" s="106"/>
      <c r="R7635" s="106"/>
      <c r="S7635" s="106"/>
      <c r="T7635" s="106"/>
      <c r="U7635" s="106"/>
      <c r="V7635" s="106"/>
      <c r="W7635" s="19"/>
      <c r="X7635" s="2"/>
      <c r="Y7635" s="4"/>
      <c r="Z7635" s="106"/>
      <c r="AA7635" s="114"/>
      <c r="AB7635" s="112"/>
      <c r="AC7635" s="178"/>
      <c r="AD7635" s="11"/>
      <c r="AE7635" s="106"/>
      <c r="AF7635" s="106"/>
      <c r="AG7635" s="106"/>
      <c r="AH7635" s="115"/>
      <c r="AI7635" s="116"/>
    </row>
    <row r="7636" spans="1:35" ht="15" customHeight="1" x14ac:dyDescent="0.25">
      <c r="A7636" s="105"/>
      <c r="B7636" s="106"/>
      <c r="C7636" s="2"/>
      <c r="D7636" s="2"/>
      <c r="E7636" s="106"/>
      <c r="F7636" s="107"/>
      <c r="G7636" s="108"/>
      <c r="H7636" s="109"/>
      <c r="I7636" s="109"/>
      <c r="J7636" s="110"/>
      <c r="K7636" s="117"/>
      <c r="L7636" s="178"/>
      <c r="M7636" s="178"/>
      <c r="N7636" s="106"/>
      <c r="O7636" s="111"/>
      <c r="P7636" s="111"/>
      <c r="Q7636" s="106"/>
      <c r="R7636" s="106"/>
      <c r="S7636" s="106"/>
      <c r="T7636" s="106"/>
      <c r="U7636" s="106"/>
      <c r="V7636" s="106"/>
      <c r="W7636" s="19"/>
      <c r="X7636" s="2"/>
      <c r="Y7636" s="4"/>
      <c r="Z7636" s="106"/>
      <c r="AA7636" s="114"/>
      <c r="AB7636" s="112"/>
      <c r="AC7636" s="178"/>
      <c r="AD7636" s="11"/>
      <c r="AE7636" s="106"/>
      <c r="AF7636" s="106"/>
      <c r="AG7636" s="106"/>
      <c r="AH7636" s="115"/>
      <c r="AI7636" s="116"/>
    </row>
    <row r="7637" spans="1:35" ht="15" customHeight="1" x14ac:dyDescent="0.25">
      <c r="A7637" s="105"/>
      <c r="B7637" s="106"/>
      <c r="C7637" s="2"/>
      <c r="D7637" s="2"/>
      <c r="E7637" s="106"/>
      <c r="F7637" s="107"/>
      <c r="G7637" s="108"/>
      <c r="H7637" s="109"/>
      <c r="I7637" s="109"/>
      <c r="J7637" s="110"/>
      <c r="K7637" s="117"/>
      <c r="L7637" s="178"/>
      <c r="M7637" s="178"/>
      <c r="N7637" s="106"/>
      <c r="O7637" s="111"/>
      <c r="P7637" s="111"/>
      <c r="Q7637" s="106"/>
      <c r="R7637" s="106"/>
      <c r="S7637" s="106"/>
      <c r="T7637" s="106"/>
      <c r="U7637" s="106"/>
      <c r="V7637" s="106"/>
      <c r="W7637" s="19"/>
      <c r="X7637" s="2"/>
      <c r="Y7637" s="4"/>
      <c r="Z7637" s="106"/>
      <c r="AA7637" s="114"/>
      <c r="AB7637" s="112"/>
      <c r="AC7637" s="178"/>
      <c r="AD7637" s="11"/>
      <c r="AE7637" s="106"/>
      <c r="AF7637" s="106"/>
      <c r="AG7637" s="106"/>
      <c r="AH7637" s="115"/>
      <c r="AI7637" s="116"/>
    </row>
    <row r="7638" spans="1:35" ht="15" customHeight="1" x14ac:dyDescent="0.25">
      <c r="A7638" s="105"/>
      <c r="B7638" s="106"/>
      <c r="C7638" s="2"/>
      <c r="D7638" s="2"/>
      <c r="E7638" s="106"/>
      <c r="F7638" s="107"/>
      <c r="G7638" s="108"/>
      <c r="H7638" s="109"/>
      <c r="I7638" s="109"/>
      <c r="J7638" s="110"/>
      <c r="K7638" s="117"/>
      <c r="L7638" s="178"/>
      <c r="M7638" s="178"/>
      <c r="N7638" s="106"/>
      <c r="O7638" s="111"/>
      <c r="P7638" s="111"/>
      <c r="Q7638" s="106"/>
      <c r="R7638" s="106"/>
      <c r="S7638" s="106"/>
      <c r="T7638" s="106"/>
      <c r="U7638" s="106"/>
      <c r="V7638" s="106"/>
      <c r="W7638" s="19"/>
      <c r="X7638" s="2"/>
      <c r="Y7638" s="4"/>
      <c r="Z7638" s="106"/>
      <c r="AA7638" s="114"/>
      <c r="AB7638" s="112"/>
      <c r="AC7638" s="178"/>
      <c r="AD7638" s="11"/>
      <c r="AE7638" s="106"/>
      <c r="AF7638" s="106"/>
      <c r="AG7638" s="106"/>
      <c r="AH7638" s="115"/>
      <c r="AI7638" s="116"/>
    </row>
    <row r="7639" spans="1:35" ht="15" customHeight="1" x14ac:dyDescent="0.25">
      <c r="A7639" s="105"/>
      <c r="B7639" s="106"/>
      <c r="C7639" s="2"/>
      <c r="D7639" s="2"/>
      <c r="E7639" s="106"/>
      <c r="F7639" s="107"/>
      <c r="G7639" s="108"/>
      <c r="H7639" s="109"/>
      <c r="I7639" s="109"/>
      <c r="J7639" s="110"/>
      <c r="K7639" s="117"/>
      <c r="L7639" s="178"/>
      <c r="M7639" s="178"/>
      <c r="N7639" s="106"/>
      <c r="O7639" s="111"/>
      <c r="P7639" s="111"/>
      <c r="Q7639" s="106"/>
      <c r="R7639" s="106"/>
      <c r="S7639" s="106"/>
      <c r="T7639" s="106"/>
      <c r="U7639" s="106"/>
      <c r="V7639" s="106"/>
      <c r="W7639" s="19"/>
      <c r="X7639" s="2"/>
      <c r="Y7639" s="4"/>
      <c r="Z7639" s="106"/>
      <c r="AA7639" s="114"/>
      <c r="AB7639" s="112"/>
      <c r="AC7639" s="178"/>
      <c r="AD7639" s="11"/>
      <c r="AE7639" s="106"/>
      <c r="AF7639" s="106"/>
      <c r="AG7639" s="106"/>
      <c r="AH7639" s="115"/>
      <c r="AI7639" s="116"/>
    </row>
    <row r="7640" spans="1:35" ht="15" customHeight="1" x14ac:dyDescent="0.25">
      <c r="A7640" s="105"/>
      <c r="B7640" s="106"/>
      <c r="C7640" s="2"/>
      <c r="D7640" s="2"/>
      <c r="E7640" s="106"/>
      <c r="F7640" s="107"/>
      <c r="G7640" s="108"/>
      <c r="H7640" s="109"/>
      <c r="I7640" s="109"/>
      <c r="J7640" s="110"/>
      <c r="K7640" s="117"/>
      <c r="L7640" s="178"/>
      <c r="M7640" s="178"/>
      <c r="N7640" s="106"/>
      <c r="O7640" s="111"/>
      <c r="P7640" s="111"/>
      <c r="Q7640" s="106"/>
      <c r="R7640" s="106"/>
      <c r="S7640" s="106"/>
      <c r="T7640" s="106"/>
      <c r="U7640" s="106"/>
      <c r="V7640" s="106"/>
      <c r="W7640" s="19"/>
      <c r="X7640" s="2"/>
      <c r="Y7640" s="4"/>
      <c r="Z7640" s="106"/>
      <c r="AA7640" s="114"/>
      <c r="AB7640" s="112"/>
      <c r="AC7640" s="178"/>
      <c r="AD7640" s="11"/>
      <c r="AE7640" s="106"/>
      <c r="AF7640" s="106"/>
      <c r="AG7640" s="106"/>
      <c r="AH7640" s="115"/>
      <c r="AI7640" s="116"/>
    </row>
    <row r="7641" spans="1:35" ht="15" customHeight="1" x14ac:dyDescent="0.25">
      <c r="A7641" s="105"/>
      <c r="B7641" s="106"/>
      <c r="C7641" s="2"/>
      <c r="D7641" s="2"/>
      <c r="E7641" s="106"/>
      <c r="F7641" s="107"/>
      <c r="G7641" s="108"/>
      <c r="H7641" s="109"/>
      <c r="I7641" s="109"/>
      <c r="J7641" s="110"/>
      <c r="K7641" s="117"/>
      <c r="L7641" s="178"/>
      <c r="M7641" s="178"/>
      <c r="N7641" s="106"/>
      <c r="O7641" s="111"/>
      <c r="P7641" s="111"/>
      <c r="Q7641" s="106"/>
      <c r="R7641" s="106"/>
      <c r="S7641" s="106"/>
      <c r="T7641" s="106"/>
      <c r="U7641" s="106"/>
      <c r="V7641" s="106"/>
      <c r="W7641" s="19"/>
      <c r="X7641" s="2"/>
      <c r="Y7641" s="4"/>
      <c r="Z7641" s="106"/>
      <c r="AA7641" s="114"/>
      <c r="AB7641" s="112"/>
      <c r="AC7641" s="178"/>
      <c r="AD7641" s="11"/>
      <c r="AE7641" s="106"/>
      <c r="AF7641" s="106"/>
      <c r="AG7641" s="106"/>
      <c r="AH7641" s="115"/>
      <c r="AI7641" s="116"/>
    </row>
    <row r="7642" spans="1:35" ht="15" customHeight="1" x14ac:dyDescent="0.25">
      <c r="A7642" s="105"/>
      <c r="B7642" s="106"/>
      <c r="C7642" s="2"/>
      <c r="D7642" s="2"/>
      <c r="E7642" s="106"/>
      <c r="F7642" s="107"/>
      <c r="G7642" s="108"/>
      <c r="H7642" s="109"/>
      <c r="I7642" s="109"/>
      <c r="J7642" s="110"/>
      <c r="K7642" s="117"/>
      <c r="L7642" s="178"/>
      <c r="M7642" s="178"/>
      <c r="N7642" s="106"/>
      <c r="O7642" s="111"/>
      <c r="P7642" s="111"/>
      <c r="Q7642" s="106"/>
      <c r="R7642" s="106"/>
      <c r="S7642" s="106"/>
      <c r="T7642" s="106"/>
      <c r="U7642" s="106"/>
      <c r="V7642" s="106"/>
      <c r="W7642" s="19"/>
      <c r="X7642" s="2"/>
      <c r="Y7642" s="4"/>
      <c r="Z7642" s="106"/>
      <c r="AA7642" s="114"/>
      <c r="AB7642" s="112"/>
      <c r="AC7642" s="178"/>
      <c r="AD7642" s="11"/>
      <c r="AE7642" s="106"/>
      <c r="AF7642" s="106"/>
      <c r="AG7642" s="106"/>
      <c r="AH7642" s="115"/>
      <c r="AI7642" s="116"/>
    </row>
    <row r="7643" spans="1:35" ht="15" customHeight="1" x14ac:dyDescent="0.25">
      <c r="A7643" s="105"/>
      <c r="B7643" s="106"/>
      <c r="C7643" s="2"/>
      <c r="D7643" s="2"/>
      <c r="E7643" s="106"/>
      <c r="F7643" s="107"/>
      <c r="G7643" s="108"/>
      <c r="H7643" s="109"/>
      <c r="I7643" s="109"/>
      <c r="J7643" s="110"/>
      <c r="K7643" s="117"/>
      <c r="L7643" s="178"/>
      <c r="M7643" s="178"/>
      <c r="N7643" s="106"/>
      <c r="O7643" s="111"/>
      <c r="P7643" s="111"/>
      <c r="Q7643" s="106"/>
      <c r="R7643" s="106"/>
      <c r="S7643" s="106"/>
      <c r="T7643" s="106"/>
      <c r="U7643" s="106"/>
      <c r="V7643" s="106"/>
      <c r="W7643" s="19"/>
      <c r="X7643" s="2"/>
      <c r="Y7643" s="4"/>
      <c r="Z7643" s="106"/>
      <c r="AA7643" s="114"/>
      <c r="AB7643" s="112"/>
      <c r="AC7643" s="178"/>
      <c r="AD7643" s="11"/>
      <c r="AE7643" s="106"/>
      <c r="AF7643" s="106"/>
      <c r="AG7643" s="106"/>
      <c r="AH7643" s="115"/>
      <c r="AI7643" s="116"/>
    </row>
    <row r="7644" spans="1:35" ht="15" customHeight="1" x14ac:dyDescent="0.25">
      <c r="A7644" s="105"/>
      <c r="B7644" s="106"/>
      <c r="C7644" s="2"/>
      <c r="D7644" s="2"/>
      <c r="E7644" s="106"/>
      <c r="F7644" s="107"/>
      <c r="G7644" s="108"/>
      <c r="H7644" s="109"/>
      <c r="I7644" s="109"/>
      <c r="J7644" s="110"/>
      <c r="K7644" s="117"/>
      <c r="L7644" s="178"/>
      <c r="M7644" s="178"/>
      <c r="N7644" s="106"/>
      <c r="O7644" s="111"/>
      <c r="P7644" s="111"/>
      <c r="Q7644" s="106"/>
      <c r="R7644" s="106"/>
      <c r="S7644" s="106"/>
      <c r="T7644" s="106"/>
      <c r="U7644" s="106"/>
      <c r="V7644" s="106"/>
      <c r="W7644" s="19"/>
      <c r="X7644" s="2"/>
      <c r="Y7644" s="4"/>
      <c r="Z7644" s="106"/>
      <c r="AA7644" s="114"/>
      <c r="AB7644" s="112"/>
      <c r="AC7644" s="178"/>
      <c r="AD7644" s="11"/>
      <c r="AE7644" s="106"/>
      <c r="AF7644" s="106"/>
      <c r="AG7644" s="106"/>
      <c r="AH7644" s="115"/>
      <c r="AI7644" s="116"/>
    </row>
    <row r="7645" spans="1:35" ht="15" customHeight="1" x14ac:dyDescent="0.25">
      <c r="A7645" s="105"/>
      <c r="B7645" s="106"/>
      <c r="C7645" s="2"/>
      <c r="D7645" s="2"/>
      <c r="E7645" s="106"/>
      <c r="F7645" s="107"/>
      <c r="G7645" s="108"/>
      <c r="H7645" s="109"/>
      <c r="I7645" s="109"/>
      <c r="J7645" s="110"/>
      <c r="K7645" s="117"/>
      <c r="L7645" s="178"/>
      <c r="M7645" s="178"/>
      <c r="N7645" s="106"/>
      <c r="O7645" s="111"/>
      <c r="P7645" s="111"/>
      <c r="Q7645" s="106"/>
      <c r="R7645" s="106"/>
      <c r="S7645" s="106"/>
      <c r="T7645" s="106"/>
      <c r="U7645" s="106"/>
      <c r="V7645" s="106"/>
      <c r="W7645" s="19"/>
      <c r="X7645" s="2"/>
      <c r="Y7645" s="4"/>
      <c r="Z7645" s="106"/>
      <c r="AA7645" s="114"/>
      <c r="AB7645" s="112"/>
      <c r="AC7645" s="178"/>
      <c r="AD7645" s="11"/>
      <c r="AE7645" s="106"/>
      <c r="AF7645" s="106"/>
      <c r="AG7645" s="106"/>
      <c r="AH7645" s="115"/>
      <c r="AI7645" s="116"/>
    </row>
    <row r="7646" spans="1:35" ht="15" customHeight="1" x14ac:dyDescent="0.25">
      <c r="A7646" s="105"/>
      <c r="B7646" s="106"/>
      <c r="C7646" s="2"/>
      <c r="D7646" s="2"/>
      <c r="E7646" s="106"/>
      <c r="F7646" s="107"/>
      <c r="G7646" s="108"/>
      <c r="H7646" s="109"/>
      <c r="I7646" s="109"/>
      <c r="J7646" s="110"/>
      <c r="K7646" s="117"/>
      <c r="L7646" s="178"/>
      <c r="M7646" s="178"/>
      <c r="N7646" s="106"/>
      <c r="O7646" s="111"/>
      <c r="P7646" s="111"/>
      <c r="Q7646" s="106"/>
      <c r="R7646" s="106"/>
      <c r="S7646" s="106"/>
      <c r="T7646" s="106"/>
      <c r="U7646" s="106"/>
      <c r="V7646" s="106"/>
      <c r="W7646" s="19"/>
      <c r="X7646" s="2"/>
      <c r="Y7646" s="4"/>
      <c r="Z7646" s="106"/>
      <c r="AA7646" s="114"/>
      <c r="AB7646" s="112"/>
      <c r="AC7646" s="178"/>
      <c r="AD7646" s="11"/>
      <c r="AE7646" s="106"/>
      <c r="AF7646" s="106"/>
      <c r="AG7646" s="106"/>
      <c r="AH7646" s="115"/>
      <c r="AI7646" s="116"/>
    </row>
    <row r="7647" spans="1:35" ht="15" customHeight="1" x14ac:dyDescent="0.25">
      <c r="A7647" s="105"/>
      <c r="B7647" s="106"/>
      <c r="C7647" s="2"/>
      <c r="D7647" s="2"/>
      <c r="E7647" s="106"/>
      <c r="F7647" s="107"/>
      <c r="G7647" s="108"/>
      <c r="H7647" s="109"/>
      <c r="I7647" s="109"/>
      <c r="J7647" s="110"/>
      <c r="K7647" s="117"/>
      <c r="L7647" s="178"/>
      <c r="M7647" s="178"/>
      <c r="N7647" s="106"/>
      <c r="O7647" s="111"/>
      <c r="P7647" s="111"/>
      <c r="Q7647" s="106"/>
      <c r="R7647" s="106"/>
      <c r="S7647" s="106"/>
      <c r="T7647" s="106"/>
      <c r="U7647" s="106"/>
      <c r="V7647" s="106"/>
      <c r="W7647" s="19"/>
      <c r="X7647" s="2"/>
      <c r="Y7647" s="4"/>
      <c r="Z7647" s="106"/>
      <c r="AA7647" s="114"/>
      <c r="AB7647" s="112"/>
      <c r="AC7647" s="178"/>
      <c r="AD7647" s="11"/>
      <c r="AE7647" s="106"/>
      <c r="AF7647" s="106"/>
      <c r="AG7647" s="106"/>
      <c r="AH7647" s="115"/>
      <c r="AI7647" s="116"/>
    </row>
    <row r="7648" spans="1:35" ht="15" customHeight="1" x14ac:dyDescent="0.25">
      <c r="A7648" s="105"/>
      <c r="B7648" s="106"/>
      <c r="C7648" s="2"/>
      <c r="D7648" s="2"/>
      <c r="E7648" s="106"/>
      <c r="F7648" s="107"/>
      <c r="G7648" s="108"/>
      <c r="H7648" s="109"/>
      <c r="I7648" s="109"/>
      <c r="J7648" s="110"/>
      <c r="K7648" s="117"/>
      <c r="L7648" s="178"/>
      <c r="M7648" s="178"/>
      <c r="N7648" s="106"/>
      <c r="O7648" s="111"/>
      <c r="P7648" s="111"/>
      <c r="Q7648" s="106"/>
      <c r="R7648" s="106"/>
      <c r="S7648" s="106"/>
      <c r="T7648" s="106"/>
      <c r="U7648" s="106"/>
      <c r="V7648" s="106"/>
      <c r="W7648" s="19"/>
      <c r="X7648" s="2"/>
      <c r="Y7648" s="4"/>
      <c r="Z7648" s="106"/>
      <c r="AA7648" s="114"/>
      <c r="AB7648" s="112"/>
      <c r="AC7648" s="178"/>
      <c r="AD7648" s="11"/>
      <c r="AE7648" s="106"/>
      <c r="AF7648" s="106"/>
      <c r="AG7648" s="106"/>
      <c r="AH7648" s="115"/>
      <c r="AI7648" s="116"/>
    </row>
    <row r="7649" spans="1:35" ht="15" customHeight="1" x14ac:dyDescent="0.25">
      <c r="A7649" s="105"/>
      <c r="B7649" s="106"/>
      <c r="C7649" s="2"/>
      <c r="D7649" s="2"/>
      <c r="E7649" s="106"/>
      <c r="F7649" s="107"/>
      <c r="G7649" s="108"/>
      <c r="H7649" s="109"/>
      <c r="I7649" s="109"/>
      <c r="J7649" s="110"/>
      <c r="K7649" s="117"/>
      <c r="L7649" s="178"/>
      <c r="M7649" s="178"/>
      <c r="N7649" s="106"/>
      <c r="O7649" s="111"/>
      <c r="P7649" s="111"/>
      <c r="Q7649" s="106"/>
      <c r="R7649" s="106"/>
      <c r="S7649" s="106"/>
      <c r="T7649" s="106"/>
      <c r="U7649" s="106"/>
      <c r="V7649" s="106"/>
      <c r="W7649" s="19"/>
      <c r="X7649" s="2"/>
      <c r="Y7649" s="4"/>
      <c r="Z7649" s="106"/>
      <c r="AA7649" s="114"/>
      <c r="AB7649" s="112"/>
      <c r="AC7649" s="178"/>
      <c r="AD7649" s="11"/>
      <c r="AE7649" s="106"/>
      <c r="AF7649" s="106"/>
      <c r="AG7649" s="106"/>
      <c r="AH7649" s="115"/>
      <c r="AI7649" s="116"/>
    </row>
    <row r="7650" spans="1:35" ht="15" customHeight="1" x14ac:dyDescent="0.25">
      <c r="A7650" s="105"/>
      <c r="B7650" s="106"/>
      <c r="C7650" s="2"/>
      <c r="D7650" s="2"/>
      <c r="E7650" s="106"/>
      <c r="F7650" s="107"/>
      <c r="G7650" s="108"/>
      <c r="H7650" s="109"/>
      <c r="I7650" s="109"/>
      <c r="J7650" s="110"/>
      <c r="K7650" s="117"/>
      <c r="L7650" s="178"/>
      <c r="M7650" s="178"/>
      <c r="N7650" s="106"/>
      <c r="O7650" s="111"/>
      <c r="P7650" s="111"/>
      <c r="Q7650" s="106"/>
      <c r="R7650" s="106"/>
      <c r="S7650" s="106"/>
      <c r="T7650" s="106"/>
      <c r="U7650" s="106"/>
      <c r="V7650" s="106"/>
      <c r="W7650" s="19"/>
      <c r="X7650" s="2"/>
      <c r="Y7650" s="4"/>
      <c r="Z7650" s="106"/>
      <c r="AA7650" s="114"/>
      <c r="AB7650" s="112"/>
      <c r="AC7650" s="178"/>
      <c r="AD7650" s="11"/>
      <c r="AE7650" s="106"/>
      <c r="AF7650" s="106"/>
      <c r="AG7650" s="106"/>
      <c r="AH7650" s="115"/>
      <c r="AI7650" s="116"/>
    </row>
    <row r="7651" spans="1:35" ht="15" customHeight="1" x14ac:dyDescent="0.25">
      <c r="A7651" s="105"/>
      <c r="B7651" s="106"/>
      <c r="C7651" s="2"/>
      <c r="D7651" s="2"/>
      <c r="E7651" s="106"/>
      <c r="F7651" s="107"/>
      <c r="G7651" s="108"/>
      <c r="H7651" s="109"/>
      <c r="I7651" s="109"/>
      <c r="J7651" s="110"/>
      <c r="K7651" s="117"/>
      <c r="L7651" s="178"/>
      <c r="M7651" s="178"/>
      <c r="N7651" s="106"/>
      <c r="O7651" s="111"/>
      <c r="P7651" s="111"/>
      <c r="Q7651" s="106"/>
      <c r="R7651" s="106"/>
      <c r="S7651" s="106"/>
      <c r="T7651" s="106"/>
      <c r="U7651" s="106"/>
      <c r="V7651" s="106"/>
      <c r="W7651" s="19"/>
      <c r="X7651" s="2"/>
      <c r="Y7651" s="4"/>
      <c r="Z7651" s="106"/>
      <c r="AA7651" s="114"/>
      <c r="AB7651" s="112"/>
      <c r="AC7651" s="178"/>
      <c r="AD7651" s="11"/>
      <c r="AE7651" s="106"/>
      <c r="AF7651" s="106"/>
      <c r="AG7651" s="106"/>
      <c r="AH7651" s="115"/>
      <c r="AI7651" s="116"/>
    </row>
    <row r="7652" spans="1:35" ht="15" customHeight="1" x14ac:dyDescent="0.25">
      <c r="A7652" s="105"/>
      <c r="B7652" s="106"/>
      <c r="C7652" s="2"/>
      <c r="D7652" s="2"/>
      <c r="E7652" s="106"/>
      <c r="F7652" s="107"/>
      <c r="G7652" s="108"/>
      <c r="H7652" s="109"/>
      <c r="I7652" s="109"/>
      <c r="J7652" s="110"/>
      <c r="K7652" s="117"/>
      <c r="L7652" s="178"/>
      <c r="M7652" s="178"/>
      <c r="N7652" s="106"/>
      <c r="O7652" s="111"/>
      <c r="P7652" s="111"/>
      <c r="Q7652" s="106"/>
      <c r="R7652" s="106"/>
      <c r="S7652" s="106"/>
      <c r="T7652" s="106"/>
      <c r="U7652" s="106"/>
      <c r="V7652" s="106"/>
      <c r="W7652" s="19"/>
      <c r="X7652" s="2"/>
      <c r="Y7652" s="4"/>
      <c r="Z7652" s="106"/>
      <c r="AA7652" s="114"/>
      <c r="AB7652" s="112"/>
      <c r="AC7652" s="178"/>
      <c r="AD7652" s="11"/>
      <c r="AE7652" s="106"/>
      <c r="AF7652" s="106"/>
      <c r="AG7652" s="106"/>
      <c r="AH7652" s="115"/>
      <c r="AI7652" s="116"/>
    </row>
    <row r="7653" spans="1:35" ht="15" customHeight="1" x14ac:dyDescent="0.25">
      <c r="A7653" s="105"/>
      <c r="B7653" s="106"/>
      <c r="C7653" s="2"/>
      <c r="D7653" s="2"/>
      <c r="E7653" s="106"/>
      <c r="F7653" s="107"/>
      <c r="G7653" s="108"/>
      <c r="H7653" s="109"/>
      <c r="I7653" s="109"/>
      <c r="J7653" s="110"/>
      <c r="K7653" s="117"/>
      <c r="L7653" s="178"/>
      <c r="M7653" s="178"/>
      <c r="N7653" s="106"/>
      <c r="O7653" s="111"/>
      <c r="P7653" s="111"/>
      <c r="Q7653" s="106"/>
      <c r="R7653" s="106"/>
      <c r="S7653" s="106"/>
      <c r="T7653" s="106"/>
      <c r="U7653" s="106"/>
      <c r="V7653" s="106"/>
      <c r="W7653" s="19"/>
      <c r="X7653" s="2"/>
      <c r="Y7653" s="4"/>
      <c r="Z7653" s="106"/>
      <c r="AA7653" s="114"/>
      <c r="AB7653" s="112"/>
      <c r="AC7653" s="178"/>
      <c r="AD7653" s="11"/>
      <c r="AE7653" s="106"/>
      <c r="AF7653" s="106"/>
      <c r="AG7653" s="106"/>
      <c r="AH7653" s="115"/>
      <c r="AI7653" s="116"/>
    </row>
    <row r="7654" spans="1:35" ht="15" customHeight="1" x14ac:dyDescent="0.25">
      <c r="A7654" s="105"/>
      <c r="B7654" s="106"/>
      <c r="C7654" s="2"/>
      <c r="D7654" s="2"/>
      <c r="E7654" s="106"/>
      <c r="F7654" s="107"/>
      <c r="G7654" s="108"/>
      <c r="H7654" s="109"/>
      <c r="I7654" s="109"/>
      <c r="J7654" s="110"/>
      <c r="K7654" s="117"/>
      <c r="L7654" s="178"/>
      <c r="M7654" s="178"/>
      <c r="N7654" s="106"/>
      <c r="O7654" s="111"/>
      <c r="P7654" s="111"/>
      <c r="Q7654" s="106"/>
      <c r="R7654" s="106"/>
      <c r="S7654" s="106"/>
      <c r="T7654" s="106"/>
      <c r="U7654" s="106"/>
      <c r="V7654" s="106"/>
      <c r="W7654" s="19"/>
      <c r="X7654" s="2"/>
      <c r="Y7654" s="4"/>
      <c r="Z7654" s="106"/>
      <c r="AA7654" s="114"/>
      <c r="AB7654" s="112"/>
      <c r="AC7654" s="178"/>
      <c r="AD7654" s="11"/>
      <c r="AE7654" s="106"/>
      <c r="AF7654" s="106"/>
      <c r="AG7654" s="106"/>
      <c r="AH7654" s="115"/>
      <c r="AI7654" s="116"/>
    </row>
    <row r="7655" spans="1:35" ht="15" customHeight="1" x14ac:dyDescent="0.25">
      <c r="A7655" s="105"/>
      <c r="B7655" s="106"/>
      <c r="C7655" s="2"/>
      <c r="D7655" s="2"/>
      <c r="E7655" s="106"/>
      <c r="F7655" s="107"/>
      <c r="G7655" s="108"/>
      <c r="H7655" s="109"/>
      <c r="I7655" s="109"/>
      <c r="J7655" s="110"/>
      <c r="K7655" s="117"/>
      <c r="L7655" s="178"/>
      <c r="M7655" s="178"/>
      <c r="N7655" s="106"/>
      <c r="O7655" s="111"/>
      <c r="P7655" s="111"/>
      <c r="Q7655" s="106"/>
      <c r="R7655" s="106"/>
      <c r="S7655" s="106"/>
      <c r="T7655" s="106"/>
      <c r="U7655" s="106"/>
      <c r="V7655" s="106"/>
      <c r="W7655" s="19"/>
      <c r="X7655" s="2"/>
      <c r="Y7655" s="4"/>
      <c r="Z7655" s="106"/>
      <c r="AA7655" s="114"/>
      <c r="AB7655" s="112"/>
      <c r="AC7655" s="178"/>
      <c r="AD7655" s="11"/>
      <c r="AE7655" s="106"/>
      <c r="AF7655" s="106"/>
      <c r="AG7655" s="106"/>
      <c r="AH7655" s="115"/>
      <c r="AI7655" s="116"/>
    </row>
    <row r="7656" spans="1:35" ht="15" customHeight="1" x14ac:dyDescent="0.25">
      <c r="A7656" s="105"/>
      <c r="B7656" s="106"/>
      <c r="C7656" s="2"/>
      <c r="D7656" s="2"/>
      <c r="E7656" s="106"/>
      <c r="F7656" s="107"/>
      <c r="G7656" s="108"/>
      <c r="H7656" s="109"/>
      <c r="I7656" s="109"/>
      <c r="J7656" s="110"/>
      <c r="K7656" s="117"/>
      <c r="L7656" s="178"/>
      <c r="M7656" s="178"/>
      <c r="N7656" s="106"/>
      <c r="O7656" s="111"/>
      <c r="P7656" s="111"/>
      <c r="Q7656" s="106"/>
      <c r="R7656" s="106"/>
      <c r="S7656" s="106"/>
      <c r="T7656" s="106"/>
      <c r="U7656" s="106"/>
      <c r="V7656" s="106"/>
      <c r="W7656" s="19"/>
      <c r="X7656" s="2"/>
      <c r="Y7656" s="4"/>
      <c r="Z7656" s="106"/>
      <c r="AA7656" s="114"/>
      <c r="AB7656" s="112"/>
      <c r="AC7656" s="178"/>
      <c r="AD7656" s="11"/>
      <c r="AE7656" s="106"/>
      <c r="AF7656" s="106"/>
      <c r="AG7656" s="106"/>
      <c r="AH7656" s="115"/>
      <c r="AI7656" s="116"/>
    </row>
    <row r="7657" spans="1:35" ht="15" customHeight="1" x14ac:dyDescent="0.25">
      <c r="A7657" s="105"/>
      <c r="B7657" s="106"/>
      <c r="C7657" s="2"/>
      <c r="D7657" s="2"/>
      <c r="E7657" s="106"/>
      <c r="F7657" s="107"/>
      <c r="G7657" s="108"/>
      <c r="H7657" s="109"/>
      <c r="I7657" s="109"/>
      <c r="J7657" s="110"/>
      <c r="K7657" s="117"/>
      <c r="L7657" s="178"/>
      <c r="M7657" s="178"/>
      <c r="N7657" s="106"/>
      <c r="O7657" s="111"/>
      <c r="P7657" s="111"/>
      <c r="Q7657" s="106"/>
      <c r="R7657" s="106"/>
      <c r="S7657" s="106"/>
      <c r="T7657" s="106"/>
      <c r="U7657" s="106"/>
      <c r="V7657" s="106"/>
      <c r="W7657" s="19"/>
      <c r="X7657" s="2"/>
      <c r="Y7657" s="4"/>
      <c r="Z7657" s="106"/>
      <c r="AA7657" s="114"/>
      <c r="AB7657" s="112"/>
      <c r="AC7657" s="178"/>
      <c r="AD7657" s="11"/>
      <c r="AE7657" s="106"/>
      <c r="AF7657" s="106"/>
      <c r="AG7657" s="106"/>
      <c r="AH7657" s="115"/>
      <c r="AI7657" s="116"/>
    </row>
    <row r="7658" spans="1:35" ht="15" customHeight="1" x14ac:dyDescent="0.25">
      <c r="A7658" s="105"/>
      <c r="B7658" s="106"/>
      <c r="C7658" s="2"/>
      <c r="D7658" s="2"/>
      <c r="E7658" s="106"/>
      <c r="F7658" s="107"/>
      <c r="G7658" s="108"/>
      <c r="H7658" s="109"/>
      <c r="I7658" s="109"/>
      <c r="J7658" s="110"/>
      <c r="K7658" s="117"/>
      <c r="L7658" s="178"/>
      <c r="M7658" s="178"/>
      <c r="N7658" s="106"/>
      <c r="O7658" s="111"/>
      <c r="P7658" s="111"/>
      <c r="Q7658" s="106"/>
      <c r="R7658" s="106"/>
      <c r="S7658" s="106"/>
      <c r="T7658" s="106"/>
      <c r="U7658" s="106"/>
      <c r="V7658" s="106"/>
      <c r="W7658" s="19"/>
      <c r="X7658" s="2"/>
      <c r="Y7658" s="4"/>
      <c r="Z7658" s="106"/>
      <c r="AA7658" s="114"/>
      <c r="AB7658" s="112"/>
      <c r="AC7658" s="178"/>
      <c r="AD7658" s="11"/>
      <c r="AE7658" s="106"/>
      <c r="AF7658" s="106"/>
      <c r="AG7658" s="106"/>
      <c r="AH7658" s="115"/>
      <c r="AI7658" s="116"/>
    </row>
    <row r="7659" spans="1:35" ht="15" customHeight="1" x14ac:dyDescent="0.25">
      <c r="A7659" s="105"/>
      <c r="B7659" s="106"/>
      <c r="C7659" s="2"/>
      <c r="D7659" s="2"/>
      <c r="E7659" s="106"/>
      <c r="F7659" s="107"/>
      <c r="G7659" s="108"/>
      <c r="H7659" s="109"/>
      <c r="I7659" s="109"/>
      <c r="J7659" s="110"/>
      <c r="K7659" s="117"/>
      <c r="L7659" s="178"/>
      <c r="M7659" s="178"/>
      <c r="N7659" s="106"/>
      <c r="O7659" s="111"/>
      <c r="P7659" s="111"/>
      <c r="Q7659" s="106"/>
      <c r="R7659" s="106"/>
      <c r="S7659" s="106"/>
      <c r="T7659" s="106"/>
      <c r="U7659" s="106"/>
      <c r="V7659" s="106"/>
      <c r="W7659" s="19"/>
      <c r="X7659" s="2"/>
      <c r="Y7659" s="4"/>
      <c r="Z7659" s="106"/>
      <c r="AA7659" s="114"/>
      <c r="AB7659" s="112"/>
      <c r="AC7659" s="178"/>
      <c r="AD7659" s="11"/>
      <c r="AE7659" s="106"/>
      <c r="AF7659" s="106"/>
      <c r="AG7659" s="106"/>
      <c r="AH7659" s="115"/>
      <c r="AI7659" s="116"/>
    </row>
    <row r="7660" spans="1:35" ht="15" customHeight="1" x14ac:dyDescent="0.25">
      <c r="A7660" s="105"/>
      <c r="B7660" s="106"/>
      <c r="C7660" s="2"/>
      <c r="D7660" s="2"/>
      <c r="E7660" s="106"/>
      <c r="F7660" s="107"/>
      <c r="G7660" s="108"/>
      <c r="H7660" s="109"/>
      <c r="I7660" s="109"/>
      <c r="J7660" s="110"/>
      <c r="K7660" s="117"/>
      <c r="L7660" s="178"/>
      <c r="M7660" s="178"/>
      <c r="N7660" s="106"/>
      <c r="O7660" s="111"/>
      <c r="P7660" s="111"/>
      <c r="Q7660" s="106"/>
      <c r="R7660" s="106"/>
      <c r="S7660" s="106"/>
      <c r="T7660" s="106"/>
      <c r="U7660" s="106"/>
      <c r="V7660" s="106"/>
      <c r="W7660" s="19"/>
      <c r="X7660" s="2"/>
      <c r="Y7660" s="4"/>
      <c r="Z7660" s="106"/>
      <c r="AA7660" s="114"/>
      <c r="AB7660" s="112"/>
      <c r="AC7660" s="178"/>
      <c r="AD7660" s="11"/>
      <c r="AE7660" s="106"/>
      <c r="AF7660" s="106"/>
      <c r="AG7660" s="106"/>
      <c r="AH7660" s="115"/>
      <c r="AI7660" s="116"/>
    </row>
    <row r="7661" spans="1:35" ht="15" customHeight="1" x14ac:dyDescent="0.25">
      <c r="A7661" s="105"/>
      <c r="B7661" s="106"/>
      <c r="C7661" s="2"/>
      <c r="D7661" s="2"/>
      <c r="E7661" s="106"/>
      <c r="F7661" s="107"/>
      <c r="G7661" s="108"/>
      <c r="H7661" s="109"/>
      <c r="I7661" s="109"/>
      <c r="J7661" s="110"/>
      <c r="K7661" s="117"/>
      <c r="L7661" s="178"/>
      <c r="M7661" s="178"/>
      <c r="N7661" s="106"/>
      <c r="O7661" s="111"/>
      <c r="P7661" s="111"/>
      <c r="Q7661" s="106"/>
      <c r="R7661" s="106"/>
      <c r="S7661" s="106"/>
      <c r="T7661" s="106"/>
      <c r="U7661" s="106"/>
      <c r="V7661" s="106"/>
      <c r="W7661" s="19"/>
      <c r="X7661" s="2"/>
      <c r="Y7661" s="4"/>
      <c r="Z7661" s="106"/>
      <c r="AA7661" s="114"/>
      <c r="AB7661" s="112"/>
      <c r="AC7661" s="178"/>
      <c r="AD7661" s="11"/>
      <c r="AE7661" s="106"/>
      <c r="AF7661" s="106"/>
      <c r="AG7661" s="106"/>
      <c r="AH7661" s="115"/>
      <c r="AI7661" s="116"/>
    </row>
    <row r="7662" spans="1:35" ht="15" customHeight="1" x14ac:dyDescent="0.25">
      <c r="A7662" s="105"/>
      <c r="B7662" s="106"/>
      <c r="C7662" s="2"/>
      <c r="D7662" s="2"/>
      <c r="E7662" s="106"/>
      <c r="F7662" s="107"/>
      <c r="G7662" s="108"/>
      <c r="H7662" s="109"/>
      <c r="I7662" s="109"/>
      <c r="J7662" s="110"/>
      <c r="K7662" s="117"/>
      <c r="L7662" s="178"/>
      <c r="M7662" s="178"/>
      <c r="N7662" s="106"/>
      <c r="O7662" s="111"/>
      <c r="P7662" s="111"/>
      <c r="Q7662" s="106"/>
      <c r="R7662" s="106"/>
      <c r="S7662" s="106"/>
      <c r="T7662" s="106"/>
      <c r="U7662" s="106"/>
      <c r="V7662" s="106"/>
      <c r="W7662" s="19"/>
      <c r="X7662" s="2"/>
      <c r="Y7662" s="4"/>
      <c r="Z7662" s="106"/>
      <c r="AA7662" s="114"/>
      <c r="AB7662" s="112"/>
      <c r="AC7662" s="178"/>
      <c r="AD7662" s="11"/>
      <c r="AE7662" s="106"/>
      <c r="AF7662" s="106"/>
      <c r="AG7662" s="106"/>
      <c r="AH7662" s="115"/>
      <c r="AI7662" s="116"/>
    </row>
    <row r="7663" spans="1:35" ht="15" customHeight="1" x14ac:dyDescent="0.25">
      <c r="A7663" s="105"/>
      <c r="B7663" s="106"/>
      <c r="C7663" s="2"/>
      <c r="D7663" s="2"/>
      <c r="E7663" s="106"/>
      <c r="F7663" s="107"/>
      <c r="G7663" s="108"/>
      <c r="H7663" s="109"/>
      <c r="I7663" s="109"/>
      <c r="J7663" s="110"/>
      <c r="K7663" s="117"/>
      <c r="L7663" s="178"/>
      <c r="M7663" s="178"/>
      <c r="N7663" s="106"/>
      <c r="O7663" s="111"/>
      <c r="P7663" s="111"/>
      <c r="Q7663" s="106"/>
      <c r="R7663" s="106"/>
      <c r="S7663" s="106"/>
      <c r="T7663" s="106"/>
      <c r="U7663" s="106"/>
      <c r="V7663" s="106"/>
      <c r="W7663" s="19"/>
      <c r="X7663" s="2"/>
      <c r="Y7663" s="4"/>
      <c r="Z7663" s="106"/>
      <c r="AA7663" s="114"/>
      <c r="AB7663" s="112"/>
      <c r="AC7663" s="178"/>
      <c r="AD7663" s="11"/>
      <c r="AE7663" s="106"/>
      <c r="AF7663" s="106"/>
      <c r="AG7663" s="106"/>
      <c r="AH7663" s="115"/>
      <c r="AI7663" s="116"/>
    </row>
    <row r="7664" spans="1:35" ht="15" customHeight="1" x14ac:dyDescent="0.25">
      <c r="A7664" s="105"/>
      <c r="B7664" s="106"/>
      <c r="C7664" s="2"/>
      <c r="D7664" s="2"/>
      <c r="E7664" s="106"/>
      <c r="F7664" s="107"/>
      <c r="G7664" s="108"/>
      <c r="H7664" s="109"/>
      <c r="I7664" s="109"/>
      <c r="J7664" s="110"/>
      <c r="K7664" s="117"/>
      <c r="L7664" s="178"/>
      <c r="M7664" s="178"/>
      <c r="N7664" s="106"/>
      <c r="O7664" s="111"/>
      <c r="P7664" s="111"/>
      <c r="Q7664" s="106"/>
      <c r="R7664" s="106"/>
      <c r="S7664" s="106"/>
      <c r="T7664" s="106"/>
      <c r="U7664" s="106"/>
      <c r="V7664" s="106"/>
      <c r="W7664" s="19"/>
      <c r="X7664" s="2"/>
      <c r="Y7664" s="4"/>
      <c r="Z7664" s="106"/>
      <c r="AA7664" s="114"/>
      <c r="AB7664" s="112"/>
      <c r="AC7664" s="178"/>
      <c r="AD7664" s="11"/>
      <c r="AE7664" s="106"/>
      <c r="AF7664" s="106"/>
      <c r="AG7664" s="106"/>
      <c r="AH7664" s="115"/>
      <c r="AI7664" s="116"/>
    </row>
    <row r="7665" spans="1:35" ht="15" customHeight="1" x14ac:dyDescent="0.25">
      <c r="A7665" s="105"/>
      <c r="B7665" s="106"/>
      <c r="C7665" s="2"/>
      <c r="D7665" s="2"/>
      <c r="E7665" s="106"/>
      <c r="F7665" s="107"/>
      <c r="G7665" s="108"/>
      <c r="H7665" s="109"/>
      <c r="I7665" s="109"/>
      <c r="J7665" s="110"/>
      <c r="K7665" s="117"/>
      <c r="L7665" s="178"/>
      <c r="M7665" s="178"/>
      <c r="N7665" s="106"/>
      <c r="O7665" s="111"/>
      <c r="P7665" s="111"/>
      <c r="Q7665" s="106"/>
      <c r="R7665" s="106"/>
      <c r="S7665" s="106"/>
      <c r="T7665" s="106"/>
      <c r="U7665" s="106"/>
      <c r="V7665" s="106"/>
      <c r="W7665" s="19"/>
      <c r="X7665" s="2"/>
      <c r="Y7665" s="4"/>
      <c r="Z7665" s="106"/>
      <c r="AA7665" s="114"/>
      <c r="AB7665" s="112"/>
      <c r="AC7665" s="178"/>
      <c r="AD7665" s="11"/>
      <c r="AE7665" s="106"/>
      <c r="AF7665" s="106"/>
      <c r="AG7665" s="106"/>
      <c r="AH7665" s="115"/>
      <c r="AI7665" s="116"/>
    </row>
    <row r="7666" spans="1:35" ht="15" customHeight="1" x14ac:dyDescent="0.25">
      <c r="A7666" s="105"/>
      <c r="B7666" s="106"/>
      <c r="C7666" s="2"/>
      <c r="D7666" s="2"/>
      <c r="E7666" s="106"/>
      <c r="F7666" s="107"/>
      <c r="G7666" s="108"/>
      <c r="H7666" s="109"/>
      <c r="I7666" s="109"/>
      <c r="J7666" s="110"/>
      <c r="K7666" s="117"/>
      <c r="L7666" s="178"/>
      <c r="M7666" s="178"/>
      <c r="N7666" s="106"/>
      <c r="O7666" s="111"/>
      <c r="P7666" s="111"/>
      <c r="Q7666" s="106"/>
      <c r="R7666" s="106"/>
      <c r="S7666" s="106"/>
      <c r="T7666" s="106"/>
      <c r="U7666" s="106"/>
      <c r="V7666" s="106"/>
      <c r="W7666" s="19"/>
      <c r="X7666" s="2"/>
      <c r="Y7666" s="4"/>
      <c r="Z7666" s="106"/>
      <c r="AA7666" s="114"/>
      <c r="AB7666" s="112"/>
      <c r="AC7666" s="178"/>
      <c r="AD7666" s="11"/>
      <c r="AE7666" s="106"/>
      <c r="AF7666" s="106"/>
      <c r="AG7666" s="106"/>
      <c r="AH7666" s="115"/>
      <c r="AI7666" s="116"/>
    </row>
    <row r="7667" spans="1:35" ht="15" customHeight="1" x14ac:dyDescent="0.25">
      <c r="A7667" s="105"/>
      <c r="B7667" s="106"/>
      <c r="C7667" s="2"/>
      <c r="D7667" s="2"/>
      <c r="E7667" s="106"/>
      <c r="F7667" s="107"/>
      <c r="G7667" s="108"/>
      <c r="H7667" s="109"/>
      <c r="I7667" s="109"/>
      <c r="J7667" s="110"/>
      <c r="K7667" s="117"/>
      <c r="L7667" s="178"/>
      <c r="M7667" s="178"/>
      <c r="N7667" s="106"/>
      <c r="O7667" s="111"/>
      <c r="P7667" s="111"/>
      <c r="Q7667" s="106"/>
      <c r="R7667" s="106"/>
      <c r="S7667" s="106"/>
      <c r="T7667" s="106"/>
      <c r="U7667" s="106"/>
      <c r="V7667" s="106"/>
      <c r="W7667" s="19"/>
      <c r="X7667" s="2"/>
      <c r="Y7667" s="4"/>
      <c r="Z7667" s="106"/>
      <c r="AA7667" s="114"/>
      <c r="AB7667" s="112"/>
      <c r="AC7667" s="178"/>
      <c r="AD7667" s="11"/>
      <c r="AE7667" s="106"/>
      <c r="AF7667" s="106"/>
      <c r="AG7667" s="106"/>
      <c r="AH7667" s="115"/>
      <c r="AI7667" s="116"/>
    </row>
    <row r="7668" spans="1:35" ht="15" customHeight="1" x14ac:dyDescent="0.25">
      <c r="A7668" s="105"/>
      <c r="B7668" s="106"/>
      <c r="C7668" s="2"/>
      <c r="D7668" s="2"/>
      <c r="E7668" s="106"/>
      <c r="F7668" s="107"/>
      <c r="G7668" s="108"/>
      <c r="H7668" s="109"/>
      <c r="I7668" s="109"/>
      <c r="J7668" s="110"/>
      <c r="K7668" s="117"/>
      <c r="L7668" s="178"/>
      <c r="M7668" s="178"/>
      <c r="N7668" s="106"/>
      <c r="O7668" s="111"/>
      <c r="P7668" s="111"/>
      <c r="Q7668" s="106"/>
      <c r="R7668" s="106"/>
      <c r="S7668" s="106"/>
      <c r="T7668" s="106"/>
      <c r="U7668" s="106"/>
      <c r="V7668" s="106"/>
      <c r="W7668" s="19"/>
      <c r="X7668" s="2"/>
      <c r="Y7668" s="4"/>
      <c r="Z7668" s="106"/>
      <c r="AA7668" s="114"/>
      <c r="AB7668" s="112"/>
      <c r="AC7668" s="178"/>
      <c r="AD7668" s="11"/>
      <c r="AE7668" s="106"/>
      <c r="AF7668" s="106"/>
      <c r="AG7668" s="106"/>
      <c r="AH7668" s="115"/>
      <c r="AI7668" s="116"/>
    </row>
    <row r="7669" spans="1:35" ht="15" customHeight="1" x14ac:dyDescent="0.25">
      <c r="A7669" s="105"/>
      <c r="B7669" s="106"/>
      <c r="C7669" s="2"/>
      <c r="D7669" s="2"/>
      <c r="E7669" s="106"/>
      <c r="F7669" s="107"/>
      <c r="G7669" s="108"/>
      <c r="H7669" s="109"/>
      <c r="I7669" s="109"/>
      <c r="J7669" s="110"/>
      <c r="K7669" s="117"/>
      <c r="L7669" s="178"/>
      <c r="M7669" s="178"/>
      <c r="N7669" s="106"/>
      <c r="O7669" s="111"/>
      <c r="P7669" s="111"/>
      <c r="Q7669" s="106"/>
      <c r="R7669" s="106"/>
      <c r="S7669" s="106"/>
      <c r="T7669" s="106"/>
      <c r="U7669" s="106"/>
      <c r="V7669" s="106"/>
      <c r="W7669" s="19"/>
      <c r="X7669" s="2"/>
      <c r="Y7669" s="4"/>
      <c r="Z7669" s="106"/>
      <c r="AA7669" s="114"/>
      <c r="AB7669" s="112"/>
      <c r="AC7669" s="178"/>
      <c r="AD7669" s="11"/>
      <c r="AE7669" s="106"/>
      <c r="AF7669" s="106"/>
      <c r="AG7669" s="106"/>
      <c r="AH7669" s="115"/>
      <c r="AI7669" s="116"/>
    </row>
    <row r="7670" spans="1:35" ht="15" customHeight="1" x14ac:dyDescent="0.25">
      <c r="A7670" s="105"/>
      <c r="B7670" s="106"/>
      <c r="C7670" s="2"/>
      <c r="D7670" s="2"/>
      <c r="E7670" s="106"/>
      <c r="F7670" s="107"/>
      <c r="G7670" s="108"/>
      <c r="H7670" s="109"/>
      <c r="I7670" s="109"/>
      <c r="J7670" s="110"/>
      <c r="K7670" s="117"/>
      <c r="L7670" s="178"/>
      <c r="M7670" s="178"/>
      <c r="N7670" s="106"/>
      <c r="O7670" s="111"/>
      <c r="P7670" s="111"/>
      <c r="Q7670" s="106"/>
      <c r="R7670" s="106"/>
      <c r="S7670" s="106"/>
      <c r="T7670" s="106"/>
      <c r="U7670" s="106"/>
      <c r="V7670" s="106"/>
      <c r="W7670" s="19"/>
      <c r="X7670" s="2"/>
      <c r="Y7670" s="4"/>
      <c r="Z7670" s="106"/>
      <c r="AA7670" s="114"/>
      <c r="AB7670" s="112"/>
      <c r="AC7670" s="178"/>
      <c r="AD7670" s="11"/>
      <c r="AE7670" s="106"/>
      <c r="AF7670" s="106"/>
      <c r="AG7670" s="106"/>
      <c r="AH7670" s="115"/>
      <c r="AI7670" s="116"/>
    </row>
    <row r="7671" spans="1:35" ht="15" customHeight="1" x14ac:dyDescent="0.25">
      <c r="A7671" s="105"/>
      <c r="B7671" s="106"/>
      <c r="C7671" s="2"/>
      <c r="D7671" s="2"/>
      <c r="E7671" s="106"/>
      <c r="F7671" s="107"/>
      <c r="G7671" s="108"/>
      <c r="H7671" s="109"/>
      <c r="I7671" s="109"/>
      <c r="J7671" s="110"/>
      <c r="K7671" s="117"/>
      <c r="L7671" s="178"/>
      <c r="M7671" s="178"/>
      <c r="N7671" s="106"/>
      <c r="O7671" s="111"/>
      <c r="P7671" s="111"/>
      <c r="Q7671" s="106"/>
      <c r="R7671" s="106"/>
      <c r="S7671" s="106"/>
      <c r="T7671" s="106"/>
      <c r="U7671" s="106"/>
      <c r="V7671" s="106"/>
      <c r="W7671" s="19"/>
      <c r="X7671" s="2"/>
      <c r="Y7671" s="4"/>
      <c r="Z7671" s="106"/>
      <c r="AA7671" s="114"/>
      <c r="AB7671" s="112"/>
      <c r="AC7671" s="178"/>
      <c r="AD7671" s="11"/>
      <c r="AE7671" s="106"/>
      <c r="AF7671" s="106"/>
      <c r="AG7671" s="106"/>
      <c r="AH7671" s="115"/>
      <c r="AI7671" s="116"/>
    </row>
    <row r="7672" spans="1:35" ht="15" customHeight="1" x14ac:dyDescent="0.25">
      <c r="A7672" s="105"/>
      <c r="B7672" s="106"/>
      <c r="C7672" s="2"/>
      <c r="D7672" s="2"/>
      <c r="E7672" s="106"/>
      <c r="F7672" s="107"/>
      <c r="G7672" s="108"/>
      <c r="H7672" s="109"/>
      <c r="I7672" s="109"/>
      <c r="J7672" s="110"/>
      <c r="K7672" s="117"/>
      <c r="L7672" s="178"/>
      <c r="M7672" s="178"/>
      <c r="N7672" s="106"/>
      <c r="O7672" s="111"/>
      <c r="P7672" s="111"/>
      <c r="Q7672" s="106"/>
      <c r="R7672" s="106"/>
      <c r="S7672" s="106"/>
      <c r="T7672" s="106"/>
      <c r="U7672" s="106"/>
      <c r="V7672" s="106"/>
      <c r="W7672" s="19"/>
      <c r="X7672" s="2"/>
      <c r="Y7672" s="4"/>
      <c r="Z7672" s="106"/>
      <c r="AA7672" s="114"/>
      <c r="AB7672" s="112"/>
      <c r="AC7672" s="178"/>
      <c r="AD7672" s="11"/>
      <c r="AE7672" s="106"/>
      <c r="AF7672" s="106"/>
      <c r="AG7672" s="106"/>
      <c r="AH7672" s="115"/>
      <c r="AI7672" s="116"/>
    </row>
    <row r="7673" spans="1:35" ht="15" customHeight="1" x14ac:dyDescent="0.25">
      <c r="A7673" s="105"/>
      <c r="B7673" s="106"/>
      <c r="C7673" s="2"/>
      <c r="D7673" s="2"/>
      <c r="E7673" s="106"/>
      <c r="F7673" s="107"/>
      <c r="G7673" s="108"/>
      <c r="H7673" s="109"/>
      <c r="I7673" s="109"/>
      <c r="J7673" s="110"/>
      <c r="K7673" s="117"/>
      <c r="L7673" s="178"/>
      <c r="M7673" s="178"/>
      <c r="N7673" s="106"/>
      <c r="O7673" s="111"/>
      <c r="P7673" s="111"/>
      <c r="Q7673" s="106"/>
      <c r="R7673" s="106"/>
      <c r="S7673" s="106"/>
      <c r="T7673" s="106"/>
      <c r="U7673" s="106"/>
      <c r="V7673" s="106"/>
      <c r="W7673" s="19"/>
      <c r="X7673" s="2"/>
      <c r="Y7673" s="4"/>
      <c r="Z7673" s="106"/>
      <c r="AA7673" s="114"/>
      <c r="AB7673" s="112"/>
      <c r="AC7673" s="178"/>
      <c r="AD7673" s="11"/>
      <c r="AE7673" s="106"/>
      <c r="AF7673" s="106"/>
      <c r="AG7673" s="106"/>
      <c r="AH7673" s="115"/>
      <c r="AI7673" s="116"/>
    </row>
    <row r="7674" spans="1:35" ht="15" customHeight="1" x14ac:dyDescent="0.25">
      <c r="A7674" s="105"/>
      <c r="B7674" s="106"/>
      <c r="C7674" s="2"/>
      <c r="D7674" s="2"/>
      <c r="E7674" s="106"/>
      <c r="F7674" s="107"/>
      <c r="G7674" s="108"/>
      <c r="H7674" s="109"/>
      <c r="I7674" s="109"/>
      <c r="J7674" s="110"/>
      <c r="K7674" s="117"/>
      <c r="L7674" s="178"/>
      <c r="M7674" s="178"/>
      <c r="N7674" s="106"/>
      <c r="O7674" s="111"/>
      <c r="P7674" s="111"/>
      <c r="Q7674" s="106"/>
      <c r="R7674" s="106"/>
      <c r="S7674" s="106"/>
      <c r="T7674" s="106"/>
      <c r="U7674" s="106"/>
      <c r="V7674" s="106"/>
      <c r="W7674" s="19"/>
      <c r="X7674" s="2"/>
      <c r="Y7674" s="4"/>
      <c r="Z7674" s="106"/>
      <c r="AA7674" s="114"/>
      <c r="AB7674" s="112"/>
      <c r="AC7674" s="178"/>
      <c r="AD7674" s="11"/>
      <c r="AE7674" s="106"/>
      <c r="AF7674" s="106"/>
      <c r="AG7674" s="106"/>
      <c r="AH7674" s="115"/>
      <c r="AI7674" s="116"/>
    </row>
    <row r="7675" spans="1:35" ht="15" customHeight="1" x14ac:dyDescent="0.25">
      <c r="A7675" s="105"/>
      <c r="B7675" s="106"/>
      <c r="C7675" s="2"/>
      <c r="D7675" s="2"/>
      <c r="E7675" s="106"/>
      <c r="F7675" s="107"/>
      <c r="G7675" s="108"/>
      <c r="H7675" s="109"/>
      <c r="I7675" s="109"/>
      <c r="J7675" s="110"/>
      <c r="K7675" s="117"/>
      <c r="L7675" s="178"/>
      <c r="M7675" s="178"/>
      <c r="N7675" s="106"/>
      <c r="O7675" s="111"/>
      <c r="P7675" s="111"/>
      <c r="Q7675" s="106"/>
      <c r="R7675" s="106"/>
      <c r="S7675" s="106"/>
      <c r="T7675" s="106"/>
      <c r="U7675" s="106"/>
      <c r="V7675" s="106"/>
      <c r="W7675" s="19"/>
      <c r="X7675" s="2"/>
      <c r="Y7675" s="4"/>
      <c r="Z7675" s="106"/>
      <c r="AA7675" s="114"/>
      <c r="AB7675" s="112"/>
      <c r="AC7675" s="178"/>
      <c r="AD7675" s="11"/>
      <c r="AE7675" s="106"/>
      <c r="AF7675" s="106"/>
      <c r="AG7675" s="106"/>
      <c r="AH7675" s="115"/>
      <c r="AI7675" s="116"/>
    </row>
    <row r="7676" spans="1:35" ht="15" customHeight="1" x14ac:dyDescent="0.25">
      <c r="A7676" s="105"/>
      <c r="B7676" s="106"/>
      <c r="C7676" s="2"/>
      <c r="D7676" s="2"/>
      <c r="E7676" s="106"/>
      <c r="F7676" s="107"/>
      <c r="G7676" s="108"/>
      <c r="H7676" s="109"/>
      <c r="I7676" s="109"/>
      <c r="J7676" s="110"/>
      <c r="K7676" s="117"/>
      <c r="L7676" s="178"/>
      <c r="M7676" s="178"/>
      <c r="N7676" s="106"/>
      <c r="O7676" s="111"/>
      <c r="P7676" s="111"/>
      <c r="Q7676" s="106"/>
      <c r="R7676" s="106"/>
      <c r="S7676" s="106"/>
      <c r="T7676" s="106"/>
      <c r="U7676" s="106"/>
      <c r="V7676" s="106"/>
      <c r="W7676" s="19"/>
      <c r="X7676" s="2"/>
      <c r="Y7676" s="4"/>
      <c r="Z7676" s="106"/>
      <c r="AA7676" s="114"/>
      <c r="AB7676" s="112"/>
      <c r="AC7676" s="178"/>
      <c r="AD7676" s="11"/>
      <c r="AE7676" s="106"/>
      <c r="AF7676" s="106"/>
      <c r="AG7676" s="106"/>
      <c r="AH7676" s="115"/>
      <c r="AI7676" s="116"/>
    </row>
    <row r="7677" spans="1:35" ht="15" customHeight="1" x14ac:dyDescent="0.25">
      <c r="A7677" s="105"/>
      <c r="B7677" s="106"/>
      <c r="C7677" s="2"/>
      <c r="D7677" s="2"/>
      <c r="E7677" s="106"/>
      <c r="F7677" s="107"/>
      <c r="G7677" s="108"/>
      <c r="H7677" s="109"/>
      <c r="I7677" s="109"/>
      <c r="J7677" s="110"/>
      <c r="K7677" s="117"/>
      <c r="L7677" s="178"/>
      <c r="M7677" s="178"/>
      <c r="N7677" s="106"/>
      <c r="O7677" s="111"/>
      <c r="P7677" s="111"/>
      <c r="Q7677" s="106"/>
      <c r="R7677" s="106"/>
      <c r="S7677" s="106"/>
      <c r="T7677" s="106"/>
      <c r="U7677" s="106"/>
      <c r="V7677" s="106"/>
      <c r="W7677" s="19"/>
      <c r="X7677" s="2"/>
      <c r="Y7677" s="4"/>
      <c r="Z7677" s="106"/>
      <c r="AA7677" s="114"/>
      <c r="AB7677" s="112"/>
      <c r="AC7677" s="178"/>
      <c r="AD7677" s="11"/>
      <c r="AE7677" s="106"/>
      <c r="AF7677" s="106"/>
      <c r="AG7677" s="106"/>
      <c r="AH7677" s="115"/>
      <c r="AI7677" s="116"/>
    </row>
    <row r="7678" spans="1:35" ht="15" customHeight="1" x14ac:dyDescent="0.25">
      <c r="A7678" s="105"/>
      <c r="B7678" s="106"/>
      <c r="C7678" s="2"/>
      <c r="D7678" s="2"/>
      <c r="E7678" s="106"/>
      <c r="F7678" s="107"/>
      <c r="G7678" s="108"/>
      <c r="H7678" s="109"/>
      <c r="I7678" s="109"/>
      <c r="J7678" s="110"/>
      <c r="K7678" s="117"/>
      <c r="L7678" s="178"/>
      <c r="M7678" s="178"/>
      <c r="N7678" s="106"/>
      <c r="O7678" s="111"/>
      <c r="P7678" s="111"/>
      <c r="Q7678" s="106"/>
      <c r="R7678" s="106"/>
      <c r="S7678" s="106"/>
      <c r="T7678" s="106"/>
      <c r="U7678" s="106"/>
      <c r="V7678" s="106"/>
      <c r="W7678" s="19"/>
      <c r="X7678" s="2"/>
      <c r="Y7678" s="4"/>
      <c r="Z7678" s="106"/>
      <c r="AA7678" s="114"/>
      <c r="AB7678" s="112"/>
      <c r="AC7678" s="178"/>
      <c r="AD7678" s="11"/>
      <c r="AE7678" s="106"/>
      <c r="AF7678" s="106"/>
      <c r="AG7678" s="106"/>
      <c r="AH7678" s="115"/>
      <c r="AI7678" s="116"/>
    </row>
    <row r="7679" spans="1:35" ht="15" customHeight="1" x14ac:dyDescent="0.25">
      <c r="A7679" s="105"/>
      <c r="B7679" s="106"/>
      <c r="C7679" s="2"/>
      <c r="D7679" s="2"/>
      <c r="E7679" s="106"/>
      <c r="F7679" s="107"/>
      <c r="G7679" s="108"/>
      <c r="H7679" s="109"/>
      <c r="I7679" s="109"/>
      <c r="J7679" s="110"/>
      <c r="K7679" s="117"/>
      <c r="L7679" s="178"/>
      <c r="M7679" s="178"/>
      <c r="N7679" s="106"/>
      <c r="O7679" s="111"/>
      <c r="P7679" s="111"/>
      <c r="Q7679" s="106"/>
      <c r="R7679" s="106"/>
      <c r="S7679" s="106"/>
      <c r="T7679" s="106"/>
      <c r="U7679" s="106"/>
      <c r="V7679" s="106"/>
      <c r="W7679" s="19"/>
      <c r="X7679" s="2"/>
      <c r="Y7679" s="4"/>
      <c r="Z7679" s="106"/>
      <c r="AA7679" s="114"/>
      <c r="AB7679" s="112"/>
      <c r="AC7679" s="178"/>
      <c r="AD7679" s="11"/>
      <c r="AE7679" s="106"/>
      <c r="AF7679" s="106"/>
      <c r="AG7679" s="106"/>
      <c r="AH7679" s="115"/>
      <c r="AI7679" s="116"/>
    </row>
    <row r="7680" spans="1:35" ht="15" customHeight="1" x14ac:dyDescent="0.25">
      <c r="A7680" s="105"/>
      <c r="B7680" s="106"/>
      <c r="C7680" s="2"/>
      <c r="D7680" s="2"/>
      <c r="E7680" s="106"/>
      <c r="F7680" s="107"/>
      <c r="G7680" s="108"/>
      <c r="H7680" s="109"/>
      <c r="I7680" s="109"/>
      <c r="J7680" s="110"/>
      <c r="K7680" s="117"/>
      <c r="L7680" s="178"/>
      <c r="M7680" s="178"/>
      <c r="N7680" s="106"/>
      <c r="O7680" s="111"/>
      <c r="P7680" s="111"/>
      <c r="Q7680" s="106"/>
      <c r="R7680" s="106"/>
      <c r="S7680" s="106"/>
      <c r="T7680" s="106"/>
      <c r="U7680" s="106"/>
      <c r="V7680" s="106"/>
      <c r="W7680" s="19"/>
      <c r="X7680" s="2"/>
      <c r="Y7680" s="4"/>
      <c r="Z7680" s="106"/>
      <c r="AA7680" s="114"/>
      <c r="AB7680" s="112"/>
      <c r="AC7680" s="178"/>
      <c r="AD7680" s="11"/>
      <c r="AE7680" s="106"/>
      <c r="AF7680" s="106"/>
      <c r="AG7680" s="106"/>
      <c r="AH7680" s="115"/>
      <c r="AI7680" s="116"/>
    </row>
    <row r="7681" spans="1:35" ht="15" customHeight="1" x14ac:dyDescent="0.25">
      <c r="A7681" s="105"/>
      <c r="B7681" s="106"/>
      <c r="C7681" s="2"/>
      <c r="D7681" s="2"/>
      <c r="E7681" s="106"/>
      <c r="F7681" s="107"/>
      <c r="G7681" s="108"/>
      <c r="H7681" s="109"/>
      <c r="I7681" s="109"/>
      <c r="J7681" s="110"/>
      <c r="K7681" s="117"/>
      <c r="L7681" s="178"/>
      <c r="M7681" s="178"/>
      <c r="N7681" s="106"/>
      <c r="O7681" s="111"/>
      <c r="P7681" s="111"/>
      <c r="Q7681" s="106"/>
      <c r="R7681" s="106"/>
      <c r="S7681" s="106"/>
      <c r="T7681" s="106"/>
      <c r="U7681" s="106"/>
      <c r="V7681" s="106"/>
      <c r="W7681" s="19"/>
      <c r="X7681" s="2"/>
      <c r="Y7681" s="4"/>
      <c r="Z7681" s="106"/>
      <c r="AA7681" s="114"/>
      <c r="AB7681" s="112"/>
      <c r="AC7681" s="178"/>
      <c r="AD7681" s="11"/>
      <c r="AE7681" s="106"/>
      <c r="AF7681" s="106"/>
      <c r="AG7681" s="106"/>
      <c r="AH7681" s="115"/>
      <c r="AI7681" s="116"/>
    </row>
    <row r="7682" spans="1:35" ht="15" customHeight="1" x14ac:dyDescent="0.25">
      <c r="A7682" s="105"/>
      <c r="B7682" s="106"/>
      <c r="C7682" s="2"/>
      <c r="D7682" s="2"/>
      <c r="E7682" s="106"/>
      <c r="F7682" s="107"/>
      <c r="G7682" s="108"/>
      <c r="H7682" s="109"/>
      <c r="I7682" s="109"/>
      <c r="J7682" s="110"/>
      <c r="K7682" s="117"/>
      <c r="L7682" s="178"/>
      <c r="M7682" s="178"/>
      <c r="N7682" s="106"/>
      <c r="O7682" s="111"/>
      <c r="P7682" s="111"/>
      <c r="Q7682" s="106"/>
      <c r="R7682" s="106"/>
      <c r="S7682" s="106"/>
      <c r="T7682" s="106"/>
      <c r="U7682" s="106"/>
      <c r="V7682" s="106"/>
      <c r="W7682" s="19"/>
      <c r="X7682" s="2"/>
      <c r="Y7682" s="4"/>
      <c r="Z7682" s="106"/>
      <c r="AA7682" s="114"/>
      <c r="AB7682" s="112"/>
      <c r="AC7682" s="178"/>
      <c r="AD7682" s="11"/>
      <c r="AE7682" s="106"/>
      <c r="AF7682" s="106"/>
      <c r="AG7682" s="106"/>
      <c r="AH7682" s="115"/>
      <c r="AI7682" s="116"/>
    </row>
    <row r="7683" spans="1:35" ht="15" customHeight="1" x14ac:dyDescent="0.25">
      <c r="A7683" s="105"/>
      <c r="B7683" s="106"/>
      <c r="C7683" s="2"/>
      <c r="D7683" s="2"/>
      <c r="E7683" s="106"/>
      <c r="F7683" s="107"/>
      <c r="G7683" s="108"/>
      <c r="H7683" s="109"/>
      <c r="I7683" s="109"/>
      <c r="J7683" s="110"/>
      <c r="K7683" s="117"/>
      <c r="L7683" s="178"/>
      <c r="M7683" s="178"/>
      <c r="N7683" s="106"/>
      <c r="O7683" s="111"/>
      <c r="P7683" s="111"/>
      <c r="Q7683" s="106"/>
      <c r="R7683" s="106"/>
      <c r="S7683" s="106"/>
      <c r="T7683" s="106"/>
      <c r="U7683" s="106"/>
      <c r="V7683" s="106"/>
      <c r="W7683" s="19"/>
      <c r="X7683" s="2"/>
      <c r="Y7683" s="4"/>
      <c r="Z7683" s="106"/>
      <c r="AA7683" s="114"/>
      <c r="AB7683" s="112"/>
      <c r="AC7683" s="178"/>
      <c r="AD7683" s="11"/>
      <c r="AE7683" s="106"/>
      <c r="AF7683" s="106"/>
      <c r="AG7683" s="106"/>
      <c r="AH7683" s="115"/>
      <c r="AI7683" s="116"/>
    </row>
    <row r="7684" spans="1:35" ht="15" customHeight="1" x14ac:dyDescent="0.25">
      <c r="A7684" s="105"/>
      <c r="B7684" s="106"/>
      <c r="C7684" s="2"/>
      <c r="D7684" s="2"/>
      <c r="E7684" s="106"/>
      <c r="F7684" s="107"/>
      <c r="G7684" s="108"/>
      <c r="H7684" s="109"/>
      <c r="I7684" s="109"/>
      <c r="J7684" s="110"/>
      <c r="K7684" s="117"/>
      <c r="L7684" s="178"/>
      <c r="M7684" s="178"/>
      <c r="N7684" s="106"/>
      <c r="O7684" s="111"/>
      <c r="P7684" s="111"/>
      <c r="Q7684" s="106"/>
      <c r="R7684" s="106"/>
      <c r="S7684" s="106"/>
      <c r="T7684" s="106"/>
      <c r="U7684" s="106"/>
      <c r="V7684" s="106"/>
      <c r="W7684" s="19"/>
      <c r="X7684" s="2"/>
      <c r="Y7684" s="4"/>
      <c r="Z7684" s="106"/>
      <c r="AA7684" s="114"/>
      <c r="AB7684" s="112"/>
      <c r="AC7684" s="178"/>
      <c r="AD7684" s="11"/>
      <c r="AE7684" s="106"/>
      <c r="AF7684" s="106"/>
      <c r="AG7684" s="106"/>
      <c r="AH7684" s="115"/>
      <c r="AI7684" s="116"/>
    </row>
    <row r="7685" spans="1:35" ht="15" customHeight="1" x14ac:dyDescent="0.25">
      <c r="A7685" s="105"/>
      <c r="B7685" s="106"/>
      <c r="C7685" s="2"/>
      <c r="D7685" s="2"/>
      <c r="E7685" s="106"/>
      <c r="F7685" s="107"/>
      <c r="G7685" s="108"/>
      <c r="H7685" s="109"/>
      <c r="I7685" s="109"/>
      <c r="J7685" s="110"/>
      <c r="K7685" s="117"/>
      <c r="L7685" s="178"/>
      <c r="M7685" s="178"/>
      <c r="N7685" s="106"/>
      <c r="O7685" s="111"/>
      <c r="P7685" s="111"/>
      <c r="Q7685" s="106"/>
      <c r="R7685" s="106"/>
      <c r="S7685" s="106"/>
      <c r="T7685" s="106"/>
      <c r="U7685" s="106"/>
      <c r="V7685" s="106"/>
      <c r="W7685" s="19"/>
      <c r="X7685" s="2"/>
      <c r="Y7685" s="4"/>
      <c r="Z7685" s="106"/>
      <c r="AA7685" s="114"/>
      <c r="AB7685" s="112"/>
      <c r="AC7685" s="178"/>
      <c r="AD7685" s="11"/>
      <c r="AE7685" s="106"/>
      <c r="AF7685" s="106"/>
      <c r="AG7685" s="106"/>
      <c r="AH7685" s="115"/>
      <c r="AI7685" s="116"/>
    </row>
    <row r="7686" spans="1:35" ht="15" customHeight="1" x14ac:dyDescent="0.25">
      <c r="A7686" s="105"/>
      <c r="B7686" s="106"/>
      <c r="C7686" s="2"/>
      <c r="D7686" s="2"/>
      <c r="E7686" s="106"/>
      <c r="F7686" s="107"/>
      <c r="G7686" s="108"/>
      <c r="H7686" s="109"/>
      <c r="I7686" s="109"/>
      <c r="J7686" s="110"/>
      <c r="K7686" s="117"/>
      <c r="L7686" s="178"/>
      <c r="M7686" s="178"/>
      <c r="N7686" s="106"/>
      <c r="O7686" s="111"/>
      <c r="P7686" s="111"/>
      <c r="Q7686" s="106"/>
      <c r="R7686" s="106"/>
      <c r="S7686" s="106"/>
      <c r="T7686" s="106"/>
      <c r="U7686" s="106"/>
      <c r="V7686" s="106"/>
      <c r="W7686" s="19"/>
      <c r="X7686" s="2"/>
      <c r="Y7686" s="4"/>
      <c r="Z7686" s="106"/>
      <c r="AA7686" s="114"/>
      <c r="AB7686" s="112"/>
      <c r="AC7686" s="178"/>
      <c r="AD7686" s="11"/>
      <c r="AE7686" s="106"/>
      <c r="AF7686" s="106"/>
      <c r="AG7686" s="106"/>
      <c r="AH7686" s="115"/>
      <c r="AI7686" s="116"/>
    </row>
    <row r="7687" spans="1:35" ht="15" customHeight="1" x14ac:dyDescent="0.25">
      <c r="A7687" s="105"/>
      <c r="B7687" s="106"/>
      <c r="C7687" s="2"/>
      <c r="D7687" s="2"/>
      <c r="E7687" s="106"/>
      <c r="F7687" s="107"/>
      <c r="G7687" s="108"/>
      <c r="H7687" s="109"/>
      <c r="I7687" s="109"/>
      <c r="J7687" s="110"/>
      <c r="K7687" s="117"/>
      <c r="L7687" s="178"/>
      <c r="M7687" s="178"/>
      <c r="N7687" s="106"/>
      <c r="O7687" s="111"/>
      <c r="P7687" s="111"/>
      <c r="Q7687" s="106"/>
      <c r="R7687" s="106"/>
      <c r="S7687" s="106"/>
      <c r="T7687" s="106"/>
      <c r="U7687" s="106"/>
      <c r="V7687" s="106"/>
      <c r="W7687" s="19"/>
      <c r="X7687" s="2"/>
      <c r="Y7687" s="4"/>
      <c r="Z7687" s="106"/>
      <c r="AA7687" s="114"/>
      <c r="AB7687" s="112"/>
      <c r="AC7687" s="178"/>
      <c r="AD7687" s="11"/>
      <c r="AE7687" s="106"/>
      <c r="AF7687" s="106"/>
      <c r="AG7687" s="106"/>
      <c r="AH7687" s="115"/>
      <c r="AI7687" s="116"/>
    </row>
    <row r="7688" spans="1:35" ht="15" customHeight="1" x14ac:dyDescent="0.25">
      <c r="A7688" s="105"/>
      <c r="B7688" s="106"/>
      <c r="C7688" s="2"/>
      <c r="D7688" s="2"/>
      <c r="E7688" s="106"/>
      <c r="F7688" s="107"/>
      <c r="G7688" s="108"/>
      <c r="H7688" s="109"/>
      <c r="I7688" s="109"/>
      <c r="J7688" s="110"/>
      <c r="K7688" s="117"/>
      <c r="L7688" s="178"/>
      <c r="M7688" s="178"/>
      <c r="N7688" s="106"/>
      <c r="O7688" s="111"/>
      <c r="P7688" s="111"/>
      <c r="Q7688" s="106"/>
      <c r="R7688" s="106"/>
      <c r="S7688" s="106"/>
      <c r="T7688" s="106"/>
      <c r="U7688" s="106"/>
      <c r="V7688" s="106"/>
      <c r="W7688" s="19"/>
      <c r="X7688" s="2"/>
      <c r="Y7688" s="4"/>
      <c r="Z7688" s="106"/>
      <c r="AA7688" s="114"/>
      <c r="AB7688" s="112"/>
      <c r="AC7688" s="178"/>
      <c r="AD7688" s="11"/>
      <c r="AE7688" s="106"/>
      <c r="AF7688" s="106"/>
      <c r="AG7688" s="106"/>
      <c r="AH7688" s="115"/>
      <c r="AI7688" s="116"/>
    </row>
    <row r="7689" spans="1:35" ht="15" customHeight="1" x14ac:dyDescent="0.25">
      <c r="A7689" s="105"/>
      <c r="B7689" s="106"/>
      <c r="C7689" s="2"/>
      <c r="D7689" s="2"/>
      <c r="E7689" s="106"/>
      <c r="F7689" s="107"/>
      <c r="G7689" s="108"/>
      <c r="H7689" s="109"/>
      <c r="I7689" s="109"/>
      <c r="J7689" s="110"/>
      <c r="K7689" s="117"/>
      <c r="L7689" s="178"/>
      <c r="M7689" s="178"/>
      <c r="N7689" s="106"/>
      <c r="O7689" s="111"/>
      <c r="P7689" s="111"/>
      <c r="Q7689" s="106"/>
      <c r="R7689" s="106"/>
      <c r="S7689" s="106"/>
      <c r="T7689" s="106"/>
      <c r="U7689" s="106"/>
      <c r="V7689" s="106"/>
      <c r="W7689" s="19"/>
      <c r="X7689" s="2"/>
      <c r="Y7689" s="4"/>
      <c r="Z7689" s="106"/>
      <c r="AA7689" s="114"/>
      <c r="AB7689" s="112"/>
      <c r="AC7689" s="178"/>
      <c r="AD7689" s="11"/>
      <c r="AE7689" s="106"/>
      <c r="AF7689" s="106"/>
      <c r="AG7689" s="106"/>
      <c r="AH7689" s="115"/>
      <c r="AI7689" s="116"/>
    </row>
    <row r="7690" spans="1:35" ht="15" customHeight="1" x14ac:dyDescent="0.25">
      <c r="A7690" s="105"/>
      <c r="B7690" s="106"/>
      <c r="C7690" s="2"/>
      <c r="D7690" s="2"/>
      <c r="E7690" s="106"/>
      <c r="F7690" s="107"/>
      <c r="G7690" s="108"/>
      <c r="H7690" s="109"/>
      <c r="I7690" s="109"/>
      <c r="J7690" s="110"/>
      <c r="K7690" s="117"/>
      <c r="L7690" s="178"/>
      <c r="M7690" s="178"/>
      <c r="N7690" s="106"/>
      <c r="O7690" s="111"/>
      <c r="P7690" s="111"/>
      <c r="Q7690" s="106"/>
      <c r="R7690" s="106"/>
      <c r="S7690" s="106"/>
      <c r="T7690" s="106"/>
      <c r="U7690" s="106"/>
      <c r="V7690" s="106"/>
      <c r="W7690" s="19"/>
      <c r="X7690" s="2"/>
      <c r="Y7690" s="4"/>
      <c r="Z7690" s="106"/>
      <c r="AA7690" s="114"/>
      <c r="AB7690" s="112"/>
      <c r="AC7690" s="178"/>
      <c r="AD7690" s="11"/>
      <c r="AE7690" s="106"/>
      <c r="AF7690" s="106"/>
      <c r="AG7690" s="106"/>
      <c r="AH7690" s="115"/>
      <c r="AI7690" s="116"/>
    </row>
    <row r="7691" spans="1:35" ht="15" customHeight="1" x14ac:dyDescent="0.25">
      <c r="A7691" s="105"/>
      <c r="B7691" s="106"/>
      <c r="C7691" s="2"/>
      <c r="D7691" s="2"/>
      <c r="E7691" s="106"/>
      <c r="F7691" s="107"/>
      <c r="G7691" s="108"/>
      <c r="H7691" s="109"/>
      <c r="I7691" s="109"/>
      <c r="J7691" s="110"/>
      <c r="K7691" s="117"/>
      <c r="L7691" s="178"/>
      <c r="M7691" s="178"/>
      <c r="N7691" s="106"/>
      <c r="O7691" s="111"/>
      <c r="P7691" s="111"/>
      <c r="Q7691" s="106"/>
      <c r="R7691" s="106"/>
      <c r="S7691" s="106"/>
      <c r="T7691" s="106"/>
      <c r="U7691" s="106"/>
      <c r="V7691" s="106"/>
      <c r="W7691" s="19"/>
      <c r="X7691" s="2"/>
      <c r="Y7691" s="4"/>
      <c r="Z7691" s="106"/>
      <c r="AA7691" s="114"/>
      <c r="AB7691" s="112"/>
      <c r="AC7691" s="178"/>
      <c r="AD7691" s="11"/>
      <c r="AE7691" s="106"/>
      <c r="AF7691" s="106"/>
      <c r="AG7691" s="106"/>
      <c r="AH7691" s="115"/>
      <c r="AI7691" s="116"/>
    </row>
    <row r="7692" spans="1:35" ht="15" customHeight="1" x14ac:dyDescent="0.25">
      <c r="A7692" s="105"/>
      <c r="B7692" s="106"/>
      <c r="C7692" s="2"/>
      <c r="D7692" s="2"/>
      <c r="E7692" s="106"/>
      <c r="F7692" s="107"/>
      <c r="G7692" s="108"/>
      <c r="H7692" s="109"/>
      <c r="I7692" s="109"/>
      <c r="J7692" s="110"/>
      <c r="K7692" s="117"/>
      <c r="L7692" s="178"/>
      <c r="M7692" s="178"/>
      <c r="N7692" s="106"/>
      <c r="O7692" s="111"/>
      <c r="P7692" s="111"/>
      <c r="Q7692" s="106"/>
      <c r="R7692" s="106"/>
      <c r="S7692" s="106"/>
      <c r="T7692" s="106"/>
      <c r="U7692" s="106"/>
      <c r="V7692" s="106"/>
      <c r="W7692" s="19"/>
      <c r="X7692" s="2"/>
      <c r="Y7692" s="4"/>
      <c r="Z7692" s="106"/>
      <c r="AA7692" s="114"/>
      <c r="AB7692" s="112"/>
      <c r="AC7692" s="178"/>
      <c r="AD7692" s="11"/>
      <c r="AE7692" s="106"/>
      <c r="AF7692" s="106"/>
      <c r="AG7692" s="106"/>
      <c r="AH7692" s="115"/>
      <c r="AI7692" s="116"/>
    </row>
    <row r="7693" spans="1:35" ht="15" customHeight="1" x14ac:dyDescent="0.25">
      <c r="A7693" s="105"/>
      <c r="B7693" s="106"/>
      <c r="C7693" s="2"/>
      <c r="D7693" s="2"/>
      <c r="E7693" s="106"/>
      <c r="F7693" s="107"/>
      <c r="G7693" s="108"/>
      <c r="H7693" s="109"/>
      <c r="I7693" s="109"/>
      <c r="J7693" s="110"/>
      <c r="K7693" s="117"/>
      <c r="L7693" s="178"/>
      <c r="M7693" s="178"/>
      <c r="N7693" s="106"/>
      <c r="O7693" s="111"/>
      <c r="P7693" s="111"/>
      <c r="Q7693" s="106"/>
      <c r="R7693" s="106"/>
      <c r="S7693" s="106"/>
      <c r="T7693" s="106"/>
      <c r="U7693" s="106"/>
      <c r="V7693" s="106"/>
      <c r="W7693" s="19"/>
      <c r="X7693" s="2"/>
      <c r="Y7693" s="4"/>
      <c r="Z7693" s="106"/>
      <c r="AA7693" s="114"/>
      <c r="AB7693" s="112"/>
      <c r="AC7693" s="178"/>
      <c r="AD7693" s="11"/>
      <c r="AE7693" s="106"/>
      <c r="AF7693" s="106"/>
      <c r="AG7693" s="106"/>
      <c r="AH7693" s="115"/>
      <c r="AI7693" s="116"/>
    </row>
    <row r="7694" spans="1:35" ht="15" customHeight="1" x14ac:dyDescent="0.25">
      <c r="A7694" s="105"/>
      <c r="B7694" s="106"/>
      <c r="C7694" s="2"/>
      <c r="D7694" s="2"/>
      <c r="E7694" s="106"/>
      <c r="F7694" s="107"/>
      <c r="G7694" s="108"/>
      <c r="H7694" s="109"/>
      <c r="I7694" s="109"/>
      <c r="J7694" s="110"/>
      <c r="K7694" s="117"/>
      <c r="L7694" s="178"/>
      <c r="M7694" s="178"/>
      <c r="N7694" s="106"/>
      <c r="O7694" s="111"/>
      <c r="P7694" s="111"/>
      <c r="Q7694" s="106"/>
      <c r="R7694" s="106"/>
      <c r="S7694" s="106"/>
      <c r="T7694" s="106"/>
      <c r="U7694" s="106"/>
      <c r="V7694" s="106"/>
      <c r="W7694" s="19"/>
      <c r="X7694" s="2"/>
      <c r="Y7694" s="4"/>
      <c r="Z7694" s="106"/>
      <c r="AA7694" s="114"/>
      <c r="AB7694" s="112"/>
      <c r="AC7694" s="178"/>
      <c r="AD7694" s="11"/>
      <c r="AE7694" s="106"/>
      <c r="AF7694" s="106"/>
      <c r="AG7694" s="106"/>
      <c r="AH7694" s="115"/>
      <c r="AI7694" s="116"/>
    </row>
    <row r="7695" spans="1:35" ht="15" customHeight="1" x14ac:dyDescent="0.25">
      <c r="A7695" s="105"/>
      <c r="B7695" s="106"/>
      <c r="C7695" s="2"/>
      <c r="D7695" s="2"/>
      <c r="E7695" s="106"/>
      <c r="F7695" s="107"/>
      <c r="G7695" s="108"/>
      <c r="H7695" s="109"/>
      <c r="I7695" s="109"/>
      <c r="J7695" s="110"/>
      <c r="K7695" s="117"/>
      <c r="L7695" s="178"/>
      <c r="M7695" s="178"/>
      <c r="N7695" s="106"/>
      <c r="O7695" s="111"/>
      <c r="P7695" s="111"/>
      <c r="Q7695" s="106"/>
      <c r="R7695" s="106"/>
      <c r="S7695" s="106"/>
      <c r="T7695" s="106"/>
      <c r="U7695" s="106"/>
      <c r="V7695" s="106"/>
      <c r="W7695" s="19"/>
      <c r="X7695" s="2"/>
      <c r="Y7695" s="4"/>
      <c r="Z7695" s="106"/>
      <c r="AA7695" s="114"/>
      <c r="AB7695" s="112"/>
      <c r="AC7695" s="178"/>
      <c r="AD7695" s="11"/>
      <c r="AE7695" s="106"/>
      <c r="AF7695" s="106"/>
      <c r="AG7695" s="106"/>
      <c r="AH7695" s="115"/>
      <c r="AI7695" s="116"/>
    </row>
    <row r="7696" spans="1:35" ht="15" customHeight="1" x14ac:dyDescent="0.25">
      <c r="A7696" s="105"/>
      <c r="B7696" s="106"/>
      <c r="C7696" s="2"/>
      <c r="D7696" s="2"/>
      <c r="E7696" s="106"/>
      <c r="F7696" s="107"/>
      <c r="G7696" s="108"/>
      <c r="H7696" s="109"/>
      <c r="I7696" s="109"/>
      <c r="J7696" s="110"/>
      <c r="K7696" s="117"/>
      <c r="L7696" s="178"/>
      <c r="M7696" s="178"/>
      <c r="N7696" s="106"/>
      <c r="O7696" s="111"/>
      <c r="P7696" s="111"/>
      <c r="Q7696" s="106"/>
      <c r="R7696" s="106"/>
      <c r="S7696" s="106"/>
      <c r="T7696" s="106"/>
      <c r="U7696" s="106"/>
      <c r="V7696" s="106"/>
      <c r="W7696" s="19"/>
      <c r="X7696" s="2"/>
      <c r="Y7696" s="4"/>
      <c r="Z7696" s="106"/>
      <c r="AA7696" s="114"/>
      <c r="AB7696" s="112"/>
      <c r="AC7696" s="178"/>
      <c r="AD7696" s="11"/>
      <c r="AE7696" s="106"/>
      <c r="AF7696" s="106"/>
      <c r="AG7696" s="106"/>
      <c r="AH7696" s="115"/>
      <c r="AI7696" s="116"/>
    </row>
    <row r="7697" spans="1:35" ht="15" customHeight="1" x14ac:dyDescent="0.25">
      <c r="A7697" s="105"/>
      <c r="B7697" s="106"/>
      <c r="C7697" s="2"/>
      <c r="D7697" s="2"/>
      <c r="E7697" s="106"/>
      <c r="F7697" s="107"/>
      <c r="G7697" s="108"/>
      <c r="H7697" s="109"/>
      <c r="I7697" s="109"/>
      <c r="J7697" s="110"/>
      <c r="K7697" s="117"/>
      <c r="L7697" s="178"/>
      <c r="M7697" s="178"/>
      <c r="N7697" s="106"/>
      <c r="O7697" s="111"/>
      <c r="P7697" s="111"/>
      <c r="Q7697" s="106"/>
      <c r="R7697" s="106"/>
      <c r="S7697" s="106"/>
      <c r="T7697" s="106"/>
      <c r="U7697" s="106"/>
      <c r="V7697" s="106"/>
      <c r="W7697" s="19"/>
      <c r="X7697" s="2"/>
      <c r="Y7697" s="4"/>
      <c r="Z7697" s="106"/>
      <c r="AA7697" s="114"/>
      <c r="AB7697" s="112"/>
      <c r="AC7697" s="178"/>
      <c r="AD7697" s="11"/>
      <c r="AE7697" s="106"/>
      <c r="AF7697" s="106"/>
      <c r="AG7697" s="106"/>
      <c r="AH7697" s="115"/>
      <c r="AI7697" s="116"/>
    </row>
    <row r="7698" spans="1:35" ht="15" customHeight="1" x14ac:dyDescent="0.25">
      <c r="A7698" s="105"/>
      <c r="B7698" s="106"/>
      <c r="C7698" s="2"/>
      <c r="D7698" s="2"/>
      <c r="E7698" s="106"/>
      <c r="F7698" s="107"/>
      <c r="G7698" s="108"/>
      <c r="H7698" s="109"/>
      <c r="I7698" s="109"/>
      <c r="J7698" s="110"/>
      <c r="K7698" s="117"/>
      <c r="L7698" s="178"/>
      <c r="M7698" s="178"/>
      <c r="N7698" s="106"/>
      <c r="O7698" s="111"/>
      <c r="P7698" s="111"/>
      <c r="Q7698" s="106"/>
      <c r="R7698" s="106"/>
      <c r="S7698" s="106"/>
      <c r="T7698" s="106"/>
      <c r="U7698" s="106"/>
      <c r="V7698" s="106"/>
      <c r="W7698" s="19"/>
      <c r="X7698" s="2"/>
      <c r="Y7698" s="4"/>
      <c r="Z7698" s="106"/>
      <c r="AA7698" s="114"/>
      <c r="AB7698" s="112"/>
      <c r="AC7698" s="178"/>
      <c r="AD7698" s="11"/>
      <c r="AE7698" s="106"/>
      <c r="AF7698" s="106"/>
      <c r="AG7698" s="106"/>
      <c r="AH7698" s="115"/>
      <c r="AI7698" s="116"/>
    </row>
    <row r="7699" spans="1:35" ht="15" customHeight="1" x14ac:dyDescent="0.25">
      <c r="A7699" s="105"/>
      <c r="B7699" s="106"/>
      <c r="C7699" s="2"/>
      <c r="D7699" s="2"/>
      <c r="E7699" s="106"/>
      <c r="F7699" s="107"/>
      <c r="G7699" s="108"/>
      <c r="H7699" s="109"/>
      <c r="I7699" s="109"/>
      <c r="J7699" s="110"/>
      <c r="K7699" s="117"/>
      <c r="L7699" s="178"/>
      <c r="M7699" s="178"/>
      <c r="N7699" s="106"/>
      <c r="O7699" s="111"/>
      <c r="P7699" s="111"/>
      <c r="Q7699" s="106"/>
      <c r="R7699" s="106"/>
      <c r="S7699" s="106"/>
      <c r="T7699" s="106"/>
      <c r="U7699" s="106"/>
      <c r="V7699" s="106"/>
      <c r="W7699" s="19"/>
      <c r="X7699" s="2"/>
      <c r="Y7699" s="4"/>
      <c r="Z7699" s="106"/>
      <c r="AA7699" s="114"/>
      <c r="AB7699" s="112"/>
      <c r="AC7699" s="178"/>
      <c r="AD7699" s="11"/>
      <c r="AE7699" s="106"/>
      <c r="AF7699" s="106"/>
      <c r="AG7699" s="106"/>
      <c r="AH7699" s="115"/>
      <c r="AI7699" s="116"/>
    </row>
    <row r="7700" spans="1:35" ht="15" customHeight="1" x14ac:dyDescent="0.25">
      <c r="A7700" s="105"/>
      <c r="B7700" s="106"/>
      <c r="C7700" s="2"/>
      <c r="D7700" s="2"/>
      <c r="E7700" s="106"/>
      <c r="F7700" s="107"/>
      <c r="G7700" s="108"/>
      <c r="H7700" s="109"/>
      <c r="I7700" s="109"/>
      <c r="J7700" s="110"/>
      <c r="K7700" s="117"/>
      <c r="L7700" s="178"/>
      <c r="M7700" s="178"/>
      <c r="N7700" s="106"/>
      <c r="O7700" s="111"/>
      <c r="P7700" s="111"/>
      <c r="Q7700" s="106"/>
      <c r="R7700" s="106"/>
      <c r="S7700" s="106"/>
      <c r="T7700" s="106"/>
      <c r="U7700" s="106"/>
      <c r="V7700" s="106"/>
      <c r="W7700" s="19"/>
      <c r="X7700" s="2"/>
      <c r="Y7700" s="4"/>
      <c r="Z7700" s="106"/>
      <c r="AA7700" s="114"/>
      <c r="AB7700" s="112"/>
      <c r="AC7700" s="178"/>
      <c r="AD7700" s="11"/>
      <c r="AE7700" s="106"/>
      <c r="AF7700" s="106"/>
      <c r="AG7700" s="106"/>
      <c r="AH7700" s="115"/>
      <c r="AI7700" s="116"/>
    </row>
    <row r="7701" spans="1:35" ht="15" customHeight="1" x14ac:dyDescent="0.25">
      <c r="A7701" s="105"/>
      <c r="B7701" s="106"/>
      <c r="C7701" s="2"/>
      <c r="D7701" s="2"/>
      <c r="E7701" s="106"/>
      <c r="F7701" s="107"/>
      <c r="G7701" s="108"/>
      <c r="H7701" s="109"/>
      <c r="I7701" s="109"/>
      <c r="J7701" s="110"/>
      <c r="K7701" s="117"/>
      <c r="L7701" s="178"/>
      <c r="M7701" s="178"/>
      <c r="N7701" s="106"/>
      <c r="O7701" s="111"/>
      <c r="P7701" s="111"/>
      <c r="Q7701" s="106"/>
      <c r="R7701" s="106"/>
      <c r="S7701" s="106"/>
      <c r="T7701" s="106"/>
      <c r="U7701" s="106"/>
      <c r="V7701" s="106"/>
      <c r="W7701" s="19"/>
      <c r="X7701" s="2"/>
      <c r="Y7701" s="4"/>
      <c r="Z7701" s="106"/>
      <c r="AA7701" s="114"/>
      <c r="AB7701" s="112"/>
      <c r="AC7701" s="178"/>
      <c r="AD7701" s="11"/>
      <c r="AE7701" s="106"/>
      <c r="AF7701" s="106"/>
      <c r="AG7701" s="106"/>
      <c r="AH7701" s="115"/>
      <c r="AI7701" s="116"/>
    </row>
    <row r="7702" spans="1:35" ht="15" customHeight="1" x14ac:dyDescent="0.25">
      <c r="A7702" s="105"/>
      <c r="B7702" s="106"/>
      <c r="C7702" s="2"/>
      <c r="D7702" s="2"/>
      <c r="E7702" s="106"/>
      <c r="F7702" s="107"/>
      <c r="G7702" s="108"/>
      <c r="H7702" s="109"/>
      <c r="I7702" s="109"/>
      <c r="J7702" s="110"/>
      <c r="K7702" s="117"/>
      <c r="L7702" s="178"/>
      <c r="M7702" s="178"/>
      <c r="N7702" s="106"/>
      <c r="O7702" s="111"/>
      <c r="P7702" s="111"/>
      <c r="Q7702" s="106"/>
      <c r="R7702" s="106"/>
      <c r="S7702" s="106"/>
      <c r="T7702" s="106"/>
      <c r="U7702" s="106"/>
      <c r="V7702" s="106"/>
      <c r="W7702" s="19"/>
      <c r="X7702" s="2"/>
      <c r="Y7702" s="4"/>
      <c r="Z7702" s="106"/>
      <c r="AA7702" s="114"/>
      <c r="AB7702" s="112"/>
      <c r="AC7702" s="178"/>
      <c r="AD7702" s="11"/>
      <c r="AE7702" s="106"/>
      <c r="AF7702" s="106"/>
      <c r="AG7702" s="106"/>
      <c r="AH7702" s="115"/>
      <c r="AI7702" s="116"/>
    </row>
    <row r="7703" spans="1:35" ht="15" customHeight="1" x14ac:dyDescent="0.25">
      <c r="A7703" s="105"/>
      <c r="B7703" s="106"/>
      <c r="C7703" s="2"/>
      <c r="D7703" s="2"/>
      <c r="E7703" s="106"/>
      <c r="F7703" s="107"/>
      <c r="G7703" s="108"/>
      <c r="H7703" s="109"/>
      <c r="I7703" s="109"/>
      <c r="J7703" s="110"/>
      <c r="K7703" s="117"/>
      <c r="L7703" s="178"/>
      <c r="M7703" s="178"/>
      <c r="N7703" s="106"/>
      <c r="O7703" s="111"/>
      <c r="P7703" s="111"/>
      <c r="Q7703" s="106"/>
      <c r="R7703" s="106"/>
      <c r="S7703" s="106"/>
      <c r="T7703" s="106"/>
      <c r="U7703" s="106"/>
      <c r="V7703" s="106"/>
      <c r="W7703" s="19"/>
      <c r="X7703" s="2"/>
      <c r="Y7703" s="4"/>
      <c r="Z7703" s="106"/>
      <c r="AA7703" s="114"/>
      <c r="AB7703" s="112"/>
      <c r="AC7703" s="178"/>
      <c r="AD7703" s="11"/>
      <c r="AE7703" s="106"/>
      <c r="AF7703" s="106"/>
      <c r="AG7703" s="106"/>
      <c r="AH7703" s="115"/>
      <c r="AI7703" s="116"/>
    </row>
    <row r="7704" spans="1:35" ht="15" customHeight="1" x14ac:dyDescent="0.25">
      <c r="A7704" s="105"/>
      <c r="B7704" s="106"/>
      <c r="C7704" s="2"/>
      <c r="D7704" s="2"/>
      <c r="E7704" s="106"/>
      <c r="F7704" s="107"/>
      <c r="G7704" s="108"/>
      <c r="H7704" s="109"/>
      <c r="I7704" s="109"/>
      <c r="J7704" s="110"/>
      <c r="K7704" s="117"/>
      <c r="L7704" s="178"/>
      <c r="M7704" s="178"/>
      <c r="N7704" s="106"/>
      <c r="O7704" s="111"/>
      <c r="P7704" s="111"/>
      <c r="Q7704" s="106"/>
      <c r="R7704" s="106"/>
      <c r="S7704" s="106"/>
      <c r="T7704" s="106"/>
      <c r="U7704" s="106"/>
      <c r="V7704" s="106"/>
      <c r="W7704" s="19"/>
      <c r="X7704" s="2"/>
      <c r="Y7704" s="4"/>
      <c r="Z7704" s="106"/>
      <c r="AA7704" s="114"/>
      <c r="AB7704" s="112"/>
      <c r="AC7704" s="178"/>
      <c r="AD7704" s="11"/>
      <c r="AE7704" s="106"/>
      <c r="AF7704" s="106"/>
      <c r="AG7704" s="106"/>
      <c r="AH7704" s="115"/>
      <c r="AI7704" s="116"/>
    </row>
    <row r="7705" spans="1:35" ht="15" customHeight="1" x14ac:dyDescent="0.25">
      <c r="A7705" s="105"/>
      <c r="B7705" s="106"/>
      <c r="C7705" s="2"/>
      <c r="D7705" s="2"/>
      <c r="E7705" s="106"/>
      <c r="F7705" s="107"/>
      <c r="G7705" s="108"/>
      <c r="H7705" s="109"/>
      <c r="I7705" s="109"/>
      <c r="J7705" s="110"/>
      <c r="K7705" s="117"/>
      <c r="L7705" s="178"/>
      <c r="M7705" s="178"/>
      <c r="N7705" s="106"/>
      <c r="O7705" s="111"/>
      <c r="P7705" s="111"/>
      <c r="Q7705" s="106"/>
      <c r="R7705" s="106"/>
      <c r="S7705" s="106"/>
      <c r="T7705" s="106"/>
      <c r="U7705" s="106"/>
      <c r="V7705" s="106"/>
      <c r="W7705" s="19"/>
      <c r="X7705" s="2"/>
      <c r="Y7705" s="4"/>
      <c r="Z7705" s="106"/>
      <c r="AA7705" s="114"/>
      <c r="AB7705" s="112"/>
      <c r="AC7705" s="178"/>
      <c r="AD7705" s="11"/>
      <c r="AE7705" s="106"/>
      <c r="AF7705" s="106"/>
      <c r="AG7705" s="106"/>
      <c r="AH7705" s="115"/>
      <c r="AI7705" s="116"/>
    </row>
    <row r="7706" spans="1:35" ht="15" customHeight="1" x14ac:dyDescent="0.25">
      <c r="A7706" s="105"/>
      <c r="B7706" s="106"/>
      <c r="C7706" s="2"/>
      <c r="D7706" s="2"/>
      <c r="E7706" s="106"/>
      <c r="F7706" s="107"/>
      <c r="G7706" s="108"/>
      <c r="H7706" s="109"/>
      <c r="I7706" s="109"/>
      <c r="J7706" s="110"/>
      <c r="K7706" s="117"/>
      <c r="L7706" s="178"/>
      <c r="M7706" s="178"/>
      <c r="N7706" s="106"/>
      <c r="O7706" s="111"/>
      <c r="P7706" s="111"/>
      <c r="Q7706" s="106"/>
      <c r="R7706" s="106"/>
      <c r="S7706" s="106"/>
      <c r="T7706" s="106"/>
      <c r="U7706" s="106"/>
      <c r="V7706" s="106"/>
      <c r="W7706" s="19"/>
      <c r="X7706" s="2"/>
      <c r="Y7706" s="4"/>
      <c r="Z7706" s="106"/>
      <c r="AA7706" s="114"/>
      <c r="AB7706" s="112"/>
      <c r="AC7706" s="178"/>
      <c r="AD7706" s="11"/>
      <c r="AE7706" s="106"/>
      <c r="AF7706" s="106"/>
      <c r="AG7706" s="106"/>
      <c r="AH7706" s="115"/>
      <c r="AI7706" s="116"/>
    </row>
    <row r="7707" spans="1:35" ht="15" customHeight="1" x14ac:dyDescent="0.25">
      <c r="A7707" s="105"/>
      <c r="B7707" s="106"/>
      <c r="C7707" s="2"/>
      <c r="D7707" s="2"/>
      <c r="E7707" s="106"/>
      <c r="F7707" s="107"/>
      <c r="G7707" s="108"/>
      <c r="H7707" s="109"/>
      <c r="I7707" s="109"/>
      <c r="J7707" s="110"/>
      <c r="K7707" s="117"/>
      <c r="L7707" s="178"/>
      <c r="M7707" s="178"/>
      <c r="N7707" s="106"/>
      <c r="O7707" s="111"/>
      <c r="P7707" s="111"/>
      <c r="Q7707" s="106"/>
      <c r="R7707" s="106"/>
      <c r="S7707" s="106"/>
      <c r="T7707" s="106"/>
      <c r="U7707" s="106"/>
      <c r="V7707" s="106"/>
      <c r="W7707" s="19"/>
      <c r="X7707" s="2"/>
      <c r="Y7707" s="4"/>
      <c r="Z7707" s="106"/>
      <c r="AA7707" s="114"/>
      <c r="AB7707" s="112"/>
      <c r="AC7707" s="178"/>
      <c r="AD7707" s="11"/>
      <c r="AE7707" s="106"/>
      <c r="AF7707" s="106"/>
      <c r="AG7707" s="106"/>
      <c r="AH7707" s="115"/>
      <c r="AI7707" s="116"/>
    </row>
    <row r="7708" spans="1:35" ht="15" customHeight="1" x14ac:dyDescent="0.25">
      <c r="A7708" s="105"/>
      <c r="B7708" s="106"/>
      <c r="C7708" s="2"/>
      <c r="D7708" s="2"/>
      <c r="E7708" s="106"/>
      <c r="F7708" s="107"/>
      <c r="G7708" s="108"/>
      <c r="H7708" s="109"/>
      <c r="I7708" s="109"/>
      <c r="J7708" s="110"/>
      <c r="K7708" s="117"/>
      <c r="L7708" s="178"/>
      <c r="M7708" s="178"/>
      <c r="N7708" s="106"/>
      <c r="O7708" s="111"/>
      <c r="P7708" s="111"/>
      <c r="Q7708" s="106"/>
      <c r="R7708" s="106"/>
      <c r="S7708" s="106"/>
      <c r="T7708" s="106"/>
      <c r="U7708" s="106"/>
      <c r="V7708" s="106"/>
      <c r="W7708" s="19"/>
      <c r="X7708" s="2"/>
      <c r="Y7708" s="4"/>
      <c r="Z7708" s="106"/>
      <c r="AA7708" s="114"/>
      <c r="AB7708" s="112"/>
      <c r="AC7708" s="178"/>
      <c r="AD7708" s="11"/>
      <c r="AE7708" s="106"/>
      <c r="AF7708" s="106"/>
      <c r="AG7708" s="106"/>
      <c r="AH7708" s="115"/>
      <c r="AI7708" s="116"/>
    </row>
    <row r="7709" spans="1:35" ht="15" customHeight="1" x14ac:dyDescent="0.25">
      <c r="A7709" s="105"/>
      <c r="B7709" s="106"/>
      <c r="C7709" s="2"/>
      <c r="D7709" s="2"/>
      <c r="E7709" s="106"/>
      <c r="F7709" s="107"/>
      <c r="G7709" s="108"/>
      <c r="H7709" s="109"/>
      <c r="I7709" s="109"/>
      <c r="J7709" s="110"/>
      <c r="K7709" s="117"/>
      <c r="L7709" s="178"/>
      <c r="M7709" s="178"/>
      <c r="N7709" s="106"/>
      <c r="O7709" s="111"/>
      <c r="P7709" s="111"/>
      <c r="Q7709" s="106"/>
      <c r="R7709" s="106"/>
      <c r="S7709" s="106"/>
      <c r="T7709" s="106"/>
      <c r="U7709" s="106"/>
      <c r="V7709" s="106"/>
      <c r="W7709" s="19"/>
      <c r="X7709" s="2"/>
      <c r="Y7709" s="4"/>
      <c r="Z7709" s="106"/>
      <c r="AA7709" s="114"/>
      <c r="AB7709" s="112"/>
      <c r="AC7709" s="178"/>
      <c r="AD7709" s="11"/>
      <c r="AE7709" s="106"/>
      <c r="AF7709" s="106"/>
      <c r="AG7709" s="106"/>
      <c r="AH7709" s="115"/>
      <c r="AI7709" s="116"/>
    </row>
    <row r="7710" spans="1:35" ht="15" customHeight="1" x14ac:dyDescent="0.25">
      <c r="A7710" s="105"/>
      <c r="B7710" s="106"/>
      <c r="C7710" s="2"/>
      <c r="D7710" s="2"/>
      <c r="E7710" s="106"/>
      <c r="F7710" s="107"/>
      <c r="G7710" s="108"/>
      <c r="H7710" s="109"/>
      <c r="I7710" s="109"/>
      <c r="J7710" s="110"/>
      <c r="K7710" s="117"/>
      <c r="L7710" s="178"/>
      <c r="M7710" s="178"/>
      <c r="N7710" s="106"/>
      <c r="O7710" s="111"/>
      <c r="P7710" s="111"/>
      <c r="Q7710" s="106"/>
      <c r="R7710" s="106"/>
      <c r="S7710" s="106"/>
      <c r="T7710" s="106"/>
      <c r="U7710" s="106"/>
      <c r="V7710" s="106"/>
      <c r="W7710" s="19"/>
      <c r="X7710" s="2"/>
      <c r="Y7710" s="4"/>
      <c r="Z7710" s="106"/>
      <c r="AA7710" s="114"/>
      <c r="AB7710" s="112"/>
      <c r="AC7710" s="178"/>
      <c r="AD7710" s="11"/>
      <c r="AE7710" s="106"/>
      <c r="AF7710" s="106"/>
      <c r="AG7710" s="106"/>
      <c r="AH7710" s="115"/>
      <c r="AI7710" s="116"/>
    </row>
    <row r="7711" spans="1:35" ht="15" customHeight="1" x14ac:dyDescent="0.25">
      <c r="A7711" s="105"/>
      <c r="B7711" s="106"/>
      <c r="C7711" s="2"/>
      <c r="D7711" s="2"/>
      <c r="E7711" s="106"/>
      <c r="F7711" s="107"/>
      <c r="G7711" s="108"/>
      <c r="H7711" s="109"/>
      <c r="I7711" s="109"/>
      <c r="J7711" s="110"/>
      <c r="K7711" s="117"/>
      <c r="L7711" s="178"/>
      <c r="M7711" s="178"/>
      <c r="N7711" s="106"/>
      <c r="O7711" s="111"/>
      <c r="P7711" s="111"/>
      <c r="Q7711" s="106"/>
      <c r="R7711" s="106"/>
      <c r="S7711" s="106"/>
      <c r="T7711" s="106"/>
      <c r="U7711" s="106"/>
      <c r="V7711" s="106"/>
      <c r="W7711" s="19"/>
      <c r="X7711" s="2"/>
      <c r="Y7711" s="4"/>
      <c r="Z7711" s="106"/>
      <c r="AA7711" s="114"/>
      <c r="AB7711" s="112"/>
      <c r="AC7711" s="178"/>
      <c r="AD7711" s="11"/>
      <c r="AE7711" s="106"/>
      <c r="AF7711" s="106"/>
      <c r="AG7711" s="106"/>
      <c r="AH7711" s="115"/>
      <c r="AI7711" s="116"/>
    </row>
    <row r="7712" spans="1:35" ht="15" customHeight="1" x14ac:dyDescent="0.25">
      <c r="A7712" s="105"/>
      <c r="B7712" s="106"/>
      <c r="C7712" s="2"/>
      <c r="D7712" s="2"/>
      <c r="E7712" s="106"/>
      <c r="F7712" s="107"/>
      <c r="G7712" s="108"/>
      <c r="H7712" s="109"/>
      <c r="I7712" s="109"/>
      <c r="J7712" s="110"/>
      <c r="K7712" s="117"/>
      <c r="L7712" s="178"/>
      <c r="M7712" s="178"/>
      <c r="N7712" s="106"/>
      <c r="O7712" s="111"/>
      <c r="P7712" s="111"/>
      <c r="Q7712" s="106"/>
      <c r="R7712" s="106"/>
      <c r="S7712" s="106"/>
      <c r="T7712" s="106"/>
      <c r="U7712" s="106"/>
      <c r="V7712" s="106"/>
      <c r="W7712" s="19"/>
      <c r="X7712" s="2"/>
      <c r="Y7712" s="4"/>
      <c r="Z7712" s="106"/>
      <c r="AA7712" s="114"/>
      <c r="AB7712" s="112"/>
      <c r="AC7712" s="178"/>
      <c r="AD7712" s="11"/>
      <c r="AE7712" s="106"/>
      <c r="AF7712" s="106"/>
      <c r="AG7712" s="106"/>
      <c r="AH7712" s="115"/>
      <c r="AI7712" s="116"/>
    </row>
    <row r="7713" spans="1:35" ht="15" customHeight="1" x14ac:dyDescent="0.25">
      <c r="A7713" s="105"/>
      <c r="B7713" s="106"/>
      <c r="C7713" s="2"/>
      <c r="D7713" s="2"/>
      <c r="E7713" s="106"/>
      <c r="F7713" s="107"/>
      <c r="G7713" s="108"/>
      <c r="H7713" s="109"/>
      <c r="I7713" s="109"/>
      <c r="J7713" s="110"/>
      <c r="K7713" s="117"/>
      <c r="L7713" s="178"/>
      <c r="M7713" s="178"/>
      <c r="N7713" s="106"/>
      <c r="O7713" s="111"/>
      <c r="P7713" s="111"/>
      <c r="Q7713" s="106"/>
      <c r="R7713" s="106"/>
      <c r="S7713" s="106"/>
      <c r="T7713" s="106"/>
      <c r="U7713" s="106"/>
      <c r="V7713" s="106"/>
      <c r="W7713" s="19"/>
      <c r="X7713" s="2"/>
      <c r="Y7713" s="4"/>
      <c r="Z7713" s="106"/>
      <c r="AA7713" s="114"/>
      <c r="AB7713" s="112"/>
      <c r="AC7713" s="178"/>
      <c r="AD7713" s="11"/>
      <c r="AE7713" s="106"/>
      <c r="AF7713" s="106"/>
      <c r="AG7713" s="106"/>
      <c r="AH7713" s="115"/>
      <c r="AI7713" s="116"/>
    </row>
    <row r="7714" spans="1:35" ht="15" customHeight="1" x14ac:dyDescent="0.25">
      <c r="A7714" s="105"/>
      <c r="B7714" s="106"/>
      <c r="C7714" s="2"/>
      <c r="D7714" s="2"/>
      <c r="E7714" s="106"/>
      <c r="F7714" s="107"/>
      <c r="G7714" s="108"/>
      <c r="H7714" s="109"/>
      <c r="I7714" s="109"/>
      <c r="J7714" s="110"/>
      <c r="K7714" s="117"/>
      <c r="L7714" s="178"/>
      <c r="M7714" s="178"/>
      <c r="N7714" s="106"/>
      <c r="O7714" s="111"/>
      <c r="P7714" s="111"/>
      <c r="Q7714" s="106"/>
      <c r="R7714" s="106"/>
      <c r="S7714" s="106"/>
      <c r="T7714" s="106"/>
      <c r="U7714" s="106"/>
      <c r="V7714" s="106"/>
      <c r="W7714" s="19"/>
      <c r="X7714" s="2"/>
      <c r="Y7714" s="4"/>
      <c r="Z7714" s="106"/>
      <c r="AA7714" s="114"/>
      <c r="AB7714" s="112"/>
      <c r="AC7714" s="178"/>
      <c r="AD7714" s="11"/>
      <c r="AE7714" s="106"/>
      <c r="AF7714" s="106"/>
      <c r="AG7714" s="106"/>
      <c r="AH7714" s="115"/>
      <c r="AI7714" s="116"/>
    </row>
    <row r="7715" spans="1:35" ht="15" customHeight="1" x14ac:dyDescent="0.25">
      <c r="A7715" s="105"/>
      <c r="B7715" s="106"/>
      <c r="C7715" s="2"/>
      <c r="D7715" s="2"/>
      <c r="E7715" s="106"/>
      <c r="F7715" s="107"/>
      <c r="G7715" s="108"/>
      <c r="H7715" s="109"/>
      <c r="I7715" s="109"/>
      <c r="J7715" s="110"/>
      <c r="K7715" s="117"/>
      <c r="L7715" s="178"/>
      <c r="M7715" s="178"/>
      <c r="N7715" s="106"/>
      <c r="O7715" s="111"/>
      <c r="P7715" s="111"/>
      <c r="Q7715" s="106"/>
      <c r="R7715" s="106"/>
      <c r="S7715" s="106"/>
      <c r="T7715" s="106"/>
      <c r="U7715" s="106"/>
      <c r="V7715" s="106"/>
      <c r="W7715" s="19"/>
      <c r="X7715" s="2"/>
      <c r="Y7715" s="4"/>
      <c r="Z7715" s="106"/>
      <c r="AA7715" s="114"/>
      <c r="AB7715" s="112"/>
      <c r="AC7715" s="178"/>
      <c r="AD7715" s="11"/>
      <c r="AE7715" s="106"/>
      <c r="AF7715" s="106"/>
      <c r="AG7715" s="106"/>
      <c r="AH7715" s="115"/>
      <c r="AI7715" s="116"/>
    </row>
    <row r="7716" spans="1:35" ht="15" customHeight="1" x14ac:dyDescent="0.25">
      <c r="A7716" s="183"/>
      <c r="B7716" s="184"/>
      <c r="C7716" s="184"/>
      <c r="D7716" s="184"/>
      <c r="E7716" s="184"/>
      <c r="F7716" s="185"/>
      <c r="G7716" s="186"/>
      <c r="H7716" s="187"/>
      <c r="I7716" s="109"/>
      <c r="J7716" s="188"/>
      <c r="K7716" s="189"/>
      <c r="L7716" s="178"/>
      <c r="M7716" s="190"/>
      <c r="N7716" s="184"/>
      <c r="O7716" s="191"/>
      <c r="P7716" s="191"/>
      <c r="Q7716" s="184"/>
      <c r="R7716" s="184"/>
      <c r="S7716" s="184"/>
      <c r="T7716" s="184"/>
      <c r="U7716" s="184"/>
      <c r="V7716" s="184"/>
      <c r="W7716" s="192"/>
      <c r="X7716" s="184"/>
      <c r="Y7716" s="193"/>
      <c r="Z7716" s="184"/>
      <c r="AA7716" s="193"/>
      <c r="AB7716" s="192"/>
      <c r="AC7716" s="190"/>
      <c r="AD7716" s="11"/>
      <c r="AE7716" s="184"/>
      <c r="AF7716" s="184"/>
      <c r="AG7716" s="184"/>
      <c r="AH7716" s="194"/>
      <c r="AI7716" s="189"/>
    </row>
    <row r="7717" spans="1:35" ht="15" customHeight="1" x14ac:dyDescent="0.25">
      <c r="A7717" s="105"/>
      <c r="B7717" s="106"/>
      <c r="C7717" s="2"/>
      <c r="D7717" s="2"/>
      <c r="E7717" s="106"/>
      <c r="F7717" s="107"/>
      <c r="G7717" s="108"/>
      <c r="H7717" s="109"/>
      <c r="I7717" s="109"/>
      <c r="J7717" s="110"/>
      <c r="K7717" s="117"/>
      <c r="L7717" s="178"/>
      <c r="M7717" s="178"/>
      <c r="N7717" s="106"/>
      <c r="O7717" s="111"/>
      <c r="P7717" s="111"/>
      <c r="Q7717" s="106"/>
      <c r="R7717" s="106"/>
      <c r="S7717" s="106"/>
      <c r="T7717" s="106"/>
      <c r="U7717" s="106"/>
      <c r="V7717" s="106"/>
      <c r="W7717" s="19"/>
      <c r="X7717" s="2"/>
      <c r="Y7717" s="4"/>
      <c r="Z7717" s="106"/>
      <c r="AA7717" s="114"/>
      <c r="AB7717" s="112"/>
      <c r="AC7717" s="178"/>
      <c r="AD7717" s="11"/>
      <c r="AE7717" s="106"/>
      <c r="AF7717" s="106"/>
      <c r="AG7717" s="106"/>
      <c r="AH7717" s="115"/>
      <c r="AI7717" s="116"/>
    </row>
    <row r="7718" spans="1:35" ht="15" customHeight="1" x14ac:dyDescent="0.25">
      <c r="A7718" s="105"/>
      <c r="B7718" s="106"/>
      <c r="C7718" s="2"/>
      <c r="D7718" s="2"/>
      <c r="E7718" s="106"/>
      <c r="F7718" s="107"/>
      <c r="G7718" s="108"/>
      <c r="H7718" s="109"/>
      <c r="I7718" s="109"/>
      <c r="J7718" s="110"/>
      <c r="K7718" s="117"/>
      <c r="L7718" s="178"/>
      <c r="M7718" s="178"/>
      <c r="N7718" s="106"/>
      <c r="O7718" s="111"/>
      <c r="P7718" s="111"/>
      <c r="Q7718" s="106"/>
      <c r="R7718" s="106"/>
      <c r="S7718" s="106"/>
      <c r="T7718" s="106"/>
      <c r="U7718" s="106"/>
      <c r="V7718" s="106"/>
      <c r="W7718" s="19"/>
      <c r="X7718" s="2"/>
      <c r="Y7718" s="4"/>
      <c r="Z7718" s="106"/>
      <c r="AA7718" s="114"/>
      <c r="AB7718" s="112"/>
      <c r="AC7718" s="178"/>
      <c r="AD7718" s="11"/>
      <c r="AE7718" s="106"/>
      <c r="AF7718" s="106"/>
      <c r="AG7718" s="106"/>
      <c r="AH7718" s="115"/>
      <c r="AI7718" s="116"/>
    </row>
    <row r="7719" spans="1:35" ht="15" customHeight="1" x14ac:dyDescent="0.25">
      <c r="A7719" s="105"/>
      <c r="B7719" s="106"/>
      <c r="C7719" s="2"/>
      <c r="D7719" s="2"/>
      <c r="E7719" s="106"/>
      <c r="F7719" s="107"/>
      <c r="G7719" s="108"/>
      <c r="H7719" s="109"/>
      <c r="I7719" s="109"/>
      <c r="J7719" s="110"/>
      <c r="K7719" s="117"/>
      <c r="L7719" s="178"/>
      <c r="M7719" s="178"/>
      <c r="N7719" s="106"/>
      <c r="O7719" s="111"/>
      <c r="P7719" s="111"/>
      <c r="Q7719" s="106"/>
      <c r="R7719" s="106"/>
      <c r="S7719" s="106"/>
      <c r="T7719" s="106"/>
      <c r="U7719" s="106"/>
      <c r="V7719" s="106"/>
      <c r="W7719" s="19"/>
      <c r="X7719" s="2"/>
      <c r="Y7719" s="4"/>
      <c r="Z7719" s="106"/>
      <c r="AA7719" s="114"/>
      <c r="AB7719" s="112"/>
      <c r="AC7719" s="178"/>
      <c r="AD7719" s="11"/>
      <c r="AE7719" s="106"/>
      <c r="AF7719" s="106"/>
      <c r="AG7719" s="106"/>
      <c r="AH7719" s="115"/>
      <c r="AI7719" s="116"/>
    </row>
    <row r="7720" spans="1:35" ht="15" customHeight="1" x14ac:dyDescent="0.25">
      <c r="A7720" s="105"/>
      <c r="B7720" s="106"/>
      <c r="C7720" s="2"/>
      <c r="D7720" s="2"/>
      <c r="E7720" s="106"/>
      <c r="F7720" s="107"/>
      <c r="G7720" s="108"/>
      <c r="H7720" s="109"/>
      <c r="I7720" s="109"/>
      <c r="J7720" s="110"/>
      <c r="K7720" s="117"/>
      <c r="L7720" s="178"/>
      <c r="M7720" s="178"/>
      <c r="N7720" s="106"/>
      <c r="O7720" s="111"/>
      <c r="P7720" s="111"/>
      <c r="Q7720" s="106"/>
      <c r="R7720" s="106"/>
      <c r="S7720" s="106"/>
      <c r="T7720" s="106"/>
      <c r="U7720" s="106"/>
      <c r="V7720" s="106"/>
      <c r="W7720" s="19"/>
      <c r="X7720" s="2"/>
      <c r="Y7720" s="4"/>
      <c r="Z7720" s="106"/>
      <c r="AA7720" s="114"/>
      <c r="AB7720" s="112"/>
      <c r="AC7720" s="178"/>
      <c r="AD7720" s="11"/>
      <c r="AE7720" s="106"/>
      <c r="AF7720" s="106"/>
      <c r="AG7720" s="106"/>
      <c r="AH7720" s="115"/>
      <c r="AI7720" s="116"/>
    </row>
    <row r="7721" spans="1:35" ht="15" customHeight="1" x14ac:dyDescent="0.25">
      <c r="A7721" s="105"/>
      <c r="B7721" s="106"/>
      <c r="C7721" s="2"/>
      <c r="D7721" s="2"/>
      <c r="E7721" s="106"/>
      <c r="F7721" s="107"/>
      <c r="G7721" s="108"/>
      <c r="H7721" s="109"/>
      <c r="I7721" s="109"/>
      <c r="J7721" s="110"/>
      <c r="K7721" s="117"/>
      <c r="L7721" s="178"/>
      <c r="M7721" s="178"/>
      <c r="N7721" s="106"/>
      <c r="O7721" s="111"/>
      <c r="P7721" s="111"/>
      <c r="Q7721" s="106"/>
      <c r="R7721" s="106"/>
      <c r="S7721" s="106"/>
      <c r="T7721" s="106"/>
      <c r="U7721" s="106"/>
      <c r="V7721" s="106"/>
      <c r="W7721" s="19"/>
      <c r="X7721" s="2"/>
      <c r="Y7721" s="4"/>
      <c r="Z7721" s="106"/>
      <c r="AA7721" s="114"/>
      <c r="AB7721" s="112"/>
      <c r="AC7721" s="178"/>
      <c r="AD7721" s="11"/>
      <c r="AE7721" s="106"/>
      <c r="AF7721" s="106"/>
      <c r="AG7721" s="106"/>
      <c r="AH7721" s="115"/>
      <c r="AI7721" s="116"/>
    </row>
    <row r="7722" spans="1:35" ht="15" customHeight="1" x14ac:dyDescent="0.25">
      <c r="A7722" s="105"/>
      <c r="B7722" s="106"/>
      <c r="C7722" s="2"/>
      <c r="D7722" s="2"/>
      <c r="E7722" s="106"/>
      <c r="F7722" s="107"/>
      <c r="G7722" s="108"/>
      <c r="H7722" s="109"/>
      <c r="I7722" s="109"/>
      <c r="J7722" s="110"/>
      <c r="K7722" s="117"/>
      <c r="L7722" s="178"/>
      <c r="M7722" s="178"/>
      <c r="N7722" s="106"/>
      <c r="O7722" s="111"/>
      <c r="P7722" s="111"/>
      <c r="Q7722" s="106"/>
      <c r="R7722" s="106"/>
      <c r="S7722" s="106"/>
      <c r="T7722" s="106"/>
      <c r="U7722" s="106"/>
      <c r="V7722" s="106"/>
      <c r="W7722" s="19"/>
      <c r="X7722" s="2"/>
      <c r="Y7722" s="4"/>
      <c r="Z7722" s="106"/>
      <c r="AA7722" s="114"/>
      <c r="AB7722" s="112"/>
      <c r="AC7722" s="178"/>
      <c r="AD7722" s="11"/>
      <c r="AE7722" s="106"/>
      <c r="AF7722" s="106"/>
      <c r="AG7722" s="106"/>
      <c r="AH7722" s="115"/>
      <c r="AI7722" s="116"/>
    </row>
    <row r="7723" spans="1:35" ht="15" customHeight="1" x14ac:dyDescent="0.25">
      <c r="A7723" s="105"/>
      <c r="B7723" s="106"/>
      <c r="C7723" s="2"/>
      <c r="D7723" s="2"/>
      <c r="E7723" s="106"/>
      <c r="F7723" s="107"/>
      <c r="G7723" s="108"/>
      <c r="H7723" s="109"/>
      <c r="I7723" s="109"/>
      <c r="J7723" s="110"/>
      <c r="K7723" s="117"/>
      <c r="L7723" s="178"/>
      <c r="M7723" s="178"/>
      <c r="N7723" s="106"/>
      <c r="O7723" s="111"/>
      <c r="P7723" s="111"/>
      <c r="Q7723" s="106"/>
      <c r="R7723" s="106"/>
      <c r="S7723" s="106"/>
      <c r="T7723" s="106"/>
      <c r="U7723" s="106"/>
      <c r="V7723" s="106"/>
      <c r="W7723" s="19"/>
      <c r="X7723" s="2"/>
      <c r="Y7723" s="4"/>
      <c r="Z7723" s="106"/>
      <c r="AA7723" s="114"/>
      <c r="AB7723" s="112"/>
      <c r="AC7723" s="178"/>
      <c r="AD7723" s="11"/>
      <c r="AE7723" s="106"/>
      <c r="AF7723" s="106"/>
      <c r="AG7723" s="106"/>
      <c r="AH7723" s="115"/>
      <c r="AI7723" s="116"/>
    </row>
    <row r="7724" spans="1:35" ht="15" customHeight="1" x14ac:dyDescent="0.25">
      <c r="A7724" s="105"/>
      <c r="B7724" s="106"/>
      <c r="C7724" s="2"/>
      <c r="D7724" s="2"/>
      <c r="E7724" s="106"/>
      <c r="F7724" s="107"/>
      <c r="G7724" s="108"/>
      <c r="H7724" s="109"/>
      <c r="I7724" s="109"/>
      <c r="J7724" s="110"/>
      <c r="K7724" s="117"/>
      <c r="L7724" s="178"/>
      <c r="M7724" s="178"/>
      <c r="N7724" s="106"/>
      <c r="O7724" s="111"/>
      <c r="P7724" s="111"/>
      <c r="Q7724" s="106"/>
      <c r="R7724" s="106"/>
      <c r="S7724" s="106"/>
      <c r="T7724" s="106"/>
      <c r="U7724" s="106"/>
      <c r="V7724" s="106"/>
      <c r="W7724" s="19"/>
      <c r="X7724" s="2"/>
      <c r="Y7724" s="4"/>
      <c r="Z7724" s="106"/>
      <c r="AA7724" s="114"/>
      <c r="AB7724" s="112"/>
      <c r="AC7724" s="178"/>
      <c r="AD7724" s="11"/>
      <c r="AE7724" s="106"/>
      <c r="AF7724" s="106"/>
      <c r="AG7724" s="106"/>
      <c r="AH7724" s="115"/>
      <c r="AI7724" s="116"/>
    </row>
    <row r="7725" spans="1:35" ht="15" customHeight="1" x14ac:dyDescent="0.25">
      <c r="A7725" s="105"/>
      <c r="B7725" s="106"/>
      <c r="C7725" s="2"/>
      <c r="D7725" s="2"/>
      <c r="E7725" s="106"/>
      <c r="F7725" s="107"/>
      <c r="G7725" s="108"/>
      <c r="H7725" s="109"/>
      <c r="I7725" s="109"/>
      <c r="J7725" s="110"/>
      <c r="K7725" s="117"/>
      <c r="L7725" s="178"/>
      <c r="M7725" s="178"/>
      <c r="N7725" s="106"/>
      <c r="O7725" s="111"/>
      <c r="P7725" s="111"/>
      <c r="Q7725" s="106"/>
      <c r="R7725" s="106"/>
      <c r="S7725" s="106"/>
      <c r="T7725" s="106"/>
      <c r="U7725" s="106"/>
      <c r="V7725" s="106"/>
      <c r="W7725" s="19"/>
      <c r="X7725" s="2"/>
      <c r="Y7725" s="4"/>
      <c r="Z7725" s="106"/>
      <c r="AA7725" s="114"/>
      <c r="AB7725" s="112"/>
      <c r="AC7725" s="178"/>
      <c r="AD7725" s="11"/>
      <c r="AE7725" s="106"/>
      <c r="AF7725" s="106"/>
      <c r="AG7725" s="106"/>
      <c r="AH7725" s="115"/>
      <c r="AI7725" s="116"/>
    </row>
    <row r="7726" spans="1:35" ht="15" customHeight="1" x14ac:dyDescent="0.25">
      <c r="A7726" s="105"/>
      <c r="B7726" s="106"/>
      <c r="C7726" s="2"/>
      <c r="D7726" s="2"/>
      <c r="E7726" s="106"/>
      <c r="F7726" s="107"/>
      <c r="G7726" s="108"/>
      <c r="H7726" s="109"/>
      <c r="I7726" s="109"/>
      <c r="J7726" s="110"/>
      <c r="K7726" s="117"/>
      <c r="L7726" s="178"/>
      <c r="M7726" s="178"/>
      <c r="N7726" s="106"/>
      <c r="O7726" s="111"/>
      <c r="P7726" s="111"/>
      <c r="Q7726" s="106"/>
      <c r="R7726" s="106"/>
      <c r="S7726" s="106"/>
      <c r="T7726" s="106"/>
      <c r="U7726" s="106"/>
      <c r="V7726" s="106"/>
      <c r="W7726" s="19"/>
      <c r="X7726" s="2"/>
      <c r="Y7726" s="4"/>
      <c r="Z7726" s="106"/>
      <c r="AA7726" s="114"/>
      <c r="AB7726" s="112"/>
      <c r="AC7726" s="178"/>
      <c r="AD7726" s="11"/>
      <c r="AE7726" s="106"/>
      <c r="AF7726" s="106"/>
      <c r="AG7726" s="106"/>
      <c r="AH7726" s="115"/>
      <c r="AI7726" s="116"/>
    </row>
    <row r="7727" spans="1:35" ht="15" customHeight="1" x14ac:dyDescent="0.25">
      <c r="A7727" s="105"/>
      <c r="B7727" s="106"/>
      <c r="C7727" s="2"/>
      <c r="D7727" s="2"/>
      <c r="E7727" s="106"/>
      <c r="F7727" s="107"/>
      <c r="G7727" s="108"/>
      <c r="H7727" s="109"/>
      <c r="I7727" s="109"/>
      <c r="J7727" s="110"/>
      <c r="K7727" s="117"/>
      <c r="L7727" s="178"/>
      <c r="M7727" s="178"/>
      <c r="N7727" s="106"/>
      <c r="O7727" s="111"/>
      <c r="P7727" s="111"/>
      <c r="Q7727" s="106"/>
      <c r="R7727" s="106"/>
      <c r="S7727" s="106"/>
      <c r="T7727" s="106"/>
      <c r="U7727" s="106"/>
      <c r="V7727" s="106"/>
      <c r="W7727" s="19"/>
      <c r="X7727" s="2"/>
      <c r="Y7727" s="4"/>
      <c r="Z7727" s="106"/>
      <c r="AA7727" s="114"/>
      <c r="AB7727" s="112"/>
      <c r="AC7727" s="178"/>
      <c r="AD7727" s="11"/>
      <c r="AE7727" s="106"/>
      <c r="AF7727" s="106"/>
      <c r="AG7727" s="106"/>
      <c r="AH7727" s="115"/>
      <c r="AI7727" s="116"/>
    </row>
    <row r="7728" spans="1:35" ht="15" customHeight="1" x14ac:dyDescent="0.25">
      <c r="A7728" s="105"/>
      <c r="B7728" s="106"/>
      <c r="C7728" s="2"/>
      <c r="D7728" s="2"/>
      <c r="E7728" s="106"/>
      <c r="F7728" s="107"/>
      <c r="G7728" s="108"/>
      <c r="H7728" s="109"/>
      <c r="I7728" s="109"/>
      <c r="J7728" s="110"/>
      <c r="K7728" s="117"/>
      <c r="L7728" s="178"/>
      <c r="M7728" s="178"/>
      <c r="N7728" s="106"/>
      <c r="O7728" s="111"/>
      <c r="P7728" s="111"/>
      <c r="Q7728" s="106"/>
      <c r="R7728" s="106"/>
      <c r="S7728" s="106"/>
      <c r="T7728" s="106"/>
      <c r="U7728" s="106"/>
      <c r="V7728" s="106"/>
      <c r="W7728" s="19"/>
      <c r="X7728" s="2"/>
      <c r="Y7728" s="4"/>
      <c r="Z7728" s="106"/>
      <c r="AA7728" s="114"/>
      <c r="AB7728" s="112"/>
      <c r="AC7728" s="178"/>
      <c r="AD7728" s="11"/>
      <c r="AE7728" s="106"/>
      <c r="AF7728" s="106"/>
      <c r="AG7728" s="106"/>
      <c r="AH7728" s="115"/>
      <c r="AI7728" s="116"/>
    </row>
    <row r="7729" spans="1:35" ht="15" customHeight="1" x14ac:dyDescent="0.25">
      <c r="A7729" s="105"/>
      <c r="B7729" s="106"/>
      <c r="C7729" s="2"/>
      <c r="D7729" s="2"/>
      <c r="E7729" s="106"/>
      <c r="F7729" s="107"/>
      <c r="G7729" s="108"/>
      <c r="H7729" s="109"/>
      <c r="I7729" s="109"/>
      <c r="J7729" s="110"/>
      <c r="K7729" s="117"/>
      <c r="L7729" s="178"/>
      <c r="M7729" s="178"/>
      <c r="N7729" s="106"/>
      <c r="O7729" s="111"/>
      <c r="P7729" s="111"/>
      <c r="Q7729" s="106"/>
      <c r="R7729" s="106"/>
      <c r="S7729" s="106"/>
      <c r="T7729" s="106"/>
      <c r="U7729" s="106"/>
      <c r="V7729" s="106"/>
      <c r="W7729" s="19"/>
      <c r="X7729" s="2"/>
      <c r="Y7729" s="4"/>
      <c r="Z7729" s="106"/>
      <c r="AA7729" s="114"/>
      <c r="AB7729" s="112"/>
      <c r="AC7729" s="178"/>
      <c r="AD7729" s="11"/>
      <c r="AE7729" s="106"/>
      <c r="AF7729" s="106"/>
      <c r="AG7729" s="106"/>
      <c r="AH7729" s="115"/>
      <c r="AI7729" s="116"/>
    </row>
    <row r="7730" spans="1:35" ht="15" customHeight="1" x14ac:dyDescent="0.25">
      <c r="A7730" s="105"/>
      <c r="B7730" s="106"/>
      <c r="C7730" s="2"/>
      <c r="D7730" s="2"/>
      <c r="E7730" s="106"/>
      <c r="F7730" s="107"/>
      <c r="G7730" s="108"/>
      <c r="H7730" s="109"/>
      <c r="I7730" s="109"/>
      <c r="J7730" s="110"/>
      <c r="K7730" s="117"/>
      <c r="L7730" s="178"/>
      <c r="M7730" s="178"/>
      <c r="N7730" s="106"/>
      <c r="O7730" s="111"/>
      <c r="P7730" s="111"/>
      <c r="Q7730" s="106"/>
      <c r="R7730" s="106"/>
      <c r="S7730" s="106"/>
      <c r="T7730" s="106"/>
      <c r="U7730" s="106"/>
      <c r="V7730" s="106"/>
      <c r="W7730" s="19"/>
      <c r="X7730" s="2"/>
      <c r="Y7730" s="4"/>
      <c r="Z7730" s="106"/>
      <c r="AA7730" s="114"/>
      <c r="AB7730" s="112"/>
      <c r="AC7730" s="178"/>
      <c r="AD7730" s="11"/>
      <c r="AE7730" s="106"/>
      <c r="AF7730" s="106"/>
      <c r="AG7730" s="106"/>
      <c r="AH7730" s="115"/>
      <c r="AI7730" s="116"/>
    </row>
    <row r="7731" spans="1:35" ht="15" customHeight="1" x14ac:dyDescent="0.25">
      <c r="A7731" s="105"/>
      <c r="B7731" s="106"/>
      <c r="C7731" s="2"/>
      <c r="D7731" s="2"/>
      <c r="E7731" s="106"/>
      <c r="F7731" s="107"/>
      <c r="G7731" s="108"/>
      <c r="H7731" s="109"/>
      <c r="I7731" s="109"/>
      <c r="J7731" s="110"/>
      <c r="K7731" s="117"/>
      <c r="L7731" s="178"/>
      <c r="M7731" s="178"/>
      <c r="N7731" s="106"/>
      <c r="O7731" s="111"/>
      <c r="P7731" s="111"/>
      <c r="Q7731" s="106"/>
      <c r="R7731" s="106"/>
      <c r="S7731" s="106"/>
      <c r="T7731" s="106"/>
      <c r="U7731" s="106"/>
      <c r="V7731" s="106"/>
      <c r="W7731" s="19"/>
      <c r="X7731" s="2"/>
      <c r="Y7731" s="4"/>
      <c r="Z7731" s="106"/>
      <c r="AA7731" s="114"/>
      <c r="AB7731" s="112"/>
      <c r="AC7731" s="178"/>
      <c r="AD7731" s="11"/>
      <c r="AE7731" s="106"/>
      <c r="AF7731" s="106"/>
      <c r="AG7731" s="106"/>
      <c r="AH7731" s="115"/>
      <c r="AI7731" s="116"/>
    </row>
    <row r="7732" spans="1:35" ht="15" customHeight="1" x14ac:dyDescent="0.25">
      <c r="A7732" s="105"/>
      <c r="B7732" s="106"/>
      <c r="C7732" s="2"/>
      <c r="D7732" s="2"/>
      <c r="E7732" s="106"/>
      <c r="F7732" s="107"/>
      <c r="G7732" s="108"/>
      <c r="H7732" s="109"/>
      <c r="I7732" s="109"/>
      <c r="J7732" s="110"/>
      <c r="K7732" s="117"/>
      <c r="L7732" s="178"/>
      <c r="M7732" s="178"/>
      <c r="N7732" s="106"/>
      <c r="O7732" s="111"/>
      <c r="P7732" s="111"/>
      <c r="Q7732" s="106"/>
      <c r="R7732" s="106"/>
      <c r="S7732" s="106"/>
      <c r="T7732" s="106"/>
      <c r="U7732" s="106"/>
      <c r="V7732" s="106"/>
      <c r="W7732" s="19"/>
      <c r="X7732" s="2"/>
      <c r="Y7732" s="4"/>
      <c r="Z7732" s="106"/>
      <c r="AA7732" s="114"/>
      <c r="AB7732" s="112"/>
      <c r="AC7732" s="178"/>
      <c r="AD7732" s="11"/>
      <c r="AE7732" s="106"/>
      <c r="AF7732" s="106"/>
      <c r="AG7732" s="106"/>
      <c r="AH7732" s="115"/>
      <c r="AI7732" s="116"/>
    </row>
    <row r="7733" spans="1:35" ht="15" customHeight="1" x14ac:dyDescent="0.25">
      <c r="A7733" s="105"/>
      <c r="B7733" s="106"/>
      <c r="C7733" s="2"/>
      <c r="D7733" s="2"/>
      <c r="E7733" s="106"/>
      <c r="F7733" s="107"/>
      <c r="G7733" s="108"/>
      <c r="H7733" s="109"/>
      <c r="I7733" s="109"/>
      <c r="J7733" s="110"/>
      <c r="K7733" s="117"/>
      <c r="L7733" s="178"/>
      <c r="M7733" s="178"/>
      <c r="N7733" s="106"/>
      <c r="O7733" s="111"/>
      <c r="P7733" s="111"/>
      <c r="Q7733" s="106"/>
      <c r="R7733" s="106"/>
      <c r="S7733" s="106"/>
      <c r="T7733" s="106"/>
      <c r="U7733" s="106"/>
      <c r="V7733" s="106"/>
      <c r="W7733" s="19"/>
      <c r="X7733" s="2"/>
      <c r="Y7733" s="4"/>
      <c r="Z7733" s="106"/>
      <c r="AA7733" s="114"/>
      <c r="AB7733" s="112"/>
      <c r="AC7733" s="178"/>
      <c r="AD7733" s="11"/>
      <c r="AE7733" s="106"/>
      <c r="AF7733" s="106"/>
      <c r="AG7733" s="106"/>
      <c r="AH7733" s="115"/>
      <c r="AI7733" s="116"/>
    </row>
    <row r="7734" spans="1:35" ht="15" customHeight="1" x14ac:dyDescent="0.25">
      <c r="A7734" s="105"/>
      <c r="B7734" s="106"/>
      <c r="C7734" s="2"/>
      <c r="D7734" s="2"/>
      <c r="E7734" s="106"/>
      <c r="F7734" s="107"/>
      <c r="G7734" s="108"/>
      <c r="H7734" s="109"/>
      <c r="I7734" s="109"/>
      <c r="J7734" s="110"/>
      <c r="K7734" s="117"/>
      <c r="L7734" s="178"/>
      <c r="M7734" s="178"/>
      <c r="N7734" s="106"/>
      <c r="O7734" s="111"/>
      <c r="P7734" s="111"/>
      <c r="Q7734" s="106"/>
      <c r="R7734" s="106"/>
      <c r="S7734" s="106"/>
      <c r="T7734" s="106"/>
      <c r="U7734" s="106"/>
      <c r="V7734" s="106"/>
      <c r="W7734" s="19"/>
      <c r="X7734" s="2"/>
      <c r="Y7734" s="4"/>
      <c r="Z7734" s="106"/>
      <c r="AA7734" s="114"/>
      <c r="AB7734" s="112"/>
      <c r="AC7734" s="178"/>
      <c r="AD7734" s="11"/>
      <c r="AE7734" s="106"/>
      <c r="AF7734" s="106"/>
      <c r="AG7734" s="106"/>
      <c r="AH7734" s="115"/>
      <c r="AI7734" s="116"/>
    </row>
    <row r="7735" spans="1:35" ht="15" customHeight="1" x14ac:dyDescent="0.25">
      <c r="A7735" s="105"/>
      <c r="B7735" s="106"/>
      <c r="C7735" s="2"/>
      <c r="D7735" s="2"/>
      <c r="E7735" s="106"/>
      <c r="F7735" s="107"/>
      <c r="G7735" s="108"/>
      <c r="H7735" s="109"/>
      <c r="I7735" s="109"/>
      <c r="J7735" s="110"/>
      <c r="K7735" s="117"/>
      <c r="L7735" s="178"/>
      <c r="M7735" s="178"/>
      <c r="N7735" s="106"/>
      <c r="O7735" s="111"/>
      <c r="P7735" s="111"/>
      <c r="Q7735" s="106"/>
      <c r="R7735" s="106"/>
      <c r="S7735" s="106"/>
      <c r="T7735" s="106"/>
      <c r="U7735" s="106"/>
      <c r="V7735" s="106"/>
      <c r="W7735" s="19"/>
      <c r="X7735" s="2"/>
      <c r="Y7735" s="4"/>
      <c r="Z7735" s="106"/>
      <c r="AA7735" s="114"/>
      <c r="AB7735" s="112"/>
      <c r="AC7735" s="178"/>
      <c r="AD7735" s="11"/>
      <c r="AE7735" s="106"/>
      <c r="AF7735" s="106"/>
      <c r="AG7735" s="106"/>
      <c r="AH7735" s="115"/>
      <c r="AI7735" s="116"/>
    </row>
    <row r="7736" spans="1:35" ht="15" customHeight="1" x14ac:dyDescent="0.25">
      <c r="A7736" s="105"/>
      <c r="B7736" s="106"/>
      <c r="C7736" s="2"/>
      <c r="D7736" s="2"/>
      <c r="E7736" s="106"/>
      <c r="F7736" s="107"/>
      <c r="G7736" s="108"/>
      <c r="H7736" s="109"/>
      <c r="I7736" s="109"/>
      <c r="J7736" s="110"/>
      <c r="K7736" s="117"/>
      <c r="L7736" s="178"/>
      <c r="M7736" s="178"/>
      <c r="N7736" s="106"/>
      <c r="O7736" s="111"/>
      <c r="P7736" s="111"/>
      <c r="Q7736" s="106"/>
      <c r="R7736" s="106"/>
      <c r="S7736" s="106"/>
      <c r="T7736" s="106"/>
      <c r="U7736" s="106"/>
      <c r="V7736" s="106"/>
      <c r="W7736" s="19"/>
      <c r="X7736" s="2"/>
      <c r="Y7736" s="4"/>
      <c r="Z7736" s="106"/>
      <c r="AA7736" s="114"/>
      <c r="AB7736" s="112"/>
      <c r="AC7736" s="178"/>
      <c r="AD7736" s="11"/>
      <c r="AE7736" s="106"/>
      <c r="AF7736" s="106"/>
      <c r="AG7736" s="106"/>
      <c r="AH7736" s="115"/>
      <c r="AI7736" s="116"/>
    </row>
    <row r="7737" spans="1:35" ht="15" customHeight="1" x14ac:dyDescent="0.25">
      <c r="A7737" s="105"/>
      <c r="B7737" s="106"/>
      <c r="C7737" s="2"/>
      <c r="D7737" s="2"/>
      <c r="E7737" s="106"/>
      <c r="F7737" s="107"/>
      <c r="G7737" s="108"/>
      <c r="H7737" s="109"/>
      <c r="I7737" s="109"/>
      <c r="J7737" s="110"/>
      <c r="K7737" s="117"/>
      <c r="L7737" s="178"/>
      <c r="M7737" s="178"/>
      <c r="N7737" s="106"/>
      <c r="O7737" s="111"/>
      <c r="P7737" s="111"/>
      <c r="Q7737" s="106"/>
      <c r="R7737" s="106"/>
      <c r="S7737" s="106"/>
      <c r="T7737" s="106"/>
      <c r="U7737" s="106"/>
      <c r="V7737" s="106"/>
      <c r="W7737" s="19"/>
      <c r="X7737" s="2"/>
      <c r="Y7737" s="4"/>
      <c r="Z7737" s="106"/>
      <c r="AA7737" s="114"/>
      <c r="AB7737" s="112"/>
      <c r="AC7737" s="178"/>
      <c r="AD7737" s="11"/>
      <c r="AE7737" s="106"/>
      <c r="AF7737" s="106"/>
      <c r="AG7737" s="106"/>
      <c r="AH7737" s="115"/>
      <c r="AI7737" s="116"/>
    </row>
    <row r="7738" spans="1:35" ht="15" customHeight="1" x14ac:dyDescent="0.25">
      <c r="A7738" s="105"/>
      <c r="B7738" s="106"/>
      <c r="C7738" s="2"/>
      <c r="D7738" s="2"/>
      <c r="E7738" s="106"/>
      <c r="F7738" s="107"/>
      <c r="G7738" s="108"/>
      <c r="H7738" s="109"/>
      <c r="I7738" s="109"/>
      <c r="J7738" s="110"/>
      <c r="K7738" s="117"/>
      <c r="L7738" s="178"/>
      <c r="M7738" s="178"/>
      <c r="N7738" s="106"/>
      <c r="O7738" s="111"/>
      <c r="P7738" s="111"/>
      <c r="Q7738" s="106"/>
      <c r="R7738" s="106"/>
      <c r="S7738" s="106"/>
      <c r="T7738" s="106"/>
      <c r="U7738" s="106"/>
      <c r="V7738" s="106"/>
      <c r="W7738" s="19"/>
      <c r="X7738" s="2"/>
      <c r="Y7738" s="4"/>
      <c r="Z7738" s="106"/>
      <c r="AA7738" s="114"/>
      <c r="AB7738" s="112"/>
      <c r="AC7738" s="178"/>
      <c r="AD7738" s="11"/>
      <c r="AE7738" s="106"/>
      <c r="AF7738" s="106"/>
      <c r="AG7738" s="106"/>
      <c r="AH7738" s="115"/>
      <c r="AI7738" s="116"/>
    </row>
    <row r="7739" spans="1:35" ht="15" customHeight="1" x14ac:dyDescent="0.25">
      <c r="A7739" s="105"/>
      <c r="B7739" s="106"/>
      <c r="C7739" s="2"/>
      <c r="D7739" s="2"/>
      <c r="E7739" s="106"/>
      <c r="F7739" s="107"/>
      <c r="G7739" s="108"/>
      <c r="H7739" s="109"/>
      <c r="I7739" s="109"/>
      <c r="J7739" s="110"/>
      <c r="K7739" s="117"/>
      <c r="L7739" s="178"/>
      <c r="M7739" s="178"/>
      <c r="N7739" s="106"/>
      <c r="O7739" s="111"/>
      <c r="P7739" s="111"/>
      <c r="Q7739" s="106"/>
      <c r="R7739" s="106"/>
      <c r="S7739" s="106"/>
      <c r="T7739" s="106"/>
      <c r="U7739" s="106"/>
      <c r="V7739" s="106"/>
      <c r="W7739" s="19"/>
      <c r="X7739" s="2"/>
      <c r="Y7739" s="4"/>
      <c r="Z7739" s="106"/>
      <c r="AA7739" s="114"/>
      <c r="AB7739" s="112"/>
      <c r="AC7739" s="178"/>
      <c r="AD7739" s="11"/>
      <c r="AE7739" s="106"/>
      <c r="AF7739" s="106"/>
      <c r="AG7739" s="106"/>
      <c r="AH7739" s="115"/>
      <c r="AI7739" s="116"/>
    </row>
    <row r="7740" spans="1:35" ht="15" customHeight="1" x14ac:dyDescent="0.25">
      <c r="A7740" s="105"/>
      <c r="B7740" s="106"/>
      <c r="C7740" s="2"/>
      <c r="D7740" s="2"/>
      <c r="E7740" s="106"/>
      <c r="F7740" s="107"/>
      <c r="G7740" s="108"/>
      <c r="H7740" s="109"/>
      <c r="I7740" s="109"/>
      <c r="J7740" s="110"/>
      <c r="K7740" s="117"/>
      <c r="L7740" s="178"/>
      <c r="M7740" s="178"/>
      <c r="N7740" s="106"/>
      <c r="O7740" s="111"/>
      <c r="P7740" s="111"/>
      <c r="Q7740" s="106"/>
      <c r="R7740" s="106"/>
      <c r="S7740" s="106"/>
      <c r="T7740" s="106"/>
      <c r="U7740" s="106"/>
      <c r="V7740" s="106"/>
      <c r="W7740" s="19"/>
      <c r="X7740" s="2"/>
      <c r="Y7740" s="4"/>
      <c r="Z7740" s="106"/>
      <c r="AA7740" s="114"/>
      <c r="AB7740" s="112"/>
      <c r="AC7740" s="178"/>
      <c r="AD7740" s="11"/>
      <c r="AE7740" s="106"/>
      <c r="AF7740" s="106"/>
      <c r="AG7740" s="106"/>
      <c r="AH7740" s="115"/>
      <c r="AI7740" s="116"/>
    </row>
    <row r="7741" spans="1:35" ht="15" customHeight="1" x14ac:dyDescent="0.25">
      <c r="A7741" s="105"/>
      <c r="B7741" s="106"/>
      <c r="C7741" s="2"/>
      <c r="D7741" s="2"/>
      <c r="E7741" s="106"/>
      <c r="F7741" s="107"/>
      <c r="G7741" s="108"/>
      <c r="H7741" s="109"/>
      <c r="I7741" s="109"/>
      <c r="J7741" s="110"/>
      <c r="K7741" s="117"/>
      <c r="L7741" s="178"/>
      <c r="M7741" s="178"/>
      <c r="N7741" s="106"/>
      <c r="O7741" s="111"/>
      <c r="P7741" s="111"/>
      <c r="Q7741" s="106"/>
      <c r="R7741" s="106"/>
      <c r="S7741" s="106"/>
      <c r="T7741" s="106"/>
      <c r="U7741" s="106"/>
      <c r="V7741" s="106"/>
      <c r="W7741" s="19"/>
      <c r="X7741" s="2"/>
      <c r="Y7741" s="4"/>
      <c r="Z7741" s="106"/>
      <c r="AA7741" s="114"/>
      <c r="AB7741" s="112"/>
      <c r="AC7741" s="178"/>
      <c r="AD7741" s="11"/>
      <c r="AE7741" s="106"/>
      <c r="AF7741" s="106"/>
      <c r="AG7741" s="106"/>
      <c r="AH7741" s="115"/>
      <c r="AI7741" s="116"/>
    </row>
    <row r="7742" spans="1:35" ht="15" customHeight="1" x14ac:dyDescent="0.25">
      <c r="A7742" s="105"/>
      <c r="B7742" s="106"/>
      <c r="C7742" s="2"/>
      <c r="D7742" s="2"/>
      <c r="E7742" s="106"/>
      <c r="F7742" s="107"/>
      <c r="G7742" s="108"/>
      <c r="H7742" s="109"/>
      <c r="I7742" s="109"/>
      <c r="J7742" s="110"/>
      <c r="K7742" s="117"/>
      <c r="L7742" s="178"/>
      <c r="M7742" s="178"/>
      <c r="N7742" s="106"/>
      <c r="O7742" s="111"/>
      <c r="P7742" s="111"/>
      <c r="Q7742" s="106"/>
      <c r="R7742" s="106"/>
      <c r="S7742" s="106"/>
      <c r="T7742" s="106"/>
      <c r="U7742" s="106"/>
      <c r="V7742" s="106"/>
      <c r="W7742" s="19"/>
      <c r="X7742" s="2"/>
      <c r="Y7742" s="4"/>
      <c r="Z7742" s="106"/>
      <c r="AA7742" s="114"/>
      <c r="AB7742" s="112"/>
      <c r="AC7742" s="178"/>
      <c r="AD7742" s="11"/>
      <c r="AE7742" s="106"/>
      <c r="AF7742" s="106"/>
      <c r="AG7742" s="106"/>
      <c r="AH7742" s="115"/>
      <c r="AI7742" s="116"/>
    </row>
    <row r="7743" spans="1:35" ht="15" customHeight="1" x14ac:dyDescent="0.25">
      <c r="A7743" s="105"/>
      <c r="B7743" s="106"/>
      <c r="C7743" s="2"/>
      <c r="D7743" s="2"/>
      <c r="E7743" s="106"/>
      <c r="F7743" s="107"/>
      <c r="G7743" s="108"/>
      <c r="H7743" s="109"/>
      <c r="I7743" s="109"/>
      <c r="J7743" s="110"/>
      <c r="K7743" s="117"/>
      <c r="L7743" s="178"/>
      <c r="M7743" s="178"/>
      <c r="N7743" s="106"/>
      <c r="O7743" s="111"/>
      <c r="P7743" s="111"/>
      <c r="Q7743" s="106"/>
      <c r="R7743" s="106"/>
      <c r="S7743" s="106"/>
      <c r="T7743" s="106"/>
      <c r="U7743" s="106"/>
      <c r="V7743" s="106"/>
      <c r="W7743" s="19"/>
      <c r="X7743" s="2"/>
      <c r="Y7743" s="4"/>
      <c r="Z7743" s="106"/>
      <c r="AA7743" s="114"/>
      <c r="AB7743" s="112"/>
      <c r="AC7743" s="178"/>
      <c r="AD7743" s="11"/>
      <c r="AE7743" s="106"/>
      <c r="AF7743" s="106"/>
      <c r="AG7743" s="106"/>
      <c r="AH7743" s="115"/>
      <c r="AI7743" s="116"/>
    </row>
    <row r="7744" spans="1:35" ht="15" customHeight="1" x14ac:dyDescent="0.25">
      <c r="A7744" s="105"/>
      <c r="B7744" s="106"/>
      <c r="C7744" s="2"/>
      <c r="D7744" s="2"/>
      <c r="E7744" s="106"/>
      <c r="F7744" s="107"/>
      <c r="G7744" s="108"/>
      <c r="H7744" s="109"/>
      <c r="I7744" s="109"/>
      <c r="J7744" s="110"/>
      <c r="K7744" s="117"/>
      <c r="L7744" s="178"/>
      <c r="M7744" s="178"/>
      <c r="N7744" s="106"/>
      <c r="O7744" s="111"/>
      <c r="P7744" s="111"/>
      <c r="Q7744" s="106"/>
      <c r="R7744" s="106"/>
      <c r="S7744" s="106"/>
      <c r="T7744" s="106"/>
      <c r="U7744" s="106"/>
      <c r="V7744" s="106"/>
      <c r="W7744" s="19"/>
      <c r="X7744" s="2"/>
      <c r="Y7744" s="4"/>
      <c r="Z7744" s="106"/>
      <c r="AA7744" s="114"/>
      <c r="AB7744" s="112"/>
      <c r="AC7744" s="178"/>
      <c r="AD7744" s="11"/>
      <c r="AE7744" s="106"/>
      <c r="AF7744" s="106"/>
      <c r="AG7744" s="106"/>
      <c r="AH7744" s="115"/>
      <c r="AI7744" s="116"/>
    </row>
    <row r="7745" spans="1:35" ht="15" customHeight="1" x14ac:dyDescent="0.25">
      <c r="A7745" s="105"/>
      <c r="B7745" s="106"/>
      <c r="C7745" s="2"/>
      <c r="D7745" s="2"/>
      <c r="E7745" s="106"/>
      <c r="F7745" s="107"/>
      <c r="G7745" s="108"/>
      <c r="H7745" s="109"/>
      <c r="I7745" s="109"/>
      <c r="J7745" s="110"/>
      <c r="K7745" s="117"/>
      <c r="L7745" s="178"/>
      <c r="M7745" s="178"/>
      <c r="N7745" s="106"/>
      <c r="O7745" s="111"/>
      <c r="P7745" s="111"/>
      <c r="Q7745" s="106"/>
      <c r="R7745" s="106"/>
      <c r="S7745" s="106"/>
      <c r="T7745" s="106"/>
      <c r="U7745" s="106"/>
      <c r="V7745" s="106"/>
      <c r="W7745" s="19"/>
      <c r="X7745" s="2"/>
      <c r="Y7745" s="4"/>
      <c r="Z7745" s="106"/>
      <c r="AA7745" s="114"/>
      <c r="AB7745" s="112"/>
      <c r="AC7745" s="178"/>
      <c r="AD7745" s="11"/>
      <c r="AE7745" s="106"/>
      <c r="AF7745" s="106"/>
      <c r="AG7745" s="106"/>
      <c r="AH7745" s="115"/>
      <c r="AI7745" s="116"/>
    </row>
    <row r="7746" spans="1:35" ht="15" customHeight="1" x14ac:dyDescent="0.25">
      <c r="A7746" s="105"/>
      <c r="B7746" s="106"/>
      <c r="C7746" s="2"/>
      <c r="D7746" s="2"/>
      <c r="E7746" s="106"/>
      <c r="F7746" s="107"/>
      <c r="G7746" s="108"/>
      <c r="H7746" s="109"/>
      <c r="I7746" s="109"/>
      <c r="J7746" s="110"/>
      <c r="K7746" s="117"/>
      <c r="L7746" s="178"/>
      <c r="M7746" s="178"/>
      <c r="N7746" s="106"/>
      <c r="O7746" s="111"/>
      <c r="P7746" s="111"/>
      <c r="Q7746" s="106"/>
      <c r="R7746" s="106"/>
      <c r="S7746" s="106"/>
      <c r="T7746" s="106"/>
      <c r="U7746" s="106"/>
      <c r="V7746" s="106"/>
      <c r="W7746" s="19"/>
      <c r="X7746" s="2"/>
      <c r="Y7746" s="4"/>
      <c r="Z7746" s="106"/>
      <c r="AA7746" s="114"/>
      <c r="AB7746" s="112"/>
      <c r="AC7746" s="178"/>
      <c r="AD7746" s="11"/>
      <c r="AE7746" s="106"/>
      <c r="AF7746" s="106"/>
      <c r="AG7746" s="106"/>
      <c r="AH7746" s="115"/>
      <c r="AI7746" s="116"/>
    </row>
    <row r="7747" spans="1:35" ht="15" customHeight="1" x14ac:dyDescent="0.25">
      <c r="A7747" s="105"/>
      <c r="B7747" s="106"/>
      <c r="C7747" s="2"/>
      <c r="D7747" s="2"/>
      <c r="E7747" s="106"/>
      <c r="F7747" s="107"/>
      <c r="G7747" s="108"/>
      <c r="H7747" s="109"/>
      <c r="I7747" s="109"/>
      <c r="J7747" s="110"/>
      <c r="K7747" s="117"/>
      <c r="L7747" s="178"/>
      <c r="M7747" s="178"/>
      <c r="N7747" s="106"/>
      <c r="O7747" s="111"/>
      <c r="P7747" s="111"/>
      <c r="Q7747" s="106"/>
      <c r="R7747" s="106"/>
      <c r="S7747" s="106"/>
      <c r="T7747" s="106"/>
      <c r="U7747" s="106"/>
      <c r="V7747" s="106"/>
      <c r="W7747" s="19"/>
      <c r="X7747" s="2"/>
      <c r="Y7747" s="4"/>
      <c r="Z7747" s="106"/>
      <c r="AA7747" s="114"/>
      <c r="AB7747" s="112"/>
      <c r="AC7747" s="178"/>
      <c r="AD7747" s="11"/>
      <c r="AE7747" s="106"/>
      <c r="AF7747" s="106"/>
      <c r="AG7747" s="106"/>
      <c r="AH7747" s="115"/>
      <c r="AI7747" s="116"/>
    </row>
    <row r="7748" spans="1:35" ht="15" customHeight="1" x14ac:dyDescent="0.25">
      <c r="A7748" s="105"/>
      <c r="B7748" s="106"/>
      <c r="C7748" s="2"/>
      <c r="D7748" s="2"/>
      <c r="E7748" s="106"/>
      <c r="F7748" s="107"/>
      <c r="G7748" s="108"/>
      <c r="H7748" s="109"/>
      <c r="I7748" s="109"/>
      <c r="J7748" s="110"/>
      <c r="K7748" s="117"/>
      <c r="L7748" s="178"/>
      <c r="M7748" s="178"/>
      <c r="N7748" s="106"/>
      <c r="O7748" s="111"/>
      <c r="P7748" s="111"/>
      <c r="Q7748" s="106"/>
      <c r="R7748" s="106"/>
      <c r="S7748" s="106"/>
      <c r="T7748" s="106"/>
      <c r="U7748" s="106"/>
      <c r="V7748" s="106"/>
      <c r="W7748" s="19"/>
      <c r="X7748" s="2"/>
      <c r="Y7748" s="4"/>
      <c r="Z7748" s="106"/>
      <c r="AA7748" s="114"/>
      <c r="AB7748" s="112"/>
      <c r="AC7748" s="178"/>
      <c r="AD7748" s="11"/>
      <c r="AE7748" s="106"/>
      <c r="AF7748" s="106"/>
      <c r="AG7748" s="106"/>
      <c r="AH7748" s="115"/>
      <c r="AI7748" s="116"/>
    </row>
    <row r="7749" spans="1:35" ht="15" customHeight="1" x14ac:dyDescent="0.25">
      <c r="A7749" s="105"/>
      <c r="B7749" s="106"/>
      <c r="C7749" s="2"/>
      <c r="D7749" s="2"/>
      <c r="E7749" s="106"/>
      <c r="F7749" s="107"/>
      <c r="G7749" s="108"/>
      <c r="H7749" s="109"/>
      <c r="I7749" s="109"/>
      <c r="J7749" s="110"/>
      <c r="K7749" s="117"/>
      <c r="L7749" s="178"/>
      <c r="M7749" s="178"/>
      <c r="N7749" s="106"/>
      <c r="O7749" s="111"/>
      <c r="P7749" s="111"/>
      <c r="Q7749" s="106"/>
      <c r="R7749" s="106"/>
      <c r="S7749" s="106"/>
      <c r="T7749" s="106"/>
      <c r="U7749" s="106"/>
      <c r="V7749" s="106"/>
      <c r="W7749" s="19"/>
      <c r="X7749" s="2"/>
      <c r="Y7749" s="4"/>
      <c r="Z7749" s="106"/>
      <c r="AA7749" s="114"/>
      <c r="AB7749" s="112"/>
      <c r="AC7749" s="178"/>
      <c r="AD7749" s="11"/>
      <c r="AE7749" s="106"/>
      <c r="AF7749" s="106"/>
      <c r="AG7749" s="106"/>
      <c r="AH7749" s="115"/>
      <c r="AI7749" s="116"/>
    </row>
    <row r="7750" spans="1:35" ht="15" customHeight="1" x14ac:dyDescent="0.25">
      <c r="A7750" s="105"/>
      <c r="B7750" s="106"/>
      <c r="C7750" s="2"/>
      <c r="D7750" s="2"/>
      <c r="E7750" s="106"/>
      <c r="F7750" s="107"/>
      <c r="G7750" s="108"/>
      <c r="H7750" s="109"/>
      <c r="I7750" s="109"/>
      <c r="J7750" s="110"/>
      <c r="K7750" s="117"/>
      <c r="L7750" s="178"/>
      <c r="M7750" s="178"/>
      <c r="N7750" s="106"/>
      <c r="O7750" s="111"/>
      <c r="P7750" s="111"/>
      <c r="Q7750" s="106"/>
      <c r="R7750" s="106"/>
      <c r="S7750" s="106"/>
      <c r="T7750" s="106"/>
      <c r="U7750" s="106"/>
      <c r="V7750" s="106"/>
      <c r="W7750" s="19"/>
      <c r="X7750" s="2"/>
      <c r="Y7750" s="4"/>
      <c r="Z7750" s="106"/>
      <c r="AA7750" s="114"/>
      <c r="AB7750" s="112"/>
      <c r="AC7750" s="178"/>
      <c r="AD7750" s="11"/>
      <c r="AE7750" s="106"/>
      <c r="AF7750" s="106"/>
      <c r="AG7750" s="106"/>
      <c r="AH7750" s="115"/>
      <c r="AI7750" s="116"/>
    </row>
    <row r="7751" spans="1:35" ht="15" customHeight="1" x14ac:dyDescent="0.25">
      <c r="A7751" s="105"/>
      <c r="B7751" s="106"/>
      <c r="C7751" s="2"/>
      <c r="D7751" s="2"/>
      <c r="E7751" s="106"/>
      <c r="F7751" s="107"/>
      <c r="G7751" s="108"/>
      <c r="H7751" s="109"/>
      <c r="I7751" s="109"/>
      <c r="J7751" s="110"/>
      <c r="K7751" s="117"/>
      <c r="L7751" s="178"/>
      <c r="M7751" s="178"/>
      <c r="N7751" s="106"/>
      <c r="O7751" s="111"/>
      <c r="P7751" s="111"/>
      <c r="Q7751" s="106"/>
      <c r="R7751" s="106"/>
      <c r="S7751" s="106"/>
      <c r="T7751" s="106"/>
      <c r="U7751" s="106"/>
      <c r="V7751" s="106"/>
      <c r="W7751" s="19"/>
      <c r="X7751" s="2"/>
      <c r="Y7751" s="4"/>
      <c r="Z7751" s="106"/>
      <c r="AA7751" s="114"/>
      <c r="AB7751" s="112"/>
      <c r="AC7751" s="178"/>
      <c r="AD7751" s="11"/>
      <c r="AE7751" s="106"/>
      <c r="AF7751" s="106"/>
      <c r="AG7751" s="106"/>
      <c r="AH7751" s="115"/>
      <c r="AI7751" s="116"/>
    </row>
    <row r="7752" spans="1:35" ht="15" customHeight="1" x14ac:dyDescent="0.25">
      <c r="A7752" s="105"/>
      <c r="B7752" s="106"/>
      <c r="C7752" s="2"/>
      <c r="D7752" s="2"/>
      <c r="E7752" s="106"/>
      <c r="F7752" s="107"/>
      <c r="G7752" s="108"/>
      <c r="H7752" s="109"/>
      <c r="I7752" s="109"/>
      <c r="J7752" s="110"/>
      <c r="K7752" s="117"/>
      <c r="L7752" s="178"/>
      <c r="M7752" s="178"/>
      <c r="N7752" s="106"/>
      <c r="O7752" s="111"/>
      <c r="P7752" s="111"/>
      <c r="Q7752" s="106"/>
      <c r="R7752" s="106"/>
      <c r="S7752" s="106"/>
      <c r="T7752" s="106"/>
      <c r="U7752" s="106"/>
      <c r="V7752" s="106"/>
      <c r="W7752" s="19"/>
      <c r="X7752" s="2"/>
      <c r="Y7752" s="4"/>
      <c r="Z7752" s="106"/>
      <c r="AA7752" s="114"/>
      <c r="AB7752" s="112"/>
      <c r="AC7752" s="178"/>
      <c r="AD7752" s="11"/>
      <c r="AE7752" s="106"/>
      <c r="AF7752" s="106"/>
      <c r="AG7752" s="106"/>
      <c r="AH7752" s="115"/>
      <c r="AI7752" s="116"/>
    </row>
    <row r="7753" spans="1:35" ht="15" customHeight="1" x14ac:dyDescent="0.25">
      <c r="A7753" s="105"/>
      <c r="B7753" s="106"/>
      <c r="C7753" s="2"/>
      <c r="D7753" s="2"/>
      <c r="E7753" s="106"/>
      <c r="F7753" s="107"/>
      <c r="G7753" s="108"/>
      <c r="H7753" s="109"/>
      <c r="I7753" s="109"/>
      <c r="J7753" s="110"/>
      <c r="K7753" s="117"/>
      <c r="L7753" s="178"/>
      <c r="M7753" s="178"/>
      <c r="N7753" s="106"/>
      <c r="O7753" s="111"/>
      <c r="P7753" s="111"/>
      <c r="Q7753" s="106"/>
      <c r="R7753" s="106"/>
      <c r="S7753" s="106"/>
      <c r="T7753" s="106"/>
      <c r="U7753" s="106"/>
      <c r="V7753" s="106"/>
      <c r="W7753" s="19"/>
      <c r="X7753" s="2"/>
      <c r="Y7753" s="4"/>
      <c r="Z7753" s="106"/>
      <c r="AA7753" s="114"/>
      <c r="AB7753" s="112"/>
      <c r="AC7753" s="178"/>
      <c r="AD7753" s="11"/>
      <c r="AE7753" s="106"/>
      <c r="AF7753" s="106"/>
      <c r="AG7753" s="106"/>
      <c r="AH7753" s="115"/>
      <c r="AI7753" s="116"/>
    </row>
    <row r="7754" spans="1:35" ht="15" customHeight="1" x14ac:dyDescent="0.25">
      <c r="A7754" s="105"/>
      <c r="B7754" s="106"/>
      <c r="C7754" s="2"/>
      <c r="D7754" s="2"/>
      <c r="E7754" s="106"/>
      <c r="F7754" s="107"/>
      <c r="G7754" s="108"/>
      <c r="H7754" s="109"/>
      <c r="I7754" s="109"/>
      <c r="J7754" s="110"/>
      <c r="K7754" s="117"/>
      <c r="L7754" s="178"/>
      <c r="M7754" s="178"/>
      <c r="N7754" s="106"/>
      <c r="O7754" s="111"/>
      <c r="P7754" s="111"/>
      <c r="Q7754" s="106"/>
      <c r="R7754" s="106"/>
      <c r="S7754" s="106"/>
      <c r="T7754" s="106"/>
      <c r="U7754" s="106"/>
      <c r="V7754" s="106"/>
      <c r="W7754" s="19"/>
      <c r="X7754" s="2"/>
      <c r="Y7754" s="4"/>
      <c r="Z7754" s="106"/>
      <c r="AA7754" s="114"/>
      <c r="AB7754" s="112"/>
      <c r="AC7754" s="178"/>
      <c r="AD7754" s="11"/>
      <c r="AE7754" s="106"/>
      <c r="AF7754" s="106"/>
      <c r="AG7754" s="106"/>
      <c r="AH7754" s="115"/>
      <c r="AI7754" s="116"/>
    </row>
    <row r="7755" spans="1:35" ht="15" customHeight="1" x14ac:dyDescent="0.25">
      <c r="A7755" s="105"/>
      <c r="B7755" s="106"/>
      <c r="C7755" s="2"/>
      <c r="D7755" s="2"/>
      <c r="E7755" s="106"/>
      <c r="F7755" s="107"/>
      <c r="G7755" s="108"/>
      <c r="H7755" s="109"/>
      <c r="I7755" s="109"/>
      <c r="J7755" s="110"/>
      <c r="K7755" s="117"/>
      <c r="L7755" s="178"/>
      <c r="M7755" s="178"/>
      <c r="N7755" s="106"/>
      <c r="O7755" s="111"/>
      <c r="P7755" s="111"/>
      <c r="Q7755" s="106"/>
      <c r="R7755" s="106"/>
      <c r="S7755" s="106"/>
      <c r="T7755" s="106"/>
      <c r="U7755" s="106"/>
      <c r="V7755" s="106"/>
      <c r="W7755" s="19"/>
      <c r="X7755" s="2"/>
      <c r="Y7755" s="4"/>
      <c r="Z7755" s="106"/>
      <c r="AA7755" s="114"/>
      <c r="AB7755" s="112"/>
      <c r="AC7755" s="178"/>
      <c r="AD7755" s="11"/>
      <c r="AE7755" s="106"/>
      <c r="AF7755" s="106"/>
      <c r="AG7755" s="106"/>
      <c r="AH7755" s="115"/>
      <c r="AI7755" s="116"/>
    </row>
    <row r="7756" spans="1:35" ht="15" customHeight="1" x14ac:dyDescent="0.25">
      <c r="A7756" s="105"/>
      <c r="B7756" s="106"/>
      <c r="C7756" s="2"/>
      <c r="D7756" s="2"/>
      <c r="E7756" s="106"/>
      <c r="F7756" s="107"/>
      <c r="G7756" s="108"/>
      <c r="H7756" s="109"/>
      <c r="I7756" s="109"/>
      <c r="J7756" s="110"/>
      <c r="K7756" s="117"/>
      <c r="L7756" s="178"/>
      <c r="M7756" s="178"/>
      <c r="N7756" s="106"/>
      <c r="O7756" s="111"/>
      <c r="P7756" s="111"/>
      <c r="Q7756" s="106"/>
      <c r="R7756" s="106"/>
      <c r="S7756" s="106"/>
      <c r="T7756" s="106"/>
      <c r="U7756" s="106"/>
      <c r="V7756" s="106"/>
      <c r="W7756" s="19"/>
      <c r="X7756" s="2"/>
      <c r="Y7756" s="4"/>
      <c r="Z7756" s="106"/>
      <c r="AA7756" s="114"/>
      <c r="AB7756" s="112"/>
      <c r="AC7756" s="178"/>
      <c r="AD7756" s="11"/>
      <c r="AE7756" s="106"/>
      <c r="AF7756" s="106"/>
      <c r="AG7756" s="106"/>
      <c r="AH7756" s="115"/>
      <c r="AI7756" s="116"/>
    </row>
    <row r="7757" spans="1:35" ht="15" customHeight="1" x14ac:dyDescent="0.25">
      <c r="A7757" s="105"/>
      <c r="B7757" s="106"/>
      <c r="C7757" s="2"/>
      <c r="D7757" s="2"/>
      <c r="E7757" s="106"/>
      <c r="F7757" s="107"/>
      <c r="G7757" s="108"/>
      <c r="H7757" s="109"/>
      <c r="I7757" s="109"/>
      <c r="J7757" s="110"/>
      <c r="K7757" s="117"/>
      <c r="L7757" s="178"/>
      <c r="M7757" s="178"/>
      <c r="N7757" s="106"/>
      <c r="O7757" s="111"/>
      <c r="P7757" s="111"/>
      <c r="Q7757" s="106"/>
      <c r="R7757" s="106"/>
      <c r="S7757" s="106"/>
      <c r="T7757" s="106"/>
      <c r="U7757" s="106"/>
      <c r="V7757" s="106"/>
      <c r="W7757" s="19"/>
      <c r="X7757" s="2"/>
      <c r="Y7757" s="4"/>
      <c r="Z7757" s="106"/>
      <c r="AA7757" s="114"/>
      <c r="AB7757" s="112"/>
      <c r="AC7757" s="178"/>
      <c r="AD7757" s="11"/>
      <c r="AE7757" s="106"/>
      <c r="AF7757" s="106"/>
      <c r="AG7757" s="106"/>
      <c r="AH7757" s="115"/>
      <c r="AI7757" s="116"/>
    </row>
    <row r="7758" spans="1:35" ht="15" customHeight="1" x14ac:dyDescent="0.25">
      <c r="A7758" s="105"/>
      <c r="B7758" s="106"/>
      <c r="C7758" s="2"/>
      <c r="D7758" s="2"/>
      <c r="E7758" s="106"/>
      <c r="F7758" s="107"/>
      <c r="G7758" s="108"/>
      <c r="H7758" s="109"/>
      <c r="I7758" s="109"/>
      <c r="J7758" s="110"/>
      <c r="K7758" s="117"/>
      <c r="L7758" s="178"/>
      <c r="M7758" s="178"/>
      <c r="N7758" s="106"/>
      <c r="O7758" s="111"/>
      <c r="P7758" s="111"/>
      <c r="Q7758" s="106"/>
      <c r="R7758" s="106"/>
      <c r="S7758" s="106"/>
      <c r="T7758" s="106"/>
      <c r="U7758" s="106"/>
      <c r="V7758" s="106"/>
      <c r="W7758" s="19"/>
      <c r="X7758" s="2"/>
      <c r="Y7758" s="4"/>
      <c r="Z7758" s="106"/>
      <c r="AA7758" s="114"/>
      <c r="AB7758" s="112"/>
      <c r="AC7758" s="178"/>
      <c r="AD7758" s="11"/>
      <c r="AE7758" s="106"/>
      <c r="AF7758" s="106"/>
      <c r="AG7758" s="106"/>
      <c r="AH7758" s="115"/>
      <c r="AI7758" s="116"/>
    </row>
    <row r="7759" spans="1:35" ht="15" customHeight="1" x14ac:dyDescent="0.25">
      <c r="A7759" s="105"/>
      <c r="B7759" s="106"/>
      <c r="C7759" s="2"/>
      <c r="D7759" s="2"/>
      <c r="E7759" s="106"/>
      <c r="F7759" s="107"/>
      <c r="G7759" s="108"/>
      <c r="H7759" s="109"/>
      <c r="I7759" s="109"/>
      <c r="J7759" s="110"/>
      <c r="K7759" s="117"/>
      <c r="L7759" s="178"/>
      <c r="M7759" s="178"/>
      <c r="N7759" s="106"/>
      <c r="O7759" s="111"/>
      <c r="P7759" s="111"/>
      <c r="Q7759" s="106"/>
      <c r="R7759" s="106"/>
      <c r="S7759" s="106"/>
      <c r="T7759" s="106"/>
      <c r="U7759" s="106"/>
      <c r="V7759" s="106"/>
      <c r="W7759" s="19"/>
      <c r="X7759" s="2"/>
      <c r="Y7759" s="4"/>
      <c r="Z7759" s="106"/>
      <c r="AA7759" s="114"/>
      <c r="AB7759" s="112"/>
      <c r="AC7759" s="178"/>
      <c r="AD7759" s="11"/>
      <c r="AE7759" s="106"/>
      <c r="AF7759" s="106"/>
      <c r="AG7759" s="106"/>
      <c r="AH7759" s="115"/>
      <c r="AI7759" s="116"/>
    </row>
    <row r="7760" spans="1:35" ht="15" customHeight="1" x14ac:dyDescent="0.25">
      <c r="A7760" s="105"/>
      <c r="B7760" s="106"/>
      <c r="C7760" s="2"/>
      <c r="D7760" s="2"/>
      <c r="E7760" s="106"/>
      <c r="F7760" s="107"/>
      <c r="G7760" s="108"/>
      <c r="H7760" s="109"/>
      <c r="I7760" s="109"/>
      <c r="J7760" s="110"/>
      <c r="K7760" s="117"/>
      <c r="L7760" s="178"/>
      <c r="M7760" s="178"/>
      <c r="N7760" s="106"/>
      <c r="O7760" s="111"/>
      <c r="P7760" s="111"/>
      <c r="Q7760" s="106"/>
      <c r="R7760" s="106"/>
      <c r="S7760" s="106"/>
      <c r="T7760" s="106"/>
      <c r="U7760" s="106"/>
      <c r="V7760" s="106"/>
      <c r="W7760" s="19"/>
      <c r="X7760" s="2"/>
      <c r="Y7760" s="4"/>
      <c r="Z7760" s="106"/>
      <c r="AA7760" s="114"/>
      <c r="AB7760" s="112"/>
      <c r="AC7760" s="178"/>
      <c r="AD7760" s="11"/>
      <c r="AE7760" s="106"/>
      <c r="AF7760" s="106"/>
      <c r="AG7760" s="106"/>
      <c r="AH7760" s="115"/>
      <c r="AI7760" s="116"/>
    </row>
    <row r="7761" spans="1:35" ht="15" customHeight="1" x14ac:dyDescent="0.25">
      <c r="A7761" s="105"/>
      <c r="B7761" s="106"/>
      <c r="C7761" s="2"/>
      <c r="D7761" s="2"/>
      <c r="E7761" s="106"/>
      <c r="F7761" s="107"/>
      <c r="G7761" s="108"/>
      <c r="H7761" s="109"/>
      <c r="I7761" s="109"/>
      <c r="J7761" s="110"/>
      <c r="K7761" s="117"/>
      <c r="L7761" s="178"/>
      <c r="M7761" s="178"/>
      <c r="N7761" s="106"/>
      <c r="O7761" s="111"/>
      <c r="P7761" s="111"/>
      <c r="Q7761" s="106"/>
      <c r="R7761" s="106"/>
      <c r="S7761" s="106"/>
      <c r="T7761" s="106"/>
      <c r="U7761" s="106"/>
      <c r="V7761" s="106"/>
      <c r="W7761" s="19"/>
      <c r="X7761" s="2"/>
      <c r="Y7761" s="4"/>
      <c r="Z7761" s="106"/>
      <c r="AA7761" s="114"/>
      <c r="AB7761" s="112"/>
      <c r="AC7761" s="178"/>
      <c r="AD7761" s="11"/>
      <c r="AE7761" s="106"/>
      <c r="AF7761" s="106"/>
      <c r="AG7761" s="106"/>
      <c r="AH7761" s="115"/>
      <c r="AI7761" s="116"/>
    </row>
    <row r="7762" spans="1:35" ht="15" customHeight="1" x14ac:dyDescent="0.25">
      <c r="A7762" s="105"/>
      <c r="B7762" s="106"/>
      <c r="C7762" s="2"/>
      <c r="D7762" s="2"/>
      <c r="E7762" s="106"/>
      <c r="F7762" s="107"/>
      <c r="G7762" s="108"/>
      <c r="H7762" s="109"/>
      <c r="I7762" s="109"/>
      <c r="J7762" s="110"/>
      <c r="K7762" s="117"/>
      <c r="L7762" s="178"/>
      <c r="M7762" s="178"/>
      <c r="N7762" s="106"/>
      <c r="O7762" s="111"/>
      <c r="P7762" s="111"/>
      <c r="Q7762" s="106"/>
      <c r="R7762" s="106"/>
      <c r="S7762" s="106"/>
      <c r="T7762" s="106"/>
      <c r="U7762" s="106"/>
      <c r="V7762" s="106"/>
      <c r="W7762" s="19"/>
      <c r="X7762" s="2"/>
      <c r="Y7762" s="4"/>
      <c r="Z7762" s="106"/>
      <c r="AA7762" s="114"/>
      <c r="AB7762" s="112"/>
      <c r="AC7762" s="178"/>
      <c r="AD7762" s="11"/>
      <c r="AE7762" s="106"/>
      <c r="AF7762" s="106"/>
      <c r="AG7762" s="106"/>
      <c r="AH7762" s="115"/>
      <c r="AI7762" s="116"/>
    </row>
    <row r="7763" spans="1:35" ht="15" customHeight="1" x14ac:dyDescent="0.25">
      <c r="A7763" s="105"/>
      <c r="B7763" s="106"/>
      <c r="C7763" s="2"/>
      <c r="D7763" s="2"/>
      <c r="E7763" s="106"/>
      <c r="F7763" s="107"/>
      <c r="G7763" s="108"/>
      <c r="H7763" s="109"/>
      <c r="I7763" s="109"/>
      <c r="J7763" s="110"/>
      <c r="K7763" s="117"/>
      <c r="L7763" s="178"/>
      <c r="M7763" s="178"/>
      <c r="N7763" s="106"/>
      <c r="O7763" s="111"/>
      <c r="P7763" s="111"/>
      <c r="Q7763" s="106"/>
      <c r="R7763" s="106"/>
      <c r="S7763" s="106"/>
      <c r="T7763" s="106"/>
      <c r="U7763" s="106"/>
      <c r="V7763" s="106"/>
      <c r="W7763" s="19"/>
      <c r="X7763" s="2"/>
      <c r="Y7763" s="4"/>
      <c r="Z7763" s="106"/>
      <c r="AA7763" s="114"/>
      <c r="AB7763" s="112"/>
      <c r="AC7763" s="178"/>
      <c r="AD7763" s="11"/>
      <c r="AE7763" s="106"/>
      <c r="AF7763" s="106"/>
      <c r="AG7763" s="106"/>
      <c r="AH7763" s="115"/>
      <c r="AI7763" s="116"/>
    </row>
    <row r="7764" spans="1:35" ht="15" customHeight="1" x14ac:dyDescent="0.25">
      <c r="A7764" s="105"/>
      <c r="B7764" s="106"/>
      <c r="C7764" s="2"/>
      <c r="D7764" s="2"/>
      <c r="E7764" s="106"/>
      <c r="F7764" s="107"/>
      <c r="G7764" s="108"/>
      <c r="H7764" s="109"/>
      <c r="I7764" s="109"/>
      <c r="J7764" s="110"/>
      <c r="K7764" s="117"/>
      <c r="L7764" s="178"/>
      <c r="M7764" s="178"/>
      <c r="N7764" s="106"/>
      <c r="O7764" s="111"/>
      <c r="P7764" s="111"/>
      <c r="Q7764" s="106"/>
      <c r="R7764" s="106"/>
      <c r="S7764" s="106"/>
      <c r="T7764" s="106"/>
      <c r="U7764" s="106"/>
      <c r="V7764" s="106"/>
      <c r="W7764" s="19"/>
      <c r="X7764" s="2"/>
      <c r="Y7764" s="4"/>
      <c r="Z7764" s="106"/>
      <c r="AA7764" s="114"/>
      <c r="AB7764" s="112"/>
      <c r="AC7764" s="178"/>
      <c r="AD7764" s="11"/>
      <c r="AE7764" s="106"/>
      <c r="AF7764" s="106"/>
      <c r="AG7764" s="106"/>
      <c r="AH7764" s="115"/>
      <c r="AI7764" s="116"/>
    </row>
    <row r="7765" spans="1:35" ht="15" customHeight="1" x14ac:dyDescent="0.25">
      <c r="A7765" s="105"/>
      <c r="B7765" s="106"/>
      <c r="C7765" s="2"/>
      <c r="D7765" s="2"/>
      <c r="E7765" s="106"/>
      <c r="F7765" s="107"/>
      <c r="G7765" s="108"/>
      <c r="H7765" s="109"/>
      <c r="I7765" s="109"/>
      <c r="J7765" s="110"/>
      <c r="K7765" s="117"/>
      <c r="L7765" s="178"/>
      <c r="M7765" s="178"/>
      <c r="N7765" s="106"/>
      <c r="O7765" s="111"/>
      <c r="P7765" s="111"/>
      <c r="Q7765" s="106"/>
      <c r="R7765" s="106"/>
      <c r="S7765" s="106"/>
      <c r="T7765" s="106"/>
      <c r="U7765" s="106"/>
      <c r="V7765" s="106"/>
      <c r="W7765" s="19"/>
      <c r="X7765" s="2"/>
      <c r="Y7765" s="4"/>
      <c r="Z7765" s="106"/>
      <c r="AA7765" s="114"/>
      <c r="AB7765" s="112"/>
      <c r="AC7765" s="178"/>
      <c r="AD7765" s="11"/>
      <c r="AE7765" s="106"/>
      <c r="AF7765" s="106"/>
      <c r="AG7765" s="106"/>
      <c r="AH7765" s="115"/>
      <c r="AI7765" s="116"/>
    </row>
    <row r="7766" spans="1:35" ht="15" customHeight="1" x14ac:dyDescent="0.25">
      <c r="A7766" s="105"/>
      <c r="B7766" s="106"/>
      <c r="C7766" s="2"/>
      <c r="D7766" s="2"/>
      <c r="E7766" s="106"/>
      <c r="F7766" s="107"/>
      <c r="G7766" s="108"/>
      <c r="H7766" s="109"/>
      <c r="I7766" s="109"/>
      <c r="J7766" s="110"/>
      <c r="K7766" s="117"/>
      <c r="L7766" s="178"/>
      <c r="M7766" s="178"/>
      <c r="N7766" s="106"/>
      <c r="O7766" s="111"/>
      <c r="P7766" s="111"/>
      <c r="Q7766" s="106"/>
      <c r="R7766" s="106"/>
      <c r="S7766" s="106"/>
      <c r="T7766" s="106"/>
      <c r="U7766" s="106"/>
      <c r="V7766" s="106"/>
      <c r="W7766" s="19"/>
      <c r="X7766" s="2"/>
      <c r="Y7766" s="4"/>
      <c r="Z7766" s="106"/>
      <c r="AA7766" s="114"/>
      <c r="AB7766" s="112"/>
      <c r="AC7766" s="178"/>
      <c r="AD7766" s="11"/>
      <c r="AE7766" s="106"/>
      <c r="AF7766" s="106"/>
      <c r="AG7766" s="106"/>
      <c r="AH7766" s="115"/>
      <c r="AI7766" s="116"/>
    </row>
    <row r="7767" spans="1:35" ht="15" customHeight="1" x14ac:dyDescent="0.25">
      <c r="A7767" s="105"/>
      <c r="B7767" s="106"/>
      <c r="C7767" s="2"/>
      <c r="D7767" s="2"/>
      <c r="E7767" s="106"/>
      <c r="F7767" s="107"/>
      <c r="G7767" s="108"/>
      <c r="H7767" s="109"/>
      <c r="I7767" s="109"/>
      <c r="J7767" s="110"/>
      <c r="K7767" s="117"/>
      <c r="L7767" s="178"/>
      <c r="M7767" s="178"/>
      <c r="N7767" s="106"/>
      <c r="O7767" s="111"/>
      <c r="P7767" s="111"/>
      <c r="Q7767" s="106"/>
      <c r="R7767" s="106"/>
      <c r="S7767" s="106"/>
      <c r="T7767" s="106"/>
      <c r="U7767" s="106"/>
      <c r="V7767" s="106"/>
      <c r="W7767" s="19"/>
      <c r="X7767" s="2"/>
      <c r="Y7767" s="4"/>
      <c r="Z7767" s="106"/>
      <c r="AA7767" s="114"/>
      <c r="AB7767" s="112"/>
      <c r="AC7767" s="178"/>
      <c r="AD7767" s="11"/>
      <c r="AE7767" s="106"/>
      <c r="AF7767" s="106"/>
      <c r="AG7767" s="106"/>
      <c r="AH7767" s="115"/>
      <c r="AI7767" s="116"/>
    </row>
    <row r="7768" spans="1:35" ht="15" customHeight="1" x14ac:dyDescent="0.25">
      <c r="A7768" s="105"/>
      <c r="B7768" s="106"/>
      <c r="C7768" s="2"/>
      <c r="D7768" s="2"/>
      <c r="E7768" s="106"/>
      <c r="F7768" s="107"/>
      <c r="G7768" s="108"/>
      <c r="H7768" s="109"/>
      <c r="I7768" s="109"/>
      <c r="J7768" s="110"/>
      <c r="K7768" s="117"/>
      <c r="L7768" s="178"/>
      <c r="M7768" s="178"/>
      <c r="N7768" s="106"/>
      <c r="O7768" s="111"/>
      <c r="P7768" s="111"/>
      <c r="Q7768" s="106"/>
      <c r="R7768" s="106"/>
      <c r="S7768" s="106"/>
      <c r="T7768" s="106"/>
      <c r="U7768" s="106"/>
      <c r="V7768" s="106"/>
      <c r="W7768" s="19"/>
      <c r="X7768" s="2"/>
      <c r="Y7768" s="4"/>
      <c r="Z7768" s="106"/>
      <c r="AA7768" s="114"/>
      <c r="AB7768" s="112"/>
      <c r="AC7768" s="178"/>
      <c r="AD7768" s="11"/>
      <c r="AE7768" s="106"/>
      <c r="AF7768" s="106"/>
      <c r="AG7768" s="106"/>
      <c r="AH7768" s="115"/>
      <c r="AI7768" s="116"/>
    </row>
    <row r="7769" spans="1:35" ht="15" customHeight="1" x14ac:dyDescent="0.25">
      <c r="A7769" s="105"/>
      <c r="B7769" s="106"/>
      <c r="C7769" s="2"/>
      <c r="D7769" s="2"/>
      <c r="E7769" s="106"/>
      <c r="F7769" s="107"/>
      <c r="G7769" s="108"/>
      <c r="H7769" s="109"/>
      <c r="I7769" s="109"/>
      <c r="J7769" s="110"/>
      <c r="K7769" s="117"/>
      <c r="L7769" s="178"/>
      <c r="M7769" s="178"/>
      <c r="N7769" s="106"/>
      <c r="O7769" s="111"/>
      <c r="P7769" s="111"/>
      <c r="Q7769" s="106"/>
      <c r="R7769" s="106"/>
      <c r="S7769" s="106"/>
      <c r="T7769" s="106"/>
      <c r="U7769" s="106"/>
      <c r="V7769" s="106"/>
      <c r="W7769" s="19"/>
      <c r="X7769" s="2"/>
      <c r="Y7769" s="4"/>
      <c r="Z7769" s="106"/>
      <c r="AA7769" s="114"/>
      <c r="AB7769" s="112"/>
      <c r="AC7769" s="178"/>
      <c r="AD7769" s="11"/>
      <c r="AE7769" s="106"/>
      <c r="AF7769" s="106"/>
      <c r="AG7769" s="106"/>
      <c r="AH7769" s="115"/>
      <c r="AI7769" s="116"/>
    </row>
    <row r="7770" spans="1:35" ht="15" customHeight="1" x14ac:dyDescent="0.25">
      <c r="A7770" s="105"/>
      <c r="B7770" s="106"/>
      <c r="C7770" s="2"/>
      <c r="D7770" s="2"/>
      <c r="E7770" s="106"/>
      <c r="F7770" s="107"/>
      <c r="G7770" s="108"/>
      <c r="H7770" s="109"/>
      <c r="I7770" s="109"/>
      <c r="J7770" s="110"/>
      <c r="K7770" s="117"/>
      <c r="L7770" s="178"/>
      <c r="M7770" s="178"/>
      <c r="N7770" s="106"/>
      <c r="O7770" s="111"/>
      <c r="P7770" s="111"/>
      <c r="Q7770" s="106"/>
      <c r="R7770" s="106"/>
      <c r="S7770" s="106"/>
      <c r="T7770" s="106"/>
      <c r="U7770" s="106"/>
      <c r="V7770" s="106"/>
      <c r="W7770" s="19"/>
      <c r="X7770" s="2"/>
      <c r="Y7770" s="4"/>
      <c r="Z7770" s="106"/>
      <c r="AA7770" s="114"/>
      <c r="AB7770" s="112"/>
      <c r="AC7770" s="178"/>
      <c r="AD7770" s="11"/>
      <c r="AE7770" s="106"/>
      <c r="AF7770" s="106"/>
      <c r="AG7770" s="106"/>
      <c r="AH7770" s="115"/>
      <c r="AI7770" s="116"/>
    </row>
    <row r="7771" spans="1:35" ht="15" customHeight="1" x14ac:dyDescent="0.25">
      <c r="A7771" s="105"/>
      <c r="B7771" s="106"/>
      <c r="C7771" s="2"/>
      <c r="D7771" s="2"/>
      <c r="E7771" s="106"/>
      <c r="F7771" s="107"/>
      <c r="G7771" s="108"/>
      <c r="H7771" s="109"/>
      <c r="I7771" s="109"/>
      <c r="J7771" s="110"/>
      <c r="K7771" s="117"/>
      <c r="L7771" s="178"/>
      <c r="M7771" s="178"/>
      <c r="N7771" s="106"/>
      <c r="O7771" s="111"/>
      <c r="P7771" s="111"/>
      <c r="Q7771" s="106"/>
      <c r="R7771" s="106"/>
      <c r="S7771" s="106"/>
      <c r="T7771" s="106"/>
      <c r="U7771" s="106"/>
      <c r="V7771" s="106"/>
      <c r="W7771" s="19"/>
      <c r="X7771" s="2"/>
      <c r="Y7771" s="4"/>
      <c r="Z7771" s="106"/>
      <c r="AA7771" s="114"/>
      <c r="AB7771" s="112"/>
      <c r="AC7771" s="178"/>
      <c r="AD7771" s="11"/>
      <c r="AE7771" s="106"/>
      <c r="AF7771" s="106"/>
      <c r="AG7771" s="106"/>
      <c r="AH7771" s="115"/>
      <c r="AI7771" s="116"/>
    </row>
    <row r="7772" spans="1:35" ht="15" customHeight="1" x14ac:dyDescent="0.25">
      <c r="A7772" s="105"/>
      <c r="B7772" s="106"/>
      <c r="C7772" s="2"/>
      <c r="D7772" s="2"/>
      <c r="E7772" s="106"/>
      <c r="F7772" s="107"/>
      <c r="G7772" s="108"/>
      <c r="H7772" s="109"/>
      <c r="I7772" s="109"/>
      <c r="J7772" s="110"/>
      <c r="K7772" s="117"/>
      <c r="L7772" s="178"/>
      <c r="M7772" s="178"/>
      <c r="N7772" s="106"/>
      <c r="O7772" s="111"/>
      <c r="P7772" s="111"/>
      <c r="Q7772" s="106"/>
      <c r="R7772" s="106"/>
      <c r="S7772" s="106"/>
      <c r="T7772" s="106"/>
      <c r="U7772" s="106"/>
      <c r="V7772" s="106"/>
      <c r="W7772" s="19"/>
      <c r="X7772" s="2"/>
      <c r="Y7772" s="4"/>
      <c r="Z7772" s="106"/>
      <c r="AA7772" s="114"/>
      <c r="AB7772" s="112"/>
      <c r="AC7772" s="178"/>
      <c r="AD7772" s="11"/>
      <c r="AE7772" s="106"/>
      <c r="AF7772" s="106"/>
      <c r="AG7772" s="106"/>
      <c r="AH7772" s="115"/>
      <c r="AI7772" s="116"/>
    </row>
    <row r="7773" spans="1:35" ht="15" customHeight="1" x14ac:dyDescent="0.25">
      <c r="A7773" s="105"/>
      <c r="B7773" s="106"/>
      <c r="C7773" s="2"/>
      <c r="D7773" s="2"/>
      <c r="E7773" s="106"/>
      <c r="F7773" s="107"/>
      <c r="G7773" s="108"/>
      <c r="H7773" s="109"/>
      <c r="I7773" s="109"/>
      <c r="J7773" s="110"/>
      <c r="K7773" s="117"/>
      <c r="L7773" s="178"/>
      <c r="M7773" s="178"/>
      <c r="N7773" s="106"/>
      <c r="O7773" s="111"/>
      <c r="P7773" s="111"/>
      <c r="Q7773" s="106"/>
      <c r="R7773" s="106"/>
      <c r="S7773" s="106"/>
      <c r="T7773" s="106"/>
      <c r="U7773" s="106"/>
      <c r="V7773" s="106"/>
      <c r="W7773" s="19"/>
      <c r="X7773" s="2"/>
      <c r="Y7773" s="4"/>
      <c r="Z7773" s="106"/>
      <c r="AA7773" s="114"/>
      <c r="AB7773" s="112"/>
      <c r="AC7773" s="178"/>
      <c r="AD7773" s="11"/>
      <c r="AE7773" s="106"/>
      <c r="AF7773" s="106"/>
      <c r="AG7773" s="106"/>
      <c r="AH7773" s="115"/>
      <c r="AI7773" s="116"/>
    </row>
    <row r="7774" spans="1:35" ht="15" customHeight="1" x14ac:dyDescent="0.25">
      <c r="A7774" s="105"/>
      <c r="B7774" s="106"/>
      <c r="C7774" s="2"/>
      <c r="D7774" s="2"/>
      <c r="E7774" s="106"/>
      <c r="F7774" s="107"/>
      <c r="G7774" s="108"/>
      <c r="H7774" s="109"/>
      <c r="I7774" s="109"/>
      <c r="J7774" s="110"/>
      <c r="K7774" s="117"/>
      <c r="L7774" s="178"/>
      <c r="M7774" s="178"/>
      <c r="N7774" s="106"/>
      <c r="O7774" s="111"/>
      <c r="P7774" s="111"/>
      <c r="Q7774" s="106"/>
      <c r="R7774" s="106"/>
      <c r="S7774" s="106"/>
      <c r="T7774" s="106"/>
      <c r="U7774" s="106"/>
      <c r="V7774" s="106"/>
      <c r="W7774" s="19"/>
      <c r="X7774" s="2"/>
      <c r="Y7774" s="4"/>
      <c r="Z7774" s="106"/>
      <c r="AA7774" s="114"/>
      <c r="AB7774" s="112"/>
      <c r="AC7774" s="178"/>
      <c r="AD7774" s="11"/>
      <c r="AE7774" s="106"/>
      <c r="AF7774" s="106"/>
      <c r="AG7774" s="106"/>
      <c r="AH7774" s="115"/>
      <c r="AI7774" s="116"/>
    </row>
    <row r="7775" spans="1:35" ht="15" customHeight="1" x14ac:dyDescent="0.25">
      <c r="A7775" s="105"/>
      <c r="B7775" s="106"/>
      <c r="C7775" s="2"/>
      <c r="D7775" s="2"/>
      <c r="E7775" s="106"/>
      <c r="F7775" s="107"/>
      <c r="G7775" s="108"/>
      <c r="H7775" s="109"/>
      <c r="I7775" s="109"/>
      <c r="J7775" s="110"/>
      <c r="K7775" s="117"/>
      <c r="L7775" s="178"/>
      <c r="M7775" s="178"/>
      <c r="N7775" s="106"/>
      <c r="O7775" s="111"/>
      <c r="P7775" s="111"/>
      <c r="Q7775" s="106"/>
      <c r="R7775" s="106"/>
      <c r="S7775" s="106"/>
      <c r="T7775" s="106"/>
      <c r="U7775" s="106"/>
      <c r="V7775" s="106"/>
      <c r="W7775" s="19"/>
      <c r="X7775" s="2"/>
      <c r="Y7775" s="4"/>
      <c r="Z7775" s="106"/>
      <c r="AA7775" s="114"/>
      <c r="AB7775" s="112"/>
      <c r="AC7775" s="178"/>
      <c r="AD7775" s="11"/>
      <c r="AE7775" s="106"/>
      <c r="AF7775" s="106"/>
      <c r="AG7775" s="106"/>
      <c r="AH7775" s="115"/>
      <c r="AI7775" s="116"/>
    </row>
    <row r="7776" spans="1:35" ht="15" customHeight="1" x14ac:dyDescent="0.25">
      <c r="A7776" s="105"/>
      <c r="B7776" s="106"/>
      <c r="C7776" s="2"/>
      <c r="D7776" s="2"/>
      <c r="E7776" s="106"/>
      <c r="F7776" s="107"/>
      <c r="G7776" s="108"/>
      <c r="H7776" s="109"/>
      <c r="I7776" s="109"/>
      <c r="J7776" s="110"/>
      <c r="K7776" s="117"/>
      <c r="L7776" s="178"/>
      <c r="M7776" s="178"/>
      <c r="N7776" s="106"/>
      <c r="O7776" s="111"/>
      <c r="P7776" s="111"/>
      <c r="Q7776" s="106"/>
      <c r="R7776" s="106"/>
      <c r="S7776" s="106"/>
      <c r="T7776" s="106"/>
      <c r="U7776" s="106"/>
      <c r="V7776" s="106"/>
      <c r="W7776" s="19"/>
      <c r="X7776" s="2"/>
      <c r="Y7776" s="4"/>
      <c r="Z7776" s="106"/>
      <c r="AA7776" s="114"/>
      <c r="AB7776" s="112"/>
      <c r="AC7776" s="178"/>
      <c r="AD7776" s="11"/>
      <c r="AE7776" s="106"/>
      <c r="AF7776" s="106"/>
      <c r="AG7776" s="106"/>
      <c r="AH7776" s="115"/>
      <c r="AI7776" s="116"/>
    </row>
    <row r="7777" spans="1:35" ht="15" customHeight="1" x14ac:dyDescent="0.25">
      <c r="A7777" s="105"/>
      <c r="B7777" s="106"/>
      <c r="C7777" s="2"/>
      <c r="D7777" s="2"/>
      <c r="E7777" s="106"/>
      <c r="F7777" s="107"/>
      <c r="G7777" s="108"/>
      <c r="H7777" s="109"/>
      <c r="I7777" s="109"/>
      <c r="J7777" s="110"/>
      <c r="K7777" s="117"/>
      <c r="L7777" s="178"/>
      <c r="M7777" s="178"/>
      <c r="N7777" s="106"/>
      <c r="O7777" s="111"/>
      <c r="P7777" s="111"/>
      <c r="Q7777" s="106"/>
      <c r="R7777" s="106"/>
      <c r="S7777" s="106"/>
      <c r="T7777" s="106"/>
      <c r="U7777" s="106"/>
      <c r="V7777" s="106"/>
      <c r="W7777" s="19"/>
      <c r="X7777" s="2"/>
      <c r="Y7777" s="4"/>
      <c r="Z7777" s="106"/>
      <c r="AA7777" s="114"/>
      <c r="AB7777" s="112"/>
      <c r="AC7777" s="178"/>
      <c r="AD7777" s="11"/>
      <c r="AE7777" s="106"/>
      <c r="AF7777" s="106"/>
      <c r="AG7777" s="106"/>
      <c r="AH7777" s="115"/>
      <c r="AI7777" s="116"/>
    </row>
    <row r="7778" spans="1:35" ht="15" customHeight="1" x14ac:dyDescent="0.25">
      <c r="A7778" s="105"/>
      <c r="B7778" s="106"/>
      <c r="C7778" s="2"/>
      <c r="D7778" s="2"/>
      <c r="E7778" s="106"/>
      <c r="F7778" s="107"/>
      <c r="G7778" s="108"/>
      <c r="H7778" s="109"/>
      <c r="I7778" s="109"/>
      <c r="J7778" s="110"/>
      <c r="K7778" s="117"/>
      <c r="L7778" s="178"/>
      <c r="M7778" s="178"/>
      <c r="N7778" s="106"/>
      <c r="O7778" s="111"/>
      <c r="P7778" s="111"/>
      <c r="Q7778" s="106"/>
      <c r="R7778" s="106"/>
      <c r="S7778" s="106"/>
      <c r="T7778" s="106"/>
      <c r="U7778" s="106"/>
      <c r="V7778" s="106"/>
      <c r="W7778" s="19"/>
      <c r="X7778" s="2"/>
      <c r="Y7778" s="4"/>
      <c r="Z7778" s="106"/>
      <c r="AA7778" s="114"/>
      <c r="AB7778" s="112"/>
      <c r="AC7778" s="178"/>
      <c r="AD7778" s="11"/>
      <c r="AE7778" s="106"/>
      <c r="AF7778" s="106"/>
      <c r="AG7778" s="106"/>
      <c r="AH7778" s="115"/>
      <c r="AI7778" s="116"/>
    </row>
    <row r="7779" spans="1:35" ht="15" customHeight="1" x14ac:dyDescent="0.25">
      <c r="A7779" s="105"/>
      <c r="B7779" s="106"/>
      <c r="C7779" s="2"/>
      <c r="D7779" s="2"/>
      <c r="E7779" s="106"/>
      <c r="F7779" s="107"/>
      <c r="G7779" s="108"/>
      <c r="H7779" s="109"/>
      <c r="I7779" s="109"/>
      <c r="J7779" s="110"/>
      <c r="K7779" s="117"/>
      <c r="L7779" s="178"/>
      <c r="M7779" s="178"/>
      <c r="N7779" s="106"/>
      <c r="O7779" s="111"/>
      <c r="P7779" s="111"/>
      <c r="Q7779" s="106"/>
      <c r="R7779" s="106"/>
      <c r="S7779" s="106"/>
      <c r="T7779" s="106"/>
      <c r="U7779" s="106"/>
      <c r="V7779" s="106"/>
      <c r="W7779" s="19"/>
      <c r="X7779" s="2"/>
      <c r="Y7779" s="4"/>
      <c r="Z7779" s="106"/>
      <c r="AA7779" s="114"/>
      <c r="AB7779" s="112"/>
      <c r="AC7779" s="178"/>
      <c r="AD7779" s="11"/>
      <c r="AE7779" s="106"/>
      <c r="AF7779" s="106"/>
      <c r="AG7779" s="106"/>
      <c r="AH7779" s="115"/>
      <c r="AI7779" s="116"/>
    </row>
    <row r="7780" spans="1:35" ht="15" customHeight="1" x14ac:dyDescent="0.25">
      <c r="A7780" s="105"/>
      <c r="B7780" s="106"/>
      <c r="C7780" s="2"/>
      <c r="D7780" s="2"/>
      <c r="E7780" s="106"/>
      <c r="F7780" s="107"/>
      <c r="G7780" s="108"/>
      <c r="H7780" s="109"/>
      <c r="I7780" s="109"/>
      <c r="J7780" s="110"/>
      <c r="K7780" s="117"/>
      <c r="L7780" s="178"/>
      <c r="M7780" s="178"/>
      <c r="N7780" s="106"/>
      <c r="O7780" s="111"/>
      <c r="P7780" s="111"/>
      <c r="Q7780" s="106"/>
      <c r="R7780" s="106"/>
      <c r="S7780" s="106"/>
      <c r="T7780" s="106"/>
      <c r="U7780" s="106"/>
      <c r="V7780" s="106"/>
      <c r="W7780" s="19"/>
      <c r="X7780" s="2"/>
      <c r="Y7780" s="4"/>
      <c r="Z7780" s="106"/>
      <c r="AA7780" s="114"/>
      <c r="AB7780" s="112"/>
      <c r="AC7780" s="178"/>
      <c r="AD7780" s="11"/>
      <c r="AE7780" s="106"/>
      <c r="AF7780" s="106"/>
      <c r="AG7780" s="106"/>
      <c r="AH7780" s="115"/>
      <c r="AI7780" s="116"/>
    </row>
    <row r="7781" spans="1:35" ht="15" customHeight="1" x14ac:dyDescent="0.25">
      <c r="A7781" s="105"/>
      <c r="B7781" s="106"/>
      <c r="C7781" s="2"/>
      <c r="D7781" s="2"/>
      <c r="E7781" s="106"/>
      <c r="F7781" s="107"/>
      <c r="G7781" s="108"/>
      <c r="H7781" s="109"/>
      <c r="I7781" s="109"/>
      <c r="J7781" s="110"/>
      <c r="K7781" s="117"/>
      <c r="L7781" s="178"/>
      <c r="M7781" s="178"/>
      <c r="N7781" s="106"/>
      <c r="O7781" s="111"/>
      <c r="P7781" s="111"/>
      <c r="Q7781" s="106"/>
      <c r="R7781" s="106"/>
      <c r="S7781" s="106"/>
      <c r="T7781" s="106"/>
      <c r="U7781" s="106"/>
      <c r="V7781" s="106"/>
      <c r="W7781" s="19"/>
      <c r="X7781" s="2"/>
      <c r="Y7781" s="4"/>
      <c r="Z7781" s="106"/>
      <c r="AA7781" s="114"/>
      <c r="AB7781" s="112"/>
      <c r="AC7781" s="178"/>
      <c r="AD7781" s="11"/>
      <c r="AE7781" s="106"/>
      <c r="AF7781" s="106"/>
      <c r="AG7781" s="106"/>
      <c r="AH7781" s="115"/>
      <c r="AI7781" s="116"/>
    </row>
    <row r="7782" spans="1:35" ht="15" customHeight="1" x14ac:dyDescent="0.25">
      <c r="A7782" s="105"/>
      <c r="B7782" s="106"/>
      <c r="C7782" s="2"/>
      <c r="D7782" s="2"/>
      <c r="E7782" s="106"/>
      <c r="F7782" s="107"/>
      <c r="G7782" s="108"/>
      <c r="H7782" s="109"/>
      <c r="I7782" s="109"/>
      <c r="J7782" s="110"/>
      <c r="K7782" s="117"/>
      <c r="L7782" s="178"/>
      <c r="M7782" s="178"/>
      <c r="N7782" s="106"/>
      <c r="O7782" s="111"/>
      <c r="P7782" s="111"/>
      <c r="Q7782" s="106"/>
      <c r="R7782" s="106"/>
      <c r="S7782" s="106"/>
      <c r="T7782" s="106"/>
      <c r="U7782" s="106"/>
      <c r="V7782" s="106"/>
      <c r="W7782" s="19"/>
      <c r="X7782" s="2"/>
      <c r="Y7782" s="4"/>
      <c r="Z7782" s="106"/>
      <c r="AA7782" s="114"/>
      <c r="AB7782" s="112"/>
      <c r="AC7782" s="178"/>
      <c r="AD7782" s="11"/>
      <c r="AE7782" s="106"/>
      <c r="AF7782" s="106"/>
      <c r="AG7782" s="106"/>
      <c r="AH7782" s="115"/>
      <c r="AI7782" s="116"/>
    </row>
    <row r="7783" spans="1:35" ht="15" customHeight="1" x14ac:dyDescent="0.25">
      <c r="A7783" s="105"/>
      <c r="B7783" s="106"/>
      <c r="C7783" s="2"/>
      <c r="D7783" s="2"/>
      <c r="E7783" s="106"/>
      <c r="F7783" s="107"/>
      <c r="G7783" s="108"/>
      <c r="H7783" s="109"/>
      <c r="I7783" s="109"/>
      <c r="J7783" s="110"/>
      <c r="K7783" s="117"/>
      <c r="L7783" s="178"/>
      <c r="M7783" s="178"/>
      <c r="N7783" s="106"/>
      <c r="O7783" s="111"/>
      <c r="P7783" s="111"/>
      <c r="Q7783" s="106"/>
      <c r="R7783" s="106"/>
      <c r="S7783" s="106"/>
      <c r="T7783" s="106"/>
      <c r="U7783" s="106"/>
      <c r="V7783" s="106"/>
      <c r="W7783" s="19"/>
      <c r="X7783" s="2"/>
      <c r="Y7783" s="4"/>
      <c r="Z7783" s="106"/>
      <c r="AA7783" s="114"/>
      <c r="AB7783" s="112"/>
      <c r="AC7783" s="178"/>
      <c r="AD7783" s="11"/>
      <c r="AE7783" s="106"/>
      <c r="AF7783" s="106"/>
      <c r="AG7783" s="106"/>
      <c r="AH7783" s="115"/>
      <c r="AI7783" s="116"/>
    </row>
    <row r="7784" spans="1:35" ht="15" customHeight="1" x14ac:dyDescent="0.25">
      <c r="A7784" s="105"/>
      <c r="B7784" s="106"/>
      <c r="C7784" s="2"/>
      <c r="D7784" s="2"/>
      <c r="E7784" s="106"/>
      <c r="F7784" s="107"/>
      <c r="G7784" s="108"/>
      <c r="H7784" s="109"/>
      <c r="I7784" s="109"/>
      <c r="J7784" s="110"/>
      <c r="K7784" s="117"/>
      <c r="L7784" s="178"/>
      <c r="M7784" s="178"/>
      <c r="N7784" s="106"/>
      <c r="O7784" s="111"/>
      <c r="P7784" s="111"/>
      <c r="Q7784" s="106"/>
      <c r="R7784" s="106"/>
      <c r="S7784" s="106"/>
      <c r="T7784" s="106"/>
      <c r="U7784" s="106"/>
      <c r="V7784" s="106"/>
      <c r="W7784" s="19"/>
      <c r="X7784" s="2"/>
      <c r="Y7784" s="4"/>
      <c r="Z7784" s="106"/>
      <c r="AA7784" s="114"/>
      <c r="AB7784" s="112"/>
      <c r="AC7784" s="178"/>
      <c r="AD7784" s="11"/>
      <c r="AE7784" s="106"/>
      <c r="AF7784" s="106"/>
      <c r="AG7784" s="106"/>
      <c r="AH7784" s="115"/>
      <c r="AI7784" s="116"/>
    </row>
    <row r="7785" spans="1:35" ht="15" customHeight="1" x14ac:dyDescent="0.25">
      <c r="A7785" s="105"/>
      <c r="B7785" s="106"/>
      <c r="C7785" s="2"/>
      <c r="D7785" s="2"/>
      <c r="E7785" s="106"/>
      <c r="F7785" s="107"/>
      <c r="G7785" s="108"/>
      <c r="H7785" s="109"/>
      <c r="I7785" s="109"/>
      <c r="J7785" s="110"/>
      <c r="K7785" s="117"/>
      <c r="L7785" s="178"/>
      <c r="M7785" s="178"/>
      <c r="N7785" s="106"/>
      <c r="O7785" s="111"/>
      <c r="P7785" s="111"/>
      <c r="Q7785" s="106"/>
      <c r="R7785" s="106"/>
      <c r="S7785" s="106"/>
      <c r="T7785" s="106"/>
      <c r="U7785" s="106"/>
      <c r="V7785" s="106"/>
      <c r="W7785" s="19"/>
      <c r="X7785" s="2"/>
      <c r="Y7785" s="4"/>
      <c r="Z7785" s="106"/>
      <c r="AA7785" s="114"/>
      <c r="AB7785" s="112"/>
      <c r="AC7785" s="178"/>
      <c r="AD7785" s="11"/>
      <c r="AE7785" s="106"/>
      <c r="AF7785" s="106"/>
      <c r="AG7785" s="106"/>
      <c r="AH7785" s="115"/>
      <c r="AI7785" s="116"/>
    </row>
    <row r="7786" spans="1:35" ht="15" customHeight="1" x14ac:dyDescent="0.25">
      <c r="A7786" s="105"/>
      <c r="B7786" s="106"/>
      <c r="C7786" s="2"/>
      <c r="D7786" s="2"/>
      <c r="E7786" s="106"/>
      <c r="F7786" s="107"/>
      <c r="G7786" s="108"/>
      <c r="H7786" s="109"/>
      <c r="I7786" s="109"/>
      <c r="J7786" s="110"/>
      <c r="K7786" s="117"/>
      <c r="L7786" s="178"/>
      <c r="M7786" s="178"/>
      <c r="N7786" s="106"/>
      <c r="O7786" s="111"/>
      <c r="P7786" s="111"/>
      <c r="Q7786" s="106"/>
      <c r="R7786" s="106"/>
      <c r="S7786" s="106"/>
      <c r="T7786" s="106"/>
      <c r="U7786" s="106"/>
      <c r="V7786" s="106"/>
      <c r="W7786" s="19"/>
      <c r="X7786" s="2"/>
      <c r="Y7786" s="4"/>
      <c r="Z7786" s="106"/>
      <c r="AA7786" s="114"/>
      <c r="AB7786" s="112"/>
      <c r="AC7786" s="178"/>
      <c r="AD7786" s="11"/>
      <c r="AE7786" s="106"/>
      <c r="AF7786" s="106"/>
      <c r="AG7786" s="106"/>
      <c r="AH7786" s="115"/>
      <c r="AI7786" s="116"/>
    </row>
    <row r="7787" spans="1:35" ht="15" customHeight="1" x14ac:dyDescent="0.25">
      <c r="A7787" s="105"/>
      <c r="B7787" s="106"/>
      <c r="C7787" s="2"/>
      <c r="D7787" s="2"/>
      <c r="E7787" s="106"/>
      <c r="F7787" s="107"/>
      <c r="G7787" s="108"/>
      <c r="H7787" s="109"/>
      <c r="I7787" s="109"/>
      <c r="J7787" s="110"/>
      <c r="K7787" s="117"/>
      <c r="L7787" s="178"/>
      <c r="M7787" s="178"/>
      <c r="N7787" s="106"/>
      <c r="O7787" s="111"/>
      <c r="P7787" s="111"/>
      <c r="Q7787" s="106"/>
      <c r="R7787" s="106"/>
      <c r="S7787" s="106"/>
      <c r="T7787" s="106"/>
      <c r="U7787" s="106"/>
      <c r="V7787" s="106"/>
      <c r="W7787" s="19"/>
      <c r="X7787" s="2"/>
      <c r="Y7787" s="4"/>
      <c r="Z7787" s="106"/>
      <c r="AA7787" s="114"/>
      <c r="AB7787" s="112"/>
      <c r="AC7787" s="178"/>
      <c r="AD7787" s="11"/>
      <c r="AE7787" s="106"/>
      <c r="AF7787" s="106"/>
      <c r="AG7787" s="106"/>
      <c r="AH7787" s="115"/>
      <c r="AI7787" s="116"/>
    </row>
    <row r="7788" spans="1:35" ht="15" customHeight="1" x14ac:dyDescent="0.25">
      <c r="A7788" s="105"/>
      <c r="B7788" s="106"/>
      <c r="C7788" s="2"/>
      <c r="D7788" s="2"/>
      <c r="E7788" s="106"/>
      <c r="F7788" s="107"/>
      <c r="G7788" s="108"/>
      <c r="H7788" s="109"/>
      <c r="I7788" s="109"/>
      <c r="J7788" s="110"/>
      <c r="K7788" s="117"/>
      <c r="L7788" s="178"/>
      <c r="M7788" s="178"/>
      <c r="N7788" s="106"/>
      <c r="O7788" s="111"/>
      <c r="P7788" s="111"/>
      <c r="Q7788" s="106"/>
      <c r="R7788" s="106"/>
      <c r="S7788" s="106"/>
      <c r="T7788" s="106"/>
      <c r="U7788" s="106"/>
      <c r="V7788" s="106"/>
      <c r="W7788" s="19"/>
      <c r="X7788" s="2"/>
      <c r="Y7788" s="4"/>
      <c r="Z7788" s="106"/>
      <c r="AA7788" s="114"/>
      <c r="AB7788" s="112"/>
      <c r="AC7788" s="178"/>
      <c r="AD7788" s="11"/>
      <c r="AE7788" s="106"/>
      <c r="AF7788" s="106"/>
      <c r="AG7788" s="106"/>
      <c r="AH7788" s="115"/>
      <c r="AI7788" s="116"/>
    </row>
    <row r="7789" spans="1:35" ht="15" customHeight="1" x14ac:dyDescent="0.25">
      <c r="A7789" s="105"/>
      <c r="B7789" s="106"/>
      <c r="C7789" s="2"/>
      <c r="D7789" s="2"/>
      <c r="E7789" s="106"/>
      <c r="F7789" s="107"/>
      <c r="G7789" s="108"/>
      <c r="H7789" s="109"/>
      <c r="I7789" s="109"/>
      <c r="J7789" s="110"/>
      <c r="K7789" s="117"/>
      <c r="L7789" s="178"/>
      <c r="M7789" s="178"/>
      <c r="N7789" s="106"/>
      <c r="O7789" s="111"/>
      <c r="P7789" s="111"/>
      <c r="Q7789" s="106"/>
      <c r="R7789" s="106"/>
      <c r="S7789" s="106"/>
      <c r="T7789" s="106"/>
      <c r="U7789" s="106"/>
      <c r="V7789" s="106"/>
      <c r="W7789" s="19"/>
      <c r="X7789" s="2"/>
      <c r="Y7789" s="4"/>
      <c r="Z7789" s="106"/>
      <c r="AA7789" s="114"/>
      <c r="AB7789" s="112"/>
      <c r="AC7789" s="178"/>
      <c r="AD7789" s="11"/>
      <c r="AE7789" s="106"/>
      <c r="AF7789" s="106"/>
      <c r="AG7789" s="106"/>
      <c r="AH7789" s="115"/>
      <c r="AI7789" s="116"/>
    </row>
    <row r="7790" spans="1:35" ht="15" customHeight="1" x14ac:dyDescent="0.25">
      <c r="A7790" s="105"/>
      <c r="B7790" s="106"/>
      <c r="C7790" s="2"/>
      <c r="D7790" s="2"/>
      <c r="E7790" s="106"/>
      <c r="F7790" s="107"/>
      <c r="G7790" s="108"/>
      <c r="H7790" s="109"/>
      <c r="I7790" s="109"/>
      <c r="J7790" s="110"/>
      <c r="K7790" s="117"/>
      <c r="L7790" s="178"/>
      <c r="M7790" s="178"/>
      <c r="N7790" s="106"/>
      <c r="O7790" s="111"/>
      <c r="P7790" s="111"/>
      <c r="Q7790" s="106"/>
      <c r="R7790" s="106"/>
      <c r="S7790" s="106"/>
      <c r="T7790" s="106"/>
      <c r="U7790" s="106"/>
      <c r="V7790" s="106"/>
      <c r="W7790" s="19"/>
      <c r="X7790" s="2"/>
      <c r="Y7790" s="4"/>
      <c r="Z7790" s="106"/>
      <c r="AA7790" s="114"/>
      <c r="AB7790" s="112"/>
      <c r="AC7790" s="178"/>
      <c r="AD7790" s="11"/>
      <c r="AE7790" s="106"/>
      <c r="AF7790" s="106"/>
      <c r="AG7790" s="106"/>
      <c r="AH7790" s="115"/>
      <c r="AI7790" s="116"/>
    </row>
    <row r="7791" spans="1:35" ht="15" customHeight="1" x14ac:dyDescent="0.25">
      <c r="A7791" s="105"/>
      <c r="B7791" s="106"/>
      <c r="C7791" s="2"/>
      <c r="D7791" s="2"/>
      <c r="E7791" s="106"/>
      <c r="F7791" s="107"/>
      <c r="G7791" s="108"/>
      <c r="H7791" s="109"/>
      <c r="I7791" s="109"/>
      <c r="J7791" s="110"/>
      <c r="K7791" s="117"/>
      <c r="L7791" s="178"/>
      <c r="M7791" s="178"/>
      <c r="N7791" s="106"/>
      <c r="O7791" s="111"/>
      <c r="P7791" s="111"/>
      <c r="Q7791" s="106"/>
      <c r="R7791" s="106"/>
      <c r="S7791" s="106"/>
      <c r="T7791" s="106"/>
      <c r="U7791" s="106"/>
      <c r="V7791" s="106"/>
      <c r="W7791" s="19"/>
      <c r="X7791" s="2"/>
      <c r="Y7791" s="4"/>
      <c r="Z7791" s="106"/>
      <c r="AA7791" s="114"/>
      <c r="AB7791" s="112"/>
      <c r="AC7791" s="178"/>
      <c r="AD7791" s="11"/>
      <c r="AE7791" s="106"/>
      <c r="AF7791" s="106"/>
      <c r="AG7791" s="106"/>
      <c r="AH7791" s="115"/>
      <c r="AI7791" s="116"/>
    </row>
    <row r="7792" spans="1:35" ht="15" customHeight="1" x14ac:dyDescent="0.25">
      <c r="A7792" s="105"/>
      <c r="B7792" s="106"/>
      <c r="C7792" s="2"/>
      <c r="D7792" s="2"/>
      <c r="E7792" s="106"/>
      <c r="F7792" s="107"/>
      <c r="G7792" s="108"/>
      <c r="H7792" s="109"/>
      <c r="I7792" s="109"/>
      <c r="J7792" s="110"/>
      <c r="K7792" s="117"/>
      <c r="L7792" s="178"/>
      <c r="M7792" s="178"/>
      <c r="N7792" s="106"/>
      <c r="O7792" s="111"/>
      <c r="P7792" s="111"/>
      <c r="Q7792" s="106"/>
      <c r="R7792" s="106"/>
      <c r="S7792" s="106"/>
      <c r="T7792" s="106"/>
      <c r="U7792" s="106"/>
      <c r="V7792" s="106"/>
      <c r="W7792" s="19"/>
      <c r="X7792" s="2"/>
      <c r="Y7792" s="4"/>
      <c r="Z7792" s="106"/>
      <c r="AA7792" s="114"/>
      <c r="AB7792" s="112"/>
      <c r="AC7792" s="178"/>
      <c r="AD7792" s="11"/>
      <c r="AE7792" s="106"/>
      <c r="AF7792" s="106"/>
      <c r="AG7792" s="106"/>
      <c r="AH7792" s="115"/>
      <c r="AI7792" s="116"/>
    </row>
    <row r="7793" spans="1:35" ht="15" customHeight="1" x14ac:dyDescent="0.25">
      <c r="A7793" s="105"/>
      <c r="B7793" s="106"/>
      <c r="C7793" s="2"/>
      <c r="D7793" s="2"/>
      <c r="E7793" s="106"/>
      <c r="F7793" s="107"/>
      <c r="G7793" s="108"/>
      <c r="H7793" s="109"/>
      <c r="I7793" s="109"/>
      <c r="J7793" s="110"/>
      <c r="K7793" s="117"/>
      <c r="L7793" s="178"/>
      <c r="M7793" s="178"/>
      <c r="N7793" s="106"/>
      <c r="O7793" s="111"/>
      <c r="P7793" s="111"/>
      <c r="Q7793" s="106"/>
      <c r="R7793" s="106"/>
      <c r="S7793" s="106"/>
      <c r="T7793" s="106"/>
      <c r="U7793" s="106"/>
      <c r="V7793" s="106"/>
      <c r="W7793" s="19"/>
      <c r="X7793" s="2"/>
      <c r="Y7793" s="4"/>
      <c r="Z7793" s="106"/>
      <c r="AA7793" s="114"/>
      <c r="AB7793" s="112"/>
      <c r="AC7793" s="178"/>
      <c r="AD7793" s="11"/>
      <c r="AE7793" s="106"/>
      <c r="AF7793" s="106"/>
      <c r="AG7793" s="106"/>
      <c r="AH7793" s="115"/>
      <c r="AI7793" s="116"/>
    </row>
    <row r="7794" spans="1:35" ht="15" customHeight="1" x14ac:dyDescent="0.25">
      <c r="A7794" s="105"/>
      <c r="B7794" s="106"/>
      <c r="C7794" s="2"/>
      <c r="D7794" s="2"/>
      <c r="E7794" s="106"/>
      <c r="F7794" s="107"/>
      <c r="G7794" s="108"/>
      <c r="H7794" s="109"/>
      <c r="I7794" s="109"/>
      <c r="J7794" s="110"/>
      <c r="K7794" s="117"/>
      <c r="L7794" s="178"/>
      <c r="M7794" s="178"/>
      <c r="N7794" s="106"/>
      <c r="O7794" s="111"/>
      <c r="P7794" s="111"/>
      <c r="Q7794" s="106"/>
      <c r="R7794" s="106"/>
      <c r="S7794" s="106"/>
      <c r="T7794" s="106"/>
      <c r="U7794" s="106"/>
      <c r="V7794" s="106"/>
      <c r="W7794" s="19"/>
      <c r="X7794" s="2"/>
      <c r="Y7794" s="4"/>
      <c r="Z7794" s="106"/>
      <c r="AA7794" s="114"/>
      <c r="AB7794" s="112"/>
      <c r="AC7794" s="178"/>
      <c r="AD7794" s="11"/>
      <c r="AE7794" s="106"/>
      <c r="AF7794" s="106"/>
      <c r="AG7794" s="106"/>
      <c r="AH7794" s="115"/>
      <c r="AI7794" s="116"/>
    </row>
    <row r="7795" spans="1:35" ht="15" customHeight="1" x14ac:dyDescent="0.25">
      <c r="A7795" s="105"/>
      <c r="B7795" s="106"/>
      <c r="C7795" s="2"/>
      <c r="D7795" s="2"/>
      <c r="E7795" s="106"/>
      <c r="F7795" s="107"/>
      <c r="G7795" s="108"/>
      <c r="H7795" s="109"/>
      <c r="I7795" s="109"/>
      <c r="J7795" s="110"/>
      <c r="K7795" s="117"/>
      <c r="L7795" s="178"/>
      <c r="M7795" s="178"/>
      <c r="N7795" s="106"/>
      <c r="O7795" s="111"/>
      <c r="P7795" s="111"/>
      <c r="Q7795" s="106"/>
      <c r="R7795" s="106"/>
      <c r="S7795" s="106"/>
      <c r="T7795" s="106"/>
      <c r="U7795" s="106"/>
      <c r="V7795" s="106"/>
      <c r="W7795" s="19"/>
      <c r="X7795" s="2"/>
      <c r="Y7795" s="4"/>
      <c r="Z7795" s="106"/>
      <c r="AA7795" s="114"/>
      <c r="AB7795" s="112"/>
      <c r="AC7795" s="178"/>
      <c r="AD7795" s="11"/>
      <c r="AE7795" s="106"/>
      <c r="AF7795" s="106"/>
      <c r="AG7795" s="106"/>
      <c r="AH7795" s="115"/>
      <c r="AI7795" s="116"/>
    </row>
    <row r="7796" spans="1:35" ht="15" customHeight="1" x14ac:dyDescent="0.25">
      <c r="A7796" s="105"/>
      <c r="B7796" s="106"/>
      <c r="C7796" s="2"/>
      <c r="D7796" s="2"/>
      <c r="E7796" s="106"/>
      <c r="F7796" s="107"/>
      <c r="G7796" s="108"/>
      <c r="H7796" s="109"/>
      <c r="I7796" s="109"/>
      <c r="J7796" s="110"/>
      <c r="K7796" s="117"/>
      <c r="L7796" s="178"/>
      <c r="M7796" s="178"/>
      <c r="N7796" s="106"/>
      <c r="O7796" s="111"/>
      <c r="P7796" s="111"/>
      <c r="Q7796" s="106"/>
      <c r="R7796" s="106"/>
      <c r="S7796" s="106"/>
      <c r="T7796" s="106"/>
      <c r="U7796" s="106"/>
      <c r="V7796" s="106"/>
      <c r="W7796" s="19"/>
      <c r="X7796" s="2"/>
      <c r="Y7796" s="4"/>
      <c r="Z7796" s="106"/>
      <c r="AA7796" s="114"/>
      <c r="AB7796" s="112"/>
      <c r="AC7796" s="178"/>
      <c r="AD7796" s="11"/>
      <c r="AE7796" s="106"/>
      <c r="AF7796" s="106"/>
      <c r="AG7796" s="106"/>
      <c r="AH7796" s="115"/>
      <c r="AI7796" s="116"/>
    </row>
    <row r="7797" spans="1:35" ht="15" customHeight="1" x14ac:dyDescent="0.25">
      <c r="A7797" s="105"/>
      <c r="B7797" s="106"/>
      <c r="C7797" s="2"/>
      <c r="D7797" s="2"/>
      <c r="E7797" s="106"/>
      <c r="F7797" s="107"/>
      <c r="G7797" s="108"/>
      <c r="H7797" s="109"/>
      <c r="I7797" s="109"/>
      <c r="J7797" s="110"/>
      <c r="K7797" s="117"/>
      <c r="L7797" s="178"/>
      <c r="M7797" s="178"/>
      <c r="N7797" s="106"/>
      <c r="O7797" s="111"/>
      <c r="P7797" s="111"/>
      <c r="Q7797" s="106"/>
      <c r="R7797" s="106"/>
      <c r="S7797" s="106"/>
      <c r="T7797" s="106"/>
      <c r="U7797" s="106"/>
      <c r="V7797" s="106"/>
      <c r="W7797" s="19"/>
      <c r="X7797" s="2"/>
      <c r="Y7797" s="4"/>
      <c r="Z7797" s="106"/>
      <c r="AA7797" s="114"/>
      <c r="AB7797" s="112"/>
      <c r="AC7797" s="178"/>
      <c r="AD7797" s="11"/>
      <c r="AE7797" s="106"/>
      <c r="AF7797" s="106"/>
      <c r="AG7797" s="106"/>
      <c r="AH7797" s="115"/>
      <c r="AI7797" s="116"/>
    </row>
    <row r="7798" spans="1:35" ht="15" customHeight="1" x14ac:dyDescent="0.25">
      <c r="A7798" s="105"/>
      <c r="B7798" s="106"/>
      <c r="C7798" s="2"/>
      <c r="D7798" s="2"/>
      <c r="E7798" s="106"/>
      <c r="F7798" s="107"/>
      <c r="G7798" s="108"/>
      <c r="H7798" s="109"/>
      <c r="I7798" s="109"/>
      <c r="J7798" s="110"/>
      <c r="K7798" s="117"/>
      <c r="L7798" s="178"/>
      <c r="M7798" s="178"/>
      <c r="N7798" s="106"/>
      <c r="O7798" s="111"/>
      <c r="P7798" s="111"/>
      <c r="Q7798" s="106"/>
      <c r="R7798" s="106"/>
      <c r="S7798" s="106"/>
      <c r="T7798" s="106"/>
      <c r="U7798" s="106"/>
      <c r="V7798" s="106"/>
      <c r="W7798" s="19"/>
      <c r="X7798" s="2"/>
      <c r="Y7798" s="4"/>
      <c r="Z7798" s="106"/>
      <c r="AA7798" s="114"/>
      <c r="AB7798" s="112"/>
      <c r="AC7798" s="178"/>
      <c r="AD7798" s="11"/>
      <c r="AE7798" s="106"/>
      <c r="AF7798" s="106"/>
      <c r="AG7798" s="106"/>
      <c r="AH7798" s="115"/>
      <c r="AI7798" s="116"/>
    </row>
    <row r="7799" spans="1:35" ht="15" customHeight="1" x14ac:dyDescent="0.25">
      <c r="A7799" s="105"/>
      <c r="B7799" s="106"/>
      <c r="C7799" s="2"/>
      <c r="D7799" s="2"/>
      <c r="E7799" s="106"/>
      <c r="F7799" s="107"/>
      <c r="G7799" s="108"/>
      <c r="H7799" s="109"/>
      <c r="I7799" s="109"/>
      <c r="J7799" s="110"/>
      <c r="K7799" s="117"/>
      <c r="L7799" s="178"/>
      <c r="M7799" s="178"/>
      <c r="N7799" s="106"/>
      <c r="O7799" s="111"/>
      <c r="P7799" s="111"/>
      <c r="Q7799" s="106"/>
      <c r="R7799" s="106"/>
      <c r="S7799" s="106"/>
      <c r="T7799" s="106"/>
      <c r="U7799" s="106"/>
      <c r="V7799" s="106"/>
      <c r="W7799" s="19"/>
      <c r="X7799" s="2"/>
      <c r="Y7799" s="4"/>
      <c r="Z7799" s="106"/>
      <c r="AA7799" s="114"/>
      <c r="AB7799" s="112"/>
      <c r="AC7799" s="178"/>
      <c r="AD7799" s="11"/>
      <c r="AE7799" s="106"/>
      <c r="AF7799" s="106"/>
      <c r="AG7799" s="106"/>
      <c r="AH7799" s="115"/>
      <c r="AI7799" s="116"/>
    </row>
    <row r="7800" spans="1:35" ht="15" customHeight="1" x14ac:dyDescent="0.25">
      <c r="A7800" s="105"/>
      <c r="B7800" s="106"/>
      <c r="C7800" s="2"/>
      <c r="D7800" s="2"/>
      <c r="E7800" s="106"/>
      <c r="F7800" s="107"/>
      <c r="G7800" s="108"/>
      <c r="H7800" s="109"/>
      <c r="I7800" s="109"/>
      <c r="J7800" s="110"/>
      <c r="K7800" s="117"/>
      <c r="L7800" s="178"/>
      <c r="M7800" s="178"/>
      <c r="N7800" s="106"/>
      <c r="O7800" s="111"/>
      <c r="P7800" s="111"/>
      <c r="Q7800" s="106"/>
      <c r="R7800" s="106"/>
      <c r="S7800" s="106"/>
      <c r="T7800" s="106"/>
      <c r="U7800" s="106"/>
      <c r="V7800" s="106"/>
      <c r="W7800" s="19"/>
      <c r="X7800" s="2"/>
      <c r="Y7800" s="4"/>
      <c r="Z7800" s="106"/>
      <c r="AA7800" s="114"/>
      <c r="AB7800" s="112"/>
      <c r="AC7800" s="178"/>
      <c r="AD7800" s="11"/>
      <c r="AE7800" s="106"/>
      <c r="AF7800" s="106"/>
      <c r="AG7800" s="106"/>
      <c r="AH7800" s="115"/>
      <c r="AI7800" s="116"/>
    </row>
    <row r="7801" spans="1:35" ht="15" customHeight="1" x14ac:dyDescent="0.25">
      <c r="A7801" s="105"/>
      <c r="B7801" s="106"/>
      <c r="C7801" s="2"/>
      <c r="D7801" s="2"/>
      <c r="E7801" s="106"/>
      <c r="F7801" s="107"/>
      <c r="G7801" s="108"/>
      <c r="H7801" s="109"/>
      <c r="I7801" s="109"/>
      <c r="J7801" s="110"/>
      <c r="K7801" s="117"/>
      <c r="L7801" s="178"/>
      <c r="M7801" s="178"/>
      <c r="N7801" s="106"/>
      <c r="O7801" s="111"/>
      <c r="P7801" s="111"/>
      <c r="Q7801" s="106"/>
      <c r="R7801" s="106"/>
      <c r="S7801" s="106"/>
      <c r="T7801" s="106"/>
      <c r="U7801" s="106"/>
      <c r="V7801" s="106"/>
      <c r="W7801" s="19"/>
      <c r="X7801" s="2"/>
      <c r="Y7801" s="4"/>
      <c r="Z7801" s="106"/>
      <c r="AA7801" s="114"/>
      <c r="AB7801" s="112"/>
      <c r="AC7801" s="178"/>
      <c r="AD7801" s="11"/>
      <c r="AE7801" s="106"/>
      <c r="AF7801" s="106"/>
      <c r="AG7801" s="106"/>
      <c r="AH7801" s="115"/>
      <c r="AI7801" s="116"/>
    </row>
    <row r="7802" spans="1:35" ht="15" customHeight="1" x14ac:dyDescent="0.25">
      <c r="A7802" s="105"/>
      <c r="B7802" s="106"/>
      <c r="C7802" s="2"/>
      <c r="D7802" s="2"/>
      <c r="E7802" s="106"/>
      <c r="F7802" s="107"/>
      <c r="G7802" s="108"/>
      <c r="H7802" s="109"/>
      <c r="I7802" s="109"/>
      <c r="J7802" s="110"/>
      <c r="K7802" s="117"/>
      <c r="L7802" s="178"/>
      <c r="M7802" s="178"/>
      <c r="N7802" s="106"/>
      <c r="O7802" s="111"/>
      <c r="P7802" s="111"/>
      <c r="Q7802" s="106"/>
      <c r="R7802" s="106"/>
      <c r="S7802" s="106"/>
      <c r="T7802" s="106"/>
      <c r="U7802" s="106"/>
      <c r="V7802" s="106"/>
      <c r="W7802" s="19"/>
      <c r="X7802" s="2"/>
      <c r="Y7802" s="4"/>
      <c r="Z7802" s="106"/>
      <c r="AA7802" s="114"/>
      <c r="AB7802" s="112"/>
      <c r="AC7802" s="178"/>
      <c r="AD7802" s="11"/>
      <c r="AE7802" s="106"/>
      <c r="AF7802" s="106"/>
      <c r="AG7802" s="106"/>
      <c r="AH7802" s="115"/>
      <c r="AI7802" s="116"/>
    </row>
    <row r="7803" spans="1:35" ht="15" customHeight="1" x14ac:dyDescent="0.25">
      <c r="A7803" s="105"/>
      <c r="B7803" s="106"/>
      <c r="C7803" s="2"/>
      <c r="D7803" s="2"/>
      <c r="E7803" s="106"/>
      <c r="F7803" s="107"/>
      <c r="G7803" s="108"/>
      <c r="H7803" s="109"/>
      <c r="I7803" s="109"/>
      <c r="J7803" s="110"/>
      <c r="K7803" s="117"/>
      <c r="L7803" s="178"/>
      <c r="M7803" s="178"/>
      <c r="N7803" s="106"/>
      <c r="O7803" s="111"/>
      <c r="P7803" s="111"/>
      <c r="Q7803" s="106"/>
      <c r="R7803" s="106"/>
      <c r="S7803" s="106"/>
      <c r="T7803" s="106"/>
      <c r="U7803" s="106"/>
      <c r="V7803" s="106"/>
      <c r="W7803" s="19"/>
      <c r="X7803" s="2"/>
      <c r="Y7803" s="4"/>
      <c r="Z7803" s="106"/>
      <c r="AA7803" s="114"/>
      <c r="AB7803" s="112"/>
      <c r="AC7803" s="178"/>
      <c r="AD7803" s="11"/>
      <c r="AE7803" s="106"/>
      <c r="AF7803" s="106"/>
      <c r="AG7803" s="106"/>
      <c r="AH7803" s="115"/>
      <c r="AI7803" s="116"/>
    </row>
    <row r="7804" spans="1:35" ht="15" customHeight="1" x14ac:dyDescent="0.25">
      <c r="A7804" s="105"/>
      <c r="B7804" s="106"/>
      <c r="C7804" s="2"/>
      <c r="D7804" s="2"/>
      <c r="E7804" s="106"/>
      <c r="F7804" s="107"/>
      <c r="G7804" s="108"/>
      <c r="H7804" s="109"/>
      <c r="I7804" s="109"/>
      <c r="J7804" s="110"/>
      <c r="K7804" s="117"/>
      <c r="L7804" s="178"/>
      <c r="M7804" s="178"/>
      <c r="N7804" s="106"/>
      <c r="O7804" s="111"/>
      <c r="P7804" s="111"/>
      <c r="Q7804" s="106"/>
      <c r="R7804" s="106"/>
      <c r="S7804" s="106"/>
      <c r="T7804" s="106"/>
      <c r="U7804" s="106"/>
      <c r="V7804" s="106"/>
      <c r="W7804" s="19"/>
      <c r="X7804" s="2"/>
      <c r="Y7804" s="4"/>
      <c r="Z7804" s="106"/>
      <c r="AA7804" s="114"/>
      <c r="AB7804" s="112"/>
      <c r="AC7804" s="178"/>
      <c r="AD7804" s="11"/>
      <c r="AE7804" s="106"/>
      <c r="AF7804" s="106"/>
      <c r="AG7804" s="106"/>
      <c r="AH7804" s="115"/>
      <c r="AI7804" s="116"/>
    </row>
    <row r="7805" spans="1:35" ht="15" customHeight="1" x14ac:dyDescent="0.25">
      <c r="A7805" s="105"/>
      <c r="B7805" s="106"/>
      <c r="C7805" s="2"/>
      <c r="D7805" s="2"/>
      <c r="E7805" s="106"/>
      <c r="F7805" s="107"/>
      <c r="G7805" s="108"/>
      <c r="H7805" s="109"/>
      <c r="I7805" s="109"/>
      <c r="J7805" s="110"/>
      <c r="K7805" s="117"/>
      <c r="L7805" s="178"/>
      <c r="M7805" s="178"/>
      <c r="N7805" s="106"/>
      <c r="O7805" s="111"/>
      <c r="P7805" s="111"/>
      <c r="Q7805" s="106"/>
      <c r="R7805" s="106"/>
      <c r="S7805" s="106"/>
      <c r="T7805" s="106"/>
      <c r="U7805" s="106"/>
      <c r="V7805" s="106"/>
      <c r="W7805" s="19"/>
      <c r="X7805" s="2"/>
      <c r="Y7805" s="4"/>
      <c r="Z7805" s="106"/>
      <c r="AA7805" s="114"/>
      <c r="AB7805" s="112"/>
      <c r="AC7805" s="178"/>
      <c r="AD7805" s="11"/>
      <c r="AE7805" s="106"/>
      <c r="AF7805" s="106"/>
      <c r="AG7805" s="106"/>
      <c r="AH7805" s="115"/>
      <c r="AI7805" s="116"/>
    </row>
    <row r="7806" spans="1:35" ht="15" customHeight="1" x14ac:dyDescent="0.25">
      <c r="A7806" s="105"/>
      <c r="B7806" s="106"/>
      <c r="C7806" s="2"/>
      <c r="D7806" s="2"/>
      <c r="E7806" s="106"/>
      <c r="F7806" s="107"/>
      <c r="G7806" s="108"/>
      <c r="H7806" s="109"/>
      <c r="I7806" s="109"/>
      <c r="J7806" s="110"/>
      <c r="K7806" s="117"/>
      <c r="L7806" s="178"/>
      <c r="M7806" s="178"/>
      <c r="N7806" s="106"/>
      <c r="O7806" s="111"/>
      <c r="P7806" s="111"/>
      <c r="Q7806" s="106"/>
      <c r="R7806" s="106"/>
      <c r="S7806" s="106"/>
      <c r="T7806" s="106"/>
      <c r="U7806" s="106"/>
      <c r="V7806" s="106"/>
      <c r="W7806" s="19"/>
      <c r="X7806" s="2"/>
      <c r="Y7806" s="4"/>
      <c r="Z7806" s="106"/>
      <c r="AA7806" s="114"/>
      <c r="AB7806" s="112"/>
      <c r="AC7806" s="178"/>
      <c r="AD7806" s="11"/>
      <c r="AE7806" s="106"/>
      <c r="AF7806" s="106"/>
      <c r="AG7806" s="106"/>
      <c r="AH7806" s="115"/>
      <c r="AI7806" s="116"/>
    </row>
    <row r="7807" spans="1:35" ht="15" customHeight="1" x14ac:dyDescent="0.25">
      <c r="A7807" s="105"/>
      <c r="B7807" s="106"/>
      <c r="C7807" s="2"/>
      <c r="D7807" s="2"/>
      <c r="E7807" s="106"/>
      <c r="F7807" s="107"/>
      <c r="G7807" s="108"/>
      <c r="H7807" s="109"/>
      <c r="I7807" s="109"/>
      <c r="J7807" s="110"/>
      <c r="K7807" s="117"/>
      <c r="L7807" s="178"/>
      <c r="M7807" s="178"/>
      <c r="N7807" s="106"/>
      <c r="O7807" s="111"/>
      <c r="P7807" s="111"/>
      <c r="Q7807" s="106"/>
      <c r="R7807" s="106"/>
      <c r="S7807" s="106"/>
      <c r="T7807" s="106"/>
      <c r="U7807" s="106"/>
      <c r="V7807" s="106"/>
      <c r="W7807" s="19"/>
      <c r="X7807" s="2"/>
      <c r="Y7807" s="4"/>
      <c r="Z7807" s="106"/>
      <c r="AA7807" s="114"/>
      <c r="AB7807" s="112"/>
      <c r="AC7807" s="178"/>
      <c r="AD7807" s="11"/>
      <c r="AE7807" s="106"/>
      <c r="AF7807" s="106"/>
      <c r="AG7807" s="106"/>
      <c r="AH7807" s="115"/>
      <c r="AI7807" s="116"/>
    </row>
    <row r="7808" spans="1:35" ht="15" customHeight="1" x14ac:dyDescent="0.25">
      <c r="A7808" s="105"/>
      <c r="B7808" s="106"/>
      <c r="C7808" s="2"/>
      <c r="D7808" s="2"/>
      <c r="E7808" s="106"/>
      <c r="F7808" s="107"/>
      <c r="G7808" s="108"/>
      <c r="H7808" s="109"/>
      <c r="I7808" s="109"/>
      <c r="J7808" s="110"/>
      <c r="K7808" s="117"/>
      <c r="L7808" s="178"/>
      <c r="M7808" s="178"/>
      <c r="N7808" s="106"/>
      <c r="O7808" s="111"/>
      <c r="P7808" s="111"/>
      <c r="Q7808" s="106"/>
      <c r="R7808" s="106"/>
      <c r="S7808" s="106"/>
      <c r="T7808" s="106"/>
      <c r="U7808" s="106"/>
      <c r="V7808" s="106"/>
      <c r="W7808" s="19"/>
      <c r="X7808" s="2"/>
      <c r="Y7808" s="4"/>
      <c r="Z7808" s="106"/>
      <c r="AA7808" s="114"/>
      <c r="AB7808" s="112"/>
      <c r="AC7808" s="178"/>
      <c r="AD7808" s="11"/>
      <c r="AE7808" s="106"/>
      <c r="AF7808" s="106"/>
      <c r="AG7808" s="106"/>
      <c r="AH7808" s="115"/>
      <c r="AI7808" s="116"/>
    </row>
    <row r="7809" spans="1:35" ht="15" customHeight="1" x14ac:dyDescent="0.25">
      <c r="A7809" s="105"/>
      <c r="B7809" s="106"/>
      <c r="C7809" s="2"/>
      <c r="D7809" s="2"/>
      <c r="E7809" s="106"/>
      <c r="F7809" s="107"/>
      <c r="G7809" s="108"/>
      <c r="H7809" s="109"/>
      <c r="I7809" s="109"/>
      <c r="J7809" s="110"/>
      <c r="K7809" s="117"/>
      <c r="L7809" s="178"/>
      <c r="M7809" s="178"/>
      <c r="N7809" s="106"/>
      <c r="O7809" s="111"/>
      <c r="P7809" s="111"/>
      <c r="Q7809" s="106"/>
      <c r="R7809" s="106"/>
      <c r="S7809" s="106"/>
      <c r="T7809" s="106"/>
      <c r="U7809" s="106"/>
      <c r="V7809" s="106"/>
      <c r="W7809" s="19"/>
      <c r="X7809" s="2"/>
      <c r="Y7809" s="4"/>
      <c r="Z7809" s="106"/>
      <c r="AA7809" s="114"/>
      <c r="AB7809" s="112"/>
      <c r="AC7809" s="178"/>
      <c r="AD7809" s="11"/>
      <c r="AE7809" s="106"/>
      <c r="AF7809" s="106"/>
      <c r="AG7809" s="106"/>
      <c r="AH7809" s="115"/>
      <c r="AI7809" s="116"/>
    </row>
    <row r="7810" spans="1:35" ht="15" customHeight="1" x14ac:dyDescent="0.25">
      <c r="A7810" s="105"/>
      <c r="B7810" s="106"/>
      <c r="C7810" s="2"/>
      <c r="D7810" s="2"/>
      <c r="E7810" s="106"/>
      <c r="F7810" s="107"/>
      <c r="G7810" s="108"/>
      <c r="H7810" s="109"/>
      <c r="I7810" s="109"/>
      <c r="J7810" s="110"/>
      <c r="K7810" s="117"/>
      <c r="L7810" s="178"/>
      <c r="M7810" s="178"/>
      <c r="N7810" s="106"/>
      <c r="O7810" s="111"/>
      <c r="P7810" s="111"/>
      <c r="Q7810" s="106"/>
      <c r="R7810" s="106"/>
      <c r="S7810" s="106"/>
      <c r="T7810" s="106"/>
      <c r="U7810" s="106"/>
      <c r="V7810" s="106"/>
      <c r="W7810" s="19"/>
      <c r="X7810" s="2"/>
      <c r="Y7810" s="4"/>
      <c r="Z7810" s="106"/>
      <c r="AA7810" s="114"/>
      <c r="AB7810" s="112"/>
      <c r="AC7810" s="178"/>
      <c r="AD7810" s="11"/>
      <c r="AE7810" s="106"/>
      <c r="AF7810" s="106"/>
      <c r="AG7810" s="106"/>
      <c r="AH7810" s="115"/>
      <c r="AI7810" s="116"/>
    </row>
    <row r="7811" spans="1:35" ht="15" customHeight="1" x14ac:dyDescent="0.25">
      <c r="A7811" s="105"/>
      <c r="B7811" s="106"/>
      <c r="C7811" s="2"/>
      <c r="D7811" s="2"/>
      <c r="E7811" s="106"/>
      <c r="F7811" s="107"/>
      <c r="G7811" s="108"/>
      <c r="H7811" s="109"/>
      <c r="I7811" s="109"/>
      <c r="J7811" s="110"/>
      <c r="K7811" s="117"/>
      <c r="L7811" s="178"/>
      <c r="M7811" s="178"/>
      <c r="N7811" s="106"/>
      <c r="O7811" s="111"/>
      <c r="P7811" s="111"/>
      <c r="Q7811" s="106"/>
      <c r="R7811" s="106"/>
      <c r="S7811" s="106"/>
      <c r="T7811" s="106"/>
      <c r="U7811" s="106"/>
      <c r="V7811" s="106"/>
      <c r="W7811" s="19"/>
      <c r="X7811" s="2"/>
      <c r="Y7811" s="4"/>
      <c r="Z7811" s="106"/>
      <c r="AA7811" s="114"/>
      <c r="AB7811" s="112"/>
      <c r="AC7811" s="178"/>
      <c r="AD7811" s="11"/>
      <c r="AE7811" s="106"/>
      <c r="AF7811" s="106"/>
      <c r="AG7811" s="106"/>
      <c r="AH7811" s="115"/>
      <c r="AI7811" s="116"/>
    </row>
    <row r="7812" spans="1:35" ht="15" customHeight="1" x14ac:dyDescent="0.25">
      <c r="A7812" s="105"/>
      <c r="B7812" s="106"/>
      <c r="C7812" s="2"/>
      <c r="D7812" s="2"/>
      <c r="E7812" s="106"/>
      <c r="F7812" s="107"/>
      <c r="G7812" s="108"/>
      <c r="H7812" s="109"/>
      <c r="I7812" s="109"/>
      <c r="J7812" s="110"/>
      <c r="K7812" s="117"/>
      <c r="L7812" s="178"/>
      <c r="M7812" s="178"/>
      <c r="N7812" s="106"/>
      <c r="O7812" s="111"/>
      <c r="P7812" s="111"/>
      <c r="Q7812" s="106"/>
      <c r="R7812" s="106"/>
      <c r="S7812" s="106"/>
      <c r="T7812" s="106"/>
      <c r="U7812" s="106"/>
      <c r="V7812" s="106"/>
      <c r="W7812" s="19"/>
      <c r="X7812" s="2"/>
      <c r="Y7812" s="4"/>
      <c r="Z7812" s="106"/>
      <c r="AA7812" s="114"/>
      <c r="AB7812" s="112"/>
      <c r="AC7812" s="178"/>
      <c r="AD7812" s="11"/>
      <c r="AE7812" s="106"/>
      <c r="AF7812" s="106"/>
      <c r="AG7812" s="106"/>
      <c r="AH7812" s="115"/>
      <c r="AI7812" s="116"/>
    </row>
    <row r="7813" spans="1:35" ht="15" customHeight="1" x14ac:dyDescent="0.25">
      <c r="A7813" s="105"/>
      <c r="B7813" s="106"/>
      <c r="C7813" s="2"/>
      <c r="D7813" s="2"/>
      <c r="E7813" s="106"/>
      <c r="F7813" s="107"/>
      <c r="G7813" s="108"/>
      <c r="H7813" s="109"/>
      <c r="I7813" s="109"/>
      <c r="J7813" s="110"/>
      <c r="K7813" s="117"/>
      <c r="L7813" s="178"/>
      <c r="M7813" s="178"/>
      <c r="N7813" s="106"/>
      <c r="O7813" s="111"/>
      <c r="P7813" s="111"/>
      <c r="Q7813" s="106"/>
      <c r="R7813" s="106"/>
      <c r="S7813" s="106"/>
      <c r="T7813" s="106"/>
      <c r="U7813" s="106"/>
      <c r="V7813" s="106"/>
      <c r="W7813" s="19"/>
      <c r="X7813" s="2"/>
      <c r="Y7813" s="4"/>
      <c r="Z7813" s="106"/>
      <c r="AA7813" s="114"/>
      <c r="AB7813" s="112"/>
      <c r="AC7813" s="178"/>
      <c r="AD7813" s="11"/>
      <c r="AE7813" s="106"/>
      <c r="AF7813" s="106"/>
      <c r="AG7813" s="106"/>
      <c r="AH7813" s="115"/>
      <c r="AI7813" s="116"/>
    </row>
    <row r="7814" spans="1:35" ht="15" customHeight="1" x14ac:dyDescent="0.25">
      <c r="A7814" s="105"/>
      <c r="B7814" s="106"/>
      <c r="C7814" s="2"/>
      <c r="D7814" s="2"/>
      <c r="E7814" s="106"/>
      <c r="F7814" s="107"/>
      <c r="G7814" s="108"/>
      <c r="H7814" s="109"/>
      <c r="I7814" s="109"/>
      <c r="J7814" s="110"/>
      <c r="K7814" s="117"/>
      <c r="L7814" s="178"/>
      <c r="M7814" s="178"/>
      <c r="N7814" s="106"/>
      <c r="O7814" s="111"/>
      <c r="P7814" s="111"/>
      <c r="Q7814" s="106"/>
      <c r="R7814" s="106"/>
      <c r="S7814" s="106"/>
      <c r="T7814" s="106"/>
      <c r="U7814" s="106"/>
      <c r="V7814" s="106"/>
      <c r="W7814" s="19"/>
      <c r="X7814" s="2"/>
      <c r="Y7814" s="4"/>
      <c r="Z7814" s="106"/>
      <c r="AA7814" s="114"/>
      <c r="AB7814" s="112"/>
      <c r="AC7814" s="178"/>
      <c r="AD7814" s="11"/>
      <c r="AE7814" s="106"/>
      <c r="AF7814" s="106"/>
      <c r="AG7814" s="106"/>
      <c r="AH7814" s="115"/>
      <c r="AI7814" s="116"/>
    </row>
    <row r="7815" spans="1:35" ht="15" customHeight="1" x14ac:dyDescent="0.25">
      <c r="A7815" s="105"/>
      <c r="B7815" s="106"/>
      <c r="C7815" s="2"/>
      <c r="D7815" s="2"/>
      <c r="E7815" s="106"/>
      <c r="F7815" s="107"/>
      <c r="G7815" s="108"/>
      <c r="H7815" s="109"/>
      <c r="I7815" s="109"/>
      <c r="J7815" s="110"/>
      <c r="K7815" s="117"/>
      <c r="L7815" s="178"/>
      <c r="M7815" s="178"/>
      <c r="N7815" s="106"/>
      <c r="O7815" s="111"/>
      <c r="P7815" s="111"/>
      <c r="Q7815" s="106"/>
      <c r="R7815" s="106"/>
      <c r="S7815" s="106"/>
      <c r="T7815" s="106"/>
      <c r="U7815" s="106"/>
      <c r="V7815" s="106"/>
      <c r="W7815" s="19"/>
      <c r="X7815" s="2"/>
      <c r="Y7815" s="4"/>
      <c r="Z7815" s="106"/>
      <c r="AA7815" s="114"/>
      <c r="AB7815" s="112"/>
      <c r="AC7815" s="178"/>
      <c r="AD7815" s="11"/>
      <c r="AE7815" s="106"/>
      <c r="AF7815" s="106"/>
      <c r="AG7815" s="106"/>
      <c r="AH7815" s="115"/>
      <c r="AI7815" s="116"/>
    </row>
    <row r="7816" spans="1:35" ht="15" customHeight="1" x14ac:dyDescent="0.25">
      <c r="A7816" s="105"/>
      <c r="B7816" s="106"/>
      <c r="C7816" s="2"/>
      <c r="D7816" s="2"/>
      <c r="E7816" s="106"/>
      <c r="F7816" s="107"/>
      <c r="G7816" s="108"/>
      <c r="H7816" s="109"/>
      <c r="I7816" s="109"/>
      <c r="J7816" s="110"/>
      <c r="K7816" s="117"/>
      <c r="L7816" s="178"/>
      <c r="M7816" s="178"/>
      <c r="N7816" s="106"/>
      <c r="O7816" s="111"/>
      <c r="P7816" s="111"/>
      <c r="Q7816" s="106"/>
      <c r="R7816" s="106"/>
      <c r="S7816" s="106"/>
      <c r="T7816" s="106"/>
      <c r="U7816" s="106"/>
      <c r="V7816" s="106"/>
      <c r="W7816" s="19"/>
      <c r="X7816" s="2"/>
      <c r="Y7816" s="4"/>
      <c r="Z7816" s="106"/>
      <c r="AA7816" s="114"/>
      <c r="AB7816" s="112"/>
      <c r="AC7816" s="178"/>
      <c r="AD7816" s="11"/>
      <c r="AE7816" s="106"/>
      <c r="AF7816" s="106"/>
      <c r="AG7816" s="106"/>
      <c r="AH7816" s="115"/>
      <c r="AI7816" s="116"/>
    </row>
    <row r="7817" spans="1:35" ht="15" customHeight="1" x14ac:dyDescent="0.25">
      <c r="A7817" s="105"/>
      <c r="B7817" s="106"/>
      <c r="C7817" s="2"/>
      <c r="D7817" s="2"/>
      <c r="E7817" s="106"/>
      <c r="F7817" s="107"/>
      <c r="G7817" s="108"/>
      <c r="H7817" s="109"/>
      <c r="I7817" s="109"/>
      <c r="J7817" s="110"/>
      <c r="K7817" s="117"/>
      <c r="L7817" s="178"/>
      <c r="M7817" s="178"/>
      <c r="N7817" s="106"/>
      <c r="O7817" s="111"/>
      <c r="P7817" s="111"/>
      <c r="Q7817" s="106"/>
      <c r="R7817" s="106"/>
      <c r="S7817" s="106"/>
      <c r="T7817" s="106"/>
      <c r="U7817" s="106"/>
      <c r="V7817" s="106"/>
      <c r="W7817" s="19"/>
      <c r="X7817" s="2"/>
      <c r="Y7817" s="4"/>
      <c r="Z7817" s="106"/>
      <c r="AA7817" s="114"/>
      <c r="AB7817" s="112"/>
      <c r="AC7817" s="178"/>
      <c r="AD7817" s="11"/>
      <c r="AE7817" s="106"/>
      <c r="AF7817" s="106"/>
      <c r="AG7817" s="106"/>
      <c r="AH7817" s="115"/>
      <c r="AI7817" s="116"/>
    </row>
    <row r="7818" spans="1:35" ht="15" customHeight="1" x14ac:dyDescent="0.25">
      <c r="A7818" s="105"/>
      <c r="B7818" s="106"/>
      <c r="C7818" s="2"/>
      <c r="D7818" s="2"/>
      <c r="E7818" s="106"/>
      <c r="F7818" s="107"/>
      <c r="G7818" s="108"/>
      <c r="H7818" s="109"/>
      <c r="I7818" s="109"/>
      <c r="J7818" s="110"/>
      <c r="K7818" s="117"/>
      <c r="L7818" s="178"/>
      <c r="M7818" s="178"/>
      <c r="N7818" s="106"/>
      <c r="O7818" s="111"/>
      <c r="P7818" s="111"/>
      <c r="Q7818" s="106"/>
      <c r="R7818" s="106"/>
      <c r="S7818" s="106"/>
      <c r="T7818" s="106"/>
      <c r="U7818" s="106"/>
      <c r="V7818" s="106"/>
      <c r="W7818" s="19"/>
      <c r="X7818" s="2"/>
      <c r="Y7818" s="4"/>
      <c r="Z7818" s="106"/>
      <c r="AA7818" s="114"/>
      <c r="AB7818" s="112"/>
      <c r="AC7818" s="178"/>
      <c r="AD7818" s="11"/>
      <c r="AE7818" s="106"/>
      <c r="AF7818" s="106"/>
      <c r="AG7818" s="106"/>
      <c r="AH7818" s="115"/>
      <c r="AI7818" s="116"/>
    </row>
    <row r="7819" spans="1:35" ht="15" customHeight="1" x14ac:dyDescent="0.25">
      <c r="A7819" s="105"/>
      <c r="B7819" s="106"/>
      <c r="C7819" s="2"/>
      <c r="D7819" s="2"/>
      <c r="E7819" s="106"/>
      <c r="F7819" s="107"/>
      <c r="G7819" s="108"/>
      <c r="H7819" s="109"/>
      <c r="I7819" s="109"/>
      <c r="J7819" s="110"/>
      <c r="K7819" s="117"/>
      <c r="L7819" s="178"/>
      <c r="M7819" s="178"/>
      <c r="N7819" s="106"/>
      <c r="O7819" s="111"/>
      <c r="P7819" s="111"/>
      <c r="Q7819" s="106"/>
      <c r="R7819" s="106"/>
      <c r="S7819" s="106"/>
      <c r="T7819" s="106"/>
      <c r="U7819" s="106"/>
      <c r="V7819" s="106"/>
      <c r="W7819" s="19"/>
      <c r="X7819" s="2"/>
      <c r="Y7819" s="4"/>
      <c r="Z7819" s="106"/>
      <c r="AA7819" s="114"/>
      <c r="AB7819" s="112"/>
      <c r="AC7819" s="178"/>
      <c r="AD7819" s="11"/>
      <c r="AE7819" s="106"/>
      <c r="AF7819" s="106"/>
      <c r="AG7819" s="106"/>
      <c r="AH7819" s="115"/>
      <c r="AI7819" s="116"/>
    </row>
    <row r="7820" spans="1:35" ht="15" customHeight="1" x14ac:dyDescent="0.25">
      <c r="A7820" s="105"/>
      <c r="B7820" s="106"/>
      <c r="C7820" s="2"/>
      <c r="D7820" s="2"/>
      <c r="E7820" s="106"/>
      <c r="F7820" s="107"/>
      <c r="G7820" s="108"/>
      <c r="H7820" s="109"/>
      <c r="I7820" s="109"/>
      <c r="J7820" s="110"/>
      <c r="K7820" s="117"/>
      <c r="L7820" s="178"/>
      <c r="M7820" s="178"/>
      <c r="N7820" s="106"/>
      <c r="O7820" s="111"/>
      <c r="P7820" s="111"/>
      <c r="Q7820" s="106"/>
      <c r="R7820" s="106"/>
      <c r="S7820" s="106"/>
      <c r="T7820" s="106"/>
      <c r="U7820" s="106"/>
      <c r="V7820" s="106"/>
      <c r="W7820" s="19"/>
      <c r="X7820" s="2"/>
      <c r="Y7820" s="4"/>
      <c r="Z7820" s="106"/>
      <c r="AA7820" s="114"/>
      <c r="AB7820" s="112"/>
      <c r="AC7820" s="178"/>
      <c r="AD7820" s="11"/>
      <c r="AE7820" s="106"/>
      <c r="AF7820" s="106"/>
      <c r="AG7820" s="106"/>
      <c r="AH7820" s="115"/>
      <c r="AI7820" s="116"/>
    </row>
    <row r="7821" spans="1:35" ht="15" customHeight="1" x14ac:dyDescent="0.25">
      <c r="A7821" s="105"/>
      <c r="B7821" s="106"/>
      <c r="C7821" s="2"/>
      <c r="D7821" s="2"/>
      <c r="E7821" s="106"/>
      <c r="F7821" s="107"/>
      <c r="G7821" s="108"/>
      <c r="H7821" s="109"/>
      <c r="I7821" s="109"/>
      <c r="J7821" s="110"/>
      <c r="K7821" s="117"/>
      <c r="L7821" s="178"/>
      <c r="M7821" s="178"/>
      <c r="N7821" s="106"/>
      <c r="O7821" s="111"/>
      <c r="P7821" s="111"/>
      <c r="Q7821" s="106"/>
      <c r="R7821" s="106"/>
      <c r="S7821" s="106"/>
      <c r="T7821" s="106"/>
      <c r="U7821" s="106"/>
      <c r="V7821" s="106"/>
      <c r="W7821" s="19"/>
      <c r="X7821" s="2"/>
      <c r="Y7821" s="4"/>
      <c r="Z7821" s="106"/>
      <c r="AA7821" s="114"/>
      <c r="AB7821" s="112"/>
      <c r="AC7821" s="178"/>
      <c r="AD7821" s="11"/>
      <c r="AE7821" s="106"/>
      <c r="AF7821" s="106"/>
      <c r="AG7821" s="106"/>
      <c r="AH7821" s="115"/>
      <c r="AI7821" s="116"/>
    </row>
    <row r="7822" spans="1:35" ht="15" customHeight="1" x14ac:dyDescent="0.25">
      <c r="A7822" s="105"/>
      <c r="B7822" s="106"/>
      <c r="C7822" s="2"/>
      <c r="D7822" s="2"/>
      <c r="E7822" s="106"/>
      <c r="F7822" s="107"/>
      <c r="G7822" s="108"/>
      <c r="H7822" s="109"/>
      <c r="I7822" s="109"/>
      <c r="J7822" s="110"/>
      <c r="K7822" s="117"/>
      <c r="L7822" s="178"/>
      <c r="M7822" s="178"/>
      <c r="N7822" s="106"/>
      <c r="O7822" s="111"/>
      <c r="P7822" s="111"/>
      <c r="Q7822" s="106"/>
      <c r="R7822" s="106"/>
      <c r="S7822" s="106"/>
      <c r="T7822" s="106"/>
      <c r="U7822" s="106"/>
      <c r="V7822" s="106"/>
      <c r="W7822" s="19"/>
      <c r="X7822" s="2"/>
      <c r="Y7822" s="4"/>
      <c r="Z7822" s="106"/>
      <c r="AA7822" s="114"/>
      <c r="AB7822" s="112"/>
      <c r="AC7822" s="178"/>
      <c r="AD7822" s="11"/>
      <c r="AE7822" s="106"/>
      <c r="AF7822" s="106"/>
      <c r="AG7822" s="106"/>
      <c r="AH7822" s="115"/>
      <c r="AI7822" s="116"/>
    </row>
    <row r="7823" spans="1:35" ht="15" customHeight="1" x14ac:dyDescent="0.25">
      <c r="A7823" s="105"/>
      <c r="B7823" s="106"/>
      <c r="C7823" s="2"/>
      <c r="D7823" s="2"/>
      <c r="E7823" s="106"/>
      <c r="F7823" s="107"/>
      <c r="G7823" s="108"/>
      <c r="H7823" s="109"/>
      <c r="I7823" s="109"/>
      <c r="J7823" s="110"/>
      <c r="K7823" s="117"/>
      <c r="L7823" s="178"/>
      <c r="M7823" s="178"/>
      <c r="N7823" s="106"/>
      <c r="O7823" s="111"/>
      <c r="P7823" s="111"/>
      <c r="Q7823" s="106"/>
      <c r="R7823" s="106"/>
      <c r="S7823" s="106"/>
      <c r="T7823" s="106"/>
      <c r="U7823" s="106"/>
      <c r="V7823" s="106"/>
      <c r="W7823" s="19"/>
      <c r="X7823" s="2"/>
      <c r="Y7823" s="4"/>
      <c r="Z7823" s="106"/>
      <c r="AA7823" s="114"/>
      <c r="AB7823" s="112"/>
      <c r="AC7823" s="178"/>
      <c r="AD7823" s="11"/>
      <c r="AE7823" s="106"/>
      <c r="AF7823" s="106"/>
      <c r="AG7823" s="106"/>
      <c r="AH7823" s="115"/>
      <c r="AI7823" s="116"/>
    </row>
    <row r="7824" spans="1:35" ht="15" customHeight="1" x14ac:dyDescent="0.25">
      <c r="A7824" s="105"/>
      <c r="B7824" s="106"/>
      <c r="C7824" s="2"/>
      <c r="D7824" s="2"/>
      <c r="E7824" s="106"/>
      <c r="F7824" s="107"/>
      <c r="G7824" s="108"/>
      <c r="H7824" s="109"/>
      <c r="I7824" s="109"/>
      <c r="J7824" s="110"/>
      <c r="K7824" s="117"/>
      <c r="L7824" s="178"/>
      <c r="M7824" s="178"/>
      <c r="N7824" s="106"/>
      <c r="O7824" s="111"/>
      <c r="P7824" s="111"/>
      <c r="Q7824" s="106"/>
      <c r="R7824" s="106"/>
      <c r="S7824" s="106"/>
      <c r="T7824" s="106"/>
      <c r="U7824" s="106"/>
      <c r="V7824" s="106"/>
      <c r="W7824" s="19"/>
      <c r="X7824" s="2"/>
      <c r="Y7824" s="4"/>
      <c r="Z7824" s="106"/>
      <c r="AA7824" s="114"/>
      <c r="AB7824" s="112"/>
      <c r="AC7824" s="178"/>
      <c r="AD7824" s="11"/>
      <c r="AE7824" s="106"/>
      <c r="AF7824" s="106"/>
      <c r="AG7824" s="106"/>
      <c r="AH7824" s="115"/>
      <c r="AI7824" s="116"/>
    </row>
    <row r="7825" spans="1:35" ht="15" customHeight="1" x14ac:dyDescent="0.25">
      <c r="A7825" s="105"/>
      <c r="B7825" s="106"/>
      <c r="C7825" s="2"/>
      <c r="D7825" s="2"/>
      <c r="E7825" s="106"/>
      <c r="F7825" s="107"/>
      <c r="G7825" s="108"/>
      <c r="H7825" s="109"/>
      <c r="I7825" s="109"/>
      <c r="J7825" s="110"/>
      <c r="K7825" s="117"/>
      <c r="L7825" s="178"/>
      <c r="M7825" s="178"/>
      <c r="N7825" s="106"/>
      <c r="O7825" s="111"/>
      <c r="P7825" s="111"/>
      <c r="Q7825" s="106"/>
      <c r="R7825" s="106"/>
      <c r="S7825" s="106"/>
      <c r="T7825" s="106"/>
      <c r="U7825" s="106"/>
      <c r="V7825" s="106"/>
      <c r="W7825" s="19"/>
      <c r="X7825" s="2"/>
      <c r="Y7825" s="4"/>
      <c r="Z7825" s="106"/>
      <c r="AA7825" s="114"/>
      <c r="AB7825" s="112"/>
      <c r="AC7825" s="178"/>
      <c r="AD7825" s="11"/>
      <c r="AE7825" s="106"/>
      <c r="AF7825" s="106"/>
      <c r="AG7825" s="106"/>
      <c r="AH7825" s="115"/>
      <c r="AI7825" s="116"/>
    </row>
    <row r="7826" spans="1:35" ht="15" customHeight="1" x14ac:dyDescent="0.25">
      <c r="A7826" s="105"/>
      <c r="B7826" s="106"/>
      <c r="C7826" s="2"/>
      <c r="D7826" s="2"/>
      <c r="E7826" s="106"/>
      <c r="F7826" s="107"/>
      <c r="G7826" s="108"/>
      <c r="H7826" s="109"/>
      <c r="I7826" s="109"/>
      <c r="J7826" s="110"/>
      <c r="K7826" s="117"/>
      <c r="L7826" s="178"/>
      <c r="M7826" s="178"/>
      <c r="N7826" s="106"/>
      <c r="O7826" s="111"/>
      <c r="P7826" s="111"/>
      <c r="Q7826" s="106"/>
      <c r="R7826" s="106"/>
      <c r="S7826" s="106"/>
      <c r="T7826" s="106"/>
      <c r="U7826" s="106"/>
      <c r="V7826" s="106"/>
      <c r="W7826" s="19"/>
      <c r="X7826" s="2"/>
      <c r="Y7826" s="4"/>
      <c r="Z7826" s="106"/>
      <c r="AA7826" s="114"/>
      <c r="AB7826" s="112"/>
      <c r="AC7826" s="178"/>
      <c r="AD7826" s="11"/>
      <c r="AE7826" s="106"/>
      <c r="AF7826" s="106"/>
      <c r="AG7826" s="106"/>
      <c r="AH7826" s="115"/>
      <c r="AI7826" s="116"/>
    </row>
    <row r="7827" spans="1:35" ht="15" customHeight="1" x14ac:dyDescent="0.25">
      <c r="A7827" s="105"/>
      <c r="B7827" s="106"/>
      <c r="C7827" s="2"/>
      <c r="D7827" s="2"/>
      <c r="E7827" s="106"/>
      <c r="F7827" s="107"/>
      <c r="G7827" s="108"/>
      <c r="H7827" s="109"/>
      <c r="I7827" s="109"/>
      <c r="J7827" s="110"/>
      <c r="K7827" s="117"/>
      <c r="L7827" s="178"/>
      <c r="M7827" s="178"/>
      <c r="N7827" s="106"/>
      <c r="O7827" s="111"/>
      <c r="P7827" s="111"/>
      <c r="Q7827" s="106"/>
      <c r="R7827" s="106"/>
      <c r="S7827" s="106"/>
      <c r="T7827" s="106"/>
      <c r="U7827" s="106"/>
      <c r="V7827" s="106"/>
      <c r="W7827" s="19"/>
      <c r="X7827" s="2"/>
      <c r="Y7827" s="4"/>
      <c r="Z7827" s="106"/>
      <c r="AA7827" s="114"/>
      <c r="AB7827" s="112"/>
      <c r="AC7827" s="178"/>
      <c r="AD7827" s="11"/>
      <c r="AE7827" s="106"/>
      <c r="AF7827" s="106"/>
      <c r="AG7827" s="106"/>
      <c r="AH7827" s="115"/>
      <c r="AI7827" s="116"/>
    </row>
    <row r="7828" spans="1:35" ht="15" customHeight="1" x14ac:dyDescent="0.25">
      <c r="A7828" s="105"/>
      <c r="B7828" s="106"/>
      <c r="C7828" s="2"/>
      <c r="D7828" s="2"/>
      <c r="E7828" s="106"/>
      <c r="F7828" s="107"/>
      <c r="G7828" s="108"/>
      <c r="H7828" s="109"/>
      <c r="I7828" s="109"/>
      <c r="J7828" s="110"/>
      <c r="K7828" s="117"/>
      <c r="L7828" s="178"/>
      <c r="M7828" s="178"/>
      <c r="N7828" s="106"/>
      <c r="O7828" s="111"/>
      <c r="P7828" s="111"/>
      <c r="Q7828" s="106"/>
      <c r="R7828" s="106"/>
      <c r="S7828" s="106"/>
      <c r="T7828" s="106"/>
      <c r="U7828" s="106"/>
      <c r="V7828" s="106"/>
      <c r="W7828" s="19"/>
      <c r="X7828" s="2"/>
      <c r="Y7828" s="4"/>
      <c r="Z7828" s="106"/>
      <c r="AA7828" s="114"/>
      <c r="AB7828" s="112"/>
      <c r="AC7828" s="178"/>
      <c r="AD7828" s="11"/>
      <c r="AE7828" s="106"/>
      <c r="AF7828" s="106"/>
      <c r="AG7828" s="106"/>
      <c r="AH7828" s="115"/>
      <c r="AI7828" s="116"/>
    </row>
    <row r="7829" spans="1:35" ht="15" customHeight="1" x14ac:dyDescent="0.25">
      <c r="A7829" s="105"/>
      <c r="B7829" s="106"/>
      <c r="C7829" s="2"/>
      <c r="D7829" s="2"/>
      <c r="E7829" s="106"/>
      <c r="F7829" s="107"/>
      <c r="G7829" s="108"/>
      <c r="H7829" s="109"/>
      <c r="I7829" s="109"/>
      <c r="J7829" s="110"/>
      <c r="K7829" s="117"/>
      <c r="L7829" s="178"/>
      <c r="M7829" s="178"/>
      <c r="N7829" s="106"/>
      <c r="O7829" s="111"/>
      <c r="P7829" s="111"/>
      <c r="Q7829" s="106"/>
      <c r="R7829" s="106"/>
      <c r="S7829" s="106"/>
      <c r="T7829" s="106"/>
      <c r="U7829" s="106"/>
      <c r="V7829" s="106"/>
      <c r="W7829" s="19"/>
      <c r="X7829" s="2"/>
      <c r="Y7829" s="4"/>
      <c r="Z7829" s="106"/>
      <c r="AA7829" s="114"/>
      <c r="AB7829" s="112"/>
      <c r="AC7829" s="178"/>
      <c r="AD7829" s="11"/>
      <c r="AE7829" s="106"/>
      <c r="AF7829" s="106"/>
      <c r="AG7829" s="106"/>
      <c r="AH7829" s="115"/>
      <c r="AI7829" s="116"/>
    </row>
    <row r="7830" spans="1:35" ht="15" customHeight="1" x14ac:dyDescent="0.25">
      <c r="A7830" s="105"/>
      <c r="B7830" s="106"/>
      <c r="C7830" s="2"/>
      <c r="D7830" s="2"/>
      <c r="E7830" s="106"/>
      <c r="F7830" s="107"/>
      <c r="G7830" s="108"/>
      <c r="H7830" s="109"/>
      <c r="I7830" s="109"/>
      <c r="J7830" s="110"/>
      <c r="K7830" s="117"/>
      <c r="L7830" s="178"/>
      <c r="M7830" s="178"/>
      <c r="N7830" s="106"/>
      <c r="O7830" s="111"/>
      <c r="P7830" s="111"/>
      <c r="Q7830" s="106"/>
      <c r="R7830" s="106"/>
      <c r="S7830" s="106"/>
      <c r="T7830" s="106"/>
      <c r="U7830" s="106"/>
      <c r="V7830" s="106"/>
      <c r="W7830" s="19"/>
      <c r="X7830" s="2"/>
      <c r="Y7830" s="4"/>
      <c r="Z7830" s="106"/>
      <c r="AA7830" s="114"/>
      <c r="AB7830" s="112"/>
      <c r="AC7830" s="178"/>
      <c r="AD7830" s="11"/>
      <c r="AE7830" s="106"/>
      <c r="AF7830" s="106"/>
      <c r="AG7830" s="106"/>
      <c r="AH7830" s="115"/>
      <c r="AI7830" s="116"/>
    </row>
    <row r="7831" spans="1:35" ht="15" customHeight="1" x14ac:dyDescent="0.25">
      <c r="A7831" s="105"/>
      <c r="B7831" s="106"/>
      <c r="C7831" s="2"/>
      <c r="D7831" s="2"/>
      <c r="E7831" s="106"/>
      <c r="F7831" s="107"/>
      <c r="G7831" s="108"/>
      <c r="H7831" s="109"/>
      <c r="I7831" s="109"/>
      <c r="J7831" s="110"/>
      <c r="K7831" s="117"/>
      <c r="L7831" s="178"/>
      <c r="M7831" s="178"/>
      <c r="N7831" s="106"/>
      <c r="O7831" s="111"/>
      <c r="P7831" s="111"/>
      <c r="Q7831" s="106"/>
      <c r="R7831" s="106"/>
      <c r="S7831" s="106"/>
      <c r="T7831" s="106"/>
      <c r="U7831" s="106"/>
      <c r="V7831" s="106"/>
      <c r="W7831" s="19"/>
      <c r="X7831" s="2"/>
      <c r="Y7831" s="4"/>
      <c r="Z7831" s="106"/>
      <c r="AA7831" s="114"/>
      <c r="AB7831" s="112"/>
      <c r="AC7831" s="178"/>
      <c r="AD7831" s="11"/>
      <c r="AE7831" s="106"/>
      <c r="AF7831" s="106"/>
      <c r="AG7831" s="106"/>
      <c r="AH7831" s="115"/>
      <c r="AI7831" s="116"/>
    </row>
    <row r="7832" spans="1:35" ht="15" customHeight="1" x14ac:dyDescent="0.25">
      <c r="A7832" s="105"/>
      <c r="B7832" s="106"/>
      <c r="C7832" s="2"/>
      <c r="D7832" s="2"/>
      <c r="E7832" s="106"/>
      <c r="F7832" s="107"/>
      <c r="G7832" s="108"/>
      <c r="H7832" s="109"/>
      <c r="I7832" s="109"/>
      <c r="J7832" s="110"/>
      <c r="K7832" s="117"/>
      <c r="L7832" s="178"/>
      <c r="M7832" s="178"/>
      <c r="N7832" s="106"/>
      <c r="O7832" s="111"/>
      <c r="P7832" s="111"/>
      <c r="Q7832" s="106"/>
      <c r="R7832" s="106"/>
      <c r="S7832" s="106"/>
      <c r="T7832" s="106"/>
      <c r="U7832" s="106"/>
      <c r="V7832" s="106"/>
      <c r="W7832" s="19"/>
      <c r="X7832" s="2"/>
      <c r="Y7832" s="4"/>
      <c r="Z7832" s="106"/>
      <c r="AA7832" s="114"/>
      <c r="AB7832" s="112"/>
      <c r="AC7832" s="178"/>
      <c r="AD7832" s="11"/>
      <c r="AE7832" s="106"/>
      <c r="AF7832" s="106"/>
      <c r="AG7832" s="106"/>
      <c r="AH7832" s="115"/>
      <c r="AI7832" s="116"/>
    </row>
    <row r="7833" spans="1:35" ht="15" customHeight="1" x14ac:dyDescent="0.25">
      <c r="A7833" s="105"/>
      <c r="B7833" s="106"/>
      <c r="C7833" s="2"/>
      <c r="D7833" s="2"/>
      <c r="E7833" s="106"/>
      <c r="F7833" s="107"/>
      <c r="G7833" s="108"/>
      <c r="H7833" s="109"/>
      <c r="I7833" s="109"/>
      <c r="J7833" s="110"/>
      <c r="K7833" s="117"/>
      <c r="L7833" s="178"/>
      <c r="M7833" s="178"/>
      <c r="N7833" s="106"/>
      <c r="O7833" s="111"/>
      <c r="P7833" s="111"/>
      <c r="Q7833" s="106"/>
      <c r="R7833" s="106"/>
      <c r="S7833" s="106"/>
      <c r="T7833" s="106"/>
      <c r="U7833" s="106"/>
      <c r="V7833" s="106"/>
      <c r="W7833" s="19"/>
      <c r="X7833" s="2"/>
      <c r="Y7833" s="4"/>
      <c r="Z7833" s="106"/>
      <c r="AA7833" s="114"/>
      <c r="AB7833" s="112"/>
      <c r="AC7833" s="178"/>
      <c r="AD7833" s="11"/>
      <c r="AE7833" s="106"/>
      <c r="AF7833" s="106"/>
      <c r="AG7833" s="106"/>
      <c r="AH7833" s="115"/>
      <c r="AI7833" s="116"/>
    </row>
    <row r="7834" spans="1:35" ht="15" customHeight="1" x14ac:dyDescent="0.25">
      <c r="A7834" s="105"/>
      <c r="B7834" s="106"/>
      <c r="C7834" s="2"/>
      <c r="D7834" s="2"/>
      <c r="E7834" s="106"/>
      <c r="F7834" s="107"/>
      <c r="G7834" s="108"/>
      <c r="H7834" s="109"/>
      <c r="I7834" s="109"/>
      <c r="J7834" s="110"/>
      <c r="K7834" s="117"/>
      <c r="L7834" s="178"/>
      <c r="M7834" s="178"/>
      <c r="N7834" s="106"/>
      <c r="O7834" s="111"/>
      <c r="P7834" s="111"/>
      <c r="Q7834" s="106"/>
      <c r="R7834" s="106"/>
      <c r="S7834" s="106"/>
      <c r="T7834" s="106"/>
      <c r="U7834" s="106"/>
      <c r="V7834" s="106"/>
      <c r="W7834" s="19"/>
      <c r="X7834" s="2"/>
      <c r="Y7834" s="4"/>
      <c r="Z7834" s="106"/>
      <c r="AA7834" s="114"/>
      <c r="AB7834" s="112"/>
      <c r="AC7834" s="178"/>
      <c r="AD7834" s="11"/>
      <c r="AE7834" s="106"/>
      <c r="AF7834" s="106"/>
      <c r="AG7834" s="106"/>
      <c r="AH7834" s="115"/>
      <c r="AI7834" s="116"/>
    </row>
    <row r="7835" spans="1:35" ht="15" customHeight="1" x14ac:dyDescent="0.25">
      <c r="A7835" s="105"/>
      <c r="B7835" s="106"/>
      <c r="C7835" s="2"/>
      <c r="D7835" s="2"/>
      <c r="E7835" s="106"/>
      <c r="F7835" s="107"/>
      <c r="G7835" s="108"/>
      <c r="H7835" s="109"/>
      <c r="I7835" s="109"/>
      <c r="J7835" s="110"/>
      <c r="K7835" s="117"/>
      <c r="L7835" s="178"/>
      <c r="M7835" s="178"/>
      <c r="N7835" s="106"/>
      <c r="O7835" s="111"/>
      <c r="P7835" s="111"/>
      <c r="Q7835" s="106"/>
      <c r="R7835" s="106"/>
      <c r="S7835" s="106"/>
      <c r="T7835" s="106"/>
      <c r="U7835" s="106"/>
      <c r="V7835" s="106"/>
      <c r="W7835" s="19"/>
      <c r="X7835" s="2"/>
      <c r="Y7835" s="4"/>
      <c r="Z7835" s="106"/>
      <c r="AA7835" s="114"/>
      <c r="AB7835" s="112"/>
      <c r="AC7835" s="178"/>
      <c r="AD7835" s="11"/>
      <c r="AE7835" s="106"/>
      <c r="AF7835" s="106"/>
      <c r="AG7835" s="106"/>
      <c r="AH7835" s="115"/>
      <c r="AI7835" s="116"/>
    </row>
    <row r="7836" spans="1:35" ht="15" customHeight="1" x14ac:dyDescent="0.25">
      <c r="A7836" s="105"/>
      <c r="B7836" s="106"/>
      <c r="C7836" s="2"/>
      <c r="D7836" s="2"/>
      <c r="E7836" s="106"/>
      <c r="F7836" s="107"/>
      <c r="G7836" s="108"/>
      <c r="H7836" s="109"/>
      <c r="I7836" s="109"/>
      <c r="J7836" s="110"/>
      <c r="K7836" s="117"/>
      <c r="L7836" s="178"/>
      <c r="M7836" s="178"/>
      <c r="N7836" s="106"/>
      <c r="O7836" s="111"/>
      <c r="P7836" s="111"/>
      <c r="Q7836" s="106"/>
      <c r="R7836" s="106"/>
      <c r="S7836" s="106"/>
      <c r="T7836" s="106"/>
      <c r="U7836" s="106"/>
      <c r="V7836" s="106"/>
      <c r="W7836" s="19"/>
      <c r="X7836" s="2"/>
      <c r="Y7836" s="4"/>
      <c r="Z7836" s="106"/>
      <c r="AA7836" s="114"/>
      <c r="AB7836" s="112"/>
      <c r="AC7836" s="178"/>
      <c r="AD7836" s="11"/>
      <c r="AE7836" s="106"/>
      <c r="AF7836" s="106"/>
      <c r="AG7836" s="106"/>
      <c r="AH7836" s="115"/>
      <c r="AI7836" s="116"/>
    </row>
    <row r="7837" spans="1:35" ht="15" customHeight="1" x14ac:dyDescent="0.25">
      <c r="A7837" s="105"/>
      <c r="B7837" s="106"/>
      <c r="C7837" s="2"/>
      <c r="D7837" s="2"/>
      <c r="E7837" s="106"/>
      <c r="F7837" s="107"/>
      <c r="G7837" s="108"/>
      <c r="H7837" s="109"/>
      <c r="I7837" s="109"/>
      <c r="J7837" s="110"/>
      <c r="K7837" s="117"/>
      <c r="L7837" s="178"/>
      <c r="M7837" s="178"/>
      <c r="N7837" s="106"/>
      <c r="O7837" s="111"/>
      <c r="P7837" s="111"/>
      <c r="Q7837" s="106"/>
      <c r="R7837" s="106"/>
      <c r="S7837" s="106"/>
      <c r="T7837" s="106"/>
      <c r="U7837" s="106"/>
      <c r="V7837" s="106"/>
      <c r="W7837" s="19"/>
      <c r="X7837" s="2"/>
      <c r="Y7837" s="4"/>
      <c r="Z7837" s="106"/>
      <c r="AA7837" s="114"/>
      <c r="AB7837" s="112"/>
      <c r="AC7837" s="178"/>
      <c r="AD7837" s="11"/>
      <c r="AE7837" s="106"/>
      <c r="AF7837" s="106"/>
      <c r="AG7837" s="106"/>
      <c r="AH7837" s="115"/>
      <c r="AI7837" s="116"/>
    </row>
    <row r="7838" spans="1:35" ht="15" customHeight="1" x14ac:dyDescent="0.25">
      <c r="A7838" s="105"/>
      <c r="B7838" s="106"/>
      <c r="C7838" s="2"/>
      <c r="D7838" s="2"/>
      <c r="E7838" s="106"/>
      <c r="F7838" s="107"/>
      <c r="G7838" s="108"/>
      <c r="H7838" s="109"/>
      <c r="I7838" s="109"/>
      <c r="J7838" s="110"/>
      <c r="K7838" s="117"/>
      <c r="L7838" s="178"/>
      <c r="M7838" s="178"/>
      <c r="N7838" s="106"/>
      <c r="O7838" s="111"/>
      <c r="P7838" s="111"/>
      <c r="Q7838" s="106"/>
      <c r="R7838" s="106"/>
      <c r="S7838" s="106"/>
      <c r="T7838" s="106"/>
      <c r="U7838" s="106"/>
      <c r="V7838" s="106"/>
      <c r="W7838" s="19"/>
      <c r="X7838" s="2"/>
      <c r="Y7838" s="4"/>
      <c r="Z7838" s="106"/>
      <c r="AA7838" s="114"/>
      <c r="AB7838" s="112"/>
      <c r="AC7838" s="178"/>
      <c r="AD7838" s="11"/>
      <c r="AE7838" s="106"/>
      <c r="AF7838" s="106"/>
      <c r="AG7838" s="106"/>
      <c r="AH7838" s="115"/>
      <c r="AI7838" s="116"/>
    </row>
    <row r="7839" spans="1:35" ht="15" customHeight="1" x14ac:dyDescent="0.25">
      <c r="A7839" s="105"/>
      <c r="B7839" s="106"/>
      <c r="C7839" s="2"/>
      <c r="D7839" s="2"/>
      <c r="E7839" s="106"/>
      <c r="F7839" s="107"/>
      <c r="G7839" s="108"/>
      <c r="H7839" s="109"/>
      <c r="I7839" s="109"/>
      <c r="J7839" s="110"/>
      <c r="K7839" s="117"/>
      <c r="L7839" s="178"/>
      <c r="M7839" s="178"/>
      <c r="N7839" s="106"/>
      <c r="O7839" s="111"/>
      <c r="P7839" s="111"/>
      <c r="Q7839" s="106"/>
      <c r="R7839" s="106"/>
      <c r="S7839" s="106"/>
      <c r="T7839" s="106"/>
      <c r="U7839" s="106"/>
      <c r="V7839" s="106"/>
      <c r="W7839" s="19"/>
      <c r="X7839" s="2"/>
      <c r="Y7839" s="4"/>
      <c r="Z7839" s="106"/>
      <c r="AA7839" s="114"/>
      <c r="AB7839" s="112"/>
      <c r="AC7839" s="178"/>
      <c r="AD7839" s="11"/>
      <c r="AE7839" s="106"/>
      <c r="AF7839" s="106"/>
      <c r="AG7839" s="106"/>
      <c r="AH7839" s="115"/>
      <c r="AI7839" s="116"/>
    </row>
    <row r="7840" spans="1:35" ht="15" customHeight="1" x14ac:dyDescent="0.25">
      <c r="A7840" s="105"/>
      <c r="B7840" s="106"/>
      <c r="C7840" s="2"/>
      <c r="D7840" s="2"/>
      <c r="E7840" s="106"/>
      <c r="F7840" s="107"/>
      <c r="G7840" s="108"/>
      <c r="H7840" s="109"/>
      <c r="I7840" s="109"/>
      <c r="J7840" s="110"/>
      <c r="K7840" s="117"/>
      <c r="L7840" s="178"/>
      <c r="M7840" s="178"/>
      <c r="N7840" s="106"/>
      <c r="O7840" s="111"/>
      <c r="P7840" s="111"/>
      <c r="Q7840" s="106"/>
      <c r="R7840" s="106"/>
      <c r="S7840" s="106"/>
      <c r="T7840" s="106"/>
      <c r="U7840" s="106"/>
      <c r="V7840" s="106"/>
      <c r="W7840" s="19"/>
      <c r="X7840" s="2"/>
      <c r="Y7840" s="4"/>
      <c r="Z7840" s="106"/>
      <c r="AA7840" s="114"/>
      <c r="AB7840" s="112"/>
      <c r="AC7840" s="178"/>
      <c r="AD7840" s="11"/>
      <c r="AE7840" s="106"/>
      <c r="AF7840" s="106"/>
      <c r="AG7840" s="106"/>
      <c r="AH7840" s="115"/>
      <c r="AI7840" s="116"/>
    </row>
    <row r="7841" spans="1:35" ht="15" customHeight="1" x14ac:dyDescent="0.25">
      <c r="A7841" s="105"/>
      <c r="B7841" s="106"/>
      <c r="C7841" s="2"/>
      <c r="D7841" s="2"/>
      <c r="E7841" s="106"/>
      <c r="F7841" s="107"/>
      <c r="G7841" s="108"/>
      <c r="H7841" s="109"/>
      <c r="I7841" s="109"/>
      <c r="J7841" s="110"/>
      <c r="K7841" s="117"/>
      <c r="L7841" s="178"/>
      <c r="M7841" s="178"/>
      <c r="N7841" s="106"/>
      <c r="O7841" s="111"/>
      <c r="P7841" s="111"/>
      <c r="Q7841" s="106"/>
      <c r="R7841" s="106"/>
      <c r="S7841" s="106"/>
      <c r="T7841" s="106"/>
      <c r="U7841" s="106"/>
      <c r="V7841" s="106"/>
      <c r="W7841" s="19"/>
      <c r="X7841" s="2"/>
      <c r="Y7841" s="4"/>
      <c r="Z7841" s="106"/>
      <c r="AA7841" s="114"/>
      <c r="AB7841" s="112"/>
      <c r="AC7841" s="178"/>
      <c r="AD7841" s="11"/>
      <c r="AE7841" s="106"/>
      <c r="AF7841" s="106"/>
      <c r="AG7841" s="106"/>
      <c r="AH7841" s="115"/>
      <c r="AI7841" s="116"/>
    </row>
    <row r="7842" spans="1:35" ht="15" customHeight="1" x14ac:dyDescent="0.25">
      <c r="A7842" s="105"/>
      <c r="B7842" s="106"/>
      <c r="C7842" s="2"/>
      <c r="D7842" s="2"/>
      <c r="E7842" s="106"/>
      <c r="F7842" s="107"/>
      <c r="G7842" s="108"/>
      <c r="H7842" s="109"/>
      <c r="I7842" s="109"/>
      <c r="J7842" s="110"/>
      <c r="K7842" s="117"/>
      <c r="L7842" s="178"/>
      <c r="M7842" s="178"/>
      <c r="N7842" s="106"/>
      <c r="O7842" s="111"/>
      <c r="P7842" s="111"/>
      <c r="Q7842" s="106"/>
      <c r="R7842" s="106"/>
      <c r="S7842" s="106"/>
      <c r="T7842" s="106"/>
      <c r="U7842" s="106"/>
      <c r="V7842" s="106"/>
      <c r="W7842" s="19"/>
      <c r="X7842" s="2"/>
      <c r="Y7842" s="4"/>
      <c r="Z7842" s="106"/>
      <c r="AA7842" s="114"/>
      <c r="AB7842" s="112"/>
      <c r="AC7842" s="178"/>
      <c r="AD7842" s="11"/>
      <c r="AE7842" s="106"/>
      <c r="AF7842" s="106"/>
      <c r="AG7842" s="106"/>
      <c r="AH7842" s="115"/>
      <c r="AI7842" s="116"/>
    </row>
    <row r="7843" spans="1:35" ht="15" customHeight="1" x14ac:dyDescent="0.25">
      <c r="A7843" s="105"/>
      <c r="B7843" s="106"/>
      <c r="C7843" s="2"/>
      <c r="D7843" s="2"/>
      <c r="E7843" s="106"/>
      <c r="F7843" s="107"/>
      <c r="G7843" s="108"/>
      <c r="H7843" s="109"/>
      <c r="I7843" s="109"/>
      <c r="J7843" s="110"/>
      <c r="K7843" s="117"/>
      <c r="L7843" s="178"/>
      <c r="M7843" s="178"/>
      <c r="N7843" s="106"/>
      <c r="O7843" s="111"/>
      <c r="P7843" s="111"/>
      <c r="Q7843" s="106"/>
      <c r="R7843" s="106"/>
      <c r="S7843" s="106"/>
      <c r="T7843" s="106"/>
      <c r="U7843" s="106"/>
      <c r="V7843" s="106"/>
      <c r="W7843" s="19"/>
      <c r="X7843" s="2"/>
      <c r="Y7843" s="4"/>
      <c r="Z7843" s="106"/>
      <c r="AA7843" s="114"/>
      <c r="AB7843" s="112"/>
      <c r="AC7843" s="178"/>
      <c r="AD7843" s="11"/>
      <c r="AE7843" s="106"/>
      <c r="AF7843" s="106"/>
      <c r="AG7843" s="106"/>
      <c r="AH7843" s="115"/>
      <c r="AI7843" s="116"/>
    </row>
    <row r="7844" spans="1:35" ht="15" customHeight="1" x14ac:dyDescent="0.25">
      <c r="A7844" s="105"/>
      <c r="B7844" s="106"/>
      <c r="C7844" s="2"/>
      <c r="D7844" s="2"/>
      <c r="E7844" s="106"/>
      <c r="F7844" s="107"/>
      <c r="G7844" s="108"/>
      <c r="H7844" s="109"/>
      <c r="I7844" s="109"/>
      <c r="J7844" s="110"/>
      <c r="K7844" s="117"/>
      <c r="L7844" s="178"/>
      <c r="M7844" s="178"/>
      <c r="N7844" s="106"/>
      <c r="O7844" s="111"/>
      <c r="P7844" s="111"/>
      <c r="Q7844" s="106"/>
      <c r="R7844" s="106"/>
      <c r="S7844" s="106"/>
      <c r="T7844" s="106"/>
      <c r="U7844" s="106"/>
      <c r="V7844" s="106"/>
      <c r="W7844" s="19"/>
      <c r="X7844" s="2"/>
      <c r="Y7844" s="4"/>
      <c r="Z7844" s="106"/>
      <c r="AA7844" s="114"/>
      <c r="AB7844" s="112"/>
      <c r="AC7844" s="178"/>
      <c r="AD7844" s="11"/>
      <c r="AE7844" s="106"/>
      <c r="AF7844" s="106"/>
      <c r="AG7844" s="106"/>
      <c r="AH7844" s="115"/>
      <c r="AI7844" s="116"/>
    </row>
    <row r="7845" spans="1:35" ht="15" customHeight="1" x14ac:dyDescent="0.25">
      <c r="A7845" s="105"/>
      <c r="B7845" s="106"/>
      <c r="C7845" s="2"/>
      <c r="D7845" s="2"/>
      <c r="E7845" s="106"/>
      <c r="F7845" s="107"/>
      <c r="G7845" s="108"/>
      <c r="H7845" s="109"/>
      <c r="I7845" s="109"/>
      <c r="J7845" s="110"/>
      <c r="K7845" s="117"/>
      <c r="L7845" s="178"/>
      <c r="M7845" s="178"/>
      <c r="N7845" s="106"/>
      <c r="O7845" s="111"/>
      <c r="P7845" s="111"/>
      <c r="Q7845" s="106"/>
      <c r="R7845" s="106"/>
      <c r="S7845" s="106"/>
      <c r="T7845" s="106"/>
      <c r="U7845" s="106"/>
      <c r="V7845" s="106"/>
      <c r="W7845" s="19"/>
      <c r="X7845" s="2"/>
      <c r="Y7845" s="4"/>
      <c r="Z7845" s="106"/>
      <c r="AA7845" s="114"/>
      <c r="AB7845" s="112"/>
      <c r="AC7845" s="178"/>
      <c r="AD7845" s="11"/>
      <c r="AE7845" s="106"/>
      <c r="AF7845" s="106"/>
      <c r="AG7845" s="106"/>
      <c r="AH7845" s="115"/>
      <c r="AI7845" s="116"/>
    </row>
    <row r="7846" spans="1:35" ht="15" customHeight="1" x14ac:dyDescent="0.25">
      <c r="A7846" s="105"/>
      <c r="B7846" s="106"/>
      <c r="C7846" s="2"/>
      <c r="D7846" s="2"/>
      <c r="E7846" s="106"/>
      <c r="F7846" s="107"/>
      <c r="G7846" s="108"/>
      <c r="H7846" s="109"/>
      <c r="I7846" s="109"/>
      <c r="J7846" s="110"/>
      <c r="K7846" s="117"/>
      <c r="L7846" s="178"/>
      <c r="M7846" s="178"/>
      <c r="N7846" s="106"/>
      <c r="O7846" s="111"/>
      <c r="P7846" s="111"/>
      <c r="Q7846" s="106"/>
      <c r="R7846" s="106"/>
      <c r="S7846" s="106"/>
      <c r="T7846" s="106"/>
      <c r="U7846" s="106"/>
      <c r="V7846" s="106"/>
      <c r="W7846" s="19"/>
      <c r="X7846" s="2"/>
      <c r="Y7846" s="4"/>
      <c r="Z7846" s="106"/>
      <c r="AA7846" s="114"/>
      <c r="AB7846" s="112"/>
      <c r="AC7846" s="178"/>
      <c r="AD7846" s="11"/>
      <c r="AE7846" s="106"/>
      <c r="AF7846" s="106"/>
      <c r="AG7846" s="106"/>
      <c r="AH7846" s="115"/>
      <c r="AI7846" s="116"/>
    </row>
    <row r="7847" spans="1:35" ht="15" customHeight="1" x14ac:dyDescent="0.25">
      <c r="A7847" s="105"/>
      <c r="B7847" s="106"/>
      <c r="C7847" s="2"/>
      <c r="D7847" s="2"/>
      <c r="E7847" s="106"/>
      <c r="F7847" s="107"/>
      <c r="G7847" s="108"/>
      <c r="H7847" s="109"/>
      <c r="I7847" s="109"/>
      <c r="J7847" s="110"/>
      <c r="K7847" s="117"/>
      <c r="L7847" s="178"/>
      <c r="M7847" s="178"/>
      <c r="N7847" s="106"/>
      <c r="O7847" s="111"/>
      <c r="P7847" s="111"/>
      <c r="Q7847" s="106"/>
      <c r="R7847" s="106"/>
      <c r="S7847" s="106"/>
      <c r="T7847" s="106"/>
      <c r="U7847" s="106"/>
      <c r="V7847" s="106"/>
      <c r="W7847" s="19"/>
      <c r="X7847" s="2"/>
      <c r="Y7847" s="4"/>
      <c r="Z7847" s="106"/>
      <c r="AA7847" s="114"/>
      <c r="AB7847" s="112"/>
      <c r="AC7847" s="178"/>
      <c r="AD7847" s="11"/>
      <c r="AE7847" s="106"/>
      <c r="AF7847" s="106"/>
      <c r="AG7847" s="106"/>
      <c r="AH7847" s="115"/>
      <c r="AI7847" s="116"/>
    </row>
    <row r="7848" spans="1:35" ht="15" customHeight="1" x14ac:dyDescent="0.25">
      <c r="A7848" s="105"/>
      <c r="B7848" s="106"/>
      <c r="C7848" s="2"/>
      <c r="D7848" s="2"/>
      <c r="E7848" s="106"/>
      <c r="F7848" s="107"/>
      <c r="G7848" s="108"/>
      <c r="H7848" s="109"/>
      <c r="I7848" s="109"/>
      <c r="J7848" s="110"/>
      <c r="K7848" s="117"/>
      <c r="L7848" s="178"/>
      <c r="M7848" s="178"/>
      <c r="N7848" s="106"/>
      <c r="O7848" s="111"/>
      <c r="P7848" s="111"/>
      <c r="Q7848" s="106"/>
      <c r="R7848" s="106"/>
      <c r="S7848" s="106"/>
      <c r="T7848" s="106"/>
      <c r="U7848" s="106"/>
      <c r="V7848" s="106"/>
      <c r="W7848" s="19"/>
      <c r="X7848" s="2"/>
      <c r="Y7848" s="4"/>
      <c r="Z7848" s="106"/>
      <c r="AA7848" s="114"/>
      <c r="AB7848" s="112"/>
      <c r="AC7848" s="178"/>
      <c r="AD7848" s="11"/>
      <c r="AE7848" s="106"/>
      <c r="AF7848" s="106"/>
      <c r="AG7848" s="106"/>
      <c r="AH7848" s="115"/>
      <c r="AI7848" s="116"/>
    </row>
    <row r="7849" spans="1:35" ht="15" customHeight="1" x14ac:dyDescent="0.25">
      <c r="A7849" s="105"/>
      <c r="B7849" s="106"/>
      <c r="C7849" s="2"/>
      <c r="D7849" s="2"/>
      <c r="E7849" s="106"/>
      <c r="F7849" s="107"/>
      <c r="G7849" s="108"/>
      <c r="H7849" s="109"/>
      <c r="I7849" s="109"/>
      <c r="J7849" s="110"/>
      <c r="K7849" s="117"/>
      <c r="L7849" s="178"/>
      <c r="M7849" s="178"/>
      <c r="N7849" s="106"/>
      <c r="O7849" s="111"/>
      <c r="P7849" s="111"/>
      <c r="Q7849" s="106"/>
      <c r="R7849" s="106"/>
      <c r="S7849" s="106"/>
      <c r="T7849" s="106"/>
      <c r="U7849" s="106"/>
      <c r="V7849" s="106"/>
      <c r="W7849" s="19"/>
      <c r="X7849" s="2"/>
      <c r="Y7849" s="4"/>
      <c r="Z7849" s="106"/>
      <c r="AA7849" s="114"/>
      <c r="AB7849" s="112"/>
      <c r="AC7849" s="178"/>
      <c r="AD7849" s="11"/>
      <c r="AE7849" s="106"/>
      <c r="AF7849" s="106"/>
      <c r="AG7849" s="106"/>
      <c r="AH7849" s="115"/>
      <c r="AI7849" s="116"/>
    </row>
    <row r="7850" spans="1:35" ht="15" customHeight="1" x14ac:dyDescent="0.25">
      <c r="A7850" s="105"/>
      <c r="B7850" s="106"/>
      <c r="C7850" s="2"/>
      <c r="D7850" s="2"/>
      <c r="E7850" s="106"/>
      <c r="F7850" s="107"/>
      <c r="G7850" s="108"/>
      <c r="H7850" s="109"/>
      <c r="I7850" s="109"/>
      <c r="J7850" s="110"/>
      <c r="K7850" s="117"/>
      <c r="L7850" s="178"/>
      <c r="M7850" s="178"/>
      <c r="N7850" s="106"/>
      <c r="O7850" s="111"/>
      <c r="P7850" s="111"/>
      <c r="Q7850" s="106"/>
      <c r="R7850" s="106"/>
      <c r="S7850" s="106"/>
      <c r="T7850" s="106"/>
      <c r="U7850" s="106"/>
      <c r="V7850" s="106"/>
      <c r="W7850" s="19"/>
      <c r="X7850" s="2"/>
      <c r="Y7850" s="4"/>
      <c r="Z7850" s="106"/>
      <c r="AA7850" s="114"/>
      <c r="AB7850" s="112"/>
      <c r="AC7850" s="178"/>
      <c r="AD7850" s="11"/>
      <c r="AE7850" s="106"/>
      <c r="AF7850" s="106"/>
      <c r="AG7850" s="106"/>
      <c r="AH7850" s="115"/>
      <c r="AI7850" s="116"/>
    </row>
    <row r="7851" spans="1:35" ht="15" customHeight="1" x14ac:dyDescent="0.25">
      <c r="A7851" s="105"/>
      <c r="B7851" s="106"/>
      <c r="C7851" s="2"/>
      <c r="D7851" s="2"/>
      <c r="E7851" s="106"/>
      <c r="F7851" s="107"/>
      <c r="G7851" s="108"/>
      <c r="H7851" s="109"/>
      <c r="I7851" s="109"/>
      <c r="J7851" s="110"/>
      <c r="K7851" s="117"/>
      <c r="L7851" s="178"/>
      <c r="M7851" s="178"/>
      <c r="N7851" s="106"/>
      <c r="O7851" s="111"/>
      <c r="P7851" s="111"/>
      <c r="Q7851" s="106"/>
      <c r="R7851" s="106"/>
      <c r="S7851" s="106"/>
      <c r="T7851" s="106"/>
      <c r="U7851" s="106"/>
      <c r="V7851" s="106"/>
      <c r="W7851" s="19"/>
      <c r="X7851" s="2"/>
      <c r="Y7851" s="4"/>
      <c r="Z7851" s="106"/>
      <c r="AA7851" s="114"/>
      <c r="AB7851" s="112"/>
      <c r="AC7851" s="178"/>
      <c r="AD7851" s="11"/>
      <c r="AE7851" s="106"/>
      <c r="AF7851" s="106"/>
      <c r="AG7851" s="106"/>
      <c r="AH7851" s="115"/>
      <c r="AI7851" s="116"/>
    </row>
    <row r="7852" spans="1:35" ht="15" customHeight="1" x14ac:dyDescent="0.25">
      <c r="A7852" s="105"/>
      <c r="B7852" s="106"/>
      <c r="C7852" s="2"/>
      <c r="D7852" s="2"/>
      <c r="E7852" s="106"/>
      <c r="F7852" s="107"/>
      <c r="G7852" s="108"/>
      <c r="H7852" s="109"/>
      <c r="I7852" s="109"/>
      <c r="J7852" s="110"/>
      <c r="K7852" s="117"/>
      <c r="L7852" s="178"/>
      <c r="M7852" s="178"/>
      <c r="N7852" s="106"/>
      <c r="O7852" s="111"/>
      <c r="P7852" s="111"/>
      <c r="Q7852" s="106"/>
      <c r="R7852" s="106"/>
      <c r="S7852" s="106"/>
      <c r="T7852" s="106"/>
      <c r="U7852" s="106"/>
      <c r="V7852" s="106"/>
      <c r="W7852" s="19"/>
      <c r="X7852" s="2"/>
      <c r="Y7852" s="4"/>
      <c r="Z7852" s="106"/>
      <c r="AA7852" s="114"/>
      <c r="AB7852" s="112"/>
      <c r="AC7852" s="178"/>
      <c r="AD7852" s="11"/>
      <c r="AE7852" s="106"/>
      <c r="AF7852" s="106"/>
      <c r="AG7852" s="106"/>
      <c r="AH7852" s="115"/>
      <c r="AI7852" s="116"/>
    </row>
    <row r="7853" spans="1:35" ht="15" customHeight="1" x14ac:dyDescent="0.25">
      <c r="A7853" s="105"/>
      <c r="B7853" s="106"/>
      <c r="C7853" s="2"/>
      <c r="D7853" s="2"/>
      <c r="E7853" s="106"/>
      <c r="F7853" s="107"/>
      <c r="G7853" s="108"/>
      <c r="H7853" s="109"/>
      <c r="I7853" s="109"/>
      <c r="J7853" s="110"/>
      <c r="K7853" s="117"/>
      <c r="L7853" s="178"/>
      <c r="M7853" s="178"/>
      <c r="N7853" s="106"/>
      <c r="O7853" s="111"/>
      <c r="P7853" s="111"/>
      <c r="Q7853" s="106"/>
      <c r="R7853" s="106"/>
      <c r="S7853" s="106"/>
      <c r="T7853" s="106"/>
      <c r="U7853" s="106"/>
      <c r="V7853" s="106"/>
      <c r="W7853" s="19"/>
      <c r="X7853" s="2"/>
      <c r="Y7853" s="4"/>
      <c r="Z7853" s="106"/>
      <c r="AA7853" s="114"/>
      <c r="AB7853" s="112"/>
      <c r="AC7853" s="178"/>
      <c r="AD7853" s="11"/>
      <c r="AE7853" s="106"/>
      <c r="AF7853" s="106"/>
      <c r="AG7853" s="106"/>
      <c r="AH7853" s="115"/>
      <c r="AI7853" s="116"/>
    </row>
    <row r="7854" spans="1:35" ht="15" customHeight="1" x14ac:dyDescent="0.25">
      <c r="A7854" s="105"/>
      <c r="B7854" s="106"/>
      <c r="C7854" s="2"/>
      <c r="D7854" s="2"/>
      <c r="E7854" s="106"/>
      <c r="F7854" s="107"/>
      <c r="G7854" s="108"/>
      <c r="H7854" s="109"/>
      <c r="I7854" s="109"/>
      <c r="J7854" s="110"/>
      <c r="K7854" s="117"/>
      <c r="L7854" s="178"/>
      <c r="M7854" s="178"/>
      <c r="N7854" s="106"/>
      <c r="O7854" s="111"/>
      <c r="P7854" s="111"/>
      <c r="Q7854" s="106"/>
      <c r="R7854" s="106"/>
      <c r="S7854" s="106"/>
      <c r="T7854" s="106"/>
      <c r="U7854" s="106"/>
      <c r="V7854" s="106"/>
      <c r="W7854" s="19"/>
      <c r="X7854" s="2"/>
      <c r="Y7854" s="4"/>
      <c r="Z7854" s="106"/>
      <c r="AA7854" s="114"/>
      <c r="AB7854" s="112"/>
      <c r="AC7854" s="178"/>
      <c r="AD7854" s="11"/>
      <c r="AE7854" s="106"/>
      <c r="AF7854" s="106"/>
      <c r="AG7854" s="106"/>
      <c r="AH7854" s="115"/>
      <c r="AI7854" s="116"/>
    </row>
    <row r="7855" spans="1:35" ht="15" customHeight="1" x14ac:dyDescent="0.25">
      <c r="A7855" s="105"/>
      <c r="B7855" s="106"/>
      <c r="C7855" s="2"/>
      <c r="D7855" s="2"/>
      <c r="E7855" s="106"/>
      <c r="F7855" s="107"/>
      <c r="G7855" s="108"/>
      <c r="H7855" s="109"/>
      <c r="I7855" s="109"/>
      <c r="J7855" s="110"/>
      <c r="K7855" s="117"/>
      <c r="L7855" s="178"/>
      <c r="M7855" s="178"/>
      <c r="N7855" s="106"/>
      <c r="O7855" s="111"/>
      <c r="P7855" s="111"/>
      <c r="Q7855" s="106"/>
      <c r="R7855" s="106"/>
      <c r="S7855" s="106"/>
      <c r="T7855" s="106"/>
      <c r="U7855" s="106"/>
      <c r="V7855" s="106"/>
      <c r="W7855" s="19"/>
      <c r="X7855" s="2"/>
      <c r="Y7855" s="4"/>
      <c r="Z7855" s="106"/>
      <c r="AA7855" s="114"/>
      <c r="AB7855" s="112"/>
      <c r="AC7855" s="178"/>
      <c r="AD7855" s="11"/>
      <c r="AE7855" s="106"/>
      <c r="AF7855" s="106"/>
      <c r="AG7855" s="106"/>
      <c r="AH7855" s="115"/>
      <c r="AI7855" s="116"/>
    </row>
    <row r="7856" spans="1:35" ht="15" customHeight="1" x14ac:dyDescent="0.25">
      <c r="A7856" s="105"/>
      <c r="B7856" s="106"/>
      <c r="C7856" s="2"/>
      <c r="D7856" s="2"/>
      <c r="E7856" s="106"/>
      <c r="F7856" s="107"/>
      <c r="G7856" s="108"/>
      <c r="H7856" s="109"/>
      <c r="I7856" s="109"/>
      <c r="J7856" s="110"/>
      <c r="K7856" s="117"/>
      <c r="L7856" s="178"/>
      <c r="M7856" s="178"/>
      <c r="N7856" s="106"/>
      <c r="O7856" s="111"/>
      <c r="P7856" s="111"/>
      <c r="Q7856" s="106"/>
      <c r="R7856" s="106"/>
      <c r="S7856" s="106"/>
      <c r="T7856" s="106"/>
      <c r="U7856" s="106"/>
      <c r="V7856" s="106"/>
      <c r="W7856" s="19"/>
      <c r="X7856" s="2"/>
      <c r="Y7856" s="4"/>
      <c r="Z7856" s="106"/>
      <c r="AA7856" s="114"/>
      <c r="AB7856" s="112"/>
      <c r="AC7856" s="178"/>
      <c r="AD7856" s="11"/>
      <c r="AE7856" s="106"/>
      <c r="AF7856" s="106"/>
      <c r="AG7856" s="106"/>
      <c r="AH7856" s="115"/>
      <c r="AI7856" s="116"/>
    </row>
    <row r="7857" spans="1:35" ht="15" customHeight="1" x14ac:dyDescent="0.25">
      <c r="A7857" s="105"/>
      <c r="B7857" s="106"/>
      <c r="C7857" s="2"/>
      <c r="D7857" s="2"/>
      <c r="E7857" s="106"/>
      <c r="F7857" s="107"/>
      <c r="G7857" s="108"/>
      <c r="H7857" s="109"/>
      <c r="I7857" s="109"/>
      <c r="J7857" s="110"/>
      <c r="K7857" s="117"/>
      <c r="L7857" s="178"/>
      <c r="M7857" s="178"/>
      <c r="N7857" s="106"/>
      <c r="O7857" s="111"/>
      <c r="P7857" s="111"/>
      <c r="Q7857" s="106"/>
      <c r="R7857" s="106"/>
      <c r="S7857" s="106"/>
      <c r="T7857" s="106"/>
      <c r="U7857" s="106"/>
      <c r="V7857" s="106"/>
      <c r="W7857" s="19"/>
      <c r="X7857" s="2"/>
      <c r="Y7857" s="4"/>
      <c r="Z7857" s="106"/>
      <c r="AA7857" s="114"/>
      <c r="AB7857" s="112"/>
      <c r="AC7857" s="178"/>
      <c r="AD7857" s="11"/>
      <c r="AE7857" s="106"/>
      <c r="AF7857" s="106"/>
      <c r="AG7857" s="106"/>
      <c r="AH7857" s="115"/>
      <c r="AI7857" s="116"/>
    </row>
    <row r="7858" spans="1:35" ht="15" customHeight="1" x14ac:dyDescent="0.25">
      <c r="A7858" s="105"/>
      <c r="B7858" s="106"/>
      <c r="C7858" s="2"/>
      <c r="D7858" s="2"/>
      <c r="E7858" s="106"/>
      <c r="F7858" s="107"/>
      <c r="G7858" s="108"/>
      <c r="H7858" s="109"/>
      <c r="I7858" s="109"/>
      <c r="J7858" s="110"/>
      <c r="K7858" s="117"/>
      <c r="L7858" s="178"/>
      <c r="M7858" s="178"/>
      <c r="N7858" s="106"/>
      <c r="O7858" s="111"/>
      <c r="P7858" s="111"/>
      <c r="Q7858" s="106"/>
      <c r="R7858" s="106"/>
      <c r="S7858" s="106"/>
      <c r="T7858" s="106"/>
      <c r="U7858" s="106"/>
      <c r="V7858" s="106"/>
      <c r="W7858" s="19"/>
      <c r="X7858" s="2"/>
      <c r="Y7858" s="4"/>
      <c r="Z7858" s="106"/>
      <c r="AA7858" s="114"/>
      <c r="AB7858" s="112"/>
      <c r="AC7858" s="178"/>
      <c r="AD7858" s="11"/>
      <c r="AE7858" s="106"/>
      <c r="AF7858" s="106"/>
      <c r="AG7858" s="106"/>
      <c r="AH7858" s="115"/>
      <c r="AI7858" s="116"/>
    </row>
    <row r="7859" spans="1:35" ht="15" customHeight="1" x14ac:dyDescent="0.25">
      <c r="A7859" s="105"/>
      <c r="B7859" s="106"/>
      <c r="C7859" s="2"/>
      <c r="D7859" s="2"/>
      <c r="E7859" s="106"/>
      <c r="F7859" s="107"/>
      <c r="G7859" s="108"/>
      <c r="H7859" s="109"/>
      <c r="I7859" s="109"/>
      <c r="J7859" s="110"/>
      <c r="K7859" s="117"/>
      <c r="L7859" s="178"/>
      <c r="M7859" s="178"/>
      <c r="N7859" s="106"/>
      <c r="O7859" s="111"/>
      <c r="P7859" s="111"/>
      <c r="Q7859" s="106"/>
      <c r="R7859" s="106"/>
      <c r="S7859" s="106"/>
      <c r="T7859" s="106"/>
      <c r="U7859" s="106"/>
      <c r="V7859" s="106"/>
      <c r="W7859" s="19"/>
      <c r="X7859" s="2"/>
      <c r="Y7859" s="4"/>
      <c r="Z7859" s="106"/>
      <c r="AA7859" s="114"/>
      <c r="AB7859" s="112"/>
      <c r="AC7859" s="178"/>
      <c r="AD7859" s="11"/>
      <c r="AE7859" s="106"/>
      <c r="AF7859" s="106"/>
      <c r="AG7859" s="106"/>
      <c r="AH7859" s="115"/>
      <c r="AI7859" s="116"/>
    </row>
    <row r="7860" spans="1:35" ht="15" customHeight="1" x14ac:dyDescent="0.25">
      <c r="A7860" s="105"/>
      <c r="B7860" s="106"/>
      <c r="C7860" s="2"/>
      <c r="D7860" s="2"/>
      <c r="E7860" s="106"/>
      <c r="F7860" s="107"/>
      <c r="G7860" s="108"/>
      <c r="H7860" s="109"/>
      <c r="I7860" s="109"/>
      <c r="J7860" s="110"/>
      <c r="K7860" s="117"/>
      <c r="L7860" s="178"/>
      <c r="M7860" s="178"/>
      <c r="N7860" s="106"/>
      <c r="O7860" s="111"/>
      <c r="P7860" s="111"/>
      <c r="Q7860" s="106"/>
      <c r="R7860" s="106"/>
      <c r="S7860" s="106"/>
      <c r="T7860" s="106"/>
      <c r="U7860" s="106"/>
      <c r="V7860" s="106"/>
      <c r="W7860" s="19"/>
      <c r="X7860" s="2"/>
      <c r="Y7860" s="4"/>
      <c r="Z7860" s="106"/>
      <c r="AA7860" s="114"/>
      <c r="AB7860" s="112"/>
      <c r="AC7860" s="178"/>
      <c r="AD7860" s="11"/>
      <c r="AE7860" s="106"/>
      <c r="AF7860" s="106"/>
      <c r="AG7860" s="106"/>
      <c r="AH7860" s="115"/>
      <c r="AI7860" s="116"/>
    </row>
    <row r="7861" spans="1:35" ht="15" customHeight="1" x14ac:dyDescent="0.25">
      <c r="A7861" s="105"/>
      <c r="B7861" s="106"/>
      <c r="C7861" s="2"/>
      <c r="D7861" s="2"/>
      <c r="E7861" s="106"/>
      <c r="F7861" s="107"/>
      <c r="G7861" s="108"/>
      <c r="H7861" s="109"/>
      <c r="I7861" s="109"/>
      <c r="J7861" s="110"/>
      <c r="K7861" s="117"/>
      <c r="L7861" s="178"/>
      <c r="M7861" s="178"/>
      <c r="N7861" s="106"/>
      <c r="O7861" s="111"/>
      <c r="P7861" s="111"/>
      <c r="Q7861" s="106"/>
      <c r="R7861" s="106"/>
      <c r="S7861" s="106"/>
      <c r="T7861" s="106"/>
      <c r="U7861" s="106"/>
      <c r="V7861" s="106"/>
      <c r="W7861" s="19"/>
      <c r="X7861" s="2"/>
      <c r="Y7861" s="4"/>
      <c r="Z7861" s="106"/>
      <c r="AA7861" s="114"/>
      <c r="AB7861" s="112"/>
      <c r="AC7861" s="178"/>
      <c r="AD7861" s="11"/>
      <c r="AE7861" s="106"/>
      <c r="AF7861" s="106"/>
      <c r="AG7861" s="106"/>
      <c r="AH7861" s="115"/>
      <c r="AI7861" s="116"/>
    </row>
    <row r="7862" spans="1:35" ht="15" customHeight="1" x14ac:dyDescent="0.25">
      <c r="A7862" s="105"/>
      <c r="B7862" s="106"/>
      <c r="C7862" s="2"/>
      <c r="D7862" s="2"/>
      <c r="E7862" s="106"/>
      <c r="F7862" s="107"/>
      <c r="G7862" s="108"/>
      <c r="H7862" s="109"/>
      <c r="I7862" s="109"/>
      <c r="J7862" s="110"/>
      <c r="K7862" s="117"/>
      <c r="L7862" s="178"/>
      <c r="M7862" s="178"/>
      <c r="N7862" s="106"/>
      <c r="O7862" s="111"/>
      <c r="P7862" s="111"/>
      <c r="Q7862" s="106"/>
      <c r="R7862" s="106"/>
      <c r="S7862" s="106"/>
      <c r="T7862" s="106"/>
      <c r="U7862" s="106"/>
      <c r="V7862" s="106"/>
      <c r="W7862" s="19"/>
      <c r="X7862" s="2"/>
      <c r="Y7862" s="4"/>
      <c r="Z7862" s="106"/>
      <c r="AA7862" s="114"/>
      <c r="AB7862" s="112"/>
      <c r="AC7862" s="178"/>
      <c r="AD7862" s="11"/>
      <c r="AE7862" s="106"/>
      <c r="AF7862" s="106"/>
      <c r="AG7862" s="106"/>
      <c r="AH7862" s="115"/>
      <c r="AI7862" s="116"/>
    </row>
    <row r="7863" spans="1:35" ht="15" customHeight="1" x14ac:dyDescent="0.25">
      <c r="A7863" s="105"/>
      <c r="B7863" s="106"/>
      <c r="C7863" s="2"/>
      <c r="D7863" s="2"/>
      <c r="E7863" s="106"/>
      <c r="F7863" s="107"/>
      <c r="G7863" s="108"/>
      <c r="H7863" s="109"/>
      <c r="I7863" s="109"/>
      <c r="J7863" s="110"/>
      <c r="K7863" s="117"/>
      <c r="L7863" s="178"/>
      <c r="M7863" s="178"/>
      <c r="N7863" s="106"/>
      <c r="O7863" s="111"/>
      <c r="P7863" s="111"/>
      <c r="Q7863" s="106"/>
      <c r="R7863" s="106"/>
      <c r="S7863" s="106"/>
      <c r="T7863" s="106"/>
      <c r="U7863" s="106"/>
      <c r="V7863" s="106"/>
      <c r="W7863" s="19"/>
      <c r="X7863" s="2"/>
      <c r="Y7863" s="4"/>
      <c r="Z7863" s="106"/>
      <c r="AA7863" s="114"/>
      <c r="AB7863" s="112"/>
      <c r="AC7863" s="178"/>
      <c r="AD7863" s="11"/>
      <c r="AE7863" s="106"/>
      <c r="AF7863" s="106"/>
      <c r="AG7863" s="106"/>
      <c r="AH7863" s="115"/>
      <c r="AI7863" s="116"/>
    </row>
    <row r="7864" spans="1:35" ht="15" customHeight="1" x14ac:dyDescent="0.25">
      <c r="A7864" s="105"/>
      <c r="B7864" s="106"/>
      <c r="C7864" s="2"/>
      <c r="D7864" s="2"/>
      <c r="E7864" s="106"/>
      <c r="F7864" s="107"/>
      <c r="G7864" s="108"/>
      <c r="H7864" s="109"/>
      <c r="I7864" s="109"/>
      <c r="J7864" s="110"/>
      <c r="K7864" s="117"/>
      <c r="L7864" s="178"/>
      <c r="M7864" s="178"/>
      <c r="N7864" s="106"/>
      <c r="O7864" s="111"/>
      <c r="P7864" s="111"/>
      <c r="Q7864" s="106"/>
      <c r="R7864" s="106"/>
      <c r="S7864" s="106"/>
      <c r="T7864" s="106"/>
      <c r="U7864" s="106"/>
      <c r="V7864" s="106"/>
      <c r="W7864" s="19"/>
      <c r="X7864" s="2"/>
      <c r="Y7864" s="4"/>
      <c r="Z7864" s="106"/>
      <c r="AA7864" s="114"/>
      <c r="AB7864" s="112"/>
      <c r="AC7864" s="178"/>
      <c r="AD7864" s="11"/>
      <c r="AE7864" s="106"/>
      <c r="AF7864" s="106"/>
      <c r="AG7864" s="106"/>
      <c r="AH7864" s="115"/>
      <c r="AI7864" s="116"/>
    </row>
    <row r="7865" spans="1:35" ht="15" customHeight="1" x14ac:dyDescent="0.25">
      <c r="A7865" s="105"/>
      <c r="B7865" s="106"/>
      <c r="C7865" s="2"/>
      <c r="D7865" s="2"/>
      <c r="E7865" s="106"/>
      <c r="F7865" s="107"/>
      <c r="G7865" s="108"/>
      <c r="H7865" s="109"/>
      <c r="I7865" s="109"/>
      <c r="J7865" s="110"/>
      <c r="K7865" s="117"/>
      <c r="L7865" s="178"/>
      <c r="M7865" s="178"/>
      <c r="N7865" s="106"/>
      <c r="O7865" s="111"/>
      <c r="P7865" s="111"/>
      <c r="Q7865" s="106"/>
      <c r="R7865" s="106"/>
      <c r="S7865" s="106"/>
      <c r="T7865" s="106"/>
      <c r="U7865" s="106"/>
      <c r="V7865" s="106"/>
      <c r="W7865" s="19"/>
      <c r="X7865" s="2"/>
      <c r="Y7865" s="4"/>
      <c r="Z7865" s="106"/>
      <c r="AA7865" s="114"/>
      <c r="AB7865" s="112"/>
      <c r="AC7865" s="178"/>
      <c r="AD7865" s="11"/>
      <c r="AE7865" s="106"/>
      <c r="AF7865" s="106"/>
      <c r="AG7865" s="106"/>
      <c r="AH7865" s="115"/>
      <c r="AI7865" s="116"/>
    </row>
    <row r="7866" spans="1:35" ht="15" customHeight="1" x14ac:dyDescent="0.25">
      <c r="A7866" s="105"/>
      <c r="B7866" s="106"/>
      <c r="C7866" s="2"/>
      <c r="D7866" s="2"/>
      <c r="E7866" s="106"/>
      <c r="F7866" s="107"/>
      <c r="G7866" s="108"/>
      <c r="H7866" s="109"/>
      <c r="I7866" s="109"/>
      <c r="J7866" s="110"/>
      <c r="K7866" s="117"/>
      <c r="L7866" s="178"/>
      <c r="M7866" s="178"/>
      <c r="N7866" s="106"/>
      <c r="O7866" s="111"/>
      <c r="P7866" s="111"/>
      <c r="Q7866" s="106"/>
      <c r="R7866" s="106"/>
      <c r="S7866" s="106"/>
      <c r="T7866" s="106"/>
      <c r="U7866" s="106"/>
      <c r="V7866" s="106"/>
      <c r="W7866" s="19"/>
      <c r="X7866" s="2"/>
      <c r="Y7866" s="4"/>
      <c r="Z7866" s="106"/>
      <c r="AA7866" s="114"/>
      <c r="AB7866" s="112"/>
      <c r="AC7866" s="178"/>
      <c r="AD7866" s="11"/>
      <c r="AE7866" s="106"/>
      <c r="AF7866" s="106"/>
      <c r="AG7866" s="106"/>
      <c r="AH7866" s="115"/>
      <c r="AI7866" s="116"/>
    </row>
    <row r="7867" spans="1:35" ht="15" customHeight="1" x14ac:dyDescent="0.25">
      <c r="A7867" s="105"/>
      <c r="B7867" s="106"/>
      <c r="C7867" s="2"/>
      <c r="D7867" s="2"/>
      <c r="E7867" s="106"/>
      <c r="F7867" s="107"/>
      <c r="G7867" s="108"/>
      <c r="H7867" s="109"/>
      <c r="I7867" s="109"/>
      <c r="J7867" s="110"/>
      <c r="K7867" s="117"/>
      <c r="L7867" s="178"/>
      <c r="M7867" s="178"/>
      <c r="N7867" s="106"/>
      <c r="O7867" s="111"/>
      <c r="P7867" s="111"/>
      <c r="Q7867" s="106"/>
      <c r="R7867" s="106"/>
      <c r="S7867" s="106"/>
      <c r="T7867" s="106"/>
      <c r="U7867" s="106"/>
      <c r="V7867" s="106"/>
      <c r="W7867" s="19"/>
      <c r="X7867" s="2"/>
      <c r="Y7867" s="4"/>
      <c r="Z7867" s="106"/>
      <c r="AA7867" s="114"/>
      <c r="AB7867" s="112"/>
      <c r="AC7867" s="178"/>
      <c r="AD7867" s="11"/>
      <c r="AE7867" s="106"/>
      <c r="AF7867" s="106"/>
      <c r="AG7867" s="106"/>
      <c r="AH7867" s="115"/>
      <c r="AI7867" s="116"/>
    </row>
    <row r="7868" spans="1:35" ht="15" customHeight="1" x14ac:dyDescent="0.25">
      <c r="A7868" s="105"/>
      <c r="B7868" s="106"/>
      <c r="C7868" s="2"/>
      <c r="D7868" s="2"/>
      <c r="E7868" s="106"/>
      <c r="F7868" s="107"/>
      <c r="G7868" s="108"/>
      <c r="H7868" s="109"/>
      <c r="I7868" s="109"/>
      <c r="J7868" s="110"/>
      <c r="K7868" s="117"/>
      <c r="L7868" s="178"/>
      <c r="M7868" s="178"/>
      <c r="N7868" s="106"/>
      <c r="O7868" s="111"/>
      <c r="P7868" s="111"/>
      <c r="Q7868" s="106"/>
      <c r="R7868" s="106"/>
      <c r="S7868" s="106"/>
      <c r="T7868" s="106"/>
      <c r="U7868" s="106"/>
      <c r="V7868" s="106"/>
      <c r="W7868" s="19"/>
      <c r="X7868" s="2"/>
      <c r="Y7868" s="4"/>
      <c r="Z7868" s="106"/>
      <c r="AA7868" s="114"/>
      <c r="AB7868" s="112"/>
      <c r="AC7868" s="178"/>
      <c r="AD7868" s="11"/>
      <c r="AE7868" s="106"/>
      <c r="AF7868" s="106"/>
      <c r="AG7868" s="106"/>
      <c r="AH7868" s="115"/>
      <c r="AI7868" s="116"/>
    </row>
    <row r="7869" spans="1:35" ht="15" customHeight="1" x14ac:dyDescent="0.25">
      <c r="A7869" s="105"/>
      <c r="B7869" s="106"/>
      <c r="C7869" s="2"/>
      <c r="D7869" s="2"/>
      <c r="E7869" s="106"/>
      <c r="F7869" s="107"/>
      <c r="G7869" s="108"/>
      <c r="H7869" s="109"/>
      <c r="I7869" s="109"/>
      <c r="J7869" s="110"/>
      <c r="K7869" s="117"/>
      <c r="L7869" s="178"/>
      <c r="M7869" s="178"/>
      <c r="N7869" s="106"/>
      <c r="O7869" s="111"/>
      <c r="P7869" s="111"/>
      <c r="Q7869" s="106"/>
      <c r="R7869" s="106"/>
      <c r="S7869" s="106"/>
      <c r="T7869" s="106"/>
      <c r="U7869" s="106"/>
      <c r="V7869" s="106"/>
      <c r="W7869" s="19"/>
      <c r="X7869" s="2"/>
      <c r="Y7869" s="4"/>
      <c r="Z7869" s="106"/>
      <c r="AA7869" s="114"/>
      <c r="AB7869" s="112"/>
      <c r="AC7869" s="178"/>
      <c r="AD7869" s="11"/>
      <c r="AE7869" s="106"/>
      <c r="AF7869" s="106"/>
      <c r="AG7869" s="106"/>
      <c r="AH7869" s="115"/>
      <c r="AI7869" s="116"/>
    </row>
    <row r="7870" spans="1:35" ht="15" customHeight="1" x14ac:dyDescent="0.25">
      <c r="A7870" s="105"/>
      <c r="B7870" s="106"/>
      <c r="C7870" s="2"/>
      <c r="D7870" s="2"/>
      <c r="E7870" s="106"/>
      <c r="F7870" s="107"/>
      <c r="G7870" s="108"/>
      <c r="H7870" s="109"/>
      <c r="I7870" s="109"/>
      <c r="J7870" s="110"/>
      <c r="K7870" s="117"/>
      <c r="L7870" s="178"/>
      <c r="M7870" s="178"/>
      <c r="N7870" s="106"/>
      <c r="O7870" s="111"/>
      <c r="P7870" s="111"/>
      <c r="Q7870" s="106"/>
      <c r="R7870" s="106"/>
      <c r="S7870" s="106"/>
      <c r="T7870" s="106"/>
      <c r="U7870" s="106"/>
      <c r="V7870" s="106"/>
      <c r="W7870" s="19"/>
      <c r="X7870" s="2"/>
      <c r="Y7870" s="4"/>
      <c r="Z7870" s="106"/>
      <c r="AA7870" s="114"/>
      <c r="AB7870" s="112"/>
      <c r="AC7870" s="178"/>
      <c r="AD7870" s="11"/>
      <c r="AE7870" s="106"/>
      <c r="AF7870" s="106"/>
      <c r="AG7870" s="106"/>
      <c r="AH7870" s="115"/>
      <c r="AI7870" s="116"/>
    </row>
    <row r="7871" spans="1:35" ht="15" customHeight="1" x14ac:dyDescent="0.25">
      <c r="A7871" s="105"/>
      <c r="B7871" s="106"/>
      <c r="C7871" s="2"/>
      <c r="D7871" s="2"/>
      <c r="E7871" s="106"/>
      <c r="F7871" s="107"/>
      <c r="G7871" s="108"/>
      <c r="H7871" s="109"/>
      <c r="I7871" s="109"/>
      <c r="J7871" s="110"/>
      <c r="K7871" s="117"/>
      <c r="L7871" s="178"/>
      <c r="M7871" s="178"/>
      <c r="N7871" s="106"/>
      <c r="O7871" s="111"/>
      <c r="P7871" s="111"/>
      <c r="Q7871" s="106"/>
      <c r="R7871" s="106"/>
      <c r="S7871" s="106"/>
      <c r="T7871" s="106"/>
      <c r="U7871" s="106"/>
      <c r="V7871" s="106"/>
      <c r="W7871" s="19"/>
      <c r="X7871" s="2"/>
      <c r="Y7871" s="4"/>
      <c r="Z7871" s="106"/>
      <c r="AA7871" s="114"/>
      <c r="AB7871" s="112"/>
      <c r="AC7871" s="178"/>
      <c r="AD7871" s="11"/>
      <c r="AE7871" s="106"/>
      <c r="AF7871" s="106"/>
      <c r="AG7871" s="106"/>
      <c r="AH7871" s="115"/>
      <c r="AI7871" s="116"/>
    </row>
    <row r="7872" spans="1:35" ht="15" customHeight="1" x14ac:dyDescent="0.25">
      <c r="A7872" s="105"/>
      <c r="B7872" s="106"/>
      <c r="C7872" s="2"/>
      <c r="D7872" s="2"/>
      <c r="E7872" s="106"/>
      <c r="F7872" s="107"/>
      <c r="G7872" s="108"/>
      <c r="H7872" s="109"/>
      <c r="I7872" s="109"/>
      <c r="J7872" s="110"/>
      <c r="K7872" s="117"/>
      <c r="L7872" s="178"/>
      <c r="M7872" s="178"/>
      <c r="N7872" s="106"/>
      <c r="O7872" s="111"/>
      <c r="P7872" s="111"/>
      <c r="Q7872" s="106"/>
      <c r="R7872" s="106"/>
      <c r="S7872" s="106"/>
      <c r="T7872" s="106"/>
      <c r="U7872" s="106"/>
      <c r="V7872" s="106"/>
      <c r="W7872" s="19"/>
      <c r="X7872" s="2"/>
      <c r="Y7872" s="4"/>
      <c r="Z7872" s="106"/>
      <c r="AA7872" s="114"/>
      <c r="AB7872" s="112"/>
      <c r="AC7872" s="178"/>
      <c r="AD7872" s="11"/>
      <c r="AE7872" s="106"/>
      <c r="AF7872" s="106"/>
      <c r="AG7872" s="106"/>
      <c r="AH7872" s="115"/>
      <c r="AI7872" s="116"/>
    </row>
    <row r="7873" spans="1:35" ht="15" customHeight="1" x14ac:dyDescent="0.25">
      <c r="A7873" s="105"/>
      <c r="B7873" s="106"/>
      <c r="C7873" s="2"/>
      <c r="D7873" s="2"/>
      <c r="E7873" s="106"/>
      <c r="F7873" s="107"/>
      <c r="G7873" s="108"/>
      <c r="H7873" s="109"/>
      <c r="I7873" s="109"/>
      <c r="J7873" s="110"/>
      <c r="K7873" s="117"/>
      <c r="L7873" s="178"/>
      <c r="M7873" s="178"/>
      <c r="N7873" s="106"/>
      <c r="O7873" s="111"/>
      <c r="P7873" s="111"/>
      <c r="Q7873" s="106"/>
      <c r="R7873" s="106"/>
      <c r="S7873" s="106"/>
      <c r="T7873" s="106"/>
      <c r="U7873" s="106"/>
      <c r="V7873" s="106"/>
      <c r="W7873" s="19"/>
      <c r="X7873" s="2"/>
      <c r="Y7873" s="4"/>
      <c r="Z7873" s="106"/>
      <c r="AA7873" s="114"/>
      <c r="AB7873" s="112"/>
      <c r="AC7873" s="178"/>
      <c r="AD7873" s="11"/>
      <c r="AE7873" s="106"/>
      <c r="AF7873" s="106"/>
      <c r="AG7873" s="106"/>
      <c r="AH7873" s="115"/>
      <c r="AI7873" s="116"/>
    </row>
    <row r="7874" spans="1:35" ht="15" customHeight="1" x14ac:dyDescent="0.25">
      <c r="A7874" s="105"/>
      <c r="B7874" s="106"/>
      <c r="C7874" s="2"/>
      <c r="D7874" s="2"/>
      <c r="E7874" s="106"/>
      <c r="F7874" s="107"/>
      <c r="G7874" s="108"/>
      <c r="H7874" s="109"/>
      <c r="I7874" s="109"/>
      <c r="J7874" s="110"/>
      <c r="K7874" s="117"/>
      <c r="L7874" s="178"/>
      <c r="M7874" s="178"/>
      <c r="N7874" s="106"/>
      <c r="O7874" s="111"/>
      <c r="P7874" s="111"/>
      <c r="Q7874" s="106"/>
      <c r="R7874" s="106"/>
      <c r="S7874" s="106"/>
      <c r="T7874" s="106"/>
      <c r="U7874" s="106"/>
      <c r="V7874" s="106"/>
      <c r="W7874" s="19"/>
      <c r="X7874" s="2"/>
      <c r="Y7874" s="4"/>
      <c r="Z7874" s="106"/>
      <c r="AA7874" s="114"/>
      <c r="AB7874" s="112"/>
      <c r="AC7874" s="178"/>
      <c r="AD7874" s="11"/>
      <c r="AE7874" s="106"/>
      <c r="AF7874" s="106"/>
      <c r="AG7874" s="106"/>
      <c r="AH7874" s="115"/>
      <c r="AI7874" s="116"/>
    </row>
    <row r="7875" spans="1:35" ht="15" customHeight="1" x14ac:dyDescent="0.25">
      <c r="A7875" s="105"/>
      <c r="B7875" s="106"/>
      <c r="C7875" s="2"/>
      <c r="D7875" s="2"/>
      <c r="E7875" s="106"/>
      <c r="F7875" s="107"/>
      <c r="G7875" s="108"/>
      <c r="H7875" s="109"/>
      <c r="I7875" s="109"/>
      <c r="J7875" s="110"/>
      <c r="K7875" s="117"/>
      <c r="L7875" s="178"/>
      <c r="M7875" s="178"/>
      <c r="N7875" s="106"/>
      <c r="O7875" s="111"/>
      <c r="P7875" s="111"/>
      <c r="Q7875" s="106"/>
      <c r="R7875" s="106"/>
      <c r="S7875" s="106"/>
      <c r="T7875" s="106"/>
      <c r="U7875" s="106"/>
      <c r="V7875" s="106"/>
      <c r="W7875" s="19"/>
      <c r="X7875" s="2"/>
      <c r="Y7875" s="4"/>
      <c r="Z7875" s="106"/>
      <c r="AA7875" s="114"/>
      <c r="AB7875" s="112"/>
      <c r="AC7875" s="178"/>
      <c r="AD7875" s="11"/>
      <c r="AE7875" s="106"/>
      <c r="AF7875" s="106"/>
      <c r="AG7875" s="106"/>
      <c r="AH7875" s="115"/>
      <c r="AI7875" s="116"/>
    </row>
    <row r="7876" spans="1:35" ht="15" customHeight="1" x14ac:dyDescent="0.25">
      <c r="A7876" s="105"/>
      <c r="B7876" s="106"/>
      <c r="C7876" s="2"/>
      <c r="D7876" s="2"/>
      <c r="E7876" s="106"/>
      <c r="F7876" s="107"/>
      <c r="G7876" s="108"/>
      <c r="H7876" s="109"/>
      <c r="I7876" s="109"/>
      <c r="J7876" s="110"/>
      <c r="K7876" s="117"/>
      <c r="L7876" s="178"/>
      <c r="M7876" s="178"/>
      <c r="N7876" s="106"/>
      <c r="O7876" s="111"/>
      <c r="P7876" s="111"/>
      <c r="Q7876" s="106"/>
      <c r="R7876" s="106"/>
      <c r="S7876" s="106"/>
      <c r="T7876" s="106"/>
      <c r="U7876" s="106"/>
      <c r="V7876" s="106"/>
      <c r="W7876" s="19"/>
      <c r="X7876" s="2"/>
      <c r="Y7876" s="4"/>
      <c r="Z7876" s="106"/>
      <c r="AA7876" s="114"/>
      <c r="AB7876" s="112"/>
      <c r="AC7876" s="178"/>
      <c r="AD7876" s="11"/>
      <c r="AE7876" s="106"/>
      <c r="AF7876" s="106"/>
      <c r="AG7876" s="106"/>
      <c r="AH7876" s="115"/>
      <c r="AI7876" s="116"/>
    </row>
    <row r="7877" spans="1:35" ht="15" customHeight="1" x14ac:dyDescent="0.25">
      <c r="A7877" s="105"/>
      <c r="B7877" s="106"/>
      <c r="C7877" s="2"/>
      <c r="D7877" s="2"/>
      <c r="E7877" s="106"/>
      <c r="F7877" s="107"/>
      <c r="G7877" s="108"/>
      <c r="H7877" s="109"/>
      <c r="I7877" s="109"/>
      <c r="J7877" s="110"/>
      <c r="K7877" s="117"/>
      <c r="L7877" s="178"/>
      <c r="M7877" s="178"/>
      <c r="N7877" s="106"/>
      <c r="O7877" s="111"/>
      <c r="P7877" s="111"/>
      <c r="Q7877" s="106"/>
      <c r="R7877" s="106"/>
      <c r="S7877" s="106"/>
      <c r="T7877" s="106"/>
      <c r="U7877" s="106"/>
      <c r="V7877" s="106"/>
      <c r="W7877" s="19"/>
      <c r="X7877" s="2"/>
      <c r="Y7877" s="4"/>
      <c r="Z7877" s="106"/>
      <c r="AA7877" s="114"/>
      <c r="AB7877" s="112"/>
      <c r="AC7877" s="178"/>
      <c r="AD7877" s="11"/>
      <c r="AE7877" s="106"/>
      <c r="AF7877" s="106"/>
      <c r="AG7877" s="106"/>
      <c r="AH7877" s="115"/>
      <c r="AI7877" s="116"/>
    </row>
    <row r="7878" spans="1:35" ht="15" customHeight="1" x14ac:dyDescent="0.25">
      <c r="A7878" s="105"/>
      <c r="B7878" s="106"/>
      <c r="C7878" s="2"/>
      <c r="D7878" s="2"/>
      <c r="E7878" s="106"/>
      <c r="F7878" s="107"/>
      <c r="G7878" s="108"/>
      <c r="H7878" s="109"/>
      <c r="I7878" s="109"/>
      <c r="J7878" s="110"/>
      <c r="K7878" s="117"/>
      <c r="L7878" s="178"/>
      <c r="M7878" s="178"/>
      <c r="N7878" s="106"/>
      <c r="O7878" s="111"/>
      <c r="P7878" s="111"/>
      <c r="Q7878" s="106"/>
      <c r="R7878" s="106"/>
      <c r="S7878" s="106"/>
      <c r="T7878" s="106"/>
      <c r="U7878" s="106"/>
      <c r="V7878" s="106"/>
      <c r="W7878" s="19"/>
      <c r="X7878" s="2"/>
      <c r="Y7878" s="4"/>
      <c r="Z7878" s="106"/>
      <c r="AA7878" s="114"/>
      <c r="AB7878" s="112"/>
      <c r="AC7878" s="178"/>
      <c r="AD7878" s="11"/>
      <c r="AE7878" s="106"/>
      <c r="AF7878" s="106"/>
      <c r="AG7878" s="106"/>
      <c r="AH7878" s="115"/>
      <c r="AI7878" s="116"/>
    </row>
    <row r="7879" spans="1:35" ht="15" customHeight="1" x14ac:dyDescent="0.25">
      <c r="A7879" s="105"/>
      <c r="B7879" s="106"/>
      <c r="C7879" s="2"/>
      <c r="D7879" s="2"/>
      <c r="E7879" s="106"/>
      <c r="F7879" s="107"/>
      <c r="G7879" s="108"/>
      <c r="H7879" s="109"/>
      <c r="I7879" s="109"/>
      <c r="J7879" s="110"/>
      <c r="K7879" s="117"/>
      <c r="L7879" s="178"/>
      <c r="M7879" s="178"/>
      <c r="N7879" s="106"/>
      <c r="O7879" s="111"/>
      <c r="P7879" s="111"/>
      <c r="Q7879" s="106"/>
      <c r="R7879" s="106"/>
      <c r="S7879" s="106"/>
      <c r="T7879" s="106"/>
      <c r="U7879" s="106"/>
      <c r="V7879" s="106"/>
      <c r="W7879" s="19"/>
      <c r="X7879" s="2"/>
      <c r="Y7879" s="4"/>
      <c r="Z7879" s="106"/>
      <c r="AA7879" s="114"/>
      <c r="AB7879" s="112"/>
      <c r="AC7879" s="178"/>
      <c r="AD7879" s="11"/>
      <c r="AE7879" s="106"/>
      <c r="AF7879" s="106"/>
      <c r="AG7879" s="106"/>
      <c r="AH7879" s="115"/>
      <c r="AI7879" s="116"/>
    </row>
    <row r="7880" spans="1:35" ht="15" customHeight="1" x14ac:dyDescent="0.25">
      <c r="A7880" s="105"/>
      <c r="B7880" s="106"/>
      <c r="C7880" s="2"/>
      <c r="D7880" s="2"/>
      <c r="E7880" s="106"/>
      <c r="F7880" s="107"/>
      <c r="G7880" s="108"/>
      <c r="H7880" s="109"/>
      <c r="I7880" s="109"/>
      <c r="J7880" s="110"/>
      <c r="K7880" s="117"/>
      <c r="L7880" s="178"/>
      <c r="M7880" s="178"/>
      <c r="N7880" s="106"/>
      <c r="O7880" s="111"/>
      <c r="P7880" s="111"/>
      <c r="Q7880" s="106"/>
      <c r="R7880" s="106"/>
      <c r="S7880" s="106"/>
      <c r="T7880" s="106"/>
      <c r="U7880" s="106"/>
      <c r="V7880" s="106"/>
      <c r="W7880" s="19"/>
      <c r="X7880" s="2"/>
      <c r="Y7880" s="4"/>
      <c r="Z7880" s="106"/>
      <c r="AA7880" s="114"/>
      <c r="AB7880" s="112"/>
      <c r="AC7880" s="178"/>
      <c r="AD7880" s="11"/>
      <c r="AE7880" s="106"/>
      <c r="AF7880" s="106"/>
      <c r="AG7880" s="106"/>
      <c r="AH7880" s="115"/>
      <c r="AI7880" s="116"/>
    </row>
    <row r="7881" spans="1:35" ht="15" customHeight="1" x14ac:dyDescent="0.25">
      <c r="A7881" s="105"/>
      <c r="B7881" s="106"/>
      <c r="C7881" s="2"/>
      <c r="D7881" s="2"/>
      <c r="E7881" s="106"/>
      <c r="F7881" s="107"/>
      <c r="G7881" s="108"/>
      <c r="H7881" s="109"/>
      <c r="I7881" s="109"/>
      <c r="J7881" s="110"/>
      <c r="K7881" s="117"/>
      <c r="L7881" s="178"/>
      <c r="M7881" s="178"/>
      <c r="N7881" s="106"/>
      <c r="O7881" s="111"/>
      <c r="P7881" s="111"/>
      <c r="Q7881" s="106"/>
      <c r="R7881" s="106"/>
      <c r="S7881" s="106"/>
      <c r="T7881" s="106"/>
      <c r="U7881" s="106"/>
      <c r="V7881" s="106"/>
      <c r="W7881" s="19"/>
      <c r="X7881" s="2"/>
      <c r="Y7881" s="4"/>
      <c r="Z7881" s="106"/>
      <c r="AA7881" s="114"/>
      <c r="AB7881" s="112"/>
      <c r="AC7881" s="178"/>
      <c r="AD7881" s="11"/>
      <c r="AE7881" s="106"/>
      <c r="AF7881" s="106"/>
      <c r="AG7881" s="106"/>
      <c r="AH7881" s="115"/>
      <c r="AI7881" s="116"/>
    </row>
    <row r="7882" spans="1:35" ht="15" customHeight="1" x14ac:dyDescent="0.25">
      <c r="A7882" s="105"/>
      <c r="B7882" s="106"/>
      <c r="C7882" s="2"/>
      <c r="D7882" s="2"/>
      <c r="E7882" s="106"/>
      <c r="F7882" s="107"/>
      <c r="G7882" s="108"/>
      <c r="H7882" s="109"/>
      <c r="I7882" s="109"/>
      <c r="J7882" s="110"/>
      <c r="K7882" s="117"/>
      <c r="L7882" s="178"/>
      <c r="M7882" s="178"/>
      <c r="N7882" s="106"/>
      <c r="O7882" s="111"/>
      <c r="P7882" s="111"/>
      <c r="Q7882" s="106"/>
      <c r="R7882" s="106"/>
      <c r="S7882" s="106"/>
      <c r="T7882" s="106"/>
      <c r="U7882" s="106"/>
      <c r="V7882" s="106"/>
      <c r="W7882" s="19"/>
      <c r="X7882" s="2"/>
      <c r="Y7882" s="4"/>
      <c r="Z7882" s="106"/>
      <c r="AA7882" s="114"/>
      <c r="AB7882" s="112"/>
      <c r="AC7882" s="178"/>
      <c r="AD7882" s="11"/>
      <c r="AE7882" s="106"/>
      <c r="AF7882" s="106"/>
      <c r="AG7882" s="106"/>
      <c r="AH7882" s="115"/>
      <c r="AI7882" s="116"/>
    </row>
    <row r="7883" spans="1:35" ht="15" customHeight="1" x14ac:dyDescent="0.25">
      <c r="A7883" s="105"/>
      <c r="B7883" s="106"/>
      <c r="C7883" s="2"/>
      <c r="D7883" s="2"/>
      <c r="E7883" s="106"/>
      <c r="F7883" s="107"/>
      <c r="G7883" s="108"/>
      <c r="H7883" s="109"/>
      <c r="I7883" s="109"/>
      <c r="J7883" s="110"/>
      <c r="K7883" s="117"/>
      <c r="L7883" s="178"/>
      <c r="M7883" s="178"/>
      <c r="N7883" s="106"/>
      <c r="O7883" s="111"/>
      <c r="P7883" s="111"/>
      <c r="Q7883" s="106"/>
      <c r="R7883" s="106"/>
      <c r="S7883" s="106"/>
      <c r="T7883" s="106"/>
      <c r="U7883" s="106"/>
      <c r="V7883" s="106"/>
      <c r="W7883" s="19"/>
      <c r="X7883" s="2"/>
      <c r="Y7883" s="4"/>
      <c r="Z7883" s="106"/>
      <c r="AA7883" s="114"/>
      <c r="AB7883" s="112"/>
      <c r="AC7883" s="178"/>
      <c r="AD7883" s="11"/>
      <c r="AE7883" s="106"/>
      <c r="AF7883" s="106"/>
      <c r="AG7883" s="106"/>
      <c r="AH7883" s="115"/>
      <c r="AI7883" s="116"/>
    </row>
    <row r="7884" spans="1:35" ht="15" customHeight="1" x14ac:dyDescent="0.25">
      <c r="A7884" s="105"/>
      <c r="B7884" s="106"/>
      <c r="C7884" s="2"/>
      <c r="D7884" s="2"/>
      <c r="E7884" s="106"/>
      <c r="F7884" s="107"/>
      <c r="G7884" s="108"/>
      <c r="H7884" s="109"/>
      <c r="I7884" s="109"/>
      <c r="J7884" s="110"/>
      <c r="K7884" s="117"/>
      <c r="L7884" s="178"/>
      <c r="M7884" s="178"/>
      <c r="N7884" s="106"/>
      <c r="O7884" s="111"/>
      <c r="P7884" s="111"/>
      <c r="Q7884" s="106"/>
      <c r="R7884" s="106"/>
      <c r="S7884" s="106"/>
      <c r="T7884" s="106"/>
      <c r="U7884" s="106"/>
      <c r="V7884" s="106"/>
      <c r="W7884" s="19"/>
      <c r="X7884" s="2"/>
      <c r="Y7884" s="4"/>
      <c r="Z7884" s="106"/>
      <c r="AA7884" s="114"/>
      <c r="AB7884" s="112"/>
      <c r="AC7884" s="178"/>
      <c r="AD7884" s="11"/>
      <c r="AE7884" s="106"/>
      <c r="AF7884" s="106"/>
      <c r="AG7884" s="106"/>
      <c r="AH7884" s="115"/>
      <c r="AI7884" s="116"/>
    </row>
    <row r="7885" spans="1:35" ht="15" customHeight="1" x14ac:dyDescent="0.25">
      <c r="A7885" s="105"/>
      <c r="B7885" s="106"/>
      <c r="C7885" s="2"/>
      <c r="D7885" s="2"/>
      <c r="E7885" s="106"/>
      <c r="F7885" s="107"/>
      <c r="G7885" s="108"/>
      <c r="H7885" s="109"/>
      <c r="I7885" s="109"/>
      <c r="J7885" s="110"/>
      <c r="K7885" s="117"/>
      <c r="L7885" s="178"/>
      <c r="M7885" s="178"/>
      <c r="N7885" s="106"/>
      <c r="O7885" s="111"/>
      <c r="P7885" s="111"/>
      <c r="Q7885" s="106"/>
      <c r="R7885" s="106"/>
      <c r="S7885" s="106"/>
      <c r="T7885" s="106"/>
      <c r="U7885" s="106"/>
      <c r="V7885" s="106"/>
      <c r="W7885" s="19"/>
      <c r="X7885" s="2"/>
      <c r="Y7885" s="4"/>
      <c r="Z7885" s="106"/>
      <c r="AA7885" s="114"/>
      <c r="AB7885" s="112"/>
      <c r="AC7885" s="178"/>
      <c r="AD7885" s="11"/>
      <c r="AE7885" s="106"/>
      <c r="AF7885" s="106"/>
      <c r="AG7885" s="106"/>
      <c r="AH7885" s="115"/>
      <c r="AI7885" s="116"/>
    </row>
    <row r="7886" spans="1:35" ht="15" customHeight="1" x14ac:dyDescent="0.25">
      <c r="A7886" s="105"/>
      <c r="B7886" s="106"/>
      <c r="C7886" s="2"/>
      <c r="D7886" s="2"/>
      <c r="E7886" s="106"/>
      <c r="F7886" s="107"/>
      <c r="G7886" s="108"/>
      <c r="H7886" s="109"/>
      <c r="I7886" s="109"/>
      <c r="J7886" s="110"/>
      <c r="K7886" s="117"/>
      <c r="L7886" s="178"/>
      <c r="M7886" s="178"/>
      <c r="N7886" s="106"/>
      <c r="O7886" s="111"/>
      <c r="P7886" s="111"/>
      <c r="Q7886" s="106"/>
      <c r="R7886" s="106"/>
      <c r="S7886" s="106"/>
      <c r="T7886" s="106"/>
      <c r="U7886" s="106"/>
      <c r="V7886" s="106"/>
      <c r="W7886" s="19"/>
      <c r="X7886" s="2"/>
      <c r="Y7886" s="4"/>
      <c r="Z7886" s="106"/>
      <c r="AA7886" s="114"/>
      <c r="AB7886" s="112"/>
      <c r="AC7886" s="178"/>
      <c r="AD7886" s="11"/>
      <c r="AE7886" s="106"/>
      <c r="AF7886" s="106"/>
      <c r="AG7886" s="106"/>
      <c r="AH7886" s="115"/>
      <c r="AI7886" s="116"/>
    </row>
    <row r="7887" spans="1:35" ht="15" customHeight="1" x14ac:dyDescent="0.25">
      <c r="A7887" s="105"/>
      <c r="B7887" s="106"/>
      <c r="C7887" s="2"/>
      <c r="D7887" s="2"/>
      <c r="E7887" s="106"/>
      <c r="F7887" s="107"/>
      <c r="G7887" s="108"/>
      <c r="H7887" s="109"/>
      <c r="I7887" s="109"/>
      <c r="J7887" s="110"/>
      <c r="K7887" s="117"/>
      <c r="L7887" s="178"/>
      <c r="M7887" s="178"/>
      <c r="N7887" s="106"/>
      <c r="O7887" s="111"/>
      <c r="P7887" s="111"/>
      <c r="Q7887" s="106"/>
      <c r="R7887" s="106"/>
      <c r="S7887" s="106"/>
      <c r="T7887" s="106"/>
      <c r="U7887" s="106"/>
      <c r="V7887" s="106"/>
      <c r="W7887" s="19"/>
      <c r="X7887" s="2"/>
      <c r="Y7887" s="4"/>
      <c r="Z7887" s="106"/>
      <c r="AA7887" s="114"/>
      <c r="AB7887" s="112"/>
      <c r="AC7887" s="178"/>
      <c r="AD7887" s="11"/>
      <c r="AE7887" s="106"/>
      <c r="AF7887" s="106"/>
      <c r="AG7887" s="106"/>
      <c r="AH7887" s="115"/>
      <c r="AI7887" s="116"/>
    </row>
    <row r="7888" spans="1:35" ht="15" customHeight="1" x14ac:dyDescent="0.25">
      <c r="A7888" s="105"/>
      <c r="B7888" s="106"/>
      <c r="C7888" s="2"/>
      <c r="D7888" s="2"/>
      <c r="E7888" s="106"/>
      <c r="F7888" s="107"/>
      <c r="G7888" s="108"/>
      <c r="H7888" s="109"/>
      <c r="I7888" s="109"/>
      <c r="J7888" s="110"/>
      <c r="K7888" s="117"/>
      <c r="L7888" s="178"/>
      <c r="M7888" s="178"/>
      <c r="N7888" s="106"/>
      <c r="O7888" s="111"/>
      <c r="P7888" s="111"/>
      <c r="Q7888" s="106"/>
      <c r="R7888" s="106"/>
      <c r="S7888" s="106"/>
      <c r="T7888" s="106"/>
      <c r="U7888" s="106"/>
      <c r="V7888" s="106"/>
      <c r="W7888" s="19"/>
      <c r="X7888" s="2"/>
      <c r="Y7888" s="4"/>
      <c r="Z7888" s="106"/>
      <c r="AA7888" s="114"/>
      <c r="AB7888" s="112"/>
      <c r="AC7888" s="178"/>
      <c r="AD7888" s="11"/>
      <c r="AE7888" s="106"/>
      <c r="AF7888" s="106"/>
      <c r="AG7888" s="106"/>
      <c r="AH7888" s="115"/>
      <c r="AI7888" s="116"/>
    </row>
    <row r="7889" spans="1:35" ht="15" customHeight="1" x14ac:dyDescent="0.25">
      <c r="A7889" s="105"/>
      <c r="B7889" s="106"/>
      <c r="C7889" s="2"/>
      <c r="D7889" s="2"/>
      <c r="E7889" s="106"/>
      <c r="F7889" s="107"/>
      <c r="G7889" s="108"/>
      <c r="H7889" s="109"/>
      <c r="I7889" s="109"/>
      <c r="J7889" s="110"/>
      <c r="K7889" s="117"/>
      <c r="L7889" s="178"/>
      <c r="M7889" s="178"/>
      <c r="N7889" s="106"/>
      <c r="O7889" s="111"/>
      <c r="P7889" s="111"/>
      <c r="Q7889" s="106"/>
      <c r="R7889" s="106"/>
      <c r="S7889" s="106"/>
      <c r="T7889" s="106"/>
      <c r="U7889" s="106"/>
      <c r="V7889" s="106"/>
      <c r="W7889" s="19"/>
      <c r="X7889" s="2"/>
      <c r="Y7889" s="4"/>
      <c r="Z7889" s="106"/>
      <c r="AA7889" s="114"/>
      <c r="AB7889" s="112"/>
      <c r="AC7889" s="178"/>
      <c r="AD7889" s="11"/>
      <c r="AE7889" s="106"/>
      <c r="AF7889" s="106"/>
      <c r="AG7889" s="106"/>
      <c r="AH7889" s="115"/>
      <c r="AI7889" s="116"/>
    </row>
    <row r="7890" spans="1:35" ht="15" customHeight="1" x14ac:dyDescent="0.25">
      <c r="A7890" s="105"/>
      <c r="B7890" s="106"/>
      <c r="C7890" s="2"/>
      <c r="D7890" s="2"/>
      <c r="E7890" s="106"/>
      <c r="F7890" s="107"/>
      <c r="G7890" s="108"/>
      <c r="H7890" s="109"/>
      <c r="I7890" s="109"/>
      <c r="J7890" s="110"/>
      <c r="K7890" s="117"/>
      <c r="L7890" s="178"/>
      <c r="M7890" s="178"/>
      <c r="N7890" s="106"/>
      <c r="O7890" s="111"/>
      <c r="P7890" s="111"/>
      <c r="Q7890" s="106"/>
      <c r="R7890" s="106"/>
      <c r="S7890" s="106"/>
      <c r="T7890" s="106"/>
      <c r="U7890" s="106"/>
      <c r="V7890" s="106"/>
      <c r="W7890" s="19"/>
      <c r="X7890" s="2"/>
      <c r="Y7890" s="4"/>
      <c r="Z7890" s="106"/>
      <c r="AA7890" s="114"/>
      <c r="AB7890" s="112"/>
      <c r="AC7890" s="178"/>
      <c r="AD7890" s="11"/>
      <c r="AE7890" s="106"/>
      <c r="AF7890" s="106"/>
      <c r="AG7890" s="106"/>
      <c r="AH7890" s="115"/>
      <c r="AI7890" s="116"/>
    </row>
    <row r="7891" spans="1:35" ht="15" customHeight="1" x14ac:dyDescent="0.25">
      <c r="A7891" s="105"/>
      <c r="B7891" s="106"/>
      <c r="C7891" s="2"/>
      <c r="D7891" s="2"/>
      <c r="E7891" s="106"/>
      <c r="F7891" s="107"/>
      <c r="G7891" s="108"/>
      <c r="H7891" s="109"/>
      <c r="I7891" s="109"/>
      <c r="J7891" s="110"/>
      <c r="K7891" s="117"/>
      <c r="L7891" s="178"/>
      <c r="M7891" s="178"/>
      <c r="N7891" s="106"/>
      <c r="O7891" s="111"/>
      <c r="P7891" s="111"/>
      <c r="Q7891" s="106"/>
      <c r="R7891" s="106"/>
      <c r="S7891" s="106"/>
      <c r="T7891" s="106"/>
      <c r="U7891" s="106"/>
      <c r="V7891" s="106"/>
      <c r="W7891" s="19"/>
      <c r="X7891" s="2"/>
      <c r="Y7891" s="4"/>
      <c r="Z7891" s="106"/>
      <c r="AA7891" s="114"/>
      <c r="AB7891" s="112"/>
      <c r="AC7891" s="178"/>
      <c r="AD7891" s="11"/>
      <c r="AE7891" s="106"/>
      <c r="AF7891" s="106"/>
      <c r="AG7891" s="106"/>
      <c r="AH7891" s="115"/>
      <c r="AI7891" s="116"/>
    </row>
    <row r="7892" spans="1:35" ht="15" customHeight="1" x14ac:dyDescent="0.25">
      <c r="A7892" s="105"/>
      <c r="B7892" s="106"/>
      <c r="C7892" s="2"/>
      <c r="D7892" s="2"/>
      <c r="E7892" s="106"/>
      <c r="F7892" s="107"/>
      <c r="G7892" s="108"/>
      <c r="H7892" s="109"/>
      <c r="I7892" s="109"/>
      <c r="J7892" s="110"/>
      <c r="K7892" s="117"/>
      <c r="L7892" s="178"/>
      <c r="M7892" s="178"/>
      <c r="N7892" s="106"/>
      <c r="O7892" s="111"/>
      <c r="P7892" s="111"/>
      <c r="Q7892" s="106"/>
      <c r="R7892" s="106"/>
      <c r="S7892" s="106"/>
      <c r="T7892" s="106"/>
      <c r="U7892" s="106"/>
      <c r="V7892" s="106"/>
      <c r="W7892" s="19"/>
      <c r="X7892" s="2"/>
      <c r="Y7892" s="4"/>
      <c r="Z7892" s="106"/>
      <c r="AA7892" s="114"/>
      <c r="AB7892" s="112"/>
      <c r="AC7892" s="178"/>
      <c r="AD7892" s="11"/>
      <c r="AE7892" s="106"/>
      <c r="AF7892" s="106"/>
      <c r="AG7892" s="106"/>
      <c r="AH7892" s="115"/>
      <c r="AI7892" s="116"/>
    </row>
    <row r="7893" spans="1:35" ht="15" customHeight="1" x14ac:dyDescent="0.25">
      <c r="A7893" s="105"/>
      <c r="B7893" s="106"/>
      <c r="C7893" s="2"/>
      <c r="D7893" s="2"/>
      <c r="E7893" s="106"/>
      <c r="F7893" s="107"/>
      <c r="G7893" s="108"/>
      <c r="H7893" s="109"/>
      <c r="I7893" s="109"/>
      <c r="J7893" s="110"/>
      <c r="K7893" s="117"/>
      <c r="L7893" s="178"/>
      <c r="M7893" s="178"/>
      <c r="N7893" s="106"/>
      <c r="O7893" s="111"/>
      <c r="P7893" s="111"/>
      <c r="Q7893" s="106"/>
      <c r="R7893" s="106"/>
      <c r="S7893" s="106"/>
      <c r="T7893" s="106"/>
      <c r="U7893" s="106"/>
      <c r="V7893" s="106"/>
      <c r="W7893" s="19"/>
      <c r="X7893" s="2"/>
      <c r="Y7893" s="4"/>
      <c r="Z7893" s="106"/>
      <c r="AA7893" s="114"/>
      <c r="AB7893" s="112"/>
      <c r="AC7893" s="178"/>
      <c r="AD7893" s="11"/>
      <c r="AE7893" s="106"/>
      <c r="AF7893" s="106"/>
      <c r="AG7893" s="106"/>
      <c r="AH7893" s="115"/>
      <c r="AI7893" s="116"/>
    </row>
    <row r="7894" spans="1:35" ht="15" customHeight="1" x14ac:dyDescent="0.25">
      <c r="A7894" s="105"/>
      <c r="B7894" s="106"/>
      <c r="C7894" s="2"/>
      <c r="D7894" s="2"/>
      <c r="E7894" s="106"/>
      <c r="F7894" s="107"/>
      <c r="G7894" s="108"/>
      <c r="H7894" s="109"/>
      <c r="I7894" s="109"/>
      <c r="J7894" s="110"/>
      <c r="K7894" s="117"/>
      <c r="L7894" s="178"/>
      <c r="M7894" s="178"/>
      <c r="N7894" s="106"/>
      <c r="O7894" s="111"/>
      <c r="P7894" s="111"/>
      <c r="Q7894" s="106"/>
      <c r="R7894" s="106"/>
      <c r="S7894" s="106"/>
      <c r="T7894" s="106"/>
      <c r="U7894" s="106"/>
      <c r="V7894" s="106"/>
      <c r="W7894" s="19"/>
      <c r="X7894" s="2"/>
      <c r="Y7894" s="4"/>
      <c r="Z7894" s="106"/>
      <c r="AA7894" s="114"/>
      <c r="AB7894" s="112"/>
      <c r="AC7894" s="178"/>
      <c r="AD7894" s="11"/>
      <c r="AE7894" s="106"/>
      <c r="AF7894" s="106"/>
      <c r="AG7894" s="106"/>
      <c r="AH7894" s="115"/>
      <c r="AI7894" s="116"/>
    </row>
    <row r="7895" spans="1:35" ht="15" customHeight="1" x14ac:dyDescent="0.25">
      <c r="A7895" s="105"/>
      <c r="B7895" s="106"/>
      <c r="C7895" s="2"/>
      <c r="D7895" s="2"/>
      <c r="E7895" s="106"/>
      <c r="F7895" s="107"/>
      <c r="G7895" s="108"/>
      <c r="H7895" s="109"/>
      <c r="I7895" s="109"/>
      <c r="J7895" s="110"/>
      <c r="K7895" s="117"/>
      <c r="L7895" s="178"/>
      <c r="M7895" s="178"/>
      <c r="N7895" s="106"/>
      <c r="O7895" s="111"/>
      <c r="P7895" s="111"/>
      <c r="Q7895" s="106"/>
      <c r="R7895" s="106"/>
      <c r="S7895" s="106"/>
      <c r="T7895" s="106"/>
      <c r="U7895" s="106"/>
      <c r="V7895" s="106"/>
      <c r="W7895" s="19"/>
      <c r="X7895" s="2"/>
      <c r="Y7895" s="4"/>
      <c r="Z7895" s="106"/>
      <c r="AA7895" s="114"/>
      <c r="AB7895" s="112"/>
      <c r="AC7895" s="178"/>
      <c r="AD7895" s="11"/>
      <c r="AE7895" s="106"/>
      <c r="AF7895" s="106"/>
      <c r="AG7895" s="106"/>
      <c r="AH7895" s="115"/>
      <c r="AI7895" s="116"/>
    </row>
    <row r="7896" spans="1:35" ht="15" customHeight="1" x14ac:dyDescent="0.25">
      <c r="A7896" s="105"/>
      <c r="B7896" s="106"/>
      <c r="C7896" s="2"/>
      <c r="D7896" s="2"/>
      <c r="E7896" s="106"/>
      <c r="F7896" s="107"/>
      <c r="G7896" s="108"/>
      <c r="H7896" s="109"/>
      <c r="I7896" s="109"/>
      <c r="J7896" s="110"/>
      <c r="K7896" s="117"/>
      <c r="L7896" s="178"/>
      <c r="M7896" s="178"/>
      <c r="N7896" s="106"/>
      <c r="O7896" s="111"/>
      <c r="P7896" s="111"/>
      <c r="Q7896" s="106"/>
      <c r="R7896" s="106"/>
      <c r="S7896" s="106"/>
      <c r="T7896" s="106"/>
      <c r="U7896" s="106"/>
      <c r="V7896" s="106"/>
      <c r="W7896" s="19"/>
      <c r="X7896" s="2"/>
      <c r="Y7896" s="4"/>
      <c r="Z7896" s="106"/>
      <c r="AA7896" s="114"/>
      <c r="AB7896" s="112"/>
      <c r="AC7896" s="178"/>
      <c r="AD7896" s="11"/>
      <c r="AE7896" s="106"/>
      <c r="AF7896" s="106"/>
      <c r="AG7896" s="106"/>
      <c r="AH7896" s="115"/>
      <c r="AI7896" s="116"/>
    </row>
    <row r="7897" spans="1:35" ht="15" customHeight="1" x14ac:dyDescent="0.25">
      <c r="A7897" s="105"/>
      <c r="B7897" s="106"/>
      <c r="C7897" s="2"/>
      <c r="D7897" s="2"/>
      <c r="E7897" s="106"/>
      <c r="F7897" s="107"/>
      <c r="G7897" s="108"/>
      <c r="H7897" s="109"/>
      <c r="I7897" s="109"/>
      <c r="J7897" s="110"/>
      <c r="K7897" s="117"/>
      <c r="L7897" s="178"/>
      <c r="M7897" s="178"/>
      <c r="N7897" s="106"/>
      <c r="O7897" s="111"/>
      <c r="P7897" s="111"/>
      <c r="Q7897" s="106"/>
      <c r="R7897" s="106"/>
      <c r="S7897" s="106"/>
      <c r="T7897" s="106"/>
      <c r="U7897" s="106"/>
      <c r="V7897" s="106"/>
      <c r="W7897" s="19"/>
      <c r="X7897" s="2"/>
      <c r="Y7897" s="4"/>
      <c r="Z7897" s="106"/>
      <c r="AA7897" s="114"/>
      <c r="AB7897" s="112"/>
      <c r="AC7897" s="178"/>
      <c r="AD7897" s="11"/>
      <c r="AE7897" s="106"/>
      <c r="AF7897" s="106"/>
      <c r="AG7897" s="106"/>
      <c r="AH7897" s="115"/>
      <c r="AI7897" s="116"/>
    </row>
    <row r="7898" spans="1:35" ht="15" customHeight="1" x14ac:dyDescent="0.25">
      <c r="A7898" s="105"/>
      <c r="B7898" s="106"/>
      <c r="C7898" s="2"/>
      <c r="D7898" s="2"/>
      <c r="E7898" s="106"/>
      <c r="F7898" s="107"/>
      <c r="G7898" s="108"/>
      <c r="H7898" s="109"/>
      <c r="I7898" s="109"/>
      <c r="J7898" s="110"/>
      <c r="K7898" s="117"/>
      <c r="L7898" s="178"/>
      <c r="M7898" s="178"/>
      <c r="N7898" s="106"/>
      <c r="O7898" s="111"/>
      <c r="P7898" s="111"/>
      <c r="Q7898" s="106"/>
      <c r="R7898" s="106"/>
      <c r="S7898" s="106"/>
      <c r="T7898" s="106"/>
      <c r="U7898" s="106"/>
      <c r="V7898" s="106"/>
      <c r="W7898" s="19"/>
      <c r="X7898" s="2"/>
      <c r="Y7898" s="4"/>
      <c r="Z7898" s="106"/>
      <c r="AA7898" s="114"/>
      <c r="AB7898" s="112"/>
      <c r="AC7898" s="178"/>
      <c r="AD7898" s="11"/>
      <c r="AE7898" s="106"/>
      <c r="AF7898" s="106"/>
      <c r="AG7898" s="106"/>
      <c r="AH7898" s="115"/>
      <c r="AI7898" s="116"/>
    </row>
    <row r="7899" spans="1:35" ht="15" customHeight="1" x14ac:dyDescent="0.25">
      <c r="A7899" s="105"/>
      <c r="B7899" s="106"/>
      <c r="C7899" s="2"/>
      <c r="D7899" s="2"/>
      <c r="E7899" s="106"/>
      <c r="F7899" s="107"/>
      <c r="G7899" s="108"/>
      <c r="H7899" s="109"/>
      <c r="I7899" s="109"/>
      <c r="J7899" s="110"/>
      <c r="K7899" s="117"/>
      <c r="L7899" s="178"/>
      <c r="M7899" s="178"/>
      <c r="N7899" s="106"/>
      <c r="O7899" s="111"/>
      <c r="P7899" s="111"/>
      <c r="Q7899" s="106"/>
      <c r="R7899" s="106"/>
      <c r="S7899" s="106"/>
      <c r="T7899" s="106"/>
      <c r="U7899" s="106"/>
      <c r="V7899" s="106"/>
      <c r="W7899" s="19"/>
      <c r="X7899" s="2"/>
      <c r="Y7899" s="4"/>
      <c r="Z7899" s="106"/>
      <c r="AA7899" s="114"/>
      <c r="AB7899" s="112"/>
      <c r="AC7899" s="178"/>
      <c r="AD7899" s="11"/>
      <c r="AE7899" s="106"/>
      <c r="AF7899" s="106"/>
      <c r="AG7899" s="106"/>
      <c r="AH7899" s="115"/>
      <c r="AI7899" s="116"/>
    </row>
    <row r="7900" spans="1:35" ht="15" customHeight="1" x14ac:dyDescent="0.25">
      <c r="A7900" s="105"/>
      <c r="B7900" s="106"/>
      <c r="C7900" s="2"/>
      <c r="D7900" s="2"/>
      <c r="E7900" s="106"/>
      <c r="F7900" s="107"/>
      <c r="G7900" s="108"/>
      <c r="H7900" s="109"/>
      <c r="I7900" s="109"/>
      <c r="J7900" s="110"/>
      <c r="K7900" s="117"/>
      <c r="L7900" s="178"/>
      <c r="M7900" s="178"/>
      <c r="N7900" s="106"/>
      <c r="O7900" s="111"/>
      <c r="P7900" s="111"/>
      <c r="Q7900" s="106"/>
      <c r="R7900" s="106"/>
      <c r="S7900" s="106"/>
      <c r="T7900" s="106"/>
      <c r="U7900" s="106"/>
      <c r="V7900" s="106"/>
      <c r="W7900" s="19"/>
      <c r="X7900" s="2"/>
      <c r="Y7900" s="4"/>
      <c r="Z7900" s="106"/>
      <c r="AA7900" s="114"/>
      <c r="AB7900" s="112"/>
      <c r="AC7900" s="178"/>
      <c r="AD7900" s="11"/>
      <c r="AE7900" s="106"/>
      <c r="AF7900" s="106"/>
      <c r="AG7900" s="106"/>
      <c r="AH7900" s="115"/>
      <c r="AI7900" s="116"/>
    </row>
    <row r="7901" spans="1:35" ht="15" customHeight="1" x14ac:dyDescent="0.25">
      <c r="A7901" s="105"/>
      <c r="B7901" s="106"/>
      <c r="C7901" s="2"/>
      <c r="D7901" s="2"/>
      <c r="E7901" s="106"/>
      <c r="F7901" s="107"/>
      <c r="G7901" s="108"/>
      <c r="H7901" s="109"/>
      <c r="I7901" s="109"/>
      <c r="J7901" s="110"/>
      <c r="K7901" s="117"/>
      <c r="L7901" s="178"/>
      <c r="M7901" s="178"/>
      <c r="N7901" s="106"/>
      <c r="O7901" s="111"/>
      <c r="P7901" s="111"/>
      <c r="Q7901" s="106"/>
      <c r="R7901" s="106"/>
      <c r="S7901" s="106"/>
      <c r="T7901" s="106"/>
      <c r="U7901" s="106"/>
      <c r="V7901" s="106"/>
      <c r="W7901" s="19"/>
      <c r="X7901" s="2"/>
      <c r="Y7901" s="4"/>
      <c r="Z7901" s="106"/>
      <c r="AA7901" s="114"/>
      <c r="AB7901" s="112"/>
      <c r="AC7901" s="178"/>
      <c r="AD7901" s="11"/>
      <c r="AE7901" s="106"/>
      <c r="AF7901" s="106"/>
      <c r="AG7901" s="106"/>
      <c r="AH7901" s="115"/>
      <c r="AI7901" s="116"/>
    </row>
    <row r="7902" spans="1:35" ht="15" customHeight="1" x14ac:dyDescent="0.25">
      <c r="A7902" s="105"/>
      <c r="B7902" s="106"/>
      <c r="C7902" s="2"/>
      <c r="D7902" s="2"/>
      <c r="E7902" s="106"/>
      <c r="F7902" s="107"/>
      <c r="G7902" s="108"/>
      <c r="H7902" s="109"/>
      <c r="I7902" s="109"/>
      <c r="J7902" s="110"/>
      <c r="K7902" s="117"/>
      <c r="L7902" s="178"/>
      <c r="M7902" s="178"/>
      <c r="N7902" s="106"/>
      <c r="O7902" s="111"/>
      <c r="P7902" s="111"/>
      <c r="Q7902" s="106"/>
      <c r="R7902" s="106"/>
      <c r="S7902" s="106"/>
      <c r="T7902" s="106"/>
      <c r="U7902" s="106"/>
      <c r="V7902" s="106"/>
      <c r="W7902" s="19"/>
      <c r="X7902" s="2"/>
      <c r="Y7902" s="4"/>
      <c r="Z7902" s="106"/>
      <c r="AA7902" s="114"/>
      <c r="AB7902" s="112"/>
      <c r="AC7902" s="178"/>
      <c r="AD7902" s="11"/>
      <c r="AE7902" s="106"/>
      <c r="AF7902" s="106"/>
      <c r="AG7902" s="106"/>
      <c r="AH7902" s="115"/>
      <c r="AI7902" s="116"/>
    </row>
    <row r="7903" spans="1:35" ht="15" customHeight="1" x14ac:dyDescent="0.25">
      <c r="A7903" s="105"/>
      <c r="B7903" s="106"/>
      <c r="C7903" s="2"/>
      <c r="D7903" s="2"/>
      <c r="E7903" s="106"/>
      <c r="F7903" s="107"/>
      <c r="G7903" s="108"/>
      <c r="H7903" s="109"/>
      <c r="I7903" s="109"/>
      <c r="J7903" s="110"/>
      <c r="K7903" s="117"/>
      <c r="L7903" s="178"/>
      <c r="M7903" s="178"/>
      <c r="N7903" s="106"/>
      <c r="O7903" s="111"/>
      <c r="P7903" s="111"/>
      <c r="Q7903" s="106"/>
      <c r="R7903" s="106"/>
      <c r="S7903" s="106"/>
      <c r="T7903" s="106"/>
      <c r="U7903" s="106"/>
      <c r="V7903" s="106"/>
      <c r="W7903" s="19"/>
      <c r="X7903" s="2"/>
      <c r="Y7903" s="4"/>
      <c r="Z7903" s="106"/>
      <c r="AA7903" s="114"/>
      <c r="AB7903" s="112"/>
      <c r="AC7903" s="178"/>
      <c r="AD7903" s="11"/>
      <c r="AE7903" s="106"/>
      <c r="AF7903" s="106"/>
      <c r="AG7903" s="106"/>
      <c r="AH7903" s="115"/>
      <c r="AI7903" s="116"/>
    </row>
    <row r="7904" spans="1:35" ht="15" customHeight="1" x14ac:dyDescent="0.25">
      <c r="A7904" s="105"/>
      <c r="B7904" s="106"/>
      <c r="C7904" s="2"/>
      <c r="D7904" s="2"/>
      <c r="E7904" s="106"/>
      <c r="F7904" s="107"/>
      <c r="G7904" s="108"/>
      <c r="H7904" s="109"/>
      <c r="I7904" s="109"/>
      <c r="J7904" s="110"/>
      <c r="K7904" s="117"/>
      <c r="L7904" s="178"/>
      <c r="M7904" s="178"/>
      <c r="N7904" s="106"/>
      <c r="O7904" s="111"/>
      <c r="P7904" s="111"/>
      <c r="Q7904" s="106"/>
      <c r="R7904" s="106"/>
      <c r="S7904" s="106"/>
      <c r="T7904" s="106"/>
      <c r="U7904" s="106"/>
      <c r="V7904" s="106"/>
      <c r="W7904" s="19"/>
      <c r="X7904" s="2"/>
      <c r="Y7904" s="4"/>
      <c r="Z7904" s="106"/>
      <c r="AA7904" s="114"/>
      <c r="AB7904" s="112"/>
      <c r="AC7904" s="178"/>
      <c r="AD7904" s="11"/>
      <c r="AE7904" s="106"/>
      <c r="AF7904" s="106"/>
      <c r="AG7904" s="106"/>
      <c r="AH7904" s="115"/>
      <c r="AI7904" s="116"/>
    </row>
    <row r="7905" spans="1:35" ht="15" customHeight="1" x14ac:dyDescent="0.25">
      <c r="A7905" s="105"/>
      <c r="B7905" s="106"/>
      <c r="C7905" s="2"/>
      <c r="D7905" s="2"/>
      <c r="E7905" s="106"/>
      <c r="F7905" s="107"/>
      <c r="G7905" s="108"/>
      <c r="H7905" s="109"/>
      <c r="I7905" s="109"/>
      <c r="J7905" s="110"/>
      <c r="K7905" s="117"/>
      <c r="L7905" s="178"/>
      <c r="M7905" s="178"/>
      <c r="N7905" s="106"/>
      <c r="O7905" s="111"/>
      <c r="P7905" s="111"/>
      <c r="Q7905" s="106"/>
      <c r="R7905" s="106"/>
      <c r="S7905" s="106"/>
      <c r="T7905" s="106"/>
      <c r="U7905" s="106"/>
      <c r="V7905" s="106"/>
      <c r="W7905" s="19"/>
      <c r="X7905" s="2"/>
      <c r="Y7905" s="4"/>
      <c r="Z7905" s="106"/>
      <c r="AA7905" s="114"/>
      <c r="AB7905" s="112"/>
      <c r="AC7905" s="178"/>
      <c r="AD7905" s="11"/>
      <c r="AE7905" s="106"/>
      <c r="AF7905" s="106"/>
      <c r="AG7905" s="106"/>
      <c r="AH7905" s="115"/>
      <c r="AI7905" s="116"/>
    </row>
    <row r="7906" spans="1:35" ht="15" customHeight="1" x14ac:dyDescent="0.25">
      <c r="A7906" s="105"/>
      <c r="B7906" s="106"/>
      <c r="C7906" s="2"/>
      <c r="D7906" s="2"/>
      <c r="E7906" s="106"/>
      <c r="F7906" s="107"/>
      <c r="G7906" s="108"/>
      <c r="H7906" s="109"/>
      <c r="I7906" s="109"/>
      <c r="J7906" s="110"/>
      <c r="K7906" s="117"/>
      <c r="L7906" s="178"/>
      <c r="M7906" s="178"/>
      <c r="N7906" s="106"/>
      <c r="O7906" s="111"/>
      <c r="P7906" s="111"/>
      <c r="Q7906" s="106"/>
      <c r="R7906" s="106"/>
      <c r="S7906" s="106"/>
      <c r="T7906" s="106"/>
      <c r="U7906" s="106"/>
      <c r="V7906" s="106"/>
      <c r="W7906" s="19"/>
      <c r="X7906" s="2"/>
      <c r="Y7906" s="4"/>
      <c r="Z7906" s="106"/>
      <c r="AA7906" s="114"/>
      <c r="AB7906" s="112"/>
      <c r="AC7906" s="178"/>
      <c r="AD7906" s="11"/>
      <c r="AE7906" s="106"/>
      <c r="AF7906" s="106"/>
      <c r="AG7906" s="106"/>
      <c r="AH7906" s="115"/>
      <c r="AI7906" s="116"/>
    </row>
    <row r="7907" spans="1:35" ht="15" customHeight="1" x14ac:dyDescent="0.25">
      <c r="A7907" s="105"/>
      <c r="B7907" s="106"/>
      <c r="C7907" s="2"/>
      <c r="D7907" s="2"/>
      <c r="E7907" s="106"/>
      <c r="F7907" s="107"/>
      <c r="G7907" s="108"/>
      <c r="H7907" s="109"/>
      <c r="I7907" s="109"/>
      <c r="J7907" s="110"/>
      <c r="K7907" s="117"/>
      <c r="L7907" s="178"/>
      <c r="M7907" s="178"/>
      <c r="N7907" s="106"/>
      <c r="O7907" s="111"/>
      <c r="P7907" s="111"/>
      <c r="Q7907" s="106"/>
      <c r="R7907" s="106"/>
      <c r="S7907" s="106"/>
      <c r="T7907" s="106"/>
      <c r="U7907" s="106"/>
      <c r="V7907" s="106"/>
      <c r="W7907" s="19"/>
      <c r="X7907" s="2"/>
      <c r="Y7907" s="4"/>
      <c r="Z7907" s="106"/>
      <c r="AA7907" s="114"/>
      <c r="AB7907" s="112"/>
      <c r="AC7907" s="178"/>
      <c r="AD7907" s="11"/>
      <c r="AE7907" s="106"/>
      <c r="AF7907" s="106"/>
      <c r="AG7907" s="106"/>
      <c r="AH7907" s="115"/>
      <c r="AI7907" s="116"/>
    </row>
    <row r="7908" spans="1:35" ht="15" customHeight="1" x14ac:dyDescent="0.25">
      <c r="A7908" s="105"/>
      <c r="B7908" s="106"/>
      <c r="C7908" s="2"/>
      <c r="D7908" s="2"/>
      <c r="E7908" s="106"/>
      <c r="F7908" s="107"/>
      <c r="G7908" s="108"/>
      <c r="H7908" s="109"/>
      <c r="I7908" s="109"/>
      <c r="J7908" s="110"/>
      <c r="K7908" s="117"/>
      <c r="L7908" s="178"/>
      <c r="M7908" s="178"/>
      <c r="N7908" s="106"/>
      <c r="O7908" s="111"/>
      <c r="P7908" s="111"/>
      <c r="Q7908" s="106"/>
      <c r="R7908" s="106"/>
      <c r="S7908" s="106"/>
      <c r="T7908" s="106"/>
      <c r="U7908" s="106"/>
      <c r="V7908" s="106"/>
      <c r="W7908" s="19"/>
      <c r="X7908" s="2"/>
      <c r="Y7908" s="4"/>
      <c r="Z7908" s="106"/>
      <c r="AA7908" s="114"/>
      <c r="AB7908" s="112"/>
      <c r="AC7908" s="178"/>
      <c r="AD7908" s="11"/>
      <c r="AE7908" s="106"/>
      <c r="AF7908" s="106"/>
      <c r="AG7908" s="106"/>
      <c r="AH7908" s="115"/>
      <c r="AI7908" s="116"/>
    </row>
    <row r="7909" spans="1:35" ht="15" customHeight="1" x14ac:dyDescent="0.25">
      <c r="A7909" s="105"/>
      <c r="B7909" s="106"/>
      <c r="C7909" s="2"/>
      <c r="D7909" s="2"/>
      <c r="E7909" s="106"/>
      <c r="F7909" s="107"/>
      <c r="G7909" s="108"/>
      <c r="H7909" s="109"/>
      <c r="I7909" s="109"/>
      <c r="J7909" s="110"/>
      <c r="K7909" s="117"/>
      <c r="L7909" s="178"/>
      <c r="M7909" s="178"/>
      <c r="N7909" s="106"/>
      <c r="O7909" s="111"/>
      <c r="P7909" s="111"/>
      <c r="Q7909" s="106"/>
      <c r="R7909" s="106"/>
      <c r="S7909" s="106"/>
      <c r="T7909" s="106"/>
      <c r="U7909" s="106"/>
      <c r="V7909" s="106"/>
      <c r="W7909" s="19"/>
      <c r="X7909" s="2"/>
      <c r="Y7909" s="4"/>
      <c r="Z7909" s="106"/>
      <c r="AA7909" s="114"/>
      <c r="AB7909" s="112"/>
      <c r="AC7909" s="178"/>
      <c r="AD7909" s="11"/>
      <c r="AE7909" s="106"/>
      <c r="AF7909" s="106"/>
      <c r="AG7909" s="106"/>
      <c r="AH7909" s="115"/>
      <c r="AI7909" s="116"/>
    </row>
    <row r="7910" spans="1:35" ht="15" customHeight="1" x14ac:dyDescent="0.25">
      <c r="A7910" s="105"/>
      <c r="B7910" s="106"/>
      <c r="C7910" s="2"/>
      <c r="D7910" s="2"/>
      <c r="E7910" s="106"/>
      <c r="F7910" s="107"/>
      <c r="G7910" s="108"/>
      <c r="H7910" s="109"/>
      <c r="I7910" s="109"/>
      <c r="J7910" s="110"/>
      <c r="K7910" s="117"/>
      <c r="L7910" s="178"/>
      <c r="M7910" s="178"/>
      <c r="N7910" s="106"/>
      <c r="O7910" s="111"/>
      <c r="P7910" s="111"/>
      <c r="Q7910" s="106"/>
      <c r="R7910" s="106"/>
      <c r="S7910" s="106"/>
      <c r="T7910" s="106"/>
      <c r="U7910" s="106"/>
      <c r="V7910" s="106"/>
      <c r="W7910" s="19"/>
      <c r="X7910" s="2"/>
      <c r="Y7910" s="4"/>
      <c r="Z7910" s="106"/>
      <c r="AA7910" s="114"/>
      <c r="AB7910" s="112"/>
      <c r="AC7910" s="178"/>
      <c r="AD7910" s="11"/>
      <c r="AE7910" s="106"/>
      <c r="AF7910" s="106"/>
      <c r="AG7910" s="106"/>
      <c r="AH7910" s="115"/>
      <c r="AI7910" s="116"/>
    </row>
    <row r="7911" spans="1:35" ht="15" customHeight="1" x14ac:dyDescent="0.25">
      <c r="A7911" s="105"/>
      <c r="B7911" s="106"/>
      <c r="C7911" s="2"/>
      <c r="D7911" s="2"/>
      <c r="E7911" s="106"/>
      <c r="F7911" s="107"/>
      <c r="G7911" s="108"/>
      <c r="H7911" s="109"/>
      <c r="I7911" s="109"/>
      <c r="J7911" s="110"/>
      <c r="K7911" s="117"/>
      <c r="L7911" s="178"/>
      <c r="M7911" s="178"/>
      <c r="N7911" s="106"/>
      <c r="O7911" s="111"/>
      <c r="P7911" s="111"/>
      <c r="Q7911" s="106"/>
      <c r="R7911" s="106"/>
      <c r="S7911" s="106"/>
      <c r="T7911" s="106"/>
      <c r="U7911" s="106"/>
      <c r="V7911" s="106"/>
      <c r="W7911" s="19"/>
      <c r="X7911" s="2"/>
      <c r="Y7911" s="4"/>
      <c r="Z7911" s="106"/>
      <c r="AA7911" s="114"/>
      <c r="AB7911" s="112"/>
      <c r="AC7911" s="178"/>
      <c r="AD7911" s="11"/>
      <c r="AE7911" s="106"/>
      <c r="AF7911" s="106"/>
      <c r="AG7911" s="106"/>
      <c r="AH7911" s="115"/>
      <c r="AI7911" s="116"/>
    </row>
    <row r="7912" spans="1:35" ht="15" customHeight="1" x14ac:dyDescent="0.25">
      <c r="A7912" s="105"/>
      <c r="B7912" s="106"/>
      <c r="C7912" s="2"/>
      <c r="D7912" s="2"/>
      <c r="E7912" s="106"/>
      <c r="F7912" s="107"/>
      <c r="G7912" s="108"/>
      <c r="H7912" s="109"/>
      <c r="I7912" s="109"/>
      <c r="J7912" s="110"/>
      <c r="K7912" s="117"/>
      <c r="L7912" s="178"/>
      <c r="M7912" s="178"/>
      <c r="N7912" s="106"/>
      <c r="O7912" s="111"/>
      <c r="P7912" s="111"/>
      <c r="Q7912" s="106"/>
      <c r="R7912" s="106"/>
      <c r="S7912" s="106"/>
      <c r="T7912" s="106"/>
      <c r="U7912" s="106"/>
      <c r="V7912" s="106"/>
      <c r="W7912" s="19"/>
      <c r="X7912" s="2"/>
      <c r="Y7912" s="4"/>
      <c r="Z7912" s="106"/>
      <c r="AA7912" s="114"/>
      <c r="AB7912" s="112"/>
      <c r="AC7912" s="178"/>
      <c r="AD7912" s="11"/>
      <c r="AE7912" s="106"/>
      <c r="AF7912" s="106"/>
      <c r="AG7912" s="106"/>
      <c r="AH7912" s="115"/>
      <c r="AI7912" s="116"/>
    </row>
    <row r="7913" spans="1:35" ht="15" customHeight="1" x14ac:dyDescent="0.25">
      <c r="A7913" s="105"/>
      <c r="B7913" s="106"/>
      <c r="C7913" s="2"/>
      <c r="D7913" s="2"/>
      <c r="E7913" s="106"/>
      <c r="F7913" s="107"/>
      <c r="G7913" s="108"/>
      <c r="H7913" s="109"/>
      <c r="I7913" s="109"/>
      <c r="J7913" s="110"/>
      <c r="K7913" s="117"/>
      <c r="L7913" s="178"/>
      <c r="M7913" s="178"/>
      <c r="N7913" s="106"/>
      <c r="O7913" s="111"/>
      <c r="P7913" s="111"/>
      <c r="Q7913" s="106"/>
      <c r="R7913" s="106"/>
      <c r="S7913" s="106"/>
      <c r="T7913" s="106"/>
      <c r="U7913" s="106"/>
      <c r="V7913" s="106"/>
      <c r="W7913" s="19"/>
      <c r="X7913" s="2"/>
      <c r="Y7913" s="4"/>
      <c r="Z7913" s="106"/>
      <c r="AA7913" s="114"/>
      <c r="AB7913" s="112"/>
      <c r="AC7913" s="178"/>
      <c r="AD7913" s="11"/>
      <c r="AE7913" s="106"/>
      <c r="AF7913" s="106"/>
      <c r="AG7913" s="106"/>
      <c r="AH7913" s="115"/>
      <c r="AI7913" s="116"/>
    </row>
    <row r="7914" spans="1:35" ht="15" customHeight="1" x14ac:dyDescent="0.25">
      <c r="A7914" s="105"/>
      <c r="B7914" s="106"/>
      <c r="C7914" s="2"/>
      <c r="D7914" s="2"/>
      <c r="E7914" s="106"/>
      <c r="F7914" s="107"/>
      <c r="G7914" s="108"/>
      <c r="H7914" s="109"/>
      <c r="I7914" s="109"/>
      <c r="J7914" s="110"/>
      <c r="K7914" s="117"/>
      <c r="L7914" s="178"/>
      <c r="M7914" s="178"/>
      <c r="N7914" s="106"/>
      <c r="O7914" s="111"/>
      <c r="P7914" s="111"/>
      <c r="Q7914" s="106"/>
      <c r="R7914" s="106"/>
      <c r="S7914" s="106"/>
      <c r="T7914" s="106"/>
      <c r="U7914" s="106"/>
      <c r="V7914" s="106"/>
      <c r="W7914" s="19"/>
      <c r="X7914" s="2"/>
      <c r="Y7914" s="4"/>
      <c r="Z7914" s="106"/>
      <c r="AA7914" s="114"/>
      <c r="AB7914" s="112"/>
      <c r="AC7914" s="178"/>
      <c r="AD7914" s="11"/>
      <c r="AE7914" s="106"/>
      <c r="AF7914" s="106"/>
      <c r="AG7914" s="106"/>
      <c r="AH7914" s="115"/>
      <c r="AI7914" s="116"/>
    </row>
    <row r="7915" spans="1:35" ht="15" customHeight="1" x14ac:dyDescent="0.25">
      <c r="A7915" s="105"/>
      <c r="B7915" s="106"/>
      <c r="C7915" s="2"/>
      <c r="D7915" s="2"/>
      <c r="E7915" s="106"/>
      <c r="F7915" s="107"/>
      <c r="G7915" s="108"/>
      <c r="H7915" s="109"/>
      <c r="I7915" s="109"/>
      <c r="J7915" s="110"/>
      <c r="K7915" s="117"/>
      <c r="L7915" s="178"/>
      <c r="M7915" s="178"/>
      <c r="N7915" s="106"/>
      <c r="O7915" s="111"/>
      <c r="P7915" s="111"/>
      <c r="Q7915" s="106"/>
      <c r="R7915" s="106"/>
      <c r="S7915" s="106"/>
      <c r="T7915" s="106"/>
      <c r="U7915" s="106"/>
      <c r="V7915" s="106"/>
      <c r="W7915" s="19"/>
      <c r="X7915" s="2"/>
      <c r="Y7915" s="4"/>
      <c r="Z7915" s="106"/>
      <c r="AA7915" s="114"/>
      <c r="AB7915" s="112"/>
      <c r="AC7915" s="178"/>
      <c r="AD7915" s="11"/>
      <c r="AE7915" s="106"/>
      <c r="AF7915" s="106"/>
      <c r="AG7915" s="106"/>
      <c r="AH7915" s="115"/>
      <c r="AI7915" s="116"/>
    </row>
    <row r="7916" spans="1:35" ht="15" customHeight="1" x14ac:dyDescent="0.25">
      <c r="A7916" s="105"/>
      <c r="B7916" s="106"/>
      <c r="C7916" s="2"/>
      <c r="D7916" s="2"/>
      <c r="E7916" s="106"/>
      <c r="F7916" s="107"/>
      <c r="G7916" s="108"/>
      <c r="H7916" s="109"/>
      <c r="I7916" s="109"/>
      <c r="J7916" s="110"/>
      <c r="K7916" s="117"/>
      <c r="L7916" s="178"/>
      <c r="M7916" s="178"/>
      <c r="N7916" s="106"/>
      <c r="O7916" s="111"/>
      <c r="P7916" s="111"/>
      <c r="Q7916" s="106"/>
      <c r="R7916" s="106"/>
      <c r="S7916" s="106"/>
      <c r="T7916" s="106"/>
      <c r="U7916" s="106"/>
      <c r="V7916" s="106"/>
      <c r="W7916" s="19"/>
      <c r="X7916" s="2"/>
      <c r="Y7916" s="4"/>
      <c r="Z7916" s="106"/>
      <c r="AA7916" s="114"/>
      <c r="AB7916" s="112"/>
      <c r="AC7916" s="178"/>
      <c r="AD7916" s="11"/>
      <c r="AE7916" s="106"/>
      <c r="AF7916" s="106"/>
      <c r="AG7916" s="106"/>
      <c r="AH7916" s="115"/>
      <c r="AI7916" s="116"/>
    </row>
    <row r="7917" spans="1:35" ht="15" customHeight="1" x14ac:dyDescent="0.25">
      <c r="A7917" s="105"/>
      <c r="B7917" s="106"/>
      <c r="C7917" s="2"/>
      <c r="D7917" s="2"/>
      <c r="E7917" s="106"/>
      <c r="F7917" s="107"/>
      <c r="G7917" s="108"/>
      <c r="H7917" s="109"/>
      <c r="I7917" s="109"/>
      <c r="J7917" s="110"/>
      <c r="K7917" s="117"/>
      <c r="L7917" s="178"/>
      <c r="M7917" s="178"/>
      <c r="N7917" s="106"/>
      <c r="O7917" s="111"/>
      <c r="P7917" s="111"/>
      <c r="Q7917" s="106"/>
      <c r="R7917" s="106"/>
      <c r="S7917" s="106"/>
      <c r="T7917" s="106"/>
      <c r="U7917" s="106"/>
      <c r="V7917" s="106"/>
      <c r="W7917" s="19"/>
      <c r="X7917" s="2"/>
      <c r="Y7917" s="4"/>
      <c r="Z7917" s="106"/>
      <c r="AA7917" s="114"/>
      <c r="AB7917" s="112"/>
      <c r="AC7917" s="178"/>
      <c r="AD7917" s="11"/>
      <c r="AE7917" s="106"/>
      <c r="AF7917" s="106"/>
      <c r="AG7917" s="106"/>
      <c r="AH7917" s="115"/>
      <c r="AI7917" s="116"/>
    </row>
    <row r="7918" spans="1:35" ht="15" customHeight="1" x14ac:dyDescent="0.25">
      <c r="A7918" s="105"/>
      <c r="B7918" s="106"/>
      <c r="C7918" s="2"/>
      <c r="D7918" s="2"/>
      <c r="E7918" s="106"/>
      <c r="F7918" s="107"/>
      <c r="G7918" s="108"/>
      <c r="H7918" s="109"/>
      <c r="I7918" s="109"/>
      <c r="J7918" s="110"/>
      <c r="K7918" s="117"/>
      <c r="L7918" s="178"/>
      <c r="M7918" s="178"/>
      <c r="N7918" s="106"/>
      <c r="O7918" s="111"/>
      <c r="P7918" s="111"/>
      <c r="Q7918" s="106"/>
      <c r="R7918" s="106"/>
      <c r="S7918" s="106"/>
      <c r="T7918" s="106"/>
      <c r="U7918" s="106"/>
      <c r="V7918" s="106"/>
      <c r="W7918" s="19"/>
      <c r="X7918" s="2"/>
      <c r="Y7918" s="4"/>
      <c r="Z7918" s="106"/>
      <c r="AA7918" s="114"/>
      <c r="AB7918" s="112"/>
      <c r="AC7918" s="178"/>
      <c r="AD7918" s="11"/>
      <c r="AE7918" s="106"/>
      <c r="AF7918" s="106"/>
      <c r="AG7918" s="106"/>
      <c r="AH7918" s="115"/>
      <c r="AI7918" s="116"/>
    </row>
    <row r="7919" spans="1:35" ht="15" customHeight="1" x14ac:dyDescent="0.25">
      <c r="A7919" s="105"/>
      <c r="B7919" s="106"/>
      <c r="C7919" s="2"/>
      <c r="D7919" s="2"/>
      <c r="E7919" s="106"/>
      <c r="F7919" s="107"/>
      <c r="G7919" s="108"/>
      <c r="H7919" s="109"/>
      <c r="I7919" s="109"/>
      <c r="J7919" s="110"/>
      <c r="K7919" s="117"/>
      <c r="L7919" s="178"/>
      <c r="M7919" s="178"/>
      <c r="N7919" s="106"/>
      <c r="O7919" s="111"/>
      <c r="P7919" s="111"/>
      <c r="Q7919" s="106"/>
      <c r="R7919" s="106"/>
      <c r="S7919" s="106"/>
      <c r="T7919" s="106"/>
      <c r="U7919" s="106"/>
      <c r="V7919" s="106"/>
      <c r="W7919" s="19"/>
      <c r="X7919" s="2"/>
      <c r="Y7919" s="4"/>
      <c r="Z7919" s="106"/>
      <c r="AA7919" s="114"/>
      <c r="AB7919" s="112"/>
      <c r="AC7919" s="178"/>
      <c r="AD7919" s="11"/>
      <c r="AE7919" s="106"/>
      <c r="AF7919" s="106"/>
      <c r="AG7919" s="106"/>
      <c r="AH7919" s="115"/>
      <c r="AI7919" s="116"/>
    </row>
    <row r="7920" spans="1:35" ht="15" customHeight="1" x14ac:dyDescent="0.25">
      <c r="A7920" s="105"/>
      <c r="B7920" s="106"/>
      <c r="C7920" s="2"/>
      <c r="D7920" s="2"/>
      <c r="E7920" s="106"/>
      <c r="F7920" s="107"/>
      <c r="G7920" s="108"/>
      <c r="H7920" s="109"/>
      <c r="I7920" s="109"/>
      <c r="J7920" s="110"/>
      <c r="K7920" s="117"/>
      <c r="L7920" s="178"/>
      <c r="M7920" s="178"/>
      <c r="N7920" s="106"/>
      <c r="O7920" s="111"/>
      <c r="P7920" s="111"/>
      <c r="Q7920" s="106"/>
      <c r="R7920" s="106"/>
      <c r="S7920" s="106"/>
      <c r="T7920" s="106"/>
      <c r="U7920" s="106"/>
      <c r="V7920" s="106"/>
      <c r="W7920" s="19"/>
      <c r="X7920" s="2"/>
      <c r="Y7920" s="4"/>
      <c r="Z7920" s="106"/>
      <c r="AA7920" s="114"/>
      <c r="AB7920" s="112"/>
      <c r="AC7920" s="178"/>
      <c r="AD7920" s="11"/>
      <c r="AE7920" s="106"/>
      <c r="AF7920" s="106"/>
      <c r="AG7920" s="106"/>
      <c r="AH7920" s="115"/>
      <c r="AI7920" s="116"/>
    </row>
    <row r="7921" spans="1:35" ht="15" customHeight="1" x14ac:dyDescent="0.25">
      <c r="A7921" s="105"/>
      <c r="B7921" s="106"/>
      <c r="C7921" s="2"/>
      <c r="D7921" s="2"/>
      <c r="E7921" s="106"/>
      <c r="F7921" s="107"/>
      <c r="G7921" s="108"/>
      <c r="H7921" s="109"/>
      <c r="I7921" s="109"/>
      <c r="J7921" s="110"/>
      <c r="K7921" s="117"/>
      <c r="L7921" s="178"/>
      <c r="M7921" s="178"/>
      <c r="N7921" s="106"/>
      <c r="O7921" s="111"/>
      <c r="P7921" s="111"/>
      <c r="Q7921" s="106"/>
      <c r="R7921" s="106"/>
      <c r="S7921" s="106"/>
      <c r="T7921" s="106"/>
      <c r="U7921" s="106"/>
      <c r="V7921" s="106"/>
      <c r="W7921" s="19"/>
      <c r="X7921" s="2"/>
      <c r="Y7921" s="4"/>
      <c r="Z7921" s="106"/>
      <c r="AA7921" s="114"/>
      <c r="AB7921" s="112"/>
      <c r="AC7921" s="178"/>
      <c r="AD7921" s="11"/>
      <c r="AE7921" s="106"/>
      <c r="AF7921" s="106"/>
      <c r="AG7921" s="106"/>
      <c r="AH7921" s="115"/>
      <c r="AI7921" s="116"/>
    </row>
    <row r="7922" spans="1:35" ht="15" customHeight="1" x14ac:dyDescent="0.25">
      <c r="A7922" s="105"/>
      <c r="B7922" s="106"/>
      <c r="C7922" s="2"/>
      <c r="D7922" s="2"/>
      <c r="E7922" s="106"/>
      <c r="F7922" s="107"/>
      <c r="G7922" s="108"/>
      <c r="H7922" s="109"/>
      <c r="I7922" s="109"/>
      <c r="J7922" s="110"/>
      <c r="K7922" s="117"/>
      <c r="L7922" s="178"/>
      <c r="M7922" s="178"/>
      <c r="N7922" s="106"/>
      <c r="O7922" s="111"/>
      <c r="P7922" s="111"/>
      <c r="Q7922" s="106"/>
      <c r="R7922" s="106"/>
      <c r="S7922" s="106"/>
      <c r="T7922" s="106"/>
      <c r="U7922" s="106"/>
      <c r="V7922" s="106"/>
      <c r="W7922" s="19"/>
      <c r="X7922" s="2"/>
      <c r="Y7922" s="4"/>
      <c r="Z7922" s="106"/>
      <c r="AA7922" s="114"/>
      <c r="AB7922" s="112"/>
      <c r="AC7922" s="178"/>
      <c r="AD7922" s="11"/>
      <c r="AE7922" s="106"/>
      <c r="AF7922" s="106"/>
      <c r="AG7922" s="106"/>
      <c r="AH7922" s="115"/>
      <c r="AI7922" s="116"/>
    </row>
    <row r="7923" spans="1:35" ht="15" customHeight="1" x14ac:dyDescent="0.25">
      <c r="A7923" s="105"/>
      <c r="B7923" s="106"/>
      <c r="C7923" s="2"/>
      <c r="D7923" s="2"/>
      <c r="E7923" s="106"/>
      <c r="F7923" s="107"/>
      <c r="G7923" s="108"/>
      <c r="H7923" s="109"/>
      <c r="I7923" s="109"/>
      <c r="J7923" s="110"/>
      <c r="K7923" s="117"/>
      <c r="L7923" s="178"/>
      <c r="M7923" s="178"/>
      <c r="N7923" s="106"/>
      <c r="O7923" s="111"/>
      <c r="P7923" s="111"/>
      <c r="Q7923" s="106"/>
      <c r="R7923" s="106"/>
      <c r="S7923" s="106"/>
      <c r="T7923" s="106"/>
      <c r="U7923" s="106"/>
      <c r="V7923" s="106"/>
      <c r="W7923" s="19"/>
      <c r="X7923" s="2"/>
      <c r="Y7923" s="4"/>
      <c r="Z7923" s="106"/>
      <c r="AA7923" s="114"/>
      <c r="AB7923" s="112"/>
      <c r="AC7923" s="178"/>
      <c r="AD7923" s="11"/>
      <c r="AE7923" s="106"/>
      <c r="AF7923" s="106"/>
      <c r="AG7923" s="106"/>
      <c r="AH7923" s="115"/>
      <c r="AI7923" s="116"/>
    </row>
    <row r="7924" spans="1:35" ht="15" customHeight="1" x14ac:dyDescent="0.25">
      <c r="A7924" s="105"/>
      <c r="B7924" s="106"/>
      <c r="C7924" s="2"/>
      <c r="D7924" s="2"/>
      <c r="E7924" s="106"/>
      <c r="F7924" s="107"/>
      <c r="G7924" s="108"/>
      <c r="H7924" s="109"/>
      <c r="I7924" s="109"/>
      <c r="J7924" s="110"/>
      <c r="K7924" s="117"/>
      <c r="L7924" s="178"/>
      <c r="M7924" s="178"/>
      <c r="N7924" s="106"/>
      <c r="O7924" s="111"/>
      <c r="P7924" s="111"/>
      <c r="Q7924" s="106"/>
      <c r="R7924" s="106"/>
      <c r="S7924" s="106"/>
      <c r="T7924" s="106"/>
      <c r="U7924" s="106"/>
      <c r="V7924" s="106"/>
      <c r="W7924" s="19"/>
      <c r="X7924" s="2"/>
      <c r="Y7924" s="4"/>
      <c r="Z7924" s="106"/>
      <c r="AA7924" s="114"/>
      <c r="AB7924" s="112"/>
      <c r="AC7924" s="178"/>
      <c r="AD7924" s="11"/>
      <c r="AE7924" s="106"/>
      <c r="AF7924" s="106"/>
      <c r="AG7924" s="106"/>
      <c r="AH7924" s="115"/>
      <c r="AI7924" s="116"/>
    </row>
    <row r="7925" spans="1:35" ht="15" customHeight="1" x14ac:dyDescent="0.25">
      <c r="A7925" s="105"/>
      <c r="B7925" s="106"/>
      <c r="C7925" s="2"/>
      <c r="D7925" s="2"/>
      <c r="E7925" s="106"/>
      <c r="F7925" s="107"/>
      <c r="G7925" s="108"/>
      <c r="H7925" s="109"/>
      <c r="I7925" s="109"/>
      <c r="J7925" s="110"/>
      <c r="K7925" s="117"/>
      <c r="L7925" s="178"/>
      <c r="M7925" s="178"/>
      <c r="N7925" s="106"/>
      <c r="O7925" s="111"/>
      <c r="P7925" s="111"/>
      <c r="Q7925" s="106"/>
      <c r="R7925" s="106"/>
      <c r="S7925" s="106"/>
      <c r="T7925" s="106"/>
      <c r="U7925" s="106"/>
      <c r="V7925" s="106"/>
      <c r="W7925" s="19"/>
      <c r="X7925" s="2"/>
      <c r="Y7925" s="4"/>
      <c r="Z7925" s="106"/>
      <c r="AA7925" s="114"/>
      <c r="AB7925" s="112"/>
      <c r="AC7925" s="178"/>
      <c r="AD7925" s="11"/>
      <c r="AE7925" s="106"/>
      <c r="AF7925" s="106"/>
      <c r="AG7925" s="106"/>
      <c r="AH7925" s="115"/>
      <c r="AI7925" s="116"/>
    </row>
    <row r="7926" spans="1:35" ht="15" customHeight="1" x14ac:dyDescent="0.25">
      <c r="A7926" s="105"/>
      <c r="B7926" s="106"/>
      <c r="C7926" s="2"/>
      <c r="D7926" s="2"/>
      <c r="E7926" s="106"/>
      <c r="F7926" s="107"/>
      <c r="G7926" s="108"/>
      <c r="H7926" s="109"/>
      <c r="I7926" s="109"/>
      <c r="J7926" s="110"/>
      <c r="K7926" s="117"/>
      <c r="L7926" s="178"/>
      <c r="M7926" s="178"/>
      <c r="N7926" s="106"/>
      <c r="O7926" s="111"/>
      <c r="P7926" s="111"/>
      <c r="Q7926" s="106"/>
      <c r="R7926" s="106"/>
      <c r="S7926" s="106"/>
      <c r="T7926" s="106"/>
      <c r="U7926" s="106"/>
      <c r="V7926" s="106"/>
      <c r="W7926" s="19"/>
      <c r="X7926" s="2"/>
      <c r="Y7926" s="4"/>
      <c r="Z7926" s="106"/>
      <c r="AA7926" s="114"/>
      <c r="AB7926" s="112"/>
      <c r="AC7926" s="178"/>
      <c r="AD7926" s="11"/>
      <c r="AE7926" s="106"/>
      <c r="AF7926" s="106"/>
      <c r="AG7926" s="106"/>
      <c r="AH7926" s="115"/>
      <c r="AI7926" s="116"/>
    </row>
    <row r="7927" spans="1:35" ht="15" customHeight="1" x14ac:dyDescent="0.25">
      <c r="A7927" s="105"/>
      <c r="B7927" s="106"/>
      <c r="C7927" s="2"/>
      <c r="D7927" s="2"/>
      <c r="E7927" s="106"/>
      <c r="F7927" s="107"/>
      <c r="G7927" s="108"/>
      <c r="H7927" s="109"/>
      <c r="I7927" s="109"/>
      <c r="J7927" s="110"/>
      <c r="K7927" s="117"/>
      <c r="L7927" s="178"/>
      <c r="M7927" s="178"/>
      <c r="N7927" s="106"/>
      <c r="O7927" s="111"/>
      <c r="P7927" s="111"/>
      <c r="Q7927" s="106"/>
      <c r="R7927" s="106"/>
      <c r="S7927" s="106"/>
      <c r="T7927" s="106"/>
      <c r="U7927" s="106"/>
      <c r="V7927" s="106"/>
      <c r="W7927" s="19"/>
      <c r="X7927" s="2"/>
      <c r="Y7927" s="4"/>
      <c r="Z7927" s="106"/>
      <c r="AA7927" s="114"/>
      <c r="AB7927" s="112"/>
      <c r="AC7927" s="178"/>
      <c r="AD7927" s="11"/>
      <c r="AE7927" s="106"/>
      <c r="AF7927" s="106"/>
      <c r="AG7927" s="106"/>
      <c r="AH7927" s="115"/>
      <c r="AI7927" s="116"/>
    </row>
    <row r="7928" spans="1:35" ht="15" customHeight="1" x14ac:dyDescent="0.25">
      <c r="A7928" s="105"/>
      <c r="B7928" s="106"/>
      <c r="C7928" s="2"/>
      <c r="D7928" s="2"/>
      <c r="E7928" s="106"/>
      <c r="F7928" s="107"/>
      <c r="G7928" s="108"/>
      <c r="H7928" s="109"/>
      <c r="I7928" s="109"/>
      <c r="J7928" s="110"/>
      <c r="K7928" s="117"/>
      <c r="L7928" s="178"/>
      <c r="M7928" s="178"/>
      <c r="N7928" s="106"/>
      <c r="O7928" s="111"/>
      <c r="P7928" s="111"/>
      <c r="Q7928" s="106"/>
      <c r="R7928" s="106"/>
      <c r="S7928" s="106"/>
      <c r="T7928" s="106"/>
      <c r="U7928" s="106"/>
      <c r="V7928" s="106"/>
      <c r="W7928" s="19"/>
      <c r="X7928" s="2"/>
      <c r="Y7928" s="4"/>
      <c r="Z7928" s="106"/>
      <c r="AA7928" s="114"/>
      <c r="AB7928" s="112"/>
      <c r="AC7928" s="178"/>
      <c r="AD7928" s="11"/>
      <c r="AE7928" s="106"/>
      <c r="AF7928" s="106"/>
      <c r="AG7928" s="106"/>
      <c r="AH7928" s="115"/>
      <c r="AI7928" s="116"/>
    </row>
    <row r="7929" spans="1:35" ht="15" customHeight="1" x14ac:dyDescent="0.25">
      <c r="A7929" s="105"/>
      <c r="B7929" s="106"/>
      <c r="C7929" s="2"/>
      <c r="D7929" s="2"/>
      <c r="E7929" s="106"/>
      <c r="F7929" s="107"/>
      <c r="G7929" s="108"/>
      <c r="H7929" s="109"/>
      <c r="I7929" s="109"/>
      <c r="J7929" s="110"/>
      <c r="K7929" s="117"/>
      <c r="L7929" s="178"/>
      <c r="M7929" s="178"/>
      <c r="N7929" s="106"/>
      <c r="O7929" s="111"/>
      <c r="P7929" s="111"/>
      <c r="Q7929" s="106"/>
      <c r="R7929" s="106"/>
      <c r="S7929" s="106"/>
      <c r="T7929" s="106"/>
      <c r="U7929" s="106"/>
      <c r="V7929" s="106"/>
      <c r="W7929" s="19"/>
      <c r="X7929" s="2"/>
      <c r="Y7929" s="4"/>
      <c r="Z7929" s="106"/>
      <c r="AA7929" s="114"/>
      <c r="AB7929" s="112"/>
      <c r="AC7929" s="178"/>
      <c r="AD7929" s="11"/>
      <c r="AE7929" s="106"/>
      <c r="AF7929" s="106"/>
      <c r="AG7929" s="106"/>
      <c r="AH7929" s="115"/>
      <c r="AI7929" s="116"/>
    </row>
    <row r="7930" spans="1:35" ht="15" customHeight="1" x14ac:dyDescent="0.25">
      <c r="A7930" s="105"/>
      <c r="B7930" s="106"/>
      <c r="C7930" s="2"/>
      <c r="D7930" s="2"/>
      <c r="E7930" s="106"/>
      <c r="F7930" s="107"/>
      <c r="G7930" s="108"/>
      <c r="H7930" s="109"/>
      <c r="I7930" s="109"/>
      <c r="J7930" s="110"/>
      <c r="K7930" s="117"/>
      <c r="L7930" s="178"/>
      <c r="M7930" s="178"/>
      <c r="N7930" s="106"/>
      <c r="O7930" s="111"/>
      <c r="P7930" s="111"/>
      <c r="Q7930" s="106"/>
      <c r="R7930" s="106"/>
      <c r="S7930" s="106"/>
      <c r="T7930" s="106"/>
      <c r="U7930" s="106"/>
      <c r="V7930" s="106"/>
      <c r="W7930" s="19"/>
      <c r="X7930" s="2"/>
      <c r="Y7930" s="4"/>
      <c r="Z7930" s="106"/>
      <c r="AA7930" s="114"/>
      <c r="AB7930" s="112"/>
      <c r="AC7930" s="178"/>
      <c r="AD7930" s="11"/>
      <c r="AE7930" s="106"/>
      <c r="AF7930" s="106"/>
      <c r="AG7930" s="106"/>
      <c r="AH7930" s="115"/>
      <c r="AI7930" s="116"/>
    </row>
    <row r="7931" spans="1:35" ht="15" customHeight="1" x14ac:dyDescent="0.25">
      <c r="A7931" s="105"/>
      <c r="B7931" s="106"/>
      <c r="C7931" s="2"/>
      <c r="D7931" s="2"/>
      <c r="E7931" s="106"/>
      <c r="F7931" s="107"/>
      <c r="G7931" s="108"/>
      <c r="H7931" s="109"/>
      <c r="I7931" s="109"/>
      <c r="J7931" s="110"/>
      <c r="K7931" s="117"/>
      <c r="L7931" s="178"/>
      <c r="M7931" s="178"/>
      <c r="N7931" s="106"/>
      <c r="O7931" s="111"/>
      <c r="P7931" s="111"/>
      <c r="Q7931" s="106"/>
      <c r="R7931" s="106"/>
      <c r="S7931" s="106"/>
      <c r="T7931" s="106"/>
      <c r="U7931" s="106"/>
      <c r="V7931" s="106"/>
      <c r="W7931" s="19"/>
      <c r="X7931" s="2"/>
      <c r="Y7931" s="4"/>
      <c r="Z7931" s="106"/>
      <c r="AA7931" s="114"/>
      <c r="AB7931" s="112"/>
      <c r="AC7931" s="178"/>
      <c r="AD7931" s="11"/>
      <c r="AE7931" s="106"/>
      <c r="AF7931" s="106"/>
      <c r="AG7931" s="106"/>
      <c r="AH7931" s="115"/>
      <c r="AI7931" s="116"/>
    </row>
    <row r="7932" spans="1:35" ht="15" customHeight="1" x14ac:dyDescent="0.25">
      <c r="A7932" s="105"/>
      <c r="B7932" s="106"/>
      <c r="C7932" s="2"/>
      <c r="D7932" s="2"/>
      <c r="E7932" s="106"/>
      <c r="F7932" s="107"/>
      <c r="G7932" s="108"/>
      <c r="H7932" s="109"/>
      <c r="I7932" s="109"/>
      <c r="J7932" s="110"/>
      <c r="K7932" s="117"/>
      <c r="L7932" s="178"/>
      <c r="M7932" s="178"/>
      <c r="N7932" s="106"/>
      <c r="O7932" s="111"/>
      <c r="P7932" s="111"/>
      <c r="Q7932" s="106"/>
      <c r="R7932" s="106"/>
      <c r="S7932" s="106"/>
      <c r="T7932" s="106"/>
      <c r="U7932" s="106"/>
      <c r="V7932" s="106"/>
      <c r="W7932" s="19"/>
      <c r="X7932" s="2"/>
      <c r="Y7932" s="4"/>
      <c r="Z7932" s="106"/>
      <c r="AA7932" s="114"/>
      <c r="AB7932" s="112"/>
      <c r="AC7932" s="178"/>
      <c r="AD7932" s="11"/>
      <c r="AE7932" s="106"/>
      <c r="AF7932" s="106"/>
      <c r="AG7932" s="106"/>
      <c r="AH7932" s="115"/>
      <c r="AI7932" s="116"/>
    </row>
    <row r="7933" spans="1:35" ht="15" customHeight="1" x14ac:dyDescent="0.25">
      <c r="A7933" s="105"/>
      <c r="B7933" s="106"/>
      <c r="C7933" s="2"/>
      <c r="D7933" s="2"/>
      <c r="E7933" s="106"/>
      <c r="F7933" s="107"/>
      <c r="G7933" s="108"/>
      <c r="H7933" s="109"/>
      <c r="I7933" s="109"/>
      <c r="J7933" s="110"/>
      <c r="K7933" s="117"/>
      <c r="L7933" s="178"/>
      <c r="M7933" s="178"/>
      <c r="N7933" s="106"/>
      <c r="O7933" s="111"/>
      <c r="P7933" s="111"/>
      <c r="Q7933" s="106"/>
      <c r="R7933" s="106"/>
      <c r="S7933" s="106"/>
      <c r="T7933" s="106"/>
      <c r="U7933" s="106"/>
      <c r="V7933" s="106"/>
      <c r="W7933" s="19"/>
      <c r="X7933" s="2"/>
      <c r="Y7933" s="4"/>
      <c r="Z7933" s="106"/>
      <c r="AA7933" s="114"/>
      <c r="AB7933" s="112"/>
      <c r="AC7933" s="178"/>
      <c r="AD7933" s="11"/>
      <c r="AE7933" s="106"/>
      <c r="AF7933" s="106"/>
      <c r="AG7933" s="106"/>
      <c r="AH7933" s="115"/>
      <c r="AI7933" s="116"/>
    </row>
    <row r="7934" spans="1:35" ht="15" customHeight="1" x14ac:dyDescent="0.25">
      <c r="A7934" s="105"/>
      <c r="B7934" s="106"/>
      <c r="C7934" s="2"/>
      <c r="D7934" s="2"/>
      <c r="E7934" s="106"/>
      <c r="F7934" s="107"/>
      <c r="G7934" s="108"/>
      <c r="H7934" s="109"/>
      <c r="I7934" s="109"/>
      <c r="J7934" s="110"/>
      <c r="K7934" s="117"/>
      <c r="L7934" s="178"/>
      <c r="M7934" s="178"/>
      <c r="N7934" s="106"/>
      <c r="O7934" s="111"/>
      <c r="P7934" s="111"/>
      <c r="Q7934" s="106"/>
      <c r="R7934" s="106"/>
      <c r="S7934" s="106"/>
      <c r="T7934" s="106"/>
      <c r="U7934" s="106"/>
      <c r="V7934" s="106"/>
      <c r="W7934" s="19"/>
      <c r="X7934" s="2"/>
      <c r="Y7934" s="4"/>
      <c r="Z7934" s="106"/>
      <c r="AA7934" s="114"/>
      <c r="AB7934" s="112"/>
      <c r="AC7934" s="178"/>
      <c r="AD7934" s="11"/>
      <c r="AE7934" s="106"/>
      <c r="AF7934" s="106"/>
      <c r="AG7934" s="106"/>
      <c r="AH7934" s="115"/>
      <c r="AI7934" s="116"/>
    </row>
    <row r="7935" spans="1:35" ht="15" customHeight="1" x14ac:dyDescent="0.25">
      <c r="A7935" s="105"/>
      <c r="B7935" s="106"/>
      <c r="C7935" s="2"/>
      <c r="D7935" s="2"/>
      <c r="E7935" s="106"/>
      <c r="F7935" s="107"/>
      <c r="G7935" s="108"/>
      <c r="H7935" s="109"/>
      <c r="I7935" s="109"/>
      <c r="J7935" s="110"/>
      <c r="K7935" s="117"/>
      <c r="L7935" s="178"/>
      <c r="M7935" s="178"/>
      <c r="N7935" s="106"/>
      <c r="O7935" s="111"/>
      <c r="P7935" s="111"/>
      <c r="Q7935" s="106"/>
      <c r="R7935" s="106"/>
      <c r="S7935" s="106"/>
      <c r="T7935" s="106"/>
      <c r="U7935" s="106"/>
      <c r="V7935" s="106"/>
      <c r="W7935" s="19"/>
      <c r="X7935" s="2"/>
      <c r="Y7935" s="4"/>
      <c r="Z7935" s="106"/>
      <c r="AA7935" s="114"/>
      <c r="AB7935" s="112"/>
      <c r="AC7935" s="178"/>
      <c r="AD7935" s="11"/>
      <c r="AE7935" s="106"/>
      <c r="AF7935" s="106"/>
      <c r="AG7935" s="106"/>
      <c r="AH7935" s="115"/>
      <c r="AI7935" s="116"/>
    </row>
    <row r="7936" spans="1:35" ht="15" customHeight="1" x14ac:dyDescent="0.25">
      <c r="A7936" s="105"/>
      <c r="B7936" s="106"/>
      <c r="C7936" s="2"/>
      <c r="D7936" s="2"/>
      <c r="E7936" s="106"/>
      <c r="F7936" s="107"/>
      <c r="G7936" s="108"/>
      <c r="H7936" s="109"/>
      <c r="I7936" s="109"/>
      <c r="J7936" s="110"/>
      <c r="K7936" s="117"/>
      <c r="L7936" s="178"/>
      <c r="M7936" s="178"/>
      <c r="N7936" s="106"/>
      <c r="O7936" s="111"/>
      <c r="P7936" s="111"/>
      <c r="Q7936" s="106"/>
      <c r="R7936" s="106"/>
      <c r="S7936" s="106"/>
      <c r="T7936" s="106"/>
      <c r="U7936" s="106"/>
      <c r="V7936" s="106"/>
      <c r="W7936" s="19"/>
      <c r="X7936" s="2"/>
      <c r="Y7936" s="4"/>
      <c r="Z7936" s="106"/>
      <c r="AA7936" s="114"/>
      <c r="AB7936" s="112"/>
      <c r="AC7936" s="178"/>
      <c r="AD7936" s="11"/>
      <c r="AE7936" s="106"/>
      <c r="AF7936" s="106"/>
      <c r="AG7936" s="106"/>
      <c r="AH7936" s="115"/>
      <c r="AI7936" s="116"/>
    </row>
    <row r="7937" spans="1:35" ht="15" customHeight="1" x14ac:dyDescent="0.25">
      <c r="A7937" s="105"/>
      <c r="B7937" s="106"/>
      <c r="C7937" s="2"/>
      <c r="D7937" s="2"/>
      <c r="E7937" s="106"/>
      <c r="F7937" s="107"/>
      <c r="G7937" s="108"/>
      <c r="H7937" s="109"/>
      <c r="I7937" s="109"/>
      <c r="J7937" s="110"/>
      <c r="K7937" s="117"/>
      <c r="L7937" s="178"/>
      <c r="M7937" s="178"/>
      <c r="N7937" s="106"/>
      <c r="O7937" s="111"/>
      <c r="P7937" s="111"/>
      <c r="Q7937" s="106"/>
      <c r="R7937" s="106"/>
      <c r="S7937" s="106"/>
      <c r="T7937" s="106"/>
      <c r="U7937" s="106"/>
      <c r="V7937" s="106"/>
      <c r="W7937" s="19"/>
      <c r="X7937" s="2"/>
      <c r="Y7937" s="4"/>
      <c r="Z7937" s="106"/>
      <c r="AA7937" s="114"/>
      <c r="AB7937" s="112"/>
      <c r="AC7937" s="178"/>
      <c r="AD7937" s="11"/>
      <c r="AE7937" s="106"/>
      <c r="AF7937" s="106"/>
      <c r="AG7937" s="106"/>
      <c r="AH7937" s="115"/>
      <c r="AI7937" s="116"/>
    </row>
    <row r="7938" spans="1:35" ht="15" customHeight="1" x14ac:dyDescent="0.25">
      <c r="A7938" s="105"/>
      <c r="B7938" s="106"/>
      <c r="C7938" s="2"/>
      <c r="D7938" s="2"/>
      <c r="E7938" s="106"/>
      <c r="F7938" s="107"/>
      <c r="G7938" s="108"/>
      <c r="H7938" s="109"/>
      <c r="I7938" s="109"/>
      <c r="J7938" s="110"/>
      <c r="K7938" s="117"/>
      <c r="L7938" s="178"/>
      <c r="M7938" s="178"/>
      <c r="N7938" s="106"/>
      <c r="O7938" s="111"/>
      <c r="P7938" s="111"/>
      <c r="Q7938" s="106"/>
      <c r="R7938" s="106"/>
      <c r="S7938" s="106"/>
      <c r="T7938" s="106"/>
      <c r="U7938" s="106"/>
      <c r="V7938" s="106"/>
      <c r="W7938" s="19"/>
      <c r="X7938" s="2"/>
      <c r="Y7938" s="4"/>
      <c r="Z7938" s="106"/>
      <c r="AA7938" s="114"/>
      <c r="AB7938" s="112"/>
      <c r="AC7938" s="178"/>
      <c r="AD7938" s="11"/>
      <c r="AE7938" s="106"/>
      <c r="AF7938" s="106"/>
      <c r="AG7938" s="106"/>
      <c r="AH7938" s="115"/>
      <c r="AI7938" s="116"/>
    </row>
    <row r="7939" spans="1:35" ht="15" customHeight="1" x14ac:dyDescent="0.25">
      <c r="A7939" s="105"/>
      <c r="B7939" s="106"/>
      <c r="C7939" s="2"/>
      <c r="D7939" s="2"/>
      <c r="E7939" s="106"/>
      <c r="F7939" s="107"/>
      <c r="G7939" s="108"/>
      <c r="H7939" s="109"/>
      <c r="I7939" s="109"/>
      <c r="J7939" s="110"/>
      <c r="K7939" s="117"/>
      <c r="L7939" s="178"/>
      <c r="M7939" s="178"/>
      <c r="N7939" s="106"/>
      <c r="O7939" s="111"/>
      <c r="P7939" s="111"/>
      <c r="Q7939" s="106"/>
      <c r="R7939" s="106"/>
      <c r="S7939" s="106"/>
      <c r="T7939" s="106"/>
      <c r="U7939" s="106"/>
      <c r="V7939" s="106"/>
      <c r="W7939" s="19"/>
      <c r="X7939" s="2"/>
      <c r="Y7939" s="4"/>
      <c r="Z7939" s="106"/>
      <c r="AA7939" s="114"/>
      <c r="AB7939" s="112"/>
      <c r="AC7939" s="178"/>
      <c r="AD7939" s="11"/>
      <c r="AE7939" s="106"/>
      <c r="AF7939" s="106"/>
      <c r="AG7939" s="106"/>
      <c r="AH7939" s="115"/>
      <c r="AI7939" s="116"/>
    </row>
    <row r="7940" spans="1:35" ht="15" customHeight="1" x14ac:dyDescent="0.25">
      <c r="A7940" s="105"/>
      <c r="B7940" s="106"/>
      <c r="C7940" s="2"/>
      <c r="D7940" s="2"/>
      <c r="E7940" s="106"/>
      <c r="F7940" s="107"/>
      <c r="G7940" s="108"/>
      <c r="H7940" s="109"/>
      <c r="I7940" s="109"/>
      <c r="J7940" s="110"/>
      <c r="K7940" s="117"/>
      <c r="L7940" s="178"/>
      <c r="M7940" s="178"/>
      <c r="N7940" s="106"/>
      <c r="O7940" s="111"/>
      <c r="P7940" s="111"/>
      <c r="Q7940" s="106"/>
      <c r="R7940" s="106"/>
      <c r="S7940" s="106"/>
      <c r="T7940" s="106"/>
      <c r="U7940" s="106"/>
      <c r="V7940" s="106"/>
      <c r="W7940" s="19"/>
      <c r="X7940" s="2"/>
      <c r="Y7940" s="4"/>
      <c r="Z7940" s="106"/>
      <c r="AA7940" s="114"/>
      <c r="AB7940" s="112"/>
      <c r="AC7940" s="178"/>
      <c r="AD7940" s="11"/>
      <c r="AE7940" s="106"/>
      <c r="AF7940" s="106"/>
      <c r="AG7940" s="106"/>
      <c r="AH7940" s="115"/>
      <c r="AI7940" s="116"/>
    </row>
    <row r="7941" spans="1:35" ht="15" customHeight="1" x14ac:dyDescent="0.25">
      <c r="A7941" s="105"/>
      <c r="B7941" s="106"/>
      <c r="C7941" s="2"/>
      <c r="D7941" s="2"/>
      <c r="E7941" s="106"/>
      <c r="F7941" s="107"/>
      <c r="G7941" s="108"/>
      <c r="H7941" s="109"/>
      <c r="I7941" s="109"/>
      <c r="J7941" s="110"/>
      <c r="K7941" s="117"/>
      <c r="L7941" s="178"/>
      <c r="M7941" s="178"/>
      <c r="N7941" s="106"/>
      <c r="O7941" s="111"/>
      <c r="P7941" s="111"/>
      <c r="Q7941" s="106"/>
      <c r="R7941" s="106"/>
      <c r="S7941" s="106"/>
      <c r="T7941" s="106"/>
      <c r="U7941" s="106"/>
      <c r="V7941" s="106"/>
      <c r="W7941" s="19"/>
      <c r="X7941" s="2"/>
      <c r="Y7941" s="4"/>
      <c r="Z7941" s="106"/>
      <c r="AA7941" s="114"/>
      <c r="AB7941" s="112"/>
      <c r="AC7941" s="178"/>
      <c r="AD7941" s="11"/>
      <c r="AE7941" s="106"/>
      <c r="AF7941" s="106"/>
      <c r="AG7941" s="106"/>
      <c r="AH7941" s="115"/>
      <c r="AI7941" s="116"/>
    </row>
    <row r="7942" spans="1:35" ht="15" customHeight="1" x14ac:dyDescent="0.25">
      <c r="A7942" s="105"/>
      <c r="B7942" s="106"/>
      <c r="C7942" s="2"/>
      <c r="D7942" s="2"/>
      <c r="E7942" s="106"/>
      <c r="F7942" s="107"/>
      <c r="G7942" s="108"/>
      <c r="H7942" s="109"/>
      <c r="I7942" s="109"/>
      <c r="J7942" s="110"/>
      <c r="K7942" s="117"/>
      <c r="L7942" s="178"/>
      <c r="M7942" s="178"/>
      <c r="N7942" s="106"/>
      <c r="O7942" s="111"/>
      <c r="P7942" s="111"/>
      <c r="Q7942" s="106"/>
      <c r="R7942" s="106"/>
      <c r="S7942" s="106"/>
      <c r="T7942" s="106"/>
      <c r="U7942" s="106"/>
      <c r="V7942" s="106"/>
      <c r="W7942" s="19"/>
      <c r="X7942" s="2"/>
      <c r="Y7942" s="4"/>
      <c r="Z7942" s="106"/>
      <c r="AA7942" s="114"/>
      <c r="AB7942" s="112"/>
      <c r="AC7942" s="178"/>
      <c r="AD7942" s="11"/>
      <c r="AE7942" s="106"/>
      <c r="AF7942" s="106"/>
      <c r="AG7942" s="106"/>
      <c r="AH7942" s="115"/>
      <c r="AI7942" s="116"/>
    </row>
    <row r="7943" spans="1:35" ht="15" customHeight="1" x14ac:dyDescent="0.25">
      <c r="A7943" s="105"/>
      <c r="B7943" s="106"/>
      <c r="C7943" s="2"/>
      <c r="D7943" s="2"/>
      <c r="E7943" s="106"/>
      <c r="F7943" s="107"/>
      <c r="G7943" s="108"/>
      <c r="H7943" s="109"/>
      <c r="I7943" s="109"/>
      <c r="J7943" s="110"/>
      <c r="K7943" s="117"/>
      <c r="L7943" s="178"/>
      <c r="M7943" s="178"/>
      <c r="N7943" s="106"/>
      <c r="O7943" s="111"/>
      <c r="P7943" s="111"/>
      <c r="Q7943" s="106"/>
      <c r="R7943" s="106"/>
      <c r="S7943" s="106"/>
      <c r="T7943" s="106"/>
      <c r="U7943" s="106"/>
      <c r="V7943" s="106"/>
      <c r="W7943" s="19"/>
      <c r="X7943" s="2"/>
      <c r="Y7943" s="4"/>
      <c r="Z7943" s="106"/>
      <c r="AA7943" s="114"/>
      <c r="AB7943" s="112"/>
      <c r="AC7943" s="178"/>
      <c r="AD7943" s="11"/>
      <c r="AE7943" s="106"/>
      <c r="AF7943" s="106"/>
      <c r="AG7943" s="106"/>
      <c r="AH7943" s="115"/>
      <c r="AI7943" s="116"/>
    </row>
    <row r="7944" spans="1:35" ht="15" customHeight="1" x14ac:dyDescent="0.25">
      <c r="A7944" s="105"/>
      <c r="B7944" s="106"/>
      <c r="C7944" s="2"/>
      <c r="D7944" s="2"/>
      <c r="E7944" s="106"/>
      <c r="F7944" s="107"/>
      <c r="G7944" s="108"/>
      <c r="H7944" s="109"/>
      <c r="I7944" s="109"/>
      <c r="J7944" s="110"/>
      <c r="K7944" s="117"/>
      <c r="L7944" s="178"/>
      <c r="M7944" s="178"/>
      <c r="N7944" s="106"/>
      <c r="O7944" s="111"/>
      <c r="P7944" s="111"/>
      <c r="Q7944" s="106"/>
      <c r="R7944" s="106"/>
      <c r="S7944" s="106"/>
      <c r="T7944" s="106"/>
      <c r="U7944" s="106"/>
      <c r="V7944" s="106"/>
      <c r="W7944" s="19"/>
      <c r="X7944" s="2"/>
      <c r="Y7944" s="4"/>
      <c r="Z7944" s="106"/>
      <c r="AA7944" s="114"/>
      <c r="AB7944" s="112"/>
      <c r="AC7944" s="178"/>
      <c r="AD7944" s="11"/>
      <c r="AE7944" s="106"/>
      <c r="AF7944" s="106"/>
      <c r="AG7944" s="106"/>
      <c r="AH7944" s="115"/>
      <c r="AI7944" s="116"/>
    </row>
    <row r="7945" spans="1:35" ht="15" customHeight="1" x14ac:dyDescent="0.25">
      <c r="A7945" s="105"/>
      <c r="B7945" s="106"/>
      <c r="C7945" s="2"/>
      <c r="D7945" s="2"/>
      <c r="E7945" s="106"/>
      <c r="F7945" s="107"/>
      <c r="G7945" s="108"/>
      <c r="H7945" s="109"/>
      <c r="I7945" s="109"/>
      <c r="J7945" s="110"/>
      <c r="K7945" s="117"/>
      <c r="L7945" s="178"/>
      <c r="M7945" s="178"/>
      <c r="N7945" s="106"/>
      <c r="O7945" s="111"/>
      <c r="P7945" s="111"/>
      <c r="Q7945" s="106"/>
      <c r="R7945" s="106"/>
      <c r="S7945" s="106"/>
      <c r="T7945" s="106"/>
      <c r="U7945" s="106"/>
      <c r="V7945" s="106"/>
      <c r="W7945" s="19"/>
      <c r="X7945" s="2"/>
      <c r="Y7945" s="4"/>
      <c r="Z7945" s="106"/>
      <c r="AA7945" s="114"/>
      <c r="AB7945" s="112"/>
      <c r="AC7945" s="178"/>
      <c r="AD7945" s="11"/>
      <c r="AE7945" s="106"/>
      <c r="AF7945" s="106"/>
      <c r="AG7945" s="106"/>
      <c r="AH7945" s="115"/>
      <c r="AI7945" s="116"/>
    </row>
    <row r="7946" spans="1:35" ht="15" customHeight="1" x14ac:dyDescent="0.25">
      <c r="A7946" s="105"/>
      <c r="B7946" s="106"/>
      <c r="C7946" s="2"/>
      <c r="D7946" s="2"/>
      <c r="E7946" s="106"/>
      <c r="F7946" s="107"/>
      <c r="G7946" s="108"/>
      <c r="H7946" s="109"/>
      <c r="I7946" s="109"/>
      <c r="J7946" s="110"/>
      <c r="K7946" s="117"/>
      <c r="L7946" s="178"/>
      <c r="M7946" s="178"/>
      <c r="N7946" s="106"/>
      <c r="O7946" s="111"/>
      <c r="P7946" s="111"/>
      <c r="Q7946" s="106"/>
      <c r="R7946" s="106"/>
      <c r="S7946" s="106"/>
      <c r="T7946" s="106"/>
      <c r="U7946" s="106"/>
      <c r="V7946" s="106"/>
      <c r="W7946" s="19"/>
      <c r="X7946" s="2"/>
      <c r="Y7946" s="4"/>
      <c r="Z7946" s="106"/>
      <c r="AA7946" s="114"/>
      <c r="AB7946" s="112"/>
      <c r="AC7946" s="178"/>
      <c r="AD7946" s="11"/>
      <c r="AE7946" s="106"/>
      <c r="AF7946" s="106"/>
      <c r="AG7946" s="106"/>
      <c r="AH7946" s="115"/>
      <c r="AI7946" s="116"/>
    </row>
    <row r="7947" spans="1:35" ht="15" customHeight="1" x14ac:dyDescent="0.25">
      <c r="A7947" s="105"/>
      <c r="B7947" s="106"/>
      <c r="C7947" s="2"/>
      <c r="D7947" s="2"/>
      <c r="E7947" s="106"/>
      <c r="F7947" s="107"/>
      <c r="G7947" s="108"/>
      <c r="H7947" s="109"/>
      <c r="I7947" s="109"/>
      <c r="J7947" s="110"/>
      <c r="K7947" s="117"/>
      <c r="L7947" s="178"/>
      <c r="M7947" s="178"/>
      <c r="N7947" s="106"/>
      <c r="O7947" s="111"/>
      <c r="P7947" s="111"/>
      <c r="Q7947" s="106"/>
      <c r="R7947" s="106"/>
      <c r="S7947" s="106"/>
      <c r="T7947" s="106"/>
      <c r="U7947" s="106"/>
      <c r="V7947" s="106"/>
      <c r="W7947" s="19"/>
      <c r="X7947" s="2"/>
      <c r="Y7947" s="4"/>
      <c r="Z7947" s="106"/>
      <c r="AA7947" s="114"/>
      <c r="AB7947" s="112"/>
      <c r="AC7947" s="178"/>
      <c r="AD7947" s="11"/>
      <c r="AE7947" s="106"/>
      <c r="AF7947" s="106"/>
      <c r="AG7947" s="106"/>
      <c r="AH7947" s="115"/>
      <c r="AI7947" s="116"/>
    </row>
    <row r="7948" spans="1:35" ht="15" customHeight="1" x14ac:dyDescent="0.25">
      <c r="A7948" s="105"/>
      <c r="B7948" s="106"/>
      <c r="C7948" s="2"/>
      <c r="D7948" s="2"/>
      <c r="E7948" s="106"/>
      <c r="F7948" s="107"/>
      <c r="G7948" s="108"/>
      <c r="H7948" s="109"/>
      <c r="I7948" s="109"/>
      <c r="J7948" s="110"/>
      <c r="K7948" s="117"/>
      <c r="L7948" s="178"/>
      <c r="M7948" s="178"/>
      <c r="N7948" s="106"/>
      <c r="O7948" s="111"/>
      <c r="P7948" s="111"/>
      <c r="Q7948" s="106"/>
      <c r="R7948" s="106"/>
      <c r="S7948" s="106"/>
      <c r="T7948" s="106"/>
      <c r="U7948" s="106"/>
      <c r="V7948" s="106"/>
      <c r="W7948" s="19"/>
      <c r="X7948" s="2"/>
      <c r="Y7948" s="4"/>
      <c r="Z7948" s="106"/>
      <c r="AA7948" s="114"/>
      <c r="AB7948" s="112"/>
      <c r="AC7948" s="178"/>
      <c r="AD7948" s="11"/>
      <c r="AE7948" s="106"/>
      <c r="AF7948" s="106"/>
      <c r="AG7948" s="106"/>
      <c r="AH7948" s="115"/>
      <c r="AI7948" s="116"/>
    </row>
    <row r="7949" spans="1:35" ht="15" customHeight="1" x14ac:dyDescent="0.25">
      <c r="A7949" s="105"/>
      <c r="B7949" s="106"/>
      <c r="C7949" s="2"/>
      <c r="D7949" s="2"/>
      <c r="E7949" s="106"/>
      <c r="F7949" s="107"/>
      <c r="G7949" s="108"/>
      <c r="H7949" s="109"/>
      <c r="I7949" s="109"/>
      <c r="J7949" s="110"/>
      <c r="K7949" s="117"/>
      <c r="L7949" s="178"/>
      <c r="M7949" s="178"/>
      <c r="N7949" s="106"/>
      <c r="O7949" s="111"/>
      <c r="P7949" s="111"/>
      <c r="Q7949" s="106"/>
      <c r="R7949" s="106"/>
      <c r="S7949" s="106"/>
      <c r="T7949" s="106"/>
      <c r="U7949" s="106"/>
      <c r="V7949" s="106"/>
      <c r="W7949" s="19"/>
      <c r="X7949" s="2"/>
      <c r="Y7949" s="4"/>
      <c r="Z7949" s="106"/>
      <c r="AA7949" s="114"/>
      <c r="AB7949" s="112"/>
      <c r="AC7949" s="178"/>
      <c r="AD7949" s="11"/>
      <c r="AE7949" s="106"/>
      <c r="AF7949" s="106"/>
      <c r="AG7949" s="106"/>
      <c r="AH7949" s="115"/>
      <c r="AI7949" s="116"/>
    </row>
    <row r="7950" spans="1:35" ht="15" customHeight="1" x14ac:dyDescent="0.25">
      <c r="A7950" s="105"/>
      <c r="B7950" s="106"/>
      <c r="C7950" s="2"/>
      <c r="D7950" s="2"/>
      <c r="E7950" s="106"/>
      <c r="F7950" s="107"/>
      <c r="G7950" s="108"/>
      <c r="H7950" s="109"/>
      <c r="I7950" s="109"/>
      <c r="J7950" s="110"/>
      <c r="K7950" s="117"/>
      <c r="L7950" s="178"/>
      <c r="M7950" s="178"/>
      <c r="N7950" s="106"/>
      <c r="O7950" s="111"/>
      <c r="P7950" s="111"/>
      <c r="Q7950" s="106"/>
      <c r="R7950" s="106"/>
      <c r="S7950" s="106"/>
      <c r="T7950" s="106"/>
      <c r="U7950" s="106"/>
      <c r="V7950" s="106"/>
      <c r="W7950" s="19"/>
      <c r="X7950" s="2"/>
      <c r="Y7950" s="4"/>
      <c r="Z7950" s="106"/>
      <c r="AA7950" s="114"/>
      <c r="AB7950" s="112"/>
      <c r="AC7950" s="178"/>
      <c r="AD7950" s="11"/>
      <c r="AE7950" s="106"/>
      <c r="AF7950" s="106"/>
      <c r="AG7950" s="106"/>
      <c r="AH7950" s="115"/>
      <c r="AI7950" s="116"/>
    </row>
    <row r="7951" spans="1:35" ht="15" customHeight="1" x14ac:dyDescent="0.25">
      <c r="A7951" s="105"/>
      <c r="B7951" s="106"/>
      <c r="C7951" s="2"/>
      <c r="D7951" s="2"/>
      <c r="E7951" s="106"/>
      <c r="F7951" s="107"/>
      <c r="G7951" s="108"/>
      <c r="H7951" s="109"/>
      <c r="I7951" s="109"/>
      <c r="J7951" s="110"/>
      <c r="K7951" s="117"/>
      <c r="L7951" s="178"/>
      <c r="M7951" s="178"/>
      <c r="N7951" s="106"/>
      <c r="O7951" s="111"/>
      <c r="P7951" s="111"/>
      <c r="Q7951" s="106"/>
      <c r="R7951" s="106"/>
      <c r="S7951" s="106"/>
      <c r="T7951" s="106"/>
      <c r="U7951" s="106"/>
      <c r="V7951" s="106"/>
      <c r="W7951" s="19"/>
      <c r="X7951" s="2"/>
      <c r="Y7951" s="4"/>
      <c r="Z7951" s="106"/>
      <c r="AA7951" s="114"/>
      <c r="AB7951" s="112"/>
      <c r="AC7951" s="178"/>
      <c r="AD7951" s="11"/>
      <c r="AE7951" s="106"/>
      <c r="AF7951" s="106"/>
      <c r="AG7951" s="106"/>
      <c r="AH7951" s="115"/>
      <c r="AI7951" s="116"/>
    </row>
    <row r="7952" spans="1:35" ht="15" customHeight="1" x14ac:dyDescent="0.25">
      <c r="A7952" s="105"/>
      <c r="B7952" s="106"/>
      <c r="C7952" s="2"/>
      <c r="D7952" s="2"/>
      <c r="E7952" s="106"/>
      <c r="F7952" s="107"/>
      <c r="G7952" s="108"/>
      <c r="H7952" s="109"/>
      <c r="I7952" s="109"/>
      <c r="J7952" s="110"/>
      <c r="K7952" s="117"/>
      <c r="L7952" s="178"/>
      <c r="M7952" s="178"/>
      <c r="N7952" s="106"/>
      <c r="O7952" s="111"/>
      <c r="P7952" s="111"/>
      <c r="Q7952" s="106"/>
      <c r="R7952" s="106"/>
      <c r="S7952" s="106"/>
      <c r="T7952" s="106"/>
      <c r="U7952" s="106"/>
      <c r="V7952" s="106"/>
      <c r="W7952" s="19"/>
      <c r="X7952" s="2"/>
      <c r="Y7952" s="4"/>
      <c r="Z7952" s="106"/>
      <c r="AA7952" s="114"/>
      <c r="AB7952" s="112"/>
      <c r="AC7952" s="178"/>
      <c r="AD7952" s="11"/>
      <c r="AE7952" s="106"/>
      <c r="AF7952" s="106"/>
      <c r="AG7952" s="106"/>
      <c r="AH7952" s="115"/>
      <c r="AI7952" s="116"/>
    </row>
    <row r="7953" spans="1:35" ht="15" customHeight="1" x14ac:dyDescent="0.25">
      <c r="A7953" s="105"/>
      <c r="B7953" s="106"/>
      <c r="C7953" s="2"/>
      <c r="D7953" s="2"/>
      <c r="E7953" s="106"/>
      <c r="F7953" s="107"/>
      <c r="G7953" s="108"/>
      <c r="H7953" s="109"/>
      <c r="I7953" s="109"/>
      <c r="J7953" s="110"/>
      <c r="K7953" s="117"/>
      <c r="L7953" s="178"/>
      <c r="M7953" s="178"/>
      <c r="N7953" s="106"/>
      <c r="O7953" s="111"/>
      <c r="P7953" s="111"/>
      <c r="Q7953" s="106"/>
      <c r="R7953" s="106"/>
      <c r="S7953" s="106"/>
      <c r="T7953" s="106"/>
      <c r="U7953" s="106"/>
      <c r="V7953" s="106"/>
      <c r="W7953" s="19"/>
      <c r="X7953" s="2"/>
      <c r="Y7953" s="4"/>
      <c r="Z7953" s="106"/>
      <c r="AA7953" s="114"/>
      <c r="AB7953" s="112"/>
      <c r="AC7953" s="178"/>
      <c r="AD7953" s="11"/>
      <c r="AE7953" s="106"/>
      <c r="AF7953" s="106"/>
      <c r="AG7953" s="106"/>
      <c r="AH7953" s="115"/>
      <c r="AI7953" s="116"/>
    </row>
    <row r="7954" spans="1:35" ht="15" customHeight="1" x14ac:dyDescent="0.25">
      <c r="A7954" s="105"/>
      <c r="B7954" s="106"/>
      <c r="C7954" s="2"/>
      <c r="D7954" s="2"/>
      <c r="E7954" s="106"/>
      <c r="F7954" s="107"/>
      <c r="G7954" s="108"/>
      <c r="H7954" s="109"/>
      <c r="I7954" s="109"/>
      <c r="J7954" s="110"/>
      <c r="K7954" s="117"/>
      <c r="L7954" s="178"/>
      <c r="M7954" s="178"/>
      <c r="N7954" s="106"/>
      <c r="O7954" s="111"/>
      <c r="P7954" s="111"/>
      <c r="Q7954" s="106"/>
      <c r="R7954" s="106"/>
      <c r="S7954" s="106"/>
      <c r="T7954" s="106"/>
      <c r="U7954" s="106"/>
      <c r="V7954" s="106"/>
      <c r="W7954" s="19"/>
      <c r="X7954" s="2"/>
      <c r="Y7954" s="4"/>
      <c r="Z7954" s="106"/>
      <c r="AA7954" s="114"/>
      <c r="AB7954" s="112"/>
      <c r="AC7954" s="178"/>
      <c r="AD7954" s="11"/>
      <c r="AE7954" s="106"/>
      <c r="AF7954" s="106"/>
      <c r="AG7954" s="106"/>
      <c r="AH7954" s="115"/>
      <c r="AI7954" s="116"/>
    </row>
    <row r="7955" spans="1:35" ht="15" customHeight="1" x14ac:dyDescent="0.25">
      <c r="A7955" s="105"/>
      <c r="B7955" s="106"/>
      <c r="C7955" s="2"/>
      <c r="D7955" s="2"/>
      <c r="E7955" s="106"/>
      <c r="F7955" s="107"/>
      <c r="G7955" s="108"/>
      <c r="H7955" s="109"/>
      <c r="I7955" s="109"/>
      <c r="J7955" s="110"/>
      <c r="K7955" s="117"/>
      <c r="L7955" s="178"/>
      <c r="M7955" s="178"/>
      <c r="N7955" s="106"/>
      <c r="O7955" s="111"/>
      <c r="P7955" s="111"/>
      <c r="Q7955" s="106"/>
      <c r="R7955" s="106"/>
      <c r="S7955" s="106"/>
      <c r="T7955" s="106"/>
      <c r="U7955" s="106"/>
      <c r="V7955" s="106"/>
      <c r="W7955" s="19"/>
      <c r="X7955" s="2"/>
      <c r="Y7955" s="4"/>
      <c r="Z7955" s="106"/>
      <c r="AA7955" s="114"/>
      <c r="AB7955" s="112"/>
      <c r="AC7955" s="178"/>
      <c r="AD7955" s="11"/>
      <c r="AE7955" s="106"/>
      <c r="AF7955" s="106"/>
      <c r="AG7955" s="106"/>
      <c r="AH7955" s="115"/>
      <c r="AI7955" s="116"/>
    </row>
    <row r="7956" spans="1:35" ht="15" customHeight="1" x14ac:dyDescent="0.25">
      <c r="A7956" s="105"/>
      <c r="B7956" s="106"/>
      <c r="C7956" s="2"/>
      <c r="D7956" s="2"/>
      <c r="E7956" s="106"/>
      <c r="F7956" s="107"/>
      <c r="G7956" s="108"/>
      <c r="H7956" s="109"/>
      <c r="I7956" s="109"/>
      <c r="J7956" s="110"/>
      <c r="K7956" s="117"/>
      <c r="L7956" s="178"/>
      <c r="M7956" s="178"/>
      <c r="N7956" s="106"/>
      <c r="O7956" s="111"/>
      <c r="P7956" s="111"/>
      <c r="Q7956" s="106"/>
      <c r="R7956" s="106"/>
      <c r="S7956" s="106"/>
      <c r="T7956" s="106"/>
      <c r="U7956" s="106"/>
      <c r="V7956" s="106"/>
      <c r="W7956" s="19"/>
      <c r="X7956" s="2"/>
      <c r="Y7956" s="4"/>
      <c r="Z7956" s="106"/>
      <c r="AA7956" s="114"/>
      <c r="AB7956" s="112"/>
      <c r="AC7956" s="178"/>
      <c r="AD7956" s="11"/>
      <c r="AE7956" s="106"/>
      <c r="AF7956" s="106"/>
      <c r="AG7956" s="106"/>
      <c r="AH7956" s="115"/>
      <c r="AI7956" s="116"/>
    </row>
    <row r="7957" spans="1:35" ht="15" customHeight="1" x14ac:dyDescent="0.25">
      <c r="A7957" s="105"/>
      <c r="B7957" s="106"/>
      <c r="C7957" s="2"/>
      <c r="D7957" s="2"/>
      <c r="E7957" s="106"/>
      <c r="F7957" s="107"/>
      <c r="G7957" s="108"/>
      <c r="H7957" s="109"/>
      <c r="I7957" s="109"/>
      <c r="J7957" s="110"/>
      <c r="K7957" s="117"/>
      <c r="L7957" s="178"/>
      <c r="M7957" s="178"/>
      <c r="N7957" s="106"/>
      <c r="O7957" s="111"/>
      <c r="P7957" s="111"/>
      <c r="Q7957" s="106"/>
      <c r="R7957" s="106"/>
      <c r="S7957" s="106"/>
      <c r="T7957" s="106"/>
      <c r="U7957" s="106"/>
      <c r="V7957" s="106"/>
      <c r="W7957" s="19"/>
      <c r="X7957" s="2"/>
      <c r="Y7957" s="4"/>
      <c r="Z7957" s="106"/>
      <c r="AA7957" s="114"/>
      <c r="AB7957" s="112"/>
      <c r="AC7957" s="178"/>
      <c r="AD7957" s="11"/>
      <c r="AE7957" s="106"/>
      <c r="AF7957" s="106"/>
      <c r="AG7957" s="106"/>
      <c r="AH7957" s="115"/>
      <c r="AI7957" s="116"/>
    </row>
    <row r="7958" spans="1:35" ht="15" customHeight="1" x14ac:dyDescent="0.25">
      <c r="A7958" s="105"/>
      <c r="B7958" s="106"/>
      <c r="C7958" s="2"/>
      <c r="D7958" s="2"/>
      <c r="E7958" s="106"/>
      <c r="F7958" s="107"/>
      <c r="G7958" s="108"/>
      <c r="H7958" s="109"/>
      <c r="I7958" s="109"/>
      <c r="J7958" s="110"/>
      <c r="K7958" s="117"/>
      <c r="L7958" s="178"/>
      <c r="M7958" s="178"/>
      <c r="N7958" s="106"/>
      <c r="O7958" s="111"/>
      <c r="P7958" s="111"/>
      <c r="Q7958" s="106"/>
      <c r="R7958" s="106"/>
      <c r="S7958" s="106"/>
      <c r="T7958" s="106"/>
      <c r="U7958" s="106"/>
      <c r="V7958" s="106"/>
      <c r="W7958" s="19"/>
      <c r="X7958" s="2"/>
      <c r="Y7958" s="4"/>
      <c r="Z7958" s="106"/>
      <c r="AA7958" s="114"/>
      <c r="AB7958" s="112"/>
      <c r="AC7958" s="178"/>
      <c r="AD7958" s="11"/>
      <c r="AE7958" s="106"/>
      <c r="AF7958" s="106"/>
      <c r="AG7958" s="106"/>
      <c r="AH7958" s="115"/>
      <c r="AI7958" s="116"/>
    </row>
    <row r="7959" spans="1:35" ht="15" customHeight="1" x14ac:dyDescent="0.25">
      <c r="A7959" s="105"/>
      <c r="B7959" s="106"/>
      <c r="C7959" s="2"/>
      <c r="D7959" s="2"/>
      <c r="E7959" s="106"/>
      <c r="F7959" s="107"/>
      <c r="G7959" s="108"/>
      <c r="H7959" s="109"/>
      <c r="I7959" s="109"/>
      <c r="J7959" s="110"/>
      <c r="K7959" s="117"/>
      <c r="L7959" s="178"/>
      <c r="M7959" s="178"/>
      <c r="N7959" s="106"/>
      <c r="O7959" s="111"/>
      <c r="P7959" s="111"/>
      <c r="Q7959" s="106"/>
      <c r="R7959" s="106"/>
      <c r="S7959" s="106"/>
      <c r="T7959" s="106"/>
      <c r="U7959" s="106"/>
      <c r="V7959" s="106"/>
      <c r="W7959" s="19"/>
      <c r="X7959" s="2"/>
      <c r="Y7959" s="4"/>
      <c r="Z7959" s="106"/>
      <c r="AA7959" s="114"/>
      <c r="AB7959" s="112"/>
      <c r="AC7959" s="178"/>
      <c r="AD7959" s="11"/>
      <c r="AE7959" s="106"/>
      <c r="AF7959" s="106"/>
      <c r="AG7959" s="106"/>
      <c r="AH7959" s="115"/>
      <c r="AI7959" s="116"/>
    </row>
    <row r="7960" spans="1:35" ht="15" customHeight="1" x14ac:dyDescent="0.25">
      <c r="A7960" s="105"/>
      <c r="B7960" s="106"/>
      <c r="C7960" s="2"/>
      <c r="D7960" s="2"/>
      <c r="E7960" s="106"/>
      <c r="F7960" s="107"/>
      <c r="G7960" s="108"/>
      <c r="H7960" s="109"/>
      <c r="I7960" s="109"/>
      <c r="J7960" s="110"/>
      <c r="K7960" s="117"/>
      <c r="L7960" s="178"/>
      <c r="M7960" s="178"/>
      <c r="N7960" s="106"/>
      <c r="O7960" s="111"/>
      <c r="P7960" s="111"/>
      <c r="Q7960" s="106"/>
      <c r="R7960" s="106"/>
      <c r="S7960" s="106"/>
      <c r="T7960" s="106"/>
      <c r="U7960" s="106"/>
      <c r="V7960" s="106"/>
      <c r="W7960" s="19"/>
      <c r="X7960" s="2"/>
      <c r="Y7960" s="4"/>
      <c r="Z7960" s="106"/>
      <c r="AA7960" s="114"/>
      <c r="AB7960" s="112"/>
      <c r="AC7960" s="178"/>
      <c r="AD7960" s="11"/>
      <c r="AE7960" s="106"/>
      <c r="AF7960" s="106"/>
      <c r="AG7960" s="106"/>
      <c r="AH7960" s="115"/>
      <c r="AI7960" s="116"/>
    </row>
    <row r="7961" spans="1:35" ht="15" customHeight="1" x14ac:dyDescent="0.25">
      <c r="A7961" s="105"/>
      <c r="B7961" s="106"/>
      <c r="C7961" s="2"/>
      <c r="D7961" s="2"/>
      <c r="E7961" s="106"/>
      <c r="F7961" s="107"/>
      <c r="G7961" s="108"/>
      <c r="H7961" s="109"/>
      <c r="I7961" s="109"/>
      <c r="J7961" s="110"/>
      <c r="K7961" s="117"/>
      <c r="L7961" s="178"/>
      <c r="M7961" s="178"/>
      <c r="N7961" s="106"/>
      <c r="O7961" s="111"/>
      <c r="P7961" s="111"/>
      <c r="Q7961" s="106"/>
      <c r="R7961" s="106"/>
      <c r="S7961" s="106"/>
      <c r="T7961" s="106"/>
      <c r="U7961" s="106"/>
      <c r="V7961" s="106"/>
      <c r="W7961" s="19"/>
      <c r="X7961" s="2"/>
      <c r="Y7961" s="4"/>
      <c r="Z7961" s="106"/>
      <c r="AA7961" s="114"/>
      <c r="AB7961" s="112"/>
      <c r="AC7961" s="178"/>
      <c r="AD7961" s="11"/>
      <c r="AE7961" s="106"/>
      <c r="AF7961" s="106"/>
      <c r="AG7961" s="106"/>
      <c r="AH7961" s="115"/>
      <c r="AI7961" s="116"/>
    </row>
    <row r="7962" spans="1:35" ht="15" customHeight="1" x14ac:dyDescent="0.25">
      <c r="A7962" s="105"/>
      <c r="B7962" s="106"/>
      <c r="C7962" s="2"/>
      <c r="D7962" s="2"/>
      <c r="E7962" s="106"/>
      <c r="F7962" s="107"/>
      <c r="G7962" s="108"/>
      <c r="H7962" s="109"/>
      <c r="I7962" s="109"/>
      <c r="J7962" s="110"/>
      <c r="K7962" s="117"/>
      <c r="L7962" s="178"/>
      <c r="M7962" s="178"/>
      <c r="N7962" s="106"/>
      <c r="O7962" s="111"/>
      <c r="P7962" s="111"/>
      <c r="Q7962" s="106"/>
      <c r="R7962" s="106"/>
      <c r="S7962" s="106"/>
      <c r="T7962" s="106"/>
      <c r="U7962" s="106"/>
      <c r="V7962" s="106"/>
      <c r="W7962" s="19"/>
      <c r="X7962" s="2"/>
      <c r="Y7962" s="4"/>
      <c r="Z7962" s="106"/>
      <c r="AA7962" s="114"/>
      <c r="AB7962" s="112"/>
      <c r="AC7962" s="178"/>
      <c r="AD7962" s="11"/>
      <c r="AE7962" s="106"/>
      <c r="AF7962" s="106"/>
      <c r="AG7962" s="106"/>
      <c r="AH7962" s="115"/>
      <c r="AI7962" s="116"/>
    </row>
    <row r="7963" spans="1:35" ht="15" customHeight="1" x14ac:dyDescent="0.25">
      <c r="A7963" s="105"/>
      <c r="B7963" s="106"/>
      <c r="C7963" s="2"/>
      <c r="D7963" s="2"/>
      <c r="E7963" s="106"/>
      <c r="F7963" s="107"/>
      <c r="G7963" s="108"/>
      <c r="H7963" s="109"/>
      <c r="I7963" s="109"/>
      <c r="J7963" s="110"/>
      <c r="K7963" s="117"/>
      <c r="L7963" s="178"/>
      <c r="M7963" s="178"/>
      <c r="N7963" s="106"/>
      <c r="O7963" s="111"/>
      <c r="P7963" s="111"/>
      <c r="Q7963" s="106"/>
      <c r="R7963" s="106"/>
      <c r="S7963" s="106"/>
      <c r="T7963" s="106"/>
      <c r="U7963" s="106"/>
      <c r="V7963" s="106"/>
      <c r="W7963" s="19"/>
      <c r="X7963" s="2"/>
      <c r="Y7963" s="4"/>
      <c r="Z7963" s="106"/>
      <c r="AA7963" s="114"/>
      <c r="AB7963" s="112"/>
      <c r="AC7963" s="178"/>
      <c r="AD7963" s="11"/>
      <c r="AE7963" s="106"/>
      <c r="AF7963" s="106"/>
      <c r="AG7963" s="106"/>
      <c r="AH7963" s="115"/>
      <c r="AI7963" s="116"/>
    </row>
    <row r="7964" spans="1:35" ht="15" customHeight="1" x14ac:dyDescent="0.25">
      <c r="A7964" s="105"/>
      <c r="B7964" s="106"/>
      <c r="C7964" s="2"/>
      <c r="D7964" s="2"/>
      <c r="E7964" s="106"/>
      <c r="F7964" s="107"/>
      <c r="G7964" s="108"/>
      <c r="H7964" s="109"/>
      <c r="I7964" s="109"/>
      <c r="J7964" s="110"/>
      <c r="K7964" s="117"/>
      <c r="L7964" s="178"/>
      <c r="M7964" s="178"/>
      <c r="N7964" s="106"/>
      <c r="O7964" s="111"/>
      <c r="P7964" s="111"/>
      <c r="Q7964" s="106"/>
      <c r="R7964" s="106"/>
      <c r="S7964" s="106"/>
      <c r="T7964" s="106"/>
      <c r="U7964" s="106"/>
      <c r="V7964" s="106"/>
      <c r="W7964" s="19"/>
      <c r="X7964" s="2"/>
      <c r="Y7964" s="4"/>
      <c r="Z7964" s="106"/>
      <c r="AA7964" s="114"/>
      <c r="AB7964" s="112"/>
      <c r="AC7964" s="178"/>
      <c r="AD7964" s="11"/>
      <c r="AE7964" s="106"/>
      <c r="AF7964" s="106"/>
      <c r="AG7964" s="106"/>
      <c r="AH7964" s="115"/>
      <c r="AI7964" s="116"/>
    </row>
    <row r="7965" spans="1:35" ht="15" customHeight="1" x14ac:dyDescent="0.25">
      <c r="A7965" s="105"/>
      <c r="B7965" s="106"/>
      <c r="C7965" s="2"/>
      <c r="D7965" s="2"/>
      <c r="E7965" s="106"/>
      <c r="F7965" s="107"/>
      <c r="G7965" s="108"/>
      <c r="H7965" s="109"/>
      <c r="I7965" s="109"/>
      <c r="J7965" s="110"/>
      <c r="K7965" s="117"/>
      <c r="L7965" s="178"/>
      <c r="M7965" s="178"/>
      <c r="N7965" s="106"/>
      <c r="O7965" s="111"/>
      <c r="P7965" s="111"/>
      <c r="Q7965" s="106"/>
      <c r="R7965" s="106"/>
      <c r="S7965" s="106"/>
      <c r="T7965" s="106"/>
      <c r="U7965" s="106"/>
      <c r="V7965" s="106"/>
      <c r="W7965" s="19"/>
      <c r="X7965" s="2"/>
      <c r="Y7965" s="4"/>
      <c r="Z7965" s="106"/>
      <c r="AA7965" s="114"/>
      <c r="AB7965" s="112"/>
      <c r="AC7965" s="178"/>
      <c r="AD7965" s="11"/>
      <c r="AE7965" s="106"/>
      <c r="AF7965" s="106"/>
      <c r="AG7965" s="106"/>
      <c r="AH7965" s="115"/>
      <c r="AI7965" s="116"/>
    </row>
    <row r="7966" spans="1:35" ht="15" customHeight="1" x14ac:dyDescent="0.25">
      <c r="A7966" s="105"/>
      <c r="B7966" s="106"/>
      <c r="C7966" s="2"/>
      <c r="D7966" s="2"/>
      <c r="E7966" s="106"/>
      <c r="F7966" s="107"/>
      <c r="G7966" s="108"/>
      <c r="H7966" s="109"/>
      <c r="I7966" s="109"/>
      <c r="J7966" s="110"/>
      <c r="K7966" s="117"/>
      <c r="L7966" s="178"/>
      <c r="M7966" s="178"/>
      <c r="N7966" s="106"/>
      <c r="O7966" s="111"/>
      <c r="P7966" s="111"/>
      <c r="Q7966" s="106"/>
      <c r="R7966" s="106"/>
      <c r="S7966" s="106"/>
      <c r="T7966" s="106"/>
      <c r="U7966" s="106"/>
      <c r="V7966" s="106"/>
      <c r="W7966" s="19"/>
      <c r="X7966" s="2"/>
      <c r="Y7966" s="4"/>
      <c r="Z7966" s="106"/>
      <c r="AA7966" s="114"/>
      <c r="AB7966" s="112"/>
      <c r="AC7966" s="178"/>
      <c r="AD7966" s="11"/>
      <c r="AE7966" s="106"/>
      <c r="AF7966" s="106"/>
      <c r="AG7966" s="106"/>
      <c r="AH7966" s="115"/>
      <c r="AI7966" s="116"/>
    </row>
    <row r="7967" spans="1:35" ht="15" customHeight="1" x14ac:dyDescent="0.25">
      <c r="A7967" s="105"/>
      <c r="B7967" s="106"/>
      <c r="C7967" s="2"/>
      <c r="D7967" s="2"/>
      <c r="E7967" s="106"/>
      <c r="F7967" s="107"/>
      <c r="G7967" s="108"/>
      <c r="H7967" s="109"/>
      <c r="I7967" s="109"/>
      <c r="J7967" s="110"/>
      <c r="K7967" s="117"/>
      <c r="L7967" s="178"/>
      <c r="M7967" s="178"/>
      <c r="N7967" s="106"/>
      <c r="O7967" s="111"/>
      <c r="P7967" s="111"/>
      <c r="Q7967" s="106"/>
      <c r="R7967" s="106"/>
      <c r="S7967" s="106"/>
      <c r="T7967" s="106"/>
      <c r="U7967" s="106"/>
      <c r="V7967" s="106"/>
      <c r="W7967" s="19"/>
      <c r="X7967" s="2"/>
      <c r="Y7967" s="4"/>
      <c r="Z7967" s="106"/>
      <c r="AA7967" s="114"/>
      <c r="AB7967" s="112"/>
      <c r="AC7967" s="178"/>
      <c r="AD7967" s="11"/>
      <c r="AE7967" s="106"/>
      <c r="AF7967" s="106"/>
      <c r="AG7967" s="106"/>
      <c r="AH7967" s="115"/>
      <c r="AI7967" s="116"/>
    </row>
    <row r="7968" spans="1:35" ht="15" customHeight="1" x14ac:dyDescent="0.25">
      <c r="A7968" s="105"/>
      <c r="B7968" s="106"/>
      <c r="C7968" s="2"/>
      <c r="D7968" s="2"/>
      <c r="E7968" s="106"/>
      <c r="F7968" s="107"/>
      <c r="G7968" s="108"/>
      <c r="H7968" s="109"/>
      <c r="I7968" s="109"/>
      <c r="J7968" s="110"/>
      <c r="K7968" s="117"/>
      <c r="L7968" s="178"/>
      <c r="M7968" s="178"/>
      <c r="N7968" s="106"/>
      <c r="O7968" s="111"/>
      <c r="P7968" s="111"/>
      <c r="Q7968" s="106"/>
      <c r="R7968" s="106"/>
      <c r="S7968" s="106"/>
      <c r="T7968" s="106"/>
      <c r="U7968" s="106"/>
      <c r="V7968" s="106"/>
      <c r="W7968" s="19"/>
      <c r="X7968" s="2"/>
      <c r="Y7968" s="4"/>
      <c r="Z7968" s="106"/>
      <c r="AA7968" s="114"/>
      <c r="AB7968" s="112"/>
      <c r="AC7968" s="178"/>
      <c r="AD7968" s="11"/>
      <c r="AE7968" s="106"/>
      <c r="AF7968" s="106"/>
      <c r="AG7968" s="106"/>
      <c r="AH7968" s="115"/>
      <c r="AI7968" s="116"/>
    </row>
    <row r="7969" spans="1:35" ht="15" customHeight="1" x14ac:dyDescent="0.25">
      <c r="A7969" s="105"/>
      <c r="B7969" s="106"/>
      <c r="C7969" s="2"/>
      <c r="D7969" s="2"/>
      <c r="E7969" s="106"/>
      <c r="F7969" s="107"/>
      <c r="G7969" s="108"/>
      <c r="H7969" s="109"/>
      <c r="I7969" s="109"/>
      <c r="J7969" s="110"/>
      <c r="K7969" s="117"/>
      <c r="L7969" s="178"/>
      <c r="M7969" s="178"/>
      <c r="N7969" s="106"/>
      <c r="O7969" s="111"/>
      <c r="P7969" s="111"/>
      <c r="Q7969" s="106"/>
      <c r="R7969" s="106"/>
      <c r="S7969" s="106"/>
      <c r="T7969" s="106"/>
      <c r="U7969" s="106"/>
      <c r="V7969" s="106"/>
      <c r="W7969" s="19"/>
      <c r="X7969" s="2"/>
      <c r="Y7969" s="4"/>
      <c r="Z7969" s="106"/>
      <c r="AA7969" s="114"/>
      <c r="AB7969" s="112"/>
      <c r="AC7969" s="178"/>
      <c r="AD7969" s="11"/>
      <c r="AE7969" s="106"/>
      <c r="AF7969" s="106"/>
      <c r="AG7969" s="106"/>
      <c r="AH7969" s="115"/>
      <c r="AI7969" s="116"/>
    </row>
    <row r="7970" spans="1:35" ht="15" customHeight="1" x14ac:dyDescent="0.25">
      <c r="A7970" s="105"/>
      <c r="B7970" s="106"/>
      <c r="C7970" s="2"/>
      <c r="D7970" s="2"/>
      <c r="E7970" s="106"/>
      <c r="F7970" s="107"/>
      <c r="G7970" s="108"/>
      <c r="H7970" s="109"/>
      <c r="I7970" s="109"/>
      <c r="J7970" s="110"/>
      <c r="K7970" s="117"/>
      <c r="L7970" s="178"/>
      <c r="M7970" s="178"/>
      <c r="N7970" s="106"/>
      <c r="O7970" s="111"/>
      <c r="P7970" s="111"/>
      <c r="Q7970" s="106"/>
      <c r="R7970" s="106"/>
      <c r="S7970" s="106"/>
      <c r="T7970" s="106"/>
      <c r="U7970" s="106"/>
      <c r="V7970" s="106"/>
      <c r="W7970" s="19"/>
      <c r="X7970" s="2"/>
      <c r="Y7970" s="4"/>
      <c r="Z7970" s="106"/>
      <c r="AA7970" s="114"/>
      <c r="AB7970" s="112"/>
      <c r="AC7970" s="178"/>
      <c r="AD7970" s="11"/>
      <c r="AE7970" s="106"/>
      <c r="AF7970" s="106"/>
      <c r="AG7970" s="106"/>
      <c r="AH7970" s="115"/>
      <c r="AI7970" s="116"/>
    </row>
    <row r="7971" spans="1:35" ht="15" customHeight="1" x14ac:dyDescent="0.25">
      <c r="A7971" s="105"/>
      <c r="B7971" s="106"/>
      <c r="C7971" s="2"/>
      <c r="D7971" s="2"/>
      <c r="E7971" s="106"/>
      <c r="F7971" s="107"/>
      <c r="G7971" s="108"/>
      <c r="H7971" s="109"/>
      <c r="I7971" s="109"/>
      <c r="J7971" s="110"/>
      <c r="K7971" s="117"/>
      <c r="L7971" s="178"/>
      <c r="M7971" s="178"/>
      <c r="N7971" s="106"/>
      <c r="O7971" s="111"/>
      <c r="P7971" s="111"/>
      <c r="Q7971" s="106"/>
      <c r="R7971" s="106"/>
      <c r="S7971" s="106"/>
      <c r="T7971" s="106"/>
      <c r="U7971" s="106"/>
      <c r="V7971" s="106"/>
      <c r="W7971" s="19"/>
      <c r="X7971" s="2"/>
      <c r="Y7971" s="4"/>
      <c r="Z7971" s="106"/>
      <c r="AA7971" s="114"/>
      <c r="AB7971" s="112"/>
      <c r="AC7971" s="178"/>
      <c r="AD7971" s="11"/>
      <c r="AE7971" s="106"/>
      <c r="AF7971" s="106"/>
      <c r="AG7971" s="106"/>
      <c r="AH7971" s="115"/>
      <c r="AI7971" s="116"/>
    </row>
    <row r="7972" spans="1:35" ht="15" customHeight="1" x14ac:dyDescent="0.25">
      <c r="A7972" s="105"/>
      <c r="B7972" s="106"/>
      <c r="C7972" s="2"/>
      <c r="D7972" s="2"/>
      <c r="E7972" s="106"/>
      <c r="F7972" s="107"/>
      <c r="G7972" s="108"/>
      <c r="H7972" s="109"/>
      <c r="I7972" s="109"/>
      <c r="J7972" s="110"/>
      <c r="K7972" s="117"/>
      <c r="L7972" s="178"/>
      <c r="M7972" s="178"/>
      <c r="N7972" s="106"/>
      <c r="O7972" s="111"/>
      <c r="P7972" s="111"/>
      <c r="Q7972" s="106"/>
      <c r="R7972" s="106"/>
      <c r="S7972" s="106"/>
      <c r="T7972" s="106"/>
      <c r="U7972" s="106"/>
      <c r="V7972" s="106"/>
      <c r="W7972" s="19"/>
      <c r="X7972" s="2"/>
      <c r="Y7972" s="4"/>
      <c r="Z7972" s="106"/>
      <c r="AA7972" s="114"/>
      <c r="AB7972" s="112"/>
      <c r="AC7972" s="178"/>
      <c r="AD7972" s="11"/>
      <c r="AE7972" s="106"/>
      <c r="AF7972" s="106"/>
      <c r="AG7972" s="106"/>
      <c r="AH7972" s="115"/>
      <c r="AI7972" s="116"/>
    </row>
    <row r="7973" spans="1:35" ht="15" customHeight="1" x14ac:dyDescent="0.25">
      <c r="A7973" s="105"/>
      <c r="B7973" s="106"/>
      <c r="C7973" s="2"/>
      <c r="D7973" s="2"/>
      <c r="E7973" s="106"/>
      <c r="F7973" s="107"/>
      <c r="G7973" s="108"/>
      <c r="H7973" s="109"/>
      <c r="I7973" s="109"/>
      <c r="J7973" s="110"/>
      <c r="K7973" s="117"/>
      <c r="L7973" s="178"/>
      <c r="M7973" s="178"/>
      <c r="N7973" s="106"/>
      <c r="O7973" s="111"/>
      <c r="P7973" s="111"/>
      <c r="Q7973" s="106"/>
      <c r="R7973" s="106"/>
      <c r="S7973" s="106"/>
      <c r="T7973" s="106"/>
      <c r="U7973" s="106"/>
      <c r="V7973" s="106"/>
      <c r="W7973" s="19"/>
      <c r="X7973" s="2"/>
      <c r="Y7973" s="4"/>
      <c r="Z7973" s="106"/>
      <c r="AA7973" s="114"/>
      <c r="AB7973" s="112"/>
      <c r="AC7973" s="178"/>
      <c r="AD7973" s="11"/>
      <c r="AE7973" s="106"/>
      <c r="AF7973" s="106"/>
      <c r="AG7973" s="106"/>
      <c r="AH7973" s="115"/>
      <c r="AI7973" s="116"/>
    </row>
    <row r="7974" spans="1:35" ht="15" customHeight="1" x14ac:dyDescent="0.25">
      <c r="A7974" s="105"/>
      <c r="B7974" s="106"/>
      <c r="C7974" s="2"/>
      <c r="D7974" s="2"/>
      <c r="E7974" s="106"/>
      <c r="F7974" s="107"/>
      <c r="G7974" s="108"/>
      <c r="H7974" s="109"/>
      <c r="I7974" s="109"/>
      <c r="J7974" s="110"/>
      <c r="K7974" s="117"/>
      <c r="L7974" s="178"/>
      <c r="M7974" s="178"/>
      <c r="N7974" s="106"/>
      <c r="O7974" s="111"/>
      <c r="P7974" s="111"/>
      <c r="Q7974" s="106"/>
      <c r="R7974" s="106"/>
      <c r="S7974" s="106"/>
      <c r="T7974" s="106"/>
      <c r="U7974" s="106"/>
      <c r="V7974" s="106"/>
      <c r="W7974" s="19"/>
      <c r="X7974" s="2"/>
      <c r="Y7974" s="4"/>
      <c r="Z7974" s="106"/>
      <c r="AA7974" s="114"/>
      <c r="AB7974" s="112"/>
      <c r="AC7974" s="178"/>
      <c r="AD7974" s="11"/>
      <c r="AE7974" s="106"/>
      <c r="AF7974" s="106"/>
      <c r="AG7974" s="106"/>
      <c r="AH7974" s="115"/>
      <c r="AI7974" s="116"/>
    </row>
    <row r="7975" spans="1:35" ht="15" customHeight="1" x14ac:dyDescent="0.25">
      <c r="A7975" s="105"/>
      <c r="B7975" s="106"/>
      <c r="C7975" s="2"/>
      <c r="D7975" s="2"/>
      <c r="E7975" s="106"/>
      <c r="F7975" s="107"/>
      <c r="G7975" s="108"/>
      <c r="H7975" s="109"/>
      <c r="I7975" s="109"/>
      <c r="J7975" s="110"/>
      <c r="K7975" s="117"/>
      <c r="L7975" s="178"/>
      <c r="M7975" s="178"/>
      <c r="N7975" s="106"/>
      <c r="O7975" s="111"/>
      <c r="P7975" s="111"/>
      <c r="Q7975" s="106"/>
      <c r="R7975" s="106"/>
      <c r="S7975" s="106"/>
      <c r="T7975" s="106"/>
      <c r="U7975" s="106"/>
      <c r="V7975" s="106"/>
      <c r="W7975" s="19"/>
      <c r="X7975" s="2"/>
      <c r="Y7975" s="4"/>
      <c r="Z7975" s="106"/>
      <c r="AA7975" s="114"/>
      <c r="AB7975" s="112"/>
      <c r="AC7975" s="178"/>
      <c r="AD7975" s="11"/>
      <c r="AE7975" s="106"/>
      <c r="AF7975" s="106"/>
      <c r="AG7975" s="106"/>
      <c r="AH7975" s="115"/>
      <c r="AI7975" s="116"/>
    </row>
    <row r="7976" spans="1:35" ht="15" customHeight="1" x14ac:dyDescent="0.25">
      <c r="A7976" s="105"/>
      <c r="B7976" s="106"/>
      <c r="C7976" s="2"/>
      <c r="D7976" s="2"/>
      <c r="E7976" s="106"/>
      <c r="F7976" s="107"/>
      <c r="G7976" s="108"/>
      <c r="H7976" s="109"/>
      <c r="I7976" s="109"/>
      <c r="J7976" s="110"/>
      <c r="K7976" s="117"/>
      <c r="L7976" s="178"/>
      <c r="M7976" s="178"/>
      <c r="N7976" s="106"/>
      <c r="O7976" s="111"/>
      <c r="P7976" s="111"/>
      <c r="Q7976" s="106"/>
      <c r="R7976" s="106"/>
      <c r="S7976" s="106"/>
      <c r="T7976" s="106"/>
      <c r="U7976" s="106"/>
      <c r="V7976" s="106"/>
      <c r="W7976" s="19"/>
      <c r="X7976" s="2"/>
      <c r="Y7976" s="4"/>
      <c r="Z7976" s="106"/>
      <c r="AA7976" s="114"/>
      <c r="AB7976" s="112"/>
      <c r="AC7976" s="178"/>
      <c r="AD7976" s="11"/>
      <c r="AE7976" s="106"/>
      <c r="AF7976" s="106"/>
      <c r="AG7976" s="106"/>
      <c r="AH7976" s="115"/>
      <c r="AI7976" s="116"/>
    </row>
    <row r="7977" spans="1:35" ht="15" customHeight="1" x14ac:dyDescent="0.25">
      <c r="A7977" s="105"/>
      <c r="B7977" s="106"/>
      <c r="C7977" s="2"/>
      <c r="D7977" s="2"/>
      <c r="E7977" s="106"/>
      <c r="F7977" s="107"/>
      <c r="G7977" s="108"/>
      <c r="H7977" s="109"/>
      <c r="I7977" s="109"/>
      <c r="J7977" s="110"/>
      <c r="K7977" s="117"/>
      <c r="L7977" s="178"/>
      <c r="M7977" s="178"/>
      <c r="N7977" s="106"/>
      <c r="O7977" s="111"/>
      <c r="P7977" s="111"/>
      <c r="Q7977" s="106"/>
      <c r="R7977" s="106"/>
      <c r="S7977" s="106"/>
      <c r="T7977" s="106"/>
      <c r="U7977" s="106"/>
      <c r="V7977" s="106"/>
      <c r="W7977" s="19"/>
      <c r="X7977" s="2"/>
      <c r="Y7977" s="4"/>
      <c r="Z7977" s="106"/>
      <c r="AA7977" s="114"/>
      <c r="AB7977" s="112"/>
      <c r="AC7977" s="178"/>
      <c r="AD7977" s="11"/>
      <c r="AE7977" s="106"/>
      <c r="AF7977" s="106"/>
      <c r="AG7977" s="106"/>
      <c r="AH7977" s="115"/>
      <c r="AI7977" s="116"/>
    </row>
    <row r="7978" spans="1:35" ht="15" customHeight="1" x14ac:dyDescent="0.25">
      <c r="A7978" s="105"/>
      <c r="B7978" s="106"/>
      <c r="C7978" s="2"/>
      <c r="D7978" s="2"/>
      <c r="E7978" s="106"/>
      <c r="F7978" s="107"/>
      <c r="G7978" s="108"/>
      <c r="H7978" s="109"/>
      <c r="I7978" s="109"/>
      <c r="J7978" s="110"/>
      <c r="K7978" s="117"/>
      <c r="L7978" s="178"/>
      <c r="M7978" s="178"/>
      <c r="N7978" s="106"/>
      <c r="O7978" s="111"/>
      <c r="P7978" s="111"/>
      <c r="Q7978" s="106"/>
      <c r="R7978" s="106"/>
      <c r="S7978" s="106"/>
      <c r="T7978" s="106"/>
      <c r="U7978" s="106"/>
      <c r="V7978" s="106"/>
      <c r="W7978" s="19"/>
      <c r="X7978" s="2"/>
      <c r="Y7978" s="4"/>
      <c r="Z7978" s="106"/>
      <c r="AA7978" s="114"/>
      <c r="AB7978" s="112"/>
      <c r="AC7978" s="178"/>
      <c r="AD7978" s="11"/>
      <c r="AE7978" s="106"/>
      <c r="AF7978" s="106"/>
      <c r="AG7978" s="106"/>
      <c r="AH7978" s="115"/>
      <c r="AI7978" s="116"/>
    </row>
    <row r="7979" spans="1:35" ht="15" customHeight="1" x14ac:dyDescent="0.25">
      <c r="A7979" s="105"/>
      <c r="B7979" s="106"/>
      <c r="C7979" s="2"/>
      <c r="D7979" s="2"/>
      <c r="E7979" s="106"/>
      <c r="F7979" s="107"/>
      <c r="G7979" s="108"/>
      <c r="H7979" s="109"/>
      <c r="I7979" s="109"/>
      <c r="J7979" s="110"/>
      <c r="K7979" s="117"/>
      <c r="L7979" s="178"/>
      <c r="M7979" s="178"/>
      <c r="N7979" s="106"/>
      <c r="O7979" s="111"/>
      <c r="P7979" s="111"/>
      <c r="Q7979" s="106"/>
      <c r="R7979" s="106"/>
      <c r="S7979" s="106"/>
      <c r="T7979" s="106"/>
      <c r="U7979" s="106"/>
      <c r="V7979" s="106"/>
      <c r="W7979" s="19"/>
      <c r="X7979" s="2"/>
      <c r="Y7979" s="4"/>
      <c r="Z7979" s="106"/>
      <c r="AA7979" s="114"/>
      <c r="AB7979" s="112"/>
      <c r="AC7979" s="178"/>
      <c r="AD7979" s="11"/>
      <c r="AE7979" s="106"/>
      <c r="AF7979" s="106"/>
      <c r="AG7979" s="106"/>
      <c r="AH7979" s="115"/>
      <c r="AI7979" s="116"/>
    </row>
    <row r="7980" spans="1:35" ht="15" customHeight="1" x14ac:dyDescent="0.25">
      <c r="A7980" s="105"/>
      <c r="B7980" s="106"/>
      <c r="C7980" s="2"/>
      <c r="D7980" s="2"/>
      <c r="E7980" s="106"/>
      <c r="F7980" s="107"/>
      <c r="G7980" s="108"/>
      <c r="H7980" s="109"/>
      <c r="I7980" s="109"/>
      <c r="J7980" s="110"/>
      <c r="K7980" s="117"/>
      <c r="L7980" s="178"/>
      <c r="M7980" s="178"/>
      <c r="N7980" s="106"/>
      <c r="O7980" s="111"/>
      <c r="P7980" s="111"/>
      <c r="Q7980" s="106"/>
      <c r="R7980" s="106"/>
      <c r="S7980" s="106"/>
      <c r="T7980" s="106"/>
      <c r="U7980" s="106"/>
      <c r="V7980" s="106"/>
      <c r="W7980" s="19"/>
      <c r="X7980" s="2"/>
      <c r="Y7980" s="4"/>
      <c r="Z7980" s="106"/>
      <c r="AA7980" s="114"/>
      <c r="AB7980" s="112"/>
      <c r="AC7980" s="178"/>
      <c r="AD7980" s="11"/>
      <c r="AE7980" s="106"/>
      <c r="AF7980" s="106"/>
      <c r="AG7980" s="106"/>
      <c r="AH7980" s="115"/>
      <c r="AI7980" s="116"/>
    </row>
    <row r="7981" spans="1:35" ht="15" customHeight="1" x14ac:dyDescent="0.25">
      <c r="A7981" s="105"/>
      <c r="B7981" s="106"/>
      <c r="C7981" s="2"/>
      <c r="D7981" s="2"/>
      <c r="E7981" s="106"/>
      <c r="F7981" s="107"/>
      <c r="G7981" s="108"/>
      <c r="H7981" s="109"/>
      <c r="I7981" s="109"/>
      <c r="J7981" s="110"/>
      <c r="K7981" s="117"/>
      <c r="L7981" s="178"/>
      <c r="M7981" s="178"/>
      <c r="N7981" s="106"/>
      <c r="O7981" s="111"/>
      <c r="P7981" s="111"/>
      <c r="Q7981" s="106"/>
      <c r="R7981" s="106"/>
      <c r="S7981" s="106"/>
      <c r="T7981" s="106"/>
      <c r="U7981" s="106"/>
      <c r="V7981" s="106"/>
      <c r="W7981" s="19"/>
      <c r="X7981" s="2"/>
      <c r="Y7981" s="4"/>
      <c r="Z7981" s="106"/>
      <c r="AA7981" s="114"/>
      <c r="AB7981" s="112"/>
      <c r="AC7981" s="178"/>
      <c r="AD7981" s="11"/>
      <c r="AE7981" s="106"/>
      <c r="AF7981" s="106"/>
      <c r="AG7981" s="106"/>
      <c r="AH7981" s="115"/>
      <c r="AI7981" s="116"/>
    </row>
    <row r="7982" spans="1:35" ht="15" customHeight="1" x14ac:dyDescent="0.25">
      <c r="A7982" s="105"/>
      <c r="B7982" s="106"/>
      <c r="C7982" s="2"/>
      <c r="D7982" s="2"/>
      <c r="E7982" s="106"/>
      <c r="F7982" s="107"/>
      <c r="G7982" s="108"/>
      <c r="H7982" s="109"/>
      <c r="I7982" s="109"/>
      <c r="J7982" s="110"/>
      <c r="K7982" s="117"/>
      <c r="L7982" s="178"/>
      <c r="M7982" s="178"/>
      <c r="N7982" s="106"/>
      <c r="O7982" s="111"/>
      <c r="P7982" s="111"/>
      <c r="Q7982" s="106"/>
      <c r="R7982" s="106"/>
      <c r="S7982" s="106"/>
      <c r="T7982" s="106"/>
      <c r="U7982" s="106"/>
      <c r="V7982" s="106"/>
      <c r="W7982" s="19"/>
      <c r="X7982" s="2"/>
      <c r="Y7982" s="4"/>
      <c r="Z7982" s="106"/>
      <c r="AA7982" s="114"/>
      <c r="AB7982" s="112"/>
      <c r="AC7982" s="178"/>
      <c r="AD7982" s="11"/>
      <c r="AE7982" s="106"/>
      <c r="AF7982" s="106"/>
      <c r="AG7982" s="106"/>
      <c r="AH7982" s="115"/>
      <c r="AI7982" s="116"/>
    </row>
    <row r="7983" spans="1:35" ht="15" customHeight="1" x14ac:dyDescent="0.25">
      <c r="A7983" s="105"/>
      <c r="B7983" s="106"/>
      <c r="C7983" s="2"/>
      <c r="D7983" s="2"/>
      <c r="E7983" s="106"/>
      <c r="F7983" s="107"/>
      <c r="G7983" s="108"/>
      <c r="H7983" s="109"/>
      <c r="I7983" s="109"/>
      <c r="J7983" s="110"/>
      <c r="K7983" s="117"/>
      <c r="L7983" s="178"/>
      <c r="M7983" s="178"/>
      <c r="N7983" s="106"/>
      <c r="O7983" s="111"/>
      <c r="P7983" s="111"/>
      <c r="Q7983" s="106"/>
      <c r="R7983" s="106"/>
      <c r="S7983" s="106"/>
      <c r="T7983" s="106"/>
      <c r="U7983" s="106"/>
      <c r="V7983" s="106"/>
      <c r="W7983" s="19"/>
      <c r="X7983" s="2"/>
      <c r="Y7983" s="4"/>
      <c r="Z7983" s="106"/>
      <c r="AA7983" s="114"/>
      <c r="AB7983" s="112"/>
      <c r="AC7983" s="178"/>
      <c r="AD7983" s="11"/>
      <c r="AE7983" s="106"/>
      <c r="AF7983" s="106"/>
      <c r="AG7983" s="106"/>
      <c r="AH7983" s="115"/>
      <c r="AI7983" s="116"/>
    </row>
    <row r="7984" spans="1:35" ht="15" customHeight="1" x14ac:dyDescent="0.25">
      <c r="A7984" s="105"/>
      <c r="B7984" s="106"/>
      <c r="C7984" s="2"/>
      <c r="D7984" s="2"/>
      <c r="E7984" s="106"/>
      <c r="F7984" s="107"/>
      <c r="G7984" s="108"/>
      <c r="H7984" s="109"/>
      <c r="I7984" s="109"/>
      <c r="J7984" s="110"/>
      <c r="K7984" s="117"/>
      <c r="L7984" s="178"/>
      <c r="M7984" s="178"/>
      <c r="N7984" s="106"/>
      <c r="O7984" s="111"/>
      <c r="P7984" s="111"/>
      <c r="Q7984" s="106"/>
      <c r="R7984" s="106"/>
      <c r="S7984" s="106"/>
      <c r="T7984" s="106"/>
      <c r="U7984" s="106"/>
      <c r="V7984" s="106"/>
      <c r="W7984" s="19"/>
      <c r="X7984" s="2"/>
      <c r="Y7984" s="4"/>
      <c r="Z7984" s="106"/>
      <c r="AA7984" s="114"/>
      <c r="AB7984" s="112"/>
      <c r="AC7984" s="178"/>
      <c r="AD7984" s="11"/>
      <c r="AE7984" s="106"/>
      <c r="AF7984" s="106"/>
      <c r="AG7984" s="106"/>
      <c r="AH7984" s="115"/>
      <c r="AI7984" s="116"/>
    </row>
    <row r="7985" spans="1:35" ht="15" customHeight="1" x14ac:dyDescent="0.25">
      <c r="A7985" s="105"/>
      <c r="B7985" s="106"/>
      <c r="C7985" s="2"/>
      <c r="D7985" s="2"/>
      <c r="E7985" s="106"/>
      <c r="F7985" s="107"/>
      <c r="G7985" s="108"/>
      <c r="H7985" s="109"/>
      <c r="I7985" s="109"/>
      <c r="J7985" s="110"/>
      <c r="K7985" s="117"/>
      <c r="L7985" s="178"/>
      <c r="M7985" s="178"/>
      <c r="N7985" s="106"/>
      <c r="O7985" s="111"/>
      <c r="P7985" s="111"/>
      <c r="Q7985" s="106"/>
      <c r="R7985" s="106"/>
      <c r="S7985" s="106"/>
      <c r="T7985" s="106"/>
      <c r="U7985" s="106"/>
      <c r="V7985" s="106"/>
      <c r="W7985" s="19"/>
      <c r="X7985" s="2"/>
      <c r="Y7985" s="4"/>
      <c r="Z7985" s="106"/>
      <c r="AA7985" s="114"/>
      <c r="AB7985" s="112"/>
      <c r="AC7985" s="178"/>
      <c r="AD7985" s="11"/>
      <c r="AE7985" s="106"/>
      <c r="AF7985" s="106"/>
      <c r="AG7985" s="106"/>
      <c r="AH7985" s="115"/>
      <c r="AI7985" s="116"/>
    </row>
    <row r="7986" spans="1:35" ht="15" customHeight="1" x14ac:dyDescent="0.25">
      <c r="A7986" s="105"/>
      <c r="B7986" s="106"/>
      <c r="C7986" s="2"/>
      <c r="D7986" s="2"/>
      <c r="E7986" s="106"/>
      <c r="F7986" s="107"/>
      <c r="G7986" s="108"/>
      <c r="H7986" s="109"/>
      <c r="I7986" s="109"/>
      <c r="J7986" s="110"/>
      <c r="K7986" s="117"/>
      <c r="L7986" s="178"/>
      <c r="M7986" s="178"/>
      <c r="N7986" s="106"/>
      <c r="O7986" s="111"/>
      <c r="P7986" s="111"/>
      <c r="Q7986" s="106"/>
      <c r="R7986" s="106"/>
      <c r="S7986" s="106"/>
      <c r="T7986" s="106"/>
      <c r="U7986" s="106"/>
      <c r="V7986" s="106"/>
      <c r="W7986" s="19"/>
      <c r="X7986" s="2"/>
      <c r="Y7986" s="4"/>
      <c r="Z7986" s="106"/>
      <c r="AA7986" s="114"/>
      <c r="AB7986" s="112"/>
      <c r="AC7986" s="178"/>
      <c r="AD7986" s="11"/>
      <c r="AE7986" s="106"/>
      <c r="AF7986" s="106"/>
      <c r="AG7986" s="106"/>
      <c r="AH7986" s="115"/>
      <c r="AI7986" s="116"/>
    </row>
    <row r="7987" spans="1:35" ht="15" customHeight="1" x14ac:dyDescent="0.25">
      <c r="A7987" s="105"/>
      <c r="B7987" s="106"/>
      <c r="C7987" s="2"/>
      <c r="D7987" s="2"/>
      <c r="E7987" s="106"/>
      <c r="F7987" s="107"/>
      <c r="G7987" s="108"/>
      <c r="H7987" s="109"/>
      <c r="I7987" s="109"/>
      <c r="J7987" s="110"/>
      <c r="K7987" s="117"/>
      <c r="L7987" s="178"/>
      <c r="M7987" s="178"/>
      <c r="N7987" s="106"/>
      <c r="O7987" s="111"/>
      <c r="P7987" s="111"/>
      <c r="Q7987" s="106"/>
      <c r="R7987" s="106"/>
      <c r="S7987" s="106"/>
      <c r="T7987" s="106"/>
      <c r="U7987" s="106"/>
      <c r="V7987" s="106"/>
      <c r="W7987" s="19"/>
      <c r="X7987" s="2"/>
      <c r="Y7987" s="4"/>
      <c r="Z7987" s="106"/>
      <c r="AA7987" s="114"/>
      <c r="AB7987" s="112"/>
      <c r="AC7987" s="178"/>
      <c r="AD7987" s="11"/>
      <c r="AE7987" s="106"/>
      <c r="AF7987" s="106"/>
      <c r="AG7987" s="106"/>
      <c r="AH7987" s="115"/>
      <c r="AI7987" s="116"/>
    </row>
    <row r="7988" spans="1:35" ht="15" customHeight="1" x14ac:dyDescent="0.25">
      <c r="A7988" s="105"/>
      <c r="B7988" s="106"/>
      <c r="C7988" s="2"/>
      <c r="D7988" s="2"/>
      <c r="E7988" s="106"/>
      <c r="F7988" s="107"/>
      <c r="G7988" s="108"/>
      <c r="H7988" s="109"/>
      <c r="I7988" s="109"/>
      <c r="J7988" s="110"/>
      <c r="K7988" s="117"/>
      <c r="L7988" s="178"/>
      <c r="M7988" s="178"/>
      <c r="N7988" s="106"/>
      <c r="O7988" s="111"/>
      <c r="P7988" s="111"/>
      <c r="Q7988" s="106"/>
      <c r="R7988" s="106"/>
      <c r="S7988" s="106"/>
      <c r="T7988" s="106"/>
      <c r="U7988" s="106"/>
      <c r="V7988" s="106"/>
      <c r="W7988" s="19"/>
      <c r="X7988" s="2"/>
      <c r="Y7988" s="4"/>
      <c r="Z7988" s="106"/>
      <c r="AA7988" s="114"/>
      <c r="AB7988" s="112"/>
      <c r="AC7988" s="178"/>
      <c r="AD7988" s="11"/>
      <c r="AE7988" s="106"/>
      <c r="AF7988" s="106"/>
      <c r="AG7988" s="106"/>
      <c r="AH7988" s="115"/>
      <c r="AI7988" s="116"/>
    </row>
    <row r="7989" spans="1:35" ht="15" customHeight="1" x14ac:dyDescent="0.25">
      <c r="A7989" s="105"/>
      <c r="B7989" s="106"/>
      <c r="C7989" s="2"/>
      <c r="D7989" s="2"/>
      <c r="E7989" s="106"/>
      <c r="F7989" s="107"/>
      <c r="G7989" s="108"/>
      <c r="H7989" s="109"/>
      <c r="I7989" s="109"/>
      <c r="J7989" s="110"/>
      <c r="K7989" s="117"/>
      <c r="L7989" s="178"/>
      <c r="M7989" s="178"/>
      <c r="N7989" s="106"/>
      <c r="O7989" s="111"/>
      <c r="P7989" s="111"/>
      <c r="Q7989" s="106"/>
      <c r="R7989" s="106"/>
      <c r="S7989" s="106"/>
      <c r="T7989" s="106"/>
      <c r="U7989" s="106"/>
      <c r="V7989" s="106"/>
      <c r="W7989" s="19"/>
      <c r="X7989" s="2"/>
      <c r="Y7989" s="4"/>
      <c r="Z7989" s="106"/>
      <c r="AA7989" s="114"/>
      <c r="AB7989" s="112"/>
      <c r="AC7989" s="178"/>
      <c r="AD7989" s="11"/>
      <c r="AE7989" s="106"/>
      <c r="AF7989" s="106"/>
      <c r="AG7989" s="106"/>
      <c r="AH7989" s="115"/>
      <c r="AI7989" s="116"/>
    </row>
    <row r="7990" spans="1:35" ht="15" customHeight="1" x14ac:dyDescent="0.25">
      <c r="A7990" s="105"/>
      <c r="B7990" s="106"/>
      <c r="C7990" s="2"/>
      <c r="D7990" s="2"/>
      <c r="E7990" s="106"/>
      <c r="F7990" s="107"/>
      <c r="G7990" s="108"/>
      <c r="H7990" s="109"/>
      <c r="I7990" s="109"/>
      <c r="J7990" s="110"/>
      <c r="K7990" s="117"/>
      <c r="L7990" s="178"/>
      <c r="M7990" s="178"/>
      <c r="N7990" s="106"/>
      <c r="O7990" s="111"/>
      <c r="P7990" s="111"/>
      <c r="Q7990" s="106"/>
      <c r="R7990" s="106"/>
      <c r="S7990" s="106"/>
      <c r="T7990" s="106"/>
      <c r="U7990" s="106"/>
      <c r="V7990" s="106"/>
      <c r="W7990" s="19"/>
      <c r="X7990" s="2"/>
      <c r="Y7990" s="4"/>
      <c r="Z7990" s="106"/>
      <c r="AA7990" s="114"/>
      <c r="AB7990" s="112"/>
      <c r="AC7990" s="178"/>
      <c r="AD7990" s="11"/>
      <c r="AE7990" s="106"/>
      <c r="AF7990" s="106"/>
      <c r="AG7990" s="106"/>
      <c r="AH7990" s="115"/>
      <c r="AI7990" s="116"/>
    </row>
    <row r="7991" spans="1:35" ht="15" customHeight="1" x14ac:dyDescent="0.25">
      <c r="A7991" s="105"/>
      <c r="B7991" s="106"/>
      <c r="C7991" s="2"/>
      <c r="D7991" s="2"/>
      <c r="E7991" s="106"/>
      <c r="F7991" s="107"/>
      <c r="G7991" s="108"/>
      <c r="H7991" s="109"/>
      <c r="I7991" s="109"/>
      <c r="J7991" s="110"/>
      <c r="K7991" s="117"/>
      <c r="L7991" s="178"/>
      <c r="M7991" s="178"/>
      <c r="N7991" s="106"/>
      <c r="O7991" s="111"/>
      <c r="P7991" s="111"/>
      <c r="Q7991" s="106"/>
      <c r="R7991" s="106"/>
      <c r="S7991" s="106"/>
      <c r="T7991" s="106"/>
      <c r="U7991" s="106"/>
      <c r="V7991" s="106"/>
      <c r="W7991" s="19"/>
      <c r="X7991" s="2"/>
      <c r="Y7991" s="4"/>
      <c r="Z7991" s="106"/>
      <c r="AA7991" s="114"/>
      <c r="AB7991" s="112"/>
      <c r="AC7991" s="178"/>
      <c r="AD7991" s="11"/>
      <c r="AE7991" s="106"/>
      <c r="AF7991" s="106"/>
      <c r="AG7991" s="106"/>
      <c r="AH7991" s="115"/>
      <c r="AI7991" s="116"/>
    </row>
    <row r="7992" spans="1:35" ht="15" customHeight="1" x14ac:dyDescent="0.25">
      <c r="A7992" s="105"/>
      <c r="B7992" s="106"/>
      <c r="C7992" s="2"/>
      <c r="D7992" s="2"/>
      <c r="E7992" s="106"/>
      <c r="F7992" s="107"/>
      <c r="G7992" s="108"/>
      <c r="H7992" s="109"/>
      <c r="I7992" s="109"/>
      <c r="J7992" s="110"/>
      <c r="K7992" s="117"/>
      <c r="L7992" s="178"/>
      <c r="M7992" s="178"/>
      <c r="N7992" s="106"/>
      <c r="O7992" s="111"/>
      <c r="P7992" s="111"/>
      <c r="Q7992" s="106"/>
      <c r="R7992" s="106"/>
      <c r="S7992" s="106"/>
      <c r="T7992" s="106"/>
      <c r="U7992" s="106"/>
      <c r="V7992" s="106"/>
      <c r="W7992" s="19"/>
      <c r="X7992" s="2"/>
      <c r="Y7992" s="4"/>
      <c r="Z7992" s="106"/>
      <c r="AA7992" s="114"/>
      <c r="AB7992" s="112"/>
      <c r="AC7992" s="178"/>
      <c r="AD7992" s="11"/>
      <c r="AE7992" s="106"/>
      <c r="AF7992" s="106"/>
      <c r="AG7992" s="106"/>
      <c r="AH7992" s="115"/>
      <c r="AI7992" s="116"/>
    </row>
    <row r="7993" spans="1:35" ht="15" customHeight="1" x14ac:dyDescent="0.25">
      <c r="A7993" s="105"/>
      <c r="B7993" s="106"/>
      <c r="C7993" s="2"/>
      <c r="D7993" s="2"/>
      <c r="E7993" s="106"/>
      <c r="F7993" s="107"/>
      <c r="G7993" s="108"/>
      <c r="H7993" s="109"/>
      <c r="I7993" s="109"/>
      <c r="J7993" s="110"/>
      <c r="K7993" s="117"/>
      <c r="L7993" s="178"/>
      <c r="M7993" s="178"/>
      <c r="N7993" s="106"/>
      <c r="O7993" s="111"/>
      <c r="P7993" s="111"/>
      <c r="Q7993" s="106"/>
      <c r="R7993" s="106"/>
      <c r="S7993" s="106"/>
      <c r="T7993" s="106"/>
      <c r="U7993" s="106"/>
      <c r="V7993" s="106"/>
      <c r="W7993" s="19"/>
      <c r="X7993" s="2"/>
      <c r="Y7993" s="4"/>
      <c r="Z7993" s="106"/>
      <c r="AA7993" s="114"/>
      <c r="AB7993" s="112"/>
      <c r="AC7993" s="178"/>
      <c r="AD7993" s="11"/>
      <c r="AE7993" s="106"/>
      <c r="AF7993" s="106"/>
      <c r="AG7993" s="106"/>
      <c r="AH7993" s="115"/>
      <c r="AI7993" s="116"/>
    </row>
    <row r="7994" spans="1:35" ht="15" customHeight="1" x14ac:dyDescent="0.25">
      <c r="A7994" s="105"/>
      <c r="B7994" s="106"/>
      <c r="C7994" s="2"/>
      <c r="D7994" s="2"/>
      <c r="E7994" s="106"/>
      <c r="F7994" s="107"/>
      <c r="G7994" s="108"/>
      <c r="H7994" s="109"/>
      <c r="I7994" s="109"/>
      <c r="J7994" s="110"/>
      <c r="K7994" s="117"/>
      <c r="L7994" s="178"/>
      <c r="M7994" s="178"/>
      <c r="N7994" s="106"/>
      <c r="O7994" s="111"/>
      <c r="P7994" s="111"/>
      <c r="Q7994" s="106"/>
      <c r="R7994" s="106"/>
      <c r="S7994" s="106"/>
      <c r="T7994" s="106"/>
      <c r="U7994" s="106"/>
      <c r="V7994" s="106"/>
      <c r="W7994" s="19"/>
      <c r="X7994" s="2"/>
      <c r="Y7994" s="4"/>
      <c r="Z7994" s="106"/>
      <c r="AA7994" s="114"/>
      <c r="AB7994" s="112"/>
      <c r="AC7994" s="178"/>
      <c r="AD7994" s="11"/>
      <c r="AE7994" s="106"/>
      <c r="AF7994" s="106"/>
      <c r="AG7994" s="106"/>
      <c r="AH7994" s="115"/>
      <c r="AI7994" s="116"/>
    </row>
    <row r="7995" spans="1:35" ht="15" customHeight="1" x14ac:dyDescent="0.25">
      <c r="A7995" s="105"/>
      <c r="B7995" s="106"/>
      <c r="C7995" s="2"/>
      <c r="D7995" s="2"/>
      <c r="E7995" s="106"/>
      <c r="F7995" s="107"/>
      <c r="G7995" s="108"/>
      <c r="H7995" s="109"/>
      <c r="I7995" s="109"/>
      <c r="J7995" s="110"/>
      <c r="K7995" s="117"/>
      <c r="L7995" s="178"/>
      <c r="M7995" s="178"/>
      <c r="N7995" s="106"/>
      <c r="O7995" s="111"/>
      <c r="P7995" s="111"/>
      <c r="Q7995" s="106"/>
      <c r="R7995" s="106"/>
      <c r="S7995" s="106"/>
      <c r="T7995" s="106"/>
      <c r="U7995" s="106"/>
      <c r="V7995" s="106"/>
      <c r="W7995" s="19"/>
      <c r="X7995" s="2"/>
      <c r="Y7995" s="4"/>
      <c r="Z7995" s="106"/>
      <c r="AA7995" s="114"/>
      <c r="AB7995" s="112"/>
      <c r="AC7995" s="178"/>
      <c r="AD7995" s="11"/>
      <c r="AE7995" s="106"/>
      <c r="AF7995" s="106"/>
      <c r="AG7995" s="106"/>
      <c r="AH7995" s="115"/>
      <c r="AI7995" s="116"/>
    </row>
    <row r="7996" spans="1:35" ht="15" customHeight="1" x14ac:dyDescent="0.25">
      <c r="A7996" s="105"/>
      <c r="B7996" s="106"/>
      <c r="C7996" s="2"/>
      <c r="D7996" s="2"/>
      <c r="E7996" s="106"/>
      <c r="F7996" s="107"/>
      <c r="G7996" s="108"/>
      <c r="H7996" s="109"/>
      <c r="I7996" s="109"/>
      <c r="J7996" s="110"/>
      <c r="K7996" s="117"/>
      <c r="L7996" s="178"/>
      <c r="M7996" s="178"/>
      <c r="N7996" s="106"/>
      <c r="O7996" s="111"/>
      <c r="P7996" s="111"/>
      <c r="Q7996" s="106"/>
      <c r="R7996" s="106"/>
      <c r="S7996" s="106"/>
      <c r="T7996" s="106"/>
      <c r="U7996" s="106"/>
      <c r="V7996" s="106"/>
      <c r="W7996" s="19"/>
      <c r="X7996" s="2"/>
      <c r="Y7996" s="4"/>
      <c r="Z7996" s="106"/>
      <c r="AA7996" s="114"/>
      <c r="AB7996" s="112"/>
      <c r="AC7996" s="178"/>
      <c r="AD7996" s="11"/>
      <c r="AE7996" s="106"/>
      <c r="AF7996" s="106"/>
      <c r="AG7996" s="106"/>
      <c r="AH7996" s="115"/>
      <c r="AI7996" s="116"/>
    </row>
    <row r="7997" spans="1:35" ht="15" customHeight="1" x14ac:dyDescent="0.25">
      <c r="A7997" s="105"/>
      <c r="B7997" s="106"/>
      <c r="C7997" s="2"/>
      <c r="D7997" s="2"/>
      <c r="E7997" s="106"/>
      <c r="F7997" s="107"/>
      <c r="G7997" s="108"/>
      <c r="H7997" s="109"/>
      <c r="I7997" s="109"/>
      <c r="J7997" s="110"/>
      <c r="K7997" s="117"/>
      <c r="L7997" s="178"/>
      <c r="M7997" s="178"/>
      <c r="N7997" s="106"/>
      <c r="O7997" s="111"/>
      <c r="P7997" s="111"/>
      <c r="Q7997" s="106"/>
      <c r="R7997" s="106"/>
      <c r="S7997" s="106"/>
      <c r="T7997" s="106"/>
      <c r="U7997" s="106"/>
      <c r="V7997" s="106"/>
      <c r="W7997" s="19"/>
      <c r="X7997" s="2"/>
      <c r="Y7997" s="4"/>
      <c r="Z7997" s="106"/>
      <c r="AA7997" s="114"/>
      <c r="AB7997" s="112"/>
      <c r="AC7997" s="178"/>
      <c r="AD7997" s="11"/>
      <c r="AE7997" s="106"/>
      <c r="AF7997" s="106"/>
      <c r="AG7997" s="106"/>
      <c r="AH7997" s="115"/>
      <c r="AI7997" s="116"/>
    </row>
    <row r="7998" spans="1:35" ht="15" customHeight="1" x14ac:dyDescent="0.25">
      <c r="A7998" s="105"/>
      <c r="B7998" s="106"/>
      <c r="C7998" s="2"/>
      <c r="D7998" s="2"/>
      <c r="E7998" s="106"/>
      <c r="F7998" s="107"/>
      <c r="G7998" s="108"/>
      <c r="H7998" s="109"/>
      <c r="I7998" s="109"/>
      <c r="J7998" s="110"/>
      <c r="K7998" s="117"/>
      <c r="L7998" s="178"/>
      <c r="M7998" s="178"/>
      <c r="N7998" s="106"/>
      <c r="O7998" s="111"/>
      <c r="P7998" s="111"/>
      <c r="Q7998" s="106"/>
      <c r="R7998" s="106"/>
      <c r="S7998" s="106"/>
      <c r="T7998" s="106"/>
      <c r="U7998" s="106"/>
      <c r="V7998" s="106"/>
      <c r="W7998" s="19"/>
      <c r="X7998" s="2"/>
      <c r="Y7998" s="4"/>
      <c r="Z7998" s="106"/>
      <c r="AA7998" s="114"/>
      <c r="AB7998" s="112"/>
      <c r="AC7998" s="178"/>
      <c r="AD7998" s="11"/>
      <c r="AE7998" s="106"/>
      <c r="AF7998" s="106"/>
      <c r="AG7998" s="106"/>
      <c r="AH7998" s="115"/>
      <c r="AI7998" s="116"/>
    </row>
    <row r="7999" spans="1:35" ht="15" customHeight="1" x14ac:dyDescent="0.25">
      <c r="A7999" s="105"/>
      <c r="B7999" s="106"/>
      <c r="C7999" s="2"/>
      <c r="D7999" s="2"/>
      <c r="E7999" s="106"/>
      <c r="F7999" s="107"/>
      <c r="G7999" s="108"/>
      <c r="H7999" s="109"/>
      <c r="I7999" s="109"/>
      <c r="J7999" s="110"/>
      <c r="K7999" s="117"/>
      <c r="L7999" s="178"/>
      <c r="M7999" s="178"/>
      <c r="N7999" s="106"/>
      <c r="O7999" s="111"/>
      <c r="P7999" s="111"/>
      <c r="Q7999" s="106"/>
      <c r="R7999" s="106"/>
      <c r="S7999" s="106"/>
      <c r="T7999" s="106"/>
      <c r="U7999" s="106"/>
      <c r="V7999" s="106"/>
      <c r="W7999" s="19"/>
      <c r="X7999" s="2"/>
      <c r="Y7999" s="4"/>
      <c r="Z7999" s="106"/>
      <c r="AA7999" s="114"/>
      <c r="AB7999" s="112"/>
      <c r="AC7999" s="178"/>
      <c r="AD7999" s="11"/>
      <c r="AE7999" s="106"/>
      <c r="AF7999" s="106"/>
      <c r="AG7999" s="106"/>
      <c r="AH7999" s="115"/>
      <c r="AI7999" s="116"/>
    </row>
    <row r="8000" spans="1:35" ht="15" customHeight="1" x14ac:dyDescent="0.25">
      <c r="A8000" s="105"/>
      <c r="B8000" s="106"/>
      <c r="C8000" s="2"/>
      <c r="D8000" s="2"/>
      <c r="E8000" s="106"/>
      <c r="F8000" s="107"/>
      <c r="G8000" s="108"/>
      <c r="H8000" s="109"/>
      <c r="I8000" s="109"/>
      <c r="J8000" s="110"/>
      <c r="K8000" s="117"/>
      <c r="L8000" s="178"/>
      <c r="M8000" s="178"/>
      <c r="N8000" s="106"/>
      <c r="O8000" s="111"/>
      <c r="P8000" s="111"/>
      <c r="Q8000" s="106"/>
      <c r="R8000" s="106"/>
      <c r="S8000" s="106"/>
      <c r="T8000" s="106"/>
      <c r="U8000" s="106"/>
      <c r="V8000" s="106"/>
      <c r="W8000" s="19"/>
      <c r="X8000" s="2"/>
      <c r="Y8000" s="4"/>
      <c r="Z8000" s="106"/>
      <c r="AA8000" s="114"/>
      <c r="AB8000" s="112"/>
      <c r="AC8000" s="178"/>
      <c r="AD8000" s="11"/>
      <c r="AE8000" s="106"/>
      <c r="AF8000" s="106"/>
      <c r="AG8000" s="106"/>
      <c r="AH8000" s="115"/>
      <c r="AI8000" s="116"/>
    </row>
    <row r="8001" spans="1:35" ht="15" customHeight="1" x14ac:dyDescent="0.25">
      <c r="A8001" s="105"/>
      <c r="B8001" s="106"/>
      <c r="C8001" s="2"/>
      <c r="D8001" s="2"/>
      <c r="E8001" s="106"/>
      <c r="F8001" s="107"/>
      <c r="G8001" s="108"/>
      <c r="H8001" s="109"/>
      <c r="I8001" s="109"/>
      <c r="J8001" s="110"/>
      <c r="K8001" s="117"/>
      <c r="L8001" s="178"/>
      <c r="M8001" s="178"/>
      <c r="N8001" s="106"/>
      <c r="O8001" s="111"/>
      <c r="P8001" s="111"/>
      <c r="Q8001" s="106"/>
      <c r="R8001" s="106"/>
      <c r="S8001" s="106"/>
      <c r="T8001" s="106"/>
      <c r="U8001" s="106"/>
      <c r="V8001" s="106"/>
      <c r="W8001" s="19"/>
      <c r="X8001" s="2"/>
      <c r="Y8001" s="4"/>
      <c r="Z8001" s="106"/>
      <c r="AA8001" s="114"/>
      <c r="AB8001" s="112"/>
      <c r="AC8001" s="178"/>
      <c r="AD8001" s="11"/>
      <c r="AE8001" s="106"/>
      <c r="AF8001" s="106"/>
      <c r="AG8001" s="106"/>
      <c r="AH8001" s="115"/>
      <c r="AI8001" s="116"/>
    </row>
    <row r="8002" spans="1:35" ht="15" customHeight="1" x14ac:dyDescent="0.25">
      <c r="A8002" s="105"/>
      <c r="B8002" s="106"/>
      <c r="C8002" s="2"/>
      <c r="D8002" s="2"/>
      <c r="E8002" s="106"/>
      <c r="F8002" s="107"/>
      <c r="G8002" s="108"/>
      <c r="H8002" s="109"/>
      <c r="I8002" s="109"/>
      <c r="J8002" s="110"/>
      <c r="K8002" s="117"/>
      <c r="L8002" s="178"/>
      <c r="M8002" s="178"/>
      <c r="N8002" s="106"/>
      <c r="O8002" s="111"/>
      <c r="P8002" s="111"/>
      <c r="Q8002" s="106"/>
      <c r="R8002" s="106"/>
      <c r="S8002" s="106"/>
      <c r="T8002" s="106"/>
      <c r="U8002" s="106"/>
      <c r="V8002" s="106"/>
      <c r="W8002" s="19"/>
      <c r="X8002" s="2"/>
      <c r="Y8002" s="4"/>
      <c r="Z8002" s="106"/>
      <c r="AA8002" s="114"/>
      <c r="AB8002" s="112"/>
      <c r="AC8002" s="178"/>
      <c r="AD8002" s="11"/>
      <c r="AE8002" s="106"/>
      <c r="AF8002" s="106"/>
      <c r="AG8002" s="106"/>
      <c r="AH8002" s="115"/>
      <c r="AI8002" s="116"/>
    </row>
    <row r="8003" spans="1:35" ht="15" customHeight="1" x14ac:dyDescent="0.25">
      <c r="A8003" s="105"/>
      <c r="B8003" s="106"/>
      <c r="C8003" s="2"/>
      <c r="D8003" s="2"/>
      <c r="E8003" s="106"/>
      <c r="F8003" s="107"/>
      <c r="G8003" s="108"/>
      <c r="H8003" s="109"/>
      <c r="I8003" s="109"/>
      <c r="J8003" s="110"/>
      <c r="K8003" s="117"/>
      <c r="L8003" s="178"/>
      <c r="M8003" s="178"/>
      <c r="N8003" s="106"/>
      <c r="O8003" s="111"/>
      <c r="P8003" s="111"/>
      <c r="Q8003" s="106"/>
      <c r="R8003" s="106"/>
      <c r="S8003" s="106"/>
      <c r="T8003" s="106"/>
      <c r="U8003" s="106"/>
      <c r="V8003" s="106"/>
      <c r="W8003" s="19"/>
      <c r="X8003" s="2"/>
      <c r="Y8003" s="4"/>
      <c r="Z8003" s="106"/>
      <c r="AA8003" s="114"/>
      <c r="AB8003" s="112"/>
      <c r="AC8003" s="178"/>
      <c r="AD8003" s="11"/>
      <c r="AE8003" s="106"/>
      <c r="AF8003" s="106"/>
      <c r="AG8003" s="106"/>
      <c r="AH8003" s="115"/>
      <c r="AI8003" s="116"/>
    </row>
    <row r="8004" spans="1:35" ht="15" customHeight="1" x14ac:dyDescent="0.25">
      <c r="A8004" s="105"/>
      <c r="B8004" s="106"/>
      <c r="C8004" s="2"/>
      <c r="D8004" s="2"/>
      <c r="E8004" s="106"/>
      <c r="F8004" s="107"/>
      <c r="G8004" s="108"/>
      <c r="H8004" s="109"/>
      <c r="I8004" s="109"/>
      <c r="J8004" s="110"/>
      <c r="K8004" s="117"/>
      <c r="L8004" s="178"/>
      <c r="M8004" s="178"/>
      <c r="N8004" s="106"/>
      <c r="O8004" s="111"/>
      <c r="P8004" s="111"/>
      <c r="Q8004" s="106"/>
      <c r="R8004" s="106"/>
      <c r="S8004" s="106"/>
      <c r="T8004" s="106"/>
      <c r="U8004" s="106"/>
      <c r="V8004" s="106"/>
      <c r="W8004" s="19"/>
      <c r="X8004" s="2"/>
      <c r="Y8004" s="4"/>
      <c r="Z8004" s="106"/>
      <c r="AA8004" s="114"/>
      <c r="AB8004" s="112"/>
      <c r="AC8004" s="178"/>
      <c r="AD8004" s="11"/>
      <c r="AE8004" s="106"/>
      <c r="AF8004" s="106"/>
      <c r="AG8004" s="106"/>
      <c r="AH8004" s="115"/>
      <c r="AI8004" s="116"/>
    </row>
    <row r="8005" spans="1:35" ht="15" customHeight="1" x14ac:dyDescent="0.25">
      <c r="A8005" s="105"/>
      <c r="B8005" s="106"/>
      <c r="C8005" s="2"/>
      <c r="D8005" s="2"/>
      <c r="E8005" s="106"/>
      <c r="F8005" s="107"/>
      <c r="G8005" s="108"/>
      <c r="H8005" s="109"/>
      <c r="I8005" s="109"/>
      <c r="J8005" s="110"/>
      <c r="K8005" s="117"/>
      <c r="L8005" s="178"/>
      <c r="M8005" s="178"/>
      <c r="N8005" s="106"/>
      <c r="O8005" s="111"/>
      <c r="P8005" s="111"/>
      <c r="Q8005" s="106"/>
      <c r="R8005" s="106"/>
      <c r="S8005" s="106"/>
      <c r="T8005" s="106"/>
      <c r="U8005" s="106"/>
      <c r="V8005" s="106"/>
      <c r="W8005" s="19"/>
      <c r="X8005" s="2"/>
      <c r="Y8005" s="4"/>
      <c r="Z8005" s="106"/>
      <c r="AA8005" s="114"/>
      <c r="AB8005" s="112"/>
      <c r="AC8005" s="178"/>
      <c r="AD8005" s="11"/>
      <c r="AE8005" s="106"/>
      <c r="AF8005" s="106"/>
      <c r="AG8005" s="106"/>
      <c r="AH8005" s="115"/>
      <c r="AI8005" s="116"/>
    </row>
    <row r="8006" spans="1:35" ht="15" customHeight="1" x14ac:dyDescent="0.25">
      <c r="A8006" s="105"/>
      <c r="B8006" s="106"/>
      <c r="C8006" s="2"/>
      <c r="D8006" s="2"/>
      <c r="E8006" s="106"/>
      <c r="F8006" s="107"/>
      <c r="G8006" s="108"/>
      <c r="H8006" s="109"/>
      <c r="I8006" s="109"/>
      <c r="J8006" s="110"/>
      <c r="K8006" s="117"/>
      <c r="L8006" s="178"/>
      <c r="M8006" s="178"/>
      <c r="N8006" s="106"/>
      <c r="O8006" s="111"/>
      <c r="P8006" s="111"/>
      <c r="Q8006" s="106"/>
      <c r="R8006" s="106"/>
      <c r="S8006" s="106"/>
      <c r="T8006" s="106"/>
      <c r="U8006" s="106"/>
      <c r="V8006" s="106"/>
      <c r="W8006" s="19"/>
      <c r="X8006" s="2"/>
      <c r="Y8006" s="4"/>
      <c r="Z8006" s="106"/>
      <c r="AA8006" s="114"/>
      <c r="AB8006" s="112"/>
      <c r="AC8006" s="178"/>
      <c r="AD8006" s="11"/>
      <c r="AE8006" s="106"/>
      <c r="AF8006" s="106"/>
      <c r="AG8006" s="106"/>
      <c r="AH8006" s="115"/>
      <c r="AI8006" s="116"/>
    </row>
    <row r="8007" spans="1:35" ht="15" customHeight="1" x14ac:dyDescent="0.25">
      <c r="A8007" s="105"/>
      <c r="B8007" s="106"/>
      <c r="C8007" s="2"/>
      <c r="D8007" s="2"/>
      <c r="E8007" s="106"/>
      <c r="F8007" s="107"/>
      <c r="G8007" s="108"/>
      <c r="H8007" s="109"/>
      <c r="I8007" s="109"/>
      <c r="J8007" s="110"/>
      <c r="K8007" s="117"/>
      <c r="L8007" s="178"/>
      <c r="M8007" s="178"/>
      <c r="N8007" s="106"/>
      <c r="O8007" s="111"/>
      <c r="P8007" s="111"/>
      <c r="Q8007" s="106"/>
      <c r="R8007" s="106"/>
      <c r="S8007" s="106"/>
      <c r="T8007" s="106"/>
      <c r="U8007" s="106"/>
      <c r="V8007" s="106"/>
      <c r="W8007" s="19"/>
      <c r="X8007" s="2"/>
      <c r="Y8007" s="4"/>
      <c r="Z8007" s="106"/>
      <c r="AA8007" s="114"/>
      <c r="AB8007" s="112"/>
      <c r="AC8007" s="178"/>
      <c r="AD8007" s="11"/>
      <c r="AE8007" s="106"/>
      <c r="AF8007" s="106"/>
      <c r="AG8007" s="106"/>
      <c r="AH8007" s="115"/>
      <c r="AI8007" s="116"/>
    </row>
    <row r="8008" spans="1:35" ht="15" customHeight="1" x14ac:dyDescent="0.25">
      <c r="A8008" s="105"/>
      <c r="B8008" s="106"/>
      <c r="C8008" s="2"/>
      <c r="D8008" s="2"/>
      <c r="E8008" s="106"/>
      <c r="F8008" s="107"/>
      <c r="G8008" s="108"/>
      <c r="H8008" s="109"/>
      <c r="I8008" s="109"/>
      <c r="J8008" s="110"/>
      <c r="K8008" s="117"/>
      <c r="L8008" s="178"/>
      <c r="M8008" s="178"/>
      <c r="N8008" s="106"/>
      <c r="O8008" s="111"/>
      <c r="P8008" s="111"/>
      <c r="Q8008" s="106"/>
      <c r="R8008" s="106"/>
      <c r="S8008" s="106"/>
      <c r="T8008" s="106"/>
      <c r="U8008" s="106"/>
      <c r="V8008" s="106"/>
      <c r="W8008" s="19"/>
      <c r="X8008" s="2"/>
      <c r="Y8008" s="4"/>
      <c r="Z8008" s="106"/>
      <c r="AA8008" s="114"/>
      <c r="AB8008" s="112"/>
      <c r="AC8008" s="178"/>
      <c r="AD8008" s="11"/>
      <c r="AE8008" s="106"/>
      <c r="AF8008" s="106"/>
      <c r="AG8008" s="106"/>
      <c r="AH8008" s="115"/>
      <c r="AI8008" s="116"/>
    </row>
    <row r="8009" spans="1:35" ht="15" customHeight="1" x14ac:dyDescent="0.25">
      <c r="A8009" s="105"/>
      <c r="B8009" s="106"/>
      <c r="C8009" s="2"/>
      <c r="D8009" s="2"/>
      <c r="E8009" s="106"/>
      <c r="F8009" s="107"/>
      <c r="G8009" s="108"/>
      <c r="H8009" s="109"/>
      <c r="I8009" s="109"/>
      <c r="J8009" s="110"/>
      <c r="K8009" s="117"/>
      <c r="L8009" s="178"/>
      <c r="M8009" s="178"/>
      <c r="N8009" s="106"/>
      <c r="O8009" s="111"/>
      <c r="P8009" s="111"/>
      <c r="Q8009" s="106"/>
      <c r="R8009" s="106"/>
      <c r="S8009" s="106"/>
      <c r="T8009" s="106"/>
      <c r="U8009" s="106"/>
      <c r="V8009" s="106"/>
      <c r="W8009" s="19"/>
      <c r="X8009" s="2"/>
      <c r="Y8009" s="4"/>
      <c r="Z8009" s="106"/>
      <c r="AA8009" s="114"/>
      <c r="AB8009" s="112"/>
      <c r="AC8009" s="178"/>
      <c r="AD8009" s="11"/>
      <c r="AE8009" s="106"/>
      <c r="AF8009" s="106"/>
      <c r="AG8009" s="106"/>
      <c r="AH8009" s="115"/>
      <c r="AI8009" s="116"/>
    </row>
    <row r="8010" spans="1:35" ht="15" customHeight="1" x14ac:dyDescent="0.25">
      <c r="A8010" s="105"/>
      <c r="B8010" s="106"/>
      <c r="C8010" s="2"/>
      <c r="D8010" s="2"/>
      <c r="E8010" s="106"/>
      <c r="F8010" s="107"/>
      <c r="G8010" s="108"/>
      <c r="H8010" s="109"/>
      <c r="I8010" s="109"/>
      <c r="J8010" s="110"/>
      <c r="K8010" s="117"/>
      <c r="L8010" s="178"/>
      <c r="M8010" s="178"/>
      <c r="N8010" s="106"/>
      <c r="O8010" s="111"/>
      <c r="P8010" s="111"/>
      <c r="Q8010" s="106"/>
      <c r="R8010" s="106"/>
      <c r="S8010" s="106"/>
      <c r="T8010" s="106"/>
      <c r="U8010" s="106"/>
      <c r="V8010" s="106"/>
      <c r="W8010" s="19"/>
      <c r="X8010" s="2"/>
      <c r="Y8010" s="4"/>
      <c r="Z8010" s="106"/>
      <c r="AA8010" s="114"/>
      <c r="AB8010" s="112"/>
      <c r="AC8010" s="178"/>
      <c r="AD8010" s="11"/>
      <c r="AE8010" s="106"/>
      <c r="AF8010" s="106"/>
      <c r="AG8010" s="106"/>
      <c r="AH8010" s="115"/>
      <c r="AI8010" s="116"/>
    </row>
    <row r="8011" spans="1:35" ht="15" customHeight="1" x14ac:dyDescent="0.25">
      <c r="A8011" s="105"/>
      <c r="B8011" s="106"/>
      <c r="C8011" s="2"/>
      <c r="D8011" s="2"/>
      <c r="E8011" s="106"/>
      <c r="F8011" s="107"/>
      <c r="G8011" s="108"/>
      <c r="H8011" s="109"/>
      <c r="I8011" s="109"/>
      <c r="J8011" s="110"/>
      <c r="K8011" s="117"/>
      <c r="L8011" s="178"/>
      <c r="M8011" s="178"/>
      <c r="N8011" s="106"/>
      <c r="O8011" s="111"/>
      <c r="P8011" s="111"/>
      <c r="Q8011" s="106"/>
      <c r="R8011" s="106"/>
      <c r="S8011" s="106"/>
      <c r="T8011" s="106"/>
      <c r="U8011" s="106"/>
      <c r="V8011" s="106"/>
      <c r="W8011" s="19"/>
      <c r="X8011" s="2"/>
      <c r="Y8011" s="4"/>
      <c r="Z8011" s="106"/>
      <c r="AA8011" s="114"/>
      <c r="AB8011" s="112"/>
      <c r="AC8011" s="178"/>
      <c r="AD8011" s="11"/>
      <c r="AE8011" s="106"/>
      <c r="AF8011" s="106"/>
      <c r="AG8011" s="106"/>
      <c r="AH8011" s="115"/>
      <c r="AI8011" s="116"/>
    </row>
    <row r="8012" spans="1:35" ht="15" customHeight="1" x14ac:dyDescent="0.25">
      <c r="A8012" s="105"/>
      <c r="B8012" s="106"/>
      <c r="C8012" s="2"/>
      <c r="D8012" s="2"/>
      <c r="E8012" s="106"/>
      <c r="F8012" s="107"/>
      <c r="G8012" s="108"/>
      <c r="H8012" s="109"/>
      <c r="I8012" s="109"/>
      <c r="J8012" s="110"/>
      <c r="K8012" s="117"/>
      <c r="L8012" s="178"/>
      <c r="M8012" s="178"/>
      <c r="N8012" s="106"/>
      <c r="O8012" s="111"/>
      <c r="P8012" s="111"/>
      <c r="Q8012" s="106"/>
      <c r="R8012" s="106"/>
      <c r="S8012" s="106"/>
      <c r="T8012" s="106"/>
      <c r="U8012" s="106"/>
      <c r="V8012" s="106"/>
      <c r="W8012" s="19"/>
      <c r="X8012" s="2"/>
      <c r="Y8012" s="4"/>
      <c r="Z8012" s="106"/>
      <c r="AA8012" s="114"/>
      <c r="AB8012" s="112"/>
      <c r="AC8012" s="178"/>
      <c r="AD8012" s="11"/>
      <c r="AE8012" s="106"/>
      <c r="AF8012" s="106"/>
      <c r="AG8012" s="106"/>
      <c r="AH8012" s="115"/>
      <c r="AI8012" s="116"/>
    </row>
    <row r="8013" spans="1:35" ht="15" customHeight="1" x14ac:dyDescent="0.25">
      <c r="A8013" s="105"/>
      <c r="B8013" s="106"/>
      <c r="C8013" s="2"/>
      <c r="D8013" s="2"/>
      <c r="E8013" s="106"/>
      <c r="F8013" s="107"/>
      <c r="G8013" s="108"/>
      <c r="H8013" s="109"/>
      <c r="I8013" s="109"/>
      <c r="J8013" s="110"/>
      <c r="K8013" s="117"/>
      <c r="L8013" s="178"/>
      <c r="M8013" s="178"/>
      <c r="N8013" s="106"/>
      <c r="O8013" s="111"/>
      <c r="P8013" s="111"/>
      <c r="Q8013" s="106"/>
      <c r="R8013" s="106"/>
      <c r="S8013" s="106"/>
      <c r="T8013" s="106"/>
      <c r="U8013" s="106"/>
      <c r="V8013" s="106"/>
      <c r="W8013" s="19"/>
      <c r="X8013" s="2"/>
      <c r="Y8013" s="4"/>
      <c r="Z8013" s="106"/>
      <c r="AA8013" s="114"/>
      <c r="AB8013" s="112"/>
      <c r="AC8013" s="178"/>
      <c r="AD8013" s="11"/>
      <c r="AE8013" s="106"/>
      <c r="AF8013" s="106"/>
      <c r="AG8013" s="106"/>
      <c r="AH8013" s="115"/>
      <c r="AI8013" s="116"/>
    </row>
    <row r="8014" spans="1:35" ht="15" customHeight="1" x14ac:dyDescent="0.25">
      <c r="A8014" s="105"/>
      <c r="B8014" s="106"/>
      <c r="C8014" s="2"/>
      <c r="D8014" s="2"/>
      <c r="E8014" s="106"/>
      <c r="F8014" s="107"/>
      <c r="G8014" s="108"/>
      <c r="H8014" s="109"/>
      <c r="I8014" s="109"/>
      <c r="J8014" s="110"/>
      <c r="K8014" s="117"/>
      <c r="L8014" s="178"/>
      <c r="M8014" s="178"/>
      <c r="N8014" s="106"/>
      <c r="O8014" s="111"/>
      <c r="P8014" s="111"/>
      <c r="Q8014" s="106"/>
      <c r="R8014" s="106"/>
      <c r="S8014" s="106"/>
      <c r="T8014" s="106"/>
      <c r="U8014" s="106"/>
      <c r="V8014" s="106"/>
      <c r="W8014" s="19"/>
      <c r="X8014" s="2"/>
      <c r="Y8014" s="4"/>
      <c r="Z8014" s="106"/>
      <c r="AA8014" s="114"/>
      <c r="AB8014" s="112"/>
      <c r="AC8014" s="178"/>
      <c r="AD8014" s="11"/>
      <c r="AE8014" s="106"/>
      <c r="AF8014" s="106"/>
      <c r="AG8014" s="106"/>
      <c r="AH8014" s="115"/>
      <c r="AI8014" s="116"/>
    </row>
    <row r="8015" spans="1:35" ht="15" customHeight="1" x14ac:dyDescent="0.25">
      <c r="A8015" s="105"/>
      <c r="B8015" s="106"/>
      <c r="C8015" s="2"/>
      <c r="D8015" s="2"/>
      <c r="E8015" s="106"/>
      <c r="F8015" s="107"/>
      <c r="G8015" s="108"/>
      <c r="H8015" s="109"/>
      <c r="I8015" s="109"/>
      <c r="J8015" s="110"/>
      <c r="K8015" s="117"/>
      <c r="L8015" s="178"/>
      <c r="M8015" s="178"/>
      <c r="N8015" s="106"/>
      <c r="O8015" s="111"/>
      <c r="P8015" s="111"/>
      <c r="Q8015" s="106"/>
      <c r="R8015" s="106"/>
      <c r="S8015" s="106"/>
      <c r="T8015" s="106"/>
      <c r="U8015" s="106"/>
      <c r="V8015" s="106"/>
      <c r="W8015" s="19"/>
      <c r="X8015" s="2"/>
      <c r="Y8015" s="4"/>
      <c r="Z8015" s="106"/>
      <c r="AA8015" s="114"/>
      <c r="AB8015" s="112"/>
      <c r="AC8015" s="178"/>
      <c r="AD8015" s="11"/>
      <c r="AE8015" s="106"/>
      <c r="AF8015" s="106"/>
      <c r="AG8015" s="106"/>
      <c r="AH8015" s="115"/>
      <c r="AI8015" s="116"/>
    </row>
    <row r="8016" spans="1:35" ht="15" customHeight="1" x14ac:dyDescent="0.25">
      <c r="A8016" s="105"/>
      <c r="B8016" s="106"/>
      <c r="C8016" s="2"/>
      <c r="D8016" s="2"/>
      <c r="E8016" s="106"/>
      <c r="F8016" s="107"/>
      <c r="G8016" s="108"/>
      <c r="H8016" s="109"/>
      <c r="I8016" s="109"/>
      <c r="J8016" s="110"/>
      <c r="K8016" s="117"/>
      <c r="L8016" s="178"/>
      <c r="M8016" s="178"/>
      <c r="N8016" s="106"/>
      <c r="O8016" s="111"/>
      <c r="P8016" s="111"/>
      <c r="Q8016" s="106"/>
      <c r="R8016" s="106"/>
      <c r="S8016" s="106"/>
      <c r="T8016" s="106"/>
      <c r="U8016" s="106"/>
      <c r="V8016" s="106"/>
      <c r="W8016" s="19"/>
      <c r="X8016" s="2"/>
      <c r="Y8016" s="4"/>
      <c r="Z8016" s="106"/>
      <c r="AA8016" s="114"/>
      <c r="AB8016" s="112"/>
      <c r="AC8016" s="178"/>
      <c r="AD8016" s="11"/>
      <c r="AE8016" s="106"/>
      <c r="AF8016" s="106"/>
      <c r="AG8016" s="106"/>
      <c r="AH8016" s="115"/>
      <c r="AI8016" s="116"/>
    </row>
    <row r="8017" spans="1:35" ht="15" customHeight="1" x14ac:dyDescent="0.25">
      <c r="A8017" s="105"/>
      <c r="B8017" s="106"/>
      <c r="C8017" s="2"/>
      <c r="D8017" s="2"/>
      <c r="E8017" s="106"/>
      <c r="F8017" s="107"/>
      <c r="G8017" s="108"/>
      <c r="H8017" s="109"/>
      <c r="I8017" s="109"/>
      <c r="J8017" s="110"/>
      <c r="K8017" s="117"/>
      <c r="L8017" s="178"/>
      <c r="M8017" s="178"/>
      <c r="N8017" s="106"/>
      <c r="O8017" s="111"/>
      <c r="P8017" s="111"/>
      <c r="Q8017" s="106"/>
      <c r="R8017" s="106"/>
      <c r="S8017" s="106"/>
      <c r="T8017" s="106"/>
      <c r="U8017" s="106"/>
      <c r="V8017" s="106"/>
      <c r="W8017" s="19"/>
      <c r="X8017" s="2"/>
      <c r="Y8017" s="4"/>
      <c r="Z8017" s="106"/>
      <c r="AA8017" s="114"/>
      <c r="AB8017" s="112"/>
      <c r="AC8017" s="178"/>
      <c r="AD8017" s="11"/>
      <c r="AE8017" s="106"/>
      <c r="AF8017" s="106"/>
      <c r="AG8017" s="106"/>
      <c r="AH8017" s="115"/>
      <c r="AI8017" s="116"/>
    </row>
    <row r="8018" spans="1:35" ht="15" customHeight="1" x14ac:dyDescent="0.25">
      <c r="A8018" s="105"/>
      <c r="B8018" s="106"/>
      <c r="C8018" s="2"/>
      <c r="D8018" s="2"/>
      <c r="E8018" s="106"/>
      <c r="F8018" s="107"/>
      <c r="G8018" s="108"/>
      <c r="H8018" s="109"/>
      <c r="I8018" s="109"/>
      <c r="J8018" s="110"/>
      <c r="K8018" s="117"/>
      <c r="L8018" s="178"/>
      <c r="M8018" s="178"/>
      <c r="N8018" s="106"/>
      <c r="O8018" s="111"/>
      <c r="P8018" s="111"/>
      <c r="Q8018" s="106"/>
      <c r="R8018" s="106"/>
      <c r="S8018" s="106"/>
      <c r="T8018" s="106"/>
      <c r="U8018" s="106"/>
      <c r="V8018" s="106"/>
      <c r="W8018" s="19"/>
      <c r="X8018" s="2"/>
      <c r="Y8018" s="4"/>
      <c r="Z8018" s="106"/>
      <c r="AA8018" s="114"/>
      <c r="AB8018" s="112"/>
      <c r="AC8018" s="178"/>
      <c r="AD8018" s="11"/>
      <c r="AE8018" s="106"/>
      <c r="AF8018" s="106"/>
      <c r="AG8018" s="106"/>
      <c r="AH8018" s="115"/>
      <c r="AI8018" s="116"/>
    </row>
    <row r="8019" spans="1:35" ht="15" customHeight="1" x14ac:dyDescent="0.25">
      <c r="A8019" s="105"/>
      <c r="B8019" s="106"/>
      <c r="C8019" s="2"/>
      <c r="D8019" s="2"/>
      <c r="E8019" s="106"/>
      <c r="F8019" s="107"/>
      <c r="G8019" s="108"/>
      <c r="H8019" s="109"/>
      <c r="I8019" s="109"/>
      <c r="J8019" s="110"/>
      <c r="K8019" s="117"/>
      <c r="L8019" s="178"/>
      <c r="M8019" s="178"/>
      <c r="N8019" s="106"/>
      <c r="O8019" s="111"/>
      <c r="P8019" s="111"/>
      <c r="Q8019" s="106"/>
      <c r="R8019" s="106"/>
      <c r="S8019" s="106"/>
      <c r="T8019" s="106"/>
      <c r="U8019" s="106"/>
      <c r="V8019" s="106"/>
      <c r="W8019" s="19"/>
      <c r="X8019" s="2"/>
      <c r="Y8019" s="4"/>
      <c r="Z8019" s="106"/>
      <c r="AA8019" s="114"/>
      <c r="AB8019" s="112"/>
      <c r="AC8019" s="178"/>
      <c r="AD8019" s="11"/>
      <c r="AE8019" s="106"/>
      <c r="AF8019" s="106"/>
      <c r="AG8019" s="106"/>
      <c r="AH8019" s="115"/>
      <c r="AI8019" s="116"/>
    </row>
    <row r="8020" spans="1:35" ht="15" customHeight="1" x14ac:dyDescent="0.25">
      <c r="A8020" s="105"/>
      <c r="B8020" s="106"/>
      <c r="C8020" s="2"/>
      <c r="D8020" s="2"/>
      <c r="E8020" s="106"/>
      <c r="F8020" s="107"/>
      <c r="G8020" s="108"/>
      <c r="H8020" s="109"/>
      <c r="I8020" s="109"/>
      <c r="J8020" s="110"/>
      <c r="K8020" s="117"/>
      <c r="L8020" s="178"/>
      <c r="M8020" s="178"/>
      <c r="N8020" s="106"/>
      <c r="O8020" s="111"/>
      <c r="P8020" s="111"/>
      <c r="Q8020" s="106"/>
      <c r="R8020" s="106"/>
      <c r="S8020" s="106"/>
      <c r="T8020" s="106"/>
      <c r="U8020" s="106"/>
      <c r="V8020" s="106"/>
      <c r="W8020" s="19"/>
      <c r="X8020" s="2"/>
      <c r="Y8020" s="4"/>
      <c r="Z8020" s="106"/>
      <c r="AA8020" s="114"/>
      <c r="AB8020" s="112"/>
      <c r="AC8020" s="178"/>
      <c r="AD8020" s="11"/>
      <c r="AE8020" s="106"/>
      <c r="AF8020" s="106"/>
      <c r="AG8020" s="106"/>
      <c r="AH8020" s="115"/>
      <c r="AI8020" s="116"/>
    </row>
    <row r="8021" spans="1:35" ht="15" customHeight="1" x14ac:dyDescent="0.25">
      <c r="A8021" s="105"/>
      <c r="B8021" s="106"/>
      <c r="C8021" s="2"/>
      <c r="D8021" s="2"/>
      <c r="E8021" s="106"/>
      <c r="F8021" s="107"/>
      <c r="G8021" s="108"/>
      <c r="H8021" s="109"/>
      <c r="I8021" s="109"/>
      <c r="J8021" s="110"/>
      <c r="K8021" s="117"/>
      <c r="L8021" s="178"/>
      <c r="M8021" s="178"/>
      <c r="N8021" s="106"/>
      <c r="O8021" s="111"/>
      <c r="P8021" s="111"/>
      <c r="Q8021" s="106"/>
      <c r="R8021" s="106"/>
      <c r="S8021" s="106"/>
      <c r="T8021" s="106"/>
      <c r="U8021" s="106"/>
      <c r="V8021" s="106"/>
      <c r="W8021" s="19"/>
      <c r="X8021" s="2"/>
      <c r="Y8021" s="4"/>
      <c r="Z8021" s="106"/>
      <c r="AA8021" s="114"/>
      <c r="AB8021" s="112"/>
      <c r="AC8021" s="178"/>
      <c r="AD8021" s="11"/>
      <c r="AE8021" s="106"/>
      <c r="AF8021" s="106"/>
      <c r="AG8021" s="106"/>
      <c r="AH8021" s="115"/>
      <c r="AI8021" s="116"/>
    </row>
    <row r="8022" spans="1:35" ht="15" customHeight="1" x14ac:dyDescent="0.25">
      <c r="A8022" s="105"/>
      <c r="B8022" s="106"/>
      <c r="C8022" s="2"/>
      <c r="D8022" s="2"/>
      <c r="E8022" s="106"/>
      <c r="F8022" s="107"/>
      <c r="G8022" s="108"/>
      <c r="H8022" s="109"/>
      <c r="I8022" s="109"/>
      <c r="J8022" s="110"/>
      <c r="K8022" s="117"/>
      <c r="L8022" s="178"/>
      <c r="M8022" s="178"/>
      <c r="N8022" s="106"/>
      <c r="O8022" s="111"/>
      <c r="P8022" s="111"/>
      <c r="Q8022" s="106"/>
      <c r="R8022" s="106"/>
      <c r="S8022" s="106"/>
      <c r="T8022" s="106"/>
      <c r="U8022" s="106"/>
      <c r="V8022" s="106"/>
      <c r="W8022" s="19"/>
      <c r="X8022" s="2"/>
      <c r="Y8022" s="4"/>
      <c r="Z8022" s="106"/>
      <c r="AA8022" s="114"/>
      <c r="AB8022" s="112"/>
      <c r="AC8022" s="178"/>
      <c r="AD8022" s="11"/>
      <c r="AE8022" s="106"/>
      <c r="AF8022" s="106"/>
      <c r="AG8022" s="106"/>
      <c r="AH8022" s="115"/>
      <c r="AI8022" s="116"/>
    </row>
    <row r="8023" spans="1:35" ht="15" customHeight="1" x14ac:dyDescent="0.25">
      <c r="A8023" s="105"/>
      <c r="B8023" s="106"/>
      <c r="C8023" s="2"/>
      <c r="D8023" s="2"/>
      <c r="E8023" s="106"/>
      <c r="F8023" s="107"/>
      <c r="G8023" s="108"/>
      <c r="H8023" s="109"/>
      <c r="I8023" s="109"/>
      <c r="J8023" s="110"/>
      <c r="K8023" s="117"/>
      <c r="L8023" s="178"/>
      <c r="M8023" s="178"/>
      <c r="N8023" s="106"/>
      <c r="O8023" s="111"/>
      <c r="P8023" s="111"/>
      <c r="Q8023" s="106"/>
      <c r="R8023" s="106"/>
      <c r="S8023" s="106"/>
      <c r="T8023" s="106"/>
      <c r="U8023" s="106"/>
      <c r="V8023" s="106"/>
      <c r="W8023" s="19"/>
      <c r="X8023" s="2"/>
      <c r="Y8023" s="4"/>
      <c r="Z8023" s="106"/>
      <c r="AA8023" s="114"/>
      <c r="AB8023" s="112"/>
      <c r="AC8023" s="178"/>
      <c r="AD8023" s="11"/>
      <c r="AE8023" s="106"/>
      <c r="AF8023" s="106"/>
      <c r="AG8023" s="106"/>
      <c r="AH8023" s="115"/>
      <c r="AI8023" s="116"/>
    </row>
    <row r="8024" spans="1:35" ht="15" customHeight="1" x14ac:dyDescent="0.25">
      <c r="A8024" s="105"/>
      <c r="B8024" s="106"/>
      <c r="C8024" s="2"/>
      <c r="D8024" s="2"/>
      <c r="E8024" s="106"/>
      <c r="F8024" s="107"/>
      <c r="G8024" s="108"/>
      <c r="H8024" s="109"/>
      <c r="I8024" s="109"/>
      <c r="J8024" s="110"/>
      <c r="K8024" s="117"/>
      <c r="L8024" s="178"/>
      <c r="M8024" s="178"/>
      <c r="N8024" s="106"/>
      <c r="O8024" s="111"/>
      <c r="P8024" s="111"/>
      <c r="Q8024" s="106"/>
      <c r="R8024" s="106"/>
      <c r="S8024" s="106"/>
      <c r="T8024" s="106"/>
      <c r="U8024" s="106"/>
      <c r="V8024" s="106"/>
      <c r="W8024" s="19"/>
      <c r="X8024" s="2"/>
      <c r="Y8024" s="4"/>
      <c r="Z8024" s="106"/>
      <c r="AA8024" s="114"/>
      <c r="AB8024" s="112"/>
      <c r="AC8024" s="178"/>
      <c r="AD8024" s="11"/>
      <c r="AE8024" s="106"/>
      <c r="AF8024" s="106"/>
      <c r="AG8024" s="106"/>
      <c r="AH8024" s="115"/>
      <c r="AI8024" s="116"/>
    </row>
    <row r="8025" spans="1:35" ht="15" customHeight="1" x14ac:dyDescent="0.25">
      <c r="A8025" s="105"/>
      <c r="B8025" s="106"/>
      <c r="C8025" s="2"/>
      <c r="D8025" s="2"/>
      <c r="E8025" s="106"/>
      <c r="F8025" s="107"/>
      <c r="G8025" s="108"/>
      <c r="H8025" s="109"/>
      <c r="I8025" s="109"/>
      <c r="J8025" s="110"/>
      <c r="K8025" s="117"/>
      <c r="L8025" s="178"/>
      <c r="M8025" s="178"/>
      <c r="N8025" s="106"/>
      <c r="O8025" s="111"/>
      <c r="P8025" s="111"/>
      <c r="Q8025" s="106"/>
      <c r="R8025" s="106"/>
      <c r="S8025" s="106"/>
      <c r="T8025" s="106"/>
      <c r="U8025" s="106"/>
      <c r="V8025" s="106"/>
      <c r="W8025" s="19"/>
      <c r="X8025" s="2"/>
      <c r="Y8025" s="4"/>
      <c r="Z8025" s="106"/>
      <c r="AA8025" s="114"/>
      <c r="AB8025" s="112"/>
      <c r="AC8025" s="178"/>
      <c r="AD8025" s="11"/>
      <c r="AE8025" s="106"/>
      <c r="AF8025" s="106"/>
      <c r="AG8025" s="106"/>
      <c r="AH8025" s="115"/>
      <c r="AI8025" s="116"/>
    </row>
    <row r="8026" spans="1:35" ht="15" customHeight="1" x14ac:dyDescent="0.25">
      <c r="A8026" s="105"/>
      <c r="B8026" s="106"/>
      <c r="C8026" s="2"/>
      <c r="D8026" s="2"/>
      <c r="E8026" s="106"/>
      <c r="F8026" s="107"/>
      <c r="G8026" s="108"/>
      <c r="H8026" s="109"/>
      <c r="I8026" s="109"/>
      <c r="J8026" s="110"/>
      <c r="K8026" s="117"/>
      <c r="L8026" s="178"/>
      <c r="M8026" s="178"/>
      <c r="N8026" s="106"/>
      <c r="O8026" s="111"/>
      <c r="P8026" s="111"/>
      <c r="Q8026" s="106"/>
      <c r="R8026" s="106"/>
      <c r="S8026" s="106"/>
      <c r="T8026" s="106"/>
      <c r="U8026" s="106"/>
      <c r="V8026" s="106"/>
      <c r="W8026" s="19"/>
      <c r="X8026" s="2"/>
      <c r="Y8026" s="4"/>
      <c r="Z8026" s="106"/>
      <c r="AA8026" s="114"/>
      <c r="AB8026" s="112"/>
      <c r="AC8026" s="178"/>
      <c r="AD8026" s="11"/>
      <c r="AE8026" s="106"/>
      <c r="AF8026" s="106"/>
      <c r="AG8026" s="106"/>
      <c r="AH8026" s="115"/>
      <c r="AI8026" s="116"/>
    </row>
    <row r="8027" spans="1:35" ht="15" customHeight="1" x14ac:dyDescent="0.25">
      <c r="A8027" s="105"/>
      <c r="B8027" s="106"/>
      <c r="C8027" s="2"/>
      <c r="D8027" s="2"/>
      <c r="E8027" s="106"/>
      <c r="F8027" s="107"/>
      <c r="G8027" s="108"/>
      <c r="H8027" s="109"/>
      <c r="I8027" s="109"/>
      <c r="J8027" s="110"/>
      <c r="K8027" s="117"/>
      <c r="L8027" s="178"/>
      <c r="M8027" s="178"/>
      <c r="N8027" s="106"/>
      <c r="O8027" s="111"/>
      <c r="P8027" s="111"/>
      <c r="Q8027" s="106"/>
      <c r="R8027" s="106"/>
      <c r="S8027" s="106"/>
      <c r="T8027" s="106"/>
      <c r="U8027" s="106"/>
      <c r="V8027" s="106"/>
      <c r="W8027" s="19"/>
      <c r="X8027" s="2"/>
      <c r="Y8027" s="4"/>
      <c r="Z8027" s="106"/>
      <c r="AA8027" s="114"/>
      <c r="AB8027" s="112"/>
      <c r="AC8027" s="178"/>
      <c r="AD8027" s="11"/>
      <c r="AE8027" s="106"/>
      <c r="AF8027" s="106"/>
      <c r="AG8027" s="106"/>
      <c r="AH8027" s="115"/>
      <c r="AI8027" s="116"/>
    </row>
    <row r="8028" spans="1:35" ht="15" customHeight="1" x14ac:dyDescent="0.25">
      <c r="A8028" s="105"/>
      <c r="B8028" s="106"/>
      <c r="C8028" s="2"/>
      <c r="D8028" s="2"/>
      <c r="E8028" s="106"/>
      <c r="F8028" s="107"/>
      <c r="G8028" s="108"/>
      <c r="H8028" s="109"/>
      <c r="I8028" s="109"/>
      <c r="J8028" s="110"/>
      <c r="K8028" s="117"/>
      <c r="L8028" s="178"/>
      <c r="M8028" s="178"/>
      <c r="N8028" s="106"/>
      <c r="O8028" s="111"/>
      <c r="P8028" s="111"/>
      <c r="Q8028" s="106"/>
      <c r="R8028" s="106"/>
      <c r="S8028" s="106"/>
      <c r="T8028" s="106"/>
      <c r="U8028" s="106"/>
      <c r="V8028" s="106"/>
      <c r="W8028" s="19"/>
      <c r="X8028" s="2"/>
      <c r="Y8028" s="4"/>
      <c r="Z8028" s="106"/>
      <c r="AA8028" s="114"/>
      <c r="AB8028" s="112"/>
      <c r="AC8028" s="178"/>
      <c r="AD8028" s="11"/>
      <c r="AE8028" s="106"/>
      <c r="AF8028" s="106"/>
      <c r="AG8028" s="106"/>
      <c r="AH8028" s="115"/>
      <c r="AI8028" s="116"/>
    </row>
    <row r="8029" spans="1:35" ht="15" customHeight="1" x14ac:dyDescent="0.25">
      <c r="A8029" s="105"/>
      <c r="B8029" s="106"/>
      <c r="C8029" s="2"/>
      <c r="D8029" s="2"/>
      <c r="E8029" s="106"/>
      <c r="F8029" s="107"/>
      <c r="G8029" s="108"/>
      <c r="H8029" s="109"/>
      <c r="I8029" s="109"/>
      <c r="J8029" s="110"/>
      <c r="K8029" s="117"/>
      <c r="L8029" s="178"/>
      <c r="M8029" s="178"/>
      <c r="N8029" s="106"/>
      <c r="O8029" s="111"/>
      <c r="P8029" s="111"/>
      <c r="Q8029" s="106"/>
      <c r="R8029" s="106"/>
      <c r="S8029" s="106"/>
      <c r="T8029" s="106"/>
      <c r="U8029" s="106"/>
      <c r="V8029" s="106"/>
      <c r="W8029" s="19"/>
      <c r="X8029" s="2"/>
      <c r="Y8029" s="4"/>
      <c r="Z8029" s="106"/>
      <c r="AA8029" s="114"/>
      <c r="AB8029" s="112"/>
      <c r="AC8029" s="178"/>
      <c r="AD8029" s="11"/>
      <c r="AE8029" s="106"/>
      <c r="AF8029" s="106"/>
      <c r="AG8029" s="106"/>
      <c r="AH8029" s="115"/>
      <c r="AI8029" s="116"/>
    </row>
    <row r="8030" spans="1:35" ht="15" customHeight="1" x14ac:dyDescent="0.25">
      <c r="A8030" s="105"/>
      <c r="B8030" s="106"/>
      <c r="C8030" s="2"/>
      <c r="D8030" s="2"/>
      <c r="E8030" s="106"/>
      <c r="F8030" s="107"/>
      <c r="G8030" s="108"/>
      <c r="H8030" s="109"/>
      <c r="I8030" s="109"/>
      <c r="J8030" s="110"/>
      <c r="K8030" s="117"/>
      <c r="L8030" s="178"/>
      <c r="M8030" s="178"/>
      <c r="N8030" s="106"/>
      <c r="O8030" s="111"/>
      <c r="P8030" s="111"/>
      <c r="Q8030" s="106"/>
      <c r="R8030" s="106"/>
      <c r="S8030" s="106"/>
      <c r="T8030" s="106"/>
      <c r="U8030" s="106"/>
      <c r="V8030" s="106"/>
      <c r="W8030" s="19"/>
      <c r="X8030" s="2"/>
      <c r="Y8030" s="4"/>
      <c r="Z8030" s="106"/>
      <c r="AA8030" s="114"/>
      <c r="AB8030" s="112"/>
      <c r="AC8030" s="178"/>
      <c r="AD8030" s="11"/>
      <c r="AE8030" s="106"/>
      <c r="AF8030" s="106"/>
      <c r="AG8030" s="106"/>
      <c r="AH8030" s="115"/>
      <c r="AI8030" s="116"/>
    </row>
    <row r="8031" spans="1:35" ht="15" customHeight="1" x14ac:dyDescent="0.25">
      <c r="A8031" s="105"/>
      <c r="B8031" s="106"/>
      <c r="C8031" s="2"/>
      <c r="D8031" s="2"/>
      <c r="E8031" s="106"/>
      <c r="F8031" s="107"/>
      <c r="G8031" s="108"/>
      <c r="H8031" s="109"/>
      <c r="I8031" s="109"/>
      <c r="J8031" s="110"/>
      <c r="K8031" s="117"/>
      <c r="L8031" s="178"/>
      <c r="M8031" s="178"/>
      <c r="N8031" s="106"/>
      <c r="O8031" s="111"/>
      <c r="P8031" s="111"/>
      <c r="Q8031" s="106"/>
      <c r="R8031" s="106"/>
      <c r="S8031" s="106"/>
      <c r="T8031" s="106"/>
      <c r="U8031" s="106"/>
      <c r="V8031" s="106"/>
      <c r="W8031" s="19"/>
      <c r="X8031" s="2"/>
      <c r="Y8031" s="4"/>
      <c r="Z8031" s="106"/>
      <c r="AA8031" s="114"/>
      <c r="AB8031" s="112"/>
      <c r="AC8031" s="178"/>
      <c r="AD8031" s="11"/>
      <c r="AE8031" s="106"/>
      <c r="AF8031" s="106"/>
      <c r="AG8031" s="106"/>
      <c r="AH8031" s="115"/>
      <c r="AI8031" s="116"/>
    </row>
    <row r="8032" spans="1:35" ht="15" customHeight="1" x14ac:dyDescent="0.25">
      <c r="A8032" s="105"/>
      <c r="B8032" s="106"/>
      <c r="C8032" s="2"/>
      <c r="D8032" s="2"/>
      <c r="E8032" s="106"/>
      <c r="F8032" s="107"/>
      <c r="G8032" s="108"/>
      <c r="H8032" s="109"/>
      <c r="I8032" s="109"/>
      <c r="J8032" s="110"/>
      <c r="K8032" s="117"/>
      <c r="L8032" s="178"/>
      <c r="M8032" s="178"/>
      <c r="N8032" s="106"/>
      <c r="O8032" s="111"/>
      <c r="P8032" s="111"/>
      <c r="Q8032" s="106"/>
      <c r="R8032" s="106"/>
      <c r="S8032" s="106"/>
      <c r="T8032" s="106"/>
      <c r="U8032" s="106"/>
      <c r="V8032" s="106"/>
      <c r="W8032" s="19"/>
      <c r="X8032" s="2"/>
      <c r="Y8032" s="4"/>
      <c r="Z8032" s="106"/>
      <c r="AA8032" s="114"/>
      <c r="AB8032" s="112"/>
      <c r="AC8032" s="178"/>
      <c r="AD8032" s="11"/>
      <c r="AE8032" s="106"/>
      <c r="AF8032" s="106"/>
      <c r="AG8032" s="106"/>
      <c r="AH8032" s="115"/>
      <c r="AI8032" s="116"/>
    </row>
    <row r="8033" spans="1:35" ht="15" customHeight="1" x14ac:dyDescent="0.25">
      <c r="A8033" s="105"/>
      <c r="B8033" s="106"/>
      <c r="C8033" s="2"/>
      <c r="D8033" s="2"/>
      <c r="E8033" s="106"/>
      <c r="F8033" s="107"/>
      <c r="G8033" s="108"/>
      <c r="H8033" s="109"/>
      <c r="I8033" s="109"/>
      <c r="J8033" s="110"/>
      <c r="K8033" s="117"/>
      <c r="L8033" s="178"/>
      <c r="M8033" s="178"/>
      <c r="N8033" s="106"/>
      <c r="O8033" s="111"/>
      <c r="P8033" s="111"/>
      <c r="Q8033" s="106"/>
      <c r="R8033" s="106"/>
      <c r="S8033" s="106"/>
      <c r="T8033" s="106"/>
      <c r="U8033" s="106"/>
      <c r="V8033" s="106"/>
      <c r="W8033" s="19"/>
      <c r="X8033" s="2"/>
      <c r="Y8033" s="4"/>
      <c r="Z8033" s="106"/>
      <c r="AA8033" s="114"/>
      <c r="AB8033" s="112"/>
      <c r="AC8033" s="178"/>
      <c r="AD8033" s="11"/>
      <c r="AE8033" s="106"/>
      <c r="AF8033" s="106"/>
      <c r="AG8033" s="106"/>
      <c r="AH8033" s="115"/>
      <c r="AI8033" s="116"/>
    </row>
    <row r="8034" spans="1:35" ht="15" customHeight="1" x14ac:dyDescent="0.25">
      <c r="A8034" s="105"/>
      <c r="B8034" s="106"/>
      <c r="C8034" s="2"/>
      <c r="D8034" s="2"/>
      <c r="E8034" s="106"/>
      <c r="F8034" s="107"/>
      <c r="G8034" s="108"/>
      <c r="H8034" s="109"/>
      <c r="I8034" s="109"/>
      <c r="J8034" s="110"/>
      <c r="K8034" s="117"/>
      <c r="L8034" s="178"/>
      <c r="M8034" s="178"/>
      <c r="N8034" s="106"/>
      <c r="O8034" s="111"/>
      <c r="P8034" s="111"/>
      <c r="Q8034" s="106"/>
      <c r="R8034" s="106"/>
      <c r="S8034" s="106"/>
      <c r="T8034" s="106"/>
      <c r="U8034" s="106"/>
      <c r="V8034" s="106"/>
      <c r="W8034" s="19"/>
      <c r="X8034" s="2"/>
      <c r="Y8034" s="4"/>
      <c r="Z8034" s="106"/>
      <c r="AA8034" s="114"/>
      <c r="AB8034" s="112"/>
      <c r="AC8034" s="178"/>
      <c r="AD8034" s="11"/>
      <c r="AE8034" s="106"/>
      <c r="AF8034" s="106"/>
      <c r="AG8034" s="106"/>
      <c r="AH8034" s="115"/>
      <c r="AI8034" s="116"/>
    </row>
    <row r="8035" spans="1:35" ht="15" customHeight="1" x14ac:dyDescent="0.25">
      <c r="A8035" s="105"/>
      <c r="B8035" s="106"/>
      <c r="C8035" s="2"/>
      <c r="D8035" s="2"/>
      <c r="E8035" s="106"/>
      <c r="F8035" s="107"/>
      <c r="G8035" s="108"/>
      <c r="H8035" s="109"/>
      <c r="I8035" s="109"/>
      <c r="J8035" s="110"/>
      <c r="K8035" s="117"/>
      <c r="L8035" s="178"/>
      <c r="M8035" s="178"/>
      <c r="N8035" s="106"/>
      <c r="O8035" s="111"/>
      <c r="P8035" s="111"/>
      <c r="Q8035" s="106"/>
      <c r="R8035" s="106"/>
      <c r="S8035" s="106"/>
      <c r="T8035" s="106"/>
      <c r="U8035" s="106"/>
      <c r="V8035" s="106"/>
      <c r="W8035" s="19"/>
      <c r="X8035" s="2"/>
      <c r="Y8035" s="4"/>
      <c r="Z8035" s="106"/>
      <c r="AA8035" s="114"/>
      <c r="AB8035" s="112"/>
      <c r="AC8035" s="178"/>
      <c r="AD8035" s="11"/>
      <c r="AE8035" s="106"/>
      <c r="AF8035" s="106"/>
      <c r="AG8035" s="106"/>
      <c r="AH8035" s="115"/>
      <c r="AI8035" s="116"/>
    </row>
    <row r="8036" spans="1:35" ht="15" customHeight="1" x14ac:dyDescent="0.25">
      <c r="A8036" s="105"/>
      <c r="B8036" s="106"/>
      <c r="C8036" s="2"/>
      <c r="D8036" s="2"/>
      <c r="E8036" s="106"/>
      <c r="F8036" s="107"/>
      <c r="G8036" s="108"/>
      <c r="H8036" s="109"/>
      <c r="I8036" s="109"/>
      <c r="J8036" s="110"/>
      <c r="K8036" s="117"/>
      <c r="L8036" s="178"/>
      <c r="M8036" s="178"/>
      <c r="N8036" s="106"/>
      <c r="O8036" s="111"/>
      <c r="P8036" s="111"/>
      <c r="Q8036" s="106"/>
      <c r="R8036" s="106"/>
      <c r="S8036" s="106"/>
      <c r="T8036" s="106"/>
      <c r="U8036" s="106"/>
      <c r="V8036" s="106"/>
      <c r="W8036" s="19"/>
      <c r="X8036" s="2"/>
      <c r="Y8036" s="4"/>
      <c r="Z8036" s="106"/>
      <c r="AA8036" s="114"/>
      <c r="AB8036" s="112"/>
      <c r="AC8036" s="178"/>
      <c r="AD8036" s="11"/>
      <c r="AE8036" s="106"/>
      <c r="AF8036" s="106"/>
      <c r="AG8036" s="106"/>
      <c r="AH8036" s="115"/>
      <c r="AI8036" s="116"/>
    </row>
    <row r="8037" spans="1:35" ht="15" customHeight="1" x14ac:dyDescent="0.25">
      <c r="A8037" s="105"/>
      <c r="B8037" s="106"/>
      <c r="C8037" s="2"/>
      <c r="D8037" s="2"/>
      <c r="E8037" s="106"/>
      <c r="F8037" s="107"/>
      <c r="G8037" s="108"/>
      <c r="H8037" s="109"/>
      <c r="I8037" s="109"/>
      <c r="J8037" s="110"/>
      <c r="K8037" s="117"/>
      <c r="L8037" s="178"/>
      <c r="M8037" s="178"/>
      <c r="N8037" s="106"/>
      <c r="O8037" s="111"/>
      <c r="P8037" s="111"/>
      <c r="Q8037" s="106"/>
      <c r="R8037" s="106"/>
      <c r="S8037" s="106"/>
      <c r="T8037" s="106"/>
      <c r="U8037" s="106"/>
      <c r="V8037" s="106"/>
      <c r="W8037" s="19"/>
      <c r="X8037" s="2"/>
      <c r="Y8037" s="4"/>
      <c r="Z8037" s="106"/>
      <c r="AA8037" s="114"/>
      <c r="AB8037" s="112"/>
      <c r="AC8037" s="178"/>
      <c r="AD8037" s="11"/>
      <c r="AE8037" s="106"/>
      <c r="AF8037" s="106"/>
      <c r="AG8037" s="106"/>
      <c r="AH8037" s="115"/>
      <c r="AI8037" s="116"/>
    </row>
    <row r="8038" spans="1:35" ht="15" customHeight="1" x14ac:dyDescent="0.25">
      <c r="A8038" s="105"/>
      <c r="B8038" s="106"/>
      <c r="C8038" s="2"/>
      <c r="D8038" s="2"/>
      <c r="E8038" s="106"/>
      <c r="F8038" s="107"/>
      <c r="G8038" s="108"/>
      <c r="H8038" s="109"/>
      <c r="I8038" s="109"/>
      <c r="J8038" s="110"/>
      <c r="K8038" s="117"/>
      <c r="L8038" s="178"/>
      <c r="M8038" s="178"/>
      <c r="N8038" s="106"/>
      <c r="O8038" s="111"/>
      <c r="P8038" s="111"/>
      <c r="Q8038" s="106"/>
      <c r="R8038" s="106"/>
      <c r="S8038" s="106"/>
      <c r="T8038" s="106"/>
      <c r="U8038" s="106"/>
      <c r="V8038" s="106"/>
      <c r="W8038" s="19"/>
      <c r="X8038" s="2"/>
      <c r="Y8038" s="4"/>
      <c r="Z8038" s="106"/>
      <c r="AA8038" s="114"/>
      <c r="AB8038" s="112"/>
      <c r="AC8038" s="178"/>
      <c r="AD8038" s="11"/>
      <c r="AE8038" s="106"/>
      <c r="AF8038" s="106"/>
      <c r="AG8038" s="106"/>
      <c r="AH8038" s="115"/>
      <c r="AI8038" s="116"/>
    </row>
    <row r="8039" spans="1:35" ht="15" customHeight="1" x14ac:dyDescent="0.25">
      <c r="A8039" s="105"/>
      <c r="B8039" s="106"/>
      <c r="C8039" s="2"/>
      <c r="D8039" s="2"/>
      <c r="E8039" s="106"/>
      <c r="F8039" s="107"/>
      <c r="G8039" s="108"/>
      <c r="H8039" s="109"/>
      <c r="I8039" s="109"/>
      <c r="J8039" s="110"/>
      <c r="K8039" s="117"/>
      <c r="L8039" s="178"/>
      <c r="M8039" s="178"/>
      <c r="N8039" s="106"/>
      <c r="O8039" s="111"/>
      <c r="P8039" s="111"/>
      <c r="Q8039" s="106"/>
      <c r="R8039" s="106"/>
      <c r="S8039" s="106"/>
      <c r="T8039" s="106"/>
      <c r="U8039" s="106"/>
      <c r="V8039" s="106"/>
      <c r="W8039" s="19"/>
      <c r="X8039" s="2"/>
      <c r="Y8039" s="4"/>
      <c r="Z8039" s="106"/>
      <c r="AA8039" s="114"/>
      <c r="AB8039" s="112"/>
      <c r="AC8039" s="178"/>
      <c r="AD8039" s="11"/>
      <c r="AE8039" s="106"/>
      <c r="AF8039" s="106"/>
      <c r="AG8039" s="106"/>
      <c r="AH8039" s="115"/>
      <c r="AI8039" s="116"/>
    </row>
    <row r="8040" spans="1:35" ht="15" customHeight="1" x14ac:dyDescent="0.25">
      <c r="A8040" s="105"/>
      <c r="B8040" s="106"/>
      <c r="C8040" s="2"/>
      <c r="D8040" s="2"/>
      <c r="E8040" s="106"/>
      <c r="F8040" s="107"/>
      <c r="G8040" s="108"/>
      <c r="H8040" s="109"/>
      <c r="I8040" s="109"/>
      <c r="J8040" s="110"/>
      <c r="K8040" s="117"/>
      <c r="L8040" s="178"/>
      <c r="M8040" s="178"/>
      <c r="N8040" s="106"/>
      <c r="O8040" s="111"/>
      <c r="P8040" s="111"/>
      <c r="Q8040" s="106"/>
      <c r="R8040" s="106"/>
      <c r="S8040" s="106"/>
      <c r="T8040" s="106"/>
      <c r="U8040" s="106"/>
      <c r="V8040" s="106"/>
      <c r="W8040" s="19"/>
      <c r="X8040" s="2"/>
      <c r="Y8040" s="4"/>
      <c r="Z8040" s="106"/>
      <c r="AA8040" s="114"/>
      <c r="AB8040" s="112"/>
      <c r="AC8040" s="178"/>
      <c r="AD8040" s="11"/>
      <c r="AE8040" s="106"/>
      <c r="AF8040" s="106"/>
      <c r="AG8040" s="106"/>
      <c r="AH8040" s="115"/>
      <c r="AI8040" s="116"/>
    </row>
    <row r="8041" spans="1:35" ht="15" customHeight="1" x14ac:dyDescent="0.25">
      <c r="A8041" s="105"/>
      <c r="B8041" s="106"/>
      <c r="C8041" s="2"/>
      <c r="D8041" s="2"/>
      <c r="E8041" s="106"/>
      <c r="F8041" s="107"/>
      <c r="G8041" s="108"/>
      <c r="H8041" s="109"/>
      <c r="I8041" s="109"/>
      <c r="J8041" s="110"/>
      <c r="K8041" s="117"/>
      <c r="L8041" s="178"/>
      <c r="M8041" s="178"/>
      <c r="N8041" s="106"/>
      <c r="O8041" s="111"/>
      <c r="P8041" s="111"/>
      <c r="Q8041" s="106"/>
      <c r="R8041" s="106"/>
      <c r="S8041" s="106"/>
      <c r="T8041" s="106"/>
      <c r="U8041" s="106"/>
      <c r="V8041" s="106"/>
      <c r="W8041" s="19"/>
      <c r="X8041" s="2"/>
      <c r="Y8041" s="4"/>
      <c r="Z8041" s="106"/>
      <c r="AA8041" s="114"/>
      <c r="AB8041" s="112"/>
      <c r="AC8041" s="178"/>
      <c r="AD8041" s="11"/>
      <c r="AE8041" s="106"/>
      <c r="AF8041" s="106"/>
      <c r="AG8041" s="106"/>
      <c r="AH8041" s="115"/>
      <c r="AI8041" s="116"/>
    </row>
    <row r="8042" spans="1:35" ht="15" customHeight="1" x14ac:dyDescent="0.25">
      <c r="A8042" s="105"/>
      <c r="B8042" s="106"/>
      <c r="C8042" s="2"/>
      <c r="D8042" s="2"/>
      <c r="E8042" s="106"/>
      <c r="F8042" s="107"/>
      <c r="G8042" s="108"/>
      <c r="H8042" s="109"/>
      <c r="I8042" s="109"/>
      <c r="J8042" s="110"/>
      <c r="K8042" s="117"/>
      <c r="L8042" s="178"/>
      <c r="M8042" s="178"/>
      <c r="N8042" s="106"/>
      <c r="O8042" s="111"/>
      <c r="P8042" s="111"/>
      <c r="Q8042" s="106"/>
      <c r="R8042" s="106"/>
      <c r="S8042" s="106"/>
      <c r="T8042" s="106"/>
      <c r="U8042" s="106"/>
      <c r="V8042" s="106"/>
      <c r="W8042" s="19"/>
      <c r="X8042" s="2"/>
      <c r="Y8042" s="4"/>
      <c r="Z8042" s="106"/>
      <c r="AA8042" s="114"/>
      <c r="AB8042" s="112"/>
      <c r="AC8042" s="178"/>
      <c r="AD8042" s="11"/>
      <c r="AE8042" s="106"/>
      <c r="AF8042" s="106"/>
      <c r="AG8042" s="106"/>
      <c r="AH8042" s="115"/>
      <c r="AI8042" s="116"/>
    </row>
    <row r="8043" spans="1:35" ht="15" customHeight="1" x14ac:dyDescent="0.25">
      <c r="A8043" s="105"/>
      <c r="B8043" s="106"/>
      <c r="C8043" s="2"/>
      <c r="D8043" s="2"/>
      <c r="E8043" s="106"/>
      <c r="F8043" s="107"/>
      <c r="G8043" s="108"/>
      <c r="H8043" s="109"/>
      <c r="I8043" s="109"/>
      <c r="J8043" s="110"/>
      <c r="K8043" s="117"/>
      <c r="L8043" s="178"/>
      <c r="M8043" s="178"/>
      <c r="N8043" s="106"/>
      <c r="O8043" s="111"/>
      <c r="P8043" s="111"/>
      <c r="Q8043" s="106"/>
      <c r="R8043" s="106"/>
      <c r="S8043" s="106"/>
      <c r="T8043" s="106"/>
      <c r="U8043" s="106"/>
      <c r="V8043" s="106"/>
      <c r="W8043" s="19"/>
      <c r="X8043" s="2"/>
      <c r="Y8043" s="4"/>
      <c r="Z8043" s="106"/>
      <c r="AA8043" s="114"/>
      <c r="AB8043" s="112"/>
      <c r="AC8043" s="178"/>
      <c r="AD8043" s="11"/>
      <c r="AE8043" s="106"/>
      <c r="AF8043" s="106"/>
      <c r="AG8043" s="106"/>
      <c r="AH8043" s="115"/>
      <c r="AI8043" s="116"/>
    </row>
    <row r="8044" spans="1:35" ht="15" customHeight="1" x14ac:dyDescent="0.25">
      <c r="A8044" s="105"/>
      <c r="B8044" s="106"/>
      <c r="C8044" s="2"/>
      <c r="D8044" s="2"/>
      <c r="E8044" s="106"/>
      <c r="F8044" s="107"/>
      <c r="G8044" s="108"/>
      <c r="H8044" s="109"/>
      <c r="I8044" s="109"/>
      <c r="J8044" s="110"/>
      <c r="K8044" s="117"/>
      <c r="L8044" s="178"/>
      <c r="M8044" s="178"/>
      <c r="N8044" s="106"/>
      <c r="O8044" s="111"/>
      <c r="P8044" s="111"/>
      <c r="Q8044" s="106"/>
      <c r="R8044" s="106"/>
      <c r="S8044" s="106"/>
      <c r="T8044" s="106"/>
      <c r="U8044" s="106"/>
      <c r="V8044" s="106"/>
      <c r="W8044" s="19"/>
      <c r="X8044" s="2"/>
      <c r="Y8044" s="4"/>
      <c r="Z8044" s="106"/>
      <c r="AA8044" s="114"/>
      <c r="AB8044" s="112"/>
      <c r="AC8044" s="178"/>
      <c r="AD8044" s="11"/>
      <c r="AE8044" s="106"/>
      <c r="AF8044" s="106"/>
      <c r="AG8044" s="106"/>
      <c r="AH8044" s="115"/>
      <c r="AI8044" s="116"/>
    </row>
    <row r="8045" spans="1:35" ht="15" customHeight="1" x14ac:dyDescent="0.25">
      <c r="A8045" s="105"/>
      <c r="B8045" s="106"/>
      <c r="C8045" s="2"/>
      <c r="D8045" s="2"/>
      <c r="E8045" s="106"/>
      <c r="F8045" s="107"/>
      <c r="G8045" s="108"/>
      <c r="H8045" s="109"/>
      <c r="I8045" s="109"/>
      <c r="J8045" s="110"/>
      <c r="K8045" s="117"/>
      <c r="L8045" s="178"/>
      <c r="M8045" s="178"/>
      <c r="N8045" s="106"/>
      <c r="O8045" s="111"/>
      <c r="P8045" s="111"/>
      <c r="Q8045" s="106"/>
      <c r="R8045" s="106"/>
      <c r="S8045" s="106"/>
      <c r="T8045" s="106"/>
      <c r="U8045" s="106"/>
      <c r="V8045" s="106"/>
      <c r="W8045" s="19"/>
      <c r="X8045" s="2"/>
      <c r="Y8045" s="4"/>
      <c r="Z8045" s="106"/>
      <c r="AA8045" s="114"/>
      <c r="AB8045" s="112"/>
      <c r="AC8045" s="178"/>
      <c r="AD8045" s="11"/>
      <c r="AE8045" s="106"/>
      <c r="AF8045" s="106"/>
      <c r="AG8045" s="106"/>
      <c r="AH8045" s="115"/>
      <c r="AI8045" s="116"/>
    </row>
    <row r="8046" spans="1:35" ht="15" customHeight="1" x14ac:dyDescent="0.25">
      <c r="A8046" s="105"/>
      <c r="B8046" s="106"/>
      <c r="C8046" s="2"/>
      <c r="D8046" s="2"/>
      <c r="E8046" s="106"/>
      <c r="F8046" s="107"/>
      <c r="G8046" s="108"/>
      <c r="H8046" s="109"/>
      <c r="I8046" s="109"/>
      <c r="J8046" s="110"/>
      <c r="K8046" s="117"/>
      <c r="L8046" s="178"/>
      <c r="M8046" s="178"/>
      <c r="N8046" s="106"/>
      <c r="O8046" s="111"/>
      <c r="P8046" s="111"/>
      <c r="Q8046" s="106"/>
      <c r="R8046" s="106"/>
      <c r="S8046" s="106"/>
      <c r="T8046" s="106"/>
      <c r="U8046" s="106"/>
      <c r="V8046" s="106"/>
      <c r="W8046" s="19"/>
      <c r="X8046" s="2"/>
      <c r="Y8046" s="4"/>
      <c r="Z8046" s="106"/>
      <c r="AA8046" s="114"/>
      <c r="AB8046" s="112"/>
      <c r="AC8046" s="178"/>
      <c r="AD8046" s="11"/>
      <c r="AE8046" s="106"/>
      <c r="AF8046" s="106"/>
      <c r="AG8046" s="106"/>
      <c r="AH8046" s="115"/>
      <c r="AI8046" s="116"/>
    </row>
    <row r="8047" spans="1:35" ht="15" customHeight="1" x14ac:dyDescent="0.25">
      <c r="A8047" s="105"/>
      <c r="B8047" s="106"/>
      <c r="C8047" s="2"/>
      <c r="D8047" s="2"/>
      <c r="E8047" s="106"/>
      <c r="F8047" s="107"/>
      <c r="G8047" s="108"/>
      <c r="H8047" s="109"/>
      <c r="I8047" s="109"/>
      <c r="J8047" s="110"/>
      <c r="K8047" s="117"/>
      <c r="L8047" s="178"/>
      <c r="M8047" s="178"/>
      <c r="N8047" s="106"/>
      <c r="O8047" s="111"/>
      <c r="P8047" s="111"/>
      <c r="Q8047" s="106"/>
      <c r="R8047" s="106"/>
      <c r="S8047" s="106"/>
      <c r="T8047" s="106"/>
      <c r="U8047" s="106"/>
      <c r="V8047" s="106"/>
      <c r="W8047" s="19"/>
      <c r="X8047" s="2"/>
      <c r="Y8047" s="4"/>
      <c r="Z8047" s="106"/>
      <c r="AA8047" s="114"/>
      <c r="AB8047" s="112"/>
      <c r="AC8047" s="178"/>
      <c r="AD8047" s="11"/>
      <c r="AE8047" s="106"/>
      <c r="AF8047" s="106"/>
      <c r="AG8047" s="106"/>
      <c r="AH8047" s="115"/>
      <c r="AI8047" s="116"/>
    </row>
    <row r="8048" spans="1:35" ht="15" customHeight="1" x14ac:dyDescent="0.25">
      <c r="A8048" s="105"/>
      <c r="B8048" s="106"/>
      <c r="C8048" s="2"/>
      <c r="D8048" s="2"/>
      <c r="E8048" s="106"/>
      <c r="F8048" s="107"/>
      <c r="G8048" s="108"/>
      <c r="H8048" s="109"/>
      <c r="I8048" s="109"/>
      <c r="J8048" s="110"/>
      <c r="K8048" s="117"/>
      <c r="L8048" s="178"/>
      <c r="M8048" s="178"/>
      <c r="N8048" s="106"/>
      <c r="O8048" s="111"/>
      <c r="P8048" s="111"/>
      <c r="Q8048" s="106"/>
      <c r="R8048" s="106"/>
      <c r="S8048" s="106"/>
      <c r="T8048" s="106"/>
      <c r="U8048" s="106"/>
      <c r="V8048" s="106"/>
      <c r="W8048" s="19"/>
      <c r="X8048" s="2"/>
      <c r="Y8048" s="4"/>
      <c r="Z8048" s="106"/>
      <c r="AA8048" s="114"/>
      <c r="AB8048" s="112"/>
      <c r="AC8048" s="178"/>
      <c r="AD8048" s="11"/>
      <c r="AE8048" s="106"/>
      <c r="AF8048" s="106"/>
      <c r="AG8048" s="106"/>
      <c r="AH8048" s="115"/>
      <c r="AI8048" s="116"/>
    </row>
    <row r="8049" spans="1:35" ht="15" customHeight="1" x14ac:dyDescent="0.25">
      <c r="A8049" s="105"/>
      <c r="B8049" s="106"/>
      <c r="C8049" s="2"/>
      <c r="D8049" s="2"/>
      <c r="E8049" s="106"/>
      <c r="F8049" s="107"/>
      <c r="G8049" s="108"/>
      <c r="H8049" s="109"/>
      <c r="I8049" s="109"/>
      <c r="J8049" s="110"/>
      <c r="K8049" s="117"/>
      <c r="L8049" s="178"/>
      <c r="M8049" s="178"/>
      <c r="N8049" s="106"/>
      <c r="O8049" s="111"/>
      <c r="P8049" s="111"/>
      <c r="Q8049" s="106"/>
      <c r="R8049" s="106"/>
      <c r="S8049" s="106"/>
      <c r="T8049" s="106"/>
      <c r="U8049" s="106"/>
      <c r="V8049" s="106"/>
      <c r="W8049" s="19"/>
      <c r="X8049" s="2"/>
      <c r="Y8049" s="4"/>
      <c r="Z8049" s="106"/>
      <c r="AA8049" s="114"/>
      <c r="AB8049" s="112"/>
      <c r="AC8049" s="178"/>
      <c r="AD8049" s="11"/>
      <c r="AE8049" s="106"/>
      <c r="AF8049" s="106"/>
      <c r="AG8049" s="106"/>
      <c r="AH8049" s="115"/>
      <c r="AI8049" s="116"/>
    </row>
    <row r="8050" spans="1:35" ht="15" customHeight="1" x14ac:dyDescent="0.25">
      <c r="A8050" s="105"/>
      <c r="B8050" s="106"/>
      <c r="C8050" s="2"/>
      <c r="D8050" s="2"/>
      <c r="E8050" s="106"/>
      <c r="F8050" s="107"/>
      <c r="G8050" s="108"/>
      <c r="H8050" s="109"/>
      <c r="I8050" s="109"/>
      <c r="J8050" s="110"/>
      <c r="K8050" s="117"/>
      <c r="L8050" s="178"/>
      <c r="M8050" s="178"/>
      <c r="N8050" s="106"/>
      <c r="O8050" s="111"/>
      <c r="P8050" s="111"/>
      <c r="Q8050" s="106"/>
      <c r="R8050" s="106"/>
      <c r="S8050" s="106"/>
      <c r="T8050" s="106"/>
      <c r="U8050" s="106"/>
      <c r="V8050" s="106"/>
      <c r="W8050" s="19"/>
      <c r="X8050" s="2"/>
      <c r="Y8050" s="4"/>
      <c r="Z8050" s="106"/>
      <c r="AA8050" s="114"/>
      <c r="AB8050" s="112"/>
      <c r="AC8050" s="178"/>
      <c r="AD8050" s="11"/>
      <c r="AE8050" s="106"/>
      <c r="AF8050" s="106"/>
      <c r="AG8050" s="106"/>
      <c r="AH8050" s="115"/>
      <c r="AI8050" s="116"/>
    </row>
    <row r="8051" spans="1:35" ht="15" customHeight="1" x14ac:dyDescent="0.25">
      <c r="A8051" s="105"/>
      <c r="B8051" s="106"/>
      <c r="C8051" s="2"/>
      <c r="D8051" s="2"/>
      <c r="E8051" s="106"/>
      <c r="F8051" s="107"/>
      <c r="G8051" s="108"/>
      <c r="H8051" s="109"/>
      <c r="I8051" s="109"/>
      <c r="J8051" s="110"/>
      <c r="K8051" s="117"/>
      <c r="L8051" s="178"/>
      <c r="M8051" s="178"/>
      <c r="N8051" s="106"/>
      <c r="O8051" s="111"/>
      <c r="P8051" s="111"/>
      <c r="Q8051" s="106"/>
      <c r="R8051" s="106"/>
      <c r="S8051" s="106"/>
      <c r="T8051" s="106"/>
      <c r="U8051" s="106"/>
      <c r="V8051" s="106"/>
      <c r="W8051" s="19"/>
      <c r="X8051" s="2"/>
      <c r="Y8051" s="4"/>
      <c r="Z8051" s="106"/>
      <c r="AA8051" s="114"/>
      <c r="AB8051" s="112"/>
      <c r="AC8051" s="178"/>
      <c r="AD8051" s="11"/>
      <c r="AE8051" s="106"/>
      <c r="AF8051" s="106"/>
      <c r="AG8051" s="106"/>
      <c r="AH8051" s="115"/>
      <c r="AI8051" s="116"/>
    </row>
    <row r="8052" spans="1:35" ht="15" customHeight="1" x14ac:dyDescent="0.25">
      <c r="A8052" s="105"/>
      <c r="B8052" s="106"/>
      <c r="C8052" s="2"/>
      <c r="D8052" s="2"/>
      <c r="E8052" s="106"/>
      <c r="F8052" s="107"/>
      <c r="G8052" s="108"/>
      <c r="H8052" s="109"/>
      <c r="I8052" s="109"/>
      <c r="J8052" s="110"/>
      <c r="K8052" s="117"/>
      <c r="L8052" s="178"/>
      <c r="M8052" s="178"/>
      <c r="N8052" s="106"/>
      <c r="O8052" s="111"/>
      <c r="P8052" s="111"/>
      <c r="Q8052" s="106"/>
      <c r="R8052" s="106"/>
      <c r="S8052" s="106"/>
      <c r="T8052" s="106"/>
      <c r="U8052" s="106"/>
      <c r="V8052" s="106"/>
      <c r="W8052" s="19"/>
      <c r="X8052" s="2"/>
      <c r="Y8052" s="4"/>
      <c r="Z8052" s="106"/>
      <c r="AA8052" s="114"/>
      <c r="AB8052" s="112"/>
      <c r="AC8052" s="178"/>
      <c r="AD8052" s="11"/>
      <c r="AE8052" s="106"/>
      <c r="AF8052" s="106"/>
      <c r="AG8052" s="106"/>
      <c r="AH8052" s="115"/>
      <c r="AI8052" s="116"/>
    </row>
    <row r="8053" spans="1:35" ht="15" customHeight="1" x14ac:dyDescent="0.25">
      <c r="A8053" s="105"/>
      <c r="B8053" s="106"/>
      <c r="C8053" s="2"/>
      <c r="D8053" s="2"/>
      <c r="E8053" s="106"/>
      <c r="F8053" s="107"/>
      <c r="G8053" s="108"/>
      <c r="H8053" s="109"/>
      <c r="I8053" s="109"/>
      <c r="J8053" s="110"/>
      <c r="K8053" s="117"/>
      <c r="L8053" s="178"/>
      <c r="M8053" s="178"/>
      <c r="N8053" s="106"/>
      <c r="O8053" s="111"/>
      <c r="P8053" s="111"/>
      <c r="Q8053" s="106"/>
      <c r="R8053" s="106"/>
      <c r="S8053" s="106"/>
      <c r="T8053" s="106"/>
      <c r="U8053" s="106"/>
      <c r="V8053" s="106"/>
      <c r="W8053" s="19"/>
      <c r="X8053" s="2"/>
      <c r="Y8053" s="4"/>
      <c r="Z8053" s="106"/>
      <c r="AA8053" s="114"/>
      <c r="AB8053" s="112"/>
      <c r="AC8053" s="178"/>
      <c r="AD8053" s="11"/>
      <c r="AE8053" s="106"/>
      <c r="AF8053" s="106"/>
      <c r="AG8053" s="106"/>
      <c r="AH8053" s="115"/>
      <c r="AI8053" s="116"/>
    </row>
    <row r="8054" spans="1:35" ht="15" customHeight="1" x14ac:dyDescent="0.25">
      <c r="A8054" s="105"/>
      <c r="B8054" s="106"/>
      <c r="C8054" s="2"/>
      <c r="D8054" s="2"/>
      <c r="E8054" s="106"/>
      <c r="F8054" s="107"/>
      <c r="G8054" s="108"/>
      <c r="H8054" s="109"/>
      <c r="I8054" s="109"/>
      <c r="J8054" s="110"/>
      <c r="K8054" s="117"/>
      <c r="L8054" s="178"/>
      <c r="M8054" s="178"/>
      <c r="N8054" s="106"/>
      <c r="O8054" s="111"/>
      <c r="P8054" s="111"/>
      <c r="Q8054" s="106"/>
      <c r="R8054" s="106"/>
      <c r="S8054" s="106"/>
      <c r="T8054" s="106"/>
      <c r="U8054" s="106"/>
      <c r="V8054" s="106"/>
      <c r="W8054" s="19"/>
      <c r="X8054" s="2"/>
      <c r="Y8054" s="4"/>
      <c r="Z8054" s="106"/>
      <c r="AA8054" s="114"/>
      <c r="AB8054" s="112"/>
      <c r="AC8054" s="178"/>
      <c r="AD8054" s="11"/>
      <c r="AE8054" s="106"/>
      <c r="AF8054" s="106"/>
      <c r="AG8054" s="106"/>
      <c r="AH8054" s="115"/>
      <c r="AI8054" s="116"/>
    </row>
    <row r="8055" spans="1:35" ht="15" customHeight="1" x14ac:dyDescent="0.25">
      <c r="A8055" s="105"/>
      <c r="B8055" s="106"/>
      <c r="C8055" s="2"/>
      <c r="D8055" s="2"/>
      <c r="E8055" s="106"/>
      <c r="F8055" s="107"/>
      <c r="G8055" s="108"/>
      <c r="H8055" s="109"/>
      <c r="I8055" s="109"/>
      <c r="J8055" s="110"/>
      <c r="K8055" s="117"/>
      <c r="L8055" s="178"/>
      <c r="M8055" s="178"/>
      <c r="N8055" s="106"/>
      <c r="O8055" s="111"/>
      <c r="P8055" s="111"/>
      <c r="Q8055" s="106"/>
      <c r="R8055" s="106"/>
      <c r="S8055" s="106"/>
      <c r="T8055" s="106"/>
      <c r="U8055" s="106"/>
      <c r="V8055" s="106"/>
      <c r="W8055" s="19"/>
      <c r="X8055" s="2"/>
      <c r="Y8055" s="4"/>
      <c r="Z8055" s="106"/>
      <c r="AA8055" s="114"/>
      <c r="AB8055" s="112"/>
      <c r="AC8055" s="178"/>
      <c r="AD8055" s="11"/>
      <c r="AE8055" s="106"/>
      <c r="AF8055" s="106"/>
      <c r="AG8055" s="106"/>
      <c r="AH8055" s="115"/>
      <c r="AI8055" s="116"/>
    </row>
    <row r="8056" spans="1:35" ht="15" customHeight="1" x14ac:dyDescent="0.25">
      <c r="A8056" s="105"/>
      <c r="B8056" s="106"/>
      <c r="C8056" s="2"/>
      <c r="D8056" s="2"/>
      <c r="E8056" s="106"/>
      <c r="F8056" s="107"/>
      <c r="G8056" s="108"/>
      <c r="H8056" s="109"/>
      <c r="I8056" s="109"/>
      <c r="J8056" s="110"/>
      <c r="K8056" s="117"/>
      <c r="L8056" s="178"/>
      <c r="M8056" s="178"/>
      <c r="N8056" s="106"/>
      <c r="O8056" s="111"/>
      <c r="P8056" s="111"/>
      <c r="Q8056" s="106"/>
      <c r="R8056" s="106"/>
      <c r="S8056" s="106"/>
      <c r="T8056" s="106"/>
      <c r="U8056" s="106"/>
      <c r="V8056" s="106"/>
      <c r="W8056" s="19"/>
      <c r="X8056" s="2"/>
      <c r="Y8056" s="4"/>
      <c r="Z8056" s="106"/>
      <c r="AA8056" s="114"/>
      <c r="AB8056" s="112"/>
      <c r="AC8056" s="178"/>
      <c r="AD8056" s="11"/>
      <c r="AE8056" s="106"/>
      <c r="AF8056" s="106"/>
      <c r="AG8056" s="106"/>
      <c r="AH8056" s="115"/>
      <c r="AI8056" s="116"/>
    </row>
    <row r="8057" spans="1:35" ht="15" customHeight="1" x14ac:dyDescent="0.25">
      <c r="A8057" s="105"/>
      <c r="B8057" s="106"/>
      <c r="C8057" s="2"/>
      <c r="D8057" s="2"/>
      <c r="E8057" s="106"/>
      <c r="F8057" s="107"/>
      <c r="G8057" s="108"/>
      <c r="H8057" s="109"/>
      <c r="I8057" s="109"/>
      <c r="J8057" s="110"/>
      <c r="K8057" s="117"/>
      <c r="L8057" s="178"/>
      <c r="M8057" s="178"/>
      <c r="N8057" s="106"/>
      <c r="O8057" s="111"/>
      <c r="P8057" s="111"/>
      <c r="Q8057" s="106"/>
      <c r="R8057" s="106"/>
      <c r="S8057" s="106"/>
      <c r="T8057" s="106"/>
      <c r="U8057" s="106"/>
      <c r="V8057" s="106"/>
      <c r="W8057" s="19"/>
      <c r="X8057" s="2"/>
      <c r="Y8057" s="4"/>
      <c r="Z8057" s="106"/>
      <c r="AA8057" s="114"/>
      <c r="AB8057" s="112"/>
      <c r="AC8057" s="178"/>
      <c r="AD8057" s="11"/>
      <c r="AE8057" s="106"/>
      <c r="AF8057" s="106"/>
      <c r="AG8057" s="106"/>
      <c r="AH8057" s="115"/>
      <c r="AI8057" s="116"/>
    </row>
    <row r="8058" spans="1:35" ht="15" customHeight="1" x14ac:dyDescent="0.25">
      <c r="A8058" s="105"/>
      <c r="B8058" s="106"/>
      <c r="C8058" s="2"/>
      <c r="D8058" s="2"/>
      <c r="E8058" s="106"/>
      <c r="F8058" s="107"/>
      <c r="G8058" s="108"/>
      <c r="H8058" s="109"/>
      <c r="I8058" s="109"/>
      <c r="J8058" s="110"/>
      <c r="K8058" s="117"/>
      <c r="L8058" s="178"/>
      <c r="M8058" s="178"/>
      <c r="N8058" s="106"/>
      <c r="O8058" s="111"/>
      <c r="P8058" s="111"/>
      <c r="Q8058" s="106"/>
      <c r="R8058" s="106"/>
      <c r="S8058" s="106"/>
      <c r="T8058" s="106"/>
      <c r="U8058" s="106"/>
      <c r="V8058" s="106"/>
      <c r="W8058" s="19"/>
      <c r="X8058" s="2"/>
      <c r="Y8058" s="4"/>
      <c r="Z8058" s="106"/>
      <c r="AA8058" s="114"/>
      <c r="AB8058" s="112"/>
      <c r="AC8058" s="178"/>
      <c r="AD8058" s="11"/>
      <c r="AE8058" s="106"/>
      <c r="AF8058" s="106"/>
      <c r="AG8058" s="106"/>
      <c r="AH8058" s="115"/>
      <c r="AI8058" s="116"/>
    </row>
    <row r="8059" spans="1:35" ht="15" customHeight="1" x14ac:dyDescent="0.25">
      <c r="A8059" s="105"/>
      <c r="B8059" s="106"/>
      <c r="C8059" s="2"/>
      <c r="D8059" s="2"/>
      <c r="E8059" s="106"/>
      <c r="F8059" s="107"/>
      <c r="G8059" s="108"/>
      <c r="H8059" s="109"/>
      <c r="I8059" s="109"/>
      <c r="J8059" s="110"/>
      <c r="K8059" s="117"/>
      <c r="L8059" s="178"/>
      <c r="M8059" s="178"/>
      <c r="N8059" s="106"/>
      <c r="O8059" s="111"/>
      <c r="P8059" s="111"/>
      <c r="Q8059" s="106"/>
      <c r="R8059" s="106"/>
      <c r="S8059" s="106"/>
      <c r="T8059" s="106"/>
      <c r="U8059" s="106"/>
      <c r="V8059" s="106"/>
      <c r="W8059" s="19"/>
      <c r="X8059" s="2"/>
      <c r="Y8059" s="4"/>
      <c r="Z8059" s="106"/>
      <c r="AA8059" s="114"/>
      <c r="AB8059" s="112"/>
      <c r="AC8059" s="178"/>
      <c r="AD8059" s="11"/>
      <c r="AE8059" s="106"/>
      <c r="AF8059" s="106"/>
      <c r="AG8059" s="106"/>
      <c r="AH8059" s="115"/>
      <c r="AI8059" s="116"/>
    </row>
    <row r="8060" spans="1:35" ht="15" customHeight="1" x14ac:dyDescent="0.25">
      <c r="A8060" s="105"/>
      <c r="B8060" s="106"/>
      <c r="C8060" s="2"/>
      <c r="D8060" s="2"/>
      <c r="E8060" s="106"/>
      <c r="F8060" s="107"/>
      <c r="G8060" s="108"/>
      <c r="H8060" s="109"/>
      <c r="I8060" s="109"/>
      <c r="J8060" s="110"/>
      <c r="K8060" s="117"/>
      <c r="L8060" s="178"/>
      <c r="M8060" s="178"/>
      <c r="N8060" s="106"/>
      <c r="O8060" s="111"/>
      <c r="P8060" s="111"/>
      <c r="Q8060" s="106"/>
      <c r="R8060" s="106"/>
      <c r="S8060" s="106"/>
      <c r="T8060" s="106"/>
      <c r="U8060" s="106"/>
      <c r="V8060" s="106"/>
      <c r="W8060" s="19"/>
      <c r="X8060" s="2"/>
      <c r="Y8060" s="4"/>
      <c r="Z8060" s="106"/>
      <c r="AA8060" s="114"/>
      <c r="AB8060" s="112"/>
      <c r="AC8060" s="178"/>
      <c r="AD8060" s="11"/>
      <c r="AE8060" s="106"/>
      <c r="AF8060" s="106"/>
      <c r="AG8060" s="106"/>
      <c r="AH8060" s="115"/>
      <c r="AI8060" s="116"/>
    </row>
    <row r="8061" spans="1:35" ht="15" customHeight="1" x14ac:dyDescent="0.25">
      <c r="A8061" s="105"/>
      <c r="B8061" s="106"/>
      <c r="C8061" s="2"/>
      <c r="D8061" s="2"/>
      <c r="E8061" s="106"/>
      <c r="F8061" s="107"/>
      <c r="G8061" s="108"/>
      <c r="H8061" s="109"/>
      <c r="I8061" s="109"/>
      <c r="J8061" s="110"/>
      <c r="K8061" s="117"/>
      <c r="L8061" s="178"/>
      <c r="M8061" s="178"/>
      <c r="N8061" s="106"/>
      <c r="O8061" s="111"/>
      <c r="P8061" s="111"/>
      <c r="Q8061" s="106"/>
      <c r="R8061" s="106"/>
      <c r="S8061" s="106"/>
      <c r="T8061" s="106"/>
      <c r="U8061" s="106"/>
      <c r="V8061" s="106"/>
      <c r="W8061" s="19"/>
      <c r="X8061" s="2"/>
      <c r="Y8061" s="4"/>
      <c r="Z8061" s="106"/>
      <c r="AA8061" s="114"/>
      <c r="AB8061" s="112"/>
      <c r="AC8061" s="178"/>
      <c r="AD8061" s="11"/>
      <c r="AE8061" s="106"/>
      <c r="AF8061" s="106"/>
      <c r="AG8061" s="106"/>
      <c r="AH8061" s="115"/>
      <c r="AI8061" s="116"/>
    </row>
    <row r="8062" spans="1:35" ht="15" customHeight="1" x14ac:dyDescent="0.25">
      <c r="A8062" s="105"/>
      <c r="B8062" s="106"/>
      <c r="C8062" s="2"/>
      <c r="D8062" s="2"/>
      <c r="E8062" s="106"/>
      <c r="F8062" s="107"/>
      <c r="G8062" s="108"/>
      <c r="H8062" s="109"/>
      <c r="I8062" s="109"/>
      <c r="J8062" s="110"/>
      <c r="K8062" s="117"/>
      <c r="L8062" s="178"/>
      <c r="M8062" s="178"/>
      <c r="N8062" s="106"/>
      <c r="O8062" s="111"/>
      <c r="P8062" s="111"/>
      <c r="Q8062" s="106"/>
      <c r="R8062" s="106"/>
      <c r="S8062" s="106"/>
      <c r="T8062" s="106"/>
      <c r="U8062" s="106"/>
      <c r="V8062" s="106"/>
      <c r="W8062" s="19"/>
      <c r="X8062" s="2"/>
      <c r="Y8062" s="4"/>
      <c r="Z8062" s="106"/>
      <c r="AA8062" s="114"/>
      <c r="AB8062" s="112"/>
      <c r="AC8062" s="178"/>
      <c r="AD8062" s="11"/>
      <c r="AE8062" s="106"/>
      <c r="AF8062" s="106"/>
      <c r="AG8062" s="106"/>
      <c r="AH8062" s="115"/>
      <c r="AI8062" s="116"/>
    </row>
    <row r="8063" spans="1:35" ht="15" customHeight="1" x14ac:dyDescent="0.25">
      <c r="A8063" s="105"/>
      <c r="B8063" s="106"/>
      <c r="C8063" s="2"/>
      <c r="D8063" s="2"/>
      <c r="E8063" s="106"/>
      <c r="F8063" s="107"/>
      <c r="G8063" s="108"/>
      <c r="H8063" s="109"/>
      <c r="I8063" s="109"/>
      <c r="J8063" s="110"/>
      <c r="K8063" s="117"/>
      <c r="L8063" s="178"/>
      <c r="M8063" s="178"/>
      <c r="N8063" s="106"/>
      <c r="O8063" s="111"/>
      <c r="P8063" s="111"/>
      <c r="Q8063" s="106"/>
      <c r="R8063" s="106"/>
      <c r="S8063" s="106"/>
      <c r="T8063" s="106"/>
      <c r="U8063" s="106"/>
      <c r="V8063" s="106"/>
      <c r="W8063" s="19"/>
      <c r="X8063" s="2"/>
      <c r="Y8063" s="4"/>
      <c r="Z8063" s="106"/>
      <c r="AA8063" s="114"/>
      <c r="AB8063" s="112"/>
      <c r="AC8063" s="178"/>
      <c r="AD8063" s="11"/>
      <c r="AE8063" s="106"/>
      <c r="AF8063" s="106"/>
      <c r="AG8063" s="106"/>
      <c r="AH8063" s="115"/>
      <c r="AI8063" s="116"/>
    </row>
    <row r="8064" spans="1:35" ht="15" customHeight="1" x14ac:dyDescent="0.25">
      <c r="A8064" s="105"/>
      <c r="B8064" s="106"/>
      <c r="C8064" s="2"/>
      <c r="D8064" s="2"/>
      <c r="E8064" s="106"/>
      <c r="F8064" s="107"/>
      <c r="G8064" s="108"/>
      <c r="H8064" s="109"/>
      <c r="I8064" s="109"/>
      <c r="J8064" s="110"/>
      <c r="K8064" s="117"/>
      <c r="L8064" s="178"/>
      <c r="M8064" s="178"/>
      <c r="N8064" s="106"/>
      <c r="O8064" s="111"/>
      <c r="P8064" s="111"/>
      <c r="Q8064" s="106"/>
      <c r="R8064" s="106"/>
      <c r="S8064" s="106"/>
      <c r="T8064" s="106"/>
      <c r="U8064" s="106"/>
      <c r="V8064" s="106"/>
      <c r="W8064" s="19"/>
      <c r="X8064" s="2"/>
      <c r="Y8064" s="4"/>
      <c r="Z8064" s="106"/>
      <c r="AA8064" s="114"/>
      <c r="AB8064" s="112"/>
      <c r="AC8064" s="178"/>
      <c r="AD8064" s="11"/>
      <c r="AE8064" s="106"/>
      <c r="AF8064" s="106"/>
      <c r="AG8064" s="106"/>
      <c r="AH8064" s="115"/>
      <c r="AI8064" s="116"/>
    </row>
    <row r="8065" spans="1:35" ht="15" customHeight="1" x14ac:dyDescent="0.25">
      <c r="A8065" s="105"/>
      <c r="B8065" s="106"/>
      <c r="C8065" s="2"/>
      <c r="D8065" s="2"/>
      <c r="E8065" s="106"/>
      <c r="F8065" s="107"/>
      <c r="G8065" s="108"/>
      <c r="H8065" s="109"/>
      <c r="I8065" s="109"/>
      <c r="J8065" s="110"/>
      <c r="K8065" s="117"/>
      <c r="L8065" s="178"/>
      <c r="M8065" s="178"/>
      <c r="N8065" s="106"/>
      <c r="O8065" s="111"/>
      <c r="P8065" s="111"/>
      <c r="Q8065" s="106"/>
      <c r="R8065" s="106"/>
      <c r="S8065" s="106"/>
      <c r="T8065" s="106"/>
      <c r="U8065" s="106"/>
      <c r="V8065" s="106"/>
      <c r="W8065" s="19"/>
      <c r="X8065" s="2"/>
      <c r="Y8065" s="4"/>
      <c r="Z8065" s="106"/>
      <c r="AA8065" s="114"/>
      <c r="AB8065" s="112"/>
      <c r="AC8065" s="178"/>
      <c r="AD8065" s="11"/>
      <c r="AE8065" s="106"/>
      <c r="AF8065" s="106"/>
      <c r="AG8065" s="106"/>
      <c r="AH8065" s="115"/>
      <c r="AI8065" s="116"/>
    </row>
    <row r="8066" spans="1:35" ht="15" customHeight="1" x14ac:dyDescent="0.25">
      <c r="A8066" s="105"/>
      <c r="B8066" s="106"/>
      <c r="C8066" s="2"/>
      <c r="D8066" s="2"/>
      <c r="E8066" s="106"/>
      <c r="F8066" s="107"/>
      <c r="G8066" s="108"/>
      <c r="H8066" s="109"/>
      <c r="I8066" s="109"/>
      <c r="J8066" s="110"/>
      <c r="K8066" s="117"/>
      <c r="L8066" s="178"/>
      <c r="M8066" s="178"/>
      <c r="N8066" s="106"/>
      <c r="O8066" s="111"/>
      <c r="P8066" s="111"/>
      <c r="Q8066" s="106"/>
      <c r="R8066" s="106"/>
      <c r="S8066" s="106"/>
      <c r="T8066" s="106"/>
      <c r="U8066" s="106"/>
      <c r="V8066" s="106"/>
      <c r="W8066" s="19"/>
      <c r="X8066" s="2"/>
      <c r="Y8066" s="4"/>
      <c r="Z8066" s="106"/>
      <c r="AA8066" s="114"/>
      <c r="AB8066" s="112"/>
      <c r="AC8066" s="178"/>
      <c r="AD8066" s="11"/>
      <c r="AE8066" s="106"/>
      <c r="AF8066" s="106"/>
      <c r="AG8066" s="106"/>
      <c r="AH8066" s="115"/>
      <c r="AI8066" s="116"/>
    </row>
    <row r="8067" spans="1:35" ht="15" customHeight="1" x14ac:dyDescent="0.25">
      <c r="A8067" s="105"/>
      <c r="B8067" s="106"/>
      <c r="C8067" s="2"/>
      <c r="D8067" s="2"/>
      <c r="E8067" s="106"/>
      <c r="F8067" s="107"/>
      <c r="G8067" s="108"/>
      <c r="H8067" s="109"/>
      <c r="I8067" s="109"/>
      <c r="J8067" s="110"/>
      <c r="K8067" s="117"/>
      <c r="L8067" s="178"/>
      <c r="M8067" s="178"/>
      <c r="N8067" s="106"/>
      <c r="O8067" s="111"/>
      <c r="P8067" s="111"/>
      <c r="Q8067" s="106"/>
      <c r="R8067" s="106"/>
      <c r="S8067" s="106"/>
      <c r="T8067" s="106"/>
      <c r="U8067" s="106"/>
      <c r="V8067" s="106"/>
      <c r="W8067" s="19"/>
      <c r="X8067" s="2"/>
      <c r="Y8067" s="4"/>
      <c r="Z8067" s="106"/>
      <c r="AA8067" s="114"/>
      <c r="AB8067" s="112"/>
      <c r="AC8067" s="178"/>
      <c r="AD8067" s="11"/>
      <c r="AE8067" s="106"/>
      <c r="AF8067" s="106"/>
      <c r="AG8067" s="106"/>
      <c r="AH8067" s="115"/>
      <c r="AI8067" s="116"/>
    </row>
    <row r="8068" spans="1:35" ht="15" customHeight="1" x14ac:dyDescent="0.25">
      <c r="A8068" s="105"/>
      <c r="B8068" s="106"/>
      <c r="C8068" s="2"/>
      <c r="D8068" s="2"/>
      <c r="E8068" s="106"/>
      <c r="F8068" s="107"/>
      <c r="G8068" s="108"/>
      <c r="H8068" s="109"/>
      <c r="I8068" s="109"/>
      <c r="J8068" s="110"/>
      <c r="K8068" s="117"/>
      <c r="L8068" s="178"/>
      <c r="M8068" s="178"/>
      <c r="N8068" s="106"/>
      <c r="O8068" s="111"/>
      <c r="P8068" s="111"/>
      <c r="Q8068" s="106"/>
      <c r="R8068" s="106"/>
      <c r="S8068" s="106"/>
      <c r="T8068" s="106"/>
      <c r="U8068" s="106"/>
      <c r="V8068" s="106"/>
      <c r="W8068" s="19"/>
      <c r="X8068" s="2"/>
      <c r="Y8068" s="4"/>
      <c r="Z8068" s="106"/>
      <c r="AA8068" s="114"/>
      <c r="AB8068" s="112"/>
      <c r="AC8068" s="178"/>
      <c r="AD8068" s="11"/>
      <c r="AE8068" s="106"/>
      <c r="AF8068" s="106"/>
      <c r="AG8068" s="106"/>
      <c r="AH8068" s="115"/>
      <c r="AI8068" s="116"/>
    </row>
    <row r="8069" spans="1:35" ht="15" customHeight="1" x14ac:dyDescent="0.25">
      <c r="A8069" s="105"/>
      <c r="B8069" s="106"/>
      <c r="C8069" s="2"/>
      <c r="D8069" s="2"/>
      <c r="E8069" s="106"/>
      <c r="F8069" s="107"/>
      <c r="G8069" s="108"/>
      <c r="H8069" s="109"/>
      <c r="I8069" s="109"/>
      <c r="J8069" s="110"/>
      <c r="K8069" s="117"/>
      <c r="L8069" s="178"/>
      <c r="M8069" s="178"/>
      <c r="N8069" s="106"/>
      <c r="O8069" s="111"/>
      <c r="P8069" s="111"/>
      <c r="Q8069" s="106"/>
      <c r="R8069" s="106"/>
      <c r="S8069" s="106"/>
      <c r="T8069" s="106"/>
      <c r="U8069" s="106"/>
      <c r="V8069" s="106"/>
      <c r="W8069" s="19"/>
      <c r="X8069" s="2"/>
      <c r="Y8069" s="4"/>
      <c r="Z8069" s="106"/>
      <c r="AA8069" s="114"/>
      <c r="AB8069" s="112"/>
      <c r="AC8069" s="178"/>
      <c r="AD8069" s="11"/>
      <c r="AE8069" s="106"/>
      <c r="AF8069" s="106"/>
      <c r="AG8069" s="106"/>
      <c r="AH8069" s="115"/>
      <c r="AI8069" s="116"/>
    </row>
    <row r="8070" spans="1:35" ht="15" customHeight="1" x14ac:dyDescent="0.25">
      <c r="A8070" s="105"/>
      <c r="B8070" s="106"/>
      <c r="C8070" s="2"/>
      <c r="D8070" s="2"/>
      <c r="E8070" s="106"/>
      <c r="F8070" s="107"/>
      <c r="G8070" s="108"/>
      <c r="H8070" s="109"/>
      <c r="I8070" s="109"/>
      <c r="J8070" s="110"/>
      <c r="K8070" s="117"/>
      <c r="L8070" s="178"/>
      <c r="M8070" s="178"/>
      <c r="N8070" s="106"/>
      <c r="O8070" s="111"/>
      <c r="P8070" s="111"/>
      <c r="Q8070" s="106"/>
      <c r="R8070" s="106"/>
      <c r="S8070" s="106"/>
      <c r="T8070" s="106"/>
      <c r="U8070" s="106"/>
      <c r="V8070" s="106"/>
      <c r="W8070" s="19"/>
      <c r="X8070" s="2"/>
      <c r="Y8070" s="4"/>
      <c r="Z8070" s="106"/>
      <c r="AA8070" s="114"/>
      <c r="AB8070" s="112"/>
      <c r="AC8070" s="178"/>
      <c r="AD8070" s="11"/>
      <c r="AE8070" s="106"/>
      <c r="AF8070" s="106"/>
      <c r="AG8070" s="106"/>
      <c r="AH8070" s="115"/>
      <c r="AI8070" s="116"/>
    </row>
    <row r="8071" spans="1:35" ht="15" customHeight="1" x14ac:dyDescent="0.25">
      <c r="A8071" s="105"/>
      <c r="B8071" s="106"/>
      <c r="C8071" s="2"/>
      <c r="D8071" s="2"/>
      <c r="E8071" s="106"/>
      <c r="F8071" s="107"/>
      <c r="G8071" s="108"/>
      <c r="H8071" s="109"/>
      <c r="I8071" s="109"/>
      <c r="J8071" s="110"/>
      <c r="K8071" s="117"/>
      <c r="L8071" s="178"/>
      <c r="M8071" s="178"/>
      <c r="N8071" s="106"/>
      <c r="O8071" s="111"/>
      <c r="P8071" s="111"/>
      <c r="Q8071" s="106"/>
      <c r="R8071" s="106"/>
      <c r="S8071" s="106"/>
      <c r="T8071" s="106"/>
      <c r="U8071" s="106"/>
      <c r="V8071" s="106"/>
      <c r="W8071" s="19"/>
      <c r="X8071" s="2"/>
      <c r="Y8071" s="4"/>
      <c r="Z8071" s="106"/>
      <c r="AA8071" s="114"/>
      <c r="AB8071" s="112"/>
      <c r="AC8071" s="178"/>
      <c r="AD8071" s="11"/>
      <c r="AE8071" s="106"/>
      <c r="AF8071" s="106"/>
      <c r="AG8071" s="106"/>
      <c r="AH8071" s="115"/>
      <c r="AI8071" s="116"/>
    </row>
    <row r="8072" spans="1:35" ht="15" customHeight="1" x14ac:dyDescent="0.25">
      <c r="A8072" s="105"/>
      <c r="B8072" s="106"/>
      <c r="C8072" s="2"/>
      <c r="D8072" s="2"/>
      <c r="E8072" s="106"/>
      <c r="F8072" s="107"/>
      <c r="G8072" s="108"/>
      <c r="H8072" s="109"/>
      <c r="I8072" s="109"/>
      <c r="J8072" s="110"/>
      <c r="K8072" s="117"/>
      <c r="L8072" s="178"/>
      <c r="M8072" s="178"/>
      <c r="N8072" s="106"/>
      <c r="O8072" s="111"/>
      <c r="P8072" s="111"/>
      <c r="Q8072" s="106"/>
      <c r="R8072" s="106"/>
      <c r="S8072" s="106"/>
      <c r="T8072" s="106"/>
      <c r="U8072" s="106"/>
      <c r="V8072" s="106"/>
      <c r="W8072" s="19"/>
      <c r="X8072" s="2"/>
      <c r="Y8072" s="4"/>
      <c r="Z8072" s="106"/>
      <c r="AA8072" s="114"/>
      <c r="AB8072" s="112"/>
      <c r="AC8072" s="178"/>
      <c r="AD8072" s="11"/>
      <c r="AE8072" s="106"/>
      <c r="AF8072" s="106"/>
      <c r="AG8072" s="106"/>
      <c r="AH8072" s="115"/>
      <c r="AI8072" s="116"/>
    </row>
    <row r="8073" spans="1:35" ht="15" customHeight="1" x14ac:dyDescent="0.25">
      <c r="A8073" s="105"/>
      <c r="B8073" s="106"/>
      <c r="C8073" s="2"/>
      <c r="D8073" s="2"/>
      <c r="E8073" s="106"/>
      <c r="F8073" s="107"/>
      <c r="G8073" s="108"/>
      <c r="H8073" s="109"/>
      <c r="I8073" s="109"/>
      <c r="J8073" s="110"/>
      <c r="K8073" s="117"/>
      <c r="L8073" s="178"/>
      <c r="M8073" s="178"/>
      <c r="N8073" s="106"/>
      <c r="O8073" s="111"/>
      <c r="P8073" s="111"/>
      <c r="Q8073" s="106"/>
      <c r="R8073" s="106"/>
      <c r="S8073" s="106"/>
      <c r="T8073" s="106"/>
      <c r="U8073" s="106"/>
      <c r="V8073" s="106"/>
      <c r="W8073" s="19"/>
      <c r="X8073" s="2"/>
      <c r="Y8073" s="4"/>
      <c r="Z8073" s="106"/>
      <c r="AA8073" s="114"/>
      <c r="AB8073" s="112"/>
      <c r="AC8073" s="178"/>
      <c r="AD8073" s="11"/>
      <c r="AE8073" s="106"/>
      <c r="AF8073" s="106"/>
      <c r="AG8073" s="106"/>
      <c r="AH8073" s="115"/>
      <c r="AI8073" s="116"/>
    </row>
    <row r="8074" spans="1:35" ht="15" customHeight="1" x14ac:dyDescent="0.25">
      <c r="A8074" s="105"/>
      <c r="B8074" s="106"/>
      <c r="C8074" s="2"/>
      <c r="D8074" s="2"/>
      <c r="E8074" s="106"/>
      <c r="F8074" s="107"/>
      <c r="G8074" s="108"/>
      <c r="H8074" s="109"/>
      <c r="I8074" s="109"/>
      <c r="J8074" s="110"/>
      <c r="K8074" s="117"/>
      <c r="L8074" s="178"/>
      <c r="M8074" s="178"/>
      <c r="N8074" s="106"/>
      <c r="O8074" s="111"/>
      <c r="P8074" s="111"/>
      <c r="Q8074" s="106"/>
      <c r="R8074" s="106"/>
      <c r="S8074" s="106"/>
      <c r="T8074" s="106"/>
      <c r="U8074" s="106"/>
      <c r="V8074" s="106"/>
      <c r="W8074" s="19"/>
      <c r="X8074" s="2"/>
      <c r="Y8074" s="4"/>
      <c r="Z8074" s="106"/>
      <c r="AA8074" s="114"/>
      <c r="AB8074" s="112"/>
      <c r="AC8074" s="178"/>
      <c r="AD8074" s="11"/>
      <c r="AE8074" s="106"/>
      <c r="AF8074" s="106"/>
      <c r="AG8074" s="106"/>
      <c r="AH8074" s="115"/>
      <c r="AI8074" s="116"/>
    </row>
    <row r="8075" spans="1:35" ht="15" customHeight="1" x14ac:dyDescent="0.25">
      <c r="A8075" s="105"/>
      <c r="B8075" s="106"/>
      <c r="C8075" s="2"/>
      <c r="D8075" s="2"/>
      <c r="E8075" s="106"/>
      <c r="F8075" s="107"/>
      <c r="G8075" s="108"/>
      <c r="H8075" s="109"/>
      <c r="I8075" s="109"/>
      <c r="J8075" s="110"/>
      <c r="K8075" s="117"/>
      <c r="L8075" s="178"/>
      <c r="M8075" s="178"/>
      <c r="N8075" s="106"/>
      <c r="O8075" s="111"/>
      <c r="P8075" s="111"/>
      <c r="Q8075" s="106"/>
      <c r="R8075" s="106"/>
      <c r="S8075" s="106"/>
      <c r="T8075" s="106"/>
      <c r="U8075" s="106"/>
      <c r="V8075" s="106"/>
      <c r="W8075" s="19"/>
      <c r="X8075" s="2"/>
      <c r="Y8075" s="4"/>
      <c r="Z8075" s="106"/>
      <c r="AA8075" s="114"/>
      <c r="AB8075" s="112"/>
      <c r="AC8075" s="178"/>
      <c r="AD8075" s="11"/>
      <c r="AE8075" s="106"/>
      <c r="AF8075" s="106"/>
      <c r="AG8075" s="106"/>
      <c r="AH8075" s="115"/>
      <c r="AI8075" s="116"/>
    </row>
    <row r="8076" spans="1:35" ht="15" customHeight="1" x14ac:dyDescent="0.25">
      <c r="A8076" s="105"/>
      <c r="B8076" s="106"/>
      <c r="C8076" s="2"/>
      <c r="D8076" s="2"/>
      <c r="E8076" s="106"/>
      <c r="F8076" s="107"/>
      <c r="G8076" s="108"/>
      <c r="H8076" s="109"/>
      <c r="I8076" s="109"/>
      <c r="J8076" s="110"/>
      <c r="K8076" s="117"/>
      <c r="L8076" s="178"/>
      <c r="M8076" s="178"/>
      <c r="N8076" s="106"/>
      <c r="O8076" s="111"/>
      <c r="P8076" s="111"/>
      <c r="Q8076" s="106"/>
      <c r="R8076" s="106"/>
      <c r="S8076" s="106"/>
      <c r="T8076" s="106"/>
      <c r="U8076" s="106"/>
      <c r="V8076" s="106"/>
      <c r="W8076" s="19"/>
      <c r="X8076" s="2"/>
      <c r="Y8076" s="4"/>
      <c r="Z8076" s="106"/>
      <c r="AA8076" s="114"/>
      <c r="AB8076" s="112"/>
      <c r="AC8076" s="178"/>
      <c r="AD8076" s="11"/>
      <c r="AE8076" s="106"/>
      <c r="AF8076" s="106"/>
      <c r="AG8076" s="106"/>
      <c r="AH8076" s="115"/>
      <c r="AI8076" s="116"/>
    </row>
    <row r="8077" spans="1:35" ht="15" customHeight="1" x14ac:dyDescent="0.25">
      <c r="A8077" s="105"/>
      <c r="B8077" s="106"/>
      <c r="C8077" s="2"/>
      <c r="D8077" s="2"/>
      <c r="E8077" s="106"/>
      <c r="F8077" s="107"/>
      <c r="G8077" s="108"/>
      <c r="H8077" s="109"/>
      <c r="I8077" s="109"/>
      <c r="J8077" s="110"/>
      <c r="K8077" s="117"/>
      <c r="L8077" s="178"/>
      <c r="M8077" s="178"/>
      <c r="N8077" s="106"/>
      <c r="O8077" s="111"/>
      <c r="P8077" s="111"/>
      <c r="Q8077" s="106"/>
      <c r="R8077" s="106"/>
      <c r="S8077" s="106"/>
      <c r="T8077" s="106"/>
      <c r="U8077" s="106"/>
      <c r="V8077" s="106"/>
      <c r="W8077" s="19"/>
      <c r="X8077" s="2"/>
      <c r="Y8077" s="4"/>
      <c r="Z8077" s="106"/>
      <c r="AA8077" s="114"/>
      <c r="AB8077" s="112"/>
      <c r="AC8077" s="178"/>
      <c r="AD8077" s="11"/>
      <c r="AE8077" s="106"/>
      <c r="AF8077" s="106"/>
      <c r="AG8077" s="106"/>
      <c r="AH8077" s="115"/>
      <c r="AI8077" s="116"/>
    </row>
    <row r="8078" spans="1:35" ht="15" customHeight="1" x14ac:dyDescent="0.25">
      <c r="A8078" s="105"/>
      <c r="B8078" s="106"/>
      <c r="C8078" s="2"/>
      <c r="D8078" s="2"/>
      <c r="E8078" s="106"/>
      <c r="F8078" s="107"/>
      <c r="G8078" s="108"/>
      <c r="H8078" s="109"/>
      <c r="I8078" s="109"/>
      <c r="J8078" s="110"/>
      <c r="K8078" s="117"/>
      <c r="L8078" s="178"/>
      <c r="M8078" s="178"/>
      <c r="N8078" s="106"/>
      <c r="O8078" s="111"/>
      <c r="P8078" s="111"/>
      <c r="Q8078" s="106"/>
      <c r="R8078" s="106"/>
      <c r="S8078" s="106"/>
      <c r="T8078" s="106"/>
      <c r="U8078" s="106"/>
      <c r="V8078" s="106"/>
      <c r="W8078" s="19"/>
      <c r="X8078" s="2"/>
      <c r="Y8078" s="4"/>
      <c r="Z8078" s="106"/>
      <c r="AA8078" s="114"/>
      <c r="AB8078" s="112"/>
      <c r="AC8078" s="178"/>
      <c r="AD8078" s="11"/>
      <c r="AE8078" s="106"/>
      <c r="AF8078" s="106"/>
      <c r="AG8078" s="106"/>
      <c r="AH8078" s="115"/>
      <c r="AI8078" s="116"/>
    </row>
    <row r="8079" spans="1:35" ht="15" customHeight="1" x14ac:dyDescent="0.25">
      <c r="A8079" s="105"/>
      <c r="B8079" s="106"/>
      <c r="C8079" s="2"/>
      <c r="D8079" s="2"/>
      <c r="E8079" s="106"/>
      <c r="F8079" s="107"/>
      <c r="G8079" s="108"/>
      <c r="H8079" s="109"/>
      <c r="I8079" s="109"/>
      <c r="J8079" s="110"/>
      <c r="K8079" s="117"/>
      <c r="L8079" s="178"/>
      <c r="M8079" s="178"/>
      <c r="N8079" s="106"/>
      <c r="O8079" s="111"/>
      <c r="P8079" s="111"/>
      <c r="Q8079" s="106"/>
      <c r="R8079" s="106"/>
      <c r="S8079" s="106"/>
      <c r="T8079" s="106"/>
      <c r="U8079" s="106"/>
      <c r="V8079" s="106"/>
      <c r="W8079" s="19"/>
      <c r="X8079" s="2"/>
      <c r="Y8079" s="4"/>
      <c r="Z8079" s="106"/>
      <c r="AA8079" s="114"/>
      <c r="AB8079" s="112"/>
      <c r="AC8079" s="178"/>
      <c r="AD8079" s="11"/>
      <c r="AE8079" s="106"/>
      <c r="AF8079" s="106"/>
      <c r="AG8079" s="106"/>
      <c r="AH8079" s="115"/>
      <c r="AI8079" s="116"/>
    </row>
    <row r="8080" spans="1:35" ht="15" customHeight="1" x14ac:dyDescent="0.25">
      <c r="A8080" s="105"/>
      <c r="B8080" s="106"/>
      <c r="C8080" s="2"/>
      <c r="D8080" s="2"/>
      <c r="E8080" s="106"/>
      <c r="F8080" s="107"/>
      <c r="G8080" s="108"/>
      <c r="H8080" s="109"/>
      <c r="I8080" s="109"/>
      <c r="J8080" s="110"/>
      <c r="K8080" s="117"/>
      <c r="L8080" s="178"/>
      <c r="M8080" s="178"/>
      <c r="N8080" s="106"/>
      <c r="O8080" s="111"/>
      <c r="P8080" s="111"/>
      <c r="Q8080" s="106"/>
      <c r="R8080" s="106"/>
      <c r="S8080" s="106"/>
      <c r="T8080" s="106"/>
      <c r="U8080" s="106"/>
      <c r="V8080" s="106"/>
      <c r="W8080" s="19"/>
      <c r="X8080" s="2"/>
      <c r="Y8080" s="4"/>
      <c r="Z8080" s="106"/>
      <c r="AA8080" s="114"/>
      <c r="AB8080" s="112"/>
      <c r="AC8080" s="178"/>
      <c r="AD8080" s="11"/>
      <c r="AE8080" s="106"/>
      <c r="AF8080" s="106"/>
      <c r="AG8080" s="106"/>
      <c r="AH8080" s="115"/>
      <c r="AI8080" s="116"/>
    </row>
    <row r="8081" spans="1:35" ht="15" customHeight="1" x14ac:dyDescent="0.25">
      <c r="A8081" s="183"/>
      <c r="B8081" s="184"/>
      <c r="C8081" s="184"/>
      <c r="D8081" s="184"/>
      <c r="E8081" s="184"/>
      <c r="F8081" s="185"/>
      <c r="G8081" s="186"/>
      <c r="H8081" s="187"/>
      <c r="I8081" s="109"/>
      <c r="J8081" s="188"/>
      <c r="K8081" s="189"/>
      <c r="L8081" s="178"/>
      <c r="M8081" s="190"/>
      <c r="N8081" s="184"/>
      <c r="O8081" s="191"/>
      <c r="P8081" s="191"/>
      <c r="Q8081" s="184"/>
      <c r="R8081" s="184"/>
      <c r="S8081" s="184"/>
      <c r="T8081" s="184"/>
      <c r="U8081" s="184"/>
      <c r="V8081" s="184"/>
      <c r="W8081" s="192"/>
      <c r="X8081" s="184"/>
      <c r="Y8081" s="193"/>
      <c r="Z8081" s="184"/>
      <c r="AA8081" s="193"/>
      <c r="AB8081" s="192"/>
      <c r="AC8081" s="190"/>
      <c r="AD8081" s="11"/>
      <c r="AE8081" s="184"/>
      <c r="AF8081" s="184"/>
      <c r="AG8081" s="184"/>
      <c r="AH8081" s="194"/>
      <c r="AI8081" s="189"/>
    </row>
    <row r="8082" spans="1:35" ht="15" customHeight="1" x14ac:dyDescent="0.25">
      <c r="A8082" s="105"/>
      <c r="B8082" s="106"/>
      <c r="C8082" s="2"/>
      <c r="D8082" s="2"/>
      <c r="E8082" s="106"/>
      <c r="F8082" s="107"/>
      <c r="G8082" s="108"/>
      <c r="H8082" s="109"/>
      <c r="I8082" s="109"/>
      <c r="J8082" s="110"/>
      <c r="K8082" s="117"/>
      <c r="L8082" s="178"/>
      <c r="M8082" s="178"/>
      <c r="N8082" s="106"/>
      <c r="O8082" s="111"/>
      <c r="P8082" s="111"/>
      <c r="Q8082" s="106"/>
      <c r="R8082" s="106"/>
      <c r="S8082" s="106"/>
      <c r="T8082" s="106"/>
      <c r="U8082" s="106"/>
      <c r="V8082" s="106"/>
      <c r="W8082" s="19"/>
      <c r="X8082" s="2"/>
      <c r="Y8082" s="4"/>
      <c r="Z8082" s="106"/>
      <c r="AA8082" s="114"/>
      <c r="AB8082" s="112"/>
      <c r="AC8082" s="178"/>
      <c r="AD8082" s="11"/>
      <c r="AE8082" s="106"/>
      <c r="AF8082" s="106"/>
      <c r="AG8082" s="106"/>
      <c r="AH8082" s="115"/>
      <c r="AI8082" s="116"/>
    </row>
    <row r="8083" spans="1:35" ht="15" customHeight="1" x14ac:dyDescent="0.25">
      <c r="A8083" s="105"/>
      <c r="B8083" s="106"/>
      <c r="C8083" s="2"/>
      <c r="D8083" s="2"/>
      <c r="E8083" s="106"/>
      <c r="F8083" s="107"/>
      <c r="G8083" s="108"/>
      <c r="H8083" s="109"/>
      <c r="I8083" s="109"/>
      <c r="J8083" s="110"/>
      <c r="K8083" s="117"/>
      <c r="L8083" s="178"/>
      <c r="M8083" s="178"/>
      <c r="N8083" s="106"/>
      <c r="O8083" s="111"/>
      <c r="P8083" s="111"/>
      <c r="Q8083" s="106"/>
      <c r="R8083" s="106"/>
      <c r="S8083" s="106"/>
      <c r="T8083" s="106"/>
      <c r="U8083" s="106"/>
      <c r="V8083" s="106"/>
      <c r="W8083" s="19"/>
      <c r="X8083" s="2"/>
      <c r="Y8083" s="4"/>
      <c r="Z8083" s="106"/>
      <c r="AA8083" s="114"/>
      <c r="AB8083" s="112"/>
      <c r="AC8083" s="178"/>
      <c r="AD8083" s="11"/>
      <c r="AE8083" s="106"/>
      <c r="AF8083" s="106"/>
      <c r="AG8083" s="106"/>
      <c r="AH8083" s="115"/>
      <c r="AI8083" s="116"/>
    </row>
    <row r="8084" spans="1:35" ht="15" customHeight="1" x14ac:dyDescent="0.25">
      <c r="A8084" s="105"/>
      <c r="B8084" s="106"/>
      <c r="C8084" s="2"/>
      <c r="D8084" s="2"/>
      <c r="E8084" s="106"/>
      <c r="F8084" s="107"/>
      <c r="G8084" s="108"/>
      <c r="H8084" s="109"/>
      <c r="I8084" s="109"/>
      <c r="J8084" s="110"/>
      <c r="K8084" s="117"/>
      <c r="L8084" s="178"/>
      <c r="M8084" s="178"/>
      <c r="N8084" s="106"/>
      <c r="O8084" s="111"/>
      <c r="P8084" s="111"/>
      <c r="Q8084" s="106"/>
      <c r="R8084" s="106"/>
      <c r="S8084" s="106"/>
      <c r="T8084" s="106"/>
      <c r="U8084" s="106"/>
      <c r="V8084" s="106"/>
      <c r="W8084" s="19"/>
      <c r="X8084" s="2"/>
      <c r="Y8084" s="4"/>
      <c r="Z8084" s="106"/>
      <c r="AA8084" s="114"/>
      <c r="AB8084" s="112"/>
      <c r="AC8084" s="178"/>
      <c r="AD8084" s="11"/>
      <c r="AE8084" s="106"/>
      <c r="AF8084" s="106"/>
      <c r="AG8084" s="106"/>
      <c r="AH8084" s="115"/>
      <c r="AI8084" s="116"/>
    </row>
    <row r="8085" spans="1:35" ht="15" customHeight="1" x14ac:dyDescent="0.25">
      <c r="A8085" s="105"/>
      <c r="B8085" s="106"/>
      <c r="C8085" s="2"/>
      <c r="D8085" s="2"/>
      <c r="E8085" s="106"/>
      <c r="F8085" s="107"/>
      <c r="G8085" s="108"/>
      <c r="H8085" s="109"/>
      <c r="I8085" s="109"/>
      <c r="J8085" s="110"/>
      <c r="K8085" s="117"/>
      <c r="L8085" s="178"/>
      <c r="M8085" s="178"/>
      <c r="N8085" s="106"/>
      <c r="O8085" s="111"/>
      <c r="P8085" s="111"/>
      <c r="Q8085" s="106"/>
      <c r="R8085" s="106"/>
      <c r="S8085" s="106"/>
      <c r="T8085" s="106"/>
      <c r="U8085" s="106"/>
      <c r="V8085" s="106"/>
      <c r="W8085" s="19"/>
      <c r="X8085" s="2"/>
      <c r="Y8085" s="4"/>
      <c r="Z8085" s="106"/>
      <c r="AA8085" s="114"/>
      <c r="AB8085" s="112"/>
      <c r="AC8085" s="178"/>
      <c r="AD8085" s="11"/>
      <c r="AE8085" s="106"/>
      <c r="AF8085" s="106"/>
      <c r="AG8085" s="106"/>
      <c r="AH8085" s="115"/>
      <c r="AI8085" s="116"/>
    </row>
    <row r="8086" spans="1:35" ht="15" customHeight="1" x14ac:dyDescent="0.25">
      <c r="A8086" s="105"/>
      <c r="B8086" s="106"/>
      <c r="C8086" s="2"/>
      <c r="D8086" s="2"/>
      <c r="E8086" s="106"/>
      <c r="F8086" s="107"/>
      <c r="G8086" s="108"/>
      <c r="H8086" s="109"/>
      <c r="I8086" s="109"/>
      <c r="J8086" s="110"/>
      <c r="K8086" s="117"/>
      <c r="L8086" s="178"/>
      <c r="M8086" s="178"/>
      <c r="N8086" s="106"/>
      <c r="O8086" s="111"/>
      <c r="P8086" s="111"/>
      <c r="Q8086" s="106"/>
      <c r="R8086" s="106"/>
      <c r="S8086" s="106"/>
      <c r="T8086" s="106"/>
      <c r="U8086" s="106"/>
      <c r="V8086" s="106"/>
      <c r="W8086" s="19"/>
      <c r="X8086" s="2"/>
      <c r="Y8086" s="4"/>
      <c r="Z8086" s="106"/>
      <c r="AA8086" s="114"/>
      <c r="AB8086" s="112"/>
      <c r="AC8086" s="178"/>
      <c r="AD8086" s="11"/>
      <c r="AE8086" s="106"/>
      <c r="AF8086" s="106"/>
      <c r="AG8086" s="106"/>
      <c r="AH8086" s="115"/>
      <c r="AI8086" s="116"/>
    </row>
    <row r="8087" spans="1:35" ht="15" customHeight="1" x14ac:dyDescent="0.25">
      <c r="A8087" s="105"/>
      <c r="B8087" s="106"/>
      <c r="C8087" s="2"/>
      <c r="D8087" s="2"/>
      <c r="E8087" s="106"/>
      <c r="F8087" s="107"/>
      <c r="G8087" s="108"/>
      <c r="H8087" s="109"/>
      <c r="I8087" s="109"/>
      <c r="J8087" s="110"/>
      <c r="K8087" s="117"/>
      <c r="L8087" s="178"/>
      <c r="M8087" s="178"/>
      <c r="N8087" s="106"/>
      <c r="O8087" s="111"/>
      <c r="P8087" s="111"/>
      <c r="Q8087" s="106"/>
      <c r="R8087" s="106"/>
      <c r="S8087" s="106"/>
      <c r="T8087" s="106"/>
      <c r="U8087" s="106"/>
      <c r="V8087" s="106"/>
      <c r="W8087" s="19"/>
      <c r="X8087" s="2"/>
      <c r="Y8087" s="4"/>
      <c r="Z8087" s="106"/>
      <c r="AA8087" s="114"/>
      <c r="AB8087" s="112"/>
      <c r="AC8087" s="178"/>
      <c r="AD8087" s="11"/>
      <c r="AE8087" s="106"/>
      <c r="AF8087" s="106"/>
      <c r="AG8087" s="106"/>
      <c r="AH8087" s="115"/>
      <c r="AI8087" s="116"/>
    </row>
    <row r="8088" spans="1:35" ht="15" customHeight="1" x14ac:dyDescent="0.25">
      <c r="A8088" s="105"/>
      <c r="B8088" s="106"/>
      <c r="C8088" s="2"/>
      <c r="D8088" s="2"/>
      <c r="E8088" s="106"/>
      <c r="F8088" s="107"/>
      <c r="G8088" s="108"/>
      <c r="H8088" s="109"/>
      <c r="I8088" s="109"/>
      <c r="J8088" s="110"/>
      <c r="K8088" s="117"/>
      <c r="L8088" s="178"/>
      <c r="M8088" s="178"/>
      <c r="N8088" s="106"/>
      <c r="O8088" s="111"/>
      <c r="P8088" s="111"/>
      <c r="Q8088" s="106"/>
      <c r="R8088" s="106"/>
      <c r="S8088" s="106"/>
      <c r="T8088" s="106"/>
      <c r="U8088" s="106"/>
      <c r="V8088" s="106"/>
      <c r="W8088" s="19"/>
      <c r="X8088" s="2"/>
      <c r="Y8088" s="4"/>
      <c r="Z8088" s="106"/>
      <c r="AA8088" s="114"/>
      <c r="AB8088" s="112"/>
      <c r="AC8088" s="178"/>
      <c r="AD8088" s="11"/>
      <c r="AE8088" s="106"/>
      <c r="AF8088" s="106"/>
      <c r="AG8088" s="106"/>
      <c r="AH8088" s="115"/>
      <c r="AI8088" s="116"/>
    </row>
    <row r="8089" spans="1:35" ht="15" customHeight="1" x14ac:dyDescent="0.25">
      <c r="A8089" s="105"/>
      <c r="B8089" s="106"/>
      <c r="C8089" s="2"/>
      <c r="D8089" s="2"/>
      <c r="E8089" s="106"/>
      <c r="F8089" s="107"/>
      <c r="G8089" s="108"/>
      <c r="H8089" s="109"/>
      <c r="I8089" s="109"/>
      <c r="J8089" s="110"/>
      <c r="K8089" s="117"/>
      <c r="L8089" s="178"/>
      <c r="M8089" s="178"/>
      <c r="N8089" s="106"/>
      <c r="O8089" s="111"/>
      <c r="P8089" s="111"/>
      <c r="Q8089" s="106"/>
      <c r="R8089" s="106"/>
      <c r="S8089" s="106"/>
      <c r="T8089" s="106"/>
      <c r="U8089" s="106"/>
      <c r="V8089" s="106"/>
      <c r="W8089" s="19"/>
      <c r="X8089" s="2"/>
      <c r="Y8089" s="4"/>
      <c r="Z8089" s="106"/>
      <c r="AA8089" s="114"/>
      <c r="AB8089" s="112"/>
      <c r="AC8089" s="178"/>
      <c r="AD8089" s="11"/>
      <c r="AE8089" s="106"/>
      <c r="AF8089" s="106"/>
      <c r="AG8089" s="106"/>
      <c r="AH8089" s="115"/>
      <c r="AI8089" s="116"/>
    </row>
    <row r="8090" spans="1:35" ht="15" customHeight="1" x14ac:dyDescent="0.25">
      <c r="A8090" s="105"/>
      <c r="B8090" s="106"/>
      <c r="C8090" s="2"/>
      <c r="D8090" s="2"/>
      <c r="E8090" s="106"/>
      <c r="F8090" s="107"/>
      <c r="G8090" s="108"/>
      <c r="H8090" s="109"/>
      <c r="I8090" s="109"/>
      <c r="J8090" s="110"/>
      <c r="K8090" s="117"/>
      <c r="L8090" s="178"/>
      <c r="M8090" s="178"/>
      <c r="N8090" s="106"/>
      <c r="O8090" s="111"/>
      <c r="P8090" s="111"/>
      <c r="Q8090" s="106"/>
      <c r="R8090" s="106"/>
      <c r="S8090" s="106"/>
      <c r="T8090" s="106"/>
      <c r="U8090" s="106"/>
      <c r="V8090" s="106"/>
      <c r="W8090" s="19"/>
      <c r="X8090" s="2"/>
      <c r="Y8090" s="4"/>
      <c r="Z8090" s="106"/>
      <c r="AA8090" s="114"/>
      <c r="AB8090" s="112"/>
      <c r="AC8090" s="178"/>
      <c r="AD8090" s="11"/>
      <c r="AE8090" s="106"/>
      <c r="AF8090" s="106"/>
      <c r="AG8090" s="106"/>
      <c r="AH8090" s="115"/>
      <c r="AI8090" s="116"/>
    </row>
    <row r="8091" spans="1:35" ht="15" customHeight="1" x14ac:dyDescent="0.25">
      <c r="A8091" s="105"/>
      <c r="B8091" s="106"/>
      <c r="C8091" s="2"/>
      <c r="D8091" s="2"/>
      <c r="E8091" s="106"/>
      <c r="F8091" s="107"/>
      <c r="G8091" s="108"/>
      <c r="H8091" s="109"/>
      <c r="I8091" s="109"/>
      <c r="J8091" s="110"/>
      <c r="K8091" s="117"/>
      <c r="L8091" s="178"/>
      <c r="M8091" s="178"/>
      <c r="N8091" s="106"/>
      <c r="O8091" s="111"/>
      <c r="P8091" s="111"/>
      <c r="Q8091" s="106"/>
      <c r="R8091" s="106"/>
      <c r="S8091" s="106"/>
      <c r="T8091" s="106"/>
      <c r="U8091" s="106"/>
      <c r="V8091" s="106"/>
      <c r="W8091" s="19"/>
      <c r="X8091" s="2"/>
      <c r="Y8091" s="4"/>
      <c r="Z8091" s="106"/>
      <c r="AA8091" s="114"/>
      <c r="AB8091" s="112"/>
      <c r="AC8091" s="178"/>
      <c r="AD8091" s="11"/>
      <c r="AE8091" s="106"/>
      <c r="AF8091" s="106"/>
      <c r="AG8091" s="106"/>
      <c r="AH8091" s="115"/>
      <c r="AI8091" s="116"/>
    </row>
    <row r="8092" spans="1:35" ht="15" customHeight="1" x14ac:dyDescent="0.25">
      <c r="A8092" s="105"/>
      <c r="B8092" s="106"/>
      <c r="C8092" s="2"/>
      <c r="D8092" s="2"/>
      <c r="E8092" s="106"/>
      <c r="F8092" s="107"/>
      <c r="G8092" s="108"/>
      <c r="H8092" s="109"/>
      <c r="I8092" s="109"/>
      <c r="J8092" s="110"/>
      <c r="K8092" s="117"/>
      <c r="L8092" s="178"/>
      <c r="M8092" s="178"/>
      <c r="N8092" s="106"/>
      <c r="O8092" s="111"/>
      <c r="P8092" s="111"/>
      <c r="Q8092" s="106"/>
      <c r="R8092" s="106"/>
      <c r="S8092" s="106"/>
      <c r="T8092" s="106"/>
      <c r="U8092" s="106"/>
      <c r="V8092" s="106"/>
      <c r="W8092" s="19"/>
      <c r="X8092" s="2"/>
      <c r="Y8092" s="4"/>
      <c r="Z8092" s="106"/>
      <c r="AA8092" s="114"/>
      <c r="AB8092" s="112"/>
      <c r="AC8092" s="178"/>
      <c r="AD8092" s="11"/>
      <c r="AE8092" s="106"/>
      <c r="AF8092" s="106"/>
      <c r="AG8092" s="106"/>
      <c r="AH8092" s="115"/>
      <c r="AI8092" s="116"/>
    </row>
    <row r="8093" spans="1:35" ht="15" customHeight="1" x14ac:dyDescent="0.25">
      <c r="A8093" s="105"/>
      <c r="B8093" s="106"/>
      <c r="C8093" s="2"/>
      <c r="D8093" s="2"/>
      <c r="E8093" s="106"/>
      <c r="F8093" s="107"/>
      <c r="G8093" s="108"/>
      <c r="H8093" s="109"/>
      <c r="I8093" s="109"/>
      <c r="J8093" s="110"/>
      <c r="K8093" s="117"/>
      <c r="L8093" s="178"/>
      <c r="M8093" s="178"/>
      <c r="N8093" s="106"/>
      <c r="O8093" s="111"/>
      <c r="P8093" s="111"/>
      <c r="Q8093" s="106"/>
      <c r="R8093" s="106"/>
      <c r="S8093" s="106"/>
      <c r="T8093" s="106"/>
      <c r="U8093" s="106"/>
      <c r="V8093" s="106"/>
      <c r="W8093" s="19"/>
      <c r="X8093" s="2"/>
      <c r="Y8093" s="4"/>
      <c r="Z8093" s="106"/>
      <c r="AA8093" s="114"/>
      <c r="AB8093" s="112"/>
      <c r="AC8093" s="178"/>
      <c r="AD8093" s="11"/>
      <c r="AE8093" s="106"/>
      <c r="AF8093" s="106"/>
      <c r="AG8093" s="106"/>
      <c r="AH8093" s="115"/>
      <c r="AI8093" s="116"/>
    </row>
    <row r="8094" spans="1:35" ht="15" customHeight="1" x14ac:dyDescent="0.25">
      <c r="A8094" s="105"/>
      <c r="B8094" s="106"/>
      <c r="C8094" s="2"/>
      <c r="D8094" s="2"/>
      <c r="E8094" s="106"/>
      <c r="F8094" s="107"/>
      <c r="G8094" s="108"/>
      <c r="H8094" s="109"/>
      <c r="I8094" s="109"/>
      <c r="J8094" s="110"/>
      <c r="K8094" s="117"/>
      <c r="L8094" s="178"/>
      <c r="M8094" s="178"/>
      <c r="N8094" s="106"/>
      <c r="O8094" s="111"/>
      <c r="P8094" s="111"/>
      <c r="Q8094" s="106"/>
      <c r="R8094" s="106"/>
      <c r="S8094" s="106"/>
      <c r="T8094" s="106"/>
      <c r="U8094" s="106"/>
      <c r="V8094" s="106"/>
      <c r="W8094" s="19"/>
      <c r="X8094" s="2"/>
      <c r="Y8094" s="4"/>
      <c r="Z8094" s="106"/>
      <c r="AA8094" s="114"/>
      <c r="AB8094" s="112"/>
      <c r="AC8094" s="178"/>
      <c r="AD8094" s="11"/>
      <c r="AE8094" s="106"/>
      <c r="AF8094" s="106"/>
      <c r="AG8094" s="106"/>
      <c r="AH8094" s="115"/>
      <c r="AI8094" s="116"/>
    </row>
    <row r="8095" spans="1:35" ht="15" customHeight="1" x14ac:dyDescent="0.25">
      <c r="A8095" s="105"/>
      <c r="B8095" s="106"/>
      <c r="C8095" s="2"/>
      <c r="D8095" s="2"/>
      <c r="E8095" s="106"/>
      <c r="F8095" s="107"/>
      <c r="G8095" s="108"/>
      <c r="H8095" s="109"/>
      <c r="I8095" s="109"/>
      <c r="J8095" s="110"/>
      <c r="K8095" s="117"/>
      <c r="L8095" s="178"/>
      <c r="M8095" s="178"/>
      <c r="N8095" s="106"/>
      <c r="O8095" s="111"/>
      <c r="P8095" s="111"/>
      <c r="Q8095" s="106"/>
      <c r="R8095" s="106"/>
      <c r="S8095" s="106"/>
      <c r="T8095" s="106"/>
      <c r="U8095" s="106"/>
      <c r="V8095" s="106"/>
      <c r="W8095" s="19"/>
      <c r="X8095" s="2"/>
      <c r="Y8095" s="4"/>
      <c r="Z8095" s="106"/>
      <c r="AA8095" s="114"/>
      <c r="AB8095" s="112"/>
      <c r="AC8095" s="178"/>
      <c r="AD8095" s="11"/>
      <c r="AE8095" s="106"/>
      <c r="AF8095" s="106"/>
      <c r="AG8095" s="106"/>
      <c r="AH8095" s="115"/>
      <c r="AI8095" s="116"/>
    </row>
    <row r="8096" spans="1:35" ht="15" customHeight="1" x14ac:dyDescent="0.25">
      <c r="A8096" s="105"/>
      <c r="B8096" s="106"/>
      <c r="C8096" s="2"/>
      <c r="D8096" s="2"/>
      <c r="E8096" s="106"/>
      <c r="F8096" s="107"/>
      <c r="G8096" s="108"/>
      <c r="H8096" s="109"/>
      <c r="I8096" s="109"/>
      <c r="J8096" s="110"/>
      <c r="K8096" s="117"/>
      <c r="L8096" s="178"/>
      <c r="M8096" s="178"/>
      <c r="N8096" s="106"/>
      <c r="O8096" s="111"/>
      <c r="P8096" s="111"/>
      <c r="Q8096" s="106"/>
      <c r="R8096" s="106"/>
      <c r="S8096" s="106"/>
      <c r="T8096" s="106"/>
      <c r="U8096" s="106"/>
      <c r="V8096" s="106"/>
      <c r="W8096" s="19"/>
      <c r="X8096" s="2"/>
      <c r="Y8096" s="4"/>
      <c r="Z8096" s="106"/>
      <c r="AA8096" s="114"/>
      <c r="AB8096" s="112"/>
      <c r="AC8096" s="178"/>
      <c r="AD8096" s="11"/>
      <c r="AE8096" s="106"/>
      <c r="AF8096" s="106"/>
      <c r="AG8096" s="106"/>
      <c r="AH8096" s="115"/>
      <c r="AI8096" s="116"/>
    </row>
    <row r="8097" spans="1:35" ht="15" customHeight="1" x14ac:dyDescent="0.25">
      <c r="A8097" s="105"/>
      <c r="B8097" s="106"/>
      <c r="C8097" s="2"/>
      <c r="D8097" s="2"/>
      <c r="E8097" s="106"/>
      <c r="F8097" s="107"/>
      <c r="G8097" s="108"/>
      <c r="H8097" s="109"/>
      <c r="I8097" s="109"/>
      <c r="J8097" s="110"/>
      <c r="K8097" s="117"/>
      <c r="L8097" s="178"/>
      <c r="M8097" s="178"/>
      <c r="N8097" s="106"/>
      <c r="O8097" s="111"/>
      <c r="P8097" s="111"/>
      <c r="Q8097" s="106"/>
      <c r="R8097" s="106"/>
      <c r="S8097" s="106"/>
      <c r="T8097" s="106"/>
      <c r="U8097" s="106"/>
      <c r="V8097" s="106"/>
      <c r="W8097" s="19"/>
      <c r="X8097" s="2"/>
      <c r="Y8097" s="4"/>
      <c r="Z8097" s="106"/>
      <c r="AA8097" s="114"/>
      <c r="AB8097" s="112"/>
      <c r="AC8097" s="178"/>
      <c r="AD8097" s="11"/>
      <c r="AE8097" s="106"/>
      <c r="AF8097" s="106"/>
      <c r="AG8097" s="106"/>
      <c r="AH8097" s="115"/>
      <c r="AI8097" s="116"/>
    </row>
    <row r="8098" spans="1:35" ht="15" customHeight="1" x14ac:dyDescent="0.25">
      <c r="A8098" s="105"/>
      <c r="B8098" s="106"/>
      <c r="C8098" s="2"/>
      <c r="D8098" s="2"/>
      <c r="E8098" s="106"/>
      <c r="F8098" s="107"/>
      <c r="G8098" s="108"/>
      <c r="H8098" s="109"/>
      <c r="I8098" s="109"/>
      <c r="J8098" s="110"/>
      <c r="K8098" s="117"/>
      <c r="L8098" s="178"/>
      <c r="M8098" s="178"/>
      <c r="N8098" s="106"/>
      <c r="O8098" s="111"/>
      <c r="P8098" s="111"/>
      <c r="Q8098" s="106"/>
      <c r="R8098" s="106"/>
      <c r="S8098" s="106"/>
      <c r="T8098" s="106"/>
      <c r="U8098" s="106"/>
      <c r="V8098" s="106"/>
      <c r="W8098" s="19"/>
      <c r="X8098" s="2"/>
      <c r="Y8098" s="4"/>
      <c r="Z8098" s="106"/>
      <c r="AA8098" s="114"/>
      <c r="AB8098" s="112"/>
      <c r="AC8098" s="178"/>
      <c r="AD8098" s="11"/>
      <c r="AE8098" s="106"/>
      <c r="AF8098" s="106"/>
      <c r="AG8098" s="106"/>
      <c r="AH8098" s="115"/>
      <c r="AI8098" s="116"/>
    </row>
    <row r="8099" spans="1:35" ht="15" customHeight="1" x14ac:dyDescent="0.25">
      <c r="A8099" s="105"/>
      <c r="B8099" s="106"/>
      <c r="C8099" s="2"/>
      <c r="D8099" s="2"/>
      <c r="E8099" s="106"/>
      <c r="F8099" s="107"/>
      <c r="G8099" s="108"/>
      <c r="H8099" s="109"/>
      <c r="I8099" s="109"/>
      <c r="J8099" s="110"/>
      <c r="K8099" s="117"/>
      <c r="L8099" s="178"/>
      <c r="M8099" s="178"/>
      <c r="N8099" s="106"/>
      <c r="O8099" s="111"/>
      <c r="P8099" s="111"/>
      <c r="Q8099" s="106"/>
      <c r="R8099" s="106"/>
      <c r="S8099" s="106"/>
      <c r="T8099" s="106"/>
      <c r="U8099" s="106"/>
      <c r="V8099" s="106"/>
      <c r="W8099" s="19"/>
      <c r="X8099" s="2"/>
      <c r="Y8099" s="4"/>
      <c r="Z8099" s="106"/>
      <c r="AA8099" s="114"/>
      <c r="AB8099" s="112"/>
      <c r="AC8099" s="178"/>
      <c r="AD8099" s="11"/>
      <c r="AE8099" s="106"/>
      <c r="AF8099" s="106"/>
      <c r="AG8099" s="106"/>
      <c r="AH8099" s="115"/>
      <c r="AI8099" s="116"/>
    </row>
    <row r="8100" spans="1:35" ht="15" customHeight="1" x14ac:dyDescent="0.25">
      <c r="A8100" s="105"/>
      <c r="B8100" s="106"/>
      <c r="C8100" s="2"/>
      <c r="D8100" s="2"/>
      <c r="E8100" s="106"/>
      <c r="F8100" s="107"/>
      <c r="G8100" s="108"/>
      <c r="H8100" s="109"/>
      <c r="I8100" s="109"/>
      <c r="J8100" s="110"/>
      <c r="K8100" s="117"/>
      <c r="L8100" s="178"/>
      <c r="M8100" s="178"/>
      <c r="N8100" s="106"/>
      <c r="O8100" s="111"/>
      <c r="P8100" s="111"/>
      <c r="Q8100" s="106"/>
      <c r="R8100" s="106"/>
      <c r="S8100" s="106"/>
      <c r="T8100" s="106"/>
      <c r="U8100" s="106"/>
      <c r="V8100" s="106"/>
      <c r="W8100" s="19"/>
      <c r="X8100" s="2"/>
      <c r="Y8100" s="4"/>
      <c r="Z8100" s="106"/>
      <c r="AA8100" s="114"/>
      <c r="AB8100" s="112"/>
      <c r="AC8100" s="178"/>
      <c r="AD8100" s="11"/>
      <c r="AE8100" s="106"/>
      <c r="AF8100" s="106"/>
      <c r="AG8100" s="106"/>
      <c r="AH8100" s="115"/>
      <c r="AI8100" s="116"/>
    </row>
    <row r="8101" spans="1:35" ht="15" customHeight="1" x14ac:dyDescent="0.25">
      <c r="A8101" s="105"/>
      <c r="B8101" s="106"/>
      <c r="C8101" s="2"/>
      <c r="D8101" s="2"/>
      <c r="E8101" s="106"/>
      <c r="F8101" s="107"/>
      <c r="G8101" s="108"/>
      <c r="H8101" s="109"/>
      <c r="I8101" s="109"/>
      <c r="J8101" s="110"/>
      <c r="K8101" s="117"/>
      <c r="L8101" s="178"/>
      <c r="M8101" s="178"/>
      <c r="N8101" s="106"/>
      <c r="O8101" s="111"/>
      <c r="P8101" s="111"/>
      <c r="Q8101" s="106"/>
      <c r="R8101" s="106"/>
      <c r="S8101" s="106"/>
      <c r="T8101" s="106"/>
      <c r="U8101" s="106"/>
      <c r="V8101" s="106"/>
      <c r="W8101" s="19"/>
      <c r="X8101" s="2"/>
      <c r="Y8101" s="4"/>
      <c r="Z8101" s="106"/>
      <c r="AA8101" s="114"/>
      <c r="AB8101" s="112"/>
      <c r="AC8101" s="178"/>
      <c r="AD8101" s="11"/>
      <c r="AE8101" s="106"/>
      <c r="AF8101" s="106"/>
      <c r="AG8101" s="106"/>
      <c r="AH8101" s="115"/>
      <c r="AI8101" s="116"/>
    </row>
    <row r="8102" spans="1:35" ht="15" customHeight="1" x14ac:dyDescent="0.25">
      <c r="A8102" s="105"/>
      <c r="B8102" s="106"/>
      <c r="C8102" s="2"/>
      <c r="D8102" s="2"/>
      <c r="E8102" s="106"/>
      <c r="F8102" s="107"/>
      <c r="G8102" s="108"/>
      <c r="H8102" s="109"/>
      <c r="I8102" s="109"/>
      <c r="J8102" s="110"/>
      <c r="K8102" s="117"/>
      <c r="L8102" s="178"/>
      <c r="M8102" s="178"/>
      <c r="N8102" s="106"/>
      <c r="O8102" s="111"/>
      <c r="P8102" s="111"/>
      <c r="Q8102" s="106"/>
      <c r="R8102" s="106"/>
      <c r="S8102" s="106"/>
      <c r="T8102" s="106"/>
      <c r="U8102" s="106"/>
      <c r="V8102" s="106"/>
      <c r="W8102" s="19"/>
      <c r="X8102" s="2"/>
      <c r="Y8102" s="4"/>
      <c r="Z8102" s="106"/>
      <c r="AA8102" s="114"/>
      <c r="AB8102" s="112"/>
      <c r="AC8102" s="178"/>
      <c r="AD8102" s="11"/>
      <c r="AE8102" s="106"/>
      <c r="AF8102" s="106"/>
      <c r="AG8102" s="106"/>
      <c r="AH8102" s="115"/>
      <c r="AI8102" s="116"/>
    </row>
    <row r="8103" spans="1:35" ht="15" customHeight="1" x14ac:dyDescent="0.25">
      <c r="A8103" s="105"/>
      <c r="B8103" s="106"/>
      <c r="C8103" s="2"/>
      <c r="D8103" s="2"/>
      <c r="E8103" s="106"/>
      <c r="F8103" s="107"/>
      <c r="G8103" s="108"/>
      <c r="H8103" s="109"/>
      <c r="I8103" s="109"/>
      <c r="J8103" s="110"/>
      <c r="K8103" s="117"/>
      <c r="L8103" s="178"/>
      <c r="M8103" s="178"/>
      <c r="N8103" s="106"/>
      <c r="O8103" s="111"/>
      <c r="P8103" s="111"/>
      <c r="Q8103" s="106"/>
      <c r="R8103" s="106"/>
      <c r="S8103" s="106"/>
      <c r="T8103" s="106"/>
      <c r="U8103" s="106"/>
      <c r="V8103" s="106"/>
      <c r="W8103" s="19"/>
      <c r="X8103" s="2"/>
      <c r="Y8103" s="4"/>
      <c r="Z8103" s="106"/>
      <c r="AA8103" s="114"/>
      <c r="AB8103" s="112"/>
      <c r="AC8103" s="178"/>
      <c r="AD8103" s="11"/>
      <c r="AE8103" s="106"/>
      <c r="AF8103" s="106"/>
      <c r="AG8103" s="106"/>
      <c r="AH8103" s="115"/>
      <c r="AI8103" s="116"/>
    </row>
    <row r="8104" spans="1:35" ht="15" customHeight="1" x14ac:dyDescent="0.25">
      <c r="A8104" s="105"/>
      <c r="B8104" s="106"/>
      <c r="C8104" s="2"/>
      <c r="D8104" s="2"/>
      <c r="E8104" s="106"/>
      <c r="F8104" s="107"/>
      <c r="G8104" s="108"/>
      <c r="H8104" s="109"/>
      <c r="I8104" s="109"/>
      <c r="J8104" s="110"/>
      <c r="K8104" s="117"/>
      <c r="L8104" s="178"/>
      <c r="M8104" s="178"/>
      <c r="N8104" s="106"/>
      <c r="O8104" s="111"/>
      <c r="P8104" s="111"/>
      <c r="Q8104" s="106"/>
      <c r="R8104" s="106"/>
      <c r="S8104" s="106"/>
      <c r="T8104" s="106"/>
      <c r="U8104" s="106"/>
      <c r="V8104" s="106"/>
      <c r="W8104" s="19"/>
      <c r="X8104" s="2"/>
      <c r="Y8104" s="4"/>
      <c r="Z8104" s="106"/>
      <c r="AA8104" s="114"/>
      <c r="AB8104" s="112"/>
      <c r="AC8104" s="178"/>
      <c r="AD8104" s="11"/>
      <c r="AE8104" s="106"/>
      <c r="AF8104" s="106"/>
      <c r="AG8104" s="106"/>
      <c r="AH8104" s="115"/>
      <c r="AI8104" s="116"/>
    </row>
    <row r="8105" spans="1:35" ht="15" customHeight="1" x14ac:dyDescent="0.25">
      <c r="A8105" s="105"/>
      <c r="B8105" s="106"/>
      <c r="C8105" s="2"/>
      <c r="D8105" s="2"/>
      <c r="E8105" s="106"/>
      <c r="F8105" s="107"/>
      <c r="G8105" s="108"/>
      <c r="H8105" s="109"/>
      <c r="I8105" s="109"/>
      <c r="J8105" s="110"/>
      <c r="K8105" s="117"/>
      <c r="L8105" s="178"/>
      <c r="M8105" s="178"/>
      <c r="N8105" s="106"/>
      <c r="O8105" s="111"/>
      <c r="P8105" s="111"/>
      <c r="Q8105" s="106"/>
      <c r="R8105" s="106"/>
      <c r="S8105" s="106"/>
      <c r="T8105" s="106"/>
      <c r="U8105" s="106"/>
      <c r="V8105" s="106"/>
      <c r="W8105" s="19"/>
      <c r="X8105" s="2"/>
      <c r="Y8105" s="4"/>
      <c r="Z8105" s="106"/>
      <c r="AA8105" s="114"/>
      <c r="AB8105" s="112"/>
      <c r="AC8105" s="178"/>
      <c r="AD8105" s="11"/>
      <c r="AE8105" s="106"/>
      <c r="AF8105" s="106"/>
      <c r="AG8105" s="106"/>
      <c r="AH8105" s="115"/>
      <c r="AI8105" s="116"/>
    </row>
    <row r="8106" spans="1:35" ht="15" customHeight="1" x14ac:dyDescent="0.25">
      <c r="A8106" s="105"/>
      <c r="B8106" s="106"/>
      <c r="C8106" s="2"/>
      <c r="D8106" s="2"/>
      <c r="E8106" s="106"/>
      <c r="F8106" s="107"/>
      <c r="G8106" s="108"/>
      <c r="H8106" s="109"/>
      <c r="I8106" s="109"/>
      <c r="J8106" s="110"/>
      <c r="K8106" s="117"/>
      <c r="L8106" s="178"/>
      <c r="M8106" s="178"/>
      <c r="N8106" s="106"/>
      <c r="O8106" s="111"/>
      <c r="P8106" s="111"/>
      <c r="Q8106" s="106"/>
      <c r="R8106" s="106"/>
      <c r="S8106" s="106"/>
      <c r="T8106" s="106"/>
      <c r="U8106" s="106"/>
      <c r="V8106" s="106"/>
      <c r="W8106" s="19"/>
      <c r="X8106" s="2"/>
      <c r="Y8106" s="4"/>
      <c r="Z8106" s="106"/>
      <c r="AA8106" s="114"/>
      <c r="AB8106" s="112"/>
      <c r="AC8106" s="178"/>
      <c r="AD8106" s="11"/>
      <c r="AE8106" s="106"/>
      <c r="AF8106" s="106"/>
      <c r="AG8106" s="106"/>
      <c r="AH8106" s="115"/>
      <c r="AI8106" s="116"/>
    </row>
    <row r="8107" spans="1:35" ht="15" customHeight="1" x14ac:dyDescent="0.25">
      <c r="A8107" s="105"/>
      <c r="B8107" s="106"/>
      <c r="C8107" s="2"/>
      <c r="D8107" s="2"/>
      <c r="E8107" s="106"/>
      <c r="F8107" s="107"/>
      <c r="G8107" s="108"/>
      <c r="H8107" s="109"/>
      <c r="I8107" s="109"/>
      <c r="J8107" s="110"/>
      <c r="K8107" s="117"/>
      <c r="L8107" s="178"/>
      <c r="M8107" s="178"/>
      <c r="N8107" s="106"/>
      <c r="O8107" s="111"/>
      <c r="P8107" s="111"/>
      <c r="Q8107" s="106"/>
      <c r="R8107" s="106"/>
      <c r="S8107" s="106"/>
      <c r="T8107" s="106"/>
      <c r="U8107" s="106"/>
      <c r="V8107" s="106"/>
      <c r="W8107" s="19"/>
      <c r="X8107" s="2"/>
      <c r="Y8107" s="4"/>
      <c r="Z8107" s="106"/>
      <c r="AA8107" s="114"/>
      <c r="AB8107" s="112"/>
      <c r="AC8107" s="178"/>
      <c r="AD8107" s="11"/>
      <c r="AE8107" s="106"/>
      <c r="AF8107" s="106"/>
      <c r="AG8107" s="106"/>
      <c r="AH8107" s="115"/>
      <c r="AI8107" s="116"/>
    </row>
    <row r="8108" spans="1:35" ht="15" customHeight="1" x14ac:dyDescent="0.25">
      <c r="A8108" s="105"/>
      <c r="B8108" s="106"/>
      <c r="C8108" s="2"/>
      <c r="D8108" s="2"/>
      <c r="E8108" s="106"/>
      <c r="F8108" s="107"/>
      <c r="G8108" s="108"/>
      <c r="H8108" s="109"/>
      <c r="I8108" s="109"/>
      <c r="J8108" s="110"/>
      <c r="K8108" s="117"/>
      <c r="L8108" s="178"/>
      <c r="M8108" s="178"/>
      <c r="N8108" s="106"/>
      <c r="O8108" s="111"/>
      <c r="P8108" s="111"/>
      <c r="Q8108" s="106"/>
      <c r="R8108" s="106"/>
      <c r="S8108" s="106"/>
      <c r="T8108" s="106"/>
      <c r="U8108" s="106"/>
      <c r="V8108" s="106"/>
      <c r="W8108" s="19"/>
      <c r="X8108" s="2"/>
      <c r="Y8108" s="4"/>
      <c r="Z8108" s="106"/>
      <c r="AA8108" s="114"/>
      <c r="AB8108" s="112"/>
      <c r="AC8108" s="178"/>
      <c r="AD8108" s="11"/>
      <c r="AE8108" s="106"/>
      <c r="AF8108" s="106"/>
      <c r="AG8108" s="106"/>
      <c r="AH8108" s="115"/>
      <c r="AI8108" s="116"/>
    </row>
    <row r="8109" spans="1:35" ht="15" customHeight="1" x14ac:dyDescent="0.25">
      <c r="A8109" s="105"/>
      <c r="B8109" s="106"/>
      <c r="C8109" s="2"/>
      <c r="D8109" s="2"/>
      <c r="E8109" s="106"/>
      <c r="F8109" s="107"/>
      <c r="G8109" s="108"/>
      <c r="H8109" s="109"/>
      <c r="I8109" s="109"/>
      <c r="J8109" s="110"/>
      <c r="K8109" s="117"/>
      <c r="L8109" s="178"/>
      <c r="M8109" s="178"/>
      <c r="N8109" s="106"/>
      <c r="O8109" s="111"/>
      <c r="P8109" s="111"/>
      <c r="Q8109" s="106"/>
      <c r="R8109" s="106"/>
      <c r="S8109" s="106"/>
      <c r="T8109" s="106"/>
      <c r="U8109" s="106"/>
      <c r="V8109" s="106"/>
      <c r="W8109" s="19"/>
      <c r="X8109" s="2"/>
      <c r="Y8109" s="4"/>
      <c r="Z8109" s="106"/>
      <c r="AA8109" s="114"/>
      <c r="AB8109" s="112"/>
      <c r="AC8109" s="178"/>
      <c r="AD8109" s="11"/>
      <c r="AE8109" s="106"/>
      <c r="AF8109" s="106"/>
      <c r="AG8109" s="106"/>
      <c r="AH8109" s="115"/>
      <c r="AI8109" s="116"/>
    </row>
    <row r="8110" spans="1:35" ht="15" customHeight="1" x14ac:dyDescent="0.25">
      <c r="A8110" s="105"/>
      <c r="B8110" s="106"/>
      <c r="C8110" s="2"/>
      <c r="D8110" s="2"/>
      <c r="E8110" s="106"/>
      <c r="F8110" s="107"/>
      <c r="G8110" s="108"/>
      <c r="H8110" s="109"/>
      <c r="I8110" s="109"/>
      <c r="J8110" s="110"/>
      <c r="K8110" s="117"/>
      <c r="L8110" s="178"/>
      <c r="M8110" s="178"/>
      <c r="N8110" s="106"/>
      <c r="O8110" s="111"/>
      <c r="P8110" s="111"/>
      <c r="Q8110" s="106"/>
      <c r="R8110" s="106"/>
      <c r="S8110" s="106"/>
      <c r="T8110" s="106"/>
      <c r="U8110" s="106"/>
      <c r="V8110" s="106"/>
      <c r="W8110" s="19"/>
      <c r="X8110" s="2"/>
      <c r="Y8110" s="4"/>
      <c r="Z8110" s="106"/>
      <c r="AA8110" s="114"/>
      <c r="AB8110" s="112"/>
      <c r="AC8110" s="178"/>
      <c r="AD8110" s="11"/>
      <c r="AE8110" s="106"/>
      <c r="AF8110" s="106"/>
      <c r="AG8110" s="106"/>
      <c r="AH8110" s="115"/>
      <c r="AI8110" s="116"/>
    </row>
    <row r="8111" spans="1:35" ht="15" customHeight="1" x14ac:dyDescent="0.25">
      <c r="A8111" s="105"/>
      <c r="B8111" s="106"/>
      <c r="C8111" s="2"/>
      <c r="D8111" s="2"/>
      <c r="E8111" s="106"/>
      <c r="F8111" s="107"/>
      <c r="G8111" s="108"/>
      <c r="H8111" s="109"/>
      <c r="I8111" s="109"/>
      <c r="J8111" s="110"/>
      <c r="K8111" s="117"/>
      <c r="L8111" s="178"/>
      <c r="M8111" s="178"/>
      <c r="N8111" s="106"/>
      <c r="O8111" s="111"/>
      <c r="P8111" s="111"/>
      <c r="Q8111" s="106"/>
      <c r="R8111" s="106"/>
      <c r="S8111" s="106"/>
      <c r="T8111" s="106"/>
      <c r="U8111" s="106"/>
      <c r="V8111" s="106"/>
      <c r="W8111" s="19"/>
      <c r="X8111" s="2"/>
      <c r="Y8111" s="4"/>
      <c r="Z8111" s="106"/>
      <c r="AA8111" s="114"/>
      <c r="AB8111" s="112"/>
      <c r="AC8111" s="178"/>
      <c r="AD8111" s="11"/>
      <c r="AE8111" s="106"/>
      <c r="AF8111" s="106"/>
      <c r="AG8111" s="106"/>
      <c r="AH8111" s="115"/>
      <c r="AI8111" s="116"/>
    </row>
    <row r="8112" spans="1:35" ht="15" customHeight="1" x14ac:dyDescent="0.25">
      <c r="A8112" s="105"/>
      <c r="B8112" s="106"/>
      <c r="C8112" s="2"/>
      <c r="D8112" s="2"/>
      <c r="E8112" s="106"/>
      <c r="F8112" s="107"/>
      <c r="G8112" s="108"/>
      <c r="H8112" s="109"/>
      <c r="I8112" s="109"/>
      <c r="J8112" s="110"/>
      <c r="K8112" s="117"/>
      <c r="L8112" s="178"/>
      <c r="M8112" s="178"/>
      <c r="N8112" s="106"/>
      <c r="O8112" s="111"/>
      <c r="P8112" s="111"/>
      <c r="Q8112" s="106"/>
      <c r="R8112" s="106"/>
      <c r="S8112" s="106"/>
      <c r="T8112" s="106"/>
      <c r="U8112" s="106"/>
      <c r="V8112" s="106"/>
      <c r="W8112" s="19"/>
      <c r="X8112" s="2"/>
      <c r="Y8112" s="4"/>
      <c r="Z8112" s="106"/>
      <c r="AA8112" s="114"/>
      <c r="AB8112" s="112"/>
      <c r="AC8112" s="178"/>
      <c r="AD8112" s="11"/>
      <c r="AE8112" s="106"/>
      <c r="AF8112" s="106"/>
      <c r="AG8112" s="106"/>
      <c r="AH8112" s="115"/>
      <c r="AI8112" s="116"/>
    </row>
    <row r="8113" spans="1:35" ht="15" customHeight="1" x14ac:dyDescent="0.25">
      <c r="A8113" s="105"/>
      <c r="B8113" s="106"/>
      <c r="C8113" s="2"/>
      <c r="D8113" s="2"/>
      <c r="E8113" s="106"/>
      <c r="F8113" s="107"/>
      <c r="G8113" s="108"/>
      <c r="H8113" s="109"/>
      <c r="I8113" s="109"/>
      <c r="J8113" s="110"/>
      <c r="K8113" s="117"/>
      <c r="L8113" s="178"/>
      <c r="M8113" s="178"/>
      <c r="N8113" s="106"/>
      <c r="O8113" s="111"/>
      <c r="P8113" s="111"/>
      <c r="Q8113" s="106"/>
      <c r="R8113" s="106"/>
      <c r="S8113" s="106"/>
      <c r="T8113" s="106"/>
      <c r="U8113" s="106"/>
      <c r="V8113" s="106"/>
      <c r="W8113" s="19"/>
      <c r="X8113" s="2"/>
      <c r="Y8113" s="4"/>
      <c r="Z8113" s="106"/>
      <c r="AA8113" s="114"/>
      <c r="AB8113" s="112"/>
      <c r="AC8113" s="178"/>
      <c r="AD8113" s="11"/>
      <c r="AE8113" s="106"/>
      <c r="AF8113" s="106"/>
      <c r="AG8113" s="106"/>
      <c r="AH8113" s="115"/>
      <c r="AI8113" s="116"/>
    </row>
    <row r="8114" spans="1:35" ht="15" customHeight="1" x14ac:dyDescent="0.25">
      <c r="A8114" s="105"/>
      <c r="B8114" s="106"/>
      <c r="C8114" s="2"/>
      <c r="D8114" s="2"/>
      <c r="E8114" s="106"/>
      <c r="F8114" s="107"/>
      <c r="G8114" s="108"/>
      <c r="H8114" s="109"/>
      <c r="I8114" s="109"/>
      <c r="J8114" s="110"/>
      <c r="K8114" s="117"/>
      <c r="L8114" s="178"/>
      <c r="M8114" s="178"/>
      <c r="N8114" s="106"/>
      <c r="O8114" s="111"/>
      <c r="P8114" s="111"/>
      <c r="Q8114" s="106"/>
      <c r="R8114" s="106"/>
      <c r="S8114" s="106"/>
      <c r="T8114" s="106"/>
      <c r="U8114" s="106"/>
      <c r="V8114" s="106"/>
      <c r="W8114" s="19"/>
      <c r="X8114" s="2"/>
      <c r="Y8114" s="4"/>
      <c r="Z8114" s="106"/>
      <c r="AA8114" s="114"/>
      <c r="AB8114" s="112"/>
      <c r="AC8114" s="178"/>
      <c r="AD8114" s="11"/>
      <c r="AE8114" s="106"/>
      <c r="AF8114" s="106"/>
      <c r="AG8114" s="106"/>
      <c r="AH8114" s="115"/>
      <c r="AI8114" s="116"/>
    </row>
    <row r="8115" spans="1:35" ht="15" customHeight="1" x14ac:dyDescent="0.25">
      <c r="A8115" s="105"/>
      <c r="B8115" s="106"/>
      <c r="C8115" s="2"/>
      <c r="D8115" s="2"/>
      <c r="E8115" s="106"/>
      <c r="F8115" s="107"/>
      <c r="G8115" s="108"/>
      <c r="H8115" s="109"/>
      <c r="I8115" s="109"/>
      <c r="J8115" s="110"/>
      <c r="K8115" s="117"/>
      <c r="L8115" s="178"/>
      <c r="M8115" s="178"/>
      <c r="N8115" s="106"/>
      <c r="O8115" s="111"/>
      <c r="P8115" s="111"/>
      <c r="Q8115" s="106"/>
      <c r="R8115" s="106"/>
      <c r="S8115" s="106"/>
      <c r="T8115" s="106"/>
      <c r="U8115" s="106"/>
      <c r="V8115" s="106"/>
      <c r="W8115" s="19"/>
      <c r="X8115" s="2"/>
      <c r="Y8115" s="4"/>
      <c r="Z8115" s="106"/>
      <c r="AA8115" s="114"/>
      <c r="AB8115" s="112"/>
      <c r="AC8115" s="178"/>
      <c r="AD8115" s="11"/>
      <c r="AE8115" s="106"/>
      <c r="AF8115" s="106"/>
      <c r="AG8115" s="106"/>
      <c r="AH8115" s="115"/>
      <c r="AI8115" s="116"/>
    </row>
    <row r="8116" spans="1:35" ht="15" customHeight="1" x14ac:dyDescent="0.25">
      <c r="A8116" s="105"/>
      <c r="B8116" s="106"/>
      <c r="C8116" s="2"/>
      <c r="D8116" s="2"/>
      <c r="E8116" s="106"/>
      <c r="F8116" s="107"/>
      <c r="G8116" s="108"/>
      <c r="H8116" s="109"/>
      <c r="I8116" s="109"/>
      <c r="J8116" s="110"/>
      <c r="K8116" s="117"/>
      <c r="L8116" s="178"/>
      <c r="M8116" s="178"/>
      <c r="N8116" s="106"/>
      <c r="O8116" s="111"/>
      <c r="P8116" s="111"/>
      <c r="Q8116" s="106"/>
      <c r="R8116" s="106"/>
      <c r="S8116" s="106"/>
      <c r="T8116" s="106"/>
      <c r="U8116" s="106"/>
      <c r="V8116" s="106"/>
      <c r="W8116" s="19"/>
      <c r="X8116" s="2"/>
      <c r="Y8116" s="4"/>
      <c r="Z8116" s="106"/>
      <c r="AA8116" s="114"/>
      <c r="AB8116" s="112"/>
      <c r="AC8116" s="178"/>
      <c r="AD8116" s="11"/>
      <c r="AE8116" s="106"/>
      <c r="AF8116" s="106"/>
      <c r="AG8116" s="106"/>
      <c r="AH8116" s="115"/>
      <c r="AI8116" s="116"/>
    </row>
    <row r="8117" spans="1:35" ht="15" customHeight="1" x14ac:dyDescent="0.25">
      <c r="A8117" s="105"/>
      <c r="B8117" s="106"/>
      <c r="C8117" s="2"/>
      <c r="D8117" s="2"/>
      <c r="E8117" s="106"/>
      <c r="F8117" s="107"/>
      <c r="G8117" s="108"/>
      <c r="H8117" s="109"/>
      <c r="I8117" s="109"/>
      <c r="J8117" s="110"/>
      <c r="K8117" s="117"/>
      <c r="L8117" s="178"/>
      <c r="M8117" s="178"/>
      <c r="N8117" s="106"/>
      <c r="O8117" s="111"/>
      <c r="P8117" s="111"/>
      <c r="Q8117" s="106"/>
      <c r="R8117" s="106"/>
      <c r="S8117" s="106"/>
      <c r="T8117" s="106"/>
      <c r="U8117" s="106"/>
      <c r="V8117" s="106"/>
      <c r="W8117" s="19"/>
      <c r="X8117" s="2"/>
      <c r="Y8117" s="4"/>
      <c r="Z8117" s="106"/>
      <c r="AA8117" s="114"/>
      <c r="AB8117" s="112"/>
      <c r="AC8117" s="178"/>
      <c r="AD8117" s="11"/>
      <c r="AE8117" s="106"/>
      <c r="AF8117" s="106"/>
      <c r="AG8117" s="106"/>
      <c r="AH8117" s="115"/>
      <c r="AI8117" s="116"/>
    </row>
    <row r="8118" spans="1:35" ht="15" customHeight="1" x14ac:dyDescent="0.25">
      <c r="A8118" s="105"/>
      <c r="B8118" s="106"/>
      <c r="C8118" s="2"/>
      <c r="D8118" s="2"/>
      <c r="E8118" s="106"/>
      <c r="F8118" s="107"/>
      <c r="G8118" s="108"/>
      <c r="H8118" s="109"/>
      <c r="I8118" s="109"/>
      <c r="J8118" s="110"/>
      <c r="K8118" s="117"/>
      <c r="L8118" s="178"/>
      <c r="M8118" s="178"/>
      <c r="N8118" s="106"/>
      <c r="O8118" s="111"/>
      <c r="P8118" s="111"/>
      <c r="Q8118" s="106"/>
      <c r="R8118" s="106"/>
      <c r="S8118" s="106"/>
      <c r="T8118" s="106"/>
      <c r="U8118" s="106"/>
      <c r="V8118" s="106"/>
      <c r="W8118" s="19"/>
      <c r="X8118" s="2"/>
      <c r="Y8118" s="4"/>
      <c r="Z8118" s="106"/>
      <c r="AA8118" s="114"/>
      <c r="AB8118" s="112"/>
      <c r="AC8118" s="178"/>
      <c r="AD8118" s="11"/>
      <c r="AE8118" s="106"/>
      <c r="AF8118" s="106"/>
      <c r="AG8118" s="106"/>
      <c r="AH8118" s="115"/>
      <c r="AI8118" s="116"/>
    </row>
    <row r="8119" spans="1:35" ht="15" customHeight="1" x14ac:dyDescent="0.25">
      <c r="A8119" s="105"/>
      <c r="B8119" s="106"/>
      <c r="C8119" s="2"/>
      <c r="D8119" s="2"/>
      <c r="E8119" s="106"/>
      <c r="F8119" s="107"/>
      <c r="G8119" s="108"/>
      <c r="H8119" s="109"/>
      <c r="I8119" s="109"/>
      <c r="J8119" s="110"/>
      <c r="K8119" s="117"/>
      <c r="L8119" s="178"/>
      <c r="M8119" s="178"/>
      <c r="N8119" s="106"/>
      <c r="O8119" s="111"/>
      <c r="P8119" s="111"/>
      <c r="Q8119" s="106"/>
      <c r="R8119" s="106"/>
      <c r="S8119" s="106"/>
      <c r="T8119" s="106"/>
      <c r="U8119" s="106"/>
      <c r="V8119" s="106"/>
      <c r="W8119" s="19"/>
      <c r="X8119" s="2"/>
      <c r="Y8119" s="4"/>
      <c r="Z8119" s="106"/>
      <c r="AA8119" s="114"/>
      <c r="AB8119" s="112"/>
      <c r="AC8119" s="178"/>
      <c r="AD8119" s="11"/>
      <c r="AE8119" s="106"/>
      <c r="AF8119" s="106"/>
      <c r="AG8119" s="106"/>
      <c r="AH8119" s="115"/>
      <c r="AI8119" s="116"/>
    </row>
    <row r="8120" spans="1:35" ht="15" customHeight="1" x14ac:dyDescent="0.25">
      <c r="A8120" s="105"/>
      <c r="B8120" s="106"/>
      <c r="C8120" s="2"/>
      <c r="D8120" s="2"/>
      <c r="E8120" s="106"/>
      <c r="F8120" s="107"/>
      <c r="G8120" s="108"/>
      <c r="H8120" s="109"/>
      <c r="I8120" s="109"/>
      <c r="J8120" s="110"/>
      <c r="K8120" s="117"/>
      <c r="L8120" s="178"/>
      <c r="M8120" s="178"/>
      <c r="N8120" s="106"/>
      <c r="O8120" s="111"/>
      <c r="P8120" s="111"/>
      <c r="Q8120" s="106"/>
      <c r="R8120" s="106"/>
      <c r="S8120" s="106"/>
      <c r="T8120" s="106"/>
      <c r="U8120" s="106"/>
      <c r="V8120" s="106"/>
      <c r="W8120" s="19"/>
      <c r="X8120" s="2"/>
      <c r="Y8120" s="4"/>
      <c r="Z8120" s="106"/>
      <c r="AA8120" s="114"/>
      <c r="AB8120" s="112"/>
      <c r="AC8120" s="178"/>
      <c r="AD8120" s="11"/>
      <c r="AE8120" s="106"/>
      <c r="AF8120" s="106"/>
      <c r="AG8120" s="106"/>
      <c r="AH8120" s="115"/>
      <c r="AI8120" s="116"/>
    </row>
    <row r="8121" spans="1:35" ht="15" customHeight="1" x14ac:dyDescent="0.25">
      <c r="A8121" s="105"/>
      <c r="B8121" s="106"/>
      <c r="C8121" s="2"/>
      <c r="D8121" s="2"/>
      <c r="E8121" s="106"/>
      <c r="F8121" s="107"/>
      <c r="G8121" s="108"/>
      <c r="H8121" s="109"/>
      <c r="I8121" s="109"/>
      <c r="J8121" s="110"/>
      <c r="K8121" s="117"/>
      <c r="L8121" s="178"/>
      <c r="M8121" s="178"/>
      <c r="N8121" s="106"/>
      <c r="O8121" s="111"/>
      <c r="P8121" s="111"/>
      <c r="Q8121" s="106"/>
      <c r="R8121" s="106"/>
      <c r="S8121" s="106"/>
      <c r="T8121" s="106"/>
      <c r="U8121" s="106"/>
      <c r="V8121" s="106"/>
      <c r="W8121" s="19"/>
      <c r="X8121" s="2"/>
      <c r="Y8121" s="4"/>
      <c r="Z8121" s="106"/>
      <c r="AA8121" s="114"/>
      <c r="AB8121" s="112"/>
      <c r="AC8121" s="178"/>
      <c r="AD8121" s="11"/>
      <c r="AE8121" s="106"/>
      <c r="AF8121" s="106"/>
      <c r="AG8121" s="106"/>
      <c r="AH8121" s="115"/>
      <c r="AI8121" s="116"/>
    </row>
    <row r="8122" spans="1:35" ht="15" customHeight="1" x14ac:dyDescent="0.25">
      <c r="A8122" s="105"/>
      <c r="B8122" s="106"/>
      <c r="C8122" s="2"/>
      <c r="D8122" s="2"/>
      <c r="E8122" s="106"/>
      <c r="F8122" s="107"/>
      <c r="G8122" s="108"/>
      <c r="H8122" s="109"/>
      <c r="I8122" s="109"/>
      <c r="J8122" s="110"/>
      <c r="K8122" s="117"/>
      <c r="L8122" s="178"/>
      <c r="M8122" s="178"/>
      <c r="N8122" s="106"/>
      <c r="O8122" s="111"/>
      <c r="P8122" s="111"/>
      <c r="Q8122" s="106"/>
      <c r="R8122" s="106"/>
      <c r="S8122" s="106"/>
      <c r="T8122" s="106"/>
      <c r="U8122" s="106"/>
      <c r="V8122" s="106"/>
      <c r="W8122" s="19"/>
      <c r="X8122" s="2"/>
      <c r="Y8122" s="4"/>
      <c r="Z8122" s="106"/>
      <c r="AA8122" s="114"/>
      <c r="AB8122" s="112"/>
      <c r="AC8122" s="178"/>
      <c r="AD8122" s="11"/>
      <c r="AE8122" s="106"/>
      <c r="AF8122" s="106"/>
      <c r="AG8122" s="106"/>
      <c r="AH8122" s="115"/>
      <c r="AI8122" s="116"/>
    </row>
    <row r="8123" spans="1:35" ht="15" customHeight="1" x14ac:dyDescent="0.25">
      <c r="A8123" s="105"/>
      <c r="B8123" s="106"/>
      <c r="C8123" s="2"/>
      <c r="D8123" s="2"/>
      <c r="E8123" s="106"/>
      <c r="F8123" s="107"/>
      <c r="G8123" s="108"/>
      <c r="H8123" s="109"/>
      <c r="I8123" s="109"/>
      <c r="J8123" s="110"/>
      <c r="K8123" s="117"/>
      <c r="L8123" s="178"/>
      <c r="M8123" s="178"/>
      <c r="N8123" s="106"/>
      <c r="O8123" s="111"/>
      <c r="P8123" s="111"/>
      <c r="Q8123" s="106"/>
      <c r="R8123" s="106"/>
      <c r="S8123" s="106"/>
      <c r="T8123" s="106"/>
      <c r="U8123" s="106"/>
      <c r="V8123" s="106"/>
      <c r="W8123" s="19"/>
      <c r="X8123" s="2"/>
      <c r="Y8123" s="4"/>
      <c r="Z8123" s="106"/>
      <c r="AA8123" s="114"/>
      <c r="AB8123" s="112"/>
      <c r="AC8123" s="178"/>
      <c r="AD8123" s="11"/>
      <c r="AE8123" s="106"/>
      <c r="AF8123" s="106"/>
      <c r="AG8123" s="106"/>
      <c r="AH8123" s="115"/>
      <c r="AI8123" s="116"/>
    </row>
    <row r="8124" spans="1:35" ht="15" customHeight="1" x14ac:dyDescent="0.25">
      <c r="A8124" s="105"/>
      <c r="B8124" s="106"/>
      <c r="C8124" s="2"/>
      <c r="D8124" s="2"/>
      <c r="E8124" s="106"/>
      <c r="F8124" s="107"/>
      <c r="G8124" s="108"/>
      <c r="H8124" s="109"/>
      <c r="I8124" s="109"/>
      <c r="J8124" s="110"/>
      <c r="K8124" s="117"/>
      <c r="L8124" s="178"/>
      <c r="M8124" s="178"/>
      <c r="N8124" s="106"/>
      <c r="O8124" s="111"/>
      <c r="P8124" s="111"/>
      <c r="Q8124" s="106"/>
      <c r="R8124" s="106"/>
      <c r="S8124" s="106"/>
      <c r="T8124" s="106"/>
      <c r="U8124" s="106"/>
      <c r="V8124" s="106"/>
      <c r="W8124" s="19"/>
      <c r="X8124" s="2"/>
      <c r="Y8124" s="4"/>
      <c r="Z8124" s="106"/>
      <c r="AA8124" s="114"/>
      <c r="AB8124" s="112"/>
      <c r="AC8124" s="178"/>
      <c r="AD8124" s="11"/>
      <c r="AE8124" s="106"/>
      <c r="AF8124" s="106"/>
      <c r="AG8124" s="106"/>
      <c r="AH8124" s="115"/>
      <c r="AI8124" s="116"/>
    </row>
    <row r="8125" spans="1:35" ht="15" customHeight="1" x14ac:dyDescent="0.25">
      <c r="A8125" s="105"/>
      <c r="B8125" s="106"/>
      <c r="C8125" s="2"/>
      <c r="D8125" s="2"/>
      <c r="E8125" s="106"/>
      <c r="F8125" s="107"/>
      <c r="G8125" s="108"/>
      <c r="H8125" s="109"/>
      <c r="I8125" s="109"/>
      <c r="J8125" s="110"/>
      <c r="K8125" s="117"/>
      <c r="L8125" s="178"/>
      <c r="M8125" s="178"/>
      <c r="N8125" s="106"/>
      <c r="O8125" s="111"/>
      <c r="P8125" s="111"/>
      <c r="Q8125" s="106"/>
      <c r="R8125" s="106"/>
      <c r="S8125" s="106"/>
      <c r="T8125" s="106"/>
      <c r="U8125" s="106"/>
      <c r="V8125" s="106"/>
      <c r="W8125" s="19"/>
      <c r="X8125" s="2"/>
      <c r="Y8125" s="4"/>
      <c r="Z8125" s="106"/>
      <c r="AA8125" s="114"/>
      <c r="AB8125" s="112"/>
      <c r="AC8125" s="178"/>
      <c r="AD8125" s="11"/>
      <c r="AE8125" s="106"/>
      <c r="AF8125" s="106"/>
      <c r="AG8125" s="106"/>
      <c r="AH8125" s="115"/>
      <c r="AI8125" s="116"/>
    </row>
    <row r="8126" spans="1:35" ht="15" customHeight="1" x14ac:dyDescent="0.25">
      <c r="A8126" s="105"/>
      <c r="B8126" s="106"/>
      <c r="C8126" s="2"/>
      <c r="D8126" s="2"/>
      <c r="E8126" s="106"/>
      <c r="F8126" s="107"/>
      <c r="G8126" s="108"/>
      <c r="H8126" s="109"/>
      <c r="I8126" s="109"/>
      <c r="J8126" s="110"/>
      <c r="K8126" s="117"/>
      <c r="L8126" s="178"/>
      <c r="M8126" s="178"/>
      <c r="N8126" s="106"/>
      <c r="O8126" s="111"/>
      <c r="P8126" s="111"/>
      <c r="Q8126" s="106"/>
      <c r="R8126" s="106"/>
      <c r="S8126" s="106"/>
      <c r="T8126" s="106"/>
      <c r="U8126" s="106"/>
      <c r="V8126" s="106"/>
      <c r="W8126" s="19"/>
      <c r="X8126" s="2"/>
      <c r="Y8126" s="4"/>
      <c r="Z8126" s="106"/>
      <c r="AA8126" s="114"/>
      <c r="AB8126" s="112"/>
      <c r="AC8126" s="178"/>
      <c r="AD8126" s="11"/>
      <c r="AE8126" s="106"/>
      <c r="AF8126" s="106"/>
      <c r="AG8126" s="106"/>
      <c r="AH8126" s="115"/>
      <c r="AI8126" s="116"/>
    </row>
    <row r="8127" spans="1:35" ht="15" customHeight="1" x14ac:dyDescent="0.25">
      <c r="A8127" s="105"/>
      <c r="B8127" s="106"/>
      <c r="C8127" s="2"/>
      <c r="D8127" s="2"/>
      <c r="E8127" s="106"/>
      <c r="F8127" s="107"/>
      <c r="G8127" s="108"/>
      <c r="H8127" s="109"/>
      <c r="I8127" s="109"/>
      <c r="J8127" s="110"/>
      <c r="K8127" s="117"/>
      <c r="L8127" s="178"/>
      <c r="M8127" s="178"/>
      <c r="N8127" s="106"/>
      <c r="O8127" s="111"/>
      <c r="P8127" s="111"/>
      <c r="Q8127" s="106"/>
      <c r="R8127" s="106"/>
      <c r="S8127" s="106"/>
      <c r="T8127" s="106"/>
      <c r="U8127" s="106"/>
      <c r="V8127" s="106"/>
      <c r="W8127" s="19"/>
      <c r="X8127" s="2"/>
      <c r="Y8127" s="4"/>
      <c r="Z8127" s="106"/>
      <c r="AA8127" s="114"/>
      <c r="AB8127" s="112"/>
      <c r="AC8127" s="178"/>
      <c r="AD8127" s="11"/>
      <c r="AE8127" s="106"/>
      <c r="AF8127" s="106"/>
      <c r="AG8127" s="106"/>
      <c r="AH8127" s="115"/>
      <c r="AI8127" s="116"/>
    </row>
    <row r="8128" spans="1:35" ht="15" customHeight="1" x14ac:dyDescent="0.25">
      <c r="A8128" s="105"/>
      <c r="B8128" s="106"/>
      <c r="C8128" s="2"/>
      <c r="D8128" s="2"/>
      <c r="E8128" s="106"/>
      <c r="F8128" s="107"/>
      <c r="G8128" s="108"/>
      <c r="H8128" s="109"/>
      <c r="I8128" s="109"/>
      <c r="J8128" s="110"/>
      <c r="K8128" s="117"/>
      <c r="L8128" s="178"/>
      <c r="M8128" s="178"/>
      <c r="N8128" s="106"/>
      <c r="O8128" s="111"/>
      <c r="P8128" s="111"/>
      <c r="Q8128" s="106"/>
      <c r="R8128" s="106"/>
      <c r="S8128" s="106"/>
      <c r="T8128" s="106"/>
      <c r="U8128" s="106"/>
      <c r="V8128" s="106"/>
      <c r="W8128" s="19"/>
      <c r="X8128" s="2"/>
      <c r="Y8128" s="4"/>
      <c r="Z8128" s="106"/>
      <c r="AA8128" s="114"/>
      <c r="AB8128" s="112"/>
      <c r="AC8128" s="178"/>
      <c r="AD8128" s="11"/>
      <c r="AE8128" s="106"/>
      <c r="AF8128" s="106"/>
      <c r="AG8128" s="106"/>
      <c r="AH8128" s="115"/>
      <c r="AI8128" s="116"/>
    </row>
    <row r="8129" spans="1:35" ht="15" customHeight="1" x14ac:dyDescent="0.25">
      <c r="A8129" s="105"/>
      <c r="B8129" s="106"/>
      <c r="C8129" s="2"/>
      <c r="D8129" s="2"/>
      <c r="E8129" s="106"/>
      <c r="F8129" s="107"/>
      <c r="G8129" s="108"/>
      <c r="H8129" s="109"/>
      <c r="I8129" s="109"/>
      <c r="J8129" s="110"/>
      <c r="K8129" s="117"/>
      <c r="L8129" s="178"/>
      <c r="M8129" s="178"/>
      <c r="N8129" s="106"/>
      <c r="O8129" s="111"/>
      <c r="P8129" s="111"/>
      <c r="Q8129" s="106"/>
      <c r="R8129" s="106"/>
      <c r="S8129" s="106"/>
      <c r="T8129" s="106"/>
      <c r="U8129" s="106"/>
      <c r="V8129" s="106"/>
      <c r="W8129" s="19"/>
      <c r="X8129" s="2"/>
      <c r="Y8129" s="4"/>
      <c r="Z8129" s="106"/>
      <c r="AA8129" s="114"/>
      <c r="AB8129" s="112"/>
      <c r="AC8129" s="178"/>
      <c r="AD8129" s="11"/>
      <c r="AE8129" s="106"/>
      <c r="AF8129" s="106"/>
      <c r="AG8129" s="106"/>
      <c r="AH8129" s="115"/>
      <c r="AI8129" s="116"/>
    </row>
    <row r="8130" spans="1:35" ht="15" customHeight="1" x14ac:dyDescent="0.25">
      <c r="A8130" s="105"/>
      <c r="B8130" s="106"/>
      <c r="C8130" s="2"/>
      <c r="D8130" s="2"/>
      <c r="E8130" s="106"/>
      <c r="F8130" s="107"/>
      <c r="G8130" s="108"/>
      <c r="H8130" s="109"/>
      <c r="I8130" s="109"/>
      <c r="J8130" s="110"/>
      <c r="K8130" s="117"/>
      <c r="L8130" s="178"/>
      <c r="M8130" s="178"/>
      <c r="N8130" s="106"/>
      <c r="O8130" s="111"/>
      <c r="P8130" s="111"/>
      <c r="Q8130" s="106"/>
      <c r="R8130" s="106"/>
      <c r="S8130" s="106"/>
      <c r="T8130" s="106"/>
      <c r="U8130" s="106"/>
      <c r="V8130" s="106"/>
      <c r="W8130" s="19"/>
      <c r="X8130" s="2"/>
      <c r="Y8130" s="4"/>
      <c r="Z8130" s="106"/>
      <c r="AA8130" s="114"/>
      <c r="AB8130" s="112"/>
      <c r="AC8130" s="178"/>
      <c r="AD8130" s="11"/>
      <c r="AE8130" s="106"/>
      <c r="AF8130" s="106"/>
      <c r="AG8130" s="106"/>
      <c r="AH8130" s="115"/>
      <c r="AI8130" s="116"/>
    </row>
    <row r="8131" spans="1:35" ht="15" customHeight="1" x14ac:dyDescent="0.25">
      <c r="A8131" s="105"/>
      <c r="B8131" s="106"/>
      <c r="C8131" s="2"/>
      <c r="D8131" s="2"/>
      <c r="E8131" s="106"/>
      <c r="F8131" s="107"/>
      <c r="G8131" s="108"/>
      <c r="H8131" s="109"/>
      <c r="I8131" s="109"/>
      <c r="J8131" s="110"/>
      <c r="K8131" s="117"/>
      <c r="L8131" s="178"/>
      <c r="M8131" s="178"/>
      <c r="N8131" s="106"/>
      <c r="O8131" s="111"/>
      <c r="P8131" s="111"/>
      <c r="Q8131" s="106"/>
      <c r="R8131" s="106"/>
      <c r="S8131" s="106"/>
      <c r="T8131" s="106"/>
      <c r="U8131" s="106"/>
      <c r="V8131" s="106"/>
      <c r="W8131" s="19"/>
      <c r="X8131" s="2"/>
      <c r="Y8131" s="4"/>
      <c r="Z8131" s="106"/>
      <c r="AA8131" s="114"/>
      <c r="AB8131" s="112"/>
      <c r="AC8131" s="178"/>
      <c r="AD8131" s="11"/>
      <c r="AE8131" s="106"/>
      <c r="AF8131" s="106"/>
      <c r="AG8131" s="106"/>
      <c r="AH8131" s="115"/>
      <c r="AI8131" s="116"/>
    </row>
    <row r="8132" spans="1:35" ht="15" customHeight="1" x14ac:dyDescent="0.25">
      <c r="A8132" s="105"/>
      <c r="B8132" s="106"/>
      <c r="C8132" s="2"/>
      <c r="D8132" s="2"/>
      <c r="E8132" s="106"/>
      <c r="F8132" s="107"/>
      <c r="G8132" s="108"/>
      <c r="H8132" s="109"/>
      <c r="I8132" s="109"/>
      <c r="J8132" s="110"/>
      <c r="K8132" s="117"/>
      <c r="L8132" s="178"/>
      <c r="M8132" s="178"/>
      <c r="N8132" s="106"/>
      <c r="O8132" s="111"/>
      <c r="P8132" s="111"/>
      <c r="Q8132" s="106"/>
      <c r="R8132" s="106"/>
      <c r="S8132" s="106"/>
      <c r="T8132" s="106"/>
      <c r="U8132" s="106"/>
      <c r="V8132" s="106"/>
      <c r="W8132" s="19"/>
      <c r="X8132" s="2"/>
      <c r="Y8132" s="4"/>
      <c r="Z8132" s="106"/>
      <c r="AA8132" s="114"/>
      <c r="AB8132" s="112"/>
      <c r="AC8132" s="178"/>
      <c r="AD8132" s="11"/>
      <c r="AE8132" s="106"/>
      <c r="AF8132" s="106"/>
      <c r="AG8132" s="106"/>
      <c r="AH8132" s="115"/>
      <c r="AI8132" s="116"/>
    </row>
    <row r="8133" spans="1:35" ht="15" customHeight="1" x14ac:dyDescent="0.25">
      <c r="A8133" s="105"/>
      <c r="B8133" s="106"/>
      <c r="C8133" s="2"/>
      <c r="D8133" s="2"/>
      <c r="E8133" s="106"/>
      <c r="F8133" s="107"/>
      <c r="G8133" s="108"/>
      <c r="H8133" s="109"/>
      <c r="I8133" s="109"/>
      <c r="J8133" s="110"/>
      <c r="K8133" s="117"/>
      <c r="L8133" s="178"/>
      <c r="M8133" s="178"/>
      <c r="N8133" s="106"/>
      <c r="O8133" s="111"/>
      <c r="P8133" s="111"/>
      <c r="Q8133" s="106"/>
      <c r="R8133" s="106"/>
      <c r="S8133" s="106"/>
      <c r="T8133" s="106"/>
      <c r="U8133" s="106"/>
      <c r="V8133" s="106"/>
      <c r="W8133" s="19"/>
      <c r="X8133" s="2"/>
      <c r="Y8133" s="4"/>
      <c r="Z8133" s="106"/>
      <c r="AA8133" s="114"/>
      <c r="AB8133" s="112"/>
      <c r="AC8133" s="178"/>
      <c r="AD8133" s="11"/>
      <c r="AE8133" s="106"/>
      <c r="AF8133" s="106"/>
      <c r="AG8133" s="106"/>
      <c r="AH8133" s="115"/>
      <c r="AI8133" s="116"/>
    </row>
    <row r="8134" spans="1:35" ht="15" customHeight="1" x14ac:dyDescent="0.25">
      <c r="A8134" s="105"/>
      <c r="B8134" s="106"/>
      <c r="C8134" s="2"/>
      <c r="D8134" s="2"/>
      <c r="E8134" s="106"/>
      <c r="F8134" s="107"/>
      <c r="G8134" s="108"/>
      <c r="H8134" s="109"/>
      <c r="I8134" s="109"/>
      <c r="J8134" s="110"/>
      <c r="K8134" s="117"/>
      <c r="L8134" s="178"/>
      <c r="M8134" s="178"/>
      <c r="N8134" s="106"/>
      <c r="O8134" s="111"/>
      <c r="P8134" s="111"/>
      <c r="Q8134" s="106"/>
      <c r="R8134" s="106"/>
      <c r="S8134" s="106"/>
      <c r="T8134" s="106"/>
      <c r="U8134" s="106"/>
      <c r="V8134" s="106"/>
      <c r="W8134" s="19"/>
      <c r="X8134" s="2"/>
      <c r="Y8134" s="4"/>
      <c r="Z8134" s="106"/>
      <c r="AA8134" s="114"/>
      <c r="AB8134" s="112"/>
      <c r="AC8134" s="178"/>
      <c r="AD8134" s="11"/>
      <c r="AE8134" s="106"/>
      <c r="AF8134" s="106"/>
      <c r="AG8134" s="106"/>
      <c r="AH8134" s="115"/>
      <c r="AI8134" s="116"/>
    </row>
    <row r="8135" spans="1:35" ht="15" customHeight="1" x14ac:dyDescent="0.25">
      <c r="A8135" s="105"/>
      <c r="B8135" s="106"/>
      <c r="C8135" s="2"/>
      <c r="D8135" s="2"/>
      <c r="E8135" s="106"/>
      <c r="F8135" s="107"/>
      <c r="G8135" s="108"/>
      <c r="H8135" s="109"/>
      <c r="I8135" s="109"/>
      <c r="J8135" s="110"/>
      <c r="K8135" s="117"/>
      <c r="L8135" s="178"/>
      <c r="M8135" s="178"/>
      <c r="N8135" s="106"/>
      <c r="O8135" s="111"/>
      <c r="P8135" s="111"/>
      <c r="Q8135" s="106"/>
      <c r="R8135" s="106"/>
      <c r="S8135" s="106"/>
      <c r="T8135" s="106"/>
      <c r="U8135" s="106"/>
      <c r="V8135" s="106"/>
      <c r="W8135" s="19"/>
      <c r="X8135" s="2"/>
      <c r="Y8135" s="4"/>
      <c r="Z8135" s="106"/>
      <c r="AA8135" s="114"/>
      <c r="AB8135" s="112"/>
      <c r="AC8135" s="178"/>
      <c r="AD8135" s="11"/>
      <c r="AE8135" s="106"/>
      <c r="AF8135" s="106"/>
      <c r="AG8135" s="106"/>
      <c r="AH8135" s="115"/>
      <c r="AI8135" s="116"/>
    </row>
    <row r="8136" spans="1:35" ht="15" customHeight="1" x14ac:dyDescent="0.25">
      <c r="A8136" s="105"/>
      <c r="B8136" s="106"/>
      <c r="C8136" s="2"/>
      <c r="D8136" s="2"/>
      <c r="E8136" s="106"/>
      <c r="F8136" s="107"/>
      <c r="G8136" s="108"/>
      <c r="H8136" s="109"/>
      <c r="I8136" s="109"/>
      <c r="J8136" s="110"/>
      <c r="K8136" s="117"/>
      <c r="L8136" s="178"/>
      <c r="M8136" s="178"/>
      <c r="N8136" s="106"/>
      <c r="O8136" s="111"/>
      <c r="P8136" s="111"/>
      <c r="Q8136" s="106"/>
      <c r="R8136" s="106"/>
      <c r="S8136" s="106"/>
      <c r="T8136" s="106"/>
      <c r="U8136" s="106"/>
      <c r="V8136" s="106"/>
      <c r="W8136" s="19"/>
      <c r="X8136" s="2"/>
      <c r="Y8136" s="4"/>
      <c r="Z8136" s="106"/>
      <c r="AA8136" s="114"/>
      <c r="AB8136" s="112"/>
      <c r="AC8136" s="178"/>
      <c r="AD8136" s="11"/>
      <c r="AE8136" s="106"/>
      <c r="AF8136" s="106"/>
      <c r="AG8136" s="106"/>
      <c r="AH8136" s="115"/>
      <c r="AI8136" s="116"/>
    </row>
    <row r="8137" spans="1:35" ht="15" customHeight="1" x14ac:dyDescent="0.25">
      <c r="A8137" s="105"/>
      <c r="B8137" s="106"/>
      <c r="C8137" s="2"/>
      <c r="D8137" s="2"/>
      <c r="E8137" s="106"/>
      <c r="F8137" s="107"/>
      <c r="G8137" s="108"/>
      <c r="H8137" s="109"/>
      <c r="I8137" s="109"/>
      <c r="J8137" s="110"/>
      <c r="K8137" s="117"/>
      <c r="L8137" s="178"/>
      <c r="M8137" s="178"/>
      <c r="N8137" s="106"/>
      <c r="O8137" s="111"/>
      <c r="P8137" s="111"/>
      <c r="Q8137" s="106"/>
      <c r="R8137" s="106"/>
      <c r="S8137" s="106"/>
      <c r="T8137" s="106"/>
      <c r="U8137" s="106"/>
      <c r="V8137" s="106"/>
      <c r="W8137" s="19"/>
      <c r="X8137" s="2"/>
      <c r="Y8137" s="4"/>
      <c r="Z8137" s="106"/>
      <c r="AA8137" s="114"/>
      <c r="AB8137" s="112"/>
      <c r="AC8137" s="178"/>
      <c r="AD8137" s="11"/>
      <c r="AE8137" s="106"/>
      <c r="AF8137" s="106"/>
      <c r="AG8137" s="106"/>
      <c r="AH8137" s="115"/>
      <c r="AI8137" s="116"/>
    </row>
    <row r="8138" spans="1:35" ht="15" customHeight="1" x14ac:dyDescent="0.25">
      <c r="A8138" s="105"/>
      <c r="B8138" s="106"/>
      <c r="C8138" s="2"/>
      <c r="D8138" s="2"/>
      <c r="E8138" s="106"/>
      <c r="F8138" s="107"/>
      <c r="G8138" s="108"/>
      <c r="H8138" s="109"/>
      <c r="I8138" s="109"/>
      <c r="J8138" s="110"/>
      <c r="K8138" s="117"/>
      <c r="L8138" s="178"/>
      <c r="M8138" s="178"/>
      <c r="N8138" s="106"/>
      <c r="O8138" s="111"/>
      <c r="P8138" s="111"/>
      <c r="Q8138" s="106"/>
      <c r="R8138" s="106"/>
      <c r="S8138" s="106"/>
      <c r="T8138" s="106"/>
      <c r="U8138" s="106"/>
      <c r="V8138" s="106"/>
      <c r="W8138" s="19"/>
      <c r="X8138" s="2"/>
      <c r="Y8138" s="4"/>
      <c r="Z8138" s="106"/>
      <c r="AA8138" s="114"/>
      <c r="AB8138" s="112"/>
      <c r="AC8138" s="178"/>
      <c r="AD8138" s="11"/>
      <c r="AE8138" s="106"/>
      <c r="AF8138" s="106"/>
      <c r="AG8138" s="106"/>
      <c r="AH8138" s="115"/>
      <c r="AI8138" s="116"/>
    </row>
    <row r="8139" spans="1:35" ht="15" customHeight="1" x14ac:dyDescent="0.25">
      <c r="A8139" s="105"/>
      <c r="B8139" s="106"/>
      <c r="C8139" s="2"/>
      <c r="D8139" s="2"/>
      <c r="E8139" s="106"/>
      <c r="F8139" s="107"/>
      <c r="G8139" s="108"/>
      <c r="H8139" s="109"/>
      <c r="I8139" s="109"/>
      <c r="J8139" s="110"/>
      <c r="K8139" s="117"/>
      <c r="L8139" s="178"/>
      <c r="M8139" s="178"/>
      <c r="N8139" s="106"/>
      <c r="O8139" s="111"/>
      <c r="P8139" s="111"/>
      <c r="Q8139" s="106"/>
      <c r="R8139" s="106"/>
      <c r="S8139" s="106"/>
      <c r="T8139" s="106"/>
      <c r="U8139" s="106"/>
      <c r="V8139" s="106"/>
      <c r="W8139" s="19"/>
      <c r="X8139" s="2"/>
      <c r="Y8139" s="4"/>
      <c r="Z8139" s="106"/>
      <c r="AA8139" s="114"/>
      <c r="AB8139" s="112"/>
      <c r="AC8139" s="178"/>
      <c r="AD8139" s="11"/>
      <c r="AE8139" s="106"/>
      <c r="AF8139" s="106"/>
      <c r="AG8139" s="106"/>
      <c r="AH8139" s="115"/>
      <c r="AI8139" s="116"/>
    </row>
    <row r="8140" spans="1:35" ht="15" customHeight="1" x14ac:dyDescent="0.25">
      <c r="A8140" s="105"/>
      <c r="B8140" s="106"/>
      <c r="C8140" s="2"/>
      <c r="D8140" s="2"/>
      <c r="E8140" s="106"/>
      <c r="F8140" s="107"/>
      <c r="G8140" s="108"/>
      <c r="H8140" s="109"/>
      <c r="I8140" s="109"/>
      <c r="J8140" s="110"/>
      <c r="K8140" s="117"/>
      <c r="L8140" s="178"/>
      <c r="M8140" s="178"/>
      <c r="N8140" s="106"/>
      <c r="O8140" s="111"/>
      <c r="P8140" s="111"/>
      <c r="Q8140" s="106"/>
      <c r="R8140" s="106"/>
      <c r="S8140" s="106"/>
      <c r="T8140" s="106"/>
      <c r="U8140" s="106"/>
      <c r="V8140" s="106"/>
      <c r="W8140" s="19"/>
      <c r="X8140" s="2"/>
      <c r="Y8140" s="4"/>
      <c r="Z8140" s="106"/>
      <c r="AA8140" s="114"/>
      <c r="AB8140" s="112"/>
      <c r="AC8140" s="178"/>
      <c r="AD8140" s="11"/>
      <c r="AE8140" s="106"/>
      <c r="AF8140" s="106"/>
      <c r="AG8140" s="106"/>
      <c r="AH8140" s="115"/>
      <c r="AI8140" s="116"/>
    </row>
    <row r="8141" spans="1:35" ht="15" customHeight="1" x14ac:dyDescent="0.25">
      <c r="A8141" s="105"/>
      <c r="B8141" s="106"/>
      <c r="C8141" s="2"/>
      <c r="D8141" s="2"/>
      <c r="E8141" s="106"/>
      <c r="F8141" s="107"/>
      <c r="G8141" s="108"/>
      <c r="H8141" s="109"/>
      <c r="I8141" s="109"/>
      <c r="J8141" s="110"/>
      <c r="K8141" s="117"/>
      <c r="L8141" s="178"/>
      <c r="M8141" s="178"/>
      <c r="N8141" s="106"/>
      <c r="O8141" s="111"/>
      <c r="P8141" s="111"/>
      <c r="Q8141" s="106"/>
      <c r="R8141" s="106"/>
      <c r="S8141" s="106"/>
      <c r="T8141" s="106"/>
      <c r="U8141" s="106"/>
      <c r="V8141" s="106"/>
      <c r="W8141" s="19"/>
      <c r="X8141" s="2"/>
      <c r="Y8141" s="4"/>
      <c r="Z8141" s="106"/>
      <c r="AA8141" s="114"/>
      <c r="AB8141" s="112"/>
      <c r="AC8141" s="178"/>
      <c r="AD8141" s="11"/>
      <c r="AE8141" s="106"/>
      <c r="AF8141" s="106"/>
      <c r="AG8141" s="106"/>
      <c r="AH8141" s="115"/>
      <c r="AI8141" s="116"/>
    </row>
    <row r="8142" spans="1:35" ht="15" customHeight="1" x14ac:dyDescent="0.25">
      <c r="A8142" s="105"/>
      <c r="B8142" s="106"/>
      <c r="C8142" s="2"/>
      <c r="D8142" s="2"/>
      <c r="E8142" s="106"/>
      <c r="F8142" s="107"/>
      <c r="G8142" s="108"/>
      <c r="H8142" s="109"/>
      <c r="I8142" s="109"/>
      <c r="J8142" s="110"/>
      <c r="K8142" s="117"/>
      <c r="L8142" s="178"/>
      <c r="M8142" s="178"/>
      <c r="N8142" s="106"/>
      <c r="O8142" s="111"/>
      <c r="P8142" s="111"/>
      <c r="Q8142" s="106"/>
      <c r="R8142" s="106"/>
      <c r="S8142" s="106"/>
      <c r="T8142" s="106"/>
      <c r="U8142" s="106"/>
      <c r="V8142" s="106"/>
      <c r="W8142" s="19"/>
      <c r="X8142" s="2"/>
      <c r="Y8142" s="4"/>
      <c r="Z8142" s="106"/>
      <c r="AA8142" s="114"/>
      <c r="AB8142" s="112"/>
      <c r="AC8142" s="178"/>
      <c r="AD8142" s="11"/>
      <c r="AE8142" s="106"/>
      <c r="AF8142" s="106"/>
      <c r="AG8142" s="106"/>
      <c r="AH8142" s="115"/>
      <c r="AI8142" s="116"/>
    </row>
    <row r="8143" spans="1:35" ht="15" customHeight="1" x14ac:dyDescent="0.25">
      <c r="A8143" s="105"/>
      <c r="B8143" s="106"/>
      <c r="C8143" s="2"/>
      <c r="D8143" s="2"/>
      <c r="E8143" s="106"/>
      <c r="F8143" s="107"/>
      <c r="G8143" s="108"/>
      <c r="H8143" s="109"/>
      <c r="I8143" s="109"/>
      <c r="J8143" s="110"/>
      <c r="K8143" s="117"/>
      <c r="L8143" s="178"/>
      <c r="M8143" s="178"/>
      <c r="N8143" s="106"/>
      <c r="O8143" s="111"/>
      <c r="P8143" s="111"/>
      <c r="Q8143" s="106"/>
      <c r="R8143" s="106"/>
      <c r="S8143" s="106"/>
      <c r="T8143" s="106"/>
      <c r="U8143" s="106"/>
      <c r="V8143" s="106"/>
      <c r="W8143" s="19"/>
      <c r="X8143" s="2"/>
      <c r="Y8143" s="4"/>
      <c r="Z8143" s="106"/>
      <c r="AA8143" s="114"/>
      <c r="AB8143" s="112"/>
      <c r="AC8143" s="178"/>
      <c r="AD8143" s="11"/>
      <c r="AE8143" s="106"/>
      <c r="AF8143" s="106"/>
      <c r="AG8143" s="106"/>
      <c r="AH8143" s="115"/>
      <c r="AI8143" s="116"/>
    </row>
    <row r="8144" spans="1:35" ht="15" customHeight="1" x14ac:dyDescent="0.25">
      <c r="A8144" s="105"/>
      <c r="B8144" s="106"/>
      <c r="C8144" s="2"/>
      <c r="D8144" s="2"/>
      <c r="E8144" s="106"/>
      <c r="F8144" s="107"/>
      <c r="G8144" s="108"/>
      <c r="H8144" s="109"/>
      <c r="I8144" s="109"/>
      <c r="J8144" s="110"/>
      <c r="K8144" s="117"/>
      <c r="L8144" s="178"/>
      <c r="M8144" s="178"/>
      <c r="N8144" s="106"/>
      <c r="O8144" s="111"/>
      <c r="P8144" s="111"/>
      <c r="Q8144" s="106"/>
      <c r="R8144" s="106"/>
      <c r="S8144" s="106"/>
      <c r="T8144" s="106"/>
      <c r="U8144" s="106"/>
      <c r="V8144" s="106"/>
      <c r="W8144" s="19"/>
      <c r="X8144" s="2"/>
      <c r="Y8144" s="4"/>
      <c r="Z8144" s="106"/>
      <c r="AA8144" s="114"/>
      <c r="AB8144" s="112"/>
      <c r="AC8144" s="178"/>
      <c r="AD8144" s="11"/>
      <c r="AE8144" s="106"/>
      <c r="AF8144" s="106"/>
      <c r="AG8144" s="106"/>
      <c r="AH8144" s="115"/>
      <c r="AI8144" s="116"/>
    </row>
    <row r="8145" spans="1:35" ht="15" customHeight="1" x14ac:dyDescent="0.25">
      <c r="A8145" s="105"/>
      <c r="B8145" s="106"/>
      <c r="C8145" s="2"/>
      <c r="D8145" s="2"/>
      <c r="E8145" s="106"/>
      <c r="F8145" s="107"/>
      <c r="G8145" s="108"/>
      <c r="H8145" s="109"/>
      <c r="I8145" s="109"/>
      <c r="J8145" s="110"/>
      <c r="K8145" s="117"/>
      <c r="L8145" s="178"/>
      <c r="M8145" s="178"/>
      <c r="N8145" s="106"/>
      <c r="O8145" s="111"/>
      <c r="P8145" s="111"/>
      <c r="Q8145" s="106"/>
      <c r="R8145" s="106"/>
      <c r="S8145" s="106"/>
      <c r="T8145" s="106"/>
      <c r="U8145" s="106"/>
      <c r="V8145" s="106"/>
      <c r="W8145" s="19"/>
      <c r="X8145" s="2"/>
      <c r="Y8145" s="4"/>
      <c r="Z8145" s="106"/>
      <c r="AA8145" s="114"/>
      <c r="AB8145" s="112"/>
      <c r="AC8145" s="178"/>
      <c r="AD8145" s="11"/>
      <c r="AE8145" s="106"/>
      <c r="AF8145" s="106"/>
      <c r="AG8145" s="106"/>
      <c r="AH8145" s="115"/>
      <c r="AI8145" s="116"/>
    </row>
    <row r="8146" spans="1:35" ht="15" customHeight="1" x14ac:dyDescent="0.25">
      <c r="A8146" s="105"/>
      <c r="B8146" s="106"/>
      <c r="C8146" s="2"/>
      <c r="D8146" s="2"/>
      <c r="E8146" s="106"/>
      <c r="F8146" s="107"/>
      <c r="G8146" s="108"/>
      <c r="H8146" s="109"/>
      <c r="I8146" s="109"/>
      <c r="J8146" s="110"/>
      <c r="K8146" s="117"/>
      <c r="L8146" s="178"/>
      <c r="M8146" s="178"/>
      <c r="N8146" s="106"/>
      <c r="O8146" s="111"/>
      <c r="P8146" s="111"/>
      <c r="Q8146" s="106"/>
      <c r="R8146" s="106"/>
      <c r="S8146" s="106"/>
      <c r="T8146" s="106"/>
      <c r="U8146" s="106"/>
      <c r="V8146" s="106"/>
      <c r="W8146" s="19"/>
      <c r="X8146" s="2"/>
      <c r="Y8146" s="4"/>
      <c r="Z8146" s="106"/>
      <c r="AA8146" s="114"/>
      <c r="AB8146" s="112"/>
      <c r="AC8146" s="178"/>
      <c r="AD8146" s="11"/>
      <c r="AE8146" s="106"/>
      <c r="AF8146" s="106"/>
      <c r="AG8146" s="106"/>
      <c r="AH8146" s="115"/>
      <c r="AI8146" s="116"/>
    </row>
    <row r="8147" spans="1:35" ht="15" customHeight="1" x14ac:dyDescent="0.25">
      <c r="A8147" s="105"/>
      <c r="B8147" s="106"/>
      <c r="C8147" s="2"/>
      <c r="D8147" s="2"/>
      <c r="E8147" s="106"/>
      <c r="F8147" s="107"/>
      <c r="G8147" s="108"/>
      <c r="H8147" s="109"/>
      <c r="I8147" s="109"/>
      <c r="J8147" s="110"/>
      <c r="K8147" s="117"/>
      <c r="L8147" s="178"/>
      <c r="M8147" s="178"/>
      <c r="N8147" s="106"/>
      <c r="O8147" s="111"/>
      <c r="P8147" s="111"/>
      <c r="Q8147" s="106"/>
      <c r="R8147" s="106"/>
      <c r="S8147" s="106"/>
      <c r="T8147" s="106"/>
      <c r="U8147" s="106"/>
      <c r="V8147" s="106"/>
      <c r="W8147" s="19"/>
      <c r="X8147" s="2"/>
      <c r="Y8147" s="4"/>
      <c r="Z8147" s="106"/>
      <c r="AA8147" s="114"/>
      <c r="AB8147" s="112"/>
      <c r="AC8147" s="178"/>
      <c r="AD8147" s="11"/>
      <c r="AE8147" s="106"/>
      <c r="AF8147" s="106"/>
      <c r="AG8147" s="106"/>
      <c r="AH8147" s="115"/>
      <c r="AI8147" s="116"/>
    </row>
    <row r="8148" spans="1:35" ht="15" customHeight="1" x14ac:dyDescent="0.25">
      <c r="A8148" s="105"/>
      <c r="B8148" s="106"/>
      <c r="C8148" s="2"/>
      <c r="D8148" s="2"/>
      <c r="E8148" s="106"/>
      <c r="F8148" s="107"/>
      <c r="G8148" s="108"/>
      <c r="H8148" s="109"/>
      <c r="I8148" s="109"/>
      <c r="J8148" s="110"/>
      <c r="K8148" s="117"/>
      <c r="L8148" s="178"/>
      <c r="M8148" s="178"/>
      <c r="N8148" s="106"/>
      <c r="O8148" s="111"/>
      <c r="P8148" s="111"/>
      <c r="Q8148" s="106"/>
      <c r="R8148" s="106"/>
      <c r="S8148" s="106"/>
      <c r="T8148" s="106"/>
      <c r="U8148" s="106"/>
      <c r="V8148" s="106"/>
      <c r="W8148" s="19"/>
      <c r="X8148" s="2"/>
      <c r="Y8148" s="4"/>
      <c r="Z8148" s="106"/>
      <c r="AA8148" s="114"/>
      <c r="AB8148" s="112"/>
      <c r="AC8148" s="178"/>
      <c r="AD8148" s="11"/>
      <c r="AE8148" s="106"/>
      <c r="AF8148" s="106"/>
      <c r="AG8148" s="106"/>
      <c r="AH8148" s="115"/>
      <c r="AI8148" s="116"/>
    </row>
    <row r="8149" spans="1:35" ht="15" customHeight="1" x14ac:dyDescent="0.25">
      <c r="A8149" s="105"/>
      <c r="B8149" s="106"/>
      <c r="C8149" s="2"/>
      <c r="D8149" s="2"/>
      <c r="E8149" s="106"/>
      <c r="F8149" s="107"/>
      <c r="G8149" s="108"/>
      <c r="H8149" s="109"/>
      <c r="I8149" s="109"/>
      <c r="J8149" s="110"/>
      <c r="K8149" s="117"/>
      <c r="L8149" s="178"/>
      <c r="M8149" s="178"/>
      <c r="N8149" s="106"/>
      <c r="O8149" s="111"/>
      <c r="P8149" s="111"/>
      <c r="Q8149" s="106"/>
      <c r="R8149" s="106"/>
      <c r="S8149" s="106"/>
      <c r="T8149" s="106"/>
      <c r="U8149" s="106"/>
      <c r="V8149" s="106"/>
      <c r="W8149" s="19"/>
      <c r="X8149" s="2"/>
      <c r="Y8149" s="4"/>
      <c r="Z8149" s="106"/>
      <c r="AA8149" s="114"/>
      <c r="AB8149" s="112"/>
      <c r="AC8149" s="178"/>
      <c r="AD8149" s="11"/>
      <c r="AE8149" s="106"/>
      <c r="AF8149" s="106"/>
      <c r="AG8149" s="106"/>
      <c r="AH8149" s="115"/>
      <c r="AI8149" s="116"/>
    </row>
    <row r="8150" spans="1:35" ht="15" customHeight="1" x14ac:dyDescent="0.25">
      <c r="A8150" s="105"/>
      <c r="B8150" s="106"/>
      <c r="C8150" s="2"/>
      <c r="D8150" s="2"/>
      <c r="E8150" s="106"/>
      <c r="F8150" s="107"/>
      <c r="G8150" s="108"/>
      <c r="H8150" s="109"/>
      <c r="I8150" s="109"/>
      <c r="J8150" s="110"/>
      <c r="K8150" s="117"/>
      <c r="L8150" s="178"/>
      <c r="M8150" s="178"/>
      <c r="N8150" s="106"/>
      <c r="O8150" s="111"/>
      <c r="P8150" s="111"/>
      <c r="Q8150" s="106"/>
      <c r="R8150" s="106"/>
      <c r="S8150" s="106"/>
      <c r="T8150" s="106"/>
      <c r="U8150" s="106"/>
      <c r="V8150" s="106"/>
      <c r="W8150" s="19"/>
      <c r="X8150" s="2"/>
      <c r="Y8150" s="4"/>
      <c r="Z8150" s="106"/>
      <c r="AA8150" s="114"/>
      <c r="AB8150" s="112"/>
      <c r="AC8150" s="178"/>
      <c r="AD8150" s="11"/>
      <c r="AE8150" s="106"/>
      <c r="AF8150" s="106"/>
      <c r="AG8150" s="106"/>
      <c r="AH8150" s="115"/>
      <c r="AI8150" s="116"/>
    </row>
    <row r="8151" spans="1:35" ht="15" customHeight="1" x14ac:dyDescent="0.25">
      <c r="A8151" s="105"/>
      <c r="B8151" s="106"/>
      <c r="C8151" s="2"/>
      <c r="D8151" s="2"/>
      <c r="E8151" s="106"/>
      <c r="F8151" s="107"/>
      <c r="G8151" s="108"/>
      <c r="H8151" s="109"/>
      <c r="I8151" s="109"/>
      <c r="J8151" s="110"/>
      <c r="K8151" s="117"/>
      <c r="L8151" s="178"/>
      <c r="M8151" s="178"/>
      <c r="N8151" s="106"/>
      <c r="O8151" s="111"/>
      <c r="P8151" s="111"/>
      <c r="Q8151" s="106"/>
      <c r="R8151" s="106"/>
      <c r="S8151" s="106"/>
      <c r="T8151" s="106"/>
      <c r="U8151" s="106"/>
      <c r="V8151" s="106"/>
      <c r="W8151" s="19"/>
      <c r="X8151" s="2"/>
      <c r="Y8151" s="4"/>
      <c r="Z8151" s="106"/>
      <c r="AA8151" s="114"/>
      <c r="AB8151" s="112"/>
      <c r="AC8151" s="178"/>
      <c r="AD8151" s="11"/>
      <c r="AE8151" s="106"/>
      <c r="AF8151" s="106"/>
      <c r="AG8151" s="106"/>
      <c r="AH8151" s="115"/>
      <c r="AI8151" s="116"/>
    </row>
    <row r="8152" spans="1:35" ht="15" customHeight="1" x14ac:dyDescent="0.25">
      <c r="A8152" s="105"/>
      <c r="B8152" s="106"/>
      <c r="C8152" s="2"/>
      <c r="D8152" s="2"/>
      <c r="E8152" s="106"/>
      <c r="F8152" s="107"/>
      <c r="G8152" s="108"/>
      <c r="H8152" s="109"/>
      <c r="I8152" s="109"/>
      <c r="J8152" s="110"/>
      <c r="K8152" s="117"/>
      <c r="L8152" s="178"/>
      <c r="M8152" s="178"/>
      <c r="N8152" s="106"/>
      <c r="O8152" s="111"/>
      <c r="P8152" s="111"/>
      <c r="Q8152" s="106"/>
      <c r="R8152" s="106"/>
      <c r="S8152" s="106"/>
      <c r="T8152" s="106"/>
      <c r="U8152" s="106"/>
      <c r="V8152" s="106"/>
      <c r="W8152" s="19"/>
      <c r="X8152" s="2"/>
      <c r="Y8152" s="4"/>
      <c r="Z8152" s="106"/>
      <c r="AA8152" s="114"/>
      <c r="AB8152" s="112"/>
      <c r="AC8152" s="178"/>
      <c r="AD8152" s="11"/>
      <c r="AE8152" s="106"/>
      <c r="AF8152" s="106"/>
      <c r="AG8152" s="106"/>
      <c r="AH8152" s="115"/>
      <c r="AI8152" s="116"/>
    </row>
    <row r="8153" spans="1:35" ht="15" customHeight="1" x14ac:dyDescent="0.25">
      <c r="A8153" s="105"/>
      <c r="B8153" s="106"/>
      <c r="C8153" s="2"/>
      <c r="D8153" s="2"/>
      <c r="E8153" s="106"/>
      <c r="F8153" s="107"/>
      <c r="G8153" s="108"/>
      <c r="H8153" s="109"/>
      <c r="I8153" s="109"/>
      <c r="J8153" s="110"/>
      <c r="K8153" s="117"/>
      <c r="L8153" s="178"/>
      <c r="M8153" s="178"/>
      <c r="N8153" s="106"/>
      <c r="O8153" s="111"/>
      <c r="P8153" s="111"/>
      <c r="Q8153" s="106"/>
      <c r="R8153" s="106"/>
      <c r="S8153" s="106"/>
      <c r="T8153" s="106"/>
      <c r="U8153" s="106"/>
      <c r="V8153" s="106"/>
      <c r="W8153" s="19"/>
      <c r="X8153" s="2"/>
      <c r="Y8153" s="4"/>
      <c r="Z8153" s="106"/>
      <c r="AA8153" s="114"/>
      <c r="AB8153" s="112"/>
      <c r="AC8153" s="178"/>
      <c r="AD8153" s="11"/>
      <c r="AE8153" s="106"/>
      <c r="AF8153" s="106"/>
      <c r="AG8153" s="106"/>
      <c r="AH8153" s="115"/>
      <c r="AI8153" s="116"/>
    </row>
    <row r="8154" spans="1:35" ht="15" customHeight="1" x14ac:dyDescent="0.25">
      <c r="A8154" s="105"/>
      <c r="B8154" s="106"/>
      <c r="C8154" s="2"/>
      <c r="D8154" s="2"/>
      <c r="E8154" s="106"/>
      <c r="F8154" s="107"/>
      <c r="G8154" s="108"/>
      <c r="H8154" s="109"/>
      <c r="I8154" s="109"/>
      <c r="J8154" s="110"/>
      <c r="K8154" s="117"/>
      <c r="L8154" s="178"/>
      <c r="M8154" s="178"/>
      <c r="N8154" s="106"/>
      <c r="O8154" s="111"/>
      <c r="P8154" s="111"/>
      <c r="Q8154" s="106"/>
      <c r="R8154" s="106"/>
      <c r="S8154" s="106"/>
      <c r="T8154" s="106"/>
      <c r="U8154" s="106"/>
      <c r="V8154" s="106"/>
      <c r="W8154" s="19"/>
      <c r="X8154" s="2"/>
      <c r="Y8154" s="4"/>
      <c r="Z8154" s="106"/>
      <c r="AA8154" s="114"/>
      <c r="AB8154" s="112"/>
      <c r="AC8154" s="178"/>
      <c r="AD8154" s="11"/>
      <c r="AE8154" s="106"/>
      <c r="AF8154" s="106"/>
      <c r="AG8154" s="106"/>
      <c r="AH8154" s="115"/>
      <c r="AI8154" s="116"/>
    </row>
    <row r="8155" spans="1:35" ht="15" customHeight="1" x14ac:dyDescent="0.25">
      <c r="A8155" s="105"/>
      <c r="B8155" s="106"/>
      <c r="C8155" s="2"/>
      <c r="D8155" s="2"/>
      <c r="E8155" s="106"/>
      <c r="F8155" s="107"/>
      <c r="G8155" s="108"/>
      <c r="H8155" s="109"/>
      <c r="I8155" s="109"/>
      <c r="J8155" s="110"/>
      <c r="K8155" s="117"/>
      <c r="L8155" s="178"/>
      <c r="M8155" s="178"/>
      <c r="N8155" s="106"/>
      <c r="O8155" s="111"/>
      <c r="P8155" s="111"/>
      <c r="Q8155" s="106"/>
      <c r="R8155" s="106"/>
      <c r="S8155" s="106"/>
      <c r="T8155" s="106"/>
      <c r="U8155" s="106"/>
      <c r="V8155" s="106"/>
      <c r="W8155" s="19"/>
      <c r="X8155" s="2"/>
      <c r="Y8155" s="4"/>
      <c r="Z8155" s="106"/>
      <c r="AA8155" s="114"/>
      <c r="AB8155" s="112"/>
      <c r="AC8155" s="178"/>
      <c r="AD8155" s="11"/>
      <c r="AE8155" s="106"/>
      <c r="AF8155" s="106"/>
      <c r="AG8155" s="106"/>
      <c r="AH8155" s="115"/>
      <c r="AI8155" s="116"/>
    </row>
    <row r="8156" spans="1:35" ht="15" customHeight="1" x14ac:dyDescent="0.25">
      <c r="A8156" s="105"/>
      <c r="B8156" s="106"/>
      <c r="C8156" s="2"/>
      <c r="D8156" s="2"/>
      <c r="E8156" s="106"/>
      <c r="F8156" s="107"/>
      <c r="G8156" s="108"/>
      <c r="H8156" s="109"/>
      <c r="I8156" s="109"/>
      <c r="J8156" s="110"/>
      <c r="K8156" s="117"/>
      <c r="L8156" s="178"/>
      <c r="M8156" s="178"/>
      <c r="N8156" s="106"/>
      <c r="O8156" s="111"/>
      <c r="P8156" s="111"/>
      <c r="Q8156" s="106"/>
      <c r="R8156" s="106"/>
      <c r="S8156" s="106"/>
      <c r="T8156" s="106"/>
      <c r="U8156" s="106"/>
      <c r="V8156" s="106"/>
      <c r="W8156" s="19"/>
      <c r="X8156" s="2"/>
      <c r="Y8156" s="4"/>
      <c r="Z8156" s="106"/>
      <c r="AA8156" s="114"/>
      <c r="AB8156" s="112"/>
      <c r="AC8156" s="178"/>
      <c r="AD8156" s="11"/>
      <c r="AE8156" s="106"/>
      <c r="AF8156" s="106"/>
      <c r="AG8156" s="106"/>
      <c r="AH8156" s="115"/>
      <c r="AI8156" s="116"/>
    </row>
    <row r="8157" spans="1:35" ht="15" customHeight="1" x14ac:dyDescent="0.25">
      <c r="A8157" s="105"/>
      <c r="B8157" s="106"/>
      <c r="C8157" s="2"/>
      <c r="D8157" s="2"/>
      <c r="E8157" s="106"/>
      <c r="F8157" s="107"/>
      <c r="G8157" s="108"/>
      <c r="H8157" s="109"/>
      <c r="I8157" s="109"/>
      <c r="J8157" s="110"/>
      <c r="K8157" s="117"/>
      <c r="L8157" s="178"/>
      <c r="M8157" s="178"/>
      <c r="N8157" s="106"/>
      <c r="O8157" s="111"/>
      <c r="P8157" s="111"/>
      <c r="Q8157" s="106"/>
      <c r="R8157" s="106"/>
      <c r="S8157" s="106"/>
      <c r="T8157" s="106"/>
      <c r="U8157" s="106"/>
      <c r="V8157" s="106"/>
      <c r="W8157" s="19"/>
      <c r="X8157" s="2"/>
      <c r="Y8157" s="4"/>
      <c r="Z8157" s="106"/>
      <c r="AA8157" s="114"/>
      <c r="AB8157" s="112"/>
      <c r="AC8157" s="178"/>
      <c r="AD8157" s="11"/>
      <c r="AE8157" s="106"/>
      <c r="AF8157" s="106"/>
      <c r="AG8157" s="106"/>
      <c r="AH8157" s="115"/>
      <c r="AI8157" s="116"/>
    </row>
    <row r="8158" spans="1:35" ht="15" customHeight="1" x14ac:dyDescent="0.25">
      <c r="A8158" s="105"/>
      <c r="B8158" s="106"/>
      <c r="C8158" s="2"/>
      <c r="D8158" s="2"/>
      <c r="E8158" s="106"/>
      <c r="F8158" s="107"/>
      <c r="G8158" s="108"/>
      <c r="H8158" s="109"/>
      <c r="I8158" s="109"/>
      <c r="J8158" s="110"/>
      <c r="K8158" s="117"/>
      <c r="L8158" s="178"/>
      <c r="M8158" s="178"/>
      <c r="N8158" s="106"/>
      <c r="O8158" s="111"/>
      <c r="P8158" s="111"/>
      <c r="Q8158" s="106"/>
      <c r="R8158" s="106"/>
      <c r="S8158" s="106"/>
      <c r="T8158" s="106"/>
      <c r="U8158" s="106"/>
      <c r="V8158" s="106"/>
      <c r="W8158" s="19"/>
      <c r="X8158" s="2"/>
      <c r="Y8158" s="4"/>
      <c r="Z8158" s="106"/>
      <c r="AA8158" s="114"/>
      <c r="AB8158" s="112"/>
      <c r="AC8158" s="178"/>
      <c r="AD8158" s="11"/>
      <c r="AE8158" s="106"/>
      <c r="AF8158" s="106"/>
      <c r="AG8158" s="106"/>
      <c r="AH8158" s="115"/>
      <c r="AI8158" s="116"/>
    </row>
    <row r="8159" spans="1:35" ht="15" customHeight="1" x14ac:dyDescent="0.25">
      <c r="A8159" s="105"/>
      <c r="B8159" s="106"/>
      <c r="C8159" s="2"/>
      <c r="D8159" s="2"/>
      <c r="E8159" s="106"/>
      <c r="F8159" s="107"/>
      <c r="G8159" s="108"/>
      <c r="H8159" s="109"/>
      <c r="I8159" s="109"/>
      <c r="J8159" s="110"/>
      <c r="K8159" s="117"/>
      <c r="L8159" s="178"/>
      <c r="M8159" s="178"/>
      <c r="N8159" s="106"/>
      <c r="O8159" s="111"/>
      <c r="P8159" s="111"/>
      <c r="Q8159" s="106"/>
      <c r="R8159" s="106"/>
      <c r="S8159" s="106"/>
      <c r="T8159" s="106"/>
      <c r="U8159" s="106"/>
      <c r="V8159" s="106"/>
      <c r="W8159" s="19"/>
      <c r="X8159" s="2"/>
      <c r="Y8159" s="4"/>
      <c r="Z8159" s="106"/>
      <c r="AA8159" s="114"/>
      <c r="AB8159" s="112"/>
      <c r="AC8159" s="178"/>
      <c r="AD8159" s="11"/>
      <c r="AE8159" s="106"/>
      <c r="AF8159" s="106"/>
      <c r="AG8159" s="106"/>
      <c r="AH8159" s="115"/>
      <c r="AI8159" s="116"/>
    </row>
    <row r="8160" spans="1:35" ht="15" customHeight="1" x14ac:dyDescent="0.25">
      <c r="A8160" s="105"/>
      <c r="B8160" s="106"/>
      <c r="C8160" s="2"/>
      <c r="D8160" s="2"/>
      <c r="E8160" s="106"/>
      <c r="F8160" s="107"/>
      <c r="G8160" s="108"/>
      <c r="H8160" s="109"/>
      <c r="I8160" s="109"/>
      <c r="J8160" s="110"/>
      <c r="K8160" s="117"/>
      <c r="L8160" s="178"/>
      <c r="M8160" s="178"/>
      <c r="N8160" s="106"/>
      <c r="O8160" s="111"/>
      <c r="P8160" s="111"/>
      <c r="Q8160" s="106"/>
      <c r="R8160" s="106"/>
      <c r="S8160" s="106"/>
      <c r="T8160" s="106"/>
      <c r="U8160" s="106"/>
      <c r="V8160" s="106"/>
      <c r="W8160" s="19"/>
      <c r="X8160" s="2"/>
      <c r="Y8160" s="4"/>
      <c r="Z8160" s="106"/>
      <c r="AA8160" s="114"/>
      <c r="AB8160" s="112"/>
      <c r="AC8160" s="178"/>
      <c r="AD8160" s="11"/>
      <c r="AE8160" s="106"/>
      <c r="AF8160" s="106"/>
      <c r="AG8160" s="106"/>
      <c r="AH8160" s="115"/>
      <c r="AI8160" s="116"/>
    </row>
    <row r="8161" spans="1:35" ht="15" customHeight="1" x14ac:dyDescent="0.25">
      <c r="A8161" s="105"/>
      <c r="B8161" s="106"/>
      <c r="C8161" s="2"/>
      <c r="D8161" s="2"/>
      <c r="E8161" s="106"/>
      <c r="F8161" s="107"/>
      <c r="G8161" s="108"/>
      <c r="H8161" s="109"/>
      <c r="I8161" s="109"/>
      <c r="J8161" s="110"/>
      <c r="K8161" s="117"/>
      <c r="L8161" s="178"/>
      <c r="M8161" s="178"/>
      <c r="N8161" s="106"/>
      <c r="O8161" s="111"/>
      <c r="P8161" s="111"/>
      <c r="Q8161" s="106"/>
      <c r="R8161" s="106"/>
      <c r="S8161" s="106"/>
      <c r="T8161" s="106"/>
      <c r="U8161" s="106"/>
      <c r="V8161" s="106"/>
      <c r="W8161" s="19"/>
      <c r="X8161" s="2"/>
      <c r="Y8161" s="4"/>
      <c r="Z8161" s="106"/>
      <c r="AA8161" s="114"/>
      <c r="AB8161" s="112"/>
      <c r="AC8161" s="178"/>
      <c r="AD8161" s="11"/>
      <c r="AE8161" s="106"/>
      <c r="AF8161" s="106"/>
      <c r="AG8161" s="106"/>
      <c r="AH8161" s="115"/>
      <c r="AI8161" s="116"/>
    </row>
    <row r="8162" spans="1:35" ht="15" customHeight="1" x14ac:dyDescent="0.25">
      <c r="A8162" s="105"/>
      <c r="B8162" s="106"/>
      <c r="C8162" s="2"/>
      <c r="D8162" s="2"/>
      <c r="E8162" s="106"/>
      <c r="F8162" s="107"/>
      <c r="G8162" s="108"/>
      <c r="H8162" s="109"/>
      <c r="I8162" s="109"/>
      <c r="J8162" s="110"/>
      <c r="K8162" s="117"/>
      <c r="L8162" s="178"/>
      <c r="M8162" s="178"/>
      <c r="N8162" s="106"/>
      <c r="O8162" s="111"/>
      <c r="P8162" s="111"/>
      <c r="Q8162" s="106"/>
      <c r="R8162" s="106"/>
      <c r="S8162" s="106"/>
      <c r="T8162" s="106"/>
      <c r="U8162" s="106"/>
      <c r="V8162" s="106"/>
      <c r="W8162" s="19"/>
      <c r="X8162" s="2"/>
      <c r="Y8162" s="4"/>
      <c r="Z8162" s="106"/>
      <c r="AA8162" s="114"/>
      <c r="AB8162" s="112"/>
      <c r="AC8162" s="178"/>
      <c r="AD8162" s="11"/>
      <c r="AE8162" s="106"/>
      <c r="AF8162" s="106"/>
      <c r="AG8162" s="106"/>
      <c r="AH8162" s="115"/>
      <c r="AI8162" s="116"/>
    </row>
    <row r="8163" spans="1:35" ht="15" customHeight="1" x14ac:dyDescent="0.25">
      <c r="A8163" s="105"/>
      <c r="B8163" s="106"/>
      <c r="C8163" s="2"/>
      <c r="D8163" s="2"/>
      <c r="E8163" s="106"/>
      <c r="F8163" s="107"/>
      <c r="G8163" s="108"/>
      <c r="H8163" s="109"/>
      <c r="I8163" s="109"/>
      <c r="J8163" s="110"/>
      <c r="K8163" s="117"/>
      <c r="L8163" s="178"/>
      <c r="M8163" s="178"/>
      <c r="N8163" s="106"/>
      <c r="O8163" s="111"/>
      <c r="P8163" s="111"/>
      <c r="Q8163" s="106"/>
      <c r="R8163" s="106"/>
      <c r="S8163" s="106"/>
      <c r="T8163" s="106"/>
      <c r="U8163" s="106"/>
      <c r="V8163" s="106"/>
      <c r="W8163" s="19"/>
      <c r="X8163" s="2"/>
      <c r="Y8163" s="4"/>
      <c r="Z8163" s="106"/>
      <c r="AA8163" s="114"/>
      <c r="AB8163" s="112"/>
      <c r="AC8163" s="178"/>
      <c r="AD8163" s="11"/>
      <c r="AE8163" s="106"/>
      <c r="AF8163" s="106"/>
      <c r="AG8163" s="106"/>
      <c r="AH8163" s="115"/>
      <c r="AI8163" s="116"/>
    </row>
    <row r="8164" spans="1:35" ht="15" customHeight="1" x14ac:dyDescent="0.25">
      <c r="A8164" s="105"/>
      <c r="B8164" s="106"/>
      <c r="C8164" s="2"/>
      <c r="D8164" s="2"/>
      <c r="E8164" s="106"/>
      <c r="F8164" s="107"/>
      <c r="G8164" s="108"/>
      <c r="H8164" s="109"/>
      <c r="I8164" s="109"/>
      <c r="J8164" s="110"/>
      <c r="K8164" s="117"/>
      <c r="L8164" s="178"/>
      <c r="M8164" s="178"/>
      <c r="N8164" s="106"/>
      <c r="O8164" s="111"/>
      <c r="P8164" s="111"/>
      <c r="Q8164" s="106"/>
      <c r="R8164" s="106"/>
      <c r="S8164" s="106"/>
      <c r="T8164" s="106"/>
      <c r="U8164" s="106"/>
      <c r="V8164" s="106"/>
      <c r="W8164" s="19"/>
      <c r="X8164" s="2"/>
      <c r="Y8164" s="4"/>
      <c r="Z8164" s="106"/>
      <c r="AA8164" s="114"/>
      <c r="AB8164" s="112"/>
      <c r="AC8164" s="178"/>
      <c r="AD8164" s="11"/>
      <c r="AE8164" s="106"/>
      <c r="AF8164" s="106"/>
      <c r="AG8164" s="106"/>
      <c r="AH8164" s="115"/>
      <c r="AI8164" s="116"/>
    </row>
    <row r="8165" spans="1:35" ht="15" customHeight="1" x14ac:dyDescent="0.25">
      <c r="A8165" s="105"/>
      <c r="B8165" s="106"/>
      <c r="C8165" s="2"/>
      <c r="D8165" s="2"/>
      <c r="E8165" s="106"/>
      <c r="F8165" s="107"/>
      <c r="G8165" s="108"/>
      <c r="H8165" s="109"/>
      <c r="I8165" s="109"/>
      <c r="J8165" s="110"/>
      <c r="K8165" s="117"/>
      <c r="L8165" s="178"/>
      <c r="M8165" s="178"/>
      <c r="N8165" s="106"/>
      <c r="O8165" s="111"/>
      <c r="P8165" s="111"/>
      <c r="Q8165" s="106"/>
      <c r="R8165" s="106"/>
      <c r="S8165" s="106"/>
      <c r="T8165" s="106"/>
      <c r="U8165" s="106"/>
      <c r="V8165" s="106"/>
      <c r="W8165" s="19"/>
      <c r="X8165" s="2"/>
      <c r="Y8165" s="4"/>
      <c r="Z8165" s="106"/>
      <c r="AA8165" s="114"/>
      <c r="AB8165" s="112"/>
      <c r="AC8165" s="178"/>
      <c r="AD8165" s="11"/>
      <c r="AE8165" s="106"/>
      <c r="AF8165" s="106"/>
      <c r="AG8165" s="106"/>
      <c r="AH8165" s="115"/>
      <c r="AI8165" s="116"/>
    </row>
    <row r="8166" spans="1:35" ht="15" customHeight="1" x14ac:dyDescent="0.25">
      <c r="A8166" s="105"/>
      <c r="B8166" s="106"/>
      <c r="C8166" s="2"/>
      <c r="D8166" s="2"/>
      <c r="E8166" s="106"/>
      <c r="F8166" s="107"/>
      <c r="G8166" s="108"/>
      <c r="H8166" s="109"/>
      <c r="I8166" s="109"/>
      <c r="J8166" s="110"/>
      <c r="K8166" s="117"/>
      <c r="L8166" s="178"/>
      <c r="M8166" s="178"/>
      <c r="N8166" s="106"/>
      <c r="O8166" s="111"/>
      <c r="P8166" s="111"/>
      <c r="Q8166" s="106"/>
      <c r="R8166" s="106"/>
      <c r="S8166" s="106"/>
      <c r="T8166" s="106"/>
      <c r="U8166" s="106"/>
      <c r="V8166" s="106"/>
      <c r="W8166" s="19"/>
      <c r="X8166" s="2"/>
      <c r="Y8166" s="4"/>
      <c r="Z8166" s="106"/>
      <c r="AA8166" s="114"/>
      <c r="AB8166" s="112"/>
      <c r="AC8166" s="178"/>
      <c r="AD8166" s="11"/>
      <c r="AE8166" s="106"/>
      <c r="AF8166" s="106"/>
      <c r="AG8166" s="106"/>
      <c r="AH8166" s="115"/>
      <c r="AI8166" s="116"/>
    </row>
    <row r="8167" spans="1:35" ht="15" customHeight="1" x14ac:dyDescent="0.25">
      <c r="A8167" s="105"/>
      <c r="B8167" s="106"/>
      <c r="C8167" s="2"/>
      <c r="D8167" s="2"/>
      <c r="E8167" s="106"/>
      <c r="F8167" s="107"/>
      <c r="G8167" s="108"/>
      <c r="H8167" s="109"/>
      <c r="I8167" s="109"/>
      <c r="J8167" s="110"/>
      <c r="K8167" s="117"/>
      <c r="L8167" s="178"/>
      <c r="M8167" s="178"/>
      <c r="N8167" s="106"/>
      <c r="O8167" s="111"/>
      <c r="P8167" s="111"/>
      <c r="Q8167" s="106"/>
      <c r="R8167" s="106"/>
      <c r="S8167" s="106"/>
      <c r="T8167" s="106"/>
      <c r="U8167" s="106"/>
      <c r="V8167" s="106"/>
      <c r="W8167" s="19"/>
      <c r="X8167" s="2"/>
      <c r="Y8167" s="4"/>
      <c r="Z8167" s="106"/>
      <c r="AA8167" s="114"/>
      <c r="AB8167" s="112"/>
      <c r="AC8167" s="178"/>
      <c r="AD8167" s="11"/>
      <c r="AE8167" s="106"/>
      <c r="AF8167" s="106"/>
      <c r="AG8167" s="106"/>
      <c r="AH8167" s="115"/>
      <c r="AI8167" s="116"/>
    </row>
    <row r="8168" spans="1:35" ht="15" customHeight="1" x14ac:dyDescent="0.25">
      <c r="A8168" s="105"/>
      <c r="B8168" s="106"/>
      <c r="C8168" s="2"/>
      <c r="D8168" s="2"/>
      <c r="E8168" s="106"/>
      <c r="F8168" s="107"/>
      <c r="G8168" s="108"/>
      <c r="H8168" s="109"/>
      <c r="I8168" s="109"/>
      <c r="J8168" s="110"/>
      <c r="K8168" s="117"/>
      <c r="L8168" s="178"/>
      <c r="M8168" s="178"/>
      <c r="N8168" s="106"/>
      <c r="O8168" s="111"/>
      <c r="P8168" s="111"/>
      <c r="Q8168" s="106"/>
      <c r="R8168" s="106"/>
      <c r="S8168" s="106"/>
      <c r="T8168" s="106"/>
      <c r="U8168" s="106"/>
      <c r="V8168" s="106"/>
      <c r="W8168" s="19"/>
      <c r="X8168" s="2"/>
      <c r="Y8168" s="4"/>
      <c r="Z8168" s="106"/>
      <c r="AA8168" s="114"/>
      <c r="AB8168" s="112"/>
      <c r="AC8168" s="178"/>
      <c r="AD8168" s="11"/>
      <c r="AE8168" s="106"/>
      <c r="AF8168" s="106"/>
      <c r="AG8168" s="106"/>
      <c r="AH8168" s="115"/>
      <c r="AI8168" s="116"/>
    </row>
    <row r="8169" spans="1:35" ht="15" customHeight="1" x14ac:dyDescent="0.25">
      <c r="A8169" s="105"/>
      <c r="B8169" s="106"/>
      <c r="C8169" s="2"/>
      <c r="D8169" s="2"/>
      <c r="E8169" s="106"/>
      <c r="F8169" s="107"/>
      <c r="G8169" s="108"/>
      <c r="H8169" s="109"/>
      <c r="I8169" s="109"/>
      <c r="J8169" s="110"/>
      <c r="K8169" s="117"/>
      <c r="L8169" s="178"/>
      <c r="M8169" s="178"/>
      <c r="N8169" s="106"/>
      <c r="O8169" s="111"/>
      <c r="P8169" s="111"/>
      <c r="Q8169" s="106"/>
      <c r="R8169" s="106"/>
      <c r="S8169" s="106"/>
      <c r="T8169" s="106"/>
      <c r="U8169" s="106"/>
      <c r="V8169" s="106"/>
      <c r="W8169" s="19"/>
      <c r="X8169" s="2"/>
      <c r="Y8169" s="4"/>
      <c r="Z8169" s="106"/>
      <c r="AA8169" s="114"/>
      <c r="AB8169" s="112"/>
      <c r="AC8169" s="178"/>
      <c r="AD8169" s="11"/>
      <c r="AE8169" s="106"/>
      <c r="AF8169" s="106"/>
      <c r="AG8169" s="106"/>
      <c r="AH8169" s="115"/>
      <c r="AI8169" s="116"/>
    </row>
    <row r="8170" spans="1:35" ht="15" customHeight="1" x14ac:dyDescent="0.25">
      <c r="A8170" s="105"/>
      <c r="B8170" s="106"/>
      <c r="C8170" s="2"/>
      <c r="D8170" s="2"/>
      <c r="E8170" s="106"/>
      <c r="F8170" s="107"/>
      <c r="G8170" s="108"/>
      <c r="H8170" s="109"/>
      <c r="I8170" s="109"/>
      <c r="J8170" s="110"/>
      <c r="K8170" s="117"/>
      <c r="L8170" s="178"/>
      <c r="M8170" s="178"/>
      <c r="N8170" s="106"/>
      <c r="O8170" s="111"/>
      <c r="P8170" s="111"/>
      <c r="Q8170" s="106"/>
      <c r="R8170" s="106"/>
      <c r="S8170" s="106"/>
      <c r="T8170" s="106"/>
      <c r="U8170" s="106"/>
      <c r="V8170" s="106"/>
      <c r="W8170" s="19"/>
      <c r="X8170" s="2"/>
      <c r="Y8170" s="4"/>
      <c r="Z8170" s="106"/>
      <c r="AA8170" s="114"/>
      <c r="AB8170" s="112"/>
      <c r="AC8170" s="178"/>
      <c r="AD8170" s="11"/>
      <c r="AE8170" s="106"/>
      <c r="AF8170" s="106"/>
      <c r="AG8170" s="106"/>
      <c r="AH8170" s="115"/>
      <c r="AI8170" s="116"/>
    </row>
    <row r="8171" spans="1:35" ht="15" customHeight="1" x14ac:dyDescent="0.25">
      <c r="A8171" s="105"/>
      <c r="B8171" s="106"/>
      <c r="C8171" s="2"/>
      <c r="D8171" s="2"/>
      <c r="E8171" s="106"/>
      <c r="F8171" s="107"/>
      <c r="G8171" s="108"/>
      <c r="H8171" s="109"/>
      <c r="I8171" s="109"/>
      <c r="J8171" s="110"/>
      <c r="K8171" s="117"/>
      <c r="L8171" s="178"/>
      <c r="M8171" s="178"/>
      <c r="N8171" s="106"/>
      <c r="O8171" s="111"/>
      <c r="P8171" s="111"/>
      <c r="Q8171" s="106"/>
      <c r="R8171" s="106"/>
      <c r="S8171" s="106"/>
      <c r="T8171" s="106"/>
      <c r="U8171" s="106"/>
      <c r="V8171" s="106"/>
      <c r="W8171" s="19"/>
      <c r="X8171" s="2"/>
      <c r="Y8171" s="4"/>
      <c r="Z8171" s="106"/>
      <c r="AA8171" s="114"/>
      <c r="AB8171" s="112"/>
      <c r="AC8171" s="178"/>
      <c r="AD8171" s="11"/>
      <c r="AE8171" s="106"/>
      <c r="AF8171" s="106"/>
      <c r="AG8171" s="106"/>
      <c r="AH8171" s="115"/>
      <c r="AI8171" s="116"/>
    </row>
    <row r="8172" spans="1:35" ht="15" customHeight="1" x14ac:dyDescent="0.25">
      <c r="A8172" s="105"/>
      <c r="B8172" s="106"/>
      <c r="C8172" s="2"/>
      <c r="D8172" s="2"/>
      <c r="E8172" s="106"/>
      <c r="F8172" s="107"/>
      <c r="G8172" s="108"/>
      <c r="H8172" s="109"/>
      <c r="I8172" s="109"/>
      <c r="J8172" s="110"/>
      <c r="K8172" s="117"/>
      <c r="L8172" s="178"/>
      <c r="M8172" s="178"/>
      <c r="N8172" s="106"/>
      <c r="O8172" s="111"/>
      <c r="P8172" s="111"/>
      <c r="Q8172" s="106"/>
      <c r="R8172" s="106"/>
      <c r="S8172" s="106"/>
      <c r="T8172" s="106"/>
      <c r="U8172" s="106"/>
      <c r="V8172" s="106"/>
      <c r="W8172" s="19"/>
      <c r="X8172" s="2"/>
      <c r="Y8172" s="4"/>
      <c r="Z8172" s="106"/>
      <c r="AA8172" s="114"/>
      <c r="AB8172" s="112"/>
      <c r="AC8172" s="178"/>
      <c r="AD8172" s="11"/>
      <c r="AE8172" s="106"/>
      <c r="AF8172" s="106"/>
      <c r="AG8172" s="106"/>
      <c r="AH8172" s="115"/>
      <c r="AI8172" s="116"/>
    </row>
    <row r="8173" spans="1:35" ht="15" customHeight="1" x14ac:dyDescent="0.25">
      <c r="A8173" s="105"/>
      <c r="B8173" s="106"/>
      <c r="C8173" s="2"/>
      <c r="D8173" s="2"/>
      <c r="E8173" s="106"/>
      <c r="F8173" s="107"/>
      <c r="G8173" s="108"/>
      <c r="H8173" s="109"/>
      <c r="I8173" s="109"/>
      <c r="J8173" s="110"/>
      <c r="K8173" s="117"/>
      <c r="L8173" s="178"/>
      <c r="M8173" s="178"/>
      <c r="N8173" s="106"/>
      <c r="O8173" s="111"/>
      <c r="P8173" s="111"/>
      <c r="Q8173" s="106"/>
      <c r="R8173" s="106"/>
      <c r="S8173" s="106"/>
      <c r="T8173" s="106"/>
      <c r="U8173" s="106"/>
      <c r="V8173" s="106"/>
      <c r="W8173" s="19"/>
      <c r="X8173" s="2"/>
      <c r="Y8173" s="4"/>
      <c r="Z8173" s="106"/>
      <c r="AA8173" s="114"/>
      <c r="AB8173" s="112"/>
      <c r="AC8173" s="178"/>
      <c r="AD8173" s="11"/>
      <c r="AE8173" s="106"/>
      <c r="AF8173" s="106"/>
      <c r="AG8173" s="106"/>
      <c r="AH8173" s="115"/>
      <c r="AI8173" s="116"/>
    </row>
    <row r="8174" spans="1:35" ht="15" customHeight="1" x14ac:dyDescent="0.25">
      <c r="A8174" s="105"/>
      <c r="B8174" s="106"/>
      <c r="C8174" s="2"/>
      <c r="D8174" s="2"/>
      <c r="E8174" s="106"/>
      <c r="F8174" s="107"/>
      <c r="G8174" s="108"/>
      <c r="H8174" s="109"/>
      <c r="I8174" s="109"/>
      <c r="J8174" s="110"/>
      <c r="K8174" s="117"/>
      <c r="L8174" s="178"/>
      <c r="M8174" s="178"/>
      <c r="N8174" s="106"/>
      <c r="O8174" s="111"/>
      <c r="P8174" s="111"/>
      <c r="Q8174" s="106"/>
      <c r="R8174" s="106"/>
      <c r="S8174" s="106"/>
      <c r="T8174" s="106"/>
      <c r="U8174" s="106"/>
      <c r="V8174" s="106"/>
      <c r="W8174" s="19"/>
      <c r="X8174" s="2"/>
      <c r="Y8174" s="4"/>
      <c r="Z8174" s="106"/>
      <c r="AA8174" s="114"/>
      <c r="AB8174" s="112"/>
      <c r="AC8174" s="178"/>
      <c r="AD8174" s="11"/>
      <c r="AE8174" s="106"/>
      <c r="AF8174" s="106"/>
      <c r="AG8174" s="106"/>
      <c r="AH8174" s="115"/>
      <c r="AI8174" s="116"/>
    </row>
    <row r="8175" spans="1:35" ht="15" customHeight="1" x14ac:dyDescent="0.25">
      <c r="A8175" s="105"/>
      <c r="B8175" s="106"/>
      <c r="C8175" s="2"/>
      <c r="D8175" s="2"/>
      <c r="E8175" s="106"/>
      <c r="F8175" s="107"/>
      <c r="G8175" s="108"/>
      <c r="H8175" s="109"/>
      <c r="I8175" s="109"/>
      <c r="J8175" s="110"/>
      <c r="K8175" s="117"/>
      <c r="L8175" s="178"/>
      <c r="M8175" s="178"/>
      <c r="N8175" s="106"/>
      <c r="O8175" s="111"/>
      <c r="P8175" s="111"/>
      <c r="Q8175" s="106"/>
      <c r="R8175" s="106"/>
      <c r="S8175" s="106"/>
      <c r="T8175" s="106"/>
      <c r="U8175" s="106"/>
      <c r="V8175" s="106"/>
      <c r="W8175" s="19"/>
      <c r="X8175" s="2"/>
      <c r="Y8175" s="4"/>
      <c r="Z8175" s="106"/>
      <c r="AA8175" s="114"/>
      <c r="AB8175" s="112"/>
      <c r="AC8175" s="178"/>
      <c r="AD8175" s="11"/>
      <c r="AE8175" s="106"/>
      <c r="AF8175" s="106"/>
      <c r="AG8175" s="106"/>
      <c r="AH8175" s="115"/>
      <c r="AI8175" s="116"/>
    </row>
    <row r="8176" spans="1:35" ht="15" customHeight="1" x14ac:dyDescent="0.25">
      <c r="A8176" s="105"/>
      <c r="B8176" s="106"/>
      <c r="C8176" s="2"/>
      <c r="D8176" s="2"/>
      <c r="E8176" s="106"/>
      <c r="F8176" s="107"/>
      <c r="G8176" s="108"/>
      <c r="H8176" s="109"/>
      <c r="I8176" s="109"/>
      <c r="J8176" s="110"/>
      <c r="K8176" s="117"/>
      <c r="L8176" s="178"/>
      <c r="M8176" s="178"/>
      <c r="N8176" s="106"/>
      <c r="O8176" s="111"/>
      <c r="P8176" s="111"/>
      <c r="Q8176" s="106"/>
      <c r="R8176" s="106"/>
      <c r="S8176" s="106"/>
      <c r="T8176" s="106"/>
      <c r="U8176" s="106"/>
      <c r="V8176" s="106"/>
      <c r="W8176" s="19"/>
      <c r="X8176" s="2"/>
      <c r="Y8176" s="4"/>
      <c r="Z8176" s="106"/>
      <c r="AA8176" s="114"/>
      <c r="AB8176" s="112"/>
      <c r="AC8176" s="178"/>
      <c r="AD8176" s="11"/>
      <c r="AE8176" s="106"/>
      <c r="AF8176" s="106"/>
      <c r="AG8176" s="106"/>
      <c r="AH8176" s="115"/>
      <c r="AI8176" s="116"/>
    </row>
    <row r="8177" spans="1:35" ht="15" customHeight="1" x14ac:dyDescent="0.25">
      <c r="A8177" s="105"/>
      <c r="B8177" s="106"/>
      <c r="C8177" s="2"/>
      <c r="D8177" s="2"/>
      <c r="E8177" s="106"/>
      <c r="F8177" s="107"/>
      <c r="G8177" s="108"/>
      <c r="H8177" s="109"/>
      <c r="I8177" s="109"/>
      <c r="J8177" s="110"/>
      <c r="K8177" s="117"/>
      <c r="L8177" s="178"/>
      <c r="M8177" s="178"/>
      <c r="N8177" s="106"/>
      <c r="O8177" s="111"/>
      <c r="P8177" s="111"/>
      <c r="Q8177" s="106"/>
      <c r="R8177" s="106"/>
      <c r="S8177" s="106"/>
      <c r="T8177" s="106"/>
      <c r="U8177" s="106"/>
      <c r="V8177" s="106"/>
      <c r="W8177" s="19"/>
      <c r="X8177" s="2"/>
      <c r="Y8177" s="4"/>
      <c r="Z8177" s="106"/>
      <c r="AA8177" s="114"/>
      <c r="AB8177" s="112"/>
      <c r="AC8177" s="178"/>
      <c r="AD8177" s="11"/>
      <c r="AE8177" s="106"/>
      <c r="AF8177" s="106"/>
      <c r="AG8177" s="106"/>
      <c r="AH8177" s="115"/>
      <c r="AI8177" s="116"/>
    </row>
    <row r="8178" spans="1:35" ht="15" customHeight="1" x14ac:dyDescent="0.25">
      <c r="A8178" s="105"/>
      <c r="B8178" s="106"/>
      <c r="C8178" s="2"/>
      <c r="D8178" s="2"/>
      <c r="E8178" s="106"/>
      <c r="F8178" s="107"/>
      <c r="G8178" s="108"/>
      <c r="H8178" s="109"/>
      <c r="I8178" s="109"/>
      <c r="J8178" s="110"/>
      <c r="K8178" s="117"/>
      <c r="L8178" s="178"/>
      <c r="M8178" s="178"/>
      <c r="N8178" s="106"/>
      <c r="O8178" s="111"/>
      <c r="P8178" s="111"/>
      <c r="Q8178" s="106"/>
      <c r="R8178" s="106"/>
      <c r="S8178" s="106"/>
      <c r="T8178" s="106"/>
      <c r="U8178" s="106"/>
      <c r="V8178" s="106"/>
      <c r="W8178" s="19"/>
      <c r="X8178" s="2"/>
      <c r="Y8178" s="4"/>
      <c r="Z8178" s="106"/>
      <c r="AA8178" s="114"/>
      <c r="AB8178" s="112"/>
      <c r="AC8178" s="178"/>
      <c r="AD8178" s="11"/>
      <c r="AE8178" s="106"/>
      <c r="AF8178" s="106"/>
      <c r="AG8178" s="106"/>
      <c r="AH8178" s="115"/>
      <c r="AI8178" s="116"/>
    </row>
    <row r="8179" spans="1:35" ht="15" customHeight="1" x14ac:dyDescent="0.25">
      <c r="A8179" s="105"/>
      <c r="B8179" s="106"/>
      <c r="C8179" s="2"/>
      <c r="D8179" s="2"/>
      <c r="E8179" s="106"/>
      <c r="F8179" s="107"/>
      <c r="G8179" s="108"/>
      <c r="H8179" s="109"/>
      <c r="I8179" s="109"/>
      <c r="J8179" s="110"/>
      <c r="K8179" s="117"/>
      <c r="L8179" s="178"/>
      <c r="M8179" s="178"/>
      <c r="N8179" s="106"/>
      <c r="O8179" s="111"/>
      <c r="P8179" s="111"/>
      <c r="Q8179" s="106"/>
      <c r="R8179" s="106"/>
      <c r="S8179" s="106"/>
      <c r="T8179" s="106"/>
      <c r="U8179" s="106"/>
      <c r="V8179" s="106"/>
      <c r="W8179" s="19"/>
      <c r="X8179" s="2"/>
      <c r="Y8179" s="4"/>
      <c r="Z8179" s="106"/>
      <c r="AA8179" s="114"/>
      <c r="AB8179" s="112"/>
      <c r="AC8179" s="178"/>
      <c r="AD8179" s="11"/>
      <c r="AE8179" s="106"/>
      <c r="AF8179" s="106"/>
      <c r="AG8179" s="106"/>
      <c r="AH8179" s="115"/>
      <c r="AI8179" s="116"/>
    </row>
    <row r="8180" spans="1:35" ht="15" customHeight="1" x14ac:dyDescent="0.25">
      <c r="A8180" s="105"/>
      <c r="B8180" s="106"/>
      <c r="C8180" s="2"/>
      <c r="D8180" s="2"/>
      <c r="E8180" s="106"/>
      <c r="F8180" s="107"/>
      <c r="G8180" s="108"/>
      <c r="H8180" s="109"/>
      <c r="I8180" s="109"/>
      <c r="J8180" s="110"/>
      <c r="K8180" s="117"/>
      <c r="L8180" s="178"/>
      <c r="M8180" s="178"/>
      <c r="N8180" s="106"/>
      <c r="O8180" s="111"/>
      <c r="P8180" s="111"/>
      <c r="Q8180" s="106"/>
      <c r="R8180" s="106"/>
      <c r="S8180" s="106"/>
      <c r="T8180" s="106"/>
      <c r="U8180" s="106"/>
      <c r="V8180" s="106"/>
      <c r="W8180" s="19"/>
      <c r="X8180" s="2"/>
      <c r="Y8180" s="4"/>
      <c r="Z8180" s="106"/>
      <c r="AA8180" s="114"/>
      <c r="AB8180" s="112"/>
      <c r="AC8180" s="178"/>
      <c r="AD8180" s="11"/>
      <c r="AE8180" s="106"/>
      <c r="AF8180" s="106"/>
      <c r="AG8180" s="106"/>
      <c r="AH8180" s="115"/>
      <c r="AI8180" s="116"/>
    </row>
    <row r="8181" spans="1:35" ht="15" customHeight="1" x14ac:dyDescent="0.25">
      <c r="A8181" s="105"/>
      <c r="B8181" s="106"/>
      <c r="C8181" s="2"/>
      <c r="D8181" s="2"/>
      <c r="E8181" s="106"/>
      <c r="F8181" s="107"/>
      <c r="G8181" s="108"/>
      <c r="H8181" s="109"/>
      <c r="I8181" s="109"/>
      <c r="J8181" s="110"/>
      <c r="K8181" s="117"/>
      <c r="L8181" s="178"/>
      <c r="M8181" s="178"/>
      <c r="N8181" s="106"/>
      <c r="O8181" s="111"/>
      <c r="P8181" s="111"/>
      <c r="Q8181" s="106"/>
      <c r="R8181" s="106"/>
      <c r="S8181" s="106"/>
      <c r="T8181" s="106"/>
      <c r="U8181" s="106"/>
      <c r="V8181" s="106"/>
      <c r="W8181" s="19"/>
      <c r="X8181" s="2"/>
      <c r="Y8181" s="4"/>
      <c r="Z8181" s="106"/>
      <c r="AA8181" s="114"/>
      <c r="AB8181" s="112"/>
      <c r="AC8181" s="178"/>
      <c r="AD8181" s="11"/>
      <c r="AE8181" s="106"/>
      <c r="AF8181" s="106"/>
      <c r="AG8181" s="106"/>
      <c r="AH8181" s="115"/>
      <c r="AI8181" s="116"/>
    </row>
    <row r="8182" spans="1:35" ht="15" customHeight="1" x14ac:dyDescent="0.25">
      <c r="A8182" s="105"/>
      <c r="B8182" s="106"/>
      <c r="C8182" s="2"/>
      <c r="D8182" s="2"/>
      <c r="E8182" s="106"/>
      <c r="F8182" s="107"/>
      <c r="G8182" s="108"/>
      <c r="H8182" s="109"/>
      <c r="I8182" s="109"/>
      <c r="J8182" s="110"/>
      <c r="K8182" s="117"/>
      <c r="L8182" s="178"/>
      <c r="M8182" s="178"/>
      <c r="N8182" s="106"/>
      <c r="O8182" s="111"/>
      <c r="P8182" s="111"/>
      <c r="Q8182" s="106"/>
      <c r="R8182" s="106"/>
      <c r="S8182" s="106"/>
      <c r="T8182" s="106"/>
      <c r="U8182" s="106"/>
      <c r="V8182" s="106"/>
      <c r="W8182" s="19"/>
      <c r="X8182" s="2"/>
      <c r="Y8182" s="4"/>
      <c r="Z8182" s="106"/>
      <c r="AA8182" s="114"/>
      <c r="AB8182" s="112"/>
      <c r="AC8182" s="178"/>
      <c r="AD8182" s="11"/>
      <c r="AE8182" s="106"/>
      <c r="AF8182" s="106"/>
      <c r="AG8182" s="106"/>
      <c r="AH8182" s="115"/>
      <c r="AI8182" s="116"/>
    </row>
    <row r="8183" spans="1:35" ht="15" customHeight="1" x14ac:dyDescent="0.25">
      <c r="A8183" s="105"/>
      <c r="B8183" s="106"/>
      <c r="C8183" s="2"/>
      <c r="D8183" s="2"/>
      <c r="E8183" s="106"/>
      <c r="F8183" s="107"/>
      <c r="G8183" s="108"/>
      <c r="H8183" s="109"/>
      <c r="I8183" s="109"/>
      <c r="J8183" s="110"/>
      <c r="K8183" s="117"/>
      <c r="L8183" s="178"/>
      <c r="M8183" s="178"/>
      <c r="N8183" s="106"/>
      <c r="O8183" s="111"/>
      <c r="P8183" s="111"/>
      <c r="Q8183" s="106"/>
      <c r="R8183" s="106"/>
      <c r="S8183" s="106"/>
      <c r="T8183" s="106"/>
      <c r="U8183" s="106"/>
      <c r="V8183" s="106"/>
      <c r="W8183" s="19"/>
      <c r="X8183" s="2"/>
      <c r="Y8183" s="4"/>
      <c r="Z8183" s="106"/>
      <c r="AA8183" s="114"/>
      <c r="AB8183" s="112"/>
      <c r="AC8183" s="178"/>
      <c r="AD8183" s="11"/>
      <c r="AE8183" s="106"/>
      <c r="AF8183" s="106"/>
      <c r="AG8183" s="106"/>
      <c r="AH8183" s="115"/>
      <c r="AI8183" s="116"/>
    </row>
    <row r="8184" spans="1:35" ht="15" customHeight="1" x14ac:dyDescent="0.25">
      <c r="A8184" s="105"/>
      <c r="B8184" s="106"/>
      <c r="C8184" s="2"/>
      <c r="D8184" s="2"/>
      <c r="E8184" s="106"/>
      <c r="F8184" s="107"/>
      <c r="G8184" s="108"/>
      <c r="H8184" s="109"/>
      <c r="I8184" s="109"/>
      <c r="J8184" s="110"/>
      <c r="K8184" s="117"/>
      <c r="L8184" s="178"/>
      <c r="M8184" s="178"/>
      <c r="N8184" s="106"/>
      <c r="O8184" s="111"/>
      <c r="P8184" s="111"/>
      <c r="Q8184" s="106"/>
      <c r="R8184" s="106"/>
      <c r="S8184" s="106"/>
      <c r="T8184" s="106"/>
      <c r="U8184" s="106"/>
      <c r="V8184" s="106"/>
      <c r="W8184" s="19"/>
      <c r="X8184" s="2"/>
      <c r="Y8184" s="4"/>
      <c r="Z8184" s="106"/>
      <c r="AA8184" s="114"/>
      <c r="AB8184" s="112"/>
      <c r="AC8184" s="178"/>
      <c r="AD8184" s="11"/>
      <c r="AE8184" s="106"/>
      <c r="AF8184" s="106"/>
      <c r="AG8184" s="106"/>
      <c r="AH8184" s="115"/>
      <c r="AI8184" s="116"/>
    </row>
    <row r="8185" spans="1:35" ht="15" customHeight="1" x14ac:dyDescent="0.25">
      <c r="A8185" s="105"/>
      <c r="B8185" s="106"/>
      <c r="C8185" s="2"/>
      <c r="D8185" s="2"/>
      <c r="E8185" s="106"/>
      <c r="F8185" s="107"/>
      <c r="G8185" s="108"/>
      <c r="H8185" s="109"/>
      <c r="I8185" s="109"/>
      <c r="J8185" s="110"/>
      <c r="K8185" s="117"/>
      <c r="L8185" s="178"/>
      <c r="M8185" s="178"/>
      <c r="N8185" s="106"/>
      <c r="O8185" s="111"/>
      <c r="P8185" s="111"/>
      <c r="Q8185" s="106"/>
      <c r="R8185" s="106"/>
      <c r="S8185" s="106"/>
      <c r="T8185" s="106"/>
      <c r="U8185" s="106"/>
      <c r="V8185" s="106"/>
      <c r="W8185" s="19"/>
      <c r="X8185" s="2"/>
      <c r="Y8185" s="4"/>
      <c r="Z8185" s="106"/>
      <c r="AA8185" s="114"/>
      <c r="AB8185" s="112"/>
      <c r="AC8185" s="178"/>
      <c r="AD8185" s="11"/>
      <c r="AE8185" s="106"/>
      <c r="AF8185" s="106"/>
      <c r="AG8185" s="106"/>
      <c r="AH8185" s="115"/>
      <c r="AI8185" s="116"/>
    </row>
    <row r="8186" spans="1:35" ht="15" customHeight="1" x14ac:dyDescent="0.25">
      <c r="A8186" s="105"/>
      <c r="B8186" s="106"/>
      <c r="C8186" s="2"/>
      <c r="D8186" s="2"/>
      <c r="E8186" s="106"/>
      <c r="F8186" s="107"/>
      <c r="G8186" s="108"/>
      <c r="H8186" s="109"/>
      <c r="I8186" s="109"/>
      <c r="J8186" s="110"/>
      <c r="K8186" s="117"/>
      <c r="L8186" s="178"/>
      <c r="M8186" s="178"/>
      <c r="N8186" s="106"/>
      <c r="O8186" s="111"/>
      <c r="P8186" s="111"/>
      <c r="Q8186" s="106"/>
      <c r="R8186" s="106"/>
      <c r="S8186" s="106"/>
      <c r="T8186" s="106"/>
      <c r="U8186" s="106"/>
      <c r="V8186" s="106"/>
      <c r="W8186" s="19"/>
      <c r="X8186" s="2"/>
      <c r="Y8186" s="4"/>
      <c r="Z8186" s="106"/>
      <c r="AA8186" s="114"/>
      <c r="AB8186" s="112"/>
      <c r="AC8186" s="178"/>
      <c r="AD8186" s="11"/>
      <c r="AE8186" s="106"/>
      <c r="AF8186" s="106"/>
      <c r="AG8186" s="106"/>
      <c r="AH8186" s="115"/>
      <c r="AI8186" s="116"/>
    </row>
    <row r="8187" spans="1:35" ht="15" customHeight="1" x14ac:dyDescent="0.25">
      <c r="A8187" s="105"/>
      <c r="B8187" s="106"/>
      <c r="C8187" s="2"/>
      <c r="D8187" s="2"/>
      <c r="E8187" s="106"/>
      <c r="F8187" s="107"/>
      <c r="G8187" s="108"/>
      <c r="H8187" s="109"/>
      <c r="I8187" s="109"/>
      <c r="J8187" s="110"/>
      <c r="K8187" s="117"/>
      <c r="L8187" s="178"/>
      <c r="M8187" s="178"/>
      <c r="N8187" s="106"/>
      <c r="O8187" s="111"/>
      <c r="P8187" s="111"/>
      <c r="Q8187" s="106"/>
      <c r="R8187" s="106"/>
      <c r="S8187" s="106"/>
      <c r="T8187" s="106"/>
      <c r="U8187" s="106"/>
      <c r="V8187" s="106"/>
      <c r="W8187" s="19"/>
      <c r="X8187" s="2"/>
      <c r="Y8187" s="4"/>
      <c r="Z8187" s="106"/>
      <c r="AA8187" s="114"/>
      <c r="AB8187" s="112"/>
      <c r="AC8187" s="178"/>
      <c r="AD8187" s="11"/>
      <c r="AE8187" s="106"/>
      <c r="AF8187" s="106"/>
      <c r="AG8187" s="106"/>
      <c r="AH8187" s="115"/>
      <c r="AI8187" s="116"/>
    </row>
    <row r="8188" spans="1:35" ht="15" customHeight="1" x14ac:dyDescent="0.25">
      <c r="A8188" s="105"/>
      <c r="B8188" s="106"/>
      <c r="C8188" s="2"/>
      <c r="D8188" s="2"/>
      <c r="E8188" s="106"/>
      <c r="F8188" s="107"/>
      <c r="G8188" s="108"/>
      <c r="H8188" s="109"/>
      <c r="I8188" s="109"/>
      <c r="J8188" s="110"/>
      <c r="K8188" s="117"/>
      <c r="L8188" s="178"/>
      <c r="M8188" s="178"/>
      <c r="N8188" s="106"/>
      <c r="O8188" s="111"/>
      <c r="P8188" s="111"/>
      <c r="Q8188" s="106"/>
      <c r="R8188" s="106"/>
      <c r="S8188" s="106"/>
      <c r="T8188" s="106"/>
      <c r="U8188" s="106"/>
      <c r="V8188" s="106"/>
      <c r="W8188" s="19"/>
      <c r="X8188" s="2"/>
      <c r="Y8188" s="4"/>
      <c r="Z8188" s="106"/>
      <c r="AA8188" s="114"/>
      <c r="AB8188" s="112"/>
      <c r="AC8188" s="178"/>
      <c r="AD8188" s="11"/>
      <c r="AE8188" s="106"/>
      <c r="AF8188" s="106"/>
      <c r="AG8188" s="106"/>
      <c r="AH8188" s="115"/>
      <c r="AI8188" s="116"/>
    </row>
    <row r="8189" spans="1:35" ht="15" customHeight="1" x14ac:dyDescent="0.25">
      <c r="A8189" s="105"/>
      <c r="B8189" s="106"/>
      <c r="C8189" s="2"/>
      <c r="D8189" s="2"/>
      <c r="E8189" s="106"/>
      <c r="F8189" s="107"/>
      <c r="G8189" s="108"/>
      <c r="H8189" s="109"/>
      <c r="I8189" s="109"/>
      <c r="J8189" s="110"/>
      <c r="K8189" s="117"/>
      <c r="L8189" s="178"/>
      <c r="M8189" s="178"/>
      <c r="N8189" s="106"/>
      <c r="O8189" s="111"/>
      <c r="P8189" s="111"/>
      <c r="Q8189" s="106"/>
      <c r="R8189" s="106"/>
      <c r="S8189" s="106"/>
      <c r="T8189" s="106"/>
      <c r="U8189" s="106"/>
      <c r="V8189" s="106"/>
      <c r="W8189" s="19"/>
      <c r="X8189" s="2"/>
      <c r="Y8189" s="4"/>
      <c r="Z8189" s="106"/>
      <c r="AA8189" s="114"/>
      <c r="AB8189" s="112"/>
      <c r="AC8189" s="178"/>
      <c r="AD8189" s="11"/>
      <c r="AE8189" s="106"/>
      <c r="AF8189" s="106"/>
      <c r="AG8189" s="106"/>
      <c r="AH8189" s="115"/>
      <c r="AI8189" s="116"/>
    </row>
    <row r="8190" spans="1:35" ht="15" customHeight="1" x14ac:dyDescent="0.25">
      <c r="A8190" s="105"/>
      <c r="B8190" s="106"/>
      <c r="C8190" s="2"/>
      <c r="D8190" s="2"/>
      <c r="E8190" s="106"/>
      <c r="F8190" s="107"/>
      <c r="G8190" s="108"/>
      <c r="H8190" s="109"/>
      <c r="I8190" s="109"/>
      <c r="J8190" s="110"/>
      <c r="K8190" s="117"/>
      <c r="L8190" s="178"/>
      <c r="M8190" s="178"/>
      <c r="N8190" s="106"/>
      <c r="O8190" s="111"/>
      <c r="P8190" s="111"/>
      <c r="Q8190" s="106"/>
      <c r="R8190" s="106"/>
      <c r="S8190" s="106"/>
      <c r="T8190" s="106"/>
      <c r="U8190" s="106"/>
      <c r="V8190" s="106"/>
      <c r="W8190" s="19"/>
      <c r="X8190" s="2"/>
      <c r="Y8190" s="4"/>
      <c r="Z8190" s="106"/>
      <c r="AA8190" s="114"/>
      <c r="AB8190" s="112"/>
      <c r="AC8190" s="178"/>
      <c r="AD8190" s="11"/>
      <c r="AE8190" s="106"/>
      <c r="AF8190" s="106"/>
      <c r="AG8190" s="106"/>
      <c r="AH8190" s="115"/>
      <c r="AI8190" s="116"/>
    </row>
    <row r="8191" spans="1:35" ht="15" customHeight="1" x14ac:dyDescent="0.25">
      <c r="A8191" s="105"/>
      <c r="B8191" s="106"/>
      <c r="C8191" s="2"/>
      <c r="D8191" s="2"/>
      <c r="E8191" s="106"/>
      <c r="F8191" s="107"/>
      <c r="G8191" s="108"/>
      <c r="H8191" s="109"/>
      <c r="I8191" s="109"/>
      <c r="J8191" s="110"/>
      <c r="K8191" s="117"/>
      <c r="L8191" s="178"/>
      <c r="M8191" s="178"/>
      <c r="N8191" s="106"/>
      <c r="O8191" s="111"/>
      <c r="P8191" s="111"/>
      <c r="Q8191" s="106"/>
      <c r="R8191" s="106"/>
      <c r="S8191" s="106"/>
      <c r="T8191" s="106"/>
      <c r="U8191" s="106"/>
      <c r="V8191" s="106"/>
      <c r="W8191" s="19"/>
      <c r="X8191" s="2"/>
      <c r="Y8191" s="4"/>
      <c r="Z8191" s="106"/>
      <c r="AA8191" s="114"/>
      <c r="AB8191" s="112"/>
      <c r="AC8191" s="178"/>
      <c r="AD8191" s="11"/>
      <c r="AE8191" s="106"/>
      <c r="AF8191" s="106"/>
      <c r="AG8191" s="106"/>
      <c r="AH8191" s="115"/>
      <c r="AI8191" s="116"/>
    </row>
    <row r="8192" spans="1:35" ht="15" customHeight="1" x14ac:dyDescent="0.25">
      <c r="A8192" s="105"/>
      <c r="B8192" s="106"/>
      <c r="C8192" s="2"/>
      <c r="D8192" s="2"/>
      <c r="E8192" s="106"/>
      <c r="F8192" s="107"/>
      <c r="G8192" s="108"/>
      <c r="H8192" s="109"/>
      <c r="I8192" s="109"/>
      <c r="J8192" s="110"/>
      <c r="K8192" s="117"/>
      <c r="L8192" s="178"/>
      <c r="M8192" s="178"/>
      <c r="N8192" s="106"/>
      <c r="O8192" s="111"/>
      <c r="P8192" s="111"/>
      <c r="Q8192" s="106"/>
      <c r="R8192" s="106"/>
      <c r="S8192" s="106"/>
      <c r="T8192" s="106"/>
      <c r="U8192" s="106"/>
      <c r="V8192" s="106"/>
      <c r="W8192" s="19"/>
      <c r="X8192" s="2"/>
      <c r="Y8192" s="4"/>
      <c r="Z8192" s="106"/>
      <c r="AA8192" s="114"/>
      <c r="AB8192" s="112"/>
      <c r="AC8192" s="178"/>
      <c r="AD8192" s="11"/>
      <c r="AE8192" s="106"/>
      <c r="AF8192" s="106"/>
      <c r="AG8192" s="106"/>
      <c r="AH8192" s="115"/>
      <c r="AI8192" s="116"/>
    </row>
    <row r="8193" spans="1:35" ht="15" customHeight="1" x14ac:dyDescent="0.25">
      <c r="A8193" s="105"/>
      <c r="B8193" s="106"/>
      <c r="C8193" s="2"/>
      <c r="D8193" s="2"/>
      <c r="E8193" s="106"/>
      <c r="F8193" s="107"/>
      <c r="G8193" s="108"/>
      <c r="H8193" s="109"/>
      <c r="I8193" s="109"/>
      <c r="J8193" s="110"/>
      <c r="K8193" s="117"/>
      <c r="L8193" s="178"/>
      <c r="M8193" s="178"/>
      <c r="N8193" s="106"/>
      <c r="O8193" s="111"/>
      <c r="P8193" s="111"/>
      <c r="Q8193" s="106"/>
      <c r="R8193" s="106"/>
      <c r="S8193" s="106"/>
      <c r="T8193" s="106"/>
      <c r="U8193" s="106"/>
      <c r="V8193" s="106"/>
      <c r="W8193" s="19"/>
      <c r="X8193" s="2"/>
      <c r="Y8193" s="4"/>
      <c r="Z8193" s="106"/>
      <c r="AA8193" s="114"/>
      <c r="AB8193" s="112"/>
      <c r="AC8193" s="178"/>
      <c r="AD8193" s="11"/>
      <c r="AE8193" s="106"/>
      <c r="AF8193" s="106"/>
      <c r="AG8193" s="106"/>
      <c r="AH8193" s="115"/>
      <c r="AI8193" s="116"/>
    </row>
    <row r="8194" spans="1:35" ht="15" customHeight="1" x14ac:dyDescent="0.25">
      <c r="A8194" s="105"/>
      <c r="B8194" s="106"/>
      <c r="C8194" s="2"/>
      <c r="D8194" s="2"/>
      <c r="E8194" s="106"/>
      <c r="F8194" s="107"/>
      <c r="G8194" s="108"/>
      <c r="H8194" s="109"/>
      <c r="I8194" s="109"/>
      <c r="J8194" s="110"/>
      <c r="K8194" s="117"/>
      <c r="L8194" s="178"/>
      <c r="M8194" s="178"/>
      <c r="N8194" s="106"/>
      <c r="O8194" s="111"/>
      <c r="P8194" s="111"/>
      <c r="Q8194" s="106"/>
      <c r="R8194" s="106"/>
      <c r="S8194" s="106"/>
      <c r="T8194" s="106"/>
      <c r="U8194" s="106"/>
      <c r="V8194" s="106"/>
      <c r="W8194" s="19"/>
      <c r="X8194" s="2"/>
      <c r="Y8194" s="4"/>
      <c r="Z8194" s="106"/>
      <c r="AA8194" s="114"/>
      <c r="AB8194" s="112"/>
      <c r="AC8194" s="178"/>
      <c r="AD8194" s="11"/>
      <c r="AE8194" s="106"/>
      <c r="AF8194" s="106"/>
      <c r="AG8194" s="106"/>
      <c r="AH8194" s="115"/>
      <c r="AI8194" s="116"/>
    </row>
    <row r="8195" spans="1:35" ht="15" customHeight="1" x14ac:dyDescent="0.25">
      <c r="A8195" s="105"/>
      <c r="B8195" s="106"/>
      <c r="C8195" s="2"/>
      <c r="D8195" s="2"/>
      <c r="E8195" s="106"/>
      <c r="F8195" s="107"/>
      <c r="G8195" s="108"/>
      <c r="H8195" s="109"/>
      <c r="I8195" s="109"/>
      <c r="J8195" s="110"/>
      <c r="K8195" s="117"/>
      <c r="L8195" s="178"/>
      <c r="M8195" s="178"/>
      <c r="N8195" s="106"/>
      <c r="O8195" s="111"/>
      <c r="P8195" s="111"/>
      <c r="Q8195" s="106"/>
      <c r="R8195" s="106"/>
      <c r="S8195" s="106"/>
      <c r="T8195" s="106"/>
      <c r="U8195" s="106"/>
      <c r="V8195" s="106"/>
      <c r="W8195" s="19"/>
      <c r="X8195" s="2"/>
      <c r="Y8195" s="4"/>
      <c r="Z8195" s="106"/>
      <c r="AA8195" s="114"/>
      <c r="AB8195" s="112"/>
      <c r="AC8195" s="178"/>
      <c r="AD8195" s="11"/>
      <c r="AE8195" s="106"/>
      <c r="AF8195" s="106"/>
      <c r="AG8195" s="106"/>
      <c r="AH8195" s="115"/>
      <c r="AI8195" s="116"/>
    </row>
    <row r="8196" spans="1:35" ht="15" customHeight="1" x14ac:dyDescent="0.25">
      <c r="A8196" s="105"/>
      <c r="B8196" s="106"/>
      <c r="C8196" s="2"/>
      <c r="D8196" s="2"/>
      <c r="E8196" s="106"/>
      <c r="F8196" s="107"/>
      <c r="G8196" s="108"/>
      <c r="H8196" s="109"/>
      <c r="I8196" s="109"/>
      <c r="J8196" s="110"/>
      <c r="K8196" s="117"/>
      <c r="L8196" s="178"/>
      <c r="M8196" s="178"/>
      <c r="N8196" s="106"/>
      <c r="O8196" s="111"/>
      <c r="P8196" s="111"/>
      <c r="Q8196" s="106"/>
      <c r="R8196" s="106"/>
      <c r="S8196" s="106"/>
      <c r="T8196" s="106"/>
      <c r="U8196" s="106"/>
      <c r="V8196" s="106"/>
      <c r="W8196" s="19"/>
      <c r="X8196" s="2"/>
      <c r="Y8196" s="4"/>
      <c r="Z8196" s="106"/>
      <c r="AA8196" s="114"/>
      <c r="AB8196" s="112"/>
      <c r="AC8196" s="178"/>
      <c r="AD8196" s="11"/>
      <c r="AE8196" s="106"/>
      <c r="AF8196" s="106"/>
      <c r="AG8196" s="106"/>
      <c r="AH8196" s="115"/>
      <c r="AI8196" s="116"/>
    </row>
    <row r="8197" spans="1:35" ht="15" customHeight="1" x14ac:dyDescent="0.25">
      <c r="A8197" s="105"/>
      <c r="B8197" s="106"/>
      <c r="C8197" s="2"/>
      <c r="D8197" s="2"/>
      <c r="E8197" s="106"/>
      <c r="F8197" s="107"/>
      <c r="G8197" s="108"/>
      <c r="H8197" s="109"/>
      <c r="I8197" s="109"/>
      <c r="J8197" s="110"/>
      <c r="K8197" s="117"/>
      <c r="L8197" s="178"/>
      <c r="M8197" s="178"/>
      <c r="N8197" s="106"/>
      <c r="O8197" s="111"/>
      <c r="P8197" s="111"/>
      <c r="Q8197" s="106"/>
      <c r="R8197" s="106"/>
      <c r="S8197" s="106"/>
      <c r="T8197" s="106"/>
      <c r="U8197" s="106"/>
      <c r="V8197" s="106"/>
      <c r="W8197" s="19"/>
      <c r="X8197" s="2"/>
      <c r="Y8197" s="4"/>
      <c r="Z8197" s="106"/>
      <c r="AA8197" s="114"/>
      <c r="AB8197" s="112"/>
      <c r="AC8197" s="178"/>
      <c r="AD8197" s="11"/>
      <c r="AE8197" s="106"/>
      <c r="AF8197" s="106"/>
      <c r="AG8197" s="106"/>
      <c r="AH8197" s="115"/>
      <c r="AI8197" s="116"/>
    </row>
    <row r="8198" spans="1:35" ht="15" customHeight="1" x14ac:dyDescent="0.25">
      <c r="A8198" s="105"/>
      <c r="B8198" s="106"/>
      <c r="C8198" s="2"/>
      <c r="D8198" s="2"/>
      <c r="E8198" s="106"/>
      <c r="F8198" s="107"/>
      <c r="G8198" s="108"/>
      <c r="H8198" s="109"/>
      <c r="I8198" s="109"/>
      <c r="J8198" s="110"/>
      <c r="K8198" s="117"/>
      <c r="L8198" s="178"/>
      <c r="M8198" s="178"/>
      <c r="N8198" s="106"/>
      <c r="O8198" s="111"/>
      <c r="P8198" s="111"/>
      <c r="Q8198" s="106"/>
      <c r="R8198" s="106"/>
      <c r="S8198" s="106"/>
      <c r="T8198" s="106"/>
      <c r="U8198" s="106"/>
      <c r="V8198" s="106"/>
      <c r="W8198" s="19"/>
      <c r="X8198" s="2"/>
      <c r="Y8198" s="4"/>
      <c r="Z8198" s="106"/>
      <c r="AA8198" s="114"/>
      <c r="AB8198" s="112"/>
      <c r="AC8198" s="178"/>
      <c r="AD8198" s="11"/>
      <c r="AE8198" s="106"/>
      <c r="AF8198" s="106"/>
      <c r="AG8198" s="106"/>
      <c r="AH8198" s="115"/>
      <c r="AI8198" s="116"/>
    </row>
    <row r="8199" spans="1:35" ht="15" customHeight="1" x14ac:dyDescent="0.25">
      <c r="A8199" s="105"/>
      <c r="B8199" s="106"/>
      <c r="C8199" s="2"/>
      <c r="D8199" s="2"/>
      <c r="E8199" s="106"/>
      <c r="F8199" s="107"/>
      <c r="G8199" s="108"/>
      <c r="H8199" s="109"/>
      <c r="I8199" s="109"/>
      <c r="J8199" s="110"/>
      <c r="K8199" s="117"/>
      <c r="L8199" s="178"/>
      <c r="M8199" s="178"/>
      <c r="N8199" s="106"/>
      <c r="O8199" s="111"/>
      <c r="P8199" s="111"/>
      <c r="Q8199" s="106"/>
      <c r="R8199" s="106"/>
      <c r="S8199" s="106"/>
      <c r="T8199" s="106"/>
      <c r="U8199" s="106"/>
      <c r="V8199" s="106"/>
      <c r="W8199" s="19"/>
      <c r="X8199" s="2"/>
      <c r="Y8199" s="4"/>
      <c r="Z8199" s="106"/>
      <c r="AA8199" s="114"/>
      <c r="AB8199" s="112"/>
      <c r="AC8199" s="178"/>
      <c r="AD8199" s="11"/>
      <c r="AE8199" s="106"/>
      <c r="AF8199" s="106"/>
      <c r="AG8199" s="106"/>
      <c r="AH8199" s="115"/>
      <c r="AI8199" s="116"/>
    </row>
    <row r="8200" spans="1:35" ht="15" customHeight="1" x14ac:dyDescent="0.25">
      <c r="A8200" s="105"/>
      <c r="B8200" s="106"/>
      <c r="C8200" s="2"/>
      <c r="D8200" s="2"/>
      <c r="E8200" s="106"/>
      <c r="F8200" s="107"/>
      <c r="G8200" s="108"/>
      <c r="H8200" s="109"/>
      <c r="I8200" s="109"/>
      <c r="J8200" s="110"/>
      <c r="K8200" s="117"/>
      <c r="L8200" s="178"/>
      <c r="M8200" s="178"/>
      <c r="N8200" s="106"/>
      <c r="O8200" s="111"/>
      <c r="P8200" s="111"/>
      <c r="Q8200" s="106"/>
      <c r="R8200" s="106"/>
      <c r="S8200" s="106"/>
      <c r="T8200" s="106"/>
      <c r="U8200" s="106"/>
      <c r="V8200" s="106"/>
      <c r="W8200" s="19"/>
      <c r="X8200" s="2"/>
      <c r="Y8200" s="4"/>
      <c r="Z8200" s="106"/>
      <c r="AA8200" s="114"/>
      <c r="AB8200" s="112"/>
      <c r="AC8200" s="178"/>
      <c r="AD8200" s="11"/>
      <c r="AE8200" s="106"/>
      <c r="AF8200" s="106"/>
      <c r="AG8200" s="106"/>
      <c r="AH8200" s="115"/>
      <c r="AI8200" s="116"/>
    </row>
    <row r="8201" spans="1:35" ht="15" customHeight="1" x14ac:dyDescent="0.25">
      <c r="A8201" s="105"/>
      <c r="B8201" s="106"/>
      <c r="C8201" s="2"/>
      <c r="D8201" s="2"/>
      <c r="E8201" s="106"/>
      <c r="F8201" s="107"/>
      <c r="G8201" s="108"/>
      <c r="H8201" s="109"/>
      <c r="I8201" s="109"/>
      <c r="J8201" s="110"/>
      <c r="K8201" s="117"/>
      <c r="L8201" s="178"/>
      <c r="M8201" s="178"/>
      <c r="N8201" s="106"/>
      <c r="O8201" s="111"/>
      <c r="P8201" s="111"/>
      <c r="Q8201" s="106"/>
      <c r="R8201" s="106"/>
      <c r="S8201" s="106"/>
      <c r="T8201" s="106"/>
      <c r="U8201" s="106"/>
      <c r="V8201" s="106"/>
      <c r="W8201" s="19"/>
      <c r="X8201" s="2"/>
      <c r="Y8201" s="4"/>
      <c r="Z8201" s="106"/>
      <c r="AA8201" s="114"/>
      <c r="AB8201" s="112"/>
      <c r="AC8201" s="178"/>
      <c r="AD8201" s="11"/>
      <c r="AE8201" s="106"/>
      <c r="AF8201" s="106"/>
      <c r="AG8201" s="106"/>
      <c r="AH8201" s="115"/>
      <c r="AI8201" s="116"/>
    </row>
    <row r="8202" spans="1:35" ht="15" customHeight="1" x14ac:dyDescent="0.25">
      <c r="A8202" s="105"/>
      <c r="B8202" s="106"/>
      <c r="C8202" s="2"/>
      <c r="D8202" s="2"/>
      <c r="E8202" s="106"/>
      <c r="F8202" s="107"/>
      <c r="G8202" s="108"/>
      <c r="H8202" s="109"/>
      <c r="I8202" s="109"/>
      <c r="J8202" s="110"/>
      <c r="K8202" s="117"/>
      <c r="L8202" s="178"/>
      <c r="M8202" s="178"/>
      <c r="N8202" s="106"/>
      <c r="O8202" s="111"/>
      <c r="P8202" s="111"/>
      <c r="Q8202" s="106"/>
      <c r="R8202" s="106"/>
      <c r="S8202" s="106"/>
      <c r="T8202" s="106"/>
      <c r="U8202" s="106"/>
      <c r="V8202" s="106"/>
      <c r="W8202" s="19"/>
      <c r="X8202" s="2"/>
      <c r="Y8202" s="4"/>
      <c r="Z8202" s="106"/>
      <c r="AA8202" s="114"/>
      <c r="AB8202" s="112"/>
      <c r="AC8202" s="178"/>
      <c r="AD8202" s="11"/>
      <c r="AE8202" s="106"/>
      <c r="AF8202" s="106"/>
      <c r="AG8202" s="106"/>
      <c r="AH8202" s="115"/>
      <c r="AI8202" s="116"/>
    </row>
    <row r="8203" spans="1:35" ht="15" customHeight="1" x14ac:dyDescent="0.25">
      <c r="A8203" s="105"/>
      <c r="B8203" s="106"/>
      <c r="C8203" s="2"/>
      <c r="D8203" s="2"/>
      <c r="E8203" s="106"/>
      <c r="F8203" s="107"/>
      <c r="G8203" s="108"/>
      <c r="H8203" s="109"/>
      <c r="I8203" s="109"/>
      <c r="J8203" s="110"/>
      <c r="K8203" s="117"/>
      <c r="L8203" s="178"/>
      <c r="M8203" s="178"/>
      <c r="N8203" s="106"/>
      <c r="O8203" s="111"/>
      <c r="P8203" s="111"/>
      <c r="Q8203" s="106"/>
      <c r="R8203" s="106"/>
      <c r="S8203" s="106"/>
      <c r="T8203" s="106"/>
      <c r="U8203" s="106"/>
      <c r="V8203" s="106"/>
      <c r="W8203" s="19"/>
      <c r="X8203" s="2"/>
      <c r="Y8203" s="4"/>
      <c r="Z8203" s="106"/>
      <c r="AA8203" s="114"/>
      <c r="AB8203" s="112"/>
      <c r="AC8203" s="178"/>
      <c r="AD8203" s="11"/>
      <c r="AE8203" s="106"/>
      <c r="AF8203" s="106"/>
      <c r="AG8203" s="106"/>
      <c r="AH8203" s="115"/>
      <c r="AI8203" s="116"/>
    </row>
    <row r="8204" spans="1:35" ht="15" customHeight="1" x14ac:dyDescent="0.25">
      <c r="A8204" s="105"/>
      <c r="B8204" s="106"/>
      <c r="C8204" s="2"/>
      <c r="D8204" s="2"/>
      <c r="E8204" s="106"/>
      <c r="F8204" s="107"/>
      <c r="G8204" s="108"/>
      <c r="H8204" s="109"/>
      <c r="I8204" s="109"/>
      <c r="J8204" s="110"/>
      <c r="K8204" s="117"/>
      <c r="L8204" s="178"/>
      <c r="M8204" s="178"/>
      <c r="N8204" s="106"/>
      <c r="O8204" s="111"/>
      <c r="P8204" s="111"/>
      <c r="Q8204" s="106"/>
      <c r="R8204" s="106"/>
      <c r="S8204" s="106"/>
      <c r="T8204" s="106"/>
      <c r="U8204" s="106"/>
      <c r="V8204" s="106"/>
      <c r="W8204" s="19"/>
      <c r="X8204" s="2"/>
      <c r="Y8204" s="4"/>
      <c r="Z8204" s="106"/>
      <c r="AA8204" s="114"/>
      <c r="AB8204" s="112"/>
      <c r="AC8204" s="178"/>
      <c r="AD8204" s="11"/>
      <c r="AE8204" s="106"/>
      <c r="AF8204" s="106"/>
      <c r="AG8204" s="106"/>
      <c r="AH8204" s="115"/>
      <c r="AI8204" s="116"/>
    </row>
    <row r="8205" spans="1:35" ht="15" customHeight="1" x14ac:dyDescent="0.25">
      <c r="A8205" s="105"/>
      <c r="B8205" s="106"/>
      <c r="C8205" s="2"/>
      <c r="D8205" s="2"/>
      <c r="E8205" s="106"/>
      <c r="F8205" s="107"/>
      <c r="G8205" s="108"/>
      <c r="H8205" s="109"/>
      <c r="I8205" s="109"/>
      <c r="J8205" s="110"/>
      <c r="K8205" s="117"/>
      <c r="L8205" s="178"/>
      <c r="M8205" s="178"/>
      <c r="N8205" s="106"/>
      <c r="O8205" s="111"/>
      <c r="P8205" s="111"/>
      <c r="Q8205" s="106"/>
      <c r="R8205" s="106"/>
      <c r="S8205" s="106"/>
      <c r="T8205" s="106"/>
      <c r="U8205" s="106"/>
      <c r="V8205" s="106"/>
      <c r="W8205" s="19"/>
      <c r="X8205" s="2"/>
      <c r="Y8205" s="4"/>
      <c r="Z8205" s="106"/>
      <c r="AA8205" s="114"/>
      <c r="AB8205" s="112"/>
      <c r="AC8205" s="178"/>
      <c r="AD8205" s="11"/>
      <c r="AE8205" s="106"/>
      <c r="AF8205" s="106"/>
      <c r="AG8205" s="106"/>
      <c r="AH8205" s="115"/>
      <c r="AI8205" s="116"/>
    </row>
    <row r="8206" spans="1:35" ht="15" customHeight="1" x14ac:dyDescent="0.25">
      <c r="A8206" s="105"/>
      <c r="B8206" s="106"/>
      <c r="C8206" s="2"/>
      <c r="D8206" s="2"/>
      <c r="E8206" s="106"/>
      <c r="F8206" s="107"/>
      <c r="G8206" s="108"/>
      <c r="H8206" s="109"/>
      <c r="I8206" s="109"/>
      <c r="J8206" s="110"/>
      <c r="K8206" s="117"/>
      <c r="L8206" s="178"/>
      <c r="M8206" s="178"/>
      <c r="N8206" s="106"/>
      <c r="O8206" s="111"/>
      <c r="P8206" s="111"/>
      <c r="Q8206" s="106"/>
      <c r="R8206" s="106"/>
      <c r="S8206" s="106"/>
      <c r="T8206" s="106"/>
      <c r="U8206" s="106"/>
      <c r="V8206" s="106"/>
      <c r="W8206" s="19"/>
      <c r="X8206" s="2"/>
      <c r="Y8206" s="4"/>
      <c r="Z8206" s="106"/>
      <c r="AA8206" s="114"/>
      <c r="AB8206" s="112"/>
      <c r="AC8206" s="178"/>
      <c r="AD8206" s="11"/>
      <c r="AE8206" s="106"/>
      <c r="AF8206" s="106"/>
      <c r="AG8206" s="106"/>
      <c r="AH8206" s="115"/>
      <c r="AI8206" s="116"/>
    </row>
    <row r="8207" spans="1:35" ht="15" customHeight="1" x14ac:dyDescent="0.25">
      <c r="A8207" s="105"/>
      <c r="B8207" s="106"/>
      <c r="C8207" s="2"/>
      <c r="D8207" s="2"/>
      <c r="E8207" s="106"/>
      <c r="F8207" s="107"/>
      <c r="G8207" s="108"/>
      <c r="H8207" s="109"/>
      <c r="I8207" s="109"/>
      <c r="J8207" s="110"/>
      <c r="K8207" s="117"/>
      <c r="L8207" s="178"/>
      <c r="M8207" s="178"/>
      <c r="N8207" s="106"/>
      <c r="O8207" s="111"/>
      <c r="P8207" s="111"/>
      <c r="Q8207" s="106"/>
      <c r="R8207" s="106"/>
      <c r="S8207" s="106"/>
      <c r="T8207" s="106"/>
      <c r="U8207" s="106"/>
      <c r="V8207" s="106"/>
      <c r="W8207" s="19"/>
      <c r="X8207" s="2"/>
      <c r="Y8207" s="4"/>
      <c r="Z8207" s="106"/>
      <c r="AA8207" s="114"/>
      <c r="AB8207" s="112"/>
      <c r="AC8207" s="178"/>
      <c r="AD8207" s="11"/>
      <c r="AE8207" s="106"/>
      <c r="AF8207" s="106"/>
      <c r="AG8207" s="106"/>
      <c r="AH8207" s="115"/>
      <c r="AI8207" s="116"/>
    </row>
    <row r="8208" spans="1:35" ht="15" customHeight="1" x14ac:dyDescent="0.25">
      <c r="A8208" s="105"/>
      <c r="B8208" s="106"/>
      <c r="C8208" s="2"/>
      <c r="D8208" s="2"/>
      <c r="E8208" s="106"/>
      <c r="F8208" s="107"/>
      <c r="G8208" s="108"/>
      <c r="H8208" s="109"/>
      <c r="I8208" s="109"/>
      <c r="J8208" s="110"/>
      <c r="K8208" s="117"/>
      <c r="L8208" s="178"/>
      <c r="M8208" s="178"/>
      <c r="N8208" s="106"/>
      <c r="O8208" s="111"/>
      <c r="P8208" s="111"/>
      <c r="Q8208" s="106"/>
      <c r="R8208" s="106"/>
      <c r="S8208" s="106"/>
      <c r="T8208" s="106"/>
      <c r="U8208" s="106"/>
      <c r="V8208" s="106"/>
      <c r="W8208" s="19"/>
      <c r="X8208" s="2"/>
      <c r="Y8208" s="4"/>
      <c r="Z8208" s="106"/>
      <c r="AA8208" s="114"/>
      <c r="AB8208" s="112"/>
      <c r="AC8208" s="178"/>
      <c r="AD8208" s="11"/>
      <c r="AE8208" s="106"/>
      <c r="AF8208" s="106"/>
      <c r="AG8208" s="106"/>
      <c r="AH8208" s="115"/>
      <c r="AI8208" s="116"/>
    </row>
    <row r="8209" spans="1:35" ht="15" customHeight="1" x14ac:dyDescent="0.25">
      <c r="A8209" s="105"/>
      <c r="B8209" s="106"/>
      <c r="C8209" s="2"/>
      <c r="D8209" s="2"/>
      <c r="E8209" s="106"/>
      <c r="F8209" s="107"/>
      <c r="G8209" s="108"/>
      <c r="H8209" s="109"/>
      <c r="I8209" s="109"/>
      <c r="J8209" s="110"/>
      <c r="K8209" s="117"/>
      <c r="L8209" s="178"/>
      <c r="M8209" s="178"/>
      <c r="N8209" s="106"/>
      <c r="O8209" s="111"/>
      <c r="P8209" s="111"/>
      <c r="Q8209" s="106"/>
      <c r="R8209" s="106"/>
      <c r="S8209" s="106"/>
      <c r="T8209" s="106"/>
      <c r="U8209" s="106"/>
      <c r="V8209" s="106"/>
      <c r="W8209" s="19"/>
      <c r="X8209" s="2"/>
      <c r="Y8209" s="4"/>
      <c r="Z8209" s="106"/>
      <c r="AA8209" s="114"/>
      <c r="AB8209" s="112"/>
      <c r="AC8209" s="178"/>
      <c r="AD8209" s="11"/>
      <c r="AE8209" s="106"/>
      <c r="AF8209" s="106"/>
      <c r="AG8209" s="106"/>
      <c r="AH8209" s="115"/>
      <c r="AI8209" s="116"/>
    </row>
    <row r="8210" spans="1:35" ht="15" customHeight="1" x14ac:dyDescent="0.25">
      <c r="A8210" s="105"/>
      <c r="B8210" s="106"/>
      <c r="C8210" s="2"/>
      <c r="D8210" s="2"/>
      <c r="E8210" s="106"/>
      <c r="F8210" s="107"/>
      <c r="G8210" s="108"/>
      <c r="H8210" s="109"/>
      <c r="I8210" s="109"/>
      <c r="J8210" s="110"/>
      <c r="K8210" s="117"/>
      <c r="L8210" s="178"/>
      <c r="M8210" s="178"/>
      <c r="N8210" s="106"/>
      <c r="O8210" s="111"/>
      <c r="P8210" s="111"/>
      <c r="Q8210" s="106"/>
      <c r="R8210" s="106"/>
      <c r="S8210" s="106"/>
      <c r="T8210" s="106"/>
      <c r="U8210" s="106"/>
      <c r="V8210" s="106"/>
      <c r="W8210" s="19"/>
      <c r="X8210" s="2"/>
      <c r="Y8210" s="4"/>
      <c r="Z8210" s="106"/>
      <c r="AA8210" s="114"/>
      <c r="AB8210" s="112"/>
      <c r="AC8210" s="178"/>
      <c r="AD8210" s="11"/>
      <c r="AE8210" s="106"/>
      <c r="AF8210" s="106"/>
      <c r="AG8210" s="106"/>
      <c r="AH8210" s="115"/>
      <c r="AI8210" s="116"/>
    </row>
    <row r="8211" spans="1:35" ht="15" customHeight="1" x14ac:dyDescent="0.25">
      <c r="A8211" s="105"/>
      <c r="B8211" s="106"/>
      <c r="C8211" s="2"/>
      <c r="D8211" s="2"/>
      <c r="E8211" s="106"/>
      <c r="F8211" s="107"/>
      <c r="G8211" s="108"/>
      <c r="H8211" s="109"/>
      <c r="I8211" s="109"/>
      <c r="J8211" s="110"/>
      <c r="K8211" s="117"/>
      <c r="L8211" s="178"/>
      <c r="M8211" s="178"/>
      <c r="N8211" s="106"/>
      <c r="O8211" s="111"/>
      <c r="P8211" s="111"/>
      <c r="Q8211" s="106"/>
      <c r="R8211" s="106"/>
      <c r="S8211" s="106"/>
      <c r="T8211" s="106"/>
      <c r="U8211" s="106"/>
      <c r="V8211" s="106"/>
      <c r="W8211" s="19"/>
      <c r="X8211" s="2"/>
      <c r="Y8211" s="4"/>
      <c r="Z8211" s="106"/>
      <c r="AA8211" s="114"/>
      <c r="AB8211" s="112"/>
      <c r="AC8211" s="178"/>
      <c r="AD8211" s="11"/>
      <c r="AE8211" s="106"/>
      <c r="AF8211" s="106"/>
      <c r="AG8211" s="106"/>
      <c r="AH8211" s="115"/>
      <c r="AI8211" s="116"/>
    </row>
    <row r="8212" spans="1:35" ht="15" customHeight="1" x14ac:dyDescent="0.25">
      <c r="A8212" s="105"/>
      <c r="B8212" s="106"/>
      <c r="C8212" s="2"/>
      <c r="D8212" s="2"/>
      <c r="E8212" s="106"/>
      <c r="F8212" s="107"/>
      <c r="G8212" s="108"/>
      <c r="H8212" s="109"/>
      <c r="I8212" s="109"/>
      <c r="J8212" s="110"/>
      <c r="K8212" s="117"/>
      <c r="L8212" s="178"/>
      <c r="M8212" s="178"/>
      <c r="N8212" s="106"/>
      <c r="O8212" s="111"/>
      <c r="P8212" s="111"/>
      <c r="Q8212" s="106"/>
      <c r="R8212" s="106"/>
      <c r="S8212" s="106"/>
      <c r="T8212" s="106"/>
      <c r="U8212" s="106"/>
      <c r="V8212" s="106"/>
      <c r="W8212" s="19"/>
      <c r="X8212" s="2"/>
      <c r="Y8212" s="4"/>
      <c r="Z8212" s="106"/>
      <c r="AA8212" s="114"/>
      <c r="AB8212" s="112"/>
      <c r="AC8212" s="178"/>
      <c r="AD8212" s="11"/>
      <c r="AE8212" s="106"/>
      <c r="AF8212" s="106"/>
      <c r="AG8212" s="106"/>
      <c r="AH8212" s="115"/>
      <c r="AI8212" s="116"/>
    </row>
    <row r="8213" spans="1:35" ht="15" customHeight="1" x14ac:dyDescent="0.25">
      <c r="A8213" s="105"/>
      <c r="B8213" s="106"/>
      <c r="C8213" s="2"/>
      <c r="D8213" s="2"/>
      <c r="E8213" s="106"/>
      <c r="F8213" s="107"/>
      <c r="G8213" s="108"/>
      <c r="H8213" s="109"/>
      <c r="I8213" s="109"/>
      <c r="J8213" s="110"/>
      <c r="K8213" s="117"/>
      <c r="L8213" s="178"/>
      <c r="M8213" s="178"/>
      <c r="N8213" s="106"/>
      <c r="O8213" s="111"/>
      <c r="P8213" s="111"/>
      <c r="Q8213" s="106"/>
      <c r="R8213" s="106"/>
      <c r="S8213" s="106"/>
      <c r="T8213" s="106"/>
      <c r="U8213" s="106"/>
      <c r="V8213" s="106"/>
      <c r="W8213" s="19"/>
      <c r="X8213" s="2"/>
      <c r="Y8213" s="4"/>
      <c r="Z8213" s="106"/>
      <c r="AA8213" s="114"/>
      <c r="AB8213" s="112"/>
      <c r="AC8213" s="178"/>
      <c r="AD8213" s="11"/>
      <c r="AE8213" s="106"/>
      <c r="AF8213" s="106"/>
      <c r="AG8213" s="106"/>
      <c r="AH8213" s="115"/>
      <c r="AI8213" s="116"/>
    </row>
    <row r="8214" spans="1:35" ht="15" customHeight="1" x14ac:dyDescent="0.25">
      <c r="A8214" s="105"/>
      <c r="B8214" s="106"/>
      <c r="C8214" s="2"/>
      <c r="D8214" s="2"/>
      <c r="E8214" s="106"/>
      <c r="F8214" s="107"/>
      <c r="G8214" s="108"/>
      <c r="H8214" s="109"/>
      <c r="I8214" s="109"/>
      <c r="J8214" s="110"/>
      <c r="K8214" s="117"/>
      <c r="L8214" s="178"/>
      <c r="M8214" s="178"/>
      <c r="N8214" s="106"/>
      <c r="O8214" s="111"/>
      <c r="P8214" s="111"/>
      <c r="Q8214" s="106"/>
      <c r="R8214" s="106"/>
      <c r="S8214" s="106"/>
      <c r="T8214" s="106"/>
      <c r="U8214" s="106"/>
      <c r="V8214" s="106"/>
      <c r="W8214" s="19"/>
      <c r="X8214" s="2"/>
      <c r="Y8214" s="4"/>
      <c r="Z8214" s="106"/>
      <c r="AA8214" s="114"/>
      <c r="AB8214" s="112"/>
      <c r="AC8214" s="178"/>
      <c r="AD8214" s="11"/>
      <c r="AE8214" s="106"/>
      <c r="AF8214" s="106"/>
      <c r="AG8214" s="106"/>
      <c r="AH8214" s="115"/>
      <c r="AI8214" s="116"/>
    </row>
    <row r="8215" spans="1:35" ht="15" customHeight="1" x14ac:dyDescent="0.25">
      <c r="A8215" s="105"/>
      <c r="B8215" s="106"/>
      <c r="C8215" s="2"/>
      <c r="D8215" s="2"/>
      <c r="E8215" s="106"/>
      <c r="F8215" s="107"/>
      <c r="G8215" s="108"/>
      <c r="H8215" s="109"/>
      <c r="I8215" s="109"/>
      <c r="J8215" s="110"/>
      <c r="K8215" s="117"/>
      <c r="L8215" s="178"/>
      <c r="M8215" s="178"/>
      <c r="N8215" s="106"/>
      <c r="O8215" s="111"/>
      <c r="P8215" s="111"/>
      <c r="Q8215" s="106"/>
      <c r="R8215" s="106"/>
      <c r="S8215" s="106"/>
      <c r="T8215" s="106"/>
      <c r="U8215" s="106"/>
      <c r="V8215" s="106"/>
      <c r="W8215" s="19"/>
      <c r="X8215" s="2"/>
      <c r="Y8215" s="4"/>
      <c r="Z8215" s="106"/>
      <c r="AA8215" s="114"/>
      <c r="AB8215" s="112"/>
      <c r="AC8215" s="178"/>
      <c r="AD8215" s="11"/>
      <c r="AE8215" s="106"/>
      <c r="AF8215" s="106"/>
      <c r="AG8215" s="106"/>
      <c r="AH8215" s="115"/>
      <c r="AI8215" s="116"/>
    </row>
    <row r="8216" spans="1:35" ht="15" customHeight="1" x14ac:dyDescent="0.25">
      <c r="A8216" s="105"/>
      <c r="B8216" s="106"/>
      <c r="C8216" s="2"/>
      <c r="D8216" s="2"/>
      <c r="E8216" s="106"/>
      <c r="F8216" s="107"/>
      <c r="G8216" s="108"/>
      <c r="H8216" s="109"/>
      <c r="I8216" s="109"/>
      <c r="J8216" s="110"/>
      <c r="K8216" s="117"/>
      <c r="L8216" s="178"/>
      <c r="M8216" s="178"/>
      <c r="N8216" s="106"/>
      <c r="O8216" s="111"/>
      <c r="P8216" s="111"/>
      <c r="Q8216" s="106"/>
      <c r="R8216" s="106"/>
      <c r="S8216" s="106"/>
      <c r="T8216" s="106"/>
      <c r="U8216" s="106"/>
      <c r="V8216" s="106"/>
      <c r="W8216" s="19"/>
      <c r="X8216" s="2"/>
      <c r="Y8216" s="4"/>
      <c r="Z8216" s="106"/>
      <c r="AA8216" s="114"/>
      <c r="AB8216" s="112"/>
      <c r="AC8216" s="178"/>
      <c r="AD8216" s="11"/>
      <c r="AE8216" s="106"/>
      <c r="AF8216" s="106"/>
      <c r="AG8216" s="106"/>
      <c r="AH8216" s="115"/>
      <c r="AI8216" s="116"/>
    </row>
    <row r="8217" spans="1:35" ht="15" customHeight="1" x14ac:dyDescent="0.25">
      <c r="A8217" s="105"/>
      <c r="B8217" s="106"/>
      <c r="C8217" s="2"/>
      <c r="D8217" s="2"/>
      <c r="E8217" s="106"/>
      <c r="F8217" s="107"/>
      <c r="G8217" s="108"/>
      <c r="H8217" s="109"/>
      <c r="I8217" s="109"/>
      <c r="J8217" s="110"/>
      <c r="K8217" s="117"/>
      <c r="L8217" s="178"/>
      <c r="M8217" s="178"/>
      <c r="N8217" s="106"/>
      <c r="O8217" s="111"/>
      <c r="P8217" s="111"/>
      <c r="Q8217" s="106"/>
      <c r="R8217" s="106"/>
      <c r="S8217" s="106"/>
      <c r="T8217" s="106"/>
      <c r="U8217" s="106"/>
      <c r="V8217" s="106"/>
      <c r="W8217" s="19"/>
      <c r="X8217" s="2"/>
      <c r="Y8217" s="4"/>
      <c r="Z8217" s="106"/>
      <c r="AA8217" s="114"/>
      <c r="AB8217" s="112"/>
      <c r="AC8217" s="178"/>
      <c r="AD8217" s="11"/>
      <c r="AE8217" s="106"/>
      <c r="AF8217" s="106"/>
      <c r="AG8217" s="106"/>
      <c r="AH8217" s="115"/>
      <c r="AI8217" s="116"/>
    </row>
    <row r="8218" spans="1:35" ht="15" customHeight="1" x14ac:dyDescent="0.25">
      <c r="A8218" s="105"/>
      <c r="B8218" s="106"/>
      <c r="C8218" s="2"/>
      <c r="D8218" s="2"/>
      <c r="E8218" s="106"/>
      <c r="F8218" s="107"/>
      <c r="G8218" s="108"/>
      <c r="H8218" s="109"/>
      <c r="I8218" s="109"/>
      <c r="J8218" s="110"/>
      <c r="K8218" s="117"/>
      <c r="L8218" s="178"/>
      <c r="M8218" s="178"/>
      <c r="N8218" s="106"/>
      <c r="O8218" s="111"/>
      <c r="P8218" s="111"/>
      <c r="Q8218" s="106"/>
      <c r="R8218" s="106"/>
      <c r="S8218" s="106"/>
      <c r="T8218" s="106"/>
      <c r="U8218" s="106"/>
      <c r="V8218" s="106"/>
      <c r="W8218" s="19"/>
      <c r="X8218" s="2"/>
      <c r="Y8218" s="4"/>
      <c r="Z8218" s="106"/>
      <c r="AA8218" s="114"/>
      <c r="AB8218" s="112"/>
      <c r="AC8218" s="178"/>
      <c r="AD8218" s="11"/>
      <c r="AE8218" s="106"/>
      <c r="AF8218" s="106"/>
      <c r="AG8218" s="106"/>
      <c r="AH8218" s="115"/>
      <c r="AI8218" s="116"/>
    </row>
    <row r="8219" spans="1:35" ht="15" customHeight="1" x14ac:dyDescent="0.25">
      <c r="A8219" s="105"/>
      <c r="B8219" s="106"/>
      <c r="C8219" s="2"/>
      <c r="D8219" s="2"/>
      <c r="E8219" s="106"/>
      <c r="F8219" s="107"/>
      <c r="G8219" s="108"/>
      <c r="H8219" s="109"/>
      <c r="I8219" s="109"/>
      <c r="J8219" s="110"/>
      <c r="K8219" s="117"/>
      <c r="L8219" s="178"/>
      <c r="M8219" s="178"/>
      <c r="N8219" s="106"/>
      <c r="O8219" s="111"/>
      <c r="P8219" s="111"/>
      <c r="Q8219" s="106"/>
      <c r="R8219" s="106"/>
      <c r="S8219" s="106"/>
      <c r="T8219" s="106"/>
      <c r="U8219" s="106"/>
      <c r="V8219" s="106"/>
      <c r="W8219" s="19"/>
      <c r="X8219" s="2"/>
      <c r="Y8219" s="4"/>
      <c r="Z8219" s="106"/>
      <c r="AA8219" s="114"/>
      <c r="AB8219" s="112"/>
      <c r="AC8219" s="178"/>
      <c r="AD8219" s="11"/>
      <c r="AE8219" s="106"/>
      <c r="AF8219" s="106"/>
      <c r="AG8219" s="106"/>
      <c r="AH8219" s="115"/>
      <c r="AI8219" s="116"/>
    </row>
    <row r="8220" spans="1:35" ht="15" customHeight="1" x14ac:dyDescent="0.25">
      <c r="A8220" s="105"/>
      <c r="B8220" s="106"/>
      <c r="C8220" s="2"/>
      <c r="D8220" s="2"/>
      <c r="E8220" s="106"/>
      <c r="F8220" s="107"/>
      <c r="G8220" s="108"/>
      <c r="H8220" s="109"/>
      <c r="I8220" s="109"/>
      <c r="J8220" s="110"/>
      <c r="K8220" s="117"/>
      <c r="L8220" s="178"/>
      <c r="M8220" s="178"/>
      <c r="N8220" s="106"/>
      <c r="O8220" s="111"/>
      <c r="P8220" s="111"/>
      <c r="Q8220" s="106"/>
      <c r="R8220" s="106"/>
      <c r="S8220" s="106"/>
      <c r="T8220" s="106"/>
      <c r="U8220" s="106"/>
      <c r="V8220" s="106"/>
      <c r="W8220" s="19"/>
      <c r="X8220" s="2"/>
      <c r="Y8220" s="4"/>
      <c r="Z8220" s="106"/>
      <c r="AA8220" s="114"/>
      <c r="AB8220" s="112"/>
      <c r="AC8220" s="178"/>
      <c r="AD8220" s="11"/>
      <c r="AE8220" s="106"/>
      <c r="AF8220" s="106"/>
      <c r="AG8220" s="106"/>
      <c r="AH8220" s="115"/>
      <c r="AI8220" s="116"/>
    </row>
    <row r="8221" spans="1:35" ht="15" customHeight="1" x14ac:dyDescent="0.25">
      <c r="A8221" s="105"/>
      <c r="B8221" s="106"/>
      <c r="C8221" s="2"/>
      <c r="D8221" s="2"/>
      <c r="E8221" s="106"/>
      <c r="F8221" s="107"/>
      <c r="G8221" s="108"/>
      <c r="H8221" s="109"/>
      <c r="I8221" s="109"/>
      <c r="J8221" s="110"/>
      <c r="K8221" s="117"/>
      <c r="L8221" s="178"/>
      <c r="M8221" s="178"/>
      <c r="N8221" s="106"/>
      <c r="O8221" s="111"/>
      <c r="P8221" s="111"/>
      <c r="Q8221" s="106"/>
      <c r="R8221" s="106"/>
      <c r="S8221" s="106"/>
      <c r="T8221" s="106"/>
      <c r="U8221" s="106"/>
      <c r="V8221" s="106"/>
      <c r="W8221" s="19"/>
      <c r="X8221" s="2"/>
      <c r="Y8221" s="4"/>
      <c r="Z8221" s="106"/>
      <c r="AA8221" s="114"/>
      <c r="AB8221" s="112"/>
      <c r="AC8221" s="178"/>
      <c r="AD8221" s="11"/>
      <c r="AE8221" s="106"/>
      <c r="AF8221" s="106"/>
      <c r="AG8221" s="106"/>
      <c r="AH8221" s="115"/>
      <c r="AI8221" s="116"/>
    </row>
    <row r="8222" spans="1:35" ht="15" customHeight="1" x14ac:dyDescent="0.25">
      <c r="A8222" s="105"/>
      <c r="B8222" s="106"/>
      <c r="C8222" s="2"/>
      <c r="D8222" s="2"/>
      <c r="E8222" s="106"/>
      <c r="F8222" s="107"/>
      <c r="G8222" s="108"/>
      <c r="H8222" s="109"/>
      <c r="I8222" s="109"/>
      <c r="J8222" s="110"/>
      <c r="K8222" s="117"/>
      <c r="L8222" s="178"/>
      <c r="M8222" s="178"/>
      <c r="N8222" s="106"/>
      <c r="O8222" s="111"/>
      <c r="P8222" s="111"/>
      <c r="Q8222" s="106"/>
      <c r="R8222" s="106"/>
      <c r="S8222" s="106"/>
      <c r="T8222" s="106"/>
      <c r="U8222" s="106"/>
      <c r="V8222" s="106"/>
      <c r="W8222" s="19"/>
      <c r="X8222" s="2"/>
      <c r="Y8222" s="4"/>
      <c r="Z8222" s="106"/>
      <c r="AA8222" s="114"/>
      <c r="AB8222" s="112"/>
      <c r="AC8222" s="178"/>
      <c r="AD8222" s="11"/>
      <c r="AE8222" s="106"/>
      <c r="AF8222" s="106"/>
      <c r="AG8222" s="106"/>
      <c r="AH8222" s="115"/>
      <c r="AI8222" s="116"/>
    </row>
    <row r="8223" spans="1:35" ht="15" customHeight="1" x14ac:dyDescent="0.25">
      <c r="A8223" s="105"/>
      <c r="B8223" s="106"/>
      <c r="C8223" s="2"/>
      <c r="D8223" s="2"/>
      <c r="E8223" s="106"/>
      <c r="F8223" s="107"/>
      <c r="G8223" s="108"/>
      <c r="H8223" s="109"/>
      <c r="I8223" s="109"/>
      <c r="J8223" s="110"/>
      <c r="K8223" s="117"/>
      <c r="L8223" s="178"/>
      <c r="M8223" s="178"/>
      <c r="N8223" s="106"/>
      <c r="O8223" s="111"/>
      <c r="P8223" s="111"/>
      <c r="Q8223" s="106"/>
      <c r="R8223" s="106"/>
      <c r="S8223" s="106"/>
      <c r="T8223" s="106"/>
      <c r="U8223" s="106"/>
      <c r="V8223" s="106"/>
      <c r="W8223" s="19"/>
      <c r="X8223" s="2"/>
      <c r="Y8223" s="4"/>
      <c r="Z8223" s="106"/>
      <c r="AA8223" s="114"/>
      <c r="AB8223" s="112"/>
      <c r="AC8223" s="178"/>
      <c r="AD8223" s="11"/>
      <c r="AE8223" s="106"/>
      <c r="AF8223" s="106"/>
      <c r="AG8223" s="106"/>
      <c r="AH8223" s="115"/>
      <c r="AI8223" s="116"/>
    </row>
    <row r="8224" spans="1:35" ht="15" customHeight="1" x14ac:dyDescent="0.25">
      <c r="A8224" s="105"/>
      <c r="B8224" s="106"/>
      <c r="C8224" s="2"/>
      <c r="D8224" s="2"/>
      <c r="E8224" s="106"/>
      <c r="F8224" s="107"/>
      <c r="G8224" s="108"/>
      <c r="H8224" s="109"/>
      <c r="I8224" s="109"/>
      <c r="J8224" s="110"/>
      <c r="K8224" s="117"/>
      <c r="L8224" s="178"/>
      <c r="M8224" s="178"/>
      <c r="N8224" s="106"/>
      <c r="O8224" s="111"/>
      <c r="P8224" s="111"/>
      <c r="Q8224" s="106"/>
      <c r="R8224" s="106"/>
      <c r="S8224" s="106"/>
      <c r="T8224" s="106"/>
      <c r="U8224" s="106"/>
      <c r="V8224" s="106"/>
      <c r="W8224" s="19"/>
      <c r="X8224" s="2"/>
      <c r="Y8224" s="4"/>
      <c r="Z8224" s="106"/>
      <c r="AA8224" s="114"/>
      <c r="AB8224" s="112"/>
      <c r="AC8224" s="178"/>
      <c r="AD8224" s="11"/>
      <c r="AE8224" s="106"/>
      <c r="AF8224" s="106"/>
      <c r="AG8224" s="106"/>
      <c r="AH8224" s="115"/>
      <c r="AI8224" s="116"/>
    </row>
    <row r="8225" spans="1:35" ht="15" customHeight="1" x14ac:dyDescent="0.25">
      <c r="A8225" s="105"/>
      <c r="B8225" s="106"/>
      <c r="C8225" s="2"/>
      <c r="D8225" s="2"/>
      <c r="E8225" s="106"/>
      <c r="F8225" s="107"/>
      <c r="G8225" s="108"/>
      <c r="H8225" s="109"/>
      <c r="I8225" s="109"/>
      <c r="J8225" s="110"/>
      <c r="K8225" s="117"/>
      <c r="L8225" s="178"/>
      <c r="M8225" s="178"/>
      <c r="N8225" s="106"/>
      <c r="O8225" s="111"/>
      <c r="P8225" s="111"/>
      <c r="Q8225" s="106"/>
      <c r="R8225" s="106"/>
      <c r="S8225" s="106"/>
      <c r="T8225" s="106"/>
      <c r="U8225" s="106"/>
      <c r="V8225" s="106"/>
      <c r="W8225" s="19"/>
      <c r="X8225" s="2"/>
      <c r="Y8225" s="4"/>
      <c r="Z8225" s="106"/>
      <c r="AA8225" s="114"/>
      <c r="AB8225" s="112"/>
      <c r="AC8225" s="178"/>
      <c r="AD8225" s="11"/>
      <c r="AE8225" s="106"/>
      <c r="AF8225" s="106"/>
      <c r="AG8225" s="106"/>
      <c r="AH8225" s="115"/>
      <c r="AI8225" s="116"/>
    </row>
    <row r="8226" spans="1:35" ht="15" customHeight="1" x14ac:dyDescent="0.25">
      <c r="A8226" s="105"/>
      <c r="B8226" s="106"/>
      <c r="C8226" s="2"/>
      <c r="D8226" s="2"/>
      <c r="E8226" s="106"/>
      <c r="F8226" s="107"/>
      <c r="G8226" s="108"/>
      <c r="H8226" s="109"/>
      <c r="I8226" s="109"/>
      <c r="J8226" s="110"/>
      <c r="K8226" s="117"/>
      <c r="L8226" s="178"/>
      <c r="M8226" s="178"/>
      <c r="N8226" s="106"/>
      <c r="O8226" s="111"/>
      <c r="P8226" s="111"/>
      <c r="Q8226" s="106"/>
      <c r="R8226" s="106"/>
      <c r="S8226" s="106"/>
      <c r="T8226" s="106"/>
      <c r="U8226" s="106"/>
      <c r="V8226" s="106"/>
      <c r="W8226" s="19"/>
      <c r="X8226" s="2"/>
      <c r="Y8226" s="4"/>
      <c r="Z8226" s="106"/>
      <c r="AA8226" s="114"/>
      <c r="AB8226" s="112"/>
      <c r="AC8226" s="178"/>
      <c r="AD8226" s="11"/>
      <c r="AE8226" s="106"/>
      <c r="AF8226" s="106"/>
      <c r="AG8226" s="106"/>
      <c r="AH8226" s="115"/>
      <c r="AI8226" s="116"/>
    </row>
    <row r="8227" spans="1:35" ht="15" customHeight="1" x14ac:dyDescent="0.25">
      <c r="A8227" s="105"/>
      <c r="B8227" s="106"/>
      <c r="C8227" s="2"/>
      <c r="D8227" s="2"/>
      <c r="E8227" s="106"/>
      <c r="F8227" s="107"/>
      <c r="G8227" s="108"/>
      <c r="H8227" s="109"/>
      <c r="I8227" s="109"/>
      <c r="J8227" s="110"/>
      <c r="K8227" s="117"/>
      <c r="L8227" s="178"/>
      <c r="M8227" s="178"/>
      <c r="N8227" s="106"/>
      <c r="O8227" s="111"/>
      <c r="P8227" s="111"/>
      <c r="Q8227" s="106"/>
      <c r="R8227" s="106"/>
      <c r="S8227" s="106"/>
      <c r="T8227" s="106"/>
      <c r="U8227" s="106"/>
      <c r="V8227" s="106"/>
      <c r="W8227" s="19"/>
      <c r="X8227" s="2"/>
      <c r="Y8227" s="4"/>
      <c r="Z8227" s="106"/>
      <c r="AA8227" s="114"/>
      <c r="AB8227" s="112"/>
      <c r="AC8227" s="178"/>
      <c r="AD8227" s="11"/>
      <c r="AE8227" s="106"/>
      <c r="AF8227" s="106"/>
      <c r="AG8227" s="106"/>
      <c r="AH8227" s="115"/>
      <c r="AI8227" s="116"/>
    </row>
    <row r="8228" spans="1:35" ht="15" customHeight="1" x14ac:dyDescent="0.25">
      <c r="A8228" s="105"/>
      <c r="B8228" s="106"/>
      <c r="C8228" s="2"/>
      <c r="D8228" s="2"/>
      <c r="E8228" s="106"/>
      <c r="F8228" s="107"/>
      <c r="G8228" s="108"/>
      <c r="H8228" s="109"/>
      <c r="I8228" s="109"/>
      <c r="J8228" s="110"/>
      <c r="K8228" s="117"/>
      <c r="L8228" s="178"/>
      <c r="M8228" s="178"/>
      <c r="N8228" s="106"/>
      <c r="O8228" s="111"/>
      <c r="P8228" s="111"/>
      <c r="Q8228" s="106"/>
      <c r="R8228" s="106"/>
      <c r="S8228" s="106"/>
      <c r="T8228" s="106"/>
      <c r="U8228" s="106"/>
      <c r="V8228" s="106"/>
      <c r="W8228" s="19"/>
      <c r="X8228" s="2"/>
      <c r="Y8228" s="4"/>
      <c r="Z8228" s="106"/>
      <c r="AA8228" s="114"/>
      <c r="AB8228" s="112"/>
      <c r="AC8228" s="178"/>
      <c r="AD8228" s="11"/>
      <c r="AE8228" s="106"/>
      <c r="AF8228" s="106"/>
      <c r="AG8228" s="106"/>
      <c r="AH8228" s="115"/>
      <c r="AI8228" s="116"/>
    </row>
    <row r="8229" spans="1:35" ht="15" customHeight="1" x14ac:dyDescent="0.25">
      <c r="A8229" s="105"/>
      <c r="B8229" s="106"/>
      <c r="C8229" s="2"/>
      <c r="D8229" s="2"/>
      <c r="E8229" s="106"/>
      <c r="F8229" s="107"/>
      <c r="G8229" s="108"/>
      <c r="H8229" s="109"/>
      <c r="I8229" s="109"/>
      <c r="J8229" s="110"/>
      <c r="K8229" s="117"/>
      <c r="L8229" s="178"/>
      <c r="M8229" s="178"/>
      <c r="N8229" s="106"/>
      <c r="O8229" s="111"/>
      <c r="P8229" s="111"/>
      <c r="Q8229" s="106"/>
      <c r="R8229" s="106"/>
      <c r="S8229" s="106"/>
      <c r="T8229" s="106"/>
      <c r="U8229" s="106"/>
      <c r="V8229" s="106"/>
      <c r="W8229" s="19"/>
      <c r="X8229" s="2"/>
      <c r="Y8229" s="4"/>
      <c r="Z8229" s="106"/>
      <c r="AA8229" s="114"/>
      <c r="AB8229" s="112"/>
      <c r="AC8229" s="178"/>
      <c r="AD8229" s="11"/>
      <c r="AE8229" s="106"/>
      <c r="AF8229" s="106"/>
      <c r="AG8229" s="106"/>
      <c r="AH8229" s="115"/>
      <c r="AI8229" s="116"/>
    </row>
    <row r="8230" spans="1:35" ht="15" customHeight="1" x14ac:dyDescent="0.25">
      <c r="A8230" s="105"/>
      <c r="B8230" s="106"/>
      <c r="C8230" s="2"/>
      <c r="D8230" s="2"/>
      <c r="E8230" s="106"/>
      <c r="F8230" s="107"/>
      <c r="G8230" s="108"/>
      <c r="H8230" s="109"/>
      <c r="I8230" s="109"/>
      <c r="J8230" s="110"/>
      <c r="K8230" s="117"/>
      <c r="L8230" s="178"/>
      <c r="M8230" s="178"/>
      <c r="N8230" s="106"/>
      <c r="O8230" s="111"/>
      <c r="P8230" s="111"/>
      <c r="Q8230" s="106"/>
      <c r="R8230" s="106"/>
      <c r="S8230" s="106"/>
      <c r="T8230" s="106"/>
      <c r="U8230" s="106"/>
      <c r="V8230" s="106"/>
      <c r="W8230" s="19"/>
      <c r="X8230" s="2"/>
      <c r="Y8230" s="4"/>
      <c r="Z8230" s="106"/>
      <c r="AA8230" s="114"/>
      <c r="AB8230" s="112"/>
      <c r="AC8230" s="178"/>
      <c r="AD8230" s="11"/>
      <c r="AE8230" s="106"/>
      <c r="AF8230" s="106"/>
      <c r="AG8230" s="106"/>
      <c r="AH8230" s="115"/>
      <c r="AI8230" s="116"/>
    </row>
    <row r="8231" spans="1:35" ht="15" customHeight="1" x14ac:dyDescent="0.25">
      <c r="A8231" s="105"/>
      <c r="B8231" s="106"/>
      <c r="C8231" s="2"/>
      <c r="D8231" s="2"/>
      <c r="E8231" s="106"/>
      <c r="F8231" s="107"/>
      <c r="G8231" s="108"/>
      <c r="H8231" s="109"/>
      <c r="I8231" s="109"/>
      <c r="J8231" s="110"/>
      <c r="K8231" s="117"/>
      <c r="L8231" s="178"/>
      <c r="M8231" s="178"/>
      <c r="N8231" s="106"/>
      <c r="O8231" s="111"/>
      <c r="P8231" s="111"/>
      <c r="Q8231" s="106"/>
      <c r="R8231" s="106"/>
      <c r="S8231" s="106"/>
      <c r="T8231" s="106"/>
      <c r="U8231" s="106"/>
      <c r="V8231" s="106"/>
      <c r="W8231" s="19"/>
      <c r="X8231" s="2"/>
      <c r="Y8231" s="4"/>
      <c r="Z8231" s="106"/>
      <c r="AA8231" s="114"/>
      <c r="AB8231" s="112"/>
      <c r="AC8231" s="178"/>
      <c r="AD8231" s="11"/>
      <c r="AE8231" s="106"/>
      <c r="AF8231" s="106"/>
      <c r="AG8231" s="106"/>
      <c r="AH8231" s="115"/>
      <c r="AI8231" s="116"/>
    </row>
    <row r="8232" spans="1:35" ht="15" customHeight="1" x14ac:dyDescent="0.25">
      <c r="A8232" s="105"/>
      <c r="B8232" s="106"/>
      <c r="C8232" s="2"/>
      <c r="D8232" s="2"/>
      <c r="E8232" s="106"/>
      <c r="F8232" s="107"/>
      <c r="G8232" s="108"/>
      <c r="H8232" s="109"/>
      <c r="I8232" s="109"/>
      <c r="J8232" s="110"/>
      <c r="K8232" s="117"/>
      <c r="L8232" s="178"/>
      <c r="M8232" s="178"/>
      <c r="N8232" s="106"/>
      <c r="O8232" s="111"/>
      <c r="P8232" s="111"/>
      <c r="Q8232" s="106"/>
      <c r="R8232" s="106"/>
      <c r="S8232" s="106"/>
      <c r="T8232" s="106"/>
      <c r="U8232" s="106"/>
      <c r="V8232" s="106"/>
      <c r="W8232" s="19"/>
      <c r="X8232" s="2"/>
      <c r="Y8232" s="4"/>
      <c r="Z8232" s="106"/>
      <c r="AA8232" s="114"/>
      <c r="AB8232" s="112"/>
      <c r="AC8232" s="178"/>
      <c r="AD8232" s="11"/>
      <c r="AE8232" s="106"/>
      <c r="AF8232" s="106"/>
      <c r="AG8232" s="106"/>
      <c r="AH8232" s="115"/>
      <c r="AI8232" s="116"/>
    </row>
    <row r="8233" spans="1:35" ht="15" customHeight="1" x14ac:dyDescent="0.25">
      <c r="A8233" s="105"/>
      <c r="B8233" s="106"/>
      <c r="C8233" s="2"/>
      <c r="D8233" s="2"/>
      <c r="E8233" s="106"/>
      <c r="F8233" s="107"/>
      <c r="G8233" s="108"/>
      <c r="H8233" s="109"/>
      <c r="I8233" s="109"/>
      <c r="J8233" s="110"/>
      <c r="K8233" s="117"/>
      <c r="L8233" s="178"/>
      <c r="M8233" s="178"/>
      <c r="N8233" s="106"/>
      <c r="O8233" s="111"/>
      <c r="P8233" s="111"/>
      <c r="Q8233" s="106"/>
      <c r="R8233" s="106"/>
      <c r="S8233" s="106"/>
      <c r="T8233" s="106"/>
      <c r="U8233" s="106"/>
      <c r="V8233" s="106"/>
      <c r="W8233" s="19"/>
      <c r="X8233" s="2"/>
      <c r="Y8233" s="4"/>
      <c r="Z8233" s="106"/>
      <c r="AA8233" s="114"/>
      <c r="AB8233" s="112"/>
      <c r="AC8233" s="178"/>
      <c r="AD8233" s="11"/>
      <c r="AE8233" s="106"/>
      <c r="AF8233" s="106"/>
      <c r="AG8233" s="106"/>
      <c r="AH8233" s="115"/>
      <c r="AI8233" s="116"/>
    </row>
    <row r="8234" spans="1:35" ht="15" customHeight="1" x14ac:dyDescent="0.25">
      <c r="A8234" s="105"/>
      <c r="B8234" s="106"/>
      <c r="C8234" s="2"/>
      <c r="D8234" s="2"/>
      <c r="E8234" s="106"/>
      <c r="F8234" s="107"/>
      <c r="G8234" s="108"/>
      <c r="H8234" s="109"/>
      <c r="I8234" s="109"/>
      <c r="J8234" s="110"/>
      <c r="K8234" s="117"/>
      <c r="L8234" s="178"/>
      <c r="M8234" s="178"/>
      <c r="N8234" s="106"/>
      <c r="O8234" s="111"/>
      <c r="P8234" s="111"/>
      <c r="Q8234" s="106"/>
      <c r="R8234" s="106"/>
      <c r="S8234" s="106"/>
      <c r="T8234" s="106"/>
      <c r="U8234" s="106"/>
      <c r="V8234" s="106"/>
      <c r="W8234" s="19"/>
      <c r="X8234" s="2"/>
      <c r="Y8234" s="4"/>
      <c r="Z8234" s="106"/>
      <c r="AA8234" s="114"/>
      <c r="AB8234" s="112"/>
      <c r="AC8234" s="178"/>
      <c r="AD8234" s="11"/>
      <c r="AE8234" s="106"/>
      <c r="AF8234" s="106"/>
      <c r="AG8234" s="106"/>
      <c r="AH8234" s="115"/>
      <c r="AI8234" s="116"/>
    </row>
    <row r="8235" spans="1:35" ht="15" customHeight="1" x14ac:dyDescent="0.25">
      <c r="A8235" s="105"/>
      <c r="B8235" s="106"/>
      <c r="C8235" s="2"/>
      <c r="D8235" s="2"/>
      <c r="E8235" s="106"/>
      <c r="F8235" s="107"/>
      <c r="G8235" s="108"/>
      <c r="H8235" s="109"/>
      <c r="I8235" s="109"/>
      <c r="J8235" s="110"/>
      <c r="K8235" s="117"/>
      <c r="L8235" s="178"/>
      <c r="M8235" s="178"/>
      <c r="N8235" s="106"/>
      <c r="O8235" s="111"/>
      <c r="P8235" s="111"/>
      <c r="Q8235" s="106"/>
      <c r="R8235" s="106"/>
      <c r="S8235" s="106"/>
      <c r="T8235" s="106"/>
      <c r="U8235" s="106"/>
      <c r="V8235" s="106"/>
      <c r="W8235" s="19"/>
      <c r="X8235" s="2"/>
      <c r="Y8235" s="4"/>
      <c r="Z8235" s="106"/>
      <c r="AA8235" s="114"/>
      <c r="AB8235" s="112"/>
      <c r="AC8235" s="178"/>
      <c r="AD8235" s="11"/>
      <c r="AE8235" s="106"/>
      <c r="AF8235" s="106"/>
      <c r="AG8235" s="106"/>
      <c r="AH8235" s="115"/>
      <c r="AI8235" s="116"/>
    </row>
    <row r="8236" spans="1:35" ht="15" customHeight="1" x14ac:dyDescent="0.25">
      <c r="A8236" s="105"/>
      <c r="B8236" s="106"/>
      <c r="C8236" s="2"/>
      <c r="D8236" s="2"/>
      <c r="E8236" s="106"/>
      <c r="F8236" s="107"/>
      <c r="G8236" s="108"/>
      <c r="H8236" s="109"/>
      <c r="I8236" s="109"/>
      <c r="J8236" s="110"/>
      <c r="K8236" s="117"/>
      <c r="L8236" s="178"/>
      <c r="M8236" s="178"/>
      <c r="N8236" s="106"/>
      <c r="O8236" s="111"/>
      <c r="P8236" s="111"/>
      <c r="Q8236" s="106"/>
      <c r="R8236" s="106"/>
      <c r="S8236" s="106"/>
      <c r="T8236" s="106"/>
      <c r="U8236" s="106"/>
      <c r="V8236" s="106"/>
      <c r="W8236" s="19"/>
      <c r="X8236" s="2"/>
      <c r="Y8236" s="4"/>
      <c r="Z8236" s="106"/>
      <c r="AA8236" s="114"/>
      <c r="AB8236" s="112"/>
      <c r="AC8236" s="178"/>
      <c r="AD8236" s="11"/>
      <c r="AE8236" s="106"/>
      <c r="AF8236" s="106"/>
      <c r="AG8236" s="106"/>
      <c r="AH8236" s="115"/>
      <c r="AI8236" s="116"/>
    </row>
    <row r="8237" spans="1:35" ht="15" customHeight="1" x14ac:dyDescent="0.25">
      <c r="A8237" s="105"/>
      <c r="B8237" s="106"/>
      <c r="C8237" s="2"/>
      <c r="D8237" s="2"/>
      <c r="E8237" s="106"/>
      <c r="F8237" s="107"/>
      <c r="G8237" s="108"/>
      <c r="H8237" s="109"/>
      <c r="I8237" s="109"/>
      <c r="J8237" s="110"/>
      <c r="K8237" s="117"/>
      <c r="L8237" s="178"/>
      <c r="M8237" s="178"/>
      <c r="N8237" s="106"/>
      <c r="O8237" s="111"/>
      <c r="P8237" s="111"/>
      <c r="Q8237" s="106"/>
      <c r="R8237" s="106"/>
      <c r="S8237" s="106"/>
      <c r="T8237" s="106"/>
      <c r="U8237" s="106"/>
      <c r="V8237" s="106"/>
      <c r="W8237" s="19"/>
      <c r="X8237" s="2"/>
      <c r="Y8237" s="4"/>
      <c r="Z8237" s="106"/>
      <c r="AA8237" s="114"/>
      <c r="AB8237" s="112"/>
      <c r="AC8237" s="178"/>
      <c r="AD8237" s="11"/>
      <c r="AE8237" s="106"/>
      <c r="AF8237" s="106"/>
      <c r="AG8237" s="106"/>
      <c r="AH8237" s="115"/>
      <c r="AI8237" s="116"/>
    </row>
    <row r="8238" spans="1:35" ht="15" customHeight="1" x14ac:dyDescent="0.25">
      <c r="A8238" s="105"/>
      <c r="B8238" s="106"/>
      <c r="C8238" s="2"/>
      <c r="D8238" s="2"/>
      <c r="E8238" s="106"/>
      <c r="F8238" s="107"/>
      <c r="G8238" s="108"/>
      <c r="H8238" s="109"/>
      <c r="I8238" s="109"/>
      <c r="J8238" s="110"/>
      <c r="K8238" s="117"/>
      <c r="L8238" s="178"/>
      <c r="M8238" s="178"/>
      <c r="N8238" s="106"/>
      <c r="O8238" s="111"/>
      <c r="P8238" s="111"/>
      <c r="Q8238" s="106"/>
      <c r="R8238" s="106"/>
      <c r="S8238" s="106"/>
      <c r="T8238" s="106"/>
      <c r="U8238" s="106"/>
      <c r="V8238" s="106"/>
      <c r="W8238" s="19"/>
      <c r="X8238" s="2"/>
      <c r="Y8238" s="4"/>
      <c r="Z8238" s="106"/>
      <c r="AA8238" s="114"/>
      <c r="AB8238" s="112"/>
      <c r="AC8238" s="178"/>
      <c r="AD8238" s="11"/>
      <c r="AE8238" s="106"/>
      <c r="AF8238" s="106"/>
      <c r="AG8238" s="106"/>
      <c r="AH8238" s="115"/>
      <c r="AI8238" s="116"/>
    </row>
    <row r="8239" spans="1:35" ht="15" customHeight="1" x14ac:dyDescent="0.25">
      <c r="A8239" s="105"/>
      <c r="B8239" s="106"/>
      <c r="C8239" s="2"/>
      <c r="D8239" s="2"/>
      <c r="E8239" s="106"/>
      <c r="F8239" s="107"/>
      <c r="G8239" s="108"/>
      <c r="H8239" s="109"/>
      <c r="I8239" s="109"/>
      <c r="J8239" s="110"/>
      <c r="K8239" s="117"/>
      <c r="L8239" s="178"/>
      <c r="M8239" s="178"/>
      <c r="N8239" s="106"/>
      <c r="O8239" s="111"/>
      <c r="P8239" s="111"/>
      <c r="Q8239" s="106"/>
      <c r="R8239" s="106"/>
      <c r="S8239" s="106"/>
      <c r="T8239" s="106"/>
      <c r="U8239" s="106"/>
      <c r="V8239" s="106"/>
      <c r="W8239" s="19"/>
      <c r="X8239" s="2"/>
      <c r="Y8239" s="4"/>
      <c r="Z8239" s="106"/>
      <c r="AA8239" s="114"/>
      <c r="AB8239" s="112"/>
      <c r="AC8239" s="178"/>
      <c r="AD8239" s="11"/>
      <c r="AE8239" s="106"/>
      <c r="AF8239" s="106"/>
      <c r="AG8239" s="106"/>
      <c r="AH8239" s="115"/>
      <c r="AI8239" s="116"/>
    </row>
    <row r="8240" spans="1:35" ht="15" customHeight="1" x14ac:dyDescent="0.25">
      <c r="A8240" s="105"/>
      <c r="B8240" s="106"/>
      <c r="C8240" s="2"/>
      <c r="D8240" s="2"/>
      <c r="E8240" s="106"/>
      <c r="F8240" s="107"/>
      <c r="G8240" s="108"/>
      <c r="H8240" s="109"/>
      <c r="I8240" s="109"/>
      <c r="J8240" s="110"/>
      <c r="K8240" s="117"/>
      <c r="L8240" s="178"/>
      <c r="M8240" s="178"/>
      <c r="N8240" s="106"/>
      <c r="O8240" s="111"/>
      <c r="P8240" s="111"/>
      <c r="Q8240" s="106"/>
      <c r="R8240" s="106"/>
      <c r="S8240" s="106"/>
      <c r="T8240" s="106"/>
      <c r="U8240" s="106"/>
      <c r="V8240" s="106"/>
      <c r="W8240" s="19"/>
      <c r="X8240" s="2"/>
      <c r="Y8240" s="4"/>
      <c r="Z8240" s="106"/>
      <c r="AA8240" s="114"/>
      <c r="AB8240" s="112"/>
      <c r="AC8240" s="178"/>
      <c r="AD8240" s="11"/>
      <c r="AE8240" s="106"/>
      <c r="AF8240" s="106"/>
      <c r="AG8240" s="106"/>
      <c r="AH8240" s="115"/>
      <c r="AI8240" s="116"/>
    </row>
    <row r="8241" spans="1:35" ht="15" customHeight="1" x14ac:dyDescent="0.25">
      <c r="A8241" s="105"/>
      <c r="B8241" s="106"/>
      <c r="C8241" s="2"/>
      <c r="D8241" s="2"/>
      <c r="E8241" s="106"/>
      <c r="F8241" s="107"/>
      <c r="G8241" s="108"/>
      <c r="H8241" s="109"/>
      <c r="I8241" s="109"/>
      <c r="J8241" s="110"/>
      <c r="K8241" s="117"/>
      <c r="L8241" s="178"/>
      <c r="M8241" s="178"/>
      <c r="N8241" s="106"/>
      <c r="O8241" s="111"/>
      <c r="P8241" s="111"/>
      <c r="Q8241" s="106"/>
      <c r="R8241" s="106"/>
      <c r="S8241" s="106"/>
      <c r="T8241" s="106"/>
      <c r="U8241" s="106"/>
      <c r="V8241" s="106"/>
      <c r="W8241" s="19"/>
      <c r="X8241" s="2"/>
      <c r="Y8241" s="4"/>
      <c r="Z8241" s="106"/>
      <c r="AA8241" s="114"/>
      <c r="AB8241" s="112"/>
      <c r="AC8241" s="178"/>
      <c r="AD8241" s="11"/>
      <c r="AE8241" s="106"/>
      <c r="AF8241" s="106"/>
      <c r="AG8241" s="106"/>
      <c r="AH8241" s="115"/>
      <c r="AI8241" s="116"/>
    </row>
    <row r="8242" spans="1:35" ht="15" customHeight="1" x14ac:dyDescent="0.25">
      <c r="A8242" s="105"/>
      <c r="B8242" s="106"/>
      <c r="C8242" s="2"/>
      <c r="D8242" s="2"/>
      <c r="E8242" s="106"/>
      <c r="F8242" s="107"/>
      <c r="G8242" s="108"/>
      <c r="H8242" s="109"/>
      <c r="I8242" s="109"/>
      <c r="J8242" s="110"/>
      <c r="K8242" s="117"/>
      <c r="L8242" s="178"/>
      <c r="M8242" s="178"/>
      <c r="N8242" s="106"/>
      <c r="O8242" s="111"/>
      <c r="P8242" s="111"/>
      <c r="Q8242" s="106"/>
      <c r="R8242" s="106"/>
      <c r="S8242" s="106"/>
      <c r="T8242" s="106"/>
      <c r="U8242" s="106"/>
      <c r="V8242" s="106"/>
      <c r="W8242" s="19"/>
      <c r="X8242" s="2"/>
      <c r="Y8242" s="4"/>
      <c r="Z8242" s="106"/>
      <c r="AA8242" s="114"/>
      <c r="AB8242" s="112"/>
      <c r="AC8242" s="178"/>
      <c r="AD8242" s="11"/>
      <c r="AE8242" s="106"/>
      <c r="AF8242" s="106"/>
      <c r="AG8242" s="106"/>
      <c r="AH8242" s="115"/>
      <c r="AI8242" s="116"/>
    </row>
    <row r="8243" spans="1:35" ht="15" customHeight="1" x14ac:dyDescent="0.25">
      <c r="A8243" s="105"/>
      <c r="B8243" s="106"/>
      <c r="C8243" s="2"/>
      <c r="D8243" s="2"/>
      <c r="E8243" s="106"/>
      <c r="F8243" s="107"/>
      <c r="G8243" s="108"/>
      <c r="H8243" s="109"/>
      <c r="I8243" s="109"/>
      <c r="J8243" s="110"/>
      <c r="K8243" s="117"/>
      <c r="L8243" s="178"/>
      <c r="M8243" s="178"/>
      <c r="N8243" s="106"/>
      <c r="O8243" s="111"/>
      <c r="P8243" s="111"/>
      <c r="Q8243" s="106"/>
      <c r="R8243" s="106"/>
      <c r="S8243" s="106"/>
      <c r="T8243" s="106"/>
      <c r="U8243" s="106"/>
      <c r="V8243" s="106"/>
      <c r="W8243" s="19"/>
      <c r="X8243" s="2"/>
      <c r="Y8243" s="4"/>
      <c r="Z8243" s="106"/>
      <c r="AA8243" s="114"/>
      <c r="AB8243" s="112"/>
      <c r="AC8243" s="178"/>
      <c r="AD8243" s="11"/>
      <c r="AE8243" s="106"/>
      <c r="AF8243" s="106"/>
      <c r="AG8243" s="106"/>
      <c r="AH8243" s="115"/>
      <c r="AI8243" s="116"/>
    </row>
    <row r="8244" spans="1:35" ht="15" customHeight="1" x14ac:dyDescent="0.25">
      <c r="A8244" s="105"/>
      <c r="B8244" s="106"/>
      <c r="C8244" s="2"/>
      <c r="D8244" s="2"/>
      <c r="E8244" s="106"/>
      <c r="F8244" s="107"/>
      <c r="G8244" s="108"/>
      <c r="H8244" s="109"/>
      <c r="I8244" s="109"/>
      <c r="J8244" s="110"/>
      <c r="K8244" s="117"/>
      <c r="L8244" s="178"/>
      <c r="M8244" s="178"/>
      <c r="N8244" s="106"/>
      <c r="O8244" s="111"/>
      <c r="P8244" s="111"/>
      <c r="Q8244" s="106"/>
      <c r="R8244" s="106"/>
      <c r="S8244" s="106"/>
      <c r="T8244" s="106"/>
      <c r="U8244" s="106"/>
      <c r="V8244" s="106"/>
      <c r="W8244" s="19"/>
      <c r="X8244" s="2"/>
      <c r="Y8244" s="4"/>
      <c r="Z8244" s="106"/>
      <c r="AA8244" s="114"/>
      <c r="AB8244" s="112"/>
      <c r="AC8244" s="178"/>
      <c r="AD8244" s="11"/>
      <c r="AE8244" s="106"/>
      <c r="AF8244" s="106"/>
      <c r="AG8244" s="106"/>
      <c r="AH8244" s="115"/>
      <c r="AI8244" s="116"/>
    </row>
    <row r="8245" spans="1:35" ht="15" customHeight="1" x14ac:dyDescent="0.25">
      <c r="A8245" s="105"/>
      <c r="B8245" s="106"/>
      <c r="C8245" s="2"/>
      <c r="D8245" s="2"/>
      <c r="E8245" s="106"/>
      <c r="F8245" s="107"/>
      <c r="G8245" s="108"/>
      <c r="H8245" s="109"/>
      <c r="I8245" s="109"/>
      <c r="J8245" s="110"/>
      <c r="K8245" s="117"/>
      <c r="L8245" s="178"/>
      <c r="M8245" s="178"/>
      <c r="N8245" s="106"/>
      <c r="O8245" s="111"/>
      <c r="P8245" s="111"/>
      <c r="Q8245" s="106"/>
      <c r="R8245" s="106"/>
      <c r="S8245" s="106"/>
      <c r="T8245" s="106"/>
      <c r="U8245" s="106"/>
      <c r="V8245" s="106"/>
      <c r="W8245" s="19"/>
      <c r="X8245" s="2"/>
      <c r="Y8245" s="4"/>
      <c r="Z8245" s="106"/>
      <c r="AA8245" s="114"/>
      <c r="AB8245" s="112"/>
      <c r="AC8245" s="178"/>
      <c r="AD8245" s="11"/>
      <c r="AE8245" s="106"/>
      <c r="AF8245" s="106"/>
      <c r="AG8245" s="106"/>
      <c r="AH8245" s="115"/>
      <c r="AI8245" s="116"/>
    </row>
    <row r="8246" spans="1:35" ht="15" customHeight="1" x14ac:dyDescent="0.25">
      <c r="A8246" s="105"/>
      <c r="B8246" s="106"/>
      <c r="C8246" s="2"/>
      <c r="D8246" s="2"/>
      <c r="E8246" s="106"/>
      <c r="F8246" s="107"/>
      <c r="G8246" s="108"/>
      <c r="H8246" s="109"/>
      <c r="I8246" s="109"/>
      <c r="J8246" s="110"/>
      <c r="K8246" s="117"/>
      <c r="L8246" s="178"/>
      <c r="M8246" s="178"/>
      <c r="N8246" s="106"/>
      <c r="O8246" s="111"/>
      <c r="P8246" s="111"/>
      <c r="Q8246" s="106"/>
      <c r="R8246" s="106"/>
      <c r="S8246" s="106"/>
      <c r="T8246" s="106"/>
      <c r="U8246" s="106"/>
      <c r="V8246" s="106"/>
      <c r="W8246" s="19"/>
      <c r="X8246" s="2"/>
      <c r="Y8246" s="4"/>
      <c r="Z8246" s="106"/>
      <c r="AA8246" s="114"/>
      <c r="AB8246" s="112"/>
      <c r="AC8246" s="178"/>
      <c r="AD8246" s="11"/>
      <c r="AE8246" s="106"/>
      <c r="AF8246" s="106"/>
      <c r="AG8246" s="106"/>
      <c r="AH8246" s="115"/>
      <c r="AI8246" s="116"/>
    </row>
    <row r="8247" spans="1:35" ht="15" customHeight="1" x14ac:dyDescent="0.25">
      <c r="A8247" s="105"/>
      <c r="B8247" s="106"/>
      <c r="C8247" s="2"/>
      <c r="D8247" s="2"/>
      <c r="E8247" s="106"/>
      <c r="F8247" s="107"/>
      <c r="G8247" s="108"/>
      <c r="H8247" s="109"/>
      <c r="I8247" s="109"/>
      <c r="J8247" s="110"/>
      <c r="K8247" s="117"/>
      <c r="L8247" s="178"/>
      <c r="M8247" s="178"/>
      <c r="N8247" s="106"/>
      <c r="O8247" s="111"/>
      <c r="P8247" s="111"/>
      <c r="Q8247" s="106"/>
      <c r="R8247" s="106"/>
      <c r="S8247" s="106"/>
      <c r="T8247" s="106"/>
      <c r="U8247" s="106"/>
      <c r="V8247" s="106"/>
      <c r="W8247" s="19"/>
      <c r="X8247" s="2"/>
      <c r="Y8247" s="4"/>
      <c r="Z8247" s="106"/>
      <c r="AA8247" s="114"/>
      <c r="AB8247" s="112"/>
      <c r="AC8247" s="178"/>
      <c r="AD8247" s="11"/>
      <c r="AE8247" s="106"/>
      <c r="AF8247" s="106"/>
      <c r="AG8247" s="106"/>
      <c r="AH8247" s="115"/>
      <c r="AI8247" s="116"/>
    </row>
    <row r="8248" spans="1:35" ht="15" customHeight="1" x14ac:dyDescent="0.25">
      <c r="A8248" s="105"/>
      <c r="B8248" s="106"/>
      <c r="C8248" s="2"/>
      <c r="D8248" s="2"/>
      <c r="E8248" s="106"/>
      <c r="F8248" s="107"/>
      <c r="G8248" s="108"/>
      <c r="H8248" s="109"/>
      <c r="I8248" s="109"/>
      <c r="J8248" s="110"/>
      <c r="K8248" s="117"/>
      <c r="L8248" s="178"/>
      <c r="M8248" s="178"/>
      <c r="N8248" s="106"/>
      <c r="O8248" s="111"/>
      <c r="P8248" s="111"/>
      <c r="Q8248" s="106"/>
      <c r="R8248" s="106"/>
      <c r="S8248" s="106"/>
      <c r="T8248" s="106"/>
      <c r="U8248" s="106"/>
      <c r="V8248" s="106"/>
      <c r="W8248" s="19"/>
      <c r="X8248" s="2"/>
      <c r="Y8248" s="4"/>
      <c r="Z8248" s="106"/>
      <c r="AA8248" s="114"/>
      <c r="AB8248" s="112"/>
      <c r="AC8248" s="178"/>
      <c r="AD8248" s="11"/>
      <c r="AE8248" s="106"/>
      <c r="AF8248" s="106"/>
      <c r="AG8248" s="106"/>
      <c r="AH8248" s="115"/>
      <c r="AI8248" s="116"/>
    </row>
    <row r="8249" spans="1:35" ht="15" customHeight="1" x14ac:dyDescent="0.25">
      <c r="A8249" s="105"/>
      <c r="B8249" s="106"/>
      <c r="C8249" s="2"/>
      <c r="D8249" s="2"/>
      <c r="E8249" s="106"/>
      <c r="F8249" s="107"/>
      <c r="G8249" s="108"/>
      <c r="H8249" s="109"/>
      <c r="I8249" s="109"/>
      <c r="J8249" s="110"/>
      <c r="K8249" s="117"/>
      <c r="L8249" s="178"/>
      <c r="M8249" s="178"/>
      <c r="N8249" s="106"/>
      <c r="O8249" s="111"/>
      <c r="P8249" s="111"/>
      <c r="Q8249" s="106"/>
      <c r="R8249" s="106"/>
      <c r="S8249" s="106"/>
      <c r="T8249" s="106"/>
      <c r="U8249" s="106"/>
      <c r="V8249" s="106"/>
      <c r="W8249" s="19"/>
      <c r="X8249" s="2"/>
      <c r="Y8249" s="4"/>
      <c r="Z8249" s="106"/>
      <c r="AA8249" s="114"/>
      <c r="AB8249" s="112"/>
      <c r="AC8249" s="178"/>
      <c r="AD8249" s="11"/>
      <c r="AE8249" s="106"/>
      <c r="AF8249" s="106"/>
      <c r="AG8249" s="106"/>
      <c r="AH8249" s="115"/>
      <c r="AI8249" s="116"/>
    </row>
    <row r="8250" spans="1:35" ht="15" customHeight="1" x14ac:dyDescent="0.25">
      <c r="A8250" s="105"/>
      <c r="B8250" s="106"/>
      <c r="C8250" s="2"/>
      <c r="D8250" s="2"/>
      <c r="E8250" s="106"/>
      <c r="F8250" s="107"/>
      <c r="G8250" s="108"/>
      <c r="H8250" s="109"/>
      <c r="I8250" s="109"/>
      <c r="J8250" s="110"/>
      <c r="K8250" s="117"/>
      <c r="L8250" s="178"/>
      <c r="M8250" s="178"/>
      <c r="N8250" s="106"/>
      <c r="O8250" s="111"/>
      <c r="P8250" s="111"/>
      <c r="Q8250" s="106"/>
      <c r="R8250" s="106"/>
      <c r="S8250" s="106"/>
      <c r="T8250" s="106"/>
      <c r="U8250" s="106"/>
      <c r="V8250" s="106"/>
      <c r="W8250" s="19"/>
      <c r="X8250" s="2"/>
      <c r="Y8250" s="4"/>
      <c r="Z8250" s="106"/>
      <c r="AA8250" s="114"/>
      <c r="AB8250" s="112"/>
      <c r="AC8250" s="178"/>
      <c r="AD8250" s="11"/>
      <c r="AE8250" s="106"/>
      <c r="AF8250" s="106"/>
      <c r="AG8250" s="106"/>
      <c r="AH8250" s="115"/>
      <c r="AI8250" s="116"/>
    </row>
    <row r="8251" spans="1:35" ht="15" customHeight="1" x14ac:dyDescent="0.25">
      <c r="A8251" s="105"/>
      <c r="B8251" s="106"/>
      <c r="C8251" s="2"/>
      <c r="D8251" s="2"/>
      <c r="E8251" s="106"/>
      <c r="F8251" s="107"/>
      <c r="G8251" s="108"/>
      <c r="H8251" s="109"/>
      <c r="I8251" s="109"/>
      <c r="J8251" s="110"/>
      <c r="K8251" s="117"/>
      <c r="L8251" s="178"/>
      <c r="M8251" s="178"/>
      <c r="N8251" s="106"/>
      <c r="O8251" s="111"/>
      <c r="P8251" s="111"/>
      <c r="Q8251" s="106"/>
      <c r="R8251" s="106"/>
      <c r="S8251" s="106"/>
      <c r="T8251" s="106"/>
      <c r="U8251" s="106"/>
      <c r="V8251" s="106"/>
      <c r="W8251" s="19"/>
      <c r="X8251" s="2"/>
      <c r="Y8251" s="4"/>
      <c r="Z8251" s="106"/>
      <c r="AA8251" s="114"/>
      <c r="AB8251" s="112"/>
      <c r="AC8251" s="178"/>
      <c r="AD8251" s="11"/>
      <c r="AE8251" s="106"/>
      <c r="AF8251" s="106"/>
      <c r="AG8251" s="106"/>
      <c r="AH8251" s="115"/>
      <c r="AI8251" s="116"/>
    </row>
    <row r="8252" spans="1:35" ht="15" customHeight="1" x14ac:dyDescent="0.25">
      <c r="A8252" s="105"/>
      <c r="B8252" s="106"/>
      <c r="C8252" s="2"/>
      <c r="D8252" s="2"/>
      <c r="E8252" s="106"/>
      <c r="F8252" s="107"/>
      <c r="G8252" s="108"/>
      <c r="H8252" s="109"/>
      <c r="I8252" s="109"/>
      <c r="J8252" s="110"/>
      <c r="K8252" s="117"/>
      <c r="L8252" s="178"/>
      <c r="M8252" s="178"/>
      <c r="N8252" s="106"/>
      <c r="O8252" s="111"/>
      <c r="P8252" s="111"/>
      <c r="Q8252" s="106"/>
      <c r="R8252" s="106"/>
      <c r="S8252" s="106"/>
      <c r="T8252" s="106"/>
      <c r="U8252" s="106"/>
      <c r="V8252" s="106"/>
      <c r="W8252" s="19"/>
      <c r="X8252" s="2"/>
      <c r="Y8252" s="4"/>
      <c r="Z8252" s="106"/>
      <c r="AA8252" s="114"/>
      <c r="AB8252" s="112"/>
      <c r="AC8252" s="178"/>
      <c r="AD8252" s="11"/>
      <c r="AE8252" s="106"/>
      <c r="AF8252" s="106"/>
      <c r="AG8252" s="106"/>
      <c r="AH8252" s="115"/>
      <c r="AI8252" s="116"/>
    </row>
    <row r="8253" spans="1:35" ht="15" customHeight="1" x14ac:dyDescent="0.25">
      <c r="A8253" s="105"/>
      <c r="B8253" s="106"/>
      <c r="C8253" s="2"/>
      <c r="D8253" s="2"/>
      <c r="E8253" s="106"/>
      <c r="F8253" s="107"/>
      <c r="G8253" s="108"/>
      <c r="H8253" s="109"/>
      <c r="I8253" s="109"/>
      <c r="J8253" s="110"/>
      <c r="K8253" s="117"/>
      <c r="L8253" s="178"/>
      <c r="M8253" s="178"/>
      <c r="N8253" s="106"/>
      <c r="O8253" s="111"/>
      <c r="P8253" s="111"/>
      <c r="Q8253" s="106"/>
      <c r="R8253" s="106"/>
      <c r="S8253" s="106"/>
      <c r="T8253" s="106"/>
      <c r="U8253" s="106"/>
      <c r="V8253" s="106"/>
      <c r="W8253" s="19"/>
      <c r="X8253" s="2"/>
      <c r="Y8253" s="4"/>
      <c r="Z8253" s="106"/>
      <c r="AA8253" s="114"/>
      <c r="AB8253" s="112"/>
      <c r="AC8253" s="178"/>
      <c r="AD8253" s="11"/>
      <c r="AE8253" s="106"/>
      <c r="AF8253" s="106"/>
      <c r="AG8253" s="106"/>
      <c r="AH8253" s="115"/>
      <c r="AI8253" s="116"/>
    </row>
    <row r="8254" spans="1:35" ht="15" customHeight="1" x14ac:dyDescent="0.25">
      <c r="A8254" s="105"/>
      <c r="B8254" s="106"/>
      <c r="C8254" s="2"/>
      <c r="D8254" s="2"/>
      <c r="E8254" s="106"/>
      <c r="F8254" s="107"/>
      <c r="G8254" s="108"/>
      <c r="H8254" s="109"/>
      <c r="I8254" s="109"/>
      <c r="J8254" s="110"/>
      <c r="K8254" s="117"/>
      <c r="L8254" s="178"/>
      <c r="M8254" s="178"/>
      <c r="N8254" s="106"/>
      <c r="O8254" s="111"/>
      <c r="P8254" s="111"/>
      <c r="Q8254" s="106"/>
      <c r="R8254" s="106"/>
      <c r="S8254" s="106"/>
      <c r="T8254" s="106"/>
      <c r="U8254" s="106"/>
      <c r="V8254" s="106"/>
      <c r="W8254" s="19"/>
      <c r="X8254" s="2"/>
      <c r="Y8254" s="4"/>
      <c r="Z8254" s="106"/>
      <c r="AA8254" s="114"/>
      <c r="AB8254" s="112"/>
      <c r="AC8254" s="178"/>
      <c r="AD8254" s="11"/>
      <c r="AE8254" s="106"/>
      <c r="AF8254" s="106"/>
      <c r="AG8254" s="106"/>
      <c r="AH8254" s="115"/>
      <c r="AI8254" s="116"/>
    </row>
    <row r="8255" spans="1:35" ht="15" customHeight="1" x14ac:dyDescent="0.25">
      <c r="A8255" s="105"/>
      <c r="B8255" s="106"/>
      <c r="C8255" s="2"/>
      <c r="D8255" s="2"/>
      <c r="E8255" s="106"/>
      <c r="F8255" s="107"/>
      <c r="G8255" s="108"/>
      <c r="H8255" s="109"/>
      <c r="I8255" s="109"/>
      <c r="J8255" s="110"/>
      <c r="K8255" s="117"/>
      <c r="L8255" s="178"/>
      <c r="M8255" s="178"/>
      <c r="N8255" s="106"/>
      <c r="O8255" s="111"/>
      <c r="P8255" s="111"/>
      <c r="Q8255" s="106"/>
      <c r="R8255" s="106"/>
      <c r="S8255" s="106"/>
      <c r="T8255" s="106"/>
      <c r="U8255" s="106"/>
      <c r="V8255" s="106"/>
      <c r="W8255" s="19"/>
      <c r="X8255" s="2"/>
      <c r="Y8255" s="4"/>
      <c r="Z8255" s="106"/>
      <c r="AA8255" s="114"/>
      <c r="AB8255" s="112"/>
      <c r="AC8255" s="178"/>
      <c r="AD8255" s="11"/>
      <c r="AE8255" s="106"/>
      <c r="AF8255" s="106"/>
      <c r="AG8255" s="106"/>
      <c r="AH8255" s="115"/>
      <c r="AI8255" s="116"/>
    </row>
    <row r="8256" spans="1:35" ht="15" customHeight="1" x14ac:dyDescent="0.25">
      <c r="A8256" s="105"/>
      <c r="B8256" s="106"/>
      <c r="C8256" s="2"/>
      <c r="D8256" s="2"/>
      <c r="E8256" s="106"/>
      <c r="F8256" s="107"/>
      <c r="G8256" s="108"/>
      <c r="H8256" s="109"/>
      <c r="I8256" s="109"/>
      <c r="J8256" s="110"/>
      <c r="K8256" s="117"/>
      <c r="L8256" s="178"/>
      <c r="M8256" s="178"/>
      <c r="N8256" s="106"/>
      <c r="O8256" s="111"/>
      <c r="P8256" s="111"/>
      <c r="Q8256" s="106"/>
      <c r="R8256" s="106"/>
      <c r="S8256" s="106"/>
      <c r="T8256" s="106"/>
      <c r="U8256" s="106"/>
      <c r="V8256" s="106"/>
      <c r="W8256" s="19"/>
      <c r="X8256" s="2"/>
      <c r="Y8256" s="4"/>
      <c r="Z8256" s="106"/>
      <c r="AA8256" s="114"/>
      <c r="AB8256" s="112"/>
      <c r="AC8256" s="178"/>
      <c r="AD8256" s="11"/>
      <c r="AE8256" s="106"/>
      <c r="AF8256" s="106"/>
      <c r="AG8256" s="106"/>
      <c r="AH8256" s="115"/>
      <c r="AI8256" s="116"/>
    </row>
    <row r="8257" spans="1:35" ht="15" customHeight="1" x14ac:dyDescent="0.25">
      <c r="A8257" s="105"/>
      <c r="B8257" s="106"/>
      <c r="C8257" s="2"/>
      <c r="D8257" s="2"/>
      <c r="E8257" s="106"/>
      <c r="F8257" s="107"/>
      <c r="G8257" s="108"/>
      <c r="H8257" s="109"/>
      <c r="I8257" s="109"/>
      <c r="J8257" s="110"/>
      <c r="K8257" s="117"/>
      <c r="L8257" s="178"/>
      <c r="M8257" s="178"/>
      <c r="N8257" s="106"/>
      <c r="O8257" s="111"/>
      <c r="P8257" s="111"/>
      <c r="Q8257" s="106"/>
      <c r="R8257" s="106"/>
      <c r="S8257" s="106"/>
      <c r="T8257" s="106"/>
      <c r="U8257" s="106"/>
      <c r="V8257" s="106"/>
      <c r="W8257" s="19"/>
      <c r="X8257" s="2"/>
      <c r="Y8257" s="4"/>
      <c r="Z8257" s="106"/>
      <c r="AA8257" s="114"/>
      <c r="AB8257" s="112"/>
      <c r="AC8257" s="178"/>
      <c r="AD8257" s="11"/>
      <c r="AE8257" s="106"/>
      <c r="AF8257" s="106"/>
      <c r="AG8257" s="106"/>
      <c r="AH8257" s="115"/>
      <c r="AI8257" s="116"/>
    </row>
    <row r="8258" spans="1:35" ht="15" customHeight="1" x14ac:dyDescent="0.25">
      <c r="A8258" s="105"/>
      <c r="B8258" s="106"/>
      <c r="C8258" s="2"/>
      <c r="D8258" s="2"/>
      <c r="E8258" s="106"/>
      <c r="F8258" s="107"/>
      <c r="G8258" s="108"/>
      <c r="H8258" s="109"/>
      <c r="I8258" s="109"/>
      <c r="J8258" s="110"/>
      <c r="K8258" s="117"/>
      <c r="L8258" s="178"/>
      <c r="M8258" s="178"/>
      <c r="N8258" s="106"/>
      <c r="O8258" s="111"/>
      <c r="P8258" s="111"/>
      <c r="Q8258" s="106"/>
      <c r="R8258" s="106"/>
      <c r="S8258" s="106"/>
      <c r="T8258" s="106"/>
      <c r="U8258" s="106"/>
      <c r="V8258" s="106"/>
      <c r="W8258" s="19"/>
      <c r="X8258" s="2"/>
      <c r="Y8258" s="4"/>
      <c r="Z8258" s="106"/>
      <c r="AA8258" s="114"/>
      <c r="AB8258" s="112"/>
      <c r="AC8258" s="178"/>
      <c r="AD8258" s="11"/>
      <c r="AE8258" s="106"/>
      <c r="AF8258" s="106"/>
      <c r="AG8258" s="106"/>
      <c r="AH8258" s="115"/>
      <c r="AI8258" s="116"/>
    </row>
    <row r="8259" spans="1:35" ht="15" customHeight="1" x14ac:dyDescent="0.25">
      <c r="A8259" s="105"/>
      <c r="B8259" s="106"/>
      <c r="C8259" s="2"/>
      <c r="D8259" s="2"/>
      <c r="E8259" s="106"/>
      <c r="F8259" s="107"/>
      <c r="G8259" s="108"/>
      <c r="H8259" s="109"/>
      <c r="I8259" s="109"/>
      <c r="J8259" s="110"/>
      <c r="K8259" s="117"/>
      <c r="L8259" s="178"/>
      <c r="M8259" s="178"/>
      <c r="N8259" s="106"/>
      <c r="O8259" s="111"/>
      <c r="P8259" s="111"/>
      <c r="Q8259" s="106"/>
      <c r="R8259" s="106"/>
      <c r="S8259" s="106"/>
      <c r="T8259" s="106"/>
      <c r="U8259" s="106"/>
      <c r="V8259" s="106"/>
      <c r="W8259" s="19"/>
      <c r="X8259" s="2"/>
      <c r="Y8259" s="4"/>
      <c r="Z8259" s="106"/>
      <c r="AA8259" s="114"/>
      <c r="AB8259" s="112"/>
      <c r="AC8259" s="178"/>
      <c r="AD8259" s="11"/>
      <c r="AE8259" s="106"/>
      <c r="AF8259" s="106"/>
      <c r="AG8259" s="106"/>
      <c r="AH8259" s="115"/>
      <c r="AI8259" s="116"/>
    </row>
    <row r="8260" spans="1:35" ht="15" customHeight="1" x14ac:dyDescent="0.25">
      <c r="A8260" s="105"/>
      <c r="B8260" s="106"/>
      <c r="C8260" s="2"/>
      <c r="D8260" s="2"/>
      <c r="E8260" s="106"/>
      <c r="F8260" s="107"/>
      <c r="G8260" s="108"/>
      <c r="H8260" s="109"/>
      <c r="I8260" s="109"/>
      <c r="J8260" s="110"/>
      <c r="K8260" s="117"/>
      <c r="L8260" s="178"/>
      <c r="M8260" s="178"/>
      <c r="N8260" s="106"/>
      <c r="O8260" s="111"/>
      <c r="P8260" s="111"/>
      <c r="Q8260" s="106"/>
      <c r="R8260" s="106"/>
      <c r="S8260" s="106"/>
      <c r="T8260" s="106"/>
      <c r="U8260" s="106"/>
      <c r="V8260" s="106"/>
      <c r="W8260" s="19"/>
      <c r="X8260" s="2"/>
      <c r="Y8260" s="4"/>
      <c r="Z8260" s="106"/>
      <c r="AA8260" s="114"/>
      <c r="AB8260" s="112"/>
      <c r="AC8260" s="178"/>
      <c r="AD8260" s="11"/>
      <c r="AE8260" s="106"/>
      <c r="AF8260" s="106"/>
      <c r="AG8260" s="106"/>
      <c r="AH8260" s="115"/>
      <c r="AI8260" s="116"/>
    </row>
    <row r="8261" spans="1:35" ht="15" customHeight="1" x14ac:dyDescent="0.25">
      <c r="A8261" s="105"/>
      <c r="B8261" s="106"/>
      <c r="C8261" s="2"/>
      <c r="D8261" s="2"/>
      <c r="E8261" s="106"/>
      <c r="F8261" s="107"/>
      <c r="G8261" s="108"/>
      <c r="H8261" s="109"/>
      <c r="I8261" s="109"/>
      <c r="J8261" s="110"/>
      <c r="K8261" s="117"/>
      <c r="L8261" s="178"/>
      <c r="M8261" s="178"/>
      <c r="N8261" s="106"/>
      <c r="O8261" s="111"/>
      <c r="P8261" s="111"/>
      <c r="Q8261" s="106"/>
      <c r="R8261" s="106"/>
      <c r="S8261" s="106"/>
      <c r="T8261" s="106"/>
      <c r="U8261" s="106"/>
      <c r="V8261" s="106"/>
      <c r="W8261" s="19"/>
      <c r="X8261" s="2"/>
      <c r="Y8261" s="4"/>
      <c r="Z8261" s="106"/>
      <c r="AA8261" s="114"/>
      <c r="AB8261" s="112"/>
      <c r="AC8261" s="178"/>
      <c r="AD8261" s="11"/>
      <c r="AE8261" s="106"/>
      <c r="AF8261" s="106"/>
      <c r="AG8261" s="106"/>
      <c r="AH8261" s="115"/>
      <c r="AI8261" s="116"/>
    </row>
    <row r="8262" spans="1:35" ht="15" customHeight="1" x14ac:dyDescent="0.25">
      <c r="A8262" s="105"/>
      <c r="B8262" s="106"/>
      <c r="C8262" s="2"/>
      <c r="D8262" s="2"/>
      <c r="E8262" s="106"/>
      <c r="F8262" s="107"/>
      <c r="G8262" s="108"/>
      <c r="H8262" s="109"/>
      <c r="I8262" s="109"/>
      <c r="J8262" s="110"/>
      <c r="K8262" s="117"/>
      <c r="L8262" s="178"/>
      <c r="M8262" s="178"/>
      <c r="N8262" s="106"/>
      <c r="O8262" s="111"/>
      <c r="P8262" s="111"/>
      <c r="Q8262" s="106"/>
      <c r="R8262" s="106"/>
      <c r="S8262" s="106"/>
      <c r="T8262" s="106"/>
      <c r="U8262" s="106"/>
      <c r="V8262" s="106"/>
      <c r="W8262" s="19"/>
      <c r="X8262" s="2"/>
      <c r="Y8262" s="4"/>
      <c r="Z8262" s="106"/>
      <c r="AA8262" s="114"/>
      <c r="AB8262" s="112"/>
      <c r="AC8262" s="178"/>
      <c r="AD8262" s="11"/>
      <c r="AE8262" s="106"/>
      <c r="AF8262" s="106"/>
      <c r="AG8262" s="106"/>
      <c r="AH8262" s="115"/>
      <c r="AI8262" s="116"/>
    </row>
    <row r="8263" spans="1:35" ht="15" customHeight="1" x14ac:dyDescent="0.25">
      <c r="A8263" s="105"/>
      <c r="B8263" s="106"/>
      <c r="C8263" s="2"/>
      <c r="D8263" s="2"/>
      <c r="E8263" s="106"/>
      <c r="F8263" s="107"/>
      <c r="G8263" s="108"/>
      <c r="H8263" s="109"/>
      <c r="I8263" s="109"/>
      <c r="J8263" s="110"/>
      <c r="K8263" s="117"/>
      <c r="L8263" s="178"/>
      <c r="M8263" s="178"/>
      <c r="N8263" s="106"/>
      <c r="O8263" s="111"/>
      <c r="P8263" s="111"/>
      <c r="Q8263" s="106"/>
      <c r="R8263" s="106"/>
      <c r="S8263" s="106"/>
      <c r="T8263" s="106"/>
      <c r="U8263" s="106"/>
      <c r="V8263" s="106"/>
      <c r="W8263" s="19"/>
      <c r="X8263" s="2"/>
      <c r="Y8263" s="4"/>
      <c r="Z8263" s="106"/>
      <c r="AA8263" s="114"/>
      <c r="AB8263" s="112"/>
      <c r="AC8263" s="178"/>
      <c r="AD8263" s="11"/>
      <c r="AE8263" s="106"/>
      <c r="AF8263" s="106"/>
      <c r="AG8263" s="106"/>
      <c r="AH8263" s="115"/>
      <c r="AI8263" s="116"/>
    </row>
    <row r="8264" spans="1:35" ht="15" customHeight="1" x14ac:dyDescent="0.25">
      <c r="A8264" s="105"/>
      <c r="B8264" s="106"/>
      <c r="C8264" s="2"/>
      <c r="D8264" s="2"/>
      <c r="E8264" s="106"/>
      <c r="F8264" s="107"/>
      <c r="G8264" s="108"/>
      <c r="H8264" s="109"/>
      <c r="I8264" s="109"/>
      <c r="J8264" s="110"/>
      <c r="K8264" s="117"/>
      <c r="L8264" s="178"/>
      <c r="M8264" s="178"/>
      <c r="N8264" s="106"/>
      <c r="O8264" s="111"/>
      <c r="P8264" s="111"/>
      <c r="Q8264" s="106"/>
      <c r="R8264" s="106"/>
      <c r="S8264" s="106"/>
      <c r="T8264" s="106"/>
      <c r="U8264" s="106"/>
      <c r="V8264" s="106"/>
      <c r="W8264" s="19"/>
      <c r="X8264" s="2"/>
      <c r="Y8264" s="4"/>
      <c r="Z8264" s="106"/>
      <c r="AA8264" s="114"/>
      <c r="AB8264" s="112"/>
      <c r="AC8264" s="178"/>
      <c r="AD8264" s="11"/>
      <c r="AE8264" s="106"/>
      <c r="AF8264" s="106"/>
      <c r="AG8264" s="106"/>
      <c r="AH8264" s="115"/>
      <c r="AI8264" s="116"/>
    </row>
    <row r="8265" spans="1:35" ht="15" customHeight="1" x14ac:dyDescent="0.25">
      <c r="A8265" s="105"/>
      <c r="B8265" s="106"/>
      <c r="C8265" s="2"/>
      <c r="D8265" s="2"/>
      <c r="E8265" s="106"/>
      <c r="F8265" s="107"/>
      <c r="G8265" s="108"/>
      <c r="H8265" s="109"/>
      <c r="I8265" s="109"/>
      <c r="J8265" s="110"/>
      <c r="K8265" s="117"/>
      <c r="L8265" s="178"/>
      <c r="M8265" s="178"/>
      <c r="N8265" s="106"/>
      <c r="O8265" s="111"/>
      <c r="P8265" s="111"/>
      <c r="Q8265" s="106"/>
      <c r="R8265" s="106"/>
      <c r="S8265" s="106"/>
      <c r="T8265" s="106"/>
      <c r="U8265" s="106"/>
      <c r="V8265" s="106"/>
      <c r="W8265" s="19"/>
      <c r="X8265" s="2"/>
      <c r="Y8265" s="4"/>
      <c r="Z8265" s="106"/>
      <c r="AA8265" s="114"/>
      <c r="AB8265" s="112"/>
      <c r="AC8265" s="178"/>
      <c r="AD8265" s="11"/>
      <c r="AE8265" s="106"/>
      <c r="AF8265" s="106"/>
      <c r="AG8265" s="106"/>
      <c r="AH8265" s="115"/>
      <c r="AI8265" s="116"/>
    </row>
    <row r="8266" spans="1:35" ht="15" customHeight="1" x14ac:dyDescent="0.25">
      <c r="A8266" s="105"/>
      <c r="B8266" s="106"/>
      <c r="C8266" s="2"/>
      <c r="D8266" s="2"/>
      <c r="E8266" s="106"/>
      <c r="F8266" s="107"/>
      <c r="G8266" s="108"/>
      <c r="H8266" s="109"/>
      <c r="I8266" s="109"/>
      <c r="J8266" s="110"/>
      <c r="K8266" s="117"/>
      <c r="L8266" s="178"/>
      <c r="M8266" s="178"/>
      <c r="N8266" s="106"/>
      <c r="O8266" s="111"/>
      <c r="P8266" s="111"/>
      <c r="Q8266" s="106"/>
      <c r="R8266" s="106"/>
      <c r="S8266" s="106"/>
      <c r="T8266" s="106"/>
      <c r="U8266" s="106"/>
      <c r="V8266" s="106"/>
      <c r="W8266" s="19"/>
      <c r="X8266" s="2"/>
      <c r="Y8266" s="4"/>
      <c r="Z8266" s="106"/>
      <c r="AA8266" s="114"/>
      <c r="AB8266" s="112"/>
      <c r="AC8266" s="178"/>
      <c r="AD8266" s="11"/>
      <c r="AE8266" s="106"/>
      <c r="AF8266" s="106"/>
      <c r="AG8266" s="106"/>
      <c r="AH8266" s="115"/>
      <c r="AI8266" s="116"/>
    </row>
    <row r="8267" spans="1:35" ht="15" customHeight="1" x14ac:dyDescent="0.25">
      <c r="A8267" s="105"/>
      <c r="B8267" s="106"/>
      <c r="C8267" s="2"/>
      <c r="D8267" s="2"/>
      <c r="E8267" s="106"/>
      <c r="F8267" s="107"/>
      <c r="G8267" s="108"/>
      <c r="H8267" s="109"/>
      <c r="I8267" s="109"/>
      <c r="J8267" s="110"/>
      <c r="K8267" s="117"/>
      <c r="L8267" s="178"/>
      <c r="M8267" s="178"/>
      <c r="N8267" s="106"/>
      <c r="O8267" s="111"/>
      <c r="P8267" s="111"/>
      <c r="Q8267" s="106"/>
      <c r="R8267" s="106"/>
      <c r="S8267" s="106"/>
      <c r="T8267" s="106"/>
      <c r="U8267" s="106"/>
      <c r="V8267" s="106"/>
      <c r="W8267" s="19"/>
      <c r="X8267" s="2"/>
      <c r="Y8267" s="4"/>
      <c r="Z8267" s="106"/>
      <c r="AA8267" s="114"/>
      <c r="AB8267" s="112"/>
      <c r="AC8267" s="178"/>
      <c r="AD8267" s="11"/>
      <c r="AE8267" s="106"/>
      <c r="AF8267" s="106"/>
      <c r="AG8267" s="106"/>
      <c r="AH8267" s="115"/>
      <c r="AI8267" s="116"/>
    </row>
    <row r="8268" spans="1:35" ht="15" customHeight="1" x14ac:dyDescent="0.25">
      <c r="A8268" s="105"/>
      <c r="B8268" s="106"/>
      <c r="C8268" s="2"/>
      <c r="D8268" s="2"/>
      <c r="E8268" s="106"/>
      <c r="F8268" s="107"/>
      <c r="G8268" s="108"/>
      <c r="H8268" s="109"/>
      <c r="I8268" s="109"/>
      <c r="J8268" s="110"/>
      <c r="K8268" s="117"/>
      <c r="L8268" s="178"/>
      <c r="M8268" s="178"/>
      <c r="N8268" s="106"/>
      <c r="O8268" s="111"/>
      <c r="P8268" s="111"/>
      <c r="Q8268" s="106"/>
      <c r="R8268" s="106"/>
      <c r="S8268" s="106"/>
      <c r="T8268" s="106"/>
      <c r="U8268" s="106"/>
      <c r="V8268" s="106"/>
      <c r="W8268" s="19"/>
      <c r="X8268" s="2"/>
      <c r="Y8268" s="4"/>
      <c r="Z8268" s="106"/>
      <c r="AA8268" s="114"/>
      <c r="AB8268" s="112"/>
      <c r="AC8268" s="178"/>
      <c r="AD8268" s="11"/>
      <c r="AE8268" s="106"/>
      <c r="AF8268" s="106"/>
      <c r="AG8268" s="106"/>
      <c r="AH8268" s="115"/>
      <c r="AI8268" s="116"/>
    </row>
    <row r="8269" spans="1:35" ht="15" customHeight="1" x14ac:dyDescent="0.25">
      <c r="A8269" s="105"/>
      <c r="B8269" s="106"/>
      <c r="C8269" s="2"/>
      <c r="D8269" s="2"/>
      <c r="E8269" s="106"/>
      <c r="F8269" s="107"/>
      <c r="G8269" s="108"/>
      <c r="H8269" s="109"/>
      <c r="I8269" s="109"/>
      <c r="J8269" s="110"/>
      <c r="K8269" s="117"/>
      <c r="L8269" s="178"/>
      <c r="M8269" s="178"/>
      <c r="N8269" s="106"/>
      <c r="O8269" s="111"/>
      <c r="P8269" s="111"/>
      <c r="Q8269" s="106"/>
      <c r="R8269" s="106"/>
      <c r="S8269" s="106"/>
      <c r="T8269" s="106"/>
      <c r="U8269" s="106"/>
      <c r="V8269" s="106"/>
      <c r="W8269" s="19"/>
      <c r="X8269" s="2"/>
      <c r="Y8269" s="4"/>
      <c r="Z8269" s="106"/>
      <c r="AA8269" s="114"/>
      <c r="AB8269" s="112"/>
      <c r="AC8269" s="178"/>
      <c r="AD8269" s="11"/>
      <c r="AE8269" s="106"/>
      <c r="AF8269" s="106"/>
      <c r="AG8269" s="106"/>
      <c r="AH8269" s="115"/>
      <c r="AI8269" s="116"/>
    </row>
    <row r="8270" spans="1:35" ht="15" customHeight="1" x14ac:dyDescent="0.25">
      <c r="A8270" s="105"/>
      <c r="B8270" s="106"/>
      <c r="C8270" s="2"/>
      <c r="D8270" s="2"/>
      <c r="E8270" s="106"/>
      <c r="F8270" s="107"/>
      <c r="G8270" s="108"/>
      <c r="H8270" s="109"/>
      <c r="I8270" s="109"/>
      <c r="J8270" s="110"/>
      <c r="K8270" s="117"/>
      <c r="L8270" s="178"/>
      <c r="M8270" s="178"/>
      <c r="N8270" s="106"/>
      <c r="O8270" s="111"/>
      <c r="P8270" s="111"/>
      <c r="Q8270" s="106"/>
      <c r="R8270" s="106"/>
      <c r="S8270" s="106"/>
      <c r="T8270" s="106"/>
      <c r="U8270" s="106"/>
      <c r="V8270" s="106"/>
      <c r="W8270" s="19"/>
      <c r="X8270" s="2"/>
      <c r="Y8270" s="4"/>
      <c r="Z8270" s="106"/>
      <c r="AA8270" s="114"/>
      <c r="AB8270" s="112"/>
      <c r="AC8270" s="178"/>
      <c r="AD8270" s="11"/>
      <c r="AE8270" s="106"/>
      <c r="AF8270" s="106"/>
      <c r="AG8270" s="106"/>
      <c r="AH8270" s="115"/>
      <c r="AI8270" s="116"/>
    </row>
    <row r="8271" spans="1:35" ht="15" customHeight="1" x14ac:dyDescent="0.25">
      <c r="A8271" s="105"/>
      <c r="B8271" s="106"/>
      <c r="C8271" s="2"/>
      <c r="D8271" s="2"/>
      <c r="E8271" s="106"/>
      <c r="F8271" s="107"/>
      <c r="G8271" s="108"/>
      <c r="H8271" s="109"/>
      <c r="I8271" s="109"/>
      <c r="J8271" s="110"/>
      <c r="K8271" s="117"/>
      <c r="L8271" s="178"/>
      <c r="M8271" s="178"/>
      <c r="N8271" s="106"/>
      <c r="O8271" s="111"/>
      <c r="P8271" s="111"/>
      <c r="Q8271" s="106"/>
      <c r="R8271" s="106"/>
      <c r="S8271" s="106"/>
      <c r="T8271" s="106"/>
      <c r="U8271" s="106"/>
      <c r="V8271" s="106"/>
      <c r="W8271" s="19"/>
      <c r="X8271" s="2"/>
      <c r="Y8271" s="4"/>
      <c r="Z8271" s="106"/>
      <c r="AA8271" s="114"/>
      <c r="AB8271" s="112"/>
      <c r="AC8271" s="178"/>
      <c r="AD8271" s="11"/>
      <c r="AE8271" s="106"/>
      <c r="AF8271" s="106"/>
      <c r="AG8271" s="106"/>
      <c r="AH8271" s="115"/>
      <c r="AI8271" s="116"/>
    </row>
    <row r="8272" spans="1:35" ht="15" customHeight="1" x14ac:dyDescent="0.25">
      <c r="A8272" s="105"/>
      <c r="B8272" s="106"/>
      <c r="C8272" s="2"/>
      <c r="D8272" s="2"/>
      <c r="E8272" s="106"/>
      <c r="F8272" s="107"/>
      <c r="G8272" s="108"/>
      <c r="H8272" s="109"/>
      <c r="I8272" s="109"/>
      <c r="J8272" s="110"/>
      <c r="K8272" s="117"/>
      <c r="L8272" s="178"/>
      <c r="M8272" s="178"/>
      <c r="N8272" s="106"/>
      <c r="O8272" s="111"/>
      <c r="P8272" s="111"/>
      <c r="Q8272" s="106"/>
      <c r="R8272" s="106"/>
      <c r="S8272" s="106"/>
      <c r="T8272" s="106"/>
      <c r="U8272" s="106"/>
      <c r="V8272" s="106"/>
      <c r="W8272" s="19"/>
      <c r="X8272" s="2"/>
      <c r="Y8272" s="4"/>
      <c r="Z8272" s="106"/>
      <c r="AA8272" s="114"/>
      <c r="AB8272" s="112"/>
      <c r="AC8272" s="178"/>
      <c r="AD8272" s="11"/>
      <c r="AE8272" s="106"/>
      <c r="AF8272" s="106"/>
      <c r="AG8272" s="106"/>
      <c r="AH8272" s="115"/>
      <c r="AI8272" s="116"/>
    </row>
    <row r="8273" spans="1:35" ht="15" customHeight="1" x14ac:dyDescent="0.25">
      <c r="A8273" s="105"/>
      <c r="B8273" s="106"/>
      <c r="C8273" s="2"/>
      <c r="D8273" s="2"/>
      <c r="E8273" s="106"/>
      <c r="F8273" s="107"/>
      <c r="G8273" s="108"/>
      <c r="H8273" s="109"/>
      <c r="I8273" s="109"/>
      <c r="J8273" s="110"/>
      <c r="K8273" s="117"/>
      <c r="L8273" s="178"/>
      <c r="M8273" s="178"/>
      <c r="N8273" s="106"/>
      <c r="O8273" s="111"/>
      <c r="P8273" s="111"/>
      <c r="Q8273" s="106"/>
      <c r="R8273" s="106"/>
      <c r="S8273" s="106"/>
      <c r="T8273" s="106"/>
      <c r="U8273" s="106"/>
      <c r="V8273" s="106"/>
      <c r="W8273" s="19"/>
      <c r="X8273" s="2"/>
      <c r="Y8273" s="4"/>
      <c r="Z8273" s="106"/>
      <c r="AA8273" s="114"/>
      <c r="AB8273" s="112"/>
      <c r="AC8273" s="178"/>
      <c r="AD8273" s="11"/>
      <c r="AE8273" s="106"/>
      <c r="AF8273" s="106"/>
      <c r="AG8273" s="106"/>
      <c r="AH8273" s="115"/>
      <c r="AI8273" s="116"/>
    </row>
    <row r="8274" spans="1:35" ht="15" customHeight="1" x14ac:dyDescent="0.25">
      <c r="A8274" s="105"/>
      <c r="B8274" s="106"/>
      <c r="C8274" s="2"/>
      <c r="D8274" s="2"/>
      <c r="E8274" s="106"/>
      <c r="F8274" s="107"/>
      <c r="G8274" s="108"/>
      <c r="H8274" s="109"/>
      <c r="I8274" s="109"/>
      <c r="J8274" s="110"/>
      <c r="K8274" s="117"/>
      <c r="L8274" s="178"/>
      <c r="M8274" s="178"/>
      <c r="N8274" s="106"/>
      <c r="O8274" s="111"/>
      <c r="P8274" s="111"/>
      <c r="Q8274" s="106"/>
      <c r="R8274" s="106"/>
      <c r="S8274" s="106"/>
      <c r="T8274" s="106"/>
      <c r="U8274" s="106"/>
      <c r="V8274" s="106"/>
      <c r="W8274" s="19"/>
      <c r="X8274" s="2"/>
      <c r="Y8274" s="4"/>
      <c r="Z8274" s="106"/>
      <c r="AA8274" s="114"/>
      <c r="AB8274" s="112"/>
      <c r="AC8274" s="178"/>
      <c r="AD8274" s="11"/>
      <c r="AE8274" s="106"/>
      <c r="AF8274" s="106"/>
      <c r="AG8274" s="106"/>
      <c r="AH8274" s="115"/>
      <c r="AI8274" s="116"/>
    </row>
    <row r="8275" spans="1:35" ht="15" customHeight="1" x14ac:dyDescent="0.25">
      <c r="A8275" s="105"/>
      <c r="B8275" s="106"/>
      <c r="C8275" s="2"/>
      <c r="D8275" s="2"/>
      <c r="E8275" s="106"/>
      <c r="F8275" s="107"/>
      <c r="G8275" s="108"/>
      <c r="H8275" s="109"/>
      <c r="I8275" s="109"/>
      <c r="J8275" s="110"/>
      <c r="K8275" s="117"/>
      <c r="L8275" s="178"/>
      <c r="M8275" s="178"/>
      <c r="N8275" s="106"/>
      <c r="O8275" s="111"/>
      <c r="P8275" s="111"/>
      <c r="Q8275" s="106"/>
      <c r="R8275" s="106"/>
      <c r="S8275" s="106"/>
      <c r="T8275" s="106"/>
      <c r="U8275" s="106"/>
      <c r="V8275" s="106"/>
      <c r="W8275" s="19"/>
      <c r="X8275" s="2"/>
      <c r="Y8275" s="4"/>
      <c r="Z8275" s="106"/>
      <c r="AA8275" s="114"/>
      <c r="AB8275" s="112"/>
      <c r="AC8275" s="178"/>
      <c r="AD8275" s="11"/>
      <c r="AE8275" s="106"/>
      <c r="AF8275" s="106"/>
      <c r="AG8275" s="106"/>
      <c r="AH8275" s="115"/>
      <c r="AI8275" s="116"/>
    </row>
    <row r="8276" spans="1:35" ht="15" customHeight="1" x14ac:dyDescent="0.25">
      <c r="A8276" s="105"/>
      <c r="B8276" s="106"/>
      <c r="C8276" s="2"/>
      <c r="D8276" s="2"/>
      <c r="E8276" s="106"/>
      <c r="F8276" s="107"/>
      <c r="G8276" s="108"/>
      <c r="H8276" s="109"/>
      <c r="I8276" s="109"/>
      <c r="J8276" s="110"/>
      <c r="K8276" s="117"/>
      <c r="L8276" s="178"/>
      <c r="M8276" s="178"/>
      <c r="N8276" s="106"/>
      <c r="O8276" s="111"/>
      <c r="P8276" s="111"/>
      <c r="Q8276" s="106"/>
      <c r="R8276" s="106"/>
      <c r="S8276" s="106"/>
      <c r="T8276" s="106"/>
      <c r="U8276" s="106"/>
      <c r="V8276" s="106"/>
      <c r="W8276" s="19"/>
      <c r="X8276" s="2"/>
      <c r="Y8276" s="4"/>
      <c r="Z8276" s="106"/>
      <c r="AA8276" s="114"/>
      <c r="AB8276" s="112"/>
      <c r="AC8276" s="178"/>
      <c r="AD8276" s="11"/>
      <c r="AE8276" s="106"/>
      <c r="AF8276" s="106"/>
      <c r="AG8276" s="106"/>
      <c r="AH8276" s="115"/>
      <c r="AI8276" s="116"/>
    </row>
    <row r="8277" spans="1:35" ht="15" customHeight="1" x14ac:dyDescent="0.25">
      <c r="A8277" s="105"/>
      <c r="B8277" s="106"/>
      <c r="C8277" s="2"/>
      <c r="D8277" s="2"/>
      <c r="E8277" s="106"/>
      <c r="F8277" s="107"/>
      <c r="G8277" s="108"/>
      <c r="H8277" s="109"/>
      <c r="I8277" s="109"/>
      <c r="J8277" s="110"/>
      <c r="K8277" s="117"/>
      <c r="L8277" s="178"/>
      <c r="M8277" s="178"/>
      <c r="N8277" s="106"/>
      <c r="O8277" s="111"/>
      <c r="P8277" s="111"/>
      <c r="Q8277" s="106"/>
      <c r="R8277" s="106"/>
      <c r="S8277" s="106"/>
      <c r="T8277" s="106"/>
      <c r="U8277" s="106"/>
      <c r="V8277" s="106"/>
      <c r="W8277" s="19"/>
      <c r="X8277" s="2"/>
      <c r="Y8277" s="4"/>
      <c r="Z8277" s="106"/>
      <c r="AA8277" s="114"/>
      <c r="AB8277" s="112"/>
      <c r="AC8277" s="178"/>
      <c r="AD8277" s="11"/>
      <c r="AE8277" s="106"/>
      <c r="AF8277" s="106"/>
      <c r="AG8277" s="106"/>
      <c r="AH8277" s="115"/>
      <c r="AI8277" s="116"/>
    </row>
    <row r="8278" spans="1:35" ht="15" customHeight="1" x14ac:dyDescent="0.25">
      <c r="A8278" s="105"/>
      <c r="B8278" s="106"/>
      <c r="C8278" s="2"/>
      <c r="D8278" s="2"/>
      <c r="E8278" s="106"/>
      <c r="F8278" s="107"/>
      <c r="G8278" s="108"/>
      <c r="H8278" s="109"/>
      <c r="I8278" s="109"/>
      <c r="J8278" s="110"/>
      <c r="K8278" s="117"/>
      <c r="L8278" s="178"/>
      <c r="M8278" s="178"/>
      <c r="N8278" s="106"/>
      <c r="O8278" s="111"/>
      <c r="P8278" s="111"/>
      <c r="Q8278" s="106"/>
      <c r="R8278" s="106"/>
      <c r="S8278" s="106"/>
      <c r="T8278" s="106"/>
      <c r="U8278" s="106"/>
      <c r="V8278" s="106"/>
      <c r="W8278" s="19"/>
      <c r="X8278" s="2"/>
      <c r="Y8278" s="4"/>
      <c r="Z8278" s="106"/>
      <c r="AA8278" s="114"/>
      <c r="AB8278" s="112"/>
      <c r="AC8278" s="178"/>
      <c r="AD8278" s="11"/>
      <c r="AE8278" s="106"/>
      <c r="AF8278" s="106"/>
      <c r="AG8278" s="106"/>
      <c r="AH8278" s="115"/>
      <c r="AI8278" s="116"/>
    </row>
    <row r="8279" spans="1:35" ht="15" customHeight="1" x14ac:dyDescent="0.25">
      <c r="A8279" s="105"/>
      <c r="B8279" s="106"/>
      <c r="C8279" s="2"/>
      <c r="D8279" s="2"/>
      <c r="E8279" s="106"/>
      <c r="F8279" s="107"/>
      <c r="G8279" s="108"/>
      <c r="H8279" s="109"/>
      <c r="I8279" s="109"/>
      <c r="J8279" s="110"/>
      <c r="K8279" s="117"/>
      <c r="L8279" s="178"/>
      <c r="M8279" s="178"/>
      <c r="N8279" s="106"/>
      <c r="O8279" s="111"/>
      <c r="P8279" s="111"/>
      <c r="Q8279" s="106"/>
      <c r="R8279" s="106"/>
      <c r="S8279" s="106"/>
      <c r="T8279" s="106"/>
      <c r="U8279" s="106"/>
      <c r="V8279" s="106"/>
      <c r="W8279" s="19"/>
      <c r="X8279" s="2"/>
      <c r="Y8279" s="4"/>
      <c r="Z8279" s="106"/>
      <c r="AA8279" s="114"/>
      <c r="AB8279" s="112"/>
      <c r="AC8279" s="178"/>
      <c r="AD8279" s="11"/>
      <c r="AE8279" s="106"/>
      <c r="AF8279" s="106"/>
      <c r="AG8279" s="106"/>
      <c r="AH8279" s="115"/>
      <c r="AI8279" s="116"/>
    </row>
    <row r="8280" spans="1:35" ht="15" customHeight="1" x14ac:dyDescent="0.25">
      <c r="A8280" s="105"/>
      <c r="B8280" s="106"/>
      <c r="C8280" s="2"/>
      <c r="D8280" s="2"/>
      <c r="E8280" s="106"/>
      <c r="F8280" s="107"/>
      <c r="G8280" s="108"/>
      <c r="H8280" s="109"/>
      <c r="I8280" s="109"/>
      <c r="J8280" s="110"/>
      <c r="K8280" s="117"/>
      <c r="L8280" s="178"/>
      <c r="M8280" s="178"/>
      <c r="N8280" s="106"/>
      <c r="O8280" s="111"/>
      <c r="P8280" s="111"/>
      <c r="Q8280" s="106"/>
      <c r="R8280" s="106"/>
      <c r="S8280" s="106"/>
      <c r="T8280" s="106"/>
      <c r="U8280" s="106"/>
      <c r="V8280" s="106"/>
      <c r="W8280" s="19"/>
      <c r="X8280" s="2"/>
      <c r="Y8280" s="4"/>
      <c r="Z8280" s="106"/>
      <c r="AA8280" s="114"/>
      <c r="AB8280" s="112"/>
      <c r="AC8280" s="178"/>
      <c r="AD8280" s="11"/>
      <c r="AE8280" s="106"/>
      <c r="AF8280" s="106"/>
      <c r="AG8280" s="106"/>
      <c r="AH8280" s="115"/>
      <c r="AI8280" s="116"/>
    </row>
    <row r="8281" spans="1:35" ht="15" customHeight="1" x14ac:dyDescent="0.25">
      <c r="A8281" s="105"/>
      <c r="B8281" s="106"/>
      <c r="C8281" s="2"/>
      <c r="D8281" s="2"/>
      <c r="E8281" s="106"/>
      <c r="F8281" s="107"/>
      <c r="G8281" s="108"/>
      <c r="H8281" s="109"/>
      <c r="I8281" s="109"/>
      <c r="J8281" s="110"/>
      <c r="K8281" s="117"/>
      <c r="L8281" s="178"/>
      <c r="M8281" s="178"/>
      <c r="N8281" s="106"/>
      <c r="O8281" s="111"/>
      <c r="P8281" s="111"/>
      <c r="Q8281" s="106"/>
      <c r="R8281" s="106"/>
      <c r="S8281" s="106"/>
      <c r="T8281" s="106"/>
      <c r="U8281" s="106"/>
      <c r="V8281" s="106"/>
      <c r="W8281" s="19"/>
      <c r="X8281" s="2"/>
      <c r="Y8281" s="4"/>
      <c r="Z8281" s="106"/>
      <c r="AA8281" s="114"/>
      <c r="AB8281" s="112"/>
      <c r="AC8281" s="178"/>
      <c r="AD8281" s="11"/>
      <c r="AE8281" s="106"/>
      <c r="AF8281" s="106"/>
      <c r="AG8281" s="106"/>
      <c r="AH8281" s="115"/>
      <c r="AI8281" s="116"/>
    </row>
    <row r="8282" spans="1:35" ht="15" customHeight="1" x14ac:dyDescent="0.25">
      <c r="A8282" s="105"/>
      <c r="B8282" s="106"/>
      <c r="C8282" s="2"/>
      <c r="D8282" s="2"/>
      <c r="E8282" s="106"/>
      <c r="F8282" s="107"/>
      <c r="G8282" s="108"/>
      <c r="H8282" s="109"/>
      <c r="I8282" s="109"/>
      <c r="J8282" s="110"/>
      <c r="K8282" s="117"/>
      <c r="L8282" s="178"/>
      <c r="M8282" s="178"/>
      <c r="N8282" s="106"/>
      <c r="O8282" s="111"/>
      <c r="P8282" s="111"/>
      <c r="Q8282" s="106"/>
      <c r="R8282" s="106"/>
      <c r="S8282" s="106"/>
      <c r="T8282" s="106"/>
      <c r="U8282" s="106"/>
      <c r="V8282" s="106"/>
      <c r="W8282" s="19"/>
      <c r="X8282" s="2"/>
      <c r="Y8282" s="4"/>
      <c r="Z8282" s="106"/>
      <c r="AA8282" s="114"/>
      <c r="AB8282" s="112"/>
      <c r="AC8282" s="178"/>
      <c r="AD8282" s="11"/>
      <c r="AE8282" s="106"/>
      <c r="AF8282" s="106"/>
      <c r="AG8282" s="106"/>
      <c r="AH8282" s="115"/>
      <c r="AI8282" s="116"/>
    </row>
    <row r="8283" spans="1:35" ht="15" customHeight="1" x14ac:dyDescent="0.25">
      <c r="A8283" s="105"/>
      <c r="B8283" s="106"/>
      <c r="C8283" s="2"/>
      <c r="D8283" s="2"/>
      <c r="E8283" s="106"/>
      <c r="F8283" s="107"/>
      <c r="G8283" s="108"/>
      <c r="H8283" s="109"/>
      <c r="I8283" s="109"/>
      <c r="J8283" s="110"/>
      <c r="K8283" s="117"/>
      <c r="L8283" s="178"/>
      <c r="M8283" s="178"/>
      <c r="N8283" s="106"/>
      <c r="O8283" s="111"/>
      <c r="P8283" s="111"/>
      <c r="Q8283" s="106"/>
      <c r="R8283" s="106"/>
      <c r="S8283" s="106"/>
      <c r="T8283" s="106"/>
      <c r="U8283" s="106"/>
      <c r="V8283" s="106"/>
      <c r="W8283" s="19"/>
      <c r="X8283" s="2"/>
      <c r="Y8283" s="4"/>
      <c r="Z8283" s="106"/>
      <c r="AA8283" s="114"/>
      <c r="AB8283" s="112"/>
      <c r="AC8283" s="178"/>
      <c r="AD8283" s="11"/>
      <c r="AE8283" s="106"/>
      <c r="AF8283" s="106"/>
      <c r="AG8283" s="106"/>
      <c r="AH8283" s="115"/>
      <c r="AI8283" s="116"/>
    </row>
    <row r="8284" spans="1:35" ht="15" customHeight="1" x14ac:dyDescent="0.25">
      <c r="A8284" s="105"/>
      <c r="B8284" s="106"/>
      <c r="C8284" s="2"/>
      <c r="D8284" s="2"/>
      <c r="E8284" s="106"/>
      <c r="F8284" s="107"/>
      <c r="G8284" s="108"/>
      <c r="H8284" s="109"/>
      <c r="I8284" s="109"/>
      <c r="J8284" s="110"/>
      <c r="K8284" s="117"/>
      <c r="L8284" s="178"/>
      <c r="M8284" s="178"/>
      <c r="N8284" s="106"/>
      <c r="O8284" s="111"/>
      <c r="P8284" s="111"/>
      <c r="Q8284" s="106"/>
      <c r="R8284" s="106"/>
      <c r="S8284" s="106"/>
      <c r="T8284" s="106"/>
      <c r="U8284" s="106"/>
      <c r="V8284" s="106"/>
      <c r="W8284" s="19"/>
      <c r="X8284" s="2"/>
      <c r="Y8284" s="4"/>
      <c r="Z8284" s="106"/>
      <c r="AA8284" s="114"/>
      <c r="AB8284" s="112"/>
      <c r="AC8284" s="178"/>
      <c r="AD8284" s="11"/>
      <c r="AE8284" s="106"/>
      <c r="AF8284" s="106"/>
      <c r="AG8284" s="106"/>
      <c r="AH8284" s="115"/>
      <c r="AI8284" s="116"/>
    </row>
    <row r="8285" spans="1:35" ht="15" customHeight="1" x14ac:dyDescent="0.25">
      <c r="A8285" s="105"/>
      <c r="B8285" s="106"/>
      <c r="C8285" s="2"/>
      <c r="D8285" s="2"/>
      <c r="E8285" s="106"/>
      <c r="F8285" s="107"/>
      <c r="G8285" s="108"/>
      <c r="H8285" s="109"/>
      <c r="I8285" s="109"/>
      <c r="J8285" s="110"/>
      <c r="K8285" s="117"/>
      <c r="L8285" s="178"/>
      <c r="M8285" s="178"/>
      <c r="N8285" s="106"/>
      <c r="O8285" s="111"/>
      <c r="P8285" s="111"/>
      <c r="Q8285" s="106"/>
      <c r="R8285" s="106"/>
      <c r="S8285" s="106"/>
      <c r="T8285" s="106"/>
      <c r="U8285" s="106"/>
      <c r="V8285" s="106"/>
      <c r="W8285" s="19"/>
      <c r="X8285" s="2"/>
      <c r="Y8285" s="4"/>
      <c r="Z8285" s="106"/>
      <c r="AA8285" s="114"/>
      <c r="AB8285" s="112"/>
      <c r="AC8285" s="178"/>
      <c r="AD8285" s="11"/>
      <c r="AE8285" s="106"/>
      <c r="AF8285" s="106"/>
      <c r="AG8285" s="106"/>
      <c r="AH8285" s="115"/>
      <c r="AI8285" s="116"/>
    </row>
    <row r="8286" spans="1:35" ht="15" customHeight="1" x14ac:dyDescent="0.25">
      <c r="A8286" s="105"/>
      <c r="B8286" s="106"/>
      <c r="C8286" s="2"/>
      <c r="D8286" s="2"/>
      <c r="E8286" s="106"/>
      <c r="F8286" s="107"/>
      <c r="G8286" s="108"/>
      <c r="H8286" s="109"/>
      <c r="I8286" s="109"/>
      <c r="J8286" s="110"/>
      <c r="K8286" s="117"/>
      <c r="L8286" s="178"/>
      <c r="M8286" s="178"/>
      <c r="N8286" s="106"/>
      <c r="O8286" s="111"/>
      <c r="P8286" s="111"/>
      <c r="Q8286" s="106"/>
      <c r="R8286" s="106"/>
      <c r="S8286" s="106"/>
      <c r="T8286" s="106"/>
      <c r="U8286" s="106"/>
      <c r="V8286" s="106"/>
      <c r="W8286" s="19"/>
      <c r="X8286" s="2"/>
      <c r="Y8286" s="4"/>
      <c r="Z8286" s="106"/>
      <c r="AA8286" s="114"/>
      <c r="AB8286" s="112"/>
      <c r="AC8286" s="178"/>
      <c r="AD8286" s="11"/>
      <c r="AE8286" s="106"/>
      <c r="AF8286" s="106"/>
      <c r="AG8286" s="106"/>
      <c r="AH8286" s="115"/>
      <c r="AI8286" s="116"/>
    </row>
    <row r="8287" spans="1:35" ht="15" customHeight="1" x14ac:dyDescent="0.25">
      <c r="A8287" s="105"/>
      <c r="B8287" s="106"/>
      <c r="C8287" s="2"/>
      <c r="D8287" s="2"/>
      <c r="E8287" s="106"/>
      <c r="F8287" s="107"/>
      <c r="G8287" s="108"/>
      <c r="H8287" s="109"/>
      <c r="I8287" s="109"/>
      <c r="J8287" s="110"/>
      <c r="K8287" s="117"/>
      <c r="L8287" s="178"/>
      <c r="M8287" s="178"/>
      <c r="N8287" s="106"/>
      <c r="O8287" s="111"/>
      <c r="P8287" s="111"/>
      <c r="Q8287" s="106"/>
      <c r="R8287" s="106"/>
      <c r="S8287" s="106"/>
      <c r="T8287" s="106"/>
      <c r="U8287" s="106"/>
      <c r="V8287" s="106"/>
      <c r="W8287" s="19"/>
      <c r="X8287" s="2"/>
      <c r="Y8287" s="4"/>
      <c r="Z8287" s="106"/>
      <c r="AA8287" s="114"/>
      <c r="AB8287" s="112"/>
      <c r="AC8287" s="178"/>
      <c r="AD8287" s="11"/>
      <c r="AE8287" s="106"/>
      <c r="AF8287" s="106"/>
      <c r="AG8287" s="106"/>
      <c r="AH8287" s="115"/>
      <c r="AI8287" s="116"/>
    </row>
    <row r="8288" spans="1:35" ht="15" customHeight="1" x14ac:dyDescent="0.25">
      <c r="A8288" s="105"/>
      <c r="B8288" s="106"/>
      <c r="C8288" s="2"/>
      <c r="D8288" s="2"/>
      <c r="E8288" s="106"/>
      <c r="F8288" s="107"/>
      <c r="G8288" s="108"/>
      <c r="H8288" s="109"/>
      <c r="I8288" s="109"/>
      <c r="J8288" s="110"/>
      <c r="K8288" s="117"/>
      <c r="L8288" s="178"/>
      <c r="M8288" s="178"/>
      <c r="N8288" s="106"/>
      <c r="O8288" s="111"/>
      <c r="P8288" s="111"/>
      <c r="Q8288" s="106"/>
      <c r="R8288" s="106"/>
      <c r="S8288" s="106"/>
      <c r="T8288" s="106"/>
      <c r="U8288" s="106"/>
      <c r="V8288" s="106"/>
      <c r="W8288" s="19"/>
      <c r="X8288" s="2"/>
      <c r="Y8288" s="4"/>
      <c r="Z8288" s="106"/>
      <c r="AA8288" s="114"/>
      <c r="AB8288" s="112"/>
      <c r="AC8288" s="178"/>
      <c r="AD8288" s="11"/>
      <c r="AE8288" s="106"/>
      <c r="AF8288" s="106"/>
      <c r="AG8288" s="106"/>
      <c r="AH8288" s="115"/>
      <c r="AI8288" s="116"/>
    </row>
    <row r="8289" spans="1:35" ht="15" customHeight="1" x14ac:dyDescent="0.25">
      <c r="A8289" s="105"/>
      <c r="B8289" s="106"/>
      <c r="C8289" s="2"/>
      <c r="D8289" s="2"/>
      <c r="E8289" s="106"/>
      <c r="F8289" s="107"/>
      <c r="G8289" s="108"/>
      <c r="H8289" s="109"/>
      <c r="I8289" s="109"/>
      <c r="J8289" s="110"/>
      <c r="K8289" s="117"/>
      <c r="L8289" s="178"/>
      <c r="M8289" s="178"/>
      <c r="N8289" s="106"/>
      <c r="O8289" s="111"/>
      <c r="P8289" s="111"/>
      <c r="Q8289" s="106"/>
      <c r="R8289" s="106"/>
      <c r="S8289" s="106"/>
      <c r="T8289" s="106"/>
      <c r="U8289" s="106"/>
      <c r="V8289" s="106"/>
      <c r="W8289" s="19"/>
      <c r="X8289" s="2"/>
      <c r="Y8289" s="4"/>
      <c r="Z8289" s="106"/>
      <c r="AA8289" s="114"/>
      <c r="AB8289" s="112"/>
      <c r="AC8289" s="178"/>
      <c r="AD8289" s="11"/>
      <c r="AE8289" s="106"/>
      <c r="AF8289" s="106"/>
      <c r="AG8289" s="106"/>
      <c r="AH8289" s="115"/>
      <c r="AI8289" s="116"/>
    </row>
    <row r="8290" spans="1:35" ht="15" customHeight="1" x14ac:dyDescent="0.25">
      <c r="A8290" s="105"/>
      <c r="B8290" s="106"/>
      <c r="C8290" s="2"/>
      <c r="D8290" s="2"/>
      <c r="E8290" s="106"/>
      <c r="F8290" s="107"/>
      <c r="G8290" s="108"/>
      <c r="H8290" s="109"/>
      <c r="I8290" s="109"/>
      <c r="J8290" s="110"/>
      <c r="K8290" s="117"/>
      <c r="L8290" s="178"/>
      <c r="M8290" s="178"/>
      <c r="N8290" s="106"/>
      <c r="O8290" s="111"/>
      <c r="P8290" s="111"/>
      <c r="Q8290" s="106"/>
      <c r="R8290" s="106"/>
      <c r="S8290" s="106"/>
      <c r="T8290" s="106"/>
      <c r="U8290" s="106"/>
      <c r="V8290" s="106"/>
      <c r="W8290" s="19"/>
      <c r="X8290" s="2"/>
      <c r="Y8290" s="4"/>
      <c r="Z8290" s="106"/>
      <c r="AA8290" s="114"/>
      <c r="AB8290" s="112"/>
      <c r="AC8290" s="178"/>
      <c r="AD8290" s="11"/>
      <c r="AE8290" s="106"/>
      <c r="AF8290" s="106"/>
      <c r="AG8290" s="106"/>
      <c r="AH8290" s="115"/>
      <c r="AI8290" s="116"/>
    </row>
    <row r="8291" spans="1:35" ht="15" customHeight="1" x14ac:dyDescent="0.25">
      <c r="A8291" s="105"/>
      <c r="B8291" s="106"/>
      <c r="C8291" s="2"/>
      <c r="D8291" s="2"/>
      <c r="E8291" s="106"/>
      <c r="F8291" s="107"/>
      <c r="G8291" s="108"/>
      <c r="H8291" s="109"/>
      <c r="I8291" s="109"/>
      <c r="J8291" s="110"/>
      <c r="K8291" s="117"/>
      <c r="L8291" s="178"/>
      <c r="M8291" s="178"/>
      <c r="N8291" s="106"/>
      <c r="O8291" s="111"/>
      <c r="P8291" s="111"/>
      <c r="Q8291" s="106"/>
      <c r="R8291" s="106"/>
      <c r="S8291" s="106"/>
      <c r="T8291" s="106"/>
      <c r="U8291" s="106"/>
      <c r="V8291" s="106"/>
      <c r="W8291" s="19"/>
      <c r="X8291" s="2"/>
      <c r="Y8291" s="4"/>
      <c r="Z8291" s="106"/>
      <c r="AA8291" s="114"/>
      <c r="AB8291" s="112"/>
      <c r="AC8291" s="178"/>
      <c r="AD8291" s="11"/>
      <c r="AE8291" s="106"/>
      <c r="AF8291" s="106"/>
      <c r="AG8291" s="106"/>
      <c r="AH8291" s="115"/>
      <c r="AI8291" s="116"/>
    </row>
    <row r="8292" spans="1:35" ht="15" customHeight="1" x14ac:dyDescent="0.25">
      <c r="A8292" s="105"/>
      <c r="B8292" s="106"/>
      <c r="C8292" s="2"/>
      <c r="D8292" s="2"/>
      <c r="E8292" s="106"/>
      <c r="F8292" s="107"/>
      <c r="G8292" s="108"/>
      <c r="H8292" s="109"/>
      <c r="I8292" s="109"/>
      <c r="J8292" s="110"/>
      <c r="K8292" s="117"/>
      <c r="L8292" s="178"/>
      <c r="M8292" s="178"/>
      <c r="N8292" s="106"/>
      <c r="O8292" s="111"/>
      <c r="P8292" s="111"/>
      <c r="Q8292" s="106"/>
      <c r="R8292" s="106"/>
      <c r="S8292" s="106"/>
      <c r="T8292" s="106"/>
      <c r="U8292" s="106"/>
      <c r="V8292" s="106"/>
      <c r="W8292" s="19"/>
      <c r="X8292" s="2"/>
      <c r="Y8292" s="4"/>
      <c r="Z8292" s="106"/>
      <c r="AA8292" s="114"/>
      <c r="AB8292" s="112"/>
      <c r="AC8292" s="178"/>
      <c r="AD8292" s="11"/>
      <c r="AE8292" s="106"/>
      <c r="AF8292" s="106"/>
      <c r="AG8292" s="106"/>
      <c r="AH8292" s="115"/>
      <c r="AI8292" s="116"/>
    </row>
    <row r="8293" spans="1:35" ht="15" customHeight="1" x14ac:dyDescent="0.25">
      <c r="A8293" s="105"/>
      <c r="B8293" s="106"/>
      <c r="C8293" s="2"/>
      <c r="D8293" s="2"/>
      <c r="E8293" s="106"/>
      <c r="F8293" s="107"/>
      <c r="G8293" s="108"/>
      <c r="H8293" s="109"/>
      <c r="I8293" s="109"/>
      <c r="J8293" s="110"/>
      <c r="K8293" s="117"/>
      <c r="L8293" s="178"/>
      <c r="M8293" s="178"/>
      <c r="N8293" s="106"/>
      <c r="O8293" s="111"/>
      <c r="P8293" s="111"/>
      <c r="Q8293" s="106"/>
      <c r="R8293" s="106"/>
      <c r="S8293" s="106"/>
      <c r="T8293" s="106"/>
      <c r="U8293" s="106"/>
      <c r="V8293" s="106"/>
      <c r="W8293" s="19"/>
      <c r="X8293" s="2"/>
      <c r="Y8293" s="4"/>
      <c r="Z8293" s="106"/>
      <c r="AA8293" s="114"/>
      <c r="AB8293" s="112"/>
      <c r="AC8293" s="178"/>
      <c r="AD8293" s="11"/>
      <c r="AE8293" s="106"/>
      <c r="AF8293" s="106"/>
      <c r="AG8293" s="106"/>
      <c r="AH8293" s="115"/>
      <c r="AI8293" s="116"/>
    </row>
    <row r="8294" spans="1:35" ht="15" customHeight="1" x14ac:dyDescent="0.25">
      <c r="A8294" s="105"/>
      <c r="B8294" s="106"/>
      <c r="C8294" s="2"/>
      <c r="D8294" s="2"/>
      <c r="E8294" s="106"/>
      <c r="F8294" s="107"/>
      <c r="G8294" s="108"/>
      <c r="H8294" s="109"/>
      <c r="I8294" s="109"/>
      <c r="J8294" s="110"/>
      <c r="K8294" s="117"/>
      <c r="L8294" s="178"/>
      <c r="M8294" s="178"/>
      <c r="N8294" s="106"/>
      <c r="O8294" s="111"/>
      <c r="P8294" s="111"/>
      <c r="Q8294" s="106"/>
      <c r="R8294" s="106"/>
      <c r="S8294" s="106"/>
      <c r="T8294" s="106"/>
      <c r="U8294" s="106"/>
      <c r="V8294" s="106"/>
      <c r="W8294" s="19"/>
      <c r="X8294" s="2"/>
      <c r="Y8294" s="4"/>
      <c r="Z8294" s="106"/>
      <c r="AA8294" s="114"/>
      <c r="AB8294" s="112"/>
      <c r="AC8294" s="178"/>
      <c r="AD8294" s="11"/>
      <c r="AE8294" s="106"/>
      <c r="AF8294" s="106"/>
      <c r="AG8294" s="106"/>
      <c r="AH8294" s="115"/>
      <c r="AI8294" s="116"/>
    </row>
    <row r="8295" spans="1:35" ht="15" customHeight="1" x14ac:dyDescent="0.25">
      <c r="A8295" s="105"/>
      <c r="B8295" s="106"/>
      <c r="C8295" s="2"/>
      <c r="D8295" s="2"/>
      <c r="E8295" s="106"/>
      <c r="F8295" s="107"/>
      <c r="G8295" s="108"/>
      <c r="H8295" s="109"/>
      <c r="I8295" s="109"/>
      <c r="J8295" s="110"/>
      <c r="K8295" s="117"/>
      <c r="L8295" s="178"/>
      <c r="M8295" s="178"/>
      <c r="N8295" s="106"/>
      <c r="O8295" s="111"/>
      <c r="P8295" s="111"/>
      <c r="Q8295" s="106"/>
      <c r="R8295" s="106"/>
      <c r="S8295" s="106"/>
      <c r="T8295" s="106"/>
      <c r="U8295" s="106"/>
      <c r="V8295" s="106"/>
      <c r="W8295" s="19"/>
      <c r="X8295" s="2"/>
      <c r="Y8295" s="4"/>
      <c r="Z8295" s="106"/>
      <c r="AA8295" s="114"/>
      <c r="AB8295" s="112"/>
      <c r="AC8295" s="178"/>
      <c r="AD8295" s="11"/>
      <c r="AE8295" s="106"/>
      <c r="AF8295" s="106"/>
      <c r="AG8295" s="106"/>
      <c r="AH8295" s="115"/>
      <c r="AI8295" s="116"/>
    </row>
    <row r="8296" spans="1:35" ht="15" customHeight="1" x14ac:dyDescent="0.25">
      <c r="A8296" s="105"/>
      <c r="B8296" s="106"/>
      <c r="C8296" s="2"/>
      <c r="D8296" s="2"/>
      <c r="E8296" s="106"/>
      <c r="F8296" s="107"/>
      <c r="G8296" s="108"/>
      <c r="H8296" s="109"/>
      <c r="I8296" s="109"/>
      <c r="J8296" s="110"/>
      <c r="K8296" s="117"/>
      <c r="L8296" s="178"/>
      <c r="M8296" s="178"/>
      <c r="N8296" s="106"/>
      <c r="O8296" s="111"/>
      <c r="P8296" s="111"/>
      <c r="Q8296" s="106"/>
      <c r="R8296" s="106"/>
      <c r="S8296" s="106"/>
      <c r="T8296" s="106"/>
      <c r="U8296" s="106"/>
      <c r="V8296" s="106"/>
      <c r="W8296" s="19"/>
      <c r="X8296" s="2"/>
      <c r="Y8296" s="4"/>
      <c r="Z8296" s="106"/>
      <c r="AA8296" s="114"/>
      <c r="AB8296" s="112"/>
      <c r="AC8296" s="178"/>
      <c r="AD8296" s="11"/>
      <c r="AE8296" s="106"/>
      <c r="AF8296" s="106"/>
      <c r="AG8296" s="106"/>
      <c r="AH8296" s="115"/>
      <c r="AI8296" s="116"/>
    </row>
    <row r="8297" spans="1:35" ht="15" customHeight="1" x14ac:dyDescent="0.25">
      <c r="A8297" s="105"/>
      <c r="B8297" s="106"/>
      <c r="C8297" s="2"/>
      <c r="D8297" s="2"/>
      <c r="E8297" s="106"/>
      <c r="F8297" s="107"/>
      <c r="G8297" s="108"/>
      <c r="H8297" s="109"/>
      <c r="I8297" s="109"/>
      <c r="J8297" s="110"/>
      <c r="K8297" s="117"/>
      <c r="L8297" s="178"/>
      <c r="M8297" s="178"/>
      <c r="N8297" s="106"/>
      <c r="O8297" s="111"/>
      <c r="P8297" s="111"/>
      <c r="Q8297" s="106"/>
      <c r="R8297" s="106"/>
      <c r="S8297" s="106"/>
      <c r="T8297" s="106"/>
      <c r="U8297" s="106"/>
      <c r="V8297" s="106"/>
      <c r="W8297" s="19"/>
      <c r="X8297" s="2"/>
      <c r="Y8297" s="4"/>
      <c r="Z8297" s="106"/>
      <c r="AA8297" s="114"/>
      <c r="AB8297" s="112"/>
      <c r="AC8297" s="178"/>
      <c r="AD8297" s="11"/>
      <c r="AE8297" s="106"/>
      <c r="AF8297" s="106"/>
      <c r="AG8297" s="106"/>
      <c r="AH8297" s="115"/>
      <c r="AI8297" s="116"/>
    </row>
    <row r="8298" spans="1:35" ht="15" customHeight="1" x14ac:dyDescent="0.25">
      <c r="A8298" s="105"/>
      <c r="B8298" s="106"/>
      <c r="C8298" s="2"/>
      <c r="D8298" s="2"/>
      <c r="E8298" s="106"/>
      <c r="F8298" s="107"/>
      <c r="G8298" s="108"/>
      <c r="H8298" s="109"/>
      <c r="I8298" s="109"/>
      <c r="J8298" s="110"/>
      <c r="K8298" s="117"/>
      <c r="L8298" s="178"/>
      <c r="M8298" s="178"/>
      <c r="N8298" s="106"/>
      <c r="O8298" s="111"/>
      <c r="P8298" s="111"/>
      <c r="Q8298" s="106"/>
      <c r="R8298" s="106"/>
      <c r="S8298" s="106"/>
      <c r="T8298" s="106"/>
      <c r="U8298" s="106"/>
      <c r="V8298" s="106"/>
      <c r="W8298" s="19"/>
      <c r="X8298" s="2"/>
      <c r="Y8298" s="4"/>
      <c r="Z8298" s="106"/>
      <c r="AA8298" s="114"/>
      <c r="AB8298" s="112"/>
      <c r="AC8298" s="178"/>
      <c r="AD8298" s="11"/>
      <c r="AE8298" s="106"/>
      <c r="AF8298" s="106"/>
      <c r="AG8298" s="106"/>
      <c r="AH8298" s="115"/>
      <c r="AI8298" s="116"/>
    </row>
    <row r="8299" spans="1:35" ht="15" customHeight="1" x14ac:dyDescent="0.25">
      <c r="A8299" s="105"/>
      <c r="B8299" s="106"/>
      <c r="C8299" s="2"/>
      <c r="D8299" s="2"/>
      <c r="E8299" s="106"/>
      <c r="F8299" s="107"/>
      <c r="G8299" s="108"/>
      <c r="H8299" s="109"/>
      <c r="I8299" s="109"/>
      <c r="J8299" s="110"/>
      <c r="K8299" s="117"/>
      <c r="L8299" s="178"/>
      <c r="M8299" s="178"/>
      <c r="N8299" s="106"/>
      <c r="O8299" s="111"/>
      <c r="P8299" s="111"/>
      <c r="Q8299" s="106"/>
      <c r="R8299" s="106"/>
      <c r="S8299" s="106"/>
      <c r="T8299" s="106"/>
      <c r="U8299" s="106"/>
      <c r="V8299" s="106"/>
      <c r="W8299" s="19"/>
      <c r="X8299" s="2"/>
      <c r="Y8299" s="4"/>
      <c r="Z8299" s="106"/>
      <c r="AA8299" s="114"/>
      <c r="AB8299" s="112"/>
      <c r="AC8299" s="178"/>
      <c r="AD8299" s="11"/>
      <c r="AE8299" s="106"/>
      <c r="AF8299" s="106"/>
      <c r="AG8299" s="106"/>
      <c r="AH8299" s="115"/>
      <c r="AI8299" s="116"/>
    </row>
    <row r="8300" spans="1:35" ht="15" customHeight="1" x14ac:dyDescent="0.25">
      <c r="A8300" s="105"/>
      <c r="B8300" s="106"/>
      <c r="C8300" s="2"/>
      <c r="D8300" s="2"/>
      <c r="E8300" s="106"/>
      <c r="F8300" s="107"/>
      <c r="G8300" s="108"/>
      <c r="H8300" s="109"/>
      <c r="I8300" s="109"/>
      <c r="J8300" s="110"/>
      <c r="K8300" s="117"/>
      <c r="L8300" s="178"/>
      <c r="M8300" s="178"/>
      <c r="N8300" s="106"/>
      <c r="O8300" s="111"/>
      <c r="P8300" s="111"/>
      <c r="Q8300" s="106"/>
      <c r="R8300" s="106"/>
      <c r="S8300" s="106"/>
      <c r="T8300" s="106"/>
      <c r="U8300" s="106"/>
      <c r="V8300" s="106"/>
      <c r="W8300" s="19"/>
      <c r="X8300" s="2"/>
      <c r="Y8300" s="4"/>
      <c r="Z8300" s="106"/>
      <c r="AA8300" s="114"/>
      <c r="AB8300" s="112"/>
      <c r="AC8300" s="178"/>
      <c r="AD8300" s="11"/>
      <c r="AE8300" s="106"/>
      <c r="AF8300" s="106"/>
      <c r="AG8300" s="106"/>
      <c r="AH8300" s="115"/>
      <c r="AI8300" s="116"/>
    </row>
    <row r="8301" spans="1:35" ht="15" customHeight="1" x14ac:dyDescent="0.25">
      <c r="A8301" s="105"/>
      <c r="B8301" s="106"/>
      <c r="C8301" s="2"/>
      <c r="D8301" s="2"/>
      <c r="E8301" s="106"/>
      <c r="F8301" s="107"/>
      <c r="G8301" s="108"/>
      <c r="H8301" s="109"/>
      <c r="I8301" s="109"/>
      <c r="J8301" s="110"/>
      <c r="K8301" s="117"/>
      <c r="L8301" s="178"/>
      <c r="M8301" s="178"/>
      <c r="N8301" s="106"/>
      <c r="O8301" s="111"/>
      <c r="P8301" s="111"/>
      <c r="Q8301" s="106"/>
      <c r="R8301" s="106"/>
      <c r="S8301" s="106"/>
      <c r="T8301" s="106"/>
      <c r="U8301" s="106"/>
      <c r="V8301" s="106"/>
      <c r="W8301" s="19"/>
      <c r="X8301" s="2"/>
      <c r="Y8301" s="4"/>
      <c r="Z8301" s="106"/>
      <c r="AA8301" s="114"/>
      <c r="AB8301" s="112"/>
      <c r="AC8301" s="178"/>
      <c r="AD8301" s="11"/>
      <c r="AE8301" s="106"/>
      <c r="AF8301" s="106"/>
      <c r="AG8301" s="106"/>
      <c r="AH8301" s="115"/>
      <c r="AI8301" s="116"/>
    </row>
    <row r="8302" spans="1:35" ht="15" customHeight="1" x14ac:dyDescent="0.25">
      <c r="A8302" s="105"/>
      <c r="B8302" s="106"/>
      <c r="C8302" s="2"/>
      <c r="D8302" s="2"/>
      <c r="E8302" s="106"/>
      <c r="F8302" s="107"/>
      <c r="G8302" s="108"/>
      <c r="H8302" s="109"/>
      <c r="I8302" s="109"/>
      <c r="J8302" s="110"/>
      <c r="K8302" s="117"/>
      <c r="L8302" s="178"/>
      <c r="M8302" s="178"/>
      <c r="N8302" s="106"/>
      <c r="O8302" s="111"/>
      <c r="P8302" s="111"/>
      <c r="Q8302" s="106"/>
      <c r="R8302" s="106"/>
      <c r="S8302" s="106"/>
      <c r="T8302" s="106"/>
      <c r="U8302" s="106"/>
      <c r="V8302" s="106"/>
      <c r="W8302" s="19"/>
      <c r="X8302" s="2"/>
      <c r="Y8302" s="4"/>
      <c r="Z8302" s="106"/>
      <c r="AA8302" s="114"/>
      <c r="AB8302" s="112"/>
      <c r="AC8302" s="178"/>
      <c r="AD8302" s="11"/>
      <c r="AE8302" s="106"/>
      <c r="AF8302" s="106"/>
      <c r="AG8302" s="106"/>
      <c r="AH8302" s="115"/>
      <c r="AI8302" s="116"/>
    </row>
    <row r="8303" spans="1:35" ht="15" customHeight="1" x14ac:dyDescent="0.25">
      <c r="A8303" s="105"/>
      <c r="B8303" s="106"/>
      <c r="C8303" s="2"/>
      <c r="D8303" s="2"/>
      <c r="E8303" s="106"/>
      <c r="F8303" s="107"/>
      <c r="G8303" s="108"/>
      <c r="H8303" s="109"/>
      <c r="I8303" s="109"/>
      <c r="J8303" s="110"/>
      <c r="K8303" s="117"/>
      <c r="L8303" s="178"/>
      <c r="M8303" s="178"/>
      <c r="N8303" s="106"/>
      <c r="O8303" s="111"/>
      <c r="P8303" s="111"/>
      <c r="Q8303" s="106"/>
      <c r="R8303" s="106"/>
      <c r="S8303" s="106"/>
      <c r="T8303" s="106"/>
      <c r="U8303" s="106"/>
      <c r="V8303" s="106"/>
      <c r="W8303" s="19"/>
      <c r="X8303" s="2"/>
      <c r="Y8303" s="4"/>
      <c r="Z8303" s="106"/>
      <c r="AA8303" s="114"/>
      <c r="AB8303" s="112"/>
      <c r="AC8303" s="178"/>
      <c r="AD8303" s="11"/>
      <c r="AE8303" s="106"/>
      <c r="AF8303" s="106"/>
      <c r="AG8303" s="106"/>
      <c r="AH8303" s="115"/>
      <c r="AI8303" s="116"/>
    </row>
    <row r="8304" spans="1:35" ht="15" customHeight="1" x14ac:dyDescent="0.25">
      <c r="A8304" s="105"/>
      <c r="B8304" s="106"/>
      <c r="C8304" s="2"/>
      <c r="D8304" s="2"/>
      <c r="E8304" s="106"/>
      <c r="F8304" s="107"/>
      <c r="G8304" s="108"/>
      <c r="H8304" s="109"/>
      <c r="I8304" s="109"/>
      <c r="J8304" s="110"/>
      <c r="K8304" s="117"/>
      <c r="L8304" s="178"/>
      <c r="M8304" s="178"/>
      <c r="N8304" s="106"/>
      <c r="O8304" s="111"/>
      <c r="P8304" s="111"/>
      <c r="Q8304" s="106"/>
      <c r="R8304" s="106"/>
      <c r="S8304" s="106"/>
      <c r="T8304" s="106"/>
      <c r="U8304" s="106"/>
      <c r="V8304" s="106"/>
      <c r="W8304" s="19"/>
      <c r="X8304" s="2"/>
      <c r="Y8304" s="4"/>
      <c r="Z8304" s="106"/>
      <c r="AA8304" s="114"/>
      <c r="AB8304" s="112"/>
      <c r="AC8304" s="178"/>
      <c r="AD8304" s="11"/>
      <c r="AE8304" s="106"/>
      <c r="AF8304" s="106"/>
      <c r="AG8304" s="106"/>
      <c r="AH8304" s="115"/>
      <c r="AI8304" s="116"/>
    </row>
    <row r="8305" spans="1:35" ht="15" customHeight="1" x14ac:dyDescent="0.25">
      <c r="A8305" s="105"/>
      <c r="B8305" s="106"/>
      <c r="C8305" s="2"/>
      <c r="D8305" s="2"/>
      <c r="E8305" s="106"/>
      <c r="F8305" s="107"/>
      <c r="G8305" s="108"/>
      <c r="H8305" s="109"/>
      <c r="I8305" s="109"/>
      <c r="J8305" s="110"/>
      <c r="K8305" s="117"/>
      <c r="L8305" s="178"/>
      <c r="M8305" s="178"/>
      <c r="N8305" s="106"/>
      <c r="O8305" s="111"/>
      <c r="P8305" s="111"/>
      <c r="Q8305" s="106"/>
      <c r="R8305" s="106"/>
      <c r="S8305" s="106"/>
      <c r="T8305" s="106"/>
      <c r="U8305" s="106"/>
      <c r="V8305" s="106"/>
      <c r="W8305" s="19"/>
      <c r="X8305" s="2"/>
      <c r="Y8305" s="4"/>
      <c r="Z8305" s="106"/>
      <c r="AA8305" s="114"/>
      <c r="AB8305" s="112"/>
      <c r="AC8305" s="178"/>
      <c r="AD8305" s="11"/>
      <c r="AE8305" s="106"/>
      <c r="AF8305" s="106"/>
      <c r="AG8305" s="106"/>
      <c r="AH8305" s="115"/>
      <c r="AI8305" s="116"/>
    </row>
    <row r="8306" spans="1:35" ht="15" customHeight="1" x14ac:dyDescent="0.25">
      <c r="A8306" s="105"/>
      <c r="B8306" s="106"/>
      <c r="C8306" s="2"/>
      <c r="D8306" s="2"/>
      <c r="E8306" s="106"/>
      <c r="F8306" s="107"/>
      <c r="G8306" s="108"/>
      <c r="H8306" s="109"/>
      <c r="I8306" s="109"/>
      <c r="J8306" s="110"/>
      <c r="K8306" s="117"/>
      <c r="L8306" s="178"/>
      <c r="M8306" s="178"/>
      <c r="N8306" s="106"/>
      <c r="O8306" s="111"/>
      <c r="P8306" s="111"/>
      <c r="Q8306" s="106"/>
      <c r="R8306" s="106"/>
      <c r="S8306" s="106"/>
      <c r="T8306" s="106"/>
      <c r="U8306" s="106"/>
      <c r="V8306" s="106"/>
      <c r="W8306" s="19"/>
      <c r="X8306" s="2"/>
      <c r="Y8306" s="4"/>
      <c r="Z8306" s="106"/>
      <c r="AA8306" s="114"/>
      <c r="AB8306" s="112"/>
      <c r="AC8306" s="178"/>
      <c r="AD8306" s="11"/>
      <c r="AE8306" s="106"/>
      <c r="AF8306" s="106"/>
      <c r="AG8306" s="106"/>
      <c r="AH8306" s="115"/>
      <c r="AI8306" s="116"/>
    </row>
    <row r="8307" spans="1:35" ht="15" customHeight="1" x14ac:dyDescent="0.25">
      <c r="A8307" s="105"/>
      <c r="B8307" s="106"/>
      <c r="C8307" s="2"/>
      <c r="D8307" s="2"/>
      <c r="E8307" s="106"/>
      <c r="F8307" s="107"/>
      <c r="G8307" s="108"/>
      <c r="H8307" s="109"/>
      <c r="I8307" s="109"/>
      <c r="J8307" s="110"/>
      <c r="K8307" s="117"/>
      <c r="L8307" s="178"/>
      <c r="M8307" s="178"/>
      <c r="N8307" s="106"/>
      <c r="O8307" s="111"/>
      <c r="P8307" s="111"/>
      <c r="Q8307" s="106"/>
      <c r="R8307" s="106"/>
      <c r="S8307" s="106"/>
      <c r="T8307" s="106"/>
      <c r="U8307" s="106"/>
      <c r="V8307" s="106"/>
      <c r="W8307" s="19"/>
      <c r="X8307" s="2"/>
      <c r="Y8307" s="4"/>
      <c r="Z8307" s="106"/>
      <c r="AA8307" s="114"/>
      <c r="AB8307" s="112"/>
      <c r="AC8307" s="178"/>
      <c r="AD8307" s="11"/>
      <c r="AE8307" s="106"/>
      <c r="AF8307" s="106"/>
      <c r="AG8307" s="106"/>
      <c r="AH8307" s="115"/>
      <c r="AI8307" s="116"/>
    </row>
    <row r="8308" spans="1:35" ht="15" customHeight="1" x14ac:dyDescent="0.25">
      <c r="A8308" s="105"/>
      <c r="B8308" s="106"/>
      <c r="C8308" s="2"/>
      <c r="D8308" s="2"/>
      <c r="E8308" s="106"/>
      <c r="F8308" s="107"/>
      <c r="G8308" s="108"/>
      <c r="H8308" s="109"/>
      <c r="I8308" s="109"/>
      <c r="J8308" s="110"/>
      <c r="K8308" s="117"/>
      <c r="L8308" s="178"/>
      <c r="M8308" s="178"/>
      <c r="N8308" s="106"/>
      <c r="O8308" s="111"/>
      <c r="P8308" s="111"/>
      <c r="Q8308" s="106"/>
      <c r="R8308" s="106"/>
      <c r="S8308" s="106"/>
      <c r="T8308" s="106"/>
      <c r="U8308" s="106"/>
      <c r="V8308" s="106"/>
      <c r="W8308" s="19"/>
      <c r="X8308" s="2"/>
      <c r="Y8308" s="4"/>
      <c r="Z8308" s="106"/>
      <c r="AA8308" s="114"/>
      <c r="AB8308" s="112"/>
      <c r="AC8308" s="178"/>
      <c r="AD8308" s="11"/>
      <c r="AE8308" s="106"/>
      <c r="AF8308" s="106"/>
      <c r="AG8308" s="106"/>
      <c r="AH8308" s="115"/>
      <c r="AI8308" s="116"/>
    </row>
    <row r="8309" spans="1:35" ht="15" customHeight="1" x14ac:dyDescent="0.25">
      <c r="A8309" s="105"/>
      <c r="B8309" s="106"/>
      <c r="C8309" s="2"/>
      <c r="D8309" s="2"/>
      <c r="E8309" s="106"/>
      <c r="F8309" s="107"/>
      <c r="G8309" s="108"/>
      <c r="H8309" s="109"/>
      <c r="I8309" s="109"/>
      <c r="J8309" s="110"/>
      <c r="K8309" s="117"/>
      <c r="L8309" s="178"/>
      <c r="M8309" s="178"/>
      <c r="N8309" s="106"/>
      <c r="O8309" s="111"/>
      <c r="P8309" s="111"/>
      <c r="Q8309" s="106"/>
      <c r="R8309" s="106"/>
      <c r="S8309" s="106"/>
      <c r="T8309" s="106"/>
      <c r="U8309" s="106"/>
      <c r="V8309" s="106"/>
      <c r="W8309" s="19"/>
      <c r="X8309" s="2"/>
      <c r="Y8309" s="4"/>
      <c r="Z8309" s="106"/>
      <c r="AA8309" s="114"/>
      <c r="AB8309" s="112"/>
      <c r="AC8309" s="178"/>
      <c r="AD8309" s="11"/>
      <c r="AE8309" s="106"/>
      <c r="AF8309" s="106"/>
      <c r="AG8309" s="106"/>
      <c r="AH8309" s="115"/>
      <c r="AI8309" s="116"/>
    </row>
    <row r="8310" spans="1:35" ht="15" customHeight="1" x14ac:dyDescent="0.25">
      <c r="A8310" s="105"/>
      <c r="B8310" s="106"/>
      <c r="C8310" s="2"/>
      <c r="D8310" s="2"/>
      <c r="E8310" s="106"/>
      <c r="F8310" s="107"/>
      <c r="G8310" s="108"/>
      <c r="H8310" s="109"/>
      <c r="I8310" s="109"/>
      <c r="J8310" s="110"/>
      <c r="K8310" s="117"/>
      <c r="L8310" s="178"/>
      <c r="M8310" s="178"/>
      <c r="N8310" s="106"/>
      <c r="O8310" s="111"/>
      <c r="P8310" s="111"/>
      <c r="Q8310" s="106"/>
      <c r="R8310" s="106"/>
      <c r="S8310" s="106"/>
      <c r="T8310" s="106"/>
      <c r="U8310" s="106"/>
      <c r="V8310" s="106"/>
      <c r="W8310" s="19"/>
      <c r="X8310" s="2"/>
      <c r="Y8310" s="4"/>
      <c r="Z8310" s="106"/>
      <c r="AA8310" s="114"/>
      <c r="AB8310" s="112"/>
      <c r="AC8310" s="178"/>
      <c r="AD8310" s="11"/>
      <c r="AE8310" s="106"/>
      <c r="AF8310" s="106"/>
      <c r="AG8310" s="106"/>
      <c r="AH8310" s="115"/>
      <c r="AI8310" s="116"/>
    </row>
    <row r="8311" spans="1:35" ht="15" customHeight="1" x14ac:dyDescent="0.25">
      <c r="A8311" s="105"/>
      <c r="B8311" s="106"/>
      <c r="C8311" s="2"/>
      <c r="D8311" s="2"/>
      <c r="E8311" s="106"/>
      <c r="F8311" s="107"/>
      <c r="G8311" s="108"/>
      <c r="H8311" s="109"/>
      <c r="I8311" s="109"/>
      <c r="J8311" s="110"/>
      <c r="K8311" s="117"/>
      <c r="L8311" s="178"/>
      <c r="M8311" s="178"/>
      <c r="N8311" s="106"/>
      <c r="O8311" s="111"/>
      <c r="P8311" s="111"/>
      <c r="Q8311" s="106"/>
      <c r="R8311" s="106"/>
      <c r="S8311" s="106"/>
      <c r="T8311" s="106"/>
      <c r="U8311" s="106"/>
      <c r="V8311" s="106"/>
      <c r="W8311" s="19"/>
      <c r="X8311" s="2"/>
      <c r="Y8311" s="4"/>
      <c r="Z8311" s="106"/>
      <c r="AA8311" s="114"/>
      <c r="AB8311" s="112"/>
      <c r="AC8311" s="178"/>
      <c r="AD8311" s="11"/>
      <c r="AE8311" s="106"/>
      <c r="AF8311" s="106"/>
      <c r="AG8311" s="106"/>
      <c r="AH8311" s="115"/>
      <c r="AI8311" s="116"/>
    </row>
    <row r="8312" spans="1:35" ht="15" customHeight="1" x14ac:dyDescent="0.25">
      <c r="A8312" s="105"/>
      <c r="B8312" s="106"/>
      <c r="C8312" s="2"/>
      <c r="D8312" s="2"/>
      <c r="E8312" s="106"/>
      <c r="F8312" s="107"/>
      <c r="G8312" s="108"/>
      <c r="H8312" s="109"/>
      <c r="I8312" s="109"/>
      <c r="J8312" s="110"/>
      <c r="K8312" s="117"/>
      <c r="L8312" s="178"/>
      <c r="M8312" s="178"/>
      <c r="N8312" s="106"/>
      <c r="O8312" s="111"/>
      <c r="P8312" s="111"/>
      <c r="Q8312" s="106"/>
      <c r="R8312" s="106"/>
      <c r="S8312" s="106"/>
      <c r="T8312" s="106"/>
      <c r="U8312" s="106"/>
      <c r="V8312" s="106"/>
      <c r="W8312" s="19"/>
      <c r="X8312" s="2"/>
      <c r="Y8312" s="4"/>
      <c r="Z8312" s="106"/>
      <c r="AA8312" s="114"/>
      <c r="AB8312" s="112"/>
      <c r="AC8312" s="178"/>
      <c r="AD8312" s="11"/>
      <c r="AE8312" s="106"/>
      <c r="AF8312" s="106"/>
      <c r="AG8312" s="106"/>
      <c r="AH8312" s="115"/>
      <c r="AI8312" s="116"/>
    </row>
    <row r="8313" spans="1:35" ht="15" customHeight="1" x14ac:dyDescent="0.25">
      <c r="A8313" s="105"/>
      <c r="B8313" s="106"/>
      <c r="C8313" s="2"/>
      <c r="D8313" s="2"/>
      <c r="E8313" s="106"/>
      <c r="F8313" s="107"/>
      <c r="G8313" s="108"/>
      <c r="H8313" s="109"/>
      <c r="I8313" s="109"/>
      <c r="J8313" s="110"/>
      <c r="K8313" s="117"/>
      <c r="L8313" s="178"/>
      <c r="M8313" s="178"/>
      <c r="N8313" s="106"/>
      <c r="O8313" s="111"/>
      <c r="P8313" s="111"/>
      <c r="Q8313" s="106"/>
      <c r="R8313" s="106"/>
      <c r="S8313" s="106"/>
      <c r="T8313" s="106"/>
      <c r="U8313" s="106"/>
      <c r="V8313" s="106"/>
      <c r="W8313" s="19"/>
      <c r="X8313" s="2"/>
      <c r="Y8313" s="4"/>
      <c r="Z8313" s="106"/>
      <c r="AA8313" s="114"/>
      <c r="AB8313" s="112"/>
      <c r="AC8313" s="178"/>
      <c r="AD8313" s="11"/>
      <c r="AE8313" s="106"/>
      <c r="AF8313" s="106"/>
      <c r="AG8313" s="106"/>
      <c r="AH8313" s="115"/>
      <c r="AI8313" s="116"/>
    </row>
    <row r="8314" spans="1:35" ht="15" customHeight="1" x14ac:dyDescent="0.25">
      <c r="A8314" s="105"/>
      <c r="B8314" s="106"/>
      <c r="C8314" s="2"/>
      <c r="D8314" s="2"/>
      <c r="E8314" s="106"/>
      <c r="F8314" s="107"/>
      <c r="G8314" s="108"/>
      <c r="H8314" s="109"/>
      <c r="I8314" s="109"/>
      <c r="J8314" s="110"/>
      <c r="K8314" s="117"/>
      <c r="L8314" s="178"/>
      <c r="M8314" s="178"/>
      <c r="N8314" s="106"/>
      <c r="O8314" s="111"/>
      <c r="P8314" s="111"/>
      <c r="Q8314" s="106"/>
      <c r="R8314" s="106"/>
      <c r="S8314" s="106"/>
      <c r="T8314" s="106"/>
      <c r="U8314" s="106"/>
      <c r="V8314" s="106"/>
      <c r="W8314" s="19"/>
      <c r="X8314" s="2"/>
      <c r="Y8314" s="4"/>
      <c r="Z8314" s="106"/>
      <c r="AA8314" s="114"/>
      <c r="AB8314" s="112"/>
      <c r="AC8314" s="178"/>
      <c r="AD8314" s="11"/>
      <c r="AE8314" s="106"/>
      <c r="AF8314" s="106"/>
      <c r="AG8314" s="106"/>
      <c r="AH8314" s="115"/>
      <c r="AI8314" s="116"/>
    </row>
    <row r="8315" spans="1:35" ht="15" customHeight="1" x14ac:dyDescent="0.25">
      <c r="A8315" s="105"/>
      <c r="B8315" s="106"/>
      <c r="C8315" s="2"/>
      <c r="D8315" s="2"/>
      <c r="E8315" s="106"/>
      <c r="F8315" s="107"/>
      <c r="G8315" s="108"/>
      <c r="H8315" s="109"/>
      <c r="I8315" s="109"/>
      <c r="J8315" s="110"/>
      <c r="K8315" s="117"/>
      <c r="L8315" s="178"/>
      <c r="M8315" s="178"/>
      <c r="N8315" s="106"/>
      <c r="O8315" s="111"/>
      <c r="P8315" s="111"/>
      <c r="Q8315" s="106"/>
      <c r="R8315" s="106"/>
      <c r="S8315" s="106"/>
      <c r="T8315" s="106"/>
      <c r="U8315" s="106"/>
      <c r="V8315" s="106"/>
      <c r="W8315" s="19"/>
      <c r="X8315" s="2"/>
      <c r="Y8315" s="4"/>
      <c r="Z8315" s="106"/>
      <c r="AA8315" s="114"/>
      <c r="AB8315" s="112"/>
      <c r="AC8315" s="178"/>
      <c r="AD8315" s="11"/>
      <c r="AE8315" s="106"/>
      <c r="AF8315" s="106"/>
      <c r="AG8315" s="106"/>
      <c r="AH8315" s="115"/>
      <c r="AI8315" s="116"/>
    </row>
    <row r="8316" spans="1:35" ht="15" customHeight="1" x14ac:dyDescent="0.25">
      <c r="A8316" s="105"/>
      <c r="B8316" s="106"/>
      <c r="C8316" s="2"/>
      <c r="D8316" s="2"/>
      <c r="E8316" s="106"/>
      <c r="F8316" s="107"/>
      <c r="G8316" s="108"/>
      <c r="H8316" s="109"/>
      <c r="I8316" s="109"/>
      <c r="J8316" s="110"/>
      <c r="K8316" s="117"/>
      <c r="L8316" s="178"/>
      <c r="M8316" s="178"/>
      <c r="N8316" s="106"/>
      <c r="O8316" s="111"/>
      <c r="P8316" s="111"/>
      <c r="Q8316" s="106"/>
      <c r="R8316" s="106"/>
      <c r="S8316" s="106"/>
      <c r="T8316" s="106"/>
      <c r="U8316" s="106"/>
      <c r="V8316" s="106"/>
      <c r="W8316" s="19"/>
      <c r="X8316" s="2"/>
      <c r="Y8316" s="4"/>
      <c r="Z8316" s="106"/>
      <c r="AA8316" s="114"/>
      <c r="AB8316" s="112"/>
      <c r="AC8316" s="178"/>
      <c r="AD8316" s="11"/>
      <c r="AE8316" s="106"/>
      <c r="AF8316" s="106"/>
      <c r="AG8316" s="106"/>
      <c r="AH8316" s="115"/>
      <c r="AI8316" s="116"/>
    </row>
    <row r="8317" spans="1:35" ht="15" customHeight="1" x14ac:dyDescent="0.25">
      <c r="A8317" s="105"/>
      <c r="B8317" s="106"/>
      <c r="C8317" s="2"/>
      <c r="D8317" s="2"/>
      <c r="E8317" s="106"/>
      <c r="F8317" s="107"/>
      <c r="G8317" s="108"/>
      <c r="H8317" s="109"/>
      <c r="I8317" s="109"/>
      <c r="J8317" s="110"/>
      <c r="K8317" s="117"/>
      <c r="L8317" s="178"/>
      <c r="M8317" s="178"/>
      <c r="N8317" s="106"/>
      <c r="O8317" s="111"/>
      <c r="P8317" s="111"/>
      <c r="Q8317" s="106"/>
      <c r="R8317" s="106"/>
      <c r="S8317" s="106"/>
      <c r="T8317" s="106"/>
      <c r="U8317" s="106"/>
      <c r="V8317" s="106"/>
      <c r="W8317" s="19"/>
      <c r="X8317" s="2"/>
      <c r="Y8317" s="4"/>
      <c r="Z8317" s="106"/>
      <c r="AA8317" s="114"/>
      <c r="AB8317" s="112"/>
      <c r="AC8317" s="178"/>
      <c r="AD8317" s="11"/>
      <c r="AE8317" s="106"/>
      <c r="AF8317" s="106"/>
      <c r="AG8317" s="106"/>
      <c r="AH8317" s="115"/>
      <c r="AI8317" s="116"/>
    </row>
    <row r="8318" spans="1:35" ht="15" customHeight="1" x14ac:dyDescent="0.25">
      <c r="A8318" s="105"/>
      <c r="B8318" s="106"/>
      <c r="C8318" s="2"/>
      <c r="D8318" s="2"/>
      <c r="E8318" s="106"/>
      <c r="F8318" s="107"/>
      <c r="G8318" s="108"/>
      <c r="H8318" s="109"/>
      <c r="I8318" s="109"/>
      <c r="J8318" s="110"/>
      <c r="K8318" s="117"/>
      <c r="L8318" s="178"/>
      <c r="M8318" s="178"/>
      <c r="N8318" s="106"/>
      <c r="O8318" s="111"/>
      <c r="P8318" s="111"/>
      <c r="Q8318" s="106"/>
      <c r="R8318" s="106"/>
      <c r="S8318" s="106"/>
      <c r="T8318" s="106"/>
      <c r="U8318" s="106"/>
      <c r="V8318" s="106"/>
      <c r="W8318" s="19"/>
      <c r="X8318" s="2"/>
      <c r="Y8318" s="4"/>
      <c r="Z8318" s="106"/>
      <c r="AA8318" s="114"/>
      <c r="AB8318" s="112"/>
      <c r="AC8318" s="178"/>
      <c r="AD8318" s="11"/>
      <c r="AE8318" s="106"/>
      <c r="AF8318" s="106"/>
      <c r="AG8318" s="106"/>
      <c r="AH8318" s="115"/>
      <c r="AI8318" s="116"/>
    </row>
    <row r="8319" spans="1:35" ht="15" customHeight="1" x14ac:dyDescent="0.25">
      <c r="A8319" s="105"/>
      <c r="B8319" s="106"/>
      <c r="C8319" s="2"/>
      <c r="D8319" s="2"/>
      <c r="E8319" s="106"/>
      <c r="F8319" s="107"/>
      <c r="G8319" s="108"/>
      <c r="H8319" s="109"/>
      <c r="I8319" s="109"/>
      <c r="J8319" s="110"/>
      <c r="K8319" s="117"/>
      <c r="L8319" s="178"/>
      <c r="M8319" s="178"/>
      <c r="N8319" s="106"/>
      <c r="O8319" s="111"/>
      <c r="P8319" s="111"/>
      <c r="Q8319" s="106"/>
      <c r="R8319" s="106"/>
      <c r="S8319" s="106"/>
      <c r="T8319" s="106"/>
      <c r="U8319" s="106"/>
      <c r="V8319" s="106"/>
      <c r="W8319" s="19"/>
      <c r="X8319" s="2"/>
      <c r="Y8319" s="4"/>
      <c r="Z8319" s="106"/>
      <c r="AA8319" s="114"/>
      <c r="AB8319" s="112"/>
      <c r="AC8319" s="178"/>
      <c r="AD8319" s="11"/>
      <c r="AE8319" s="106"/>
      <c r="AF8319" s="106"/>
      <c r="AG8319" s="106"/>
      <c r="AH8319" s="115"/>
      <c r="AI8319" s="116"/>
    </row>
    <row r="8320" spans="1:35" ht="15" customHeight="1" x14ac:dyDescent="0.25">
      <c r="A8320" s="105"/>
      <c r="B8320" s="106"/>
      <c r="C8320" s="2"/>
      <c r="D8320" s="2"/>
      <c r="E8320" s="106"/>
      <c r="F8320" s="107"/>
      <c r="G8320" s="108"/>
      <c r="H8320" s="109"/>
      <c r="I8320" s="109"/>
      <c r="J8320" s="110"/>
      <c r="K8320" s="117"/>
      <c r="L8320" s="178"/>
      <c r="M8320" s="178"/>
      <c r="N8320" s="106"/>
      <c r="O8320" s="111"/>
      <c r="P8320" s="111"/>
      <c r="Q8320" s="106"/>
      <c r="R8320" s="106"/>
      <c r="S8320" s="106"/>
      <c r="T8320" s="106"/>
      <c r="U8320" s="106"/>
      <c r="V8320" s="106"/>
      <c r="W8320" s="19"/>
      <c r="X8320" s="2"/>
      <c r="Y8320" s="4"/>
      <c r="Z8320" s="106"/>
      <c r="AA8320" s="114"/>
      <c r="AB8320" s="112"/>
      <c r="AC8320" s="178"/>
      <c r="AD8320" s="11"/>
      <c r="AE8320" s="106"/>
      <c r="AF8320" s="106"/>
      <c r="AG8320" s="106"/>
      <c r="AH8320" s="115"/>
      <c r="AI8320" s="116"/>
    </row>
    <row r="8321" spans="1:35" ht="15" customHeight="1" x14ac:dyDescent="0.25">
      <c r="A8321" s="105"/>
      <c r="B8321" s="106"/>
      <c r="C8321" s="2"/>
      <c r="D8321" s="2"/>
      <c r="E8321" s="106"/>
      <c r="F8321" s="107"/>
      <c r="G8321" s="108"/>
      <c r="H8321" s="109"/>
      <c r="I8321" s="109"/>
      <c r="J8321" s="110"/>
      <c r="K8321" s="117"/>
      <c r="L8321" s="178"/>
      <c r="M8321" s="178"/>
      <c r="N8321" s="106"/>
      <c r="O8321" s="111"/>
      <c r="P8321" s="111"/>
      <c r="Q8321" s="106"/>
      <c r="R8321" s="106"/>
      <c r="S8321" s="106"/>
      <c r="T8321" s="106"/>
      <c r="U8321" s="106"/>
      <c r="V8321" s="106"/>
      <c r="W8321" s="19"/>
      <c r="X8321" s="2"/>
      <c r="Y8321" s="4"/>
      <c r="Z8321" s="106"/>
      <c r="AA8321" s="114"/>
      <c r="AB8321" s="112"/>
      <c r="AC8321" s="178"/>
      <c r="AD8321" s="11"/>
      <c r="AE8321" s="106"/>
      <c r="AF8321" s="106"/>
      <c r="AG8321" s="106"/>
      <c r="AH8321" s="115"/>
      <c r="AI8321" s="116"/>
    </row>
    <row r="8322" spans="1:35" ht="15" customHeight="1" x14ac:dyDescent="0.25">
      <c r="A8322" s="105"/>
      <c r="B8322" s="106"/>
      <c r="C8322" s="2"/>
      <c r="D8322" s="2"/>
      <c r="E8322" s="106"/>
      <c r="F8322" s="107"/>
      <c r="G8322" s="108"/>
      <c r="H8322" s="109"/>
      <c r="I8322" s="109"/>
      <c r="J8322" s="110"/>
      <c r="K8322" s="117"/>
      <c r="L8322" s="178"/>
      <c r="M8322" s="178"/>
      <c r="N8322" s="106"/>
      <c r="O8322" s="111"/>
      <c r="P8322" s="111"/>
      <c r="Q8322" s="106"/>
      <c r="R8322" s="106"/>
      <c r="S8322" s="106"/>
      <c r="T8322" s="106"/>
      <c r="U8322" s="106"/>
      <c r="V8322" s="106"/>
      <c r="W8322" s="19"/>
      <c r="X8322" s="2"/>
      <c r="Y8322" s="4"/>
      <c r="Z8322" s="106"/>
      <c r="AA8322" s="114"/>
      <c r="AB8322" s="112"/>
      <c r="AC8322" s="178"/>
      <c r="AD8322" s="11"/>
      <c r="AE8322" s="106"/>
      <c r="AF8322" s="106"/>
      <c r="AG8322" s="106"/>
      <c r="AH8322" s="115"/>
      <c r="AI8322" s="116"/>
    </row>
    <row r="8323" spans="1:35" ht="15" customHeight="1" x14ac:dyDescent="0.25">
      <c r="A8323" s="105"/>
      <c r="B8323" s="106"/>
      <c r="C8323" s="2"/>
      <c r="D8323" s="2"/>
      <c r="E8323" s="106"/>
      <c r="F8323" s="107"/>
      <c r="G8323" s="108"/>
      <c r="H8323" s="109"/>
      <c r="I8323" s="109"/>
      <c r="J8323" s="110"/>
      <c r="K8323" s="117"/>
      <c r="L8323" s="178"/>
      <c r="M8323" s="178"/>
      <c r="N8323" s="106"/>
      <c r="O8323" s="111"/>
      <c r="P8323" s="111"/>
      <c r="Q8323" s="106"/>
      <c r="R8323" s="106"/>
      <c r="S8323" s="106"/>
      <c r="T8323" s="106"/>
      <c r="U8323" s="106"/>
      <c r="V8323" s="106"/>
      <c r="W8323" s="19"/>
      <c r="X8323" s="2"/>
      <c r="Y8323" s="4"/>
      <c r="Z8323" s="106"/>
      <c r="AA8323" s="114"/>
      <c r="AB8323" s="112"/>
      <c r="AC8323" s="178"/>
      <c r="AD8323" s="11"/>
      <c r="AE8323" s="106"/>
      <c r="AF8323" s="106"/>
      <c r="AG8323" s="106"/>
      <c r="AH8323" s="115"/>
      <c r="AI8323" s="116"/>
    </row>
    <row r="8324" spans="1:35" ht="15" customHeight="1" x14ac:dyDescent="0.25">
      <c r="A8324" s="105"/>
      <c r="B8324" s="106"/>
      <c r="C8324" s="2"/>
      <c r="D8324" s="2"/>
      <c r="E8324" s="106"/>
      <c r="F8324" s="107"/>
      <c r="G8324" s="108"/>
      <c r="H8324" s="109"/>
      <c r="I8324" s="109"/>
      <c r="J8324" s="110"/>
      <c r="K8324" s="117"/>
      <c r="L8324" s="178"/>
      <c r="M8324" s="178"/>
      <c r="N8324" s="106"/>
      <c r="O8324" s="111"/>
      <c r="P8324" s="111"/>
      <c r="Q8324" s="106"/>
      <c r="R8324" s="106"/>
      <c r="S8324" s="106"/>
      <c r="T8324" s="106"/>
      <c r="U8324" s="106"/>
      <c r="V8324" s="106"/>
      <c r="W8324" s="19"/>
      <c r="X8324" s="2"/>
      <c r="Y8324" s="4"/>
      <c r="Z8324" s="106"/>
      <c r="AA8324" s="114"/>
      <c r="AB8324" s="112"/>
      <c r="AC8324" s="178"/>
      <c r="AD8324" s="11"/>
      <c r="AE8324" s="106"/>
      <c r="AF8324" s="106"/>
      <c r="AG8324" s="106"/>
      <c r="AH8324" s="115"/>
      <c r="AI8324" s="116"/>
    </row>
    <row r="8325" spans="1:35" ht="15" customHeight="1" x14ac:dyDescent="0.25">
      <c r="A8325" s="105"/>
      <c r="B8325" s="106"/>
      <c r="C8325" s="2"/>
      <c r="D8325" s="2"/>
      <c r="E8325" s="106"/>
      <c r="F8325" s="107"/>
      <c r="G8325" s="108"/>
      <c r="H8325" s="109"/>
      <c r="I8325" s="109"/>
      <c r="J8325" s="110"/>
      <c r="K8325" s="117"/>
      <c r="L8325" s="178"/>
      <c r="M8325" s="178"/>
      <c r="N8325" s="106"/>
      <c r="O8325" s="111"/>
      <c r="P8325" s="111"/>
      <c r="Q8325" s="106"/>
      <c r="R8325" s="106"/>
      <c r="S8325" s="106"/>
      <c r="T8325" s="106"/>
      <c r="U8325" s="106"/>
      <c r="V8325" s="106"/>
      <c r="W8325" s="19"/>
      <c r="X8325" s="2"/>
      <c r="Y8325" s="4"/>
      <c r="Z8325" s="106"/>
      <c r="AA8325" s="114"/>
      <c r="AB8325" s="112"/>
      <c r="AC8325" s="178"/>
      <c r="AD8325" s="11"/>
      <c r="AE8325" s="106"/>
      <c r="AF8325" s="106"/>
      <c r="AG8325" s="106"/>
      <c r="AH8325" s="115"/>
      <c r="AI8325" s="116"/>
    </row>
    <row r="8326" spans="1:35" ht="15" customHeight="1" x14ac:dyDescent="0.25">
      <c r="A8326" s="105"/>
      <c r="B8326" s="106"/>
      <c r="C8326" s="2"/>
      <c r="D8326" s="2"/>
      <c r="E8326" s="106"/>
      <c r="F8326" s="107"/>
      <c r="G8326" s="108"/>
      <c r="H8326" s="109"/>
      <c r="I8326" s="109"/>
      <c r="J8326" s="110"/>
      <c r="K8326" s="117"/>
      <c r="L8326" s="178"/>
      <c r="M8326" s="178"/>
      <c r="N8326" s="106"/>
      <c r="O8326" s="111"/>
      <c r="P8326" s="111"/>
      <c r="Q8326" s="106"/>
      <c r="R8326" s="106"/>
      <c r="S8326" s="106"/>
      <c r="T8326" s="106"/>
      <c r="U8326" s="106"/>
      <c r="V8326" s="106"/>
      <c r="W8326" s="19"/>
      <c r="X8326" s="2"/>
      <c r="Y8326" s="4"/>
      <c r="Z8326" s="106"/>
      <c r="AA8326" s="114"/>
      <c r="AB8326" s="112"/>
      <c r="AC8326" s="178"/>
      <c r="AD8326" s="11"/>
      <c r="AE8326" s="106"/>
      <c r="AF8326" s="106"/>
      <c r="AG8326" s="106"/>
      <c r="AH8326" s="115"/>
      <c r="AI8326" s="116"/>
    </row>
    <row r="8327" spans="1:35" ht="15" customHeight="1" x14ac:dyDescent="0.25">
      <c r="A8327" s="105"/>
      <c r="B8327" s="106"/>
      <c r="C8327" s="2"/>
      <c r="D8327" s="2"/>
      <c r="E8327" s="106"/>
      <c r="F8327" s="107"/>
      <c r="G8327" s="108"/>
      <c r="H8327" s="109"/>
      <c r="I8327" s="109"/>
      <c r="J8327" s="110"/>
      <c r="K8327" s="117"/>
      <c r="L8327" s="178"/>
      <c r="M8327" s="178"/>
      <c r="N8327" s="106"/>
      <c r="O8327" s="111"/>
      <c r="P8327" s="111"/>
      <c r="Q8327" s="106"/>
      <c r="R8327" s="106"/>
      <c r="S8327" s="106"/>
      <c r="T8327" s="106"/>
      <c r="U8327" s="106"/>
      <c r="V8327" s="106"/>
      <c r="W8327" s="19"/>
      <c r="X8327" s="2"/>
      <c r="Y8327" s="4"/>
      <c r="Z8327" s="106"/>
      <c r="AA8327" s="114"/>
      <c r="AB8327" s="112"/>
      <c r="AC8327" s="178"/>
      <c r="AD8327" s="11"/>
      <c r="AE8327" s="106"/>
      <c r="AF8327" s="106"/>
      <c r="AG8327" s="106"/>
      <c r="AH8327" s="115"/>
      <c r="AI8327" s="116"/>
    </row>
    <row r="8328" spans="1:35" ht="15" customHeight="1" x14ac:dyDescent="0.25">
      <c r="A8328" s="105"/>
      <c r="B8328" s="106"/>
      <c r="C8328" s="2"/>
      <c r="D8328" s="2"/>
      <c r="E8328" s="106"/>
      <c r="F8328" s="107"/>
      <c r="G8328" s="108"/>
      <c r="H8328" s="109"/>
      <c r="I8328" s="109"/>
      <c r="J8328" s="110"/>
      <c r="K8328" s="117"/>
      <c r="L8328" s="178"/>
      <c r="M8328" s="178"/>
      <c r="N8328" s="106"/>
      <c r="O8328" s="111"/>
      <c r="P8328" s="111"/>
      <c r="Q8328" s="106"/>
      <c r="R8328" s="106"/>
      <c r="S8328" s="106"/>
      <c r="T8328" s="106"/>
      <c r="U8328" s="106"/>
      <c r="V8328" s="106"/>
      <c r="W8328" s="19"/>
      <c r="X8328" s="2"/>
      <c r="Y8328" s="4"/>
      <c r="Z8328" s="106"/>
      <c r="AA8328" s="114"/>
      <c r="AB8328" s="112"/>
      <c r="AC8328" s="178"/>
      <c r="AD8328" s="11"/>
      <c r="AE8328" s="106"/>
      <c r="AF8328" s="106"/>
      <c r="AG8328" s="106"/>
      <c r="AH8328" s="115"/>
      <c r="AI8328" s="116"/>
    </row>
    <row r="8329" spans="1:35" ht="15" customHeight="1" x14ac:dyDescent="0.25">
      <c r="A8329" s="105"/>
      <c r="B8329" s="106"/>
      <c r="C8329" s="2"/>
      <c r="D8329" s="2"/>
      <c r="E8329" s="106"/>
      <c r="F8329" s="107"/>
      <c r="G8329" s="108"/>
      <c r="H8329" s="109"/>
      <c r="I8329" s="109"/>
      <c r="J8329" s="110"/>
      <c r="K8329" s="117"/>
      <c r="L8329" s="178"/>
      <c r="M8329" s="178"/>
      <c r="N8329" s="106"/>
      <c r="O8329" s="111"/>
      <c r="P8329" s="111"/>
      <c r="Q8329" s="106"/>
      <c r="R8329" s="106"/>
      <c r="S8329" s="106"/>
      <c r="T8329" s="106"/>
      <c r="U8329" s="106"/>
      <c r="V8329" s="106"/>
      <c r="W8329" s="19"/>
      <c r="X8329" s="2"/>
      <c r="Y8329" s="4"/>
      <c r="Z8329" s="106"/>
      <c r="AA8329" s="114"/>
      <c r="AB8329" s="112"/>
      <c r="AC8329" s="178"/>
      <c r="AD8329" s="11"/>
      <c r="AE8329" s="106"/>
      <c r="AF8329" s="106"/>
      <c r="AG8329" s="106"/>
      <c r="AH8329" s="115"/>
      <c r="AI8329" s="116"/>
    </row>
    <row r="8330" spans="1:35" ht="15" customHeight="1" x14ac:dyDescent="0.25">
      <c r="A8330" s="105"/>
      <c r="B8330" s="106"/>
      <c r="C8330" s="2"/>
      <c r="D8330" s="2"/>
      <c r="E8330" s="106"/>
      <c r="F8330" s="107"/>
      <c r="G8330" s="108"/>
      <c r="H8330" s="109"/>
      <c r="I8330" s="109"/>
      <c r="J8330" s="110"/>
      <c r="K8330" s="117"/>
      <c r="L8330" s="178"/>
      <c r="M8330" s="178"/>
      <c r="N8330" s="106"/>
      <c r="O8330" s="111"/>
      <c r="P8330" s="111"/>
      <c r="Q8330" s="106"/>
      <c r="R8330" s="106"/>
      <c r="S8330" s="106"/>
      <c r="T8330" s="106"/>
      <c r="U8330" s="106"/>
      <c r="V8330" s="106"/>
      <c r="W8330" s="19"/>
      <c r="X8330" s="2"/>
      <c r="Y8330" s="4"/>
      <c r="Z8330" s="106"/>
      <c r="AA8330" s="114"/>
      <c r="AB8330" s="112"/>
      <c r="AC8330" s="178"/>
      <c r="AD8330" s="11"/>
      <c r="AE8330" s="106"/>
      <c r="AF8330" s="106"/>
      <c r="AG8330" s="106"/>
      <c r="AH8330" s="115"/>
      <c r="AI8330" s="116"/>
    </row>
    <row r="8331" spans="1:35" ht="15" customHeight="1" x14ac:dyDescent="0.25">
      <c r="A8331" s="105"/>
      <c r="B8331" s="106"/>
      <c r="C8331" s="2"/>
      <c r="D8331" s="2"/>
      <c r="E8331" s="106"/>
      <c r="F8331" s="107"/>
      <c r="G8331" s="108"/>
      <c r="H8331" s="109"/>
      <c r="I8331" s="109"/>
      <c r="J8331" s="110"/>
      <c r="K8331" s="117"/>
      <c r="L8331" s="178"/>
      <c r="M8331" s="178"/>
      <c r="N8331" s="106"/>
      <c r="O8331" s="111"/>
      <c r="P8331" s="111"/>
      <c r="Q8331" s="106"/>
      <c r="R8331" s="106"/>
      <c r="S8331" s="106"/>
      <c r="T8331" s="106"/>
      <c r="U8331" s="106"/>
      <c r="V8331" s="106"/>
      <c r="W8331" s="19"/>
      <c r="X8331" s="2"/>
      <c r="Y8331" s="4"/>
      <c r="Z8331" s="106"/>
      <c r="AA8331" s="114"/>
      <c r="AB8331" s="112"/>
      <c r="AC8331" s="178"/>
      <c r="AD8331" s="11"/>
      <c r="AE8331" s="106"/>
      <c r="AF8331" s="106"/>
      <c r="AG8331" s="106"/>
      <c r="AH8331" s="115"/>
      <c r="AI8331" s="116"/>
    </row>
    <row r="8332" spans="1:35" ht="15" customHeight="1" x14ac:dyDescent="0.25">
      <c r="A8332" s="105"/>
      <c r="B8332" s="106"/>
      <c r="C8332" s="2"/>
      <c r="D8332" s="2"/>
      <c r="E8332" s="106"/>
      <c r="F8332" s="107"/>
      <c r="G8332" s="108"/>
      <c r="H8332" s="109"/>
      <c r="I8332" s="109"/>
      <c r="J8332" s="110"/>
      <c r="K8332" s="117"/>
      <c r="L8332" s="178"/>
      <c r="M8332" s="178"/>
      <c r="N8332" s="106"/>
      <c r="O8332" s="111"/>
      <c r="P8332" s="111"/>
      <c r="Q8332" s="106"/>
      <c r="R8332" s="106"/>
      <c r="S8332" s="106"/>
      <c r="T8332" s="106"/>
      <c r="U8332" s="106"/>
      <c r="V8332" s="106"/>
      <c r="W8332" s="19"/>
      <c r="X8332" s="2"/>
      <c r="Y8332" s="4"/>
      <c r="Z8332" s="106"/>
      <c r="AA8332" s="114"/>
      <c r="AB8332" s="112"/>
      <c r="AC8332" s="178"/>
      <c r="AD8332" s="11"/>
      <c r="AE8332" s="106"/>
      <c r="AF8332" s="106"/>
      <c r="AG8332" s="106"/>
      <c r="AH8332" s="115"/>
      <c r="AI8332" s="116"/>
    </row>
    <row r="8333" spans="1:35" ht="15" customHeight="1" x14ac:dyDescent="0.25">
      <c r="A8333" s="105"/>
      <c r="B8333" s="106"/>
      <c r="C8333" s="2"/>
      <c r="D8333" s="2"/>
      <c r="E8333" s="106"/>
      <c r="F8333" s="107"/>
      <c r="G8333" s="108"/>
      <c r="H8333" s="109"/>
      <c r="I8333" s="109"/>
      <c r="J8333" s="110"/>
      <c r="K8333" s="117"/>
      <c r="L8333" s="178"/>
      <c r="M8333" s="178"/>
      <c r="N8333" s="106"/>
      <c r="O8333" s="111"/>
      <c r="P8333" s="111"/>
      <c r="Q8333" s="106"/>
      <c r="R8333" s="106"/>
      <c r="S8333" s="106"/>
      <c r="T8333" s="106"/>
      <c r="U8333" s="106"/>
      <c r="V8333" s="106"/>
      <c r="W8333" s="19"/>
      <c r="X8333" s="2"/>
      <c r="Y8333" s="4"/>
      <c r="Z8333" s="106"/>
      <c r="AA8333" s="114"/>
      <c r="AB8333" s="112"/>
      <c r="AC8333" s="178"/>
      <c r="AD8333" s="11"/>
      <c r="AE8333" s="106"/>
      <c r="AF8333" s="106"/>
      <c r="AG8333" s="106"/>
      <c r="AH8333" s="115"/>
      <c r="AI8333" s="116"/>
    </row>
    <row r="8334" spans="1:35" ht="15" customHeight="1" x14ac:dyDescent="0.25">
      <c r="A8334" s="105"/>
      <c r="B8334" s="106"/>
      <c r="C8334" s="2"/>
      <c r="D8334" s="2"/>
      <c r="E8334" s="106"/>
      <c r="F8334" s="107"/>
      <c r="G8334" s="108"/>
      <c r="H8334" s="109"/>
      <c r="I8334" s="109"/>
      <c r="J8334" s="110"/>
      <c r="K8334" s="117"/>
      <c r="L8334" s="178"/>
      <c r="M8334" s="178"/>
      <c r="N8334" s="106"/>
      <c r="O8334" s="111"/>
      <c r="P8334" s="111"/>
      <c r="Q8334" s="106"/>
      <c r="R8334" s="106"/>
      <c r="S8334" s="106"/>
      <c r="T8334" s="106"/>
      <c r="U8334" s="106"/>
      <c r="V8334" s="106"/>
      <c r="W8334" s="19"/>
      <c r="X8334" s="2"/>
      <c r="Y8334" s="4"/>
      <c r="Z8334" s="106"/>
      <c r="AA8334" s="114"/>
      <c r="AB8334" s="112"/>
      <c r="AC8334" s="178"/>
      <c r="AD8334" s="11"/>
      <c r="AE8334" s="106"/>
      <c r="AF8334" s="106"/>
      <c r="AG8334" s="106"/>
      <c r="AH8334" s="115"/>
      <c r="AI8334" s="116"/>
    </row>
    <row r="8335" spans="1:35" ht="15" customHeight="1" x14ac:dyDescent="0.25">
      <c r="A8335" s="105"/>
      <c r="B8335" s="106"/>
      <c r="C8335" s="2"/>
      <c r="D8335" s="2"/>
      <c r="E8335" s="106"/>
      <c r="F8335" s="107"/>
      <c r="G8335" s="108"/>
      <c r="H8335" s="109"/>
      <c r="I8335" s="109"/>
      <c r="J8335" s="110"/>
      <c r="K8335" s="117"/>
      <c r="L8335" s="178"/>
      <c r="M8335" s="178"/>
      <c r="N8335" s="106"/>
      <c r="O8335" s="111"/>
      <c r="P8335" s="111"/>
      <c r="Q8335" s="106"/>
      <c r="R8335" s="106"/>
      <c r="S8335" s="106"/>
      <c r="T8335" s="106"/>
      <c r="U8335" s="106"/>
      <c r="V8335" s="106"/>
      <c r="W8335" s="19"/>
      <c r="X8335" s="2"/>
      <c r="Y8335" s="4"/>
      <c r="Z8335" s="106"/>
      <c r="AA8335" s="114"/>
      <c r="AB8335" s="112"/>
      <c r="AC8335" s="178"/>
      <c r="AD8335" s="11"/>
      <c r="AE8335" s="106"/>
      <c r="AF8335" s="106"/>
      <c r="AG8335" s="106"/>
      <c r="AH8335" s="115"/>
      <c r="AI8335" s="116"/>
    </row>
    <row r="8336" spans="1:35" ht="15" customHeight="1" x14ac:dyDescent="0.25">
      <c r="A8336" s="105"/>
      <c r="B8336" s="106"/>
      <c r="C8336" s="2"/>
      <c r="D8336" s="2"/>
      <c r="E8336" s="106"/>
      <c r="F8336" s="107"/>
      <c r="G8336" s="108"/>
      <c r="H8336" s="109"/>
      <c r="I8336" s="109"/>
      <c r="J8336" s="110"/>
      <c r="K8336" s="117"/>
      <c r="L8336" s="178"/>
      <c r="M8336" s="178"/>
      <c r="N8336" s="106"/>
      <c r="O8336" s="111"/>
      <c r="P8336" s="111"/>
      <c r="Q8336" s="106"/>
      <c r="R8336" s="106"/>
      <c r="S8336" s="106"/>
      <c r="T8336" s="106"/>
      <c r="U8336" s="106"/>
      <c r="V8336" s="106"/>
      <c r="W8336" s="19"/>
      <c r="X8336" s="2"/>
      <c r="Y8336" s="4"/>
      <c r="Z8336" s="106"/>
      <c r="AA8336" s="114"/>
      <c r="AB8336" s="112"/>
      <c r="AC8336" s="178"/>
      <c r="AD8336" s="11"/>
      <c r="AE8336" s="106"/>
      <c r="AF8336" s="106"/>
      <c r="AG8336" s="106"/>
      <c r="AH8336" s="115"/>
      <c r="AI8336" s="116"/>
    </row>
    <row r="8337" spans="1:35" ht="15" customHeight="1" x14ac:dyDescent="0.25">
      <c r="A8337" s="105"/>
      <c r="B8337" s="106"/>
      <c r="C8337" s="2"/>
      <c r="D8337" s="2"/>
      <c r="E8337" s="106"/>
      <c r="F8337" s="107"/>
      <c r="G8337" s="108"/>
      <c r="H8337" s="109"/>
      <c r="I8337" s="109"/>
      <c r="J8337" s="110"/>
      <c r="K8337" s="117"/>
      <c r="L8337" s="178"/>
      <c r="M8337" s="178"/>
      <c r="N8337" s="106"/>
      <c r="O8337" s="111"/>
      <c r="P8337" s="111"/>
      <c r="Q8337" s="106"/>
      <c r="R8337" s="106"/>
      <c r="S8337" s="106"/>
      <c r="T8337" s="106"/>
      <c r="U8337" s="106"/>
      <c r="V8337" s="106"/>
      <c r="W8337" s="19"/>
      <c r="X8337" s="2"/>
      <c r="Y8337" s="4"/>
      <c r="Z8337" s="106"/>
      <c r="AA8337" s="114"/>
      <c r="AB8337" s="112"/>
      <c r="AC8337" s="178"/>
      <c r="AD8337" s="11"/>
      <c r="AE8337" s="106"/>
      <c r="AF8337" s="106"/>
      <c r="AG8337" s="106"/>
      <c r="AH8337" s="115"/>
      <c r="AI8337" s="116"/>
    </row>
    <row r="8338" spans="1:35" ht="15" customHeight="1" x14ac:dyDescent="0.25">
      <c r="A8338" s="105"/>
      <c r="B8338" s="106"/>
      <c r="C8338" s="2"/>
      <c r="D8338" s="2"/>
      <c r="E8338" s="106"/>
      <c r="F8338" s="107"/>
      <c r="G8338" s="108"/>
      <c r="H8338" s="109"/>
      <c r="I8338" s="109"/>
      <c r="J8338" s="110"/>
      <c r="K8338" s="117"/>
      <c r="L8338" s="178"/>
      <c r="M8338" s="178"/>
      <c r="N8338" s="106"/>
      <c r="O8338" s="111"/>
      <c r="P8338" s="111"/>
      <c r="Q8338" s="106"/>
      <c r="R8338" s="106"/>
      <c r="S8338" s="106"/>
      <c r="T8338" s="106"/>
      <c r="U8338" s="106"/>
      <c r="V8338" s="106"/>
      <c r="W8338" s="19"/>
      <c r="X8338" s="2"/>
      <c r="Y8338" s="4"/>
      <c r="Z8338" s="106"/>
      <c r="AA8338" s="114"/>
      <c r="AB8338" s="112"/>
      <c r="AC8338" s="178"/>
      <c r="AD8338" s="11"/>
      <c r="AE8338" s="106"/>
      <c r="AF8338" s="106"/>
      <c r="AG8338" s="106"/>
      <c r="AH8338" s="115"/>
      <c r="AI8338" s="116"/>
    </row>
    <row r="8339" spans="1:35" ht="15" customHeight="1" x14ac:dyDescent="0.25">
      <c r="A8339" s="105"/>
      <c r="B8339" s="106"/>
      <c r="C8339" s="2"/>
      <c r="D8339" s="2"/>
      <c r="E8339" s="106"/>
      <c r="F8339" s="107"/>
      <c r="G8339" s="108"/>
      <c r="H8339" s="109"/>
      <c r="I8339" s="109"/>
      <c r="J8339" s="110"/>
      <c r="K8339" s="117"/>
      <c r="L8339" s="178"/>
      <c r="M8339" s="178"/>
      <c r="N8339" s="106"/>
      <c r="O8339" s="111"/>
      <c r="P8339" s="111"/>
      <c r="Q8339" s="106"/>
      <c r="R8339" s="106"/>
      <c r="S8339" s="106"/>
      <c r="T8339" s="106"/>
      <c r="U8339" s="106"/>
      <c r="V8339" s="106"/>
      <c r="W8339" s="19"/>
      <c r="X8339" s="2"/>
      <c r="Y8339" s="4"/>
      <c r="Z8339" s="106"/>
      <c r="AA8339" s="114"/>
      <c r="AB8339" s="112"/>
      <c r="AC8339" s="178"/>
      <c r="AD8339" s="11"/>
      <c r="AE8339" s="106"/>
      <c r="AF8339" s="106"/>
      <c r="AG8339" s="106"/>
      <c r="AH8339" s="115"/>
      <c r="AI8339" s="116"/>
    </row>
    <row r="8340" spans="1:35" ht="15" customHeight="1" x14ac:dyDescent="0.25">
      <c r="A8340" s="105"/>
      <c r="B8340" s="106"/>
      <c r="C8340" s="2"/>
      <c r="D8340" s="2"/>
      <c r="E8340" s="106"/>
      <c r="F8340" s="107"/>
      <c r="G8340" s="108"/>
      <c r="H8340" s="109"/>
      <c r="I8340" s="109"/>
      <c r="J8340" s="110"/>
      <c r="K8340" s="117"/>
      <c r="L8340" s="178"/>
      <c r="M8340" s="178"/>
      <c r="N8340" s="106"/>
      <c r="O8340" s="111"/>
      <c r="P8340" s="111"/>
      <c r="Q8340" s="106"/>
      <c r="R8340" s="106"/>
      <c r="S8340" s="106"/>
      <c r="T8340" s="106"/>
      <c r="U8340" s="106"/>
      <c r="V8340" s="106"/>
      <c r="W8340" s="19"/>
      <c r="X8340" s="2"/>
      <c r="Y8340" s="4"/>
      <c r="Z8340" s="106"/>
      <c r="AA8340" s="114"/>
      <c r="AB8340" s="112"/>
      <c r="AC8340" s="178"/>
      <c r="AD8340" s="11"/>
      <c r="AE8340" s="106"/>
      <c r="AF8340" s="106"/>
      <c r="AG8340" s="106"/>
      <c r="AH8340" s="115"/>
      <c r="AI8340" s="116"/>
    </row>
    <row r="8341" spans="1:35" ht="15" customHeight="1" x14ac:dyDescent="0.25">
      <c r="A8341" s="105"/>
      <c r="B8341" s="106"/>
      <c r="C8341" s="2"/>
      <c r="D8341" s="2"/>
      <c r="E8341" s="106"/>
      <c r="F8341" s="107"/>
      <c r="G8341" s="108"/>
      <c r="H8341" s="109"/>
      <c r="I8341" s="109"/>
      <c r="J8341" s="110"/>
      <c r="K8341" s="117"/>
      <c r="L8341" s="178"/>
      <c r="M8341" s="178"/>
      <c r="N8341" s="106"/>
      <c r="O8341" s="111"/>
      <c r="P8341" s="111"/>
      <c r="Q8341" s="106"/>
      <c r="R8341" s="106"/>
      <c r="S8341" s="106"/>
      <c r="T8341" s="106"/>
      <c r="U8341" s="106"/>
      <c r="V8341" s="106"/>
      <c r="W8341" s="19"/>
      <c r="X8341" s="2"/>
      <c r="Y8341" s="4"/>
      <c r="Z8341" s="106"/>
      <c r="AA8341" s="114"/>
      <c r="AB8341" s="112"/>
      <c r="AC8341" s="178"/>
      <c r="AD8341" s="11"/>
      <c r="AE8341" s="106"/>
      <c r="AF8341" s="106"/>
      <c r="AG8341" s="106"/>
      <c r="AH8341" s="115"/>
      <c r="AI8341" s="116"/>
    </row>
    <row r="8342" spans="1:35" ht="15" customHeight="1" x14ac:dyDescent="0.25">
      <c r="A8342" s="105"/>
      <c r="B8342" s="106"/>
      <c r="C8342" s="2"/>
      <c r="D8342" s="2"/>
      <c r="E8342" s="106"/>
      <c r="F8342" s="107"/>
      <c r="G8342" s="108"/>
      <c r="H8342" s="109"/>
      <c r="I8342" s="109"/>
      <c r="J8342" s="110"/>
      <c r="K8342" s="117"/>
      <c r="L8342" s="178"/>
      <c r="M8342" s="178"/>
      <c r="N8342" s="106"/>
      <c r="O8342" s="111"/>
      <c r="P8342" s="111"/>
      <c r="Q8342" s="106"/>
      <c r="R8342" s="106"/>
      <c r="S8342" s="106"/>
      <c r="T8342" s="106"/>
      <c r="U8342" s="106"/>
      <c r="V8342" s="106"/>
      <c r="W8342" s="19"/>
      <c r="X8342" s="2"/>
      <c r="Y8342" s="4"/>
      <c r="Z8342" s="106"/>
      <c r="AA8342" s="114"/>
      <c r="AB8342" s="112"/>
      <c r="AC8342" s="178"/>
      <c r="AD8342" s="11"/>
      <c r="AE8342" s="106"/>
      <c r="AF8342" s="106"/>
      <c r="AG8342" s="106"/>
      <c r="AH8342" s="115"/>
      <c r="AI8342" s="116"/>
    </row>
    <row r="8343" spans="1:35" ht="15" customHeight="1" x14ac:dyDescent="0.25">
      <c r="A8343" s="105"/>
      <c r="B8343" s="106"/>
      <c r="C8343" s="2"/>
      <c r="D8343" s="2"/>
      <c r="E8343" s="106"/>
      <c r="F8343" s="107"/>
      <c r="G8343" s="108"/>
      <c r="H8343" s="109"/>
      <c r="I8343" s="109"/>
      <c r="J8343" s="110"/>
      <c r="K8343" s="117"/>
      <c r="L8343" s="178"/>
      <c r="M8343" s="178"/>
      <c r="N8343" s="106"/>
      <c r="O8343" s="111"/>
      <c r="P8343" s="111"/>
      <c r="Q8343" s="106"/>
      <c r="R8343" s="106"/>
      <c r="S8343" s="106"/>
      <c r="T8343" s="106"/>
      <c r="U8343" s="106"/>
      <c r="V8343" s="106"/>
      <c r="W8343" s="19"/>
      <c r="X8343" s="2"/>
      <c r="Y8343" s="4"/>
      <c r="Z8343" s="106"/>
      <c r="AA8343" s="114"/>
      <c r="AB8343" s="112"/>
      <c r="AC8343" s="178"/>
      <c r="AD8343" s="11"/>
      <c r="AE8343" s="106"/>
      <c r="AF8343" s="106"/>
      <c r="AG8343" s="106"/>
      <c r="AH8343" s="115"/>
      <c r="AI8343" s="116"/>
    </row>
    <row r="8344" spans="1:35" ht="15" customHeight="1" x14ac:dyDescent="0.25">
      <c r="A8344" s="105"/>
      <c r="B8344" s="106"/>
      <c r="C8344" s="2"/>
      <c r="D8344" s="2"/>
      <c r="E8344" s="106"/>
      <c r="F8344" s="107"/>
      <c r="G8344" s="108"/>
      <c r="H8344" s="109"/>
      <c r="I8344" s="109"/>
      <c r="J8344" s="110"/>
      <c r="K8344" s="117"/>
      <c r="L8344" s="178"/>
      <c r="M8344" s="178"/>
      <c r="N8344" s="106"/>
      <c r="O8344" s="111"/>
      <c r="P8344" s="111"/>
      <c r="Q8344" s="106"/>
      <c r="R8344" s="106"/>
      <c r="S8344" s="106"/>
      <c r="T8344" s="106"/>
      <c r="U8344" s="106"/>
      <c r="V8344" s="106"/>
      <c r="W8344" s="19"/>
      <c r="X8344" s="2"/>
      <c r="Y8344" s="4"/>
      <c r="Z8344" s="106"/>
      <c r="AA8344" s="114"/>
      <c r="AB8344" s="112"/>
      <c r="AC8344" s="178"/>
      <c r="AD8344" s="11"/>
      <c r="AE8344" s="106"/>
      <c r="AF8344" s="106"/>
      <c r="AG8344" s="106"/>
      <c r="AH8344" s="115"/>
      <c r="AI8344" s="116"/>
    </row>
    <row r="8345" spans="1:35" ht="15" customHeight="1" x14ac:dyDescent="0.25">
      <c r="A8345" s="105"/>
      <c r="B8345" s="106"/>
      <c r="C8345" s="2"/>
      <c r="D8345" s="2"/>
      <c r="E8345" s="106"/>
      <c r="F8345" s="107"/>
      <c r="G8345" s="108"/>
      <c r="H8345" s="109"/>
      <c r="I8345" s="109"/>
      <c r="J8345" s="110"/>
      <c r="K8345" s="117"/>
      <c r="L8345" s="178"/>
      <c r="M8345" s="178"/>
      <c r="N8345" s="106"/>
      <c r="O8345" s="111"/>
      <c r="P8345" s="111"/>
      <c r="Q8345" s="106"/>
      <c r="R8345" s="106"/>
      <c r="S8345" s="106"/>
      <c r="T8345" s="106"/>
      <c r="U8345" s="106"/>
      <c r="V8345" s="106"/>
      <c r="W8345" s="19"/>
      <c r="X8345" s="2"/>
      <c r="Y8345" s="4"/>
      <c r="Z8345" s="106"/>
      <c r="AA8345" s="114"/>
      <c r="AB8345" s="112"/>
      <c r="AC8345" s="178"/>
      <c r="AD8345" s="11"/>
      <c r="AE8345" s="106"/>
      <c r="AF8345" s="106"/>
      <c r="AG8345" s="106"/>
      <c r="AH8345" s="115"/>
      <c r="AI8345" s="116"/>
    </row>
    <row r="8346" spans="1:35" ht="15" customHeight="1" x14ac:dyDescent="0.25">
      <c r="A8346" s="105"/>
      <c r="B8346" s="106"/>
      <c r="C8346" s="2"/>
      <c r="D8346" s="2"/>
      <c r="E8346" s="106"/>
      <c r="F8346" s="107"/>
      <c r="G8346" s="108"/>
      <c r="H8346" s="109"/>
      <c r="I8346" s="109"/>
      <c r="J8346" s="110"/>
      <c r="K8346" s="117"/>
      <c r="L8346" s="178"/>
      <c r="M8346" s="178"/>
      <c r="N8346" s="106"/>
      <c r="O8346" s="111"/>
      <c r="P8346" s="111"/>
      <c r="Q8346" s="106"/>
      <c r="R8346" s="106"/>
      <c r="S8346" s="106"/>
      <c r="T8346" s="106"/>
      <c r="U8346" s="106"/>
      <c r="V8346" s="106"/>
      <c r="W8346" s="19"/>
      <c r="X8346" s="2"/>
      <c r="Y8346" s="4"/>
      <c r="Z8346" s="106"/>
      <c r="AA8346" s="114"/>
      <c r="AB8346" s="112"/>
      <c r="AC8346" s="178"/>
      <c r="AD8346" s="11"/>
      <c r="AE8346" s="106"/>
      <c r="AF8346" s="106"/>
      <c r="AG8346" s="106"/>
      <c r="AH8346" s="115"/>
      <c r="AI8346" s="116"/>
    </row>
    <row r="8347" spans="1:35" ht="15" customHeight="1" x14ac:dyDescent="0.25">
      <c r="A8347" s="105"/>
      <c r="B8347" s="106"/>
      <c r="C8347" s="2"/>
      <c r="D8347" s="2"/>
      <c r="E8347" s="106"/>
      <c r="F8347" s="107"/>
      <c r="G8347" s="108"/>
      <c r="H8347" s="109"/>
      <c r="I8347" s="109"/>
      <c r="J8347" s="110"/>
      <c r="K8347" s="117"/>
      <c r="L8347" s="178"/>
      <c r="M8347" s="178"/>
      <c r="N8347" s="106"/>
      <c r="O8347" s="111"/>
      <c r="P8347" s="111"/>
      <c r="Q8347" s="106"/>
      <c r="R8347" s="106"/>
      <c r="S8347" s="106"/>
      <c r="T8347" s="106"/>
      <c r="U8347" s="106"/>
      <c r="V8347" s="106"/>
      <c r="W8347" s="19"/>
      <c r="X8347" s="2"/>
      <c r="Y8347" s="4"/>
      <c r="Z8347" s="106"/>
      <c r="AA8347" s="114"/>
      <c r="AB8347" s="112"/>
      <c r="AC8347" s="178"/>
      <c r="AD8347" s="11"/>
      <c r="AE8347" s="106"/>
      <c r="AF8347" s="106"/>
      <c r="AG8347" s="106"/>
      <c r="AH8347" s="115"/>
      <c r="AI8347" s="116"/>
    </row>
    <row r="8348" spans="1:35" ht="15" customHeight="1" x14ac:dyDescent="0.25">
      <c r="A8348" s="105"/>
      <c r="B8348" s="106"/>
      <c r="C8348" s="2"/>
      <c r="D8348" s="2"/>
      <c r="E8348" s="106"/>
      <c r="F8348" s="107"/>
      <c r="G8348" s="108"/>
      <c r="H8348" s="109"/>
      <c r="I8348" s="109"/>
      <c r="J8348" s="110"/>
      <c r="K8348" s="117"/>
      <c r="L8348" s="178"/>
      <c r="M8348" s="178"/>
      <c r="N8348" s="106"/>
      <c r="O8348" s="111"/>
      <c r="P8348" s="111"/>
      <c r="Q8348" s="106"/>
      <c r="R8348" s="106"/>
      <c r="S8348" s="106"/>
      <c r="T8348" s="106"/>
      <c r="U8348" s="106"/>
      <c r="V8348" s="106"/>
      <c r="W8348" s="19"/>
      <c r="X8348" s="2"/>
      <c r="Y8348" s="4"/>
      <c r="Z8348" s="106"/>
      <c r="AA8348" s="114"/>
      <c r="AB8348" s="112"/>
      <c r="AC8348" s="178"/>
      <c r="AD8348" s="11"/>
      <c r="AE8348" s="106"/>
      <c r="AF8348" s="106"/>
      <c r="AG8348" s="106"/>
      <c r="AH8348" s="115"/>
      <c r="AI8348" s="116"/>
    </row>
    <row r="8349" spans="1:35" ht="15" customHeight="1" x14ac:dyDescent="0.25">
      <c r="A8349" s="105"/>
      <c r="B8349" s="106"/>
      <c r="C8349" s="2"/>
      <c r="D8349" s="2"/>
      <c r="E8349" s="106"/>
      <c r="F8349" s="107"/>
      <c r="G8349" s="108"/>
      <c r="H8349" s="109"/>
      <c r="I8349" s="109"/>
      <c r="J8349" s="110"/>
      <c r="K8349" s="117"/>
      <c r="L8349" s="178"/>
      <c r="M8349" s="178"/>
      <c r="N8349" s="106"/>
      <c r="O8349" s="111"/>
      <c r="P8349" s="111"/>
      <c r="Q8349" s="106"/>
      <c r="R8349" s="106"/>
      <c r="S8349" s="106"/>
      <c r="T8349" s="106"/>
      <c r="U8349" s="106"/>
      <c r="V8349" s="106"/>
      <c r="W8349" s="19"/>
      <c r="X8349" s="2"/>
      <c r="Y8349" s="4"/>
      <c r="Z8349" s="106"/>
      <c r="AA8349" s="114"/>
      <c r="AB8349" s="112"/>
      <c r="AC8349" s="178"/>
      <c r="AD8349" s="11"/>
      <c r="AE8349" s="106"/>
      <c r="AF8349" s="106"/>
      <c r="AG8349" s="106"/>
      <c r="AH8349" s="115"/>
      <c r="AI8349" s="116"/>
    </row>
    <row r="8350" spans="1:35" ht="15" customHeight="1" x14ac:dyDescent="0.25">
      <c r="A8350" s="105"/>
      <c r="B8350" s="106"/>
      <c r="C8350" s="2"/>
      <c r="D8350" s="2"/>
      <c r="E8350" s="106"/>
      <c r="F8350" s="107"/>
      <c r="G8350" s="108"/>
      <c r="H8350" s="109"/>
      <c r="I8350" s="109"/>
      <c r="J8350" s="110"/>
      <c r="K8350" s="117"/>
      <c r="L8350" s="178"/>
      <c r="M8350" s="178"/>
      <c r="N8350" s="106"/>
      <c r="O8350" s="111"/>
      <c r="P8350" s="111"/>
      <c r="Q8350" s="106"/>
      <c r="R8350" s="106"/>
      <c r="S8350" s="106"/>
      <c r="T8350" s="106"/>
      <c r="U8350" s="106"/>
      <c r="V8350" s="106"/>
      <c r="W8350" s="19"/>
      <c r="X8350" s="2"/>
      <c r="Y8350" s="4"/>
      <c r="Z8350" s="106"/>
      <c r="AA8350" s="114"/>
      <c r="AB8350" s="112"/>
      <c r="AC8350" s="178"/>
      <c r="AD8350" s="11"/>
      <c r="AE8350" s="106"/>
      <c r="AF8350" s="106"/>
      <c r="AG8350" s="106"/>
      <c r="AH8350" s="115"/>
      <c r="AI8350" s="116"/>
    </row>
    <row r="8351" spans="1:35" ht="15" customHeight="1" x14ac:dyDescent="0.25">
      <c r="A8351" s="105"/>
      <c r="B8351" s="106"/>
      <c r="C8351" s="2"/>
      <c r="D8351" s="2"/>
      <c r="E8351" s="106"/>
      <c r="F8351" s="107"/>
      <c r="G8351" s="108"/>
      <c r="H8351" s="109"/>
      <c r="I8351" s="109"/>
      <c r="J8351" s="110"/>
      <c r="K8351" s="117"/>
      <c r="L8351" s="178"/>
      <c r="M8351" s="178"/>
      <c r="N8351" s="106"/>
      <c r="O8351" s="111"/>
      <c r="P8351" s="111"/>
      <c r="Q8351" s="106"/>
      <c r="R8351" s="106"/>
      <c r="S8351" s="106"/>
      <c r="T8351" s="106"/>
      <c r="U8351" s="106"/>
      <c r="V8351" s="106"/>
      <c r="W8351" s="19"/>
      <c r="X8351" s="2"/>
      <c r="Y8351" s="4"/>
      <c r="Z8351" s="106"/>
      <c r="AA8351" s="114"/>
      <c r="AB8351" s="112"/>
      <c r="AC8351" s="178"/>
      <c r="AD8351" s="11"/>
      <c r="AE8351" s="106"/>
      <c r="AF8351" s="106"/>
      <c r="AG8351" s="106"/>
      <c r="AH8351" s="115"/>
      <c r="AI8351" s="116"/>
    </row>
    <row r="8352" spans="1:35" ht="15" customHeight="1" x14ac:dyDescent="0.25">
      <c r="A8352" s="105"/>
      <c r="B8352" s="106"/>
      <c r="C8352" s="2"/>
      <c r="D8352" s="2"/>
      <c r="E8352" s="106"/>
      <c r="F8352" s="107"/>
      <c r="G8352" s="108"/>
      <c r="H8352" s="109"/>
      <c r="I8352" s="109"/>
      <c r="J8352" s="110"/>
      <c r="K8352" s="117"/>
      <c r="L8352" s="178"/>
      <c r="M8352" s="178"/>
      <c r="N8352" s="106"/>
      <c r="O8352" s="111"/>
      <c r="P8352" s="111"/>
      <c r="Q8352" s="106"/>
      <c r="R8352" s="106"/>
      <c r="S8352" s="106"/>
      <c r="T8352" s="106"/>
      <c r="U8352" s="106"/>
      <c r="V8352" s="106"/>
      <c r="W8352" s="19"/>
      <c r="X8352" s="2"/>
      <c r="Y8352" s="4"/>
      <c r="Z8352" s="106"/>
      <c r="AA8352" s="114"/>
      <c r="AB8352" s="112"/>
      <c r="AC8352" s="178"/>
      <c r="AD8352" s="11"/>
      <c r="AE8352" s="106"/>
      <c r="AF8352" s="106"/>
      <c r="AG8352" s="106"/>
      <c r="AH8352" s="115"/>
      <c r="AI8352" s="116"/>
    </row>
    <row r="8353" spans="1:35" ht="15" customHeight="1" x14ac:dyDescent="0.25">
      <c r="A8353" s="105"/>
      <c r="B8353" s="106"/>
      <c r="C8353" s="2"/>
      <c r="D8353" s="2"/>
      <c r="E8353" s="106"/>
      <c r="F8353" s="107"/>
      <c r="G8353" s="108"/>
      <c r="H8353" s="109"/>
      <c r="I8353" s="109"/>
      <c r="J8353" s="110"/>
      <c r="K8353" s="117"/>
      <c r="L8353" s="178"/>
      <c r="M8353" s="178"/>
      <c r="N8353" s="106"/>
      <c r="O8353" s="111"/>
      <c r="P8353" s="111"/>
      <c r="Q8353" s="106"/>
      <c r="R8353" s="106"/>
      <c r="S8353" s="106"/>
      <c r="T8353" s="106"/>
      <c r="U8353" s="106"/>
      <c r="V8353" s="106"/>
      <c r="W8353" s="19"/>
      <c r="X8353" s="2"/>
      <c r="Y8353" s="4"/>
      <c r="Z8353" s="106"/>
      <c r="AA8353" s="114"/>
      <c r="AB8353" s="112"/>
      <c r="AC8353" s="178"/>
      <c r="AD8353" s="11"/>
      <c r="AE8353" s="106"/>
      <c r="AF8353" s="106"/>
      <c r="AG8353" s="106"/>
      <c r="AH8353" s="115"/>
      <c r="AI8353" s="116"/>
    </row>
    <row r="8354" spans="1:35" ht="15" customHeight="1" x14ac:dyDescent="0.25">
      <c r="A8354" s="105"/>
      <c r="B8354" s="106"/>
      <c r="C8354" s="2"/>
      <c r="D8354" s="2"/>
      <c r="E8354" s="106"/>
      <c r="F8354" s="107"/>
      <c r="G8354" s="108"/>
      <c r="H8354" s="109"/>
      <c r="I8354" s="109"/>
      <c r="J8354" s="110"/>
      <c r="K8354" s="117"/>
      <c r="L8354" s="178"/>
      <c r="M8354" s="178"/>
      <c r="N8354" s="106"/>
      <c r="O8354" s="111"/>
      <c r="P8354" s="111"/>
      <c r="Q8354" s="106"/>
      <c r="R8354" s="106"/>
      <c r="S8354" s="106"/>
      <c r="T8354" s="106"/>
      <c r="U8354" s="106"/>
      <c r="V8354" s="106"/>
      <c r="W8354" s="19"/>
      <c r="X8354" s="2"/>
      <c r="Y8354" s="4"/>
      <c r="Z8354" s="106"/>
      <c r="AA8354" s="114"/>
      <c r="AB8354" s="112"/>
      <c r="AC8354" s="178"/>
      <c r="AD8354" s="11"/>
      <c r="AE8354" s="106"/>
      <c r="AF8354" s="106"/>
      <c r="AG8354" s="106"/>
      <c r="AH8354" s="115"/>
      <c r="AI8354" s="116"/>
    </row>
    <row r="8355" spans="1:35" ht="15" customHeight="1" x14ac:dyDescent="0.25">
      <c r="A8355" s="105"/>
      <c r="B8355" s="106"/>
      <c r="C8355" s="2"/>
      <c r="D8355" s="2"/>
      <c r="E8355" s="106"/>
      <c r="F8355" s="107"/>
      <c r="G8355" s="108"/>
      <c r="H8355" s="109"/>
      <c r="I8355" s="109"/>
      <c r="J8355" s="110"/>
      <c r="K8355" s="117"/>
      <c r="L8355" s="178"/>
      <c r="M8355" s="178"/>
      <c r="N8355" s="106"/>
      <c r="O8355" s="111"/>
      <c r="P8355" s="111"/>
      <c r="Q8355" s="106"/>
      <c r="R8355" s="106"/>
      <c r="S8355" s="106"/>
      <c r="T8355" s="106"/>
      <c r="U8355" s="106"/>
      <c r="V8355" s="106"/>
      <c r="W8355" s="19"/>
      <c r="X8355" s="2"/>
      <c r="Y8355" s="4"/>
      <c r="Z8355" s="106"/>
      <c r="AA8355" s="114"/>
      <c r="AB8355" s="112"/>
      <c r="AC8355" s="178"/>
      <c r="AD8355" s="11"/>
      <c r="AE8355" s="106"/>
      <c r="AF8355" s="106"/>
      <c r="AG8355" s="106"/>
      <c r="AH8355" s="115"/>
      <c r="AI8355" s="116"/>
    </row>
    <row r="8356" spans="1:35" ht="15" customHeight="1" x14ac:dyDescent="0.25">
      <c r="A8356" s="105"/>
      <c r="B8356" s="106"/>
      <c r="C8356" s="2"/>
      <c r="D8356" s="2"/>
      <c r="E8356" s="106"/>
      <c r="F8356" s="107"/>
      <c r="G8356" s="108"/>
      <c r="H8356" s="109"/>
      <c r="I8356" s="109"/>
      <c r="J8356" s="110"/>
      <c r="K8356" s="117"/>
      <c r="L8356" s="178"/>
      <c r="M8356" s="178"/>
      <c r="N8356" s="106"/>
      <c r="O8356" s="111"/>
      <c r="P8356" s="111"/>
      <c r="Q8356" s="106"/>
      <c r="R8356" s="106"/>
      <c r="S8356" s="106"/>
      <c r="T8356" s="106"/>
      <c r="U8356" s="106"/>
      <c r="V8356" s="106"/>
      <c r="W8356" s="19"/>
      <c r="X8356" s="2"/>
      <c r="Y8356" s="4"/>
      <c r="Z8356" s="106"/>
      <c r="AA8356" s="114"/>
      <c r="AB8356" s="112"/>
      <c r="AC8356" s="178"/>
      <c r="AD8356" s="11"/>
      <c r="AE8356" s="106"/>
      <c r="AF8356" s="106"/>
      <c r="AG8356" s="106"/>
      <c r="AH8356" s="115"/>
      <c r="AI8356" s="116"/>
    </row>
    <row r="8357" spans="1:35" ht="15" customHeight="1" x14ac:dyDescent="0.25">
      <c r="A8357" s="105"/>
      <c r="B8357" s="106"/>
      <c r="C8357" s="2"/>
      <c r="D8357" s="2"/>
      <c r="E8357" s="106"/>
      <c r="F8357" s="107"/>
      <c r="G8357" s="108"/>
      <c r="H8357" s="109"/>
      <c r="I8357" s="109"/>
      <c r="J8357" s="110"/>
      <c r="K8357" s="117"/>
      <c r="L8357" s="178"/>
      <c r="M8357" s="178"/>
      <c r="N8357" s="106"/>
      <c r="O8357" s="111"/>
      <c r="P8357" s="111"/>
      <c r="Q8357" s="106"/>
      <c r="R8357" s="106"/>
      <c r="S8357" s="106"/>
      <c r="T8357" s="106"/>
      <c r="U8357" s="106"/>
      <c r="V8357" s="106"/>
      <c r="W8357" s="19"/>
      <c r="X8357" s="2"/>
      <c r="Y8357" s="4"/>
      <c r="Z8357" s="106"/>
      <c r="AA8357" s="114"/>
      <c r="AB8357" s="112"/>
      <c r="AC8357" s="178"/>
      <c r="AD8357" s="11"/>
      <c r="AE8357" s="106"/>
      <c r="AF8357" s="106"/>
      <c r="AG8357" s="106"/>
      <c r="AH8357" s="115"/>
      <c r="AI8357" s="116"/>
    </row>
    <row r="8358" spans="1:35" ht="15" customHeight="1" x14ac:dyDescent="0.25">
      <c r="A8358" s="105"/>
      <c r="B8358" s="106"/>
      <c r="C8358" s="2"/>
      <c r="D8358" s="2"/>
      <c r="E8358" s="106"/>
      <c r="F8358" s="107"/>
      <c r="G8358" s="108"/>
      <c r="H8358" s="109"/>
      <c r="I8358" s="109"/>
      <c r="J8358" s="110"/>
      <c r="K8358" s="117"/>
      <c r="L8358" s="178"/>
      <c r="M8358" s="178"/>
      <c r="N8358" s="106"/>
      <c r="O8358" s="111"/>
      <c r="P8358" s="111"/>
      <c r="Q8358" s="106"/>
      <c r="R8358" s="106"/>
      <c r="S8358" s="106"/>
      <c r="T8358" s="106"/>
      <c r="U8358" s="106"/>
      <c r="V8358" s="106"/>
      <c r="W8358" s="19"/>
      <c r="X8358" s="2"/>
      <c r="Y8358" s="4"/>
      <c r="Z8358" s="106"/>
      <c r="AA8358" s="114"/>
      <c r="AB8358" s="112"/>
      <c r="AC8358" s="178"/>
      <c r="AD8358" s="11"/>
      <c r="AE8358" s="106"/>
      <c r="AF8358" s="106"/>
      <c r="AG8358" s="106"/>
      <c r="AH8358" s="115"/>
      <c r="AI8358" s="116"/>
    </row>
    <row r="8359" spans="1:35" ht="15" customHeight="1" x14ac:dyDescent="0.25">
      <c r="A8359" s="105"/>
      <c r="B8359" s="106"/>
      <c r="C8359" s="2"/>
      <c r="D8359" s="2"/>
      <c r="E8359" s="106"/>
      <c r="F8359" s="107"/>
      <c r="G8359" s="108"/>
      <c r="H8359" s="109"/>
      <c r="I8359" s="109"/>
      <c r="J8359" s="110"/>
      <c r="K8359" s="117"/>
      <c r="L8359" s="178"/>
      <c r="M8359" s="178"/>
      <c r="N8359" s="106"/>
      <c r="O8359" s="111"/>
      <c r="P8359" s="111"/>
      <c r="Q8359" s="106"/>
      <c r="R8359" s="106"/>
      <c r="S8359" s="106"/>
      <c r="T8359" s="106"/>
      <c r="U8359" s="106"/>
      <c r="V8359" s="106"/>
      <c r="W8359" s="19"/>
      <c r="X8359" s="2"/>
      <c r="Y8359" s="4"/>
      <c r="Z8359" s="106"/>
      <c r="AA8359" s="114"/>
      <c r="AB8359" s="112"/>
      <c r="AC8359" s="178"/>
      <c r="AD8359" s="11"/>
      <c r="AE8359" s="106"/>
      <c r="AF8359" s="106"/>
      <c r="AG8359" s="106"/>
      <c r="AH8359" s="115"/>
      <c r="AI8359" s="116"/>
    </row>
    <row r="8360" spans="1:35" ht="15" customHeight="1" x14ac:dyDescent="0.25">
      <c r="A8360" s="105"/>
      <c r="B8360" s="106"/>
      <c r="C8360" s="2"/>
      <c r="D8360" s="2"/>
      <c r="E8360" s="106"/>
      <c r="F8360" s="107"/>
      <c r="G8360" s="108"/>
      <c r="H8360" s="109"/>
      <c r="I8360" s="109"/>
      <c r="J8360" s="110"/>
      <c r="K8360" s="117"/>
      <c r="L8360" s="178"/>
      <c r="M8360" s="178"/>
      <c r="N8360" s="106"/>
      <c r="O8360" s="111"/>
      <c r="P8360" s="111"/>
      <c r="Q8360" s="106"/>
      <c r="R8360" s="106"/>
      <c r="S8360" s="106"/>
      <c r="T8360" s="106"/>
      <c r="U8360" s="106"/>
      <c r="V8360" s="106"/>
      <c r="W8360" s="19"/>
      <c r="X8360" s="2"/>
      <c r="Y8360" s="4"/>
      <c r="Z8360" s="106"/>
      <c r="AA8360" s="114"/>
      <c r="AB8360" s="112"/>
      <c r="AC8360" s="178"/>
      <c r="AD8360" s="11"/>
      <c r="AE8360" s="106"/>
      <c r="AF8360" s="106"/>
      <c r="AG8360" s="106"/>
      <c r="AH8360" s="115"/>
      <c r="AI8360" s="116"/>
    </row>
    <row r="8361" spans="1:35" ht="15" customHeight="1" x14ac:dyDescent="0.25">
      <c r="A8361" s="105"/>
      <c r="B8361" s="106"/>
      <c r="C8361" s="2"/>
      <c r="D8361" s="2"/>
      <c r="E8361" s="106"/>
      <c r="F8361" s="107"/>
      <c r="G8361" s="108"/>
      <c r="H8361" s="109"/>
      <c r="I8361" s="109"/>
      <c r="J8361" s="110"/>
      <c r="K8361" s="117"/>
      <c r="L8361" s="178"/>
      <c r="M8361" s="178"/>
      <c r="N8361" s="106"/>
      <c r="O8361" s="111"/>
      <c r="P8361" s="111"/>
      <c r="Q8361" s="106"/>
      <c r="R8361" s="106"/>
      <c r="S8361" s="106"/>
      <c r="T8361" s="106"/>
      <c r="U8361" s="106"/>
      <c r="V8361" s="106"/>
      <c r="W8361" s="19"/>
      <c r="X8361" s="2"/>
      <c r="Y8361" s="4"/>
      <c r="Z8361" s="106"/>
      <c r="AA8361" s="114"/>
      <c r="AB8361" s="112"/>
      <c r="AC8361" s="178"/>
      <c r="AD8361" s="11"/>
      <c r="AE8361" s="106"/>
      <c r="AF8361" s="106"/>
      <c r="AG8361" s="106"/>
      <c r="AH8361" s="115"/>
      <c r="AI8361" s="116"/>
    </row>
    <row r="8362" spans="1:35" ht="15" customHeight="1" x14ac:dyDescent="0.25">
      <c r="A8362" s="105"/>
      <c r="B8362" s="106"/>
      <c r="C8362" s="2"/>
      <c r="D8362" s="2"/>
      <c r="E8362" s="106"/>
      <c r="F8362" s="107"/>
      <c r="G8362" s="108"/>
      <c r="H8362" s="109"/>
      <c r="I8362" s="109"/>
      <c r="J8362" s="110"/>
      <c r="K8362" s="117"/>
      <c r="L8362" s="178"/>
      <c r="M8362" s="178"/>
      <c r="N8362" s="106"/>
      <c r="O8362" s="111"/>
      <c r="P8362" s="111"/>
      <c r="Q8362" s="106"/>
      <c r="R8362" s="106"/>
      <c r="S8362" s="106"/>
      <c r="T8362" s="106"/>
      <c r="U8362" s="106"/>
      <c r="V8362" s="106"/>
      <c r="W8362" s="19"/>
      <c r="X8362" s="2"/>
      <c r="Y8362" s="4"/>
      <c r="Z8362" s="106"/>
      <c r="AA8362" s="114"/>
      <c r="AB8362" s="112"/>
      <c r="AC8362" s="178"/>
      <c r="AD8362" s="11"/>
      <c r="AE8362" s="106"/>
      <c r="AF8362" s="106"/>
      <c r="AG8362" s="106"/>
      <c r="AH8362" s="115"/>
      <c r="AI8362" s="116"/>
    </row>
    <row r="8363" spans="1:35" ht="15" customHeight="1" x14ac:dyDescent="0.25">
      <c r="A8363" s="105"/>
      <c r="B8363" s="106"/>
      <c r="C8363" s="2"/>
      <c r="D8363" s="2"/>
      <c r="E8363" s="106"/>
      <c r="F8363" s="107"/>
      <c r="G8363" s="108"/>
      <c r="H8363" s="109"/>
      <c r="I8363" s="109"/>
      <c r="J8363" s="110"/>
      <c r="K8363" s="117"/>
      <c r="L8363" s="178"/>
      <c r="M8363" s="178"/>
      <c r="N8363" s="106"/>
      <c r="O8363" s="111"/>
      <c r="P8363" s="111"/>
      <c r="Q8363" s="106"/>
      <c r="R8363" s="106"/>
      <c r="S8363" s="106"/>
      <c r="T8363" s="106"/>
      <c r="U8363" s="106"/>
      <c r="V8363" s="106"/>
      <c r="W8363" s="19"/>
      <c r="X8363" s="2"/>
      <c r="Y8363" s="4"/>
      <c r="Z8363" s="106"/>
      <c r="AA8363" s="114"/>
      <c r="AB8363" s="112"/>
      <c r="AC8363" s="178"/>
      <c r="AD8363" s="11"/>
      <c r="AE8363" s="106"/>
      <c r="AF8363" s="106"/>
      <c r="AG8363" s="106"/>
      <c r="AH8363" s="115"/>
      <c r="AI8363" s="116"/>
    </row>
    <row r="8364" spans="1:35" ht="15" customHeight="1" x14ac:dyDescent="0.25">
      <c r="A8364" s="105"/>
      <c r="B8364" s="106"/>
      <c r="C8364" s="2"/>
      <c r="D8364" s="2"/>
      <c r="E8364" s="106"/>
      <c r="F8364" s="107"/>
      <c r="G8364" s="108"/>
      <c r="H8364" s="109"/>
      <c r="I8364" s="109"/>
      <c r="J8364" s="110"/>
      <c r="K8364" s="117"/>
      <c r="L8364" s="178"/>
      <c r="M8364" s="178"/>
      <c r="N8364" s="106"/>
      <c r="O8364" s="111"/>
      <c r="P8364" s="111"/>
      <c r="Q8364" s="106"/>
      <c r="R8364" s="106"/>
      <c r="S8364" s="106"/>
      <c r="T8364" s="106"/>
      <c r="U8364" s="106"/>
      <c r="V8364" s="106"/>
      <c r="W8364" s="19"/>
      <c r="X8364" s="2"/>
      <c r="Y8364" s="4"/>
      <c r="Z8364" s="106"/>
      <c r="AA8364" s="114"/>
      <c r="AB8364" s="112"/>
      <c r="AC8364" s="178"/>
      <c r="AD8364" s="11"/>
      <c r="AE8364" s="106"/>
      <c r="AF8364" s="106"/>
      <c r="AG8364" s="106"/>
      <c r="AH8364" s="115"/>
      <c r="AI8364" s="116"/>
    </row>
    <row r="8365" spans="1:35" ht="15" customHeight="1" x14ac:dyDescent="0.25">
      <c r="A8365" s="105"/>
      <c r="B8365" s="106"/>
      <c r="C8365" s="2"/>
      <c r="D8365" s="2"/>
      <c r="E8365" s="106"/>
      <c r="F8365" s="107"/>
      <c r="G8365" s="108"/>
      <c r="H8365" s="109"/>
      <c r="I8365" s="109"/>
      <c r="J8365" s="110"/>
      <c r="K8365" s="117"/>
      <c r="L8365" s="178"/>
      <c r="M8365" s="178"/>
      <c r="N8365" s="106"/>
      <c r="O8365" s="111"/>
      <c r="P8365" s="111"/>
      <c r="Q8365" s="106"/>
      <c r="R8365" s="106"/>
      <c r="S8365" s="106"/>
      <c r="T8365" s="106"/>
      <c r="U8365" s="106"/>
      <c r="V8365" s="106"/>
      <c r="W8365" s="19"/>
      <c r="X8365" s="2"/>
      <c r="Y8365" s="4"/>
      <c r="Z8365" s="106"/>
      <c r="AA8365" s="114"/>
      <c r="AB8365" s="112"/>
      <c r="AC8365" s="178"/>
      <c r="AD8365" s="11"/>
      <c r="AE8365" s="106"/>
      <c r="AF8365" s="106"/>
      <c r="AG8365" s="106"/>
      <c r="AH8365" s="115"/>
      <c r="AI8365" s="116"/>
    </row>
    <row r="8366" spans="1:35" ht="15" customHeight="1" x14ac:dyDescent="0.25">
      <c r="A8366" s="105"/>
      <c r="B8366" s="106"/>
      <c r="C8366" s="2"/>
      <c r="D8366" s="2"/>
      <c r="E8366" s="106"/>
      <c r="F8366" s="107"/>
      <c r="G8366" s="108"/>
      <c r="H8366" s="109"/>
      <c r="I8366" s="109"/>
      <c r="J8366" s="110"/>
      <c r="K8366" s="117"/>
      <c r="L8366" s="178"/>
      <c r="M8366" s="178"/>
      <c r="N8366" s="106"/>
      <c r="O8366" s="111"/>
      <c r="P8366" s="111"/>
      <c r="Q8366" s="106"/>
      <c r="R8366" s="106"/>
      <c r="S8366" s="106"/>
      <c r="T8366" s="106"/>
      <c r="U8366" s="106"/>
      <c r="V8366" s="106"/>
      <c r="W8366" s="19"/>
      <c r="X8366" s="2"/>
      <c r="Y8366" s="4"/>
      <c r="Z8366" s="106"/>
      <c r="AA8366" s="114"/>
      <c r="AB8366" s="112"/>
      <c r="AC8366" s="178"/>
      <c r="AD8366" s="11"/>
      <c r="AE8366" s="106"/>
      <c r="AF8366" s="106"/>
      <c r="AG8366" s="106"/>
      <c r="AH8366" s="115"/>
      <c r="AI8366" s="116"/>
    </row>
    <row r="8367" spans="1:35" ht="15" customHeight="1" x14ac:dyDescent="0.25">
      <c r="A8367" s="105"/>
      <c r="B8367" s="106"/>
      <c r="C8367" s="2"/>
      <c r="D8367" s="2"/>
      <c r="E8367" s="106"/>
      <c r="F8367" s="107"/>
      <c r="G8367" s="108"/>
      <c r="H8367" s="109"/>
      <c r="I8367" s="109"/>
      <c r="J8367" s="110"/>
      <c r="K8367" s="117"/>
      <c r="L8367" s="178"/>
      <c r="M8367" s="178"/>
      <c r="N8367" s="106"/>
      <c r="O8367" s="111"/>
      <c r="P8367" s="111"/>
      <c r="Q8367" s="106"/>
      <c r="R8367" s="106"/>
      <c r="S8367" s="106"/>
      <c r="T8367" s="106"/>
      <c r="U8367" s="106"/>
      <c r="V8367" s="106"/>
      <c r="W8367" s="19"/>
      <c r="X8367" s="2"/>
      <c r="Y8367" s="4"/>
      <c r="Z8367" s="106"/>
      <c r="AA8367" s="114"/>
      <c r="AB8367" s="112"/>
      <c r="AC8367" s="178"/>
      <c r="AD8367" s="11"/>
      <c r="AE8367" s="106"/>
      <c r="AF8367" s="106"/>
      <c r="AG8367" s="106"/>
      <c r="AH8367" s="115"/>
      <c r="AI8367" s="116"/>
    </row>
    <row r="8368" spans="1:35" ht="15" customHeight="1" x14ac:dyDescent="0.25">
      <c r="A8368" s="105"/>
      <c r="B8368" s="106"/>
      <c r="C8368" s="2"/>
      <c r="D8368" s="2"/>
      <c r="E8368" s="106"/>
      <c r="F8368" s="107"/>
      <c r="G8368" s="108"/>
      <c r="H8368" s="109"/>
      <c r="I8368" s="109"/>
      <c r="J8368" s="110"/>
      <c r="K8368" s="117"/>
      <c r="L8368" s="178"/>
      <c r="M8368" s="178"/>
      <c r="N8368" s="106"/>
      <c r="O8368" s="111"/>
      <c r="P8368" s="111"/>
      <c r="Q8368" s="106"/>
      <c r="R8368" s="106"/>
      <c r="S8368" s="106"/>
      <c r="T8368" s="106"/>
      <c r="U8368" s="106"/>
      <c r="V8368" s="106"/>
      <c r="W8368" s="19"/>
      <c r="X8368" s="2"/>
      <c r="Y8368" s="4"/>
      <c r="Z8368" s="106"/>
      <c r="AA8368" s="114"/>
      <c r="AB8368" s="112"/>
      <c r="AC8368" s="178"/>
      <c r="AD8368" s="11"/>
      <c r="AE8368" s="106"/>
      <c r="AF8368" s="106"/>
      <c r="AG8368" s="106"/>
      <c r="AH8368" s="115"/>
      <c r="AI8368" s="116"/>
    </row>
    <row r="8369" spans="1:35" ht="15" customHeight="1" x14ac:dyDescent="0.25">
      <c r="A8369" s="105"/>
      <c r="B8369" s="106"/>
      <c r="C8369" s="2"/>
      <c r="D8369" s="2"/>
      <c r="E8369" s="106"/>
      <c r="F8369" s="107"/>
      <c r="G8369" s="108"/>
      <c r="H8369" s="109"/>
      <c r="I8369" s="109"/>
      <c r="J8369" s="110"/>
      <c r="K8369" s="117"/>
      <c r="L8369" s="178"/>
      <c r="M8369" s="178"/>
      <c r="N8369" s="106"/>
      <c r="O8369" s="111"/>
      <c r="P8369" s="111"/>
      <c r="Q8369" s="106"/>
      <c r="R8369" s="106"/>
      <c r="S8369" s="106"/>
      <c r="T8369" s="106"/>
      <c r="U8369" s="106"/>
      <c r="V8369" s="106"/>
      <c r="W8369" s="19"/>
      <c r="X8369" s="2"/>
      <c r="Y8369" s="4"/>
      <c r="Z8369" s="106"/>
      <c r="AA8369" s="114"/>
      <c r="AB8369" s="112"/>
      <c r="AC8369" s="178"/>
      <c r="AD8369" s="11"/>
      <c r="AE8369" s="106"/>
      <c r="AF8369" s="106"/>
      <c r="AG8369" s="106"/>
      <c r="AH8369" s="115"/>
      <c r="AI8369" s="116"/>
    </row>
    <row r="8370" spans="1:35" ht="15" customHeight="1" x14ac:dyDescent="0.25">
      <c r="A8370" s="105"/>
      <c r="B8370" s="106"/>
      <c r="C8370" s="2"/>
      <c r="D8370" s="2"/>
      <c r="E8370" s="106"/>
      <c r="F8370" s="107"/>
      <c r="G8370" s="108"/>
      <c r="H8370" s="109"/>
      <c r="I8370" s="109"/>
      <c r="J8370" s="110"/>
      <c r="K8370" s="117"/>
      <c r="L8370" s="178"/>
      <c r="M8370" s="178"/>
      <c r="N8370" s="106"/>
      <c r="O8370" s="111"/>
      <c r="P8370" s="111"/>
      <c r="Q8370" s="106"/>
      <c r="R8370" s="106"/>
      <c r="S8370" s="106"/>
      <c r="T8370" s="106"/>
      <c r="U8370" s="106"/>
      <c r="V8370" s="106"/>
      <c r="W8370" s="19"/>
      <c r="X8370" s="2"/>
      <c r="Y8370" s="4"/>
      <c r="Z8370" s="106"/>
      <c r="AA8370" s="114"/>
      <c r="AB8370" s="112"/>
      <c r="AC8370" s="178"/>
      <c r="AD8370" s="11"/>
      <c r="AE8370" s="106"/>
      <c r="AF8370" s="106"/>
      <c r="AG8370" s="106"/>
      <c r="AH8370" s="115"/>
      <c r="AI8370" s="116"/>
    </row>
    <row r="8371" spans="1:35" ht="15" customHeight="1" x14ac:dyDescent="0.25">
      <c r="A8371" s="105"/>
      <c r="B8371" s="106"/>
      <c r="C8371" s="2"/>
      <c r="D8371" s="2"/>
      <c r="E8371" s="106"/>
      <c r="F8371" s="107"/>
      <c r="G8371" s="108"/>
      <c r="H8371" s="109"/>
      <c r="I8371" s="109"/>
      <c r="J8371" s="110"/>
      <c r="K8371" s="117"/>
      <c r="L8371" s="178"/>
      <c r="M8371" s="178"/>
      <c r="N8371" s="106"/>
      <c r="O8371" s="111"/>
      <c r="P8371" s="111"/>
      <c r="Q8371" s="106"/>
      <c r="R8371" s="106"/>
      <c r="S8371" s="106"/>
      <c r="T8371" s="106"/>
      <c r="U8371" s="106"/>
      <c r="V8371" s="106"/>
      <c r="W8371" s="19"/>
      <c r="X8371" s="2"/>
      <c r="Y8371" s="4"/>
      <c r="Z8371" s="106"/>
      <c r="AA8371" s="114"/>
      <c r="AB8371" s="112"/>
      <c r="AC8371" s="178"/>
      <c r="AD8371" s="11"/>
      <c r="AE8371" s="106"/>
      <c r="AF8371" s="106"/>
      <c r="AG8371" s="106"/>
      <c r="AH8371" s="115"/>
      <c r="AI8371" s="116"/>
    </row>
    <row r="8372" spans="1:35" ht="15" customHeight="1" x14ac:dyDescent="0.25">
      <c r="A8372" s="105"/>
      <c r="B8372" s="106"/>
      <c r="C8372" s="2"/>
      <c r="D8372" s="2"/>
      <c r="E8372" s="106"/>
      <c r="F8372" s="107"/>
      <c r="G8372" s="108"/>
      <c r="H8372" s="109"/>
      <c r="I8372" s="109"/>
      <c r="J8372" s="110"/>
      <c r="K8372" s="117"/>
      <c r="L8372" s="178"/>
      <c r="M8372" s="178"/>
      <c r="N8372" s="106"/>
      <c r="O8372" s="111"/>
      <c r="P8372" s="111"/>
      <c r="Q8372" s="106"/>
      <c r="R8372" s="106"/>
      <c r="S8372" s="106"/>
      <c r="T8372" s="106"/>
      <c r="U8372" s="106"/>
      <c r="V8372" s="106"/>
      <c r="W8372" s="19"/>
      <c r="X8372" s="2"/>
      <c r="Y8372" s="4"/>
      <c r="Z8372" s="106"/>
      <c r="AA8372" s="114"/>
      <c r="AB8372" s="112"/>
      <c r="AC8372" s="178"/>
      <c r="AD8372" s="11"/>
      <c r="AE8372" s="106"/>
      <c r="AF8372" s="106"/>
      <c r="AG8372" s="106"/>
      <c r="AH8372" s="115"/>
      <c r="AI8372" s="116"/>
    </row>
    <row r="8373" spans="1:35" ht="15" customHeight="1" x14ac:dyDescent="0.25">
      <c r="A8373" s="105"/>
      <c r="B8373" s="106"/>
      <c r="C8373" s="2"/>
      <c r="D8373" s="2"/>
      <c r="E8373" s="106"/>
      <c r="F8373" s="107"/>
      <c r="G8373" s="108"/>
      <c r="H8373" s="109"/>
      <c r="I8373" s="109"/>
      <c r="J8373" s="110"/>
      <c r="K8373" s="117"/>
      <c r="L8373" s="178"/>
      <c r="M8373" s="178"/>
      <c r="N8373" s="106"/>
      <c r="O8373" s="111"/>
      <c r="P8373" s="111"/>
      <c r="Q8373" s="106"/>
      <c r="R8373" s="106"/>
      <c r="S8373" s="106"/>
      <c r="T8373" s="106"/>
      <c r="U8373" s="106"/>
      <c r="V8373" s="106"/>
      <c r="W8373" s="19"/>
      <c r="X8373" s="2"/>
      <c r="Y8373" s="4"/>
      <c r="Z8373" s="106"/>
      <c r="AA8373" s="114"/>
      <c r="AB8373" s="112"/>
      <c r="AC8373" s="178"/>
      <c r="AD8373" s="11"/>
      <c r="AE8373" s="106"/>
      <c r="AF8373" s="106"/>
      <c r="AG8373" s="106"/>
      <c r="AH8373" s="115"/>
      <c r="AI8373" s="116"/>
    </row>
    <row r="8374" spans="1:35" ht="15" customHeight="1" x14ac:dyDescent="0.25">
      <c r="A8374" s="105"/>
      <c r="B8374" s="106"/>
      <c r="C8374" s="2"/>
      <c r="D8374" s="2"/>
      <c r="E8374" s="106"/>
      <c r="F8374" s="107"/>
      <c r="G8374" s="108"/>
      <c r="H8374" s="109"/>
      <c r="I8374" s="109"/>
      <c r="J8374" s="110"/>
      <c r="K8374" s="117"/>
      <c r="L8374" s="178"/>
      <c r="M8374" s="178"/>
      <c r="N8374" s="106"/>
      <c r="O8374" s="111"/>
      <c r="P8374" s="111"/>
      <c r="Q8374" s="106"/>
      <c r="R8374" s="106"/>
      <c r="S8374" s="106"/>
      <c r="T8374" s="106"/>
      <c r="U8374" s="106"/>
      <c r="V8374" s="106"/>
      <c r="W8374" s="19"/>
      <c r="X8374" s="2"/>
      <c r="Y8374" s="4"/>
      <c r="Z8374" s="106"/>
      <c r="AA8374" s="114"/>
      <c r="AB8374" s="112"/>
      <c r="AC8374" s="178"/>
      <c r="AD8374" s="11"/>
      <c r="AE8374" s="106"/>
      <c r="AF8374" s="106"/>
      <c r="AG8374" s="106"/>
      <c r="AH8374" s="115"/>
      <c r="AI8374" s="116"/>
    </row>
    <row r="8375" spans="1:35" ht="15" customHeight="1" x14ac:dyDescent="0.25">
      <c r="A8375" s="105"/>
      <c r="B8375" s="106"/>
      <c r="C8375" s="2"/>
      <c r="D8375" s="2"/>
      <c r="E8375" s="106"/>
      <c r="F8375" s="107"/>
      <c r="G8375" s="108"/>
      <c r="H8375" s="109"/>
      <c r="I8375" s="109"/>
      <c r="J8375" s="110"/>
      <c r="K8375" s="117"/>
      <c r="L8375" s="178"/>
      <c r="M8375" s="178"/>
      <c r="N8375" s="106"/>
      <c r="O8375" s="111"/>
      <c r="P8375" s="111"/>
      <c r="Q8375" s="106"/>
      <c r="R8375" s="106"/>
      <c r="S8375" s="106"/>
      <c r="T8375" s="106"/>
      <c r="U8375" s="106"/>
      <c r="V8375" s="106"/>
      <c r="W8375" s="19"/>
      <c r="X8375" s="2"/>
      <c r="Y8375" s="4"/>
      <c r="Z8375" s="106"/>
      <c r="AA8375" s="114"/>
      <c r="AB8375" s="112"/>
      <c r="AC8375" s="178"/>
      <c r="AD8375" s="11"/>
      <c r="AE8375" s="106"/>
      <c r="AF8375" s="106"/>
      <c r="AG8375" s="106"/>
      <c r="AH8375" s="115"/>
      <c r="AI8375" s="116"/>
    </row>
    <row r="8376" spans="1:35" ht="15" customHeight="1" x14ac:dyDescent="0.25">
      <c r="A8376" s="105"/>
      <c r="B8376" s="106"/>
      <c r="C8376" s="2"/>
      <c r="D8376" s="2"/>
      <c r="E8376" s="106"/>
      <c r="F8376" s="107"/>
      <c r="G8376" s="108"/>
      <c r="H8376" s="109"/>
      <c r="I8376" s="109"/>
      <c r="J8376" s="110"/>
      <c r="K8376" s="117"/>
      <c r="L8376" s="178"/>
      <c r="M8376" s="178"/>
      <c r="N8376" s="106"/>
      <c r="O8376" s="111"/>
      <c r="P8376" s="111"/>
      <c r="Q8376" s="106"/>
      <c r="R8376" s="106"/>
      <c r="S8376" s="106"/>
      <c r="T8376" s="106"/>
      <c r="U8376" s="106"/>
      <c r="V8376" s="106"/>
      <c r="W8376" s="19"/>
      <c r="X8376" s="2"/>
      <c r="Y8376" s="4"/>
      <c r="Z8376" s="106"/>
      <c r="AA8376" s="114"/>
      <c r="AB8376" s="112"/>
      <c r="AC8376" s="178"/>
      <c r="AD8376" s="11"/>
      <c r="AE8376" s="106"/>
      <c r="AF8376" s="106"/>
      <c r="AG8376" s="106"/>
      <c r="AH8376" s="115"/>
      <c r="AI8376" s="116"/>
    </row>
    <row r="8377" spans="1:35" ht="15" customHeight="1" x14ac:dyDescent="0.25">
      <c r="A8377" s="105"/>
      <c r="B8377" s="106"/>
      <c r="C8377" s="2"/>
      <c r="D8377" s="2"/>
      <c r="E8377" s="106"/>
      <c r="F8377" s="107"/>
      <c r="G8377" s="108"/>
      <c r="H8377" s="109"/>
      <c r="I8377" s="109"/>
      <c r="J8377" s="110"/>
      <c r="K8377" s="117"/>
      <c r="L8377" s="178"/>
      <c r="M8377" s="178"/>
      <c r="N8377" s="106"/>
      <c r="O8377" s="111"/>
      <c r="P8377" s="111"/>
      <c r="Q8377" s="106"/>
      <c r="R8377" s="106"/>
      <c r="S8377" s="106"/>
      <c r="T8377" s="106"/>
      <c r="U8377" s="106"/>
      <c r="V8377" s="106"/>
      <c r="W8377" s="19"/>
      <c r="X8377" s="2"/>
      <c r="Y8377" s="4"/>
      <c r="Z8377" s="106"/>
      <c r="AA8377" s="114"/>
      <c r="AB8377" s="112"/>
      <c r="AC8377" s="178"/>
      <c r="AD8377" s="11"/>
      <c r="AE8377" s="106"/>
      <c r="AF8377" s="106"/>
      <c r="AG8377" s="106"/>
      <c r="AH8377" s="115"/>
      <c r="AI8377" s="116"/>
    </row>
    <row r="8378" spans="1:35" ht="15" customHeight="1" x14ac:dyDescent="0.25">
      <c r="A8378" s="105"/>
      <c r="B8378" s="106"/>
      <c r="C8378" s="2"/>
      <c r="D8378" s="2"/>
      <c r="E8378" s="106"/>
      <c r="F8378" s="107"/>
      <c r="G8378" s="108"/>
      <c r="H8378" s="109"/>
      <c r="I8378" s="109"/>
      <c r="J8378" s="110"/>
      <c r="K8378" s="117"/>
      <c r="L8378" s="178"/>
      <c r="M8378" s="178"/>
      <c r="N8378" s="106"/>
      <c r="O8378" s="111"/>
      <c r="P8378" s="111"/>
      <c r="Q8378" s="106"/>
      <c r="R8378" s="106"/>
      <c r="S8378" s="106"/>
      <c r="T8378" s="106"/>
      <c r="U8378" s="106"/>
      <c r="V8378" s="106"/>
      <c r="W8378" s="19"/>
      <c r="X8378" s="2"/>
      <c r="Y8378" s="4"/>
      <c r="Z8378" s="106"/>
      <c r="AA8378" s="114"/>
      <c r="AB8378" s="112"/>
      <c r="AC8378" s="178"/>
      <c r="AD8378" s="11"/>
      <c r="AE8378" s="106"/>
      <c r="AF8378" s="106"/>
      <c r="AG8378" s="106"/>
      <c r="AH8378" s="115"/>
      <c r="AI8378" s="116"/>
    </row>
    <row r="8379" spans="1:35" ht="15" customHeight="1" x14ac:dyDescent="0.25">
      <c r="A8379" s="105"/>
      <c r="B8379" s="106"/>
      <c r="C8379" s="2"/>
      <c r="D8379" s="2"/>
      <c r="E8379" s="106"/>
      <c r="F8379" s="107"/>
      <c r="G8379" s="108"/>
      <c r="H8379" s="109"/>
      <c r="I8379" s="109"/>
      <c r="J8379" s="110"/>
      <c r="K8379" s="117"/>
      <c r="L8379" s="178"/>
      <c r="M8379" s="178"/>
      <c r="N8379" s="106"/>
      <c r="O8379" s="111"/>
      <c r="P8379" s="111"/>
      <c r="Q8379" s="106"/>
      <c r="R8379" s="106"/>
      <c r="S8379" s="106"/>
      <c r="T8379" s="106"/>
      <c r="U8379" s="106"/>
      <c r="V8379" s="106"/>
      <c r="W8379" s="19"/>
      <c r="X8379" s="2"/>
      <c r="Y8379" s="4"/>
      <c r="Z8379" s="106"/>
      <c r="AA8379" s="114"/>
      <c r="AB8379" s="112"/>
      <c r="AC8379" s="178"/>
      <c r="AD8379" s="11"/>
      <c r="AE8379" s="106"/>
      <c r="AF8379" s="106"/>
      <c r="AG8379" s="106"/>
      <c r="AH8379" s="115"/>
      <c r="AI8379" s="116"/>
    </row>
    <row r="8380" spans="1:35" ht="15" customHeight="1" x14ac:dyDescent="0.25">
      <c r="A8380" s="105"/>
      <c r="B8380" s="106"/>
      <c r="C8380" s="2"/>
      <c r="D8380" s="2"/>
      <c r="E8380" s="106"/>
      <c r="F8380" s="107"/>
      <c r="G8380" s="108"/>
      <c r="H8380" s="109"/>
      <c r="I8380" s="109"/>
      <c r="J8380" s="110"/>
      <c r="K8380" s="117"/>
      <c r="L8380" s="178"/>
      <c r="M8380" s="178"/>
      <c r="N8380" s="106"/>
      <c r="O8380" s="111"/>
      <c r="P8380" s="111"/>
      <c r="Q8380" s="106"/>
      <c r="R8380" s="106"/>
      <c r="S8380" s="106"/>
      <c r="T8380" s="106"/>
      <c r="U8380" s="106"/>
      <c r="V8380" s="106"/>
      <c r="W8380" s="19"/>
      <c r="X8380" s="2"/>
      <c r="Y8380" s="4"/>
      <c r="Z8380" s="106"/>
      <c r="AA8380" s="114"/>
      <c r="AB8380" s="112"/>
      <c r="AC8380" s="178"/>
      <c r="AD8380" s="11"/>
      <c r="AE8380" s="106"/>
      <c r="AF8380" s="106"/>
      <c r="AG8380" s="106"/>
      <c r="AH8380" s="115"/>
      <c r="AI8380" s="116"/>
    </row>
    <row r="8381" spans="1:35" ht="15" customHeight="1" x14ac:dyDescent="0.25">
      <c r="A8381" s="105"/>
      <c r="B8381" s="106"/>
      <c r="C8381" s="2"/>
      <c r="D8381" s="2"/>
      <c r="E8381" s="106"/>
      <c r="F8381" s="107"/>
      <c r="G8381" s="108"/>
      <c r="H8381" s="109"/>
      <c r="I8381" s="109"/>
      <c r="J8381" s="110"/>
      <c r="K8381" s="117"/>
      <c r="L8381" s="178"/>
      <c r="M8381" s="178"/>
      <c r="N8381" s="106"/>
      <c r="O8381" s="111"/>
      <c r="P8381" s="111"/>
      <c r="Q8381" s="106"/>
      <c r="R8381" s="106"/>
      <c r="S8381" s="106"/>
      <c r="T8381" s="106"/>
      <c r="U8381" s="106"/>
      <c r="V8381" s="106"/>
      <c r="W8381" s="19"/>
      <c r="X8381" s="2"/>
      <c r="Y8381" s="4"/>
      <c r="Z8381" s="106"/>
      <c r="AA8381" s="114"/>
      <c r="AB8381" s="112"/>
      <c r="AC8381" s="178"/>
      <c r="AD8381" s="11"/>
      <c r="AE8381" s="106"/>
      <c r="AF8381" s="106"/>
      <c r="AG8381" s="106"/>
      <c r="AH8381" s="115"/>
      <c r="AI8381" s="116"/>
    </row>
    <row r="8382" spans="1:35" ht="15" customHeight="1" x14ac:dyDescent="0.25">
      <c r="A8382" s="105"/>
      <c r="B8382" s="106"/>
      <c r="C8382" s="2"/>
      <c r="D8382" s="2"/>
      <c r="E8382" s="106"/>
      <c r="F8382" s="107"/>
      <c r="G8382" s="108"/>
      <c r="H8382" s="109"/>
      <c r="I8382" s="109"/>
      <c r="J8382" s="110"/>
      <c r="K8382" s="117"/>
      <c r="L8382" s="178"/>
      <c r="M8382" s="178"/>
      <c r="N8382" s="106"/>
      <c r="O8382" s="111"/>
      <c r="P8382" s="111"/>
      <c r="Q8382" s="106"/>
      <c r="R8382" s="106"/>
      <c r="S8382" s="106"/>
      <c r="T8382" s="106"/>
      <c r="U8382" s="106"/>
      <c r="V8382" s="106"/>
      <c r="W8382" s="19"/>
      <c r="X8382" s="2"/>
      <c r="Y8382" s="4"/>
      <c r="Z8382" s="106"/>
      <c r="AA8382" s="114"/>
      <c r="AB8382" s="112"/>
      <c r="AC8382" s="178"/>
      <c r="AD8382" s="11"/>
      <c r="AE8382" s="106"/>
      <c r="AF8382" s="106"/>
      <c r="AG8382" s="106"/>
      <c r="AH8382" s="115"/>
      <c r="AI8382" s="116"/>
    </row>
    <row r="8383" spans="1:35" ht="15" customHeight="1" x14ac:dyDescent="0.25">
      <c r="A8383" s="105"/>
      <c r="B8383" s="106"/>
      <c r="C8383" s="2"/>
      <c r="D8383" s="2"/>
      <c r="E8383" s="106"/>
      <c r="F8383" s="107"/>
      <c r="G8383" s="108"/>
      <c r="H8383" s="109"/>
      <c r="I8383" s="109"/>
      <c r="J8383" s="110"/>
      <c r="K8383" s="117"/>
      <c r="L8383" s="178"/>
      <c r="M8383" s="178"/>
      <c r="N8383" s="106"/>
      <c r="O8383" s="111"/>
      <c r="P8383" s="111"/>
      <c r="Q8383" s="106"/>
      <c r="R8383" s="106"/>
      <c r="S8383" s="106"/>
      <c r="T8383" s="106"/>
      <c r="U8383" s="106"/>
      <c r="V8383" s="106"/>
      <c r="W8383" s="19"/>
      <c r="X8383" s="2"/>
      <c r="Y8383" s="4"/>
      <c r="Z8383" s="106"/>
      <c r="AA8383" s="114"/>
      <c r="AB8383" s="112"/>
      <c r="AC8383" s="178"/>
      <c r="AD8383" s="11"/>
      <c r="AE8383" s="106"/>
      <c r="AF8383" s="106"/>
      <c r="AG8383" s="106"/>
      <c r="AH8383" s="115"/>
      <c r="AI8383" s="116"/>
    </row>
    <row r="8384" spans="1:35" ht="15" customHeight="1" x14ac:dyDescent="0.25">
      <c r="A8384" s="105"/>
      <c r="B8384" s="106"/>
      <c r="C8384" s="2"/>
      <c r="D8384" s="2"/>
      <c r="E8384" s="106"/>
      <c r="F8384" s="107"/>
      <c r="G8384" s="108"/>
      <c r="H8384" s="109"/>
      <c r="I8384" s="109"/>
      <c r="J8384" s="110"/>
      <c r="K8384" s="117"/>
      <c r="L8384" s="178"/>
      <c r="M8384" s="178"/>
      <c r="N8384" s="106"/>
      <c r="O8384" s="111"/>
      <c r="P8384" s="111"/>
      <c r="Q8384" s="106"/>
      <c r="R8384" s="106"/>
      <c r="S8384" s="106"/>
      <c r="T8384" s="106"/>
      <c r="U8384" s="106"/>
      <c r="V8384" s="106"/>
      <c r="W8384" s="19"/>
      <c r="X8384" s="2"/>
      <c r="Y8384" s="4"/>
      <c r="Z8384" s="106"/>
      <c r="AA8384" s="114"/>
      <c r="AB8384" s="112"/>
      <c r="AC8384" s="178"/>
      <c r="AD8384" s="11"/>
      <c r="AE8384" s="106"/>
      <c r="AF8384" s="106"/>
      <c r="AG8384" s="106"/>
      <c r="AH8384" s="115"/>
      <c r="AI8384" s="116"/>
    </row>
    <row r="8385" spans="1:35" ht="15" customHeight="1" x14ac:dyDescent="0.25">
      <c r="A8385" s="105"/>
      <c r="B8385" s="106"/>
      <c r="C8385" s="2"/>
      <c r="D8385" s="2"/>
      <c r="E8385" s="106"/>
      <c r="F8385" s="107"/>
      <c r="G8385" s="108"/>
      <c r="H8385" s="109"/>
      <c r="I8385" s="109"/>
      <c r="J8385" s="110"/>
      <c r="K8385" s="117"/>
      <c r="L8385" s="178"/>
      <c r="M8385" s="178"/>
      <c r="N8385" s="106"/>
      <c r="O8385" s="111"/>
      <c r="P8385" s="111"/>
      <c r="Q8385" s="106"/>
      <c r="R8385" s="106"/>
      <c r="S8385" s="106"/>
      <c r="T8385" s="106"/>
      <c r="U8385" s="106"/>
      <c r="V8385" s="106"/>
      <c r="W8385" s="19"/>
      <c r="X8385" s="2"/>
      <c r="Y8385" s="4"/>
      <c r="Z8385" s="106"/>
      <c r="AA8385" s="114"/>
      <c r="AB8385" s="112"/>
      <c r="AC8385" s="178"/>
      <c r="AD8385" s="11"/>
      <c r="AE8385" s="106"/>
      <c r="AF8385" s="106"/>
      <c r="AG8385" s="106"/>
      <c r="AH8385" s="115"/>
      <c r="AI8385" s="116"/>
    </row>
    <row r="8386" spans="1:35" ht="15" customHeight="1" x14ac:dyDescent="0.25">
      <c r="A8386" s="105"/>
      <c r="B8386" s="106"/>
      <c r="C8386" s="2"/>
      <c r="D8386" s="2"/>
      <c r="E8386" s="106"/>
      <c r="F8386" s="107"/>
      <c r="G8386" s="108"/>
      <c r="H8386" s="109"/>
      <c r="I8386" s="109"/>
      <c r="J8386" s="110"/>
      <c r="K8386" s="117"/>
      <c r="L8386" s="178"/>
      <c r="M8386" s="178"/>
      <c r="N8386" s="106"/>
      <c r="O8386" s="111"/>
      <c r="P8386" s="111"/>
      <c r="Q8386" s="106"/>
      <c r="R8386" s="106"/>
      <c r="S8386" s="106"/>
      <c r="T8386" s="106"/>
      <c r="U8386" s="106"/>
      <c r="V8386" s="106"/>
      <c r="W8386" s="19"/>
      <c r="X8386" s="2"/>
      <c r="Y8386" s="4"/>
      <c r="Z8386" s="106"/>
      <c r="AA8386" s="114"/>
      <c r="AB8386" s="112"/>
      <c r="AC8386" s="178"/>
      <c r="AD8386" s="11"/>
      <c r="AE8386" s="106"/>
      <c r="AF8386" s="106"/>
      <c r="AG8386" s="106"/>
      <c r="AH8386" s="115"/>
      <c r="AI8386" s="116"/>
    </row>
    <row r="8387" spans="1:35" ht="15" customHeight="1" x14ac:dyDescent="0.25">
      <c r="A8387" s="105"/>
      <c r="B8387" s="106"/>
      <c r="C8387" s="2"/>
      <c r="D8387" s="2"/>
      <c r="E8387" s="106"/>
      <c r="F8387" s="107"/>
      <c r="G8387" s="108"/>
      <c r="H8387" s="109"/>
      <c r="I8387" s="109"/>
      <c r="J8387" s="110"/>
      <c r="K8387" s="117"/>
      <c r="L8387" s="178"/>
      <c r="M8387" s="178"/>
      <c r="N8387" s="106"/>
      <c r="O8387" s="111"/>
      <c r="P8387" s="111"/>
      <c r="Q8387" s="106"/>
      <c r="R8387" s="106"/>
      <c r="S8387" s="106"/>
      <c r="T8387" s="106"/>
      <c r="U8387" s="106"/>
      <c r="V8387" s="106"/>
      <c r="W8387" s="19"/>
      <c r="X8387" s="2"/>
      <c r="Y8387" s="4"/>
      <c r="Z8387" s="106"/>
      <c r="AA8387" s="114"/>
      <c r="AB8387" s="112"/>
      <c r="AC8387" s="178"/>
      <c r="AD8387" s="11"/>
      <c r="AE8387" s="106"/>
      <c r="AF8387" s="106"/>
      <c r="AG8387" s="106"/>
      <c r="AH8387" s="115"/>
      <c r="AI8387" s="116"/>
    </row>
    <row r="8388" spans="1:35" ht="15" customHeight="1" x14ac:dyDescent="0.25">
      <c r="A8388" s="105"/>
      <c r="B8388" s="106"/>
      <c r="C8388" s="2"/>
      <c r="D8388" s="2"/>
      <c r="E8388" s="106"/>
      <c r="F8388" s="107"/>
      <c r="G8388" s="108"/>
      <c r="H8388" s="109"/>
      <c r="I8388" s="109"/>
      <c r="J8388" s="110"/>
      <c r="K8388" s="117"/>
      <c r="L8388" s="178"/>
      <c r="M8388" s="178"/>
      <c r="N8388" s="106"/>
      <c r="O8388" s="111"/>
      <c r="P8388" s="111"/>
      <c r="Q8388" s="106"/>
      <c r="R8388" s="106"/>
      <c r="S8388" s="106"/>
      <c r="T8388" s="106"/>
      <c r="U8388" s="106"/>
      <c r="V8388" s="106"/>
      <c r="W8388" s="19"/>
      <c r="X8388" s="2"/>
      <c r="Y8388" s="4"/>
      <c r="Z8388" s="106"/>
      <c r="AA8388" s="114"/>
      <c r="AB8388" s="112"/>
      <c r="AC8388" s="178"/>
      <c r="AD8388" s="11"/>
      <c r="AE8388" s="106"/>
      <c r="AF8388" s="106"/>
      <c r="AG8388" s="106"/>
      <c r="AH8388" s="115"/>
      <c r="AI8388" s="116"/>
    </row>
    <row r="8389" spans="1:35" ht="15" customHeight="1" x14ac:dyDescent="0.25">
      <c r="A8389" s="105"/>
      <c r="B8389" s="106"/>
      <c r="C8389" s="2"/>
      <c r="D8389" s="2"/>
      <c r="E8389" s="106"/>
      <c r="F8389" s="107"/>
      <c r="G8389" s="108"/>
      <c r="H8389" s="109"/>
      <c r="I8389" s="109"/>
      <c r="J8389" s="110"/>
      <c r="K8389" s="117"/>
      <c r="L8389" s="178"/>
      <c r="M8389" s="178"/>
      <c r="N8389" s="106"/>
      <c r="O8389" s="111"/>
      <c r="P8389" s="111"/>
      <c r="Q8389" s="106"/>
      <c r="R8389" s="106"/>
      <c r="S8389" s="106"/>
      <c r="T8389" s="106"/>
      <c r="U8389" s="106"/>
      <c r="V8389" s="106"/>
      <c r="W8389" s="19"/>
      <c r="X8389" s="2"/>
      <c r="Y8389" s="4"/>
      <c r="Z8389" s="106"/>
      <c r="AA8389" s="114"/>
      <c r="AB8389" s="112"/>
      <c r="AC8389" s="178"/>
      <c r="AD8389" s="11"/>
      <c r="AE8389" s="106"/>
      <c r="AF8389" s="106"/>
      <c r="AG8389" s="106"/>
      <c r="AH8389" s="115"/>
      <c r="AI8389" s="116"/>
    </row>
    <row r="8390" spans="1:35" ht="15" customHeight="1" x14ac:dyDescent="0.25">
      <c r="A8390" s="105"/>
      <c r="B8390" s="106"/>
      <c r="C8390" s="2"/>
      <c r="D8390" s="2"/>
      <c r="E8390" s="106"/>
      <c r="F8390" s="107"/>
      <c r="G8390" s="108"/>
      <c r="H8390" s="109"/>
      <c r="I8390" s="109"/>
      <c r="J8390" s="110"/>
      <c r="K8390" s="117"/>
      <c r="L8390" s="178"/>
      <c r="M8390" s="178"/>
      <c r="N8390" s="106"/>
      <c r="O8390" s="111"/>
      <c r="P8390" s="111"/>
      <c r="Q8390" s="106"/>
      <c r="R8390" s="106"/>
      <c r="S8390" s="106"/>
      <c r="T8390" s="106"/>
      <c r="U8390" s="106"/>
      <c r="V8390" s="106"/>
      <c r="W8390" s="19"/>
      <c r="X8390" s="2"/>
      <c r="Y8390" s="4"/>
      <c r="Z8390" s="106"/>
      <c r="AA8390" s="114"/>
      <c r="AB8390" s="112"/>
      <c r="AC8390" s="178"/>
      <c r="AD8390" s="11"/>
      <c r="AE8390" s="106"/>
      <c r="AF8390" s="106"/>
      <c r="AG8390" s="106"/>
      <c r="AH8390" s="115"/>
      <c r="AI8390" s="116"/>
    </row>
    <row r="8391" spans="1:35" ht="15" customHeight="1" x14ac:dyDescent="0.25">
      <c r="A8391" s="105"/>
      <c r="B8391" s="106"/>
      <c r="C8391" s="2"/>
      <c r="D8391" s="2"/>
      <c r="E8391" s="106"/>
      <c r="F8391" s="107"/>
      <c r="G8391" s="108"/>
      <c r="H8391" s="109"/>
      <c r="I8391" s="109"/>
      <c r="J8391" s="110"/>
      <c r="K8391" s="117"/>
      <c r="L8391" s="178"/>
      <c r="M8391" s="178"/>
      <c r="N8391" s="106"/>
      <c r="O8391" s="111"/>
      <c r="P8391" s="111"/>
      <c r="Q8391" s="106"/>
      <c r="R8391" s="106"/>
      <c r="S8391" s="106"/>
      <c r="T8391" s="106"/>
      <c r="U8391" s="106"/>
      <c r="V8391" s="106"/>
      <c r="W8391" s="19"/>
      <c r="X8391" s="2"/>
      <c r="Y8391" s="4"/>
      <c r="Z8391" s="106"/>
      <c r="AA8391" s="114"/>
      <c r="AB8391" s="112"/>
      <c r="AC8391" s="178"/>
      <c r="AD8391" s="11"/>
      <c r="AE8391" s="106"/>
      <c r="AF8391" s="106"/>
      <c r="AG8391" s="106"/>
      <c r="AH8391" s="115"/>
      <c r="AI8391" s="116"/>
    </row>
    <row r="8392" spans="1:35" ht="15" customHeight="1" x14ac:dyDescent="0.25">
      <c r="A8392" s="105"/>
      <c r="B8392" s="106"/>
      <c r="C8392" s="2"/>
      <c r="D8392" s="2"/>
      <c r="E8392" s="106"/>
      <c r="F8392" s="107"/>
      <c r="G8392" s="108"/>
      <c r="H8392" s="109"/>
      <c r="I8392" s="109"/>
      <c r="J8392" s="110"/>
      <c r="K8392" s="117"/>
      <c r="L8392" s="178"/>
      <c r="M8392" s="178"/>
      <c r="N8392" s="106"/>
      <c r="O8392" s="111"/>
      <c r="P8392" s="111"/>
      <c r="Q8392" s="106"/>
      <c r="R8392" s="106"/>
      <c r="S8392" s="106"/>
      <c r="T8392" s="106"/>
      <c r="U8392" s="106"/>
      <c r="V8392" s="106"/>
      <c r="W8392" s="19"/>
      <c r="X8392" s="2"/>
      <c r="Y8392" s="4"/>
      <c r="Z8392" s="106"/>
      <c r="AA8392" s="114"/>
      <c r="AB8392" s="112"/>
      <c r="AC8392" s="178"/>
      <c r="AD8392" s="11"/>
      <c r="AE8392" s="106"/>
      <c r="AF8392" s="106"/>
      <c r="AG8392" s="106"/>
      <c r="AH8392" s="115"/>
      <c r="AI8392" s="116"/>
    </row>
    <row r="8393" spans="1:35" ht="15" customHeight="1" x14ac:dyDescent="0.25">
      <c r="A8393" s="105"/>
      <c r="B8393" s="106"/>
      <c r="C8393" s="2"/>
      <c r="D8393" s="2"/>
      <c r="E8393" s="106"/>
      <c r="F8393" s="107"/>
      <c r="G8393" s="108"/>
      <c r="H8393" s="109"/>
      <c r="I8393" s="109"/>
      <c r="J8393" s="110"/>
      <c r="K8393" s="117"/>
      <c r="L8393" s="178"/>
      <c r="M8393" s="178"/>
      <c r="N8393" s="106"/>
      <c r="O8393" s="111"/>
      <c r="P8393" s="111"/>
      <c r="Q8393" s="106"/>
      <c r="R8393" s="106"/>
      <c r="S8393" s="106"/>
      <c r="T8393" s="106"/>
      <c r="U8393" s="106"/>
      <c r="V8393" s="106"/>
      <c r="W8393" s="19"/>
      <c r="X8393" s="2"/>
      <c r="Y8393" s="4"/>
      <c r="Z8393" s="106"/>
      <c r="AA8393" s="114"/>
      <c r="AB8393" s="112"/>
      <c r="AC8393" s="178"/>
      <c r="AD8393" s="11"/>
      <c r="AE8393" s="106"/>
      <c r="AF8393" s="106"/>
      <c r="AG8393" s="106"/>
      <c r="AH8393" s="115"/>
      <c r="AI8393" s="116"/>
    </row>
    <row r="8394" spans="1:35" ht="15" customHeight="1" x14ac:dyDescent="0.25">
      <c r="A8394" s="105"/>
      <c r="B8394" s="106"/>
      <c r="C8394" s="2"/>
      <c r="D8394" s="2"/>
      <c r="E8394" s="106"/>
      <c r="F8394" s="107"/>
      <c r="G8394" s="108"/>
      <c r="H8394" s="109"/>
      <c r="I8394" s="109"/>
      <c r="J8394" s="110"/>
      <c r="K8394" s="117"/>
      <c r="L8394" s="178"/>
      <c r="M8394" s="178"/>
      <c r="N8394" s="106"/>
      <c r="O8394" s="111"/>
      <c r="P8394" s="111"/>
      <c r="Q8394" s="106"/>
      <c r="R8394" s="106"/>
      <c r="S8394" s="106"/>
      <c r="T8394" s="106"/>
      <c r="U8394" s="106"/>
      <c r="V8394" s="106"/>
      <c r="W8394" s="19"/>
      <c r="X8394" s="2"/>
      <c r="Y8394" s="4"/>
      <c r="Z8394" s="106"/>
      <c r="AA8394" s="114"/>
      <c r="AB8394" s="112"/>
      <c r="AC8394" s="178"/>
      <c r="AD8394" s="11"/>
      <c r="AE8394" s="106"/>
      <c r="AF8394" s="106"/>
      <c r="AG8394" s="106"/>
      <c r="AH8394" s="115"/>
      <c r="AI8394" s="116"/>
    </row>
    <row r="8395" spans="1:35" ht="15" customHeight="1" x14ac:dyDescent="0.25">
      <c r="A8395" s="105"/>
      <c r="B8395" s="106"/>
      <c r="C8395" s="2"/>
      <c r="D8395" s="2"/>
      <c r="E8395" s="106"/>
      <c r="F8395" s="107"/>
      <c r="G8395" s="108"/>
      <c r="H8395" s="109"/>
      <c r="I8395" s="109"/>
      <c r="J8395" s="110"/>
      <c r="K8395" s="117"/>
      <c r="L8395" s="178"/>
      <c r="M8395" s="178"/>
      <c r="N8395" s="106"/>
      <c r="O8395" s="111"/>
      <c r="P8395" s="111"/>
      <c r="Q8395" s="106"/>
      <c r="R8395" s="106"/>
      <c r="S8395" s="106"/>
      <c r="T8395" s="106"/>
      <c r="U8395" s="106"/>
      <c r="V8395" s="106"/>
      <c r="W8395" s="19"/>
      <c r="X8395" s="2"/>
      <c r="Y8395" s="4"/>
      <c r="Z8395" s="106"/>
      <c r="AA8395" s="114"/>
      <c r="AB8395" s="112"/>
      <c r="AC8395" s="178"/>
      <c r="AD8395" s="11"/>
      <c r="AE8395" s="106"/>
      <c r="AF8395" s="106"/>
      <c r="AG8395" s="106"/>
      <c r="AH8395" s="115"/>
      <c r="AI8395" s="116"/>
    </row>
    <row r="8396" spans="1:35" ht="15" customHeight="1" x14ac:dyDescent="0.25">
      <c r="A8396" s="105"/>
      <c r="B8396" s="106"/>
      <c r="C8396" s="2"/>
      <c r="D8396" s="2"/>
      <c r="E8396" s="106"/>
      <c r="F8396" s="107"/>
      <c r="G8396" s="108"/>
      <c r="H8396" s="109"/>
      <c r="I8396" s="109"/>
      <c r="J8396" s="110"/>
      <c r="K8396" s="117"/>
      <c r="L8396" s="178"/>
      <c r="M8396" s="178"/>
      <c r="N8396" s="106"/>
      <c r="O8396" s="111"/>
      <c r="P8396" s="111"/>
      <c r="Q8396" s="106"/>
      <c r="R8396" s="106"/>
      <c r="S8396" s="106"/>
      <c r="T8396" s="106"/>
      <c r="U8396" s="106"/>
      <c r="V8396" s="106"/>
      <c r="W8396" s="19"/>
      <c r="X8396" s="2"/>
      <c r="Y8396" s="4"/>
      <c r="Z8396" s="106"/>
      <c r="AA8396" s="114"/>
      <c r="AB8396" s="112"/>
      <c r="AC8396" s="178"/>
      <c r="AD8396" s="11"/>
      <c r="AE8396" s="106"/>
      <c r="AF8396" s="106"/>
      <c r="AG8396" s="106"/>
      <c r="AH8396" s="115"/>
      <c r="AI8396" s="116"/>
    </row>
    <row r="8397" spans="1:35" ht="15" customHeight="1" x14ac:dyDescent="0.25">
      <c r="A8397" s="105"/>
      <c r="B8397" s="106"/>
      <c r="C8397" s="2"/>
      <c r="D8397" s="2"/>
      <c r="E8397" s="106"/>
      <c r="F8397" s="107"/>
      <c r="G8397" s="108"/>
      <c r="H8397" s="109"/>
      <c r="I8397" s="109"/>
      <c r="J8397" s="110"/>
      <c r="K8397" s="117"/>
      <c r="L8397" s="178"/>
      <c r="M8397" s="178"/>
      <c r="N8397" s="106"/>
      <c r="O8397" s="111"/>
      <c r="P8397" s="111"/>
      <c r="Q8397" s="106"/>
      <c r="R8397" s="106"/>
      <c r="S8397" s="106"/>
      <c r="T8397" s="106"/>
      <c r="U8397" s="106"/>
      <c r="V8397" s="106"/>
      <c r="W8397" s="19"/>
      <c r="X8397" s="2"/>
      <c r="Y8397" s="4"/>
      <c r="Z8397" s="106"/>
      <c r="AA8397" s="114"/>
      <c r="AB8397" s="112"/>
      <c r="AC8397" s="178"/>
      <c r="AD8397" s="11"/>
      <c r="AE8397" s="106"/>
      <c r="AF8397" s="106"/>
      <c r="AG8397" s="106"/>
      <c r="AH8397" s="115"/>
      <c r="AI8397" s="116"/>
    </row>
    <row r="8398" spans="1:35" ht="15" customHeight="1" x14ac:dyDescent="0.25">
      <c r="A8398" s="105"/>
      <c r="B8398" s="106"/>
      <c r="C8398" s="2"/>
      <c r="D8398" s="2"/>
      <c r="E8398" s="106"/>
      <c r="F8398" s="107"/>
      <c r="G8398" s="108"/>
      <c r="H8398" s="109"/>
      <c r="I8398" s="109"/>
      <c r="J8398" s="110"/>
      <c r="K8398" s="117"/>
      <c r="L8398" s="178"/>
      <c r="M8398" s="178"/>
      <c r="N8398" s="106"/>
      <c r="O8398" s="111"/>
      <c r="P8398" s="111"/>
      <c r="Q8398" s="106"/>
      <c r="R8398" s="106"/>
      <c r="S8398" s="106"/>
      <c r="T8398" s="106"/>
      <c r="U8398" s="106"/>
      <c r="V8398" s="106"/>
      <c r="W8398" s="19"/>
      <c r="X8398" s="2"/>
      <c r="Y8398" s="4"/>
      <c r="Z8398" s="106"/>
      <c r="AA8398" s="114"/>
      <c r="AB8398" s="112"/>
      <c r="AC8398" s="178"/>
      <c r="AD8398" s="11"/>
      <c r="AE8398" s="106"/>
      <c r="AF8398" s="106"/>
      <c r="AG8398" s="106"/>
      <c r="AH8398" s="115"/>
      <c r="AI8398" s="116"/>
    </row>
    <row r="8399" spans="1:35" ht="15" customHeight="1" x14ac:dyDescent="0.25">
      <c r="A8399" s="105"/>
      <c r="B8399" s="106"/>
      <c r="C8399" s="2"/>
      <c r="D8399" s="2"/>
      <c r="E8399" s="106"/>
      <c r="F8399" s="107"/>
      <c r="G8399" s="108"/>
      <c r="H8399" s="109"/>
      <c r="I8399" s="109"/>
      <c r="J8399" s="110"/>
      <c r="K8399" s="117"/>
      <c r="L8399" s="178"/>
      <c r="M8399" s="178"/>
      <c r="N8399" s="106"/>
      <c r="O8399" s="111"/>
      <c r="P8399" s="111"/>
      <c r="Q8399" s="106"/>
      <c r="R8399" s="106"/>
      <c r="S8399" s="106"/>
      <c r="T8399" s="106"/>
      <c r="U8399" s="106"/>
      <c r="V8399" s="106"/>
      <c r="W8399" s="19"/>
      <c r="X8399" s="2"/>
      <c r="Y8399" s="4"/>
      <c r="Z8399" s="106"/>
      <c r="AA8399" s="114"/>
      <c r="AB8399" s="112"/>
      <c r="AC8399" s="178"/>
      <c r="AD8399" s="11"/>
      <c r="AE8399" s="106"/>
      <c r="AF8399" s="106"/>
      <c r="AG8399" s="106"/>
      <c r="AH8399" s="115"/>
      <c r="AI8399" s="116"/>
    </row>
    <row r="8400" spans="1:35" ht="15" customHeight="1" x14ac:dyDescent="0.25">
      <c r="A8400" s="105"/>
      <c r="B8400" s="106"/>
      <c r="C8400" s="2"/>
      <c r="D8400" s="2"/>
      <c r="E8400" s="106"/>
      <c r="F8400" s="107"/>
      <c r="G8400" s="108"/>
      <c r="H8400" s="109"/>
      <c r="I8400" s="109"/>
      <c r="J8400" s="110"/>
      <c r="K8400" s="117"/>
      <c r="L8400" s="178"/>
      <c r="M8400" s="178"/>
      <c r="N8400" s="106"/>
      <c r="O8400" s="111"/>
      <c r="P8400" s="111"/>
      <c r="Q8400" s="106"/>
      <c r="R8400" s="106"/>
      <c r="S8400" s="106"/>
      <c r="T8400" s="106"/>
      <c r="U8400" s="106"/>
      <c r="V8400" s="106"/>
      <c r="W8400" s="19"/>
      <c r="X8400" s="2"/>
      <c r="Y8400" s="4"/>
      <c r="Z8400" s="106"/>
      <c r="AA8400" s="114"/>
      <c r="AB8400" s="112"/>
      <c r="AC8400" s="178"/>
      <c r="AD8400" s="11"/>
      <c r="AE8400" s="106"/>
      <c r="AF8400" s="106"/>
      <c r="AG8400" s="106"/>
      <c r="AH8400" s="115"/>
      <c r="AI8400" s="116"/>
    </row>
    <row r="8401" spans="1:35" ht="15" customHeight="1" x14ac:dyDescent="0.25">
      <c r="A8401" s="105"/>
      <c r="B8401" s="106"/>
      <c r="C8401" s="2"/>
      <c r="D8401" s="2"/>
      <c r="E8401" s="106"/>
      <c r="F8401" s="107"/>
      <c r="G8401" s="108"/>
      <c r="H8401" s="109"/>
      <c r="I8401" s="109"/>
      <c r="J8401" s="110"/>
      <c r="K8401" s="117"/>
      <c r="L8401" s="178"/>
      <c r="M8401" s="178"/>
      <c r="N8401" s="106"/>
      <c r="O8401" s="111"/>
      <c r="P8401" s="111"/>
      <c r="Q8401" s="106"/>
      <c r="R8401" s="106"/>
      <c r="S8401" s="106"/>
      <c r="T8401" s="106"/>
      <c r="U8401" s="106"/>
      <c r="V8401" s="106"/>
      <c r="W8401" s="19"/>
      <c r="X8401" s="2"/>
      <c r="Y8401" s="4"/>
      <c r="Z8401" s="106"/>
      <c r="AA8401" s="114"/>
      <c r="AB8401" s="112"/>
      <c r="AC8401" s="178"/>
      <c r="AD8401" s="11"/>
      <c r="AE8401" s="106"/>
      <c r="AF8401" s="106"/>
      <c r="AG8401" s="106"/>
      <c r="AH8401" s="115"/>
      <c r="AI8401" s="116"/>
    </row>
    <row r="8402" spans="1:35" ht="15" customHeight="1" x14ac:dyDescent="0.25">
      <c r="A8402" s="105"/>
      <c r="B8402" s="106"/>
      <c r="C8402" s="2"/>
      <c r="D8402" s="2"/>
      <c r="E8402" s="106"/>
      <c r="F8402" s="107"/>
      <c r="G8402" s="108"/>
      <c r="H8402" s="109"/>
      <c r="I8402" s="109"/>
      <c r="J8402" s="110"/>
      <c r="K8402" s="117"/>
      <c r="L8402" s="178"/>
      <c r="M8402" s="178"/>
      <c r="N8402" s="106"/>
      <c r="O8402" s="111"/>
      <c r="P8402" s="111"/>
      <c r="Q8402" s="106"/>
      <c r="R8402" s="106"/>
      <c r="S8402" s="106"/>
      <c r="T8402" s="106"/>
      <c r="U8402" s="106"/>
      <c r="V8402" s="106"/>
      <c r="W8402" s="19"/>
      <c r="X8402" s="2"/>
      <c r="Y8402" s="4"/>
      <c r="Z8402" s="106"/>
      <c r="AA8402" s="114"/>
      <c r="AB8402" s="112"/>
      <c r="AC8402" s="178"/>
      <c r="AD8402" s="11"/>
      <c r="AE8402" s="106"/>
      <c r="AF8402" s="106"/>
      <c r="AG8402" s="106"/>
      <c r="AH8402" s="115"/>
      <c r="AI8402" s="116"/>
    </row>
    <row r="8403" spans="1:35" ht="15" customHeight="1" x14ac:dyDescent="0.25">
      <c r="A8403" s="105"/>
      <c r="B8403" s="106"/>
      <c r="C8403" s="2"/>
      <c r="D8403" s="2"/>
      <c r="E8403" s="106"/>
      <c r="F8403" s="107"/>
      <c r="G8403" s="108"/>
      <c r="H8403" s="109"/>
      <c r="I8403" s="109"/>
      <c r="J8403" s="110"/>
      <c r="K8403" s="117"/>
      <c r="L8403" s="178"/>
      <c r="M8403" s="178"/>
      <c r="N8403" s="106"/>
      <c r="O8403" s="111"/>
      <c r="P8403" s="111"/>
      <c r="Q8403" s="106"/>
      <c r="R8403" s="106"/>
      <c r="S8403" s="106"/>
      <c r="T8403" s="106"/>
      <c r="U8403" s="106"/>
      <c r="V8403" s="106"/>
      <c r="W8403" s="19"/>
      <c r="X8403" s="2"/>
      <c r="Y8403" s="4"/>
      <c r="Z8403" s="106"/>
      <c r="AA8403" s="114"/>
      <c r="AB8403" s="112"/>
      <c r="AC8403" s="178"/>
      <c r="AD8403" s="11"/>
      <c r="AE8403" s="106"/>
      <c r="AF8403" s="106"/>
      <c r="AG8403" s="106"/>
      <c r="AH8403" s="115"/>
      <c r="AI8403" s="116"/>
    </row>
    <row r="8404" spans="1:35" ht="15" customHeight="1" x14ac:dyDescent="0.25">
      <c r="A8404" s="105"/>
      <c r="B8404" s="106"/>
      <c r="C8404" s="2"/>
      <c r="D8404" s="2"/>
      <c r="E8404" s="106"/>
      <c r="F8404" s="107"/>
      <c r="G8404" s="108"/>
      <c r="H8404" s="109"/>
      <c r="I8404" s="109"/>
      <c r="J8404" s="110"/>
      <c r="K8404" s="117"/>
      <c r="L8404" s="178"/>
      <c r="M8404" s="178"/>
      <c r="N8404" s="106"/>
      <c r="O8404" s="111"/>
      <c r="P8404" s="111"/>
      <c r="Q8404" s="106"/>
      <c r="R8404" s="106"/>
      <c r="S8404" s="106"/>
      <c r="T8404" s="106"/>
      <c r="U8404" s="106"/>
      <c r="V8404" s="106"/>
      <c r="W8404" s="19"/>
      <c r="X8404" s="2"/>
      <c r="Y8404" s="4"/>
      <c r="Z8404" s="106"/>
      <c r="AA8404" s="114"/>
      <c r="AB8404" s="112"/>
      <c r="AC8404" s="178"/>
      <c r="AD8404" s="11"/>
      <c r="AE8404" s="106"/>
      <c r="AF8404" s="106"/>
      <c r="AG8404" s="106"/>
      <c r="AH8404" s="115"/>
      <c r="AI8404" s="116"/>
    </row>
    <row r="8405" spans="1:35" ht="15" customHeight="1" x14ac:dyDescent="0.25">
      <c r="A8405" s="105"/>
      <c r="B8405" s="106"/>
      <c r="C8405" s="2"/>
      <c r="D8405" s="2"/>
      <c r="E8405" s="106"/>
      <c r="F8405" s="107"/>
      <c r="G8405" s="108"/>
      <c r="H8405" s="109"/>
      <c r="I8405" s="109"/>
      <c r="J8405" s="110"/>
      <c r="K8405" s="117"/>
      <c r="L8405" s="178"/>
      <c r="M8405" s="178"/>
      <c r="N8405" s="106"/>
      <c r="O8405" s="111"/>
      <c r="P8405" s="111"/>
      <c r="Q8405" s="106"/>
      <c r="R8405" s="106"/>
      <c r="S8405" s="106"/>
      <c r="T8405" s="106"/>
      <c r="U8405" s="106"/>
      <c r="V8405" s="106"/>
      <c r="W8405" s="19"/>
      <c r="X8405" s="2"/>
      <c r="Y8405" s="4"/>
      <c r="Z8405" s="106"/>
      <c r="AA8405" s="114"/>
      <c r="AB8405" s="112"/>
      <c r="AC8405" s="178"/>
      <c r="AD8405" s="11"/>
      <c r="AE8405" s="106"/>
      <c r="AF8405" s="106"/>
      <c r="AG8405" s="106"/>
      <c r="AH8405" s="115"/>
      <c r="AI8405" s="116"/>
    </row>
    <row r="8406" spans="1:35" ht="15" customHeight="1" x14ac:dyDescent="0.25">
      <c r="A8406" s="105"/>
      <c r="B8406" s="106"/>
      <c r="C8406" s="2"/>
      <c r="D8406" s="2"/>
      <c r="E8406" s="106"/>
      <c r="F8406" s="107"/>
      <c r="G8406" s="108"/>
      <c r="H8406" s="109"/>
      <c r="I8406" s="109"/>
      <c r="J8406" s="110"/>
      <c r="K8406" s="117"/>
      <c r="L8406" s="178"/>
      <c r="M8406" s="178"/>
      <c r="N8406" s="106"/>
      <c r="O8406" s="111"/>
      <c r="P8406" s="111"/>
      <c r="Q8406" s="106"/>
      <c r="R8406" s="106"/>
      <c r="S8406" s="106"/>
      <c r="T8406" s="106"/>
      <c r="U8406" s="106"/>
      <c r="V8406" s="106"/>
      <c r="W8406" s="19"/>
      <c r="X8406" s="2"/>
      <c r="Y8406" s="4"/>
      <c r="Z8406" s="106"/>
      <c r="AA8406" s="114"/>
      <c r="AB8406" s="112"/>
      <c r="AC8406" s="178"/>
      <c r="AD8406" s="11"/>
      <c r="AE8406" s="106"/>
      <c r="AF8406" s="106"/>
      <c r="AG8406" s="106"/>
      <c r="AH8406" s="115"/>
      <c r="AI8406" s="116"/>
    </row>
    <row r="8407" spans="1:35" ht="15" customHeight="1" x14ac:dyDescent="0.25">
      <c r="A8407" s="105"/>
      <c r="B8407" s="106"/>
      <c r="C8407" s="2"/>
      <c r="D8407" s="2"/>
      <c r="E8407" s="106"/>
      <c r="F8407" s="107"/>
      <c r="G8407" s="108"/>
      <c r="H8407" s="109"/>
      <c r="I8407" s="109"/>
      <c r="J8407" s="110"/>
      <c r="K8407" s="117"/>
      <c r="L8407" s="178"/>
      <c r="M8407" s="178"/>
      <c r="N8407" s="106"/>
      <c r="O8407" s="111"/>
      <c r="P8407" s="111"/>
      <c r="Q8407" s="106"/>
      <c r="R8407" s="106"/>
      <c r="S8407" s="106"/>
      <c r="T8407" s="106"/>
      <c r="U8407" s="106"/>
      <c r="V8407" s="106"/>
      <c r="W8407" s="19"/>
      <c r="X8407" s="2"/>
      <c r="Y8407" s="4"/>
      <c r="Z8407" s="106"/>
      <c r="AA8407" s="114"/>
      <c r="AB8407" s="112"/>
      <c r="AC8407" s="178"/>
      <c r="AD8407" s="11"/>
      <c r="AE8407" s="106"/>
      <c r="AF8407" s="106"/>
      <c r="AG8407" s="106"/>
      <c r="AH8407" s="115"/>
      <c r="AI8407" s="116"/>
    </row>
    <row r="8408" spans="1:35" ht="15" customHeight="1" x14ac:dyDescent="0.25">
      <c r="A8408" s="105"/>
      <c r="B8408" s="106"/>
      <c r="C8408" s="2"/>
      <c r="D8408" s="2"/>
      <c r="E8408" s="106"/>
      <c r="F8408" s="107"/>
      <c r="G8408" s="108"/>
      <c r="H8408" s="109"/>
      <c r="I8408" s="109"/>
      <c r="J8408" s="110"/>
      <c r="K8408" s="117"/>
      <c r="L8408" s="178"/>
      <c r="M8408" s="178"/>
      <c r="N8408" s="106"/>
      <c r="O8408" s="111"/>
      <c r="P8408" s="111"/>
      <c r="Q8408" s="106"/>
      <c r="R8408" s="106"/>
      <c r="S8408" s="106"/>
      <c r="T8408" s="106"/>
      <c r="U8408" s="106"/>
      <c r="V8408" s="106"/>
      <c r="W8408" s="19"/>
      <c r="X8408" s="2"/>
      <c r="Y8408" s="4"/>
      <c r="Z8408" s="106"/>
      <c r="AA8408" s="114"/>
      <c r="AB8408" s="112"/>
      <c r="AC8408" s="178"/>
      <c r="AD8408" s="11"/>
      <c r="AE8408" s="106"/>
      <c r="AF8408" s="106"/>
      <c r="AG8408" s="106"/>
      <c r="AH8408" s="115"/>
      <c r="AI8408" s="116"/>
    </row>
    <row r="8409" spans="1:35" ht="15" customHeight="1" x14ac:dyDescent="0.25">
      <c r="A8409" s="105"/>
      <c r="B8409" s="106"/>
      <c r="C8409" s="2"/>
      <c r="D8409" s="2"/>
      <c r="E8409" s="106"/>
      <c r="F8409" s="107"/>
      <c r="G8409" s="108"/>
      <c r="H8409" s="109"/>
      <c r="I8409" s="109"/>
      <c r="J8409" s="110"/>
      <c r="K8409" s="117"/>
      <c r="L8409" s="178"/>
      <c r="M8409" s="178"/>
      <c r="N8409" s="106"/>
      <c r="O8409" s="111"/>
      <c r="P8409" s="111"/>
      <c r="Q8409" s="106"/>
      <c r="R8409" s="106"/>
      <c r="S8409" s="106"/>
      <c r="T8409" s="106"/>
      <c r="U8409" s="106"/>
      <c r="V8409" s="106"/>
      <c r="W8409" s="19"/>
      <c r="X8409" s="2"/>
      <c r="Y8409" s="4"/>
      <c r="Z8409" s="106"/>
      <c r="AA8409" s="114"/>
      <c r="AB8409" s="112"/>
      <c r="AC8409" s="178"/>
      <c r="AD8409" s="11"/>
      <c r="AE8409" s="106"/>
      <c r="AF8409" s="106"/>
      <c r="AG8409" s="106"/>
      <c r="AH8409" s="115"/>
      <c r="AI8409" s="116"/>
    </row>
    <row r="8410" spans="1:35" ht="15" customHeight="1" x14ac:dyDescent="0.25">
      <c r="A8410" s="105"/>
      <c r="B8410" s="106"/>
      <c r="C8410" s="2"/>
      <c r="D8410" s="2"/>
      <c r="E8410" s="106"/>
      <c r="F8410" s="107"/>
      <c r="G8410" s="108"/>
      <c r="H8410" s="109"/>
      <c r="I8410" s="109"/>
      <c r="J8410" s="110"/>
      <c r="K8410" s="117"/>
      <c r="L8410" s="178"/>
      <c r="M8410" s="178"/>
      <c r="N8410" s="106"/>
      <c r="O8410" s="111"/>
      <c r="P8410" s="111"/>
      <c r="Q8410" s="106"/>
      <c r="R8410" s="106"/>
      <c r="S8410" s="106"/>
      <c r="T8410" s="106"/>
      <c r="U8410" s="106"/>
      <c r="V8410" s="106"/>
      <c r="W8410" s="19"/>
      <c r="X8410" s="2"/>
      <c r="Y8410" s="4"/>
      <c r="Z8410" s="106"/>
      <c r="AA8410" s="114"/>
      <c r="AB8410" s="112"/>
      <c r="AC8410" s="178"/>
      <c r="AD8410" s="11"/>
      <c r="AE8410" s="106"/>
      <c r="AF8410" s="106"/>
      <c r="AG8410" s="106"/>
      <c r="AH8410" s="115"/>
      <c r="AI8410" s="116"/>
    </row>
    <row r="8411" spans="1:35" ht="15" customHeight="1" x14ac:dyDescent="0.25">
      <c r="A8411" s="105"/>
      <c r="B8411" s="106"/>
      <c r="C8411" s="2"/>
      <c r="D8411" s="2"/>
      <c r="E8411" s="106"/>
      <c r="F8411" s="107"/>
      <c r="G8411" s="108"/>
      <c r="H8411" s="109"/>
      <c r="I8411" s="109"/>
      <c r="J8411" s="110"/>
      <c r="K8411" s="117"/>
      <c r="L8411" s="178"/>
      <c r="M8411" s="178"/>
      <c r="N8411" s="106"/>
      <c r="O8411" s="111"/>
      <c r="P8411" s="111"/>
      <c r="Q8411" s="106"/>
      <c r="R8411" s="106"/>
      <c r="S8411" s="106"/>
      <c r="T8411" s="106"/>
      <c r="U8411" s="106"/>
      <c r="V8411" s="106"/>
      <c r="W8411" s="19"/>
      <c r="X8411" s="2"/>
      <c r="Y8411" s="4"/>
      <c r="Z8411" s="106"/>
      <c r="AA8411" s="114"/>
      <c r="AB8411" s="112"/>
      <c r="AC8411" s="178"/>
      <c r="AD8411" s="11"/>
      <c r="AE8411" s="106"/>
      <c r="AF8411" s="106"/>
      <c r="AG8411" s="106"/>
      <c r="AH8411" s="115"/>
      <c r="AI8411" s="116"/>
    </row>
    <row r="8412" spans="1:35" ht="15" customHeight="1" x14ac:dyDescent="0.25">
      <c r="A8412" s="105"/>
      <c r="B8412" s="106"/>
      <c r="C8412" s="2"/>
      <c r="D8412" s="2"/>
      <c r="E8412" s="106"/>
      <c r="F8412" s="107"/>
      <c r="G8412" s="108"/>
      <c r="H8412" s="109"/>
      <c r="I8412" s="109"/>
      <c r="J8412" s="110"/>
      <c r="K8412" s="117"/>
      <c r="L8412" s="178"/>
      <c r="M8412" s="178"/>
      <c r="N8412" s="106"/>
      <c r="O8412" s="111"/>
      <c r="P8412" s="111"/>
      <c r="Q8412" s="106"/>
      <c r="R8412" s="106"/>
      <c r="S8412" s="106"/>
      <c r="T8412" s="106"/>
      <c r="U8412" s="106"/>
      <c r="V8412" s="106"/>
      <c r="W8412" s="19"/>
      <c r="X8412" s="2"/>
      <c r="Y8412" s="4"/>
      <c r="Z8412" s="106"/>
      <c r="AA8412" s="114"/>
      <c r="AB8412" s="112"/>
      <c r="AC8412" s="178"/>
      <c r="AD8412" s="11"/>
      <c r="AE8412" s="106"/>
      <c r="AF8412" s="106"/>
      <c r="AG8412" s="106"/>
      <c r="AH8412" s="115"/>
      <c r="AI8412" s="116"/>
    </row>
    <row r="8413" spans="1:35" ht="15" customHeight="1" x14ac:dyDescent="0.25">
      <c r="A8413" s="105"/>
      <c r="B8413" s="106"/>
      <c r="C8413" s="2"/>
      <c r="D8413" s="2"/>
      <c r="E8413" s="106"/>
      <c r="F8413" s="107"/>
      <c r="G8413" s="108"/>
      <c r="H8413" s="109"/>
      <c r="I8413" s="109"/>
      <c r="J8413" s="110"/>
      <c r="K8413" s="117"/>
      <c r="L8413" s="178"/>
      <c r="M8413" s="178"/>
      <c r="N8413" s="106"/>
      <c r="O8413" s="111"/>
      <c r="P8413" s="111"/>
      <c r="Q8413" s="106"/>
      <c r="R8413" s="106"/>
      <c r="S8413" s="106"/>
      <c r="T8413" s="106"/>
      <c r="U8413" s="106"/>
      <c r="V8413" s="106"/>
      <c r="W8413" s="19"/>
      <c r="X8413" s="2"/>
      <c r="Y8413" s="4"/>
      <c r="Z8413" s="106"/>
      <c r="AA8413" s="114"/>
      <c r="AB8413" s="112"/>
      <c r="AC8413" s="178"/>
      <c r="AD8413" s="11"/>
      <c r="AE8413" s="106"/>
      <c r="AF8413" s="106"/>
      <c r="AG8413" s="106"/>
      <c r="AH8413" s="115"/>
      <c r="AI8413" s="116"/>
    </row>
    <row r="8414" spans="1:35" ht="15" customHeight="1" x14ac:dyDescent="0.25">
      <c r="A8414" s="105"/>
      <c r="B8414" s="106"/>
      <c r="C8414" s="2"/>
      <c r="D8414" s="2"/>
      <c r="E8414" s="106"/>
      <c r="F8414" s="107"/>
      <c r="G8414" s="108"/>
      <c r="H8414" s="109"/>
      <c r="I8414" s="109"/>
      <c r="J8414" s="110"/>
      <c r="K8414" s="117"/>
      <c r="L8414" s="178"/>
      <c r="M8414" s="178"/>
      <c r="N8414" s="106"/>
      <c r="O8414" s="111"/>
      <c r="P8414" s="111"/>
      <c r="Q8414" s="106"/>
      <c r="R8414" s="106"/>
      <c r="S8414" s="106"/>
      <c r="T8414" s="106"/>
      <c r="U8414" s="106"/>
      <c r="V8414" s="106"/>
      <c r="W8414" s="19"/>
      <c r="X8414" s="2"/>
      <c r="Y8414" s="4"/>
      <c r="Z8414" s="106"/>
      <c r="AA8414" s="114"/>
      <c r="AB8414" s="112"/>
      <c r="AC8414" s="178"/>
      <c r="AD8414" s="11"/>
      <c r="AE8414" s="106"/>
      <c r="AF8414" s="106"/>
      <c r="AG8414" s="106"/>
      <c r="AH8414" s="115"/>
      <c r="AI8414" s="116"/>
    </row>
    <row r="8415" spans="1:35" ht="15" customHeight="1" x14ac:dyDescent="0.25">
      <c r="A8415" s="105"/>
      <c r="B8415" s="106"/>
      <c r="C8415" s="2"/>
      <c r="D8415" s="2"/>
      <c r="E8415" s="106"/>
      <c r="F8415" s="107"/>
      <c r="G8415" s="108"/>
      <c r="H8415" s="109"/>
      <c r="I8415" s="109"/>
      <c r="J8415" s="110"/>
      <c r="K8415" s="117"/>
      <c r="L8415" s="178"/>
      <c r="M8415" s="178"/>
      <c r="N8415" s="106"/>
      <c r="O8415" s="111"/>
      <c r="P8415" s="111"/>
      <c r="Q8415" s="106"/>
      <c r="R8415" s="106"/>
      <c r="S8415" s="106"/>
      <c r="T8415" s="106"/>
      <c r="U8415" s="106"/>
      <c r="V8415" s="106"/>
      <c r="W8415" s="19"/>
      <c r="X8415" s="2"/>
      <c r="Y8415" s="4"/>
      <c r="Z8415" s="106"/>
      <c r="AA8415" s="114"/>
      <c r="AB8415" s="112"/>
      <c r="AC8415" s="178"/>
      <c r="AD8415" s="11"/>
      <c r="AE8415" s="106"/>
      <c r="AF8415" s="106"/>
      <c r="AG8415" s="106"/>
      <c r="AH8415" s="115"/>
      <c r="AI8415" s="116"/>
    </row>
    <row r="8416" spans="1:35" ht="15" customHeight="1" x14ac:dyDescent="0.25">
      <c r="A8416" s="105"/>
      <c r="B8416" s="106"/>
      <c r="C8416" s="2"/>
      <c r="D8416" s="2"/>
      <c r="E8416" s="106"/>
      <c r="F8416" s="107"/>
      <c r="G8416" s="108"/>
      <c r="H8416" s="109"/>
      <c r="I8416" s="109"/>
      <c r="J8416" s="110"/>
      <c r="K8416" s="117"/>
      <c r="L8416" s="178"/>
      <c r="M8416" s="178"/>
      <c r="N8416" s="106"/>
      <c r="O8416" s="111"/>
      <c r="P8416" s="111"/>
      <c r="Q8416" s="106"/>
      <c r="R8416" s="106"/>
      <c r="S8416" s="106"/>
      <c r="T8416" s="106"/>
      <c r="U8416" s="106"/>
      <c r="V8416" s="106"/>
      <c r="W8416" s="19"/>
      <c r="X8416" s="2"/>
      <c r="Y8416" s="4"/>
      <c r="Z8416" s="106"/>
      <c r="AA8416" s="114"/>
      <c r="AB8416" s="112"/>
      <c r="AC8416" s="178"/>
      <c r="AD8416" s="11"/>
      <c r="AE8416" s="106"/>
      <c r="AF8416" s="106"/>
      <c r="AG8416" s="106"/>
      <c r="AH8416" s="115"/>
      <c r="AI8416" s="116"/>
    </row>
    <row r="8417" spans="1:35" ht="15" customHeight="1" x14ac:dyDescent="0.25">
      <c r="A8417" s="105"/>
      <c r="B8417" s="106"/>
      <c r="C8417" s="2"/>
      <c r="D8417" s="2"/>
      <c r="E8417" s="106"/>
      <c r="F8417" s="107"/>
      <c r="G8417" s="108"/>
      <c r="H8417" s="109"/>
      <c r="I8417" s="109"/>
      <c r="J8417" s="110"/>
      <c r="K8417" s="117"/>
      <c r="L8417" s="178"/>
      <c r="M8417" s="178"/>
      <c r="N8417" s="106"/>
      <c r="O8417" s="111"/>
      <c r="P8417" s="111"/>
      <c r="Q8417" s="106"/>
      <c r="R8417" s="106"/>
      <c r="S8417" s="106"/>
      <c r="T8417" s="106"/>
      <c r="U8417" s="106"/>
      <c r="V8417" s="106"/>
      <c r="W8417" s="19"/>
      <c r="X8417" s="2"/>
      <c r="Y8417" s="4"/>
      <c r="Z8417" s="106"/>
      <c r="AA8417" s="114"/>
      <c r="AB8417" s="112"/>
      <c r="AC8417" s="178"/>
      <c r="AD8417" s="11"/>
      <c r="AE8417" s="106"/>
      <c r="AF8417" s="106"/>
      <c r="AG8417" s="106"/>
      <c r="AH8417" s="115"/>
      <c r="AI8417" s="116"/>
    </row>
    <row r="8418" spans="1:35" ht="15" customHeight="1" x14ac:dyDescent="0.25">
      <c r="A8418" s="105"/>
      <c r="B8418" s="106"/>
      <c r="C8418" s="2"/>
      <c r="D8418" s="2"/>
      <c r="E8418" s="106"/>
      <c r="F8418" s="107"/>
      <c r="G8418" s="108"/>
      <c r="H8418" s="109"/>
      <c r="I8418" s="109"/>
      <c r="J8418" s="110"/>
      <c r="K8418" s="117"/>
      <c r="L8418" s="178"/>
      <c r="M8418" s="178"/>
      <c r="N8418" s="106"/>
      <c r="O8418" s="111"/>
      <c r="P8418" s="111"/>
      <c r="Q8418" s="106"/>
      <c r="R8418" s="106"/>
      <c r="S8418" s="106"/>
      <c r="T8418" s="106"/>
      <c r="U8418" s="106"/>
      <c r="V8418" s="106"/>
      <c r="W8418" s="19"/>
      <c r="X8418" s="2"/>
      <c r="Y8418" s="4"/>
      <c r="Z8418" s="106"/>
      <c r="AA8418" s="114"/>
      <c r="AB8418" s="112"/>
      <c r="AC8418" s="178"/>
      <c r="AD8418" s="11"/>
      <c r="AE8418" s="106"/>
      <c r="AF8418" s="106"/>
      <c r="AG8418" s="106"/>
      <c r="AH8418" s="115"/>
      <c r="AI8418" s="116"/>
    </row>
    <row r="8419" spans="1:35" ht="15" customHeight="1" x14ac:dyDescent="0.25">
      <c r="A8419" s="105"/>
      <c r="B8419" s="106"/>
      <c r="C8419" s="2"/>
      <c r="D8419" s="2"/>
      <c r="E8419" s="106"/>
      <c r="F8419" s="107"/>
      <c r="G8419" s="108"/>
      <c r="H8419" s="109"/>
      <c r="I8419" s="109"/>
      <c r="J8419" s="110"/>
      <c r="K8419" s="117"/>
      <c r="L8419" s="178"/>
      <c r="M8419" s="178"/>
      <c r="N8419" s="106"/>
      <c r="O8419" s="111"/>
      <c r="P8419" s="111"/>
      <c r="Q8419" s="106"/>
      <c r="R8419" s="106"/>
      <c r="S8419" s="106"/>
      <c r="T8419" s="106"/>
      <c r="U8419" s="106"/>
      <c r="V8419" s="106"/>
      <c r="W8419" s="19"/>
      <c r="X8419" s="2"/>
      <c r="Y8419" s="4"/>
      <c r="Z8419" s="106"/>
      <c r="AA8419" s="114"/>
      <c r="AB8419" s="112"/>
      <c r="AC8419" s="178"/>
      <c r="AD8419" s="11"/>
      <c r="AE8419" s="106"/>
      <c r="AF8419" s="106"/>
      <c r="AG8419" s="106"/>
      <c r="AH8419" s="115"/>
      <c r="AI8419" s="116"/>
    </row>
    <row r="8420" spans="1:35" ht="15" customHeight="1" x14ac:dyDescent="0.25">
      <c r="A8420" s="105"/>
      <c r="B8420" s="106"/>
      <c r="C8420" s="2"/>
      <c r="D8420" s="2"/>
      <c r="E8420" s="106"/>
      <c r="F8420" s="107"/>
      <c r="G8420" s="108"/>
      <c r="H8420" s="109"/>
      <c r="I8420" s="109"/>
      <c r="J8420" s="110"/>
      <c r="K8420" s="117"/>
      <c r="L8420" s="178"/>
      <c r="M8420" s="178"/>
      <c r="N8420" s="106"/>
      <c r="O8420" s="111"/>
      <c r="P8420" s="111"/>
      <c r="Q8420" s="106"/>
      <c r="R8420" s="106"/>
      <c r="S8420" s="106"/>
      <c r="T8420" s="106"/>
      <c r="U8420" s="106"/>
      <c r="V8420" s="106"/>
      <c r="W8420" s="19"/>
      <c r="X8420" s="2"/>
      <c r="Y8420" s="4"/>
      <c r="Z8420" s="106"/>
      <c r="AA8420" s="114"/>
      <c r="AB8420" s="112"/>
      <c r="AC8420" s="178"/>
      <c r="AD8420" s="11"/>
      <c r="AE8420" s="106"/>
      <c r="AF8420" s="106"/>
      <c r="AG8420" s="106"/>
      <c r="AH8420" s="115"/>
      <c r="AI8420" s="116"/>
    </row>
    <row r="8421" spans="1:35" ht="15" customHeight="1" x14ac:dyDescent="0.25">
      <c r="A8421" s="105"/>
      <c r="B8421" s="106"/>
      <c r="C8421" s="2"/>
      <c r="D8421" s="2"/>
      <c r="E8421" s="106"/>
      <c r="F8421" s="107"/>
      <c r="G8421" s="108"/>
      <c r="H8421" s="109"/>
      <c r="I8421" s="109"/>
      <c r="J8421" s="110"/>
      <c r="K8421" s="117"/>
      <c r="L8421" s="178"/>
      <c r="M8421" s="178"/>
      <c r="N8421" s="106"/>
      <c r="O8421" s="111"/>
      <c r="P8421" s="111"/>
      <c r="Q8421" s="106"/>
      <c r="R8421" s="106"/>
      <c r="S8421" s="106"/>
      <c r="T8421" s="106"/>
      <c r="U8421" s="106"/>
      <c r="V8421" s="106"/>
      <c r="W8421" s="19"/>
      <c r="X8421" s="2"/>
      <c r="Y8421" s="4"/>
      <c r="Z8421" s="106"/>
      <c r="AA8421" s="114"/>
      <c r="AB8421" s="112"/>
      <c r="AC8421" s="178"/>
      <c r="AD8421" s="11"/>
      <c r="AE8421" s="106"/>
      <c r="AF8421" s="106"/>
      <c r="AG8421" s="106"/>
      <c r="AH8421" s="115"/>
      <c r="AI8421" s="116"/>
    </row>
    <row r="8422" spans="1:35" ht="15" customHeight="1" x14ac:dyDescent="0.25">
      <c r="A8422" s="105"/>
      <c r="B8422" s="106"/>
      <c r="C8422" s="2"/>
      <c r="D8422" s="2"/>
      <c r="E8422" s="106"/>
      <c r="F8422" s="107"/>
      <c r="G8422" s="108"/>
      <c r="H8422" s="109"/>
      <c r="I8422" s="109"/>
      <c r="J8422" s="110"/>
      <c r="K8422" s="117"/>
      <c r="L8422" s="178"/>
      <c r="M8422" s="178"/>
      <c r="N8422" s="106"/>
      <c r="O8422" s="111"/>
      <c r="P8422" s="111"/>
      <c r="Q8422" s="106"/>
      <c r="R8422" s="106"/>
      <c r="S8422" s="106"/>
      <c r="T8422" s="106"/>
      <c r="U8422" s="106"/>
      <c r="V8422" s="106"/>
      <c r="W8422" s="19"/>
      <c r="X8422" s="2"/>
      <c r="Y8422" s="4"/>
      <c r="Z8422" s="106"/>
      <c r="AA8422" s="114"/>
      <c r="AB8422" s="112"/>
      <c r="AC8422" s="178"/>
      <c r="AD8422" s="11"/>
      <c r="AE8422" s="106"/>
      <c r="AF8422" s="106"/>
      <c r="AG8422" s="106"/>
      <c r="AH8422" s="115"/>
      <c r="AI8422" s="116"/>
    </row>
    <row r="8423" spans="1:35" ht="15" customHeight="1" x14ac:dyDescent="0.25">
      <c r="A8423" s="105"/>
      <c r="B8423" s="106"/>
      <c r="C8423" s="2"/>
      <c r="D8423" s="2"/>
      <c r="E8423" s="106"/>
      <c r="F8423" s="107"/>
      <c r="G8423" s="108"/>
      <c r="H8423" s="109"/>
      <c r="I8423" s="109"/>
      <c r="J8423" s="110"/>
      <c r="K8423" s="117"/>
      <c r="L8423" s="178"/>
      <c r="M8423" s="178"/>
      <c r="N8423" s="106"/>
      <c r="O8423" s="111"/>
      <c r="P8423" s="111"/>
      <c r="Q8423" s="106"/>
      <c r="R8423" s="106"/>
      <c r="S8423" s="106"/>
      <c r="T8423" s="106"/>
      <c r="U8423" s="106"/>
      <c r="V8423" s="106"/>
      <c r="W8423" s="19"/>
      <c r="X8423" s="2"/>
      <c r="Y8423" s="4"/>
      <c r="Z8423" s="106"/>
      <c r="AA8423" s="114"/>
      <c r="AB8423" s="112"/>
      <c r="AC8423" s="178"/>
      <c r="AD8423" s="11"/>
      <c r="AE8423" s="106"/>
      <c r="AF8423" s="106"/>
      <c r="AG8423" s="106"/>
      <c r="AH8423" s="115"/>
      <c r="AI8423" s="116"/>
    </row>
    <row r="8424" spans="1:35" ht="15" customHeight="1" x14ac:dyDescent="0.25">
      <c r="A8424" s="105"/>
      <c r="B8424" s="106"/>
      <c r="C8424" s="2"/>
      <c r="D8424" s="2"/>
      <c r="E8424" s="106"/>
      <c r="F8424" s="107"/>
      <c r="G8424" s="108"/>
      <c r="H8424" s="109"/>
      <c r="I8424" s="109"/>
      <c r="J8424" s="110"/>
      <c r="K8424" s="117"/>
      <c r="L8424" s="178"/>
      <c r="M8424" s="178"/>
      <c r="N8424" s="106"/>
      <c r="O8424" s="111"/>
      <c r="P8424" s="111"/>
      <c r="Q8424" s="106"/>
      <c r="R8424" s="106"/>
      <c r="S8424" s="106"/>
      <c r="T8424" s="106"/>
      <c r="U8424" s="106"/>
      <c r="V8424" s="106"/>
      <c r="W8424" s="19"/>
      <c r="X8424" s="2"/>
      <c r="Y8424" s="4"/>
      <c r="Z8424" s="106"/>
      <c r="AA8424" s="114"/>
      <c r="AB8424" s="112"/>
      <c r="AC8424" s="178"/>
      <c r="AD8424" s="11"/>
      <c r="AE8424" s="106"/>
      <c r="AF8424" s="106"/>
      <c r="AG8424" s="106"/>
      <c r="AH8424" s="115"/>
      <c r="AI8424" s="116"/>
    </row>
    <row r="8425" spans="1:35" ht="15" customHeight="1" x14ac:dyDescent="0.25">
      <c r="A8425" s="105"/>
      <c r="B8425" s="106"/>
      <c r="C8425" s="2"/>
      <c r="D8425" s="2"/>
      <c r="E8425" s="106"/>
      <c r="F8425" s="107"/>
      <c r="G8425" s="108"/>
      <c r="H8425" s="109"/>
      <c r="I8425" s="109"/>
      <c r="J8425" s="110"/>
      <c r="K8425" s="117"/>
      <c r="L8425" s="178"/>
      <c r="M8425" s="178"/>
      <c r="N8425" s="106"/>
      <c r="O8425" s="111"/>
      <c r="P8425" s="111"/>
      <c r="Q8425" s="106"/>
      <c r="R8425" s="106"/>
      <c r="S8425" s="106"/>
      <c r="T8425" s="106"/>
      <c r="U8425" s="106"/>
      <c r="V8425" s="106"/>
      <c r="W8425" s="19"/>
      <c r="X8425" s="2"/>
      <c r="Y8425" s="4"/>
      <c r="Z8425" s="106"/>
      <c r="AA8425" s="114"/>
      <c r="AB8425" s="112"/>
      <c r="AC8425" s="178"/>
      <c r="AD8425" s="11"/>
      <c r="AE8425" s="106"/>
      <c r="AF8425" s="106"/>
      <c r="AG8425" s="106"/>
      <c r="AH8425" s="115"/>
      <c r="AI8425" s="116"/>
    </row>
    <row r="8426" spans="1:35" ht="15" customHeight="1" x14ac:dyDescent="0.25">
      <c r="A8426" s="105"/>
      <c r="B8426" s="106"/>
      <c r="C8426" s="2"/>
      <c r="D8426" s="2"/>
      <c r="E8426" s="106"/>
      <c r="F8426" s="107"/>
      <c r="G8426" s="108"/>
      <c r="H8426" s="109"/>
      <c r="I8426" s="109"/>
      <c r="J8426" s="110"/>
      <c r="K8426" s="117"/>
      <c r="L8426" s="178"/>
      <c r="M8426" s="178"/>
      <c r="N8426" s="106"/>
      <c r="O8426" s="111"/>
      <c r="P8426" s="111"/>
      <c r="Q8426" s="106"/>
      <c r="R8426" s="106"/>
      <c r="S8426" s="106"/>
      <c r="T8426" s="106"/>
      <c r="U8426" s="106"/>
      <c r="V8426" s="106"/>
      <c r="W8426" s="19"/>
      <c r="X8426" s="2"/>
      <c r="Y8426" s="4"/>
      <c r="Z8426" s="106"/>
      <c r="AA8426" s="114"/>
      <c r="AB8426" s="112"/>
      <c r="AC8426" s="178"/>
      <c r="AD8426" s="11"/>
      <c r="AE8426" s="106"/>
      <c r="AF8426" s="106"/>
      <c r="AG8426" s="106"/>
      <c r="AH8426" s="115"/>
      <c r="AI8426" s="116"/>
    </row>
    <row r="8427" spans="1:35" ht="15" customHeight="1" x14ac:dyDescent="0.25">
      <c r="A8427" s="105"/>
      <c r="B8427" s="106"/>
      <c r="C8427" s="2"/>
      <c r="D8427" s="2"/>
      <c r="E8427" s="106"/>
      <c r="F8427" s="107"/>
      <c r="G8427" s="108"/>
      <c r="H8427" s="109"/>
      <c r="I8427" s="109"/>
      <c r="J8427" s="110"/>
      <c r="K8427" s="117"/>
      <c r="L8427" s="178"/>
      <c r="M8427" s="178"/>
      <c r="N8427" s="106"/>
      <c r="O8427" s="111"/>
      <c r="P8427" s="111"/>
      <c r="Q8427" s="106"/>
      <c r="R8427" s="106"/>
      <c r="S8427" s="106"/>
      <c r="T8427" s="106"/>
      <c r="U8427" s="106"/>
      <c r="V8427" s="106"/>
      <c r="W8427" s="19"/>
      <c r="X8427" s="2"/>
      <c r="Y8427" s="4"/>
      <c r="Z8427" s="106"/>
      <c r="AA8427" s="114"/>
      <c r="AB8427" s="112"/>
      <c r="AC8427" s="178"/>
      <c r="AD8427" s="11"/>
      <c r="AE8427" s="106"/>
      <c r="AF8427" s="106"/>
      <c r="AG8427" s="106"/>
      <c r="AH8427" s="115"/>
      <c r="AI8427" s="116"/>
    </row>
    <row r="8428" spans="1:35" ht="15" customHeight="1" x14ac:dyDescent="0.25">
      <c r="A8428" s="105"/>
      <c r="B8428" s="106"/>
      <c r="C8428" s="2"/>
      <c r="D8428" s="2"/>
      <c r="E8428" s="106"/>
      <c r="F8428" s="107"/>
      <c r="G8428" s="108"/>
      <c r="H8428" s="109"/>
      <c r="I8428" s="109"/>
      <c r="J8428" s="110"/>
      <c r="K8428" s="117"/>
      <c r="L8428" s="178"/>
      <c r="M8428" s="178"/>
      <c r="N8428" s="106"/>
      <c r="O8428" s="111"/>
      <c r="P8428" s="111"/>
      <c r="Q8428" s="106"/>
      <c r="R8428" s="106"/>
      <c r="S8428" s="106"/>
      <c r="T8428" s="106"/>
      <c r="U8428" s="106"/>
      <c r="V8428" s="106"/>
      <c r="W8428" s="19"/>
      <c r="X8428" s="2"/>
      <c r="Y8428" s="4"/>
      <c r="Z8428" s="106"/>
      <c r="AA8428" s="114"/>
      <c r="AB8428" s="112"/>
      <c r="AC8428" s="178"/>
      <c r="AD8428" s="11"/>
      <c r="AE8428" s="106"/>
      <c r="AF8428" s="106"/>
      <c r="AG8428" s="106"/>
      <c r="AH8428" s="115"/>
      <c r="AI8428" s="116"/>
    </row>
    <row r="8429" spans="1:35" ht="15" customHeight="1" x14ac:dyDescent="0.25">
      <c r="A8429" s="105"/>
      <c r="B8429" s="106"/>
      <c r="C8429" s="2"/>
      <c r="D8429" s="2"/>
      <c r="E8429" s="106"/>
      <c r="F8429" s="107"/>
      <c r="G8429" s="108"/>
      <c r="H8429" s="109"/>
      <c r="I8429" s="109"/>
      <c r="J8429" s="110"/>
      <c r="K8429" s="117"/>
      <c r="L8429" s="178"/>
      <c r="M8429" s="178"/>
      <c r="N8429" s="106"/>
      <c r="O8429" s="111"/>
      <c r="P8429" s="111"/>
      <c r="Q8429" s="106"/>
      <c r="R8429" s="106"/>
      <c r="S8429" s="106"/>
      <c r="T8429" s="106"/>
      <c r="U8429" s="106"/>
      <c r="V8429" s="106"/>
      <c r="W8429" s="19"/>
      <c r="X8429" s="2"/>
      <c r="Y8429" s="4"/>
      <c r="Z8429" s="106"/>
      <c r="AA8429" s="114"/>
      <c r="AB8429" s="112"/>
      <c r="AC8429" s="178"/>
      <c r="AD8429" s="11"/>
      <c r="AE8429" s="106"/>
      <c r="AF8429" s="106"/>
      <c r="AG8429" s="106"/>
      <c r="AH8429" s="115"/>
      <c r="AI8429" s="116"/>
    </row>
    <row r="8430" spans="1:35" ht="15" customHeight="1" x14ac:dyDescent="0.25">
      <c r="A8430" s="105"/>
      <c r="B8430" s="106"/>
      <c r="C8430" s="2"/>
      <c r="D8430" s="2"/>
      <c r="E8430" s="106"/>
      <c r="F8430" s="107"/>
      <c r="G8430" s="108"/>
      <c r="H8430" s="109"/>
      <c r="I8430" s="109"/>
      <c r="J8430" s="110"/>
      <c r="K8430" s="117"/>
      <c r="L8430" s="178"/>
      <c r="M8430" s="178"/>
      <c r="N8430" s="106"/>
      <c r="O8430" s="111"/>
      <c r="P8430" s="111"/>
      <c r="Q8430" s="106"/>
      <c r="R8430" s="106"/>
      <c r="S8430" s="106"/>
      <c r="T8430" s="106"/>
      <c r="U8430" s="106"/>
      <c r="V8430" s="106"/>
      <c r="W8430" s="19"/>
      <c r="X8430" s="2"/>
      <c r="Y8430" s="4"/>
      <c r="Z8430" s="106"/>
      <c r="AA8430" s="114"/>
      <c r="AB8430" s="112"/>
      <c r="AC8430" s="178"/>
      <c r="AD8430" s="11"/>
      <c r="AE8430" s="106"/>
      <c r="AF8430" s="106"/>
      <c r="AG8430" s="106"/>
      <c r="AH8430" s="115"/>
      <c r="AI8430" s="116"/>
    </row>
    <row r="8431" spans="1:35" ht="15" customHeight="1" x14ac:dyDescent="0.25">
      <c r="A8431" s="105"/>
      <c r="B8431" s="106"/>
      <c r="C8431" s="2"/>
      <c r="D8431" s="2"/>
      <c r="E8431" s="106"/>
      <c r="F8431" s="107"/>
      <c r="G8431" s="108"/>
      <c r="H8431" s="109"/>
      <c r="I8431" s="109"/>
      <c r="J8431" s="110"/>
      <c r="K8431" s="117"/>
      <c r="L8431" s="178"/>
      <c r="M8431" s="178"/>
      <c r="N8431" s="106"/>
      <c r="O8431" s="111"/>
      <c r="P8431" s="111"/>
      <c r="Q8431" s="106"/>
      <c r="R8431" s="106"/>
      <c r="S8431" s="106"/>
      <c r="T8431" s="106"/>
      <c r="U8431" s="106"/>
      <c r="V8431" s="106"/>
      <c r="W8431" s="19"/>
      <c r="X8431" s="2"/>
      <c r="Y8431" s="4"/>
      <c r="Z8431" s="106"/>
      <c r="AA8431" s="114"/>
      <c r="AB8431" s="112"/>
      <c r="AC8431" s="178"/>
      <c r="AD8431" s="11"/>
      <c r="AE8431" s="106"/>
      <c r="AF8431" s="106"/>
      <c r="AG8431" s="106"/>
      <c r="AH8431" s="115"/>
      <c r="AI8431" s="116"/>
    </row>
    <row r="8432" spans="1:35" ht="15" customHeight="1" x14ac:dyDescent="0.25">
      <c r="A8432" s="105"/>
      <c r="B8432" s="106"/>
      <c r="C8432" s="2"/>
      <c r="D8432" s="2"/>
      <c r="E8432" s="106"/>
      <c r="F8432" s="107"/>
      <c r="G8432" s="108"/>
      <c r="H8432" s="109"/>
      <c r="I8432" s="109"/>
      <c r="J8432" s="110"/>
      <c r="K8432" s="117"/>
      <c r="L8432" s="178"/>
      <c r="M8432" s="178"/>
      <c r="N8432" s="106"/>
      <c r="O8432" s="111"/>
      <c r="P8432" s="111"/>
      <c r="Q8432" s="106"/>
      <c r="R8432" s="106"/>
      <c r="S8432" s="106"/>
      <c r="T8432" s="106"/>
      <c r="U8432" s="106"/>
      <c r="V8432" s="106"/>
      <c r="W8432" s="19"/>
      <c r="X8432" s="2"/>
      <c r="Y8432" s="4"/>
      <c r="Z8432" s="106"/>
      <c r="AA8432" s="114"/>
      <c r="AB8432" s="112"/>
      <c r="AC8432" s="178"/>
      <c r="AD8432" s="11"/>
      <c r="AE8432" s="106"/>
      <c r="AF8432" s="106"/>
      <c r="AG8432" s="106"/>
      <c r="AH8432" s="115"/>
      <c r="AI8432" s="116"/>
    </row>
    <row r="8433" spans="1:35" ht="15" customHeight="1" x14ac:dyDescent="0.25">
      <c r="A8433" s="105"/>
      <c r="B8433" s="106"/>
      <c r="C8433" s="2"/>
      <c r="D8433" s="2"/>
      <c r="E8433" s="106"/>
      <c r="F8433" s="107"/>
      <c r="G8433" s="108"/>
      <c r="H8433" s="109"/>
      <c r="I8433" s="109"/>
      <c r="J8433" s="110"/>
      <c r="K8433" s="117"/>
      <c r="L8433" s="178"/>
      <c r="M8433" s="178"/>
      <c r="N8433" s="106"/>
      <c r="O8433" s="111"/>
      <c r="P8433" s="111"/>
      <c r="Q8433" s="106"/>
      <c r="R8433" s="106"/>
      <c r="S8433" s="106"/>
      <c r="T8433" s="106"/>
      <c r="U8433" s="106"/>
      <c r="V8433" s="106"/>
      <c r="W8433" s="19"/>
      <c r="X8433" s="2"/>
      <c r="Y8433" s="4"/>
      <c r="Z8433" s="106"/>
      <c r="AA8433" s="114"/>
      <c r="AB8433" s="112"/>
      <c r="AC8433" s="178"/>
      <c r="AD8433" s="11"/>
      <c r="AE8433" s="106"/>
      <c r="AF8433" s="106"/>
      <c r="AG8433" s="106"/>
      <c r="AH8433" s="115"/>
      <c r="AI8433" s="116"/>
    </row>
    <row r="8434" spans="1:35" ht="15" customHeight="1" x14ac:dyDescent="0.25">
      <c r="A8434" s="105"/>
      <c r="B8434" s="106"/>
      <c r="C8434" s="2"/>
      <c r="D8434" s="2"/>
      <c r="E8434" s="106"/>
      <c r="F8434" s="107"/>
      <c r="G8434" s="108"/>
      <c r="H8434" s="109"/>
      <c r="I8434" s="109"/>
      <c r="J8434" s="110"/>
      <c r="K8434" s="117"/>
      <c r="L8434" s="178"/>
      <c r="M8434" s="178"/>
      <c r="N8434" s="106"/>
      <c r="O8434" s="111"/>
      <c r="P8434" s="111"/>
      <c r="Q8434" s="106"/>
      <c r="R8434" s="106"/>
      <c r="S8434" s="106"/>
      <c r="T8434" s="106"/>
      <c r="U8434" s="106"/>
      <c r="V8434" s="106"/>
      <c r="W8434" s="19"/>
      <c r="X8434" s="2"/>
      <c r="Y8434" s="4"/>
      <c r="Z8434" s="106"/>
      <c r="AA8434" s="114"/>
      <c r="AB8434" s="112"/>
      <c r="AC8434" s="178"/>
      <c r="AD8434" s="11"/>
      <c r="AE8434" s="106"/>
      <c r="AF8434" s="106"/>
      <c r="AG8434" s="106"/>
      <c r="AH8434" s="115"/>
      <c r="AI8434" s="116"/>
    </row>
    <row r="8435" spans="1:35" ht="15" customHeight="1" x14ac:dyDescent="0.25">
      <c r="A8435" s="105"/>
      <c r="B8435" s="106"/>
      <c r="C8435" s="2"/>
      <c r="D8435" s="2"/>
      <c r="E8435" s="106"/>
      <c r="F8435" s="107"/>
      <c r="G8435" s="108"/>
      <c r="H8435" s="109"/>
      <c r="I8435" s="109"/>
      <c r="J8435" s="110"/>
      <c r="K8435" s="117"/>
      <c r="L8435" s="178"/>
      <c r="M8435" s="178"/>
      <c r="N8435" s="106"/>
      <c r="O8435" s="111"/>
      <c r="P8435" s="111"/>
      <c r="Q8435" s="106"/>
      <c r="R8435" s="106"/>
      <c r="S8435" s="106"/>
      <c r="T8435" s="106"/>
      <c r="U8435" s="106"/>
      <c r="V8435" s="106"/>
      <c r="W8435" s="19"/>
      <c r="X8435" s="2"/>
      <c r="Y8435" s="4"/>
      <c r="Z8435" s="106"/>
      <c r="AA8435" s="114"/>
      <c r="AB8435" s="112"/>
      <c r="AC8435" s="178"/>
      <c r="AD8435" s="11"/>
      <c r="AE8435" s="106"/>
      <c r="AF8435" s="106"/>
      <c r="AG8435" s="106"/>
      <c r="AH8435" s="115"/>
      <c r="AI8435" s="116"/>
    </row>
    <row r="8436" spans="1:35" ht="15" customHeight="1" x14ac:dyDescent="0.25">
      <c r="A8436" s="105"/>
      <c r="B8436" s="106"/>
      <c r="C8436" s="2"/>
      <c r="D8436" s="2"/>
      <c r="E8436" s="106"/>
      <c r="F8436" s="107"/>
      <c r="G8436" s="108"/>
      <c r="H8436" s="109"/>
      <c r="I8436" s="109"/>
      <c r="J8436" s="110"/>
      <c r="K8436" s="117"/>
      <c r="L8436" s="178"/>
      <c r="M8436" s="178"/>
      <c r="N8436" s="106"/>
      <c r="O8436" s="111"/>
      <c r="P8436" s="111"/>
      <c r="Q8436" s="106"/>
      <c r="R8436" s="106"/>
      <c r="S8436" s="106"/>
      <c r="T8436" s="106"/>
      <c r="U8436" s="106"/>
      <c r="V8436" s="106"/>
      <c r="W8436" s="19"/>
      <c r="X8436" s="2"/>
      <c r="Y8436" s="4"/>
      <c r="Z8436" s="106"/>
      <c r="AA8436" s="114"/>
      <c r="AB8436" s="112"/>
      <c r="AC8436" s="178"/>
      <c r="AD8436" s="11"/>
      <c r="AE8436" s="106"/>
      <c r="AF8436" s="106"/>
      <c r="AG8436" s="106"/>
      <c r="AH8436" s="115"/>
      <c r="AI8436" s="116"/>
    </row>
    <row r="8437" spans="1:35" ht="15" customHeight="1" x14ac:dyDescent="0.25">
      <c r="A8437" s="105"/>
      <c r="B8437" s="106"/>
      <c r="C8437" s="2"/>
      <c r="D8437" s="2"/>
      <c r="E8437" s="106"/>
      <c r="F8437" s="107"/>
      <c r="G8437" s="108"/>
      <c r="H8437" s="109"/>
      <c r="I8437" s="109"/>
      <c r="J8437" s="110"/>
      <c r="K8437" s="117"/>
      <c r="L8437" s="178"/>
      <c r="M8437" s="178"/>
      <c r="N8437" s="106"/>
      <c r="O8437" s="111"/>
      <c r="P8437" s="111"/>
      <c r="Q8437" s="106"/>
      <c r="R8437" s="106"/>
      <c r="S8437" s="106"/>
      <c r="T8437" s="106"/>
      <c r="U8437" s="106"/>
      <c r="V8437" s="106"/>
      <c r="W8437" s="19"/>
      <c r="X8437" s="2"/>
      <c r="Y8437" s="4"/>
      <c r="Z8437" s="106"/>
      <c r="AA8437" s="114"/>
      <c r="AB8437" s="112"/>
      <c r="AC8437" s="178"/>
      <c r="AD8437" s="11"/>
      <c r="AE8437" s="106"/>
      <c r="AF8437" s="106"/>
      <c r="AG8437" s="106"/>
      <c r="AH8437" s="115"/>
      <c r="AI8437" s="116"/>
    </row>
    <row r="8438" spans="1:35" ht="15" customHeight="1" x14ac:dyDescent="0.25">
      <c r="A8438" s="105"/>
      <c r="B8438" s="106"/>
      <c r="C8438" s="2"/>
      <c r="D8438" s="2"/>
      <c r="E8438" s="106"/>
      <c r="F8438" s="107"/>
      <c r="G8438" s="108"/>
      <c r="H8438" s="109"/>
      <c r="I8438" s="109"/>
      <c r="J8438" s="110"/>
      <c r="K8438" s="117"/>
      <c r="L8438" s="178"/>
      <c r="M8438" s="178"/>
      <c r="N8438" s="106"/>
      <c r="O8438" s="111"/>
      <c r="P8438" s="111"/>
      <c r="Q8438" s="106"/>
      <c r="R8438" s="106"/>
      <c r="S8438" s="106"/>
      <c r="T8438" s="106"/>
      <c r="U8438" s="106"/>
      <c r="V8438" s="106"/>
      <c r="W8438" s="19"/>
      <c r="X8438" s="2"/>
      <c r="Y8438" s="4"/>
      <c r="Z8438" s="106"/>
      <c r="AA8438" s="114"/>
      <c r="AB8438" s="112"/>
      <c r="AC8438" s="178"/>
      <c r="AD8438" s="11"/>
      <c r="AE8438" s="106"/>
      <c r="AF8438" s="106"/>
      <c r="AG8438" s="106"/>
      <c r="AH8438" s="115"/>
      <c r="AI8438" s="116"/>
    </row>
    <row r="8439" spans="1:35" ht="15" customHeight="1" x14ac:dyDescent="0.25">
      <c r="A8439" s="105"/>
      <c r="B8439" s="106"/>
      <c r="C8439" s="2"/>
      <c r="D8439" s="2"/>
      <c r="E8439" s="106"/>
      <c r="F8439" s="107"/>
      <c r="G8439" s="108"/>
      <c r="H8439" s="109"/>
      <c r="I8439" s="109"/>
      <c r="J8439" s="110"/>
      <c r="K8439" s="117"/>
      <c r="L8439" s="178"/>
      <c r="M8439" s="178"/>
      <c r="N8439" s="106"/>
      <c r="O8439" s="111"/>
      <c r="P8439" s="111"/>
      <c r="Q8439" s="106"/>
      <c r="R8439" s="106"/>
      <c r="S8439" s="106"/>
      <c r="T8439" s="106"/>
      <c r="U8439" s="106"/>
      <c r="V8439" s="106"/>
      <c r="W8439" s="19"/>
      <c r="X8439" s="2"/>
      <c r="Y8439" s="4"/>
      <c r="Z8439" s="106"/>
      <c r="AA8439" s="114"/>
      <c r="AB8439" s="112"/>
      <c r="AC8439" s="178"/>
      <c r="AD8439" s="11"/>
      <c r="AE8439" s="106"/>
      <c r="AF8439" s="106"/>
      <c r="AG8439" s="106"/>
      <c r="AH8439" s="115"/>
      <c r="AI8439" s="116"/>
    </row>
    <row r="8440" spans="1:35" ht="15" customHeight="1" x14ac:dyDescent="0.25">
      <c r="A8440" s="105"/>
      <c r="B8440" s="106"/>
      <c r="C8440" s="2"/>
      <c r="D8440" s="2"/>
      <c r="E8440" s="106"/>
      <c r="F8440" s="107"/>
      <c r="G8440" s="108"/>
      <c r="H8440" s="109"/>
      <c r="I8440" s="109"/>
      <c r="J8440" s="110"/>
      <c r="K8440" s="117"/>
      <c r="L8440" s="178"/>
      <c r="M8440" s="178"/>
      <c r="N8440" s="106"/>
      <c r="O8440" s="111"/>
      <c r="P8440" s="111"/>
      <c r="Q8440" s="106"/>
      <c r="R8440" s="106"/>
      <c r="S8440" s="106"/>
      <c r="T8440" s="106"/>
      <c r="U8440" s="106"/>
      <c r="V8440" s="106"/>
      <c r="W8440" s="19"/>
      <c r="X8440" s="2"/>
      <c r="Y8440" s="4"/>
      <c r="Z8440" s="106"/>
      <c r="AA8440" s="114"/>
      <c r="AB8440" s="112"/>
      <c r="AC8440" s="178"/>
      <c r="AD8440" s="11"/>
      <c r="AE8440" s="106"/>
      <c r="AF8440" s="106"/>
      <c r="AG8440" s="106"/>
      <c r="AH8440" s="115"/>
      <c r="AI8440" s="116"/>
    </row>
    <row r="8441" spans="1:35" ht="15" customHeight="1" x14ac:dyDescent="0.25">
      <c r="A8441" s="105"/>
      <c r="B8441" s="106"/>
      <c r="C8441" s="2"/>
      <c r="D8441" s="2"/>
      <c r="E8441" s="106"/>
      <c r="F8441" s="107"/>
      <c r="G8441" s="108"/>
      <c r="H8441" s="109"/>
      <c r="I8441" s="109"/>
      <c r="J8441" s="110"/>
      <c r="K8441" s="117"/>
      <c r="L8441" s="178"/>
      <c r="M8441" s="178"/>
      <c r="N8441" s="106"/>
      <c r="O8441" s="111"/>
      <c r="P8441" s="111"/>
      <c r="Q8441" s="106"/>
      <c r="R8441" s="106"/>
      <c r="S8441" s="106"/>
      <c r="T8441" s="106"/>
      <c r="U8441" s="106"/>
      <c r="V8441" s="106"/>
      <c r="W8441" s="19"/>
      <c r="X8441" s="2"/>
      <c r="Y8441" s="4"/>
      <c r="Z8441" s="106"/>
      <c r="AA8441" s="114"/>
      <c r="AB8441" s="112"/>
      <c r="AC8441" s="178"/>
      <c r="AD8441" s="11"/>
      <c r="AE8441" s="106"/>
      <c r="AF8441" s="106"/>
      <c r="AG8441" s="106"/>
      <c r="AH8441" s="115"/>
      <c r="AI8441" s="116"/>
    </row>
    <row r="8442" spans="1:35" ht="15" customHeight="1" x14ac:dyDescent="0.25">
      <c r="A8442" s="105"/>
      <c r="B8442" s="106"/>
      <c r="C8442" s="2"/>
      <c r="D8442" s="2"/>
      <c r="E8442" s="106"/>
      <c r="F8442" s="107"/>
      <c r="G8442" s="108"/>
      <c r="H8442" s="109"/>
      <c r="I8442" s="109"/>
      <c r="J8442" s="110"/>
      <c r="K8442" s="117"/>
      <c r="L8442" s="178"/>
      <c r="M8442" s="178"/>
      <c r="N8442" s="106"/>
      <c r="O8442" s="111"/>
      <c r="P8442" s="111"/>
      <c r="Q8442" s="106"/>
      <c r="R8442" s="106"/>
      <c r="S8442" s="106"/>
      <c r="T8442" s="106"/>
      <c r="U8442" s="106"/>
      <c r="V8442" s="106"/>
      <c r="W8442" s="19"/>
      <c r="X8442" s="2"/>
      <c r="Y8442" s="4"/>
      <c r="Z8442" s="106"/>
      <c r="AA8442" s="114"/>
      <c r="AB8442" s="112"/>
      <c r="AC8442" s="178"/>
      <c r="AD8442" s="11"/>
      <c r="AE8442" s="106"/>
      <c r="AF8442" s="106"/>
      <c r="AG8442" s="106"/>
      <c r="AH8442" s="115"/>
      <c r="AI8442" s="116"/>
    </row>
    <row r="8443" spans="1:35" ht="15" customHeight="1" x14ac:dyDescent="0.25">
      <c r="A8443" s="105"/>
      <c r="B8443" s="106"/>
      <c r="C8443" s="2"/>
      <c r="D8443" s="2"/>
      <c r="E8443" s="106"/>
      <c r="F8443" s="107"/>
      <c r="G8443" s="108"/>
      <c r="H8443" s="109"/>
      <c r="I8443" s="109"/>
      <c r="J8443" s="110"/>
      <c r="K8443" s="117"/>
      <c r="L8443" s="178"/>
      <c r="M8443" s="178"/>
      <c r="N8443" s="106"/>
      <c r="O8443" s="111"/>
      <c r="P8443" s="111"/>
      <c r="Q8443" s="106"/>
      <c r="R8443" s="106"/>
      <c r="S8443" s="106"/>
      <c r="T8443" s="106"/>
      <c r="U8443" s="106"/>
      <c r="V8443" s="106"/>
      <c r="W8443" s="19"/>
      <c r="X8443" s="2"/>
      <c r="Y8443" s="4"/>
      <c r="Z8443" s="106"/>
      <c r="AA8443" s="114"/>
      <c r="AB8443" s="112"/>
      <c r="AC8443" s="178"/>
      <c r="AD8443" s="11"/>
      <c r="AE8443" s="106"/>
      <c r="AF8443" s="106"/>
      <c r="AG8443" s="106"/>
      <c r="AH8443" s="115"/>
      <c r="AI8443" s="116"/>
    </row>
    <row r="8444" spans="1:35" ht="15" customHeight="1" x14ac:dyDescent="0.25">
      <c r="A8444" s="105"/>
      <c r="B8444" s="106"/>
      <c r="C8444" s="2"/>
      <c r="D8444" s="2"/>
      <c r="E8444" s="106"/>
      <c r="F8444" s="107"/>
      <c r="G8444" s="108"/>
      <c r="H8444" s="109"/>
      <c r="I8444" s="109"/>
      <c r="J8444" s="110"/>
      <c r="K8444" s="117"/>
      <c r="L8444" s="178"/>
      <c r="M8444" s="178"/>
      <c r="N8444" s="106"/>
      <c r="O8444" s="111"/>
      <c r="P8444" s="111"/>
      <c r="Q8444" s="106"/>
      <c r="R8444" s="106"/>
      <c r="S8444" s="106"/>
      <c r="T8444" s="106"/>
      <c r="U8444" s="106"/>
      <c r="V8444" s="106"/>
      <c r="W8444" s="19"/>
      <c r="X8444" s="2"/>
      <c r="Y8444" s="4"/>
      <c r="Z8444" s="106"/>
      <c r="AA8444" s="114"/>
      <c r="AB8444" s="112"/>
      <c r="AC8444" s="178"/>
      <c r="AD8444" s="11"/>
      <c r="AE8444" s="106"/>
      <c r="AF8444" s="106"/>
      <c r="AG8444" s="106"/>
      <c r="AH8444" s="115"/>
      <c r="AI8444" s="116"/>
    </row>
    <row r="8445" spans="1:35" ht="15" customHeight="1" x14ac:dyDescent="0.25">
      <c r="A8445" s="105"/>
      <c r="B8445" s="106"/>
      <c r="C8445" s="2"/>
      <c r="D8445" s="2"/>
      <c r="E8445" s="106"/>
      <c r="F8445" s="107"/>
      <c r="G8445" s="108"/>
      <c r="H8445" s="109"/>
      <c r="I8445" s="109"/>
      <c r="J8445" s="110"/>
      <c r="K8445" s="117"/>
      <c r="L8445" s="178"/>
      <c r="M8445" s="178"/>
      <c r="N8445" s="106"/>
      <c r="O8445" s="111"/>
      <c r="P8445" s="111"/>
      <c r="Q8445" s="106"/>
      <c r="R8445" s="106"/>
      <c r="S8445" s="106"/>
      <c r="T8445" s="106"/>
      <c r="U8445" s="106"/>
      <c r="V8445" s="106"/>
      <c r="W8445" s="19"/>
      <c r="X8445" s="2"/>
      <c r="Y8445" s="4"/>
      <c r="Z8445" s="106"/>
      <c r="AA8445" s="114"/>
      <c r="AB8445" s="112"/>
      <c r="AC8445" s="178"/>
      <c r="AD8445" s="11"/>
      <c r="AE8445" s="106"/>
      <c r="AF8445" s="106"/>
      <c r="AG8445" s="106"/>
      <c r="AH8445" s="115"/>
      <c r="AI8445" s="116"/>
    </row>
    <row r="8446" spans="1:35" ht="15" customHeight="1" x14ac:dyDescent="0.25">
      <c r="A8446" s="183"/>
      <c r="B8446" s="184"/>
      <c r="C8446" s="184"/>
      <c r="D8446" s="184"/>
      <c r="E8446" s="184"/>
      <c r="F8446" s="185"/>
      <c r="G8446" s="186"/>
      <c r="H8446" s="187"/>
      <c r="I8446" s="109"/>
      <c r="J8446" s="188"/>
      <c r="K8446" s="189"/>
      <c r="L8446" s="178"/>
      <c r="M8446" s="190"/>
      <c r="N8446" s="184"/>
      <c r="O8446" s="191"/>
      <c r="P8446" s="191"/>
      <c r="Q8446" s="184"/>
      <c r="R8446" s="184"/>
      <c r="S8446" s="184"/>
      <c r="T8446" s="184"/>
      <c r="U8446" s="184"/>
      <c r="V8446" s="184"/>
      <c r="W8446" s="192"/>
      <c r="X8446" s="184"/>
      <c r="Y8446" s="193"/>
      <c r="Z8446" s="184"/>
      <c r="AA8446" s="193"/>
      <c r="AB8446" s="192"/>
      <c r="AC8446" s="190"/>
      <c r="AD8446" s="11"/>
      <c r="AE8446" s="184"/>
      <c r="AF8446" s="184"/>
      <c r="AG8446" s="184"/>
      <c r="AH8446" s="194"/>
      <c r="AI8446" s="189"/>
    </row>
    <row r="8447" spans="1:35" ht="15" customHeight="1" x14ac:dyDescent="0.25">
      <c r="A8447" s="105"/>
      <c r="B8447" s="106"/>
      <c r="C8447" s="2"/>
      <c r="D8447" s="2"/>
      <c r="E8447" s="106"/>
      <c r="F8447" s="107"/>
      <c r="G8447" s="108"/>
      <c r="H8447" s="109"/>
      <c r="I8447" s="109"/>
      <c r="J8447" s="110"/>
      <c r="K8447" s="117"/>
      <c r="L8447" s="178"/>
      <c r="M8447" s="178"/>
      <c r="N8447" s="106"/>
      <c r="O8447" s="111"/>
      <c r="P8447" s="111"/>
      <c r="Q8447" s="106"/>
      <c r="R8447" s="106"/>
      <c r="S8447" s="106"/>
      <c r="T8447" s="106"/>
      <c r="U8447" s="106"/>
      <c r="V8447" s="106"/>
      <c r="W8447" s="19"/>
      <c r="X8447" s="2"/>
      <c r="Y8447" s="4"/>
      <c r="Z8447" s="106"/>
      <c r="AA8447" s="114"/>
      <c r="AB8447" s="112"/>
      <c r="AC8447" s="178"/>
      <c r="AD8447" s="11"/>
      <c r="AE8447" s="106"/>
      <c r="AF8447" s="106"/>
      <c r="AG8447" s="106"/>
      <c r="AH8447" s="115"/>
      <c r="AI8447" s="116"/>
    </row>
    <row r="8448" spans="1:35" ht="15" customHeight="1" x14ac:dyDescent="0.25">
      <c r="A8448" s="105"/>
      <c r="B8448" s="106"/>
      <c r="C8448" s="2"/>
      <c r="D8448" s="2"/>
      <c r="E8448" s="106"/>
      <c r="F8448" s="107"/>
      <c r="G8448" s="108"/>
      <c r="H8448" s="109"/>
      <c r="I8448" s="109"/>
      <c r="J8448" s="110"/>
      <c r="K8448" s="117"/>
      <c r="L8448" s="178"/>
      <c r="M8448" s="178"/>
      <c r="N8448" s="106"/>
      <c r="O8448" s="111"/>
      <c r="P8448" s="111"/>
      <c r="Q8448" s="106"/>
      <c r="R8448" s="106"/>
      <c r="S8448" s="106"/>
      <c r="T8448" s="106"/>
      <c r="U8448" s="106"/>
      <c r="V8448" s="106"/>
      <c r="W8448" s="19"/>
      <c r="X8448" s="2"/>
      <c r="Y8448" s="4"/>
      <c r="Z8448" s="106"/>
      <c r="AA8448" s="114"/>
      <c r="AB8448" s="112"/>
      <c r="AC8448" s="178"/>
      <c r="AD8448" s="11"/>
      <c r="AE8448" s="106"/>
      <c r="AF8448" s="106"/>
      <c r="AG8448" s="106"/>
      <c r="AH8448" s="115"/>
      <c r="AI8448" s="116"/>
    </row>
    <row r="8449" spans="1:35" ht="15" customHeight="1" x14ac:dyDescent="0.25">
      <c r="A8449" s="105"/>
      <c r="B8449" s="106"/>
      <c r="C8449" s="2"/>
      <c r="D8449" s="2"/>
      <c r="E8449" s="106"/>
      <c r="F8449" s="107"/>
      <c r="G8449" s="108"/>
      <c r="H8449" s="109"/>
      <c r="I8449" s="109"/>
      <c r="J8449" s="110"/>
      <c r="K8449" s="117"/>
      <c r="L8449" s="178"/>
      <c r="M8449" s="178"/>
      <c r="N8449" s="106"/>
      <c r="O8449" s="111"/>
      <c r="P8449" s="111"/>
      <c r="Q8449" s="106"/>
      <c r="R8449" s="106"/>
      <c r="S8449" s="106"/>
      <c r="T8449" s="106"/>
      <c r="U8449" s="106"/>
      <c r="V8449" s="106"/>
      <c r="W8449" s="19"/>
      <c r="X8449" s="2"/>
      <c r="Y8449" s="4"/>
      <c r="Z8449" s="106"/>
      <c r="AA8449" s="114"/>
      <c r="AB8449" s="112"/>
      <c r="AC8449" s="178"/>
      <c r="AD8449" s="11"/>
      <c r="AE8449" s="106"/>
      <c r="AF8449" s="106"/>
      <c r="AG8449" s="106"/>
      <c r="AH8449" s="115"/>
      <c r="AI8449" s="116"/>
    </row>
    <row r="8450" spans="1:35" ht="15" customHeight="1" x14ac:dyDescent="0.25">
      <c r="A8450" s="105"/>
      <c r="B8450" s="106"/>
      <c r="C8450" s="2"/>
      <c r="D8450" s="2"/>
      <c r="E8450" s="106"/>
      <c r="F8450" s="107"/>
      <c r="G8450" s="108"/>
      <c r="H8450" s="109"/>
      <c r="I8450" s="109"/>
      <c r="J8450" s="110"/>
      <c r="K8450" s="117"/>
      <c r="L8450" s="178"/>
      <c r="M8450" s="178"/>
      <c r="N8450" s="106"/>
      <c r="O8450" s="111"/>
      <c r="P8450" s="111"/>
      <c r="Q8450" s="106"/>
      <c r="R8450" s="106"/>
      <c r="S8450" s="106"/>
      <c r="T8450" s="106"/>
      <c r="U8450" s="106"/>
      <c r="V8450" s="106"/>
      <c r="W8450" s="19"/>
      <c r="X8450" s="2"/>
      <c r="Y8450" s="4"/>
      <c r="Z8450" s="106"/>
      <c r="AA8450" s="114"/>
      <c r="AB8450" s="112"/>
      <c r="AC8450" s="178"/>
      <c r="AD8450" s="11"/>
      <c r="AE8450" s="106"/>
      <c r="AF8450" s="106"/>
      <c r="AG8450" s="106"/>
      <c r="AH8450" s="115"/>
      <c r="AI8450" s="116"/>
    </row>
    <row r="8451" spans="1:35" ht="15" customHeight="1" x14ac:dyDescent="0.25">
      <c r="A8451" s="105"/>
      <c r="B8451" s="106"/>
      <c r="C8451" s="2"/>
      <c r="D8451" s="2"/>
      <c r="E8451" s="106"/>
      <c r="F8451" s="107"/>
      <c r="G8451" s="108"/>
      <c r="H8451" s="109"/>
      <c r="I8451" s="109"/>
      <c r="J8451" s="110"/>
      <c r="K8451" s="117"/>
      <c r="L8451" s="178"/>
      <c r="M8451" s="178"/>
      <c r="N8451" s="106"/>
      <c r="O8451" s="111"/>
      <c r="P8451" s="111"/>
      <c r="Q8451" s="106"/>
      <c r="R8451" s="106"/>
      <c r="S8451" s="106"/>
      <c r="T8451" s="106"/>
      <c r="U8451" s="106"/>
      <c r="V8451" s="106"/>
      <c r="W8451" s="19"/>
      <c r="X8451" s="2"/>
      <c r="Y8451" s="4"/>
      <c r="Z8451" s="106"/>
      <c r="AA8451" s="114"/>
      <c r="AB8451" s="112"/>
      <c r="AC8451" s="178"/>
      <c r="AD8451" s="11"/>
      <c r="AE8451" s="106"/>
      <c r="AF8451" s="106"/>
      <c r="AG8451" s="106"/>
      <c r="AH8451" s="115"/>
      <c r="AI8451" s="116"/>
    </row>
    <row r="8452" spans="1:35" ht="15" customHeight="1" x14ac:dyDescent="0.25">
      <c r="A8452" s="105"/>
      <c r="B8452" s="106"/>
      <c r="C8452" s="2"/>
      <c r="D8452" s="2"/>
      <c r="E8452" s="106"/>
      <c r="F8452" s="107"/>
      <c r="G8452" s="108"/>
      <c r="H8452" s="109"/>
      <c r="I8452" s="109"/>
      <c r="J8452" s="110"/>
      <c r="K8452" s="117"/>
      <c r="L8452" s="178"/>
      <c r="M8452" s="178"/>
      <c r="N8452" s="106"/>
      <c r="O8452" s="111"/>
      <c r="P8452" s="111"/>
      <c r="Q8452" s="106"/>
      <c r="R8452" s="106"/>
      <c r="S8452" s="106"/>
      <c r="T8452" s="106"/>
      <c r="U8452" s="106"/>
      <c r="V8452" s="106"/>
      <c r="W8452" s="19"/>
      <c r="X8452" s="2"/>
      <c r="Y8452" s="4"/>
      <c r="Z8452" s="106"/>
      <c r="AA8452" s="114"/>
      <c r="AB8452" s="112"/>
      <c r="AC8452" s="178"/>
      <c r="AD8452" s="11"/>
      <c r="AE8452" s="106"/>
      <c r="AF8452" s="106"/>
      <c r="AG8452" s="106"/>
      <c r="AH8452" s="115"/>
      <c r="AI8452" s="116"/>
    </row>
    <row r="8453" spans="1:35" ht="15" customHeight="1" x14ac:dyDescent="0.25">
      <c r="A8453" s="105"/>
      <c r="B8453" s="106"/>
      <c r="C8453" s="2"/>
      <c r="D8453" s="2"/>
      <c r="E8453" s="106"/>
      <c r="F8453" s="107"/>
      <c r="G8453" s="108"/>
      <c r="H8453" s="109"/>
      <c r="I8453" s="109"/>
      <c r="J8453" s="110"/>
      <c r="K8453" s="117"/>
      <c r="L8453" s="178"/>
      <c r="M8453" s="178"/>
      <c r="N8453" s="106"/>
      <c r="O8453" s="111"/>
      <c r="P8453" s="111"/>
      <c r="Q8453" s="106"/>
      <c r="R8453" s="106"/>
      <c r="S8453" s="106"/>
      <c r="T8453" s="106"/>
      <c r="U8453" s="106"/>
      <c r="V8453" s="106"/>
      <c r="W8453" s="19"/>
      <c r="X8453" s="2"/>
      <c r="Y8453" s="4"/>
      <c r="Z8453" s="106"/>
      <c r="AA8453" s="114"/>
      <c r="AB8453" s="112"/>
      <c r="AC8453" s="178"/>
      <c r="AD8453" s="11"/>
      <c r="AE8453" s="106"/>
      <c r="AF8453" s="106"/>
      <c r="AG8453" s="106"/>
      <c r="AH8453" s="115"/>
      <c r="AI8453" s="116"/>
    </row>
    <row r="8454" spans="1:35" ht="15" customHeight="1" x14ac:dyDescent="0.25">
      <c r="A8454" s="105"/>
      <c r="B8454" s="106"/>
      <c r="C8454" s="2"/>
      <c r="D8454" s="2"/>
      <c r="E8454" s="106"/>
      <c r="F8454" s="107"/>
      <c r="G8454" s="108"/>
      <c r="H8454" s="109"/>
      <c r="I8454" s="109"/>
      <c r="J8454" s="110"/>
      <c r="K8454" s="117"/>
      <c r="L8454" s="178"/>
      <c r="M8454" s="178"/>
      <c r="N8454" s="106"/>
      <c r="O8454" s="111"/>
      <c r="P8454" s="111"/>
      <c r="Q8454" s="106"/>
      <c r="R8454" s="106"/>
      <c r="S8454" s="106"/>
      <c r="T8454" s="106"/>
      <c r="U8454" s="106"/>
      <c r="V8454" s="106"/>
      <c r="W8454" s="19"/>
      <c r="X8454" s="2"/>
      <c r="Y8454" s="4"/>
      <c r="Z8454" s="106"/>
      <c r="AA8454" s="114"/>
      <c r="AB8454" s="112"/>
      <c r="AC8454" s="178"/>
      <c r="AD8454" s="11"/>
      <c r="AE8454" s="106"/>
      <c r="AF8454" s="106"/>
      <c r="AG8454" s="106"/>
      <c r="AH8454" s="115"/>
      <c r="AI8454" s="116"/>
    </row>
    <row r="8455" spans="1:35" ht="15" customHeight="1" x14ac:dyDescent="0.25">
      <c r="A8455" s="105"/>
      <c r="B8455" s="106"/>
      <c r="C8455" s="2"/>
      <c r="D8455" s="2"/>
      <c r="E8455" s="106"/>
      <c r="F8455" s="107"/>
      <c r="G8455" s="108"/>
      <c r="H8455" s="109"/>
      <c r="I8455" s="109"/>
      <c r="J8455" s="110"/>
      <c r="K8455" s="117"/>
      <c r="L8455" s="178"/>
      <c r="M8455" s="178"/>
      <c r="N8455" s="106"/>
      <c r="O8455" s="111"/>
      <c r="P8455" s="111"/>
      <c r="Q8455" s="106"/>
      <c r="R8455" s="106"/>
      <c r="S8455" s="106"/>
      <c r="T8455" s="106"/>
      <c r="U8455" s="106"/>
      <c r="V8455" s="106"/>
      <c r="W8455" s="19"/>
      <c r="X8455" s="2"/>
      <c r="Y8455" s="4"/>
      <c r="Z8455" s="106"/>
      <c r="AA8455" s="114"/>
      <c r="AB8455" s="112"/>
      <c r="AC8455" s="178"/>
      <c r="AD8455" s="11"/>
      <c r="AE8455" s="106"/>
      <c r="AF8455" s="106"/>
      <c r="AG8455" s="106"/>
      <c r="AH8455" s="115"/>
      <c r="AI8455" s="116"/>
    </row>
    <row r="8456" spans="1:35" ht="15" customHeight="1" x14ac:dyDescent="0.25">
      <c r="A8456" s="105"/>
      <c r="B8456" s="106"/>
      <c r="C8456" s="2"/>
      <c r="D8456" s="2"/>
      <c r="E8456" s="106"/>
      <c r="F8456" s="107"/>
      <c r="G8456" s="108"/>
      <c r="H8456" s="109"/>
      <c r="I8456" s="109"/>
      <c r="J8456" s="110"/>
      <c r="K8456" s="117"/>
      <c r="L8456" s="178"/>
      <c r="M8456" s="178"/>
      <c r="N8456" s="106"/>
      <c r="O8456" s="111"/>
      <c r="P8456" s="111"/>
      <c r="Q8456" s="106"/>
      <c r="R8456" s="106"/>
      <c r="S8456" s="106"/>
      <c r="T8456" s="106"/>
      <c r="U8456" s="106"/>
      <c r="V8456" s="106"/>
      <c r="W8456" s="19"/>
      <c r="X8456" s="2"/>
      <c r="Y8456" s="4"/>
      <c r="Z8456" s="106"/>
      <c r="AA8456" s="114"/>
      <c r="AB8456" s="112"/>
      <c r="AC8456" s="178"/>
      <c r="AD8456" s="11"/>
      <c r="AE8456" s="106"/>
      <c r="AF8456" s="106"/>
      <c r="AG8456" s="106"/>
      <c r="AH8456" s="115"/>
      <c r="AI8456" s="116"/>
    </row>
    <row r="8457" spans="1:35" ht="15" customHeight="1" x14ac:dyDescent="0.25">
      <c r="A8457" s="105"/>
      <c r="B8457" s="106"/>
      <c r="C8457" s="2"/>
      <c r="D8457" s="2"/>
      <c r="E8457" s="106"/>
      <c r="F8457" s="107"/>
      <c r="G8457" s="108"/>
      <c r="H8457" s="109"/>
      <c r="I8457" s="109"/>
      <c r="J8457" s="110"/>
      <c r="K8457" s="117"/>
      <c r="L8457" s="178"/>
      <c r="M8457" s="178"/>
      <c r="N8457" s="106"/>
      <c r="O8457" s="111"/>
      <c r="P8457" s="111"/>
      <c r="Q8457" s="106"/>
      <c r="R8457" s="106"/>
      <c r="S8457" s="106"/>
      <c r="T8457" s="106"/>
      <c r="U8457" s="106"/>
      <c r="V8457" s="106"/>
      <c r="W8457" s="19"/>
      <c r="X8457" s="2"/>
      <c r="Y8457" s="4"/>
      <c r="Z8457" s="106"/>
      <c r="AA8457" s="114"/>
      <c r="AB8457" s="112"/>
      <c r="AC8457" s="178"/>
      <c r="AD8457" s="11"/>
      <c r="AE8457" s="106"/>
      <c r="AF8457" s="106"/>
      <c r="AG8457" s="106"/>
      <c r="AH8457" s="115"/>
      <c r="AI8457" s="116"/>
    </row>
    <row r="8458" spans="1:35" ht="15" customHeight="1" x14ac:dyDescent="0.25">
      <c r="A8458" s="105"/>
      <c r="B8458" s="106"/>
      <c r="C8458" s="2"/>
      <c r="D8458" s="2"/>
      <c r="E8458" s="106"/>
      <c r="F8458" s="107"/>
      <c r="G8458" s="108"/>
      <c r="H8458" s="109"/>
      <c r="I8458" s="109"/>
      <c r="J8458" s="110"/>
      <c r="K8458" s="117"/>
      <c r="L8458" s="178"/>
      <c r="M8458" s="178"/>
      <c r="N8458" s="106"/>
      <c r="O8458" s="111"/>
      <c r="P8458" s="111"/>
      <c r="Q8458" s="106"/>
      <c r="R8458" s="106"/>
      <c r="S8458" s="106"/>
      <c r="T8458" s="106"/>
      <c r="U8458" s="106"/>
      <c r="V8458" s="106"/>
      <c r="W8458" s="19"/>
      <c r="X8458" s="2"/>
      <c r="Y8458" s="4"/>
      <c r="Z8458" s="106"/>
      <c r="AA8458" s="114"/>
      <c r="AB8458" s="112"/>
      <c r="AC8458" s="178"/>
      <c r="AD8458" s="11"/>
      <c r="AE8458" s="106"/>
      <c r="AF8458" s="106"/>
      <c r="AG8458" s="106"/>
      <c r="AH8458" s="115"/>
      <c r="AI8458" s="116"/>
    </row>
    <row r="8459" spans="1:35" ht="15" customHeight="1" x14ac:dyDescent="0.25">
      <c r="A8459" s="105"/>
      <c r="B8459" s="106"/>
      <c r="C8459" s="2"/>
      <c r="D8459" s="2"/>
      <c r="E8459" s="106"/>
      <c r="F8459" s="107"/>
      <c r="G8459" s="108"/>
      <c r="H8459" s="109"/>
      <c r="I8459" s="109"/>
      <c r="J8459" s="110"/>
      <c r="K8459" s="117"/>
      <c r="L8459" s="178"/>
      <c r="M8459" s="178"/>
      <c r="N8459" s="106"/>
      <c r="O8459" s="111"/>
      <c r="P8459" s="111"/>
      <c r="Q8459" s="106"/>
      <c r="R8459" s="106"/>
      <c r="S8459" s="106"/>
      <c r="T8459" s="106"/>
      <c r="U8459" s="106"/>
      <c r="V8459" s="106"/>
      <c r="W8459" s="19"/>
      <c r="X8459" s="2"/>
      <c r="Y8459" s="4"/>
      <c r="Z8459" s="106"/>
      <c r="AA8459" s="114"/>
      <c r="AB8459" s="112"/>
      <c r="AC8459" s="178"/>
      <c r="AD8459" s="11"/>
      <c r="AE8459" s="106"/>
      <c r="AF8459" s="106"/>
      <c r="AG8459" s="106"/>
      <c r="AH8459" s="115"/>
      <c r="AI8459" s="116"/>
    </row>
    <row r="8460" spans="1:35" ht="15" customHeight="1" x14ac:dyDescent="0.25">
      <c r="A8460" s="105"/>
      <c r="B8460" s="106"/>
      <c r="C8460" s="2"/>
      <c r="D8460" s="2"/>
      <c r="E8460" s="106"/>
      <c r="F8460" s="107"/>
      <c r="G8460" s="108"/>
      <c r="H8460" s="109"/>
      <c r="I8460" s="109"/>
      <c r="J8460" s="110"/>
      <c r="K8460" s="117"/>
      <c r="L8460" s="178"/>
      <c r="M8460" s="178"/>
      <c r="N8460" s="106"/>
      <c r="O8460" s="111"/>
      <c r="P8460" s="111"/>
      <c r="Q8460" s="106"/>
      <c r="R8460" s="106"/>
      <c r="S8460" s="106"/>
      <c r="T8460" s="106"/>
      <c r="U8460" s="106"/>
      <c r="V8460" s="106"/>
      <c r="W8460" s="19"/>
      <c r="X8460" s="2"/>
      <c r="Y8460" s="4"/>
      <c r="Z8460" s="106"/>
      <c r="AA8460" s="114"/>
      <c r="AB8460" s="112"/>
      <c r="AC8460" s="178"/>
      <c r="AD8460" s="11"/>
      <c r="AE8460" s="106"/>
      <c r="AF8460" s="106"/>
      <c r="AG8460" s="106"/>
      <c r="AH8460" s="115"/>
      <c r="AI8460" s="116"/>
    </row>
    <row r="8461" spans="1:35" ht="15" customHeight="1" x14ac:dyDescent="0.25">
      <c r="A8461" s="105"/>
      <c r="B8461" s="106"/>
      <c r="C8461" s="2"/>
      <c r="D8461" s="2"/>
      <c r="E8461" s="106"/>
      <c r="F8461" s="107"/>
      <c r="G8461" s="108"/>
      <c r="H8461" s="109"/>
      <c r="I8461" s="109"/>
      <c r="J8461" s="110"/>
      <c r="K8461" s="117"/>
      <c r="L8461" s="178"/>
      <c r="M8461" s="178"/>
      <c r="N8461" s="106"/>
      <c r="O8461" s="111"/>
      <c r="P8461" s="111"/>
      <c r="Q8461" s="106"/>
      <c r="R8461" s="106"/>
      <c r="S8461" s="106"/>
      <c r="T8461" s="106"/>
      <c r="U8461" s="106"/>
      <c r="V8461" s="106"/>
      <c r="W8461" s="19"/>
      <c r="X8461" s="2"/>
      <c r="Y8461" s="4"/>
      <c r="Z8461" s="106"/>
      <c r="AA8461" s="114"/>
      <c r="AB8461" s="112"/>
      <c r="AC8461" s="178"/>
      <c r="AD8461" s="11"/>
      <c r="AE8461" s="106"/>
      <c r="AF8461" s="106"/>
      <c r="AG8461" s="106"/>
      <c r="AH8461" s="115"/>
      <c r="AI8461" s="116"/>
    </row>
    <row r="8462" spans="1:35" ht="15" customHeight="1" x14ac:dyDescent="0.25">
      <c r="A8462" s="105"/>
      <c r="B8462" s="106"/>
      <c r="C8462" s="2"/>
      <c r="D8462" s="2"/>
      <c r="E8462" s="106"/>
      <c r="F8462" s="107"/>
      <c r="G8462" s="108"/>
      <c r="H8462" s="109"/>
      <c r="I8462" s="109"/>
      <c r="J8462" s="110"/>
      <c r="K8462" s="117"/>
      <c r="L8462" s="178"/>
      <c r="M8462" s="178"/>
      <c r="N8462" s="106"/>
      <c r="O8462" s="111"/>
      <c r="P8462" s="111"/>
      <c r="Q8462" s="106"/>
      <c r="R8462" s="106"/>
      <c r="S8462" s="106"/>
      <c r="T8462" s="106"/>
      <c r="U8462" s="106"/>
      <c r="V8462" s="106"/>
      <c r="W8462" s="19"/>
      <c r="X8462" s="2"/>
      <c r="Y8462" s="4"/>
      <c r="Z8462" s="106"/>
      <c r="AA8462" s="114"/>
      <c r="AB8462" s="112"/>
      <c r="AC8462" s="178"/>
      <c r="AD8462" s="11"/>
      <c r="AE8462" s="106"/>
      <c r="AF8462" s="106"/>
      <c r="AG8462" s="106"/>
      <c r="AH8462" s="115"/>
      <c r="AI8462" s="116"/>
    </row>
    <row r="8463" spans="1:35" ht="15" customHeight="1" x14ac:dyDescent="0.25">
      <c r="A8463" s="105"/>
      <c r="B8463" s="106"/>
      <c r="C8463" s="2"/>
      <c r="D8463" s="2"/>
      <c r="E8463" s="106"/>
      <c r="F8463" s="107"/>
      <c r="G8463" s="108"/>
      <c r="H8463" s="109"/>
      <c r="I8463" s="109"/>
      <c r="J8463" s="110"/>
      <c r="K8463" s="117"/>
      <c r="L8463" s="178"/>
      <c r="M8463" s="178"/>
      <c r="N8463" s="106"/>
      <c r="O8463" s="111"/>
      <c r="P8463" s="111"/>
      <c r="Q8463" s="106"/>
      <c r="R8463" s="106"/>
      <c r="S8463" s="106"/>
      <c r="T8463" s="106"/>
      <c r="U8463" s="106"/>
      <c r="V8463" s="106"/>
      <c r="W8463" s="19"/>
      <c r="X8463" s="2"/>
      <c r="Y8463" s="4"/>
      <c r="Z8463" s="106"/>
      <c r="AA8463" s="114"/>
      <c r="AB8463" s="112"/>
      <c r="AC8463" s="178"/>
      <c r="AD8463" s="11"/>
      <c r="AE8463" s="106"/>
      <c r="AF8463" s="106"/>
      <c r="AG8463" s="106"/>
      <c r="AH8463" s="115"/>
      <c r="AI8463" s="116"/>
    </row>
    <row r="8464" spans="1:35" ht="15" customHeight="1" x14ac:dyDescent="0.25">
      <c r="A8464" s="105"/>
      <c r="B8464" s="106"/>
      <c r="C8464" s="2"/>
      <c r="D8464" s="2"/>
      <c r="E8464" s="106"/>
      <c r="F8464" s="107"/>
      <c r="G8464" s="108"/>
      <c r="H8464" s="109"/>
      <c r="I8464" s="109"/>
      <c r="J8464" s="110"/>
      <c r="K8464" s="117"/>
      <c r="L8464" s="178"/>
      <c r="M8464" s="178"/>
      <c r="N8464" s="106"/>
      <c r="O8464" s="111"/>
      <c r="P8464" s="111"/>
      <c r="Q8464" s="106"/>
      <c r="R8464" s="106"/>
      <c r="S8464" s="106"/>
      <c r="T8464" s="106"/>
      <c r="U8464" s="106"/>
      <c r="V8464" s="106"/>
      <c r="W8464" s="19"/>
      <c r="X8464" s="2"/>
      <c r="Y8464" s="4"/>
      <c r="Z8464" s="106"/>
      <c r="AA8464" s="114"/>
      <c r="AB8464" s="112"/>
      <c r="AC8464" s="178"/>
      <c r="AD8464" s="11"/>
      <c r="AE8464" s="106"/>
      <c r="AF8464" s="106"/>
      <c r="AG8464" s="106"/>
      <c r="AH8464" s="115"/>
      <c r="AI8464" s="116"/>
    </row>
    <row r="8465" spans="1:35" ht="15" customHeight="1" x14ac:dyDescent="0.25">
      <c r="A8465" s="105"/>
      <c r="B8465" s="106"/>
      <c r="C8465" s="2"/>
      <c r="D8465" s="2"/>
      <c r="E8465" s="106"/>
      <c r="F8465" s="107"/>
      <c r="G8465" s="108"/>
      <c r="H8465" s="109"/>
      <c r="I8465" s="109"/>
      <c r="J8465" s="110"/>
      <c r="K8465" s="117"/>
      <c r="L8465" s="178"/>
      <c r="M8465" s="178"/>
      <c r="N8465" s="106"/>
      <c r="O8465" s="111"/>
      <c r="P8465" s="111"/>
      <c r="Q8465" s="106"/>
      <c r="R8465" s="106"/>
      <c r="S8465" s="106"/>
      <c r="T8465" s="106"/>
      <c r="U8465" s="106"/>
      <c r="V8465" s="106"/>
      <c r="W8465" s="19"/>
      <c r="X8465" s="2"/>
      <c r="Y8465" s="4"/>
      <c r="Z8465" s="106"/>
      <c r="AA8465" s="114"/>
      <c r="AB8465" s="112"/>
      <c r="AC8465" s="178"/>
      <c r="AD8465" s="11"/>
      <c r="AE8465" s="106"/>
      <c r="AF8465" s="106"/>
      <c r="AG8465" s="106"/>
      <c r="AH8465" s="115"/>
      <c r="AI8465" s="116"/>
    </row>
    <row r="8466" spans="1:35" ht="15" customHeight="1" x14ac:dyDescent="0.25">
      <c r="A8466" s="105"/>
      <c r="B8466" s="106"/>
      <c r="C8466" s="2"/>
      <c r="D8466" s="2"/>
      <c r="E8466" s="106"/>
      <c r="F8466" s="107"/>
      <c r="G8466" s="108"/>
      <c r="H8466" s="109"/>
      <c r="I8466" s="109"/>
      <c r="J8466" s="110"/>
      <c r="K8466" s="117"/>
      <c r="L8466" s="178"/>
      <c r="M8466" s="178"/>
      <c r="N8466" s="106"/>
      <c r="O8466" s="111"/>
      <c r="P8466" s="111"/>
      <c r="Q8466" s="106"/>
      <c r="R8466" s="106"/>
      <c r="S8466" s="106"/>
      <c r="T8466" s="106"/>
      <c r="U8466" s="106"/>
      <c r="V8466" s="106"/>
      <c r="W8466" s="19"/>
      <c r="X8466" s="2"/>
      <c r="Y8466" s="4"/>
      <c r="Z8466" s="106"/>
      <c r="AA8466" s="114"/>
      <c r="AB8466" s="112"/>
      <c r="AC8466" s="178"/>
      <c r="AD8466" s="11"/>
      <c r="AE8466" s="106"/>
      <c r="AF8466" s="106"/>
      <c r="AG8466" s="106"/>
      <c r="AH8466" s="115"/>
      <c r="AI8466" s="116"/>
    </row>
    <row r="8467" spans="1:35" ht="15" customHeight="1" x14ac:dyDescent="0.25">
      <c r="A8467" s="105"/>
      <c r="B8467" s="106"/>
      <c r="C8467" s="2"/>
      <c r="D8467" s="2"/>
      <c r="E8467" s="106"/>
      <c r="F8467" s="107"/>
      <c r="G8467" s="108"/>
      <c r="H8467" s="109"/>
      <c r="I8467" s="109"/>
      <c r="J8467" s="110"/>
      <c r="K8467" s="117"/>
      <c r="L8467" s="178"/>
      <c r="M8467" s="178"/>
      <c r="N8467" s="106"/>
      <c r="O8467" s="111"/>
      <c r="P8467" s="111"/>
      <c r="Q8467" s="106"/>
      <c r="R8467" s="106"/>
      <c r="S8467" s="106"/>
      <c r="T8467" s="106"/>
      <c r="U8467" s="106"/>
      <c r="V8467" s="106"/>
      <c r="W8467" s="19"/>
      <c r="X8467" s="2"/>
      <c r="Y8467" s="4"/>
      <c r="Z8467" s="106"/>
      <c r="AA8467" s="114"/>
      <c r="AB8467" s="112"/>
      <c r="AC8467" s="178"/>
      <c r="AD8467" s="11"/>
      <c r="AE8467" s="106"/>
      <c r="AF8467" s="106"/>
      <c r="AG8467" s="106"/>
      <c r="AH8467" s="115"/>
      <c r="AI8467" s="116"/>
    </row>
    <row r="8468" spans="1:35" ht="15" customHeight="1" x14ac:dyDescent="0.25">
      <c r="A8468" s="105"/>
      <c r="B8468" s="106"/>
      <c r="C8468" s="2"/>
      <c r="D8468" s="2"/>
      <c r="E8468" s="106"/>
      <c r="F8468" s="107"/>
      <c r="G8468" s="108"/>
      <c r="H8468" s="109"/>
      <c r="I8468" s="109"/>
      <c r="J8468" s="110"/>
      <c r="K8468" s="117"/>
      <c r="L8468" s="178"/>
      <c r="M8468" s="178"/>
      <c r="N8468" s="106"/>
      <c r="O8468" s="111"/>
      <c r="P8468" s="111"/>
      <c r="Q8468" s="106"/>
      <c r="R8468" s="106"/>
      <c r="S8468" s="106"/>
      <c r="T8468" s="106"/>
      <c r="U8468" s="106"/>
      <c r="V8468" s="106"/>
      <c r="W8468" s="19"/>
      <c r="X8468" s="2"/>
      <c r="Y8468" s="4"/>
      <c r="Z8468" s="106"/>
      <c r="AA8468" s="114"/>
      <c r="AB8468" s="112"/>
      <c r="AC8468" s="178"/>
      <c r="AD8468" s="11"/>
      <c r="AE8468" s="106"/>
      <c r="AF8468" s="106"/>
      <c r="AG8468" s="106"/>
      <c r="AH8468" s="115"/>
      <c r="AI8468" s="116"/>
    </row>
    <row r="8469" spans="1:35" ht="15" customHeight="1" x14ac:dyDescent="0.25">
      <c r="A8469" s="105"/>
      <c r="B8469" s="106"/>
      <c r="C8469" s="2"/>
      <c r="D8469" s="2"/>
      <c r="E8469" s="106"/>
      <c r="F8469" s="107"/>
      <c r="G8469" s="108"/>
      <c r="H8469" s="109"/>
      <c r="I8469" s="109"/>
      <c r="J8469" s="110"/>
      <c r="K8469" s="117"/>
      <c r="L8469" s="178"/>
      <c r="M8469" s="178"/>
      <c r="N8469" s="106"/>
      <c r="O8469" s="111"/>
      <c r="P8469" s="111"/>
      <c r="Q8469" s="106"/>
      <c r="R8469" s="106"/>
      <c r="S8469" s="106"/>
      <c r="T8469" s="106"/>
      <c r="U8469" s="106"/>
      <c r="V8469" s="106"/>
      <c r="W8469" s="19"/>
      <c r="X8469" s="2"/>
      <c r="Y8469" s="4"/>
      <c r="Z8469" s="106"/>
      <c r="AA8469" s="114"/>
      <c r="AB8469" s="112"/>
      <c r="AC8469" s="178"/>
      <c r="AD8469" s="11"/>
      <c r="AE8469" s="106"/>
      <c r="AF8469" s="106"/>
      <c r="AG8469" s="106"/>
      <c r="AH8469" s="115"/>
      <c r="AI8469" s="116"/>
    </row>
    <row r="8470" spans="1:35" ht="15" customHeight="1" x14ac:dyDescent="0.25">
      <c r="A8470" s="105"/>
      <c r="B8470" s="106"/>
      <c r="C8470" s="2"/>
      <c r="D8470" s="2"/>
      <c r="E8470" s="106"/>
      <c r="F8470" s="107"/>
      <c r="G8470" s="108"/>
      <c r="H8470" s="109"/>
      <c r="I8470" s="109"/>
      <c r="J8470" s="110"/>
      <c r="K8470" s="117"/>
      <c r="L8470" s="178"/>
      <c r="M8470" s="178"/>
      <c r="N8470" s="106"/>
      <c r="O8470" s="111"/>
      <c r="P8470" s="111"/>
      <c r="Q8470" s="106"/>
      <c r="R8470" s="106"/>
      <c r="S8470" s="106"/>
      <c r="T8470" s="106"/>
      <c r="U8470" s="106"/>
      <c r="V8470" s="106"/>
      <c r="W8470" s="19"/>
      <c r="X8470" s="2"/>
      <c r="Y8470" s="4"/>
      <c r="Z8470" s="106"/>
      <c r="AA8470" s="114"/>
      <c r="AB8470" s="112"/>
      <c r="AC8470" s="178"/>
      <c r="AD8470" s="11"/>
      <c r="AE8470" s="106"/>
      <c r="AF8470" s="106"/>
      <c r="AG8470" s="106"/>
      <c r="AH8470" s="115"/>
      <c r="AI8470" s="116"/>
    </row>
    <row r="8471" spans="1:35" ht="15" customHeight="1" x14ac:dyDescent="0.25">
      <c r="A8471" s="105"/>
      <c r="B8471" s="106"/>
      <c r="C8471" s="2"/>
      <c r="D8471" s="2"/>
      <c r="E8471" s="106"/>
      <c r="F8471" s="107"/>
      <c r="G8471" s="108"/>
      <c r="H8471" s="109"/>
      <c r="I8471" s="109"/>
      <c r="J8471" s="110"/>
      <c r="K8471" s="117"/>
      <c r="L8471" s="178"/>
      <c r="M8471" s="178"/>
      <c r="N8471" s="106"/>
      <c r="O8471" s="111"/>
      <c r="P8471" s="111"/>
      <c r="Q8471" s="106"/>
      <c r="R8471" s="106"/>
      <c r="S8471" s="106"/>
      <c r="T8471" s="106"/>
      <c r="U8471" s="106"/>
      <c r="V8471" s="106"/>
      <c r="W8471" s="19"/>
      <c r="X8471" s="2"/>
      <c r="Y8471" s="4"/>
      <c r="Z8471" s="106"/>
      <c r="AA8471" s="114"/>
      <c r="AB8471" s="112"/>
      <c r="AC8471" s="178"/>
      <c r="AD8471" s="11"/>
      <c r="AE8471" s="106"/>
      <c r="AF8471" s="106"/>
      <c r="AG8471" s="106"/>
      <c r="AH8471" s="115"/>
      <c r="AI8471" s="116"/>
    </row>
    <row r="8472" spans="1:35" ht="15" customHeight="1" x14ac:dyDescent="0.25">
      <c r="A8472" s="105"/>
      <c r="B8472" s="106"/>
      <c r="C8472" s="2"/>
      <c r="D8472" s="2"/>
      <c r="E8472" s="106"/>
      <c r="F8472" s="107"/>
      <c r="G8472" s="108"/>
      <c r="H8472" s="109"/>
      <c r="I8472" s="109"/>
      <c r="J8472" s="110"/>
      <c r="K8472" s="117"/>
      <c r="L8472" s="178"/>
      <c r="M8472" s="178"/>
      <c r="N8472" s="106"/>
      <c r="O8472" s="111"/>
      <c r="P8472" s="111"/>
      <c r="Q8472" s="106"/>
      <c r="R8472" s="106"/>
      <c r="S8472" s="106"/>
      <c r="T8472" s="106"/>
      <c r="U8472" s="106"/>
      <c r="V8472" s="106"/>
      <c r="W8472" s="19"/>
      <c r="X8472" s="2"/>
      <c r="Y8472" s="4"/>
      <c r="Z8472" s="106"/>
      <c r="AA8472" s="114"/>
      <c r="AB8472" s="112"/>
      <c r="AC8472" s="178"/>
      <c r="AD8472" s="11"/>
      <c r="AE8472" s="106"/>
      <c r="AF8472" s="106"/>
      <c r="AG8472" s="106"/>
      <c r="AH8472" s="115"/>
      <c r="AI8472" s="116"/>
    </row>
    <row r="8473" spans="1:35" ht="15" customHeight="1" x14ac:dyDescent="0.25">
      <c r="A8473" s="105"/>
      <c r="B8473" s="106"/>
      <c r="C8473" s="2"/>
      <c r="D8473" s="2"/>
      <c r="E8473" s="106"/>
      <c r="F8473" s="107"/>
      <c r="G8473" s="108"/>
      <c r="H8473" s="109"/>
      <c r="I8473" s="109"/>
      <c r="J8473" s="110"/>
      <c r="K8473" s="117"/>
      <c r="L8473" s="178"/>
      <c r="M8473" s="178"/>
      <c r="N8473" s="106"/>
      <c r="O8473" s="111"/>
      <c r="P8473" s="111"/>
      <c r="Q8473" s="106"/>
      <c r="R8473" s="106"/>
      <c r="S8473" s="106"/>
      <c r="T8473" s="106"/>
      <c r="U8473" s="106"/>
      <c r="V8473" s="106"/>
      <c r="W8473" s="19"/>
      <c r="X8473" s="2"/>
      <c r="Y8473" s="4"/>
      <c r="Z8473" s="106"/>
      <c r="AA8473" s="114"/>
      <c r="AB8473" s="112"/>
      <c r="AC8473" s="178"/>
      <c r="AD8473" s="11"/>
      <c r="AE8473" s="106"/>
      <c r="AF8473" s="106"/>
      <c r="AG8473" s="106"/>
      <c r="AH8473" s="115"/>
      <c r="AI8473" s="116"/>
    </row>
    <row r="8474" spans="1:35" ht="15" customHeight="1" x14ac:dyDescent="0.25">
      <c r="A8474" s="105"/>
      <c r="B8474" s="106"/>
      <c r="C8474" s="2"/>
      <c r="D8474" s="2"/>
      <c r="E8474" s="106"/>
      <c r="F8474" s="107"/>
      <c r="G8474" s="108"/>
      <c r="H8474" s="109"/>
      <c r="I8474" s="109"/>
      <c r="J8474" s="110"/>
      <c r="K8474" s="117"/>
      <c r="L8474" s="178"/>
      <c r="M8474" s="178"/>
      <c r="N8474" s="106"/>
      <c r="O8474" s="111"/>
      <c r="P8474" s="111"/>
      <c r="Q8474" s="106"/>
      <c r="R8474" s="106"/>
      <c r="S8474" s="106"/>
      <c r="T8474" s="106"/>
      <c r="U8474" s="106"/>
      <c r="V8474" s="106"/>
      <c r="W8474" s="19"/>
      <c r="X8474" s="2"/>
      <c r="Y8474" s="4"/>
      <c r="Z8474" s="106"/>
      <c r="AA8474" s="114"/>
      <c r="AB8474" s="112"/>
      <c r="AC8474" s="178"/>
      <c r="AD8474" s="11"/>
      <c r="AE8474" s="106"/>
      <c r="AF8474" s="106"/>
      <c r="AG8474" s="106"/>
      <c r="AH8474" s="115"/>
      <c r="AI8474" s="116"/>
    </row>
    <row r="8475" spans="1:35" ht="15" customHeight="1" x14ac:dyDescent="0.25">
      <c r="A8475" s="105"/>
      <c r="B8475" s="106"/>
      <c r="C8475" s="2"/>
      <c r="D8475" s="2"/>
      <c r="E8475" s="106"/>
      <c r="F8475" s="107"/>
      <c r="G8475" s="108"/>
      <c r="H8475" s="109"/>
      <c r="I8475" s="109"/>
      <c r="J8475" s="110"/>
      <c r="K8475" s="117"/>
      <c r="L8475" s="178"/>
      <c r="M8475" s="178"/>
      <c r="N8475" s="106"/>
      <c r="O8475" s="111"/>
      <c r="P8475" s="111"/>
      <c r="Q8475" s="106"/>
      <c r="R8475" s="106"/>
      <c r="S8475" s="106"/>
      <c r="T8475" s="106"/>
      <c r="U8475" s="106"/>
      <c r="V8475" s="106"/>
      <c r="W8475" s="19"/>
      <c r="X8475" s="2"/>
      <c r="Y8475" s="4"/>
      <c r="Z8475" s="106"/>
      <c r="AA8475" s="114"/>
      <c r="AB8475" s="112"/>
      <c r="AC8475" s="178"/>
      <c r="AD8475" s="11"/>
      <c r="AE8475" s="106"/>
      <c r="AF8475" s="106"/>
      <c r="AG8475" s="106"/>
      <c r="AH8475" s="115"/>
      <c r="AI8475" s="116"/>
    </row>
    <row r="8476" spans="1:35" ht="15" customHeight="1" x14ac:dyDescent="0.25">
      <c r="A8476" s="105"/>
      <c r="B8476" s="106"/>
      <c r="C8476" s="2"/>
      <c r="D8476" s="2"/>
      <c r="E8476" s="106"/>
      <c r="F8476" s="107"/>
      <c r="G8476" s="108"/>
      <c r="H8476" s="109"/>
      <c r="I8476" s="109"/>
      <c r="J8476" s="110"/>
      <c r="K8476" s="117"/>
      <c r="L8476" s="178"/>
      <c r="M8476" s="178"/>
      <c r="N8476" s="106"/>
      <c r="O8476" s="111"/>
      <c r="P8476" s="111"/>
      <c r="Q8476" s="106"/>
      <c r="R8476" s="106"/>
      <c r="S8476" s="106"/>
      <c r="T8476" s="106"/>
      <c r="U8476" s="106"/>
      <c r="V8476" s="106"/>
      <c r="W8476" s="19"/>
      <c r="X8476" s="2"/>
      <c r="Y8476" s="4"/>
      <c r="Z8476" s="106"/>
      <c r="AA8476" s="114"/>
      <c r="AB8476" s="112"/>
      <c r="AC8476" s="178"/>
      <c r="AD8476" s="11"/>
      <c r="AE8476" s="106"/>
      <c r="AF8476" s="106"/>
      <c r="AG8476" s="106"/>
      <c r="AH8476" s="115"/>
      <c r="AI8476" s="116"/>
    </row>
    <row r="8477" spans="1:35" ht="15" customHeight="1" x14ac:dyDescent="0.25">
      <c r="A8477" s="105"/>
      <c r="B8477" s="106"/>
      <c r="C8477" s="2"/>
      <c r="D8477" s="2"/>
      <c r="E8477" s="106"/>
      <c r="F8477" s="107"/>
      <c r="G8477" s="108"/>
      <c r="H8477" s="109"/>
      <c r="I8477" s="109"/>
      <c r="J8477" s="110"/>
      <c r="K8477" s="117"/>
      <c r="L8477" s="178"/>
      <c r="M8477" s="178"/>
      <c r="N8477" s="106"/>
      <c r="O8477" s="111"/>
      <c r="P8477" s="111"/>
      <c r="Q8477" s="106"/>
      <c r="R8477" s="106"/>
      <c r="S8477" s="106"/>
      <c r="T8477" s="106"/>
      <c r="U8477" s="106"/>
      <c r="V8477" s="106"/>
      <c r="W8477" s="19"/>
      <c r="X8477" s="2"/>
      <c r="Y8477" s="4"/>
      <c r="Z8477" s="106"/>
      <c r="AA8477" s="114"/>
      <c r="AB8477" s="112"/>
      <c r="AC8477" s="178"/>
      <c r="AD8477" s="11"/>
      <c r="AE8477" s="106"/>
      <c r="AF8477" s="106"/>
      <c r="AG8477" s="106"/>
      <c r="AH8477" s="115"/>
      <c r="AI8477" s="116"/>
    </row>
    <row r="8478" spans="1:35" ht="15" customHeight="1" x14ac:dyDescent="0.25">
      <c r="A8478" s="105"/>
      <c r="B8478" s="106"/>
      <c r="C8478" s="2"/>
      <c r="D8478" s="2"/>
      <c r="E8478" s="106"/>
      <c r="F8478" s="107"/>
      <c r="G8478" s="108"/>
      <c r="H8478" s="109"/>
      <c r="I8478" s="109"/>
      <c r="J8478" s="110"/>
      <c r="K8478" s="117"/>
      <c r="L8478" s="178"/>
      <c r="M8478" s="178"/>
      <c r="N8478" s="106"/>
      <c r="O8478" s="111"/>
      <c r="P8478" s="111"/>
      <c r="Q8478" s="106"/>
      <c r="R8478" s="106"/>
      <c r="S8478" s="106"/>
      <c r="T8478" s="106"/>
      <c r="U8478" s="106"/>
      <c r="V8478" s="106"/>
      <c r="W8478" s="19"/>
      <c r="X8478" s="2"/>
      <c r="Y8478" s="4"/>
      <c r="Z8478" s="106"/>
      <c r="AA8478" s="114"/>
      <c r="AB8478" s="112"/>
      <c r="AC8478" s="178"/>
      <c r="AD8478" s="11"/>
      <c r="AE8478" s="106"/>
      <c r="AF8478" s="106"/>
      <c r="AG8478" s="106"/>
      <c r="AH8478" s="115"/>
      <c r="AI8478" s="116"/>
    </row>
    <row r="8479" spans="1:35" ht="15" customHeight="1" x14ac:dyDescent="0.25">
      <c r="A8479" s="105"/>
      <c r="B8479" s="106"/>
      <c r="C8479" s="2"/>
      <c r="D8479" s="2"/>
      <c r="E8479" s="106"/>
      <c r="F8479" s="107"/>
      <c r="G8479" s="108"/>
      <c r="H8479" s="109"/>
      <c r="I8479" s="109"/>
      <c r="J8479" s="110"/>
      <c r="K8479" s="117"/>
      <c r="L8479" s="178"/>
      <c r="M8479" s="178"/>
      <c r="N8479" s="106"/>
      <c r="O8479" s="111"/>
      <c r="P8479" s="111"/>
      <c r="Q8479" s="106"/>
      <c r="R8479" s="106"/>
      <c r="S8479" s="106"/>
      <c r="T8479" s="106"/>
      <c r="U8479" s="106"/>
      <c r="V8479" s="106"/>
      <c r="W8479" s="19"/>
      <c r="X8479" s="2"/>
      <c r="Y8479" s="4"/>
      <c r="Z8479" s="106"/>
      <c r="AA8479" s="114"/>
      <c r="AB8479" s="112"/>
      <c r="AC8479" s="178"/>
      <c r="AD8479" s="11"/>
      <c r="AE8479" s="106"/>
      <c r="AF8479" s="106"/>
      <c r="AG8479" s="106"/>
      <c r="AH8479" s="115"/>
      <c r="AI8479" s="116"/>
    </row>
    <row r="8480" spans="1:35" ht="15" customHeight="1" x14ac:dyDescent="0.25">
      <c r="A8480" s="105"/>
      <c r="B8480" s="106"/>
      <c r="C8480" s="2"/>
      <c r="D8480" s="2"/>
      <c r="E8480" s="106"/>
      <c r="F8480" s="107"/>
      <c r="G8480" s="108"/>
      <c r="H8480" s="109"/>
      <c r="I8480" s="109"/>
      <c r="J8480" s="110"/>
      <c r="K8480" s="117"/>
      <c r="L8480" s="178"/>
      <c r="M8480" s="178"/>
      <c r="N8480" s="106"/>
      <c r="O8480" s="111"/>
      <c r="P8480" s="111"/>
      <c r="Q8480" s="106"/>
      <c r="R8480" s="106"/>
      <c r="S8480" s="106"/>
      <c r="T8480" s="106"/>
      <c r="U8480" s="106"/>
      <c r="V8480" s="106"/>
      <c r="W8480" s="19"/>
      <c r="X8480" s="2"/>
      <c r="Y8480" s="4"/>
      <c r="Z8480" s="106"/>
      <c r="AA8480" s="114"/>
      <c r="AB8480" s="112"/>
      <c r="AC8480" s="178"/>
      <c r="AD8480" s="11"/>
      <c r="AE8480" s="106"/>
      <c r="AF8480" s="106"/>
      <c r="AG8480" s="106"/>
      <c r="AH8480" s="115"/>
      <c r="AI8480" s="116"/>
    </row>
    <row r="8481" spans="1:35" ht="15" customHeight="1" x14ac:dyDescent="0.25">
      <c r="A8481" s="105"/>
      <c r="B8481" s="106"/>
      <c r="C8481" s="2"/>
      <c r="D8481" s="2"/>
      <c r="E8481" s="106"/>
      <c r="F8481" s="107"/>
      <c r="G8481" s="108"/>
      <c r="H8481" s="109"/>
      <c r="I8481" s="109"/>
      <c r="J8481" s="110"/>
      <c r="K8481" s="117"/>
      <c r="L8481" s="178"/>
      <c r="M8481" s="178"/>
      <c r="N8481" s="106"/>
      <c r="O8481" s="111"/>
      <c r="P8481" s="111"/>
      <c r="Q8481" s="106"/>
      <c r="R8481" s="106"/>
      <c r="S8481" s="106"/>
      <c r="T8481" s="106"/>
      <c r="U8481" s="106"/>
      <c r="V8481" s="106"/>
      <c r="W8481" s="19"/>
      <c r="X8481" s="2"/>
      <c r="Y8481" s="4"/>
      <c r="Z8481" s="106"/>
      <c r="AA8481" s="114"/>
      <c r="AB8481" s="112"/>
      <c r="AC8481" s="178"/>
      <c r="AD8481" s="11"/>
      <c r="AE8481" s="106"/>
      <c r="AF8481" s="106"/>
      <c r="AG8481" s="106"/>
      <c r="AH8481" s="115"/>
      <c r="AI8481" s="116"/>
    </row>
    <row r="8482" spans="1:35" ht="15" customHeight="1" x14ac:dyDescent="0.25">
      <c r="A8482" s="105"/>
      <c r="B8482" s="106"/>
      <c r="C8482" s="2"/>
      <c r="D8482" s="2"/>
      <c r="E8482" s="106"/>
      <c r="F8482" s="107"/>
      <c r="G8482" s="108"/>
      <c r="H8482" s="109"/>
      <c r="I8482" s="109"/>
      <c r="J8482" s="110"/>
      <c r="K8482" s="117"/>
      <c r="L8482" s="178"/>
      <c r="M8482" s="178"/>
      <c r="N8482" s="106"/>
      <c r="O8482" s="111"/>
      <c r="P8482" s="111"/>
      <c r="Q8482" s="106"/>
      <c r="R8482" s="106"/>
      <c r="S8482" s="106"/>
      <c r="T8482" s="106"/>
      <c r="U8482" s="106"/>
      <c r="V8482" s="106"/>
      <c r="W8482" s="19"/>
      <c r="X8482" s="2"/>
      <c r="Y8482" s="4"/>
      <c r="Z8482" s="106"/>
      <c r="AA8482" s="114"/>
      <c r="AB8482" s="112"/>
      <c r="AC8482" s="178"/>
      <c r="AD8482" s="11"/>
      <c r="AE8482" s="106"/>
      <c r="AF8482" s="106"/>
      <c r="AG8482" s="106"/>
      <c r="AH8482" s="115"/>
      <c r="AI8482" s="116"/>
    </row>
    <row r="8483" spans="1:35" ht="15" customHeight="1" x14ac:dyDescent="0.25">
      <c r="A8483" s="105"/>
      <c r="B8483" s="106"/>
      <c r="C8483" s="2"/>
      <c r="D8483" s="2"/>
      <c r="E8483" s="106"/>
      <c r="F8483" s="107"/>
      <c r="G8483" s="108"/>
      <c r="H8483" s="109"/>
      <c r="I8483" s="109"/>
      <c r="J8483" s="110"/>
      <c r="K8483" s="117"/>
      <c r="L8483" s="178"/>
      <c r="M8483" s="178"/>
      <c r="N8483" s="106"/>
      <c r="O8483" s="111"/>
      <c r="P8483" s="111"/>
      <c r="Q8483" s="106"/>
      <c r="R8483" s="106"/>
      <c r="S8483" s="106"/>
      <c r="T8483" s="106"/>
      <c r="U8483" s="106"/>
      <c r="V8483" s="106"/>
      <c r="W8483" s="19"/>
      <c r="X8483" s="2"/>
      <c r="Y8483" s="4"/>
      <c r="Z8483" s="106"/>
      <c r="AA8483" s="114"/>
      <c r="AB8483" s="112"/>
      <c r="AC8483" s="178"/>
      <c r="AD8483" s="11"/>
      <c r="AE8483" s="106"/>
      <c r="AF8483" s="106"/>
      <c r="AG8483" s="106"/>
      <c r="AH8483" s="115"/>
      <c r="AI8483" s="116"/>
    </row>
    <row r="8484" spans="1:35" ht="15" customHeight="1" x14ac:dyDescent="0.25">
      <c r="A8484" s="105"/>
      <c r="B8484" s="106"/>
      <c r="C8484" s="2"/>
      <c r="D8484" s="2"/>
      <c r="E8484" s="106"/>
      <c r="F8484" s="107"/>
      <c r="G8484" s="108"/>
      <c r="H8484" s="109"/>
      <c r="I8484" s="109"/>
      <c r="J8484" s="110"/>
      <c r="K8484" s="117"/>
      <c r="L8484" s="178"/>
      <c r="M8484" s="178"/>
      <c r="N8484" s="106"/>
      <c r="O8484" s="111"/>
      <c r="P8484" s="111"/>
      <c r="Q8484" s="106"/>
      <c r="R8484" s="106"/>
      <c r="S8484" s="106"/>
      <c r="T8484" s="106"/>
      <c r="U8484" s="106"/>
      <c r="V8484" s="106"/>
      <c r="W8484" s="19"/>
      <c r="X8484" s="2"/>
      <c r="Y8484" s="4"/>
      <c r="Z8484" s="106"/>
      <c r="AA8484" s="114"/>
      <c r="AB8484" s="112"/>
      <c r="AC8484" s="178"/>
      <c r="AD8484" s="11"/>
      <c r="AE8484" s="106"/>
      <c r="AF8484" s="106"/>
      <c r="AG8484" s="106"/>
      <c r="AH8484" s="115"/>
      <c r="AI8484" s="116"/>
    </row>
    <row r="8485" spans="1:35" ht="15" customHeight="1" x14ac:dyDescent="0.25">
      <c r="A8485" s="105"/>
      <c r="B8485" s="106"/>
      <c r="C8485" s="2"/>
      <c r="D8485" s="2"/>
      <c r="E8485" s="106"/>
      <c r="F8485" s="107"/>
      <c r="G8485" s="108"/>
      <c r="H8485" s="109"/>
      <c r="I8485" s="109"/>
      <c r="J8485" s="110"/>
      <c r="K8485" s="117"/>
      <c r="L8485" s="178"/>
      <c r="M8485" s="178"/>
      <c r="N8485" s="106"/>
      <c r="O8485" s="111"/>
      <c r="P8485" s="111"/>
      <c r="Q8485" s="106"/>
      <c r="R8485" s="106"/>
      <c r="S8485" s="106"/>
      <c r="T8485" s="106"/>
      <c r="U8485" s="106"/>
      <c r="V8485" s="106"/>
      <c r="W8485" s="19"/>
      <c r="X8485" s="2"/>
      <c r="Y8485" s="4"/>
      <c r="Z8485" s="106"/>
      <c r="AA8485" s="114"/>
      <c r="AB8485" s="112"/>
      <c r="AC8485" s="178"/>
      <c r="AD8485" s="11"/>
      <c r="AE8485" s="106"/>
      <c r="AF8485" s="106"/>
      <c r="AG8485" s="106"/>
      <c r="AH8485" s="115"/>
      <c r="AI8485" s="116"/>
    </row>
    <row r="8486" spans="1:35" ht="15" customHeight="1" x14ac:dyDescent="0.25">
      <c r="A8486" s="105"/>
      <c r="B8486" s="106"/>
      <c r="C8486" s="2"/>
      <c r="D8486" s="2"/>
      <c r="E8486" s="106"/>
      <c r="F8486" s="107"/>
      <c r="G8486" s="108"/>
      <c r="H8486" s="109"/>
      <c r="I8486" s="109"/>
      <c r="J8486" s="110"/>
      <c r="K8486" s="117"/>
      <c r="L8486" s="178"/>
      <c r="M8486" s="178"/>
      <c r="N8486" s="106"/>
      <c r="O8486" s="111"/>
      <c r="P8486" s="111"/>
      <c r="Q8486" s="106"/>
      <c r="R8486" s="106"/>
      <c r="S8486" s="106"/>
      <c r="T8486" s="106"/>
      <c r="U8486" s="106"/>
      <c r="V8486" s="106"/>
      <c r="W8486" s="19"/>
      <c r="X8486" s="2"/>
      <c r="Y8486" s="4"/>
      <c r="Z8486" s="106"/>
      <c r="AA8486" s="114"/>
      <c r="AB8486" s="112"/>
      <c r="AC8486" s="178"/>
      <c r="AD8486" s="11"/>
      <c r="AE8486" s="106"/>
      <c r="AF8486" s="106"/>
      <c r="AG8486" s="106"/>
      <c r="AH8486" s="115"/>
      <c r="AI8486" s="116"/>
    </row>
    <row r="8487" spans="1:35" ht="15" customHeight="1" x14ac:dyDescent="0.25">
      <c r="A8487" s="105"/>
      <c r="B8487" s="106"/>
      <c r="C8487" s="2"/>
      <c r="D8487" s="2"/>
      <c r="E8487" s="106"/>
      <c r="F8487" s="107"/>
      <c r="G8487" s="108"/>
      <c r="H8487" s="109"/>
      <c r="I8487" s="109"/>
      <c r="J8487" s="110"/>
      <c r="K8487" s="117"/>
      <c r="L8487" s="178"/>
      <c r="M8487" s="178"/>
      <c r="N8487" s="106"/>
      <c r="O8487" s="111"/>
      <c r="P8487" s="111"/>
      <c r="Q8487" s="106"/>
      <c r="R8487" s="106"/>
      <c r="S8487" s="106"/>
      <c r="T8487" s="106"/>
      <c r="U8487" s="106"/>
      <c r="V8487" s="106"/>
      <c r="W8487" s="19"/>
      <c r="X8487" s="2"/>
      <c r="Y8487" s="4"/>
      <c r="Z8487" s="106"/>
      <c r="AA8487" s="114"/>
      <c r="AB8487" s="112"/>
      <c r="AC8487" s="178"/>
      <c r="AD8487" s="11"/>
      <c r="AE8487" s="106"/>
      <c r="AF8487" s="106"/>
      <c r="AG8487" s="106"/>
      <c r="AH8487" s="115"/>
      <c r="AI8487" s="116"/>
    </row>
    <row r="8488" spans="1:35" ht="15" customHeight="1" x14ac:dyDescent="0.25">
      <c r="A8488" s="105"/>
      <c r="B8488" s="106"/>
      <c r="C8488" s="2"/>
      <c r="D8488" s="2"/>
      <c r="E8488" s="106"/>
      <c r="F8488" s="107"/>
      <c r="G8488" s="108"/>
      <c r="H8488" s="109"/>
      <c r="I8488" s="109"/>
      <c r="J8488" s="110"/>
      <c r="K8488" s="117"/>
      <c r="L8488" s="178"/>
      <c r="M8488" s="178"/>
      <c r="N8488" s="106"/>
      <c r="O8488" s="111"/>
      <c r="P8488" s="111"/>
      <c r="Q8488" s="106"/>
      <c r="R8488" s="106"/>
      <c r="S8488" s="106"/>
      <c r="T8488" s="106"/>
      <c r="U8488" s="106"/>
      <c r="V8488" s="106"/>
      <c r="W8488" s="19"/>
      <c r="X8488" s="2"/>
      <c r="Y8488" s="4"/>
      <c r="Z8488" s="106"/>
      <c r="AA8488" s="114"/>
      <c r="AB8488" s="112"/>
      <c r="AC8488" s="178"/>
      <c r="AD8488" s="11"/>
      <c r="AE8488" s="106"/>
      <c r="AF8488" s="106"/>
      <c r="AG8488" s="106"/>
      <c r="AH8488" s="115"/>
      <c r="AI8488" s="116"/>
    </row>
    <row r="8489" spans="1:35" ht="15" customHeight="1" x14ac:dyDescent="0.25">
      <c r="A8489" s="105"/>
      <c r="B8489" s="106"/>
      <c r="C8489" s="2"/>
      <c r="D8489" s="2"/>
      <c r="E8489" s="106"/>
      <c r="F8489" s="107"/>
      <c r="G8489" s="108"/>
      <c r="H8489" s="109"/>
      <c r="I8489" s="109"/>
      <c r="J8489" s="110"/>
      <c r="K8489" s="117"/>
      <c r="L8489" s="178"/>
      <c r="M8489" s="178"/>
      <c r="N8489" s="106"/>
      <c r="O8489" s="111"/>
      <c r="P8489" s="111"/>
      <c r="Q8489" s="106"/>
      <c r="R8489" s="106"/>
      <c r="S8489" s="106"/>
      <c r="T8489" s="106"/>
      <c r="U8489" s="106"/>
      <c r="V8489" s="106"/>
      <c r="W8489" s="19"/>
      <c r="X8489" s="2"/>
      <c r="Y8489" s="4"/>
      <c r="Z8489" s="106"/>
      <c r="AA8489" s="114"/>
      <c r="AB8489" s="112"/>
      <c r="AC8489" s="178"/>
      <c r="AD8489" s="11"/>
      <c r="AE8489" s="106"/>
      <c r="AF8489" s="106"/>
      <c r="AG8489" s="106"/>
      <c r="AH8489" s="115"/>
      <c r="AI8489" s="116"/>
    </row>
    <row r="8490" spans="1:35" ht="15" customHeight="1" x14ac:dyDescent="0.25">
      <c r="A8490" s="105"/>
      <c r="B8490" s="106"/>
      <c r="C8490" s="2"/>
      <c r="D8490" s="2"/>
      <c r="E8490" s="106"/>
      <c r="F8490" s="107"/>
      <c r="G8490" s="108"/>
      <c r="H8490" s="109"/>
      <c r="I8490" s="109"/>
      <c r="J8490" s="110"/>
      <c r="K8490" s="117"/>
      <c r="L8490" s="178"/>
      <c r="M8490" s="178"/>
      <c r="N8490" s="106"/>
      <c r="O8490" s="111"/>
      <c r="P8490" s="111"/>
      <c r="Q8490" s="106"/>
      <c r="R8490" s="106"/>
      <c r="S8490" s="106"/>
      <c r="T8490" s="106"/>
      <c r="U8490" s="106"/>
      <c r="V8490" s="106"/>
      <c r="W8490" s="19"/>
      <c r="X8490" s="2"/>
      <c r="Y8490" s="4"/>
      <c r="Z8490" s="106"/>
      <c r="AA8490" s="114"/>
      <c r="AB8490" s="112"/>
      <c r="AC8490" s="178"/>
      <c r="AD8490" s="11"/>
      <c r="AE8490" s="106"/>
      <c r="AF8490" s="106"/>
      <c r="AG8490" s="106"/>
      <c r="AH8490" s="115"/>
      <c r="AI8490" s="116"/>
    </row>
    <row r="8491" spans="1:35" ht="15" customHeight="1" x14ac:dyDescent="0.25">
      <c r="A8491" s="105"/>
      <c r="B8491" s="106"/>
      <c r="C8491" s="2"/>
      <c r="D8491" s="2"/>
      <c r="E8491" s="106"/>
      <c r="F8491" s="107"/>
      <c r="G8491" s="108"/>
      <c r="H8491" s="109"/>
      <c r="I8491" s="109"/>
      <c r="J8491" s="110"/>
      <c r="K8491" s="117"/>
      <c r="L8491" s="178"/>
      <c r="M8491" s="178"/>
      <c r="N8491" s="106"/>
      <c r="O8491" s="111"/>
      <c r="P8491" s="111"/>
      <c r="Q8491" s="106"/>
      <c r="R8491" s="106"/>
      <c r="S8491" s="106"/>
      <c r="T8491" s="106"/>
      <c r="U8491" s="106"/>
      <c r="V8491" s="106"/>
      <c r="W8491" s="19"/>
      <c r="X8491" s="2"/>
      <c r="Y8491" s="4"/>
      <c r="Z8491" s="106"/>
      <c r="AA8491" s="114"/>
      <c r="AB8491" s="112"/>
      <c r="AC8491" s="178"/>
      <c r="AD8491" s="11"/>
      <c r="AE8491" s="106"/>
      <c r="AF8491" s="106"/>
      <c r="AG8491" s="106"/>
      <c r="AH8491" s="115"/>
      <c r="AI8491" s="116"/>
    </row>
    <row r="8492" spans="1:35" ht="15" customHeight="1" x14ac:dyDescent="0.25">
      <c r="A8492" s="105"/>
      <c r="B8492" s="106"/>
      <c r="C8492" s="2"/>
      <c r="D8492" s="2"/>
      <c r="E8492" s="106"/>
      <c r="F8492" s="107"/>
      <c r="G8492" s="108"/>
      <c r="H8492" s="109"/>
      <c r="I8492" s="109"/>
      <c r="J8492" s="110"/>
      <c r="K8492" s="117"/>
      <c r="L8492" s="178"/>
      <c r="M8492" s="178"/>
      <c r="N8492" s="106"/>
      <c r="O8492" s="111"/>
      <c r="P8492" s="111"/>
      <c r="Q8492" s="106"/>
      <c r="R8492" s="106"/>
      <c r="S8492" s="106"/>
      <c r="T8492" s="106"/>
      <c r="U8492" s="106"/>
      <c r="V8492" s="106"/>
      <c r="W8492" s="19"/>
      <c r="X8492" s="2"/>
      <c r="Y8492" s="4"/>
      <c r="Z8492" s="106"/>
      <c r="AA8492" s="114"/>
      <c r="AB8492" s="112"/>
      <c r="AC8492" s="178"/>
      <c r="AD8492" s="11"/>
      <c r="AE8492" s="106"/>
      <c r="AF8492" s="106"/>
      <c r="AG8492" s="106"/>
      <c r="AH8492" s="115"/>
      <c r="AI8492" s="116"/>
    </row>
    <row r="8493" spans="1:35" ht="15" customHeight="1" x14ac:dyDescent="0.25">
      <c r="A8493" s="105"/>
      <c r="B8493" s="106"/>
      <c r="C8493" s="2"/>
      <c r="D8493" s="2"/>
      <c r="E8493" s="106"/>
      <c r="F8493" s="107"/>
      <c r="G8493" s="108"/>
      <c r="H8493" s="109"/>
      <c r="I8493" s="109"/>
      <c r="J8493" s="110"/>
      <c r="K8493" s="117"/>
      <c r="L8493" s="178"/>
      <c r="M8493" s="178"/>
      <c r="N8493" s="106"/>
      <c r="O8493" s="111"/>
      <c r="P8493" s="111"/>
      <c r="Q8493" s="106"/>
      <c r="R8493" s="106"/>
      <c r="S8493" s="106"/>
      <c r="T8493" s="106"/>
      <c r="U8493" s="106"/>
      <c r="V8493" s="106"/>
      <c r="W8493" s="19"/>
      <c r="X8493" s="2"/>
      <c r="Y8493" s="4"/>
      <c r="Z8493" s="106"/>
      <c r="AA8493" s="114"/>
      <c r="AB8493" s="112"/>
      <c r="AC8493" s="178"/>
      <c r="AD8493" s="11"/>
      <c r="AE8493" s="106"/>
      <c r="AF8493" s="106"/>
      <c r="AG8493" s="106"/>
      <c r="AH8493" s="115"/>
      <c r="AI8493" s="116"/>
    </row>
    <row r="8494" spans="1:35" ht="15" customHeight="1" x14ac:dyDescent="0.25">
      <c r="A8494" s="105"/>
      <c r="B8494" s="106"/>
      <c r="C8494" s="2"/>
      <c r="D8494" s="2"/>
      <c r="E8494" s="106"/>
      <c r="F8494" s="107"/>
      <c r="G8494" s="108"/>
      <c r="H8494" s="109"/>
      <c r="I8494" s="109"/>
      <c r="J8494" s="110"/>
      <c r="K8494" s="117"/>
      <c r="L8494" s="178"/>
      <c r="M8494" s="178"/>
      <c r="N8494" s="106"/>
      <c r="O8494" s="111"/>
      <c r="P8494" s="111"/>
      <c r="Q8494" s="106"/>
      <c r="R8494" s="106"/>
      <c r="S8494" s="106"/>
      <c r="T8494" s="106"/>
      <c r="U8494" s="106"/>
      <c r="V8494" s="106"/>
      <c r="W8494" s="19"/>
      <c r="X8494" s="2"/>
      <c r="Y8494" s="4"/>
      <c r="Z8494" s="106"/>
      <c r="AA8494" s="114"/>
      <c r="AB8494" s="112"/>
      <c r="AC8494" s="178"/>
      <c r="AD8494" s="11"/>
      <c r="AE8494" s="106"/>
      <c r="AF8494" s="106"/>
      <c r="AG8494" s="106"/>
      <c r="AH8494" s="115"/>
      <c r="AI8494" s="116"/>
    </row>
    <row r="8495" spans="1:35" ht="15" customHeight="1" x14ac:dyDescent="0.25">
      <c r="A8495" s="105"/>
      <c r="B8495" s="106"/>
      <c r="C8495" s="2"/>
      <c r="D8495" s="2"/>
      <c r="E8495" s="106"/>
      <c r="F8495" s="107"/>
      <c r="G8495" s="108"/>
      <c r="H8495" s="109"/>
      <c r="I8495" s="109"/>
      <c r="J8495" s="110"/>
      <c r="K8495" s="117"/>
      <c r="L8495" s="178"/>
      <c r="M8495" s="178"/>
      <c r="N8495" s="106"/>
      <c r="O8495" s="111"/>
      <c r="P8495" s="111"/>
      <c r="Q8495" s="106"/>
      <c r="R8495" s="106"/>
      <c r="S8495" s="106"/>
      <c r="T8495" s="106"/>
      <c r="U8495" s="106"/>
      <c r="V8495" s="106"/>
      <c r="W8495" s="19"/>
      <c r="X8495" s="2"/>
      <c r="Y8495" s="4"/>
      <c r="Z8495" s="106"/>
      <c r="AA8495" s="114"/>
      <c r="AB8495" s="112"/>
      <c r="AC8495" s="178"/>
      <c r="AD8495" s="11"/>
      <c r="AE8495" s="106"/>
      <c r="AF8495" s="106"/>
      <c r="AG8495" s="106"/>
      <c r="AH8495" s="115"/>
      <c r="AI8495" s="116"/>
    </row>
    <row r="8496" spans="1:35" ht="15" customHeight="1" x14ac:dyDescent="0.25">
      <c r="A8496" s="105"/>
      <c r="B8496" s="106"/>
      <c r="C8496" s="2"/>
      <c r="D8496" s="2"/>
      <c r="E8496" s="106"/>
      <c r="F8496" s="107"/>
      <c r="G8496" s="108"/>
      <c r="H8496" s="109"/>
      <c r="I8496" s="109"/>
      <c r="J8496" s="110"/>
      <c r="K8496" s="117"/>
      <c r="L8496" s="178"/>
      <c r="M8496" s="178"/>
      <c r="N8496" s="106"/>
      <c r="O8496" s="111"/>
      <c r="P8496" s="111"/>
      <c r="Q8496" s="106"/>
      <c r="R8496" s="106"/>
      <c r="S8496" s="106"/>
      <c r="T8496" s="106"/>
      <c r="U8496" s="106"/>
      <c r="V8496" s="106"/>
      <c r="W8496" s="19"/>
      <c r="X8496" s="2"/>
      <c r="Y8496" s="4"/>
      <c r="Z8496" s="106"/>
      <c r="AA8496" s="114"/>
      <c r="AB8496" s="112"/>
      <c r="AC8496" s="178"/>
      <c r="AD8496" s="11"/>
      <c r="AE8496" s="106"/>
      <c r="AF8496" s="106"/>
      <c r="AG8496" s="106"/>
      <c r="AH8496" s="115"/>
      <c r="AI8496" s="116"/>
    </row>
    <row r="8497" spans="1:35" ht="15" customHeight="1" x14ac:dyDescent="0.25">
      <c r="A8497" s="105"/>
      <c r="B8497" s="106"/>
      <c r="C8497" s="2"/>
      <c r="D8497" s="2"/>
      <c r="E8497" s="106"/>
      <c r="F8497" s="107"/>
      <c r="G8497" s="108"/>
      <c r="H8497" s="109"/>
      <c r="I8497" s="109"/>
      <c r="J8497" s="110"/>
      <c r="K8497" s="117"/>
      <c r="L8497" s="178"/>
      <c r="M8497" s="178"/>
      <c r="N8497" s="106"/>
      <c r="O8497" s="111"/>
      <c r="P8497" s="111"/>
      <c r="Q8497" s="106"/>
      <c r="R8497" s="106"/>
      <c r="S8497" s="106"/>
      <c r="T8497" s="106"/>
      <c r="U8497" s="106"/>
      <c r="V8497" s="106"/>
      <c r="W8497" s="19"/>
      <c r="X8497" s="2"/>
      <c r="Y8497" s="4"/>
      <c r="Z8497" s="106"/>
      <c r="AA8497" s="114"/>
      <c r="AB8497" s="112"/>
      <c r="AC8497" s="178"/>
      <c r="AD8497" s="11"/>
      <c r="AE8497" s="106"/>
      <c r="AF8497" s="106"/>
      <c r="AG8497" s="106"/>
      <c r="AH8497" s="115"/>
      <c r="AI8497" s="116"/>
    </row>
    <row r="8498" spans="1:35" ht="15" customHeight="1" x14ac:dyDescent="0.25">
      <c r="A8498" s="105"/>
      <c r="B8498" s="106"/>
      <c r="C8498" s="2"/>
      <c r="D8498" s="2"/>
      <c r="E8498" s="106"/>
      <c r="F8498" s="107"/>
      <c r="G8498" s="108"/>
      <c r="H8498" s="109"/>
      <c r="I8498" s="109"/>
      <c r="J8498" s="110"/>
      <c r="K8498" s="117"/>
      <c r="L8498" s="178"/>
      <c r="M8498" s="178"/>
      <c r="N8498" s="106"/>
      <c r="O8498" s="111"/>
      <c r="P8498" s="111"/>
      <c r="Q8498" s="106"/>
      <c r="R8498" s="106"/>
      <c r="S8498" s="106"/>
      <c r="T8498" s="106"/>
      <c r="U8498" s="106"/>
      <c r="V8498" s="106"/>
      <c r="W8498" s="19"/>
      <c r="X8498" s="2"/>
      <c r="Y8498" s="4"/>
      <c r="Z8498" s="106"/>
      <c r="AA8498" s="114"/>
      <c r="AB8498" s="112"/>
      <c r="AC8498" s="178"/>
      <c r="AD8498" s="11"/>
      <c r="AE8498" s="106"/>
      <c r="AF8498" s="106"/>
      <c r="AG8498" s="106"/>
      <c r="AH8498" s="115"/>
      <c r="AI8498" s="116"/>
    </row>
    <row r="8499" spans="1:35" ht="15" customHeight="1" x14ac:dyDescent="0.25">
      <c r="A8499" s="105"/>
      <c r="B8499" s="106"/>
      <c r="C8499" s="2"/>
      <c r="D8499" s="2"/>
      <c r="E8499" s="106"/>
      <c r="F8499" s="107"/>
      <c r="G8499" s="108"/>
      <c r="H8499" s="109"/>
      <c r="I8499" s="109"/>
      <c r="J8499" s="110"/>
      <c r="K8499" s="117"/>
      <c r="L8499" s="178"/>
      <c r="M8499" s="178"/>
      <c r="N8499" s="106"/>
      <c r="O8499" s="111"/>
      <c r="P8499" s="111"/>
      <c r="Q8499" s="106"/>
      <c r="R8499" s="106"/>
      <c r="S8499" s="106"/>
      <c r="T8499" s="106"/>
      <c r="U8499" s="106"/>
      <c r="V8499" s="106"/>
      <c r="W8499" s="19"/>
      <c r="X8499" s="2"/>
      <c r="Y8499" s="4"/>
      <c r="Z8499" s="106"/>
      <c r="AA8499" s="114"/>
      <c r="AB8499" s="112"/>
      <c r="AC8499" s="178"/>
      <c r="AD8499" s="11"/>
      <c r="AE8499" s="106"/>
      <c r="AF8499" s="106"/>
      <c r="AG8499" s="106"/>
      <c r="AH8499" s="115"/>
      <c r="AI8499" s="116"/>
    </row>
    <row r="8500" spans="1:35" ht="15" customHeight="1" x14ac:dyDescent="0.25">
      <c r="A8500" s="105"/>
      <c r="B8500" s="106"/>
      <c r="C8500" s="2"/>
      <c r="D8500" s="2"/>
      <c r="E8500" s="106"/>
      <c r="F8500" s="107"/>
      <c r="G8500" s="108"/>
      <c r="H8500" s="109"/>
      <c r="I8500" s="109"/>
      <c r="J8500" s="110"/>
      <c r="K8500" s="117"/>
      <c r="L8500" s="178"/>
      <c r="M8500" s="178"/>
      <c r="N8500" s="106"/>
      <c r="O8500" s="111"/>
      <c r="P8500" s="111"/>
      <c r="Q8500" s="106"/>
      <c r="R8500" s="106"/>
      <c r="S8500" s="106"/>
      <c r="T8500" s="106"/>
      <c r="U8500" s="106"/>
      <c r="V8500" s="106"/>
      <c r="W8500" s="19"/>
      <c r="X8500" s="2"/>
      <c r="Y8500" s="4"/>
      <c r="Z8500" s="106"/>
      <c r="AA8500" s="114"/>
      <c r="AB8500" s="112"/>
      <c r="AC8500" s="178"/>
      <c r="AD8500" s="11"/>
      <c r="AE8500" s="106"/>
      <c r="AF8500" s="106"/>
      <c r="AG8500" s="106"/>
      <c r="AH8500" s="115"/>
      <c r="AI8500" s="116"/>
    </row>
    <row r="8501" spans="1:35" ht="15" customHeight="1" x14ac:dyDescent="0.25">
      <c r="A8501" s="105"/>
      <c r="B8501" s="106"/>
      <c r="C8501" s="2"/>
      <c r="D8501" s="2"/>
      <c r="E8501" s="106"/>
      <c r="F8501" s="107"/>
      <c r="G8501" s="108"/>
      <c r="H8501" s="109"/>
      <c r="I8501" s="109"/>
      <c r="J8501" s="110"/>
      <c r="K8501" s="117"/>
      <c r="L8501" s="178"/>
      <c r="M8501" s="178"/>
      <c r="N8501" s="106"/>
      <c r="O8501" s="111"/>
      <c r="P8501" s="111"/>
      <c r="Q8501" s="106"/>
      <c r="R8501" s="106"/>
      <c r="S8501" s="106"/>
      <c r="T8501" s="106"/>
      <c r="U8501" s="106"/>
      <c r="V8501" s="106"/>
      <c r="W8501" s="19"/>
      <c r="X8501" s="2"/>
      <c r="Y8501" s="4"/>
      <c r="Z8501" s="106"/>
      <c r="AA8501" s="114"/>
      <c r="AB8501" s="112"/>
      <c r="AC8501" s="178"/>
      <c r="AD8501" s="11"/>
      <c r="AE8501" s="106"/>
      <c r="AF8501" s="106"/>
      <c r="AG8501" s="106"/>
      <c r="AH8501" s="115"/>
      <c r="AI8501" s="116"/>
    </row>
    <row r="8502" spans="1:35" ht="15" customHeight="1" x14ac:dyDescent="0.25">
      <c r="A8502" s="105"/>
      <c r="B8502" s="106"/>
      <c r="C8502" s="2"/>
      <c r="D8502" s="2"/>
      <c r="E8502" s="106"/>
      <c r="F8502" s="107"/>
      <c r="G8502" s="108"/>
      <c r="H8502" s="109"/>
      <c r="I8502" s="109"/>
      <c r="J8502" s="110"/>
      <c r="K8502" s="117"/>
      <c r="L8502" s="178"/>
      <c r="M8502" s="178"/>
      <c r="N8502" s="106"/>
      <c r="O8502" s="111"/>
      <c r="P8502" s="111"/>
      <c r="Q8502" s="106"/>
      <c r="R8502" s="106"/>
      <c r="S8502" s="106"/>
      <c r="T8502" s="106"/>
      <c r="U8502" s="106"/>
      <c r="V8502" s="106"/>
      <c r="W8502" s="19"/>
      <c r="X8502" s="2"/>
      <c r="Y8502" s="4"/>
      <c r="Z8502" s="106"/>
      <c r="AA8502" s="114"/>
      <c r="AB8502" s="112"/>
      <c r="AC8502" s="178"/>
      <c r="AD8502" s="11"/>
      <c r="AE8502" s="106"/>
      <c r="AF8502" s="106"/>
      <c r="AG8502" s="106"/>
      <c r="AH8502" s="115"/>
      <c r="AI8502" s="116"/>
    </row>
    <row r="8503" spans="1:35" ht="15" customHeight="1" x14ac:dyDescent="0.25">
      <c r="A8503" s="105"/>
      <c r="B8503" s="106"/>
      <c r="C8503" s="2"/>
      <c r="D8503" s="2"/>
      <c r="E8503" s="106"/>
      <c r="F8503" s="107"/>
      <c r="G8503" s="108"/>
      <c r="H8503" s="109"/>
      <c r="I8503" s="109"/>
      <c r="J8503" s="110"/>
      <c r="K8503" s="117"/>
      <c r="L8503" s="178"/>
      <c r="M8503" s="178"/>
      <c r="N8503" s="106"/>
      <c r="O8503" s="111"/>
      <c r="P8503" s="111"/>
      <c r="Q8503" s="106"/>
      <c r="R8503" s="106"/>
      <c r="S8503" s="106"/>
      <c r="T8503" s="106"/>
      <c r="U8503" s="106"/>
      <c r="V8503" s="106"/>
      <c r="W8503" s="19"/>
      <c r="X8503" s="2"/>
      <c r="Y8503" s="4"/>
      <c r="Z8503" s="106"/>
      <c r="AA8503" s="114"/>
      <c r="AB8503" s="112"/>
      <c r="AC8503" s="178"/>
      <c r="AD8503" s="11"/>
      <c r="AE8503" s="106"/>
      <c r="AF8503" s="106"/>
      <c r="AG8503" s="106"/>
      <c r="AH8503" s="115"/>
      <c r="AI8503" s="116"/>
    </row>
    <row r="8504" spans="1:35" ht="15" customHeight="1" x14ac:dyDescent="0.25">
      <c r="A8504" s="105"/>
      <c r="B8504" s="106"/>
      <c r="C8504" s="2"/>
      <c r="D8504" s="2"/>
      <c r="E8504" s="106"/>
      <c r="F8504" s="107"/>
      <c r="G8504" s="108"/>
      <c r="H8504" s="109"/>
      <c r="I8504" s="109"/>
      <c r="J8504" s="110"/>
      <c r="K8504" s="117"/>
      <c r="L8504" s="178"/>
      <c r="M8504" s="178"/>
      <c r="N8504" s="106"/>
      <c r="O8504" s="111"/>
      <c r="P8504" s="111"/>
      <c r="Q8504" s="106"/>
      <c r="R8504" s="106"/>
      <c r="S8504" s="106"/>
      <c r="T8504" s="106"/>
      <c r="U8504" s="106"/>
      <c r="V8504" s="106"/>
      <c r="W8504" s="19"/>
      <c r="X8504" s="2"/>
      <c r="Y8504" s="4"/>
      <c r="Z8504" s="106"/>
      <c r="AA8504" s="114"/>
      <c r="AB8504" s="112"/>
      <c r="AC8504" s="178"/>
      <c r="AD8504" s="11"/>
      <c r="AE8504" s="106"/>
      <c r="AF8504" s="106"/>
      <c r="AG8504" s="106"/>
      <c r="AH8504" s="115"/>
      <c r="AI8504" s="116"/>
    </row>
    <row r="8505" spans="1:35" ht="15" customHeight="1" x14ac:dyDescent="0.25">
      <c r="A8505" s="105"/>
      <c r="B8505" s="106"/>
      <c r="C8505" s="2"/>
      <c r="D8505" s="2"/>
      <c r="E8505" s="106"/>
      <c r="F8505" s="107"/>
      <c r="G8505" s="108"/>
      <c r="H8505" s="109"/>
      <c r="I8505" s="109"/>
      <c r="J8505" s="110"/>
      <c r="K8505" s="117"/>
      <c r="L8505" s="178"/>
      <c r="M8505" s="178"/>
      <c r="N8505" s="106"/>
      <c r="O8505" s="111"/>
      <c r="P8505" s="111"/>
      <c r="Q8505" s="106"/>
      <c r="R8505" s="106"/>
      <c r="S8505" s="106"/>
      <c r="T8505" s="106"/>
      <c r="U8505" s="106"/>
      <c r="V8505" s="106"/>
      <c r="W8505" s="19"/>
      <c r="X8505" s="2"/>
      <c r="Y8505" s="4"/>
      <c r="Z8505" s="106"/>
      <c r="AA8505" s="114"/>
      <c r="AB8505" s="112"/>
      <c r="AC8505" s="178"/>
      <c r="AD8505" s="11"/>
      <c r="AE8505" s="106"/>
      <c r="AF8505" s="106"/>
      <c r="AG8505" s="106"/>
      <c r="AH8505" s="115"/>
      <c r="AI8505" s="116"/>
    </row>
    <row r="8506" spans="1:35" ht="15" customHeight="1" x14ac:dyDescent="0.25">
      <c r="A8506" s="105"/>
      <c r="B8506" s="106"/>
      <c r="C8506" s="2"/>
      <c r="D8506" s="2"/>
      <c r="E8506" s="106"/>
      <c r="F8506" s="107"/>
      <c r="G8506" s="108"/>
      <c r="H8506" s="109"/>
      <c r="I8506" s="109"/>
      <c r="J8506" s="110"/>
      <c r="K8506" s="117"/>
      <c r="L8506" s="178"/>
      <c r="M8506" s="178"/>
      <c r="N8506" s="106"/>
      <c r="O8506" s="111"/>
      <c r="P8506" s="111"/>
      <c r="Q8506" s="106"/>
      <c r="R8506" s="106"/>
      <c r="S8506" s="106"/>
      <c r="T8506" s="106"/>
      <c r="U8506" s="106"/>
      <c r="V8506" s="106"/>
      <c r="W8506" s="19"/>
      <c r="X8506" s="2"/>
      <c r="Y8506" s="4"/>
      <c r="Z8506" s="106"/>
      <c r="AA8506" s="114"/>
      <c r="AB8506" s="112"/>
      <c r="AC8506" s="178"/>
      <c r="AD8506" s="11"/>
      <c r="AE8506" s="106"/>
      <c r="AF8506" s="106"/>
      <c r="AG8506" s="106"/>
      <c r="AH8506" s="115"/>
      <c r="AI8506" s="116"/>
    </row>
    <row r="8507" spans="1:35" ht="15" customHeight="1" x14ac:dyDescent="0.25">
      <c r="A8507" s="105"/>
      <c r="B8507" s="106"/>
      <c r="C8507" s="2"/>
      <c r="D8507" s="2"/>
      <c r="E8507" s="106"/>
      <c r="F8507" s="107"/>
      <c r="G8507" s="108"/>
      <c r="H8507" s="109"/>
      <c r="I8507" s="109"/>
      <c r="J8507" s="110"/>
      <c r="K8507" s="117"/>
      <c r="L8507" s="178"/>
      <c r="M8507" s="178"/>
      <c r="N8507" s="106"/>
      <c r="O8507" s="111"/>
      <c r="P8507" s="111"/>
      <c r="Q8507" s="106"/>
      <c r="R8507" s="106"/>
      <c r="S8507" s="106"/>
      <c r="T8507" s="106"/>
      <c r="U8507" s="106"/>
      <c r="V8507" s="106"/>
      <c r="W8507" s="19"/>
      <c r="X8507" s="2"/>
      <c r="Y8507" s="4"/>
      <c r="Z8507" s="106"/>
      <c r="AA8507" s="114"/>
      <c r="AB8507" s="112"/>
      <c r="AC8507" s="178"/>
      <c r="AD8507" s="11"/>
      <c r="AE8507" s="106"/>
      <c r="AF8507" s="106"/>
      <c r="AG8507" s="106"/>
      <c r="AH8507" s="115"/>
      <c r="AI8507" s="116"/>
    </row>
    <row r="8508" spans="1:35" ht="15" customHeight="1" x14ac:dyDescent="0.25">
      <c r="A8508" s="105"/>
      <c r="B8508" s="106"/>
      <c r="C8508" s="2"/>
      <c r="D8508" s="2"/>
      <c r="E8508" s="106"/>
      <c r="F8508" s="107"/>
      <c r="G8508" s="108"/>
      <c r="H8508" s="109"/>
      <c r="I8508" s="109"/>
      <c r="J8508" s="110"/>
      <c r="K8508" s="117"/>
      <c r="L8508" s="178"/>
      <c r="M8508" s="178"/>
      <c r="N8508" s="106"/>
      <c r="O8508" s="111"/>
      <c r="P8508" s="111"/>
      <c r="Q8508" s="106"/>
      <c r="R8508" s="106"/>
      <c r="S8508" s="106"/>
      <c r="T8508" s="106"/>
      <c r="U8508" s="106"/>
      <c r="V8508" s="106"/>
      <c r="W8508" s="19"/>
      <c r="X8508" s="2"/>
      <c r="Y8508" s="4"/>
      <c r="Z8508" s="106"/>
      <c r="AA8508" s="114"/>
      <c r="AB8508" s="112"/>
      <c r="AC8508" s="178"/>
      <c r="AD8508" s="11"/>
      <c r="AE8508" s="106"/>
      <c r="AF8508" s="106"/>
      <c r="AG8508" s="106"/>
      <c r="AH8508" s="115"/>
      <c r="AI8508" s="116"/>
    </row>
    <row r="8509" spans="1:35" ht="15" customHeight="1" x14ac:dyDescent="0.25">
      <c r="A8509" s="105"/>
      <c r="B8509" s="106"/>
      <c r="C8509" s="2"/>
      <c r="D8509" s="2"/>
      <c r="E8509" s="106"/>
      <c r="F8509" s="107"/>
      <c r="G8509" s="108"/>
      <c r="H8509" s="109"/>
      <c r="I8509" s="109"/>
      <c r="J8509" s="110"/>
      <c r="K8509" s="117"/>
      <c r="L8509" s="178"/>
      <c r="M8509" s="178"/>
      <c r="N8509" s="106"/>
      <c r="O8509" s="111"/>
      <c r="P8509" s="111"/>
      <c r="Q8509" s="106"/>
      <c r="R8509" s="106"/>
      <c r="S8509" s="106"/>
      <c r="T8509" s="106"/>
      <c r="U8509" s="106"/>
      <c r="V8509" s="106"/>
      <c r="W8509" s="19"/>
      <c r="X8509" s="2"/>
      <c r="Y8509" s="4"/>
      <c r="Z8509" s="106"/>
      <c r="AA8509" s="114"/>
      <c r="AB8509" s="112"/>
      <c r="AC8509" s="178"/>
      <c r="AD8509" s="11"/>
      <c r="AE8509" s="106"/>
      <c r="AF8509" s="106"/>
      <c r="AG8509" s="106"/>
      <c r="AH8509" s="115"/>
      <c r="AI8509" s="116"/>
    </row>
    <row r="8510" spans="1:35" ht="15" customHeight="1" x14ac:dyDescent="0.25">
      <c r="A8510" s="105"/>
      <c r="B8510" s="106"/>
      <c r="C8510" s="2"/>
      <c r="D8510" s="2"/>
      <c r="E8510" s="106"/>
      <c r="F8510" s="107"/>
      <c r="G8510" s="108"/>
      <c r="H8510" s="109"/>
      <c r="I8510" s="109"/>
      <c r="J8510" s="110"/>
      <c r="K8510" s="117"/>
      <c r="L8510" s="178"/>
      <c r="M8510" s="178"/>
      <c r="N8510" s="106"/>
      <c r="O8510" s="111"/>
      <c r="P8510" s="111"/>
      <c r="Q8510" s="106"/>
      <c r="R8510" s="106"/>
      <c r="S8510" s="106"/>
      <c r="T8510" s="106"/>
      <c r="U8510" s="106"/>
      <c r="V8510" s="106"/>
      <c r="W8510" s="19"/>
      <c r="X8510" s="2"/>
      <c r="Y8510" s="4"/>
      <c r="Z8510" s="106"/>
      <c r="AA8510" s="114"/>
      <c r="AB8510" s="112"/>
      <c r="AC8510" s="178"/>
      <c r="AD8510" s="11"/>
      <c r="AE8510" s="106"/>
      <c r="AF8510" s="106"/>
      <c r="AG8510" s="106"/>
      <c r="AH8510" s="115"/>
      <c r="AI8510" s="116"/>
    </row>
    <row r="8511" spans="1:35" ht="15" customHeight="1" x14ac:dyDescent="0.25">
      <c r="A8511" s="105"/>
      <c r="B8511" s="106"/>
      <c r="C8511" s="2"/>
      <c r="D8511" s="2"/>
      <c r="E8511" s="106"/>
      <c r="F8511" s="107"/>
      <c r="G8511" s="108"/>
      <c r="H8511" s="109"/>
      <c r="I8511" s="109"/>
      <c r="J8511" s="110"/>
      <c r="K8511" s="117"/>
      <c r="L8511" s="178"/>
      <c r="M8511" s="178"/>
      <c r="N8511" s="106"/>
      <c r="O8511" s="111"/>
      <c r="P8511" s="111"/>
      <c r="Q8511" s="106"/>
      <c r="R8511" s="106"/>
      <c r="S8511" s="106"/>
      <c r="T8511" s="106"/>
      <c r="U8511" s="106"/>
      <c r="V8511" s="106"/>
      <c r="W8511" s="19"/>
      <c r="X8511" s="2"/>
      <c r="Y8511" s="4"/>
      <c r="Z8511" s="106"/>
      <c r="AA8511" s="114"/>
      <c r="AB8511" s="112"/>
      <c r="AC8511" s="178"/>
      <c r="AD8511" s="11"/>
      <c r="AE8511" s="106"/>
      <c r="AF8511" s="106"/>
      <c r="AG8511" s="106"/>
      <c r="AH8511" s="115"/>
      <c r="AI8511" s="116"/>
    </row>
    <row r="8512" spans="1:35" ht="15" customHeight="1" x14ac:dyDescent="0.25">
      <c r="A8512" s="105"/>
      <c r="B8512" s="106"/>
      <c r="C8512" s="2"/>
      <c r="D8512" s="2"/>
      <c r="E8512" s="106"/>
      <c r="F8512" s="107"/>
      <c r="G8512" s="108"/>
      <c r="H8512" s="109"/>
      <c r="I8512" s="109"/>
      <c r="J8512" s="110"/>
      <c r="K8512" s="117"/>
      <c r="L8512" s="178"/>
      <c r="M8512" s="178"/>
      <c r="N8512" s="106"/>
      <c r="O8512" s="111"/>
      <c r="P8512" s="111"/>
      <c r="Q8512" s="106"/>
      <c r="R8512" s="106"/>
      <c r="S8512" s="106"/>
      <c r="T8512" s="106"/>
      <c r="U8512" s="106"/>
      <c r="V8512" s="106"/>
      <c r="W8512" s="19"/>
      <c r="X8512" s="2"/>
      <c r="Y8512" s="4"/>
      <c r="Z8512" s="106"/>
      <c r="AA8512" s="114"/>
      <c r="AB8512" s="112"/>
      <c r="AC8512" s="178"/>
      <c r="AD8512" s="11"/>
      <c r="AE8512" s="106"/>
      <c r="AF8512" s="106"/>
      <c r="AG8512" s="106"/>
      <c r="AH8512" s="115"/>
      <c r="AI8512" s="116"/>
    </row>
    <row r="8513" spans="1:35" ht="15" customHeight="1" x14ac:dyDescent="0.25">
      <c r="A8513" s="105"/>
      <c r="B8513" s="106"/>
      <c r="C8513" s="2"/>
      <c r="D8513" s="2"/>
      <c r="E8513" s="106"/>
      <c r="F8513" s="107"/>
      <c r="G8513" s="108"/>
      <c r="H8513" s="109"/>
      <c r="I8513" s="109"/>
      <c r="J8513" s="110"/>
      <c r="K8513" s="117"/>
      <c r="L8513" s="178"/>
      <c r="M8513" s="178"/>
      <c r="N8513" s="106"/>
      <c r="O8513" s="111"/>
      <c r="P8513" s="111"/>
      <c r="Q8513" s="106"/>
      <c r="R8513" s="106"/>
      <c r="S8513" s="106"/>
      <c r="T8513" s="106"/>
      <c r="U8513" s="106"/>
      <c r="V8513" s="106"/>
      <c r="W8513" s="19"/>
      <c r="X8513" s="2"/>
      <c r="Y8513" s="4"/>
      <c r="Z8513" s="106"/>
      <c r="AA8513" s="114"/>
      <c r="AB8513" s="112"/>
      <c r="AC8513" s="178"/>
      <c r="AD8513" s="11"/>
      <c r="AE8513" s="106"/>
      <c r="AF8513" s="106"/>
      <c r="AG8513" s="106"/>
      <c r="AH8513" s="115"/>
      <c r="AI8513" s="116"/>
    </row>
    <row r="8514" spans="1:35" ht="15" customHeight="1" x14ac:dyDescent="0.25">
      <c r="A8514" s="105"/>
      <c r="B8514" s="106"/>
      <c r="C8514" s="2"/>
      <c r="D8514" s="2"/>
      <c r="E8514" s="106"/>
      <c r="F8514" s="107"/>
      <c r="G8514" s="108"/>
      <c r="H8514" s="109"/>
      <c r="I8514" s="109"/>
      <c r="J8514" s="110"/>
      <c r="K8514" s="117"/>
      <c r="L8514" s="178"/>
      <c r="M8514" s="178"/>
      <c r="N8514" s="106"/>
      <c r="O8514" s="111"/>
      <c r="P8514" s="111"/>
      <c r="Q8514" s="106"/>
      <c r="R8514" s="106"/>
      <c r="S8514" s="106"/>
      <c r="T8514" s="106"/>
      <c r="U8514" s="106"/>
      <c r="V8514" s="106"/>
      <c r="W8514" s="19"/>
      <c r="X8514" s="2"/>
      <c r="Y8514" s="4"/>
      <c r="Z8514" s="106"/>
      <c r="AA8514" s="114"/>
      <c r="AB8514" s="112"/>
      <c r="AC8514" s="178"/>
      <c r="AD8514" s="11"/>
      <c r="AE8514" s="106"/>
      <c r="AF8514" s="106"/>
      <c r="AG8514" s="106"/>
      <c r="AH8514" s="115"/>
      <c r="AI8514" s="116"/>
    </row>
    <row r="8515" spans="1:35" ht="15" customHeight="1" x14ac:dyDescent="0.25">
      <c r="A8515" s="105"/>
      <c r="B8515" s="106"/>
      <c r="C8515" s="2"/>
      <c r="D8515" s="2"/>
      <c r="E8515" s="106"/>
      <c r="F8515" s="107"/>
      <c r="G8515" s="108"/>
      <c r="H8515" s="109"/>
      <c r="I8515" s="109"/>
      <c r="J8515" s="110"/>
      <c r="K8515" s="117"/>
      <c r="L8515" s="178"/>
      <c r="M8515" s="178"/>
      <c r="N8515" s="106"/>
      <c r="O8515" s="111"/>
      <c r="P8515" s="111"/>
      <c r="Q8515" s="106"/>
      <c r="R8515" s="106"/>
      <c r="S8515" s="106"/>
      <c r="T8515" s="106"/>
      <c r="U8515" s="106"/>
      <c r="V8515" s="106"/>
      <c r="W8515" s="19"/>
      <c r="X8515" s="2"/>
      <c r="Y8515" s="4"/>
      <c r="Z8515" s="106"/>
      <c r="AA8515" s="114"/>
      <c r="AB8515" s="112"/>
      <c r="AC8515" s="178"/>
      <c r="AD8515" s="11"/>
      <c r="AE8515" s="106"/>
      <c r="AF8515" s="106"/>
      <c r="AG8515" s="106"/>
      <c r="AH8515" s="115"/>
      <c r="AI8515" s="116"/>
    </row>
    <row r="8516" spans="1:35" ht="15" customHeight="1" x14ac:dyDescent="0.25">
      <c r="A8516" s="105"/>
      <c r="B8516" s="106"/>
      <c r="C8516" s="2"/>
      <c r="D8516" s="2"/>
      <c r="E8516" s="106"/>
      <c r="F8516" s="107"/>
      <c r="G8516" s="108"/>
      <c r="H8516" s="109"/>
      <c r="I8516" s="109"/>
      <c r="J8516" s="110"/>
      <c r="K8516" s="117"/>
      <c r="L8516" s="178"/>
      <c r="M8516" s="178"/>
      <c r="N8516" s="106"/>
      <c r="O8516" s="111"/>
      <c r="P8516" s="111"/>
      <c r="Q8516" s="106"/>
      <c r="R8516" s="106"/>
      <c r="S8516" s="106"/>
      <c r="T8516" s="106"/>
      <c r="U8516" s="106"/>
      <c r="V8516" s="106"/>
      <c r="W8516" s="19"/>
      <c r="X8516" s="2"/>
      <c r="Y8516" s="4"/>
      <c r="Z8516" s="106"/>
      <c r="AA8516" s="114"/>
      <c r="AB8516" s="112"/>
      <c r="AC8516" s="178"/>
      <c r="AD8516" s="11"/>
      <c r="AE8516" s="106"/>
      <c r="AF8516" s="106"/>
      <c r="AG8516" s="106"/>
      <c r="AH8516" s="115"/>
      <c r="AI8516" s="116"/>
    </row>
    <row r="8517" spans="1:35" ht="15" customHeight="1" x14ac:dyDescent="0.25">
      <c r="A8517" s="105"/>
      <c r="B8517" s="106"/>
      <c r="C8517" s="2"/>
      <c r="D8517" s="2"/>
      <c r="E8517" s="106"/>
      <c r="F8517" s="107"/>
      <c r="G8517" s="108"/>
      <c r="H8517" s="109"/>
      <c r="I8517" s="109"/>
      <c r="J8517" s="110"/>
      <c r="K8517" s="117"/>
      <c r="L8517" s="178"/>
      <c r="M8517" s="178"/>
      <c r="N8517" s="106"/>
      <c r="O8517" s="111"/>
      <c r="P8517" s="111"/>
      <c r="Q8517" s="106"/>
      <c r="R8517" s="106"/>
      <c r="S8517" s="106"/>
      <c r="T8517" s="106"/>
      <c r="U8517" s="106"/>
      <c r="V8517" s="106"/>
      <c r="W8517" s="19"/>
      <c r="X8517" s="2"/>
      <c r="Y8517" s="4"/>
      <c r="Z8517" s="106"/>
      <c r="AA8517" s="114"/>
      <c r="AB8517" s="112"/>
      <c r="AC8517" s="178"/>
      <c r="AD8517" s="11"/>
      <c r="AE8517" s="106"/>
      <c r="AF8517" s="106"/>
      <c r="AG8517" s="106"/>
      <c r="AH8517" s="115"/>
      <c r="AI8517" s="116"/>
    </row>
    <row r="8518" spans="1:35" ht="15" customHeight="1" x14ac:dyDescent="0.25">
      <c r="A8518" s="105"/>
      <c r="B8518" s="106"/>
      <c r="C8518" s="2"/>
      <c r="D8518" s="2"/>
      <c r="E8518" s="106"/>
      <c r="F8518" s="107"/>
      <c r="G8518" s="108"/>
      <c r="H8518" s="109"/>
      <c r="I8518" s="109"/>
      <c r="J8518" s="110"/>
      <c r="K8518" s="117"/>
      <c r="L8518" s="178"/>
      <c r="M8518" s="178"/>
      <c r="N8518" s="106"/>
      <c r="O8518" s="111"/>
      <c r="P8518" s="111"/>
      <c r="Q8518" s="106"/>
      <c r="R8518" s="106"/>
      <c r="S8518" s="106"/>
      <c r="T8518" s="106"/>
      <c r="U8518" s="106"/>
      <c r="V8518" s="106"/>
      <c r="W8518" s="19"/>
      <c r="X8518" s="2"/>
      <c r="Y8518" s="4"/>
      <c r="Z8518" s="106"/>
      <c r="AA8518" s="114"/>
      <c r="AB8518" s="112"/>
      <c r="AC8518" s="178"/>
      <c r="AD8518" s="11"/>
      <c r="AE8518" s="106"/>
      <c r="AF8518" s="106"/>
      <c r="AG8518" s="106"/>
      <c r="AH8518" s="115"/>
      <c r="AI8518" s="116"/>
    </row>
    <row r="8519" spans="1:35" ht="15" customHeight="1" x14ac:dyDescent="0.25">
      <c r="A8519" s="105"/>
      <c r="B8519" s="106"/>
      <c r="C8519" s="2"/>
      <c r="D8519" s="2"/>
      <c r="E8519" s="106"/>
      <c r="F8519" s="107"/>
      <c r="G8519" s="108"/>
      <c r="H8519" s="109"/>
      <c r="I8519" s="109"/>
      <c r="J8519" s="110"/>
      <c r="K8519" s="117"/>
      <c r="L8519" s="178"/>
      <c r="M8519" s="178"/>
      <c r="N8519" s="106"/>
      <c r="O8519" s="111"/>
      <c r="P8519" s="111"/>
      <c r="Q8519" s="106"/>
      <c r="R8519" s="106"/>
      <c r="S8519" s="106"/>
      <c r="T8519" s="106"/>
      <c r="U8519" s="106"/>
      <c r="V8519" s="106"/>
      <c r="W8519" s="19"/>
      <c r="X8519" s="2"/>
      <c r="Y8519" s="4"/>
      <c r="Z8519" s="106"/>
      <c r="AA8519" s="114"/>
      <c r="AB8519" s="112"/>
      <c r="AC8519" s="178"/>
      <c r="AD8519" s="11"/>
      <c r="AE8519" s="106"/>
      <c r="AF8519" s="106"/>
      <c r="AG8519" s="106"/>
      <c r="AH8519" s="115"/>
      <c r="AI8519" s="116"/>
    </row>
    <row r="8520" spans="1:35" ht="15" customHeight="1" x14ac:dyDescent="0.25">
      <c r="A8520" s="105"/>
      <c r="B8520" s="106"/>
      <c r="C8520" s="2"/>
      <c r="D8520" s="2"/>
      <c r="E8520" s="106"/>
      <c r="F8520" s="107"/>
      <c r="G8520" s="108"/>
      <c r="H8520" s="109"/>
      <c r="I8520" s="109"/>
      <c r="J8520" s="110"/>
      <c r="K8520" s="117"/>
      <c r="L8520" s="178"/>
      <c r="M8520" s="178"/>
      <c r="N8520" s="106"/>
      <c r="O8520" s="111"/>
      <c r="P8520" s="111"/>
      <c r="Q8520" s="106"/>
      <c r="R8520" s="106"/>
      <c r="S8520" s="106"/>
      <c r="T8520" s="106"/>
      <c r="U8520" s="106"/>
      <c r="V8520" s="106"/>
      <c r="W8520" s="19"/>
      <c r="X8520" s="2"/>
      <c r="Y8520" s="4"/>
      <c r="Z8520" s="106"/>
      <c r="AA8520" s="114"/>
      <c r="AB8520" s="112"/>
      <c r="AC8520" s="178"/>
      <c r="AD8520" s="11"/>
      <c r="AE8520" s="106"/>
      <c r="AF8520" s="106"/>
      <c r="AG8520" s="106"/>
      <c r="AH8520" s="115"/>
      <c r="AI8520" s="116"/>
    </row>
    <row r="8521" spans="1:35" ht="15" customHeight="1" x14ac:dyDescent="0.25">
      <c r="A8521" s="105"/>
      <c r="B8521" s="106"/>
      <c r="C8521" s="2"/>
      <c r="D8521" s="2"/>
      <c r="E8521" s="106"/>
      <c r="F8521" s="107"/>
      <c r="G8521" s="108"/>
      <c r="H8521" s="109"/>
      <c r="I8521" s="109"/>
      <c r="J8521" s="110"/>
      <c r="K8521" s="117"/>
      <c r="L8521" s="178"/>
      <c r="M8521" s="178"/>
      <c r="N8521" s="106"/>
      <c r="O8521" s="111"/>
      <c r="P8521" s="111"/>
      <c r="Q8521" s="106"/>
      <c r="R8521" s="106"/>
      <c r="S8521" s="106"/>
      <c r="T8521" s="106"/>
      <c r="U8521" s="106"/>
      <c r="V8521" s="106"/>
      <c r="W8521" s="19"/>
      <c r="X8521" s="2"/>
      <c r="Y8521" s="4"/>
      <c r="Z8521" s="106"/>
      <c r="AA8521" s="114"/>
      <c r="AB8521" s="112"/>
      <c r="AC8521" s="178"/>
      <c r="AD8521" s="11"/>
      <c r="AE8521" s="106"/>
      <c r="AF8521" s="106"/>
      <c r="AG8521" s="106"/>
      <c r="AH8521" s="115"/>
      <c r="AI8521" s="116"/>
    </row>
    <row r="8522" spans="1:35" ht="15" customHeight="1" x14ac:dyDescent="0.25">
      <c r="A8522" s="105"/>
      <c r="B8522" s="106"/>
      <c r="C8522" s="2"/>
      <c r="D8522" s="2"/>
      <c r="E8522" s="106"/>
      <c r="F8522" s="107"/>
      <c r="G8522" s="108"/>
      <c r="H8522" s="109"/>
      <c r="I8522" s="109"/>
      <c r="J8522" s="110"/>
      <c r="K8522" s="117"/>
      <c r="L8522" s="178"/>
      <c r="M8522" s="178"/>
      <c r="N8522" s="106"/>
      <c r="O8522" s="111"/>
      <c r="P8522" s="111"/>
      <c r="Q8522" s="106"/>
      <c r="R8522" s="106"/>
      <c r="S8522" s="106"/>
      <c r="T8522" s="106"/>
      <c r="U8522" s="106"/>
      <c r="V8522" s="106"/>
      <c r="W8522" s="19"/>
      <c r="X8522" s="2"/>
      <c r="Y8522" s="4"/>
      <c r="Z8522" s="106"/>
      <c r="AA8522" s="114"/>
      <c r="AB8522" s="112"/>
      <c r="AC8522" s="178"/>
      <c r="AD8522" s="11"/>
      <c r="AE8522" s="106"/>
      <c r="AF8522" s="106"/>
      <c r="AG8522" s="106"/>
      <c r="AH8522" s="115"/>
      <c r="AI8522" s="116"/>
    </row>
    <row r="8523" spans="1:35" ht="15" customHeight="1" x14ac:dyDescent="0.25">
      <c r="A8523" s="105"/>
      <c r="B8523" s="106"/>
      <c r="C8523" s="2"/>
      <c r="D8523" s="2"/>
      <c r="E8523" s="106"/>
      <c r="F8523" s="107"/>
      <c r="G8523" s="108"/>
      <c r="H8523" s="109"/>
      <c r="I8523" s="109"/>
      <c r="J8523" s="110"/>
      <c r="K8523" s="117"/>
      <c r="L8523" s="178"/>
      <c r="M8523" s="178"/>
      <c r="N8523" s="106"/>
      <c r="O8523" s="111"/>
      <c r="P8523" s="111"/>
      <c r="Q8523" s="106"/>
      <c r="R8523" s="106"/>
      <c r="S8523" s="106"/>
      <c r="T8523" s="106"/>
      <c r="U8523" s="106"/>
      <c r="V8523" s="106"/>
      <c r="W8523" s="19"/>
      <c r="X8523" s="2"/>
      <c r="Y8523" s="4"/>
      <c r="Z8523" s="106"/>
      <c r="AA8523" s="114"/>
      <c r="AB8523" s="112"/>
      <c r="AC8523" s="178"/>
      <c r="AD8523" s="11"/>
      <c r="AE8523" s="106"/>
      <c r="AF8523" s="106"/>
      <c r="AG8523" s="106"/>
      <c r="AH8523" s="115"/>
      <c r="AI8523" s="116"/>
    </row>
    <row r="8524" spans="1:35" ht="15" customHeight="1" x14ac:dyDescent="0.25">
      <c r="A8524" s="105"/>
      <c r="B8524" s="106"/>
      <c r="C8524" s="2"/>
      <c r="D8524" s="2"/>
      <c r="E8524" s="106"/>
      <c r="F8524" s="107"/>
      <c r="G8524" s="108"/>
      <c r="H8524" s="109"/>
      <c r="I8524" s="109"/>
      <c r="J8524" s="110"/>
      <c r="K8524" s="117"/>
      <c r="L8524" s="178"/>
      <c r="M8524" s="178"/>
      <c r="N8524" s="106"/>
      <c r="O8524" s="111"/>
      <c r="P8524" s="111"/>
      <c r="Q8524" s="106"/>
      <c r="R8524" s="106"/>
      <c r="S8524" s="106"/>
      <c r="T8524" s="106"/>
      <c r="U8524" s="106"/>
      <c r="V8524" s="106"/>
      <c r="W8524" s="19"/>
      <c r="X8524" s="2"/>
      <c r="Y8524" s="4"/>
      <c r="Z8524" s="106"/>
      <c r="AA8524" s="114"/>
      <c r="AB8524" s="112"/>
      <c r="AC8524" s="178"/>
      <c r="AD8524" s="11"/>
      <c r="AE8524" s="106"/>
      <c r="AF8524" s="106"/>
      <c r="AG8524" s="106"/>
      <c r="AH8524" s="115"/>
      <c r="AI8524" s="116"/>
    </row>
    <row r="8525" spans="1:35" ht="15" customHeight="1" x14ac:dyDescent="0.25">
      <c r="A8525" s="105"/>
      <c r="B8525" s="106"/>
      <c r="C8525" s="2"/>
      <c r="D8525" s="2"/>
      <c r="E8525" s="106"/>
      <c r="F8525" s="107"/>
      <c r="G8525" s="108"/>
      <c r="H8525" s="109"/>
      <c r="I8525" s="109"/>
      <c r="J8525" s="110"/>
      <c r="K8525" s="117"/>
      <c r="L8525" s="178"/>
      <c r="M8525" s="178"/>
      <c r="N8525" s="106"/>
      <c r="O8525" s="111"/>
      <c r="P8525" s="111"/>
      <c r="Q8525" s="106"/>
      <c r="R8525" s="106"/>
      <c r="S8525" s="106"/>
      <c r="T8525" s="106"/>
      <c r="U8525" s="106"/>
      <c r="V8525" s="106"/>
      <c r="W8525" s="19"/>
      <c r="X8525" s="2"/>
      <c r="Y8525" s="4"/>
      <c r="Z8525" s="106"/>
      <c r="AA8525" s="114"/>
      <c r="AB8525" s="112"/>
      <c r="AC8525" s="178"/>
      <c r="AD8525" s="11"/>
      <c r="AE8525" s="106"/>
      <c r="AF8525" s="106"/>
      <c r="AG8525" s="106"/>
      <c r="AH8525" s="115"/>
      <c r="AI8525" s="116"/>
    </row>
    <row r="8526" spans="1:35" ht="15" customHeight="1" x14ac:dyDescent="0.25">
      <c r="A8526" s="105"/>
      <c r="B8526" s="106"/>
      <c r="C8526" s="2"/>
      <c r="D8526" s="2"/>
      <c r="E8526" s="106"/>
      <c r="F8526" s="107"/>
      <c r="G8526" s="108"/>
      <c r="H8526" s="109"/>
      <c r="I8526" s="109"/>
      <c r="J8526" s="110"/>
      <c r="K8526" s="117"/>
      <c r="L8526" s="178"/>
      <c r="M8526" s="178"/>
      <c r="N8526" s="106"/>
      <c r="O8526" s="111"/>
      <c r="P8526" s="111"/>
      <c r="Q8526" s="106"/>
      <c r="R8526" s="106"/>
      <c r="S8526" s="106"/>
      <c r="T8526" s="106"/>
      <c r="U8526" s="106"/>
      <c r="V8526" s="106"/>
      <c r="W8526" s="19"/>
      <c r="X8526" s="2"/>
      <c r="Y8526" s="4"/>
      <c r="Z8526" s="106"/>
      <c r="AA8526" s="114"/>
      <c r="AB8526" s="112"/>
      <c r="AC8526" s="178"/>
      <c r="AD8526" s="11"/>
      <c r="AE8526" s="106"/>
      <c r="AF8526" s="106"/>
      <c r="AG8526" s="106"/>
      <c r="AH8526" s="115"/>
      <c r="AI8526" s="116"/>
    </row>
    <row r="8527" spans="1:35" ht="15" customHeight="1" x14ac:dyDescent="0.25">
      <c r="A8527" s="105"/>
      <c r="B8527" s="106"/>
      <c r="C8527" s="2"/>
      <c r="D8527" s="2"/>
      <c r="E8527" s="106"/>
      <c r="F8527" s="107"/>
      <c r="G8527" s="108"/>
      <c r="H8527" s="109"/>
      <c r="I8527" s="109"/>
      <c r="J8527" s="110"/>
      <c r="K8527" s="117"/>
      <c r="L8527" s="178"/>
      <c r="M8527" s="178"/>
      <c r="N8527" s="106"/>
      <c r="O8527" s="111"/>
      <c r="P8527" s="111"/>
      <c r="Q8527" s="106"/>
      <c r="R8527" s="106"/>
      <c r="S8527" s="106"/>
      <c r="T8527" s="106"/>
      <c r="U8527" s="106"/>
      <c r="V8527" s="106"/>
      <c r="W8527" s="19"/>
      <c r="X8527" s="2"/>
      <c r="Y8527" s="4"/>
      <c r="Z8527" s="106"/>
      <c r="AA8527" s="114"/>
      <c r="AB8527" s="112"/>
      <c r="AC8527" s="178"/>
      <c r="AD8527" s="11"/>
      <c r="AE8527" s="106"/>
      <c r="AF8527" s="106"/>
      <c r="AG8527" s="106"/>
      <c r="AH8527" s="115"/>
      <c r="AI8527" s="116"/>
    </row>
    <row r="8528" spans="1:35" ht="15" customHeight="1" x14ac:dyDescent="0.25">
      <c r="A8528" s="105"/>
      <c r="B8528" s="106"/>
      <c r="C8528" s="2"/>
      <c r="D8528" s="2"/>
      <c r="E8528" s="106"/>
      <c r="F8528" s="107"/>
      <c r="G8528" s="108"/>
      <c r="H8528" s="109"/>
      <c r="I8528" s="109"/>
      <c r="J8528" s="110"/>
      <c r="K8528" s="117"/>
      <c r="L8528" s="178"/>
      <c r="M8528" s="178"/>
      <c r="N8528" s="106"/>
      <c r="O8528" s="111"/>
      <c r="P8528" s="111"/>
      <c r="Q8528" s="106"/>
      <c r="R8528" s="106"/>
      <c r="S8528" s="106"/>
      <c r="T8528" s="106"/>
      <c r="U8528" s="106"/>
      <c r="V8528" s="106"/>
      <c r="W8528" s="19"/>
      <c r="X8528" s="2"/>
      <c r="Y8528" s="4"/>
      <c r="Z8528" s="106"/>
      <c r="AA8528" s="114"/>
      <c r="AB8528" s="112"/>
      <c r="AC8528" s="178"/>
      <c r="AD8528" s="11"/>
      <c r="AE8528" s="106"/>
      <c r="AF8528" s="106"/>
      <c r="AG8528" s="106"/>
      <c r="AH8528" s="115"/>
      <c r="AI8528" s="116"/>
    </row>
    <row r="8529" spans="1:35" ht="15" customHeight="1" x14ac:dyDescent="0.25">
      <c r="A8529" s="105"/>
      <c r="B8529" s="106"/>
      <c r="C8529" s="2"/>
      <c r="D8529" s="2"/>
      <c r="E8529" s="106"/>
      <c r="F8529" s="107"/>
      <c r="G8529" s="108"/>
      <c r="H8529" s="109"/>
      <c r="I8529" s="109"/>
      <c r="J8529" s="110"/>
      <c r="K8529" s="117"/>
      <c r="L8529" s="178"/>
      <c r="M8529" s="178"/>
      <c r="N8529" s="106"/>
      <c r="O8529" s="111"/>
      <c r="P8529" s="111"/>
      <c r="Q8529" s="106"/>
      <c r="R8529" s="106"/>
      <c r="S8529" s="106"/>
      <c r="T8529" s="106"/>
      <c r="U8529" s="106"/>
      <c r="V8529" s="106"/>
      <c r="W8529" s="19"/>
      <c r="X8529" s="2"/>
      <c r="Y8529" s="4"/>
      <c r="Z8529" s="106"/>
      <c r="AA8529" s="114"/>
      <c r="AB8529" s="112"/>
      <c r="AC8529" s="178"/>
      <c r="AD8529" s="11"/>
      <c r="AE8529" s="106"/>
      <c r="AF8529" s="106"/>
      <c r="AG8529" s="106"/>
      <c r="AH8529" s="115"/>
      <c r="AI8529" s="116"/>
    </row>
    <row r="8530" spans="1:35" ht="15" customHeight="1" x14ac:dyDescent="0.25">
      <c r="A8530" s="105"/>
      <c r="B8530" s="106"/>
      <c r="C8530" s="2"/>
      <c r="D8530" s="2"/>
      <c r="E8530" s="106"/>
      <c r="F8530" s="107"/>
      <c r="G8530" s="108"/>
      <c r="H8530" s="109"/>
      <c r="I8530" s="109"/>
      <c r="J8530" s="110"/>
      <c r="K8530" s="117"/>
      <c r="L8530" s="178"/>
      <c r="M8530" s="178"/>
      <c r="N8530" s="106"/>
      <c r="O8530" s="111"/>
      <c r="P8530" s="111"/>
      <c r="Q8530" s="106"/>
      <c r="R8530" s="106"/>
      <c r="S8530" s="106"/>
      <c r="T8530" s="106"/>
      <c r="U8530" s="106"/>
      <c r="V8530" s="106"/>
      <c r="W8530" s="19"/>
      <c r="X8530" s="2"/>
      <c r="Y8530" s="4"/>
      <c r="Z8530" s="106"/>
      <c r="AA8530" s="114"/>
      <c r="AB8530" s="112"/>
      <c r="AC8530" s="178"/>
      <c r="AD8530" s="11"/>
      <c r="AE8530" s="106"/>
      <c r="AF8530" s="106"/>
      <c r="AG8530" s="106"/>
      <c r="AH8530" s="115"/>
      <c r="AI8530" s="116"/>
    </row>
    <row r="8531" spans="1:35" ht="15" customHeight="1" x14ac:dyDescent="0.25">
      <c r="A8531" s="105"/>
      <c r="B8531" s="106"/>
      <c r="C8531" s="2"/>
      <c r="D8531" s="2"/>
      <c r="E8531" s="106"/>
      <c r="F8531" s="107"/>
      <c r="G8531" s="108"/>
      <c r="H8531" s="109"/>
      <c r="I8531" s="109"/>
      <c r="J8531" s="110"/>
      <c r="K8531" s="117"/>
      <c r="L8531" s="178"/>
      <c r="M8531" s="178"/>
      <c r="N8531" s="106"/>
      <c r="O8531" s="111"/>
      <c r="P8531" s="111"/>
      <c r="Q8531" s="106"/>
      <c r="R8531" s="106"/>
      <c r="S8531" s="106"/>
      <c r="T8531" s="106"/>
      <c r="U8531" s="106"/>
      <c r="V8531" s="106"/>
      <c r="W8531" s="19"/>
      <c r="X8531" s="2"/>
      <c r="Y8531" s="4"/>
      <c r="Z8531" s="106"/>
      <c r="AA8531" s="114"/>
      <c r="AB8531" s="112"/>
      <c r="AC8531" s="178"/>
      <c r="AD8531" s="11"/>
      <c r="AE8531" s="106"/>
      <c r="AF8531" s="106"/>
      <c r="AG8531" s="106"/>
      <c r="AH8531" s="115"/>
      <c r="AI8531" s="116"/>
    </row>
    <row r="8532" spans="1:35" ht="15" customHeight="1" x14ac:dyDescent="0.25">
      <c r="A8532" s="105"/>
      <c r="B8532" s="106"/>
      <c r="C8532" s="2"/>
      <c r="D8532" s="2"/>
      <c r="E8532" s="106"/>
      <c r="F8532" s="107"/>
      <c r="G8532" s="108"/>
      <c r="H8532" s="109"/>
      <c r="I8532" s="109"/>
      <c r="J8532" s="110"/>
      <c r="K8532" s="117"/>
      <c r="L8532" s="178"/>
      <c r="M8532" s="178"/>
      <c r="N8532" s="106"/>
      <c r="O8532" s="111"/>
      <c r="P8532" s="111"/>
      <c r="Q8532" s="106"/>
      <c r="R8532" s="106"/>
      <c r="S8532" s="106"/>
      <c r="T8532" s="106"/>
      <c r="U8532" s="106"/>
      <c r="V8532" s="106"/>
      <c r="W8532" s="19"/>
      <c r="X8532" s="2"/>
      <c r="Y8532" s="4"/>
      <c r="Z8532" s="106"/>
      <c r="AA8532" s="114"/>
      <c r="AB8532" s="112"/>
      <c r="AC8532" s="178"/>
      <c r="AD8532" s="11"/>
      <c r="AE8532" s="106"/>
      <c r="AF8532" s="106"/>
      <c r="AG8532" s="106"/>
      <c r="AH8532" s="115"/>
      <c r="AI8532" s="116"/>
    </row>
    <row r="8533" spans="1:35" ht="15" customHeight="1" x14ac:dyDescent="0.25">
      <c r="A8533" s="105"/>
      <c r="B8533" s="106"/>
      <c r="C8533" s="2"/>
      <c r="D8533" s="2"/>
      <c r="E8533" s="106"/>
      <c r="F8533" s="107"/>
      <c r="G8533" s="108"/>
      <c r="H8533" s="109"/>
      <c r="I8533" s="109"/>
      <c r="J8533" s="110"/>
      <c r="K8533" s="117"/>
      <c r="L8533" s="178"/>
      <c r="M8533" s="178"/>
      <c r="N8533" s="106"/>
      <c r="O8533" s="111"/>
      <c r="P8533" s="111"/>
      <c r="Q8533" s="106"/>
      <c r="R8533" s="106"/>
      <c r="S8533" s="106"/>
      <c r="T8533" s="106"/>
      <c r="U8533" s="106"/>
      <c r="V8533" s="106"/>
      <c r="W8533" s="19"/>
      <c r="X8533" s="2"/>
      <c r="Y8533" s="4"/>
      <c r="Z8533" s="106"/>
      <c r="AA8533" s="114"/>
      <c r="AB8533" s="112"/>
      <c r="AC8533" s="178"/>
      <c r="AD8533" s="11"/>
      <c r="AE8533" s="106"/>
      <c r="AF8533" s="106"/>
      <c r="AG8533" s="106"/>
      <c r="AH8533" s="115"/>
      <c r="AI8533" s="116"/>
    </row>
    <row r="8534" spans="1:35" ht="15" customHeight="1" x14ac:dyDescent="0.25">
      <c r="A8534" s="105"/>
      <c r="B8534" s="106"/>
      <c r="C8534" s="2"/>
      <c r="D8534" s="2"/>
      <c r="E8534" s="106"/>
      <c r="F8534" s="107"/>
      <c r="G8534" s="108"/>
      <c r="H8534" s="109"/>
      <c r="I8534" s="109"/>
      <c r="J8534" s="110"/>
      <c r="K8534" s="117"/>
      <c r="L8534" s="178"/>
      <c r="M8534" s="178"/>
      <c r="N8534" s="106"/>
      <c r="O8534" s="111"/>
      <c r="P8534" s="111"/>
      <c r="Q8534" s="106"/>
      <c r="R8534" s="106"/>
      <c r="S8534" s="106"/>
      <c r="T8534" s="106"/>
      <c r="U8534" s="106"/>
      <c r="V8534" s="106"/>
      <c r="W8534" s="19"/>
      <c r="X8534" s="2"/>
      <c r="Y8534" s="4"/>
      <c r="Z8534" s="106"/>
      <c r="AA8534" s="114"/>
      <c r="AB8534" s="112"/>
      <c r="AC8534" s="178"/>
      <c r="AD8534" s="11"/>
      <c r="AE8534" s="106"/>
      <c r="AF8534" s="106"/>
      <c r="AG8534" s="106"/>
      <c r="AH8534" s="115"/>
      <c r="AI8534" s="116"/>
    </row>
    <row r="8535" spans="1:35" ht="15" customHeight="1" x14ac:dyDescent="0.25">
      <c r="A8535" s="105"/>
      <c r="B8535" s="106"/>
      <c r="C8535" s="2"/>
      <c r="D8535" s="2"/>
      <c r="E8535" s="106"/>
      <c r="F8535" s="107"/>
      <c r="G8535" s="108"/>
      <c r="H8535" s="109"/>
      <c r="I8535" s="109"/>
      <c r="J8535" s="110"/>
      <c r="K8535" s="117"/>
      <c r="L8535" s="178"/>
      <c r="M8535" s="178"/>
      <c r="N8535" s="106"/>
      <c r="O8535" s="111"/>
      <c r="P8535" s="111"/>
      <c r="Q8535" s="106"/>
      <c r="R8535" s="106"/>
      <c r="S8535" s="106"/>
      <c r="T8535" s="106"/>
      <c r="U8535" s="106"/>
      <c r="V8535" s="106"/>
      <c r="W8535" s="19"/>
      <c r="X8535" s="2"/>
      <c r="Y8535" s="4"/>
      <c r="Z8535" s="106"/>
      <c r="AA8535" s="114"/>
      <c r="AB8535" s="112"/>
      <c r="AC8535" s="178"/>
      <c r="AD8535" s="11"/>
      <c r="AE8535" s="106"/>
      <c r="AF8535" s="106"/>
      <c r="AG8535" s="106"/>
      <c r="AH8535" s="115"/>
      <c r="AI8535" s="116"/>
    </row>
    <row r="8536" spans="1:35" ht="15" customHeight="1" x14ac:dyDescent="0.25">
      <c r="A8536" s="105"/>
      <c r="B8536" s="106"/>
      <c r="C8536" s="2"/>
      <c r="D8536" s="2"/>
      <c r="E8536" s="106"/>
      <c r="F8536" s="107"/>
      <c r="G8536" s="108"/>
      <c r="H8536" s="109"/>
      <c r="I8536" s="109"/>
      <c r="J8536" s="110"/>
      <c r="K8536" s="117"/>
      <c r="L8536" s="178"/>
      <c r="M8536" s="178"/>
      <c r="N8536" s="106"/>
      <c r="O8536" s="111"/>
      <c r="P8536" s="111"/>
      <c r="Q8536" s="106"/>
      <c r="R8536" s="106"/>
      <c r="S8536" s="106"/>
      <c r="T8536" s="106"/>
      <c r="U8536" s="106"/>
      <c r="V8536" s="106"/>
      <c r="W8536" s="19"/>
      <c r="X8536" s="2"/>
      <c r="Y8536" s="4"/>
      <c r="Z8536" s="106"/>
      <c r="AA8536" s="114"/>
      <c r="AB8536" s="112"/>
      <c r="AC8536" s="178"/>
      <c r="AD8536" s="11"/>
      <c r="AE8536" s="106"/>
      <c r="AF8536" s="106"/>
      <c r="AG8536" s="106"/>
      <c r="AH8536" s="115"/>
      <c r="AI8536" s="116"/>
    </row>
    <row r="8537" spans="1:35" ht="15" customHeight="1" x14ac:dyDescent="0.25">
      <c r="A8537" s="105"/>
      <c r="B8537" s="106"/>
      <c r="C8537" s="2"/>
      <c r="D8537" s="2"/>
      <c r="E8537" s="106"/>
      <c r="F8537" s="107"/>
      <c r="G8537" s="108"/>
      <c r="H8537" s="109"/>
      <c r="I8537" s="109"/>
      <c r="J8537" s="110"/>
      <c r="K8537" s="117"/>
      <c r="L8537" s="178"/>
      <c r="M8537" s="178"/>
      <c r="N8537" s="106"/>
      <c r="O8537" s="111"/>
      <c r="P8537" s="111"/>
      <c r="Q8537" s="106"/>
      <c r="R8537" s="106"/>
      <c r="S8537" s="106"/>
      <c r="T8537" s="106"/>
      <c r="U8537" s="106"/>
      <c r="V8537" s="106"/>
      <c r="W8537" s="19"/>
      <c r="X8537" s="2"/>
      <c r="Y8537" s="4"/>
      <c r="Z8537" s="106"/>
      <c r="AA8537" s="114"/>
      <c r="AB8537" s="112"/>
      <c r="AC8537" s="178"/>
      <c r="AD8537" s="11"/>
      <c r="AE8537" s="106"/>
      <c r="AF8537" s="106"/>
      <c r="AG8537" s="106"/>
      <c r="AH8537" s="115"/>
      <c r="AI8537" s="116"/>
    </row>
    <row r="8538" spans="1:35" ht="15" customHeight="1" x14ac:dyDescent="0.25">
      <c r="A8538" s="105"/>
      <c r="B8538" s="106"/>
      <c r="C8538" s="2"/>
      <c r="D8538" s="2"/>
      <c r="E8538" s="106"/>
      <c r="F8538" s="107"/>
      <c r="G8538" s="108"/>
      <c r="H8538" s="109"/>
      <c r="I8538" s="109"/>
      <c r="J8538" s="110"/>
      <c r="K8538" s="117"/>
      <c r="L8538" s="178"/>
      <c r="M8538" s="178"/>
      <c r="N8538" s="106"/>
      <c r="O8538" s="111"/>
      <c r="P8538" s="111"/>
      <c r="Q8538" s="106"/>
      <c r="R8538" s="106"/>
      <c r="S8538" s="106"/>
      <c r="T8538" s="106"/>
      <c r="U8538" s="106"/>
      <c r="V8538" s="106"/>
      <c r="W8538" s="19"/>
      <c r="X8538" s="2"/>
      <c r="Y8538" s="4"/>
      <c r="Z8538" s="106"/>
      <c r="AA8538" s="114"/>
      <c r="AB8538" s="112"/>
      <c r="AC8538" s="178"/>
      <c r="AD8538" s="11"/>
      <c r="AE8538" s="106"/>
      <c r="AF8538" s="106"/>
      <c r="AG8538" s="106"/>
      <c r="AH8538" s="115"/>
      <c r="AI8538" s="116"/>
    </row>
    <row r="8539" spans="1:35" ht="15" customHeight="1" x14ac:dyDescent="0.25">
      <c r="A8539" s="105"/>
      <c r="B8539" s="106"/>
      <c r="C8539" s="2"/>
      <c r="D8539" s="2"/>
      <c r="E8539" s="106"/>
      <c r="F8539" s="107"/>
      <c r="G8539" s="108"/>
      <c r="H8539" s="109"/>
      <c r="I8539" s="109"/>
      <c r="J8539" s="110"/>
      <c r="K8539" s="117"/>
      <c r="L8539" s="178"/>
      <c r="M8539" s="178"/>
      <c r="N8539" s="106"/>
      <c r="O8539" s="111"/>
      <c r="P8539" s="111"/>
      <c r="Q8539" s="106"/>
      <c r="R8539" s="106"/>
      <c r="S8539" s="106"/>
      <c r="T8539" s="106"/>
      <c r="U8539" s="106"/>
      <c r="V8539" s="106"/>
      <c r="W8539" s="19"/>
      <c r="X8539" s="2"/>
      <c r="Y8539" s="4"/>
      <c r="Z8539" s="106"/>
      <c r="AA8539" s="114"/>
      <c r="AB8539" s="112"/>
      <c r="AC8539" s="178"/>
      <c r="AD8539" s="11"/>
      <c r="AE8539" s="106"/>
      <c r="AF8539" s="106"/>
      <c r="AG8539" s="106"/>
      <c r="AH8539" s="115"/>
      <c r="AI8539" s="116"/>
    </row>
    <row r="8540" spans="1:35" ht="15" customHeight="1" x14ac:dyDescent="0.25">
      <c r="A8540" s="105"/>
      <c r="B8540" s="106"/>
      <c r="C8540" s="2"/>
      <c r="D8540" s="2"/>
      <c r="E8540" s="106"/>
      <c r="F8540" s="107"/>
      <c r="G8540" s="108"/>
      <c r="H8540" s="109"/>
      <c r="I8540" s="109"/>
      <c r="J8540" s="110"/>
      <c r="K8540" s="117"/>
      <c r="L8540" s="178"/>
      <c r="M8540" s="178"/>
      <c r="N8540" s="106"/>
      <c r="O8540" s="111"/>
      <c r="P8540" s="111"/>
      <c r="Q8540" s="106"/>
      <c r="R8540" s="106"/>
      <c r="S8540" s="106"/>
      <c r="T8540" s="106"/>
      <c r="U8540" s="106"/>
      <c r="V8540" s="106"/>
      <c r="W8540" s="19"/>
      <c r="X8540" s="2"/>
      <c r="Y8540" s="4"/>
      <c r="Z8540" s="106"/>
      <c r="AA8540" s="114"/>
      <c r="AB8540" s="112"/>
      <c r="AC8540" s="178"/>
      <c r="AD8540" s="11"/>
      <c r="AE8540" s="106"/>
      <c r="AF8540" s="106"/>
      <c r="AG8540" s="106"/>
      <c r="AH8540" s="115"/>
      <c r="AI8540" s="116"/>
    </row>
    <row r="8541" spans="1:35" ht="15" customHeight="1" x14ac:dyDescent="0.25">
      <c r="A8541" s="105"/>
      <c r="B8541" s="106"/>
      <c r="C8541" s="2"/>
      <c r="D8541" s="2"/>
      <c r="E8541" s="106"/>
      <c r="F8541" s="107"/>
      <c r="G8541" s="108"/>
      <c r="H8541" s="109"/>
      <c r="I8541" s="109"/>
      <c r="J8541" s="110"/>
      <c r="K8541" s="117"/>
      <c r="L8541" s="178"/>
      <c r="M8541" s="178"/>
      <c r="N8541" s="106"/>
      <c r="O8541" s="111"/>
      <c r="P8541" s="111"/>
      <c r="Q8541" s="106"/>
      <c r="R8541" s="106"/>
      <c r="S8541" s="106"/>
      <c r="T8541" s="106"/>
      <c r="U8541" s="106"/>
      <c r="V8541" s="106"/>
      <c r="W8541" s="19"/>
      <c r="X8541" s="2"/>
      <c r="Y8541" s="4"/>
      <c r="Z8541" s="106"/>
      <c r="AA8541" s="114"/>
      <c r="AB8541" s="112"/>
      <c r="AC8541" s="178"/>
      <c r="AD8541" s="11"/>
      <c r="AE8541" s="106"/>
      <c r="AF8541" s="106"/>
      <c r="AG8541" s="106"/>
      <c r="AH8541" s="115"/>
      <c r="AI8541" s="116"/>
    </row>
    <row r="8542" spans="1:35" ht="15" customHeight="1" x14ac:dyDescent="0.25">
      <c r="A8542" s="105"/>
      <c r="B8542" s="106"/>
      <c r="C8542" s="2"/>
      <c r="D8542" s="2"/>
      <c r="E8542" s="106"/>
      <c r="F8542" s="107"/>
      <c r="G8542" s="108"/>
      <c r="H8542" s="109"/>
      <c r="I8542" s="109"/>
      <c r="J8542" s="110"/>
      <c r="K8542" s="117"/>
      <c r="L8542" s="178"/>
      <c r="M8542" s="178"/>
      <c r="N8542" s="106"/>
      <c r="O8542" s="111"/>
      <c r="P8542" s="111"/>
      <c r="Q8542" s="106"/>
      <c r="R8542" s="106"/>
      <c r="S8542" s="106"/>
      <c r="T8542" s="106"/>
      <c r="U8542" s="106"/>
      <c r="V8542" s="106"/>
      <c r="W8542" s="19"/>
      <c r="X8542" s="2"/>
      <c r="Y8542" s="4"/>
      <c r="Z8542" s="106"/>
      <c r="AA8542" s="114"/>
      <c r="AB8542" s="112"/>
      <c r="AC8542" s="178"/>
      <c r="AD8542" s="11"/>
      <c r="AE8542" s="106"/>
      <c r="AF8542" s="106"/>
      <c r="AG8542" s="106"/>
      <c r="AH8542" s="115"/>
      <c r="AI8542" s="116"/>
    </row>
    <row r="8543" spans="1:35" ht="15" customHeight="1" x14ac:dyDescent="0.25">
      <c r="A8543" s="105"/>
      <c r="B8543" s="106"/>
      <c r="C8543" s="2"/>
      <c r="D8543" s="2"/>
      <c r="E8543" s="106"/>
      <c r="F8543" s="107"/>
      <c r="G8543" s="108"/>
      <c r="H8543" s="109"/>
      <c r="I8543" s="109"/>
      <c r="J8543" s="110"/>
      <c r="K8543" s="117"/>
      <c r="L8543" s="178"/>
      <c r="M8543" s="178"/>
      <c r="N8543" s="106"/>
      <c r="O8543" s="111"/>
      <c r="P8543" s="111"/>
      <c r="Q8543" s="106"/>
      <c r="R8543" s="106"/>
      <c r="S8543" s="106"/>
      <c r="T8543" s="106"/>
      <c r="U8543" s="106"/>
      <c r="V8543" s="106"/>
      <c r="W8543" s="19"/>
      <c r="X8543" s="2"/>
      <c r="Y8543" s="4"/>
      <c r="Z8543" s="106"/>
      <c r="AA8543" s="114"/>
      <c r="AB8543" s="112"/>
      <c r="AC8543" s="178"/>
      <c r="AD8543" s="11"/>
      <c r="AE8543" s="106"/>
      <c r="AF8543" s="106"/>
      <c r="AG8543" s="106"/>
      <c r="AH8543" s="115"/>
      <c r="AI8543" s="116"/>
    </row>
    <row r="8544" spans="1:35" ht="15" customHeight="1" x14ac:dyDescent="0.25">
      <c r="A8544" s="105"/>
      <c r="B8544" s="106"/>
      <c r="C8544" s="2"/>
      <c r="D8544" s="2"/>
      <c r="E8544" s="106"/>
      <c r="F8544" s="107"/>
      <c r="G8544" s="108"/>
      <c r="H8544" s="109"/>
      <c r="I8544" s="109"/>
      <c r="J8544" s="110"/>
      <c r="K8544" s="117"/>
      <c r="L8544" s="178"/>
      <c r="M8544" s="178"/>
      <c r="N8544" s="106"/>
      <c r="O8544" s="111"/>
      <c r="P8544" s="111"/>
      <c r="Q8544" s="106"/>
      <c r="R8544" s="106"/>
      <c r="S8544" s="106"/>
      <c r="T8544" s="106"/>
      <c r="U8544" s="106"/>
      <c r="V8544" s="106"/>
      <c r="W8544" s="19"/>
      <c r="X8544" s="2"/>
      <c r="Y8544" s="4"/>
      <c r="Z8544" s="106"/>
      <c r="AA8544" s="114"/>
      <c r="AB8544" s="112"/>
      <c r="AC8544" s="178"/>
      <c r="AD8544" s="11"/>
      <c r="AE8544" s="106"/>
      <c r="AF8544" s="106"/>
      <c r="AG8544" s="106"/>
      <c r="AH8544" s="115"/>
      <c r="AI8544" s="116"/>
    </row>
    <row r="8545" spans="1:35" ht="15" customHeight="1" x14ac:dyDescent="0.25">
      <c r="A8545" s="105"/>
      <c r="B8545" s="106"/>
      <c r="C8545" s="2"/>
      <c r="D8545" s="2"/>
      <c r="E8545" s="106"/>
      <c r="F8545" s="107"/>
      <c r="G8545" s="108"/>
      <c r="H8545" s="109"/>
      <c r="I8545" s="109"/>
      <c r="J8545" s="110"/>
      <c r="K8545" s="117"/>
      <c r="L8545" s="178"/>
      <c r="M8545" s="178"/>
      <c r="N8545" s="106"/>
      <c r="O8545" s="111"/>
      <c r="P8545" s="111"/>
      <c r="Q8545" s="106"/>
      <c r="R8545" s="106"/>
      <c r="S8545" s="106"/>
      <c r="T8545" s="106"/>
      <c r="U8545" s="106"/>
      <c r="V8545" s="106"/>
      <c r="W8545" s="19"/>
      <c r="X8545" s="2"/>
      <c r="Y8545" s="4"/>
      <c r="Z8545" s="106"/>
      <c r="AA8545" s="114"/>
      <c r="AB8545" s="112"/>
      <c r="AC8545" s="178"/>
      <c r="AD8545" s="11"/>
      <c r="AE8545" s="106"/>
      <c r="AF8545" s="106"/>
      <c r="AG8545" s="106"/>
      <c r="AH8545" s="115"/>
      <c r="AI8545" s="116"/>
    </row>
    <row r="8546" spans="1:35" ht="15" customHeight="1" x14ac:dyDescent="0.25">
      <c r="A8546" s="105"/>
      <c r="B8546" s="106"/>
      <c r="C8546" s="2"/>
      <c r="D8546" s="2"/>
      <c r="E8546" s="106"/>
      <c r="F8546" s="107"/>
      <c r="G8546" s="108"/>
      <c r="H8546" s="109"/>
      <c r="I8546" s="109"/>
      <c r="J8546" s="110"/>
      <c r="K8546" s="117"/>
      <c r="L8546" s="178"/>
      <c r="M8546" s="178"/>
      <c r="N8546" s="106"/>
      <c r="O8546" s="111"/>
      <c r="P8546" s="111"/>
      <c r="Q8546" s="106"/>
      <c r="R8546" s="106"/>
      <c r="S8546" s="106"/>
      <c r="T8546" s="106"/>
      <c r="U8546" s="106"/>
      <c r="V8546" s="106"/>
      <c r="W8546" s="19"/>
      <c r="X8546" s="2"/>
      <c r="Y8546" s="4"/>
      <c r="Z8546" s="106"/>
      <c r="AA8546" s="114"/>
      <c r="AB8546" s="112"/>
      <c r="AC8546" s="178"/>
      <c r="AD8546" s="11"/>
      <c r="AE8546" s="106"/>
      <c r="AF8546" s="106"/>
      <c r="AG8546" s="106"/>
      <c r="AH8546" s="115"/>
      <c r="AI8546" s="116"/>
    </row>
    <row r="8547" spans="1:35" ht="15" customHeight="1" x14ac:dyDescent="0.25">
      <c r="A8547" s="105"/>
      <c r="B8547" s="106"/>
      <c r="C8547" s="2"/>
      <c r="D8547" s="2"/>
      <c r="E8547" s="106"/>
      <c r="F8547" s="107"/>
      <c r="G8547" s="108"/>
      <c r="H8547" s="109"/>
      <c r="I8547" s="109"/>
      <c r="J8547" s="110"/>
      <c r="K8547" s="117"/>
      <c r="L8547" s="178"/>
      <c r="M8547" s="178"/>
      <c r="N8547" s="106"/>
      <c r="O8547" s="111"/>
      <c r="P8547" s="111"/>
      <c r="Q8547" s="106"/>
      <c r="R8547" s="106"/>
      <c r="S8547" s="106"/>
      <c r="T8547" s="106"/>
      <c r="U8547" s="106"/>
      <c r="V8547" s="106"/>
      <c r="W8547" s="19"/>
      <c r="X8547" s="2"/>
      <c r="Y8547" s="4"/>
      <c r="Z8547" s="106"/>
      <c r="AA8547" s="114"/>
      <c r="AB8547" s="112"/>
      <c r="AC8547" s="178"/>
      <c r="AD8547" s="11"/>
      <c r="AE8547" s="106"/>
      <c r="AF8547" s="106"/>
      <c r="AG8547" s="106"/>
      <c r="AH8547" s="115"/>
      <c r="AI8547" s="116"/>
    </row>
    <row r="8548" spans="1:35" ht="15" customHeight="1" x14ac:dyDescent="0.25">
      <c r="A8548" s="105"/>
      <c r="B8548" s="106"/>
      <c r="C8548" s="2"/>
      <c r="D8548" s="2"/>
      <c r="E8548" s="106"/>
      <c r="F8548" s="107"/>
      <c r="G8548" s="108"/>
      <c r="H8548" s="109"/>
      <c r="I8548" s="109"/>
      <c r="J8548" s="110"/>
      <c r="K8548" s="117"/>
      <c r="L8548" s="178"/>
      <c r="M8548" s="178"/>
      <c r="N8548" s="106"/>
      <c r="O8548" s="111"/>
      <c r="P8548" s="111"/>
      <c r="Q8548" s="106"/>
      <c r="R8548" s="106"/>
      <c r="S8548" s="106"/>
      <c r="T8548" s="106"/>
      <c r="U8548" s="106"/>
      <c r="V8548" s="106"/>
      <c r="W8548" s="19"/>
      <c r="X8548" s="2"/>
      <c r="Y8548" s="4"/>
      <c r="Z8548" s="106"/>
      <c r="AA8548" s="114"/>
      <c r="AB8548" s="112"/>
      <c r="AC8548" s="178"/>
      <c r="AD8548" s="11"/>
      <c r="AE8548" s="106"/>
      <c r="AF8548" s="106"/>
      <c r="AG8548" s="106"/>
      <c r="AH8548" s="115"/>
      <c r="AI8548" s="116"/>
    </row>
    <row r="8549" spans="1:35" ht="15" customHeight="1" x14ac:dyDescent="0.25">
      <c r="A8549" s="105"/>
      <c r="B8549" s="106"/>
      <c r="C8549" s="2"/>
      <c r="D8549" s="2"/>
      <c r="E8549" s="106"/>
      <c r="F8549" s="107"/>
      <c r="G8549" s="108"/>
      <c r="H8549" s="109"/>
      <c r="I8549" s="109"/>
      <c r="J8549" s="110"/>
      <c r="K8549" s="117"/>
      <c r="L8549" s="178"/>
      <c r="M8549" s="178"/>
      <c r="N8549" s="106"/>
      <c r="O8549" s="111"/>
      <c r="P8549" s="111"/>
      <c r="Q8549" s="106"/>
      <c r="R8549" s="106"/>
      <c r="S8549" s="106"/>
      <c r="T8549" s="106"/>
      <c r="U8549" s="106"/>
      <c r="V8549" s="106"/>
      <c r="W8549" s="19"/>
      <c r="X8549" s="2"/>
      <c r="Y8549" s="4"/>
      <c r="Z8549" s="106"/>
      <c r="AA8549" s="114"/>
      <c r="AB8549" s="112"/>
      <c r="AC8549" s="178"/>
      <c r="AD8549" s="11"/>
      <c r="AE8549" s="106"/>
      <c r="AF8549" s="106"/>
      <c r="AG8549" s="106"/>
      <c r="AH8549" s="115"/>
      <c r="AI8549" s="116"/>
    </row>
    <row r="8550" spans="1:35" ht="15" customHeight="1" x14ac:dyDescent="0.25">
      <c r="A8550" s="105"/>
      <c r="B8550" s="106"/>
      <c r="C8550" s="2"/>
      <c r="D8550" s="2"/>
      <c r="E8550" s="106"/>
      <c r="F8550" s="107"/>
      <c r="G8550" s="108"/>
      <c r="H8550" s="109"/>
      <c r="I8550" s="109"/>
      <c r="J8550" s="110"/>
      <c r="K8550" s="117"/>
      <c r="L8550" s="178"/>
      <c r="M8550" s="178"/>
      <c r="N8550" s="106"/>
      <c r="O8550" s="111"/>
      <c r="P8550" s="111"/>
      <c r="Q8550" s="106"/>
      <c r="R8550" s="106"/>
      <c r="S8550" s="106"/>
      <c r="T8550" s="106"/>
      <c r="U8550" s="106"/>
      <c r="V8550" s="106"/>
      <c r="W8550" s="19"/>
      <c r="X8550" s="2"/>
      <c r="Y8550" s="4"/>
      <c r="Z8550" s="106"/>
      <c r="AA8550" s="114"/>
      <c r="AB8550" s="112"/>
      <c r="AC8550" s="178"/>
      <c r="AD8550" s="11"/>
      <c r="AE8550" s="106"/>
      <c r="AF8550" s="106"/>
      <c r="AG8550" s="106"/>
      <c r="AH8550" s="115"/>
      <c r="AI8550" s="116"/>
    </row>
    <row r="8551" spans="1:35" ht="15" customHeight="1" x14ac:dyDescent="0.25">
      <c r="A8551" s="105"/>
      <c r="B8551" s="106"/>
      <c r="C8551" s="2"/>
      <c r="D8551" s="2"/>
      <c r="E8551" s="106"/>
      <c r="F8551" s="107"/>
      <c r="G8551" s="108"/>
      <c r="H8551" s="109"/>
      <c r="I8551" s="109"/>
      <c r="J8551" s="110"/>
      <c r="K8551" s="117"/>
      <c r="L8551" s="178"/>
      <c r="M8551" s="178"/>
      <c r="N8551" s="106"/>
      <c r="O8551" s="111"/>
      <c r="P8551" s="111"/>
      <c r="Q8551" s="106"/>
      <c r="R8551" s="106"/>
      <c r="S8551" s="106"/>
      <c r="T8551" s="106"/>
      <c r="U8551" s="106"/>
      <c r="V8551" s="106"/>
      <c r="W8551" s="19"/>
      <c r="X8551" s="2"/>
      <c r="Y8551" s="4"/>
      <c r="Z8551" s="106"/>
      <c r="AA8551" s="114"/>
      <c r="AB8551" s="112"/>
      <c r="AC8551" s="178"/>
      <c r="AD8551" s="11"/>
      <c r="AE8551" s="106"/>
      <c r="AF8551" s="106"/>
      <c r="AG8551" s="106"/>
      <c r="AH8551" s="115"/>
      <c r="AI8551" s="116"/>
    </row>
    <row r="8552" spans="1:35" ht="15" customHeight="1" x14ac:dyDescent="0.25">
      <c r="A8552" s="105"/>
      <c r="B8552" s="106"/>
      <c r="C8552" s="2"/>
      <c r="D8552" s="2"/>
      <c r="E8552" s="106"/>
      <c r="F8552" s="107"/>
      <c r="G8552" s="108"/>
      <c r="H8552" s="109"/>
      <c r="I8552" s="109"/>
      <c r="J8552" s="110"/>
      <c r="K8552" s="117"/>
      <c r="L8552" s="178"/>
      <c r="M8552" s="178"/>
      <c r="N8552" s="106"/>
      <c r="O8552" s="111"/>
      <c r="P8552" s="111"/>
      <c r="Q8552" s="106"/>
      <c r="R8552" s="106"/>
      <c r="S8552" s="106"/>
      <c r="T8552" s="106"/>
      <c r="U8552" s="106"/>
      <c r="V8552" s="106"/>
      <c r="W8552" s="19"/>
      <c r="X8552" s="2"/>
      <c r="Y8552" s="4"/>
      <c r="Z8552" s="106"/>
      <c r="AA8552" s="114"/>
      <c r="AB8552" s="112"/>
      <c r="AC8552" s="178"/>
      <c r="AD8552" s="11"/>
      <c r="AE8552" s="106"/>
      <c r="AF8552" s="106"/>
      <c r="AG8552" s="106"/>
      <c r="AH8552" s="115"/>
      <c r="AI8552" s="116"/>
    </row>
    <row r="8553" spans="1:35" ht="15" customHeight="1" x14ac:dyDescent="0.25">
      <c r="A8553" s="105"/>
      <c r="B8553" s="106"/>
      <c r="C8553" s="2"/>
      <c r="D8553" s="2"/>
      <c r="E8553" s="106"/>
      <c r="F8553" s="107"/>
      <c r="G8553" s="108"/>
      <c r="H8553" s="109"/>
      <c r="I8553" s="109"/>
      <c r="J8553" s="110"/>
      <c r="K8553" s="117"/>
      <c r="L8553" s="178"/>
      <c r="M8553" s="178"/>
      <c r="N8553" s="106"/>
      <c r="O8553" s="111"/>
      <c r="P8553" s="111"/>
      <c r="Q8553" s="106"/>
      <c r="R8553" s="106"/>
      <c r="S8553" s="106"/>
      <c r="T8553" s="106"/>
      <c r="U8553" s="106"/>
      <c r="V8553" s="106"/>
      <c r="W8553" s="19"/>
      <c r="X8553" s="2"/>
      <c r="Y8553" s="4"/>
      <c r="Z8553" s="106"/>
      <c r="AA8553" s="114"/>
      <c r="AB8553" s="112"/>
      <c r="AC8553" s="178"/>
      <c r="AD8553" s="11"/>
      <c r="AE8553" s="106"/>
      <c r="AF8553" s="106"/>
      <c r="AG8553" s="106"/>
      <c r="AH8553" s="115"/>
      <c r="AI8553" s="116"/>
    </row>
    <row r="8554" spans="1:35" ht="15" customHeight="1" x14ac:dyDescent="0.25">
      <c r="A8554" s="105"/>
      <c r="B8554" s="106"/>
      <c r="C8554" s="2"/>
      <c r="D8554" s="2"/>
      <c r="E8554" s="106"/>
      <c r="F8554" s="107"/>
      <c r="G8554" s="108"/>
      <c r="H8554" s="109"/>
      <c r="I8554" s="109"/>
      <c r="J8554" s="110"/>
      <c r="K8554" s="117"/>
      <c r="L8554" s="178"/>
      <c r="M8554" s="178"/>
      <c r="N8554" s="106"/>
      <c r="O8554" s="111"/>
      <c r="P8554" s="111"/>
      <c r="Q8554" s="106"/>
      <c r="R8554" s="106"/>
      <c r="S8554" s="106"/>
      <c r="T8554" s="106"/>
      <c r="U8554" s="106"/>
      <c r="V8554" s="106"/>
      <c r="W8554" s="19"/>
      <c r="X8554" s="2"/>
      <c r="Y8554" s="4"/>
      <c r="Z8554" s="106"/>
      <c r="AA8554" s="114"/>
      <c r="AB8554" s="112"/>
      <c r="AC8554" s="178"/>
      <c r="AD8554" s="11"/>
      <c r="AE8554" s="106"/>
      <c r="AF8554" s="106"/>
      <c r="AG8554" s="106"/>
      <c r="AH8554" s="115"/>
      <c r="AI8554" s="116"/>
    </row>
    <row r="8555" spans="1:35" ht="15" customHeight="1" x14ac:dyDescent="0.25">
      <c r="A8555" s="105"/>
      <c r="B8555" s="106"/>
      <c r="C8555" s="2"/>
      <c r="D8555" s="2"/>
      <c r="E8555" s="106"/>
      <c r="F8555" s="107"/>
      <c r="G8555" s="108"/>
      <c r="H8555" s="109"/>
      <c r="I8555" s="109"/>
      <c r="J8555" s="110"/>
      <c r="K8555" s="117"/>
      <c r="L8555" s="178"/>
      <c r="M8555" s="178"/>
      <c r="N8555" s="106"/>
      <c r="O8555" s="111"/>
      <c r="P8555" s="111"/>
      <c r="Q8555" s="106"/>
      <c r="R8555" s="106"/>
      <c r="S8555" s="106"/>
      <c r="T8555" s="106"/>
      <c r="U8555" s="106"/>
      <c r="V8555" s="106"/>
      <c r="W8555" s="19"/>
      <c r="X8555" s="2"/>
      <c r="Y8555" s="4"/>
      <c r="Z8555" s="106"/>
      <c r="AA8555" s="114"/>
      <c r="AB8555" s="112"/>
      <c r="AC8555" s="178"/>
      <c r="AD8555" s="11"/>
      <c r="AE8555" s="106"/>
      <c r="AF8555" s="106"/>
      <c r="AG8555" s="106"/>
      <c r="AH8555" s="115"/>
      <c r="AI8555" s="116"/>
    </row>
    <row r="8556" spans="1:35" ht="15" customHeight="1" x14ac:dyDescent="0.25">
      <c r="A8556" s="105"/>
      <c r="B8556" s="106"/>
      <c r="C8556" s="2"/>
      <c r="D8556" s="2"/>
      <c r="E8556" s="106"/>
      <c r="F8556" s="107"/>
      <c r="G8556" s="108"/>
      <c r="H8556" s="109"/>
      <c r="I8556" s="109"/>
      <c r="J8556" s="110"/>
      <c r="K8556" s="117"/>
      <c r="L8556" s="178"/>
      <c r="M8556" s="178"/>
      <c r="N8556" s="106"/>
      <c r="O8556" s="111"/>
      <c r="P8556" s="111"/>
      <c r="Q8556" s="106"/>
      <c r="R8556" s="106"/>
      <c r="S8556" s="106"/>
      <c r="T8556" s="106"/>
      <c r="U8556" s="106"/>
      <c r="V8556" s="106"/>
      <c r="W8556" s="19"/>
      <c r="X8556" s="2"/>
      <c r="Y8556" s="4"/>
      <c r="Z8556" s="106"/>
      <c r="AA8556" s="114"/>
      <c r="AB8556" s="112"/>
      <c r="AC8556" s="178"/>
      <c r="AD8556" s="11"/>
      <c r="AE8556" s="106"/>
      <c r="AF8556" s="106"/>
      <c r="AG8556" s="106"/>
      <c r="AH8556" s="115"/>
      <c r="AI8556" s="116"/>
    </row>
    <row r="8557" spans="1:35" ht="15" customHeight="1" x14ac:dyDescent="0.25">
      <c r="A8557" s="105"/>
      <c r="B8557" s="106"/>
      <c r="C8557" s="2"/>
      <c r="D8557" s="2"/>
      <c r="E8557" s="106"/>
      <c r="F8557" s="107"/>
      <c r="G8557" s="108"/>
      <c r="H8557" s="109"/>
      <c r="I8557" s="109"/>
      <c r="J8557" s="110"/>
      <c r="K8557" s="117"/>
      <c r="L8557" s="178"/>
      <c r="M8557" s="178"/>
      <c r="N8557" s="106"/>
      <c r="O8557" s="111"/>
      <c r="P8557" s="111"/>
      <c r="Q8557" s="106"/>
      <c r="R8557" s="106"/>
      <c r="S8557" s="106"/>
      <c r="T8557" s="106"/>
      <c r="U8557" s="106"/>
      <c r="V8557" s="106"/>
      <c r="W8557" s="19"/>
      <c r="X8557" s="2"/>
      <c r="Y8557" s="4"/>
      <c r="Z8557" s="106"/>
      <c r="AA8557" s="114"/>
      <c r="AB8557" s="112"/>
      <c r="AC8557" s="178"/>
      <c r="AD8557" s="11"/>
      <c r="AE8557" s="106"/>
      <c r="AF8557" s="106"/>
      <c r="AG8557" s="106"/>
      <c r="AH8557" s="115"/>
      <c r="AI8557" s="116"/>
    </row>
    <row r="8558" spans="1:35" ht="15" customHeight="1" x14ac:dyDescent="0.25">
      <c r="A8558" s="105"/>
      <c r="B8558" s="106"/>
      <c r="C8558" s="2"/>
      <c r="D8558" s="2"/>
      <c r="E8558" s="106"/>
      <c r="F8558" s="107"/>
      <c r="G8558" s="108"/>
      <c r="H8558" s="109"/>
      <c r="I8558" s="109"/>
      <c r="J8558" s="110"/>
      <c r="K8558" s="117"/>
      <c r="L8558" s="178"/>
      <c r="M8558" s="178"/>
      <c r="N8558" s="106"/>
      <c r="O8558" s="111"/>
      <c r="P8558" s="111"/>
      <c r="Q8558" s="106"/>
      <c r="R8558" s="106"/>
      <c r="S8558" s="106"/>
      <c r="T8558" s="106"/>
      <c r="U8558" s="106"/>
      <c r="V8558" s="106"/>
      <c r="W8558" s="19"/>
      <c r="X8558" s="2"/>
      <c r="Y8558" s="4"/>
      <c r="Z8558" s="106"/>
      <c r="AA8558" s="114"/>
      <c r="AB8558" s="112"/>
      <c r="AC8558" s="178"/>
      <c r="AD8558" s="11"/>
      <c r="AE8558" s="106"/>
      <c r="AF8558" s="106"/>
      <c r="AG8558" s="106"/>
      <c r="AH8558" s="115"/>
      <c r="AI8558" s="116"/>
    </row>
    <row r="8559" spans="1:35" ht="15" customHeight="1" x14ac:dyDescent="0.25">
      <c r="A8559" s="105"/>
      <c r="B8559" s="106"/>
      <c r="C8559" s="2"/>
      <c r="D8559" s="2"/>
      <c r="E8559" s="106"/>
      <c r="F8559" s="107"/>
      <c r="G8559" s="108"/>
      <c r="H8559" s="109"/>
      <c r="I8559" s="109"/>
      <c r="J8559" s="110"/>
      <c r="K8559" s="117"/>
      <c r="L8559" s="178"/>
      <c r="M8559" s="178"/>
      <c r="N8559" s="106"/>
      <c r="O8559" s="111"/>
      <c r="P8559" s="111"/>
      <c r="Q8559" s="106"/>
      <c r="R8559" s="106"/>
      <c r="S8559" s="106"/>
      <c r="T8559" s="106"/>
      <c r="U8559" s="106"/>
      <c r="V8559" s="106"/>
      <c r="W8559" s="19"/>
      <c r="X8559" s="2"/>
      <c r="Y8559" s="4"/>
      <c r="Z8559" s="106"/>
      <c r="AA8559" s="114"/>
      <c r="AB8559" s="112"/>
      <c r="AC8559" s="178"/>
      <c r="AD8559" s="11"/>
      <c r="AE8559" s="106"/>
      <c r="AF8559" s="106"/>
      <c r="AG8559" s="106"/>
      <c r="AH8559" s="115"/>
      <c r="AI8559" s="116"/>
    </row>
    <row r="8560" spans="1:35" ht="15" customHeight="1" x14ac:dyDescent="0.25">
      <c r="A8560" s="105"/>
      <c r="B8560" s="106"/>
      <c r="C8560" s="2"/>
      <c r="D8560" s="2"/>
      <c r="E8560" s="106"/>
      <c r="F8560" s="107"/>
      <c r="G8560" s="108"/>
      <c r="H8560" s="109"/>
      <c r="I8560" s="109"/>
      <c r="J8560" s="110"/>
      <c r="K8560" s="117"/>
      <c r="L8560" s="178"/>
      <c r="M8560" s="178"/>
      <c r="N8560" s="106"/>
      <c r="O8560" s="111"/>
      <c r="P8560" s="111"/>
      <c r="Q8560" s="106"/>
      <c r="R8560" s="106"/>
      <c r="S8560" s="106"/>
      <c r="T8560" s="106"/>
      <c r="U8560" s="106"/>
      <c r="V8560" s="106"/>
      <c r="W8560" s="19"/>
      <c r="X8560" s="2"/>
      <c r="Y8560" s="4"/>
      <c r="Z8560" s="106"/>
      <c r="AA8560" s="114"/>
      <c r="AB8560" s="112"/>
      <c r="AC8560" s="178"/>
      <c r="AD8560" s="11"/>
      <c r="AE8560" s="106"/>
      <c r="AF8560" s="106"/>
      <c r="AG8560" s="106"/>
      <c r="AH8560" s="115"/>
      <c r="AI8560" s="116"/>
    </row>
    <row r="8561" spans="1:35" ht="15" customHeight="1" x14ac:dyDescent="0.25">
      <c r="A8561" s="105"/>
      <c r="B8561" s="106"/>
      <c r="C8561" s="2"/>
      <c r="D8561" s="2"/>
      <c r="E8561" s="106"/>
      <c r="F8561" s="107"/>
      <c r="G8561" s="108"/>
      <c r="H8561" s="109"/>
      <c r="I8561" s="109"/>
      <c r="J8561" s="110"/>
      <c r="K8561" s="117"/>
      <c r="L8561" s="178"/>
      <c r="M8561" s="178"/>
      <c r="N8561" s="106"/>
      <c r="O8561" s="111"/>
      <c r="P8561" s="111"/>
      <c r="Q8561" s="106"/>
      <c r="R8561" s="106"/>
      <c r="S8561" s="106"/>
      <c r="T8561" s="106"/>
      <c r="U8561" s="106"/>
      <c r="V8561" s="106"/>
      <c r="W8561" s="19"/>
      <c r="X8561" s="2"/>
      <c r="Y8561" s="4"/>
      <c r="Z8561" s="106"/>
      <c r="AA8561" s="114"/>
      <c r="AB8561" s="112"/>
      <c r="AC8561" s="178"/>
      <c r="AD8561" s="11"/>
      <c r="AE8561" s="106"/>
      <c r="AF8561" s="106"/>
      <c r="AG8561" s="106"/>
      <c r="AH8561" s="115"/>
      <c r="AI8561" s="116"/>
    </row>
    <row r="8562" spans="1:35" ht="15" customHeight="1" x14ac:dyDescent="0.25">
      <c r="A8562" s="105"/>
      <c r="B8562" s="106"/>
      <c r="C8562" s="2"/>
      <c r="D8562" s="2"/>
      <c r="E8562" s="106"/>
      <c r="F8562" s="107"/>
      <c r="G8562" s="108"/>
      <c r="H8562" s="109"/>
      <c r="I8562" s="109"/>
      <c r="J8562" s="110"/>
      <c r="K8562" s="117"/>
      <c r="L8562" s="178"/>
      <c r="M8562" s="178"/>
      <c r="N8562" s="106"/>
      <c r="O8562" s="111"/>
      <c r="P8562" s="111"/>
      <c r="Q8562" s="106"/>
      <c r="R8562" s="106"/>
      <c r="S8562" s="106"/>
      <c r="T8562" s="106"/>
      <c r="U8562" s="106"/>
      <c r="V8562" s="106"/>
      <c r="W8562" s="19"/>
      <c r="X8562" s="2"/>
      <c r="Y8562" s="4"/>
      <c r="Z8562" s="106"/>
      <c r="AA8562" s="114"/>
      <c r="AB8562" s="112"/>
      <c r="AC8562" s="178"/>
      <c r="AD8562" s="11"/>
      <c r="AE8562" s="106"/>
      <c r="AF8562" s="106"/>
      <c r="AG8562" s="106"/>
      <c r="AH8562" s="115"/>
      <c r="AI8562" s="116"/>
    </row>
    <row r="8563" spans="1:35" ht="15" customHeight="1" x14ac:dyDescent="0.25">
      <c r="A8563" s="105"/>
      <c r="B8563" s="106"/>
      <c r="C8563" s="2"/>
      <c r="D8563" s="2"/>
      <c r="E8563" s="106"/>
      <c r="F8563" s="107"/>
      <c r="G8563" s="108"/>
      <c r="H8563" s="109"/>
      <c r="I8563" s="109"/>
      <c r="J8563" s="110"/>
      <c r="K8563" s="117"/>
      <c r="L8563" s="178"/>
      <c r="M8563" s="178"/>
      <c r="N8563" s="106"/>
      <c r="O8563" s="111"/>
      <c r="P8563" s="111"/>
      <c r="Q8563" s="106"/>
      <c r="R8563" s="106"/>
      <c r="S8563" s="106"/>
      <c r="T8563" s="106"/>
      <c r="U8563" s="106"/>
      <c r="V8563" s="106"/>
      <c r="W8563" s="19"/>
      <c r="X8563" s="2"/>
      <c r="Y8563" s="4"/>
      <c r="Z8563" s="106"/>
      <c r="AA8563" s="114"/>
      <c r="AB8563" s="112"/>
      <c r="AC8563" s="178"/>
      <c r="AD8563" s="11"/>
      <c r="AE8563" s="106"/>
      <c r="AF8563" s="106"/>
      <c r="AG8563" s="106"/>
      <c r="AH8563" s="115"/>
      <c r="AI8563" s="116"/>
    </row>
    <row r="8564" spans="1:35" ht="15" customHeight="1" x14ac:dyDescent="0.25">
      <c r="A8564" s="105"/>
      <c r="B8564" s="106"/>
      <c r="C8564" s="2"/>
      <c r="D8564" s="2"/>
      <c r="E8564" s="106"/>
      <c r="F8564" s="107"/>
      <c r="G8564" s="108"/>
      <c r="H8564" s="109"/>
      <c r="I8564" s="109"/>
      <c r="J8564" s="110"/>
      <c r="K8564" s="117"/>
      <c r="L8564" s="178"/>
      <c r="M8564" s="178"/>
      <c r="N8564" s="106"/>
      <c r="O8564" s="111"/>
      <c r="P8564" s="111"/>
      <c r="Q8564" s="106"/>
      <c r="R8564" s="106"/>
      <c r="S8564" s="106"/>
      <c r="T8564" s="106"/>
      <c r="U8564" s="106"/>
      <c r="V8564" s="106"/>
      <c r="W8564" s="19"/>
      <c r="X8564" s="2"/>
      <c r="Y8564" s="4"/>
      <c r="Z8564" s="106"/>
      <c r="AA8564" s="114"/>
      <c r="AB8564" s="112"/>
      <c r="AC8564" s="178"/>
      <c r="AD8564" s="11"/>
      <c r="AE8564" s="106"/>
      <c r="AF8564" s="106"/>
      <c r="AG8564" s="106"/>
      <c r="AH8564" s="115"/>
      <c r="AI8564" s="116"/>
    </row>
    <row r="8565" spans="1:35" ht="15" customHeight="1" x14ac:dyDescent="0.25">
      <c r="A8565" s="105"/>
      <c r="B8565" s="106"/>
      <c r="C8565" s="2"/>
      <c r="D8565" s="2"/>
      <c r="E8565" s="106"/>
      <c r="F8565" s="107"/>
      <c r="G8565" s="108"/>
      <c r="H8565" s="109"/>
      <c r="I8565" s="109"/>
      <c r="J8565" s="110"/>
      <c r="K8565" s="117"/>
      <c r="L8565" s="178"/>
      <c r="M8565" s="178"/>
      <c r="N8565" s="106"/>
      <c r="O8565" s="111"/>
      <c r="P8565" s="111"/>
      <c r="Q8565" s="106"/>
      <c r="R8565" s="106"/>
      <c r="S8565" s="106"/>
      <c r="T8565" s="106"/>
      <c r="U8565" s="106"/>
      <c r="V8565" s="106"/>
      <c r="W8565" s="19"/>
      <c r="X8565" s="2"/>
      <c r="Y8565" s="4"/>
      <c r="Z8565" s="106"/>
      <c r="AA8565" s="114"/>
      <c r="AB8565" s="112"/>
      <c r="AC8565" s="178"/>
      <c r="AD8565" s="11"/>
      <c r="AE8565" s="106"/>
      <c r="AF8565" s="106"/>
      <c r="AG8565" s="106"/>
      <c r="AH8565" s="115"/>
      <c r="AI8565" s="116"/>
    </row>
    <row r="8566" spans="1:35" ht="15" customHeight="1" x14ac:dyDescent="0.25">
      <c r="A8566" s="105"/>
      <c r="B8566" s="106"/>
      <c r="C8566" s="2"/>
      <c r="D8566" s="2"/>
      <c r="E8566" s="106"/>
      <c r="F8566" s="107"/>
      <c r="G8566" s="108"/>
      <c r="H8566" s="109"/>
      <c r="I8566" s="109"/>
      <c r="J8566" s="110"/>
      <c r="K8566" s="117"/>
      <c r="L8566" s="178"/>
      <c r="M8566" s="178"/>
      <c r="N8566" s="106"/>
      <c r="O8566" s="111"/>
      <c r="P8566" s="111"/>
      <c r="Q8566" s="106"/>
      <c r="R8566" s="106"/>
      <c r="S8566" s="106"/>
      <c r="T8566" s="106"/>
      <c r="U8566" s="106"/>
      <c r="V8566" s="106"/>
      <c r="W8566" s="19"/>
      <c r="X8566" s="2"/>
      <c r="Y8566" s="4"/>
      <c r="Z8566" s="106"/>
      <c r="AA8566" s="114"/>
      <c r="AB8566" s="112"/>
      <c r="AC8566" s="178"/>
      <c r="AD8566" s="11"/>
      <c r="AE8566" s="106"/>
      <c r="AF8566" s="106"/>
      <c r="AG8566" s="106"/>
      <c r="AH8566" s="115"/>
      <c r="AI8566" s="116"/>
    </row>
    <row r="8567" spans="1:35" ht="15" customHeight="1" x14ac:dyDescent="0.25">
      <c r="A8567" s="105"/>
      <c r="B8567" s="106"/>
      <c r="C8567" s="2"/>
      <c r="D8567" s="2"/>
      <c r="E8567" s="106"/>
      <c r="F8567" s="107"/>
      <c r="G8567" s="108"/>
      <c r="H8567" s="109"/>
      <c r="I8567" s="109"/>
      <c r="J8567" s="110"/>
      <c r="K8567" s="117"/>
      <c r="L8567" s="178"/>
      <c r="M8567" s="178"/>
      <c r="N8567" s="106"/>
      <c r="O8567" s="111"/>
      <c r="P8567" s="111"/>
      <c r="Q8567" s="106"/>
      <c r="R8567" s="106"/>
      <c r="S8567" s="106"/>
      <c r="T8567" s="106"/>
      <c r="U8567" s="106"/>
      <c r="V8567" s="106"/>
      <c r="W8567" s="19"/>
      <c r="X8567" s="2"/>
      <c r="Y8567" s="4"/>
      <c r="Z8567" s="106"/>
      <c r="AA8567" s="114"/>
      <c r="AB8567" s="112"/>
      <c r="AC8567" s="178"/>
      <c r="AD8567" s="11"/>
      <c r="AE8567" s="106"/>
      <c r="AF8567" s="106"/>
      <c r="AG8567" s="106"/>
      <c r="AH8567" s="115"/>
      <c r="AI8567" s="116"/>
    </row>
    <row r="8568" spans="1:35" ht="15" customHeight="1" x14ac:dyDescent="0.25">
      <c r="A8568" s="105"/>
      <c r="B8568" s="106"/>
      <c r="C8568" s="2"/>
      <c r="D8568" s="2"/>
      <c r="E8568" s="106"/>
      <c r="F8568" s="107"/>
      <c r="G8568" s="108"/>
      <c r="H8568" s="109"/>
      <c r="I8568" s="109"/>
      <c r="J8568" s="110"/>
      <c r="K8568" s="117"/>
      <c r="L8568" s="178"/>
      <c r="M8568" s="178"/>
      <c r="N8568" s="106"/>
      <c r="O8568" s="111"/>
      <c r="P8568" s="111"/>
      <c r="Q8568" s="106"/>
      <c r="R8568" s="106"/>
      <c r="S8568" s="106"/>
      <c r="T8568" s="106"/>
      <c r="U8568" s="106"/>
      <c r="V8568" s="106"/>
      <c r="W8568" s="19"/>
      <c r="X8568" s="2"/>
      <c r="Y8568" s="4"/>
      <c r="Z8568" s="106"/>
      <c r="AA8568" s="114"/>
      <c r="AB8568" s="112"/>
      <c r="AC8568" s="178"/>
      <c r="AD8568" s="11"/>
      <c r="AE8568" s="106"/>
      <c r="AF8568" s="106"/>
      <c r="AG8568" s="106"/>
      <c r="AH8568" s="115"/>
      <c r="AI8568" s="116"/>
    </row>
    <row r="8569" spans="1:35" ht="15" customHeight="1" x14ac:dyDescent="0.25">
      <c r="A8569" s="105"/>
      <c r="B8569" s="106"/>
      <c r="C8569" s="2"/>
      <c r="D8569" s="2"/>
      <c r="E8569" s="106"/>
      <c r="F8569" s="107"/>
      <c r="G8569" s="108"/>
      <c r="H8569" s="109"/>
      <c r="I8569" s="109"/>
      <c r="J8569" s="110"/>
      <c r="K8569" s="117"/>
      <c r="L8569" s="178"/>
      <c r="M8569" s="178"/>
      <c r="N8569" s="106"/>
      <c r="O8569" s="111"/>
      <c r="P8569" s="111"/>
      <c r="Q8569" s="106"/>
      <c r="R8569" s="106"/>
      <c r="S8569" s="106"/>
      <c r="T8569" s="106"/>
      <c r="U8569" s="106"/>
      <c r="V8569" s="106"/>
      <c r="W8569" s="19"/>
      <c r="X8569" s="2"/>
      <c r="Y8569" s="4"/>
      <c r="Z8569" s="106"/>
      <c r="AA8569" s="114"/>
      <c r="AB8569" s="112"/>
      <c r="AC8569" s="178"/>
      <c r="AD8569" s="11"/>
      <c r="AE8569" s="106"/>
      <c r="AF8569" s="106"/>
      <c r="AG8569" s="106"/>
      <c r="AH8569" s="115"/>
      <c r="AI8569" s="116"/>
    </row>
    <row r="8570" spans="1:35" ht="15" customHeight="1" x14ac:dyDescent="0.25">
      <c r="A8570" s="105"/>
      <c r="B8570" s="106"/>
      <c r="C8570" s="2"/>
      <c r="D8570" s="2"/>
      <c r="E8570" s="106"/>
      <c r="F8570" s="107"/>
      <c r="G8570" s="108"/>
      <c r="H8570" s="109"/>
      <c r="I8570" s="109"/>
      <c r="J8570" s="110"/>
      <c r="K8570" s="117"/>
      <c r="L8570" s="178"/>
      <c r="M8570" s="178"/>
      <c r="N8570" s="106"/>
      <c r="O8570" s="111"/>
      <c r="P8570" s="111"/>
      <c r="Q8570" s="106"/>
      <c r="R8570" s="106"/>
      <c r="S8570" s="106"/>
      <c r="T8570" s="106"/>
      <c r="U8570" s="106"/>
      <c r="V8570" s="106"/>
      <c r="W8570" s="19"/>
      <c r="X8570" s="2"/>
      <c r="Y8570" s="4"/>
      <c r="Z8570" s="106"/>
      <c r="AA8570" s="114"/>
      <c r="AB8570" s="112"/>
      <c r="AC8570" s="178"/>
      <c r="AD8570" s="11"/>
      <c r="AE8570" s="106"/>
      <c r="AF8570" s="106"/>
      <c r="AG8570" s="106"/>
      <c r="AH8570" s="115"/>
      <c r="AI8570" s="116"/>
    </row>
    <row r="8571" spans="1:35" ht="15" customHeight="1" x14ac:dyDescent="0.25">
      <c r="A8571" s="105"/>
      <c r="B8571" s="106"/>
      <c r="C8571" s="2"/>
      <c r="D8571" s="2"/>
      <c r="E8571" s="106"/>
      <c r="F8571" s="107"/>
      <c r="G8571" s="108"/>
      <c r="H8571" s="109"/>
      <c r="I8571" s="109"/>
      <c r="J8571" s="110"/>
      <c r="K8571" s="117"/>
      <c r="L8571" s="178"/>
      <c r="M8571" s="178"/>
      <c r="N8571" s="106"/>
      <c r="O8571" s="111"/>
      <c r="P8571" s="111"/>
      <c r="Q8571" s="106"/>
      <c r="R8571" s="106"/>
      <c r="S8571" s="106"/>
      <c r="T8571" s="106"/>
      <c r="U8571" s="106"/>
      <c r="V8571" s="106"/>
      <c r="W8571" s="19"/>
      <c r="X8571" s="2"/>
      <c r="Y8571" s="4"/>
      <c r="Z8571" s="106"/>
      <c r="AA8571" s="114"/>
      <c r="AB8571" s="112"/>
      <c r="AC8571" s="178"/>
      <c r="AD8571" s="11"/>
      <c r="AE8571" s="106"/>
      <c r="AF8571" s="106"/>
      <c r="AG8571" s="106"/>
      <c r="AH8571" s="115"/>
      <c r="AI8571" s="116"/>
    </row>
    <row r="8572" spans="1:35" ht="15" customHeight="1" x14ac:dyDescent="0.25">
      <c r="A8572" s="105"/>
      <c r="B8572" s="106"/>
      <c r="C8572" s="2"/>
      <c r="D8572" s="2"/>
      <c r="E8572" s="106"/>
      <c r="F8572" s="107"/>
      <c r="G8572" s="108"/>
      <c r="H8572" s="109"/>
      <c r="I8572" s="109"/>
      <c r="J8572" s="110"/>
      <c r="K8572" s="117"/>
      <c r="L8572" s="178"/>
      <c r="M8572" s="178"/>
      <c r="N8572" s="106"/>
      <c r="O8572" s="111"/>
      <c r="P8572" s="111"/>
      <c r="Q8572" s="106"/>
      <c r="R8572" s="106"/>
      <c r="S8572" s="106"/>
      <c r="T8572" s="106"/>
      <c r="U8572" s="106"/>
      <c r="V8572" s="106"/>
      <c r="W8572" s="19"/>
      <c r="X8572" s="2"/>
      <c r="Y8572" s="4"/>
      <c r="Z8572" s="106"/>
      <c r="AA8572" s="114"/>
      <c r="AB8572" s="112"/>
      <c r="AC8572" s="178"/>
      <c r="AD8572" s="11"/>
      <c r="AE8572" s="106"/>
      <c r="AF8572" s="106"/>
      <c r="AG8572" s="106"/>
      <c r="AH8572" s="115"/>
      <c r="AI8572" s="116"/>
    </row>
    <row r="8573" spans="1:35" ht="15" customHeight="1" x14ac:dyDescent="0.25">
      <c r="A8573" s="105"/>
      <c r="B8573" s="106"/>
      <c r="C8573" s="2"/>
      <c r="D8573" s="2"/>
      <c r="E8573" s="106"/>
      <c r="F8573" s="107"/>
      <c r="G8573" s="108"/>
      <c r="H8573" s="109"/>
      <c r="I8573" s="109"/>
      <c r="J8573" s="110"/>
      <c r="K8573" s="117"/>
      <c r="L8573" s="178"/>
      <c r="M8573" s="178"/>
      <c r="N8573" s="106"/>
      <c r="O8573" s="111"/>
      <c r="P8573" s="111"/>
      <c r="Q8573" s="106"/>
      <c r="R8573" s="106"/>
      <c r="S8573" s="106"/>
      <c r="T8573" s="106"/>
      <c r="U8573" s="106"/>
      <c r="V8573" s="106"/>
      <c r="W8573" s="19"/>
      <c r="X8573" s="2"/>
      <c r="Y8573" s="4"/>
      <c r="Z8573" s="106"/>
      <c r="AA8573" s="114"/>
      <c r="AB8573" s="112"/>
      <c r="AC8573" s="178"/>
      <c r="AD8573" s="11"/>
      <c r="AE8573" s="106"/>
      <c r="AF8573" s="106"/>
      <c r="AG8573" s="106"/>
      <c r="AH8573" s="115"/>
      <c r="AI8573" s="116"/>
    </row>
    <row r="8574" spans="1:35" ht="15" customHeight="1" x14ac:dyDescent="0.25">
      <c r="A8574" s="105"/>
      <c r="B8574" s="106"/>
      <c r="C8574" s="2"/>
      <c r="D8574" s="2"/>
      <c r="E8574" s="106"/>
      <c r="F8574" s="107"/>
      <c r="G8574" s="108"/>
      <c r="H8574" s="109"/>
      <c r="I8574" s="109"/>
      <c r="J8574" s="110"/>
      <c r="K8574" s="117"/>
      <c r="L8574" s="178"/>
      <c r="M8574" s="178"/>
      <c r="N8574" s="106"/>
      <c r="O8574" s="111"/>
      <c r="P8574" s="111"/>
      <c r="Q8574" s="106"/>
      <c r="R8574" s="106"/>
      <c r="S8574" s="106"/>
      <c r="T8574" s="106"/>
      <c r="U8574" s="106"/>
      <c r="V8574" s="106"/>
      <c r="W8574" s="19"/>
      <c r="X8574" s="2"/>
      <c r="Y8574" s="4"/>
      <c r="Z8574" s="106"/>
      <c r="AA8574" s="114"/>
      <c r="AB8574" s="112"/>
      <c r="AC8574" s="178"/>
      <c r="AD8574" s="11"/>
      <c r="AE8574" s="106"/>
      <c r="AF8574" s="106"/>
      <c r="AG8574" s="106"/>
      <c r="AH8574" s="115"/>
      <c r="AI8574" s="116"/>
    </row>
    <row r="8575" spans="1:35" ht="15" customHeight="1" x14ac:dyDescent="0.25">
      <c r="A8575" s="105"/>
      <c r="B8575" s="106"/>
      <c r="C8575" s="2"/>
      <c r="D8575" s="2"/>
      <c r="E8575" s="106"/>
      <c r="F8575" s="107"/>
      <c r="G8575" s="108"/>
      <c r="H8575" s="109"/>
      <c r="I8575" s="109"/>
      <c r="J8575" s="110"/>
      <c r="K8575" s="117"/>
      <c r="L8575" s="178"/>
      <c r="M8575" s="178"/>
      <c r="N8575" s="106"/>
      <c r="O8575" s="111"/>
      <c r="P8575" s="111"/>
      <c r="Q8575" s="106"/>
      <c r="R8575" s="106"/>
      <c r="S8575" s="106"/>
      <c r="T8575" s="106"/>
      <c r="U8575" s="106"/>
      <c r="V8575" s="106"/>
      <c r="W8575" s="19"/>
      <c r="X8575" s="2"/>
      <c r="Y8575" s="4"/>
      <c r="Z8575" s="106"/>
      <c r="AA8575" s="114"/>
      <c r="AB8575" s="112"/>
      <c r="AC8575" s="178"/>
      <c r="AD8575" s="11"/>
      <c r="AE8575" s="106"/>
      <c r="AF8575" s="106"/>
      <c r="AG8575" s="106"/>
      <c r="AH8575" s="115"/>
      <c r="AI8575" s="116"/>
    </row>
    <row r="8576" spans="1:35" ht="15" customHeight="1" x14ac:dyDescent="0.25">
      <c r="A8576" s="105"/>
      <c r="B8576" s="106"/>
      <c r="C8576" s="2"/>
      <c r="D8576" s="2"/>
      <c r="E8576" s="106"/>
      <c r="F8576" s="107"/>
      <c r="G8576" s="108"/>
      <c r="H8576" s="109"/>
      <c r="I8576" s="109"/>
      <c r="J8576" s="110"/>
      <c r="K8576" s="117"/>
      <c r="L8576" s="178"/>
      <c r="M8576" s="178"/>
      <c r="N8576" s="106"/>
      <c r="O8576" s="111"/>
      <c r="P8576" s="111"/>
      <c r="Q8576" s="106"/>
      <c r="R8576" s="106"/>
      <c r="S8576" s="106"/>
      <c r="T8576" s="106"/>
      <c r="U8576" s="106"/>
      <c r="V8576" s="106"/>
      <c r="W8576" s="19"/>
      <c r="X8576" s="2"/>
      <c r="Y8576" s="4"/>
      <c r="Z8576" s="106"/>
      <c r="AA8576" s="114"/>
      <c r="AB8576" s="112"/>
      <c r="AC8576" s="178"/>
      <c r="AD8576" s="11"/>
      <c r="AE8576" s="106"/>
      <c r="AF8576" s="106"/>
      <c r="AG8576" s="106"/>
      <c r="AH8576" s="115"/>
      <c r="AI8576" s="116"/>
    </row>
    <row r="8577" spans="1:35" ht="15" customHeight="1" x14ac:dyDescent="0.25">
      <c r="A8577" s="105"/>
      <c r="B8577" s="106"/>
      <c r="C8577" s="2"/>
      <c r="D8577" s="2"/>
      <c r="E8577" s="106"/>
      <c r="F8577" s="107"/>
      <c r="G8577" s="108"/>
      <c r="H8577" s="109"/>
      <c r="I8577" s="109"/>
      <c r="J8577" s="110"/>
      <c r="K8577" s="117"/>
      <c r="L8577" s="178"/>
      <c r="M8577" s="178"/>
      <c r="N8577" s="106"/>
      <c r="O8577" s="111"/>
      <c r="P8577" s="111"/>
      <c r="Q8577" s="106"/>
      <c r="R8577" s="106"/>
      <c r="S8577" s="106"/>
      <c r="T8577" s="106"/>
      <c r="U8577" s="106"/>
      <c r="V8577" s="106"/>
      <c r="W8577" s="19"/>
      <c r="X8577" s="2"/>
      <c r="Y8577" s="4"/>
      <c r="Z8577" s="106"/>
      <c r="AA8577" s="114"/>
      <c r="AB8577" s="112"/>
      <c r="AC8577" s="178"/>
      <c r="AD8577" s="11"/>
      <c r="AE8577" s="106"/>
      <c r="AF8577" s="106"/>
      <c r="AG8577" s="106"/>
      <c r="AH8577" s="115"/>
      <c r="AI8577" s="116"/>
    </row>
    <row r="8578" spans="1:35" ht="15" customHeight="1" x14ac:dyDescent="0.25">
      <c r="A8578" s="105"/>
      <c r="B8578" s="106"/>
      <c r="C8578" s="2"/>
      <c r="D8578" s="2"/>
      <c r="E8578" s="106"/>
      <c r="F8578" s="107"/>
      <c r="G8578" s="108"/>
      <c r="H8578" s="109"/>
      <c r="I8578" s="109"/>
      <c r="J8578" s="110"/>
      <c r="K8578" s="117"/>
      <c r="L8578" s="178"/>
      <c r="M8578" s="178"/>
      <c r="N8578" s="106"/>
      <c r="O8578" s="111"/>
      <c r="P8578" s="111"/>
      <c r="Q8578" s="106"/>
      <c r="R8578" s="106"/>
      <c r="S8578" s="106"/>
      <c r="T8578" s="106"/>
      <c r="U8578" s="106"/>
      <c r="V8578" s="106"/>
      <c r="W8578" s="19"/>
      <c r="X8578" s="2"/>
      <c r="Y8578" s="4"/>
      <c r="Z8578" s="106"/>
      <c r="AA8578" s="114"/>
      <c r="AB8578" s="112"/>
      <c r="AC8578" s="178"/>
      <c r="AD8578" s="11"/>
      <c r="AE8578" s="106"/>
      <c r="AF8578" s="106"/>
      <c r="AG8578" s="106"/>
      <c r="AH8578" s="115"/>
      <c r="AI8578" s="116"/>
    </row>
    <row r="8579" spans="1:35" ht="15" customHeight="1" x14ac:dyDescent="0.25">
      <c r="A8579" s="105"/>
      <c r="B8579" s="106"/>
      <c r="C8579" s="2"/>
      <c r="D8579" s="2"/>
      <c r="E8579" s="106"/>
      <c r="F8579" s="107"/>
      <c r="G8579" s="108"/>
      <c r="H8579" s="109"/>
      <c r="I8579" s="109"/>
      <c r="J8579" s="110"/>
      <c r="K8579" s="117"/>
      <c r="L8579" s="178"/>
      <c r="M8579" s="178"/>
      <c r="N8579" s="106"/>
      <c r="O8579" s="111"/>
      <c r="P8579" s="111"/>
      <c r="Q8579" s="106"/>
      <c r="R8579" s="106"/>
      <c r="S8579" s="106"/>
      <c r="T8579" s="106"/>
      <c r="U8579" s="106"/>
      <c r="V8579" s="106"/>
      <c r="W8579" s="19"/>
      <c r="X8579" s="2"/>
      <c r="Y8579" s="4"/>
      <c r="Z8579" s="106"/>
      <c r="AA8579" s="114"/>
      <c r="AB8579" s="112"/>
      <c r="AC8579" s="178"/>
      <c r="AD8579" s="11"/>
      <c r="AE8579" s="106"/>
      <c r="AF8579" s="106"/>
      <c r="AG8579" s="106"/>
      <c r="AH8579" s="115"/>
      <c r="AI8579" s="116"/>
    </row>
    <row r="8580" spans="1:35" ht="15" customHeight="1" x14ac:dyDescent="0.25">
      <c r="A8580" s="105"/>
      <c r="B8580" s="106"/>
      <c r="C8580" s="2"/>
      <c r="D8580" s="2"/>
      <c r="E8580" s="106"/>
      <c r="F8580" s="107"/>
      <c r="G8580" s="108"/>
      <c r="H8580" s="109"/>
      <c r="I8580" s="109"/>
      <c r="J8580" s="110"/>
      <c r="K8580" s="117"/>
      <c r="L8580" s="178"/>
      <c r="M8580" s="178"/>
      <c r="N8580" s="106"/>
      <c r="O8580" s="111"/>
      <c r="P8580" s="111"/>
      <c r="Q8580" s="106"/>
      <c r="R8580" s="106"/>
      <c r="S8580" s="106"/>
      <c r="T8580" s="106"/>
      <c r="U8580" s="106"/>
      <c r="V8580" s="106"/>
      <c r="W8580" s="19"/>
      <c r="X8580" s="2"/>
      <c r="Y8580" s="4"/>
      <c r="Z8580" s="106"/>
      <c r="AA8580" s="114"/>
      <c r="AB8580" s="112"/>
      <c r="AC8580" s="178"/>
      <c r="AD8580" s="11"/>
      <c r="AE8580" s="106"/>
      <c r="AF8580" s="106"/>
      <c r="AG8580" s="106"/>
      <c r="AH8580" s="115"/>
      <c r="AI8580" s="116"/>
    </row>
    <row r="8581" spans="1:35" ht="15" customHeight="1" x14ac:dyDescent="0.25">
      <c r="A8581" s="105"/>
      <c r="B8581" s="106"/>
      <c r="C8581" s="2"/>
      <c r="D8581" s="2"/>
      <c r="E8581" s="106"/>
      <c r="F8581" s="107"/>
      <c r="G8581" s="108"/>
      <c r="H8581" s="109"/>
      <c r="I8581" s="109"/>
      <c r="J8581" s="110"/>
      <c r="K8581" s="117"/>
      <c r="L8581" s="178"/>
      <c r="M8581" s="178"/>
      <c r="N8581" s="106"/>
      <c r="O8581" s="111"/>
      <c r="P8581" s="111"/>
      <c r="Q8581" s="106"/>
      <c r="R8581" s="106"/>
      <c r="S8581" s="106"/>
      <c r="T8581" s="106"/>
      <c r="U8581" s="106"/>
      <c r="V8581" s="106"/>
      <c r="W8581" s="19"/>
      <c r="X8581" s="2"/>
      <c r="Y8581" s="4"/>
      <c r="Z8581" s="106"/>
      <c r="AA8581" s="114"/>
      <c r="AB8581" s="112"/>
      <c r="AC8581" s="178"/>
      <c r="AD8581" s="11"/>
      <c r="AE8581" s="106"/>
      <c r="AF8581" s="106"/>
      <c r="AG8581" s="106"/>
      <c r="AH8581" s="115"/>
      <c r="AI8581" s="116"/>
    </row>
    <row r="8582" spans="1:35" ht="15" customHeight="1" x14ac:dyDescent="0.25">
      <c r="A8582" s="105"/>
      <c r="B8582" s="106"/>
      <c r="C8582" s="2"/>
      <c r="D8582" s="2"/>
      <c r="E8582" s="106"/>
      <c r="F8582" s="107"/>
      <c r="G8582" s="108"/>
      <c r="H8582" s="109"/>
      <c r="I8582" s="109"/>
      <c r="J8582" s="110"/>
      <c r="K8582" s="117"/>
      <c r="L8582" s="178"/>
      <c r="M8582" s="178"/>
      <c r="N8582" s="106"/>
      <c r="O8582" s="111"/>
      <c r="P8582" s="111"/>
      <c r="Q8582" s="106"/>
      <c r="R8582" s="106"/>
      <c r="S8582" s="106"/>
      <c r="T8582" s="106"/>
      <c r="U8582" s="106"/>
      <c r="V8582" s="106"/>
      <c r="W8582" s="19"/>
      <c r="X8582" s="2"/>
      <c r="Y8582" s="4"/>
      <c r="Z8582" s="106"/>
      <c r="AA8582" s="114"/>
      <c r="AB8582" s="112"/>
      <c r="AC8582" s="178"/>
      <c r="AD8582" s="11"/>
      <c r="AE8582" s="106"/>
      <c r="AF8582" s="106"/>
      <c r="AG8582" s="106"/>
      <c r="AH8582" s="115"/>
      <c r="AI8582" s="116"/>
    </row>
    <row r="8583" spans="1:35" ht="15" customHeight="1" x14ac:dyDescent="0.25">
      <c r="A8583" s="105"/>
      <c r="B8583" s="106"/>
      <c r="C8583" s="2"/>
      <c r="D8583" s="2"/>
      <c r="E8583" s="106"/>
      <c r="F8583" s="107"/>
      <c r="G8583" s="108"/>
      <c r="H8583" s="109"/>
      <c r="I8583" s="109"/>
      <c r="J8583" s="110"/>
      <c r="K8583" s="117"/>
      <c r="L8583" s="178"/>
      <c r="M8583" s="178"/>
      <c r="N8583" s="106"/>
      <c r="O8583" s="111"/>
      <c r="P8583" s="111"/>
      <c r="Q8583" s="106"/>
      <c r="R8583" s="106"/>
      <c r="S8583" s="106"/>
      <c r="T8583" s="106"/>
      <c r="U8583" s="106"/>
      <c r="V8583" s="106"/>
      <c r="W8583" s="19"/>
      <c r="X8583" s="2"/>
      <c r="Y8583" s="4"/>
      <c r="Z8583" s="106"/>
      <c r="AA8583" s="114"/>
      <c r="AB8583" s="112"/>
      <c r="AC8583" s="178"/>
      <c r="AD8583" s="11"/>
      <c r="AE8583" s="106"/>
      <c r="AF8583" s="106"/>
      <c r="AG8583" s="106"/>
      <c r="AH8583" s="115"/>
      <c r="AI8583" s="116"/>
    </row>
    <row r="8584" spans="1:35" ht="15" customHeight="1" x14ac:dyDescent="0.25">
      <c r="A8584" s="105"/>
      <c r="B8584" s="106"/>
      <c r="C8584" s="2"/>
      <c r="D8584" s="2"/>
      <c r="E8584" s="106"/>
      <c r="F8584" s="107"/>
      <c r="G8584" s="108"/>
      <c r="H8584" s="109"/>
      <c r="I8584" s="109"/>
      <c r="J8584" s="110"/>
      <c r="K8584" s="117"/>
      <c r="L8584" s="178"/>
      <c r="M8584" s="178"/>
      <c r="N8584" s="106"/>
      <c r="O8584" s="111"/>
      <c r="P8584" s="111"/>
      <c r="Q8584" s="106"/>
      <c r="R8584" s="106"/>
      <c r="S8584" s="106"/>
      <c r="T8584" s="106"/>
      <c r="U8584" s="106"/>
      <c r="V8584" s="106"/>
      <c r="W8584" s="19"/>
      <c r="X8584" s="2"/>
      <c r="Y8584" s="4"/>
      <c r="Z8584" s="106"/>
      <c r="AA8584" s="114"/>
      <c r="AB8584" s="112"/>
      <c r="AC8584" s="178"/>
      <c r="AD8584" s="11"/>
      <c r="AE8584" s="106"/>
      <c r="AF8584" s="106"/>
      <c r="AG8584" s="106"/>
      <c r="AH8584" s="115"/>
      <c r="AI8584" s="116"/>
    </row>
    <row r="8585" spans="1:35" ht="15" customHeight="1" x14ac:dyDescent="0.25">
      <c r="A8585" s="105"/>
      <c r="B8585" s="106"/>
      <c r="C8585" s="2"/>
      <c r="D8585" s="2"/>
      <c r="E8585" s="106"/>
      <c r="F8585" s="107"/>
      <c r="G8585" s="108"/>
      <c r="H8585" s="109"/>
      <c r="I8585" s="109"/>
      <c r="J8585" s="110"/>
      <c r="K8585" s="117"/>
      <c r="L8585" s="178"/>
      <c r="M8585" s="178"/>
      <c r="N8585" s="106"/>
      <c r="O8585" s="111"/>
      <c r="P8585" s="111"/>
      <c r="Q8585" s="106"/>
      <c r="R8585" s="106"/>
      <c r="S8585" s="106"/>
      <c r="T8585" s="106"/>
      <c r="U8585" s="106"/>
      <c r="V8585" s="106"/>
      <c r="W8585" s="19"/>
      <c r="X8585" s="2"/>
      <c r="Y8585" s="4"/>
      <c r="Z8585" s="106"/>
      <c r="AA8585" s="114"/>
      <c r="AB8585" s="112"/>
      <c r="AC8585" s="178"/>
      <c r="AD8585" s="11"/>
      <c r="AE8585" s="106"/>
      <c r="AF8585" s="106"/>
      <c r="AG8585" s="106"/>
      <c r="AH8585" s="115"/>
      <c r="AI8585" s="116"/>
    </row>
    <row r="8586" spans="1:35" ht="15" customHeight="1" x14ac:dyDescent="0.25">
      <c r="A8586" s="105"/>
      <c r="B8586" s="106"/>
      <c r="C8586" s="2"/>
      <c r="D8586" s="2"/>
      <c r="E8586" s="106"/>
      <c r="F8586" s="107"/>
      <c r="G8586" s="108"/>
      <c r="H8586" s="109"/>
      <c r="I8586" s="109"/>
      <c r="J8586" s="110"/>
      <c r="K8586" s="117"/>
      <c r="L8586" s="178"/>
      <c r="M8586" s="178"/>
      <c r="N8586" s="106"/>
      <c r="O8586" s="111"/>
      <c r="P8586" s="111"/>
      <c r="Q8586" s="106"/>
      <c r="R8586" s="106"/>
      <c r="S8586" s="106"/>
      <c r="T8586" s="106"/>
      <c r="U8586" s="106"/>
      <c r="V8586" s="106"/>
      <c r="W8586" s="19"/>
      <c r="X8586" s="2"/>
      <c r="Y8586" s="4"/>
      <c r="Z8586" s="106"/>
      <c r="AA8586" s="114"/>
      <c r="AB8586" s="112"/>
      <c r="AC8586" s="178"/>
      <c r="AD8586" s="11"/>
      <c r="AE8586" s="106"/>
      <c r="AF8586" s="106"/>
      <c r="AG8586" s="106"/>
      <c r="AH8586" s="115"/>
      <c r="AI8586" s="116"/>
    </row>
    <row r="8587" spans="1:35" ht="15" customHeight="1" x14ac:dyDescent="0.25">
      <c r="A8587" s="105"/>
      <c r="B8587" s="106"/>
      <c r="C8587" s="2"/>
      <c r="D8587" s="2"/>
      <c r="E8587" s="106"/>
      <c r="F8587" s="107"/>
      <c r="G8587" s="108"/>
      <c r="H8587" s="109"/>
      <c r="I8587" s="109"/>
      <c r="J8587" s="110"/>
      <c r="K8587" s="117"/>
      <c r="L8587" s="178"/>
      <c r="M8587" s="178"/>
      <c r="N8587" s="106"/>
      <c r="O8587" s="111"/>
      <c r="P8587" s="111"/>
      <c r="Q8587" s="106"/>
      <c r="R8587" s="106"/>
      <c r="S8587" s="106"/>
      <c r="T8587" s="106"/>
      <c r="U8587" s="106"/>
      <c r="V8587" s="106"/>
      <c r="W8587" s="19"/>
      <c r="X8587" s="2"/>
      <c r="Y8587" s="4"/>
      <c r="Z8587" s="106"/>
      <c r="AA8587" s="114"/>
      <c r="AB8587" s="112"/>
      <c r="AC8587" s="178"/>
      <c r="AD8587" s="11"/>
      <c r="AE8587" s="106"/>
      <c r="AF8587" s="106"/>
      <c r="AG8587" s="106"/>
      <c r="AH8587" s="115"/>
      <c r="AI8587" s="116"/>
    </row>
    <row r="8588" spans="1:35" ht="15" customHeight="1" x14ac:dyDescent="0.25">
      <c r="A8588" s="105"/>
      <c r="B8588" s="106"/>
      <c r="C8588" s="2"/>
      <c r="D8588" s="2"/>
      <c r="E8588" s="106"/>
      <c r="F8588" s="107"/>
      <c r="G8588" s="108"/>
      <c r="H8588" s="109"/>
      <c r="I8588" s="109"/>
      <c r="J8588" s="110"/>
      <c r="K8588" s="117"/>
      <c r="L8588" s="178"/>
      <c r="M8588" s="178"/>
      <c r="N8588" s="106"/>
      <c r="O8588" s="111"/>
      <c r="P8588" s="111"/>
      <c r="Q8588" s="106"/>
      <c r="R8588" s="106"/>
      <c r="S8588" s="106"/>
      <c r="T8588" s="106"/>
      <c r="U8588" s="106"/>
      <c r="V8588" s="106"/>
      <c r="W8588" s="19"/>
      <c r="X8588" s="2"/>
      <c r="Y8588" s="4"/>
      <c r="Z8588" s="106"/>
      <c r="AA8588" s="114"/>
      <c r="AB8588" s="112"/>
      <c r="AC8588" s="178"/>
      <c r="AD8588" s="11"/>
      <c r="AE8588" s="106"/>
      <c r="AF8588" s="106"/>
      <c r="AG8588" s="106"/>
      <c r="AH8588" s="115"/>
      <c r="AI8588" s="116"/>
    </row>
    <row r="8589" spans="1:35" ht="15" customHeight="1" x14ac:dyDescent="0.25">
      <c r="A8589" s="105"/>
      <c r="B8589" s="106"/>
      <c r="C8589" s="2"/>
      <c r="D8589" s="2"/>
      <c r="E8589" s="106"/>
      <c r="F8589" s="107"/>
      <c r="G8589" s="108"/>
      <c r="H8589" s="109"/>
      <c r="I8589" s="109"/>
      <c r="J8589" s="110"/>
      <c r="K8589" s="117"/>
      <c r="L8589" s="178"/>
      <c r="M8589" s="178"/>
      <c r="N8589" s="106"/>
      <c r="O8589" s="111"/>
      <c r="P8589" s="111"/>
      <c r="Q8589" s="106"/>
      <c r="R8589" s="106"/>
      <c r="S8589" s="106"/>
      <c r="T8589" s="106"/>
      <c r="U8589" s="106"/>
      <c r="V8589" s="106"/>
      <c r="W8589" s="19"/>
      <c r="X8589" s="2"/>
      <c r="Y8589" s="4"/>
      <c r="Z8589" s="106"/>
      <c r="AA8589" s="114"/>
      <c r="AB8589" s="112"/>
      <c r="AC8589" s="178"/>
      <c r="AD8589" s="11"/>
      <c r="AE8589" s="106"/>
      <c r="AF8589" s="106"/>
      <c r="AG8589" s="106"/>
      <c r="AH8589" s="115"/>
      <c r="AI8589" s="116"/>
    </row>
    <row r="8590" spans="1:35" ht="15" customHeight="1" x14ac:dyDescent="0.25">
      <c r="A8590" s="105"/>
      <c r="B8590" s="106"/>
      <c r="C8590" s="2"/>
      <c r="D8590" s="2"/>
      <c r="E8590" s="106"/>
      <c r="F8590" s="107"/>
      <c r="G8590" s="108"/>
      <c r="H8590" s="109"/>
      <c r="I8590" s="109"/>
      <c r="J8590" s="110"/>
      <c r="K8590" s="117"/>
      <c r="L8590" s="178"/>
      <c r="M8590" s="178"/>
      <c r="N8590" s="106"/>
      <c r="O8590" s="111"/>
      <c r="P8590" s="111"/>
      <c r="Q8590" s="106"/>
      <c r="R8590" s="106"/>
      <c r="S8590" s="106"/>
      <c r="T8590" s="106"/>
      <c r="U8590" s="106"/>
      <c r="V8590" s="106"/>
      <c r="W8590" s="19"/>
      <c r="X8590" s="2"/>
      <c r="Y8590" s="4"/>
      <c r="Z8590" s="106"/>
      <c r="AA8590" s="114"/>
      <c r="AB8590" s="112"/>
      <c r="AC8590" s="178"/>
      <c r="AD8590" s="11"/>
      <c r="AE8590" s="106"/>
      <c r="AF8590" s="106"/>
      <c r="AG8590" s="106"/>
      <c r="AH8590" s="115"/>
      <c r="AI8590" s="116"/>
    </row>
    <row r="8591" spans="1:35" ht="15" customHeight="1" x14ac:dyDescent="0.25">
      <c r="A8591" s="105"/>
      <c r="B8591" s="106"/>
      <c r="C8591" s="2"/>
      <c r="D8591" s="2"/>
      <c r="E8591" s="106"/>
      <c r="F8591" s="107"/>
      <c r="G8591" s="108"/>
      <c r="H8591" s="109"/>
      <c r="I8591" s="109"/>
      <c r="J8591" s="110"/>
      <c r="K8591" s="117"/>
      <c r="L8591" s="178"/>
      <c r="M8591" s="178"/>
      <c r="N8591" s="106"/>
      <c r="O8591" s="111"/>
      <c r="P8591" s="111"/>
      <c r="Q8591" s="106"/>
      <c r="R8591" s="106"/>
      <c r="S8591" s="106"/>
      <c r="T8591" s="106"/>
      <c r="U8591" s="106"/>
      <c r="V8591" s="106"/>
      <c r="W8591" s="19"/>
      <c r="X8591" s="2"/>
      <c r="Y8591" s="4"/>
      <c r="Z8591" s="106"/>
      <c r="AA8591" s="114"/>
      <c r="AB8591" s="112"/>
      <c r="AC8591" s="178"/>
      <c r="AD8591" s="11"/>
      <c r="AE8591" s="106"/>
      <c r="AF8591" s="106"/>
      <c r="AG8591" s="106"/>
      <c r="AH8591" s="115"/>
      <c r="AI8591" s="116"/>
    </row>
    <row r="8592" spans="1:35" ht="15" customHeight="1" x14ac:dyDescent="0.25">
      <c r="A8592" s="105"/>
      <c r="B8592" s="106"/>
      <c r="C8592" s="2"/>
      <c r="D8592" s="2"/>
      <c r="E8592" s="106"/>
      <c r="F8592" s="107"/>
      <c r="G8592" s="108"/>
      <c r="H8592" s="109"/>
      <c r="I8592" s="109"/>
      <c r="J8592" s="110"/>
      <c r="K8592" s="117"/>
      <c r="L8592" s="178"/>
      <c r="M8592" s="178"/>
      <c r="N8592" s="106"/>
      <c r="O8592" s="111"/>
      <c r="P8592" s="111"/>
      <c r="Q8592" s="106"/>
      <c r="R8592" s="106"/>
      <c r="S8592" s="106"/>
      <c r="T8592" s="106"/>
      <c r="U8592" s="106"/>
      <c r="V8592" s="106"/>
      <c r="W8592" s="19"/>
      <c r="X8592" s="2"/>
      <c r="Y8592" s="4"/>
      <c r="Z8592" s="106"/>
      <c r="AA8592" s="114"/>
      <c r="AB8592" s="112"/>
      <c r="AC8592" s="178"/>
      <c r="AD8592" s="11"/>
      <c r="AE8592" s="106"/>
      <c r="AF8592" s="106"/>
      <c r="AG8592" s="106"/>
      <c r="AH8592" s="115"/>
      <c r="AI8592" s="116"/>
    </row>
    <row r="8593" spans="1:35" ht="15" customHeight="1" x14ac:dyDescent="0.25">
      <c r="A8593" s="105"/>
      <c r="B8593" s="106"/>
      <c r="C8593" s="2"/>
      <c r="D8593" s="2"/>
      <c r="E8593" s="106"/>
      <c r="F8593" s="107"/>
      <c r="G8593" s="108"/>
      <c r="H8593" s="109"/>
      <c r="I8593" s="109"/>
      <c r="J8593" s="110"/>
      <c r="K8593" s="117"/>
      <c r="L8593" s="178"/>
      <c r="M8593" s="178"/>
      <c r="N8593" s="106"/>
      <c r="O8593" s="111"/>
      <c r="P8593" s="111"/>
      <c r="Q8593" s="106"/>
      <c r="R8593" s="106"/>
      <c r="S8593" s="106"/>
      <c r="T8593" s="106"/>
      <c r="U8593" s="106"/>
      <c r="V8593" s="106"/>
      <c r="W8593" s="19"/>
      <c r="X8593" s="2"/>
      <c r="Y8593" s="4"/>
      <c r="Z8593" s="106"/>
      <c r="AA8593" s="114"/>
      <c r="AB8593" s="112"/>
      <c r="AC8593" s="178"/>
      <c r="AD8593" s="11"/>
      <c r="AE8593" s="106"/>
      <c r="AF8593" s="106"/>
      <c r="AG8593" s="106"/>
      <c r="AH8593" s="115"/>
      <c r="AI8593" s="116"/>
    </row>
    <row r="8594" spans="1:35" ht="15" customHeight="1" x14ac:dyDescent="0.25">
      <c r="A8594" s="105"/>
      <c r="B8594" s="106"/>
      <c r="C8594" s="2"/>
      <c r="D8594" s="2"/>
      <c r="E8594" s="106"/>
      <c r="F8594" s="107"/>
      <c r="G8594" s="108"/>
      <c r="H8594" s="109"/>
      <c r="I8594" s="109"/>
      <c r="J8594" s="110"/>
      <c r="K8594" s="117"/>
      <c r="L8594" s="178"/>
      <c r="M8594" s="178"/>
      <c r="N8594" s="106"/>
      <c r="O8594" s="111"/>
      <c r="P8594" s="111"/>
      <c r="Q8594" s="106"/>
      <c r="R8594" s="106"/>
      <c r="S8594" s="106"/>
      <c r="T8594" s="106"/>
      <c r="U8594" s="106"/>
      <c r="V8594" s="106"/>
      <c r="W8594" s="19"/>
      <c r="X8594" s="2"/>
      <c r="Y8594" s="4"/>
      <c r="Z8594" s="106"/>
      <c r="AA8594" s="114"/>
      <c r="AB8594" s="112"/>
      <c r="AC8594" s="178"/>
      <c r="AD8594" s="11"/>
      <c r="AE8594" s="106"/>
      <c r="AF8594" s="106"/>
      <c r="AG8594" s="106"/>
      <c r="AH8594" s="115"/>
      <c r="AI8594" s="116"/>
    </row>
    <row r="8595" spans="1:35" ht="15" customHeight="1" x14ac:dyDescent="0.25">
      <c r="A8595" s="105"/>
      <c r="B8595" s="106"/>
      <c r="C8595" s="2"/>
      <c r="D8595" s="2"/>
      <c r="E8595" s="106"/>
      <c r="F8595" s="107"/>
      <c r="G8595" s="108"/>
      <c r="H8595" s="109"/>
      <c r="I8595" s="109"/>
      <c r="J8595" s="110"/>
      <c r="K8595" s="117"/>
      <c r="L8595" s="178"/>
      <c r="M8595" s="178"/>
      <c r="N8595" s="106"/>
      <c r="O8595" s="111"/>
      <c r="P8595" s="111"/>
      <c r="Q8595" s="106"/>
      <c r="R8595" s="106"/>
      <c r="S8595" s="106"/>
      <c r="T8595" s="106"/>
      <c r="U8595" s="106"/>
      <c r="V8595" s="106"/>
      <c r="W8595" s="19"/>
      <c r="X8595" s="2"/>
      <c r="Y8595" s="4"/>
      <c r="Z8595" s="106"/>
      <c r="AA8595" s="114"/>
      <c r="AB8595" s="112"/>
      <c r="AC8595" s="178"/>
      <c r="AD8595" s="11"/>
      <c r="AE8595" s="106"/>
      <c r="AF8595" s="106"/>
      <c r="AG8595" s="106"/>
      <c r="AH8595" s="115"/>
      <c r="AI8595" s="116"/>
    </row>
    <row r="8596" spans="1:35" ht="15" customHeight="1" x14ac:dyDescent="0.25">
      <c r="A8596" s="105"/>
      <c r="B8596" s="106"/>
      <c r="C8596" s="2"/>
      <c r="D8596" s="2"/>
      <c r="E8596" s="106"/>
      <c r="F8596" s="107"/>
      <c r="G8596" s="108"/>
      <c r="H8596" s="109"/>
      <c r="I8596" s="109"/>
      <c r="J8596" s="110"/>
      <c r="K8596" s="117"/>
      <c r="L8596" s="178"/>
      <c r="M8596" s="178"/>
      <c r="N8596" s="106"/>
      <c r="O8596" s="111"/>
      <c r="P8596" s="111"/>
      <c r="Q8596" s="106"/>
      <c r="R8596" s="106"/>
      <c r="S8596" s="106"/>
      <c r="T8596" s="106"/>
      <c r="U8596" s="106"/>
      <c r="V8596" s="106"/>
      <c r="W8596" s="19"/>
      <c r="X8596" s="2"/>
      <c r="Y8596" s="4"/>
      <c r="Z8596" s="106"/>
      <c r="AA8596" s="114"/>
      <c r="AB8596" s="112"/>
      <c r="AC8596" s="178"/>
      <c r="AD8596" s="11"/>
      <c r="AE8596" s="106"/>
      <c r="AF8596" s="106"/>
      <c r="AG8596" s="106"/>
      <c r="AH8596" s="115"/>
      <c r="AI8596" s="116"/>
    </row>
    <row r="8597" spans="1:35" ht="15" customHeight="1" x14ac:dyDescent="0.25">
      <c r="A8597" s="105"/>
      <c r="B8597" s="106"/>
      <c r="C8597" s="2"/>
      <c r="D8597" s="2"/>
      <c r="E8597" s="106"/>
      <c r="F8597" s="107"/>
      <c r="G8597" s="108"/>
      <c r="H8597" s="109"/>
      <c r="I8597" s="109"/>
      <c r="J8597" s="110"/>
      <c r="K8597" s="117"/>
      <c r="L8597" s="178"/>
      <c r="M8597" s="178"/>
      <c r="N8597" s="106"/>
      <c r="O8597" s="111"/>
      <c r="P8597" s="111"/>
      <c r="Q8597" s="106"/>
      <c r="R8597" s="106"/>
      <c r="S8597" s="106"/>
      <c r="T8597" s="106"/>
      <c r="U8597" s="106"/>
      <c r="V8597" s="106"/>
      <c r="W8597" s="19"/>
      <c r="X8597" s="2"/>
      <c r="Y8597" s="4"/>
      <c r="Z8597" s="106"/>
      <c r="AA8597" s="114"/>
      <c r="AB8597" s="112"/>
      <c r="AC8597" s="178"/>
      <c r="AD8597" s="11"/>
      <c r="AE8597" s="106"/>
      <c r="AF8597" s="106"/>
      <c r="AG8597" s="106"/>
      <c r="AH8597" s="115"/>
      <c r="AI8597" s="116"/>
    </row>
    <row r="8598" spans="1:35" ht="15" customHeight="1" x14ac:dyDescent="0.25">
      <c r="A8598" s="105"/>
      <c r="B8598" s="106"/>
      <c r="C8598" s="2"/>
      <c r="D8598" s="2"/>
      <c r="E8598" s="106"/>
      <c r="F8598" s="107"/>
      <c r="G8598" s="108"/>
      <c r="H8598" s="109"/>
      <c r="I8598" s="109"/>
      <c r="J8598" s="110"/>
      <c r="K8598" s="117"/>
      <c r="L8598" s="178"/>
      <c r="M8598" s="178"/>
      <c r="N8598" s="106"/>
      <c r="O8598" s="111"/>
      <c r="P8598" s="111"/>
      <c r="Q8598" s="106"/>
      <c r="R8598" s="106"/>
      <c r="S8598" s="106"/>
      <c r="T8598" s="106"/>
      <c r="U8598" s="106"/>
      <c r="V8598" s="106"/>
      <c r="W8598" s="19"/>
      <c r="X8598" s="2"/>
      <c r="Y8598" s="4"/>
      <c r="Z8598" s="106"/>
      <c r="AA8598" s="114"/>
      <c r="AB8598" s="112"/>
      <c r="AC8598" s="178"/>
      <c r="AD8598" s="11"/>
      <c r="AE8598" s="106"/>
      <c r="AF8598" s="106"/>
      <c r="AG8598" s="106"/>
      <c r="AH8598" s="115"/>
      <c r="AI8598" s="116"/>
    </row>
    <row r="8599" spans="1:35" ht="15" customHeight="1" x14ac:dyDescent="0.25">
      <c r="A8599" s="105"/>
      <c r="B8599" s="106"/>
      <c r="C8599" s="2"/>
      <c r="D8599" s="2"/>
      <c r="E8599" s="106"/>
      <c r="F8599" s="107"/>
      <c r="G8599" s="108"/>
      <c r="H8599" s="109"/>
      <c r="I8599" s="109"/>
      <c r="J8599" s="110"/>
      <c r="K8599" s="117"/>
      <c r="L8599" s="178"/>
      <c r="M8599" s="178"/>
      <c r="N8599" s="106"/>
      <c r="O8599" s="111"/>
      <c r="P8599" s="111"/>
      <c r="Q8599" s="106"/>
      <c r="R8599" s="106"/>
      <c r="S8599" s="106"/>
      <c r="T8599" s="106"/>
      <c r="U8599" s="106"/>
      <c r="V8599" s="106"/>
      <c r="W8599" s="19"/>
      <c r="X8599" s="2"/>
      <c r="Y8599" s="4"/>
      <c r="Z8599" s="106"/>
      <c r="AA8599" s="114"/>
      <c r="AB8599" s="112"/>
      <c r="AC8599" s="178"/>
      <c r="AD8599" s="11"/>
      <c r="AE8599" s="106"/>
      <c r="AF8599" s="106"/>
      <c r="AG8599" s="106"/>
      <c r="AH8599" s="115"/>
      <c r="AI8599" s="116"/>
    </row>
    <row r="8600" spans="1:35" ht="15" customHeight="1" x14ac:dyDescent="0.25">
      <c r="A8600" s="105"/>
      <c r="B8600" s="106"/>
      <c r="C8600" s="2"/>
      <c r="D8600" s="2"/>
      <c r="E8600" s="106"/>
      <c r="F8600" s="107"/>
      <c r="G8600" s="108"/>
      <c r="H8600" s="109"/>
      <c r="I8600" s="109"/>
      <c r="J8600" s="110"/>
      <c r="K8600" s="117"/>
      <c r="L8600" s="178"/>
      <c r="M8600" s="178"/>
      <c r="N8600" s="106"/>
      <c r="O8600" s="111"/>
      <c r="P8600" s="111"/>
      <c r="Q8600" s="106"/>
      <c r="R8600" s="106"/>
      <c r="S8600" s="106"/>
      <c r="T8600" s="106"/>
      <c r="U8600" s="106"/>
      <c r="V8600" s="106"/>
      <c r="W8600" s="19"/>
      <c r="X8600" s="2"/>
      <c r="Y8600" s="4"/>
      <c r="Z8600" s="106"/>
      <c r="AA8600" s="114"/>
      <c r="AB8600" s="112"/>
      <c r="AC8600" s="178"/>
      <c r="AD8600" s="11"/>
      <c r="AE8600" s="106"/>
      <c r="AF8600" s="106"/>
      <c r="AG8600" s="106"/>
      <c r="AH8600" s="115"/>
      <c r="AI8600" s="116"/>
    </row>
    <row r="8601" spans="1:35" ht="15" customHeight="1" x14ac:dyDescent="0.25">
      <c r="A8601" s="105"/>
      <c r="B8601" s="106"/>
      <c r="C8601" s="2"/>
      <c r="D8601" s="2"/>
      <c r="E8601" s="106"/>
      <c r="F8601" s="107"/>
      <c r="G8601" s="108"/>
      <c r="H8601" s="109"/>
      <c r="I8601" s="109"/>
      <c r="J8601" s="110"/>
      <c r="K8601" s="117"/>
      <c r="L8601" s="178"/>
      <c r="M8601" s="178"/>
      <c r="N8601" s="106"/>
      <c r="O8601" s="111"/>
      <c r="P8601" s="111"/>
      <c r="Q8601" s="106"/>
      <c r="R8601" s="106"/>
      <c r="S8601" s="106"/>
      <c r="T8601" s="106"/>
      <c r="U8601" s="106"/>
      <c r="V8601" s="106"/>
      <c r="W8601" s="19"/>
      <c r="X8601" s="2"/>
      <c r="Y8601" s="4"/>
      <c r="Z8601" s="106"/>
      <c r="AA8601" s="114"/>
      <c r="AB8601" s="112"/>
      <c r="AC8601" s="178"/>
      <c r="AD8601" s="11"/>
      <c r="AE8601" s="106"/>
      <c r="AF8601" s="106"/>
      <c r="AG8601" s="106"/>
      <c r="AH8601" s="115"/>
      <c r="AI8601" s="116"/>
    </row>
    <row r="8602" spans="1:35" ht="15" customHeight="1" x14ac:dyDescent="0.25">
      <c r="A8602" s="105"/>
      <c r="B8602" s="106"/>
      <c r="C8602" s="2"/>
      <c r="D8602" s="2"/>
      <c r="E8602" s="106"/>
      <c r="F8602" s="107"/>
      <c r="G8602" s="108"/>
      <c r="H8602" s="109"/>
      <c r="I8602" s="109"/>
      <c r="J8602" s="110"/>
      <c r="K8602" s="117"/>
      <c r="L8602" s="178"/>
      <c r="M8602" s="178"/>
      <c r="N8602" s="106"/>
      <c r="O8602" s="111"/>
      <c r="P8602" s="111"/>
      <c r="Q8602" s="106"/>
      <c r="R8602" s="106"/>
      <c r="S8602" s="106"/>
      <c r="T8602" s="106"/>
      <c r="U8602" s="106"/>
      <c r="V8602" s="106"/>
      <c r="W8602" s="19"/>
      <c r="X8602" s="2"/>
      <c r="Y8602" s="4"/>
      <c r="Z8602" s="106"/>
      <c r="AA8602" s="114"/>
      <c r="AB8602" s="112"/>
      <c r="AC8602" s="178"/>
      <c r="AD8602" s="11"/>
      <c r="AE8602" s="106"/>
      <c r="AF8602" s="106"/>
      <c r="AG8602" s="106"/>
      <c r="AH8602" s="115"/>
      <c r="AI8602" s="116"/>
    </row>
    <row r="8603" spans="1:35" ht="15" customHeight="1" x14ac:dyDescent="0.25">
      <c r="A8603" s="105"/>
      <c r="B8603" s="106"/>
      <c r="C8603" s="2"/>
      <c r="D8603" s="2"/>
      <c r="E8603" s="106"/>
      <c r="F8603" s="107"/>
      <c r="G8603" s="108"/>
      <c r="H8603" s="109"/>
      <c r="I8603" s="109"/>
      <c r="J8603" s="110"/>
      <c r="K8603" s="117"/>
      <c r="L8603" s="178"/>
      <c r="M8603" s="178"/>
      <c r="N8603" s="106"/>
      <c r="O8603" s="111"/>
      <c r="P8603" s="111"/>
      <c r="Q8603" s="106"/>
      <c r="R8603" s="106"/>
      <c r="S8603" s="106"/>
      <c r="T8603" s="106"/>
      <c r="U8603" s="106"/>
      <c r="V8603" s="106"/>
      <c r="W8603" s="19"/>
      <c r="X8603" s="2"/>
      <c r="Y8603" s="4"/>
      <c r="Z8603" s="106"/>
      <c r="AA8603" s="114"/>
      <c r="AB8603" s="112"/>
      <c r="AC8603" s="178"/>
      <c r="AD8603" s="11"/>
      <c r="AE8603" s="106"/>
      <c r="AF8603" s="106"/>
      <c r="AG8603" s="106"/>
      <c r="AH8603" s="115"/>
      <c r="AI8603" s="116"/>
    </row>
    <row r="8604" spans="1:35" ht="15" customHeight="1" x14ac:dyDescent="0.25">
      <c r="A8604" s="105"/>
      <c r="B8604" s="106"/>
      <c r="C8604" s="2"/>
      <c r="D8604" s="2"/>
      <c r="E8604" s="106"/>
      <c r="F8604" s="107"/>
      <c r="G8604" s="108"/>
      <c r="H8604" s="109"/>
      <c r="I8604" s="109"/>
      <c r="J8604" s="110"/>
      <c r="K8604" s="117"/>
      <c r="L8604" s="178"/>
      <c r="M8604" s="178"/>
      <c r="N8604" s="106"/>
      <c r="O8604" s="111"/>
      <c r="P8604" s="111"/>
      <c r="Q8604" s="106"/>
      <c r="R8604" s="106"/>
      <c r="S8604" s="106"/>
      <c r="T8604" s="106"/>
      <c r="U8604" s="106"/>
      <c r="V8604" s="106"/>
      <c r="W8604" s="19"/>
      <c r="X8604" s="2"/>
      <c r="Y8604" s="4"/>
      <c r="Z8604" s="106"/>
      <c r="AA8604" s="114"/>
      <c r="AB8604" s="112"/>
      <c r="AC8604" s="178"/>
      <c r="AD8604" s="11"/>
      <c r="AE8604" s="106"/>
      <c r="AF8604" s="106"/>
      <c r="AG8604" s="106"/>
      <c r="AH8604" s="115"/>
      <c r="AI8604" s="116"/>
    </row>
    <row r="8605" spans="1:35" ht="15" customHeight="1" x14ac:dyDescent="0.25">
      <c r="A8605" s="105"/>
      <c r="B8605" s="106"/>
      <c r="C8605" s="2"/>
      <c r="D8605" s="2"/>
      <c r="E8605" s="106"/>
      <c r="F8605" s="107"/>
      <c r="G8605" s="108"/>
      <c r="H8605" s="109"/>
      <c r="I8605" s="109"/>
      <c r="J8605" s="110"/>
      <c r="K8605" s="117"/>
      <c r="L8605" s="178"/>
      <c r="M8605" s="178"/>
      <c r="N8605" s="106"/>
      <c r="O8605" s="111"/>
      <c r="P8605" s="111"/>
      <c r="Q8605" s="106"/>
      <c r="R8605" s="106"/>
      <c r="S8605" s="106"/>
      <c r="T8605" s="106"/>
      <c r="U8605" s="106"/>
      <c r="V8605" s="106"/>
      <c r="W8605" s="19"/>
      <c r="X8605" s="2"/>
      <c r="Y8605" s="4"/>
      <c r="Z8605" s="106"/>
      <c r="AA8605" s="114"/>
      <c r="AB8605" s="112"/>
      <c r="AC8605" s="178"/>
      <c r="AD8605" s="11"/>
      <c r="AE8605" s="106"/>
      <c r="AF8605" s="106"/>
      <c r="AG8605" s="106"/>
      <c r="AH8605" s="115"/>
      <c r="AI8605" s="116"/>
    </row>
    <row r="8606" spans="1:35" ht="15" customHeight="1" x14ac:dyDescent="0.25">
      <c r="A8606" s="105"/>
      <c r="B8606" s="106"/>
      <c r="C8606" s="2"/>
      <c r="D8606" s="2"/>
      <c r="E8606" s="106"/>
      <c r="F8606" s="107"/>
      <c r="G8606" s="108"/>
      <c r="H8606" s="109"/>
      <c r="I8606" s="109"/>
      <c r="J8606" s="110"/>
      <c r="K8606" s="117"/>
      <c r="L8606" s="178"/>
      <c r="M8606" s="178"/>
      <c r="N8606" s="106"/>
      <c r="O8606" s="111"/>
      <c r="P8606" s="111"/>
      <c r="Q8606" s="106"/>
      <c r="R8606" s="106"/>
      <c r="S8606" s="106"/>
      <c r="T8606" s="106"/>
      <c r="U8606" s="106"/>
      <c r="V8606" s="106"/>
      <c r="W8606" s="19"/>
      <c r="X8606" s="2"/>
      <c r="Y8606" s="4"/>
      <c r="Z8606" s="106"/>
      <c r="AA8606" s="114"/>
      <c r="AB8606" s="112"/>
      <c r="AC8606" s="178"/>
      <c r="AD8606" s="11"/>
      <c r="AE8606" s="106"/>
      <c r="AF8606" s="106"/>
      <c r="AG8606" s="106"/>
      <c r="AH8606" s="115"/>
      <c r="AI8606" s="116"/>
    </row>
    <row r="8607" spans="1:35" ht="15" customHeight="1" x14ac:dyDescent="0.25">
      <c r="A8607" s="105"/>
      <c r="B8607" s="106"/>
      <c r="C8607" s="2"/>
      <c r="D8607" s="2"/>
      <c r="E8607" s="106"/>
      <c r="F8607" s="107"/>
      <c r="G8607" s="108"/>
      <c r="H8607" s="109"/>
      <c r="I8607" s="109"/>
      <c r="J8607" s="110"/>
      <c r="K8607" s="117"/>
      <c r="L8607" s="178"/>
      <c r="M8607" s="178"/>
      <c r="N8607" s="106"/>
      <c r="O8607" s="111"/>
      <c r="P8607" s="111"/>
      <c r="Q8607" s="106"/>
      <c r="R8607" s="106"/>
      <c r="S8607" s="106"/>
      <c r="T8607" s="106"/>
      <c r="U8607" s="106"/>
      <c r="V8607" s="106"/>
      <c r="W8607" s="19"/>
      <c r="X8607" s="2"/>
      <c r="Y8607" s="4"/>
      <c r="Z8607" s="106"/>
      <c r="AA8607" s="114"/>
      <c r="AB8607" s="112"/>
      <c r="AC8607" s="178"/>
      <c r="AD8607" s="11"/>
      <c r="AE8607" s="106"/>
      <c r="AF8607" s="106"/>
      <c r="AG8607" s="106"/>
      <c r="AH8607" s="115"/>
      <c r="AI8607" s="116"/>
    </row>
    <row r="8608" spans="1:35" ht="15" customHeight="1" x14ac:dyDescent="0.25">
      <c r="A8608" s="105"/>
      <c r="B8608" s="106"/>
      <c r="C8608" s="2"/>
      <c r="D8608" s="2"/>
      <c r="E8608" s="106"/>
      <c r="F8608" s="107"/>
      <c r="G8608" s="108"/>
      <c r="H8608" s="109"/>
      <c r="I8608" s="109"/>
      <c r="J8608" s="110"/>
      <c r="K8608" s="117"/>
      <c r="L8608" s="178"/>
      <c r="M8608" s="178"/>
      <c r="N8608" s="106"/>
      <c r="O8608" s="111"/>
      <c r="P8608" s="111"/>
      <c r="Q8608" s="106"/>
      <c r="R8608" s="106"/>
      <c r="S8608" s="106"/>
      <c r="T8608" s="106"/>
      <c r="U8608" s="106"/>
      <c r="V8608" s="106"/>
      <c r="W8608" s="19"/>
      <c r="X8608" s="2"/>
      <c r="Y8608" s="4"/>
      <c r="Z8608" s="106"/>
      <c r="AA8608" s="114"/>
      <c r="AB8608" s="112"/>
      <c r="AC8608" s="178"/>
      <c r="AD8608" s="11"/>
      <c r="AE8608" s="106"/>
      <c r="AF8608" s="106"/>
      <c r="AG8608" s="106"/>
      <c r="AH8608" s="115"/>
      <c r="AI8608" s="116"/>
    </row>
    <row r="8609" spans="1:35" ht="15" customHeight="1" x14ac:dyDescent="0.25">
      <c r="A8609" s="105"/>
      <c r="B8609" s="106"/>
      <c r="C8609" s="2"/>
      <c r="D8609" s="2"/>
      <c r="E8609" s="106"/>
      <c r="F8609" s="107"/>
      <c r="G8609" s="108"/>
      <c r="H8609" s="109"/>
      <c r="I8609" s="109"/>
      <c r="J8609" s="110"/>
      <c r="K8609" s="117"/>
      <c r="L8609" s="178"/>
      <c r="M8609" s="178"/>
      <c r="N8609" s="106"/>
      <c r="O8609" s="111"/>
      <c r="P8609" s="111"/>
      <c r="Q8609" s="106"/>
      <c r="R8609" s="106"/>
      <c r="S8609" s="106"/>
      <c r="T8609" s="106"/>
      <c r="U8609" s="106"/>
      <c r="V8609" s="106"/>
      <c r="W8609" s="19"/>
      <c r="X8609" s="2"/>
      <c r="Y8609" s="4"/>
      <c r="Z8609" s="106"/>
      <c r="AA8609" s="114"/>
      <c r="AB8609" s="112"/>
      <c r="AC8609" s="178"/>
      <c r="AD8609" s="11"/>
      <c r="AE8609" s="106"/>
      <c r="AF8609" s="106"/>
      <c r="AG8609" s="106"/>
      <c r="AH8609" s="115"/>
      <c r="AI8609" s="116"/>
    </row>
    <row r="8610" spans="1:35" ht="15" customHeight="1" x14ac:dyDescent="0.25">
      <c r="A8610" s="105"/>
      <c r="B8610" s="106"/>
      <c r="C8610" s="2"/>
      <c r="D8610" s="2"/>
      <c r="E8610" s="106"/>
      <c r="F8610" s="107"/>
      <c r="G8610" s="108"/>
      <c r="H8610" s="109"/>
      <c r="I8610" s="109"/>
      <c r="J8610" s="110"/>
      <c r="K8610" s="117"/>
      <c r="L8610" s="178"/>
      <c r="M8610" s="178"/>
      <c r="N8610" s="106"/>
      <c r="O8610" s="111"/>
      <c r="P8610" s="111"/>
      <c r="Q8610" s="106"/>
      <c r="R8610" s="106"/>
      <c r="S8610" s="106"/>
      <c r="T8610" s="106"/>
      <c r="U8610" s="106"/>
      <c r="V8610" s="106"/>
      <c r="W8610" s="19"/>
      <c r="X8610" s="2"/>
      <c r="Y8610" s="4"/>
      <c r="Z8610" s="106"/>
      <c r="AA8610" s="114"/>
      <c r="AB8610" s="112"/>
      <c r="AC8610" s="178"/>
      <c r="AD8610" s="11"/>
      <c r="AE8610" s="106"/>
      <c r="AF8610" s="106"/>
      <c r="AG8610" s="106"/>
      <c r="AH8610" s="115"/>
      <c r="AI8610" s="116"/>
    </row>
    <row r="8611" spans="1:35" ht="15" customHeight="1" x14ac:dyDescent="0.25">
      <c r="A8611" s="105"/>
      <c r="B8611" s="106"/>
      <c r="C8611" s="2"/>
      <c r="D8611" s="2"/>
      <c r="E8611" s="106"/>
      <c r="F8611" s="107"/>
      <c r="G8611" s="108"/>
      <c r="H8611" s="109"/>
      <c r="I8611" s="109"/>
      <c r="J8611" s="110"/>
      <c r="K8611" s="117"/>
      <c r="L8611" s="178"/>
      <c r="M8611" s="178"/>
      <c r="N8611" s="106"/>
      <c r="O8611" s="111"/>
      <c r="P8611" s="111"/>
      <c r="Q8611" s="106"/>
      <c r="R8611" s="106"/>
      <c r="S8611" s="106"/>
      <c r="T8611" s="106"/>
      <c r="U8611" s="106"/>
      <c r="V8611" s="106"/>
      <c r="W8611" s="19"/>
      <c r="X8611" s="2"/>
      <c r="Y8611" s="4"/>
      <c r="Z8611" s="106"/>
      <c r="AA8611" s="114"/>
      <c r="AB8611" s="112"/>
      <c r="AC8611" s="178"/>
      <c r="AD8611" s="11"/>
      <c r="AE8611" s="106"/>
      <c r="AF8611" s="106"/>
      <c r="AG8611" s="106"/>
      <c r="AH8611" s="115"/>
      <c r="AI8611" s="116"/>
    </row>
    <row r="8612" spans="1:35" ht="15" customHeight="1" x14ac:dyDescent="0.25">
      <c r="A8612" s="105"/>
      <c r="B8612" s="106"/>
      <c r="C8612" s="2"/>
      <c r="D8612" s="2"/>
      <c r="E8612" s="106"/>
      <c r="F8612" s="107"/>
      <c r="G8612" s="108"/>
      <c r="H8612" s="109"/>
      <c r="I8612" s="109"/>
      <c r="J8612" s="110"/>
      <c r="K8612" s="117"/>
      <c r="L8612" s="178"/>
      <c r="M8612" s="178"/>
      <c r="N8612" s="106"/>
      <c r="O8612" s="111"/>
      <c r="P8612" s="111"/>
      <c r="Q8612" s="106"/>
      <c r="R8612" s="106"/>
      <c r="S8612" s="106"/>
      <c r="T8612" s="106"/>
      <c r="U8612" s="106"/>
      <c r="V8612" s="106"/>
      <c r="W8612" s="19"/>
      <c r="X8612" s="2"/>
      <c r="Y8612" s="4"/>
      <c r="Z8612" s="106"/>
      <c r="AA8612" s="114"/>
      <c r="AB8612" s="112"/>
      <c r="AC8612" s="178"/>
      <c r="AD8612" s="11"/>
      <c r="AE8612" s="106"/>
      <c r="AF8612" s="106"/>
      <c r="AG8612" s="106"/>
      <c r="AH8612" s="115"/>
      <c r="AI8612" s="116"/>
    </row>
    <row r="8613" spans="1:35" ht="15" customHeight="1" x14ac:dyDescent="0.25">
      <c r="A8613" s="105"/>
      <c r="B8613" s="106"/>
      <c r="C8613" s="2"/>
      <c r="D8613" s="2"/>
      <c r="E8613" s="106"/>
      <c r="F8613" s="107"/>
      <c r="G8613" s="108"/>
      <c r="H8613" s="109"/>
      <c r="I8613" s="109"/>
      <c r="J8613" s="110"/>
      <c r="K8613" s="117"/>
      <c r="L8613" s="178"/>
      <c r="M8613" s="178"/>
      <c r="N8613" s="106"/>
      <c r="O8613" s="111"/>
      <c r="P8613" s="111"/>
      <c r="Q8613" s="106"/>
      <c r="R8613" s="106"/>
      <c r="S8613" s="106"/>
      <c r="T8613" s="106"/>
      <c r="U8613" s="106"/>
      <c r="V8613" s="106"/>
      <c r="W8613" s="19"/>
      <c r="X8613" s="2"/>
      <c r="Y8613" s="4"/>
      <c r="Z8613" s="106"/>
      <c r="AA8613" s="114"/>
      <c r="AB8613" s="112"/>
      <c r="AC8613" s="178"/>
      <c r="AD8613" s="11"/>
      <c r="AE8613" s="106"/>
      <c r="AF8613" s="106"/>
      <c r="AG8613" s="106"/>
      <c r="AH8613" s="115"/>
      <c r="AI8613" s="116"/>
    </row>
    <row r="8614" spans="1:35" ht="15" customHeight="1" x14ac:dyDescent="0.25">
      <c r="A8614" s="105"/>
      <c r="B8614" s="106"/>
      <c r="C8614" s="2"/>
      <c r="D8614" s="2"/>
      <c r="E8614" s="106"/>
      <c r="F8614" s="107"/>
      <c r="G8614" s="108"/>
      <c r="H8614" s="109"/>
      <c r="I8614" s="109"/>
      <c r="J8614" s="110"/>
      <c r="K8614" s="117"/>
      <c r="L8614" s="178"/>
      <c r="M8614" s="178"/>
      <c r="N8614" s="106"/>
      <c r="O8614" s="111"/>
      <c r="P8614" s="111"/>
      <c r="Q8614" s="106"/>
      <c r="R8614" s="106"/>
      <c r="S8614" s="106"/>
      <c r="T8614" s="106"/>
      <c r="U8614" s="106"/>
      <c r="V8614" s="106"/>
      <c r="W8614" s="19"/>
      <c r="X8614" s="2"/>
      <c r="Y8614" s="4"/>
      <c r="Z8614" s="106"/>
      <c r="AA8614" s="114"/>
      <c r="AB8614" s="112"/>
      <c r="AC8614" s="178"/>
      <c r="AD8614" s="11"/>
      <c r="AE8614" s="106"/>
      <c r="AF8614" s="106"/>
      <c r="AG8614" s="106"/>
      <c r="AH8614" s="115"/>
      <c r="AI8614" s="116"/>
    </row>
    <row r="8615" spans="1:35" ht="15" customHeight="1" x14ac:dyDescent="0.25">
      <c r="A8615" s="105"/>
      <c r="B8615" s="106"/>
      <c r="C8615" s="2"/>
      <c r="D8615" s="2"/>
      <c r="E8615" s="106"/>
      <c r="F8615" s="107"/>
      <c r="G8615" s="108"/>
      <c r="H8615" s="109"/>
      <c r="I8615" s="109"/>
      <c r="J8615" s="110"/>
      <c r="K8615" s="117"/>
      <c r="L8615" s="178"/>
      <c r="M8615" s="178"/>
      <c r="N8615" s="106"/>
      <c r="O8615" s="111"/>
      <c r="P8615" s="111"/>
      <c r="Q8615" s="106"/>
      <c r="R8615" s="106"/>
      <c r="S8615" s="106"/>
      <c r="T8615" s="106"/>
      <c r="U8615" s="106"/>
      <c r="V8615" s="106"/>
      <c r="W8615" s="19"/>
      <c r="X8615" s="2"/>
      <c r="Y8615" s="4"/>
      <c r="Z8615" s="106"/>
      <c r="AA8615" s="114"/>
      <c r="AB8615" s="112"/>
      <c r="AC8615" s="178"/>
      <c r="AD8615" s="11"/>
      <c r="AE8615" s="106"/>
      <c r="AF8615" s="106"/>
      <c r="AG8615" s="106"/>
      <c r="AH8615" s="115"/>
      <c r="AI8615" s="116"/>
    </row>
    <row r="8616" spans="1:35" ht="15" customHeight="1" x14ac:dyDescent="0.25">
      <c r="A8616" s="105"/>
      <c r="B8616" s="106"/>
      <c r="C8616" s="2"/>
      <c r="D8616" s="2"/>
      <c r="E8616" s="106"/>
      <c r="F8616" s="107"/>
      <c r="G8616" s="108"/>
      <c r="H8616" s="109"/>
      <c r="I8616" s="109"/>
      <c r="J8616" s="110"/>
      <c r="K8616" s="117"/>
      <c r="L8616" s="178"/>
      <c r="M8616" s="178"/>
      <c r="N8616" s="106"/>
      <c r="O8616" s="111"/>
      <c r="P8616" s="111"/>
      <c r="Q8616" s="106"/>
      <c r="R8616" s="106"/>
      <c r="S8616" s="106"/>
      <c r="T8616" s="106"/>
      <c r="U8616" s="106"/>
      <c r="V8616" s="106"/>
      <c r="W8616" s="19"/>
      <c r="X8616" s="2"/>
      <c r="Y8616" s="4"/>
      <c r="Z8616" s="106"/>
      <c r="AA8616" s="114"/>
      <c r="AB8616" s="112"/>
      <c r="AC8616" s="178"/>
      <c r="AD8616" s="11"/>
      <c r="AE8616" s="106"/>
      <c r="AF8616" s="106"/>
      <c r="AG8616" s="106"/>
      <c r="AH8616" s="115"/>
      <c r="AI8616" s="116"/>
    </row>
    <row r="8617" spans="1:35" ht="15" customHeight="1" x14ac:dyDescent="0.25">
      <c r="A8617" s="105"/>
      <c r="B8617" s="106"/>
      <c r="C8617" s="2"/>
      <c r="D8617" s="2"/>
      <c r="E8617" s="106"/>
      <c r="F8617" s="107"/>
      <c r="G8617" s="108"/>
      <c r="H8617" s="109"/>
      <c r="I8617" s="109"/>
      <c r="J8617" s="110"/>
      <c r="K8617" s="117"/>
      <c r="L8617" s="178"/>
      <c r="M8617" s="178"/>
      <c r="N8617" s="106"/>
      <c r="O8617" s="111"/>
      <c r="P8617" s="111"/>
      <c r="Q8617" s="106"/>
      <c r="R8617" s="106"/>
      <c r="S8617" s="106"/>
      <c r="T8617" s="106"/>
      <c r="U8617" s="106"/>
      <c r="V8617" s="106"/>
      <c r="W8617" s="19"/>
      <c r="X8617" s="2"/>
      <c r="Y8617" s="4"/>
      <c r="Z8617" s="106"/>
      <c r="AA8617" s="114"/>
      <c r="AB8617" s="112"/>
      <c r="AC8617" s="178"/>
      <c r="AD8617" s="11"/>
      <c r="AE8617" s="106"/>
      <c r="AF8617" s="106"/>
      <c r="AG8617" s="106"/>
      <c r="AH8617" s="115"/>
      <c r="AI8617" s="116"/>
    </row>
    <row r="8618" spans="1:35" ht="15" customHeight="1" x14ac:dyDescent="0.25">
      <c r="A8618" s="105"/>
      <c r="B8618" s="106"/>
      <c r="C8618" s="2"/>
      <c r="D8618" s="2"/>
      <c r="E8618" s="106"/>
      <c r="F8618" s="107"/>
      <c r="G8618" s="108"/>
      <c r="H8618" s="109"/>
      <c r="I8618" s="109"/>
      <c r="J8618" s="110"/>
      <c r="K8618" s="117"/>
      <c r="L8618" s="178"/>
      <c r="M8618" s="178"/>
      <c r="N8618" s="106"/>
      <c r="O8618" s="111"/>
      <c r="P8618" s="111"/>
      <c r="Q8618" s="106"/>
      <c r="R8618" s="106"/>
      <c r="S8618" s="106"/>
      <c r="T8618" s="106"/>
      <c r="U8618" s="106"/>
      <c r="V8618" s="106"/>
      <c r="W8618" s="19"/>
      <c r="X8618" s="2"/>
      <c r="Y8618" s="4"/>
      <c r="Z8618" s="106"/>
      <c r="AA8618" s="114"/>
      <c r="AB8618" s="112"/>
      <c r="AC8618" s="178"/>
      <c r="AD8618" s="11"/>
      <c r="AE8618" s="106"/>
      <c r="AF8618" s="106"/>
      <c r="AG8618" s="106"/>
      <c r="AH8618" s="115"/>
      <c r="AI8618" s="116"/>
    </row>
    <row r="8619" spans="1:35" ht="15" customHeight="1" x14ac:dyDescent="0.25">
      <c r="A8619" s="105"/>
      <c r="B8619" s="106"/>
      <c r="C8619" s="2"/>
      <c r="D8619" s="2"/>
      <c r="E8619" s="106"/>
      <c r="F8619" s="107"/>
      <c r="G8619" s="108"/>
      <c r="H8619" s="109"/>
      <c r="I8619" s="109"/>
      <c r="J8619" s="110"/>
      <c r="K8619" s="117"/>
      <c r="L8619" s="178"/>
      <c r="M8619" s="178"/>
      <c r="N8619" s="106"/>
      <c r="O8619" s="111"/>
      <c r="P8619" s="111"/>
      <c r="Q8619" s="106"/>
      <c r="R8619" s="106"/>
      <c r="S8619" s="106"/>
      <c r="T8619" s="106"/>
      <c r="U8619" s="106"/>
      <c r="V8619" s="106"/>
      <c r="W8619" s="19"/>
      <c r="X8619" s="2"/>
      <c r="Y8619" s="4"/>
      <c r="Z8619" s="106"/>
      <c r="AA8619" s="114"/>
      <c r="AB8619" s="112"/>
      <c r="AC8619" s="178"/>
      <c r="AD8619" s="11"/>
      <c r="AE8619" s="106"/>
      <c r="AF8619" s="106"/>
      <c r="AG8619" s="106"/>
      <c r="AH8619" s="115"/>
      <c r="AI8619" s="116"/>
    </row>
    <row r="8620" spans="1:35" ht="15" customHeight="1" x14ac:dyDescent="0.25">
      <c r="A8620" s="105"/>
      <c r="B8620" s="106"/>
      <c r="C8620" s="2"/>
      <c r="D8620" s="2"/>
      <c r="E8620" s="106"/>
      <c r="F8620" s="107"/>
      <c r="G8620" s="108"/>
      <c r="H8620" s="109"/>
      <c r="I8620" s="109"/>
      <c r="J8620" s="110"/>
      <c r="K8620" s="117"/>
      <c r="L8620" s="178"/>
      <c r="M8620" s="178"/>
      <c r="N8620" s="106"/>
      <c r="O8620" s="111"/>
      <c r="P8620" s="111"/>
      <c r="Q8620" s="106"/>
      <c r="R8620" s="106"/>
      <c r="S8620" s="106"/>
      <c r="T8620" s="106"/>
      <c r="U8620" s="106"/>
      <c r="V8620" s="106"/>
      <c r="W8620" s="19"/>
      <c r="X8620" s="2"/>
      <c r="Y8620" s="4"/>
      <c r="Z8620" s="106"/>
      <c r="AA8620" s="114"/>
      <c r="AB8620" s="112"/>
      <c r="AC8620" s="178"/>
      <c r="AD8620" s="11"/>
      <c r="AE8620" s="106"/>
      <c r="AF8620" s="106"/>
      <c r="AG8620" s="106"/>
      <c r="AH8620" s="115"/>
      <c r="AI8620" s="116"/>
    </row>
    <row r="8621" spans="1:35" ht="15" customHeight="1" x14ac:dyDescent="0.25">
      <c r="A8621" s="105"/>
      <c r="B8621" s="106"/>
      <c r="C8621" s="2"/>
      <c r="D8621" s="2"/>
      <c r="E8621" s="106"/>
      <c r="F8621" s="107"/>
      <c r="G8621" s="108"/>
      <c r="H8621" s="109"/>
      <c r="I8621" s="109"/>
      <c r="J8621" s="110"/>
      <c r="K8621" s="117"/>
      <c r="L8621" s="178"/>
      <c r="M8621" s="178"/>
      <c r="N8621" s="106"/>
      <c r="O8621" s="111"/>
      <c r="P8621" s="111"/>
      <c r="Q8621" s="106"/>
      <c r="R8621" s="106"/>
      <c r="S8621" s="106"/>
      <c r="T8621" s="106"/>
      <c r="U8621" s="106"/>
      <c r="V8621" s="106"/>
      <c r="W8621" s="19"/>
      <c r="X8621" s="2"/>
      <c r="Y8621" s="4"/>
      <c r="Z8621" s="106"/>
      <c r="AA8621" s="114"/>
      <c r="AB8621" s="112"/>
      <c r="AC8621" s="178"/>
      <c r="AD8621" s="11"/>
      <c r="AE8621" s="106"/>
      <c r="AF8621" s="106"/>
      <c r="AG8621" s="106"/>
      <c r="AH8621" s="115"/>
      <c r="AI8621" s="116"/>
    </row>
    <row r="8622" spans="1:35" ht="15" customHeight="1" x14ac:dyDescent="0.25">
      <c r="A8622" s="105"/>
      <c r="B8622" s="106"/>
      <c r="C8622" s="2"/>
      <c r="D8622" s="2"/>
      <c r="E8622" s="106"/>
      <c r="F8622" s="107"/>
      <c r="G8622" s="108"/>
      <c r="H8622" s="109"/>
      <c r="I8622" s="109"/>
      <c r="J8622" s="110"/>
      <c r="K8622" s="117"/>
      <c r="L8622" s="178"/>
      <c r="M8622" s="178"/>
      <c r="N8622" s="106"/>
      <c r="O8622" s="111"/>
      <c r="P8622" s="111"/>
      <c r="Q8622" s="106"/>
      <c r="R8622" s="106"/>
      <c r="S8622" s="106"/>
      <c r="T8622" s="106"/>
      <c r="U8622" s="106"/>
      <c r="V8622" s="106"/>
      <c r="W8622" s="19"/>
      <c r="X8622" s="2"/>
      <c r="Y8622" s="4"/>
      <c r="Z8622" s="106"/>
      <c r="AA8622" s="114"/>
      <c r="AB8622" s="112"/>
      <c r="AC8622" s="178"/>
      <c r="AD8622" s="11"/>
      <c r="AE8622" s="106"/>
      <c r="AF8622" s="106"/>
      <c r="AG8622" s="106"/>
      <c r="AH8622" s="115"/>
      <c r="AI8622" s="116"/>
    </row>
    <row r="8623" spans="1:35" ht="15" customHeight="1" x14ac:dyDescent="0.25">
      <c r="A8623" s="105"/>
      <c r="B8623" s="106"/>
      <c r="C8623" s="2"/>
      <c r="D8623" s="2"/>
      <c r="E8623" s="106"/>
      <c r="F8623" s="107"/>
      <c r="G8623" s="108"/>
      <c r="H8623" s="109"/>
      <c r="I8623" s="109"/>
      <c r="J8623" s="110"/>
      <c r="K8623" s="117"/>
      <c r="L8623" s="178"/>
      <c r="M8623" s="178"/>
      <c r="N8623" s="106"/>
      <c r="O8623" s="111"/>
      <c r="P8623" s="111"/>
      <c r="Q8623" s="106"/>
      <c r="R8623" s="106"/>
      <c r="S8623" s="106"/>
      <c r="T8623" s="106"/>
      <c r="U8623" s="106"/>
      <c r="V8623" s="106"/>
      <c r="W8623" s="19"/>
      <c r="X8623" s="2"/>
      <c r="Y8623" s="4"/>
      <c r="Z8623" s="106"/>
      <c r="AA8623" s="114"/>
      <c r="AB8623" s="112"/>
      <c r="AC8623" s="178"/>
      <c r="AD8623" s="11"/>
      <c r="AE8623" s="106"/>
      <c r="AF8623" s="106"/>
      <c r="AG8623" s="106"/>
      <c r="AH8623" s="115"/>
      <c r="AI8623" s="116"/>
    </row>
    <row r="8624" spans="1:35" ht="15" customHeight="1" x14ac:dyDescent="0.25">
      <c r="A8624" s="105"/>
      <c r="B8624" s="106"/>
      <c r="C8624" s="2"/>
      <c r="D8624" s="2"/>
      <c r="E8624" s="106"/>
      <c r="F8624" s="107"/>
      <c r="G8624" s="108"/>
      <c r="H8624" s="109"/>
      <c r="I8624" s="109"/>
      <c r="J8624" s="110"/>
      <c r="K8624" s="117"/>
      <c r="L8624" s="178"/>
      <c r="M8624" s="178"/>
      <c r="N8624" s="106"/>
      <c r="O8624" s="111"/>
      <c r="P8624" s="111"/>
      <c r="Q8624" s="106"/>
      <c r="R8624" s="106"/>
      <c r="S8624" s="106"/>
      <c r="T8624" s="106"/>
      <c r="U8624" s="106"/>
      <c r="V8624" s="106"/>
      <c r="W8624" s="19"/>
      <c r="X8624" s="2"/>
      <c r="Y8624" s="4"/>
      <c r="Z8624" s="106"/>
      <c r="AA8624" s="114"/>
      <c r="AB8624" s="112"/>
      <c r="AC8624" s="178"/>
      <c r="AD8624" s="11"/>
      <c r="AE8624" s="106"/>
      <c r="AF8624" s="106"/>
      <c r="AG8624" s="106"/>
      <c r="AH8624" s="115"/>
      <c r="AI8624" s="116"/>
    </row>
    <row r="8625" spans="1:35" ht="15" customHeight="1" x14ac:dyDescent="0.25">
      <c r="A8625" s="105"/>
      <c r="B8625" s="106"/>
      <c r="C8625" s="2"/>
      <c r="D8625" s="2"/>
      <c r="E8625" s="106"/>
      <c r="F8625" s="107"/>
      <c r="G8625" s="108"/>
      <c r="H8625" s="109"/>
      <c r="I8625" s="109"/>
      <c r="J8625" s="110"/>
      <c r="K8625" s="117"/>
      <c r="L8625" s="178"/>
      <c r="M8625" s="178"/>
      <c r="N8625" s="106"/>
      <c r="O8625" s="111"/>
      <c r="P8625" s="111"/>
      <c r="Q8625" s="106"/>
      <c r="R8625" s="106"/>
      <c r="S8625" s="106"/>
      <c r="T8625" s="106"/>
      <c r="U8625" s="106"/>
      <c r="V8625" s="106"/>
      <c r="W8625" s="19"/>
      <c r="X8625" s="2"/>
      <c r="Y8625" s="4"/>
      <c r="Z8625" s="106"/>
      <c r="AA8625" s="114"/>
      <c r="AB8625" s="112"/>
      <c r="AC8625" s="178"/>
      <c r="AD8625" s="11"/>
      <c r="AE8625" s="106"/>
      <c r="AF8625" s="106"/>
      <c r="AG8625" s="106"/>
      <c r="AH8625" s="115"/>
      <c r="AI8625" s="116"/>
    </row>
    <row r="8626" spans="1:35" ht="15" customHeight="1" x14ac:dyDescent="0.25">
      <c r="A8626" s="105"/>
      <c r="B8626" s="106"/>
      <c r="C8626" s="2"/>
      <c r="D8626" s="2"/>
      <c r="E8626" s="106"/>
      <c r="F8626" s="107"/>
      <c r="G8626" s="108"/>
      <c r="H8626" s="109"/>
      <c r="I8626" s="109"/>
      <c r="J8626" s="110"/>
      <c r="K8626" s="117"/>
      <c r="L8626" s="178"/>
      <c r="M8626" s="178"/>
      <c r="N8626" s="106"/>
      <c r="O8626" s="111"/>
      <c r="P8626" s="111"/>
      <c r="Q8626" s="106"/>
      <c r="R8626" s="106"/>
      <c r="S8626" s="106"/>
      <c r="T8626" s="106"/>
      <c r="U8626" s="106"/>
      <c r="V8626" s="106"/>
      <c r="W8626" s="19"/>
      <c r="X8626" s="2"/>
      <c r="Y8626" s="4"/>
      <c r="Z8626" s="106"/>
      <c r="AA8626" s="114"/>
      <c r="AB8626" s="112"/>
      <c r="AC8626" s="178"/>
      <c r="AD8626" s="11"/>
      <c r="AE8626" s="106"/>
      <c r="AF8626" s="106"/>
      <c r="AG8626" s="106"/>
      <c r="AH8626" s="115"/>
      <c r="AI8626" s="116"/>
    </row>
    <row r="8627" spans="1:35" ht="15" customHeight="1" x14ac:dyDescent="0.25">
      <c r="A8627" s="105"/>
      <c r="B8627" s="106"/>
      <c r="C8627" s="2"/>
      <c r="D8627" s="2"/>
      <c r="E8627" s="106"/>
      <c r="F8627" s="107"/>
      <c r="G8627" s="108"/>
      <c r="H8627" s="109"/>
      <c r="I8627" s="109"/>
      <c r="J8627" s="110"/>
      <c r="K8627" s="117"/>
      <c r="L8627" s="178"/>
      <c r="M8627" s="178"/>
      <c r="N8627" s="106"/>
      <c r="O8627" s="111"/>
      <c r="P8627" s="111"/>
      <c r="Q8627" s="106"/>
      <c r="R8627" s="106"/>
      <c r="S8627" s="106"/>
      <c r="T8627" s="106"/>
      <c r="U8627" s="106"/>
      <c r="V8627" s="106"/>
      <c r="W8627" s="19"/>
      <c r="X8627" s="2"/>
      <c r="Y8627" s="4"/>
      <c r="Z8627" s="106"/>
      <c r="AA8627" s="114"/>
      <c r="AB8627" s="112"/>
      <c r="AC8627" s="178"/>
      <c r="AD8627" s="11"/>
      <c r="AE8627" s="106"/>
      <c r="AF8627" s="106"/>
      <c r="AG8627" s="106"/>
      <c r="AH8627" s="115"/>
      <c r="AI8627" s="116"/>
    </row>
    <row r="8628" spans="1:35" ht="15" customHeight="1" x14ac:dyDescent="0.25">
      <c r="A8628" s="105"/>
      <c r="B8628" s="106"/>
      <c r="C8628" s="2"/>
      <c r="D8628" s="2"/>
      <c r="E8628" s="106"/>
      <c r="F8628" s="107"/>
      <c r="G8628" s="108"/>
      <c r="H8628" s="109"/>
      <c r="I8628" s="109"/>
      <c r="J8628" s="110"/>
      <c r="K8628" s="117"/>
      <c r="L8628" s="178"/>
      <c r="M8628" s="178"/>
      <c r="N8628" s="106"/>
      <c r="O8628" s="111"/>
      <c r="P8628" s="111"/>
      <c r="Q8628" s="106"/>
      <c r="R8628" s="106"/>
      <c r="S8628" s="106"/>
      <c r="T8628" s="106"/>
      <c r="U8628" s="106"/>
      <c r="V8628" s="106"/>
      <c r="W8628" s="19"/>
      <c r="X8628" s="2"/>
      <c r="Y8628" s="4"/>
      <c r="Z8628" s="106"/>
      <c r="AA8628" s="114"/>
      <c r="AB8628" s="112"/>
      <c r="AC8628" s="178"/>
      <c r="AD8628" s="11"/>
      <c r="AE8628" s="106"/>
      <c r="AF8628" s="106"/>
      <c r="AG8628" s="106"/>
      <c r="AH8628" s="115"/>
      <c r="AI8628" s="116"/>
    </row>
    <row r="8629" spans="1:35" ht="15" customHeight="1" x14ac:dyDescent="0.25">
      <c r="A8629" s="105"/>
      <c r="B8629" s="106"/>
      <c r="C8629" s="2"/>
      <c r="D8629" s="2"/>
      <c r="E8629" s="106"/>
      <c r="F8629" s="107"/>
      <c r="G8629" s="108"/>
      <c r="H8629" s="109"/>
      <c r="I8629" s="109"/>
      <c r="J8629" s="110"/>
      <c r="K8629" s="117"/>
      <c r="L8629" s="178"/>
      <c r="M8629" s="178"/>
      <c r="N8629" s="106"/>
      <c r="O8629" s="111"/>
      <c r="P8629" s="111"/>
      <c r="Q8629" s="106"/>
      <c r="R8629" s="106"/>
      <c r="S8629" s="106"/>
      <c r="T8629" s="106"/>
      <c r="U8629" s="106"/>
      <c r="V8629" s="106"/>
      <c r="W8629" s="19"/>
      <c r="X8629" s="2"/>
      <c r="Y8629" s="4"/>
      <c r="Z8629" s="106"/>
      <c r="AA8629" s="114"/>
      <c r="AB8629" s="112"/>
      <c r="AC8629" s="178"/>
      <c r="AD8629" s="11"/>
      <c r="AE8629" s="106"/>
      <c r="AF8629" s="106"/>
      <c r="AG8629" s="106"/>
      <c r="AH8629" s="115"/>
      <c r="AI8629" s="116"/>
    </row>
    <row r="8630" spans="1:35" ht="15" customHeight="1" x14ac:dyDescent="0.25">
      <c r="A8630" s="105"/>
      <c r="B8630" s="106"/>
      <c r="C8630" s="2"/>
      <c r="D8630" s="2"/>
      <c r="E8630" s="106"/>
      <c r="F8630" s="107"/>
      <c r="G8630" s="108"/>
      <c r="H8630" s="109"/>
      <c r="I8630" s="109"/>
      <c r="J8630" s="110"/>
      <c r="K8630" s="117"/>
      <c r="L8630" s="178"/>
      <c r="M8630" s="178"/>
      <c r="N8630" s="106"/>
      <c r="O8630" s="111"/>
      <c r="P8630" s="111"/>
      <c r="Q8630" s="106"/>
      <c r="R8630" s="106"/>
      <c r="S8630" s="106"/>
      <c r="T8630" s="106"/>
      <c r="U8630" s="106"/>
      <c r="V8630" s="106"/>
      <c r="W8630" s="19"/>
      <c r="X8630" s="2"/>
      <c r="Y8630" s="4"/>
      <c r="Z8630" s="106"/>
      <c r="AA8630" s="114"/>
      <c r="AB8630" s="112"/>
      <c r="AC8630" s="178"/>
      <c r="AD8630" s="11"/>
      <c r="AE8630" s="106"/>
      <c r="AF8630" s="106"/>
      <c r="AG8630" s="106"/>
      <c r="AH8630" s="115"/>
      <c r="AI8630" s="116"/>
    </row>
    <row r="8631" spans="1:35" ht="15" customHeight="1" x14ac:dyDescent="0.25">
      <c r="A8631" s="105"/>
      <c r="B8631" s="106"/>
      <c r="C8631" s="2"/>
      <c r="D8631" s="2"/>
      <c r="E8631" s="106"/>
      <c r="F8631" s="107"/>
      <c r="G8631" s="108"/>
      <c r="H8631" s="109"/>
      <c r="I8631" s="109"/>
      <c r="J8631" s="110"/>
      <c r="K8631" s="117"/>
      <c r="L8631" s="178"/>
      <c r="M8631" s="178"/>
      <c r="N8631" s="106"/>
      <c r="O8631" s="111"/>
      <c r="P8631" s="111"/>
      <c r="Q8631" s="106"/>
      <c r="R8631" s="106"/>
      <c r="S8631" s="106"/>
      <c r="T8631" s="106"/>
      <c r="U8631" s="106"/>
      <c r="V8631" s="106"/>
      <c r="W8631" s="19"/>
      <c r="X8631" s="2"/>
      <c r="Y8631" s="4"/>
      <c r="Z8631" s="106"/>
      <c r="AA8631" s="114"/>
      <c r="AB8631" s="112"/>
      <c r="AC8631" s="178"/>
      <c r="AD8631" s="11"/>
      <c r="AE8631" s="106"/>
      <c r="AF8631" s="106"/>
      <c r="AG8631" s="106"/>
      <c r="AH8631" s="115"/>
      <c r="AI8631" s="116"/>
    </row>
    <row r="8632" spans="1:35" ht="15" customHeight="1" x14ac:dyDescent="0.25">
      <c r="A8632" s="105"/>
      <c r="B8632" s="106"/>
      <c r="C8632" s="2"/>
      <c r="D8632" s="2"/>
      <c r="E8632" s="106"/>
      <c r="F8632" s="107"/>
      <c r="G8632" s="108"/>
      <c r="H8632" s="109"/>
      <c r="I8632" s="109"/>
      <c r="J8632" s="110"/>
      <c r="K8632" s="117"/>
      <c r="L8632" s="178"/>
      <c r="M8632" s="178"/>
      <c r="N8632" s="106"/>
      <c r="O8632" s="111"/>
      <c r="P8632" s="111"/>
      <c r="Q8632" s="106"/>
      <c r="R8632" s="106"/>
      <c r="S8632" s="106"/>
      <c r="T8632" s="106"/>
      <c r="U8632" s="106"/>
      <c r="V8632" s="106"/>
      <c r="W8632" s="19"/>
      <c r="X8632" s="2"/>
      <c r="Y8632" s="4"/>
      <c r="Z8632" s="106"/>
      <c r="AA8632" s="114"/>
      <c r="AB8632" s="112"/>
      <c r="AC8632" s="178"/>
      <c r="AD8632" s="11"/>
      <c r="AE8632" s="106"/>
      <c r="AF8632" s="106"/>
      <c r="AG8632" s="106"/>
      <c r="AH8632" s="115"/>
      <c r="AI8632" s="116"/>
    </row>
    <row r="8633" spans="1:35" ht="15" customHeight="1" x14ac:dyDescent="0.25">
      <c r="A8633" s="105"/>
      <c r="B8633" s="106"/>
      <c r="C8633" s="2"/>
      <c r="D8633" s="2"/>
      <c r="E8633" s="106"/>
      <c r="F8633" s="107"/>
      <c r="G8633" s="108"/>
      <c r="H8633" s="109"/>
      <c r="I8633" s="109"/>
      <c r="J8633" s="110"/>
      <c r="K8633" s="117"/>
      <c r="L8633" s="178"/>
      <c r="M8633" s="178"/>
      <c r="N8633" s="106"/>
      <c r="O8633" s="111"/>
      <c r="P8633" s="111"/>
      <c r="Q8633" s="106"/>
      <c r="R8633" s="106"/>
      <c r="S8633" s="106"/>
      <c r="T8633" s="106"/>
      <c r="U8633" s="106"/>
      <c r="V8633" s="106"/>
      <c r="W8633" s="19"/>
      <c r="X8633" s="2"/>
      <c r="Y8633" s="4"/>
      <c r="Z8633" s="106"/>
      <c r="AA8633" s="114"/>
      <c r="AB8633" s="112"/>
      <c r="AC8633" s="178"/>
      <c r="AD8633" s="11"/>
      <c r="AE8633" s="106"/>
      <c r="AF8633" s="106"/>
      <c r="AG8633" s="106"/>
      <c r="AH8633" s="115"/>
      <c r="AI8633" s="116"/>
    </row>
    <row r="8634" spans="1:35" ht="15" customHeight="1" x14ac:dyDescent="0.25">
      <c r="A8634" s="105"/>
      <c r="B8634" s="106"/>
      <c r="C8634" s="2"/>
      <c r="D8634" s="2"/>
      <c r="E8634" s="106"/>
      <c r="F8634" s="107"/>
      <c r="G8634" s="108"/>
      <c r="H8634" s="109"/>
      <c r="I8634" s="109"/>
      <c r="J8634" s="110"/>
      <c r="K8634" s="117"/>
      <c r="L8634" s="178"/>
      <c r="M8634" s="178"/>
      <c r="N8634" s="106"/>
      <c r="O8634" s="111"/>
      <c r="P8634" s="111"/>
      <c r="Q8634" s="106"/>
      <c r="R8634" s="106"/>
      <c r="S8634" s="106"/>
      <c r="T8634" s="106"/>
      <c r="U8634" s="106"/>
      <c r="V8634" s="106"/>
      <c r="W8634" s="19"/>
      <c r="X8634" s="2"/>
      <c r="Y8634" s="4"/>
      <c r="Z8634" s="106"/>
      <c r="AA8634" s="114"/>
      <c r="AB8634" s="112"/>
      <c r="AC8634" s="178"/>
      <c r="AD8634" s="11"/>
      <c r="AE8634" s="106"/>
      <c r="AF8634" s="106"/>
      <c r="AG8634" s="106"/>
      <c r="AH8634" s="115"/>
      <c r="AI8634" s="116"/>
    </row>
    <row r="8635" spans="1:35" ht="15" customHeight="1" x14ac:dyDescent="0.25">
      <c r="A8635" s="105"/>
      <c r="B8635" s="106"/>
      <c r="C8635" s="2"/>
      <c r="D8635" s="2"/>
      <c r="E8635" s="106"/>
      <c r="F8635" s="107"/>
      <c r="G8635" s="108"/>
      <c r="H8635" s="109"/>
      <c r="I8635" s="109"/>
      <c r="J8635" s="110"/>
      <c r="K8635" s="117"/>
      <c r="L8635" s="178"/>
      <c r="M8635" s="178"/>
      <c r="N8635" s="106"/>
      <c r="O8635" s="111"/>
      <c r="P8635" s="111"/>
      <c r="Q8635" s="106"/>
      <c r="R8635" s="106"/>
      <c r="S8635" s="106"/>
      <c r="T8635" s="106"/>
      <c r="U8635" s="106"/>
      <c r="V8635" s="106"/>
      <c r="W8635" s="19"/>
      <c r="X8635" s="2"/>
      <c r="Y8635" s="4"/>
      <c r="Z8635" s="106"/>
      <c r="AA8635" s="114"/>
      <c r="AB8635" s="112"/>
      <c r="AC8635" s="178"/>
      <c r="AD8635" s="11"/>
      <c r="AE8635" s="106"/>
      <c r="AF8635" s="106"/>
      <c r="AG8635" s="106"/>
      <c r="AH8635" s="115"/>
      <c r="AI8635" s="116"/>
    </row>
    <row r="8636" spans="1:35" ht="15" customHeight="1" x14ac:dyDescent="0.25">
      <c r="A8636" s="105"/>
      <c r="B8636" s="106"/>
      <c r="C8636" s="2"/>
      <c r="D8636" s="2"/>
      <c r="E8636" s="106"/>
      <c r="F8636" s="107"/>
      <c r="G8636" s="108"/>
      <c r="H8636" s="109"/>
      <c r="I8636" s="109"/>
      <c r="J8636" s="110"/>
      <c r="K8636" s="117"/>
      <c r="L8636" s="178"/>
      <c r="M8636" s="178"/>
      <c r="N8636" s="106"/>
      <c r="O8636" s="111"/>
      <c r="P8636" s="111"/>
      <c r="Q8636" s="106"/>
      <c r="R8636" s="106"/>
      <c r="S8636" s="106"/>
      <c r="T8636" s="106"/>
      <c r="U8636" s="106"/>
      <c r="V8636" s="106"/>
      <c r="W8636" s="19"/>
      <c r="X8636" s="2"/>
      <c r="Y8636" s="4"/>
      <c r="Z8636" s="106"/>
      <c r="AA8636" s="114"/>
      <c r="AB8636" s="112"/>
      <c r="AC8636" s="178"/>
      <c r="AD8636" s="11"/>
      <c r="AE8636" s="106"/>
      <c r="AF8636" s="106"/>
      <c r="AG8636" s="106"/>
      <c r="AH8636" s="115"/>
      <c r="AI8636" s="116"/>
    </row>
    <row r="8637" spans="1:35" ht="15" customHeight="1" x14ac:dyDescent="0.25">
      <c r="A8637" s="105"/>
      <c r="B8637" s="106"/>
      <c r="C8637" s="2"/>
      <c r="D8637" s="2"/>
      <c r="E8637" s="106"/>
      <c r="F8637" s="107"/>
      <c r="G8637" s="108"/>
      <c r="H8637" s="109"/>
      <c r="I8637" s="109"/>
      <c r="J8637" s="110"/>
      <c r="K8637" s="117"/>
      <c r="L8637" s="178"/>
      <c r="M8637" s="178"/>
      <c r="N8637" s="106"/>
      <c r="O8637" s="111"/>
      <c r="P8637" s="111"/>
      <c r="Q8637" s="106"/>
      <c r="R8637" s="106"/>
      <c r="S8637" s="106"/>
      <c r="T8637" s="106"/>
      <c r="U8637" s="106"/>
      <c r="V8637" s="106"/>
      <c r="W8637" s="19"/>
      <c r="X8637" s="2"/>
      <c r="Y8637" s="4"/>
      <c r="Z8637" s="106"/>
      <c r="AA8637" s="114"/>
      <c r="AB8637" s="112"/>
      <c r="AC8637" s="178"/>
      <c r="AD8637" s="11"/>
      <c r="AE8637" s="106"/>
      <c r="AF8637" s="106"/>
      <c r="AG8637" s="106"/>
      <c r="AH8637" s="115"/>
      <c r="AI8637" s="116"/>
    </row>
    <row r="8638" spans="1:35" ht="15" customHeight="1" x14ac:dyDescent="0.25">
      <c r="A8638" s="105"/>
      <c r="B8638" s="106"/>
      <c r="C8638" s="2"/>
      <c r="D8638" s="2"/>
      <c r="E8638" s="106"/>
      <c r="F8638" s="107"/>
      <c r="G8638" s="108"/>
      <c r="H8638" s="109"/>
      <c r="I8638" s="109"/>
      <c r="J8638" s="110"/>
      <c r="K8638" s="117"/>
      <c r="L8638" s="178"/>
      <c r="M8638" s="178"/>
      <c r="N8638" s="106"/>
      <c r="O8638" s="111"/>
      <c r="P8638" s="111"/>
      <c r="Q8638" s="106"/>
      <c r="R8638" s="106"/>
      <c r="S8638" s="106"/>
      <c r="T8638" s="106"/>
      <c r="U8638" s="106"/>
      <c r="V8638" s="106"/>
      <c r="W8638" s="19"/>
      <c r="X8638" s="2"/>
      <c r="Y8638" s="4"/>
      <c r="Z8638" s="106"/>
      <c r="AA8638" s="114"/>
      <c r="AB8638" s="112"/>
      <c r="AC8638" s="178"/>
      <c r="AD8638" s="11"/>
      <c r="AE8638" s="106"/>
      <c r="AF8638" s="106"/>
      <c r="AG8638" s="106"/>
      <c r="AH8638" s="115"/>
      <c r="AI8638" s="116"/>
    </row>
    <row r="8639" spans="1:35" ht="15" customHeight="1" x14ac:dyDescent="0.25">
      <c r="A8639" s="105"/>
      <c r="B8639" s="106"/>
      <c r="C8639" s="2"/>
      <c r="D8639" s="2"/>
      <c r="E8639" s="106"/>
      <c r="F8639" s="107"/>
      <c r="G8639" s="108"/>
      <c r="H8639" s="109"/>
      <c r="I8639" s="109"/>
      <c r="J8639" s="110"/>
      <c r="K8639" s="117"/>
      <c r="L8639" s="178"/>
      <c r="M8639" s="178"/>
      <c r="N8639" s="106"/>
      <c r="O8639" s="111"/>
      <c r="P8639" s="111"/>
      <c r="Q8639" s="106"/>
      <c r="R8639" s="106"/>
      <c r="S8639" s="106"/>
      <c r="T8639" s="106"/>
      <c r="U8639" s="106"/>
      <c r="V8639" s="106"/>
      <c r="W8639" s="19"/>
      <c r="X8639" s="2"/>
      <c r="Y8639" s="4"/>
      <c r="Z8639" s="106"/>
      <c r="AA8639" s="114"/>
      <c r="AB8639" s="112"/>
      <c r="AC8639" s="178"/>
      <c r="AD8639" s="11"/>
      <c r="AE8639" s="106"/>
      <c r="AF8639" s="106"/>
      <c r="AG8639" s="106"/>
      <c r="AH8639" s="115"/>
      <c r="AI8639" s="116"/>
    </row>
    <row r="8640" spans="1:35" ht="15" customHeight="1" x14ac:dyDescent="0.25">
      <c r="A8640" s="105"/>
      <c r="B8640" s="106"/>
      <c r="C8640" s="2"/>
      <c r="D8640" s="2"/>
      <c r="E8640" s="106"/>
      <c r="F8640" s="107"/>
      <c r="G8640" s="108"/>
      <c r="H8640" s="109"/>
      <c r="I8640" s="109"/>
      <c r="J8640" s="110"/>
      <c r="K8640" s="117"/>
      <c r="L8640" s="178"/>
      <c r="M8640" s="178"/>
      <c r="N8640" s="106"/>
      <c r="O8640" s="111"/>
      <c r="P8640" s="111"/>
      <c r="Q8640" s="106"/>
      <c r="R8640" s="106"/>
      <c r="S8640" s="106"/>
      <c r="T8640" s="106"/>
      <c r="U8640" s="106"/>
      <c r="V8640" s="106"/>
      <c r="W8640" s="19"/>
      <c r="X8640" s="2"/>
      <c r="Y8640" s="4"/>
      <c r="Z8640" s="106"/>
      <c r="AA8640" s="114"/>
      <c r="AB8640" s="112"/>
      <c r="AC8640" s="178"/>
      <c r="AD8640" s="11"/>
      <c r="AE8640" s="106"/>
      <c r="AF8640" s="106"/>
      <c r="AG8640" s="106"/>
      <c r="AH8640" s="115"/>
      <c r="AI8640" s="116"/>
    </row>
    <row r="8641" spans="1:35" ht="15" customHeight="1" x14ac:dyDescent="0.25">
      <c r="A8641" s="105"/>
      <c r="B8641" s="106"/>
      <c r="C8641" s="2"/>
      <c r="D8641" s="2"/>
      <c r="E8641" s="106"/>
      <c r="F8641" s="107"/>
      <c r="G8641" s="108"/>
      <c r="H8641" s="109"/>
      <c r="I8641" s="109"/>
      <c r="J8641" s="110"/>
      <c r="K8641" s="117"/>
      <c r="L8641" s="178"/>
      <c r="M8641" s="178"/>
      <c r="N8641" s="106"/>
      <c r="O8641" s="111"/>
      <c r="P8641" s="111"/>
      <c r="Q8641" s="106"/>
      <c r="R8641" s="106"/>
      <c r="S8641" s="106"/>
      <c r="T8641" s="106"/>
      <c r="U8641" s="106"/>
      <c r="V8641" s="106"/>
      <c r="W8641" s="19"/>
      <c r="X8641" s="2"/>
      <c r="Y8641" s="4"/>
      <c r="Z8641" s="106"/>
      <c r="AA8641" s="114"/>
      <c r="AB8641" s="112"/>
      <c r="AC8641" s="178"/>
      <c r="AD8641" s="11"/>
      <c r="AE8641" s="106"/>
      <c r="AF8641" s="106"/>
      <c r="AG8641" s="106"/>
      <c r="AH8641" s="115"/>
      <c r="AI8641" s="116"/>
    </row>
    <row r="8642" spans="1:35" ht="15" customHeight="1" x14ac:dyDescent="0.25">
      <c r="A8642" s="105"/>
      <c r="B8642" s="106"/>
      <c r="C8642" s="2"/>
      <c r="D8642" s="2"/>
      <c r="E8642" s="106"/>
      <c r="F8642" s="107"/>
      <c r="G8642" s="108"/>
      <c r="H8642" s="109"/>
      <c r="I8642" s="109"/>
      <c r="J8642" s="110"/>
      <c r="K8642" s="117"/>
      <c r="L8642" s="178"/>
      <c r="M8642" s="178"/>
      <c r="N8642" s="106"/>
      <c r="O8642" s="111"/>
      <c r="P8642" s="111"/>
      <c r="Q8642" s="106"/>
      <c r="R8642" s="106"/>
      <c r="S8642" s="106"/>
      <c r="T8642" s="106"/>
      <c r="U8642" s="106"/>
      <c r="V8642" s="106"/>
      <c r="W8642" s="19"/>
      <c r="X8642" s="2"/>
      <c r="Y8642" s="4"/>
      <c r="Z8642" s="106"/>
      <c r="AA8642" s="114"/>
      <c r="AB8642" s="112"/>
      <c r="AC8642" s="178"/>
      <c r="AD8642" s="11"/>
      <c r="AE8642" s="106"/>
      <c r="AF8642" s="106"/>
      <c r="AG8642" s="106"/>
      <c r="AH8642" s="115"/>
      <c r="AI8642" s="116"/>
    </row>
    <row r="8643" spans="1:35" ht="15" customHeight="1" x14ac:dyDescent="0.25">
      <c r="A8643" s="105"/>
      <c r="B8643" s="106"/>
      <c r="C8643" s="2"/>
      <c r="D8643" s="2"/>
      <c r="E8643" s="106"/>
      <c r="F8643" s="107"/>
      <c r="G8643" s="108"/>
      <c r="H8643" s="109"/>
      <c r="I8643" s="109"/>
      <c r="J8643" s="110"/>
      <c r="K8643" s="117"/>
      <c r="L8643" s="178"/>
      <c r="M8643" s="178"/>
      <c r="N8643" s="106"/>
      <c r="O8643" s="111"/>
      <c r="P8643" s="111"/>
      <c r="Q8643" s="106"/>
      <c r="R8643" s="106"/>
      <c r="S8643" s="106"/>
      <c r="T8643" s="106"/>
      <c r="U8643" s="106"/>
      <c r="V8643" s="106"/>
      <c r="W8643" s="19"/>
      <c r="X8643" s="2"/>
      <c r="Y8643" s="4"/>
      <c r="Z8643" s="106"/>
      <c r="AA8643" s="114"/>
      <c r="AB8643" s="112"/>
      <c r="AC8643" s="178"/>
      <c r="AD8643" s="11"/>
      <c r="AE8643" s="106"/>
      <c r="AF8643" s="106"/>
      <c r="AG8643" s="106"/>
      <c r="AH8643" s="115"/>
      <c r="AI8643" s="116"/>
    </row>
    <row r="8644" spans="1:35" ht="15" customHeight="1" x14ac:dyDescent="0.25">
      <c r="A8644" s="105"/>
      <c r="B8644" s="106"/>
      <c r="C8644" s="2"/>
      <c r="D8644" s="2"/>
      <c r="E8644" s="106"/>
      <c r="F8644" s="107"/>
      <c r="G8644" s="108"/>
      <c r="H8644" s="109"/>
      <c r="I8644" s="109"/>
      <c r="J8644" s="110"/>
      <c r="K8644" s="117"/>
      <c r="L8644" s="178"/>
      <c r="M8644" s="178"/>
      <c r="N8644" s="106"/>
      <c r="O8644" s="111"/>
      <c r="P8644" s="111"/>
      <c r="Q8644" s="106"/>
      <c r="R8644" s="106"/>
      <c r="S8644" s="106"/>
      <c r="T8644" s="106"/>
      <c r="U8644" s="106"/>
      <c r="V8644" s="106"/>
      <c r="W8644" s="19"/>
      <c r="X8644" s="2"/>
      <c r="Y8644" s="4"/>
      <c r="Z8644" s="106"/>
      <c r="AA8644" s="114"/>
      <c r="AB8644" s="112"/>
      <c r="AC8644" s="178"/>
      <c r="AD8644" s="11"/>
      <c r="AE8644" s="106"/>
      <c r="AF8644" s="106"/>
      <c r="AG8644" s="106"/>
      <c r="AH8644" s="115"/>
      <c r="AI8644" s="116"/>
    </row>
    <row r="8645" spans="1:35" ht="15" customHeight="1" x14ac:dyDescent="0.25">
      <c r="A8645" s="105"/>
      <c r="B8645" s="106"/>
      <c r="C8645" s="2"/>
      <c r="D8645" s="2"/>
      <c r="E8645" s="106"/>
      <c r="F8645" s="107"/>
      <c r="G8645" s="108"/>
      <c r="H8645" s="109"/>
      <c r="I8645" s="109"/>
      <c r="J8645" s="110"/>
      <c r="K8645" s="117"/>
      <c r="L8645" s="178"/>
      <c r="M8645" s="178"/>
      <c r="N8645" s="106"/>
      <c r="O8645" s="111"/>
      <c r="P8645" s="111"/>
      <c r="Q8645" s="106"/>
      <c r="R8645" s="106"/>
      <c r="S8645" s="106"/>
      <c r="T8645" s="106"/>
      <c r="U8645" s="106"/>
      <c r="V8645" s="106"/>
      <c r="W8645" s="19"/>
      <c r="X8645" s="2"/>
      <c r="Y8645" s="4"/>
      <c r="Z8645" s="106"/>
      <c r="AA8645" s="114"/>
      <c r="AB8645" s="112"/>
      <c r="AC8645" s="178"/>
      <c r="AD8645" s="11"/>
      <c r="AE8645" s="106"/>
      <c r="AF8645" s="106"/>
      <c r="AG8645" s="106"/>
      <c r="AH8645" s="115"/>
      <c r="AI8645" s="116"/>
    </row>
    <row r="8646" spans="1:35" ht="15" customHeight="1" x14ac:dyDescent="0.25">
      <c r="A8646" s="105"/>
      <c r="B8646" s="106"/>
      <c r="C8646" s="2"/>
      <c r="D8646" s="2"/>
      <c r="E8646" s="106"/>
      <c r="F8646" s="107"/>
      <c r="G8646" s="108"/>
      <c r="H8646" s="109"/>
      <c r="I8646" s="109"/>
      <c r="J8646" s="110"/>
      <c r="K8646" s="117"/>
      <c r="L8646" s="178"/>
      <c r="M8646" s="178"/>
      <c r="N8646" s="106"/>
      <c r="O8646" s="111"/>
      <c r="P8646" s="111"/>
      <c r="Q8646" s="106"/>
      <c r="R8646" s="106"/>
      <c r="S8646" s="106"/>
      <c r="T8646" s="106"/>
      <c r="U8646" s="106"/>
      <c r="V8646" s="106"/>
      <c r="W8646" s="19"/>
      <c r="X8646" s="2"/>
      <c r="Y8646" s="4"/>
      <c r="Z8646" s="106"/>
      <c r="AA8646" s="114"/>
      <c r="AB8646" s="112"/>
      <c r="AC8646" s="178"/>
      <c r="AD8646" s="11"/>
      <c r="AE8646" s="106"/>
      <c r="AF8646" s="106"/>
      <c r="AG8646" s="106"/>
      <c r="AH8646" s="115"/>
      <c r="AI8646" s="116"/>
    </row>
    <row r="8647" spans="1:35" ht="15" customHeight="1" x14ac:dyDescent="0.25">
      <c r="A8647" s="105"/>
      <c r="B8647" s="106"/>
      <c r="C8647" s="2"/>
      <c r="D8647" s="2"/>
      <c r="E8647" s="106"/>
      <c r="F8647" s="107"/>
      <c r="G8647" s="108"/>
      <c r="H8647" s="109"/>
      <c r="I8647" s="109"/>
      <c r="J8647" s="110"/>
      <c r="K8647" s="117"/>
      <c r="L8647" s="178"/>
      <c r="M8647" s="178"/>
      <c r="N8647" s="106"/>
      <c r="O8647" s="111"/>
      <c r="P8647" s="111"/>
      <c r="Q8647" s="106"/>
      <c r="R8647" s="106"/>
      <c r="S8647" s="106"/>
      <c r="T8647" s="106"/>
      <c r="U8647" s="106"/>
      <c r="V8647" s="106"/>
      <c r="W8647" s="19"/>
      <c r="X8647" s="2"/>
      <c r="Y8647" s="4"/>
      <c r="Z8647" s="106"/>
      <c r="AA8647" s="114"/>
      <c r="AB8647" s="112"/>
      <c r="AC8647" s="178"/>
      <c r="AD8647" s="11"/>
      <c r="AE8647" s="106"/>
      <c r="AF8647" s="106"/>
      <c r="AG8647" s="106"/>
      <c r="AH8647" s="115"/>
      <c r="AI8647" s="116"/>
    </row>
    <row r="8648" spans="1:35" ht="15" customHeight="1" x14ac:dyDescent="0.25">
      <c r="A8648" s="105"/>
      <c r="B8648" s="106"/>
      <c r="C8648" s="2"/>
      <c r="D8648" s="2"/>
      <c r="E8648" s="106"/>
      <c r="F8648" s="107"/>
      <c r="G8648" s="108"/>
      <c r="H8648" s="109"/>
      <c r="I8648" s="109"/>
      <c r="J8648" s="110"/>
      <c r="K8648" s="117"/>
      <c r="L8648" s="178"/>
      <c r="M8648" s="178"/>
      <c r="N8648" s="106"/>
      <c r="O8648" s="111"/>
      <c r="P8648" s="111"/>
      <c r="Q8648" s="106"/>
      <c r="R8648" s="106"/>
      <c r="S8648" s="106"/>
      <c r="T8648" s="106"/>
      <c r="U8648" s="106"/>
      <c r="V8648" s="106"/>
      <c r="W8648" s="19"/>
      <c r="X8648" s="2"/>
      <c r="Y8648" s="4"/>
      <c r="Z8648" s="106"/>
      <c r="AA8648" s="114"/>
      <c r="AB8648" s="112"/>
      <c r="AC8648" s="178"/>
      <c r="AD8648" s="11"/>
      <c r="AE8648" s="106"/>
      <c r="AF8648" s="106"/>
      <c r="AG8648" s="106"/>
      <c r="AH8648" s="115"/>
      <c r="AI8648" s="116"/>
    </row>
    <row r="8649" spans="1:35" ht="15" customHeight="1" x14ac:dyDescent="0.25">
      <c r="A8649" s="105"/>
      <c r="B8649" s="106"/>
      <c r="C8649" s="2"/>
      <c r="D8649" s="2"/>
      <c r="E8649" s="106"/>
      <c r="F8649" s="107"/>
      <c r="G8649" s="108"/>
      <c r="H8649" s="109"/>
      <c r="I8649" s="109"/>
      <c r="J8649" s="110"/>
      <c r="K8649" s="117"/>
      <c r="L8649" s="178"/>
      <c r="M8649" s="178"/>
      <c r="N8649" s="106"/>
      <c r="O8649" s="111"/>
      <c r="P8649" s="111"/>
      <c r="Q8649" s="106"/>
      <c r="R8649" s="106"/>
      <c r="S8649" s="106"/>
      <c r="T8649" s="106"/>
      <c r="U8649" s="106"/>
      <c r="V8649" s="106"/>
      <c r="W8649" s="19"/>
      <c r="X8649" s="2"/>
      <c r="Y8649" s="4"/>
      <c r="Z8649" s="106"/>
      <c r="AA8649" s="114"/>
      <c r="AB8649" s="112"/>
      <c r="AC8649" s="178"/>
      <c r="AD8649" s="11"/>
      <c r="AE8649" s="106"/>
      <c r="AF8649" s="106"/>
      <c r="AG8649" s="106"/>
      <c r="AH8649" s="115"/>
      <c r="AI8649" s="116"/>
    </row>
    <row r="8650" spans="1:35" ht="15" customHeight="1" x14ac:dyDescent="0.25">
      <c r="A8650" s="105"/>
      <c r="B8650" s="106"/>
      <c r="C8650" s="2"/>
      <c r="D8650" s="2"/>
      <c r="E8650" s="106"/>
      <c r="F8650" s="107"/>
      <c r="G8650" s="108"/>
      <c r="H8650" s="109"/>
      <c r="I8650" s="109"/>
      <c r="J8650" s="110"/>
      <c r="K8650" s="117"/>
      <c r="L8650" s="178"/>
      <c r="M8650" s="178"/>
      <c r="N8650" s="106"/>
      <c r="O8650" s="111"/>
      <c r="P8650" s="111"/>
      <c r="Q8650" s="106"/>
      <c r="R8650" s="106"/>
      <c r="S8650" s="106"/>
      <c r="T8650" s="106"/>
      <c r="U8650" s="106"/>
      <c r="V8650" s="106"/>
      <c r="W8650" s="19"/>
      <c r="X8650" s="2"/>
      <c r="Y8650" s="4"/>
      <c r="Z8650" s="106"/>
      <c r="AA8650" s="114"/>
      <c r="AB8650" s="112"/>
      <c r="AC8650" s="178"/>
      <c r="AD8650" s="11"/>
      <c r="AE8650" s="106"/>
      <c r="AF8650" s="106"/>
      <c r="AG8650" s="106"/>
      <c r="AH8650" s="115"/>
      <c r="AI8650" s="116"/>
    </row>
    <row r="8651" spans="1:35" ht="15" customHeight="1" x14ac:dyDescent="0.25">
      <c r="A8651" s="105"/>
      <c r="B8651" s="106"/>
      <c r="C8651" s="2"/>
      <c r="D8651" s="2"/>
      <c r="E8651" s="106"/>
      <c r="F8651" s="107"/>
      <c r="G8651" s="108"/>
      <c r="H8651" s="109"/>
      <c r="I8651" s="109"/>
      <c r="J8651" s="110"/>
      <c r="K8651" s="117"/>
      <c r="L8651" s="178"/>
      <c r="M8651" s="178"/>
      <c r="N8651" s="106"/>
      <c r="O8651" s="111"/>
      <c r="P8651" s="111"/>
      <c r="Q8651" s="106"/>
      <c r="R8651" s="106"/>
      <c r="S8651" s="106"/>
      <c r="T8651" s="106"/>
      <c r="U8651" s="106"/>
      <c r="V8651" s="106"/>
      <c r="W8651" s="19"/>
      <c r="X8651" s="2"/>
      <c r="Y8651" s="4"/>
      <c r="Z8651" s="106"/>
      <c r="AA8651" s="114"/>
      <c r="AB8651" s="112"/>
      <c r="AC8651" s="178"/>
      <c r="AD8651" s="11"/>
      <c r="AE8651" s="106"/>
      <c r="AF8651" s="106"/>
      <c r="AG8651" s="106"/>
      <c r="AH8651" s="115"/>
      <c r="AI8651" s="116"/>
    </row>
    <row r="8652" spans="1:35" ht="15" customHeight="1" x14ac:dyDescent="0.25">
      <c r="A8652" s="105"/>
      <c r="B8652" s="106"/>
      <c r="C8652" s="2"/>
      <c r="D8652" s="2"/>
      <c r="E8652" s="106"/>
      <c r="F8652" s="107"/>
      <c r="G8652" s="108"/>
      <c r="H8652" s="109"/>
      <c r="I8652" s="109"/>
      <c r="J8652" s="110"/>
      <c r="K8652" s="117"/>
      <c r="L8652" s="178"/>
      <c r="M8652" s="178"/>
      <c r="N8652" s="106"/>
      <c r="O8652" s="111"/>
      <c r="P8652" s="111"/>
      <c r="Q8652" s="106"/>
      <c r="R8652" s="106"/>
      <c r="S8652" s="106"/>
      <c r="T8652" s="106"/>
      <c r="U8652" s="106"/>
      <c r="V8652" s="106"/>
      <c r="W8652" s="19"/>
      <c r="X8652" s="2"/>
      <c r="Y8652" s="4"/>
      <c r="Z8652" s="106"/>
      <c r="AA8652" s="114"/>
      <c r="AB8652" s="112"/>
      <c r="AC8652" s="178"/>
      <c r="AD8652" s="11"/>
      <c r="AE8652" s="106"/>
      <c r="AF8652" s="106"/>
      <c r="AG8652" s="106"/>
      <c r="AH8652" s="115"/>
      <c r="AI8652" s="116"/>
    </row>
    <row r="8653" spans="1:35" ht="15" customHeight="1" x14ac:dyDescent="0.25">
      <c r="A8653" s="105"/>
      <c r="B8653" s="106"/>
      <c r="C8653" s="2"/>
      <c r="D8653" s="2"/>
      <c r="E8653" s="106"/>
      <c r="F8653" s="107"/>
      <c r="G8653" s="108"/>
      <c r="H8653" s="109"/>
      <c r="I8653" s="109"/>
      <c r="J8653" s="110"/>
      <c r="K8653" s="117"/>
      <c r="L8653" s="178"/>
      <c r="M8653" s="178"/>
      <c r="N8653" s="106"/>
      <c r="O8653" s="111"/>
      <c r="P8653" s="111"/>
      <c r="Q8653" s="106"/>
      <c r="R8653" s="106"/>
      <c r="S8653" s="106"/>
      <c r="T8653" s="106"/>
      <c r="U8653" s="106"/>
      <c r="V8653" s="106"/>
      <c r="W8653" s="19"/>
      <c r="X8653" s="2"/>
      <c r="Y8653" s="4"/>
      <c r="Z8653" s="106"/>
      <c r="AA8653" s="114"/>
      <c r="AB8653" s="112"/>
      <c r="AC8653" s="178"/>
      <c r="AD8653" s="11"/>
      <c r="AE8653" s="106"/>
      <c r="AF8653" s="106"/>
      <c r="AG8653" s="106"/>
      <c r="AH8653" s="115"/>
      <c r="AI8653" s="116"/>
    </row>
    <row r="8654" spans="1:35" ht="15" customHeight="1" x14ac:dyDescent="0.25">
      <c r="A8654" s="105"/>
      <c r="B8654" s="106"/>
      <c r="C8654" s="2"/>
      <c r="D8654" s="2"/>
      <c r="E8654" s="106"/>
      <c r="F8654" s="107"/>
      <c r="G8654" s="108"/>
      <c r="H8654" s="109"/>
      <c r="I8654" s="109"/>
      <c r="J8654" s="110"/>
      <c r="K8654" s="117"/>
      <c r="L8654" s="178"/>
      <c r="M8654" s="178"/>
      <c r="N8654" s="106"/>
      <c r="O8654" s="111"/>
      <c r="P8654" s="111"/>
      <c r="Q8654" s="106"/>
      <c r="R8654" s="106"/>
      <c r="S8654" s="106"/>
      <c r="T8654" s="106"/>
      <c r="U8654" s="106"/>
      <c r="V8654" s="106"/>
      <c r="W8654" s="19"/>
      <c r="X8654" s="2"/>
      <c r="Y8654" s="4"/>
      <c r="Z8654" s="106"/>
      <c r="AA8654" s="114"/>
      <c r="AB8654" s="112"/>
      <c r="AC8654" s="178"/>
      <c r="AD8654" s="11"/>
      <c r="AE8654" s="106"/>
      <c r="AF8654" s="106"/>
      <c r="AG8654" s="106"/>
      <c r="AH8654" s="115"/>
      <c r="AI8654" s="116"/>
    </row>
    <row r="8655" spans="1:35" ht="15" customHeight="1" x14ac:dyDescent="0.25">
      <c r="A8655" s="105"/>
      <c r="B8655" s="106"/>
      <c r="C8655" s="2"/>
      <c r="D8655" s="2"/>
      <c r="E8655" s="106"/>
      <c r="F8655" s="107"/>
      <c r="G8655" s="108"/>
      <c r="H8655" s="109"/>
      <c r="I8655" s="109"/>
      <c r="J8655" s="110"/>
      <c r="K8655" s="117"/>
      <c r="L8655" s="178"/>
      <c r="M8655" s="178"/>
      <c r="N8655" s="106"/>
      <c r="O8655" s="111"/>
      <c r="P8655" s="111"/>
      <c r="Q8655" s="106"/>
      <c r="R8655" s="106"/>
      <c r="S8655" s="106"/>
      <c r="T8655" s="106"/>
      <c r="U8655" s="106"/>
      <c r="V8655" s="106"/>
      <c r="W8655" s="19"/>
      <c r="X8655" s="2"/>
      <c r="Y8655" s="4"/>
      <c r="Z8655" s="106"/>
      <c r="AA8655" s="114"/>
      <c r="AB8655" s="112"/>
      <c r="AC8655" s="178"/>
      <c r="AD8655" s="11"/>
      <c r="AE8655" s="106"/>
      <c r="AF8655" s="106"/>
      <c r="AG8655" s="106"/>
      <c r="AH8655" s="115"/>
      <c r="AI8655" s="116"/>
    </row>
    <row r="8656" spans="1:35" ht="15" customHeight="1" x14ac:dyDescent="0.25">
      <c r="A8656" s="105"/>
      <c r="B8656" s="106"/>
      <c r="C8656" s="2"/>
      <c r="D8656" s="2"/>
      <c r="E8656" s="106"/>
      <c r="F8656" s="107"/>
      <c r="G8656" s="108"/>
      <c r="H8656" s="109"/>
      <c r="I8656" s="109"/>
      <c r="J8656" s="110"/>
      <c r="K8656" s="117"/>
      <c r="L8656" s="178"/>
      <c r="M8656" s="178"/>
      <c r="N8656" s="106"/>
      <c r="O8656" s="111"/>
      <c r="P8656" s="111"/>
      <c r="Q8656" s="106"/>
      <c r="R8656" s="106"/>
      <c r="S8656" s="106"/>
      <c r="T8656" s="106"/>
      <c r="U8656" s="106"/>
      <c r="V8656" s="106"/>
      <c r="W8656" s="19"/>
      <c r="X8656" s="2"/>
      <c r="Y8656" s="4"/>
      <c r="Z8656" s="106"/>
      <c r="AA8656" s="114"/>
      <c r="AB8656" s="112"/>
      <c r="AC8656" s="178"/>
      <c r="AD8656" s="11"/>
      <c r="AE8656" s="106"/>
      <c r="AF8656" s="106"/>
      <c r="AG8656" s="106"/>
      <c r="AH8656" s="115"/>
      <c r="AI8656" s="116"/>
    </row>
    <row r="8657" spans="1:35" ht="15" customHeight="1" x14ac:dyDescent="0.25">
      <c r="A8657" s="105"/>
      <c r="B8657" s="106"/>
      <c r="C8657" s="2"/>
      <c r="D8657" s="2"/>
      <c r="E8657" s="106"/>
      <c r="F8657" s="107"/>
      <c r="G8657" s="108"/>
      <c r="H8657" s="109"/>
      <c r="I8657" s="109"/>
      <c r="J8657" s="110"/>
      <c r="K8657" s="117"/>
      <c r="L8657" s="178"/>
      <c r="M8657" s="178"/>
      <c r="N8657" s="106"/>
      <c r="O8657" s="111"/>
      <c r="P8657" s="111"/>
      <c r="Q8657" s="106"/>
      <c r="R8657" s="106"/>
      <c r="S8657" s="106"/>
      <c r="T8657" s="106"/>
      <c r="U8657" s="106"/>
      <c r="V8657" s="106"/>
      <c r="W8657" s="19"/>
      <c r="X8657" s="2"/>
      <c r="Y8657" s="4"/>
      <c r="Z8657" s="106"/>
      <c r="AA8657" s="114"/>
      <c r="AB8657" s="112"/>
      <c r="AC8657" s="178"/>
      <c r="AD8657" s="11"/>
      <c r="AE8657" s="106"/>
      <c r="AF8657" s="106"/>
      <c r="AG8657" s="106"/>
      <c r="AH8657" s="115"/>
      <c r="AI8657" s="116"/>
    </row>
    <row r="8658" spans="1:35" ht="15" customHeight="1" x14ac:dyDescent="0.25">
      <c r="A8658" s="105"/>
      <c r="B8658" s="106"/>
      <c r="C8658" s="2"/>
      <c r="D8658" s="2"/>
      <c r="E8658" s="106"/>
      <c r="F8658" s="107"/>
      <c r="G8658" s="108"/>
      <c r="H8658" s="109"/>
      <c r="I8658" s="109"/>
      <c r="J8658" s="110"/>
      <c r="K8658" s="117"/>
      <c r="L8658" s="178"/>
      <c r="M8658" s="178"/>
      <c r="N8658" s="106"/>
      <c r="O8658" s="111"/>
      <c r="P8658" s="111"/>
      <c r="Q8658" s="106"/>
      <c r="R8658" s="106"/>
      <c r="S8658" s="106"/>
      <c r="T8658" s="106"/>
      <c r="U8658" s="106"/>
      <c r="V8658" s="106"/>
      <c r="W8658" s="19"/>
      <c r="X8658" s="2"/>
      <c r="Y8658" s="4"/>
      <c r="Z8658" s="106"/>
      <c r="AA8658" s="114"/>
      <c r="AB8658" s="112"/>
      <c r="AC8658" s="178"/>
      <c r="AD8658" s="11"/>
      <c r="AE8658" s="106"/>
      <c r="AF8658" s="106"/>
      <c r="AG8658" s="106"/>
      <c r="AH8658" s="115"/>
      <c r="AI8658" s="116"/>
    </row>
    <row r="8659" spans="1:35" ht="15" customHeight="1" x14ac:dyDescent="0.25">
      <c r="A8659" s="105"/>
      <c r="B8659" s="106"/>
      <c r="C8659" s="2"/>
      <c r="D8659" s="2"/>
      <c r="E8659" s="106"/>
      <c r="F8659" s="107"/>
      <c r="G8659" s="108"/>
      <c r="H8659" s="109"/>
      <c r="I8659" s="109"/>
      <c r="J8659" s="110"/>
      <c r="K8659" s="117"/>
      <c r="L8659" s="178"/>
      <c r="M8659" s="178"/>
      <c r="N8659" s="106"/>
      <c r="O8659" s="111"/>
      <c r="P8659" s="111"/>
      <c r="Q8659" s="106"/>
      <c r="R8659" s="106"/>
      <c r="S8659" s="106"/>
      <c r="T8659" s="106"/>
      <c r="U8659" s="106"/>
      <c r="V8659" s="106"/>
      <c r="W8659" s="19"/>
      <c r="X8659" s="2"/>
      <c r="Y8659" s="4"/>
      <c r="Z8659" s="106"/>
      <c r="AA8659" s="114"/>
      <c r="AB8659" s="112"/>
      <c r="AC8659" s="178"/>
      <c r="AD8659" s="11"/>
      <c r="AE8659" s="106"/>
      <c r="AF8659" s="106"/>
      <c r="AG8659" s="106"/>
      <c r="AH8659" s="115"/>
      <c r="AI8659" s="116"/>
    </row>
    <row r="8660" spans="1:35" ht="15" customHeight="1" x14ac:dyDescent="0.25">
      <c r="A8660" s="105"/>
      <c r="B8660" s="106"/>
      <c r="C8660" s="2"/>
      <c r="D8660" s="2"/>
      <c r="E8660" s="106"/>
      <c r="F8660" s="107"/>
      <c r="G8660" s="108"/>
      <c r="H8660" s="109"/>
      <c r="I8660" s="109"/>
      <c r="J8660" s="110"/>
      <c r="K8660" s="117"/>
      <c r="L8660" s="178"/>
      <c r="M8660" s="178"/>
      <c r="N8660" s="106"/>
      <c r="O8660" s="111"/>
      <c r="P8660" s="111"/>
      <c r="Q8660" s="106"/>
      <c r="R8660" s="106"/>
      <c r="S8660" s="106"/>
      <c r="T8660" s="106"/>
      <c r="U8660" s="106"/>
      <c r="V8660" s="106"/>
      <c r="W8660" s="19"/>
      <c r="X8660" s="2"/>
      <c r="Y8660" s="4"/>
      <c r="Z8660" s="106"/>
      <c r="AA8660" s="114"/>
      <c r="AB8660" s="112"/>
      <c r="AC8660" s="178"/>
      <c r="AD8660" s="11"/>
      <c r="AE8660" s="106"/>
      <c r="AF8660" s="106"/>
      <c r="AG8660" s="106"/>
      <c r="AH8660" s="115"/>
      <c r="AI8660" s="116"/>
    </row>
    <row r="8661" spans="1:35" ht="15" customHeight="1" x14ac:dyDescent="0.25">
      <c r="A8661" s="105"/>
      <c r="B8661" s="106"/>
      <c r="C8661" s="2"/>
      <c r="D8661" s="2"/>
      <c r="E8661" s="106"/>
      <c r="F8661" s="107"/>
      <c r="G8661" s="108"/>
      <c r="H8661" s="109"/>
      <c r="I8661" s="109"/>
      <c r="J8661" s="110"/>
      <c r="K8661" s="117"/>
      <c r="L8661" s="178"/>
      <c r="M8661" s="178"/>
      <c r="N8661" s="106"/>
      <c r="O8661" s="111"/>
      <c r="P8661" s="111"/>
      <c r="Q8661" s="106"/>
      <c r="R8661" s="106"/>
      <c r="S8661" s="106"/>
      <c r="T8661" s="106"/>
      <c r="U8661" s="106"/>
      <c r="V8661" s="106"/>
      <c r="W8661" s="19"/>
      <c r="X8661" s="2"/>
      <c r="Y8661" s="4"/>
      <c r="Z8661" s="106"/>
      <c r="AA8661" s="114"/>
      <c r="AB8661" s="112"/>
      <c r="AC8661" s="178"/>
      <c r="AD8661" s="11"/>
      <c r="AE8661" s="106"/>
      <c r="AF8661" s="106"/>
      <c r="AG8661" s="106"/>
      <c r="AH8661" s="115"/>
      <c r="AI8661" s="116"/>
    </row>
    <row r="8662" spans="1:35" ht="15" customHeight="1" x14ac:dyDescent="0.25">
      <c r="A8662" s="105"/>
      <c r="B8662" s="106"/>
      <c r="C8662" s="2"/>
      <c r="D8662" s="2"/>
      <c r="E8662" s="106"/>
      <c r="F8662" s="107"/>
      <c r="G8662" s="108"/>
      <c r="H8662" s="109"/>
      <c r="I8662" s="109"/>
      <c r="J8662" s="110"/>
      <c r="K8662" s="117"/>
      <c r="L8662" s="178"/>
      <c r="M8662" s="178"/>
      <c r="N8662" s="106"/>
      <c r="O8662" s="111"/>
      <c r="P8662" s="111"/>
      <c r="Q8662" s="106"/>
      <c r="R8662" s="106"/>
      <c r="S8662" s="106"/>
      <c r="T8662" s="106"/>
      <c r="U8662" s="106"/>
      <c r="V8662" s="106"/>
      <c r="W8662" s="19"/>
      <c r="X8662" s="2"/>
      <c r="Y8662" s="4"/>
      <c r="Z8662" s="106"/>
      <c r="AA8662" s="114"/>
      <c r="AB8662" s="112"/>
      <c r="AC8662" s="178"/>
      <c r="AD8662" s="11"/>
      <c r="AE8662" s="106"/>
      <c r="AF8662" s="106"/>
      <c r="AG8662" s="106"/>
      <c r="AH8662" s="115"/>
      <c r="AI8662" s="116"/>
    </row>
    <row r="8663" spans="1:35" ht="15" customHeight="1" x14ac:dyDescent="0.25">
      <c r="A8663" s="105"/>
      <c r="B8663" s="106"/>
      <c r="C8663" s="2"/>
      <c r="D8663" s="2"/>
      <c r="E8663" s="106"/>
      <c r="F8663" s="107"/>
      <c r="G8663" s="108"/>
      <c r="H8663" s="109"/>
      <c r="I8663" s="109"/>
      <c r="J8663" s="110"/>
      <c r="K8663" s="117"/>
      <c r="L8663" s="178"/>
      <c r="M8663" s="178"/>
      <c r="N8663" s="106"/>
      <c r="O8663" s="111"/>
      <c r="P8663" s="111"/>
      <c r="Q8663" s="106"/>
      <c r="R8663" s="106"/>
      <c r="S8663" s="106"/>
      <c r="T8663" s="106"/>
      <c r="U8663" s="106"/>
      <c r="V8663" s="106"/>
      <c r="W8663" s="19"/>
      <c r="X8663" s="2"/>
      <c r="Y8663" s="4"/>
      <c r="Z8663" s="106"/>
      <c r="AA8663" s="114"/>
      <c r="AB8663" s="112"/>
      <c r="AC8663" s="178"/>
      <c r="AD8663" s="11"/>
      <c r="AE8663" s="106"/>
      <c r="AF8663" s="106"/>
      <c r="AG8663" s="106"/>
      <c r="AH8663" s="115"/>
      <c r="AI8663" s="116"/>
    </row>
    <row r="8664" spans="1:35" ht="15" customHeight="1" x14ac:dyDescent="0.25">
      <c r="A8664" s="105"/>
      <c r="B8664" s="106"/>
      <c r="C8664" s="2"/>
      <c r="D8664" s="2"/>
      <c r="E8664" s="106"/>
      <c r="F8664" s="107"/>
      <c r="G8664" s="108"/>
      <c r="H8664" s="109"/>
      <c r="I8664" s="109"/>
      <c r="J8664" s="110"/>
      <c r="K8664" s="117"/>
      <c r="L8664" s="178"/>
      <c r="M8664" s="178"/>
      <c r="N8664" s="106"/>
      <c r="O8664" s="111"/>
      <c r="P8664" s="111"/>
      <c r="Q8664" s="106"/>
      <c r="R8664" s="106"/>
      <c r="S8664" s="106"/>
      <c r="T8664" s="106"/>
      <c r="U8664" s="106"/>
      <c r="V8664" s="106"/>
      <c r="W8664" s="19"/>
      <c r="X8664" s="2"/>
      <c r="Y8664" s="4"/>
      <c r="Z8664" s="106"/>
      <c r="AA8664" s="114"/>
      <c r="AB8664" s="112"/>
      <c r="AC8664" s="178"/>
      <c r="AD8664" s="11"/>
      <c r="AE8664" s="106"/>
      <c r="AF8664" s="106"/>
      <c r="AG8664" s="106"/>
      <c r="AH8664" s="115"/>
      <c r="AI8664" s="116"/>
    </row>
    <row r="8665" spans="1:35" ht="15" customHeight="1" x14ac:dyDescent="0.25">
      <c r="A8665" s="105"/>
      <c r="B8665" s="106"/>
      <c r="C8665" s="2"/>
      <c r="D8665" s="2"/>
      <c r="E8665" s="106"/>
      <c r="F8665" s="107"/>
      <c r="G8665" s="108"/>
      <c r="H8665" s="109"/>
      <c r="I8665" s="109"/>
      <c r="J8665" s="110"/>
      <c r="K8665" s="117"/>
      <c r="L8665" s="178"/>
      <c r="M8665" s="178"/>
      <c r="N8665" s="106"/>
      <c r="O8665" s="111"/>
      <c r="P8665" s="111"/>
      <c r="Q8665" s="106"/>
      <c r="R8665" s="106"/>
      <c r="S8665" s="106"/>
      <c r="T8665" s="106"/>
      <c r="U8665" s="106"/>
      <c r="V8665" s="106"/>
      <c r="W8665" s="19"/>
      <c r="X8665" s="2"/>
      <c r="Y8665" s="4"/>
      <c r="Z8665" s="106"/>
      <c r="AA8665" s="114"/>
      <c r="AB8665" s="112"/>
      <c r="AC8665" s="178"/>
      <c r="AD8665" s="11"/>
      <c r="AE8665" s="106"/>
      <c r="AF8665" s="106"/>
      <c r="AG8665" s="106"/>
      <c r="AH8665" s="115"/>
      <c r="AI8665" s="116"/>
    </row>
    <row r="8666" spans="1:35" ht="15" customHeight="1" x14ac:dyDescent="0.25">
      <c r="A8666" s="105"/>
      <c r="B8666" s="106"/>
      <c r="C8666" s="2"/>
      <c r="D8666" s="2"/>
      <c r="E8666" s="106"/>
      <c r="F8666" s="107"/>
      <c r="G8666" s="108"/>
      <c r="H8666" s="109"/>
      <c r="I8666" s="109"/>
      <c r="J8666" s="110"/>
      <c r="K8666" s="117"/>
      <c r="L8666" s="178"/>
      <c r="M8666" s="178"/>
      <c r="N8666" s="106"/>
      <c r="O8666" s="111"/>
      <c r="P8666" s="111"/>
      <c r="Q8666" s="106"/>
      <c r="R8666" s="106"/>
      <c r="S8666" s="106"/>
      <c r="T8666" s="106"/>
      <c r="U8666" s="106"/>
      <c r="V8666" s="106"/>
      <c r="W8666" s="19"/>
      <c r="X8666" s="2"/>
      <c r="Y8666" s="4"/>
      <c r="Z8666" s="106"/>
      <c r="AA8666" s="114"/>
      <c r="AB8666" s="112"/>
      <c r="AC8666" s="178"/>
      <c r="AD8666" s="11"/>
      <c r="AE8666" s="106"/>
      <c r="AF8666" s="106"/>
      <c r="AG8666" s="106"/>
      <c r="AH8666" s="115"/>
      <c r="AI8666" s="116"/>
    </row>
    <row r="8667" spans="1:35" ht="15" customHeight="1" x14ac:dyDescent="0.25">
      <c r="A8667" s="105"/>
      <c r="B8667" s="106"/>
      <c r="C8667" s="2"/>
      <c r="D8667" s="2"/>
      <c r="E8667" s="106"/>
      <c r="F8667" s="107"/>
      <c r="G8667" s="108"/>
      <c r="H8667" s="109"/>
      <c r="I8667" s="109"/>
      <c r="J8667" s="110"/>
      <c r="K8667" s="117"/>
      <c r="L8667" s="178"/>
      <c r="M8667" s="178"/>
      <c r="N8667" s="106"/>
      <c r="O8667" s="111"/>
      <c r="P8667" s="111"/>
      <c r="Q8667" s="106"/>
      <c r="R8667" s="106"/>
      <c r="S8667" s="106"/>
      <c r="T8667" s="106"/>
      <c r="U8667" s="106"/>
      <c r="V8667" s="106"/>
      <c r="W8667" s="19"/>
      <c r="X8667" s="2"/>
      <c r="Y8667" s="4"/>
      <c r="Z8667" s="106"/>
      <c r="AA8667" s="114"/>
      <c r="AB8667" s="112"/>
      <c r="AC8667" s="178"/>
      <c r="AD8667" s="11"/>
      <c r="AE8667" s="106"/>
      <c r="AF8667" s="106"/>
      <c r="AG8667" s="106"/>
      <c r="AH8667" s="115"/>
      <c r="AI8667" s="116"/>
    </row>
    <row r="8668" spans="1:35" ht="15" customHeight="1" x14ac:dyDescent="0.25">
      <c r="A8668" s="105"/>
      <c r="B8668" s="106"/>
      <c r="C8668" s="2"/>
      <c r="D8668" s="2"/>
      <c r="E8668" s="106"/>
      <c r="F8668" s="107"/>
      <c r="G8668" s="108"/>
      <c r="H8668" s="109"/>
      <c r="I8668" s="109"/>
      <c r="J8668" s="110"/>
      <c r="K8668" s="117"/>
      <c r="L8668" s="178"/>
      <c r="M8668" s="178"/>
      <c r="N8668" s="106"/>
      <c r="O8668" s="111"/>
      <c r="P8668" s="111"/>
      <c r="Q8668" s="106"/>
      <c r="R8668" s="106"/>
      <c r="S8668" s="106"/>
      <c r="T8668" s="106"/>
      <c r="U8668" s="106"/>
      <c r="V8668" s="106"/>
      <c r="W8668" s="19"/>
      <c r="X8668" s="2"/>
      <c r="Y8668" s="4"/>
      <c r="Z8668" s="106"/>
      <c r="AA8668" s="114"/>
      <c r="AB8668" s="112"/>
      <c r="AC8668" s="178"/>
      <c r="AD8668" s="11"/>
      <c r="AE8668" s="106"/>
      <c r="AF8668" s="106"/>
      <c r="AG8668" s="106"/>
      <c r="AH8668" s="115"/>
      <c r="AI8668" s="116"/>
    </row>
    <row r="8669" spans="1:35" ht="15" customHeight="1" x14ac:dyDescent="0.25">
      <c r="A8669" s="105"/>
      <c r="B8669" s="106"/>
      <c r="C8669" s="2"/>
      <c r="D8669" s="2"/>
      <c r="E8669" s="106"/>
      <c r="F8669" s="107"/>
      <c r="G8669" s="108"/>
      <c r="H8669" s="109"/>
      <c r="I8669" s="109"/>
      <c r="J8669" s="110"/>
      <c r="K8669" s="117"/>
      <c r="L8669" s="178"/>
      <c r="M8669" s="178"/>
      <c r="N8669" s="106"/>
      <c r="O8669" s="111"/>
      <c r="P8669" s="111"/>
      <c r="Q8669" s="106"/>
      <c r="R8669" s="106"/>
      <c r="S8669" s="106"/>
      <c r="T8669" s="106"/>
      <c r="U8669" s="106"/>
      <c r="V8669" s="106"/>
      <c r="W8669" s="19"/>
      <c r="X8669" s="2"/>
      <c r="Y8669" s="4"/>
      <c r="Z8669" s="106"/>
      <c r="AA8669" s="114"/>
      <c r="AB8669" s="112"/>
      <c r="AC8669" s="178"/>
      <c r="AD8669" s="11"/>
      <c r="AE8669" s="106"/>
      <c r="AF8669" s="106"/>
      <c r="AG8669" s="106"/>
      <c r="AH8669" s="115"/>
      <c r="AI8669" s="116"/>
    </row>
    <row r="8670" spans="1:35" ht="15" customHeight="1" x14ac:dyDescent="0.25">
      <c r="A8670" s="105"/>
      <c r="B8670" s="106"/>
      <c r="C8670" s="2"/>
      <c r="D8670" s="2"/>
      <c r="E8670" s="106"/>
      <c r="F8670" s="107"/>
      <c r="G8670" s="108"/>
      <c r="H8670" s="109"/>
      <c r="I8670" s="109"/>
      <c r="J8670" s="110"/>
      <c r="K8670" s="117"/>
      <c r="L8670" s="178"/>
      <c r="M8670" s="178"/>
      <c r="N8670" s="106"/>
      <c r="O8670" s="111"/>
      <c r="P8670" s="111"/>
      <c r="Q8670" s="106"/>
      <c r="R8670" s="106"/>
      <c r="S8670" s="106"/>
      <c r="T8670" s="106"/>
      <c r="U8670" s="106"/>
      <c r="V8670" s="106"/>
      <c r="W8670" s="19"/>
      <c r="X8670" s="2"/>
      <c r="Y8670" s="4"/>
      <c r="Z8670" s="106"/>
      <c r="AA8670" s="114"/>
      <c r="AB8670" s="112"/>
      <c r="AC8670" s="178"/>
      <c r="AD8670" s="11"/>
      <c r="AE8670" s="106"/>
      <c r="AF8670" s="106"/>
      <c r="AG8670" s="106"/>
      <c r="AH8670" s="115"/>
      <c r="AI8670" s="116"/>
    </row>
    <row r="8671" spans="1:35" ht="15" customHeight="1" x14ac:dyDescent="0.25">
      <c r="A8671" s="105"/>
      <c r="B8671" s="106"/>
      <c r="C8671" s="2"/>
      <c r="D8671" s="2"/>
      <c r="E8671" s="106"/>
      <c r="F8671" s="107"/>
      <c r="G8671" s="108"/>
      <c r="H8671" s="109"/>
      <c r="I8671" s="109"/>
      <c r="J8671" s="110"/>
      <c r="K8671" s="117"/>
      <c r="L8671" s="178"/>
      <c r="M8671" s="178"/>
      <c r="N8671" s="106"/>
      <c r="O8671" s="111"/>
      <c r="P8671" s="111"/>
      <c r="Q8671" s="106"/>
      <c r="R8671" s="106"/>
      <c r="S8671" s="106"/>
      <c r="T8671" s="106"/>
      <c r="U8671" s="106"/>
      <c r="V8671" s="106"/>
      <c r="W8671" s="19"/>
      <c r="X8671" s="2"/>
      <c r="Y8671" s="4"/>
      <c r="Z8671" s="106"/>
      <c r="AA8671" s="114"/>
      <c r="AB8671" s="112"/>
      <c r="AC8671" s="178"/>
      <c r="AD8671" s="11"/>
      <c r="AE8671" s="106"/>
      <c r="AF8671" s="106"/>
      <c r="AG8671" s="106"/>
      <c r="AH8671" s="115"/>
      <c r="AI8671" s="116"/>
    </row>
    <row r="8672" spans="1:35" ht="15" customHeight="1" x14ac:dyDescent="0.25">
      <c r="A8672" s="105"/>
      <c r="B8672" s="106"/>
      <c r="C8672" s="2"/>
      <c r="D8672" s="2"/>
      <c r="E8672" s="106"/>
      <c r="F8672" s="107"/>
      <c r="G8672" s="108"/>
      <c r="H8672" s="109"/>
      <c r="I8672" s="109"/>
      <c r="J8672" s="110"/>
      <c r="K8672" s="117"/>
      <c r="L8672" s="178"/>
      <c r="M8672" s="178"/>
      <c r="N8672" s="106"/>
      <c r="O8672" s="111"/>
      <c r="P8672" s="111"/>
      <c r="Q8672" s="106"/>
      <c r="R8672" s="106"/>
      <c r="S8672" s="106"/>
      <c r="T8672" s="106"/>
      <c r="U8672" s="106"/>
      <c r="V8672" s="106"/>
      <c r="W8672" s="19"/>
      <c r="X8672" s="2"/>
      <c r="Y8672" s="4"/>
      <c r="Z8672" s="106"/>
      <c r="AA8672" s="114"/>
      <c r="AB8672" s="112"/>
      <c r="AC8672" s="178"/>
      <c r="AD8672" s="11"/>
      <c r="AE8672" s="106"/>
      <c r="AF8672" s="106"/>
      <c r="AG8672" s="106"/>
      <c r="AH8672" s="115"/>
      <c r="AI8672" s="116"/>
    </row>
    <row r="8673" spans="1:35" ht="15" customHeight="1" x14ac:dyDescent="0.25">
      <c r="A8673" s="105"/>
      <c r="B8673" s="106"/>
      <c r="C8673" s="2"/>
      <c r="D8673" s="2"/>
      <c r="E8673" s="106"/>
      <c r="F8673" s="107"/>
      <c r="G8673" s="108"/>
      <c r="H8673" s="109"/>
      <c r="I8673" s="109"/>
      <c r="J8673" s="110"/>
      <c r="K8673" s="117"/>
      <c r="L8673" s="178"/>
      <c r="M8673" s="178"/>
      <c r="N8673" s="106"/>
      <c r="O8673" s="111"/>
      <c r="P8673" s="111"/>
      <c r="Q8673" s="106"/>
      <c r="R8673" s="106"/>
      <c r="S8673" s="106"/>
      <c r="T8673" s="106"/>
      <c r="U8673" s="106"/>
      <c r="V8673" s="106"/>
      <c r="W8673" s="19"/>
      <c r="X8673" s="2"/>
      <c r="Y8673" s="4"/>
      <c r="Z8673" s="106"/>
      <c r="AA8673" s="114"/>
      <c r="AB8673" s="112"/>
      <c r="AC8673" s="178"/>
      <c r="AD8673" s="11"/>
      <c r="AE8673" s="106"/>
      <c r="AF8673" s="106"/>
      <c r="AG8673" s="106"/>
      <c r="AH8673" s="115"/>
      <c r="AI8673" s="116"/>
    </row>
    <row r="8674" spans="1:35" ht="15" customHeight="1" x14ac:dyDescent="0.25">
      <c r="A8674" s="105"/>
      <c r="B8674" s="106"/>
      <c r="C8674" s="2"/>
      <c r="D8674" s="2"/>
      <c r="E8674" s="106"/>
      <c r="F8674" s="107"/>
      <c r="G8674" s="108"/>
      <c r="H8674" s="109"/>
      <c r="I8674" s="109"/>
      <c r="J8674" s="110"/>
      <c r="K8674" s="117"/>
      <c r="L8674" s="178"/>
      <c r="M8674" s="178"/>
      <c r="N8674" s="106"/>
      <c r="O8674" s="111"/>
      <c r="P8674" s="111"/>
      <c r="Q8674" s="106"/>
      <c r="R8674" s="106"/>
      <c r="S8674" s="106"/>
      <c r="T8674" s="106"/>
      <c r="U8674" s="106"/>
      <c r="V8674" s="106"/>
      <c r="W8674" s="19"/>
      <c r="X8674" s="2"/>
      <c r="Y8674" s="4"/>
      <c r="Z8674" s="106"/>
      <c r="AA8674" s="114"/>
      <c r="AB8674" s="112"/>
      <c r="AC8674" s="178"/>
      <c r="AD8674" s="11"/>
      <c r="AE8674" s="106"/>
      <c r="AF8674" s="106"/>
      <c r="AG8674" s="106"/>
      <c r="AH8674" s="115"/>
      <c r="AI8674" s="116"/>
    </row>
    <row r="8675" spans="1:35" ht="15" customHeight="1" x14ac:dyDescent="0.25">
      <c r="A8675" s="105"/>
      <c r="B8675" s="106"/>
      <c r="C8675" s="2"/>
      <c r="D8675" s="2"/>
      <c r="E8675" s="106"/>
      <c r="F8675" s="107"/>
      <c r="G8675" s="108"/>
      <c r="H8675" s="109"/>
      <c r="I8675" s="109"/>
      <c r="J8675" s="110"/>
      <c r="K8675" s="117"/>
      <c r="L8675" s="178"/>
      <c r="M8675" s="178"/>
      <c r="N8675" s="106"/>
      <c r="O8675" s="111"/>
      <c r="P8675" s="111"/>
      <c r="Q8675" s="106"/>
      <c r="R8675" s="106"/>
      <c r="S8675" s="106"/>
      <c r="T8675" s="106"/>
      <c r="U8675" s="106"/>
      <c r="V8675" s="106"/>
      <c r="W8675" s="19"/>
      <c r="X8675" s="2"/>
      <c r="Y8675" s="4"/>
      <c r="Z8675" s="106"/>
      <c r="AA8675" s="114"/>
      <c r="AB8675" s="112"/>
      <c r="AC8675" s="178"/>
      <c r="AD8675" s="11"/>
      <c r="AE8675" s="106"/>
      <c r="AF8675" s="106"/>
      <c r="AG8675" s="106"/>
      <c r="AH8675" s="115"/>
      <c r="AI8675" s="116"/>
    </row>
    <row r="8676" spans="1:35" ht="15" customHeight="1" x14ac:dyDescent="0.25">
      <c r="A8676" s="105"/>
      <c r="B8676" s="106"/>
      <c r="C8676" s="2"/>
      <c r="D8676" s="2"/>
      <c r="E8676" s="106"/>
      <c r="F8676" s="107"/>
      <c r="G8676" s="108"/>
      <c r="H8676" s="109"/>
      <c r="I8676" s="109"/>
      <c r="J8676" s="110"/>
      <c r="K8676" s="117"/>
      <c r="L8676" s="178"/>
      <c r="M8676" s="178"/>
      <c r="N8676" s="106"/>
      <c r="O8676" s="111"/>
      <c r="P8676" s="111"/>
      <c r="Q8676" s="106"/>
      <c r="R8676" s="106"/>
      <c r="S8676" s="106"/>
      <c r="T8676" s="106"/>
      <c r="U8676" s="106"/>
      <c r="V8676" s="106"/>
      <c r="W8676" s="19"/>
      <c r="X8676" s="2"/>
      <c r="Y8676" s="4"/>
      <c r="Z8676" s="106"/>
      <c r="AA8676" s="114"/>
      <c r="AB8676" s="112"/>
      <c r="AC8676" s="178"/>
      <c r="AD8676" s="11"/>
      <c r="AE8676" s="106"/>
      <c r="AF8676" s="106"/>
      <c r="AG8676" s="106"/>
      <c r="AH8676" s="115"/>
      <c r="AI8676" s="116"/>
    </row>
    <row r="8677" spans="1:35" ht="15" customHeight="1" x14ac:dyDescent="0.25">
      <c r="A8677" s="105"/>
      <c r="B8677" s="106"/>
      <c r="C8677" s="2"/>
      <c r="D8677" s="2"/>
      <c r="E8677" s="106"/>
      <c r="F8677" s="107"/>
      <c r="G8677" s="108"/>
      <c r="H8677" s="109"/>
      <c r="I8677" s="109"/>
      <c r="J8677" s="110"/>
      <c r="K8677" s="117"/>
      <c r="L8677" s="178"/>
      <c r="M8677" s="178"/>
      <c r="N8677" s="106"/>
      <c r="O8677" s="111"/>
      <c r="P8677" s="111"/>
      <c r="Q8677" s="106"/>
      <c r="R8677" s="106"/>
      <c r="S8677" s="106"/>
      <c r="T8677" s="106"/>
      <c r="U8677" s="106"/>
      <c r="V8677" s="106"/>
      <c r="W8677" s="19"/>
      <c r="X8677" s="2"/>
      <c r="Y8677" s="4"/>
      <c r="Z8677" s="106"/>
      <c r="AA8677" s="114"/>
      <c r="AB8677" s="112"/>
      <c r="AC8677" s="178"/>
      <c r="AD8677" s="11"/>
      <c r="AE8677" s="106"/>
      <c r="AF8677" s="106"/>
      <c r="AG8677" s="106"/>
      <c r="AH8677" s="115"/>
      <c r="AI8677" s="116"/>
    </row>
    <row r="8678" spans="1:35" ht="15" customHeight="1" x14ac:dyDescent="0.25">
      <c r="A8678" s="105"/>
      <c r="B8678" s="106"/>
      <c r="C8678" s="2"/>
      <c r="D8678" s="2"/>
      <c r="E8678" s="106"/>
      <c r="F8678" s="107"/>
      <c r="G8678" s="108"/>
      <c r="H8678" s="109"/>
      <c r="I8678" s="109"/>
      <c r="J8678" s="110"/>
      <c r="K8678" s="117"/>
      <c r="L8678" s="178"/>
      <c r="M8678" s="178"/>
      <c r="N8678" s="106"/>
      <c r="O8678" s="111"/>
      <c r="P8678" s="111"/>
      <c r="Q8678" s="106"/>
      <c r="R8678" s="106"/>
      <c r="S8678" s="106"/>
      <c r="T8678" s="106"/>
      <c r="U8678" s="106"/>
      <c r="V8678" s="106"/>
      <c r="W8678" s="19"/>
      <c r="X8678" s="2"/>
      <c r="Y8678" s="4"/>
      <c r="Z8678" s="106"/>
      <c r="AA8678" s="114"/>
      <c r="AB8678" s="112"/>
      <c r="AC8678" s="178"/>
      <c r="AD8678" s="11"/>
      <c r="AE8678" s="106"/>
      <c r="AF8678" s="106"/>
      <c r="AG8678" s="106"/>
      <c r="AH8678" s="115"/>
      <c r="AI8678" s="116"/>
    </row>
    <row r="8679" spans="1:35" ht="15" customHeight="1" x14ac:dyDescent="0.25">
      <c r="A8679" s="105"/>
      <c r="B8679" s="106"/>
      <c r="C8679" s="2"/>
      <c r="D8679" s="2"/>
      <c r="E8679" s="106"/>
      <c r="F8679" s="107"/>
      <c r="G8679" s="108"/>
      <c r="H8679" s="109"/>
      <c r="I8679" s="109"/>
      <c r="J8679" s="110"/>
      <c r="K8679" s="117"/>
      <c r="L8679" s="178"/>
      <c r="M8679" s="178"/>
      <c r="N8679" s="106"/>
      <c r="O8679" s="111"/>
      <c r="P8679" s="111"/>
      <c r="Q8679" s="106"/>
      <c r="R8679" s="106"/>
      <c r="S8679" s="106"/>
      <c r="T8679" s="106"/>
      <c r="U8679" s="106"/>
      <c r="V8679" s="106"/>
      <c r="W8679" s="19"/>
      <c r="X8679" s="2"/>
      <c r="Y8679" s="4"/>
      <c r="Z8679" s="106"/>
      <c r="AA8679" s="114"/>
      <c r="AB8679" s="112"/>
      <c r="AC8679" s="178"/>
      <c r="AD8679" s="11"/>
      <c r="AE8679" s="106"/>
      <c r="AF8679" s="106"/>
      <c r="AG8679" s="106"/>
      <c r="AH8679" s="115"/>
      <c r="AI8679" s="116"/>
    </row>
    <row r="8680" spans="1:35" ht="15" customHeight="1" x14ac:dyDescent="0.25">
      <c r="A8680" s="105"/>
      <c r="B8680" s="106"/>
      <c r="C8680" s="2"/>
      <c r="D8680" s="2"/>
      <c r="E8680" s="106"/>
      <c r="F8680" s="107"/>
      <c r="G8680" s="108"/>
      <c r="H8680" s="109"/>
      <c r="I8680" s="109"/>
      <c r="J8680" s="110"/>
      <c r="K8680" s="117"/>
      <c r="L8680" s="178"/>
      <c r="M8680" s="178"/>
      <c r="N8680" s="106"/>
      <c r="O8680" s="111"/>
      <c r="P8680" s="111"/>
      <c r="Q8680" s="106"/>
      <c r="R8680" s="106"/>
      <c r="S8680" s="106"/>
      <c r="T8680" s="106"/>
      <c r="U8680" s="106"/>
      <c r="V8680" s="106"/>
      <c r="W8680" s="19"/>
      <c r="X8680" s="2"/>
      <c r="Y8680" s="4"/>
      <c r="Z8680" s="106"/>
      <c r="AA8680" s="114"/>
      <c r="AB8680" s="112"/>
      <c r="AC8680" s="178"/>
      <c r="AD8680" s="11"/>
      <c r="AE8680" s="106"/>
      <c r="AF8680" s="106"/>
      <c r="AG8680" s="106"/>
      <c r="AH8680" s="115"/>
      <c r="AI8680" s="116"/>
    </row>
    <row r="8681" spans="1:35" ht="15" customHeight="1" x14ac:dyDescent="0.25">
      <c r="A8681" s="105"/>
      <c r="B8681" s="106"/>
      <c r="C8681" s="2"/>
      <c r="D8681" s="2"/>
      <c r="E8681" s="106"/>
      <c r="F8681" s="107"/>
      <c r="G8681" s="108"/>
      <c r="H8681" s="109"/>
      <c r="I8681" s="109"/>
      <c r="J8681" s="110"/>
      <c r="K8681" s="117"/>
      <c r="L8681" s="178"/>
      <c r="M8681" s="178"/>
      <c r="N8681" s="106"/>
      <c r="O8681" s="111"/>
      <c r="P8681" s="111"/>
      <c r="Q8681" s="106"/>
      <c r="R8681" s="106"/>
      <c r="S8681" s="106"/>
      <c r="T8681" s="106"/>
      <c r="U8681" s="106"/>
      <c r="V8681" s="106"/>
      <c r="W8681" s="19"/>
      <c r="X8681" s="2"/>
      <c r="Y8681" s="4"/>
      <c r="Z8681" s="106"/>
      <c r="AA8681" s="114"/>
      <c r="AB8681" s="112"/>
      <c r="AC8681" s="178"/>
      <c r="AD8681" s="11"/>
      <c r="AE8681" s="106"/>
      <c r="AF8681" s="106"/>
      <c r="AG8681" s="106"/>
      <c r="AH8681" s="115"/>
      <c r="AI8681" s="116"/>
    </row>
    <row r="8682" spans="1:35" ht="15" customHeight="1" x14ac:dyDescent="0.25">
      <c r="A8682" s="105"/>
      <c r="B8682" s="106"/>
      <c r="C8682" s="2"/>
      <c r="D8682" s="2"/>
      <c r="E8682" s="106"/>
      <c r="F8682" s="107"/>
      <c r="G8682" s="108"/>
      <c r="H8682" s="109"/>
      <c r="I8682" s="109"/>
      <c r="J8682" s="110"/>
      <c r="K8682" s="117"/>
      <c r="L8682" s="178"/>
      <c r="M8682" s="178"/>
      <c r="N8682" s="106"/>
      <c r="O8682" s="111"/>
      <c r="P8682" s="111"/>
      <c r="Q8682" s="106"/>
      <c r="R8682" s="106"/>
      <c r="S8682" s="106"/>
      <c r="T8682" s="106"/>
      <c r="U8682" s="106"/>
      <c r="V8682" s="106"/>
      <c r="W8682" s="19"/>
      <c r="X8682" s="2"/>
      <c r="Y8682" s="4"/>
      <c r="Z8682" s="106"/>
      <c r="AA8682" s="114"/>
      <c r="AB8682" s="112"/>
      <c r="AC8682" s="178"/>
      <c r="AD8682" s="11"/>
      <c r="AE8682" s="106"/>
      <c r="AF8682" s="106"/>
      <c r="AG8682" s="106"/>
      <c r="AH8682" s="115"/>
      <c r="AI8682" s="116"/>
    </row>
    <row r="8683" spans="1:35" ht="15" customHeight="1" x14ac:dyDescent="0.25">
      <c r="A8683" s="105"/>
      <c r="B8683" s="106"/>
      <c r="C8683" s="2"/>
      <c r="D8683" s="2"/>
      <c r="E8683" s="106"/>
      <c r="F8683" s="107"/>
      <c r="G8683" s="108"/>
      <c r="H8683" s="109"/>
      <c r="I8683" s="109"/>
      <c r="J8683" s="110"/>
      <c r="K8683" s="117"/>
      <c r="L8683" s="178"/>
      <c r="M8683" s="178"/>
      <c r="N8683" s="106"/>
      <c r="O8683" s="111"/>
      <c r="P8683" s="111"/>
      <c r="Q8683" s="106"/>
      <c r="R8683" s="106"/>
      <c r="S8683" s="106"/>
      <c r="T8683" s="106"/>
      <c r="U8683" s="106"/>
      <c r="V8683" s="106"/>
      <c r="W8683" s="19"/>
      <c r="X8683" s="2"/>
      <c r="Y8683" s="4"/>
      <c r="Z8683" s="106"/>
      <c r="AA8683" s="114"/>
      <c r="AB8683" s="112"/>
      <c r="AC8683" s="178"/>
      <c r="AD8683" s="11"/>
      <c r="AE8683" s="106"/>
      <c r="AF8683" s="106"/>
      <c r="AG8683" s="106"/>
      <c r="AH8683" s="115"/>
      <c r="AI8683" s="116"/>
    </row>
    <row r="8684" spans="1:35" ht="15" customHeight="1" x14ac:dyDescent="0.25">
      <c r="A8684" s="105"/>
      <c r="B8684" s="106"/>
      <c r="C8684" s="2"/>
      <c r="D8684" s="2"/>
      <c r="E8684" s="106"/>
      <c r="F8684" s="107"/>
      <c r="G8684" s="108"/>
      <c r="H8684" s="109"/>
      <c r="I8684" s="109"/>
      <c r="J8684" s="110"/>
      <c r="K8684" s="117"/>
      <c r="L8684" s="178"/>
      <c r="M8684" s="178"/>
      <c r="N8684" s="106"/>
      <c r="O8684" s="111"/>
      <c r="P8684" s="111"/>
      <c r="Q8684" s="106"/>
      <c r="R8684" s="106"/>
      <c r="S8684" s="106"/>
      <c r="T8684" s="106"/>
      <c r="U8684" s="106"/>
      <c r="V8684" s="106"/>
      <c r="W8684" s="19"/>
      <c r="X8684" s="2"/>
      <c r="Y8684" s="4"/>
      <c r="Z8684" s="106"/>
      <c r="AA8684" s="114"/>
      <c r="AB8684" s="112"/>
      <c r="AC8684" s="178"/>
      <c r="AD8684" s="11"/>
      <c r="AE8684" s="106"/>
      <c r="AF8684" s="106"/>
      <c r="AG8684" s="106"/>
      <c r="AH8684" s="115"/>
      <c r="AI8684" s="116"/>
    </row>
    <row r="8685" spans="1:35" ht="15" customHeight="1" x14ac:dyDescent="0.25">
      <c r="A8685" s="105"/>
      <c r="B8685" s="106"/>
      <c r="C8685" s="2"/>
      <c r="D8685" s="2"/>
      <c r="E8685" s="106"/>
      <c r="F8685" s="107"/>
      <c r="G8685" s="108"/>
      <c r="H8685" s="109"/>
      <c r="I8685" s="109"/>
      <c r="J8685" s="110"/>
      <c r="K8685" s="117"/>
      <c r="L8685" s="178"/>
      <c r="M8685" s="178"/>
      <c r="N8685" s="106"/>
      <c r="O8685" s="111"/>
      <c r="P8685" s="111"/>
      <c r="Q8685" s="106"/>
      <c r="R8685" s="106"/>
      <c r="S8685" s="106"/>
      <c r="T8685" s="106"/>
      <c r="U8685" s="106"/>
      <c r="V8685" s="106"/>
      <c r="W8685" s="19"/>
      <c r="X8685" s="2"/>
      <c r="Y8685" s="4"/>
      <c r="Z8685" s="106"/>
      <c r="AA8685" s="114"/>
      <c r="AB8685" s="112"/>
      <c r="AC8685" s="178"/>
      <c r="AD8685" s="11"/>
      <c r="AE8685" s="106"/>
      <c r="AF8685" s="106"/>
      <c r="AG8685" s="106"/>
      <c r="AH8685" s="115"/>
      <c r="AI8685" s="116"/>
    </row>
    <row r="8686" spans="1:35" ht="15" customHeight="1" x14ac:dyDescent="0.25">
      <c r="A8686" s="105"/>
      <c r="B8686" s="106"/>
      <c r="C8686" s="2"/>
      <c r="D8686" s="2"/>
      <c r="E8686" s="106"/>
      <c r="F8686" s="107"/>
      <c r="G8686" s="108"/>
      <c r="H8686" s="109"/>
      <c r="I8686" s="109"/>
      <c r="J8686" s="110"/>
      <c r="K8686" s="117"/>
      <c r="L8686" s="178"/>
      <c r="M8686" s="178"/>
      <c r="N8686" s="106"/>
      <c r="O8686" s="111"/>
      <c r="P8686" s="111"/>
      <c r="Q8686" s="106"/>
      <c r="R8686" s="106"/>
      <c r="S8686" s="106"/>
      <c r="T8686" s="106"/>
      <c r="U8686" s="106"/>
      <c r="V8686" s="106"/>
      <c r="W8686" s="19"/>
      <c r="X8686" s="2"/>
      <c r="Y8686" s="4"/>
      <c r="Z8686" s="106"/>
      <c r="AA8686" s="114"/>
      <c r="AB8686" s="112"/>
      <c r="AC8686" s="178"/>
      <c r="AD8686" s="11"/>
      <c r="AE8686" s="106"/>
      <c r="AF8686" s="106"/>
      <c r="AG8686" s="106"/>
      <c r="AH8686" s="115"/>
      <c r="AI8686" s="116"/>
    </row>
    <row r="8687" spans="1:35" ht="15" customHeight="1" x14ac:dyDescent="0.25">
      <c r="A8687" s="105"/>
      <c r="B8687" s="106"/>
      <c r="C8687" s="2"/>
      <c r="D8687" s="2"/>
      <c r="E8687" s="106"/>
      <c r="F8687" s="107"/>
      <c r="G8687" s="108"/>
      <c r="H8687" s="109"/>
      <c r="I8687" s="109"/>
      <c r="J8687" s="110"/>
      <c r="K8687" s="117"/>
      <c r="L8687" s="178"/>
      <c r="M8687" s="178"/>
      <c r="N8687" s="106"/>
      <c r="O8687" s="111"/>
      <c r="P8687" s="111"/>
      <c r="Q8687" s="106"/>
      <c r="R8687" s="106"/>
      <c r="S8687" s="106"/>
      <c r="T8687" s="106"/>
      <c r="U8687" s="106"/>
      <c r="V8687" s="106"/>
      <c r="W8687" s="19"/>
      <c r="X8687" s="2"/>
      <c r="Y8687" s="4"/>
      <c r="Z8687" s="106"/>
      <c r="AA8687" s="114"/>
      <c r="AB8687" s="112"/>
      <c r="AC8687" s="178"/>
      <c r="AD8687" s="11"/>
      <c r="AE8687" s="106"/>
      <c r="AF8687" s="106"/>
      <c r="AG8687" s="106"/>
      <c r="AH8687" s="115"/>
      <c r="AI8687" s="116"/>
    </row>
    <row r="8688" spans="1:35" ht="15" customHeight="1" x14ac:dyDescent="0.25">
      <c r="A8688" s="105"/>
      <c r="B8688" s="106"/>
      <c r="C8688" s="2"/>
      <c r="D8688" s="2"/>
      <c r="E8688" s="106"/>
      <c r="F8688" s="107"/>
      <c r="G8688" s="108"/>
      <c r="H8688" s="109"/>
      <c r="I8688" s="109"/>
      <c r="J8688" s="110"/>
      <c r="K8688" s="117"/>
      <c r="L8688" s="178"/>
      <c r="M8688" s="178"/>
      <c r="N8688" s="106"/>
      <c r="O8688" s="111"/>
      <c r="P8688" s="111"/>
      <c r="Q8688" s="106"/>
      <c r="R8688" s="106"/>
      <c r="S8688" s="106"/>
      <c r="T8688" s="106"/>
      <c r="U8688" s="106"/>
      <c r="V8688" s="106"/>
      <c r="W8688" s="19"/>
      <c r="X8688" s="2"/>
      <c r="Y8688" s="4"/>
      <c r="Z8688" s="106"/>
      <c r="AA8688" s="114"/>
      <c r="AB8688" s="112"/>
      <c r="AC8688" s="178"/>
      <c r="AD8688" s="11"/>
      <c r="AE8688" s="106"/>
      <c r="AF8688" s="106"/>
      <c r="AG8688" s="106"/>
      <c r="AH8688" s="115"/>
      <c r="AI8688" s="116"/>
    </row>
    <row r="8689" spans="1:35" ht="15" customHeight="1" x14ac:dyDescent="0.25">
      <c r="A8689" s="105"/>
      <c r="B8689" s="106"/>
      <c r="C8689" s="2"/>
      <c r="D8689" s="2"/>
      <c r="E8689" s="106"/>
      <c r="F8689" s="107"/>
      <c r="G8689" s="108"/>
      <c r="H8689" s="109"/>
      <c r="I8689" s="109"/>
      <c r="J8689" s="110"/>
      <c r="K8689" s="117"/>
      <c r="L8689" s="178"/>
      <c r="M8689" s="178"/>
      <c r="N8689" s="106"/>
      <c r="O8689" s="111"/>
      <c r="P8689" s="111"/>
      <c r="Q8689" s="106"/>
      <c r="R8689" s="106"/>
      <c r="S8689" s="106"/>
      <c r="T8689" s="106"/>
      <c r="U8689" s="106"/>
      <c r="V8689" s="106"/>
      <c r="W8689" s="19"/>
      <c r="X8689" s="2"/>
      <c r="Y8689" s="4"/>
      <c r="Z8689" s="106"/>
      <c r="AA8689" s="114"/>
      <c r="AB8689" s="112"/>
      <c r="AC8689" s="178"/>
      <c r="AD8689" s="11"/>
      <c r="AE8689" s="106"/>
      <c r="AF8689" s="106"/>
      <c r="AG8689" s="106"/>
      <c r="AH8689" s="115"/>
      <c r="AI8689" s="116"/>
    </row>
    <row r="8690" spans="1:35" ht="15" customHeight="1" x14ac:dyDescent="0.25">
      <c r="A8690" s="105"/>
      <c r="B8690" s="106"/>
      <c r="C8690" s="2"/>
      <c r="D8690" s="2"/>
      <c r="E8690" s="106"/>
      <c r="F8690" s="107"/>
      <c r="G8690" s="108"/>
      <c r="H8690" s="109"/>
      <c r="I8690" s="109"/>
      <c r="J8690" s="110"/>
      <c r="K8690" s="117"/>
      <c r="L8690" s="178"/>
      <c r="M8690" s="178"/>
      <c r="N8690" s="106"/>
      <c r="O8690" s="111"/>
      <c r="P8690" s="111"/>
      <c r="Q8690" s="106"/>
      <c r="R8690" s="106"/>
      <c r="S8690" s="106"/>
      <c r="T8690" s="106"/>
      <c r="U8690" s="106"/>
      <c r="V8690" s="106"/>
      <c r="W8690" s="19"/>
      <c r="X8690" s="2"/>
      <c r="Y8690" s="4"/>
      <c r="Z8690" s="106"/>
      <c r="AA8690" s="114"/>
      <c r="AB8690" s="112"/>
      <c r="AC8690" s="178"/>
      <c r="AD8690" s="11"/>
      <c r="AE8690" s="106"/>
      <c r="AF8690" s="106"/>
      <c r="AG8690" s="106"/>
      <c r="AH8690" s="115"/>
      <c r="AI8690" s="116"/>
    </row>
    <row r="8691" spans="1:35" ht="15" customHeight="1" x14ac:dyDescent="0.25">
      <c r="A8691" s="105"/>
      <c r="B8691" s="106"/>
      <c r="C8691" s="2"/>
      <c r="D8691" s="2"/>
      <c r="E8691" s="106"/>
      <c r="F8691" s="107"/>
      <c r="G8691" s="108"/>
      <c r="H8691" s="109"/>
      <c r="I8691" s="109"/>
      <c r="J8691" s="110"/>
      <c r="K8691" s="117"/>
      <c r="L8691" s="178"/>
      <c r="M8691" s="178"/>
      <c r="N8691" s="106"/>
      <c r="O8691" s="111"/>
      <c r="P8691" s="111"/>
      <c r="Q8691" s="106"/>
      <c r="R8691" s="106"/>
      <c r="S8691" s="106"/>
      <c r="T8691" s="106"/>
      <c r="U8691" s="106"/>
      <c r="V8691" s="106"/>
      <c r="W8691" s="19"/>
      <c r="X8691" s="2"/>
      <c r="Y8691" s="4"/>
      <c r="Z8691" s="106"/>
      <c r="AA8691" s="114"/>
      <c r="AB8691" s="112"/>
      <c r="AC8691" s="178"/>
      <c r="AD8691" s="11"/>
      <c r="AE8691" s="106"/>
      <c r="AF8691" s="106"/>
      <c r="AG8691" s="106"/>
      <c r="AH8691" s="115"/>
      <c r="AI8691" s="116"/>
    </row>
    <row r="8692" spans="1:35" ht="15" customHeight="1" x14ac:dyDescent="0.25">
      <c r="A8692" s="105"/>
      <c r="B8692" s="106"/>
      <c r="C8692" s="2"/>
      <c r="D8692" s="2"/>
      <c r="E8692" s="106"/>
      <c r="F8692" s="107"/>
      <c r="G8692" s="108"/>
      <c r="H8692" s="109"/>
      <c r="I8692" s="109"/>
      <c r="J8692" s="110"/>
      <c r="K8692" s="117"/>
      <c r="L8692" s="178"/>
      <c r="M8692" s="178"/>
      <c r="N8692" s="106"/>
      <c r="O8692" s="111"/>
      <c r="P8692" s="111"/>
      <c r="Q8692" s="106"/>
      <c r="R8692" s="106"/>
      <c r="S8692" s="106"/>
      <c r="T8692" s="106"/>
      <c r="U8692" s="106"/>
      <c r="V8692" s="106"/>
      <c r="W8692" s="19"/>
      <c r="X8692" s="2"/>
      <c r="Y8692" s="4"/>
      <c r="Z8692" s="106"/>
      <c r="AA8692" s="114"/>
      <c r="AB8692" s="112"/>
      <c r="AC8692" s="178"/>
      <c r="AD8692" s="11"/>
      <c r="AE8692" s="106"/>
      <c r="AF8692" s="106"/>
      <c r="AG8692" s="106"/>
      <c r="AH8692" s="115"/>
      <c r="AI8692" s="116"/>
    </row>
    <row r="8693" spans="1:35" ht="15" customHeight="1" x14ac:dyDescent="0.25">
      <c r="A8693" s="105"/>
      <c r="B8693" s="106"/>
      <c r="C8693" s="2"/>
      <c r="D8693" s="2"/>
      <c r="E8693" s="106"/>
      <c r="F8693" s="107"/>
      <c r="G8693" s="108"/>
      <c r="H8693" s="109"/>
      <c r="I8693" s="109"/>
      <c r="J8693" s="110"/>
      <c r="K8693" s="117"/>
      <c r="L8693" s="178"/>
      <c r="M8693" s="178"/>
      <c r="N8693" s="106"/>
      <c r="O8693" s="111"/>
      <c r="P8693" s="111"/>
      <c r="Q8693" s="106"/>
      <c r="R8693" s="106"/>
      <c r="S8693" s="106"/>
      <c r="T8693" s="106"/>
      <c r="U8693" s="106"/>
      <c r="V8693" s="106"/>
      <c r="W8693" s="19"/>
      <c r="X8693" s="2"/>
      <c r="Y8693" s="4"/>
      <c r="Z8693" s="106"/>
      <c r="AA8693" s="114"/>
      <c r="AB8693" s="112"/>
      <c r="AC8693" s="178"/>
      <c r="AD8693" s="11"/>
      <c r="AE8693" s="106"/>
      <c r="AF8693" s="106"/>
      <c r="AG8693" s="106"/>
      <c r="AH8693" s="115"/>
      <c r="AI8693" s="116"/>
    </row>
    <row r="8694" spans="1:35" ht="15" customHeight="1" x14ac:dyDescent="0.25">
      <c r="A8694" s="105"/>
      <c r="B8694" s="106"/>
      <c r="C8694" s="2"/>
      <c r="D8694" s="2"/>
      <c r="E8694" s="106"/>
      <c r="F8694" s="107"/>
      <c r="G8694" s="108"/>
      <c r="H8694" s="109"/>
      <c r="I8694" s="109"/>
      <c r="J8694" s="110"/>
      <c r="K8694" s="117"/>
      <c r="L8694" s="178"/>
      <c r="M8694" s="178"/>
      <c r="N8694" s="106"/>
      <c r="O8694" s="111"/>
      <c r="P8694" s="111"/>
      <c r="Q8694" s="106"/>
      <c r="R8694" s="106"/>
      <c r="S8694" s="106"/>
      <c r="T8694" s="106"/>
      <c r="U8694" s="106"/>
      <c r="V8694" s="106"/>
      <c r="W8694" s="19"/>
      <c r="X8694" s="2"/>
      <c r="Y8694" s="4"/>
      <c r="Z8694" s="106"/>
      <c r="AA8694" s="114"/>
      <c r="AB8694" s="112"/>
      <c r="AC8694" s="178"/>
      <c r="AD8694" s="11"/>
      <c r="AE8694" s="106"/>
      <c r="AF8694" s="106"/>
      <c r="AG8694" s="106"/>
      <c r="AH8694" s="115"/>
      <c r="AI8694" s="116"/>
    </row>
    <row r="8695" spans="1:35" ht="15" customHeight="1" x14ac:dyDescent="0.25">
      <c r="A8695" s="105"/>
      <c r="B8695" s="106"/>
      <c r="C8695" s="2"/>
      <c r="D8695" s="2"/>
      <c r="E8695" s="106"/>
      <c r="F8695" s="107"/>
      <c r="G8695" s="108"/>
      <c r="H8695" s="109"/>
      <c r="I8695" s="109"/>
      <c r="J8695" s="110"/>
      <c r="K8695" s="117"/>
      <c r="L8695" s="178"/>
      <c r="M8695" s="178"/>
      <c r="N8695" s="106"/>
      <c r="O8695" s="111"/>
      <c r="P8695" s="111"/>
      <c r="Q8695" s="106"/>
      <c r="R8695" s="106"/>
      <c r="S8695" s="106"/>
      <c r="T8695" s="106"/>
      <c r="U8695" s="106"/>
      <c r="V8695" s="106"/>
      <c r="W8695" s="19"/>
      <c r="X8695" s="2"/>
      <c r="Y8695" s="4"/>
      <c r="Z8695" s="106"/>
      <c r="AA8695" s="114"/>
      <c r="AB8695" s="112"/>
      <c r="AC8695" s="178"/>
      <c r="AD8695" s="11"/>
      <c r="AE8695" s="106"/>
      <c r="AF8695" s="106"/>
      <c r="AG8695" s="106"/>
      <c r="AH8695" s="115"/>
      <c r="AI8695" s="116"/>
    </row>
    <row r="8696" spans="1:35" ht="15" customHeight="1" x14ac:dyDescent="0.25">
      <c r="A8696" s="105"/>
      <c r="B8696" s="106"/>
      <c r="C8696" s="2"/>
      <c r="D8696" s="2"/>
      <c r="E8696" s="106"/>
      <c r="F8696" s="107"/>
      <c r="G8696" s="108"/>
      <c r="H8696" s="109"/>
      <c r="I8696" s="109"/>
      <c r="J8696" s="110"/>
      <c r="K8696" s="117"/>
      <c r="L8696" s="178"/>
      <c r="M8696" s="178"/>
      <c r="N8696" s="106"/>
      <c r="O8696" s="111"/>
      <c r="P8696" s="111"/>
      <c r="Q8696" s="106"/>
      <c r="R8696" s="106"/>
      <c r="S8696" s="106"/>
      <c r="T8696" s="106"/>
      <c r="U8696" s="106"/>
      <c r="V8696" s="106"/>
      <c r="W8696" s="19"/>
      <c r="X8696" s="2"/>
      <c r="Y8696" s="4"/>
      <c r="Z8696" s="106"/>
      <c r="AA8696" s="114"/>
      <c r="AB8696" s="112"/>
      <c r="AC8696" s="178"/>
      <c r="AD8696" s="11"/>
      <c r="AE8696" s="106"/>
      <c r="AF8696" s="106"/>
      <c r="AG8696" s="106"/>
      <c r="AH8696" s="115"/>
      <c r="AI8696" s="116"/>
    </row>
    <row r="8697" spans="1:35" ht="15" customHeight="1" x14ac:dyDescent="0.25">
      <c r="A8697" s="105"/>
      <c r="B8697" s="106"/>
      <c r="C8697" s="2"/>
      <c r="D8697" s="2"/>
      <c r="E8697" s="106"/>
      <c r="F8697" s="107"/>
      <c r="G8697" s="108"/>
      <c r="H8697" s="109"/>
      <c r="I8697" s="109"/>
      <c r="J8697" s="110"/>
      <c r="K8697" s="117"/>
      <c r="L8697" s="178"/>
      <c r="M8697" s="178"/>
      <c r="N8697" s="106"/>
      <c r="O8697" s="111"/>
      <c r="P8697" s="111"/>
      <c r="Q8697" s="106"/>
      <c r="R8697" s="106"/>
      <c r="S8697" s="106"/>
      <c r="T8697" s="106"/>
      <c r="U8697" s="106"/>
      <c r="V8697" s="106"/>
      <c r="W8697" s="19"/>
      <c r="X8697" s="2"/>
      <c r="Y8697" s="4"/>
      <c r="Z8697" s="106"/>
      <c r="AA8697" s="114"/>
      <c r="AB8697" s="112"/>
      <c r="AC8697" s="178"/>
      <c r="AD8697" s="11"/>
      <c r="AE8697" s="106"/>
      <c r="AF8697" s="106"/>
      <c r="AG8697" s="106"/>
      <c r="AH8697" s="115"/>
      <c r="AI8697" s="116"/>
    </row>
    <row r="8698" spans="1:35" ht="15" customHeight="1" x14ac:dyDescent="0.25">
      <c r="A8698" s="105"/>
      <c r="B8698" s="106"/>
      <c r="C8698" s="2"/>
      <c r="D8698" s="2"/>
      <c r="E8698" s="106"/>
      <c r="F8698" s="107"/>
      <c r="G8698" s="108"/>
      <c r="H8698" s="109"/>
      <c r="I8698" s="109"/>
      <c r="J8698" s="110"/>
      <c r="K8698" s="117"/>
      <c r="L8698" s="178"/>
      <c r="M8698" s="178"/>
      <c r="N8698" s="106"/>
      <c r="O8698" s="111"/>
      <c r="P8698" s="111"/>
      <c r="Q8698" s="106"/>
      <c r="R8698" s="106"/>
      <c r="S8698" s="106"/>
      <c r="T8698" s="106"/>
      <c r="U8698" s="106"/>
      <c r="V8698" s="106"/>
      <c r="W8698" s="19"/>
      <c r="X8698" s="2"/>
      <c r="Y8698" s="4"/>
      <c r="Z8698" s="106"/>
      <c r="AA8698" s="114"/>
      <c r="AB8698" s="112"/>
      <c r="AC8698" s="178"/>
      <c r="AD8698" s="11"/>
      <c r="AE8698" s="106"/>
      <c r="AF8698" s="106"/>
      <c r="AG8698" s="106"/>
      <c r="AH8698" s="115"/>
      <c r="AI8698" s="116"/>
    </row>
    <row r="8699" spans="1:35" ht="15" customHeight="1" x14ac:dyDescent="0.25">
      <c r="A8699" s="105"/>
      <c r="B8699" s="106"/>
      <c r="C8699" s="2"/>
      <c r="D8699" s="2"/>
      <c r="E8699" s="106"/>
      <c r="F8699" s="107"/>
      <c r="G8699" s="108"/>
      <c r="H8699" s="109"/>
      <c r="I8699" s="109"/>
      <c r="J8699" s="110"/>
      <c r="K8699" s="117"/>
      <c r="L8699" s="178"/>
      <c r="M8699" s="178"/>
      <c r="N8699" s="106"/>
      <c r="O8699" s="111"/>
      <c r="P8699" s="111"/>
      <c r="Q8699" s="106"/>
      <c r="R8699" s="106"/>
      <c r="S8699" s="106"/>
      <c r="T8699" s="106"/>
      <c r="U8699" s="106"/>
      <c r="V8699" s="106"/>
      <c r="W8699" s="19"/>
      <c r="X8699" s="2"/>
      <c r="Y8699" s="4"/>
      <c r="Z8699" s="106"/>
      <c r="AA8699" s="114"/>
      <c r="AB8699" s="112"/>
      <c r="AC8699" s="178"/>
      <c r="AD8699" s="11"/>
      <c r="AE8699" s="106"/>
      <c r="AF8699" s="106"/>
      <c r="AG8699" s="106"/>
      <c r="AH8699" s="115"/>
      <c r="AI8699" s="116"/>
    </row>
    <row r="8700" spans="1:35" ht="15" customHeight="1" x14ac:dyDescent="0.25">
      <c r="A8700" s="105"/>
      <c r="B8700" s="106"/>
      <c r="C8700" s="2"/>
      <c r="D8700" s="2"/>
      <c r="E8700" s="106"/>
      <c r="F8700" s="107"/>
      <c r="G8700" s="108"/>
      <c r="H8700" s="109"/>
      <c r="I8700" s="109"/>
      <c r="J8700" s="110"/>
      <c r="K8700" s="117"/>
      <c r="L8700" s="178"/>
      <c r="M8700" s="178"/>
      <c r="N8700" s="106"/>
      <c r="O8700" s="111"/>
      <c r="P8700" s="111"/>
      <c r="Q8700" s="106"/>
      <c r="R8700" s="106"/>
      <c r="S8700" s="106"/>
      <c r="T8700" s="106"/>
      <c r="U8700" s="106"/>
      <c r="V8700" s="106"/>
      <c r="W8700" s="19"/>
      <c r="X8700" s="2"/>
      <c r="Y8700" s="4"/>
      <c r="Z8700" s="106"/>
      <c r="AA8700" s="114"/>
      <c r="AB8700" s="112"/>
      <c r="AC8700" s="178"/>
      <c r="AD8700" s="11"/>
      <c r="AE8700" s="106"/>
      <c r="AF8700" s="106"/>
      <c r="AG8700" s="106"/>
      <c r="AH8700" s="115"/>
      <c r="AI8700" s="116"/>
    </row>
    <row r="8701" spans="1:35" ht="15" customHeight="1" x14ac:dyDescent="0.25">
      <c r="A8701" s="105"/>
      <c r="B8701" s="106"/>
      <c r="C8701" s="2"/>
      <c r="D8701" s="2"/>
      <c r="E8701" s="106"/>
      <c r="F8701" s="107"/>
      <c r="G8701" s="108"/>
      <c r="H8701" s="109"/>
      <c r="I8701" s="109"/>
      <c r="J8701" s="110"/>
      <c r="K8701" s="117"/>
      <c r="L8701" s="178"/>
      <c r="M8701" s="178"/>
      <c r="N8701" s="106"/>
      <c r="O8701" s="111"/>
      <c r="P8701" s="111"/>
      <c r="Q8701" s="106"/>
      <c r="R8701" s="106"/>
      <c r="S8701" s="106"/>
      <c r="T8701" s="106"/>
      <c r="U8701" s="106"/>
      <c r="V8701" s="106"/>
      <c r="W8701" s="19"/>
      <c r="X8701" s="2"/>
      <c r="Y8701" s="4"/>
      <c r="Z8701" s="106"/>
      <c r="AA8701" s="114"/>
      <c r="AB8701" s="112"/>
      <c r="AC8701" s="178"/>
      <c r="AD8701" s="11"/>
      <c r="AE8701" s="106"/>
      <c r="AF8701" s="106"/>
      <c r="AG8701" s="106"/>
      <c r="AH8701" s="115"/>
      <c r="AI8701" s="116"/>
    </row>
    <row r="8702" spans="1:35" ht="15" customHeight="1" x14ac:dyDescent="0.25">
      <c r="A8702" s="105"/>
      <c r="B8702" s="106"/>
      <c r="C8702" s="2"/>
      <c r="D8702" s="2"/>
      <c r="E8702" s="106"/>
      <c r="F8702" s="107"/>
      <c r="G8702" s="108"/>
      <c r="H8702" s="109"/>
      <c r="I8702" s="109"/>
      <c r="J8702" s="110"/>
      <c r="K8702" s="117"/>
      <c r="L8702" s="178"/>
      <c r="M8702" s="178"/>
      <c r="N8702" s="106"/>
      <c r="O8702" s="111"/>
      <c r="P8702" s="111"/>
      <c r="Q8702" s="106"/>
      <c r="R8702" s="106"/>
      <c r="S8702" s="106"/>
      <c r="T8702" s="106"/>
      <c r="U8702" s="106"/>
      <c r="V8702" s="106"/>
      <c r="W8702" s="19"/>
      <c r="X8702" s="2"/>
      <c r="Y8702" s="4"/>
      <c r="Z8702" s="106"/>
      <c r="AA8702" s="114"/>
      <c r="AB8702" s="112"/>
      <c r="AC8702" s="178"/>
      <c r="AD8702" s="11"/>
      <c r="AE8702" s="106"/>
      <c r="AF8702" s="106"/>
      <c r="AG8702" s="106"/>
      <c r="AH8702" s="115"/>
      <c r="AI8702" s="116"/>
    </row>
    <row r="8703" spans="1:35" ht="15" customHeight="1" x14ac:dyDescent="0.25">
      <c r="A8703" s="105"/>
      <c r="B8703" s="106"/>
      <c r="C8703" s="2"/>
      <c r="D8703" s="2"/>
      <c r="E8703" s="106"/>
      <c r="F8703" s="107"/>
      <c r="G8703" s="108"/>
      <c r="H8703" s="109"/>
      <c r="I8703" s="109"/>
      <c r="J8703" s="110"/>
      <c r="K8703" s="117"/>
      <c r="L8703" s="178"/>
      <c r="M8703" s="178"/>
      <c r="N8703" s="106"/>
      <c r="O8703" s="111"/>
      <c r="P8703" s="111"/>
      <c r="Q8703" s="106"/>
      <c r="R8703" s="106"/>
      <c r="S8703" s="106"/>
      <c r="T8703" s="106"/>
      <c r="U8703" s="106"/>
      <c r="V8703" s="106"/>
      <c r="W8703" s="19"/>
      <c r="X8703" s="2"/>
      <c r="Y8703" s="4"/>
      <c r="Z8703" s="106"/>
      <c r="AA8703" s="114"/>
      <c r="AB8703" s="112"/>
      <c r="AC8703" s="178"/>
      <c r="AD8703" s="11"/>
      <c r="AE8703" s="106"/>
      <c r="AF8703" s="106"/>
      <c r="AG8703" s="106"/>
      <c r="AH8703" s="115"/>
      <c r="AI8703" s="116"/>
    </row>
    <row r="8704" spans="1:35" ht="15" customHeight="1" x14ac:dyDescent="0.25">
      <c r="A8704" s="105"/>
      <c r="B8704" s="106"/>
      <c r="C8704" s="2"/>
      <c r="D8704" s="2"/>
      <c r="E8704" s="106"/>
      <c r="F8704" s="107"/>
      <c r="G8704" s="108"/>
      <c r="H8704" s="109"/>
      <c r="I8704" s="109"/>
      <c r="J8704" s="110"/>
      <c r="K8704" s="117"/>
      <c r="L8704" s="178"/>
      <c r="M8704" s="178"/>
      <c r="N8704" s="106"/>
      <c r="O8704" s="111"/>
      <c r="P8704" s="111"/>
      <c r="Q8704" s="106"/>
      <c r="R8704" s="106"/>
      <c r="S8704" s="106"/>
      <c r="T8704" s="106"/>
      <c r="U8704" s="106"/>
      <c r="V8704" s="106"/>
      <c r="W8704" s="19"/>
      <c r="X8704" s="2"/>
      <c r="Y8704" s="4"/>
      <c r="Z8704" s="106"/>
      <c r="AA8704" s="114"/>
      <c r="AB8704" s="112"/>
      <c r="AC8704" s="178"/>
      <c r="AD8704" s="11"/>
      <c r="AE8704" s="106"/>
      <c r="AF8704" s="106"/>
      <c r="AG8704" s="106"/>
      <c r="AH8704" s="115"/>
      <c r="AI8704" s="116"/>
    </row>
    <row r="8705" spans="1:35" ht="15" customHeight="1" x14ac:dyDescent="0.25">
      <c r="A8705" s="105"/>
      <c r="B8705" s="106"/>
      <c r="C8705" s="2"/>
      <c r="D8705" s="2"/>
      <c r="E8705" s="106"/>
      <c r="F8705" s="107"/>
      <c r="G8705" s="108"/>
      <c r="H8705" s="109"/>
      <c r="I8705" s="109"/>
      <c r="J8705" s="110"/>
      <c r="K8705" s="117"/>
      <c r="L8705" s="178"/>
      <c r="M8705" s="178"/>
      <c r="N8705" s="106"/>
      <c r="O8705" s="111"/>
      <c r="P8705" s="111"/>
      <c r="Q8705" s="106"/>
      <c r="R8705" s="106"/>
      <c r="S8705" s="106"/>
      <c r="T8705" s="106"/>
      <c r="U8705" s="106"/>
      <c r="V8705" s="106"/>
      <c r="W8705" s="19"/>
      <c r="X8705" s="2"/>
      <c r="Y8705" s="4"/>
      <c r="Z8705" s="106"/>
      <c r="AA8705" s="114"/>
      <c r="AB8705" s="112"/>
      <c r="AC8705" s="178"/>
      <c r="AD8705" s="11"/>
      <c r="AE8705" s="106"/>
      <c r="AF8705" s="106"/>
      <c r="AG8705" s="106"/>
      <c r="AH8705" s="115"/>
      <c r="AI8705" s="116"/>
    </row>
    <row r="8706" spans="1:35" ht="15" customHeight="1" x14ac:dyDescent="0.25">
      <c r="A8706" s="105"/>
      <c r="B8706" s="106"/>
      <c r="C8706" s="2"/>
      <c r="D8706" s="2"/>
      <c r="E8706" s="106"/>
      <c r="F8706" s="107"/>
      <c r="G8706" s="108"/>
      <c r="H8706" s="109"/>
      <c r="I8706" s="109"/>
      <c r="J8706" s="110"/>
      <c r="K8706" s="117"/>
      <c r="L8706" s="178"/>
      <c r="M8706" s="178"/>
      <c r="N8706" s="106"/>
      <c r="O8706" s="111"/>
      <c r="P8706" s="111"/>
      <c r="Q8706" s="106"/>
      <c r="R8706" s="106"/>
      <c r="S8706" s="106"/>
      <c r="T8706" s="106"/>
      <c r="U8706" s="106"/>
      <c r="V8706" s="106"/>
      <c r="W8706" s="19"/>
      <c r="X8706" s="2"/>
      <c r="Y8706" s="4"/>
      <c r="Z8706" s="106"/>
      <c r="AA8706" s="114"/>
      <c r="AB8706" s="112"/>
      <c r="AC8706" s="178"/>
      <c r="AD8706" s="11"/>
      <c r="AE8706" s="106"/>
      <c r="AF8706" s="106"/>
      <c r="AG8706" s="106"/>
      <c r="AH8706" s="115"/>
      <c r="AI8706" s="116"/>
    </row>
    <row r="8707" spans="1:35" ht="15" customHeight="1" x14ac:dyDescent="0.25">
      <c r="A8707" s="105"/>
      <c r="B8707" s="106"/>
      <c r="C8707" s="2"/>
      <c r="D8707" s="2"/>
      <c r="E8707" s="106"/>
      <c r="F8707" s="107"/>
      <c r="G8707" s="108"/>
      <c r="H8707" s="109"/>
      <c r="I8707" s="109"/>
      <c r="J8707" s="110"/>
      <c r="K8707" s="117"/>
      <c r="L8707" s="178"/>
      <c r="M8707" s="178"/>
      <c r="N8707" s="106"/>
      <c r="O8707" s="111"/>
      <c r="P8707" s="111"/>
      <c r="Q8707" s="106"/>
      <c r="R8707" s="106"/>
      <c r="S8707" s="106"/>
      <c r="T8707" s="106"/>
      <c r="U8707" s="106"/>
      <c r="V8707" s="106"/>
      <c r="W8707" s="19"/>
      <c r="X8707" s="2"/>
      <c r="Y8707" s="4"/>
      <c r="Z8707" s="106"/>
      <c r="AA8707" s="114"/>
      <c r="AB8707" s="112"/>
      <c r="AC8707" s="178"/>
      <c r="AD8707" s="11"/>
      <c r="AE8707" s="106"/>
      <c r="AF8707" s="106"/>
      <c r="AG8707" s="106"/>
      <c r="AH8707" s="115"/>
      <c r="AI8707" s="116"/>
    </row>
    <row r="8708" spans="1:35" ht="15" customHeight="1" x14ac:dyDescent="0.25">
      <c r="A8708" s="105"/>
      <c r="B8708" s="106"/>
      <c r="C8708" s="2"/>
      <c r="D8708" s="2"/>
      <c r="E8708" s="106"/>
      <c r="F8708" s="107"/>
      <c r="G8708" s="108"/>
      <c r="H8708" s="109"/>
      <c r="I8708" s="109"/>
      <c r="J8708" s="110"/>
      <c r="K8708" s="117"/>
      <c r="L8708" s="178"/>
      <c r="M8708" s="178"/>
      <c r="N8708" s="106"/>
      <c r="O8708" s="111"/>
      <c r="P8708" s="111"/>
      <c r="Q8708" s="106"/>
      <c r="R8708" s="106"/>
      <c r="S8708" s="106"/>
      <c r="T8708" s="106"/>
      <c r="U8708" s="106"/>
      <c r="V8708" s="106"/>
      <c r="W8708" s="19"/>
      <c r="X8708" s="2"/>
      <c r="Y8708" s="4"/>
      <c r="Z8708" s="106"/>
      <c r="AA8708" s="114"/>
      <c r="AB8708" s="112"/>
      <c r="AC8708" s="178"/>
      <c r="AD8708" s="11"/>
      <c r="AE8708" s="106"/>
      <c r="AF8708" s="106"/>
      <c r="AG8708" s="106"/>
      <c r="AH8708" s="115"/>
      <c r="AI8708" s="116"/>
    </row>
    <row r="8709" spans="1:35" ht="15" customHeight="1" x14ac:dyDescent="0.25">
      <c r="A8709" s="105"/>
      <c r="B8709" s="106"/>
      <c r="C8709" s="2"/>
      <c r="D8709" s="2"/>
      <c r="E8709" s="106"/>
      <c r="F8709" s="107"/>
      <c r="G8709" s="108"/>
      <c r="H8709" s="109"/>
      <c r="I8709" s="109"/>
      <c r="J8709" s="110"/>
      <c r="K8709" s="117"/>
      <c r="L8709" s="178"/>
      <c r="M8709" s="178"/>
      <c r="N8709" s="106"/>
      <c r="O8709" s="111"/>
      <c r="P8709" s="111"/>
      <c r="Q8709" s="106"/>
      <c r="R8709" s="106"/>
      <c r="S8709" s="106"/>
      <c r="T8709" s="106"/>
      <c r="U8709" s="106"/>
      <c r="V8709" s="106"/>
      <c r="W8709" s="19"/>
      <c r="X8709" s="2"/>
      <c r="Y8709" s="4"/>
      <c r="Z8709" s="106"/>
      <c r="AA8709" s="114"/>
      <c r="AB8709" s="112"/>
      <c r="AC8709" s="178"/>
      <c r="AD8709" s="11"/>
      <c r="AE8709" s="106"/>
      <c r="AF8709" s="106"/>
      <c r="AG8709" s="106"/>
      <c r="AH8709" s="115"/>
      <c r="AI8709" s="116"/>
    </row>
    <row r="8710" spans="1:35" ht="15" customHeight="1" x14ac:dyDescent="0.25">
      <c r="A8710" s="105"/>
      <c r="B8710" s="106"/>
      <c r="C8710" s="2"/>
      <c r="D8710" s="2"/>
      <c r="E8710" s="106"/>
      <c r="F8710" s="107"/>
      <c r="G8710" s="108"/>
      <c r="H8710" s="109"/>
      <c r="I8710" s="109"/>
      <c r="J8710" s="110"/>
      <c r="K8710" s="117"/>
      <c r="L8710" s="178"/>
      <c r="M8710" s="178"/>
      <c r="N8710" s="106"/>
      <c r="O8710" s="111"/>
      <c r="P8710" s="111"/>
      <c r="Q8710" s="106"/>
      <c r="R8710" s="106"/>
      <c r="S8710" s="106"/>
      <c r="T8710" s="106"/>
      <c r="U8710" s="106"/>
      <c r="V8710" s="106"/>
      <c r="W8710" s="19"/>
      <c r="X8710" s="2"/>
      <c r="Y8710" s="4"/>
      <c r="Z8710" s="106"/>
      <c r="AA8710" s="114"/>
      <c r="AB8710" s="112"/>
      <c r="AC8710" s="178"/>
      <c r="AD8710" s="11"/>
      <c r="AE8710" s="106"/>
      <c r="AF8710" s="106"/>
      <c r="AG8710" s="106"/>
      <c r="AH8710" s="115"/>
      <c r="AI8710" s="116"/>
    </row>
    <row r="8711" spans="1:35" ht="15" customHeight="1" x14ac:dyDescent="0.25">
      <c r="A8711" s="105"/>
      <c r="B8711" s="106"/>
      <c r="C8711" s="2"/>
      <c r="D8711" s="2"/>
      <c r="E8711" s="106"/>
      <c r="F8711" s="107"/>
      <c r="G8711" s="108"/>
      <c r="H8711" s="109"/>
      <c r="I8711" s="109"/>
      <c r="J8711" s="110"/>
      <c r="K8711" s="117"/>
      <c r="L8711" s="178"/>
      <c r="M8711" s="178"/>
      <c r="N8711" s="106"/>
      <c r="O8711" s="111"/>
      <c r="P8711" s="111"/>
      <c r="Q8711" s="106"/>
      <c r="R8711" s="106"/>
      <c r="S8711" s="106"/>
      <c r="T8711" s="106"/>
      <c r="U8711" s="106"/>
      <c r="V8711" s="106"/>
      <c r="W8711" s="19"/>
      <c r="X8711" s="2"/>
      <c r="Y8711" s="4"/>
      <c r="Z8711" s="106"/>
      <c r="AA8711" s="114"/>
      <c r="AB8711" s="112"/>
      <c r="AC8711" s="178"/>
      <c r="AD8711" s="11"/>
      <c r="AE8711" s="106"/>
      <c r="AF8711" s="106"/>
      <c r="AG8711" s="106"/>
      <c r="AH8711" s="115"/>
      <c r="AI8711" s="116"/>
    </row>
    <row r="8712" spans="1:35" ht="15" customHeight="1" x14ac:dyDescent="0.25">
      <c r="A8712" s="105"/>
      <c r="B8712" s="106"/>
      <c r="C8712" s="2"/>
      <c r="D8712" s="2"/>
      <c r="E8712" s="106"/>
      <c r="F8712" s="107"/>
      <c r="G8712" s="108"/>
      <c r="H8712" s="109"/>
      <c r="I8712" s="109"/>
      <c r="J8712" s="110"/>
      <c r="K8712" s="117"/>
      <c r="L8712" s="178"/>
      <c r="M8712" s="178"/>
      <c r="N8712" s="106"/>
      <c r="O8712" s="111"/>
      <c r="P8712" s="111"/>
      <c r="Q8712" s="106"/>
      <c r="R8712" s="106"/>
      <c r="S8712" s="106"/>
      <c r="T8712" s="106"/>
      <c r="U8712" s="106"/>
      <c r="V8712" s="106"/>
      <c r="W8712" s="19"/>
      <c r="X8712" s="2"/>
      <c r="Y8712" s="4"/>
      <c r="Z8712" s="106"/>
      <c r="AA8712" s="114"/>
      <c r="AB8712" s="112"/>
      <c r="AC8712" s="178"/>
      <c r="AD8712" s="11"/>
      <c r="AE8712" s="106"/>
      <c r="AF8712" s="106"/>
      <c r="AG8712" s="106"/>
      <c r="AH8712" s="115"/>
      <c r="AI8712" s="116"/>
    </row>
    <row r="8713" spans="1:35" ht="15" customHeight="1" x14ac:dyDescent="0.25">
      <c r="A8713" s="105"/>
      <c r="B8713" s="106"/>
      <c r="C8713" s="2"/>
      <c r="D8713" s="2"/>
      <c r="E8713" s="106"/>
      <c r="F8713" s="107"/>
      <c r="G8713" s="108"/>
      <c r="H8713" s="109"/>
      <c r="I8713" s="109"/>
      <c r="J8713" s="110"/>
      <c r="K8713" s="117"/>
      <c r="L8713" s="178"/>
      <c r="M8713" s="178"/>
      <c r="N8713" s="106"/>
      <c r="O8713" s="111"/>
      <c r="P8713" s="111"/>
      <c r="Q8713" s="106"/>
      <c r="R8713" s="106"/>
      <c r="S8713" s="106"/>
      <c r="T8713" s="106"/>
      <c r="U8713" s="106"/>
      <c r="V8713" s="106"/>
      <c r="W8713" s="19"/>
      <c r="X8713" s="2"/>
      <c r="Y8713" s="4"/>
      <c r="Z8713" s="106"/>
      <c r="AA8713" s="114"/>
      <c r="AB8713" s="112"/>
      <c r="AC8713" s="178"/>
      <c r="AD8713" s="11"/>
      <c r="AE8713" s="106"/>
      <c r="AF8713" s="106"/>
      <c r="AG8713" s="106"/>
      <c r="AH8713" s="115"/>
      <c r="AI8713" s="116"/>
    </row>
    <row r="8714" spans="1:35" ht="15" customHeight="1" x14ac:dyDescent="0.25">
      <c r="A8714" s="105"/>
      <c r="B8714" s="106"/>
      <c r="C8714" s="2"/>
      <c r="D8714" s="2"/>
      <c r="E8714" s="106"/>
      <c r="F8714" s="107"/>
      <c r="G8714" s="108"/>
      <c r="H8714" s="109"/>
      <c r="I8714" s="109"/>
      <c r="J8714" s="110"/>
      <c r="K8714" s="117"/>
      <c r="L8714" s="178"/>
      <c r="M8714" s="178"/>
      <c r="N8714" s="106"/>
      <c r="O8714" s="111"/>
      <c r="P8714" s="111"/>
      <c r="Q8714" s="106"/>
      <c r="R8714" s="106"/>
      <c r="S8714" s="106"/>
      <c r="T8714" s="106"/>
      <c r="U8714" s="106"/>
      <c r="V8714" s="106"/>
      <c r="W8714" s="19"/>
      <c r="X8714" s="2"/>
      <c r="Y8714" s="4"/>
      <c r="Z8714" s="106"/>
      <c r="AA8714" s="114"/>
      <c r="AB8714" s="112"/>
      <c r="AC8714" s="178"/>
      <c r="AD8714" s="11"/>
      <c r="AE8714" s="106"/>
      <c r="AF8714" s="106"/>
      <c r="AG8714" s="106"/>
      <c r="AH8714" s="115"/>
      <c r="AI8714" s="116"/>
    </row>
    <row r="8715" spans="1:35" ht="15" customHeight="1" x14ac:dyDescent="0.25">
      <c r="A8715" s="105"/>
      <c r="B8715" s="106"/>
      <c r="C8715" s="2"/>
      <c r="D8715" s="2"/>
      <c r="E8715" s="106"/>
      <c r="F8715" s="107"/>
      <c r="G8715" s="108"/>
      <c r="H8715" s="109"/>
      <c r="I8715" s="109"/>
      <c r="J8715" s="110"/>
      <c r="K8715" s="117"/>
      <c r="L8715" s="178"/>
      <c r="M8715" s="178"/>
      <c r="N8715" s="106"/>
      <c r="O8715" s="111"/>
      <c r="P8715" s="111"/>
      <c r="Q8715" s="106"/>
      <c r="R8715" s="106"/>
      <c r="S8715" s="106"/>
      <c r="T8715" s="106"/>
      <c r="U8715" s="106"/>
      <c r="V8715" s="106"/>
      <c r="W8715" s="19"/>
      <c r="X8715" s="2"/>
      <c r="Y8715" s="4"/>
      <c r="Z8715" s="106"/>
      <c r="AA8715" s="114"/>
      <c r="AB8715" s="112"/>
      <c r="AC8715" s="178"/>
      <c r="AD8715" s="11"/>
      <c r="AE8715" s="106"/>
      <c r="AF8715" s="106"/>
      <c r="AG8715" s="106"/>
      <c r="AH8715" s="115"/>
      <c r="AI8715" s="116"/>
    </row>
    <row r="8716" spans="1:35" ht="15" customHeight="1" x14ac:dyDescent="0.25">
      <c r="A8716" s="105"/>
      <c r="B8716" s="106"/>
      <c r="C8716" s="2"/>
      <c r="D8716" s="2"/>
      <c r="E8716" s="106"/>
      <c r="F8716" s="107"/>
      <c r="G8716" s="108"/>
      <c r="H8716" s="109"/>
      <c r="I8716" s="109"/>
      <c r="J8716" s="110"/>
      <c r="K8716" s="117"/>
      <c r="L8716" s="178"/>
      <c r="M8716" s="178"/>
      <c r="N8716" s="106"/>
      <c r="O8716" s="111"/>
      <c r="P8716" s="111"/>
      <c r="Q8716" s="106"/>
      <c r="R8716" s="106"/>
      <c r="S8716" s="106"/>
      <c r="T8716" s="106"/>
      <c r="U8716" s="106"/>
      <c r="V8716" s="106"/>
      <c r="W8716" s="19"/>
      <c r="X8716" s="2"/>
      <c r="Y8716" s="4"/>
      <c r="Z8716" s="106"/>
      <c r="AA8716" s="114"/>
      <c r="AB8716" s="112"/>
      <c r="AC8716" s="178"/>
      <c r="AD8716" s="11"/>
      <c r="AE8716" s="106"/>
      <c r="AF8716" s="106"/>
      <c r="AG8716" s="106"/>
      <c r="AH8716" s="115"/>
      <c r="AI8716" s="116"/>
    </row>
    <row r="8717" spans="1:35" ht="15" customHeight="1" x14ac:dyDescent="0.25">
      <c r="A8717" s="105"/>
      <c r="B8717" s="106"/>
      <c r="C8717" s="2"/>
      <c r="D8717" s="2"/>
      <c r="E8717" s="106"/>
      <c r="F8717" s="107"/>
      <c r="G8717" s="108"/>
      <c r="H8717" s="109"/>
      <c r="I8717" s="109"/>
      <c r="J8717" s="110"/>
      <c r="K8717" s="117"/>
      <c r="L8717" s="178"/>
      <c r="M8717" s="178"/>
      <c r="N8717" s="106"/>
      <c r="O8717" s="111"/>
      <c r="P8717" s="111"/>
      <c r="Q8717" s="106"/>
      <c r="R8717" s="106"/>
      <c r="S8717" s="106"/>
      <c r="T8717" s="106"/>
      <c r="U8717" s="106"/>
      <c r="V8717" s="106"/>
      <c r="W8717" s="19"/>
      <c r="X8717" s="2"/>
      <c r="Y8717" s="4"/>
      <c r="Z8717" s="106"/>
      <c r="AA8717" s="114"/>
      <c r="AB8717" s="112"/>
      <c r="AC8717" s="178"/>
      <c r="AD8717" s="11"/>
      <c r="AE8717" s="106"/>
      <c r="AF8717" s="106"/>
      <c r="AG8717" s="106"/>
      <c r="AH8717" s="115"/>
      <c r="AI8717" s="116"/>
    </row>
    <row r="8718" spans="1:35" ht="15" customHeight="1" x14ac:dyDescent="0.25">
      <c r="A8718" s="105"/>
      <c r="B8718" s="106"/>
      <c r="C8718" s="2"/>
      <c r="D8718" s="2"/>
      <c r="E8718" s="106"/>
      <c r="F8718" s="107"/>
      <c r="G8718" s="108"/>
      <c r="H8718" s="109"/>
      <c r="I8718" s="109"/>
      <c r="J8718" s="110"/>
      <c r="K8718" s="117"/>
      <c r="L8718" s="178"/>
      <c r="M8718" s="178"/>
      <c r="N8718" s="106"/>
      <c r="O8718" s="111"/>
      <c r="P8718" s="111"/>
      <c r="Q8718" s="106"/>
      <c r="R8718" s="106"/>
      <c r="S8718" s="106"/>
      <c r="T8718" s="106"/>
      <c r="U8718" s="106"/>
      <c r="V8718" s="106"/>
      <c r="W8718" s="19"/>
      <c r="X8718" s="2"/>
      <c r="Y8718" s="4"/>
      <c r="Z8718" s="106"/>
      <c r="AA8718" s="114"/>
      <c r="AB8718" s="112"/>
      <c r="AC8718" s="178"/>
      <c r="AD8718" s="11"/>
      <c r="AE8718" s="106"/>
      <c r="AF8718" s="106"/>
      <c r="AG8718" s="106"/>
      <c r="AH8718" s="115"/>
      <c r="AI8718" s="116"/>
    </row>
    <row r="8719" spans="1:35" ht="15" customHeight="1" x14ac:dyDescent="0.25">
      <c r="A8719" s="105"/>
      <c r="B8719" s="106"/>
      <c r="C8719" s="2"/>
      <c r="D8719" s="2"/>
      <c r="E8719" s="106"/>
      <c r="F8719" s="107"/>
      <c r="G8719" s="108"/>
      <c r="H8719" s="109"/>
      <c r="I8719" s="109"/>
      <c r="J8719" s="110"/>
      <c r="K8719" s="117"/>
      <c r="L8719" s="178"/>
      <c r="M8719" s="178"/>
      <c r="N8719" s="106"/>
      <c r="O8719" s="111"/>
      <c r="P8719" s="111"/>
      <c r="Q8719" s="106"/>
      <c r="R8719" s="106"/>
      <c r="S8719" s="106"/>
      <c r="T8719" s="106"/>
      <c r="U8719" s="106"/>
      <c r="V8719" s="106"/>
      <c r="W8719" s="19"/>
      <c r="X8719" s="2"/>
      <c r="Y8719" s="4"/>
      <c r="Z8719" s="106"/>
      <c r="AA8719" s="114"/>
      <c r="AB8719" s="112"/>
      <c r="AC8719" s="178"/>
      <c r="AD8719" s="11"/>
      <c r="AE8719" s="106"/>
      <c r="AF8719" s="106"/>
      <c r="AG8719" s="106"/>
      <c r="AH8719" s="115"/>
      <c r="AI8719" s="116"/>
    </row>
    <row r="8720" spans="1:35" ht="15" customHeight="1" x14ac:dyDescent="0.25">
      <c r="A8720" s="105"/>
      <c r="B8720" s="106"/>
      <c r="C8720" s="2"/>
      <c r="D8720" s="2"/>
      <c r="E8720" s="106"/>
      <c r="F8720" s="107"/>
      <c r="G8720" s="108"/>
      <c r="H8720" s="109"/>
      <c r="I8720" s="109"/>
      <c r="J8720" s="110"/>
      <c r="K8720" s="117"/>
      <c r="L8720" s="178"/>
      <c r="M8720" s="178"/>
      <c r="N8720" s="106"/>
      <c r="O8720" s="111"/>
      <c r="P8720" s="111"/>
      <c r="Q8720" s="106"/>
      <c r="R8720" s="106"/>
      <c r="S8720" s="106"/>
      <c r="T8720" s="106"/>
      <c r="U8720" s="106"/>
      <c r="V8720" s="106"/>
      <c r="W8720" s="19"/>
      <c r="X8720" s="2"/>
      <c r="Y8720" s="4"/>
      <c r="Z8720" s="106"/>
      <c r="AA8720" s="114"/>
      <c r="AB8720" s="112"/>
      <c r="AC8720" s="178"/>
      <c r="AD8720" s="11"/>
      <c r="AE8720" s="106"/>
      <c r="AF8720" s="106"/>
      <c r="AG8720" s="106"/>
      <c r="AH8720" s="115"/>
      <c r="AI8720" s="116"/>
    </row>
    <row r="8721" spans="1:35" ht="15" customHeight="1" x14ac:dyDescent="0.25">
      <c r="A8721" s="105"/>
      <c r="B8721" s="106"/>
      <c r="C8721" s="2"/>
      <c r="D8721" s="2"/>
      <c r="E8721" s="106"/>
      <c r="F8721" s="107"/>
      <c r="G8721" s="108"/>
      <c r="H8721" s="109"/>
      <c r="I8721" s="109"/>
      <c r="J8721" s="110"/>
      <c r="K8721" s="117"/>
      <c r="L8721" s="178"/>
      <c r="M8721" s="178"/>
      <c r="N8721" s="106"/>
      <c r="O8721" s="111"/>
      <c r="P8721" s="111"/>
      <c r="Q8721" s="106"/>
      <c r="R8721" s="106"/>
      <c r="S8721" s="106"/>
      <c r="T8721" s="106"/>
      <c r="U8721" s="106"/>
      <c r="V8721" s="106"/>
      <c r="W8721" s="19"/>
      <c r="X8721" s="2"/>
      <c r="Y8721" s="4"/>
      <c r="Z8721" s="106"/>
      <c r="AA8721" s="114"/>
      <c r="AB8721" s="112"/>
      <c r="AC8721" s="178"/>
      <c r="AD8721" s="11"/>
      <c r="AE8721" s="106"/>
      <c r="AF8721" s="106"/>
      <c r="AG8721" s="106"/>
      <c r="AH8721" s="115"/>
      <c r="AI8721" s="116"/>
    </row>
    <row r="8722" spans="1:35" ht="15" customHeight="1" x14ac:dyDescent="0.25">
      <c r="A8722" s="105"/>
      <c r="B8722" s="106"/>
      <c r="C8722" s="2"/>
      <c r="D8722" s="2"/>
      <c r="E8722" s="106"/>
      <c r="F8722" s="107"/>
      <c r="G8722" s="108"/>
      <c r="H8722" s="109"/>
      <c r="I8722" s="109"/>
      <c r="J8722" s="110"/>
      <c r="K8722" s="117"/>
      <c r="L8722" s="178"/>
      <c r="M8722" s="178"/>
      <c r="N8722" s="106"/>
      <c r="O8722" s="111"/>
      <c r="P8722" s="111"/>
      <c r="Q8722" s="106"/>
      <c r="R8722" s="106"/>
      <c r="S8722" s="106"/>
      <c r="T8722" s="106"/>
      <c r="U8722" s="106"/>
      <c r="V8722" s="106"/>
      <c r="W8722" s="19"/>
      <c r="X8722" s="2"/>
      <c r="Y8722" s="4"/>
      <c r="Z8722" s="106"/>
      <c r="AA8722" s="114"/>
      <c r="AB8722" s="112"/>
      <c r="AC8722" s="178"/>
      <c r="AD8722" s="11"/>
      <c r="AE8722" s="106"/>
      <c r="AF8722" s="106"/>
      <c r="AG8722" s="106"/>
      <c r="AH8722" s="115"/>
      <c r="AI8722" s="116"/>
    </row>
    <row r="8723" spans="1:35" ht="15" customHeight="1" x14ac:dyDescent="0.25">
      <c r="A8723" s="105"/>
      <c r="B8723" s="106"/>
      <c r="C8723" s="2"/>
      <c r="D8723" s="2"/>
      <c r="E8723" s="106"/>
      <c r="F8723" s="107"/>
      <c r="G8723" s="108"/>
      <c r="H8723" s="109"/>
      <c r="I8723" s="109"/>
      <c r="J8723" s="110"/>
      <c r="K8723" s="117"/>
      <c r="L8723" s="178"/>
      <c r="M8723" s="178"/>
      <c r="N8723" s="106"/>
      <c r="O8723" s="111"/>
      <c r="P8723" s="111"/>
      <c r="Q8723" s="106"/>
      <c r="R8723" s="106"/>
      <c r="S8723" s="106"/>
      <c r="T8723" s="106"/>
      <c r="U8723" s="106"/>
      <c r="V8723" s="106"/>
      <c r="W8723" s="19"/>
      <c r="X8723" s="2"/>
      <c r="Y8723" s="4"/>
      <c r="Z8723" s="106"/>
      <c r="AA8723" s="114"/>
      <c r="AB8723" s="112"/>
      <c r="AC8723" s="178"/>
      <c r="AD8723" s="11"/>
      <c r="AE8723" s="106"/>
      <c r="AF8723" s="106"/>
      <c r="AG8723" s="106"/>
      <c r="AH8723" s="115"/>
      <c r="AI8723" s="116"/>
    </row>
    <row r="8724" spans="1:35" ht="15" customHeight="1" x14ac:dyDescent="0.25">
      <c r="A8724" s="105"/>
      <c r="B8724" s="106"/>
      <c r="C8724" s="2"/>
      <c r="D8724" s="2"/>
      <c r="E8724" s="106"/>
      <c r="F8724" s="107"/>
      <c r="G8724" s="108"/>
      <c r="H8724" s="109"/>
      <c r="I8724" s="109"/>
      <c r="J8724" s="110"/>
      <c r="K8724" s="117"/>
      <c r="L8724" s="178"/>
      <c r="M8724" s="178"/>
      <c r="N8724" s="106"/>
      <c r="O8724" s="111"/>
      <c r="P8724" s="111"/>
      <c r="Q8724" s="106"/>
      <c r="R8724" s="106"/>
      <c r="S8724" s="106"/>
      <c r="T8724" s="106"/>
      <c r="U8724" s="106"/>
      <c r="V8724" s="106"/>
      <c r="W8724" s="19"/>
      <c r="X8724" s="2"/>
      <c r="Y8724" s="4"/>
      <c r="Z8724" s="106"/>
      <c r="AA8724" s="114"/>
      <c r="AB8724" s="112"/>
      <c r="AC8724" s="178"/>
      <c r="AD8724" s="11"/>
      <c r="AE8724" s="106"/>
      <c r="AF8724" s="106"/>
      <c r="AG8724" s="106"/>
      <c r="AH8724" s="115"/>
      <c r="AI8724" s="116"/>
    </row>
    <row r="8725" spans="1:35" ht="15" customHeight="1" x14ac:dyDescent="0.25">
      <c r="A8725" s="105"/>
      <c r="B8725" s="106"/>
      <c r="C8725" s="2"/>
      <c r="D8725" s="2"/>
      <c r="E8725" s="106"/>
      <c r="F8725" s="107"/>
      <c r="G8725" s="108"/>
      <c r="H8725" s="109"/>
      <c r="I8725" s="109"/>
      <c r="J8725" s="110"/>
      <c r="K8725" s="117"/>
      <c r="L8725" s="178"/>
      <c r="M8725" s="178"/>
      <c r="N8725" s="106"/>
      <c r="O8725" s="111"/>
      <c r="P8725" s="111"/>
      <c r="Q8725" s="106"/>
      <c r="R8725" s="106"/>
      <c r="S8725" s="106"/>
      <c r="T8725" s="106"/>
      <c r="U8725" s="106"/>
      <c r="V8725" s="106"/>
      <c r="W8725" s="19"/>
      <c r="X8725" s="2"/>
      <c r="Y8725" s="4"/>
      <c r="Z8725" s="106"/>
      <c r="AA8725" s="114"/>
      <c r="AB8725" s="112"/>
      <c r="AC8725" s="178"/>
      <c r="AD8725" s="11"/>
      <c r="AE8725" s="106"/>
      <c r="AF8725" s="106"/>
      <c r="AG8725" s="106"/>
      <c r="AH8725" s="115"/>
      <c r="AI8725" s="116"/>
    </row>
    <row r="8726" spans="1:35" ht="15" customHeight="1" x14ac:dyDescent="0.25">
      <c r="A8726" s="105"/>
      <c r="B8726" s="106"/>
      <c r="C8726" s="2"/>
      <c r="D8726" s="2"/>
      <c r="E8726" s="106"/>
      <c r="F8726" s="107"/>
      <c r="G8726" s="108"/>
      <c r="H8726" s="109"/>
      <c r="I8726" s="109"/>
      <c r="J8726" s="110"/>
      <c r="K8726" s="117"/>
      <c r="L8726" s="178"/>
      <c r="M8726" s="178"/>
      <c r="N8726" s="106"/>
      <c r="O8726" s="111"/>
      <c r="P8726" s="111"/>
      <c r="Q8726" s="106"/>
      <c r="R8726" s="106"/>
      <c r="S8726" s="106"/>
      <c r="T8726" s="106"/>
      <c r="U8726" s="106"/>
      <c r="V8726" s="106"/>
      <c r="W8726" s="19"/>
      <c r="X8726" s="2"/>
      <c r="Y8726" s="4"/>
      <c r="Z8726" s="106"/>
      <c r="AA8726" s="114"/>
      <c r="AB8726" s="112"/>
      <c r="AC8726" s="178"/>
      <c r="AD8726" s="11"/>
      <c r="AE8726" s="106"/>
      <c r="AF8726" s="106"/>
      <c r="AG8726" s="106"/>
      <c r="AH8726" s="115"/>
      <c r="AI8726" s="116"/>
    </row>
    <row r="8727" spans="1:35" ht="15" customHeight="1" x14ac:dyDescent="0.25">
      <c r="A8727" s="105"/>
      <c r="B8727" s="106"/>
      <c r="C8727" s="2"/>
      <c r="D8727" s="2"/>
      <c r="E8727" s="106"/>
      <c r="F8727" s="107"/>
      <c r="G8727" s="108"/>
      <c r="H8727" s="109"/>
      <c r="I8727" s="109"/>
      <c r="J8727" s="110"/>
      <c r="K8727" s="117"/>
      <c r="L8727" s="178"/>
      <c r="M8727" s="178"/>
      <c r="N8727" s="106"/>
      <c r="O8727" s="111"/>
      <c r="P8727" s="111"/>
      <c r="Q8727" s="106"/>
      <c r="R8727" s="106"/>
      <c r="S8727" s="106"/>
      <c r="T8727" s="106"/>
      <c r="U8727" s="106"/>
      <c r="V8727" s="106"/>
      <c r="W8727" s="19"/>
      <c r="X8727" s="2"/>
      <c r="Y8727" s="4"/>
      <c r="Z8727" s="106"/>
      <c r="AA8727" s="114"/>
      <c r="AB8727" s="112"/>
      <c r="AC8727" s="178"/>
      <c r="AD8727" s="11"/>
      <c r="AE8727" s="106"/>
      <c r="AF8727" s="106"/>
      <c r="AG8727" s="106"/>
      <c r="AH8727" s="115"/>
      <c r="AI8727" s="116"/>
    </row>
    <row r="8728" spans="1:35" ht="15" customHeight="1" x14ac:dyDescent="0.25">
      <c r="A8728" s="105"/>
      <c r="B8728" s="106"/>
      <c r="C8728" s="2"/>
      <c r="D8728" s="2"/>
      <c r="E8728" s="106"/>
      <c r="F8728" s="107"/>
      <c r="G8728" s="108"/>
      <c r="H8728" s="109"/>
      <c r="I8728" s="109"/>
      <c r="J8728" s="110"/>
      <c r="K8728" s="117"/>
      <c r="L8728" s="178"/>
      <c r="M8728" s="178"/>
      <c r="N8728" s="106"/>
      <c r="O8728" s="111"/>
      <c r="P8728" s="111"/>
      <c r="Q8728" s="106"/>
      <c r="R8728" s="106"/>
      <c r="S8728" s="106"/>
      <c r="T8728" s="106"/>
      <c r="U8728" s="106"/>
      <c r="V8728" s="106"/>
      <c r="W8728" s="19"/>
      <c r="X8728" s="2"/>
      <c r="Y8728" s="4"/>
      <c r="Z8728" s="106"/>
      <c r="AA8728" s="114"/>
      <c r="AB8728" s="112"/>
      <c r="AC8728" s="178"/>
      <c r="AD8728" s="11"/>
      <c r="AE8728" s="106"/>
      <c r="AF8728" s="106"/>
      <c r="AG8728" s="106"/>
      <c r="AH8728" s="115"/>
      <c r="AI8728" s="116"/>
    </row>
    <row r="8729" spans="1:35" ht="15" customHeight="1" x14ac:dyDescent="0.25">
      <c r="A8729" s="105"/>
      <c r="B8729" s="106"/>
      <c r="C8729" s="2"/>
      <c r="D8729" s="2"/>
      <c r="E8729" s="106"/>
      <c r="F8729" s="107"/>
      <c r="G8729" s="108"/>
      <c r="H8729" s="109"/>
      <c r="I8729" s="109"/>
      <c r="J8729" s="110"/>
      <c r="K8729" s="117"/>
      <c r="L8729" s="178"/>
      <c r="M8729" s="178"/>
      <c r="N8729" s="106"/>
      <c r="O8729" s="111"/>
      <c r="P8729" s="111"/>
      <c r="Q8729" s="106"/>
      <c r="R8729" s="106"/>
      <c r="S8729" s="106"/>
      <c r="T8729" s="106"/>
      <c r="U8729" s="106"/>
      <c r="V8729" s="106"/>
      <c r="W8729" s="19"/>
      <c r="X8729" s="2"/>
      <c r="Y8729" s="4"/>
      <c r="Z8729" s="106"/>
      <c r="AA8729" s="114"/>
      <c r="AB8729" s="112"/>
      <c r="AC8729" s="178"/>
      <c r="AD8729" s="11"/>
      <c r="AE8729" s="106"/>
      <c r="AF8729" s="106"/>
      <c r="AG8729" s="106"/>
      <c r="AH8729" s="115"/>
      <c r="AI8729" s="116"/>
    </row>
    <row r="8730" spans="1:35" ht="15" customHeight="1" x14ac:dyDescent="0.25">
      <c r="A8730" s="105"/>
      <c r="B8730" s="106"/>
      <c r="C8730" s="2"/>
      <c r="D8730" s="2"/>
      <c r="E8730" s="106"/>
      <c r="F8730" s="107"/>
      <c r="G8730" s="108"/>
      <c r="H8730" s="109"/>
      <c r="I8730" s="109"/>
      <c r="J8730" s="110"/>
      <c r="K8730" s="117"/>
      <c r="L8730" s="178"/>
      <c r="M8730" s="178"/>
      <c r="N8730" s="106"/>
      <c r="O8730" s="111"/>
      <c r="P8730" s="111"/>
      <c r="Q8730" s="106"/>
      <c r="R8730" s="106"/>
      <c r="S8730" s="106"/>
      <c r="T8730" s="106"/>
      <c r="U8730" s="106"/>
      <c r="V8730" s="106"/>
      <c r="W8730" s="19"/>
      <c r="X8730" s="2"/>
      <c r="Y8730" s="4"/>
      <c r="Z8730" s="106"/>
      <c r="AA8730" s="114"/>
      <c r="AB8730" s="112"/>
      <c r="AC8730" s="178"/>
      <c r="AD8730" s="11"/>
      <c r="AE8730" s="106"/>
      <c r="AF8730" s="106"/>
      <c r="AG8730" s="106"/>
      <c r="AH8730" s="115"/>
      <c r="AI8730" s="116"/>
    </row>
    <row r="8731" spans="1:35" ht="15" customHeight="1" x14ac:dyDescent="0.25">
      <c r="A8731" s="105"/>
      <c r="B8731" s="106"/>
      <c r="C8731" s="2"/>
      <c r="D8731" s="2"/>
      <c r="E8731" s="106"/>
      <c r="F8731" s="107"/>
      <c r="G8731" s="108"/>
      <c r="H8731" s="109"/>
      <c r="I8731" s="109"/>
      <c r="J8731" s="110"/>
      <c r="K8731" s="117"/>
      <c r="L8731" s="178"/>
      <c r="M8731" s="178"/>
      <c r="N8731" s="106"/>
      <c r="O8731" s="111"/>
      <c r="P8731" s="111"/>
      <c r="Q8731" s="106"/>
      <c r="R8731" s="106"/>
      <c r="S8731" s="106"/>
      <c r="T8731" s="106"/>
      <c r="U8731" s="106"/>
      <c r="V8731" s="106"/>
      <c r="W8731" s="19"/>
      <c r="X8731" s="2"/>
      <c r="Y8731" s="4"/>
      <c r="Z8731" s="106"/>
      <c r="AA8731" s="114"/>
      <c r="AB8731" s="112"/>
      <c r="AC8731" s="178"/>
      <c r="AD8731" s="11"/>
      <c r="AE8731" s="106"/>
      <c r="AF8731" s="106"/>
      <c r="AG8731" s="106"/>
      <c r="AH8731" s="115"/>
      <c r="AI8731" s="116"/>
    </row>
    <row r="8732" spans="1:35" ht="15" customHeight="1" x14ac:dyDescent="0.25">
      <c r="A8732" s="105"/>
      <c r="B8732" s="106"/>
      <c r="C8732" s="2"/>
      <c r="D8732" s="2"/>
      <c r="E8732" s="106"/>
      <c r="F8732" s="107"/>
      <c r="G8732" s="108"/>
      <c r="H8732" s="109"/>
      <c r="I8732" s="109"/>
      <c r="J8732" s="110"/>
      <c r="K8732" s="117"/>
      <c r="L8732" s="178"/>
      <c r="M8732" s="178"/>
      <c r="N8732" s="106"/>
      <c r="O8732" s="111"/>
      <c r="P8732" s="111"/>
      <c r="Q8732" s="106"/>
      <c r="R8732" s="106"/>
      <c r="S8732" s="106"/>
      <c r="T8732" s="106"/>
      <c r="U8732" s="106"/>
      <c r="V8732" s="106"/>
      <c r="W8732" s="19"/>
      <c r="X8732" s="2"/>
      <c r="Y8732" s="4"/>
      <c r="Z8732" s="106"/>
      <c r="AA8732" s="114"/>
      <c r="AB8732" s="112"/>
      <c r="AC8732" s="178"/>
      <c r="AD8732" s="11"/>
      <c r="AE8732" s="106"/>
      <c r="AF8732" s="106"/>
      <c r="AG8732" s="106"/>
      <c r="AH8732" s="115"/>
      <c r="AI8732" s="116"/>
    </row>
    <row r="8733" spans="1:35" ht="15" customHeight="1" x14ac:dyDescent="0.25">
      <c r="A8733" s="105"/>
      <c r="B8733" s="106"/>
      <c r="C8733" s="2"/>
      <c r="D8733" s="2"/>
      <c r="E8733" s="106"/>
      <c r="F8733" s="107"/>
      <c r="G8733" s="108"/>
      <c r="H8733" s="109"/>
      <c r="I8733" s="109"/>
      <c r="J8733" s="110"/>
      <c r="K8733" s="117"/>
      <c r="L8733" s="178"/>
      <c r="M8733" s="178"/>
      <c r="N8733" s="106"/>
      <c r="O8733" s="111"/>
      <c r="P8733" s="111"/>
      <c r="Q8733" s="106"/>
      <c r="R8733" s="106"/>
      <c r="S8733" s="106"/>
      <c r="T8733" s="106"/>
      <c r="U8733" s="106"/>
      <c r="V8733" s="106"/>
      <c r="W8733" s="19"/>
      <c r="X8733" s="2"/>
      <c r="Y8733" s="4"/>
      <c r="Z8733" s="106"/>
      <c r="AA8733" s="114"/>
      <c r="AB8733" s="112"/>
      <c r="AC8733" s="178"/>
      <c r="AD8733" s="11"/>
      <c r="AE8733" s="106"/>
      <c r="AF8733" s="106"/>
      <c r="AG8733" s="106"/>
      <c r="AH8733" s="115"/>
      <c r="AI8733" s="116"/>
    </row>
    <row r="8734" spans="1:35" ht="15" customHeight="1" x14ac:dyDescent="0.25">
      <c r="A8734" s="105"/>
      <c r="B8734" s="106"/>
      <c r="C8734" s="2"/>
      <c r="D8734" s="2"/>
      <c r="E8734" s="106"/>
      <c r="F8734" s="107"/>
      <c r="G8734" s="108"/>
      <c r="H8734" s="109"/>
      <c r="I8734" s="109"/>
      <c r="J8734" s="110"/>
      <c r="K8734" s="117"/>
      <c r="L8734" s="178"/>
      <c r="M8734" s="178"/>
      <c r="N8734" s="106"/>
      <c r="O8734" s="111"/>
      <c r="P8734" s="111"/>
      <c r="Q8734" s="106"/>
      <c r="R8734" s="106"/>
      <c r="S8734" s="106"/>
      <c r="T8734" s="106"/>
      <c r="U8734" s="106"/>
      <c r="V8734" s="106"/>
      <c r="W8734" s="19"/>
      <c r="X8734" s="2"/>
      <c r="Y8734" s="4"/>
      <c r="Z8734" s="106"/>
      <c r="AA8734" s="114"/>
      <c r="AB8734" s="112"/>
      <c r="AC8734" s="178"/>
      <c r="AD8734" s="11"/>
      <c r="AE8734" s="106"/>
      <c r="AF8734" s="106"/>
      <c r="AG8734" s="106"/>
      <c r="AH8734" s="115"/>
      <c r="AI8734" s="116"/>
    </row>
    <row r="8735" spans="1:35" ht="15" customHeight="1" x14ac:dyDescent="0.25">
      <c r="A8735" s="105"/>
      <c r="B8735" s="106"/>
      <c r="C8735" s="2"/>
      <c r="D8735" s="2"/>
      <c r="E8735" s="106"/>
      <c r="F8735" s="107"/>
      <c r="G8735" s="108"/>
      <c r="H8735" s="109"/>
      <c r="I8735" s="109"/>
      <c r="J8735" s="110"/>
      <c r="K8735" s="117"/>
      <c r="L8735" s="178"/>
      <c r="M8735" s="178"/>
      <c r="N8735" s="106"/>
      <c r="O8735" s="111"/>
      <c r="P8735" s="111"/>
      <c r="Q8735" s="106"/>
      <c r="R8735" s="106"/>
      <c r="S8735" s="106"/>
      <c r="T8735" s="106"/>
      <c r="U8735" s="106"/>
      <c r="V8735" s="106"/>
      <c r="W8735" s="19"/>
      <c r="X8735" s="2"/>
      <c r="Y8735" s="4"/>
      <c r="Z8735" s="106"/>
      <c r="AA8735" s="114"/>
      <c r="AB8735" s="112"/>
      <c r="AC8735" s="178"/>
      <c r="AD8735" s="11"/>
      <c r="AE8735" s="106"/>
      <c r="AF8735" s="106"/>
      <c r="AG8735" s="106"/>
      <c r="AH8735" s="115"/>
      <c r="AI8735" s="116"/>
    </row>
    <row r="8736" spans="1:35" ht="15" customHeight="1" x14ac:dyDescent="0.25">
      <c r="A8736" s="105"/>
      <c r="B8736" s="106"/>
      <c r="C8736" s="2"/>
      <c r="D8736" s="2"/>
      <c r="E8736" s="106"/>
      <c r="F8736" s="107"/>
      <c r="G8736" s="108"/>
      <c r="H8736" s="109"/>
      <c r="I8736" s="109"/>
      <c r="J8736" s="110"/>
      <c r="K8736" s="117"/>
      <c r="L8736" s="178"/>
      <c r="M8736" s="178"/>
      <c r="N8736" s="106"/>
      <c r="O8736" s="111"/>
      <c r="P8736" s="111"/>
      <c r="Q8736" s="106"/>
      <c r="R8736" s="106"/>
      <c r="S8736" s="106"/>
      <c r="T8736" s="106"/>
      <c r="U8736" s="106"/>
      <c r="V8736" s="106"/>
      <c r="W8736" s="19"/>
      <c r="X8736" s="2"/>
      <c r="Y8736" s="4"/>
      <c r="Z8736" s="106"/>
      <c r="AA8736" s="114"/>
      <c r="AB8736" s="112"/>
      <c r="AC8736" s="178"/>
      <c r="AD8736" s="11"/>
      <c r="AE8736" s="106"/>
      <c r="AF8736" s="106"/>
      <c r="AG8736" s="106"/>
      <c r="AH8736" s="115"/>
      <c r="AI8736" s="116"/>
    </row>
    <row r="8737" spans="1:35" ht="15" customHeight="1" x14ac:dyDescent="0.25">
      <c r="A8737" s="105"/>
      <c r="B8737" s="106"/>
      <c r="C8737" s="2"/>
      <c r="D8737" s="2"/>
      <c r="E8737" s="106"/>
      <c r="F8737" s="107"/>
      <c r="G8737" s="108"/>
      <c r="H8737" s="109"/>
      <c r="I8737" s="109"/>
      <c r="J8737" s="110"/>
      <c r="K8737" s="117"/>
      <c r="L8737" s="178"/>
      <c r="M8737" s="178"/>
      <c r="N8737" s="106"/>
      <c r="O8737" s="111"/>
      <c r="P8737" s="111"/>
      <c r="Q8737" s="106"/>
      <c r="R8737" s="106"/>
      <c r="S8737" s="106"/>
      <c r="T8737" s="106"/>
      <c r="U8737" s="106"/>
      <c r="V8737" s="106"/>
      <c r="W8737" s="19"/>
      <c r="X8737" s="2"/>
      <c r="Y8737" s="4"/>
      <c r="Z8737" s="106"/>
      <c r="AA8737" s="114"/>
      <c r="AB8737" s="112"/>
      <c r="AC8737" s="178"/>
      <c r="AD8737" s="11"/>
      <c r="AE8737" s="106"/>
      <c r="AF8737" s="106"/>
      <c r="AG8737" s="106"/>
      <c r="AH8737" s="115"/>
      <c r="AI8737" s="116"/>
    </row>
    <row r="8738" spans="1:35" ht="15" customHeight="1" x14ac:dyDescent="0.25">
      <c r="A8738" s="105"/>
      <c r="B8738" s="106"/>
      <c r="C8738" s="2"/>
      <c r="D8738" s="2"/>
      <c r="E8738" s="106"/>
      <c r="F8738" s="107"/>
      <c r="G8738" s="108"/>
      <c r="H8738" s="109"/>
      <c r="I8738" s="109"/>
      <c r="J8738" s="110"/>
      <c r="K8738" s="117"/>
      <c r="L8738" s="178"/>
      <c r="M8738" s="178"/>
      <c r="N8738" s="106"/>
      <c r="O8738" s="111"/>
      <c r="P8738" s="111"/>
      <c r="Q8738" s="106"/>
      <c r="R8738" s="106"/>
      <c r="S8738" s="106"/>
      <c r="T8738" s="106"/>
      <c r="U8738" s="106"/>
      <c r="V8738" s="106"/>
      <c r="W8738" s="19"/>
      <c r="X8738" s="2"/>
      <c r="Y8738" s="4"/>
      <c r="Z8738" s="106"/>
      <c r="AA8738" s="114"/>
      <c r="AB8738" s="112"/>
      <c r="AC8738" s="178"/>
      <c r="AD8738" s="11"/>
      <c r="AE8738" s="106"/>
      <c r="AF8738" s="106"/>
      <c r="AG8738" s="106"/>
      <c r="AH8738" s="115"/>
      <c r="AI8738" s="116"/>
    </row>
    <row r="8739" spans="1:35" ht="15" customHeight="1" x14ac:dyDescent="0.25">
      <c r="A8739" s="105"/>
      <c r="B8739" s="106"/>
      <c r="C8739" s="2"/>
      <c r="D8739" s="2"/>
      <c r="E8739" s="106"/>
      <c r="F8739" s="107"/>
      <c r="G8739" s="108"/>
      <c r="H8739" s="109"/>
      <c r="I8739" s="109"/>
      <c r="J8739" s="110"/>
      <c r="K8739" s="117"/>
      <c r="L8739" s="178"/>
      <c r="M8739" s="178"/>
      <c r="N8739" s="106"/>
      <c r="O8739" s="111"/>
      <c r="P8739" s="111"/>
      <c r="Q8739" s="106"/>
      <c r="R8739" s="106"/>
      <c r="S8739" s="106"/>
      <c r="T8739" s="106"/>
      <c r="U8739" s="106"/>
      <c r="V8739" s="106"/>
      <c r="W8739" s="19"/>
      <c r="X8739" s="2"/>
      <c r="Y8739" s="4"/>
      <c r="Z8739" s="106"/>
      <c r="AA8739" s="114"/>
      <c r="AB8739" s="112"/>
      <c r="AC8739" s="178"/>
      <c r="AD8739" s="11"/>
      <c r="AE8739" s="106"/>
      <c r="AF8739" s="106"/>
      <c r="AG8739" s="106"/>
      <c r="AH8739" s="115"/>
      <c r="AI8739" s="116"/>
    </row>
    <row r="8740" spans="1:35" ht="15" customHeight="1" x14ac:dyDescent="0.25">
      <c r="A8740" s="105"/>
      <c r="B8740" s="106"/>
      <c r="C8740" s="2"/>
      <c r="D8740" s="2"/>
      <c r="E8740" s="106"/>
      <c r="F8740" s="107"/>
      <c r="G8740" s="108"/>
      <c r="H8740" s="109"/>
      <c r="I8740" s="109"/>
      <c r="J8740" s="110"/>
      <c r="K8740" s="117"/>
      <c r="L8740" s="178"/>
      <c r="M8740" s="178"/>
      <c r="N8740" s="106"/>
      <c r="O8740" s="111"/>
      <c r="P8740" s="111"/>
      <c r="Q8740" s="106"/>
      <c r="R8740" s="106"/>
      <c r="S8740" s="106"/>
      <c r="T8740" s="106"/>
      <c r="U8740" s="106"/>
      <c r="V8740" s="106"/>
      <c r="W8740" s="19"/>
      <c r="X8740" s="2"/>
      <c r="Y8740" s="4"/>
      <c r="Z8740" s="106"/>
      <c r="AA8740" s="114"/>
      <c r="AB8740" s="112"/>
      <c r="AC8740" s="178"/>
      <c r="AD8740" s="11"/>
      <c r="AE8740" s="106"/>
      <c r="AF8740" s="106"/>
      <c r="AG8740" s="106"/>
      <c r="AH8740" s="115"/>
      <c r="AI8740" s="116"/>
    </row>
    <row r="8741" spans="1:35" ht="15" customHeight="1" x14ac:dyDescent="0.25">
      <c r="A8741" s="105"/>
      <c r="B8741" s="106"/>
      <c r="C8741" s="2"/>
      <c r="D8741" s="2"/>
      <c r="E8741" s="106"/>
      <c r="F8741" s="107"/>
      <c r="G8741" s="108"/>
      <c r="H8741" s="109"/>
      <c r="I8741" s="109"/>
      <c r="J8741" s="110"/>
      <c r="K8741" s="117"/>
      <c r="L8741" s="178"/>
      <c r="M8741" s="178"/>
      <c r="N8741" s="106"/>
      <c r="O8741" s="111"/>
      <c r="P8741" s="111"/>
      <c r="Q8741" s="106"/>
      <c r="R8741" s="106"/>
      <c r="S8741" s="106"/>
      <c r="T8741" s="106"/>
      <c r="U8741" s="106"/>
      <c r="V8741" s="106"/>
      <c r="W8741" s="19"/>
      <c r="X8741" s="2"/>
      <c r="Y8741" s="4"/>
      <c r="Z8741" s="106"/>
      <c r="AA8741" s="114"/>
      <c r="AB8741" s="112"/>
      <c r="AC8741" s="178"/>
      <c r="AD8741" s="11"/>
      <c r="AE8741" s="106"/>
      <c r="AF8741" s="106"/>
      <c r="AG8741" s="106"/>
      <c r="AH8741" s="115"/>
      <c r="AI8741" s="116"/>
    </row>
    <row r="8742" spans="1:35" ht="15" customHeight="1" x14ac:dyDescent="0.25">
      <c r="A8742" s="105"/>
      <c r="B8742" s="106"/>
      <c r="C8742" s="2"/>
      <c r="D8742" s="2"/>
      <c r="E8742" s="106"/>
      <c r="F8742" s="107"/>
      <c r="G8742" s="108"/>
      <c r="H8742" s="109"/>
      <c r="I8742" s="109"/>
      <c r="J8742" s="110"/>
      <c r="K8742" s="117"/>
      <c r="L8742" s="178"/>
      <c r="M8742" s="178"/>
      <c r="N8742" s="106"/>
      <c r="O8742" s="111"/>
      <c r="P8742" s="111"/>
      <c r="Q8742" s="106"/>
      <c r="R8742" s="106"/>
      <c r="S8742" s="106"/>
      <c r="T8742" s="106"/>
      <c r="U8742" s="106"/>
      <c r="V8742" s="106"/>
      <c r="W8742" s="19"/>
      <c r="X8742" s="2"/>
      <c r="Y8742" s="4"/>
      <c r="Z8742" s="106"/>
      <c r="AA8742" s="114"/>
      <c r="AB8742" s="112"/>
      <c r="AC8742" s="178"/>
      <c r="AD8742" s="11"/>
      <c r="AE8742" s="106"/>
      <c r="AF8742" s="106"/>
      <c r="AG8742" s="106"/>
      <c r="AH8742" s="115"/>
      <c r="AI8742" s="116"/>
    </row>
    <row r="8743" spans="1:35" ht="15" customHeight="1" x14ac:dyDescent="0.25">
      <c r="A8743" s="105"/>
      <c r="B8743" s="106"/>
      <c r="C8743" s="2"/>
      <c r="D8743" s="2"/>
      <c r="E8743" s="106"/>
      <c r="F8743" s="107"/>
      <c r="G8743" s="108"/>
      <c r="H8743" s="109"/>
      <c r="I8743" s="109"/>
      <c r="J8743" s="110"/>
      <c r="K8743" s="117"/>
      <c r="L8743" s="178"/>
      <c r="M8743" s="178"/>
      <c r="N8743" s="106"/>
      <c r="O8743" s="111"/>
      <c r="P8743" s="111"/>
      <c r="Q8743" s="106"/>
      <c r="R8743" s="106"/>
      <c r="S8743" s="106"/>
      <c r="T8743" s="106"/>
      <c r="U8743" s="106"/>
      <c r="V8743" s="106"/>
      <c r="W8743" s="19"/>
      <c r="X8743" s="2"/>
      <c r="Y8743" s="4"/>
      <c r="Z8743" s="106"/>
      <c r="AA8743" s="114"/>
      <c r="AB8743" s="112"/>
      <c r="AC8743" s="178"/>
      <c r="AD8743" s="11"/>
      <c r="AE8743" s="106"/>
      <c r="AF8743" s="106"/>
      <c r="AG8743" s="106"/>
      <c r="AH8743" s="115"/>
      <c r="AI8743" s="116"/>
    </row>
    <row r="8744" spans="1:35" ht="15" customHeight="1" x14ac:dyDescent="0.25">
      <c r="A8744" s="105"/>
      <c r="B8744" s="106"/>
      <c r="C8744" s="2"/>
      <c r="D8744" s="2"/>
      <c r="E8744" s="106"/>
      <c r="F8744" s="107"/>
      <c r="G8744" s="108"/>
      <c r="H8744" s="109"/>
      <c r="I8744" s="109"/>
      <c r="J8744" s="110"/>
      <c r="K8744" s="117"/>
      <c r="L8744" s="178"/>
      <c r="M8744" s="178"/>
      <c r="N8744" s="106"/>
      <c r="O8744" s="111"/>
      <c r="P8744" s="111"/>
      <c r="Q8744" s="106"/>
      <c r="R8744" s="106"/>
      <c r="S8744" s="106"/>
      <c r="T8744" s="106"/>
      <c r="U8744" s="106"/>
      <c r="V8744" s="106"/>
      <c r="W8744" s="19"/>
      <c r="X8744" s="2"/>
      <c r="Y8744" s="4"/>
      <c r="Z8744" s="106"/>
      <c r="AA8744" s="114"/>
      <c r="AB8744" s="112"/>
      <c r="AC8744" s="178"/>
      <c r="AD8744" s="11"/>
      <c r="AE8744" s="106"/>
      <c r="AF8744" s="106"/>
      <c r="AG8744" s="106"/>
      <c r="AH8744" s="115"/>
      <c r="AI8744" s="116"/>
    </row>
    <row r="8745" spans="1:35" ht="15" customHeight="1" x14ac:dyDescent="0.25">
      <c r="A8745" s="105"/>
      <c r="B8745" s="106"/>
      <c r="C8745" s="2"/>
      <c r="D8745" s="2"/>
      <c r="E8745" s="106"/>
      <c r="F8745" s="107"/>
      <c r="G8745" s="108"/>
      <c r="H8745" s="109"/>
      <c r="I8745" s="109"/>
      <c r="J8745" s="110"/>
      <c r="K8745" s="117"/>
      <c r="L8745" s="178"/>
      <c r="M8745" s="178"/>
      <c r="N8745" s="106"/>
      <c r="O8745" s="111"/>
      <c r="P8745" s="111"/>
      <c r="Q8745" s="106"/>
      <c r="R8745" s="106"/>
      <c r="S8745" s="106"/>
      <c r="T8745" s="106"/>
      <c r="U8745" s="106"/>
      <c r="V8745" s="106"/>
      <c r="W8745" s="19"/>
      <c r="X8745" s="2"/>
      <c r="Y8745" s="4"/>
      <c r="Z8745" s="106"/>
      <c r="AA8745" s="114"/>
      <c r="AB8745" s="112"/>
      <c r="AC8745" s="178"/>
      <c r="AD8745" s="11"/>
      <c r="AE8745" s="106"/>
      <c r="AF8745" s="106"/>
      <c r="AG8745" s="106"/>
      <c r="AH8745" s="115"/>
      <c r="AI8745" s="116"/>
    </row>
    <row r="8746" spans="1:35" ht="15" customHeight="1" x14ac:dyDescent="0.25">
      <c r="A8746" s="105"/>
      <c r="B8746" s="106"/>
      <c r="C8746" s="2"/>
      <c r="D8746" s="2"/>
      <c r="E8746" s="106"/>
      <c r="F8746" s="107"/>
      <c r="G8746" s="108"/>
      <c r="H8746" s="109"/>
      <c r="I8746" s="109"/>
      <c r="J8746" s="110"/>
      <c r="K8746" s="117"/>
      <c r="L8746" s="178"/>
      <c r="M8746" s="178"/>
      <c r="N8746" s="106"/>
      <c r="O8746" s="111"/>
      <c r="P8746" s="111"/>
      <c r="Q8746" s="106"/>
      <c r="R8746" s="106"/>
      <c r="S8746" s="106"/>
      <c r="T8746" s="106"/>
      <c r="U8746" s="106"/>
      <c r="V8746" s="106"/>
      <c r="W8746" s="19"/>
      <c r="X8746" s="2"/>
      <c r="Y8746" s="4"/>
      <c r="Z8746" s="106"/>
      <c r="AA8746" s="114"/>
      <c r="AB8746" s="112"/>
      <c r="AC8746" s="178"/>
      <c r="AD8746" s="11"/>
      <c r="AE8746" s="106"/>
      <c r="AF8746" s="106"/>
      <c r="AG8746" s="106"/>
      <c r="AH8746" s="115"/>
      <c r="AI8746" s="116"/>
    </row>
    <row r="8747" spans="1:35" ht="15" customHeight="1" x14ac:dyDescent="0.25">
      <c r="A8747" s="105"/>
      <c r="B8747" s="106"/>
      <c r="C8747" s="2"/>
      <c r="D8747" s="2"/>
      <c r="E8747" s="106"/>
      <c r="F8747" s="107"/>
      <c r="G8747" s="108"/>
      <c r="H8747" s="109"/>
      <c r="I8747" s="109"/>
      <c r="J8747" s="110"/>
      <c r="K8747" s="117"/>
      <c r="L8747" s="178"/>
      <c r="M8747" s="178"/>
      <c r="N8747" s="106"/>
      <c r="O8747" s="111"/>
      <c r="P8747" s="111"/>
      <c r="Q8747" s="106"/>
      <c r="R8747" s="106"/>
      <c r="S8747" s="106"/>
      <c r="T8747" s="106"/>
      <c r="U8747" s="106"/>
      <c r="V8747" s="106"/>
      <c r="W8747" s="19"/>
      <c r="X8747" s="2"/>
      <c r="Y8747" s="4"/>
      <c r="Z8747" s="106"/>
      <c r="AA8747" s="114"/>
      <c r="AB8747" s="112"/>
      <c r="AC8747" s="178"/>
      <c r="AD8747" s="11"/>
      <c r="AE8747" s="106"/>
      <c r="AF8747" s="106"/>
      <c r="AG8747" s="106"/>
      <c r="AH8747" s="115"/>
      <c r="AI8747" s="116"/>
    </row>
    <row r="8748" spans="1:35" ht="15" customHeight="1" x14ac:dyDescent="0.25">
      <c r="A8748" s="105"/>
      <c r="B8748" s="106"/>
      <c r="C8748" s="2"/>
      <c r="D8748" s="2"/>
      <c r="E8748" s="106"/>
      <c r="F8748" s="107"/>
      <c r="G8748" s="108"/>
      <c r="H8748" s="109"/>
      <c r="I8748" s="109"/>
      <c r="J8748" s="110"/>
      <c r="K8748" s="117"/>
      <c r="L8748" s="178"/>
      <c r="M8748" s="178"/>
      <c r="N8748" s="106"/>
      <c r="O8748" s="111"/>
      <c r="P8748" s="111"/>
      <c r="Q8748" s="106"/>
      <c r="R8748" s="106"/>
      <c r="S8748" s="106"/>
      <c r="T8748" s="106"/>
      <c r="U8748" s="106"/>
      <c r="V8748" s="106"/>
      <c r="W8748" s="19"/>
      <c r="X8748" s="2"/>
      <c r="Y8748" s="4"/>
      <c r="Z8748" s="106"/>
      <c r="AA8748" s="114"/>
      <c r="AB8748" s="112"/>
      <c r="AC8748" s="178"/>
      <c r="AD8748" s="11"/>
      <c r="AE8748" s="106"/>
      <c r="AF8748" s="106"/>
      <c r="AG8748" s="106"/>
      <c r="AH8748" s="115"/>
      <c r="AI8748" s="116"/>
    </row>
    <row r="8749" spans="1:35" ht="15" customHeight="1" x14ac:dyDescent="0.25">
      <c r="A8749" s="105"/>
      <c r="B8749" s="106"/>
      <c r="C8749" s="2"/>
      <c r="D8749" s="2"/>
      <c r="E8749" s="106"/>
      <c r="F8749" s="107"/>
      <c r="G8749" s="108"/>
      <c r="H8749" s="109"/>
      <c r="I8749" s="109"/>
      <c r="J8749" s="110"/>
      <c r="K8749" s="117"/>
      <c r="L8749" s="178"/>
      <c r="M8749" s="178"/>
      <c r="N8749" s="106"/>
      <c r="O8749" s="111"/>
      <c r="P8749" s="111"/>
      <c r="Q8749" s="106"/>
      <c r="R8749" s="106"/>
      <c r="S8749" s="106"/>
      <c r="T8749" s="106"/>
      <c r="U8749" s="106"/>
      <c r="V8749" s="106"/>
      <c r="W8749" s="19"/>
      <c r="X8749" s="2"/>
      <c r="Y8749" s="4"/>
      <c r="Z8749" s="106"/>
      <c r="AA8749" s="114"/>
      <c r="AB8749" s="112"/>
      <c r="AC8749" s="178"/>
      <c r="AD8749" s="11"/>
      <c r="AE8749" s="106"/>
      <c r="AF8749" s="106"/>
      <c r="AG8749" s="106"/>
      <c r="AH8749" s="115"/>
      <c r="AI8749" s="116"/>
    </row>
    <row r="8750" spans="1:35" ht="15" customHeight="1" x14ac:dyDescent="0.25">
      <c r="A8750" s="105"/>
      <c r="B8750" s="106"/>
      <c r="C8750" s="2"/>
      <c r="D8750" s="2"/>
      <c r="E8750" s="106"/>
      <c r="F8750" s="107"/>
      <c r="G8750" s="108"/>
      <c r="H8750" s="109"/>
      <c r="I8750" s="109"/>
      <c r="J8750" s="110"/>
      <c r="K8750" s="117"/>
      <c r="L8750" s="178"/>
      <c r="M8750" s="178"/>
      <c r="N8750" s="106"/>
      <c r="O8750" s="111"/>
      <c r="P8750" s="111"/>
      <c r="Q8750" s="106"/>
      <c r="R8750" s="106"/>
      <c r="S8750" s="106"/>
      <c r="T8750" s="106"/>
      <c r="U8750" s="106"/>
      <c r="V8750" s="106"/>
      <c r="W8750" s="19"/>
      <c r="X8750" s="2"/>
      <c r="Y8750" s="4"/>
      <c r="Z8750" s="106"/>
      <c r="AA8750" s="114"/>
      <c r="AB8750" s="112"/>
      <c r="AC8750" s="178"/>
      <c r="AD8750" s="11"/>
      <c r="AE8750" s="106"/>
      <c r="AF8750" s="106"/>
      <c r="AG8750" s="106"/>
      <c r="AH8750" s="115"/>
      <c r="AI8750" s="116"/>
    </row>
    <row r="8751" spans="1:35" ht="15" customHeight="1" x14ac:dyDescent="0.25">
      <c r="A8751" s="105"/>
      <c r="B8751" s="106"/>
      <c r="C8751" s="2"/>
      <c r="D8751" s="2"/>
      <c r="E8751" s="106"/>
      <c r="F8751" s="107"/>
      <c r="G8751" s="108"/>
      <c r="H8751" s="109"/>
      <c r="I8751" s="109"/>
      <c r="J8751" s="110"/>
      <c r="K8751" s="117"/>
      <c r="L8751" s="178"/>
      <c r="M8751" s="178"/>
      <c r="N8751" s="106"/>
      <c r="O8751" s="111"/>
      <c r="P8751" s="111"/>
      <c r="Q8751" s="106"/>
      <c r="R8751" s="106"/>
      <c r="S8751" s="106"/>
      <c r="T8751" s="106"/>
      <c r="U8751" s="106"/>
      <c r="V8751" s="106"/>
      <c r="W8751" s="19"/>
      <c r="X8751" s="2"/>
      <c r="Y8751" s="4"/>
      <c r="Z8751" s="106"/>
      <c r="AA8751" s="114"/>
      <c r="AB8751" s="112"/>
      <c r="AC8751" s="178"/>
      <c r="AD8751" s="11"/>
      <c r="AE8751" s="106"/>
      <c r="AF8751" s="106"/>
      <c r="AG8751" s="106"/>
      <c r="AH8751" s="115"/>
      <c r="AI8751" s="116"/>
    </row>
    <row r="8752" spans="1:35" ht="15" customHeight="1" x14ac:dyDescent="0.25">
      <c r="A8752" s="105"/>
      <c r="B8752" s="106"/>
      <c r="C8752" s="2"/>
      <c r="D8752" s="2"/>
      <c r="E8752" s="106"/>
      <c r="F8752" s="107"/>
      <c r="G8752" s="108"/>
      <c r="H8752" s="109"/>
      <c r="I8752" s="109"/>
      <c r="J8752" s="110"/>
      <c r="K8752" s="117"/>
      <c r="L8752" s="178"/>
      <c r="M8752" s="178"/>
      <c r="N8752" s="106"/>
      <c r="O8752" s="111"/>
      <c r="P8752" s="111"/>
      <c r="Q8752" s="106"/>
      <c r="R8752" s="106"/>
      <c r="S8752" s="106"/>
      <c r="T8752" s="106"/>
      <c r="U8752" s="106"/>
      <c r="V8752" s="106"/>
      <c r="W8752" s="19"/>
      <c r="X8752" s="2"/>
      <c r="Y8752" s="4"/>
      <c r="Z8752" s="106"/>
      <c r="AA8752" s="114"/>
      <c r="AB8752" s="112"/>
      <c r="AC8752" s="178"/>
      <c r="AD8752" s="11"/>
      <c r="AE8752" s="106"/>
      <c r="AF8752" s="106"/>
      <c r="AG8752" s="106"/>
      <c r="AH8752" s="115"/>
      <c r="AI8752" s="116"/>
    </row>
    <row r="8753" spans="1:35" ht="15" customHeight="1" x14ac:dyDescent="0.25">
      <c r="A8753" s="105"/>
      <c r="B8753" s="106"/>
      <c r="C8753" s="2"/>
      <c r="D8753" s="2"/>
      <c r="E8753" s="106"/>
      <c r="F8753" s="107"/>
      <c r="G8753" s="108"/>
      <c r="H8753" s="109"/>
      <c r="I8753" s="109"/>
      <c r="J8753" s="110"/>
      <c r="K8753" s="117"/>
      <c r="L8753" s="178"/>
      <c r="M8753" s="178"/>
      <c r="N8753" s="106"/>
      <c r="O8753" s="111"/>
      <c r="P8753" s="111"/>
      <c r="Q8753" s="106"/>
      <c r="R8753" s="106"/>
      <c r="S8753" s="106"/>
      <c r="T8753" s="106"/>
      <c r="U8753" s="106"/>
      <c r="V8753" s="106"/>
      <c r="W8753" s="19"/>
      <c r="X8753" s="2"/>
      <c r="Y8753" s="4"/>
      <c r="Z8753" s="106"/>
      <c r="AA8753" s="114"/>
      <c r="AB8753" s="112"/>
      <c r="AC8753" s="178"/>
      <c r="AD8753" s="11"/>
      <c r="AE8753" s="106"/>
      <c r="AF8753" s="106"/>
      <c r="AG8753" s="106"/>
      <c r="AH8753" s="115"/>
      <c r="AI8753" s="116"/>
    </row>
    <row r="8754" spans="1:35" ht="15" customHeight="1" x14ac:dyDescent="0.25">
      <c r="A8754" s="105"/>
      <c r="B8754" s="106"/>
      <c r="C8754" s="2"/>
      <c r="D8754" s="2"/>
      <c r="E8754" s="106"/>
      <c r="F8754" s="107"/>
      <c r="G8754" s="108"/>
      <c r="H8754" s="109"/>
      <c r="I8754" s="109"/>
      <c r="J8754" s="110"/>
      <c r="K8754" s="117"/>
      <c r="L8754" s="178"/>
      <c r="M8754" s="178"/>
      <c r="N8754" s="106"/>
      <c r="O8754" s="111"/>
      <c r="P8754" s="111"/>
      <c r="Q8754" s="106"/>
      <c r="R8754" s="106"/>
      <c r="S8754" s="106"/>
      <c r="T8754" s="106"/>
      <c r="U8754" s="106"/>
      <c r="V8754" s="106"/>
      <c r="W8754" s="19"/>
      <c r="X8754" s="2"/>
      <c r="Y8754" s="4"/>
      <c r="Z8754" s="106"/>
      <c r="AA8754" s="114"/>
      <c r="AB8754" s="112"/>
      <c r="AC8754" s="178"/>
      <c r="AD8754" s="11"/>
      <c r="AE8754" s="106"/>
      <c r="AF8754" s="106"/>
      <c r="AG8754" s="106"/>
      <c r="AH8754" s="115"/>
      <c r="AI8754" s="116"/>
    </row>
    <row r="8755" spans="1:35" ht="15" customHeight="1" x14ac:dyDescent="0.25">
      <c r="A8755" s="105"/>
      <c r="B8755" s="106"/>
      <c r="C8755" s="2"/>
      <c r="D8755" s="2"/>
      <c r="E8755" s="106"/>
      <c r="F8755" s="107"/>
      <c r="G8755" s="108"/>
      <c r="H8755" s="109"/>
      <c r="I8755" s="109"/>
      <c r="J8755" s="110"/>
      <c r="K8755" s="117"/>
      <c r="L8755" s="178"/>
      <c r="M8755" s="178"/>
      <c r="N8755" s="106"/>
      <c r="O8755" s="111"/>
      <c r="P8755" s="111"/>
      <c r="Q8755" s="106"/>
      <c r="R8755" s="106"/>
      <c r="S8755" s="106"/>
      <c r="T8755" s="106"/>
      <c r="U8755" s="106"/>
      <c r="V8755" s="106"/>
      <c r="W8755" s="19"/>
      <c r="X8755" s="2"/>
      <c r="Y8755" s="4"/>
      <c r="Z8755" s="106"/>
      <c r="AA8755" s="114"/>
      <c r="AB8755" s="112"/>
      <c r="AC8755" s="178"/>
      <c r="AD8755" s="11"/>
      <c r="AE8755" s="106"/>
      <c r="AF8755" s="106"/>
      <c r="AG8755" s="106"/>
      <c r="AH8755" s="115"/>
      <c r="AI8755" s="116"/>
    </row>
    <row r="8756" spans="1:35" ht="15" customHeight="1" x14ac:dyDescent="0.25">
      <c r="A8756" s="105"/>
      <c r="B8756" s="106"/>
      <c r="C8756" s="2"/>
      <c r="D8756" s="2"/>
      <c r="E8756" s="106"/>
      <c r="F8756" s="107"/>
      <c r="G8756" s="108"/>
      <c r="H8756" s="109"/>
      <c r="I8756" s="109"/>
      <c r="J8756" s="110"/>
      <c r="K8756" s="117"/>
      <c r="L8756" s="178"/>
      <c r="M8756" s="178"/>
      <c r="N8756" s="106"/>
      <c r="O8756" s="111"/>
      <c r="P8756" s="111"/>
      <c r="Q8756" s="106"/>
      <c r="R8756" s="106"/>
      <c r="S8756" s="106"/>
      <c r="T8756" s="106"/>
      <c r="U8756" s="106"/>
      <c r="V8756" s="106"/>
      <c r="W8756" s="19"/>
      <c r="X8756" s="2"/>
      <c r="Y8756" s="4"/>
      <c r="Z8756" s="106"/>
      <c r="AA8756" s="114"/>
      <c r="AB8756" s="112"/>
      <c r="AC8756" s="178"/>
      <c r="AD8756" s="11"/>
      <c r="AE8756" s="106"/>
      <c r="AF8756" s="106"/>
      <c r="AG8756" s="106"/>
      <c r="AH8756" s="115"/>
      <c r="AI8756" s="116"/>
    </row>
    <row r="8757" spans="1:35" ht="15" customHeight="1" x14ac:dyDescent="0.25">
      <c r="A8757" s="105"/>
      <c r="B8757" s="106"/>
      <c r="C8757" s="2"/>
      <c r="D8757" s="2"/>
      <c r="E8757" s="106"/>
      <c r="F8757" s="107"/>
      <c r="G8757" s="108"/>
      <c r="H8757" s="109"/>
      <c r="I8757" s="109"/>
      <c r="J8757" s="110"/>
      <c r="K8757" s="117"/>
      <c r="L8757" s="178"/>
      <c r="M8757" s="178"/>
      <c r="N8757" s="106"/>
      <c r="O8757" s="111"/>
      <c r="P8757" s="111"/>
      <c r="Q8757" s="106"/>
      <c r="R8757" s="106"/>
      <c r="S8757" s="106"/>
      <c r="T8757" s="106"/>
      <c r="U8757" s="106"/>
      <c r="V8757" s="106"/>
      <c r="W8757" s="19"/>
      <c r="X8757" s="2"/>
      <c r="Y8757" s="4"/>
      <c r="Z8757" s="106"/>
      <c r="AA8757" s="114"/>
      <c r="AB8757" s="112"/>
      <c r="AC8757" s="178"/>
      <c r="AD8757" s="11"/>
      <c r="AE8757" s="106"/>
      <c r="AF8757" s="106"/>
      <c r="AG8757" s="106"/>
      <c r="AH8757" s="115"/>
      <c r="AI8757" s="116"/>
    </row>
    <row r="8758" spans="1:35" ht="15" customHeight="1" x14ac:dyDescent="0.25">
      <c r="A8758" s="105"/>
      <c r="B8758" s="106"/>
      <c r="C8758" s="2"/>
      <c r="D8758" s="2"/>
      <c r="E8758" s="106"/>
      <c r="F8758" s="107"/>
      <c r="G8758" s="108"/>
      <c r="H8758" s="109"/>
      <c r="I8758" s="109"/>
      <c r="J8758" s="110"/>
      <c r="K8758" s="117"/>
      <c r="L8758" s="178"/>
      <c r="M8758" s="178"/>
      <c r="N8758" s="106"/>
      <c r="O8758" s="111"/>
      <c r="P8758" s="111"/>
      <c r="Q8758" s="106"/>
      <c r="R8758" s="106"/>
      <c r="S8758" s="106"/>
      <c r="T8758" s="106"/>
      <c r="U8758" s="106"/>
      <c r="V8758" s="106"/>
      <c r="W8758" s="19"/>
      <c r="X8758" s="2"/>
      <c r="Y8758" s="4"/>
      <c r="Z8758" s="106"/>
      <c r="AA8758" s="114"/>
      <c r="AB8758" s="112"/>
      <c r="AC8758" s="178"/>
      <c r="AD8758" s="11"/>
      <c r="AE8758" s="106"/>
      <c r="AF8758" s="106"/>
      <c r="AG8758" s="106"/>
      <c r="AH8758" s="115"/>
      <c r="AI8758" s="116"/>
    </row>
    <row r="8759" spans="1:35" ht="15" customHeight="1" x14ac:dyDescent="0.25">
      <c r="A8759" s="105"/>
      <c r="B8759" s="106"/>
      <c r="C8759" s="2"/>
      <c r="D8759" s="2"/>
      <c r="E8759" s="106"/>
      <c r="F8759" s="107"/>
      <c r="G8759" s="108"/>
      <c r="H8759" s="109"/>
      <c r="I8759" s="109"/>
      <c r="J8759" s="110"/>
      <c r="K8759" s="117"/>
      <c r="L8759" s="178"/>
      <c r="M8759" s="178"/>
      <c r="N8759" s="106"/>
      <c r="O8759" s="111"/>
      <c r="P8759" s="111"/>
      <c r="Q8759" s="106"/>
      <c r="R8759" s="106"/>
      <c r="S8759" s="106"/>
      <c r="T8759" s="106"/>
      <c r="U8759" s="106"/>
      <c r="V8759" s="106"/>
      <c r="W8759" s="19"/>
      <c r="X8759" s="2"/>
      <c r="Y8759" s="4"/>
      <c r="Z8759" s="106"/>
      <c r="AA8759" s="114"/>
      <c r="AB8759" s="112"/>
      <c r="AC8759" s="178"/>
      <c r="AD8759" s="11"/>
      <c r="AE8759" s="106"/>
      <c r="AF8759" s="106"/>
      <c r="AG8759" s="106"/>
      <c r="AH8759" s="115"/>
      <c r="AI8759" s="116"/>
    </row>
    <row r="8760" spans="1:35" ht="15" customHeight="1" x14ac:dyDescent="0.25">
      <c r="A8760" s="105"/>
      <c r="B8760" s="106"/>
      <c r="C8760" s="2"/>
      <c r="D8760" s="2"/>
      <c r="E8760" s="106"/>
      <c r="F8760" s="107"/>
      <c r="G8760" s="108"/>
      <c r="H8760" s="109"/>
      <c r="I8760" s="109"/>
      <c r="J8760" s="110"/>
      <c r="K8760" s="117"/>
      <c r="L8760" s="178"/>
      <c r="M8760" s="178"/>
      <c r="N8760" s="106"/>
      <c r="O8760" s="111"/>
      <c r="P8760" s="111"/>
      <c r="Q8760" s="106"/>
      <c r="R8760" s="106"/>
      <c r="S8760" s="106"/>
      <c r="T8760" s="106"/>
      <c r="U8760" s="106"/>
      <c r="V8760" s="106"/>
      <c r="W8760" s="19"/>
      <c r="X8760" s="2"/>
      <c r="Y8760" s="4"/>
      <c r="Z8760" s="106"/>
      <c r="AA8760" s="114"/>
      <c r="AB8760" s="112"/>
      <c r="AC8760" s="178"/>
      <c r="AD8760" s="11"/>
      <c r="AE8760" s="106"/>
      <c r="AF8760" s="106"/>
      <c r="AG8760" s="106"/>
      <c r="AH8760" s="115"/>
      <c r="AI8760" s="116"/>
    </row>
    <row r="8761" spans="1:35" ht="15" customHeight="1" x14ac:dyDescent="0.25">
      <c r="A8761" s="105"/>
      <c r="B8761" s="106"/>
      <c r="C8761" s="2"/>
      <c r="D8761" s="2"/>
      <c r="E8761" s="106"/>
      <c r="F8761" s="107"/>
      <c r="G8761" s="108"/>
      <c r="H8761" s="109"/>
      <c r="I8761" s="109"/>
      <c r="J8761" s="110"/>
      <c r="K8761" s="117"/>
      <c r="L8761" s="178"/>
      <c r="M8761" s="178"/>
      <c r="N8761" s="106"/>
      <c r="O8761" s="111"/>
      <c r="P8761" s="111"/>
      <c r="Q8761" s="106"/>
      <c r="R8761" s="106"/>
      <c r="S8761" s="106"/>
      <c r="T8761" s="106"/>
      <c r="U8761" s="106"/>
      <c r="V8761" s="106"/>
      <c r="W8761" s="19"/>
      <c r="X8761" s="2"/>
      <c r="Y8761" s="4"/>
      <c r="Z8761" s="106"/>
      <c r="AA8761" s="114"/>
      <c r="AB8761" s="112"/>
      <c r="AC8761" s="178"/>
      <c r="AD8761" s="11"/>
      <c r="AE8761" s="106"/>
      <c r="AF8761" s="106"/>
      <c r="AG8761" s="106"/>
      <c r="AH8761" s="115"/>
      <c r="AI8761" s="116"/>
    </row>
    <row r="8762" spans="1:35" ht="15" customHeight="1" x14ac:dyDescent="0.25">
      <c r="A8762" s="105"/>
      <c r="B8762" s="106"/>
      <c r="C8762" s="2"/>
      <c r="D8762" s="2"/>
      <c r="E8762" s="106"/>
      <c r="F8762" s="107"/>
      <c r="G8762" s="108"/>
      <c r="H8762" s="109"/>
      <c r="I8762" s="109"/>
      <c r="J8762" s="110"/>
      <c r="K8762" s="117"/>
      <c r="L8762" s="178"/>
      <c r="M8762" s="178"/>
      <c r="N8762" s="106"/>
      <c r="O8762" s="111"/>
      <c r="P8762" s="111"/>
      <c r="Q8762" s="106"/>
      <c r="R8762" s="106"/>
      <c r="S8762" s="106"/>
      <c r="T8762" s="106"/>
      <c r="U8762" s="106"/>
      <c r="V8762" s="106"/>
      <c r="W8762" s="19"/>
      <c r="X8762" s="2"/>
      <c r="Y8762" s="4"/>
      <c r="Z8762" s="106"/>
      <c r="AA8762" s="114"/>
      <c r="AB8762" s="112"/>
      <c r="AC8762" s="178"/>
      <c r="AD8762" s="11"/>
      <c r="AE8762" s="106"/>
      <c r="AF8762" s="106"/>
      <c r="AG8762" s="106"/>
      <c r="AH8762" s="115"/>
      <c r="AI8762" s="116"/>
    </row>
    <row r="8763" spans="1:35" ht="15" customHeight="1" x14ac:dyDescent="0.25">
      <c r="A8763" s="105"/>
      <c r="B8763" s="106"/>
      <c r="C8763" s="2"/>
      <c r="D8763" s="2"/>
      <c r="E8763" s="106"/>
      <c r="F8763" s="107"/>
      <c r="G8763" s="108"/>
      <c r="H8763" s="109"/>
      <c r="I8763" s="109"/>
      <c r="J8763" s="110"/>
      <c r="K8763" s="117"/>
      <c r="L8763" s="178"/>
      <c r="M8763" s="178"/>
      <c r="N8763" s="106"/>
      <c r="O8763" s="111"/>
      <c r="P8763" s="111"/>
      <c r="Q8763" s="106"/>
      <c r="R8763" s="106"/>
      <c r="S8763" s="106"/>
      <c r="T8763" s="106"/>
      <c r="U8763" s="106"/>
      <c r="V8763" s="106"/>
      <c r="W8763" s="19"/>
      <c r="X8763" s="2"/>
      <c r="Y8763" s="4"/>
      <c r="Z8763" s="106"/>
      <c r="AA8763" s="114"/>
      <c r="AB8763" s="112"/>
      <c r="AC8763" s="178"/>
      <c r="AD8763" s="11"/>
      <c r="AE8763" s="106"/>
      <c r="AF8763" s="106"/>
      <c r="AG8763" s="106"/>
      <c r="AH8763" s="115"/>
      <c r="AI8763" s="116"/>
    </row>
    <row r="8764" spans="1:35" ht="15" customHeight="1" x14ac:dyDescent="0.25">
      <c r="A8764" s="105"/>
      <c r="B8764" s="106"/>
      <c r="C8764" s="2"/>
      <c r="D8764" s="2"/>
      <c r="E8764" s="106"/>
      <c r="F8764" s="107"/>
      <c r="G8764" s="108"/>
      <c r="H8764" s="109"/>
      <c r="I8764" s="109"/>
      <c r="J8764" s="110"/>
      <c r="K8764" s="117"/>
      <c r="L8764" s="178"/>
      <c r="M8764" s="178"/>
      <c r="N8764" s="106"/>
      <c r="O8764" s="111"/>
      <c r="P8764" s="111"/>
      <c r="Q8764" s="106"/>
      <c r="R8764" s="106"/>
      <c r="S8764" s="106"/>
      <c r="T8764" s="106"/>
      <c r="U8764" s="106"/>
      <c r="V8764" s="106"/>
      <c r="W8764" s="19"/>
      <c r="X8764" s="2"/>
      <c r="Y8764" s="4"/>
      <c r="Z8764" s="106"/>
      <c r="AA8764" s="114"/>
      <c r="AB8764" s="112"/>
      <c r="AC8764" s="178"/>
      <c r="AD8764" s="11"/>
      <c r="AE8764" s="106"/>
      <c r="AF8764" s="106"/>
      <c r="AG8764" s="106"/>
      <c r="AH8764" s="115"/>
      <c r="AI8764" s="116"/>
    </row>
    <row r="8765" spans="1:35" ht="15" customHeight="1" x14ac:dyDescent="0.25">
      <c r="A8765" s="105"/>
      <c r="B8765" s="106"/>
      <c r="C8765" s="2"/>
      <c r="D8765" s="2"/>
      <c r="E8765" s="106"/>
      <c r="F8765" s="107"/>
      <c r="G8765" s="108"/>
      <c r="H8765" s="109"/>
      <c r="I8765" s="109"/>
      <c r="J8765" s="110"/>
      <c r="K8765" s="117"/>
      <c r="L8765" s="178"/>
      <c r="M8765" s="178"/>
      <c r="N8765" s="106"/>
      <c r="O8765" s="111"/>
      <c r="P8765" s="111"/>
      <c r="Q8765" s="106"/>
      <c r="R8765" s="106"/>
      <c r="S8765" s="106"/>
      <c r="T8765" s="106"/>
      <c r="U8765" s="106"/>
      <c r="V8765" s="106"/>
      <c r="W8765" s="19"/>
      <c r="X8765" s="2"/>
      <c r="Y8765" s="4"/>
      <c r="Z8765" s="106"/>
      <c r="AA8765" s="114"/>
      <c r="AB8765" s="112"/>
      <c r="AC8765" s="178"/>
      <c r="AD8765" s="11"/>
      <c r="AE8765" s="106"/>
      <c r="AF8765" s="106"/>
      <c r="AG8765" s="106"/>
      <c r="AH8765" s="115"/>
      <c r="AI8765" s="116"/>
    </row>
    <row r="8766" spans="1:35" ht="15" customHeight="1" x14ac:dyDescent="0.25">
      <c r="A8766" s="105"/>
      <c r="B8766" s="106"/>
      <c r="C8766" s="2"/>
      <c r="D8766" s="2"/>
      <c r="E8766" s="106"/>
      <c r="F8766" s="107"/>
      <c r="G8766" s="108"/>
      <c r="H8766" s="109"/>
      <c r="I8766" s="109"/>
      <c r="J8766" s="110"/>
      <c r="K8766" s="117"/>
      <c r="L8766" s="178"/>
      <c r="M8766" s="178"/>
      <c r="N8766" s="106"/>
      <c r="O8766" s="111"/>
      <c r="P8766" s="111"/>
      <c r="Q8766" s="106"/>
      <c r="R8766" s="106"/>
      <c r="S8766" s="106"/>
      <c r="T8766" s="106"/>
      <c r="U8766" s="106"/>
      <c r="V8766" s="106"/>
      <c r="W8766" s="19"/>
      <c r="X8766" s="2"/>
      <c r="Y8766" s="4"/>
      <c r="Z8766" s="106"/>
      <c r="AA8766" s="114"/>
      <c r="AB8766" s="112"/>
      <c r="AC8766" s="178"/>
      <c r="AD8766" s="11"/>
      <c r="AE8766" s="106"/>
      <c r="AF8766" s="106"/>
      <c r="AG8766" s="106"/>
      <c r="AH8766" s="115"/>
      <c r="AI8766" s="116"/>
    </row>
    <row r="8767" spans="1:35" ht="15" customHeight="1" x14ac:dyDescent="0.25">
      <c r="A8767" s="105"/>
      <c r="B8767" s="106"/>
      <c r="C8767" s="2"/>
      <c r="D8767" s="2"/>
      <c r="E8767" s="106"/>
      <c r="F8767" s="107"/>
      <c r="G8767" s="108"/>
      <c r="H8767" s="109"/>
      <c r="I8767" s="109"/>
      <c r="J8767" s="110"/>
      <c r="K8767" s="117"/>
      <c r="L8767" s="178"/>
      <c r="M8767" s="178"/>
      <c r="N8767" s="106"/>
      <c r="O8767" s="111"/>
      <c r="P8767" s="111"/>
      <c r="Q8767" s="106"/>
      <c r="R8767" s="106"/>
      <c r="S8767" s="106"/>
      <c r="T8767" s="106"/>
      <c r="U8767" s="106"/>
      <c r="V8767" s="106"/>
      <c r="W8767" s="19"/>
      <c r="X8767" s="2"/>
      <c r="Y8767" s="4"/>
      <c r="Z8767" s="106"/>
      <c r="AA8767" s="114"/>
      <c r="AB8767" s="112"/>
      <c r="AC8767" s="178"/>
      <c r="AD8767" s="11"/>
      <c r="AE8767" s="106"/>
      <c r="AF8767" s="106"/>
      <c r="AG8767" s="106"/>
      <c r="AH8767" s="115"/>
      <c r="AI8767" s="116"/>
    </row>
    <row r="8768" spans="1:35" ht="15" customHeight="1" x14ac:dyDescent="0.25">
      <c r="A8768" s="105"/>
      <c r="B8768" s="106"/>
      <c r="C8768" s="2"/>
      <c r="D8768" s="2"/>
      <c r="E8768" s="106"/>
      <c r="F8768" s="107"/>
      <c r="G8768" s="108"/>
      <c r="H8768" s="109"/>
      <c r="I8768" s="109"/>
      <c r="J8768" s="110"/>
      <c r="K8768" s="117"/>
      <c r="L8768" s="178"/>
      <c r="M8768" s="178"/>
      <c r="N8768" s="106"/>
      <c r="O8768" s="111"/>
      <c r="P8768" s="111"/>
      <c r="Q8768" s="106"/>
      <c r="R8768" s="106"/>
      <c r="S8768" s="106"/>
      <c r="T8768" s="106"/>
      <c r="U8768" s="106"/>
      <c r="V8768" s="106"/>
      <c r="W8768" s="19"/>
      <c r="X8768" s="2"/>
      <c r="Y8768" s="4"/>
      <c r="Z8768" s="106"/>
      <c r="AA8768" s="114"/>
      <c r="AB8768" s="112"/>
      <c r="AC8768" s="178"/>
      <c r="AD8768" s="11"/>
      <c r="AE8768" s="106"/>
      <c r="AF8768" s="106"/>
      <c r="AG8768" s="106"/>
      <c r="AH8768" s="115"/>
      <c r="AI8768" s="116"/>
    </row>
    <row r="8769" spans="1:35" ht="15" customHeight="1" x14ac:dyDescent="0.25">
      <c r="A8769" s="105"/>
      <c r="B8769" s="106"/>
      <c r="C8769" s="2"/>
      <c r="D8769" s="2"/>
      <c r="E8769" s="106"/>
      <c r="F8769" s="107"/>
      <c r="G8769" s="108"/>
      <c r="H8769" s="109"/>
      <c r="I8769" s="109"/>
      <c r="J8769" s="110"/>
      <c r="K8769" s="117"/>
      <c r="L8769" s="178"/>
      <c r="M8769" s="178"/>
      <c r="N8769" s="106"/>
      <c r="O8769" s="111"/>
      <c r="P8769" s="111"/>
      <c r="Q8769" s="106"/>
      <c r="R8769" s="106"/>
      <c r="S8769" s="106"/>
      <c r="T8769" s="106"/>
      <c r="U8769" s="106"/>
      <c r="V8769" s="106"/>
      <c r="W8769" s="19"/>
      <c r="X8769" s="2"/>
      <c r="Y8769" s="4"/>
      <c r="Z8769" s="106"/>
      <c r="AA8769" s="114"/>
      <c r="AB8769" s="112"/>
      <c r="AC8769" s="178"/>
      <c r="AD8769" s="11"/>
      <c r="AE8769" s="106"/>
      <c r="AF8769" s="106"/>
      <c r="AG8769" s="106"/>
      <c r="AH8769" s="115"/>
      <c r="AI8769" s="116"/>
    </row>
    <row r="8770" spans="1:35" ht="15" customHeight="1" x14ac:dyDescent="0.25">
      <c r="A8770" s="105"/>
      <c r="B8770" s="106"/>
      <c r="C8770" s="2"/>
      <c r="D8770" s="2"/>
      <c r="E8770" s="106"/>
      <c r="F8770" s="107"/>
      <c r="G8770" s="108"/>
      <c r="H8770" s="109"/>
      <c r="I8770" s="109"/>
      <c r="J8770" s="110"/>
      <c r="K8770" s="117"/>
      <c r="L8770" s="178"/>
      <c r="M8770" s="178"/>
      <c r="N8770" s="106"/>
      <c r="O8770" s="111"/>
      <c r="P8770" s="111"/>
      <c r="Q8770" s="106"/>
      <c r="R8770" s="106"/>
      <c r="S8770" s="106"/>
      <c r="T8770" s="106"/>
      <c r="U8770" s="106"/>
      <c r="V8770" s="106"/>
      <c r="W8770" s="19"/>
      <c r="X8770" s="2"/>
      <c r="Y8770" s="4"/>
      <c r="Z8770" s="106"/>
      <c r="AA8770" s="114"/>
      <c r="AB8770" s="112"/>
      <c r="AC8770" s="178"/>
      <c r="AD8770" s="11"/>
      <c r="AE8770" s="106"/>
      <c r="AF8770" s="106"/>
      <c r="AG8770" s="106"/>
      <c r="AH8770" s="115"/>
      <c r="AI8770" s="116"/>
    </row>
    <row r="8771" spans="1:35" ht="15" customHeight="1" x14ac:dyDescent="0.25">
      <c r="A8771" s="105"/>
      <c r="B8771" s="106"/>
      <c r="C8771" s="2"/>
      <c r="D8771" s="2"/>
      <c r="E8771" s="106"/>
      <c r="F8771" s="107"/>
      <c r="G8771" s="108"/>
      <c r="H8771" s="109"/>
      <c r="I8771" s="109"/>
      <c r="J8771" s="110"/>
      <c r="K8771" s="117"/>
      <c r="L8771" s="178"/>
      <c r="M8771" s="178"/>
      <c r="N8771" s="106"/>
      <c r="O8771" s="111"/>
      <c r="P8771" s="111"/>
      <c r="Q8771" s="106"/>
      <c r="R8771" s="106"/>
      <c r="S8771" s="106"/>
      <c r="T8771" s="106"/>
      <c r="U8771" s="106"/>
      <c r="V8771" s="106"/>
      <c r="W8771" s="19"/>
      <c r="X8771" s="2"/>
      <c r="Y8771" s="4"/>
      <c r="Z8771" s="106"/>
      <c r="AA8771" s="114"/>
      <c r="AB8771" s="112"/>
      <c r="AC8771" s="178"/>
      <c r="AD8771" s="11"/>
      <c r="AE8771" s="106"/>
      <c r="AF8771" s="106"/>
      <c r="AG8771" s="106"/>
      <c r="AH8771" s="115"/>
      <c r="AI8771" s="116"/>
    </row>
    <row r="8772" spans="1:35" ht="15" customHeight="1" x14ac:dyDescent="0.25">
      <c r="A8772" s="105"/>
      <c r="B8772" s="106"/>
      <c r="C8772" s="2"/>
      <c r="D8772" s="2"/>
      <c r="E8772" s="106"/>
      <c r="F8772" s="107"/>
      <c r="G8772" s="108"/>
      <c r="H8772" s="109"/>
      <c r="I8772" s="109"/>
      <c r="J8772" s="110"/>
      <c r="K8772" s="117"/>
      <c r="L8772" s="178"/>
      <c r="M8772" s="178"/>
      <c r="N8772" s="106"/>
      <c r="O8772" s="111"/>
      <c r="P8772" s="111"/>
      <c r="Q8772" s="106"/>
      <c r="R8772" s="106"/>
      <c r="S8772" s="106"/>
      <c r="T8772" s="106"/>
      <c r="U8772" s="106"/>
      <c r="V8772" s="106"/>
      <c r="W8772" s="19"/>
      <c r="X8772" s="2"/>
      <c r="Y8772" s="4"/>
      <c r="Z8772" s="106"/>
      <c r="AA8772" s="114"/>
      <c r="AB8772" s="112"/>
      <c r="AC8772" s="178"/>
      <c r="AD8772" s="11"/>
      <c r="AE8772" s="106"/>
      <c r="AF8772" s="106"/>
      <c r="AG8772" s="106"/>
      <c r="AH8772" s="115"/>
      <c r="AI8772" s="116"/>
    </row>
    <row r="8773" spans="1:35" ht="15" customHeight="1" x14ac:dyDescent="0.25">
      <c r="A8773" s="105"/>
      <c r="B8773" s="106"/>
      <c r="C8773" s="2"/>
      <c r="D8773" s="2"/>
      <c r="E8773" s="106"/>
      <c r="F8773" s="107"/>
      <c r="G8773" s="108"/>
      <c r="H8773" s="109"/>
      <c r="I8773" s="109"/>
      <c r="J8773" s="110"/>
      <c r="K8773" s="117"/>
      <c r="L8773" s="178"/>
      <c r="M8773" s="178"/>
      <c r="N8773" s="106"/>
      <c r="O8773" s="111"/>
      <c r="P8773" s="111"/>
      <c r="Q8773" s="106"/>
      <c r="R8773" s="106"/>
      <c r="S8773" s="106"/>
      <c r="T8773" s="106"/>
      <c r="U8773" s="106"/>
      <c r="V8773" s="106"/>
      <c r="W8773" s="19"/>
      <c r="X8773" s="2"/>
      <c r="Y8773" s="4"/>
      <c r="Z8773" s="106"/>
      <c r="AA8773" s="114"/>
      <c r="AB8773" s="112"/>
      <c r="AC8773" s="178"/>
      <c r="AD8773" s="11"/>
      <c r="AE8773" s="106"/>
      <c r="AF8773" s="106"/>
      <c r="AG8773" s="106"/>
      <c r="AH8773" s="115"/>
      <c r="AI8773" s="116"/>
    </row>
    <row r="8774" spans="1:35" ht="15" customHeight="1" x14ac:dyDescent="0.25">
      <c r="A8774" s="105"/>
      <c r="B8774" s="106"/>
      <c r="C8774" s="2"/>
      <c r="D8774" s="2"/>
      <c r="E8774" s="106"/>
      <c r="F8774" s="107"/>
      <c r="G8774" s="108"/>
      <c r="H8774" s="109"/>
      <c r="I8774" s="109"/>
      <c r="J8774" s="110"/>
      <c r="K8774" s="117"/>
      <c r="L8774" s="178"/>
      <c r="M8774" s="178"/>
      <c r="N8774" s="106"/>
      <c r="O8774" s="111"/>
      <c r="P8774" s="111"/>
      <c r="Q8774" s="106"/>
      <c r="R8774" s="106"/>
      <c r="S8774" s="106"/>
      <c r="T8774" s="106"/>
      <c r="U8774" s="106"/>
      <c r="V8774" s="106"/>
      <c r="W8774" s="19"/>
      <c r="X8774" s="2"/>
      <c r="Y8774" s="4"/>
      <c r="Z8774" s="106"/>
      <c r="AA8774" s="114"/>
      <c r="AB8774" s="112"/>
      <c r="AC8774" s="178"/>
      <c r="AD8774" s="11"/>
      <c r="AE8774" s="106"/>
      <c r="AF8774" s="106"/>
      <c r="AG8774" s="106"/>
      <c r="AH8774" s="115"/>
      <c r="AI8774" s="116"/>
    </row>
    <row r="8775" spans="1:35" ht="15" customHeight="1" x14ac:dyDescent="0.25">
      <c r="A8775" s="105"/>
      <c r="B8775" s="106"/>
      <c r="C8775" s="2"/>
      <c r="D8775" s="2"/>
      <c r="E8775" s="106"/>
      <c r="F8775" s="107"/>
      <c r="G8775" s="108"/>
      <c r="H8775" s="109"/>
      <c r="I8775" s="109"/>
      <c r="J8775" s="110"/>
      <c r="K8775" s="117"/>
      <c r="L8775" s="178"/>
      <c r="M8775" s="178"/>
      <c r="N8775" s="106"/>
      <c r="O8775" s="111"/>
      <c r="P8775" s="111"/>
      <c r="Q8775" s="106"/>
      <c r="R8775" s="106"/>
      <c r="S8775" s="106"/>
      <c r="T8775" s="106"/>
      <c r="U8775" s="106"/>
      <c r="V8775" s="106"/>
      <c r="W8775" s="19"/>
      <c r="X8775" s="2"/>
      <c r="Y8775" s="4"/>
      <c r="Z8775" s="106"/>
      <c r="AA8775" s="114"/>
      <c r="AB8775" s="112"/>
      <c r="AC8775" s="178"/>
      <c r="AD8775" s="11"/>
      <c r="AE8775" s="106"/>
      <c r="AF8775" s="106"/>
      <c r="AG8775" s="106"/>
      <c r="AH8775" s="115"/>
      <c r="AI8775" s="116"/>
    </row>
    <row r="8776" spans="1:35" ht="15" customHeight="1" x14ac:dyDescent="0.25">
      <c r="A8776" s="105"/>
      <c r="B8776" s="106"/>
      <c r="C8776" s="2"/>
      <c r="D8776" s="2"/>
      <c r="E8776" s="106"/>
      <c r="F8776" s="107"/>
      <c r="G8776" s="108"/>
      <c r="H8776" s="109"/>
      <c r="I8776" s="109"/>
      <c r="J8776" s="110"/>
      <c r="K8776" s="117"/>
      <c r="L8776" s="178"/>
      <c r="M8776" s="178"/>
      <c r="N8776" s="106"/>
      <c r="O8776" s="111"/>
      <c r="P8776" s="111"/>
      <c r="Q8776" s="106"/>
      <c r="R8776" s="106"/>
      <c r="S8776" s="106"/>
      <c r="T8776" s="106"/>
      <c r="U8776" s="106"/>
      <c r="V8776" s="106"/>
      <c r="W8776" s="19"/>
      <c r="X8776" s="2"/>
      <c r="Y8776" s="4"/>
      <c r="Z8776" s="106"/>
      <c r="AA8776" s="114"/>
      <c r="AB8776" s="112"/>
      <c r="AC8776" s="178"/>
      <c r="AD8776" s="11"/>
      <c r="AE8776" s="106"/>
      <c r="AF8776" s="106"/>
      <c r="AG8776" s="106"/>
      <c r="AH8776" s="115"/>
      <c r="AI8776" s="116"/>
    </row>
    <row r="8777" spans="1:35" ht="15" customHeight="1" x14ac:dyDescent="0.25">
      <c r="A8777" s="105"/>
      <c r="B8777" s="106"/>
      <c r="C8777" s="2"/>
      <c r="D8777" s="2"/>
      <c r="E8777" s="106"/>
      <c r="F8777" s="107"/>
      <c r="G8777" s="108"/>
      <c r="H8777" s="109"/>
      <c r="I8777" s="109"/>
      <c r="J8777" s="110"/>
      <c r="K8777" s="117"/>
      <c r="L8777" s="178"/>
      <c r="M8777" s="178"/>
      <c r="N8777" s="106"/>
      <c r="O8777" s="111"/>
      <c r="P8777" s="111"/>
      <c r="Q8777" s="106"/>
      <c r="R8777" s="106"/>
      <c r="S8777" s="106"/>
      <c r="T8777" s="106"/>
      <c r="U8777" s="106"/>
      <c r="V8777" s="106"/>
      <c r="W8777" s="19"/>
      <c r="X8777" s="2"/>
      <c r="Y8777" s="4"/>
      <c r="Z8777" s="106"/>
      <c r="AA8777" s="114"/>
      <c r="AB8777" s="112"/>
      <c r="AC8777" s="178"/>
      <c r="AD8777" s="11"/>
      <c r="AE8777" s="106"/>
      <c r="AF8777" s="106"/>
      <c r="AG8777" s="106"/>
      <c r="AH8777" s="115"/>
      <c r="AI8777" s="116"/>
    </row>
    <row r="8778" spans="1:35" ht="15" customHeight="1" x14ac:dyDescent="0.25">
      <c r="A8778" s="105"/>
      <c r="B8778" s="106"/>
      <c r="C8778" s="2"/>
      <c r="D8778" s="2"/>
      <c r="E8778" s="106"/>
      <c r="F8778" s="107"/>
      <c r="G8778" s="108"/>
      <c r="H8778" s="109"/>
      <c r="I8778" s="109"/>
      <c r="J8778" s="110"/>
      <c r="K8778" s="117"/>
      <c r="L8778" s="178"/>
      <c r="M8778" s="178"/>
      <c r="N8778" s="106"/>
      <c r="O8778" s="111"/>
      <c r="P8778" s="111"/>
      <c r="Q8778" s="106"/>
      <c r="R8778" s="106"/>
      <c r="S8778" s="106"/>
      <c r="T8778" s="106"/>
      <c r="U8778" s="106"/>
      <c r="V8778" s="106"/>
      <c r="W8778" s="19"/>
      <c r="X8778" s="2"/>
      <c r="Y8778" s="4"/>
      <c r="Z8778" s="106"/>
      <c r="AA8778" s="114"/>
      <c r="AB8778" s="112"/>
      <c r="AC8778" s="178"/>
      <c r="AD8778" s="11"/>
      <c r="AE8778" s="106"/>
      <c r="AF8778" s="106"/>
      <c r="AG8778" s="106"/>
      <c r="AH8778" s="115"/>
      <c r="AI8778" s="116"/>
    </row>
    <row r="8779" spans="1:35" ht="15" customHeight="1" x14ac:dyDescent="0.25">
      <c r="A8779" s="105"/>
      <c r="B8779" s="106"/>
      <c r="C8779" s="2"/>
      <c r="D8779" s="2"/>
      <c r="E8779" s="106"/>
      <c r="F8779" s="107"/>
      <c r="G8779" s="108"/>
      <c r="H8779" s="109"/>
      <c r="I8779" s="109"/>
      <c r="J8779" s="110"/>
      <c r="K8779" s="117"/>
      <c r="L8779" s="178"/>
      <c r="M8779" s="178"/>
      <c r="N8779" s="106"/>
      <c r="O8779" s="111"/>
      <c r="P8779" s="111"/>
      <c r="Q8779" s="106"/>
      <c r="R8779" s="106"/>
      <c r="S8779" s="106"/>
      <c r="T8779" s="106"/>
      <c r="U8779" s="106"/>
      <c r="V8779" s="106"/>
      <c r="W8779" s="19"/>
      <c r="X8779" s="2"/>
      <c r="Y8779" s="4"/>
      <c r="Z8779" s="106"/>
      <c r="AA8779" s="114"/>
      <c r="AB8779" s="112"/>
      <c r="AC8779" s="178"/>
      <c r="AD8779" s="11"/>
      <c r="AE8779" s="106"/>
      <c r="AF8779" s="106"/>
      <c r="AG8779" s="106"/>
      <c r="AH8779" s="115"/>
      <c r="AI8779" s="116"/>
    </row>
    <row r="8780" spans="1:35" ht="15" customHeight="1" x14ac:dyDescent="0.25">
      <c r="A8780" s="105"/>
      <c r="B8780" s="106"/>
      <c r="C8780" s="2"/>
      <c r="D8780" s="2"/>
      <c r="E8780" s="106"/>
      <c r="F8780" s="107"/>
      <c r="G8780" s="108"/>
      <c r="H8780" s="109"/>
      <c r="I8780" s="109"/>
      <c r="J8780" s="110"/>
      <c r="K8780" s="117"/>
      <c r="L8780" s="178"/>
      <c r="M8780" s="178"/>
      <c r="N8780" s="106"/>
      <c r="O8780" s="111"/>
      <c r="P8780" s="111"/>
      <c r="Q8780" s="106"/>
      <c r="R8780" s="106"/>
      <c r="S8780" s="106"/>
      <c r="T8780" s="106"/>
      <c r="U8780" s="106"/>
      <c r="V8780" s="106"/>
      <c r="W8780" s="19"/>
      <c r="X8780" s="2"/>
      <c r="Y8780" s="4"/>
      <c r="Z8780" s="106"/>
      <c r="AA8780" s="114"/>
      <c r="AB8780" s="112"/>
      <c r="AC8780" s="178"/>
      <c r="AD8780" s="11"/>
      <c r="AE8780" s="106"/>
      <c r="AF8780" s="106"/>
      <c r="AG8780" s="106"/>
      <c r="AH8780" s="115"/>
      <c r="AI8780" s="116"/>
    </row>
    <row r="8781" spans="1:35" ht="15" customHeight="1" x14ac:dyDescent="0.25">
      <c r="A8781" s="105"/>
      <c r="B8781" s="106"/>
      <c r="C8781" s="2"/>
      <c r="D8781" s="2"/>
      <c r="E8781" s="106"/>
      <c r="F8781" s="107"/>
      <c r="G8781" s="108"/>
      <c r="H8781" s="109"/>
      <c r="I8781" s="109"/>
      <c r="J8781" s="110"/>
      <c r="K8781" s="117"/>
      <c r="L8781" s="178"/>
      <c r="M8781" s="178"/>
      <c r="N8781" s="106"/>
      <c r="O8781" s="111"/>
      <c r="P8781" s="111"/>
      <c r="Q8781" s="106"/>
      <c r="R8781" s="106"/>
      <c r="S8781" s="106"/>
      <c r="T8781" s="106"/>
      <c r="U8781" s="106"/>
      <c r="V8781" s="106"/>
      <c r="W8781" s="19"/>
      <c r="X8781" s="2"/>
      <c r="Y8781" s="4"/>
      <c r="Z8781" s="106"/>
      <c r="AA8781" s="114"/>
      <c r="AB8781" s="112"/>
      <c r="AC8781" s="178"/>
      <c r="AD8781" s="11"/>
      <c r="AE8781" s="106"/>
      <c r="AF8781" s="106"/>
      <c r="AG8781" s="106"/>
      <c r="AH8781" s="115"/>
      <c r="AI8781" s="116"/>
    </row>
    <row r="8782" spans="1:35" ht="15" customHeight="1" x14ac:dyDescent="0.25">
      <c r="A8782" s="105"/>
      <c r="B8782" s="106"/>
      <c r="C8782" s="2"/>
      <c r="D8782" s="2"/>
      <c r="E8782" s="106"/>
      <c r="F8782" s="107"/>
      <c r="G8782" s="108"/>
      <c r="H8782" s="109"/>
      <c r="I8782" s="109"/>
      <c r="J8782" s="110"/>
      <c r="K8782" s="117"/>
      <c r="L8782" s="178"/>
      <c r="M8782" s="178"/>
      <c r="N8782" s="106"/>
      <c r="O8782" s="111"/>
      <c r="P8782" s="111"/>
      <c r="Q8782" s="106"/>
      <c r="R8782" s="106"/>
      <c r="S8782" s="106"/>
      <c r="T8782" s="106"/>
      <c r="U8782" s="106"/>
      <c r="V8782" s="106"/>
      <c r="W8782" s="19"/>
      <c r="X8782" s="2"/>
      <c r="Y8782" s="4"/>
      <c r="Z8782" s="106"/>
      <c r="AA8782" s="114"/>
      <c r="AB8782" s="112"/>
      <c r="AC8782" s="178"/>
      <c r="AD8782" s="11"/>
      <c r="AE8782" s="106"/>
      <c r="AF8782" s="106"/>
      <c r="AG8782" s="106"/>
      <c r="AH8782" s="115"/>
      <c r="AI8782" s="116"/>
    </row>
    <row r="8783" spans="1:35" ht="15" customHeight="1" x14ac:dyDescent="0.25">
      <c r="A8783" s="105"/>
      <c r="B8783" s="106"/>
      <c r="C8783" s="2"/>
      <c r="D8783" s="2"/>
      <c r="E8783" s="106"/>
      <c r="F8783" s="107"/>
      <c r="G8783" s="108"/>
      <c r="H8783" s="109"/>
      <c r="I8783" s="109"/>
      <c r="J8783" s="110"/>
      <c r="K8783" s="117"/>
      <c r="L8783" s="178"/>
      <c r="M8783" s="178"/>
      <c r="N8783" s="106"/>
      <c r="O8783" s="111"/>
      <c r="P8783" s="111"/>
      <c r="Q8783" s="106"/>
      <c r="R8783" s="106"/>
      <c r="S8783" s="106"/>
      <c r="T8783" s="106"/>
      <c r="U8783" s="106"/>
      <c r="V8783" s="106"/>
      <c r="W8783" s="19"/>
      <c r="X8783" s="2"/>
      <c r="Y8783" s="4"/>
      <c r="Z8783" s="106"/>
      <c r="AA8783" s="114"/>
      <c r="AB8783" s="112"/>
      <c r="AC8783" s="178"/>
      <c r="AD8783" s="11"/>
      <c r="AE8783" s="106"/>
      <c r="AF8783" s="106"/>
      <c r="AG8783" s="106"/>
      <c r="AH8783" s="115"/>
      <c r="AI8783" s="116"/>
    </row>
    <row r="8784" spans="1:35" ht="15" customHeight="1" x14ac:dyDescent="0.25">
      <c r="A8784" s="105"/>
      <c r="B8784" s="106"/>
      <c r="C8784" s="2"/>
      <c r="D8784" s="2"/>
      <c r="E8784" s="106"/>
      <c r="F8784" s="107"/>
      <c r="G8784" s="108"/>
      <c r="H8784" s="109"/>
      <c r="I8784" s="109"/>
      <c r="J8784" s="110"/>
      <c r="K8784" s="117"/>
      <c r="L8784" s="178"/>
      <c r="M8784" s="178"/>
      <c r="N8784" s="106"/>
      <c r="O8784" s="111"/>
      <c r="P8784" s="111"/>
      <c r="Q8784" s="106"/>
      <c r="R8784" s="106"/>
      <c r="S8784" s="106"/>
      <c r="T8784" s="106"/>
      <c r="U8784" s="106"/>
      <c r="V8784" s="106"/>
      <c r="W8784" s="19"/>
      <c r="X8784" s="2"/>
      <c r="Y8784" s="4"/>
      <c r="Z8784" s="106"/>
      <c r="AA8784" s="114"/>
      <c r="AB8784" s="112"/>
      <c r="AC8784" s="178"/>
      <c r="AD8784" s="11"/>
      <c r="AE8784" s="106"/>
      <c r="AF8784" s="106"/>
      <c r="AG8784" s="106"/>
      <c r="AH8784" s="115"/>
      <c r="AI8784" s="116"/>
    </row>
    <row r="8785" spans="1:35" ht="15" customHeight="1" x14ac:dyDescent="0.25">
      <c r="A8785" s="105"/>
      <c r="B8785" s="106"/>
      <c r="C8785" s="2"/>
      <c r="D8785" s="2"/>
      <c r="E8785" s="106"/>
      <c r="F8785" s="107"/>
      <c r="G8785" s="108"/>
      <c r="H8785" s="109"/>
      <c r="I8785" s="109"/>
      <c r="J8785" s="110"/>
      <c r="K8785" s="117"/>
      <c r="L8785" s="178"/>
      <c r="M8785" s="178"/>
      <c r="N8785" s="106"/>
      <c r="O8785" s="111"/>
      <c r="P8785" s="111"/>
      <c r="Q8785" s="106"/>
      <c r="R8785" s="106"/>
      <c r="S8785" s="106"/>
      <c r="T8785" s="106"/>
      <c r="U8785" s="106"/>
      <c r="V8785" s="106"/>
      <c r="W8785" s="19"/>
      <c r="X8785" s="2"/>
      <c r="Y8785" s="4"/>
      <c r="Z8785" s="106"/>
      <c r="AA8785" s="114"/>
      <c r="AB8785" s="112"/>
      <c r="AC8785" s="178"/>
      <c r="AD8785" s="11"/>
      <c r="AE8785" s="106"/>
      <c r="AF8785" s="106"/>
      <c r="AG8785" s="106"/>
      <c r="AH8785" s="115"/>
      <c r="AI8785" s="116"/>
    </row>
    <row r="8786" spans="1:35" ht="15" customHeight="1" x14ac:dyDescent="0.25">
      <c r="A8786" s="105"/>
      <c r="B8786" s="106"/>
      <c r="C8786" s="2"/>
      <c r="D8786" s="2"/>
      <c r="E8786" s="106"/>
      <c r="F8786" s="107"/>
      <c r="G8786" s="108"/>
      <c r="H8786" s="109"/>
      <c r="I8786" s="109"/>
      <c r="J8786" s="110"/>
      <c r="K8786" s="117"/>
      <c r="L8786" s="178"/>
      <c r="M8786" s="178"/>
      <c r="N8786" s="106"/>
      <c r="O8786" s="111"/>
      <c r="P8786" s="111"/>
      <c r="Q8786" s="106"/>
      <c r="R8786" s="106"/>
      <c r="S8786" s="106"/>
      <c r="T8786" s="106"/>
      <c r="U8786" s="106"/>
      <c r="V8786" s="106"/>
      <c r="W8786" s="19"/>
      <c r="X8786" s="2"/>
      <c r="Y8786" s="4"/>
      <c r="Z8786" s="106"/>
      <c r="AA8786" s="114"/>
      <c r="AB8786" s="112"/>
      <c r="AC8786" s="178"/>
      <c r="AD8786" s="11"/>
      <c r="AE8786" s="106"/>
      <c r="AF8786" s="106"/>
      <c r="AG8786" s="106"/>
      <c r="AH8786" s="115"/>
      <c r="AI8786" s="116"/>
    </row>
    <row r="8787" spans="1:35" ht="15" customHeight="1" x14ac:dyDescent="0.25">
      <c r="A8787" s="105"/>
      <c r="B8787" s="106"/>
      <c r="C8787" s="2"/>
      <c r="D8787" s="2"/>
      <c r="E8787" s="106"/>
      <c r="F8787" s="107"/>
      <c r="G8787" s="108"/>
      <c r="H8787" s="109"/>
      <c r="I8787" s="109"/>
      <c r="J8787" s="110"/>
      <c r="K8787" s="117"/>
      <c r="L8787" s="178"/>
      <c r="M8787" s="178"/>
      <c r="N8787" s="106"/>
      <c r="O8787" s="111"/>
      <c r="P8787" s="111"/>
      <c r="Q8787" s="106"/>
      <c r="R8787" s="106"/>
      <c r="S8787" s="106"/>
      <c r="T8787" s="106"/>
      <c r="U8787" s="106"/>
      <c r="V8787" s="106"/>
      <c r="W8787" s="19"/>
      <c r="X8787" s="2"/>
      <c r="Y8787" s="4"/>
      <c r="Z8787" s="106"/>
      <c r="AA8787" s="114"/>
      <c r="AB8787" s="112"/>
      <c r="AC8787" s="178"/>
      <c r="AD8787" s="11"/>
      <c r="AE8787" s="106"/>
      <c r="AF8787" s="106"/>
      <c r="AG8787" s="106"/>
      <c r="AH8787" s="115"/>
      <c r="AI8787" s="116"/>
    </row>
    <row r="8788" spans="1:35" ht="15" customHeight="1" x14ac:dyDescent="0.25">
      <c r="A8788" s="105"/>
      <c r="B8788" s="106"/>
      <c r="C8788" s="2"/>
      <c r="D8788" s="2"/>
      <c r="E8788" s="106"/>
      <c r="F8788" s="107"/>
      <c r="G8788" s="108"/>
      <c r="H8788" s="109"/>
      <c r="I8788" s="109"/>
      <c r="J8788" s="110"/>
      <c r="K8788" s="117"/>
      <c r="L8788" s="178"/>
      <c r="M8788" s="178"/>
      <c r="N8788" s="106"/>
      <c r="O8788" s="111"/>
      <c r="P8788" s="111"/>
      <c r="Q8788" s="106"/>
      <c r="R8788" s="106"/>
      <c r="S8788" s="106"/>
      <c r="T8788" s="106"/>
      <c r="U8788" s="106"/>
      <c r="V8788" s="106"/>
      <c r="W8788" s="19"/>
      <c r="X8788" s="2"/>
      <c r="Y8788" s="4"/>
      <c r="Z8788" s="106"/>
      <c r="AA8788" s="114"/>
      <c r="AB8788" s="112"/>
      <c r="AC8788" s="178"/>
      <c r="AD8788" s="11"/>
      <c r="AE8788" s="106"/>
      <c r="AF8788" s="106"/>
      <c r="AG8788" s="106"/>
      <c r="AH8788" s="115"/>
      <c r="AI8788" s="116"/>
    </row>
    <row r="8789" spans="1:35" ht="15" customHeight="1" x14ac:dyDescent="0.25">
      <c r="A8789" s="105"/>
      <c r="B8789" s="106"/>
      <c r="C8789" s="2"/>
      <c r="D8789" s="2"/>
      <c r="E8789" s="106"/>
      <c r="F8789" s="107"/>
      <c r="G8789" s="108"/>
      <c r="H8789" s="109"/>
      <c r="I8789" s="109"/>
      <c r="J8789" s="110"/>
      <c r="K8789" s="117"/>
      <c r="L8789" s="178"/>
      <c r="M8789" s="178"/>
      <c r="N8789" s="106"/>
      <c r="O8789" s="111"/>
      <c r="P8789" s="111"/>
      <c r="Q8789" s="106"/>
      <c r="R8789" s="106"/>
      <c r="S8789" s="106"/>
      <c r="T8789" s="106"/>
      <c r="U8789" s="106"/>
      <c r="V8789" s="106"/>
      <c r="W8789" s="19"/>
      <c r="X8789" s="2"/>
      <c r="Y8789" s="4"/>
      <c r="Z8789" s="106"/>
      <c r="AA8789" s="114"/>
      <c r="AB8789" s="112"/>
      <c r="AC8789" s="178"/>
      <c r="AD8789" s="11"/>
      <c r="AE8789" s="106"/>
      <c r="AF8789" s="106"/>
      <c r="AG8789" s="106"/>
      <c r="AH8789" s="115"/>
      <c r="AI8789" s="116"/>
    </row>
    <row r="8790" spans="1:35" ht="15" customHeight="1" x14ac:dyDescent="0.25">
      <c r="A8790" s="105"/>
      <c r="B8790" s="106"/>
      <c r="C8790" s="2"/>
      <c r="D8790" s="2"/>
      <c r="E8790" s="106"/>
      <c r="F8790" s="107"/>
      <c r="G8790" s="108"/>
      <c r="H8790" s="109"/>
      <c r="I8790" s="109"/>
      <c r="J8790" s="110"/>
      <c r="K8790" s="117"/>
      <c r="L8790" s="178"/>
      <c r="M8790" s="178"/>
      <c r="N8790" s="106"/>
      <c r="O8790" s="111"/>
      <c r="P8790" s="111"/>
      <c r="Q8790" s="106"/>
      <c r="R8790" s="106"/>
      <c r="S8790" s="106"/>
      <c r="T8790" s="106"/>
      <c r="U8790" s="106"/>
      <c r="V8790" s="106"/>
      <c r="W8790" s="19"/>
      <c r="X8790" s="2"/>
      <c r="Y8790" s="4"/>
      <c r="Z8790" s="106"/>
      <c r="AA8790" s="114"/>
      <c r="AB8790" s="112"/>
      <c r="AC8790" s="178"/>
      <c r="AD8790" s="11"/>
      <c r="AE8790" s="106"/>
      <c r="AF8790" s="106"/>
      <c r="AG8790" s="106"/>
      <c r="AH8790" s="115"/>
      <c r="AI8790" s="116"/>
    </row>
    <row r="8791" spans="1:35" ht="15" customHeight="1" x14ac:dyDescent="0.25">
      <c r="A8791" s="105"/>
      <c r="B8791" s="106"/>
      <c r="C8791" s="2"/>
      <c r="D8791" s="2"/>
      <c r="E8791" s="106"/>
      <c r="F8791" s="107"/>
      <c r="G8791" s="108"/>
      <c r="H8791" s="109"/>
      <c r="I8791" s="109"/>
      <c r="J8791" s="110"/>
      <c r="K8791" s="117"/>
      <c r="L8791" s="178"/>
      <c r="M8791" s="178"/>
      <c r="N8791" s="106"/>
      <c r="O8791" s="111"/>
      <c r="P8791" s="111"/>
      <c r="Q8791" s="106"/>
      <c r="R8791" s="106"/>
      <c r="S8791" s="106"/>
      <c r="T8791" s="106"/>
      <c r="U8791" s="106"/>
      <c r="V8791" s="106"/>
      <c r="W8791" s="19"/>
      <c r="X8791" s="2"/>
      <c r="Y8791" s="4"/>
      <c r="Z8791" s="106"/>
      <c r="AA8791" s="114"/>
      <c r="AB8791" s="112"/>
      <c r="AC8791" s="178"/>
      <c r="AD8791" s="11"/>
      <c r="AE8791" s="106"/>
      <c r="AF8791" s="106"/>
      <c r="AG8791" s="106"/>
      <c r="AH8791" s="115"/>
      <c r="AI8791" s="116"/>
    </row>
    <row r="8792" spans="1:35" ht="15" customHeight="1" x14ac:dyDescent="0.25">
      <c r="A8792" s="105"/>
      <c r="B8792" s="106"/>
      <c r="C8792" s="2"/>
      <c r="D8792" s="2"/>
      <c r="E8792" s="106"/>
      <c r="F8792" s="107"/>
      <c r="G8792" s="108"/>
      <c r="H8792" s="109"/>
      <c r="I8792" s="109"/>
      <c r="J8792" s="110"/>
      <c r="K8792" s="117"/>
      <c r="L8792" s="178"/>
      <c r="M8792" s="178"/>
      <c r="N8792" s="106"/>
      <c r="O8792" s="111"/>
      <c r="P8792" s="111"/>
      <c r="Q8792" s="106"/>
      <c r="R8792" s="106"/>
      <c r="S8792" s="106"/>
      <c r="T8792" s="106"/>
      <c r="U8792" s="106"/>
      <c r="V8792" s="106"/>
      <c r="W8792" s="19"/>
      <c r="X8792" s="2"/>
      <c r="Y8792" s="4"/>
      <c r="Z8792" s="106"/>
      <c r="AA8792" s="114"/>
      <c r="AB8792" s="112"/>
      <c r="AC8792" s="178"/>
      <c r="AD8792" s="11"/>
      <c r="AE8792" s="106"/>
      <c r="AF8792" s="106"/>
      <c r="AG8792" s="106"/>
      <c r="AH8792" s="115"/>
      <c r="AI8792" s="116"/>
    </row>
    <row r="8793" spans="1:35" ht="15" customHeight="1" x14ac:dyDescent="0.25">
      <c r="A8793" s="105"/>
      <c r="B8793" s="106"/>
      <c r="C8793" s="2"/>
      <c r="D8793" s="2"/>
      <c r="E8793" s="106"/>
      <c r="F8793" s="107"/>
      <c r="G8793" s="108"/>
      <c r="H8793" s="109"/>
      <c r="I8793" s="109"/>
      <c r="J8793" s="110"/>
      <c r="K8793" s="117"/>
      <c r="L8793" s="178"/>
      <c r="M8793" s="178"/>
      <c r="N8793" s="106"/>
      <c r="O8793" s="111"/>
      <c r="P8793" s="111"/>
      <c r="Q8793" s="106"/>
      <c r="R8793" s="106"/>
      <c r="S8793" s="106"/>
      <c r="T8793" s="106"/>
      <c r="U8793" s="106"/>
      <c r="V8793" s="106"/>
      <c r="W8793" s="19"/>
      <c r="X8793" s="2"/>
      <c r="Y8793" s="4"/>
      <c r="Z8793" s="106"/>
      <c r="AA8793" s="114"/>
      <c r="AB8793" s="112"/>
      <c r="AC8793" s="178"/>
      <c r="AD8793" s="11"/>
      <c r="AE8793" s="106"/>
      <c r="AF8793" s="106"/>
      <c r="AG8793" s="106"/>
      <c r="AH8793" s="115"/>
      <c r="AI8793" s="116"/>
    </row>
    <row r="8794" spans="1:35" ht="15" customHeight="1" x14ac:dyDescent="0.25">
      <c r="A8794" s="105"/>
      <c r="B8794" s="106"/>
      <c r="C8794" s="2"/>
      <c r="D8794" s="2"/>
      <c r="E8794" s="106"/>
      <c r="F8794" s="107"/>
      <c r="G8794" s="108"/>
      <c r="H8794" s="109"/>
      <c r="I8794" s="109"/>
      <c r="J8794" s="110"/>
      <c r="K8794" s="117"/>
      <c r="L8794" s="178"/>
      <c r="M8794" s="178"/>
      <c r="N8794" s="106"/>
      <c r="O8794" s="111"/>
      <c r="P8794" s="111"/>
      <c r="Q8794" s="106"/>
      <c r="R8794" s="106"/>
      <c r="S8794" s="106"/>
      <c r="T8794" s="106"/>
      <c r="U8794" s="106"/>
      <c r="V8794" s="106"/>
      <c r="W8794" s="19"/>
      <c r="X8794" s="2"/>
      <c r="Y8794" s="4"/>
      <c r="Z8794" s="106"/>
      <c r="AA8794" s="114"/>
      <c r="AB8794" s="112"/>
      <c r="AC8794" s="178"/>
      <c r="AD8794" s="11"/>
      <c r="AE8794" s="106"/>
      <c r="AF8794" s="106"/>
      <c r="AG8794" s="106"/>
      <c r="AH8794" s="115"/>
      <c r="AI8794" s="116"/>
    </row>
    <row r="8795" spans="1:35" ht="15" customHeight="1" x14ac:dyDescent="0.25">
      <c r="A8795" s="105"/>
      <c r="B8795" s="106"/>
      <c r="C8795" s="2"/>
      <c r="D8795" s="2"/>
      <c r="E8795" s="106"/>
      <c r="F8795" s="107"/>
      <c r="G8795" s="108"/>
      <c r="H8795" s="109"/>
      <c r="I8795" s="109"/>
      <c r="J8795" s="110"/>
      <c r="K8795" s="117"/>
      <c r="L8795" s="178"/>
      <c r="M8795" s="178"/>
      <c r="N8795" s="106"/>
      <c r="O8795" s="111"/>
      <c r="P8795" s="111"/>
      <c r="Q8795" s="106"/>
      <c r="R8795" s="106"/>
      <c r="S8795" s="106"/>
      <c r="T8795" s="106"/>
      <c r="U8795" s="106"/>
      <c r="V8795" s="106"/>
      <c r="W8795" s="19"/>
      <c r="X8795" s="2"/>
      <c r="Y8795" s="4"/>
      <c r="Z8795" s="106"/>
      <c r="AA8795" s="114"/>
      <c r="AB8795" s="112"/>
      <c r="AC8795" s="178"/>
      <c r="AD8795" s="11"/>
      <c r="AE8795" s="106"/>
      <c r="AF8795" s="106"/>
      <c r="AG8795" s="106"/>
      <c r="AH8795" s="115"/>
      <c r="AI8795" s="116"/>
    </row>
    <row r="8796" spans="1:35" ht="15" customHeight="1" x14ac:dyDescent="0.25">
      <c r="A8796" s="105"/>
      <c r="B8796" s="106"/>
      <c r="C8796" s="2"/>
      <c r="D8796" s="2"/>
      <c r="E8796" s="106"/>
      <c r="F8796" s="107"/>
      <c r="G8796" s="108"/>
      <c r="H8796" s="109"/>
      <c r="I8796" s="109"/>
      <c r="J8796" s="110"/>
      <c r="K8796" s="117"/>
      <c r="L8796" s="178"/>
      <c r="M8796" s="178"/>
      <c r="N8796" s="106"/>
      <c r="O8796" s="111"/>
      <c r="P8796" s="111"/>
      <c r="Q8796" s="106"/>
      <c r="R8796" s="106"/>
      <c r="S8796" s="106"/>
      <c r="T8796" s="106"/>
      <c r="U8796" s="106"/>
      <c r="V8796" s="106"/>
      <c r="W8796" s="19"/>
      <c r="X8796" s="2"/>
      <c r="Y8796" s="4"/>
      <c r="Z8796" s="106"/>
      <c r="AA8796" s="114"/>
      <c r="AB8796" s="112"/>
      <c r="AC8796" s="178"/>
      <c r="AD8796" s="11"/>
      <c r="AE8796" s="106"/>
      <c r="AF8796" s="106"/>
      <c r="AG8796" s="106"/>
      <c r="AH8796" s="115"/>
      <c r="AI8796" s="116"/>
    </row>
    <row r="8797" spans="1:35" ht="15" customHeight="1" x14ac:dyDescent="0.25">
      <c r="A8797" s="105"/>
      <c r="B8797" s="106"/>
      <c r="C8797" s="2"/>
      <c r="D8797" s="2"/>
      <c r="E8797" s="106"/>
      <c r="F8797" s="107"/>
      <c r="G8797" s="108"/>
      <c r="H8797" s="109"/>
      <c r="I8797" s="109"/>
      <c r="J8797" s="110"/>
      <c r="K8797" s="117"/>
      <c r="L8797" s="178"/>
      <c r="M8797" s="178"/>
      <c r="N8797" s="106"/>
      <c r="O8797" s="111"/>
      <c r="P8797" s="111"/>
      <c r="Q8797" s="106"/>
      <c r="R8797" s="106"/>
      <c r="S8797" s="106"/>
      <c r="T8797" s="106"/>
      <c r="U8797" s="106"/>
      <c r="V8797" s="106"/>
      <c r="W8797" s="19"/>
      <c r="X8797" s="2"/>
      <c r="Y8797" s="4"/>
      <c r="Z8797" s="106"/>
      <c r="AA8797" s="114"/>
      <c r="AB8797" s="112"/>
      <c r="AC8797" s="178"/>
      <c r="AD8797" s="11"/>
      <c r="AE8797" s="106"/>
      <c r="AF8797" s="106"/>
      <c r="AG8797" s="106"/>
      <c r="AH8797" s="115"/>
      <c r="AI8797" s="116"/>
    </row>
    <row r="8798" spans="1:35" ht="15" customHeight="1" x14ac:dyDescent="0.25">
      <c r="A8798" s="105"/>
      <c r="B8798" s="106"/>
      <c r="C8798" s="2"/>
      <c r="D8798" s="2"/>
      <c r="E8798" s="106"/>
      <c r="F8798" s="107"/>
      <c r="G8798" s="108"/>
      <c r="H8798" s="109"/>
      <c r="I8798" s="109"/>
      <c r="J8798" s="110"/>
      <c r="K8798" s="117"/>
      <c r="L8798" s="178"/>
      <c r="M8798" s="178"/>
      <c r="N8798" s="106"/>
      <c r="O8798" s="111"/>
      <c r="P8798" s="111"/>
      <c r="Q8798" s="106"/>
      <c r="R8798" s="106"/>
      <c r="S8798" s="106"/>
      <c r="T8798" s="106"/>
      <c r="U8798" s="106"/>
      <c r="V8798" s="106"/>
      <c r="W8798" s="19"/>
      <c r="X8798" s="2"/>
      <c r="Y8798" s="4"/>
      <c r="Z8798" s="106"/>
      <c r="AA8798" s="114"/>
      <c r="AB8798" s="112"/>
      <c r="AC8798" s="178"/>
      <c r="AD8798" s="11"/>
      <c r="AE8798" s="106"/>
      <c r="AF8798" s="106"/>
      <c r="AG8798" s="106"/>
      <c r="AH8798" s="115"/>
      <c r="AI8798" s="116"/>
    </row>
    <row r="8799" spans="1:35" ht="15" customHeight="1" x14ac:dyDescent="0.25">
      <c r="A8799" s="105"/>
      <c r="B8799" s="106"/>
      <c r="C8799" s="2"/>
      <c r="D8799" s="2"/>
      <c r="E8799" s="106"/>
      <c r="F8799" s="107"/>
      <c r="G8799" s="108"/>
      <c r="H8799" s="109"/>
      <c r="I8799" s="109"/>
      <c r="J8799" s="110"/>
      <c r="K8799" s="117"/>
      <c r="L8799" s="178"/>
      <c r="M8799" s="178"/>
      <c r="N8799" s="106"/>
      <c r="O8799" s="111"/>
      <c r="P8799" s="111"/>
      <c r="Q8799" s="106"/>
      <c r="R8799" s="106"/>
      <c r="S8799" s="106"/>
      <c r="T8799" s="106"/>
      <c r="U8799" s="106"/>
      <c r="V8799" s="106"/>
      <c r="W8799" s="19"/>
      <c r="X8799" s="2"/>
      <c r="Y8799" s="4"/>
      <c r="Z8799" s="106"/>
      <c r="AA8799" s="114"/>
      <c r="AB8799" s="112"/>
      <c r="AC8799" s="178"/>
      <c r="AD8799" s="11"/>
      <c r="AE8799" s="106"/>
      <c r="AF8799" s="106"/>
      <c r="AG8799" s="106"/>
      <c r="AH8799" s="115"/>
      <c r="AI8799" s="116"/>
    </row>
    <row r="8800" spans="1:35" ht="15" customHeight="1" x14ac:dyDescent="0.25">
      <c r="A8800" s="105"/>
      <c r="B8800" s="106"/>
      <c r="C8800" s="2"/>
      <c r="D8800" s="2"/>
      <c r="E8800" s="106"/>
      <c r="F8800" s="107"/>
      <c r="G8800" s="108"/>
      <c r="H8800" s="109"/>
      <c r="I8800" s="109"/>
      <c r="J8800" s="110"/>
      <c r="K8800" s="117"/>
      <c r="L8800" s="178"/>
      <c r="M8800" s="178"/>
      <c r="N8800" s="106"/>
      <c r="O8800" s="111"/>
      <c r="P8800" s="111"/>
      <c r="Q8800" s="106"/>
      <c r="R8800" s="106"/>
      <c r="S8800" s="106"/>
      <c r="T8800" s="106"/>
      <c r="U8800" s="106"/>
      <c r="V8800" s="106"/>
      <c r="W8800" s="19"/>
      <c r="X8800" s="2"/>
      <c r="Y8800" s="4"/>
      <c r="Z8800" s="106"/>
      <c r="AA8800" s="114"/>
      <c r="AB8800" s="112"/>
      <c r="AC8800" s="178"/>
      <c r="AD8800" s="11"/>
      <c r="AE8800" s="106"/>
      <c r="AF8800" s="106"/>
      <c r="AG8800" s="106"/>
      <c r="AH8800" s="115"/>
      <c r="AI8800" s="116"/>
    </row>
    <row r="8801" spans="1:35" ht="15" customHeight="1" x14ac:dyDescent="0.25">
      <c r="A8801" s="105"/>
      <c r="B8801" s="106"/>
      <c r="C8801" s="2"/>
      <c r="D8801" s="2"/>
      <c r="E8801" s="106"/>
      <c r="F8801" s="107"/>
      <c r="G8801" s="108"/>
      <c r="H8801" s="109"/>
      <c r="I8801" s="109"/>
      <c r="J8801" s="110"/>
      <c r="K8801" s="117"/>
      <c r="L8801" s="178"/>
      <c r="M8801" s="178"/>
      <c r="N8801" s="106"/>
      <c r="O8801" s="111"/>
      <c r="P8801" s="111"/>
      <c r="Q8801" s="106"/>
      <c r="R8801" s="106"/>
      <c r="S8801" s="106"/>
      <c r="T8801" s="106"/>
      <c r="U8801" s="106"/>
      <c r="V8801" s="106"/>
      <c r="W8801" s="19"/>
      <c r="X8801" s="2"/>
      <c r="Y8801" s="4"/>
      <c r="Z8801" s="106"/>
      <c r="AA8801" s="114"/>
      <c r="AB8801" s="112"/>
      <c r="AC8801" s="178"/>
      <c r="AD8801" s="11"/>
      <c r="AE8801" s="106"/>
      <c r="AF8801" s="106"/>
      <c r="AG8801" s="106"/>
      <c r="AH8801" s="115"/>
      <c r="AI8801" s="116"/>
    </row>
    <row r="8802" spans="1:35" ht="15" customHeight="1" x14ac:dyDescent="0.25">
      <c r="A8802" s="105"/>
      <c r="B8802" s="106"/>
      <c r="C8802" s="2"/>
      <c r="D8802" s="2"/>
      <c r="E8802" s="106"/>
      <c r="F8802" s="107"/>
      <c r="G8802" s="108"/>
      <c r="H8802" s="109"/>
      <c r="I8802" s="109"/>
      <c r="J8802" s="110"/>
      <c r="K8802" s="117"/>
      <c r="L8802" s="178"/>
      <c r="M8802" s="178"/>
      <c r="N8802" s="106"/>
      <c r="O8802" s="111"/>
      <c r="P8802" s="111"/>
      <c r="Q8802" s="106"/>
      <c r="R8802" s="106"/>
      <c r="S8802" s="106"/>
      <c r="T8802" s="106"/>
      <c r="U8802" s="106"/>
      <c r="V8802" s="106"/>
      <c r="W8802" s="19"/>
      <c r="X8802" s="2"/>
      <c r="Y8802" s="4"/>
      <c r="Z8802" s="106"/>
      <c r="AA8802" s="114"/>
      <c r="AB8802" s="112"/>
      <c r="AC8802" s="178"/>
      <c r="AD8802" s="11"/>
      <c r="AE8802" s="106"/>
      <c r="AF8802" s="106"/>
      <c r="AG8802" s="106"/>
      <c r="AH8802" s="115"/>
      <c r="AI8802" s="116"/>
    </row>
    <row r="8803" spans="1:35" ht="15" customHeight="1" x14ac:dyDescent="0.25">
      <c r="A8803" s="105"/>
      <c r="B8803" s="106"/>
      <c r="C8803" s="2"/>
      <c r="D8803" s="2"/>
      <c r="E8803" s="106"/>
      <c r="F8803" s="107"/>
      <c r="G8803" s="108"/>
      <c r="H8803" s="109"/>
      <c r="I8803" s="109"/>
      <c r="J8803" s="110"/>
      <c r="K8803" s="117"/>
      <c r="L8803" s="178"/>
      <c r="M8803" s="178"/>
      <c r="N8803" s="106"/>
      <c r="O8803" s="111"/>
      <c r="P8803" s="111"/>
      <c r="Q8803" s="106"/>
      <c r="R8803" s="106"/>
      <c r="S8803" s="106"/>
      <c r="T8803" s="106"/>
      <c r="U8803" s="106"/>
      <c r="V8803" s="106"/>
      <c r="W8803" s="19"/>
      <c r="X8803" s="2"/>
      <c r="Y8803" s="4"/>
      <c r="Z8803" s="106"/>
      <c r="AA8803" s="114"/>
      <c r="AB8803" s="112"/>
      <c r="AC8803" s="178"/>
      <c r="AD8803" s="11"/>
      <c r="AE8803" s="106"/>
      <c r="AF8803" s="106"/>
      <c r="AG8803" s="106"/>
      <c r="AH8803" s="115"/>
      <c r="AI8803" s="116"/>
    </row>
    <row r="8804" spans="1:35" ht="15" customHeight="1" x14ac:dyDescent="0.25">
      <c r="A8804" s="105"/>
      <c r="B8804" s="106"/>
      <c r="C8804" s="2"/>
      <c r="D8804" s="2"/>
      <c r="E8804" s="106"/>
      <c r="F8804" s="107"/>
      <c r="G8804" s="108"/>
      <c r="H8804" s="109"/>
      <c r="I8804" s="109"/>
      <c r="J8804" s="110"/>
      <c r="K8804" s="117"/>
      <c r="L8804" s="178"/>
      <c r="M8804" s="178"/>
      <c r="N8804" s="106"/>
      <c r="O8804" s="111"/>
      <c r="P8804" s="111"/>
      <c r="Q8804" s="106"/>
      <c r="R8804" s="106"/>
      <c r="S8804" s="106"/>
      <c r="T8804" s="106"/>
      <c r="U8804" s="106"/>
      <c r="V8804" s="106"/>
      <c r="W8804" s="19"/>
      <c r="X8804" s="2"/>
      <c r="Y8804" s="4"/>
      <c r="Z8804" s="106"/>
      <c r="AA8804" s="114"/>
      <c r="AB8804" s="112"/>
      <c r="AC8804" s="178"/>
      <c r="AD8804" s="11"/>
      <c r="AE8804" s="106"/>
      <c r="AF8804" s="106"/>
      <c r="AG8804" s="106"/>
      <c r="AH8804" s="115"/>
      <c r="AI8804" s="116"/>
    </row>
    <row r="8805" spans="1:35" ht="15" customHeight="1" x14ac:dyDescent="0.25">
      <c r="A8805" s="105"/>
      <c r="B8805" s="106"/>
      <c r="C8805" s="2"/>
      <c r="D8805" s="2"/>
      <c r="E8805" s="106"/>
      <c r="F8805" s="107"/>
      <c r="G8805" s="108"/>
      <c r="H8805" s="109"/>
      <c r="I8805" s="109"/>
      <c r="J8805" s="110"/>
      <c r="K8805" s="117"/>
      <c r="L8805" s="178"/>
      <c r="M8805" s="178"/>
      <c r="N8805" s="106"/>
      <c r="O8805" s="111"/>
      <c r="P8805" s="111"/>
      <c r="Q8805" s="106"/>
      <c r="R8805" s="106"/>
      <c r="S8805" s="106"/>
      <c r="T8805" s="106"/>
      <c r="U8805" s="106"/>
      <c r="V8805" s="106"/>
      <c r="W8805" s="19"/>
      <c r="X8805" s="2"/>
      <c r="Y8805" s="4"/>
      <c r="Z8805" s="106"/>
      <c r="AA8805" s="114"/>
      <c r="AB8805" s="112"/>
      <c r="AC8805" s="178"/>
      <c r="AD8805" s="11"/>
      <c r="AE8805" s="106"/>
      <c r="AF8805" s="106"/>
      <c r="AG8805" s="106"/>
      <c r="AH8805" s="115"/>
      <c r="AI8805" s="116"/>
    </row>
    <row r="8806" spans="1:35" ht="15" customHeight="1" x14ac:dyDescent="0.25">
      <c r="A8806" s="105"/>
      <c r="B8806" s="106"/>
      <c r="C8806" s="2"/>
      <c r="D8806" s="2"/>
      <c r="E8806" s="106"/>
      <c r="F8806" s="107"/>
      <c r="G8806" s="108"/>
      <c r="H8806" s="109"/>
      <c r="I8806" s="109"/>
      <c r="J8806" s="110"/>
      <c r="K8806" s="117"/>
      <c r="L8806" s="178"/>
      <c r="M8806" s="178"/>
      <c r="N8806" s="106"/>
      <c r="O8806" s="111"/>
      <c r="P8806" s="111"/>
      <c r="Q8806" s="106"/>
      <c r="R8806" s="106"/>
      <c r="S8806" s="106"/>
      <c r="T8806" s="106"/>
      <c r="U8806" s="106"/>
      <c r="V8806" s="106"/>
      <c r="W8806" s="19"/>
      <c r="X8806" s="2"/>
      <c r="Y8806" s="4"/>
      <c r="Z8806" s="106"/>
      <c r="AA8806" s="114"/>
      <c r="AB8806" s="112"/>
      <c r="AC8806" s="178"/>
      <c r="AD8806" s="11"/>
      <c r="AE8806" s="106"/>
      <c r="AF8806" s="106"/>
      <c r="AG8806" s="106"/>
      <c r="AH8806" s="115"/>
      <c r="AI8806" s="116"/>
    </row>
    <row r="8807" spans="1:35" ht="15" customHeight="1" x14ac:dyDescent="0.25">
      <c r="A8807" s="105"/>
      <c r="B8807" s="106"/>
      <c r="C8807" s="2"/>
      <c r="D8807" s="2"/>
      <c r="E8807" s="106"/>
      <c r="F8807" s="107"/>
      <c r="G8807" s="108"/>
      <c r="H8807" s="109"/>
      <c r="I8807" s="109"/>
      <c r="J8807" s="110"/>
      <c r="K8807" s="117"/>
      <c r="L8807" s="178"/>
      <c r="M8807" s="178"/>
      <c r="N8807" s="106"/>
      <c r="O8807" s="111"/>
      <c r="P8807" s="111"/>
      <c r="Q8807" s="106"/>
      <c r="R8807" s="106"/>
      <c r="S8807" s="106"/>
      <c r="T8807" s="106"/>
      <c r="U8807" s="106"/>
      <c r="V8807" s="106"/>
      <c r="W8807" s="19"/>
      <c r="X8807" s="2"/>
      <c r="Y8807" s="4"/>
      <c r="Z8807" s="106"/>
      <c r="AA8807" s="114"/>
      <c r="AB8807" s="112"/>
      <c r="AC8807" s="178"/>
      <c r="AD8807" s="11"/>
      <c r="AE8807" s="106"/>
      <c r="AF8807" s="106"/>
      <c r="AG8807" s="106"/>
      <c r="AH8807" s="115"/>
      <c r="AI8807" s="116"/>
    </row>
    <row r="8808" spans="1:35" ht="15" customHeight="1" x14ac:dyDescent="0.25">
      <c r="A8808" s="105"/>
      <c r="B8808" s="106"/>
      <c r="C8808" s="2"/>
      <c r="D8808" s="2"/>
      <c r="E8808" s="106"/>
      <c r="F8808" s="107"/>
      <c r="G8808" s="108"/>
      <c r="H8808" s="109"/>
      <c r="I8808" s="109"/>
      <c r="J8808" s="110"/>
      <c r="K8808" s="117"/>
      <c r="L8808" s="178"/>
      <c r="M8808" s="178"/>
      <c r="N8808" s="106"/>
      <c r="O8808" s="111"/>
      <c r="P8808" s="111"/>
      <c r="Q8808" s="106"/>
      <c r="R8808" s="106"/>
      <c r="S8808" s="106"/>
      <c r="T8808" s="106"/>
      <c r="U8808" s="106"/>
      <c r="V8808" s="106"/>
      <c r="W8808" s="19"/>
      <c r="X8808" s="2"/>
      <c r="Y8808" s="4"/>
      <c r="Z8808" s="106"/>
      <c r="AA8808" s="114"/>
      <c r="AB8808" s="112"/>
      <c r="AC8808" s="178"/>
      <c r="AD8808" s="11"/>
      <c r="AE8808" s="106"/>
      <c r="AF8808" s="106"/>
      <c r="AG8808" s="106"/>
      <c r="AH8808" s="115"/>
      <c r="AI8808" s="116"/>
    </row>
    <row r="8809" spans="1:35" ht="15" customHeight="1" x14ac:dyDescent="0.25">
      <c r="A8809" s="105"/>
      <c r="B8809" s="106"/>
      <c r="C8809" s="2"/>
      <c r="D8809" s="2"/>
      <c r="E8809" s="106"/>
      <c r="F8809" s="107"/>
      <c r="G8809" s="108"/>
      <c r="H8809" s="109"/>
      <c r="I8809" s="109"/>
      <c r="J8809" s="110"/>
      <c r="K8809" s="117"/>
      <c r="L8809" s="178"/>
      <c r="M8809" s="178"/>
      <c r="N8809" s="106"/>
      <c r="O8809" s="111"/>
      <c r="P8809" s="111"/>
      <c r="Q8809" s="106"/>
      <c r="R8809" s="106"/>
      <c r="S8809" s="106"/>
      <c r="T8809" s="106"/>
      <c r="U8809" s="106"/>
      <c r="V8809" s="106"/>
      <c r="W8809" s="19"/>
      <c r="X8809" s="2"/>
      <c r="Y8809" s="4"/>
      <c r="Z8809" s="106"/>
      <c r="AA8809" s="114"/>
      <c r="AB8809" s="112"/>
      <c r="AC8809" s="178"/>
      <c r="AD8809" s="11"/>
      <c r="AE8809" s="106"/>
      <c r="AF8809" s="106"/>
      <c r="AG8809" s="106"/>
      <c r="AH8809" s="115"/>
      <c r="AI8809" s="116"/>
    </row>
    <row r="8810" spans="1:35" ht="15" customHeight="1" x14ac:dyDescent="0.25">
      <c r="A8810" s="105"/>
      <c r="B8810" s="106"/>
      <c r="C8810" s="2"/>
      <c r="D8810" s="2"/>
      <c r="E8810" s="106"/>
      <c r="F8810" s="107"/>
      <c r="G8810" s="108"/>
      <c r="H8810" s="109"/>
      <c r="I8810" s="109"/>
      <c r="J8810" s="110"/>
      <c r="K8810" s="117"/>
      <c r="L8810" s="178"/>
      <c r="M8810" s="178"/>
      <c r="N8810" s="106"/>
      <c r="O8810" s="111"/>
      <c r="P8810" s="111"/>
      <c r="Q8810" s="106"/>
      <c r="R8810" s="106"/>
      <c r="S8810" s="106"/>
      <c r="T8810" s="106"/>
      <c r="U8810" s="106"/>
      <c r="V8810" s="106"/>
      <c r="W8810" s="19"/>
      <c r="X8810" s="2"/>
      <c r="Y8810" s="4"/>
      <c r="Z8810" s="106"/>
      <c r="AA8810" s="114"/>
      <c r="AB8810" s="112"/>
      <c r="AC8810" s="178"/>
      <c r="AD8810" s="11"/>
      <c r="AE8810" s="106"/>
      <c r="AF8810" s="106"/>
      <c r="AG8810" s="106"/>
      <c r="AH8810" s="115"/>
      <c r="AI8810" s="116"/>
    </row>
    <row r="8811" spans="1:35" ht="15" customHeight="1" x14ac:dyDescent="0.25">
      <c r="A8811" s="105"/>
      <c r="B8811" s="106"/>
      <c r="C8811" s="2"/>
      <c r="D8811" s="2"/>
      <c r="E8811" s="106"/>
      <c r="F8811" s="107"/>
      <c r="G8811" s="108"/>
      <c r="H8811" s="109"/>
      <c r="I8811" s="109"/>
      <c r="J8811" s="110"/>
      <c r="K8811" s="117"/>
      <c r="L8811" s="178"/>
      <c r="M8811" s="178"/>
      <c r="N8811" s="106"/>
      <c r="O8811" s="111"/>
      <c r="P8811" s="111"/>
      <c r="Q8811" s="106"/>
      <c r="R8811" s="106"/>
      <c r="S8811" s="106"/>
      <c r="T8811" s="106"/>
      <c r="U8811" s="106"/>
      <c r="V8811" s="106"/>
      <c r="W8811" s="19"/>
      <c r="X8811" s="2"/>
      <c r="Y8811" s="4"/>
      <c r="Z8811" s="106"/>
      <c r="AA8811" s="114"/>
      <c r="AB8811" s="112"/>
      <c r="AC8811" s="178"/>
      <c r="AD8811" s="11"/>
      <c r="AE8811" s="106"/>
      <c r="AF8811" s="106"/>
      <c r="AG8811" s="106"/>
      <c r="AH8811" s="115"/>
      <c r="AI8811" s="116"/>
    </row>
    <row r="8812" spans="1:35" ht="15" customHeight="1" x14ac:dyDescent="0.25">
      <c r="A8812" s="183"/>
      <c r="B8812" s="184"/>
      <c r="C8812" s="184"/>
      <c r="D8812" s="184"/>
      <c r="E8812" s="184"/>
      <c r="F8812" s="185"/>
      <c r="G8812" s="186"/>
      <c r="H8812" s="187"/>
      <c r="I8812" s="109"/>
      <c r="J8812" s="188"/>
      <c r="K8812" s="189"/>
      <c r="L8812" s="178"/>
      <c r="M8812" s="190"/>
      <c r="N8812" s="184"/>
      <c r="O8812" s="191"/>
      <c r="P8812" s="191"/>
      <c r="Q8812" s="184"/>
      <c r="R8812" s="184"/>
      <c r="S8812" s="184"/>
      <c r="T8812" s="184"/>
      <c r="U8812" s="184"/>
      <c r="V8812" s="184"/>
      <c r="W8812" s="192"/>
      <c r="X8812" s="184"/>
      <c r="Y8812" s="193"/>
      <c r="Z8812" s="184"/>
      <c r="AA8812" s="193"/>
      <c r="AB8812" s="192"/>
      <c r="AC8812" s="190"/>
      <c r="AD8812" s="11"/>
      <c r="AE8812" s="184"/>
      <c r="AF8812" s="184"/>
      <c r="AG8812" s="184"/>
      <c r="AH8812" s="194"/>
      <c r="AI8812" s="189"/>
    </row>
    <row r="8813" spans="1:35" ht="15" customHeight="1" x14ac:dyDescent="0.25">
      <c r="A8813" s="105"/>
      <c r="B8813" s="106"/>
      <c r="C8813" s="2"/>
      <c r="D8813" s="2"/>
      <c r="E8813" s="106"/>
      <c r="F8813" s="107"/>
      <c r="G8813" s="108"/>
      <c r="H8813" s="109"/>
      <c r="I8813" s="109"/>
      <c r="J8813" s="110"/>
      <c r="K8813" s="117"/>
      <c r="L8813" s="178"/>
      <c r="M8813" s="178"/>
      <c r="N8813" s="106"/>
      <c r="O8813" s="111"/>
      <c r="P8813" s="111"/>
      <c r="Q8813" s="106"/>
      <c r="R8813" s="106"/>
      <c r="S8813" s="106"/>
      <c r="T8813" s="106"/>
      <c r="U8813" s="106"/>
      <c r="V8813" s="106"/>
      <c r="W8813" s="19"/>
      <c r="X8813" s="2"/>
      <c r="Y8813" s="4"/>
      <c r="Z8813" s="106"/>
      <c r="AA8813" s="114"/>
      <c r="AB8813" s="112"/>
      <c r="AC8813" s="178"/>
      <c r="AD8813" s="11"/>
      <c r="AE8813" s="106"/>
      <c r="AF8813" s="106"/>
      <c r="AG8813" s="106"/>
      <c r="AH8813" s="115"/>
      <c r="AI8813" s="116"/>
    </row>
    <row r="8814" spans="1:35" ht="15" customHeight="1" x14ac:dyDescent="0.25">
      <c r="A8814" s="105"/>
      <c r="B8814" s="106"/>
      <c r="C8814" s="2"/>
      <c r="D8814" s="2"/>
      <c r="E8814" s="106"/>
      <c r="F8814" s="107"/>
      <c r="G8814" s="108"/>
      <c r="H8814" s="109"/>
      <c r="I8814" s="109"/>
      <c r="J8814" s="110"/>
      <c r="K8814" s="117"/>
      <c r="L8814" s="178"/>
      <c r="M8814" s="178"/>
      <c r="N8814" s="106"/>
      <c r="O8814" s="111"/>
      <c r="P8814" s="111"/>
      <c r="Q8814" s="106"/>
      <c r="R8814" s="106"/>
      <c r="S8814" s="106"/>
      <c r="T8814" s="106"/>
      <c r="U8814" s="106"/>
      <c r="V8814" s="106"/>
      <c r="W8814" s="19"/>
      <c r="X8814" s="2"/>
      <c r="Y8814" s="4"/>
      <c r="Z8814" s="106"/>
      <c r="AA8814" s="114"/>
      <c r="AB8814" s="112"/>
      <c r="AC8814" s="178"/>
      <c r="AD8814" s="11"/>
      <c r="AE8814" s="106"/>
      <c r="AF8814" s="106"/>
      <c r="AG8814" s="106"/>
      <c r="AH8814" s="115"/>
      <c r="AI8814" s="116"/>
    </row>
    <row r="8815" spans="1:35" ht="15" customHeight="1" x14ac:dyDescent="0.25">
      <c r="A8815" s="105"/>
      <c r="B8815" s="106"/>
      <c r="C8815" s="2"/>
      <c r="D8815" s="2"/>
      <c r="E8815" s="106"/>
      <c r="F8815" s="107"/>
      <c r="G8815" s="108"/>
      <c r="H8815" s="109"/>
      <c r="I8815" s="109"/>
      <c r="J8815" s="110"/>
      <c r="K8815" s="117"/>
      <c r="L8815" s="178"/>
      <c r="M8815" s="178"/>
      <c r="N8815" s="106"/>
      <c r="O8815" s="111"/>
      <c r="P8815" s="111"/>
      <c r="Q8815" s="106"/>
      <c r="R8815" s="106"/>
      <c r="S8815" s="106"/>
      <c r="T8815" s="106"/>
      <c r="U8815" s="106"/>
      <c r="V8815" s="106"/>
      <c r="W8815" s="19"/>
      <c r="X8815" s="2"/>
      <c r="Y8815" s="4"/>
      <c r="Z8815" s="106"/>
      <c r="AA8815" s="114"/>
      <c r="AB8815" s="112"/>
      <c r="AC8815" s="178"/>
      <c r="AD8815" s="11"/>
      <c r="AE8815" s="106"/>
      <c r="AF8815" s="106"/>
      <c r="AG8815" s="106"/>
      <c r="AH8815" s="115"/>
      <c r="AI8815" s="116"/>
    </row>
    <row r="8816" spans="1:35" ht="15" customHeight="1" x14ac:dyDescent="0.25">
      <c r="A8816" s="105"/>
      <c r="B8816" s="106"/>
      <c r="C8816" s="2"/>
      <c r="D8816" s="2"/>
      <c r="E8816" s="106"/>
      <c r="F8816" s="107"/>
      <c r="G8816" s="108"/>
      <c r="H8816" s="109"/>
      <c r="I8816" s="109"/>
      <c r="J8816" s="110"/>
      <c r="K8816" s="117"/>
      <c r="L8816" s="178"/>
      <c r="M8816" s="178"/>
      <c r="N8816" s="106"/>
      <c r="O8816" s="111"/>
      <c r="P8816" s="111"/>
      <c r="Q8816" s="106"/>
      <c r="R8816" s="106"/>
      <c r="S8816" s="106"/>
      <c r="T8816" s="106"/>
      <c r="U8816" s="106"/>
      <c r="V8816" s="106"/>
      <c r="W8816" s="19"/>
      <c r="X8816" s="2"/>
      <c r="Y8816" s="4"/>
      <c r="Z8816" s="106"/>
      <c r="AA8816" s="114"/>
      <c r="AB8816" s="112"/>
      <c r="AC8816" s="178"/>
      <c r="AD8816" s="11"/>
      <c r="AE8816" s="106"/>
      <c r="AF8816" s="106"/>
      <c r="AG8816" s="106"/>
      <c r="AH8816" s="115"/>
      <c r="AI8816" s="116"/>
    </row>
    <row r="8817" spans="1:35" ht="15" customHeight="1" x14ac:dyDescent="0.25">
      <c r="A8817" s="105"/>
      <c r="B8817" s="106"/>
      <c r="C8817" s="2"/>
      <c r="D8817" s="2"/>
      <c r="E8817" s="106"/>
      <c r="F8817" s="107"/>
      <c r="G8817" s="108"/>
      <c r="H8817" s="109"/>
      <c r="I8817" s="109"/>
      <c r="J8817" s="110"/>
      <c r="K8817" s="117"/>
      <c r="L8817" s="178"/>
      <c r="M8817" s="178"/>
      <c r="N8817" s="106"/>
      <c r="O8817" s="111"/>
      <c r="P8817" s="111"/>
      <c r="Q8817" s="106"/>
      <c r="R8817" s="106"/>
      <c r="S8817" s="106"/>
      <c r="T8817" s="106"/>
      <c r="U8817" s="106"/>
      <c r="V8817" s="106"/>
      <c r="W8817" s="19"/>
      <c r="X8817" s="2"/>
      <c r="Y8817" s="4"/>
      <c r="Z8817" s="106"/>
      <c r="AA8817" s="114"/>
      <c r="AB8817" s="112"/>
      <c r="AC8817" s="178"/>
      <c r="AD8817" s="11"/>
      <c r="AE8817" s="106"/>
      <c r="AF8817" s="106"/>
      <c r="AG8817" s="106"/>
      <c r="AH8817" s="115"/>
      <c r="AI8817" s="116"/>
    </row>
    <row r="8818" spans="1:35" ht="15" customHeight="1" x14ac:dyDescent="0.25">
      <c r="A8818" s="105"/>
      <c r="B8818" s="106"/>
      <c r="C8818" s="2"/>
      <c r="D8818" s="2"/>
      <c r="E8818" s="106"/>
      <c r="F8818" s="107"/>
      <c r="G8818" s="108"/>
      <c r="H8818" s="109"/>
      <c r="I8818" s="109"/>
      <c r="J8818" s="110"/>
      <c r="K8818" s="117"/>
      <c r="L8818" s="178"/>
      <c r="M8818" s="178"/>
      <c r="N8818" s="106"/>
      <c r="O8818" s="111"/>
      <c r="P8818" s="111"/>
      <c r="Q8818" s="106"/>
      <c r="R8818" s="106"/>
      <c r="S8818" s="106"/>
      <c r="T8818" s="106"/>
      <c r="U8818" s="106"/>
      <c r="V8818" s="106"/>
      <c r="W8818" s="19"/>
      <c r="X8818" s="2"/>
      <c r="Y8818" s="4"/>
      <c r="Z8818" s="106"/>
      <c r="AA8818" s="114"/>
      <c r="AB8818" s="112"/>
      <c r="AC8818" s="178"/>
      <c r="AD8818" s="11"/>
      <c r="AE8818" s="106"/>
      <c r="AF8818" s="106"/>
      <c r="AG8818" s="106"/>
      <c r="AH8818" s="115"/>
      <c r="AI8818" s="116"/>
    </row>
    <row r="8819" spans="1:35" ht="15" customHeight="1" x14ac:dyDescent="0.25">
      <c r="A8819" s="105"/>
      <c r="B8819" s="106"/>
      <c r="C8819" s="2"/>
      <c r="D8819" s="2"/>
      <c r="E8819" s="106"/>
      <c r="F8819" s="107"/>
      <c r="G8819" s="108"/>
      <c r="H8819" s="109"/>
      <c r="I8819" s="109"/>
      <c r="J8819" s="110"/>
      <c r="K8819" s="117"/>
      <c r="L8819" s="178"/>
      <c r="M8819" s="178"/>
      <c r="N8819" s="106"/>
      <c r="O8819" s="111"/>
      <c r="P8819" s="111"/>
      <c r="Q8819" s="106"/>
      <c r="R8819" s="106"/>
      <c r="S8819" s="106"/>
      <c r="T8819" s="106"/>
      <c r="U8819" s="106"/>
      <c r="V8819" s="106"/>
      <c r="W8819" s="19"/>
      <c r="X8819" s="2"/>
      <c r="Y8819" s="4"/>
      <c r="Z8819" s="106"/>
      <c r="AA8819" s="114"/>
      <c r="AB8819" s="112"/>
      <c r="AC8819" s="178"/>
      <c r="AD8819" s="11"/>
      <c r="AE8819" s="106"/>
      <c r="AF8819" s="106"/>
      <c r="AG8819" s="106"/>
      <c r="AH8819" s="115"/>
      <c r="AI8819" s="116"/>
    </row>
    <row r="8820" spans="1:35" ht="15" customHeight="1" x14ac:dyDescent="0.25">
      <c r="A8820" s="105"/>
      <c r="B8820" s="106"/>
      <c r="C8820" s="2"/>
      <c r="D8820" s="2"/>
      <c r="E8820" s="106"/>
      <c r="F8820" s="107"/>
      <c r="G8820" s="108"/>
      <c r="H8820" s="109"/>
      <c r="I8820" s="109"/>
      <c r="J8820" s="110"/>
      <c r="K8820" s="117"/>
      <c r="L8820" s="178"/>
      <c r="M8820" s="178"/>
      <c r="N8820" s="106"/>
      <c r="O8820" s="111"/>
      <c r="P8820" s="111"/>
      <c r="Q8820" s="106"/>
      <c r="R8820" s="106"/>
      <c r="S8820" s="106"/>
      <c r="T8820" s="106"/>
      <c r="U8820" s="106"/>
      <c r="V8820" s="106"/>
      <c r="W8820" s="19"/>
      <c r="X8820" s="2"/>
      <c r="Y8820" s="4"/>
      <c r="Z8820" s="106"/>
      <c r="AA8820" s="114"/>
      <c r="AB8820" s="112"/>
      <c r="AC8820" s="178"/>
      <c r="AD8820" s="11"/>
      <c r="AE8820" s="106"/>
      <c r="AF8820" s="106"/>
      <c r="AG8820" s="106"/>
      <c r="AH8820" s="115"/>
      <c r="AI8820" s="116"/>
    </row>
    <row r="8821" spans="1:35" ht="15" customHeight="1" x14ac:dyDescent="0.25">
      <c r="A8821" s="105"/>
      <c r="B8821" s="106"/>
      <c r="C8821" s="2"/>
      <c r="D8821" s="2"/>
      <c r="E8821" s="106"/>
      <c r="F8821" s="107"/>
      <c r="G8821" s="108"/>
      <c r="H8821" s="109"/>
      <c r="I8821" s="109"/>
      <c r="J8821" s="110"/>
      <c r="K8821" s="117"/>
      <c r="L8821" s="178"/>
      <c r="M8821" s="178"/>
      <c r="N8821" s="106"/>
      <c r="O8821" s="111"/>
      <c r="P8821" s="111"/>
      <c r="Q8821" s="106"/>
      <c r="R8821" s="106"/>
      <c r="S8821" s="106"/>
      <c r="T8821" s="106"/>
      <c r="U8821" s="106"/>
      <c r="V8821" s="106"/>
      <c r="W8821" s="19"/>
      <c r="X8821" s="2"/>
      <c r="Y8821" s="4"/>
      <c r="Z8821" s="106"/>
      <c r="AA8821" s="114"/>
      <c r="AB8821" s="112"/>
      <c r="AC8821" s="178"/>
      <c r="AD8821" s="11"/>
      <c r="AE8821" s="106"/>
      <c r="AF8821" s="106"/>
      <c r="AG8821" s="106"/>
      <c r="AH8821" s="115"/>
      <c r="AI8821" s="116"/>
    </row>
    <row r="8822" spans="1:35" ht="15" customHeight="1" x14ac:dyDescent="0.25">
      <c r="A8822" s="105"/>
      <c r="B8822" s="106"/>
      <c r="C8822" s="2"/>
      <c r="D8822" s="2"/>
      <c r="E8822" s="106"/>
      <c r="F8822" s="107"/>
      <c r="G8822" s="108"/>
      <c r="H8822" s="109"/>
      <c r="I8822" s="109"/>
      <c r="J8822" s="110"/>
      <c r="K8822" s="117"/>
      <c r="L8822" s="178"/>
      <c r="M8822" s="178"/>
      <c r="N8822" s="106"/>
      <c r="O8822" s="111"/>
      <c r="P8822" s="111"/>
      <c r="Q8822" s="106"/>
      <c r="R8822" s="106"/>
      <c r="S8822" s="106"/>
      <c r="T8822" s="106"/>
      <c r="U8822" s="106"/>
      <c r="V8822" s="106"/>
      <c r="W8822" s="19"/>
      <c r="X8822" s="2"/>
      <c r="Y8822" s="4"/>
      <c r="Z8822" s="106"/>
      <c r="AA8822" s="114"/>
      <c r="AB8822" s="112"/>
      <c r="AC8822" s="178"/>
      <c r="AD8822" s="11"/>
      <c r="AE8822" s="106"/>
      <c r="AF8822" s="106"/>
      <c r="AG8822" s="106"/>
      <c r="AH8822" s="115"/>
      <c r="AI8822" s="116"/>
    </row>
    <row r="8823" spans="1:35" ht="15" customHeight="1" x14ac:dyDescent="0.25">
      <c r="A8823" s="105"/>
      <c r="B8823" s="106"/>
      <c r="C8823" s="2"/>
      <c r="D8823" s="2"/>
      <c r="E8823" s="106"/>
      <c r="F8823" s="107"/>
      <c r="G8823" s="108"/>
      <c r="H8823" s="109"/>
      <c r="I8823" s="109"/>
      <c r="J8823" s="110"/>
      <c r="K8823" s="117"/>
      <c r="L8823" s="178"/>
      <c r="M8823" s="178"/>
      <c r="N8823" s="106"/>
      <c r="O8823" s="111"/>
      <c r="P8823" s="111"/>
      <c r="Q8823" s="106"/>
      <c r="R8823" s="106"/>
      <c r="S8823" s="106"/>
      <c r="T8823" s="106"/>
      <c r="U8823" s="106"/>
      <c r="V8823" s="106"/>
      <c r="W8823" s="19"/>
      <c r="X8823" s="2"/>
      <c r="Y8823" s="4"/>
      <c r="Z8823" s="106"/>
      <c r="AA8823" s="114"/>
      <c r="AB8823" s="112"/>
      <c r="AC8823" s="178"/>
      <c r="AD8823" s="11"/>
      <c r="AE8823" s="106"/>
      <c r="AF8823" s="106"/>
      <c r="AG8823" s="106"/>
      <c r="AH8823" s="115"/>
      <c r="AI8823" s="116"/>
    </row>
    <row r="8824" spans="1:35" ht="15" customHeight="1" x14ac:dyDescent="0.25">
      <c r="A8824" s="105"/>
      <c r="B8824" s="106"/>
      <c r="C8824" s="2"/>
      <c r="D8824" s="2"/>
      <c r="E8824" s="106"/>
      <c r="F8824" s="107"/>
      <c r="G8824" s="108"/>
      <c r="H8824" s="109"/>
      <c r="I8824" s="109"/>
      <c r="J8824" s="110"/>
      <c r="K8824" s="117"/>
      <c r="L8824" s="178"/>
      <c r="M8824" s="178"/>
      <c r="N8824" s="106"/>
      <c r="O8824" s="111"/>
      <c r="P8824" s="111"/>
      <c r="Q8824" s="106"/>
      <c r="R8824" s="106"/>
      <c r="S8824" s="106"/>
      <c r="T8824" s="106"/>
      <c r="U8824" s="106"/>
      <c r="V8824" s="106"/>
      <c r="W8824" s="19"/>
      <c r="X8824" s="2"/>
      <c r="Y8824" s="4"/>
      <c r="Z8824" s="106"/>
      <c r="AA8824" s="114"/>
      <c r="AB8824" s="112"/>
      <c r="AC8824" s="178"/>
      <c r="AD8824" s="11"/>
      <c r="AE8824" s="106"/>
      <c r="AF8824" s="106"/>
      <c r="AG8824" s="106"/>
      <c r="AH8824" s="115"/>
      <c r="AI8824" s="116"/>
    </row>
    <row r="8825" spans="1:35" ht="15" customHeight="1" x14ac:dyDescent="0.25">
      <c r="A8825" s="105"/>
      <c r="B8825" s="106"/>
      <c r="C8825" s="2"/>
      <c r="D8825" s="2"/>
      <c r="E8825" s="106"/>
      <c r="F8825" s="107"/>
      <c r="G8825" s="108"/>
      <c r="H8825" s="109"/>
      <c r="I8825" s="109"/>
      <c r="J8825" s="110"/>
      <c r="K8825" s="117"/>
      <c r="L8825" s="178"/>
      <c r="M8825" s="178"/>
      <c r="N8825" s="106"/>
      <c r="O8825" s="111"/>
      <c r="P8825" s="111"/>
      <c r="Q8825" s="106"/>
      <c r="R8825" s="106"/>
      <c r="S8825" s="106"/>
      <c r="T8825" s="106"/>
      <c r="U8825" s="106"/>
      <c r="V8825" s="106"/>
      <c r="W8825" s="19"/>
      <c r="X8825" s="2"/>
      <c r="Y8825" s="4"/>
      <c r="Z8825" s="106"/>
      <c r="AA8825" s="114"/>
      <c r="AB8825" s="112"/>
      <c r="AC8825" s="178"/>
      <c r="AD8825" s="11"/>
      <c r="AE8825" s="106"/>
      <c r="AF8825" s="106"/>
      <c r="AG8825" s="106"/>
      <c r="AH8825" s="115"/>
      <c r="AI8825" s="116"/>
    </row>
    <row r="8826" spans="1:35" ht="15" customHeight="1" x14ac:dyDescent="0.25">
      <c r="A8826" s="105"/>
      <c r="B8826" s="106"/>
      <c r="C8826" s="2"/>
      <c r="D8826" s="2"/>
      <c r="E8826" s="106"/>
      <c r="F8826" s="107"/>
      <c r="G8826" s="108"/>
      <c r="H8826" s="109"/>
      <c r="I8826" s="109"/>
      <c r="J8826" s="110"/>
      <c r="K8826" s="117"/>
      <c r="L8826" s="178"/>
      <c r="M8826" s="178"/>
      <c r="N8826" s="106"/>
      <c r="O8826" s="111"/>
      <c r="P8826" s="111"/>
      <c r="Q8826" s="106"/>
      <c r="R8826" s="106"/>
      <c r="S8826" s="106"/>
      <c r="T8826" s="106"/>
      <c r="U8826" s="106"/>
      <c r="V8826" s="106"/>
      <c r="W8826" s="19"/>
      <c r="X8826" s="2"/>
      <c r="Y8826" s="4"/>
      <c r="Z8826" s="106"/>
      <c r="AA8826" s="114"/>
      <c r="AB8826" s="112"/>
      <c r="AC8826" s="178"/>
      <c r="AD8826" s="11"/>
      <c r="AE8826" s="106"/>
      <c r="AF8826" s="106"/>
      <c r="AG8826" s="106"/>
      <c r="AH8826" s="115"/>
      <c r="AI8826" s="116"/>
    </row>
    <row r="8827" spans="1:35" ht="15" customHeight="1" x14ac:dyDescent="0.25">
      <c r="A8827" s="105"/>
      <c r="B8827" s="106"/>
      <c r="C8827" s="2"/>
      <c r="D8827" s="2"/>
      <c r="E8827" s="106"/>
      <c r="F8827" s="107"/>
      <c r="G8827" s="108"/>
      <c r="H8827" s="109"/>
      <c r="I8827" s="109"/>
      <c r="J8827" s="110"/>
      <c r="K8827" s="117"/>
      <c r="L8827" s="178"/>
      <c r="M8827" s="178"/>
      <c r="N8827" s="106"/>
      <c r="O8827" s="111"/>
      <c r="P8827" s="111"/>
      <c r="Q8827" s="106"/>
      <c r="R8827" s="106"/>
      <c r="S8827" s="106"/>
      <c r="T8827" s="106"/>
      <c r="U8827" s="106"/>
      <c r="V8827" s="106"/>
      <c r="W8827" s="19"/>
      <c r="X8827" s="2"/>
      <c r="Y8827" s="4"/>
      <c r="Z8827" s="106"/>
      <c r="AA8827" s="114"/>
      <c r="AB8827" s="112"/>
      <c r="AC8827" s="178"/>
      <c r="AD8827" s="11"/>
      <c r="AE8827" s="106"/>
      <c r="AF8827" s="106"/>
      <c r="AG8827" s="106"/>
      <c r="AH8827" s="115"/>
      <c r="AI8827" s="116"/>
    </row>
    <row r="8828" spans="1:35" ht="15" customHeight="1" x14ac:dyDescent="0.25">
      <c r="A8828" s="105"/>
      <c r="B8828" s="106"/>
      <c r="C8828" s="2"/>
      <c r="D8828" s="2"/>
      <c r="E8828" s="106"/>
      <c r="F8828" s="107"/>
      <c r="G8828" s="108"/>
      <c r="H8828" s="109"/>
      <c r="I8828" s="109"/>
      <c r="J8828" s="110"/>
      <c r="K8828" s="117"/>
      <c r="L8828" s="178"/>
      <c r="M8828" s="178"/>
      <c r="N8828" s="106"/>
      <c r="O8828" s="111"/>
      <c r="P8828" s="111"/>
      <c r="Q8828" s="106"/>
      <c r="R8828" s="106"/>
      <c r="S8828" s="106"/>
      <c r="T8828" s="106"/>
      <c r="U8828" s="106"/>
      <c r="V8828" s="106"/>
      <c r="W8828" s="19"/>
      <c r="X8828" s="2"/>
      <c r="Y8828" s="4"/>
      <c r="Z8828" s="106"/>
      <c r="AA8828" s="114"/>
      <c r="AB8828" s="112"/>
      <c r="AC8828" s="178"/>
      <c r="AD8828" s="11"/>
      <c r="AE8828" s="106"/>
      <c r="AF8828" s="106"/>
      <c r="AG8828" s="106"/>
      <c r="AH8828" s="115"/>
      <c r="AI8828" s="116"/>
    </row>
    <row r="8829" spans="1:35" ht="15" customHeight="1" x14ac:dyDescent="0.25">
      <c r="A8829" s="105"/>
      <c r="B8829" s="106"/>
      <c r="C8829" s="2"/>
      <c r="D8829" s="2"/>
      <c r="E8829" s="106"/>
      <c r="F8829" s="107"/>
      <c r="G8829" s="108"/>
      <c r="H8829" s="109"/>
      <c r="I8829" s="109"/>
      <c r="J8829" s="110"/>
      <c r="K8829" s="117"/>
      <c r="L8829" s="178"/>
      <c r="M8829" s="178"/>
      <c r="N8829" s="106"/>
      <c r="O8829" s="111"/>
      <c r="P8829" s="111"/>
      <c r="Q8829" s="106"/>
      <c r="R8829" s="106"/>
      <c r="S8829" s="106"/>
      <c r="T8829" s="106"/>
      <c r="U8829" s="106"/>
      <c r="V8829" s="106"/>
      <c r="W8829" s="19"/>
      <c r="X8829" s="2"/>
      <c r="Y8829" s="4"/>
      <c r="Z8829" s="106"/>
      <c r="AA8829" s="114"/>
      <c r="AB8829" s="112"/>
      <c r="AC8829" s="178"/>
      <c r="AD8829" s="11"/>
      <c r="AE8829" s="106"/>
      <c r="AF8829" s="106"/>
      <c r="AG8829" s="106"/>
      <c r="AH8829" s="115"/>
      <c r="AI8829" s="116"/>
    </row>
    <row r="8830" spans="1:35" ht="15" customHeight="1" x14ac:dyDescent="0.25">
      <c r="A8830" s="105"/>
      <c r="B8830" s="106"/>
      <c r="C8830" s="2"/>
      <c r="D8830" s="2"/>
      <c r="E8830" s="106"/>
      <c r="F8830" s="107"/>
      <c r="G8830" s="108"/>
      <c r="H8830" s="109"/>
      <c r="I8830" s="109"/>
      <c r="J8830" s="110"/>
      <c r="K8830" s="117"/>
      <c r="L8830" s="178"/>
      <c r="M8830" s="178"/>
      <c r="N8830" s="106"/>
      <c r="O8830" s="111"/>
      <c r="P8830" s="111"/>
      <c r="Q8830" s="106"/>
      <c r="R8830" s="106"/>
      <c r="S8830" s="106"/>
      <c r="T8830" s="106"/>
      <c r="U8830" s="106"/>
      <c r="V8830" s="106"/>
      <c r="W8830" s="19"/>
      <c r="X8830" s="2"/>
      <c r="Y8830" s="4"/>
      <c r="Z8830" s="106"/>
      <c r="AA8830" s="114"/>
      <c r="AB8830" s="112"/>
      <c r="AC8830" s="178"/>
      <c r="AD8830" s="11"/>
      <c r="AE8830" s="106"/>
      <c r="AF8830" s="106"/>
      <c r="AG8830" s="106"/>
      <c r="AH8830" s="115"/>
      <c r="AI8830" s="116"/>
    </row>
    <row r="8831" spans="1:35" ht="15" customHeight="1" x14ac:dyDescent="0.25">
      <c r="A8831" s="105"/>
      <c r="B8831" s="106"/>
      <c r="C8831" s="2"/>
      <c r="D8831" s="2"/>
      <c r="E8831" s="106"/>
      <c r="F8831" s="107"/>
      <c r="G8831" s="108"/>
      <c r="H8831" s="109"/>
      <c r="I8831" s="109"/>
      <c r="J8831" s="110"/>
      <c r="K8831" s="117"/>
      <c r="L8831" s="178"/>
      <c r="M8831" s="178"/>
      <c r="N8831" s="106"/>
      <c r="O8831" s="111"/>
      <c r="P8831" s="111"/>
      <c r="Q8831" s="106"/>
      <c r="R8831" s="106"/>
      <c r="S8831" s="106"/>
      <c r="T8831" s="106"/>
      <c r="U8831" s="106"/>
      <c r="V8831" s="106"/>
      <c r="W8831" s="19"/>
      <c r="X8831" s="2"/>
      <c r="Y8831" s="4"/>
      <c r="Z8831" s="106"/>
      <c r="AA8831" s="114"/>
      <c r="AB8831" s="112"/>
      <c r="AC8831" s="178"/>
      <c r="AD8831" s="11"/>
      <c r="AE8831" s="106"/>
      <c r="AF8831" s="106"/>
      <c r="AG8831" s="106"/>
      <c r="AH8831" s="115"/>
      <c r="AI8831" s="116"/>
    </row>
    <row r="8832" spans="1:35" ht="15" customHeight="1" x14ac:dyDescent="0.25">
      <c r="A8832" s="105"/>
      <c r="B8832" s="106"/>
      <c r="C8832" s="2"/>
      <c r="D8832" s="2"/>
      <c r="E8832" s="106"/>
      <c r="F8832" s="107"/>
      <c r="G8832" s="108"/>
      <c r="H8832" s="109"/>
      <c r="I8832" s="109"/>
      <c r="J8832" s="110"/>
      <c r="K8832" s="117"/>
      <c r="L8832" s="178"/>
      <c r="M8832" s="178"/>
      <c r="N8832" s="106"/>
      <c r="O8832" s="111"/>
      <c r="P8832" s="111"/>
      <c r="Q8832" s="106"/>
      <c r="R8832" s="106"/>
      <c r="S8832" s="106"/>
      <c r="T8832" s="106"/>
      <c r="U8832" s="106"/>
      <c r="V8832" s="106"/>
      <c r="W8832" s="19"/>
      <c r="X8832" s="2"/>
      <c r="Y8832" s="4"/>
      <c r="Z8832" s="106"/>
      <c r="AA8832" s="114"/>
      <c r="AB8832" s="112"/>
      <c r="AC8832" s="178"/>
      <c r="AD8832" s="11"/>
      <c r="AE8832" s="106"/>
      <c r="AF8832" s="106"/>
      <c r="AG8832" s="106"/>
      <c r="AH8832" s="115"/>
      <c r="AI8832" s="116"/>
    </row>
    <row r="8833" spans="1:35" ht="15" customHeight="1" x14ac:dyDescent="0.25">
      <c r="A8833" s="105"/>
      <c r="B8833" s="106"/>
      <c r="C8833" s="2"/>
      <c r="D8833" s="2"/>
      <c r="E8833" s="106"/>
      <c r="F8833" s="107"/>
      <c r="G8833" s="108"/>
      <c r="H8833" s="109"/>
      <c r="I8833" s="109"/>
      <c r="J8833" s="110"/>
      <c r="K8833" s="117"/>
      <c r="L8833" s="178"/>
      <c r="M8833" s="178"/>
      <c r="N8833" s="106"/>
      <c r="O8833" s="111"/>
      <c r="P8833" s="111"/>
      <c r="Q8833" s="106"/>
      <c r="R8833" s="106"/>
      <c r="S8833" s="106"/>
      <c r="T8833" s="106"/>
      <c r="U8833" s="106"/>
      <c r="V8833" s="106"/>
      <c r="W8833" s="19"/>
      <c r="X8833" s="2"/>
      <c r="Y8833" s="4"/>
      <c r="Z8833" s="106"/>
      <c r="AA8833" s="114"/>
      <c r="AB8833" s="112"/>
      <c r="AC8833" s="178"/>
      <c r="AD8833" s="11"/>
      <c r="AE8833" s="106"/>
      <c r="AF8833" s="106"/>
      <c r="AG8833" s="106"/>
      <c r="AH8833" s="115"/>
      <c r="AI8833" s="116"/>
    </row>
    <row r="8834" spans="1:35" ht="15" customHeight="1" x14ac:dyDescent="0.25">
      <c r="A8834" s="105"/>
      <c r="B8834" s="106"/>
      <c r="C8834" s="2"/>
      <c r="D8834" s="2"/>
      <c r="E8834" s="106"/>
      <c r="F8834" s="107"/>
      <c r="G8834" s="108"/>
      <c r="H8834" s="109"/>
      <c r="I8834" s="109"/>
      <c r="J8834" s="110"/>
      <c r="K8834" s="117"/>
      <c r="L8834" s="178"/>
      <c r="M8834" s="178"/>
      <c r="N8834" s="106"/>
      <c r="O8834" s="111"/>
      <c r="P8834" s="111"/>
      <c r="Q8834" s="106"/>
      <c r="R8834" s="106"/>
      <c r="S8834" s="106"/>
      <c r="T8834" s="106"/>
      <c r="U8834" s="106"/>
      <c r="V8834" s="106"/>
      <c r="W8834" s="19"/>
      <c r="X8834" s="2"/>
      <c r="Y8834" s="4"/>
      <c r="Z8834" s="106"/>
      <c r="AA8834" s="114"/>
      <c r="AB8834" s="112"/>
      <c r="AC8834" s="178"/>
      <c r="AD8834" s="11"/>
      <c r="AE8834" s="106"/>
      <c r="AF8834" s="106"/>
      <c r="AG8834" s="106"/>
      <c r="AH8834" s="115"/>
      <c r="AI8834" s="116"/>
    </row>
    <row r="8835" spans="1:35" ht="15" customHeight="1" x14ac:dyDescent="0.25">
      <c r="A8835" s="105"/>
      <c r="B8835" s="106"/>
      <c r="C8835" s="2"/>
      <c r="D8835" s="2"/>
      <c r="E8835" s="106"/>
      <c r="F8835" s="107"/>
      <c r="G8835" s="108"/>
      <c r="H8835" s="109"/>
      <c r="I8835" s="109"/>
      <c r="J8835" s="110"/>
      <c r="K8835" s="117"/>
      <c r="L8835" s="178"/>
      <c r="M8835" s="178"/>
      <c r="N8835" s="106"/>
      <c r="O8835" s="111"/>
      <c r="P8835" s="111"/>
      <c r="Q8835" s="106"/>
      <c r="R8835" s="106"/>
      <c r="S8835" s="106"/>
      <c r="T8835" s="106"/>
      <c r="U8835" s="106"/>
      <c r="V8835" s="106"/>
      <c r="W8835" s="19"/>
      <c r="X8835" s="2"/>
      <c r="Y8835" s="4"/>
      <c r="Z8835" s="106"/>
      <c r="AA8835" s="114"/>
      <c r="AB8835" s="112"/>
      <c r="AC8835" s="178"/>
      <c r="AD8835" s="11"/>
      <c r="AE8835" s="106"/>
      <c r="AF8835" s="106"/>
      <c r="AG8835" s="106"/>
      <c r="AH8835" s="115"/>
      <c r="AI8835" s="116"/>
    </row>
    <row r="8836" spans="1:35" ht="15" customHeight="1" x14ac:dyDescent="0.25">
      <c r="A8836" s="105"/>
      <c r="B8836" s="106"/>
      <c r="C8836" s="2"/>
      <c r="D8836" s="2"/>
      <c r="E8836" s="106"/>
      <c r="F8836" s="107"/>
      <c r="G8836" s="108"/>
      <c r="H8836" s="109"/>
      <c r="I8836" s="109"/>
      <c r="J8836" s="110"/>
      <c r="K8836" s="117"/>
      <c r="L8836" s="178"/>
      <c r="M8836" s="178"/>
      <c r="N8836" s="106"/>
      <c r="O8836" s="111"/>
      <c r="P8836" s="111"/>
      <c r="Q8836" s="106"/>
      <c r="R8836" s="106"/>
      <c r="S8836" s="106"/>
      <c r="T8836" s="106"/>
      <c r="U8836" s="106"/>
      <c r="V8836" s="106"/>
      <c r="W8836" s="19"/>
      <c r="X8836" s="2"/>
      <c r="Y8836" s="4"/>
      <c r="Z8836" s="106"/>
      <c r="AA8836" s="114"/>
      <c r="AB8836" s="112"/>
      <c r="AC8836" s="178"/>
      <c r="AD8836" s="11"/>
      <c r="AE8836" s="106"/>
      <c r="AF8836" s="106"/>
      <c r="AG8836" s="106"/>
      <c r="AH8836" s="115"/>
      <c r="AI8836" s="116"/>
    </row>
    <row r="8837" spans="1:35" ht="15" customHeight="1" x14ac:dyDescent="0.25">
      <c r="A8837" s="105"/>
      <c r="B8837" s="106"/>
      <c r="C8837" s="2"/>
      <c r="D8837" s="2"/>
      <c r="E8837" s="106"/>
      <c r="F8837" s="107"/>
      <c r="G8837" s="108"/>
      <c r="H8837" s="109"/>
      <c r="I8837" s="109"/>
      <c r="J8837" s="110"/>
      <c r="K8837" s="117"/>
      <c r="L8837" s="178"/>
      <c r="M8837" s="178"/>
      <c r="N8837" s="106"/>
      <c r="O8837" s="111"/>
      <c r="P8837" s="111"/>
      <c r="Q8837" s="106"/>
      <c r="R8837" s="106"/>
      <c r="S8837" s="106"/>
      <c r="T8837" s="106"/>
      <c r="U8837" s="106"/>
      <c r="V8837" s="106"/>
      <c r="W8837" s="19"/>
      <c r="X8837" s="2"/>
      <c r="Y8837" s="4"/>
      <c r="Z8837" s="106"/>
      <c r="AA8837" s="114"/>
      <c r="AB8837" s="112"/>
      <c r="AC8837" s="178"/>
      <c r="AD8837" s="11"/>
      <c r="AE8837" s="106"/>
      <c r="AF8837" s="106"/>
      <c r="AG8837" s="106"/>
      <c r="AH8837" s="115"/>
      <c r="AI8837" s="116"/>
    </row>
    <row r="8838" spans="1:35" ht="15" customHeight="1" x14ac:dyDescent="0.25">
      <c r="A8838" s="105"/>
      <c r="B8838" s="106"/>
      <c r="C8838" s="2"/>
      <c r="D8838" s="2"/>
      <c r="E8838" s="106"/>
      <c r="F8838" s="107"/>
      <c r="G8838" s="108"/>
      <c r="H8838" s="109"/>
      <c r="I8838" s="109"/>
      <c r="J8838" s="110"/>
      <c r="K8838" s="117"/>
      <c r="L8838" s="178"/>
      <c r="M8838" s="178"/>
      <c r="N8838" s="106"/>
      <c r="O8838" s="111"/>
      <c r="P8838" s="111"/>
      <c r="Q8838" s="106"/>
      <c r="R8838" s="106"/>
      <c r="S8838" s="106"/>
      <c r="T8838" s="106"/>
      <c r="U8838" s="106"/>
      <c r="V8838" s="106"/>
      <c r="W8838" s="19"/>
      <c r="X8838" s="2"/>
      <c r="Y8838" s="4"/>
      <c r="Z8838" s="106"/>
      <c r="AA8838" s="114"/>
      <c r="AB8838" s="112"/>
      <c r="AC8838" s="178"/>
      <c r="AD8838" s="11"/>
      <c r="AE8838" s="106"/>
      <c r="AF8838" s="106"/>
      <c r="AG8838" s="106"/>
      <c r="AH8838" s="115"/>
      <c r="AI8838" s="116"/>
    </row>
    <row r="8839" spans="1:35" ht="15" customHeight="1" x14ac:dyDescent="0.25">
      <c r="A8839" s="105"/>
      <c r="B8839" s="106"/>
      <c r="C8839" s="2"/>
      <c r="D8839" s="2"/>
      <c r="E8839" s="106"/>
      <c r="F8839" s="107"/>
      <c r="G8839" s="108"/>
      <c r="H8839" s="109"/>
      <c r="I8839" s="109"/>
      <c r="J8839" s="110"/>
      <c r="K8839" s="117"/>
      <c r="L8839" s="178"/>
      <c r="M8839" s="178"/>
      <c r="N8839" s="106"/>
      <c r="O8839" s="111"/>
      <c r="P8839" s="111"/>
      <c r="Q8839" s="106"/>
      <c r="R8839" s="106"/>
      <c r="S8839" s="106"/>
      <c r="T8839" s="106"/>
      <c r="U8839" s="106"/>
      <c r="V8839" s="106"/>
      <c r="W8839" s="19"/>
      <c r="X8839" s="2"/>
      <c r="Y8839" s="4"/>
      <c r="Z8839" s="106"/>
      <c r="AA8839" s="114"/>
      <c r="AB8839" s="112"/>
      <c r="AC8839" s="178"/>
      <c r="AD8839" s="11"/>
      <c r="AE8839" s="106"/>
      <c r="AF8839" s="106"/>
      <c r="AG8839" s="106"/>
      <c r="AH8839" s="115"/>
      <c r="AI8839" s="116"/>
    </row>
    <row r="8840" spans="1:35" ht="15" customHeight="1" x14ac:dyDescent="0.25">
      <c r="A8840" s="105"/>
      <c r="B8840" s="106"/>
      <c r="C8840" s="2"/>
      <c r="D8840" s="2"/>
      <c r="E8840" s="106"/>
      <c r="F8840" s="107"/>
      <c r="G8840" s="108"/>
      <c r="H8840" s="109"/>
      <c r="I8840" s="109"/>
      <c r="J8840" s="110"/>
      <c r="K8840" s="117"/>
      <c r="L8840" s="178"/>
      <c r="M8840" s="178"/>
      <c r="N8840" s="106"/>
      <c r="O8840" s="111"/>
      <c r="P8840" s="111"/>
      <c r="Q8840" s="106"/>
      <c r="R8840" s="106"/>
      <c r="S8840" s="106"/>
      <c r="T8840" s="106"/>
      <c r="U8840" s="106"/>
      <c r="V8840" s="106"/>
      <c r="W8840" s="19"/>
      <c r="X8840" s="2"/>
      <c r="Y8840" s="4"/>
      <c r="Z8840" s="106"/>
      <c r="AA8840" s="114"/>
      <c r="AB8840" s="112"/>
      <c r="AC8840" s="178"/>
      <c r="AD8840" s="11"/>
      <c r="AE8840" s="106"/>
      <c r="AF8840" s="106"/>
      <c r="AG8840" s="106"/>
      <c r="AH8840" s="115"/>
      <c r="AI8840" s="116"/>
    </row>
    <row r="8841" spans="1:35" ht="15" customHeight="1" x14ac:dyDescent="0.25">
      <c r="A8841" s="105"/>
      <c r="B8841" s="106"/>
      <c r="C8841" s="2"/>
      <c r="D8841" s="2"/>
      <c r="E8841" s="106"/>
      <c r="F8841" s="107"/>
      <c r="G8841" s="108"/>
      <c r="H8841" s="109"/>
      <c r="I8841" s="109"/>
      <c r="J8841" s="110"/>
      <c r="K8841" s="117"/>
      <c r="L8841" s="178"/>
      <c r="M8841" s="178"/>
      <c r="N8841" s="106"/>
      <c r="O8841" s="111"/>
      <c r="P8841" s="111"/>
      <c r="Q8841" s="106"/>
      <c r="R8841" s="106"/>
      <c r="S8841" s="106"/>
      <c r="T8841" s="106"/>
      <c r="U8841" s="106"/>
      <c r="V8841" s="106"/>
      <c r="W8841" s="19"/>
      <c r="X8841" s="2"/>
      <c r="Y8841" s="4"/>
      <c r="Z8841" s="106"/>
      <c r="AA8841" s="114"/>
      <c r="AB8841" s="112"/>
      <c r="AC8841" s="178"/>
      <c r="AD8841" s="11"/>
      <c r="AE8841" s="106"/>
      <c r="AF8841" s="106"/>
      <c r="AG8841" s="106"/>
      <c r="AH8841" s="115"/>
      <c r="AI8841" s="116"/>
    </row>
    <row r="8842" spans="1:35" ht="15" customHeight="1" x14ac:dyDescent="0.25">
      <c r="A8842" s="105"/>
      <c r="B8842" s="106"/>
      <c r="C8842" s="2"/>
      <c r="D8842" s="2"/>
      <c r="E8842" s="106"/>
      <c r="F8842" s="107"/>
      <c r="G8842" s="108"/>
      <c r="H8842" s="109"/>
      <c r="I8842" s="109"/>
      <c r="J8842" s="110"/>
      <c r="K8842" s="117"/>
      <c r="L8842" s="178"/>
      <c r="M8842" s="178"/>
      <c r="N8842" s="106"/>
      <c r="O8842" s="111"/>
      <c r="P8842" s="111"/>
      <c r="Q8842" s="106"/>
      <c r="R8842" s="106"/>
      <c r="S8842" s="106"/>
      <c r="T8842" s="106"/>
      <c r="U8842" s="106"/>
      <c r="V8842" s="106"/>
      <c r="W8842" s="19"/>
      <c r="X8842" s="2"/>
      <c r="Y8842" s="4"/>
      <c r="Z8842" s="106"/>
      <c r="AA8842" s="114"/>
      <c r="AB8842" s="112"/>
      <c r="AC8842" s="178"/>
      <c r="AD8842" s="11"/>
      <c r="AE8842" s="106"/>
      <c r="AF8842" s="106"/>
      <c r="AG8842" s="106"/>
      <c r="AH8842" s="115"/>
      <c r="AI8842" s="116"/>
    </row>
    <row r="8843" spans="1:35" ht="15" customHeight="1" x14ac:dyDescent="0.25">
      <c r="A8843" s="105"/>
      <c r="B8843" s="106"/>
      <c r="C8843" s="2"/>
      <c r="D8843" s="2"/>
      <c r="E8843" s="106"/>
      <c r="F8843" s="107"/>
      <c r="G8843" s="108"/>
      <c r="H8843" s="109"/>
      <c r="I8843" s="109"/>
      <c r="J8843" s="110"/>
      <c r="K8843" s="117"/>
      <c r="L8843" s="178"/>
      <c r="M8843" s="178"/>
      <c r="N8843" s="106"/>
      <c r="O8843" s="111"/>
      <c r="P8843" s="111"/>
      <c r="Q8843" s="106"/>
      <c r="R8843" s="106"/>
      <c r="S8843" s="106"/>
      <c r="T8843" s="106"/>
      <c r="U8843" s="106"/>
      <c r="V8843" s="106"/>
      <c r="W8843" s="19"/>
      <c r="X8843" s="2"/>
      <c r="Y8843" s="4"/>
      <c r="Z8843" s="106"/>
      <c r="AA8843" s="114"/>
      <c r="AB8843" s="112"/>
      <c r="AC8843" s="178"/>
      <c r="AD8843" s="11"/>
      <c r="AE8843" s="106"/>
      <c r="AF8843" s="106"/>
      <c r="AG8843" s="106"/>
      <c r="AH8843" s="115"/>
      <c r="AI8843" s="116"/>
    </row>
    <row r="8844" spans="1:35" ht="15" customHeight="1" x14ac:dyDescent="0.25">
      <c r="A8844" s="105"/>
      <c r="B8844" s="106"/>
      <c r="C8844" s="2"/>
      <c r="D8844" s="2"/>
      <c r="E8844" s="106"/>
      <c r="F8844" s="107"/>
      <c r="G8844" s="108"/>
      <c r="H8844" s="109"/>
      <c r="I8844" s="109"/>
      <c r="J8844" s="110"/>
      <c r="K8844" s="117"/>
      <c r="L8844" s="178"/>
      <c r="M8844" s="178"/>
      <c r="N8844" s="106"/>
      <c r="O8844" s="111"/>
      <c r="P8844" s="111"/>
      <c r="Q8844" s="106"/>
      <c r="R8844" s="106"/>
      <c r="S8844" s="106"/>
      <c r="T8844" s="106"/>
      <c r="U8844" s="106"/>
      <c r="V8844" s="106"/>
      <c r="W8844" s="19"/>
      <c r="X8844" s="2"/>
      <c r="Y8844" s="4"/>
      <c r="Z8844" s="106"/>
      <c r="AA8844" s="114"/>
      <c r="AB8844" s="112"/>
      <c r="AC8844" s="178"/>
      <c r="AD8844" s="11"/>
      <c r="AE8844" s="106"/>
      <c r="AF8844" s="106"/>
      <c r="AG8844" s="106"/>
      <c r="AH8844" s="115"/>
      <c r="AI8844" s="116"/>
    </row>
    <row r="8845" spans="1:35" ht="15" customHeight="1" x14ac:dyDescent="0.25">
      <c r="A8845" s="105"/>
      <c r="B8845" s="106"/>
      <c r="C8845" s="2"/>
      <c r="D8845" s="2"/>
      <c r="E8845" s="106"/>
      <c r="F8845" s="107"/>
      <c r="G8845" s="108"/>
      <c r="H8845" s="109"/>
      <c r="I8845" s="109"/>
      <c r="J8845" s="110"/>
      <c r="K8845" s="117"/>
      <c r="L8845" s="178"/>
      <c r="M8845" s="178"/>
      <c r="N8845" s="106"/>
      <c r="O8845" s="111"/>
      <c r="P8845" s="111"/>
      <c r="Q8845" s="106"/>
      <c r="R8845" s="106"/>
      <c r="S8845" s="106"/>
      <c r="T8845" s="106"/>
      <c r="U8845" s="106"/>
      <c r="V8845" s="106"/>
      <c r="W8845" s="19"/>
      <c r="X8845" s="2"/>
      <c r="Y8845" s="4"/>
      <c r="Z8845" s="106"/>
      <c r="AA8845" s="114"/>
      <c r="AB8845" s="112"/>
      <c r="AC8845" s="178"/>
      <c r="AD8845" s="11"/>
      <c r="AE8845" s="106"/>
      <c r="AF8845" s="106"/>
      <c r="AG8845" s="106"/>
      <c r="AH8845" s="115"/>
      <c r="AI8845" s="116"/>
    </row>
    <row r="8846" spans="1:35" ht="15" customHeight="1" x14ac:dyDescent="0.25">
      <c r="A8846" s="105"/>
      <c r="B8846" s="106"/>
      <c r="C8846" s="2"/>
      <c r="D8846" s="2"/>
      <c r="E8846" s="106"/>
      <c r="F8846" s="107"/>
      <c r="G8846" s="108"/>
      <c r="H8846" s="109"/>
      <c r="I8846" s="109"/>
      <c r="J8846" s="110"/>
      <c r="K8846" s="117"/>
      <c r="L8846" s="178"/>
      <c r="M8846" s="178"/>
      <c r="N8846" s="106"/>
      <c r="O8846" s="111"/>
      <c r="P8846" s="111"/>
      <c r="Q8846" s="106"/>
      <c r="R8846" s="106"/>
      <c r="S8846" s="106"/>
      <c r="T8846" s="106"/>
      <c r="U8846" s="106"/>
      <c r="V8846" s="106"/>
      <c r="W8846" s="19"/>
      <c r="X8846" s="2"/>
      <c r="Y8846" s="4"/>
      <c r="Z8846" s="106"/>
      <c r="AA8846" s="114"/>
      <c r="AB8846" s="112"/>
      <c r="AC8846" s="178"/>
      <c r="AD8846" s="11"/>
      <c r="AE8846" s="106"/>
      <c r="AF8846" s="106"/>
      <c r="AG8846" s="106"/>
      <c r="AH8846" s="115"/>
      <c r="AI8846" s="116"/>
    </row>
    <row r="8847" spans="1:35" ht="15" customHeight="1" x14ac:dyDescent="0.25">
      <c r="A8847" s="105"/>
      <c r="B8847" s="106"/>
      <c r="C8847" s="2"/>
      <c r="D8847" s="2"/>
      <c r="E8847" s="106"/>
      <c r="F8847" s="107"/>
      <c r="G8847" s="108"/>
      <c r="H8847" s="109"/>
      <c r="I8847" s="109"/>
      <c r="J8847" s="110"/>
      <c r="K8847" s="117"/>
      <c r="L8847" s="178"/>
      <c r="M8847" s="178"/>
      <c r="N8847" s="106"/>
      <c r="O8847" s="111"/>
      <c r="P8847" s="111"/>
      <c r="Q8847" s="106"/>
      <c r="R8847" s="106"/>
      <c r="S8847" s="106"/>
      <c r="T8847" s="106"/>
      <c r="U8847" s="106"/>
      <c r="V8847" s="106"/>
      <c r="W8847" s="19"/>
      <c r="X8847" s="2"/>
      <c r="Y8847" s="4"/>
      <c r="Z8847" s="106"/>
      <c r="AA8847" s="114"/>
      <c r="AB8847" s="112"/>
      <c r="AC8847" s="178"/>
      <c r="AD8847" s="11"/>
      <c r="AE8847" s="106"/>
      <c r="AF8847" s="106"/>
      <c r="AG8847" s="106"/>
      <c r="AH8847" s="115"/>
      <c r="AI8847" s="116"/>
    </row>
    <row r="8848" spans="1:35" ht="15" customHeight="1" x14ac:dyDescent="0.25">
      <c r="A8848" s="105"/>
      <c r="B8848" s="106"/>
      <c r="C8848" s="2"/>
      <c r="D8848" s="2"/>
      <c r="E8848" s="106"/>
      <c r="F8848" s="107"/>
      <c r="G8848" s="108"/>
      <c r="H8848" s="109"/>
      <c r="I8848" s="109"/>
      <c r="J8848" s="110"/>
      <c r="K8848" s="117"/>
      <c r="L8848" s="178"/>
      <c r="M8848" s="178"/>
      <c r="N8848" s="106"/>
      <c r="O8848" s="111"/>
      <c r="P8848" s="111"/>
      <c r="Q8848" s="106"/>
      <c r="R8848" s="106"/>
      <c r="S8848" s="106"/>
      <c r="T8848" s="106"/>
      <c r="U8848" s="106"/>
      <c r="V8848" s="106"/>
      <c r="W8848" s="19"/>
      <c r="X8848" s="2"/>
      <c r="Y8848" s="4"/>
      <c r="Z8848" s="106"/>
      <c r="AA8848" s="114"/>
      <c r="AB8848" s="112"/>
      <c r="AC8848" s="178"/>
      <c r="AD8848" s="11"/>
      <c r="AE8848" s="106"/>
      <c r="AF8848" s="106"/>
      <c r="AG8848" s="106"/>
      <c r="AH8848" s="115"/>
      <c r="AI8848" s="116"/>
    </row>
    <row r="8849" spans="1:35" ht="15" customHeight="1" x14ac:dyDescent="0.25">
      <c r="A8849" s="105"/>
      <c r="B8849" s="106"/>
      <c r="C8849" s="2"/>
      <c r="D8849" s="2"/>
      <c r="E8849" s="106"/>
      <c r="F8849" s="107"/>
      <c r="G8849" s="108"/>
      <c r="H8849" s="109"/>
      <c r="I8849" s="109"/>
      <c r="J8849" s="110"/>
      <c r="K8849" s="117"/>
      <c r="L8849" s="178"/>
      <c r="M8849" s="178"/>
      <c r="N8849" s="106"/>
      <c r="O8849" s="111"/>
      <c r="P8849" s="111"/>
      <c r="Q8849" s="106"/>
      <c r="R8849" s="106"/>
      <c r="S8849" s="106"/>
      <c r="T8849" s="106"/>
      <c r="U8849" s="106"/>
      <c r="V8849" s="106"/>
      <c r="W8849" s="19"/>
      <c r="X8849" s="2"/>
      <c r="Y8849" s="4"/>
      <c r="Z8849" s="106"/>
      <c r="AA8849" s="114"/>
      <c r="AB8849" s="112"/>
      <c r="AC8849" s="178"/>
      <c r="AD8849" s="11"/>
      <c r="AE8849" s="106"/>
      <c r="AF8849" s="106"/>
      <c r="AG8849" s="106"/>
      <c r="AH8849" s="115"/>
      <c r="AI8849" s="116"/>
    </row>
    <row r="8850" spans="1:35" ht="15" customHeight="1" x14ac:dyDescent="0.25">
      <c r="A8850" s="105"/>
      <c r="B8850" s="106"/>
      <c r="C8850" s="2"/>
      <c r="D8850" s="2"/>
      <c r="E8850" s="106"/>
      <c r="F8850" s="107"/>
      <c r="G8850" s="108"/>
      <c r="H8850" s="109"/>
      <c r="I8850" s="109"/>
      <c r="J8850" s="110"/>
      <c r="K8850" s="117"/>
      <c r="L8850" s="178"/>
      <c r="M8850" s="178"/>
      <c r="N8850" s="106"/>
      <c r="O8850" s="111"/>
      <c r="P8850" s="111"/>
      <c r="Q8850" s="106"/>
      <c r="R8850" s="106"/>
      <c r="S8850" s="106"/>
      <c r="T8850" s="106"/>
      <c r="U8850" s="106"/>
      <c r="V8850" s="106"/>
      <c r="W8850" s="19"/>
      <c r="X8850" s="2"/>
      <c r="Y8850" s="4"/>
      <c r="Z8850" s="106"/>
      <c r="AA8850" s="114"/>
      <c r="AB8850" s="112"/>
      <c r="AC8850" s="178"/>
      <c r="AD8850" s="11"/>
      <c r="AE8850" s="106"/>
      <c r="AF8850" s="106"/>
      <c r="AG8850" s="106"/>
      <c r="AH8850" s="115"/>
      <c r="AI8850" s="116"/>
    </row>
    <row r="8851" spans="1:35" ht="15" customHeight="1" x14ac:dyDescent="0.25">
      <c r="A8851" s="105"/>
      <c r="B8851" s="106"/>
      <c r="C8851" s="2"/>
      <c r="D8851" s="2"/>
      <c r="E8851" s="106"/>
      <c r="F8851" s="107"/>
      <c r="G8851" s="108"/>
      <c r="H8851" s="109"/>
      <c r="I8851" s="109"/>
      <c r="J8851" s="110"/>
      <c r="K8851" s="117"/>
      <c r="L8851" s="178"/>
      <c r="M8851" s="178"/>
      <c r="N8851" s="106"/>
      <c r="O8851" s="111"/>
      <c r="P8851" s="111"/>
      <c r="Q8851" s="106"/>
      <c r="R8851" s="106"/>
      <c r="S8851" s="106"/>
      <c r="T8851" s="106"/>
      <c r="U8851" s="106"/>
      <c r="V8851" s="106"/>
      <c r="W8851" s="19"/>
      <c r="X8851" s="2"/>
      <c r="Y8851" s="4"/>
      <c r="Z8851" s="106"/>
      <c r="AA8851" s="114"/>
      <c r="AB8851" s="112"/>
      <c r="AC8851" s="178"/>
      <c r="AD8851" s="11"/>
      <c r="AE8851" s="106"/>
      <c r="AF8851" s="106"/>
      <c r="AG8851" s="106"/>
      <c r="AH8851" s="115"/>
      <c r="AI8851" s="116"/>
    </row>
    <row r="8852" spans="1:35" ht="15" customHeight="1" x14ac:dyDescent="0.25">
      <c r="A8852" s="105"/>
      <c r="B8852" s="106"/>
      <c r="C8852" s="2"/>
      <c r="D8852" s="2"/>
      <c r="E8852" s="106"/>
      <c r="F8852" s="107"/>
      <c r="G8852" s="108"/>
      <c r="H8852" s="109"/>
      <c r="I8852" s="109"/>
      <c r="J8852" s="110"/>
      <c r="K8852" s="117"/>
      <c r="L8852" s="178"/>
      <c r="M8852" s="178"/>
      <c r="N8852" s="106"/>
      <c r="O8852" s="111"/>
      <c r="P8852" s="111"/>
      <c r="Q8852" s="106"/>
      <c r="R8852" s="106"/>
      <c r="S8852" s="106"/>
      <c r="T8852" s="106"/>
      <c r="U8852" s="106"/>
      <c r="V8852" s="106"/>
      <c r="W8852" s="19"/>
      <c r="X8852" s="2"/>
      <c r="Y8852" s="4"/>
      <c r="Z8852" s="106"/>
      <c r="AA8852" s="114"/>
      <c r="AB8852" s="112"/>
      <c r="AC8852" s="178"/>
      <c r="AD8852" s="11"/>
      <c r="AE8852" s="106"/>
      <c r="AF8852" s="106"/>
      <c r="AG8852" s="106"/>
      <c r="AH8852" s="115"/>
      <c r="AI8852" s="116"/>
    </row>
    <row r="8853" spans="1:35" ht="15" customHeight="1" x14ac:dyDescent="0.25">
      <c r="A8853" s="105"/>
      <c r="B8853" s="106"/>
      <c r="C8853" s="2"/>
      <c r="D8853" s="2"/>
      <c r="E8853" s="106"/>
      <c r="F8853" s="107"/>
      <c r="G8853" s="108"/>
      <c r="H8853" s="109"/>
      <c r="I8853" s="109"/>
      <c r="J8853" s="110"/>
      <c r="K8853" s="117"/>
      <c r="L8853" s="178"/>
      <c r="M8853" s="178"/>
      <c r="N8853" s="106"/>
      <c r="O8853" s="111"/>
      <c r="P8853" s="111"/>
      <c r="Q8853" s="106"/>
      <c r="R8853" s="106"/>
      <c r="S8853" s="106"/>
      <c r="T8853" s="106"/>
      <c r="U8853" s="106"/>
      <c r="V8853" s="106"/>
      <c r="W8853" s="19"/>
      <c r="X8853" s="2"/>
      <c r="Y8853" s="4"/>
      <c r="Z8853" s="106"/>
      <c r="AA8853" s="114"/>
      <c r="AB8853" s="112"/>
      <c r="AC8853" s="178"/>
      <c r="AD8853" s="11"/>
      <c r="AE8853" s="106"/>
      <c r="AF8853" s="106"/>
      <c r="AG8853" s="106"/>
      <c r="AH8853" s="115"/>
      <c r="AI8853" s="116"/>
    </row>
    <row r="8854" spans="1:35" ht="15" customHeight="1" x14ac:dyDescent="0.25">
      <c r="A8854" s="105"/>
      <c r="B8854" s="106"/>
      <c r="C8854" s="2"/>
      <c r="D8854" s="2"/>
      <c r="E8854" s="106"/>
      <c r="F8854" s="107"/>
      <c r="G8854" s="108"/>
      <c r="H8854" s="109"/>
      <c r="I8854" s="109"/>
      <c r="J8854" s="110"/>
      <c r="K8854" s="117"/>
      <c r="L8854" s="178"/>
      <c r="M8854" s="178"/>
      <c r="N8854" s="106"/>
      <c r="O8854" s="111"/>
      <c r="P8854" s="111"/>
      <c r="Q8854" s="106"/>
      <c r="R8854" s="106"/>
      <c r="S8854" s="106"/>
      <c r="T8854" s="106"/>
      <c r="U8854" s="106"/>
      <c r="V8854" s="106"/>
      <c r="W8854" s="19"/>
      <c r="X8854" s="2"/>
      <c r="Y8854" s="4"/>
      <c r="Z8854" s="106"/>
      <c r="AA8854" s="114"/>
      <c r="AB8854" s="112"/>
      <c r="AC8854" s="178"/>
      <c r="AD8854" s="11"/>
      <c r="AE8854" s="106"/>
      <c r="AF8854" s="106"/>
      <c r="AG8854" s="106"/>
      <c r="AH8854" s="115"/>
      <c r="AI8854" s="116"/>
    </row>
    <row r="8855" spans="1:35" ht="15" customHeight="1" x14ac:dyDescent="0.25">
      <c r="A8855" s="105"/>
      <c r="B8855" s="106"/>
      <c r="C8855" s="2"/>
      <c r="D8855" s="2"/>
      <c r="E8855" s="106"/>
      <c r="F8855" s="107"/>
      <c r="G8855" s="108"/>
      <c r="H8855" s="109"/>
      <c r="I8855" s="109"/>
      <c r="J8855" s="110"/>
      <c r="K8855" s="117"/>
      <c r="L8855" s="178"/>
      <c r="M8855" s="178"/>
      <c r="N8855" s="106"/>
      <c r="O8855" s="111"/>
      <c r="P8855" s="111"/>
      <c r="Q8855" s="106"/>
      <c r="R8855" s="106"/>
      <c r="S8855" s="106"/>
      <c r="T8855" s="106"/>
      <c r="U8855" s="106"/>
      <c r="V8855" s="106"/>
      <c r="W8855" s="19"/>
      <c r="X8855" s="2"/>
      <c r="Y8855" s="4"/>
      <c r="Z8855" s="106"/>
      <c r="AA8855" s="114"/>
      <c r="AB8855" s="112"/>
      <c r="AC8855" s="178"/>
      <c r="AD8855" s="11"/>
      <c r="AE8855" s="106"/>
      <c r="AF8855" s="106"/>
      <c r="AG8855" s="106"/>
      <c r="AH8855" s="115"/>
      <c r="AI8855" s="116"/>
    </row>
    <row r="8856" spans="1:35" ht="15" customHeight="1" x14ac:dyDescent="0.25">
      <c r="A8856" s="105"/>
      <c r="B8856" s="106"/>
      <c r="C8856" s="2"/>
      <c r="D8856" s="2"/>
      <c r="E8856" s="106"/>
      <c r="F8856" s="107"/>
      <c r="G8856" s="108"/>
      <c r="H8856" s="109"/>
      <c r="I8856" s="109"/>
      <c r="J8856" s="110"/>
      <c r="K8856" s="117"/>
      <c r="L8856" s="178"/>
      <c r="M8856" s="178"/>
      <c r="N8856" s="106"/>
      <c r="O8856" s="111"/>
      <c r="P8856" s="111"/>
      <c r="Q8856" s="106"/>
      <c r="R8856" s="106"/>
      <c r="S8856" s="106"/>
      <c r="T8856" s="106"/>
      <c r="U8856" s="106"/>
      <c r="V8856" s="106"/>
      <c r="W8856" s="19"/>
      <c r="X8856" s="2"/>
      <c r="Y8856" s="4"/>
      <c r="Z8856" s="106"/>
      <c r="AA8856" s="114"/>
      <c r="AB8856" s="112"/>
      <c r="AC8856" s="178"/>
      <c r="AD8856" s="11"/>
      <c r="AE8856" s="106"/>
      <c r="AF8856" s="106"/>
      <c r="AG8856" s="106"/>
      <c r="AH8856" s="115"/>
      <c r="AI8856" s="116"/>
    </row>
    <row r="8857" spans="1:35" ht="15" customHeight="1" x14ac:dyDescent="0.25">
      <c r="A8857" s="105"/>
      <c r="B8857" s="106"/>
      <c r="C8857" s="2"/>
      <c r="D8857" s="2"/>
      <c r="E8857" s="106"/>
      <c r="F8857" s="107"/>
      <c r="G8857" s="108"/>
      <c r="H8857" s="109"/>
      <c r="I8857" s="109"/>
      <c r="J8857" s="110"/>
      <c r="K8857" s="117"/>
      <c r="L8857" s="178"/>
      <c r="M8857" s="178"/>
      <c r="N8857" s="106"/>
      <c r="O8857" s="111"/>
      <c r="P8857" s="111"/>
      <c r="Q8857" s="106"/>
      <c r="R8857" s="106"/>
      <c r="S8857" s="106"/>
      <c r="T8857" s="106"/>
      <c r="U8857" s="106"/>
      <c r="V8857" s="106"/>
      <c r="W8857" s="19"/>
      <c r="X8857" s="2"/>
      <c r="Y8857" s="4"/>
      <c r="Z8857" s="106"/>
      <c r="AA8857" s="114"/>
      <c r="AB8857" s="112"/>
      <c r="AC8857" s="178"/>
      <c r="AD8857" s="11"/>
      <c r="AE8857" s="106"/>
      <c r="AF8857" s="106"/>
      <c r="AG8857" s="106"/>
      <c r="AH8857" s="115"/>
      <c r="AI8857" s="116"/>
    </row>
    <row r="8858" spans="1:35" ht="15" customHeight="1" x14ac:dyDescent="0.25">
      <c r="A8858" s="105"/>
      <c r="B8858" s="106"/>
      <c r="C8858" s="2"/>
      <c r="D8858" s="2"/>
      <c r="E8858" s="106"/>
      <c r="F8858" s="107"/>
      <c r="G8858" s="108"/>
      <c r="H8858" s="109"/>
      <c r="I8858" s="109"/>
      <c r="J8858" s="110"/>
      <c r="K8858" s="117"/>
      <c r="L8858" s="178"/>
      <c r="M8858" s="178"/>
      <c r="N8858" s="106"/>
      <c r="O8858" s="111"/>
      <c r="P8858" s="111"/>
      <c r="Q8858" s="106"/>
      <c r="R8858" s="106"/>
      <c r="S8858" s="106"/>
      <c r="T8858" s="106"/>
      <c r="U8858" s="106"/>
      <c r="V8858" s="106"/>
      <c r="W8858" s="19"/>
      <c r="X8858" s="2"/>
      <c r="Y8858" s="4"/>
      <c r="Z8858" s="106"/>
      <c r="AA8858" s="114"/>
      <c r="AB8858" s="112"/>
      <c r="AC8858" s="178"/>
      <c r="AD8858" s="11"/>
      <c r="AE8858" s="106"/>
      <c r="AF8858" s="106"/>
      <c r="AG8858" s="106"/>
      <c r="AH8858" s="115"/>
      <c r="AI8858" s="116"/>
    </row>
    <row r="8859" spans="1:35" ht="15" customHeight="1" x14ac:dyDescent="0.25">
      <c r="A8859" s="105"/>
      <c r="B8859" s="106"/>
      <c r="C8859" s="2"/>
      <c r="D8859" s="2"/>
      <c r="E8859" s="106"/>
      <c r="F8859" s="107"/>
      <c r="G8859" s="108"/>
      <c r="H8859" s="109"/>
      <c r="I8859" s="109"/>
      <c r="J8859" s="110"/>
      <c r="K8859" s="117"/>
      <c r="L8859" s="178"/>
      <c r="M8859" s="178"/>
      <c r="N8859" s="106"/>
      <c r="O8859" s="111"/>
      <c r="P8859" s="111"/>
      <c r="Q8859" s="106"/>
      <c r="R8859" s="106"/>
      <c r="S8859" s="106"/>
      <c r="T8859" s="106"/>
      <c r="U8859" s="106"/>
      <c r="V8859" s="106"/>
      <c r="W8859" s="19"/>
      <c r="X8859" s="2"/>
      <c r="Y8859" s="4"/>
      <c r="Z8859" s="106"/>
      <c r="AA8859" s="114"/>
      <c r="AB8859" s="112"/>
      <c r="AC8859" s="178"/>
      <c r="AD8859" s="11"/>
      <c r="AE8859" s="106"/>
      <c r="AF8859" s="106"/>
      <c r="AG8859" s="106"/>
      <c r="AH8859" s="115"/>
      <c r="AI8859" s="116"/>
    </row>
    <row r="8860" spans="1:35" ht="15" customHeight="1" x14ac:dyDescent="0.25">
      <c r="A8860" s="105"/>
      <c r="B8860" s="106"/>
      <c r="C8860" s="2"/>
      <c r="D8860" s="2"/>
      <c r="E8860" s="106"/>
      <c r="F8860" s="107"/>
      <c r="G8860" s="108"/>
      <c r="H8860" s="109"/>
      <c r="I8860" s="109"/>
      <c r="J8860" s="110"/>
      <c r="K8860" s="117"/>
      <c r="L8860" s="178"/>
      <c r="M8860" s="178"/>
      <c r="N8860" s="106"/>
      <c r="O8860" s="111"/>
      <c r="P8860" s="111"/>
      <c r="Q8860" s="106"/>
      <c r="R8860" s="106"/>
      <c r="S8860" s="106"/>
      <c r="T8860" s="106"/>
      <c r="U8860" s="106"/>
      <c r="V8860" s="106"/>
      <c r="W8860" s="19"/>
      <c r="X8860" s="2"/>
      <c r="Y8860" s="4"/>
      <c r="Z8860" s="106"/>
      <c r="AA8860" s="114"/>
      <c r="AB8860" s="112"/>
      <c r="AC8860" s="178"/>
      <c r="AD8860" s="11"/>
      <c r="AE8860" s="106"/>
      <c r="AF8860" s="106"/>
      <c r="AG8860" s="106"/>
      <c r="AH8860" s="115"/>
      <c r="AI8860" s="116"/>
    </row>
    <row r="8861" spans="1:35" ht="15" customHeight="1" x14ac:dyDescent="0.25">
      <c r="A8861" s="105"/>
      <c r="B8861" s="106"/>
      <c r="C8861" s="2"/>
      <c r="D8861" s="2"/>
      <c r="E8861" s="106"/>
      <c r="F8861" s="107"/>
      <c r="G8861" s="108"/>
      <c r="H8861" s="109"/>
      <c r="I8861" s="109"/>
      <c r="J8861" s="110"/>
      <c r="K8861" s="117"/>
      <c r="L8861" s="178"/>
      <c r="M8861" s="178"/>
      <c r="N8861" s="106"/>
      <c r="O8861" s="111"/>
      <c r="P8861" s="111"/>
      <c r="Q8861" s="106"/>
      <c r="R8861" s="106"/>
      <c r="S8861" s="106"/>
      <c r="T8861" s="106"/>
      <c r="U8861" s="106"/>
      <c r="V8861" s="106"/>
      <c r="W8861" s="19"/>
      <c r="X8861" s="2"/>
      <c r="Y8861" s="4"/>
      <c r="Z8861" s="106"/>
      <c r="AA8861" s="114"/>
      <c r="AB8861" s="112"/>
      <c r="AC8861" s="178"/>
      <c r="AD8861" s="11"/>
      <c r="AE8861" s="106"/>
      <c r="AF8861" s="106"/>
      <c r="AG8861" s="106"/>
      <c r="AH8861" s="115"/>
      <c r="AI8861" s="116"/>
    </row>
    <row r="8862" spans="1:35" ht="15" customHeight="1" x14ac:dyDescent="0.25">
      <c r="A8862" s="105"/>
      <c r="B8862" s="106"/>
      <c r="C8862" s="2"/>
      <c r="D8862" s="2"/>
      <c r="E8862" s="106"/>
      <c r="F8862" s="107"/>
      <c r="G8862" s="108"/>
      <c r="H8862" s="109"/>
      <c r="I8862" s="109"/>
      <c r="J8862" s="110"/>
      <c r="K8862" s="117"/>
      <c r="L8862" s="178"/>
      <c r="M8862" s="178"/>
      <c r="N8862" s="106"/>
      <c r="O8862" s="111"/>
      <c r="P8862" s="111"/>
      <c r="Q8862" s="106"/>
      <c r="R8862" s="106"/>
      <c r="S8862" s="106"/>
      <c r="T8862" s="106"/>
      <c r="U8862" s="106"/>
      <c r="V8862" s="106"/>
      <c r="W8862" s="19"/>
      <c r="X8862" s="2"/>
      <c r="Y8862" s="4"/>
      <c r="Z8862" s="106"/>
      <c r="AA8862" s="114"/>
      <c r="AB8862" s="112"/>
      <c r="AC8862" s="178"/>
      <c r="AD8862" s="11"/>
      <c r="AE8862" s="106"/>
      <c r="AF8862" s="106"/>
      <c r="AG8862" s="106"/>
      <c r="AH8862" s="115"/>
      <c r="AI8862" s="116"/>
    </row>
    <row r="8863" spans="1:35" ht="15" customHeight="1" x14ac:dyDescent="0.25">
      <c r="A8863" s="105"/>
      <c r="B8863" s="106"/>
      <c r="C8863" s="2"/>
      <c r="D8863" s="2"/>
      <c r="E8863" s="106"/>
      <c r="F8863" s="107"/>
      <c r="G8863" s="108"/>
      <c r="H8863" s="109"/>
      <c r="I8863" s="109"/>
      <c r="J8863" s="110"/>
      <c r="K8863" s="117"/>
      <c r="L8863" s="178"/>
      <c r="M8863" s="178"/>
      <c r="N8863" s="106"/>
      <c r="O8863" s="111"/>
      <c r="P8863" s="111"/>
      <c r="Q8863" s="106"/>
      <c r="R8863" s="106"/>
      <c r="S8863" s="106"/>
      <c r="T8863" s="106"/>
      <c r="U8863" s="106"/>
      <c r="V8863" s="106"/>
      <c r="W8863" s="19"/>
      <c r="X8863" s="2"/>
      <c r="Y8863" s="4"/>
      <c r="Z8863" s="106"/>
      <c r="AA8863" s="114"/>
      <c r="AB8863" s="112"/>
      <c r="AC8863" s="178"/>
      <c r="AD8863" s="11"/>
      <c r="AE8863" s="106"/>
      <c r="AF8863" s="106"/>
      <c r="AG8863" s="106"/>
      <c r="AH8863" s="115"/>
      <c r="AI8863" s="116"/>
    </row>
    <row r="8864" spans="1:35" ht="15" customHeight="1" x14ac:dyDescent="0.25">
      <c r="A8864" s="105"/>
      <c r="B8864" s="106"/>
      <c r="C8864" s="2"/>
      <c r="D8864" s="2"/>
      <c r="E8864" s="106"/>
      <c r="F8864" s="107"/>
      <c r="G8864" s="108"/>
      <c r="H8864" s="109"/>
      <c r="I8864" s="109"/>
      <c r="J8864" s="110"/>
      <c r="K8864" s="117"/>
      <c r="L8864" s="178"/>
      <c r="M8864" s="178"/>
      <c r="N8864" s="106"/>
      <c r="O8864" s="111"/>
      <c r="P8864" s="111"/>
      <c r="Q8864" s="106"/>
      <c r="R8864" s="106"/>
      <c r="S8864" s="106"/>
      <c r="T8864" s="106"/>
      <c r="U8864" s="106"/>
      <c r="V8864" s="106"/>
      <c r="W8864" s="19"/>
      <c r="X8864" s="2"/>
      <c r="Y8864" s="4"/>
      <c r="Z8864" s="106"/>
      <c r="AA8864" s="114"/>
      <c r="AB8864" s="112"/>
      <c r="AC8864" s="178"/>
      <c r="AD8864" s="11"/>
      <c r="AE8864" s="106"/>
      <c r="AF8864" s="106"/>
      <c r="AG8864" s="106"/>
      <c r="AH8864" s="115"/>
      <c r="AI8864" s="116"/>
    </row>
    <row r="8865" spans="1:35" ht="15" customHeight="1" x14ac:dyDescent="0.25">
      <c r="A8865" s="105"/>
      <c r="B8865" s="106"/>
      <c r="C8865" s="2"/>
      <c r="D8865" s="2"/>
      <c r="E8865" s="106"/>
      <c r="F8865" s="107"/>
      <c r="G8865" s="108"/>
      <c r="H8865" s="109"/>
      <c r="I8865" s="109"/>
      <c r="J8865" s="110"/>
      <c r="K8865" s="117"/>
      <c r="L8865" s="178"/>
      <c r="M8865" s="178"/>
      <c r="N8865" s="106"/>
      <c r="O8865" s="111"/>
      <c r="P8865" s="111"/>
      <c r="Q8865" s="106"/>
      <c r="R8865" s="106"/>
      <c r="S8865" s="106"/>
      <c r="T8865" s="106"/>
      <c r="U8865" s="106"/>
      <c r="V8865" s="106"/>
      <c r="W8865" s="19"/>
      <c r="X8865" s="2"/>
      <c r="Y8865" s="4"/>
      <c r="Z8865" s="106"/>
      <c r="AA8865" s="114"/>
      <c r="AB8865" s="112"/>
      <c r="AC8865" s="178"/>
      <c r="AD8865" s="11"/>
      <c r="AE8865" s="106"/>
      <c r="AF8865" s="106"/>
      <c r="AG8865" s="106"/>
      <c r="AH8865" s="115"/>
      <c r="AI8865" s="116"/>
    </row>
    <row r="8866" spans="1:35" ht="15" customHeight="1" x14ac:dyDescent="0.25">
      <c r="A8866" s="105"/>
      <c r="B8866" s="106"/>
      <c r="C8866" s="2"/>
      <c r="D8866" s="2"/>
      <c r="E8866" s="106"/>
      <c r="F8866" s="107"/>
      <c r="G8866" s="108"/>
      <c r="H8866" s="109"/>
      <c r="I8866" s="109"/>
      <c r="J8866" s="110"/>
      <c r="K8866" s="117"/>
      <c r="L8866" s="178"/>
      <c r="M8866" s="178"/>
      <c r="N8866" s="106"/>
      <c r="O8866" s="111"/>
      <c r="P8866" s="111"/>
      <c r="Q8866" s="106"/>
      <c r="R8866" s="106"/>
      <c r="S8866" s="106"/>
      <c r="T8866" s="106"/>
      <c r="U8866" s="106"/>
      <c r="V8866" s="106"/>
      <c r="W8866" s="19"/>
      <c r="X8866" s="2"/>
      <c r="Y8866" s="4"/>
      <c r="Z8866" s="106"/>
      <c r="AA8866" s="114"/>
      <c r="AB8866" s="112"/>
      <c r="AC8866" s="178"/>
      <c r="AD8866" s="11"/>
      <c r="AE8866" s="106"/>
      <c r="AF8866" s="106"/>
      <c r="AG8866" s="106"/>
      <c r="AH8866" s="115"/>
      <c r="AI8866" s="116"/>
    </row>
    <row r="8867" spans="1:35" ht="15" customHeight="1" x14ac:dyDescent="0.25">
      <c r="A8867" s="105"/>
      <c r="B8867" s="106"/>
      <c r="C8867" s="2"/>
      <c r="D8867" s="2"/>
      <c r="E8867" s="106"/>
      <c r="F8867" s="107"/>
      <c r="G8867" s="108"/>
      <c r="H8867" s="109"/>
      <c r="I8867" s="109"/>
      <c r="J8867" s="110"/>
      <c r="K8867" s="117"/>
      <c r="L8867" s="178"/>
      <c r="M8867" s="178"/>
      <c r="N8867" s="106"/>
      <c r="O8867" s="111"/>
      <c r="P8867" s="111"/>
      <c r="Q8867" s="106"/>
      <c r="R8867" s="106"/>
      <c r="S8867" s="106"/>
      <c r="T8867" s="106"/>
      <c r="U8867" s="106"/>
      <c r="V8867" s="106"/>
      <c r="W8867" s="19"/>
      <c r="X8867" s="2"/>
      <c r="Y8867" s="4"/>
      <c r="Z8867" s="106"/>
      <c r="AA8867" s="114"/>
      <c r="AB8867" s="112"/>
      <c r="AC8867" s="178"/>
      <c r="AD8867" s="11"/>
      <c r="AE8867" s="106"/>
      <c r="AF8867" s="106"/>
      <c r="AG8867" s="106"/>
      <c r="AH8867" s="115"/>
      <c r="AI8867" s="116"/>
    </row>
    <row r="8868" spans="1:35" ht="15" customHeight="1" x14ac:dyDescent="0.25">
      <c r="A8868" s="105"/>
      <c r="B8868" s="106"/>
      <c r="C8868" s="2"/>
      <c r="D8868" s="2"/>
      <c r="E8868" s="106"/>
      <c r="F8868" s="107"/>
      <c r="G8868" s="108"/>
      <c r="H8868" s="109"/>
      <c r="I8868" s="109"/>
      <c r="J8868" s="110"/>
      <c r="K8868" s="117"/>
      <c r="L8868" s="178"/>
      <c r="M8868" s="178"/>
      <c r="N8868" s="106"/>
      <c r="O8868" s="111"/>
      <c r="P8868" s="111"/>
      <c r="Q8868" s="106"/>
      <c r="R8868" s="106"/>
      <c r="S8868" s="106"/>
      <c r="T8868" s="106"/>
      <c r="U8868" s="106"/>
      <c r="V8868" s="106"/>
      <c r="W8868" s="19"/>
      <c r="X8868" s="2"/>
      <c r="Y8868" s="4"/>
      <c r="Z8868" s="106"/>
      <c r="AA8868" s="114"/>
      <c r="AB8868" s="112"/>
      <c r="AC8868" s="178"/>
      <c r="AD8868" s="11"/>
      <c r="AE8868" s="106"/>
      <c r="AF8868" s="106"/>
      <c r="AG8868" s="106"/>
      <c r="AH8868" s="115"/>
      <c r="AI8868" s="116"/>
    </row>
    <row r="8869" spans="1:35" ht="15" customHeight="1" x14ac:dyDescent="0.25">
      <c r="A8869" s="105"/>
      <c r="B8869" s="106"/>
      <c r="C8869" s="2"/>
      <c r="D8869" s="2"/>
      <c r="E8869" s="106"/>
      <c r="F8869" s="107"/>
      <c r="G8869" s="108"/>
      <c r="H8869" s="109"/>
      <c r="I8869" s="109"/>
      <c r="J8869" s="110"/>
      <c r="K8869" s="117"/>
      <c r="L8869" s="178"/>
      <c r="M8869" s="178"/>
      <c r="N8869" s="106"/>
      <c r="O8869" s="111"/>
      <c r="P8869" s="111"/>
      <c r="Q8869" s="106"/>
      <c r="R8869" s="106"/>
      <c r="S8869" s="106"/>
      <c r="T8869" s="106"/>
      <c r="U8869" s="106"/>
      <c r="V8869" s="106"/>
      <c r="W8869" s="19"/>
      <c r="X8869" s="2"/>
      <c r="Y8869" s="4"/>
      <c r="Z8869" s="106"/>
      <c r="AA8869" s="114"/>
      <c r="AB8869" s="112"/>
      <c r="AC8869" s="178"/>
      <c r="AD8869" s="11"/>
      <c r="AE8869" s="106"/>
      <c r="AF8869" s="106"/>
      <c r="AG8869" s="106"/>
      <c r="AH8869" s="115"/>
      <c r="AI8869" s="116"/>
    </row>
    <row r="8870" spans="1:35" ht="15" customHeight="1" x14ac:dyDescent="0.25">
      <c r="A8870" s="105"/>
      <c r="B8870" s="106"/>
      <c r="C8870" s="2"/>
      <c r="D8870" s="2"/>
      <c r="E8870" s="106"/>
      <c r="F8870" s="107"/>
      <c r="G8870" s="108"/>
      <c r="H8870" s="109"/>
      <c r="I8870" s="109"/>
      <c r="J8870" s="110"/>
      <c r="K8870" s="117"/>
      <c r="L8870" s="178"/>
      <c r="M8870" s="178"/>
      <c r="N8870" s="106"/>
      <c r="O8870" s="111"/>
      <c r="P8870" s="111"/>
      <c r="Q8870" s="106"/>
      <c r="R8870" s="106"/>
      <c r="S8870" s="106"/>
      <c r="T8870" s="106"/>
      <c r="U8870" s="106"/>
      <c r="V8870" s="106"/>
      <c r="W8870" s="19"/>
      <c r="X8870" s="2"/>
      <c r="Y8870" s="4"/>
      <c r="Z8870" s="106"/>
      <c r="AA8870" s="114"/>
      <c r="AB8870" s="112"/>
      <c r="AC8870" s="178"/>
      <c r="AD8870" s="11"/>
      <c r="AE8870" s="106"/>
      <c r="AF8870" s="106"/>
      <c r="AG8870" s="106"/>
      <c r="AH8870" s="115"/>
      <c r="AI8870" s="116"/>
    </row>
    <row r="8871" spans="1:35" ht="15" customHeight="1" x14ac:dyDescent="0.25">
      <c r="A8871" s="105"/>
      <c r="B8871" s="106"/>
      <c r="C8871" s="2"/>
      <c r="D8871" s="2"/>
      <c r="E8871" s="106"/>
      <c r="F8871" s="107"/>
      <c r="G8871" s="108"/>
      <c r="H8871" s="109"/>
      <c r="I8871" s="109"/>
      <c r="J8871" s="110"/>
      <c r="K8871" s="117"/>
      <c r="L8871" s="178"/>
      <c r="M8871" s="178"/>
      <c r="N8871" s="106"/>
      <c r="O8871" s="111"/>
      <c r="P8871" s="111"/>
      <c r="Q8871" s="106"/>
      <c r="R8871" s="106"/>
      <c r="S8871" s="106"/>
      <c r="T8871" s="106"/>
      <c r="U8871" s="106"/>
      <c r="V8871" s="106"/>
      <c r="W8871" s="19"/>
      <c r="X8871" s="2"/>
      <c r="Y8871" s="4"/>
      <c r="Z8871" s="106"/>
      <c r="AA8871" s="114"/>
      <c r="AB8871" s="112"/>
      <c r="AC8871" s="178"/>
      <c r="AD8871" s="11"/>
      <c r="AE8871" s="106"/>
      <c r="AF8871" s="106"/>
      <c r="AG8871" s="106"/>
      <c r="AH8871" s="115"/>
      <c r="AI8871" s="116"/>
    </row>
    <row r="8872" spans="1:35" ht="15" customHeight="1" x14ac:dyDescent="0.25">
      <c r="A8872" s="105"/>
      <c r="B8872" s="106"/>
      <c r="C8872" s="2"/>
      <c r="D8872" s="2"/>
      <c r="E8872" s="106"/>
      <c r="F8872" s="107"/>
      <c r="G8872" s="108"/>
      <c r="H8872" s="109"/>
      <c r="I8872" s="109"/>
      <c r="J8872" s="110"/>
      <c r="K8872" s="117"/>
      <c r="L8872" s="178"/>
      <c r="M8872" s="178"/>
      <c r="N8872" s="106"/>
      <c r="O8872" s="111"/>
      <c r="P8872" s="111"/>
      <c r="Q8872" s="106"/>
      <c r="R8872" s="106"/>
      <c r="S8872" s="106"/>
      <c r="T8872" s="106"/>
      <c r="U8872" s="106"/>
      <c r="V8872" s="106"/>
      <c r="W8872" s="19"/>
      <c r="X8872" s="2"/>
      <c r="Y8872" s="4"/>
      <c r="Z8872" s="106"/>
      <c r="AA8872" s="114"/>
      <c r="AB8872" s="112"/>
      <c r="AC8872" s="178"/>
      <c r="AD8872" s="11"/>
      <c r="AE8872" s="106"/>
      <c r="AF8872" s="106"/>
      <c r="AG8872" s="106"/>
      <c r="AH8872" s="115"/>
      <c r="AI8872" s="116"/>
    </row>
    <row r="8873" spans="1:35" ht="15" customHeight="1" x14ac:dyDescent="0.25">
      <c r="A8873" s="105"/>
      <c r="B8873" s="106"/>
      <c r="C8873" s="2"/>
      <c r="D8873" s="2"/>
      <c r="E8873" s="106"/>
      <c r="F8873" s="107"/>
      <c r="G8873" s="108"/>
      <c r="H8873" s="109"/>
      <c r="I8873" s="109"/>
      <c r="J8873" s="110"/>
      <c r="K8873" s="117"/>
      <c r="L8873" s="178"/>
      <c r="M8873" s="178"/>
      <c r="N8873" s="106"/>
      <c r="O8873" s="111"/>
      <c r="P8873" s="111"/>
      <c r="Q8873" s="106"/>
      <c r="R8873" s="106"/>
      <c r="S8873" s="106"/>
      <c r="T8873" s="106"/>
      <c r="U8873" s="106"/>
      <c r="V8873" s="106"/>
      <c r="W8873" s="19"/>
      <c r="X8873" s="2"/>
      <c r="Y8873" s="4"/>
      <c r="Z8873" s="106"/>
      <c r="AA8873" s="114"/>
      <c r="AB8873" s="112"/>
      <c r="AC8873" s="178"/>
      <c r="AD8873" s="11"/>
      <c r="AE8873" s="106"/>
      <c r="AF8873" s="106"/>
      <c r="AG8873" s="106"/>
      <c r="AH8873" s="115"/>
      <c r="AI8873" s="116"/>
    </row>
    <row r="8874" spans="1:35" ht="15" customHeight="1" x14ac:dyDescent="0.25">
      <c r="A8874" s="105"/>
      <c r="B8874" s="106"/>
      <c r="C8874" s="2"/>
      <c r="D8874" s="2"/>
      <c r="E8874" s="106"/>
      <c r="F8874" s="107"/>
      <c r="G8874" s="108"/>
      <c r="H8874" s="109"/>
      <c r="I8874" s="109"/>
      <c r="J8874" s="110"/>
      <c r="K8874" s="117"/>
      <c r="L8874" s="178"/>
      <c r="M8874" s="178"/>
      <c r="N8874" s="106"/>
      <c r="O8874" s="111"/>
      <c r="P8874" s="111"/>
      <c r="Q8874" s="106"/>
      <c r="R8874" s="106"/>
      <c r="S8874" s="106"/>
      <c r="T8874" s="106"/>
      <c r="U8874" s="106"/>
      <c r="V8874" s="106"/>
      <c r="W8874" s="19"/>
      <c r="X8874" s="2"/>
      <c r="Y8874" s="4"/>
      <c r="Z8874" s="106"/>
      <c r="AA8874" s="114"/>
      <c r="AB8874" s="112"/>
      <c r="AC8874" s="178"/>
      <c r="AD8874" s="11"/>
      <c r="AE8874" s="106"/>
      <c r="AF8874" s="106"/>
      <c r="AG8874" s="106"/>
      <c r="AH8874" s="115"/>
      <c r="AI8874" s="116"/>
    </row>
    <row r="8875" spans="1:35" ht="15" customHeight="1" x14ac:dyDescent="0.25">
      <c r="A8875" s="105"/>
      <c r="B8875" s="106"/>
      <c r="C8875" s="2"/>
      <c r="D8875" s="2"/>
      <c r="E8875" s="106"/>
      <c r="F8875" s="107"/>
      <c r="G8875" s="108"/>
      <c r="H8875" s="109"/>
      <c r="I8875" s="109"/>
      <c r="J8875" s="110"/>
      <c r="K8875" s="117"/>
      <c r="L8875" s="178"/>
      <c r="M8875" s="178"/>
      <c r="N8875" s="106"/>
      <c r="O8875" s="111"/>
      <c r="P8875" s="111"/>
      <c r="Q8875" s="106"/>
      <c r="R8875" s="106"/>
      <c r="S8875" s="106"/>
      <c r="T8875" s="106"/>
      <c r="U8875" s="106"/>
      <c r="V8875" s="106"/>
      <c r="W8875" s="19"/>
      <c r="X8875" s="2"/>
      <c r="Y8875" s="4"/>
      <c r="Z8875" s="106"/>
      <c r="AA8875" s="114"/>
      <c r="AB8875" s="112"/>
      <c r="AC8875" s="178"/>
      <c r="AD8875" s="11"/>
      <c r="AE8875" s="106"/>
      <c r="AF8875" s="106"/>
      <c r="AG8875" s="106"/>
      <c r="AH8875" s="115"/>
      <c r="AI8875" s="116"/>
    </row>
    <row r="8876" spans="1:35" ht="15" customHeight="1" x14ac:dyDescent="0.25">
      <c r="A8876" s="105"/>
      <c r="B8876" s="106"/>
      <c r="C8876" s="2"/>
      <c r="D8876" s="2"/>
      <c r="E8876" s="106"/>
      <c r="F8876" s="107"/>
      <c r="G8876" s="108"/>
      <c r="H8876" s="109"/>
      <c r="I8876" s="109"/>
      <c r="J8876" s="110"/>
      <c r="K8876" s="117"/>
      <c r="L8876" s="178"/>
      <c r="M8876" s="178"/>
      <c r="N8876" s="106"/>
      <c r="O8876" s="111"/>
      <c r="P8876" s="111"/>
      <c r="Q8876" s="106"/>
      <c r="R8876" s="106"/>
      <c r="S8876" s="106"/>
      <c r="T8876" s="106"/>
      <c r="U8876" s="106"/>
      <c r="V8876" s="106"/>
      <c r="W8876" s="19"/>
      <c r="X8876" s="2"/>
      <c r="Y8876" s="4"/>
      <c r="Z8876" s="106"/>
      <c r="AA8876" s="114"/>
      <c r="AB8876" s="112"/>
      <c r="AC8876" s="178"/>
      <c r="AD8876" s="11"/>
      <c r="AE8876" s="106"/>
      <c r="AF8876" s="106"/>
      <c r="AG8876" s="106"/>
      <c r="AH8876" s="115"/>
      <c r="AI8876" s="116"/>
    </row>
    <row r="8877" spans="1:35" ht="15" customHeight="1" x14ac:dyDescent="0.25">
      <c r="A8877" s="105"/>
      <c r="B8877" s="106"/>
      <c r="C8877" s="2"/>
      <c r="D8877" s="2"/>
      <c r="E8877" s="106"/>
      <c r="F8877" s="107"/>
      <c r="G8877" s="108"/>
      <c r="H8877" s="109"/>
      <c r="I8877" s="109"/>
      <c r="J8877" s="110"/>
      <c r="K8877" s="117"/>
      <c r="L8877" s="178"/>
      <c r="M8877" s="178"/>
      <c r="N8877" s="106"/>
      <c r="O8877" s="111"/>
      <c r="P8877" s="111"/>
      <c r="Q8877" s="106"/>
      <c r="R8877" s="106"/>
      <c r="S8877" s="106"/>
      <c r="T8877" s="106"/>
      <c r="U8877" s="106"/>
      <c r="V8877" s="106"/>
      <c r="W8877" s="19"/>
      <c r="X8877" s="2"/>
      <c r="Y8877" s="4"/>
      <c r="Z8877" s="106"/>
      <c r="AA8877" s="114"/>
      <c r="AB8877" s="112"/>
      <c r="AC8877" s="178"/>
      <c r="AD8877" s="11"/>
      <c r="AE8877" s="106"/>
      <c r="AF8877" s="106"/>
      <c r="AG8877" s="106"/>
      <c r="AH8877" s="115"/>
      <c r="AI8877" s="116"/>
    </row>
    <row r="8878" spans="1:35" ht="15" customHeight="1" x14ac:dyDescent="0.25">
      <c r="A8878" s="105"/>
      <c r="B8878" s="106"/>
      <c r="C8878" s="2"/>
      <c r="D8878" s="2"/>
      <c r="E8878" s="106"/>
      <c r="F8878" s="107"/>
      <c r="G8878" s="108"/>
      <c r="H8878" s="109"/>
      <c r="I8878" s="109"/>
      <c r="J8878" s="110"/>
      <c r="K8878" s="117"/>
      <c r="L8878" s="178"/>
      <c r="M8878" s="178"/>
      <c r="N8878" s="106"/>
      <c r="O8878" s="111"/>
      <c r="P8878" s="111"/>
      <c r="Q8878" s="106"/>
      <c r="R8878" s="106"/>
      <c r="S8878" s="106"/>
      <c r="T8878" s="106"/>
      <c r="U8878" s="106"/>
      <c r="V8878" s="106"/>
      <c r="W8878" s="19"/>
      <c r="X8878" s="2"/>
      <c r="Y8878" s="4"/>
      <c r="Z8878" s="106"/>
      <c r="AA8878" s="114"/>
      <c r="AB8878" s="112"/>
      <c r="AC8878" s="178"/>
      <c r="AD8878" s="11"/>
      <c r="AE8878" s="106"/>
      <c r="AF8878" s="106"/>
      <c r="AG8878" s="106"/>
      <c r="AH8878" s="115"/>
      <c r="AI8878" s="116"/>
    </row>
    <row r="8879" spans="1:35" ht="15" customHeight="1" x14ac:dyDescent="0.25">
      <c r="A8879" s="105"/>
      <c r="B8879" s="106"/>
      <c r="C8879" s="2"/>
      <c r="D8879" s="2"/>
      <c r="E8879" s="106"/>
      <c r="F8879" s="107"/>
      <c r="G8879" s="108"/>
      <c r="H8879" s="109"/>
      <c r="I8879" s="109"/>
      <c r="J8879" s="110"/>
      <c r="K8879" s="117"/>
      <c r="L8879" s="178"/>
      <c r="M8879" s="178"/>
      <c r="N8879" s="106"/>
      <c r="O8879" s="111"/>
      <c r="P8879" s="111"/>
      <c r="Q8879" s="106"/>
      <c r="R8879" s="106"/>
      <c r="S8879" s="106"/>
      <c r="T8879" s="106"/>
      <c r="U8879" s="106"/>
      <c r="V8879" s="106"/>
      <c r="W8879" s="19"/>
      <c r="X8879" s="2"/>
      <c r="Y8879" s="4"/>
      <c r="Z8879" s="106"/>
      <c r="AA8879" s="114"/>
      <c r="AB8879" s="112"/>
      <c r="AC8879" s="178"/>
      <c r="AD8879" s="11"/>
      <c r="AE8879" s="106"/>
      <c r="AF8879" s="106"/>
      <c r="AG8879" s="106"/>
      <c r="AH8879" s="115"/>
      <c r="AI8879" s="116"/>
    </row>
    <row r="8880" spans="1:35" ht="15" customHeight="1" x14ac:dyDescent="0.25">
      <c r="A8880" s="105"/>
      <c r="B8880" s="106"/>
      <c r="C8880" s="2"/>
      <c r="D8880" s="2"/>
      <c r="E8880" s="106"/>
      <c r="F8880" s="107"/>
      <c r="G8880" s="108"/>
      <c r="H8880" s="109"/>
      <c r="I8880" s="109"/>
      <c r="J8880" s="110"/>
      <c r="K8880" s="117"/>
      <c r="L8880" s="178"/>
      <c r="M8880" s="178"/>
      <c r="N8880" s="106"/>
      <c r="O8880" s="111"/>
      <c r="P8880" s="111"/>
      <c r="Q8880" s="106"/>
      <c r="R8880" s="106"/>
      <c r="S8880" s="106"/>
      <c r="T8880" s="106"/>
      <c r="U8880" s="106"/>
      <c r="V8880" s="106"/>
      <c r="W8880" s="19"/>
      <c r="X8880" s="2"/>
      <c r="Y8880" s="4"/>
      <c r="Z8880" s="106"/>
      <c r="AA8880" s="114"/>
      <c r="AB8880" s="112"/>
      <c r="AC8880" s="178"/>
      <c r="AD8880" s="11"/>
      <c r="AE8880" s="106"/>
      <c r="AF8880" s="106"/>
      <c r="AG8880" s="106"/>
      <c r="AH8880" s="115"/>
      <c r="AI8880" s="116"/>
    </row>
    <row r="8881" spans="1:35" ht="15" customHeight="1" x14ac:dyDescent="0.25">
      <c r="A8881" s="105"/>
      <c r="B8881" s="106"/>
      <c r="C8881" s="2"/>
      <c r="D8881" s="2"/>
      <c r="E8881" s="106"/>
      <c r="F8881" s="107"/>
      <c r="G8881" s="108"/>
      <c r="H8881" s="109"/>
      <c r="I8881" s="109"/>
      <c r="J8881" s="110"/>
      <c r="K8881" s="117"/>
      <c r="L8881" s="178"/>
      <c r="M8881" s="178"/>
      <c r="N8881" s="106"/>
      <c r="O8881" s="111"/>
      <c r="P8881" s="111"/>
      <c r="Q8881" s="106"/>
      <c r="R8881" s="106"/>
      <c r="S8881" s="106"/>
      <c r="T8881" s="106"/>
      <c r="U8881" s="106"/>
      <c r="V8881" s="106"/>
      <c r="W8881" s="19"/>
      <c r="X8881" s="2"/>
      <c r="Y8881" s="4"/>
      <c r="Z8881" s="106"/>
      <c r="AA8881" s="114"/>
      <c r="AB8881" s="112"/>
      <c r="AC8881" s="178"/>
      <c r="AD8881" s="11"/>
      <c r="AE8881" s="106"/>
      <c r="AF8881" s="106"/>
      <c r="AG8881" s="106"/>
      <c r="AH8881" s="115"/>
      <c r="AI8881" s="116"/>
    </row>
    <row r="8882" spans="1:35" ht="15" customHeight="1" x14ac:dyDescent="0.25">
      <c r="A8882" s="105"/>
      <c r="B8882" s="106"/>
      <c r="C8882" s="2"/>
      <c r="D8882" s="2"/>
      <c r="E8882" s="106"/>
      <c r="F8882" s="107"/>
      <c r="G8882" s="108"/>
      <c r="H8882" s="109"/>
      <c r="I8882" s="109"/>
      <c r="J8882" s="110"/>
      <c r="K8882" s="117"/>
      <c r="L8882" s="178"/>
      <c r="M8882" s="178"/>
      <c r="N8882" s="106"/>
      <c r="O8882" s="111"/>
      <c r="P8882" s="111"/>
      <c r="Q8882" s="106"/>
      <c r="R8882" s="106"/>
      <c r="S8882" s="106"/>
      <c r="T8882" s="106"/>
      <c r="U8882" s="106"/>
      <c r="V8882" s="106"/>
      <c r="W8882" s="19"/>
      <c r="X8882" s="2"/>
      <c r="Y8882" s="4"/>
      <c r="Z8882" s="106"/>
      <c r="AA8882" s="114"/>
      <c r="AB8882" s="112"/>
      <c r="AC8882" s="178"/>
      <c r="AD8882" s="11"/>
      <c r="AE8882" s="106"/>
      <c r="AF8882" s="106"/>
      <c r="AG8882" s="106"/>
      <c r="AH8882" s="115"/>
      <c r="AI8882" s="116"/>
    </row>
    <row r="8883" spans="1:35" ht="15" customHeight="1" x14ac:dyDescent="0.25">
      <c r="A8883" s="105"/>
      <c r="B8883" s="106"/>
      <c r="C8883" s="2"/>
      <c r="D8883" s="2"/>
      <c r="E8883" s="106"/>
      <c r="F8883" s="107"/>
      <c r="G8883" s="108"/>
      <c r="H8883" s="109"/>
      <c r="I8883" s="109"/>
      <c r="J8883" s="110"/>
      <c r="K8883" s="117"/>
      <c r="L8883" s="178"/>
      <c r="M8883" s="178"/>
      <c r="N8883" s="106"/>
      <c r="O8883" s="111"/>
      <c r="P8883" s="111"/>
      <c r="Q8883" s="106"/>
      <c r="R8883" s="106"/>
      <c r="S8883" s="106"/>
      <c r="T8883" s="106"/>
      <c r="U8883" s="106"/>
      <c r="V8883" s="106"/>
      <c r="W8883" s="19"/>
      <c r="X8883" s="2"/>
      <c r="Y8883" s="4"/>
      <c r="Z8883" s="106"/>
      <c r="AA8883" s="114"/>
      <c r="AB8883" s="112"/>
      <c r="AC8883" s="178"/>
      <c r="AD8883" s="11"/>
      <c r="AE8883" s="106"/>
      <c r="AF8883" s="106"/>
      <c r="AG8883" s="106"/>
      <c r="AH8883" s="115"/>
      <c r="AI8883" s="116"/>
    </row>
    <row r="8884" spans="1:35" ht="15" customHeight="1" x14ac:dyDescent="0.25">
      <c r="A8884" s="105"/>
      <c r="B8884" s="106"/>
      <c r="C8884" s="2"/>
      <c r="D8884" s="2"/>
      <c r="E8884" s="106"/>
      <c r="F8884" s="107"/>
      <c r="G8884" s="108"/>
      <c r="H8884" s="109"/>
      <c r="I8884" s="109"/>
      <c r="J8884" s="110"/>
      <c r="K8884" s="117"/>
      <c r="L8884" s="178"/>
      <c r="M8884" s="178"/>
      <c r="N8884" s="106"/>
      <c r="O8884" s="111"/>
      <c r="P8884" s="111"/>
      <c r="Q8884" s="106"/>
      <c r="R8884" s="106"/>
      <c r="S8884" s="106"/>
      <c r="T8884" s="106"/>
      <c r="U8884" s="106"/>
      <c r="V8884" s="106"/>
      <c r="W8884" s="19"/>
      <c r="X8884" s="2"/>
      <c r="Y8884" s="4"/>
      <c r="Z8884" s="106"/>
      <c r="AA8884" s="114"/>
      <c r="AB8884" s="112"/>
      <c r="AC8884" s="178"/>
      <c r="AD8884" s="11"/>
      <c r="AE8884" s="106"/>
      <c r="AF8884" s="106"/>
      <c r="AG8884" s="106"/>
      <c r="AH8884" s="115"/>
      <c r="AI8884" s="116"/>
    </row>
    <row r="8885" spans="1:35" ht="15" customHeight="1" x14ac:dyDescent="0.25">
      <c r="A8885" s="105"/>
      <c r="B8885" s="106"/>
      <c r="C8885" s="2"/>
      <c r="D8885" s="2"/>
      <c r="E8885" s="106"/>
      <c r="F8885" s="107"/>
      <c r="G8885" s="108"/>
      <c r="H8885" s="109"/>
      <c r="I8885" s="109"/>
      <c r="J8885" s="110"/>
      <c r="K8885" s="117"/>
      <c r="L8885" s="178"/>
      <c r="M8885" s="178"/>
      <c r="N8885" s="106"/>
      <c r="O8885" s="111"/>
      <c r="P8885" s="111"/>
      <c r="Q8885" s="106"/>
      <c r="R8885" s="106"/>
      <c r="S8885" s="106"/>
      <c r="T8885" s="106"/>
      <c r="U8885" s="106"/>
      <c r="V8885" s="106"/>
      <c r="W8885" s="19"/>
      <c r="X8885" s="2"/>
      <c r="Y8885" s="4"/>
      <c r="Z8885" s="106"/>
      <c r="AA8885" s="114"/>
      <c r="AB8885" s="112"/>
      <c r="AC8885" s="178"/>
      <c r="AD8885" s="11"/>
      <c r="AE8885" s="106"/>
      <c r="AF8885" s="106"/>
      <c r="AG8885" s="106"/>
      <c r="AH8885" s="115"/>
      <c r="AI8885" s="116"/>
    </row>
    <row r="8886" spans="1:35" ht="15" customHeight="1" x14ac:dyDescent="0.25">
      <c r="A8886" s="105"/>
      <c r="B8886" s="106"/>
      <c r="C8886" s="2"/>
      <c r="D8886" s="2"/>
      <c r="E8886" s="106"/>
      <c r="F8886" s="107"/>
      <c r="G8886" s="108"/>
      <c r="H8886" s="109"/>
      <c r="I8886" s="109"/>
      <c r="J8886" s="110"/>
      <c r="K8886" s="117"/>
      <c r="L8886" s="178"/>
      <c r="M8886" s="178"/>
      <c r="N8886" s="106"/>
      <c r="O8886" s="111"/>
      <c r="P8886" s="111"/>
      <c r="Q8886" s="106"/>
      <c r="R8886" s="106"/>
      <c r="S8886" s="106"/>
      <c r="T8886" s="106"/>
      <c r="U8886" s="106"/>
      <c r="V8886" s="106"/>
      <c r="W8886" s="19"/>
      <c r="X8886" s="2"/>
      <c r="Y8886" s="4"/>
      <c r="Z8886" s="106"/>
      <c r="AA8886" s="114"/>
      <c r="AB8886" s="112"/>
      <c r="AC8886" s="178"/>
      <c r="AD8886" s="11"/>
      <c r="AE8886" s="106"/>
      <c r="AF8886" s="106"/>
      <c r="AG8886" s="106"/>
      <c r="AH8886" s="115"/>
      <c r="AI8886" s="116"/>
    </row>
    <row r="8887" spans="1:35" ht="15" customHeight="1" x14ac:dyDescent="0.25">
      <c r="A8887" s="105"/>
      <c r="B8887" s="106"/>
      <c r="C8887" s="2"/>
      <c r="D8887" s="2"/>
      <c r="E8887" s="106"/>
      <c r="F8887" s="107"/>
      <c r="G8887" s="108"/>
      <c r="H8887" s="109"/>
      <c r="I8887" s="109"/>
      <c r="J8887" s="110"/>
      <c r="K8887" s="117"/>
      <c r="L8887" s="178"/>
      <c r="M8887" s="178"/>
      <c r="N8887" s="106"/>
      <c r="O8887" s="111"/>
      <c r="P8887" s="111"/>
      <c r="Q8887" s="106"/>
      <c r="R8887" s="106"/>
      <c r="S8887" s="106"/>
      <c r="T8887" s="106"/>
      <c r="U8887" s="106"/>
      <c r="V8887" s="106"/>
      <c r="W8887" s="19"/>
      <c r="X8887" s="2"/>
      <c r="Y8887" s="4"/>
      <c r="Z8887" s="106"/>
      <c r="AA8887" s="114"/>
      <c r="AB8887" s="112"/>
      <c r="AC8887" s="178"/>
      <c r="AD8887" s="11"/>
      <c r="AE8887" s="106"/>
      <c r="AF8887" s="106"/>
      <c r="AG8887" s="106"/>
      <c r="AH8887" s="115"/>
      <c r="AI8887" s="116"/>
    </row>
    <row r="8888" spans="1:35" ht="15" customHeight="1" x14ac:dyDescent="0.25">
      <c r="A8888" s="105"/>
      <c r="B8888" s="106"/>
      <c r="C8888" s="2"/>
      <c r="D8888" s="2"/>
      <c r="E8888" s="106"/>
      <c r="F8888" s="107"/>
      <c r="G8888" s="108"/>
      <c r="H8888" s="109"/>
      <c r="I8888" s="109"/>
      <c r="J8888" s="110"/>
      <c r="K8888" s="117"/>
      <c r="L8888" s="178"/>
      <c r="M8888" s="178"/>
      <c r="N8888" s="106"/>
      <c r="O8888" s="111"/>
      <c r="P8888" s="111"/>
      <c r="Q8888" s="106"/>
      <c r="R8888" s="106"/>
      <c r="S8888" s="106"/>
      <c r="T8888" s="106"/>
      <c r="U8888" s="106"/>
      <c r="V8888" s="106"/>
      <c r="W8888" s="19"/>
      <c r="X8888" s="2"/>
      <c r="Y8888" s="4"/>
      <c r="Z8888" s="106"/>
      <c r="AA8888" s="114"/>
      <c r="AB8888" s="112"/>
      <c r="AC8888" s="178"/>
      <c r="AD8888" s="11"/>
      <c r="AE8888" s="106"/>
      <c r="AF8888" s="106"/>
      <c r="AG8888" s="106"/>
      <c r="AH8888" s="115"/>
      <c r="AI8888" s="116"/>
    </row>
    <row r="8889" spans="1:35" ht="15" customHeight="1" x14ac:dyDescent="0.25">
      <c r="A8889" s="105"/>
      <c r="B8889" s="106"/>
      <c r="C8889" s="2"/>
      <c r="D8889" s="2"/>
      <c r="E8889" s="106"/>
      <c r="F8889" s="107"/>
      <c r="G8889" s="108"/>
      <c r="H8889" s="109"/>
      <c r="I8889" s="109"/>
      <c r="J8889" s="110"/>
      <c r="K8889" s="117"/>
      <c r="L8889" s="178"/>
      <c r="M8889" s="178"/>
      <c r="N8889" s="106"/>
      <c r="O8889" s="111"/>
      <c r="P8889" s="111"/>
      <c r="Q8889" s="106"/>
      <c r="R8889" s="106"/>
      <c r="S8889" s="106"/>
      <c r="T8889" s="106"/>
      <c r="U8889" s="106"/>
      <c r="V8889" s="106"/>
      <c r="W8889" s="19"/>
      <c r="X8889" s="2"/>
      <c r="Y8889" s="4"/>
      <c r="Z8889" s="106"/>
      <c r="AA8889" s="114"/>
      <c r="AB8889" s="112"/>
      <c r="AC8889" s="178"/>
      <c r="AD8889" s="11"/>
      <c r="AE8889" s="106"/>
      <c r="AF8889" s="106"/>
      <c r="AG8889" s="106"/>
      <c r="AH8889" s="115"/>
      <c r="AI8889" s="116"/>
    </row>
    <row r="8890" spans="1:35" ht="15" customHeight="1" x14ac:dyDescent="0.25">
      <c r="A8890" s="105"/>
      <c r="B8890" s="106"/>
      <c r="C8890" s="2"/>
      <c r="D8890" s="2"/>
      <c r="E8890" s="106"/>
      <c r="F8890" s="107"/>
      <c r="G8890" s="108"/>
      <c r="H8890" s="109"/>
      <c r="I8890" s="109"/>
      <c r="J8890" s="110"/>
      <c r="K8890" s="117"/>
      <c r="L8890" s="178"/>
      <c r="M8890" s="178"/>
      <c r="N8890" s="106"/>
      <c r="O8890" s="111"/>
      <c r="P8890" s="111"/>
      <c r="Q8890" s="106"/>
      <c r="R8890" s="106"/>
      <c r="S8890" s="106"/>
      <c r="T8890" s="106"/>
      <c r="U8890" s="106"/>
      <c r="V8890" s="106"/>
      <c r="W8890" s="19"/>
      <c r="X8890" s="2"/>
      <c r="Y8890" s="4"/>
      <c r="Z8890" s="106"/>
      <c r="AA8890" s="114"/>
      <c r="AB8890" s="112"/>
      <c r="AC8890" s="178"/>
      <c r="AD8890" s="11"/>
      <c r="AE8890" s="106"/>
      <c r="AF8890" s="106"/>
      <c r="AG8890" s="106"/>
      <c r="AH8890" s="115"/>
      <c r="AI8890" s="116"/>
    </row>
    <row r="8891" spans="1:35" ht="15" customHeight="1" x14ac:dyDescent="0.25">
      <c r="A8891" s="105"/>
      <c r="B8891" s="106"/>
      <c r="C8891" s="2"/>
      <c r="D8891" s="2"/>
      <c r="E8891" s="106"/>
      <c r="F8891" s="107"/>
      <c r="G8891" s="108"/>
      <c r="H8891" s="109"/>
      <c r="I8891" s="109"/>
      <c r="J8891" s="110"/>
      <c r="K8891" s="117"/>
      <c r="L8891" s="178"/>
      <c r="M8891" s="178"/>
      <c r="N8891" s="106"/>
      <c r="O8891" s="111"/>
      <c r="P8891" s="111"/>
      <c r="Q8891" s="106"/>
      <c r="R8891" s="106"/>
      <c r="S8891" s="106"/>
      <c r="T8891" s="106"/>
      <c r="U8891" s="106"/>
      <c r="V8891" s="106"/>
      <c r="W8891" s="19"/>
      <c r="X8891" s="2"/>
      <c r="Y8891" s="4"/>
      <c r="Z8891" s="106"/>
      <c r="AA8891" s="114"/>
      <c r="AB8891" s="112"/>
      <c r="AC8891" s="178"/>
      <c r="AD8891" s="11"/>
      <c r="AE8891" s="106"/>
      <c r="AF8891" s="106"/>
      <c r="AG8891" s="106"/>
      <c r="AH8891" s="115"/>
      <c r="AI8891" s="116"/>
    </row>
    <row r="8892" spans="1:35" ht="15" customHeight="1" x14ac:dyDescent="0.25">
      <c r="A8892" s="105"/>
      <c r="B8892" s="106"/>
      <c r="C8892" s="2"/>
      <c r="D8892" s="2"/>
      <c r="E8892" s="106"/>
      <c r="F8892" s="107"/>
      <c r="G8892" s="108"/>
      <c r="H8892" s="109"/>
      <c r="I8892" s="109"/>
      <c r="J8892" s="110"/>
      <c r="K8892" s="117"/>
      <c r="L8892" s="178"/>
      <c r="M8892" s="178"/>
      <c r="N8892" s="106"/>
      <c r="O8892" s="111"/>
      <c r="P8892" s="111"/>
      <c r="Q8892" s="106"/>
      <c r="R8892" s="106"/>
      <c r="S8892" s="106"/>
      <c r="T8892" s="106"/>
      <c r="U8892" s="106"/>
      <c r="V8892" s="106"/>
      <c r="W8892" s="19"/>
      <c r="X8892" s="2"/>
      <c r="Y8892" s="4"/>
      <c r="Z8892" s="106"/>
      <c r="AA8892" s="114"/>
      <c r="AB8892" s="112"/>
      <c r="AC8892" s="178"/>
      <c r="AD8892" s="11"/>
      <c r="AE8892" s="106"/>
      <c r="AF8892" s="106"/>
      <c r="AG8892" s="106"/>
      <c r="AH8892" s="115"/>
      <c r="AI8892" s="116"/>
    </row>
    <row r="8893" spans="1:35" ht="15" customHeight="1" x14ac:dyDescent="0.25">
      <c r="A8893" s="105"/>
      <c r="B8893" s="106"/>
      <c r="C8893" s="2"/>
      <c r="D8893" s="2"/>
      <c r="E8893" s="106"/>
      <c r="F8893" s="107"/>
      <c r="G8893" s="108"/>
      <c r="H8893" s="109"/>
      <c r="I8893" s="109"/>
      <c r="J8893" s="110"/>
      <c r="K8893" s="117"/>
      <c r="L8893" s="178"/>
      <c r="M8893" s="178"/>
      <c r="N8893" s="106"/>
      <c r="O8893" s="111"/>
      <c r="P8893" s="111"/>
      <c r="Q8893" s="106"/>
      <c r="R8893" s="106"/>
      <c r="S8893" s="106"/>
      <c r="T8893" s="106"/>
      <c r="U8893" s="106"/>
      <c r="V8893" s="106"/>
      <c r="W8893" s="19"/>
      <c r="X8893" s="2"/>
      <c r="Y8893" s="4"/>
      <c r="Z8893" s="106"/>
      <c r="AA8893" s="114"/>
      <c r="AB8893" s="112"/>
      <c r="AC8893" s="178"/>
      <c r="AD8893" s="11"/>
      <c r="AE8893" s="106"/>
      <c r="AF8893" s="106"/>
      <c r="AG8893" s="106"/>
      <c r="AH8893" s="115"/>
      <c r="AI8893" s="116"/>
    </row>
    <row r="8894" spans="1:35" ht="15" customHeight="1" x14ac:dyDescent="0.25">
      <c r="A8894" s="105"/>
      <c r="B8894" s="106"/>
      <c r="C8894" s="2"/>
      <c r="D8894" s="2"/>
      <c r="E8894" s="106"/>
      <c r="F8894" s="107"/>
      <c r="G8894" s="108"/>
      <c r="H8894" s="109"/>
      <c r="I8894" s="109"/>
      <c r="J8894" s="110"/>
      <c r="K8894" s="117"/>
      <c r="L8894" s="178"/>
      <c r="M8894" s="178"/>
      <c r="N8894" s="106"/>
      <c r="O8894" s="111"/>
      <c r="P8894" s="111"/>
      <c r="Q8894" s="106"/>
      <c r="R8894" s="106"/>
      <c r="S8894" s="106"/>
      <c r="T8894" s="106"/>
      <c r="U8894" s="106"/>
      <c r="V8894" s="106"/>
      <c r="W8894" s="19"/>
      <c r="X8894" s="2"/>
      <c r="Y8894" s="4"/>
      <c r="Z8894" s="106"/>
      <c r="AA8894" s="114"/>
      <c r="AB8894" s="112"/>
      <c r="AC8894" s="178"/>
      <c r="AD8894" s="11"/>
      <c r="AE8894" s="106"/>
      <c r="AF8894" s="106"/>
      <c r="AG8894" s="106"/>
      <c r="AH8894" s="115"/>
      <c r="AI8894" s="116"/>
    </row>
    <row r="8895" spans="1:35" ht="15" customHeight="1" x14ac:dyDescent="0.25">
      <c r="A8895" s="105"/>
      <c r="B8895" s="106"/>
      <c r="C8895" s="2"/>
      <c r="D8895" s="2"/>
      <c r="E8895" s="106"/>
      <c r="F8895" s="107"/>
      <c r="G8895" s="108"/>
      <c r="H8895" s="109"/>
      <c r="I8895" s="109"/>
      <c r="J8895" s="110"/>
      <c r="K8895" s="117"/>
      <c r="L8895" s="178"/>
      <c r="M8895" s="178"/>
      <c r="N8895" s="106"/>
      <c r="O8895" s="111"/>
      <c r="P8895" s="111"/>
      <c r="Q8895" s="106"/>
      <c r="R8895" s="106"/>
      <c r="S8895" s="106"/>
      <c r="T8895" s="106"/>
      <c r="U8895" s="106"/>
      <c r="V8895" s="106"/>
      <c r="W8895" s="19"/>
      <c r="X8895" s="2"/>
      <c r="Y8895" s="4"/>
      <c r="Z8895" s="106"/>
      <c r="AA8895" s="114"/>
      <c r="AB8895" s="112"/>
      <c r="AC8895" s="178"/>
      <c r="AD8895" s="11"/>
      <c r="AE8895" s="106"/>
      <c r="AF8895" s="106"/>
      <c r="AG8895" s="106"/>
      <c r="AH8895" s="115"/>
      <c r="AI8895" s="116"/>
    </row>
    <row r="8896" spans="1:35" ht="15" customHeight="1" x14ac:dyDescent="0.25">
      <c r="A8896" s="105"/>
      <c r="B8896" s="106"/>
      <c r="C8896" s="2"/>
      <c r="D8896" s="2"/>
      <c r="E8896" s="106"/>
      <c r="F8896" s="107"/>
      <c r="G8896" s="108"/>
      <c r="H8896" s="109"/>
      <c r="I8896" s="109"/>
      <c r="J8896" s="110"/>
      <c r="K8896" s="117"/>
      <c r="L8896" s="178"/>
      <c r="M8896" s="178"/>
      <c r="N8896" s="106"/>
      <c r="O8896" s="111"/>
      <c r="P8896" s="111"/>
      <c r="Q8896" s="106"/>
      <c r="R8896" s="106"/>
      <c r="S8896" s="106"/>
      <c r="T8896" s="106"/>
      <c r="U8896" s="106"/>
      <c r="V8896" s="106"/>
      <c r="W8896" s="19"/>
      <c r="X8896" s="2"/>
      <c r="Y8896" s="4"/>
      <c r="Z8896" s="106"/>
      <c r="AA8896" s="114"/>
      <c r="AB8896" s="112"/>
      <c r="AC8896" s="178"/>
      <c r="AD8896" s="11"/>
      <c r="AE8896" s="106"/>
      <c r="AF8896" s="106"/>
      <c r="AG8896" s="106"/>
      <c r="AH8896" s="115"/>
      <c r="AI8896" s="116"/>
    </row>
    <row r="8897" spans="1:35" ht="15" customHeight="1" x14ac:dyDescent="0.25">
      <c r="A8897" s="105"/>
      <c r="B8897" s="106"/>
      <c r="C8897" s="2"/>
      <c r="D8897" s="2"/>
      <c r="E8897" s="106"/>
      <c r="F8897" s="107"/>
      <c r="G8897" s="108"/>
      <c r="H8897" s="109"/>
      <c r="I8897" s="109"/>
      <c r="J8897" s="110"/>
      <c r="K8897" s="117"/>
      <c r="L8897" s="178"/>
      <c r="M8897" s="178"/>
      <c r="N8897" s="106"/>
      <c r="O8897" s="111"/>
      <c r="P8897" s="111"/>
      <c r="Q8897" s="106"/>
      <c r="R8897" s="106"/>
      <c r="S8897" s="106"/>
      <c r="T8897" s="106"/>
      <c r="U8897" s="106"/>
      <c r="V8897" s="106"/>
      <c r="W8897" s="19"/>
      <c r="X8897" s="2"/>
      <c r="Y8897" s="4"/>
      <c r="Z8897" s="106"/>
      <c r="AA8897" s="114"/>
      <c r="AB8897" s="112"/>
      <c r="AC8897" s="178"/>
      <c r="AD8897" s="11"/>
      <c r="AE8897" s="106"/>
      <c r="AF8897" s="106"/>
      <c r="AG8897" s="106"/>
      <c r="AH8897" s="115"/>
      <c r="AI8897" s="116"/>
    </row>
    <row r="8898" spans="1:35" ht="15" customHeight="1" x14ac:dyDescent="0.25">
      <c r="A8898" s="105"/>
      <c r="B8898" s="106"/>
      <c r="C8898" s="2"/>
      <c r="D8898" s="2"/>
      <c r="E8898" s="106"/>
      <c r="F8898" s="107"/>
      <c r="G8898" s="108"/>
      <c r="H8898" s="109"/>
      <c r="I8898" s="109"/>
      <c r="J8898" s="110"/>
      <c r="K8898" s="117"/>
      <c r="L8898" s="178"/>
      <c r="M8898" s="178"/>
      <c r="N8898" s="106"/>
      <c r="O8898" s="111"/>
      <c r="P8898" s="111"/>
      <c r="Q8898" s="106"/>
      <c r="R8898" s="106"/>
      <c r="S8898" s="106"/>
      <c r="T8898" s="106"/>
      <c r="U8898" s="106"/>
      <c r="V8898" s="106"/>
      <c r="W8898" s="19"/>
      <c r="X8898" s="2"/>
      <c r="Y8898" s="4"/>
      <c r="Z8898" s="106"/>
      <c r="AA8898" s="114"/>
      <c r="AB8898" s="112"/>
      <c r="AC8898" s="178"/>
      <c r="AD8898" s="11"/>
      <c r="AE8898" s="106"/>
      <c r="AF8898" s="106"/>
      <c r="AG8898" s="106"/>
      <c r="AH8898" s="115"/>
      <c r="AI8898" s="116"/>
    </row>
    <row r="8899" spans="1:35" ht="15" customHeight="1" x14ac:dyDescent="0.25">
      <c r="A8899" s="105"/>
      <c r="B8899" s="106"/>
      <c r="C8899" s="2"/>
      <c r="D8899" s="2"/>
      <c r="E8899" s="106"/>
      <c r="F8899" s="107"/>
      <c r="G8899" s="108"/>
      <c r="H8899" s="109"/>
      <c r="I8899" s="109"/>
      <c r="J8899" s="110"/>
      <c r="K8899" s="117"/>
      <c r="L8899" s="178"/>
      <c r="M8899" s="178"/>
      <c r="N8899" s="106"/>
      <c r="O8899" s="111"/>
      <c r="P8899" s="111"/>
      <c r="Q8899" s="106"/>
      <c r="R8899" s="106"/>
      <c r="S8899" s="106"/>
      <c r="T8899" s="106"/>
      <c r="U8899" s="106"/>
      <c r="V8899" s="106"/>
      <c r="W8899" s="19"/>
      <c r="X8899" s="2"/>
      <c r="Y8899" s="4"/>
      <c r="Z8899" s="106"/>
      <c r="AA8899" s="114"/>
      <c r="AB8899" s="112"/>
      <c r="AC8899" s="178"/>
      <c r="AD8899" s="11"/>
      <c r="AE8899" s="106"/>
      <c r="AF8899" s="106"/>
      <c r="AG8899" s="106"/>
      <c r="AH8899" s="115"/>
      <c r="AI8899" s="116"/>
    </row>
    <row r="8900" spans="1:35" ht="15" customHeight="1" x14ac:dyDescent="0.25">
      <c r="A8900" s="105"/>
      <c r="B8900" s="106"/>
      <c r="C8900" s="2"/>
      <c r="D8900" s="2"/>
      <c r="E8900" s="106"/>
      <c r="F8900" s="107"/>
      <c r="G8900" s="108"/>
      <c r="H8900" s="109"/>
      <c r="I8900" s="109"/>
      <c r="J8900" s="110"/>
      <c r="K8900" s="117"/>
      <c r="L8900" s="178"/>
      <c r="M8900" s="178"/>
      <c r="N8900" s="106"/>
      <c r="O8900" s="111"/>
      <c r="P8900" s="111"/>
      <c r="Q8900" s="106"/>
      <c r="R8900" s="106"/>
      <c r="S8900" s="106"/>
      <c r="T8900" s="106"/>
      <c r="U8900" s="106"/>
      <c r="V8900" s="106"/>
      <c r="W8900" s="19"/>
      <c r="X8900" s="2"/>
      <c r="Y8900" s="4"/>
      <c r="Z8900" s="106"/>
      <c r="AA8900" s="114"/>
      <c r="AB8900" s="112"/>
      <c r="AC8900" s="178"/>
      <c r="AD8900" s="11"/>
      <c r="AE8900" s="106"/>
      <c r="AF8900" s="106"/>
      <c r="AG8900" s="106"/>
      <c r="AH8900" s="115"/>
      <c r="AI8900" s="116"/>
    </row>
    <row r="8901" spans="1:35" ht="15" customHeight="1" x14ac:dyDescent="0.25">
      <c r="A8901" s="105"/>
      <c r="B8901" s="106"/>
      <c r="C8901" s="2"/>
      <c r="D8901" s="2"/>
      <c r="E8901" s="106"/>
      <c r="F8901" s="107"/>
      <c r="G8901" s="108"/>
      <c r="H8901" s="109"/>
      <c r="I8901" s="109"/>
      <c r="J8901" s="110"/>
      <c r="K8901" s="117"/>
      <c r="L8901" s="178"/>
      <c r="M8901" s="178"/>
      <c r="N8901" s="106"/>
      <c r="O8901" s="111"/>
      <c r="P8901" s="111"/>
      <c r="Q8901" s="106"/>
      <c r="R8901" s="106"/>
      <c r="S8901" s="106"/>
      <c r="T8901" s="106"/>
      <c r="U8901" s="106"/>
      <c r="V8901" s="106"/>
      <c r="W8901" s="19"/>
      <c r="X8901" s="2"/>
      <c r="Y8901" s="4"/>
      <c r="Z8901" s="106"/>
      <c r="AA8901" s="114"/>
      <c r="AB8901" s="112"/>
      <c r="AC8901" s="178"/>
      <c r="AD8901" s="11"/>
      <c r="AE8901" s="106"/>
      <c r="AF8901" s="106"/>
      <c r="AG8901" s="106"/>
      <c r="AH8901" s="115"/>
      <c r="AI8901" s="116"/>
    </row>
    <row r="8902" spans="1:35" ht="15" customHeight="1" x14ac:dyDescent="0.25">
      <c r="A8902" s="105"/>
      <c r="B8902" s="106"/>
      <c r="C8902" s="2"/>
      <c r="D8902" s="2"/>
      <c r="E8902" s="106"/>
      <c r="F8902" s="107"/>
      <c r="G8902" s="108"/>
      <c r="H8902" s="109"/>
      <c r="I8902" s="109"/>
      <c r="J8902" s="110"/>
      <c r="K8902" s="117"/>
      <c r="L8902" s="178"/>
      <c r="M8902" s="178"/>
      <c r="N8902" s="106"/>
      <c r="O8902" s="111"/>
      <c r="P8902" s="111"/>
      <c r="Q8902" s="106"/>
      <c r="R8902" s="106"/>
      <c r="S8902" s="106"/>
      <c r="T8902" s="106"/>
      <c r="U8902" s="106"/>
      <c r="V8902" s="106"/>
      <c r="W8902" s="19"/>
      <c r="X8902" s="2"/>
      <c r="Y8902" s="4"/>
      <c r="Z8902" s="106"/>
      <c r="AA8902" s="114"/>
      <c r="AB8902" s="112"/>
      <c r="AC8902" s="178"/>
      <c r="AD8902" s="11"/>
      <c r="AE8902" s="106"/>
      <c r="AF8902" s="106"/>
      <c r="AG8902" s="106"/>
      <c r="AH8902" s="115"/>
      <c r="AI8902" s="116"/>
    </row>
    <row r="8903" spans="1:35" ht="15" customHeight="1" x14ac:dyDescent="0.25">
      <c r="A8903" s="105"/>
      <c r="B8903" s="106"/>
      <c r="C8903" s="2"/>
      <c r="D8903" s="2"/>
      <c r="E8903" s="106"/>
      <c r="F8903" s="107"/>
      <c r="G8903" s="108"/>
      <c r="H8903" s="109"/>
      <c r="I8903" s="109"/>
      <c r="J8903" s="110"/>
      <c r="K8903" s="117"/>
      <c r="L8903" s="178"/>
      <c r="M8903" s="178"/>
      <c r="N8903" s="106"/>
      <c r="O8903" s="111"/>
      <c r="P8903" s="111"/>
      <c r="Q8903" s="106"/>
      <c r="R8903" s="106"/>
      <c r="S8903" s="106"/>
      <c r="T8903" s="106"/>
      <c r="U8903" s="106"/>
      <c r="V8903" s="106"/>
      <c r="W8903" s="19"/>
      <c r="X8903" s="2"/>
      <c r="Y8903" s="4"/>
      <c r="Z8903" s="106"/>
      <c r="AA8903" s="114"/>
      <c r="AB8903" s="112"/>
      <c r="AC8903" s="178"/>
      <c r="AD8903" s="11"/>
      <c r="AE8903" s="106"/>
      <c r="AF8903" s="106"/>
      <c r="AG8903" s="106"/>
      <c r="AH8903" s="115"/>
      <c r="AI8903" s="116"/>
    </row>
    <row r="8904" spans="1:35" ht="15" customHeight="1" x14ac:dyDescent="0.25">
      <c r="A8904" s="105"/>
      <c r="B8904" s="106"/>
      <c r="C8904" s="2"/>
      <c r="D8904" s="2"/>
      <c r="E8904" s="106"/>
      <c r="F8904" s="107"/>
      <c r="G8904" s="108"/>
      <c r="H8904" s="109"/>
      <c r="I8904" s="109"/>
      <c r="J8904" s="110"/>
      <c r="K8904" s="117"/>
      <c r="L8904" s="178"/>
      <c r="M8904" s="178"/>
      <c r="N8904" s="106"/>
      <c r="O8904" s="111"/>
      <c r="P8904" s="111"/>
      <c r="Q8904" s="106"/>
      <c r="R8904" s="106"/>
      <c r="S8904" s="106"/>
      <c r="T8904" s="106"/>
      <c r="U8904" s="106"/>
      <c r="V8904" s="106"/>
      <c r="W8904" s="19"/>
      <c r="X8904" s="2"/>
      <c r="Y8904" s="4"/>
      <c r="Z8904" s="106"/>
      <c r="AA8904" s="114"/>
      <c r="AB8904" s="112"/>
      <c r="AC8904" s="178"/>
      <c r="AD8904" s="11"/>
      <c r="AE8904" s="106"/>
      <c r="AF8904" s="106"/>
      <c r="AG8904" s="106"/>
      <c r="AH8904" s="115"/>
      <c r="AI8904" s="116"/>
    </row>
    <row r="8905" spans="1:35" ht="15" customHeight="1" x14ac:dyDescent="0.25">
      <c r="A8905" s="105"/>
      <c r="B8905" s="106"/>
      <c r="C8905" s="2"/>
      <c r="D8905" s="2"/>
      <c r="E8905" s="106"/>
      <c r="F8905" s="107"/>
      <c r="G8905" s="108"/>
      <c r="H8905" s="109"/>
      <c r="I8905" s="109"/>
      <c r="J8905" s="110"/>
      <c r="K8905" s="117"/>
      <c r="L8905" s="178"/>
      <c r="M8905" s="178"/>
      <c r="N8905" s="106"/>
      <c r="O8905" s="111"/>
      <c r="P8905" s="111"/>
      <c r="Q8905" s="106"/>
      <c r="R8905" s="106"/>
      <c r="S8905" s="106"/>
      <c r="T8905" s="106"/>
      <c r="U8905" s="106"/>
      <c r="V8905" s="106"/>
      <c r="W8905" s="19"/>
      <c r="X8905" s="2"/>
      <c r="Y8905" s="4"/>
      <c r="Z8905" s="106"/>
      <c r="AA8905" s="114"/>
      <c r="AB8905" s="112"/>
      <c r="AC8905" s="178"/>
      <c r="AD8905" s="11"/>
      <c r="AE8905" s="106"/>
      <c r="AF8905" s="106"/>
      <c r="AG8905" s="106"/>
      <c r="AH8905" s="115"/>
      <c r="AI8905" s="116"/>
    </row>
    <row r="8906" spans="1:35" ht="15" customHeight="1" x14ac:dyDescent="0.25">
      <c r="A8906" s="105"/>
      <c r="B8906" s="106"/>
      <c r="C8906" s="2"/>
      <c r="D8906" s="2"/>
      <c r="E8906" s="106"/>
      <c r="F8906" s="107"/>
      <c r="G8906" s="108"/>
      <c r="H8906" s="109"/>
      <c r="I8906" s="109"/>
      <c r="J8906" s="110"/>
      <c r="K8906" s="117"/>
      <c r="L8906" s="178"/>
      <c r="M8906" s="178"/>
      <c r="N8906" s="106"/>
      <c r="O8906" s="111"/>
      <c r="P8906" s="111"/>
      <c r="Q8906" s="106"/>
      <c r="R8906" s="106"/>
      <c r="S8906" s="106"/>
      <c r="T8906" s="106"/>
      <c r="U8906" s="106"/>
      <c r="V8906" s="106"/>
      <c r="W8906" s="19"/>
      <c r="X8906" s="2"/>
      <c r="Y8906" s="4"/>
      <c r="Z8906" s="106"/>
      <c r="AA8906" s="114"/>
      <c r="AB8906" s="112"/>
      <c r="AC8906" s="178"/>
      <c r="AD8906" s="11"/>
      <c r="AE8906" s="106"/>
      <c r="AF8906" s="106"/>
      <c r="AG8906" s="106"/>
      <c r="AH8906" s="115"/>
      <c r="AI8906" s="116"/>
    </row>
    <row r="8907" spans="1:35" ht="15" customHeight="1" x14ac:dyDescent="0.25">
      <c r="A8907" s="105"/>
      <c r="B8907" s="106"/>
      <c r="C8907" s="2"/>
      <c r="D8907" s="2"/>
      <c r="E8907" s="106"/>
      <c r="F8907" s="107"/>
      <c r="G8907" s="108"/>
      <c r="H8907" s="109"/>
      <c r="I8907" s="109"/>
      <c r="J8907" s="110"/>
      <c r="K8907" s="117"/>
      <c r="L8907" s="178"/>
      <c r="M8907" s="178"/>
      <c r="N8907" s="106"/>
      <c r="O8907" s="111"/>
      <c r="P8907" s="111"/>
      <c r="Q8907" s="106"/>
      <c r="R8907" s="106"/>
      <c r="S8907" s="106"/>
      <c r="T8907" s="106"/>
      <c r="U8907" s="106"/>
      <c r="V8907" s="106"/>
      <c r="W8907" s="19"/>
      <c r="X8907" s="2"/>
      <c r="Y8907" s="4"/>
      <c r="Z8907" s="106"/>
      <c r="AA8907" s="114"/>
      <c r="AB8907" s="112"/>
      <c r="AC8907" s="178"/>
      <c r="AD8907" s="11"/>
      <c r="AE8907" s="106"/>
      <c r="AF8907" s="106"/>
      <c r="AG8907" s="106"/>
      <c r="AH8907" s="115"/>
      <c r="AI8907" s="116"/>
    </row>
    <row r="8908" spans="1:35" ht="15" customHeight="1" x14ac:dyDescent="0.25">
      <c r="A8908" s="105"/>
      <c r="B8908" s="106"/>
      <c r="C8908" s="2"/>
      <c r="D8908" s="2"/>
      <c r="E8908" s="106"/>
      <c r="F8908" s="107"/>
      <c r="G8908" s="108"/>
      <c r="H8908" s="109"/>
      <c r="I8908" s="109"/>
      <c r="J8908" s="110"/>
      <c r="K8908" s="117"/>
      <c r="L8908" s="178"/>
      <c r="M8908" s="178"/>
      <c r="N8908" s="106"/>
      <c r="O8908" s="111"/>
      <c r="P8908" s="111"/>
      <c r="Q8908" s="106"/>
      <c r="R8908" s="106"/>
      <c r="S8908" s="106"/>
      <c r="T8908" s="106"/>
      <c r="U8908" s="106"/>
      <c r="V8908" s="106"/>
      <c r="W8908" s="19"/>
      <c r="X8908" s="2"/>
      <c r="Y8908" s="4"/>
      <c r="Z8908" s="106"/>
      <c r="AA8908" s="114"/>
      <c r="AB8908" s="112"/>
      <c r="AC8908" s="178"/>
      <c r="AD8908" s="11"/>
      <c r="AE8908" s="106"/>
      <c r="AF8908" s="106"/>
      <c r="AG8908" s="106"/>
      <c r="AH8908" s="115"/>
      <c r="AI8908" s="116"/>
    </row>
    <row r="8909" spans="1:35" ht="15" customHeight="1" x14ac:dyDescent="0.25">
      <c r="A8909" s="105"/>
      <c r="B8909" s="106"/>
      <c r="C8909" s="2"/>
      <c r="D8909" s="2"/>
      <c r="E8909" s="106"/>
      <c r="F8909" s="107"/>
      <c r="G8909" s="108"/>
      <c r="H8909" s="109"/>
      <c r="I8909" s="109"/>
      <c r="J8909" s="110"/>
      <c r="K8909" s="117"/>
      <c r="L8909" s="178"/>
      <c r="M8909" s="178"/>
      <c r="N8909" s="106"/>
      <c r="O8909" s="111"/>
      <c r="P8909" s="111"/>
      <c r="Q8909" s="106"/>
      <c r="R8909" s="106"/>
      <c r="S8909" s="106"/>
      <c r="T8909" s="106"/>
      <c r="U8909" s="106"/>
      <c r="V8909" s="106"/>
      <c r="W8909" s="19"/>
      <c r="X8909" s="2"/>
      <c r="Y8909" s="4"/>
      <c r="Z8909" s="106"/>
      <c r="AA8909" s="114"/>
      <c r="AB8909" s="112"/>
      <c r="AC8909" s="178"/>
      <c r="AD8909" s="11"/>
      <c r="AE8909" s="106"/>
      <c r="AF8909" s="106"/>
      <c r="AG8909" s="106"/>
      <c r="AH8909" s="115"/>
      <c r="AI8909" s="116"/>
    </row>
    <row r="8910" spans="1:35" ht="15" customHeight="1" x14ac:dyDescent="0.25">
      <c r="A8910" s="105"/>
      <c r="B8910" s="106"/>
      <c r="C8910" s="2"/>
      <c r="D8910" s="2"/>
      <c r="E8910" s="106"/>
      <c r="F8910" s="107"/>
      <c r="G8910" s="108"/>
      <c r="H8910" s="109"/>
      <c r="I8910" s="109"/>
      <c r="J8910" s="110"/>
      <c r="K8910" s="117"/>
      <c r="L8910" s="178"/>
      <c r="M8910" s="178"/>
      <c r="N8910" s="106"/>
      <c r="O8910" s="111"/>
      <c r="P8910" s="111"/>
      <c r="Q8910" s="106"/>
      <c r="R8910" s="106"/>
      <c r="S8910" s="106"/>
      <c r="T8910" s="106"/>
      <c r="U8910" s="106"/>
      <c r="V8910" s="106"/>
      <c r="W8910" s="19"/>
      <c r="X8910" s="2"/>
      <c r="Y8910" s="4"/>
      <c r="Z8910" s="106"/>
      <c r="AA8910" s="114"/>
      <c r="AB8910" s="112"/>
      <c r="AC8910" s="178"/>
      <c r="AD8910" s="11"/>
      <c r="AE8910" s="106"/>
      <c r="AF8910" s="106"/>
      <c r="AG8910" s="106"/>
      <c r="AH8910" s="115"/>
      <c r="AI8910" s="116"/>
    </row>
    <row r="8911" spans="1:35" ht="15" customHeight="1" x14ac:dyDescent="0.25">
      <c r="A8911" s="105"/>
      <c r="B8911" s="106"/>
      <c r="C8911" s="2"/>
      <c r="D8911" s="2"/>
      <c r="E8911" s="106"/>
      <c r="F8911" s="107"/>
      <c r="G8911" s="108"/>
      <c r="H8911" s="109"/>
      <c r="I8911" s="109"/>
      <c r="J8911" s="110"/>
      <c r="K8911" s="117"/>
      <c r="L8911" s="178"/>
      <c r="M8911" s="178"/>
      <c r="N8911" s="106"/>
      <c r="O8911" s="111"/>
      <c r="P8911" s="111"/>
      <c r="Q8911" s="106"/>
      <c r="R8911" s="106"/>
      <c r="S8911" s="106"/>
      <c r="T8911" s="106"/>
      <c r="U8911" s="106"/>
      <c r="V8911" s="106"/>
      <c r="W8911" s="19"/>
      <c r="X8911" s="2"/>
      <c r="Y8911" s="4"/>
      <c r="Z8911" s="106"/>
      <c r="AA8911" s="114"/>
      <c r="AB8911" s="112"/>
      <c r="AC8911" s="178"/>
      <c r="AD8911" s="11"/>
      <c r="AE8911" s="106"/>
      <c r="AF8911" s="106"/>
      <c r="AG8911" s="106"/>
      <c r="AH8911" s="115"/>
      <c r="AI8911" s="116"/>
    </row>
    <row r="8912" spans="1:35" ht="15" customHeight="1" x14ac:dyDescent="0.25">
      <c r="A8912" s="105"/>
      <c r="B8912" s="106"/>
      <c r="C8912" s="2"/>
      <c r="D8912" s="2"/>
      <c r="E8912" s="106"/>
      <c r="F8912" s="107"/>
      <c r="G8912" s="108"/>
      <c r="H8912" s="109"/>
      <c r="I8912" s="109"/>
      <c r="J8912" s="110"/>
      <c r="K8912" s="117"/>
      <c r="L8912" s="178"/>
      <c r="M8912" s="178"/>
      <c r="N8912" s="106"/>
      <c r="O8912" s="111"/>
      <c r="P8912" s="111"/>
      <c r="Q8912" s="106"/>
      <c r="R8912" s="106"/>
      <c r="S8912" s="106"/>
      <c r="T8912" s="106"/>
      <c r="U8912" s="106"/>
      <c r="V8912" s="106"/>
      <c r="W8912" s="19"/>
      <c r="X8912" s="2"/>
      <c r="Y8912" s="4"/>
      <c r="Z8912" s="106"/>
      <c r="AA8912" s="114"/>
      <c r="AB8912" s="112"/>
      <c r="AC8912" s="178"/>
      <c r="AD8912" s="11"/>
      <c r="AE8912" s="106"/>
      <c r="AF8912" s="106"/>
      <c r="AG8912" s="106"/>
      <c r="AH8912" s="115"/>
      <c r="AI8912" s="116"/>
    </row>
    <row r="8913" spans="1:35" ht="15" customHeight="1" x14ac:dyDescent="0.25">
      <c r="A8913" s="105"/>
      <c r="B8913" s="106"/>
      <c r="C8913" s="2"/>
      <c r="D8913" s="2"/>
      <c r="E8913" s="106"/>
      <c r="F8913" s="107"/>
      <c r="G8913" s="108"/>
      <c r="H8913" s="109"/>
      <c r="I8913" s="109"/>
      <c r="J8913" s="110"/>
      <c r="K8913" s="117"/>
      <c r="L8913" s="178"/>
      <c r="M8913" s="178"/>
      <c r="N8913" s="106"/>
      <c r="O8913" s="111"/>
      <c r="P8913" s="111"/>
      <c r="Q8913" s="106"/>
      <c r="R8913" s="106"/>
      <c r="S8913" s="106"/>
      <c r="T8913" s="106"/>
      <c r="U8913" s="106"/>
      <c r="V8913" s="106"/>
      <c r="W8913" s="19"/>
      <c r="X8913" s="2"/>
      <c r="Y8913" s="4"/>
      <c r="Z8913" s="106"/>
      <c r="AA8913" s="114"/>
      <c r="AB8913" s="112"/>
      <c r="AC8913" s="178"/>
      <c r="AD8913" s="11"/>
      <c r="AE8913" s="106"/>
      <c r="AF8913" s="106"/>
      <c r="AG8913" s="106"/>
      <c r="AH8913" s="115"/>
      <c r="AI8913" s="116"/>
    </row>
    <row r="8914" spans="1:35" ht="15" customHeight="1" x14ac:dyDescent="0.25">
      <c r="A8914" s="105"/>
      <c r="B8914" s="106"/>
      <c r="C8914" s="2"/>
      <c r="D8914" s="2"/>
      <c r="E8914" s="106"/>
      <c r="F8914" s="107"/>
      <c r="G8914" s="108"/>
      <c r="H8914" s="109"/>
      <c r="I8914" s="109"/>
      <c r="J8914" s="110"/>
      <c r="K8914" s="117"/>
      <c r="L8914" s="178"/>
      <c r="M8914" s="178"/>
      <c r="N8914" s="106"/>
      <c r="O8914" s="111"/>
      <c r="P8914" s="111"/>
      <c r="Q8914" s="106"/>
      <c r="R8914" s="106"/>
      <c r="S8914" s="106"/>
      <c r="T8914" s="106"/>
      <c r="U8914" s="106"/>
      <c r="V8914" s="106"/>
      <c r="W8914" s="19"/>
      <c r="X8914" s="2"/>
      <c r="Y8914" s="4"/>
      <c r="Z8914" s="106"/>
      <c r="AA8914" s="114"/>
      <c r="AB8914" s="112"/>
      <c r="AC8914" s="178"/>
      <c r="AD8914" s="11"/>
      <c r="AE8914" s="106"/>
      <c r="AF8914" s="106"/>
      <c r="AG8914" s="106"/>
      <c r="AH8914" s="115"/>
      <c r="AI8914" s="116"/>
    </row>
    <row r="8915" spans="1:35" ht="15" customHeight="1" x14ac:dyDescent="0.25">
      <c r="A8915" s="105"/>
      <c r="B8915" s="106"/>
      <c r="C8915" s="2"/>
      <c r="D8915" s="2"/>
      <c r="E8915" s="106"/>
      <c r="F8915" s="107"/>
      <c r="G8915" s="108"/>
      <c r="H8915" s="109"/>
      <c r="I8915" s="109"/>
      <c r="J8915" s="110"/>
      <c r="K8915" s="117"/>
      <c r="L8915" s="178"/>
      <c r="M8915" s="178"/>
      <c r="N8915" s="106"/>
      <c r="O8915" s="111"/>
      <c r="P8915" s="111"/>
      <c r="Q8915" s="106"/>
      <c r="R8915" s="106"/>
      <c r="S8915" s="106"/>
      <c r="T8915" s="106"/>
      <c r="U8915" s="106"/>
      <c r="V8915" s="106"/>
      <c r="W8915" s="19"/>
      <c r="X8915" s="2"/>
      <c r="Y8915" s="4"/>
      <c r="Z8915" s="106"/>
      <c r="AA8915" s="114"/>
      <c r="AB8915" s="112"/>
      <c r="AC8915" s="178"/>
      <c r="AD8915" s="11"/>
      <c r="AE8915" s="106"/>
      <c r="AF8915" s="106"/>
      <c r="AG8915" s="106"/>
      <c r="AH8915" s="115"/>
      <c r="AI8915" s="116"/>
    </row>
    <row r="8916" spans="1:35" ht="15" customHeight="1" x14ac:dyDescent="0.25">
      <c r="A8916" s="105"/>
      <c r="B8916" s="106"/>
      <c r="C8916" s="2"/>
      <c r="D8916" s="2"/>
      <c r="E8916" s="106"/>
      <c r="F8916" s="107"/>
      <c r="G8916" s="108"/>
      <c r="H8916" s="109"/>
      <c r="I8916" s="109"/>
      <c r="J8916" s="110"/>
      <c r="K8916" s="117"/>
      <c r="L8916" s="178"/>
      <c r="M8916" s="178"/>
      <c r="N8916" s="106"/>
      <c r="O8916" s="111"/>
      <c r="P8916" s="111"/>
      <c r="Q8916" s="106"/>
      <c r="R8916" s="106"/>
      <c r="S8916" s="106"/>
      <c r="T8916" s="106"/>
      <c r="U8916" s="106"/>
      <c r="V8916" s="106"/>
      <c r="W8916" s="19"/>
      <c r="X8916" s="2"/>
      <c r="Y8916" s="4"/>
      <c r="Z8916" s="106"/>
      <c r="AA8916" s="114"/>
      <c r="AB8916" s="112"/>
      <c r="AC8916" s="178"/>
      <c r="AD8916" s="11"/>
      <c r="AE8916" s="106"/>
      <c r="AF8916" s="106"/>
      <c r="AG8916" s="106"/>
      <c r="AH8916" s="115"/>
      <c r="AI8916" s="116"/>
    </row>
    <row r="8917" spans="1:35" ht="15" customHeight="1" x14ac:dyDescent="0.25">
      <c r="A8917" s="105"/>
      <c r="B8917" s="106"/>
      <c r="C8917" s="2"/>
      <c r="D8917" s="2"/>
      <c r="E8917" s="106"/>
      <c r="F8917" s="107"/>
      <c r="G8917" s="108"/>
      <c r="H8917" s="109"/>
      <c r="I8917" s="109"/>
      <c r="J8917" s="110"/>
      <c r="K8917" s="117"/>
      <c r="L8917" s="178"/>
      <c r="M8917" s="178"/>
      <c r="N8917" s="106"/>
      <c r="O8917" s="111"/>
      <c r="P8917" s="111"/>
      <c r="Q8917" s="106"/>
      <c r="R8917" s="106"/>
      <c r="S8917" s="106"/>
      <c r="T8917" s="106"/>
      <c r="U8917" s="106"/>
      <c r="V8917" s="106"/>
      <c r="W8917" s="19"/>
      <c r="X8917" s="2"/>
      <c r="Y8917" s="4"/>
      <c r="Z8917" s="106"/>
      <c r="AA8917" s="114"/>
      <c r="AB8917" s="112"/>
      <c r="AC8917" s="178"/>
      <c r="AD8917" s="11"/>
      <c r="AE8917" s="106"/>
      <c r="AF8917" s="106"/>
      <c r="AG8917" s="106"/>
      <c r="AH8917" s="115"/>
      <c r="AI8917" s="116"/>
    </row>
    <row r="8918" spans="1:35" ht="15" customHeight="1" x14ac:dyDescent="0.25">
      <c r="A8918" s="105"/>
      <c r="B8918" s="106"/>
      <c r="C8918" s="2"/>
      <c r="D8918" s="2"/>
      <c r="E8918" s="106"/>
      <c r="F8918" s="107"/>
      <c r="G8918" s="108"/>
      <c r="H8918" s="109"/>
      <c r="I8918" s="109"/>
      <c r="J8918" s="110"/>
      <c r="K8918" s="117"/>
      <c r="L8918" s="178"/>
      <c r="M8918" s="178"/>
      <c r="N8918" s="106"/>
      <c r="O8918" s="111"/>
      <c r="P8918" s="111"/>
      <c r="Q8918" s="106"/>
      <c r="R8918" s="106"/>
      <c r="S8918" s="106"/>
      <c r="T8918" s="106"/>
      <c r="U8918" s="106"/>
      <c r="V8918" s="106"/>
      <c r="W8918" s="19"/>
      <c r="X8918" s="2"/>
      <c r="Y8918" s="4"/>
      <c r="Z8918" s="106"/>
      <c r="AA8918" s="114"/>
      <c r="AB8918" s="112"/>
      <c r="AC8918" s="178"/>
      <c r="AD8918" s="11"/>
      <c r="AE8918" s="106"/>
      <c r="AF8918" s="106"/>
      <c r="AG8918" s="106"/>
      <c r="AH8918" s="115"/>
      <c r="AI8918" s="116"/>
    </row>
    <row r="8919" spans="1:35" ht="15" customHeight="1" x14ac:dyDescent="0.25">
      <c r="A8919" s="105"/>
      <c r="B8919" s="106"/>
      <c r="C8919" s="2"/>
      <c r="D8919" s="2"/>
      <c r="E8919" s="106"/>
      <c r="F8919" s="107"/>
      <c r="G8919" s="108"/>
      <c r="H8919" s="109"/>
      <c r="I8919" s="109"/>
      <c r="J8919" s="110"/>
      <c r="K8919" s="117"/>
      <c r="L8919" s="178"/>
      <c r="M8919" s="178"/>
      <c r="N8919" s="106"/>
      <c r="O8919" s="111"/>
      <c r="P8919" s="111"/>
      <c r="Q8919" s="106"/>
      <c r="R8919" s="106"/>
      <c r="S8919" s="106"/>
      <c r="T8919" s="106"/>
      <c r="U8919" s="106"/>
      <c r="V8919" s="106"/>
      <c r="W8919" s="19"/>
      <c r="X8919" s="2"/>
      <c r="Y8919" s="4"/>
      <c r="Z8919" s="106"/>
      <c r="AA8919" s="114"/>
      <c r="AB8919" s="112"/>
      <c r="AC8919" s="178"/>
      <c r="AD8919" s="11"/>
      <c r="AE8919" s="106"/>
      <c r="AF8919" s="106"/>
      <c r="AG8919" s="106"/>
      <c r="AH8919" s="115"/>
      <c r="AI8919" s="116"/>
    </row>
    <row r="8920" spans="1:35" ht="15" customHeight="1" x14ac:dyDescent="0.25">
      <c r="A8920" s="105"/>
      <c r="B8920" s="106"/>
      <c r="C8920" s="2"/>
      <c r="D8920" s="2"/>
      <c r="E8920" s="106"/>
      <c r="F8920" s="107"/>
      <c r="G8920" s="108"/>
      <c r="H8920" s="109"/>
      <c r="I8920" s="109"/>
      <c r="J8920" s="110"/>
      <c r="K8920" s="117"/>
      <c r="L8920" s="178"/>
      <c r="M8920" s="178"/>
      <c r="N8920" s="106"/>
      <c r="O8920" s="111"/>
      <c r="P8920" s="111"/>
      <c r="Q8920" s="106"/>
      <c r="R8920" s="106"/>
      <c r="S8920" s="106"/>
      <c r="T8920" s="106"/>
      <c r="U8920" s="106"/>
      <c r="V8920" s="106"/>
      <c r="W8920" s="19"/>
      <c r="X8920" s="2"/>
      <c r="Y8920" s="4"/>
      <c r="Z8920" s="106"/>
      <c r="AA8920" s="114"/>
      <c r="AB8920" s="112"/>
      <c r="AC8920" s="178"/>
      <c r="AD8920" s="11"/>
      <c r="AE8920" s="106"/>
      <c r="AF8920" s="106"/>
      <c r="AG8920" s="106"/>
      <c r="AH8920" s="115"/>
      <c r="AI8920" s="116"/>
    </row>
    <row r="8921" spans="1:35" ht="15" customHeight="1" x14ac:dyDescent="0.25">
      <c r="A8921" s="105"/>
      <c r="B8921" s="106"/>
      <c r="C8921" s="2"/>
      <c r="D8921" s="2"/>
      <c r="E8921" s="106"/>
      <c r="F8921" s="107"/>
      <c r="G8921" s="108"/>
      <c r="H8921" s="109"/>
      <c r="I8921" s="109"/>
      <c r="J8921" s="110"/>
      <c r="K8921" s="117"/>
      <c r="L8921" s="178"/>
      <c r="M8921" s="178"/>
      <c r="N8921" s="106"/>
      <c r="O8921" s="111"/>
      <c r="P8921" s="111"/>
      <c r="Q8921" s="106"/>
      <c r="R8921" s="106"/>
      <c r="S8921" s="106"/>
      <c r="T8921" s="106"/>
      <c r="U8921" s="106"/>
      <c r="V8921" s="106"/>
      <c r="W8921" s="19"/>
      <c r="X8921" s="2"/>
      <c r="Y8921" s="4"/>
      <c r="Z8921" s="106"/>
      <c r="AA8921" s="114"/>
      <c r="AB8921" s="112"/>
      <c r="AC8921" s="178"/>
      <c r="AD8921" s="11"/>
      <c r="AE8921" s="106"/>
      <c r="AF8921" s="106"/>
      <c r="AG8921" s="106"/>
      <c r="AH8921" s="115"/>
      <c r="AI8921" s="116"/>
    </row>
    <row r="8922" spans="1:35" ht="15" customHeight="1" x14ac:dyDescent="0.25">
      <c r="A8922" s="105"/>
      <c r="B8922" s="106"/>
      <c r="C8922" s="2"/>
      <c r="D8922" s="2"/>
      <c r="E8922" s="106"/>
      <c r="F8922" s="107"/>
      <c r="G8922" s="108"/>
      <c r="H8922" s="109"/>
      <c r="I8922" s="109"/>
      <c r="J8922" s="110"/>
      <c r="K8922" s="117"/>
      <c r="L8922" s="178"/>
      <c r="M8922" s="178"/>
      <c r="N8922" s="106"/>
      <c r="O8922" s="111"/>
      <c r="P8922" s="111"/>
      <c r="Q8922" s="106"/>
      <c r="R8922" s="106"/>
      <c r="S8922" s="106"/>
      <c r="T8922" s="106"/>
      <c r="U8922" s="106"/>
      <c r="V8922" s="106"/>
      <c r="W8922" s="19"/>
      <c r="X8922" s="2"/>
      <c r="Y8922" s="4"/>
      <c r="Z8922" s="106"/>
      <c r="AA8922" s="114"/>
      <c r="AB8922" s="112"/>
      <c r="AC8922" s="178"/>
      <c r="AD8922" s="11"/>
      <c r="AE8922" s="106"/>
      <c r="AF8922" s="106"/>
      <c r="AG8922" s="106"/>
      <c r="AH8922" s="115"/>
      <c r="AI8922" s="116"/>
    </row>
    <row r="8923" spans="1:35" ht="15" customHeight="1" x14ac:dyDescent="0.25">
      <c r="A8923" s="105"/>
      <c r="B8923" s="106"/>
      <c r="C8923" s="2"/>
      <c r="D8923" s="2"/>
      <c r="E8923" s="106"/>
      <c r="F8923" s="107"/>
      <c r="G8923" s="108"/>
      <c r="H8923" s="109"/>
      <c r="I8923" s="109"/>
      <c r="J8923" s="110"/>
      <c r="K8923" s="117"/>
      <c r="L8923" s="178"/>
      <c r="M8923" s="178"/>
      <c r="N8923" s="106"/>
      <c r="O8923" s="111"/>
      <c r="P8923" s="111"/>
      <c r="Q8923" s="106"/>
      <c r="R8923" s="106"/>
      <c r="S8923" s="106"/>
      <c r="T8923" s="106"/>
      <c r="U8923" s="106"/>
      <c r="V8923" s="106"/>
      <c r="W8923" s="19"/>
      <c r="X8923" s="2"/>
      <c r="Y8923" s="4"/>
      <c r="Z8923" s="106"/>
      <c r="AA8923" s="114"/>
      <c r="AB8923" s="112"/>
      <c r="AC8923" s="178"/>
      <c r="AD8923" s="11"/>
      <c r="AE8923" s="106"/>
      <c r="AF8923" s="106"/>
      <c r="AG8923" s="106"/>
      <c r="AH8923" s="115"/>
      <c r="AI8923" s="116"/>
    </row>
    <row r="8924" spans="1:35" ht="15" customHeight="1" x14ac:dyDescent="0.25">
      <c r="A8924" s="105"/>
      <c r="B8924" s="106"/>
      <c r="C8924" s="2"/>
      <c r="D8924" s="2"/>
      <c r="E8924" s="106"/>
      <c r="F8924" s="107"/>
      <c r="G8924" s="108"/>
      <c r="H8924" s="109"/>
      <c r="I8924" s="109"/>
      <c r="J8924" s="110"/>
      <c r="K8924" s="117"/>
      <c r="L8924" s="178"/>
      <c r="M8924" s="178"/>
      <c r="N8924" s="106"/>
      <c r="O8924" s="111"/>
      <c r="P8924" s="111"/>
      <c r="Q8924" s="106"/>
      <c r="R8924" s="106"/>
      <c r="S8924" s="106"/>
      <c r="T8924" s="106"/>
      <c r="U8924" s="106"/>
      <c r="V8924" s="106"/>
      <c r="W8924" s="19"/>
      <c r="X8924" s="2"/>
      <c r="Y8924" s="4"/>
      <c r="Z8924" s="106"/>
      <c r="AA8924" s="114"/>
      <c r="AB8924" s="112"/>
      <c r="AC8924" s="178"/>
      <c r="AD8924" s="11"/>
      <c r="AE8924" s="106"/>
      <c r="AF8924" s="106"/>
      <c r="AG8924" s="106"/>
      <c r="AH8924" s="115"/>
      <c r="AI8924" s="116"/>
    </row>
    <row r="8925" spans="1:35" ht="15" customHeight="1" x14ac:dyDescent="0.25">
      <c r="A8925" s="105"/>
      <c r="B8925" s="106"/>
      <c r="C8925" s="2"/>
      <c r="D8925" s="2"/>
      <c r="E8925" s="106"/>
      <c r="F8925" s="107"/>
      <c r="G8925" s="108"/>
      <c r="H8925" s="109"/>
      <c r="I8925" s="109"/>
      <c r="J8925" s="110"/>
      <c r="K8925" s="117"/>
      <c r="L8925" s="178"/>
      <c r="M8925" s="178"/>
      <c r="N8925" s="106"/>
      <c r="O8925" s="111"/>
      <c r="P8925" s="111"/>
      <c r="Q8925" s="106"/>
      <c r="R8925" s="106"/>
      <c r="S8925" s="106"/>
      <c r="T8925" s="106"/>
      <c r="U8925" s="106"/>
      <c r="V8925" s="106"/>
      <c r="W8925" s="19"/>
      <c r="X8925" s="2"/>
      <c r="Y8925" s="4"/>
      <c r="Z8925" s="106"/>
      <c r="AA8925" s="114"/>
      <c r="AB8925" s="112"/>
      <c r="AC8925" s="178"/>
      <c r="AD8925" s="11"/>
      <c r="AE8925" s="106"/>
      <c r="AF8925" s="106"/>
      <c r="AG8925" s="106"/>
      <c r="AH8925" s="115"/>
      <c r="AI8925" s="116"/>
    </row>
    <row r="8926" spans="1:35" ht="15" customHeight="1" x14ac:dyDescent="0.25">
      <c r="A8926" s="105"/>
      <c r="B8926" s="106"/>
      <c r="C8926" s="2"/>
      <c r="D8926" s="2"/>
      <c r="E8926" s="106"/>
      <c r="F8926" s="107"/>
      <c r="G8926" s="108"/>
      <c r="H8926" s="109"/>
      <c r="I8926" s="109"/>
      <c r="J8926" s="110"/>
      <c r="K8926" s="117"/>
      <c r="L8926" s="178"/>
      <c r="M8926" s="178"/>
      <c r="N8926" s="106"/>
      <c r="O8926" s="111"/>
      <c r="P8926" s="111"/>
      <c r="Q8926" s="106"/>
      <c r="R8926" s="106"/>
      <c r="S8926" s="106"/>
      <c r="T8926" s="106"/>
      <c r="U8926" s="106"/>
      <c r="V8926" s="106"/>
      <c r="W8926" s="19"/>
      <c r="X8926" s="2"/>
      <c r="Y8926" s="4"/>
      <c r="Z8926" s="106"/>
      <c r="AA8926" s="114"/>
      <c r="AB8926" s="112"/>
      <c r="AC8926" s="178"/>
      <c r="AD8926" s="11"/>
      <c r="AE8926" s="106"/>
      <c r="AF8926" s="106"/>
      <c r="AG8926" s="106"/>
      <c r="AH8926" s="115"/>
      <c r="AI8926" s="116"/>
    </row>
    <row r="8927" spans="1:35" ht="15" customHeight="1" x14ac:dyDescent="0.25">
      <c r="A8927" s="105"/>
      <c r="B8927" s="106"/>
      <c r="C8927" s="2"/>
      <c r="D8927" s="2"/>
      <c r="E8927" s="106"/>
      <c r="F8927" s="107"/>
      <c r="G8927" s="108"/>
      <c r="H8927" s="109"/>
      <c r="I8927" s="109"/>
      <c r="J8927" s="110"/>
      <c r="K8927" s="117"/>
      <c r="L8927" s="178"/>
      <c r="M8927" s="178"/>
      <c r="N8927" s="106"/>
      <c r="O8927" s="111"/>
      <c r="P8927" s="111"/>
      <c r="Q8927" s="106"/>
      <c r="R8927" s="106"/>
      <c r="S8927" s="106"/>
      <c r="T8927" s="106"/>
      <c r="U8927" s="106"/>
      <c r="V8927" s="106"/>
      <c r="W8927" s="19"/>
      <c r="X8927" s="2"/>
      <c r="Y8927" s="4"/>
      <c r="Z8927" s="106"/>
      <c r="AA8927" s="114"/>
      <c r="AB8927" s="112"/>
      <c r="AC8927" s="178"/>
      <c r="AD8927" s="11"/>
      <c r="AE8927" s="106"/>
      <c r="AF8927" s="106"/>
      <c r="AG8927" s="106"/>
      <c r="AH8927" s="115"/>
      <c r="AI8927" s="116"/>
    </row>
    <row r="8928" spans="1:35" ht="15" customHeight="1" x14ac:dyDescent="0.25">
      <c r="A8928" s="105"/>
      <c r="B8928" s="106"/>
      <c r="C8928" s="2"/>
      <c r="D8928" s="2"/>
      <c r="E8928" s="106"/>
      <c r="F8928" s="107"/>
      <c r="G8928" s="108"/>
      <c r="H8928" s="109"/>
      <c r="I8928" s="109"/>
      <c r="J8928" s="110"/>
      <c r="K8928" s="117"/>
      <c r="L8928" s="178"/>
      <c r="M8928" s="178"/>
      <c r="N8928" s="106"/>
      <c r="O8928" s="111"/>
      <c r="P8928" s="111"/>
      <c r="Q8928" s="106"/>
      <c r="R8928" s="106"/>
      <c r="S8928" s="106"/>
      <c r="T8928" s="106"/>
      <c r="U8928" s="106"/>
      <c r="V8928" s="106"/>
      <c r="W8928" s="19"/>
      <c r="X8928" s="2"/>
      <c r="Y8928" s="4"/>
      <c r="Z8928" s="106"/>
      <c r="AA8928" s="114"/>
      <c r="AB8928" s="112"/>
      <c r="AC8928" s="178"/>
      <c r="AD8928" s="11"/>
      <c r="AE8928" s="106"/>
      <c r="AF8928" s="106"/>
      <c r="AG8928" s="106"/>
      <c r="AH8928" s="115"/>
      <c r="AI8928" s="116"/>
    </row>
    <row r="8929" spans="1:35" ht="15" customHeight="1" x14ac:dyDescent="0.25">
      <c r="A8929" s="105"/>
      <c r="B8929" s="106"/>
      <c r="C8929" s="2"/>
      <c r="D8929" s="2"/>
      <c r="E8929" s="106"/>
      <c r="F8929" s="107"/>
      <c r="G8929" s="108"/>
      <c r="H8929" s="109"/>
      <c r="I8929" s="109"/>
      <c r="J8929" s="110"/>
      <c r="K8929" s="117"/>
      <c r="L8929" s="178"/>
      <c r="M8929" s="178"/>
      <c r="N8929" s="106"/>
      <c r="O8929" s="111"/>
      <c r="P8929" s="111"/>
      <c r="Q8929" s="106"/>
      <c r="R8929" s="106"/>
      <c r="S8929" s="106"/>
      <c r="T8929" s="106"/>
      <c r="U8929" s="106"/>
      <c r="V8929" s="106"/>
      <c r="W8929" s="19"/>
      <c r="X8929" s="2"/>
      <c r="Y8929" s="4"/>
      <c r="Z8929" s="106"/>
      <c r="AA8929" s="114"/>
      <c r="AB8929" s="112"/>
      <c r="AC8929" s="178"/>
      <c r="AD8929" s="11"/>
      <c r="AE8929" s="106"/>
      <c r="AF8929" s="106"/>
      <c r="AG8929" s="106"/>
      <c r="AH8929" s="115"/>
      <c r="AI8929" s="116"/>
    </row>
    <row r="8930" spans="1:35" ht="15" customHeight="1" x14ac:dyDescent="0.25">
      <c r="A8930" s="105"/>
      <c r="B8930" s="106"/>
      <c r="C8930" s="2"/>
      <c r="D8930" s="2"/>
      <c r="E8930" s="106"/>
      <c r="F8930" s="107"/>
      <c r="G8930" s="108"/>
      <c r="H8930" s="109"/>
      <c r="I8930" s="109"/>
      <c r="J8930" s="110"/>
      <c r="K8930" s="117"/>
      <c r="L8930" s="178"/>
      <c r="M8930" s="178"/>
      <c r="N8930" s="106"/>
      <c r="O8930" s="111"/>
      <c r="P8930" s="111"/>
      <c r="Q8930" s="106"/>
      <c r="R8930" s="106"/>
      <c r="S8930" s="106"/>
      <c r="T8930" s="106"/>
      <c r="U8930" s="106"/>
      <c r="V8930" s="106"/>
      <c r="W8930" s="19"/>
      <c r="X8930" s="2"/>
      <c r="Y8930" s="4"/>
      <c r="Z8930" s="106"/>
      <c r="AA8930" s="114"/>
      <c r="AB8930" s="112"/>
      <c r="AC8930" s="178"/>
      <c r="AD8930" s="11"/>
      <c r="AE8930" s="106"/>
      <c r="AF8930" s="106"/>
      <c r="AG8930" s="106"/>
      <c r="AH8930" s="115"/>
      <c r="AI8930" s="116"/>
    </row>
    <row r="8931" spans="1:35" ht="15" customHeight="1" x14ac:dyDescent="0.25">
      <c r="A8931" s="105"/>
      <c r="B8931" s="106"/>
      <c r="C8931" s="2"/>
      <c r="D8931" s="2"/>
      <c r="E8931" s="106"/>
      <c r="F8931" s="107"/>
      <c r="G8931" s="108"/>
      <c r="H8931" s="109"/>
      <c r="I8931" s="109"/>
      <c r="J8931" s="110"/>
      <c r="K8931" s="117"/>
      <c r="L8931" s="178"/>
      <c r="M8931" s="178"/>
      <c r="N8931" s="106"/>
      <c r="O8931" s="111"/>
      <c r="P8931" s="111"/>
      <c r="Q8931" s="106"/>
      <c r="R8931" s="106"/>
      <c r="S8931" s="106"/>
      <c r="T8931" s="106"/>
      <c r="U8931" s="106"/>
      <c r="V8931" s="106"/>
      <c r="W8931" s="19"/>
      <c r="X8931" s="2"/>
      <c r="Y8931" s="4"/>
      <c r="Z8931" s="106"/>
      <c r="AA8931" s="114"/>
      <c r="AB8931" s="112"/>
      <c r="AC8931" s="178"/>
      <c r="AD8931" s="11"/>
      <c r="AE8931" s="106"/>
      <c r="AF8931" s="106"/>
      <c r="AG8931" s="106"/>
      <c r="AH8931" s="115"/>
      <c r="AI8931" s="116"/>
    </row>
    <row r="8932" spans="1:35" ht="15" customHeight="1" x14ac:dyDescent="0.25">
      <c r="A8932" s="105"/>
      <c r="B8932" s="106"/>
      <c r="C8932" s="2"/>
      <c r="D8932" s="2"/>
      <c r="E8932" s="106"/>
      <c r="F8932" s="107"/>
      <c r="G8932" s="108"/>
      <c r="H8932" s="109"/>
      <c r="I8932" s="109"/>
      <c r="J8932" s="110"/>
      <c r="K8932" s="117"/>
      <c r="L8932" s="178"/>
      <c r="M8932" s="178"/>
      <c r="N8932" s="106"/>
      <c r="O8932" s="111"/>
      <c r="P8932" s="111"/>
      <c r="Q8932" s="106"/>
      <c r="R8932" s="106"/>
      <c r="S8932" s="106"/>
      <c r="T8932" s="106"/>
      <c r="U8932" s="106"/>
      <c r="V8932" s="106"/>
      <c r="W8932" s="19"/>
      <c r="X8932" s="2"/>
      <c r="Y8932" s="4"/>
      <c r="Z8932" s="106"/>
      <c r="AA8932" s="114"/>
      <c r="AB8932" s="112"/>
      <c r="AC8932" s="178"/>
      <c r="AD8932" s="11"/>
      <c r="AE8932" s="106"/>
      <c r="AF8932" s="106"/>
      <c r="AG8932" s="106"/>
      <c r="AH8932" s="115"/>
      <c r="AI8932" s="116"/>
    </row>
    <row r="8933" spans="1:35" ht="15" customHeight="1" x14ac:dyDescent="0.25">
      <c r="A8933" s="105"/>
      <c r="B8933" s="106"/>
      <c r="C8933" s="2"/>
      <c r="D8933" s="2"/>
      <c r="E8933" s="106"/>
      <c r="F8933" s="107"/>
      <c r="G8933" s="108"/>
      <c r="H8933" s="109"/>
      <c r="I8933" s="109"/>
      <c r="J8933" s="110"/>
      <c r="K8933" s="117"/>
      <c r="L8933" s="178"/>
      <c r="M8933" s="178"/>
      <c r="N8933" s="106"/>
      <c r="O8933" s="111"/>
      <c r="P8933" s="111"/>
      <c r="Q8933" s="106"/>
      <c r="R8933" s="106"/>
      <c r="S8933" s="106"/>
      <c r="T8933" s="106"/>
      <c r="U8933" s="106"/>
      <c r="V8933" s="106"/>
      <c r="W8933" s="19"/>
      <c r="X8933" s="2"/>
      <c r="Y8933" s="4"/>
      <c r="Z8933" s="106"/>
      <c r="AA8933" s="114"/>
      <c r="AB8933" s="112"/>
      <c r="AC8933" s="178"/>
      <c r="AD8933" s="11"/>
      <c r="AE8933" s="106"/>
      <c r="AF8933" s="106"/>
      <c r="AG8933" s="106"/>
      <c r="AH8933" s="115"/>
      <c r="AI8933" s="116"/>
    </row>
    <row r="8934" spans="1:35" ht="15" customHeight="1" x14ac:dyDescent="0.25">
      <c r="A8934" s="105"/>
      <c r="B8934" s="106"/>
      <c r="C8934" s="2"/>
      <c r="D8934" s="2"/>
      <c r="E8934" s="106"/>
      <c r="F8934" s="107"/>
      <c r="G8934" s="108"/>
      <c r="H8934" s="109"/>
      <c r="I8934" s="109"/>
      <c r="J8934" s="110"/>
      <c r="K8934" s="117"/>
      <c r="L8934" s="178"/>
      <c r="M8934" s="178"/>
      <c r="N8934" s="106"/>
      <c r="O8934" s="111"/>
      <c r="P8934" s="111"/>
      <c r="Q8934" s="106"/>
      <c r="R8934" s="106"/>
      <c r="S8934" s="106"/>
      <c r="T8934" s="106"/>
      <c r="U8934" s="106"/>
      <c r="V8934" s="106"/>
      <c r="W8934" s="19"/>
      <c r="X8934" s="2"/>
      <c r="Y8934" s="4"/>
      <c r="Z8934" s="106"/>
      <c r="AA8934" s="114"/>
      <c r="AB8934" s="112"/>
      <c r="AC8934" s="178"/>
      <c r="AD8934" s="11"/>
      <c r="AE8934" s="106"/>
      <c r="AF8934" s="106"/>
      <c r="AG8934" s="106"/>
      <c r="AH8934" s="115"/>
      <c r="AI8934" s="116"/>
    </row>
    <row r="8935" spans="1:35" ht="15" customHeight="1" x14ac:dyDescent="0.25">
      <c r="A8935" s="105"/>
      <c r="B8935" s="106"/>
      <c r="C8935" s="2"/>
      <c r="D8935" s="2"/>
      <c r="E8935" s="106"/>
      <c r="F8935" s="107"/>
      <c r="G8935" s="108"/>
      <c r="H8935" s="109"/>
      <c r="I8935" s="109"/>
      <c r="J8935" s="110"/>
      <c r="K8935" s="117"/>
      <c r="L8935" s="178"/>
      <c r="M8935" s="178"/>
      <c r="N8935" s="106"/>
      <c r="O8935" s="111"/>
      <c r="P8935" s="111"/>
      <c r="Q8935" s="106"/>
      <c r="R8935" s="106"/>
      <c r="S8935" s="106"/>
      <c r="T8935" s="106"/>
      <c r="U8935" s="106"/>
      <c r="V8935" s="106"/>
      <c r="W8935" s="19"/>
      <c r="X8935" s="2"/>
      <c r="Y8935" s="4"/>
      <c r="Z8935" s="106"/>
      <c r="AA8935" s="114"/>
      <c r="AB8935" s="112"/>
      <c r="AC8935" s="178"/>
      <c r="AD8935" s="11"/>
      <c r="AE8935" s="106"/>
      <c r="AF8935" s="106"/>
      <c r="AG8935" s="106"/>
      <c r="AH8935" s="115"/>
      <c r="AI8935" s="116"/>
    </row>
    <row r="8936" spans="1:35" ht="15" customHeight="1" x14ac:dyDescent="0.25">
      <c r="A8936" s="105"/>
      <c r="B8936" s="106"/>
      <c r="C8936" s="2"/>
      <c r="D8936" s="2"/>
      <c r="E8936" s="106"/>
      <c r="F8936" s="107"/>
      <c r="G8936" s="108"/>
      <c r="H8936" s="109"/>
      <c r="I8936" s="109"/>
      <c r="J8936" s="110"/>
      <c r="K8936" s="117"/>
      <c r="L8936" s="178"/>
      <c r="M8936" s="178"/>
      <c r="N8936" s="106"/>
      <c r="O8936" s="111"/>
      <c r="P8936" s="111"/>
      <c r="Q8936" s="106"/>
      <c r="R8936" s="106"/>
      <c r="S8936" s="106"/>
      <c r="T8936" s="106"/>
      <c r="U8936" s="106"/>
      <c r="V8936" s="106"/>
      <c r="W8936" s="19"/>
      <c r="X8936" s="2"/>
      <c r="Y8936" s="4"/>
      <c r="Z8936" s="106"/>
      <c r="AA8936" s="114"/>
      <c r="AB8936" s="112"/>
      <c r="AC8936" s="178"/>
      <c r="AD8936" s="11"/>
      <c r="AE8936" s="106"/>
      <c r="AF8936" s="106"/>
      <c r="AG8936" s="106"/>
      <c r="AH8936" s="115"/>
      <c r="AI8936" s="116"/>
    </row>
    <row r="8937" spans="1:35" ht="15" customHeight="1" x14ac:dyDescent="0.25">
      <c r="A8937" s="105"/>
      <c r="B8937" s="106"/>
      <c r="C8937" s="2"/>
      <c r="D8937" s="2"/>
      <c r="E8937" s="106"/>
      <c r="F8937" s="107"/>
      <c r="G8937" s="108"/>
      <c r="H8937" s="109"/>
      <c r="I8937" s="109"/>
      <c r="J8937" s="110"/>
      <c r="K8937" s="117"/>
      <c r="L8937" s="178"/>
      <c r="M8937" s="178"/>
      <c r="N8937" s="106"/>
      <c r="O8937" s="111"/>
      <c r="P8937" s="111"/>
      <c r="Q8937" s="106"/>
      <c r="R8937" s="106"/>
      <c r="S8937" s="106"/>
      <c r="T8937" s="106"/>
      <c r="U8937" s="106"/>
      <c r="V8937" s="106"/>
      <c r="W8937" s="19"/>
      <c r="X8937" s="2"/>
      <c r="Y8937" s="4"/>
      <c r="Z8937" s="106"/>
      <c r="AA8937" s="114"/>
      <c r="AB8937" s="112"/>
      <c r="AC8937" s="178"/>
      <c r="AD8937" s="11"/>
      <c r="AE8937" s="106"/>
      <c r="AF8937" s="106"/>
      <c r="AG8937" s="106"/>
      <c r="AH8937" s="115"/>
      <c r="AI8937" s="116"/>
    </row>
    <row r="8938" spans="1:35" ht="15" customHeight="1" x14ac:dyDescent="0.25">
      <c r="A8938" s="105"/>
      <c r="B8938" s="106"/>
      <c r="C8938" s="2"/>
      <c r="D8938" s="2"/>
      <c r="E8938" s="106"/>
      <c r="F8938" s="107"/>
      <c r="G8938" s="108"/>
      <c r="H8938" s="109"/>
      <c r="I8938" s="109"/>
      <c r="J8938" s="110"/>
      <c r="K8938" s="117"/>
      <c r="L8938" s="178"/>
      <c r="M8938" s="178"/>
      <c r="N8938" s="106"/>
      <c r="O8938" s="111"/>
      <c r="P8938" s="111"/>
      <c r="Q8938" s="106"/>
      <c r="R8938" s="106"/>
      <c r="S8938" s="106"/>
      <c r="T8938" s="106"/>
      <c r="U8938" s="106"/>
      <c r="V8938" s="106"/>
      <c r="W8938" s="19"/>
      <c r="X8938" s="2"/>
      <c r="Y8938" s="4"/>
      <c r="Z8938" s="106"/>
      <c r="AA8938" s="114"/>
      <c r="AB8938" s="112"/>
      <c r="AC8938" s="178"/>
      <c r="AD8938" s="11"/>
      <c r="AE8938" s="106"/>
      <c r="AF8938" s="106"/>
      <c r="AG8938" s="106"/>
      <c r="AH8938" s="115"/>
      <c r="AI8938" s="116"/>
    </row>
    <row r="8939" spans="1:35" ht="15" customHeight="1" x14ac:dyDescent="0.25">
      <c r="A8939" s="105"/>
      <c r="B8939" s="106"/>
      <c r="C8939" s="2"/>
      <c r="D8939" s="2"/>
      <c r="E8939" s="106"/>
      <c r="F8939" s="107"/>
      <c r="G8939" s="108"/>
      <c r="H8939" s="109"/>
      <c r="I8939" s="109"/>
      <c r="J8939" s="110"/>
      <c r="K8939" s="117"/>
      <c r="L8939" s="178"/>
      <c r="M8939" s="178"/>
      <c r="N8939" s="106"/>
      <c r="O8939" s="111"/>
      <c r="P8939" s="111"/>
      <c r="Q8939" s="106"/>
      <c r="R8939" s="106"/>
      <c r="S8939" s="106"/>
      <c r="T8939" s="106"/>
      <c r="U8939" s="106"/>
      <c r="V8939" s="106"/>
      <c r="W8939" s="19"/>
      <c r="X8939" s="2"/>
      <c r="Y8939" s="4"/>
      <c r="Z8939" s="106"/>
      <c r="AA8939" s="114"/>
      <c r="AB8939" s="112"/>
      <c r="AC8939" s="178"/>
      <c r="AD8939" s="11"/>
      <c r="AE8939" s="106"/>
      <c r="AF8939" s="106"/>
      <c r="AG8939" s="106"/>
      <c r="AH8939" s="115"/>
      <c r="AI8939" s="116"/>
    </row>
    <row r="8940" spans="1:35" ht="15" customHeight="1" x14ac:dyDescent="0.25">
      <c r="A8940" s="105"/>
      <c r="B8940" s="106"/>
      <c r="C8940" s="2"/>
      <c r="D8940" s="2"/>
      <c r="E8940" s="106"/>
      <c r="F8940" s="107"/>
      <c r="G8940" s="108"/>
      <c r="H8940" s="109"/>
      <c r="I8940" s="109"/>
      <c r="J8940" s="110"/>
      <c r="K8940" s="117"/>
      <c r="L8940" s="178"/>
      <c r="M8940" s="178"/>
      <c r="N8940" s="106"/>
      <c r="O8940" s="111"/>
      <c r="P8940" s="111"/>
      <c r="Q8940" s="106"/>
      <c r="R8940" s="106"/>
      <c r="S8940" s="106"/>
      <c r="T8940" s="106"/>
      <c r="U8940" s="106"/>
      <c r="V8940" s="106"/>
      <c r="W8940" s="19"/>
      <c r="X8940" s="2"/>
      <c r="Y8940" s="4"/>
      <c r="Z8940" s="106"/>
      <c r="AA8940" s="114"/>
      <c r="AB8940" s="112"/>
      <c r="AC8940" s="178"/>
      <c r="AD8940" s="11"/>
      <c r="AE8940" s="106"/>
      <c r="AF8940" s="106"/>
      <c r="AG8940" s="106"/>
      <c r="AH8940" s="115"/>
      <c r="AI8940" s="116"/>
    </row>
    <row r="8941" spans="1:35" ht="15" customHeight="1" x14ac:dyDescent="0.25">
      <c r="A8941" s="105"/>
      <c r="B8941" s="106"/>
      <c r="C8941" s="2"/>
      <c r="D8941" s="2"/>
      <c r="E8941" s="106"/>
      <c r="F8941" s="107"/>
      <c r="G8941" s="108"/>
      <c r="H8941" s="109"/>
      <c r="I8941" s="109"/>
      <c r="J8941" s="110"/>
      <c r="K8941" s="117"/>
      <c r="L8941" s="178"/>
      <c r="M8941" s="178"/>
      <c r="N8941" s="106"/>
      <c r="O8941" s="111"/>
      <c r="P8941" s="111"/>
      <c r="Q8941" s="106"/>
      <c r="R8941" s="106"/>
      <c r="S8941" s="106"/>
      <c r="T8941" s="106"/>
      <c r="U8941" s="106"/>
      <c r="V8941" s="106"/>
      <c r="W8941" s="19"/>
      <c r="X8941" s="2"/>
      <c r="Y8941" s="4"/>
      <c r="Z8941" s="106"/>
      <c r="AA8941" s="114"/>
      <c r="AB8941" s="112"/>
      <c r="AC8941" s="178"/>
      <c r="AD8941" s="11"/>
      <c r="AE8941" s="106"/>
      <c r="AF8941" s="106"/>
      <c r="AG8941" s="106"/>
      <c r="AH8941" s="115"/>
      <c r="AI8941" s="116"/>
    </row>
    <row r="8942" spans="1:35" ht="15" customHeight="1" x14ac:dyDescent="0.25">
      <c r="A8942" s="105"/>
      <c r="B8942" s="106"/>
      <c r="C8942" s="2"/>
      <c r="D8942" s="2"/>
      <c r="E8942" s="106"/>
      <c r="F8942" s="107"/>
      <c r="G8942" s="108"/>
      <c r="H8942" s="109"/>
      <c r="I8942" s="109"/>
      <c r="J8942" s="110"/>
      <c r="K8942" s="117"/>
      <c r="L8942" s="178"/>
      <c r="M8942" s="178"/>
      <c r="N8942" s="106"/>
      <c r="O8942" s="111"/>
      <c r="P8942" s="111"/>
      <c r="Q8942" s="106"/>
      <c r="R8942" s="106"/>
      <c r="S8942" s="106"/>
      <c r="T8942" s="106"/>
      <c r="U8942" s="106"/>
      <c r="V8942" s="106"/>
      <c r="W8942" s="19"/>
      <c r="X8942" s="2"/>
      <c r="Y8942" s="4"/>
      <c r="Z8942" s="106"/>
      <c r="AA8942" s="114"/>
      <c r="AB8942" s="112"/>
      <c r="AC8942" s="178"/>
      <c r="AD8942" s="11"/>
      <c r="AE8942" s="106"/>
      <c r="AF8942" s="106"/>
      <c r="AG8942" s="106"/>
      <c r="AH8942" s="115"/>
      <c r="AI8942" s="116"/>
    </row>
    <row r="8943" spans="1:35" ht="15" customHeight="1" x14ac:dyDescent="0.25">
      <c r="A8943" s="105"/>
      <c r="B8943" s="106"/>
      <c r="C8943" s="2"/>
      <c r="D8943" s="2"/>
      <c r="E8943" s="106"/>
      <c r="F8943" s="107"/>
      <c r="G8943" s="108"/>
      <c r="H8943" s="109"/>
      <c r="I8943" s="109"/>
      <c r="J8943" s="110"/>
      <c r="K8943" s="117"/>
      <c r="L8943" s="178"/>
      <c r="M8943" s="178"/>
      <c r="N8943" s="106"/>
      <c r="O8943" s="111"/>
      <c r="P8943" s="111"/>
      <c r="Q8943" s="106"/>
      <c r="R8943" s="106"/>
      <c r="S8943" s="106"/>
      <c r="T8943" s="106"/>
      <c r="U8943" s="106"/>
      <c r="V8943" s="106"/>
      <c r="W8943" s="19"/>
      <c r="X8943" s="2"/>
      <c r="Y8943" s="4"/>
      <c r="Z8943" s="106"/>
      <c r="AA8943" s="114"/>
      <c r="AB8943" s="112"/>
      <c r="AC8943" s="178"/>
      <c r="AD8943" s="11"/>
      <c r="AE8943" s="106"/>
      <c r="AF8943" s="106"/>
      <c r="AG8943" s="106"/>
      <c r="AH8943" s="115"/>
      <c r="AI8943" s="116"/>
    </row>
    <row r="8944" spans="1:35" ht="15" customHeight="1" x14ac:dyDescent="0.25">
      <c r="A8944" s="105"/>
      <c r="B8944" s="106"/>
      <c r="C8944" s="2"/>
      <c r="D8944" s="2"/>
      <c r="E8944" s="106"/>
      <c r="F8944" s="107"/>
      <c r="G8944" s="108"/>
      <c r="H8944" s="109"/>
      <c r="I8944" s="109"/>
      <c r="J8944" s="110"/>
      <c r="K8944" s="117"/>
      <c r="L8944" s="178"/>
      <c r="M8944" s="178"/>
      <c r="N8944" s="106"/>
      <c r="O8944" s="111"/>
      <c r="P8944" s="111"/>
      <c r="Q8944" s="106"/>
      <c r="R8944" s="106"/>
      <c r="S8944" s="106"/>
      <c r="T8944" s="106"/>
      <c r="U8944" s="106"/>
      <c r="V8944" s="106"/>
      <c r="W8944" s="19"/>
      <c r="X8944" s="2"/>
      <c r="Y8944" s="4"/>
      <c r="Z8944" s="106"/>
      <c r="AA8944" s="114"/>
      <c r="AB8944" s="112"/>
      <c r="AC8944" s="178"/>
      <c r="AD8944" s="11"/>
      <c r="AE8944" s="106"/>
      <c r="AF8944" s="106"/>
      <c r="AG8944" s="106"/>
      <c r="AH8944" s="115"/>
      <c r="AI8944" s="116"/>
    </row>
    <row r="8945" spans="1:35" ht="15" customHeight="1" x14ac:dyDescent="0.25">
      <c r="A8945" s="105"/>
      <c r="B8945" s="106"/>
      <c r="C8945" s="2"/>
      <c r="D8945" s="2"/>
      <c r="E8945" s="106"/>
      <c r="F8945" s="107"/>
      <c r="G8945" s="108"/>
      <c r="H8945" s="109"/>
      <c r="I8945" s="109"/>
      <c r="J8945" s="110"/>
      <c r="K8945" s="117"/>
      <c r="L8945" s="178"/>
      <c r="M8945" s="178"/>
      <c r="N8945" s="106"/>
      <c r="O8945" s="111"/>
      <c r="P8945" s="111"/>
      <c r="Q8945" s="106"/>
      <c r="R8945" s="106"/>
      <c r="S8945" s="106"/>
      <c r="T8945" s="106"/>
      <c r="U8945" s="106"/>
      <c r="V8945" s="106"/>
      <c r="W8945" s="19"/>
      <c r="X8945" s="2"/>
      <c r="Y8945" s="4"/>
      <c r="Z8945" s="106"/>
      <c r="AA8945" s="114"/>
      <c r="AB8945" s="112"/>
      <c r="AC8945" s="178"/>
      <c r="AD8945" s="11"/>
      <c r="AE8945" s="106"/>
      <c r="AF8945" s="106"/>
      <c r="AG8945" s="106"/>
      <c r="AH8945" s="115"/>
      <c r="AI8945" s="116"/>
    </row>
    <row r="8946" spans="1:35" ht="15" customHeight="1" x14ac:dyDescent="0.25">
      <c r="A8946" s="105"/>
      <c r="B8946" s="106"/>
      <c r="C8946" s="2"/>
      <c r="D8946" s="2"/>
      <c r="E8946" s="106"/>
      <c r="F8946" s="107"/>
      <c r="G8946" s="108"/>
      <c r="H8946" s="109"/>
      <c r="I8946" s="109"/>
      <c r="J8946" s="110"/>
      <c r="K8946" s="117"/>
      <c r="L8946" s="178"/>
      <c r="M8946" s="178"/>
      <c r="N8946" s="106"/>
      <c r="O8946" s="111"/>
      <c r="P8946" s="111"/>
      <c r="Q8946" s="106"/>
      <c r="R8946" s="106"/>
      <c r="S8946" s="106"/>
      <c r="T8946" s="106"/>
      <c r="U8946" s="106"/>
      <c r="V8946" s="106"/>
      <c r="W8946" s="19"/>
      <c r="X8946" s="2"/>
      <c r="Y8946" s="4"/>
      <c r="Z8946" s="106"/>
      <c r="AA8946" s="114"/>
      <c r="AB8946" s="112"/>
      <c r="AC8946" s="178"/>
      <c r="AD8946" s="11"/>
      <c r="AE8946" s="106"/>
      <c r="AF8946" s="106"/>
      <c r="AG8946" s="106"/>
      <c r="AH8946" s="115"/>
      <c r="AI8946" s="116"/>
    </row>
    <row r="8947" spans="1:35" ht="15" customHeight="1" x14ac:dyDescent="0.25">
      <c r="A8947" s="105"/>
      <c r="B8947" s="106"/>
      <c r="C8947" s="2"/>
      <c r="D8947" s="2"/>
      <c r="E8947" s="106"/>
      <c r="F8947" s="107"/>
      <c r="G8947" s="108"/>
      <c r="H8947" s="109"/>
      <c r="I8947" s="109"/>
      <c r="J8947" s="110"/>
      <c r="K8947" s="117"/>
      <c r="L8947" s="178"/>
      <c r="M8947" s="178"/>
      <c r="N8947" s="106"/>
      <c r="O8947" s="111"/>
      <c r="P8947" s="111"/>
      <c r="Q8947" s="106"/>
      <c r="R8947" s="106"/>
      <c r="S8947" s="106"/>
      <c r="T8947" s="106"/>
      <c r="U8947" s="106"/>
      <c r="V8947" s="106"/>
      <c r="W8947" s="19"/>
      <c r="X8947" s="2"/>
      <c r="Y8947" s="4"/>
      <c r="Z8947" s="106"/>
      <c r="AA8947" s="114"/>
      <c r="AB8947" s="112"/>
      <c r="AC8947" s="178"/>
      <c r="AD8947" s="11"/>
      <c r="AE8947" s="106"/>
      <c r="AF8947" s="106"/>
      <c r="AG8947" s="106"/>
      <c r="AH8947" s="115"/>
      <c r="AI8947" s="116"/>
    </row>
    <row r="8948" spans="1:35" ht="15" customHeight="1" x14ac:dyDescent="0.25">
      <c r="A8948" s="105"/>
      <c r="B8948" s="106"/>
      <c r="C8948" s="2"/>
      <c r="D8948" s="2"/>
      <c r="E8948" s="106"/>
      <c r="F8948" s="107"/>
      <c r="G8948" s="108"/>
      <c r="H8948" s="109"/>
      <c r="I8948" s="109"/>
      <c r="J8948" s="110"/>
      <c r="K8948" s="117"/>
      <c r="L8948" s="178"/>
      <c r="M8948" s="178"/>
      <c r="N8948" s="106"/>
      <c r="O8948" s="111"/>
      <c r="P8948" s="111"/>
      <c r="Q8948" s="106"/>
      <c r="R8948" s="106"/>
      <c r="S8948" s="106"/>
      <c r="T8948" s="106"/>
      <c r="U8948" s="106"/>
      <c r="V8948" s="106"/>
      <c r="W8948" s="19"/>
      <c r="X8948" s="2"/>
      <c r="Y8948" s="4"/>
      <c r="Z8948" s="106"/>
      <c r="AA8948" s="114"/>
      <c r="AB8948" s="112"/>
      <c r="AC8948" s="178"/>
      <c r="AD8948" s="11"/>
      <c r="AE8948" s="106"/>
      <c r="AF8948" s="106"/>
      <c r="AG8948" s="106"/>
      <c r="AH8948" s="115"/>
      <c r="AI8948" s="116"/>
    </row>
    <row r="8949" spans="1:35" ht="15" customHeight="1" x14ac:dyDescent="0.25">
      <c r="A8949" s="105"/>
      <c r="B8949" s="106"/>
      <c r="C8949" s="2"/>
      <c r="D8949" s="2"/>
      <c r="E8949" s="106"/>
      <c r="F8949" s="107"/>
      <c r="G8949" s="108"/>
      <c r="H8949" s="109"/>
      <c r="I8949" s="109"/>
      <c r="J8949" s="110"/>
      <c r="K8949" s="117"/>
      <c r="L8949" s="178"/>
      <c r="M8949" s="178"/>
      <c r="N8949" s="106"/>
      <c r="O8949" s="111"/>
      <c r="P8949" s="111"/>
      <c r="Q8949" s="106"/>
      <c r="R8949" s="106"/>
      <c r="S8949" s="106"/>
      <c r="T8949" s="106"/>
      <c r="U8949" s="106"/>
      <c r="V8949" s="106"/>
      <c r="W8949" s="19"/>
      <c r="X8949" s="2"/>
      <c r="Y8949" s="4"/>
      <c r="Z8949" s="106"/>
      <c r="AA8949" s="114"/>
      <c r="AB8949" s="112"/>
      <c r="AC8949" s="178"/>
      <c r="AD8949" s="11"/>
      <c r="AE8949" s="106"/>
      <c r="AF8949" s="106"/>
      <c r="AG8949" s="106"/>
      <c r="AH8949" s="115"/>
      <c r="AI8949" s="116"/>
    </row>
    <row r="8950" spans="1:35" ht="15" customHeight="1" x14ac:dyDescent="0.25">
      <c r="A8950" s="105"/>
      <c r="B8950" s="106"/>
      <c r="C8950" s="2"/>
      <c r="D8950" s="2"/>
      <c r="E8950" s="106"/>
      <c r="F8950" s="107"/>
      <c r="G8950" s="108"/>
      <c r="H8950" s="109"/>
      <c r="I8950" s="109"/>
      <c r="J8950" s="110"/>
      <c r="K8950" s="117"/>
      <c r="L8950" s="178"/>
      <c r="M8950" s="178"/>
      <c r="N8950" s="106"/>
      <c r="O8950" s="111"/>
      <c r="P8950" s="111"/>
      <c r="Q8950" s="106"/>
      <c r="R8950" s="106"/>
      <c r="S8950" s="106"/>
      <c r="T8950" s="106"/>
      <c r="U8950" s="106"/>
      <c r="V8950" s="106"/>
      <c r="W8950" s="19"/>
      <c r="X8950" s="2"/>
      <c r="Y8950" s="4"/>
      <c r="Z8950" s="106"/>
      <c r="AA8950" s="114"/>
      <c r="AB8950" s="112"/>
      <c r="AC8950" s="178"/>
      <c r="AD8950" s="11"/>
      <c r="AE8950" s="106"/>
      <c r="AF8950" s="106"/>
      <c r="AG8950" s="106"/>
      <c r="AH8950" s="115"/>
      <c r="AI8950" s="116"/>
    </row>
    <row r="8951" spans="1:35" ht="15" customHeight="1" x14ac:dyDescent="0.25">
      <c r="A8951" s="105"/>
      <c r="B8951" s="106"/>
      <c r="C8951" s="2"/>
      <c r="D8951" s="2"/>
      <c r="E8951" s="106"/>
      <c r="F8951" s="107"/>
      <c r="G8951" s="108"/>
      <c r="H8951" s="109"/>
      <c r="I8951" s="109"/>
      <c r="J8951" s="110"/>
      <c r="K8951" s="117"/>
      <c r="L8951" s="178"/>
      <c r="M8951" s="178"/>
      <c r="N8951" s="106"/>
      <c r="O8951" s="111"/>
      <c r="P8951" s="111"/>
      <c r="Q8951" s="106"/>
      <c r="R8951" s="106"/>
      <c r="S8951" s="106"/>
      <c r="T8951" s="106"/>
      <c r="U8951" s="106"/>
      <c r="V8951" s="106"/>
      <c r="W8951" s="19"/>
      <c r="X8951" s="2"/>
      <c r="Y8951" s="4"/>
      <c r="Z8951" s="106"/>
      <c r="AA8951" s="114"/>
      <c r="AB8951" s="112"/>
      <c r="AC8951" s="178"/>
      <c r="AD8951" s="11"/>
      <c r="AE8951" s="106"/>
      <c r="AF8951" s="106"/>
      <c r="AG8951" s="106"/>
      <c r="AH8951" s="115"/>
      <c r="AI8951" s="116"/>
    </row>
    <row r="8952" spans="1:35" ht="15" customHeight="1" x14ac:dyDescent="0.25">
      <c r="A8952" s="105"/>
      <c r="B8952" s="106"/>
      <c r="C8952" s="2"/>
      <c r="D8952" s="2"/>
      <c r="E8952" s="106"/>
      <c r="F8952" s="107"/>
      <c r="G8952" s="108"/>
      <c r="H8952" s="109"/>
      <c r="I8952" s="109"/>
      <c r="J8952" s="110"/>
      <c r="K8952" s="117"/>
      <c r="L8952" s="178"/>
      <c r="M8952" s="178"/>
      <c r="N8952" s="106"/>
      <c r="O8952" s="111"/>
      <c r="P8952" s="111"/>
      <c r="Q8952" s="106"/>
      <c r="R8952" s="106"/>
      <c r="S8952" s="106"/>
      <c r="T8952" s="106"/>
      <c r="U8952" s="106"/>
      <c r="V8952" s="106"/>
      <c r="W8952" s="19"/>
      <c r="X8952" s="2"/>
      <c r="Y8952" s="4"/>
      <c r="Z8952" s="106"/>
      <c r="AA8952" s="114"/>
      <c r="AB8952" s="112"/>
      <c r="AC8952" s="178"/>
      <c r="AD8952" s="11"/>
      <c r="AE8952" s="106"/>
      <c r="AF8952" s="106"/>
      <c r="AG8952" s="106"/>
      <c r="AH8952" s="115"/>
      <c r="AI8952" s="116"/>
    </row>
    <row r="8953" spans="1:35" ht="15" customHeight="1" x14ac:dyDescent="0.25">
      <c r="A8953" s="105"/>
      <c r="B8953" s="106"/>
      <c r="C8953" s="2"/>
      <c r="D8953" s="2"/>
      <c r="E8953" s="106"/>
      <c r="F8953" s="107"/>
      <c r="G8953" s="108"/>
      <c r="H8953" s="109"/>
      <c r="I8953" s="109"/>
      <c r="J8953" s="110"/>
      <c r="K8953" s="117"/>
      <c r="L8953" s="178"/>
      <c r="M8953" s="178"/>
      <c r="N8953" s="106"/>
      <c r="O8953" s="111"/>
      <c r="P8953" s="111"/>
      <c r="Q8953" s="106"/>
      <c r="R8953" s="106"/>
      <c r="S8953" s="106"/>
      <c r="T8953" s="106"/>
      <c r="U8953" s="106"/>
      <c r="V8953" s="106"/>
      <c r="W8953" s="19"/>
      <c r="X8953" s="2"/>
      <c r="Y8953" s="4"/>
      <c r="Z8953" s="106"/>
      <c r="AA8953" s="114"/>
      <c r="AB8953" s="112"/>
      <c r="AC8953" s="178"/>
      <c r="AD8953" s="11"/>
      <c r="AE8953" s="106"/>
      <c r="AF8953" s="106"/>
      <c r="AG8953" s="106"/>
      <c r="AH8953" s="115"/>
      <c r="AI8953" s="116"/>
    </row>
    <row r="8954" spans="1:35" ht="15" customHeight="1" x14ac:dyDescent="0.25">
      <c r="A8954" s="105"/>
      <c r="B8954" s="106"/>
      <c r="C8954" s="2"/>
      <c r="D8954" s="2"/>
      <c r="E8954" s="106"/>
      <c r="F8954" s="107"/>
      <c r="G8954" s="108"/>
      <c r="H8954" s="109"/>
      <c r="I8954" s="109"/>
      <c r="J8954" s="110"/>
      <c r="K8954" s="117"/>
      <c r="L8954" s="178"/>
      <c r="M8954" s="178"/>
      <c r="N8954" s="106"/>
      <c r="O8954" s="111"/>
      <c r="P8954" s="111"/>
      <c r="Q8954" s="106"/>
      <c r="R8954" s="106"/>
      <c r="S8954" s="106"/>
      <c r="T8954" s="106"/>
      <c r="U8954" s="106"/>
      <c r="V8954" s="106"/>
      <c r="W8954" s="19"/>
      <c r="X8954" s="2"/>
      <c r="Y8954" s="4"/>
      <c r="Z8954" s="106"/>
      <c r="AA8954" s="114"/>
      <c r="AB8954" s="112"/>
      <c r="AC8954" s="178"/>
      <c r="AD8954" s="11"/>
      <c r="AE8954" s="106"/>
      <c r="AF8954" s="106"/>
      <c r="AG8954" s="106"/>
      <c r="AH8954" s="115"/>
      <c r="AI8954" s="116"/>
    </row>
    <row r="8955" spans="1:35" ht="15" customHeight="1" x14ac:dyDescent="0.25">
      <c r="A8955" s="105"/>
      <c r="B8955" s="106"/>
      <c r="C8955" s="2"/>
      <c r="D8955" s="2"/>
      <c r="E8955" s="106"/>
      <c r="F8955" s="107"/>
      <c r="G8955" s="108"/>
      <c r="H8955" s="109"/>
      <c r="I8955" s="109"/>
      <c r="J8955" s="110"/>
      <c r="K8955" s="117"/>
      <c r="L8955" s="178"/>
      <c r="M8955" s="178"/>
      <c r="N8955" s="106"/>
      <c r="O8955" s="111"/>
      <c r="P8955" s="111"/>
      <c r="Q8955" s="106"/>
      <c r="R8955" s="106"/>
      <c r="S8955" s="106"/>
      <c r="T8955" s="106"/>
      <c r="U8955" s="106"/>
      <c r="V8955" s="106"/>
      <c r="W8955" s="19"/>
      <c r="X8955" s="2"/>
      <c r="Y8955" s="4"/>
      <c r="Z8955" s="106"/>
      <c r="AA8955" s="114"/>
      <c r="AB8955" s="112"/>
      <c r="AC8955" s="178"/>
      <c r="AD8955" s="11"/>
      <c r="AE8955" s="106"/>
      <c r="AF8955" s="106"/>
      <c r="AG8955" s="106"/>
      <c r="AH8955" s="115"/>
      <c r="AI8955" s="116"/>
    </row>
    <row r="8956" spans="1:35" ht="15" customHeight="1" x14ac:dyDescent="0.25">
      <c r="A8956" s="105"/>
      <c r="B8956" s="106"/>
      <c r="C8956" s="2"/>
      <c r="D8956" s="2"/>
      <c r="E8956" s="106"/>
      <c r="F8956" s="107"/>
      <c r="G8956" s="108"/>
      <c r="H8956" s="109"/>
      <c r="I8956" s="109"/>
      <c r="J8956" s="110"/>
      <c r="K8956" s="117"/>
      <c r="L8956" s="178"/>
      <c r="M8956" s="178"/>
      <c r="N8956" s="106"/>
      <c r="O8956" s="111"/>
      <c r="P8956" s="111"/>
      <c r="Q8956" s="106"/>
      <c r="R8956" s="106"/>
      <c r="S8956" s="106"/>
      <c r="T8956" s="106"/>
      <c r="U8956" s="106"/>
      <c r="V8956" s="106"/>
      <c r="W8956" s="19"/>
      <c r="X8956" s="2"/>
      <c r="Y8956" s="4"/>
      <c r="Z8956" s="106"/>
      <c r="AA8956" s="114"/>
      <c r="AB8956" s="112"/>
      <c r="AC8956" s="178"/>
      <c r="AD8956" s="11"/>
      <c r="AE8956" s="106"/>
      <c r="AF8956" s="106"/>
      <c r="AG8956" s="106"/>
      <c r="AH8956" s="115"/>
      <c r="AI8956" s="116"/>
    </row>
    <row r="8957" spans="1:35" ht="15" customHeight="1" x14ac:dyDescent="0.25">
      <c r="A8957" s="105"/>
      <c r="B8957" s="106"/>
      <c r="C8957" s="2"/>
      <c r="D8957" s="2"/>
      <c r="E8957" s="106"/>
      <c r="F8957" s="107"/>
      <c r="G8957" s="108"/>
      <c r="H8957" s="109"/>
      <c r="I8957" s="109"/>
      <c r="J8957" s="110"/>
      <c r="K8957" s="117"/>
      <c r="L8957" s="178"/>
      <c r="M8957" s="178"/>
      <c r="N8957" s="106"/>
      <c r="O8957" s="111"/>
      <c r="P8957" s="111"/>
      <c r="Q8957" s="106"/>
      <c r="R8957" s="106"/>
      <c r="S8957" s="106"/>
      <c r="T8957" s="106"/>
      <c r="U8957" s="106"/>
      <c r="V8957" s="106"/>
      <c r="W8957" s="19"/>
      <c r="X8957" s="2"/>
      <c r="Y8957" s="4"/>
      <c r="Z8957" s="106"/>
      <c r="AA8957" s="114"/>
      <c r="AB8957" s="112"/>
      <c r="AC8957" s="178"/>
      <c r="AD8957" s="11"/>
      <c r="AE8957" s="106"/>
      <c r="AF8957" s="106"/>
      <c r="AG8957" s="106"/>
      <c r="AH8957" s="115"/>
      <c r="AI8957" s="116"/>
    </row>
    <row r="8958" spans="1:35" ht="15" customHeight="1" x14ac:dyDescent="0.25">
      <c r="A8958" s="105"/>
      <c r="B8958" s="106"/>
      <c r="C8958" s="2"/>
      <c r="D8958" s="2"/>
      <c r="E8958" s="106"/>
      <c r="F8958" s="107"/>
      <c r="G8958" s="108"/>
      <c r="H8958" s="109"/>
      <c r="I8958" s="109"/>
      <c r="J8958" s="110"/>
      <c r="K8958" s="117"/>
      <c r="L8958" s="178"/>
      <c r="M8958" s="178"/>
      <c r="N8958" s="106"/>
      <c r="O8958" s="111"/>
      <c r="P8958" s="111"/>
      <c r="Q8958" s="106"/>
      <c r="R8958" s="106"/>
      <c r="S8958" s="106"/>
      <c r="T8958" s="106"/>
      <c r="U8958" s="106"/>
      <c r="V8958" s="106"/>
      <c r="W8958" s="19"/>
      <c r="X8958" s="2"/>
      <c r="Y8958" s="4"/>
      <c r="Z8958" s="106"/>
      <c r="AA8958" s="114"/>
      <c r="AB8958" s="112"/>
      <c r="AC8958" s="178"/>
      <c r="AD8958" s="11"/>
      <c r="AE8958" s="106"/>
      <c r="AF8958" s="106"/>
      <c r="AG8958" s="106"/>
      <c r="AH8958" s="115"/>
      <c r="AI8958" s="116"/>
    </row>
    <row r="8959" spans="1:35" ht="15" customHeight="1" x14ac:dyDescent="0.25">
      <c r="A8959" s="105"/>
      <c r="B8959" s="106"/>
      <c r="C8959" s="2"/>
      <c r="D8959" s="2"/>
      <c r="E8959" s="106"/>
      <c r="F8959" s="107"/>
      <c r="G8959" s="108"/>
      <c r="H8959" s="109"/>
      <c r="I8959" s="109"/>
      <c r="J8959" s="110"/>
      <c r="K8959" s="117"/>
      <c r="L8959" s="178"/>
      <c r="M8959" s="178"/>
      <c r="N8959" s="106"/>
      <c r="O8959" s="111"/>
      <c r="P8959" s="111"/>
      <c r="Q8959" s="106"/>
      <c r="R8959" s="106"/>
      <c r="S8959" s="106"/>
      <c r="T8959" s="106"/>
      <c r="U8959" s="106"/>
      <c r="V8959" s="106"/>
      <c r="W8959" s="19"/>
      <c r="X8959" s="2"/>
      <c r="Y8959" s="4"/>
      <c r="Z8959" s="106"/>
      <c r="AA8959" s="114"/>
      <c r="AB8959" s="112"/>
      <c r="AC8959" s="178"/>
      <c r="AD8959" s="11"/>
      <c r="AE8959" s="106"/>
      <c r="AF8959" s="106"/>
      <c r="AG8959" s="106"/>
      <c r="AH8959" s="115"/>
      <c r="AI8959" s="116"/>
    </row>
    <row r="8960" spans="1:35" ht="15" customHeight="1" x14ac:dyDescent="0.25">
      <c r="A8960" s="105"/>
      <c r="B8960" s="106"/>
      <c r="C8960" s="2"/>
      <c r="D8960" s="2"/>
      <c r="E8960" s="106"/>
      <c r="F8960" s="107"/>
      <c r="G8960" s="108"/>
      <c r="H8960" s="109"/>
      <c r="I8960" s="109"/>
      <c r="J8960" s="110"/>
      <c r="K8960" s="117"/>
      <c r="L8960" s="178"/>
      <c r="M8960" s="178"/>
      <c r="N8960" s="106"/>
      <c r="O8960" s="111"/>
      <c r="P8960" s="111"/>
      <c r="Q8960" s="106"/>
      <c r="R8960" s="106"/>
      <c r="S8960" s="106"/>
      <c r="T8960" s="106"/>
      <c r="U8960" s="106"/>
      <c r="V8960" s="106"/>
      <c r="W8960" s="19"/>
      <c r="X8960" s="2"/>
      <c r="Y8960" s="4"/>
      <c r="Z8960" s="106"/>
      <c r="AA8960" s="114"/>
      <c r="AB8960" s="112"/>
      <c r="AC8960" s="178"/>
      <c r="AD8960" s="11"/>
      <c r="AE8960" s="106"/>
      <c r="AF8960" s="106"/>
      <c r="AG8960" s="106"/>
      <c r="AH8960" s="115"/>
      <c r="AI8960" s="116"/>
    </row>
    <row r="8961" spans="1:35" ht="15" customHeight="1" x14ac:dyDescent="0.25">
      <c r="A8961" s="105"/>
      <c r="B8961" s="106"/>
      <c r="C8961" s="2"/>
      <c r="D8961" s="2"/>
      <c r="E8961" s="106"/>
      <c r="F8961" s="107"/>
      <c r="G8961" s="108"/>
      <c r="H8961" s="109"/>
      <c r="I8961" s="109"/>
      <c r="J8961" s="110"/>
      <c r="K8961" s="117"/>
      <c r="L8961" s="178"/>
      <c r="M8961" s="178"/>
      <c r="N8961" s="106"/>
      <c r="O8961" s="111"/>
      <c r="P8961" s="111"/>
      <c r="Q8961" s="106"/>
      <c r="R8961" s="106"/>
      <c r="S8961" s="106"/>
      <c r="T8961" s="106"/>
      <c r="U8961" s="106"/>
      <c r="V8961" s="106"/>
      <c r="W8961" s="19"/>
      <c r="X8961" s="2"/>
      <c r="Y8961" s="4"/>
      <c r="Z8961" s="106"/>
      <c r="AA8961" s="114"/>
      <c r="AB8961" s="112"/>
      <c r="AC8961" s="178"/>
      <c r="AD8961" s="11"/>
      <c r="AE8961" s="106"/>
      <c r="AF8961" s="106"/>
      <c r="AG8961" s="106"/>
      <c r="AH8961" s="115"/>
      <c r="AI8961" s="116"/>
    </row>
    <row r="8962" spans="1:35" ht="15" customHeight="1" x14ac:dyDescent="0.25">
      <c r="A8962" s="105"/>
      <c r="B8962" s="106"/>
      <c r="C8962" s="2"/>
      <c r="D8962" s="2"/>
      <c r="E8962" s="106"/>
      <c r="F8962" s="107"/>
      <c r="G8962" s="108"/>
      <c r="H8962" s="109"/>
      <c r="I8962" s="109"/>
      <c r="J8962" s="110"/>
      <c r="K8962" s="117"/>
      <c r="L8962" s="178"/>
      <c r="M8962" s="178"/>
      <c r="N8962" s="106"/>
      <c r="O8962" s="111"/>
      <c r="P8962" s="111"/>
      <c r="Q8962" s="106"/>
      <c r="R8962" s="106"/>
      <c r="S8962" s="106"/>
      <c r="T8962" s="106"/>
      <c r="U8962" s="106"/>
      <c r="V8962" s="106"/>
      <c r="W8962" s="19"/>
      <c r="X8962" s="2"/>
      <c r="Y8962" s="4"/>
      <c r="Z8962" s="106"/>
      <c r="AA8962" s="114"/>
      <c r="AB8962" s="112"/>
      <c r="AC8962" s="178"/>
      <c r="AD8962" s="11"/>
      <c r="AE8962" s="106"/>
      <c r="AF8962" s="106"/>
      <c r="AG8962" s="106"/>
      <c r="AH8962" s="115"/>
      <c r="AI8962" s="116"/>
    </row>
    <row r="8963" spans="1:35" ht="15" customHeight="1" x14ac:dyDescent="0.25">
      <c r="A8963" s="105"/>
      <c r="B8963" s="106"/>
      <c r="C8963" s="2"/>
      <c r="D8963" s="2"/>
      <c r="E8963" s="106"/>
      <c r="F8963" s="107"/>
      <c r="G8963" s="108"/>
      <c r="H8963" s="109"/>
      <c r="I8963" s="109"/>
      <c r="J8963" s="110"/>
      <c r="K8963" s="117"/>
      <c r="L8963" s="178"/>
      <c r="M8963" s="178"/>
      <c r="N8963" s="106"/>
      <c r="O8963" s="111"/>
      <c r="P8963" s="111"/>
      <c r="Q8963" s="106"/>
      <c r="R8963" s="106"/>
      <c r="S8963" s="106"/>
      <c r="T8963" s="106"/>
      <c r="U8963" s="106"/>
      <c r="V8963" s="106"/>
      <c r="W8963" s="19"/>
      <c r="X8963" s="2"/>
      <c r="Y8963" s="4"/>
      <c r="Z8963" s="106"/>
      <c r="AA8963" s="114"/>
      <c r="AB8963" s="112"/>
      <c r="AC8963" s="178"/>
      <c r="AD8963" s="11"/>
      <c r="AE8963" s="106"/>
      <c r="AF8963" s="106"/>
      <c r="AG8963" s="106"/>
      <c r="AH8963" s="115"/>
      <c r="AI8963" s="116"/>
    </row>
    <row r="8964" spans="1:35" ht="15" customHeight="1" x14ac:dyDescent="0.25">
      <c r="A8964" s="105"/>
      <c r="B8964" s="106"/>
      <c r="C8964" s="2"/>
      <c r="D8964" s="2"/>
      <c r="E8964" s="106"/>
      <c r="F8964" s="107"/>
      <c r="G8964" s="108"/>
      <c r="H8964" s="109"/>
      <c r="I8964" s="109"/>
      <c r="J8964" s="110"/>
      <c r="K8964" s="117"/>
      <c r="L8964" s="178"/>
      <c r="M8964" s="178"/>
      <c r="N8964" s="106"/>
      <c r="O8964" s="111"/>
      <c r="P8964" s="111"/>
      <c r="Q8964" s="106"/>
      <c r="R8964" s="106"/>
      <c r="S8964" s="106"/>
      <c r="T8964" s="106"/>
      <c r="U8964" s="106"/>
      <c r="V8964" s="106"/>
      <c r="W8964" s="19"/>
      <c r="X8964" s="2"/>
      <c r="Y8964" s="4"/>
      <c r="Z8964" s="106"/>
      <c r="AA8964" s="114"/>
      <c r="AB8964" s="112"/>
      <c r="AC8964" s="178"/>
      <c r="AD8964" s="11"/>
      <c r="AE8964" s="106"/>
      <c r="AF8964" s="106"/>
      <c r="AG8964" s="106"/>
      <c r="AH8964" s="115"/>
      <c r="AI8964" s="116"/>
    </row>
    <row r="8965" spans="1:35" ht="15" customHeight="1" x14ac:dyDescent="0.25">
      <c r="A8965" s="105"/>
      <c r="B8965" s="106"/>
      <c r="C8965" s="2"/>
      <c r="D8965" s="2"/>
      <c r="E8965" s="106"/>
      <c r="F8965" s="107"/>
      <c r="G8965" s="108"/>
      <c r="H8965" s="109"/>
      <c r="I8965" s="109"/>
      <c r="J8965" s="110"/>
      <c r="K8965" s="117"/>
      <c r="L8965" s="178"/>
      <c r="M8965" s="178"/>
      <c r="N8965" s="106"/>
      <c r="O8965" s="111"/>
      <c r="P8965" s="111"/>
      <c r="Q8965" s="106"/>
      <c r="R8965" s="106"/>
      <c r="S8965" s="106"/>
      <c r="T8965" s="106"/>
      <c r="U8965" s="106"/>
      <c r="V8965" s="106"/>
      <c r="W8965" s="19"/>
      <c r="X8965" s="2"/>
      <c r="Y8965" s="4"/>
      <c r="Z8965" s="106"/>
      <c r="AA8965" s="114"/>
      <c r="AB8965" s="112"/>
      <c r="AC8965" s="178"/>
      <c r="AD8965" s="11"/>
      <c r="AE8965" s="106"/>
      <c r="AF8965" s="106"/>
      <c r="AG8965" s="106"/>
      <c r="AH8965" s="115"/>
      <c r="AI8965" s="116"/>
    </row>
    <row r="8966" spans="1:35" ht="15" customHeight="1" x14ac:dyDescent="0.25">
      <c r="A8966" s="105"/>
      <c r="B8966" s="106"/>
      <c r="C8966" s="2"/>
      <c r="D8966" s="2"/>
      <c r="E8966" s="106"/>
      <c r="F8966" s="107"/>
      <c r="G8966" s="108"/>
      <c r="H8966" s="109"/>
      <c r="I8966" s="109"/>
      <c r="J8966" s="110"/>
      <c r="K8966" s="117"/>
      <c r="L8966" s="178"/>
      <c r="M8966" s="178"/>
      <c r="N8966" s="106"/>
      <c r="O8966" s="111"/>
      <c r="P8966" s="111"/>
      <c r="Q8966" s="106"/>
      <c r="R8966" s="106"/>
      <c r="S8966" s="106"/>
      <c r="T8966" s="106"/>
      <c r="U8966" s="106"/>
      <c r="V8966" s="106"/>
      <c r="W8966" s="19"/>
      <c r="X8966" s="2"/>
      <c r="Y8966" s="4"/>
      <c r="Z8966" s="106"/>
      <c r="AA8966" s="114"/>
      <c r="AB8966" s="112"/>
      <c r="AC8966" s="178"/>
      <c r="AD8966" s="11"/>
      <c r="AE8966" s="106"/>
      <c r="AF8966" s="106"/>
      <c r="AG8966" s="106"/>
      <c r="AH8966" s="115"/>
      <c r="AI8966" s="116"/>
    </row>
    <row r="8967" spans="1:35" ht="15" customHeight="1" x14ac:dyDescent="0.25">
      <c r="A8967" s="105"/>
      <c r="B8967" s="106"/>
      <c r="C8967" s="2"/>
      <c r="D8967" s="2"/>
      <c r="E8967" s="106"/>
      <c r="F8967" s="107"/>
      <c r="G8967" s="108"/>
      <c r="H8967" s="109"/>
      <c r="I8967" s="109"/>
      <c r="J8967" s="110"/>
      <c r="K8967" s="117"/>
      <c r="L8967" s="178"/>
      <c r="M8967" s="178"/>
      <c r="N8967" s="106"/>
      <c r="O8967" s="111"/>
      <c r="P8967" s="111"/>
      <c r="Q8967" s="106"/>
      <c r="R8967" s="106"/>
      <c r="S8967" s="106"/>
      <c r="T8967" s="106"/>
      <c r="U8967" s="106"/>
      <c r="V8967" s="106"/>
      <c r="W8967" s="19"/>
      <c r="X8967" s="2"/>
      <c r="Y8967" s="4"/>
      <c r="Z8967" s="106"/>
      <c r="AA8967" s="114"/>
      <c r="AB8967" s="112"/>
      <c r="AC8967" s="178"/>
      <c r="AD8967" s="11"/>
      <c r="AE8967" s="106"/>
      <c r="AF8967" s="106"/>
      <c r="AG8967" s="106"/>
      <c r="AH8967" s="115"/>
      <c r="AI8967" s="116"/>
    </row>
    <row r="8968" spans="1:35" ht="15" customHeight="1" x14ac:dyDescent="0.25">
      <c r="A8968" s="105"/>
      <c r="B8968" s="106"/>
      <c r="C8968" s="2"/>
      <c r="D8968" s="2"/>
      <c r="E8968" s="106"/>
      <c r="F8968" s="107"/>
      <c r="G8968" s="108"/>
      <c r="H8968" s="109"/>
      <c r="I8968" s="109"/>
      <c r="J8968" s="110"/>
      <c r="K8968" s="117"/>
      <c r="L8968" s="178"/>
      <c r="M8968" s="178"/>
      <c r="N8968" s="106"/>
      <c r="O8968" s="111"/>
      <c r="P8968" s="111"/>
      <c r="Q8968" s="106"/>
      <c r="R8968" s="106"/>
      <c r="S8968" s="106"/>
      <c r="T8968" s="106"/>
      <c r="U8968" s="106"/>
      <c r="V8968" s="106"/>
      <c r="W8968" s="19"/>
      <c r="X8968" s="2"/>
      <c r="Y8968" s="4"/>
      <c r="Z8968" s="106"/>
      <c r="AA8968" s="114"/>
      <c r="AB8968" s="112"/>
      <c r="AC8968" s="178"/>
      <c r="AD8968" s="11"/>
      <c r="AE8968" s="106"/>
      <c r="AF8968" s="106"/>
      <c r="AG8968" s="106"/>
      <c r="AH8968" s="115"/>
      <c r="AI8968" s="116"/>
    </row>
    <row r="8969" spans="1:35" ht="15" customHeight="1" x14ac:dyDescent="0.25">
      <c r="A8969" s="105"/>
      <c r="B8969" s="106"/>
      <c r="C8969" s="2"/>
      <c r="D8969" s="2"/>
      <c r="E8969" s="106"/>
      <c r="F8969" s="107"/>
      <c r="G8969" s="108"/>
      <c r="H8969" s="109"/>
      <c r="I8969" s="109"/>
      <c r="J8969" s="110"/>
      <c r="K8969" s="117"/>
      <c r="L8969" s="178"/>
      <c r="M8969" s="178"/>
      <c r="N8969" s="106"/>
      <c r="O8969" s="111"/>
      <c r="P8969" s="111"/>
      <c r="Q8969" s="106"/>
      <c r="R8969" s="106"/>
      <c r="S8969" s="106"/>
      <c r="T8969" s="106"/>
      <c r="U8969" s="106"/>
      <c r="V8969" s="106"/>
      <c r="W8969" s="19"/>
      <c r="X8969" s="2"/>
      <c r="Y8969" s="4"/>
      <c r="Z8969" s="106"/>
      <c r="AA8969" s="114"/>
      <c r="AB8969" s="112"/>
      <c r="AC8969" s="178"/>
      <c r="AD8969" s="11"/>
      <c r="AE8969" s="106"/>
      <c r="AF8969" s="106"/>
      <c r="AG8969" s="106"/>
      <c r="AH8969" s="115"/>
      <c r="AI8969" s="116"/>
    </row>
    <row r="8970" spans="1:35" ht="15" customHeight="1" x14ac:dyDescent="0.25">
      <c r="A8970" s="105"/>
      <c r="B8970" s="106"/>
      <c r="C8970" s="2"/>
      <c r="D8970" s="2"/>
      <c r="E8970" s="106"/>
      <c r="F8970" s="107"/>
      <c r="G8970" s="108"/>
      <c r="H8970" s="109"/>
      <c r="I8970" s="109"/>
      <c r="J8970" s="110"/>
      <c r="K8970" s="117"/>
      <c r="L8970" s="178"/>
      <c r="M8970" s="178"/>
      <c r="N8970" s="106"/>
      <c r="O8970" s="111"/>
      <c r="P8970" s="111"/>
      <c r="Q8970" s="106"/>
      <c r="R8970" s="106"/>
      <c r="S8970" s="106"/>
      <c r="T8970" s="106"/>
      <c r="U8970" s="106"/>
      <c r="V8970" s="106"/>
      <c r="W8970" s="19"/>
      <c r="X8970" s="2"/>
      <c r="Y8970" s="4"/>
      <c r="Z8970" s="106"/>
      <c r="AA8970" s="114"/>
      <c r="AB8970" s="112"/>
      <c r="AC8970" s="178"/>
      <c r="AD8970" s="11"/>
      <c r="AE8970" s="106"/>
      <c r="AF8970" s="106"/>
      <c r="AG8970" s="106"/>
      <c r="AH8970" s="115"/>
      <c r="AI8970" s="116"/>
    </row>
    <row r="8971" spans="1:35" ht="15" customHeight="1" x14ac:dyDescent="0.25">
      <c r="A8971" s="105"/>
      <c r="B8971" s="106"/>
      <c r="C8971" s="2"/>
      <c r="D8971" s="2"/>
      <c r="E8971" s="106"/>
      <c r="F8971" s="107"/>
      <c r="G8971" s="108"/>
      <c r="H8971" s="109"/>
      <c r="I8971" s="109"/>
      <c r="J8971" s="110"/>
      <c r="K8971" s="117"/>
      <c r="L8971" s="178"/>
      <c r="M8971" s="178"/>
      <c r="N8971" s="106"/>
      <c r="O8971" s="111"/>
      <c r="P8971" s="111"/>
      <c r="Q8971" s="106"/>
      <c r="R8971" s="106"/>
      <c r="S8971" s="106"/>
      <c r="T8971" s="106"/>
      <c r="U8971" s="106"/>
      <c r="V8971" s="106"/>
      <c r="W8971" s="19"/>
      <c r="X8971" s="2"/>
      <c r="Y8971" s="4"/>
      <c r="Z8971" s="106"/>
      <c r="AA8971" s="114"/>
      <c r="AB8971" s="112"/>
      <c r="AC8971" s="178"/>
      <c r="AD8971" s="11"/>
      <c r="AE8971" s="106"/>
      <c r="AF8971" s="106"/>
      <c r="AG8971" s="106"/>
      <c r="AH8971" s="115"/>
      <c r="AI8971" s="116"/>
    </row>
    <row r="8972" spans="1:35" ht="15" customHeight="1" x14ac:dyDescent="0.25">
      <c r="A8972" s="105"/>
      <c r="B8972" s="106"/>
      <c r="C8972" s="2"/>
      <c r="D8972" s="2"/>
      <c r="E8972" s="106"/>
      <c r="F8972" s="107"/>
      <c r="G8972" s="108"/>
      <c r="H8972" s="109"/>
      <c r="I8972" s="109"/>
      <c r="J8972" s="110"/>
      <c r="K8972" s="117"/>
      <c r="L8972" s="178"/>
      <c r="M8972" s="178"/>
      <c r="N8972" s="106"/>
      <c r="O8972" s="111"/>
      <c r="P8972" s="111"/>
      <c r="Q8972" s="106"/>
      <c r="R8972" s="106"/>
      <c r="S8972" s="106"/>
      <c r="T8972" s="106"/>
      <c r="U8972" s="106"/>
      <c r="V8972" s="106"/>
      <c r="W8972" s="19"/>
      <c r="X8972" s="2"/>
      <c r="Y8972" s="4"/>
      <c r="Z8972" s="106"/>
      <c r="AA8972" s="114"/>
      <c r="AB8972" s="112"/>
      <c r="AC8972" s="178"/>
      <c r="AD8972" s="11"/>
      <c r="AE8972" s="106"/>
      <c r="AF8972" s="106"/>
      <c r="AG8972" s="106"/>
      <c r="AH8972" s="115"/>
      <c r="AI8972" s="116"/>
    </row>
    <row r="8973" spans="1:35" ht="15" customHeight="1" x14ac:dyDescent="0.25">
      <c r="A8973" s="105"/>
      <c r="B8973" s="106"/>
      <c r="C8973" s="2"/>
      <c r="D8973" s="2"/>
      <c r="E8973" s="106"/>
      <c r="F8973" s="107"/>
      <c r="G8973" s="108"/>
      <c r="H8973" s="109"/>
      <c r="I8973" s="109"/>
      <c r="J8973" s="110"/>
      <c r="K8973" s="117"/>
      <c r="L8973" s="178"/>
      <c r="M8973" s="178"/>
      <c r="N8973" s="106"/>
      <c r="O8973" s="111"/>
      <c r="P8973" s="111"/>
      <c r="Q8973" s="106"/>
      <c r="R8973" s="106"/>
      <c r="S8973" s="106"/>
      <c r="T8973" s="106"/>
      <c r="U8973" s="106"/>
      <c r="V8973" s="106"/>
      <c r="W8973" s="19"/>
      <c r="X8973" s="2"/>
      <c r="Y8973" s="4"/>
      <c r="Z8973" s="106"/>
      <c r="AA8973" s="114"/>
      <c r="AB8973" s="112"/>
      <c r="AC8973" s="178"/>
      <c r="AD8973" s="11"/>
      <c r="AE8973" s="106"/>
      <c r="AF8973" s="106"/>
      <c r="AG8973" s="106"/>
      <c r="AH8973" s="115"/>
      <c r="AI8973" s="116"/>
    </row>
    <row r="8974" spans="1:35" ht="15" customHeight="1" x14ac:dyDescent="0.25">
      <c r="A8974" s="105"/>
      <c r="B8974" s="106"/>
      <c r="C8974" s="2"/>
      <c r="D8974" s="2"/>
      <c r="E8974" s="106"/>
      <c r="F8974" s="107"/>
      <c r="G8974" s="108"/>
      <c r="H8974" s="109"/>
      <c r="I8974" s="109"/>
      <c r="J8974" s="110"/>
      <c r="K8974" s="117"/>
      <c r="L8974" s="178"/>
      <c r="M8974" s="178"/>
      <c r="N8974" s="106"/>
      <c r="O8974" s="111"/>
      <c r="P8974" s="111"/>
      <c r="Q8974" s="106"/>
      <c r="R8974" s="106"/>
      <c r="S8974" s="106"/>
      <c r="T8974" s="106"/>
      <c r="U8974" s="106"/>
      <c r="V8974" s="106"/>
      <c r="W8974" s="19"/>
      <c r="X8974" s="2"/>
      <c r="Y8974" s="4"/>
      <c r="Z8974" s="106"/>
      <c r="AA8974" s="114"/>
      <c r="AB8974" s="112"/>
      <c r="AC8974" s="178"/>
      <c r="AD8974" s="11"/>
      <c r="AE8974" s="106"/>
      <c r="AF8974" s="106"/>
      <c r="AG8974" s="106"/>
      <c r="AH8974" s="115"/>
      <c r="AI8974" s="116"/>
    </row>
    <row r="8975" spans="1:35" ht="15" customHeight="1" x14ac:dyDescent="0.25">
      <c r="A8975" s="105"/>
      <c r="B8975" s="106"/>
      <c r="C8975" s="2"/>
      <c r="D8975" s="2"/>
      <c r="E8975" s="106"/>
      <c r="F8975" s="107"/>
      <c r="G8975" s="108"/>
      <c r="H8975" s="109"/>
      <c r="I8975" s="109"/>
      <c r="J8975" s="110"/>
      <c r="K8975" s="117"/>
      <c r="L8975" s="178"/>
      <c r="M8975" s="178"/>
      <c r="N8975" s="106"/>
      <c r="O8975" s="111"/>
      <c r="P8975" s="111"/>
      <c r="Q8975" s="106"/>
      <c r="R8975" s="106"/>
      <c r="S8975" s="106"/>
      <c r="T8975" s="106"/>
      <c r="U8975" s="106"/>
      <c r="V8975" s="106"/>
      <c r="W8975" s="19"/>
      <c r="X8975" s="2"/>
      <c r="Y8975" s="4"/>
      <c r="Z8975" s="106"/>
      <c r="AA8975" s="114"/>
      <c r="AB8975" s="112"/>
      <c r="AC8975" s="178"/>
      <c r="AD8975" s="11"/>
      <c r="AE8975" s="106"/>
      <c r="AF8975" s="106"/>
      <c r="AG8975" s="106"/>
      <c r="AH8975" s="115"/>
      <c r="AI8975" s="116"/>
    </row>
    <row r="8976" spans="1:35" ht="15" customHeight="1" x14ac:dyDescent="0.25">
      <c r="A8976" s="105"/>
      <c r="B8976" s="106"/>
      <c r="C8976" s="2"/>
      <c r="D8976" s="2"/>
      <c r="E8976" s="106"/>
      <c r="F8976" s="107"/>
      <c r="G8976" s="108"/>
      <c r="H8976" s="109"/>
      <c r="I8976" s="109"/>
      <c r="J8976" s="110"/>
      <c r="K8976" s="117"/>
      <c r="L8976" s="178"/>
      <c r="M8976" s="178"/>
      <c r="N8976" s="106"/>
      <c r="O8976" s="111"/>
      <c r="P8976" s="111"/>
      <c r="Q8976" s="106"/>
      <c r="R8976" s="106"/>
      <c r="S8976" s="106"/>
      <c r="T8976" s="106"/>
      <c r="U8976" s="106"/>
      <c r="V8976" s="106"/>
      <c r="W8976" s="19"/>
      <c r="X8976" s="2"/>
      <c r="Y8976" s="4"/>
      <c r="Z8976" s="106"/>
      <c r="AA8976" s="114"/>
      <c r="AB8976" s="112"/>
      <c r="AC8976" s="178"/>
      <c r="AD8976" s="11"/>
      <c r="AE8976" s="106"/>
      <c r="AF8976" s="106"/>
      <c r="AG8976" s="106"/>
      <c r="AH8976" s="115"/>
      <c r="AI8976" s="116"/>
    </row>
    <row r="8977" spans="1:35" ht="15" customHeight="1" x14ac:dyDescent="0.25">
      <c r="A8977" s="105"/>
      <c r="B8977" s="106"/>
      <c r="C8977" s="2"/>
      <c r="D8977" s="2"/>
      <c r="E8977" s="106"/>
      <c r="F8977" s="107"/>
      <c r="G8977" s="108"/>
      <c r="H8977" s="109"/>
      <c r="I8977" s="109"/>
      <c r="J8977" s="110"/>
      <c r="K8977" s="117"/>
      <c r="L8977" s="178"/>
      <c r="M8977" s="178"/>
      <c r="N8977" s="106"/>
      <c r="O8977" s="111"/>
      <c r="P8977" s="111"/>
      <c r="Q8977" s="106"/>
      <c r="R8977" s="106"/>
      <c r="S8977" s="106"/>
      <c r="T8977" s="106"/>
      <c r="U8977" s="106"/>
      <c r="V8977" s="106"/>
      <c r="W8977" s="19"/>
      <c r="X8977" s="2"/>
      <c r="Y8977" s="4"/>
      <c r="Z8977" s="106"/>
      <c r="AA8977" s="114"/>
      <c r="AB8977" s="112"/>
      <c r="AC8977" s="178"/>
      <c r="AD8977" s="11"/>
      <c r="AE8977" s="106"/>
      <c r="AF8977" s="106"/>
      <c r="AG8977" s="106"/>
      <c r="AH8977" s="115"/>
      <c r="AI8977" s="116"/>
    </row>
    <row r="8978" spans="1:35" ht="15" customHeight="1" x14ac:dyDescent="0.25">
      <c r="A8978" s="105"/>
      <c r="B8978" s="106"/>
      <c r="C8978" s="2"/>
      <c r="D8978" s="2"/>
      <c r="E8978" s="106"/>
      <c r="F8978" s="107"/>
      <c r="G8978" s="108"/>
      <c r="H8978" s="109"/>
      <c r="I8978" s="109"/>
      <c r="J8978" s="110"/>
      <c r="K8978" s="117"/>
      <c r="L8978" s="178"/>
      <c r="M8978" s="178"/>
      <c r="N8978" s="106"/>
      <c r="O8978" s="111"/>
      <c r="P8978" s="111"/>
      <c r="Q8978" s="106"/>
      <c r="R8978" s="106"/>
      <c r="S8978" s="106"/>
      <c r="T8978" s="106"/>
      <c r="U8978" s="106"/>
      <c r="V8978" s="106"/>
      <c r="W8978" s="19"/>
      <c r="X8978" s="2"/>
      <c r="Y8978" s="4"/>
      <c r="Z8978" s="106"/>
      <c r="AA8978" s="114"/>
      <c r="AB8978" s="112"/>
      <c r="AC8978" s="178"/>
      <c r="AD8978" s="11"/>
      <c r="AE8978" s="106"/>
      <c r="AF8978" s="106"/>
      <c r="AG8978" s="106"/>
      <c r="AH8978" s="115"/>
      <c r="AI8978" s="116"/>
    </row>
    <row r="8979" spans="1:35" ht="15" customHeight="1" x14ac:dyDescent="0.25">
      <c r="A8979" s="105"/>
      <c r="B8979" s="106"/>
      <c r="C8979" s="2"/>
      <c r="D8979" s="2"/>
      <c r="E8979" s="106"/>
      <c r="F8979" s="107"/>
      <c r="G8979" s="108"/>
      <c r="H8979" s="109"/>
      <c r="I8979" s="109"/>
      <c r="J8979" s="110"/>
      <c r="K8979" s="117"/>
      <c r="L8979" s="178"/>
      <c r="M8979" s="178"/>
      <c r="N8979" s="106"/>
      <c r="O8979" s="111"/>
      <c r="P8979" s="111"/>
      <c r="Q8979" s="106"/>
      <c r="R8979" s="106"/>
      <c r="S8979" s="106"/>
      <c r="T8979" s="106"/>
      <c r="U8979" s="106"/>
      <c r="V8979" s="106"/>
      <c r="W8979" s="19"/>
      <c r="X8979" s="2"/>
      <c r="Y8979" s="4"/>
      <c r="Z8979" s="106"/>
      <c r="AA8979" s="114"/>
      <c r="AB8979" s="112"/>
      <c r="AC8979" s="178"/>
      <c r="AD8979" s="11"/>
      <c r="AE8979" s="106"/>
      <c r="AF8979" s="106"/>
      <c r="AG8979" s="106"/>
      <c r="AH8979" s="115"/>
      <c r="AI8979" s="116"/>
    </row>
    <row r="8980" spans="1:35" ht="15" customHeight="1" x14ac:dyDescent="0.25">
      <c r="A8980" s="105"/>
      <c r="B8980" s="106"/>
      <c r="C8980" s="2"/>
      <c r="D8980" s="2"/>
      <c r="E8980" s="106"/>
      <c r="F8980" s="107"/>
      <c r="G8980" s="108"/>
      <c r="H8980" s="109"/>
      <c r="I8980" s="109"/>
      <c r="J8980" s="110"/>
      <c r="K8980" s="117"/>
      <c r="L8980" s="178"/>
      <c r="M8980" s="178"/>
      <c r="N8980" s="106"/>
      <c r="O8980" s="111"/>
      <c r="P8980" s="111"/>
      <c r="Q8980" s="106"/>
      <c r="R8980" s="106"/>
      <c r="S8980" s="106"/>
      <c r="T8980" s="106"/>
      <c r="U8980" s="106"/>
      <c r="V8980" s="106"/>
      <c r="W8980" s="19"/>
      <c r="X8980" s="2"/>
      <c r="Y8980" s="4"/>
      <c r="Z8980" s="106"/>
      <c r="AA8980" s="114"/>
      <c r="AB8980" s="112"/>
      <c r="AC8980" s="178"/>
      <c r="AD8980" s="11"/>
      <c r="AE8980" s="106"/>
      <c r="AF8980" s="106"/>
      <c r="AG8980" s="106"/>
      <c r="AH8980" s="115"/>
      <c r="AI8980" s="116"/>
    </row>
    <row r="8981" spans="1:35" ht="15" customHeight="1" x14ac:dyDescent="0.25">
      <c r="A8981" s="105"/>
      <c r="B8981" s="106"/>
      <c r="C8981" s="2"/>
      <c r="D8981" s="2"/>
      <c r="E8981" s="106"/>
      <c r="F8981" s="107"/>
      <c r="G8981" s="108"/>
      <c r="H8981" s="109"/>
      <c r="I8981" s="109"/>
      <c r="J8981" s="110"/>
      <c r="K8981" s="117"/>
      <c r="L8981" s="178"/>
      <c r="M8981" s="178"/>
      <c r="N8981" s="106"/>
      <c r="O8981" s="111"/>
      <c r="P8981" s="111"/>
      <c r="Q8981" s="106"/>
      <c r="R8981" s="106"/>
      <c r="S8981" s="106"/>
      <c r="T8981" s="106"/>
      <c r="U8981" s="106"/>
      <c r="V8981" s="106"/>
      <c r="W8981" s="19"/>
      <c r="X8981" s="2"/>
      <c r="Y8981" s="4"/>
      <c r="Z8981" s="106"/>
      <c r="AA8981" s="114"/>
      <c r="AB8981" s="112"/>
      <c r="AC8981" s="178"/>
      <c r="AD8981" s="11"/>
      <c r="AE8981" s="106"/>
      <c r="AF8981" s="106"/>
      <c r="AG8981" s="106"/>
      <c r="AH8981" s="115"/>
      <c r="AI8981" s="116"/>
    </row>
    <row r="8982" spans="1:35" ht="15" customHeight="1" x14ac:dyDescent="0.25">
      <c r="A8982" s="105"/>
      <c r="B8982" s="106"/>
      <c r="C8982" s="2"/>
      <c r="D8982" s="2"/>
      <c r="E8982" s="106"/>
      <c r="F8982" s="107"/>
      <c r="G8982" s="108"/>
      <c r="H8982" s="109"/>
      <c r="I8982" s="109"/>
      <c r="J8982" s="110"/>
      <c r="K8982" s="117"/>
      <c r="L8982" s="178"/>
      <c r="M8982" s="178"/>
      <c r="N8982" s="106"/>
      <c r="O8982" s="111"/>
      <c r="P8982" s="111"/>
      <c r="Q8982" s="106"/>
      <c r="R8982" s="106"/>
      <c r="S8982" s="106"/>
      <c r="T8982" s="106"/>
      <c r="U8982" s="106"/>
      <c r="V8982" s="106"/>
      <c r="W8982" s="19"/>
      <c r="X8982" s="2"/>
      <c r="Y8982" s="4"/>
      <c r="Z8982" s="106"/>
      <c r="AA8982" s="114"/>
      <c r="AB8982" s="112"/>
      <c r="AC8982" s="178"/>
      <c r="AD8982" s="11"/>
      <c r="AE8982" s="106"/>
      <c r="AF8982" s="106"/>
      <c r="AG8982" s="106"/>
      <c r="AH8982" s="115"/>
      <c r="AI8982" s="116"/>
    </row>
    <row r="8983" spans="1:35" ht="15" customHeight="1" x14ac:dyDescent="0.25">
      <c r="A8983" s="105"/>
      <c r="B8983" s="106"/>
      <c r="C8983" s="2"/>
      <c r="D8983" s="2"/>
      <c r="E8983" s="106"/>
      <c r="F8983" s="107"/>
      <c r="G8983" s="108"/>
      <c r="H8983" s="109"/>
      <c r="I8983" s="109"/>
      <c r="J8983" s="110"/>
      <c r="K8983" s="117"/>
      <c r="L8983" s="178"/>
      <c r="M8983" s="178"/>
      <c r="N8983" s="106"/>
      <c r="O8983" s="111"/>
      <c r="P8983" s="111"/>
      <c r="Q8983" s="106"/>
      <c r="R8983" s="106"/>
      <c r="S8983" s="106"/>
      <c r="T8983" s="106"/>
      <c r="U8983" s="106"/>
      <c r="V8983" s="106"/>
      <c r="W8983" s="19"/>
      <c r="X8983" s="2"/>
      <c r="Y8983" s="4"/>
      <c r="Z8983" s="106"/>
      <c r="AA8983" s="114"/>
      <c r="AB8983" s="112"/>
      <c r="AC8983" s="178"/>
      <c r="AD8983" s="11"/>
      <c r="AE8983" s="106"/>
      <c r="AF8983" s="106"/>
      <c r="AG8983" s="106"/>
      <c r="AH8983" s="115"/>
      <c r="AI8983" s="116"/>
    </row>
    <row r="8984" spans="1:35" ht="15" customHeight="1" x14ac:dyDescent="0.25">
      <c r="A8984" s="105"/>
      <c r="B8984" s="106"/>
      <c r="C8984" s="2"/>
      <c r="D8984" s="2"/>
      <c r="E8984" s="106"/>
      <c r="F8984" s="107"/>
      <c r="G8984" s="108"/>
      <c r="H8984" s="109"/>
      <c r="I8984" s="109"/>
      <c r="J8984" s="110"/>
      <c r="K8984" s="117"/>
      <c r="L8984" s="178"/>
      <c r="M8984" s="178"/>
      <c r="N8984" s="106"/>
      <c r="O8984" s="111"/>
      <c r="P8984" s="111"/>
      <c r="Q8984" s="106"/>
      <c r="R8984" s="106"/>
      <c r="S8984" s="106"/>
      <c r="T8984" s="106"/>
      <c r="U8984" s="106"/>
      <c r="V8984" s="106"/>
      <c r="W8984" s="19"/>
      <c r="X8984" s="2"/>
      <c r="Y8984" s="4"/>
      <c r="Z8984" s="106"/>
      <c r="AA8984" s="114"/>
      <c r="AB8984" s="112"/>
      <c r="AC8984" s="178"/>
      <c r="AD8984" s="11"/>
      <c r="AE8984" s="106"/>
      <c r="AF8984" s="106"/>
      <c r="AG8984" s="106"/>
      <c r="AH8984" s="115"/>
      <c r="AI8984" s="116"/>
    </row>
    <row r="8985" spans="1:35" ht="15" customHeight="1" x14ac:dyDescent="0.25">
      <c r="A8985" s="105"/>
      <c r="B8985" s="106"/>
      <c r="C8985" s="2"/>
      <c r="D8985" s="2"/>
      <c r="E8985" s="106"/>
      <c r="F8985" s="107"/>
      <c r="G8985" s="108"/>
      <c r="H8985" s="109"/>
      <c r="I8985" s="109"/>
      <c r="J8985" s="110"/>
      <c r="K8985" s="117"/>
      <c r="L8985" s="178"/>
      <c r="M8985" s="178"/>
      <c r="N8985" s="106"/>
      <c r="O8985" s="111"/>
      <c r="P8985" s="111"/>
      <c r="Q8985" s="106"/>
      <c r="R8985" s="106"/>
      <c r="S8985" s="106"/>
      <c r="T8985" s="106"/>
      <c r="U8985" s="106"/>
      <c r="V8985" s="106"/>
      <c r="W8985" s="19"/>
      <c r="X8985" s="2"/>
      <c r="Y8985" s="4"/>
      <c r="Z8985" s="106"/>
      <c r="AA8985" s="114"/>
      <c r="AB8985" s="112"/>
      <c r="AC8985" s="178"/>
      <c r="AD8985" s="11"/>
      <c r="AE8985" s="106"/>
      <c r="AF8985" s="106"/>
      <c r="AG8985" s="106"/>
      <c r="AH8985" s="115"/>
      <c r="AI8985" s="116"/>
    </row>
    <row r="8986" spans="1:35" ht="15" customHeight="1" x14ac:dyDescent="0.25">
      <c r="A8986" s="105"/>
      <c r="B8986" s="106"/>
      <c r="C8986" s="2"/>
      <c r="D8986" s="2"/>
      <c r="E8986" s="106"/>
      <c r="F8986" s="107"/>
      <c r="G8986" s="108"/>
      <c r="H8986" s="109"/>
      <c r="I8986" s="109"/>
      <c r="J8986" s="110"/>
      <c r="K8986" s="117"/>
      <c r="L8986" s="178"/>
      <c r="M8986" s="178"/>
      <c r="N8986" s="106"/>
      <c r="O8986" s="111"/>
      <c r="P8986" s="111"/>
      <c r="Q8986" s="106"/>
      <c r="R8986" s="106"/>
      <c r="S8986" s="106"/>
      <c r="T8986" s="106"/>
      <c r="U8986" s="106"/>
      <c r="V8986" s="106"/>
      <c r="W8986" s="19"/>
      <c r="X8986" s="2"/>
      <c r="Y8986" s="4"/>
      <c r="Z8986" s="106"/>
      <c r="AA8986" s="114"/>
      <c r="AB8986" s="112"/>
      <c r="AC8986" s="178"/>
      <c r="AD8986" s="11"/>
      <c r="AE8986" s="106"/>
      <c r="AF8986" s="106"/>
      <c r="AG8986" s="106"/>
      <c r="AH8986" s="115"/>
      <c r="AI8986" s="116"/>
    </row>
    <row r="8987" spans="1:35" ht="15" customHeight="1" x14ac:dyDescent="0.25">
      <c r="A8987" s="105"/>
      <c r="B8987" s="106"/>
      <c r="C8987" s="2"/>
      <c r="D8987" s="2"/>
      <c r="E8987" s="106"/>
      <c r="F8987" s="107"/>
      <c r="G8987" s="108"/>
      <c r="H8987" s="109"/>
      <c r="I8987" s="109"/>
      <c r="J8987" s="110"/>
      <c r="K8987" s="117"/>
      <c r="L8987" s="178"/>
      <c r="M8987" s="178"/>
      <c r="N8987" s="106"/>
      <c r="O8987" s="111"/>
      <c r="P8987" s="111"/>
      <c r="Q8987" s="106"/>
      <c r="R8987" s="106"/>
      <c r="S8987" s="106"/>
      <c r="T8987" s="106"/>
      <c r="U8987" s="106"/>
      <c r="V8987" s="106"/>
      <c r="W8987" s="19"/>
      <c r="X8987" s="2"/>
      <c r="Y8987" s="4"/>
      <c r="Z8987" s="106"/>
      <c r="AA8987" s="114"/>
      <c r="AB8987" s="112"/>
      <c r="AC8987" s="178"/>
      <c r="AD8987" s="11"/>
      <c r="AE8987" s="106"/>
      <c r="AF8987" s="106"/>
      <c r="AG8987" s="106"/>
      <c r="AH8987" s="115"/>
      <c r="AI8987" s="116"/>
    </row>
    <row r="8988" spans="1:35" ht="15" customHeight="1" x14ac:dyDescent="0.25">
      <c r="A8988" s="105"/>
      <c r="B8988" s="106"/>
      <c r="C8988" s="2"/>
      <c r="D8988" s="2"/>
      <c r="E8988" s="106"/>
      <c r="F8988" s="107"/>
      <c r="G8988" s="108"/>
      <c r="H8988" s="109"/>
      <c r="I8988" s="109"/>
      <c r="J8988" s="110"/>
      <c r="K8988" s="117"/>
      <c r="L8988" s="178"/>
      <c r="M8988" s="178"/>
      <c r="N8988" s="106"/>
      <c r="O8988" s="111"/>
      <c r="P8988" s="111"/>
      <c r="Q8988" s="106"/>
      <c r="R8988" s="106"/>
      <c r="S8988" s="106"/>
      <c r="T8988" s="106"/>
      <c r="U8988" s="106"/>
      <c r="V8988" s="106"/>
      <c r="W8988" s="19"/>
      <c r="X8988" s="2"/>
      <c r="Y8988" s="4"/>
      <c r="Z8988" s="106"/>
      <c r="AA8988" s="114"/>
      <c r="AB8988" s="112"/>
      <c r="AC8988" s="178"/>
      <c r="AD8988" s="11"/>
      <c r="AE8988" s="106"/>
      <c r="AF8988" s="106"/>
      <c r="AG8988" s="106"/>
      <c r="AH8988" s="115"/>
      <c r="AI8988" s="116"/>
    </row>
    <row r="8989" spans="1:35" ht="15" customHeight="1" x14ac:dyDescent="0.25">
      <c r="A8989" s="105"/>
      <c r="B8989" s="106"/>
      <c r="C8989" s="2"/>
      <c r="D8989" s="2"/>
      <c r="E8989" s="106"/>
      <c r="F8989" s="107"/>
      <c r="G8989" s="108"/>
      <c r="H8989" s="109"/>
      <c r="I8989" s="109"/>
      <c r="J8989" s="110"/>
      <c r="K8989" s="117"/>
      <c r="L8989" s="178"/>
      <c r="M8989" s="178"/>
      <c r="N8989" s="106"/>
      <c r="O8989" s="111"/>
      <c r="P8989" s="111"/>
      <c r="Q8989" s="106"/>
      <c r="R8989" s="106"/>
      <c r="S8989" s="106"/>
      <c r="T8989" s="106"/>
      <c r="U8989" s="106"/>
      <c r="V8989" s="106"/>
      <c r="W8989" s="19"/>
      <c r="X8989" s="2"/>
      <c r="Y8989" s="4"/>
      <c r="Z8989" s="106"/>
      <c r="AA8989" s="114"/>
      <c r="AB8989" s="112"/>
      <c r="AC8989" s="178"/>
      <c r="AD8989" s="11"/>
      <c r="AE8989" s="106"/>
      <c r="AF8989" s="106"/>
      <c r="AG8989" s="106"/>
      <c r="AH8989" s="115"/>
      <c r="AI8989" s="116"/>
    </row>
    <row r="8990" spans="1:35" ht="15" customHeight="1" x14ac:dyDescent="0.25">
      <c r="A8990" s="105"/>
      <c r="B8990" s="106"/>
      <c r="C8990" s="2"/>
      <c r="D8990" s="2"/>
      <c r="E8990" s="106"/>
      <c r="F8990" s="107"/>
      <c r="G8990" s="108"/>
      <c r="H8990" s="109"/>
      <c r="I8990" s="109"/>
      <c r="J8990" s="110"/>
      <c r="K8990" s="117"/>
      <c r="L8990" s="178"/>
      <c r="M8990" s="178"/>
      <c r="N8990" s="106"/>
      <c r="O8990" s="111"/>
      <c r="P8990" s="111"/>
      <c r="Q8990" s="106"/>
      <c r="R8990" s="106"/>
      <c r="S8990" s="106"/>
      <c r="T8990" s="106"/>
      <c r="U8990" s="106"/>
      <c r="V8990" s="106"/>
      <c r="W8990" s="19"/>
      <c r="X8990" s="2"/>
      <c r="Y8990" s="4"/>
      <c r="Z8990" s="106"/>
      <c r="AA8990" s="114"/>
      <c r="AB8990" s="112"/>
      <c r="AC8990" s="178"/>
      <c r="AD8990" s="11"/>
      <c r="AE8990" s="106"/>
      <c r="AF8990" s="106"/>
      <c r="AG8990" s="106"/>
      <c r="AH8990" s="115"/>
      <c r="AI8990" s="116"/>
    </row>
    <row r="8991" spans="1:35" ht="15" customHeight="1" x14ac:dyDescent="0.25">
      <c r="A8991" s="105"/>
      <c r="B8991" s="106"/>
      <c r="C8991" s="2"/>
      <c r="D8991" s="2"/>
      <c r="E8991" s="106"/>
      <c r="F8991" s="107"/>
      <c r="G8991" s="108"/>
      <c r="H8991" s="109"/>
      <c r="I8991" s="109"/>
      <c r="J8991" s="110"/>
      <c r="K8991" s="117"/>
      <c r="L8991" s="178"/>
      <c r="M8991" s="178"/>
      <c r="N8991" s="106"/>
      <c r="O8991" s="111"/>
      <c r="P8991" s="111"/>
      <c r="Q8991" s="106"/>
      <c r="R8991" s="106"/>
      <c r="S8991" s="106"/>
      <c r="T8991" s="106"/>
      <c r="U8991" s="106"/>
      <c r="V8991" s="106"/>
      <c r="W8991" s="19"/>
      <c r="X8991" s="2"/>
      <c r="Y8991" s="4"/>
      <c r="Z8991" s="106"/>
      <c r="AA8991" s="114"/>
      <c r="AB8991" s="112"/>
      <c r="AC8991" s="178"/>
      <c r="AD8991" s="11"/>
      <c r="AE8991" s="106"/>
      <c r="AF8991" s="106"/>
      <c r="AG8991" s="106"/>
      <c r="AH8991" s="115"/>
      <c r="AI8991" s="116"/>
    </row>
    <row r="8992" spans="1:35" ht="15" customHeight="1" x14ac:dyDescent="0.25">
      <c r="A8992" s="105"/>
      <c r="B8992" s="106"/>
      <c r="C8992" s="2"/>
      <c r="D8992" s="2"/>
      <c r="E8992" s="106"/>
      <c r="F8992" s="107"/>
      <c r="G8992" s="108"/>
      <c r="H8992" s="109"/>
      <c r="I8992" s="109"/>
      <c r="J8992" s="110"/>
      <c r="K8992" s="117"/>
      <c r="L8992" s="178"/>
      <c r="M8992" s="178"/>
      <c r="N8992" s="106"/>
      <c r="O8992" s="111"/>
      <c r="P8992" s="111"/>
      <c r="Q8992" s="106"/>
      <c r="R8992" s="106"/>
      <c r="S8992" s="106"/>
      <c r="T8992" s="106"/>
      <c r="U8992" s="106"/>
      <c r="V8992" s="106"/>
      <c r="W8992" s="19"/>
      <c r="X8992" s="2"/>
      <c r="Y8992" s="4"/>
      <c r="Z8992" s="106"/>
      <c r="AA8992" s="114"/>
      <c r="AB8992" s="112"/>
      <c r="AC8992" s="178"/>
      <c r="AD8992" s="11"/>
      <c r="AE8992" s="106"/>
      <c r="AF8992" s="106"/>
      <c r="AG8992" s="106"/>
      <c r="AH8992" s="115"/>
      <c r="AI8992" s="116"/>
    </row>
    <row r="8993" spans="1:35" ht="15" customHeight="1" x14ac:dyDescent="0.25">
      <c r="A8993" s="105"/>
      <c r="B8993" s="106"/>
      <c r="C8993" s="2"/>
      <c r="D8993" s="2"/>
      <c r="E8993" s="106"/>
      <c r="F8993" s="107"/>
      <c r="G8993" s="108"/>
      <c r="H8993" s="109"/>
      <c r="I8993" s="109"/>
      <c r="J8993" s="110"/>
      <c r="K8993" s="117"/>
      <c r="L8993" s="178"/>
      <c r="M8993" s="178"/>
      <c r="N8993" s="106"/>
      <c r="O8993" s="111"/>
      <c r="P8993" s="111"/>
      <c r="Q8993" s="106"/>
      <c r="R8993" s="106"/>
      <c r="S8993" s="106"/>
      <c r="T8993" s="106"/>
      <c r="U8993" s="106"/>
      <c r="V8993" s="106"/>
      <c r="W8993" s="19"/>
      <c r="X8993" s="2"/>
      <c r="Y8993" s="4"/>
      <c r="Z8993" s="106"/>
      <c r="AA8993" s="114"/>
      <c r="AB8993" s="112"/>
      <c r="AC8993" s="178"/>
      <c r="AD8993" s="11"/>
      <c r="AE8993" s="106"/>
      <c r="AF8993" s="106"/>
      <c r="AG8993" s="106"/>
      <c r="AH8993" s="115"/>
      <c r="AI8993" s="116"/>
    </row>
    <row r="8994" spans="1:35" ht="15" customHeight="1" x14ac:dyDescent="0.25">
      <c r="A8994" s="105"/>
      <c r="B8994" s="106"/>
      <c r="C8994" s="2"/>
      <c r="D8994" s="2"/>
      <c r="E8994" s="106"/>
      <c r="F8994" s="107"/>
      <c r="G8994" s="108"/>
      <c r="H8994" s="109"/>
      <c r="I8994" s="109"/>
      <c r="J8994" s="110"/>
      <c r="K8994" s="117"/>
      <c r="L8994" s="178"/>
      <c r="M8994" s="178"/>
      <c r="N8994" s="106"/>
      <c r="O8994" s="111"/>
      <c r="P8994" s="111"/>
      <c r="Q8994" s="106"/>
      <c r="R8994" s="106"/>
      <c r="S8994" s="106"/>
      <c r="T8994" s="106"/>
      <c r="U8994" s="106"/>
      <c r="V8994" s="106"/>
      <c r="W8994" s="19"/>
      <c r="X8994" s="2"/>
      <c r="Y8994" s="4"/>
      <c r="Z8994" s="106"/>
      <c r="AA8994" s="114"/>
      <c r="AB8994" s="112"/>
      <c r="AC8994" s="178"/>
      <c r="AD8994" s="11"/>
      <c r="AE8994" s="106"/>
      <c r="AF8994" s="106"/>
      <c r="AG8994" s="106"/>
      <c r="AH8994" s="115"/>
      <c r="AI8994" s="116"/>
    </row>
    <row r="8995" spans="1:35" ht="15" customHeight="1" x14ac:dyDescent="0.25">
      <c r="A8995" s="105"/>
      <c r="B8995" s="106"/>
      <c r="C8995" s="2"/>
      <c r="D8995" s="2"/>
      <c r="E8995" s="106"/>
      <c r="F8995" s="107"/>
      <c r="G8995" s="108"/>
      <c r="H8995" s="109"/>
      <c r="I8995" s="109"/>
      <c r="J8995" s="110"/>
      <c r="K8995" s="117"/>
      <c r="L8995" s="178"/>
      <c r="M8995" s="178"/>
      <c r="N8995" s="106"/>
      <c r="O8995" s="111"/>
      <c r="P8995" s="111"/>
      <c r="Q8995" s="106"/>
      <c r="R8995" s="106"/>
      <c r="S8995" s="106"/>
      <c r="T8995" s="106"/>
      <c r="U8995" s="106"/>
      <c r="V8995" s="106"/>
      <c r="W8995" s="19"/>
      <c r="X8995" s="2"/>
      <c r="Y8995" s="4"/>
      <c r="Z8995" s="106"/>
      <c r="AA8995" s="114"/>
      <c r="AB8995" s="112"/>
      <c r="AC8995" s="178"/>
      <c r="AD8995" s="11"/>
      <c r="AE8995" s="106"/>
      <c r="AF8995" s="106"/>
      <c r="AG8995" s="106"/>
      <c r="AH8995" s="115"/>
      <c r="AI8995" s="116"/>
    </row>
    <row r="8996" spans="1:35" ht="15" customHeight="1" x14ac:dyDescent="0.25">
      <c r="A8996" s="105"/>
      <c r="B8996" s="106"/>
      <c r="C8996" s="2"/>
      <c r="D8996" s="2"/>
      <c r="E8996" s="106"/>
      <c r="F8996" s="107"/>
      <c r="G8996" s="108"/>
      <c r="H8996" s="109"/>
      <c r="I8996" s="109"/>
      <c r="J8996" s="110"/>
      <c r="K8996" s="117"/>
      <c r="L8996" s="178"/>
      <c r="M8996" s="178"/>
      <c r="N8996" s="106"/>
      <c r="O8996" s="111"/>
      <c r="P8996" s="111"/>
      <c r="Q8996" s="106"/>
      <c r="R8996" s="106"/>
      <c r="S8996" s="106"/>
      <c r="T8996" s="106"/>
      <c r="U8996" s="106"/>
      <c r="V8996" s="106"/>
      <c r="W8996" s="19"/>
      <c r="X8996" s="2"/>
      <c r="Y8996" s="4"/>
      <c r="Z8996" s="106"/>
      <c r="AA8996" s="114"/>
      <c r="AB8996" s="112"/>
      <c r="AC8996" s="178"/>
      <c r="AD8996" s="11"/>
      <c r="AE8996" s="106"/>
      <c r="AF8996" s="106"/>
      <c r="AG8996" s="106"/>
      <c r="AH8996" s="115"/>
      <c r="AI8996" s="116"/>
    </row>
    <row r="8997" spans="1:35" ht="15" customHeight="1" x14ac:dyDescent="0.25">
      <c r="A8997" s="105"/>
      <c r="B8997" s="106"/>
      <c r="C8997" s="2"/>
      <c r="D8997" s="2"/>
      <c r="E8997" s="106"/>
      <c r="F8997" s="107"/>
      <c r="G8997" s="108"/>
      <c r="H8997" s="109"/>
      <c r="I8997" s="109"/>
      <c r="J8997" s="110"/>
      <c r="K8997" s="117"/>
      <c r="L8997" s="178"/>
      <c r="M8997" s="178"/>
      <c r="N8997" s="106"/>
      <c r="O8997" s="111"/>
      <c r="P8997" s="111"/>
      <c r="Q8997" s="106"/>
      <c r="R8997" s="106"/>
      <c r="S8997" s="106"/>
      <c r="T8997" s="106"/>
      <c r="U8997" s="106"/>
      <c r="V8997" s="106"/>
      <c r="W8997" s="19"/>
      <c r="X8997" s="2"/>
      <c r="Y8997" s="4"/>
      <c r="Z8997" s="106"/>
      <c r="AA8997" s="114"/>
      <c r="AB8997" s="112"/>
      <c r="AC8997" s="178"/>
      <c r="AD8997" s="11"/>
      <c r="AE8997" s="106"/>
      <c r="AF8997" s="106"/>
      <c r="AG8997" s="106"/>
      <c r="AH8997" s="115"/>
      <c r="AI8997" s="116"/>
    </row>
    <row r="8998" spans="1:35" ht="15" customHeight="1" x14ac:dyDescent="0.25">
      <c r="A8998" s="105"/>
      <c r="B8998" s="106"/>
      <c r="C8998" s="2"/>
      <c r="D8998" s="2"/>
      <c r="E8998" s="106"/>
      <c r="F8998" s="107"/>
      <c r="G8998" s="108"/>
      <c r="H8998" s="109"/>
      <c r="I8998" s="109"/>
      <c r="J8998" s="110"/>
      <c r="K8998" s="117"/>
      <c r="L8998" s="178"/>
      <c r="M8998" s="178"/>
      <c r="N8998" s="106"/>
      <c r="O8998" s="111"/>
      <c r="P8998" s="111"/>
      <c r="Q8998" s="106"/>
      <c r="R8998" s="106"/>
      <c r="S8998" s="106"/>
      <c r="T8998" s="106"/>
      <c r="U8998" s="106"/>
      <c r="V8998" s="106"/>
      <c r="W8998" s="19"/>
      <c r="X8998" s="2"/>
      <c r="Y8998" s="4"/>
      <c r="Z8998" s="106"/>
      <c r="AA8998" s="114"/>
      <c r="AB8998" s="112"/>
      <c r="AC8998" s="178"/>
      <c r="AD8998" s="11"/>
      <c r="AE8998" s="106"/>
      <c r="AF8998" s="106"/>
      <c r="AG8998" s="106"/>
      <c r="AH8998" s="115"/>
      <c r="AI8998" s="116"/>
    </row>
    <row r="8999" spans="1:35" ht="15" customHeight="1" x14ac:dyDescent="0.25">
      <c r="A8999" s="105"/>
      <c r="B8999" s="106"/>
      <c r="C8999" s="2"/>
      <c r="D8999" s="2"/>
      <c r="E8999" s="106"/>
      <c r="F8999" s="107"/>
      <c r="G8999" s="108"/>
      <c r="H8999" s="109"/>
      <c r="I8999" s="109"/>
      <c r="J8999" s="110"/>
      <c r="K8999" s="117"/>
      <c r="L8999" s="178"/>
      <c r="M8999" s="178"/>
      <c r="N8999" s="106"/>
      <c r="O8999" s="111"/>
      <c r="P8999" s="111"/>
      <c r="Q8999" s="106"/>
      <c r="R8999" s="106"/>
      <c r="S8999" s="106"/>
      <c r="T8999" s="106"/>
      <c r="U8999" s="106"/>
      <c r="V8999" s="106"/>
      <c r="W8999" s="19"/>
      <c r="X8999" s="2"/>
      <c r="Y8999" s="4"/>
      <c r="Z8999" s="106"/>
      <c r="AA8999" s="114"/>
      <c r="AB8999" s="112"/>
      <c r="AC8999" s="178"/>
      <c r="AD8999" s="11"/>
      <c r="AE8999" s="106"/>
      <c r="AF8999" s="106"/>
      <c r="AG8999" s="106"/>
      <c r="AH8999" s="115"/>
      <c r="AI8999" s="116"/>
    </row>
    <row r="9000" spans="1:35" ht="15" customHeight="1" x14ac:dyDescent="0.25">
      <c r="A9000" s="105"/>
      <c r="B9000" s="106"/>
      <c r="C9000" s="2"/>
      <c r="D9000" s="2"/>
      <c r="E9000" s="106"/>
      <c r="F9000" s="107"/>
      <c r="G9000" s="108"/>
      <c r="H9000" s="109"/>
      <c r="I9000" s="109"/>
      <c r="J9000" s="110"/>
      <c r="K9000" s="117"/>
      <c r="L9000" s="178"/>
      <c r="M9000" s="178"/>
      <c r="N9000" s="106"/>
      <c r="O9000" s="111"/>
      <c r="P9000" s="111"/>
      <c r="Q9000" s="106"/>
      <c r="R9000" s="106"/>
      <c r="S9000" s="106"/>
      <c r="T9000" s="106"/>
      <c r="U9000" s="106"/>
      <c r="V9000" s="106"/>
      <c r="W9000" s="19"/>
      <c r="X9000" s="2"/>
      <c r="Y9000" s="4"/>
      <c r="Z9000" s="106"/>
      <c r="AA9000" s="114"/>
      <c r="AB9000" s="112"/>
      <c r="AC9000" s="178"/>
      <c r="AD9000" s="11"/>
      <c r="AE9000" s="106"/>
      <c r="AF9000" s="106"/>
      <c r="AG9000" s="106"/>
      <c r="AH9000" s="115"/>
      <c r="AI9000" s="116"/>
    </row>
    <row r="9001" spans="1:35" ht="15" customHeight="1" x14ac:dyDescent="0.25">
      <c r="A9001" s="105"/>
      <c r="B9001" s="106"/>
      <c r="C9001" s="2"/>
      <c r="D9001" s="2"/>
      <c r="E9001" s="106"/>
      <c r="F9001" s="107"/>
      <c r="G9001" s="108"/>
      <c r="H9001" s="109"/>
      <c r="I9001" s="109"/>
      <c r="J9001" s="110"/>
      <c r="K9001" s="117"/>
      <c r="L9001" s="178"/>
      <c r="M9001" s="178"/>
      <c r="N9001" s="106"/>
      <c r="O9001" s="111"/>
      <c r="P9001" s="111"/>
      <c r="Q9001" s="106"/>
      <c r="R9001" s="106"/>
      <c r="S9001" s="106"/>
      <c r="T9001" s="106"/>
      <c r="U9001" s="106"/>
      <c r="V9001" s="106"/>
      <c r="W9001" s="19"/>
      <c r="X9001" s="2"/>
      <c r="Y9001" s="4"/>
      <c r="Z9001" s="106"/>
      <c r="AA9001" s="114"/>
      <c r="AB9001" s="112"/>
      <c r="AC9001" s="178"/>
      <c r="AD9001" s="11"/>
      <c r="AE9001" s="106"/>
      <c r="AF9001" s="106"/>
      <c r="AG9001" s="106"/>
      <c r="AH9001" s="115"/>
      <c r="AI9001" s="116"/>
    </row>
    <row r="9002" spans="1:35" ht="15" customHeight="1" x14ac:dyDescent="0.25">
      <c r="A9002" s="105"/>
      <c r="B9002" s="106"/>
      <c r="C9002" s="2"/>
      <c r="D9002" s="2"/>
      <c r="E9002" s="106"/>
      <c r="F9002" s="107"/>
      <c r="G9002" s="108"/>
      <c r="H9002" s="109"/>
      <c r="I9002" s="109"/>
      <c r="J9002" s="110"/>
      <c r="K9002" s="117"/>
      <c r="L9002" s="178"/>
      <c r="M9002" s="178"/>
      <c r="N9002" s="106"/>
      <c r="O9002" s="111"/>
      <c r="P9002" s="111"/>
      <c r="Q9002" s="106"/>
      <c r="R9002" s="106"/>
      <c r="S9002" s="106"/>
      <c r="T9002" s="106"/>
      <c r="U9002" s="106"/>
      <c r="V9002" s="106"/>
      <c r="W9002" s="19"/>
      <c r="X9002" s="2"/>
      <c r="Y9002" s="4"/>
      <c r="Z9002" s="106"/>
      <c r="AA9002" s="114"/>
      <c r="AB9002" s="112"/>
      <c r="AC9002" s="178"/>
      <c r="AD9002" s="11"/>
      <c r="AE9002" s="106"/>
      <c r="AF9002" s="106"/>
      <c r="AG9002" s="106"/>
      <c r="AH9002" s="115"/>
      <c r="AI9002" s="116"/>
    </row>
    <row r="9003" spans="1:35" ht="15" customHeight="1" x14ac:dyDescent="0.25">
      <c r="A9003" s="105"/>
      <c r="B9003" s="106"/>
      <c r="C9003" s="2"/>
      <c r="D9003" s="2"/>
      <c r="E9003" s="106"/>
      <c r="F9003" s="107"/>
      <c r="G9003" s="108"/>
      <c r="H9003" s="109"/>
      <c r="I9003" s="109"/>
      <c r="J9003" s="110"/>
      <c r="K9003" s="117"/>
      <c r="L9003" s="178"/>
      <c r="M9003" s="178"/>
      <c r="N9003" s="106"/>
      <c r="O9003" s="111"/>
      <c r="P9003" s="111"/>
      <c r="Q9003" s="106"/>
      <c r="R9003" s="106"/>
      <c r="S9003" s="106"/>
      <c r="T9003" s="106"/>
      <c r="U9003" s="106"/>
      <c r="V9003" s="106"/>
      <c r="W9003" s="19"/>
      <c r="X9003" s="2"/>
      <c r="Y9003" s="4"/>
      <c r="Z9003" s="106"/>
      <c r="AA9003" s="114"/>
      <c r="AB9003" s="112"/>
      <c r="AC9003" s="178"/>
      <c r="AD9003" s="11"/>
      <c r="AE9003" s="106"/>
      <c r="AF9003" s="106"/>
      <c r="AG9003" s="106"/>
      <c r="AH9003" s="115"/>
      <c r="AI9003" s="116"/>
    </row>
    <row r="9004" spans="1:35" ht="15" customHeight="1" x14ac:dyDescent="0.25">
      <c r="A9004" s="105"/>
      <c r="B9004" s="106"/>
      <c r="C9004" s="2"/>
      <c r="D9004" s="2"/>
      <c r="E9004" s="106"/>
      <c r="F9004" s="107"/>
      <c r="G9004" s="108"/>
      <c r="H9004" s="109"/>
      <c r="I9004" s="109"/>
      <c r="J9004" s="110"/>
      <c r="K9004" s="117"/>
      <c r="L9004" s="178"/>
      <c r="M9004" s="178"/>
      <c r="N9004" s="106"/>
      <c r="O9004" s="111"/>
      <c r="P9004" s="111"/>
      <c r="Q9004" s="106"/>
      <c r="R9004" s="106"/>
      <c r="S9004" s="106"/>
      <c r="T9004" s="106"/>
      <c r="U9004" s="106"/>
      <c r="V9004" s="106"/>
      <c r="W9004" s="19"/>
      <c r="X9004" s="2"/>
      <c r="Y9004" s="4"/>
      <c r="Z9004" s="106"/>
      <c r="AA9004" s="114"/>
      <c r="AB9004" s="112"/>
      <c r="AC9004" s="178"/>
      <c r="AD9004" s="11"/>
      <c r="AE9004" s="106"/>
      <c r="AF9004" s="106"/>
      <c r="AG9004" s="106"/>
      <c r="AH9004" s="115"/>
      <c r="AI9004" s="116"/>
    </row>
    <row r="9005" spans="1:35" ht="15" customHeight="1" x14ac:dyDescent="0.25">
      <c r="A9005" s="105"/>
      <c r="B9005" s="106"/>
      <c r="C9005" s="2"/>
      <c r="D9005" s="2"/>
      <c r="E9005" s="106"/>
      <c r="F9005" s="107"/>
      <c r="G9005" s="108"/>
      <c r="H9005" s="109"/>
      <c r="I9005" s="109"/>
      <c r="J9005" s="110"/>
      <c r="K9005" s="117"/>
      <c r="L9005" s="178"/>
      <c r="M9005" s="178"/>
      <c r="N9005" s="106"/>
      <c r="O9005" s="111"/>
      <c r="P9005" s="111"/>
      <c r="Q9005" s="106"/>
      <c r="R9005" s="106"/>
      <c r="S9005" s="106"/>
      <c r="T9005" s="106"/>
      <c r="U9005" s="106"/>
      <c r="V9005" s="106"/>
      <c r="W9005" s="19"/>
      <c r="X9005" s="2"/>
      <c r="Y9005" s="4"/>
      <c r="Z9005" s="106"/>
      <c r="AA9005" s="114"/>
      <c r="AB9005" s="112"/>
      <c r="AC9005" s="178"/>
      <c r="AD9005" s="11"/>
      <c r="AE9005" s="106"/>
      <c r="AF9005" s="106"/>
      <c r="AG9005" s="106"/>
      <c r="AH9005" s="115"/>
      <c r="AI9005" s="116"/>
    </row>
    <row r="9006" spans="1:35" ht="15" customHeight="1" x14ac:dyDescent="0.25">
      <c r="A9006" s="105"/>
      <c r="B9006" s="106"/>
      <c r="C9006" s="2"/>
      <c r="D9006" s="2"/>
      <c r="E9006" s="106"/>
      <c r="F9006" s="107"/>
      <c r="G9006" s="108"/>
      <c r="H9006" s="109"/>
      <c r="I9006" s="109"/>
      <c r="J9006" s="110"/>
      <c r="K9006" s="117"/>
      <c r="L9006" s="178"/>
      <c r="M9006" s="178"/>
      <c r="N9006" s="106"/>
      <c r="O9006" s="111"/>
      <c r="P9006" s="111"/>
      <c r="Q9006" s="106"/>
      <c r="R9006" s="106"/>
      <c r="S9006" s="106"/>
      <c r="T9006" s="106"/>
      <c r="U9006" s="106"/>
      <c r="V9006" s="106"/>
      <c r="W9006" s="19"/>
      <c r="X9006" s="2"/>
      <c r="Y9006" s="4"/>
      <c r="Z9006" s="106"/>
      <c r="AA9006" s="114"/>
      <c r="AB9006" s="112"/>
      <c r="AC9006" s="178"/>
      <c r="AD9006" s="11"/>
      <c r="AE9006" s="106"/>
      <c r="AF9006" s="106"/>
      <c r="AG9006" s="106"/>
      <c r="AH9006" s="115"/>
      <c r="AI9006" s="116"/>
    </row>
    <row r="9007" spans="1:35" ht="15" customHeight="1" x14ac:dyDescent="0.25">
      <c r="A9007" s="105"/>
      <c r="B9007" s="106"/>
      <c r="C9007" s="2"/>
      <c r="D9007" s="2"/>
      <c r="E9007" s="106"/>
      <c r="F9007" s="107"/>
      <c r="G9007" s="108"/>
      <c r="H9007" s="109"/>
      <c r="I9007" s="109"/>
      <c r="J9007" s="110"/>
      <c r="K9007" s="117"/>
      <c r="L9007" s="178"/>
      <c r="M9007" s="178"/>
      <c r="N9007" s="106"/>
      <c r="O9007" s="111"/>
      <c r="P9007" s="111"/>
      <c r="Q9007" s="106"/>
      <c r="R9007" s="106"/>
      <c r="S9007" s="106"/>
      <c r="T9007" s="106"/>
      <c r="U9007" s="106"/>
      <c r="V9007" s="106"/>
      <c r="W9007" s="19"/>
      <c r="X9007" s="2"/>
      <c r="Y9007" s="4"/>
      <c r="Z9007" s="106"/>
      <c r="AA9007" s="114"/>
      <c r="AB9007" s="112"/>
      <c r="AC9007" s="178"/>
      <c r="AD9007" s="11"/>
      <c r="AE9007" s="106"/>
      <c r="AF9007" s="106"/>
      <c r="AG9007" s="106"/>
      <c r="AH9007" s="115"/>
      <c r="AI9007" s="116"/>
    </row>
    <row r="9008" spans="1:35" ht="15" customHeight="1" x14ac:dyDescent="0.25">
      <c r="A9008" s="105"/>
      <c r="B9008" s="106"/>
      <c r="C9008" s="2"/>
      <c r="D9008" s="2"/>
      <c r="E9008" s="106"/>
      <c r="F9008" s="107"/>
      <c r="G9008" s="108"/>
      <c r="H9008" s="109"/>
      <c r="I9008" s="109"/>
      <c r="J9008" s="110"/>
      <c r="K9008" s="117"/>
      <c r="L9008" s="178"/>
      <c r="M9008" s="178"/>
      <c r="N9008" s="106"/>
      <c r="O9008" s="111"/>
      <c r="P9008" s="111"/>
      <c r="Q9008" s="106"/>
      <c r="R9008" s="106"/>
      <c r="S9008" s="106"/>
      <c r="T9008" s="106"/>
      <c r="U9008" s="106"/>
      <c r="V9008" s="106"/>
      <c r="W9008" s="19"/>
      <c r="X9008" s="2"/>
      <c r="Y9008" s="4"/>
      <c r="Z9008" s="106"/>
      <c r="AA9008" s="114"/>
      <c r="AB9008" s="112"/>
      <c r="AC9008" s="178"/>
      <c r="AD9008" s="11"/>
      <c r="AE9008" s="106"/>
      <c r="AF9008" s="106"/>
      <c r="AG9008" s="106"/>
      <c r="AH9008" s="115"/>
      <c r="AI9008" s="116"/>
    </row>
    <row r="9009" spans="1:35" ht="15" customHeight="1" x14ac:dyDescent="0.25">
      <c r="A9009" s="105"/>
      <c r="B9009" s="106"/>
      <c r="C9009" s="2"/>
      <c r="D9009" s="2"/>
      <c r="E9009" s="106"/>
      <c r="F9009" s="107"/>
      <c r="G9009" s="108"/>
      <c r="H9009" s="109"/>
      <c r="I9009" s="109"/>
      <c r="J9009" s="110"/>
      <c r="K9009" s="117"/>
      <c r="L9009" s="178"/>
      <c r="M9009" s="178"/>
      <c r="N9009" s="106"/>
      <c r="O9009" s="111"/>
      <c r="P9009" s="111"/>
      <c r="Q9009" s="106"/>
      <c r="R9009" s="106"/>
      <c r="S9009" s="106"/>
      <c r="T9009" s="106"/>
      <c r="U9009" s="106"/>
      <c r="V9009" s="106"/>
      <c r="W9009" s="19"/>
      <c r="X9009" s="2"/>
      <c r="Y9009" s="4"/>
      <c r="Z9009" s="106"/>
      <c r="AA9009" s="114"/>
      <c r="AB9009" s="112"/>
      <c r="AC9009" s="178"/>
      <c r="AD9009" s="11"/>
      <c r="AE9009" s="106"/>
      <c r="AF9009" s="106"/>
      <c r="AG9009" s="106"/>
      <c r="AH9009" s="115"/>
      <c r="AI9009" s="116"/>
    </row>
    <row r="9010" spans="1:35" ht="15" customHeight="1" x14ac:dyDescent="0.25">
      <c r="A9010" s="105"/>
      <c r="B9010" s="106"/>
      <c r="C9010" s="2"/>
      <c r="D9010" s="2"/>
      <c r="E9010" s="106"/>
      <c r="F9010" s="107"/>
      <c r="G9010" s="108"/>
      <c r="H9010" s="109"/>
      <c r="I9010" s="109"/>
      <c r="J9010" s="110"/>
      <c r="K9010" s="117"/>
      <c r="L9010" s="178"/>
      <c r="M9010" s="178"/>
      <c r="N9010" s="106"/>
      <c r="O9010" s="111"/>
      <c r="P9010" s="111"/>
      <c r="Q9010" s="106"/>
      <c r="R9010" s="106"/>
      <c r="S9010" s="106"/>
      <c r="T9010" s="106"/>
      <c r="U9010" s="106"/>
      <c r="V9010" s="106"/>
      <c r="W9010" s="19"/>
      <c r="X9010" s="2"/>
      <c r="Y9010" s="4"/>
      <c r="Z9010" s="106"/>
      <c r="AA9010" s="114"/>
      <c r="AB9010" s="112"/>
      <c r="AC9010" s="178"/>
      <c r="AD9010" s="11"/>
      <c r="AE9010" s="106"/>
      <c r="AF9010" s="106"/>
      <c r="AG9010" s="106"/>
      <c r="AH9010" s="115"/>
      <c r="AI9010" s="116"/>
    </row>
    <row r="9011" spans="1:35" ht="15" customHeight="1" x14ac:dyDescent="0.25">
      <c r="A9011" s="105"/>
      <c r="B9011" s="106"/>
      <c r="C9011" s="2"/>
      <c r="D9011" s="2"/>
      <c r="E9011" s="106"/>
      <c r="F9011" s="107"/>
      <c r="G9011" s="108"/>
      <c r="H9011" s="109"/>
      <c r="I9011" s="109"/>
      <c r="J9011" s="110"/>
      <c r="K9011" s="117"/>
      <c r="L9011" s="178"/>
      <c r="M9011" s="178"/>
      <c r="N9011" s="106"/>
      <c r="O9011" s="111"/>
      <c r="P9011" s="111"/>
      <c r="Q9011" s="106"/>
      <c r="R9011" s="106"/>
      <c r="S9011" s="106"/>
      <c r="T9011" s="106"/>
      <c r="U9011" s="106"/>
      <c r="V9011" s="106"/>
      <c r="W9011" s="19"/>
      <c r="X9011" s="2"/>
      <c r="Y9011" s="4"/>
      <c r="Z9011" s="106"/>
      <c r="AA9011" s="114"/>
      <c r="AB9011" s="112"/>
      <c r="AC9011" s="178"/>
      <c r="AD9011" s="11"/>
      <c r="AE9011" s="106"/>
      <c r="AF9011" s="106"/>
      <c r="AG9011" s="106"/>
      <c r="AH9011" s="115"/>
      <c r="AI9011" s="116"/>
    </row>
    <row r="9012" spans="1:35" ht="15" customHeight="1" x14ac:dyDescent="0.25">
      <c r="A9012" s="105"/>
      <c r="B9012" s="106"/>
      <c r="C9012" s="2"/>
      <c r="D9012" s="2"/>
      <c r="E9012" s="106"/>
      <c r="F9012" s="107"/>
      <c r="G9012" s="108"/>
      <c r="H9012" s="109"/>
      <c r="I9012" s="109"/>
      <c r="J9012" s="110"/>
      <c r="K9012" s="117"/>
      <c r="L9012" s="178"/>
      <c r="M9012" s="178"/>
      <c r="N9012" s="106"/>
      <c r="O9012" s="111"/>
      <c r="P9012" s="111"/>
      <c r="Q9012" s="106"/>
      <c r="R9012" s="106"/>
      <c r="S9012" s="106"/>
      <c r="T9012" s="106"/>
      <c r="U9012" s="106"/>
      <c r="V9012" s="106"/>
      <c r="W9012" s="19"/>
      <c r="X9012" s="2"/>
      <c r="Y9012" s="4"/>
      <c r="Z9012" s="106"/>
      <c r="AA9012" s="114"/>
      <c r="AB9012" s="112"/>
      <c r="AC9012" s="178"/>
      <c r="AD9012" s="11"/>
      <c r="AE9012" s="106"/>
      <c r="AF9012" s="106"/>
      <c r="AG9012" s="106"/>
      <c r="AH9012" s="115"/>
      <c r="AI9012" s="116"/>
    </row>
    <row r="9013" spans="1:35" ht="15" customHeight="1" x14ac:dyDescent="0.25">
      <c r="A9013" s="105"/>
      <c r="B9013" s="106"/>
      <c r="C9013" s="2"/>
      <c r="D9013" s="2"/>
      <c r="E9013" s="106"/>
      <c r="F9013" s="107"/>
      <c r="G9013" s="108"/>
      <c r="H9013" s="109"/>
      <c r="I9013" s="109"/>
      <c r="J9013" s="110"/>
      <c r="K9013" s="117"/>
      <c r="L9013" s="178"/>
      <c r="M9013" s="178"/>
      <c r="N9013" s="106"/>
      <c r="O9013" s="111"/>
      <c r="P9013" s="111"/>
      <c r="Q9013" s="106"/>
      <c r="R9013" s="106"/>
      <c r="S9013" s="106"/>
      <c r="T9013" s="106"/>
      <c r="U9013" s="106"/>
      <c r="V9013" s="106"/>
      <c r="W9013" s="19"/>
      <c r="X9013" s="2"/>
      <c r="Y9013" s="4"/>
      <c r="Z9013" s="106"/>
      <c r="AA9013" s="114"/>
      <c r="AB9013" s="112"/>
      <c r="AC9013" s="178"/>
      <c r="AD9013" s="11"/>
      <c r="AE9013" s="106"/>
      <c r="AF9013" s="106"/>
      <c r="AG9013" s="106"/>
      <c r="AH9013" s="115"/>
      <c r="AI9013" s="116"/>
    </row>
    <row r="9014" spans="1:35" ht="15" customHeight="1" x14ac:dyDescent="0.25">
      <c r="A9014" s="105"/>
      <c r="B9014" s="106"/>
      <c r="C9014" s="2"/>
      <c r="D9014" s="2"/>
      <c r="E9014" s="106"/>
      <c r="F9014" s="107"/>
      <c r="G9014" s="108"/>
      <c r="H9014" s="109"/>
      <c r="I9014" s="109"/>
      <c r="J9014" s="110"/>
      <c r="K9014" s="117"/>
      <c r="L9014" s="178"/>
      <c r="M9014" s="178"/>
      <c r="N9014" s="106"/>
      <c r="O9014" s="111"/>
      <c r="P9014" s="111"/>
      <c r="Q9014" s="106"/>
      <c r="R9014" s="106"/>
      <c r="S9014" s="106"/>
      <c r="T9014" s="106"/>
      <c r="U9014" s="106"/>
      <c r="V9014" s="106"/>
      <c r="W9014" s="19"/>
      <c r="X9014" s="2"/>
      <c r="Y9014" s="4"/>
      <c r="Z9014" s="106"/>
      <c r="AA9014" s="114"/>
      <c r="AB9014" s="112"/>
      <c r="AC9014" s="178"/>
      <c r="AD9014" s="11"/>
      <c r="AE9014" s="106"/>
      <c r="AF9014" s="106"/>
      <c r="AG9014" s="106"/>
      <c r="AH9014" s="115"/>
      <c r="AI9014" s="116"/>
    </row>
    <row r="9015" spans="1:35" ht="15" customHeight="1" x14ac:dyDescent="0.25">
      <c r="A9015" s="105"/>
      <c r="B9015" s="106"/>
      <c r="C9015" s="2"/>
      <c r="D9015" s="2"/>
      <c r="E9015" s="106"/>
      <c r="F9015" s="107"/>
      <c r="G9015" s="108"/>
      <c r="H9015" s="109"/>
      <c r="I9015" s="109"/>
      <c r="J9015" s="110"/>
      <c r="K9015" s="117"/>
      <c r="L9015" s="178"/>
      <c r="M9015" s="178"/>
      <c r="N9015" s="106"/>
      <c r="O9015" s="111"/>
      <c r="P9015" s="111"/>
      <c r="Q9015" s="106"/>
      <c r="R9015" s="106"/>
      <c r="S9015" s="106"/>
      <c r="T9015" s="106"/>
      <c r="U9015" s="106"/>
      <c r="V9015" s="106"/>
      <c r="W9015" s="19"/>
      <c r="X9015" s="2"/>
      <c r="Y9015" s="4"/>
      <c r="Z9015" s="106"/>
      <c r="AA9015" s="114"/>
      <c r="AB9015" s="112"/>
      <c r="AC9015" s="178"/>
      <c r="AD9015" s="11"/>
      <c r="AE9015" s="106"/>
      <c r="AF9015" s="106"/>
      <c r="AG9015" s="106"/>
      <c r="AH9015" s="115"/>
      <c r="AI9015" s="116"/>
    </row>
    <row r="9016" spans="1:35" ht="15" customHeight="1" x14ac:dyDescent="0.25">
      <c r="A9016" s="105"/>
      <c r="B9016" s="106"/>
      <c r="C9016" s="2"/>
      <c r="D9016" s="2"/>
      <c r="E9016" s="106"/>
      <c r="F9016" s="107"/>
      <c r="G9016" s="108"/>
      <c r="H9016" s="109"/>
      <c r="I9016" s="109"/>
      <c r="J9016" s="110"/>
      <c r="K9016" s="117"/>
      <c r="L9016" s="178"/>
      <c r="M9016" s="178"/>
      <c r="N9016" s="106"/>
      <c r="O9016" s="111"/>
      <c r="P9016" s="111"/>
      <c r="Q9016" s="106"/>
      <c r="R9016" s="106"/>
      <c r="S9016" s="106"/>
      <c r="T9016" s="106"/>
      <c r="U9016" s="106"/>
      <c r="V9016" s="106"/>
      <c r="W9016" s="19"/>
      <c r="X9016" s="2"/>
      <c r="Y9016" s="4"/>
      <c r="Z9016" s="106"/>
      <c r="AA9016" s="114"/>
      <c r="AB9016" s="112"/>
      <c r="AC9016" s="178"/>
      <c r="AD9016" s="11"/>
      <c r="AE9016" s="106"/>
      <c r="AF9016" s="106"/>
      <c r="AG9016" s="106"/>
      <c r="AH9016" s="115"/>
      <c r="AI9016" s="116"/>
    </row>
    <row r="9017" spans="1:35" ht="15" customHeight="1" x14ac:dyDescent="0.25">
      <c r="A9017" s="105"/>
      <c r="B9017" s="106"/>
      <c r="C9017" s="2"/>
      <c r="D9017" s="2"/>
      <c r="E9017" s="106"/>
      <c r="F9017" s="107"/>
      <c r="G9017" s="108"/>
      <c r="H9017" s="109"/>
      <c r="I9017" s="109"/>
      <c r="J9017" s="110"/>
      <c r="K9017" s="117"/>
      <c r="L9017" s="178"/>
      <c r="M9017" s="178"/>
      <c r="N9017" s="106"/>
      <c r="O9017" s="111"/>
      <c r="P9017" s="111"/>
      <c r="Q9017" s="106"/>
      <c r="R9017" s="106"/>
      <c r="S9017" s="106"/>
      <c r="T9017" s="106"/>
      <c r="U9017" s="106"/>
      <c r="V9017" s="106"/>
      <c r="W9017" s="19"/>
      <c r="X9017" s="2"/>
      <c r="Y9017" s="4"/>
      <c r="Z9017" s="106"/>
      <c r="AA9017" s="114"/>
      <c r="AB9017" s="112"/>
      <c r="AC9017" s="178"/>
      <c r="AD9017" s="11"/>
      <c r="AE9017" s="106"/>
      <c r="AF9017" s="106"/>
      <c r="AG9017" s="106"/>
      <c r="AH9017" s="115"/>
      <c r="AI9017" s="116"/>
    </row>
    <row r="9018" spans="1:35" ht="15" customHeight="1" x14ac:dyDescent="0.25">
      <c r="A9018" s="105"/>
      <c r="B9018" s="106"/>
      <c r="C9018" s="2"/>
      <c r="D9018" s="2"/>
      <c r="E9018" s="106"/>
      <c r="F9018" s="107"/>
      <c r="G9018" s="108"/>
      <c r="H9018" s="109"/>
      <c r="I9018" s="109"/>
      <c r="J9018" s="110"/>
      <c r="K9018" s="117"/>
      <c r="L9018" s="178"/>
      <c r="M9018" s="178"/>
      <c r="N9018" s="106"/>
      <c r="O9018" s="111"/>
      <c r="P9018" s="111"/>
      <c r="Q9018" s="106"/>
      <c r="R9018" s="106"/>
      <c r="S9018" s="106"/>
      <c r="T9018" s="106"/>
      <c r="U9018" s="106"/>
      <c r="V9018" s="106"/>
      <c r="W9018" s="19"/>
      <c r="X9018" s="2"/>
      <c r="Y9018" s="4"/>
      <c r="Z9018" s="106"/>
      <c r="AA9018" s="114"/>
      <c r="AB9018" s="112"/>
      <c r="AC9018" s="178"/>
      <c r="AD9018" s="11"/>
      <c r="AE9018" s="106"/>
      <c r="AF9018" s="106"/>
      <c r="AG9018" s="106"/>
      <c r="AH9018" s="115"/>
      <c r="AI9018" s="116"/>
    </row>
    <row r="9019" spans="1:35" ht="15" customHeight="1" x14ac:dyDescent="0.25">
      <c r="A9019" s="105"/>
      <c r="B9019" s="106"/>
      <c r="C9019" s="2"/>
      <c r="D9019" s="2"/>
      <c r="E9019" s="106"/>
      <c r="F9019" s="107"/>
      <c r="G9019" s="108"/>
      <c r="H9019" s="109"/>
      <c r="I9019" s="109"/>
      <c r="J9019" s="110"/>
      <c r="K9019" s="117"/>
      <c r="L9019" s="178"/>
      <c r="M9019" s="178"/>
      <c r="N9019" s="106"/>
      <c r="O9019" s="111"/>
      <c r="P9019" s="111"/>
      <c r="Q9019" s="106"/>
      <c r="R9019" s="106"/>
      <c r="S9019" s="106"/>
      <c r="T9019" s="106"/>
      <c r="U9019" s="106"/>
      <c r="V9019" s="106"/>
      <c r="W9019" s="19"/>
      <c r="X9019" s="2"/>
      <c r="Y9019" s="4"/>
      <c r="Z9019" s="106"/>
      <c r="AA9019" s="114"/>
      <c r="AB9019" s="112"/>
      <c r="AC9019" s="178"/>
      <c r="AD9019" s="11"/>
      <c r="AE9019" s="106"/>
      <c r="AF9019" s="106"/>
      <c r="AG9019" s="106"/>
      <c r="AH9019" s="115"/>
      <c r="AI9019" s="116"/>
    </row>
    <row r="9020" spans="1:35" ht="15" customHeight="1" x14ac:dyDescent="0.25">
      <c r="A9020" s="105"/>
      <c r="B9020" s="106"/>
      <c r="C9020" s="2"/>
      <c r="D9020" s="2"/>
      <c r="E9020" s="106"/>
      <c r="F9020" s="107"/>
      <c r="G9020" s="108"/>
      <c r="H9020" s="109"/>
      <c r="I9020" s="109"/>
      <c r="J9020" s="110"/>
      <c r="K9020" s="117"/>
      <c r="L9020" s="178"/>
      <c r="M9020" s="178"/>
      <c r="N9020" s="106"/>
      <c r="O9020" s="111"/>
      <c r="P9020" s="111"/>
      <c r="Q9020" s="106"/>
      <c r="R9020" s="106"/>
      <c r="S9020" s="106"/>
      <c r="T9020" s="106"/>
      <c r="U9020" s="106"/>
      <c r="V9020" s="106"/>
      <c r="W9020" s="19"/>
      <c r="X9020" s="2"/>
      <c r="Y9020" s="4"/>
      <c r="Z9020" s="106"/>
      <c r="AA9020" s="114"/>
      <c r="AB9020" s="112"/>
      <c r="AC9020" s="178"/>
      <c r="AD9020" s="11"/>
      <c r="AE9020" s="106"/>
      <c r="AF9020" s="106"/>
      <c r="AG9020" s="106"/>
      <c r="AH9020" s="115"/>
      <c r="AI9020" s="116"/>
    </row>
    <row r="9021" spans="1:35" ht="15" customHeight="1" x14ac:dyDescent="0.25">
      <c r="A9021" s="105"/>
      <c r="B9021" s="106"/>
      <c r="C9021" s="2"/>
      <c r="D9021" s="2"/>
      <c r="E9021" s="106"/>
      <c r="F9021" s="107"/>
      <c r="G9021" s="108"/>
      <c r="H9021" s="109"/>
      <c r="I9021" s="109"/>
      <c r="J9021" s="110"/>
      <c r="K9021" s="117"/>
      <c r="L9021" s="178"/>
      <c r="M9021" s="178"/>
      <c r="N9021" s="106"/>
      <c r="O9021" s="111"/>
      <c r="P9021" s="111"/>
      <c r="Q9021" s="106"/>
      <c r="R9021" s="106"/>
      <c r="S9021" s="106"/>
      <c r="T9021" s="106"/>
      <c r="U9021" s="106"/>
      <c r="V9021" s="106"/>
      <c r="W9021" s="19"/>
      <c r="X9021" s="2"/>
      <c r="Y9021" s="4"/>
      <c r="Z9021" s="106"/>
      <c r="AA9021" s="114"/>
      <c r="AB9021" s="112"/>
      <c r="AC9021" s="178"/>
      <c r="AD9021" s="11"/>
      <c r="AE9021" s="106"/>
      <c r="AF9021" s="106"/>
      <c r="AG9021" s="106"/>
      <c r="AH9021" s="115"/>
      <c r="AI9021" s="116"/>
    </row>
    <row r="9022" spans="1:35" ht="15" customHeight="1" x14ac:dyDescent="0.25">
      <c r="A9022" s="105"/>
      <c r="B9022" s="106"/>
      <c r="C9022" s="2"/>
      <c r="D9022" s="2"/>
      <c r="E9022" s="106"/>
      <c r="F9022" s="107"/>
      <c r="G9022" s="108"/>
      <c r="H9022" s="109"/>
      <c r="I9022" s="109"/>
      <c r="J9022" s="110"/>
      <c r="K9022" s="117"/>
      <c r="L9022" s="178"/>
      <c r="M9022" s="178"/>
      <c r="N9022" s="106"/>
      <c r="O9022" s="111"/>
      <c r="P9022" s="111"/>
      <c r="Q9022" s="106"/>
      <c r="R9022" s="106"/>
      <c r="S9022" s="106"/>
      <c r="T9022" s="106"/>
      <c r="U9022" s="106"/>
      <c r="V9022" s="106"/>
      <c r="W9022" s="19"/>
      <c r="X9022" s="2"/>
      <c r="Y9022" s="4"/>
      <c r="Z9022" s="106"/>
      <c r="AA9022" s="114"/>
      <c r="AB9022" s="112"/>
      <c r="AC9022" s="178"/>
      <c r="AD9022" s="11"/>
      <c r="AE9022" s="106"/>
      <c r="AF9022" s="106"/>
      <c r="AG9022" s="106"/>
      <c r="AH9022" s="115"/>
      <c r="AI9022" s="116"/>
    </row>
    <row r="9023" spans="1:35" ht="15" customHeight="1" x14ac:dyDescent="0.25">
      <c r="A9023" s="105"/>
      <c r="B9023" s="106"/>
      <c r="C9023" s="2"/>
      <c r="D9023" s="2"/>
      <c r="E9023" s="106"/>
      <c r="F9023" s="107"/>
      <c r="G9023" s="108"/>
      <c r="H9023" s="109"/>
      <c r="I9023" s="109"/>
      <c r="J9023" s="110"/>
      <c r="K9023" s="117"/>
      <c r="L9023" s="178"/>
      <c r="M9023" s="178"/>
      <c r="N9023" s="106"/>
      <c r="O9023" s="111"/>
      <c r="P9023" s="111"/>
      <c r="Q9023" s="106"/>
      <c r="R9023" s="106"/>
      <c r="S9023" s="106"/>
      <c r="T9023" s="106"/>
      <c r="U9023" s="106"/>
      <c r="V9023" s="106"/>
      <c r="W9023" s="19"/>
      <c r="X9023" s="2"/>
      <c r="Y9023" s="4"/>
      <c r="Z9023" s="106"/>
      <c r="AA9023" s="114"/>
      <c r="AB9023" s="112"/>
      <c r="AC9023" s="178"/>
      <c r="AD9023" s="11"/>
      <c r="AE9023" s="106"/>
      <c r="AF9023" s="106"/>
      <c r="AG9023" s="106"/>
      <c r="AH9023" s="115"/>
      <c r="AI9023" s="116"/>
    </row>
    <row r="9024" spans="1:35" ht="15" customHeight="1" x14ac:dyDescent="0.25">
      <c r="A9024" s="105"/>
      <c r="B9024" s="106"/>
      <c r="C9024" s="2"/>
      <c r="D9024" s="2"/>
      <c r="E9024" s="106"/>
      <c r="F9024" s="107"/>
      <c r="G9024" s="108"/>
      <c r="H9024" s="109"/>
      <c r="I9024" s="109"/>
      <c r="J9024" s="110"/>
      <c r="K9024" s="117"/>
      <c r="L9024" s="178"/>
      <c r="M9024" s="178"/>
      <c r="N9024" s="106"/>
      <c r="O9024" s="111"/>
      <c r="P9024" s="111"/>
      <c r="Q9024" s="106"/>
      <c r="R9024" s="106"/>
      <c r="S9024" s="106"/>
      <c r="T9024" s="106"/>
      <c r="U9024" s="106"/>
      <c r="V9024" s="106"/>
      <c r="W9024" s="19"/>
      <c r="X9024" s="2"/>
      <c r="Y9024" s="4"/>
      <c r="Z9024" s="106"/>
      <c r="AA9024" s="114"/>
      <c r="AB9024" s="112"/>
      <c r="AC9024" s="178"/>
      <c r="AD9024" s="11"/>
      <c r="AE9024" s="106"/>
      <c r="AF9024" s="106"/>
      <c r="AG9024" s="106"/>
      <c r="AH9024" s="115"/>
      <c r="AI9024" s="116"/>
    </row>
    <row r="9025" spans="1:35" ht="15" customHeight="1" x14ac:dyDescent="0.25">
      <c r="A9025" s="105"/>
      <c r="B9025" s="106"/>
      <c r="C9025" s="2"/>
      <c r="D9025" s="2"/>
      <c r="E9025" s="106"/>
      <c r="F9025" s="107"/>
      <c r="G9025" s="108"/>
      <c r="H9025" s="109"/>
      <c r="I9025" s="109"/>
      <c r="J9025" s="110"/>
      <c r="K9025" s="117"/>
      <c r="L9025" s="178"/>
      <c r="M9025" s="178"/>
      <c r="N9025" s="106"/>
      <c r="O9025" s="111"/>
      <c r="P9025" s="111"/>
      <c r="Q9025" s="106"/>
      <c r="R9025" s="106"/>
      <c r="S9025" s="106"/>
      <c r="T9025" s="106"/>
      <c r="U9025" s="106"/>
      <c r="V9025" s="106"/>
      <c r="W9025" s="19"/>
      <c r="X9025" s="2"/>
      <c r="Y9025" s="4"/>
      <c r="Z9025" s="106"/>
      <c r="AA9025" s="114"/>
      <c r="AB9025" s="112"/>
      <c r="AC9025" s="178"/>
      <c r="AD9025" s="11"/>
      <c r="AE9025" s="106"/>
      <c r="AF9025" s="106"/>
      <c r="AG9025" s="106"/>
      <c r="AH9025" s="115"/>
      <c r="AI9025" s="116"/>
    </row>
    <row r="9026" spans="1:35" ht="15" customHeight="1" x14ac:dyDescent="0.25">
      <c r="A9026" s="105"/>
      <c r="B9026" s="106"/>
      <c r="C9026" s="2"/>
      <c r="D9026" s="2"/>
      <c r="E9026" s="106"/>
      <c r="F9026" s="107"/>
      <c r="G9026" s="108"/>
      <c r="H9026" s="109"/>
      <c r="I9026" s="109"/>
      <c r="J9026" s="110"/>
      <c r="K9026" s="117"/>
      <c r="L9026" s="178"/>
      <c r="M9026" s="178"/>
      <c r="N9026" s="106"/>
      <c r="O9026" s="111"/>
      <c r="P9026" s="111"/>
      <c r="Q9026" s="106"/>
      <c r="R9026" s="106"/>
      <c r="S9026" s="106"/>
      <c r="T9026" s="106"/>
      <c r="U9026" s="106"/>
      <c r="V9026" s="106"/>
      <c r="W9026" s="19"/>
      <c r="X9026" s="2"/>
      <c r="Y9026" s="4"/>
      <c r="Z9026" s="106"/>
      <c r="AA9026" s="114"/>
      <c r="AB9026" s="112"/>
      <c r="AC9026" s="178"/>
      <c r="AD9026" s="11"/>
      <c r="AE9026" s="106"/>
      <c r="AF9026" s="106"/>
      <c r="AG9026" s="106"/>
      <c r="AH9026" s="115"/>
      <c r="AI9026" s="116"/>
    </row>
    <row r="9027" spans="1:35" ht="15" customHeight="1" x14ac:dyDescent="0.25">
      <c r="A9027" s="105"/>
      <c r="B9027" s="106"/>
      <c r="C9027" s="2"/>
      <c r="D9027" s="2"/>
      <c r="E9027" s="106"/>
      <c r="F9027" s="107"/>
      <c r="G9027" s="108"/>
      <c r="H9027" s="109"/>
      <c r="I9027" s="109"/>
      <c r="J9027" s="110"/>
      <c r="K9027" s="117"/>
      <c r="L9027" s="178"/>
      <c r="M9027" s="178"/>
      <c r="N9027" s="106"/>
      <c r="O9027" s="111"/>
      <c r="P9027" s="111"/>
      <c r="Q9027" s="106"/>
      <c r="R9027" s="106"/>
      <c r="S9027" s="106"/>
      <c r="T9027" s="106"/>
      <c r="U9027" s="106"/>
      <c r="V9027" s="106"/>
      <c r="W9027" s="19"/>
      <c r="X9027" s="2"/>
      <c r="Y9027" s="4"/>
      <c r="Z9027" s="106"/>
      <c r="AA9027" s="114"/>
      <c r="AB9027" s="112"/>
      <c r="AC9027" s="178"/>
      <c r="AD9027" s="11"/>
      <c r="AE9027" s="106"/>
      <c r="AF9027" s="106"/>
      <c r="AG9027" s="106"/>
      <c r="AH9027" s="115"/>
      <c r="AI9027" s="116"/>
    </row>
    <row r="9028" spans="1:35" ht="15" customHeight="1" x14ac:dyDescent="0.25">
      <c r="A9028" s="105"/>
      <c r="B9028" s="106"/>
      <c r="C9028" s="2"/>
      <c r="D9028" s="2"/>
      <c r="E9028" s="106"/>
      <c r="F9028" s="107"/>
      <c r="G9028" s="108"/>
      <c r="H9028" s="109"/>
      <c r="I9028" s="109"/>
      <c r="J9028" s="110"/>
      <c r="K9028" s="117"/>
      <c r="L9028" s="178"/>
      <c r="M9028" s="178"/>
      <c r="N9028" s="106"/>
      <c r="O9028" s="111"/>
      <c r="P9028" s="111"/>
      <c r="Q9028" s="106"/>
      <c r="R9028" s="106"/>
      <c r="S9028" s="106"/>
      <c r="T9028" s="106"/>
      <c r="U9028" s="106"/>
      <c r="V9028" s="106"/>
      <c r="W9028" s="19"/>
      <c r="X9028" s="2"/>
      <c r="Y9028" s="4"/>
      <c r="Z9028" s="106"/>
      <c r="AA9028" s="114"/>
      <c r="AB9028" s="112"/>
      <c r="AC9028" s="178"/>
      <c r="AD9028" s="11"/>
      <c r="AE9028" s="106"/>
      <c r="AF9028" s="106"/>
      <c r="AG9028" s="106"/>
      <c r="AH9028" s="115"/>
      <c r="AI9028" s="116"/>
    </row>
    <row r="9029" spans="1:35" ht="15" customHeight="1" x14ac:dyDescent="0.25">
      <c r="A9029" s="105"/>
      <c r="B9029" s="106"/>
      <c r="C9029" s="2"/>
      <c r="D9029" s="2"/>
      <c r="E9029" s="106"/>
      <c r="F9029" s="107"/>
      <c r="G9029" s="108"/>
      <c r="H9029" s="109"/>
      <c r="I9029" s="109"/>
      <c r="J9029" s="110"/>
      <c r="K9029" s="117"/>
      <c r="L9029" s="178"/>
      <c r="M9029" s="178"/>
      <c r="N9029" s="106"/>
      <c r="O9029" s="111"/>
      <c r="P9029" s="111"/>
      <c r="Q9029" s="106"/>
      <c r="R9029" s="106"/>
      <c r="S9029" s="106"/>
      <c r="T9029" s="106"/>
      <c r="U9029" s="106"/>
      <c r="V9029" s="106"/>
      <c r="W9029" s="19"/>
      <c r="X9029" s="2"/>
      <c r="Y9029" s="4"/>
      <c r="Z9029" s="106"/>
      <c r="AA9029" s="114"/>
      <c r="AB9029" s="112"/>
      <c r="AC9029" s="178"/>
      <c r="AD9029" s="11"/>
      <c r="AE9029" s="106"/>
      <c r="AF9029" s="106"/>
      <c r="AG9029" s="106"/>
      <c r="AH9029" s="115"/>
      <c r="AI9029" s="116"/>
    </row>
    <row r="9030" spans="1:35" ht="15" customHeight="1" x14ac:dyDescent="0.25">
      <c r="A9030" s="105"/>
      <c r="B9030" s="106"/>
      <c r="C9030" s="2"/>
      <c r="D9030" s="2"/>
      <c r="E9030" s="106"/>
      <c r="F9030" s="107"/>
      <c r="G9030" s="108"/>
      <c r="H9030" s="109"/>
      <c r="I9030" s="109"/>
      <c r="J9030" s="110"/>
      <c r="K9030" s="117"/>
      <c r="L9030" s="178"/>
      <c r="M9030" s="178"/>
      <c r="N9030" s="106"/>
      <c r="O9030" s="111"/>
      <c r="P9030" s="111"/>
      <c r="Q9030" s="106"/>
      <c r="R9030" s="106"/>
      <c r="S9030" s="106"/>
      <c r="T9030" s="106"/>
      <c r="U9030" s="106"/>
      <c r="V9030" s="106"/>
      <c r="W9030" s="19"/>
      <c r="X9030" s="2"/>
      <c r="Y9030" s="4"/>
      <c r="Z9030" s="106"/>
      <c r="AA9030" s="114"/>
      <c r="AB9030" s="112"/>
      <c r="AC9030" s="178"/>
      <c r="AD9030" s="11"/>
      <c r="AE9030" s="106"/>
      <c r="AF9030" s="106"/>
      <c r="AG9030" s="106"/>
      <c r="AH9030" s="115"/>
      <c r="AI9030" s="116"/>
    </row>
    <row r="9031" spans="1:35" ht="15" customHeight="1" x14ac:dyDescent="0.25">
      <c r="A9031" s="105"/>
      <c r="B9031" s="106"/>
      <c r="C9031" s="2"/>
      <c r="D9031" s="2"/>
      <c r="E9031" s="106"/>
      <c r="F9031" s="107"/>
      <c r="G9031" s="108"/>
      <c r="H9031" s="109"/>
      <c r="I9031" s="109"/>
      <c r="J9031" s="110"/>
      <c r="K9031" s="117"/>
      <c r="L9031" s="178"/>
      <c r="M9031" s="178"/>
      <c r="N9031" s="106"/>
      <c r="O9031" s="111"/>
      <c r="P9031" s="111"/>
      <c r="Q9031" s="106"/>
      <c r="R9031" s="106"/>
      <c r="S9031" s="106"/>
      <c r="T9031" s="106"/>
      <c r="U9031" s="106"/>
      <c r="V9031" s="106"/>
      <c r="W9031" s="19"/>
      <c r="X9031" s="2"/>
      <c r="Y9031" s="4"/>
      <c r="Z9031" s="106"/>
      <c r="AA9031" s="114"/>
      <c r="AB9031" s="112"/>
      <c r="AC9031" s="178"/>
      <c r="AD9031" s="11"/>
      <c r="AE9031" s="106"/>
      <c r="AF9031" s="106"/>
      <c r="AG9031" s="106"/>
      <c r="AH9031" s="115"/>
      <c r="AI9031" s="116"/>
    </row>
    <row r="9032" spans="1:35" ht="15" customHeight="1" x14ac:dyDescent="0.25">
      <c r="A9032" s="105"/>
      <c r="B9032" s="106"/>
      <c r="C9032" s="2"/>
      <c r="D9032" s="2"/>
      <c r="E9032" s="106"/>
      <c r="F9032" s="107"/>
      <c r="G9032" s="108"/>
      <c r="H9032" s="109"/>
      <c r="I9032" s="109"/>
      <c r="J9032" s="110"/>
      <c r="K9032" s="117"/>
      <c r="L9032" s="178"/>
      <c r="M9032" s="178"/>
      <c r="N9032" s="106"/>
      <c r="O9032" s="111"/>
      <c r="P9032" s="111"/>
      <c r="Q9032" s="106"/>
      <c r="R9032" s="106"/>
      <c r="S9032" s="106"/>
      <c r="T9032" s="106"/>
      <c r="U9032" s="106"/>
      <c r="V9032" s="106"/>
      <c r="W9032" s="19"/>
      <c r="X9032" s="2"/>
      <c r="Y9032" s="4"/>
      <c r="Z9032" s="106"/>
      <c r="AA9032" s="114"/>
      <c r="AB9032" s="112"/>
      <c r="AC9032" s="178"/>
      <c r="AD9032" s="11"/>
      <c r="AE9032" s="106"/>
      <c r="AF9032" s="106"/>
      <c r="AG9032" s="106"/>
      <c r="AH9032" s="115"/>
      <c r="AI9032" s="116"/>
    </row>
    <row r="9033" spans="1:35" ht="15" customHeight="1" x14ac:dyDescent="0.25">
      <c r="A9033" s="105"/>
      <c r="B9033" s="106"/>
      <c r="C9033" s="2"/>
      <c r="D9033" s="2"/>
      <c r="E9033" s="106"/>
      <c r="F9033" s="107"/>
      <c r="G9033" s="108"/>
      <c r="H9033" s="109"/>
      <c r="I9033" s="109"/>
      <c r="J9033" s="110"/>
      <c r="K9033" s="117"/>
      <c r="L9033" s="178"/>
      <c r="M9033" s="178"/>
      <c r="N9033" s="106"/>
      <c r="O9033" s="111"/>
      <c r="P9033" s="111"/>
      <c r="Q9033" s="106"/>
      <c r="R9033" s="106"/>
      <c r="S9033" s="106"/>
      <c r="T9033" s="106"/>
      <c r="U9033" s="106"/>
      <c r="V9033" s="106"/>
      <c r="W9033" s="19"/>
      <c r="X9033" s="2"/>
      <c r="Y9033" s="4"/>
      <c r="Z9033" s="106"/>
      <c r="AA9033" s="114"/>
      <c r="AB9033" s="112"/>
      <c r="AC9033" s="178"/>
      <c r="AD9033" s="11"/>
      <c r="AE9033" s="106"/>
      <c r="AF9033" s="106"/>
      <c r="AG9033" s="106"/>
      <c r="AH9033" s="115"/>
      <c r="AI9033" s="116"/>
    </row>
    <row r="9034" spans="1:35" ht="15" customHeight="1" x14ac:dyDescent="0.25">
      <c r="A9034" s="105"/>
      <c r="B9034" s="106"/>
      <c r="C9034" s="2"/>
      <c r="D9034" s="2"/>
      <c r="E9034" s="106"/>
      <c r="F9034" s="107"/>
      <c r="G9034" s="108"/>
      <c r="H9034" s="109"/>
      <c r="I9034" s="109"/>
      <c r="J9034" s="110"/>
      <c r="K9034" s="117"/>
      <c r="L9034" s="178"/>
      <c r="M9034" s="178"/>
      <c r="N9034" s="106"/>
      <c r="O9034" s="111"/>
      <c r="P9034" s="111"/>
      <c r="Q9034" s="106"/>
      <c r="R9034" s="106"/>
      <c r="S9034" s="106"/>
      <c r="T9034" s="106"/>
      <c r="U9034" s="106"/>
      <c r="V9034" s="106"/>
      <c r="W9034" s="19"/>
      <c r="X9034" s="2"/>
      <c r="Y9034" s="4"/>
      <c r="Z9034" s="106"/>
      <c r="AA9034" s="114"/>
      <c r="AB9034" s="112"/>
      <c r="AC9034" s="178"/>
      <c r="AD9034" s="11"/>
      <c r="AE9034" s="106"/>
      <c r="AF9034" s="106"/>
      <c r="AG9034" s="106"/>
      <c r="AH9034" s="115"/>
      <c r="AI9034" s="116"/>
    </row>
    <row r="9035" spans="1:35" ht="15" customHeight="1" x14ac:dyDescent="0.25">
      <c r="A9035" s="105"/>
      <c r="B9035" s="106"/>
      <c r="C9035" s="2"/>
      <c r="D9035" s="2"/>
      <c r="E9035" s="106"/>
      <c r="F9035" s="107"/>
      <c r="G9035" s="108"/>
      <c r="H9035" s="109"/>
      <c r="I9035" s="109"/>
      <c r="J9035" s="110"/>
      <c r="K9035" s="117"/>
      <c r="L9035" s="178"/>
      <c r="M9035" s="178"/>
      <c r="N9035" s="106"/>
      <c r="O9035" s="111"/>
      <c r="P9035" s="111"/>
      <c r="Q9035" s="106"/>
      <c r="R9035" s="106"/>
      <c r="S9035" s="106"/>
      <c r="T9035" s="106"/>
      <c r="U9035" s="106"/>
      <c r="V9035" s="106"/>
      <c r="W9035" s="19"/>
      <c r="X9035" s="2"/>
      <c r="Y9035" s="4"/>
      <c r="Z9035" s="106"/>
      <c r="AA9035" s="114"/>
      <c r="AB9035" s="112"/>
      <c r="AC9035" s="178"/>
      <c r="AD9035" s="11"/>
      <c r="AE9035" s="106"/>
      <c r="AF9035" s="106"/>
      <c r="AG9035" s="106"/>
      <c r="AH9035" s="115"/>
      <c r="AI9035" s="116"/>
    </row>
    <row r="9036" spans="1:35" ht="15" customHeight="1" x14ac:dyDescent="0.25">
      <c r="A9036" s="105"/>
      <c r="B9036" s="106"/>
      <c r="C9036" s="2"/>
      <c r="D9036" s="2"/>
      <c r="E9036" s="106"/>
      <c r="F9036" s="107"/>
      <c r="G9036" s="108"/>
      <c r="H9036" s="109"/>
      <c r="I9036" s="109"/>
      <c r="J9036" s="110"/>
      <c r="K9036" s="117"/>
      <c r="L9036" s="178"/>
      <c r="M9036" s="178"/>
      <c r="N9036" s="106"/>
      <c r="O9036" s="111"/>
      <c r="P9036" s="111"/>
      <c r="Q9036" s="106"/>
      <c r="R9036" s="106"/>
      <c r="S9036" s="106"/>
      <c r="T9036" s="106"/>
      <c r="U9036" s="106"/>
      <c r="V9036" s="106"/>
      <c r="W9036" s="19"/>
      <c r="X9036" s="2"/>
      <c r="Y9036" s="4"/>
      <c r="Z9036" s="106"/>
      <c r="AA9036" s="114"/>
      <c r="AB9036" s="112"/>
      <c r="AC9036" s="178"/>
      <c r="AD9036" s="11"/>
      <c r="AE9036" s="106"/>
      <c r="AF9036" s="106"/>
      <c r="AG9036" s="106"/>
      <c r="AH9036" s="115"/>
      <c r="AI9036" s="116"/>
    </row>
    <row r="9037" spans="1:35" ht="15" customHeight="1" x14ac:dyDescent="0.25">
      <c r="A9037" s="105"/>
      <c r="B9037" s="106"/>
      <c r="C9037" s="2"/>
      <c r="D9037" s="2"/>
      <c r="E9037" s="106"/>
      <c r="F9037" s="107"/>
      <c r="G9037" s="108"/>
      <c r="H9037" s="109"/>
      <c r="I9037" s="109"/>
      <c r="J9037" s="110"/>
      <c r="K9037" s="117"/>
      <c r="L9037" s="178"/>
      <c r="M9037" s="178"/>
      <c r="N9037" s="106"/>
      <c r="O9037" s="111"/>
      <c r="P9037" s="111"/>
      <c r="Q9037" s="106"/>
      <c r="R9037" s="106"/>
      <c r="S9037" s="106"/>
      <c r="T9037" s="106"/>
      <c r="U9037" s="106"/>
      <c r="V9037" s="106"/>
      <c r="W9037" s="19"/>
      <c r="X9037" s="2"/>
      <c r="Y9037" s="4"/>
      <c r="Z9037" s="106"/>
      <c r="AA9037" s="114"/>
      <c r="AB9037" s="112"/>
      <c r="AC9037" s="178"/>
      <c r="AD9037" s="11"/>
      <c r="AE9037" s="106"/>
      <c r="AF9037" s="106"/>
      <c r="AG9037" s="106"/>
      <c r="AH9037" s="115"/>
      <c r="AI9037" s="116"/>
    </row>
    <row r="9038" spans="1:35" ht="15" customHeight="1" x14ac:dyDescent="0.25">
      <c r="A9038" s="105"/>
      <c r="B9038" s="106"/>
      <c r="C9038" s="2"/>
      <c r="D9038" s="2"/>
      <c r="E9038" s="106"/>
      <c r="F9038" s="107"/>
      <c r="G9038" s="108"/>
      <c r="H9038" s="109"/>
      <c r="I9038" s="109"/>
      <c r="J9038" s="110"/>
      <c r="K9038" s="117"/>
      <c r="L9038" s="178"/>
      <c r="M9038" s="178"/>
      <c r="N9038" s="106"/>
      <c r="O9038" s="111"/>
      <c r="P9038" s="111"/>
      <c r="Q9038" s="106"/>
      <c r="R9038" s="106"/>
      <c r="S9038" s="106"/>
      <c r="T9038" s="106"/>
      <c r="U9038" s="106"/>
      <c r="V9038" s="106"/>
      <c r="W9038" s="19"/>
      <c r="X9038" s="2"/>
      <c r="Y9038" s="4"/>
      <c r="Z9038" s="106"/>
      <c r="AA9038" s="114"/>
      <c r="AB9038" s="112"/>
      <c r="AC9038" s="178"/>
      <c r="AD9038" s="11"/>
      <c r="AE9038" s="106"/>
      <c r="AF9038" s="106"/>
      <c r="AG9038" s="106"/>
      <c r="AH9038" s="115"/>
      <c r="AI9038" s="116"/>
    </row>
    <row r="9039" spans="1:35" ht="15" customHeight="1" x14ac:dyDescent="0.25">
      <c r="A9039" s="105"/>
      <c r="B9039" s="106"/>
      <c r="C9039" s="2"/>
      <c r="D9039" s="2"/>
      <c r="E9039" s="106"/>
      <c r="F9039" s="107"/>
      <c r="G9039" s="108"/>
      <c r="H9039" s="109"/>
      <c r="I9039" s="109"/>
      <c r="J9039" s="110"/>
      <c r="K9039" s="117"/>
      <c r="L9039" s="178"/>
      <c r="M9039" s="178"/>
      <c r="N9039" s="106"/>
      <c r="O9039" s="111"/>
      <c r="P9039" s="111"/>
      <c r="Q9039" s="106"/>
      <c r="R9039" s="106"/>
      <c r="S9039" s="106"/>
      <c r="T9039" s="106"/>
      <c r="U9039" s="106"/>
      <c r="V9039" s="106"/>
      <c r="W9039" s="19"/>
      <c r="X9039" s="2"/>
      <c r="Y9039" s="4"/>
      <c r="Z9039" s="106"/>
      <c r="AA9039" s="114"/>
      <c r="AB9039" s="112"/>
      <c r="AC9039" s="178"/>
      <c r="AD9039" s="11"/>
      <c r="AE9039" s="106"/>
      <c r="AF9039" s="106"/>
      <c r="AG9039" s="106"/>
      <c r="AH9039" s="115"/>
      <c r="AI9039" s="116"/>
    </row>
    <row r="9040" spans="1:35" ht="15" customHeight="1" x14ac:dyDescent="0.25">
      <c r="A9040" s="105"/>
      <c r="B9040" s="106"/>
      <c r="C9040" s="2"/>
      <c r="D9040" s="2"/>
      <c r="E9040" s="106"/>
      <c r="F9040" s="107"/>
      <c r="G9040" s="108"/>
      <c r="H9040" s="109"/>
      <c r="I9040" s="109"/>
      <c r="J9040" s="110"/>
      <c r="K9040" s="117"/>
      <c r="L9040" s="178"/>
      <c r="M9040" s="178"/>
      <c r="N9040" s="106"/>
      <c r="O9040" s="111"/>
      <c r="P9040" s="111"/>
      <c r="Q9040" s="106"/>
      <c r="R9040" s="106"/>
      <c r="S9040" s="106"/>
      <c r="T9040" s="106"/>
      <c r="U9040" s="106"/>
      <c r="V9040" s="106"/>
      <c r="W9040" s="19"/>
      <c r="X9040" s="2"/>
      <c r="Y9040" s="4"/>
      <c r="Z9040" s="106"/>
      <c r="AA9040" s="114"/>
      <c r="AB9040" s="112"/>
      <c r="AC9040" s="178"/>
      <c r="AD9040" s="11"/>
      <c r="AE9040" s="106"/>
      <c r="AF9040" s="106"/>
      <c r="AG9040" s="106"/>
      <c r="AH9040" s="115"/>
      <c r="AI9040" s="116"/>
    </row>
    <row r="9041" spans="1:35" ht="15" customHeight="1" x14ac:dyDescent="0.25">
      <c r="A9041" s="105"/>
      <c r="B9041" s="106"/>
      <c r="C9041" s="2"/>
      <c r="D9041" s="2"/>
      <c r="E9041" s="106"/>
      <c r="F9041" s="107"/>
      <c r="G9041" s="108"/>
      <c r="H9041" s="109"/>
      <c r="I9041" s="109"/>
      <c r="J9041" s="110"/>
      <c r="K9041" s="117"/>
      <c r="L9041" s="178"/>
      <c r="M9041" s="178"/>
      <c r="N9041" s="106"/>
      <c r="O9041" s="111"/>
      <c r="P9041" s="111"/>
      <c r="Q9041" s="106"/>
      <c r="R9041" s="106"/>
      <c r="S9041" s="106"/>
      <c r="T9041" s="106"/>
      <c r="U9041" s="106"/>
      <c r="V9041" s="106"/>
      <c r="W9041" s="19"/>
      <c r="X9041" s="2"/>
      <c r="Y9041" s="4"/>
      <c r="Z9041" s="106"/>
      <c r="AA9041" s="114"/>
      <c r="AB9041" s="112"/>
      <c r="AC9041" s="178"/>
      <c r="AD9041" s="11"/>
      <c r="AE9041" s="106"/>
      <c r="AF9041" s="106"/>
      <c r="AG9041" s="106"/>
      <c r="AH9041" s="115"/>
      <c r="AI9041" s="116"/>
    </row>
    <row r="9042" spans="1:35" ht="15" customHeight="1" x14ac:dyDescent="0.25">
      <c r="A9042" s="105"/>
      <c r="B9042" s="106"/>
      <c r="C9042" s="2"/>
      <c r="D9042" s="2"/>
      <c r="E9042" s="106"/>
      <c r="F9042" s="107"/>
      <c r="G9042" s="108"/>
      <c r="H9042" s="109"/>
      <c r="I9042" s="109"/>
      <c r="J9042" s="110"/>
      <c r="K9042" s="117"/>
      <c r="L9042" s="178"/>
      <c r="M9042" s="178"/>
      <c r="N9042" s="106"/>
      <c r="O9042" s="111"/>
      <c r="P9042" s="111"/>
      <c r="Q9042" s="106"/>
      <c r="R9042" s="106"/>
      <c r="S9042" s="106"/>
      <c r="T9042" s="106"/>
      <c r="U9042" s="106"/>
      <c r="V9042" s="106"/>
      <c r="W9042" s="19"/>
      <c r="X9042" s="2"/>
      <c r="Y9042" s="4"/>
      <c r="Z9042" s="106"/>
      <c r="AA9042" s="114"/>
      <c r="AB9042" s="112"/>
      <c r="AC9042" s="178"/>
      <c r="AD9042" s="11"/>
      <c r="AE9042" s="106"/>
      <c r="AF9042" s="106"/>
      <c r="AG9042" s="106"/>
      <c r="AH9042" s="115"/>
      <c r="AI9042" s="116"/>
    </row>
    <row r="9043" spans="1:35" ht="15" customHeight="1" x14ac:dyDescent="0.25">
      <c r="A9043" s="105"/>
      <c r="B9043" s="106"/>
      <c r="C9043" s="2"/>
      <c r="D9043" s="2"/>
      <c r="E9043" s="106"/>
      <c r="F9043" s="107"/>
      <c r="G9043" s="108"/>
      <c r="H9043" s="109"/>
      <c r="I9043" s="109"/>
      <c r="J9043" s="110"/>
      <c r="K9043" s="117"/>
      <c r="L9043" s="178"/>
      <c r="M9043" s="178"/>
      <c r="N9043" s="106"/>
      <c r="O9043" s="111"/>
      <c r="P9043" s="111"/>
      <c r="Q9043" s="106"/>
      <c r="R9043" s="106"/>
      <c r="S9043" s="106"/>
      <c r="T9043" s="106"/>
      <c r="U9043" s="106"/>
      <c r="V9043" s="106"/>
      <c r="W9043" s="19"/>
      <c r="X9043" s="2"/>
      <c r="Y9043" s="4"/>
      <c r="Z9043" s="106"/>
      <c r="AA9043" s="114"/>
      <c r="AB9043" s="112"/>
      <c r="AC9043" s="178"/>
      <c r="AD9043" s="11"/>
      <c r="AE9043" s="106"/>
      <c r="AF9043" s="106"/>
      <c r="AG9043" s="106"/>
      <c r="AH9043" s="115"/>
      <c r="AI9043" s="116"/>
    </row>
    <row r="9044" spans="1:35" ht="15" customHeight="1" x14ac:dyDescent="0.25">
      <c r="A9044" s="105"/>
      <c r="B9044" s="106"/>
      <c r="C9044" s="2"/>
      <c r="D9044" s="2"/>
      <c r="E9044" s="106"/>
      <c r="F9044" s="107"/>
      <c r="G9044" s="108"/>
      <c r="H9044" s="109"/>
      <c r="I9044" s="109"/>
      <c r="J9044" s="110"/>
      <c r="K9044" s="117"/>
      <c r="L9044" s="178"/>
      <c r="M9044" s="178"/>
      <c r="N9044" s="106"/>
      <c r="O9044" s="111"/>
      <c r="P9044" s="111"/>
      <c r="Q9044" s="106"/>
      <c r="R9044" s="106"/>
      <c r="S9044" s="106"/>
      <c r="T9044" s="106"/>
      <c r="U9044" s="106"/>
      <c r="V9044" s="106"/>
      <c r="W9044" s="19"/>
      <c r="X9044" s="2"/>
      <c r="Y9044" s="4"/>
      <c r="Z9044" s="106"/>
      <c r="AA9044" s="114"/>
      <c r="AB9044" s="112"/>
      <c r="AC9044" s="178"/>
      <c r="AD9044" s="11"/>
      <c r="AE9044" s="106"/>
      <c r="AF9044" s="106"/>
      <c r="AG9044" s="106"/>
      <c r="AH9044" s="115"/>
      <c r="AI9044" s="116"/>
    </row>
    <row r="9045" spans="1:35" ht="15" customHeight="1" x14ac:dyDescent="0.25">
      <c r="A9045" s="105"/>
      <c r="B9045" s="106"/>
      <c r="C9045" s="2"/>
      <c r="D9045" s="2"/>
      <c r="E9045" s="106"/>
      <c r="F9045" s="107"/>
      <c r="G9045" s="108"/>
      <c r="H9045" s="109"/>
      <c r="I9045" s="109"/>
      <c r="J9045" s="110"/>
      <c r="K9045" s="117"/>
      <c r="L9045" s="178"/>
      <c r="M9045" s="178"/>
      <c r="N9045" s="106"/>
      <c r="O9045" s="111"/>
      <c r="P9045" s="111"/>
      <c r="Q9045" s="106"/>
      <c r="R9045" s="106"/>
      <c r="S9045" s="106"/>
      <c r="T9045" s="106"/>
      <c r="U9045" s="106"/>
      <c r="V9045" s="106"/>
      <c r="W9045" s="19"/>
      <c r="X9045" s="2"/>
      <c r="Y9045" s="4"/>
      <c r="Z9045" s="106"/>
      <c r="AA9045" s="114"/>
      <c r="AB9045" s="112"/>
      <c r="AC9045" s="178"/>
      <c r="AD9045" s="11"/>
      <c r="AE9045" s="106"/>
      <c r="AF9045" s="106"/>
      <c r="AG9045" s="106"/>
      <c r="AH9045" s="115"/>
      <c r="AI9045" s="116"/>
    </row>
    <row r="9046" spans="1:35" ht="15" customHeight="1" x14ac:dyDescent="0.25">
      <c r="A9046" s="105"/>
      <c r="B9046" s="106"/>
      <c r="C9046" s="2"/>
      <c r="D9046" s="2"/>
      <c r="E9046" s="106"/>
      <c r="F9046" s="107"/>
      <c r="G9046" s="108"/>
      <c r="H9046" s="109"/>
      <c r="I9046" s="109"/>
      <c r="J9046" s="110"/>
      <c r="K9046" s="117"/>
      <c r="L9046" s="178"/>
      <c r="M9046" s="178"/>
      <c r="N9046" s="106"/>
      <c r="O9046" s="111"/>
      <c r="P9046" s="111"/>
      <c r="Q9046" s="106"/>
      <c r="R9046" s="106"/>
      <c r="S9046" s="106"/>
      <c r="T9046" s="106"/>
      <c r="U9046" s="106"/>
      <c r="V9046" s="106"/>
      <c r="W9046" s="19"/>
      <c r="X9046" s="2"/>
      <c r="Y9046" s="4"/>
      <c r="Z9046" s="106"/>
      <c r="AA9046" s="114"/>
      <c r="AB9046" s="112"/>
      <c r="AC9046" s="178"/>
      <c r="AD9046" s="11"/>
      <c r="AE9046" s="106"/>
      <c r="AF9046" s="106"/>
      <c r="AG9046" s="106"/>
      <c r="AH9046" s="115"/>
      <c r="AI9046" s="116"/>
    </row>
    <row r="9047" spans="1:35" ht="15" customHeight="1" x14ac:dyDescent="0.25">
      <c r="A9047" s="105"/>
      <c r="B9047" s="106"/>
      <c r="C9047" s="2"/>
      <c r="D9047" s="2"/>
      <c r="E9047" s="106"/>
      <c r="F9047" s="107"/>
      <c r="G9047" s="108"/>
      <c r="H9047" s="109"/>
      <c r="I9047" s="109"/>
      <c r="J9047" s="110"/>
      <c r="K9047" s="117"/>
      <c r="L9047" s="178"/>
      <c r="M9047" s="178"/>
      <c r="N9047" s="106"/>
      <c r="O9047" s="111"/>
      <c r="P9047" s="111"/>
      <c r="Q9047" s="106"/>
      <c r="R9047" s="106"/>
      <c r="S9047" s="106"/>
      <c r="T9047" s="106"/>
      <c r="U9047" s="106"/>
      <c r="V9047" s="106"/>
      <c r="W9047" s="19"/>
      <c r="X9047" s="2"/>
      <c r="Y9047" s="4"/>
      <c r="Z9047" s="106"/>
      <c r="AA9047" s="114"/>
      <c r="AB9047" s="112"/>
      <c r="AC9047" s="178"/>
      <c r="AD9047" s="11"/>
      <c r="AE9047" s="106"/>
      <c r="AF9047" s="106"/>
      <c r="AG9047" s="106"/>
      <c r="AH9047" s="115"/>
      <c r="AI9047" s="116"/>
    </row>
    <row r="9048" spans="1:35" ht="15" customHeight="1" x14ac:dyDescent="0.25">
      <c r="A9048" s="105"/>
      <c r="B9048" s="106"/>
      <c r="C9048" s="2"/>
      <c r="D9048" s="2"/>
      <c r="E9048" s="106"/>
      <c r="F9048" s="107"/>
      <c r="G9048" s="108"/>
      <c r="H9048" s="109"/>
      <c r="I9048" s="109"/>
      <c r="J9048" s="110"/>
      <c r="K9048" s="117"/>
      <c r="L9048" s="178"/>
      <c r="M9048" s="178"/>
      <c r="N9048" s="106"/>
      <c r="O9048" s="111"/>
      <c r="P9048" s="111"/>
      <c r="Q9048" s="106"/>
      <c r="R9048" s="106"/>
      <c r="S9048" s="106"/>
      <c r="T9048" s="106"/>
      <c r="U9048" s="106"/>
      <c r="V9048" s="106"/>
      <c r="W9048" s="19"/>
      <c r="X9048" s="2"/>
      <c r="Y9048" s="4"/>
      <c r="Z9048" s="106"/>
      <c r="AA9048" s="114"/>
      <c r="AB9048" s="112"/>
      <c r="AC9048" s="178"/>
      <c r="AD9048" s="11"/>
      <c r="AE9048" s="106"/>
      <c r="AF9048" s="106"/>
      <c r="AG9048" s="106"/>
      <c r="AH9048" s="115"/>
      <c r="AI9048" s="116"/>
    </row>
    <row r="9049" spans="1:35" ht="15" customHeight="1" x14ac:dyDescent="0.25">
      <c r="A9049" s="105"/>
      <c r="B9049" s="106"/>
      <c r="C9049" s="2"/>
      <c r="D9049" s="2"/>
      <c r="E9049" s="106"/>
      <c r="F9049" s="107"/>
      <c r="G9049" s="108"/>
      <c r="H9049" s="109"/>
      <c r="I9049" s="109"/>
      <c r="J9049" s="110"/>
      <c r="K9049" s="117"/>
      <c r="L9049" s="178"/>
      <c r="M9049" s="178"/>
      <c r="N9049" s="106"/>
      <c r="O9049" s="111"/>
      <c r="P9049" s="111"/>
      <c r="Q9049" s="106"/>
      <c r="R9049" s="106"/>
      <c r="S9049" s="106"/>
      <c r="T9049" s="106"/>
      <c r="U9049" s="106"/>
      <c r="V9049" s="106"/>
      <c r="W9049" s="19"/>
      <c r="X9049" s="2"/>
      <c r="Y9049" s="4"/>
      <c r="Z9049" s="106"/>
      <c r="AA9049" s="114"/>
      <c r="AB9049" s="112"/>
      <c r="AC9049" s="178"/>
      <c r="AD9049" s="11"/>
      <c r="AE9049" s="106"/>
      <c r="AF9049" s="106"/>
      <c r="AG9049" s="106"/>
      <c r="AH9049" s="115"/>
      <c r="AI9049" s="116"/>
    </row>
    <row r="9050" spans="1:35" ht="15" customHeight="1" x14ac:dyDescent="0.25">
      <c r="A9050" s="105"/>
      <c r="B9050" s="106"/>
      <c r="C9050" s="2"/>
      <c r="D9050" s="2"/>
      <c r="E9050" s="106"/>
      <c r="F9050" s="107"/>
      <c r="G9050" s="108"/>
      <c r="H9050" s="109"/>
      <c r="I9050" s="109"/>
      <c r="J9050" s="110"/>
      <c r="K9050" s="117"/>
      <c r="L9050" s="178"/>
      <c r="M9050" s="178"/>
      <c r="N9050" s="106"/>
      <c r="O9050" s="111"/>
      <c r="P9050" s="111"/>
      <c r="Q9050" s="106"/>
      <c r="R9050" s="106"/>
      <c r="S9050" s="106"/>
      <c r="T9050" s="106"/>
      <c r="U9050" s="106"/>
      <c r="V9050" s="106"/>
      <c r="W9050" s="19"/>
      <c r="X9050" s="2"/>
      <c r="Y9050" s="4"/>
      <c r="Z9050" s="106"/>
      <c r="AA9050" s="114"/>
      <c r="AB9050" s="112"/>
      <c r="AC9050" s="178"/>
      <c r="AD9050" s="11"/>
      <c r="AE9050" s="106"/>
      <c r="AF9050" s="106"/>
      <c r="AG9050" s="106"/>
      <c r="AH9050" s="115"/>
      <c r="AI9050" s="116"/>
    </row>
    <row r="9051" spans="1:35" ht="15" customHeight="1" x14ac:dyDescent="0.25">
      <c r="A9051" s="105"/>
      <c r="B9051" s="106"/>
      <c r="C9051" s="2"/>
      <c r="D9051" s="2"/>
      <c r="E9051" s="106"/>
      <c r="F9051" s="107"/>
      <c r="G9051" s="108"/>
      <c r="H9051" s="109"/>
      <c r="I9051" s="109"/>
      <c r="J9051" s="110"/>
      <c r="K9051" s="117"/>
      <c r="L9051" s="178"/>
      <c r="M9051" s="178"/>
      <c r="N9051" s="106"/>
      <c r="O9051" s="111"/>
      <c r="P9051" s="111"/>
      <c r="Q9051" s="106"/>
      <c r="R9051" s="106"/>
      <c r="S9051" s="106"/>
      <c r="T9051" s="106"/>
      <c r="U9051" s="106"/>
      <c r="V9051" s="106"/>
      <c r="W9051" s="19"/>
      <c r="X9051" s="2"/>
      <c r="Y9051" s="4"/>
      <c r="Z9051" s="106"/>
      <c r="AA9051" s="114"/>
      <c r="AB9051" s="112"/>
      <c r="AC9051" s="178"/>
      <c r="AD9051" s="11"/>
      <c r="AE9051" s="106"/>
      <c r="AF9051" s="106"/>
      <c r="AG9051" s="106"/>
      <c r="AH9051" s="115"/>
      <c r="AI9051" s="116"/>
    </row>
    <row r="9052" spans="1:35" ht="15" customHeight="1" x14ac:dyDescent="0.25">
      <c r="A9052" s="105"/>
      <c r="B9052" s="106"/>
      <c r="C9052" s="2"/>
      <c r="D9052" s="2"/>
      <c r="E9052" s="106"/>
      <c r="F9052" s="107"/>
      <c r="G9052" s="108"/>
      <c r="H9052" s="109"/>
      <c r="I9052" s="109"/>
      <c r="J9052" s="110"/>
      <c r="K9052" s="117"/>
      <c r="L9052" s="178"/>
      <c r="M9052" s="178"/>
      <c r="N9052" s="106"/>
      <c r="O9052" s="111"/>
      <c r="P9052" s="111"/>
      <c r="Q9052" s="106"/>
      <c r="R9052" s="106"/>
      <c r="S9052" s="106"/>
      <c r="T9052" s="106"/>
      <c r="U9052" s="106"/>
      <c r="V9052" s="106"/>
      <c r="W9052" s="19"/>
      <c r="X9052" s="2"/>
      <c r="Y9052" s="4"/>
      <c r="Z9052" s="106"/>
      <c r="AA9052" s="114"/>
      <c r="AB9052" s="112"/>
      <c r="AC9052" s="178"/>
      <c r="AD9052" s="11"/>
      <c r="AE9052" s="106"/>
      <c r="AF9052" s="106"/>
      <c r="AG9052" s="106"/>
      <c r="AH9052" s="115"/>
      <c r="AI9052" s="116"/>
    </row>
    <row r="9053" spans="1:35" ht="15" customHeight="1" x14ac:dyDescent="0.25">
      <c r="A9053" s="105"/>
      <c r="B9053" s="106"/>
      <c r="C9053" s="2"/>
      <c r="D9053" s="2"/>
      <c r="E9053" s="106"/>
      <c r="F9053" s="107"/>
      <c r="G9053" s="108"/>
      <c r="H9053" s="109"/>
      <c r="I9053" s="109"/>
      <c r="J9053" s="110"/>
      <c r="K9053" s="117"/>
      <c r="L9053" s="178"/>
      <c r="M9053" s="178"/>
      <c r="N9053" s="106"/>
      <c r="O9053" s="111"/>
      <c r="P9053" s="111"/>
      <c r="Q9053" s="106"/>
      <c r="R9053" s="106"/>
      <c r="S9053" s="106"/>
      <c r="T9053" s="106"/>
      <c r="U9053" s="106"/>
      <c r="V9053" s="106"/>
      <c r="W9053" s="19"/>
      <c r="X9053" s="2"/>
      <c r="Y9053" s="4"/>
      <c r="Z9053" s="106"/>
      <c r="AA9053" s="114"/>
      <c r="AB9053" s="112"/>
      <c r="AC9053" s="178"/>
      <c r="AD9053" s="11"/>
      <c r="AE9053" s="106"/>
      <c r="AF9053" s="106"/>
      <c r="AG9053" s="106"/>
      <c r="AH9053" s="115"/>
      <c r="AI9053" s="116"/>
    </row>
    <row r="9054" spans="1:35" ht="15" customHeight="1" x14ac:dyDescent="0.25">
      <c r="A9054" s="105"/>
      <c r="B9054" s="106"/>
      <c r="C9054" s="2"/>
      <c r="D9054" s="2"/>
      <c r="E9054" s="106"/>
      <c r="F9054" s="107"/>
      <c r="G9054" s="108"/>
      <c r="H9054" s="109"/>
      <c r="I9054" s="109"/>
      <c r="J9054" s="110"/>
      <c r="K9054" s="117"/>
      <c r="L9054" s="178"/>
      <c r="M9054" s="178"/>
      <c r="N9054" s="106"/>
      <c r="O9054" s="111"/>
      <c r="P9054" s="111"/>
      <c r="Q9054" s="106"/>
      <c r="R9054" s="106"/>
      <c r="S9054" s="106"/>
      <c r="T9054" s="106"/>
      <c r="U9054" s="106"/>
      <c r="V9054" s="106"/>
      <c r="W9054" s="19"/>
      <c r="X9054" s="2"/>
      <c r="Y9054" s="4"/>
      <c r="Z9054" s="106"/>
      <c r="AA9054" s="114"/>
      <c r="AB9054" s="112"/>
      <c r="AC9054" s="178"/>
      <c r="AD9054" s="11"/>
      <c r="AE9054" s="106"/>
      <c r="AF9054" s="106"/>
      <c r="AG9054" s="106"/>
      <c r="AH9054" s="115"/>
      <c r="AI9054" s="116"/>
    </row>
    <row r="9055" spans="1:35" ht="15" customHeight="1" x14ac:dyDescent="0.25">
      <c r="A9055" s="105"/>
      <c r="B9055" s="106"/>
      <c r="C9055" s="2"/>
      <c r="D9055" s="2"/>
      <c r="E9055" s="106"/>
      <c r="F9055" s="107"/>
      <c r="G9055" s="108"/>
      <c r="H9055" s="109"/>
      <c r="I9055" s="109"/>
      <c r="J9055" s="110"/>
      <c r="K9055" s="117"/>
      <c r="L9055" s="178"/>
      <c r="M9055" s="178"/>
      <c r="N9055" s="106"/>
      <c r="O9055" s="111"/>
      <c r="P9055" s="111"/>
      <c r="Q9055" s="106"/>
      <c r="R9055" s="106"/>
      <c r="S9055" s="106"/>
      <c r="T9055" s="106"/>
      <c r="U9055" s="106"/>
      <c r="V9055" s="106"/>
      <c r="W9055" s="19"/>
      <c r="X9055" s="2"/>
      <c r="Y9055" s="4"/>
      <c r="Z9055" s="106"/>
      <c r="AA9055" s="114"/>
      <c r="AB9055" s="112"/>
      <c r="AC9055" s="178"/>
      <c r="AD9055" s="11"/>
      <c r="AE9055" s="106"/>
      <c r="AF9055" s="106"/>
      <c r="AG9055" s="106"/>
      <c r="AH9055" s="115"/>
      <c r="AI9055" s="116"/>
    </row>
    <row r="9056" spans="1:35" ht="15" customHeight="1" x14ac:dyDescent="0.25">
      <c r="A9056" s="105"/>
      <c r="B9056" s="106"/>
      <c r="C9056" s="2"/>
      <c r="D9056" s="2"/>
      <c r="E9056" s="106"/>
      <c r="F9056" s="107"/>
      <c r="G9056" s="108"/>
      <c r="H9056" s="109"/>
      <c r="I9056" s="109"/>
      <c r="J9056" s="110"/>
      <c r="K9056" s="117"/>
      <c r="L9056" s="178"/>
      <c r="M9056" s="178"/>
      <c r="N9056" s="106"/>
      <c r="O9056" s="111"/>
      <c r="P9056" s="111"/>
      <c r="Q9056" s="106"/>
      <c r="R9056" s="106"/>
      <c r="S9056" s="106"/>
      <c r="T9056" s="106"/>
      <c r="U9056" s="106"/>
      <c r="V9056" s="106"/>
      <c r="W9056" s="19"/>
      <c r="X9056" s="2"/>
      <c r="Y9056" s="4"/>
      <c r="Z9056" s="106"/>
      <c r="AA9056" s="114"/>
      <c r="AB9056" s="112"/>
      <c r="AC9056" s="178"/>
      <c r="AD9056" s="11"/>
      <c r="AE9056" s="106"/>
      <c r="AF9056" s="106"/>
      <c r="AG9056" s="106"/>
      <c r="AH9056" s="115"/>
      <c r="AI9056" s="116"/>
    </row>
    <row r="9057" spans="1:35" ht="15" customHeight="1" x14ac:dyDescent="0.25">
      <c r="A9057" s="105"/>
      <c r="B9057" s="106"/>
      <c r="C9057" s="2"/>
      <c r="D9057" s="2"/>
      <c r="E9057" s="106"/>
      <c r="F9057" s="107"/>
      <c r="G9057" s="108"/>
      <c r="H9057" s="109"/>
      <c r="I9057" s="109"/>
      <c r="J9057" s="110"/>
      <c r="K9057" s="117"/>
      <c r="L9057" s="178"/>
      <c r="M9057" s="178"/>
      <c r="N9057" s="106"/>
      <c r="O9057" s="111"/>
      <c r="P9057" s="111"/>
      <c r="Q9057" s="106"/>
      <c r="R9057" s="106"/>
      <c r="S9057" s="106"/>
      <c r="T9057" s="106"/>
      <c r="U9057" s="106"/>
      <c r="V9057" s="106"/>
      <c r="W9057" s="19"/>
      <c r="X9057" s="2"/>
      <c r="Y9057" s="4"/>
      <c r="Z9057" s="106"/>
      <c r="AA9057" s="114"/>
      <c r="AB9057" s="112"/>
      <c r="AC9057" s="178"/>
      <c r="AD9057" s="11"/>
      <c r="AE9057" s="106"/>
      <c r="AF9057" s="106"/>
      <c r="AG9057" s="106"/>
      <c r="AH9057" s="115"/>
      <c r="AI9057" s="116"/>
    </row>
    <row r="9058" spans="1:35" ht="15" customHeight="1" x14ac:dyDescent="0.25">
      <c r="A9058" s="105"/>
      <c r="B9058" s="106"/>
      <c r="C9058" s="2"/>
      <c r="D9058" s="2"/>
      <c r="E9058" s="106"/>
      <c r="F9058" s="107"/>
      <c r="G9058" s="108"/>
      <c r="H9058" s="109"/>
      <c r="I9058" s="109"/>
      <c r="J9058" s="110"/>
      <c r="K9058" s="117"/>
      <c r="L9058" s="178"/>
      <c r="M9058" s="178"/>
      <c r="N9058" s="106"/>
      <c r="O9058" s="111"/>
      <c r="P9058" s="111"/>
      <c r="Q9058" s="106"/>
      <c r="R9058" s="106"/>
      <c r="S9058" s="106"/>
      <c r="T9058" s="106"/>
      <c r="U9058" s="106"/>
      <c r="V9058" s="106"/>
      <c r="W9058" s="19"/>
      <c r="X9058" s="2"/>
      <c r="Y9058" s="4"/>
      <c r="Z9058" s="106"/>
      <c r="AA9058" s="114"/>
      <c r="AB9058" s="112"/>
      <c r="AC9058" s="178"/>
      <c r="AD9058" s="11"/>
      <c r="AE9058" s="106"/>
      <c r="AF9058" s="106"/>
      <c r="AG9058" s="106"/>
      <c r="AH9058" s="115"/>
      <c r="AI9058" s="116"/>
    </row>
    <row r="9059" spans="1:35" ht="15" customHeight="1" x14ac:dyDescent="0.25">
      <c r="A9059" s="105"/>
      <c r="B9059" s="106"/>
      <c r="C9059" s="2"/>
      <c r="D9059" s="2"/>
      <c r="E9059" s="106"/>
      <c r="F9059" s="107"/>
      <c r="G9059" s="108"/>
      <c r="H9059" s="109"/>
      <c r="I9059" s="109"/>
      <c r="J9059" s="110"/>
      <c r="K9059" s="117"/>
      <c r="L9059" s="178"/>
      <c r="M9059" s="178"/>
      <c r="N9059" s="106"/>
      <c r="O9059" s="111"/>
      <c r="P9059" s="111"/>
      <c r="Q9059" s="106"/>
      <c r="R9059" s="106"/>
      <c r="S9059" s="106"/>
      <c r="T9059" s="106"/>
      <c r="U9059" s="106"/>
      <c r="V9059" s="106"/>
      <c r="W9059" s="19"/>
      <c r="X9059" s="2"/>
      <c r="Y9059" s="4"/>
      <c r="Z9059" s="106"/>
      <c r="AA9059" s="114"/>
      <c r="AB9059" s="112"/>
      <c r="AC9059" s="178"/>
      <c r="AD9059" s="11"/>
      <c r="AE9059" s="106"/>
      <c r="AF9059" s="106"/>
      <c r="AG9059" s="106"/>
      <c r="AH9059" s="115"/>
      <c r="AI9059" s="116"/>
    </row>
    <row r="9060" spans="1:35" ht="15" customHeight="1" x14ac:dyDescent="0.25">
      <c r="A9060" s="105"/>
      <c r="B9060" s="106"/>
      <c r="C9060" s="2"/>
      <c r="D9060" s="2"/>
      <c r="E9060" s="106"/>
      <c r="F9060" s="107"/>
      <c r="G9060" s="108"/>
      <c r="H9060" s="109"/>
      <c r="I9060" s="109"/>
      <c r="J9060" s="110"/>
      <c r="K9060" s="117"/>
      <c r="L9060" s="178"/>
      <c r="M9060" s="178"/>
      <c r="N9060" s="106"/>
      <c r="O9060" s="111"/>
      <c r="P9060" s="111"/>
      <c r="Q9060" s="106"/>
      <c r="R9060" s="106"/>
      <c r="S9060" s="106"/>
      <c r="T9060" s="106"/>
      <c r="U9060" s="106"/>
      <c r="V9060" s="106"/>
      <c r="W9060" s="19"/>
      <c r="X9060" s="2"/>
      <c r="Y9060" s="4"/>
      <c r="Z9060" s="106"/>
      <c r="AA9060" s="114"/>
      <c r="AB9060" s="112"/>
      <c r="AC9060" s="178"/>
      <c r="AD9060" s="11"/>
      <c r="AE9060" s="106"/>
      <c r="AF9060" s="106"/>
      <c r="AG9060" s="106"/>
      <c r="AH9060" s="115"/>
      <c r="AI9060" s="116"/>
    </row>
    <row r="9061" spans="1:35" ht="15" customHeight="1" x14ac:dyDescent="0.25">
      <c r="A9061" s="105"/>
      <c r="B9061" s="106"/>
      <c r="C9061" s="2"/>
      <c r="D9061" s="2"/>
      <c r="E9061" s="106"/>
      <c r="F9061" s="107"/>
      <c r="G9061" s="108"/>
      <c r="H9061" s="109"/>
      <c r="I9061" s="109"/>
      <c r="J9061" s="110"/>
      <c r="K9061" s="117"/>
      <c r="L9061" s="178"/>
      <c r="M9061" s="178"/>
      <c r="N9061" s="106"/>
      <c r="O9061" s="111"/>
      <c r="P9061" s="111"/>
      <c r="Q9061" s="106"/>
      <c r="R9061" s="106"/>
      <c r="S9061" s="106"/>
      <c r="T9061" s="106"/>
      <c r="U9061" s="106"/>
      <c r="V9061" s="106"/>
      <c r="W9061" s="19"/>
      <c r="X9061" s="2"/>
      <c r="Y9061" s="4"/>
      <c r="Z9061" s="106"/>
      <c r="AA9061" s="114"/>
      <c r="AB9061" s="112"/>
      <c r="AC9061" s="178"/>
      <c r="AD9061" s="11"/>
      <c r="AE9061" s="106"/>
      <c r="AF9061" s="106"/>
      <c r="AG9061" s="106"/>
      <c r="AH9061" s="115"/>
      <c r="AI9061" s="116"/>
    </row>
    <row r="9062" spans="1:35" ht="15" customHeight="1" x14ac:dyDescent="0.25">
      <c r="A9062" s="105"/>
      <c r="B9062" s="106"/>
      <c r="C9062" s="2"/>
      <c r="D9062" s="2"/>
      <c r="E9062" s="106"/>
      <c r="F9062" s="107"/>
      <c r="G9062" s="108"/>
      <c r="H9062" s="109"/>
      <c r="I9062" s="109"/>
      <c r="J9062" s="110"/>
      <c r="K9062" s="117"/>
      <c r="L9062" s="178"/>
      <c r="M9062" s="178"/>
      <c r="N9062" s="106"/>
      <c r="O9062" s="111"/>
      <c r="P9062" s="111"/>
      <c r="Q9062" s="106"/>
      <c r="R9062" s="106"/>
      <c r="S9062" s="106"/>
      <c r="T9062" s="106"/>
      <c r="U9062" s="106"/>
      <c r="V9062" s="106"/>
      <c r="W9062" s="19"/>
      <c r="X9062" s="2"/>
      <c r="Y9062" s="4"/>
      <c r="Z9062" s="106"/>
      <c r="AA9062" s="114"/>
      <c r="AB9062" s="112"/>
      <c r="AC9062" s="178"/>
      <c r="AD9062" s="11"/>
      <c r="AE9062" s="106"/>
      <c r="AF9062" s="106"/>
      <c r="AG9062" s="106"/>
      <c r="AH9062" s="115"/>
      <c r="AI9062" s="116"/>
    </row>
    <row r="9063" spans="1:35" ht="15" customHeight="1" x14ac:dyDescent="0.25">
      <c r="A9063" s="105"/>
      <c r="B9063" s="106"/>
      <c r="C9063" s="2"/>
      <c r="D9063" s="2"/>
      <c r="E9063" s="106"/>
      <c r="F9063" s="107"/>
      <c r="G9063" s="108"/>
      <c r="H9063" s="109"/>
      <c r="I9063" s="109"/>
      <c r="J9063" s="110"/>
      <c r="K9063" s="117"/>
      <c r="L9063" s="178"/>
      <c r="M9063" s="178"/>
      <c r="N9063" s="106"/>
      <c r="O9063" s="111"/>
      <c r="P9063" s="111"/>
      <c r="Q9063" s="106"/>
      <c r="R9063" s="106"/>
      <c r="S9063" s="106"/>
      <c r="T9063" s="106"/>
      <c r="U9063" s="106"/>
      <c r="V9063" s="106"/>
      <c r="W9063" s="19"/>
      <c r="X9063" s="2"/>
      <c r="Y9063" s="4"/>
      <c r="Z9063" s="106"/>
      <c r="AA9063" s="114"/>
      <c r="AB9063" s="112"/>
      <c r="AC9063" s="178"/>
      <c r="AD9063" s="11"/>
      <c r="AE9063" s="106"/>
      <c r="AF9063" s="106"/>
      <c r="AG9063" s="106"/>
      <c r="AH9063" s="115"/>
      <c r="AI9063" s="116"/>
    </row>
    <row r="9064" spans="1:35" ht="15" customHeight="1" x14ac:dyDescent="0.25">
      <c r="A9064" s="105"/>
      <c r="B9064" s="106"/>
      <c r="C9064" s="2"/>
      <c r="D9064" s="2"/>
      <c r="E9064" s="106"/>
      <c r="F9064" s="107"/>
      <c r="G9064" s="108"/>
      <c r="H9064" s="109"/>
      <c r="I9064" s="109"/>
      <c r="J9064" s="110"/>
      <c r="K9064" s="117"/>
      <c r="L9064" s="178"/>
      <c r="M9064" s="178"/>
      <c r="N9064" s="106"/>
      <c r="O9064" s="111"/>
      <c r="P9064" s="111"/>
      <c r="Q9064" s="106"/>
      <c r="R9064" s="106"/>
      <c r="S9064" s="106"/>
      <c r="T9064" s="106"/>
      <c r="U9064" s="106"/>
      <c r="V9064" s="106"/>
      <c r="W9064" s="19"/>
      <c r="X9064" s="2"/>
      <c r="Y9064" s="4"/>
      <c r="Z9064" s="106"/>
      <c r="AA9064" s="114"/>
      <c r="AB9064" s="112"/>
      <c r="AC9064" s="178"/>
      <c r="AD9064" s="11"/>
      <c r="AE9064" s="106"/>
      <c r="AF9064" s="106"/>
      <c r="AG9064" s="106"/>
      <c r="AH9064" s="115"/>
      <c r="AI9064" s="116"/>
    </row>
    <row r="9065" spans="1:35" ht="15" customHeight="1" x14ac:dyDescent="0.25">
      <c r="A9065" s="105"/>
      <c r="B9065" s="106"/>
      <c r="C9065" s="2"/>
      <c r="D9065" s="2"/>
      <c r="E9065" s="106"/>
      <c r="F9065" s="107"/>
      <c r="G9065" s="108"/>
      <c r="H9065" s="109"/>
      <c r="I9065" s="109"/>
      <c r="J9065" s="110"/>
      <c r="K9065" s="117"/>
      <c r="L9065" s="178"/>
      <c r="M9065" s="178"/>
      <c r="N9065" s="106"/>
      <c r="O9065" s="111"/>
      <c r="P9065" s="111"/>
      <c r="Q9065" s="106"/>
      <c r="R9065" s="106"/>
      <c r="S9065" s="106"/>
      <c r="T9065" s="106"/>
      <c r="U9065" s="106"/>
      <c r="V9065" s="106"/>
      <c r="W9065" s="19"/>
      <c r="X9065" s="2"/>
      <c r="Y9065" s="4"/>
      <c r="Z9065" s="106"/>
      <c r="AA9065" s="114"/>
      <c r="AB9065" s="112"/>
      <c r="AC9065" s="178"/>
      <c r="AD9065" s="11"/>
      <c r="AE9065" s="106"/>
      <c r="AF9065" s="106"/>
      <c r="AG9065" s="106"/>
      <c r="AH9065" s="115"/>
      <c r="AI9065" s="116"/>
    </row>
    <row r="9066" spans="1:35" ht="15" customHeight="1" x14ac:dyDescent="0.25">
      <c r="A9066" s="105"/>
      <c r="B9066" s="106"/>
      <c r="C9066" s="2"/>
      <c r="D9066" s="2"/>
      <c r="E9066" s="106"/>
      <c r="F9066" s="107"/>
      <c r="G9066" s="108"/>
      <c r="H9066" s="109"/>
      <c r="I9066" s="109"/>
      <c r="J9066" s="110"/>
      <c r="K9066" s="117"/>
      <c r="L9066" s="178"/>
      <c r="M9066" s="178"/>
      <c r="N9066" s="106"/>
      <c r="O9066" s="111"/>
      <c r="P9066" s="111"/>
      <c r="Q9066" s="106"/>
      <c r="R9066" s="106"/>
      <c r="S9066" s="106"/>
      <c r="T9066" s="106"/>
      <c r="U9066" s="106"/>
      <c r="V9066" s="106"/>
      <c r="W9066" s="19"/>
      <c r="X9066" s="2"/>
      <c r="Y9066" s="4"/>
      <c r="Z9066" s="106"/>
      <c r="AA9066" s="114"/>
      <c r="AB9066" s="112"/>
      <c r="AC9066" s="178"/>
      <c r="AD9066" s="11"/>
      <c r="AE9066" s="106"/>
      <c r="AF9066" s="106"/>
      <c r="AG9066" s="106"/>
      <c r="AH9066" s="115"/>
      <c r="AI9066" s="116"/>
    </row>
    <row r="9067" spans="1:35" ht="15" customHeight="1" x14ac:dyDescent="0.25">
      <c r="A9067" s="105"/>
      <c r="B9067" s="106"/>
      <c r="C9067" s="2"/>
      <c r="D9067" s="2"/>
      <c r="E9067" s="106"/>
      <c r="F9067" s="107"/>
      <c r="G9067" s="108"/>
      <c r="H9067" s="109"/>
      <c r="I9067" s="109"/>
      <c r="J9067" s="110"/>
      <c r="K9067" s="117"/>
      <c r="L9067" s="178"/>
      <c r="M9067" s="178"/>
      <c r="N9067" s="106"/>
      <c r="O9067" s="111"/>
      <c r="P9067" s="111"/>
      <c r="Q9067" s="106"/>
      <c r="R9067" s="106"/>
      <c r="S9067" s="106"/>
      <c r="T9067" s="106"/>
      <c r="U9067" s="106"/>
      <c r="V9067" s="106"/>
      <c r="W9067" s="19"/>
      <c r="X9067" s="2"/>
      <c r="Y9067" s="4"/>
      <c r="Z9067" s="106"/>
      <c r="AA9067" s="114"/>
      <c r="AB9067" s="112"/>
      <c r="AC9067" s="178"/>
      <c r="AD9067" s="11"/>
      <c r="AE9067" s="106"/>
      <c r="AF9067" s="106"/>
      <c r="AG9067" s="106"/>
      <c r="AH9067" s="115"/>
      <c r="AI9067" s="116"/>
    </row>
    <row r="9068" spans="1:35" ht="15" customHeight="1" x14ac:dyDescent="0.25">
      <c r="A9068" s="105"/>
      <c r="B9068" s="106"/>
      <c r="C9068" s="2"/>
      <c r="D9068" s="2"/>
      <c r="E9068" s="106"/>
      <c r="F9068" s="107"/>
      <c r="G9068" s="108"/>
      <c r="H9068" s="109"/>
      <c r="I9068" s="109"/>
      <c r="J9068" s="110"/>
      <c r="K9068" s="117"/>
      <c r="L9068" s="178"/>
      <c r="M9068" s="178"/>
      <c r="N9068" s="106"/>
      <c r="O9068" s="111"/>
      <c r="P9068" s="111"/>
      <c r="Q9068" s="106"/>
      <c r="R9068" s="106"/>
      <c r="S9068" s="106"/>
      <c r="T9068" s="106"/>
      <c r="U9068" s="106"/>
      <c r="V9068" s="106"/>
      <c r="W9068" s="19"/>
      <c r="X9068" s="2"/>
      <c r="Y9068" s="4"/>
      <c r="Z9068" s="106"/>
      <c r="AA9068" s="114"/>
      <c r="AB9068" s="112"/>
      <c r="AC9068" s="178"/>
      <c r="AD9068" s="11"/>
      <c r="AE9068" s="106"/>
      <c r="AF9068" s="106"/>
      <c r="AG9068" s="106"/>
      <c r="AH9068" s="115"/>
      <c r="AI9068" s="116"/>
    </row>
    <row r="9069" spans="1:35" ht="15" customHeight="1" x14ac:dyDescent="0.25">
      <c r="A9069" s="105"/>
      <c r="B9069" s="106"/>
      <c r="C9069" s="2"/>
      <c r="D9069" s="2"/>
      <c r="E9069" s="106"/>
      <c r="F9069" s="107"/>
      <c r="G9069" s="108"/>
      <c r="H9069" s="109"/>
      <c r="I9069" s="109"/>
      <c r="J9069" s="110"/>
      <c r="K9069" s="117"/>
      <c r="L9069" s="178"/>
      <c r="M9069" s="178"/>
      <c r="N9069" s="106"/>
      <c r="O9069" s="111"/>
      <c r="P9069" s="111"/>
      <c r="Q9069" s="106"/>
      <c r="R9069" s="106"/>
      <c r="S9069" s="106"/>
      <c r="T9069" s="106"/>
      <c r="U9069" s="106"/>
      <c r="V9069" s="106"/>
      <c r="W9069" s="19"/>
      <c r="X9069" s="2"/>
      <c r="Y9069" s="4"/>
      <c r="Z9069" s="106"/>
      <c r="AA9069" s="114"/>
      <c r="AB9069" s="112"/>
      <c r="AC9069" s="178"/>
      <c r="AD9069" s="11"/>
      <c r="AE9069" s="106"/>
      <c r="AF9069" s="106"/>
      <c r="AG9069" s="106"/>
      <c r="AH9069" s="115"/>
      <c r="AI9069" s="116"/>
    </row>
    <row r="9070" spans="1:35" ht="15" customHeight="1" x14ac:dyDescent="0.25">
      <c r="A9070" s="105"/>
      <c r="B9070" s="106"/>
      <c r="C9070" s="2"/>
      <c r="D9070" s="2"/>
      <c r="E9070" s="106"/>
      <c r="F9070" s="107"/>
      <c r="G9070" s="108"/>
      <c r="H9070" s="109"/>
      <c r="I9070" s="109"/>
      <c r="J9070" s="110"/>
      <c r="K9070" s="117"/>
      <c r="L9070" s="178"/>
      <c r="M9070" s="178"/>
      <c r="N9070" s="106"/>
      <c r="O9070" s="111"/>
      <c r="P9070" s="111"/>
      <c r="Q9070" s="106"/>
      <c r="R9070" s="106"/>
      <c r="S9070" s="106"/>
      <c r="T9070" s="106"/>
      <c r="U9070" s="106"/>
      <c r="V9070" s="106"/>
      <c r="W9070" s="19"/>
      <c r="X9070" s="2"/>
      <c r="Y9070" s="4"/>
      <c r="Z9070" s="106"/>
      <c r="AA9070" s="114"/>
      <c r="AB9070" s="112"/>
      <c r="AC9070" s="178"/>
      <c r="AD9070" s="11"/>
      <c r="AE9070" s="106"/>
      <c r="AF9070" s="106"/>
      <c r="AG9070" s="106"/>
      <c r="AH9070" s="115"/>
      <c r="AI9070" s="116"/>
    </row>
    <row r="9071" spans="1:35" ht="15" customHeight="1" x14ac:dyDescent="0.25">
      <c r="A9071" s="105"/>
      <c r="B9071" s="106"/>
      <c r="C9071" s="2"/>
      <c r="D9071" s="2"/>
      <c r="E9071" s="106"/>
      <c r="F9071" s="107"/>
      <c r="G9071" s="108"/>
      <c r="H9071" s="109"/>
      <c r="I9071" s="109"/>
      <c r="J9071" s="110"/>
      <c r="K9071" s="117"/>
      <c r="L9071" s="178"/>
      <c r="M9071" s="178"/>
      <c r="N9071" s="106"/>
      <c r="O9071" s="111"/>
      <c r="P9071" s="111"/>
      <c r="Q9071" s="106"/>
      <c r="R9071" s="106"/>
      <c r="S9071" s="106"/>
      <c r="T9071" s="106"/>
      <c r="U9071" s="106"/>
      <c r="V9071" s="106"/>
      <c r="W9071" s="19"/>
      <c r="X9071" s="2"/>
      <c r="Y9071" s="4"/>
      <c r="Z9071" s="106"/>
      <c r="AA9071" s="114"/>
      <c r="AB9071" s="112"/>
      <c r="AC9071" s="178"/>
      <c r="AD9071" s="11"/>
      <c r="AE9071" s="106"/>
      <c r="AF9071" s="106"/>
      <c r="AG9071" s="106"/>
      <c r="AH9071" s="115"/>
      <c r="AI9071" s="116"/>
    </row>
    <row r="9072" spans="1:35" ht="15" customHeight="1" x14ac:dyDescent="0.25">
      <c r="A9072" s="105"/>
      <c r="B9072" s="106"/>
      <c r="C9072" s="2"/>
      <c r="D9072" s="2"/>
      <c r="E9072" s="106"/>
      <c r="F9072" s="107"/>
      <c r="G9072" s="108"/>
      <c r="H9072" s="109"/>
      <c r="I9072" s="109"/>
      <c r="J9072" s="110"/>
      <c r="K9072" s="117"/>
      <c r="L9072" s="178"/>
      <c r="M9072" s="178"/>
      <c r="N9072" s="106"/>
      <c r="O9072" s="111"/>
      <c r="P9072" s="111"/>
      <c r="Q9072" s="106"/>
      <c r="R9072" s="106"/>
      <c r="S9072" s="106"/>
      <c r="T9072" s="106"/>
      <c r="U9072" s="106"/>
      <c r="V9072" s="106"/>
      <c r="W9072" s="19"/>
      <c r="X9072" s="2"/>
      <c r="Y9072" s="4"/>
      <c r="Z9072" s="106"/>
      <c r="AA9072" s="114"/>
      <c r="AB9072" s="112"/>
      <c r="AC9072" s="178"/>
      <c r="AD9072" s="11"/>
      <c r="AE9072" s="106"/>
      <c r="AF9072" s="106"/>
      <c r="AG9072" s="106"/>
      <c r="AH9072" s="115"/>
      <c r="AI9072" s="116"/>
    </row>
    <row r="9073" spans="1:35" ht="15" customHeight="1" x14ac:dyDescent="0.25">
      <c r="A9073" s="105"/>
      <c r="B9073" s="106"/>
      <c r="C9073" s="2"/>
      <c r="D9073" s="2"/>
      <c r="E9073" s="106"/>
      <c r="F9073" s="107"/>
      <c r="G9073" s="108"/>
      <c r="H9073" s="109"/>
      <c r="I9073" s="109"/>
      <c r="J9073" s="110"/>
      <c r="K9073" s="117"/>
      <c r="L9073" s="178"/>
      <c r="M9073" s="178"/>
      <c r="N9073" s="106"/>
      <c r="O9073" s="111"/>
      <c r="P9073" s="111"/>
      <c r="Q9073" s="106"/>
      <c r="R9073" s="106"/>
      <c r="S9073" s="106"/>
      <c r="T9073" s="106"/>
      <c r="U9073" s="106"/>
      <c r="V9073" s="106"/>
      <c r="W9073" s="19"/>
      <c r="X9073" s="2"/>
      <c r="Y9073" s="4"/>
      <c r="Z9073" s="106"/>
      <c r="AA9073" s="114"/>
      <c r="AB9073" s="112"/>
      <c r="AC9073" s="178"/>
      <c r="AD9073" s="11"/>
      <c r="AE9073" s="106"/>
      <c r="AF9073" s="106"/>
      <c r="AG9073" s="106"/>
      <c r="AH9073" s="115"/>
      <c r="AI9073" s="116"/>
    </row>
    <row r="9074" spans="1:35" ht="15" customHeight="1" x14ac:dyDescent="0.25">
      <c r="A9074" s="105"/>
      <c r="B9074" s="106"/>
      <c r="C9074" s="2"/>
      <c r="D9074" s="2"/>
      <c r="E9074" s="106"/>
      <c r="F9074" s="107"/>
      <c r="G9074" s="108"/>
      <c r="H9074" s="109"/>
      <c r="I9074" s="109"/>
      <c r="J9074" s="110"/>
      <c r="K9074" s="117"/>
      <c r="L9074" s="178"/>
      <c r="M9074" s="178"/>
      <c r="N9074" s="106"/>
      <c r="O9074" s="111"/>
      <c r="P9074" s="111"/>
      <c r="Q9074" s="106"/>
      <c r="R9074" s="106"/>
      <c r="S9074" s="106"/>
      <c r="T9074" s="106"/>
      <c r="U9074" s="106"/>
      <c r="V9074" s="106"/>
      <c r="W9074" s="19"/>
      <c r="X9074" s="2"/>
      <c r="Y9074" s="4"/>
      <c r="Z9074" s="106"/>
      <c r="AA9074" s="114"/>
      <c r="AB9074" s="112"/>
      <c r="AC9074" s="178"/>
      <c r="AD9074" s="11"/>
      <c r="AE9074" s="106"/>
      <c r="AF9074" s="106"/>
      <c r="AG9074" s="106"/>
      <c r="AH9074" s="115"/>
      <c r="AI9074" s="116"/>
    </row>
    <row r="9075" spans="1:35" ht="15" customHeight="1" x14ac:dyDescent="0.25">
      <c r="A9075" s="105"/>
      <c r="B9075" s="106"/>
      <c r="C9075" s="2"/>
      <c r="D9075" s="2"/>
      <c r="E9075" s="106"/>
      <c r="F9075" s="107"/>
      <c r="G9075" s="108"/>
      <c r="H9075" s="109"/>
      <c r="I9075" s="109"/>
      <c r="J9075" s="110"/>
      <c r="K9075" s="117"/>
      <c r="L9075" s="178"/>
      <c r="M9075" s="178"/>
      <c r="N9075" s="106"/>
      <c r="O9075" s="111"/>
      <c r="P9075" s="111"/>
      <c r="Q9075" s="106"/>
      <c r="R9075" s="106"/>
      <c r="S9075" s="106"/>
      <c r="T9075" s="106"/>
      <c r="U9075" s="106"/>
      <c r="V9075" s="106"/>
      <c r="W9075" s="19"/>
      <c r="X9075" s="2"/>
      <c r="Y9075" s="4"/>
      <c r="Z9075" s="106"/>
      <c r="AA9075" s="114"/>
      <c r="AB9075" s="112"/>
      <c r="AC9075" s="178"/>
      <c r="AD9075" s="11"/>
      <c r="AE9075" s="106"/>
      <c r="AF9075" s="106"/>
      <c r="AG9075" s="106"/>
      <c r="AH9075" s="115"/>
      <c r="AI9075" s="116"/>
    </row>
    <row r="9076" spans="1:35" ht="15" customHeight="1" x14ac:dyDescent="0.25">
      <c r="A9076" s="105"/>
      <c r="B9076" s="106"/>
      <c r="C9076" s="2"/>
      <c r="D9076" s="2"/>
      <c r="E9076" s="106"/>
      <c r="F9076" s="107"/>
      <c r="G9076" s="108"/>
      <c r="H9076" s="109"/>
      <c r="I9076" s="109"/>
      <c r="J9076" s="110"/>
      <c r="K9076" s="117"/>
      <c r="L9076" s="178"/>
      <c r="M9076" s="178"/>
      <c r="N9076" s="106"/>
      <c r="O9076" s="111"/>
      <c r="P9076" s="111"/>
      <c r="Q9076" s="106"/>
      <c r="R9076" s="106"/>
      <c r="S9076" s="106"/>
      <c r="T9076" s="106"/>
      <c r="U9076" s="106"/>
      <c r="V9076" s="106"/>
      <c r="W9076" s="19"/>
      <c r="X9076" s="2"/>
      <c r="Y9076" s="4"/>
      <c r="Z9076" s="106"/>
      <c r="AA9076" s="114"/>
      <c r="AB9076" s="112"/>
      <c r="AC9076" s="178"/>
      <c r="AD9076" s="11"/>
      <c r="AE9076" s="106"/>
      <c r="AF9076" s="106"/>
      <c r="AG9076" s="106"/>
      <c r="AH9076" s="115"/>
      <c r="AI9076" s="116"/>
    </row>
    <row r="9077" spans="1:35" ht="15" customHeight="1" x14ac:dyDescent="0.25">
      <c r="A9077" s="105"/>
      <c r="B9077" s="106"/>
      <c r="C9077" s="2"/>
      <c r="D9077" s="2"/>
      <c r="E9077" s="106"/>
      <c r="F9077" s="107"/>
      <c r="G9077" s="108"/>
      <c r="H9077" s="109"/>
      <c r="I9077" s="109"/>
      <c r="J9077" s="110"/>
      <c r="K9077" s="117"/>
      <c r="L9077" s="178"/>
      <c r="M9077" s="178"/>
      <c r="N9077" s="106"/>
      <c r="O9077" s="111"/>
      <c r="P9077" s="111"/>
      <c r="Q9077" s="106"/>
      <c r="R9077" s="106"/>
      <c r="S9077" s="106"/>
      <c r="T9077" s="106"/>
      <c r="U9077" s="106"/>
      <c r="V9077" s="106"/>
      <c r="W9077" s="19"/>
      <c r="X9077" s="2"/>
      <c r="Y9077" s="4"/>
      <c r="Z9077" s="106"/>
      <c r="AA9077" s="114"/>
      <c r="AB9077" s="112"/>
      <c r="AC9077" s="178"/>
      <c r="AD9077" s="11"/>
      <c r="AE9077" s="106"/>
      <c r="AF9077" s="106"/>
      <c r="AG9077" s="106"/>
      <c r="AH9077" s="115"/>
      <c r="AI9077" s="116"/>
    </row>
    <row r="9078" spans="1:35" ht="15" customHeight="1" x14ac:dyDescent="0.25">
      <c r="A9078" s="105"/>
      <c r="B9078" s="106"/>
      <c r="C9078" s="2"/>
      <c r="D9078" s="2"/>
      <c r="E9078" s="106"/>
      <c r="F9078" s="107"/>
      <c r="G9078" s="108"/>
      <c r="H9078" s="109"/>
      <c r="I9078" s="109"/>
      <c r="J9078" s="110"/>
      <c r="K9078" s="117"/>
      <c r="L9078" s="178"/>
      <c r="M9078" s="178"/>
      <c r="N9078" s="106"/>
      <c r="O9078" s="111"/>
      <c r="P9078" s="111"/>
      <c r="Q9078" s="106"/>
      <c r="R9078" s="106"/>
      <c r="S9078" s="106"/>
      <c r="T9078" s="106"/>
      <c r="U9078" s="106"/>
      <c r="V9078" s="106"/>
      <c r="W9078" s="19"/>
      <c r="X9078" s="2"/>
      <c r="Y9078" s="4"/>
      <c r="Z9078" s="106"/>
      <c r="AA9078" s="114"/>
      <c r="AB9078" s="112"/>
      <c r="AC9078" s="178"/>
      <c r="AD9078" s="11"/>
      <c r="AE9078" s="106"/>
      <c r="AF9078" s="106"/>
      <c r="AG9078" s="106"/>
      <c r="AH9078" s="115"/>
      <c r="AI9078" s="116"/>
    </row>
    <row r="9079" spans="1:35" ht="15" customHeight="1" x14ac:dyDescent="0.25">
      <c r="A9079" s="105"/>
      <c r="B9079" s="106"/>
      <c r="C9079" s="2"/>
      <c r="D9079" s="2"/>
      <c r="E9079" s="106"/>
      <c r="F9079" s="107"/>
      <c r="G9079" s="108"/>
      <c r="H9079" s="109"/>
      <c r="I9079" s="109"/>
      <c r="J9079" s="110"/>
      <c r="K9079" s="117"/>
      <c r="L9079" s="178"/>
      <c r="M9079" s="178"/>
      <c r="N9079" s="106"/>
      <c r="O9079" s="111"/>
      <c r="P9079" s="111"/>
      <c r="Q9079" s="106"/>
      <c r="R9079" s="106"/>
      <c r="S9079" s="106"/>
      <c r="T9079" s="106"/>
      <c r="U9079" s="106"/>
      <c r="V9079" s="106"/>
      <c r="W9079" s="19"/>
      <c r="X9079" s="2"/>
      <c r="Y9079" s="4"/>
      <c r="Z9079" s="106"/>
      <c r="AA9079" s="114"/>
      <c r="AB9079" s="112"/>
      <c r="AC9079" s="178"/>
      <c r="AD9079" s="11"/>
      <c r="AE9079" s="106"/>
      <c r="AF9079" s="106"/>
      <c r="AG9079" s="106"/>
      <c r="AH9079" s="115"/>
      <c r="AI9079" s="116"/>
    </row>
    <row r="9080" spans="1:35" ht="15" customHeight="1" x14ac:dyDescent="0.25">
      <c r="A9080" s="105"/>
      <c r="B9080" s="106"/>
      <c r="C9080" s="2"/>
      <c r="D9080" s="2"/>
      <c r="E9080" s="106"/>
      <c r="F9080" s="107"/>
      <c r="G9080" s="108"/>
      <c r="H9080" s="109"/>
      <c r="I9080" s="109"/>
      <c r="J9080" s="110"/>
      <c r="K9080" s="117"/>
      <c r="L9080" s="178"/>
      <c r="M9080" s="178"/>
      <c r="N9080" s="106"/>
      <c r="O9080" s="111"/>
      <c r="P9080" s="111"/>
      <c r="Q9080" s="106"/>
      <c r="R9080" s="106"/>
      <c r="S9080" s="106"/>
      <c r="T9080" s="106"/>
      <c r="U9080" s="106"/>
      <c r="V9080" s="106"/>
      <c r="W9080" s="19"/>
      <c r="X9080" s="2"/>
      <c r="Y9080" s="4"/>
      <c r="Z9080" s="106"/>
      <c r="AA9080" s="114"/>
      <c r="AB9080" s="112"/>
      <c r="AC9080" s="178"/>
      <c r="AD9080" s="11"/>
      <c r="AE9080" s="106"/>
      <c r="AF9080" s="106"/>
      <c r="AG9080" s="106"/>
      <c r="AH9080" s="115"/>
      <c r="AI9080" s="116"/>
    </row>
    <row r="9081" spans="1:35" ht="15" customHeight="1" x14ac:dyDescent="0.25">
      <c r="A9081" s="105"/>
      <c r="B9081" s="106"/>
      <c r="C9081" s="2"/>
      <c r="D9081" s="2"/>
      <c r="E9081" s="106"/>
      <c r="F9081" s="107"/>
      <c r="G9081" s="108"/>
      <c r="H9081" s="109"/>
      <c r="I9081" s="109"/>
      <c r="J9081" s="110"/>
      <c r="K9081" s="117"/>
      <c r="L9081" s="178"/>
      <c r="M9081" s="178"/>
      <c r="N9081" s="106"/>
      <c r="O9081" s="111"/>
      <c r="P9081" s="111"/>
      <c r="Q9081" s="106"/>
      <c r="R9081" s="106"/>
      <c r="S9081" s="106"/>
      <c r="T9081" s="106"/>
      <c r="U9081" s="106"/>
      <c r="V9081" s="106"/>
      <c r="W9081" s="19"/>
      <c r="X9081" s="2"/>
      <c r="Y9081" s="4"/>
      <c r="Z9081" s="106"/>
      <c r="AA9081" s="114"/>
      <c r="AB9081" s="112"/>
      <c r="AC9081" s="178"/>
      <c r="AD9081" s="11"/>
      <c r="AE9081" s="106"/>
      <c r="AF9081" s="106"/>
      <c r="AG9081" s="106"/>
      <c r="AH9081" s="115"/>
      <c r="AI9081" s="116"/>
    </row>
    <row r="9082" spans="1:35" ht="15" customHeight="1" x14ac:dyDescent="0.25">
      <c r="A9082" s="105"/>
      <c r="B9082" s="106"/>
      <c r="C9082" s="2"/>
      <c r="D9082" s="2"/>
      <c r="E9082" s="106"/>
      <c r="F9082" s="107"/>
      <c r="G9082" s="108"/>
      <c r="H9082" s="109"/>
      <c r="I9082" s="109"/>
      <c r="J9082" s="110"/>
      <c r="K9082" s="117"/>
      <c r="L9082" s="178"/>
      <c r="M9082" s="178"/>
      <c r="N9082" s="106"/>
      <c r="O9082" s="111"/>
      <c r="P9082" s="111"/>
      <c r="Q9082" s="106"/>
      <c r="R9082" s="106"/>
      <c r="S9082" s="106"/>
      <c r="T9082" s="106"/>
      <c r="U9082" s="106"/>
      <c r="V9082" s="106"/>
      <c r="W9082" s="19"/>
      <c r="X9082" s="2"/>
      <c r="Y9082" s="4"/>
      <c r="Z9082" s="106"/>
      <c r="AA9082" s="114"/>
      <c r="AB9082" s="112"/>
      <c r="AC9082" s="178"/>
      <c r="AD9082" s="11"/>
      <c r="AE9082" s="106"/>
      <c r="AF9082" s="106"/>
      <c r="AG9082" s="106"/>
      <c r="AH9082" s="115"/>
      <c r="AI9082" s="116"/>
    </row>
    <row r="9083" spans="1:35" ht="15" customHeight="1" x14ac:dyDescent="0.25">
      <c r="A9083" s="105"/>
      <c r="B9083" s="106"/>
      <c r="C9083" s="2"/>
      <c r="D9083" s="2"/>
      <c r="E9083" s="106"/>
      <c r="F9083" s="107"/>
      <c r="G9083" s="108"/>
      <c r="H9083" s="109"/>
      <c r="I9083" s="109"/>
      <c r="J9083" s="110"/>
      <c r="K9083" s="117"/>
      <c r="L9083" s="178"/>
      <c r="M9083" s="178"/>
      <c r="N9083" s="106"/>
      <c r="O9083" s="111"/>
      <c r="P9083" s="111"/>
      <c r="Q9083" s="106"/>
      <c r="R9083" s="106"/>
      <c r="S9083" s="106"/>
      <c r="T9083" s="106"/>
      <c r="U9083" s="106"/>
      <c r="V9083" s="106"/>
      <c r="W9083" s="19"/>
      <c r="X9083" s="2"/>
      <c r="Y9083" s="4"/>
      <c r="Z9083" s="106"/>
      <c r="AA9083" s="114"/>
      <c r="AB9083" s="112"/>
      <c r="AC9083" s="178"/>
      <c r="AD9083" s="11"/>
      <c r="AE9083" s="106"/>
      <c r="AF9083" s="106"/>
      <c r="AG9083" s="106"/>
      <c r="AH9083" s="115"/>
      <c r="AI9083" s="116"/>
    </row>
    <row r="9084" spans="1:35" ht="15" customHeight="1" x14ac:dyDescent="0.25">
      <c r="A9084" s="105"/>
      <c r="B9084" s="106"/>
      <c r="C9084" s="2"/>
      <c r="D9084" s="2"/>
      <c r="E9084" s="106"/>
      <c r="F9084" s="107"/>
      <c r="G9084" s="108"/>
      <c r="H9084" s="109"/>
      <c r="I9084" s="109"/>
      <c r="J9084" s="110"/>
      <c r="K9084" s="117"/>
      <c r="L9084" s="178"/>
      <c r="M9084" s="178"/>
      <c r="N9084" s="106"/>
      <c r="O9084" s="111"/>
      <c r="P9084" s="111"/>
      <c r="Q9084" s="106"/>
      <c r="R9084" s="106"/>
      <c r="S9084" s="106"/>
      <c r="T9084" s="106"/>
      <c r="U9084" s="106"/>
      <c r="V9084" s="106"/>
      <c r="W9084" s="19"/>
      <c r="X9084" s="2"/>
      <c r="Y9084" s="4"/>
      <c r="Z9084" s="106"/>
      <c r="AA9084" s="114"/>
      <c r="AB9084" s="112"/>
      <c r="AC9084" s="178"/>
      <c r="AD9084" s="11"/>
      <c r="AE9084" s="106"/>
      <c r="AF9084" s="106"/>
      <c r="AG9084" s="106"/>
      <c r="AH9084" s="115"/>
      <c r="AI9084" s="116"/>
    </row>
    <row r="9085" spans="1:35" ht="15" customHeight="1" x14ac:dyDescent="0.25">
      <c r="A9085" s="105"/>
      <c r="B9085" s="106"/>
      <c r="C9085" s="2"/>
      <c r="D9085" s="2"/>
      <c r="E9085" s="106"/>
      <c r="F9085" s="107"/>
      <c r="G9085" s="108"/>
      <c r="H9085" s="109"/>
      <c r="I9085" s="109"/>
      <c r="J9085" s="110"/>
      <c r="K9085" s="117"/>
      <c r="L9085" s="178"/>
      <c r="M9085" s="178"/>
      <c r="N9085" s="106"/>
      <c r="O9085" s="111"/>
      <c r="P9085" s="111"/>
      <c r="Q9085" s="106"/>
      <c r="R9085" s="106"/>
      <c r="S9085" s="106"/>
      <c r="T9085" s="106"/>
      <c r="U9085" s="106"/>
      <c r="V9085" s="106"/>
      <c r="W9085" s="19"/>
      <c r="X9085" s="2"/>
      <c r="Y9085" s="4"/>
      <c r="Z9085" s="106"/>
      <c r="AA9085" s="114"/>
      <c r="AB9085" s="112"/>
      <c r="AC9085" s="178"/>
      <c r="AD9085" s="11"/>
      <c r="AE9085" s="106"/>
      <c r="AF9085" s="106"/>
      <c r="AG9085" s="106"/>
      <c r="AH9085" s="115"/>
      <c r="AI9085" s="116"/>
    </row>
    <row r="9086" spans="1:35" ht="15" customHeight="1" x14ac:dyDescent="0.25">
      <c r="A9086" s="105"/>
      <c r="B9086" s="106"/>
      <c r="C9086" s="2"/>
      <c r="D9086" s="2"/>
      <c r="E9086" s="106"/>
      <c r="F9086" s="107"/>
      <c r="G9086" s="108"/>
      <c r="H9086" s="109"/>
      <c r="I9086" s="109"/>
      <c r="J9086" s="110"/>
      <c r="K9086" s="117"/>
      <c r="L9086" s="178"/>
      <c r="M9086" s="178"/>
      <c r="N9086" s="106"/>
      <c r="O9086" s="111"/>
      <c r="P9086" s="111"/>
      <c r="Q9086" s="106"/>
      <c r="R9086" s="106"/>
      <c r="S9086" s="106"/>
      <c r="T9086" s="106"/>
      <c r="U9086" s="106"/>
      <c r="V9086" s="106"/>
      <c r="W9086" s="19"/>
      <c r="X9086" s="2"/>
      <c r="Y9086" s="4"/>
      <c r="Z9086" s="106"/>
      <c r="AA9086" s="114"/>
      <c r="AB9086" s="112"/>
      <c r="AC9086" s="178"/>
      <c r="AD9086" s="11"/>
      <c r="AE9086" s="106"/>
      <c r="AF9086" s="106"/>
      <c r="AG9086" s="106"/>
      <c r="AH9086" s="115"/>
      <c r="AI9086" s="116"/>
    </row>
    <row r="9087" spans="1:35" ht="15" customHeight="1" x14ac:dyDescent="0.25">
      <c r="A9087" s="105"/>
      <c r="B9087" s="106"/>
      <c r="C9087" s="2"/>
      <c r="D9087" s="2"/>
      <c r="E9087" s="106"/>
      <c r="F9087" s="107"/>
      <c r="G9087" s="108"/>
      <c r="H9087" s="109"/>
      <c r="I9087" s="109"/>
      <c r="J9087" s="110"/>
      <c r="K9087" s="117"/>
      <c r="L9087" s="178"/>
      <c r="M9087" s="178"/>
      <c r="N9087" s="106"/>
      <c r="O9087" s="111"/>
      <c r="P9087" s="111"/>
      <c r="Q9087" s="106"/>
      <c r="R9087" s="106"/>
      <c r="S9087" s="106"/>
      <c r="T9087" s="106"/>
      <c r="U9087" s="106"/>
      <c r="V9087" s="106"/>
      <c r="W9087" s="19"/>
      <c r="X9087" s="2"/>
      <c r="Y9087" s="4"/>
      <c r="Z9087" s="106"/>
      <c r="AA9087" s="114"/>
      <c r="AB9087" s="112"/>
      <c r="AC9087" s="178"/>
      <c r="AD9087" s="11"/>
      <c r="AE9087" s="106"/>
      <c r="AF9087" s="106"/>
      <c r="AG9087" s="106"/>
      <c r="AH9087" s="115"/>
      <c r="AI9087" s="116"/>
    </row>
    <row r="9088" spans="1:35" ht="15" customHeight="1" x14ac:dyDescent="0.25">
      <c r="A9088" s="105"/>
      <c r="B9088" s="106"/>
      <c r="C9088" s="2"/>
      <c r="D9088" s="2"/>
      <c r="E9088" s="106"/>
      <c r="F9088" s="107"/>
      <c r="G9088" s="108"/>
      <c r="H9088" s="109"/>
      <c r="I9088" s="109"/>
      <c r="J9088" s="110"/>
      <c r="K9088" s="117"/>
      <c r="L9088" s="178"/>
      <c r="M9088" s="178"/>
      <c r="N9088" s="106"/>
      <c r="O9088" s="111"/>
      <c r="P9088" s="111"/>
      <c r="Q9088" s="106"/>
      <c r="R9088" s="106"/>
      <c r="S9088" s="106"/>
      <c r="T9088" s="106"/>
      <c r="U9088" s="106"/>
      <c r="V9088" s="106"/>
      <c r="W9088" s="19"/>
      <c r="X9088" s="2"/>
      <c r="Y9088" s="4"/>
      <c r="Z9088" s="106"/>
      <c r="AA9088" s="114"/>
      <c r="AB9088" s="112"/>
      <c r="AC9088" s="178"/>
      <c r="AD9088" s="11"/>
      <c r="AE9088" s="106"/>
      <c r="AF9088" s="106"/>
      <c r="AG9088" s="106"/>
      <c r="AH9088" s="115"/>
      <c r="AI9088" s="116"/>
    </row>
    <row r="9089" spans="1:35" ht="15" customHeight="1" x14ac:dyDescent="0.25">
      <c r="A9089" s="105"/>
      <c r="B9089" s="106"/>
      <c r="C9089" s="2"/>
      <c r="D9089" s="2"/>
      <c r="E9089" s="106"/>
      <c r="F9089" s="107"/>
      <c r="G9089" s="108"/>
      <c r="H9089" s="109"/>
      <c r="I9089" s="109"/>
      <c r="J9089" s="110"/>
      <c r="K9089" s="117"/>
      <c r="L9089" s="178"/>
      <c r="M9089" s="178"/>
      <c r="N9089" s="106"/>
      <c r="O9089" s="111"/>
      <c r="P9089" s="111"/>
      <c r="Q9089" s="106"/>
      <c r="R9089" s="106"/>
      <c r="S9089" s="106"/>
      <c r="T9089" s="106"/>
      <c r="U9089" s="106"/>
      <c r="V9089" s="106"/>
      <c r="W9089" s="19"/>
      <c r="X9089" s="2"/>
      <c r="Y9089" s="4"/>
      <c r="Z9089" s="106"/>
      <c r="AA9089" s="114"/>
      <c r="AB9089" s="112"/>
      <c r="AC9089" s="178"/>
      <c r="AD9089" s="11"/>
      <c r="AE9089" s="106"/>
      <c r="AF9089" s="106"/>
      <c r="AG9089" s="106"/>
      <c r="AH9089" s="115"/>
      <c r="AI9089" s="116"/>
    </row>
    <row r="9090" spans="1:35" ht="15" customHeight="1" x14ac:dyDescent="0.25">
      <c r="A9090" s="105"/>
      <c r="B9090" s="106"/>
      <c r="C9090" s="2"/>
      <c r="D9090" s="2"/>
      <c r="E9090" s="106"/>
      <c r="F9090" s="107"/>
      <c r="G9090" s="108"/>
      <c r="H9090" s="109"/>
      <c r="I9090" s="109"/>
      <c r="J9090" s="110"/>
      <c r="K9090" s="117"/>
      <c r="L9090" s="178"/>
      <c r="M9090" s="178"/>
      <c r="N9090" s="106"/>
      <c r="O9090" s="111"/>
      <c r="P9090" s="111"/>
      <c r="Q9090" s="106"/>
      <c r="R9090" s="106"/>
      <c r="S9090" s="106"/>
      <c r="T9090" s="106"/>
      <c r="U9090" s="106"/>
      <c r="V9090" s="106"/>
      <c r="W9090" s="19"/>
      <c r="X9090" s="2"/>
      <c r="Y9090" s="4"/>
      <c r="Z9090" s="106"/>
      <c r="AA9090" s="114"/>
      <c r="AB9090" s="112"/>
      <c r="AC9090" s="178"/>
      <c r="AD9090" s="11"/>
      <c r="AE9090" s="106"/>
      <c r="AF9090" s="106"/>
      <c r="AG9090" s="106"/>
      <c r="AH9090" s="115"/>
      <c r="AI9090" s="116"/>
    </row>
    <row r="9091" spans="1:35" ht="15" customHeight="1" x14ac:dyDescent="0.25">
      <c r="A9091" s="105"/>
      <c r="B9091" s="106"/>
      <c r="C9091" s="2"/>
      <c r="D9091" s="2"/>
      <c r="E9091" s="106"/>
      <c r="F9091" s="107"/>
      <c r="G9091" s="108"/>
      <c r="H9091" s="109"/>
      <c r="I9091" s="109"/>
      <c r="J9091" s="110"/>
      <c r="K9091" s="117"/>
      <c r="L9091" s="178"/>
      <c r="M9091" s="178"/>
      <c r="N9091" s="106"/>
      <c r="O9091" s="111"/>
      <c r="P9091" s="111"/>
      <c r="Q9091" s="106"/>
      <c r="R9091" s="106"/>
      <c r="S9091" s="106"/>
      <c r="T9091" s="106"/>
      <c r="U9091" s="106"/>
      <c r="V9091" s="106"/>
      <c r="W9091" s="19"/>
      <c r="X9091" s="2"/>
      <c r="Y9091" s="4"/>
      <c r="Z9091" s="106"/>
      <c r="AA9091" s="114"/>
      <c r="AB9091" s="112"/>
      <c r="AC9091" s="178"/>
      <c r="AD9091" s="11"/>
      <c r="AE9091" s="106"/>
      <c r="AF9091" s="106"/>
      <c r="AG9091" s="106"/>
      <c r="AH9091" s="115"/>
      <c r="AI9091" s="116"/>
    </row>
    <row r="9092" spans="1:35" ht="15" customHeight="1" x14ac:dyDescent="0.25">
      <c r="A9092" s="105"/>
      <c r="B9092" s="106"/>
      <c r="C9092" s="2"/>
      <c r="D9092" s="2"/>
      <c r="E9092" s="106"/>
      <c r="F9092" s="107"/>
      <c r="G9092" s="108"/>
      <c r="H9092" s="109"/>
      <c r="I9092" s="109"/>
      <c r="J9092" s="110"/>
      <c r="K9092" s="117"/>
      <c r="L9092" s="178"/>
      <c r="M9092" s="178"/>
      <c r="N9092" s="106"/>
      <c r="O9092" s="111"/>
      <c r="P9092" s="111"/>
      <c r="Q9092" s="106"/>
      <c r="R9092" s="106"/>
      <c r="S9092" s="106"/>
      <c r="T9092" s="106"/>
      <c r="U9092" s="106"/>
      <c r="V9092" s="106"/>
      <c r="W9092" s="19"/>
      <c r="X9092" s="2"/>
      <c r="Y9092" s="4"/>
      <c r="Z9092" s="106"/>
      <c r="AA9092" s="114"/>
      <c r="AB9092" s="112"/>
      <c r="AC9092" s="178"/>
      <c r="AD9092" s="11"/>
      <c r="AE9092" s="106"/>
      <c r="AF9092" s="106"/>
      <c r="AG9092" s="106"/>
      <c r="AH9092" s="115"/>
      <c r="AI9092" s="116"/>
    </row>
    <row r="9093" spans="1:35" ht="15" customHeight="1" x14ac:dyDescent="0.25">
      <c r="A9093" s="105"/>
      <c r="B9093" s="106"/>
      <c r="C9093" s="2"/>
      <c r="D9093" s="2"/>
      <c r="E9093" s="106"/>
      <c r="F9093" s="107"/>
      <c r="G9093" s="108"/>
      <c r="H9093" s="109"/>
      <c r="I9093" s="109"/>
      <c r="J9093" s="110"/>
      <c r="K9093" s="117"/>
      <c r="L9093" s="178"/>
      <c r="M9093" s="178"/>
      <c r="N9093" s="106"/>
      <c r="O9093" s="111"/>
      <c r="P9093" s="111"/>
      <c r="Q9093" s="106"/>
      <c r="R9093" s="106"/>
      <c r="S9093" s="106"/>
      <c r="T9093" s="106"/>
      <c r="U9093" s="106"/>
      <c r="V9093" s="106"/>
      <c r="W9093" s="19"/>
      <c r="X9093" s="2"/>
      <c r="Y9093" s="4"/>
      <c r="Z9093" s="106"/>
      <c r="AA9093" s="114"/>
      <c r="AB9093" s="112"/>
      <c r="AC9093" s="178"/>
      <c r="AD9093" s="11"/>
      <c r="AE9093" s="106"/>
      <c r="AF9093" s="106"/>
      <c r="AG9093" s="106"/>
      <c r="AH9093" s="115"/>
      <c r="AI9093" s="116"/>
    </row>
    <row r="9094" spans="1:35" ht="15" customHeight="1" x14ac:dyDescent="0.25">
      <c r="A9094" s="105"/>
      <c r="B9094" s="106"/>
      <c r="C9094" s="2"/>
      <c r="D9094" s="2"/>
      <c r="E9094" s="106"/>
      <c r="F9094" s="107"/>
      <c r="G9094" s="108"/>
      <c r="H9094" s="109"/>
      <c r="I9094" s="109"/>
      <c r="J9094" s="110"/>
      <c r="K9094" s="117"/>
      <c r="L9094" s="178"/>
      <c r="M9094" s="178"/>
      <c r="N9094" s="106"/>
      <c r="O9094" s="111"/>
      <c r="P9094" s="111"/>
      <c r="Q9094" s="106"/>
      <c r="R9094" s="106"/>
      <c r="S9094" s="106"/>
      <c r="T9094" s="106"/>
      <c r="U9094" s="106"/>
      <c r="V9094" s="106"/>
      <c r="W9094" s="19"/>
      <c r="X9094" s="2"/>
      <c r="Y9094" s="4"/>
      <c r="Z9094" s="106"/>
      <c r="AA9094" s="114"/>
      <c r="AB9094" s="112"/>
      <c r="AC9094" s="178"/>
      <c r="AD9094" s="11"/>
      <c r="AE9094" s="106"/>
      <c r="AF9094" s="106"/>
      <c r="AG9094" s="106"/>
      <c r="AH9094" s="115"/>
      <c r="AI9094" s="116"/>
    </row>
    <row r="9095" spans="1:35" ht="15" customHeight="1" x14ac:dyDescent="0.25">
      <c r="A9095" s="105"/>
      <c r="B9095" s="106"/>
      <c r="C9095" s="2"/>
      <c r="D9095" s="2"/>
      <c r="E9095" s="106"/>
      <c r="F9095" s="107"/>
      <c r="G9095" s="108"/>
      <c r="H9095" s="109"/>
      <c r="I9095" s="109"/>
      <c r="J9095" s="110"/>
      <c r="K9095" s="117"/>
      <c r="L9095" s="178"/>
      <c r="M9095" s="178"/>
      <c r="N9095" s="106"/>
      <c r="O9095" s="111"/>
      <c r="P9095" s="111"/>
      <c r="Q9095" s="106"/>
      <c r="R9095" s="106"/>
      <c r="S9095" s="106"/>
      <c r="T9095" s="106"/>
      <c r="U9095" s="106"/>
      <c r="V9095" s="106"/>
      <c r="W9095" s="19"/>
      <c r="X9095" s="2"/>
      <c r="Y9095" s="4"/>
      <c r="Z9095" s="106"/>
      <c r="AA9095" s="114"/>
      <c r="AB9095" s="112"/>
      <c r="AC9095" s="178"/>
      <c r="AD9095" s="11"/>
      <c r="AE9095" s="106"/>
      <c r="AF9095" s="106"/>
      <c r="AG9095" s="106"/>
      <c r="AH9095" s="115"/>
      <c r="AI9095" s="116"/>
    </row>
    <row r="9096" spans="1:35" ht="15" customHeight="1" x14ac:dyDescent="0.25">
      <c r="A9096" s="105"/>
      <c r="B9096" s="106"/>
      <c r="C9096" s="2"/>
      <c r="D9096" s="2"/>
      <c r="E9096" s="106"/>
      <c r="F9096" s="107"/>
      <c r="G9096" s="108"/>
      <c r="H9096" s="109"/>
      <c r="I9096" s="109"/>
      <c r="J9096" s="110"/>
      <c r="K9096" s="117"/>
      <c r="L9096" s="178"/>
      <c r="M9096" s="178"/>
      <c r="N9096" s="106"/>
      <c r="O9096" s="111"/>
      <c r="P9096" s="111"/>
      <c r="Q9096" s="106"/>
      <c r="R9096" s="106"/>
      <c r="S9096" s="106"/>
      <c r="T9096" s="106"/>
      <c r="U9096" s="106"/>
      <c r="V9096" s="106"/>
      <c r="W9096" s="19"/>
      <c r="X9096" s="2"/>
      <c r="Y9096" s="4"/>
      <c r="Z9096" s="106"/>
      <c r="AA9096" s="114"/>
      <c r="AB9096" s="112"/>
      <c r="AC9096" s="178"/>
      <c r="AD9096" s="11"/>
      <c r="AE9096" s="106"/>
      <c r="AF9096" s="106"/>
      <c r="AG9096" s="106"/>
      <c r="AH9096" s="115"/>
      <c r="AI9096" s="116"/>
    </row>
    <row r="9097" spans="1:35" ht="15" customHeight="1" x14ac:dyDescent="0.25">
      <c r="A9097" s="105"/>
      <c r="B9097" s="106"/>
      <c r="C9097" s="2"/>
      <c r="D9097" s="2"/>
      <c r="E9097" s="106"/>
      <c r="F9097" s="107"/>
      <c r="G9097" s="108"/>
      <c r="H9097" s="109"/>
      <c r="I9097" s="109"/>
      <c r="J9097" s="110"/>
      <c r="K9097" s="117"/>
      <c r="L9097" s="178"/>
      <c r="M9097" s="178"/>
      <c r="N9097" s="106"/>
      <c r="O9097" s="111"/>
      <c r="P9097" s="111"/>
      <c r="Q9097" s="106"/>
      <c r="R9097" s="106"/>
      <c r="S9097" s="106"/>
      <c r="T9097" s="106"/>
      <c r="U9097" s="106"/>
      <c r="V9097" s="106"/>
      <c r="W9097" s="19"/>
      <c r="X9097" s="2"/>
      <c r="Y9097" s="4"/>
      <c r="Z9097" s="106"/>
      <c r="AA9097" s="114"/>
      <c r="AB9097" s="112"/>
      <c r="AC9097" s="178"/>
      <c r="AD9097" s="11"/>
      <c r="AE9097" s="106"/>
      <c r="AF9097" s="106"/>
      <c r="AG9097" s="106"/>
      <c r="AH9097" s="115"/>
      <c r="AI9097" s="116"/>
    </row>
    <row r="9098" spans="1:35" ht="15" customHeight="1" x14ac:dyDescent="0.25">
      <c r="A9098" s="105"/>
      <c r="B9098" s="106"/>
      <c r="C9098" s="2"/>
      <c r="D9098" s="2"/>
      <c r="E9098" s="106"/>
      <c r="F9098" s="107"/>
      <c r="G9098" s="108"/>
      <c r="H9098" s="109"/>
      <c r="I9098" s="109"/>
      <c r="J9098" s="110"/>
      <c r="K9098" s="117"/>
      <c r="L9098" s="178"/>
      <c r="M9098" s="178"/>
      <c r="N9098" s="106"/>
      <c r="O9098" s="111"/>
      <c r="P9098" s="111"/>
      <c r="Q9098" s="106"/>
      <c r="R9098" s="106"/>
      <c r="S9098" s="106"/>
      <c r="T9098" s="106"/>
      <c r="U9098" s="106"/>
      <c r="V9098" s="106"/>
      <c r="W9098" s="19"/>
      <c r="X9098" s="2"/>
      <c r="Y9098" s="4"/>
      <c r="Z9098" s="106"/>
      <c r="AA9098" s="114"/>
      <c r="AB9098" s="112"/>
      <c r="AC9098" s="178"/>
      <c r="AD9098" s="11"/>
      <c r="AE9098" s="106"/>
      <c r="AF9098" s="106"/>
      <c r="AG9098" s="106"/>
      <c r="AH9098" s="115"/>
      <c r="AI9098" s="116"/>
    </row>
    <row r="9099" spans="1:35" ht="15" customHeight="1" x14ac:dyDescent="0.25">
      <c r="A9099" s="105"/>
      <c r="B9099" s="106"/>
      <c r="C9099" s="2"/>
      <c r="D9099" s="2"/>
      <c r="E9099" s="106"/>
      <c r="F9099" s="107"/>
      <c r="G9099" s="108"/>
      <c r="H9099" s="109"/>
      <c r="I9099" s="109"/>
      <c r="J9099" s="110"/>
      <c r="K9099" s="117"/>
      <c r="L9099" s="178"/>
      <c r="M9099" s="178"/>
      <c r="N9099" s="106"/>
      <c r="O9099" s="111"/>
      <c r="P9099" s="111"/>
      <c r="Q9099" s="106"/>
      <c r="R9099" s="106"/>
      <c r="S9099" s="106"/>
      <c r="T9099" s="106"/>
      <c r="U9099" s="106"/>
      <c r="V9099" s="106"/>
      <c r="W9099" s="19"/>
      <c r="X9099" s="2"/>
      <c r="Y9099" s="4"/>
      <c r="Z9099" s="106"/>
      <c r="AA9099" s="114"/>
      <c r="AB9099" s="112"/>
      <c r="AC9099" s="178"/>
      <c r="AD9099" s="11"/>
      <c r="AE9099" s="106"/>
      <c r="AF9099" s="106"/>
      <c r="AG9099" s="106"/>
      <c r="AH9099" s="115"/>
      <c r="AI9099" s="116"/>
    </row>
    <row r="9100" spans="1:35" ht="15" customHeight="1" x14ac:dyDescent="0.25">
      <c r="A9100" s="105"/>
      <c r="B9100" s="106"/>
      <c r="C9100" s="2"/>
      <c r="D9100" s="2"/>
      <c r="E9100" s="106"/>
      <c r="F9100" s="107"/>
      <c r="G9100" s="108"/>
      <c r="H9100" s="109"/>
      <c r="I9100" s="109"/>
      <c r="J9100" s="110"/>
      <c r="K9100" s="117"/>
      <c r="L9100" s="178"/>
      <c r="M9100" s="178"/>
      <c r="N9100" s="106"/>
      <c r="O9100" s="111"/>
      <c r="P9100" s="111"/>
      <c r="Q9100" s="106"/>
      <c r="R9100" s="106"/>
      <c r="S9100" s="106"/>
      <c r="T9100" s="106"/>
      <c r="U9100" s="106"/>
      <c r="V9100" s="106"/>
      <c r="W9100" s="19"/>
      <c r="X9100" s="2"/>
      <c r="Y9100" s="4"/>
      <c r="Z9100" s="106"/>
      <c r="AA9100" s="114"/>
      <c r="AB9100" s="112"/>
      <c r="AC9100" s="178"/>
      <c r="AD9100" s="11"/>
      <c r="AE9100" s="106"/>
      <c r="AF9100" s="106"/>
      <c r="AG9100" s="106"/>
      <c r="AH9100" s="115"/>
      <c r="AI9100" s="116"/>
    </row>
    <row r="9101" spans="1:35" ht="15" customHeight="1" x14ac:dyDescent="0.25">
      <c r="A9101" s="105"/>
      <c r="B9101" s="106"/>
      <c r="C9101" s="2"/>
      <c r="D9101" s="2"/>
      <c r="E9101" s="106"/>
      <c r="F9101" s="107"/>
      <c r="G9101" s="108"/>
      <c r="H9101" s="109"/>
      <c r="I9101" s="109"/>
      <c r="J9101" s="110"/>
      <c r="K9101" s="117"/>
      <c r="L9101" s="178"/>
      <c r="M9101" s="178"/>
      <c r="N9101" s="106"/>
      <c r="O9101" s="111"/>
      <c r="P9101" s="111"/>
      <c r="Q9101" s="106"/>
      <c r="R9101" s="106"/>
      <c r="S9101" s="106"/>
      <c r="T9101" s="106"/>
      <c r="U9101" s="106"/>
      <c r="V9101" s="106"/>
      <c r="W9101" s="19"/>
      <c r="X9101" s="2"/>
      <c r="Y9101" s="4"/>
      <c r="Z9101" s="106"/>
      <c r="AA9101" s="114"/>
      <c r="AB9101" s="112"/>
      <c r="AC9101" s="178"/>
      <c r="AD9101" s="11"/>
      <c r="AE9101" s="106"/>
      <c r="AF9101" s="106"/>
      <c r="AG9101" s="106"/>
      <c r="AH9101" s="115"/>
      <c r="AI9101" s="116"/>
    </row>
    <row r="9102" spans="1:35" ht="15" customHeight="1" x14ac:dyDescent="0.25">
      <c r="A9102" s="105"/>
      <c r="B9102" s="106"/>
      <c r="C9102" s="2"/>
      <c r="D9102" s="2"/>
      <c r="E9102" s="106"/>
      <c r="F9102" s="107"/>
      <c r="G9102" s="108"/>
      <c r="H9102" s="109"/>
      <c r="I9102" s="109"/>
      <c r="J9102" s="110"/>
      <c r="K9102" s="117"/>
      <c r="L9102" s="178"/>
      <c r="M9102" s="178"/>
      <c r="N9102" s="106"/>
      <c r="O9102" s="111"/>
      <c r="P9102" s="111"/>
      <c r="Q9102" s="106"/>
      <c r="R9102" s="106"/>
      <c r="S9102" s="106"/>
      <c r="T9102" s="106"/>
      <c r="U9102" s="106"/>
      <c r="V9102" s="106"/>
      <c r="W9102" s="19"/>
      <c r="X9102" s="2"/>
      <c r="Y9102" s="4"/>
      <c r="Z9102" s="106"/>
      <c r="AA9102" s="114"/>
      <c r="AB9102" s="112"/>
      <c r="AC9102" s="178"/>
      <c r="AD9102" s="11"/>
      <c r="AE9102" s="106"/>
      <c r="AF9102" s="106"/>
      <c r="AG9102" s="106"/>
      <c r="AH9102" s="115"/>
      <c r="AI9102" s="116"/>
    </row>
    <row r="9103" spans="1:35" ht="15" customHeight="1" x14ac:dyDescent="0.25">
      <c r="A9103" s="105"/>
      <c r="B9103" s="106"/>
      <c r="C9103" s="2"/>
      <c r="D9103" s="2"/>
      <c r="E9103" s="106"/>
      <c r="F9103" s="107"/>
      <c r="G9103" s="108"/>
      <c r="H9103" s="109"/>
      <c r="I9103" s="109"/>
      <c r="J9103" s="110"/>
      <c r="K9103" s="117"/>
      <c r="L9103" s="178"/>
      <c r="M9103" s="178"/>
      <c r="N9103" s="106"/>
      <c r="O9103" s="111"/>
      <c r="P9103" s="111"/>
      <c r="Q9103" s="106"/>
      <c r="R9103" s="106"/>
      <c r="S9103" s="106"/>
      <c r="T9103" s="106"/>
      <c r="U9103" s="106"/>
      <c r="V9103" s="106"/>
      <c r="W9103" s="19"/>
      <c r="X9103" s="2"/>
      <c r="Y9103" s="4"/>
      <c r="Z9103" s="106"/>
      <c r="AA9103" s="114"/>
      <c r="AB9103" s="112"/>
      <c r="AC9103" s="178"/>
      <c r="AD9103" s="11"/>
      <c r="AE9103" s="106"/>
      <c r="AF9103" s="106"/>
      <c r="AG9103" s="106"/>
      <c r="AH9103" s="115"/>
      <c r="AI9103" s="116"/>
    </row>
    <row r="9104" spans="1:35" ht="15" customHeight="1" x14ac:dyDescent="0.25">
      <c r="A9104" s="105"/>
      <c r="B9104" s="106"/>
      <c r="C9104" s="2"/>
      <c r="D9104" s="2"/>
      <c r="E9104" s="106"/>
      <c r="F9104" s="107"/>
      <c r="G9104" s="108"/>
      <c r="H9104" s="109"/>
      <c r="I9104" s="109"/>
      <c r="J9104" s="110"/>
      <c r="K9104" s="117"/>
      <c r="L9104" s="178"/>
      <c r="M9104" s="178"/>
      <c r="N9104" s="106"/>
      <c r="O9104" s="111"/>
      <c r="P9104" s="111"/>
      <c r="Q9104" s="106"/>
      <c r="R9104" s="106"/>
      <c r="S9104" s="106"/>
      <c r="T9104" s="106"/>
      <c r="U9104" s="106"/>
      <c r="V9104" s="106"/>
      <c r="W9104" s="19"/>
      <c r="X9104" s="2"/>
      <c r="Y9104" s="4"/>
      <c r="Z9104" s="106"/>
      <c r="AA9104" s="114"/>
      <c r="AB9104" s="112"/>
      <c r="AC9104" s="178"/>
      <c r="AD9104" s="11"/>
      <c r="AE9104" s="106"/>
      <c r="AF9104" s="106"/>
      <c r="AG9104" s="106"/>
      <c r="AH9104" s="115"/>
      <c r="AI9104" s="116"/>
    </row>
    <row r="9105" spans="1:35" ht="15" customHeight="1" x14ac:dyDescent="0.25">
      <c r="A9105" s="105"/>
      <c r="B9105" s="106"/>
      <c r="C9105" s="2"/>
      <c r="D9105" s="2"/>
      <c r="E9105" s="106"/>
      <c r="F9105" s="107"/>
      <c r="G9105" s="108"/>
      <c r="H9105" s="109"/>
      <c r="I9105" s="109"/>
      <c r="J9105" s="110"/>
      <c r="K9105" s="117"/>
      <c r="L9105" s="178"/>
      <c r="M9105" s="178"/>
      <c r="N9105" s="106"/>
      <c r="O9105" s="111"/>
      <c r="P9105" s="111"/>
      <c r="Q9105" s="106"/>
      <c r="R9105" s="106"/>
      <c r="S9105" s="106"/>
      <c r="T9105" s="106"/>
      <c r="U9105" s="106"/>
      <c r="V9105" s="106"/>
      <c r="W9105" s="19"/>
      <c r="X9105" s="2"/>
      <c r="Y9105" s="4"/>
      <c r="Z9105" s="106"/>
      <c r="AA9105" s="114"/>
      <c r="AB9105" s="112"/>
      <c r="AC9105" s="178"/>
      <c r="AD9105" s="11"/>
      <c r="AE9105" s="106"/>
      <c r="AF9105" s="106"/>
      <c r="AG9105" s="106"/>
      <c r="AH9105" s="115"/>
      <c r="AI9105" s="116"/>
    </row>
    <row r="9106" spans="1:35" ht="15" customHeight="1" x14ac:dyDescent="0.25">
      <c r="A9106" s="105"/>
      <c r="B9106" s="106"/>
      <c r="C9106" s="2"/>
      <c r="D9106" s="2"/>
      <c r="E9106" s="106"/>
      <c r="F9106" s="107"/>
      <c r="G9106" s="108"/>
      <c r="H9106" s="109"/>
      <c r="I9106" s="109"/>
      <c r="J9106" s="110"/>
      <c r="K9106" s="117"/>
      <c r="L9106" s="178"/>
      <c r="M9106" s="178"/>
      <c r="N9106" s="106"/>
      <c r="O9106" s="111"/>
      <c r="P9106" s="111"/>
      <c r="Q9106" s="106"/>
      <c r="R9106" s="106"/>
      <c r="S9106" s="106"/>
      <c r="T9106" s="106"/>
      <c r="U9106" s="106"/>
      <c r="V9106" s="106"/>
      <c r="W9106" s="19"/>
      <c r="X9106" s="2"/>
      <c r="Y9106" s="4"/>
      <c r="Z9106" s="106"/>
      <c r="AA9106" s="114"/>
      <c r="AB9106" s="112"/>
      <c r="AC9106" s="178"/>
      <c r="AD9106" s="11"/>
      <c r="AE9106" s="106"/>
      <c r="AF9106" s="106"/>
      <c r="AG9106" s="106"/>
      <c r="AH9106" s="115"/>
      <c r="AI9106" s="116"/>
    </row>
    <row r="9107" spans="1:35" ht="15" customHeight="1" x14ac:dyDescent="0.25">
      <c r="A9107" s="105"/>
      <c r="B9107" s="106"/>
      <c r="C9107" s="2"/>
      <c r="D9107" s="2"/>
      <c r="E9107" s="106"/>
      <c r="F9107" s="107"/>
      <c r="G9107" s="108"/>
      <c r="H9107" s="109"/>
      <c r="I9107" s="109"/>
      <c r="J9107" s="110"/>
      <c r="K9107" s="117"/>
      <c r="L9107" s="178"/>
      <c r="M9107" s="178"/>
      <c r="N9107" s="106"/>
      <c r="O9107" s="111"/>
      <c r="P9107" s="111"/>
      <c r="Q9107" s="106"/>
      <c r="R9107" s="106"/>
      <c r="S9107" s="106"/>
      <c r="T9107" s="106"/>
      <c r="U9107" s="106"/>
      <c r="V9107" s="106"/>
      <c r="W9107" s="19"/>
      <c r="X9107" s="2"/>
      <c r="Y9107" s="4"/>
      <c r="Z9107" s="106"/>
      <c r="AA9107" s="114"/>
      <c r="AB9107" s="112"/>
      <c r="AC9107" s="178"/>
      <c r="AD9107" s="11"/>
      <c r="AE9107" s="106"/>
      <c r="AF9107" s="106"/>
      <c r="AG9107" s="106"/>
      <c r="AH9107" s="115"/>
      <c r="AI9107" s="116"/>
    </row>
    <row r="9108" spans="1:35" ht="15" customHeight="1" x14ac:dyDescent="0.25">
      <c r="A9108" s="105"/>
      <c r="B9108" s="106"/>
      <c r="C9108" s="2"/>
      <c r="D9108" s="2"/>
      <c r="E9108" s="106"/>
      <c r="F9108" s="107"/>
      <c r="G9108" s="108"/>
      <c r="H9108" s="109"/>
      <c r="I9108" s="109"/>
      <c r="J9108" s="110"/>
      <c r="K9108" s="117"/>
      <c r="L9108" s="178"/>
      <c r="M9108" s="178"/>
      <c r="N9108" s="106"/>
      <c r="O9108" s="111"/>
      <c r="P9108" s="111"/>
      <c r="Q9108" s="106"/>
      <c r="R9108" s="106"/>
      <c r="S9108" s="106"/>
      <c r="T9108" s="106"/>
      <c r="U9108" s="106"/>
      <c r="V9108" s="106"/>
      <c r="W9108" s="19"/>
      <c r="X9108" s="2"/>
      <c r="Y9108" s="4"/>
      <c r="Z9108" s="106"/>
      <c r="AA9108" s="114"/>
      <c r="AB9108" s="112"/>
      <c r="AC9108" s="178"/>
      <c r="AD9108" s="11"/>
      <c r="AE9108" s="106"/>
      <c r="AF9108" s="106"/>
      <c r="AG9108" s="106"/>
      <c r="AH9108" s="115"/>
      <c r="AI9108" s="116"/>
    </row>
    <row r="9109" spans="1:35" ht="15" customHeight="1" x14ac:dyDescent="0.25">
      <c r="A9109" s="105"/>
      <c r="B9109" s="106"/>
      <c r="C9109" s="2"/>
      <c r="D9109" s="2"/>
      <c r="E9109" s="106"/>
      <c r="F9109" s="107"/>
      <c r="G9109" s="108"/>
      <c r="H9109" s="109"/>
      <c r="I9109" s="109"/>
      <c r="J9109" s="110"/>
      <c r="K9109" s="117"/>
      <c r="L9109" s="178"/>
      <c r="M9109" s="178"/>
      <c r="N9109" s="106"/>
      <c r="O9109" s="111"/>
      <c r="P9109" s="111"/>
      <c r="Q9109" s="106"/>
      <c r="R9109" s="106"/>
      <c r="S9109" s="106"/>
      <c r="T9109" s="106"/>
      <c r="U9109" s="106"/>
      <c r="V9109" s="106"/>
      <c r="W9109" s="19"/>
      <c r="X9109" s="2"/>
      <c r="Y9109" s="4"/>
      <c r="Z9109" s="106"/>
      <c r="AA9109" s="114"/>
      <c r="AB9109" s="112"/>
      <c r="AC9109" s="178"/>
      <c r="AD9109" s="11"/>
      <c r="AE9109" s="106"/>
      <c r="AF9109" s="106"/>
      <c r="AG9109" s="106"/>
      <c r="AH9109" s="115"/>
      <c r="AI9109" s="116"/>
    </row>
    <row r="9110" spans="1:35" ht="15" customHeight="1" x14ac:dyDescent="0.25">
      <c r="A9110" s="105"/>
      <c r="B9110" s="106"/>
      <c r="C9110" s="2"/>
      <c r="D9110" s="2"/>
      <c r="E9110" s="106"/>
      <c r="F9110" s="107"/>
      <c r="G9110" s="108"/>
      <c r="H9110" s="109"/>
      <c r="I9110" s="109"/>
      <c r="J9110" s="110"/>
      <c r="K9110" s="117"/>
      <c r="L9110" s="178"/>
      <c r="M9110" s="178"/>
      <c r="N9110" s="106"/>
      <c r="O9110" s="111"/>
      <c r="P9110" s="111"/>
      <c r="Q9110" s="106"/>
      <c r="R9110" s="106"/>
      <c r="S9110" s="106"/>
      <c r="T9110" s="106"/>
      <c r="U9110" s="106"/>
      <c r="V9110" s="106"/>
      <c r="W9110" s="19"/>
      <c r="X9110" s="2"/>
      <c r="Y9110" s="4"/>
      <c r="Z9110" s="106"/>
      <c r="AA9110" s="114"/>
      <c r="AB9110" s="112"/>
      <c r="AC9110" s="178"/>
      <c r="AD9110" s="11"/>
      <c r="AE9110" s="106"/>
      <c r="AF9110" s="106"/>
      <c r="AG9110" s="106"/>
      <c r="AH9110" s="115"/>
      <c r="AI9110" s="116"/>
    </row>
    <row r="9111" spans="1:35" ht="15" customHeight="1" x14ac:dyDescent="0.25">
      <c r="A9111" s="105"/>
      <c r="B9111" s="106"/>
      <c r="C9111" s="2"/>
      <c r="D9111" s="2"/>
      <c r="E9111" s="106"/>
      <c r="F9111" s="107"/>
      <c r="G9111" s="108"/>
      <c r="H9111" s="109"/>
      <c r="I9111" s="109"/>
      <c r="J9111" s="110"/>
      <c r="K9111" s="117"/>
      <c r="L9111" s="178"/>
      <c r="M9111" s="178"/>
      <c r="N9111" s="106"/>
      <c r="O9111" s="111"/>
      <c r="P9111" s="111"/>
      <c r="Q9111" s="106"/>
      <c r="R9111" s="106"/>
      <c r="S9111" s="106"/>
      <c r="T9111" s="106"/>
      <c r="U9111" s="106"/>
      <c r="V9111" s="106"/>
      <c r="W9111" s="19"/>
      <c r="X9111" s="2"/>
      <c r="Y9111" s="4"/>
      <c r="Z9111" s="106"/>
      <c r="AA9111" s="114"/>
      <c r="AB9111" s="112"/>
      <c r="AC9111" s="178"/>
      <c r="AD9111" s="11"/>
      <c r="AE9111" s="106"/>
      <c r="AF9111" s="106"/>
      <c r="AG9111" s="106"/>
      <c r="AH9111" s="115"/>
      <c r="AI9111" s="116"/>
    </row>
    <row r="9112" spans="1:35" ht="15" customHeight="1" x14ac:dyDescent="0.25">
      <c r="A9112" s="105"/>
      <c r="B9112" s="106"/>
      <c r="C9112" s="2"/>
      <c r="D9112" s="2"/>
      <c r="E9112" s="106"/>
      <c r="F9112" s="107"/>
      <c r="G9112" s="108"/>
      <c r="H9112" s="109"/>
      <c r="I9112" s="109"/>
      <c r="J9112" s="110"/>
      <c r="K9112" s="117"/>
      <c r="L9112" s="178"/>
      <c r="M9112" s="178"/>
      <c r="N9112" s="106"/>
      <c r="O9112" s="111"/>
      <c r="P9112" s="111"/>
      <c r="Q9112" s="106"/>
      <c r="R9112" s="106"/>
      <c r="S9112" s="106"/>
      <c r="T9112" s="106"/>
      <c r="U9112" s="106"/>
      <c r="V9112" s="106"/>
      <c r="W9112" s="19"/>
      <c r="X9112" s="2"/>
      <c r="Y9112" s="4"/>
      <c r="Z9112" s="106"/>
      <c r="AA9112" s="114"/>
      <c r="AB9112" s="112"/>
      <c r="AC9112" s="178"/>
      <c r="AD9112" s="11"/>
      <c r="AE9112" s="106"/>
      <c r="AF9112" s="106"/>
      <c r="AG9112" s="106"/>
      <c r="AH9112" s="115"/>
      <c r="AI9112" s="116"/>
    </row>
    <row r="9113" spans="1:35" ht="15" customHeight="1" x14ac:dyDescent="0.25">
      <c r="A9113" s="105"/>
      <c r="B9113" s="106"/>
      <c r="C9113" s="2"/>
      <c r="D9113" s="2"/>
      <c r="E9113" s="106"/>
      <c r="F9113" s="107"/>
      <c r="G9113" s="108"/>
      <c r="H9113" s="109"/>
      <c r="I9113" s="109"/>
      <c r="J9113" s="110"/>
      <c r="K9113" s="117"/>
      <c r="L9113" s="178"/>
      <c r="M9113" s="178"/>
      <c r="N9113" s="106"/>
      <c r="O9113" s="111"/>
      <c r="P9113" s="111"/>
      <c r="Q9113" s="106"/>
      <c r="R9113" s="106"/>
      <c r="S9113" s="106"/>
      <c r="T9113" s="106"/>
      <c r="U9113" s="106"/>
      <c r="V9113" s="106"/>
      <c r="W9113" s="19"/>
      <c r="X9113" s="2"/>
      <c r="Y9113" s="4"/>
      <c r="Z9113" s="106"/>
      <c r="AA9113" s="114"/>
      <c r="AB9113" s="112"/>
      <c r="AC9113" s="178"/>
      <c r="AD9113" s="11"/>
      <c r="AE9113" s="106"/>
      <c r="AF9113" s="106"/>
      <c r="AG9113" s="106"/>
      <c r="AH9113" s="115"/>
      <c r="AI9113" s="116"/>
    </row>
    <row r="9114" spans="1:35" ht="15" customHeight="1" x14ac:dyDescent="0.25">
      <c r="A9114" s="105"/>
      <c r="B9114" s="106"/>
      <c r="C9114" s="2"/>
      <c r="D9114" s="2"/>
      <c r="E9114" s="106"/>
      <c r="F9114" s="107"/>
      <c r="G9114" s="108"/>
      <c r="H9114" s="109"/>
      <c r="I9114" s="109"/>
      <c r="J9114" s="110"/>
      <c r="K9114" s="117"/>
      <c r="L9114" s="178"/>
      <c r="M9114" s="178"/>
      <c r="N9114" s="106"/>
      <c r="O9114" s="111"/>
      <c r="P9114" s="111"/>
      <c r="Q9114" s="106"/>
      <c r="R9114" s="106"/>
      <c r="S9114" s="106"/>
      <c r="T9114" s="106"/>
      <c r="U9114" s="106"/>
      <c r="V9114" s="106"/>
      <c r="W9114" s="19"/>
      <c r="X9114" s="2"/>
      <c r="Y9114" s="4"/>
      <c r="Z9114" s="106"/>
      <c r="AA9114" s="114"/>
      <c r="AB9114" s="112"/>
      <c r="AC9114" s="178"/>
      <c r="AD9114" s="11"/>
      <c r="AE9114" s="106"/>
      <c r="AF9114" s="106"/>
      <c r="AG9114" s="106"/>
      <c r="AH9114" s="115"/>
      <c r="AI9114" s="116"/>
    </row>
    <row r="9115" spans="1:35" ht="15" customHeight="1" x14ac:dyDescent="0.25">
      <c r="A9115" s="105"/>
      <c r="B9115" s="106"/>
      <c r="C9115" s="2"/>
      <c r="D9115" s="2"/>
      <c r="E9115" s="106"/>
      <c r="F9115" s="107"/>
      <c r="G9115" s="108"/>
      <c r="H9115" s="109"/>
      <c r="I9115" s="109"/>
      <c r="J9115" s="110"/>
      <c r="K9115" s="117"/>
      <c r="L9115" s="178"/>
      <c r="M9115" s="178"/>
      <c r="N9115" s="106"/>
      <c r="O9115" s="111"/>
      <c r="P9115" s="111"/>
      <c r="Q9115" s="106"/>
      <c r="R9115" s="106"/>
      <c r="S9115" s="106"/>
      <c r="T9115" s="106"/>
      <c r="U9115" s="106"/>
      <c r="V9115" s="106"/>
      <c r="W9115" s="19"/>
      <c r="X9115" s="2"/>
      <c r="Y9115" s="4"/>
      <c r="Z9115" s="106"/>
      <c r="AA9115" s="114"/>
      <c r="AB9115" s="112"/>
      <c r="AC9115" s="178"/>
      <c r="AD9115" s="11"/>
      <c r="AE9115" s="106"/>
      <c r="AF9115" s="106"/>
      <c r="AG9115" s="106"/>
      <c r="AH9115" s="115"/>
      <c r="AI9115" s="116"/>
    </row>
    <row r="9116" spans="1:35" ht="15" customHeight="1" x14ac:dyDescent="0.25">
      <c r="A9116" s="105"/>
      <c r="B9116" s="106"/>
      <c r="C9116" s="2"/>
      <c r="D9116" s="2"/>
      <c r="E9116" s="106"/>
      <c r="F9116" s="107"/>
      <c r="G9116" s="108"/>
      <c r="H9116" s="109"/>
      <c r="I9116" s="109"/>
      <c r="J9116" s="110"/>
      <c r="K9116" s="117"/>
      <c r="L9116" s="178"/>
      <c r="M9116" s="178"/>
      <c r="N9116" s="106"/>
      <c r="O9116" s="111"/>
      <c r="P9116" s="111"/>
      <c r="Q9116" s="106"/>
      <c r="R9116" s="106"/>
      <c r="S9116" s="106"/>
      <c r="T9116" s="106"/>
      <c r="U9116" s="106"/>
      <c r="V9116" s="106"/>
      <c r="W9116" s="19"/>
      <c r="X9116" s="2"/>
      <c r="Y9116" s="4"/>
      <c r="Z9116" s="106"/>
      <c r="AA9116" s="114"/>
      <c r="AB9116" s="112"/>
      <c r="AC9116" s="178"/>
      <c r="AD9116" s="11"/>
      <c r="AE9116" s="106"/>
      <c r="AF9116" s="106"/>
      <c r="AG9116" s="106"/>
      <c r="AH9116" s="115"/>
      <c r="AI9116" s="116"/>
    </row>
    <row r="9117" spans="1:35" ht="15" customHeight="1" x14ac:dyDescent="0.25">
      <c r="A9117" s="105"/>
      <c r="B9117" s="106"/>
      <c r="C9117" s="2"/>
      <c r="D9117" s="2"/>
      <c r="E9117" s="106"/>
      <c r="F9117" s="107"/>
      <c r="G9117" s="108"/>
      <c r="H9117" s="109"/>
      <c r="I9117" s="109"/>
      <c r="J9117" s="110"/>
      <c r="K9117" s="117"/>
      <c r="L9117" s="178"/>
      <c r="M9117" s="178"/>
      <c r="N9117" s="106"/>
      <c r="O9117" s="111"/>
      <c r="P9117" s="111"/>
      <c r="Q9117" s="106"/>
      <c r="R9117" s="106"/>
      <c r="S9117" s="106"/>
      <c r="T9117" s="106"/>
      <c r="U9117" s="106"/>
      <c r="V9117" s="106"/>
      <c r="W9117" s="19"/>
      <c r="X9117" s="2"/>
      <c r="Y9117" s="4"/>
      <c r="Z9117" s="106"/>
      <c r="AA9117" s="114"/>
      <c r="AB9117" s="112"/>
      <c r="AC9117" s="178"/>
      <c r="AD9117" s="11"/>
      <c r="AE9117" s="106"/>
      <c r="AF9117" s="106"/>
      <c r="AG9117" s="106"/>
      <c r="AH9117" s="115"/>
      <c r="AI9117" s="116"/>
    </row>
    <row r="9118" spans="1:35" ht="15" customHeight="1" x14ac:dyDescent="0.25">
      <c r="A9118" s="105"/>
      <c r="B9118" s="106"/>
      <c r="C9118" s="2"/>
      <c r="D9118" s="2"/>
      <c r="E9118" s="106"/>
      <c r="F9118" s="107"/>
      <c r="G9118" s="108"/>
      <c r="H9118" s="109"/>
      <c r="I9118" s="109"/>
      <c r="J9118" s="110"/>
      <c r="K9118" s="117"/>
      <c r="L9118" s="178"/>
      <c r="M9118" s="178"/>
      <c r="N9118" s="106"/>
      <c r="O9118" s="111"/>
      <c r="P9118" s="111"/>
      <c r="Q9118" s="106"/>
      <c r="R9118" s="106"/>
      <c r="S9118" s="106"/>
      <c r="T9118" s="106"/>
      <c r="U9118" s="106"/>
      <c r="V9118" s="106"/>
      <c r="W9118" s="19"/>
      <c r="X9118" s="2"/>
      <c r="Y9118" s="4"/>
      <c r="Z9118" s="106"/>
      <c r="AA9118" s="114"/>
      <c r="AB9118" s="112"/>
      <c r="AC9118" s="178"/>
      <c r="AD9118" s="11"/>
      <c r="AE9118" s="106"/>
      <c r="AF9118" s="106"/>
      <c r="AG9118" s="106"/>
      <c r="AH9118" s="115"/>
      <c r="AI9118" s="116"/>
    </row>
    <row r="9119" spans="1:35" ht="15" customHeight="1" x14ac:dyDescent="0.25">
      <c r="A9119" s="105"/>
      <c r="B9119" s="106"/>
      <c r="C9119" s="2"/>
      <c r="D9119" s="2"/>
      <c r="E9119" s="106"/>
      <c r="F9119" s="107"/>
      <c r="G9119" s="108"/>
      <c r="H9119" s="109"/>
      <c r="I9119" s="109"/>
      <c r="J9119" s="110"/>
      <c r="K9119" s="117"/>
      <c r="L9119" s="178"/>
      <c r="M9119" s="178"/>
      <c r="N9119" s="106"/>
      <c r="O9119" s="111"/>
      <c r="P9119" s="111"/>
      <c r="Q9119" s="106"/>
      <c r="R9119" s="106"/>
      <c r="S9119" s="106"/>
      <c r="T9119" s="106"/>
      <c r="U9119" s="106"/>
      <c r="V9119" s="106"/>
      <c r="W9119" s="19"/>
      <c r="X9119" s="2"/>
      <c r="Y9119" s="4"/>
      <c r="Z9119" s="106"/>
      <c r="AA9119" s="114"/>
      <c r="AB9119" s="112"/>
      <c r="AC9119" s="178"/>
      <c r="AD9119" s="11"/>
      <c r="AE9119" s="106"/>
      <c r="AF9119" s="106"/>
      <c r="AG9119" s="106"/>
      <c r="AH9119" s="115"/>
      <c r="AI9119" s="116"/>
    </row>
    <row r="9120" spans="1:35" ht="15" customHeight="1" x14ac:dyDescent="0.25">
      <c r="A9120" s="105"/>
      <c r="B9120" s="106"/>
      <c r="C9120" s="2"/>
      <c r="D9120" s="2"/>
      <c r="E9120" s="106"/>
      <c r="F9120" s="107"/>
      <c r="G9120" s="108"/>
      <c r="H9120" s="109"/>
      <c r="I9120" s="109"/>
      <c r="J9120" s="110"/>
      <c r="K9120" s="117"/>
      <c r="L9120" s="178"/>
      <c r="M9120" s="178"/>
      <c r="N9120" s="106"/>
      <c r="O9120" s="111"/>
      <c r="P9120" s="111"/>
      <c r="Q9120" s="106"/>
      <c r="R9120" s="106"/>
      <c r="S9120" s="106"/>
      <c r="T9120" s="106"/>
      <c r="U9120" s="106"/>
      <c r="V9120" s="106"/>
      <c r="W9120" s="19"/>
      <c r="X9120" s="2"/>
      <c r="Y9120" s="4"/>
      <c r="Z9120" s="106"/>
      <c r="AA9120" s="114"/>
      <c r="AB9120" s="112"/>
      <c r="AC9120" s="178"/>
      <c r="AD9120" s="11"/>
      <c r="AE9120" s="106"/>
      <c r="AF9120" s="106"/>
      <c r="AG9120" s="106"/>
      <c r="AH9120" s="115"/>
      <c r="AI9120" s="116"/>
    </row>
    <row r="9121" spans="1:35" ht="15" customHeight="1" x14ac:dyDescent="0.25">
      <c r="A9121" s="105"/>
      <c r="B9121" s="106"/>
      <c r="C9121" s="2"/>
      <c r="D9121" s="2"/>
      <c r="E9121" s="106"/>
      <c r="F9121" s="107"/>
      <c r="G9121" s="108"/>
      <c r="H9121" s="109"/>
      <c r="I9121" s="109"/>
      <c r="J9121" s="110"/>
      <c r="K9121" s="117"/>
      <c r="L9121" s="178"/>
      <c r="M9121" s="178"/>
      <c r="N9121" s="106"/>
      <c r="O9121" s="111"/>
      <c r="P9121" s="111"/>
      <c r="Q9121" s="106"/>
      <c r="R9121" s="106"/>
      <c r="S9121" s="106"/>
      <c r="T9121" s="106"/>
      <c r="U9121" s="106"/>
      <c r="V9121" s="106"/>
      <c r="W9121" s="19"/>
      <c r="X9121" s="2"/>
      <c r="Y9121" s="4"/>
      <c r="Z9121" s="106"/>
      <c r="AA9121" s="114"/>
      <c r="AB9121" s="112"/>
      <c r="AC9121" s="178"/>
      <c r="AD9121" s="11"/>
      <c r="AE9121" s="106"/>
      <c r="AF9121" s="106"/>
      <c r="AG9121" s="106"/>
      <c r="AH9121" s="115"/>
      <c r="AI9121" s="116"/>
    </row>
    <row r="9122" spans="1:35" ht="15" customHeight="1" x14ac:dyDescent="0.25">
      <c r="A9122" s="105"/>
      <c r="B9122" s="106"/>
      <c r="C9122" s="2"/>
      <c r="D9122" s="2"/>
      <c r="E9122" s="106"/>
      <c r="F9122" s="107"/>
      <c r="G9122" s="108"/>
      <c r="H9122" s="109"/>
      <c r="I9122" s="109"/>
      <c r="J9122" s="110"/>
      <c r="K9122" s="117"/>
      <c r="L9122" s="178"/>
      <c r="M9122" s="178"/>
      <c r="N9122" s="106"/>
      <c r="O9122" s="111"/>
      <c r="P9122" s="111"/>
      <c r="Q9122" s="106"/>
      <c r="R9122" s="106"/>
      <c r="S9122" s="106"/>
      <c r="T9122" s="106"/>
      <c r="U9122" s="106"/>
      <c r="V9122" s="106"/>
      <c r="W9122" s="19"/>
      <c r="X9122" s="2"/>
      <c r="Y9122" s="4"/>
      <c r="Z9122" s="106"/>
      <c r="AA9122" s="114"/>
      <c r="AB9122" s="112"/>
      <c r="AC9122" s="178"/>
      <c r="AD9122" s="11"/>
      <c r="AE9122" s="106"/>
      <c r="AF9122" s="106"/>
      <c r="AG9122" s="106"/>
      <c r="AH9122" s="115"/>
      <c r="AI9122" s="116"/>
    </row>
    <row r="9123" spans="1:35" ht="15" customHeight="1" x14ac:dyDescent="0.25">
      <c r="A9123" s="105"/>
      <c r="B9123" s="106"/>
      <c r="C9123" s="2"/>
      <c r="D9123" s="2"/>
      <c r="E9123" s="106"/>
      <c r="F9123" s="107"/>
      <c r="G9123" s="108"/>
      <c r="H9123" s="109"/>
      <c r="I9123" s="109"/>
      <c r="J9123" s="110"/>
      <c r="K9123" s="117"/>
      <c r="L9123" s="178"/>
      <c r="M9123" s="178"/>
      <c r="N9123" s="106"/>
      <c r="O9123" s="111"/>
      <c r="P9123" s="111"/>
      <c r="Q9123" s="106"/>
      <c r="R9123" s="106"/>
      <c r="S9123" s="106"/>
      <c r="T9123" s="106"/>
      <c r="U9123" s="106"/>
      <c r="V9123" s="106"/>
      <c r="W9123" s="19"/>
      <c r="X9123" s="2"/>
      <c r="Y9123" s="4"/>
      <c r="Z9123" s="106"/>
      <c r="AA9123" s="114"/>
      <c r="AB9123" s="112"/>
      <c r="AC9123" s="178"/>
      <c r="AD9123" s="11"/>
      <c r="AE9123" s="106"/>
      <c r="AF9123" s="106"/>
      <c r="AG9123" s="106"/>
      <c r="AH9123" s="115"/>
      <c r="AI9123" s="116"/>
    </row>
    <row r="9124" spans="1:35" ht="15" customHeight="1" x14ac:dyDescent="0.25">
      <c r="A9124" s="105"/>
      <c r="B9124" s="106"/>
      <c r="C9124" s="2"/>
      <c r="D9124" s="2"/>
      <c r="E9124" s="106"/>
      <c r="F9124" s="107"/>
      <c r="G9124" s="108"/>
      <c r="H9124" s="109"/>
      <c r="I9124" s="109"/>
      <c r="J9124" s="110"/>
      <c r="K9124" s="117"/>
      <c r="L9124" s="178"/>
      <c r="M9124" s="178"/>
      <c r="N9124" s="106"/>
      <c r="O9124" s="111"/>
      <c r="P9124" s="111"/>
      <c r="Q9124" s="106"/>
      <c r="R9124" s="106"/>
      <c r="S9124" s="106"/>
      <c r="T9124" s="106"/>
      <c r="U9124" s="106"/>
      <c r="V9124" s="106"/>
      <c r="W9124" s="19"/>
      <c r="X9124" s="2"/>
      <c r="Y9124" s="4"/>
      <c r="Z9124" s="106"/>
      <c r="AA9124" s="114"/>
      <c r="AB9124" s="112"/>
      <c r="AC9124" s="178"/>
      <c r="AD9124" s="11"/>
      <c r="AE9124" s="106"/>
      <c r="AF9124" s="106"/>
      <c r="AG9124" s="106"/>
      <c r="AH9124" s="115"/>
      <c r="AI9124" s="116"/>
    </row>
    <row r="9125" spans="1:35" ht="15" customHeight="1" x14ac:dyDescent="0.25">
      <c r="A9125" s="105"/>
      <c r="B9125" s="106"/>
      <c r="C9125" s="2"/>
      <c r="D9125" s="2"/>
      <c r="E9125" s="106"/>
      <c r="F9125" s="107"/>
      <c r="G9125" s="108"/>
      <c r="H9125" s="109"/>
      <c r="I9125" s="109"/>
      <c r="J9125" s="110"/>
      <c r="K9125" s="117"/>
      <c r="L9125" s="178"/>
      <c r="M9125" s="178"/>
      <c r="N9125" s="106"/>
      <c r="O9125" s="111"/>
      <c r="P9125" s="111"/>
      <c r="Q9125" s="106"/>
      <c r="R9125" s="106"/>
      <c r="S9125" s="106"/>
      <c r="T9125" s="106"/>
      <c r="U9125" s="106"/>
      <c r="V9125" s="106"/>
      <c r="W9125" s="19"/>
      <c r="X9125" s="2"/>
      <c r="Y9125" s="4"/>
      <c r="Z9125" s="106"/>
      <c r="AA9125" s="114"/>
      <c r="AB9125" s="112"/>
      <c r="AC9125" s="178"/>
      <c r="AD9125" s="11"/>
      <c r="AE9125" s="106"/>
      <c r="AF9125" s="106"/>
      <c r="AG9125" s="106"/>
      <c r="AH9125" s="115"/>
      <c r="AI9125" s="116"/>
    </row>
    <row r="9126" spans="1:35" ht="15" customHeight="1" x14ac:dyDescent="0.25">
      <c r="A9126" s="105"/>
      <c r="B9126" s="106"/>
      <c r="C9126" s="2"/>
      <c r="D9126" s="2"/>
      <c r="E9126" s="106"/>
      <c r="F9126" s="107"/>
      <c r="G9126" s="108"/>
      <c r="H9126" s="109"/>
      <c r="I9126" s="109"/>
      <c r="J9126" s="110"/>
      <c r="K9126" s="117"/>
      <c r="L9126" s="178"/>
      <c r="M9126" s="178"/>
      <c r="N9126" s="106"/>
      <c r="O9126" s="111"/>
      <c r="P9126" s="111"/>
      <c r="Q9126" s="106"/>
      <c r="R9126" s="106"/>
      <c r="S9126" s="106"/>
      <c r="T9126" s="106"/>
      <c r="U9126" s="106"/>
      <c r="V9126" s="106"/>
      <c r="W9126" s="19"/>
      <c r="X9126" s="2"/>
      <c r="Y9126" s="4"/>
      <c r="Z9126" s="106"/>
      <c r="AA9126" s="114"/>
      <c r="AB9126" s="112"/>
      <c r="AC9126" s="178"/>
      <c r="AD9126" s="11"/>
      <c r="AE9126" s="106"/>
      <c r="AF9126" s="106"/>
      <c r="AG9126" s="106"/>
      <c r="AH9126" s="115"/>
      <c r="AI9126" s="116"/>
    </row>
    <row r="9127" spans="1:35" ht="15" customHeight="1" x14ac:dyDescent="0.25">
      <c r="A9127" s="105"/>
      <c r="B9127" s="106"/>
      <c r="C9127" s="2"/>
      <c r="D9127" s="2"/>
      <c r="E9127" s="106"/>
      <c r="F9127" s="107"/>
      <c r="G9127" s="108"/>
      <c r="H9127" s="109"/>
      <c r="I9127" s="109"/>
      <c r="J9127" s="110"/>
      <c r="K9127" s="117"/>
      <c r="L9127" s="178"/>
      <c r="M9127" s="178"/>
      <c r="N9127" s="106"/>
      <c r="O9127" s="111"/>
      <c r="P9127" s="111"/>
      <c r="Q9127" s="106"/>
      <c r="R9127" s="106"/>
      <c r="S9127" s="106"/>
      <c r="T9127" s="106"/>
      <c r="U9127" s="106"/>
      <c r="V9127" s="106"/>
      <c r="W9127" s="19"/>
      <c r="X9127" s="2"/>
      <c r="Y9127" s="4"/>
      <c r="Z9127" s="106"/>
      <c r="AA9127" s="114"/>
      <c r="AB9127" s="112"/>
      <c r="AC9127" s="178"/>
      <c r="AD9127" s="11"/>
      <c r="AE9127" s="106"/>
      <c r="AF9127" s="106"/>
      <c r="AG9127" s="106"/>
      <c r="AH9127" s="115"/>
      <c r="AI9127" s="116"/>
    </row>
    <row r="9128" spans="1:35" ht="15" customHeight="1" x14ac:dyDescent="0.25">
      <c r="A9128" s="105"/>
      <c r="B9128" s="106"/>
      <c r="C9128" s="2"/>
      <c r="D9128" s="2"/>
      <c r="E9128" s="106"/>
      <c r="F9128" s="107"/>
      <c r="G9128" s="108"/>
      <c r="H9128" s="109"/>
      <c r="I9128" s="109"/>
      <c r="J9128" s="110"/>
      <c r="K9128" s="117"/>
      <c r="L9128" s="178"/>
      <c r="M9128" s="178"/>
      <c r="N9128" s="106"/>
      <c r="O9128" s="111"/>
      <c r="P9128" s="111"/>
      <c r="Q9128" s="106"/>
      <c r="R9128" s="106"/>
      <c r="S9128" s="106"/>
      <c r="T9128" s="106"/>
      <c r="U9128" s="106"/>
      <c r="V9128" s="106"/>
      <c r="W9128" s="19"/>
      <c r="X9128" s="2"/>
      <c r="Y9128" s="4"/>
      <c r="Z9128" s="106"/>
      <c r="AA9128" s="114"/>
      <c r="AB9128" s="112"/>
      <c r="AC9128" s="178"/>
      <c r="AD9128" s="11"/>
      <c r="AE9128" s="106"/>
      <c r="AF9128" s="106"/>
      <c r="AG9128" s="106"/>
      <c r="AH9128" s="115"/>
      <c r="AI9128" s="116"/>
    </row>
    <row r="9129" spans="1:35" ht="15" customHeight="1" x14ac:dyDescent="0.25">
      <c r="A9129" s="105"/>
      <c r="B9129" s="106"/>
      <c r="C9129" s="2"/>
      <c r="D9129" s="2"/>
      <c r="E9129" s="106"/>
      <c r="F9129" s="107"/>
      <c r="G9129" s="108"/>
      <c r="H9129" s="109"/>
      <c r="I9129" s="109"/>
      <c r="J9129" s="110"/>
      <c r="K9129" s="117"/>
      <c r="L9129" s="178"/>
      <c r="M9129" s="178"/>
      <c r="N9129" s="106"/>
      <c r="O9129" s="111"/>
      <c r="P9129" s="111"/>
      <c r="Q9129" s="106"/>
      <c r="R9129" s="106"/>
      <c r="S9129" s="106"/>
      <c r="T9129" s="106"/>
      <c r="U9129" s="106"/>
      <c r="V9129" s="106"/>
      <c r="W9129" s="19"/>
      <c r="X9129" s="2"/>
      <c r="Y9129" s="4"/>
      <c r="Z9129" s="106"/>
      <c r="AA9129" s="114"/>
      <c r="AB9129" s="112"/>
      <c r="AC9129" s="178"/>
      <c r="AD9129" s="11"/>
      <c r="AE9129" s="106"/>
      <c r="AF9129" s="106"/>
      <c r="AG9129" s="106"/>
      <c r="AH9129" s="115"/>
      <c r="AI9129" s="116"/>
    </row>
    <row r="9130" spans="1:35" ht="15" customHeight="1" x14ac:dyDescent="0.25">
      <c r="A9130" s="105"/>
      <c r="B9130" s="106"/>
      <c r="C9130" s="2"/>
      <c r="D9130" s="2"/>
      <c r="E9130" s="106"/>
      <c r="F9130" s="107"/>
      <c r="G9130" s="108"/>
      <c r="H9130" s="109"/>
      <c r="I9130" s="109"/>
      <c r="J9130" s="110"/>
      <c r="K9130" s="117"/>
      <c r="L9130" s="178"/>
      <c r="M9130" s="178"/>
      <c r="N9130" s="106"/>
      <c r="O9130" s="111"/>
      <c r="P9130" s="111"/>
      <c r="Q9130" s="106"/>
      <c r="R9130" s="106"/>
      <c r="S9130" s="106"/>
      <c r="T9130" s="106"/>
      <c r="U9130" s="106"/>
      <c r="V9130" s="106"/>
      <c r="W9130" s="19"/>
      <c r="X9130" s="2"/>
      <c r="Y9130" s="4"/>
      <c r="Z9130" s="106"/>
      <c r="AA9130" s="114"/>
      <c r="AB9130" s="112"/>
      <c r="AC9130" s="178"/>
      <c r="AD9130" s="11"/>
      <c r="AE9130" s="106"/>
      <c r="AF9130" s="106"/>
      <c r="AG9130" s="106"/>
      <c r="AH9130" s="115"/>
      <c r="AI9130" s="116"/>
    </row>
    <row r="9131" spans="1:35" ht="15" customHeight="1" x14ac:dyDescent="0.25">
      <c r="A9131" s="105"/>
      <c r="B9131" s="106"/>
      <c r="C9131" s="2"/>
      <c r="D9131" s="2"/>
      <c r="E9131" s="106"/>
      <c r="F9131" s="107"/>
      <c r="G9131" s="108"/>
      <c r="H9131" s="109"/>
      <c r="I9131" s="109"/>
      <c r="J9131" s="110"/>
      <c r="K9131" s="117"/>
      <c r="L9131" s="178"/>
      <c r="M9131" s="178"/>
      <c r="N9131" s="106"/>
      <c r="O9131" s="111"/>
      <c r="P9131" s="111"/>
      <c r="Q9131" s="106"/>
      <c r="R9131" s="106"/>
      <c r="S9131" s="106"/>
      <c r="T9131" s="106"/>
      <c r="U9131" s="106"/>
      <c r="V9131" s="106"/>
      <c r="W9131" s="19"/>
      <c r="X9131" s="2"/>
      <c r="Y9131" s="4"/>
      <c r="Z9131" s="106"/>
      <c r="AA9131" s="114"/>
      <c r="AB9131" s="112"/>
      <c r="AC9131" s="178"/>
      <c r="AD9131" s="11"/>
      <c r="AE9131" s="106"/>
      <c r="AF9131" s="106"/>
      <c r="AG9131" s="106"/>
      <c r="AH9131" s="115"/>
      <c r="AI9131" s="116"/>
    </row>
    <row r="9132" spans="1:35" ht="15" customHeight="1" x14ac:dyDescent="0.25">
      <c r="A9132" s="105"/>
      <c r="B9132" s="106"/>
      <c r="C9132" s="2"/>
      <c r="D9132" s="2"/>
      <c r="E9132" s="106"/>
      <c r="F9132" s="107"/>
      <c r="G9132" s="108"/>
      <c r="H9132" s="109"/>
      <c r="I9132" s="109"/>
      <c r="J9132" s="110"/>
      <c r="K9132" s="117"/>
      <c r="L9132" s="178"/>
      <c r="M9132" s="178"/>
      <c r="N9132" s="106"/>
      <c r="O9132" s="111"/>
      <c r="P9132" s="111"/>
      <c r="Q9132" s="106"/>
      <c r="R9132" s="106"/>
      <c r="S9132" s="106"/>
      <c r="T9132" s="106"/>
      <c r="U9132" s="106"/>
      <c r="V9132" s="106"/>
      <c r="W9132" s="19"/>
      <c r="X9132" s="2"/>
      <c r="Y9132" s="4"/>
      <c r="Z9132" s="106"/>
      <c r="AA9132" s="114"/>
      <c r="AB9132" s="112"/>
      <c r="AC9132" s="178"/>
      <c r="AD9132" s="11"/>
      <c r="AE9132" s="106"/>
      <c r="AF9132" s="106"/>
      <c r="AG9132" s="106"/>
      <c r="AH9132" s="115"/>
      <c r="AI9132" s="116"/>
    </row>
    <row r="9133" spans="1:35" ht="15" customHeight="1" x14ac:dyDescent="0.25">
      <c r="A9133" s="105"/>
      <c r="B9133" s="106"/>
      <c r="C9133" s="2"/>
      <c r="D9133" s="2"/>
      <c r="E9133" s="106"/>
      <c r="F9133" s="107"/>
      <c r="G9133" s="108"/>
      <c r="H9133" s="109"/>
      <c r="I9133" s="109"/>
      <c r="J9133" s="110"/>
      <c r="K9133" s="117"/>
      <c r="L9133" s="178"/>
      <c r="M9133" s="178"/>
      <c r="N9133" s="106"/>
      <c r="O9133" s="111"/>
      <c r="P9133" s="111"/>
      <c r="Q9133" s="106"/>
      <c r="R9133" s="106"/>
      <c r="S9133" s="106"/>
      <c r="T9133" s="106"/>
      <c r="U9133" s="106"/>
      <c r="V9133" s="106"/>
      <c r="W9133" s="19"/>
      <c r="X9133" s="2"/>
      <c r="Y9133" s="4"/>
      <c r="Z9133" s="106"/>
      <c r="AA9133" s="114"/>
      <c r="AB9133" s="112"/>
      <c r="AC9133" s="178"/>
      <c r="AD9133" s="11"/>
      <c r="AE9133" s="106"/>
      <c r="AF9133" s="106"/>
      <c r="AG9133" s="106"/>
      <c r="AH9133" s="115"/>
      <c r="AI9133" s="116"/>
    </row>
    <row r="9134" spans="1:35" ht="15" customHeight="1" x14ac:dyDescent="0.25">
      <c r="A9134" s="105"/>
      <c r="B9134" s="106"/>
      <c r="C9134" s="2"/>
      <c r="D9134" s="2"/>
      <c r="E9134" s="106"/>
      <c r="F9134" s="107"/>
      <c r="G9134" s="108"/>
      <c r="H9134" s="109"/>
      <c r="I9134" s="109"/>
      <c r="J9134" s="110"/>
      <c r="K9134" s="117"/>
      <c r="L9134" s="178"/>
      <c r="M9134" s="178"/>
      <c r="N9134" s="106"/>
      <c r="O9134" s="111"/>
      <c r="P9134" s="111"/>
      <c r="Q9134" s="106"/>
      <c r="R9134" s="106"/>
      <c r="S9134" s="106"/>
      <c r="T9134" s="106"/>
      <c r="U9134" s="106"/>
      <c r="V9134" s="106"/>
      <c r="W9134" s="19"/>
      <c r="X9134" s="2"/>
      <c r="Y9134" s="4"/>
      <c r="Z9134" s="106"/>
      <c r="AA9134" s="114"/>
      <c r="AB9134" s="112"/>
      <c r="AC9134" s="178"/>
      <c r="AD9134" s="11"/>
      <c r="AE9134" s="106"/>
      <c r="AF9134" s="106"/>
      <c r="AG9134" s="106"/>
      <c r="AH9134" s="115"/>
      <c r="AI9134" s="116"/>
    </row>
    <row r="9135" spans="1:35" ht="15" customHeight="1" x14ac:dyDescent="0.25">
      <c r="A9135" s="105"/>
      <c r="B9135" s="106"/>
      <c r="C9135" s="2"/>
      <c r="D9135" s="2"/>
      <c r="E9135" s="106"/>
      <c r="F9135" s="107"/>
      <c r="G9135" s="108"/>
      <c r="H9135" s="109"/>
      <c r="I9135" s="109"/>
      <c r="J9135" s="110"/>
      <c r="K9135" s="117"/>
      <c r="L9135" s="178"/>
      <c r="M9135" s="178"/>
      <c r="N9135" s="106"/>
      <c r="O9135" s="111"/>
      <c r="P9135" s="111"/>
      <c r="Q9135" s="106"/>
      <c r="R9135" s="106"/>
      <c r="S9135" s="106"/>
      <c r="T9135" s="106"/>
      <c r="U9135" s="106"/>
      <c r="V9135" s="106"/>
      <c r="W9135" s="19"/>
      <c r="X9135" s="2"/>
      <c r="Y9135" s="4"/>
      <c r="Z9135" s="106"/>
      <c r="AA9135" s="114"/>
      <c r="AB9135" s="112"/>
      <c r="AC9135" s="178"/>
      <c r="AD9135" s="11"/>
      <c r="AE9135" s="106"/>
      <c r="AF9135" s="106"/>
      <c r="AG9135" s="106"/>
      <c r="AH9135" s="115"/>
      <c r="AI9135" s="116"/>
    </row>
    <row r="9136" spans="1:35" ht="15" customHeight="1" x14ac:dyDescent="0.25">
      <c r="A9136" s="105"/>
      <c r="B9136" s="106"/>
      <c r="C9136" s="2"/>
      <c r="D9136" s="2"/>
      <c r="E9136" s="106"/>
      <c r="F9136" s="107"/>
      <c r="G9136" s="108"/>
      <c r="H9136" s="109"/>
      <c r="I9136" s="109"/>
      <c r="J9136" s="110"/>
      <c r="K9136" s="117"/>
      <c r="L9136" s="178"/>
      <c r="M9136" s="178"/>
      <c r="N9136" s="106"/>
      <c r="O9136" s="111"/>
      <c r="P9136" s="111"/>
      <c r="Q9136" s="106"/>
      <c r="R9136" s="106"/>
      <c r="S9136" s="106"/>
      <c r="T9136" s="106"/>
      <c r="U9136" s="106"/>
      <c r="V9136" s="106"/>
      <c r="W9136" s="19"/>
      <c r="X9136" s="2"/>
      <c r="Y9136" s="4"/>
      <c r="Z9136" s="106"/>
      <c r="AA9136" s="114"/>
      <c r="AB9136" s="112"/>
      <c r="AC9136" s="178"/>
      <c r="AD9136" s="11"/>
      <c r="AE9136" s="106"/>
      <c r="AF9136" s="106"/>
      <c r="AG9136" s="106"/>
      <c r="AH9136" s="115"/>
      <c r="AI9136" s="116"/>
    </row>
    <row r="9137" spans="1:35" ht="15" customHeight="1" x14ac:dyDescent="0.25">
      <c r="A9137" s="105"/>
      <c r="B9137" s="106"/>
      <c r="C9137" s="2"/>
      <c r="D9137" s="2"/>
      <c r="E9137" s="106"/>
      <c r="F9137" s="107"/>
      <c r="G9137" s="108"/>
      <c r="H9137" s="109"/>
      <c r="I9137" s="109"/>
      <c r="J9137" s="110"/>
      <c r="K9137" s="117"/>
      <c r="L9137" s="178"/>
      <c r="M9137" s="178"/>
      <c r="N9137" s="106"/>
      <c r="O9137" s="111"/>
      <c r="P9137" s="111"/>
      <c r="Q9137" s="106"/>
      <c r="R9137" s="106"/>
      <c r="S9137" s="106"/>
      <c r="T9137" s="106"/>
      <c r="U9137" s="106"/>
      <c r="V9137" s="106"/>
      <c r="W9137" s="19"/>
      <c r="X9137" s="2"/>
      <c r="Y9137" s="4"/>
      <c r="Z9137" s="106"/>
      <c r="AA9137" s="114"/>
      <c r="AB9137" s="112"/>
      <c r="AC9137" s="178"/>
      <c r="AD9137" s="11"/>
      <c r="AE9137" s="106"/>
      <c r="AF9137" s="106"/>
      <c r="AG9137" s="106"/>
      <c r="AH9137" s="115"/>
      <c r="AI9137" s="116"/>
    </row>
    <row r="9138" spans="1:35" ht="15" customHeight="1" x14ac:dyDescent="0.25">
      <c r="A9138" s="105"/>
      <c r="B9138" s="106"/>
      <c r="C9138" s="2"/>
      <c r="D9138" s="2"/>
      <c r="E9138" s="106"/>
      <c r="F9138" s="107"/>
      <c r="G9138" s="108"/>
      <c r="H9138" s="109"/>
      <c r="I9138" s="109"/>
      <c r="J9138" s="110"/>
      <c r="K9138" s="117"/>
      <c r="L9138" s="178"/>
      <c r="M9138" s="178"/>
      <c r="N9138" s="106"/>
      <c r="O9138" s="111"/>
      <c r="P9138" s="111"/>
      <c r="Q9138" s="106"/>
      <c r="R9138" s="106"/>
      <c r="S9138" s="106"/>
      <c r="T9138" s="106"/>
      <c r="U9138" s="106"/>
      <c r="V9138" s="106"/>
      <c r="W9138" s="19"/>
      <c r="X9138" s="2"/>
      <c r="Y9138" s="4"/>
      <c r="Z9138" s="106"/>
      <c r="AA9138" s="114"/>
      <c r="AB9138" s="112"/>
      <c r="AC9138" s="178"/>
      <c r="AD9138" s="11"/>
      <c r="AE9138" s="106"/>
      <c r="AF9138" s="106"/>
      <c r="AG9138" s="106"/>
      <c r="AH9138" s="115"/>
      <c r="AI9138" s="116"/>
    </row>
    <row r="9139" spans="1:35" ht="15" customHeight="1" x14ac:dyDescent="0.25">
      <c r="A9139" s="105"/>
      <c r="B9139" s="106"/>
      <c r="C9139" s="2"/>
      <c r="D9139" s="2"/>
      <c r="E9139" s="106"/>
      <c r="F9139" s="107"/>
      <c r="G9139" s="108"/>
      <c r="H9139" s="109"/>
      <c r="I9139" s="109"/>
      <c r="J9139" s="110"/>
      <c r="K9139" s="117"/>
      <c r="L9139" s="178"/>
      <c r="M9139" s="178"/>
      <c r="N9139" s="106"/>
      <c r="O9139" s="111"/>
      <c r="P9139" s="111"/>
      <c r="Q9139" s="106"/>
      <c r="R9139" s="106"/>
      <c r="S9139" s="106"/>
      <c r="T9139" s="106"/>
      <c r="U9139" s="106"/>
      <c r="V9139" s="106"/>
      <c r="W9139" s="19"/>
      <c r="X9139" s="2"/>
      <c r="Y9139" s="4"/>
      <c r="Z9139" s="106"/>
      <c r="AA9139" s="114"/>
      <c r="AB9139" s="112"/>
      <c r="AC9139" s="178"/>
      <c r="AD9139" s="11"/>
      <c r="AE9139" s="106"/>
      <c r="AF9139" s="106"/>
      <c r="AG9139" s="106"/>
      <c r="AH9139" s="115"/>
      <c r="AI9139" s="116"/>
    </row>
    <row r="9140" spans="1:35" ht="15" customHeight="1" x14ac:dyDescent="0.25">
      <c r="A9140" s="105"/>
      <c r="B9140" s="106"/>
      <c r="C9140" s="2"/>
      <c r="D9140" s="2"/>
      <c r="E9140" s="106"/>
      <c r="F9140" s="107"/>
      <c r="G9140" s="108"/>
      <c r="H9140" s="109"/>
      <c r="I9140" s="109"/>
      <c r="J9140" s="110"/>
      <c r="K9140" s="117"/>
      <c r="L9140" s="178"/>
      <c r="M9140" s="178"/>
      <c r="N9140" s="106"/>
      <c r="O9140" s="111"/>
      <c r="P9140" s="111"/>
      <c r="Q9140" s="106"/>
      <c r="R9140" s="106"/>
      <c r="S9140" s="106"/>
      <c r="T9140" s="106"/>
      <c r="U9140" s="106"/>
      <c r="V9140" s="106"/>
      <c r="W9140" s="19"/>
      <c r="X9140" s="2"/>
      <c r="Y9140" s="4"/>
      <c r="Z9140" s="106"/>
      <c r="AA9140" s="114"/>
      <c r="AB9140" s="112"/>
      <c r="AC9140" s="178"/>
      <c r="AD9140" s="11"/>
      <c r="AE9140" s="106"/>
      <c r="AF9140" s="106"/>
      <c r="AG9140" s="106"/>
      <c r="AH9140" s="115"/>
      <c r="AI9140" s="116"/>
    </row>
    <row r="9141" spans="1:35" ht="15" customHeight="1" x14ac:dyDescent="0.25">
      <c r="A9141" s="105"/>
      <c r="B9141" s="106"/>
      <c r="C9141" s="2"/>
      <c r="D9141" s="2"/>
      <c r="E9141" s="106"/>
      <c r="F9141" s="107"/>
      <c r="G9141" s="108"/>
      <c r="H9141" s="109"/>
      <c r="I9141" s="109"/>
      <c r="J9141" s="110"/>
      <c r="K9141" s="117"/>
      <c r="L9141" s="178"/>
      <c r="M9141" s="178"/>
      <c r="N9141" s="106"/>
      <c r="O9141" s="111"/>
      <c r="P9141" s="111"/>
      <c r="Q9141" s="106"/>
      <c r="R9141" s="106"/>
      <c r="S9141" s="106"/>
      <c r="T9141" s="106"/>
      <c r="U9141" s="106"/>
      <c r="V9141" s="106"/>
      <c r="W9141" s="19"/>
      <c r="X9141" s="2"/>
      <c r="Y9141" s="4"/>
      <c r="Z9141" s="106"/>
      <c r="AA9141" s="114"/>
      <c r="AB9141" s="112"/>
      <c r="AC9141" s="178"/>
      <c r="AD9141" s="11"/>
      <c r="AE9141" s="106"/>
      <c r="AF9141" s="106"/>
      <c r="AG9141" s="106"/>
      <c r="AH9141" s="115"/>
      <c r="AI9141" s="116"/>
    </row>
    <row r="9142" spans="1:35" ht="15" customHeight="1" x14ac:dyDescent="0.25">
      <c r="A9142" s="105"/>
      <c r="B9142" s="106"/>
      <c r="C9142" s="2"/>
      <c r="D9142" s="2"/>
      <c r="E9142" s="106"/>
      <c r="F9142" s="107"/>
      <c r="G9142" s="108"/>
      <c r="H9142" s="109"/>
      <c r="I9142" s="109"/>
      <c r="J9142" s="110"/>
      <c r="K9142" s="117"/>
      <c r="L9142" s="178"/>
      <c r="M9142" s="178"/>
      <c r="N9142" s="106"/>
      <c r="O9142" s="111"/>
      <c r="P9142" s="111"/>
      <c r="Q9142" s="106"/>
      <c r="R9142" s="106"/>
      <c r="S9142" s="106"/>
      <c r="T9142" s="106"/>
      <c r="U9142" s="106"/>
      <c r="V9142" s="106"/>
      <c r="W9142" s="19"/>
      <c r="X9142" s="2"/>
      <c r="Y9142" s="4"/>
      <c r="Z9142" s="106"/>
      <c r="AA9142" s="114"/>
      <c r="AB9142" s="112"/>
      <c r="AC9142" s="178"/>
      <c r="AD9142" s="11"/>
      <c r="AE9142" s="106"/>
      <c r="AF9142" s="106"/>
      <c r="AG9142" s="106"/>
      <c r="AH9142" s="115"/>
      <c r="AI9142" s="116"/>
    </row>
    <row r="9143" spans="1:35" ht="15" customHeight="1" x14ac:dyDescent="0.25">
      <c r="A9143" s="105"/>
      <c r="B9143" s="106"/>
      <c r="C9143" s="2"/>
      <c r="D9143" s="2"/>
      <c r="E9143" s="106"/>
      <c r="F9143" s="107"/>
      <c r="G9143" s="108"/>
      <c r="H9143" s="109"/>
      <c r="I9143" s="109"/>
      <c r="J9143" s="110"/>
      <c r="K9143" s="117"/>
      <c r="L9143" s="178"/>
      <c r="M9143" s="178"/>
      <c r="N9143" s="106"/>
      <c r="O9143" s="111"/>
      <c r="P9143" s="111"/>
      <c r="Q9143" s="106"/>
      <c r="R9143" s="106"/>
      <c r="S9143" s="106"/>
      <c r="T9143" s="106"/>
      <c r="U9143" s="106"/>
      <c r="V9143" s="106"/>
      <c r="W9143" s="19"/>
      <c r="X9143" s="2"/>
      <c r="Y9143" s="4"/>
      <c r="Z9143" s="106"/>
      <c r="AA9143" s="114"/>
      <c r="AB9143" s="112"/>
      <c r="AC9143" s="178"/>
      <c r="AD9143" s="11"/>
      <c r="AE9143" s="106"/>
      <c r="AF9143" s="106"/>
      <c r="AG9143" s="106"/>
      <c r="AH9143" s="115"/>
      <c r="AI9143" s="116"/>
    </row>
    <row r="9144" spans="1:35" ht="15" customHeight="1" x14ac:dyDescent="0.25">
      <c r="A9144" s="105"/>
      <c r="B9144" s="106"/>
      <c r="C9144" s="2"/>
      <c r="D9144" s="2"/>
      <c r="E9144" s="106"/>
      <c r="F9144" s="107"/>
      <c r="G9144" s="108"/>
      <c r="H9144" s="109"/>
      <c r="I9144" s="109"/>
      <c r="J9144" s="110"/>
      <c r="K9144" s="117"/>
      <c r="L9144" s="178"/>
      <c r="M9144" s="178"/>
      <c r="N9144" s="106"/>
      <c r="O9144" s="111"/>
      <c r="P9144" s="111"/>
      <c r="Q9144" s="106"/>
      <c r="R9144" s="106"/>
      <c r="S9144" s="106"/>
      <c r="T9144" s="106"/>
      <c r="U9144" s="106"/>
      <c r="V9144" s="106"/>
      <c r="W9144" s="19"/>
      <c r="X9144" s="2"/>
      <c r="Y9144" s="4"/>
      <c r="Z9144" s="106"/>
      <c r="AA9144" s="114"/>
      <c r="AB9144" s="112"/>
      <c r="AC9144" s="178"/>
      <c r="AD9144" s="11"/>
      <c r="AE9144" s="106"/>
      <c r="AF9144" s="106"/>
      <c r="AG9144" s="106"/>
      <c r="AH9144" s="115"/>
      <c r="AI9144" s="116"/>
    </row>
    <row r="9145" spans="1:35" ht="15" customHeight="1" x14ac:dyDescent="0.25">
      <c r="A9145" s="105"/>
      <c r="B9145" s="106"/>
      <c r="C9145" s="2"/>
      <c r="D9145" s="2"/>
      <c r="E9145" s="106"/>
      <c r="F9145" s="107"/>
      <c r="G9145" s="108"/>
      <c r="H9145" s="109"/>
      <c r="I9145" s="109"/>
      <c r="J9145" s="110"/>
      <c r="K9145" s="117"/>
      <c r="L9145" s="178"/>
      <c r="M9145" s="178"/>
      <c r="N9145" s="106"/>
      <c r="O9145" s="111"/>
      <c r="P9145" s="111"/>
      <c r="Q9145" s="106"/>
      <c r="R9145" s="106"/>
      <c r="S9145" s="106"/>
      <c r="T9145" s="106"/>
      <c r="U9145" s="106"/>
      <c r="V9145" s="106"/>
      <c r="W9145" s="19"/>
      <c r="X9145" s="2"/>
      <c r="Y9145" s="4"/>
      <c r="Z9145" s="106"/>
      <c r="AA9145" s="114"/>
      <c r="AB9145" s="112"/>
      <c r="AC9145" s="178"/>
      <c r="AD9145" s="11"/>
      <c r="AE9145" s="106"/>
      <c r="AF9145" s="106"/>
      <c r="AG9145" s="106"/>
      <c r="AH9145" s="115"/>
      <c r="AI9145" s="116"/>
    </row>
    <row r="9146" spans="1:35" ht="15" customHeight="1" x14ac:dyDescent="0.25">
      <c r="A9146" s="105"/>
      <c r="B9146" s="106"/>
      <c r="C9146" s="2"/>
      <c r="D9146" s="2"/>
      <c r="E9146" s="106"/>
      <c r="F9146" s="107"/>
      <c r="G9146" s="108"/>
      <c r="H9146" s="109"/>
      <c r="I9146" s="109"/>
      <c r="J9146" s="110"/>
      <c r="K9146" s="117"/>
      <c r="L9146" s="178"/>
      <c r="M9146" s="178"/>
      <c r="N9146" s="106"/>
      <c r="O9146" s="111"/>
      <c r="P9146" s="111"/>
      <c r="Q9146" s="106"/>
      <c r="R9146" s="106"/>
      <c r="S9146" s="106"/>
      <c r="T9146" s="106"/>
      <c r="U9146" s="106"/>
      <c r="V9146" s="106"/>
      <c r="W9146" s="19"/>
      <c r="X9146" s="2"/>
      <c r="Y9146" s="4"/>
      <c r="Z9146" s="106"/>
      <c r="AA9146" s="114"/>
      <c r="AB9146" s="112"/>
      <c r="AC9146" s="178"/>
      <c r="AD9146" s="11"/>
      <c r="AE9146" s="106"/>
      <c r="AF9146" s="106"/>
      <c r="AG9146" s="106"/>
      <c r="AH9146" s="115"/>
      <c r="AI9146" s="116"/>
    </row>
    <row r="9147" spans="1:35" ht="15" customHeight="1" x14ac:dyDescent="0.25">
      <c r="A9147" s="105"/>
      <c r="B9147" s="106"/>
      <c r="C9147" s="106"/>
      <c r="D9147" s="106"/>
      <c r="E9147" s="106"/>
      <c r="F9147" s="107"/>
      <c r="G9147" s="108"/>
      <c r="H9147" s="109"/>
      <c r="I9147" s="109"/>
      <c r="J9147" s="110"/>
      <c r="K9147" s="117"/>
      <c r="L9147" s="178"/>
      <c r="M9147" s="178"/>
      <c r="N9147" s="106"/>
      <c r="O9147" s="111"/>
      <c r="P9147" s="111"/>
      <c r="Q9147" s="106"/>
      <c r="R9147" s="106"/>
      <c r="S9147" s="106"/>
      <c r="T9147" s="106"/>
      <c r="U9147" s="106"/>
      <c r="V9147" s="106"/>
      <c r="W9147" s="112"/>
      <c r="X9147" s="106"/>
      <c r="Y9147" s="113"/>
      <c r="Z9147" s="106"/>
      <c r="AA9147" s="114"/>
      <c r="AB9147" s="112"/>
      <c r="AC9147" s="112"/>
      <c r="AD9147" s="111"/>
      <c r="AE9147" s="106"/>
      <c r="AF9147" s="106"/>
      <c r="AG9147" s="106"/>
      <c r="AH9147" s="115"/>
      <c r="AI9147" s="117"/>
    </row>
    <row r="9148" spans="1:35" ht="15" customHeight="1" x14ac:dyDescent="0.25">
      <c r="A9148" s="105"/>
      <c r="B9148" s="106"/>
      <c r="C9148" s="106"/>
      <c r="D9148" s="106"/>
      <c r="E9148" s="106"/>
      <c r="F9148" s="107"/>
      <c r="G9148" s="108"/>
      <c r="H9148" s="109"/>
      <c r="I9148" s="109"/>
      <c r="J9148" s="110"/>
      <c r="K9148" s="117"/>
      <c r="L9148" s="178"/>
      <c r="M9148" s="178"/>
      <c r="N9148" s="106"/>
      <c r="O9148" s="111"/>
      <c r="P9148" s="111"/>
      <c r="Q9148" s="106"/>
      <c r="R9148" s="106"/>
      <c r="S9148" s="106"/>
      <c r="T9148" s="106"/>
      <c r="U9148" s="106"/>
      <c r="V9148" s="106"/>
      <c r="W9148" s="112"/>
      <c r="X9148" s="106"/>
      <c r="Y9148" s="113"/>
      <c r="Z9148" s="106"/>
      <c r="AA9148" s="114"/>
      <c r="AB9148" s="112"/>
      <c r="AC9148" s="112"/>
      <c r="AD9148" s="111"/>
      <c r="AE9148" s="106"/>
      <c r="AF9148" s="106"/>
      <c r="AG9148" s="106"/>
      <c r="AH9148" s="115"/>
      <c r="AI9148" s="117"/>
    </row>
    <row r="9149" spans="1:35" ht="15" customHeight="1" x14ac:dyDescent="0.25">
      <c r="A9149" s="105"/>
      <c r="B9149" s="106"/>
      <c r="C9149" s="106"/>
      <c r="D9149" s="106"/>
      <c r="E9149" s="106"/>
      <c r="F9149" s="107"/>
      <c r="G9149" s="108"/>
      <c r="H9149" s="109"/>
      <c r="I9149" s="109"/>
      <c r="J9149" s="110"/>
      <c r="K9149" s="117"/>
      <c r="L9149" s="178"/>
      <c r="M9149" s="178"/>
      <c r="N9149" s="106"/>
      <c r="O9149" s="111"/>
      <c r="P9149" s="111"/>
      <c r="Q9149" s="106"/>
      <c r="R9149" s="106"/>
      <c r="S9149" s="106"/>
      <c r="T9149" s="106"/>
      <c r="U9149" s="106"/>
      <c r="V9149" s="106"/>
      <c r="W9149" s="112"/>
      <c r="X9149" s="106"/>
      <c r="Y9149" s="113"/>
      <c r="Z9149" s="106"/>
      <c r="AA9149" s="114"/>
      <c r="AB9149" s="112"/>
      <c r="AC9149" s="112"/>
      <c r="AD9149" s="111"/>
      <c r="AE9149" s="106"/>
      <c r="AF9149" s="106"/>
      <c r="AG9149" s="106"/>
      <c r="AH9149" s="115"/>
      <c r="AI9149" s="117"/>
    </row>
    <row r="9150" spans="1:35" ht="15" customHeight="1" x14ac:dyDescent="0.25">
      <c r="A9150" s="105"/>
      <c r="B9150" s="106"/>
      <c r="C9150" s="106"/>
      <c r="D9150" s="106"/>
      <c r="E9150" s="106"/>
      <c r="F9150" s="107"/>
      <c r="G9150" s="108"/>
      <c r="H9150" s="109"/>
      <c r="I9150" s="109"/>
      <c r="J9150" s="110"/>
      <c r="K9150" s="117"/>
      <c r="L9150" s="178"/>
      <c r="M9150" s="178"/>
      <c r="N9150" s="106"/>
      <c r="O9150" s="111"/>
      <c r="P9150" s="111"/>
      <c r="Q9150" s="106"/>
      <c r="R9150" s="106"/>
      <c r="S9150" s="106"/>
      <c r="T9150" s="106"/>
      <c r="U9150" s="106"/>
      <c r="V9150" s="106"/>
      <c r="W9150" s="112"/>
      <c r="X9150" s="106"/>
      <c r="Y9150" s="113"/>
      <c r="Z9150" s="106"/>
      <c r="AA9150" s="114"/>
      <c r="AB9150" s="112"/>
      <c r="AC9150" s="112"/>
      <c r="AD9150" s="111"/>
      <c r="AE9150" s="106"/>
      <c r="AF9150" s="106"/>
      <c r="AG9150" s="106"/>
      <c r="AH9150" s="115"/>
      <c r="AI9150" s="117"/>
    </row>
    <row r="9151" spans="1:35" ht="15" customHeight="1" x14ac:dyDescent="0.25">
      <c r="A9151" s="105"/>
      <c r="B9151" s="106"/>
      <c r="C9151" s="106"/>
      <c r="D9151" s="106"/>
      <c r="E9151" s="106"/>
      <c r="F9151" s="107"/>
      <c r="G9151" s="108"/>
      <c r="H9151" s="109"/>
      <c r="I9151" s="109"/>
      <c r="J9151" s="110"/>
      <c r="K9151" s="117"/>
      <c r="L9151" s="178"/>
      <c r="M9151" s="178"/>
      <c r="N9151" s="106"/>
      <c r="O9151" s="111"/>
      <c r="P9151" s="111"/>
      <c r="Q9151" s="106"/>
      <c r="R9151" s="106"/>
      <c r="S9151" s="106"/>
      <c r="T9151" s="106"/>
      <c r="U9151" s="106"/>
      <c r="V9151" s="106"/>
      <c r="W9151" s="112"/>
      <c r="X9151" s="106"/>
      <c r="Y9151" s="113"/>
      <c r="Z9151" s="106"/>
      <c r="AA9151" s="114"/>
      <c r="AB9151" s="112"/>
      <c r="AC9151" s="112"/>
      <c r="AD9151" s="111"/>
      <c r="AE9151" s="106"/>
      <c r="AF9151" s="106"/>
      <c r="AG9151" s="106"/>
      <c r="AH9151" s="115"/>
      <c r="AI9151" s="117"/>
    </row>
    <row r="9152" spans="1:35" ht="15" customHeight="1" x14ac:dyDescent="0.25">
      <c r="A9152" s="105"/>
      <c r="B9152" s="106"/>
      <c r="C9152" s="106"/>
      <c r="D9152" s="106"/>
      <c r="E9152" s="106"/>
      <c r="F9152" s="107"/>
      <c r="G9152" s="108"/>
      <c r="H9152" s="109"/>
      <c r="I9152" s="109"/>
      <c r="J9152" s="110"/>
      <c r="K9152" s="117"/>
      <c r="L9152" s="178"/>
      <c r="M9152" s="178"/>
      <c r="N9152" s="106"/>
      <c r="O9152" s="111"/>
      <c r="P9152" s="111"/>
      <c r="Q9152" s="106"/>
      <c r="R9152" s="106"/>
      <c r="S9152" s="106"/>
      <c r="T9152" s="106"/>
      <c r="U9152" s="106"/>
      <c r="V9152" s="106"/>
      <c r="W9152" s="112"/>
      <c r="X9152" s="106"/>
      <c r="Y9152" s="113"/>
      <c r="Z9152" s="106"/>
      <c r="AA9152" s="114"/>
      <c r="AB9152" s="112"/>
      <c r="AC9152" s="112"/>
      <c r="AD9152" s="111"/>
      <c r="AE9152" s="106"/>
      <c r="AF9152" s="106"/>
      <c r="AG9152" s="106"/>
      <c r="AH9152" s="115"/>
      <c r="AI9152" s="117"/>
    </row>
    <row r="9153" spans="1:35" ht="15" customHeight="1" x14ac:dyDescent="0.25">
      <c r="A9153" s="105"/>
      <c r="B9153" s="106"/>
      <c r="C9153" s="106"/>
      <c r="D9153" s="106"/>
      <c r="E9153" s="106"/>
      <c r="F9153" s="107"/>
      <c r="G9153" s="108"/>
      <c r="H9153" s="109"/>
      <c r="I9153" s="109"/>
      <c r="J9153" s="110"/>
      <c r="K9153" s="117"/>
      <c r="L9153" s="178"/>
      <c r="M9153" s="178"/>
      <c r="N9153" s="106"/>
      <c r="O9153" s="111"/>
      <c r="P9153" s="111"/>
      <c r="Q9153" s="106"/>
      <c r="R9153" s="106"/>
      <c r="S9153" s="106"/>
      <c r="T9153" s="106"/>
      <c r="U9153" s="106"/>
      <c r="V9153" s="106"/>
      <c r="W9153" s="112"/>
      <c r="X9153" s="106"/>
      <c r="Y9153" s="113"/>
      <c r="Z9153" s="106"/>
      <c r="AA9153" s="114"/>
      <c r="AB9153" s="112"/>
      <c r="AC9153" s="112"/>
      <c r="AD9153" s="111"/>
      <c r="AE9153" s="106"/>
      <c r="AF9153" s="106"/>
      <c r="AG9153" s="106"/>
      <c r="AH9153" s="115"/>
      <c r="AI9153" s="117"/>
    </row>
    <row r="9154" spans="1:35" ht="15" customHeight="1" x14ac:dyDescent="0.25">
      <c r="A9154" s="105"/>
      <c r="B9154" s="106"/>
      <c r="C9154" s="106"/>
      <c r="D9154" s="106"/>
      <c r="E9154" s="106"/>
      <c r="F9154" s="107"/>
      <c r="G9154" s="108"/>
      <c r="H9154" s="109"/>
      <c r="I9154" s="109"/>
      <c r="J9154" s="110"/>
      <c r="K9154" s="117"/>
      <c r="L9154" s="178"/>
      <c r="M9154" s="178"/>
      <c r="N9154" s="106"/>
      <c r="O9154" s="111"/>
      <c r="P9154" s="111"/>
      <c r="Q9154" s="106"/>
      <c r="R9154" s="106"/>
      <c r="S9154" s="106"/>
      <c r="T9154" s="106"/>
      <c r="U9154" s="106"/>
      <c r="V9154" s="106"/>
      <c r="W9154" s="112"/>
      <c r="X9154" s="106"/>
      <c r="Y9154" s="113"/>
      <c r="Z9154" s="106"/>
      <c r="AA9154" s="114"/>
      <c r="AB9154" s="112"/>
      <c r="AC9154" s="112"/>
      <c r="AD9154" s="111"/>
      <c r="AE9154" s="106"/>
      <c r="AF9154" s="106"/>
      <c r="AG9154" s="106"/>
      <c r="AH9154" s="115"/>
      <c r="AI9154" s="117"/>
    </row>
    <row r="9155" spans="1:35" ht="15" customHeight="1" x14ac:dyDescent="0.25">
      <c r="A9155" s="105"/>
      <c r="B9155" s="106"/>
      <c r="C9155" s="106"/>
      <c r="D9155" s="106"/>
      <c r="E9155" s="106"/>
      <c r="F9155" s="107"/>
      <c r="G9155" s="108"/>
      <c r="H9155" s="109"/>
      <c r="I9155" s="109"/>
      <c r="J9155" s="110"/>
      <c r="K9155" s="117"/>
      <c r="L9155" s="178"/>
      <c r="M9155" s="178"/>
      <c r="N9155" s="106"/>
      <c r="O9155" s="111"/>
      <c r="P9155" s="111"/>
      <c r="Q9155" s="106"/>
      <c r="R9155" s="106"/>
      <c r="S9155" s="106"/>
      <c r="T9155" s="106"/>
      <c r="U9155" s="106"/>
      <c r="V9155" s="106"/>
      <c r="W9155" s="112"/>
      <c r="X9155" s="106"/>
      <c r="Y9155" s="113"/>
      <c r="Z9155" s="106"/>
      <c r="AA9155" s="114"/>
      <c r="AB9155" s="112"/>
      <c r="AC9155" s="112"/>
      <c r="AD9155" s="111"/>
      <c r="AE9155" s="106"/>
      <c r="AF9155" s="106"/>
      <c r="AG9155" s="106"/>
      <c r="AH9155" s="115"/>
      <c r="AI9155" s="117"/>
    </row>
    <row r="9156" spans="1:35" ht="15" customHeight="1" x14ac:dyDescent="0.25">
      <c r="A9156" s="105"/>
      <c r="B9156" s="106"/>
      <c r="C9156" s="106"/>
      <c r="D9156" s="106"/>
      <c r="E9156" s="106"/>
      <c r="F9156" s="107"/>
      <c r="G9156" s="108"/>
      <c r="H9156" s="109"/>
      <c r="I9156" s="109"/>
      <c r="J9156" s="110"/>
      <c r="K9156" s="117"/>
      <c r="L9156" s="178"/>
      <c r="M9156" s="178"/>
      <c r="N9156" s="106"/>
      <c r="O9156" s="111"/>
      <c r="P9156" s="111"/>
      <c r="Q9156" s="106"/>
      <c r="R9156" s="106"/>
      <c r="S9156" s="106"/>
      <c r="T9156" s="106"/>
      <c r="U9156" s="106"/>
      <c r="V9156" s="106"/>
      <c r="W9156" s="112"/>
      <c r="X9156" s="106"/>
      <c r="Y9156" s="113"/>
      <c r="Z9156" s="106"/>
      <c r="AA9156" s="114"/>
      <c r="AB9156" s="112"/>
      <c r="AC9156" s="112"/>
      <c r="AD9156" s="111"/>
      <c r="AE9156" s="106"/>
      <c r="AF9156" s="106"/>
      <c r="AG9156" s="106"/>
      <c r="AH9156" s="115"/>
      <c r="AI9156" s="117"/>
    </row>
    <row r="9157" spans="1:35" ht="15" customHeight="1" x14ac:dyDescent="0.25">
      <c r="A9157" s="105"/>
      <c r="B9157" s="106"/>
      <c r="C9157" s="106"/>
      <c r="D9157" s="106"/>
      <c r="E9157" s="106"/>
      <c r="F9157" s="107"/>
      <c r="G9157" s="108"/>
      <c r="H9157" s="109"/>
      <c r="I9157" s="109"/>
      <c r="J9157" s="110"/>
      <c r="K9157" s="117"/>
      <c r="L9157" s="178"/>
      <c r="M9157" s="178"/>
      <c r="N9157" s="106"/>
      <c r="O9157" s="111"/>
      <c r="P9157" s="111"/>
      <c r="Q9157" s="106"/>
      <c r="R9157" s="106"/>
      <c r="S9157" s="106"/>
      <c r="T9157" s="106"/>
      <c r="U9157" s="106"/>
      <c r="V9157" s="106"/>
      <c r="W9157" s="112"/>
      <c r="X9157" s="106"/>
      <c r="Y9157" s="113"/>
      <c r="Z9157" s="106"/>
      <c r="AA9157" s="114"/>
      <c r="AB9157" s="112"/>
      <c r="AC9157" s="112"/>
      <c r="AD9157" s="111"/>
      <c r="AE9157" s="106"/>
      <c r="AF9157" s="106"/>
      <c r="AG9157" s="106"/>
      <c r="AH9157" s="115"/>
      <c r="AI9157" s="117"/>
    </row>
    <row r="9158" spans="1:35" ht="15" customHeight="1" x14ac:dyDescent="0.25">
      <c r="A9158" s="105"/>
      <c r="B9158" s="106"/>
      <c r="C9158" s="106"/>
      <c r="D9158" s="106"/>
      <c r="E9158" s="106"/>
      <c r="F9158" s="107"/>
      <c r="G9158" s="108"/>
      <c r="H9158" s="109"/>
      <c r="I9158" s="109"/>
      <c r="J9158" s="110"/>
      <c r="K9158" s="117"/>
      <c r="L9158" s="178"/>
      <c r="M9158" s="178"/>
      <c r="N9158" s="106"/>
      <c r="O9158" s="111"/>
      <c r="P9158" s="111"/>
      <c r="Q9158" s="106"/>
      <c r="R9158" s="106"/>
      <c r="S9158" s="106"/>
      <c r="T9158" s="106"/>
      <c r="U9158" s="106"/>
      <c r="V9158" s="106"/>
      <c r="W9158" s="112"/>
      <c r="X9158" s="106"/>
      <c r="Y9158" s="113"/>
      <c r="Z9158" s="106"/>
      <c r="AA9158" s="114"/>
      <c r="AB9158" s="112"/>
      <c r="AC9158" s="112"/>
      <c r="AD9158" s="111"/>
      <c r="AE9158" s="106"/>
      <c r="AF9158" s="106"/>
      <c r="AG9158" s="106"/>
      <c r="AH9158" s="115"/>
      <c r="AI9158" s="117"/>
    </row>
    <row r="9159" spans="1:35" ht="15" customHeight="1" x14ac:dyDescent="0.25">
      <c r="A9159" s="105"/>
      <c r="B9159" s="106"/>
      <c r="C9159" s="106"/>
      <c r="D9159" s="106"/>
      <c r="E9159" s="106"/>
      <c r="F9159" s="107"/>
      <c r="G9159" s="108"/>
      <c r="H9159" s="109"/>
      <c r="I9159" s="109"/>
      <c r="J9159" s="110"/>
      <c r="K9159" s="117"/>
      <c r="L9159" s="178"/>
      <c r="M9159" s="178"/>
      <c r="N9159" s="106"/>
      <c r="O9159" s="111"/>
      <c r="P9159" s="111"/>
      <c r="Q9159" s="106"/>
      <c r="R9159" s="106"/>
      <c r="S9159" s="106"/>
      <c r="T9159" s="106"/>
      <c r="U9159" s="106"/>
      <c r="V9159" s="106"/>
      <c r="W9159" s="112"/>
      <c r="X9159" s="106"/>
      <c r="Y9159" s="113"/>
      <c r="Z9159" s="106"/>
      <c r="AA9159" s="114"/>
      <c r="AB9159" s="112"/>
      <c r="AC9159" s="112"/>
      <c r="AD9159" s="111"/>
      <c r="AE9159" s="106"/>
      <c r="AF9159" s="106"/>
      <c r="AG9159" s="106"/>
      <c r="AH9159" s="115"/>
      <c r="AI9159" s="117"/>
    </row>
    <row r="9160" spans="1:35" ht="15" customHeight="1" x14ac:dyDescent="0.25">
      <c r="A9160" s="105"/>
      <c r="B9160" s="106"/>
      <c r="C9160" s="106"/>
      <c r="D9160" s="106"/>
      <c r="E9160" s="106"/>
      <c r="F9160" s="107"/>
      <c r="G9160" s="108"/>
      <c r="H9160" s="109"/>
      <c r="I9160" s="109"/>
      <c r="J9160" s="110"/>
      <c r="K9160" s="117"/>
      <c r="L9160" s="178"/>
      <c r="M9160" s="178"/>
      <c r="N9160" s="106"/>
      <c r="O9160" s="111"/>
      <c r="P9160" s="111"/>
      <c r="Q9160" s="106"/>
      <c r="R9160" s="106"/>
      <c r="S9160" s="106"/>
      <c r="T9160" s="106"/>
      <c r="U9160" s="106"/>
      <c r="V9160" s="106"/>
      <c r="W9160" s="112"/>
      <c r="X9160" s="106"/>
      <c r="Y9160" s="113"/>
      <c r="Z9160" s="106"/>
      <c r="AA9160" s="114"/>
      <c r="AB9160" s="112"/>
      <c r="AC9160" s="112"/>
      <c r="AD9160" s="111"/>
      <c r="AE9160" s="106"/>
      <c r="AF9160" s="106"/>
      <c r="AG9160" s="106"/>
      <c r="AH9160" s="115"/>
      <c r="AI9160" s="117"/>
    </row>
    <row r="9161" spans="1:35" ht="15" customHeight="1" x14ac:dyDescent="0.25">
      <c r="A9161" s="105"/>
      <c r="B9161" s="106"/>
      <c r="C9161" s="106"/>
      <c r="D9161" s="106"/>
      <c r="E9161" s="106"/>
      <c r="F9161" s="107"/>
      <c r="G9161" s="108"/>
      <c r="H9161" s="109"/>
      <c r="I9161" s="109"/>
      <c r="J9161" s="110"/>
      <c r="K9161" s="117"/>
      <c r="L9161" s="178"/>
      <c r="M9161" s="178"/>
      <c r="N9161" s="106"/>
      <c r="O9161" s="111"/>
      <c r="P9161" s="111"/>
      <c r="Q9161" s="106"/>
      <c r="R9161" s="106"/>
      <c r="S9161" s="106"/>
      <c r="T9161" s="106"/>
      <c r="U9161" s="106"/>
      <c r="V9161" s="106"/>
      <c r="W9161" s="112"/>
      <c r="X9161" s="106"/>
      <c r="Y9161" s="113"/>
      <c r="Z9161" s="106"/>
      <c r="AA9161" s="114"/>
      <c r="AB9161" s="112"/>
      <c r="AC9161" s="112"/>
      <c r="AD9161" s="111"/>
      <c r="AE9161" s="106"/>
      <c r="AF9161" s="106"/>
      <c r="AG9161" s="106"/>
      <c r="AH9161" s="115"/>
      <c r="AI9161" s="117"/>
    </row>
    <row r="9162" spans="1:35" ht="15" customHeight="1" x14ac:dyDescent="0.25">
      <c r="A9162" s="105"/>
      <c r="B9162" s="106"/>
      <c r="C9162" s="106"/>
      <c r="D9162" s="106"/>
      <c r="E9162" s="106"/>
      <c r="F9162" s="107"/>
      <c r="G9162" s="108"/>
      <c r="H9162" s="109"/>
      <c r="I9162" s="109"/>
      <c r="J9162" s="110"/>
      <c r="K9162" s="117"/>
      <c r="L9162" s="178"/>
      <c r="M9162" s="178"/>
      <c r="N9162" s="106"/>
      <c r="O9162" s="111"/>
      <c r="P9162" s="111"/>
      <c r="Q9162" s="106"/>
      <c r="R9162" s="106"/>
      <c r="S9162" s="106"/>
      <c r="T9162" s="106"/>
      <c r="U9162" s="106"/>
      <c r="V9162" s="106"/>
      <c r="W9162" s="112"/>
      <c r="X9162" s="106"/>
      <c r="Y9162" s="113"/>
      <c r="Z9162" s="106"/>
      <c r="AA9162" s="114"/>
      <c r="AB9162" s="112"/>
      <c r="AC9162" s="112"/>
      <c r="AD9162" s="111"/>
      <c r="AE9162" s="106"/>
      <c r="AF9162" s="106"/>
      <c r="AG9162" s="106"/>
      <c r="AH9162" s="115"/>
      <c r="AI9162" s="117"/>
    </row>
    <row r="9163" spans="1:35" ht="15" customHeight="1" x14ac:dyDescent="0.25">
      <c r="A9163" s="105"/>
      <c r="B9163" s="106"/>
      <c r="C9163" s="106"/>
      <c r="D9163" s="106"/>
      <c r="E9163" s="106"/>
      <c r="F9163" s="107"/>
      <c r="G9163" s="108"/>
      <c r="H9163" s="109"/>
      <c r="I9163" s="109"/>
      <c r="J9163" s="110"/>
      <c r="K9163" s="117"/>
      <c r="L9163" s="178"/>
      <c r="M9163" s="178"/>
      <c r="N9163" s="106"/>
      <c r="O9163" s="111"/>
      <c r="P9163" s="111"/>
      <c r="Q9163" s="106"/>
      <c r="R9163" s="106"/>
      <c r="S9163" s="106"/>
      <c r="T9163" s="106"/>
      <c r="U9163" s="106"/>
      <c r="V9163" s="106"/>
      <c r="W9163" s="112"/>
      <c r="X9163" s="106"/>
      <c r="Y9163" s="113"/>
      <c r="Z9163" s="106"/>
      <c r="AA9163" s="114"/>
      <c r="AB9163" s="112"/>
      <c r="AC9163" s="112"/>
      <c r="AD9163" s="111"/>
      <c r="AE9163" s="106"/>
      <c r="AF9163" s="106"/>
      <c r="AG9163" s="106"/>
      <c r="AH9163" s="115"/>
      <c r="AI9163" s="117"/>
    </row>
    <row r="9164" spans="1:35" ht="15" customHeight="1" x14ac:dyDescent="0.25">
      <c r="A9164" s="105"/>
      <c r="B9164" s="106"/>
      <c r="C9164" s="106"/>
      <c r="D9164" s="106"/>
      <c r="E9164" s="106"/>
      <c r="F9164" s="107"/>
      <c r="G9164" s="108"/>
      <c r="H9164" s="109"/>
      <c r="I9164" s="109"/>
      <c r="J9164" s="110"/>
      <c r="K9164" s="117"/>
      <c r="L9164" s="178"/>
      <c r="M9164" s="178"/>
      <c r="N9164" s="106"/>
      <c r="O9164" s="111"/>
      <c r="P9164" s="111"/>
      <c r="Q9164" s="106"/>
      <c r="R9164" s="106"/>
      <c r="S9164" s="106"/>
      <c r="T9164" s="106"/>
      <c r="U9164" s="106"/>
      <c r="V9164" s="106"/>
      <c r="W9164" s="112"/>
      <c r="X9164" s="106"/>
      <c r="Y9164" s="113"/>
      <c r="Z9164" s="106"/>
      <c r="AA9164" s="114"/>
      <c r="AB9164" s="112"/>
      <c r="AC9164" s="112"/>
      <c r="AD9164" s="111"/>
      <c r="AE9164" s="106"/>
      <c r="AF9164" s="106"/>
      <c r="AG9164" s="106"/>
      <c r="AH9164" s="115"/>
      <c r="AI9164" s="117"/>
    </row>
    <row r="9165" spans="1:35" ht="15" customHeight="1" x14ac:dyDescent="0.25">
      <c r="A9165" s="105"/>
      <c r="B9165" s="106"/>
      <c r="C9165" s="106"/>
      <c r="D9165" s="106"/>
      <c r="E9165" s="106"/>
      <c r="F9165" s="107"/>
      <c r="G9165" s="108"/>
      <c r="H9165" s="109"/>
      <c r="I9165" s="109"/>
      <c r="J9165" s="110"/>
      <c r="K9165" s="117"/>
      <c r="L9165" s="178"/>
      <c r="M9165" s="178"/>
      <c r="N9165" s="106"/>
      <c r="O9165" s="111"/>
      <c r="P9165" s="111"/>
      <c r="Q9165" s="106"/>
      <c r="R9165" s="106"/>
      <c r="S9165" s="106"/>
      <c r="T9165" s="106"/>
      <c r="U9165" s="106"/>
      <c r="V9165" s="106"/>
      <c r="W9165" s="112"/>
      <c r="X9165" s="106"/>
      <c r="Y9165" s="113"/>
      <c r="Z9165" s="106"/>
      <c r="AA9165" s="114"/>
      <c r="AB9165" s="112"/>
      <c r="AC9165" s="112"/>
      <c r="AD9165" s="111"/>
      <c r="AE9165" s="106"/>
      <c r="AF9165" s="106"/>
      <c r="AG9165" s="106"/>
      <c r="AH9165" s="115"/>
      <c r="AI9165" s="117"/>
    </row>
    <row r="9166" spans="1:35" ht="15" customHeight="1" x14ac:dyDescent="0.25">
      <c r="A9166" s="105"/>
      <c r="B9166" s="106"/>
      <c r="C9166" s="106"/>
      <c r="D9166" s="106"/>
      <c r="E9166" s="106"/>
      <c r="F9166" s="107"/>
      <c r="G9166" s="108"/>
      <c r="H9166" s="109"/>
      <c r="I9166" s="109"/>
      <c r="J9166" s="110"/>
      <c r="K9166" s="117"/>
      <c r="L9166" s="178"/>
      <c r="M9166" s="178"/>
      <c r="N9166" s="106"/>
      <c r="O9166" s="111"/>
      <c r="P9166" s="111"/>
      <c r="Q9166" s="106"/>
      <c r="R9166" s="106"/>
      <c r="S9166" s="106"/>
      <c r="T9166" s="106"/>
      <c r="U9166" s="106"/>
      <c r="V9166" s="106"/>
      <c r="W9166" s="112"/>
      <c r="X9166" s="106"/>
      <c r="Y9166" s="113"/>
      <c r="Z9166" s="106"/>
      <c r="AA9166" s="114"/>
      <c r="AB9166" s="112"/>
      <c r="AC9166" s="112"/>
      <c r="AD9166" s="111"/>
      <c r="AE9166" s="106"/>
      <c r="AF9166" s="106"/>
      <c r="AG9166" s="106"/>
      <c r="AH9166" s="115"/>
      <c r="AI9166" s="117"/>
    </row>
    <row r="9167" spans="1:35" ht="15" customHeight="1" x14ac:dyDescent="0.25">
      <c r="A9167" s="105"/>
      <c r="B9167" s="106"/>
      <c r="C9167" s="106"/>
      <c r="D9167" s="106"/>
      <c r="E9167" s="106"/>
      <c r="F9167" s="107"/>
      <c r="G9167" s="108"/>
      <c r="H9167" s="109"/>
      <c r="I9167" s="109"/>
      <c r="J9167" s="110"/>
      <c r="K9167" s="117"/>
      <c r="L9167" s="178"/>
      <c r="M9167" s="178"/>
      <c r="N9167" s="106"/>
      <c r="O9167" s="111"/>
      <c r="P9167" s="111"/>
      <c r="Q9167" s="106"/>
      <c r="R9167" s="106"/>
      <c r="S9167" s="106"/>
      <c r="T9167" s="106"/>
      <c r="U9167" s="106"/>
      <c r="V9167" s="106"/>
      <c r="W9167" s="112"/>
      <c r="X9167" s="106"/>
      <c r="Y9167" s="113"/>
      <c r="Z9167" s="106"/>
      <c r="AA9167" s="114"/>
      <c r="AB9167" s="112"/>
      <c r="AC9167" s="112"/>
      <c r="AD9167" s="111"/>
      <c r="AE9167" s="106"/>
      <c r="AF9167" s="106"/>
      <c r="AG9167" s="106"/>
      <c r="AH9167" s="115"/>
      <c r="AI9167" s="117"/>
    </row>
    <row r="9168" spans="1:35" ht="15" customHeight="1" x14ac:dyDescent="0.25">
      <c r="A9168" s="105"/>
      <c r="B9168" s="106"/>
      <c r="C9168" s="106"/>
      <c r="D9168" s="106"/>
      <c r="E9168" s="106"/>
      <c r="F9168" s="107"/>
      <c r="G9168" s="108"/>
      <c r="H9168" s="109"/>
      <c r="I9168" s="109"/>
      <c r="J9168" s="110"/>
      <c r="K9168" s="117"/>
      <c r="L9168" s="178"/>
      <c r="M9168" s="178"/>
      <c r="N9168" s="106"/>
      <c r="O9168" s="111"/>
      <c r="P9168" s="111"/>
      <c r="Q9168" s="106"/>
      <c r="R9168" s="106"/>
      <c r="S9168" s="106"/>
      <c r="T9168" s="106"/>
      <c r="U9168" s="106"/>
      <c r="V9168" s="106"/>
      <c r="W9168" s="112"/>
      <c r="X9168" s="106"/>
      <c r="Y9168" s="113"/>
      <c r="Z9168" s="106"/>
      <c r="AA9168" s="114"/>
      <c r="AB9168" s="112"/>
      <c r="AC9168" s="112"/>
      <c r="AD9168" s="111"/>
      <c r="AE9168" s="106"/>
      <c r="AF9168" s="106"/>
      <c r="AG9168" s="106"/>
      <c r="AH9168" s="115"/>
      <c r="AI9168" s="117"/>
    </row>
    <row r="9169" spans="1:35" ht="15" customHeight="1" x14ac:dyDescent="0.25">
      <c r="A9169" s="105"/>
      <c r="B9169" s="106"/>
      <c r="C9169" s="106"/>
      <c r="D9169" s="106"/>
      <c r="E9169" s="106"/>
      <c r="F9169" s="107"/>
      <c r="G9169" s="108"/>
      <c r="H9169" s="109"/>
      <c r="I9169" s="109"/>
      <c r="J9169" s="110"/>
      <c r="K9169" s="117"/>
      <c r="L9169" s="178"/>
      <c r="M9169" s="178"/>
      <c r="N9169" s="106"/>
      <c r="O9169" s="111"/>
      <c r="P9169" s="111"/>
      <c r="Q9169" s="106"/>
      <c r="R9169" s="106"/>
      <c r="S9169" s="106"/>
      <c r="T9169" s="106"/>
      <c r="U9169" s="106"/>
      <c r="V9169" s="106"/>
      <c r="W9169" s="112"/>
      <c r="X9169" s="106"/>
      <c r="Y9169" s="113"/>
      <c r="Z9169" s="106"/>
      <c r="AA9169" s="114"/>
      <c r="AB9169" s="112"/>
      <c r="AC9169" s="112"/>
      <c r="AD9169" s="111"/>
      <c r="AE9169" s="106"/>
      <c r="AF9169" s="106"/>
      <c r="AG9169" s="106"/>
      <c r="AH9169" s="115"/>
      <c r="AI9169" s="117"/>
    </row>
    <row r="9170" spans="1:35" ht="15" customHeight="1" x14ac:dyDescent="0.25">
      <c r="A9170" s="105"/>
      <c r="B9170" s="106"/>
      <c r="C9170" s="106"/>
      <c r="D9170" s="106"/>
      <c r="E9170" s="106"/>
      <c r="F9170" s="107"/>
      <c r="G9170" s="108"/>
      <c r="H9170" s="109"/>
      <c r="I9170" s="109"/>
      <c r="J9170" s="110"/>
      <c r="K9170" s="117"/>
      <c r="L9170" s="178"/>
      <c r="M9170" s="178"/>
      <c r="N9170" s="106"/>
      <c r="O9170" s="111"/>
      <c r="P9170" s="111"/>
      <c r="Q9170" s="106"/>
      <c r="R9170" s="106"/>
      <c r="S9170" s="106"/>
      <c r="T9170" s="106"/>
      <c r="U9170" s="106"/>
      <c r="V9170" s="106"/>
      <c r="W9170" s="112"/>
      <c r="X9170" s="106"/>
      <c r="Y9170" s="113"/>
      <c r="Z9170" s="106"/>
      <c r="AA9170" s="114"/>
      <c r="AB9170" s="112"/>
      <c r="AC9170" s="112"/>
      <c r="AD9170" s="111"/>
      <c r="AE9170" s="106"/>
      <c r="AF9170" s="106"/>
      <c r="AG9170" s="106"/>
      <c r="AH9170" s="115"/>
      <c r="AI9170" s="117"/>
    </row>
    <row r="9171" spans="1:35" ht="15" customHeight="1" x14ac:dyDescent="0.25">
      <c r="A9171" s="105"/>
      <c r="B9171" s="106"/>
      <c r="C9171" s="106"/>
      <c r="D9171" s="106"/>
      <c r="E9171" s="106"/>
      <c r="F9171" s="107"/>
      <c r="G9171" s="108"/>
      <c r="H9171" s="109"/>
      <c r="I9171" s="109"/>
      <c r="J9171" s="110"/>
      <c r="K9171" s="117"/>
      <c r="L9171" s="178"/>
      <c r="M9171" s="178"/>
      <c r="N9171" s="106"/>
      <c r="O9171" s="111"/>
      <c r="P9171" s="111"/>
      <c r="Q9171" s="106"/>
      <c r="R9171" s="106"/>
      <c r="S9171" s="106"/>
      <c r="T9171" s="106"/>
      <c r="U9171" s="106"/>
      <c r="V9171" s="106"/>
      <c r="W9171" s="112"/>
      <c r="X9171" s="106"/>
      <c r="Y9171" s="113"/>
      <c r="Z9171" s="106"/>
      <c r="AA9171" s="114"/>
      <c r="AB9171" s="112"/>
      <c r="AC9171" s="112"/>
      <c r="AD9171" s="111"/>
      <c r="AE9171" s="106"/>
      <c r="AF9171" s="106"/>
      <c r="AG9171" s="106"/>
      <c r="AH9171" s="115"/>
      <c r="AI9171" s="117"/>
    </row>
    <row r="9172" spans="1:35" ht="15" customHeight="1" x14ac:dyDescent="0.25">
      <c r="A9172" s="105"/>
      <c r="B9172" s="106"/>
      <c r="C9172" s="106"/>
      <c r="D9172" s="106"/>
      <c r="E9172" s="106"/>
      <c r="F9172" s="107"/>
      <c r="G9172" s="108"/>
      <c r="H9172" s="109"/>
      <c r="I9172" s="109"/>
      <c r="J9172" s="110"/>
      <c r="K9172" s="117"/>
      <c r="L9172" s="178"/>
      <c r="M9172" s="178"/>
      <c r="N9172" s="106"/>
      <c r="O9172" s="111"/>
      <c r="P9172" s="111"/>
      <c r="Q9172" s="106"/>
      <c r="R9172" s="106"/>
      <c r="S9172" s="106"/>
      <c r="T9172" s="106"/>
      <c r="U9172" s="106"/>
      <c r="V9172" s="106"/>
      <c r="W9172" s="112"/>
      <c r="X9172" s="106"/>
      <c r="Y9172" s="113"/>
      <c r="Z9172" s="106"/>
      <c r="AA9172" s="114"/>
      <c r="AB9172" s="112"/>
      <c r="AC9172" s="112"/>
      <c r="AD9172" s="111"/>
      <c r="AE9172" s="106"/>
      <c r="AF9172" s="106"/>
      <c r="AG9172" s="106"/>
      <c r="AH9172" s="115"/>
      <c r="AI9172" s="117"/>
    </row>
    <row r="9173" spans="1:35" ht="15" customHeight="1" x14ac:dyDescent="0.25">
      <c r="A9173" s="105"/>
      <c r="B9173" s="106"/>
      <c r="C9173" s="106"/>
      <c r="D9173" s="106"/>
      <c r="E9173" s="106"/>
      <c r="F9173" s="107"/>
      <c r="G9173" s="108"/>
      <c r="H9173" s="109"/>
      <c r="I9173" s="109"/>
      <c r="J9173" s="110"/>
      <c r="K9173" s="117"/>
      <c r="L9173" s="178"/>
      <c r="M9173" s="178"/>
      <c r="N9173" s="106"/>
      <c r="O9173" s="111"/>
      <c r="P9173" s="111"/>
      <c r="Q9173" s="106"/>
      <c r="R9173" s="106"/>
      <c r="S9173" s="106"/>
      <c r="T9173" s="106"/>
      <c r="U9173" s="106"/>
      <c r="V9173" s="106"/>
      <c r="W9173" s="112"/>
      <c r="X9173" s="106"/>
      <c r="Y9173" s="113"/>
      <c r="Z9173" s="106"/>
      <c r="AA9173" s="114"/>
      <c r="AB9173" s="112"/>
      <c r="AC9173" s="112"/>
      <c r="AD9173" s="111"/>
      <c r="AE9173" s="106"/>
      <c r="AF9173" s="106"/>
      <c r="AG9173" s="106"/>
      <c r="AH9173" s="115"/>
      <c r="AI9173" s="117"/>
    </row>
    <row r="9174" spans="1:35" ht="15" customHeight="1" x14ac:dyDescent="0.25">
      <c r="A9174" s="105"/>
      <c r="B9174" s="106"/>
      <c r="C9174" s="106"/>
      <c r="D9174" s="106"/>
      <c r="E9174" s="106"/>
      <c r="F9174" s="107"/>
      <c r="G9174" s="108"/>
      <c r="H9174" s="109"/>
      <c r="I9174" s="109"/>
      <c r="J9174" s="110"/>
      <c r="K9174" s="117"/>
      <c r="L9174" s="178"/>
      <c r="M9174" s="178"/>
      <c r="N9174" s="106"/>
      <c r="O9174" s="111"/>
      <c r="P9174" s="111"/>
      <c r="Q9174" s="106"/>
      <c r="R9174" s="106"/>
      <c r="S9174" s="106"/>
      <c r="T9174" s="106"/>
      <c r="U9174" s="106"/>
      <c r="V9174" s="106"/>
      <c r="W9174" s="112"/>
      <c r="X9174" s="106"/>
      <c r="Y9174" s="113"/>
      <c r="Z9174" s="106"/>
      <c r="AA9174" s="114"/>
      <c r="AB9174" s="112"/>
      <c r="AC9174" s="112"/>
      <c r="AD9174" s="111"/>
      <c r="AE9174" s="106"/>
      <c r="AF9174" s="106"/>
      <c r="AG9174" s="106"/>
      <c r="AH9174" s="115"/>
      <c r="AI9174" s="117"/>
    </row>
    <row r="9175" spans="1:35" ht="15" customHeight="1" x14ac:dyDescent="0.25">
      <c r="A9175" s="105"/>
      <c r="B9175" s="106"/>
      <c r="C9175" s="106"/>
      <c r="D9175" s="106"/>
      <c r="E9175" s="106"/>
      <c r="F9175" s="107"/>
      <c r="G9175" s="108"/>
      <c r="H9175" s="109"/>
      <c r="I9175" s="109"/>
      <c r="J9175" s="110"/>
      <c r="K9175" s="117"/>
      <c r="L9175" s="178"/>
      <c r="M9175" s="178"/>
      <c r="N9175" s="106"/>
      <c r="O9175" s="111"/>
      <c r="P9175" s="111"/>
      <c r="Q9175" s="106"/>
      <c r="R9175" s="106"/>
      <c r="S9175" s="106"/>
      <c r="T9175" s="106"/>
      <c r="U9175" s="106"/>
      <c r="V9175" s="106"/>
      <c r="W9175" s="112"/>
      <c r="X9175" s="106"/>
      <c r="Y9175" s="113"/>
      <c r="Z9175" s="106"/>
      <c r="AA9175" s="114"/>
      <c r="AB9175" s="112"/>
      <c r="AC9175" s="112"/>
      <c r="AD9175" s="111"/>
      <c r="AE9175" s="106"/>
      <c r="AF9175" s="106"/>
      <c r="AG9175" s="106"/>
      <c r="AH9175" s="115"/>
      <c r="AI9175" s="117"/>
    </row>
    <row r="9176" spans="1:35" ht="15" customHeight="1" x14ac:dyDescent="0.25">
      <c r="A9176" s="105"/>
      <c r="B9176" s="106"/>
      <c r="C9176" s="106"/>
      <c r="D9176" s="106"/>
      <c r="E9176" s="106"/>
      <c r="F9176" s="107"/>
      <c r="G9176" s="108"/>
      <c r="H9176" s="109"/>
      <c r="I9176" s="109"/>
      <c r="J9176" s="110"/>
      <c r="K9176" s="117"/>
      <c r="L9176" s="178"/>
      <c r="M9176" s="178"/>
      <c r="N9176" s="106"/>
      <c r="O9176" s="111"/>
      <c r="P9176" s="111"/>
      <c r="Q9176" s="106"/>
      <c r="R9176" s="106"/>
      <c r="S9176" s="106"/>
      <c r="T9176" s="106"/>
      <c r="U9176" s="106"/>
      <c r="V9176" s="106"/>
      <c r="W9176" s="112"/>
      <c r="X9176" s="106"/>
      <c r="Y9176" s="113"/>
      <c r="Z9176" s="106"/>
      <c r="AA9176" s="114"/>
      <c r="AB9176" s="112"/>
      <c r="AC9176" s="112"/>
      <c r="AD9176" s="111"/>
      <c r="AE9176" s="106"/>
      <c r="AF9176" s="106"/>
      <c r="AG9176" s="106"/>
      <c r="AH9176" s="115"/>
      <c r="AI9176" s="117"/>
    </row>
    <row r="9177" spans="1:35" ht="15" customHeight="1" x14ac:dyDescent="0.25">
      <c r="A9177" s="105"/>
      <c r="B9177" s="106"/>
      <c r="C9177" s="106"/>
      <c r="D9177" s="106"/>
      <c r="E9177" s="106"/>
      <c r="F9177" s="107"/>
      <c r="G9177" s="108"/>
      <c r="H9177" s="109"/>
      <c r="I9177" s="109"/>
      <c r="J9177" s="110"/>
      <c r="K9177" s="117"/>
      <c r="L9177" s="178"/>
      <c r="M9177" s="178"/>
      <c r="N9177" s="106"/>
      <c r="O9177" s="111"/>
      <c r="P9177" s="111"/>
      <c r="Q9177" s="106"/>
      <c r="R9177" s="106"/>
      <c r="S9177" s="106"/>
      <c r="T9177" s="106"/>
      <c r="U9177" s="106"/>
      <c r="V9177" s="106"/>
      <c r="W9177" s="112"/>
      <c r="X9177" s="106"/>
      <c r="Y9177" s="113"/>
      <c r="Z9177" s="106"/>
      <c r="AA9177" s="114"/>
      <c r="AB9177" s="112"/>
      <c r="AC9177" s="112"/>
      <c r="AD9177" s="111"/>
      <c r="AE9177" s="106"/>
      <c r="AF9177" s="106"/>
      <c r="AG9177" s="106"/>
      <c r="AH9177" s="115"/>
      <c r="AI9177" s="117"/>
    </row>
    <row r="9178" spans="1:35" ht="15" customHeight="1" x14ac:dyDescent="0.25">
      <c r="A9178" s="105"/>
      <c r="B9178" s="106"/>
      <c r="C9178" s="106"/>
      <c r="D9178" s="106"/>
      <c r="E9178" s="106"/>
      <c r="F9178" s="107"/>
      <c r="G9178" s="108"/>
      <c r="H9178" s="109"/>
      <c r="I9178" s="109"/>
      <c r="J9178" s="110"/>
      <c r="K9178" s="117"/>
      <c r="L9178" s="178"/>
      <c r="M9178" s="178"/>
      <c r="N9178" s="106"/>
      <c r="O9178" s="111"/>
      <c r="P9178" s="111"/>
      <c r="Q9178" s="106"/>
      <c r="R9178" s="106"/>
      <c r="S9178" s="106"/>
      <c r="T9178" s="106"/>
      <c r="U9178" s="106"/>
      <c r="V9178" s="106"/>
      <c r="W9178" s="112"/>
      <c r="X9178" s="106"/>
      <c r="Y9178" s="113"/>
      <c r="Z9178" s="106"/>
      <c r="AA9178" s="114"/>
      <c r="AB9178" s="112"/>
      <c r="AC9178" s="112"/>
      <c r="AD9178" s="111"/>
      <c r="AE9178" s="106"/>
      <c r="AF9178" s="106"/>
      <c r="AG9178" s="106"/>
      <c r="AH9178" s="115"/>
      <c r="AI9178" s="117"/>
    </row>
    <row r="9179" spans="1:35" ht="15" customHeight="1" x14ac:dyDescent="0.25">
      <c r="A9179" s="105"/>
      <c r="B9179" s="106"/>
      <c r="C9179" s="106"/>
      <c r="D9179" s="106"/>
      <c r="E9179" s="106"/>
      <c r="F9179" s="107"/>
      <c r="G9179" s="108"/>
      <c r="H9179" s="109"/>
      <c r="I9179" s="109"/>
      <c r="J9179" s="110"/>
      <c r="K9179" s="117"/>
      <c r="L9179" s="178"/>
      <c r="M9179" s="178"/>
      <c r="N9179" s="106"/>
      <c r="O9179" s="111"/>
      <c r="P9179" s="111"/>
      <c r="Q9179" s="106"/>
      <c r="R9179" s="106"/>
      <c r="S9179" s="106"/>
      <c r="T9179" s="106"/>
      <c r="U9179" s="106"/>
      <c r="V9179" s="106"/>
      <c r="W9179" s="112"/>
      <c r="X9179" s="106"/>
      <c r="Y9179" s="113"/>
      <c r="Z9179" s="106"/>
      <c r="AA9179" s="114"/>
      <c r="AB9179" s="112"/>
      <c r="AC9179" s="112"/>
      <c r="AD9179" s="111"/>
      <c r="AE9179" s="106"/>
      <c r="AF9179" s="106"/>
      <c r="AG9179" s="106"/>
      <c r="AH9179" s="115"/>
      <c r="AI9179" s="117"/>
    </row>
    <row r="9180" spans="1:35" ht="15" customHeight="1" x14ac:dyDescent="0.25">
      <c r="A9180" s="105"/>
      <c r="B9180" s="106"/>
      <c r="C9180" s="106"/>
      <c r="D9180" s="106"/>
      <c r="E9180" s="106"/>
      <c r="F9180" s="107"/>
      <c r="G9180" s="108"/>
      <c r="H9180" s="109"/>
      <c r="I9180" s="109"/>
      <c r="J9180" s="110"/>
      <c r="K9180" s="117"/>
      <c r="L9180" s="178"/>
      <c r="M9180" s="178"/>
      <c r="N9180" s="106"/>
      <c r="O9180" s="111"/>
      <c r="P9180" s="111"/>
      <c r="Q9180" s="106"/>
      <c r="R9180" s="106"/>
      <c r="S9180" s="106"/>
      <c r="T9180" s="106"/>
      <c r="U9180" s="106"/>
      <c r="V9180" s="106"/>
      <c r="W9180" s="112"/>
      <c r="X9180" s="106"/>
      <c r="Y9180" s="113"/>
      <c r="Z9180" s="106"/>
      <c r="AA9180" s="114"/>
      <c r="AB9180" s="112"/>
      <c r="AC9180" s="112"/>
      <c r="AD9180" s="111"/>
      <c r="AE9180" s="106"/>
      <c r="AF9180" s="106"/>
      <c r="AG9180" s="106"/>
      <c r="AH9180" s="115"/>
      <c r="AI9180" s="117"/>
    </row>
    <row r="9181" spans="1:35" ht="15" customHeight="1" x14ac:dyDescent="0.25">
      <c r="A9181" s="105"/>
      <c r="B9181" s="106"/>
      <c r="C9181" s="106"/>
      <c r="D9181" s="106"/>
      <c r="E9181" s="106"/>
      <c r="F9181" s="107"/>
      <c r="G9181" s="108"/>
      <c r="H9181" s="109"/>
      <c r="I9181" s="109"/>
      <c r="J9181" s="110"/>
      <c r="K9181" s="117"/>
      <c r="L9181" s="178"/>
      <c r="M9181" s="178"/>
      <c r="N9181" s="106"/>
      <c r="O9181" s="111"/>
      <c r="P9181" s="111"/>
      <c r="Q9181" s="106"/>
      <c r="R9181" s="106"/>
      <c r="S9181" s="106"/>
      <c r="T9181" s="106"/>
      <c r="U9181" s="106"/>
      <c r="V9181" s="106"/>
      <c r="W9181" s="112"/>
      <c r="X9181" s="106"/>
      <c r="Y9181" s="113"/>
      <c r="Z9181" s="106"/>
      <c r="AA9181" s="114"/>
      <c r="AB9181" s="112"/>
      <c r="AC9181" s="112"/>
      <c r="AD9181" s="111"/>
      <c r="AE9181" s="106"/>
      <c r="AF9181" s="106"/>
      <c r="AG9181" s="106"/>
      <c r="AH9181" s="115"/>
      <c r="AI9181" s="117"/>
    </row>
    <row r="9182" spans="1:35" ht="15" customHeight="1" x14ac:dyDescent="0.25">
      <c r="A9182" s="105"/>
      <c r="B9182" s="106"/>
      <c r="C9182" s="106"/>
      <c r="D9182" s="106"/>
      <c r="E9182" s="106"/>
      <c r="F9182" s="107"/>
      <c r="G9182" s="108"/>
      <c r="H9182" s="109"/>
      <c r="I9182" s="109"/>
      <c r="J9182" s="110"/>
      <c r="K9182" s="117"/>
      <c r="L9182" s="178"/>
      <c r="M9182" s="178"/>
      <c r="N9182" s="106"/>
      <c r="O9182" s="111"/>
      <c r="P9182" s="111"/>
      <c r="Q9182" s="106"/>
      <c r="R9182" s="106"/>
      <c r="S9182" s="106"/>
      <c r="T9182" s="106"/>
      <c r="U9182" s="106"/>
      <c r="V9182" s="106"/>
      <c r="W9182" s="112"/>
      <c r="X9182" s="106"/>
      <c r="Y9182" s="113"/>
      <c r="Z9182" s="106"/>
      <c r="AA9182" s="114"/>
      <c r="AB9182" s="112"/>
      <c r="AC9182" s="112"/>
      <c r="AD9182" s="111"/>
      <c r="AE9182" s="106"/>
      <c r="AF9182" s="106"/>
      <c r="AG9182" s="106"/>
      <c r="AH9182" s="115"/>
      <c r="AI9182" s="117"/>
    </row>
    <row r="9183" spans="1:35" ht="15" customHeight="1" x14ac:dyDescent="0.25">
      <c r="A9183" s="105"/>
      <c r="B9183" s="106"/>
      <c r="C9183" s="106"/>
      <c r="D9183" s="106"/>
      <c r="E9183" s="106"/>
      <c r="F9183" s="107"/>
      <c r="G9183" s="108"/>
      <c r="H9183" s="109"/>
      <c r="I9183" s="109"/>
      <c r="J9183" s="110"/>
      <c r="K9183" s="117"/>
      <c r="L9183" s="178"/>
      <c r="M9183" s="178"/>
      <c r="N9183" s="106"/>
      <c r="O9183" s="111"/>
      <c r="P9183" s="111"/>
      <c r="Q9183" s="106"/>
      <c r="R9183" s="106"/>
      <c r="S9183" s="106"/>
      <c r="T9183" s="106"/>
      <c r="U9183" s="106"/>
      <c r="V9183" s="106"/>
      <c r="W9183" s="112"/>
      <c r="X9183" s="106"/>
      <c r="Y9183" s="113"/>
      <c r="Z9183" s="106"/>
      <c r="AA9183" s="114"/>
      <c r="AB9183" s="112"/>
      <c r="AC9183" s="112"/>
      <c r="AD9183" s="111"/>
      <c r="AE9183" s="106"/>
      <c r="AF9183" s="106"/>
      <c r="AG9183" s="106"/>
      <c r="AH9183" s="115"/>
      <c r="AI9183" s="117"/>
    </row>
    <row r="9184" spans="1:35" ht="15" customHeight="1" x14ac:dyDescent="0.25">
      <c r="A9184" s="105"/>
      <c r="B9184" s="106"/>
      <c r="C9184" s="106"/>
      <c r="D9184" s="106"/>
      <c r="E9184" s="106"/>
      <c r="F9184" s="107"/>
      <c r="G9184" s="108"/>
      <c r="H9184" s="109"/>
      <c r="I9184" s="109"/>
      <c r="J9184" s="110"/>
      <c r="K9184" s="117"/>
      <c r="L9184" s="178"/>
      <c r="M9184" s="178"/>
      <c r="N9184" s="106"/>
      <c r="O9184" s="111"/>
      <c r="P9184" s="111"/>
      <c r="Q9184" s="106"/>
      <c r="R9184" s="106"/>
      <c r="S9184" s="106"/>
      <c r="T9184" s="106"/>
      <c r="U9184" s="106"/>
      <c r="V9184" s="106"/>
      <c r="W9184" s="112"/>
      <c r="X9184" s="106"/>
      <c r="Y9184" s="113"/>
      <c r="Z9184" s="106"/>
      <c r="AA9184" s="114"/>
      <c r="AB9184" s="112"/>
      <c r="AC9184" s="112"/>
      <c r="AD9184" s="111"/>
      <c r="AE9184" s="106"/>
      <c r="AF9184" s="106"/>
      <c r="AG9184" s="106"/>
      <c r="AH9184" s="115"/>
      <c r="AI9184" s="117"/>
    </row>
    <row r="9185" spans="1:35" ht="15" customHeight="1" x14ac:dyDescent="0.25">
      <c r="A9185" s="105"/>
      <c r="B9185" s="106"/>
      <c r="C9185" s="106"/>
      <c r="D9185" s="106"/>
      <c r="E9185" s="106"/>
      <c r="F9185" s="107"/>
      <c r="G9185" s="108"/>
      <c r="H9185" s="109"/>
      <c r="I9185" s="109"/>
      <c r="J9185" s="110"/>
      <c r="K9185" s="117"/>
      <c r="L9185" s="178"/>
      <c r="M9185" s="178"/>
      <c r="N9185" s="106"/>
      <c r="O9185" s="111"/>
      <c r="P9185" s="111"/>
      <c r="Q9185" s="106"/>
      <c r="R9185" s="106"/>
      <c r="S9185" s="106"/>
      <c r="T9185" s="106"/>
      <c r="U9185" s="106"/>
      <c r="V9185" s="106"/>
      <c r="W9185" s="112"/>
      <c r="X9185" s="106"/>
      <c r="Y9185" s="113"/>
      <c r="Z9185" s="106"/>
      <c r="AA9185" s="114"/>
      <c r="AB9185" s="112"/>
      <c r="AC9185" s="112"/>
      <c r="AD9185" s="111"/>
      <c r="AE9185" s="106"/>
      <c r="AF9185" s="106"/>
      <c r="AG9185" s="106"/>
      <c r="AH9185" s="115"/>
      <c r="AI9185" s="117"/>
    </row>
    <row r="9186" spans="1:35" ht="15" customHeight="1" x14ac:dyDescent="0.25">
      <c r="A9186" s="105"/>
      <c r="B9186" s="106"/>
      <c r="C9186" s="106"/>
      <c r="D9186" s="106"/>
      <c r="E9186" s="106"/>
      <c r="F9186" s="107"/>
      <c r="G9186" s="108"/>
      <c r="H9186" s="109"/>
      <c r="I9186" s="109"/>
      <c r="J9186" s="110"/>
      <c r="K9186" s="117"/>
      <c r="L9186" s="178"/>
      <c r="M9186" s="178"/>
      <c r="N9186" s="106"/>
      <c r="O9186" s="111"/>
      <c r="P9186" s="111"/>
      <c r="Q9186" s="106"/>
      <c r="R9186" s="106"/>
      <c r="S9186" s="106"/>
      <c r="T9186" s="106"/>
      <c r="U9186" s="106"/>
      <c r="V9186" s="106"/>
      <c r="W9186" s="112"/>
      <c r="X9186" s="106"/>
      <c r="Y9186" s="113"/>
      <c r="Z9186" s="106"/>
      <c r="AA9186" s="114"/>
      <c r="AB9186" s="112"/>
      <c r="AC9186" s="112"/>
      <c r="AD9186" s="111"/>
      <c r="AE9186" s="106"/>
      <c r="AF9186" s="106"/>
      <c r="AG9186" s="106"/>
      <c r="AH9186" s="115"/>
      <c r="AI9186" s="117"/>
    </row>
    <row r="9187" spans="1:35" ht="15" customHeight="1" x14ac:dyDescent="0.25">
      <c r="A9187" s="105"/>
      <c r="B9187" s="106"/>
      <c r="C9187" s="106"/>
      <c r="D9187" s="106"/>
      <c r="E9187" s="106"/>
      <c r="F9187" s="107"/>
      <c r="G9187" s="108"/>
      <c r="H9187" s="109"/>
      <c r="I9187" s="109"/>
      <c r="J9187" s="110"/>
      <c r="K9187" s="117"/>
      <c r="L9187" s="178"/>
      <c r="M9187" s="178"/>
      <c r="N9187" s="106"/>
      <c r="O9187" s="111"/>
      <c r="P9187" s="111"/>
      <c r="Q9187" s="106"/>
      <c r="R9187" s="106"/>
      <c r="S9187" s="106"/>
      <c r="T9187" s="106"/>
      <c r="U9187" s="106"/>
      <c r="V9187" s="106"/>
      <c r="W9187" s="112"/>
      <c r="X9187" s="106"/>
      <c r="Y9187" s="113"/>
      <c r="Z9187" s="106"/>
      <c r="AA9187" s="114"/>
      <c r="AB9187" s="112"/>
      <c r="AC9187" s="112"/>
      <c r="AD9187" s="111"/>
      <c r="AE9187" s="106"/>
      <c r="AF9187" s="106"/>
      <c r="AG9187" s="106"/>
      <c r="AH9187" s="115"/>
      <c r="AI9187" s="117"/>
    </row>
    <row r="9188" spans="1:35" ht="15" customHeight="1" x14ac:dyDescent="0.25">
      <c r="A9188" s="105"/>
      <c r="B9188" s="106"/>
      <c r="C9188" s="106"/>
      <c r="D9188" s="106"/>
      <c r="E9188" s="106"/>
      <c r="F9188" s="107"/>
      <c r="G9188" s="108"/>
      <c r="H9188" s="109"/>
      <c r="I9188" s="109"/>
      <c r="J9188" s="110"/>
      <c r="K9188" s="117"/>
      <c r="L9188" s="178"/>
      <c r="M9188" s="178"/>
      <c r="N9188" s="106"/>
      <c r="O9188" s="111"/>
      <c r="P9188" s="111"/>
      <c r="Q9188" s="106"/>
      <c r="R9188" s="106"/>
      <c r="S9188" s="106"/>
      <c r="T9188" s="106"/>
      <c r="U9188" s="106"/>
      <c r="V9188" s="106"/>
      <c r="W9188" s="112"/>
      <c r="X9188" s="106"/>
      <c r="Y9188" s="113"/>
      <c r="Z9188" s="106"/>
      <c r="AA9188" s="114"/>
      <c r="AB9188" s="112"/>
      <c r="AC9188" s="112"/>
      <c r="AD9188" s="111"/>
      <c r="AE9188" s="106"/>
      <c r="AF9188" s="106"/>
      <c r="AG9188" s="106"/>
      <c r="AH9188" s="115"/>
      <c r="AI9188" s="117"/>
    </row>
    <row r="9189" spans="1:35" ht="15" customHeight="1" x14ac:dyDescent="0.25">
      <c r="A9189" s="105"/>
      <c r="B9189" s="106"/>
      <c r="C9189" s="106"/>
      <c r="D9189" s="106"/>
      <c r="E9189" s="106"/>
      <c r="F9189" s="107"/>
      <c r="G9189" s="108"/>
      <c r="H9189" s="109"/>
      <c r="I9189" s="109"/>
      <c r="J9189" s="110"/>
      <c r="K9189" s="117"/>
      <c r="L9189" s="178"/>
      <c r="M9189" s="178"/>
      <c r="N9189" s="106"/>
      <c r="O9189" s="111"/>
      <c r="P9189" s="111"/>
      <c r="Q9189" s="106"/>
      <c r="R9189" s="106"/>
      <c r="S9189" s="106"/>
      <c r="T9189" s="106"/>
      <c r="U9189" s="106"/>
      <c r="V9189" s="106"/>
      <c r="W9189" s="112"/>
      <c r="X9189" s="106"/>
      <c r="Y9189" s="113"/>
      <c r="Z9189" s="106"/>
      <c r="AA9189" s="114"/>
      <c r="AB9189" s="112"/>
      <c r="AC9189" s="112"/>
      <c r="AD9189" s="111"/>
      <c r="AE9189" s="106"/>
      <c r="AF9189" s="106"/>
      <c r="AG9189" s="106"/>
      <c r="AH9189" s="115"/>
      <c r="AI9189" s="117"/>
    </row>
    <row r="9190" spans="1:35" ht="15" customHeight="1" x14ac:dyDescent="0.25">
      <c r="A9190" s="105"/>
      <c r="B9190" s="106"/>
      <c r="C9190" s="106"/>
      <c r="D9190" s="106"/>
      <c r="E9190" s="106"/>
      <c r="F9190" s="107"/>
      <c r="G9190" s="108"/>
      <c r="H9190" s="109"/>
      <c r="I9190" s="109"/>
      <c r="J9190" s="110"/>
      <c r="K9190" s="117"/>
      <c r="L9190" s="178"/>
      <c r="M9190" s="178"/>
      <c r="N9190" s="106"/>
      <c r="O9190" s="111"/>
      <c r="P9190" s="111"/>
      <c r="Q9190" s="106"/>
      <c r="R9190" s="106"/>
      <c r="S9190" s="106"/>
      <c r="T9190" s="106"/>
      <c r="U9190" s="106"/>
      <c r="V9190" s="106"/>
      <c r="W9190" s="112"/>
      <c r="X9190" s="106"/>
      <c r="Y9190" s="113"/>
      <c r="Z9190" s="106"/>
      <c r="AA9190" s="114"/>
      <c r="AB9190" s="112"/>
      <c r="AC9190" s="112"/>
      <c r="AD9190" s="111"/>
      <c r="AE9190" s="106"/>
      <c r="AF9190" s="106"/>
      <c r="AG9190" s="106"/>
      <c r="AH9190" s="115"/>
      <c r="AI9190" s="117"/>
    </row>
    <row r="9191" spans="1:35" ht="15" customHeight="1" x14ac:dyDescent="0.25">
      <c r="A9191" s="105"/>
      <c r="B9191" s="106"/>
      <c r="C9191" s="106"/>
      <c r="D9191" s="106"/>
      <c r="E9191" s="106"/>
      <c r="F9191" s="107"/>
      <c r="G9191" s="108"/>
      <c r="H9191" s="109"/>
      <c r="I9191" s="109"/>
      <c r="J9191" s="110"/>
      <c r="K9191" s="117"/>
      <c r="L9191" s="178"/>
      <c r="M9191" s="178"/>
      <c r="N9191" s="106"/>
      <c r="O9191" s="111"/>
      <c r="P9191" s="111"/>
      <c r="Q9191" s="106"/>
      <c r="R9191" s="106"/>
      <c r="S9191" s="106"/>
      <c r="T9191" s="106"/>
      <c r="U9191" s="106"/>
      <c r="V9191" s="106"/>
      <c r="W9191" s="112"/>
      <c r="X9191" s="106"/>
      <c r="Y9191" s="113"/>
      <c r="Z9191" s="106"/>
      <c r="AA9191" s="114"/>
      <c r="AB9191" s="112"/>
      <c r="AC9191" s="112"/>
      <c r="AD9191" s="111"/>
      <c r="AE9191" s="106"/>
      <c r="AF9191" s="106"/>
      <c r="AG9191" s="106"/>
      <c r="AH9191" s="115"/>
      <c r="AI9191" s="117"/>
    </row>
    <row r="9192" spans="1:35" ht="15" customHeight="1" x14ac:dyDescent="0.25">
      <c r="A9192" s="105"/>
      <c r="B9192" s="106"/>
      <c r="C9192" s="106"/>
      <c r="D9192" s="106"/>
      <c r="E9192" s="106"/>
      <c r="F9192" s="107"/>
      <c r="G9192" s="108"/>
      <c r="H9192" s="109"/>
      <c r="I9192" s="109"/>
      <c r="J9192" s="110"/>
      <c r="K9192" s="117"/>
      <c r="L9192" s="178"/>
      <c r="M9192" s="178"/>
      <c r="N9192" s="106"/>
      <c r="O9192" s="111"/>
      <c r="P9192" s="111"/>
      <c r="Q9192" s="106"/>
      <c r="R9192" s="106"/>
      <c r="S9192" s="106"/>
      <c r="T9192" s="106"/>
      <c r="U9192" s="106"/>
      <c r="V9192" s="106"/>
      <c r="W9192" s="112"/>
      <c r="X9192" s="106"/>
      <c r="Y9192" s="113"/>
      <c r="Z9192" s="106"/>
      <c r="AA9192" s="114"/>
      <c r="AB9192" s="112"/>
      <c r="AC9192" s="112"/>
      <c r="AD9192" s="111"/>
      <c r="AE9192" s="106"/>
      <c r="AF9192" s="106"/>
      <c r="AG9192" s="106"/>
      <c r="AH9192" s="115"/>
      <c r="AI9192" s="117"/>
    </row>
    <row r="9193" spans="1:35" ht="15" customHeight="1" x14ac:dyDescent="0.25">
      <c r="A9193" s="105"/>
      <c r="B9193" s="106"/>
      <c r="C9193" s="106"/>
      <c r="D9193" s="106"/>
      <c r="E9193" s="106"/>
      <c r="F9193" s="107"/>
      <c r="G9193" s="108"/>
      <c r="H9193" s="109"/>
      <c r="I9193" s="109"/>
      <c r="J9193" s="110"/>
      <c r="K9193" s="117"/>
      <c r="L9193" s="178"/>
      <c r="M9193" s="178"/>
      <c r="N9193" s="106"/>
      <c r="O9193" s="111"/>
      <c r="P9193" s="111"/>
      <c r="Q9193" s="106"/>
      <c r="R9193" s="106"/>
      <c r="S9193" s="106"/>
      <c r="T9193" s="106"/>
      <c r="U9193" s="106"/>
      <c r="V9193" s="106"/>
      <c r="W9193" s="112"/>
      <c r="X9193" s="106"/>
      <c r="Y9193" s="113"/>
      <c r="Z9193" s="106"/>
      <c r="AA9193" s="114"/>
      <c r="AB9193" s="112"/>
      <c r="AC9193" s="112"/>
      <c r="AD9193" s="111"/>
      <c r="AE9193" s="106"/>
      <c r="AF9193" s="106"/>
      <c r="AG9193" s="106"/>
      <c r="AH9193" s="115"/>
      <c r="AI9193" s="117"/>
    </row>
    <row r="9194" spans="1:35" ht="15" customHeight="1" x14ac:dyDescent="0.25">
      <c r="A9194" s="105"/>
      <c r="B9194" s="106"/>
      <c r="C9194" s="106"/>
      <c r="D9194" s="106"/>
      <c r="E9194" s="106"/>
      <c r="F9194" s="107"/>
      <c r="G9194" s="108"/>
      <c r="H9194" s="109"/>
      <c r="I9194" s="109"/>
      <c r="J9194" s="110"/>
      <c r="K9194" s="117"/>
      <c r="L9194" s="178"/>
      <c r="M9194" s="178"/>
      <c r="N9194" s="106"/>
      <c r="O9194" s="111"/>
      <c r="P9194" s="111"/>
      <c r="Q9194" s="106"/>
      <c r="R9194" s="106"/>
      <c r="S9194" s="106"/>
      <c r="T9194" s="106"/>
      <c r="U9194" s="106"/>
      <c r="V9194" s="106"/>
      <c r="W9194" s="112"/>
      <c r="X9194" s="106"/>
      <c r="Y9194" s="113"/>
      <c r="Z9194" s="106"/>
      <c r="AA9194" s="114"/>
      <c r="AB9194" s="112"/>
      <c r="AC9194" s="112"/>
      <c r="AD9194" s="111"/>
      <c r="AE9194" s="106"/>
      <c r="AF9194" s="106"/>
      <c r="AG9194" s="106"/>
      <c r="AH9194" s="115"/>
      <c r="AI9194" s="117"/>
    </row>
    <row r="9195" spans="1:35" ht="15" customHeight="1" x14ac:dyDescent="0.25">
      <c r="A9195" s="105"/>
      <c r="B9195" s="106"/>
      <c r="C9195" s="106"/>
      <c r="D9195" s="106"/>
      <c r="E9195" s="106"/>
      <c r="F9195" s="107"/>
      <c r="G9195" s="108"/>
      <c r="H9195" s="109"/>
      <c r="I9195" s="109"/>
      <c r="J9195" s="110"/>
      <c r="K9195" s="117"/>
      <c r="L9195" s="178"/>
      <c r="M9195" s="178"/>
      <c r="N9195" s="106"/>
      <c r="O9195" s="111"/>
      <c r="P9195" s="111"/>
      <c r="Q9195" s="106"/>
      <c r="R9195" s="106"/>
      <c r="S9195" s="106"/>
      <c r="T9195" s="106"/>
      <c r="U9195" s="106"/>
      <c r="V9195" s="106"/>
      <c r="W9195" s="112"/>
      <c r="X9195" s="106"/>
      <c r="Y9195" s="113"/>
      <c r="Z9195" s="106"/>
      <c r="AA9195" s="114"/>
      <c r="AB9195" s="112"/>
      <c r="AC9195" s="112"/>
      <c r="AD9195" s="111"/>
      <c r="AE9195" s="106"/>
      <c r="AF9195" s="106"/>
      <c r="AG9195" s="106"/>
      <c r="AH9195" s="115"/>
      <c r="AI9195" s="117"/>
    </row>
    <row r="9196" spans="1:35" ht="15" customHeight="1" x14ac:dyDescent="0.25">
      <c r="A9196" s="105"/>
      <c r="B9196" s="106"/>
      <c r="C9196" s="106"/>
      <c r="D9196" s="106"/>
      <c r="E9196" s="106"/>
      <c r="F9196" s="107"/>
      <c r="G9196" s="108"/>
      <c r="H9196" s="109"/>
      <c r="I9196" s="109"/>
      <c r="J9196" s="110"/>
      <c r="K9196" s="117"/>
      <c r="L9196" s="178"/>
      <c r="M9196" s="178"/>
      <c r="N9196" s="106"/>
      <c r="O9196" s="111"/>
      <c r="P9196" s="111"/>
      <c r="Q9196" s="106"/>
      <c r="R9196" s="106"/>
      <c r="S9196" s="106"/>
      <c r="T9196" s="106"/>
      <c r="U9196" s="106"/>
      <c r="V9196" s="106"/>
      <c r="W9196" s="112"/>
      <c r="X9196" s="106"/>
      <c r="Y9196" s="113"/>
      <c r="Z9196" s="106"/>
      <c r="AA9196" s="114"/>
      <c r="AB9196" s="112"/>
      <c r="AC9196" s="112"/>
      <c r="AD9196" s="111"/>
      <c r="AE9196" s="106"/>
      <c r="AF9196" s="106"/>
      <c r="AG9196" s="106"/>
      <c r="AH9196" s="115"/>
      <c r="AI9196" s="117"/>
    </row>
    <row r="9197" spans="1:35" ht="15" customHeight="1" x14ac:dyDescent="0.25">
      <c r="A9197" s="105"/>
      <c r="B9197" s="106"/>
      <c r="C9197" s="106"/>
      <c r="D9197" s="106"/>
      <c r="E9197" s="106"/>
      <c r="F9197" s="107"/>
      <c r="G9197" s="108"/>
      <c r="H9197" s="109"/>
      <c r="I9197" s="109"/>
      <c r="J9197" s="110"/>
      <c r="K9197" s="117"/>
      <c r="L9197" s="178"/>
      <c r="M9197" s="178"/>
      <c r="N9197" s="106"/>
      <c r="O9197" s="111"/>
      <c r="P9197" s="111"/>
      <c r="Q9197" s="106"/>
      <c r="R9197" s="106"/>
      <c r="S9197" s="106"/>
      <c r="T9197" s="106"/>
      <c r="U9197" s="106"/>
      <c r="V9197" s="106"/>
      <c r="W9197" s="112"/>
      <c r="X9197" s="106"/>
      <c r="Y9197" s="113"/>
      <c r="Z9197" s="106"/>
      <c r="AA9197" s="114"/>
      <c r="AB9197" s="112"/>
      <c r="AC9197" s="112"/>
      <c r="AD9197" s="111"/>
      <c r="AE9197" s="106"/>
      <c r="AF9197" s="106"/>
      <c r="AG9197" s="106"/>
      <c r="AH9197" s="115"/>
      <c r="AI9197" s="117"/>
    </row>
    <row r="9198" spans="1:35" ht="15" customHeight="1" x14ac:dyDescent="0.25">
      <c r="A9198" s="105"/>
      <c r="B9198" s="106"/>
      <c r="C9198" s="106"/>
      <c r="D9198" s="106"/>
      <c r="E9198" s="106"/>
      <c r="F9198" s="107"/>
      <c r="G9198" s="108"/>
      <c r="H9198" s="109"/>
      <c r="I9198" s="109"/>
      <c r="J9198" s="110"/>
      <c r="K9198" s="117"/>
      <c r="L9198" s="178"/>
      <c r="M9198" s="178"/>
      <c r="N9198" s="106"/>
      <c r="O9198" s="111"/>
      <c r="P9198" s="111"/>
      <c r="Q9198" s="106"/>
      <c r="R9198" s="106"/>
      <c r="S9198" s="106"/>
      <c r="T9198" s="106"/>
      <c r="U9198" s="106"/>
      <c r="V9198" s="106"/>
      <c r="W9198" s="112"/>
      <c r="X9198" s="106"/>
      <c r="Y9198" s="113"/>
      <c r="Z9198" s="106"/>
      <c r="AA9198" s="114"/>
      <c r="AB9198" s="112"/>
      <c r="AC9198" s="112"/>
      <c r="AD9198" s="111"/>
      <c r="AE9198" s="106"/>
      <c r="AF9198" s="106"/>
      <c r="AG9198" s="106"/>
      <c r="AH9198" s="115"/>
      <c r="AI9198" s="117"/>
    </row>
    <row r="9199" spans="1:35" ht="15" customHeight="1" x14ac:dyDescent="0.25">
      <c r="A9199" s="105"/>
      <c r="B9199" s="106"/>
      <c r="C9199" s="106"/>
      <c r="D9199" s="106"/>
      <c r="E9199" s="106"/>
      <c r="F9199" s="107"/>
      <c r="G9199" s="108"/>
      <c r="H9199" s="109"/>
      <c r="I9199" s="109"/>
      <c r="J9199" s="110"/>
      <c r="K9199" s="117"/>
      <c r="L9199" s="178"/>
      <c r="M9199" s="178"/>
      <c r="N9199" s="106"/>
      <c r="O9199" s="111"/>
      <c r="P9199" s="111"/>
      <c r="Q9199" s="106"/>
      <c r="R9199" s="106"/>
      <c r="S9199" s="106"/>
      <c r="T9199" s="106"/>
      <c r="U9199" s="106"/>
      <c r="V9199" s="106"/>
      <c r="W9199" s="112"/>
      <c r="X9199" s="106"/>
      <c r="Y9199" s="113"/>
      <c r="Z9199" s="106"/>
      <c r="AA9199" s="114"/>
      <c r="AB9199" s="112"/>
      <c r="AC9199" s="112"/>
      <c r="AD9199" s="111"/>
      <c r="AE9199" s="106"/>
      <c r="AF9199" s="106"/>
      <c r="AG9199" s="106"/>
      <c r="AH9199" s="115"/>
      <c r="AI9199" s="117"/>
    </row>
    <row r="9200" spans="1:35" ht="15" customHeight="1" x14ac:dyDescent="0.25">
      <c r="A9200" s="105"/>
      <c r="B9200" s="106"/>
      <c r="C9200" s="106"/>
      <c r="D9200" s="106"/>
      <c r="E9200" s="106"/>
      <c r="F9200" s="107"/>
      <c r="G9200" s="108"/>
      <c r="H9200" s="109"/>
      <c r="I9200" s="109"/>
      <c r="J9200" s="110"/>
      <c r="K9200" s="117"/>
      <c r="L9200" s="178"/>
      <c r="M9200" s="178"/>
      <c r="N9200" s="106"/>
      <c r="O9200" s="111"/>
      <c r="P9200" s="111"/>
      <c r="Q9200" s="106"/>
      <c r="R9200" s="106"/>
      <c r="S9200" s="106"/>
      <c r="T9200" s="106"/>
      <c r="U9200" s="106"/>
      <c r="V9200" s="106"/>
      <c r="W9200" s="112"/>
      <c r="X9200" s="106"/>
      <c r="Y9200" s="113"/>
      <c r="Z9200" s="106"/>
      <c r="AA9200" s="114"/>
      <c r="AB9200" s="112"/>
      <c r="AC9200" s="112"/>
      <c r="AD9200" s="111"/>
      <c r="AE9200" s="106"/>
      <c r="AF9200" s="106"/>
      <c r="AG9200" s="106"/>
      <c r="AH9200" s="115"/>
      <c r="AI9200" s="117"/>
    </row>
    <row r="9201" spans="1:35" ht="15" customHeight="1" x14ac:dyDescent="0.25">
      <c r="A9201" s="105"/>
      <c r="B9201" s="106"/>
      <c r="C9201" s="106"/>
      <c r="D9201" s="106"/>
      <c r="E9201" s="106"/>
      <c r="F9201" s="107"/>
      <c r="G9201" s="108"/>
      <c r="H9201" s="109"/>
      <c r="I9201" s="109"/>
      <c r="J9201" s="110"/>
      <c r="K9201" s="117"/>
      <c r="L9201" s="178"/>
      <c r="M9201" s="178"/>
      <c r="N9201" s="106"/>
      <c r="O9201" s="111"/>
      <c r="P9201" s="111"/>
      <c r="Q9201" s="106"/>
      <c r="R9201" s="106"/>
      <c r="S9201" s="106"/>
      <c r="T9201" s="106"/>
      <c r="U9201" s="106"/>
      <c r="V9201" s="106"/>
      <c r="W9201" s="112"/>
      <c r="X9201" s="106"/>
      <c r="Y9201" s="113"/>
      <c r="Z9201" s="106"/>
      <c r="AA9201" s="114"/>
      <c r="AB9201" s="112"/>
      <c r="AC9201" s="112"/>
      <c r="AD9201" s="111"/>
      <c r="AE9201" s="106"/>
      <c r="AF9201" s="106"/>
      <c r="AG9201" s="106"/>
      <c r="AH9201" s="115"/>
      <c r="AI9201" s="117"/>
    </row>
    <row r="9202" spans="1:35" ht="15" customHeight="1" x14ac:dyDescent="0.25">
      <c r="A9202" s="105"/>
      <c r="B9202" s="106"/>
      <c r="C9202" s="106"/>
      <c r="D9202" s="106"/>
      <c r="E9202" s="106"/>
      <c r="F9202" s="107"/>
      <c r="G9202" s="108"/>
      <c r="H9202" s="109"/>
      <c r="I9202" s="109"/>
      <c r="J9202" s="110"/>
      <c r="K9202" s="117"/>
      <c r="L9202" s="178"/>
      <c r="M9202" s="178"/>
      <c r="N9202" s="106"/>
      <c r="O9202" s="111"/>
      <c r="P9202" s="111"/>
      <c r="Q9202" s="106"/>
      <c r="R9202" s="106"/>
      <c r="S9202" s="106"/>
      <c r="T9202" s="106"/>
      <c r="U9202" s="106"/>
      <c r="V9202" s="106"/>
      <c r="W9202" s="112"/>
      <c r="X9202" s="106"/>
      <c r="Y9202" s="113"/>
      <c r="Z9202" s="106"/>
      <c r="AA9202" s="114"/>
      <c r="AB9202" s="112"/>
      <c r="AC9202" s="112"/>
      <c r="AD9202" s="111"/>
      <c r="AE9202" s="106"/>
      <c r="AF9202" s="106"/>
      <c r="AG9202" s="106"/>
      <c r="AH9202" s="115"/>
      <c r="AI9202" s="117"/>
    </row>
    <row r="9203" spans="1:35" ht="15" customHeight="1" x14ac:dyDescent="0.25">
      <c r="A9203" s="105"/>
      <c r="B9203" s="106"/>
      <c r="C9203" s="106"/>
      <c r="D9203" s="106"/>
      <c r="E9203" s="106"/>
      <c r="F9203" s="107"/>
      <c r="G9203" s="108"/>
      <c r="H9203" s="109"/>
      <c r="I9203" s="109"/>
      <c r="J9203" s="110"/>
      <c r="K9203" s="117"/>
      <c r="L9203" s="178"/>
      <c r="M9203" s="178"/>
      <c r="N9203" s="106"/>
      <c r="O9203" s="111"/>
      <c r="P9203" s="111"/>
      <c r="Q9203" s="106"/>
      <c r="R9203" s="106"/>
      <c r="S9203" s="106"/>
      <c r="T9203" s="106"/>
      <c r="U9203" s="106"/>
      <c r="V9203" s="106"/>
      <c r="W9203" s="112"/>
      <c r="X9203" s="106"/>
      <c r="Y9203" s="113"/>
      <c r="Z9203" s="106"/>
      <c r="AA9203" s="114"/>
      <c r="AB9203" s="112"/>
      <c r="AC9203" s="112"/>
      <c r="AD9203" s="111"/>
      <c r="AE9203" s="106"/>
      <c r="AF9203" s="106"/>
      <c r="AG9203" s="106"/>
      <c r="AH9203" s="115"/>
      <c r="AI9203" s="117"/>
    </row>
    <row r="9204" spans="1:35" ht="15" customHeight="1" x14ac:dyDescent="0.25">
      <c r="A9204" s="105"/>
      <c r="B9204" s="106"/>
      <c r="C9204" s="106"/>
      <c r="D9204" s="106"/>
      <c r="E9204" s="106"/>
      <c r="F9204" s="107"/>
      <c r="G9204" s="108"/>
      <c r="H9204" s="109"/>
      <c r="I9204" s="109"/>
      <c r="J9204" s="110"/>
      <c r="K9204" s="117"/>
      <c r="L9204" s="178"/>
      <c r="M9204" s="178"/>
      <c r="N9204" s="106"/>
      <c r="O9204" s="111"/>
      <c r="P9204" s="111"/>
      <c r="Q9204" s="106"/>
      <c r="R9204" s="106"/>
      <c r="S9204" s="106"/>
      <c r="T9204" s="106"/>
      <c r="U9204" s="106"/>
      <c r="V9204" s="106"/>
      <c r="W9204" s="112"/>
      <c r="X9204" s="106"/>
      <c r="Y9204" s="113"/>
      <c r="Z9204" s="106"/>
      <c r="AA9204" s="114"/>
      <c r="AB9204" s="112"/>
      <c r="AC9204" s="112"/>
      <c r="AD9204" s="111"/>
      <c r="AE9204" s="106"/>
      <c r="AF9204" s="106"/>
      <c r="AG9204" s="106"/>
      <c r="AH9204" s="115"/>
      <c r="AI9204" s="117"/>
    </row>
    <row r="9205" spans="1:35" ht="15" customHeight="1" x14ac:dyDescent="0.25">
      <c r="A9205" s="105"/>
      <c r="B9205" s="106"/>
      <c r="C9205" s="106"/>
      <c r="D9205" s="106"/>
      <c r="E9205" s="106"/>
      <c r="F9205" s="107"/>
      <c r="G9205" s="108"/>
      <c r="H9205" s="109"/>
      <c r="I9205" s="109"/>
      <c r="J9205" s="110"/>
      <c r="K9205" s="117"/>
      <c r="L9205" s="178"/>
      <c r="M9205" s="178"/>
      <c r="N9205" s="106"/>
      <c r="O9205" s="111"/>
      <c r="P9205" s="111"/>
      <c r="Q9205" s="106"/>
      <c r="R9205" s="106"/>
      <c r="S9205" s="106"/>
      <c r="T9205" s="106"/>
      <c r="U9205" s="106"/>
      <c r="V9205" s="106"/>
      <c r="W9205" s="112"/>
      <c r="X9205" s="106"/>
      <c r="Y9205" s="113"/>
      <c r="Z9205" s="106"/>
      <c r="AA9205" s="114"/>
      <c r="AB9205" s="112"/>
      <c r="AC9205" s="112"/>
      <c r="AD9205" s="111"/>
      <c r="AE9205" s="106"/>
      <c r="AF9205" s="106"/>
      <c r="AG9205" s="106"/>
      <c r="AH9205" s="115"/>
      <c r="AI9205" s="117"/>
    </row>
    <row r="9206" spans="1:35" ht="15" customHeight="1" x14ac:dyDescent="0.25">
      <c r="A9206" s="105"/>
      <c r="B9206" s="106"/>
      <c r="C9206" s="106"/>
      <c r="D9206" s="106"/>
      <c r="E9206" s="106"/>
      <c r="F9206" s="107"/>
      <c r="G9206" s="108"/>
      <c r="H9206" s="109"/>
      <c r="I9206" s="109"/>
      <c r="J9206" s="110"/>
      <c r="K9206" s="117"/>
      <c r="L9206" s="178"/>
      <c r="M9206" s="178"/>
      <c r="N9206" s="106"/>
      <c r="O9206" s="111"/>
      <c r="P9206" s="111"/>
      <c r="Q9206" s="106"/>
      <c r="R9206" s="106"/>
      <c r="S9206" s="106"/>
      <c r="T9206" s="106"/>
      <c r="U9206" s="106"/>
      <c r="V9206" s="106"/>
      <c r="W9206" s="112"/>
      <c r="X9206" s="106"/>
      <c r="Y9206" s="113"/>
      <c r="Z9206" s="106"/>
      <c r="AA9206" s="114"/>
      <c r="AB9206" s="112"/>
      <c r="AC9206" s="112"/>
      <c r="AD9206" s="111"/>
      <c r="AE9206" s="106"/>
      <c r="AF9206" s="106"/>
      <c r="AG9206" s="106"/>
      <c r="AH9206" s="115"/>
      <c r="AI9206" s="117"/>
    </row>
    <row r="9207" spans="1:35" ht="15" customHeight="1" x14ac:dyDescent="0.25">
      <c r="A9207" s="105"/>
      <c r="B9207" s="106"/>
      <c r="C9207" s="106"/>
      <c r="D9207" s="106"/>
      <c r="E9207" s="106"/>
      <c r="F9207" s="107"/>
      <c r="G9207" s="108"/>
      <c r="H9207" s="109"/>
      <c r="I9207" s="109"/>
      <c r="J9207" s="110"/>
      <c r="K9207" s="117"/>
      <c r="L9207" s="178"/>
      <c r="M9207" s="178"/>
      <c r="N9207" s="106"/>
      <c r="O9207" s="111"/>
      <c r="P9207" s="111"/>
      <c r="Q9207" s="106"/>
      <c r="R9207" s="106"/>
      <c r="S9207" s="106"/>
      <c r="T9207" s="106"/>
      <c r="U9207" s="106"/>
      <c r="V9207" s="106"/>
      <c r="W9207" s="112"/>
      <c r="X9207" s="106"/>
      <c r="Y9207" s="113"/>
      <c r="Z9207" s="106"/>
      <c r="AA9207" s="114"/>
      <c r="AB9207" s="112"/>
      <c r="AC9207" s="112"/>
      <c r="AD9207" s="111"/>
      <c r="AE9207" s="106"/>
      <c r="AF9207" s="106"/>
      <c r="AG9207" s="106"/>
      <c r="AH9207" s="115"/>
      <c r="AI9207" s="117"/>
    </row>
    <row r="9208" spans="1:35" ht="15" customHeight="1" x14ac:dyDescent="0.25">
      <c r="A9208" s="105"/>
      <c r="B9208" s="106"/>
      <c r="C9208" s="106"/>
      <c r="D9208" s="106"/>
      <c r="E9208" s="106"/>
      <c r="F9208" s="107"/>
      <c r="G9208" s="108"/>
      <c r="H9208" s="109"/>
      <c r="I9208" s="109"/>
      <c r="J9208" s="110"/>
      <c r="K9208" s="117"/>
      <c r="L9208" s="178"/>
      <c r="M9208" s="178"/>
      <c r="N9208" s="106"/>
      <c r="O9208" s="111"/>
      <c r="P9208" s="111"/>
      <c r="Q9208" s="106"/>
      <c r="R9208" s="106"/>
      <c r="S9208" s="106"/>
      <c r="T9208" s="106"/>
      <c r="U9208" s="106"/>
      <c r="V9208" s="106"/>
      <c r="W9208" s="112"/>
      <c r="X9208" s="106"/>
      <c r="Y9208" s="113"/>
      <c r="Z9208" s="106"/>
      <c r="AA9208" s="114"/>
      <c r="AB9208" s="112"/>
      <c r="AC9208" s="112"/>
      <c r="AD9208" s="111"/>
      <c r="AE9208" s="106"/>
      <c r="AF9208" s="106"/>
      <c r="AG9208" s="106"/>
      <c r="AH9208" s="115"/>
      <c r="AI9208" s="117"/>
    </row>
    <row r="9209" spans="1:35" ht="15" customHeight="1" x14ac:dyDescent="0.25">
      <c r="A9209" s="105"/>
      <c r="B9209" s="106"/>
      <c r="C9209" s="106"/>
      <c r="D9209" s="106"/>
      <c r="E9209" s="106"/>
      <c r="F9209" s="107"/>
      <c r="G9209" s="108"/>
      <c r="H9209" s="109"/>
      <c r="I9209" s="109"/>
      <c r="J9209" s="110"/>
      <c r="K9209" s="117"/>
      <c r="L9209" s="178"/>
      <c r="M9209" s="178"/>
      <c r="N9209" s="106"/>
      <c r="O9209" s="111"/>
      <c r="P9209" s="111"/>
      <c r="Q9209" s="106"/>
      <c r="R9209" s="106"/>
      <c r="S9209" s="106"/>
      <c r="T9209" s="106"/>
      <c r="U9209" s="106"/>
      <c r="V9209" s="106"/>
      <c r="W9209" s="112"/>
      <c r="X9209" s="106"/>
      <c r="Y9209" s="113"/>
      <c r="Z9209" s="106"/>
      <c r="AA9209" s="114"/>
      <c r="AB9209" s="112"/>
      <c r="AC9209" s="112"/>
      <c r="AD9209" s="111"/>
      <c r="AE9209" s="106"/>
      <c r="AF9209" s="106"/>
      <c r="AG9209" s="106"/>
      <c r="AH9209" s="115"/>
      <c r="AI9209" s="117"/>
    </row>
    <row r="9210" spans="1:35" ht="15" customHeight="1" x14ac:dyDescent="0.25">
      <c r="A9210" s="105"/>
      <c r="B9210" s="106"/>
      <c r="C9210" s="106"/>
      <c r="D9210" s="106"/>
      <c r="E9210" s="106"/>
      <c r="F9210" s="107"/>
      <c r="G9210" s="108"/>
      <c r="H9210" s="109"/>
      <c r="I9210" s="109"/>
      <c r="J9210" s="110"/>
      <c r="K9210" s="117"/>
      <c r="L9210" s="178"/>
      <c r="M9210" s="178"/>
      <c r="N9210" s="106"/>
      <c r="O9210" s="111"/>
      <c r="P9210" s="111"/>
      <c r="Q9210" s="106"/>
      <c r="R9210" s="106"/>
      <c r="S9210" s="106"/>
      <c r="T9210" s="106"/>
      <c r="U9210" s="106"/>
      <c r="V9210" s="106"/>
      <c r="W9210" s="112"/>
      <c r="X9210" s="106"/>
      <c r="Y9210" s="113"/>
      <c r="Z9210" s="106"/>
      <c r="AA9210" s="114"/>
      <c r="AB9210" s="112"/>
      <c r="AC9210" s="112"/>
      <c r="AD9210" s="111"/>
      <c r="AE9210" s="106"/>
      <c r="AF9210" s="106"/>
      <c r="AG9210" s="106"/>
      <c r="AH9210" s="115"/>
      <c r="AI9210" s="117"/>
    </row>
    <row r="9211" spans="1:35" ht="15" customHeight="1" x14ac:dyDescent="0.25">
      <c r="A9211" s="105"/>
      <c r="B9211" s="106"/>
      <c r="C9211" s="106"/>
      <c r="D9211" s="106"/>
      <c r="E9211" s="106"/>
      <c r="F9211" s="107"/>
      <c r="G9211" s="108"/>
      <c r="H9211" s="109"/>
      <c r="I9211" s="109"/>
      <c r="J9211" s="110"/>
      <c r="K9211" s="117"/>
      <c r="L9211" s="178"/>
      <c r="M9211" s="178"/>
      <c r="N9211" s="106"/>
      <c r="O9211" s="111"/>
      <c r="P9211" s="111"/>
      <c r="Q9211" s="106"/>
      <c r="R9211" s="106"/>
      <c r="S9211" s="106"/>
      <c r="T9211" s="106"/>
      <c r="U9211" s="106"/>
      <c r="V9211" s="106"/>
      <c r="W9211" s="112"/>
      <c r="X9211" s="106"/>
      <c r="Y9211" s="113"/>
      <c r="Z9211" s="106"/>
      <c r="AA9211" s="114"/>
      <c r="AB9211" s="112"/>
      <c r="AC9211" s="112"/>
      <c r="AD9211" s="111"/>
      <c r="AE9211" s="106"/>
      <c r="AF9211" s="106"/>
      <c r="AG9211" s="106"/>
      <c r="AH9211" s="115"/>
      <c r="AI9211" s="117"/>
    </row>
    <row r="9212" spans="1:35" ht="15" customHeight="1" x14ac:dyDescent="0.25">
      <c r="A9212" s="105"/>
      <c r="B9212" s="106"/>
      <c r="C9212" s="106"/>
      <c r="D9212" s="106"/>
      <c r="E9212" s="106"/>
      <c r="F9212" s="107"/>
      <c r="G9212" s="108"/>
      <c r="H9212" s="109"/>
      <c r="I9212" s="109"/>
      <c r="J9212" s="110"/>
      <c r="K9212" s="117"/>
      <c r="L9212" s="178"/>
      <c r="M9212" s="178"/>
      <c r="N9212" s="106"/>
      <c r="O9212" s="111"/>
      <c r="P9212" s="111"/>
      <c r="Q9212" s="106"/>
      <c r="R9212" s="106"/>
      <c r="S9212" s="106"/>
      <c r="T9212" s="106"/>
      <c r="U9212" s="106"/>
      <c r="V9212" s="106"/>
      <c r="W9212" s="112"/>
      <c r="X9212" s="106"/>
      <c r="Y9212" s="113"/>
      <c r="Z9212" s="106"/>
      <c r="AA9212" s="114"/>
      <c r="AB9212" s="112"/>
      <c r="AC9212" s="112"/>
      <c r="AD9212" s="111"/>
      <c r="AE9212" s="106"/>
      <c r="AF9212" s="106"/>
      <c r="AG9212" s="106"/>
      <c r="AH9212" s="115"/>
      <c r="AI9212" s="117"/>
    </row>
    <row r="9213" spans="1:35" ht="15" customHeight="1" x14ac:dyDescent="0.25">
      <c r="A9213" s="105"/>
      <c r="B9213" s="106"/>
      <c r="C9213" s="106"/>
      <c r="D9213" s="106"/>
      <c r="E9213" s="106"/>
      <c r="F9213" s="107"/>
      <c r="G9213" s="108"/>
      <c r="H9213" s="109"/>
      <c r="I9213" s="109"/>
      <c r="J9213" s="110"/>
      <c r="K9213" s="117"/>
      <c r="L9213" s="178"/>
      <c r="M9213" s="178"/>
      <c r="N9213" s="106"/>
      <c r="O9213" s="111"/>
      <c r="P9213" s="111"/>
      <c r="Q9213" s="106"/>
      <c r="R9213" s="106"/>
      <c r="S9213" s="106"/>
      <c r="T9213" s="106"/>
      <c r="U9213" s="106"/>
      <c r="V9213" s="106"/>
      <c r="W9213" s="112"/>
      <c r="X9213" s="106"/>
      <c r="Y9213" s="113"/>
      <c r="Z9213" s="106"/>
      <c r="AA9213" s="114"/>
      <c r="AB9213" s="112"/>
      <c r="AC9213" s="112"/>
      <c r="AD9213" s="111"/>
      <c r="AE9213" s="106"/>
      <c r="AF9213" s="106"/>
      <c r="AG9213" s="106"/>
      <c r="AH9213" s="115"/>
      <c r="AI9213" s="117"/>
    </row>
    <row r="9214" spans="1:35" ht="15" customHeight="1" x14ac:dyDescent="0.25">
      <c r="A9214" s="105"/>
      <c r="B9214" s="106"/>
      <c r="C9214" s="106"/>
      <c r="D9214" s="106"/>
      <c r="E9214" s="106"/>
      <c r="F9214" s="107"/>
      <c r="G9214" s="108"/>
      <c r="H9214" s="109"/>
      <c r="I9214" s="109"/>
      <c r="J9214" s="110"/>
      <c r="K9214" s="117"/>
      <c r="L9214" s="178"/>
      <c r="M9214" s="178"/>
      <c r="N9214" s="106"/>
      <c r="O9214" s="111"/>
      <c r="P9214" s="111"/>
      <c r="Q9214" s="106"/>
      <c r="R9214" s="106"/>
      <c r="S9214" s="106"/>
      <c r="T9214" s="106"/>
      <c r="U9214" s="106"/>
      <c r="V9214" s="106"/>
      <c r="W9214" s="112"/>
      <c r="X9214" s="106"/>
      <c r="Y9214" s="113"/>
      <c r="Z9214" s="106"/>
      <c r="AA9214" s="114"/>
      <c r="AB9214" s="112"/>
      <c r="AC9214" s="112"/>
      <c r="AD9214" s="111"/>
      <c r="AE9214" s="106"/>
      <c r="AF9214" s="106"/>
      <c r="AG9214" s="106"/>
      <c r="AH9214" s="115"/>
      <c r="AI9214" s="117"/>
    </row>
    <row r="9215" spans="1:35" ht="15" customHeight="1" x14ac:dyDescent="0.25">
      <c r="A9215" s="105"/>
      <c r="B9215" s="106"/>
      <c r="C9215" s="106"/>
      <c r="D9215" s="106"/>
      <c r="E9215" s="106"/>
      <c r="F9215" s="107"/>
      <c r="G9215" s="108"/>
      <c r="H9215" s="109"/>
      <c r="I9215" s="109"/>
      <c r="J9215" s="110"/>
      <c r="K9215" s="117"/>
      <c r="L9215" s="178"/>
      <c r="M9215" s="178"/>
      <c r="N9215" s="106"/>
      <c r="O9215" s="111"/>
      <c r="P9215" s="111"/>
      <c r="Q9215" s="106"/>
      <c r="R9215" s="106"/>
      <c r="S9215" s="106"/>
      <c r="T9215" s="106"/>
      <c r="U9215" s="106"/>
      <c r="V9215" s="106"/>
      <c r="W9215" s="112"/>
      <c r="X9215" s="106"/>
      <c r="Y9215" s="113"/>
      <c r="Z9215" s="106"/>
      <c r="AA9215" s="114"/>
      <c r="AB9215" s="112"/>
      <c r="AC9215" s="112"/>
      <c r="AD9215" s="111"/>
      <c r="AE9215" s="106"/>
      <c r="AF9215" s="106"/>
      <c r="AG9215" s="106"/>
      <c r="AH9215" s="115"/>
      <c r="AI9215" s="117"/>
    </row>
    <row r="9216" spans="1:35" ht="15" customHeight="1" x14ac:dyDescent="0.25">
      <c r="A9216" s="105"/>
      <c r="B9216" s="106"/>
      <c r="C9216" s="106"/>
      <c r="D9216" s="106"/>
      <c r="E9216" s="106"/>
      <c r="F9216" s="107"/>
      <c r="G9216" s="108"/>
      <c r="H9216" s="109"/>
      <c r="I9216" s="109"/>
      <c r="J9216" s="110"/>
      <c r="K9216" s="117"/>
      <c r="L9216" s="178"/>
      <c r="M9216" s="178"/>
      <c r="N9216" s="106"/>
      <c r="O9216" s="111"/>
      <c r="P9216" s="111"/>
      <c r="Q9216" s="106"/>
      <c r="R9216" s="106"/>
      <c r="S9216" s="106"/>
      <c r="T9216" s="106"/>
      <c r="U9216" s="106"/>
      <c r="V9216" s="106"/>
      <c r="W9216" s="112"/>
      <c r="X9216" s="106"/>
      <c r="Y9216" s="113"/>
      <c r="Z9216" s="106"/>
      <c r="AA9216" s="114"/>
      <c r="AB9216" s="112"/>
      <c r="AC9216" s="112"/>
      <c r="AD9216" s="111"/>
      <c r="AE9216" s="106"/>
      <c r="AF9216" s="106"/>
      <c r="AG9216" s="106"/>
      <c r="AH9216" s="115"/>
      <c r="AI9216" s="117"/>
    </row>
    <row r="9217" spans="1:35" ht="15" customHeight="1" x14ac:dyDescent="0.25">
      <c r="A9217" s="105"/>
      <c r="B9217" s="106"/>
      <c r="C9217" s="106"/>
      <c r="D9217" s="106"/>
      <c r="E9217" s="106"/>
      <c r="F9217" s="107"/>
      <c r="G9217" s="108"/>
      <c r="H9217" s="109"/>
      <c r="I9217" s="109"/>
      <c r="J9217" s="110"/>
      <c r="K9217" s="117"/>
      <c r="L9217" s="178"/>
      <c r="M9217" s="178"/>
      <c r="N9217" s="106"/>
      <c r="O9217" s="111"/>
      <c r="P9217" s="111"/>
      <c r="Q9217" s="106"/>
      <c r="R9217" s="106"/>
      <c r="S9217" s="106"/>
      <c r="T9217" s="106"/>
      <c r="U9217" s="106"/>
      <c r="V9217" s="106"/>
      <c r="W9217" s="112"/>
      <c r="X9217" s="106"/>
      <c r="Y9217" s="113"/>
      <c r="Z9217" s="106"/>
      <c r="AA9217" s="114"/>
      <c r="AB9217" s="112"/>
      <c r="AC9217" s="112"/>
      <c r="AD9217" s="111"/>
      <c r="AE9217" s="106"/>
      <c r="AF9217" s="106"/>
      <c r="AG9217" s="106"/>
      <c r="AH9217" s="115"/>
      <c r="AI9217" s="117"/>
    </row>
    <row r="9218" spans="1:35" ht="15" customHeight="1" x14ac:dyDescent="0.25">
      <c r="A9218" s="105"/>
      <c r="B9218" s="106"/>
      <c r="C9218" s="106"/>
      <c r="D9218" s="106"/>
      <c r="E9218" s="106"/>
      <c r="F9218" s="107"/>
      <c r="G9218" s="108"/>
      <c r="H9218" s="109"/>
      <c r="I9218" s="109"/>
      <c r="J9218" s="110"/>
      <c r="K9218" s="117"/>
      <c r="L9218" s="178"/>
      <c r="M9218" s="178"/>
      <c r="N9218" s="106"/>
      <c r="O9218" s="111"/>
      <c r="P9218" s="111"/>
      <c r="Q9218" s="106"/>
      <c r="R9218" s="106"/>
      <c r="S9218" s="106"/>
      <c r="T9218" s="106"/>
      <c r="U9218" s="106"/>
      <c r="V9218" s="106"/>
      <c r="W9218" s="112"/>
      <c r="X9218" s="106"/>
      <c r="Y9218" s="113"/>
      <c r="Z9218" s="106"/>
      <c r="AA9218" s="114"/>
      <c r="AB9218" s="112"/>
      <c r="AC9218" s="112"/>
      <c r="AD9218" s="111"/>
      <c r="AE9218" s="106"/>
      <c r="AF9218" s="106"/>
      <c r="AG9218" s="106"/>
      <c r="AH9218" s="115"/>
      <c r="AI9218" s="117"/>
    </row>
    <row r="9219" spans="1:35" ht="15" customHeight="1" x14ac:dyDescent="0.25">
      <c r="A9219" s="105"/>
      <c r="B9219" s="106"/>
      <c r="C9219" s="106"/>
      <c r="D9219" s="106"/>
      <c r="E9219" s="106"/>
      <c r="F9219" s="107"/>
      <c r="G9219" s="108"/>
      <c r="H9219" s="109"/>
      <c r="I9219" s="109"/>
      <c r="J9219" s="110"/>
      <c r="K9219" s="117"/>
      <c r="L9219" s="178"/>
      <c r="M9219" s="178"/>
      <c r="N9219" s="106"/>
      <c r="O9219" s="111"/>
      <c r="P9219" s="111"/>
      <c r="Q9219" s="106"/>
      <c r="R9219" s="106"/>
      <c r="S9219" s="106"/>
      <c r="T9219" s="106"/>
      <c r="U9219" s="106"/>
      <c r="V9219" s="106"/>
      <c r="W9219" s="112"/>
      <c r="X9219" s="106"/>
      <c r="Y9219" s="113"/>
      <c r="Z9219" s="106"/>
      <c r="AA9219" s="114"/>
      <c r="AB9219" s="112"/>
      <c r="AC9219" s="112"/>
      <c r="AD9219" s="111"/>
      <c r="AE9219" s="106"/>
      <c r="AF9219" s="106"/>
      <c r="AG9219" s="106"/>
      <c r="AH9219" s="115"/>
      <c r="AI9219" s="117"/>
    </row>
    <row r="9220" spans="1:35" ht="15" customHeight="1" x14ac:dyDescent="0.25">
      <c r="A9220" s="105"/>
      <c r="B9220" s="106"/>
      <c r="C9220" s="106"/>
      <c r="D9220" s="106"/>
      <c r="E9220" s="106"/>
      <c r="F9220" s="107"/>
      <c r="G9220" s="108"/>
      <c r="H9220" s="109"/>
      <c r="I9220" s="109"/>
      <c r="J9220" s="110"/>
      <c r="K9220" s="117"/>
      <c r="L9220" s="178"/>
      <c r="M9220" s="178"/>
      <c r="N9220" s="106"/>
      <c r="O9220" s="111"/>
      <c r="P9220" s="111"/>
      <c r="Q9220" s="106"/>
      <c r="R9220" s="106"/>
      <c r="S9220" s="106"/>
      <c r="T9220" s="106"/>
      <c r="U9220" s="106"/>
      <c r="V9220" s="106"/>
      <c r="W9220" s="112"/>
      <c r="X9220" s="106"/>
      <c r="Y9220" s="113"/>
      <c r="Z9220" s="106"/>
      <c r="AA9220" s="114"/>
      <c r="AB9220" s="112"/>
      <c r="AC9220" s="112"/>
      <c r="AD9220" s="111"/>
      <c r="AE9220" s="106"/>
      <c r="AF9220" s="106"/>
      <c r="AG9220" s="106"/>
      <c r="AH9220" s="115"/>
      <c r="AI9220" s="117"/>
    </row>
    <row r="9221" spans="1:35" ht="15" customHeight="1" x14ac:dyDescent="0.25">
      <c r="A9221" s="105"/>
      <c r="B9221" s="106"/>
      <c r="C9221" s="106"/>
      <c r="D9221" s="106"/>
      <c r="E9221" s="106"/>
      <c r="F9221" s="107"/>
      <c r="G9221" s="108"/>
      <c r="H9221" s="109"/>
      <c r="I9221" s="109"/>
      <c r="J9221" s="110"/>
      <c r="K9221" s="117"/>
      <c r="L9221" s="178"/>
      <c r="M9221" s="178"/>
      <c r="N9221" s="106"/>
      <c r="O9221" s="111"/>
      <c r="P9221" s="111"/>
      <c r="Q9221" s="106"/>
      <c r="R9221" s="106"/>
      <c r="S9221" s="106"/>
      <c r="T9221" s="106"/>
      <c r="U9221" s="106"/>
      <c r="V9221" s="106"/>
      <c r="W9221" s="112"/>
      <c r="X9221" s="106"/>
      <c r="Y9221" s="113"/>
      <c r="Z9221" s="106"/>
      <c r="AA9221" s="114"/>
      <c r="AB9221" s="112"/>
      <c r="AC9221" s="112"/>
      <c r="AD9221" s="111"/>
      <c r="AE9221" s="106"/>
      <c r="AF9221" s="106"/>
      <c r="AG9221" s="106"/>
      <c r="AH9221" s="115"/>
      <c r="AI9221" s="117"/>
    </row>
    <row r="9222" spans="1:35" ht="15" customHeight="1" x14ac:dyDescent="0.25">
      <c r="A9222" s="105"/>
      <c r="B9222" s="106"/>
      <c r="C9222" s="106"/>
      <c r="D9222" s="106"/>
      <c r="E9222" s="106"/>
      <c r="F9222" s="107"/>
      <c r="G9222" s="108"/>
      <c r="H9222" s="109"/>
      <c r="I9222" s="109"/>
      <c r="J9222" s="110"/>
      <c r="K9222" s="117"/>
      <c r="L9222" s="178"/>
      <c r="M9222" s="178"/>
      <c r="N9222" s="106"/>
      <c r="O9222" s="111"/>
      <c r="P9222" s="111"/>
      <c r="Q9222" s="106"/>
      <c r="R9222" s="106"/>
      <c r="S9222" s="106"/>
      <c r="T9222" s="106"/>
      <c r="U9222" s="106"/>
      <c r="V9222" s="106"/>
      <c r="W9222" s="112"/>
      <c r="X9222" s="106"/>
      <c r="Y9222" s="113"/>
      <c r="Z9222" s="106"/>
      <c r="AA9222" s="114"/>
      <c r="AB9222" s="112"/>
      <c r="AC9222" s="112"/>
      <c r="AD9222" s="111"/>
      <c r="AE9222" s="106"/>
      <c r="AF9222" s="106"/>
      <c r="AG9222" s="106"/>
      <c r="AH9222" s="115"/>
      <c r="AI9222" s="117"/>
    </row>
    <row r="9223" spans="1:35" ht="15" customHeight="1" x14ac:dyDescent="0.25">
      <c r="A9223" s="105"/>
      <c r="B9223" s="106"/>
      <c r="C9223" s="106"/>
      <c r="D9223" s="106"/>
      <c r="E9223" s="106"/>
      <c r="F9223" s="107"/>
      <c r="G9223" s="108"/>
      <c r="H9223" s="109"/>
      <c r="I9223" s="109"/>
      <c r="J9223" s="110"/>
      <c r="K9223" s="117"/>
      <c r="L9223" s="178"/>
      <c r="M9223" s="178"/>
      <c r="N9223" s="106"/>
      <c r="O9223" s="111"/>
      <c r="P9223" s="111"/>
      <c r="Q9223" s="106"/>
      <c r="R9223" s="106"/>
      <c r="S9223" s="106"/>
      <c r="T9223" s="106"/>
      <c r="U9223" s="106"/>
      <c r="V9223" s="106"/>
      <c r="W9223" s="112"/>
      <c r="X9223" s="106"/>
      <c r="Y9223" s="113"/>
      <c r="Z9223" s="106"/>
      <c r="AA9223" s="114"/>
      <c r="AB9223" s="112"/>
      <c r="AC9223" s="112"/>
      <c r="AD9223" s="111"/>
      <c r="AE9223" s="106"/>
      <c r="AF9223" s="106"/>
      <c r="AG9223" s="106"/>
      <c r="AH9223" s="115"/>
      <c r="AI9223" s="117"/>
    </row>
    <row r="9224" spans="1:35" ht="15" customHeight="1" x14ac:dyDescent="0.25">
      <c r="A9224" s="105"/>
      <c r="B9224" s="106"/>
      <c r="C9224" s="106"/>
      <c r="D9224" s="106"/>
      <c r="E9224" s="106"/>
      <c r="F9224" s="107"/>
      <c r="G9224" s="108"/>
      <c r="H9224" s="109"/>
      <c r="I9224" s="109"/>
      <c r="J9224" s="110"/>
      <c r="K9224" s="117"/>
      <c r="L9224" s="178"/>
      <c r="M9224" s="178"/>
      <c r="N9224" s="106"/>
      <c r="O9224" s="111"/>
      <c r="P9224" s="111"/>
      <c r="Q9224" s="106"/>
      <c r="R9224" s="106"/>
      <c r="S9224" s="106"/>
      <c r="T9224" s="106"/>
      <c r="U9224" s="106"/>
      <c r="V9224" s="106"/>
      <c r="W9224" s="112"/>
      <c r="X9224" s="106"/>
      <c r="Y9224" s="113"/>
      <c r="Z9224" s="106"/>
      <c r="AA9224" s="114"/>
      <c r="AB9224" s="112"/>
      <c r="AC9224" s="112"/>
      <c r="AD9224" s="111"/>
      <c r="AE9224" s="106"/>
      <c r="AF9224" s="106"/>
      <c r="AG9224" s="106"/>
      <c r="AH9224" s="115"/>
      <c r="AI9224" s="117"/>
    </row>
    <row r="9225" spans="1:35" ht="15" customHeight="1" x14ac:dyDescent="0.25">
      <c r="A9225" s="105"/>
      <c r="B9225" s="106"/>
      <c r="C9225" s="106"/>
      <c r="D9225" s="106"/>
      <c r="E9225" s="106"/>
      <c r="F9225" s="107"/>
      <c r="G9225" s="108"/>
      <c r="H9225" s="109"/>
      <c r="I9225" s="109"/>
      <c r="J9225" s="110"/>
      <c r="K9225" s="117"/>
      <c r="L9225" s="178"/>
      <c r="M9225" s="178"/>
      <c r="N9225" s="106"/>
      <c r="O9225" s="111"/>
      <c r="P9225" s="111"/>
      <c r="Q9225" s="106"/>
      <c r="R9225" s="106"/>
      <c r="S9225" s="106"/>
      <c r="T9225" s="106"/>
      <c r="U9225" s="106"/>
      <c r="V9225" s="106"/>
      <c r="W9225" s="112"/>
      <c r="X9225" s="106"/>
      <c r="Y9225" s="113"/>
      <c r="Z9225" s="106"/>
      <c r="AA9225" s="114"/>
      <c r="AB9225" s="112"/>
      <c r="AC9225" s="112"/>
      <c r="AD9225" s="111"/>
      <c r="AE9225" s="106"/>
      <c r="AF9225" s="106"/>
      <c r="AG9225" s="106"/>
      <c r="AH9225" s="115"/>
      <c r="AI9225" s="117"/>
    </row>
    <row r="9226" spans="1:35" ht="15" customHeight="1" x14ac:dyDescent="0.25">
      <c r="A9226" s="105"/>
      <c r="B9226" s="106"/>
      <c r="C9226" s="106"/>
      <c r="D9226" s="106"/>
      <c r="E9226" s="106"/>
      <c r="F9226" s="107"/>
      <c r="G9226" s="108"/>
      <c r="H9226" s="109"/>
      <c r="I9226" s="109"/>
      <c r="J9226" s="110"/>
      <c r="K9226" s="117"/>
      <c r="L9226" s="178"/>
      <c r="M9226" s="178"/>
      <c r="N9226" s="106"/>
      <c r="O9226" s="111"/>
      <c r="P9226" s="111"/>
      <c r="Q9226" s="106"/>
      <c r="R9226" s="106"/>
      <c r="S9226" s="106"/>
      <c r="T9226" s="106"/>
      <c r="U9226" s="106"/>
      <c r="V9226" s="106"/>
      <c r="W9226" s="112"/>
      <c r="X9226" s="106"/>
      <c r="Y9226" s="113"/>
      <c r="Z9226" s="106"/>
      <c r="AA9226" s="114"/>
      <c r="AB9226" s="112"/>
      <c r="AC9226" s="112"/>
      <c r="AD9226" s="111"/>
      <c r="AE9226" s="106"/>
      <c r="AF9226" s="106"/>
      <c r="AG9226" s="106"/>
      <c r="AH9226" s="115"/>
      <c r="AI9226" s="117"/>
    </row>
    <row r="9227" spans="1:35" ht="15" customHeight="1" x14ac:dyDescent="0.25">
      <c r="A9227" s="105"/>
      <c r="B9227" s="106"/>
      <c r="C9227" s="106"/>
      <c r="D9227" s="106"/>
      <c r="E9227" s="106"/>
      <c r="F9227" s="107"/>
      <c r="G9227" s="108"/>
      <c r="H9227" s="109"/>
      <c r="I9227" s="109"/>
      <c r="J9227" s="110"/>
      <c r="K9227" s="117"/>
      <c r="L9227" s="178"/>
      <c r="M9227" s="178"/>
      <c r="N9227" s="106"/>
      <c r="O9227" s="111"/>
      <c r="P9227" s="111"/>
      <c r="Q9227" s="106"/>
      <c r="R9227" s="106"/>
      <c r="S9227" s="106"/>
      <c r="T9227" s="106"/>
      <c r="U9227" s="106"/>
      <c r="V9227" s="106"/>
      <c r="W9227" s="112"/>
      <c r="X9227" s="106"/>
      <c r="Y9227" s="113"/>
      <c r="Z9227" s="106"/>
      <c r="AA9227" s="114"/>
      <c r="AB9227" s="112"/>
      <c r="AC9227" s="112"/>
      <c r="AD9227" s="111"/>
      <c r="AE9227" s="106"/>
      <c r="AF9227" s="106"/>
      <c r="AG9227" s="106"/>
      <c r="AH9227" s="115"/>
      <c r="AI9227" s="117"/>
    </row>
    <row r="9228" spans="1:35" ht="15" customHeight="1" x14ac:dyDescent="0.25">
      <c r="A9228" s="105"/>
      <c r="B9228" s="106"/>
      <c r="C9228" s="106"/>
      <c r="D9228" s="106"/>
      <c r="E9228" s="106"/>
      <c r="F9228" s="107"/>
      <c r="G9228" s="108"/>
      <c r="H9228" s="109"/>
      <c r="I9228" s="109"/>
      <c r="J9228" s="110"/>
      <c r="K9228" s="117"/>
      <c r="L9228" s="178"/>
      <c r="M9228" s="178"/>
      <c r="N9228" s="106"/>
      <c r="O9228" s="111"/>
      <c r="P9228" s="111"/>
      <c r="Q9228" s="106"/>
      <c r="R9228" s="106"/>
      <c r="S9228" s="106"/>
      <c r="T9228" s="106"/>
      <c r="U9228" s="106"/>
      <c r="V9228" s="106"/>
      <c r="W9228" s="112"/>
      <c r="X9228" s="106"/>
      <c r="Y9228" s="113"/>
      <c r="Z9228" s="106"/>
      <c r="AA9228" s="114"/>
      <c r="AB9228" s="112"/>
      <c r="AC9228" s="112"/>
      <c r="AD9228" s="111"/>
      <c r="AE9228" s="106"/>
      <c r="AF9228" s="106"/>
      <c r="AG9228" s="106"/>
      <c r="AH9228" s="115"/>
      <c r="AI9228" s="117"/>
    </row>
    <row r="9229" spans="1:35" ht="15" customHeight="1" x14ac:dyDescent="0.25">
      <c r="A9229" s="105"/>
      <c r="B9229" s="106"/>
      <c r="C9229" s="106"/>
      <c r="D9229" s="106"/>
      <c r="E9229" s="106"/>
      <c r="F9229" s="107"/>
      <c r="G9229" s="108"/>
      <c r="H9229" s="109"/>
      <c r="I9229" s="109"/>
      <c r="J9229" s="110"/>
      <c r="K9229" s="117"/>
      <c r="L9229" s="178"/>
      <c r="M9229" s="178"/>
      <c r="N9229" s="106"/>
      <c r="O9229" s="111"/>
      <c r="P9229" s="111"/>
      <c r="Q9229" s="106"/>
      <c r="R9229" s="106"/>
      <c r="S9229" s="106"/>
      <c r="T9229" s="106"/>
      <c r="U9229" s="106"/>
      <c r="V9229" s="106"/>
      <c r="W9229" s="112"/>
      <c r="X9229" s="106"/>
      <c r="Y9229" s="113"/>
      <c r="Z9229" s="106"/>
      <c r="AA9229" s="114"/>
      <c r="AB9229" s="112"/>
      <c r="AC9229" s="112"/>
      <c r="AD9229" s="111"/>
      <c r="AE9229" s="106"/>
      <c r="AF9229" s="106"/>
      <c r="AG9229" s="106"/>
      <c r="AH9229" s="115"/>
      <c r="AI9229" s="117"/>
    </row>
    <row r="9230" spans="1:35" ht="15" customHeight="1" x14ac:dyDescent="0.25">
      <c r="A9230" s="105"/>
      <c r="B9230" s="106"/>
      <c r="C9230" s="106"/>
      <c r="D9230" s="106"/>
      <c r="E9230" s="106"/>
      <c r="F9230" s="107"/>
      <c r="G9230" s="108"/>
      <c r="H9230" s="109"/>
      <c r="I9230" s="109"/>
      <c r="J9230" s="110"/>
      <c r="K9230" s="117"/>
      <c r="L9230" s="178"/>
      <c r="M9230" s="178"/>
      <c r="N9230" s="106"/>
      <c r="O9230" s="111"/>
      <c r="P9230" s="111"/>
      <c r="Q9230" s="106"/>
      <c r="R9230" s="106"/>
      <c r="S9230" s="106"/>
      <c r="T9230" s="106"/>
      <c r="U9230" s="106"/>
      <c r="V9230" s="106"/>
      <c r="W9230" s="112"/>
      <c r="X9230" s="106"/>
      <c r="Y9230" s="113"/>
      <c r="Z9230" s="106"/>
      <c r="AA9230" s="114"/>
      <c r="AB9230" s="112"/>
      <c r="AC9230" s="112"/>
      <c r="AD9230" s="111"/>
      <c r="AE9230" s="106"/>
      <c r="AF9230" s="106"/>
      <c r="AG9230" s="106"/>
      <c r="AH9230" s="115"/>
      <c r="AI9230" s="117"/>
    </row>
    <row r="9231" spans="1:35" ht="15" customHeight="1" x14ac:dyDescent="0.25">
      <c r="A9231" s="105"/>
      <c r="B9231" s="106"/>
      <c r="C9231" s="106"/>
      <c r="D9231" s="106"/>
      <c r="E9231" s="106"/>
      <c r="F9231" s="107"/>
      <c r="G9231" s="108"/>
      <c r="H9231" s="109"/>
      <c r="I9231" s="109"/>
      <c r="J9231" s="110"/>
      <c r="K9231" s="117"/>
      <c r="L9231" s="178"/>
      <c r="M9231" s="178"/>
      <c r="N9231" s="106"/>
      <c r="O9231" s="111"/>
      <c r="P9231" s="111"/>
      <c r="Q9231" s="106"/>
      <c r="R9231" s="106"/>
      <c r="S9231" s="106"/>
      <c r="T9231" s="106"/>
      <c r="U9231" s="106"/>
      <c r="V9231" s="106"/>
      <c r="W9231" s="112"/>
      <c r="X9231" s="106"/>
      <c r="Y9231" s="113"/>
      <c r="Z9231" s="106"/>
      <c r="AA9231" s="114"/>
      <c r="AB9231" s="112"/>
      <c r="AC9231" s="112"/>
      <c r="AD9231" s="111"/>
      <c r="AE9231" s="106"/>
      <c r="AF9231" s="106"/>
      <c r="AG9231" s="106"/>
      <c r="AH9231" s="115"/>
      <c r="AI9231" s="117"/>
    </row>
    <row r="9232" spans="1:35" ht="15" customHeight="1" x14ac:dyDescent="0.25">
      <c r="A9232" s="105"/>
      <c r="B9232" s="106"/>
      <c r="C9232" s="106"/>
      <c r="D9232" s="106"/>
      <c r="E9232" s="106"/>
      <c r="F9232" s="107"/>
      <c r="G9232" s="108"/>
      <c r="H9232" s="109"/>
      <c r="I9232" s="109"/>
      <c r="J9232" s="110"/>
      <c r="K9232" s="117"/>
      <c r="L9232" s="178"/>
      <c r="M9232" s="178"/>
      <c r="N9232" s="106"/>
      <c r="O9232" s="111"/>
      <c r="P9232" s="111"/>
      <c r="Q9232" s="106"/>
      <c r="R9232" s="106"/>
      <c r="S9232" s="106"/>
      <c r="T9232" s="106"/>
      <c r="U9232" s="106"/>
      <c r="V9232" s="106"/>
      <c r="W9232" s="112"/>
      <c r="X9232" s="106"/>
      <c r="Y9232" s="113"/>
      <c r="Z9232" s="106"/>
      <c r="AA9232" s="114"/>
      <c r="AB9232" s="112"/>
      <c r="AC9232" s="112"/>
      <c r="AD9232" s="111"/>
      <c r="AE9232" s="106"/>
      <c r="AF9232" s="106"/>
      <c r="AG9232" s="106"/>
      <c r="AH9232" s="115"/>
      <c r="AI9232" s="117"/>
    </row>
    <row r="9233" spans="1:35" ht="15" customHeight="1" x14ac:dyDescent="0.25">
      <c r="A9233" s="105"/>
      <c r="B9233" s="106"/>
      <c r="C9233" s="106"/>
      <c r="D9233" s="106"/>
      <c r="E9233" s="106"/>
      <c r="F9233" s="107"/>
      <c r="G9233" s="108"/>
      <c r="H9233" s="109"/>
      <c r="I9233" s="109"/>
      <c r="J9233" s="110"/>
      <c r="K9233" s="117"/>
      <c r="L9233" s="178"/>
      <c r="M9233" s="178"/>
      <c r="N9233" s="106"/>
      <c r="O9233" s="111"/>
      <c r="P9233" s="111"/>
      <c r="Q9233" s="106"/>
      <c r="R9233" s="106"/>
      <c r="S9233" s="106"/>
      <c r="T9233" s="106"/>
      <c r="U9233" s="106"/>
      <c r="V9233" s="106"/>
      <c r="W9233" s="112"/>
      <c r="X9233" s="106"/>
      <c r="Y9233" s="113"/>
      <c r="Z9233" s="106"/>
      <c r="AA9233" s="114"/>
      <c r="AB9233" s="112"/>
      <c r="AC9233" s="112"/>
      <c r="AD9233" s="111"/>
      <c r="AE9233" s="106"/>
      <c r="AF9233" s="106"/>
      <c r="AG9233" s="106"/>
      <c r="AH9233" s="115"/>
      <c r="AI9233" s="117"/>
    </row>
    <row r="9234" spans="1:35" ht="15" customHeight="1" x14ac:dyDescent="0.25">
      <c r="A9234" s="105"/>
      <c r="B9234" s="106"/>
      <c r="C9234" s="106"/>
      <c r="D9234" s="106"/>
      <c r="E9234" s="106"/>
      <c r="F9234" s="107"/>
      <c r="G9234" s="108"/>
      <c r="H9234" s="109"/>
      <c r="I9234" s="109"/>
      <c r="J9234" s="110"/>
      <c r="K9234" s="117"/>
      <c r="L9234" s="178"/>
      <c r="M9234" s="178"/>
      <c r="N9234" s="106"/>
      <c r="O9234" s="111"/>
      <c r="P9234" s="111"/>
      <c r="Q9234" s="106"/>
      <c r="R9234" s="106"/>
      <c r="S9234" s="106"/>
      <c r="T9234" s="106"/>
      <c r="U9234" s="106"/>
      <c r="V9234" s="106"/>
      <c r="W9234" s="112"/>
      <c r="X9234" s="106"/>
      <c r="Y9234" s="113"/>
      <c r="Z9234" s="106"/>
      <c r="AA9234" s="114"/>
      <c r="AB9234" s="112"/>
      <c r="AC9234" s="112"/>
      <c r="AD9234" s="111"/>
      <c r="AE9234" s="106"/>
      <c r="AF9234" s="106"/>
      <c r="AG9234" s="106"/>
      <c r="AH9234" s="115"/>
      <c r="AI9234" s="117"/>
    </row>
    <row r="9235" spans="1:35" ht="15" customHeight="1" x14ac:dyDescent="0.25">
      <c r="A9235" s="105"/>
      <c r="B9235" s="106"/>
      <c r="C9235" s="106"/>
      <c r="D9235" s="106"/>
      <c r="E9235" s="106"/>
      <c r="F9235" s="107"/>
      <c r="G9235" s="108"/>
      <c r="H9235" s="109"/>
      <c r="I9235" s="109"/>
      <c r="J9235" s="110"/>
      <c r="K9235" s="117"/>
      <c r="L9235" s="178"/>
      <c r="M9235" s="178"/>
      <c r="N9235" s="106"/>
      <c r="O9235" s="111"/>
      <c r="P9235" s="111"/>
      <c r="Q9235" s="106"/>
      <c r="R9235" s="106"/>
      <c r="S9235" s="106"/>
      <c r="T9235" s="106"/>
      <c r="U9235" s="106"/>
      <c r="V9235" s="106"/>
      <c r="W9235" s="112"/>
      <c r="X9235" s="106"/>
      <c r="Y9235" s="113"/>
      <c r="Z9235" s="106"/>
      <c r="AA9235" s="114"/>
      <c r="AB9235" s="112"/>
      <c r="AC9235" s="112"/>
      <c r="AD9235" s="111"/>
      <c r="AE9235" s="106"/>
      <c r="AF9235" s="106"/>
      <c r="AG9235" s="106"/>
      <c r="AH9235" s="115"/>
      <c r="AI9235" s="117"/>
    </row>
    <row r="9236" spans="1:35" ht="15" customHeight="1" x14ac:dyDescent="0.25">
      <c r="A9236" s="105"/>
      <c r="B9236" s="106"/>
      <c r="C9236" s="106"/>
      <c r="D9236" s="106"/>
      <c r="E9236" s="106"/>
      <c r="F9236" s="107"/>
      <c r="G9236" s="108"/>
      <c r="H9236" s="109"/>
      <c r="I9236" s="109"/>
      <c r="J9236" s="110"/>
      <c r="K9236" s="117"/>
      <c r="L9236" s="178"/>
      <c r="M9236" s="178"/>
      <c r="N9236" s="106"/>
      <c r="O9236" s="111"/>
      <c r="P9236" s="111"/>
      <c r="Q9236" s="106"/>
      <c r="R9236" s="106"/>
      <c r="S9236" s="106"/>
      <c r="T9236" s="106"/>
      <c r="U9236" s="106"/>
      <c r="V9236" s="106"/>
      <c r="W9236" s="112"/>
      <c r="X9236" s="106"/>
      <c r="Y9236" s="113"/>
      <c r="Z9236" s="106"/>
      <c r="AA9236" s="114"/>
      <c r="AB9236" s="112"/>
      <c r="AC9236" s="112"/>
      <c r="AD9236" s="111"/>
      <c r="AE9236" s="106"/>
      <c r="AF9236" s="106"/>
      <c r="AG9236" s="106"/>
      <c r="AH9236" s="115"/>
      <c r="AI9236" s="117"/>
    </row>
    <row r="9237" spans="1:35" ht="15" customHeight="1" x14ac:dyDescent="0.25">
      <c r="A9237" s="105"/>
      <c r="B9237" s="106"/>
      <c r="C9237" s="106"/>
      <c r="D9237" s="106"/>
      <c r="E9237" s="106"/>
      <c r="F9237" s="107"/>
      <c r="G9237" s="108"/>
      <c r="H9237" s="109"/>
      <c r="I9237" s="109"/>
      <c r="J9237" s="110"/>
      <c r="K9237" s="117"/>
      <c r="L9237" s="178"/>
      <c r="M9237" s="178"/>
      <c r="N9237" s="106"/>
      <c r="O9237" s="111"/>
      <c r="P9237" s="111"/>
      <c r="Q9237" s="106"/>
      <c r="R9237" s="106"/>
      <c r="S9237" s="106"/>
      <c r="T9237" s="106"/>
      <c r="U9237" s="106"/>
      <c r="V9237" s="106"/>
      <c r="W9237" s="112"/>
      <c r="X9237" s="106"/>
      <c r="Y9237" s="113"/>
      <c r="Z9237" s="106"/>
      <c r="AA9237" s="114"/>
      <c r="AB9237" s="112"/>
      <c r="AC9237" s="112"/>
      <c r="AD9237" s="111"/>
      <c r="AE9237" s="106"/>
      <c r="AF9237" s="106"/>
      <c r="AG9237" s="106"/>
      <c r="AH9237" s="115"/>
      <c r="AI9237" s="117"/>
    </row>
    <row r="9238" spans="1:35" ht="15" customHeight="1" x14ac:dyDescent="0.25">
      <c r="A9238" s="105"/>
      <c r="B9238" s="106"/>
      <c r="C9238" s="106"/>
      <c r="D9238" s="106"/>
      <c r="E9238" s="106"/>
      <c r="F9238" s="107"/>
      <c r="G9238" s="108"/>
      <c r="H9238" s="109"/>
      <c r="I9238" s="109"/>
      <c r="J9238" s="110"/>
      <c r="K9238" s="117"/>
      <c r="L9238" s="178"/>
      <c r="M9238" s="178"/>
      <c r="N9238" s="106"/>
      <c r="O9238" s="111"/>
      <c r="P9238" s="111"/>
      <c r="Q9238" s="106"/>
      <c r="R9238" s="106"/>
      <c r="S9238" s="106"/>
      <c r="T9238" s="106"/>
      <c r="U9238" s="106"/>
      <c r="V9238" s="106"/>
      <c r="W9238" s="112"/>
      <c r="X9238" s="106"/>
      <c r="Y9238" s="113"/>
      <c r="Z9238" s="106"/>
      <c r="AA9238" s="114"/>
      <c r="AB9238" s="112"/>
      <c r="AC9238" s="112"/>
      <c r="AD9238" s="111"/>
      <c r="AE9238" s="106"/>
      <c r="AF9238" s="106"/>
      <c r="AG9238" s="106"/>
      <c r="AH9238" s="115"/>
      <c r="AI9238" s="117"/>
    </row>
    <row r="9239" spans="1:35" ht="15" customHeight="1" x14ac:dyDescent="0.25">
      <c r="A9239" s="105"/>
      <c r="B9239" s="106"/>
      <c r="C9239" s="106"/>
      <c r="D9239" s="106"/>
      <c r="E9239" s="106"/>
      <c r="F9239" s="107"/>
      <c r="G9239" s="108"/>
      <c r="H9239" s="109"/>
      <c r="I9239" s="109"/>
      <c r="J9239" s="110"/>
      <c r="K9239" s="117"/>
      <c r="L9239" s="178"/>
      <c r="M9239" s="178"/>
      <c r="N9239" s="106"/>
      <c r="O9239" s="111"/>
      <c r="P9239" s="111"/>
      <c r="Q9239" s="106"/>
      <c r="R9239" s="106"/>
      <c r="S9239" s="106"/>
      <c r="T9239" s="106"/>
      <c r="U9239" s="106"/>
      <c r="V9239" s="106"/>
      <c r="W9239" s="112"/>
      <c r="X9239" s="106"/>
      <c r="Y9239" s="113"/>
      <c r="Z9239" s="106"/>
      <c r="AA9239" s="114"/>
      <c r="AB9239" s="112"/>
      <c r="AC9239" s="112"/>
      <c r="AD9239" s="111"/>
      <c r="AE9239" s="106"/>
      <c r="AF9239" s="106"/>
      <c r="AG9239" s="106"/>
      <c r="AH9239" s="115"/>
      <c r="AI9239" s="117"/>
    </row>
    <row r="9240" spans="1:35" ht="15" customHeight="1" x14ac:dyDescent="0.25">
      <c r="A9240" s="105"/>
      <c r="B9240" s="106"/>
      <c r="C9240" s="106"/>
      <c r="D9240" s="106"/>
      <c r="E9240" s="106"/>
      <c r="F9240" s="107"/>
      <c r="G9240" s="108"/>
      <c r="H9240" s="109"/>
      <c r="I9240" s="109"/>
      <c r="J9240" s="110"/>
      <c r="K9240" s="117"/>
      <c r="L9240" s="178"/>
      <c r="M9240" s="178"/>
      <c r="N9240" s="106"/>
      <c r="O9240" s="111"/>
      <c r="P9240" s="111"/>
      <c r="Q9240" s="106"/>
      <c r="R9240" s="106"/>
      <c r="S9240" s="106"/>
      <c r="T9240" s="106"/>
      <c r="U9240" s="106"/>
      <c r="V9240" s="106"/>
      <c r="W9240" s="112"/>
      <c r="X9240" s="106"/>
      <c r="Y9240" s="113"/>
      <c r="Z9240" s="106"/>
      <c r="AA9240" s="114"/>
      <c r="AB9240" s="112"/>
      <c r="AC9240" s="112"/>
      <c r="AD9240" s="111"/>
      <c r="AE9240" s="106"/>
      <c r="AF9240" s="106"/>
      <c r="AG9240" s="106"/>
      <c r="AH9240" s="115"/>
      <c r="AI9240" s="117"/>
    </row>
    <row r="9241" spans="1:35" ht="15" customHeight="1" x14ac:dyDescent="0.25">
      <c r="A9241" s="105"/>
      <c r="B9241" s="106"/>
      <c r="C9241" s="106"/>
      <c r="D9241" s="106"/>
      <c r="E9241" s="106"/>
      <c r="F9241" s="107"/>
      <c r="G9241" s="108"/>
      <c r="H9241" s="109"/>
      <c r="I9241" s="109"/>
      <c r="J9241" s="110"/>
      <c r="K9241" s="117"/>
      <c r="L9241" s="178"/>
      <c r="M9241" s="178"/>
      <c r="N9241" s="106"/>
      <c r="O9241" s="111"/>
      <c r="P9241" s="111"/>
      <c r="Q9241" s="106"/>
      <c r="R9241" s="106"/>
      <c r="S9241" s="106"/>
      <c r="T9241" s="106"/>
      <c r="U9241" s="106"/>
      <c r="V9241" s="106"/>
      <c r="W9241" s="112"/>
      <c r="X9241" s="106"/>
      <c r="Y9241" s="113"/>
      <c r="Z9241" s="106"/>
      <c r="AA9241" s="114"/>
      <c r="AB9241" s="112"/>
      <c r="AC9241" s="112"/>
      <c r="AD9241" s="111"/>
      <c r="AE9241" s="106"/>
      <c r="AF9241" s="106"/>
      <c r="AG9241" s="106"/>
      <c r="AH9241" s="115"/>
      <c r="AI9241" s="117"/>
    </row>
    <row r="9242" spans="1:35" ht="15" customHeight="1" x14ac:dyDescent="0.25">
      <c r="A9242" s="105"/>
      <c r="B9242" s="106"/>
      <c r="C9242" s="106"/>
      <c r="D9242" s="106"/>
      <c r="E9242" s="106"/>
      <c r="F9242" s="107"/>
      <c r="G9242" s="108"/>
      <c r="H9242" s="109"/>
      <c r="I9242" s="109"/>
      <c r="J9242" s="110"/>
      <c r="K9242" s="117"/>
      <c r="L9242" s="178"/>
      <c r="M9242" s="178"/>
      <c r="N9242" s="106"/>
      <c r="O9242" s="111"/>
      <c r="P9242" s="111"/>
      <c r="Q9242" s="106"/>
      <c r="R9242" s="106"/>
      <c r="S9242" s="106"/>
      <c r="T9242" s="106"/>
      <c r="U9242" s="106"/>
      <c r="V9242" s="106"/>
      <c r="W9242" s="112"/>
      <c r="X9242" s="106"/>
      <c r="Y9242" s="113"/>
      <c r="Z9242" s="106"/>
      <c r="AA9242" s="114"/>
      <c r="AB9242" s="112"/>
      <c r="AC9242" s="112"/>
      <c r="AD9242" s="111"/>
      <c r="AE9242" s="106"/>
      <c r="AF9242" s="106"/>
      <c r="AG9242" s="106"/>
      <c r="AH9242" s="115"/>
      <c r="AI9242" s="117"/>
    </row>
    <row r="9243" spans="1:35" ht="15" customHeight="1" x14ac:dyDescent="0.25">
      <c r="A9243" s="105"/>
      <c r="B9243" s="106"/>
      <c r="C9243" s="106"/>
      <c r="D9243" s="106"/>
      <c r="E9243" s="106"/>
      <c r="F9243" s="107"/>
      <c r="G9243" s="108"/>
      <c r="H9243" s="109"/>
      <c r="I9243" s="109"/>
      <c r="J9243" s="110"/>
      <c r="K9243" s="117"/>
      <c r="L9243" s="178"/>
      <c r="M9243" s="178"/>
      <c r="N9243" s="106"/>
      <c r="O9243" s="111"/>
      <c r="P9243" s="111"/>
      <c r="Q9243" s="106"/>
      <c r="R9243" s="106"/>
      <c r="S9243" s="106"/>
      <c r="T9243" s="106"/>
      <c r="U9243" s="106"/>
      <c r="V9243" s="106"/>
      <c r="W9243" s="112"/>
      <c r="X9243" s="106"/>
      <c r="Y9243" s="113"/>
      <c r="Z9243" s="106"/>
      <c r="AA9243" s="114"/>
      <c r="AB9243" s="112"/>
      <c r="AC9243" s="112"/>
      <c r="AD9243" s="111"/>
      <c r="AE9243" s="106"/>
      <c r="AF9243" s="106"/>
      <c r="AG9243" s="106"/>
      <c r="AH9243" s="115"/>
      <c r="AI9243" s="117"/>
    </row>
    <row r="9244" spans="1:35" ht="15" customHeight="1" x14ac:dyDescent="0.25">
      <c r="A9244" s="105"/>
      <c r="B9244" s="106"/>
      <c r="C9244" s="106"/>
      <c r="D9244" s="106"/>
      <c r="E9244" s="106"/>
      <c r="F9244" s="107"/>
      <c r="G9244" s="108"/>
      <c r="H9244" s="109"/>
      <c r="I9244" s="109"/>
      <c r="J9244" s="110"/>
      <c r="K9244" s="117"/>
      <c r="L9244" s="178"/>
      <c r="M9244" s="178"/>
      <c r="N9244" s="106"/>
      <c r="O9244" s="111"/>
      <c r="P9244" s="111"/>
      <c r="Q9244" s="106"/>
      <c r="R9244" s="106"/>
      <c r="S9244" s="106"/>
      <c r="T9244" s="106"/>
      <c r="U9244" s="106"/>
      <c r="V9244" s="106"/>
      <c r="W9244" s="112"/>
      <c r="X9244" s="106"/>
      <c r="Y9244" s="113"/>
      <c r="Z9244" s="106"/>
      <c r="AA9244" s="114"/>
      <c r="AB9244" s="112"/>
      <c r="AC9244" s="112"/>
      <c r="AD9244" s="111"/>
      <c r="AE9244" s="106"/>
      <c r="AF9244" s="106"/>
      <c r="AG9244" s="106"/>
      <c r="AH9244" s="115"/>
      <c r="AI9244" s="117"/>
    </row>
    <row r="9245" spans="1:35" ht="15" customHeight="1" x14ac:dyDescent="0.25">
      <c r="A9245" s="105"/>
      <c r="B9245" s="106"/>
      <c r="C9245" s="106"/>
      <c r="D9245" s="106"/>
      <c r="E9245" s="106"/>
      <c r="F9245" s="107"/>
      <c r="G9245" s="108"/>
      <c r="H9245" s="109"/>
      <c r="I9245" s="109"/>
      <c r="J9245" s="110"/>
      <c r="K9245" s="117"/>
      <c r="L9245" s="178"/>
      <c r="M9245" s="178"/>
      <c r="N9245" s="106"/>
      <c r="O9245" s="111"/>
      <c r="P9245" s="111"/>
      <c r="Q9245" s="106"/>
      <c r="R9245" s="106"/>
      <c r="S9245" s="106"/>
      <c r="T9245" s="106"/>
      <c r="U9245" s="106"/>
      <c r="V9245" s="106"/>
      <c r="W9245" s="112"/>
      <c r="X9245" s="106"/>
      <c r="Y9245" s="113"/>
      <c r="Z9245" s="106"/>
      <c r="AA9245" s="114"/>
      <c r="AB9245" s="112"/>
      <c r="AC9245" s="112"/>
      <c r="AD9245" s="111"/>
      <c r="AE9245" s="106"/>
      <c r="AF9245" s="106"/>
      <c r="AG9245" s="106"/>
      <c r="AH9245" s="115"/>
      <c r="AI9245" s="117"/>
    </row>
    <row r="9246" spans="1:35" ht="15" customHeight="1" x14ac:dyDescent="0.25">
      <c r="A9246" s="105"/>
      <c r="B9246" s="106"/>
      <c r="C9246" s="106"/>
      <c r="D9246" s="106"/>
      <c r="E9246" s="106"/>
      <c r="F9246" s="107"/>
      <c r="G9246" s="108"/>
      <c r="H9246" s="109"/>
      <c r="I9246" s="109"/>
      <c r="J9246" s="110"/>
      <c r="K9246" s="117"/>
      <c r="L9246" s="178"/>
      <c r="M9246" s="178"/>
      <c r="N9246" s="106"/>
      <c r="O9246" s="111"/>
      <c r="P9246" s="111"/>
      <c r="Q9246" s="106"/>
      <c r="R9246" s="106"/>
      <c r="S9246" s="106"/>
      <c r="T9246" s="106"/>
      <c r="U9246" s="106"/>
      <c r="V9246" s="106"/>
      <c r="W9246" s="112"/>
      <c r="X9246" s="106"/>
      <c r="Y9246" s="113"/>
      <c r="Z9246" s="106"/>
      <c r="AA9246" s="114"/>
      <c r="AB9246" s="112"/>
      <c r="AC9246" s="112"/>
      <c r="AD9246" s="111"/>
      <c r="AE9246" s="106"/>
      <c r="AF9246" s="106"/>
      <c r="AG9246" s="106"/>
      <c r="AH9246" s="115"/>
      <c r="AI9246" s="117"/>
    </row>
    <row r="9247" spans="1:35" ht="15" customHeight="1" x14ac:dyDescent="0.25">
      <c r="A9247" s="105"/>
      <c r="B9247" s="106"/>
      <c r="C9247" s="106"/>
      <c r="D9247" s="106"/>
      <c r="E9247" s="106"/>
      <c r="F9247" s="107"/>
      <c r="G9247" s="108"/>
      <c r="H9247" s="109"/>
      <c r="I9247" s="109"/>
      <c r="J9247" s="110"/>
      <c r="K9247" s="117"/>
      <c r="L9247" s="178"/>
      <c r="M9247" s="178"/>
      <c r="N9247" s="106"/>
      <c r="O9247" s="111"/>
      <c r="P9247" s="111"/>
      <c r="Q9247" s="106"/>
      <c r="R9247" s="106"/>
      <c r="S9247" s="106"/>
      <c r="T9247" s="106"/>
      <c r="U9247" s="106"/>
      <c r="V9247" s="106"/>
      <c r="W9247" s="112"/>
      <c r="X9247" s="106"/>
      <c r="Y9247" s="113"/>
      <c r="Z9247" s="106"/>
      <c r="AA9247" s="114"/>
      <c r="AB9247" s="112"/>
      <c r="AC9247" s="112"/>
      <c r="AD9247" s="111"/>
      <c r="AE9247" s="106"/>
      <c r="AF9247" s="106"/>
      <c r="AG9247" s="106"/>
      <c r="AH9247" s="115"/>
      <c r="AI9247" s="117"/>
    </row>
    <row r="9248" spans="1:35" ht="15" customHeight="1" x14ac:dyDescent="0.25">
      <c r="A9248" s="105"/>
      <c r="B9248" s="106"/>
      <c r="C9248" s="106"/>
      <c r="D9248" s="106"/>
      <c r="E9248" s="106"/>
      <c r="F9248" s="107"/>
      <c r="G9248" s="108"/>
      <c r="H9248" s="109"/>
      <c r="I9248" s="109"/>
      <c r="J9248" s="110"/>
      <c r="K9248" s="117"/>
      <c r="L9248" s="178"/>
      <c r="M9248" s="178"/>
      <c r="N9248" s="106"/>
      <c r="O9248" s="111"/>
      <c r="P9248" s="111"/>
      <c r="Q9248" s="106"/>
      <c r="R9248" s="106"/>
      <c r="S9248" s="106"/>
      <c r="T9248" s="106"/>
      <c r="U9248" s="106"/>
      <c r="V9248" s="106"/>
      <c r="W9248" s="112"/>
      <c r="X9248" s="106"/>
      <c r="Y9248" s="113"/>
      <c r="Z9248" s="106"/>
      <c r="AA9248" s="114"/>
      <c r="AB9248" s="112"/>
      <c r="AC9248" s="112"/>
      <c r="AD9248" s="111"/>
      <c r="AE9248" s="106"/>
      <c r="AF9248" s="106"/>
      <c r="AG9248" s="106"/>
      <c r="AH9248" s="115"/>
      <c r="AI9248" s="117"/>
    </row>
    <row r="9249" spans="1:35" ht="15" customHeight="1" x14ac:dyDescent="0.25">
      <c r="A9249" s="105"/>
      <c r="B9249" s="106"/>
      <c r="C9249" s="106"/>
      <c r="D9249" s="106"/>
      <c r="E9249" s="106"/>
      <c r="F9249" s="107"/>
      <c r="G9249" s="108"/>
      <c r="H9249" s="109"/>
      <c r="I9249" s="109"/>
      <c r="J9249" s="110"/>
      <c r="K9249" s="117"/>
      <c r="L9249" s="178"/>
      <c r="M9249" s="178"/>
      <c r="N9249" s="106"/>
      <c r="O9249" s="111"/>
      <c r="P9249" s="111"/>
      <c r="Q9249" s="106"/>
      <c r="R9249" s="106"/>
      <c r="S9249" s="106"/>
      <c r="T9249" s="106"/>
      <c r="U9249" s="106"/>
      <c r="V9249" s="106"/>
      <c r="W9249" s="112"/>
      <c r="X9249" s="106"/>
      <c r="Y9249" s="113"/>
      <c r="Z9249" s="106"/>
      <c r="AA9249" s="114"/>
      <c r="AB9249" s="112"/>
      <c r="AC9249" s="112"/>
      <c r="AD9249" s="111"/>
      <c r="AE9249" s="106"/>
      <c r="AF9249" s="106"/>
      <c r="AG9249" s="106"/>
      <c r="AH9249" s="115"/>
      <c r="AI9249" s="117"/>
    </row>
    <row r="9250" spans="1:35" ht="15" customHeight="1" x14ac:dyDescent="0.25">
      <c r="A9250" s="105"/>
      <c r="B9250" s="106"/>
      <c r="C9250" s="106"/>
      <c r="D9250" s="106"/>
      <c r="E9250" s="106"/>
      <c r="F9250" s="107"/>
      <c r="G9250" s="108"/>
      <c r="H9250" s="109"/>
      <c r="I9250" s="109"/>
      <c r="J9250" s="110"/>
      <c r="K9250" s="117"/>
      <c r="L9250" s="178"/>
      <c r="M9250" s="178"/>
      <c r="N9250" s="106"/>
      <c r="O9250" s="111"/>
      <c r="P9250" s="111"/>
      <c r="Q9250" s="106"/>
      <c r="R9250" s="106"/>
      <c r="S9250" s="106"/>
      <c r="T9250" s="106"/>
      <c r="U9250" s="106"/>
      <c r="V9250" s="106"/>
      <c r="W9250" s="112"/>
      <c r="X9250" s="106"/>
      <c r="Y9250" s="113"/>
      <c r="Z9250" s="106"/>
      <c r="AA9250" s="114"/>
      <c r="AB9250" s="112"/>
      <c r="AC9250" s="112"/>
      <c r="AD9250" s="111"/>
      <c r="AE9250" s="106"/>
      <c r="AF9250" s="106"/>
      <c r="AG9250" s="106"/>
      <c r="AH9250" s="115"/>
      <c r="AI9250" s="117"/>
    </row>
    <row r="9251" spans="1:35" ht="15" customHeight="1" x14ac:dyDescent="0.25">
      <c r="A9251" s="105"/>
      <c r="B9251" s="106"/>
      <c r="C9251" s="106"/>
      <c r="D9251" s="106"/>
      <c r="E9251" s="106"/>
      <c r="F9251" s="107"/>
      <c r="G9251" s="108"/>
      <c r="H9251" s="109"/>
      <c r="I9251" s="109"/>
      <c r="J9251" s="110"/>
      <c r="K9251" s="117"/>
      <c r="L9251" s="178"/>
      <c r="M9251" s="178"/>
      <c r="N9251" s="106"/>
      <c r="O9251" s="111"/>
      <c r="P9251" s="111"/>
      <c r="Q9251" s="106"/>
      <c r="R9251" s="106"/>
      <c r="S9251" s="106"/>
      <c r="T9251" s="106"/>
      <c r="U9251" s="106"/>
      <c r="V9251" s="106"/>
      <c r="W9251" s="112"/>
      <c r="X9251" s="106"/>
      <c r="Y9251" s="113"/>
      <c r="Z9251" s="106"/>
      <c r="AA9251" s="114"/>
      <c r="AB9251" s="112"/>
      <c r="AC9251" s="112"/>
      <c r="AD9251" s="111"/>
      <c r="AE9251" s="106"/>
      <c r="AF9251" s="106"/>
      <c r="AG9251" s="106"/>
      <c r="AH9251" s="115"/>
      <c r="AI9251" s="117"/>
    </row>
    <row r="9252" spans="1:35" ht="15" customHeight="1" x14ac:dyDescent="0.25">
      <c r="A9252" s="105"/>
      <c r="B9252" s="106"/>
      <c r="C9252" s="106"/>
      <c r="D9252" s="106"/>
      <c r="E9252" s="106"/>
      <c r="F9252" s="107"/>
      <c r="G9252" s="108"/>
      <c r="H9252" s="109"/>
      <c r="I9252" s="109"/>
      <c r="J9252" s="110"/>
      <c r="K9252" s="117"/>
      <c r="L9252" s="178"/>
      <c r="M9252" s="178"/>
      <c r="N9252" s="106"/>
      <c r="O9252" s="111"/>
      <c r="P9252" s="111"/>
      <c r="Q9252" s="106"/>
      <c r="R9252" s="106"/>
      <c r="S9252" s="106"/>
      <c r="T9252" s="106"/>
      <c r="U9252" s="106"/>
      <c r="V9252" s="106"/>
      <c r="W9252" s="112"/>
      <c r="X9252" s="106"/>
      <c r="Y9252" s="113"/>
      <c r="Z9252" s="106"/>
      <c r="AA9252" s="114"/>
      <c r="AB9252" s="112"/>
      <c r="AC9252" s="112"/>
      <c r="AD9252" s="111"/>
      <c r="AE9252" s="106"/>
      <c r="AF9252" s="106"/>
      <c r="AG9252" s="106"/>
      <c r="AH9252" s="115"/>
      <c r="AI9252" s="117"/>
    </row>
    <row r="9253" spans="1:35" ht="15" customHeight="1" x14ac:dyDescent="0.25">
      <c r="A9253" s="105"/>
      <c r="B9253" s="106"/>
      <c r="C9253" s="106"/>
      <c r="D9253" s="106"/>
      <c r="E9253" s="106"/>
      <c r="F9253" s="107"/>
      <c r="G9253" s="108"/>
      <c r="H9253" s="109"/>
      <c r="I9253" s="109"/>
      <c r="J9253" s="110"/>
      <c r="K9253" s="117"/>
      <c r="L9253" s="178"/>
      <c r="M9253" s="178"/>
      <c r="N9253" s="106"/>
      <c r="O9253" s="111"/>
      <c r="P9253" s="111"/>
      <c r="Q9253" s="106"/>
      <c r="R9253" s="106"/>
      <c r="S9253" s="106"/>
      <c r="T9253" s="106"/>
      <c r="U9253" s="106"/>
      <c r="V9253" s="106"/>
      <c r="W9253" s="112"/>
      <c r="X9253" s="106"/>
      <c r="Y9253" s="113"/>
      <c r="Z9253" s="106"/>
      <c r="AA9253" s="114"/>
      <c r="AB9253" s="112"/>
      <c r="AC9253" s="112"/>
      <c r="AD9253" s="111"/>
      <c r="AE9253" s="106"/>
      <c r="AF9253" s="106"/>
      <c r="AG9253" s="106"/>
      <c r="AH9253" s="115"/>
      <c r="AI9253" s="117"/>
    </row>
    <row r="9254" spans="1:35" ht="15" customHeight="1" x14ac:dyDescent="0.25">
      <c r="A9254" s="105"/>
      <c r="B9254" s="106"/>
      <c r="C9254" s="106"/>
      <c r="D9254" s="106"/>
      <c r="E9254" s="106"/>
      <c r="F9254" s="107"/>
      <c r="G9254" s="108"/>
      <c r="H9254" s="109"/>
      <c r="I9254" s="109"/>
      <c r="J9254" s="110"/>
      <c r="K9254" s="117"/>
      <c r="L9254" s="178"/>
      <c r="M9254" s="178"/>
      <c r="N9254" s="106"/>
      <c r="O9254" s="111"/>
      <c r="P9254" s="111"/>
      <c r="Q9254" s="106"/>
      <c r="R9254" s="106"/>
      <c r="S9254" s="106"/>
      <c r="T9254" s="106"/>
      <c r="U9254" s="106"/>
      <c r="V9254" s="106"/>
      <c r="W9254" s="112"/>
      <c r="X9254" s="106"/>
      <c r="Y9254" s="113"/>
      <c r="Z9254" s="106"/>
      <c r="AA9254" s="114"/>
      <c r="AB9254" s="112"/>
      <c r="AC9254" s="112"/>
      <c r="AD9254" s="111"/>
      <c r="AE9254" s="106"/>
      <c r="AF9254" s="106"/>
      <c r="AG9254" s="106"/>
      <c r="AH9254" s="115"/>
      <c r="AI9254" s="117"/>
    </row>
    <row r="9255" spans="1:35" ht="15" customHeight="1" x14ac:dyDescent="0.25">
      <c r="A9255" s="105"/>
      <c r="B9255" s="106"/>
      <c r="C9255" s="106"/>
      <c r="D9255" s="106"/>
      <c r="E9255" s="106"/>
      <c r="F9255" s="107"/>
      <c r="G9255" s="108"/>
      <c r="H9255" s="109"/>
      <c r="I9255" s="109"/>
      <c r="J9255" s="110"/>
      <c r="K9255" s="117"/>
      <c r="L9255" s="178"/>
      <c r="M9255" s="178"/>
      <c r="N9255" s="106"/>
      <c r="O9255" s="111"/>
      <c r="P9255" s="111"/>
      <c r="Q9255" s="106"/>
      <c r="R9255" s="106"/>
      <c r="S9255" s="106"/>
      <c r="T9255" s="106"/>
      <c r="U9255" s="106"/>
      <c r="V9255" s="106"/>
      <c r="W9255" s="112"/>
      <c r="X9255" s="106"/>
      <c r="Y9255" s="113"/>
      <c r="Z9255" s="106"/>
      <c r="AA9255" s="114"/>
      <c r="AB9255" s="112"/>
      <c r="AC9255" s="112"/>
      <c r="AD9255" s="111"/>
      <c r="AE9255" s="106"/>
      <c r="AF9255" s="106"/>
      <c r="AG9255" s="106"/>
      <c r="AH9255" s="115"/>
      <c r="AI9255" s="117"/>
    </row>
    <row r="9256" spans="1:35" ht="15" customHeight="1" x14ac:dyDescent="0.25">
      <c r="A9256" s="105"/>
      <c r="B9256" s="106"/>
      <c r="C9256" s="106"/>
      <c r="D9256" s="106"/>
      <c r="E9256" s="106"/>
      <c r="F9256" s="107"/>
      <c r="G9256" s="108"/>
      <c r="H9256" s="109"/>
      <c r="I9256" s="109"/>
      <c r="J9256" s="110"/>
      <c r="K9256" s="117"/>
      <c r="L9256" s="178"/>
      <c r="M9256" s="178"/>
      <c r="N9256" s="106"/>
      <c r="O9256" s="111"/>
      <c r="P9256" s="111"/>
      <c r="Q9256" s="106"/>
      <c r="R9256" s="106"/>
      <c r="S9256" s="106"/>
      <c r="T9256" s="106"/>
      <c r="U9256" s="106"/>
      <c r="V9256" s="106"/>
      <c r="W9256" s="112"/>
      <c r="X9256" s="106"/>
      <c r="Y9256" s="113"/>
      <c r="Z9256" s="106"/>
      <c r="AA9256" s="114"/>
      <c r="AB9256" s="112"/>
      <c r="AC9256" s="112"/>
      <c r="AD9256" s="111"/>
      <c r="AE9256" s="106"/>
      <c r="AF9256" s="106"/>
      <c r="AG9256" s="106"/>
      <c r="AH9256" s="115"/>
      <c r="AI9256" s="117"/>
    </row>
    <row r="9257" spans="1:35" ht="15" customHeight="1" x14ac:dyDescent="0.25">
      <c r="A9257" s="105"/>
      <c r="B9257" s="106"/>
      <c r="C9257" s="106"/>
      <c r="D9257" s="106"/>
      <c r="E9257" s="106"/>
      <c r="F9257" s="107"/>
      <c r="G9257" s="108"/>
      <c r="H9257" s="109"/>
      <c r="I9257" s="109"/>
      <c r="J9257" s="110"/>
      <c r="K9257" s="117"/>
      <c r="L9257" s="178"/>
      <c r="M9257" s="178"/>
      <c r="N9257" s="106"/>
      <c r="O9257" s="111"/>
      <c r="P9257" s="111"/>
      <c r="Q9257" s="106"/>
      <c r="R9257" s="106"/>
      <c r="S9257" s="106"/>
      <c r="T9257" s="106"/>
      <c r="U9257" s="106"/>
      <c r="V9257" s="106"/>
      <c r="W9257" s="112"/>
      <c r="X9257" s="106"/>
      <c r="Y9257" s="113"/>
      <c r="Z9257" s="106"/>
      <c r="AA9257" s="114"/>
      <c r="AB9257" s="112"/>
      <c r="AC9257" s="112"/>
      <c r="AD9257" s="111"/>
      <c r="AE9257" s="106"/>
      <c r="AF9257" s="106"/>
      <c r="AG9257" s="106"/>
      <c r="AH9257" s="115"/>
      <c r="AI9257" s="117"/>
    </row>
    <row r="9258" spans="1:35" ht="15" customHeight="1" x14ac:dyDescent="0.25">
      <c r="A9258" s="105"/>
      <c r="B9258" s="106"/>
      <c r="C9258" s="106"/>
      <c r="D9258" s="106"/>
      <c r="E9258" s="106"/>
      <c r="F9258" s="107"/>
      <c r="G9258" s="108"/>
      <c r="H9258" s="109"/>
      <c r="I9258" s="109"/>
      <c r="J9258" s="110"/>
      <c r="K9258" s="117"/>
      <c r="L9258" s="178"/>
      <c r="M9258" s="178"/>
      <c r="N9258" s="106"/>
      <c r="O9258" s="111"/>
      <c r="P9258" s="111"/>
      <c r="Q9258" s="106"/>
      <c r="R9258" s="106"/>
      <c r="S9258" s="106"/>
      <c r="T9258" s="106"/>
      <c r="U9258" s="106"/>
      <c r="V9258" s="106"/>
      <c r="W9258" s="112"/>
      <c r="X9258" s="106"/>
      <c r="Y9258" s="113"/>
      <c r="Z9258" s="106"/>
      <c r="AA9258" s="114"/>
      <c r="AB9258" s="112"/>
      <c r="AC9258" s="112"/>
      <c r="AD9258" s="111"/>
      <c r="AE9258" s="106"/>
      <c r="AF9258" s="106"/>
      <c r="AG9258" s="106"/>
      <c r="AH9258" s="115"/>
      <c r="AI9258" s="117"/>
    </row>
    <row r="9259" spans="1:35" ht="15" customHeight="1" x14ac:dyDescent="0.25">
      <c r="A9259" s="105"/>
      <c r="B9259" s="106"/>
      <c r="C9259" s="106"/>
      <c r="D9259" s="106"/>
      <c r="E9259" s="106"/>
      <c r="F9259" s="107"/>
      <c r="G9259" s="108"/>
      <c r="H9259" s="109"/>
      <c r="I9259" s="109"/>
      <c r="J9259" s="110"/>
      <c r="K9259" s="117"/>
      <c r="L9259" s="178"/>
      <c r="M9259" s="178"/>
      <c r="N9259" s="106"/>
      <c r="O9259" s="111"/>
      <c r="P9259" s="111"/>
      <c r="Q9259" s="106"/>
      <c r="R9259" s="106"/>
      <c r="S9259" s="106"/>
      <c r="T9259" s="106"/>
      <c r="U9259" s="106"/>
      <c r="V9259" s="106"/>
      <c r="W9259" s="112"/>
      <c r="X9259" s="106"/>
      <c r="Y9259" s="113"/>
      <c r="Z9259" s="106"/>
      <c r="AA9259" s="114"/>
      <c r="AB9259" s="112"/>
      <c r="AC9259" s="112"/>
      <c r="AD9259" s="111"/>
      <c r="AE9259" s="106"/>
      <c r="AF9259" s="106"/>
      <c r="AG9259" s="106"/>
      <c r="AH9259" s="115"/>
      <c r="AI9259" s="117"/>
    </row>
    <row r="9260" spans="1:35" ht="15" customHeight="1" x14ac:dyDescent="0.25">
      <c r="A9260" s="105"/>
      <c r="B9260" s="106"/>
      <c r="C9260" s="106"/>
      <c r="D9260" s="106"/>
      <c r="E9260" s="106"/>
      <c r="F9260" s="107"/>
      <c r="G9260" s="108"/>
      <c r="H9260" s="109"/>
      <c r="I9260" s="109"/>
      <c r="J9260" s="110"/>
      <c r="K9260" s="117"/>
      <c r="L9260" s="178"/>
      <c r="M9260" s="178"/>
      <c r="N9260" s="106"/>
      <c r="O9260" s="111"/>
      <c r="P9260" s="111"/>
      <c r="Q9260" s="106"/>
      <c r="R9260" s="106"/>
      <c r="S9260" s="106"/>
      <c r="T9260" s="106"/>
      <c r="U9260" s="106"/>
      <c r="V9260" s="106"/>
      <c r="W9260" s="112"/>
      <c r="X9260" s="106"/>
      <c r="Y9260" s="113"/>
      <c r="Z9260" s="106"/>
      <c r="AA9260" s="114"/>
      <c r="AB9260" s="112"/>
      <c r="AC9260" s="112"/>
      <c r="AD9260" s="111"/>
      <c r="AE9260" s="106"/>
      <c r="AF9260" s="106"/>
      <c r="AG9260" s="106"/>
      <c r="AH9260" s="115"/>
      <c r="AI9260" s="117"/>
    </row>
    <row r="9261" spans="1:35" ht="15" customHeight="1" x14ac:dyDescent="0.25">
      <c r="A9261" s="105"/>
      <c r="B9261" s="106"/>
      <c r="C9261" s="106"/>
      <c r="D9261" s="106"/>
      <c r="E9261" s="106"/>
      <c r="F9261" s="107"/>
      <c r="G9261" s="108"/>
      <c r="H9261" s="109"/>
      <c r="I9261" s="109"/>
      <c r="J9261" s="110"/>
      <c r="K9261" s="117"/>
      <c r="L9261" s="178"/>
      <c r="M9261" s="178"/>
      <c r="N9261" s="106"/>
      <c r="O9261" s="111"/>
      <c r="P9261" s="111"/>
      <c r="Q9261" s="106"/>
      <c r="R9261" s="106"/>
      <c r="S9261" s="106"/>
      <c r="T9261" s="106"/>
      <c r="U9261" s="106"/>
      <c r="V9261" s="106"/>
      <c r="W9261" s="112"/>
      <c r="X9261" s="106"/>
      <c r="Y9261" s="113"/>
      <c r="Z9261" s="106"/>
      <c r="AA9261" s="114"/>
      <c r="AB9261" s="112"/>
      <c r="AC9261" s="112"/>
      <c r="AD9261" s="111"/>
      <c r="AE9261" s="106"/>
      <c r="AF9261" s="106"/>
      <c r="AG9261" s="106"/>
      <c r="AH9261" s="115"/>
      <c r="AI9261" s="117"/>
    </row>
    <row r="9262" spans="1:35" ht="15" customHeight="1" x14ac:dyDescent="0.25">
      <c r="A9262" s="105"/>
      <c r="B9262" s="106"/>
      <c r="C9262" s="106"/>
      <c r="D9262" s="106"/>
      <c r="E9262" s="106"/>
      <c r="F9262" s="107"/>
      <c r="G9262" s="108"/>
      <c r="H9262" s="109"/>
      <c r="I9262" s="109"/>
      <c r="J9262" s="110"/>
      <c r="K9262" s="117"/>
      <c r="L9262" s="178"/>
      <c r="M9262" s="178"/>
      <c r="N9262" s="106"/>
      <c r="O9262" s="111"/>
      <c r="P9262" s="111"/>
      <c r="Q9262" s="106"/>
      <c r="R9262" s="106"/>
      <c r="S9262" s="106"/>
      <c r="T9262" s="106"/>
      <c r="U9262" s="106"/>
      <c r="V9262" s="106"/>
      <c r="W9262" s="112"/>
      <c r="X9262" s="106"/>
      <c r="Y9262" s="113"/>
      <c r="Z9262" s="106"/>
      <c r="AA9262" s="114"/>
      <c r="AB9262" s="112"/>
      <c r="AC9262" s="112"/>
      <c r="AD9262" s="111"/>
      <c r="AE9262" s="106"/>
      <c r="AF9262" s="106"/>
      <c r="AG9262" s="106"/>
      <c r="AH9262" s="115"/>
      <c r="AI9262" s="117"/>
    </row>
    <row r="9263" spans="1:35" ht="15" customHeight="1" x14ac:dyDescent="0.25">
      <c r="A9263" s="105"/>
      <c r="B9263" s="106"/>
      <c r="C9263" s="106"/>
      <c r="D9263" s="106"/>
      <c r="E9263" s="106"/>
      <c r="F9263" s="107"/>
      <c r="G9263" s="108"/>
      <c r="H9263" s="109"/>
      <c r="I9263" s="109"/>
      <c r="J9263" s="110"/>
      <c r="K9263" s="117"/>
      <c r="L9263" s="178"/>
      <c r="M9263" s="178"/>
      <c r="N9263" s="106"/>
      <c r="O9263" s="111"/>
      <c r="P9263" s="111"/>
      <c r="Q9263" s="106"/>
      <c r="R9263" s="106"/>
      <c r="S9263" s="106"/>
      <c r="T9263" s="106"/>
      <c r="U9263" s="106"/>
      <c r="V9263" s="106"/>
      <c r="W9263" s="112"/>
      <c r="X9263" s="106"/>
      <c r="Y9263" s="113"/>
      <c r="Z9263" s="106"/>
      <c r="AA9263" s="114"/>
      <c r="AB9263" s="112"/>
      <c r="AC9263" s="112"/>
      <c r="AD9263" s="111"/>
      <c r="AE9263" s="106"/>
      <c r="AF9263" s="106"/>
      <c r="AG9263" s="106"/>
      <c r="AH9263" s="115"/>
      <c r="AI9263" s="117"/>
    </row>
    <row r="9264" spans="1:35" ht="15" customHeight="1" x14ac:dyDescent="0.25">
      <c r="A9264" s="105"/>
      <c r="B9264" s="106"/>
      <c r="C9264" s="106"/>
      <c r="D9264" s="106"/>
      <c r="E9264" s="106"/>
      <c r="F9264" s="107"/>
      <c r="G9264" s="108"/>
      <c r="H9264" s="109"/>
      <c r="I9264" s="109"/>
      <c r="J9264" s="110"/>
      <c r="K9264" s="117"/>
      <c r="L9264" s="178"/>
      <c r="M9264" s="178"/>
      <c r="N9264" s="106"/>
      <c r="O9264" s="111"/>
      <c r="P9264" s="111"/>
      <c r="Q9264" s="106"/>
      <c r="R9264" s="106"/>
      <c r="S9264" s="106"/>
      <c r="T9264" s="106"/>
      <c r="U9264" s="106"/>
      <c r="V9264" s="106"/>
      <c r="W9264" s="112"/>
      <c r="X9264" s="106"/>
      <c r="Y9264" s="113"/>
      <c r="Z9264" s="106"/>
      <c r="AA9264" s="114"/>
      <c r="AB9264" s="112"/>
      <c r="AC9264" s="112"/>
      <c r="AD9264" s="111"/>
      <c r="AE9264" s="106"/>
      <c r="AF9264" s="106"/>
      <c r="AG9264" s="106"/>
      <c r="AH9264" s="115"/>
      <c r="AI9264" s="117"/>
    </row>
    <row r="9265" spans="1:35" ht="15" customHeight="1" x14ac:dyDescent="0.25">
      <c r="A9265" s="105"/>
      <c r="B9265" s="106"/>
      <c r="C9265" s="106"/>
      <c r="D9265" s="106"/>
      <c r="E9265" s="106"/>
      <c r="F9265" s="107"/>
      <c r="G9265" s="108"/>
      <c r="H9265" s="109"/>
      <c r="I9265" s="109"/>
      <c r="J9265" s="110"/>
      <c r="K9265" s="117"/>
      <c r="L9265" s="178"/>
      <c r="M9265" s="178"/>
      <c r="N9265" s="106"/>
      <c r="O9265" s="111"/>
      <c r="P9265" s="111"/>
      <c r="Q9265" s="106"/>
      <c r="R9265" s="106"/>
      <c r="S9265" s="106"/>
      <c r="T9265" s="106"/>
      <c r="U9265" s="106"/>
      <c r="V9265" s="106"/>
      <c r="W9265" s="112"/>
      <c r="X9265" s="106"/>
      <c r="Y9265" s="113"/>
      <c r="Z9265" s="106"/>
      <c r="AA9265" s="114"/>
      <c r="AB9265" s="112"/>
      <c r="AC9265" s="112"/>
      <c r="AD9265" s="111"/>
      <c r="AE9265" s="106"/>
      <c r="AF9265" s="106"/>
      <c r="AG9265" s="106"/>
      <c r="AH9265" s="115"/>
      <c r="AI9265" s="117"/>
    </row>
    <row r="9266" spans="1:35" ht="15" customHeight="1" x14ac:dyDescent="0.25">
      <c r="A9266" s="105"/>
      <c r="B9266" s="106"/>
      <c r="C9266" s="106"/>
      <c r="D9266" s="106"/>
      <c r="E9266" s="106"/>
      <c r="F9266" s="107"/>
      <c r="G9266" s="108"/>
      <c r="H9266" s="109"/>
      <c r="I9266" s="109"/>
      <c r="J9266" s="110"/>
      <c r="K9266" s="117"/>
      <c r="L9266" s="178"/>
      <c r="M9266" s="178"/>
      <c r="N9266" s="106"/>
      <c r="O9266" s="111"/>
      <c r="P9266" s="111"/>
      <c r="Q9266" s="106"/>
      <c r="R9266" s="106"/>
      <c r="S9266" s="106"/>
      <c r="T9266" s="106"/>
      <c r="U9266" s="106"/>
      <c r="V9266" s="106"/>
      <c r="W9266" s="112"/>
      <c r="X9266" s="106"/>
      <c r="Y9266" s="113"/>
      <c r="Z9266" s="106"/>
      <c r="AA9266" s="114"/>
      <c r="AB9266" s="112"/>
      <c r="AC9266" s="112"/>
      <c r="AD9266" s="111"/>
      <c r="AE9266" s="106"/>
      <c r="AF9266" s="106"/>
      <c r="AG9266" s="106"/>
      <c r="AH9266" s="115"/>
      <c r="AI9266" s="117"/>
    </row>
    <row r="9267" spans="1:35" ht="15" customHeight="1" x14ac:dyDescent="0.25">
      <c r="A9267" s="105"/>
      <c r="B9267" s="106"/>
      <c r="C9267" s="106"/>
      <c r="D9267" s="106"/>
      <c r="E9267" s="106"/>
      <c r="F9267" s="107"/>
      <c r="G9267" s="108"/>
      <c r="H9267" s="109"/>
      <c r="I9267" s="109"/>
      <c r="J9267" s="110"/>
      <c r="K9267" s="117"/>
      <c r="L9267" s="178"/>
      <c r="M9267" s="178"/>
      <c r="N9267" s="106"/>
      <c r="O9267" s="111"/>
      <c r="P9267" s="111"/>
      <c r="Q9267" s="106"/>
      <c r="R9267" s="106"/>
      <c r="S9267" s="106"/>
      <c r="T9267" s="106"/>
      <c r="U9267" s="106"/>
      <c r="V9267" s="106"/>
      <c r="W9267" s="112"/>
      <c r="X9267" s="106"/>
      <c r="Y9267" s="113"/>
      <c r="Z9267" s="106"/>
      <c r="AA9267" s="114"/>
      <c r="AB9267" s="112"/>
      <c r="AC9267" s="112"/>
      <c r="AD9267" s="111"/>
      <c r="AE9267" s="106"/>
      <c r="AF9267" s="106"/>
      <c r="AG9267" s="106"/>
      <c r="AH9267" s="115"/>
      <c r="AI9267" s="117"/>
    </row>
    <row r="9268" spans="1:35" ht="15" customHeight="1" x14ac:dyDescent="0.25">
      <c r="A9268" s="105"/>
      <c r="B9268" s="106"/>
      <c r="C9268" s="106"/>
      <c r="D9268" s="106"/>
      <c r="E9268" s="106"/>
      <c r="F9268" s="107"/>
      <c r="G9268" s="108"/>
      <c r="H9268" s="109"/>
      <c r="I9268" s="109"/>
      <c r="J9268" s="110"/>
      <c r="K9268" s="117"/>
      <c r="L9268" s="178"/>
      <c r="M9268" s="178"/>
      <c r="N9268" s="106"/>
      <c r="O9268" s="111"/>
      <c r="P9268" s="111"/>
      <c r="Q9268" s="106"/>
      <c r="R9268" s="106"/>
      <c r="S9268" s="106"/>
      <c r="T9268" s="106"/>
      <c r="U9268" s="106"/>
      <c r="V9268" s="106"/>
      <c r="W9268" s="112"/>
      <c r="X9268" s="106"/>
      <c r="Y9268" s="113"/>
      <c r="Z9268" s="106"/>
      <c r="AA9268" s="114"/>
      <c r="AB9268" s="112"/>
      <c r="AC9268" s="112"/>
      <c r="AD9268" s="111"/>
      <c r="AE9268" s="106"/>
      <c r="AF9268" s="106"/>
      <c r="AG9268" s="106"/>
      <c r="AH9268" s="115"/>
      <c r="AI9268" s="117"/>
    </row>
    <row r="9269" spans="1:35" ht="15" customHeight="1" x14ac:dyDescent="0.25">
      <c r="A9269" s="105"/>
      <c r="B9269" s="106"/>
      <c r="C9269" s="106"/>
      <c r="D9269" s="106"/>
      <c r="E9269" s="106"/>
      <c r="F9269" s="107"/>
      <c r="G9269" s="108"/>
      <c r="H9269" s="109"/>
      <c r="I9269" s="109"/>
      <c r="J9269" s="110"/>
      <c r="K9269" s="117"/>
      <c r="L9269" s="178"/>
      <c r="M9269" s="178"/>
      <c r="N9269" s="106"/>
      <c r="O9269" s="111"/>
      <c r="P9269" s="111"/>
      <c r="Q9269" s="106"/>
      <c r="R9269" s="106"/>
      <c r="S9269" s="106"/>
      <c r="T9269" s="106"/>
      <c r="U9269" s="106"/>
      <c r="V9269" s="106"/>
      <c r="W9269" s="112"/>
      <c r="X9269" s="106"/>
      <c r="Y9269" s="113"/>
      <c r="Z9269" s="106"/>
      <c r="AA9269" s="114"/>
      <c r="AB9269" s="112"/>
      <c r="AC9269" s="112"/>
      <c r="AD9269" s="111"/>
      <c r="AE9269" s="106"/>
      <c r="AF9269" s="106"/>
      <c r="AG9269" s="106"/>
      <c r="AH9269" s="115"/>
      <c r="AI9269" s="117"/>
    </row>
    <row r="9270" spans="1:35" ht="15" customHeight="1" x14ac:dyDescent="0.25">
      <c r="A9270" s="105"/>
      <c r="B9270" s="106"/>
      <c r="C9270" s="106"/>
      <c r="D9270" s="106"/>
      <c r="E9270" s="106"/>
      <c r="F9270" s="107"/>
      <c r="G9270" s="108"/>
      <c r="H9270" s="109"/>
      <c r="I9270" s="109"/>
      <c r="J9270" s="110"/>
      <c r="K9270" s="117"/>
      <c r="L9270" s="178"/>
      <c r="M9270" s="178"/>
      <c r="N9270" s="106"/>
      <c r="O9270" s="111"/>
      <c r="P9270" s="111"/>
      <c r="Q9270" s="106"/>
      <c r="R9270" s="106"/>
      <c r="S9270" s="106"/>
      <c r="T9270" s="106"/>
      <c r="U9270" s="106"/>
      <c r="V9270" s="106"/>
      <c r="W9270" s="112"/>
      <c r="X9270" s="106"/>
      <c r="Y9270" s="113"/>
      <c r="Z9270" s="106"/>
      <c r="AA9270" s="114"/>
      <c r="AB9270" s="112"/>
      <c r="AC9270" s="112"/>
      <c r="AD9270" s="111"/>
      <c r="AE9270" s="106"/>
      <c r="AF9270" s="106"/>
      <c r="AG9270" s="106"/>
      <c r="AH9270" s="115"/>
      <c r="AI9270" s="117"/>
    </row>
    <row r="9271" spans="1:35" ht="15" customHeight="1" x14ac:dyDescent="0.25">
      <c r="A9271" s="105"/>
      <c r="B9271" s="106"/>
      <c r="C9271" s="106"/>
      <c r="D9271" s="106"/>
      <c r="E9271" s="106"/>
      <c r="F9271" s="107"/>
      <c r="G9271" s="108"/>
      <c r="H9271" s="109"/>
      <c r="I9271" s="109"/>
      <c r="J9271" s="110"/>
      <c r="K9271" s="117"/>
      <c r="L9271" s="178"/>
      <c r="M9271" s="178"/>
      <c r="N9271" s="106"/>
      <c r="O9271" s="111"/>
      <c r="P9271" s="111"/>
      <c r="Q9271" s="106"/>
      <c r="R9271" s="106"/>
      <c r="S9271" s="106"/>
      <c r="T9271" s="106"/>
      <c r="U9271" s="106"/>
      <c r="V9271" s="106"/>
      <c r="W9271" s="112"/>
      <c r="X9271" s="106"/>
      <c r="Y9271" s="113"/>
      <c r="Z9271" s="106"/>
      <c r="AA9271" s="114"/>
      <c r="AB9271" s="112"/>
      <c r="AC9271" s="112"/>
      <c r="AD9271" s="111"/>
      <c r="AE9271" s="106"/>
      <c r="AF9271" s="106"/>
      <c r="AG9271" s="106"/>
      <c r="AH9271" s="115"/>
      <c r="AI9271" s="117"/>
    </row>
    <row r="9272" spans="1:35" ht="15" customHeight="1" x14ac:dyDescent="0.25">
      <c r="A9272" s="105"/>
      <c r="B9272" s="106"/>
      <c r="C9272" s="106"/>
      <c r="D9272" s="106"/>
      <c r="E9272" s="106"/>
      <c r="F9272" s="107"/>
      <c r="G9272" s="108"/>
      <c r="H9272" s="109"/>
      <c r="I9272" s="109"/>
      <c r="J9272" s="110"/>
      <c r="K9272" s="117"/>
      <c r="L9272" s="178"/>
      <c r="M9272" s="178"/>
      <c r="N9272" s="106"/>
      <c r="O9272" s="111"/>
      <c r="P9272" s="111"/>
      <c r="Q9272" s="106"/>
      <c r="R9272" s="106"/>
      <c r="S9272" s="106"/>
      <c r="T9272" s="106"/>
      <c r="U9272" s="106"/>
      <c r="V9272" s="106"/>
      <c r="W9272" s="112"/>
      <c r="X9272" s="106"/>
      <c r="Y9272" s="113"/>
      <c r="Z9272" s="106"/>
      <c r="AA9272" s="114"/>
      <c r="AB9272" s="112"/>
      <c r="AC9272" s="112"/>
      <c r="AD9272" s="111"/>
      <c r="AE9272" s="106"/>
      <c r="AF9272" s="106"/>
      <c r="AG9272" s="106"/>
      <c r="AH9272" s="115"/>
      <c r="AI9272" s="117"/>
    </row>
    <row r="9273" spans="1:35" ht="15" customHeight="1" x14ac:dyDescent="0.25">
      <c r="A9273" s="105"/>
      <c r="B9273" s="106"/>
      <c r="C9273" s="106"/>
      <c r="D9273" s="106"/>
      <c r="E9273" s="106"/>
      <c r="F9273" s="107"/>
      <c r="G9273" s="108"/>
      <c r="H9273" s="109"/>
      <c r="I9273" s="109"/>
      <c r="J9273" s="110"/>
      <c r="K9273" s="117"/>
      <c r="L9273" s="178"/>
      <c r="M9273" s="178"/>
      <c r="N9273" s="106"/>
      <c r="O9273" s="111"/>
      <c r="P9273" s="111"/>
      <c r="Q9273" s="106"/>
      <c r="R9273" s="106"/>
      <c r="S9273" s="106"/>
      <c r="T9273" s="106"/>
      <c r="U9273" s="106"/>
      <c r="V9273" s="106"/>
      <c r="W9273" s="112"/>
      <c r="X9273" s="106"/>
      <c r="Y9273" s="113"/>
      <c r="Z9273" s="106"/>
      <c r="AA9273" s="114"/>
      <c r="AB9273" s="112"/>
      <c r="AC9273" s="112"/>
      <c r="AD9273" s="111"/>
      <c r="AE9273" s="106"/>
      <c r="AF9273" s="106"/>
      <c r="AG9273" s="106"/>
      <c r="AH9273" s="115"/>
      <c r="AI9273" s="117"/>
    </row>
    <row r="9274" spans="1:35" ht="15" customHeight="1" x14ac:dyDescent="0.25">
      <c r="A9274" s="105"/>
      <c r="B9274" s="106"/>
      <c r="C9274" s="106"/>
      <c r="D9274" s="106"/>
      <c r="E9274" s="106"/>
      <c r="F9274" s="107"/>
      <c r="G9274" s="108"/>
      <c r="H9274" s="109"/>
      <c r="I9274" s="109"/>
      <c r="J9274" s="110"/>
      <c r="K9274" s="117"/>
      <c r="L9274" s="178"/>
      <c r="M9274" s="178"/>
      <c r="N9274" s="106"/>
      <c r="O9274" s="111"/>
      <c r="P9274" s="111"/>
      <c r="Q9274" s="106"/>
      <c r="R9274" s="106"/>
      <c r="S9274" s="106"/>
      <c r="T9274" s="106"/>
      <c r="U9274" s="106"/>
      <c r="V9274" s="106"/>
      <c r="W9274" s="112"/>
      <c r="X9274" s="106"/>
      <c r="Y9274" s="113"/>
      <c r="Z9274" s="106"/>
      <c r="AA9274" s="114"/>
      <c r="AB9274" s="112"/>
      <c r="AC9274" s="112"/>
      <c r="AD9274" s="111"/>
      <c r="AE9274" s="106"/>
      <c r="AF9274" s="106"/>
      <c r="AG9274" s="106"/>
      <c r="AH9274" s="115"/>
      <c r="AI9274" s="117"/>
    </row>
    <row r="9275" spans="1:35" ht="15" customHeight="1" x14ac:dyDescent="0.25">
      <c r="A9275" s="105"/>
      <c r="B9275" s="106"/>
      <c r="C9275" s="106"/>
      <c r="D9275" s="106"/>
      <c r="E9275" s="106"/>
      <c r="F9275" s="107"/>
      <c r="G9275" s="108"/>
      <c r="H9275" s="109"/>
      <c r="I9275" s="109"/>
      <c r="J9275" s="110"/>
      <c r="K9275" s="117"/>
      <c r="L9275" s="178"/>
      <c r="M9275" s="178"/>
      <c r="N9275" s="106"/>
      <c r="O9275" s="111"/>
      <c r="P9275" s="111"/>
      <c r="Q9275" s="106"/>
      <c r="R9275" s="106"/>
      <c r="S9275" s="106"/>
      <c r="T9275" s="106"/>
      <c r="U9275" s="106"/>
      <c r="V9275" s="106"/>
      <c r="W9275" s="112"/>
      <c r="X9275" s="106"/>
      <c r="Y9275" s="113"/>
      <c r="Z9275" s="106"/>
      <c r="AA9275" s="114"/>
      <c r="AB9275" s="112"/>
      <c r="AC9275" s="112"/>
      <c r="AD9275" s="111"/>
      <c r="AE9275" s="106"/>
      <c r="AF9275" s="106"/>
      <c r="AG9275" s="106"/>
      <c r="AH9275" s="115"/>
      <c r="AI9275" s="117"/>
    </row>
    <row r="9276" spans="1:35" ht="15" customHeight="1" x14ac:dyDescent="0.25">
      <c r="A9276" s="105"/>
      <c r="B9276" s="106"/>
      <c r="C9276" s="106"/>
      <c r="D9276" s="106"/>
      <c r="E9276" s="106"/>
      <c r="F9276" s="107"/>
      <c r="G9276" s="108"/>
      <c r="H9276" s="109"/>
      <c r="I9276" s="109"/>
      <c r="J9276" s="110"/>
      <c r="K9276" s="117"/>
      <c r="L9276" s="178"/>
      <c r="M9276" s="178"/>
      <c r="N9276" s="106"/>
      <c r="O9276" s="111"/>
      <c r="P9276" s="111"/>
      <c r="Q9276" s="106"/>
      <c r="R9276" s="106"/>
      <c r="S9276" s="106"/>
      <c r="T9276" s="106"/>
      <c r="U9276" s="106"/>
      <c r="V9276" s="106"/>
      <c r="W9276" s="112"/>
      <c r="X9276" s="106"/>
      <c r="Y9276" s="113"/>
      <c r="Z9276" s="106"/>
      <c r="AA9276" s="114"/>
      <c r="AB9276" s="112"/>
      <c r="AC9276" s="112"/>
      <c r="AD9276" s="111"/>
      <c r="AE9276" s="106"/>
      <c r="AF9276" s="106"/>
      <c r="AG9276" s="106"/>
      <c r="AH9276" s="115"/>
      <c r="AI9276" s="117"/>
    </row>
    <row r="9277" spans="1:35" ht="15" customHeight="1" x14ac:dyDescent="0.25">
      <c r="A9277" s="105"/>
      <c r="B9277" s="106"/>
      <c r="C9277" s="106"/>
      <c r="D9277" s="106"/>
      <c r="E9277" s="106"/>
      <c r="F9277" s="107"/>
      <c r="G9277" s="108"/>
      <c r="H9277" s="109"/>
      <c r="I9277" s="109"/>
      <c r="J9277" s="110"/>
      <c r="K9277" s="117"/>
      <c r="L9277" s="178"/>
      <c r="M9277" s="178"/>
      <c r="N9277" s="106"/>
      <c r="O9277" s="111"/>
      <c r="P9277" s="111"/>
      <c r="Q9277" s="106"/>
      <c r="R9277" s="106"/>
      <c r="S9277" s="106"/>
      <c r="T9277" s="106"/>
      <c r="U9277" s="106"/>
      <c r="V9277" s="106"/>
      <c r="W9277" s="112"/>
      <c r="X9277" s="106"/>
      <c r="Y9277" s="113"/>
      <c r="Z9277" s="106"/>
      <c r="AA9277" s="114"/>
      <c r="AB9277" s="112"/>
      <c r="AC9277" s="112"/>
      <c r="AD9277" s="111"/>
      <c r="AE9277" s="106"/>
      <c r="AF9277" s="106"/>
      <c r="AG9277" s="106"/>
      <c r="AH9277" s="115"/>
      <c r="AI9277" s="117"/>
    </row>
    <row r="9278" spans="1:35" ht="15" customHeight="1" x14ac:dyDescent="0.25">
      <c r="A9278" s="105"/>
      <c r="B9278" s="106"/>
      <c r="C9278" s="106"/>
      <c r="D9278" s="106"/>
      <c r="E9278" s="106"/>
      <c r="F9278" s="107"/>
      <c r="G9278" s="108"/>
      <c r="H9278" s="109"/>
      <c r="I9278" s="109"/>
      <c r="J9278" s="110"/>
      <c r="K9278" s="117"/>
      <c r="L9278" s="178"/>
      <c r="M9278" s="178"/>
      <c r="N9278" s="106"/>
      <c r="O9278" s="111"/>
      <c r="P9278" s="111"/>
      <c r="Q9278" s="106"/>
      <c r="R9278" s="106"/>
      <c r="S9278" s="106"/>
      <c r="T9278" s="106"/>
      <c r="U9278" s="106"/>
      <c r="V9278" s="106"/>
      <c r="W9278" s="112"/>
      <c r="X9278" s="106"/>
      <c r="Y9278" s="113"/>
      <c r="Z9278" s="106"/>
      <c r="AA9278" s="114"/>
      <c r="AB9278" s="112"/>
      <c r="AC9278" s="112"/>
      <c r="AD9278" s="111"/>
      <c r="AE9278" s="106"/>
      <c r="AF9278" s="106"/>
      <c r="AG9278" s="106"/>
      <c r="AH9278" s="115"/>
      <c r="AI9278" s="117"/>
    </row>
    <row r="9279" spans="1:35" ht="15" customHeight="1" x14ac:dyDescent="0.25">
      <c r="A9279" s="105"/>
      <c r="B9279" s="106"/>
      <c r="C9279" s="106"/>
      <c r="D9279" s="106"/>
      <c r="E9279" s="106"/>
      <c r="F9279" s="107"/>
      <c r="G9279" s="108"/>
      <c r="H9279" s="109"/>
      <c r="I9279" s="109"/>
      <c r="J9279" s="110"/>
      <c r="K9279" s="117"/>
      <c r="L9279" s="178"/>
      <c r="M9279" s="178"/>
      <c r="N9279" s="106"/>
      <c r="O9279" s="111"/>
      <c r="P9279" s="111"/>
      <c r="Q9279" s="106"/>
      <c r="R9279" s="106"/>
      <c r="S9279" s="106"/>
      <c r="T9279" s="106"/>
      <c r="U9279" s="106"/>
      <c r="V9279" s="106"/>
      <c r="W9279" s="112"/>
      <c r="X9279" s="106"/>
      <c r="Y9279" s="113"/>
      <c r="Z9279" s="106"/>
      <c r="AA9279" s="114"/>
      <c r="AB9279" s="112"/>
      <c r="AC9279" s="112"/>
      <c r="AD9279" s="111"/>
      <c r="AE9279" s="106"/>
      <c r="AF9279" s="106"/>
      <c r="AG9279" s="106"/>
      <c r="AH9279" s="115"/>
      <c r="AI9279" s="117"/>
    </row>
    <row r="9280" spans="1:35" ht="15" customHeight="1" x14ac:dyDescent="0.25">
      <c r="A9280" s="105"/>
      <c r="B9280" s="106"/>
      <c r="C9280" s="106"/>
      <c r="D9280" s="106"/>
      <c r="E9280" s="106"/>
      <c r="F9280" s="107"/>
      <c r="G9280" s="108"/>
      <c r="H9280" s="109"/>
      <c r="I9280" s="109"/>
      <c r="J9280" s="110"/>
      <c r="K9280" s="117"/>
      <c r="L9280" s="178"/>
      <c r="M9280" s="178"/>
      <c r="N9280" s="106"/>
      <c r="O9280" s="111"/>
      <c r="P9280" s="111"/>
      <c r="Q9280" s="106"/>
      <c r="R9280" s="106"/>
      <c r="S9280" s="106"/>
      <c r="T9280" s="106"/>
      <c r="U9280" s="106"/>
      <c r="V9280" s="106"/>
      <c r="W9280" s="112"/>
      <c r="X9280" s="106"/>
      <c r="Y9280" s="113"/>
      <c r="Z9280" s="106"/>
      <c r="AA9280" s="114"/>
      <c r="AB9280" s="112"/>
      <c r="AC9280" s="112"/>
      <c r="AD9280" s="111"/>
      <c r="AE9280" s="106"/>
      <c r="AF9280" s="106"/>
      <c r="AG9280" s="106"/>
      <c r="AH9280" s="115"/>
      <c r="AI9280" s="117"/>
    </row>
    <row r="9281" spans="1:35" ht="15" customHeight="1" x14ac:dyDescent="0.25">
      <c r="A9281" s="105"/>
      <c r="B9281" s="106"/>
      <c r="C9281" s="106"/>
      <c r="D9281" s="106"/>
      <c r="E9281" s="106"/>
      <c r="F9281" s="107"/>
      <c r="G9281" s="108"/>
      <c r="H9281" s="109"/>
      <c r="I9281" s="109"/>
      <c r="J9281" s="110"/>
      <c r="K9281" s="117"/>
      <c r="L9281" s="178"/>
      <c r="M9281" s="178"/>
      <c r="N9281" s="106"/>
      <c r="O9281" s="111"/>
      <c r="P9281" s="111"/>
      <c r="Q9281" s="106"/>
      <c r="R9281" s="106"/>
      <c r="S9281" s="106"/>
      <c r="T9281" s="106"/>
      <c r="U9281" s="106"/>
      <c r="V9281" s="106"/>
      <c r="W9281" s="112"/>
      <c r="X9281" s="106"/>
      <c r="Y9281" s="113"/>
      <c r="Z9281" s="106"/>
      <c r="AA9281" s="114"/>
      <c r="AB9281" s="112"/>
      <c r="AC9281" s="112"/>
      <c r="AD9281" s="111"/>
      <c r="AE9281" s="106"/>
      <c r="AF9281" s="106"/>
      <c r="AG9281" s="106"/>
      <c r="AH9281" s="115"/>
      <c r="AI9281" s="117"/>
    </row>
    <row r="9282" spans="1:35" ht="15" customHeight="1" x14ac:dyDescent="0.25">
      <c r="A9282" s="105"/>
      <c r="B9282" s="106"/>
      <c r="C9282" s="106"/>
      <c r="D9282" s="106"/>
      <c r="E9282" s="106"/>
      <c r="F9282" s="107"/>
      <c r="G9282" s="108"/>
      <c r="H9282" s="109"/>
      <c r="I9282" s="109"/>
      <c r="J9282" s="110"/>
      <c r="K9282" s="117"/>
      <c r="L9282" s="178"/>
      <c r="M9282" s="178"/>
      <c r="N9282" s="106"/>
      <c r="O9282" s="111"/>
      <c r="P9282" s="111"/>
      <c r="Q9282" s="106"/>
      <c r="R9282" s="106"/>
      <c r="S9282" s="106"/>
      <c r="T9282" s="106"/>
      <c r="U9282" s="106"/>
      <c r="V9282" s="106"/>
      <c r="W9282" s="112"/>
      <c r="X9282" s="106"/>
      <c r="Y9282" s="113"/>
      <c r="Z9282" s="106"/>
      <c r="AA9282" s="114"/>
      <c r="AB9282" s="112"/>
      <c r="AC9282" s="112"/>
      <c r="AD9282" s="111"/>
      <c r="AE9282" s="106"/>
      <c r="AF9282" s="106"/>
      <c r="AG9282" s="106"/>
      <c r="AH9282" s="115"/>
      <c r="AI9282" s="117"/>
    </row>
    <row r="9283" spans="1:35" ht="15" customHeight="1" x14ac:dyDescent="0.25">
      <c r="A9283" s="105"/>
      <c r="B9283" s="106"/>
      <c r="C9283" s="106"/>
      <c r="D9283" s="106"/>
      <c r="E9283" s="106"/>
      <c r="F9283" s="107"/>
      <c r="G9283" s="108"/>
      <c r="H9283" s="109"/>
      <c r="I9283" s="109"/>
      <c r="J9283" s="110"/>
      <c r="K9283" s="117"/>
      <c r="L9283" s="178"/>
      <c r="M9283" s="178"/>
      <c r="N9283" s="106"/>
      <c r="O9283" s="111"/>
      <c r="P9283" s="111"/>
      <c r="Q9283" s="106"/>
      <c r="R9283" s="106"/>
      <c r="S9283" s="106"/>
      <c r="T9283" s="106"/>
      <c r="U9283" s="106"/>
      <c r="V9283" s="106"/>
      <c r="W9283" s="112"/>
      <c r="X9283" s="106"/>
      <c r="Y9283" s="113"/>
      <c r="Z9283" s="106"/>
      <c r="AA9283" s="114"/>
      <c r="AB9283" s="112"/>
      <c r="AC9283" s="112"/>
      <c r="AD9283" s="111"/>
      <c r="AE9283" s="106"/>
      <c r="AF9283" s="106"/>
      <c r="AG9283" s="106"/>
      <c r="AH9283" s="115"/>
      <c r="AI9283" s="117"/>
    </row>
    <row r="9284" spans="1:35" ht="15" customHeight="1" x14ac:dyDescent="0.25">
      <c r="A9284" s="105"/>
      <c r="B9284" s="106"/>
      <c r="C9284" s="106"/>
      <c r="D9284" s="106"/>
      <c r="E9284" s="106"/>
      <c r="F9284" s="107"/>
      <c r="G9284" s="108"/>
      <c r="H9284" s="109"/>
      <c r="I9284" s="109"/>
      <c r="J9284" s="110"/>
      <c r="K9284" s="117"/>
      <c r="L9284" s="178"/>
      <c r="M9284" s="178"/>
      <c r="N9284" s="106"/>
      <c r="O9284" s="111"/>
      <c r="P9284" s="111"/>
      <c r="Q9284" s="106"/>
      <c r="R9284" s="106"/>
      <c r="S9284" s="106"/>
      <c r="T9284" s="106"/>
      <c r="U9284" s="106"/>
      <c r="V9284" s="106"/>
      <c r="W9284" s="112"/>
      <c r="X9284" s="106"/>
      <c r="Y9284" s="113"/>
      <c r="Z9284" s="106"/>
      <c r="AA9284" s="114"/>
      <c r="AB9284" s="112"/>
      <c r="AC9284" s="112"/>
      <c r="AD9284" s="111"/>
      <c r="AE9284" s="106"/>
      <c r="AF9284" s="106"/>
      <c r="AG9284" s="106"/>
      <c r="AH9284" s="115"/>
      <c r="AI9284" s="117"/>
    </row>
    <row r="9285" spans="1:35" ht="15" customHeight="1" x14ac:dyDescent="0.25">
      <c r="A9285" s="105"/>
      <c r="B9285" s="106"/>
      <c r="C9285" s="106"/>
      <c r="D9285" s="106"/>
      <c r="E9285" s="106"/>
      <c r="F9285" s="107"/>
      <c r="G9285" s="108"/>
      <c r="H9285" s="109"/>
      <c r="I9285" s="109"/>
      <c r="J9285" s="110"/>
      <c r="K9285" s="117"/>
      <c r="L9285" s="178"/>
      <c r="M9285" s="178"/>
      <c r="N9285" s="106"/>
      <c r="O9285" s="111"/>
      <c r="P9285" s="111"/>
      <c r="Q9285" s="106"/>
      <c r="R9285" s="106"/>
      <c r="S9285" s="106"/>
      <c r="T9285" s="106"/>
      <c r="U9285" s="106"/>
      <c r="V9285" s="106"/>
      <c r="W9285" s="112"/>
      <c r="X9285" s="106"/>
      <c r="Y9285" s="113"/>
      <c r="Z9285" s="106"/>
      <c r="AA9285" s="114"/>
      <c r="AB9285" s="112"/>
      <c r="AC9285" s="112"/>
      <c r="AD9285" s="111"/>
      <c r="AE9285" s="106"/>
      <c r="AF9285" s="106"/>
      <c r="AG9285" s="106"/>
      <c r="AH9285" s="115"/>
      <c r="AI9285" s="117"/>
    </row>
    <row r="9286" spans="1:35" ht="15" customHeight="1" x14ac:dyDescent="0.25">
      <c r="A9286" s="105"/>
      <c r="B9286" s="106"/>
      <c r="C9286" s="106"/>
      <c r="D9286" s="106"/>
      <c r="E9286" s="106"/>
      <c r="F9286" s="107"/>
      <c r="G9286" s="108"/>
      <c r="H9286" s="109"/>
      <c r="I9286" s="109"/>
      <c r="J9286" s="110"/>
      <c r="K9286" s="117"/>
      <c r="L9286" s="178"/>
      <c r="M9286" s="178"/>
      <c r="N9286" s="106"/>
      <c r="O9286" s="111"/>
      <c r="P9286" s="111"/>
      <c r="Q9286" s="106"/>
      <c r="R9286" s="106"/>
      <c r="S9286" s="106"/>
      <c r="T9286" s="106"/>
      <c r="U9286" s="106"/>
      <c r="V9286" s="106"/>
      <c r="W9286" s="112"/>
      <c r="X9286" s="106"/>
      <c r="Y9286" s="113"/>
      <c r="Z9286" s="106"/>
      <c r="AA9286" s="114"/>
      <c r="AB9286" s="112"/>
      <c r="AC9286" s="112"/>
      <c r="AD9286" s="111"/>
      <c r="AE9286" s="106"/>
      <c r="AF9286" s="106"/>
      <c r="AG9286" s="106"/>
      <c r="AH9286" s="115"/>
      <c r="AI9286" s="117"/>
    </row>
    <row r="9287" spans="1:35" ht="15" customHeight="1" x14ac:dyDescent="0.25">
      <c r="A9287" s="105"/>
      <c r="B9287" s="106"/>
      <c r="C9287" s="106"/>
      <c r="D9287" s="106"/>
      <c r="E9287" s="106"/>
      <c r="F9287" s="107"/>
      <c r="G9287" s="108"/>
      <c r="H9287" s="109"/>
      <c r="I9287" s="109"/>
      <c r="J9287" s="110"/>
      <c r="K9287" s="117"/>
      <c r="L9287" s="178"/>
      <c r="M9287" s="178"/>
      <c r="N9287" s="106"/>
      <c r="O9287" s="111"/>
      <c r="P9287" s="111"/>
      <c r="Q9287" s="106"/>
      <c r="R9287" s="106"/>
      <c r="S9287" s="106"/>
      <c r="T9287" s="106"/>
      <c r="U9287" s="106"/>
      <c r="V9287" s="106"/>
      <c r="W9287" s="112"/>
      <c r="X9287" s="106"/>
      <c r="Y9287" s="113"/>
      <c r="Z9287" s="106"/>
      <c r="AA9287" s="114"/>
      <c r="AB9287" s="112"/>
      <c r="AC9287" s="112"/>
      <c r="AD9287" s="111"/>
      <c r="AE9287" s="106"/>
      <c r="AF9287" s="106"/>
      <c r="AG9287" s="106"/>
      <c r="AH9287" s="115"/>
      <c r="AI9287" s="117"/>
    </row>
    <row r="9288" spans="1:35" ht="15" customHeight="1" x14ac:dyDescent="0.25">
      <c r="A9288" s="105"/>
      <c r="B9288" s="106"/>
      <c r="C9288" s="106"/>
      <c r="D9288" s="106"/>
      <c r="E9288" s="106"/>
      <c r="F9288" s="107"/>
      <c r="G9288" s="108"/>
      <c r="H9288" s="109"/>
      <c r="I9288" s="109"/>
      <c r="J9288" s="110"/>
      <c r="K9288" s="117"/>
      <c r="L9288" s="178"/>
      <c r="M9288" s="178"/>
      <c r="N9288" s="106"/>
      <c r="O9288" s="111"/>
      <c r="P9288" s="111"/>
      <c r="Q9288" s="106"/>
      <c r="R9288" s="106"/>
      <c r="S9288" s="106"/>
      <c r="T9288" s="106"/>
      <c r="U9288" s="106"/>
      <c r="V9288" s="106"/>
      <c r="W9288" s="112"/>
      <c r="X9288" s="106"/>
      <c r="Y9288" s="113"/>
      <c r="Z9288" s="106"/>
      <c r="AA9288" s="114"/>
      <c r="AB9288" s="112"/>
      <c r="AC9288" s="112"/>
      <c r="AD9288" s="111"/>
      <c r="AE9288" s="106"/>
      <c r="AF9288" s="106"/>
      <c r="AG9288" s="106"/>
      <c r="AH9288" s="115"/>
      <c r="AI9288" s="117"/>
    </row>
    <row r="9289" spans="1:35" ht="15" customHeight="1" x14ac:dyDescent="0.25">
      <c r="A9289" s="105"/>
      <c r="B9289" s="106"/>
      <c r="C9289" s="106"/>
      <c r="D9289" s="106"/>
      <c r="E9289" s="106"/>
      <c r="F9289" s="107"/>
      <c r="G9289" s="108"/>
      <c r="H9289" s="109"/>
      <c r="I9289" s="109"/>
      <c r="J9289" s="110"/>
      <c r="K9289" s="117"/>
      <c r="L9289" s="178"/>
      <c r="M9289" s="178"/>
      <c r="N9289" s="106"/>
      <c r="O9289" s="111"/>
      <c r="P9289" s="111"/>
      <c r="Q9289" s="106"/>
      <c r="R9289" s="106"/>
      <c r="S9289" s="106"/>
      <c r="T9289" s="106"/>
      <c r="U9289" s="106"/>
      <c r="V9289" s="106"/>
      <c r="W9289" s="112"/>
      <c r="X9289" s="106"/>
      <c r="Y9289" s="113"/>
      <c r="Z9289" s="106"/>
      <c r="AA9289" s="114"/>
      <c r="AB9289" s="112"/>
      <c r="AC9289" s="112"/>
      <c r="AD9289" s="111"/>
      <c r="AE9289" s="106"/>
      <c r="AF9289" s="106"/>
      <c r="AG9289" s="106"/>
      <c r="AH9289" s="115"/>
      <c r="AI9289" s="117"/>
    </row>
    <row r="9290" spans="1:35" ht="15" customHeight="1" x14ac:dyDescent="0.25">
      <c r="A9290" s="105"/>
      <c r="B9290" s="106"/>
      <c r="C9290" s="106"/>
      <c r="D9290" s="106"/>
      <c r="E9290" s="106"/>
      <c r="F9290" s="107"/>
      <c r="G9290" s="108"/>
      <c r="H9290" s="109"/>
      <c r="I9290" s="109"/>
      <c r="J9290" s="110"/>
      <c r="K9290" s="117"/>
      <c r="L9290" s="178"/>
      <c r="M9290" s="178"/>
      <c r="N9290" s="106"/>
      <c r="O9290" s="111"/>
      <c r="P9290" s="111"/>
      <c r="Q9290" s="106"/>
      <c r="R9290" s="106"/>
      <c r="S9290" s="106"/>
      <c r="T9290" s="106"/>
      <c r="U9290" s="106"/>
      <c r="V9290" s="106"/>
      <c r="W9290" s="112"/>
      <c r="X9290" s="106"/>
      <c r="Y9290" s="113"/>
      <c r="Z9290" s="106"/>
      <c r="AA9290" s="114"/>
      <c r="AB9290" s="112"/>
      <c r="AC9290" s="112"/>
      <c r="AD9290" s="111"/>
      <c r="AE9290" s="106"/>
      <c r="AF9290" s="106"/>
      <c r="AG9290" s="106"/>
      <c r="AH9290" s="115"/>
      <c r="AI9290" s="117"/>
    </row>
    <row r="9291" spans="1:35" ht="15" customHeight="1" x14ac:dyDescent="0.25">
      <c r="A9291" s="105"/>
      <c r="B9291" s="106"/>
      <c r="C9291" s="106"/>
      <c r="D9291" s="106"/>
      <c r="E9291" s="106"/>
      <c r="F9291" s="107"/>
      <c r="G9291" s="108"/>
      <c r="H9291" s="109"/>
      <c r="I9291" s="109"/>
      <c r="J9291" s="110"/>
      <c r="K9291" s="117"/>
      <c r="L9291" s="178"/>
      <c r="M9291" s="178"/>
      <c r="N9291" s="106"/>
      <c r="O9291" s="111"/>
      <c r="P9291" s="111"/>
      <c r="Q9291" s="106"/>
      <c r="R9291" s="106"/>
      <c r="S9291" s="106"/>
      <c r="T9291" s="106"/>
      <c r="U9291" s="106"/>
      <c r="V9291" s="106"/>
      <c r="W9291" s="112"/>
      <c r="X9291" s="106"/>
      <c r="Y9291" s="113"/>
      <c r="Z9291" s="106"/>
      <c r="AA9291" s="114"/>
      <c r="AB9291" s="112"/>
      <c r="AC9291" s="112"/>
      <c r="AD9291" s="111"/>
      <c r="AE9291" s="106"/>
      <c r="AF9291" s="106"/>
      <c r="AG9291" s="106"/>
      <c r="AH9291" s="115"/>
      <c r="AI9291" s="117"/>
    </row>
    <row r="9292" spans="1:35" ht="15" customHeight="1" x14ac:dyDescent="0.25">
      <c r="A9292" s="105"/>
      <c r="B9292" s="106"/>
      <c r="C9292" s="106"/>
      <c r="D9292" s="106"/>
      <c r="E9292" s="106"/>
      <c r="F9292" s="107"/>
      <c r="G9292" s="108"/>
      <c r="H9292" s="109"/>
      <c r="I9292" s="109"/>
      <c r="J9292" s="110"/>
      <c r="K9292" s="117"/>
      <c r="L9292" s="178"/>
      <c r="M9292" s="178"/>
      <c r="N9292" s="106"/>
      <c r="O9292" s="111"/>
      <c r="P9292" s="111"/>
      <c r="Q9292" s="106"/>
      <c r="R9292" s="106"/>
      <c r="S9292" s="106"/>
      <c r="T9292" s="106"/>
      <c r="U9292" s="106"/>
      <c r="V9292" s="106"/>
      <c r="W9292" s="112"/>
      <c r="X9292" s="106"/>
      <c r="Y9292" s="113"/>
      <c r="Z9292" s="106"/>
      <c r="AA9292" s="114"/>
      <c r="AB9292" s="112"/>
      <c r="AC9292" s="112"/>
      <c r="AD9292" s="111"/>
      <c r="AE9292" s="106"/>
      <c r="AF9292" s="106"/>
      <c r="AG9292" s="106"/>
      <c r="AH9292" s="115"/>
      <c r="AI9292" s="117"/>
    </row>
    <row r="9293" spans="1:35" ht="15" customHeight="1" x14ac:dyDescent="0.25">
      <c r="A9293" s="105"/>
      <c r="B9293" s="106"/>
      <c r="C9293" s="106"/>
      <c r="D9293" s="106"/>
      <c r="E9293" s="106"/>
      <c r="F9293" s="107"/>
      <c r="G9293" s="108"/>
      <c r="H9293" s="109"/>
      <c r="I9293" s="109"/>
      <c r="J9293" s="110"/>
      <c r="K9293" s="117"/>
      <c r="L9293" s="178"/>
      <c r="M9293" s="178"/>
      <c r="N9293" s="106"/>
      <c r="O9293" s="111"/>
      <c r="P9293" s="111"/>
      <c r="Q9293" s="106"/>
      <c r="R9293" s="106"/>
      <c r="S9293" s="106"/>
      <c r="T9293" s="106"/>
      <c r="U9293" s="106"/>
      <c r="V9293" s="106"/>
      <c r="W9293" s="112"/>
      <c r="X9293" s="106"/>
      <c r="Y9293" s="113"/>
      <c r="Z9293" s="106"/>
      <c r="AA9293" s="114"/>
      <c r="AB9293" s="112"/>
      <c r="AC9293" s="112"/>
      <c r="AD9293" s="111"/>
      <c r="AE9293" s="106"/>
      <c r="AF9293" s="106"/>
      <c r="AG9293" s="106"/>
      <c r="AH9293" s="115"/>
      <c r="AI9293" s="117"/>
    </row>
    <row r="9294" spans="1:35" ht="15" customHeight="1" x14ac:dyDescent="0.25">
      <c r="A9294" s="105"/>
      <c r="B9294" s="106"/>
      <c r="C9294" s="106"/>
      <c r="D9294" s="106"/>
      <c r="E9294" s="106"/>
      <c r="F9294" s="107"/>
      <c r="G9294" s="108"/>
      <c r="H9294" s="109"/>
      <c r="I9294" s="109"/>
      <c r="J9294" s="110"/>
      <c r="K9294" s="117"/>
      <c r="L9294" s="178"/>
      <c r="M9294" s="178"/>
      <c r="N9294" s="106"/>
      <c r="O9294" s="111"/>
      <c r="P9294" s="111"/>
      <c r="Q9294" s="106"/>
      <c r="R9294" s="106"/>
      <c r="S9294" s="106"/>
      <c r="T9294" s="106"/>
      <c r="U9294" s="106"/>
      <c r="V9294" s="106"/>
      <c r="W9294" s="112"/>
      <c r="X9294" s="106"/>
      <c r="Y9294" s="113"/>
      <c r="Z9294" s="106"/>
      <c r="AA9294" s="114"/>
      <c r="AB9294" s="112"/>
      <c r="AC9294" s="112"/>
      <c r="AD9294" s="111"/>
      <c r="AE9294" s="106"/>
      <c r="AF9294" s="106"/>
      <c r="AG9294" s="106"/>
      <c r="AH9294" s="115"/>
      <c r="AI9294" s="117"/>
    </row>
    <row r="9295" spans="1:35" ht="15" customHeight="1" x14ac:dyDescent="0.25">
      <c r="A9295" s="105"/>
      <c r="B9295" s="106"/>
      <c r="C9295" s="106"/>
      <c r="D9295" s="106"/>
      <c r="E9295" s="106"/>
      <c r="F9295" s="107"/>
      <c r="G9295" s="108"/>
      <c r="H9295" s="109"/>
      <c r="I9295" s="109"/>
      <c r="J9295" s="110"/>
      <c r="K9295" s="117"/>
      <c r="L9295" s="178"/>
      <c r="M9295" s="178"/>
      <c r="N9295" s="106"/>
      <c r="O9295" s="111"/>
      <c r="P9295" s="111"/>
      <c r="Q9295" s="106"/>
      <c r="R9295" s="106"/>
      <c r="S9295" s="106"/>
      <c r="T9295" s="106"/>
      <c r="U9295" s="106"/>
      <c r="V9295" s="106"/>
      <c r="W9295" s="112"/>
      <c r="X9295" s="106"/>
      <c r="Y9295" s="113"/>
      <c r="Z9295" s="106"/>
      <c r="AA9295" s="114"/>
      <c r="AB9295" s="112"/>
      <c r="AC9295" s="112"/>
      <c r="AD9295" s="111"/>
      <c r="AE9295" s="106"/>
      <c r="AF9295" s="106"/>
      <c r="AG9295" s="106"/>
      <c r="AH9295" s="115"/>
      <c r="AI9295" s="117"/>
    </row>
    <row r="9296" spans="1:35" ht="15" customHeight="1" x14ac:dyDescent="0.25">
      <c r="A9296" s="105"/>
      <c r="B9296" s="106"/>
      <c r="C9296" s="106"/>
      <c r="D9296" s="106"/>
      <c r="E9296" s="106"/>
      <c r="F9296" s="107"/>
      <c r="G9296" s="108"/>
      <c r="H9296" s="109"/>
      <c r="I9296" s="109"/>
      <c r="J9296" s="110"/>
      <c r="K9296" s="117"/>
      <c r="L9296" s="178"/>
      <c r="M9296" s="178"/>
      <c r="N9296" s="106"/>
      <c r="O9296" s="111"/>
      <c r="P9296" s="111"/>
      <c r="Q9296" s="106"/>
      <c r="R9296" s="106"/>
      <c r="S9296" s="106"/>
      <c r="T9296" s="106"/>
      <c r="U9296" s="106"/>
      <c r="V9296" s="106"/>
      <c r="W9296" s="112"/>
      <c r="X9296" s="106"/>
      <c r="Y9296" s="113"/>
      <c r="Z9296" s="106"/>
      <c r="AA9296" s="114"/>
      <c r="AB9296" s="112"/>
      <c r="AC9296" s="112"/>
      <c r="AD9296" s="111"/>
      <c r="AE9296" s="106"/>
      <c r="AF9296" s="106"/>
      <c r="AG9296" s="106"/>
      <c r="AH9296" s="115"/>
      <c r="AI9296" s="117"/>
    </row>
    <row r="9297" spans="1:35" ht="15" customHeight="1" x14ac:dyDescent="0.25">
      <c r="A9297" s="105"/>
      <c r="B9297" s="106"/>
      <c r="C9297" s="106"/>
      <c r="D9297" s="106"/>
      <c r="E9297" s="106"/>
      <c r="F9297" s="107"/>
      <c r="G9297" s="108"/>
      <c r="H9297" s="109"/>
      <c r="I9297" s="109"/>
      <c r="J9297" s="110"/>
      <c r="K9297" s="117"/>
      <c r="L9297" s="178"/>
      <c r="M9297" s="178"/>
      <c r="N9297" s="106"/>
      <c r="O9297" s="111"/>
      <c r="P9297" s="111"/>
      <c r="Q9297" s="106"/>
      <c r="R9297" s="106"/>
      <c r="S9297" s="106"/>
      <c r="T9297" s="106"/>
      <c r="U9297" s="106"/>
      <c r="V9297" s="106"/>
      <c r="W9297" s="112"/>
      <c r="X9297" s="106"/>
      <c r="Y9297" s="113"/>
      <c r="Z9297" s="106"/>
      <c r="AA9297" s="114"/>
      <c r="AB9297" s="112"/>
      <c r="AC9297" s="112"/>
      <c r="AD9297" s="111"/>
      <c r="AE9297" s="106"/>
      <c r="AF9297" s="106"/>
      <c r="AG9297" s="106"/>
      <c r="AH9297" s="115"/>
      <c r="AI9297" s="117"/>
    </row>
    <row r="9298" spans="1:35" ht="15" customHeight="1" x14ac:dyDescent="0.25">
      <c r="A9298" s="105"/>
      <c r="B9298" s="106"/>
      <c r="C9298" s="106"/>
      <c r="D9298" s="106"/>
      <c r="E9298" s="106"/>
      <c r="F9298" s="107"/>
      <c r="G9298" s="108"/>
      <c r="H9298" s="109"/>
      <c r="I9298" s="109"/>
      <c r="J9298" s="110"/>
      <c r="K9298" s="117"/>
      <c r="L9298" s="178"/>
      <c r="M9298" s="178"/>
      <c r="N9298" s="106"/>
      <c r="O9298" s="111"/>
      <c r="P9298" s="111"/>
      <c r="Q9298" s="106"/>
      <c r="R9298" s="106"/>
      <c r="S9298" s="106"/>
      <c r="T9298" s="106"/>
      <c r="U9298" s="106"/>
      <c r="V9298" s="106"/>
      <c r="W9298" s="112"/>
      <c r="X9298" s="106"/>
      <c r="Y9298" s="113"/>
      <c r="Z9298" s="106"/>
      <c r="AA9298" s="114"/>
      <c r="AB9298" s="112"/>
      <c r="AC9298" s="112"/>
      <c r="AD9298" s="111"/>
      <c r="AE9298" s="106"/>
      <c r="AF9298" s="106"/>
      <c r="AG9298" s="106"/>
      <c r="AH9298" s="115"/>
      <c r="AI9298" s="117"/>
    </row>
    <row r="9299" spans="1:35" ht="15" customHeight="1" x14ac:dyDescent="0.25">
      <c r="A9299" s="105"/>
      <c r="B9299" s="106"/>
      <c r="C9299" s="106"/>
      <c r="D9299" s="106"/>
      <c r="E9299" s="106"/>
      <c r="F9299" s="107"/>
      <c r="G9299" s="108"/>
      <c r="H9299" s="109"/>
      <c r="I9299" s="109"/>
      <c r="J9299" s="110"/>
      <c r="K9299" s="117"/>
      <c r="L9299" s="178"/>
      <c r="M9299" s="178"/>
      <c r="N9299" s="106"/>
      <c r="O9299" s="111"/>
      <c r="P9299" s="111"/>
      <c r="Q9299" s="106"/>
      <c r="R9299" s="106"/>
      <c r="S9299" s="106"/>
      <c r="T9299" s="106"/>
      <c r="U9299" s="106"/>
      <c r="V9299" s="106"/>
      <c r="W9299" s="112"/>
      <c r="X9299" s="106"/>
      <c r="Y9299" s="113"/>
      <c r="Z9299" s="106"/>
      <c r="AA9299" s="114"/>
      <c r="AB9299" s="112"/>
      <c r="AC9299" s="112"/>
      <c r="AD9299" s="111"/>
      <c r="AE9299" s="106"/>
      <c r="AF9299" s="106"/>
      <c r="AG9299" s="106"/>
      <c r="AH9299" s="115"/>
      <c r="AI9299" s="117"/>
    </row>
    <row r="9300" spans="1:35" ht="15" customHeight="1" x14ac:dyDescent="0.25">
      <c r="A9300" s="105"/>
      <c r="B9300" s="106"/>
      <c r="C9300" s="106"/>
      <c r="D9300" s="106"/>
      <c r="E9300" s="106"/>
      <c r="F9300" s="107"/>
      <c r="G9300" s="108"/>
      <c r="H9300" s="109"/>
      <c r="I9300" s="109"/>
      <c r="J9300" s="110"/>
      <c r="K9300" s="117"/>
      <c r="L9300" s="178"/>
      <c r="M9300" s="178"/>
      <c r="N9300" s="106"/>
      <c r="O9300" s="111"/>
      <c r="P9300" s="111"/>
      <c r="Q9300" s="106"/>
      <c r="R9300" s="106"/>
      <c r="S9300" s="106"/>
      <c r="T9300" s="106"/>
      <c r="U9300" s="106"/>
      <c r="V9300" s="106"/>
      <c r="W9300" s="112"/>
      <c r="X9300" s="106"/>
      <c r="Y9300" s="113"/>
      <c r="Z9300" s="106"/>
      <c r="AA9300" s="114"/>
      <c r="AB9300" s="112"/>
      <c r="AC9300" s="112"/>
      <c r="AD9300" s="111"/>
      <c r="AE9300" s="106"/>
      <c r="AF9300" s="106"/>
      <c r="AG9300" s="106"/>
      <c r="AH9300" s="115"/>
      <c r="AI9300" s="117"/>
    </row>
    <row r="9301" spans="1:35" ht="15" customHeight="1" x14ac:dyDescent="0.25">
      <c r="A9301" s="105"/>
      <c r="B9301" s="106"/>
      <c r="C9301" s="106"/>
      <c r="D9301" s="106"/>
      <c r="E9301" s="106"/>
      <c r="F9301" s="107"/>
      <c r="G9301" s="108"/>
      <c r="H9301" s="109"/>
      <c r="I9301" s="109"/>
      <c r="J9301" s="110"/>
      <c r="K9301" s="117"/>
      <c r="L9301" s="178"/>
      <c r="M9301" s="178"/>
      <c r="N9301" s="106"/>
      <c r="O9301" s="111"/>
      <c r="P9301" s="111"/>
      <c r="Q9301" s="106"/>
      <c r="R9301" s="106"/>
      <c r="S9301" s="106"/>
      <c r="T9301" s="106"/>
      <c r="U9301" s="106"/>
      <c r="V9301" s="106"/>
      <c r="W9301" s="112"/>
      <c r="X9301" s="106"/>
      <c r="Y9301" s="113"/>
      <c r="Z9301" s="106"/>
      <c r="AA9301" s="114"/>
      <c r="AB9301" s="112"/>
      <c r="AC9301" s="112"/>
      <c r="AD9301" s="111"/>
      <c r="AE9301" s="106"/>
      <c r="AF9301" s="106"/>
      <c r="AG9301" s="106"/>
      <c r="AH9301" s="115"/>
      <c r="AI9301" s="117"/>
    </row>
    <row r="9302" spans="1:35" ht="15" customHeight="1" x14ac:dyDescent="0.25">
      <c r="A9302" s="105"/>
      <c r="B9302" s="106"/>
      <c r="C9302" s="106"/>
      <c r="D9302" s="106"/>
      <c r="E9302" s="106"/>
      <c r="F9302" s="107"/>
      <c r="G9302" s="108"/>
      <c r="H9302" s="109"/>
      <c r="I9302" s="109"/>
      <c r="J9302" s="110"/>
      <c r="K9302" s="117"/>
      <c r="L9302" s="178"/>
      <c r="M9302" s="178"/>
      <c r="N9302" s="106"/>
      <c r="O9302" s="111"/>
      <c r="P9302" s="111"/>
      <c r="Q9302" s="106"/>
      <c r="R9302" s="106"/>
      <c r="S9302" s="106"/>
      <c r="T9302" s="106"/>
      <c r="U9302" s="106"/>
      <c r="V9302" s="106"/>
      <c r="W9302" s="112"/>
      <c r="X9302" s="106"/>
      <c r="Y9302" s="113"/>
      <c r="Z9302" s="106"/>
      <c r="AA9302" s="114"/>
      <c r="AB9302" s="112"/>
      <c r="AC9302" s="112"/>
      <c r="AD9302" s="111"/>
      <c r="AE9302" s="106"/>
      <c r="AF9302" s="106"/>
      <c r="AG9302" s="106"/>
      <c r="AH9302" s="115"/>
      <c r="AI9302" s="117"/>
    </row>
    <row r="9303" spans="1:35" ht="15" customHeight="1" x14ac:dyDescent="0.25">
      <c r="A9303" s="105"/>
      <c r="B9303" s="106"/>
      <c r="C9303" s="106"/>
      <c r="D9303" s="106"/>
      <c r="E9303" s="106"/>
      <c r="F9303" s="107"/>
      <c r="G9303" s="108"/>
      <c r="H9303" s="109"/>
      <c r="I9303" s="109"/>
      <c r="J9303" s="110"/>
      <c r="K9303" s="117"/>
      <c r="L9303" s="178"/>
      <c r="M9303" s="178"/>
      <c r="N9303" s="106"/>
      <c r="O9303" s="111"/>
      <c r="P9303" s="111"/>
      <c r="Q9303" s="106"/>
      <c r="R9303" s="106"/>
      <c r="S9303" s="106"/>
      <c r="T9303" s="106"/>
      <c r="U9303" s="106"/>
      <c r="V9303" s="106"/>
      <c r="W9303" s="112"/>
      <c r="X9303" s="106"/>
      <c r="Y9303" s="113"/>
      <c r="Z9303" s="106"/>
      <c r="AA9303" s="114"/>
      <c r="AB9303" s="112"/>
      <c r="AC9303" s="112"/>
      <c r="AD9303" s="111"/>
      <c r="AE9303" s="106"/>
      <c r="AF9303" s="106"/>
      <c r="AG9303" s="106"/>
      <c r="AH9303" s="115"/>
      <c r="AI9303" s="117"/>
    </row>
    <row r="9304" spans="1:35" ht="15" customHeight="1" x14ac:dyDescent="0.25">
      <c r="A9304" s="105"/>
      <c r="B9304" s="106"/>
      <c r="C9304" s="106"/>
      <c r="D9304" s="106"/>
      <c r="E9304" s="106"/>
      <c r="F9304" s="107"/>
      <c r="G9304" s="108"/>
      <c r="H9304" s="109"/>
      <c r="I9304" s="109"/>
      <c r="J9304" s="110"/>
      <c r="K9304" s="117"/>
      <c r="L9304" s="178"/>
      <c r="M9304" s="178"/>
      <c r="N9304" s="106"/>
      <c r="O9304" s="111"/>
      <c r="P9304" s="111"/>
      <c r="Q9304" s="106"/>
      <c r="R9304" s="106"/>
      <c r="S9304" s="106"/>
      <c r="T9304" s="106"/>
      <c r="U9304" s="106"/>
      <c r="V9304" s="106"/>
      <c r="W9304" s="112"/>
      <c r="X9304" s="106"/>
      <c r="Y9304" s="113"/>
      <c r="Z9304" s="106"/>
      <c r="AA9304" s="114"/>
      <c r="AB9304" s="112"/>
      <c r="AC9304" s="112"/>
      <c r="AD9304" s="111"/>
      <c r="AE9304" s="106"/>
      <c r="AF9304" s="106"/>
      <c r="AG9304" s="106"/>
      <c r="AH9304" s="115"/>
      <c r="AI9304" s="117"/>
    </row>
    <row r="9305" spans="1:35" ht="15" customHeight="1" x14ac:dyDescent="0.25">
      <c r="A9305" s="105"/>
      <c r="B9305" s="106"/>
      <c r="C9305" s="106"/>
      <c r="D9305" s="106"/>
      <c r="E9305" s="106"/>
      <c r="F9305" s="107"/>
      <c r="G9305" s="108"/>
      <c r="H9305" s="109"/>
      <c r="I9305" s="109"/>
      <c r="J9305" s="110"/>
      <c r="K9305" s="117"/>
      <c r="L9305" s="178"/>
      <c r="M9305" s="178"/>
      <c r="N9305" s="106"/>
      <c r="O9305" s="111"/>
      <c r="P9305" s="111"/>
      <c r="Q9305" s="106"/>
      <c r="R9305" s="106"/>
      <c r="S9305" s="106"/>
      <c r="T9305" s="106"/>
      <c r="U9305" s="106"/>
      <c r="V9305" s="106"/>
      <c r="W9305" s="112"/>
      <c r="X9305" s="106"/>
      <c r="Y9305" s="113"/>
      <c r="Z9305" s="106"/>
      <c r="AA9305" s="114"/>
      <c r="AB9305" s="112"/>
      <c r="AC9305" s="112"/>
      <c r="AD9305" s="111"/>
      <c r="AE9305" s="106"/>
      <c r="AF9305" s="106"/>
      <c r="AG9305" s="106"/>
      <c r="AH9305" s="115"/>
      <c r="AI9305" s="117"/>
    </row>
    <row r="9306" spans="1:35" ht="15" customHeight="1" x14ac:dyDescent="0.25">
      <c r="A9306" s="105"/>
      <c r="B9306" s="106"/>
      <c r="C9306" s="106"/>
      <c r="D9306" s="106"/>
      <c r="E9306" s="106"/>
      <c r="F9306" s="107"/>
      <c r="G9306" s="108"/>
      <c r="H9306" s="109"/>
      <c r="I9306" s="109"/>
      <c r="J9306" s="110"/>
      <c r="K9306" s="117"/>
      <c r="L9306" s="178"/>
      <c r="M9306" s="178"/>
      <c r="N9306" s="106"/>
      <c r="O9306" s="111"/>
      <c r="P9306" s="111"/>
      <c r="Q9306" s="106"/>
      <c r="R9306" s="106"/>
      <c r="S9306" s="106"/>
      <c r="T9306" s="106"/>
      <c r="U9306" s="106"/>
      <c r="V9306" s="106"/>
      <c r="W9306" s="112"/>
      <c r="X9306" s="106"/>
      <c r="Y9306" s="113"/>
      <c r="Z9306" s="106"/>
      <c r="AA9306" s="114"/>
      <c r="AB9306" s="112"/>
      <c r="AC9306" s="112"/>
      <c r="AD9306" s="111"/>
      <c r="AE9306" s="106"/>
      <c r="AF9306" s="106"/>
      <c r="AG9306" s="106"/>
      <c r="AH9306" s="115"/>
      <c r="AI9306" s="117"/>
    </row>
    <row r="9307" spans="1:35" ht="15" customHeight="1" x14ac:dyDescent="0.25">
      <c r="A9307" s="105"/>
      <c r="B9307" s="106"/>
      <c r="C9307" s="106"/>
      <c r="D9307" s="106"/>
      <c r="E9307" s="106"/>
      <c r="F9307" s="107"/>
      <c r="G9307" s="108"/>
      <c r="H9307" s="109"/>
      <c r="I9307" s="109"/>
      <c r="J9307" s="110"/>
      <c r="K9307" s="117"/>
      <c r="L9307" s="178"/>
      <c r="M9307" s="178"/>
      <c r="N9307" s="106"/>
      <c r="O9307" s="111"/>
      <c r="P9307" s="111"/>
      <c r="Q9307" s="106"/>
      <c r="R9307" s="106"/>
      <c r="S9307" s="106"/>
      <c r="T9307" s="106"/>
      <c r="U9307" s="106"/>
      <c r="V9307" s="106"/>
      <c r="W9307" s="112"/>
      <c r="X9307" s="106"/>
      <c r="Y9307" s="113"/>
      <c r="Z9307" s="106"/>
      <c r="AA9307" s="114"/>
      <c r="AB9307" s="112"/>
      <c r="AC9307" s="112"/>
      <c r="AD9307" s="111"/>
      <c r="AE9307" s="106"/>
      <c r="AF9307" s="106"/>
      <c r="AG9307" s="106"/>
      <c r="AH9307" s="115"/>
      <c r="AI9307" s="117"/>
    </row>
    <row r="9308" spans="1:35" ht="15" customHeight="1" x14ac:dyDescent="0.25">
      <c r="A9308" s="105"/>
      <c r="B9308" s="106"/>
      <c r="C9308" s="106"/>
      <c r="D9308" s="106"/>
      <c r="E9308" s="106"/>
      <c r="F9308" s="107"/>
      <c r="G9308" s="108"/>
      <c r="H9308" s="109"/>
      <c r="I9308" s="109"/>
      <c r="J9308" s="110"/>
      <c r="K9308" s="117"/>
      <c r="L9308" s="178"/>
      <c r="M9308" s="178"/>
      <c r="N9308" s="106"/>
      <c r="O9308" s="111"/>
      <c r="P9308" s="111"/>
      <c r="Q9308" s="106"/>
      <c r="R9308" s="106"/>
      <c r="S9308" s="106"/>
      <c r="T9308" s="106"/>
      <c r="U9308" s="106"/>
      <c r="V9308" s="106"/>
      <c r="W9308" s="112"/>
      <c r="X9308" s="106"/>
      <c r="Y9308" s="113"/>
      <c r="Z9308" s="106"/>
      <c r="AA9308" s="114"/>
      <c r="AB9308" s="112"/>
      <c r="AC9308" s="112"/>
      <c r="AD9308" s="111"/>
      <c r="AE9308" s="106"/>
      <c r="AF9308" s="106"/>
      <c r="AG9308" s="106"/>
      <c r="AH9308" s="115"/>
      <c r="AI9308" s="117"/>
    </row>
    <row r="9309" spans="1:35" ht="15" customHeight="1" x14ac:dyDescent="0.25">
      <c r="A9309" s="105"/>
      <c r="B9309" s="106"/>
      <c r="C9309" s="106"/>
      <c r="D9309" s="106"/>
      <c r="E9309" s="106"/>
      <c r="F9309" s="107"/>
      <c r="G9309" s="108"/>
      <c r="H9309" s="109"/>
      <c r="I9309" s="109"/>
      <c r="J9309" s="110"/>
      <c r="K9309" s="117"/>
      <c r="L9309" s="178"/>
      <c r="M9309" s="178"/>
      <c r="N9309" s="106"/>
      <c r="O9309" s="111"/>
      <c r="P9309" s="111"/>
      <c r="Q9309" s="106"/>
      <c r="R9309" s="106"/>
      <c r="S9309" s="106"/>
      <c r="T9309" s="106"/>
      <c r="U9309" s="106"/>
      <c r="V9309" s="106"/>
      <c r="W9309" s="112"/>
      <c r="X9309" s="106"/>
      <c r="Y9309" s="113"/>
      <c r="Z9309" s="106"/>
      <c r="AA9309" s="114"/>
      <c r="AB9309" s="112"/>
      <c r="AC9309" s="112"/>
      <c r="AD9309" s="111"/>
      <c r="AE9309" s="106"/>
      <c r="AF9309" s="106"/>
      <c r="AG9309" s="106"/>
      <c r="AH9309" s="115"/>
      <c r="AI9309" s="117"/>
    </row>
    <row r="9310" spans="1:35" ht="15" customHeight="1" x14ac:dyDescent="0.25">
      <c r="A9310" s="105"/>
      <c r="B9310" s="106"/>
      <c r="C9310" s="106"/>
      <c r="D9310" s="106"/>
      <c r="E9310" s="106"/>
      <c r="F9310" s="107"/>
      <c r="G9310" s="108"/>
      <c r="H9310" s="109"/>
      <c r="I9310" s="109"/>
      <c r="J9310" s="110"/>
      <c r="K9310" s="117"/>
      <c r="L9310" s="178"/>
      <c r="M9310" s="178"/>
      <c r="N9310" s="106"/>
      <c r="O9310" s="111"/>
      <c r="P9310" s="111"/>
      <c r="Q9310" s="106"/>
      <c r="R9310" s="106"/>
      <c r="S9310" s="106"/>
      <c r="T9310" s="106"/>
      <c r="U9310" s="106"/>
      <c r="V9310" s="106"/>
      <c r="W9310" s="112"/>
      <c r="X9310" s="106"/>
      <c r="Y9310" s="113"/>
      <c r="Z9310" s="106"/>
      <c r="AA9310" s="114"/>
      <c r="AB9310" s="112"/>
      <c r="AC9310" s="112"/>
      <c r="AD9310" s="111"/>
      <c r="AE9310" s="106"/>
      <c r="AF9310" s="106"/>
      <c r="AG9310" s="106"/>
      <c r="AH9310" s="115"/>
      <c r="AI9310" s="117"/>
    </row>
    <row r="9311" spans="1:35" ht="15" customHeight="1" x14ac:dyDescent="0.25">
      <c r="A9311" s="105"/>
      <c r="B9311" s="106"/>
      <c r="C9311" s="106"/>
      <c r="D9311" s="106"/>
      <c r="E9311" s="106"/>
      <c r="F9311" s="107"/>
      <c r="G9311" s="108"/>
      <c r="H9311" s="109"/>
      <c r="I9311" s="109"/>
      <c r="J9311" s="110"/>
      <c r="K9311" s="117"/>
      <c r="L9311" s="178"/>
      <c r="M9311" s="178"/>
      <c r="N9311" s="106"/>
      <c r="O9311" s="111"/>
      <c r="P9311" s="111"/>
      <c r="Q9311" s="106"/>
      <c r="R9311" s="106"/>
      <c r="S9311" s="106"/>
      <c r="T9311" s="106"/>
      <c r="U9311" s="106"/>
      <c r="V9311" s="106"/>
      <c r="W9311" s="112"/>
      <c r="X9311" s="106"/>
      <c r="Y9311" s="113"/>
      <c r="Z9311" s="106"/>
      <c r="AA9311" s="114"/>
      <c r="AB9311" s="112"/>
      <c r="AC9311" s="112"/>
      <c r="AD9311" s="111"/>
      <c r="AE9311" s="106"/>
      <c r="AF9311" s="106"/>
      <c r="AG9311" s="106"/>
      <c r="AH9311" s="115"/>
      <c r="AI9311" s="117"/>
    </row>
    <row r="9312" spans="1:35" ht="15" customHeight="1" x14ac:dyDescent="0.25">
      <c r="A9312" s="105"/>
      <c r="B9312" s="106"/>
      <c r="C9312" s="106"/>
      <c r="D9312" s="106"/>
      <c r="E9312" s="106"/>
      <c r="F9312" s="107"/>
      <c r="G9312" s="108"/>
      <c r="H9312" s="109"/>
      <c r="I9312" s="109"/>
      <c r="J9312" s="110"/>
      <c r="K9312" s="117"/>
      <c r="L9312" s="178"/>
      <c r="M9312" s="178"/>
      <c r="N9312" s="106"/>
      <c r="O9312" s="111"/>
      <c r="P9312" s="111"/>
      <c r="Q9312" s="106"/>
      <c r="R9312" s="106"/>
      <c r="S9312" s="106"/>
      <c r="T9312" s="106"/>
      <c r="U9312" s="106"/>
      <c r="V9312" s="106"/>
      <c r="W9312" s="112"/>
      <c r="X9312" s="106"/>
      <c r="Y9312" s="113"/>
      <c r="Z9312" s="106"/>
      <c r="AA9312" s="114"/>
      <c r="AB9312" s="112"/>
      <c r="AC9312" s="112"/>
      <c r="AD9312" s="111"/>
      <c r="AE9312" s="106"/>
      <c r="AF9312" s="106"/>
      <c r="AG9312" s="106"/>
      <c r="AH9312" s="115"/>
      <c r="AI9312" s="117"/>
    </row>
    <row r="9313" spans="1:35" ht="15" customHeight="1" x14ac:dyDescent="0.25">
      <c r="A9313" s="105"/>
      <c r="B9313" s="106"/>
      <c r="C9313" s="106"/>
      <c r="D9313" s="106"/>
      <c r="E9313" s="106"/>
      <c r="F9313" s="107"/>
      <c r="G9313" s="108"/>
      <c r="H9313" s="109"/>
      <c r="I9313" s="109"/>
      <c r="J9313" s="110"/>
      <c r="K9313" s="117"/>
      <c r="L9313" s="178"/>
      <c r="M9313" s="178"/>
      <c r="N9313" s="106"/>
      <c r="O9313" s="111"/>
      <c r="P9313" s="111"/>
      <c r="Q9313" s="106"/>
      <c r="R9313" s="106"/>
      <c r="S9313" s="106"/>
      <c r="T9313" s="106"/>
      <c r="U9313" s="106"/>
      <c r="V9313" s="106"/>
      <c r="W9313" s="112"/>
      <c r="X9313" s="106"/>
      <c r="Y9313" s="113"/>
      <c r="Z9313" s="106"/>
      <c r="AA9313" s="114"/>
      <c r="AB9313" s="112"/>
      <c r="AC9313" s="112"/>
      <c r="AD9313" s="111"/>
      <c r="AE9313" s="106"/>
      <c r="AF9313" s="106"/>
      <c r="AG9313" s="106"/>
      <c r="AH9313" s="115"/>
      <c r="AI9313" s="117"/>
    </row>
    <row r="9314" spans="1:35" ht="15" customHeight="1" x14ac:dyDescent="0.25">
      <c r="A9314" s="105"/>
      <c r="B9314" s="106"/>
      <c r="C9314" s="106"/>
      <c r="D9314" s="106"/>
      <c r="E9314" s="106"/>
      <c r="F9314" s="107"/>
      <c r="G9314" s="108"/>
      <c r="H9314" s="109"/>
      <c r="I9314" s="109"/>
      <c r="J9314" s="110"/>
      <c r="K9314" s="117"/>
      <c r="L9314" s="178"/>
      <c r="M9314" s="178"/>
      <c r="N9314" s="106"/>
      <c r="O9314" s="111"/>
      <c r="P9314" s="111"/>
      <c r="Q9314" s="106"/>
      <c r="R9314" s="106"/>
      <c r="S9314" s="106"/>
      <c r="T9314" s="106"/>
      <c r="U9314" s="106"/>
      <c r="V9314" s="106"/>
      <c r="W9314" s="112"/>
      <c r="X9314" s="106"/>
      <c r="Y9314" s="113"/>
      <c r="Z9314" s="106"/>
      <c r="AA9314" s="114"/>
      <c r="AB9314" s="112"/>
      <c r="AC9314" s="112"/>
      <c r="AD9314" s="111"/>
      <c r="AE9314" s="106"/>
      <c r="AF9314" s="106"/>
      <c r="AG9314" s="106"/>
      <c r="AH9314" s="115"/>
      <c r="AI9314" s="117"/>
    </row>
    <row r="9315" spans="1:35" ht="15" customHeight="1" x14ac:dyDescent="0.25">
      <c r="A9315" s="105"/>
      <c r="B9315" s="106"/>
      <c r="C9315" s="106"/>
      <c r="D9315" s="106"/>
      <c r="E9315" s="106"/>
      <c r="F9315" s="107"/>
      <c r="G9315" s="108"/>
      <c r="H9315" s="109"/>
      <c r="I9315" s="109"/>
      <c r="J9315" s="110"/>
      <c r="K9315" s="117"/>
      <c r="L9315" s="178"/>
      <c r="M9315" s="178"/>
      <c r="N9315" s="106"/>
      <c r="O9315" s="111"/>
      <c r="P9315" s="111"/>
      <c r="Q9315" s="106"/>
      <c r="R9315" s="106"/>
      <c r="S9315" s="106"/>
      <c r="T9315" s="106"/>
      <c r="U9315" s="106"/>
      <c r="V9315" s="106"/>
      <c r="W9315" s="112"/>
      <c r="X9315" s="106"/>
      <c r="Y9315" s="113"/>
      <c r="Z9315" s="106"/>
      <c r="AA9315" s="114"/>
      <c r="AB9315" s="112"/>
      <c r="AC9315" s="112"/>
      <c r="AD9315" s="111"/>
      <c r="AE9315" s="106"/>
      <c r="AF9315" s="106"/>
      <c r="AG9315" s="106"/>
      <c r="AH9315" s="115"/>
      <c r="AI9315" s="117"/>
    </row>
    <row r="9316" spans="1:35" ht="15" customHeight="1" x14ac:dyDescent="0.25">
      <c r="A9316" s="105"/>
      <c r="B9316" s="106"/>
      <c r="C9316" s="106"/>
      <c r="D9316" s="106"/>
      <c r="E9316" s="106"/>
      <c r="F9316" s="107"/>
      <c r="G9316" s="108"/>
      <c r="H9316" s="109"/>
      <c r="I9316" s="109"/>
      <c r="J9316" s="110"/>
      <c r="K9316" s="117"/>
      <c r="L9316" s="178"/>
      <c r="M9316" s="178"/>
      <c r="N9316" s="106"/>
      <c r="O9316" s="111"/>
      <c r="P9316" s="111"/>
      <c r="Q9316" s="106"/>
      <c r="R9316" s="106"/>
      <c r="S9316" s="106"/>
      <c r="T9316" s="106"/>
      <c r="U9316" s="106"/>
      <c r="V9316" s="106"/>
      <c r="W9316" s="112"/>
      <c r="X9316" s="106"/>
      <c r="Y9316" s="113"/>
      <c r="Z9316" s="106"/>
      <c r="AA9316" s="114"/>
      <c r="AB9316" s="112"/>
      <c r="AC9316" s="112"/>
      <c r="AD9316" s="111"/>
      <c r="AE9316" s="106"/>
      <c r="AF9316" s="106"/>
      <c r="AG9316" s="106"/>
      <c r="AH9316" s="115"/>
      <c r="AI9316" s="117"/>
    </row>
    <row r="9317" spans="1:35" ht="15" customHeight="1" x14ac:dyDescent="0.25">
      <c r="A9317" s="105"/>
      <c r="B9317" s="106"/>
      <c r="C9317" s="106"/>
      <c r="D9317" s="106"/>
      <c r="E9317" s="106"/>
      <c r="F9317" s="107"/>
      <c r="G9317" s="108"/>
      <c r="H9317" s="109"/>
      <c r="I9317" s="109"/>
      <c r="J9317" s="110"/>
      <c r="K9317" s="117"/>
      <c r="L9317" s="178"/>
      <c r="M9317" s="178"/>
      <c r="N9317" s="106"/>
      <c r="O9317" s="111"/>
      <c r="P9317" s="111"/>
      <c r="Q9317" s="106"/>
      <c r="R9317" s="106"/>
      <c r="S9317" s="106"/>
      <c r="T9317" s="106"/>
      <c r="U9317" s="106"/>
      <c r="V9317" s="106"/>
      <c r="W9317" s="112"/>
      <c r="X9317" s="106"/>
      <c r="Y9317" s="113"/>
      <c r="Z9317" s="106"/>
      <c r="AA9317" s="114"/>
      <c r="AB9317" s="112"/>
      <c r="AC9317" s="112"/>
      <c r="AD9317" s="111"/>
      <c r="AE9317" s="106"/>
      <c r="AF9317" s="106"/>
      <c r="AG9317" s="106"/>
      <c r="AH9317" s="115"/>
      <c r="AI9317" s="117"/>
    </row>
    <row r="9318" spans="1:35" ht="15" customHeight="1" x14ac:dyDescent="0.25">
      <c r="A9318" s="105"/>
      <c r="B9318" s="106"/>
      <c r="C9318" s="106"/>
      <c r="D9318" s="106"/>
      <c r="E9318" s="106"/>
      <c r="F9318" s="107"/>
      <c r="G9318" s="108"/>
      <c r="H9318" s="109"/>
      <c r="I9318" s="109"/>
      <c r="J9318" s="110"/>
      <c r="K9318" s="117"/>
      <c r="L9318" s="178"/>
      <c r="M9318" s="178"/>
      <c r="N9318" s="106"/>
      <c r="O9318" s="111"/>
      <c r="P9318" s="111"/>
      <c r="Q9318" s="106"/>
      <c r="R9318" s="106"/>
      <c r="S9318" s="106"/>
      <c r="T9318" s="106"/>
      <c r="U9318" s="106"/>
      <c r="V9318" s="106"/>
      <c r="W9318" s="112"/>
      <c r="X9318" s="106"/>
      <c r="Y9318" s="113"/>
      <c r="Z9318" s="106"/>
      <c r="AA9318" s="114"/>
      <c r="AB9318" s="112"/>
      <c r="AC9318" s="112"/>
      <c r="AD9318" s="111"/>
      <c r="AE9318" s="106"/>
      <c r="AF9318" s="106"/>
      <c r="AG9318" s="106"/>
      <c r="AH9318" s="115"/>
      <c r="AI9318" s="117"/>
    </row>
    <row r="9319" spans="1:35" ht="15" customHeight="1" x14ac:dyDescent="0.25">
      <c r="A9319" s="105"/>
      <c r="B9319" s="106"/>
      <c r="C9319" s="106"/>
      <c r="D9319" s="106"/>
      <c r="E9319" s="106"/>
      <c r="F9319" s="107"/>
      <c r="G9319" s="108"/>
      <c r="H9319" s="109"/>
      <c r="I9319" s="109"/>
      <c r="J9319" s="110"/>
      <c r="K9319" s="117"/>
      <c r="L9319" s="178"/>
      <c r="M9319" s="178"/>
      <c r="N9319" s="106"/>
      <c r="O9319" s="111"/>
      <c r="P9319" s="111"/>
      <c r="Q9319" s="106"/>
      <c r="R9319" s="106"/>
      <c r="S9319" s="106"/>
      <c r="T9319" s="106"/>
      <c r="U9319" s="106"/>
      <c r="V9319" s="106"/>
      <c r="W9319" s="112"/>
      <c r="X9319" s="106"/>
      <c r="Y9319" s="113"/>
      <c r="Z9319" s="106"/>
      <c r="AA9319" s="114"/>
      <c r="AB9319" s="112"/>
      <c r="AC9319" s="112"/>
      <c r="AD9319" s="111"/>
      <c r="AE9319" s="106"/>
      <c r="AF9319" s="106"/>
      <c r="AG9319" s="106"/>
      <c r="AH9319" s="115"/>
      <c r="AI9319" s="117"/>
    </row>
    <row r="9320" spans="1:35" ht="15" customHeight="1" x14ac:dyDescent="0.25">
      <c r="A9320" s="105"/>
      <c r="B9320" s="106"/>
      <c r="C9320" s="106"/>
      <c r="D9320" s="106"/>
      <c r="E9320" s="106"/>
      <c r="F9320" s="107"/>
      <c r="G9320" s="108"/>
      <c r="H9320" s="109"/>
      <c r="I9320" s="109"/>
      <c r="J9320" s="110"/>
      <c r="K9320" s="117"/>
      <c r="L9320" s="178"/>
      <c r="M9320" s="178"/>
      <c r="N9320" s="106"/>
      <c r="O9320" s="111"/>
      <c r="P9320" s="111"/>
      <c r="Q9320" s="106"/>
      <c r="R9320" s="106"/>
      <c r="S9320" s="106"/>
      <c r="T9320" s="106"/>
      <c r="U9320" s="106"/>
      <c r="V9320" s="106"/>
      <c r="W9320" s="112"/>
      <c r="X9320" s="106"/>
      <c r="Y9320" s="113"/>
      <c r="Z9320" s="106"/>
      <c r="AA9320" s="114"/>
      <c r="AB9320" s="112"/>
      <c r="AC9320" s="112"/>
      <c r="AD9320" s="111"/>
      <c r="AE9320" s="106"/>
      <c r="AF9320" s="106"/>
      <c r="AG9320" s="106"/>
      <c r="AH9320" s="115"/>
      <c r="AI9320" s="117"/>
    </row>
    <row r="9321" spans="1:35" ht="15" customHeight="1" x14ac:dyDescent="0.25">
      <c r="A9321" s="105"/>
      <c r="B9321" s="106"/>
      <c r="C9321" s="106"/>
      <c r="D9321" s="106"/>
      <c r="E9321" s="106"/>
      <c r="F9321" s="107"/>
      <c r="G9321" s="108"/>
      <c r="H9321" s="109"/>
      <c r="I9321" s="109"/>
      <c r="J9321" s="110"/>
      <c r="K9321" s="117"/>
      <c r="L9321" s="178"/>
      <c r="M9321" s="178"/>
      <c r="N9321" s="106"/>
      <c r="O9321" s="111"/>
      <c r="P9321" s="111"/>
      <c r="Q9321" s="106"/>
      <c r="R9321" s="106"/>
      <c r="S9321" s="106"/>
      <c r="T9321" s="106"/>
      <c r="U9321" s="106"/>
      <c r="V9321" s="106"/>
      <c r="W9321" s="112"/>
      <c r="X9321" s="106"/>
      <c r="Y9321" s="113"/>
      <c r="Z9321" s="106"/>
      <c r="AA9321" s="114"/>
      <c r="AB9321" s="112"/>
      <c r="AC9321" s="112"/>
      <c r="AD9321" s="111"/>
      <c r="AE9321" s="106"/>
      <c r="AF9321" s="106"/>
      <c r="AG9321" s="106"/>
      <c r="AH9321" s="115"/>
      <c r="AI9321" s="117"/>
    </row>
    <row r="9322" spans="1:35" ht="15" customHeight="1" x14ac:dyDescent="0.25">
      <c r="A9322" s="105"/>
      <c r="B9322" s="106"/>
      <c r="C9322" s="106"/>
      <c r="D9322" s="106"/>
      <c r="E9322" s="106"/>
      <c r="F9322" s="107"/>
      <c r="G9322" s="108"/>
      <c r="H9322" s="109"/>
      <c r="I9322" s="109"/>
      <c r="J9322" s="110"/>
      <c r="K9322" s="117"/>
      <c r="L9322" s="178"/>
      <c r="M9322" s="178"/>
      <c r="N9322" s="106"/>
      <c r="O9322" s="111"/>
      <c r="P9322" s="111"/>
      <c r="Q9322" s="106"/>
      <c r="R9322" s="106"/>
      <c r="S9322" s="106"/>
      <c r="T9322" s="106"/>
      <c r="U9322" s="106"/>
      <c r="V9322" s="106"/>
      <c r="W9322" s="112"/>
      <c r="X9322" s="106"/>
      <c r="Y9322" s="113"/>
      <c r="Z9322" s="106"/>
      <c r="AA9322" s="114"/>
      <c r="AB9322" s="112"/>
      <c r="AC9322" s="112"/>
      <c r="AD9322" s="111"/>
      <c r="AE9322" s="106"/>
      <c r="AF9322" s="106"/>
      <c r="AG9322" s="106"/>
      <c r="AH9322" s="115"/>
      <c r="AI9322" s="117"/>
    </row>
    <row r="9323" spans="1:35" ht="15" customHeight="1" x14ac:dyDescent="0.25">
      <c r="A9323" s="105"/>
      <c r="B9323" s="106"/>
      <c r="C9323" s="106"/>
      <c r="D9323" s="106"/>
      <c r="E9323" s="106"/>
      <c r="F9323" s="107"/>
      <c r="G9323" s="108"/>
      <c r="H9323" s="109"/>
      <c r="I9323" s="109"/>
      <c r="J9323" s="110"/>
      <c r="K9323" s="117"/>
      <c r="L9323" s="178"/>
      <c r="M9323" s="178"/>
      <c r="N9323" s="106"/>
      <c r="O9323" s="111"/>
      <c r="P9323" s="111"/>
      <c r="Q9323" s="106"/>
      <c r="R9323" s="106"/>
      <c r="S9323" s="106"/>
      <c r="T9323" s="106"/>
      <c r="U9323" s="106"/>
      <c r="V9323" s="106"/>
      <c r="W9323" s="112"/>
      <c r="X9323" s="106"/>
      <c r="Y9323" s="113"/>
      <c r="Z9323" s="106"/>
      <c r="AA9323" s="114"/>
      <c r="AB9323" s="112"/>
      <c r="AC9323" s="112"/>
      <c r="AD9323" s="111"/>
      <c r="AE9323" s="106"/>
      <c r="AF9323" s="106"/>
      <c r="AG9323" s="106"/>
      <c r="AH9323" s="115"/>
      <c r="AI9323" s="117"/>
    </row>
    <row r="9324" spans="1:35" ht="15" customHeight="1" x14ac:dyDescent="0.25">
      <c r="A9324" s="105"/>
      <c r="B9324" s="106"/>
      <c r="C9324" s="106"/>
      <c r="D9324" s="106"/>
      <c r="E9324" s="106"/>
      <c r="F9324" s="107"/>
      <c r="G9324" s="108"/>
      <c r="H9324" s="109"/>
      <c r="I9324" s="109"/>
      <c r="J9324" s="110"/>
      <c r="K9324" s="117"/>
      <c r="L9324" s="178"/>
      <c r="M9324" s="178"/>
      <c r="N9324" s="106"/>
      <c r="O9324" s="111"/>
      <c r="P9324" s="111"/>
      <c r="Q9324" s="106"/>
      <c r="R9324" s="106"/>
      <c r="S9324" s="106"/>
      <c r="T9324" s="106"/>
      <c r="U9324" s="106"/>
      <c r="V9324" s="106"/>
      <c r="W9324" s="112"/>
      <c r="X9324" s="106"/>
      <c r="Y9324" s="113"/>
      <c r="Z9324" s="106"/>
      <c r="AA9324" s="114"/>
      <c r="AB9324" s="112"/>
      <c r="AC9324" s="112"/>
      <c r="AD9324" s="111"/>
      <c r="AE9324" s="106"/>
      <c r="AF9324" s="106"/>
      <c r="AG9324" s="106"/>
      <c r="AH9324" s="115"/>
      <c r="AI9324" s="117"/>
    </row>
    <row r="9325" spans="1:35" ht="15" customHeight="1" x14ac:dyDescent="0.25">
      <c r="A9325" s="105"/>
      <c r="B9325" s="106"/>
      <c r="C9325" s="106"/>
      <c r="D9325" s="106"/>
      <c r="E9325" s="106"/>
      <c r="F9325" s="107"/>
      <c r="G9325" s="108"/>
      <c r="H9325" s="109"/>
      <c r="I9325" s="109"/>
      <c r="J9325" s="110"/>
      <c r="K9325" s="117"/>
      <c r="L9325" s="178"/>
      <c r="M9325" s="178"/>
      <c r="N9325" s="106"/>
      <c r="O9325" s="111"/>
      <c r="P9325" s="111"/>
      <c r="Q9325" s="106"/>
      <c r="R9325" s="106"/>
      <c r="S9325" s="106"/>
      <c r="T9325" s="106"/>
      <c r="U9325" s="106"/>
      <c r="V9325" s="106"/>
      <c r="W9325" s="112"/>
      <c r="X9325" s="106"/>
      <c r="Y9325" s="113"/>
      <c r="Z9325" s="106"/>
      <c r="AA9325" s="114"/>
      <c r="AB9325" s="112"/>
      <c r="AC9325" s="112"/>
      <c r="AD9325" s="111"/>
      <c r="AE9325" s="106"/>
      <c r="AF9325" s="106"/>
      <c r="AG9325" s="106"/>
      <c r="AH9325" s="115"/>
      <c r="AI9325" s="117"/>
    </row>
    <row r="9326" spans="1:35" ht="15" customHeight="1" x14ac:dyDescent="0.25">
      <c r="A9326" s="105"/>
      <c r="B9326" s="106"/>
      <c r="C9326" s="106"/>
      <c r="D9326" s="106"/>
      <c r="E9326" s="106"/>
      <c r="F9326" s="107"/>
      <c r="G9326" s="108"/>
      <c r="H9326" s="109"/>
      <c r="I9326" s="109"/>
      <c r="J9326" s="110"/>
      <c r="K9326" s="117"/>
      <c r="L9326" s="178"/>
      <c r="M9326" s="178"/>
      <c r="N9326" s="106"/>
      <c r="O9326" s="111"/>
      <c r="P9326" s="111"/>
      <c r="Q9326" s="106"/>
      <c r="R9326" s="106"/>
      <c r="S9326" s="106"/>
      <c r="T9326" s="106"/>
      <c r="U9326" s="106"/>
      <c r="V9326" s="106"/>
      <c r="W9326" s="112"/>
      <c r="X9326" s="106"/>
      <c r="Y9326" s="113"/>
      <c r="Z9326" s="106"/>
      <c r="AA9326" s="114"/>
      <c r="AB9326" s="112"/>
      <c r="AC9326" s="112"/>
      <c r="AD9326" s="111"/>
      <c r="AE9326" s="106"/>
      <c r="AF9326" s="106"/>
      <c r="AG9326" s="106"/>
      <c r="AH9326" s="115"/>
      <c r="AI9326" s="117"/>
    </row>
    <row r="9327" spans="1:35" ht="15" customHeight="1" x14ac:dyDescent="0.25">
      <c r="A9327" s="105"/>
      <c r="B9327" s="106"/>
      <c r="C9327" s="106"/>
      <c r="D9327" s="106"/>
      <c r="E9327" s="106"/>
      <c r="F9327" s="107"/>
      <c r="G9327" s="108"/>
      <c r="H9327" s="109"/>
      <c r="I9327" s="109"/>
      <c r="J9327" s="110"/>
      <c r="K9327" s="117"/>
      <c r="L9327" s="178"/>
      <c r="M9327" s="178"/>
      <c r="N9327" s="106"/>
      <c r="O9327" s="111"/>
      <c r="P9327" s="111"/>
      <c r="Q9327" s="106"/>
      <c r="R9327" s="106"/>
      <c r="S9327" s="106"/>
      <c r="T9327" s="106"/>
      <c r="U9327" s="106"/>
      <c r="V9327" s="106"/>
      <c r="W9327" s="112"/>
      <c r="X9327" s="106"/>
      <c r="Y9327" s="113"/>
      <c r="Z9327" s="106"/>
      <c r="AA9327" s="114"/>
      <c r="AB9327" s="112"/>
      <c r="AC9327" s="112"/>
      <c r="AD9327" s="111"/>
      <c r="AE9327" s="106"/>
      <c r="AF9327" s="106"/>
      <c r="AG9327" s="106"/>
      <c r="AH9327" s="115"/>
      <c r="AI9327" s="117"/>
    </row>
    <row r="9328" spans="1:35" ht="15" customHeight="1" x14ac:dyDescent="0.25">
      <c r="A9328" s="105"/>
      <c r="B9328" s="106"/>
      <c r="C9328" s="106"/>
      <c r="D9328" s="106"/>
      <c r="E9328" s="106"/>
      <c r="F9328" s="107"/>
      <c r="G9328" s="108"/>
      <c r="H9328" s="109"/>
      <c r="I9328" s="109"/>
      <c r="J9328" s="110"/>
      <c r="K9328" s="117"/>
      <c r="L9328" s="178"/>
      <c r="M9328" s="178"/>
      <c r="N9328" s="106"/>
      <c r="O9328" s="111"/>
      <c r="P9328" s="111"/>
      <c r="Q9328" s="106"/>
      <c r="R9328" s="106"/>
      <c r="S9328" s="106"/>
      <c r="T9328" s="106"/>
      <c r="U9328" s="106"/>
      <c r="V9328" s="106"/>
      <c r="W9328" s="112"/>
      <c r="X9328" s="106"/>
      <c r="Y9328" s="113"/>
      <c r="Z9328" s="106"/>
      <c r="AA9328" s="114"/>
      <c r="AB9328" s="112"/>
      <c r="AC9328" s="112"/>
      <c r="AD9328" s="111"/>
      <c r="AE9328" s="106"/>
      <c r="AF9328" s="106"/>
      <c r="AG9328" s="106"/>
      <c r="AH9328" s="115"/>
      <c r="AI9328" s="117"/>
    </row>
    <row r="9329" spans="1:35" ht="15" customHeight="1" x14ac:dyDescent="0.25">
      <c r="A9329" s="105"/>
      <c r="B9329" s="106"/>
      <c r="C9329" s="106"/>
      <c r="D9329" s="106"/>
      <c r="E9329" s="106"/>
      <c r="F9329" s="107"/>
      <c r="G9329" s="108"/>
      <c r="H9329" s="109"/>
      <c r="I9329" s="109"/>
      <c r="J9329" s="110"/>
      <c r="K9329" s="117"/>
      <c r="L9329" s="178"/>
      <c r="M9329" s="178"/>
      <c r="N9329" s="106"/>
      <c r="O9329" s="111"/>
      <c r="P9329" s="111"/>
      <c r="Q9329" s="106"/>
      <c r="R9329" s="106"/>
      <c r="S9329" s="106"/>
      <c r="T9329" s="106"/>
      <c r="U9329" s="106"/>
      <c r="V9329" s="106"/>
      <c r="W9329" s="112"/>
      <c r="X9329" s="106"/>
      <c r="Y9329" s="113"/>
      <c r="Z9329" s="106"/>
      <c r="AA9329" s="114"/>
      <c r="AB9329" s="112"/>
      <c r="AC9329" s="112"/>
      <c r="AD9329" s="111"/>
      <c r="AE9329" s="106"/>
      <c r="AF9329" s="106"/>
      <c r="AG9329" s="106"/>
      <c r="AH9329" s="115"/>
      <c r="AI9329" s="117"/>
    </row>
    <row r="9330" spans="1:35" ht="15" customHeight="1" x14ac:dyDescent="0.25">
      <c r="A9330" s="105"/>
      <c r="B9330" s="106"/>
      <c r="C9330" s="106"/>
      <c r="D9330" s="106"/>
      <c r="E9330" s="106"/>
      <c r="F9330" s="107"/>
      <c r="G9330" s="108"/>
      <c r="H9330" s="109"/>
      <c r="I9330" s="109"/>
      <c r="J9330" s="110"/>
      <c r="K9330" s="117"/>
      <c r="L9330" s="178"/>
      <c r="M9330" s="178"/>
      <c r="N9330" s="106"/>
      <c r="O9330" s="111"/>
      <c r="P9330" s="111"/>
      <c r="Q9330" s="106"/>
      <c r="R9330" s="106"/>
      <c r="S9330" s="106"/>
      <c r="T9330" s="106"/>
      <c r="U9330" s="106"/>
      <c r="V9330" s="106"/>
      <c r="W9330" s="112"/>
      <c r="X9330" s="106"/>
      <c r="Y9330" s="113"/>
      <c r="Z9330" s="106"/>
      <c r="AA9330" s="114"/>
      <c r="AB9330" s="112"/>
      <c r="AC9330" s="112"/>
      <c r="AD9330" s="111"/>
      <c r="AE9330" s="106"/>
      <c r="AF9330" s="106"/>
      <c r="AG9330" s="106"/>
      <c r="AH9330" s="115"/>
      <c r="AI9330" s="117"/>
    </row>
    <row r="9331" spans="1:35" ht="15" customHeight="1" x14ac:dyDescent="0.25">
      <c r="A9331" s="105"/>
      <c r="B9331" s="106"/>
      <c r="C9331" s="106"/>
      <c r="D9331" s="106"/>
      <c r="E9331" s="106"/>
      <c r="F9331" s="107"/>
      <c r="G9331" s="108"/>
      <c r="H9331" s="109"/>
      <c r="I9331" s="109"/>
      <c r="J9331" s="110"/>
      <c r="K9331" s="117"/>
      <c r="L9331" s="178"/>
      <c r="M9331" s="178"/>
      <c r="N9331" s="106"/>
      <c r="O9331" s="111"/>
      <c r="P9331" s="111"/>
      <c r="Q9331" s="106"/>
      <c r="R9331" s="106"/>
      <c r="S9331" s="106"/>
      <c r="T9331" s="106"/>
      <c r="U9331" s="106"/>
      <c r="V9331" s="106"/>
      <c r="W9331" s="112"/>
      <c r="X9331" s="106"/>
      <c r="Y9331" s="113"/>
      <c r="Z9331" s="106"/>
      <c r="AA9331" s="114"/>
      <c r="AB9331" s="112"/>
      <c r="AC9331" s="112"/>
      <c r="AD9331" s="111"/>
      <c r="AE9331" s="106"/>
      <c r="AF9331" s="106"/>
      <c r="AG9331" s="106"/>
      <c r="AH9331" s="115"/>
      <c r="AI9331" s="117"/>
    </row>
    <row r="9332" spans="1:35" ht="15" customHeight="1" x14ac:dyDescent="0.25">
      <c r="A9332" s="105"/>
      <c r="B9332" s="106"/>
      <c r="C9332" s="106"/>
      <c r="D9332" s="106"/>
      <c r="E9332" s="106"/>
      <c r="F9332" s="107"/>
      <c r="G9332" s="108"/>
      <c r="H9332" s="109"/>
      <c r="I9332" s="109"/>
      <c r="J9332" s="110"/>
      <c r="K9332" s="117"/>
      <c r="L9332" s="178"/>
      <c r="M9332" s="178"/>
      <c r="N9332" s="106"/>
      <c r="O9332" s="111"/>
      <c r="P9332" s="111"/>
      <c r="Q9332" s="106"/>
      <c r="R9332" s="106"/>
      <c r="S9332" s="106"/>
      <c r="T9332" s="106"/>
      <c r="U9332" s="106"/>
      <c r="V9332" s="106"/>
      <c r="W9332" s="112"/>
      <c r="X9332" s="106"/>
      <c r="Y9332" s="113"/>
      <c r="Z9332" s="106"/>
      <c r="AA9332" s="114"/>
      <c r="AB9332" s="112"/>
      <c r="AC9332" s="112"/>
      <c r="AD9332" s="111"/>
      <c r="AE9332" s="106"/>
      <c r="AF9332" s="106"/>
      <c r="AG9332" s="106"/>
      <c r="AH9332" s="115"/>
      <c r="AI9332" s="117"/>
    </row>
    <row r="9333" spans="1:35" ht="15" customHeight="1" x14ac:dyDescent="0.25">
      <c r="A9333" s="105"/>
      <c r="B9333" s="106"/>
      <c r="C9333" s="106"/>
      <c r="D9333" s="106"/>
      <c r="E9333" s="106"/>
      <c r="F9333" s="107"/>
      <c r="G9333" s="108"/>
      <c r="H9333" s="109"/>
      <c r="I9333" s="109"/>
      <c r="J9333" s="110"/>
      <c r="K9333" s="117"/>
      <c r="L9333" s="178"/>
      <c r="M9333" s="178"/>
      <c r="N9333" s="106"/>
      <c r="O9333" s="111"/>
      <c r="P9333" s="111"/>
      <c r="Q9333" s="106"/>
      <c r="R9333" s="106"/>
      <c r="S9333" s="106"/>
      <c r="T9333" s="106"/>
      <c r="U9333" s="106"/>
      <c r="V9333" s="106"/>
      <c r="W9333" s="112"/>
      <c r="X9333" s="106"/>
      <c r="Y9333" s="113"/>
      <c r="Z9333" s="106"/>
      <c r="AA9333" s="114"/>
      <c r="AB9333" s="112"/>
      <c r="AC9333" s="112"/>
      <c r="AD9333" s="111"/>
      <c r="AE9333" s="106"/>
      <c r="AF9333" s="106"/>
      <c r="AG9333" s="106"/>
      <c r="AH9333" s="115"/>
      <c r="AI9333" s="117"/>
    </row>
    <row r="9334" spans="1:35" ht="15" customHeight="1" x14ac:dyDescent="0.25">
      <c r="A9334" s="105"/>
      <c r="B9334" s="106"/>
      <c r="C9334" s="106"/>
      <c r="D9334" s="106"/>
      <c r="E9334" s="106"/>
      <c r="F9334" s="107"/>
      <c r="G9334" s="108"/>
      <c r="H9334" s="109"/>
      <c r="I9334" s="109"/>
      <c r="J9334" s="110"/>
      <c r="K9334" s="117"/>
      <c r="L9334" s="178"/>
      <c r="M9334" s="178"/>
      <c r="N9334" s="106"/>
      <c r="O9334" s="111"/>
      <c r="P9334" s="111"/>
      <c r="Q9334" s="106"/>
      <c r="R9334" s="106"/>
      <c r="S9334" s="106"/>
      <c r="T9334" s="106"/>
      <c r="U9334" s="106"/>
      <c r="V9334" s="106"/>
      <c r="W9334" s="112"/>
      <c r="X9334" s="106"/>
      <c r="Y9334" s="113"/>
      <c r="Z9334" s="106"/>
      <c r="AA9334" s="114"/>
      <c r="AB9334" s="112"/>
      <c r="AC9334" s="112"/>
      <c r="AD9334" s="111"/>
      <c r="AE9334" s="106"/>
      <c r="AF9334" s="106"/>
      <c r="AG9334" s="106"/>
      <c r="AH9334" s="115"/>
      <c r="AI9334" s="117"/>
    </row>
    <row r="9335" spans="1:35" ht="15" customHeight="1" x14ac:dyDescent="0.25">
      <c r="A9335" s="105"/>
      <c r="B9335" s="106"/>
      <c r="C9335" s="106"/>
      <c r="D9335" s="106"/>
      <c r="E9335" s="106"/>
      <c r="F9335" s="107"/>
      <c r="G9335" s="108"/>
      <c r="H9335" s="109"/>
      <c r="I9335" s="109"/>
      <c r="J9335" s="110"/>
      <c r="K9335" s="117"/>
      <c r="L9335" s="178"/>
      <c r="M9335" s="178"/>
      <c r="N9335" s="106"/>
      <c r="O9335" s="111"/>
      <c r="P9335" s="111"/>
      <c r="Q9335" s="106"/>
      <c r="R9335" s="106"/>
      <c r="S9335" s="106"/>
      <c r="T9335" s="106"/>
      <c r="U9335" s="106"/>
      <c r="V9335" s="106"/>
      <c r="W9335" s="112"/>
      <c r="X9335" s="106"/>
      <c r="Y9335" s="113"/>
      <c r="Z9335" s="106"/>
      <c r="AA9335" s="114"/>
      <c r="AB9335" s="112"/>
      <c r="AC9335" s="112"/>
      <c r="AD9335" s="111"/>
      <c r="AE9335" s="106"/>
      <c r="AF9335" s="106"/>
      <c r="AG9335" s="106"/>
      <c r="AH9335" s="115"/>
      <c r="AI9335" s="117"/>
    </row>
    <row r="9336" spans="1:35" ht="15" customHeight="1" x14ac:dyDescent="0.25">
      <c r="A9336" s="105"/>
      <c r="B9336" s="106"/>
      <c r="C9336" s="106"/>
      <c r="D9336" s="106"/>
      <c r="E9336" s="106"/>
      <c r="F9336" s="107"/>
      <c r="G9336" s="108"/>
      <c r="H9336" s="109"/>
      <c r="I9336" s="109"/>
      <c r="J9336" s="110"/>
      <c r="K9336" s="117"/>
      <c r="L9336" s="178"/>
      <c r="M9336" s="178"/>
      <c r="N9336" s="106"/>
      <c r="O9336" s="111"/>
      <c r="P9336" s="111"/>
      <c r="Q9336" s="106"/>
      <c r="R9336" s="106"/>
      <c r="S9336" s="106"/>
      <c r="T9336" s="106"/>
      <c r="U9336" s="106"/>
      <c r="V9336" s="106"/>
      <c r="W9336" s="112"/>
      <c r="X9336" s="106"/>
      <c r="Y9336" s="113"/>
      <c r="Z9336" s="106"/>
      <c r="AA9336" s="114"/>
      <c r="AB9336" s="112"/>
      <c r="AC9336" s="112"/>
      <c r="AD9336" s="111"/>
      <c r="AE9336" s="106"/>
      <c r="AF9336" s="106"/>
      <c r="AG9336" s="106"/>
      <c r="AH9336" s="115"/>
      <c r="AI9336" s="117"/>
    </row>
    <row r="9337" spans="1:35" ht="15" customHeight="1" x14ac:dyDescent="0.25">
      <c r="A9337" s="105"/>
      <c r="B9337" s="106"/>
      <c r="C9337" s="106"/>
      <c r="D9337" s="106"/>
      <c r="E9337" s="106"/>
      <c r="F9337" s="107"/>
      <c r="G9337" s="108"/>
      <c r="H9337" s="109"/>
      <c r="I9337" s="109"/>
      <c r="J9337" s="110"/>
      <c r="K9337" s="117"/>
      <c r="L9337" s="178"/>
      <c r="M9337" s="178"/>
      <c r="N9337" s="106"/>
      <c r="O9337" s="111"/>
      <c r="P9337" s="111"/>
      <c r="Q9337" s="106"/>
      <c r="R9337" s="106"/>
      <c r="S9337" s="106"/>
      <c r="T9337" s="106"/>
      <c r="U9337" s="106"/>
      <c r="V9337" s="106"/>
      <c r="W9337" s="112"/>
      <c r="X9337" s="106"/>
      <c r="Y9337" s="113"/>
      <c r="Z9337" s="106"/>
      <c r="AA9337" s="114"/>
      <c r="AB9337" s="112"/>
      <c r="AC9337" s="112"/>
      <c r="AD9337" s="111"/>
      <c r="AE9337" s="106"/>
      <c r="AF9337" s="106"/>
      <c r="AG9337" s="106"/>
      <c r="AH9337" s="115"/>
      <c r="AI9337" s="117"/>
    </row>
    <row r="9338" spans="1:35" ht="15" customHeight="1" x14ac:dyDescent="0.25">
      <c r="A9338" s="105"/>
      <c r="B9338" s="106"/>
      <c r="C9338" s="106"/>
      <c r="D9338" s="106"/>
      <c r="E9338" s="106"/>
      <c r="F9338" s="107"/>
      <c r="G9338" s="108"/>
      <c r="H9338" s="109"/>
      <c r="I9338" s="109"/>
      <c r="J9338" s="110"/>
      <c r="K9338" s="117"/>
      <c r="L9338" s="178"/>
      <c r="M9338" s="178"/>
      <c r="N9338" s="106"/>
      <c r="O9338" s="111"/>
      <c r="P9338" s="111"/>
      <c r="Q9338" s="106"/>
      <c r="R9338" s="106"/>
      <c r="S9338" s="106"/>
      <c r="T9338" s="106"/>
      <c r="U9338" s="106"/>
      <c r="V9338" s="106"/>
      <c r="W9338" s="112"/>
      <c r="X9338" s="106"/>
      <c r="Y9338" s="113"/>
      <c r="Z9338" s="106"/>
      <c r="AA9338" s="114"/>
      <c r="AB9338" s="112"/>
      <c r="AC9338" s="112"/>
      <c r="AD9338" s="111"/>
      <c r="AE9338" s="106"/>
      <c r="AF9338" s="106"/>
      <c r="AG9338" s="106"/>
      <c r="AH9338" s="115"/>
      <c r="AI9338" s="117"/>
    </row>
    <row r="9339" spans="1:35" ht="15" customHeight="1" x14ac:dyDescent="0.25">
      <c r="A9339" s="105"/>
      <c r="B9339" s="106"/>
      <c r="C9339" s="106"/>
      <c r="D9339" s="106"/>
      <c r="E9339" s="106"/>
      <c r="F9339" s="107"/>
      <c r="G9339" s="108"/>
      <c r="H9339" s="109"/>
      <c r="I9339" s="109"/>
      <c r="J9339" s="110"/>
      <c r="K9339" s="117"/>
      <c r="L9339" s="178"/>
      <c r="M9339" s="178"/>
      <c r="N9339" s="106"/>
      <c r="O9339" s="111"/>
      <c r="P9339" s="111"/>
      <c r="Q9339" s="106"/>
      <c r="R9339" s="106"/>
      <c r="S9339" s="106"/>
      <c r="T9339" s="106"/>
      <c r="U9339" s="106"/>
      <c r="V9339" s="106"/>
      <c r="W9339" s="112"/>
      <c r="X9339" s="106"/>
      <c r="Y9339" s="113"/>
      <c r="Z9339" s="106"/>
      <c r="AA9339" s="114"/>
      <c r="AB9339" s="112"/>
      <c r="AC9339" s="112"/>
      <c r="AD9339" s="111"/>
      <c r="AE9339" s="106"/>
      <c r="AF9339" s="106"/>
      <c r="AG9339" s="106"/>
      <c r="AH9339" s="115"/>
      <c r="AI9339" s="117"/>
    </row>
    <row r="9340" spans="1:35" ht="15" customHeight="1" x14ac:dyDescent="0.25">
      <c r="A9340" s="105"/>
      <c r="B9340" s="106"/>
      <c r="C9340" s="106"/>
      <c r="D9340" s="106"/>
      <c r="E9340" s="106"/>
      <c r="F9340" s="107"/>
      <c r="G9340" s="108"/>
      <c r="H9340" s="109"/>
      <c r="I9340" s="109"/>
      <c r="J9340" s="110"/>
      <c r="K9340" s="117"/>
      <c r="L9340" s="178"/>
      <c r="M9340" s="178"/>
      <c r="N9340" s="106"/>
      <c r="O9340" s="111"/>
      <c r="P9340" s="111"/>
      <c r="Q9340" s="106"/>
      <c r="R9340" s="106"/>
      <c r="S9340" s="106"/>
      <c r="T9340" s="106"/>
      <c r="U9340" s="106"/>
      <c r="V9340" s="106"/>
      <c r="W9340" s="112"/>
      <c r="X9340" s="106"/>
      <c r="Y9340" s="113"/>
      <c r="Z9340" s="106"/>
      <c r="AA9340" s="114"/>
      <c r="AB9340" s="112"/>
      <c r="AC9340" s="112"/>
      <c r="AD9340" s="111"/>
      <c r="AE9340" s="106"/>
      <c r="AF9340" s="106"/>
      <c r="AG9340" s="106"/>
      <c r="AH9340" s="115"/>
      <c r="AI9340" s="117"/>
    </row>
    <row r="9341" spans="1:35" ht="15" customHeight="1" x14ac:dyDescent="0.25">
      <c r="A9341" s="105"/>
      <c r="B9341" s="106"/>
      <c r="C9341" s="106"/>
      <c r="D9341" s="106"/>
      <c r="E9341" s="106"/>
      <c r="F9341" s="107"/>
      <c r="G9341" s="108"/>
      <c r="H9341" s="109"/>
      <c r="I9341" s="109"/>
      <c r="J9341" s="110"/>
      <c r="K9341" s="117"/>
      <c r="L9341" s="178"/>
      <c r="M9341" s="178"/>
      <c r="N9341" s="106"/>
      <c r="O9341" s="111"/>
      <c r="P9341" s="111"/>
      <c r="Q9341" s="106"/>
      <c r="R9341" s="106"/>
      <c r="S9341" s="106"/>
      <c r="T9341" s="106"/>
      <c r="U9341" s="106"/>
      <c r="V9341" s="106"/>
      <c r="W9341" s="112"/>
      <c r="X9341" s="106"/>
      <c r="Y9341" s="113"/>
      <c r="Z9341" s="106"/>
      <c r="AA9341" s="114"/>
      <c r="AB9341" s="112"/>
      <c r="AC9341" s="112"/>
      <c r="AD9341" s="111"/>
      <c r="AE9341" s="106"/>
      <c r="AF9341" s="106"/>
      <c r="AG9341" s="106"/>
      <c r="AH9341" s="115"/>
      <c r="AI9341" s="117"/>
    </row>
    <row r="9342" spans="1:35" ht="15" customHeight="1" x14ac:dyDescent="0.25">
      <c r="A9342" s="105"/>
      <c r="B9342" s="106"/>
      <c r="C9342" s="106"/>
      <c r="D9342" s="106"/>
      <c r="E9342" s="106"/>
      <c r="F9342" s="107"/>
      <c r="G9342" s="108"/>
      <c r="H9342" s="109"/>
      <c r="I9342" s="109"/>
      <c r="J9342" s="110"/>
      <c r="K9342" s="117"/>
      <c r="L9342" s="178"/>
      <c r="M9342" s="178"/>
      <c r="N9342" s="106"/>
      <c r="O9342" s="111"/>
      <c r="P9342" s="111"/>
      <c r="Q9342" s="106"/>
      <c r="R9342" s="106"/>
      <c r="S9342" s="106"/>
      <c r="T9342" s="106"/>
      <c r="U9342" s="106"/>
      <c r="V9342" s="106"/>
      <c r="W9342" s="112"/>
      <c r="X9342" s="106"/>
      <c r="Y9342" s="113"/>
      <c r="Z9342" s="106"/>
      <c r="AA9342" s="114"/>
      <c r="AB9342" s="112"/>
      <c r="AC9342" s="112"/>
      <c r="AD9342" s="111"/>
      <c r="AE9342" s="106"/>
      <c r="AF9342" s="106"/>
      <c r="AG9342" s="106"/>
      <c r="AH9342" s="115"/>
      <c r="AI9342" s="117"/>
    </row>
    <row r="9343" spans="1:35" ht="15" customHeight="1" x14ac:dyDescent="0.25">
      <c r="A9343" s="105"/>
      <c r="B9343" s="106"/>
      <c r="C9343" s="106"/>
      <c r="D9343" s="106"/>
      <c r="E9343" s="106"/>
      <c r="F9343" s="107"/>
      <c r="G9343" s="108"/>
      <c r="H9343" s="109"/>
      <c r="I9343" s="109"/>
      <c r="J9343" s="110"/>
      <c r="K9343" s="117"/>
      <c r="L9343" s="178"/>
      <c r="M9343" s="178"/>
      <c r="N9343" s="106"/>
      <c r="O9343" s="111"/>
      <c r="P9343" s="111"/>
      <c r="Q9343" s="106"/>
      <c r="R9343" s="106"/>
      <c r="S9343" s="106"/>
      <c r="T9343" s="106"/>
      <c r="U9343" s="106"/>
      <c r="V9343" s="106"/>
      <c r="W9343" s="112"/>
      <c r="X9343" s="106"/>
      <c r="Y9343" s="113"/>
      <c r="Z9343" s="106"/>
      <c r="AA9343" s="114"/>
      <c r="AB9343" s="112"/>
      <c r="AC9343" s="112"/>
      <c r="AD9343" s="111"/>
      <c r="AE9343" s="106"/>
      <c r="AF9343" s="106"/>
      <c r="AG9343" s="106"/>
      <c r="AH9343" s="115"/>
      <c r="AI9343" s="117"/>
    </row>
    <row r="9344" spans="1:35" ht="15" customHeight="1" x14ac:dyDescent="0.25">
      <c r="A9344" s="105"/>
      <c r="B9344" s="106"/>
      <c r="C9344" s="106"/>
      <c r="D9344" s="106"/>
      <c r="E9344" s="106"/>
      <c r="F9344" s="107"/>
      <c r="G9344" s="108"/>
      <c r="H9344" s="109"/>
      <c r="I9344" s="109"/>
      <c r="J9344" s="110"/>
      <c r="K9344" s="117"/>
      <c r="L9344" s="178"/>
      <c r="M9344" s="178"/>
      <c r="N9344" s="106"/>
      <c r="O9344" s="111"/>
      <c r="P9344" s="111"/>
      <c r="Q9344" s="106"/>
      <c r="R9344" s="106"/>
      <c r="S9344" s="106"/>
      <c r="T9344" s="106"/>
      <c r="U9344" s="106"/>
      <c r="V9344" s="106"/>
      <c r="W9344" s="112"/>
      <c r="X9344" s="106"/>
      <c r="Y9344" s="113"/>
      <c r="Z9344" s="106"/>
      <c r="AA9344" s="114"/>
      <c r="AB9344" s="112"/>
      <c r="AC9344" s="112"/>
      <c r="AD9344" s="111"/>
      <c r="AE9344" s="106"/>
      <c r="AF9344" s="106"/>
      <c r="AG9344" s="106"/>
      <c r="AH9344" s="115"/>
      <c r="AI9344" s="117"/>
    </row>
    <row r="9345" spans="1:35" ht="15" customHeight="1" x14ac:dyDescent="0.25">
      <c r="A9345" s="105"/>
      <c r="B9345" s="106"/>
      <c r="C9345" s="106"/>
      <c r="D9345" s="106"/>
      <c r="E9345" s="106"/>
      <c r="F9345" s="107"/>
      <c r="G9345" s="108"/>
      <c r="H9345" s="109"/>
      <c r="I9345" s="109"/>
      <c r="J9345" s="110"/>
      <c r="K9345" s="117"/>
      <c r="L9345" s="178"/>
      <c r="M9345" s="178"/>
      <c r="N9345" s="106"/>
      <c r="O9345" s="111"/>
      <c r="P9345" s="111"/>
      <c r="Q9345" s="106"/>
      <c r="R9345" s="106"/>
      <c r="S9345" s="106"/>
      <c r="T9345" s="106"/>
      <c r="U9345" s="106"/>
      <c r="V9345" s="106"/>
      <c r="W9345" s="112"/>
      <c r="X9345" s="106"/>
      <c r="Y9345" s="113"/>
      <c r="Z9345" s="106"/>
      <c r="AA9345" s="114"/>
      <c r="AB9345" s="112"/>
      <c r="AC9345" s="112"/>
      <c r="AD9345" s="111"/>
      <c r="AE9345" s="106"/>
      <c r="AF9345" s="106"/>
      <c r="AG9345" s="106"/>
      <c r="AH9345" s="115"/>
      <c r="AI9345" s="117"/>
    </row>
    <row r="9346" spans="1:35" ht="15" customHeight="1" x14ac:dyDescent="0.25">
      <c r="A9346" s="105"/>
      <c r="B9346" s="106"/>
      <c r="C9346" s="106"/>
      <c r="D9346" s="106"/>
      <c r="E9346" s="106"/>
      <c r="F9346" s="107"/>
      <c r="G9346" s="108"/>
      <c r="H9346" s="109"/>
      <c r="I9346" s="109"/>
      <c r="J9346" s="110"/>
      <c r="K9346" s="117"/>
      <c r="L9346" s="178"/>
      <c r="M9346" s="178"/>
      <c r="N9346" s="106"/>
      <c r="O9346" s="111"/>
      <c r="P9346" s="111"/>
      <c r="Q9346" s="106"/>
      <c r="R9346" s="106"/>
      <c r="S9346" s="106"/>
      <c r="T9346" s="106"/>
      <c r="U9346" s="106"/>
      <c r="V9346" s="106"/>
      <c r="W9346" s="112"/>
      <c r="X9346" s="106"/>
      <c r="Y9346" s="113"/>
      <c r="Z9346" s="106"/>
      <c r="AA9346" s="114"/>
      <c r="AB9346" s="112"/>
      <c r="AC9346" s="112"/>
      <c r="AD9346" s="111"/>
      <c r="AE9346" s="106"/>
      <c r="AF9346" s="106"/>
      <c r="AG9346" s="106"/>
      <c r="AH9346" s="115"/>
      <c r="AI9346" s="117"/>
    </row>
    <row r="9347" spans="1:35" ht="15" customHeight="1" x14ac:dyDescent="0.25">
      <c r="A9347" s="105"/>
      <c r="B9347" s="106"/>
      <c r="C9347" s="106"/>
      <c r="D9347" s="106"/>
      <c r="E9347" s="106"/>
      <c r="F9347" s="107"/>
      <c r="G9347" s="108"/>
      <c r="H9347" s="109"/>
      <c r="I9347" s="109"/>
      <c r="J9347" s="110"/>
      <c r="K9347" s="117"/>
      <c r="L9347" s="178"/>
      <c r="M9347" s="178"/>
      <c r="N9347" s="106"/>
      <c r="O9347" s="111"/>
      <c r="P9347" s="111"/>
      <c r="Q9347" s="106"/>
      <c r="R9347" s="106"/>
      <c r="S9347" s="106"/>
      <c r="T9347" s="106"/>
      <c r="U9347" s="106"/>
      <c r="V9347" s="106"/>
      <c r="W9347" s="112"/>
      <c r="X9347" s="106"/>
      <c r="Y9347" s="113"/>
      <c r="Z9347" s="106"/>
      <c r="AA9347" s="114"/>
      <c r="AB9347" s="112"/>
      <c r="AC9347" s="112"/>
      <c r="AD9347" s="111"/>
      <c r="AE9347" s="106"/>
      <c r="AF9347" s="106"/>
      <c r="AG9347" s="106"/>
      <c r="AH9347" s="115"/>
      <c r="AI9347" s="117"/>
    </row>
    <row r="9348" spans="1:35" ht="15" customHeight="1" x14ac:dyDescent="0.25">
      <c r="A9348" s="105"/>
      <c r="B9348" s="106"/>
      <c r="C9348" s="106"/>
      <c r="D9348" s="106"/>
      <c r="E9348" s="106"/>
      <c r="F9348" s="107"/>
      <c r="G9348" s="108"/>
      <c r="H9348" s="109"/>
      <c r="I9348" s="109"/>
      <c r="J9348" s="110"/>
      <c r="K9348" s="117"/>
      <c r="L9348" s="178"/>
      <c r="M9348" s="178"/>
      <c r="N9348" s="106"/>
      <c r="O9348" s="111"/>
      <c r="P9348" s="111"/>
      <c r="Q9348" s="106"/>
      <c r="R9348" s="106"/>
      <c r="S9348" s="106"/>
      <c r="T9348" s="106"/>
      <c r="U9348" s="106"/>
      <c r="V9348" s="106"/>
      <c r="W9348" s="112"/>
      <c r="X9348" s="106"/>
      <c r="Y9348" s="113"/>
      <c r="Z9348" s="106"/>
      <c r="AA9348" s="114"/>
      <c r="AB9348" s="112"/>
      <c r="AC9348" s="112"/>
      <c r="AD9348" s="111"/>
      <c r="AE9348" s="106"/>
      <c r="AF9348" s="106"/>
      <c r="AG9348" s="106"/>
      <c r="AH9348" s="115"/>
      <c r="AI9348" s="117"/>
    </row>
    <row r="9349" spans="1:35" ht="15" customHeight="1" x14ac:dyDescent="0.25">
      <c r="A9349" s="105"/>
      <c r="B9349" s="106"/>
      <c r="C9349" s="106"/>
      <c r="D9349" s="106"/>
      <c r="E9349" s="106"/>
      <c r="F9349" s="107"/>
      <c r="G9349" s="108"/>
      <c r="H9349" s="109"/>
      <c r="I9349" s="109"/>
      <c r="J9349" s="110"/>
      <c r="K9349" s="117"/>
      <c r="L9349" s="178"/>
      <c r="M9349" s="178"/>
      <c r="N9349" s="106"/>
      <c r="O9349" s="111"/>
      <c r="P9349" s="111"/>
      <c r="Q9349" s="106"/>
      <c r="R9349" s="106"/>
      <c r="S9349" s="106"/>
      <c r="T9349" s="106"/>
      <c r="U9349" s="106"/>
      <c r="V9349" s="106"/>
      <c r="W9349" s="112"/>
      <c r="X9349" s="106"/>
      <c r="Y9349" s="113"/>
      <c r="Z9349" s="106"/>
      <c r="AA9349" s="114"/>
      <c r="AB9349" s="112"/>
      <c r="AC9349" s="112"/>
      <c r="AD9349" s="111"/>
      <c r="AE9349" s="106"/>
      <c r="AF9349" s="106"/>
      <c r="AG9349" s="106"/>
      <c r="AH9349" s="115"/>
      <c r="AI9349" s="117"/>
    </row>
    <row r="9350" spans="1:35" ht="15" customHeight="1" x14ac:dyDescent="0.25">
      <c r="A9350" s="105"/>
      <c r="B9350" s="106"/>
      <c r="C9350" s="106"/>
      <c r="D9350" s="106"/>
      <c r="E9350" s="106"/>
      <c r="F9350" s="107"/>
      <c r="G9350" s="108"/>
      <c r="H9350" s="109"/>
      <c r="I9350" s="109"/>
      <c r="J9350" s="110"/>
      <c r="K9350" s="117"/>
      <c r="L9350" s="178"/>
      <c r="M9350" s="178"/>
      <c r="N9350" s="106"/>
      <c r="O9350" s="111"/>
      <c r="P9350" s="111"/>
      <c r="Q9350" s="106"/>
      <c r="R9350" s="106"/>
      <c r="S9350" s="106"/>
      <c r="T9350" s="106"/>
      <c r="U9350" s="106"/>
      <c r="V9350" s="106"/>
      <c r="W9350" s="112"/>
      <c r="X9350" s="106"/>
      <c r="Y9350" s="113"/>
      <c r="Z9350" s="106"/>
      <c r="AA9350" s="114"/>
      <c r="AB9350" s="112"/>
      <c r="AC9350" s="112"/>
      <c r="AD9350" s="111"/>
      <c r="AE9350" s="106"/>
      <c r="AF9350" s="106"/>
      <c r="AG9350" s="106"/>
      <c r="AH9350" s="115"/>
      <c r="AI9350" s="117"/>
    </row>
    <row r="9351" spans="1:35" ht="15" customHeight="1" x14ac:dyDescent="0.25">
      <c r="A9351" s="105"/>
      <c r="B9351" s="106"/>
      <c r="C9351" s="106"/>
      <c r="D9351" s="106"/>
      <c r="E9351" s="106"/>
      <c r="F9351" s="107"/>
      <c r="G9351" s="108"/>
      <c r="H9351" s="109"/>
      <c r="I9351" s="109"/>
      <c r="J9351" s="110"/>
      <c r="K9351" s="117"/>
      <c r="L9351" s="178"/>
      <c r="M9351" s="178"/>
      <c r="N9351" s="106"/>
      <c r="O9351" s="111"/>
      <c r="P9351" s="111"/>
      <c r="Q9351" s="106"/>
      <c r="R9351" s="106"/>
      <c r="S9351" s="106"/>
      <c r="T9351" s="106"/>
      <c r="U9351" s="106"/>
      <c r="V9351" s="106"/>
      <c r="W9351" s="112"/>
      <c r="X9351" s="106"/>
      <c r="Y9351" s="113"/>
      <c r="Z9351" s="106"/>
      <c r="AA9351" s="114"/>
      <c r="AB9351" s="112"/>
      <c r="AC9351" s="112"/>
      <c r="AD9351" s="111"/>
      <c r="AE9351" s="106"/>
      <c r="AF9351" s="106"/>
      <c r="AG9351" s="106"/>
      <c r="AH9351" s="115"/>
      <c r="AI9351" s="117"/>
    </row>
    <row r="9352" spans="1:35" ht="15" customHeight="1" x14ac:dyDescent="0.25">
      <c r="A9352" s="105"/>
      <c r="B9352" s="106"/>
      <c r="C9352" s="106"/>
      <c r="D9352" s="106"/>
      <c r="E9352" s="106"/>
      <c r="F9352" s="107"/>
      <c r="G9352" s="108"/>
      <c r="H9352" s="109"/>
      <c r="I9352" s="109"/>
      <c r="J9352" s="110"/>
      <c r="K9352" s="117"/>
      <c r="L9352" s="178"/>
      <c r="M9352" s="178"/>
      <c r="N9352" s="106"/>
      <c r="O9352" s="111"/>
      <c r="P9352" s="111"/>
      <c r="Q9352" s="106"/>
      <c r="R9352" s="106"/>
      <c r="S9352" s="106"/>
      <c r="T9352" s="106"/>
      <c r="U9352" s="106"/>
      <c r="V9352" s="106"/>
      <c r="W9352" s="112"/>
      <c r="X9352" s="106"/>
      <c r="Y9352" s="113"/>
      <c r="Z9352" s="106"/>
      <c r="AA9352" s="114"/>
      <c r="AB9352" s="112"/>
      <c r="AC9352" s="112"/>
      <c r="AD9352" s="111"/>
      <c r="AE9352" s="106"/>
      <c r="AF9352" s="106"/>
      <c r="AG9352" s="106"/>
      <c r="AH9352" s="115"/>
      <c r="AI9352" s="117"/>
    </row>
    <row r="9353" spans="1:35" ht="15" customHeight="1" x14ac:dyDescent="0.25">
      <c r="A9353" s="105"/>
      <c r="B9353" s="106"/>
      <c r="C9353" s="106"/>
      <c r="D9353" s="106"/>
      <c r="E9353" s="106"/>
      <c r="F9353" s="107"/>
      <c r="G9353" s="108"/>
      <c r="H9353" s="109"/>
      <c r="I9353" s="109"/>
      <c r="J9353" s="110"/>
      <c r="K9353" s="117"/>
      <c r="L9353" s="178"/>
      <c r="M9353" s="178"/>
      <c r="N9353" s="106"/>
      <c r="O9353" s="111"/>
      <c r="P9353" s="111"/>
      <c r="Q9353" s="106"/>
      <c r="R9353" s="106"/>
      <c r="S9353" s="106"/>
      <c r="T9353" s="106"/>
      <c r="U9353" s="106"/>
      <c r="V9353" s="106"/>
      <c r="W9353" s="112"/>
      <c r="X9353" s="106"/>
      <c r="Y9353" s="113"/>
      <c r="Z9353" s="106"/>
      <c r="AA9353" s="114"/>
      <c r="AB9353" s="112"/>
      <c r="AC9353" s="112"/>
      <c r="AD9353" s="111"/>
      <c r="AE9353" s="106"/>
      <c r="AF9353" s="106"/>
      <c r="AG9353" s="106"/>
      <c r="AH9353" s="115"/>
      <c r="AI9353" s="117"/>
    </row>
    <row r="9354" spans="1:35" ht="15" customHeight="1" x14ac:dyDescent="0.25">
      <c r="A9354" s="105"/>
      <c r="B9354" s="106"/>
      <c r="C9354" s="106"/>
      <c r="D9354" s="106"/>
      <c r="E9354" s="106"/>
      <c r="F9354" s="107"/>
      <c r="G9354" s="108"/>
      <c r="H9354" s="109"/>
      <c r="I9354" s="109"/>
      <c r="J9354" s="110"/>
      <c r="K9354" s="117"/>
      <c r="L9354" s="178"/>
      <c r="M9354" s="178"/>
      <c r="N9354" s="106"/>
      <c r="O9354" s="111"/>
      <c r="P9354" s="111"/>
      <c r="Q9354" s="106"/>
      <c r="R9354" s="106"/>
      <c r="S9354" s="106"/>
      <c r="T9354" s="106"/>
      <c r="U9354" s="106"/>
      <c r="V9354" s="106"/>
      <c r="W9354" s="112"/>
      <c r="X9354" s="106"/>
      <c r="Y9354" s="113"/>
      <c r="Z9354" s="106"/>
      <c r="AA9354" s="114"/>
      <c r="AB9354" s="112"/>
      <c r="AC9354" s="112"/>
      <c r="AD9354" s="111"/>
      <c r="AE9354" s="106"/>
      <c r="AF9354" s="106"/>
      <c r="AG9354" s="106"/>
      <c r="AH9354" s="115"/>
      <c r="AI9354" s="117"/>
    </row>
    <row r="9355" spans="1:35" ht="15" customHeight="1" x14ac:dyDescent="0.25">
      <c r="A9355" s="105"/>
      <c r="B9355" s="106"/>
      <c r="C9355" s="106"/>
      <c r="D9355" s="106"/>
      <c r="E9355" s="106"/>
      <c r="F9355" s="107"/>
      <c r="G9355" s="108"/>
      <c r="H9355" s="109"/>
      <c r="I9355" s="109"/>
      <c r="J9355" s="110"/>
      <c r="K9355" s="117"/>
      <c r="L9355" s="178"/>
      <c r="M9355" s="178"/>
      <c r="N9355" s="106"/>
      <c r="O9355" s="111"/>
      <c r="P9355" s="111"/>
      <c r="Q9355" s="106"/>
      <c r="R9355" s="106"/>
      <c r="S9355" s="106"/>
      <c r="T9355" s="106"/>
      <c r="U9355" s="106"/>
      <c r="V9355" s="106"/>
      <c r="W9355" s="112"/>
      <c r="X9355" s="106"/>
      <c r="Y9355" s="113"/>
      <c r="Z9355" s="106"/>
      <c r="AA9355" s="114"/>
      <c r="AB9355" s="112"/>
      <c r="AC9355" s="112"/>
      <c r="AD9355" s="111"/>
      <c r="AE9355" s="106"/>
      <c r="AF9355" s="106"/>
      <c r="AG9355" s="106"/>
      <c r="AH9355" s="115"/>
      <c r="AI9355" s="117"/>
    </row>
    <row r="9356" spans="1:35" ht="15" customHeight="1" x14ac:dyDescent="0.25">
      <c r="A9356" s="105"/>
      <c r="B9356" s="106"/>
      <c r="C9356" s="106"/>
      <c r="D9356" s="106"/>
      <c r="E9356" s="106"/>
      <c r="F9356" s="107"/>
      <c r="G9356" s="108"/>
      <c r="H9356" s="109"/>
      <c r="I9356" s="109"/>
      <c r="J9356" s="110"/>
      <c r="K9356" s="117"/>
      <c r="L9356" s="178"/>
      <c r="M9356" s="178"/>
      <c r="N9356" s="106"/>
      <c r="O9356" s="111"/>
      <c r="P9356" s="111"/>
      <c r="Q9356" s="106"/>
      <c r="R9356" s="106"/>
      <c r="S9356" s="106"/>
      <c r="T9356" s="106"/>
      <c r="U9356" s="106"/>
      <c r="V9356" s="106"/>
      <c r="W9356" s="112"/>
      <c r="X9356" s="106"/>
      <c r="Y9356" s="113"/>
      <c r="Z9356" s="106"/>
      <c r="AA9356" s="114"/>
      <c r="AB9356" s="112"/>
      <c r="AC9356" s="112"/>
      <c r="AD9356" s="111"/>
      <c r="AE9356" s="106"/>
      <c r="AF9356" s="106"/>
      <c r="AG9356" s="106"/>
      <c r="AH9356" s="115"/>
      <c r="AI9356" s="117"/>
    </row>
    <row r="9357" spans="1:35" ht="15" customHeight="1" x14ac:dyDescent="0.25">
      <c r="A9357" s="105"/>
      <c r="B9357" s="106"/>
      <c r="C9357" s="106"/>
      <c r="D9357" s="106"/>
      <c r="E9357" s="106"/>
      <c r="F9357" s="107"/>
      <c r="G9357" s="108"/>
      <c r="H9357" s="109"/>
      <c r="I9357" s="109"/>
      <c r="J9357" s="110"/>
      <c r="K9357" s="117"/>
      <c r="L9357" s="178"/>
      <c r="M9357" s="178"/>
      <c r="N9357" s="106"/>
      <c r="O9357" s="111"/>
      <c r="P9357" s="111"/>
      <c r="Q9357" s="106"/>
      <c r="R9357" s="106"/>
      <c r="S9357" s="106"/>
      <c r="T9357" s="106"/>
      <c r="U9357" s="106"/>
      <c r="V9357" s="106"/>
      <c r="W9357" s="112"/>
      <c r="X9357" s="106"/>
      <c r="Y9357" s="113"/>
      <c r="Z9357" s="106"/>
      <c r="AA9357" s="114"/>
      <c r="AB9357" s="112"/>
      <c r="AC9357" s="112"/>
      <c r="AD9357" s="111"/>
      <c r="AE9357" s="106"/>
      <c r="AF9357" s="106"/>
      <c r="AG9357" s="106"/>
      <c r="AH9357" s="115"/>
      <c r="AI9357" s="117"/>
    </row>
    <row r="9358" spans="1:35" ht="15" customHeight="1" x14ac:dyDescent="0.25">
      <c r="A9358" s="105"/>
      <c r="B9358" s="106"/>
      <c r="C9358" s="106"/>
      <c r="D9358" s="106"/>
      <c r="E9358" s="106"/>
      <c r="F9358" s="107"/>
      <c r="G9358" s="108"/>
      <c r="H9358" s="109"/>
      <c r="I9358" s="109"/>
      <c r="J9358" s="110"/>
      <c r="K9358" s="117"/>
      <c r="L9358" s="178"/>
      <c r="M9358" s="178"/>
      <c r="N9358" s="106"/>
      <c r="O9358" s="111"/>
      <c r="P9358" s="111"/>
      <c r="Q9358" s="106"/>
      <c r="R9358" s="106"/>
      <c r="S9358" s="106"/>
      <c r="T9358" s="106"/>
      <c r="U9358" s="106"/>
      <c r="V9358" s="106"/>
      <c r="W9358" s="112"/>
      <c r="X9358" s="106"/>
      <c r="Y9358" s="113"/>
      <c r="Z9358" s="106"/>
      <c r="AA9358" s="114"/>
      <c r="AB9358" s="112"/>
      <c r="AC9358" s="112"/>
      <c r="AD9358" s="111"/>
      <c r="AE9358" s="106"/>
      <c r="AF9358" s="106"/>
      <c r="AG9358" s="106"/>
      <c r="AH9358" s="115"/>
      <c r="AI9358" s="117"/>
    </row>
    <row r="9359" spans="1:35" ht="15" customHeight="1" x14ac:dyDescent="0.25">
      <c r="A9359" s="105"/>
      <c r="B9359" s="106"/>
      <c r="C9359" s="106"/>
      <c r="D9359" s="106"/>
      <c r="E9359" s="106"/>
      <c r="F9359" s="107"/>
      <c r="G9359" s="108"/>
      <c r="H9359" s="109"/>
      <c r="I9359" s="109"/>
      <c r="J9359" s="110"/>
      <c r="K9359" s="117"/>
      <c r="L9359" s="178"/>
      <c r="M9359" s="178"/>
      <c r="N9359" s="106"/>
      <c r="O9359" s="111"/>
      <c r="P9359" s="111"/>
      <c r="Q9359" s="106"/>
      <c r="R9359" s="106"/>
      <c r="S9359" s="106"/>
      <c r="T9359" s="106"/>
      <c r="U9359" s="106"/>
      <c r="V9359" s="106"/>
      <c r="W9359" s="112"/>
      <c r="X9359" s="106"/>
      <c r="Y9359" s="113"/>
      <c r="Z9359" s="106"/>
      <c r="AA9359" s="114"/>
      <c r="AB9359" s="112"/>
      <c r="AC9359" s="112"/>
      <c r="AD9359" s="111"/>
      <c r="AE9359" s="106"/>
      <c r="AF9359" s="106"/>
      <c r="AG9359" s="106"/>
      <c r="AH9359" s="115"/>
      <c r="AI9359" s="117"/>
    </row>
    <row r="9360" spans="1:35" ht="15" customHeight="1" x14ac:dyDescent="0.25">
      <c r="A9360" s="105"/>
      <c r="B9360" s="106"/>
      <c r="C9360" s="106"/>
      <c r="D9360" s="106"/>
      <c r="E9360" s="106"/>
      <c r="F9360" s="107"/>
      <c r="G9360" s="108"/>
      <c r="H9360" s="109"/>
      <c r="I9360" s="109"/>
      <c r="J9360" s="110"/>
      <c r="K9360" s="117"/>
      <c r="L9360" s="178"/>
      <c r="M9360" s="178"/>
      <c r="N9360" s="106"/>
      <c r="O9360" s="111"/>
      <c r="P9360" s="111"/>
      <c r="Q9360" s="106"/>
      <c r="R9360" s="106"/>
      <c r="S9360" s="106"/>
      <c r="T9360" s="106"/>
      <c r="U9360" s="106"/>
      <c r="V9360" s="106"/>
      <c r="W9360" s="112"/>
      <c r="X9360" s="106"/>
      <c r="Y9360" s="113"/>
      <c r="Z9360" s="106"/>
      <c r="AA9360" s="114"/>
      <c r="AB9360" s="112"/>
      <c r="AC9360" s="112"/>
      <c r="AD9360" s="111"/>
      <c r="AE9360" s="106"/>
      <c r="AF9360" s="106"/>
      <c r="AG9360" s="106"/>
      <c r="AH9360" s="115"/>
      <c r="AI9360" s="117"/>
    </row>
    <row r="9361" spans="1:35" ht="15" customHeight="1" x14ac:dyDescent="0.25">
      <c r="A9361" s="105"/>
      <c r="B9361" s="106"/>
      <c r="C9361" s="106"/>
      <c r="D9361" s="106"/>
      <c r="E9361" s="106"/>
      <c r="F9361" s="107"/>
      <c r="G9361" s="108"/>
      <c r="H9361" s="109"/>
      <c r="I9361" s="109"/>
      <c r="J9361" s="110"/>
      <c r="K9361" s="117"/>
      <c r="L9361" s="178"/>
      <c r="M9361" s="178"/>
      <c r="N9361" s="106"/>
      <c r="O9361" s="111"/>
      <c r="P9361" s="111"/>
      <c r="Q9361" s="106"/>
      <c r="R9361" s="106"/>
      <c r="S9361" s="106"/>
      <c r="T9361" s="106"/>
      <c r="U9361" s="106"/>
      <c r="V9361" s="106"/>
      <c r="W9361" s="112"/>
      <c r="X9361" s="106"/>
      <c r="Y9361" s="113"/>
      <c r="Z9361" s="106"/>
      <c r="AA9361" s="114"/>
      <c r="AB9361" s="112"/>
      <c r="AC9361" s="112"/>
      <c r="AD9361" s="111"/>
      <c r="AE9361" s="106"/>
      <c r="AF9361" s="106"/>
      <c r="AG9361" s="106"/>
      <c r="AH9361" s="115"/>
      <c r="AI9361" s="117"/>
    </row>
    <row r="9362" spans="1:35" ht="15" customHeight="1" x14ac:dyDescent="0.25">
      <c r="A9362" s="105"/>
      <c r="B9362" s="106"/>
      <c r="C9362" s="106"/>
      <c r="D9362" s="106"/>
      <c r="E9362" s="106"/>
      <c r="F9362" s="107"/>
      <c r="G9362" s="108"/>
      <c r="H9362" s="109"/>
      <c r="I9362" s="109"/>
      <c r="J9362" s="110"/>
      <c r="K9362" s="117"/>
      <c r="L9362" s="178"/>
      <c r="M9362" s="178"/>
      <c r="N9362" s="106"/>
      <c r="O9362" s="111"/>
      <c r="P9362" s="111"/>
      <c r="Q9362" s="106"/>
      <c r="R9362" s="106"/>
      <c r="S9362" s="106"/>
      <c r="T9362" s="106"/>
      <c r="U9362" s="106"/>
      <c r="V9362" s="106"/>
      <c r="W9362" s="112"/>
      <c r="X9362" s="106"/>
      <c r="Y9362" s="113"/>
      <c r="Z9362" s="106"/>
      <c r="AA9362" s="114"/>
      <c r="AB9362" s="112"/>
      <c r="AC9362" s="112"/>
      <c r="AD9362" s="111"/>
      <c r="AE9362" s="106"/>
      <c r="AF9362" s="106"/>
      <c r="AG9362" s="106"/>
      <c r="AH9362" s="115"/>
      <c r="AI9362" s="117"/>
    </row>
    <row r="9363" spans="1:35" ht="15" customHeight="1" x14ac:dyDescent="0.25">
      <c r="A9363" s="105"/>
      <c r="B9363" s="106"/>
      <c r="C9363" s="106"/>
      <c r="D9363" s="106"/>
      <c r="E9363" s="106"/>
      <c r="F9363" s="107"/>
      <c r="G9363" s="108"/>
      <c r="H9363" s="109"/>
      <c r="I9363" s="109"/>
      <c r="J9363" s="110"/>
      <c r="K9363" s="117"/>
      <c r="L9363" s="178"/>
      <c r="M9363" s="178"/>
      <c r="N9363" s="106"/>
      <c r="O9363" s="111"/>
      <c r="P9363" s="111"/>
      <c r="Q9363" s="106"/>
      <c r="R9363" s="106"/>
      <c r="S9363" s="106"/>
      <c r="T9363" s="106"/>
      <c r="U9363" s="106"/>
      <c r="V9363" s="106"/>
      <c r="W9363" s="112"/>
      <c r="X9363" s="106"/>
      <c r="Y9363" s="113"/>
      <c r="Z9363" s="106"/>
      <c r="AA9363" s="114"/>
      <c r="AB9363" s="112"/>
      <c r="AC9363" s="112"/>
      <c r="AD9363" s="111"/>
      <c r="AE9363" s="106"/>
      <c r="AF9363" s="106"/>
      <c r="AG9363" s="106"/>
      <c r="AH9363" s="115"/>
      <c r="AI9363" s="117"/>
    </row>
    <row r="9364" spans="1:35" ht="15" customHeight="1" x14ac:dyDescent="0.25">
      <c r="A9364" s="105"/>
      <c r="B9364" s="106"/>
      <c r="C9364" s="106"/>
      <c r="D9364" s="106"/>
      <c r="E9364" s="106"/>
      <c r="F9364" s="107"/>
      <c r="G9364" s="108"/>
      <c r="H9364" s="109"/>
      <c r="I9364" s="109"/>
      <c r="J9364" s="110"/>
      <c r="K9364" s="117"/>
      <c r="L9364" s="178"/>
      <c r="M9364" s="178"/>
      <c r="N9364" s="106"/>
      <c r="O9364" s="111"/>
      <c r="P9364" s="111"/>
      <c r="Q9364" s="106"/>
      <c r="R9364" s="106"/>
      <c r="S9364" s="106"/>
      <c r="T9364" s="106"/>
      <c r="U9364" s="106"/>
      <c r="V9364" s="106"/>
      <c r="W9364" s="112"/>
      <c r="X9364" s="106"/>
      <c r="Y9364" s="113"/>
      <c r="Z9364" s="106"/>
      <c r="AA9364" s="114"/>
      <c r="AB9364" s="112"/>
      <c r="AC9364" s="112"/>
      <c r="AD9364" s="111"/>
      <c r="AE9364" s="106"/>
      <c r="AF9364" s="106"/>
      <c r="AG9364" s="106"/>
      <c r="AH9364" s="115"/>
      <c r="AI9364" s="117"/>
    </row>
    <row r="9365" spans="1:35" ht="15" customHeight="1" x14ac:dyDescent="0.25">
      <c r="A9365" s="105"/>
      <c r="B9365" s="106"/>
      <c r="C9365" s="106"/>
      <c r="D9365" s="106"/>
      <c r="E9365" s="106"/>
      <c r="F9365" s="107"/>
      <c r="G9365" s="108"/>
      <c r="H9365" s="109"/>
      <c r="I9365" s="109"/>
      <c r="J9365" s="110"/>
      <c r="K9365" s="117"/>
      <c r="L9365" s="178"/>
      <c r="M9365" s="178"/>
      <c r="N9365" s="106"/>
      <c r="O9365" s="111"/>
      <c r="P9365" s="111"/>
      <c r="Q9365" s="106"/>
      <c r="R9365" s="106"/>
      <c r="S9365" s="106"/>
      <c r="T9365" s="106"/>
      <c r="U9365" s="106"/>
      <c r="V9365" s="106"/>
      <c r="W9365" s="112"/>
      <c r="X9365" s="106"/>
      <c r="Y9365" s="113"/>
      <c r="Z9365" s="106"/>
      <c r="AA9365" s="114"/>
      <c r="AB9365" s="112"/>
      <c r="AC9365" s="112"/>
      <c r="AD9365" s="111"/>
      <c r="AE9365" s="106"/>
      <c r="AF9365" s="106"/>
      <c r="AG9365" s="106"/>
      <c r="AH9365" s="115"/>
      <c r="AI9365" s="117"/>
    </row>
    <row r="9366" spans="1:35" ht="15" customHeight="1" x14ac:dyDescent="0.25">
      <c r="A9366" s="105"/>
      <c r="B9366" s="106"/>
      <c r="C9366" s="106"/>
      <c r="D9366" s="106"/>
      <c r="E9366" s="106"/>
      <c r="F9366" s="107"/>
      <c r="G9366" s="108"/>
      <c r="H9366" s="109"/>
      <c r="I9366" s="109"/>
      <c r="J9366" s="110"/>
      <c r="K9366" s="117"/>
      <c r="L9366" s="178"/>
      <c r="M9366" s="178"/>
      <c r="N9366" s="106"/>
      <c r="O9366" s="111"/>
      <c r="P9366" s="111"/>
      <c r="Q9366" s="106"/>
      <c r="R9366" s="106"/>
      <c r="S9366" s="106"/>
      <c r="T9366" s="106"/>
      <c r="U9366" s="106"/>
      <c r="V9366" s="106"/>
      <c r="W9366" s="112"/>
      <c r="X9366" s="106"/>
      <c r="Y9366" s="113"/>
      <c r="Z9366" s="106"/>
      <c r="AA9366" s="114"/>
      <c r="AB9366" s="112"/>
      <c r="AC9366" s="112"/>
      <c r="AD9366" s="111"/>
      <c r="AE9366" s="106"/>
      <c r="AF9366" s="106"/>
      <c r="AG9366" s="106"/>
      <c r="AH9366" s="115"/>
      <c r="AI9366" s="117"/>
    </row>
    <row r="9367" spans="1:35" ht="15" customHeight="1" x14ac:dyDescent="0.25">
      <c r="A9367" s="105"/>
      <c r="B9367" s="106"/>
      <c r="C9367" s="106"/>
      <c r="D9367" s="106"/>
      <c r="E9367" s="106"/>
      <c r="F9367" s="107"/>
      <c r="G9367" s="108"/>
      <c r="H9367" s="109"/>
      <c r="I9367" s="109"/>
      <c r="J9367" s="110"/>
      <c r="K9367" s="117"/>
      <c r="L9367" s="178"/>
      <c r="M9367" s="178"/>
      <c r="N9367" s="106"/>
      <c r="O9367" s="111"/>
      <c r="P9367" s="111"/>
      <c r="Q9367" s="106"/>
      <c r="R9367" s="106"/>
      <c r="S9367" s="106"/>
      <c r="T9367" s="106"/>
      <c r="U9367" s="106"/>
      <c r="V9367" s="106"/>
      <c r="W9367" s="112"/>
      <c r="X9367" s="106"/>
      <c r="Y9367" s="113"/>
      <c r="Z9367" s="106"/>
      <c r="AA9367" s="114"/>
      <c r="AB9367" s="112"/>
      <c r="AC9367" s="112"/>
      <c r="AD9367" s="111"/>
      <c r="AE9367" s="106"/>
      <c r="AF9367" s="106"/>
      <c r="AG9367" s="106"/>
      <c r="AH9367" s="115"/>
      <c r="AI9367" s="117"/>
    </row>
    <row r="9368" spans="1:35" ht="15" customHeight="1" x14ac:dyDescent="0.25">
      <c r="A9368" s="105"/>
      <c r="B9368" s="106"/>
      <c r="C9368" s="106"/>
      <c r="D9368" s="106"/>
      <c r="E9368" s="106"/>
      <c r="F9368" s="107"/>
      <c r="G9368" s="108"/>
      <c r="H9368" s="109"/>
      <c r="I9368" s="109"/>
      <c r="J9368" s="110"/>
      <c r="K9368" s="117"/>
      <c r="L9368" s="178"/>
      <c r="M9368" s="178"/>
      <c r="N9368" s="106"/>
      <c r="O9368" s="111"/>
      <c r="P9368" s="111"/>
      <c r="Q9368" s="106"/>
      <c r="R9368" s="106"/>
      <c r="S9368" s="106"/>
      <c r="T9368" s="106"/>
      <c r="U9368" s="106"/>
      <c r="V9368" s="106"/>
      <c r="W9368" s="112"/>
      <c r="X9368" s="106"/>
      <c r="Y9368" s="113"/>
      <c r="Z9368" s="106"/>
      <c r="AA9368" s="114"/>
      <c r="AB9368" s="112"/>
      <c r="AC9368" s="112"/>
      <c r="AD9368" s="111"/>
      <c r="AE9368" s="106"/>
      <c r="AF9368" s="106"/>
      <c r="AG9368" s="106"/>
      <c r="AH9368" s="115"/>
      <c r="AI9368" s="117"/>
    </row>
    <row r="9369" spans="1:35" ht="15" customHeight="1" x14ac:dyDescent="0.25">
      <c r="A9369" s="105"/>
      <c r="B9369" s="106"/>
      <c r="C9369" s="106"/>
      <c r="D9369" s="106"/>
      <c r="E9369" s="106"/>
      <c r="F9369" s="107"/>
      <c r="G9369" s="108"/>
      <c r="H9369" s="109"/>
      <c r="I9369" s="109"/>
      <c r="J9369" s="110"/>
      <c r="K9369" s="117"/>
      <c r="L9369" s="178"/>
      <c r="M9369" s="178"/>
      <c r="N9369" s="106"/>
      <c r="O9369" s="111"/>
      <c r="P9369" s="111"/>
      <c r="Q9369" s="106"/>
      <c r="R9369" s="106"/>
      <c r="S9369" s="106"/>
      <c r="T9369" s="106"/>
      <c r="U9369" s="106"/>
      <c r="V9369" s="106"/>
      <c r="W9369" s="112"/>
      <c r="X9369" s="106"/>
      <c r="Y9369" s="113"/>
      <c r="Z9369" s="106"/>
      <c r="AA9369" s="114"/>
      <c r="AB9369" s="112"/>
      <c r="AC9369" s="112"/>
      <c r="AD9369" s="111"/>
      <c r="AE9369" s="106"/>
      <c r="AF9369" s="106"/>
      <c r="AG9369" s="106"/>
      <c r="AH9369" s="115"/>
      <c r="AI9369" s="117"/>
    </row>
    <row r="9370" spans="1:35" ht="15" customHeight="1" x14ac:dyDescent="0.25">
      <c r="A9370" s="105"/>
      <c r="B9370" s="106"/>
      <c r="C9370" s="106"/>
      <c r="D9370" s="106"/>
      <c r="E9370" s="106"/>
      <c r="F9370" s="107"/>
      <c r="G9370" s="108"/>
      <c r="H9370" s="109"/>
      <c r="I9370" s="109"/>
      <c r="J9370" s="110"/>
      <c r="K9370" s="117"/>
      <c r="L9370" s="178"/>
      <c r="M9370" s="178"/>
      <c r="N9370" s="106"/>
      <c r="O9370" s="111"/>
      <c r="P9370" s="111"/>
      <c r="Q9370" s="106"/>
      <c r="R9370" s="106"/>
      <c r="S9370" s="106"/>
      <c r="T9370" s="106"/>
      <c r="U9370" s="106"/>
      <c r="V9370" s="106"/>
      <c r="W9370" s="112"/>
      <c r="X9370" s="106"/>
      <c r="Y9370" s="113"/>
      <c r="Z9370" s="106"/>
      <c r="AA9370" s="114"/>
      <c r="AB9370" s="112"/>
      <c r="AC9370" s="112"/>
      <c r="AD9370" s="111"/>
      <c r="AE9370" s="106"/>
      <c r="AF9370" s="106"/>
      <c r="AG9370" s="106"/>
      <c r="AH9370" s="115"/>
      <c r="AI9370" s="117"/>
    </row>
    <row r="9371" spans="1:35" ht="15" customHeight="1" x14ac:dyDescent="0.25">
      <c r="A9371" s="105"/>
      <c r="B9371" s="106"/>
      <c r="C9371" s="106"/>
      <c r="D9371" s="106"/>
      <c r="E9371" s="106"/>
      <c r="F9371" s="107"/>
      <c r="G9371" s="108"/>
      <c r="H9371" s="109"/>
      <c r="I9371" s="109"/>
      <c r="J9371" s="110"/>
      <c r="K9371" s="117"/>
      <c r="L9371" s="178"/>
      <c r="M9371" s="178"/>
      <c r="N9371" s="106"/>
      <c r="O9371" s="111"/>
      <c r="P9371" s="111"/>
      <c r="Q9371" s="106"/>
      <c r="R9371" s="106"/>
      <c r="S9371" s="106"/>
      <c r="T9371" s="106"/>
      <c r="U9371" s="106"/>
      <c r="V9371" s="106"/>
      <c r="W9371" s="112"/>
      <c r="X9371" s="106"/>
      <c r="Y9371" s="113"/>
      <c r="Z9371" s="106"/>
      <c r="AA9371" s="114"/>
      <c r="AB9371" s="112"/>
      <c r="AC9371" s="112"/>
      <c r="AD9371" s="111"/>
      <c r="AE9371" s="106"/>
      <c r="AF9371" s="106"/>
      <c r="AG9371" s="106"/>
      <c r="AH9371" s="115"/>
      <c r="AI9371" s="117"/>
    </row>
    <row r="9372" spans="1:35" ht="15" customHeight="1" x14ac:dyDescent="0.25">
      <c r="A9372" s="105"/>
      <c r="B9372" s="106"/>
      <c r="C9372" s="106"/>
      <c r="D9372" s="106"/>
      <c r="E9372" s="106"/>
      <c r="F9372" s="107"/>
      <c r="G9372" s="108"/>
      <c r="H9372" s="109"/>
      <c r="I9372" s="109"/>
      <c r="J9372" s="110"/>
      <c r="K9372" s="117"/>
      <c r="L9372" s="178"/>
      <c r="M9372" s="178"/>
      <c r="N9372" s="106"/>
      <c r="O9372" s="111"/>
      <c r="P9372" s="111"/>
      <c r="Q9372" s="106"/>
      <c r="R9372" s="106"/>
      <c r="S9372" s="106"/>
      <c r="T9372" s="106"/>
      <c r="U9372" s="106"/>
      <c r="V9372" s="106"/>
      <c r="W9372" s="112"/>
      <c r="X9372" s="106"/>
      <c r="Y9372" s="113"/>
      <c r="Z9372" s="106"/>
      <c r="AA9372" s="114"/>
      <c r="AB9372" s="112"/>
      <c r="AC9372" s="112"/>
      <c r="AD9372" s="111"/>
      <c r="AE9372" s="106"/>
      <c r="AF9372" s="106"/>
      <c r="AG9372" s="106"/>
      <c r="AH9372" s="115"/>
      <c r="AI9372" s="117"/>
    </row>
    <row r="9373" spans="1:35" ht="15" customHeight="1" x14ac:dyDescent="0.25">
      <c r="A9373" s="105"/>
      <c r="B9373" s="106"/>
      <c r="C9373" s="106"/>
      <c r="D9373" s="106"/>
      <c r="E9373" s="106"/>
      <c r="F9373" s="107"/>
      <c r="G9373" s="108"/>
      <c r="H9373" s="109"/>
      <c r="I9373" s="109"/>
      <c r="J9373" s="110"/>
      <c r="K9373" s="117"/>
      <c r="L9373" s="178"/>
      <c r="M9373" s="178"/>
      <c r="N9373" s="106"/>
      <c r="O9373" s="111"/>
      <c r="P9373" s="111"/>
      <c r="Q9373" s="106"/>
      <c r="R9373" s="106"/>
      <c r="S9373" s="106"/>
      <c r="T9373" s="106"/>
      <c r="U9373" s="106"/>
      <c r="V9373" s="106"/>
      <c r="W9373" s="112"/>
      <c r="X9373" s="106"/>
      <c r="Y9373" s="113"/>
      <c r="Z9373" s="106"/>
      <c r="AA9373" s="114"/>
      <c r="AB9373" s="112"/>
      <c r="AC9373" s="112"/>
      <c r="AD9373" s="111"/>
      <c r="AE9373" s="106"/>
      <c r="AF9373" s="106"/>
      <c r="AG9373" s="106"/>
      <c r="AH9373" s="115"/>
      <c r="AI9373" s="117"/>
    </row>
    <row r="9374" spans="1:35" ht="15" customHeight="1" x14ac:dyDescent="0.25">
      <c r="A9374" s="105"/>
      <c r="B9374" s="106"/>
      <c r="C9374" s="106"/>
      <c r="D9374" s="106"/>
      <c r="E9374" s="106"/>
      <c r="F9374" s="107"/>
      <c r="G9374" s="108"/>
      <c r="H9374" s="109"/>
      <c r="I9374" s="109"/>
      <c r="J9374" s="110"/>
      <c r="K9374" s="117"/>
      <c r="L9374" s="178"/>
      <c r="M9374" s="178"/>
      <c r="N9374" s="106"/>
      <c r="O9374" s="111"/>
      <c r="P9374" s="111"/>
      <c r="Q9374" s="106"/>
      <c r="R9374" s="106"/>
      <c r="S9374" s="106"/>
      <c r="T9374" s="106"/>
      <c r="U9374" s="106"/>
      <c r="V9374" s="106"/>
      <c r="W9374" s="112"/>
      <c r="X9374" s="106"/>
      <c r="Y9374" s="113"/>
      <c r="Z9374" s="106"/>
      <c r="AA9374" s="114"/>
      <c r="AB9374" s="112"/>
      <c r="AC9374" s="112"/>
      <c r="AD9374" s="111"/>
      <c r="AE9374" s="106"/>
      <c r="AF9374" s="106"/>
      <c r="AG9374" s="106"/>
      <c r="AH9374" s="115"/>
      <c r="AI9374" s="117"/>
    </row>
    <row r="9375" spans="1:35" ht="15" customHeight="1" x14ac:dyDescent="0.25">
      <c r="A9375" s="105"/>
      <c r="B9375" s="106"/>
      <c r="C9375" s="106"/>
      <c r="D9375" s="106"/>
      <c r="E9375" s="106"/>
      <c r="F9375" s="107"/>
      <c r="G9375" s="108"/>
      <c r="H9375" s="109"/>
      <c r="I9375" s="109"/>
      <c r="J9375" s="110"/>
      <c r="K9375" s="117"/>
      <c r="L9375" s="178"/>
      <c r="M9375" s="178"/>
      <c r="N9375" s="106"/>
      <c r="O9375" s="111"/>
      <c r="P9375" s="111"/>
      <c r="Q9375" s="106"/>
      <c r="R9375" s="106"/>
      <c r="S9375" s="106"/>
      <c r="T9375" s="106"/>
      <c r="U9375" s="106"/>
      <c r="V9375" s="106"/>
      <c r="W9375" s="112"/>
      <c r="X9375" s="106"/>
      <c r="Y9375" s="113"/>
      <c r="Z9375" s="106"/>
      <c r="AA9375" s="114"/>
      <c r="AB9375" s="112"/>
      <c r="AC9375" s="112"/>
      <c r="AD9375" s="111"/>
      <c r="AE9375" s="106"/>
      <c r="AF9375" s="106"/>
      <c r="AG9375" s="106"/>
      <c r="AH9375" s="115"/>
      <c r="AI9375" s="117"/>
    </row>
    <row r="9376" spans="1:35" ht="15" customHeight="1" x14ac:dyDescent="0.25">
      <c r="A9376" s="105"/>
      <c r="B9376" s="106"/>
      <c r="C9376" s="106"/>
      <c r="D9376" s="106"/>
      <c r="E9376" s="106"/>
      <c r="F9376" s="107"/>
      <c r="G9376" s="108"/>
      <c r="H9376" s="109"/>
      <c r="I9376" s="109"/>
      <c r="J9376" s="110"/>
      <c r="K9376" s="117"/>
      <c r="L9376" s="178"/>
      <c r="M9376" s="178"/>
      <c r="N9376" s="106"/>
      <c r="O9376" s="111"/>
      <c r="P9376" s="111"/>
      <c r="Q9376" s="106"/>
      <c r="R9376" s="106"/>
      <c r="S9376" s="106"/>
      <c r="T9376" s="106"/>
      <c r="U9376" s="106"/>
      <c r="V9376" s="106"/>
      <c r="W9376" s="112"/>
      <c r="X9376" s="106"/>
      <c r="Y9376" s="113"/>
      <c r="Z9376" s="106"/>
      <c r="AA9376" s="114"/>
      <c r="AB9376" s="112"/>
      <c r="AC9376" s="112"/>
      <c r="AD9376" s="111"/>
      <c r="AE9376" s="106"/>
      <c r="AF9376" s="106"/>
      <c r="AG9376" s="106"/>
      <c r="AH9376" s="115"/>
      <c r="AI9376" s="117"/>
    </row>
    <row r="9377" spans="1:35" ht="15" customHeight="1" x14ac:dyDescent="0.25">
      <c r="A9377" s="105"/>
      <c r="B9377" s="106"/>
      <c r="C9377" s="106"/>
      <c r="D9377" s="106"/>
      <c r="E9377" s="106"/>
      <c r="F9377" s="107"/>
      <c r="G9377" s="108"/>
      <c r="H9377" s="109"/>
      <c r="I9377" s="109"/>
      <c r="J9377" s="110"/>
      <c r="K9377" s="117"/>
      <c r="L9377" s="178"/>
      <c r="M9377" s="178"/>
      <c r="N9377" s="106"/>
      <c r="O9377" s="111"/>
      <c r="P9377" s="111"/>
      <c r="Q9377" s="106"/>
      <c r="R9377" s="106"/>
      <c r="S9377" s="106"/>
      <c r="T9377" s="106"/>
      <c r="U9377" s="106"/>
      <c r="V9377" s="106"/>
      <c r="W9377" s="112"/>
      <c r="X9377" s="106"/>
      <c r="Y9377" s="113"/>
      <c r="Z9377" s="106"/>
      <c r="AA9377" s="114"/>
      <c r="AB9377" s="112"/>
      <c r="AC9377" s="112"/>
      <c r="AD9377" s="111"/>
      <c r="AE9377" s="106"/>
      <c r="AF9377" s="106"/>
      <c r="AG9377" s="106"/>
      <c r="AH9377" s="115"/>
      <c r="AI9377" s="117"/>
    </row>
    <row r="9378" spans="1:35" ht="15" customHeight="1" x14ac:dyDescent="0.25">
      <c r="A9378" s="105"/>
      <c r="B9378" s="106"/>
      <c r="C9378" s="106"/>
      <c r="D9378" s="106"/>
      <c r="E9378" s="106"/>
      <c r="F9378" s="107"/>
      <c r="G9378" s="108"/>
      <c r="H9378" s="109"/>
      <c r="I9378" s="109"/>
      <c r="J9378" s="110"/>
      <c r="K9378" s="117"/>
      <c r="L9378" s="178"/>
      <c r="M9378" s="178"/>
      <c r="N9378" s="106"/>
      <c r="O9378" s="111"/>
      <c r="P9378" s="111"/>
      <c r="Q9378" s="106"/>
      <c r="R9378" s="106"/>
      <c r="S9378" s="106"/>
      <c r="T9378" s="106"/>
      <c r="U9378" s="106"/>
      <c r="V9378" s="106"/>
      <c r="W9378" s="112"/>
      <c r="X9378" s="106"/>
      <c r="Y9378" s="113"/>
      <c r="Z9378" s="106"/>
      <c r="AA9378" s="114"/>
      <c r="AB9378" s="112"/>
      <c r="AC9378" s="112"/>
      <c r="AD9378" s="111"/>
      <c r="AE9378" s="106"/>
      <c r="AF9378" s="106"/>
      <c r="AG9378" s="106"/>
      <c r="AH9378" s="115"/>
      <c r="AI9378" s="117"/>
    </row>
    <row r="9379" spans="1:35" ht="15" customHeight="1" x14ac:dyDescent="0.25">
      <c r="A9379" s="105"/>
      <c r="B9379" s="106"/>
      <c r="C9379" s="106"/>
      <c r="D9379" s="106"/>
      <c r="E9379" s="106"/>
      <c r="F9379" s="107"/>
      <c r="G9379" s="108"/>
      <c r="H9379" s="109"/>
      <c r="I9379" s="109"/>
      <c r="J9379" s="110"/>
      <c r="K9379" s="117"/>
      <c r="L9379" s="178"/>
      <c r="M9379" s="178"/>
      <c r="N9379" s="106"/>
      <c r="O9379" s="111"/>
      <c r="P9379" s="111"/>
      <c r="Q9379" s="106"/>
      <c r="R9379" s="106"/>
      <c r="S9379" s="106"/>
      <c r="T9379" s="106"/>
      <c r="U9379" s="106"/>
      <c r="V9379" s="106"/>
      <c r="W9379" s="112"/>
      <c r="X9379" s="106"/>
      <c r="Y9379" s="113"/>
      <c r="Z9379" s="106"/>
      <c r="AA9379" s="114"/>
      <c r="AB9379" s="112"/>
      <c r="AC9379" s="112"/>
      <c r="AD9379" s="111"/>
      <c r="AE9379" s="106"/>
      <c r="AF9379" s="106"/>
      <c r="AG9379" s="106"/>
      <c r="AH9379" s="115"/>
      <c r="AI9379" s="117"/>
    </row>
    <row r="9380" spans="1:35" ht="15" customHeight="1" x14ac:dyDescent="0.25">
      <c r="A9380" s="105"/>
      <c r="B9380" s="106"/>
      <c r="C9380" s="106"/>
      <c r="D9380" s="106"/>
      <c r="E9380" s="106"/>
      <c r="F9380" s="107"/>
      <c r="G9380" s="108"/>
      <c r="H9380" s="109"/>
      <c r="I9380" s="109"/>
      <c r="J9380" s="110"/>
      <c r="K9380" s="117"/>
      <c r="L9380" s="178"/>
      <c r="M9380" s="178"/>
      <c r="N9380" s="106"/>
      <c r="O9380" s="111"/>
      <c r="P9380" s="111"/>
      <c r="Q9380" s="106"/>
      <c r="R9380" s="106"/>
      <c r="S9380" s="106"/>
      <c r="T9380" s="106"/>
      <c r="U9380" s="106"/>
      <c r="V9380" s="106"/>
      <c r="W9380" s="112"/>
      <c r="X9380" s="106"/>
      <c r="Y9380" s="113"/>
      <c r="Z9380" s="106"/>
      <c r="AA9380" s="114"/>
      <c r="AB9380" s="112"/>
      <c r="AC9380" s="112"/>
      <c r="AD9380" s="111"/>
      <c r="AE9380" s="106"/>
      <c r="AF9380" s="106"/>
      <c r="AG9380" s="106"/>
      <c r="AH9380" s="115"/>
      <c r="AI9380" s="117"/>
    </row>
    <row r="9381" spans="1:35" ht="15" customHeight="1" x14ac:dyDescent="0.25">
      <c r="A9381" s="105"/>
      <c r="B9381" s="106"/>
      <c r="C9381" s="106"/>
      <c r="D9381" s="106"/>
      <c r="E9381" s="106"/>
      <c r="F9381" s="107"/>
      <c r="G9381" s="108"/>
      <c r="H9381" s="109"/>
      <c r="I9381" s="109"/>
      <c r="J9381" s="110"/>
      <c r="K9381" s="117"/>
      <c r="L9381" s="178"/>
      <c r="M9381" s="178"/>
      <c r="N9381" s="106"/>
      <c r="O9381" s="111"/>
      <c r="P9381" s="111"/>
      <c r="Q9381" s="106"/>
      <c r="R9381" s="106"/>
      <c r="S9381" s="106"/>
      <c r="T9381" s="106"/>
      <c r="U9381" s="106"/>
      <c r="V9381" s="106"/>
      <c r="W9381" s="112"/>
      <c r="X9381" s="106"/>
      <c r="Y9381" s="113"/>
      <c r="Z9381" s="106"/>
      <c r="AA9381" s="114"/>
      <c r="AB9381" s="112"/>
      <c r="AC9381" s="112"/>
      <c r="AD9381" s="111"/>
      <c r="AE9381" s="106"/>
      <c r="AF9381" s="106"/>
      <c r="AG9381" s="106"/>
      <c r="AH9381" s="115"/>
      <c r="AI9381" s="117"/>
    </row>
    <row r="9382" spans="1:35" ht="15" customHeight="1" x14ac:dyDescent="0.25">
      <c r="A9382" s="105"/>
      <c r="B9382" s="106"/>
      <c r="C9382" s="106"/>
      <c r="D9382" s="106"/>
      <c r="E9382" s="106"/>
      <c r="F9382" s="107"/>
      <c r="G9382" s="108"/>
      <c r="H9382" s="109"/>
      <c r="I9382" s="109"/>
      <c r="J9382" s="110"/>
      <c r="K9382" s="117"/>
      <c r="L9382" s="178"/>
      <c r="M9382" s="178"/>
      <c r="N9382" s="106"/>
      <c r="O9382" s="111"/>
      <c r="P9382" s="111"/>
      <c r="Q9382" s="106"/>
      <c r="R9382" s="106"/>
      <c r="S9382" s="106"/>
      <c r="T9382" s="106"/>
      <c r="U9382" s="106"/>
      <c r="V9382" s="106"/>
      <c r="W9382" s="112"/>
      <c r="X9382" s="106"/>
      <c r="Y9382" s="113"/>
      <c r="Z9382" s="106"/>
      <c r="AA9382" s="114"/>
      <c r="AB9382" s="112"/>
      <c r="AC9382" s="112"/>
      <c r="AD9382" s="111"/>
      <c r="AE9382" s="106"/>
      <c r="AF9382" s="106"/>
      <c r="AG9382" s="106"/>
      <c r="AH9382" s="115"/>
      <c r="AI9382" s="117"/>
    </row>
    <row r="9383" spans="1:35" ht="15" customHeight="1" x14ac:dyDescent="0.25">
      <c r="A9383" s="105"/>
      <c r="B9383" s="106"/>
      <c r="C9383" s="106"/>
      <c r="D9383" s="106"/>
      <c r="E9383" s="106"/>
      <c r="F9383" s="107"/>
      <c r="G9383" s="108"/>
      <c r="H9383" s="109"/>
      <c r="I9383" s="109"/>
      <c r="J9383" s="110"/>
      <c r="K9383" s="117"/>
      <c r="L9383" s="178"/>
      <c r="M9383" s="178"/>
      <c r="N9383" s="106"/>
      <c r="O9383" s="111"/>
      <c r="P9383" s="111"/>
      <c r="Q9383" s="106"/>
      <c r="R9383" s="106"/>
      <c r="S9383" s="106"/>
      <c r="T9383" s="106"/>
      <c r="U9383" s="106"/>
      <c r="V9383" s="106"/>
      <c r="W9383" s="112"/>
      <c r="X9383" s="106"/>
      <c r="Y9383" s="113"/>
      <c r="Z9383" s="106"/>
      <c r="AA9383" s="114"/>
      <c r="AB9383" s="112"/>
      <c r="AC9383" s="112"/>
      <c r="AD9383" s="111"/>
      <c r="AE9383" s="106"/>
      <c r="AF9383" s="106"/>
      <c r="AG9383" s="106"/>
      <c r="AH9383" s="115"/>
      <c r="AI9383" s="117"/>
    </row>
    <row r="9384" spans="1:35" ht="15" customHeight="1" x14ac:dyDescent="0.25">
      <c r="A9384" s="105"/>
      <c r="B9384" s="106"/>
      <c r="C9384" s="106"/>
      <c r="D9384" s="106"/>
      <c r="E9384" s="106"/>
      <c r="F9384" s="107"/>
      <c r="G9384" s="108"/>
      <c r="H9384" s="109"/>
      <c r="I9384" s="109"/>
      <c r="J9384" s="110"/>
      <c r="K9384" s="117"/>
      <c r="L9384" s="178"/>
      <c r="M9384" s="178"/>
      <c r="N9384" s="106"/>
      <c r="O9384" s="111"/>
      <c r="P9384" s="111"/>
      <c r="Q9384" s="106"/>
      <c r="R9384" s="106"/>
      <c r="S9384" s="106"/>
      <c r="T9384" s="106"/>
      <c r="U9384" s="106"/>
      <c r="V9384" s="106"/>
      <c r="W9384" s="112"/>
      <c r="X9384" s="106"/>
      <c r="Y9384" s="113"/>
      <c r="Z9384" s="106"/>
      <c r="AA9384" s="114"/>
      <c r="AB9384" s="112"/>
      <c r="AC9384" s="112"/>
      <c r="AD9384" s="111"/>
      <c r="AE9384" s="106"/>
      <c r="AF9384" s="106"/>
      <c r="AG9384" s="106"/>
      <c r="AH9384" s="115"/>
      <c r="AI9384" s="117"/>
    </row>
    <row r="9385" spans="1:35" ht="15" customHeight="1" x14ac:dyDescent="0.25">
      <c r="A9385" s="105"/>
      <c r="B9385" s="106"/>
      <c r="C9385" s="106"/>
      <c r="D9385" s="106"/>
      <c r="E9385" s="106"/>
      <c r="F9385" s="107"/>
      <c r="G9385" s="108"/>
      <c r="H9385" s="109"/>
      <c r="I9385" s="109"/>
      <c r="J9385" s="110"/>
      <c r="K9385" s="117"/>
      <c r="L9385" s="178"/>
      <c r="M9385" s="178"/>
      <c r="N9385" s="106"/>
      <c r="O9385" s="111"/>
      <c r="P9385" s="111"/>
      <c r="Q9385" s="106"/>
      <c r="R9385" s="106"/>
      <c r="S9385" s="106"/>
      <c r="T9385" s="106"/>
      <c r="U9385" s="106"/>
      <c r="V9385" s="106"/>
      <c r="W9385" s="112"/>
      <c r="X9385" s="106"/>
      <c r="Y9385" s="113"/>
      <c r="Z9385" s="106"/>
      <c r="AA9385" s="114"/>
      <c r="AB9385" s="112"/>
      <c r="AC9385" s="112"/>
      <c r="AD9385" s="111"/>
      <c r="AE9385" s="106"/>
      <c r="AF9385" s="106"/>
      <c r="AG9385" s="106"/>
      <c r="AH9385" s="115"/>
      <c r="AI9385" s="117"/>
    </row>
    <row r="9386" spans="1:35" ht="15" customHeight="1" x14ac:dyDescent="0.25">
      <c r="A9386" s="105"/>
      <c r="B9386" s="106"/>
      <c r="C9386" s="106"/>
      <c r="D9386" s="106"/>
      <c r="E9386" s="106"/>
      <c r="F9386" s="107"/>
      <c r="G9386" s="108"/>
      <c r="H9386" s="109"/>
      <c r="I9386" s="109"/>
      <c r="J9386" s="110"/>
      <c r="K9386" s="117"/>
      <c r="L9386" s="178"/>
      <c r="M9386" s="178"/>
      <c r="N9386" s="106"/>
      <c r="O9386" s="111"/>
      <c r="P9386" s="111"/>
      <c r="Q9386" s="106"/>
      <c r="R9386" s="106"/>
      <c r="S9386" s="106"/>
      <c r="T9386" s="106"/>
      <c r="U9386" s="106"/>
      <c r="V9386" s="106"/>
      <c r="W9386" s="112"/>
      <c r="X9386" s="106"/>
      <c r="Y9386" s="113"/>
      <c r="Z9386" s="106"/>
      <c r="AA9386" s="114"/>
      <c r="AB9386" s="112"/>
      <c r="AC9386" s="112"/>
      <c r="AD9386" s="111"/>
      <c r="AE9386" s="106"/>
      <c r="AF9386" s="106"/>
      <c r="AG9386" s="106"/>
      <c r="AH9386" s="115"/>
      <c r="AI9386" s="117"/>
    </row>
    <row r="9387" spans="1:35" ht="15" customHeight="1" x14ac:dyDescent="0.25">
      <c r="A9387" s="105"/>
      <c r="B9387" s="106"/>
      <c r="C9387" s="106"/>
      <c r="D9387" s="106"/>
      <c r="E9387" s="106"/>
      <c r="F9387" s="107"/>
      <c r="G9387" s="108"/>
      <c r="H9387" s="109"/>
      <c r="I9387" s="109"/>
      <c r="J9387" s="110"/>
      <c r="K9387" s="117"/>
      <c r="L9387" s="178"/>
      <c r="M9387" s="178"/>
      <c r="N9387" s="106"/>
      <c r="O9387" s="111"/>
      <c r="P9387" s="111"/>
      <c r="Q9387" s="106"/>
      <c r="R9387" s="106"/>
      <c r="S9387" s="106"/>
      <c r="T9387" s="106"/>
      <c r="U9387" s="106"/>
      <c r="V9387" s="106"/>
      <c r="W9387" s="112"/>
      <c r="X9387" s="106"/>
      <c r="Y9387" s="113"/>
      <c r="Z9387" s="106"/>
      <c r="AA9387" s="114"/>
      <c r="AB9387" s="112"/>
      <c r="AC9387" s="112"/>
      <c r="AD9387" s="111"/>
      <c r="AE9387" s="106"/>
      <c r="AF9387" s="106"/>
      <c r="AG9387" s="106"/>
      <c r="AH9387" s="115"/>
      <c r="AI9387" s="117"/>
    </row>
    <row r="9388" spans="1:35" ht="15" customHeight="1" x14ac:dyDescent="0.25">
      <c r="A9388" s="105"/>
      <c r="B9388" s="106"/>
      <c r="C9388" s="106"/>
      <c r="D9388" s="106"/>
      <c r="E9388" s="106"/>
      <c r="F9388" s="107"/>
      <c r="G9388" s="108"/>
      <c r="H9388" s="109"/>
      <c r="I9388" s="109"/>
      <c r="J9388" s="110"/>
      <c r="K9388" s="117"/>
      <c r="L9388" s="178"/>
      <c r="M9388" s="178"/>
      <c r="N9388" s="106"/>
      <c r="O9388" s="111"/>
      <c r="P9388" s="111"/>
      <c r="Q9388" s="106"/>
      <c r="R9388" s="106"/>
      <c r="S9388" s="106"/>
      <c r="T9388" s="106"/>
      <c r="U9388" s="106"/>
      <c r="V9388" s="106"/>
      <c r="W9388" s="112"/>
      <c r="X9388" s="106"/>
      <c r="Y9388" s="113"/>
      <c r="Z9388" s="106"/>
      <c r="AA9388" s="114"/>
      <c r="AB9388" s="112"/>
      <c r="AC9388" s="112"/>
      <c r="AD9388" s="111"/>
      <c r="AE9388" s="106"/>
      <c r="AF9388" s="106"/>
      <c r="AG9388" s="106"/>
      <c r="AH9388" s="115"/>
      <c r="AI9388" s="117"/>
    </row>
    <row r="9389" spans="1:35" ht="15" customHeight="1" x14ac:dyDescent="0.25">
      <c r="A9389" s="105"/>
      <c r="B9389" s="106"/>
      <c r="C9389" s="106"/>
      <c r="D9389" s="106"/>
      <c r="E9389" s="106"/>
      <c r="F9389" s="107"/>
      <c r="G9389" s="108"/>
      <c r="H9389" s="109"/>
      <c r="I9389" s="109"/>
      <c r="J9389" s="110"/>
      <c r="K9389" s="117"/>
      <c r="L9389" s="178"/>
      <c r="M9389" s="178"/>
      <c r="N9389" s="106"/>
      <c r="O9389" s="111"/>
      <c r="P9389" s="111"/>
      <c r="Q9389" s="106"/>
      <c r="R9389" s="106"/>
      <c r="S9389" s="106"/>
      <c r="T9389" s="106"/>
      <c r="U9389" s="106"/>
      <c r="V9389" s="106"/>
      <c r="W9389" s="112"/>
      <c r="X9389" s="106"/>
      <c r="Y9389" s="113"/>
      <c r="Z9389" s="106"/>
      <c r="AA9389" s="114"/>
      <c r="AB9389" s="112"/>
      <c r="AC9389" s="112"/>
      <c r="AD9389" s="111"/>
      <c r="AE9389" s="106"/>
      <c r="AF9389" s="106"/>
      <c r="AG9389" s="106"/>
      <c r="AH9389" s="115"/>
      <c r="AI9389" s="117"/>
    </row>
    <row r="9390" spans="1:35" ht="15" customHeight="1" x14ac:dyDescent="0.25">
      <c r="A9390" s="105"/>
      <c r="B9390" s="106"/>
      <c r="C9390" s="106"/>
      <c r="D9390" s="106"/>
      <c r="E9390" s="106"/>
      <c r="F9390" s="107"/>
      <c r="G9390" s="108"/>
      <c r="H9390" s="109"/>
      <c r="I9390" s="109"/>
      <c r="J9390" s="110"/>
      <c r="K9390" s="117"/>
      <c r="L9390" s="178"/>
      <c r="M9390" s="178"/>
      <c r="N9390" s="106"/>
      <c r="O9390" s="111"/>
      <c r="P9390" s="111"/>
      <c r="Q9390" s="106"/>
      <c r="R9390" s="106"/>
      <c r="S9390" s="106"/>
      <c r="T9390" s="106"/>
      <c r="U9390" s="106"/>
      <c r="V9390" s="106"/>
      <c r="W9390" s="112"/>
      <c r="X9390" s="106"/>
      <c r="Y9390" s="113"/>
      <c r="Z9390" s="106"/>
      <c r="AA9390" s="114"/>
      <c r="AB9390" s="112"/>
      <c r="AC9390" s="112"/>
      <c r="AD9390" s="111"/>
      <c r="AE9390" s="106"/>
      <c r="AF9390" s="106"/>
      <c r="AG9390" s="106"/>
      <c r="AH9390" s="115"/>
      <c r="AI9390" s="117"/>
    </row>
    <row r="9391" spans="1:35" ht="15" customHeight="1" x14ac:dyDescent="0.25">
      <c r="A9391" s="105"/>
      <c r="B9391" s="106"/>
      <c r="C9391" s="106"/>
      <c r="D9391" s="106"/>
      <c r="E9391" s="106"/>
      <c r="F9391" s="107"/>
      <c r="G9391" s="108"/>
      <c r="H9391" s="109"/>
      <c r="I9391" s="109"/>
      <c r="J9391" s="110"/>
      <c r="K9391" s="117"/>
      <c r="L9391" s="178"/>
      <c r="M9391" s="178"/>
      <c r="N9391" s="106"/>
      <c r="O9391" s="111"/>
      <c r="P9391" s="111"/>
      <c r="Q9391" s="106"/>
      <c r="R9391" s="106"/>
      <c r="S9391" s="106"/>
      <c r="T9391" s="106"/>
      <c r="U9391" s="106"/>
      <c r="V9391" s="106"/>
      <c r="W9391" s="112"/>
      <c r="X9391" s="106"/>
      <c r="Y9391" s="113"/>
      <c r="Z9391" s="106"/>
      <c r="AA9391" s="114"/>
      <c r="AB9391" s="112"/>
      <c r="AC9391" s="112"/>
      <c r="AD9391" s="111"/>
      <c r="AE9391" s="106"/>
      <c r="AF9391" s="106"/>
      <c r="AG9391" s="106"/>
      <c r="AH9391" s="115"/>
      <c r="AI9391" s="117"/>
    </row>
    <row r="9392" spans="1:35" ht="15" customHeight="1" x14ac:dyDescent="0.25">
      <c r="A9392" s="105"/>
      <c r="B9392" s="106"/>
      <c r="C9392" s="106"/>
      <c r="D9392" s="106"/>
      <c r="E9392" s="106"/>
      <c r="F9392" s="107"/>
      <c r="G9392" s="108"/>
      <c r="H9392" s="109"/>
      <c r="I9392" s="109"/>
      <c r="J9392" s="110"/>
      <c r="K9392" s="117"/>
      <c r="L9392" s="178"/>
      <c r="M9392" s="178"/>
      <c r="N9392" s="106"/>
      <c r="O9392" s="111"/>
      <c r="P9392" s="111"/>
      <c r="Q9392" s="106"/>
      <c r="R9392" s="106"/>
      <c r="S9392" s="106"/>
      <c r="T9392" s="106"/>
      <c r="U9392" s="106"/>
      <c r="V9392" s="106"/>
      <c r="W9392" s="112"/>
      <c r="X9392" s="106"/>
      <c r="Y9392" s="113"/>
      <c r="Z9392" s="106"/>
      <c r="AA9392" s="114"/>
      <c r="AB9392" s="112"/>
      <c r="AC9392" s="112"/>
      <c r="AD9392" s="111"/>
      <c r="AE9392" s="106"/>
      <c r="AF9392" s="106"/>
      <c r="AG9392" s="106"/>
      <c r="AH9392" s="115"/>
      <c r="AI9392" s="117"/>
    </row>
    <row r="9393" spans="1:35" ht="15" customHeight="1" x14ac:dyDescent="0.25">
      <c r="A9393" s="105"/>
      <c r="B9393" s="106"/>
      <c r="C9393" s="106"/>
      <c r="D9393" s="106"/>
      <c r="E9393" s="106"/>
      <c r="F9393" s="107"/>
      <c r="G9393" s="108"/>
      <c r="H9393" s="109"/>
      <c r="I9393" s="109"/>
      <c r="J9393" s="110"/>
      <c r="K9393" s="117"/>
      <c r="L9393" s="178"/>
      <c r="M9393" s="178"/>
      <c r="N9393" s="106"/>
      <c r="O9393" s="111"/>
      <c r="P9393" s="111"/>
      <c r="Q9393" s="106"/>
      <c r="R9393" s="106"/>
      <c r="S9393" s="106"/>
      <c r="T9393" s="106"/>
      <c r="U9393" s="106"/>
      <c r="V9393" s="106"/>
      <c r="W9393" s="112"/>
      <c r="X9393" s="106"/>
      <c r="Y9393" s="113"/>
      <c r="Z9393" s="106"/>
      <c r="AA9393" s="114"/>
      <c r="AB9393" s="112"/>
      <c r="AC9393" s="112"/>
      <c r="AD9393" s="111"/>
      <c r="AE9393" s="106"/>
      <c r="AF9393" s="106"/>
      <c r="AG9393" s="106"/>
      <c r="AH9393" s="115"/>
      <c r="AI9393" s="117"/>
    </row>
    <row r="9394" spans="1:35" ht="15" customHeight="1" x14ac:dyDescent="0.25">
      <c r="A9394" s="105"/>
      <c r="B9394" s="106"/>
      <c r="C9394" s="106"/>
      <c r="D9394" s="106"/>
      <c r="E9394" s="106"/>
      <c r="F9394" s="107"/>
      <c r="G9394" s="108"/>
      <c r="H9394" s="109"/>
      <c r="I9394" s="109"/>
      <c r="J9394" s="110"/>
      <c r="K9394" s="117"/>
      <c r="L9394" s="178"/>
      <c r="M9394" s="178"/>
      <c r="N9394" s="106"/>
      <c r="O9394" s="111"/>
      <c r="P9394" s="111"/>
      <c r="Q9394" s="106"/>
      <c r="R9394" s="106"/>
      <c r="S9394" s="106"/>
      <c r="T9394" s="106"/>
      <c r="U9394" s="106"/>
      <c r="V9394" s="106"/>
      <c r="W9394" s="112"/>
      <c r="X9394" s="106"/>
      <c r="Y9394" s="113"/>
      <c r="Z9394" s="106"/>
      <c r="AA9394" s="114"/>
      <c r="AB9394" s="112"/>
      <c r="AC9394" s="112"/>
      <c r="AD9394" s="111"/>
      <c r="AE9394" s="106"/>
      <c r="AF9394" s="106"/>
      <c r="AG9394" s="106"/>
      <c r="AH9394" s="115"/>
      <c r="AI9394" s="117"/>
    </row>
    <row r="9395" spans="1:35" ht="15" customHeight="1" x14ac:dyDescent="0.25">
      <c r="A9395" s="105"/>
      <c r="B9395" s="106"/>
      <c r="C9395" s="106"/>
      <c r="D9395" s="106"/>
      <c r="E9395" s="106"/>
      <c r="F9395" s="107"/>
      <c r="G9395" s="108"/>
      <c r="H9395" s="109"/>
      <c r="I9395" s="109"/>
      <c r="J9395" s="110"/>
      <c r="K9395" s="117"/>
      <c r="L9395" s="178"/>
      <c r="M9395" s="178"/>
      <c r="N9395" s="106"/>
      <c r="O9395" s="111"/>
      <c r="P9395" s="111"/>
      <c r="Q9395" s="106"/>
      <c r="R9395" s="106"/>
      <c r="S9395" s="106"/>
      <c r="T9395" s="106"/>
      <c r="U9395" s="106"/>
      <c r="V9395" s="106"/>
      <c r="W9395" s="112"/>
      <c r="X9395" s="106"/>
      <c r="Y9395" s="113"/>
      <c r="Z9395" s="106"/>
      <c r="AA9395" s="114"/>
      <c r="AB9395" s="112"/>
      <c r="AC9395" s="112"/>
      <c r="AD9395" s="111"/>
      <c r="AE9395" s="106"/>
      <c r="AF9395" s="106"/>
      <c r="AG9395" s="106"/>
      <c r="AH9395" s="115"/>
      <c r="AI9395" s="117"/>
    </row>
    <row r="9396" spans="1:35" ht="15" customHeight="1" x14ac:dyDescent="0.25">
      <c r="A9396" s="105"/>
      <c r="B9396" s="106"/>
      <c r="C9396" s="106"/>
      <c r="D9396" s="106"/>
      <c r="E9396" s="106"/>
      <c r="F9396" s="107"/>
      <c r="G9396" s="108"/>
      <c r="H9396" s="109"/>
      <c r="I9396" s="109"/>
      <c r="J9396" s="110"/>
      <c r="K9396" s="117"/>
      <c r="L9396" s="178"/>
      <c r="M9396" s="178"/>
      <c r="N9396" s="106"/>
      <c r="O9396" s="111"/>
      <c r="P9396" s="111"/>
      <c r="Q9396" s="106"/>
      <c r="R9396" s="106"/>
      <c r="S9396" s="106"/>
      <c r="T9396" s="106"/>
      <c r="U9396" s="106"/>
      <c r="V9396" s="106"/>
      <c r="W9396" s="112"/>
      <c r="X9396" s="106"/>
      <c r="Y9396" s="113"/>
      <c r="Z9396" s="106"/>
      <c r="AA9396" s="114"/>
      <c r="AB9396" s="112"/>
      <c r="AC9396" s="112"/>
      <c r="AD9396" s="111"/>
      <c r="AE9396" s="106"/>
      <c r="AF9396" s="106"/>
      <c r="AG9396" s="106"/>
      <c r="AH9396" s="115"/>
      <c r="AI9396" s="117"/>
    </row>
    <row r="9397" spans="1:35" ht="15" customHeight="1" x14ac:dyDescent="0.25">
      <c r="A9397" s="105"/>
      <c r="B9397" s="106"/>
      <c r="C9397" s="106"/>
      <c r="D9397" s="106"/>
      <c r="E9397" s="106"/>
      <c r="F9397" s="107"/>
      <c r="G9397" s="108"/>
      <c r="H9397" s="109"/>
      <c r="I9397" s="109"/>
      <c r="J9397" s="110"/>
      <c r="K9397" s="117"/>
      <c r="L9397" s="178"/>
      <c r="M9397" s="178"/>
      <c r="N9397" s="106"/>
      <c r="O9397" s="111"/>
      <c r="P9397" s="111"/>
      <c r="Q9397" s="106"/>
      <c r="R9397" s="106"/>
      <c r="S9397" s="106"/>
      <c r="T9397" s="106"/>
      <c r="U9397" s="106"/>
      <c r="V9397" s="106"/>
      <c r="W9397" s="112"/>
      <c r="X9397" s="106"/>
      <c r="Y9397" s="113"/>
      <c r="Z9397" s="106"/>
      <c r="AA9397" s="114"/>
      <c r="AB9397" s="112"/>
      <c r="AC9397" s="112"/>
      <c r="AD9397" s="111"/>
      <c r="AE9397" s="106"/>
      <c r="AF9397" s="106"/>
      <c r="AG9397" s="106"/>
      <c r="AH9397" s="115"/>
      <c r="AI9397" s="117"/>
    </row>
    <row r="9398" spans="1:35" ht="15" customHeight="1" x14ac:dyDescent="0.25">
      <c r="A9398" s="105"/>
      <c r="B9398" s="106"/>
      <c r="C9398" s="106"/>
      <c r="D9398" s="106"/>
      <c r="E9398" s="106"/>
      <c r="F9398" s="107"/>
      <c r="G9398" s="108"/>
      <c r="H9398" s="109"/>
      <c r="I9398" s="109"/>
      <c r="J9398" s="110"/>
      <c r="K9398" s="117"/>
      <c r="L9398" s="178"/>
      <c r="M9398" s="178"/>
      <c r="N9398" s="106"/>
      <c r="O9398" s="111"/>
      <c r="P9398" s="111"/>
      <c r="Q9398" s="106"/>
      <c r="R9398" s="106"/>
      <c r="S9398" s="106"/>
      <c r="T9398" s="106"/>
      <c r="U9398" s="106"/>
      <c r="V9398" s="106"/>
      <c r="W9398" s="112"/>
      <c r="X9398" s="106"/>
      <c r="Y9398" s="113"/>
      <c r="Z9398" s="106"/>
      <c r="AA9398" s="114"/>
      <c r="AB9398" s="112"/>
      <c r="AC9398" s="112"/>
      <c r="AD9398" s="111"/>
      <c r="AE9398" s="106"/>
      <c r="AF9398" s="106"/>
      <c r="AG9398" s="106"/>
      <c r="AH9398" s="115"/>
      <c r="AI9398" s="117"/>
    </row>
    <row r="9399" spans="1:35" ht="15" customHeight="1" x14ac:dyDescent="0.25">
      <c r="A9399" s="105"/>
      <c r="B9399" s="106"/>
      <c r="C9399" s="106"/>
      <c r="D9399" s="106"/>
      <c r="E9399" s="106"/>
      <c r="F9399" s="107"/>
      <c r="G9399" s="108"/>
      <c r="H9399" s="109"/>
      <c r="I9399" s="109"/>
      <c r="J9399" s="110"/>
      <c r="K9399" s="117"/>
      <c r="L9399" s="178"/>
      <c r="M9399" s="178"/>
      <c r="N9399" s="106"/>
      <c r="O9399" s="111"/>
      <c r="P9399" s="111"/>
      <c r="Q9399" s="106"/>
      <c r="R9399" s="106"/>
      <c r="S9399" s="106"/>
      <c r="T9399" s="106"/>
      <c r="U9399" s="106"/>
      <c r="V9399" s="106"/>
      <c r="W9399" s="112"/>
      <c r="X9399" s="106"/>
      <c r="Y9399" s="113"/>
      <c r="Z9399" s="106"/>
      <c r="AA9399" s="114"/>
      <c r="AB9399" s="112"/>
      <c r="AC9399" s="112"/>
      <c r="AD9399" s="111"/>
      <c r="AE9399" s="106"/>
      <c r="AF9399" s="106"/>
      <c r="AG9399" s="106"/>
      <c r="AH9399" s="115"/>
      <c r="AI9399" s="117"/>
    </row>
    <row r="9400" spans="1:35" ht="15" customHeight="1" x14ac:dyDescent="0.25">
      <c r="A9400" s="105"/>
      <c r="B9400" s="106"/>
      <c r="C9400" s="106"/>
      <c r="D9400" s="106"/>
      <c r="E9400" s="106"/>
      <c r="F9400" s="107"/>
      <c r="G9400" s="108"/>
      <c r="H9400" s="109"/>
      <c r="I9400" s="109"/>
      <c r="J9400" s="110"/>
      <c r="K9400" s="117"/>
      <c r="L9400" s="178"/>
      <c r="M9400" s="178"/>
      <c r="N9400" s="106"/>
      <c r="O9400" s="111"/>
      <c r="P9400" s="111"/>
      <c r="Q9400" s="106"/>
      <c r="R9400" s="106"/>
      <c r="S9400" s="106"/>
      <c r="T9400" s="106"/>
      <c r="U9400" s="106"/>
      <c r="V9400" s="106"/>
      <c r="W9400" s="112"/>
      <c r="X9400" s="106"/>
      <c r="Y9400" s="113"/>
      <c r="Z9400" s="106"/>
      <c r="AA9400" s="114"/>
      <c r="AB9400" s="112"/>
      <c r="AC9400" s="112"/>
      <c r="AD9400" s="111"/>
      <c r="AE9400" s="106"/>
      <c r="AF9400" s="106"/>
      <c r="AG9400" s="106"/>
      <c r="AH9400" s="115"/>
      <c r="AI9400" s="117"/>
    </row>
    <row r="9401" spans="1:35" ht="15" customHeight="1" x14ac:dyDescent="0.25">
      <c r="A9401" s="105"/>
      <c r="B9401" s="106"/>
      <c r="C9401" s="106"/>
      <c r="D9401" s="106"/>
      <c r="E9401" s="106"/>
      <c r="F9401" s="107"/>
      <c r="G9401" s="108"/>
      <c r="H9401" s="109"/>
      <c r="I9401" s="109"/>
      <c r="J9401" s="110"/>
      <c r="K9401" s="117"/>
      <c r="L9401" s="178"/>
      <c r="M9401" s="178"/>
      <c r="N9401" s="106"/>
      <c r="O9401" s="111"/>
      <c r="P9401" s="111"/>
      <c r="Q9401" s="106"/>
      <c r="R9401" s="106"/>
      <c r="S9401" s="106"/>
      <c r="T9401" s="106"/>
      <c r="U9401" s="106"/>
      <c r="V9401" s="106"/>
      <c r="W9401" s="112"/>
      <c r="X9401" s="106"/>
      <c r="Y9401" s="113"/>
      <c r="Z9401" s="106"/>
      <c r="AA9401" s="114"/>
      <c r="AB9401" s="112"/>
      <c r="AC9401" s="112"/>
      <c r="AD9401" s="111"/>
      <c r="AE9401" s="106"/>
      <c r="AF9401" s="106"/>
      <c r="AG9401" s="106"/>
      <c r="AH9401" s="115"/>
      <c r="AI9401" s="117"/>
    </row>
    <row r="9402" spans="1:35" ht="15" customHeight="1" x14ac:dyDescent="0.25">
      <c r="A9402" s="105"/>
      <c r="B9402" s="106"/>
      <c r="C9402" s="106"/>
      <c r="D9402" s="106"/>
      <c r="E9402" s="106"/>
      <c r="F9402" s="107"/>
      <c r="G9402" s="108"/>
      <c r="H9402" s="109"/>
      <c r="I9402" s="109"/>
      <c r="J9402" s="110"/>
      <c r="K9402" s="117"/>
      <c r="L9402" s="178"/>
      <c r="M9402" s="178"/>
      <c r="N9402" s="106"/>
      <c r="O9402" s="111"/>
      <c r="P9402" s="111"/>
      <c r="Q9402" s="106"/>
      <c r="R9402" s="106"/>
      <c r="S9402" s="106"/>
      <c r="T9402" s="106"/>
      <c r="U9402" s="106"/>
      <c r="V9402" s="106"/>
      <c r="W9402" s="112"/>
      <c r="X9402" s="106"/>
      <c r="Y9402" s="113"/>
      <c r="Z9402" s="106"/>
      <c r="AA9402" s="114"/>
      <c r="AB9402" s="112"/>
      <c r="AC9402" s="112"/>
      <c r="AD9402" s="111"/>
      <c r="AE9402" s="106"/>
      <c r="AF9402" s="106"/>
      <c r="AG9402" s="106"/>
      <c r="AH9402" s="115"/>
      <c r="AI9402" s="117"/>
    </row>
    <row r="9403" spans="1:35" ht="15" customHeight="1" x14ac:dyDescent="0.25">
      <c r="A9403" s="105"/>
      <c r="B9403" s="106"/>
      <c r="C9403" s="106"/>
      <c r="D9403" s="106"/>
      <c r="E9403" s="106"/>
      <c r="F9403" s="107"/>
      <c r="G9403" s="108"/>
      <c r="H9403" s="109"/>
      <c r="I9403" s="109"/>
      <c r="J9403" s="110"/>
      <c r="K9403" s="117"/>
      <c r="L9403" s="178"/>
      <c r="M9403" s="178"/>
      <c r="N9403" s="106"/>
      <c r="O9403" s="111"/>
      <c r="P9403" s="111"/>
      <c r="Q9403" s="106"/>
      <c r="R9403" s="106"/>
      <c r="S9403" s="106"/>
      <c r="T9403" s="106"/>
      <c r="U9403" s="106"/>
      <c r="V9403" s="106"/>
      <c r="W9403" s="112"/>
      <c r="X9403" s="106"/>
      <c r="Y9403" s="113"/>
      <c r="Z9403" s="106"/>
      <c r="AA9403" s="114"/>
      <c r="AB9403" s="112"/>
      <c r="AC9403" s="112"/>
      <c r="AD9403" s="111"/>
      <c r="AE9403" s="106"/>
      <c r="AF9403" s="106"/>
      <c r="AG9403" s="106"/>
      <c r="AH9403" s="115"/>
      <c r="AI9403" s="117"/>
    </row>
    <row r="9404" spans="1:35" ht="15" customHeight="1" x14ac:dyDescent="0.25">
      <c r="A9404" s="105"/>
      <c r="B9404" s="106"/>
      <c r="C9404" s="106"/>
      <c r="D9404" s="106"/>
      <c r="E9404" s="106"/>
      <c r="F9404" s="107"/>
      <c r="G9404" s="108"/>
      <c r="H9404" s="109"/>
      <c r="I9404" s="109"/>
      <c r="J9404" s="110"/>
      <c r="K9404" s="117"/>
      <c r="L9404" s="178"/>
      <c r="M9404" s="178"/>
      <c r="N9404" s="106"/>
      <c r="O9404" s="111"/>
      <c r="P9404" s="111"/>
      <c r="Q9404" s="106"/>
      <c r="R9404" s="106"/>
      <c r="S9404" s="106"/>
      <c r="T9404" s="106"/>
      <c r="U9404" s="106"/>
      <c r="V9404" s="106"/>
      <c r="W9404" s="112"/>
      <c r="X9404" s="106"/>
      <c r="Y9404" s="113"/>
      <c r="Z9404" s="106"/>
      <c r="AA9404" s="114"/>
      <c r="AB9404" s="112"/>
      <c r="AC9404" s="112"/>
      <c r="AD9404" s="111"/>
      <c r="AE9404" s="106"/>
      <c r="AF9404" s="106"/>
      <c r="AG9404" s="106"/>
      <c r="AH9404" s="115"/>
      <c r="AI9404" s="117"/>
    </row>
    <row r="9405" spans="1:35" ht="15" customHeight="1" x14ac:dyDescent="0.25">
      <c r="A9405" s="105"/>
      <c r="B9405" s="106"/>
      <c r="C9405" s="106"/>
      <c r="D9405" s="106"/>
      <c r="E9405" s="106"/>
      <c r="F9405" s="107"/>
      <c r="G9405" s="108"/>
      <c r="H9405" s="109"/>
      <c r="I9405" s="109"/>
      <c r="J9405" s="110"/>
      <c r="K9405" s="117"/>
      <c r="L9405" s="178"/>
      <c r="M9405" s="178"/>
      <c r="N9405" s="106"/>
      <c r="O9405" s="111"/>
      <c r="P9405" s="111"/>
      <c r="Q9405" s="106"/>
      <c r="R9405" s="106"/>
      <c r="S9405" s="106"/>
      <c r="T9405" s="106"/>
      <c r="U9405" s="106"/>
      <c r="V9405" s="106"/>
      <c r="W9405" s="112"/>
      <c r="X9405" s="106"/>
      <c r="Y9405" s="113"/>
      <c r="Z9405" s="106"/>
      <c r="AA9405" s="114"/>
      <c r="AB9405" s="112"/>
      <c r="AC9405" s="112"/>
      <c r="AD9405" s="111"/>
      <c r="AE9405" s="106"/>
      <c r="AF9405" s="106"/>
      <c r="AG9405" s="106"/>
      <c r="AH9405" s="115"/>
      <c r="AI9405" s="117"/>
    </row>
    <row r="9406" spans="1:35" ht="15" customHeight="1" x14ac:dyDescent="0.25">
      <c r="A9406" s="105"/>
      <c r="B9406" s="106"/>
      <c r="C9406" s="106"/>
      <c r="D9406" s="106"/>
      <c r="E9406" s="106"/>
      <c r="F9406" s="107"/>
      <c r="G9406" s="108"/>
      <c r="H9406" s="109"/>
      <c r="I9406" s="109"/>
      <c r="J9406" s="110"/>
      <c r="K9406" s="117"/>
      <c r="L9406" s="178"/>
      <c r="M9406" s="178"/>
      <c r="N9406" s="106"/>
      <c r="O9406" s="111"/>
      <c r="P9406" s="111"/>
      <c r="Q9406" s="106"/>
      <c r="R9406" s="106"/>
      <c r="S9406" s="106"/>
      <c r="T9406" s="106"/>
      <c r="U9406" s="106"/>
      <c r="V9406" s="106"/>
      <c r="W9406" s="112"/>
      <c r="X9406" s="106"/>
      <c r="Y9406" s="113"/>
      <c r="Z9406" s="106"/>
      <c r="AA9406" s="114"/>
      <c r="AB9406" s="112"/>
      <c r="AC9406" s="112"/>
      <c r="AD9406" s="111"/>
      <c r="AE9406" s="106"/>
      <c r="AF9406" s="106"/>
      <c r="AG9406" s="106"/>
      <c r="AH9406" s="115"/>
      <c r="AI9406" s="117"/>
    </row>
    <row r="9407" spans="1:35" ht="15" customHeight="1" x14ac:dyDescent="0.25">
      <c r="A9407" s="105"/>
      <c r="B9407" s="106"/>
      <c r="C9407" s="106"/>
      <c r="D9407" s="106"/>
      <c r="E9407" s="106"/>
      <c r="F9407" s="107"/>
      <c r="G9407" s="108"/>
      <c r="H9407" s="109"/>
      <c r="I9407" s="109"/>
      <c r="J9407" s="110"/>
      <c r="K9407" s="117"/>
      <c r="L9407" s="178"/>
      <c r="M9407" s="178"/>
      <c r="N9407" s="106"/>
      <c r="O9407" s="111"/>
      <c r="P9407" s="111"/>
      <c r="Q9407" s="106"/>
      <c r="R9407" s="106"/>
      <c r="S9407" s="106"/>
      <c r="T9407" s="106"/>
      <c r="U9407" s="106"/>
      <c r="V9407" s="106"/>
      <c r="W9407" s="112"/>
      <c r="X9407" s="106"/>
      <c r="Y9407" s="113"/>
      <c r="Z9407" s="106"/>
      <c r="AA9407" s="114"/>
      <c r="AB9407" s="112"/>
      <c r="AC9407" s="112"/>
      <c r="AD9407" s="111"/>
      <c r="AE9407" s="106"/>
      <c r="AF9407" s="106"/>
      <c r="AG9407" s="106"/>
      <c r="AH9407" s="115"/>
      <c r="AI9407" s="117"/>
    </row>
    <row r="9408" spans="1:35" ht="15" customHeight="1" x14ac:dyDescent="0.25">
      <c r="A9408" s="105"/>
      <c r="B9408" s="106"/>
      <c r="C9408" s="106"/>
      <c r="D9408" s="106"/>
      <c r="E9408" s="106"/>
      <c r="F9408" s="107"/>
      <c r="G9408" s="108"/>
      <c r="H9408" s="109"/>
      <c r="I9408" s="109"/>
      <c r="J9408" s="110"/>
      <c r="K9408" s="117"/>
      <c r="L9408" s="178"/>
      <c r="M9408" s="178"/>
      <c r="N9408" s="106"/>
      <c r="O9408" s="111"/>
      <c r="P9408" s="111"/>
      <c r="Q9408" s="106"/>
      <c r="R9408" s="106"/>
      <c r="S9408" s="106"/>
      <c r="T9408" s="106"/>
      <c r="U9408" s="106"/>
      <c r="V9408" s="106"/>
      <c r="W9408" s="112"/>
      <c r="X9408" s="106"/>
      <c r="Y9408" s="113"/>
      <c r="Z9408" s="106"/>
      <c r="AA9408" s="114"/>
      <c r="AB9408" s="112"/>
      <c r="AC9408" s="112"/>
      <c r="AD9408" s="111"/>
      <c r="AE9408" s="106"/>
      <c r="AF9408" s="106"/>
      <c r="AG9408" s="106"/>
      <c r="AH9408" s="115"/>
      <c r="AI9408" s="117"/>
    </row>
    <row r="9409" spans="1:35" ht="15" customHeight="1" x14ac:dyDescent="0.25">
      <c r="A9409" s="105"/>
      <c r="B9409" s="106"/>
      <c r="C9409" s="106"/>
      <c r="D9409" s="106"/>
      <c r="E9409" s="106"/>
      <c r="F9409" s="107"/>
      <c r="G9409" s="108"/>
      <c r="H9409" s="109"/>
      <c r="I9409" s="109"/>
      <c r="J9409" s="110"/>
      <c r="K9409" s="117"/>
      <c r="L9409" s="178"/>
      <c r="M9409" s="178"/>
      <c r="N9409" s="106"/>
      <c r="O9409" s="111"/>
      <c r="P9409" s="111"/>
      <c r="Q9409" s="106"/>
      <c r="R9409" s="106"/>
      <c r="S9409" s="106"/>
      <c r="T9409" s="106"/>
      <c r="U9409" s="106"/>
      <c r="V9409" s="106"/>
      <c r="W9409" s="112"/>
      <c r="X9409" s="106"/>
      <c r="Y9409" s="113"/>
      <c r="Z9409" s="106"/>
      <c r="AA9409" s="114"/>
      <c r="AB9409" s="112"/>
      <c r="AC9409" s="112"/>
      <c r="AD9409" s="111"/>
      <c r="AE9409" s="106"/>
      <c r="AF9409" s="106"/>
      <c r="AG9409" s="106"/>
      <c r="AH9409" s="115"/>
      <c r="AI9409" s="117"/>
    </row>
    <row r="9410" spans="1:35" ht="15" customHeight="1" x14ac:dyDescent="0.25">
      <c r="A9410" s="105"/>
      <c r="B9410" s="106"/>
      <c r="C9410" s="106"/>
      <c r="D9410" s="106"/>
      <c r="E9410" s="106"/>
      <c r="F9410" s="107"/>
      <c r="G9410" s="108"/>
      <c r="H9410" s="109"/>
      <c r="I9410" s="109"/>
      <c r="J9410" s="110"/>
      <c r="K9410" s="117"/>
      <c r="L9410" s="178"/>
      <c r="M9410" s="178"/>
      <c r="N9410" s="106"/>
      <c r="O9410" s="111"/>
      <c r="P9410" s="111"/>
      <c r="Q9410" s="106"/>
      <c r="R9410" s="106"/>
      <c r="S9410" s="106"/>
      <c r="T9410" s="106"/>
      <c r="U9410" s="106"/>
      <c r="V9410" s="106"/>
      <c r="W9410" s="112"/>
      <c r="X9410" s="106"/>
      <c r="Y9410" s="113"/>
      <c r="Z9410" s="106"/>
      <c r="AA9410" s="114"/>
      <c r="AB9410" s="112"/>
      <c r="AC9410" s="112"/>
      <c r="AD9410" s="111"/>
      <c r="AE9410" s="106"/>
      <c r="AF9410" s="106"/>
      <c r="AG9410" s="106"/>
      <c r="AH9410" s="115"/>
      <c r="AI9410" s="117"/>
    </row>
    <row r="9411" spans="1:35" ht="15" customHeight="1" x14ac:dyDescent="0.25">
      <c r="A9411" s="105"/>
      <c r="B9411" s="106"/>
      <c r="C9411" s="106"/>
      <c r="D9411" s="106"/>
      <c r="E9411" s="106"/>
      <c r="F9411" s="107"/>
      <c r="G9411" s="108"/>
      <c r="H9411" s="109"/>
      <c r="I9411" s="109"/>
      <c r="J9411" s="110"/>
      <c r="K9411" s="117"/>
      <c r="L9411" s="178"/>
      <c r="M9411" s="178"/>
      <c r="N9411" s="106"/>
      <c r="O9411" s="111"/>
      <c r="P9411" s="111"/>
      <c r="Q9411" s="106"/>
      <c r="R9411" s="106"/>
      <c r="S9411" s="106"/>
      <c r="T9411" s="106"/>
      <c r="U9411" s="106"/>
      <c r="V9411" s="106"/>
      <c r="W9411" s="112"/>
      <c r="X9411" s="106"/>
      <c r="Y9411" s="113"/>
      <c r="Z9411" s="106"/>
      <c r="AA9411" s="114"/>
      <c r="AB9411" s="112"/>
      <c r="AC9411" s="112"/>
      <c r="AD9411" s="111"/>
      <c r="AE9411" s="106"/>
      <c r="AF9411" s="106"/>
      <c r="AG9411" s="106"/>
      <c r="AH9411" s="115"/>
      <c r="AI9411" s="117"/>
    </row>
    <row r="9412" spans="1:35" ht="15" customHeight="1" x14ac:dyDescent="0.25">
      <c r="A9412" s="105"/>
      <c r="B9412" s="106"/>
      <c r="C9412" s="106"/>
      <c r="D9412" s="106"/>
      <c r="E9412" s="106"/>
      <c r="F9412" s="107"/>
      <c r="G9412" s="108"/>
      <c r="H9412" s="109"/>
      <c r="I9412" s="109"/>
      <c r="J9412" s="110"/>
      <c r="K9412" s="117"/>
      <c r="L9412" s="178"/>
      <c r="M9412" s="178"/>
      <c r="N9412" s="106"/>
      <c r="O9412" s="111"/>
      <c r="P9412" s="111"/>
      <c r="Q9412" s="106"/>
      <c r="R9412" s="106"/>
      <c r="S9412" s="106"/>
      <c r="T9412" s="106"/>
      <c r="U9412" s="106"/>
      <c r="V9412" s="106"/>
      <c r="W9412" s="112"/>
      <c r="X9412" s="106"/>
      <c r="Y9412" s="113"/>
      <c r="Z9412" s="106"/>
      <c r="AA9412" s="114"/>
      <c r="AB9412" s="112"/>
      <c r="AC9412" s="112"/>
      <c r="AD9412" s="111"/>
      <c r="AE9412" s="106"/>
      <c r="AF9412" s="106"/>
      <c r="AG9412" s="106"/>
      <c r="AH9412" s="115"/>
      <c r="AI9412" s="117"/>
    </row>
    <row r="9413" spans="1:35" ht="15" customHeight="1" x14ac:dyDescent="0.25">
      <c r="A9413" s="105"/>
      <c r="B9413" s="106"/>
      <c r="C9413" s="106"/>
      <c r="D9413" s="106"/>
      <c r="E9413" s="106"/>
      <c r="F9413" s="107"/>
      <c r="G9413" s="108"/>
      <c r="H9413" s="109"/>
      <c r="I9413" s="109"/>
      <c r="J9413" s="110"/>
      <c r="K9413" s="117"/>
      <c r="L9413" s="178"/>
      <c r="M9413" s="178"/>
      <c r="N9413" s="106"/>
      <c r="O9413" s="111"/>
      <c r="P9413" s="111"/>
      <c r="Q9413" s="106"/>
      <c r="R9413" s="106"/>
      <c r="S9413" s="106"/>
      <c r="T9413" s="106"/>
      <c r="U9413" s="106"/>
      <c r="V9413" s="106"/>
      <c r="W9413" s="112"/>
      <c r="X9413" s="106"/>
      <c r="Y9413" s="113"/>
      <c r="Z9413" s="106"/>
      <c r="AA9413" s="114"/>
      <c r="AB9413" s="112"/>
      <c r="AC9413" s="112"/>
      <c r="AD9413" s="111"/>
      <c r="AE9413" s="106"/>
      <c r="AF9413" s="106"/>
      <c r="AG9413" s="106"/>
      <c r="AH9413" s="115"/>
      <c r="AI9413" s="117"/>
    </row>
    <row r="9414" spans="1:35" ht="15" customHeight="1" x14ac:dyDescent="0.25">
      <c r="A9414" s="105"/>
      <c r="B9414" s="106"/>
      <c r="C9414" s="106"/>
      <c r="D9414" s="106"/>
      <c r="E9414" s="106"/>
      <c r="F9414" s="107"/>
      <c r="G9414" s="108"/>
      <c r="H9414" s="109"/>
      <c r="I9414" s="109"/>
      <c r="J9414" s="110"/>
      <c r="K9414" s="117"/>
      <c r="L9414" s="178"/>
      <c r="M9414" s="178"/>
      <c r="N9414" s="106"/>
      <c r="O9414" s="111"/>
      <c r="P9414" s="111"/>
      <c r="Q9414" s="106"/>
      <c r="R9414" s="106"/>
      <c r="S9414" s="106"/>
      <c r="T9414" s="106"/>
      <c r="U9414" s="106"/>
      <c r="V9414" s="106"/>
      <c r="W9414" s="112"/>
      <c r="X9414" s="106"/>
      <c r="Y9414" s="113"/>
      <c r="Z9414" s="106"/>
      <c r="AA9414" s="114"/>
      <c r="AB9414" s="112"/>
      <c r="AC9414" s="112"/>
      <c r="AD9414" s="111"/>
      <c r="AE9414" s="106"/>
      <c r="AF9414" s="106"/>
      <c r="AG9414" s="106"/>
      <c r="AH9414" s="115"/>
      <c r="AI9414" s="117"/>
    </row>
    <row r="9415" spans="1:35" ht="15" customHeight="1" x14ac:dyDescent="0.25">
      <c r="A9415" s="105"/>
      <c r="B9415" s="106"/>
      <c r="C9415" s="106"/>
      <c r="D9415" s="106"/>
      <c r="E9415" s="106"/>
      <c r="F9415" s="107"/>
      <c r="G9415" s="108"/>
      <c r="H9415" s="109"/>
      <c r="I9415" s="109"/>
      <c r="J9415" s="110"/>
      <c r="K9415" s="117"/>
      <c r="L9415" s="178"/>
      <c r="M9415" s="178"/>
      <c r="N9415" s="106"/>
      <c r="O9415" s="111"/>
      <c r="P9415" s="111"/>
      <c r="Q9415" s="106"/>
      <c r="R9415" s="106"/>
      <c r="S9415" s="106"/>
      <c r="T9415" s="106"/>
      <c r="U9415" s="106"/>
      <c r="V9415" s="106"/>
      <c r="W9415" s="112"/>
      <c r="X9415" s="106"/>
      <c r="Y9415" s="113"/>
      <c r="Z9415" s="106"/>
      <c r="AA9415" s="114"/>
      <c r="AB9415" s="112"/>
      <c r="AC9415" s="112"/>
      <c r="AD9415" s="111"/>
      <c r="AE9415" s="106"/>
      <c r="AF9415" s="106"/>
      <c r="AG9415" s="106"/>
      <c r="AH9415" s="115"/>
      <c r="AI9415" s="117"/>
    </row>
    <row r="9416" spans="1:35" ht="15" customHeight="1" x14ac:dyDescent="0.25">
      <c r="A9416" s="105"/>
      <c r="B9416" s="106"/>
      <c r="C9416" s="106"/>
      <c r="D9416" s="106"/>
      <c r="E9416" s="106"/>
      <c r="F9416" s="107"/>
      <c r="G9416" s="108"/>
      <c r="H9416" s="109"/>
      <c r="I9416" s="109"/>
      <c r="J9416" s="110"/>
      <c r="K9416" s="117"/>
      <c r="L9416" s="178"/>
      <c r="M9416" s="178"/>
      <c r="N9416" s="106"/>
      <c r="O9416" s="111"/>
      <c r="P9416" s="111"/>
      <c r="Q9416" s="106"/>
      <c r="R9416" s="106"/>
      <c r="S9416" s="106"/>
      <c r="T9416" s="106"/>
      <c r="U9416" s="106"/>
      <c r="V9416" s="106"/>
      <c r="W9416" s="112"/>
      <c r="X9416" s="106"/>
      <c r="Y9416" s="113"/>
      <c r="Z9416" s="106"/>
      <c r="AA9416" s="114"/>
      <c r="AB9416" s="112"/>
      <c r="AC9416" s="112"/>
      <c r="AD9416" s="111"/>
      <c r="AE9416" s="106"/>
      <c r="AF9416" s="106"/>
      <c r="AG9416" s="106"/>
      <c r="AH9416" s="115"/>
      <c r="AI9416" s="117"/>
    </row>
    <row r="9417" spans="1:35" ht="15" customHeight="1" x14ac:dyDescent="0.25">
      <c r="A9417" s="105"/>
      <c r="B9417" s="106"/>
      <c r="C9417" s="106"/>
      <c r="D9417" s="106"/>
      <c r="E9417" s="106"/>
      <c r="F9417" s="107"/>
      <c r="G9417" s="108"/>
      <c r="H9417" s="109"/>
      <c r="I9417" s="109"/>
      <c r="J9417" s="110"/>
      <c r="K9417" s="117"/>
      <c r="L9417" s="178"/>
      <c r="M9417" s="178"/>
      <c r="N9417" s="106"/>
      <c r="O9417" s="111"/>
      <c r="P9417" s="111"/>
      <c r="Q9417" s="106"/>
      <c r="R9417" s="106"/>
      <c r="S9417" s="106"/>
      <c r="T9417" s="106"/>
      <c r="U9417" s="106"/>
      <c r="V9417" s="106"/>
      <c r="W9417" s="112"/>
      <c r="X9417" s="106"/>
      <c r="Y9417" s="113"/>
      <c r="Z9417" s="106"/>
      <c r="AA9417" s="114"/>
      <c r="AB9417" s="112"/>
      <c r="AC9417" s="112"/>
      <c r="AD9417" s="111"/>
      <c r="AE9417" s="106"/>
      <c r="AF9417" s="106"/>
      <c r="AG9417" s="106"/>
      <c r="AH9417" s="115"/>
      <c r="AI9417" s="117"/>
    </row>
    <row r="9418" spans="1:35" ht="15" customHeight="1" x14ac:dyDescent="0.25">
      <c r="A9418" s="105"/>
      <c r="B9418" s="106"/>
      <c r="C9418" s="106"/>
      <c r="D9418" s="106"/>
      <c r="E9418" s="106"/>
      <c r="F9418" s="107"/>
      <c r="G9418" s="108"/>
      <c r="H9418" s="109"/>
      <c r="I9418" s="109"/>
      <c r="J9418" s="110"/>
      <c r="K9418" s="117"/>
      <c r="L9418" s="178"/>
      <c r="M9418" s="178"/>
      <c r="N9418" s="106"/>
      <c r="O9418" s="111"/>
      <c r="P9418" s="111"/>
      <c r="Q9418" s="106"/>
      <c r="R9418" s="106"/>
      <c r="S9418" s="106"/>
      <c r="T9418" s="106"/>
      <c r="U9418" s="106"/>
      <c r="V9418" s="106"/>
      <c r="W9418" s="112"/>
      <c r="X9418" s="106"/>
      <c r="Y9418" s="113"/>
      <c r="Z9418" s="106"/>
      <c r="AA9418" s="114"/>
      <c r="AB9418" s="112"/>
      <c r="AC9418" s="112"/>
      <c r="AD9418" s="111"/>
      <c r="AE9418" s="106"/>
      <c r="AF9418" s="106"/>
      <c r="AG9418" s="106"/>
      <c r="AH9418" s="115"/>
      <c r="AI9418" s="117"/>
    </row>
    <row r="9419" spans="1:35" ht="15" customHeight="1" x14ac:dyDescent="0.25">
      <c r="A9419" s="105"/>
      <c r="B9419" s="106"/>
      <c r="C9419" s="106"/>
      <c r="D9419" s="106"/>
      <c r="E9419" s="106"/>
      <c r="F9419" s="107"/>
      <c r="G9419" s="108"/>
      <c r="H9419" s="109"/>
      <c r="I9419" s="109"/>
      <c r="J9419" s="110"/>
      <c r="K9419" s="117"/>
      <c r="L9419" s="178"/>
      <c r="M9419" s="178"/>
      <c r="N9419" s="106"/>
      <c r="O9419" s="111"/>
      <c r="P9419" s="111"/>
      <c r="Q9419" s="106"/>
      <c r="R9419" s="106"/>
      <c r="S9419" s="106"/>
      <c r="T9419" s="106"/>
      <c r="U9419" s="106"/>
      <c r="V9419" s="106"/>
      <c r="W9419" s="112"/>
      <c r="X9419" s="106"/>
      <c r="Y9419" s="113"/>
      <c r="Z9419" s="106"/>
      <c r="AA9419" s="114"/>
      <c r="AB9419" s="112"/>
      <c r="AC9419" s="112"/>
      <c r="AD9419" s="111"/>
      <c r="AE9419" s="106"/>
      <c r="AF9419" s="106"/>
      <c r="AG9419" s="106"/>
      <c r="AH9419" s="115"/>
      <c r="AI9419" s="117"/>
    </row>
    <row r="9420" spans="1:35" ht="15" customHeight="1" x14ac:dyDescent="0.25">
      <c r="A9420" s="105"/>
      <c r="B9420" s="106"/>
      <c r="C9420" s="106"/>
      <c r="D9420" s="106"/>
      <c r="E9420" s="106"/>
      <c r="F9420" s="107"/>
      <c r="G9420" s="108"/>
      <c r="H9420" s="109"/>
      <c r="I9420" s="109"/>
      <c r="J9420" s="110"/>
      <c r="K9420" s="117"/>
      <c r="L9420" s="178"/>
      <c r="M9420" s="178"/>
      <c r="N9420" s="106"/>
      <c r="O9420" s="111"/>
      <c r="P9420" s="111"/>
      <c r="Q9420" s="106"/>
      <c r="R9420" s="106"/>
      <c r="S9420" s="106"/>
      <c r="T9420" s="106"/>
      <c r="U9420" s="106"/>
      <c r="V9420" s="106"/>
      <c r="W9420" s="112"/>
      <c r="X9420" s="106"/>
      <c r="Y9420" s="113"/>
      <c r="Z9420" s="106"/>
      <c r="AA9420" s="114"/>
      <c r="AB9420" s="112"/>
      <c r="AC9420" s="112"/>
      <c r="AD9420" s="111"/>
      <c r="AE9420" s="106"/>
      <c r="AF9420" s="106"/>
      <c r="AG9420" s="106"/>
      <c r="AH9420" s="115"/>
      <c r="AI9420" s="117"/>
    </row>
    <row r="9421" spans="1:35" ht="15" customHeight="1" x14ac:dyDescent="0.25">
      <c r="A9421" s="105"/>
      <c r="B9421" s="106"/>
      <c r="C9421" s="106"/>
      <c r="D9421" s="106"/>
      <c r="E9421" s="106"/>
      <c r="F9421" s="107"/>
      <c r="G9421" s="108"/>
      <c r="H9421" s="109"/>
      <c r="I9421" s="109"/>
      <c r="J9421" s="110"/>
      <c r="K9421" s="117"/>
      <c r="L9421" s="178"/>
      <c r="M9421" s="178"/>
      <c r="N9421" s="106"/>
      <c r="O9421" s="111"/>
      <c r="P9421" s="111"/>
      <c r="Q9421" s="106"/>
      <c r="R9421" s="106"/>
      <c r="S9421" s="106"/>
      <c r="T9421" s="106"/>
      <c r="U9421" s="106"/>
      <c r="V9421" s="106"/>
      <c r="W9421" s="112"/>
      <c r="X9421" s="106"/>
      <c r="Y9421" s="113"/>
      <c r="Z9421" s="106"/>
      <c r="AA9421" s="114"/>
      <c r="AB9421" s="112"/>
      <c r="AC9421" s="112"/>
      <c r="AD9421" s="111"/>
      <c r="AE9421" s="106"/>
      <c r="AF9421" s="106"/>
      <c r="AG9421" s="106"/>
      <c r="AH9421" s="115"/>
      <c r="AI9421" s="117"/>
    </row>
    <row r="9422" spans="1:35" ht="15" customHeight="1" x14ac:dyDescent="0.25">
      <c r="A9422" s="105"/>
      <c r="B9422" s="106"/>
      <c r="C9422" s="106"/>
      <c r="D9422" s="106"/>
      <c r="E9422" s="106"/>
      <c r="F9422" s="107"/>
      <c r="G9422" s="108"/>
      <c r="H9422" s="109"/>
      <c r="I9422" s="109"/>
      <c r="J9422" s="110"/>
      <c r="K9422" s="117"/>
      <c r="L9422" s="178"/>
      <c r="M9422" s="178"/>
      <c r="N9422" s="106"/>
      <c r="O9422" s="111"/>
      <c r="P9422" s="111"/>
      <c r="Q9422" s="106"/>
      <c r="R9422" s="106"/>
      <c r="S9422" s="106"/>
      <c r="T9422" s="106"/>
      <c r="U9422" s="106"/>
      <c r="V9422" s="106"/>
      <c r="W9422" s="112"/>
      <c r="X9422" s="106"/>
      <c r="Y9422" s="113"/>
      <c r="Z9422" s="106"/>
      <c r="AA9422" s="114"/>
      <c r="AB9422" s="112"/>
      <c r="AC9422" s="112"/>
      <c r="AD9422" s="111"/>
      <c r="AE9422" s="106"/>
      <c r="AF9422" s="106"/>
      <c r="AG9422" s="106"/>
      <c r="AH9422" s="115"/>
      <c r="AI9422" s="117"/>
    </row>
    <row r="9423" spans="1:35" ht="15" customHeight="1" x14ac:dyDescent="0.25">
      <c r="A9423" s="105"/>
      <c r="B9423" s="106"/>
      <c r="C9423" s="106"/>
      <c r="D9423" s="106"/>
      <c r="E9423" s="106"/>
      <c r="F9423" s="107"/>
      <c r="G9423" s="108"/>
      <c r="H9423" s="109"/>
      <c r="I9423" s="109"/>
      <c r="J9423" s="110"/>
      <c r="K9423" s="117"/>
      <c r="L9423" s="178"/>
      <c r="M9423" s="178"/>
      <c r="N9423" s="106"/>
      <c r="O9423" s="111"/>
      <c r="P9423" s="111"/>
      <c r="Q9423" s="106"/>
      <c r="R9423" s="106"/>
      <c r="S9423" s="106"/>
      <c r="T9423" s="106"/>
      <c r="U9423" s="106"/>
      <c r="V9423" s="106"/>
      <c r="W9423" s="112"/>
      <c r="X9423" s="106"/>
      <c r="Y9423" s="113"/>
      <c r="Z9423" s="106"/>
      <c r="AA9423" s="114"/>
      <c r="AB9423" s="112"/>
      <c r="AC9423" s="112"/>
      <c r="AD9423" s="111"/>
      <c r="AE9423" s="106"/>
      <c r="AF9423" s="106"/>
      <c r="AG9423" s="106"/>
      <c r="AH9423" s="115"/>
      <c r="AI9423" s="117"/>
    </row>
    <row r="9424" spans="1:35" ht="15" customHeight="1" x14ac:dyDescent="0.25">
      <c r="A9424" s="105"/>
      <c r="B9424" s="106"/>
      <c r="C9424" s="106"/>
      <c r="D9424" s="106"/>
      <c r="E9424" s="106"/>
      <c r="F9424" s="107"/>
      <c r="G9424" s="108"/>
      <c r="H9424" s="109"/>
      <c r="I9424" s="109"/>
      <c r="J9424" s="110"/>
      <c r="K9424" s="117"/>
      <c r="L9424" s="178"/>
      <c r="M9424" s="178"/>
      <c r="N9424" s="106"/>
      <c r="O9424" s="111"/>
      <c r="P9424" s="111"/>
      <c r="Q9424" s="106"/>
      <c r="R9424" s="106"/>
      <c r="S9424" s="106"/>
      <c r="T9424" s="106"/>
      <c r="U9424" s="106"/>
      <c r="V9424" s="106"/>
      <c r="W9424" s="112"/>
      <c r="X9424" s="106"/>
      <c r="Y9424" s="113"/>
      <c r="Z9424" s="106"/>
      <c r="AA9424" s="114"/>
      <c r="AB9424" s="112"/>
      <c r="AC9424" s="112"/>
      <c r="AD9424" s="111"/>
      <c r="AE9424" s="106"/>
      <c r="AF9424" s="106"/>
      <c r="AG9424" s="106"/>
      <c r="AH9424" s="115"/>
      <c r="AI9424" s="117"/>
    </row>
    <row r="9425" spans="1:35" ht="15" customHeight="1" x14ac:dyDescent="0.25">
      <c r="A9425" s="105"/>
      <c r="B9425" s="106"/>
      <c r="C9425" s="106"/>
      <c r="D9425" s="106"/>
      <c r="E9425" s="106"/>
      <c r="F9425" s="107"/>
      <c r="G9425" s="108"/>
      <c r="H9425" s="109"/>
      <c r="I9425" s="109"/>
      <c r="J9425" s="110"/>
      <c r="K9425" s="117"/>
      <c r="L9425" s="178"/>
      <c r="M9425" s="178"/>
      <c r="N9425" s="106"/>
      <c r="O9425" s="111"/>
      <c r="P9425" s="111"/>
      <c r="Q9425" s="106"/>
      <c r="R9425" s="106"/>
      <c r="S9425" s="106"/>
      <c r="T9425" s="106"/>
      <c r="U9425" s="106"/>
      <c r="V9425" s="106"/>
      <c r="W9425" s="112"/>
      <c r="X9425" s="106"/>
      <c r="Y9425" s="113"/>
      <c r="Z9425" s="106"/>
      <c r="AA9425" s="114"/>
      <c r="AB9425" s="112"/>
      <c r="AC9425" s="112"/>
      <c r="AD9425" s="111"/>
      <c r="AE9425" s="106"/>
      <c r="AF9425" s="106"/>
      <c r="AG9425" s="106"/>
      <c r="AH9425" s="115"/>
      <c r="AI9425" s="117"/>
    </row>
    <row r="9426" spans="1:35" ht="15" customHeight="1" x14ac:dyDescent="0.25">
      <c r="A9426" s="105"/>
      <c r="B9426" s="106"/>
      <c r="C9426" s="106"/>
      <c r="D9426" s="106"/>
      <c r="E9426" s="106"/>
      <c r="F9426" s="107"/>
      <c r="G9426" s="108"/>
      <c r="H9426" s="109"/>
      <c r="I9426" s="109"/>
      <c r="J9426" s="110"/>
      <c r="K9426" s="117"/>
      <c r="L9426" s="178"/>
      <c r="M9426" s="178"/>
      <c r="N9426" s="106"/>
      <c r="O9426" s="111"/>
      <c r="P9426" s="111"/>
      <c r="Q9426" s="106"/>
      <c r="R9426" s="106"/>
      <c r="S9426" s="106"/>
      <c r="T9426" s="106"/>
      <c r="U9426" s="106"/>
      <c r="V9426" s="106"/>
      <c r="W9426" s="112"/>
      <c r="X9426" s="106"/>
      <c r="Y9426" s="113"/>
      <c r="Z9426" s="106"/>
      <c r="AA9426" s="114"/>
      <c r="AB9426" s="112"/>
      <c r="AC9426" s="112"/>
      <c r="AD9426" s="111"/>
      <c r="AE9426" s="106"/>
      <c r="AF9426" s="106"/>
      <c r="AG9426" s="106"/>
      <c r="AH9426" s="115"/>
      <c r="AI9426" s="117"/>
    </row>
    <row r="9427" spans="1:35" ht="15" customHeight="1" x14ac:dyDescent="0.25">
      <c r="A9427" s="105"/>
      <c r="B9427" s="106"/>
      <c r="C9427" s="106"/>
      <c r="D9427" s="106"/>
      <c r="E9427" s="106"/>
      <c r="F9427" s="107"/>
      <c r="G9427" s="108"/>
      <c r="H9427" s="109"/>
      <c r="I9427" s="109"/>
      <c r="J9427" s="110"/>
      <c r="K9427" s="117"/>
      <c r="L9427" s="178"/>
      <c r="M9427" s="178"/>
      <c r="N9427" s="106"/>
      <c r="O9427" s="111"/>
      <c r="P9427" s="111"/>
      <c r="Q9427" s="106"/>
      <c r="R9427" s="106"/>
      <c r="S9427" s="106"/>
      <c r="T9427" s="106"/>
      <c r="U9427" s="106"/>
      <c r="V9427" s="106"/>
      <c r="W9427" s="112"/>
      <c r="X9427" s="106"/>
      <c r="Y9427" s="113"/>
      <c r="Z9427" s="106"/>
      <c r="AA9427" s="114"/>
      <c r="AB9427" s="112"/>
      <c r="AC9427" s="112"/>
      <c r="AD9427" s="111"/>
      <c r="AE9427" s="106"/>
      <c r="AF9427" s="106"/>
      <c r="AG9427" s="106"/>
      <c r="AH9427" s="115"/>
      <c r="AI9427" s="117"/>
    </row>
    <row r="9428" spans="1:35" ht="15" customHeight="1" x14ac:dyDescent="0.25">
      <c r="A9428" s="105"/>
      <c r="B9428" s="106"/>
      <c r="C9428" s="106"/>
      <c r="D9428" s="106"/>
      <c r="E9428" s="106"/>
      <c r="F9428" s="107"/>
      <c r="G9428" s="108"/>
      <c r="H9428" s="109"/>
      <c r="I9428" s="109"/>
      <c r="J9428" s="110"/>
      <c r="K9428" s="117"/>
      <c r="L9428" s="178"/>
      <c r="M9428" s="178"/>
      <c r="N9428" s="106"/>
      <c r="O9428" s="111"/>
      <c r="P9428" s="111"/>
      <c r="Q9428" s="106"/>
      <c r="R9428" s="106"/>
      <c r="S9428" s="106"/>
      <c r="T9428" s="106"/>
      <c r="U9428" s="106"/>
      <c r="V9428" s="106"/>
      <c r="W9428" s="112"/>
      <c r="X9428" s="106"/>
      <c r="Y9428" s="113"/>
      <c r="Z9428" s="106"/>
      <c r="AA9428" s="114"/>
      <c r="AB9428" s="112"/>
      <c r="AC9428" s="112"/>
      <c r="AD9428" s="111"/>
      <c r="AE9428" s="106"/>
      <c r="AF9428" s="106"/>
      <c r="AG9428" s="106"/>
      <c r="AH9428" s="115"/>
      <c r="AI9428" s="117"/>
    </row>
    <row r="9429" spans="1:35" ht="15" customHeight="1" x14ac:dyDescent="0.25">
      <c r="A9429" s="105"/>
      <c r="B9429" s="106"/>
      <c r="C9429" s="106"/>
      <c r="D9429" s="106"/>
      <c r="E9429" s="106"/>
      <c r="F9429" s="107"/>
      <c r="G9429" s="108"/>
      <c r="H9429" s="109"/>
      <c r="I9429" s="109"/>
      <c r="J9429" s="110"/>
      <c r="K9429" s="117"/>
      <c r="L9429" s="178"/>
      <c r="M9429" s="178"/>
      <c r="N9429" s="106"/>
      <c r="O9429" s="111"/>
      <c r="P9429" s="111"/>
      <c r="Q9429" s="106"/>
      <c r="R9429" s="106"/>
      <c r="S9429" s="106"/>
      <c r="T9429" s="106"/>
      <c r="U9429" s="106"/>
      <c r="V9429" s="106"/>
      <c r="W9429" s="112"/>
      <c r="X9429" s="106"/>
      <c r="Y9429" s="113"/>
      <c r="Z9429" s="106"/>
      <c r="AA9429" s="114"/>
      <c r="AB9429" s="112"/>
      <c r="AC9429" s="112"/>
      <c r="AD9429" s="111"/>
      <c r="AE9429" s="106"/>
      <c r="AF9429" s="106"/>
      <c r="AG9429" s="106"/>
      <c r="AH9429" s="115"/>
      <c r="AI9429" s="117"/>
    </row>
    <row r="9430" spans="1:35" ht="15" customHeight="1" x14ac:dyDescent="0.25">
      <c r="A9430" s="105"/>
      <c r="B9430" s="106"/>
      <c r="C9430" s="106"/>
      <c r="D9430" s="106"/>
      <c r="E9430" s="106"/>
      <c r="F9430" s="107"/>
      <c r="G9430" s="108"/>
      <c r="H9430" s="109"/>
      <c r="I9430" s="109"/>
      <c r="J9430" s="110"/>
      <c r="K9430" s="117"/>
      <c r="L9430" s="178"/>
      <c r="M9430" s="178"/>
      <c r="N9430" s="106"/>
      <c r="O9430" s="111"/>
      <c r="P9430" s="111"/>
      <c r="Q9430" s="106"/>
      <c r="R9430" s="106"/>
      <c r="S9430" s="106"/>
      <c r="T9430" s="106"/>
      <c r="U9430" s="106"/>
      <c r="V9430" s="106"/>
      <c r="W9430" s="112"/>
      <c r="X9430" s="106"/>
      <c r="Y9430" s="113"/>
      <c r="Z9430" s="106"/>
      <c r="AA9430" s="114"/>
      <c r="AB9430" s="112"/>
      <c r="AC9430" s="112"/>
      <c r="AD9430" s="111"/>
      <c r="AE9430" s="106"/>
      <c r="AF9430" s="106"/>
      <c r="AG9430" s="106"/>
      <c r="AH9430" s="115"/>
      <c r="AI9430" s="117"/>
    </row>
    <row r="9431" spans="1:35" ht="15" customHeight="1" x14ac:dyDescent="0.25">
      <c r="A9431" s="105"/>
      <c r="B9431" s="106"/>
      <c r="C9431" s="106"/>
      <c r="D9431" s="106"/>
      <c r="E9431" s="106"/>
      <c r="F9431" s="107"/>
      <c r="G9431" s="108"/>
      <c r="H9431" s="109"/>
      <c r="I9431" s="109"/>
      <c r="J9431" s="110"/>
      <c r="K9431" s="117"/>
      <c r="L9431" s="178"/>
      <c r="M9431" s="178"/>
      <c r="N9431" s="106"/>
      <c r="O9431" s="111"/>
      <c r="P9431" s="111"/>
      <c r="Q9431" s="106"/>
      <c r="R9431" s="106"/>
      <c r="S9431" s="106"/>
      <c r="T9431" s="106"/>
      <c r="U9431" s="106"/>
      <c r="V9431" s="106"/>
      <c r="W9431" s="112"/>
      <c r="X9431" s="106"/>
      <c r="Y9431" s="113"/>
      <c r="Z9431" s="106"/>
      <c r="AA9431" s="114"/>
      <c r="AB9431" s="112"/>
      <c r="AC9431" s="112"/>
      <c r="AD9431" s="111"/>
      <c r="AE9431" s="106"/>
      <c r="AF9431" s="106"/>
      <c r="AG9431" s="106"/>
      <c r="AH9431" s="115"/>
      <c r="AI9431" s="117"/>
    </row>
    <row r="9432" spans="1:35" ht="15" customHeight="1" x14ac:dyDescent="0.25">
      <c r="A9432" s="105"/>
      <c r="B9432" s="106"/>
      <c r="C9432" s="106"/>
      <c r="D9432" s="106"/>
      <c r="E9432" s="106"/>
      <c r="F9432" s="107"/>
      <c r="G9432" s="108"/>
      <c r="H9432" s="109"/>
      <c r="I9432" s="109"/>
      <c r="J9432" s="110"/>
      <c r="K9432" s="117"/>
      <c r="L9432" s="178"/>
      <c r="M9432" s="178"/>
      <c r="N9432" s="106"/>
      <c r="O9432" s="111"/>
      <c r="P9432" s="111"/>
      <c r="Q9432" s="106"/>
      <c r="R9432" s="106"/>
      <c r="S9432" s="106"/>
      <c r="T9432" s="106"/>
      <c r="U9432" s="106"/>
      <c r="V9432" s="106"/>
      <c r="W9432" s="112"/>
      <c r="X9432" s="106"/>
      <c r="Y9432" s="113"/>
      <c r="Z9432" s="106"/>
      <c r="AA9432" s="114"/>
      <c r="AB9432" s="112"/>
      <c r="AC9432" s="112"/>
      <c r="AD9432" s="111"/>
      <c r="AE9432" s="106"/>
      <c r="AF9432" s="106"/>
      <c r="AG9432" s="106"/>
      <c r="AH9432" s="115"/>
      <c r="AI9432" s="117"/>
    </row>
    <row r="9433" spans="1:35" ht="15" customHeight="1" x14ac:dyDescent="0.25">
      <c r="A9433" s="105"/>
      <c r="B9433" s="106"/>
      <c r="C9433" s="106"/>
      <c r="D9433" s="106"/>
      <c r="E9433" s="106"/>
      <c r="F9433" s="107"/>
      <c r="G9433" s="108"/>
      <c r="H9433" s="109"/>
      <c r="I9433" s="109"/>
      <c r="J9433" s="110"/>
      <c r="K9433" s="117"/>
      <c r="L9433" s="178"/>
      <c r="M9433" s="178"/>
      <c r="N9433" s="106"/>
      <c r="O9433" s="111"/>
      <c r="P9433" s="111"/>
      <c r="Q9433" s="106"/>
      <c r="R9433" s="106"/>
      <c r="S9433" s="106"/>
      <c r="T9433" s="106"/>
      <c r="U9433" s="106"/>
      <c r="V9433" s="106"/>
      <c r="W9433" s="112"/>
      <c r="X9433" s="106"/>
      <c r="Y9433" s="113"/>
      <c r="Z9433" s="106"/>
      <c r="AA9433" s="114"/>
      <c r="AB9433" s="112"/>
      <c r="AC9433" s="112"/>
      <c r="AD9433" s="111"/>
      <c r="AE9433" s="106"/>
      <c r="AF9433" s="106"/>
      <c r="AG9433" s="106"/>
      <c r="AH9433" s="115"/>
      <c r="AI9433" s="117"/>
    </row>
    <row r="9434" spans="1:35" ht="15" customHeight="1" x14ac:dyDescent="0.25">
      <c r="A9434" s="105"/>
      <c r="B9434" s="106"/>
      <c r="C9434" s="106"/>
      <c r="D9434" s="106"/>
      <c r="E9434" s="106"/>
      <c r="F9434" s="107"/>
      <c r="G9434" s="108"/>
      <c r="H9434" s="109"/>
      <c r="I9434" s="109"/>
      <c r="J9434" s="110"/>
      <c r="K9434" s="117"/>
      <c r="L9434" s="178"/>
      <c r="M9434" s="178"/>
      <c r="N9434" s="106"/>
      <c r="O9434" s="111"/>
      <c r="P9434" s="111"/>
      <c r="Q9434" s="106"/>
      <c r="R9434" s="106"/>
      <c r="S9434" s="106"/>
      <c r="T9434" s="106"/>
      <c r="U9434" s="106"/>
      <c r="V9434" s="106"/>
      <c r="W9434" s="112"/>
      <c r="X9434" s="106"/>
      <c r="Y9434" s="113"/>
      <c r="Z9434" s="106"/>
      <c r="AA9434" s="114"/>
      <c r="AB9434" s="112"/>
      <c r="AC9434" s="112"/>
      <c r="AD9434" s="111"/>
      <c r="AE9434" s="106"/>
      <c r="AF9434" s="106"/>
      <c r="AG9434" s="106"/>
      <c r="AH9434" s="115"/>
      <c r="AI9434" s="117"/>
    </row>
    <row r="9435" spans="1:35" ht="15" customHeight="1" x14ac:dyDescent="0.25">
      <c r="A9435" s="105"/>
      <c r="B9435" s="106"/>
      <c r="C9435" s="106"/>
      <c r="D9435" s="106"/>
      <c r="E9435" s="106"/>
      <c r="F9435" s="107"/>
      <c r="G9435" s="108"/>
      <c r="H9435" s="109"/>
      <c r="I9435" s="109"/>
      <c r="J9435" s="110"/>
      <c r="K9435" s="117"/>
      <c r="L9435" s="178"/>
      <c r="M9435" s="178"/>
      <c r="N9435" s="106"/>
      <c r="O9435" s="111"/>
      <c r="P9435" s="111"/>
      <c r="Q9435" s="106"/>
      <c r="R9435" s="106"/>
      <c r="S9435" s="106"/>
      <c r="T9435" s="106"/>
      <c r="U9435" s="106"/>
      <c r="V9435" s="106"/>
      <c r="W9435" s="112"/>
      <c r="X9435" s="106"/>
      <c r="Y9435" s="113"/>
      <c r="Z9435" s="106"/>
      <c r="AA9435" s="114"/>
      <c r="AB9435" s="112"/>
      <c r="AC9435" s="112"/>
      <c r="AD9435" s="111"/>
      <c r="AE9435" s="106"/>
      <c r="AF9435" s="106"/>
      <c r="AG9435" s="106"/>
      <c r="AH9435" s="115"/>
      <c r="AI9435" s="117"/>
    </row>
    <row r="9436" spans="1:35" ht="15" customHeight="1" x14ac:dyDescent="0.25">
      <c r="A9436" s="105"/>
      <c r="B9436" s="106"/>
      <c r="C9436" s="106"/>
      <c r="D9436" s="106"/>
      <c r="E9436" s="106"/>
      <c r="F9436" s="107"/>
      <c r="G9436" s="108"/>
      <c r="H9436" s="109"/>
      <c r="I9436" s="109"/>
      <c r="J9436" s="110"/>
      <c r="K9436" s="117"/>
      <c r="L9436" s="178"/>
      <c r="M9436" s="178"/>
      <c r="N9436" s="106"/>
      <c r="O9436" s="111"/>
      <c r="P9436" s="111"/>
      <c r="Q9436" s="106"/>
      <c r="R9436" s="106"/>
      <c r="S9436" s="106"/>
      <c r="T9436" s="106"/>
      <c r="U9436" s="106"/>
      <c r="V9436" s="106"/>
      <c r="W9436" s="112"/>
      <c r="X9436" s="106"/>
      <c r="Y9436" s="113"/>
      <c r="Z9436" s="106"/>
      <c r="AA9436" s="114"/>
      <c r="AB9436" s="112"/>
      <c r="AC9436" s="112"/>
      <c r="AD9436" s="111"/>
      <c r="AE9436" s="106"/>
      <c r="AF9436" s="106"/>
      <c r="AG9436" s="106"/>
      <c r="AH9436" s="115"/>
      <c r="AI9436" s="117"/>
    </row>
    <row r="9437" spans="1:35" ht="15" customHeight="1" x14ac:dyDescent="0.25">
      <c r="A9437" s="105"/>
      <c r="B9437" s="106"/>
      <c r="C9437" s="106"/>
      <c r="D9437" s="106"/>
      <c r="E9437" s="106"/>
      <c r="F9437" s="107"/>
      <c r="G9437" s="108"/>
      <c r="H9437" s="109"/>
      <c r="I9437" s="109"/>
      <c r="J9437" s="110"/>
      <c r="K9437" s="117"/>
      <c r="L9437" s="178"/>
      <c r="M9437" s="178"/>
      <c r="N9437" s="106"/>
      <c r="O9437" s="111"/>
      <c r="P9437" s="111"/>
      <c r="Q9437" s="106"/>
      <c r="R9437" s="106"/>
      <c r="S9437" s="106"/>
      <c r="T9437" s="106"/>
      <c r="U9437" s="106"/>
      <c r="V9437" s="106"/>
      <c r="W9437" s="112"/>
      <c r="X9437" s="106"/>
      <c r="Y9437" s="113"/>
      <c r="Z9437" s="106"/>
      <c r="AA9437" s="114"/>
      <c r="AB9437" s="112"/>
      <c r="AC9437" s="112"/>
      <c r="AD9437" s="111"/>
      <c r="AE9437" s="106"/>
      <c r="AF9437" s="106"/>
      <c r="AG9437" s="106"/>
      <c r="AH9437" s="115"/>
      <c r="AI9437" s="117"/>
    </row>
    <row r="9438" spans="1:35" ht="15" customHeight="1" x14ac:dyDescent="0.25">
      <c r="A9438" s="105"/>
      <c r="B9438" s="106"/>
      <c r="C9438" s="106"/>
      <c r="D9438" s="106"/>
      <c r="E9438" s="106"/>
      <c r="F9438" s="107"/>
      <c r="G9438" s="108"/>
      <c r="H9438" s="109"/>
      <c r="I9438" s="109"/>
      <c r="J9438" s="110"/>
      <c r="K9438" s="117"/>
      <c r="L9438" s="178"/>
      <c r="M9438" s="178"/>
      <c r="N9438" s="106"/>
      <c r="O9438" s="111"/>
      <c r="P9438" s="111"/>
      <c r="Q9438" s="106"/>
      <c r="R9438" s="106"/>
      <c r="S9438" s="106"/>
      <c r="T9438" s="106"/>
      <c r="U9438" s="106"/>
      <c r="V9438" s="106"/>
      <c r="W9438" s="112"/>
      <c r="X9438" s="106"/>
      <c r="Y9438" s="113"/>
      <c r="Z9438" s="106"/>
      <c r="AA9438" s="114"/>
      <c r="AB9438" s="112"/>
      <c r="AC9438" s="112"/>
      <c r="AD9438" s="111"/>
      <c r="AE9438" s="106"/>
      <c r="AF9438" s="106"/>
      <c r="AG9438" s="106"/>
      <c r="AH9438" s="115"/>
      <c r="AI9438" s="117"/>
    </row>
    <row r="9439" spans="1:35" ht="15" customHeight="1" x14ac:dyDescent="0.25">
      <c r="A9439" s="105"/>
      <c r="B9439" s="106"/>
      <c r="C9439" s="106"/>
      <c r="D9439" s="106"/>
      <c r="E9439" s="106"/>
      <c r="F9439" s="107"/>
      <c r="G9439" s="108"/>
      <c r="H9439" s="109"/>
      <c r="I9439" s="109"/>
      <c r="J9439" s="110"/>
      <c r="K9439" s="117"/>
      <c r="L9439" s="178"/>
      <c r="M9439" s="178"/>
      <c r="N9439" s="106"/>
      <c r="O9439" s="111"/>
      <c r="P9439" s="111"/>
      <c r="Q9439" s="106"/>
      <c r="R9439" s="106"/>
      <c r="S9439" s="106"/>
      <c r="T9439" s="106"/>
      <c r="U9439" s="106"/>
      <c r="V9439" s="106"/>
      <c r="W9439" s="112"/>
      <c r="X9439" s="106"/>
      <c r="Y9439" s="113"/>
      <c r="Z9439" s="106"/>
      <c r="AA9439" s="114"/>
      <c r="AB9439" s="112"/>
      <c r="AC9439" s="112"/>
      <c r="AD9439" s="111"/>
      <c r="AE9439" s="106"/>
      <c r="AF9439" s="106"/>
      <c r="AG9439" s="106"/>
      <c r="AH9439" s="115"/>
      <c r="AI9439" s="117"/>
    </row>
    <row r="9440" spans="1:35" ht="15" customHeight="1" x14ac:dyDescent="0.25">
      <c r="A9440" s="105"/>
      <c r="B9440" s="106"/>
      <c r="C9440" s="106"/>
      <c r="D9440" s="106"/>
      <c r="E9440" s="106"/>
      <c r="F9440" s="107"/>
      <c r="G9440" s="108"/>
      <c r="H9440" s="109"/>
      <c r="I9440" s="109"/>
      <c r="J9440" s="110"/>
      <c r="K9440" s="117"/>
      <c r="L9440" s="178"/>
      <c r="M9440" s="178"/>
      <c r="N9440" s="106"/>
      <c r="O9440" s="111"/>
      <c r="P9440" s="111"/>
      <c r="Q9440" s="106"/>
      <c r="R9440" s="106"/>
      <c r="S9440" s="106"/>
      <c r="T9440" s="106"/>
      <c r="U9440" s="106"/>
      <c r="V9440" s="106"/>
      <c r="W9440" s="112"/>
      <c r="X9440" s="106"/>
      <c r="Y9440" s="113"/>
      <c r="Z9440" s="106"/>
      <c r="AA9440" s="114"/>
      <c r="AB9440" s="112"/>
      <c r="AC9440" s="112"/>
      <c r="AD9440" s="111"/>
      <c r="AE9440" s="106"/>
      <c r="AF9440" s="106"/>
      <c r="AG9440" s="106"/>
      <c r="AH9440" s="115"/>
      <c r="AI9440" s="117"/>
    </row>
    <row r="9441" spans="1:35" ht="15" customHeight="1" x14ac:dyDescent="0.25">
      <c r="A9441" s="105"/>
      <c r="B9441" s="106"/>
      <c r="C9441" s="106"/>
      <c r="D9441" s="106"/>
      <c r="E9441" s="106"/>
      <c r="F9441" s="107"/>
      <c r="G9441" s="108"/>
      <c r="H9441" s="109"/>
      <c r="I9441" s="109"/>
      <c r="J9441" s="110"/>
      <c r="K9441" s="117"/>
      <c r="L9441" s="178"/>
      <c r="M9441" s="178"/>
      <c r="N9441" s="106"/>
      <c r="O9441" s="111"/>
      <c r="P9441" s="111"/>
      <c r="Q9441" s="106"/>
      <c r="R9441" s="106"/>
      <c r="S9441" s="106"/>
      <c r="T9441" s="106"/>
      <c r="U9441" s="106"/>
      <c r="V9441" s="106"/>
      <c r="W9441" s="112"/>
      <c r="X9441" s="106"/>
      <c r="Y9441" s="113"/>
      <c r="Z9441" s="106"/>
      <c r="AA9441" s="114"/>
      <c r="AB9441" s="112"/>
      <c r="AC9441" s="112"/>
      <c r="AD9441" s="111"/>
      <c r="AE9441" s="106"/>
      <c r="AF9441" s="106"/>
      <c r="AG9441" s="106"/>
      <c r="AH9441" s="115"/>
      <c r="AI9441" s="117"/>
    </row>
    <row r="9442" spans="1:35" ht="15" customHeight="1" x14ac:dyDescent="0.25">
      <c r="A9442" s="105"/>
      <c r="B9442" s="106"/>
      <c r="C9442" s="106"/>
      <c r="D9442" s="106"/>
      <c r="E9442" s="106"/>
      <c r="F9442" s="107"/>
      <c r="G9442" s="108"/>
      <c r="H9442" s="109"/>
      <c r="I9442" s="109"/>
      <c r="J9442" s="110"/>
      <c r="K9442" s="117"/>
      <c r="L9442" s="178"/>
      <c r="M9442" s="178"/>
      <c r="N9442" s="106"/>
      <c r="O9442" s="111"/>
      <c r="P9442" s="111"/>
      <c r="Q9442" s="106"/>
      <c r="R9442" s="106"/>
      <c r="S9442" s="106"/>
      <c r="T9442" s="106"/>
      <c r="U9442" s="106"/>
      <c r="V9442" s="106"/>
      <c r="W9442" s="112"/>
      <c r="X9442" s="106"/>
      <c r="Y9442" s="113"/>
      <c r="Z9442" s="106"/>
      <c r="AA9442" s="114"/>
      <c r="AB9442" s="112"/>
      <c r="AC9442" s="112"/>
      <c r="AD9442" s="111"/>
      <c r="AE9442" s="106"/>
      <c r="AF9442" s="106"/>
      <c r="AG9442" s="106"/>
      <c r="AH9442" s="115"/>
      <c r="AI9442" s="117"/>
    </row>
    <row r="9443" spans="1:35" ht="15" customHeight="1" x14ac:dyDescent="0.25">
      <c r="A9443" s="105"/>
      <c r="B9443" s="106"/>
      <c r="C9443" s="106"/>
      <c r="D9443" s="106"/>
      <c r="E9443" s="106"/>
      <c r="F9443" s="107"/>
      <c r="G9443" s="108"/>
      <c r="H9443" s="109"/>
      <c r="I9443" s="109"/>
      <c r="J9443" s="110"/>
      <c r="K9443" s="117"/>
      <c r="L9443" s="178"/>
      <c r="M9443" s="178"/>
      <c r="N9443" s="106"/>
      <c r="O9443" s="111"/>
      <c r="P9443" s="111"/>
      <c r="Q9443" s="106"/>
      <c r="R9443" s="106"/>
      <c r="S9443" s="106"/>
      <c r="T9443" s="106"/>
      <c r="U9443" s="106"/>
      <c r="V9443" s="106"/>
      <c r="W9443" s="112"/>
      <c r="X9443" s="106"/>
      <c r="Y9443" s="113"/>
      <c r="Z9443" s="106"/>
      <c r="AA9443" s="114"/>
      <c r="AB9443" s="112"/>
      <c r="AC9443" s="112"/>
      <c r="AD9443" s="111"/>
      <c r="AE9443" s="106"/>
      <c r="AF9443" s="106"/>
      <c r="AG9443" s="106"/>
      <c r="AH9443" s="115"/>
      <c r="AI9443" s="117"/>
    </row>
    <row r="9444" spans="1:35" ht="15" customHeight="1" x14ac:dyDescent="0.25">
      <c r="A9444" s="105"/>
      <c r="B9444" s="106"/>
      <c r="C9444" s="106"/>
      <c r="D9444" s="106"/>
      <c r="E9444" s="106"/>
      <c r="F9444" s="107"/>
      <c r="G9444" s="108"/>
      <c r="H9444" s="109"/>
      <c r="I9444" s="109"/>
      <c r="J9444" s="110"/>
      <c r="K9444" s="117"/>
      <c r="L9444" s="178"/>
      <c r="M9444" s="178"/>
      <c r="N9444" s="106"/>
      <c r="O9444" s="111"/>
      <c r="P9444" s="111"/>
      <c r="Q9444" s="106"/>
      <c r="R9444" s="106"/>
      <c r="S9444" s="106"/>
      <c r="T9444" s="106"/>
      <c r="U9444" s="106"/>
      <c r="V9444" s="106"/>
      <c r="W9444" s="112"/>
      <c r="X9444" s="106"/>
      <c r="Y9444" s="113"/>
      <c r="Z9444" s="106"/>
      <c r="AA9444" s="114"/>
      <c r="AB9444" s="112"/>
      <c r="AC9444" s="112"/>
      <c r="AD9444" s="111"/>
      <c r="AE9444" s="106"/>
      <c r="AF9444" s="106"/>
      <c r="AG9444" s="106"/>
      <c r="AH9444" s="115"/>
      <c r="AI9444" s="117"/>
    </row>
    <row r="9445" spans="1:35" ht="15" customHeight="1" x14ac:dyDescent="0.25">
      <c r="A9445" s="105"/>
      <c r="B9445" s="106"/>
      <c r="C9445" s="106"/>
      <c r="D9445" s="106"/>
      <c r="E9445" s="106"/>
      <c r="F9445" s="107"/>
      <c r="G9445" s="108"/>
      <c r="H9445" s="109"/>
      <c r="I9445" s="109"/>
      <c r="J9445" s="110"/>
      <c r="K9445" s="117"/>
      <c r="L9445" s="178"/>
      <c r="M9445" s="178"/>
      <c r="N9445" s="106"/>
      <c r="O9445" s="111"/>
      <c r="P9445" s="111"/>
      <c r="Q9445" s="106"/>
      <c r="R9445" s="106"/>
      <c r="S9445" s="106"/>
      <c r="T9445" s="106"/>
      <c r="U9445" s="106"/>
      <c r="V9445" s="106"/>
      <c r="W9445" s="112"/>
      <c r="X9445" s="106"/>
      <c r="Y9445" s="113"/>
      <c r="Z9445" s="106"/>
      <c r="AA9445" s="114"/>
      <c r="AB9445" s="112"/>
      <c r="AC9445" s="112"/>
      <c r="AD9445" s="111"/>
      <c r="AE9445" s="106"/>
      <c r="AF9445" s="106"/>
      <c r="AG9445" s="106"/>
      <c r="AH9445" s="115"/>
      <c r="AI9445" s="117"/>
    </row>
    <row r="9446" spans="1:35" ht="15" customHeight="1" x14ac:dyDescent="0.25">
      <c r="A9446" s="105"/>
      <c r="B9446" s="106"/>
      <c r="C9446" s="106"/>
      <c r="D9446" s="106"/>
      <c r="E9446" s="106"/>
      <c r="F9446" s="107"/>
      <c r="G9446" s="108"/>
      <c r="H9446" s="109"/>
      <c r="I9446" s="109"/>
      <c r="J9446" s="110"/>
      <c r="K9446" s="117"/>
      <c r="L9446" s="178"/>
      <c r="M9446" s="178"/>
      <c r="N9446" s="106"/>
      <c r="O9446" s="111"/>
      <c r="P9446" s="111"/>
      <c r="Q9446" s="106"/>
      <c r="R9446" s="106"/>
      <c r="S9446" s="106"/>
      <c r="T9446" s="106"/>
      <c r="U9446" s="106"/>
      <c r="V9446" s="106"/>
      <c r="W9446" s="112"/>
      <c r="X9446" s="106"/>
      <c r="Y9446" s="113"/>
      <c r="Z9446" s="106"/>
      <c r="AA9446" s="114"/>
      <c r="AB9446" s="112"/>
      <c r="AC9446" s="112"/>
      <c r="AD9446" s="111"/>
      <c r="AE9446" s="106"/>
      <c r="AF9446" s="106"/>
      <c r="AG9446" s="106"/>
      <c r="AH9446" s="115"/>
      <c r="AI9446" s="117"/>
    </row>
    <row r="9447" spans="1:35" ht="15" customHeight="1" x14ac:dyDescent="0.25">
      <c r="A9447" s="105"/>
      <c r="B9447" s="106"/>
      <c r="C9447" s="106"/>
      <c r="D9447" s="106"/>
      <c r="E9447" s="106"/>
      <c r="F9447" s="107"/>
      <c r="G9447" s="108"/>
      <c r="H9447" s="109"/>
      <c r="I9447" s="109"/>
      <c r="J9447" s="110"/>
      <c r="K9447" s="117"/>
      <c r="L9447" s="178"/>
      <c r="M9447" s="178"/>
      <c r="N9447" s="106"/>
      <c r="O9447" s="111"/>
      <c r="P9447" s="111"/>
      <c r="Q9447" s="106"/>
      <c r="R9447" s="106"/>
      <c r="S9447" s="106"/>
      <c r="T9447" s="106"/>
      <c r="U9447" s="106"/>
      <c r="V9447" s="106"/>
      <c r="W9447" s="112"/>
      <c r="X9447" s="106"/>
      <c r="Y9447" s="113"/>
      <c r="Z9447" s="106"/>
      <c r="AA9447" s="114"/>
      <c r="AB9447" s="112"/>
      <c r="AC9447" s="112"/>
      <c r="AD9447" s="111"/>
      <c r="AE9447" s="106"/>
      <c r="AF9447" s="106"/>
      <c r="AG9447" s="106"/>
      <c r="AH9447" s="115"/>
      <c r="AI9447" s="117"/>
    </row>
    <row r="9448" spans="1:35" ht="15" customHeight="1" x14ac:dyDescent="0.25">
      <c r="A9448" s="105"/>
      <c r="B9448" s="106"/>
      <c r="C9448" s="106"/>
      <c r="D9448" s="106"/>
      <c r="E9448" s="106"/>
      <c r="F9448" s="107"/>
      <c r="G9448" s="108"/>
      <c r="H9448" s="109"/>
      <c r="I9448" s="109"/>
      <c r="J9448" s="110"/>
      <c r="K9448" s="117"/>
      <c r="L9448" s="178"/>
      <c r="M9448" s="178"/>
      <c r="N9448" s="106"/>
      <c r="O9448" s="111"/>
      <c r="P9448" s="111"/>
      <c r="Q9448" s="106"/>
      <c r="R9448" s="106"/>
      <c r="S9448" s="106"/>
      <c r="T9448" s="106"/>
      <c r="U9448" s="106"/>
      <c r="V9448" s="106"/>
      <c r="W9448" s="112"/>
      <c r="X9448" s="106"/>
      <c r="Y9448" s="113"/>
      <c r="Z9448" s="106"/>
      <c r="AA9448" s="114"/>
      <c r="AB9448" s="112"/>
      <c r="AC9448" s="112"/>
      <c r="AD9448" s="111"/>
      <c r="AE9448" s="106"/>
      <c r="AF9448" s="106"/>
      <c r="AG9448" s="106"/>
      <c r="AH9448" s="115"/>
      <c r="AI9448" s="117"/>
    </row>
    <row r="9449" spans="1:35" ht="15" customHeight="1" x14ac:dyDescent="0.25">
      <c r="A9449" s="105"/>
      <c r="B9449" s="106"/>
      <c r="C9449" s="106"/>
      <c r="D9449" s="106"/>
      <c r="E9449" s="106"/>
      <c r="F9449" s="107"/>
      <c r="G9449" s="108"/>
      <c r="H9449" s="109"/>
      <c r="I9449" s="109"/>
      <c r="J9449" s="110"/>
      <c r="K9449" s="117"/>
      <c r="L9449" s="178"/>
      <c r="M9449" s="178"/>
      <c r="N9449" s="106"/>
      <c r="O9449" s="111"/>
      <c r="P9449" s="111"/>
      <c r="Q9449" s="106"/>
      <c r="R9449" s="106"/>
      <c r="S9449" s="106"/>
      <c r="T9449" s="106"/>
      <c r="U9449" s="106"/>
      <c r="V9449" s="106"/>
      <c r="W9449" s="112"/>
      <c r="X9449" s="106"/>
      <c r="Y9449" s="113"/>
      <c r="Z9449" s="106"/>
      <c r="AA9449" s="114"/>
      <c r="AB9449" s="112"/>
      <c r="AC9449" s="112"/>
      <c r="AD9449" s="111"/>
      <c r="AE9449" s="106"/>
      <c r="AF9449" s="106"/>
      <c r="AG9449" s="106"/>
      <c r="AH9449" s="115"/>
      <c r="AI9449" s="117"/>
    </row>
    <row r="9450" spans="1:35" ht="15" customHeight="1" x14ac:dyDescent="0.25">
      <c r="A9450" s="105"/>
      <c r="B9450" s="106"/>
      <c r="C9450" s="106"/>
      <c r="D9450" s="106"/>
      <c r="E9450" s="106"/>
      <c r="F9450" s="107"/>
      <c r="G9450" s="108"/>
      <c r="H9450" s="109"/>
      <c r="I9450" s="109"/>
      <c r="J9450" s="110"/>
      <c r="K9450" s="117"/>
      <c r="L9450" s="178"/>
      <c r="M9450" s="178"/>
      <c r="N9450" s="106"/>
      <c r="O9450" s="111"/>
      <c r="P9450" s="111"/>
      <c r="Q9450" s="106"/>
      <c r="R9450" s="106"/>
      <c r="S9450" s="106"/>
      <c r="T9450" s="106"/>
      <c r="U9450" s="106"/>
      <c r="V9450" s="106"/>
      <c r="W9450" s="112"/>
      <c r="X9450" s="106"/>
      <c r="Y9450" s="113"/>
      <c r="Z9450" s="106"/>
      <c r="AA9450" s="114"/>
      <c r="AB9450" s="112"/>
      <c r="AC9450" s="112"/>
      <c r="AD9450" s="111"/>
      <c r="AE9450" s="106"/>
      <c r="AF9450" s="106"/>
      <c r="AG9450" s="106"/>
      <c r="AH9450" s="115"/>
      <c r="AI9450" s="117"/>
    </row>
    <row r="9451" spans="1:35" ht="15" customHeight="1" x14ac:dyDescent="0.25">
      <c r="A9451" s="105"/>
      <c r="B9451" s="106"/>
      <c r="C9451" s="106"/>
      <c r="D9451" s="106"/>
      <c r="E9451" s="106"/>
      <c r="F9451" s="107"/>
      <c r="G9451" s="108"/>
      <c r="H9451" s="109"/>
      <c r="I9451" s="109"/>
      <c r="J9451" s="110"/>
      <c r="K9451" s="117"/>
      <c r="L9451" s="178"/>
      <c r="M9451" s="178"/>
      <c r="N9451" s="106"/>
      <c r="O9451" s="111"/>
      <c r="P9451" s="111"/>
      <c r="Q9451" s="106"/>
      <c r="R9451" s="106"/>
      <c r="S9451" s="106"/>
      <c r="T9451" s="106"/>
      <c r="U9451" s="106"/>
      <c r="V9451" s="106"/>
      <c r="W9451" s="112"/>
      <c r="X9451" s="106"/>
      <c r="Y9451" s="113"/>
      <c r="Z9451" s="106"/>
      <c r="AA9451" s="114"/>
      <c r="AB9451" s="112"/>
      <c r="AC9451" s="112"/>
      <c r="AD9451" s="111"/>
      <c r="AE9451" s="106"/>
      <c r="AF9451" s="106"/>
      <c r="AG9451" s="106"/>
      <c r="AH9451" s="115"/>
      <c r="AI9451" s="117"/>
    </row>
    <row r="9452" spans="1:35" ht="15" customHeight="1" x14ac:dyDescent="0.25">
      <c r="A9452" s="105"/>
      <c r="B9452" s="106"/>
      <c r="C9452" s="106"/>
      <c r="D9452" s="106"/>
      <c r="E9452" s="106"/>
      <c r="F9452" s="107"/>
      <c r="G9452" s="108"/>
      <c r="H9452" s="109"/>
      <c r="I9452" s="109"/>
      <c r="J9452" s="110"/>
      <c r="K9452" s="117"/>
      <c r="L9452" s="178"/>
      <c r="M9452" s="178"/>
      <c r="N9452" s="106"/>
      <c r="O9452" s="111"/>
      <c r="P9452" s="111"/>
      <c r="Q9452" s="106"/>
      <c r="R9452" s="106"/>
      <c r="S9452" s="106"/>
      <c r="T9452" s="106"/>
      <c r="U9452" s="106"/>
      <c r="V9452" s="106"/>
      <c r="W9452" s="112"/>
      <c r="X9452" s="106"/>
      <c r="Y9452" s="113"/>
      <c r="Z9452" s="106"/>
      <c r="AA9452" s="114"/>
      <c r="AB9452" s="112"/>
      <c r="AC9452" s="112"/>
      <c r="AD9452" s="111"/>
      <c r="AE9452" s="106"/>
      <c r="AF9452" s="106"/>
      <c r="AG9452" s="106"/>
      <c r="AH9452" s="115"/>
      <c r="AI9452" s="117"/>
    </row>
    <row r="9453" spans="1:35" ht="15" customHeight="1" x14ac:dyDescent="0.25">
      <c r="A9453" s="105"/>
      <c r="B9453" s="106"/>
      <c r="C9453" s="106"/>
      <c r="D9453" s="106"/>
      <c r="E9453" s="106"/>
      <c r="F9453" s="107"/>
      <c r="G9453" s="108"/>
      <c r="H9453" s="109"/>
      <c r="I9453" s="109"/>
      <c r="J9453" s="110"/>
      <c r="K9453" s="117"/>
      <c r="L9453" s="178"/>
      <c r="M9453" s="178"/>
      <c r="N9453" s="106"/>
      <c r="O9453" s="111"/>
      <c r="P9453" s="111"/>
      <c r="Q9453" s="106"/>
      <c r="R9453" s="106"/>
      <c r="S9453" s="106"/>
      <c r="T9453" s="106"/>
      <c r="U9453" s="106"/>
      <c r="V9453" s="106"/>
      <c r="W9453" s="112"/>
      <c r="X9453" s="106"/>
      <c r="Y9453" s="113"/>
      <c r="Z9453" s="106"/>
      <c r="AA9453" s="114"/>
      <c r="AB9453" s="112"/>
      <c r="AC9453" s="112"/>
      <c r="AD9453" s="111"/>
      <c r="AE9453" s="106"/>
      <c r="AF9453" s="106"/>
      <c r="AG9453" s="106"/>
      <c r="AH9453" s="115"/>
      <c r="AI9453" s="117"/>
    </row>
    <row r="9454" spans="1:35" ht="15" customHeight="1" x14ac:dyDescent="0.25">
      <c r="A9454" s="105"/>
      <c r="B9454" s="106"/>
      <c r="C9454" s="106"/>
      <c r="D9454" s="106"/>
      <c r="E9454" s="106"/>
      <c r="F9454" s="107"/>
      <c r="G9454" s="108"/>
      <c r="H9454" s="109"/>
      <c r="I9454" s="109"/>
      <c r="J9454" s="110"/>
      <c r="K9454" s="117"/>
      <c r="L9454" s="178"/>
      <c r="M9454" s="178"/>
      <c r="N9454" s="106"/>
      <c r="O9454" s="111"/>
      <c r="P9454" s="111"/>
      <c r="Q9454" s="106"/>
      <c r="R9454" s="106"/>
      <c r="S9454" s="106"/>
      <c r="T9454" s="106"/>
      <c r="U9454" s="106"/>
      <c r="V9454" s="106"/>
      <c r="W9454" s="112"/>
      <c r="X9454" s="106"/>
      <c r="Y9454" s="113"/>
      <c r="Z9454" s="106"/>
      <c r="AA9454" s="114"/>
      <c r="AB9454" s="112"/>
      <c r="AC9454" s="112"/>
      <c r="AD9454" s="111"/>
      <c r="AE9454" s="106"/>
      <c r="AF9454" s="106"/>
      <c r="AG9454" s="106"/>
      <c r="AH9454" s="115"/>
      <c r="AI9454" s="117"/>
    </row>
    <row r="9455" spans="1:35" ht="15" customHeight="1" x14ac:dyDescent="0.25">
      <c r="A9455" s="105"/>
      <c r="B9455" s="106"/>
      <c r="C9455" s="106"/>
      <c r="D9455" s="106"/>
      <c r="E9455" s="106"/>
      <c r="F9455" s="107"/>
      <c r="G9455" s="108"/>
      <c r="H9455" s="109"/>
      <c r="I9455" s="109"/>
      <c r="J9455" s="110"/>
      <c r="K9455" s="117"/>
      <c r="L9455" s="178"/>
      <c r="M9455" s="178"/>
      <c r="N9455" s="106"/>
      <c r="O9455" s="111"/>
      <c r="P9455" s="111"/>
      <c r="Q9455" s="106"/>
      <c r="R9455" s="106"/>
      <c r="S9455" s="106"/>
      <c r="T9455" s="106"/>
      <c r="U9455" s="106"/>
      <c r="V9455" s="106"/>
      <c r="W9455" s="112"/>
      <c r="X9455" s="106"/>
      <c r="Y9455" s="113"/>
      <c r="Z9455" s="106"/>
      <c r="AA9455" s="114"/>
      <c r="AB9455" s="112"/>
      <c r="AC9455" s="112"/>
      <c r="AD9455" s="111"/>
      <c r="AE9455" s="106"/>
      <c r="AF9455" s="106"/>
      <c r="AG9455" s="106"/>
      <c r="AH9455" s="115"/>
      <c r="AI9455" s="117"/>
    </row>
    <row r="9456" spans="1:35" ht="15" customHeight="1" x14ac:dyDescent="0.25">
      <c r="A9456" s="105"/>
      <c r="B9456" s="106"/>
      <c r="C9456" s="106"/>
      <c r="D9456" s="106"/>
      <c r="E9456" s="106"/>
      <c r="F9456" s="107"/>
      <c r="G9456" s="108"/>
      <c r="H9456" s="109"/>
      <c r="I9456" s="109"/>
      <c r="J9456" s="110"/>
      <c r="K9456" s="117"/>
      <c r="L9456" s="178"/>
      <c r="M9456" s="178"/>
      <c r="N9456" s="106"/>
      <c r="O9456" s="111"/>
      <c r="P9456" s="111"/>
      <c r="Q9456" s="106"/>
      <c r="R9456" s="106"/>
      <c r="S9456" s="106"/>
      <c r="T9456" s="106"/>
      <c r="U9456" s="106"/>
      <c r="V9456" s="106"/>
      <c r="W9456" s="112"/>
      <c r="X9456" s="106"/>
      <c r="Y9456" s="113"/>
      <c r="Z9456" s="106"/>
      <c r="AA9456" s="114"/>
      <c r="AB9456" s="112"/>
      <c r="AC9456" s="112"/>
      <c r="AD9456" s="111"/>
      <c r="AE9456" s="106"/>
      <c r="AF9456" s="106"/>
      <c r="AG9456" s="106"/>
      <c r="AH9456" s="115"/>
      <c r="AI9456" s="117"/>
    </row>
    <row r="9457" spans="1:35" ht="15" customHeight="1" x14ac:dyDescent="0.25">
      <c r="A9457" s="105"/>
      <c r="B9457" s="106"/>
      <c r="C9457" s="106"/>
      <c r="D9457" s="106"/>
      <c r="E9457" s="106"/>
      <c r="F9457" s="107"/>
      <c r="G9457" s="108"/>
      <c r="H9457" s="109"/>
      <c r="I9457" s="109"/>
      <c r="J9457" s="110"/>
      <c r="K9457" s="117"/>
      <c r="L9457" s="178"/>
      <c r="M9457" s="178"/>
      <c r="N9457" s="106"/>
      <c r="O9457" s="111"/>
      <c r="P9457" s="111"/>
      <c r="Q9457" s="106"/>
      <c r="R9457" s="106"/>
      <c r="S9457" s="106"/>
      <c r="T9457" s="106"/>
      <c r="U9457" s="106"/>
      <c r="V9457" s="106"/>
      <c r="W9457" s="112"/>
      <c r="X9457" s="106"/>
      <c r="Y9457" s="113"/>
      <c r="Z9457" s="106"/>
      <c r="AA9457" s="114"/>
      <c r="AB9457" s="112"/>
      <c r="AC9457" s="112"/>
      <c r="AD9457" s="111"/>
      <c r="AE9457" s="106"/>
      <c r="AF9457" s="106"/>
      <c r="AG9457" s="106"/>
      <c r="AH9457" s="115"/>
      <c r="AI9457" s="117"/>
    </row>
    <row r="9458" spans="1:35" ht="15" customHeight="1" x14ac:dyDescent="0.25">
      <c r="A9458" s="105"/>
      <c r="B9458" s="106"/>
      <c r="C9458" s="106"/>
      <c r="D9458" s="106"/>
      <c r="E9458" s="106"/>
      <c r="F9458" s="107"/>
      <c r="G9458" s="108"/>
      <c r="H9458" s="109"/>
      <c r="I9458" s="109"/>
      <c r="J9458" s="110"/>
      <c r="K9458" s="117"/>
      <c r="L9458" s="178"/>
      <c r="M9458" s="178"/>
      <c r="N9458" s="106"/>
      <c r="O9458" s="111"/>
      <c r="P9458" s="111"/>
      <c r="Q9458" s="106"/>
      <c r="R9458" s="106"/>
      <c r="S9458" s="106"/>
      <c r="T9458" s="106"/>
      <c r="U9458" s="106"/>
      <c r="V9458" s="106"/>
      <c r="W9458" s="112"/>
      <c r="X9458" s="106"/>
      <c r="Y9458" s="113"/>
      <c r="Z9458" s="106"/>
      <c r="AA9458" s="114"/>
      <c r="AB9458" s="112"/>
      <c r="AC9458" s="112"/>
      <c r="AD9458" s="111"/>
      <c r="AE9458" s="106"/>
      <c r="AF9458" s="106"/>
      <c r="AG9458" s="106"/>
      <c r="AH9458" s="115"/>
      <c r="AI9458" s="117"/>
    </row>
    <row r="9459" spans="1:35" ht="15" customHeight="1" x14ac:dyDescent="0.25">
      <c r="A9459" s="105"/>
      <c r="B9459" s="106"/>
      <c r="C9459" s="106"/>
      <c r="D9459" s="106"/>
      <c r="E9459" s="106"/>
      <c r="F9459" s="107"/>
      <c r="G9459" s="108"/>
      <c r="H9459" s="109"/>
      <c r="I9459" s="109"/>
      <c r="J9459" s="110"/>
      <c r="K9459" s="117"/>
      <c r="L9459" s="178"/>
      <c r="M9459" s="178"/>
      <c r="N9459" s="106"/>
      <c r="O9459" s="111"/>
      <c r="P9459" s="111"/>
      <c r="Q9459" s="106"/>
      <c r="R9459" s="106"/>
      <c r="S9459" s="106"/>
      <c r="T9459" s="106"/>
      <c r="U9459" s="106"/>
      <c r="V9459" s="106"/>
      <c r="W9459" s="112"/>
      <c r="X9459" s="106"/>
      <c r="Y9459" s="113"/>
      <c r="Z9459" s="106"/>
      <c r="AA9459" s="114"/>
      <c r="AB9459" s="112"/>
      <c r="AC9459" s="112"/>
      <c r="AD9459" s="111"/>
      <c r="AE9459" s="106"/>
      <c r="AF9459" s="106"/>
      <c r="AG9459" s="106"/>
      <c r="AH9459" s="115"/>
      <c r="AI9459" s="117"/>
    </row>
    <row r="9460" spans="1:35" ht="15" customHeight="1" x14ac:dyDescent="0.25">
      <c r="A9460" s="105"/>
      <c r="B9460" s="106"/>
      <c r="C9460" s="106"/>
      <c r="D9460" s="106"/>
      <c r="E9460" s="106"/>
      <c r="F9460" s="107"/>
      <c r="G9460" s="108"/>
      <c r="H9460" s="109"/>
      <c r="I9460" s="109"/>
      <c r="J9460" s="110"/>
      <c r="K9460" s="117"/>
      <c r="L9460" s="178"/>
      <c r="M9460" s="178"/>
      <c r="N9460" s="106"/>
      <c r="O9460" s="111"/>
      <c r="P9460" s="111"/>
      <c r="Q9460" s="106"/>
      <c r="R9460" s="106"/>
      <c r="S9460" s="106"/>
      <c r="T9460" s="106"/>
      <c r="U9460" s="106"/>
      <c r="V9460" s="106"/>
      <c r="W9460" s="112"/>
      <c r="X9460" s="106"/>
      <c r="Y9460" s="113"/>
      <c r="Z9460" s="106"/>
      <c r="AA9460" s="114"/>
      <c r="AB9460" s="112"/>
      <c r="AC9460" s="112"/>
      <c r="AD9460" s="111"/>
      <c r="AE9460" s="106"/>
      <c r="AF9460" s="106"/>
      <c r="AG9460" s="106"/>
      <c r="AH9460" s="115"/>
      <c r="AI9460" s="117"/>
    </row>
    <row r="9461" spans="1:35" ht="15" customHeight="1" x14ac:dyDescent="0.25">
      <c r="A9461" s="105"/>
      <c r="B9461" s="106"/>
      <c r="C9461" s="106"/>
      <c r="D9461" s="106"/>
      <c r="E9461" s="106"/>
      <c r="F9461" s="107"/>
      <c r="G9461" s="108"/>
      <c r="H9461" s="109"/>
      <c r="I9461" s="109"/>
      <c r="J9461" s="110"/>
      <c r="K9461" s="117"/>
      <c r="L9461" s="178"/>
      <c r="M9461" s="178"/>
      <c r="N9461" s="106"/>
      <c r="O9461" s="111"/>
      <c r="P9461" s="111"/>
      <c r="Q9461" s="106"/>
      <c r="R9461" s="106"/>
      <c r="S9461" s="106"/>
      <c r="T9461" s="106"/>
      <c r="U9461" s="106"/>
      <c r="V9461" s="106"/>
      <c r="W9461" s="112"/>
      <c r="X9461" s="106"/>
      <c r="Y9461" s="113"/>
      <c r="Z9461" s="106"/>
      <c r="AA9461" s="114"/>
      <c r="AB9461" s="112"/>
      <c r="AC9461" s="112"/>
      <c r="AD9461" s="111"/>
      <c r="AE9461" s="106"/>
      <c r="AF9461" s="106"/>
      <c r="AG9461" s="106"/>
      <c r="AH9461" s="115"/>
      <c r="AI9461" s="117"/>
    </row>
    <row r="9462" spans="1:35" ht="15" customHeight="1" x14ac:dyDescent="0.25">
      <c r="A9462" s="105"/>
      <c r="B9462" s="106"/>
      <c r="C9462" s="106"/>
      <c r="D9462" s="106"/>
      <c r="E9462" s="106"/>
      <c r="F9462" s="107"/>
      <c r="G9462" s="108"/>
      <c r="H9462" s="109"/>
      <c r="I9462" s="109"/>
      <c r="J9462" s="110"/>
      <c r="K9462" s="117"/>
      <c r="L9462" s="178"/>
      <c r="M9462" s="178"/>
      <c r="N9462" s="106"/>
      <c r="O9462" s="111"/>
      <c r="P9462" s="111"/>
      <c r="Q9462" s="106"/>
      <c r="R9462" s="106"/>
      <c r="S9462" s="106"/>
      <c r="T9462" s="106"/>
      <c r="U9462" s="106"/>
      <c r="V9462" s="106"/>
      <c r="W9462" s="112"/>
      <c r="X9462" s="106"/>
      <c r="Y9462" s="113"/>
      <c r="Z9462" s="106"/>
      <c r="AA9462" s="114"/>
      <c r="AB9462" s="112"/>
      <c r="AC9462" s="112"/>
      <c r="AD9462" s="111"/>
      <c r="AE9462" s="106"/>
      <c r="AF9462" s="106"/>
      <c r="AG9462" s="106"/>
      <c r="AH9462" s="115"/>
      <c r="AI9462" s="117"/>
    </row>
    <row r="9463" spans="1:35" ht="15" customHeight="1" x14ac:dyDescent="0.25">
      <c r="A9463" s="105"/>
      <c r="B9463" s="106"/>
      <c r="C9463" s="106"/>
      <c r="D9463" s="106"/>
      <c r="E9463" s="106"/>
      <c r="F9463" s="107"/>
      <c r="G9463" s="108"/>
      <c r="H9463" s="109"/>
      <c r="I9463" s="109"/>
      <c r="J9463" s="110"/>
      <c r="K9463" s="117"/>
      <c r="L9463" s="178"/>
      <c r="M9463" s="178"/>
      <c r="N9463" s="106"/>
      <c r="O9463" s="111"/>
      <c r="P9463" s="111"/>
      <c r="Q9463" s="106"/>
      <c r="R9463" s="106"/>
      <c r="S9463" s="106"/>
      <c r="T9463" s="106"/>
      <c r="U9463" s="106"/>
      <c r="V9463" s="106"/>
      <c r="W9463" s="112"/>
      <c r="X9463" s="106"/>
      <c r="Y9463" s="113"/>
      <c r="Z9463" s="106"/>
      <c r="AA9463" s="114"/>
      <c r="AB9463" s="112"/>
      <c r="AC9463" s="112"/>
      <c r="AD9463" s="111"/>
      <c r="AE9463" s="106"/>
      <c r="AF9463" s="106"/>
      <c r="AG9463" s="106"/>
      <c r="AH9463" s="115"/>
      <c r="AI9463" s="117"/>
    </row>
    <row r="9464" spans="1:35" ht="15" customHeight="1" x14ac:dyDescent="0.25">
      <c r="A9464" s="105"/>
      <c r="B9464" s="106"/>
      <c r="C9464" s="106"/>
      <c r="D9464" s="106"/>
      <c r="E9464" s="106"/>
      <c r="F9464" s="107"/>
      <c r="G9464" s="108"/>
      <c r="H9464" s="109"/>
      <c r="I9464" s="109"/>
      <c r="J9464" s="110"/>
      <c r="K9464" s="117"/>
      <c r="L9464" s="178"/>
      <c r="M9464" s="178"/>
      <c r="N9464" s="106"/>
      <c r="O9464" s="111"/>
      <c r="P9464" s="111"/>
      <c r="Q9464" s="106"/>
      <c r="R9464" s="106"/>
      <c r="S9464" s="106"/>
      <c r="T9464" s="106"/>
      <c r="U9464" s="106"/>
      <c r="V9464" s="106"/>
      <c r="W9464" s="112"/>
      <c r="X9464" s="106"/>
      <c r="Y9464" s="113"/>
      <c r="Z9464" s="106"/>
      <c r="AA9464" s="114"/>
      <c r="AB9464" s="112"/>
      <c r="AC9464" s="112"/>
      <c r="AD9464" s="111"/>
      <c r="AE9464" s="106"/>
      <c r="AF9464" s="106"/>
      <c r="AG9464" s="106"/>
      <c r="AH9464" s="115"/>
      <c r="AI9464" s="117"/>
    </row>
    <row r="9465" spans="1:35" ht="15" customHeight="1" x14ac:dyDescent="0.25">
      <c r="A9465" s="105"/>
      <c r="B9465" s="106"/>
      <c r="C9465" s="106"/>
      <c r="D9465" s="106"/>
      <c r="E9465" s="106"/>
      <c r="F9465" s="107"/>
      <c r="G9465" s="108"/>
      <c r="H9465" s="109"/>
      <c r="I9465" s="109"/>
      <c r="J9465" s="110"/>
      <c r="K9465" s="117"/>
      <c r="L9465" s="178"/>
      <c r="M9465" s="178"/>
      <c r="N9465" s="106"/>
      <c r="O9465" s="111"/>
      <c r="P9465" s="111"/>
      <c r="Q9465" s="106"/>
      <c r="R9465" s="106"/>
      <c r="S9465" s="106"/>
      <c r="T9465" s="106"/>
      <c r="U9465" s="106"/>
      <c r="V9465" s="106"/>
      <c r="W9465" s="112"/>
      <c r="X9465" s="106"/>
      <c r="Y9465" s="113"/>
      <c r="Z9465" s="106"/>
      <c r="AA9465" s="114"/>
      <c r="AB9465" s="112"/>
      <c r="AC9465" s="112"/>
      <c r="AD9465" s="111"/>
      <c r="AE9465" s="106"/>
      <c r="AF9465" s="106"/>
      <c r="AG9465" s="106"/>
      <c r="AH9465" s="115"/>
      <c r="AI9465" s="117"/>
    </row>
    <row r="9466" spans="1:35" ht="15" customHeight="1" x14ac:dyDescent="0.25">
      <c r="A9466" s="105"/>
      <c r="B9466" s="106"/>
      <c r="C9466" s="106"/>
      <c r="D9466" s="106"/>
      <c r="E9466" s="106"/>
      <c r="F9466" s="107"/>
      <c r="G9466" s="108"/>
      <c r="H9466" s="109"/>
      <c r="I9466" s="109"/>
      <c r="J9466" s="110"/>
      <c r="K9466" s="117"/>
      <c r="L9466" s="178"/>
      <c r="M9466" s="178"/>
      <c r="N9466" s="106"/>
      <c r="O9466" s="111"/>
      <c r="P9466" s="111"/>
      <c r="Q9466" s="106"/>
      <c r="R9466" s="106"/>
      <c r="S9466" s="106"/>
      <c r="T9466" s="106"/>
      <c r="U9466" s="106"/>
      <c r="V9466" s="106"/>
      <c r="W9466" s="112"/>
      <c r="X9466" s="106"/>
      <c r="Y9466" s="113"/>
      <c r="Z9466" s="106"/>
      <c r="AA9466" s="114"/>
      <c r="AB9466" s="112"/>
      <c r="AC9466" s="112"/>
      <c r="AD9466" s="111"/>
      <c r="AE9466" s="106"/>
      <c r="AF9466" s="106"/>
      <c r="AG9466" s="106"/>
      <c r="AH9466" s="115"/>
      <c r="AI9466" s="117"/>
    </row>
    <row r="9467" spans="1:35" ht="15" customHeight="1" x14ac:dyDescent="0.25">
      <c r="A9467" s="105"/>
      <c r="B9467" s="106"/>
      <c r="C9467" s="106"/>
      <c r="D9467" s="106"/>
      <c r="E9467" s="106"/>
      <c r="F9467" s="107"/>
      <c r="G9467" s="108"/>
      <c r="H9467" s="109"/>
      <c r="I9467" s="109"/>
      <c r="J9467" s="110"/>
      <c r="K9467" s="117"/>
      <c r="L9467" s="178"/>
      <c r="M9467" s="178"/>
      <c r="N9467" s="106"/>
      <c r="O9467" s="111"/>
      <c r="P9467" s="111"/>
      <c r="Q9467" s="106"/>
      <c r="R9467" s="106"/>
      <c r="S9467" s="106"/>
      <c r="T9467" s="106"/>
      <c r="U9467" s="106"/>
      <c r="V9467" s="106"/>
      <c r="W9467" s="112"/>
      <c r="X9467" s="106"/>
      <c r="Y9467" s="113"/>
      <c r="Z9467" s="106"/>
      <c r="AA9467" s="114"/>
      <c r="AB9467" s="112"/>
      <c r="AC9467" s="112"/>
      <c r="AD9467" s="111"/>
      <c r="AE9467" s="106"/>
      <c r="AF9467" s="106"/>
      <c r="AG9467" s="106"/>
      <c r="AH9467" s="115"/>
      <c r="AI9467" s="117"/>
    </row>
    <row r="9468" spans="1:35" ht="15" customHeight="1" x14ac:dyDescent="0.25">
      <c r="A9468" s="105"/>
      <c r="B9468" s="106"/>
      <c r="C9468" s="106"/>
      <c r="D9468" s="106"/>
      <c r="E9468" s="106"/>
      <c r="F9468" s="107"/>
      <c r="G9468" s="108"/>
      <c r="H9468" s="109"/>
      <c r="I9468" s="109"/>
      <c r="J9468" s="110"/>
      <c r="K9468" s="117"/>
      <c r="L9468" s="178"/>
      <c r="M9468" s="178"/>
      <c r="N9468" s="106"/>
      <c r="O9468" s="111"/>
      <c r="P9468" s="111"/>
      <c r="Q9468" s="106"/>
      <c r="R9468" s="106"/>
      <c r="S9468" s="106"/>
      <c r="T9468" s="106"/>
      <c r="U9468" s="106"/>
      <c r="V9468" s="106"/>
      <c r="W9468" s="112"/>
      <c r="X9468" s="106"/>
      <c r="Y9468" s="113"/>
      <c r="Z9468" s="106"/>
      <c r="AA9468" s="114"/>
      <c r="AB9468" s="112"/>
      <c r="AC9468" s="112"/>
      <c r="AD9468" s="111"/>
      <c r="AE9468" s="106"/>
      <c r="AF9468" s="106"/>
      <c r="AG9468" s="106"/>
      <c r="AH9468" s="115"/>
      <c r="AI9468" s="117"/>
    </row>
    <row r="9469" spans="1:35" ht="15" customHeight="1" x14ac:dyDescent="0.25">
      <c r="A9469" s="105"/>
      <c r="B9469" s="106"/>
      <c r="C9469" s="106"/>
      <c r="D9469" s="106"/>
      <c r="E9469" s="106"/>
      <c r="F9469" s="107"/>
      <c r="G9469" s="108"/>
      <c r="H9469" s="109"/>
      <c r="I9469" s="109"/>
      <c r="J9469" s="110"/>
      <c r="K9469" s="117"/>
      <c r="L9469" s="178"/>
      <c r="M9469" s="178"/>
      <c r="N9469" s="106"/>
      <c r="O9469" s="111"/>
      <c r="P9469" s="111"/>
      <c r="Q9469" s="106"/>
      <c r="R9469" s="106"/>
      <c r="S9469" s="106"/>
      <c r="T9469" s="106"/>
      <c r="U9469" s="106"/>
      <c r="V9469" s="106"/>
      <c r="W9469" s="112"/>
      <c r="X9469" s="106"/>
      <c r="Y9469" s="113"/>
      <c r="Z9469" s="106"/>
      <c r="AA9469" s="114"/>
      <c r="AB9469" s="112"/>
      <c r="AC9469" s="112"/>
      <c r="AD9469" s="111"/>
      <c r="AE9469" s="106"/>
      <c r="AF9469" s="106"/>
      <c r="AG9469" s="106"/>
      <c r="AH9469" s="115"/>
      <c r="AI9469" s="117"/>
    </row>
    <row r="9470" spans="1:35" ht="15" customHeight="1" x14ac:dyDescent="0.25">
      <c r="A9470" s="105"/>
      <c r="B9470" s="106"/>
      <c r="C9470" s="106"/>
      <c r="D9470" s="106"/>
      <c r="E9470" s="106"/>
      <c r="F9470" s="107"/>
      <c r="G9470" s="108"/>
      <c r="H9470" s="109"/>
      <c r="I9470" s="109"/>
      <c r="J9470" s="110"/>
      <c r="K9470" s="117"/>
      <c r="L9470" s="178"/>
      <c r="M9470" s="178"/>
      <c r="N9470" s="106"/>
      <c r="O9470" s="111"/>
      <c r="P9470" s="111"/>
      <c r="Q9470" s="106"/>
      <c r="R9470" s="106"/>
      <c r="S9470" s="106"/>
      <c r="T9470" s="106"/>
      <c r="U9470" s="106"/>
      <c r="V9470" s="106"/>
      <c r="W9470" s="112"/>
      <c r="X9470" s="106"/>
      <c r="Y9470" s="113"/>
      <c r="Z9470" s="106"/>
      <c r="AA9470" s="114"/>
      <c r="AB9470" s="112"/>
      <c r="AC9470" s="112"/>
      <c r="AD9470" s="111"/>
      <c r="AE9470" s="106"/>
      <c r="AF9470" s="106"/>
      <c r="AG9470" s="106"/>
      <c r="AH9470" s="115"/>
      <c r="AI9470" s="117"/>
    </row>
    <row r="9471" spans="1:35" ht="15" customHeight="1" x14ac:dyDescent="0.25">
      <c r="A9471" s="105"/>
      <c r="B9471" s="106"/>
      <c r="C9471" s="106"/>
      <c r="D9471" s="106"/>
      <c r="E9471" s="106"/>
      <c r="F9471" s="107"/>
      <c r="G9471" s="108"/>
      <c r="H9471" s="109"/>
      <c r="I9471" s="109"/>
      <c r="J9471" s="110"/>
      <c r="K9471" s="117"/>
      <c r="L9471" s="178"/>
      <c r="M9471" s="178"/>
      <c r="N9471" s="106"/>
      <c r="O9471" s="111"/>
      <c r="P9471" s="111"/>
      <c r="Q9471" s="106"/>
      <c r="R9471" s="106"/>
      <c r="S9471" s="106"/>
      <c r="T9471" s="106"/>
      <c r="U9471" s="106"/>
      <c r="V9471" s="106"/>
      <c r="W9471" s="112"/>
      <c r="X9471" s="106"/>
      <c r="Y9471" s="113"/>
      <c r="Z9471" s="106"/>
      <c r="AA9471" s="114"/>
      <c r="AB9471" s="112"/>
      <c r="AC9471" s="112"/>
      <c r="AD9471" s="111"/>
      <c r="AE9471" s="106"/>
      <c r="AF9471" s="106"/>
      <c r="AG9471" s="106"/>
      <c r="AH9471" s="115"/>
      <c r="AI9471" s="117"/>
    </row>
    <row r="9472" spans="1:35" ht="15" customHeight="1" x14ac:dyDescent="0.25">
      <c r="A9472" s="105"/>
      <c r="B9472" s="106"/>
      <c r="C9472" s="106"/>
      <c r="D9472" s="106"/>
      <c r="E9472" s="106"/>
      <c r="F9472" s="107"/>
      <c r="G9472" s="108"/>
      <c r="H9472" s="109"/>
      <c r="I9472" s="109"/>
      <c r="J9472" s="110"/>
      <c r="K9472" s="117"/>
      <c r="L9472" s="178"/>
      <c r="M9472" s="178"/>
      <c r="N9472" s="106"/>
      <c r="O9472" s="111"/>
      <c r="P9472" s="111"/>
      <c r="Q9472" s="106"/>
      <c r="R9472" s="106"/>
      <c r="S9472" s="106"/>
      <c r="T9472" s="106"/>
      <c r="U9472" s="106"/>
      <c r="V9472" s="106"/>
      <c r="W9472" s="112"/>
      <c r="X9472" s="106"/>
      <c r="Y9472" s="113"/>
      <c r="Z9472" s="106"/>
      <c r="AA9472" s="114"/>
      <c r="AB9472" s="112"/>
      <c r="AC9472" s="112"/>
      <c r="AD9472" s="111"/>
      <c r="AE9472" s="106"/>
      <c r="AF9472" s="106"/>
      <c r="AG9472" s="106"/>
      <c r="AH9472" s="115"/>
      <c r="AI9472" s="117"/>
    </row>
    <row r="9473" spans="1:35" ht="15" customHeight="1" x14ac:dyDescent="0.25">
      <c r="A9473" s="105"/>
      <c r="B9473" s="106"/>
      <c r="C9473" s="106"/>
      <c r="D9473" s="106"/>
      <c r="E9473" s="106"/>
      <c r="F9473" s="107"/>
      <c r="G9473" s="108"/>
      <c r="H9473" s="109"/>
      <c r="I9473" s="109"/>
      <c r="J9473" s="110"/>
      <c r="K9473" s="117"/>
      <c r="L9473" s="178"/>
      <c r="M9473" s="178"/>
      <c r="N9473" s="106"/>
      <c r="O9473" s="111"/>
      <c r="P9473" s="111"/>
      <c r="Q9473" s="106"/>
      <c r="R9473" s="106"/>
      <c r="S9473" s="106"/>
      <c r="T9473" s="106"/>
      <c r="U9473" s="106"/>
      <c r="V9473" s="106"/>
      <c r="W9473" s="112"/>
      <c r="X9473" s="106"/>
      <c r="Y9473" s="113"/>
      <c r="Z9473" s="106"/>
      <c r="AA9473" s="114"/>
      <c r="AB9473" s="112"/>
      <c r="AC9473" s="112"/>
      <c r="AD9473" s="111"/>
      <c r="AE9473" s="106"/>
      <c r="AF9473" s="106"/>
      <c r="AG9473" s="106"/>
      <c r="AH9473" s="115"/>
      <c r="AI9473" s="117"/>
    </row>
    <row r="9474" spans="1:35" ht="15" customHeight="1" x14ac:dyDescent="0.25">
      <c r="A9474" s="105"/>
      <c r="B9474" s="106"/>
      <c r="C9474" s="106"/>
      <c r="D9474" s="106"/>
      <c r="E9474" s="106"/>
      <c r="F9474" s="107"/>
      <c r="G9474" s="108"/>
      <c r="H9474" s="109"/>
      <c r="I9474" s="109"/>
      <c r="J9474" s="110"/>
      <c r="K9474" s="117"/>
      <c r="L9474" s="178"/>
      <c r="M9474" s="178"/>
      <c r="N9474" s="106"/>
      <c r="O9474" s="111"/>
      <c r="P9474" s="111"/>
      <c r="Q9474" s="106"/>
      <c r="R9474" s="106"/>
      <c r="S9474" s="106"/>
      <c r="T9474" s="106"/>
      <c r="U9474" s="106"/>
      <c r="V9474" s="106"/>
      <c r="W9474" s="112"/>
      <c r="X9474" s="106"/>
      <c r="Y9474" s="113"/>
      <c r="Z9474" s="106"/>
      <c r="AA9474" s="114"/>
      <c r="AB9474" s="112"/>
      <c r="AC9474" s="112"/>
      <c r="AD9474" s="111"/>
      <c r="AE9474" s="106"/>
      <c r="AF9474" s="106"/>
      <c r="AG9474" s="106"/>
      <c r="AH9474" s="115"/>
      <c r="AI9474" s="117"/>
    </row>
    <row r="9475" spans="1:35" ht="15" customHeight="1" x14ac:dyDescent="0.25">
      <c r="A9475" s="105"/>
      <c r="B9475" s="106"/>
      <c r="C9475" s="106"/>
      <c r="D9475" s="106"/>
      <c r="E9475" s="106"/>
      <c r="F9475" s="107"/>
      <c r="G9475" s="108"/>
      <c r="H9475" s="109"/>
      <c r="I9475" s="109"/>
      <c r="J9475" s="110"/>
      <c r="K9475" s="117"/>
      <c r="L9475" s="178"/>
      <c r="M9475" s="178"/>
      <c r="N9475" s="106"/>
      <c r="O9475" s="111"/>
      <c r="P9475" s="111"/>
      <c r="Q9475" s="106"/>
      <c r="R9475" s="106"/>
      <c r="S9475" s="106"/>
      <c r="T9475" s="106"/>
      <c r="U9475" s="106"/>
      <c r="V9475" s="106"/>
      <c r="W9475" s="112"/>
      <c r="X9475" s="106"/>
      <c r="Y9475" s="113"/>
      <c r="Z9475" s="106"/>
      <c r="AA9475" s="114"/>
      <c r="AB9475" s="112"/>
      <c r="AC9475" s="112"/>
      <c r="AD9475" s="111"/>
      <c r="AE9475" s="106"/>
      <c r="AF9475" s="106"/>
      <c r="AG9475" s="106"/>
      <c r="AH9475" s="115"/>
      <c r="AI9475" s="117"/>
    </row>
    <row r="9476" spans="1:35" ht="15" customHeight="1" x14ac:dyDescent="0.25">
      <c r="A9476" s="105"/>
      <c r="B9476" s="106"/>
      <c r="C9476" s="106"/>
      <c r="D9476" s="106"/>
      <c r="E9476" s="106"/>
      <c r="F9476" s="107"/>
      <c r="G9476" s="108"/>
      <c r="H9476" s="109"/>
      <c r="I9476" s="109"/>
      <c r="J9476" s="110"/>
      <c r="K9476" s="117"/>
      <c r="L9476" s="178"/>
      <c r="M9476" s="178"/>
      <c r="N9476" s="106"/>
      <c r="O9476" s="111"/>
      <c r="P9476" s="111"/>
      <c r="Q9476" s="106"/>
      <c r="R9476" s="106"/>
      <c r="S9476" s="106"/>
      <c r="T9476" s="106"/>
      <c r="U9476" s="106"/>
      <c r="V9476" s="106"/>
      <c r="W9476" s="112"/>
      <c r="X9476" s="106"/>
      <c r="Y9476" s="113"/>
      <c r="Z9476" s="106"/>
      <c r="AA9476" s="114"/>
      <c r="AB9476" s="112"/>
      <c r="AC9476" s="112"/>
      <c r="AD9476" s="111"/>
      <c r="AE9476" s="106"/>
      <c r="AF9476" s="106"/>
      <c r="AG9476" s="106"/>
      <c r="AH9476" s="115"/>
      <c r="AI9476" s="117"/>
    </row>
    <row r="9477" spans="1:35" ht="15" customHeight="1" x14ac:dyDescent="0.25">
      <c r="A9477" s="105"/>
      <c r="B9477" s="106"/>
      <c r="C9477" s="106"/>
      <c r="D9477" s="106"/>
      <c r="E9477" s="106"/>
      <c r="F9477" s="107"/>
      <c r="G9477" s="108"/>
      <c r="H9477" s="109"/>
      <c r="I9477" s="109"/>
      <c r="J9477" s="110"/>
      <c r="K9477" s="117"/>
      <c r="L9477" s="178"/>
      <c r="M9477" s="178"/>
      <c r="N9477" s="106"/>
      <c r="O9477" s="111"/>
      <c r="P9477" s="111"/>
      <c r="Q9477" s="106"/>
      <c r="R9477" s="106"/>
      <c r="S9477" s="106"/>
      <c r="T9477" s="106"/>
      <c r="U9477" s="106"/>
      <c r="V9477" s="106"/>
      <c r="W9477" s="112"/>
      <c r="X9477" s="106"/>
      <c r="Y9477" s="113"/>
      <c r="Z9477" s="106"/>
      <c r="AA9477" s="114"/>
      <c r="AB9477" s="112"/>
      <c r="AC9477" s="112"/>
      <c r="AD9477" s="111"/>
      <c r="AE9477" s="106"/>
      <c r="AF9477" s="106"/>
      <c r="AG9477" s="106"/>
      <c r="AH9477" s="115"/>
      <c r="AI9477" s="117"/>
    </row>
    <row r="9478" spans="1:35" ht="15" customHeight="1" x14ac:dyDescent="0.25">
      <c r="A9478" s="105"/>
      <c r="B9478" s="106"/>
      <c r="C9478" s="106"/>
      <c r="D9478" s="106"/>
      <c r="E9478" s="106"/>
      <c r="F9478" s="107"/>
      <c r="G9478" s="108"/>
      <c r="H9478" s="109"/>
      <c r="I9478" s="109"/>
      <c r="J9478" s="110"/>
      <c r="K9478" s="117"/>
      <c r="L9478" s="178"/>
      <c r="M9478" s="178"/>
      <c r="N9478" s="106"/>
      <c r="O9478" s="111"/>
      <c r="P9478" s="111"/>
      <c r="Q9478" s="106"/>
      <c r="R9478" s="106"/>
      <c r="S9478" s="106"/>
      <c r="T9478" s="106"/>
      <c r="U9478" s="106"/>
      <c r="V9478" s="106"/>
      <c r="W9478" s="112"/>
      <c r="X9478" s="106"/>
      <c r="Y9478" s="113"/>
      <c r="Z9478" s="106"/>
      <c r="AA9478" s="114"/>
      <c r="AB9478" s="112"/>
      <c r="AC9478" s="112"/>
      <c r="AD9478" s="111"/>
      <c r="AE9478" s="106"/>
      <c r="AF9478" s="106"/>
      <c r="AG9478" s="106"/>
      <c r="AH9478" s="115"/>
      <c r="AI9478" s="117"/>
    </row>
    <row r="9479" spans="1:35" ht="15" customHeight="1" x14ac:dyDescent="0.25">
      <c r="A9479" s="105"/>
      <c r="B9479" s="106"/>
      <c r="C9479" s="106"/>
      <c r="D9479" s="106"/>
      <c r="E9479" s="106"/>
      <c r="F9479" s="107"/>
      <c r="G9479" s="108"/>
      <c r="H9479" s="109"/>
      <c r="I9479" s="109"/>
      <c r="J9479" s="110"/>
      <c r="K9479" s="117"/>
      <c r="L9479" s="178"/>
      <c r="M9479" s="178"/>
      <c r="N9479" s="106"/>
      <c r="O9479" s="111"/>
      <c r="P9479" s="111"/>
      <c r="Q9479" s="106"/>
      <c r="R9479" s="106"/>
      <c r="S9479" s="106"/>
      <c r="T9479" s="106"/>
      <c r="U9479" s="106"/>
      <c r="V9479" s="106"/>
      <c r="W9479" s="112"/>
      <c r="X9479" s="106"/>
      <c r="Y9479" s="113"/>
      <c r="Z9479" s="106"/>
      <c r="AA9479" s="114"/>
      <c r="AB9479" s="112"/>
      <c r="AC9479" s="112"/>
      <c r="AD9479" s="111"/>
      <c r="AE9479" s="106"/>
      <c r="AF9479" s="106"/>
      <c r="AG9479" s="106"/>
      <c r="AH9479" s="115"/>
      <c r="AI9479" s="117"/>
    </row>
    <row r="9480" spans="1:35" ht="15" customHeight="1" x14ac:dyDescent="0.25">
      <c r="A9480" s="105"/>
      <c r="B9480" s="106"/>
      <c r="C9480" s="106"/>
      <c r="D9480" s="106"/>
      <c r="E9480" s="106"/>
      <c r="F9480" s="107"/>
      <c r="G9480" s="108"/>
      <c r="H9480" s="109"/>
      <c r="I9480" s="109"/>
      <c r="J9480" s="110"/>
      <c r="K9480" s="117"/>
      <c r="L9480" s="178"/>
      <c r="M9480" s="178"/>
      <c r="N9480" s="106"/>
      <c r="O9480" s="111"/>
      <c r="P9480" s="111"/>
      <c r="Q9480" s="106"/>
      <c r="R9480" s="106"/>
      <c r="S9480" s="106"/>
      <c r="T9480" s="106"/>
      <c r="U9480" s="106"/>
      <c r="V9480" s="106"/>
      <c r="W9480" s="112"/>
      <c r="X9480" s="106"/>
      <c r="Y9480" s="113"/>
      <c r="Z9480" s="106"/>
      <c r="AA9480" s="114"/>
      <c r="AB9480" s="112"/>
      <c r="AC9480" s="112"/>
      <c r="AD9480" s="111"/>
      <c r="AE9480" s="106"/>
      <c r="AF9480" s="106"/>
      <c r="AG9480" s="106"/>
      <c r="AH9480" s="115"/>
      <c r="AI9480" s="117"/>
    </row>
    <row r="9481" spans="1:35" ht="15" customHeight="1" x14ac:dyDescent="0.25">
      <c r="A9481" s="105"/>
      <c r="B9481" s="106"/>
      <c r="C9481" s="106"/>
      <c r="D9481" s="106"/>
      <c r="E9481" s="106"/>
      <c r="F9481" s="107"/>
      <c r="G9481" s="108"/>
      <c r="H9481" s="109"/>
      <c r="I9481" s="109"/>
      <c r="J9481" s="110"/>
      <c r="K9481" s="117"/>
      <c r="L9481" s="178"/>
      <c r="M9481" s="178"/>
      <c r="N9481" s="106"/>
      <c r="O9481" s="111"/>
      <c r="P9481" s="111"/>
      <c r="Q9481" s="106"/>
      <c r="R9481" s="106"/>
      <c r="S9481" s="106"/>
      <c r="T9481" s="106"/>
      <c r="U9481" s="106"/>
      <c r="V9481" s="106"/>
      <c r="W9481" s="112"/>
      <c r="X9481" s="106"/>
      <c r="Y9481" s="113"/>
      <c r="Z9481" s="106"/>
      <c r="AA9481" s="114"/>
      <c r="AB9481" s="112"/>
      <c r="AC9481" s="112"/>
      <c r="AD9481" s="111"/>
      <c r="AE9481" s="106"/>
      <c r="AF9481" s="106"/>
      <c r="AG9481" s="106"/>
      <c r="AH9481" s="115"/>
      <c r="AI9481" s="117"/>
    </row>
    <row r="9482" spans="1:35" ht="15" customHeight="1" x14ac:dyDescent="0.25">
      <c r="A9482" s="105"/>
      <c r="B9482" s="106"/>
      <c r="C9482" s="106"/>
      <c r="D9482" s="106"/>
      <c r="E9482" s="106"/>
      <c r="F9482" s="107"/>
      <c r="G9482" s="108"/>
      <c r="H9482" s="109"/>
      <c r="I9482" s="109"/>
      <c r="J9482" s="110"/>
      <c r="K9482" s="117"/>
      <c r="L9482" s="178"/>
      <c r="M9482" s="178"/>
      <c r="N9482" s="106"/>
      <c r="O9482" s="111"/>
      <c r="P9482" s="111"/>
      <c r="Q9482" s="106"/>
      <c r="R9482" s="106"/>
      <c r="S9482" s="106"/>
      <c r="T9482" s="106"/>
      <c r="U9482" s="106"/>
      <c r="V9482" s="106"/>
      <c r="W9482" s="112"/>
      <c r="X9482" s="106"/>
      <c r="Y9482" s="113"/>
      <c r="Z9482" s="106"/>
      <c r="AA9482" s="114"/>
      <c r="AB9482" s="112"/>
      <c r="AC9482" s="112"/>
      <c r="AD9482" s="111"/>
      <c r="AE9482" s="106"/>
      <c r="AF9482" s="106"/>
      <c r="AG9482" s="106"/>
      <c r="AH9482" s="115"/>
      <c r="AI9482" s="117"/>
    </row>
    <row r="9483" spans="1:35" ht="15" customHeight="1" x14ac:dyDescent="0.25">
      <c r="A9483" s="105"/>
      <c r="B9483" s="106"/>
      <c r="C9483" s="106"/>
      <c r="D9483" s="106"/>
      <c r="E9483" s="106"/>
      <c r="F9483" s="107"/>
      <c r="G9483" s="108"/>
      <c r="H9483" s="109"/>
      <c r="I9483" s="109"/>
      <c r="J9483" s="110"/>
      <c r="K9483" s="117"/>
      <c r="L9483" s="178"/>
      <c r="M9483" s="178"/>
      <c r="N9483" s="106"/>
      <c r="O9483" s="111"/>
      <c r="P9483" s="111"/>
      <c r="Q9483" s="106"/>
      <c r="R9483" s="106"/>
      <c r="S9483" s="106"/>
      <c r="T9483" s="106"/>
      <c r="U9483" s="106"/>
      <c r="V9483" s="106"/>
      <c r="W9483" s="112"/>
      <c r="X9483" s="106"/>
      <c r="Y9483" s="113"/>
      <c r="Z9483" s="106"/>
      <c r="AA9483" s="114"/>
      <c r="AB9483" s="112"/>
      <c r="AC9483" s="112"/>
      <c r="AD9483" s="111"/>
      <c r="AE9483" s="106"/>
      <c r="AF9483" s="106"/>
      <c r="AG9483" s="106"/>
      <c r="AH9483" s="115"/>
      <c r="AI9483" s="117"/>
    </row>
    <row r="9484" spans="1:35" ht="15" customHeight="1" x14ac:dyDescent="0.25">
      <c r="A9484" s="105"/>
      <c r="B9484" s="106"/>
      <c r="C9484" s="106"/>
      <c r="D9484" s="106"/>
      <c r="E9484" s="106"/>
      <c r="F9484" s="107"/>
      <c r="G9484" s="108"/>
      <c r="H9484" s="109"/>
      <c r="I9484" s="109"/>
      <c r="J9484" s="110"/>
      <c r="K9484" s="117"/>
      <c r="L9484" s="178"/>
      <c r="M9484" s="178"/>
      <c r="N9484" s="106"/>
      <c r="O9484" s="111"/>
      <c r="P9484" s="111"/>
      <c r="Q9484" s="106"/>
      <c r="R9484" s="106"/>
      <c r="S9484" s="106"/>
      <c r="T9484" s="106"/>
      <c r="U9484" s="106"/>
      <c r="V9484" s="106"/>
      <c r="W9484" s="112"/>
      <c r="X9484" s="106"/>
      <c r="Y9484" s="113"/>
      <c r="Z9484" s="106"/>
      <c r="AA9484" s="114"/>
      <c r="AB9484" s="112"/>
      <c r="AC9484" s="112"/>
      <c r="AD9484" s="111"/>
      <c r="AE9484" s="106"/>
      <c r="AF9484" s="106"/>
      <c r="AG9484" s="106"/>
      <c r="AH9484" s="115"/>
      <c r="AI9484" s="117"/>
    </row>
    <row r="9485" spans="1:35" ht="15" customHeight="1" x14ac:dyDescent="0.25">
      <c r="A9485" s="105"/>
      <c r="B9485" s="106"/>
      <c r="C9485" s="106"/>
      <c r="D9485" s="106"/>
      <c r="E9485" s="106"/>
      <c r="F9485" s="107"/>
      <c r="G9485" s="108"/>
      <c r="H9485" s="109"/>
      <c r="I9485" s="109"/>
      <c r="J9485" s="110"/>
      <c r="K9485" s="117"/>
      <c r="L9485" s="178"/>
      <c r="M9485" s="178"/>
      <c r="N9485" s="106"/>
      <c r="O9485" s="111"/>
      <c r="P9485" s="111"/>
      <c r="Q9485" s="106"/>
      <c r="R9485" s="106"/>
      <c r="S9485" s="106"/>
      <c r="T9485" s="106"/>
      <c r="U9485" s="106"/>
      <c r="V9485" s="106"/>
      <c r="W9485" s="112"/>
      <c r="X9485" s="106"/>
      <c r="Y9485" s="113"/>
      <c r="Z9485" s="106"/>
      <c r="AA9485" s="114"/>
      <c r="AB9485" s="112"/>
      <c r="AC9485" s="112"/>
      <c r="AD9485" s="111"/>
      <c r="AE9485" s="106"/>
      <c r="AF9485" s="106"/>
      <c r="AG9485" s="106"/>
      <c r="AH9485" s="115"/>
      <c r="AI9485" s="117"/>
    </row>
    <row r="9486" spans="1:35" ht="15" customHeight="1" x14ac:dyDescent="0.25">
      <c r="A9486" s="105"/>
      <c r="B9486" s="106"/>
      <c r="C9486" s="106"/>
      <c r="D9486" s="106"/>
      <c r="E9486" s="106"/>
      <c r="F9486" s="107"/>
      <c r="G9486" s="108"/>
      <c r="H9486" s="109"/>
      <c r="I9486" s="109"/>
      <c r="J9486" s="110"/>
      <c r="K9486" s="117"/>
      <c r="L9486" s="178"/>
      <c r="M9486" s="178"/>
      <c r="N9486" s="106"/>
      <c r="O9486" s="111"/>
      <c r="P9486" s="111"/>
      <c r="Q9486" s="106"/>
      <c r="R9486" s="106"/>
      <c r="S9486" s="106"/>
      <c r="T9486" s="106"/>
      <c r="U9486" s="106"/>
      <c r="V9486" s="106"/>
      <c r="W9486" s="112"/>
      <c r="X9486" s="106"/>
      <c r="Y9486" s="113"/>
      <c r="Z9486" s="106"/>
      <c r="AA9486" s="114"/>
      <c r="AB9486" s="112"/>
      <c r="AC9486" s="112"/>
      <c r="AD9486" s="111"/>
      <c r="AE9486" s="106"/>
      <c r="AF9486" s="106"/>
      <c r="AG9486" s="106"/>
      <c r="AH9486" s="115"/>
      <c r="AI9486" s="117"/>
    </row>
    <row r="9487" spans="1:35" ht="15" customHeight="1" x14ac:dyDescent="0.25">
      <c r="A9487" s="105"/>
      <c r="B9487" s="106"/>
      <c r="C9487" s="106"/>
      <c r="D9487" s="106"/>
      <c r="E9487" s="106"/>
      <c r="F9487" s="107"/>
      <c r="G9487" s="108"/>
      <c r="H9487" s="109"/>
      <c r="I9487" s="109"/>
      <c r="J9487" s="110"/>
      <c r="K9487" s="117"/>
      <c r="L9487" s="178"/>
      <c r="M9487" s="178"/>
      <c r="N9487" s="106"/>
      <c r="O9487" s="111"/>
      <c r="P9487" s="111"/>
      <c r="Q9487" s="106"/>
      <c r="R9487" s="106"/>
      <c r="S9487" s="106"/>
      <c r="T9487" s="106"/>
      <c r="U9487" s="106"/>
      <c r="V9487" s="106"/>
      <c r="W9487" s="112"/>
      <c r="X9487" s="106"/>
      <c r="Y9487" s="113"/>
      <c r="Z9487" s="106"/>
      <c r="AA9487" s="114"/>
      <c r="AB9487" s="112"/>
      <c r="AC9487" s="112"/>
      <c r="AD9487" s="111"/>
      <c r="AE9487" s="106"/>
      <c r="AF9487" s="106"/>
      <c r="AG9487" s="106"/>
      <c r="AH9487" s="115"/>
      <c r="AI9487" s="117"/>
    </row>
    <row r="9488" spans="1:35" ht="15" customHeight="1" x14ac:dyDescent="0.25">
      <c r="A9488" s="105"/>
      <c r="B9488" s="106"/>
      <c r="C9488" s="106"/>
      <c r="D9488" s="106"/>
      <c r="E9488" s="106"/>
      <c r="F9488" s="107"/>
      <c r="G9488" s="108"/>
      <c r="H9488" s="109"/>
      <c r="I9488" s="109"/>
      <c r="J9488" s="110"/>
      <c r="K9488" s="117"/>
      <c r="L9488" s="178"/>
      <c r="M9488" s="178"/>
      <c r="N9488" s="106"/>
      <c r="O9488" s="111"/>
      <c r="P9488" s="111"/>
      <c r="Q9488" s="106"/>
      <c r="R9488" s="106"/>
      <c r="S9488" s="106"/>
      <c r="T9488" s="106"/>
      <c r="U9488" s="106"/>
      <c r="V9488" s="106"/>
      <c r="W9488" s="112"/>
      <c r="X9488" s="106"/>
      <c r="Y9488" s="113"/>
      <c r="Z9488" s="106"/>
      <c r="AA9488" s="114"/>
      <c r="AB9488" s="112"/>
      <c r="AC9488" s="112"/>
      <c r="AD9488" s="111"/>
      <c r="AE9488" s="106"/>
      <c r="AF9488" s="106"/>
      <c r="AG9488" s="106"/>
      <c r="AH9488" s="115"/>
      <c r="AI9488" s="117"/>
    </row>
    <row r="9489" spans="1:35" ht="15" customHeight="1" x14ac:dyDescent="0.25">
      <c r="A9489" s="105"/>
      <c r="B9489" s="106"/>
      <c r="C9489" s="106"/>
      <c r="D9489" s="106"/>
      <c r="E9489" s="106"/>
      <c r="F9489" s="107"/>
      <c r="G9489" s="108"/>
      <c r="H9489" s="109"/>
      <c r="I9489" s="109"/>
      <c r="J9489" s="110"/>
      <c r="K9489" s="117"/>
      <c r="L9489" s="178"/>
      <c r="M9489" s="178"/>
      <c r="N9489" s="106"/>
      <c r="O9489" s="111"/>
      <c r="P9489" s="111"/>
      <c r="Q9489" s="106"/>
      <c r="R9489" s="106"/>
      <c r="S9489" s="106"/>
      <c r="T9489" s="106"/>
      <c r="U9489" s="106"/>
      <c r="V9489" s="106"/>
      <c r="W9489" s="112"/>
      <c r="X9489" s="106"/>
      <c r="Y9489" s="113"/>
      <c r="Z9489" s="106"/>
      <c r="AA9489" s="114"/>
      <c r="AB9489" s="112"/>
      <c r="AC9489" s="112"/>
      <c r="AD9489" s="111"/>
      <c r="AE9489" s="106"/>
      <c r="AF9489" s="106"/>
      <c r="AG9489" s="106"/>
      <c r="AH9489" s="115"/>
      <c r="AI9489" s="117"/>
    </row>
    <row r="9490" spans="1:35" ht="15" customHeight="1" x14ac:dyDescent="0.25">
      <c r="A9490" s="105"/>
      <c r="B9490" s="106"/>
      <c r="C9490" s="106"/>
      <c r="D9490" s="106"/>
      <c r="E9490" s="106"/>
      <c r="F9490" s="107"/>
      <c r="G9490" s="108"/>
      <c r="H9490" s="109"/>
      <c r="I9490" s="109"/>
      <c r="J9490" s="110"/>
      <c r="K9490" s="117"/>
      <c r="L9490" s="178"/>
      <c r="M9490" s="178"/>
      <c r="N9490" s="106"/>
      <c r="O9490" s="111"/>
      <c r="P9490" s="111"/>
      <c r="Q9490" s="106"/>
      <c r="R9490" s="106"/>
      <c r="S9490" s="106"/>
      <c r="T9490" s="106"/>
      <c r="U9490" s="106"/>
      <c r="V9490" s="106"/>
      <c r="W9490" s="112"/>
      <c r="X9490" s="106"/>
      <c r="Y9490" s="113"/>
      <c r="Z9490" s="106"/>
      <c r="AA9490" s="114"/>
      <c r="AB9490" s="112"/>
      <c r="AC9490" s="112"/>
      <c r="AD9490" s="111"/>
      <c r="AE9490" s="106"/>
      <c r="AF9490" s="106"/>
      <c r="AG9490" s="106"/>
      <c r="AH9490" s="115"/>
      <c r="AI9490" s="117"/>
    </row>
    <row r="9491" spans="1:35" ht="15" customHeight="1" x14ac:dyDescent="0.25">
      <c r="A9491" s="105"/>
      <c r="B9491" s="106"/>
      <c r="C9491" s="106"/>
      <c r="D9491" s="106"/>
      <c r="E9491" s="106"/>
      <c r="F9491" s="107"/>
      <c r="G9491" s="108"/>
      <c r="H9491" s="109"/>
      <c r="I9491" s="109"/>
      <c r="J9491" s="110"/>
      <c r="K9491" s="117"/>
      <c r="L9491" s="178"/>
      <c r="M9491" s="178"/>
      <c r="N9491" s="106"/>
      <c r="O9491" s="111"/>
      <c r="P9491" s="111"/>
      <c r="Q9491" s="106"/>
      <c r="R9491" s="106"/>
      <c r="S9491" s="106"/>
      <c r="T9491" s="106"/>
      <c r="U9491" s="106"/>
      <c r="V9491" s="106"/>
      <c r="W9491" s="112"/>
      <c r="X9491" s="106"/>
      <c r="Y9491" s="113"/>
      <c r="Z9491" s="106"/>
      <c r="AA9491" s="114"/>
      <c r="AB9491" s="112"/>
      <c r="AC9491" s="112"/>
      <c r="AD9491" s="111"/>
      <c r="AE9491" s="106"/>
      <c r="AF9491" s="106"/>
      <c r="AG9491" s="106"/>
      <c r="AH9491" s="115"/>
      <c r="AI9491" s="117"/>
    </row>
    <row r="9492" spans="1:35" ht="15" customHeight="1" x14ac:dyDescent="0.25">
      <c r="A9492" s="105"/>
      <c r="B9492" s="106"/>
      <c r="C9492" s="106"/>
      <c r="D9492" s="106"/>
      <c r="E9492" s="106"/>
      <c r="F9492" s="107"/>
      <c r="G9492" s="108"/>
      <c r="H9492" s="109"/>
      <c r="I9492" s="109"/>
      <c r="J9492" s="110"/>
      <c r="K9492" s="117"/>
      <c r="L9492" s="178"/>
      <c r="M9492" s="178"/>
      <c r="N9492" s="106"/>
      <c r="O9492" s="111"/>
      <c r="P9492" s="111"/>
      <c r="Q9492" s="106"/>
      <c r="R9492" s="106"/>
      <c r="S9492" s="106"/>
      <c r="T9492" s="106"/>
      <c r="U9492" s="106"/>
      <c r="V9492" s="106"/>
      <c r="W9492" s="112"/>
      <c r="X9492" s="106"/>
      <c r="Y9492" s="113"/>
      <c r="Z9492" s="106"/>
      <c r="AA9492" s="114"/>
      <c r="AB9492" s="112"/>
      <c r="AC9492" s="112"/>
      <c r="AD9492" s="111"/>
      <c r="AE9492" s="106"/>
      <c r="AF9492" s="106"/>
      <c r="AG9492" s="106"/>
      <c r="AH9492" s="115"/>
      <c r="AI9492" s="117"/>
    </row>
    <row r="9493" spans="1:35" ht="15" customHeight="1" x14ac:dyDescent="0.25">
      <c r="A9493" s="105"/>
      <c r="B9493" s="106"/>
      <c r="C9493" s="106"/>
      <c r="D9493" s="106"/>
      <c r="E9493" s="106"/>
      <c r="F9493" s="107"/>
      <c r="G9493" s="108"/>
      <c r="H9493" s="109"/>
      <c r="I9493" s="109"/>
      <c r="J9493" s="110"/>
      <c r="K9493" s="117"/>
      <c r="L9493" s="178"/>
      <c r="M9493" s="178"/>
      <c r="N9493" s="106"/>
      <c r="O9493" s="111"/>
      <c r="P9493" s="111"/>
      <c r="Q9493" s="106"/>
      <c r="R9493" s="106"/>
      <c r="S9493" s="106"/>
      <c r="T9493" s="106"/>
      <c r="U9493" s="106"/>
      <c r="V9493" s="106"/>
      <c r="W9493" s="112"/>
      <c r="X9493" s="106"/>
      <c r="Y9493" s="113"/>
      <c r="Z9493" s="106"/>
      <c r="AA9493" s="114"/>
      <c r="AB9493" s="112"/>
      <c r="AC9493" s="112"/>
      <c r="AD9493" s="111"/>
      <c r="AE9493" s="106"/>
      <c r="AF9493" s="106"/>
      <c r="AG9493" s="106"/>
      <c r="AH9493" s="115"/>
      <c r="AI9493" s="117"/>
    </row>
    <row r="9494" spans="1:35" ht="15" customHeight="1" x14ac:dyDescent="0.25">
      <c r="A9494" s="105"/>
      <c r="B9494" s="106"/>
      <c r="C9494" s="106"/>
      <c r="D9494" s="106"/>
      <c r="E9494" s="106"/>
      <c r="F9494" s="107"/>
      <c r="G9494" s="108"/>
      <c r="H9494" s="109"/>
      <c r="I9494" s="109"/>
      <c r="J9494" s="110"/>
      <c r="K9494" s="117"/>
      <c r="L9494" s="178"/>
      <c r="M9494" s="178"/>
      <c r="N9494" s="106"/>
      <c r="O9494" s="111"/>
      <c r="P9494" s="111"/>
      <c r="Q9494" s="106"/>
      <c r="R9494" s="106"/>
      <c r="S9494" s="106"/>
      <c r="T9494" s="106"/>
      <c r="U9494" s="106"/>
      <c r="V9494" s="106"/>
      <c r="W9494" s="112"/>
      <c r="X9494" s="106"/>
      <c r="Y9494" s="113"/>
      <c r="Z9494" s="106"/>
      <c r="AA9494" s="114"/>
      <c r="AB9494" s="112"/>
      <c r="AC9494" s="112"/>
      <c r="AD9494" s="111"/>
      <c r="AE9494" s="106"/>
      <c r="AF9494" s="106"/>
      <c r="AG9494" s="106"/>
      <c r="AH9494" s="115"/>
      <c r="AI9494" s="117"/>
    </row>
    <row r="9495" spans="1:35" ht="15" customHeight="1" x14ac:dyDescent="0.25">
      <c r="A9495" s="105"/>
      <c r="B9495" s="106"/>
      <c r="C9495" s="106"/>
      <c r="D9495" s="106"/>
      <c r="E9495" s="106"/>
      <c r="F9495" s="107"/>
      <c r="G9495" s="108"/>
      <c r="H9495" s="109"/>
      <c r="I9495" s="109"/>
      <c r="J9495" s="110"/>
      <c r="K9495" s="117"/>
      <c r="L9495" s="178"/>
      <c r="M9495" s="178"/>
      <c r="N9495" s="106"/>
      <c r="O9495" s="111"/>
      <c r="P9495" s="111"/>
      <c r="Q9495" s="106"/>
      <c r="R9495" s="106"/>
      <c r="S9495" s="106"/>
      <c r="T9495" s="106"/>
      <c r="U9495" s="106"/>
      <c r="V9495" s="106"/>
      <c r="W9495" s="112"/>
      <c r="X9495" s="106"/>
      <c r="Y9495" s="113"/>
      <c r="Z9495" s="106"/>
      <c r="AA9495" s="114"/>
      <c r="AB9495" s="112"/>
      <c r="AC9495" s="112"/>
      <c r="AD9495" s="111"/>
      <c r="AE9495" s="106"/>
      <c r="AF9495" s="106"/>
      <c r="AG9495" s="106"/>
      <c r="AH9495" s="115"/>
      <c r="AI9495" s="117"/>
    </row>
    <row r="9496" spans="1:35" ht="15" customHeight="1" x14ac:dyDescent="0.25">
      <c r="A9496" s="105"/>
      <c r="B9496" s="106"/>
      <c r="C9496" s="106"/>
      <c r="D9496" s="106"/>
      <c r="E9496" s="106"/>
      <c r="F9496" s="107"/>
      <c r="G9496" s="108"/>
      <c r="H9496" s="109"/>
      <c r="I9496" s="109"/>
      <c r="J9496" s="110"/>
      <c r="K9496" s="117"/>
      <c r="L9496" s="178"/>
      <c r="M9496" s="178"/>
      <c r="N9496" s="106"/>
      <c r="O9496" s="111"/>
      <c r="P9496" s="111"/>
      <c r="Q9496" s="106"/>
      <c r="R9496" s="106"/>
      <c r="S9496" s="106"/>
      <c r="T9496" s="106"/>
      <c r="U9496" s="106"/>
      <c r="V9496" s="106"/>
      <c r="W9496" s="112"/>
      <c r="X9496" s="106"/>
      <c r="Y9496" s="113"/>
      <c r="Z9496" s="106"/>
      <c r="AA9496" s="114"/>
      <c r="AB9496" s="112"/>
      <c r="AC9496" s="112"/>
      <c r="AD9496" s="111"/>
      <c r="AE9496" s="106"/>
      <c r="AF9496" s="106"/>
      <c r="AG9496" s="106"/>
      <c r="AH9496" s="115"/>
      <c r="AI9496" s="117"/>
    </row>
    <row r="9497" spans="1:35" ht="15" customHeight="1" x14ac:dyDescent="0.25">
      <c r="A9497" s="105"/>
      <c r="B9497" s="106"/>
      <c r="C9497" s="106"/>
      <c r="D9497" s="106"/>
      <c r="E9497" s="106"/>
      <c r="F9497" s="107"/>
      <c r="G9497" s="108"/>
      <c r="H9497" s="109"/>
      <c r="I9497" s="109"/>
      <c r="J9497" s="110"/>
      <c r="K9497" s="117"/>
      <c r="L9497" s="178"/>
      <c r="M9497" s="178"/>
      <c r="N9497" s="106"/>
      <c r="O9497" s="111"/>
      <c r="P9497" s="111"/>
      <c r="Q9497" s="106"/>
      <c r="R9497" s="106"/>
      <c r="S9497" s="106"/>
      <c r="T9497" s="106"/>
      <c r="U9497" s="106"/>
      <c r="V9497" s="106"/>
      <c r="W9497" s="112"/>
      <c r="X9497" s="106"/>
      <c r="Y9497" s="113"/>
      <c r="Z9497" s="106"/>
      <c r="AA9497" s="114"/>
      <c r="AB9497" s="112"/>
      <c r="AC9497" s="112"/>
      <c r="AD9497" s="111"/>
      <c r="AE9497" s="106"/>
      <c r="AF9497" s="106"/>
      <c r="AG9497" s="106"/>
      <c r="AH9497" s="115"/>
      <c r="AI9497" s="117"/>
    </row>
    <row r="9498" spans="1:35" ht="15" customHeight="1" x14ac:dyDescent="0.25">
      <c r="A9498" s="105"/>
      <c r="B9498" s="106"/>
      <c r="C9498" s="106"/>
      <c r="D9498" s="106"/>
      <c r="E9498" s="106"/>
      <c r="F9498" s="107"/>
      <c r="G9498" s="108"/>
      <c r="H9498" s="109"/>
      <c r="I9498" s="109"/>
      <c r="J9498" s="110"/>
      <c r="K9498" s="117"/>
      <c r="L9498" s="178"/>
      <c r="M9498" s="178"/>
      <c r="N9498" s="106"/>
      <c r="O9498" s="111"/>
      <c r="P9498" s="111"/>
      <c r="Q9498" s="106"/>
      <c r="R9498" s="106"/>
      <c r="S9498" s="106"/>
      <c r="T9498" s="106"/>
      <c r="U9498" s="106"/>
      <c r="V9498" s="106"/>
      <c r="W9498" s="112"/>
      <c r="X9498" s="106"/>
      <c r="Y9498" s="113"/>
      <c r="Z9498" s="106"/>
      <c r="AA9498" s="114"/>
      <c r="AB9498" s="112"/>
      <c r="AC9498" s="112"/>
      <c r="AD9498" s="111"/>
      <c r="AE9498" s="106"/>
      <c r="AF9498" s="106"/>
      <c r="AG9498" s="106"/>
      <c r="AH9498" s="115"/>
      <c r="AI9498" s="117"/>
    </row>
    <row r="9499" spans="1:35" ht="15" customHeight="1" x14ac:dyDescent="0.25">
      <c r="A9499" s="105"/>
      <c r="B9499" s="106"/>
      <c r="C9499" s="106"/>
      <c r="D9499" s="106"/>
      <c r="E9499" s="106"/>
      <c r="F9499" s="107"/>
      <c r="G9499" s="108"/>
      <c r="H9499" s="109"/>
      <c r="I9499" s="109"/>
      <c r="J9499" s="110"/>
      <c r="K9499" s="117"/>
      <c r="L9499" s="178"/>
      <c r="M9499" s="178"/>
      <c r="N9499" s="106"/>
      <c r="O9499" s="111"/>
      <c r="P9499" s="111"/>
      <c r="Q9499" s="106"/>
      <c r="R9499" s="106"/>
      <c r="S9499" s="106"/>
      <c r="T9499" s="106"/>
      <c r="U9499" s="106"/>
      <c r="V9499" s="106"/>
      <c r="W9499" s="112"/>
      <c r="X9499" s="106"/>
      <c r="Y9499" s="113"/>
      <c r="Z9499" s="106"/>
      <c r="AA9499" s="114"/>
      <c r="AB9499" s="112"/>
      <c r="AC9499" s="112"/>
      <c r="AD9499" s="111"/>
      <c r="AE9499" s="106"/>
      <c r="AF9499" s="106"/>
      <c r="AG9499" s="106"/>
      <c r="AH9499" s="115"/>
      <c r="AI9499" s="117"/>
    </row>
    <row r="9500" spans="1:35" ht="15" customHeight="1" x14ac:dyDescent="0.25">
      <c r="A9500" s="105"/>
      <c r="B9500" s="106"/>
      <c r="C9500" s="106"/>
      <c r="D9500" s="106"/>
      <c r="E9500" s="106"/>
      <c r="F9500" s="107"/>
      <c r="G9500" s="108"/>
      <c r="H9500" s="109"/>
      <c r="I9500" s="109"/>
      <c r="J9500" s="110"/>
      <c r="K9500" s="117"/>
      <c r="L9500" s="178"/>
      <c r="M9500" s="178"/>
      <c r="N9500" s="106"/>
      <c r="O9500" s="111"/>
      <c r="P9500" s="111"/>
      <c r="Q9500" s="106"/>
      <c r="R9500" s="106"/>
      <c r="S9500" s="106"/>
      <c r="T9500" s="106"/>
      <c r="U9500" s="106"/>
      <c r="V9500" s="106"/>
      <c r="W9500" s="112"/>
      <c r="X9500" s="106"/>
      <c r="Y9500" s="113"/>
      <c r="Z9500" s="106"/>
      <c r="AA9500" s="114"/>
      <c r="AB9500" s="112"/>
      <c r="AC9500" s="112"/>
      <c r="AD9500" s="111"/>
      <c r="AE9500" s="106"/>
      <c r="AF9500" s="106"/>
      <c r="AG9500" s="106"/>
      <c r="AH9500" s="115"/>
      <c r="AI9500" s="117"/>
    </row>
    <row r="9501" spans="1:35" ht="15" customHeight="1" x14ac:dyDescent="0.25">
      <c r="A9501" s="105"/>
      <c r="B9501" s="106"/>
      <c r="C9501" s="106"/>
      <c r="D9501" s="106"/>
      <c r="E9501" s="106"/>
      <c r="F9501" s="107"/>
      <c r="G9501" s="108"/>
      <c r="H9501" s="109"/>
      <c r="I9501" s="109"/>
      <c r="J9501" s="110"/>
      <c r="K9501" s="117"/>
      <c r="L9501" s="178"/>
      <c r="M9501" s="178"/>
      <c r="N9501" s="106"/>
      <c r="O9501" s="111"/>
      <c r="P9501" s="111"/>
      <c r="Q9501" s="106"/>
      <c r="R9501" s="106"/>
      <c r="S9501" s="106"/>
      <c r="T9501" s="106"/>
      <c r="U9501" s="106"/>
      <c r="V9501" s="106"/>
      <c r="W9501" s="112"/>
      <c r="X9501" s="106"/>
      <c r="Y9501" s="113"/>
      <c r="Z9501" s="106"/>
      <c r="AA9501" s="114"/>
      <c r="AB9501" s="112"/>
      <c r="AC9501" s="112"/>
      <c r="AD9501" s="111"/>
      <c r="AE9501" s="106"/>
      <c r="AF9501" s="106"/>
      <c r="AG9501" s="106"/>
      <c r="AH9501" s="115"/>
      <c r="AI9501" s="117"/>
    </row>
    <row r="9502" spans="1:35" ht="15" customHeight="1" x14ac:dyDescent="0.25">
      <c r="A9502" s="105"/>
      <c r="B9502" s="106"/>
      <c r="C9502" s="106"/>
      <c r="D9502" s="106"/>
      <c r="E9502" s="106"/>
      <c r="F9502" s="107"/>
      <c r="G9502" s="108"/>
      <c r="H9502" s="109"/>
      <c r="I9502" s="109"/>
      <c r="J9502" s="110"/>
      <c r="K9502" s="117"/>
      <c r="L9502" s="178"/>
      <c r="M9502" s="178"/>
      <c r="N9502" s="106"/>
      <c r="O9502" s="111"/>
      <c r="P9502" s="111"/>
      <c r="Q9502" s="106"/>
      <c r="R9502" s="106"/>
      <c r="S9502" s="106"/>
      <c r="T9502" s="106"/>
      <c r="U9502" s="106"/>
      <c r="V9502" s="106"/>
      <c r="W9502" s="112"/>
      <c r="X9502" s="106"/>
      <c r="Y9502" s="113"/>
      <c r="Z9502" s="106"/>
      <c r="AA9502" s="114"/>
      <c r="AB9502" s="112"/>
      <c r="AC9502" s="112"/>
      <c r="AD9502" s="111"/>
      <c r="AE9502" s="106"/>
      <c r="AF9502" s="106"/>
      <c r="AG9502" s="106"/>
      <c r="AH9502" s="115"/>
      <c r="AI9502" s="117"/>
    </row>
    <row r="9503" spans="1:35" ht="15" customHeight="1" x14ac:dyDescent="0.25">
      <c r="A9503" s="105"/>
      <c r="B9503" s="106"/>
      <c r="C9503" s="106"/>
      <c r="D9503" s="106"/>
      <c r="E9503" s="106"/>
      <c r="F9503" s="107"/>
      <c r="G9503" s="108"/>
      <c r="H9503" s="109"/>
      <c r="I9503" s="109"/>
      <c r="J9503" s="110"/>
      <c r="K9503" s="117"/>
      <c r="L9503" s="178"/>
      <c r="M9503" s="178"/>
      <c r="N9503" s="106"/>
      <c r="O9503" s="111"/>
      <c r="P9503" s="111"/>
      <c r="Q9503" s="106"/>
      <c r="R9503" s="106"/>
      <c r="S9503" s="106"/>
      <c r="T9503" s="106"/>
      <c r="U9503" s="106"/>
      <c r="V9503" s="106"/>
      <c r="W9503" s="112"/>
      <c r="X9503" s="106"/>
      <c r="Y9503" s="113"/>
      <c r="Z9503" s="106"/>
      <c r="AA9503" s="114"/>
      <c r="AB9503" s="112"/>
      <c r="AC9503" s="112"/>
      <c r="AD9503" s="111"/>
      <c r="AE9503" s="106"/>
      <c r="AF9503" s="106"/>
      <c r="AG9503" s="106"/>
      <c r="AH9503" s="115"/>
      <c r="AI9503" s="117"/>
    </row>
    <row r="9504" spans="1:35" ht="15" customHeight="1" x14ac:dyDescent="0.25">
      <c r="A9504" s="105"/>
      <c r="B9504" s="106"/>
      <c r="C9504" s="106"/>
      <c r="D9504" s="106"/>
      <c r="E9504" s="106"/>
      <c r="F9504" s="107"/>
      <c r="G9504" s="108"/>
      <c r="H9504" s="109"/>
      <c r="I9504" s="109"/>
      <c r="J9504" s="110"/>
      <c r="K9504" s="117"/>
      <c r="L9504" s="178"/>
      <c r="M9504" s="178"/>
      <c r="N9504" s="106"/>
      <c r="O9504" s="111"/>
      <c r="P9504" s="111"/>
      <c r="Q9504" s="106"/>
      <c r="R9504" s="106"/>
      <c r="S9504" s="106"/>
      <c r="T9504" s="106"/>
      <c r="U9504" s="106"/>
      <c r="V9504" s="106"/>
      <c r="W9504" s="112"/>
      <c r="X9504" s="106"/>
      <c r="Y9504" s="113"/>
      <c r="Z9504" s="106"/>
      <c r="AA9504" s="114"/>
      <c r="AB9504" s="112"/>
      <c r="AC9504" s="112"/>
      <c r="AD9504" s="111"/>
      <c r="AE9504" s="106"/>
      <c r="AF9504" s="106"/>
      <c r="AG9504" s="106"/>
      <c r="AH9504" s="115"/>
      <c r="AI9504" s="117"/>
    </row>
    <row r="9505" spans="1:35" ht="15" customHeight="1" x14ac:dyDescent="0.25">
      <c r="A9505" s="105"/>
      <c r="B9505" s="106"/>
      <c r="C9505" s="106"/>
      <c r="D9505" s="106"/>
      <c r="E9505" s="106"/>
      <c r="F9505" s="107"/>
      <c r="G9505" s="108"/>
      <c r="H9505" s="109"/>
      <c r="I9505" s="109"/>
      <c r="J9505" s="110"/>
      <c r="K9505" s="117"/>
      <c r="L9505" s="178"/>
      <c r="M9505" s="178"/>
      <c r="N9505" s="106"/>
      <c r="O9505" s="111"/>
      <c r="P9505" s="111"/>
      <c r="Q9505" s="106"/>
      <c r="R9505" s="106"/>
      <c r="S9505" s="106"/>
      <c r="T9505" s="106"/>
      <c r="U9505" s="106"/>
      <c r="V9505" s="106"/>
      <c r="W9505" s="112"/>
      <c r="X9505" s="106"/>
      <c r="Y9505" s="113"/>
      <c r="Z9505" s="106"/>
      <c r="AA9505" s="114"/>
      <c r="AB9505" s="112"/>
      <c r="AC9505" s="112"/>
      <c r="AD9505" s="111"/>
      <c r="AE9505" s="106"/>
      <c r="AF9505" s="106"/>
      <c r="AG9505" s="106"/>
      <c r="AH9505" s="115"/>
      <c r="AI9505" s="117"/>
    </row>
    <row r="9506" spans="1:35" ht="15" customHeight="1" x14ac:dyDescent="0.25">
      <c r="A9506" s="105"/>
      <c r="B9506" s="106"/>
      <c r="C9506" s="106"/>
      <c r="D9506" s="106"/>
      <c r="E9506" s="106"/>
      <c r="F9506" s="107"/>
      <c r="G9506" s="108"/>
      <c r="H9506" s="109"/>
      <c r="I9506" s="109"/>
      <c r="J9506" s="110"/>
      <c r="K9506" s="117"/>
      <c r="L9506" s="178"/>
      <c r="M9506" s="178"/>
      <c r="N9506" s="106"/>
      <c r="O9506" s="111"/>
      <c r="P9506" s="111"/>
      <c r="Q9506" s="106"/>
      <c r="R9506" s="106"/>
      <c r="S9506" s="106"/>
      <c r="T9506" s="106"/>
      <c r="U9506" s="106"/>
      <c r="V9506" s="106"/>
      <c r="W9506" s="112"/>
      <c r="X9506" s="106"/>
      <c r="Y9506" s="113"/>
      <c r="Z9506" s="106"/>
      <c r="AA9506" s="114"/>
      <c r="AB9506" s="112"/>
      <c r="AC9506" s="112"/>
      <c r="AD9506" s="111"/>
      <c r="AE9506" s="106"/>
      <c r="AF9506" s="106"/>
      <c r="AG9506" s="106"/>
      <c r="AH9506" s="115"/>
      <c r="AI9506" s="117"/>
    </row>
    <row r="9507" spans="1:35" ht="15" customHeight="1" x14ac:dyDescent="0.25">
      <c r="A9507" s="105"/>
      <c r="B9507" s="106"/>
      <c r="C9507" s="106"/>
      <c r="D9507" s="106"/>
      <c r="E9507" s="106"/>
      <c r="F9507" s="107"/>
      <c r="G9507" s="108"/>
      <c r="H9507" s="109"/>
      <c r="I9507" s="109"/>
      <c r="J9507" s="110"/>
      <c r="K9507" s="117"/>
      <c r="L9507" s="178"/>
      <c r="M9507" s="178"/>
      <c r="N9507" s="106"/>
      <c r="O9507" s="111"/>
      <c r="P9507" s="111"/>
      <c r="Q9507" s="106"/>
      <c r="R9507" s="106"/>
      <c r="S9507" s="106"/>
      <c r="T9507" s="106"/>
      <c r="U9507" s="106"/>
      <c r="V9507" s="106"/>
      <c r="W9507" s="112"/>
      <c r="X9507" s="106"/>
      <c r="Y9507" s="113"/>
      <c r="Z9507" s="106"/>
      <c r="AA9507" s="114"/>
      <c r="AB9507" s="112"/>
      <c r="AC9507" s="112"/>
      <c r="AD9507" s="111"/>
      <c r="AE9507" s="106"/>
      <c r="AF9507" s="106"/>
      <c r="AG9507" s="106"/>
      <c r="AH9507" s="115"/>
      <c r="AI9507" s="117"/>
    </row>
    <row r="9508" spans="1:35" ht="15" customHeight="1" x14ac:dyDescent="0.25">
      <c r="A9508" s="105"/>
      <c r="B9508" s="106"/>
      <c r="C9508" s="106"/>
      <c r="D9508" s="106"/>
      <c r="E9508" s="106"/>
      <c r="F9508" s="107"/>
      <c r="G9508" s="108"/>
      <c r="H9508" s="109"/>
      <c r="I9508" s="109"/>
      <c r="J9508" s="110"/>
      <c r="K9508" s="117"/>
      <c r="L9508" s="178"/>
      <c r="M9508" s="178"/>
      <c r="N9508" s="106"/>
      <c r="O9508" s="111"/>
      <c r="P9508" s="111"/>
      <c r="Q9508" s="106"/>
      <c r="R9508" s="106"/>
      <c r="S9508" s="106"/>
      <c r="T9508" s="106"/>
      <c r="U9508" s="106"/>
      <c r="V9508" s="106"/>
      <c r="W9508" s="112"/>
      <c r="X9508" s="106"/>
      <c r="Y9508" s="113"/>
      <c r="Z9508" s="106"/>
      <c r="AA9508" s="114"/>
      <c r="AB9508" s="112"/>
      <c r="AC9508" s="112"/>
      <c r="AD9508" s="111"/>
      <c r="AE9508" s="106"/>
      <c r="AF9508" s="106"/>
      <c r="AG9508" s="106"/>
      <c r="AH9508" s="115"/>
      <c r="AI9508" s="117"/>
    </row>
    <row r="9509" spans="1:35" ht="15" customHeight="1" x14ac:dyDescent="0.25">
      <c r="A9509" s="105"/>
      <c r="B9509" s="106"/>
      <c r="C9509" s="106"/>
      <c r="D9509" s="106"/>
      <c r="E9509" s="106"/>
      <c r="F9509" s="107"/>
      <c r="G9509" s="108"/>
      <c r="H9509" s="109"/>
      <c r="I9509" s="109"/>
      <c r="J9509" s="110"/>
      <c r="K9509" s="117"/>
      <c r="L9509" s="178"/>
      <c r="M9509" s="178"/>
      <c r="N9509" s="106"/>
      <c r="O9509" s="111"/>
      <c r="P9509" s="111"/>
      <c r="Q9509" s="106"/>
      <c r="R9509" s="106"/>
      <c r="S9509" s="106"/>
      <c r="T9509" s="106"/>
      <c r="U9509" s="106"/>
      <c r="V9509" s="106"/>
      <c r="W9509" s="112"/>
      <c r="X9509" s="106"/>
      <c r="Y9509" s="113"/>
      <c r="Z9509" s="106"/>
      <c r="AA9509" s="114"/>
      <c r="AB9509" s="112"/>
      <c r="AC9509" s="112"/>
      <c r="AD9509" s="111"/>
      <c r="AE9509" s="106"/>
      <c r="AF9509" s="106"/>
      <c r="AG9509" s="106"/>
      <c r="AH9509" s="115"/>
      <c r="AI9509" s="117"/>
    </row>
    <row r="9510" spans="1:35" ht="15" customHeight="1" x14ac:dyDescent="0.25">
      <c r="A9510" s="105"/>
      <c r="B9510" s="106"/>
      <c r="C9510" s="106"/>
      <c r="D9510" s="106"/>
      <c r="E9510" s="106"/>
      <c r="F9510" s="107"/>
      <c r="G9510" s="108"/>
      <c r="H9510" s="109"/>
      <c r="I9510" s="109"/>
      <c r="J9510" s="110"/>
      <c r="K9510" s="117"/>
      <c r="L9510" s="178"/>
      <c r="M9510" s="178"/>
      <c r="N9510" s="106"/>
      <c r="O9510" s="111"/>
      <c r="P9510" s="111"/>
      <c r="Q9510" s="106"/>
      <c r="R9510" s="106"/>
      <c r="S9510" s="106"/>
      <c r="T9510" s="106"/>
      <c r="U9510" s="106"/>
      <c r="V9510" s="106"/>
      <c r="W9510" s="112"/>
      <c r="X9510" s="106"/>
      <c r="Y9510" s="113"/>
      <c r="Z9510" s="106"/>
      <c r="AA9510" s="114"/>
      <c r="AB9510" s="112"/>
      <c r="AC9510" s="112"/>
      <c r="AD9510" s="111"/>
      <c r="AE9510" s="106"/>
      <c r="AF9510" s="106"/>
      <c r="AG9510" s="106"/>
      <c r="AH9510" s="115"/>
      <c r="AI9510" s="117"/>
    </row>
    <row r="9511" spans="1:35" ht="15" customHeight="1" x14ac:dyDescent="0.25">
      <c r="A9511" s="105"/>
      <c r="B9511" s="106"/>
      <c r="C9511" s="106"/>
      <c r="D9511" s="106"/>
      <c r="E9511" s="106"/>
      <c r="F9511" s="107"/>
      <c r="G9511" s="108"/>
      <c r="H9511" s="109"/>
      <c r="I9511" s="109"/>
      <c r="J9511" s="110"/>
      <c r="K9511" s="117"/>
      <c r="L9511" s="178"/>
      <c r="M9511" s="178"/>
      <c r="N9511" s="106"/>
      <c r="O9511" s="111"/>
      <c r="P9511" s="111"/>
      <c r="Q9511" s="106"/>
      <c r="R9511" s="106"/>
      <c r="S9511" s="106"/>
      <c r="T9511" s="106"/>
      <c r="U9511" s="106"/>
      <c r="V9511" s="106"/>
      <c r="W9511" s="112"/>
      <c r="X9511" s="106"/>
      <c r="Y9511" s="113"/>
      <c r="Z9511" s="106"/>
      <c r="AA9511" s="114"/>
      <c r="AB9511" s="112"/>
      <c r="AC9511" s="112"/>
      <c r="AD9511" s="111"/>
      <c r="AE9511" s="106"/>
      <c r="AF9511" s="106"/>
      <c r="AG9511" s="106"/>
      <c r="AH9511" s="115"/>
      <c r="AI9511" s="117"/>
    </row>
    <row r="9512" spans="1:35" ht="15" customHeight="1" x14ac:dyDescent="0.25">
      <c r="A9512" s="105"/>
      <c r="B9512" s="106"/>
      <c r="C9512" s="106"/>
      <c r="D9512" s="106"/>
      <c r="E9512" s="106"/>
      <c r="F9512" s="107"/>
      <c r="G9512" s="108"/>
      <c r="H9512" s="109"/>
      <c r="I9512" s="109"/>
      <c r="J9512" s="110"/>
      <c r="K9512" s="117"/>
      <c r="L9512" s="178"/>
      <c r="M9512" s="178"/>
      <c r="N9512" s="106"/>
      <c r="O9512" s="111"/>
      <c r="P9512" s="111"/>
      <c r="Q9512" s="106"/>
      <c r="R9512" s="106"/>
      <c r="S9512" s="106"/>
      <c r="T9512" s="106"/>
      <c r="U9512" s="106"/>
      <c r="V9512" s="106"/>
      <c r="W9512" s="112"/>
      <c r="X9512" s="106"/>
      <c r="Y9512" s="113"/>
      <c r="Z9512" s="106"/>
      <c r="AA9512" s="114"/>
      <c r="AB9512" s="112"/>
      <c r="AC9512" s="112"/>
      <c r="AD9512" s="111"/>
      <c r="AE9512" s="106"/>
      <c r="AF9512" s="106"/>
      <c r="AG9512" s="106"/>
      <c r="AH9512" s="115"/>
      <c r="AI9512" s="117"/>
    </row>
    <row r="9513" spans="1:35" ht="15" customHeight="1" x14ac:dyDescent="0.25">
      <c r="A9513" s="105"/>
      <c r="B9513" s="106"/>
      <c r="C9513" s="106"/>
      <c r="D9513" s="106"/>
      <c r="E9513" s="106"/>
      <c r="F9513" s="107"/>
      <c r="G9513" s="108"/>
      <c r="H9513" s="109"/>
      <c r="I9513" s="109"/>
      <c r="J9513" s="110"/>
      <c r="K9513" s="117"/>
      <c r="L9513" s="178"/>
      <c r="M9513" s="178"/>
      <c r="N9513" s="106"/>
      <c r="O9513" s="111"/>
      <c r="P9513" s="111"/>
      <c r="Q9513" s="106"/>
      <c r="R9513" s="106"/>
      <c r="S9513" s="106"/>
      <c r="T9513" s="106"/>
      <c r="U9513" s="106"/>
      <c r="V9513" s="106"/>
      <c r="W9513" s="112"/>
      <c r="X9513" s="106"/>
      <c r="Y9513" s="113"/>
      <c r="Z9513" s="106"/>
      <c r="AA9513" s="114"/>
      <c r="AB9513" s="112"/>
      <c r="AC9513" s="112"/>
      <c r="AD9513" s="111"/>
      <c r="AE9513" s="106"/>
      <c r="AF9513" s="106"/>
      <c r="AG9513" s="106"/>
      <c r="AH9513" s="115"/>
      <c r="AI9513" s="117"/>
    </row>
    <row r="9514" spans="1:35" ht="15" customHeight="1" x14ac:dyDescent="0.25">
      <c r="A9514" s="105"/>
      <c r="B9514" s="106"/>
      <c r="C9514" s="106"/>
      <c r="D9514" s="106"/>
      <c r="E9514" s="106"/>
      <c r="F9514" s="107"/>
      <c r="G9514" s="108"/>
      <c r="H9514" s="109"/>
      <c r="I9514" s="109"/>
      <c r="J9514" s="110"/>
      <c r="K9514" s="117"/>
      <c r="L9514" s="178"/>
      <c r="M9514" s="178"/>
      <c r="N9514" s="106"/>
      <c r="O9514" s="111"/>
      <c r="P9514" s="111"/>
      <c r="Q9514" s="106"/>
      <c r="R9514" s="106"/>
      <c r="S9514" s="106"/>
      <c r="T9514" s="106"/>
      <c r="U9514" s="106"/>
      <c r="V9514" s="106"/>
      <c r="W9514" s="112"/>
      <c r="X9514" s="106"/>
      <c r="Y9514" s="113"/>
      <c r="Z9514" s="106"/>
      <c r="AA9514" s="114"/>
      <c r="AB9514" s="112"/>
      <c r="AC9514" s="112"/>
      <c r="AD9514" s="111"/>
      <c r="AE9514" s="106"/>
      <c r="AF9514" s="106"/>
      <c r="AG9514" s="106"/>
      <c r="AH9514" s="115"/>
      <c r="AI9514" s="117"/>
    </row>
    <row r="9515" spans="1:35" ht="15" customHeight="1" x14ac:dyDescent="0.25">
      <c r="A9515" s="105"/>
      <c r="B9515" s="106"/>
      <c r="C9515" s="106"/>
      <c r="D9515" s="106"/>
      <c r="E9515" s="106"/>
      <c r="F9515" s="107"/>
      <c r="G9515" s="108"/>
      <c r="H9515" s="109"/>
      <c r="I9515" s="109"/>
      <c r="J9515" s="110"/>
      <c r="K9515" s="117"/>
      <c r="L9515" s="178"/>
      <c r="M9515" s="178"/>
      <c r="N9515" s="106"/>
      <c r="O9515" s="111"/>
      <c r="P9515" s="111"/>
      <c r="Q9515" s="106"/>
      <c r="R9515" s="106"/>
      <c r="S9515" s="106"/>
      <c r="T9515" s="106"/>
      <c r="U9515" s="106"/>
      <c r="V9515" s="106"/>
      <c r="W9515" s="112"/>
      <c r="X9515" s="106"/>
      <c r="Y9515" s="113"/>
      <c r="Z9515" s="106"/>
      <c r="AA9515" s="114"/>
      <c r="AB9515" s="112"/>
      <c r="AC9515" s="112"/>
      <c r="AD9515" s="111"/>
      <c r="AE9515" s="106"/>
      <c r="AF9515" s="106"/>
      <c r="AG9515" s="106"/>
      <c r="AH9515" s="115"/>
      <c r="AI9515" s="117"/>
    </row>
    <row r="9516" spans="1:35" ht="15" customHeight="1" x14ac:dyDescent="0.25">
      <c r="A9516" s="105"/>
      <c r="B9516" s="106"/>
      <c r="C9516" s="106"/>
      <c r="D9516" s="106"/>
      <c r="E9516" s="106"/>
      <c r="F9516" s="107"/>
      <c r="G9516" s="108"/>
      <c r="H9516" s="109"/>
      <c r="I9516" s="109"/>
      <c r="J9516" s="110"/>
      <c r="K9516" s="117"/>
      <c r="L9516" s="178"/>
      <c r="M9516" s="178"/>
      <c r="N9516" s="106"/>
      <c r="O9516" s="111"/>
      <c r="P9516" s="111"/>
      <c r="Q9516" s="106"/>
      <c r="R9516" s="106"/>
      <c r="S9516" s="106"/>
      <c r="T9516" s="106"/>
      <c r="U9516" s="106"/>
      <c r="V9516" s="106"/>
      <c r="W9516" s="112"/>
      <c r="X9516" s="106"/>
      <c r="Y9516" s="113"/>
      <c r="Z9516" s="106"/>
      <c r="AA9516" s="114"/>
      <c r="AB9516" s="112"/>
      <c r="AC9516" s="112"/>
      <c r="AD9516" s="111"/>
      <c r="AE9516" s="106"/>
      <c r="AF9516" s="106"/>
      <c r="AG9516" s="106"/>
      <c r="AH9516" s="115"/>
      <c r="AI9516" s="117"/>
    </row>
    <row r="9517" spans="1:35" ht="15" customHeight="1" x14ac:dyDescent="0.25">
      <c r="A9517" s="105"/>
      <c r="B9517" s="106"/>
      <c r="C9517" s="106"/>
      <c r="D9517" s="106"/>
      <c r="E9517" s="106"/>
      <c r="F9517" s="107"/>
      <c r="G9517" s="108"/>
      <c r="H9517" s="109"/>
      <c r="I9517" s="109"/>
      <c r="J9517" s="110"/>
      <c r="K9517" s="117"/>
      <c r="L9517" s="178"/>
      <c r="M9517" s="178"/>
      <c r="N9517" s="106"/>
      <c r="O9517" s="111"/>
      <c r="P9517" s="111"/>
      <c r="Q9517" s="106"/>
      <c r="R9517" s="106"/>
      <c r="S9517" s="106"/>
      <c r="T9517" s="106"/>
      <c r="U9517" s="106"/>
      <c r="V9517" s="106"/>
      <c r="W9517" s="112"/>
      <c r="X9517" s="106"/>
      <c r="Y9517" s="113"/>
      <c r="Z9517" s="106"/>
      <c r="AA9517" s="114"/>
      <c r="AB9517" s="112"/>
      <c r="AC9517" s="112"/>
      <c r="AD9517" s="111"/>
      <c r="AE9517" s="106"/>
      <c r="AF9517" s="106"/>
      <c r="AG9517" s="106"/>
      <c r="AH9517" s="115"/>
      <c r="AI9517" s="117"/>
    </row>
    <row r="9518" spans="1:35" ht="15" customHeight="1" x14ac:dyDescent="0.25">
      <c r="A9518" s="105"/>
      <c r="B9518" s="106"/>
      <c r="C9518" s="106"/>
      <c r="D9518" s="106"/>
      <c r="E9518" s="106"/>
      <c r="F9518" s="107"/>
      <c r="G9518" s="108"/>
      <c r="H9518" s="109"/>
      <c r="I9518" s="109"/>
      <c r="J9518" s="110"/>
      <c r="K9518" s="117"/>
      <c r="L9518" s="178"/>
      <c r="M9518" s="178"/>
      <c r="N9518" s="106"/>
      <c r="O9518" s="111"/>
      <c r="P9518" s="111"/>
      <c r="Q9518" s="106"/>
      <c r="R9518" s="106"/>
      <c r="S9518" s="106"/>
      <c r="T9518" s="106"/>
      <c r="U9518" s="106"/>
      <c r="V9518" s="106"/>
      <c r="W9518" s="112"/>
      <c r="X9518" s="106"/>
      <c r="Y9518" s="113"/>
      <c r="Z9518" s="106"/>
      <c r="AA9518" s="114"/>
      <c r="AB9518" s="112"/>
      <c r="AC9518" s="112"/>
      <c r="AD9518" s="111"/>
      <c r="AE9518" s="106"/>
      <c r="AF9518" s="106"/>
      <c r="AG9518" s="106"/>
      <c r="AH9518" s="115"/>
      <c r="AI9518" s="117"/>
    </row>
    <row r="9519" spans="1:35" ht="15" customHeight="1" x14ac:dyDescent="0.25">
      <c r="A9519" s="105"/>
      <c r="B9519" s="106"/>
      <c r="C9519" s="106"/>
      <c r="D9519" s="106"/>
      <c r="E9519" s="106"/>
      <c r="F9519" s="107"/>
      <c r="G9519" s="108"/>
      <c r="H9519" s="109"/>
      <c r="I9519" s="109"/>
      <c r="J9519" s="110"/>
      <c r="K9519" s="117"/>
      <c r="L9519" s="178"/>
      <c r="M9519" s="178"/>
      <c r="N9519" s="106"/>
      <c r="O9519" s="111"/>
      <c r="P9519" s="111"/>
      <c r="Q9519" s="106"/>
      <c r="R9519" s="106"/>
      <c r="S9519" s="106"/>
      <c r="T9519" s="106"/>
      <c r="U9519" s="106"/>
      <c r="V9519" s="106"/>
      <c r="W9519" s="112"/>
      <c r="X9519" s="106"/>
      <c r="Y9519" s="113"/>
      <c r="Z9519" s="106"/>
      <c r="AA9519" s="114"/>
      <c r="AB9519" s="112"/>
      <c r="AC9519" s="112"/>
      <c r="AD9519" s="111"/>
      <c r="AE9519" s="106"/>
      <c r="AF9519" s="106"/>
      <c r="AG9519" s="106"/>
      <c r="AH9519" s="115"/>
      <c r="AI9519" s="117"/>
    </row>
    <row r="9520" spans="1:35" ht="15" customHeight="1" x14ac:dyDescent="0.25">
      <c r="A9520" s="105"/>
      <c r="B9520" s="106"/>
      <c r="C9520" s="106"/>
      <c r="D9520" s="106"/>
      <c r="E9520" s="106"/>
      <c r="F9520" s="107"/>
      <c r="G9520" s="108"/>
      <c r="H9520" s="109"/>
      <c r="I9520" s="109"/>
      <c r="J9520" s="110"/>
      <c r="K9520" s="117"/>
      <c r="L9520" s="178"/>
      <c r="M9520" s="178"/>
      <c r="N9520" s="106"/>
      <c r="O9520" s="111"/>
      <c r="P9520" s="111"/>
      <c r="Q9520" s="106"/>
      <c r="R9520" s="106"/>
      <c r="S9520" s="106"/>
      <c r="T9520" s="106"/>
      <c r="U9520" s="106"/>
      <c r="V9520" s="106"/>
      <c r="W9520" s="112"/>
      <c r="X9520" s="106"/>
      <c r="Y9520" s="113"/>
      <c r="Z9520" s="106"/>
      <c r="AA9520" s="114"/>
      <c r="AB9520" s="112"/>
      <c r="AC9520" s="112"/>
      <c r="AD9520" s="111"/>
      <c r="AE9520" s="106"/>
      <c r="AF9520" s="106"/>
      <c r="AG9520" s="106"/>
      <c r="AH9520" s="115"/>
      <c r="AI9520" s="117"/>
    </row>
    <row r="9521" spans="1:35" ht="15" customHeight="1" x14ac:dyDescent="0.25">
      <c r="A9521" s="105"/>
      <c r="B9521" s="106"/>
      <c r="C9521" s="106"/>
      <c r="D9521" s="106"/>
      <c r="E9521" s="106"/>
      <c r="F9521" s="107"/>
      <c r="G9521" s="108"/>
      <c r="H9521" s="109"/>
      <c r="I9521" s="109"/>
      <c r="J9521" s="110"/>
      <c r="K9521" s="117"/>
      <c r="L9521" s="178"/>
      <c r="M9521" s="178"/>
      <c r="N9521" s="106"/>
      <c r="O9521" s="111"/>
      <c r="P9521" s="111"/>
      <c r="Q9521" s="106"/>
      <c r="R9521" s="106"/>
      <c r="S9521" s="106"/>
      <c r="T9521" s="106"/>
      <c r="U9521" s="106"/>
      <c r="V9521" s="106"/>
      <c r="W9521" s="112"/>
      <c r="X9521" s="106"/>
      <c r="Y9521" s="113"/>
      <c r="Z9521" s="106"/>
      <c r="AA9521" s="114"/>
      <c r="AB9521" s="112"/>
      <c r="AC9521" s="112"/>
      <c r="AD9521" s="111"/>
      <c r="AE9521" s="106"/>
      <c r="AF9521" s="106"/>
      <c r="AG9521" s="106"/>
      <c r="AH9521" s="115"/>
      <c r="AI9521" s="117"/>
    </row>
    <row r="9522" spans="1:35" ht="15" customHeight="1" x14ac:dyDescent="0.25">
      <c r="A9522" s="105"/>
      <c r="B9522" s="106"/>
      <c r="C9522" s="106"/>
      <c r="D9522" s="106"/>
      <c r="E9522" s="106"/>
      <c r="F9522" s="107"/>
      <c r="G9522" s="108"/>
      <c r="H9522" s="109"/>
      <c r="I9522" s="109"/>
      <c r="J9522" s="110"/>
      <c r="K9522" s="117"/>
      <c r="L9522" s="178"/>
      <c r="M9522" s="178"/>
      <c r="N9522" s="106"/>
      <c r="O9522" s="111"/>
      <c r="P9522" s="111"/>
      <c r="Q9522" s="106"/>
      <c r="R9522" s="106"/>
      <c r="S9522" s="106"/>
      <c r="T9522" s="106"/>
      <c r="U9522" s="106"/>
      <c r="V9522" s="106"/>
      <c r="W9522" s="112"/>
      <c r="X9522" s="106"/>
      <c r="Y9522" s="113"/>
      <c r="Z9522" s="106"/>
      <c r="AA9522" s="114"/>
      <c r="AB9522" s="112"/>
      <c r="AC9522" s="112"/>
      <c r="AD9522" s="111"/>
      <c r="AE9522" s="106"/>
      <c r="AF9522" s="106"/>
      <c r="AG9522" s="106"/>
      <c r="AH9522" s="115"/>
      <c r="AI9522" s="117"/>
    </row>
    <row r="9523" spans="1:35" ht="15" customHeight="1" x14ac:dyDescent="0.25">
      <c r="A9523" s="105"/>
      <c r="B9523" s="106"/>
      <c r="C9523" s="106"/>
      <c r="D9523" s="106"/>
      <c r="E9523" s="106"/>
      <c r="F9523" s="107"/>
      <c r="G9523" s="108"/>
      <c r="H9523" s="109"/>
      <c r="I9523" s="109"/>
      <c r="J9523" s="110"/>
      <c r="K9523" s="117"/>
      <c r="L9523" s="178"/>
      <c r="M9523" s="178"/>
      <c r="N9523" s="106"/>
      <c r="O9523" s="111"/>
      <c r="P9523" s="111"/>
      <c r="Q9523" s="106"/>
      <c r="R9523" s="106"/>
      <c r="S9523" s="106"/>
      <c r="T9523" s="106"/>
      <c r="U9523" s="106"/>
      <c r="V9523" s="106"/>
      <c r="W9523" s="112"/>
      <c r="X9523" s="106"/>
      <c r="Y9523" s="113"/>
      <c r="Z9523" s="106"/>
      <c r="AA9523" s="114"/>
      <c r="AB9523" s="112"/>
      <c r="AC9523" s="112"/>
      <c r="AD9523" s="111"/>
      <c r="AE9523" s="106"/>
      <c r="AF9523" s="106"/>
      <c r="AG9523" s="106"/>
      <c r="AH9523" s="115"/>
      <c r="AI9523" s="117"/>
    </row>
    <row r="9524" spans="1:35" ht="15" customHeight="1" x14ac:dyDescent="0.25">
      <c r="A9524" s="105"/>
      <c r="B9524" s="106"/>
      <c r="C9524" s="106"/>
      <c r="D9524" s="106"/>
      <c r="E9524" s="106"/>
      <c r="F9524" s="107"/>
      <c r="G9524" s="108"/>
      <c r="H9524" s="109"/>
      <c r="I9524" s="109"/>
      <c r="J9524" s="110"/>
      <c r="K9524" s="117"/>
      <c r="L9524" s="178"/>
      <c r="M9524" s="178"/>
      <c r="N9524" s="106"/>
      <c r="O9524" s="111"/>
      <c r="P9524" s="111"/>
      <c r="Q9524" s="106"/>
      <c r="R9524" s="106"/>
      <c r="S9524" s="106"/>
      <c r="T9524" s="106"/>
      <c r="U9524" s="106"/>
      <c r="V9524" s="106"/>
      <c r="W9524" s="112"/>
      <c r="X9524" s="106"/>
      <c r="Y9524" s="113"/>
      <c r="Z9524" s="106"/>
      <c r="AA9524" s="114"/>
      <c r="AB9524" s="112"/>
      <c r="AC9524" s="112"/>
      <c r="AD9524" s="111"/>
      <c r="AE9524" s="106"/>
      <c r="AF9524" s="106"/>
      <c r="AG9524" s="106"/>
      <c r="AH9524" s="115"/>
      <c r="AI9524" s="117"/>
    </row>
    <row r="9525" spans="1:35" ht="15" customHeight="1" x14ac:dyDescent="0.25">
      <c r="A9525" s="105"/>
      <c r="B9525" s="106"/>
      <c r="C9525" s="106"/>
      <c r="D9525" s="106"/>
      <c r="E9525" s="106"/>
      <c r="F9525" s="107"/>
      <c r="G9525" s="108"/>
      <c r="H9525" s="109"/>
      <c r="I9525" s="109"/>
      <c r="J9525" s="110"/>
      <c r="K9525" s="117"/>
      <c r="L9525" s="178"/>
      <c r="M9525" s="178"/>
      <c r="N9525" s="106"/>
      <c r="O9525" s="111"/>
      <c r="P9525" s="111"/>
      <c r="Q9525" s="106"/>
      <c r="R9525" s="106"/>
      <c r="S9525" s="106"/>
      <c r="T9525" s="106"/>
      <c r="U9525" s="106"/>
      <c r="V9525" s="106"/>
      <c r="W9525" s="112"/>
      <c r="X9525" s="106"/>
      <c r="Y9525" s="113"/>
      <c r="Z9525" s="106"/>
      <c r="AA9525" s="114"/>
      <c r="AB9525" s="112"/>
      <c r="AC9525" s="112"/>
      <c r="AD9525" s="111"/>
      <c r="AE9525" s="106"/>
      <c r="AF9525" s="106"/>
      <c r="AG9525" s="106"/>
      <c r="AH9525" s="115"/>
      <c r="AI9525" s="117"/>
    </row>
    <row r="9526" spans="1:35" ht="15" customHeight="1" x14ac:dyDescent="0.25">
      <c r="A9526" s="105"/>
      <c r="B9526" s="106"/>
      <c r="C9526" s="106"/>
      <c r="D9526" s="106"/>
      <c r="E9526" s="106"/>
      <c r="F9526" s="107"/>
      <c r="G9526" s="108"/>
      <c r="H9526" s="109"/>
      <c r="I9526" s="109"/>
      <c r="J9526" s="110"/>
      <c r="K9526" s="117"/>
      <c r="L9526" s="178"/>
      <c r="M9526" s="178"/>
      <c r="N9526" s="106"/>
      <c r="O9526" s="111"/>
      <c r="P9526" s="111"/>
      <c r="Q9526" s="106"/>
      <c r="R9526" s="106"/>
      <c r="S9526" s="106"/>
      <c r="T9526" s="106"/>
      <c r="U9526" s="106"/>
      <c r="V9526" s="106"/>
      <c r="W9526" s="112"/>
      <c r="X9526" s="106"/>
      <c r="Y9526" s="113"/>
      <c r="Z9526" s="106"/>
      <c r="AA9526" s="114"/>
      <c r="AB9526" s="112"/>
      <c r="AC9526" s="112"/>
      <c r="AD9526" s="111"/>
      <c r="AE9526" s="106"/>
      <c r="AF9526" s="106"/>
      <c r="AG9526" s="106"/>
      <c r="AH9526" s="115"/>
      <c r="AI9526" s="117"/>
    </row>
    <row r="9527" spans="1:35" ht="15" customHeight="1" x14ac:dyDescent="0.25">
      <c r="A9527" s="105"/>
      <c r="B9527" s="106"/>
      <c r="C9527" s="106"/>
      <c r="D9527" s="106"/>
      <c r="E9527" s="106"/>
      <c r="F9527" s="107"/>
      <c r="G9527" s="108"/>
      <c r="H9527" s="109"/>
      <c r="I9527" s="109"/>
      <c r="J9527" s="110"/>
      <c r="K9527" s="117"/>
      <c r="L9527" s="178"/>
      <c r="M9527" s="178"/>
      <c r="N9527" s="106"/>
      <c r="O9527" s="111"/>
      <c r="P9527" s="111"/>
      <c r="Q9527" s="106"/>
      <c r="R9527" s="106"/>
      <c r="S9527" s="106"/>
      <c r="T9527" s="106"/>
      <c r="U9527" s="106"/>
      <c r="V9527" s="106"/>
      <c r="W9527" s="112"/>
      <c r="X9527" s="106"/>
      <c r="Y9527" s="113"/>
      <c r="Z9527" s="106"/>
      <c r="AA9527" s="114"/>
      <c r="AB9527" s="112"/>
      <c r="AC9527" s="112"/>
      <c r="AD9527" s="111"/>
      <c r="AE9527" s="106"/>
      <c r="AF9527" s="106"/>
      <c r="AG9527" s="106"/>
      <c r="AH9527" s="115"/>
      <c r="AI9527" s="117"/>
    </row>
    <row r="9528" spans="1:35" ht="15" customHeight="1" x14ac:dyDescent="0.25">
      <c r="A9528" s="105"/>
      <c r="B9528" s="106"/>
      <c r="C9528" s="106"/>
      <c r="D9528" s="106"/>
      <c r="E9528" s="106"/>
      <c r="F9528" s="107"/>
      <c r="G9528" s="108"/>
      <c r="H9528" s="109"/>
      <c r="I9528" s="109"/>
      <c r="J9528" s="110"/>
      <c r="K9528" s="117"/>
      <c r="L9528" s="178"/>
      <c r="M9528" s="178"/>
      <c r="N9528" s="106"/>
      <c r="O9528" s="111"/>
      <c r="P9528" s="111"/>
      <c r="Q9528" s="106"/>
      <c r="R9528" s="106"/>
      <c r="S9528" s="106"/>
      <c r="T9528" s="106"/>
      <c r="U9528" s="106"/>
      <c r="V9528" s="106"/>
      <c r="W9528" s="112"/>
      <c r="X9528" s="106"/>
      <c r="Y9528" s="113"/>
      <c r="Z9528" s="106"/>
      <c r="AA9528" s="114"/>
      <c r="AB9528" s="112"/>
      <c r="AC9528" s="112"/>
      <c r="AD9528" s="111"/>
      <c r="AE9528" s="106"/>
      <c r="AF9528" s="106"/>
      <c r="AG9528" s="106"/>
      <c r="AH9528" s="115"/>
      <c r="AI9528" s="117"/>
    </row>
    <row r="9529" spans="1:35" ht="15" customHeight="1" x14ac:dyDescent="0.25">
      <c r="A9529" s="105"/>
      <c r="B9529" s="106"/>
      <c r="C9529" s="106"/>
      <c r="D9529" s="106"/>
      <c r="E9529" s="106"/>
      <c r="F9529" s="107"/>
      <c r="G9529" s="108"/>
      <c r="H9529" s="109"/>
      <c r="I9529" s="109"/>
      <c r="J9529" s="110"/>
      <c r="K9529" s="117"/>
      <c r="L9529" s="178"/>
      <c r="M9529" s="178"/>
      <c r="N9529" s="106"/>
      <c r="O9529" s="111"/>
      <c r="P9529" s="111"/>
      <c r="Q9529" s="106"/>
      <c r="R9529" s="106"/>
      <c r="S9529" s="106"/>
      <c r="T9529" s="106"/>
      <c r="U9529" s="106"/>
      <c r="V9529" s="106"/>
      <c r="W9529" s="112"/>
      <c r="X9529" s="106"/>
      <c r="Y9529" s="113"/>
      <c r="Z9529" s="106"/>
      <c r="AA9529" s="114"/>
      <c r="AB9529" s="112"/>
      <c r="AC9529" s="112"/>
      <c r="AD9529" s="111"/>
      <c r="AE9529" s="106"/>
      <c r="AF9529" s="106"/>
      <c r="AG9529" s="106"/>
      <c r="AH9529" s="115"/>
      <c r="AI9529" s="117"/>
    </row>
    <row r="9530" spans="1:35" ht="15" customHeight="1" x14ac:dyDescent="0.25">
      <c r="A9530" s="105"/>
      <c r="B9530" s="106"/>
      <c r="C9530" s="106"/>
      <c r="D9530" s="106"/>
      <c r="E9530" s="106"/>
      <c r="F9530" s="107"/>
      <c r="G9530" s="108"/>
      <c r="H9530" s="109"/>
      <c r="I9530" s="109"/>
      <c r="J9530" s="110"/>
      <c r="K9530" s="117"/>
      <c r="L9530" s="178"/>
      <c r="M9530" s="178"/>
      <c r="N9530" s="106"/>
      <c r="O9530" s="111"/>
      <c r="P9530" s="111"/>
      <c r="Q9530" s="106"/>
      <c r="R9530" s="106"/>
      <c r="S9530" s="106"/>
      <c r="T9530" s="106"/>
      <c r="U9530" s="106"/>
      <c r="V9530" s="106"/>
      <c r="W9530" s="112"/>
      <c r="X9530" s="106"/>
      <c r="Y9530" s="113"/>
      <c r="Z9530" s="106"/>
      <c r="AA9530" s="114"/>
      <c r="AB9530" s="112"/>
      <c r="AC9530" s="112"/>
      <c r="AD9530" s="111"/>
      <c r="AE9530" s="106"/>
      <c r="AF9530" s="106"/>
      <c r="AG9530" s="106"/>
      <c r="AH9530" s="115"/>
      <c r="AI9530" s="117"/>
    </row>
    <row r="9531" spans="1:35" ht="15" customHeight="1" x14ac:dyDescent="0.25">
      <c r="A9531" s="105"/>
      <c r="B9531" s="106"/>
      <c r="C9531" s="106"/>
      <c r="D9531" s="106"/>
      <c r="E9531" s="106"/>
      <c r="F9531" s="107"/>
      <c r="G9531" s="108"/>
      <c r="H9531" s="109"/>
      <c r="I9531" s="109"/>
      <c r="J9531" s="110"/>
      <c r="K9531" s="117"/>
      <c r="L9531" s="178"/>
      <c r="M9531" s="178"/>
      <c r="N9531" s="106"/>
      <c r="O9531" s="111"/>
      <c r="P9531" s="111"/>
      <c r="Q9531" s="106"/>
      <c r="R9531" s="106"/>
      <c r="S9531" s="106"/>
      <c r="T9531" s="106"/>
      <c r="U9531" s="106"/>
      <c r="V9531" s="106"/>
      <c r="W9531" s="112"/>
      <c r="X9531" s="106"/>
      <c r="Y9531" s="113"/>
      <c r="Z9531" s="106"/>
      <c r="AA9531" s="114"/>
      <c r="AB9531" s="112"/>
      <c r="AC9531" s="112"/>
      <c r="AD9531" s="111"/>
      <c r="AE9531" s="106"/>
      <c r="AF9531" s="106"/>
      <c r="AG9531" s="106"/>
      <c r="AH9531" s="115"/>
      <c r="AI9531" s="117"/>
    </row>
    <row r="9532" spans="1:35" ht="15" customHeight="1" x14ac:dyDescent="0.25">
      <c r="A9532" s="105"/>
      <c r="B9532" s="106"/>
      <c r="C9532" s="106"/>
      <c r="D9532" s="106"/>
      <c r="E9532" s="106"/>
      <c r="F9532" s="107"/>
      <c r="G9532" s="108"/>
      <c r="H9532" s="109"/>
      <c r="I9532" s="109"/>
      <c r="J9532" s="110"/>
      <c r="K9532" s="117"/>
      <c r="L9532" s="178"/>
      <c r="M9532" s="178"/>
      <c r="N9532" s="106"/>
      <c r="O9532" s="111"/>
      <c r="P9532" s="111"/>
      <c r="Q9532" s="106"/>
      <c r="R9532" s="106"/>
      <c r="S9532" s="106"/>
      <c r="T9532" s="106"/>
      <c r="U9532" s="106"/>
      <c r="V9532" s="106"/>
      <c r="W9532" s="112"/>
      <c r="X9532" s="106"/>
      <c r="Y9532" s="113"/>
      <c r="Z9532" s="106"/>
      <c r="AA9532" s="114"/>
      <c r="AB9532" s="112"/>
      <c r="AC9532" s="112"/>
      <c r="AD9532" s="111"/>
      <c r="AE9532" s="106"/>
      <c r="AF9532" s="106"/>
      <c r="AG9532" s="106"/>
      <c r="AH9532" s="115"/>
      <c r="AI9532" s="117"/>
    </row>
    <row r="9533" spans="1:35" ht="15" customHeight="1" x14ac:dyDescent="0.25">
      <c r="A9533" s="105"/>
      <c r="B9533" s="106"/>
      <c r="C9533" s="106"/>
      <c r="D9533" s="106"/>
      <c r="E9533" s="106"/>
      <c r="F9533" s="107"/>
      <c r="G9533" s="108"/>
      <c r="H9533" s="109"/>
      <c r="I9533" s="109"/>
      <c r="J9533" s="110"/>
      <c r="K9533" s="117"/>
      <c r="L9533" s="178"/>
      <c r="M9533" s="178"/>
      <c r="N9533" s="106"/>
      <c r="O9533" s="111"/>
      <c r="P9533" s="111"/>
      <c r="Q9533" s="106"/>
      <c r="R9533" s="106"/>
      <c r="S9533" s="106"/>
      <c r="T9533" s="106"/>
      <c r="U9533" s="106"/>
      <c r="V9533" s="106"/>
      <c r="W9533" s="112"/>
      <c r="X9533" s="106"/>
      <c r="Y9533" s="113"/>
      <c r="Z9533" s="106"/>
      <c r="AA9533" s="114"/>
      <c r="AB9533" s="112"/>
      <c r="AC9533" s="112"/>
      <c r="AD9533" s="111"/>
      <c r="AE9533" s="106"/>
      <c r="AF9533" s="106"/>
      <c r="AG9533" s="106"/>
      <c r="AH9533" s="115"/>
      <c r="AI9533" s="117"/>
    </row>
    <row r="9534" spans="1:35" ht="15" customHeight="1" x14ac:dyDescent="0.25">
      <c r="A9534" s="105"/>
      <c r="B9534" s="106"/>
      <c r="C9534" s="106"/>
      <c r="D9534" s="106"/>
      <c r="E9534" s="106"/>
      <c r="F9534" s="107"/>
      <c r="G9534" s="108"/>
      <c r="H9534" s="109"/>
      <c r="I9534" s="109"/>
      <c r="J9534" s="110"/>
      <c r="K9534" s="117"/>
      <c r="L9534" s="178"/>
      <c r="M9534" s="178"/>
      <c r="N9534" s="106"/>
      <c r="O9534" s="111"/>
      <c r="P9534" s="111"/>
      <c r="Q9534" s="106"/>
      <c r="R9534" s="106"/>
      <c r="S9534" s="106"/>
      <c r="T9534" s="106"/>
      <c r="U9534" s="106"/>
      <c r="V9534" s="106"/>
      <c r="W9534" s="112"/>
      <c r="X9534" s="106"/>
      <c r="Y9534" s="113"/>
      <c r="Z9534" s="106"/>
      <c r="AA9534" s="114"/>
      <c r="AB9534" s="112"/>
      <c r="AC9534" s="112"/>
      <c r="AD9534" s="111"/>
      <c r="AE9534" s="106"/>
      <c r="AF9534" s="106"/>
      <c r="AG9534" s="106"/>
      <c r="AH9534" s="115"/>
      <c r="AI9534" s="117"/>
    </row>
    <row r="9535" spans="1:35" ht="15" customHeight="1" x14ac:dyDescent="0.25">
      <c r="A9535" s="105"/>
      <c r="B9535" s="106"/>
      <c r="C9535" s="106"/>
      <c r="D9535" s="106"/>
      <c r="E9535" s="106"/>
      <c r="F9535" s="107"/>
      <c r="G9535" s="108"/>
      <c r="H9535" s="109"/>
      <c r="I9535" s="109"/>
      <c r="J9535" s="110"/>
      <c r="K9535" s="117"/>
      <c r="L9535" s="178"/>
      <c r="M9535" s="178"/>
      <c r="N9535" s="106"/>
      <c r="O9535" s="111"/>
      <c r="P9535" s="111"/>
      <c r="Q9535" s="106"/>
      <c r="R9535" s="106"/>
      <c r="S9535" s="106"/>
      <c r="T9535" s="106"/>
      <c r="U9535" s="106"/>
      <c r="V9535" s="106"/>
      <c r="W9535" s="112"/>
      <c r="X9535" s="106"/>
      <c r="Y9535" s="113"/>
      <c r="Z9535" s="106"/>
      <c r="AA9535" s="114"/>
      <c r="AB9535" s="112"/>
      <c r="AC9535" s="112"/>
      <c r="AD9535" s="111"/>
      <c r="AE9535" s="106"/>
      <c r="AF9535" s="106"/>
      <c r="AG9535" s="106"/>
      <c r="AH9535" s="115"/>
      <c r="AI9535" s="117"/>
    </row>
    <row r="9536" spans="1:35" ht="15" customHeight="1" x14ac:dyDescent="0.25">
      <c r="A9536" s="105"/>
      <c r="B9536" s="106"/>
      <c r="C9536" s="106"/>
      <c r="D9536" s="106"/>
      <c r="E9536" s="106"/>
      <c r="F9536" s="107"/>
      <c r="G9536" s="108"/>
      <c r="H9536" s="109"/>
      <c r="I9536" s="109"/>
      <c r="J9536" s="110"/>
      <c r="K9536" s="117"/>
      <c r="L9536" s="178"/>
      <c r="M9536" s="178"/>
      <c r="N9536" s="106"/>
      <c r="O9536" s="111"/>
      <c r="P9536" s="111"/>
      <c r="Q9536" s="106"/>
      <c r="R9536" s="106"/>
      <c r="S9536" s="106"/>
      <c r="T9536" s="106"/>
      <c r="U9536" s="106"/>
      <c r="V9536" s="106"/>
      <c r="W9536" s="112"/>
      <c r="X9536" s="106"/>
      <c r="Y9536" s="113"/>
      <c r="Z9536" s="106"/>
      <c r="AA9536" s="114"/>
      <c r="AB9536" s="112"/>
      <c r="AC9536" s="112"/>
      <c r="AD9536" s="111"/>
      <c r="AE9536" s="106"/>
      <c r="AF9536" s="106"/>
      <c r="AG9536" s="106"/>
      <c r="AH9536" s="115"/>
      <c r="AI9536" s="117"/>
    </row>
    <row r="9537" spans="1:35" ht="15" customHeight="1" x14ac:dyDescent="0.25">
      <c r="A9537" s="105"/>
      <c r="B9537" s="106"/>
      <c r="C9537" s="106"/>
      <c r="D9537" s="106"/>
      <c r="E9537" s="106"/>
      <c r="F9537" s="107"/>
      <c r="G9537" s="108"/>
      <c r="H9537" s="109"/>
      <c r="I9537" s="109"/>
      <c r="J9537" s="110"/>
      <c r="K9537" s="117"/>
      <c r="L9537" s="178"/>
      <c r="M9537" s="178"/>
      <c r="N9537" s="106"/>
      <c r="O9537" s="111"/>
      <c r="P9537" s="111"/>
      <c r="Q9537" s="106"/>
      <c r="R9537" s="106"/>
      <c r="S9537" s="106"/>
      <c r="T9537" s="106"/>
      <c r="U9537" s="106"/>
      <c r="V9537" s="106"/>
      <c r="W9537" s="112"/>
      <c r="X9537" s="106"/>
      <c r="Y9537" s="113"/>
      <c r="Z9537" s="106"/>
      <c r="AA9537" s="114"/>
      <c r="AB9537" s="112"/>
      <c r="AC9537" s="112"/>
      <c r="AD9537" s="111"/>
      <c r="AE9537" s="106"/>
      <c r="AF9537" s="106"/>
      <c r="AG9537" s="106"/>
      <c r="AH9537" s="115"/>
      <c r="AI9537" s="117"/>
    </row>
    <row r="9538" spans="1:35" ht="15" customHeight="1" x14ac:dyDescent="0.25">
      <c r="A9538" s="105"/>
      <c r="B9538" s="106"/>
      <c r="C9538" s="106"/>
      <c r="D9538" s="106"/>
      <c r="E9538" s="106"/>
      <c r="F9538" s="107"/>
      <c r="G9538" s="108"/>
      <c r="H9538" s="109"/>
      <c r="I9538" s="109"/>
      <c r="J9538" s="110"/>
      <c r="K9538" s="117"/>
      <c r="L9538" s="178"/>
      <c r="M9538" s="178"/>
      <c r="N9538" s="106"/>
      <c r="O9538" s="111"/>
      <c r="P9538" s="111"/>
      <c r="Q9538" s="106"/>
      <c r="R9538" s="106"/>
      <c r="S9538" s="106"/>
      <c r="T9538" s="106"/>
      <c r="U9538" s="106"/>
      <c r="V9538" s="106"/>
      <c r="W9538" s="112"/>
      <c r="X9538" s="106"/>
      <c r="Y9538" s="113"/>
      <c r="Z9538" s="106"/>
      <c r="AA9538" s="114"/>
      <c r="AB9538" s="112"/>
      <c r="AC9538" s="112"/>
      <c r="AD9538" s="111"/>
      <c r="AE9538" s="106"/>
      <c r="AF9538" s="106"/>
      <c r="AG9538" s="106"/>
      <c r="AH9538" s="115"/>
      <c r="AI9538" s="117"/>
    </row>
    <row r="9539" spans="1:35" ht="15" customHeight="1" x14ac:dyDescent="0.25">
      <c r="A9539" s="105"/>
      <c r="B9539" s="106"/>
      <c r="C9539" s="106"/>
      <c r="D9539" s="106"/>
      <c r="E9539" s="106"/>
      <c r="F9539" s="107"/>
      <c r="G9539" s="108"/>
      <c r="H9539" s="109"/>
      <c r="I9539" s="109"/>
      <c r="J9539" s="110"/>
      <c r="K9539" s="117"/>
      <c r="L9539" s="178"/>
      <c r="M9539" s="178"/>
      <c r="N9539" s="106"/>
      <c r="O9539" s="111"/>
      <c r="P9539" s="111"/>
      <c r="Q9539" s="106"/>
      <c r="R9539" s="106"/>
      <c r="S9539" s="106"/>
      <c r="T9539" s="106"/>
      <c r="U9539" s="106"/>
      <c r="V9539" s="106"/>
      <c r="W9539" s="112"/>
      <c r="X9539" s="106"/>
      <c r="Y9539" s="113"/>
      <c r="Z9539" s="106"/>
      <c r="AA9539" s="114"/>
      <c r="AB9539" s="112"/>
      <c r="AC9539" s="112"/>
      <c r="AD9539" s="111"/>
      <c r="AE9539" s="106"/>
      <c r="AF9539" s="106"/>
      <c r="AG9539" s="106"/>
      <c r="AH9539" s="115"/>
      <c r="AI9539" s="117"/>
    </row>
    <row r="9540" spans="1:35" ht="15" customHeight="1" x14ac:dyDescent="0.25">
      <c r="A9540" s="105"/>
      <c r="B9540" s="106"/>
      <c r="C9540" s="106"/>
      <c r="D9540" s="106"/>
      <c r="E9540" s="106"/>
      <c r="F9540" s="107"/>
      <c r="G9540" s="108"/>
      <c r="H9540" s="109"/>
      <c r="I9540" s="109"/>
      <c r="J9540" s="110"/>
      <c r="K9540" s="117"/>
      <c r="L9540" s="178"/>
      <c r="M9540" s="178"/>
      <c r="N9540" s="106"/>
      <c r="O9540" s="111"/>
      <c r="P9540" s="111"/>
      <c r="Q9540" s="106"/>
      <c r="R9540" s="106"/>
      <c r="S9540" s="106"/>
      <c r="T9540" s="106"/>
      <c r="U9540" s="106"/>
      <c r="V9540" s="106"/>
      <c r="W9540" s="112"/>
      <c r="X9540" s="106"/>
      <c r="Y9540" s="113"/>
      <c r="Z9540" s="106"/>
      <c r="AA9540" s="114"/>
      <c r="AB9540" s="112"/>
      <c r="AC9540" s="112"/>
      <c r="AD9540" s="111"/>
      <c r="AE9540" s="106"/>
      <c r="AF9540" s="106"/>
      <c r="AG9540" s="106"/>
      <c r="AH9540" s="115"/>
      <c r="AI9540" s="117"/>
    </row>
    <row r="9541" spans="1:35" ht="15" customHeight="1" x14ac:dyDescent="0.25">
      <c r="A9541" s="105"/>
      <c r="B9541" s="106"/>
      <c r="C9541" s="106"/>
      <c r="D9541" s="106"/>
      <c r="E9541" s="106"/>
      <c r="F9541" s="107"/>
      <c r="G9541" s="108"/>
      <c r="H9541" s="109"/>
      <c r="I9541" s="109"/>
      <c r="J9541" s="110"/>
      <c r="K9541" s="117"/>
      <c r="L9541" s="178"/>
      <c r="M9541" s="178"/>
      <c r="N9541" s="106"/>
      <c r="O9541" s="111"/>
      <c r="P9541" s="111"/>
      <c r="Q9541" s="106"/>
      <c r="R9541" s="106"/>
      <c r="S9541" s="106"/>
      <c r="T9541" s="106"/>
      <c r="U9541" s="106"/>
      <c r="V9541" s="106"/>
      <c r="W9541" s="112"/>
      <c r="X9541" s="106"/>
      <c r="Y9541" s="113"/>
      <c r="Z9541" s="106"/>
      <c r="AA9541" s="114"/>
      <c r="AB9541" s="112"/>
      <c r="AC9541" s="112"/>
      <c r="AD9541" s="111"/>
      <c r="AE9541" s="106"/>
      <c r="AF9541" s="106"/>
      <c r="AG9541" s="106"/>
      <c r="AH9541" s="115"/>
      <c r="AI9541" s="117"/>
    </row>
    <row r="9542" spans="1:35" ht="15" customHeight="1" x14ac:dyDescent="0.25">
      <c r="A9542" s="105"/>
      <c r="B9542" s="106"/>
      <c r="C9542" s="106"/>
      <c r="D9542" s="106"/>
      <c r="E9542" s="106"/>
      <c r="F9542" s="107"/>
      <c r="G9542" s="108"/>
      <c r="H9542" s="109"/>
      <c r="I9542" s="109"/>
      <c r="J9542" s="110"/>
      <c r="K9542" s="117"/>
      <c r="L9542" s="178"/>
      <c r="M9542" s="178"/>
      <c r="N9542" s="106"/>
      <c r="O9542" s="111"/>
      <c r="P9542" s="111"/>
      <c r="Q9542" s="106"/>
      <c r="R9542" s="106"/>
      <c r="S9542" s="106"/>
      <c r="T9542" s="106"/>
      <c r="U9542" s="106"/>
      <c r="V9542" s="106"/>
      <c r="W9542" s="112"/>
      <c r="X9542" s="106"/>
      <c r="Y9542" s="113"/>
      <c r="Z9542" s="106"/>
      <c r="AA9542" s="114"/>
      <c r="AB9542" s="112"/>
      <c r="AC9542" s="112"/>
      <c r="AD9542" s="111"/>
      <c r="AE9542" s="106"/>
      <c r="AF9542" s="106"/>
      <c r="AG9542" s="106"/>
      <c r="AH9542" s="115"/>
      <c r="AI9542" s="117"/>
    </row>
    <row r="9543" spans="1:35" ht="15" customHeight="1" x14ac:dyDescent="0.25">
      <c r="A9543" s="105"/>
      <c r="B9543" s="106"/>
      <c r="C9543" s="106"/>
      <c r="D9543" s="106"/>
      <c r="E9543" s="106"/>
      <c r="F9543" s="107"/>
      <c r="G9543" s="108"/>
      <c r="H9543" s="109"/>
      <c r="I9543" s="109"/>
      <c r="J9543" s="110"/>
      <c r="K9543" s="117"/>
      <c r="L9543" s="178"/>
      <c r="M9543" s="178"/>
      <c r="N9543" s="106"/>
      <c r="O9543" s="111"/>
      <c r="P9543" s="111"/>
      <c r="Q9543" s="106"/>
      <c r="R9543" s="106"/>
      <c r="S9543" s="106"/>
      <c r="T9543" s="106"/>
      <c r="U9543" s="106"/>
      <c r="V9543" s="106"/>
      <c r="W9543" s="112"/>
      <c r="X9543" s="106"/>
      <c r="Y9543" s="113"/>
      <c r="Z9543" s="106"/>
      <c r="AA9543" s="114"/>
      <c r="AB9543" s="112"/>
      <c r="AC9543" s="112"/>
      <c r="AD9543" s="111"/>
      <c r="AE9543" s="106"/>
      <c r="AF9543" s="106"/>
      <c r="AG9543" s="106"/>
      <c r="AH9543" s="115"/>
      <c r="AI9543" s="117"/>
    </row>
    <row r="9544" spans="1:35" ht="15" customHeight="1" x14ac:dyDescent="0.25">
      <c r="A9544" s="105"/>
      <c r="B9544" s="106"/>
      <c r="C9544" s="106"/>
      <c r="D9544" s="106"/>
      <c r="E9544" s="106"/>
      <c r="F9544" s="107"/>
      <c r="G9544" s="108"/>
      <c r="H9544" s="109"/>
      <c r="I9544" s="109"/>
      <c r="J9544" s="110"/>
      <c r="K9544" s="117"/>
      <c r="L9544" s="178"/>
      <c r="M9544" s="178"/>
      <c r="N9544" s="106"/>
      <c r="O9544" s="111"/>
      <c r="P9544" s="111"/>
      <c r="Q9544" s="106"/>
      <c r="R9544" s="106"/>
      <c r="S9544" s="106"/>
      <c r="T9544" s="106"/>
      <c r="U9544" s="106"/>
      <c r="V9544" s="106"/>
      <c r="W9544" s="112"/>
      <c r="X9544" s="106"/>
      <c r="Y9544" s="113"/>
      <c r="Z9544" s="106"/>
      <c r="AA9544" s="114"/>
      <c r="AB9544" s="112"/>
      <c r="AC9544" s="112"/>
      <c r="AD9544" s="111"/>
      <c r="AE9544" s="106"/>
      <c r="AF9544" s="106"/>
      <c r="AG9544" s="106"/>
      <c r="AH9544" s="115"/>
      <c r="AI9544" s="117"/>
    </row>
    <row r="9545" spans="1:35" ht="15" customHeight="1" x14ac:dyDescent="0.25">
      <c r="A9545" s="105"/>
      <c r="B9545" s="106"/>
      <c r="C9545" s="106"/>
      <c r="D9545" s="106"/>
      <c r="E9545" s="106"/>
      <c r="F9545" s="107"/>
      <c r="G9545" s="108"/>
      <c r="H9545" s="109"/>
      <c r="I9545" s="109"/>
      <c r="J9545" s="110"/>
      <c r="K9545" s="117"/>
      <c r="L9545" s="178"/>
      <c r="M9545" s="178"/>
      <c r="N9545" s="106"/>
      <c r="O9545" s="111"/>
      <c r="P9545" s="111"/>
      <c r="Q9545" s="106"/>
      <c r="R9545" s="106"/>
      <c r="S9545" s="106"/>
      <c r="T9545" s="106"/>
      <c r="U9545" s="106"/>
      <c r="V9545" s="106"/>
      <c r="W9545" s="112"/>
      <c r="X9545" s="106"/>
      <c r="Y9545" s="113"/>
      <c r="Z9545" s="106"/>
      <c r="AA9545" s="114"/>
      <c r="AB9545" s="112"/>
      <c r="AC9545" s="112"/>
      <c r="AD9545" s="111"/>
      <c r="AE9545" s="106"/>
      <c r="AF9545" s="106"/>
      <c r="AG9545" s="106"/>
      <c r="AH9545" s="115"/>
      <c r="AI9545" s="117"/>
    </row>
    <row r="9546" spans="1:35" ht="15" customHeight="1" x14ac:dyDescent="0.25">
      <c r="A9546" s="105"/>
      <c r="B9546" s="106"/>
      <c r="C9546" s="106"/>
      <c r="D9546" s="106"/>
      <c r="E9546" s="106"/>
      <c r="F9546" s="107"/>
      <c r="G9546" s="108"/>
      <c r="H9546" s="109"/>
      <c r="I9546" s="109"/>
      <c r="J9546" s="110"/>
      <c r="K9546" s="117"/>
      <c r="L9546" s="178"/>
      <c r="M9546" s="178"/>
      <c r="N9546" s="106"/>
      <c r="O9546" s="111"/>
      <c r="P9546" s="111"/>
      <c r="Q9546" s="106"/>
      <c r="R9546" s="106"/>
      <c r="S9546" s="106"/>
      <c r="T9546" s="106"/>
      <c r="U9546" s="106"/>
      <c r="V9546" s="106"/>
      <c r="W9546" s="112"/>
      <c r="X9546" s="106"/>
      <c r="Y9546" s="113"/>
      <c r="Z9546" s="106"/>
      <c r="AA9546" s="114"/>
      <c r="AB9546" s="112"/>
      <c r="AC9546" s="112"/>
      <c r="AD9546" s="111"/>
      <c r="AE9546" s="106"/>
      <c r="AF9546" s="106"/>
      <c r="AG9546" s="106"/>
      <c r="AH9546" s="115"/>
      <c r="AI9546" s="117"/>
    </row>
    <row r="9547" spans="1:35" ht="15" customHeight="1" x14ac:dyDescent="0.25">
      <c r="A9547" s="105"/>
      <c r="B9547" s="106"/>
      <c r="C9547" s="106"/>
      <c r="D9547" s="106"/>
      <c r="E9547" s="106"/>
      <c r="F9547" s="107"/>
      <c r="G9547" s="108"/>
      <c r="H9547" s="109"/>
      <c r="I9547" s="109"/>
      <c r="J9547" s="110"/>
      <c r="K9547" s="117"/>
      <c r="L9547" s="178"/>
      <c r="M9547" s="178"/>
      <c r="N9547" s="106"/>
      <c r="O9547" s="111"/>
      <c r="P9547" s="111"/>
      <c r="Q9547" s="106"/>
      <c r="R9547" s="106"/>
      <c r="S9547" s="106"/>
      <c r="T9547" s="106"/>
      <c r="U9547" s="106"/>
      <c r="V9547" s="106"/>
      <c r="W9547" s="112"/>
      <c r="X9547" s="106"/>
      <c r="Y9547" s="113"/>
      <c r="Z9547" s="106"/>
      <c r="AA9547" s="114"/>
      <c r="AB9547" s="112"/>
      <c r="AC9547" s="112"/>
      <c r="AD9547" s="111"/>
      <c r="AE9547" s="106"/>
      <c r="AF9547" s="106"/>
      <c r="AG9547" s="106"/>
      <c r="AH9547" s="115"/>
      <c r="AI9547" s="117"/>
    </row>
    <row r="9548" spans="1:35" ht="15" customHeight="1" x14ac:dyDescent="0.25">
      <c r="A9548" s="105"/>
      <c r="B9548" s="106"/>
      <c r="C9548" s="106"/>
      <c r="D9548" s="106"/>
      <c r="E9548" s="106"/>
      <c r="F9548" s="107"/>
      <c r="G9548" s="108"/>
      <c r="H9548" s="109"/>
      <c r="I9548" s="109"/>
      <c r="J9548" s="110"/>
      <c r="K9548" s="117"/>
      <c r="L9548" s="178"/>
      <c r="M9548" s="178"/>
      <c r="N9548" s="106"/>
      <c r="O9548" s="111"/>
      <c r="P9548" s="111"/>
      <c r="Q9548" s="106"/>
      <c r="R9548" s="106"/>
      <c r="S9548" s="106"/>
      <c r="T9548" s="106"/>
      <c r="U9548" s="106"/>
      <c r="V9548" s="106"/>
      <c r="W9548" s="112"/>
      <c r="X9548" s="106"/>
      <c r="Y9548" s="113"/>
      <c r="Z9548" s="106"/>
      <c r="AA9548" s="114"/>
      <c r="AB9548" s="112"/>
      <c r="AC9548" s="112"/>
      <c r="AD9548" s="111"/>
      <c r="AE9548" s="106"/>
      <c r="AF9548" s="106"/>
      <c r="AG9548" s="106"/>
      <c r="AH9548" s="115"/>
      <c r="AI9548" s="117"/>
    </row>
    <row r="9549" spans="1:35" ht="15" customHeight="1" x14ac:dyDescent="0.25">
      <c r="A9549" s="105"/>
      <c r="B9549" s="106"/>
      <c r="C9549" s="106"/>
      <c r="D9549" s="106"/>
      <c r="E9549" s="106"/>
      <c r="F9549" s="107"/>
      <c r="G9549" s="108"/>
      <c r="H9549" s="109"/>
      <c r="I9549" s="109"/>
      <c r="J9549" s="110"/>
      <c r="K9549" s="117"/>
      <c r="L9549" s="178"/>
      <c r="M9549" s="178"/>
      <c r="N9549" s="106"/>
      <c r="O9549" s="111"/>
      <c r="P9549" s="111"/>
      <c r="Q9549" s="106"/>
      <c r="R9549" s="106"/>
      <c r="S9549" s="106"/>
      <c r="T9549" s="106"/>
      <c r="U9549" s="106"/>
      <c r="V9549" s="106"/>
      <c r="W9549" s="112"/>
      <c r="X9549" s="106"/>
      <c r="Y9549" s="113"/>
      <c r="Z9549" s="106"/>
      <c r="AA9549" s="114"/>
      <c r="AB9549" s="112"/>
      <c r="AC9549" s="112"/>
      <c r="AD9549" s="111"/>
      <c r="AE9549" s="106"/>
      <c r="AF9549" s="106"/>
      <c r="AG9549" s="106"/>
      <c r="AH9549" s="115"/>
      <c r="AI9549" s="117"/>
    </row>
    <row r="9550" spans="1:35" ht="15" customHeight="1" x14ac:dyDescent="0.25">
      <c r="A9550" s="105"/>
      <c r="B9550" s="106"/>
      <c r="C9550" s="106"/>
      <c r="D9550" s="106"/>
      <c r="E9550" s="106"/>
      <c r="F9550" s="107"/>
      <c r="G9550" s="108"/>
      <c r="H9550" s="109"/>
      <c r="I9550" s="109"/>
      <c r="J9550" s="110"/>
      <c r="K9550" s="117"/>
      <c r="L9550" s="178"/>
      <c r="M9550" s="178"/>
      <c r="N9550" s="106"/>
      <c r="O9550" s="111"/>
      <c r="P9550" s="111"/>
      <c r="Q9550" s="106"/>
      <c r="R9550" s="106"/>
      <c r="S9550" s="106"/>
      <c r="T9550" s="106"/>
      <c r="U9550" s="106"/>
      <c r="V9550" s="106"/>
      <c r="W9550" s="112"/>
      <c r="X9550" s="106"/>
      <c r="Y9550" s="113"/>
      <c r="Z9550" s="106"/>
      <c r="AA9550" s="114"/>
      <c r="AB9550" s="112"/>
      <c r="AC9550" s="112"/>
      <c r="AD9550" s="111"/>
      <c r="AE9550" s="106"/>
      <c r="AF9550" s="106"/>
      <c r="AG9550" s="106"/>
      <c r="AH9550" s="115"/>
      <c r="AI9550" s="117"/>
    </row>
    <row r="9551" spans="1:35" ht="15" customHeight="1" x14ac:dyDescent="0.25">
      <c r="A9551" s="105"/>
      <c r="B9551" s="106"/>
      <c r="C9551" s="106"/>
      <c r="D9551" s="106"/>
      <c r="E9551" s="106"/>
      <c r="F9551" s="107"/>
      <c r="G9551" s="108"/>
      <c r="H9551" s="109"/>
      <c r="I9551" s="109"/>
      <c r="J9551" s="110"/>
      <c r="K9551" s="117"/>
      <c r="L9551" s="178"/>
      <c r="M9551" s="178"/>
      <c r="N9551" s="106"/>
      <c r="O9551" s="111"/>
      <c r="P9551" s="111"/>
      <c r="Q9551" s="106"/>
      <c r="R9551" s="106"/>
      <c r="S9551" s="106"/>
      <c r="T9551" s="106"/>
      <c r="U9551" s="106"/>
      <c r="V9551" s="106"/>
      <c r="W9551" s="112"/>
      <c r="X9551" s="106"/>
      <c r="Y9551" s="113"/>
      <c r="Z9551" s="106"/>
      <c r="AA9551" s="114"/>
      <c r="AB9551" s="112"/>
      <c r="AC9551" s="112"/>
      <c r="AD9551" s="111"/>
      <c r="AE9551" s="106"/>
      <c r="AF9551" s="106"/>
      <c r="AG9551" s="106"/>
      <c r="AH9551" s="115"/>
      <c r="AI9551" s="117"/>
    </row>
    <row r="9552" spans="1:35" ht="15" customHeight="1" x14ac:dyDescent="0.25">
      <c r="A9552" s="105"/>
      <c r="B9552" s="106"/>
      <c r="C9552" s="106"/>
      <c r="D9552" s="106"/>
      <c r="E9552" s="106"/>
      <c r="F9552" s="107"/>
      <c r="G9552" s="108"/>
      <c r="H9552" s="109"/>
      <c r="I9552" s="109"/>
      <c r="J9552" s="110"/>
      <c r="K9552" s="117"/>
      <c r="L9552" s="178"/>
      <c r="M9552" s="178"/>
      <c r="N9552" s="106"/>
      <c r="O9552" s="111"/>
      <c r="P9552" s="111"/>
      <c r="Q9552" s="106"/>
      <c r="R9552" s="106"/>
      <c r="S9552" s="106"/>
      <c r="T9552" s="106"/>
      <c r="U9552" s="106"/>
      <c r="V9552" s="106"/>
      <c r="W9552" s="112"/>
      <c r="X9552" s="106"/>
      <c r="Y9552" s="113"/>
      <c r="Z9552" s="106"/>
      <c r="AA9552" s="114"/>
      <c r="AB9552" s="112"/>
      <c r="AC9552" s="112"/>
      <c r="AD9552" s="111"/>
      <c r="AE9552" s="106"/>
      <c r="AF9552" s="106"/>
      <c r="AG9552" s="106"/>
      <c r="AH9552" s="115"/>
      <c r="AI9552" s="117"/>
    </row>
    <row r="9553" spans="1:35" ht="15" customHeight="1" x14ac:dyDescent="0.25">
      <c r="A9553" s="105"/>
      <c r="B9553" s="106"/>
      <c r="C9553" s="106"/>
      <c r="D9553" s="106"/>
      <c r="E9553" s="106"/>
      <c r="F9553" s="107"/>
      <c r="G9553" s="108"/>
      <c r="H9553" s="109"/>
      <c r="I9553" s="109"/>
      <c r="J9553" s="110"/>
      <c r="K9553" s="117"/>
      <c r="L9553" s="178"/>
      <c r="M9553" s="178"/>
      <c r="N9553" s="106"/>
      <c r="O9553" s="111"/>
      <c r="P9553" s="111"/>
      <c r="Q9553" s="106"/>
      <c r="R9553" s="106"/>
      <c r="S9553" s="106"/>
      <c r="T9553" s="106"/>
      <c r="U9553" s="106"/>
      <c r="V9553" s="106"/>
      <c r="W9553" s="112"/>
      <c r="X9553" s="106"/>
      <c r="Y9553" s="113"/>
      <c r="Z9553" s="106"/>
      <c r="AA9553" s="114"/>
      <c r="AB9553" s="112"/>
      <c r="AC9553" s="112"/>
      <c r="AD9553" s="111"/>
      <c r="AE9553" s="106"/>
      <c r="AF9553" s="106"/>
      <c r="AG9553" s="106"/>
      <c r="AH9553" s="115"/>
      <c r="AI9553" s="117"/>
    </row>
    <row r="9554" spans="1:35" ht="15" customHeight="1" x14ac:dyDescent="0.25">
      <c r="A9554" s="105"/>
      <c r="B9554" s="106"/>
      <c r="C9554" s="106"/>
      <c r="D9554" s="106"/>
      <c r="E9554" s="106"/>
      <c r="F9554" s="107"/>
      <c r="G9554" s="108"/>
      <c r="H9554" s="109"/>
      <c r="I9554" s="109"/>
      <c r="J9554" s="110"/>
      <c r="K9554" s="117"/>
      <c r="L9554" s="178"/>
      <c r="M9554" s="178"/>
      <c r="N9554" s="106"/>
      <c r="O9554" s="111"/>
      <c r="P9554" s="111"/>
      <c r="Q9554" s="106"/>
      <c r="R9554" s="106"/>
      <c r="S9554" s="106"/>
      <c r="T9554" s="106"/>
      <c r="U9554" s="106"/>
      <c r="V9554" s="106"/>
      <c r="W9554" s="112"/>
      <c r="X9554" s="106"/>
      <c r="Y9554" s="113"/>
      <c r="Z9554" s="106"/>
      <c r="AA9554" s="114"/>
      <c r="AB9554" s="112"/>
      <c r="AC9554" s="112"/>
      <c r="AD9554" s="111"/>
      <c r="AE9554" s="106"/>
      <c r="AF9554" s="106"/>
      <c r="AG9554" s="106"/>
      <c r="AH9554" s="115"/>
      <c r="AI9554" s="117"/>
    </row>
    <row r="9555" spans="1:35" ht="15" customHeight="1" x14ac:dyDescent="0.25">
      <c r="A9555" s="105"/>
      <c r="B9555" s="106"/>
      <c r="C9555" s="106"/>
      <c r="D9555" s="106"/>
      <c r="E9555" s="106"/>
      <c r="F9555" s="107"/>
      <c r="G9555" s="108"/>
      <c r="H9555" s="109"/>
      <c r="I9555" s="109"/>
      <c r="J9555" s="110"/>
      <c r="K9555" s="117"/>
      <c r="L9555" s="178"/>
      <c r="M9555" s="178"/>
      <c r="N9555" s="106"/>
      <c r="O9555" s="111"/>
      <c r="P9555" s="111"/>
      <c r="Q9555" s="106"/>
      <c r="R9555" s="106"/>
      <c r="S9555" s="106"/>
      <c r="T9555" s="106"/>
      <c r="U9555" s="106"/>
      <c r="V9555" s="106"/>
      <c r="W9555" s="112"/>
      <c r="X9555" s="106"/>
      <c r="Y9555" s="113"/>
      <c r="Z9555" s="106"/>
      <c r="AA9555" s="114"/>
      <c r="AB9555" s="112"/>
      <c r="AC9555" s="112"/>
      <c r="AD9555" s="111"/>
      <c r="AE9555" s="106"/>
      <c r="AF9555" s="106"/>
      <c r="AG9555" s="106"/>
      <c r="AH9555" s="115"/>
      <c r="AI9555" s="117"/>
    </row>
    <row r="9556" spans="1:35" ht="15" customHeight="1" x14ac:dyDescent="0.25">
      <c r="A9556" s="105"/>
      <c r="B9556" s="106"/>
      <c r="C9556" s="106"/>
      <c r="D9556" s="106"/>
      <c r="E9556" s="106"/>
      <c r="F9556" s="107"/>
      <c r="G9556" s="108"/>
      <c r="H9556" s="109"/>
      <c r="I9556" s="109"/>
      <c r="J9556" s="110"/>
      <c r="K9556" s="117"/>
      <c r="L9556" s="178"/>
      <c r="M9556" s="178"/>
      <c r="N9556" s="106"/>
      <c r="O9556" s="111"/>
      <c r="P9556" s="111"/>
      <c r="Q9556" s="106"/>
      <c r="R9556" s="106"/>
      <c r="S9556" s="106"/>
      <c r="T9556" s="106"/>
      <c r="U9556" s="106"/>
      <c r="V9556" s="106"/>
      <c r="W9556" s="112"/>
      <c r="X9556" s="106"/>
      <c r="Y9556" s="113"/>
      <c r="Z9556" s="106"/>
      <c r="AA9556" s="114"/>
      <c r="AB9556" s="112"/>
      <c r="AC9556" s="112"/>
      <c r="AD9556" s="111"/>
      <c r="AE9556" s="106"/>
      <c r="AF9556" s="106"/>
      <c r="AG9556" s="106"/>
      <c r="AH9556" s="115"/>
      <c r="AI9556" s="117"/>
    </row>
    <row r="9557" spans="1:35" ht="15" customHeight="1" x14ac:dyDescent="0.25">
      <c r="A9557" s="105"/>
      <c r="B9557" s="106"/>
      <c r="C9557" s="106"/>
      <c r="D9557" s="106"/>
      <c r="E9557" s="106"/>
      <c r="F9557" s="107"/>
      <c r="G9557" s="108"/>
      <c r="H9557" s="109"/>
      <c r="I9557" s="109"/>
      <c r="J9557" s="110"/>
      <c r="K9557" s="117"/>
      <c r="L9557" s="178"/>
      <c r="M9557" s="178"/>
      <c r="N9557" s="106"/>
      <c r="O9557" s="111"/>
      <c r="P9557" s="111"/>
      <c r="Q9557" s="106"/>
      <c r="R9557" s="106"/>
      <c r="S9557" s="106"/>
      <c r="T9557" s="106"/>
      <c r="U9557" s="106"/>
      <c r="V9557" s="106"/>
      <c r="W9557" s="112"/>
      <c r="X9557" s="106"/>
      <c r="Y9557" s="113"/>
      <c r="Z9557" s="106"/>
      <c r="AA9557" s="114"/>
      <c r="AB9557" s="112"/>
      <c r="AC9557" s="112"/>
      <c r="AD9557" s="111"/>
      <c r="AE9557" s="106"/>
      <c r="AF9557" s="106"/>
      <c r="AG9557" s="106"/>
      <c r="AH9557" s="115"/>
      <c r="AI9557" s="117"/>
    </row>
    <row r="9558" spans="1:35" ht="15" customHeight="1" x14ac:dyDescent="0.25">
      <c r="A9558" s="105"/>
      <c r="B9558" s="106"/>
      <c r="C9558" s="106"/>
      <c r="D9558" s="106"/>
      <c r="E9558" s="106"/>
      <c r="F9558" s="107"/>
      <c r="G9558" s="108"/>
      <c r="H9558" s="109"/>
      <c r="I9558" s="109"/>
      <c r="J9558" s="110"/>
      <c r="K9558" s="117"/>
      <c r="L9558" s="178"/>
      <c r="M9558" s="178"/>
      <c r="N9558" s="106"/>
      <c r="O9558" s="111"/>
      <c r="P9558" s="111"/>
      <c r="Q9558" s="106"/>
      <c r="R9558" s="106"/>
      <c r="S9558" s="106"/>
      <c r="T9558" s="106"/>
      <c r="U9558" s="106"/>
      <c r="V9558" s="106"/>
      <c r="W9558" s="112"/>
      <c r="X9558" s="106"/>
      <c r="Y9558" s="113"/>
      <c r="Z9558" s="106"/>
      <c r="AA9558" s="114"/>
      <c r="AB9558" s="112"/>
      <c r="AC9558" s="112"/>
      <c r="AD9558" s="111"/>
      <c r="AE9558" s="106"/>
      <c r="AF9558" s="106"/>
      <c r="AG9558" s="106"/>
      <c r="AH9558" s="115"/>
      <c r="AI9558" s="117"/>
    </row>
    <row r="9559" spans="1:35" ht="15" customHeight="1" x14ac:dyDescent="0.25">
      <c r="A9559" s="105"/>
      <c r="B9559" s="106"/>
      <c r="C9559" s="106"/>
      <c r="D9559" s="106"/>
      <c r="E9559" s="106"/>
      <c r="F9559" s="107"/>
      <c r="G9559" s="108"/>
      <c r="H9559" s="109"/>
      <c r="I9559" s="109"/>
      <c r="J9559" s="110"/>
      <c r="K9559" s="117"/>
      <c r="L9559" s="178"/>
      <c r="M9559" s="178"/>
      <c r="N9559" s="106"/>
      <c r="O9559" s="111"/>
      <c r="P9559" s="111"/>
      <c r="Q9559" s="106"/>
      <c r="R9559" s="106"/>
      <c r="S9559" s="106"/>
      <c r="T9559" s="106"/>
      <c r="U9559" s="106"/>
      <c r="V9559" s="106"/>
      <c r="W9559" s="112"/>
      <c r="X9559" s="106"/>
      <c r="Y9559" s="113"/>
      <c r="Z9559" s="106"/>
      <c r="AA9559" s="114"/>
      <c r="AB9559" s="112"/>
      <c r="AC9559" s="112"/>
      <c r="AD9559" s="111"/>
      <c r="AE9559" s="106"/>
      <c r="AF9559" s="106"/>
      <c r="AG9559" s="106"/>
      <c r="AH9559" s="115"/>
      <c r="AI9559" s="117"/>
    </row>
    <row r="9560" spans="1:35" ht="15" customHeight="1" x14ac:dyDescent="0.25">
      <c r="A9560" s="105"/>
      <c r="B9560" s="106"/>
      <c r="C9560" s="106"/>
      <c r="D9560" s="106"/>
      <c r="E9560" s="106"/>
      <c r="F9560" s="107"/>
      <c r="G9560" s="108"/>
      <c r="H9560" s="109"/>
      <c r="I9560" s="109"/>
      <c r="J9560" s="110"/>
      <c r="K9560" s="117"/>
      <c r="L9560" s="178"/>
      <c r="M9560" s="178"/>
      <c r="N9560" s="106"/>
      <c r="O9560" s="111"/>
      <c r="P9560" s="111"/>
      <c r="Q9560" s="106"/>
      <c r="R9560" s="106"/>
      <c r="S9560" s="106"/>
      <c r="T9560" s="106"/>
      <c r="U9560" s="106"/>
      <c r="V9560" s="106"/>
      <c r="W9560" s="112"/>
      <c r="X9560" s="106"/>
      <c r="Y9560" s="113"/>
      <c r="Z9560" s="106"/>
      <c r="AA9560" s="114"/>
      <c r="AB9560" s="112"/>
      <c r="AC9560" s="112"/>
      <c r="AD9560" s="111"/>
      <c r="AE9560" s="106"/>
      <c r="AF9560" s="106"/>
      <c r="AG9560" s="106"/>
      <c r="AH9560" s="115"/>
      <c r="AI9560" s="117"/>
    </row>
    <row r="9561" spans="1:35" ht="15" customHeight="1" x14ac:dyDescent="0.25">
      <c r="A9561" s="105"/>
      <c r="B9561" s="106"/>
      <c r="C9561" s="106"/>
      <c r="D9561" s="106"/>
      <c r="E9561" s="106"/>
      <c r="F9561" s="107"/>
      <c r="G9561" s="108"/>
      <c r="H9561" s="109"/>
      <c r="I9561" s="109"/>
      <c r="J9561" s="110"/>
      <c r="K9561" s="117"/>
      <c r="L9561" s="178"/>
      <c r="M9561" s="178"/>
      <c r="N9561" s="106"/>
      <c r="O9561" s="111"/>
      <c r="P9561" s="111"/>
      <c r="Q9561" s="106"/>
      <c r="R9561" s="106"/>
      <c r="S9561" s="106"/>
      <c r="T9561" s="106"/>
      <c r="U9561" s="106"/>
      <c r="V9561" s="106"/>
      <c r="W9561" s="112"/>
      <c r="X9561" s="106"/>
      <c r="Y9561" s="113"/>
      <c r="Z9561" s="106"/>
      <c r="AA9561" s="114"/>
      <c r="AB9561" s="112"/>
      <c r="AC9561" s="112"/>
      <c r="AD9561" s="111"/>
      <c r="AE9561" s="106"/>
      <c r="AF9561" s="106"/>
      <c r="AG9561" s="106"/>
      <c r="AH9561" s="115"/>
      <c r="AI9561" s="117"/>
    </row>
    <row r="9562" spans="1:35" ht="15" customHeight="1" x14ac:dyDescent="0.25">
      <c r="A9562" s="105"/>
      <c r="B9562" s="106"/>
      <c r="C9562" s="106"/>
      <c r="D9562" s="106"/>
      <c r="E9562" s="106"/>
      <c r="F9562" s="107"/>
      <c r="G9562" s="108"/>
      <c r="H9562" s="109"/>
      <c r="I9562" s="109"/>
      <c r="J9562" s="110"/>
      <c r="K9562" s="117"/>
      <c r="L9562" s="178"/>
      <c r="M9562" s="178"/>
      <c r="N9562" s="106"/>
      <c r="O9562" s="111"/>
      <c r="P9562" s="111"/>
      <c r="Q9562" s="106"/>
      <c r="R9562" s="106"/>
      <c r="S9562" s="106"/>
      <c r="T9562" s="106"/>
      <c r="U9562" s="106"/>
      <c r="V9562" s="106"/>
      <c r="W9562" s="112"/>
      <c r="X9562" s="106"/>
      <c r="Y9562" s="113"/>
      <c r="Z9562" s="106"/>
      <c r="AA9562" s="114"/>
      <c r="AB9562" s="112"/>
      <c r="AC9562" s="112"/>
      <c r="AD9562" s="111"/>
      <c r="AE9562" s="106"/>
      <c r="AF9562" s="106"/>
      <c r="AG9562" s="106"/>
      <c r="AH9562" s="115"/>
      <c r="AI9562" s="117"/>
    </row>
    <row r="9563" spans="1:35" ht="15" customHeight="1" x14ac:dyDescent="0.25">
      <c r="A9563" s="105"/>
      <c r="B9563" s="106"/>
      <c r="C9563" s="106"/>
      <c r="D9563" s="106"/>
      <c r="E9563" s="106"/>
      <c r="F9563" s="107"/>
      <c r="G9563" s="108"/>
      <c r="H9563" s="109"/>
      <c r="I9563" s="109"/>
      <c r="J9563" s="110"/>
      <c r="K9563" s="117"/>
      <c r="L9563" s="178"/>
      <c r="M9563" s="178"/>
      <c r="N9563" s="106"/>
      <c r="O9563" s="111"/>
      <c r="P9563" s="111"/>
      <c r="Q9563" s="106"/>
      <c r="R9563" s="106"/>
      <c r="S9563" s="106"/>
      <c r="T9563" s="106"/>
      <c r="U9563" s="106"/>
      <c r="V9563" s="106"/>
      <c r="W9563" s="112"/>
      <c r="X9563" s="106"/>
      <c r="Y9563" s="113"/>
      <c r="Z9563" s="106"/>
      <c r="AA9563" s="114"/>
      <c r="AB9563" s="112"/>
      <c r="AC9563" s="112"/>
      <c r="AD9563" s="111"/>
      <c r="AE9563" s="106"/>
      <c r="AF9563" s="106"/>
      <c r="AG9563" s="106"/>
      <c r="AH9563" s="115"/>
      <c r="AI9563" s="117"/>
    </row>
    <row r="9564" spans="1:35" ht="15" customHeight="1" x14ac:dyDescent="0.25">
      <c r="A9564" s="105"/>
      <c r="B9564" s="106"/>
      <c r="C9564" s="106"/>
      <c r="D9564" s="106"/>
      <c r="E9564" s="106"/>
      <c r="F9564" s="107"/>
      <c r="G9564" s="108"/>
      <c r="H9564" s="109"/>
      <c r="I9564" s="109"/>
      <c r="J9564" s="110"/>
      <c r="K9564" s="117"/>
      <c r="L9564" s="178"/>
      <c r="M9564" s="178"/>
      <c r="N9564" s="106"/>
      <c r="O9564" s="111"/>
      <c r="P9564" s="111"/>
      <c r="Q9564" s="106"/>
      <c r="R9564" s="106"/>
      <c r="S9564" s="106"/>
      <c r="T9564" s="106"/>
      <c r="U9564" s="106"/>
      <c r="V9564" s="106"/>
      <c r="W9564" s="112"/>
      <c r="X9564" s="106"/>
      <c r="Y9564" s="113"/>
      <c r="Z9564" s="106"/>
      <c r="AA9564" s="114"/>
      <c r="AB9564" s="112"/>
      <c r="AC9564" s="112"/>
      <c r="AD9564" s="111"/>
      <c r="AE9564" s="106"/>
      <c r="AF9564" s="106"/>
      <c r="AG9564" s="106"/>
      <c r="AH9564" s="115"/>
      <c r="AI9564" s="117"/>
    </row>
    <row r="9565" spans="1:35" ht="15" customHeight="1" x14ac:dyDescent="0.25">
      <c r="A9565" s="105"/>
      <c r="B9565" s="106"/>
      <c r="C9565" s="106"/>
      <c r="D9565" s="106"/>
      <c r="E9565" s="106"/>
      <c r="F9565" s="107"/>
      <c r="G9565" s="108"/>
      <c r="H9565" s="109"/>
      <c r="I9565" s="109"/>
      <c r="J9565" s="110"/>
      <c r="K9565" s="117"/>
      <c r="L9565" s="178"/>
      <c r="M9565" s="178"/>
      <c r="N9565" s="106"/>
      <c r="O9565" s="111"/>
      <c r="P9565" s="111"/>
      <c r="Q9565" s="106"/>
      <c r="R9565" s="106"/>
      <c r="S9565" s="106"/>
      <c r="T9565" s="106"/>
      <c r="U9565" s="106"/>
      <c r="V9565" s="106"/>
      <c r="W9565" s="112"/>
      <c r="X9565" s="106"/>
      <c r="Y9565" s="113"/>
      <c r="Z9565" s="106"/>
      <c r="AA9565" s="114"/>
      <c r="AB9565" s="112"/>
      <c r="AC9565" s="112"/>
      <c r="AD9565" s="111"/>
      <c r="AE9565" s="106"/>
      <c r="AF9565" s="106"/>
      <c r="AG9565" s="106"/>
      <c r="AH9565" s="115"/>
      <c r="AI9565" s="117"/>
    </row>
    <row r="9566" spans="1:35" ht="15" customHeight="1" x14ac:dyDescent="0.25">
      <c r="A9566" s="105"/>
      <c r="B9566" s="106"/>
      <c r="C9566" s="106"/>
      <c r="D9566" s="106"/>
      <c r="E9566" s="106"/>
      <c r="F9566" s="107"/>
      <c r="G9566" s="108"/>
      <c r="H9566" s="109"/>
      <c r="I9566" s="109"/>
      <c r="J9566" s="110"/>
      <c r="K9566" s="117"/>
      <c r="L9566" s="178"/>
      <c r="M9566" s="178"/>
      <c r="N9566" s="106"/>
      <c r="O9566" s="111"/>
      <c r="P9566" s="111"/>
      <c r="Q9566" s="106"/>
      <c r="R9566" s="106"/>
      <c r="S9566" s="106"/>
      <c r="T9566" s="106"/>
      <c r="U9566" s="106"/>
      <c r="V9566" s="106"/>
      <c r="W9566" s="112"/>
      <c r="X9566" s="106"/>
      <c r="Y9566" s="113"/>
      <c r="Z9566" s="106"/>
      <c r="AA9566" s="114"/>
      <c r="AB9566" s="112"/>
      <c r="AC9566" s="112"/>
      <c r="AD9566" s="111"/>
      <c r="AE9566" s="106"/>
      <c r="AF9566" s="106"/>
      <c r="AG9566" s="106"/>
      <c r="AH9566" s="115"/>
      <c r="AI9566" s="117"/>
    </row>
    <row r="9567" spans="1:35" ht="15" customHeight="1" x14ac:dyDescent="0.25">
      <c r="A9567" s="105"/>
      <c r="B9567" s="106"/>
      <c r="C9567" s="106"/>
      <c r="D9567" s="106"/>
      <c r="E9567" s="106"/>
      <c r="F9567" s="107"/>
      <c r="G9567" s="108"/>
      <c r="H9567" s="109"/>
      <c r="I9567" s="109"/>
      <c r="J9567" s="110"/>
      <c r="K9567" s="117"/>
      <c r="L9567" s="178"/>
      <c r="M9567" s="178"/>
      <c r="N9567" s="106"/>
      <c r="O9567" s="111"/>
      <c r="P9567" s="111"/>
      <c r="Q9567" s="106"/>
      <c r="R9567" s="106"/>
      <c r="S9567" s="106"/>
      <c r="T9567" s="106"/>
      <c r="U9567" s="106"/>
      <c r="V9567" s="106"/>
      <c r="W9567" s="112"/>
      <c r="X9567" s="106"/>
      <c r="Y9567" s="113"/>
      <c r="Z9567" s="106"/>
      <c r="AA9567" s="114"/>
      <c r="AB9567" s="112"/>
      <c r="AC9567" s="112"/>
      <c r="AD9567" s="111"/>
      <c r="AE9567" s="106"/>
      <c r="AF9567" s="106"/>
      <c r="AG9567" s="106"/>
      <c r="AH9567" s="115"/>
      <c r="AI9567" s="117"/>
    </row>
    <row r="9568" spans="1:35" ht="15" customHeight="1" x14ac:dyDescent="0.25">
      <c r="A9568" s="105"/>
      <c r="B9568" s="106"/>
      <c r="C9568" s="106"/>
      <c r="D9568" s="106"/>
      <c r="E9568" s="106"/>
      <c r="F9568" s="107"/>
      <c r="G9568" s="108"/>
      <c r="H9568" s="109"/>
      <c r="I9568" s="109"/>
      <c r="J9568" s="110"/>
      <c r="K9568" s="117"/>
      <c r="L9568" s="178"/>
      <c r="M9568" s="178"/>
      <c r="N9568" s="106"/>
      <c r="O9568" s="111"/>
      <c r="P9568" s="111"/>
      <c r="Q9568" s="106"/>
      <c r="R9568" s="106"/>
      <c r="S9568" s="106"/>
      <c r="T9568" s="106"/>
      <c r="U9568" s="106"/>
      <c r="V9568" s="106"/>
      <c r="W9568" s="112"/>
      <c r="X9568" s="106"/>
      <c r="Y9568" s="113"/>
      <c r="Z9568" s="106"/>
      <c r="AA9568" s="114"/>
      <c r="AB9568" s="112"/>
      <c r="AC9568" s="112"/>
      <c r="AD9568" s="111"/>
      <c r="AE9568" s="106"/>
      <c r="AF9568" s="106"/>
      <c r="AG9568" s="106"/>
      <c r="AH9568" s="115"/>
      <c r="AI9568" s="117"/>
    </row>
    <row r="9569" spans="1:35" ht="15" customHeight="1" x14ac:dyDescent="0.25">
      <c r="A9569" s="105"/>
      <c r="B9569" s="106"/>
      <c r="C9569" s="106"/>
      <c r="D9569" s="106"/>
      <c r="E9569" s="106"/>
      <c r="F9569" s="107"/>
      <c r="G9569" s="108"/>
      <c r="H9569" s="109"/>
      <c r="I9569" s="109"/>
      <c r="J9569" s="110"/>
      <c r="K9569" s="117"/>
      <c r="L9569" s="178"/>
      <c r="M9569" s="178"/>
      <c r="N9569" s="106"/>
      <c r="O9569" s="111"/>
      <c r="P9569" s="111"/>
      <c r="Q9569" s="106"/>
      <c r="R9569" s="106"/>
      <c r="S9569" s="106"/>
      <c r="T9569" s="106"/>
      <c r="U9569" s="106"/>
      <c r="V9569" s="106"/>
      <c r="W9569" s="112"/>
      <c r="X9569" s="106"/>
      <c r="Y9569" s="113"/>
      <c r="Z9569" s="106"/>
      <c r="AA9569" s="114"/>
      <c r="AB9569" s="112"/>
      <c r="AC9569" s="112"/>
      <c r="AD9569" s="111"/>
      <c r="AE9569" s="106"/>
      <c r="AF9569" s="106"/>
      <c r="AG9569" s="106"/>
      <c r="AH9569" s="115"/>
      <c r="AI9569" s="117"/>
    </row>
    <row r="9570" spans="1:35" ht="15" customHeight="1" x14ac:dyDescent="0.25">
      <c r="A9570" s="105"/>
      <c r="B9570" s="106"/>
      <c r="C9570" s="106"/>
      <c r="D9570" s="106"/>
      <c r="E9570" s="106"/>
      <c r="F9570" s="107"/>
      <c r="G9570" s="108"/>
      <c r="H9570" s="109"/>
      <c r="I9570" s="109"/>
      <c r="J9570" s="110"/>
      <c r="K9570" s="117"/>
      <c r="L9570" s="178"/>
      <c r="M9570" s="178"/>
      <c r="N9570" s="106"/>
      <c r="O9570" s="111"/>
      <c r="P9570" s="111"/>
      <c r="Q9570" s="106"/>
      <c r="R9570" s="106"/>
      <c r="S9570" s="106"/>
      <c r="T9570" s="106"/>
      <c r="U9570" s="106"/>
      <c r="V9570" s="106"/>
      <c r="W9570" s="112"/>
      <c r="X9570" s="106"/>
      <c r="Y9570" s="113"/>
      <c r="Z9570" s="106"/>
      <c r="AA9570" s="114"/>
      <c r="AB9570" s="112"/>
      <c r="AC9570" s="112"/>
      <c r="AD9570" s="111"/>
      <c r="AE9570" s="106"/>
      <c r="AF9570" s="106"/>
      <c r="AG9570" s="106"/>
      <c r="AH9570" s="115"/>
      <c r="AI9570" s="117"/>
    </row>
    <row r="9571" spans="1:35" ht="15" customHeight="1" x14ac:dyDescent="0.25">
      <c r="A9571" s="105"/>
      <c r="B9571" s="106"/>
      <c r="C9571" s="106"/>
      <c r="D9571" s="106"/>
      <c r="E9571" s="106"/>
      <c r="F9571" s="107"/>
      <c r="G9571" s="108"/>
      <c r="H9571" s="109"/>
      <c r="I9571" s="109"/>
      <c r="J9571" s="110"/>
      <c r="K9571" s="117"/>
      <c r="L9571" s="178"/>
      <c r="M9571" s="178"/>
      <c r="N9571" s="106"/>
      <c r="O9571" s="111"/>
      <c r="P9571" s="111"/>
      <c r="Q9571" s="106"/>
      <c r="R9571" s="106"/>
      <c r="S9571" s="106"/>
      <c r="T9571" s="106"/>
      <c r="U9571" s="106"/>
      <c r="V9571" s="106"/>
      <c r="W9571" s="112"/>
      <c r="X9571" s="106"/>
      <c r="Y9571" s="113"/>
      <c r="Z9571" s="106"/>
      <c r="AA9571" s="114"/>
      <c r="AB9571" s="112"/>
      <c r="AC9571" s="112"/>
      <c r="AD9571" s="111"/>
      <c r="AE9571" s="106"/>
      <c r="AF9571" s="106"/>
      <c r="AG9571" s="106"/>
      <c r="AH9571" s="115"/>
      <c r="AI9571" s="117"/>
    </row>
    <row r="9572" spans="1:35" ht="15" customHeight="1" x14ac:dyDescent="0.25">
      <c r="A9572" s="105"/>
      <c r="B9572" s="106"/>
      <c r="C9572" s="106"/>
      <c r="D9572" s="106"/>
      <c r="E9572" s="106"/>
      <c r="F9572" s="107"/>
      <c r="G9572" s="108"/>
      <c r="H9572" s="109"/>
      <c r="I9572" s="109"/>
      <c r="J9572" s="110"/>
      <c r="K9572" s="117"/>
      <c r="L9572" s="178"/>
      <c r="M9572" s="178"/>
      <c r="N9572" s="106"/>
      <c r="O9572" s="111"/>
      <c r="P9572" s="111"/>
      <c r="Q9572" s="106"/>
      <c r="R9572" s="106"/>
      <c r="S9572" s="106"/>
      <c r="T9572" s="106"/>
      <c r="U9572" s="106"/>
      <c r="V9572" s="106"/>
      <c r="W9572" s="112"/>
      <c r="X9572" s="106"/>
      <c r="Y9572" s="113"/>
      <c r="Z9572" s="106"/>
      <c r="AA9572" s="114"/>
      <c r="AB9572" s="112"/>
      <c r="AC9572" s="112"/>
      <c r="AD9572" s="111"/>
      <c r="AE9572" s="106"/>
      <c r="AF9572" s="106"/>
      <c r="AG9572" s="106"/>
      <c r="AH9572" s="115"/>
      <c r="AI9572" s="117"/>
    </row>
    <row r="9573" spans="1:35" ht="15" customHeight="1" x14ac:dyDescent="0.25">
      <c r="A9573" s="105"/>
      <c r="B9573" s="106"/>
      <c r="C9573" s="106"/>
      <c r="D9573" s="106"/>
      <c r="E9573" s="106"/>
      <c r="F9573" s="107"/>
      <c r="G9573" s="108"/>
      <c r="H9573" s="109"/>
      <c r="I9573" s="109"/>
      <c r="J9573" s="110"/>
      <c r="K9573" s="117"/>
      <c r="L9573" s="178"/>
      <c r="M9573" s="178"/>
      <c r="N9573" s="106"/>
      <c r="O9573" s="111"/>
      <c r="P9573" s="111"/>
      <c r="Q9573" s="106"/>
      <c r="R9573" s="106"/>
      <c r="S9573" s="106"/>
      <c r="T9573" s="106"/>
      <c r="U9573" s="106"/>
      <c r="V9573" s="106"/>
      <c r="W9573" s="112"/>
      <c r="X9573" s="106"/>
      <c r="Y9573" s="113"/>
      <c r="Z9573" s="106"/>
      <c r="AA9573" s="114"/>
      <c r="AB9573" s="112"/>
      <c r="AC9573" s="112"/>
      <c r="AD9573" s="111"/>
      <c r="AE9573" s="106"/>
      <c r="AF9573" s="106"/>
      <c r="AG9573" s="106"/>
      <c r="AH9573" s="115"/>
      <c r="AI9573" s="117"/>
    </row>
    <row r="9574" spans="1:35" ht="15" customHeight="1" x14ac:dyDescent="0.25">
      <c r="A9574" s="105"/>
      <c r="B9574" s="106"/>
      <c r="C9574" s="106"/>
      <c r="D9574" s="106"/>
      <c r="E9574" s="106"/>
      <c r="F9574" s="107"/>
      <c r="G9574" s="108"/>
      <c r="H9574" s="109"/>
      <c r="I9574" s="109"/>
      <c r="J9574" s="110"/>
      <c r="K9574" s="117"/>
      <c r="L9574" s="178"/>
      <c r="M9574" s="178"/>
      <c r="N9574" s="106"/>
      <c r="O9574" s="111"/>
      <c r="P9574" s="111"/>
      <c r="Q9574" s="106"/>
      <c r="R9574" s="106"/>
      <c r="S9574" s="106"/>
      <c r="T9574" s="106"/>
      <c r="U9574" s="106"/>
      <c r="V9574" s="106"/>
      <c r="W9574" s="112"/>
      <c r="X9574" s="106"/>
      <c r="Y9574" s="113"/>
      <c r="Z9574" s="106"/>
      <c r="AA9574" s="114"/>
      <c r="AB9574" s="112"/>
      <c r="AC9574" s="112"/>
      <c r="AD9574" s="111"/>
      <c r="AE9574" s="106"/>
      <c r="AF9574" s="106"/>
      <c r="AG9574" s="106"/>
      <c r="AH9574" s="115"/>
      <c r="AI9574" s="117"/>
    </row>
    <row r="9575" spans="1:35" ht="15" customHeight="1" x14ac:dyDescent="0.25">
      <c r="A9575" s="105"/>
      <c r="B9575" s="106"/>
      <c r="C9575" s="106"/>
      <c r="D9575" s="106"/>
      <c r="E9575" s="106"/>
      <c r="F9575" s="107"/>
      <c r="G9575" s="108"/>
      <c r="H9575" s="109"/>
      <c r="I9575" s="109"/>
      <c r="J9575" s="110"/>
      <c r="K9575" s="117"/>
      <c r="L9575" s="178"/>
      <c r="M9575" s="178"/>
      <c r="N9575" s="106"/>
      <c r="O9575" s="111"/>
      <c r="P9575" s="111"/>
      <c r="Q9575" s="106"/>
      <c r="R9575" s="106"/>
      <c r="S9575" s="106"/>
      <c r="T9575" s="106"/>
      <c r="U9575" s="106"/>
      <c r="V9575" s="106"/>
      <c r="W9575" s="112"/>
      <c r="X9575" s="106"/>
      <c r="Y9575" s="113"/>
      <c r="Z9575" s="106"/>
      <c r="AA9575" s="114"/>
      <c r="AB9575" s="112"/>
      <c r="AC9575" s="112"/>
      <c r="AD9575" s="111"/>
      <c r="AE9575" s="106"/>
      <c r="AF9575" s="106"/>
      <c r="AG9575" s="106"/>
      <c r="AH9575" s="115"/>
      <c r="AI9575" s="117"/>
    </row>
    <row r="9576" spans="1:35" ht="15" customHeight="1" x14ac:dyDescent="0.25">
      <c r="A9576" s="105"/>
      <c r="B9576" s="106"/>
      <c r="C9576" s="106"/>
      <c r="D9576" s="106"/>
      <c r="E9576" s="106"/>
      <c r="F9576" s="107"/>
      <c r="G9576" s="108"/>
      <c r="H9576" s="109"/>
      <c r="I9576" s="109"/>
      <c r="J9576" s="110"/>
      <c r="K9576" s="117"/>
      <c r="L9576" s="178"/>
      <c r="M9576" s="178"/>
      <c r="N9576" s="106"/>
      <c r="O9576" s="111"/>
      <c r="P9576" s="111"/>
      <c r="Q9576" s="106"/>
      <c r="R9576" s="106"/>
      <c r="S9576" s="106"/>
      <c r="T9576" s="106"/>
      <c r="U9576" s="106"/>
      <c r="V9576" s="106"/>
      <c r="W9576" s="112"/>
      <c r="X9576" s="106"/>
      <c r="Y9576" s="113"/>
      <c r="Z9576" s="106"/>
      <c r="AA9576" s="114"/>
      <c r="AB9576" s="112"/>
      <c r="AC9576" s="112"/>
      <c r="AD9576" s="111"/>
      <c r="AE9576" s="106"/>
      <c r="AF9576" s="106"/>
      <c r="AG9576" s="106"/>
      <c r="AH9576" s="115"/>
      <c r="AI9576" s="117"/>
    </row>
    <row r="9577" spans="1:35" ht="15" customHeight="1" x14ac:dyDescent="0.25">
      <c r="A9577" s="105"/>
      <c r="B9577" s="106"/>
      <c r="C9577" s="106"/>
      <c r="D9577" s="106"/>
      <c r="E9577" s="106"/>
      <c r="F9577" s="107"/>
      <c r="G9577" s="108"/>
      <c r="H9577" s="109"/>
      <c r="I9577" s="109"/>
      <c r="J9577" s="110"/>
      <c r="K9577" s="117"/>
      <c r="L9577" s="178"/>
      <c r="M9577" s="178"/>
      <c r="N9577" s="106"/>
      <c r="O9577" s="111"/>
      <c r="P9577" s="111"/>
      <c r="Q9577" s="106"/>
      <c r="R9577" s="106"/>
      <c r="S9577" s="106"/>
      <c r="T9577" s="106"/>
      <c r="U9577" s="106"/>
      <c r="V9577" s="106"/>
      <c r="W9577" s="112"/>
      <c r="X9577" s="106"/>
      <c r="Y9577" s="113"/>
      <c r="Z9577" s="106"/>
      <c r="AA9577" s="114"/>
      <c r="AB9577" s="112"/>
      <c r="AC9577" s="112"/>
      <c r="AD9577" s="111"/>
      <c r="AE9577" s="106"/>
      <c r="AF9577" s="106"/>
      <c r="AG9577" s="106"/>
      <c r="AH9577" s="115"/>
      <c r="AI9577" s="117"/>
    </row>
    <row r="9578" spans="1:35" ht="15" customHeight="1" x14ac:dyDescent="0.25">
      <c r="A9578" s="105"/>
      <c r="B9578" s="106"/>
      <c r="C9578" s="106"/>
      <c r="D9578" s="106"/>
      <c r="E9578" s="106"/>
      <c r="F9578" s="107"/>
      <c r="G9578" s="108"/>
      <c r="H9578" s="109"/>
      <c r="I9578" s="109"/>
      <c r="J9578" s="110"/>
      <c r="K9578" s="117"/>
      <c r="L9578" s="178"/>
      <c r="M9578" s="178"/>
      <c r="N9578" s="106"/>
      <c r="O9578" s="111"/>
      <c r="P9578" s="111"/>
      <c r="Q9578" s="106"/>
      <c r="R9578" s="106"/>
      <c r="S9578" s="106"/>
      <c r="T9578" s="106"/>
      <c r="U9578" s="106"/>
      <c r="V9578" s="106"/>
      <c r="W9578" s="112"/>
      <c r="X9578" s="106"/>
      <c r="Y9578" s="113"/>
      <c r="Z9578" s="106"/>
      <c r="AA9578" s="114"/>
      <c r="AB9578" s="112"/>
      <c r="AC9578" s="112"/>
      <c r="AD9578" s="111"/>
      <c r="AE9578" s="106"/>
      <c r="AF9578" s="106"/>
      <c r="AG9578" s="106"/>
      <c r="AH9578" s="115"/>
      <c r="AI9578" s="117"/>
    </row>
    <row r="9579" spans="1:35" ht="15" customHeight="1" x14ac:dyDescent="0.25">
      <c r="A9579" s="105"/>
      <c r="B9579" s="106"/>
      <c r="C9579" s="106"/>
      <c r="D9579" s="106"/>
      <c r="E9579" s="106"/>
      <c r="F9579" s="107"/>
      <c r="G9579" s="108"/>
      <c r="H9579" s="109"/>
      <c r="I9579" s="109"/>
      <c r="J9579" s="110"/>
      <c r="K9579" s="117"/>
      <c r="L9579" s="178"/>
      <c r="M9579" s="178"/>
      <c r="N9579" s="106"/>
      <c r="O9579" s="111"/>
      <c r="P9579" s="111"/>
      <c r="Q9579" s="106"/>
      <c r="R9579" s="106"/>
      <c r="S9579" s="106"/>
      <c r="T9579" s="106"/>
      <c r="U9579" s="106"/>
      <c r="V9579" s="106"/>
      <c r="W9579" s="112"/>
      <c r="X9579" s="106"/>
      <c r="Y9579" s="113"/>
      <c r="Z9579" s="106"/>
      <c r="AA9579" s="114"/>
      <c r="AB9579" s="112"/>
      <c r="AC9579" s="112"/>
      <c r="AD9579" s="111"/>
      <c r="AE9579" s="106"/>
      <c r="AF9579" s="106"/>
      <c r="AG9579" s="106"/>
      <c r="AH9579" s="115"/>
      <c r="AI9579" s="117"/>
    </row>
    <row r="9580" spans="1:35" ht="15" customHeight="1" x14ac:dyDescent="0.25">
      <c r="A9580" s="105"/>
      <c r="B9580" s="106"/>
      <c r="C9580" s="106"/>
      <c r="D9580" s="106"/>
      <c r="E9580" s="106"/>
      <c r="F9580" s="107"/>
      <c r="G9580" s="108"/>
      <c r="H9580" s="109"/>
      <c r="I9580" s="109"/>
      <c r="J9580" s="110"/>
      <c r="K9580" s="117"/>
      <c r="L9580" s="178"/>
      <c r="M9580" s="178"/>
      <c r="N9580" s="106"/>
      <c r="O9580" s="111"/>
      <c r="P9580" s="111"/>
      <c r="Q9580" s="106"/>
      <c r="R9580" s="106"/>
      <c r="S9580" s="106"/>
      <c r="T9580" s="106"/>
      <c r="U9580" s="106"/>
      <c r="V9580" s="106"/>
      <c r="W9580" s="112"/>
      <c r="X9580" s="106"/>
      <c r="Y9580" s="113"/>
      <c r="Z9580" s="106"/>
      <c r="AA9580" s="114"/>
      <c r="AB9580" s="112"/>
      <c r="AC9580" s="112"/>
      <c r="AD9580" s="111"/>
      <c r="AE9580" s="106"/>
      <c r="AF9580" s="106"/>
      <c r="AG9580" s="106"/>
      <c r="AH9580" s="115"/>
      <c r="AI9580" s="117"/>
    </row>
    <row r="9581" spans="1:35" ht="15" customHeight="1" x14ac:dyDescent="0.25">
      <c r="A9581" s="105"/>
      <c r="B9581" s="106"/>
      <c r="C9581" s="106"/>
      <c r="D9581" s="106"/>
      <c r="E9581" s="106"/>
      <c r="F9581" s="107"/>
      <c r="G9581" s="108"/>
      <c r="H9581" s="109"/>
      <c r="I9581" s="109"/>
      <c r="J9581" s="110"/>
      <c r="K9581" s="117"/>
      <c r="L9581" s="178"/>
      <c r="M9581" s="178"/>
      <c r="N9581" s="106"/>
      <c r="O9581" s="111"/>
      <c r="P9581" s="111"/>
      <c r="Q9581" s="106"/>
      <c r="R9581" s="106"/>
      <c r="S9581" s="106"/>
      <c r="T9581" s="106"/>
      <c r="U9581" s="106"/>
      <c r="V9581" s="106"/>
      <c r="W9581" s="112"/>
      <c r="X9581" s="106"/>
      <c r="Y9581" s="113"/>
      <c r="Z9581" s="106"/>
      <c r="AA9581" s="114"/>
      <c r="AB9581" s="112"/>
      <c r="AC9581" s="112"/>
      <c r="AD9581" s="111"/>
      <c r="AE9581" s="106"/>
      <c r="AF9581" s="106"/>
      <c r="AG9581" s="106"/>
      <c r="AH9581" s="115"/>
      <c r="AI9581" s="117"/>
    </row>
    <row r="9582" spans="1:35" ht="15" customHeight="1" x14ac:dyDescent="0.25">
      <c r="A9582" s="105"/>
      <c r="B9582" s="106"/>
      <c r="C9582" s="106"/>
      <c r="D9582" s="106"/>
      <c r="E9582" s="106"/>
      <c r="F9582" s="107"/>
      <c r="G9582" s="108"/>
      <c r="H9582" s="109"/>
      <c r="I9582" s="109"/>
      <c r="J9582" s="110"/>
      <c r="K9582" s="117"/>
      <c r="L9582" s="178"/>
      <c r="M9582" s="178"/>
      <c r="N9582" s="106"/>
      <c r="O9582" s="111"/>
      <c r="P9582" s="111"/>
      <c r="Q9582" s="106"/>
      <c r="R9582" s="106"/>
      <c r="S9582" s="106"/>
      <c r="T9582" s="106"/>
      <c r="U9582" s="106"/>
      <c r="V9582" s="106"/>
      <c r="W9582" s="112"/>
      <c r="X9582" s="106"/>
      <c r="Y9582" s="113"/>
      <c r="Z9582" s="106"/>
      <c r="AA9582" s="114"/>
      <c r="AB9582" s="112"/>
      <c r="AC9582" s="112"/>
      <c r="AD9582" s="111"/>
      <c r="AE9582" s="106"/>
      <c r="AF9582" s="106"/>
      <c r="AG9582" s="106"/>
      <c r="AH9582" s="115"/>
      <c r="AI9582" s="117"/>
    </row>
    <row r="9583" spans="1:35" ht="15" customHeight="1" x14ac:dyDescent="0.25">
      <c r="A9583" s="105"/>
      <c r="B9583" s="106"/>
      <c r="C9583" s="106"/>
      <c r="D9583" s="106"/>
      <c r="E9583" s="106"/>
      <c r="F9583" s="107"/>
      <c r="G9583" s="108"/>
      <c r="H9583" s="109"/>
      <c r="I9583" s="109"/>
      <c r="J9583" s="110"/>
      <c r="K9583" s="117"/>
      <c r="L9583" s="178"/>
      <c r="M9583" s="178"/>
      <c r="N9583" s="106"/>
      <c r="O9583" s="111"/>
      <c r="P9583" s="111"/>
      <c r="Q9583" s="106"/>
      <c r="R9583" s="106"/>
      <c r="S9583" s="106"/>
      <c r="T9583" s="106"/>
      <c r="U9583" s="106"/>
      <c r="V9583" s="106"/>
      <c r="W9583" s="112"/>
      <c r="X9583" s="106"/>
      <c r="Y9583" s="113"/>
      <c r="Z9583" s="106"/>
      <c r="AA9583" s="114"/>
      <c r="AB9583" s="112"/>
      <c r="AC9583" s="112"/>
      <c r="AD9583" s="111"/>
      <c r="AE9583" s="106"/>
      <c r="AF9583" s="106"/>
      <c r="AG9583" s="106"/>
      <c r="AH9583" s="115"/>
      <c r="AI9583" s="117"/>
    </row>
    <row r="9584" spans="1:35" ht="15" customHeight="1" x14ac:dyDescent="0.25">
      <c r="A9584" s="105"/>
      <c r="B9584" s="106"/>
      <c r="C9584" s="106"/>
      <c r="D9584" s="106"/>
      <c r="E9584" s="106"/>
      <c r="F9584" s="107"/>
      <c r="G9584" s="108"/>
      <c r="H9584" s="109"/>
      <c r="I9584" s="109"/>
      <c r="J9584" s="110"/>
      <c r="K9584" s="117"/>
      <c r="L9584" s="178"/>
      <c r="M9584" s="178"/>
      <c r="N9584" s="106"/>
      <c r="O9584" s="111"/>
      <c r="P9584" s="111"/>
      <c r="Q9584" s="106"/>
      <c r="R9584" s="106"/>
      <c r="S9584" s="106"/>
      <c r="T9584" s="106"/>
      <c r="U9584" s="106"/>
      <c r="V9584" s="106"/>
      <c r="W9584" s="112"/>
      <c r="X9584" s="106"/>
      <c r="Y9584" s="113"/>
      <c r="Z9584" s="106"/>
      <c r="AA9584" s="114"/>
      <c r="AB9584" s="112"/>
      <c r="AC9584" s="112"/>
      <c r="AD9584" s="111"/>
      <c r="AE9584" s="106"/>
      <c r="AF9584" s="106"/>
      <c r="AG9584" s="106"/>
      <c r="AH9584" s="115"/>
      <c r="AI9584" s="117"/>
    </row>
    <row r="9585" spans="1:35" ht="15" customHeight="1" x14ac:dyDescent="0.25">
      <c r="A9585" s="105"/>
      <c r="B9585" s="106"/>
      <c r="C9585" s="106"/>
      <c r="D9585" s="106"/>
      <c r="E9585" s="106"/>
      <c r="F9585" s="107"/>
      <c r="G9585" s="108"/>
      <c r="H9585" s="109"/>
      <c r="I9585" s="109"/>
      <c r="J9585" s="110"/>
      <c r="K9585" s="117"/>
      <c r="L9585" s="178"/>
      <c r="M9585" s="178"/>
      <c r="N9585" s="106"/>
      <c r="O9585" s="111"/>
      <c r="P9585" s="111"/>
      <c r="Q9585" s="106"/>
      <c r="R9585" s="106"/>
      <c r="S9585" s="106"/>
      <c r="T9585" s="106"/>
      <c r="U9585" s="106"/>
      <c r="V9585" s="106"/>
      <c r="W9585" s="112"/>
      <c r="X9585" s="106"/>
      <c r="Y9585" s="113"/>
      <c r="Z9585" s="106"/>
      <c r="AA9585" s="114"/>
      <c r="AB9585" s="112"/>
      <c r="AC9585" s="112"/>
      <c r="AD9585" s="111"/>
      <c r="AE9585" s="106"/>
      <c r="AF9585" s="106"/>
      <c r="AG9585" s="106"/>
      <c r="AH9585" s="115"/>
      <c r="AI9585" s="117"/>
    </row>
    <row r="9586" spans="1:35" ht="15" customHeight="1" x14ac:dyDescent="0.25">
      <c r="A9586" s="105"/>
      <c r="B9586" s="106"/>
      <c r="C9586" s="106"/>
      <c r="D9586" s="106"/>
      <c r="E9586" s="106"/>
      <c r="F9586" s="107"/>
      <c r="G9586" s="108"/>
      <c r="H9586" s="109"/>
      <c r="I9586" s="109"/>
      <c r="J9586" s="110"/>
      <c r="K9586" s="117"/>
      <c r="L9586" s="178"/>
      <c r="M9586" s="178"/>
      <c r="N9586" s="106"/>
      <c r="O9586" s="111"/>
      <c r="P9586" s="111"/>
      <c r="Q9586" s="106"/>
      <c r="R9586" s="106"/>
      <c r="S9586" s="106"/>
      <c r="T9586" s="106"/>
      <c r="U9586" s="106"/>
      <c r="V9586" s="106"/>
      <c r="W9586" s="112"/>
      <c r="X9586" s="106"/>
      <c r="Y9586" s="113"/>
      <c r="Z9586" s="106"/>
      <c r="AA9586" s="114"/>
      <c r="AB9586" s="112"/>
      <c r="AC9586" s="112"/>
      <c r="AD9586" s="111"/>
      <c r="AE9586" s="106"/>
      <c r="AF9586" s="106"/>
      <c r="AG9586" s="106"/>
      <c r="AH9586" s="115"/>
      <c r="AI9586" s="117"/>
    </row>
    <row r="9587" spans="1:35" ht="15" customHeight="1" x14ac:dyDescent="0.25">
      <c r="A9587" s="105"/>
      <c r="B9587" s="106"/>
      <c r="C9587" s="106"/>
      <c r="D9587" s="106"/>
      <c r="E9587" s="106"/>
      <c r="F9587" s="107"/>
      <c r="G9587" s="108"/>
      <c r="H9587" s="109"/>
      <c r="I9587" s="109"/>
      <c r="J9587" s="110"/>
      <c r="K9587" s="117"/>
      <c r="L9587" s="178"/>
      <c r="M9587" s="178"/>
      <c r="N9587" s="106"/>
      <c r="O9587" s="111"/>
      <c r="P9587" s="111"/>
      <c r="Q9587" s="106"/>
      <c r="R9587" s="106"/>
      <c r="S9587" s="106"/>
      <c r="T9587" s="106"/>
      <c r="U9587" s="106"/>
      <c r="V9587" s="106"/>
      <c r="W9587" s="112"/>
      <c r="X9587" s="106"/>
      <c r="Y9587" s="113"/>
      <c r="Z9587" s="106"/>
      <c r="AA9587" s="114"/>
      <c r="AB9587" s="112"/>
      <c r="AC9587" s="112"/>
      <c r="AD9587" s="111"/>
      <c r="AE9587" s="106"/>
      <c r="AF9587" s="106"/>
      <c r="AG9587" s="106"/>
      <c r="AH9587" s="115"/>
      <c r="AI9587" s="117"/>
    </row>
    <row r="9588" spans="1:35" ht="15" customHeight="1" x14ac:dyDescent="0.25">
      <c r="A9588" s="105"/>
      <c r="B9588" s="106"/>
      <c r="C9588" s="106"/>
      <c r="D9588" s="106"/>
      <c r="E9588" s="106"/>
      <c r="F9588" s="107"/>
      <c r="G9588" s="108"/>
      <c r="H9588" s="109"/>
      <c r="I9588" s="109"/>
      <c r="J9588" s="110"/>
      <c r="K9588" s="117"/>
      <c r="L9588" s="178"/>
      <c r="M9588" s="178"/>
      <c r="N9588" s="106"/>
      <c r="O9588" s="111"/>
      <c r="P9588" s="111"/>
      <c r="Q9588" s="106"/>
      <c r="R9588" s="106"/>
      <c r="S9588" s="106"/>
      <c r="T9588" s="106"/>
      <c r="U9588" s="106"/>
      <c r="V9588" s="106"/>
      <c r="W9588" s="112"/>
      <c r="X9588" s="106"/>
      <c r="Y9588" s="113"/>
      <c r="Z9588" s="106"/>
      <c r="AA9588" s="114"/>
      <c r="AB9588" s="112"/>
      <c r="AC9588" s="112"/>
      <c r="AD9588" s="111"/>
      <c r="AE9588" s="106"/>
      <c r="AF9588" s="106"/>
      <c r="AG9588" s="106"/>
      <c r="AH9588" s="115"/>
      <c r="AI9588" s="117"/>
    </row>
    <row r="9589" spans="1:35" ht="15" customHeight="1" x14ac:dyDescent="0.25">
      <c r="A9589" s="105"/>
      <c r="B9589" s="106"/>
      <c r="C9589" s="106"/>
      <c r="D9589" s="106"/>
      <c r="E9589" s="106"/>
      <c r="F9589" s="107"/>
      <c r="G9589" s="108"/>
      <c r="H9589" s="109"/>
      <c r="I9589" s="109"/>
      <c r="J9589" s="110"/>
      <c r="K9589" s="117"/>
      <c r="L9589" s="178"/>
      <c r="M9589" s="178"/>
      <c r="N9589" s="106"/>
      <c r="O9589" s="111"/>
      <c r="P9589" s="111"/>
      <c r="Q9589" s="106"/>
      <c r="R9589" s="106"/>
      <c r="S9589" s="106"/>
      <c r="T9589" s="106"/>
      <c r="U9589" s="106"/>
      <c r="V9589" s="106"/>
      <c r="W9589" s="112"/>
      <c r="X9589" s="106"/>
      <c r="Y9589" s="113"/>
      <c r="Z9589" s="106"/>
      <c r="AA9589" s="114"/>
      <c r="AB9589" s="112"/>
      <c r="AC9589" s="112"/>
      <c r="AD9589" s="111"/>
      <c r="AE9589" s="106"/>
      <c r="AF9589" s="106"/>
      <c r="AG9589" s="106"/>
      <c r="AH9589" s="115"/>
      <c r="AI9589" s="117"/>
    </row>
    <row r="9590" spans="1:35" ht="15" customHeight="1" x14ac:dyDescent="0.25">
      <c r="A9590" s="105"/>
      <c r="B9590" s="106"/>
      <c r="C9590" s="106"/>
      <c r="D9590" s="106"/>
      <c r="E9590" s="106"/>
      <c r="F9590" s="107"/>
      <c r="G9590" s="108"/>
      <c r="H9590" s="109"/>
      <c r="I9590" s="109"/>
      <c r="J9590" s="110"/>
      <c r="K9590" s="117"/>
      <c r="L9590" s="178"/>
      <c r="M9590" s="178"/>
      <c r="N9590" s="106"/>
      <c r="O9590" s="111"/>
      <c r="P9590" s="111"/>
      <c r="Q9590" s="106"/>
      <c r="R9590" s="106"/>
      <c r="S9590" s="106"/>
      <c r="T9590" s="106"/>
      <c r="U9590" s="106"/>
      <c r="V9590" s="106"/>
      <c r="W9590" s="112"/>
      <c r="X9590" s="106"/>
      <c r="Y9590" s="113"/>
      <c r="Z9590" s="106"/>
      <c r="AA9590" s="114"/>
      <c r="AB9590" s="112"/>
      <c r="AC9590" s="112"/>
      <c r="AD9590" s="111"/>
      <c r="AE9590" s="106"/>
      <c r="AF9590" s="106"/>
      <c r="AG9590" s="106"/>
      <c r="AH9590" s="115"/>
      <c r="AI9590" s="117"/>
    </row>
    <row r="9591" spans="1:35" ht="15" customHeight="1" x14ac:dyDescent="0.25">
      <c r="A9591" s="105"/>
      <c r="B9591" s="106"/>
      <c r="C9591" s="106"/>
      <c r="D9591" s="106"/>
      <c r="E9591" s="106"/>
      <c r="F9591" s="107"/>
      <c r="G9591" s="108"/>
      <c r="H9591" s="109"/>
      <c r="I9591" s="109"/>
      <c r="J9591" s="110"/>
      <c r="K9591" s="117"/>
      <c r="L9591" s="178"/>
      <c r="M9591" s="178"/>
      <c r="N9591" s="106"/>
      <c r="O9591" s="111"/>
      <c r="P9591" s="111"/>
      <c r="Q9591" s="106"/>
      <c r="R9591" s="106"/>
      <c r="S9591" s="106"/>
      <c r="T9591" s="106"/>
      <c r="U9591" s="106"/>
      <c r="V9591" s="106"/>
      <c r="W9591" s="112"/>
      <c r="X9591" s="106"/>
      <c r="Y9591" s="113"/>
      <c r="Z9591" s="106"/>
      <c r="AA9591" s="114"/>
      <c r="AB9591" s="112"/>
      <c r="AC9591" s="112"/>
      <c r="AD9591" s="111"/>
      <c r="AE9591" s="106"/>
      <c r="AF9591" s="106"/>
      <c r="AG9591" s="106"/>
      <c r="AH9591" s="115"/>
      <c r="AI9591" s="117"/>
    </row>
    <row r="9592" spans="1:35" ht="15" customHeight="1" x14ac:dyDescent="0.25">
      <c r="A9592" s="105"/>
      <c r="B9592" s="106"/>
      <c r="C9592" s="106"/>
      <c r="D9592" s="106"/>
      <c r="E9592" s="106"/>
      <c r="F9592" s="107"/>
      <c r="G9592" s="108"/>
      <c r="H9592" s="109"/>
      <c r="I9592" s="109"/>
      <c r="J9592" s="110"/>
      <c r="K9592" s="117"/>
      <c r="L9592" s="178"/>
      <c r="M9592" s="178"/>
      <c r="N9592" s="106"/>
      <c r="O9592" s="111"/>
      <c r="P9592" s="111"/>
      <c r="Q9592" s="106"/>
      <c r="R9592" s="106"/>
      <c r="S9592" s="106"/>
      <c r="T9592" s="106"/>
      <c r="U9592" s="106"/>
      <c r="V9592" s="106"/>
      <c r="W9592" s="112"/>
      <c r="X9592" s="106"/>
      <c r="Y9592" s="113"/>
      <c r="Z9592" s="106"/>
      <c r="AA9592" s="114"/>
      <c r="AB9592" s="112"/>
      <c r="AC9592" s="112"/>
      <c r="AD9592" s="111"/>
      <c r="AE9592" s="106"/>
      <c r="AF9592" s="106"/>
      <c r="AG9592" s="106"/>
      <c r="AH9592" s="115"/>
      <c r="AI9592" s="117"/>
    </row>
    <row r="9593" spans="1:35" ht="15" customHeight="1" x14ac:dyDescent="0.25">
      <c r="A9593" s="105"/>
      <c r="B9593" s="106"/>
      <c r="C9593" s="106"/>
      <c r="D9593" s="106"/>
      <c r="E9593" s="106"/>
      <c r="F9593" s="107"/>
      <c r="G9593" s="108"/>
      <c r="H9593" s="109"/>
      <c r="I9593" s="109"/>
      <c r="J9593" s="110"/>
      <c r="K9593" s="117"/>
      <c r="L9593" s="178"/>
      <c r="M9593" s="178"/>
      <c r="N9593" s="106"/>
      <c r="O9593" s="111"/>
      <c r="P9593" s="111"/>
      <c r="Q9593" s="106"/>
      <c r="R9593" s="106"/>
      <c r="S9593" s="106"/>
      <c r="T9593" s="106"/>
      <c r="U9593" s="106"/>
      <c r="V9593" s="106"/>
      <c r="W9593" s="112"/>
      <c r="X9593" s="106"/>
      <c r="Y9593" s="113"/>
      <c r="Z9593" s="106"/>
      <c r="AA9593" s="114"/>
      <c r="AB9593" s="112"/>
      <c r="AC9593" s="112"/>
      <c r="AD9593" s="111"/>
      <c r="AE9593" s="106"/>
      <c r="AF9593" s="106"/>
      <c r="AG9593" s="106"/>
      <c r="AH9593" s="115"/>
      <c r="AI9593" s="117"/>
    </row>
    <row r="9594" spans="1:35" ht="15" customHeight="1" x14ac:dyDescent="0.25">
      <c r="A9594" s="105"/>
      <c r="B9594" s="106"/>
      <c r="C9594" s="106"/>
      <c r="D9594" s="106"/>
      <c r="E9594" s="106"/>
      <c r="F9594" s="107"/>
      <c r="G9594" s="108"/>
      <c r="H9594" s="109"/>
      <c r="I9594" s="109"/>
      <c r="J9594" s="110"/>
      <c r="K9594" s="117"/>
      <c r="L9594" s="178"/>
      <c r="M9594" s="178"/>
      <c r="N9594" s="106"/>
      <c r="O9594" s="111"/>
      <c r="P9594" s="111"/>
      <c r="Q9594" s="106"/>
      <c r="R9594" s="106"/>
      <c r="S9594" s="106"/>
      <c r="T9594" s="106"/>
      <c r="U9594" s="106"/>
      <c r="V9594" s="106"/>
      <c r="W9594" s="112"/>
      <c r="X9594" s="106"/>
      <c r="Y9594" s="113"/>
      <c r="Z9594" s="106"/>
      <c r="AA9594" s="114"/>
      <c r="AB9594" s="112"/>
      <c r="AC9594" s="112"/>
      <c r="AD9594" s="111"/>
      <c r="AE9594" s="106"/>
      <c r="AF9594" s="106"/>
      <c r="AG9594" s="106"/>
      <c r="AH9594" s="115"/>
      <c r="AI9594" s="117"/>
    </row>
    <row r="9595" spans="1:35" ht="15" customHeight="1" x14ac:dyDescent="0.25">
      <c r="A9595" s="105"/>
      <c r="B9595" s="106"/>
      <c r="C9595" s="106"/>
      <c r="D9595" s="106"/>
      <c r="E9595" s="106"/>
      <c r="F9595" s="107"/>
      <c r="G9595" s="108"/>
      <c r="H9595" s="109"/>
      <c r="I9595" s="109"/>
      <c r="J9595" s="110"/>
      <c r="K9595" s="117"/>
      <c r="L9595" s="178"/>
      <c r="M9595" s="178"/>
      <c r="N9595" s="106"/>
      <c r="O9595" s="111"/>
      <c r="P9595" s="111"/>
      <c r="Q9595" s="106"/>
      <c r="R9595" s="106"/>
      <c r="S9595" s="106"/>
      <c r="T9595" s="106"/>
      <c r="U9595" s="106"/>
      <c r="V9595" s="106"/>
      <c r="W9595" s="112"/>
      <c r="X9595" s="106"/>
      <c r="Y9595" s="113"/>
      <c r="Z9595" s="106"/>
      <c r="AA9595" s="114"/>
      <c r="AB9595" s="112"/>
      <c r="AC9595" s="112"/>
      <c r="AD9595" s="111"/>
      <c r="AE9595" s="106"/>
      <c r="AF9595" s="106"/>
      <c r="AG9595" s="106"/>
      <c r="AH9595" s="115"/>
      <c r="AI9595" s="117"/>
    </row>
  </sheetData>
  <conditionalFormatting sqref="A12:B45 A11:C11 Z11:AI11 AE48:AH76 Z47:AA76 M11:V18 M66:Q76 N51:Q65 X10:AI10 A47:B76 A2242:B2603 M2242:V2603 AE2242:AH2603 J2242:K2603 E2242:H2603 Z2242:AB2603 A78:B410 M78:Q410 E78:E410 AE78:AH410 Z78:AA410 AD47:AH47 Z21:AA45 Z412:AA775 AE412:AH775 M445:V775 A412:B775 J412:J775 E412:E775 E47:E76 J23:J45 J78:J410 J47:J76 I11:K18 E11:G11 A10:V10 H412:H775 H78:H410 H50:H76 M412:Q444 S412:V444 S78:V410 S21:V45 S47:V76 H777:H1140 E777:E1140 J777:J1140 A777:B1140 M777:V1140 AE777:AH1140 Z777:AA1140 Z1142:AA1506 AE1142:AH1506 M1142:V1506 A1142:B1506 J1142:J1506 E1142:E1506 H1142:H1506 H1508:H1871 E1508:E1871 J1508:J1871 A1508:B1871 M1508:V1871 AE1508:AH1871 Z1508:AA1871 Z1873:AA2236 AE1873:AH2236 M1873:V2236 A1873:B2236 J1873:J2236 E1873:E2236 H1873:H2236 G12:G18 G22:G775 E12:F23 E24:E45 I19:I20 K19 N19:V19 N20:N45 P20:P45 N47:N50 P48:Q50 P47 R20:V20 Z12:AH19 Z20:AB20 AD20:AH45">
    <cfRule type="expression" dxfId="115" priority="129">
      <formula>$W10&gt;0</formula>
    </cfRule>
  </conditionalFormatting>
  <conditionalFormatting sqref="A2604:B6316 E2604:H6316 Z2604:AB6316 AE2604:AH6316 J2604:K6316 M2604:V6316">
    <cfRule type="expression" dxfId="114" priority="128">
      <formula>$W2604&gt;0</formula>
    </cfRule>
  </conditionalFormatting>
  <conditionalFormatting sqref="A6317:B7651 E6317:H7651 Z6317:AB7651 AE6317:AH7651 J6317:K7651 M6317:V7651">
    <cfRule type="expression" dxfId="113" priority="127">
      <formula>$W6317&gt;0</formula>
    </cfRule>
  </conditionalFormatting>
  <conditionalFormatting sqref="A9147:AI9595 A7652:B9146 E7652:H9146 Z7652:AB9146 AE7652:AH9146 J7652:K9146 M7652:V9146">
    <cfRule type="expression" dxfId="112" priority="126">
      <formula>$W7652&gt;0</formula>
    </cfRule>
  </conditionalFormatting>
  <conditionalFormatting sqref="C12:C45 C47:C76 C2242:C9146 C78:C410 C412:C775 C777:C1140 C1142:C1506 C1508:C1871 C1873:C2236">
    <cfRule type="expression" dxfId="111" priority="125">
      <formula>$W12&gt;0</formula>
    </cfRule>
  </conditionalFormatting>
  <conditionalFormatting sqref="D2242:D9146">
    <cfRule type="expression" dxfId="110" priority="124">
      <formula>$W2242&gt;0</formula>
    </cfRule>
  </conditionalFormatting>
  <conditionalFormatting sqref="W19 W2242:W9146">
    <cfRule type="expression" dxfId="109" priority="123">
      <formula>$W19&gt;0</formula>
    </cfRule>
  </conditionalFormatting>
  <conditionalFormatting sqref="X11:X45 X47:X76 X2242:X9146 X78:X410 X412:X775 X777:X1140 X1142:X1506 X1508:X1871 X1873:X2236">
    <cfRule type="expression" dxfId="108" priority="122">
      <formula>$W11&gt;0</formula>
    </cfRule>
  </conditionalFormatting>
  <conditionalFormatting sqref="Y11:Y45 Y47:Y76 Y2242:Y9146 Y78:Y410 Y412:Y775 Y777:Y1140 Y1142:Y1506 Y1508:Y1871 Y1873:Y2236">
    <cfRule type="expression" dxfId="107" priority="121">
      <formula>$W11&gt;0</formula>
    </cfRule>
  </conditionalFormatting>
  <conditionalFormatting sqref="AC2242:AC9146">
    <cfRule type="expression" dxfId="106" priority="120">
      <formula>$W2242&gt;0</formula>
    </cfRule>
  </conditionalFormatting>
  <conditionalFormatting sqref="AI2242:AI9146">
    <cfRule type="expression" dxfId="105" priority="119">
      <formula>$W2242&gt;0</formula>
    </cfRule>
  </conditionalFormatting>
  <conditionalFormatting sqref="I2242:I9146">
    <cfRule type="expression" dxfId="104" priority="118">
      <formula>$W2242&gt;0</formula>
    </cfRule>
  </conditionalFormatting>
  <conditionalFormatting sqref="AD48:AD76 AD2242:AD9146 AD78:AD410 AD412:AD775 AD777:AD1140 AD1142:AD1506 AD1508:AD1871 AD1873:AD2236">
    <cfRule type="expression" dxfId="103" priority="117">
      <formula>$W48&gt;0</formula>
    </cfRule>
  </conditionalFormatting>
  <conditionalFormatting sqref="L122:L410 L2242:L9146 L412:L775 L777:L1140 L1142:L1506 L1508:L1871 L1873:L2236">
    <cfRule type="expression" dxfId="102" priority="116">
      <formula>$W122&gt;0</formula>
    </cfRule>
  </conditionalFormatting>
  <conditionalFormatting sqref="A46:B46 Z46:AA46 E46 N46 AD46:AH46 J46 S46:V46 P46">
    <cfRule type="expression" dxfId="101" priority="115">
      <formula>$W46&gt;0</formula>
    </cfRule>
  </conditionalFormatting>
  <conditionalFormatting sqref="C46">
    <cfRule type="expression" dxfId="100" priority="114">
      <formula>$W46&gt;0</formula>
    </cfRule>
  </conditionalFormatting>
  <conditionalFormatting sqref="C776">
    <cfRule type="expression" dxfId="99" priority="60">
      <formula>$W776&gt;0</formula>
    </cfRule>
  </conditionalFormatting>
  <conditionalFormatting sqref="X46">
    <cfRule type="expression" dxfId="98" priority="111">
      <formula>$W46&gt;0</formula>
    </cfRule>
  </conditionalFormatting>
  <conditionalFormatting sqref="Y46">
    <cfRule type="expression" dxfId="97" priority="110">
      <formula>$W46&gt;0</formula>
    </cfRule>
  </conditionalFormatting>
  <conditionalFormatting sqref="K20">
    <cfRule type="expression" dxfId="96" priority="108">
      <formula>$W20&gt;0</formula>
    </cfRule>
  </conditionalFormatting>
  <conditionalFormatting sqref="L11:L76 L78:L121">
    <cfRule type="expression" dxfId="95" priority="107">
      <formula>$W11&gt;0</formula>
    </cfRule>
  </conditionalFormatting>
  <conditionalFormatting sqref="M20:M65">
    <cfRule type="expression" dxfId="94" priority="106">
      <formula>$W20&gt;0</formula>
    </cfRule>
  </conditionalFormatting>
  <conditionalFormatting sqref="M19">
    <cfRule type="expression" dxfId="93" priority="104">
      <formula>$W19&gt;0</formula>
    </cfRule>
  </conditionalFormatting>
  <conditionalFormatting sqref="W20:W76 W78:W410 W412:W775 W777:W1140 W1142:W1506 W1508:W1871 W1873:W2236">
    <cfRule type="expression" dxfId="92" priority="103">
      <formula>$W20&gt;0</formula>
    </cfRule>
  </conditionalFormatting>
  <conditionalFormatting sqref="W10:W18">
    <cfRule type="expression" dxfId="91" priority="102">
      <formula>$W10&gt;0</formula>
    </cfRule>
  </conditionalFormatting>
  <conditionalFormatting sqref="Z2241:AB2241 E2241:H2241 J2241:K2241 AE2237:AH2241 M2237:V2241 A2237:B2241 Z2237:AA2240 E2237:E2240 H2237:H2240 J2237:J2240">
    <cfRule type="expression" dxfId="90" priority="101">
      <formula>$W2237&gt;0</formula>
    </cfRule>
  </conditionalFormatting>
  <conditionalFormatting sqref="C2237:C2241">
    <cfRule type="expression" dxfId="89" priority="100">
      <formula>$W2237&gt;0</formula>
    </cfRule>
  </conditionalFormatting>
  <conditionalFormatting sqref="D2241">
    <cfRule type="expression" dxfId="88" priority="99">
      <formula>$W2241&gt;0</formula>
    </cfRule>
  </conditionalFormatting>
  <conditionalFormatting sqref="X2237:X2241">
    <cfRule type="expression" dxfId="87" priority="98">
      <formula>$W2237&gt;0</formula>
    </cfRule>
  </conditionalFormatting>
  <conditionalFormatting sqref="Y2237:Y2241">
    <cfRule type="expression" dxfId="86" priority="97">
      <formula>$W2237&gt;0</formula>
    </cfRule>
  </conditionalFormatting>
  <conditionalFormatting sqref="AC2241">
    <cfRule type="expression" dxfId="85" priority="96">
      <formula>$W2241&gt;0</formula>
    </cfRule>
  </conditionalFormatting>
  <conditionalFormatting sqref="AI2241">
    <cfRule type="expression" dxfId="84" priority="95">
      <formula>$W2241&gt;0</formula>
    </cfRule>
  </conditionalFormatting>
  <conditionalFormatting sqref="I2241">
    <cfRule type="expression" dxfId="83" priority="94">
      <formula>$W2241&gt;0</formula>
    </cfRule>
  </conditionalFormatting>
  <conditionalFormatting sqref="AD2237:AD2241">
    <cfRule type="expression" dxfId="82" priority="93">
      <formula>$W2237&gt;0</formula>
    </cfRule>
  </conditionalFormatting>
  <conditionalFormatting sqref="L2237:L2241">
    <cfRule type="expression" dxfId="81" priority="92">
      <formula>$W2237&gt;0</formula>
    </cfRule>
  </conditionalFormatting>
  <conditionalFormatting sqref="W2237:W2241">
    <cfRule type="expression" dxfId="80" priority="91">
      <formula>$W2237&gt;0</formula>
    </cfRule>
  </conditionalFormatting>
  <conditionalFormatting sqref="AI12:AI76 AI78:AI410 AI412:AI775 AI777:AI1140 AI1142:AI1506 AI1508:AI1871 AI1873:AI2240">
    <cfRule type="expression" dxfId="79" priority="90">
      <formula>$W12&gt;0</formula>
    </cfRule>
  </conditionalFormatting>
  <conditionalFormatting sqref="Z77:AA77 AE77:AH77 E77 M77:Q77 A77:B77 J77 H77 S77:V77">
    <cfRule type="expression" dxfId="78" priority="89">
      <formula>$W77&gt;0</formula>
    </cfRule>
  </conditionalFormatting>
  <conditionalFormatting sqref="C77">
    <cfRule type="expression" dxfId="77" priority="88">
      <formula>$W77&gt;0</formula>
    </cfRule>
  </conditionalFormatting>
  <conditionalFormatting sqref="C1507">
    <cfRule type="expression" dxfId="76" priority="34">
      <formula>$W1507&gt;0</formula>
    </cfRule>
  </conditionalFormatting>
  <conditionalFormatting sqref="X77">
    <cfRule type="expression" dxfId="75" priority="86">
      <formula>$W77&gt;0</formula>
    </cfRule>
  </conditionalFormatting>
  <conditionalFormatting sqref="Y77">
    <cfRule type="expression" dxfId="74" priority="85">
      <formula>$W77&gt;0</formula>
    </cfRule>
  </conditionalFormatting>
  <conditionalFormatting sqref="AD77">
    <cfRule type="expression" dxfId="73" priority="84">
      <formula>$W77&gt;0</formula>
    </cfRule>
  </conditionalFormatting>
  <conditionalFormatting sqref="L77">
    <cfRule type="expression" dxfId="72" priority="83">
      <formula>$W77&gt;0</formula>
    </cfRule>
  </conditionalFormatting>
  <conditionalFormatting sqref="W77">
    <cfRule type="expression" dxfId="71" priority="82">
      <formula>$W77&gt;0</formula>
    </cfRule>
  </conditionalFormatting>
  <conditionalFormatting sqref="AI77">
    <cfRule type="expression" dxfId="70" priority="81">
      <formula>$W77&gt;0</formula>
    </cfRule>
  </conditionalFormatting>
  <conditionalFormatting sqref="AB21:AB410 AB412:AB775 AB777:AB1140 AB1142:AB1506 AB1508:AB1871 AB1873:AB2240">
    <cfRule type="expression" dxfId="69" priority="80">
      <formula>$W21&gt;0</formula>
    </cfRule>
  </conditionalFormatting>
  <conditionalFormatting sqref="E411 J411 A411:B411 M411:Q411 AE411:AH411 Z411:AA411 H411 S411:V411">
    <cfRule type="expression" dxfId="68" priority="79">
      <formula>$W411&gt;0</formula>
    </cfRule>
  </conditionalFormatting>
  <conditionalFormatting sqref="C411">
    <cfRule type="expression" dxfId="67" priority="78">
      <formula>$W411&gt;0</formula>
    </cfRule>
  </conditionalFormatting>
  <conditionalFormatting sqref="G1507">
    <cfRule type="expression" dxfId="66" priority="24">
      <formula>$W1507&gt;0</formula>
    </cfRule>
  </conditionalFormatting>
  <conditionalFormatting sqref="X411">
    <cfRule type="expression" dxfId="65" priority="76">
      <formula>$W411&gt;0</formula>
    </cfRule>
  </conditionalFormatting>
  <conditionalFormatting sqref="Y411">
    <cfRule type="expression" dxfId="64" priority="75">
      <formula>$W411&gt;0</formula>
    </cfRule>
  </conditionalFormatting>
  <conditionalFormatting sqref="AD411">
    <cfRule type="expression" dxfId="63" priority="72">
      <formula>$W411&gt;0</formula>
    </cfRule>
  </conditionalFormatting>
  <conditionalFormatting sqref="L411">
    <cfRule type="expression" dxfId="62" priority="71">
      <formula>$W411&gt;0</formula>
    </cfRule>
  </conditionalFormatting>
  <conditionalFormatting sqref="W411">
    <cfRule type="expression" dxfId="61" priority="70">
      <formula>$W411&gt;0</formula>
    </cfRule>
  </conditionalFormatting>
  <conditionalFormatting sqref="AI411">
    <cfRule type="expression" dxfId="60" priority="69">
      <formula>$W411&gt;0</formula>
    </cfRule>
  </conditionalFormatting>
  <conditionalFormatting sqref="AB411">
    <cfRule type="expression" dxfId="59" priority="68">
      <formula>$W411&gt;0</formula>
    </cfRule>
  </conditionalFormatting>
  <conditionalFormatting sqref="H20:H49">
    <cfRule type="expression" dxfId="58" priority="67">
      <formula>$W20&gt;0</formula>
    </cfRule>
  </conditionalFormatting>
  <conditionalFormatting sqref="I21:I775 I777:I1140 I1142:I1506 I1508:I1871 I1873:I2240">
    <cfRule type="expression" dxfId="57" priority="66">
      <formula>$W21&gt;0</formula>
    </cfRule>
  </conditionalFormatting>
  <conditionalFormatting sqref="H11:H19">
    <cfRule type="expression" dxfId="56" priority="65">
      <formula>$W11&gt;0</formula>
    </cfRule>
  </conditionalFormatting>
  <conditionalFormatting sqref="G777:G1140 G1142:G1506 G1508:G1871 G1873:G2240">
    <cfRule type="expression" dxfId="55" priority="64">
      <formula>$W777&gt;0</formula>
    </cfRule>
  </conditionalFormatting>
  <conditionalFormatting sqref="R21:R444">
    <cfRule type="expression" dxfId="54" priority="63">
      <formula>$W21&gt;0</formula>
    </cfRule>
  </conditionalFormatting>
  <conditionalFormatting sqref="D11:D775 D777:D1140 D1142:D1506 D1508:D1871 D1873:D2240">
    <cfRule type="expression" dxfId="53" priority="62">
      <formula>$W11&gt;0</formula>
    </cfRule>
  </conditionalFormatting>
  <conditionalFormatting sqref="Z776:AA776 AE776:AH776 M776:V776 A776:B776 J776 E776 H776">
    <cfRule type="expression" dxfId="52" priority="61">
      <formula>$W776&gt;0</formula>
    </cfRule>
  </conditionalFormatting>
  <conditionalFormatting sqref="X776">
    <cfRule type="expression" dxfId="51" priority="59">
      <formula>$W776&gt;0</formula>
    </cfRule>
  </conditionalFormatting>
  <conditionalFormatting sqref="Y776">
    <cfRule type="expression" dxfId="50" priority="58">
      <formula>$W776&gt;0</formula>
    </cfRule>
  </conditionalFormatting>
  <conditionalFormatting sqref="AD776">
    <cfRule type="expression" dxfId="49" priority="56">
      <formula>$W776&gt;0</formula>
    </cfRule>
  </conditionalFormatting>
  <conditionalFormatting sqref="L776">
    <cfRule type="expression" dxfId="48" priority="55">
      <formula>$W776&gt;0</formula>
    </cfRule>
  </conditionalFormatting>
  <conditionalFormatting sqref="W776">
    <cfRule type="expression" dxfId="47" priority="54">
      <formula>$W776&gt;0</formula>
    </cfRule>
  </conditionalFormatting>
  <conditionalFormatting sqref="AI776">
    <cfRule type="expression" dxfId="46" priority="53">
      <formula>$W776&gt;0</formula>
    </cfRule>
  </conditionalFormatting>
  <conditionalFormatting sqref="AB776">
    <cfRule type="expression" dxfId="45" priority="52">
      <formula>$W776&gt;0</formula>
    </cfRule>
  </conditionalFormatting>
  <conditionalFormatting sqref="I776">
    <cfRule type="expression" dxfId="44" priority="51">
      <formula>$W776&gt;0</formula>
    </cfRule>
  </conditionalFormatting>
  <conditionalFormatting sqref="G776">
    <cfRule type="expression" dxfId="43" priority="50">
      <formula>$W776&gt;0</formula>
    </cfRule>
  </conditionalFormatting>
  <conditionalFormatting sqref="D776">
    <cfRule type="expression" dxfId="42" priority="49">
      <formula>$W776&gt;0</formula>
    </cfRule>
  </conditionalFormatting>
  <conditionalFormatting sqref="H1141 E1141 J1141 A1141:B1141 M1141:V1141 AE1141:AH1141 Z1141:AA1141">
    <cfRule type="expression" dxfId="41" priority="48">
      <formula>$W1141&gt;0</formula>
    </cfRule>
  </conditionalFormatting>
  <conditionalFormatting sqref="C1141">
    <cfRule type="expression" dxfId="40" priority="47">
      <formula>$W1141&gt;0</formula>
    </cfRule>
  </conditionalFormatting>
  <conditionalFormatting sqref="X1141">
    <cfRule type="expression" dxfId="39" priority="46">
      <formula>$W1141&gt;0</formula>
    </cfRule>
  </conditionalFormatting>
  <conditionalFormatting sqref="Y1141">
    <cfRule type="expression" dxfId="38" priority="45">
      <formula>$W1141&gt;0</formula>
    </cfRule>
  </conditionalFormatting>
  <conditionalFormatting sqref="AD1141">
    <cfRule type="expression" dxfId="37" priority="43">
      <formula>$W1141&gt;0</formula>
    </cfRule>
  </conditionalFormatting>
  <conditionalFormatting sqref="L1141">
    <cfRule type="expression" dxfId="36" priority="42">
      <formula>$W1141&gt;0</formula>
    </cfRule>
  </conditionalFormatting>
  <conditionalFormatting sqref="W1141">
    <cfRule type="expression" dxfId="35" priority="41">
      <formula>$W1141&gt;0</formula>
    </cfRule>
  </conditionalFormatting>
  <conditionalFormatting sqref="AI1141">
    <cfRule type="expression" dxfId="34" priority="40">
      <formula>$W1141&gt;0</formula>
    </cfRule>
  </conditionalFormatting>
  <conditionalFormatting sqref="AB1141">
    <cfRule type="expression" dxfId="33" priority="39">
      <formula>$W1141&gt;0</formula>
    </cfRule>
  </conditionalFormatting>
  <conditionalFormatting sqref="I1141">
    <cfRule type="expression" dxfId="32" priority="38">
      <formula>$W1141&gt;0</formula>
    </cfRule>
  </conditionalFormatting>
  <conditionalFormatting sqref="G1141">
    <cfRule type="expression" dxfId="31" priority="37">
      <formula>$W1141&gt;0</formula>
    </cfRule>
  </conditionalFormatting>
  <conditionalFormatting sqref="D1141">
    <cfRule type="expression" dxfId="30" priority="36">
      <formula>$W1141&gt;0</formula>
    </cfRule>
  </conditionalFormatting>
  <conditionalFormatting sqref="Z1507:AA1507 AE1507:AH1507 M1507:V1507 A1507:B1507 J1507 E1507 H1507">
    <cfRule type="expression" dxfId="29" priority="35">
      <formula>$W1507&gt;0</formula>
    </cfRule>
  </conditionalFormatting>
  <conditionalFormatting sqref="X1507">
    <cfRule type="expression" dxfId="28" priority="33">
      <formula>$W1507&gt;0</formula>
    </cfRule>
  </conditionalFormatting>
  <conditionalFormatting sqref="Y1507">
    <cfRule type="expression" dxfId="27" priority="32">
      <formula>$W1507&gt;0</formula>
    </cfRule>
  </conditionalFormatting>
  <conditionalFormatting sqref="AD1507">
    <cfRule type="expression" dxfId="26" priority="30">
      <formula>$W1507&gt;0</formula>
    </cfRule>
  </conditionalFormatting>
  <conditionalFormatting sqref="L1507">
    <cfRule type="expression" dxfId="25" priority="29">
      <formula>$W1507&gt;0</formula>
    </cfRule>
  </conditionalFormatting>
  <conditionalFormatting sqref="W1507">
    <cfRule type="expression" dxfId="24" priority="28">
      <formula>$W1507&gt;0</formula>
    </cfRule>
  </conditionalFormatting>
  <conditionalFormatting sqref="AI1507">
    <cfRule type="expression" dxfId="23" priority="27">
      <formula>$W1507&gt;0</formula>
    </cfRule>
  </conditionalFormatting>
  <conditionalFormatting sqref="AB1507">
    <cfRule type="expression" dxfId="22" priority="26">
      <formula>$W1507&gt;0</formula>
    </cfRule>
  </conditionalFormatting>
  <conditionalFormatting sqref="I1507">
    <cfRule type="expression" dxfId="21" priority="25">
      <formula>$W1507&gt;0</formula>
    </cfRule>
  </conditionalFormatting>
  <conditionalFormatting sqref="D1507">
    <cfRule type="expression" dxfId="20" priority="23">
      <formula>$W1507&gt;0</formula>
    </cfRule>
  </conditionalFormatting>
  <conditionalFormatting sqref="H1872 E1872 J1872 A1872:B1872 M1872:V1872 AE1872:AH1872 Z1872:AA1872">
    <cfRule type="expression" dxfId="19" priority="22">
      <formula>$W1872&gt;0</formula>
    </cfRule>
  </conditionalFormatting>
  <conditionalFormatting sqref="C1872">
    <cfRule type="expression" dxfId="18" priority="21">
      <formula>$W1872&gt;0</formula>
    </cfRule>
  </conditionalFormatting>
  <conditionalFormatting sqref="X1872">
    <cfRule type="expression" dxfId="17" priority="20">
      <formula>$W1872&gt;0</formula>
    </cfRule>
  </conditionalFormatting>
  <conditionalFormatting sqref="Y1872">
    <cfRule type="expression" dxfId="16" priority="19">
      <formula>$W1872&gt;0</formula>
    </cfRule>
  </conditionalFormatting>
  <conditionalFormatting sqref="AD1872">
    <cfRule type="expression" dxfId="15" priority="17">
      <formula>$W1872&gt;0</formula>
    </cfRule>
  </conditionalFormatting>
  <conditionalFormatting sqref="L1872">
    <cfRule type="expression" dxfId="14" priority="16">
      <formula>$W1872&gt;0</formula>
    </cfRule>
  </conditionalFormatting>
  <conditionalFormatting sqref="W1872">
    <cfRule type="expression" dxfId="13" priority="15">
      <formula>$W1872&gt;0</formula>
    </cfRule>
  </conditionalFormatting>
  <conditionalFormatting sqref="AI1872">
    <cfRule type="expression" dxfId="12" priority="14">
      <formula>$W1872&gt;0</formula>
    </cfRule>
  </conditionalFormatting>
  <conditionalFormatting sqref="AB1872">
    <cfRule type="expression" dxfId="11" priority="13">
      <formula>$W1872&gt;0</formula>
    </cfRule>
  </conditionalFormatting>
  <conditionalFormatting sqref="I1872">
    <cfRule type="expression" dxfId="10" priority="12">
      <formula>$W1872&gt;0</formula>
    </cfRule>
  </conditionalFormatting>
  <conditionalFormatting sqref="G1872">
    <cfRule type="expression" dxfId="9" priority="11">
      <formula>$W1872&gt;0</formula>
    </cfRule>
  </conditionalFormatting>
  <conditionalFormatting sqref="D1872">
    <cfRule type="expression" dxfId="8" priority="10">
      <formula>$W1872&gt;0</formula>
    </cfRule>
  </conditionalFormatting>
  <conditionalFormatting sqref="G19:G21">
    <cfRule type="expression" dxfId="7" priority="9">
      <formula>$W19&gt;0</formula>
    </cfRule>
  </conditionalFormatting>
  <conditionalFormatting sqref="F24:F2240">
    <cfRule type="expression" dxfId="6" priority="8">
      <formula>$W24&gt;0</formula>
    </cfRule>
  </conditionalFormatting>
  <conditionalFormatting sqref="J19:J22">
    <cfRule type="expression" dxfId="5" priority="7">
      <formula>$W19&gt;0</formula>
    </cfRule>
  </conditionalFormatting>
  <conditionalFormatting sqref="O20:O50">
    <cfRule type="expression" dxfId="4" priority="6">
      <formula>$W20&gt;0</formula>
    </cfRule>
  </conditionalFormatting>
  <conditionalFormatting sqref="Q20:Q47">
    <cfRule type="expression" dxfId="3" priority="5">
      <formula>$W20&gt;0</formula>
    </cfRule>
  </conditionalFormatting>
  <conditionalFormatting sqref="K21:K2240">
    <cfRule type="expression" dxfId="2" priority="3">
      <formula>$W21&gt;0</formula>
    </cfRule>
  </conditionalFormatting>
  <conditionalFormatting sqref="AC20">
    <cfRule type="expression" dxfId="1" priority="2">
      <formula>$W20&gt;0</formula>
    </cfRule>
  </conditionalFormatting>
  <conditionalFormatting sqref="AC21:AC2240">
    <cfRule type="expression" dxfId="0" priority="1">
      <formula>$W21&gt;0</formula>
    </cfRule>
  </conditionalFormatting>
  <pageMargins left="0.511811024" right="0.511811024" top="0.78740157499999996" bottom="0.78740157499999996" header="0.31496062000000002" footer="0.31496062000000002"/>
  <pageSetup paperSize="9" orientation="portrait" horizontalDpi="4294967294" vertic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Paulo Oliveira</dc:creator>
  <cp:lastModifiedBy>Renato Penna Magoulas Bacha</cp:lastModifiedBy>
  <dcterms:created xsi:type="dcterms:W3CDTF">2017-01-24T18:21:04Z</dcterms:created>
  <dcterms:modified xsi:type="dcterms:W3CDTF">2025-04-28T12:49:49Z</dcterms:modified>
</cp:coreProperties>
</file>